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C:\Users\rogerh\Documents\1_ROADING\12_RAMM\RAMM Sheets\"/>
    </mc:Choice>
  </mc:AlternateContent>
  <bookViews>
    <workbookView xWindow="0" yWindow="0" windowWidth="19170" windowHeight="7470" tabRatio="882"/>
  </bookViews>
  <sheets>
    <sheet name="Instructions -Read me" sheetId="6" r:id="rId1"/>
    <sheet name="Sheet1" sheetId="49" state="hidden" r:id="rId2"/>
    <sheet name="Lookups - SWC" sheetId="27" state="hidden" r:id="rId3"/>
    <sheet name="Change_Log" sheetId="48" state="hidden" r:id="rId4"/>
    <sheet name="Lookups - Generic" sheetId="23" state="hidden" r:id="rId5"/>
    <sheet name="Lookups - Crossings" sheetId="37" state="hidden" r:id="rId6"/>
    <sheet name="Lookups - Drainage" sheetId="26" state="hidden" r:id="rId7"/>
    <sheet name="Lookups - Features" sheetId="28" state="hidden" r:id="rId8"/>
    <sheet name="Lookups - Footpath" sheetId="36" state="hidden" r:id="rId9"/>
    <sheet name="Lookups - Islands" sheetId="35" state="hidden" r:id="rId10"/>
    <sheet name="Lookups - Marking" sheetId="32" state="hidden" r:id="rId11"/>
    <sheet name="Lookups - Minor Structures" sheetId="30" state="hidden" r:id="rId12"/>
    <sheet name="Lookups - Railings" sheetId="31" state="hidden" r:id="rId13"/>
    <sheet name="Lookups - Retaining Walls" sheetId="33" state="hidden" r:id="rId14"/>
    <sheet name="Lookups - Shoulder" sheetId="29" state="hidden" r:id="rId15"/>
    <sheet name="Lookups - Signs" sheetId="34" state="hidden" r:id="rId16"/>
    <sheet name="Lookups - St Lights (Generic)" sheetId="44" state="hidden" r:id="rId17"/>
    <sheet name="Lookups - St Lights (Pole)" sheetId="38" state="hidden" r:id="rId18"/>
    <sheet name="Lookups - Surface and Pavement" sheetId="25" state="hidden" r:id="rId19"/>
    <sheet name="Lookups - St Lights (Bracket)" sheetId="45" state="hidden" r:id="rId20"/>
    <sheet name="Lookups - St Lights (Lights)" sheetId="46" state="hidden" r:id="rId21"/>
    <sheet name="2.2 General &amp; Metadata" sheetId="47" r:id="rId22"/>
    <sheet name="2.3 Surface" sheetId="1" r:id="rId23"/>
    <sheet name="2.4 Pavement Layer" sheetId="2" r:id="rId24"/>
    <sheet name="2.5 SWC's" sheetId="9" r:id="rId25"/>
    <sheet name="2.6 Footpaths" sheetId="18" r:id="rId26"/>
    <sheet name="2.8 Markings" sheetId="14" r:id="rId27"/>
    <sheet name="3.1 Drains" sheetId="8" r:id="rId28"/>
    <sheet name="3.2 Signs" sheetId="16" r:id="rId29"/>
    <sheet name="3.3 Minor Structures" sheetId="12" r:id="rId30"/>
    <sheet name="3.4 Retaining Walls" sheetId="15" r:id="rId31"/>
    <sheet name="3.5 St Lights - Pole" sheetId="41" r:id="rId32"/>
    <sheet name="3.5 St Lights - Bracket" sheetId="42" r:id="rId33"/>
    <sheet name="3.5 St Lights - Light" sheetId="43" r:id="rId34"/>
    <sheet name="Crossings" sheetId="39" r:id="rId35"/>
    <sheet name="Shoulder" sheetId="10" r:id="rId36"/>
    <sheet name="Islands" sheetId="40" r:id="rId37"/>
    <sheet name="Features" sheetId="11" r:id="rId38"/>
    <sheet name="Railings" sheetId="13" r:id="rId39"/>
    <sheet name="Pavement_Test_Pit _Survey" sheetId="4" state="hidden" r:id="rId40"/>
    <sheet name="Pavement_Test_Pit" sheetId="5" state="hidden" r:id="rId41"/>
    <sheet name="Maint Costs" sheetId="22" state="hidden" r:id="rId42"/>
  </sheets>
  <definedNames>
    <definedName name="_xlnm._FilterDatabase" localSheetId="22" hidden="1">'2.3 Surface'!$A$5:$CA$5</definedName>
    <definedName name="Crossings_Crossing_Type_English_Description">'Lookups - Crossings'!$A$3:$A$8</definedName>
    <definedName name="Crossings_Crossing_Type_Table_Array">'Lookups - Crossings'!$A$3:$B$8</definedName>
    <definedName name="Drainage_Culvert_Table_Array">'Lookups - Drainage'!$I$3:$I$11</definedName>
    <definedName name="Drainage_Drain_Culvert_Type">'Lookups - Drainage'!$I$3:$I$11</definedName>
    <definedName name="Drainage_Drain_Entry_English_Description">'Lookups - Drainage'!$G$3:$G$16</definedName>
    <definedName name="Drainage_Drain_Entry_Table_Array">'Lookups - Drainage'!$G$3:$H$16</definedName>
    <definedName name="Drainage_Drain_Lining_English_Description">'Lookups - Drainage'!$O$3:$O$7</definedName>
    <definedName name="Drainage_Drain_Lining_Table_Array">'Lookups - Drainage'!$O$3:$P$7</definedName>
    <definedName name="Drainage_Drain_Material_English_Description">'Lookups - Drainage'!$E$3:$E$17</definedName>
    <definedName name="Drainage_Drain_Material_Table_Array">'Lookups - Drainage'!$E$3:$F$17</definedName>
    <definedName name="Drainage_Drain_Shape">'Lookups - Drainage'!$K$3:$K$5</definedName>
    <definedName name="Drainage_Drain_Shape_array">'Lookups - Drainage'!$K$3:$L$5</definedName>
    <definedName name="Drainage_Drain_Side">'Lookups - Drainage'!$C$3:$C$7</definedName>
    <definedName name="Drainage_Drain_Side_array">'Lookups - Drainage'!$C$3:$D$7</definedName>
    <definedName name="Drainage_Drain_Type_English_Description">'Lookups - Drainage'!$A$3:$A$27</definedName>
    <definedName name="Drainage_Drain_Type_Table_Array">'Lookups - Drainage'!$A$3:$B$70853</definedName>
    <definedName name="Drainage_Flow_Direction_English_Description">'Lookups - Drainage'!$M$3:$M$7</definedName>
    <definedName name="Drainage_Flow_Direction_Table_Array">'Lookups - Drainage'!$M$3:$N$7</definedName>
    <definedName name="Features_Feature_Type_English_Description">'Lookups - Features'!$A$3</definedName>
    <definedName name="Features_Feature_Type_Table_Array">'Lookups - Features'!$A$3:$B$3</definedName>
    <definedName name="Footpaths_Footpath_Position_English_Description">'Lookups - Footpath'!$A$3:$A$11</definedName>
    <definedName name="Footpaths_Footpath_Position_Table_Array">'Lookups - Footpath'!$A$3:$B$11</definedName>
    <definedName name="Footpaths_Footpath_Purpose_English_Description">'Lookups - Footpath'!$G$3:$G$5</definedName>
    <definedName name="Footpaths_Footpath_Purpose_Table_Array">'Lookups - Footpath'!$G$3:$H$5</definedName>
    <definedName name="Footpaths_Footpath_Surface_Material_English_Description">'Lookups - Footpath'!$C$3:$C$16</definedName>
    <definedName name="Footpaths_Footpath_Surface_Material_Table_Array">'Lookups - Footpath'!$C$3:$D$16</definedName>
    <definedName name="Footpaths_Pedestrian_Use_English_Description">'Lookups - Footpath'!$E$3:$E$7</definedName>
    <definedName name="Footpaths_Pedestrian_Use_Table_Array">'Lookups - Footpath'!$E$3:$F$7</definedName>
    <definedName name="Generic_Action">'Lookups - Generic'!$A$3:$A$5</definedName>
    <definedName name="Generic_Asset_Owner_English_Description">'Lookups - Generic'!$U$3:$U$10</definedName>
    <definedName name="Generic_Asset_Owner_Table_Array">'Lookups - Generic'!$U$3:$V$10</definedName>
    <definedName name="generic_condition_desc">'Lookups - Generic'!$E$3:$E$8</definedName>
    <definedName name="generic_condition_table_array">'Lookups - Generic'!$E$3:$F$8</definedName>
    <definedName name="generic_estimate_measured_desc">'Lookups - Generic'!$I$3:$I$5</definedName>
    <definedName name="generic_estimate_measured_table_array">'Lookups - Generic'!$I$3:$J$5</definedName>
    <definedName name="Generic_GPS_Method_ID_English_Description">'Lookups - Generic'!$AJ$3:$AJ$8</definedName>
    <definedName name="Generic_GPS_Method_ID_Table_Array">'Lookups - Generic'!$AJ$3:$AK$8</definedName>
    <definedName name="Generic_Latest">'Lookups - Generic'!$AE$3:$AE$4</definedName>
    <definedName name="Generic_Length_Adjustment_Reason_English_Description">'Lookups - Generic'!$AH$3:$AH$12</definedName>
    <definedName name="Generic_Length_Adjustment_Reason_Table_Array">'Lookups - Generic'!$AH$3:$AI$33</definedName>
    <definedName name="Generic_LightCategory">'Lookups - Generic'!$AW$3:$AW$19</definedName>
    <definedName name="generic_new_recon_desc">'Lookups - Generic'!$K$3:$K$5</definedName>
    <definedName name="generic_new_recon_table_array">'Lookups - Generic'!$K$3:$L$5</definedName>
    <definedName name="Generic_Organisation_English_Description">'Lookups - Generic'!$AF$3:$AF$56</definedName>
    <definedName name="Generic_Organisation_Table_Array">'Lookups - Generic'!$AF$3:$AG$251</definedName>
    <definedName name="Generic_PavementUseGroup">'Lookups - Generic'!$AS$3:$AS$9</definedName>
    <definedName name="Generic_Risk">'Lookups - Generic'!$H$3:$H$8</definedName>
    <definedName name="generic_risk_consequence_desc">'Lookups - Generic'!$M$3:$M$8</definedName>
    <definedName name="generic_risk_consequence_table_array">'Lookups - Generic'!$M$3:$N$8</definedName>
    <definedName name="generic_risk_desc">'Lookups - Generic'!$O$3:$O$8</definedName>
    <definedName name="generic_risk_likelihood_desc">'Lookups - Generic'!$G$3:$G$8</definedName>
    <definedName name="generic_risk_likelihood_table_array">'Lookups - Generic'!$G$3:$H$8</definedName>
    <definedName name="generic_risk_table_array">'Lookups - Generic'!$O$3:$P$8</definedName>
    <definedName name="Generic_Road_Names_Table_Array">'Lookups - Generic'!$B$3:$C$1031</definedName>
    <definedName name="Generic_Roadnames">'Lookups - Generic'!$B$3:$B$1031</definedName>
    <definedName name="generic_rul_reset_desc">'Lookups - Generic'!$S$3:$S$4</definedName>
    <definedName name="generic_rul_reset_table_array">'Lookups - Generic'!$S$3:$T$4</definedName>
    <definedName name="Generic_Side_English_Description">'Lookups - Generic'!$AA$3:$AA$7</definedName>
    <definedName name="Generic_Side_Table_Array">'Lookups - Generic'!$AA$3:$AB$7</definedName>
    <definedName name="Generic_SubArea">'Lookups - Generic'!$AT$3:$AT$27</definedName>
    <definedName name="Generic_Terrain">'Lookups - Generic'!$AV$3:$AV$5</definedName>
    <definedName name="Generic_True_False">'Lookups - Generic'!$D$3:$D$4</definedName>
    <definedName name="Generic_UrbanRural">'Lookups - Generic'!$AU$3:$AU$4</definedName>
    <definedName name="generic_use_default_rc_desc">'Lookups - Generic'!$Q$3:$Q$4</definedName>
    <definedName name="generic_use_default_rc_table_array">'Lookups - Generic'!$Q$3:$R$4</definedName>
    <definedName name="Generic_ward">'Lookups - Generic'!$AR$3:$AR$4</definedName>
    <definedName name="Generic_Work_Category">'Lookups - Generic'!$AD$3:$AD$100</definedName>
    <definedName name="Generic_Yes_No">'Lookups - Generic'!$AL$3:$AL$4</definedName>
    <definedName name="Generic_Yes_No_table_array">'Lookups - Generic'!$AL$3:$AM$4</definedName>
    <definedName name="Islands_Island_Material_English_Description">'Lookups - Islands'!$C$4:$C$11</definedName>
    <definedName name="Islands_Island_Material_Table_Array">'Lookups - Islands'!$C$4:$D$11</definedName>
    <definedName name="Islands_Island_Shape_English_Description">'Lookups - Islands'!$E$4:$E$9</definedName>
    <definedName name="Islands_Island_Shape_Table_Array">'Lookups - Islands'!$E$4:$F$9</definedName>
    <definedName name="Islands_Island_Type_English_Description">'Lookups - Islands'!$A$4:$A$9</definedName>
    <definedName name="Islands_Island_Type_Table_Array">'Lookups - Islands'!$A$4:$B$9</definedName>
    <definedName name="Markings_Marking_Attach_English_Description">'Lookups - Marking'!$I$3:$I$16</definedName>
    <definedName name="Markings_Marking_Attach_Table_Array">'Lookups - Marking'!$I$3:$J$16</definedName>
    <definedName name="Markings_Marking_Colour_English_Description">'Lookups - Marking'!$C$3:$C$8</definedName>
    <definedName name="Markings_Marking_Colour_Table_Array">'Lookups - Marking'!$C$3:$D$8</definedName>
    <definedName name="Markings_Marking_Material_English_Description">'Lookups - Marking'!$G$3:$G$7</definedName>
    <definedName name="Markings_Marking_Material_Table_Array">'Lookups - Marking'!$G$3:$H$7</definedName>
    <definedName name="Markings_Marking_Type_English_Description">'Lookups - Marking'!$A$3:$A$80</definedName>
    <definedName name="Markings_Marking_Type_Table_Array">'Lookups - Marking'!$A$3:$B$80</definedName>
    <definedName name="Markings_Paint_Apply_Type_English_Description">'Lookups - Marking'!$X$3:$X$9</definedName>
    <definedName name="Markings_Paint_Apply_Type_Table_Array">'Lookups - Marking'!$X$3:$Y$9</definedName>
    <definedName name="Markings_Paint_Brand_FH">'Lookups - Marking'!$Q$3:$Q$9</definedName>
    <definedName name="Markings_Paint_Brand_IP">'Lookups - Marking'!$R$3:$R$6</definedName>
    <definedName name="Markings_Paint_Brand_LO">'Lookups - Marking'!$S$3:$S$7</definedName>
    <definedName name="Markings_Paint_Brand_LV">'Lookups - Marking'!$T$3:$T$9</definedName>
    <definedName name="Markings_Paint_Brand_Name_English_Description">'Lookups - Marking'!$N$3:$N$31</definedName>
    <definedName name="Markings_Paint_Brand_Name_Table_Array">'Lookups - Marking'!$N$3:$O$32</definedName>
    <definedName name="Markings_Paint_Brand_RS">'Lookups - Marking'!$U$3:$U$9</definedName>
    <definedName name="Markings_Paint_Make_English_Description">'Lookups - Marking'!$K$3:$K$7</definedName>
    <definedName name="Markings_Paint_Make_Refernce_Only_Codes">'Lookups - Marking'!$W$3:$W$7</definedName>
    <definedName name="Markings_Paint_Make_Refernce_Only_Table_Array">'Lookups - Marking'!$V$3:$W$7</definedName>
    <definedName name="Markings_Paint_Make_Table_Array">'Lookups - Marking'!$K$3:$L$7</definedName>
    <definedName name="Markings_Reflectorised_English_Description">'Lookups - Marking'!$E$3:$E$4</definedName>
    <definedName name="Markings_Reflectorised_Table_Array">'Lookups - Marking'!$E$3:$F$4</definedName>
    <definedName name="Minor_Structures_ms_Colour_English_Description">'Lookups - Minor Structures'!$T$3:$T$13</definedName>
    <definedName name="Minor_Structures_ms_Colour_Table_Array">'Lookups - Minor Structures'!$T$3:$U$13</definedName>
    <definedName name="Minor_Structures_ms_Material_English_Description">'Lookups - Minor Structures'!$P$3:$P$30</definedName>
    <definedName name="Minor_Structures_ms_Material_Table_Array">'Lookups - Minor Structures'!$P$3:$Q$30</definedName>
    <definedName name="Minor_Structures_ms_Style_English_Description">'Lookups - Minor Structures'!$R$3:$R$9</definedName>
    <definedName name="Minor_Structures_ms_Style_Table_Array">'Lookups - Minor Structures'!$R$3:$S$9</definedName>
    <definedName name="Minor_Structures_ms_SubType_English_Description">'Lookups - Minor Structures'!$D$3:$D$33</definedName>
    <definedName name="Minor_Structures_ms_SubType_Table_Array">'Lookups - Minor Structures'!$D$3:$E$33</definedName>
    <definedName name="Minor_Structures_ms_Surf_Treat_English_Description">'Lookups - Minor Structures'!$V$3:$V$8</definedName>
    <definedName name="Minor_Structures_ms_Surf_Treat_Table_Array">'Lookups - Minor Structures'!$V$3:$W$8</definedName>
    <definedName name="Minor_Structures_ms_Type_BOLLRD">'Lookups - Minor Structures'!$F$3:$F$7</definedName>
    <definedName name="Minor_Structures_ms_Type_English_Description">'Lookups - Minor Structures'!$A$3:$A$18</definedName>
    <definedName name="Minor_Structures_ms_Type_GRILL">'Lookups - Minor Structures'!$G$3:$G$4</definedName>
    <definedName name="Minor_Structures_ms_Type_PLANTR">'Lookups - Minor Structures'!$H$3:$H$4</definedName>
    <definedName name="Minor_Structures_ms_Type_PM">'Lookups - Minor Structures'!$I$3:$I$5</definedName>
    <definedName name="Minor_Structures_ms_Type_RBIN">'Lookups - Minor Structures'!$J$3:$J$5</definedName>
    <definedName name="Minor_Structures_ms_Type_Ref_Only_Codes">'Lookups - Minor Structures'!$N$3:$N$10</definedName>
    <definedName name="Minor_Structures_ms_Type_Ref_Only_Table_Array">'Lookups - Minor Structures'!$N$3:$O$10</definedName>
    <definedName name="Minor_Structures_ms_Type_SB">'Lookups - Minor Structures'!$K$3</definedName>
    <definedName name="Minor_Structures_ms_Type_SEAT">'Lookups - Minor Structures'!$L$3:$L$9</definedName>
    <definedName name="Minor_Structures_ms_Type_SHELTR">'Lookups - Minor Structures'!$M$3:$M$10</definedName>
    <definedName name="Minor_Structures_ms_Type_Table_Array">'Lookups - Minor Structures'!$A$3:$B$18</definedName>
    <definedName name="Pavement_CBR_UCS">'Lookups - Surface and Pavement'!$AE$3:$AE$4</definedName>
    <definedName name="Pavement_Estimate_Status">'Lookups - Surface and Pavement'!$AD$3:$AD$4</definedName>
    <definedName name="Pavement_Layer_Sub">'Lookups - Surface and Pavement'!$AC$3:$AC$4</definedName>
    <definedName name="Pavement_Layer_Type_Codes">'Lookups - Surface and Pavement'!$AO$3:$AO$5</definedName>
    <definedName name="Pavement_Layer_Type_Table_Array">'Lookups - Surface and Pavement'!$AO$3:$AP$5</definedName>
    <definedName name="Pavement_Pave_Material_Code">'Lookups - Surface and Pavement'!$AG$3:$AG$46</definedName>
    <definedName name="Pavement_Pave_Material_Table_Array">'Lookups - Surface and Pavement'!$AG$3:$AH$84</definedName>
    <definedName name="Pavement_Pave_Source">'Lookups - Surface and Pavement'!$I$3:$I$15</definedName>
    <definedName name="Pavement_Pave_Subgrade">'Lookups - Surface and Pavement'!$AF$3:$AF$11</definedName>
    <definedName name="Pavement_rcyc_cpnt">'Lookups - Surface and Pavement'!$AB$3:$AB$7</definedName>
    <definedName name="Pavement_Reconstructed_English_Description">'Lookups - Surface and Pavement'!$AI$3:$AI$4</definedName>
    <definedName name="Pavement_Reconstructed_Table_Array">'Lookups - Surface and Pavement'!$AI$3:$AJ$4</definedName>
    <definedName name="Pavement_Stabilisation_Agent">'Lookups - Surface and Pavement'!$AK$3:$AK$17</definedName>
    <definedName name="Pavement_Test_Pit_Method_Code">'Lookups - Surface and Pavement'!$AM$3:$AM$5</definedName>
    <definedName name="Pavement_Test_Pit_Method_Table_Array">'Lookups - Surface and Pavement'!$AM$3:$AN$5</definedName>
    <definedName name="Railings_Rail_Attach_English_Description">'Lookups - Railings'!$I$3:$I$5</definedName>
    <definedName name="Railings_Rail_Attach_Table_Array">'Lookups - Railings'!$I$3:$J$5</definedName>
    <definedName name="Railings_Rail_Colour_English_Description">'Lookups - Railings'!$O$3:$O$7</definedName>
    <definedName name="Railings_Rail_Colour_Table_Array">'Lookups - Railings'!$O$3:$P$7</definedName>
    <definedName name="Railings_Rail_End_English_Description">'Lookups - Railings'!$K$3:$K$18</definedName>
    <definedName name="Railings_Rail_End_Table_Array">'Lookups - Railings'!$K$3:$L$18</definedName>
    <definedName name="Railings_Rail_Make_English_Description">'Lookups - Railings'!$C$3:$C$6</definedName>
    <definedName name="Railings_Rail_Make_Table_Array">'Lookups - Railings'!$C$3:$D$6</definedName>
    <definedName name="Railings_Rail_Material_English_Description">'Lookups - Railings'!$G$3:$G$17</definedName>
    <definedName name="Railings_Rail_Material_Table_Array">'Lookups - Railings'!$G$3:$H$17</definedName>
    <definedName name="Railings_Rail_Shape_English_Description">'Lookups - Railings'!$E$3:$E$5</definedName>
    <definedName name="Railings_Rail_Shape_Table_Array">'Lookups - Railings'!$E$3:$F$5</definedName>
    <definedName name="Railings_Rail_Type_English_Description">'Lookups - Railings'!$A$3:$A$13</definedName>
    <definedName name="Railings_Rail_Type_Table_Array">'Lookups - Railings'!$A$3:$B$13</definedName>
    <definedName name="Railings_Railing_Ground_Fix_Table_Array">'Lookups - Railings'!$M$3:$N$14</definedName>
    <definedName name="Railings_Railings_Ground_Fix_English_Description">'Lookups - Railings'!$M$3:$M$14</definedName>
    <definedName name="Retaining_Wall_Wall_Type_English_Description">'Lookups - Retaining Walls'!$A$3:$A$17</definedName>
    <definedName name="Retaining_Wall_Wall_Type_Table_Array">'Lookups - Retaining Walls'!$A$3:$B$17</definedName>
    <definedName name="Shoulder_Shoulder_Material_English_Description">'Lookups - Shoulder'!$A$3:$A$10</definedName>
    <definedName name="Shoulder_Shoulder_Material_Table_Array">'Lookups - Shoulder'!$A$3:$B$10</definedName>
    <definedName name="Signs_Direction_English_Description">'Lookups - Signs'!$I$3:$I$10</definedName>
    <definedName name="Signs_Direction_Table_Array">'Lookups - Signs'!$I$3:$J$10</definedName>
    <definedName name="Signs_Framed_English_Description">'Lookups - Signs'!$Q$3:$Q$5</definedName>
    <definedName name="Signs_Framed_Table_Array">'Lookups - Signs'!$Q$3:$R$5</definedName>
    <definedName name="Signs_Replace_Reason_English_Description">'Lookups - Signs'!$S$3:$S$5</definedName>
    <definedName name="Signs_Replace_Reason_Table_Array">'Lookups - Signs'!$S$3:$T$5</definedName>
    <definedName name="Signs_Sign_Bracket_English_Description">'Lookups - Signs'!$U$3:$U$16</definedName>
    <definedName name="Signs_Sign_Bracket_Table_Array">'Lookups - Signs'!$U$3:$V$16</definedName>
    <definedName name="Signs_Sign_Class_English_Description">'Lookups - Signs'!$C$3:$C$23</definedName>
    <definedName name="Signs_Sign_Class_Table_Array">'Lookups - Signs'!$C$3:$D$23</definedName>
    <definedName name="Signs_Sign_Colour_English_Description">'Lookups - Signs'!$M$3:$M$14</definedName>
    <definedName name="Signs_Sign_Colour_Table_Array">'Lookups - Signs'!$M$3:$N$14</definedName>
    <definedName name="Signs_Sign_Group_English_Description">'Lookups - Signs'!$E$3:$E$23</definedName>
    <definedName name="Signs_Sign_Group_Table_Array">'Lookups - Signs'!$E$3:$F$23</definedName>
    <definedName name="Signs_Sign_Material_English_Description">'Lookups - Signs'!$K$3:$K$7</definedName>
    <definedName name="Signs_Sign_Material_Table_Array">'Lookups - Signs'!$K$3:$L$7</definedName>
    <definedName name="Signs_Sign_Owner_English_Description">'Lookups - Signs'!$W$3:$W$6</definedName>
    <definedName name="Signs_Sign_Owner_Table_Array">'Lookups - Signs'!$W$3:$X$7</definedName>
    <definedName name="Signs_Sign_Post_Attach_English_Description">'Lookups - Signs'!$Y$3:$Y$9</definedName>
    <definedName name="Signs_Sign_Post_Attach_Table_Array">'Lookups - Signs'!$Y$3:$Z$9</definedName>
    <definedName name="Signs_Sign_Post_Type_English_Description">'Lookups - Signs'!$AA$3:$AA$9</definedName>
    <definedName name="Signs_Sign_Post_Type_Table_Array">'Lookups - Signs'!$AA$3:$AB$9</definedName>
    <definedName name="Signs_Sign_Side_English_Description">'Lookups - Signs'!$G$3:$G$6</definedName>
    <definedName name="Signs_Sign_Side_Table_Array">'Lookups - Signs'!$G$3:$H$6</definedName>
    <definedName name="Signs_Sign_Substrate_English_Description">'Lookups - Signs'!$O$3:$O$8</definedName>
    <definedName name="Signs_Sign_Substrate_Table_Array">'Lookups - Signs'!$O$3:$P$8</definedName>
    <definedName name="Signs_Sign_Type_English_Description">'Lookups - Signs'!$A$3:$A$504</definedName>
    <definedName name="Signs_Sign_Type_Table_Array">'Lookups - Signs'!$A$3:$B$504</definedName>
    <definedName name="sl_lights_light_supply_auto">'Lookups - St Lights (Pole)'!$AI$2:$AJ$10</definedName>
    <definedName name="St_Light_Pole_Control_English_Description">'Lookups - St Lights (Pole)'!$AE$2:$AE$6</definedName>
    <definedName name="St_Light_Pole_Control_Table_Array">'Lookups - St Lights (Pole)'!$AE$2:$AF$6</definedName>
    <definedName name="St_Lights_Bracket_Bracket_Status_English_Desciption">'Lookups - St Lights (Bracket)'!$C$2:$C$4</definedName>
    <definedName name="St_Lights_Bracket_Bracket_Status_Table_Array">'Lookups - St Lights (Bracket)'!$C$2:$D$4</definedName>
    <definedName name="St_Lights_Bracket_Bracket_Type_English_Description">'Lookups - St Lights (Bracket)'!$A$2:$A$20</definedName>
    <definedName name="St_Lights_Bracket_Bracket_Type_Table_Array">'Lookups - St Lights (Bracket)'!$A$2:$B$20</definedName>
    <definedName name="St_Lights_Bracket_height_indicator_Desciption">'Lookups - St Lights (Bracket)'!$E$2:$E$3</definedName>
    <definedName name="St_Lights_Bracket_height_indicator_Table_Array">'Lookups - St Lights (Bracket)'!$E$2:$F$3</definedName>
    <definedName name="st_lights_gear_make_ref_only_FLU">'Lookups - St Lights (Lights)'!$BT$3</definedName>
    <definedName name="st_lights_gear_make_ref_only_GEC">'Lookups - St Lights (Lights)'!$BW$3</definedName>
    <definedName name="st_lights_gear_make_ref_only_GHPS">'Lookups - St Lights (Lights)'!$BP$3:$BP$9</definedName>
    <definedName name="st_lights_gear_make_ref_only_GIN">'Lookups - St Lights (Lights)'!$BS$3:$BS$5</definedName>
    <definedName name="st_lights_gear_make_ref_only_GMV">'Lookups - St Lights (Lights)'!$BR$3:$BR$8</definedName>
    <definedName name="st_lights_gear_make_ref_only_GOU">'Lookups - St Lights (Lights)'!$BX$3</definedName>
    <definedName name="st_lights_gear_make_ref_only_GSOX">'Lookups - St Lights (Lights)'!$BQ$3:$BQ$7</definedName>
    <definedName name="st_lights_gear_make_ref_only_NA">'Lookups - St Lights (Lights)'!$BO$3</definedName>
    <definedName name="st_lights_gear_make_ref_only_ND">'Lookups - St Lights (Lights)'!$BV$3</definedName>
    <definedName name="st_lights_gear_make_ref_only_PHIL">'Lookups - St Lights (Lights)'!$CA$3:$CA$5</definedName>
    <definedName name="st_lights_gear_make_ref_only_SYL">'Lookups - St Lights (Lights)'!$BY$3</definedName>
    <definedName name="st_lights_gear_make_ref_only_table_array">'Lookups - St Lights (Lights)'!$CC$2:$CD$15</definedName>
    <definedName name="st_lights_gear_make_ref_only_THN">'Lookups - St Lights (Lights)'!$BZ$3</definedName>
    <definedName name="st_lights_gear_make_ref_only_UNKN">'Lookups - St Lights (Lights)'!$BU$3</definedName>
    <definedName name="st_lights_gear_make_ref_only_WEEF">'Lookups - St Lights (Lights)'!$CB$3</definedName>
    <definedName name="St_Lights_Generic_coating">'Lookups - St Lights (Generic)'!$I$2:$I$5</definedName>
    <definedName name="St_Lights_Generic_coating_array">'Lookups - St Lights (Generic)'!$I$2:$J$5</definedName>
    <definedName name="st_lights_generic_height_indicator_desc">'Lookups - St Lights (Generic)'!$M$2:$M$4</definedName>
    <definedName name="st_lights_generic_height_indicator_table_array">'Lookups - St Lights (Generic)'!$M$2:$N$4</definedName>
    <definedName name="St_Lights_Generic_ICP_English_Description">'Lookups - St Lights (Generic)'!$E$2:$E$7</definedName>
    <definedName name="St_Lights_Generic_ICP_Table_Array">'Lookups - St Lights (Generic)'!$E$2:$F$7</definedName>
    <definedName name="St_Lights_Generic_owner">'Lookups - St Lights (Generic)'!$G$2:$G$11</definedName>
    <definedName name="St_Lights_Generic_owner_array">'Lookups - St Lights (Generic)'!$G$2:$H$11</definedName>
    <definedName name="St_Lights_Generic_Power_Company_English_Description">'Lookups - St Lights (Generic)'!$C$2:$C$3</definedName>
    <definedName name="St_Lights_Generic_Power_Company_Table_Array">'Lookups - St Lights (Generic)'!$C$2:$D$3</definedName>
    <definedName name="St_Lights_Generic_Replace_Reason_English_Description">'Lookups - St Lights (Generic)'!$A$2:$A$7</definedName>
    <definedName name="St_Lights_Generic_Replace_Reason_Table_Array">'Lookups - St Lights (Generic)'!$A$2:$B$7</definedName>
    <definedName name="st_lights_generic_status_desc">'Lookups - St Lights (Generic)'!$K$2:$K$4</definedName>
    <definedName name="st_lights_generic_status_table_array">'Lookups - St Lights (Generic)'!$K$2:$L$4</definedName>
    <definedName name="St_Lights_Lamp_Make_Ref_Only_CF">'Lookups - St Lights (Lights)'!$O$3:$O$6</definedName>
    <definedName name="St_Lights_Lamp_Make_Ref_Only_CW">'Lookups - St Lights (Lights)'!$F$3:$F$6</definedName>
    <definedName name="St_Lights_Lamp_Make_Ref_Only_FL">'Lookups - St Lights (Lights)'!$G$3:$G$13</definedName>
    <definedName name="St_Lights_Lamp_Make_Ref_Only_HL">'Lookups - St Lights (Lights)'!$H$3</definedName>
    <definedName name="St_Lights_Lamp_Make_Ref_Only_HPS">'Lookups - St Lights (Lights)'!$I$3:$I$9</definedName>
    <definedName name="St_Lights_Lamp_Make_Ref_Only_IN">'Lookups - St Lights (Lights)'!$J$3:$J$10</definedName>
    <definedName name="St_Lights_Lamp_Make_Ref_Only_LED">'Lookups - St Lights (Lights)'!$K$3:$K$292</definedName>
    <definedName name="St_Lights_Lamp_Make_Ref_Only_MH">'Lookups - St Lights (Lights)'!$M$3:$M$8</definedName>
    <definedName name="St_Lights_Lamp_Make_Ref_Only_MV">'Lookups - St Lights (Lights)'!$N$3:$N$8</definedName>
    <definedName name="St_Lights_Lamp_Make_Ref_Only_SOX">'Lookups - St Lights (Lights)'!$L$3:$L$7</definedName>
    <definedName name="St_Lights_Light_Ballast_English_Description">'Lookups - St Lights (Lights)'!$CE$2:$CE$6</definedName>
    <definedName name="St_Lights_Light_Ballast_Table_Array">'Lookups - St Lights (Lights)'!$CE$2:$CF$6</definedName>
    <definedName name="St_Lights_Light_Gear_Make_English_Description">'Lookups - St Lights (Lights)'!$BI$2:$BI$15</definedName>
    <definedName name="St_Lights_Light_Gear_Make_Table_Array">'Lookups - St Lights (Lights)'!$BI$2:$BJ$15</definedName>
    <definedName name="St_Lights_Light_Gear_Model_English_Description">'Lookups - St Lights (Lights)'!$BM$2:$BM$30</definedName>
    <definedName name="St_Lights_Light_Gear_Model_Table_Array">'Lookups - St Lights (Lights)'!$BM$2:$BN$30</definedName>
    <definedName name="St_Lights_Light_Ignitor_English_Description">'Lookups - St Lights (Lights)'!$CG$2</definedName>
    <definedName name="St_Lights_Light_Ignitor_Table_Array">'Lookups - St Lights (Lights)'!$CG$2:$CH$2</definedName>
    <definedName name="St_Lights_Light_Lamp_Make_English_Description">'Lookups - St Lights (Lights)'!$A$2:$A$14</definedName>
    <definedName name="St_Lights_Light_Lamp_Make_Ref_Only_Table_Array">'Lookups - St Lights (Lights)'!$S$2:$T$13</definedName>
    <definedName name="St_Lights_Light_Lamp_Make_Table_Array">'Lookups - St Lights (Lights)'!$A$2:$B$14</definedName>
    <definedName name="St_Lights_Light_Lamp_Model_English_Description">'Lookups - St Lights (Lights)'!$D$2:$D$356</definedName>
    <definedName name="St_Lights_Light_Lamp_Model_Table_Array">'Lookups - St Lights (Lights)'!$D$2:$E$356</definedName>
    <definedName name="St_Lights_Light_Light_Make_Codes">'Lookups - St Lights (Lights)'!$BA$2:$BA$26</definedName>
    <definedName name="St_Lights_Light_Light_Make_English_Description">'Lookups - St Lights (Lights)'!$V$2:$V$23</definedName>
    <definedName name="St_Lights_Light_Light_Make_Ref_Only_AEC">'Lookups - St Lights (Lights)'!$AB$3:$AB$9</definedName>
    <definedName name="St_Lights_Light_Light_Make_Ref_Only_ARC">'Lookups - St Lights (Lights)'!$AC$3</definedName>
    <definedName name="St_Lights_Light_Light_Make_Ref_Only_BETA">'Lookups - St Lights (Lights)'!$AD$3</definedName>
    <definedName name="St_Lights_Light_Light_Make_Ref_Only_CREE">'Lookups - St Lights (Lights)'!$AE$3:$AE$9</definedName>
    <definedName name="St_Lights_Light_Light_Make_Ref_Only_CU">'Lookups - St Lights (Lights)'!$AF$3:$AF$6</definedName>
    <definedName name="St_Lights_Light_Light_Make_Ref_Only_DLED">'Lookups - St Lights (Lights)'!$AG$3</definedName>
    <definedName name="St_Lights_Light_Light_Make_Ref_Only_ETI">'Lookups - St Lights (Lights)'!$AH$3</definedName>
    <definedName name="St_Lights_Light_Light_Make_Ref_Only_GEC">'Lookups - St Lights (Lights)'!#REF!</definedName>
    <definedName name="St_Lights_Light_Light_Make_Ref_Only_GER">'Lookups - St Lights (Lights)'!$AI$3:$AI$6</definedName>
    <definedName name="St_Lights_Light_Light_Make_Ref_Only_GMV">'Lookups - St Lights (Lights)'!$AO$3:$AO$8</definedName>
    <definedName name="St_Lights_Light_Light_Make_Ref_Only_GO">'Lookups - St Lights (Lights)'!#REF!</definedName>
    <definedName name="St_Lights_Light_Light_Make_Ref_Only_IGU">'Lookups - St Lights (Lights)'!$AJ$3:$AJ$6</definedName>
    <definedName name="St_Lights_Light_Light_Make_Ref_Only_KEND">'Lookups - St Lights (Lights)'!#REF!</definedName>
    <definedName name="St_Lights_Light_Light_Make_Ref_Only_KIM">'Lookups - St Lights (Lights)'!$AK$3</definedName>
    <definedName name="St_Lights_Light_Light_Make_Ref_Only_KTL">'Lookups - St Lights (Lights)'!$AL$3</definedName>
    <definedName name="St_Lights_Light_Light_Make_Ref_Only_LET">'Lookups - St Lights (Lights)'!$AM$3</definedName>
    <definedName name="St_Lights_Light_Light_Make_Ref_Only_LRL">'Lookups - St Lights (Lights)'!$AN$3:$AN$5</definedName>
    <definedName name="St_Lights_Light_Light_Make_Ref_Only_ORN">'Lookups - St Lights (Lights)'!$AO$3:$AO$8</definedName>
    <definedName name="St_Lights_Light_Light_Make_Ref_Only_PAN">'Lookups - St Lights (Lights)'!$AP$3:$AP$5</definedName>
    <definedName name="St_Lights_Light_Light_Make_Ref_Only_PHI">'Lookups - St Lights (Lights)'!$AQ$3:$AQ$8</definedName>
    <definedName name="St_Lights_Light_Light_Make_Ref_Only_SCH">'Lookups - St Lights (Lights)'!$AR$3:$AR$7</definedName>
    <definedName name="St_Lights_Light_Light_Make_Ref_Only_SIM">'Lookups - St Lights (Lights)'!$AS$3</definedName>
    <definedName name="St_Lights_Light_Light_Make_Ref_Only_SYLV">'Lookups - St Lights (Lights)'!$AT$3:$AT$5</definedName>
    <definedName name="St_Lights_Light_Light_Make_Ref_Only_Table_Array">'Lookups - St Lights (Lights)'!$BA$2:$BB$26</definedName>
    <definedName name="St_Lights_Light_Light_Make_Ref_Only_THOR">'Lookups - St Lights (Lights)'!$AU$3:$AU$6</definedName>
    <definedName name="St_Lights_Light_Light_Make_Ref_Only_VIS">'Lookups - St Lights (Lights)'!$AV$3:$AV$5</definedName>
    <definedName name="St_Lights_Light_Light_Make_Ref_Only_VUL">'Lookups - St Lights (Lights)'!$AW$3</definedName>
    <definedName name="St_Lights_Light_Light_Make_Ref_Only_WE">'Lookups - St Lights (Lights)'!$AX$3:$AX$4</definedName>
    <definedName name="St_Lights_Light_Light_Make_Ref_Only_WH">'Lookups - St Lights (Lights)'!$AY$3:$AY$4</definedName>
    <definedName name="St_Lights_Light_Light_Make_Ref_Only_ZG">'Lookups - St Lights (Lights)'!$AZ$3:$AZ$4</definedName>
    <definedName name="St_Lights_Light_Light_Make_Table_Array">'Lookups - St Lights (Lights)'!$V$2:$W$23</definedName>
    <definedName name="St_Lights_Light_Light_Model_English_Description">'Lookups - St Lights (Lights)'!$Z$2:$Z$67</definedName>
    <definedName name="St_Lights_Light_Light_Model_Table_Array">'Lookups - St Lights (Lights)'!$Z$2:$AA$67</definedName>
    <definedName name="St_Lights_Light_Light_Shade_English_Description">'Lookups - St Lights (Lights)'!$BC$2:$BC$5</definedName>
    <definedName name="St_Lights_Light_Light_Shade_Table_Array">'Lookups - St Lights (Lights)'!$BC$2:$BD$5</definedName>
    <definedName name="St_Lights_Light_Light_Status_English_Desciption">'Lookups - St Lights (Lights)'!$BE$2:$BE$4</definedName>
    <definedName name="St_Lights_Light_Light_Status_Table_Array">'Lookups - St Lights (Lights)'!$BE$2:$BF$4</definedName>
    <definedName name="St_Lights_Light_Supply_Point_English_Description">'Lookups - St Lights (Lights)'!$BG$2:$BG$4</definedName>
    <definedName name="St_Lights_Light_Supply_Point_Table_Array">'Lookups - St Lights (Lights)'!$BG$2:$BH$4</definedName>
    <definedName name="St_Lights_Pole_Control_English_Description">'Lookups - St Lights (Pole)'!$A$2:$A$6</definedName>
    <definedName name="St_Lights_Pole_Control_Table_Array">'Lookups - St Lights (Pole)'!$A$2:$B$6</definedName>
    <definedName name="St_Lights_Pole_Earthing_English_Description">'Lookups - St Lights (Pole)'!$AG$2:$AG$5</definedName>
    <definedName name="St_Lights_Pole_Earthing_Table_Array">'Lookups - St Lights (Pole)'!$AG$2:$AH$5</definedName>
    <definedName name="St_lights_Pole_Make_ADL">'Lookups - St Lights (Pole)'!$P$3:$P$13</definedName>
    <definedName name="St_lights_Pole_Make_ARC">'Lookups - St Lights (Pole)'!$Q$3:$Q$14</definedName>
    <definedName name="St_Lights_Pole_Make_CSP">'Lookups - St Lights (Pole)'!$R$3:$R$13</definedName>
    <definedName name="St_lights_Pole_Make_DE">'Lookups - St Lights (Pole)'!$S$3:$S$13</definedName>
    <definedName name="St_Lights_Pole_Make_English_Description">'Lookups - St Lights (Pole)'!$K$2:$K$14</definedName>
    <definedName name="St_Lights_Pole_Make_IBEX">'Lookups - St Lights (Pole)'!$T$3:$T$13</definedName>
    <definedName name="St_lights_Pole_Make_KEND">'Lookups - St Lights (Pole)'!$U$3:$U$13</definedName>
    <definedName name="St_Lights_Pole_Make_NW">'Lookups - St Lights (Pole)'!$V$3:$V$5</definedName>
    <definedName name="St_Lights_Pole_Make_OC">'Lookups - St Lights (Pole)'!$W$3:$W$13</definedName>
    <definedName name="St_Lights_Pole_Make_OTH">'Lookups - St Lights (Pole)'!$X$3:$X$6</definedName>
    <definedName name="St_Lights_Pole_Make_Ref_Only_Codes">'Lookups - St Lights (Pole)'!$AC$2:$AC$14</definedName>
    <definedName name="St_Lights_Pole_Make_Ref_Only_Table_Array">'Lookups - St Lights (Pole)'!$AC$2:$AD$14</definedName>
    <definedName name="St_Lights_Pole_Make_SP">'Lookups - St Lights (Pole)'!$Y$3:$Y$13</definedName>
    <definedName name="St_Lights_Pole_Make_Table_Array">'Lookups - St Lights (Pole)'!$K$2:$L$14</definedName>
    <definedName name="St_Lights_Pole_Make_UNK">'Lookups - St Lights (Pole)'!$Z$3:$Z$13</definedName>
    <definedName name="St_lights_Pole_Make_WEEF">'Lookups - St Lights (Pole)'!$AA$3:$AA$13</definedName>
    <definedName name="St_lights_Pole_Make_WIND">'Lookups - St Lights (Pole)'!$AB$3:$AB$13</definedName>
    <definedName name="St_Lights_Pole_Material_English_Description">'Lookups - St Lights (Pole)'!$C$2:$C$7</definedName>
    <definedName name="St_Lights_Pole_Material_Table_Array">'Lookups - St Lights (Pole)'!$C$2:$D$7</definedName>
    <definedName name="St_Lights_Pole_Model_Table_Array">'Lookups - St Lights (Pole)'!$N$2:$O$131</definedName>
    <definedName name="St_Lights_Pole_Mount_English_Description">'Lookups - St Lights (Pole)'!$E$2:$E$7</definedName>
    <definedName name="St_Lights_Pole_Mount_Table_Array">'Lookups - St Lights (Pole)'!$E$2:$F$7</definedName>
    <definedName name="St_Lights_Pole_Purpose_English_Description">'Lookups - St Lights (Pole)'!$G$2:$G$10</definedName>
    <definedName name="St_Lights_Pole_Purpose_Table_Array">'Lookups - St Lights (Pole)'!$G$2:$H$10</definedName>
    <definedName name="St_Lights_Pole_Shape_English_Description">'Lookups - St Lights (Pole)'!$I$2:$I$9</definedName>
    <definedName name="St_Lights_Pole_Shape_Table_Array">'Lookups - St Lights (Pole)'!$I$2:$J$9</definedName>
    <definedName name="Surface_Work_Origin_Array">'Lookups - Surface and Pavement'!$Y$3:$Z$9</definedName>
    <definedName name="Surface_Work_Origin_Desc">'Lookups - Surface and Pavement'!$Y$3:$Y$9</definedName>
    <definedName name="Surfacing_Chip_Size">'Lookups - Surface and Pavement'!$G$3:$G$8</definedName>
    <definedName name="Surfacing_fw_treatment">'Lookups - Surface and Pavement'!$AQ$3:$AQ$60</definedName>
    <definedName name="Surfacing_Pavement_Historic" comment="Surfacing and Pavement">'Lookups - Surface and Pavement'!$AL$3:$AL$4</definedName>
    <definedName name="Surfacing_Pavements_Full_Width" comment="Surfacing and Pavement">'Lookups - Surface and Pavement'!$A$3:$A$4</definedName>
    <definedName name="Surfacing_Pavements_Full_Width_Array">'Lookups - Surface and Pavement'!$A$3:$B$4</definedName>
    <definedName name="Surfacing_Polymer_Type_English_Description">'Lookups - Surface and Pavement'!$T$3:$T$38</definedName>
    <definedName name="Surfacing_Polymer_Type_Table_Array">'Lookups - Surface and Pavement'!$T$3:$U$38</definedName>
    <definedName name="Surfacing_Surface_Additive_English_Description">'Lookups - Surface and Pavement'!$R$3:$R$29</definedName>
    <definedName name="Surfacing_Surface_Additive_Table_Array">'Lookups - Surface and Pavement'!$R$3:$S$29</definedName>
    <definedName name="Surfacing_Surface_Adhesion_English_Description">'Lookups - Surface and Pavement'!$P$3:$P$24</definedName>
    <definedName name="Surfacing_Surface_Adhesion_Table_Array">'Lookups - Surface and Pavement'!$P$3:$Q$24</definedName>
    <definedName name="Surfacing_Surface_Binder_English_Description">'Lookups - Surface and Pavement'!$J$3:$J$13</definedName>
    <definedName name="Surfacing_Surface_Binder_Table_Array">'Lookups - Surface and Pavement'!$J$3:$K$13</definedName>
    <definedName name="Surfacing_Surface_Cutter_English_Description">'Lookups - Surface and Pavement'!$N$3:$N$5</definedName>
    <definedName name="Surfacing_Surface_Cutter_Table_Array">'Lookups - Surface and Pavement'!$N$3:$O$5</definedName>
    <definedName name="Surfacing_Surface_Function">'Lookups - Surface and Pavement'!$E$3:$E$9</definedName>
    <definedName name="Surfacing_Surface_Function_Table_Array">'Lookups - Surface and Pavement'!$E$3:$F$9</definedName>
    <definedName name="Surfacing_Surface_Material_English_Desciption">'Lookups - Surface and Pavement'!$C$3:$C$26</definedName>
    <definedName name="Surfacing_Surface_Material_Table_Array">'Lookups - Surface and Pavement'!$C$3:$D$26</definedName>
    <definedName name="Surfacing_Surface_Reason">'Lookups - Surface and Pavement'!$W$3:$X$16</definedName>
    <definedName name="Surfacing_Surface_Reason_Desc">'Lookups - Surface and Pavement'!$W$3:$W$16</definedName>
    <definedName name="Surfacing_Surface_Recycled_Component_English_Description">'Lookups - Surface and Pavement'!$AA$3:$AA$7</definedName>
    <definedName name="Surfacing_Surface_Recycled_Component_Table_Array">'Lookups - Surface and Pavement'!$AA$3:$AB$7</definedName>
    <definedName name="Surfacing_Surface_Spec">'Lookups - Surface and Pavement'!$V$3:$V$19</definedName>
    <definedName name="SWC_SWC_Side">'Lookups - SWC'!$A$3:$A$4</definedName>
    <definedName name="SWC_SWC_Type_English_Description">'Lookups - SWC'!$B$3:$B$21</definedName>
    <definedName name="SWC_SWC_Type_Table_Array">'Lookups - SWC'!$B$3:$C$21</definedName>
    <definedName name="zNamedLists">'Lookups - Generic'!$AN$3:$AN$272</definedName>
    <definedName name="zTabList">'Lookups - Generic'!$AP$3:$AP$43</definedName>
  </definedNames>
  <calcPr calcId="162913"/>
</workbook>
</file>

<file path=xl/calcChain.xml><?xml version="1.0" encoding="utf-8"?>
<calcChain xmlns="http://schemas.openxmlformats.org/spreadsheetml/2006/main">
  <c r="B7" i="13" l="1"/>
  <c r="L7" i="13"/>
  <c r="V7" i="13"/>
  <c r="X7" i="13"/>
  <c r="AB7" i="13"/>
  <c r="AD7" i="13"/>
  <c r="AF7" i="13"/>
  <c r="AH7" i="13"/>
  <c r="AJ7" i="13"/>
  <c r="AL7" i="13"/>
  <c r="AN7" i="13"/>
  <c r="AQ7" i="13"/>
  <c r="BD7" i="13"/>
  <c r="BE7" i="13"/>
  <c r="B8" i="13"/>
  <c r="L8" i="13"/>
  <c r="V8" i="13"/>
  <c r="X8" i="13"/>
  <c r="AB8" i="13"/>
  <c r="AD8" i="13"/>
  <c r="AF8" i="13"/>
  <c r="AH8" i="13"/>
  <c r="AJ8" i="13"/>
  <c r="AL8" i="13"/>
  <c r="AN8" i="13"/>
  <c r="AQ8" i="13"/>
  <c r="BD8" i="13"/>
  <c r="BE8" i="13"/>
  <c r="B9" i="13"/>
  <c r="L9" i="13"/>
  <c r="V9" i="13"/>
  <c r="X9" i="13"/>
  <c r="AB9" i="13"/>
  <c r="AD9" i="13"/>
  <c r="AF9" i="13"/>
  <c r="AH9" i="13"/>
  <c r="AJ9" i="13"/>
  <c r="AL9" i="13"/>
  <c r="AN9" i="13"/>
  <c r="AQ9" i="13"/>
  <c r="BD9" i="13"/>
  <c r="BE9" i="13"/>
  <c r="B10" i="13"/>
  <c r="L10" i="13"/>
  <c r="V10" i="13"/>
  <c r="X10" i="13"/>
  <c r="AB10" i="13"/>
  <c r="AD10" i="13"/>
  <c r="AF10" i="13"/>
  <c r="AH10" i="13"/>
  <c r="AJ10" i="13"/>
  <c r="AL10" i="13"/>
  <c r="AN10" i="13"/>
  <c r="AQ10" i="13"/>
  <c r="BD10" i="13"/>
  <c r="BE10" i="13"/>
  <c r="B11" i="13"/>
  <c r="L11" i="13"/>
  <c r="V11" i="13"/>
  <c r="X11" i="13"/>
  <c r="AB11" i="13"/>
  <c r="AD11" i="13"/>
  <c r="AF11" i="13"/>
  <c r="AH11" i="13"/>
  <c r="AJ11" i="13"/>
  <c r="AL11" i="13"/>
  <c r="AN11" i="13"/>
  <c r="AQ11" i="13"/>
  <c r="BD11" i="13"/>
  <c r="BE11" i="13"/>
  <c r="B12" i="13"/>
  <c r="L12" i="13"/>
  <c r="V12" i="13"/>
  <c r="X12" i="13"/>
  <c r="AB12" i="13"/>
  <c r="AD12" i="13"/>
  <c r="AF12" i="13"/>
  <c r="AH12" i="13"/>
  <c r="AJ12" i="13"/>
  <c r="AL12" i="13"/>
  <c r="AN12" i="13"/>
  <c r="AQ12" i="13"/>
  <c r="BD12" i="13"/>
  <c r="BE12" i="13"/>
  <c r="B13" i="13"/>
  <c r="L13" i="13"/>
  <c r="V13" i="13"/>
  <c r="X13" i="13"/>
  <c r="AB13" i="13"/>
  <c r="AD13" i="13"/>
  <c r="AF13" i="13"/>
  <c r="AH13" i="13"/>
  <c r="AJ13" i="13"/>
  <c r="AL13" i="13"/>
  <c r="AN13" i="13"/>
  <c r="AQ13" i="13"/>
  <c r="BD13" i="13"/>
  <c r="BE13" i="13"/>
  <c r="B14" i="13"/>
  <c r="L14" i="13"/>
  <c r="V14" i="13"/>
  <c r="X14" i="13"/>
  <c r="AB14" i="13"/>
  <c r="AD14" i="13"/>
  <c r="AF14" i="13"/>
  <c r="AH14" i="13"/>
  <c r="AJ14" i="13"/>
  <c r="AL14" i="13"/>
  <c r="AN14" i="13"/>
  <c r="AQ14" i="13"/>
  <c r="BD14" i="13"/>
  <c r="BE14" i="13"/>
  <c r="B15" i="13"/>
  <c r="L15" i="13"/>
  <c r="V15" i="13"/>
  <c r="X15" i="13"/>
  <c r="AB15" i="13"/>
  <c r="AD15" i="13"/>
  <c r="AF15" i="13"/>
  <c r="AH15" i="13"/>
  <c r="AJ15" i="13"/>
  <c r="AL15" i="13"/>
  <c r="AN15" i="13"/>
  <c r="AQ15" i="13"/>
  <c r="BD15" i="13"/>
  <c r="BE15" i="13"/>
  <c r="B16" i="13"/>
  <c r="L16" i="13"/>
  <c r="V16" i="13"/>
  <c r="X16" i="13"/>
  <c r="AB16" i="13"/>
  <c r="AD16" i="13"/>
  <c r="AF16" i="13"/>
  <c r="AH16" i="13"/>
  <c r="AJ16" i="13"/>
  <c r="AL16" i="13"/>
  <c r="AN16" i="13"/>
  <c r="AQ16" i="13"/>
  <c r="BD16" i="13"/>
  <c r="BE16" i="13"/>
  <c r="B17" i="13"/>
  <c r="L17" i="13"/>
  <c r="V17" i="13"/>
  <c r="X17" i="13"/>
  <c r="AB17" i="13"/>
  <c r="AD17" i="13"/>
  <c r="AF17" i="13"/>
  <c r="AH17" i="13"/>
  <c r="AJ17" i="13"/>
  <c r="AL17" i="13"/>
  <c r="AN17" i="13"/>
  <c r="AQ17" i="13"/>
  <c r="BD17" i="13"/>
  <c r="BE17" i="13"/>
  <c r="B18" i="13"/>
  <c r="L18" i="13"/>
  <c r="V18" i="13"/>
  <c r="X18" i="13"/>
  <c r="AB18" i="13"/>
  <c r="AD18" i="13"/>
  <c r="AF18" i="13"/>
  <c r="AH18" i="13"/>
  <c r="AJ18" i="13"/>
  <c r="AL18" i="13"/>
  <c r="AN18" i="13"/>
  <c r="AQ18" i="13"/>
  <c r="BD18" i="13"/>
  <c r="BE18" i="13"/>
  <c r="B19" i="13"/>
  <c r="L19" i="13"/>
  <c r="V19" i="13"/>
  <c r="X19" i="13"/>
  <c r="AB19" i="13"/>
  <c r="AD19" i="13"/>
  <c r="AF19" i="13"/>
  <c r="AH19" i="13"/>
  <c r="AJ19" i="13"/>
  <c r="AL19" i="13"/>
  <c r="AN19" i="13"/>
  <c r="AQ19" i="13"/>
  <c r="BD19" i="13"/>
  <c r="BE19" i="13"/>
  <c r="B20" i="13"/>
  <c r="L20" i="13"/>
  <c r="V20" i="13"/>
  <c r="X20" i="13"/>
  <c r="AB20" i="13"/>
  <c r="AD20" i="13"/>
  <c r="AF20" i="13"/>
  <c r="AH20" i="13"/>
  <c r="AJ20" i="13"/>
  <c r="AL20" i="13"/>
  <c r="AN20" i="13"/>
  <c r="AQ20" i="13"/>
  <c r="BD20" i="13"/>
  <c r="BE20" i="13"/>
  <c r="B21" i="13"/>
  <c r="L21" i="13"/>
  <c r="V21" i="13"/>
  <c r="X21" i="13"/>
  <c r="AB21" i="13"/>
  <c r="AD21" i="13"/>
  <c r="AF21" i="13"/>
  <c r="AH21" i="13"/>
  <c r="AJ21" i="13"/>
  <c r="AL21" i="13"/>
  <c r="AN21" i="13"/>
  <c r="AQ21" i="13"/>
  <c r="BD21" i="13"/>
  <c r="BE21" i="13"/>
  <c r="B22" i="13"/>
  <c r="L22" i="13"/>
  <c r="V22" i="13"/>
  <c r="X22" i="13"/>
  <c r="AB22" i="13"/>
  <c r="AD22" i="13"/>
  <c r="AF22" i="13"/>
  <c r="AH22" i="13"/>
  <c r="AJ22" i="13"/>
  <c r="AL22" i="13"/>
  <c r="AN22" i="13"/>
  <c r="AQ22" i="13"/>
  <c r="BD22" i="13"/>
  <c r="BE22" i="13"/>
  <c r="B23" i="13"/>
  <c r="L23" i="13"/>
  <c r="V23" i="13"/>
  <c r="X23" i="13"/>
  <c r="AB23" i="13"/>
  <c r="AD23" i="13"/>
  <c r="AF23" i="13"/>
  <c r="AH23" i="13"/>
  <c r="AJ23" i="13"/>
  <c r="AL23" i="13"/>
  <c r="AN23" i="13"/>
  <c r="AQ23" i="13"/>
  <c r="BD23" i="13"/>
  <c r="BE23" i="13"/>
  <c r="B24" i="13"/>
  <c r="L24" i="13"/>
  <c r="V24" i="13"/>
  <c r="X24" i="13"/>
  <c r="AB24" i="13"/>
  <c r="AD24" i="13"/>
  <c r="AF24" i="13"/>
  <c r="AH24" i="13"/>
  <c r="AJ24" i="13"/>
  <c r="AL24" i="13"/>
  <c r="AN24" i="13"/>
  <c r="AQ24" i="13"/>
  <c r="BD24" i="13"/>
  <c r="BE24" i="13"/>
  <c r="B25" i="13"/>
  <c r="L25" i="13"/>
  <c r="V25" i="13"/>
  <c r="X25" i="13"/>
  <c r="AB25" i="13"/>
  <c r="AD25" i="13"/>
  <c r="AF25" i="13"/>
  <c r="AH25" i="13"/>
  <c r="AJ25" i="13"/>
  <c r="AL25" i="13"/>
  <c r="AN25" i="13"/>
  <c r="AQ25" i="13"/>
  <c r="BD25" i="13"/>
  <c r="BE25" i="13"/>
  <c r="B26" i="13"/>
  <c r="L26" i="13"/>
  <c r="V26" i="13"/>
  <c r="X26" i="13"/>
  <c r="AB26" i="13"/>
  <c r="AD26" i="13"/>
  <c r="AF26" i="13"/>
  <c r="AH26" i="13"/>
  <c r="AJ26" i="13"/>
  <c r="AL26" i="13"/>
  <c r="AN26" i="13"/>
  <c r="AQ26" i="13"/>
  <c r="BD26" i="13"/>
  <c r="BE26" i="13"/>
  <c r="B27" i="13"/>
  <c r="L27" i="13"/>
  <c r="V27" i="13"/>
  <c r="X27" i="13"/>
  <c r="AB27" i="13"/>
  <c r="AD27" i="13"/>
  <c r="AF27" i="13"/>
  <c r="AH27" i="13"/>
  <c r="AJ27" i="13"/>
  <c r="AL27" i="13"/>
  <c r="AN27" i="13"/>
  <c r="AQ27" i="13"/>
  <c r="BD27" i="13"/>
  <c r="BE27" i="13"/>
  <c r="B28" i="13"/>
  <c r="L28" i="13"/>
  <c r="V28" i="13"/>
  <c r="X28" i="13"/>
  <c r="AB28" i="13"/>
  <c r="AD28" i="13"/>
  <c r="AF28" i="13"/>
  <c r="AH28" i="13"/>
  <c r="AJ28" i="13"/>
  <c r="AL28" i="13"/>
  <c r="AN28" i="13"/>
  <c r="AQ28" i="13"/>
  <c r="BD28" i="13"/>
  <c r="BE28" i="13"/>
  <c r="B29" i="13"/>
  <c r="L29" i="13"/>
  <c r="V29" i="13"/>
  <c r="X29" i="13"/>
  <c r="AB29" i="13"/>
  <c r="AD29" i="13"/>
  <c r="AF29" i="13"/>
  <c r="AH29" i="13"/>
  <c r="AJ29" i="13"/>
  <c r="AL29" i="13"/>
  <c r="AN29" i="13"/>
  <c r="AQ29" i="13"/>
  <c r="BD29" i="13"/>
  <c r="BE29" i="13"/>
  <c r="B30" i="13"/>
  <c r="L30" i="13"/>
  <c r="V30" i="13"/>
  <c r="X30" i="13"/>
  <c r="AB30" i="13"/>
  <c r="AD30" i="13"/>
  <c r="AF30" i="13"/>
  <c r="AH30" i="13"/>
  <c r="AJ30" i="13"/>
  <c r="AL30" i="13"/>
  <c r="AN30" i="13"/>
  <c r="AQ30" i="13"/>
  <c r="BD30" i="13"/>
  <c r="BE30" i="13"/>
  <c r="B31" i="13"/>
  <c r="L31" i="13"/>
  <c r="V31" i="13"/>
  <c r="X31" i="13"/>
  <c r="AB31" i="13"/>
  <c r="AD31" i="13"/>
  <c r="AF31" i="13"/>
  <c r="AH31" i="13"/>
  <c r="AJ31" i="13"/>
  <c r="AL31" i="13"/>
  <c r="AN31" i="13"/>
  <c r="AQ31" i="13"/>
  <c r="BD31" i="13"/>
  <c r="BE31" i="13"/>
  <c r="B32" i="13"/>
  <c r="L32" i="13"/>
  <c r="V32" i="13"/>
  <c r="X32" i="13"/>
  <c r="AB32" i="13"/>
  <c r="AD32" i="13"/>
  <c r="AF32" i="13"/>
  <c r="AH32" i="13"/>
  <c r="AJ32" i="13"/>
  <c r="AL32" i="13"/>
  <c r="AN32" i="13"/>
  <c r="AQ32" i="13"/>
  <c r="BD32" i="13"/>
  <c r="BE32" i="13"/>
  <c r="B33" i="13"/>
  <c r="L33" i="13"/>
  <c r="V33" i="13"/>
  <c r="X33" i="13"/>
  <c r="AB33" i="13"/>
  <c r="AD33" i="13"/>
  <c r="AF33" i="13"/>
  <c r="AH33" i="13"/>
  <c r="AJ33" i="13"/>
  <c r="AL33" i="13"/>
  <c r="AN33" i="13"/>
  <c r="AQ33" i="13"/>
  <c r="BD33" i="13"/>
  <c r="BE33" i="13"/>
  <c r="B34" i="13"/>
  <c r="L34" i="13"/>
  <c r="V34" i="13"/>
  <c r="X34" i="13"/>
  <c r="AB34" i="13"/>
  <c r="AD34" i="13"/>
  <c r="AF34" i="13"/>
  <c r="AH34" i="13"/>
  <c r="AJ34" i="13"/>
  <c r="AL34" i="13"/>
  <c r="AN34" i="13"/>
  <c r="AQ34" i="13"/>
  <c r="BD34" i="13"/>
  <c r="BE34" i="13"/>
  <c r="B35" i="13"/>
  <c r="L35" i="13"/>
  <c r="V35" i="13"/>
  <c r="X35" i="13"/>
  <c r="AB35" i="13"/>
  <c r="AD35" i="13"/>
  <c r="AF35" i="13"/>
  <c r="AH35" i="13"/>
  <c r="AJ35" i="13"/>
  <c r="AL35" i="13"/>
  <c r="AN35" i="13"/>
  <c r="AQ35" i="13"/>
  <c r="BD35" i="13"/>
  <c r="BE35" i="13"/>
  <c r="B36" i="13"/>
  <c r="L36" i="13"/>
  <c r="V36" i="13"/>
  <c r="X36" i="13"/>
  <c r="AB36" i="13"/>
  <c r="AD36" i="13"/>
  <c r="AF36" i="13"/>
  <c r="AH36" i="13"/>
  <c r="AJ36" i="13"/>
  <c r="AL36" i="13"/>
  <c r="AN36" i="13"/>
  <c r="AQ36" i="13"/>
  <c r="BD36" i="13"/>
  <c r="BE36" i="13"/>
  <c r="B37" i="13"/>
  <c r="L37" i="13"/>
  <c r="V37" i="13"/>
  <c r="X37" i="13"/>
  <c r="AB37" i="13"/>
  <c r="AD37" i="13"/>
  <c r="AF37" i="13"/>
  <c r="AH37" i="13"/>
  <c r="AJ37" i="13"/>
  <c r="AL37" i="13"/>
  <c r="AN37" i="13"/>
  <c r="AQ37" i="13"/>
  <c r="BD37" i="13"/>
  <c r="BE37" i="13"/>
  <c r="B38" i="13"/>
  <c r="L38" i="13"/>
  <c r="V38" i="13"/>
  <c r="X38" i="13"/>
  <c r="AB38" i="13"/>
  <c r="AD38" i="13"/>
  <c r="AF38" i="13"/>
  <c r="AH38" i="13"/>
  <c r="AJ38" i="13"/>
  <c r="AL38" i="13"/>
  <c r="AN38" i="13"/>
  <c r="AQ38" i="13"/>
  <c r="BD38" i="13"/>
  <c r="BE38" i="13"/>
  <c r="B39" i="13"/>
  <c r="L39" i="13"/>
  <c r="V39" i="13"/>
  <c r="X39" i="13"/>
  <c r="AB39" i="13"/>
  <c r="AD39" i="13"/>
  <c r="AF39" i="13"/>
  <c r="AH39" i="13"/>
  <c r="AJ39" i="13"/>
  <c r="AL39" i="13"/>
  <c r="AN39" i="13"/>
  <c r="AQ39" i="13"/>
  <c r="BD39" i="13"/>
  <c r="BE39" i="13"/>
  <c r="B40" i="13"/>
  <c r="L40" i="13"/>
  <c r="V40" i="13"/>
  <c r="X40" i="13"/>
  <c r="AB40" i="13"/>
  <c r="AD40" i="13"/>
  <c r="AF40" i="13"/>
  <c r="AH40" i="13"/>
  <c r="AJ40" i="13"/>
  <c r="AL40" i="13"/>
  <c r="AN40" i="13"/>
  <c r="AQ40" i="13"/>
  <c r="BD40" i="13"/>
  <c r="BE40" i="13"/>
  <c r="B41" i="13"/>
  <c r="L41" i="13"/>
  <c r="V41" i="13"/>
  <c r="X41" i="13"/>
  <c r="AB41" i="13"/>
  <c r="AD41" i="13"/>
  <c r="AF41" i="13"/>
  <c r="AH41" i="13"/>
  <c r="AJ41" i="13"/>
  <c r="AL41" i="13"/>
  <c r="AN41" i="13"/>
  <c r="AQ41" i="13"/>
  <c r="BD41" i="13"/>
  <c r="BE41" i="13"/>
  <c r="B42" i="13"/>
  <c r="L42" i="13"/>
  <c r="V42" i="13"/>
  <c r="X42" i="13"/>
  <c r="AB42" i="13"/>
  <c r="AD42" i="13"/>
  <c r="AF42" i="13"/>
  <c r="AH42" i="13"/>
  <c r="AJ42" i="13"/>
  <c r="AL42" i="13"/>
  <c r="AN42" i="13"/>
  <c r="AQ42" i="13"/>
  <c r="BD42" i="13"/>
  <c r="BE42" i="13"/>
  <c r="B43" i="13"/>
  <c r="L43" i="13"/>
  <c r="V43" i="13"/>
  <c r="X43" i="13"/>
  <c r="AB43" i="13"/>
  <c r="AD43" i="13"/>
  <c r="AF43" i="13"/>
  <c r="AH43" i="13"/>
  <c r="AJ43" i="13"/>
  <c r="AL43" i="13"/>
  <c r="AN43" i="13"/>
  <c r="AQ43" i="13"/>
  <c r="BD43" i="13"/>
  <c r="BE43" i="13"/>
  <c r="B44" i="13"/>
  <c r="L44" i="13"/>
  <c r="V44" i="13"/>
  <c r="X44" i="13"/>
  <c r="AB44" i="13"/>
  <c r="AD44" i="13"/>
  <c r="AF44" i="13"/>
  <c r="AH44" i="13"/>
  <c r="AJ44" i="13"/>
  <c r="AL44" i="13"/>
  <c r="AN44" i="13"/>
  <c r="AQ44" i="13"/>
  <c r="BD44" i="13"/>
  <c r="BE44" i="13"/>
  <c r="B45" i="13"/>
  <c r="L45" i="13"/>
  <c r="V45" i="13"/>
  <c r="X45" i="13"/>
  <c r="AB45" i="13"/>
  <c r="AD45" i="13"/>
  <c r="AF45" i="13"/>
  <c r="AH45" i="13"/>
  <c r="AJ45" i="13"/>
  <c r="AL45" i="13"/>
  <c r="AN45" i="13"/>
  <c r="AQ45" i="13"/>
  <c r="BD45" i="13"/>
  <c r="BE45" i="13"/>
  <c r="B46" i="13"/>
  <c r="L46" i="13"/>
  <c r="V46" i="13"/>
  <c r="X46" i="13"/>
  <c r="AB46" i="13"/>
  <c r="AD46" i="13"/>
  <c r="AF46" i="13"/>
  <c r="AH46" i="13"/>
  <c r="AJ46" i="13"/>
  <c r="AL46" i="13"/>
  <c r="AN46" i="13"/>
  <c r="AQ46" i="13"/>
  <c r="BD46" i="13"/>
  <c r="BE46" i="13"/>
  <c r="B47" i="13"/>
  <c r="L47" i="13"/>
  <c r="V47" i="13"/>
  <c r="X47" i="13"/>
  <c r="AB47" i="13"/>
  <c r="AD47" i="13"/>
  <c r="AF47" i="13"/>
  <c r="AH47" i="13"/>
  <c r="AJ47" i="13"/>
  <c r="AL47" i="13"/>
  <c r="AN47" i="13"/>
  <c r="AQ47" i="13"/>
  <c r="BD47" i="13"/>
  <c r="BE47" i="13"/>
  <c r="B48" i="13"/>
  <c r="L48" i="13"/>
  <c r="V48" i="13"/>
  <c r="X48" i="13"/>
  <c r="AB48" i="13"/>
  <c r="AD48" i="13"/>
  <c r="AF48" i="13"/>
  <c r="AH48" i="13"/>
  <c r="AJ48" i="13"/>
  <c r="AL48" i="13"/>
  <c r="AN48" i="13"/>
  <c r="AQ48" i="13"/>
  <c r="BD48" i="13"/>
  <c r="BE48" i="13"/>
  <c r="B49" i="13"/>
  <c r="L49" i="13"/>
  <c r="V49" i="13"/>
  <c r="X49" i="13"/>
  <c r="AB49" i="13"/>
  <c r="AD49" i="13"/>
  <c r="AF49" i="13"/>
  <c r="AH49" i="13"/>
  <c r="AJ49" i="13"/>
  <c r="AL49" i="13"/>
  <c r="AN49" i="13"/>
  <c r="AQ49" i="13"/>
  <c r="BD49" i="13"/>
  <c r="BE49" i="13"/>
  <c r="B50" i="13"/>
  <c r="L50" i="13"/>
  <c r="V50" i="13"/>
  <c r="X50" i="13"/>
  <c r="AB50" i="13"/>
  <c r="AD50" i="13"/>
  <c r="AF50" i="13"/>
  <c r="AH50" i="13"/>
  <c r="AJ50" i="13"/>
  <c r="AL50" i="13"/>
  <c r="AN50" i="13"/>
  <c r="AQ50" i="13"/>
  <c r="BD50" i="13"/>
  <c r="BE50" i="13"/>
  <c r="B51" i="13"/>
  <c r="L51" i="13"/>
  <c r="V51" i="13"/>
  <c r="X51" i="13"/>
  <c r="AB51" i="13"/>
  <c r="AD51" i="13"/>
  <c r="AF51" i="13"/>
  <c r="AH51" i="13"/>
  <c r="AJ51" i="13"/>
  <c r="AL51" i="13"/>
  <c r="AN51" i="13"/>
  <c r="AQ51" i="13"/>
  <c r="BD51" i="13"/>
  <c r="BE51" i="13"/>
  <c r="B52" i="13"/>
  <c r="L52" i="13"/>
  <c r="V52" i="13"/>
  <c r="X52" i="13"/>
  <c r="AB52" i="13"/>
  <c r="AD52" i="13"/>
  <c r="AF52" i="13"/>
  <c r="AH52" i="13"/>
  <c r="AJ52" i="13"/>
  <c r="AL52" i="13"/>
  <c r="AN52" i="13"/>
  <c r="AQ52" i="13"/>
  <c r="BD52" i="13"/>
  <c r="BE52" i="13"/>
  <c r="B53" i="13"/>
  <c r="L53" i="13"/>
  <c r="V53" i="13"/>
  <c r="X53" i="13"/>
  <c r="AB53" i="13"/>
  <c r="AD53" i="13"/>
  <c r="AF53" i="13"/>
  <c r="AH53" i="13"/>
  <c r="AJ53" i="13"/>
  <c r="AL53" i="13"/>
  <c r="AN53" i="13"/>
  <c r="AQ53" i="13"/>
  <c r="BD53" i="13"/>
  <c r="BE53" i="13"/>
  <c r="B54" i="13"/>
  <c r="L54" i="13"/>
  <c r="V54" i="13"/>
  <c r="X54" i="13"/>
  <c r="AB54" i="13"/>
  <c r="AD54" i="13"/>
  <c r="AF54" i="13"/>
  <c r="AH54" i="13"/>
  <c r="AJ54" i="13"/>
  <c r="AL54" i="13"/>
  <c r="AN54" i="13"/>
  <c r="AQ54" i="13"/>
  <c r="BD54" i="13"/>
  <c r="BE54" i="13"/>
  <c r="B55" i="13"/>
  <c r="L55" i="13"/>
  <c r="V55" i="13"/>
  <c r="X55" i="13"/>
  <c r="AB55" i="13"/>
  <c r="AD55" i="13"/>
  <c r="AF55" i="13"/>
  <c r="AH55" i="13"/>
  <c r="AJ55" i="13"/>
  <c r="AL55" i="13"/>
  <c r="AN55" i="13"/>
  <c r="AQ55" i="13"/>
  <c r="BD55" i="13"/>
  <c r="BE55" i="13"/>
  <c r="B56" i="13"/>
  <c r="L56" i="13"/>
  <c r="V56" i="13"/>
  <c r="X56" i="13"/>
  <c r="AB56" i="13"/>
  <c r="AD56" i="13"/>
  <c r="AF56" i="13"/>
  <c r="AH56" i="13"/>
  <c r="AJ56" i="13"/>
  <c r="AL56" i="13"/>
  <c r="AN56" i="13"/>
  <c r="AQ56" i="13"/>
  <c r="BD56" i="13"/>
  <c r="BE56" i="13"/>
  <c r="B57" i="13"/>
  <c r="L57" i="13"/>
  <c r="V57" i="13"/>
  <c r="X57" i="13"/>
  <c r="AB57" i="13"/>
  <c r="AD57" i="13"/>
  <c r="AF57" i="13"/>
  <c r="AH57" i="13"/>
  <c r="AJ57" i="13"/>
  <c r="AL57" i="13"/>
  <c r="AN57" i="13"/>
  <c r="AQ57" i="13"/>
  <c r="BD57" i="13"/>
  <c r="BE57" i="13"/>
  <c r="B58" i="13"/>
  <c r="L58" i="13"/>
  <c r="V58" i="13"/>
  <c r="X58" i="13"/>
  <c r="AB58" i="13"/>
  <c r="AD58" i="13"/>
  <c r="AF58" i="13"/>
  <c r="AH58" i="13"/>
  <c r="AJ58" i="13"/>
  <c r="AL58" i="13"/>
  <c r="AN58" i="13"/>
  <c r="AQ58" i="13"/>
  <c r="BD58" i="13"/>
  <c r="BE58" i="13"/>
  <c r="B59" i="13"/>
  <c r="L59" i="13"/>
  <c r="V59" i="13"/>
  <c r="X59" i="13"/>
  <c r="AB59" i="13"/>
  <c r="AD59" i="13"/>
  <c r="AF59" i="13"/>
  <c r="AH59" i="13"/>
  <c r="AJ59" i="13"/>
  <c r="AL59" i="13"/>
  <c r="AN59" i="13"/>
  <c r="AQ59" i="13"/>
  <c r="BD59" i="13"/>
  <c r="BE59" i="13"/>
  <c r="B60" i="13"/>
  <c r="L60" i="13"/>
  <c r="V60" i="13"/>
  <c r="X60" i="13"/>
  <c r="AB60" i="13"/>
  <c r="AD60" i="13"/>
  <c r="AF60" i="13"/>
  <c r="AH60" i="13"/>
  <c r="AJ60" i="13"/>
  <c r="AL60" i="13"/>
  <c r="AN60" i="13"/>
  <c r="AQ60" i="13"/>
  <c r="BD60" i="13"/>
  <c r="BE60" i="13"/>
  <c r="B61" i="13"/>
  <c r="L61" i="13"/>
  <c r="V61" i="13"/>
  <c r="X61" i="13"/>
  <c r="AB61" i="13"/>
  <c r="AD61" i="13"/>
  <c r="AF61" i="13"/>
  <c r="AH61" i="13"/>
  <c r="AJ61" i="13"/>
  <c r="AL61" i="13"/>
  <c r="AN61" i="13"/>
  <c r="AQ61" i="13"/>
  <c r="BD61" i="13"/>
  <c r="BE61" i="13"/>
  <c r="B62" i="13"/>
  <c r="L62" i="13"/>
  <c r="V62" i="13"/>
  <c r="X62" i="13"/>
  <c r="AB62" i="13"/>
  <c r="AD62" i="13"/>
  <c r="AF62" i="13"/>
  <c r="AH62" i="13"/>
  <c r="AJ62" i="13"/>
  <c r="AL62" i="13"/>
  <c r="AN62" i="13"/>
  <c r="AQ62" i="13"/>
  <c r="BD62" i="13"/>
  <c r="BE62" i="13"/>
  <c r="B63" i="13"/>
  <c r="L63" i="13"/>
  <c r="V63" i="13"/>
  <c r="X63" i="13"/>
  <c r="AB63" i="13"/>
  <c r="AD63" i="13"/>
  <c r="AF63" i="13"/>
  <c r="AH63" i="13"/>
  <c r="AJ63" i="13"/>
  <c r="AL63" i="13"/>
  <c r="AN63" i="13"/>
  <c r="AQ63" i="13"/>
  <c r="BD63" i="13"/>
  <c r="BE63" i="13"/>
  <c r="B64" i="13"/>
  <c r="L64" i="13"/>
  <c r="V64" i="13"/>
  <c r="X64" i="13"/>
  <c r="AB64" i="13"/>
  <c r="AD64" i="13"/>
  <c r="AF64" i="13"/>
  <c r="AH64" i="13"/>
  <c r="AJ64" i="13"/>
  <c r="AL64" i="13"/>
  <c r="AN64" i="13"/>
  <c r="AQ64" i="13"/>
  <c r="BD64" i="13"/>
  <c r="BE64" i="13"/>
  <c r="B65" i="13"/>
  <c r="L65" i="13"/>
  <c r="V65" i="13"/>
  <c r="X65" i="13"/>
  <c r="AB65" i="13"/>
  <c r="AD65" i="13"/>
  <c r="AF65" i="13"/>
  <c r="AH65" i="13"/>
  <c r="AJ65" i="13"/>
  <c r="AL65" i="13"/>
  <c r="AN65" i="13"/>
  <c r="AQ65" i="13"/>
  <c r="BD65" i="13"/>
  <c r="BE65" i="13"/>
  <c r="B66" i="13"/>
  <c r="L66" i="13"/>
  <c r="V66" i="13"/>
  <c r="X66" i="13"/>
  <c r="AB66" i="13"/>
  <c r="AD66" i="13"/>
  <c r="AF66" i="13"/>
  <c r="AH66" i="13"/>
  <c r="AJ66" i="13"/>
  <c r="AL66" i="13"/>
  <c r="AN66" i="13"/>
  <c r="AQ66" i="13"/>
  <c r="BD66" i="13"/>
  <c r="BE66" i="13"/>
  <c r="B67" i="13"/>
  <c r="L67" i="13"/>
  <c r="V67" i="13"/>
  <c r="X67" i="13"/>
  <c r="AB67" i="13"/>
  <c r="AD67" i="13"/>
  <c r="AF67" i="13"/>
  <c r="AH67" i="13"/>
  <c r="AJ67" i="13"/>
  <c r="AL67" i="13"/>
  <c r="AN67" i="13"/>
  <c r="AQ67" i="13"/>
  <c r="BD67" i="13"/>
  <c r="BE67" i="13"/>
  <c r="B68" i="13"/>
  <c r="L68" i="13"/>
  <c r="V68" i="13"/>
  <c r="X68" i="13"/>
  <c r="AB68" i="13"/>
  <c r="AD68" i="13"/>
  <c r="AF68" i="13"/>
  <c r="AH68" i="13"/>
  <c r="AJ68" i="13"/>
  <c r="AL68" i="13"/>
  <c r="AN68" i="13"/>
  <c r="AQ68" i="13"/>
  <c r="BD68" i="13"/>
  <c r="BE68" i="13"/>
  <c r="B69" i="13"/>
  <c r="L69" i="13"/>
  <c r="V69" i="13"/>
  <c r="X69" i="13"/>
  <c r="AB69" i="13"/>
  <c r="AD69" i="13"/>
  <c r="AF69" i="13"/>
  <c r="AH69" i="13"/>
  <c r="AJ69" i="13"/>
  <c r="AL69" i="13"/>
  <c r="AN69" i="13"/>
  <c r="AQ69" i="13"/>
  <c r="BD69" i="13"/>
  <c r="BE69" i="13"/>
  <c r="B70" i="13"/>
  <c r="L70" i="13"/>
  <c r="V70" i="13"/>
  <c r="X70" i="13"/>
  <c r="AB70" i="13"/>
  <c r="AD70" i="13"/>
  <c r="AF70" i="13"/>
  <c r="AH70" i="13"/>
  <c r="AJ70" i="13"/>
  <c r="AL70" i="13"/>
  <c r="AN70" i="13"/>
  <c r="AQ70" i="13"/>
  <c r="BD70" i="13"/>
  <c r="BE70" i="13"/>
  <c r="B71" i="13"/>
  <c r="L71" i="13"/>
  <c r="V71" i="13"/>
  <c r="X71" i="13"/>
  <c r="AB71" i="13"/>
  <c r="AD71" i="13"/>
  <c r="AF71" i="13"/>
  <c r="AH71" i="13"/>
  <c r="AJ71" i="13"/>
  <c r="AL71" i="13"/>
  <c r="AN71" i="13"/>
  <c r="AQ71" i="13"/>
  <c r="BD71" i="13"/>
  <c r="BE71" i="13"/>
  <c r="B72" i="13"/>
  <c r="L72" i="13"/>
  <c r="V72" i="13"/>
  <c r="X72" i="13"/>
  <c r="AB72" i="13"/>
  <c r="AD72" i="13"/>
  <c r="AF72" i="13"/>
  <c r="AH72" i="13"/>
  <c r="AJ72" i="13"/>
  <c r="AL72" i="13"/>
  <c r="AN72" i="13"/>
  <c r="AQ72" i="13"/>
  <c r="BD72" i="13"/>
  <c r="BE72" i="13"/>
  <c r="B73" i="13"/>
  <c r="L73" i="13"/>
  <c r="V73" i="13"/>
  <c r="X73" i="13"/>
  <c r="AB73" i="13"/>
  <c r="AD73" i="13"/>
  <c r="AF73" i="13"/>
  <c r="AH73" i="13"/>
  <c r="AJ73" i="13"/>
  <c r="AL73" i="13"/>
  <c r="AN73" i="13"/>
  <c r="AQ73" i="13"/>
  <c r="BD73" i="13"/>
  <c r="BE73" i="13"/>
  <c r="B74" i="13"/>
  <c r="L74" i="13"/>
  <c r="V74" i="13"/>
  <c r="X74" i="13"/>
  <c r="AB74" i="13"/>
  <c r="AD74" i="13"/>
  <c r="AF74" i="13"/>
  <c r="AH74" i="13"/>
  <c r="AJ74" i="13"/>
  <c r="AL74" i="13"/>
  <c r="AN74" i="13"/>
  <c r="AQ74" i="13"/>
  <c r="BD74" i="13"/>
  <c r="BE74" i="13"/>
  <c r="B75" i="13"/>
  <c r="L75" i="13"/>
  <c r="V75" i="13"/>
  <c r="X75" i="13"/>
  <c r="AB75" i="13"/>
  <c r="AD75" i="13"/>
  <c r="AF75" i="13"/>
  <c r="AH75" i="13"/>
  <c r="AJ75" i="13"/>
  <c r="AL75" i="13"/>
  <c r="AN75" i="13"/>
  <c r="AQ75" i="13"/>
  <c r="BD75" i="13"/>
  <c r="BE75" i="13"/>
  <c r="B76" i="13"/>
  <c r="L76" i="13"/>
  <c r="V76" i="13"/>
  <c r="X76" i="13"/>
  <c r="AB76" i="13"/>
  <c r="AD76" i="13"/>
  <c r="AF76" i="13"/>
  <c r="AH76" i="13"/>
  <c r="AJ76" i="13"/>
  <c r="AL76" i="13"/>
  <c r="AN76" i="13"/>
  <c r="AQ76" i="13"/>
  <c r="BD76" i="13"/>
  <c r="BE76" i="13"/>
  <c r="B77" i="13"/>
  <c r="L77" i="13"/>
  <c r="V77" i="13"/>
  <c r="X77" i="13"/>
  <c r="AB77" i="13"/>
  <c r="AD77" i="13"/>
  <c r="AF77" i="13"/>
  <c r="AH77" i="13"/>
  <c r="AJ77" i="13"/>
  <c r="AL77" i="13"/>
  <c r="AN77" i="13"/>
  <c r="AQ77" i="13"/>
  <c r="BD77" i="13"/>
  <c r="BE77" i="13"/>
  <c r="B78" i="13"/>
  <c r="L78" i="13"/>
  <c r="V78" i="13"/>
  <c r="X78" i="13"/>
  <c r="AB78" i="13"/>
  <c r="AD78" i="13"/>
  <c r="AF78" i="13"/>
  <c r="AH78" i="13"/>
  <c r="AJ78" i="13"/>
  <c r="AL78" i="13"/>
  <c r="AN78" i="13"/>
  <c r="AQ78" i="13"/>
  <c r="BD78" i="13"/>
  <c r="BE78" i="13"/>
  <c r="B79" i="13"/>
  <c r="L79" i="13"/>
  <c r="V79" i="13"/>
  <c r="X79" i="13"/>
  <c r="AB79" i="13"/>
  <c r="AD79" i="13"/>
  <c r="AF79" i="13"/>
  <c r="AH79" i="13"/>
  <c r="AJ79" i="13"/>
  <c r="AL79" i="13"/>
  <c r="AN79" i="13"/>
  <c r="AQ79" i="13"/>
  <c r="BD79" i="13"/>
  <c r="BE79" i="13"/>
  <c r="B80" i="13"/>
  <c r="L80" i="13"/>
  <c r="V80" i="13"/>
  <c r="X80" i="13"/>
  <c r="AB80" i="13"/>
  <c r="AD80" i="13"/>
  <c r="AF80" i="13"/>
  <c r="AH80" i="13"/>
  <c r="AJ80" i="13"/>
  <c r="AL80" i="13"/>
  <c r="AN80" i="13"/>
  <c r="AQ80" i="13"/>
  <c r="BD80" i="13"/>
  <c r="BE80" i="13"/>
  <c r="B81" i="13"/>
  <c r="L81" i="13"/>
  <c r="V81" i="13"/>
  <c r="X81" i="13"/>
  <c r="AB81" i="13"/>
  <c r="AD81" i="13"/>
  <c r="AF81" i="13"/>
  <c r="AH81" i="13"/>
  <c r="AJ81" i="13"/>
  <c r="AL81" i="13"/>
  <c r="AN81" i="13"/>
  <c r="AQ81" i="13"/>
  <c r="BD81" i="13"/>
  <c r="BE81" i="13"/>
  <c r="B82" i="13"/>
  <c r="L82" i="13"/>
  <c r="V82" i="13"/>
  <c r="X82" i="13"/>
  <c r="AB82" i="13"/>
  <c r="AD82" i="13"/>
  <c r="AF82" i="13"/>
  <c r="AH82" i="13"/>
  <c r="AJ82" i="13"/>
  <c r="AL82" i="13"/>
  <c r="AN82" i="13"/>
  <c r="AQ82" i="13"/>
  <c r="BD82" i="13"/>
  <c r="BE82" i="13"/>
  <c r="B83" i="13"/>
  <c r="L83" i="13"/>
  <c r="V83" i="13"/>
  <c r="X83" i="13"/>
  <c r="AB83" i="13"/>
  <c r="AD83" i="13"/>
  <c r="AF83" i="13"/>
  <c r="AH83" i="13"/>
  <c r="AJ83" i="13"/>
  <c r="AL83" i="13"/>
  <c r="AN83" i="13"/>
  <c r="AQ83" i="13"/>
  <c r="BD83" i="13"/>
  <c r="BE83" i="13"/>
  <c r="B84" i="13"/>
  <c r="L84" i="13"/>
  <c r="V84" i="13"/>
  <c r="X84" i="13"/>
  <c r="AB84" i="13"/>
  <c r="AD84" i="13"/>
  <c r="AF84" i="13"/>
  <c r="AH84" i="13"/>
  <c r="AJ84" i="13"/>
  <c r="AL84" i="13"/>
  <c r="AN84" i="13"/>
  <c r="AQ84" i="13"/>
  <c r="BD84" i="13"/>
  <c r="BE84" i="13"/>
  <c r="B85" i="13"/>
  <c r="L85" i="13"/>
  <c r="V85" i="13"/>
  <c r="X85" i="13"/>
  <c r="AB85" i="13"/>
  <c r="AD85" i="13"/>
  <c r="AF85" i="13"/>
  <c r="AH85" i="13"/>
  <c r="AJ85" i="13"/>
  <c r="AL85" i="13"/>
  <c r="AN85" i="13"/>
  <c r="AQ85" i="13"/>
  <c r="BD85" i="13"/>
  <c r="BE85" i="13"/>
  <c r="B86" i="13"/>
  <c r="L86" i="13"/>
  <c r="V86" i="13"/>
  <c r="X86" i="13"/>
  <c r="AB86" i="13"/>
  <c r="AD86" i="13"/>
  <c r="AF86" i="13"/>
  <c r="AH86" i="13"/>
  <c r="AJ86" i="13"/>
  <c r="AL86" i="13"/>
  <c r="AN86" i="13"/>
  <c r="AQ86" i="13"/>
  <c r="BD86" i="13"/>
  <c r="BE86" i="13"/>
  <c r="B87" i="13"/>
  <c r="L87" i="13"/>
  <c r="V87" i="13"/>
  <c r="X87" i="13"/>
  <c r="AB87" i="13"/>
  <c r="AD87" i="13"/>
  <c r="AF87" i="13"/>
  <c r="AH87" i="13"/>
  <c r="AJ87" i="13"/>
  <c r="AL87" i="13"/>
  <c r="AN87" i="13"/>
  <c r="AQ87" i="13"/>
  <c r="BD87" i="13"/>
  <c r="BE87" i="13"/>
  <c r="B88" i="13"/>
  <c r="L88" i="13"/>
  <c r="V88" i="13"/>
  <c r="X88" i="13"/>
  <c r="AB88" i="13"/>
  <c r="AD88" i="13"/>
  <c r="AF88" i="13"/>
  <c r="AH88" i="13"/>
  <c r="AJ88" i="13"/>
  <c r="AL88" i="13"/>
  <c r="AN88" i="13"/>
  <c r="AQ88" i="13"/>
  <c r="BD88" i="13"/>
  <c r="BE88" i="13"/>
  <c r="B89" i="13"/>
  <c r="L89" i="13"/>
  <c r="V89" i="13"/>
  <c r="X89" i="13"/>
  <c r="AB89" i="13"/>
  <c r="AD89" i="13"/>
  <c r="AF89" i="13"/>
  <c r="AH89" i="13"/>
  <c r="AJ89" i="13"/>
  <c r="AL89" i="13"/>
  <c r="AN89" i="13"/>
  <c r="AQ89" i="13"/>
  <c r="BD89" i="13"/>
  <c r="BE89" i="13"/>
  <c r="B90" i="13"/>
  <c r="L90" i="13"/>
  <c r="V90" i="13"/>
  <c r="X90" i="13"/>
  <c r="AB90" i="13"/>
  <c r="AD90" i="13"/>
  <c r="AF90" i="13"/>
  <c r="AH90" i="13"/>
  <c r="AJ90" i="13"/>
  <c r="AL90" i="13"/>
  <c r="AN90" i="13"/>
  <c r="AQ90" i="13"/>
  <c r="BD90" i="13"/>
  <c r="BE90" i="13"/>
  <c r="B91" i="13"/>
  <c r="L91" i="13"/>
  <c r="V91" i="13"/>
  <c r="X91" i="13"/>
  <c r="AB91" i="13"/>
  <c r="AD91" i="13"/>
  <c r="AF91" i="13"/>
  <c r="AH91" i="13"/>
  <c r="AJ91" i="13"/>
  <c r="AL91" i="13"/>
  <c r="AN91" i="13"/>
  <c r="AQ91" i="13"/>
  <c r="BD91" i="13"/>
  <c r="BE91" i="13"/>
  <c r="B92" i="13"/>
  <c r="L92" i="13"/>
  <c r="V92" i="13"/>
  <c r="X92" i="13"/>
  <c r="AB92" i="13"/>
  <c r="AD92" i="13"/>
  <c r="AF92" i="13"/>
  <c r="AH92" i="13"/>
  <c r="AJ92" i="13"/>
  <c r="AL92" i="13"/>
  <c r="AN92" i="13"/>
  <c r="AQ92" i="13"/>
  <c r="BD92" i="13"/>
  <c r="BE92" i="13"/>
  <c r="B93" i="13"/>
  <c r="L93" i="13"/>
  <c r="V93" i="13"/>
  <c r="X93" i="13"/>
  <c r="AB93" i="13"/>
  <c r="AD93" i="13"/>
  <c r="AF93" i="13"/>
  <c r="AH93" i="13"/>
  <c r="AJ93" i="13"/>
  <c r="AL93" i="13"/>
  <c r="AN93" i="13"/>
  <c r="AQ93" i="13"/>
  <c r="BD93" i="13"/>
  <c r="BE93" i="13"/>
  <c r="B94" i="13"/>
  <c r="L94" i="13"/>
  <c r="V94" i="13"/>
  <c r="X94" i="13"/>
  <c r="AB94" i="13"/>
  <c r="AD94" i="13"/>
  <c r="AF94" i="13"/>
  <c r="AH94" i="13"/>
  <c r="AJ94" i="13"/>
  <c r="AL94" i="13"/>
  <c r="AN94" i="13"/>
  <c r="AQ94" i="13"/>
  <c r="BD94" i="13"/>
  <c r="BE94" i="13"/>
  <c r="B95" i="13"/>
  <c r="L95" i="13"/>
  <c r="V95" i="13"/>
  <c r="X95" i="13"/>
  <c r="AB95" i="13"/>
  <c r="AD95" i="13"/>
  <c r="AF95" i="13"/>
  <c r="AH95" i="13"/>
  <c r="AJ95" i="13"/>
  <c r="AL95" i="13"/>
  <c r="AN95" i="13"/>
  <c r="AQ95" i="13"/>
  <c r="BD95" i="13"/>
  <c r="BE95" i="13"/>
  <c r="B96" i="13"/>
  <c r="L96" i="13"/>
  <c r="V96" i="13"/>
  <c r="X96" i="13"/>
  <c r="AB96" i="13"/>
  <c r="AD96" i="13"/>
  <c r="AF96" i="13"/>
  <c r="AH96" i="13"/>
  <c r="AJ96" i="13"/>
  <c r="AL96" i="13"/>
  <c r="AN96" i="13"/>
  <c r="AQ96" i="13"/>
  <c r="BD96" i="13"/>
  <c r="BE96" i="13"/>
  <c r="B97" i="13"/>
  <c r="L97" i="13"/>
  <c r="V97" i="13"/>
  <c r="X97" i="13"/>
  <c r="AB97" i="13"/>
  <c r="AD97" i="13"/>
  <c r="AF97" i="13"/>
  <c r="AH97" i="13"/>
  <c r="AJ97" i="13"/>
  <c r="AL97" i="13"/>
  <c r="AN97" i="13"/>
  <c r="AQ97" i="13"/>
  <c r="BD97" i="13"/>
  <c r="BE97" i="13"/>
  <c r="B98" i="13"/>
  <c r="L98" i="13"/>
  <c r="V98" i="13"/>
  <c r="X98" i="13"/>
  <c r="AB98" i="13"/>
  <c r="AD98" i="13"/>
  <c r="AF98" i="13"/>
  <c r="AH98" i="13"/>
  <c r="AJ98" i="13"/>
  <c r="AL98" i="13"/>
  <c r="AN98" i="13"/>
  <c r="AQ98" i="13"/>
  <c r="BD98" i="13"/>
  <c r="BE98" i="13"/>
  <c r="B99" i="13"/>
  <c r="L99" i="13"/>
  <c r="V99" i="13"/>
  <c r="X99" i="13"/>
  <c r="AB99" i="13"/>
  <c r="AD99" i="13"/>
  <c r="AF99" i="13"/>
  <c r="AH99" i="13"/>
  <c r="AJ99" i="13"/>
  <c r="AL99" i="13"/>
  <c r="AN99" i="13"/>
  <c r="AQ99" i="13"/>
  <c r="BD99" i="13"/>
  <c r="BE99" i="13"/>
  <c r="B100" i="13"/>
  <c r="L100" i="13"/>
  <c r="V100" i="13"/>
  <c r="X100" i="13"/>
  <c r="AB100" i="13"/>
  <c r="AD100" i="13"/>
  <c r="AF100" i="13"/>
  <c r="AH100" i="13"/>
  <c r="AJ100" i="13"/>
  <c r="AL100" i="13"/>
  <c r="AN100" i="13"/>
  <c r="AQ100" i="13"/>
  <c r="BD100" i="13"/>
  <c r="BE100" i="13"/>
  <c r="B101" i="13"/>
  <c r="L101" i="13"/>
  <c r="V101" i="13"/>
  <c r="X101" i="13"/>
  <c r="AB101" i="13"/>
  <c r="AD101" i="13"/>
  <c r="AF101" i="13"/>
  <c r="AH101" i="13"/>
  <c r="AJ101" i="13"/>
  <c r="AL101" i="13"/>
  <c r="AN101" i="13"/>
  <c r="AQ101" i="13"/>
  <c r="BD101" i="13"/>
  <c r="BE101" i="13"/>
  <c r="B102" i="13"/>
  <c r="L102" i="13"/>
  <c r="V102" i="13"/>
  <c r="X102" i="13"/>
  <c r="AB102" i="13"/>
  <c r="AD102" i="13"/>
  <c r="AF102" i="13"/>
  <c r="AH102" i="13"/>
  <c r="AJ102" i="13"/>
  <c r="AL102" i="13"/>
  <c r="AN102" i="13"/>
  <c r="AQ102" i="13"/>
  <c r="BD102" i="13"/>
  <c r="BE102" i="13"/>
  <c r="B103" i="13"/>
  <c r="L103" i="13"/>
  <c r="V103" i="13"/>
  <c r="X103" i="13"/>
  <c r="AB103" i="13"/>
  <c r="AD103" i="13"/>
  <c r="AF103" i="13"/>
  <c r="AH103" i="13"/>
  <c r="AJ103" i="13"/>
  <c r="AL103" i="13"/>
  <c r="AN103" i="13"/>
  <c r="AQ103" i="13"/>
  <c r="BD103" i="13"/>
  <c r="BE103" i="13"/>
  <c r="B104" i="13"/>
  <c r="L104" i="13"/>
  <c r="V104" i="13"/>
  <c r="X104" i="13"/>
  <c r="AB104" i="13"/>
  <c r="AD104" i="13"/>
  <c r="AF104" i="13"/>
  <c r="AH104" i="13"/>
  <c r="AJ104" i="13"/>
  <c r="AL104" i="13"/>
  <c r="AN104" i="13"/>
  <c r="AQ104" i="13"/>
  <c r="BD104" i="13"/>
  <c r="BE104" i="13"/>
  <c r="B105" i="13"/>
  <c r="L105" i="13"/>
  <c r="V105" i="13"/>
  <c r="X105" i="13"/>
  <c r="AB105" i="13"/>
  <c r="AD105" i="13"/>
  <c r="AF105" i="13"/>
  <c r="AH105" i="13"/>
  <c r="AJ105" i="13"/>
  <c r="AL105" i="13"/>
  <c r="AN105" i="13"/>
  <c r="AQ105" i="13"/>
  <c r="BD105" i="13"/>
  <c r="BE105" i="13"/>
  <c r="B106" i="13"/>
  <c r="L106" i="13"/>
  <c r="V106" i="13"/>
  <c r="X106" i="13"/>
  <c r="AB106" i="13"/>
  <c r="AD106" i="13"/>
  <c r="AF106" i="13"/>
  <c r="AH106" i="13"/>
  <c r="AJ106" i="13"/>
  <c r="AL106" i="13"/>
  <c r="AN106" i="13"/>
  <c r="AQ106" i="13"/>
  <c r="BD106" i="13"/>
  <c r="BE106" i="13"/>
  <c r="B107" i="13"/>
  <c r="L107" i="13"/>
  <c r="V107" i="13"/>
  <c r="X107" i="13"/>
  <c r="AB107" i="13"/>
  <c r="AD107" i="13"/>
  <c r="AF107" i="13"/>
  <c r="AH107" i="13"/>
  <c r="AJ107" i="13"/>
  <c r="AL107" i="13"/>
  <c r="AN107" i="13"/>
  <c r="AQ107" i="13"/>
  <c r="BD107" i="13"/>
  <c r="BE107" i="13"/>
  <c r="B108" i="13"/>
  <c r="L108" i="13"/>
  <c r="V108" i="13"/>
  <c r="X108" i="13"/>
  <c r="AB108" i="13"/>
  <c r="AD108" i="13"/>
  <c r="AF108" i="13"/>
  <c r="AH108" i="13"/>
  <c r="AJ108" i="13"/>
  <c r="AL108" i="13"/>
  <c r="AN108" i="13"/>
  <c r="AQ108" i="13"/>
  <c r="BD108" i="13"/>
  <c r="BE108" i="13"/>
  <c r="B109" i="13"/>
  <c r="L109" i="13"/>
  <c r="V109" i="13"/>
  <c r="X109" i="13"/>
  <c r="AB109" i="13"/>
  <c r="AD109" i="13"/>
  <c r="AF109" i="13"/>
  <c r="AH109" i="13"/>
  <c r="AJ109" i="13"/>
  <c r="AL109" i="13"/>
  <c r="AN109" i="13"/>
  <c r="AQ109" i="13"/>
  <c r="BD109" i="13"/>
  <c r="BE109" i="13"/>
  <c r="B110" i="13"/>
  <c r="L110" i="13"/>
  <c r="V110" i="13"/>
  <c r="X110" i="13"/>
  <c r="AB110" i="13"/>
  <c r="AD110" i="13"/>
  <c r="AF110" i="13"/>
  <c r="AH110" i="13"/>
  <c r="AJ110" i="13"/>
  <c r="AL110" i="13"/>
  <c r="AN110" i="13"/>
  <c r="AQ110" i="13"/>
  <c r="BD110" i="13"/>
  <c r="BE110" i="13"/>
  <c r="B111" i="13"/>
  <c r="L111" i="13"/>
  <c r="V111" i="13"/>
  <c r="X111" i="13"/>
  <c r="AB111" i="13"/>
  <c r="AD111" i="13"/>
  <c r="AF111" i="13"/>
  <c r="AH111" i="13"/>
  <c r="AJ111" i="13"/>
  <c r="AL111" i="13"/>
  <c r="AN111" i="13"/>
  <c r="AQ111" i="13"/>
  <c r="BD111" i="13"/>
  <c r="BE111" i="13"/>
  <c r="B112" i="13"/>
  <c r="L112" i="13"/>
  <c r="V112" i="13"/>
  <c r="X112" i="13"/>
  <c r="AB112" i="13"/>
  <c r="AD112" i="13"/>
  <c r="AF112" i="13"/>
  <c r="AH112" i="13"/>
  <c r="AJ112" i="13"/>
  <c r="AL112" i="13"/>
  <c r="AN112" i="13"/>
  <c r="AQ112" i="13"/>
  <c r="BD112" i="13"/>
  <c r="BE112" i="13"/>
  <c r="B113" i="13"/>
  <c r="L113" i="13"/>
  <c r="V113" i="13"/>
  <c r="X113" i="13"/>
  <c r="AB113" i="13"/>
  <c r="AD113" i="13"/>
  <c r="AF113" i="13"/>
  <c r="AH113" i="13"/>
  <c r="AJ113" i="13"/>
  <c r="AL113" i="13"/>
  <c r="AN113" i="13"/>
  <c r="AQ113" i="13"/>
  <c r="BD113" i="13"/>
  <c r="BE113" i="13"/>
  <c r="B114" i="13"/>
  <c r="L114" i="13"/>
  <c r="V114" i="13"/>
  <c r="X114" i="13"/>
  <c r="AB114" i="13"/>
  <c r="AD114" i="13"/>
  <c r="AF114" i="13"/>
  <c r="AH114" i="13"/>
  <c r="AJ114" i="13"/>
  <c r="AL114" i="13"/>
  <c r="AN114" i="13"/>
  <c r="AQ114" i="13"/>
  <c r="BD114" i="13"/>
  <c r="BE114" i="13"/>
  <c r="B115" i="13"/>
  <c r="L115" i="13"/>
  <c r="V115" i="13"/>
  <c r="X115" i="13"/>
  <c r="AB115" i="13"/>
  <c r="AD115" i="13"/>
  <c r="AF115" i="13"/>
  <c r="AH115" i="13"/>
  <c r="AJ115" i="13"/>
  <c r="AL115" i="13"/>
  <c r="AN115" i="13"/>
  <c r="AQ115" i="13"/>
  <c r="BD115" i="13"/>
  <c r="BE115" i="13"/>
  <c r="B116" i="13"/>
  <c r="L116" i="13"/>
  <c r="V116" i="13"/>
  <c r="X116" i="13"/>
  <c r="AB116" i="13"/>
  <c r="AD116" i="13"/>
  <c r="AF116" i="13"/>
  <c r="AH116" i="13"/>
  <c r="AJ116" i="13"/>
  <c r="AL116" i="13"/>
  <c r="AN116" i="13"/>
  <c r="AQ116" i="13"/>
  <c r="BD116" i="13"/>
  <c r="BE116" i="13"/>
  <c r="B117" i="13"/>
  <c r="L117" i="13"/>
  <c r="V117" i="13"/>
  <c r="X117" i="13"/>
  <c r="AB117" i="13"/>
  <c r="AD117" i="13"/>
  <c r="AF117" i="13"/>
  <c r="AH117" i="13"/>
  <c r="AJ117" i="13"/>
  <c r="AL117" i="13"/>
  <c r="AN117" i="13"/>
  <c r="AQ117" i="13"/>
  <c r="BD117" i="13"/>
  <c r="BE117" i="13"/>
  <c r="B118" i="13"/>
  <c r="L118" i="13"/>
  <c r="V118" i="13"/>
  <c r="X118" i="13"/>
  <c r="AB118" i="13"/>
  <c r="AD118" i="13"/>
  <c r="AF118" i="13"/>
  <c r="AH118" i="13"/>
  <c r="AJ118" i="13"/>
  <c r="AL118" i="13"/>
  <c r="AN118" i="13"/>
  <c r="AQ118" i="13"/>
  <c r="BD118" i="13"/>
  <c r="BE118" i="13"/>
  <c r="B119" i="13"/>
  <c r="L119" i="13"/>
  <c r="V119" i="13"/>
  <c r="X119" i="13"/>
  <c r="AB119" i="13"/>
  <c r="AD119" i="13"/>
  <c r="AF119" i="13"/>
  <c r="AH119" i="13"/>
  <c r="AJ119" i="13"/>
  <c r="AL119" i="13"/>
  <c r="AN119" i="13"/>
  <c r="AQ119" i="13"/>
  <c r="BD119" i="13"/>
  <c r="BE119" i="13"/>
  <c r="B120" i="13"/>
  <c r="L120" i="13"/>
  <c r="V120" i="13"/>
  <c r="X120" i="13"/>
  <c r="AB120" i="13"/>
  <c r="AD120" i="13"/>
  <c r="AF120" i="13"/>
  <c r="AH120" i="13"/>
  <c r="AJ120" i="13"/>
  <c r="AL120" i="13"/>
  <c r="AN120" i="13"/>
  <c r="AQ120" i="13"/>
  <c r="BD120" i="13"/>
  <c r="BE120" i="13"/>
  <c r="B121" i="13"/>
  <c r="L121" i="13"/>
  <c r="V121" i="13"/>
  <c r="X121" i="13"/>
  <c r="AB121" i="13"/>
  <c r="AD121" i="13"/>
  <c r="AF121" i="13"/>
  <c r="AH121" i="13"/>
  <c r="AJ121" i="13"/>
  <c r="AL121" i="13"/>
  <c r="AN121" i="13"/>
  <c r="AQ121" i="13"/>
  <c r="BD121" i="13"/>
  <c r="BE121" i="13"/>
  <c r="B122" i="13"/>
  <c r="L122" i="13"/>
  <c r="V122" i="13"/>
  <c r="X122" i="13"/>
  <c r="AB122" i="13"/>
  <c r="AD122" i="13"/>
  <c r="AF122" i="13"/>
  <c r="AH122" i="13"/>
  <c r="AJ122" i="13"/>
  <c r="AL122" i="13"/>
  <c r="AN122" i="13"/>
  <c r="AQ122" i="13"/>
  <c r="BD122" i="13"/>
  <c r="BE122" i="13"/>
  <c r="B123" i="13"/>
  <c r="L123" i="13"/>
  <c r="V123" i="13"/>
  <c r="X123" i="13"/>
  <c r="AB123" i="13"/>
  <c r="AD123" i="13"/>
  <c r="AF123" i="13"/>
  <c r="AH123" i="13"/>
  <c r="AJ123" i="13"/>
  <c r="AL123" i="13"/>
  <c r="AN123" i="13"/>
  <c r="AQ123" i="13"/>
  <c r="BD123" i="13"/>
  <c r="BE123" i="13"/>
  <c r="B124" i="13"/>
  <c r="L124" i="13"/>
  <c r="V124" i="13"/>
  <c r="X124" i="13"/>
  <c r="AB124" i="13"/>
  <c r="AD124" i="13"/>
  <c r="AF124" i="13"/>
  <c r="AH124" i="13"/>
  <c r="AJ124" i="13"/>
  <c r="AL124" i="13"/>
  <c r="AN124" i="13"/>
  <c r="AQ124" i="13"/>
  <c r="BD124" i="13"/>
  <c r="BE124" i="13"/>
  <c r="B125" i="13"/>
  <c r="L125" i="13"/>
  <c r="V125" i="13"/>
  <c r="X125" i="13"/>
  <c r="AB125" i="13"/>
  <c r="AD125" i="13"/>
  <c r="AF125" i="13"/>
  <c r="AH125" i="13"/>
  <c r="AJ125" i="13"/>
  <c r="AL125" i="13"/>
  <c r="AN125" i="13"/>
  <c r="AQ125" i="13"/>
  <c r="BD125" i="13"/>
  <c r="BE125" i="13"/>
  <c r="B126" i="13"/>
  <c r="L126" i="13"/>
  <c r="V126" i="13"/>
  <c r="X126" i="13"/>
  <c r="AB126" i="13"/>
  <c r="AD126" i="13"/>
  <c r="AF126" i="13"/>
  <c r="AH126" i="13"/>
  <c r="AJ126" i="13"/>
  <c r="AL126" i="13"/>
  <c r="AN126" i="13"/>
  <c r="AQ126" i="13"/>
  <c r="BD126" i="13"/>
  <c r="BE126" i="13"/>
  <c r="B127" i="13"/>
  <c r="L127" i="13"/>
  <c r="V127" i="13"/>
  <c r="X127" i="13"/>
  <c r="AB127" i="13"/>
  <c r="AD127" i="13"/>
  <c r="AF127" i="13"/>
  <c r="AH127" i="13"/>
  <c r="AJ127" i="13"/>
  <c r="AL127" i="13"/>
  <c r="AN127" i="13"/>
  <c r="AQ127" i="13"/>
  <c r="BD127" i="13"/>
  <c r="BE127" i="13"/>
  <c r="B128" i="13"/>
  <c r="L128" i="13"/>
  <c r="V128" i="13"/>
  <c r="X128" i="13"/>
  <c r="AB128" i="13"/>
  <c r="AD128" i="13"/>
  <c r="AF128" i="13"/>
  <c r="AH128" i="13"/>
  <c r="AJ128" i="13"/>
  <c r="AL128" i="13"/>
  <c r="AN128" i="13"/>
  <c r="AQ128" i="13"/>
  <c r="BD128" i="13"/>
  <c r="BE128" i="13"/>
  <c r="B129" i="13"/>
  <c r="L129" i="13"/>
  <c r="V129" i="13"/>
  <c r="X129" i="13"/>
  <c r="AB129" i="13"/>
  <c r="AD129" i="13"/>
  <c r="AF129" i="13"/>
  <c r="AH129" i="13"/>
  <c r="AJ129" i="13"/>
  <c r="AL129" i="13"/>
  <c r="AN129" i="13"/>
  <c r="AQ129" i="13"/>
  <c r="BD129" i="13"/>
  <c r="BE129" i="13"/>
  <c r="B130" i="13"/>
  <c r="L130" i="13"/>
  <c r="V130" i="13"/>
  <c r="X130" i="13"/>
  <c r="AB130" i="13"/>
  <c r="AD130" i="13"/>
  <c r="AF130" i="13"/>
  <c r="AH130" i="13"/>
  <c r="AJ130" i="13"/>
  <c r="AL130" i="13"/>
  <c r="AN130" i="13"/>
  <c r="AQ130" i="13"/>
  <c r="BD130" i="13"/>
  <c r="BE130" i="13"/>
  <c r="B131" i="13"/>
  <c r="L131" i="13"/>
  <c r="V131" i="13"/>
  <c r="X131" i="13"/>
  <c r="AB131" i="13"/>
  <c r="AD131" i="13"/>
  <c r="AF131" i="13"/>
  <c r="AH131" i="13"/>
  <c r="AJ131" i="13"/>
  <c r="AL131" i="13"/>
  <c r="AN131" i="13"/>
  <c r="AQ131" i="13"/>
  <c r="BD131" i="13"/>
  <c r="BE131" i="13"/>
  <c r="B132" i="13"/>
  <c r="L132" i="13"/>
  <c r="V132" i="13"/>
  <c r="X132" i="13"/>
  <c r="AB132" i="13"/>
  <c r="AD132" i="13"/>
  <c r="AF132" i="13"/>
  <c r="AH132" i="13"/>
  <c r="AJ132" i="13"/>
  <c r="AL132" i="13"/>
  <c r="AN132" i="13"/>
  <c r="AQ132" i="13"/>
  <c r="BD132" i="13"/>
  <c r="BE132" i="13"/>
  <c r="B133" i="13"/>
  <c r="L133" i="13"/>
  <c r="V133" i="13"/>
  <c r="X133" i="13"/>
  <c r="AB133" i="13"/>
  <c r="AD133" i="13"/>
  <c r="AF133" i="13"/>
  <c r="AH133" i="13"/>
  <c r="AJ133" i="13"/>
  <c r="AL133" i="13"/>
  <c r="AN133" i="13"/>
  <c r="AQ133" i="13"/>
  <c r="BD133" i="13"/>
  <c r="BE133" i="13"/>
  <c r="B134" i="13"/>
  <c r="L134" i="13"/>
  <c r="V134" i="13"/>
  <c r="X134" i="13"/>
  <c r="AB134" i="13"/>
  <c r="AD134" i="13"/>
  <c r="AF134" i="13"/>
  <c r="AH134" i="13"/>
  <c r="AJ134" i="13"/>
  <c r="AL134" i="13"/>
  <c r="AN134" i="13"/>
  <c r="AQ134" i="13"/>
  <c r="BD134" i="13"/>
  <c r="BE134" i="13"/>
  <c r="B135" i="13"/>
  <c r="L135" i="13"/>
  <c r="V135" i="13"/>
  <c r="X135" i="13"/>
  <c r="AB135" i="13"/>
  <c r="AD135" i="13"/>
  <c r="AF135" i="13"/>
  <c r="AH135" i="13"/>
  <c r="AJ135" i="13"/>
  <c r="AL135" i="13"/>
  <c r="AN135" i="13"/>
  <c r="AQ135" i="13"/>
  <c r="BD135" i="13"/>
  <c r="BE135" i="13"/>
  <c r="B136" i="13"/>
  <c r="L136" i="13"/>
  <c r="V136" i="13"/>
  <c r="X136" i="13"/>
  <c r="AB136" i="13"/>
  <c r="AD136" i="13"/>
  <c r="AF136" i="13"/>
  <c r="AH136" i="13"/>
  <c r="AJ136" i="13"/>
  <c r="AL136" i="13"/>
  <c r="AN136" i="13"/>
  <c r="AQ136" i="13"/>
  <c r="BD136" i="13"/>
  <c r="BE136" i="13"/>
  <c r="B137" i="13"/>
  <c r="L137" i="13"/>
  <c r="V137" i="13"/>
  <c r="X137" i="13"/>
  <c r="AB137" i="13"/>
  <c r="AD137" i="13"/>
  <c r="AF137" i="13"/>
  <c r="AH137" i="13"/>
  <c r="AJ137" i="13"/>
  <c r="AL137" i="13"/>
  <c r="AN137" i="13"/>
  <c r="AQ137" i="13"/>
  <c r="BD137" i="13"/>
  <c r="BE137" i="13"/>
  <c r="B138" i="13"/>
  <c r="L138" i="13"/>
  <c r="V138" i="13"/>
  <c r="X138" i="13"/>
  <c r="AB138" i="13"/>
  <c r="AD138" i="13"/>
  <c r="AF138" i="13"/>
  <c r="AH138" i="13"/>
  <c r="AJ138" i="13"/>
  <c r="AL138" i="13"/>
  <c r="AN138" i="13"/>
  <c r="AQ138" i="13"/>
  <c r="BD138" i="13"/>
  <c r="BE138" i="13"/>
  <c r="B139" i="13"/>
  <c r="L139" i="13"/>
  <c r="V139" i="13"/>
  <c r="X139" i="13"/>
  <c r="AB139" i="13"/>
  <c r="AD139" i="13"/>
  <c r="AF139" i="13"/>
  <c r="AH139" i="13"/>
  <c r="AJ139" i="13"/>
  <c r="AL139" i="13"/>
  <c r="AN139" i="13"/>
  <c r="AQ139" i="13"/>
  <c r="BD139" i="13"/>
  <c r="BE139" i="13"/>
  <c r="B140" i="13"/>
  <c r="L140" i="13"/>
  <c r="V140" i="13"/>
  <c r="X140" i="13"/>
  <c r="AB140" i="13"/>
  <c r="AD140" i="13"/>
  <c r="AF140" i="13"/>
  <c r="AH140" i="13"/>
  <c r="AJ140" i="13"/>
  <c r="AL140" i="13"/>
  <c r="AN140" i="13"/>
  <c r="AQ140" i="13"/>
  <c r="BD140" i="13"/>
  <c r="BE140" i="13"/>
  <c r="B141" i="13"/>
  <c r="L141" i="13"/>
  <c r="V141" i="13"/>
  <c r="X141" i="13"/>
  <c r="AB141" i="13"/>
  <c r="AD141" i="13"/>
  <c r="AF141" i="13"/>
  <c r="AH141" i="13"/>
  <c r="AJ141" i="13"/>
  <c r="AL141" i="13"/>
  <c r="AN141" i="13"/>
  <c r="AQ141" i="13"/>
  <c r="BD141" i="13"/>
  <c r="BE141" i="13"/>
  <c r="B142" i="13"/>
  <c r="L142" i="13"/>
  <c r="V142" i="13"/>
  <c r="X142" i="13"/>
  <c r="AB142" i="13"/>
  <c r="AD142" i="13"/>
  <c r="AF142" i="13"/>
  <c r="AH142" i="13"/>
  <c r="AJ142" i="13"/>
  <c r="AL142" i="13"/>
  <c r="AN142" i="13"/>
  <c r="AQ142" i="13"/>
  <c r="BD142" i="13"/>
  <c r="BE142" i="13"/>
  <c r="B143" i="13"/>
  <c r="L143" i="13"/>
  <c r="V143" i="13"/>
  <c r="X143" i="13"/>
  <c r="AB143" i="13"/>
  <c r="AD143" i="13"/>
  <c r="AF143" i="13"/>
  <c r="AH143" i="13"/>
  <c r="AJ143" i="13"/>
  <c r="AL143" i="13"/>
  <c r="AN143" i="13"/>
  <c r="AQ143" i="13"/>
  <c r="BD143" i="13"/>
  <c r="BE143" i="13"/>
  <c r="B144" i="13"/>
  <c r="L144" i="13"/>
  <c r="V144" i="13"/>
  <c r="X144" i="13"/>
  <c r="AB144" i="13"/>
  <c r="AD144" i="13"/>
  <c r="AF144" i="13"/>
  <c r="AH144" i="13"/>
  <c r="AJ144" i="13"/>
  <c r="AL144" i="13"/>
  <c r="AN144" i="13"/>
  <c r="AQ144" i="13"/>
  <c r="BD144" i="13"/>
  <c r="BE144" i="13"/>
  <c r="B145" i="13"/>
  <c r="L145" i="13"/>
  <c r="V145" i="13"/>
  <c r="X145" i="13"/>
  <c r="AB145" i="13"/>
  <c r="AD145" i="13"/>
  <c r="AF145" i="13"/>
  <c r="AH145" i="13"/>
  <c r="AJ145" i="13"/>
  <c r="AL145" i="13"/>
  <c r="AN145" i="13"/>
  <c r="AQ145" i="13"/>
  <c r="BD145" i="13"/>
  <c r="BE145" i="13"/>
  <c r="B146" i="13"/>
  <c r="L146" i="13"/>
  <c r="V146" i="13"/>
  <c r="X146" i="13"/>
  <c r="AB146" i="13"/>
  <c r="AD146" i="13"/>
  <c r="AF146" i="13"/>
  <c r="AH146" i="13"/>
  <c r="AJ146" i="13"/>
  <c r="AL146" i="13"/>
  <c r="AN146" i="13"/>
  <c r="AQ146" i="13"/>
  <c r="BD146" i="13"/>
  <c r="BE146" i="13"/>
  <c r="B147" i="13"/>
  <c r="L147" i="13"/>
  <c r="V147" i="13"/>
  <c r="X147" i="13"/>
  <c r="AB147" i="13"/>
  <c r="AD147" i="13"/>
  <c r="AF147" i="13"/>
  <c r="AH147" i="13"/>
  <c r="AJ147" i="13"/>
  <c r="AL147" i="13"/>
  <c r="AN147" i="13"/>
  <c r="AQ147" i="13"/>
  <c r="BD147" i="13"/>
  <c r="BE147" i="13"/>
  <c r="B148" i="13"/>
  <c r="L148" i="13"/>
  <c r="V148" i="13"/>
  <c r="X148" i="13"/>
  <c r="AB148" i="13"/>
  <c r="AD148" i="13"/>
  <c r="AF148" i="13"/>
  <c r="AH148" i="13"/>
  <c r="AJ148" i="13"/>
  <c r="AL148" i="13"/>
  <c r="AN148" i="13"/>
  <c r="AQ148" i="13"/>
  <c r="BD148" i="13"/>
  <c r="BE148" i="13"/>
  <c r="B149" i="13"/>
  <c r="L149" i="13"/>
  <c r="V149" i="13"/>
  <c r="X149" i="13"/>
  <c r="AB149" i="13"/>
  <c r="AD149" i="13"/>
  <c r="AF149" i="13"/>
  <c r="AH149" i="13"/>
  <c r="AJ149" i="13"/>
  <c r="AL149" i="13"/>
  <c r="AN149" i="13"/>
  <c r="AQ149" i="13"/>
  <c r="BD149" i="13"/>
  <c r="BE149" i="13"/>
  <c r="B150" i="13"/>
  <c r="L150" i="13"/>
  <c r="V150" i="13"/>
  <c r="X150" i="13"/>
  <c r="AB150" i="13"/>
  <c r="AD150" i="13"/>
  <c r="AF150" i="13"/>
  <c r="AH150" i="13"/>
  <c r="AJ150" i="13"/>
  <c r="AL150" i="13"/>
  <c r="AN150" i="13"/>
  <c r="AQ150" i="13"/>
  <c r="BD150" i="13"/>
  <c r="BE150" i="13"/>
  <c r="B151" i="13"/>
  <c r="L151" i="13"/>
  <c r="V151" i="13"/>
  <c r="X151" i="13"/>
  <c r="AB151" i="13"/>
  <c r="AD151" i="13"/>
  <c r="AF151" i="13"/>
  <c r="AH151" i="13"/>
  <c r="AJ151" i="13"/>
  <c r="AL151" i="13"/>
  <c r="AN151" i="13"/>
  <c r="AQ151" i="13"/>
  <c r="BD151" i="13"/>
  <c r="BE151" i="13"/>
  <c r="B152" i="13"/>
  <c r="L152" i="13"/>
  <c r="V152" i="13"/>
  <c r="X152" i="13"/>
  <c r="AB152" i="13"/>
  <c r="AD152" i="13"/>
  <c r="AF152" i="13"/>
  <c r="AH152" i="13"/>
  <c r="AJ152" i="13"/>
  <c r="AL152" i="13"/>
  <c r="AN152" i="13"/>
  <c r="AQ152" i="13"/>
  <c r="BD152" i="13"/>
  <c r="BE152" i="13"/>
  <c r="B153" i="13"/>
  <c r="L153" i="13"/>
  <c r="V153" i="13"/>
  <c r="X153" i="13"/>
  <c r="AB153" i="13"/>
  <c r="AD153" i="13"/>
  <c r="AF153" i="13"/>
  <c r="AH153" i="13"/>
  <c r="AJ153" i="13"/>
  <c r="AL153" i="13"/>
  <c r="AN153" i="13"/>
  <c r="AQ153" i="13"/>
  <c r="BD153" i="13"/>
  <c r="BE153" i="13"/>
  <c r="B154" i="13"/>
  <c r="L154" i="13"/>
  <c r="V154" i="13"/>
  <c r="X154" i="13"/>
  <c r="AB154" i="13"/>
  <c r="AD154" i="13"/>
  <c r="AF154" i="13"/>
  <c r="AH154" i="13"/>
  <c r="AJ154" i="13"/>
  <c r="AL154" i="13"/>
  <c r="AN154" i="13"/>
  <c r="AQ154" i="13"/>
  <c r="BD154" i="13"/>
  <c r="BE154" i="13"/>
  <c r="B155" i="13"/>
  <c r="L155" i="13"/>
  <c r="V155" i="13"/>
  <c r="X155" i="13"/>
  <c r="AB155" i="13"/>
  <c r="AD155" i="13"/>
  <c r="AF155" i="13"/>
  <c r="AH155" i="13"/>
  <c r="AJ155" i="13"/>
  <c r="AL155" i="13"/>
  <c r="AN155" i="13"/>
  <c r="AQ155" i="13"/>
  <c r="BD155" i="13"/>
  <c r="BE155" i="13"/>
  <c r="B156" i="13"/>
  <c r="L156" i="13"/>
  <c r="V156" i="13"/>
  <c r="X156" i="13"/>
  <c r="AB156" i="13"/>
  <c r="AD156" i="13"/>
  <c r="AF156" i="13"/>
  <c r="AH156" i="13"/>
  <c r="AJ156" i="13"/>
  <c r="AL156" i="13"/>
  <c r="AN156" i="13"/>
  <c r="AQ156" i="13"/>
  <c r="BD156" i="13"/>
  <c r="BE156" i="13"/>
  <c r="B157" i="13"/>
  <c r="L157" i="13"/>
  <c r="V157" i="13"/>
  <c r="X157" i="13"/>
  <c r="AB157" i="13"/>
  <c r="AD157" i="13"/>
  <c r="AF157" i="13"/>
  <c r="AH157" i="13"/>
  <c r="AJ157" i="13"/>
  <c r="AL157" i="13"/>
  <c r="AN157" i="13"/>
  <c r="AQ157" i="13"/>
  <c r="BD157" i="13"/>
  <c r="BE157" i="13"/>
  <c r="B158" i="13"/>
  <c r="L158" i="13"/>
  <c r="V158" i="13"/>
  <c r="X158" i="13"/>
  <c r="AB158" i="13"/>
  <c r="AD158" i="13"/>
  <c r="AF158" i="13"/>
  <c r="AH158" i="13"/>
  <c r="AJ158" i="13"/>
  <c r="AL158" i="13"/>
  <c r="AN158" i="13"/>
  <c r="AQ158" i="13"/>
  <c r="BD158" i="13"/>
  <c r="BE158" i="13"/>
  <c r="B159" i="13"/>
  <c r="L159" i="13"/>
  <c r="V159" i="13"/>
  <c r="X159" i="13"/>
  <c r="AB159" i="13"/>
  <c r="AD159" i="13"/>
  <c r="AF159" i="13"/>
  <c r="AH159" i="13"/>
  <c r="AJ159" i="13"/>
  <c r="AL159" i="13"/>
  <c r="AN159" i="13"/>
  <c r="AQ159" i="13"/>
  <c r="BD159" i="13"/>
  <c r="BE159" i="13"/>
  <c r="B160" i="13"/>
  <c r="L160" i="13"/>
  <c r="V160" i="13"/>
  <c r="X160" i="13"/>
  <c r="AB160" i="13"/>
  <c r="AD160" i="13"/>
  <c r="AF160" i="13"/>
  <c r="AH160" i="13"/>
  <c r="AJ160" i="13"/>
  <c r="AL160" i="13"/>
  <c r="AN160" i="13"/>
  <c r="AQ160" i="13"/>
  <c r="BD160" i="13"/>
  <c r="BE160" i="13"/>
  <c r="B161" i="13"/>
  <c r="L161" i="13"/>
  <c r="V161" i="13"/>
  <c r="X161" i="13"/>
  <c r="AB161" i="13"/>
  <c r="AD161" i="13"/>
  <c r="AF161" i="13"/>
  <c r="AH161" i="13"/>
  <c r="AJ161" i="13"/>
  <c r="AL161" i="13"/>
  <c r="AN161" i="13"/>
  <c r="AQ161" i="13"/>
  <c r="BD161" i="13"/>
  <c r="BE161" i="13"/>
  <c r="B162" i="13"/>
  <c r="L162" i="13"/>
  <c r="V162" i="13"/>
  <c r="X162" i="13"/>
  <c r="AB162" i="13"/>
  <c r="AD162" i="13"/>
  <c r="AF162" i="13"/>
  <c r="AH162" i="13"/>
  <c r="AJ162" i="13"/>
  <c r="AL162" i="13"/>
  <c r="AN162" i="13"/>
  <c r="AQ162" i="13"/>
  <c r="BD162" i="13"/>
  <c r="BE162" i="13"/>
  <c r="B163" i="13"/>
  <c r="L163" i="13"/>
  <c r="V163" i="13"/>
  <c r="X163" i="13"/>
  <c r="AB163" i="13"/>
  <c r="AD163" i="13"/>
  <c r="AF163" i="13"/>
  <c r="AH163" i="13"/>
  <c r="AJ163" i="13"/>
  <c r="AL163" i="13"/>
  <c r="AN163" i="13"/>
  <c r="AQ163" i="13"/>
  <c r="BD163" i="13"/>
  <c r="BE163" i="13"/>
  <c r="B164" i="13"/>
  <c r="L164" i="13"/>
  <c r="V164" i="13"/>
  <c r="X164" i="13"/>
  <c r="AB164" i="13"/>
  <c r="AD164" i="13"/>
  <c r="AF164" i="13"/>
  <c r="AH164" i="13"/>
  <c r="AJ164" i="13"/>
  <c r="AL164" i="13"/>
  <c r="AN164" i="13"/>
  <c r="AQ164" i="13"/>
  <c r="BD164" i="13"/>
  <c r="BE164" i="13"/>
  <c r="B165" i="13"/>
  <c r="L165" i="13"/>
  <c r="V165" i="13"/>
  <c r="X165" i="13"/>
  <c r="AB165" i="13"/>
  <c r="AD165" i="13"/>
  <c r="AF165" i="13"/>
  <c r="AH165" i="13"/>
  <c r="AJ165" i="13"/>
  <c r="AL165" i="13"/>
  <c r="AN165" i="13"/>
  <c r="AQ165" i="13"/>
  <c r="BD165" i="13"/>
  <c r="BE165" i="13"/>
  <c r="B166" i="13"/>
  <c r="L166" i="13"/>
  <c r="V166" i="13"/>
  <c r="X166" i="13"/>
  <c r="AB166" i="13"/>
  <c r="AD166" i="13"/>
  <c r="AF166" i="13"/>
  <c r="AH166" i="13"/>
  <c r="AJ166" i="13"/>
  <c r="AL166" i="13"/>
  <c r="AN166" i="13"/>
  <c r="AQ166" i="13"/>
  <c r="BD166" i="13"/>
  <c r="BE166" i="13"/>
  <c r="B167" i="13"/>
  <c r="L167" i="13"/>
  <c r="V167" i="13"/>
  <c r="X167" i="13"/>
  <c r="AB167" i="13"/>
  <c r="AD167" i="13"/>
  <c r="AF167" i="13"/>
  <c r="AH167" i="13"/>
  <c r="AJ167" i="13"/>
  <c r="AL167" i="13"/>
  <c r="AN167" i="13"/>
  <c r="AQ167" i="13"/>
  <c r="BD167" i="13"/>
  <c r="BE167" i="13"/>
  <c r="B168" i="13"/>
  <c r="L168" i="13"/>
  <c r="V168" i="13"/>
  <c r="X168" i="13"/>
  <c r="AB168" i="13"/>
  <c r="AD168" i="13"/>
  <c r="AF168" i="13"/>
  <c r="AH168" i="13"/>
  <c r="AJ168" i="13"/>
  <c r="AL168" i="13"/>
  <c r="AN168" i="13"/>
  <c r="AQ168" i="13"/>
  <c r="BD168" i="13"/>
  <c r="BE168" i="13"/>
  <c r="B169" i="13"/>
  <c r="L169" i="13"/>
  <c r="V169" i="13"/>
  <c r="X169" i="13"/>
  <c r="AB169" i="13"/>
  <c r="AD169" i="13"/>
  <c r="AF169" i="13"/>
  <c r="AH169" i="13"/>
  <c r="AJ169" i="13"/>
  <c r="AL169" i="13"/>
  <c r="AN169" i="13"/>
  <c r="AQ169" i="13"/>
  <c r="BD169" i="13"/>
  <c r="BE169" i="13"/>
  <c r="B170" i="13"/>
  <c r="L170" i="13"/>
  <c r="V170" i="13"/>
  <c r="X170" i="13"/>
  <c r="AB170" i="13"/>
  <c r="AD170" i="13"/>
  <c r="AF170" i="13"/>
  <c r="AH170" i="13"/>
  <c r="AJ170" i="13"/>
  <c r="AL170" i="13"/>
  <c r="AN170" i="13"/>
  <c r="AQ170" i="13"/>
  <c r="BD170" i="13"/>
  <c r="BE170" i="13"/>
  <c r="B171" i="13"/>
  <c r="L171" i="13"/>
  <c r="V171" i="13"/>
  <c r="X171" i="13"/>
  <c r="AB171" i="13"/>
  <c r="AD171" i="13"/>
  <c r="AF171" i="13"/>
  <c r="AH171" i="13"/>
  <c r="AJ171" i="13"/>
  <c r="AL171" i="13"/>
  <c r="AN171" i="13"/>
  <c r="AQ171" i="13"/>
  <c r="BD171" i="13"/>
  <c r="BE171" i="13"/>
  <c r="B172" i="13"/>
  <c r="L172" i="13"/>
  <c r="V172" i="13"/>
  <c r="X172" i="13"/>
  <c r="AB172" i="13"/>
  <c r="AD172" i="13"/>
  <c r="AF172" i="13"/>
  <c r="AH172" i="13"/>
  <c r="AJ172" i="13"/>
  <c r="AL172" i="13"/>
  <c r="AN172" i="13"/>
  <c r="AQ172" i="13"/>
  <c r="BD172" i="13"/>
  <c r="BE172" i="13"/>
  <c r="B173" i="13"/>
  <c r="L173" i="13"/>
  <c r="V173" i="13"/>
  <c r="X173" i="13"/>
  <c r="AB173" i="13"/>
  <c r="AD173" i="13"/>
  <c r="AF173" i="13"/>
  <c r="AH173" i="13"/>
  <c r="AJ173" i="13"/>
  <c r="AL173" i="13"/>
  <c r="AN173" i="13"/>
  <c r="AQ173" i="13"/>
  <c r="BD173" i="13"/>
  <c r="BE173" i="13"/>
  <c r="B174" i="13"/>
  <c r="L174" i="13"/>
  <c r="V174" i="13"/>
  <c r="X174" i="13"/>
  <c r="AB174" i="13"/>
  <c r="AD174" i="13"/>
  <c r="AF174" i="13"/>
  <c r="AH174" i="13"/>
  <c r="AJ174" i="13"/>
  <c r="AL174" i="13"/>
  <c r="AN174" i="13"/>
  <c r="AQ174" i="13"/>
  <c r="BD174" i="13"/>
  <c r="BE174" i="13"/>
  <c r="B175" i="13"/>
  <c r="L175" i="13"/>
  <c r="V175" i="13"/>
  <c r="X175" i="13"/>
  <c r="AB175" i="13"/>
  <c r="AD175" i="13"/>
  <c r="AF175" i="13"/>
  <c r="AH175" i="13"/>
  <c r="AJ175" i="13"/>
  <c r="AL175" i="13"/>
  <c r="AN175" i="13"/>
  <c r="AQ175" i="13"/>
  <c r="BD175" i="13"/>
  <c r="BE175" i="13"/>
  <c r="B176" i="13"/>
  <c r="L176" i="13"/>
  <c r="V176" i="13"/>
  <c r="X176" i="13"/>
  <c r="AB176" i="13"/>
  <c r="AD176" i="13"/>
  <c r="AF176" i="13"/>
  <c r="AH176" i="13"/>
  <c r="AJ176" i="13"/>
  <c r="AL176" i="13"/>
  <c r="AN176" i="13"/>
  <c r="AQ176" i="13"/>
  <c r="BD176" i="13"/>
  <c r="BE176" i="13"/>
  <c r="B177" i="13"/>
  <c r="L177" i="13"/>
  <c r="V177" i="13"/>
  <c r="X177" i="13"/>
  <c r="AB177" i="13"/>
  <c r="AD177" i="13"/>
  <c r="AF177" i="13"/>
  <c r="AH177" i="13"/>
  <c r="AJ177" i="13"/>
  <c r="AL177" i="13"/>
  <c r="AN177" i="13"/>
  <c r="AQ177" i="13"/>
  <c r="BD177" i="13"/>
  <c r="BE177" i="13"/>
  <c r="B178" i="13"/>
  <c r="L178" i="13"/>
  <c r="V178" i="13"/>
  <c r="X178" i="13"/>
  <c r="AB178" i="13"/>
  <c r="AD178" i="13"/>
  <c r="AF178" i="13"/>
  <c r="AH178" i="13"/>
  <c r="AJ178" i="13"/>
  <c r="AL178" i="13"/>
  <c r="AN178" i="13"/>
  <c r="AQ178" i="13"/>
  <c r="BD178" i="13"/>
  <c r="BE178" i="13"/>
  <c r="B179" i="13"/>
  <c r="L179" i="13"/>
  <c r="V179" i="13"/>
  <c r="X179" i="13"/>
  <c r="AB179" i="13"/>
  <c r="AD179" i="13"/>
  <c r="AF179" i="13"/>
  <c r="AH179" i="13"/>
  <c r="AJ179" i="13"/>
  <c r="AL179" i="13"/>
  <c r="AN179" i="13"/>
  <c r="AQ179" i="13"/>
  <c r="BD179" i="13"/>
  <c r="BE179" i="13"/>
  <c r="B180" i="13"/>
  <c r="L180" i="13"/>
  <c r="V180" i="13"/>
  <c r="X180" i="13"/>
  <c r="AB180" i="13"/>
  <c r="AD180" i="13"/>
  <c r="AF180" i="13"/>
  <c r="AH180" i="13"/>
  <c r="AJ180" i="13"/>
  <c r="AL180" i="13"/>
  <c r="AN180" i="13"/>
  <c r="AQ180" i="13"/>
  <c r="BD180" i="13"/>
  <c r="BE180" i="13"/>
  <c r="B181" i="13"/>
  <c r="L181" i="13"/>
  <c r="V181" i="13"/>
  <c r="X181" i="13"/>
  <c r="AB181" i="13"/>
  <c r="AD181" i="13"/>
  <c r="AF181" i="13"/>
  <c r="AH181" i="13"/>
  <c r="AJ181" i="13"/>
  <c r="AL181" i="13"/>
  <c r="AN181" i="13"/>
  <c r="AQ181" i="13"/>
  <c r="BD181" i="13"/>
  <c r="BE181" i="13"/>
  <c r="B182" i="13"/>
  <c r="L182" i="13"/>
  <c r="V182" i="13"/>
  <c r="X182" i="13"/>
  <c r="AB182" i="13"/>
  <c r="AD182" i="13"/>
  <c r="AF182" i="13"/>
  <c r="AH182" i="13"/>
  <c r="AJ182" i="13"/>
  <c r="AL182" i="13"/>
  <c r="AN182" i="13"/>
  <c r="AQ182" i="13"/>
  <c r="BD182" i="13"/>
  <c r="BE182" i="13"/>
  <c r="B183" i="13"/>
  <c r="L183" i="13"/>
  <c r="V183" i="13"/>
  <c r="X183" i="13"/>
  <c r="AB183" i="13"/>
  <c r="AD183" i="13"/>
  <c r="AF183" i="13"/>
  <c r="AH183" i="13"/>
  <c r="AJ183" i="13"/>
  <c r="AL183" i="13"/>
  <c r="AN183" i="13"/>
  <c r="AQ183" i="13"/>
  <c r="BD183" i="13"/>
  <c r="BE183" i="13"/>
  <c r="B184" i="13"/>
  <c r="L184" i="13"/>
  <c r="V184" i="13"/>
  <c r="X184" i="13"/>
  <c r="AB184" i="13"/>
  <c r="AD184" i="13"/>
  <c r="AF184" i="13"/>
  <c r="AH184" i="13"/>
  <c r="AJ184" i="13"/>
  <c r="AL184" i="13"/>
  <c r="AN184" i="13"/>
  <c r="AQ184" i="13"/>
  <c r="BD184" i="13"/>
  <c r="BE184" i="13"/>
  <c r="B185" i="13"/>
  <c r="L185" i="13"/>
  <c r="V185" i="13"/>
  <c r="X185" i="13"/>
  <c r="AB185" i="13"/>
  <c r="AD185" i="13"/>
  <c r="AF185" i="13"/>
  <c r="AH185" i="13"/>
  <c r="AJ185" i="13"/>
  <c r="AL185" i="13"/>
  <c r="AN185" i="13"/>
  <c r="AQ185" i="13"/>
  <c r="BD185" i="13"/>
  <c r="BE185" i="13"/>
  <c r="B186" i="13"/>
  <c r="L186" i="13"/>
  <c r="V186" i="13"/>
  <c r="X186" i="13"/>
  <c r="AB186" i="13"/>
  <c r="AD186" i="13"/>
  <c r="AF186" i="13"/>
  <c r="AH186" i="13"/>
  <c r="AJ186" i="13"/>
  <c r="AL186" i="13"/>
  <c r="AN186" i="13"/>
  <c r="AQ186" i="13"/>
  <c r="BD186" i="13"/>
  <c r="BE186" i="13"/>
  <c r="B187" i="13"/>
  <c r="L187" i="13"/>
  <c r="V187" i="13"/>
  <c r="X187" i="13"/>
  <c r="AB187" i="13"/>
  <c r="AD187" i="13"/>
  <c r="AF187" i="13"/>
  <c r="AH187" i="13"/>
  <c r="AJ187" i="13"/>
  <c r="AL187" i="13"/>
  <c r="AN187" i="13"/>
  <c r="AQ187" i="13"/>
  <c r="BD187" i="13"/>
  <c r="BE187" i="13"/>
  <c r="B188" i="13"/>
  <c r="L188" i="13"/>
  <c r="V188" i="13"/>
  <c r="X188" i="13"/>
  <c r="AB188" i="13"/>
  <c r="AD188" i="13"/>
  <c r="AF188" i="13"/>
  <c r="AH188" i="13"/>
  <c r="AJ188" i="13"/>
  <c r="AL188" i="13"/>
  <c r="AN188" i="13"/>
  <c r="AQ188" i="13"/>
  <c r="BD188" i="13"/>
  <c r="BE188" i="13"/>
  <c r="B189" i="13"/>
  <c r="L189" i="13"/>
  <c r="V189" i="13"/>
  <c r="X189" i="13"/>
  <c r="AB189" i="13"/>
  <c r="AD189" i="13"/>
  <c r="AF189" i="13"/>
  <c r="AH189" i="13"/>
  <c r="AJ189" i="13"/>
  <c r="AL189" i="13"/>
  <c r="AN189" i="13"/>
  <c r="AQ189" i="13"/>
  <c r="BD189" i="13"/>
  <c r="BE189" i="13"/>
  <c r="B190" i="13"/>
  <c r="L190" i="13"/>
  <c r="V190" i="13"/>
  <c r="X190" i="13"/>
  <c r="AB190" i="13"/>
  <c r="AD190" i="13"/>
  <c r="AF190" i="13"/>
  <c r="AH190" i="13"/>
  <c r="AJ190" i="13"/>
  <c r="AL190" i="13"/>
  <c r="AN190" i="13"/>
  <c r="AQ190" i="13"/>
  <c r="BD190" i="13"/>
  <c r="BE190" i="13"/>
  <c r="B191" i="13"/>
  <c r="L191" i="13"/>
  <c r="V191" i="13"/>
  <c r="X191" i="13"/>
  <c r="AB191" i="13"/>
  <c r="AD191" i="13"/>
  <c r="AF191" i="13"/>
  <c r="AH191" i="13"/>
  <c r="AJ191" i="13"/>
  <c r="AL191" i="13"/>
  <c r="AN191" i="13"/>
  <c r="AQ191" i="13"/>
  <c r="BD191" i="13"/>
  <c r="BE191" i="13"/>
  <c r="B192" i="13"/>
  <c r="L192" i="13"/>
  <c r="V192" i="13"/>
  <c r="X192" i="13"/>
  <c r="AB192" i="13"/>
  <c r="AD192" i="13"/>
  <c r="AF192" i="13"/>
  <c r="AH192" i="13"/>
  <c r="AJ192" i="13"/>
  <c r="AL192" i="13"/>
  <c r="AN192" i="13"/>
  <c r="AQ192" i="13"/>
  <c r="BD192" i="13"/>
  <c r="BE192" i="13"/>
  <c r="B193" i="13"/>
  <c r="L193" i="13"/>
  <c r="V193" i="13"/>
  <c r="X193" i="13"/>
  <c r="AB193" i="13"/>
  <c r="AD193" i="13"/>
  <c r="AF193" i="13"/>
  <c r="AH193" i="13"/>
  <c r="AJ193" i="13"/>
  <c r="AL193" i="13"/>
  <c r="AN193" i="13"/>
  <c r="AQ193" i="13"/>
  <c r="BD193" i="13"/>
  <c r="BE193" i="13"/>
  <c r="B194" i="13"/>
  <c r="L194" i="13"/>
  <c r="V194" i="13"/>
  <c r="X194" i="13"/>
  <c r="AB194" i="13"/>
  <c r="AD194" i="13"/>
  <c r="AF194" i="13"/>
  <c r="AH194" i="13"/>
  <c r="AJ194" i="13"/>
  <c r="AL194" i="13"/>
  <c r="AN194" i="13"/>
  <c r="AQ194" i="13"/>
  <c r="BD194" i="13"/>
  <c r="BE194" i="13"/>
  <c r="B195" i="13"/>
  <c r="L195" i="13"/>
  <c r="V195" i="13"/>
  <c r="X195" i="13"/>
  <c r="AB195" i="13"/>
  <c r="AD195" i="13"/>
  <c r="AF195" i="13"/>
  <c r="AH195" i="13"/>
  <c r="AJ195" i="13"/>
  <c r="AL195" i="13"/>
  <c r="AN195" i="13"/>
  <c r="AQ195" i="13"/>
  <c r="BD195" i="13"/>
  <c r="BE195" i="13"/>
  <c r="B196" i="13"/>
  <c r="L196" i="13"/>
  <c r="V196" i="13"/>
  <c r="X196" i="13"/>
  <c r="AB196" i="13"/>
  <c r="AD196" i="13"/>
  <c r="AF196" i="13"/>
  <c r="AH196" i="13"/>
  <c r="AJ196" i="13"/>
  <c r="AL196" i="13"/>
  <c r="AN196" i="13"/>
  <c r="AQ196" i="13"/>
  <c r="BD196" i="13"/>
  <c r="BE196" i="13"/>
  <c r="B197" i="13"/>
  <c r="L197" i="13"/>
  <c r="V197" i="13"/>
  <c r="X197" i="13"/>
  <c r="AB197" i="13"/>
  <c r="AD197" i="13"/>
  <c r="AF197" i="13"/>
  <c r="AH197" i="13"/>
  <c r="AJ197" i="13"/>
  <c r="AL197" i="13"/>
  <c r="AN197" i="13"/>
  <c r="AQ197" i="13"/>
  <c r="BD197" i="13"/>
  <c r="BE197" i="13"/>
  <c r="B198" i="13"/>
  <c r="L198" i="13"/>
  <c r="V198" i="13"/>
  <c r="X198" i="13"/>
  <c r="AB198" i="13"/>
  <c r="AD198" i="13"/>
  <c r="AF198" i="13"/>
  <c r="AH198" i="13"/>
  <c r="AJ198" i="13"/>
  <c r="AL198" i="13"/>
  <c r="AN198" i="13"/>
  <c r="AQ198" i="13"/>
  <c r="BD198" i="13"/>
  <c r="BE198" i="13"/>
  <c r="B199" i="13"/>
  <c r="L199" i="13"/>
  <c r="V199" i="13"/>
  <c r="X199" i="13"/>
  <c r="AB199" i="13"/>
  <c r="AD199" i="13"/>
  <c r="AF199" i="13"/>
  <c r="AH199" i="13"/>
  <c r="AJ199" i="13"/>
  <c r="AL199" i="13"/>
  <c r="AN199" i="13"/>
  <c r="AQ199" i="13"/>
  <c r="BD199" i="13"/>
  <c r="BE199" i="13"/>
  <c r="B200" i="13"/>
  <c r="L200" i="13"/>
  <c r="V200" i="13"/>
  <c r="X200" i="13"/>
  <c r="AB200" i="13"/>
  <c r="AD200" i="13"/>
  <c r="AF200" i="13"/>
  <c r="AH200" i="13"/>
  <c r="AJ200" i="13"/>
  <c r="AL200" i="13"/>
  <c r="AN200" i="13"/>
  <c r="AQ200" i="13"/>
  <c r="BD200" i="13"/>
  <c r="BE200" i="13"/>
  <c r="B201" i="13"/>
  <c r="L201" i="13"/>
  <c r="V201" i="13"/>
  <c r="X201" i="13"/>
  <c r="AB201" i="13"/>
  <c r="AD201" i="13"/>
  <c r="AF201" i="13"/>
  <c r="AH201" i="13"/>
  <c r="AJ201" i="13"/>
  <c r="AL201" i="13"/>
  <c r="AN201" i="13"/>
  <c r="AQ201" i="13"/>
  <c r="BD201" i="13"/>
  <c r="BE201" i="13"/>
  <c r="B202" i="13"/>
  <c r="L202" i="13"/>
  <c r="V202" i="13"/>
  <c r="X202" i="13"/>
  <c r="AB202" i="13"/>
  <c r="AD202" i="13"/>
  <c r="AF202" i="13"/>
  <c r="AH202" i="13"/>
  <c r="AJ202" i="13"/>
  <c r="AL202" i="13"/>
  <c r="AN202" i="13"/>
  <c r="AQ202" i="13"/>
  <c r="BD202" i="13"/>
  <c r="BE202" i="13"/>
  <c r="B203" i="13"/>
  <c r="L203" i="13"/>
  <c r="V203" i="13"/>
  <c r="X203" i="13"/>
  <c r="AB203" i="13"/>
  <c r="AD203" i="13"/>
  <c r="AF203" i="13"/>
  <c r="AH203" i="13"/>
  <c r="AJ203" i="13"/>
  <c r="AL203" i="13"/>
  <c r="AN203" i="13"/>
  <c r="AQ203" i="13"/>
  <c r="BD203" i="13"/>
  <c r="BE203" i="13"/>
  <c r="B204" i="13"/>
  <c r="L204" i="13"/>
  <c r="V204" i="13"/>
  <c r="X204" i="13"/>
  <c r="AB204" i="13"/>
  <c r="AD204" i="13"/>
  <c r="AF204" i="13"/>
  <c r="AH204" i="13"/>
  <c r="AJ204" i="13"/>
  <c r="AL204" i="13"/>
  <c r="AN204" i="13"/>
  <c r="AQ204" i="13"/>
  <c r="BD204" i="13"/>
  <c r="BE204" i="13"/>
  <c r="B205" i="13"/>
  <c r="L205" i="13"/>
  <c r="V205" i="13"/>
  <c r="X205" i="13"/>
  <c r="AB205" i="13"/>
  <c r="AD205" i="13"/>
  <c r="AF205" i="13"/>
  <c r="AH205" i="13"/>
  <c r="AJ205" i="13"/>
  <c r="AL205" i="13"/>
  <c r="AN205" i="13"/>
  <c r="AQ205" i="13"/>
  <c r="BD205" i="13"/>
  <c r="BE205" i="13"/>
  <c r="B206" i="13"/>
  <c r="L206" i="13"/>
  <c r="V206" i="13"/>
  <c r="X206" i="13"/>
  <c r="AB206" i="13"/>
  <c r="AD206" i="13"/>
  <c r="AF206" i="13"/>
  <c r="AH206" i="13"/>
  <c r="AJ206" i="13"/>
  <c r="AL206" i="13"/>
  <c r="AN206" i="13"/>
  <c r="AQ206" i="13"/>
  <c r="BD206" i="13"/>
  <c r="BE206" i="13"/>
  <c r="B207" i="13"/>
  <c r="L207" i="13"/>
  <c r="V207" i="13"/>
  <c r="X207" i="13"/>
  <c r="AB207" i="13"/>
  <c r="AD207" i="13"/>
  <c r="AF207" i="13"/>
  <c r="AH207" i="13"/>
  <c r="AJ207" i="13"/>
  <c r="AL207" i="13"/>
  <c r="AN207" i="13"/>
  <c r="AQ207" i="13"/>
  <c r="BD207" i="13"/>
  <c r="BE207" i="13"/>
  <c r="B208" i="13"/>
  <c r="L208" i="13"/>
  <c r="V208" i="13"/>
  <c r="X208" i="13"/>
  <c r="AB208" i="13"/>
  <c r="AD208" i="13"/>
  <c r="AF208" i="13"/>
  <c r="AH208" i="13"/>
  <c r="AJ208" i="13"/>
  <c r="AL208" i="13"/>
  <c r="AN208" i="13"/>
  <c r="AQ208" i="13"/>
  <c r="BD208" i="13"/>
  <c r="BE208" i="13"/>
  <c r="B209" i="13"/>
  <c r="L209" i="13"/>
  <c r="V209" i="13"/>
  <c r="X209" i="13"/>
  <c r="AB209" i="13"/>
  <c r="AD209" i="13"/>
  <c r="AF209" i="13"/>
  <c r="AH209" i="13"/>
  <c r="AJ209" i="13"/>
  <c r="AL209" i="13"/>
  <c r="AN209" i="13"/>
  <c r="AQ209" i="13"/>
  <c r="BD209" i="13"/>
  <c r="BE209" i="13"/>
  <c r="B210" i="13"/>
  <c r="L210" i="13"/>
  <c r="V210" i="13"/>
  <c r="X210" i="13"/>
  <c r="AB210" i="13"/>
  <c r="AD210" i="13"/>
  <c r="AF210" i="13"/>
  <c r="AH210" i="13"/>
  <c r="AJ210" i="13"/>
  <c r="AL210" i="13"/>
  <c r="AN210" i="13"/>
  <c r="AQ210" i="13"/>
  <c r="BD210" i="13"/>
  <c r="BE210" i="13"/>
  <c r="B211" i="13"/>
  <c r="L211" i="13"/>
  <c r="V211" i="13"/>
  <c r="X211" i="13"/>
  <c r="AB211" i="13"/>
  <c r="AD211" i="13"/>
  <c r="AF211" i="13"/>
  <c r="AH211" i="13"/>
  <c r="AJ211" i="13"/>
  <c r="AL211" i="13"/>
  <c r="AN211" i="13"/>
  <c r="AQ211" i="13"/>
  <c r="BD211" i="13"/>
  <c r="BE211" i="13"/>
  <c r="B212" i="13"/>
  <c r="L212" i="13"/>
  <c r="V212" i="13"/>
  <c r="X212" i="13"/>
  <c r="AB212" i="13"/>
  <c r="AD212" i="13"/>
  <c r="AF212" i="13"/>
  <c r="AH212" i="13"/>
  <c r="AJ212" i="13"/>
  <c r="AL212" i="13"/>
  <c r="AN212" i="13"/>
  <c r="AQ212" i="13"/>
  <c r="BD212" i="13"/>
  <c r="BE212" i="13"/>
  <c r="B213" i="13"/>
  <c r="L213" i="13"/>
  <c r="V213" i="13"/>
  <c r="X213" i="13"/>
  <c r="AB213" i="13"/>
  <c r="AD213" i="13"/>
  <c r="AF213" i="13"/>
  <c r="AH213" i="13"/>
  <c r="AJ213" i="13"/>
  <c r="AL213" i="13"/>
  <c r="AN213" i="13"/>
  <c r="AQ213" i="13"/>
  <c r="BD213" i="13"/>
  <c r="BE213" i="13"/>
  <c r="B214" i="13"/>
  <c r="L214" i="13"/>
  <c r="V214" i="13"/>
  <c r="X214" i="13"/>
  <c r="AB214" i="13"/>
  <c r="AD214" i="13"/>
  <c r="AF214" i="13"/>
  <c r="AH214" i="13"/>
  <c r="AJ214" i="13"/>
  <c r="AL214" i="13"/>
  <c r="AN214" i="13"/>
  <c r="AQ214" i="13"/>
  <c r="BD214" i="13"/>
  <c r="BE214" i="13"/>
  <c r="B215" i="13"/>
  <c r="L215" i="13"/>
  <c r="V215" i="13"/>
  <c r="X215" i="13"/>
  <c r="AB215" i="13"/>
  <c r="AD215" i="13"/>
  <c r="AF215" i="13"/>
  <c r="AH215" i="13"/>
  <c r="AJ215" i="13"/>
  <c r="AL215" i="13"/>
  <c r="AN215" i="13"/>
  <c r="AQ215" i="13"/>
  <c r="BD215" i="13"/>
  <c r="BE215" i="13"/>
  <c r="B216" i="13"/>
  <c r="L216" i="13"/>
  <c r="V216" i="13"/>
  <c r="X216" i="13"/>
  <c r="AB216" i="13"/>
  <c r="AD216" i="13"/>
  <c r="AF216" i="13"/>
  <c r="AH216" i="13"/>
  <c r="AJ216" i="13"/>
  <c r="AL216" i="13"/>
  <c r="AN216" i="13"/>
  <c r="AQ216" i="13"/>
  <c r="BD216" i="13"/>
  <c r="BE216" i="13"/>
  <c r="B217" i="13"/>
  <c r="L217" i="13"/>
  <c r="V217" i="13"/>
  <c r="X217" i="13"/>
  <c r="AB217" i="13"/>
  <c r="AD217" i="13"/>
  <c r="AF217" i="13"/>
  <c r="AH217" i="13"/>
  <c r="AJ217" i="13"/>
  <c r="AL217" i="13"/>
  <c r="AN217" i="13"/>
  <c r="AQ217" i="13"/>
  <c r="BD217" i="13"/>
  <c r="BE217" i="13"/>
  <c r="B218" i="13"/>
  <c r="L218" i="13"/>
  <c r="V218" i="13"/>
  <c r="X218" i="13"/>
  <c r="AB218" i="13"/>
  <c r="AD218" i="13"/>
  <c r="AF218" i="13"/>
  <c r="AH218" i="13"/>
  <c r="AJ218" i="13"/>
  <c r="AL218" i="13"/>
  <c r="AN218" i="13"/>
  <c r="AQ218" i="13"/>
  <c r="BD218" i="13"/>
  <c r="BE218" i="13"/>
  <c r="B219" i="13"/>
  <c r="L219" i="13"/>
  <c r="V219" i="13"/>
  <c r="X219" i="13"/>
  <c r="AB219" i="13"/>
  <c r="AD219" i="13"/>
  <c r="AF219" i="13"/>
  <c r="AH219" i="13"/>
  <c r="AJ219" i="13"/>
  <c r="AL219" i="13"/>
  <c r="AN219" i="13"/>
  <c r="AQ219" i="13"/>
  <c r="BD219" i="13"/>
  <c r="BE219" i="13"/>
  <c r="B220" i="13"/>
  <c r="L220" i="13"/>
  <c r="V220" i="13"/>
  <c r="X220" i="13"/>
  <c r="AB220" i="13"/>
  <c r="AD220" i="13"/>
  <c r="AF220" i="13"/>
  <c r="AH220" i="13"/>
  <c r="AJ220" i="13"/>
  <c r="AL220" i="13"/>
  <c r="AN220" i="13"/>
  <c r="AQ220" i="13"/>
  <c r="BD220" i="13"/>
  <c r="BE220" i="13"/>
  <c r="B221" i="13"/>
  <c r="L221" i="13"/>
  <c r="V221" i="13"/>
  <c r="X221" i="13"/>
  <c r="AB221" i="13"/>
  <c r="AD221" i="13"/>
  <c r="AF221" i="13"/>
  <c r="AH221" i="13"/>
  <c r="AJ221" i="13"/>
  <c r="AL221" i="13"/>
  <c r="AN221" i="13"/>
  <c r="AQ221" i="13"/>
  <c r="BD221" i="13"/>
  <c r="BE221" i="13"/>
  <c r="B222" i="13"/>
  <c r="L222" i="13"/>
  <c r="V222" i="13"/>
  <c r="X222" i="13"/>
  <c r="AB222" i="13"/>
  <c r="AD222" i="13"/>
  <c r="AF222" i="13"/>
  <c r="AH222" i="13"/>
  <c r="AJ222" i="13"/>
  <c r="AL222" i="13"/>
  <c r="AN222" i="13"/>
  <c r="AQ222" i="13"/>
  <c r="BD222" i="13"/>
  <c r="BE222" i="13"/>
  <c r="B223" i="13"/>
  <c r="L223" i="13"/>
  <c r="V223" i="13"/>
  <c r="X223" i="13"/>
  <c r="AB223" i="13"/>
  <c r="AD223" i="13"/>
  <c r="AF223" i="13"/>
  <c r="AH223" i="13"/>
  <c r="AJ223" i="13"/>
  <c r="AL223" i="13"/>
  <c r="AN223" i="13"/>
  <c r="AQ223" i="13"/>
  <c r="BD223" i="13"/>
  <c r="BE223" i="13"/>
  <c r="B224" i="13"/>
  <c r="L224" i="13"/>
  <c r="V224" i="13"/>
  <c r="X224" i="13"/>
  <c r="AB224" i="13"/>
  <c r="AD224" i="13"/>
  <c r="AF224" i="13"/>
  <c r="AH224" i="13"/>
  <c r="AJ224" i="13"/>
  <c r="AL224" i="13"/>
  <c r="AN224" i="13"/>
  <c r="AQ224" i="13"/>
  <c r="BD224" i="13"/>
  <c r="BE224" i="13"/>
  <c r="B225" i="13"/>
  <c r="L225" i="13"/>
  <c r="V225" i="13"/>
  <c r="X225" i="13"/>
  <c r="AB225" i="13"/>
  <c r="AD225" i="13"/>
  <c r="AF225" i="13"/>
  <c r="AH225" i="13"/>
  <c r="AJ225" i="13"/>
  <c r="AL225" i="13"/>
  <c r="AN225" i="13"/>
  <c r="AQ225" i="13"/>
  <c r="BD225" i="13"/>
  <c r="BE225" i="13"/>
  <c r="B226" i="13"/>
  <c r="L226" i="13"/>
  <c r="V226" i="13"/>
  <c r="X226" i="13"/>
  <c r="AB226" i="13"/>
  <c r="AD226" i="13"/>
  <c r="AF226" i="13"/>
  <c r="AH226" i="13"/>
  <c r="AJ226" i="13"/>
  <c r="AL226" i="13"/>
  <c r="AN226" i="13"/>
  <c r="AQ226" i="13"/>
  <c r="BD226" i="13"/>
  <c r="BE226" i="13"/>
  <c r="B227" i="13"/>
  <c r="L227" i="13"/>
  <c r="V227" i="13"/>
  <c r="X227" i="13"/>
  <c r="AB227" i="13"/>
  <c r="AD227" i="13"/>
  <c r="AF227" i="13"/>
  <c r="AH227" i="13"/>
  <c r="AJ227" i="13"/>
  <c r="AL227" i="13"/>
  <c r="AN227" i="13"/>
  <c r="AQ227" i="13"/>
  <c r="BD227" i="13"/>
  <c r="BE227" i="13"/>
  <c r="B228" i="13"/>
  <c r="L228" i="13"/>
  <c r="V228" i="13"/>
  <c r="X228" i="13"/>
  <c r="AB228" i="13"/>
  <c r="AD228" i="13"/>
  <c r="AF228" i="13"/>
  <c r="AH228" i="13"/>
  <c r="AJ228" i="13"/>
  <c r="AL228" i="13"/>
  <c r="AN228" i="13"/>
  <c r="AQ228" i="13"/>
  <c r="BD228" i="13"/>
  <c r="BE228" i="13"/>
  <c r="B229" i="13"/>
  <c r="L229" i="13"/>
  <c r="V229" i="13"/>
  <c r="X229" i="13"/>
  <c r="AB229" i="13"/>
  <c r="AD229" i="13"/>
  <c r="AF229" i="13"/>
  <c r="AH229" i="13"/>
  <c r="AJ229" i="13"/>
  <c r="AL229" i="13"/>
  <c r="AN229" i="13"/>
  <c r="AQ229" i="13"/>
  <c r="BD229" i="13"/>
  <c r="BE229" i="13"/>
  <c r="B230" i="13"/>
  <c r="L230" i="13"/>
  <c r="V230" i="13"/>
  <c r="X230" i="13"/>
  <c r="AB230" i="13"/>
  <c r="AD230" i="13"/>
  <c r="AF230" i="13"/>
  <c r="AH230" i="13"/>
  <c r="AJ230" i="13"/>
  <c r="AL230" i="13"/>
  <c r="AN230" i="13"/>
  <c r="AQ230" i="13"/>
  <c r="BD230" i="13"/>
  <c r="BE230" i="13"/>
  <c r="B231" i="13"/>
  <c r="L231" i="13"/>
  <c r="V231" i="13"/>
  <c r="X231" i="13"/>
  <c r="AB231" i="13"/>
  <c r="AD231" i="13"/>
  <c r="AF231" i="13"/>
  <c r="AH231" i="13"/>
  <c r="AJ231" i="13"/>
  <c r="AL231" i="13"/>
  <c r="AN231" i="13"/>
  <c r="AQ231" i="13"/>
  <c r="BD231" i="13"/>
  <c r="BE231" i="13"/>
  <c r="B232" i="13"/>
  <c r="L232" i="13"/>
  <c r="V232" i="13"/>
  <c r="X232" i="13"/>
  <c r="AB232" i="13"/>
  <c r="AD232" i="13"/>
  <c r="AF232" i="13"/>
  <c r="AH232" i="13"/>
  <c r="AJ232" i="13"/>
  <c r="AL232" i="13"/>
  <c r="AN232" i="13"/>
  <c r="AQ232" i="13"/>
  <c r="BD232" i="13"/>
  <c r="BE232" i="13"/>
  <c r="B233" i="13"/>
  <c r="L233" i="13"/>
  <c r="V233" i="13"/>
  <c r="X233" i="13"/>
  <c r="AB233" i="13"/>
  <c r="AD233" i="13"/>
  <c r="AF233" i="13"/>
  <c r="AH233" i="13"/>
  <c r="AJ233" i="13"/>
  <c r="AL233" i="13"/>
  <c r="AN233" i="13"/>
  <c r="AQ233" i="13"/>
  <c r="BD233" i="13"/>
  <c r="BE233" i="13"/>
  <c r="B234" i="13"/>
  <c r="L234" i="13"/>
  <c r="V234" i="13"/>
  <c r="X234" i="13"/>
  <c r="AB234" i="13"/>
  <c r="AD234" i="13"/>
  <c r="AF234" i="13"/>
  <c r="AH234" i="13"/>
  <c r="AJ234" i="13"/>
  <c r="AL234" i="13"/>
  <c r="AN234" i="13"/>
  <c r="AQ234" i="13"/>
  <c r="BD234" i="13"/>
  <c r="BE234" i="13"/>
  <c r="B235" i="13"/>
  <c r="L235" i="13"/>
  <c r="V235" i="13"/>
  <c r="X235" i="13"/>
  <c r="AB235" i="13"/>
  <c r="AD235" i="13"/>
  <c r="AF235" i="13"/>
  <c r="AH235" i="13"/>
  <c r="AJ235" i="13"/>
  <c r="AL235" i="13"/>
  <c r="AN235" i="13"/>
  <c r="AQ235" i="13"/>
  <c r="BD235" i="13"/>
  <c r="BE235" i="13"/>
  <c r="B236" i="13"/>
  <c r="L236" i="13"/>
  <c r="V236" i="13"/>
  <c r="X236" i="13"/>
  <c r="AB236" i="13"/>
  <c r="AD236" i="13"/>
  <c r="AF236" i="13"/>
  <c r="AH236" i="13"/>
  <c r="AJ236" i="13"/>
  <c r="AL236" i="13"/>
  <c r="AN236" i="13"/>
  <c r="AQ236" i="13"/>
  <c r="BD236" i="13"/>
  <c r="BE236" i="13"/>
  <c r="B237" i="13"/>
  <c r="L237" i="13"/>
  <c r="V237" i="13"/>
  <c r="X237" i="13"/>
  <c r="AB237" i="13"/>
  <c r="AD237" i="13"/>
  <c r="AF237" i="13"/>
  <c r="AH237" i="13"/>
  <c r="AJ237" i="13"/>
  <c r="AL237" i="13"/>
  <c r="AN237" i="13"/>
  <c r="AQ237" i="13"/>
  <c r="BD237" i="13"/>
  <c r="BE237" i="13"/>
  <c r="B238" i="13"/>
  <c r="L238" i="13"/>
  <c r="V238" i="13"/>
  <c r="X238" i="13"/>
  <c r="AB238" i="13"/>
  <c r="AD238" i="13"/>
  <c r="AF238" i="13"/>
  <c r="AH238" i="13"/>
  <c r="AJ238" i="13"/>
  <c r="AL238" i="13"/>
  <c r="AN238" i="13"/>
  <c r="AQ238" i="13"/>
  <c r="BD238" i="13"/>
  <c r="BE238" i="13"/>
  <c r="B239" i="13"/>
  <c r="L239" i="13"/>
  <c r="V239" i="13"/>
  <c r="X239" i="13"/>
  <c r="AB239" i="13"/>
  <c r="AD239" i="13"/>
  <c r="AF239" i="13"/>
  <c r="AH239" i="13"/>
  <c r="AJ239" i="13"/>
  <c r="AL239" i="13"/>
  <c r="AN239" i="13"/>
  <c r="AQ239" i="13"/>
  <c r="BD239" i="13"/>
  <c r="BE239" i="13"/>
  <c r="B240" i="13"/>
  <c r="L240" i="13"/>
  <c r="V240" i="13"/>
  <c r="X240" i="13"/>
  <c r="AB240" i="13"/>
  <c r="AD240" i="13"/>
  <c r="AF240" i="13"/>
  <c r="AH240" i="13"/>
  <c r="AJ240" i="13"/>
  <c r="AL240" i="13"/>
  <c r="AN240" i="13"/>
  <c r="AQ240" i="13"/>
  <c r="BD240" i="13"/>
  <c r="BE240" i="13"/>
  <c r="B241" i="13"/>
  <c r="L241" i="13"/>
  <c r="V241" i="13"/>
  <c r="X241" i="13"/>
  <c r="AB241" i="13"/>
  <c r="AD241" i="13"/>
  <c r="AF241" i="13"/>
  <c r="AH241" i="13"/>
  <c r="AJ241" i="13"/>
  <c r="AL241" i="13"/>
  <c r="AN241" i="13"/>
  <c r="AQ241" i="13"/>
  <c r="BD241" i="13"/>
  <c r="BE241" i="13"/>
  <c r="B242" i="13"/>
  <c r="L242" i="13"/>
  <c r="V242" i="13"/>
  <c r="X242" i="13"/>
  <c r="AB242" i="13"/>
  <c r="AD242" i="13"/>
  <c r="AF242" i="13"/>
  <c r="AH242" i="13"/>
  <c r="AJ242" i="13"/>
  <c r="AL242" i="13"/>
  <c r="AN242" i="13"/>
  <c r="AQ242" i="13"/>
  <c r="BD242" i="13"/>
  <c r="BE242" i="13"/>
  <c r="B243" i="13"/>
  <c r="L243" i="13"/>
  <c r="V243" i="13"/>
  <c r="X243" i="13"/>
  <c r="AB243" i="13"/>
  <c r="AD243" i="13"/>
  <c r="AF243" i="13"/>
  <c r="AH243" i="13"/>
  <c r="AJ243" i="13"/>
  <c r="AL243" i="13"/>
  <c r="AN243" i="13"/>
  <c r="AQ243" i="13"/>
  <c r="BD243" i="13"/>
  <c r="BE243" i="13"/>
  <c r="B244" i="13"/>
  <c r="L244" i="13"/>
  <c r="V244" i="13"/>
  <c r="X244" i="13"/>
  <c r="AB244" i="13"/>
  <c r="AD244" i="13"/>
  <c r="AF244" i="13"/>
  <c r="AH244" i="13"/>
  <c r="AJ244" i="13"/>
  <c r="AL244" i="13"/>
  <c r="AN244" i="13"/>
  <c r="AQ244" i="13"/>
  <c r="BD244" i="13"/>
  <c r="BE244" i="13"/>
  <c r="B245" i="13"/>
  <c r="L245" i="13"/>
  <c r="V245" i="13"/>
  <c r="X245" i="13"/>
  <c r="AB245" i="13"/>
  <c r="AD245" i="13"/>
  <c r="AF245" i="13"/>
  <c r="AH245" i="13"/>
  <c r="AJ245" i="13"/>
  <c r="AL245" i="13"/>
  <c r="AN245" i="13"/>
  <c r="AQ245" i="13"/>
  <c r="BD245" i="13"/>
  <c r="BE245" i="13"/>
  <c r="B246" i="13"/>
  <c r="L246" i="13"/>
  <c r="V246" i="13"/>
  <c r="X246" i="13"/>
  <c r="AB246" i="13"/>
  <c r="AD246" i="13"/>
  <c r="AF246" i="13"/>
  <c r="AH246" i="13"/>
  <c r="AJ246" i="13"/>
  <c r="AL246" i="13"/>
  <c r="AN246" i="13"/>
  <c r="AQ246" i="13"/>
  <c r="BD246" i="13"/>
  <c r="BE246" i="13"/>
  <c r="B247" i="13"/>
  <c r="L247" i="13"/>
  <c r="V247" i="13"/>
  <c r="X247" i="13"/>
  <c r="AB247" i="13"/>
  <c r="AD247" i="13"/>
  <c r="AF247" i="13"/>
  <c r="AH247" i="13"/>
  <c r="AJ247" i="13"/>
  <c r="AL247" i="13"/>
  <c r="AN247" i="13"/>
  <c r="AQ247" i="13"/>
  <c r="BD247" i="13"/>
  <c r="BE247" i="13"/>
  <c r="B248" i="13"/>
  <c r="L248" i="13"/>
  <c r="V248" i="13"/>
  <c r="X248" i="13"/>
  <c r="AB248" i="13"/>
  <c r="AD248" i="13"/>
  <c r="AF248" i="13"/>
  <c r="AH248" i="13"/>
  <c r="AJ248" i="13"/>
  <c r="AL248" i="13"/>
  <c r="AN248" i="13"/>
  <c r="AQ248" i="13"/>
  <c r="BD248" i="13"/>
  <c r="BE248" i="13"/>
  <c r="B249" i="13"/>
  <c r="L249" i="13"/>
  <c r="V249" i="13"/>
  <c r="X249" i="13"/>
  <c r="AB249" i="13"/>
  <c r="AD249" i="13"/>
  <c r="AF249" i="13"/>
  <c r="AH249" i="13"/>
  <c r="AJ249" i="13"/>
  <c r="AL249" i="13"/>
  <c r="AN249" i="13"/>
  <c r="AQ249" i="13"/>
  <c r="BD249" i="13"/>
  <c r="BE249" i="13"/>
  <c r="B250" i="13"/>
  <c r="L250" i="13"/>
  <c r="V250" i="13"/>
  <c r="X250" i="13"/>
  <c r="AB250" i="13"/>
  <c r="AD250" i="13"/>
  <c r="AF250" i="13"/>
  <c r="AH250" i="13"/>
  <c r="AJ250" i="13"/>
  <c r="AL250" i="13"/>
  <c r="AN250" i="13"/>
  <c r="AQ250" i="13"/>
  <c r="BD250" i="13"/>
  <c r="BE250" i="13"/>
  <c r="B251" i="13"/>
  <c r="L251" i="13"/>
  <c r="V251" i="13"/>
  <c r="X251" i="13"/>
  <c r="AB251" i="13"/>
  <c r="AD251" i="13"/>
  <c r="AF251" i="13"/>
  <c r="AH251" i="13"/>
  <c r="AJ251" i="13"/>
  <c r="AL251" i="13"/>
  <c r="AN251" i="13"/>
  <c r="AQ251" i="13"/>
  <c r="BD251" i="13"/>
  <c r="BE251" i="13"/>
  <c r="B252" i="13"/>
  <c r="L252" i="13"/>
  <c r="V252" i="13"/>
  <c r="X252" i="13"/>
  <c r="AB252" i="13"/>
  <c r="AD252" i="13"/>
  <c r="AF252" i="13"/>
  <c r="AH252" i="13"/>
  <c r="AJ252" i="13"/>
  <c r="AL252" i="13"/>
  <c r="AN252" i="13"/>
  <c r="AQ252" i="13"/>
  <c r="BD252" i="13"/>
  <c r="BE252" i="13"/>
  <c r="B253" i="13"/>
  <c r="L253" i="13"/>
  <c r="V253" i="13"/>
  <c r="X253" i="13"/>
  <c r="AB253" i="13"/>
  <c r="AD253" i="13"/>
  <c r="AF253" i="13"/>
  <c r="AH253" i="13"/>
  <c r="AJ253" i="13"/>
  <c r="AL253" i="13"/>
  <c r="AN253" i="13"/>
  <c r="AQ253" i="13"/>
  <c r="BD253" i="13"/>
  <c r="BE253" i="13"/>
  <c r="B254" i="13"/>
  <c r="L254" i="13"/>
  <c r="V254" i="13"/>
  <c r="X254" i="13"/>
  <c r="AB254" i="13"/>
  <c r="AD254" i="13"/>
  <c r="AF254" i="13"/>
  <c r="AH254" i="13"/>
  <c r="AJ254" i="13"/>
  <c r="AL254" i="13"/>
  <c r="AN254" i="13"/>
  <c r="AQ254" i="13"/>
  <c r="BD254" i="13"/>
  <c r="BE254" i="13"/>
  <c r="B255" i="13"/>
  <c r="L255" i="13"/>
  <c r="V255" i="13"/>
  <c r="X255" i="13"/>
  <c r="AB255" i="13"/>
  <c r="AD255" i="13"/>
  <c r="AF255" i="13"/>
  <c r="AH255" i="13"/>
  <c r="AJ255" i="13"/>
  <c r="AL255" i="13"/>
  <c r="AN255" i="13"/>
  <c r="AQ255" i="13"/>
  <c r="BD255" i="13"/>
  <c r="BE255" i="13"/>
  <c r="B256" i="13"/>
  <c r="L256" i="13"/>
  <c r="V256" i="13"/>
  <c r="X256" i="13"/>
  <c r="AB256" i="13"/>
  <c r="AD256" i="13"/>
  <c r="AF256" i="13"/>
  <c r="AH256" i="13"/>
  <c r="AJ256" i="13"/>
  <c r="AL256" i="13"/>
  <c r="AN256" i="13"/>
  <c r="AQ256" i="13"/>
  <c r="BD256" i="13"/>
  <c r="BE256" i="13"/>
  <c r="B257" i="13"/>
  <c r="L257" i="13"/>
  <c r="V257" i="13"/>
  <c r="X257" i="13"/>
  <c r="AB257" i="13"/>
  <c r="AD257" i="13"/>
  <c r="AF257" i="13"/>
  <c r="AH257" i="13"/>
  <c r="AJ257" i="13"/>
  <c r="AL257" i="13"/>
  <c r="AN257" i="13"/>
  <c r="AQ257" i="13"/>
  <c r="BD257" i="13"/>
  <c r="BE257" i="13"/>
  <c r="B258" i="13"/>
  <c r="L258" i="13"/>
  <c r="V258" i="13"/>
  <c r="X258" i="13"/>
  <c r="AB258" i="13"/>
  <c r="AD258" i="13"/>
  <c r="AF258" i="13"/>
  <c r="AH258" i="13"/>
  <c r="AJ258" i="13"/>
  <c r="AL258" i="13"/>
  <c r="AN258" i="13"/>
  <c r="AQ258" i="13"/>
  <c r="BD258" i="13"/>
  <c r="BE258" i="13"/>
  <c r="B259" i="13"/>
  <c r="L259" i="13"/>
  <c r="V259" i="13"/>
  <c r="X259" i="13"/>
  <c r="AB259" i="13"/>
  <c r="AD259" i="13"/>
  <c r="AF259" i="13"/>
  <c r="AH259" i="13"/>
  <c r="AJ259" i="13"/>
  <c r="AL259" i="13"/>
  <c r="AN259" i="13"/>
  <c r="AQ259" i="13"/>
  <c r="BD259" i="13"/>
  <c r="BE259" i="13"/>
  <c r="B260" i="13"/>
  <c r="L260" i="13"/>
  <c r="V260" i="13"/>
  <c r="X260" i="13"/>
  <c r="AB260" i="13"/>
  <c r="AD260" i="13"/>
  <c r="AF260" i="13"/>
  <c r="AH260" i="13"/>
  <c r="AJ260" i="13"/>
  <c r="AL260" i="13"/>
  <c r="AN260" i="13"/>
  <c r="AQ260" i="13"/>
  <c r="BD260" i="13"/>
  <c r="BE260" i="13"/>
  <c r="B261" i="13"/>
  <c r="L261" i="13"/>
  <c r="V261" i="13"/>
  <c r="X261" i="13"/>
  <c r="AB261" i="13"/>
  <c r="AD261" i="13"/>
  <c r="AF261" i="13"/>
  <c r="AH261" i="13"/>
  <c r="AJ261" i="13"/>
  <c r="AL261" i="13"/>
  <c r="AN261" i="13"/>
  <c r="AQ261" i="13"/>
  <c r="BD261" i="13"/>
  <c r="BE261" i="13"/>
  <c r="B262" i="13"/>
  <c r="L262" i="13"/>
  <c r="V262" i="13"/>
  <c r="X262" i="13"/>
  <c r="AB262" i="13"/>
  <c r="AD262" i="13"/>
  <c r="AF262" i="13"/>
  <c r="AH262" i="13"/>
  <c r="AJ262" i="13"/>
  <c r="AL262" i="13"/>
  <c r="AN262" i="13"/>
  <c r="AQ262" i="13"/>
  <c r="BD262" i="13"/>
  <c r="BE262" i="13"/>
  <c r="B263" i="13"/>
  <c r="L263" i="13"/>
  <c r="V263" i="13"/>
  <c r="X263" i="13"/>
  <c r="AB263" i="13"/>
  <c r="AD263" i="13"/>
  <c r="AF263" i="13"/>
  <c r="AH263" i="13"/>
  <c r="AJ263" i="13"/>
  <c r="AL263" i="13"/>
  <c r="AN263" i="13"/>
  <c r="AQ263" i="13"/>
  <c r="BD263" i="13"/>
  <c r="BE263" i="13"/>
  <c r="B264" i="13"/>
  <c r="L264" i="13"/>
  <c r="V264" i="13"/>
  <c r="X264" i="13"/>
  <c r="AB264" i="13"/>
  <c r="AD264" i="13"/>
  <c r="AF264" i="13"/>
  <c r="AH264" i="13"/>
  <c r="AJ264" i="13"/>
  <c r="AL264" i="13"/>
  <c r="AN264" i="13"/>
  <c r="AQ264" i="13"/>
  <c r="BD264" i="13"/>
  <c r="BE264" i="13"/>
  <c r="B265" i="13"/>
  <c r="L265" i="13"/>
  <c r="V265" i="13"/>
  <c r="X265" i="13"/>
  <c r="AB265" i="13"/>
  <c r="AD265" i="13"/>
  <c r="AF265" i="13"/>
  <c r="AH265" i="13"/>
  <c r="AJ265" i="13"/>
  <c r="AL265" i="13"/>
  <c r="AN265" i="13"/>
  <c r="AQ265" i="13"/>
  <c r="BD265" i="13"/>
  <c r="BE265" i="13"/>
  <c r="B266" i="13"/>
  <c r="L266" i="13"/>
  <c r="V266" i="13"/>
  <c r="X266" i="13"/>
  <c r="AB266" i="13"/>
  <c r="AD266" i="13"/>
  <c r="AF266" i="13"/>
  <c r="AH266" i="13"/>
  <c r="AJ266" i="13"/>
  <c r="AL266" i="13"/>
  <c r="AN266" i="13"/>
  <c r="AQ266" i="13"/>
  <c r="BD266" i="13"/>
  <c r="BE266" i="13"/>
  <c r="B267" i="13"/>
  <c r="L267" i="13"/>
  <c r="V267" i="13"/>
  <c r="X267" i="13"/>
  <c r="AB267" i="13"/>
  <c r="AD267" i="13"/>
  <c r="AF267" i="13"/>
  <c r="AH267" i="13"/>
  <c r="AJ267" i="13"/>
  <c r="AL267" i="13"/>
  <c r="AN267" i="13"/>
  <c r="AQ267" i="13"/>
  <c r="BD267" i="13"/>
  <c r="BE267" i="13"/>
  <c r="B268" i="13"/>
  <c r="L268" i="13"/>
  <c r="V268" i="13"/>
  <c r="X268" i="13"/>
  <c r="AB268" i="13"/>
  <c r="AD268" i="13"/>
  <c r="AF268" i="13"/>
  <c r="AH268" i="13"/>
  <c r="AJ268" i="13"/>
  <c r="AL268" i="13"/>
  <c r="AN268" i="13"/>
  <c r="AQ268" i="13"/>
  <c r="BD268" i="13"/>
  <c r="BE268" i="13"/>
  <c r="B269" i="13"/>
  <c r="L269" i="13"/>
  <c r="V269" i="13"/>
  <c r="X269" i="13"/>
  <c r="AB269" i="13"/>
  <c r="AD269" i="13"/>
  <c r="AF269" i="13"/>
  <c r="AH269" i="13"/>
  <c r="AJ269" i="13"/>
  <c r="AL269" i="13"/>
  <c r="AN269" i="13"/>
  <c r="AQ269" i="13"/>
  <c r="BD269" i="13"/>
  <c r="BE269" i="13"/>
  <c r="B270" i="13"/>
  <c r="L270" i="13"/>
  <c r="V270" i="13"/>
  <c r="X270" i="13"/>
  <c r="AB270" i="13"/>
  <c r="AD270" i="13"/>
  <c r="AF270" i="13"/>
  <c r="AH270" i="13"/>
  <c r="AJ270" i="13"/>
  <c r="AL270" i="13"/>
  <c r="AN270" i="13"/>
  <c r="AQ270" i="13"/>
  <c r="BD270" i="13"/>
  <c r="BE270" i="13"/>
  <c r="B271" i="13"/>
  <c r="L271" i="13"/>
  <c r="V271" i="13"/>
  <c r="X271" i="13"/>
  <c r="AB271" i="13"/>
  <c r="AD271" i="13"/>
  <c r="AF271" i="13"/>
  <c r="AH271" i="13"/>
  <c r="AJ271" i="13"/>
  <c r="AL271" i="13"/>
  <c r="AN271" i="13"/>
  <c r="AQ271" i="13"/>
  <c r="BD271" i="13"/>
  <c r="BE271" i="13"/>
  <c r="B272" i="13"/>
  <c r="L272" i="13"/>
  <c r="V272" i="13"/>
  <c r="X272" i="13"/>
  <c r="AB272" i="13"/>
  <c r="AD272" i="13"/>
  <c r="AF272" i="13"/>
  <c r="AH272" i="13"/>
  <c r="AJ272" i="13"/>
  <c r="AL272" i="13"/>
  <c r="AN272" i="13"/>
  <c r="AQ272" i="13"/>
  <c r="BD272" i="13"/>
  <c r="BE272" i="13"/>
  <c r="B273" i="13"/>
  <c r="L273" i="13"/>
  <c r="V273" i="13"/>
  <c r="X273" i="13"/>
  <c r="AB273" i="13"/>
  <c r="AD273" i="13"/>
  <c r="AF273" i="13"/>
  <c r="AH273" i="13"/>
  <c r="AJ273" i="13"/>
  <c r="AL273" i="13"/>
  <c r="AN273" i="13"/>
  <c r="AQ273" i="13"/>
  <c r="BD273" i="13"/>
  <c r="BE273" i="13"/>
  <c r="B274" i="13"/>
  <c r="L274" i="13"/>
  <c r="V274" i="13"/>
  <c r="X274" i="13"/>
  <c r="AB274" i="13"/>
  <c r="AD274" i="13"/>
  <c r="AF274" i="13"/>
  <c r="AH274" i="13"/>
  <c r="AJ274" i="13"/>
  <c r="AL274" i="13"/>
  <c r="AN274" i="13"/>
  <c r="AQ274" i="13"/>
  <c r="BD274" i="13"/>
  <c r="BE274" i="13"/>
  <c r="B275" i="13"/>
  <c r="L275" i="13"/>
  <c r="V275" i="13"/>
  <c r="X275" i="13"/>
  <c r="AB275" i="13"/>
  <c r="AD275" i="13"/>
  <c r="AF275" i="13"/>
  <c r="AH275" i="13"/>
  <c r="AJ275" i="13"/>
  <c r="AL275" i="13"/>
  <c r="AN275" i="13"/>
  <c r="AQ275" i="13"/>
  <c r="BD275" i="13"/>
  <c r="BE275" i="13"/>
  <c r="B276" i="13"/>
  <c r="L276" i="13"/>
  <c r="V276" i="13"/>
  <c r="X276" i="13"/>
  <c r="AB276" i="13"/>
  <c r="AD276" i="13"/>
  <c r="AF276" i="13"/>
  <c r="AH276" i="13"/>
  <c r="AJ276" i="13"/>
  <c r="AL276" i="13"/>
  <c r="AN276" i="13"/>
  <c r="AQ276" i="13"/>
  <c r="BD276" i="13"/>
  <c r="BE276" i="13"/>
  <c r="B277" i="13"/>
  <c r="L277" i="13"/>
  <c r="V277" i="13"/>
  <c r="X277" i="13"/>
  <c r="AB277" i="13"/>
  <c r="AD277" i="13"/>
  <c r="AF277" i="13"/>
  <c r="AH277" i="13"/>
  <c r="AJ277" i="13"/>
  <c r="AL277" i="13"/>
  <c r="AN277" i="13"/>
  <c r="AQ277" i="13"/>
  <c r="BD277" i="13"/>
  <c r="BE277" i="13"/>
  <c r="B278" i="13"/>
  <c r="L278" i="13"/>
  <c r="V278" i="13"/>
  <c r="X278" i="13"/>
  <c r="AB278" i="13"/>
  <c r="AD278" i="13"/>
  <c r="AF278" i="13"/>
  <c r="AH278" i="13"/>
  <c r="AJ278" i="13"/>
  <c r="AL278" i="13"/>
  <c r="AN278" i="13"/>
  <c r="AQ278" i="13"/>
  <c r="BD278" i="13"/>
  <c r="BE278" i="13"/>
  <c r="B279" i="13"/>
  <c r="L279" i="13"/>
  <c r="V279" i="13"/>
  <c r="X279" i="13"/>
  <c r="AB279" i="13"/>
  <c r="AD279" i="13"/>
  <c r="AF279" i="13"/>
  <c r="AH279" i="13"/>
  <c r="AJ279" i="13"/>
  <c r="AL279" i="13"/>
  <c r="AN279" i="13"/>
  <c r="AQ279" i="13"/>
  <c r="BD279" i="13"/>
  <c r="BE279" i="13"/>
  <c r="B280" i="13"/>
  <c r="L280" i="13"/>
  <c r="V280" i="13"/>
  <c r="X280" i="13"/>
  <c r="AB280" i="13"/>
  <c r="AD280" i="13"/>
  <c r="AF280" i="13"/>
  <c r="AH280" i="13"/>
  <c r="AJ280" i="13"/>
  <c r="AL280" i="13"/>
  <c r="AN280" i="13"/>
  <c r="AQ280" i="13"/>
  <c r="BD280" i="13"/>
  <c r="BE280" i="13"/>
  <c r="B281" i="13"/>
  <c r="L281" i="13"/>
  <c r="V281" i="13"/>
  <c r="X281" i="13"/>
  <c r="AB281" i="13"/>
  <c r="AD281" i="13"/>
  <c r="AF281" i="13"/>
  <c r="AH281" i="13"/>
  <c r="AJ281" i="13"/>
  <c r="AL281" i="13"/>
  <c r="AN281" i="13"/>
  <c r="AQ281" i="13"/>
  <c r="BD281" i="13"/>
  <c r="BE281" i="13"/>
  <c r="B282" i="13"/>
  <c r="L282" i="13"/>
  <c r="V282" i="13"/>
  <c r="X282" i="13"/>
  <c r="AB282" i="13"/>
  <c r="AD282" i="13"/>
  <c r="AF282" i="13"/>
  <c r="AH282" i="13"/>
  <c r="AJ282" i="13"/>
  <c r="AL282" i="13"/>
  <c r="AN282" i="13"/>
  <c r="AQ282" i="13"/>
  <c r="BD282" i="13"/>
  <c r="BE282" i="13"/>
  <c r="B283" i="13"/>
  <c r="L283" i="13"/>
  <c r="V283" i="13"/>
  <c r="X283" i="13"/>
  <c r="AB283" i="13"/>
  <c r="AD283" i="13"/>
  <c r="AF283" i="13"/>
  <c r="AH283" i="13"/>
  <c r="AJ283" i="13"/>
  <c r="AL283" i="13"/>
  <c r="AN283" i="13"/>
  <c r="AQ283" i="13"/>
  <c r="BD283" i="13"/>
  <c r="BE283" i="13"/>
  <c r="B284" i="13"/>
  <c r="L284" i="13"/>
  <c r="V284" i="13"/>
  <c r="X284" i="13"/>
  <c r="AB284" i="13"/>
  <c r="AD284" i="13"/>
  <c r="AF284" i="13"/>
  <c r="AH284" i="13"/>
  <c r="AJ284" i="13"/>
  <c r="AL284" i="13"/>
  <c r="AN284" i="13"/>
  <c r="AQ284" i="13"/>
  <c r="BD284" i="13"/>
  <c r="BE284" i="13"/>
  <c r="B285" i="13"/>
  <c r="L285" i="13"/>
  <c r="V285" i="13"/>
  <c r="X285" i="13"/>
  <c r="AB285" i="13"/>
  <c r="AD285" i="13"/>
  <c r="AF285" i="13"/>
  <c r="AH285" i="13"/>
  <c r="AJ285" i="13"/>
  <c r="AL285" i="13"/>
  <c r="AN285" i="13"/>
  <c r="AQ285" i="13"/>
  <c r="BD285" i="13"/>
  <c r="BE285" i="13"/>
  <c r="B286" i="13"/>
  <c r="L286" i="13"/>
  <c r="V286" i="13"/>
  <c r="X286" i="13"/>
  <c r="AB286" i="13"/>
  <c r="AD286" i="13"/>
  <c r="AF286" i="13"/>
  <c r="AH286" i="13"/>
  <c r="AJ286" i="13"/>
  <c r="AL286" i="13"/>
  <c r="AN286" i="13"/>
  <c r="AQ286" i="13"/>
  <c r="BD286" i="13"/>
  <c r="BE286" i="13"/>
  <c r="B287" i="13"/>
  <c r="L287" i="13"/>
  <c r="V287" i="13"/>
  <c r="X287" i="13"/>
  <c r="AB287" i="13"/>
  <c r="AD287" i="13"/>
  <c r="AF287" i="13"/>
  <c r="AH287" i="13"/>
  <c r="AJ287" i="13"/>
  <c r="AL287" i="13"/>
  <c r="AN287" i="13"/>
  <c r="AQ287" i="13"/>
  <c r="BD287" i="13"/>
  <c r="BE287" i="13"/>
  <c r="B288" i="13"/>
  <c r="L288" i="13"/>
  <c r="V288" i="13"/>
  <c r="X288" i="13"/>
  <c r="AB288" i="13"/>
  <c r="AD288" i="13"/>
  <c r="AF288" i="13"/>
  <c r="AH288" i="13"/>
  <c r="AJ288" i="13"/>
  <c r="AL288" i="13"/>
  <c r="AN288" i="13"/>
  <c r="AQ288" i="13"/>
  <c r="BD288" i="13"/>
  <c r="BE288" i="13"/>
  <c r="B289" i="13"/>
  <c r="L289" i="13"/>
  <c r="V289" i="13"/>
  <c r="X289" i="13"/>
  <c r="AB289" i="13"/>
  <c r="AD289" i="13"/>
  <c r="AF289" i="13"/>
  <c r="AH289" i="13"/>
  <c r="AJ289" i="13"/>
  <c r="AL289" i="13"/>
  <c r="AN289" i="13"/>
  <c r="AQ289" i="13"/>
  <c r="BD289" i="13"/>
  <c r="BE289" i="13"/>
  <c r="B290" i="13"/>
  <c r="L290" i="13"/>
  <c r="V290" i="13"/>
  <c r="X290" i="13"/>
  <c r="AB290" i="13"/>
  <c r="AD290" i="13"/>
  <c r="AF290" i="13"/>
  <c r="AH290" i="13"/>
  <c r="AJ290" i="13"/>
  <c r="AL290" i="13"/>
  <c r="AN290" i="13"/>
  <c r="AQ290" i="13"/>
  <c r="BD290" i="13"/>
  <c r="BE290" i="13"/>
  <c r="B291" i="13"/>
  <c r="L291" i="13"/>
  <c r="V291" i="13"/>
  <c r="X291" i="13"/>
  <c r="AB291" i="13"/>
  <c r="AD291" i="13"/>
  <c r="AF291" i="13"/>
  <c r="AH291" i="13"/>
  <c r="AJ291" i="13"/>
  <c r="AL291" i="13"/>
  <c r="AN291" i="13"/>
  <c r="AQ291" i="13"/>
  <c r="BD291" i="13"/>
  <c r="BE291" i="13"/>
  <c r="B292" i="13"/>
  <c r="L292" i="13"/>
  <c r="V292" i="13"/>
  <c r="X292" i="13"/>
  <c r="AB292" i="13"/>
  <c r="AD292" i="13"/>
  <c r="AF292" i="13"/>
  <c r="AH292" i="13"/>
  <c r="AJ292" i="13"/>
  <c r="AL292" i="13"/>
  <c r="AN292" i="13"/>
  <c r="AQ292" i="13"/>
  <c r="BD292" i="13"/>
  <c r="BE292" i="13"/>
  <c r="B293" i="13"/>
  <c r="L293" i="13"/>
  <c r="V293" i="13"/>
  <c r="X293" i="13"/>
  <c r="AB293" i="13"/>
  <c r="AD293" i="13"/>
  <c r="AF293" i="13"/>
  <c r="AH293" i="13"/>
  <c r="AJ293" i="13"/>
  <c r="AL293" i="13"/>
  <c r="AN293" i="13"/>
  <c r="AQ293" i="13"/>
  <c r="BD293" i="13"/>
  <c r="BE293" i="13"/>
  <c r="B294" i="13"/>
  <c r="L294" i="13"/>
  <c r="V294" i="13"/>
  <c r="X294" i="13"/>
  <c r="AB294" i="13"/>
  <c r="AD294" i="13"/>
  <c r="AF294" i="13"/>
  <c r="AH294" i="13"/>
  <c r="AJ294" i="13"/>
  <c r="AL294" i="13"/>
  <c r="AN294" i="13"/>
  <c r="AQ294" i="13"/>
  <c r="BD294" i="13"/>
  <c r="BE294" i="13"/>
  <c r="B295" i="13"/>
  <c r="L295" i="13"/>
  <c r="V295" i="13"/>
  <c r="X295" i="13"/>
  <c r="AB295" i="13"/>
  <c r="AD295" i="13"/>
  <c r="AF295" i="13"/>
  <c r="AH295" i="13"/>
  <c r="AJ295" i="13"/>
  <c r="AL295" i="13"/>
  <c r="AN295" i="13"/>
  <c r="AQ295" i="13"/>
  <c r="BD295" i="13"/>
  <c r="BE295" i="13"/>
  <c r="B296" i="13"/>
  <c r="L296" i="13"/>
  <c r="V296" i="13"/>
  <c r="X296" i="13"/>
  <c r="AB296" i="13"/>
  <c r="AD296" i="13"/>
  <c r="AF296" i="13"/>
  <c r="AH296" i="13"/>
  <c r="AJ296" i="13"/>
  <c r="AL296" i="13"/>
  <c r="AN296" i="13"/>
  <c r="AQ296" i="13"/>
  <c r="BD296" i="13"/>
  <c r="BE296" i="13"/>
  <c r="B297" i="13"/>
  <c r="L297" i="13"/>
  <c r="V297" i="13"/>
  <c r="X297" i="13"/>
  <c r="AB297" i="13"/>
  <c r="AD297" i="13"/>
  <c r="AF297" i="13"/>
  <c r="AH297" i="13"/>
  <c r="AJ297" i="13"/>
  <c r="AL297" i="13"/>
  <c r="AN297" i="13"/>
  <c r="AQ297" i="13"/>
  <c r="BD297" i="13"/>
  <c r="BE297" i="13"/>
  <c r="B298" i="13"/>
  <c r="L298" i="13"/>
  <c r="V298" i="13"/>
  <c r="X298" i="13"/>
  <c r="AB298" i="13"/>
  <c r="AD298" i="13"/>
  <c r="AF298" i="13"/>
  <c r="AH298" i="13"/>
  <c r="AJ298" i="13"/>
  <c r="AL298" i="13"/>
  <c r="AN298" i="13"/>
  <c r="AQ298" i="13"/>
  <c r="BD298" i="13"/>
  <c r="BE298" i="13"/>
  <c r="B299" i="13"/>
  <c r="L299" i="13"/>
  <c r="V299" i="13"/>
  <c r="X299" i="13"/>
  <c r="AB299" i="13"/>
  <c r="AD299" i="13"/>
  <c r="AF299" i="13"/>
  <c r="AH299" i="13"/>
  <c r="AJ299" i="13"/>
  <c r="AL299" i="13"/>
  <c r="AN299" i="13"/>
  <c r="AQ299" i="13"/>
  <c r="BD299" i="13"/>
  <c r="BE299" i="13"/>
  <c r="B300" i="13"/>
  <c r="L300" i="13"/>
  <c r="V300" i="13"/>
  <c r="X300" i="13"/>
  <c r="AB300" i="13"/>
  <c r="AD300" i="13"/>
  <c r="AF300" i="13"/>
  <c r="AH300" i="13"/>
  <c r="AJ300" i="13"/>
  <c r="AL300" i="13"/>
  <c r="AN300" i="13"/>
  <c r="AQ300" i="13"/>
  <c r="BD300" i="13"/>
  <c r="BE300" i="13"/>
  <c r="B301" i="13"/>
  <c r="L301" i="13"/>
  <c r="V301" i="13"/>
  <c r="X301" i="13"/>
  <c r="AB301" i="13"/>
  <c r="AD301" i="13"/>
  <c r="AF301" i="13"/>
  <c r="AH301" i="13"/>
  <c r="AJ301" i="13"/>
  <c r="AL301" i="13"/>
  <c r="AN301" i="13"/>
  <c r="AQ301" i="13"/>
  <c r="BD301" i="13"/>
  <c r="BE301" i="13"/>
  <c r="B302" i="13"/>
  <c r="L302" i="13"/>
  <c r="V302" i="13"/>
  <c r="X302" i="13"/>
  <c r="AB302" i="13"/>
  <c r="AD302" i="13"/>
  <c r="AF302" i="13"/>
  <c r="AH302" i="13"/>
  <c r="AJ302" i="13"/>
  <c r="AL302" i="13"/>
  <c r="AN302" i="13"/>
  <c r="AQ302" i="13"/>
  <c r="BD302" i="13"/>
  <c r="BE302" i="13"/>
  <c r="B303" i="13"/>
  <c r="L303" i="13"/>
  <c r="V303" i="13"/>
  <c r="X303" i="13"/>
  <c r="AB303" i="13"/>
  <c r="AD303" i="13"/>
  <c r="AF303" i="13"/>
  <c r="AH303" i="13"/>
  <c r="AJ303" i="13"/>
  <c r="AL303" i="13"/>
  <c r="AN303" i="13"/>
  <c r="AQ303" i="13"/>
  <c r="BD303" i="13"/>
  <c r="BE303" i="13"/>
  <c r="B304" i="13"/>
  <c r="L304" i="13"/>
  <c r="V304" i="13"/>
  <c r="X304" i="13"/>
  <c r="AB304" i="13"/>
  <c r="AD304" i="13"/>
  <c r="AF304" i="13"/>
  <c r="AH304" i="13"/>
  <c r="AJ304" i="13"/>
  <c r="AL304" i="13"/>
  <c r="AN304" i="13"/>
  <c r="AQ304" i="13"/>
  <c r="BD304" i="13"/>
  <c r="BE304" i="13"/>
  <c r="B305" i="13"/>
  <c r="L305" i="13"/>
  <c r="V305" i="13"/>
  <c r="X305" i="13"/>
  <c r="AB305" i="13"/>
  <c r="AD305" i="13"/>
  <c r="AF305" i="13"/>
  <c r="AH305" i="13"/>
  <c r="AJ305" i="13"/>
  <c r="AL305" i="13"/>
  <c r="AN305" i="13"/>
  <c r="AQ305" i="13"/>
  <c r="BD305" i="13"/>
  <c r="BE305" i="13"/>
  <c r="B306" i="13"/>
  <c r="L306" i="13"/>
  <c r="V306" i="13"/>
  <c r="X306" i="13"/>
  <c r="AB306" i="13"/>
  <c r="AD306" i="13"/>
  <c r="AF306" i="13"/>
  <c r="AH306" i="13"/>
  <c r="AJ306" i="13"/>
  <c r="AL306" i="13"/>
  <c r="AN306" i="13"/>
  <c r="AQ306" i="13"/>
  <c r="BD306" i="13"/>
  <c r="BE306" i="13"/>
  <c r="B307" i="13"/>
  <c r="L307" i="13"/>
  <c r="V307" i="13"/>
  <c r="X307" i="13"/>
  <c r="AB307" i="13"/>
  <c r="AD307" i="13"/>
  <c r="AF307" i="13"/>
  <c r="AH307" i="13"/>
  <c r="AJ307" i="13"/>
  <c r="AL307" i="13"/>
  <c r="AN307" i="13"/>
  <c r="AQ307" i="13"/>
  <c r="BD307" i="13"/>
  <c r="BE307" i="13"/>
  <c r="B308" i="13"/>
  <c r="L308" i="13"/>
  <c r="V308" i="13"/>
  <c r="X308" i="13"/>
  <c r="AB308" i="13"/>
  <c r="AD308" i="13"/>
  <c r="AF308" i="13"/>
  <c r="AH308" i="13"/>
  <c r="AJ308" i="13"/>
  <c r="AL308" i="13"/>
  <c r="AN308" i="13"/>
  <c r="AQ308" i="13"/>
  <c r="BD308" i="13"/>
  <c r="BE308" i="13"/>
  <c r="B309" i="13"/>
  <c r="L309" i="13"/>
  <c r="V309" i="13"/>
  <c r="X309" i="13"/>
  <c r="AB309" i="13"/>
  <c r="AD309" i="13"/>
  <c r="AF309" i="13"/>
  <c r="AH309" i="13"/>
  <c r="AJ309" i="13"/>
  <c r="AL309" i="13"/>
  <c r="AN309" i="13"/>
  <c r="AQ309" i="13"/>
  <c r="BD309" i="13"/>
  <c r="BE309" i="13"/>
  <c r="B310" i="13"/>
  <c r="L310" i="13"/>
  <c r="V310" i="13"/>
  <c r="X310" i="13"/>
  <c r="AB310" i="13"/>
  <c r="AD310" i="13"/>
  <c r="AF310" i="13"/>
  <c r="AH310" i="13"/>
  <c r="AJ310" i="13"/>
  <c r="AL310" i="13"/>
  <c r="AN310" i="13"/>
  <c r="AQ310" i="13"/>
  <c r="BD310" i="13"/>
  <c r="BE310" i="13"/>
  <c r="B311" i="13"/>
  <c r="L311" i="13"/>
  <c r="V311" i="13"/>
  <c r="X311" i="13"/>
  <c r="AB311" i="13"/>
  <c r="AD311" i="13"/>
  <c r="AF311" i="13"/>
  <c r="AH311" i="13"/>
  <c r="AJ311" i="13"/>
  <c r="AL311" i="13"/>
  <c r="AN311" i="13"/>
  <c r="AQ311" i="13"/>
  <c r="BD311" i="13"/>
  <c r="BE311" i="13"/>
  <c r="B312" i="13"/>
  <c r="L312" i="13"/>
  <c r="V312" i="13"/>
  <c r="X312" i="13"/>
  <c r="AB312" i="13"/>
  <c r="AD312" i="13"/>
  <c r="AF312" i="13"/>
  <c r="AH312" i="13"/>
  <c r="AJ312" i="13"/>
  <c r="AL312" i="13"/>
  <c r="AN312" i="13"/>
  <c r="AQ312" i="13"/>
  <c r="BD312" i="13"/>
  <c r="BE312" i="13"/>
  <c r="B313" i="13"/>
  <c r="L313" i="13"/>
  <c r="V313" i="13"/>
  <c r="X313" i="13"/>
  <c r="AB313" i="13"/>
  <c r="AD313" i="13"/>
  <c r="AF313" i="13"/>
  <c r="AH313" i="13"/>
  <c r="AJ313" i="13"/>
  <c r="AL313" i="13"/>
  <c r="AN313" i="13"/>
  <c r="AQ313" i="13"/>
  <c r="BD313" i="13"/>
  <c r="BE313" i="13"/>
  <c r="B314" i="13"/>
  <c r="L314" i="13"/>
  <c r="V314" i="13"/>
  <c r="X314" i="13"/>
  <c r="AB314" i="13"/>
  <c r="AD314" i="13"/>
  <c r="AF314" i="13"/>
  <c r="AH314" i="13"/>
  <c r="AJ314" i="13"/>
  <c r="AL314" i="13"/>
  <c r="AN314" i="13"/>
  <c r="AQ314" i="13"/>
  <c r="BD314" i="13"/>
  <c r="BE314" i="13"/>
  <c r="B315" i="13"/>
  <c r="L315" i="13"/>
  <c r="V315" i="13"/>
  <c r="X315" i="13"/>
  <c r="AB315" i="13"/>
  <c r="AD315" i="13"/>
  <c r="AF315" i="13"/>
  <c r="AH315" i="13"/>
  <c r="AJ315" i="13"/>
  <c r="AL315" i="13"/>
  <c r="AN315" i="13"/>
  <c r="AQ315" i="13"/>
  <c r="BD315" i="13"/>
  <c r="BE315" i="13"/>
  <c r="B316" i="13"/>
  <c r="L316" i="13"/>
  <c r="V316" i="13"/>
  <c r="X316" i="13"/>
  <c r="AB316" i="13"/>
  <c r="AD316" i="13"/>
  <c r="AF316" i="13"/>
  <c r="AH316" i="13"/>
  <c r="AJ316" i="13"/>
  <c r="AL316" i="13"/>
  <c r="AN316" i="13"/>
  <c r="AQ316" i="13"/>
  <c r="BD316" i="13"/>
  <c r="BE316" i="13"/>
  <c r="B317" i="13"/>
  <c r="L317" i="13"/>
  <c r="V317" i="13"/>
  <c r="X317" i="13"/>
  <c r="AB317" i="13"/>
  <c r="AD317" i="13"/>
  <c r="AF317" i="13"/>
  <c r="AH317" i="13"/>
  <c r="AJ317" i="13"/>
  <c r="AL317" i="13"/>
  <c r="AN317" i="13"/>
  <c r="AQ317" i="13"/>
  <c r="BD317" i="13"/>
  <c r="BE317" i="13"/>
  <c r="B318" i="13"/>
  <c r="L318" i="13"/>
  <c r="V318" i="13"/>
  <c r="X318" i="13"/>
  <c r="AB318" i="13"/>
  <c r="AD318" i="13"/>
  <c r="AF318" i="13"/>
  <c r="AH318" i="13"/>
  <c r="AJ318" i="13"/>
  <c r="AL318" i="13"/>
  <c r="AN318" i="13"/>
  <c r="AQ318" i="13"/>
  <c r="BD318" i="13"/>
  <c r="BE318" i="13"/>
  <c r="B319" i="13"/>
  <c r="L319" i="13"/>
  <c r="V319" i="13"/>
  <c r="X319" i="13"/>
  <c r="AB319" i="13"/>
  <c r="AD319" i="13"/>
  <c r="AF319" i="13"/>
  <c r="AH319" i="13"/>
  <c r="AJ319" i="13"/>
  <c r="AL319" i="13"/>
  <c r="AN319" i="13"/>
  <c r="AQ319" i="13"/>
  <c r="BD319" i="13"/>
  <c r="BE319" i="13"/>
  <c r="B320" i="13"/>
  <c r="L320" i="13"/>
  <c r="V320" i="13"/>
  <c r="X320" i="13"/>
  <c r="AB320" i="13"/>
  <c r="AD320" i="13"/>
  <c r="AF320" i="13"/>
  <c r="AH320" i="13"/>
  <c r="AJ320" i="13"/>
  <c r="AL320" i="13"/>
  <c r="AN320" i="13"/>
  <c r="AQ320" i="13"/>
  <c r="BD320" i="13"/>
  <c r="BE320" i="13"/>
  <c r="B321" i="13"/>
  <c r="L321" i="13"/>
  <c r="V321" i="13"/>
  <c r="X321" i="13"/>
  <c r="AB321" i="13"/>
  <c r="AD321" i="13"/>
  <c r="AF321" i="13"/>
  <c r="AH321" i="13"/>
  <c r="AJ321" i="13"/>
  <c r="AL321" i="13"/>
  <c r="AN321" i="13"/>
  <c r="AQ321" i="13"/>
  <c r="BD321" i="13"/>
  <c r="BE321" i="13"/>
  <c r="B322" i="13"/>
  <c r="L322" i="13"/>
  <c r="V322" i="13"/>
  <c r="X322" i="13"/>
  <c r="AB322" i="13"/>
  <c r="AD322" i="13"/>
  <c r="AF322" i="13"/>
  <c r="AH322" i="13"/>
  <c r="AJ322" i="13"/>
  <c r="AL322" i="13"/>
  <c r="AN322" i="13"/>
  <c r="AQ322" i="13"/>
  <c r="BD322" i="13"/>
  <c r="BE322" i="13"/>
  <c r="B323" i="13"/>
  <c r="L323" i="13"/>
  <c r="V323" i="13"/>
  <c r="X323" i="13"/>
  <c r="AB323" i="13"/>
  <c r="AD323" i="13"/>
  <c r="AF323" i="13"/>
  <c r="AH323" i="13"/>
  <c r="AJ323" i="13"/>
  <c r="AL323" i="13"/>
  <c r="AN323" i="13"/>
  <c r="AQ323" i="13"/>
  <c r="BD323" i="13"/>
  <c r="BE323" i="13"/>
  <c r="B324" i="13"/>
  <c r="L324" i="13"/>
  <c r="V324" i="13"/>
  <c r="X324" i="13"/>
  <c r="AB324" i="13"/>
  <c r="AD324" i="13"/>
  <c r="AF324" i="13"/>
  <c r="AH324" i="13"/>
  <c r="AJ324" i="13"/>
  <c r="AL324" i="13"/>
  <c r="AN324" i="13"/>
  <c r="AQ324" i="13"/>
  <c r="BD324" i="13"/>
  <c r="BE324" i="13"/>
  <c r="B325" i="13"/>
  <c r="L325" i="13"/>
  <c r="V325" i="13"/>
  <c r="X325" i="13"/>
  <c r="AB325" i="13"/>
  <c r="AD325" i="13"/>
  <c r="AF325" i="13"/>
  <c r="AH325" i="13"/>
  <c r="AJ325" i="13"/>
  <c r="AL325" i="13"/>
  <c r="AN325" i="13"/>
  <c r="AQ325" i="13"/>
  <c r="BD325" i="13"/>
  <c r="BE325" i="13"/>
  <c r="B326" i="13"/>
  <c r="L326" i="13"/>
  <c r="V326" i="13"/>
  <c r="X326" i="13"/>
  <c r="AB326" i="13"/>
  <c r="AD326" i="13"/>
  <c r="AF326" i="13"/>
  <c r="AH326" i="13"/>
  <c r="AJ326" i="13"/>
  <c r="AL326" i="13"/>
  <c r="AN326" i="13"/>
  <c r="AQ326" i="13"/>
  <c r="BD326" i="13"/>
  <c r="BE326" i="13"/>
  <c r="B327" i="13"/>
  <c r="L327" i="13"/>
  <c r="V327" i="13"/>
  <c r="X327" i="13"/>
  <c r="AB327" i="13"/>
  <c r="AD327" i="13"/>
  <c r="AF327" i="13"/>
  <c r="AH327" i="13"/>
  <c r="AJ327" i="13"/>
  <c r="AL327" i="13"/>
  <c r="AN327" i="13"/>
  <c r="AQ327" i="13"/>
  <c r="BD327" i="13"/>
  <c r="BE327" i="13"/>
  <c r="B328" i="13"/>
  <c r="L328" i="13"/>
  <c r="V328" i="13"/>
  <c r="X328" i="13"/>
  <c r="AB328" i="13"/>
  <c r="AD328" i="13"/>
  <c r="AF328" i="13"/>
  <c r="AH328" i="13"/>
  <c r="AJ328" i="13"/>
  <c r="AL328" i="13"/>
  <c r="AN328" i="13"/>
  <c r="AQ328" i="13"/>
  <c r="BD328" i="13"/>
  <c r="BE328" i="13"/>
  <c r="B329" i="13"/>
  <c r="L329" i="13"/>
  <c r="V329" i="13"/>
  <c r="X329" i="13"/>
  <c r="AB329" i="13"/>
  <c r="AD329" i="13"/>
  <c r="AF329" i="13"/>
  <c r="AH329" i="13"/>
  <c r="AJ329" i="13"/>
  <c r="AL329" i="13"/>
  <c r="AN329" i="13"/>
  <c r="AQ329" i="13"/>
  <c r="BD329" i="13"/>
  <c r="BE329" i="13"/>
  <c r="B330" i="13"/>
  <c r="L330" i="13"/>
  <c r="V330" i="13"/>
  <c r="X330" i="13"/>
  <c r="AB330" i="13"/>
  <c r="AD330" i="13"/>
  <c r="AF330" i="13"/>
  <c r="AH330" i="13"/>
  <c r="AJ330" i="13"/>
  <c r="AL330" i="13"/>
  <c r="AN330" i="13"/>
  <c r="AQ330" i="13"/>
  <c r="BD330" i="13"/>
  <c r="BE330" i="13"/>
  <c r="B331" i="13"/>
  <c r="L331" i="13"/>
  <c r="V331" i="13"/>
  <c r="X331" i="13"/>
  <c r="AB331" i="13"/>
  <c r="AD331" i="13"/>
  <c r="AF331" i="13"/>
  <c r="AH331" i="13"/>
  <c r="AJ331" i="13"/>
  <c r="AL331" i="13"/>
  <c r="AN331" i="13"/>
  <c r="AQ331" i="13"/>
  <c r="BD331" i="13"/>
  <c r="BE331" i="13"/>
  <c r="B332" i="13"/>
  <c r="L332" i="13"/>
  <c r="V332" i="13"/>
  <c r="X332" i="13"/>
  <c r="AB332" i="13"/>
  <c r="AD332" i="13"/>
  <c r="AF332" i="13"/>
  <c r="AH332" i="13"/>
  <c r="AJ332" i="13"/>
  <c r="AL332" i="13"/>
  <c r="AN332" i="13"/>
  <c r="AQ332" i="13"/>
  <c r="BD332" i="13"/>
  <c r="BE332" i="13"/>
  <c r="B333" i="13"/>
  <c r="L333" i="13"/>
  <c r="V333" i="13"/>
  <c r="X333" i="13"/>
  <c r="AB333" i="13"/>
  <c r="AD333" i="13"/>
  <c r="AF333" i="13"/>
  <c r="AH333" i="13"/>
  <c r="AJ333" i="13"/>
  <c r="AL333" i="13"/>
  <c r="AN333" i="13"/>
  <c r="AQ333" i="13"/>
  <c r="BD333" i="13"/>
  <c r="BE333" i="13"/>
  <c r="B334" i="13"/>
  <c r="L334" i="13"/>
  <c r="V334" i="13"/>
  <c r="X334" i="13"/>
  <c r="AB334" i="13"/>
  <c r="AD334" i="13"/>
  <c r="AF334" i="13"/>
  <c r="AH334" i="13"/>
  <c r="AJ334" i="13"/>
  <c r="AL334" i="13"/>
  <c r="AN334" i="13"/>
  <c r="AQ334" i="13"/>
  <c r="BD334" i="13"/>
  <c r="BE334" i="13"/>
  <c r="B335" i="13"/>
  <c r="L335" i="13"/>
  <c r="V335" i="13"/>
  <c r="X335" i="13"/>
  <c r="AB335" i="13"/>
  <c r="AD335" i="13"/>
  <c r="AF335" i="13"/>
  <c r="AH335" i="13"/>
  <c r="AJ335" i="13"/>
  <c r="AL335" i="13"/>
  <c r="AN335" i="13"/>
  <c r="AQ335" i="13"/>
  <c r="BD335" i="13"/>
  <c r="BE335" i="13"/>
  <c r="B336" i="13"/>
  <c r="L336" i="13"/>
  <c r="V336" i="13"/>
  <c r="X336" i="13"/>
  <c r="AB336" i="13"/>
  <c r="AD336" i="13"/>
  <c r="AF336" i="13"/>
  <c r="AH336" i="13"/>
  <c r="AJ336" i="13"/>
  <c r="AL336" i="13"/>
  <c r="AN336" i="13"/>
  <c r="AQ336" i="13"/>
  <c r="BD336" i="13"/>
  <c r="BE336" i="13"/>
  <c r="B337" i="13"/>
  <c r="L337" i="13"/>
  <c r="V337" i="13"/>
  <c r="X337" i="13"/>
  <c r="AB337" i="13"/>
  <c r="AD337" i="13"/>
  <c r="AF337" i="13"/>
  <c r="AH337" i="13"/>
  <c r="AJ337" i="13"/>
  <c r="AL337" i="13"/>
  <c r="AN337" i="13"/>
  <c r="AQ337" i="13"/>
  <c r="BD337" i="13"/>
  <c r="BE337" i="13"/>
  <c r="B338" i="13"/>
  <c r="L338" i="13"/>
  <c r="V338" i="13"/>
  <c r="X338" i="13"/>
  <c r="AB338" i="13"/>
  <c r="AD338" i="13"/>
  <c r="AF338" i="13"/>
  <c r="AH338" i="13"/>
  <c r="AJ338" i="13"/>
  <c r="AL338" i="13"/>
  <c r="AN338" i="13"/>
  <c r="AQ338" i="13"/>
  <c r="BD338" i="13"/>
  <c r="BE338" i="13"/>
  <c r="B339" i="13"/>
  <c r="L339" i="13"/>
  <c r="V339" i="13"/>
  <c r="X339" i="13"/>
  <c r="AB339" i="13"/>
  <c r="AD339" i="13"/>
  <c r="AF339" i="13"/>
  <c r="AH339" i="13"/>
  <c r="AJ339" i="13"/>
  <c r="AL339" i="13"/>
  <c r="AN339" i="13"/>
  <c r="AQ339" i="13"/>
  <c r="BD339" i="13"/>
  <c r="BE339" i="13"/>
  <c r="B340" i="13"/>
  <c r="L340" i="13"/>
  <c r="V340" i="13"/>
  <c r="X340" i="13"/>
  <c r="AB340" i="13"/>
  <c r="AD340" i="13"/>
  <c r="AF340" i="13"/>
  <c r="AH340" i="13"/>
  <c r="AJ340" i="13"/>
  <c r="AL340" i="13"/>
  <c r="AN340" i="13"/>
  <c r="AQ340" i="13"/>
  <c r="BD340" i="13"/>
  <c r="BE340" i="13"/>
  <c r="B341" i="13"/>
  <c r="L341" i="13"/>
  <c r="V341" i="13"/>
  <c r="X341" i="13"/>
  <c r="AB341" i="13"/>
  <c r="AD341" i="13"/>
  <c r="AF341" i="13"/>
  <c r="AH341" i="13"/>
  <c r="AJ341" i="13"/>
  <c r="AL341" i="13"/>
  <c r="AN341" i="13"/>
  <c r="AQ341" i="13"/>
  <c r="BD341" i="13"/>
  <c r="BE341" i="13"/>
  <c r="B342" i="13"/>
  <c r="L342" i="13"/>
  <c r="V342" i="13"/>
  <c r="X342" i="13"/>
  <c r="AB342" i="13"/>
  <c r="AD342" i="13"/>
  <c r="AF342" i="13"/>
  <c r="AH342" i="13"/>
  <c r="AJ342" i="13"/>
  <c r="AL342" i="13"/>
  <c r="AN342" i="13"/>
  <c r="AQ342" i="13"/>
  <c r="BD342" i="13"/>
  <c r="BE342" i="13"/>
  <c r="B343" i="13"/>
  <c r="L343" i="13"/>
  <c r="V343" i="13"/>
  <c r="X343" i="13"/>
  <c r="AB343" i="13"/>
  <c r="AD343" i="13"/>
  <c r="AF343" i="13"/>
  <c r="AH343" i="13"/>
  <c r="AJ343" i="13"/>
  <c r="AL343" i="13"/>
  <c r="AN343" i="13"/>
  <c r="AQ343" i="13"/>
  <c r="BD343" i="13"/>
  <c r="BE343" i="13"/>
  <c r="B344" i="13"/>
  <c r="L344" i="13"/>
  <c r="V344" i="13"/>
  <c r="X344" i="13"/>
  <c r="AB344" i="13"/>
  <c r="AD344" i="13"/>
  <c r="AF344" i="13"/>
  <c r="AH344" i="13"/>
  <c r="AJ344" i="13"/>
  <c r="AL344" i="13"/>
  <c r="AN344" i="13"/>
  <c r="AQ344" i="13"/>
  <c r="BD344" i="13"/>
  <c r="BE344" i="13"/>
  <c r="B345" i="13"/>
  <c r="L345" i="13"/>
  <c r="V345" i="13"/>
  <c r="X345" i="13"/>
  <c r="AB345" i="13"/>
  <c r="AD345" i="13"/>
  <c r="AF345" i="13"/>
  <c r="AH345" i="13"/>
  <c r="AJ345" i="13"/>
  <c r="AL345" i="13"/>
  <c r="AN345" i="13"/>
  <c r="AQ345" i="13"/>
  <c r="BD345" i="13"/>
  <c r="BE345" i="13"/>
  <c r="B346" i="13"/>
  <c r="L346" i="13"/>
  <c r="V346" i="13"/>
  <c r="X346" i="13"/>
  <c r="AB346" i="13"/>
  <c r="AD346" i="13"/>
  <c r="AF346" i="13"/>
  <c r="AH346" i="13"/>
  <c r="AJ346" i="13"/>
  <c r="AL346" i="13"/>
  <c r="AN346" i="13"/>
  <c r="AQ346" i="13"/>
  <c r="BD346" i="13"/>
  <c r="BE346" i="13"/>
  <c r="B347" i="13"/>
  <c r="L347" i="13"/>
  <c r="V347" i="13"/>
  <c r="X347" i="13"/>
  <c r="AB347" i="13"/>
  <c r="AD347" i="13"/>
  <c r="AF347" i="13"/>
  <c r="AH347" i="13"/>
  <c r="AJ347" i="13"/>
  <c r="AL347" i="13"/>
  <c r="AN347" i="13"/>
  <c r="AQ347" i="13"/>
  <c r="BD347" i="13"/>
  <c r="BE347" i="13"/>
  <c r="B348" i="13"/>
  <c r="L348" i="13"/>
  <c r="V348" i="13"/>
  <c r="X348" i="13"/>
  <c r="AB348" i="13"/>
  <c r="AD348" i="13"/>
  <c r="AF348" i="13"/>
  <c r="AH348" i="13"/>
  <c r="AJ348" i="13"/>
  <c r="AL348" i="13"/>
  <c r="AN348" i="13"/>
  <c r="AQ348" i="13"/>
  <c r="BD348" i="13"/>
  <c r="BE348" i="13"/>
  <c r="B349" i="13"/>
  <c r="L349" i="13"/>
  <c r="V349" i="13"/>
  <c r="X349" i="13"/>
  <c r="AB349" i="13"/>
  <c r="AD349" i="13"/>
  <c r="AF349" i="13"/>
  <c r="AH349" i="13"/>
  <c r="AJ349" i="13"/>
  <c r="AL349" i="13"/>
  <c r="AN349" i="13"/>
  <c r="AQ349" i="13"/>
  <c r="BD349" i="13"/>
  <c r="BE349" i="13"/>
  <c r="B350" i="13"/>
  <c r="L350" i="13"/>
  <c r="V350" i="13"/>
  <c r="X350" i="13"/>
  <c r="AB350" i="13"/>
  <c r="AD350" i="13"/>
  <c r="AF350" i="13"/>
  <c r="AH350" i="13"/>
  <c r="AJ350" i="13"/>
  <c r="AL350" i="13"/>
  <c r="AN350" i="13"/>
  <c r="AQ350" i="13"/>
  <c r="BD350" i="13"/>
  <c r="BE350" i="13"/>
  <c r="B351" i="13"/>
  <c r="L351" i="13"/>
  <c r="V351" i="13"/>
  <c r="X351" i="13"/>
  <c r="AB351" i="13"/>
  <c r="AD351" i="13"/>
  <c r="AF351" i="13"/>
  <c r="AH351" i="13"/>
  <c r="AJ351" i="13"/>
  <c r="AL351" i="13"/>
  <c r="AN351" i="13"/>
  <c r="AQ351" i="13"/>
  <c r="BD351" i="13"/>
  <c r="BE351" i="13"/>
  <c r="B352" i="13"/>
  <c r="L352" i="13"/>
  <c r="V352" i="13"/>
  <c r="X352" i="13"/>
  <c r="AB352" i="13"/>
  <c r="AD352" i="13"/>
  <c r="AF352" i="13"/>
  <c r="AH352" i="13"/>
  <c r="AJ352" i="13"/>
  <c r="AL352" i="13"/>
  <c r="AN352" i="13"/>
  <c r="AQ352" i="13"/>
  <c r="BD352" i="13"/>
  <c r="BE352" i="13"/>
  <c r="B353" i="13"/>
  <c r="L353" i="13"/>
  <c r="V353" i="13"/>
  <c r="X353" i="13"/>
  <c r="AB353" i="13"/>
  <c r="AD353" i="13"/>
  <c r="AF353" i="13"/>
  <c r="AH353" i="13"/>
  <c r="AJ353" i="13"/>
  <c r="AL353" i="13"/>
  <c r="AN353" i="13"/>
  <c r="AQ353" i="13"/>
  <c r="BD353" i="13"/>
  <c r="BE353" i="13"/>
  <c r="B354" i="13"/>
  <c r="L354" i="13"/>
  <c r="V354" i="13"/>
  <c r="X354" i="13"/>
  <c r="AB354" i="13"/>
  <c r="AD354" i="13"/>
  <c r="AF354" i="13"/>
  <c r="AH354" i="13"/>
  <c r="AJ354" i="13"/>
  <c r="AL354" i="13"/>
  <c r="AN354" i="13"/>
  <c r="AQ354" i="13"/>
  <c r="BD354" i="13"/>
  <c r="BE354" i="13"/>
  <c r="B355" i="13"/>
  <c r="L355" i="13"/>
  <c r="V355" i="13"/>
  <c r="X355" i="13"/>
  <c r="AB355" i="13"/>
  <c r="AD355" i="13"/>
  <c r="AF355" i="13"/>
  <c r="AH355" i="13"/>
  <c r="AJ355" i="13"/>
  <c r="AL355" i="13"/>
  <c r="AN355" i="13"/>
  <c r="AQ355" i="13"/>
  <c r="BD355" i="13"/>
  <c r="BE355" i="13"/>
  <c r="B356" i="13"/>
  <c r="L356" i="13"/>
  <c r="V356" i="13"/>
  <c r="X356" i="13"/>
  <c r="AB356" i="13"/>
  <c r="AD356" i="13"/>
  <c r="AF356" i="13"/>
  <c r="AH356" i="13"/>
  <c r="AJ356" i="13"/>
  <c r="AL356" i="13"/>
  <c r="AN356" i="13"/>
  <c r="AQ356" i="13"/>
  <c r="BD356" i="13"/>
  <c r="BE356" i="13"/>
  <c r="B357" i="13"/>
  <c r="L357" i="13"/>
  <c r="V357" i="13"/>
  <c r="X357" i="13"/>
  <c r="AB357" i="13"/>
  <c r="AD357" i="13"/>
  <c r="AF357" i="13"/>
  <c r="AH357" i="13"/>
  <c r="AJ357" i="13"/>
  <c r="AL357" i="13"/>
  <c r="AN357" i="13"/>
  <c r="AQ357" i="13"/>
  <c r="BD357" i="13"/>
  <c r="BE357" i="13"/>
  <c r="B358" i="13"/>
  <c r="L358" i="13"/>
  <c r="V358" i="13"/>
  <c r="X358" i="13"/>
  <c r="AB358" i="13"/>
  <c r="AD358" i="13"/>
  <c r="AF358" i="13"/>
  <c r="AH358" i="13"/>
  <c r="AJ358" i="13"/>
  <c r="AL358" i="13"/>
  <c r="AN358" i="13"/>
  <c r="AQ358" i="13"/>
  <c r="BD358" i="13"/>
  <c r="BE358" i="13"/>
  <c r="B359" i="13"/>
  <c r="L359" i="13"/>
  <c r="V359" i="13"/>
  <c r="X359" i="13"/>
  <c r="AB359" i="13"/>
  <c r="AD359" i="13"/>
  <c r="AF359" i="13"/>
  <c r="AH359" i="13"/>
  <c r="AJ359" i="13"/>
  <c r="AL359" i="13"/>
  <c r="AN359" i="13"/>
  <c r="AQ359" i="13"/>
  <c r="BD359" i="13"/>
  <c r="BE359" i="13"/>
  <c r="B360" i="13"/>
  <c r="L360" i="13"/>
  <c r="V360" i="13"/>
  <c r="X360" i="13"/>
  <c r="AB360" i="13"/>
  <c r="AD360" i="13"/>
  <c r="AF360" i="13"/>
  <c r="AH360" i="13"/>
  <c r="AJ360" i="13"/>
  <c r="AL360" i="13"/>
  <c r="AN360" i="13"/>
  <c r="AQ360" i="13"/>
  <c r="BD360" i="13"/>
  <c r="BE360" i="13"/>
  <c r="B361" i="13"/>
  <c r="L361" i="13"/>
  <c r="V361" i="13"/>
  <c r="X361" i="13"/>
  <c r="AB361" i="13"/>
  <c r="AD361" i="13"/>
  <c r="AF361" i="13"/>
  <c r="AH361" i="13"/>
  <c r="AJ361" i="13"/>
  <c r="AL361" i="13"/>
  <c r="AN361" i="13"/>
  <c r="AQ361" i="13"/>
  <c r="BD361" i="13"/>
  <c r="BE361" i="13"/>
  <c r="B362" i="13"/>
  <c r="L362" i="13"/>
  <c r="V362" i="13"/>
  <c r="X362" i="13"/>
  <c r="AB362" i="13"/>
  <c r="AD362" i="13"/>
  <c r="AF362" i="13"/>
  <c r="AH362" i="13"/>
  <c r="AJ362" i="13"/>
  <c r="AL362" i="13"/>
  <c r="AN362" i="13"/>
  <c r="AQ362" i="13"/>
  <c r="BD362" i="13"/>
  <c r="BE362" i="13"/>
  <c r="B363" i="13"/>
  <c r="L363" i="13"/>
  <c r="V363" i="13"/>
  <c r="X363" i="13"/>
  <c r="AB363" i="13"/>
  <c r="AD363" i="13"/>
  <c r="AF363" i="13"/>
  <c r="AH363" i="13"/>
  <c r="AJ363" i="13"/>
  <c r="AL363" i="13"/>
  <c r="AN363" i="13"/>
  <c r="AQ363" i="13"/>
  <c r="BD363" i="13"/>
  <c r="BE363" i="13"/>
  <c r="B364" i="13"/>
  <c r="L364" i="13"/>
  <c r="V364" i="13"/>
  <c r="X364" i="13"/>
  <c r="AB364" i="13"/>
  <c r="AD364" i="13"/>
  <c r="AF364" i="13"/>
  <c r="AH364" i="13"/>
  <c r="AJ364" i="13"/>
  <c r="AL364" i="13"/>
  <c r="AN364" i="13"/>
  <c r="AQ364" i="13"/>
  <c r="BD364" i="13"/>
  <c r="BE364" i="13"/>
  <c r="B365" i="13"/>
  <c r="L365" i="13"/>
  <c r="V365" i="13"/>
  <c r="X365" i="13"/>
  <c r="AB365" i="13"/>
  <c r="AD365" i="13"/>
  <c r="AF365" i="13"/>
  <c r="AH365" i="13"/>
  <c r="AJ365" i="13"/>
  <c r="AL365" i="13"/>
  <c r="AN365" i="13"/>
  <c r="AQ365" i="13"/>
  <c r="BD365" i="13"/>
  <c r="BE365" i="13"/>
  <c r="B366" i="13"/>
  <c r="L366" i="13"/>
  <c r="V366" i="13"/>
  <c r="X366" i="13"/>
  <c r="AB366" i="13"/>
  <c r="AD366" i="13"/>
  <c r="AF366" i="13"/>
  <c r="AH366" i="13"/>
  <c r="AJ366" i="13"/>
  <c r="AL366" i="13"/>
  <c r="AN366" i="13"/>
  <c r="AQ366" i="13"/>
  <c r="BD366" i="13"/>
  <c r="BE366" i="13"/>
  <c r="B367" i="13"/>
  <c r="L367" i="13"/>
  <c r="V367" i="13"/>
  <c r="X367" i="13"/>
  <c r="AB367" i="13"/>
  <c r="AD367" i="13"/>
  <c r="AF367" i="13"/>
  <c r="AH367" i="13"/>
  <c r="AJ367" i="13"/>
  <c r="AL367" i="13"/>
  <c r="AN367" i="13"/>
  <c r="AQ367" i="13"/>
  <c r="BD367" i="13"/>
  <c r="BE367" i="13"/>
  <c r="B368" i="13"/>
  <c r="L368" i="13"/>
  <c r="V368" i="13"/>
  <c r="X368" i="13"/>
  <c r="AB368" i="13"/>
  <c r="AD368" i="13"/>
  <c r="AF368" i="13"/>
  <c r="AH368" i="13"/>
  <c r="AJ368" i="13"/>
  <c r="AL368" i="13"/>
  <c r="AN368" i="13"/>
  <c r="AQ368" i="13"/>
  <c r="BD368" i="13"/>
  <c r="BE368" i="13"/>
  <c r="B369" i="13"/>
  <c r="L369" i="13"/>
  <c r="V369" i="13"/>
  <c r="X369" i="13"/>
  <c r="AB369" i="13"/>
  <c r="AD369" i="13"/>
  <c r="AF369" i="13"/>
  <c r="AH369" i="13"/>
  <c r="AJ369" i="13"/>
  <c r="AL369" i="13"/>
  <c r="AN369" i="13"/>
  <c r="AQ369" i="13"/>
  <c r="BD369" i="13"/>
  <c r="BE369" i="13"/>
  <c r="B370" i="13"/>
  <c r="L370" i="13"/>
  <c r="V370" i="13"/>
  <c r="X370" i="13"/>
  <c r="AB370" i="13"/>
  <c r="AD370" i="13"/>
  <c r="AF370" i="13"/>
  <c r="AH370" i="13"/>
  <c r="AJ370" i="13"/>
  <c r="AL370" i="13"/>
  <c r="AN370" i="13"/>
  <c r="AQ370" i="13"/>
  <c r="BD370" i="13"/>
  <c r="BE370" i="13"/>
  <c r="B371" i="13"/>
  <c r="L371" i="13"/>
  <c r="V371" i="13"/>
  <c r="X371" i="13"/>
  <c r="AB371" i="13"/>
  <c r="AD371" i="13"/>
  <c r="AF371" i="13"/>
  <c r="AH371" i="13"/>
  <c r="AJ371" i="13"/>
  <c r="AL371" i="13"/>
  <c r="AN371" i="13"/>
  <c r="AQ371" i="13"/>
  <c r="BD371" i="13"/>
  <c r="BE371" i="13"/>
  <c r="B372" i="13"/>
  <c r="L372" i="13"/>
  <c r="V372" i="13"/>
  <c r="X372" i="13"/>
  <c r="AB372" i="13"/>
  <c r="AD372" i="13"/>
  <c r="AF372" i="13"/>
  <c r="AH372" i="13"/>
  <c r="AJ372" i="13"/>
  <c r="AL372" i="13"/>
  <c r="AN372" i="13"/>
  <c r="AQ372" i="13"/>
  <c r="BD372" i="13"/>
  <c r="BE372" i="13"/>
  <c r="B373" i="13"/>
  <c r="L373" i="13"/>
  <c r="V373" i="13"/>
  <c r="X373" i="13"/>
  <c r="AB373" i="13"/>
  <c r="AD373" i="13"/>
  <c r="AF373" i="13"/>
  <c r="AH373" i="13"/>
  <c r="AJ373" i="13"/>
  <c r="AL373" i="13"/>
  <c r="AN373" i="13"/>
  <c r="AQ373" i="13"/>
  <c r="BD373" i="13"/>
  <c r="BE373" i="13"/>
  <c r="B374" i="13"/>
  <c r="L374" i="13"/>
  <c r="V374" i="13"/>
  <c r="X374" i="13"/>
  <c r="AB374" i="13"/>
  <c r="AD374" i="13"/>
  <c r="AF374" i="13"/>
  <c r="AH374" i="13"/>
  <c r="AJ374" i="13"/>
  <c r="AL374" i="13"/>
  <c r="AN374" i="13"/>
  <c r="AQ374" i="13"/>
  <c r="BD374" i="13"/>
  <c r="BE374" i="13"/>
  <c r="B375" i="13"/>
  <c r="L375" i="13"/>
  <c r="V375" i="13"/>
  <c r="X375" i="13"/>
  <c r="AB375" i="13"/>
  <c r="AD375" i="13"/>
  <c r="AF375" i="13"/>
  <c r="AH375" i="13"/>
  <c r="AJ375" i="13"/>
  <c r="AL375" i="13"/>
  <c r="AN375" i="13"/>
  <c r="AQ375" i="13"/>
  <c r="BD375" i="13"/>
  <c r="BE375" i="13"/>
  <c r="B376" i="13"/>
  <c r="L376" i="13"/>
  <c r="V376" i="13"/>
  <c r="X376" i="13"/>
  <c r="AB376" i="13"/>
  <c r="AD376" i="13"/>
  <c r="AF376" i="13"/>
  <c r="AH376" i="13"/>
  <c r="AJ376" i="13"/>
  <c r="AL376" i="13"/>
  <c r="AN376" i="13"/>
  <c r="AQ376" i="13"/>
  <c r="BD376" i="13"/>
  <c r="BE376" i="13"/>
  <c r="B377" i="13"/>
  <c r="L377" i="13"/>
  <c r="V377" i="13"/>
  <c r="X377" i="13"/>
  <c r="AB377" i="13"/>
  <c r="AD377" i="13"/>
  <c r="AF377" i="13"/>
  <c r="AH377" i="13"/>
  <c r="AJ377" i="13"/>
  <c r="AL377" i="13"/>
  <c r="AN377" i="13"/>
  <c r="AQ377" i="13"/>
  <c r="BD377" i="13"/>
  <c r="BE377" i="13"/>
  <c r="B378" i="13"/>
  <c r="L378" i="13"/>
  <c r="V378" i="13"/>
  <c r="X378" i="13"/>
  <c r="AB378" i="13"/>
  <c r="AD378" i="13"/>
  <c r="AF378" i="13"/>
  <c r="AH378" i="13"/>
  <c r="AJ378" i="13"/>
  <c r="AL378" i="13"/>
  <c r="AN378" i="13"/>
  <c r="AQ378" i="13"/>
  <c r="BD378" i="13"/>
  <c r="BE378" i="13"/>
  <c r="B379" i="13"/>
  <c r="L379" i="13"/>
  <c r="V379" i="13"/>
  <c r="X379" i="13"/>
  <c r="AB379" i="13"/>
  <c r="AD379" i="13"/>
  <c r="AF379" i="13"/>
  <c r="AH379" i="13"/>
  <c r="AJ379" i="13"/>
  <c r="AL379" i="13"/>
  <c r="AN379" i="13"/>
  <c r="AQ379" i="13"/>
  <c r="BD379" i="13"/>
  <c r="BE379" i="13"/>
  <c r="B380" i="13"/>
  <c r="L380" i="13"/>
  <c r="V380" i="13"/>
  <c r="X380" i="13"/>
  <c r="AB380" i="13"/>
  <c r="AD380" i="13"/>
  <c r="AF380" i="13"/>
  <c r="AH380" i="13"/>
  <c r="AJ380" i="13"/>
  <c r="AL380" i="13"/>
  <c r="AN380" i="13"/>
  <c r="AQ380" i="13"/>
  <c r="BD380" i="13"/>
  <c r="BE380" i="13"/>
  <c r="B381" i="13"/>
  <c r="L381" i="13"/>
  <c r="V381" i="13"/>
  <c r="X381" i="13"/>
  <c r="AB381" i="13"/>
  <c r="AD381" i="13"/>
  <c r="AF381" i="13"/>
  <c r="AH381" i="13"/>
  <c r="AJ381" i="13"/>
  <c r="AL381" i="13"/>
  <c r="AN381" i="13"/>
  <c r="AQ381" i="13"/>
  <c r="BD381" i="13"/>
  <c r="BE381" i="13"/>
  <c r="B382" i="13"/>
  <c r="L382" i="13"/>
  <c r="V382" i="13"/>
  <c r="X382" i="13"/>
  <c r="AB382" i="13"/>
  <c r="AD382" i="13"/>
  <c r="AF382" i="13"/>
  <c r="AH382" i="13"/>
  <c r="AJ382" i="13"/>
  <c r="AL382" i="13"/>
  <c r="AN382" i="13"/>
  <c r="AQ382" i="13"/>
  <c r="BD382" i="13"/>
  <c r="BE382" i="13"/>
  <c r="B383" i="13"/>
  <c r="L383" i="13"/>
  <c r="V383" i="13"/>
  <c r="X383" i="13"/>
  <c r="AB383" i="13"/>
  <c r="AD383" i="13"/>
  <c r="AF383" i="13"/>
  <c r="AH383" i="13"/>
  <c r="AJ383" i="13"/>
  <c r="AL383" i="13"/>
  <c r="AN383" i="13"/>
  <c r="AQ383" i="13"/>
  <c r="BD383" i="13"/>
  <c r="BE383" i="13"/>
  <c r="B384" i="13"/>
  <c r="L384" i="13"/>
  <c r="V384" i="13"/>
  <c r="X384" i="13"/>
  <c r="AB384" i="13"/>
  <c r="AD384" i="13"/>
  <c r="AF384" i="13"/>
  <c r="AH384" i="13"/>
  <c r="AJ384" i="13"/>
  <c r="AL384" i="13"/>
  <c r="AN384" i="13"/>
  <c r="AQ384" i="13"/>
  <c r="BD384" i="13"/>
  <c r="BE384" i="13"/>
  <c r="B385" i="13"/>
  <c r="L385" i="13"/>
  <c r="V385" i="13"/>
  <c r="X385" i="13"/>
  <c r="AB385" i="13"/>
  <c r="AD385" i="13"/>
  <c r="AF385" i="13"/>
  <c r="AH385" i="13"/>
  <c r="AJ385" i="13"/>
  <c r="AL385" i="13"/>
  <c r="AN385" i="13"/>
  <c r="AQ385" i="13"/>
  <c r="BD385" i="13"/>
  <c r="BE385" i="13"/>
  <c r="B386" i="13"/>
  <c r="L386" i="13"/>
  <c r="V386" i="13"/>
  <c r="X386" i="13"/>
  <c r="AB386" i="13"/>
  <c r="AD386" i="13"/>
  <c r="AF386" i="13"/>
  <c r="AH386" i="13"/>
  <c r="AJ386" i="13"/>
  <c r="AL386" i="13"/>
  <c r="AN386" i="13"/>
  <c r="AQ386" i="13"/>
  <c r="BD386" i="13"/>
  <c r="BE386" i="13"/>
  <c r="B387" i="13"/>
  <c r="L387" i="13"/>
  <c r="V387" i="13"/>
  <c r="X387" i="13"/>
  <c r="AB387" i="13"/>
  <c r="AD387" i="13"/>
  <c r="AF387" i="13"/>
  <c r="AH387" i="13"/>
  <c r="AJ387" i="13"/>
  <c r="AL387" i="13"/>
  <c r="AN387" i="13"/>
  <c r="AQ387" i="13"/>
  <c r="BD387" i="13"/>
  <c r="BE387" i="13"/>
  <c r="B388" i="13"/>
  <c r="L388" i="13"/>
  <c r="V388" i="13"/>
  <c r="X388" i="13"/>
  <c r="AB388" i="13"/>
  <c r="AD388" i="13"/>
  <c r="AF388" i="13"/>
  <c r="AH388" i="13"/>
  <c r="AJ388" i="13"/>
  <c r="AL388" i="13"/>
  <c r="AN388" i="13"/>
  <c r="AQ388" i="13"/>
  <c r="BD388" i="13"/>
  <c r="BE388" i="13"/>
  <c r="B389" i="13"/>
  <c r="L389" i="13"/>
  <c r="V389" i="13"/>
  <c r="X389" i="13"/>
  <c r="AB389" i="13"/>
  <c r="AD389" i="13"/>
  <c r="AF389" i="13"/>
  <c r="AH389" i="13"/>
  <c r="AJ389" i="13"/>
  <c r="AL389" i="13"/>
  <c r="AN389" i="13"/>
  <c r="AQ389" i="13"/>
  <c r="BD389" i="13"/>
  <c r="BE389" i="13"/>
  <c r="B390" i="13"/>
  <c r="L390" i="13"/>
  <c r="V390" i="13"/>
  <c r="X390" i="13"/>
  <c r="AB390" i="13"/>
  <c r="AD390" i="13"/>
  <c r="AF390" i="13"/>
  <c r="AH390" i="13"/>
  <c r="AJ390" i="13"/>
  <c r="AL390" i="13"/>
  <c r="AN390" i="13"/>
  <c r="AQ390" i="13"/>
  <c r="BD390" i="13"/>
  <c r="BE390" i="13"/>
  <c r="B391" i="13"/>
  <c r="L391" i="13"/>
  <c r="V391" i="13"/>
  <c r="X391" i="13"/>
  <c r="AB391" i="13"/>
  <c r="AD391" i="13"/>
  <c r="AF391" i="13"/>
  <c r="AH391" i="13"/>
  <c r="AJ391" i="13"/>
  <c r="AL391" i="13"/>
  <c r="AN391" i="13"/>
  <c r="AQ391" i="13"/>
  <c r="BD391" i="13"/>
  <c r="BE391" i="13"/>
  <c r="B392" i="13"/>
  <c r="L392" i="13"/>
  <c r="V392" i="13"/>
  <c r="X392" i="13"/>
  <c r="AB392" i="13"/>
  <c r="AD392" i="13"/>
  <c r="AF392" i="13"/>
  <c r="AH392" i="13"/>
  <c r="AJ392" i="13"/>
  <c r="AL392" i="13"/>
  <c r="AN392" i="13"/>
  <c r="AQ392" i="13"/>
  <c r="BD392" i="13"/>
  <c r="BE392" i="13"/>
  <c r="B393" i="13"/>
  <c r="L393" i="13"/>
  <c r="V393" i="13"/>
  <c r="X393" i="13"/>
  <c r="AB393" i="13"/>
  <c r="AD393" i="13"/>
  <c r="AF393" i="13"/>
  <c r="AH393" i="13"/>
  <c r="AJ393" i="13"/>
  <c r="AL393" i="13"/>
  <c r="AN393" i="13"/>
  <c r="AQ393" i="13"/>
  <c r="BD393" i="13"/>
  <c r="BE393" i="13"/>
  <c r="B394" i="13"/>
  <c r="L394" i="13"/>
  <c r="V394" i="13"/>
  <c r="X394" i="13"/>
  <c r="AB394" i="13"/>
  <c r="AD394" i="13"/>
  <c r="AF394" i="13"/>
  <c r="AH394" i="13"/>
  <c r="AJ394" i="13"/>
  <c r="AL394" i="13"/>
  <c r="AN394" i="13"/>
  <c r="AQ394" i="13"/>
  <c r="BD394" i="13"/>
  <c r="BE394" i="13"/>
  <c r="B395" i="13"/>
  <c r="L395" i="13"/>
  <c r="V395" i="13"/>
  <c r="X395" i="13"/>
  <c r="AB395" i="13"/>
  <c r="AD395" i="13"/>
  <c r="AF395" i="13"/>
  <c r="AH395" i="13"/>
  <c r="AJ395" i="13"/>
  <c r="AL395" i="13"/>
  <c r="AN395" i="13"/>
  <c r="AQ395" i="13"/>
  <c r="BD395" i="13"/>
  <c r="BE395" i="13"/>
  <c r="B396" i="13"/>
  <c r="L396" i="13"/>
  <c r="V396" i="13"/>
  <c r="X396" i="13"/>
  <c r="AB396" i="13"/>
  <c r="AD396" i="13"/>
  <c r="AF396" i="13"/>
  <c r="AH396" i="13"/>
  <c r="AJ396" i="13"/>
  <c r="AL396" i="13"/>
  <c r="AN396" i="13"/>
  <c r="AQ396" i="13"/>
  <c r="BD396" i="13"/>
  <c r="BE396" i="13"/>
  <c r="B397" i="13"/>
  <c r="L397" i="13"/>
  <c r="V397" i="13"/>
  <c r="X397" i="13"/>
  <c r="AB397" i="13"/>
  <c r="AD397" i="13"/>
  <c r="AF397" i="13"/>
  <c r="AH397" i="13"/>
  <c r="AJ397" i="13"/>
  <c r="AL397" i="13"/>
  <c r="AN397" i="13"/>
  <c r="AQ397" i="13"/>
  <c r="BD397" i="13"/>
  <c r="BE397" i="13"/>
  <c r="B398" i="13"/>
  <c r="L398" i="13"/>
  <c r="V398" i="13"/>
  <c r="X398" i="13"/>
  <c r="AB398" i="13"/>
  <c r="AD398" i="13"/>
  <c r="AF398" i="13"/>
  <c r="AH398" i="13"/>
  <c r="AJ398" i="13"/>
  <c r="AL398" i="13"/>
  <c r="AN398" i="13"/>
  <c r="AQ398" i="13"/>
  <c r="BD398" i="13"/>
  <c r="BE398" i="13"/>
  <c r="B399" i="13"/>
  <c r="L399" i="13"/>
  <c r="V399" i="13"/>
  <c r="X399" i="13"/>
  <c r="AB399" i="13"/>
  <c r="AD399" i="13"/>
  <c r="AF399" i="13"/>
  <c r="AH399" i="13"/>
  <c r="AJ399" i="13"/>
  <c r="AL399" i="13"/>
  <c r="AN399" i="13"/>
  <c r="AQ399" i="13"/>
  <c r="BD399" i="13"/>
  <c r="BE399" i="13"/>
  <c r="B400" i="13"/>
  <c r="L400" i="13"/>
  <c r="V400" i="13"/>
  <c r="X400" i="13"/>
  <c r="AB400" i="13"/>
  <c r="AD400" i="13"/>
  <c r="AF400" i="13"/>
  <c r="AH400" i="13"/>
  <c r="AJ400" i="13"/>
  <c r="AL400" i="13"/>
  <c r="AN400" i="13"/>
  <c r="AQ400" i="13"/>
  <c r="BD400" i="13"/>
  <c r="BE400" i="13"/>
  <c r="B401" i="13"/>
  <c r="L401" i="13"/>
  <c r="V401" i="13"/>
  <c r="X401" i="13"/>
  <c r="AB401" i="13"/>
  <c r="AD401" i="13"/>
  <c r="AF401" i="13"/>
  <c r="AH401" i="13"/>
  <c r="AJ401" i="13"/>
  <c r="AL401" i="13"/>
  <c r="AN401" i="13"/>
  <c r="AQ401" i="13"/>
  <c r="BD401" i="13"/>
  <c r="BE401" i="13"/>
  <c r="B402" i="13"/>
  <c r="L402" i="13"/>
  <c r="V402" i="13"/>
  <c r="X402" i="13"/>
  <c r="AB402" i="13"/>
  <c r="AD402" i="13"/>
  <c r="AF402" i="13"/>
  <c r="AH402" i="13"/>
  <c r="AJ402" i="13"/>
  <c r="AL402" i="13"/>
  <c r="AN402" i="13"/>
  <c r="AQ402" i="13"/>
  <c r="BD402" i="13"/>
  <c r="BE402" i="13"/>
  <c r="B403" i="13"/>
  <c r="L403" i="13"/>
  <c r="V403" i="13"/>
  <c r="X403" i="13"/>
  <c r="AB403" i="13"/>
  <c r="AD403" i="13"/>
  <c r="AF403" i="13"/>
  <c r="AH403" i="13"/>
  <c r="AJ403" i="13"/>
  <c r="AL403" i="13"/>
  <c r="AN403" i="13"/>
  <c r="AQ403" i="13"/>
  <c r="BD403" i="13"/>
  <c r="BE403" i="13"/>
  <c r="B404" i="13"/>
  <c r="L404" i="13"/>
  <c r="V404" i="13"/>
  <c r="X404" i="13"/>
  <c r="AB404" i="13"/>
  <c r="AD404" i="13"/>
  <c r="AF404" i="13"/>
  <c r="AH404" i="13"/>
  <c r="AJ404" i="13"/>
  <c r="AL404" i="13"/>
  <c r="AN404" i="13"/>
  <c r="AQ404" i="13"/>
  <c r="BD404" i="13"/>
  <c r="BE404" i="13"/>
  <c r="B405" i="13"/>
  <c r="L405" i="13"/>
  <c r="V405" i="13"/>
  <c r="X405" i="13"/>
  <c r="AB405" i="13"/>
  <c r="AD405" i="13"/>
  <c r="AF405" i="13"/>
  <c r="AH405" i="13"/>
  <c r="AJ405" i="13"/>
  <c r="AL405" i="13"/>
  <c r="AN405" i="13"/>
  <c r="AQ405" i="13"/>
  <c r="BD405" i="13"/>
  <c r="BE405" i="13"/>
  <c r="B406" i="13"/>
  <c r="L406" i="13"/>
  <c r="V406" i="13"/>
  <c r="X406" i="13"/>
  <c r="AB406" i="13"/>
  <c r="AD406" i="13"/>
  <c r="AF406" i="13"/>
  <c r="AH406" i="13"/>
  <c r="AJ406" i="13"/>
  <c r="AL406" i="13"/>
  <c r="AN406" i="13"/>
  <c r="AQ406" i="13"/>
  <c r="BD406" i="13"/>
  <c r="BE406" i="13"/>
  <c r="B407" i="13"/>
  <c r="L407" i="13"/>
  <c r="V407" i="13"/>
  <c r="X407" i="13"/>
  <c r="AB407" i="13"/>
  <c r="AD407" i="13"/>
  <c r="AF407" i="13"/>
  <c r="AH407" i="13"/>
  <c r="AJ407" i="13"/>
  <c r="AL407" i="13"/>
  <c r="AN407" i="13"/>
  <c r="AQ407" i="13"/>
  <c r="BD407" i="13"/>
  <c r="BE407" i="13"/>
  <c r="B408" i="13"/>
  <c r="L408" i="13"/>
  <c r="V408" i="13"/>
  <c r="X408" i="13"/>
  <c r="AB408" i="13"/>
  <c r="AD408" i="13"/>
  <c r="AF408" i="13"/>
  <c r="AH408" i="13"/>
  <c r="AJ408" i="13"/>
  <c r="AL408" i="13"/>
  <c r="AN408" i="13"/>
  <c r="AQ408" i="13"/>
  <c r="BD408" i="13"/>
  <c r="BE408" i="13"/>
  <c r="B409" i="13"/>
  <c r="L409" i="13"/>
  <c r="V409" i="13"/>
  <c r="X409" i="13"/>
  <c r="AB409" i="13"/>
  <c r="AD409" i="13"/>
  <c r="AF409" i="13"/>
  <c r="AH409" i="13"/>
  <c r="AJ409" i="13"/>
  <c r="AL409" i="13"/>
  <c r="AN409" i="13"/>
  <c r="AQ409" i="13"/>
  <c r="BD409" i="13"/>
  <c r="BE409" i="13"/>
  <c r="B410" i="13"/>
  <c r="L410" i="13"/>
  <c r="V410" i="13"/>
  <c r="X410" i="13"/>
  <c r="AB410" i="13"/>
  <c r="AD410" i="13"/>
  <c r="AF410" i="13"/>
  <c r="AH410" i="13"/>
  <c r="AJ410" i="13"/>
  <c r="AL410" i="13"/>
  <c r="AN410" i="13"/>
  <c r="AQ410" i="13"/>
  <c r="BD410" i="13"/>
  <c r="BE410" i="13"/>
  <c r="B411" i="13"/>
  <c r="L411" i="13"/>
  <c r="V411" i="13"/>
  <c r="X411" i="13"/>
  <c r="AB411" i="13"/>
  <c r="AD411" i="13"/>
  <c r="AF411" i="13"/>
  <c r="AH411" i="13"/>
  <c r="AJ411" i="13"/>
  <c r="AL411" i="13"/>
  <c r="AN411" i="13"/>
  <c r="AQ411" i="13"/>
  <c r="BD411" i="13"/>
  <c r="BE411" i="13"/>
  <c r="B412" i="13"/>
  <c r="L412" i="13"/>
  <c r="V412" i="13"/>
  <c r="X412" i="13"/>
  <c r="AB412" i="13"/>
  <c r="AD412" i="13"/>
  <c r="AF412" i="13"/>
  <c r="AH412" i="13"/>
  <c r="AJ412" i="13"/>
  <c r="AL412" i="13"/>
  <c r="AN412" i="13"/>
  <c r="AQ412" i="13"/>
  <c r="BD412" i="13"/>
  <c r="BE412" i="13"/>
  <c r="B413" i="13"/>
  <c r="L413" i="13"/>
  <c r="V413" i="13"/>
  <c r="X413" i="13"/>
  <c r="AB413" i="13"/>
  <c r="AD413" i="13"/>
  <c r="AF413" i="13"/>
  <c r="AH413" i="13"/>
  <c r="AJ413" i="13"/>
  <c r="AL413" i="13"/>
  <c r="AN413" i="13"/>
  <c r="AQ413" i="13"/>
  <c r="BD413" i="13"/>
  <c r="BE413" i="13"/>
  <c r="B414" i="13"/>
  <c r="L414" i="13"/>
  <c r="V414" i="13"/>
  <c r="X414" i="13"/>
  <c r="AB414" i="13"/>
  <c r="AD414" i="13"/>
  <c r="AF414" i="13"/>
  <c r="AH414" i="13"/>
  <c r="AJ414" i="13"/>
  <c r="AL414" i="13"/>
  <c r="AN414" i="13"/>
  <c r="AQ414" i="13"/>
  <c r="BD414" i="13"/>
  <c r="BE414" i="13"/>
  <c r="B415" i="13"/>
  <c r="L415" i="13"/>
  <c r="V415" i="13"/>
  <c r="X415" i="13"/>
  <c r="AB415" i="13"/>
  <c r="AD415" i="13"/>
  <c r="AF415" i="13"/>
  <c r="AH415" i="13"/>
  <c r="AJ415" i="13"/>
  <c r="AL415" i="13"/>
  <c r="AN415" i="13"/>
  <c r="AQ415" i="13"/>
  <c r="BD415" i="13"/>
  <c r="BE415" i="13"/>
  <c r="B416" i="13"/>
  <c r="L416" i="13"/>
  <c r="V416" i="13"/>
  <c r="X416" i="13"/>
  <c r="AB416" i="13"/>
  <c r="AD416" i="13"/>
  <c r="AF416" i="13"/>
  <c r="AH416" i="13"/>
  <c r="AJ416" i="13"/>
  <c r="AL416" i="13"/>
  <c r="AN416" i="13"/>
  <c r="AQ416" i="13"/>
  <c r="BD416" i="13"/>
  <c r="BE416" i="13"/>
  <c r="B417" i="13"/>
  <c r="L417" i="13"/>
  <c r="V417" i="13"/>
  <c r="X417" i="13"/>
  <c r="AB417" i="13"/>
  <c r="AD417" i="13"/>
  <c r="AF417" i="13"/>
  <c r="AH417" i="13"/>
  <c r="AJ417" i="13"/>
  <c r="AL417" i="13"/>
  <c r="AN417" i="13"/>
  <c r="AQ417" i="13"/>
  <c r="BD417" i="13"/>
  <c r="BE417" i="13"/>
  <c r="B418" i="13"/>
  <c r="L418" i="13"/>
  <c r="V418" i="13"/>
  <c r="X418" i="13"/>
  <c r="AB418" i="13"/>
  <c r="AD418" i="13"/>
  <c r="AF418" i="13"/>
  <c r="AH418" i="13"/>
  <c r="AJ418" i="13"/>
  <c r="AL418" i="13"/>
  <c r="AN418" i="13"/>
  <c r="AQ418" i="13"/>
  <c r="BD418" i="13"/>
  <c r="BE418" i="13"/>
  <c r="B419" i="13"/>
  <c r="L419" i="13"/>
  <c r="V419" i="13"/>
  <c r="X419" i="13"/>
  <c r="AB419" i="13"/>
  <c r="AD419" i="13"/>
  <c r="AF419" i="13"/>
  <c r="AH419" i="13"/>
  <c r="AJ419" i="13"/>
  <c r="AL419" i="13"/>
  <c r="AN419" i="13"/>
  <c r="AQ419" i="13"/>
  <c r="BD419" i="13"/>
  <c r="BE419" i="13"/>
  <c r="B420" i="13"/>
  <c r="L420" i="13"/>
  <c r="V420" i="13"/>
  <c r="X420" i="13"/>
  <c r="AB420" i="13"/>
  <c r="AD420" i="13"/>
  <c r="AF420" i="13"/>
  <c r="AH420" i="13"/>
  <c r="AJ420" i="13"/>
  <c r="AL420" i="13"/>
  <c r="AN420" i="13"/>
  <c r="AQ420" i="13"/>
  <c r="BD420" i="13"/>
  <c r="BE420" i="13"/>
  <c r="B421" i="13"/>
  <c r="L421" i="13"/>
  <c r="V421" i="13"/>
  <c r="X421" i="13"/>
  <c r="AB421" i="13"/>
  <c r="AD421" i="13"/>
  <c r="AF421" i="13"/>
  <c r="AH421" i="13"/>
  <c r="AJ421" i="13"/>
  <c r="AL421" i="13"/>
  <c r="AN421" i="13"/>
  <c r="AQ421" i="13"/>
  <c r="BD421" i="13"/>
  <c r="BE421" i="13"/>
  <c r="B422" i="13"/>
  <c r="L422" i="13"/>
  <c r="V422" i="13"/>
  <c r="X422" i="13"/>
  <c r="AB422" i="13"/>
  <c r="AD422" i="13"/>
  <c r="AF422" i="13"/>
  <c r="AH422" i="13"/>
  <c r="AJ422" i="13"/>
  <c r="AL422" i="13"/>
  <c r="AN422" i="13"/>
  <c r="AQ422" i="13"/>
  <c r="BD422" i="13"/>
  <c r="BE422" i="13"/>
  <c r="B423" i="13"/>
  <c r="L423" i="13"/>
  <c r="V423" i="13"/>
  <c r="X423" i="13"/>
  <c r="AB423" i="13"/>
  <c r="AD423" i="13"/>
  <c r="AF423" i="13"/>
  <c r="AH423" i="13"/>
  <c r="AJ423" i="13"/>
  <c r="AL423" i="13"/>
  <c r="AN423" i="13"/>
  <c r="AQ423" i="13"/>
  <c r="BD423" i="13"/>
  <c r="BE423" i="13"/>
  <c r="B424" i="13"/>
  <c r="L424" i="13"/>
  <c r="V424" i="13"/>
  <c r="X424" i="13"/>
  <c r="AB424" i="13"/>
  <c r="AD424" i="13"/>
  <c r="AF424" i="13"/>
  <c r="AH424" i="13"/>
  <c r="AJ424" i="13"/>
  <c r="AL424" i="13"/>
  <c r="AN424" i="13"/>
  <c r="AQ424" i="13"/>
  <c r="BD424" i="13"/>
  <c r="BE424" i="13"/>
  <c r="B425" i="13"/>
  <c r="L425" i="13"/>
  <c r="V425" i="13"/>
  <c r="X425" i="13"/>
  <c r="AB425" i="13"/>
  <c r="AD425" i="13"/>
  <c r="AF425" i="13"/>
  <c r="AH425" i="13"/>
  <c r="AJ425" i="13"/>
  <c r="AL425" i="13"/>
  <c r="AN425" i="13"/>
  <c r="AQ425" i="13"/>
  <c r="BD425" i="13"/>
  <c r="BE425" i="13"/>
  <c r="B426" i="13"/>
  <c r="L426" i="13"/>
  <c r="V426" i="13"/>
  <c r="X426" i="13"/>
  <c r="AB426" i="13"/>
  <c r="AD426" i="13"/>
  <c r="AF426" i="13"/>
  <c r="AH426" i="13"/>
  <c r="AJ426" i="13"/>
  <c r="AL426" i="13"/>
  <c r="AN426" i="13"/>
  <c r="AQ426" i="13"/>
  <c r="BD426" i="13"/>
  <c r="BE426" i="13"/>
  <c r="B427" i="13"/>
  <c r="L427" i="13"/>
  <c r="V427" i="13"/>
  <c r="X427" i="13"/>
  <c r="AB427" i="13"/>
  <c r="AD427" i="13"/>
  <c r="AF427" i="13"/>
  <c r="AH427" i="13"/>
  <c r="AJ427" i="13"/>
  <c r="AL427" i="13"/>
  <c r="AN427" i="13"/>
  <c r="AQ427" i="13"/>
  <c r="BD427" i="13"/>
  <c r="BE427" i="13"/>
  <c r="B428" i="13"/>
  <c r="L428" i="13"/>
  <c r="V428" i="13"/>
  <c r="X428" i="13"/>
  <c r="AB428" i="13"/>
  <c r="AD428" i="13"/>
  <c r="AF428" i="13"/>
  <c r="AH428" i="13"/>
  <c r="AJ428" i="13"/>
  <c r="AL428" i="13"/>
  <c r="AN428" i="13"/>
  <c r="AQ428" i="13"/>
  <c r="BD428" i="13"/>
  <c r="BE428" i="13"/>
  <c r="B429" i="13"/>
  <c r="L429" i="13"/>
  <c r="V429" i="13"/>
  <c r="X429" i="13"/>
  <c r="AB429" i="13"/>
  <c r="AD429" i="13"/>
  <c r="AF429" i="13"/>
  <c r="AH429" i="13"/>
  <c r="AJ429" i="13"/>
  <c r="AL429" i="13"/>
  <c r="AN429" i="13"/>
  <c r="AQ429" i="13"/>
  <c r="BD429" i="13"/>
  <c r="BE429" i="13"/>
  <c r="B430" i="13"/>
  <c r="L430" i="13"/>
  <c r="V430" i="13"/>
  <c r="X430" i="13"/>
  <c r="AB430" i="13"/>
  <c r="AD430" i="13"/>
  <c r="AF430" i="13"/>
  <c r="AH430" i="13"/>
  <c r="AJ430" i="13"/>
  <c r="AL430" i="13"/>
  <c r="AN430" i="13"/>
  <c r="AQ430" i="13"/>
  <c r="BD430" i="13"/>
  <c r="BE430" i="13"/>
  <c r="B431" i="13"/>
  <c r="L431" i="13"/>
  <c r="V431" i="13"/>
  <c r="X431" i="13"/>
  <c r="AB431" i="13"/>
  <c r="AD431" i="13"/>
  <c r="AF431" i="13"/>
  <c r="AH431" i="13"/>
  <c r="AJ431" i="13"/>
  <c r="AL431" i="13"/>
  <c r="AN431" i="13"/>
  <c r="AQ431" i="13"/>
  <c r="BD431" i="13"/>
  <c r="BE431" i="13"/>
  <c r="B432" i="13"/>
  <c r="L432" i="13"/>
  <c r="V432" i="13"/>
  <c r="X432" i="13"/>
  <c r="AB432" i="13"/>
  <c r="AD432" i="13"/>
  <c r="AF432" i="13"/>
  <c r="AH432" i="13"/>
  <c r="AJ432" i="13"/>
  <c r="AL432" i="13"/>
  <c r="AN432" i="13"/>
  <c r="AQ432" i="13"/>
  <c r="BD432" i="13"/>
  <c r="BE432" i="13"/>
  <c r="B433" i="13"/>
  <c r="L433" i="13"/>
  <c r="V433" i="13"/>
  <c r="X433" i="13"/>
  <c r="AB433" i="13"/>
  <c r="AD433" i="13"/>
  <c r="AF433" i="13"/>
  <c r="AH433" i="13"/>
  <c r="AJ433" i="13"/>
  <c r="AL433" i="13"/>
  <c r="AN433" i="13"/>
  <c r="AQ433" i="13"/>
  <c r="BD433" i="13"/>
  <c r="BE433" i="13"/>
  <c r="B434" i="13"/>
  <c r="L434" i="13"/>
  <c r="V434" i="13"/>
  <c r="X434" i="13"/>
  <c r="AB434" i="13"/>
  <c r="AD434" i="13"/>
  <c r="AF434" i="13"/>
  <c r="AH434" i="13"/>
  <c r="AJ434" i="13"/>
  <c r="AL434" i="13"/>
  <c r="AN434" i="13"/>
  <c r="AQ434" i="13"/>
  <c r="BD434" i="13"/>
  <c r="BE434" i="13"/>
  <c r="B435" i="13"/>
  <c r="L435" i="13"/>
  <c r="V435" i="13"/>
  <c r="X435" i="13"/>
  <c r="AB435" i="13"/>
  <c r="AD435" i="13"/>
  <c r="AF435" i="13"/>
  <c r="AH435" i="13"/>
  <c r="AJ435" i="13"/>
  <c r="AL435" i="13"/>
  <c r="AN435" i="13"/>
  <c r="AQ435" i="13"/>
  <c r="BD435" i="13"/>
  <c r="BE435" i="13"/>
  <c r="B436" i="13"/>
  <c r="L436" i="13"/>
  <c r="V436" i="13"/>
  <c r="X436" i="13"/>
  <c r="AB436" i="13"/>
  <c r="AD436" i="13"/>
  <c r="AF436" i="13"/>
  <c r="AH436" i="13"/>
  <c r="AJ436" i="13"/>
  <c r="AL436" i="13"/>
  <c r="AN436" i="13"/>
  <c r="AQ436" i="13"/>
  <c r="BD436" i="13"/>
  <c r="BE436" i="13"/>
  <c r="B437" i="13"/>
  <c r="L437" i="13"/>
  <c r="V437" i="13"/>
  <c r="X437" i="13"/>
  <c r="AB437" i="13"/>
  <c r="AD437" i="13"/>
  <c r="AF437" i="13"/>
  <c r="AH437" i="13"/>
  <c r="AJ437" i="13"/>
  <c r="AL437" i="13"/>
  <c r="AN437" i="13"/>
  <c r="AQ437" i="13"/>
  <c r="BD437" i="13"/>
  <c r="BE437" i="13"/>
  <c r="B438" i="13"/>
  <c r="L438" i="13"/>
  <c r="V438" i="13"/>
  <c r="X438" i="13"/>
  <c r="AB438" i="13"/>
  <c r="AD438" i="13"/>
  <c r="AF438" i="13"/>
  <c r="AH438" i="13"/>
  <c r="AJ438" i="13"/>
  <c r="AL438" i="13"/>
  <c r="AN438" i="13"/>
  <c r="AQ438" i="13"/>
  <c r="BD438" i="13"/>
  <c r="BE438" i="13"/>
  <c r="B439" i="13"/>
  <c r="L439" i="13"/>
  <c r="V439" i="13"/>
  <c r="X439" i="13"/>
  <c r="AB439" i="13"/>
  <c r="AD439" i="13"/>
  <c r="AF439" i="13"/>
  <c r="AH439" i="13"/>
  <c r="AJ439" i="13"/>
  <c r="AL439" i="13"/>
  <c r="AN439" i="13"/>
  <c r="AQ439" i="13"/>
  <c r="BD439" i="13"/>
  <c r="BE439" i="13"/>
  <c r="B440" i="13"/>
  <c r="L440" i="13"/>
  <c r="V440" i="13"/>
  <c r="X440" i="13"/>
  <c r="AB440" i="13"/>
  <c r="AD440" i="13"/>
  <c r="AF440" i="13"/>
  <c r="AH440" i="13"/>
  <c r="AJ440" i="13"/>
  <c r="AL440" i="13"/>
  <c r="AN440" i="13"/>
  <c r="AQ440" i="13"/>
  <c r="BD440" i="13"/>
  <c r="BE440" i="13"/>
  <c r="B441" i="13"/>
  <c r="L441" i="13"/>
  <c r="V441" i="13"/>
  <c r="X441" i="13"/>
  <c r="AB441" i="13"/>
  <c r="AD441" i="13"/>
  <c r="AF441" i="13"/>
  <c r="AH441" i="13"/>
  <c r="AJ441" i="13"/>
  <c r="AL441" i="13"/>
  <c r="AN441" i="13"/>
  <c r="AQ441" i="13"/>
  <c r="BD441" i="13"/>
  <c r="BE441" i="13"/>
  <c r="B442" i="13"/>
  <c r="L442" i="13"/>
  <c r="V442" i="13"/>
  <c r="X442" i="13"/>
  <c r="AB442" i="13"/>
  <c r="AD442" i="13"/>
  <c r="AF442" i="13"/>
  <c r="AH442" i="13"/>
  <c r="AJ442" i="13"/>
  <c r="AL442" i="13"/>
  <c r="AN442" i="13"/>
  <c r="AQ442" i="13"/>
  <c r="BD442" i="13"/>
  <c r="BE442" i="13"/>
  <c r="B443" i="13"/>
  <c r="L443" i="13"/>
  <c r="V443" i="13"/>
  <c r="X443" i="13"/>
  <c r="AB443" i="13"/>
  <c r="AD443" i="13"/>
  <c r="AF443" i="13"/>
  <c r="AH443" i="13"/>
  <c r="AJ443" i="13"/>
  <c r="AL443" i="13"/>
  <c r="AN443" i="13"/>
  <c r="AQ443" i="13"/>
  <c r="BD443" i="13"/>
  <c r="BE443" i="13"/>
  <c r="B444" i="13"/>
  <c r="L444" i="13"/>
  <c r="V444" i="13"/>
  <c r="X444" i="13"/>
  <c r="AB444" i="13"/>
  <c r="AD444" i="13"/>
  <c r="AF444" i="13"/>
  <c r="AH444" i="13"/>
  <c r="AJ444" i="13"/>
  <c r="AL444" i="13"/>
  <c r="AN444" i="13"/>
  <c r="AQ444" i="13"/>
  <c r="BD444" i="13"/>
  <c r="BE444" i="13"/>
  <c r="B445" i="13"/>
  <c r="L445" i="13"/>
  <c r="V445" i="13"/>
  <c r="X445" i="13"/>
  <c r="AB445" i="13"/>
  <c r="AD445" i="13"/>
  <c r="AF445" i="13"/>
  <c r="AH445" i="13"/>
  <c r="AJ445" i="13"/>
  <c r="AL445" i="13"/>
  <c r="AN445" i="13"/>
  <c r="AQ445" i="13"/>
  <c r="BD445" i="13"/>
  <c r="BE445" i="13"/>
  <c r="B446" i="13"/>
  <c r="L446" i="13"/>
  <c r="V446" i="13"/>
  <c r="X446" i="13"/>
  <c r="AB446" i="13"/>
  <c r="AD446" i="13"/>
  <c r="AF446" i="13"/>
  <c r="AH446" i="13"/>
  <c r="AJ446" i="13"/>
  <c r="AL446" i="13"/>
  <c r="AN446" i="13"/>
  <c r="AQ446" i="13"/>
  <c r="BD446" i="13"/>
  <c r="BE446" i="13"/>
  <c r="B447" i="13"/>
  <c r="L447" i="13"/>
  <c r="V447" i="13"/>
  <c r="X447" i="13"/>
  <c r="AB447" i="13"/>
  <c r="AD447" i="13"/>
  <c r="AF447" i="13"/>
  <c r="AH447" i="13"/>
  <c r="AJ447" i="13"/>
  <c r="AL447" i="13"/>
  <c r="AN447" i="13"/>
  <c r="AQ447" i="13"/>
  <c r="BD447" i="13"/>
  <c r="BE447" i="13"/>
  <c r="B448" i="13"/>
  <c r="L448" i="13"/>
  <c r="V448" i="13"/>
  <c r="X448" i="13"/>
  <c r="AB448" i="13"/>
  <c r="AD448" i="13"/>
  <c r="AF448" i="13"/>
  <c r="AH448" i="13"/>
  <c r="AJ448" i="13"/>
  <c r="AL448" i="13"/>
  <c r="AN448" i="13"/>
  <c r="AQ448" i="13"/>
  <c r="BD448" i="13"/>
  <c r="BE448" i="13"/>
  <c r="B449" i="13"/>
  <c r="L449" i="13"/>
  <c r="V449" i="13"/>
  <c r="X449" i="13"/>
  <c r="AB449" i="13"/>
  <c r="AD449" i="13"/>
  <c r="AF449" i="13"/>
  <c r="AH449" i="13"/>
  <c r="AJ449" i="13"/>
  <c r="AL449" i="13"/>
  <c r="AN449" i="13"/>
  <c r="AQ449" i="13"/>
  <c r="BD449" i="13"/>
  <c r="BE449" i="13"/>
  <c r="B450" i="13"/>
  <c r="L450" i="13"/>
  <c r="V450" i="13"/>
  <c r="X450" i="13"/>
  <c r="AB450" i="13"/>
  <c r="AD450" i="13"/>
  <c r="AF450" i="13"/>
  <c r="AH450" i="13"/>
  <c r="AJ450" i="13"/>
  <c r="AL450" i="13"/>
  <c r="AN450" i="13"/>
  <c r="AQ450" i="13"/>
  <c r="BD450" i="13"/>
  <c r="BE450" i="13"/>
  <c r="B451" i="13"/>
  <c r="L451" i="13"/>
  <c r="V451" i="13"/>
  <c r="X451" i="13"/>
  <c r="AB451" i="13"/>
  <c r="AD451" i="13"/>
  <c r="AF451" i="13"/>
  <c r="AH451" i="13"/>
  <c r="AJ451" i="13"/>
  <c r="AL451" i="13"/>
  <c r="AN451" i="13"/>
  <c r="AQ451" i="13"/>
  <c r="BD451" i="13"/>
  <c r="BE451" i="13"/>
  <c r="B452" i="13"/>
  <c r="L452" i="13"/>
  <c r="V452" i="13"/>
  <c r="X452" i="13"/>
  <c r="AB452" i="13"/>
  <c r="AD452" i="13"/>
  <c r="AF452" i="13"/>
  <c r="AH452" i="13"/>
  <c r="AJ452" i="13"/>
  <c r="AL452" i="13"/>
  <c r="AN452" i="13"/>
  <c r="AQ452" i="13"/>
  <c r="BD452" i="13"/>
  <c r="BE452" i="13"/>
  <c r="B453" i="13"/>
  <c r="L453" i="13"/>
  <c r="V453" i="13"/>
  <c r="X453" i="13"/>
  <c r="AB453" i="13"/>
  <c r="AD453" i="13"/>
  <c r="AF453" i="13"/>
  <c r="AH453" i="13"/>
  <c r="AJ453" i="13"/>
  <c r="AL453" i="13"/>
  <c r="AN453" i="13"/>
  <c r="AQ453" i="13"/>
  <c r="BD453" i="13"/>
  <c r="BE453" i="13"/>
  <c r="B454" i="13"/>
  <c r="L454" i="13"/>
  <c r="V454" i="13"/>
  <c r="X454" i="13"/>
  <c r="AB454" i="13"/>
  <c r="AD454" i="13"/>
  <c r="AF454" i="13"/>
  <c r="AH454" i="13"/>
  <c r="AJ454" i="13"/>
  <c r="AL454" i="13"/>
  <c r="AN454" i="13"/>
  <c r="AQ454" i="13"/>
  <c r="BD454" i="13"/>
  <c r="BE454" i="13"/>
  <c r="B455" i="13"/>
  <c r="L455" i="13"/>
  <c r="V455" i="13"/>
  <c r="X455" i="13"/>
  <c r="AB455" i="13"/>
  <c r="AD455" i="13"/>
  <c r="AF455" i="13"/>
  <c r="AH455" i="13"/>
  <c r="AJ455" i="13"/>
  <c r="AL455" i="13"/>
  <c r="AN455" i="13"/>
  <c r="AQ455" i="13"/>
  <c r="BD455" i="13"/>
  <c r="BE455" i="13"/>
  <c r="B456" i="13"/>
  <c r="L456" i="13"/>
  <c r="V456" i="13"/>
  <c r="X456" i="13"/>
  <c r="AB456" i="13"/>
  <c r="AD456" i="13"/>
  <c r="AF456" i="13"/>
  <c r="AH456" i="13"/>
  <c r="AJ456" i="13"/>
  <c r="AL456" i="13"/>
  <c r="AN456" i="13"/>
  <c r="AQ456" i="13"/>
  <c r="BD456" i="13"/>
  <c r="BE456" i="13"/>
  <c r="B457" i="13"/>
  <c r="L457" i="13"/>
  <c r="V457" i="13"/>
  <c r="X457" i="13"/>
  <c r="AB457" i="13"/>
  <c r="AD457" i="13"/>
  <c r="AF457" i="13"/>
  <c r="AH457" i="13"/>
  <c r="AJ457" i="13"/>
  <c r="AL457" i="13"/>
  <c r="AN457" i="13"/>
  <c r="AQ457" i="13"/>
  <c r="BD457" i="13"/>
  <c r="BE457" i="13"/>
  <c r="B458" i="13"/>
  <c r="L458" i="13"/>
  <c r="V458" i="13"/>
  <c r="X458" i="13"/>
  <c r="AB458" i="13"/>
  <c r="AD458" i="13"/>
  <c r="AF458" i="13"/>
  <c r="AH458" i="13"/>
  <c r="AJ458" i="13"/>
  <c r="AL458" i="13"/>
  <c r="AN458" i="13"/>
  <c r="AQ458" i="13"/>
  <c r="BD458" i="13"/>
  <c r="BE458" i="13"/>
  <c r="B459" i="13"/>
  <c r="L459" i="13"/>
  <c r="V459" i="13"/>
  <c r="X459" i="13"/>
  <c r="AB459" i="13"/>
  <c r="AD459" i="13"/>
  <c r="AF459" i="13"/>
  <c r="AH459" i="13"/>
  <c r="AJ459" i="13"/>
  <c r="AL459" i="13"/>
  <c r="AN459" i="13"/>
  <c r="AQ459" i="13"/>
  <c r="BD459" i="13"/>
  <c r="BE459" i="13"/>
  <c r="B460" i="13"/>
  <c r="L460" i="13"/>
  <c r="V460" i="13"/>
  <c r="X460" i="13"/>
  <c r="AB460" i="13"/>
  <c r="AD460" i="13"/>
  <c r="AF460" i="13"/>
  <c r="AH460" i="13"/>
  <c r="AJ460" i="13"/>
  <c r="AL460" i="13"/>
  <c r="AN460" i="13"/>
  <c r="AQ460" i="13"/>
  <c r="BD460" i="13"/>
  <c r="BE460" i="13"/>
  <c r="B461" i="13"/>
  <c r="L461" i="13"/>
  <c r="V461" i="13"/>
  <c r="X461" i="13"/>
  <c r="AB461" i="13"/>
  <c r="AD461" i="13"/>
  <c r="AF461" i="13"/>
  <c r="AH461" i="13"/>
  <c r="AJ461" i="13"/>
  <c r="AL461" i="13"/>
  <c r="AN461" i="13"/>
  <c r="AQ461" i="13"/>
  <c r="BD461" i="13"/>
  <c r="BE461" i="13"/>
  <c r="B462" i="13"/>
  <c r="L462" i="13"/>
  <c r="V462" i="13"/>
  <c r="X462" i="13"/>
  <c r="AB462" i="13"/>
  <c r="AD462" i="13"/>
  <c r="AF462" i="13"/>
  <c r="AH462" i="13"/>
  <c r="AJ462" i="13"/>
  <c r="AL462" i="13"/>
  <c r="AN462" i="13"/>
  <c r="AQ462" i="13"/>
  <c r="BD462" i="13"/>
  <c r="BE462" i="13"/>
  <c r="B463" i="13"/>
  <c r="L463" i="13"/>
  <c r="V463" i="13"/>
  <c r="X463" i="13"/>
  <c r="AB463" i="13"/>
  <c r="AD463" i="13"/>
  <c r="AF463" i="13"/>
  <c r="AH463" i="13"/>
  <c r="AJ463" i="13"/>
  <c r="AL463" i="13"/>
  <c r="AN463" i="13"/>
  <c r="AQ463" i="13"/>
  <c r="BD463" i="13"/>
  <c r="BE463" i="13"/>
  <c r="B464" i="13"/>
  <c r="L464" i="13"/>
  <c r="V464" i="13"/>
  <c r="X464" i="13"/>
  <c r="AB464" i="13"/>
  <c r="AD464" i="13"/>
  <c r="AF464" i="13"/>
  <c r="AH464" i="13"/>
  <c r="AJ464" i="13"/>
  <c r="AL464" i="13"/>
  <c r="AN464" i="13"/>
  <c r="AQ464" i="13"/>
  <c r="BD464" i="13"/>
  <c r="BE464" i="13"/>
  <c r="B465" i="13"/>
  <c r="L465" i="13"/>
  <c r="V465" i="13"/>
  <c r="X465" i="13"/>
  <c r="AB465" i="13"/>
  <c r="AD465" i="13"/>
  <c r="AF465" i="13"/>
  <c r="AH465" i="13"/>
  <c r="AJ465" i="13"/>
  <c r="AL465" i="13"/>
  <c r="AN465" i="13"/>
  <c r="AQ465" i="13"/>
  <c r="BD465" i="13"/>
  <c r="BE465" i="13"/>
  <c r="B466" i="13"/>
  <c r="L466" i="13"/>
  <c r="V466" i="13"/>
  <c r="X466" i="13"/>
  <c r="AB466" i="13"/>
  <c r="AD466" i="13"/>
  <c r="AF466" i="13"/>
  <c r="AH466" i="13"/>
  <c r="AJ466" i="13"/>
  <c r="AL466" i="13"/>
  <c r="AN466" i="13"/>
  <c r="AQ466" i="13"/>
  <c r="BD466" i="13"/>
  <c r="BE466" i="13"/>
  <c r="B467" i="13"/>
  <c r="L467" i="13"/>
  <c r="V467" i="13"/>
  <c r="X467" i="13"/>
  <c r="AB467" i="13"/>
  <c r="AD467" i="13"/>
  <c r="AF467" i="13"/>
  <c r="AH467" i="13"/>
  <c r="AJ467" i="13"/>
  <c r="AL467" i="13"/>
  <c r="AN467" i="13"/>
  <c r="AQ467" i="13"/>
  <c r="BD467" i="13"/>
  <c r="BE467" i="13"/>
  <c r="B468" i="13"/>
  <c r="L468" i="13"/>
  <c r="V468" i="13"/>
  <c r="X468" i="13"/>
  <c r="AB468" i="13"/>
  <c r="AD468" i="13"/>
  <c r="AF468" i="13"/>
  <c r="AH468" i="13"/>
  <c r="AJ468" i="13"/>
  <c r="AL468" i="13"/>
  <c r="AN468" i="13"/>
  <c r="AQ468" i="13"/>
  <c r="BD468" i="13"/>
  <c r="BE468" i="13"/>
  <c r="B469" i="13"/>
  <c r="L469" i="13"/>
  <c r="V469" i="13"/>
  <c r="X469" i="13"/>
  <c r="AB469" i="13"/>
  <c r="AD469" i="13"/>
  <c r="AF469" i="13"/>
  <c r="AH469" i="13"/>
  <c r="AJ469" i="13"/>
  <c r="AL469" i="13"/>
  <c r="AN469" i="13"/>
  <c r="AQ469" i="13"/>
  <c r="BD469" i="13"/>
  <c r="BE469" i="13"/>
  <c r="B470" i="13"/>
  <c r="L470" i="13"/>
  <c r="V470" i="13"/>
  <c r="X470" i="13"/>
  <c r="AB470" i="13"/>
  <c r="AD470" i="13"/>
  <c r="AF470" i="13"/>
  <c r="AH470" i="13"/>
  <c r="AJ470" i="13"/>
  <c r="AL470" i="13"/>
  <c r="AN470" i="13"/>
  <c r="AQ470" i="13"/>
  <c r="BD470" i="13"/>
  <c r="BE470" i="13"/>
  <c r="B471" i="13"/>
  <c r="L471" i="13"/>
  <c r="V471" i="13"/>
  <c r="X471" i="13"/>
  <c r="AB471" i="13"/>
  <c r="AD471" i="13"/>
  <c r="AF471" i="13"/>
  <c r="AH471" i="13"/>
  <c r="AJ471" i="13"/>
  <c r="AL471" i="13"/>
  <c r="AN471" i="13"/>
  <c r="AQ471" i="13"/>
  <c r="BD471" i="13"/>
  <c r="BE471" i="13"/>
  <c r="B472" i="13"/>
  <c r="L472" i="13"/>
  <c r="V472" i="13"/>
  <c r="X472" i="13"/>
  <c r="AB472" i="13"/>
  <c r="AD472" i="13"/>
  <c r="AF472" i="13"/>
  <c r="AH472" i="13"/>
  <c r="AJ472" i="13"/>
  <c r="AL472" i="13"/>
  <c r="AN472" i="13"/>
  <c r="AQ472" i="13"/>
  <c r="BD472" i="13"/>
  <c r="BE472" i="13"/>
  <c r="B473" i="13"/>
  <c r="L473" i="13"/>
  <c r="V473" i="13"/>
  <c r="X473" i="13"/>
  <c r="AB473" i="13"/>
  <c r="AD473" i="13"/>
  <c r="AF473" i="13"/>
  <c r="AH473" i="13"/>
  <c r="AJ473" i="13"/>
  <c r="AL473" i="13"/>
  <c r="AN473" i="13"/>
  <c r="AQ473" i="13"/>
  <c r="BD473" i="13"/>
  <c r="BE473" i="13"/>
  <c r="B474" i="13"/>
  <c r="L474" i="13"/>
  <c r="V474" i="13"/>
  <c r="X474" i="13"/>
  <c r="AB474" i="13"/>
  <c r="AD474" i="13"/>
  <c r="AF474" i="13"/>
  <c r="AH474" i="13"/>
  <c r="AJ474" i="13"/>
  <c r="AL474" i="13"/>
  <c r="AN474" i="13"/>
  <c r="AQ474" i="13"/>
  <c r="BD474" i="13"/>
  <c r="BE474" i="13"/>
  <c r="B475" i="13"/>
  <c r="L475" i="13"/>
  <c r="V475" i="13"/>
  <c r="X475" i="13"/>
  <c r="AB475" i="13"/>
  <c r="AD475" i="13"/>
  <c r="AF475" i="13"/>
  <c r="AH475" i="13"/>
  <c r="AJ475" i="13"/>
  <c r="AL475" i="13"/>
  <c r="AN475" i="13"/>
  <c r="AQ475" i="13"/>
  <c r="BD475" i="13"/>
  <c r="BE475" i="13"/>
  <c r="B476" i="13"/>
  <c r="L476" i="13"/>
  <c r="V476" i="13"/>
  <c r="X476" i="13"/>
  <c r="AB476" i="13"/>
  <c r="AD476" i="13"/>
  <c r="AF476" i="13"/>
  <c r="AH476" i="13"/>
  <c r="AJ476" i="13"/>
  <c r="AL476" i="13"/>
  <c r="AN476" i="13"/>
  <c r="AQ476" i="13"/>
  <c r="BD476" i="13"/>
  <c r="BE476" i="13"/>
  <c r="B477" i="13"/>
  <c r="L477" i="13"/>
  <c r="V477" i="13"/>
  <c r="X477" i="13"/>
  <c r="AB477" i="13"/>
  <c r="AD477" i="13"/>
  <c r="AF477" i="13"/>
  <c r="AH477" i="13"/>
  <c r="AJ477" i="13"/>
  <c r="AL477" i="13"/>
  <c r="AN477" i="13"/>
  <c r="AQ477" i="13"/>
  <c r="BD477" i="13"/>
  <c r="BE477" i="13"/>
  <c r="B478" i="13"/>
  <c r="L478" i="13"/>
  <c r="V478" i="13"/>
  <c r="X478" i="13"/>
  <c r="AB478" i="13"/>
  <c r="AD478" i="13"/>
  <c r="AF478" i="13"/>
  <c r="AH478" i="13"/>
  <c r="AJ478" i="13"/>
  <c r="AL478" i="13"/>
  <c r="AN478" i="13"/>
  <c r="AQ478" i="13"/>
  <c r="BD478" i="13"/>
  <c r="BE478" i="13"/>
  <c r="B479" i="13"/>
  <c r="L479" i="13"/>
  <c r="V479" i="13"/>
  <c r="X479" i="13"/>
  <c r="AB479" i="13"/>
  <c r="AD479" i="13"/>
  <c r="AF479" i="13"/>
  <c r="AH479" i="13"/>
  <c r="AJ479" i="13"/>
  <c r="AL479" i="13"/>
  <c r="AN479" i="13"/>
  <c r="AQ479" i="13"/>
  <c r="BD479" i="13"/>
  <c r="BE479" i="13"/>
  <c r="B480" i="13"/>
  <c r="L480" i="13"/>
  <c r="V480" i="13"/>
  <c r="X480" i="13"/>
  <c r="AB480" i="13"/>
  <c r="AD480" i="13"/>
  <c r="AF480" i="13"/>
  <c r="AH480" i="13"/>
  <c r="AJ480" i="13"/>
  <c r="AL480" i="13"/>
  <c r="AN480" i="13"/>
  <c r="AQ480" i="13"/>
  <c r="BD480" i="13"/>
  <c r="BE480" i="13"/>
  <c r="B481" i="13"/>
  <c r="L481" i="13"/>
  <c r="V481" i="13"/>
  <c r="X481" i="13"/>
  <c r="AB481" i="13"/>
  <c r="AD481" i="13"/>
  <c r="AF481" i="13"/>
  <c r="AH481" i="13"/>
  <c r="AJ481" i="13"/>
  <c r="AL481" i="13"/>
  <c r="AN481" i="13"/>
  <c r="AQ481" i="13"/>
  <c r="BD481" i="13"/>
  <c r="BE481" i="13"/>
  <c r="B482" i="13"/>
  <c r="L482" i="13"/>
  <c r="V482" i="13"/>
  <c r="X482" i="13"/>
  <c r="AB482" i="13"/>
  <c r="AD482" i="13"/>
  <c r="AF482" i="13"/>
  <c r="AH482" i="13"/>
  <c r="AJ482" i="13"/>
  <c r="AL482" i="13"/>
  <c r="AN482" i="13"/>
  <c r="AQ482" i="13"/>
  <c r="BD482" i="13"/>
  <c r="BE482" i="13"/>
  <c r="B483" i="13"/>
  <c r="L483" i="13"/>
  <c r="V483" i="13"/>
  <c r="X483" i="13"/>
  <c r="AB483" i="13"/>
  <c r="AD483" i="13"/>
  <c r="AF483" i="13"/>
  <c r="AH483" i="13"/>
  <c r="AJ483" i="13"/>
  <c r="AL483" i="13"/>
  <c r="AN483" i="13"/>
  <c r="AQ483" i="13"/>
  <c r="BD483" i="13"/>
  <c r="BE483" i="13"/>
  <c r="B484" i="13"/>
  <c r="L484" i="13"/>
  <c r="V484" i="13"/>
  <c r="X484" i="13"/>
  <c r="AB484" i="13"/>
  <c r="AD484" i="13"/>
  <c r="AF484" i="13"/>
  <c r="AH484" i="13"/>
  <c r="AJ484" i="13"/>
  <c r="AL484" i="13"/>
  <c r="AN484" i="13"/>
  <c r="AQ484" i="13"/>
  <c r="BD484" i="13"/>
  <c r="BE484" i="13"/>
  <c r="B485" i="13"/>
  <c r="L485" i="13"/>
  <c r="V485" i="13"/>
  <c r="X485" i="13"/>
  <c r="AB485" i="13"/>
  <c r="AD485" i="13"/>
  <c r="AF485" i="13"/>
  <c r="AH485" i="13"/>
  <c r="AJ485" i="13"/>
  <c r="AL485" i="13"/>
  <c r="AN485" i="13"/>
  <c r="AQ485" i="13"/>
  <c r="BD485" i="13"/>
  <c r="BE485" i="13"/>
  <c r="B486" i="13"/>
  <c r="L486" i="13"/>
  <c r="V486" i="13"/>
  <c r="X486" i="13"/>
  <c r="AB486" i="13"/>
  <c r="AD486" i="13"/>
  <c r="AF486" i="13"/>
  <c r="AH486" i="13"/>
  <c r="AJ486" i="13"/>
  <c r="AL486" i="13"/>
  <c r="AN486" i="13"/>
  <c r="AQ486" i="13"/>
  <c r="BD486" i="13"/>
  <c r="BE486" i="13"/>
  <c r="B487" i="13"/>
  <c r="L487" i="13"/>
  <c r="V487" i="13"/>
  <c r="X487" i="13"/>
  <c r="AB487" i="13"/>
  <c r="AD487" i="13"/>
  <c r="AF487" i="13"/>
  <c r="AH487" i="13"/>
  <c r="AJ487" i="13"/>
  <c r="AL487" i="13"/>
  <c r="AN487" i="13"/>
  <c r="AQ487" i="13"/>
  <c r="BD487" i="13"/>
  <c r="BE487" i="13"/>
  <c r="B488" i="13"/>
  <c r="L488" i="13"/>
  <c r="V488" i="13"/>
  <c r="X488" i="13"/>
  <c r="AB488" i="13"/>
  <c r="AD488" i="13"/>
  <c r="AF488" i="13"/>
  <c r="AH488" i="13"/>
  <c r="AJ488" i="13"/>
  <c r="AL488" i="13"/>
  <c r="AN488" i="13"/>
  <c r="AQ488" i="13"/>
  <c r="BD488" i="13"/>
  <c r="BE488" i="13"/>
  <c r="B489" i="13"/>
  <c r="L489" i="13"/>
  <c r="V489" i="13"/>
  <c r="X489" i="13"/>
  <c r="AB489" i="13"/>
  <c r="AD489" i="13"/>
  <c r="AF489" i="13"/>
  <c r="AH489" i="13"/>
  <c r="AJ489" i="13"/>
  <c r="AL489" i="13"/>
  <c r="AN489" i="13"/>
  <c r="AQ489" i="13"/>
  <c r="BD489" i="13"/>
  <c r="BE489" i="13"/>
  <c r="B490" i="13"/>
  <c r="L490" i="13"/>
  <c r="V490" i="13"/>
  <c r="X490" i="13"/>
  <c r="AB490" i="13"/>
  <c r="AD490" i="13"/>
  <c r="AF490" i="13"/>
  <c r="AH490" i="13"/>
  <c r="AJ490" i="13"/>
  <c r="AL490" i="13"/>
  <c r="AN490" i="13"/>
  <c r="AQ490" i="13"/>
  <c r="BD490" i="13"/>
  <c r="BE490" i="13"/>
  <c r="B491" i="13"/>
  <c r="L491" i="13"/>
  <c r="V491" i="13"/>
  <c r="X491" i="13"/>
  <c r="AB491" i="13"/>
  <c r="AD491" i="13"/>
  <c r="AF491" i="13"/>
  <c r="AH491" i="13"/>
  <c r="AJ491" i="13"/>
  <c r="AL491" i="13"/>
  <c r="AN491" i="13"/>
  <c r="AQ491" i="13"/>
  <c r="BD491" i="13"/>
  <c r="BE491" i="13"/>
  <c r="B492" i="13"/>
  <c r="L492" i="13"/>
  <c r="V492" i="13"/>
  <c r="X492" i="13"/>
  <c r="AB492" i="13"/>
  <c r="AD492" i="13"/>
  <c r="AF492" i="13"/>
  <c r="AH492" i="13"/>
  <c r="AJ492" i="13"/>
  <c r="AL492" i="13"/>
  <c r="AN492" i="13"/>
  <c r="AQ492" i="13"/>
  <c r="BD492" i="13"/>
  <c r="BE492" i="13"/>
  <c r="B493" i="13"/>
  <c r="L493" i="13"/>
  <c r="V493" i="13"/>
  <c r="X493" i="13"/>
  <c r="AB493" i="13"/>
  <c r="AD493" i="13"/>
  <c r="AF493" i="13"/>
  <c r="AH493" i="13"/>
  <c r="AJ493" i="13"/>
  <c r="AL493" i="13"/>
  <c r="AN493" i="13"/>
  <c r="AQ493" i="13"/>
  <c r="BD493" i="13"/>
  <c r="BE493" i="13"/>
  <c r="B494" i="13"/>
  <c r="L494" i="13"/>
  <c r="V494" i="13"/>
  <c r="X494" i="13"/>
  <c r="AB494" i="13"/>
  <c r="AD494" i="13"/>
  <c r="AF494" i="13"/>
  <c r="AH494" i="13"/>
  <c r="AJ494" i="13"/>
  <c r="AL494" i="13"/>
  <c r="AN494" i="13"/>
  <c r="AQ494" i="13"/>
  <c r="BD494" i="13"/>
  <c r="BE494" i="13"/>
  <c r="B495" i="13"/>
  <c r="L495" i="13"/>
  <c r="V495" i="13"/>
  <c r="X495" i="13"/>
  <c r="AB495" i="13"/>
  <c r="AD495" i="13"/>
  <c r="AF495" i="13"/>
  <c r="AH495" i="13"/>
  <c r="AJ495" i="13"/>
  <c r="AL495" i="13"/>
  <c r="AN495" i="13"/>
  <c r="AQ495" i="13"/>
  <c r="BD495" i="13"/>
  <c r="BE495" i="13"/>
  <c r="B496" i="13"/>
  <c r="L496" i="13"/>
  <c r="V496" i="13"/>
  <c r="X496" i="13"/>
  <c r="AB496" i="13"/>
  <c r="AD496" i="13"/>
  <c r="AF496" i="13"/>
  <c r="AH496" i="13"/>
  <c r="AJ496" i="13"/>
  <c r="AL496" i="13"/>
  <c r="AN496" i="13"/>
  <c r="AQ496" i="13"/>
  <c r="BD496" i="13"/>
  <c r="BE496" i="13"/>
  <c r="B497" i="13"/>
  <c r="L497" i="13"/>
  <c r="V497" i="13"/>
  <c r="X497" i="13"/>
  <c r="AB497" i="13"/>
  <c r="AD497" i="13"/>
  <c r="AF497" i="13"/>
  <c r="AH497" i="13"/>
  <c r="AJ497" i="13"/>
  <c r="AL497" i="13"/>
  <c r="AN497" i="13"/>
  <c r="AQ497" i="13"/>
  <c r="BD497" i="13"/>
  <c r="BE497" i="13"/>
  <c r="C7" i="11"/>
  <c r="H7" i="11"/>
  <c r="K7" i="11"/>
  <c r="C8" i="11"/>
  <c r="H8" i="11"/>
  <c r="K8" i="11"/>
  <c r="C9" i="11"/>
  <c r="H9" i="11"/>
  <c r="K9" i="11"/>
  <c r="C10" i="11"/>
  <c r="H10" i="11"/>
  <c r="K10" i="11"/>
  <c r="C11" i="11"/>
  <c r="H11" i="11"/>
  <c r="K11" i="11"/>
  <c r="C12" i="11"/>
  <c r="H12" i="11"/>
  <c r="K12" i="11"/>
  <c r="C13" i="11"/>
  <c r="H13" i="11"/>
  <c r="K13" i="11"/>
  <c r="C14" i="11"/>
  <c r="H14" i="11"/>
  <c r="K14" i="11"/>
  <c r="C15" i="11"/>
  <c r="H15" i="11"/>
  <c r="K15" i="11"/>
  <c r="C16" i="11"/>
  <c r="H16" i="11"/>
  <c r="K16" i="11"/>
  <c r="C17" i="11"/>
  <c r="H17" i="11"/>
  <c r="K17" i="11"/>
  <c r="C18" i="11"/>
  <c r="H18" i="11"/>
  <c r="K18" i="11"/>
  <c r="C19" i="11"/>
  <c r="H19" i="11"/>
  <c r="K19" i="11"/>
  <c r="C20" i="11"/>
  <c r="H20" i="11"/>
  <c r="K20" i="11"/>
  <c r="C21" i="11"/>
  <c r="H21" i="11"/>
  <c r="K21" i="11"/>
  <c r="C22" i="11"/>
  <c r="H22" i="11"/>
  <c r="K22" i="11"/>
  <c r="C23" i="11"/>
  <c r="H23" i="11"/>
  <c r="K23" i="11"/>
  <c r="C24" i="11"/>
  <c r="H24" i="11"/>
  <c r="K24" i="11"/>
  <c r="C25" i="11"/>
  <c r="H25" i="11"/>
  <c r="K25" i="11"/>
  <c r="C26" i="11"/>
  <c r="H26" i="11"/>
  <c r="K26" i="11"/>
  <c r="C27" i="11"/>
  <c r="H27" i="11"/>
  <c r="K27" i="11"/>
  <c r="C28" i="11"/>
  <c r="H28" i="11"/>
  <c r="K28" i="11"/>
  <c r="C29" i="11"/>
  <c r="H29" i="11"/>
  <c r="K29" i="11"/>
  <c r="C30" i="11"/>
  <c r="H30" i="11"/>
  <c r="K30" i="11"/>
  <c r="C31" i="11"/>
  <c r="H31" i="11"/>
  <c r="K31" i="11"/>
  <c r="C32" i="11"/>
  <c r="H32" i="11"/>
  <c r="K32" i="11"/>
  <c r="C33" i="11"/>
  <c r="H33" i="11"/>
  <c r="K33" i="11"/>
  <c r="C34" i="11"/>
  <c r="H34" i="11"/>
  <c r="K34" i="11"/>
  <c r="C35" i="11"/>
  <c r="H35" i="11"/>
  <c r="K35" i="11"/>
  <c r="C36" i="11"/>
  <c r="H36" i="11"/>
  <c r="K36" i="11"/>
  <c r="C37" i="11"/>
  <c r="H37" i="11"/>
  <c r="K37" i="11"/>
  <c r="C38" i="11"/>
  <c r="H38" i="11"/>
  <c r="K38" i="11"/>
  <c r="C39" i="11"/>
  <c r="H39" i="11"/>
  <c r="K39" i="11"/>
  <c r="C40" i="11"/>
  <c r="H40" i="11"/>
  <c r="K40" i="11"/>
  <c r="C41" i="11"/>
  <c r="H41" i="11"/>
  <c r="K41" i="11"/>
  <c r="C42" i="11"/>
  <c r="H42" i="11"/>
  <c r="K42" i="11"/>
  <c r="C43" i="11"/>
  <c r="H43" i="11"/>
  <c r="K43" i="11"/>
  <c r="C44" i="11"/>
  <c r="H44" i="11"/>
  <c r="K44" i="11"/>
  <c r="C45" i="11"/>
  <c r="H45" i="11"/>
  <c r="K45" i="11"/>
  <c r="C46" i="11"/>
  <c r="H46" i="11"/>
  <c r="K46" i="11"/>
  <c r="C47" i="11"/>
  <c r="H47" i="11"/>
  <c r="K47" i="11"/>
  <c r="C48" i="11"/>
  <c r="H48" i="11"/>
  <c r="K48" i="11"/>
  <c r="C49" i="11"/>
  <c r="H49" i="11"/>
  <c r="K49" i="11"/>
  <c r="C50" i="11"/>
  <c r="H50" i="11"/>
  <c r="K50" i="11"/>
  <c r="C51" i="11"/>
  <c r="H51" i="11"/>
  <c r="K51" i="11"/>
  <c r="C52" i="11"/>
  <c r="H52" i="11"/>
  <c r="K52" i="11"/>
  <c r="C53" i="11"/>
  <c r="H53" i="11"/>
  <c r="K53" i="11"/>
  <c r="C54" i="11"/>
  <c r="H54" i="11"/>
  <c r="K54" i="11"/>
  <c r="C55" i="11"/>
  <c r="H55" i="11"/>
  <c r="K55" i="11"/>
  <c r="C56" i="11"/>
  <c r="H56" i="11"/>
  <c r="K56" i="11"/>
  <c r="C57" i="11"/>
  <c r="H57" i="11"/>
  <c r="K57" i="11"/>
  <c r="C58" i="11"/>
  <c r="H58" i="11"/>
  <c r="K58" i="11"/>
  <c r="C59" i="11"/>
  <c r="H59" i="11"/>
  <c r="K59" i="11"/>
  <c r="C60" i="11"/>
  <c r="H60" i="11"/>
  <c r="K60" i="11"/>
  <c r="C61" i="11"/>
  <c r="H61" i="11"/>
  <c r="K61" i="11"/>
  <c r="C62" i="11"/>
  <c r="H62" i="11"/>
  <c r="K62" i="11"/>
  <c r="C63" i="11"/>
  <c r="H63" i="11"/>
  <c r="K63" i="11"/>
  <c r="C64" i="11"/>
  <c r="H64" i="11"/>
  <c r="K64" i="11"/>
  <c r="C65" i="11"/>
  <c r="H65" i="11"/>
  <c r="K65" i="11"/>
  <c r="C66" i="11"/>
  <c r="H66" i="11"/>
  <c r="K66" i="11"/>
  <c r="C67" i="11"/>
  <c r="H67" i="11"/>
  <c r="K67" i="11"/>
  <c r="C68" i="11"/>
  <c r="H68" i="11"/>
  <c r="K68" i="11"/>
  <c r="C69" i="11"/>
  <c r="H69" i="11"/>
  <c r="K69" i="11"/>
  <c r="C70" i="11"/>
  <c r="H70" i="11"/>
  <c r="K70" i="11"/>
  <c r="C71" i="11"/>
  <c r="H71" i="11"/>
  <c r="K71" i="11"/>
  <c r="C72" i="11"/>
  <c r="H72" i="11"/>
  <c r="K72" i="11"/>
  <c r="C73" i="11"/>
  <c r="H73" i="11"/>
  <c r="K73" i="11"/>
  <c r="C74" i="11"/>
  <c r="H74" i="11"/>
  <c r="K74" i="11"/>
  <c r="C75" i="11"/>
  <c r="H75" i="11"/>
  <c r="K75" i="11"/>
  <c r="C76" i="11"/>
  <c r="H76" i="11"/>
  <c r="K76" i="11"/>
  <c r="C77" i="11"/>
  <c r="H77" i="11"/>
  <c r="K77" i="11"/>
  <c r="C78" i="11"/>
  <c r="H78" i="11"/>
  <c r="K78" i="11"/>
  <c r="C79" i="11"/>
  <c r="H79" i="11"/>
  <c r="K79" i="11"/>
  <c r="C80" i="11"/>
  <c r="H80" i="11"/>
  <c r="K80" i="11"/>
  <c r="C81" i="11"/>
  <c r="H81" i="11"/>
  <c r="K81" i="11"/>
  <c r="C82" i="11"/>
  <c r="H82" i="11"/>
  <c r="K82" i="11"/>
  <c r="C83" i="11"/>
  <c r="H83" i="11"/>
  <c r="K83" i="11"/>
  <c r="C84" i="11"/>
  <c r="H84" i="11"/>
  <c r="K84" i="11"/>
  <c r="C85" i="11"/>
  <c r="H85" i="11"/>
  <c r="K85" i="11"/>
  <c r="C86" i="11"/>
  <c r="H86" i="11"/>
  <c r="K86" i="11"/>
  <c r="C87" i="11"/>
  <c r="H87" i="11"/>
  <c r="K87" i="11"/>
  <c r="C88" i="11"/>
  <c r="H88" i="11"/>
  <c r="K88" i="11"/>
  <c r="C89" i="11"/>
  <c r="H89" i="11"/>
  <c r="K89" i="11"/>
  <c r="C90" i="11"/>
  <c r="H90" i="11"/>
  <c r="K90" i="11"/>
  <c r="C91" i="11"/>
  <c r="H91" i="11"/>
  <c r="K91" i="11"/>
  <c r="C92" i="11"/>
  <c r="H92" i="11"/>
  <c r="K92" i="11"/>
  <c r="C93" i="11"/>
  <c r="H93" i="11"/>
  <c r="K93" i="11"/>
  <c r="C94" i="11"/>
  <c r="H94" i="11"/>
  <c r="K94" i="11"/>
  <c r="C95" i="11"/>
  <c r="H95" i="11"/>
  <c r="K95" i="11"/>
  <c r="C96" i="11"/>
  <c r="H96" i="11"/>
  <c r="K96" i="11"/>
  <c r="C97" i="11"/>
  <c r="H97" i="11"/>
  <c r="K97" i="11"/>
  <c r="C98" i="11"/>
  <c r="H98" i="11"/>
  <c r="K98" i="11"/>
  <c r="C99" i="11"/>
  <c r="H99" i="11"/>
  <c r="K99" i="11"/>
  <c r="C100" i="11"/>
  <c r="H100" i="11"/>
  <c r="K100" i="11"/>
  <c r="C101" i="11"/>
  <c r="H101" i="11"/>
  <c r="K101" i="11"/>
  <c r="C102" i="11"/>
  <c r="H102" i="11"/>
  <c r="K102" i="11"/>
  <c r="C103" i="11"/>
  <c r="H103" i="11"/>
  <c r="K103" i="11"/>
  <c r="C104" i="11"/>
  <c r="H104" i="11"/>
  <c r="K104" i="11"/>
  <c r="C105" i="11"/>
  <c r="H105" i="11"/>
  <c r="K105" i="11"/>
  <c r="C106" i="11"/>
  <c r="H106" i="11"/>
  <c r="K106" i="11"/>
  <c r="C107" i="11"/>
  <c r="H107" i="11"/>
  <c r="K107" i="11"/>
  <c r="C108" i="11"/>
  <c r="H108" i="11"/>
  <c r="K108" i="11"/>
  <c r="C109" i="11"/>
  <c r="H109" i="11"/>
  <c r="K109" i="11"/>
  <c r="C110" i="11"/>
  <c r="H110" i="11"/>
  <c r="K110" i="11"/>
  <c r="C111" i="11"/>
  <c r="H111" i="11"/>
  <c r="K111" i="11"/>
  <c r="C112" i="11"/>
  <c r="H112" i="11"/>
  <c r="K112" i="11"/>
  <c r="C113" i="11"/>
  <c r="H113" i="11"/>
  <c r="K113" i="11"/>
  <c r="C114" i="11"/>
  <c r="H114" i="11"/>
  <c r="K114" i="11"/>
  <c r="C115" i="11"/>
  <c r="H115" i="11"/>
  <c r="K115" i="11"/>
  <c r="C116" i="11"/>
  <c r="H116" i="11"/>
  <c r="K116" i="11"/>
  <c r="C117" i="11"/>
  <c r="H117" i="11"/>
  <c r="K117" i="11"/>
  <c r="C118" i="11"/>
  <c r="H118" i="11"/>
  <c r="K118" i="11"/>
  <c r="C119" i="11"/>
  <c r="H119" i="11"/>
  <c r="K119" i="11"/>
  <c r="C120" i="11"/>
  <c r="H120" i="11"/>
  <c r="K120" i="11"/>
  <c r="C121" i="11"/>
  <c r="H121" i="11"/>
  <c r="K121" i="11"/>
  <c r="C122" i="11"/>
  <c r="H122" i="11"/>
  <c r="K122" i="11"/>
  <c r="C123" i="11"/>
  <c r="H123" i="11"/>
  <c r="K123" i="11"/>
  <c r="C124" i="11"/>
  <c r="H124" i="11"/>
  <c r="K124" i="11"/>
  <c r="C125" i="11"/>
  <c r="H125" i="11"/>
  <c r="K125" i="11"/>
  <c r="C126" i="11"/>
  <c r="H126" i="11"/>
  <c r="K126" i="11"/>
  <c r="C127" i="11"/>
  <c r="H127" i="11"/>
  <c r="K127" i="11"/>
  <c r="C128" i="11"/>
  <c r="H128" i="11"/>
  <c r="K128" i="11"/>
  <c r="C129" i="11"/>
  <c r="H129" i="11"/>
  <c r="K129" i="11"/>
  <c r="C130" i="11"/>
  <c r="H130" i="11"/>
  <c r="K130" i="11"/>
  <c r="C131" i="11"/>
  <c r="H131" i="11"/>
  <c r="K131" i="11"/>
  <c r="C132" i="11"/>
  <c r="H132" i="11"/>
  <c r="K132" i="11"/>
  <c r="C133" i="11"/>
  <c r="H133" i="11"/>
  <c r="K133" i="11"/>
  <c r="C134" i="11"/>
  <c r="H134" i="11"/>
  <c r="K134" i="11"/>
  <c r="C135" i="11"/>
  <c r="H135" i="11"/>
  <c r="K135" i="11"/>
  <c r="C136" i="11"/>
  <c r="H136" i="11"/>
  <c r="K136" i="11"/>
  <c r="C137" i="11"/>
  <c r="H137" i="11"/>
  <c r="K137" i="11"/>
  <c r="C138" i="11"/>
  <c r="H138" i="11"/>
  <c r="K138" i="11"/>
  <c r="C139" i="11"/>
  <c r="H139" i="11"/>
  <c r="K139" i="11"/>
  <c r="C140" i="11"/>
  <c r="H140" i="11"/>
  <c r="K140" i="11"/>
  <c r="C141" i="11"/>
  <c r="H141" i="11"/>
  <c r="K141" i="11"/>
  <c r="C142" i="11"/>
  <c r="H142" i="11"/>
  <c r="K142" i="11"/>
  <c r="C143" i="11"/>
  <c r="H143" i="11"/>
  <c r="K143" i="11"/>
  <c r="C144" i="11"/>
  <c r="H144" i="11"/>
  <c r="K144" i="11"/>
  <c r="C145" i="11"/>
  <c r="H145" i="11"/>
  <c r="K145" i="11"/>
  <c r="C146" i="11"/>
  <c r="H146" i="11"/>
  <c r="K146" i="11"/>
  <c r="C147" i="11"/>
  <c r="H147" i="11"/>
  <c r="K147" i="11"/>
  <c r="C148" i="11"/>
  <c r="H148" i="11"/>
  <c r="K148" i="11"/>
  <c r="C149" i="11"/>
  <c r="H149" i="11"/>
  <c r="K149" i="11"/>
  <c r="C150" i="11"/>
  <c r="H150" i="11"/>
  <c r="K150" i="11"/>
  <c r="C151" i="11"/>
  <c r="H151" i="11"/>
  <c r="K151" i="11"/>
  <c r="C152" i="11"/>
  <c r="H152" i="11"/>
  <c r="K152" i="11"/>
  <c r="C153" i="11"/>
  <c r="H153" i="11"/>
  <c r="K153" i="11"/>
  <c r="C154" i="11"/>
  <c r="H154" i="11"/>
  <c r="K154" i="11"/>
  <c r="C155" i="11"/>
  <c r="H155" i="11"/>
  <c r="K155" i="11"/>
  <c r="C156" i="11"/>
  <c r="H156" i="11"/>
  <c r="K156" i="11"/>
  <c r="C157" i="11"/>
  <c r="H157" i="11"/>
  <c r="K157" i="11"/>
  <c r="C158" i="11"/>
  <c r="H158" i="11"/>
  <c r="K158" i="11"/>
  <c r="C159" i="11"/>
  <c r="H159" i="11"/>
  <c r="K159" i="11"/>
  <c r="C160" i="11"/>
  <c r="H160" i="11"/>
  <c r="K160" i="11"/>
  <c r="C161" i="11"/>
  <c r="H161" i="11"/>
  <c r="K161" i="11"/>
  <c r="C162" i="11"/>
  <c r="H162" i="11"/>
  <c r="K162" i="11"/>
  <c r="C163" i="11"/>
  <c r="H163" i="11"/>
  <c r="K163" i="11"/>
  <c r="C164" i="11"/>
  <c r="H164" i="11"/>
  <c r="K164" i="11"/>
  <c r="C165" i="11"/>
  <c r="H165" i="11"/>
  <c r="K165" i="11"/>
  <c r="C166" i="11"/>
  <c r="H166" i="11"/>
  <c r="K166" i="11"/>
  <c r="C167" i="11"/>
  <c r="H167" i="11"/>
  <c r="K167" i="11"/>
  <c r="C168" i="11"/>
  <c r="H168" i="11"/>
  <c r="K168" i="11"/>
  <c r="C169" i="11"/>
  <c r="H169" i="11"/>
  <c r="K169" i="11"/>
  <c r="C170" i="11"/>
  <c r="H170" i="11"/>
  <c r="K170" i="11"/>
  <c r="C171" i="11"/>
  <c r="H171" i="11"/>
  <c r="K171" i="11"/>
  <c r="C172" i="11"/>
  <c r="H172" i="11"/>
  <c r="K172" i="11"/>
  <c r="C173" i="11"/>
  <c r="H173" i="11"/>
  <c r="K173" i="11"/>
  <c r="C174" i="11"/>
  <c r="H174" i="11"/>
  <c r="K174" i="11"/>
  <c r="C175" i="11"/>
  <c r="H175" i="11"/>
  <c r="K175" i="11"/>
  <c r="C176" i="11"/>
  <c r="H176" i="11"/>
  <c r="K176" i="11"/>
  <c r="C177" i="11"/>
  <c r="H177" i="11"/>
  <c r="K177" i="11"/>
  <c r="C178" i="11"/>
  <c r="H178" i="11"/>
  <c r="K178" i="11"/>
  <c r="C179" i="11"/>
  <c r="H179" i="11"/>
  <c r="K179" i="11"/>
  <c r="C180" i="11"/>
  <c r="H180" i="11"/>
  <c r="K180" i="11"/>
  <c r="C181" i="11"/>
  <c r="H181" i="11"/>
  <c r="K181" i="11"/>
  <c r="C182" i="11"/>
  <c r="H182" i="11"/>
  <c r="K182" i="11"/>
  <c r="C183" i="11"/>
  <c r="H183" i="11"/>
  <c r="K183" i="11"/>
  <c r="C184" i="11"/>
  <c r="H184" i="11"/>
  <c r="K184" i="11"/>
  <c r="C185" i="11"/>
  <c r="H185" i="11"/>
  <c r="K185" i="11"/>
  <c r="C186" i="11"/>
  <c r="H186" i="11"/>
  <c r="K186" i="11"/>
  <c r="C187" i="11"/>
  <c r="H187" i="11"/>
  <c r="K187" i="11"/>
  <c r="C188" i="11"/>
  <c r="H188" i="11"/>
  <c r="K188" i="11"/>
  <c r="C189" i="11"/>
  <c r="H189" i="11"/>
  <c r="K189" i="11"/>
  <c r="C190" i="11"/>
  <c r="H190" i="11"/>
  <c r="K190" i="11"/>
  <c r="C191" i="11"/>
  <c r="H191" i="11"/>
  <c r="K191" i="11"/>
  <c r="C192" i="11"/>
  <c r="H192" i="11"/>
  <c r="K192" i="11"/>
  <c r="C193" i="11"/>
  <c r="H193" i="11"/>
  <c r="K193" i="11"/>
  <c r="C194" i="11"/>
  <c r="H194" i="11"/>
  <c r="K194" i="11"/>
  <c r="C195" i="11"/>
  <c r="H195" i="11"/>
  <c r="K195" i="11"/>
  <c r="C196" i="11"/>
  <c r="H196" i="11"/>
  <c r="K196" i="11"/>
  <c r="C197" i="11"/>
  <c r="H197" i="11"/>
  <c r="K197" i="11"/>
  <c r="C198" i="11"/>
  <c r="H198" i="11"/>
  <c r="K198" i="11"/>
  <c r="C199" i="11"/>
  <c r="H199" i="11"/>
  <c r="K199" i="11"/>
  <c r="C200" i="11"/>
  <c r="H200" i="11"/>
  <c r="K200" i="11"/>
  <c r="C201" i="11"/>
  <c r="H201" i="11"/>
  <c r="K201" i="11"/>
  <c r="C202" i="11"/>
  <c r="H202" i="11"/>
  <c r="K202" i="11"/>
  <c r="C203" i="11"/>
  <c r="H203" i="11"/>
  <c r="K203" i="11"/>
  <c r="C204" i="11"/>
  <c r="H204" i="11"/>
  <c r="K204" i="11"/>
  <c r="C205" i="11"/>
  <c r="H205" i="11"/>
  <c r="K205" i="11"/>
  <c r="C206" i="11"/>
  <c r="H206" i="11"/>
  <c r="K206" i="11"/>
  <c r="C207" i="11"/>
  <c r="H207" i="11"/>
  <c r="K207" i="11"/>
  <c r="C208" i="11"/>
  <c r="H208" i="11"/>
  <c r="K208" i="11"/>
  <c r="C209" i="11"/>
  <c r="H209" i="11"/>
  <c r="K209" i="11"/>
  <c r="C210" i="11"/>
  <c r="H210" i="11"/>
  <c r="K210" i="11"/>
  <c r="C211" i="11"/>
  <c r="H211" i="11"/>
  <c r="K211" i="11"/>
  <c r="C212" i="11"/>
  <c r="H212" i="11"/>
  <c r="K212" i="11"/>
  <c r="C213" i="11"/>
  <c r="H213" i="11"/>
  <c r="K213" i="11"/>
  <c r="C214" i="11"/>
  <c r="H214" i="11"/>
  <c r="K214" i="11"/>
  <c r="C215" i="11"/>
  <c r="H215" i="11"/>
  <c r="K215" i="11"/>
  <c r="C216" i="11"/>
  <c r="H216" i="11"/>
  <c r="K216" i="11"/>
  <c r="C217" i="11"/>
  <c r="H217" i="11"/>
  <c r="K217" i="11"/>
  <c r="C218" i="11"/>
  <c r="H218" i="11"/>
  <c r="K218" i="11"/>
  <c r="C219" i="11"/>
  <c r="H219" i="11"/>
  <c r="K219" i="11"/>
  <c r="C220" i="11"/>
  <c r="H220" i="11"/>
  <c r="K220" i="11"/>
  <c r="C221" i="11"/>
  <c r="H221" i="11"/>
  <c r="K221" i="11"/>
  <c r="C222" i="11"/>
  <c r="H222" i="11"/>
  <c r="K222" i="11"/>
  <c r="C223" i="11"/>
  <c r="H223" i="11"/>
  <c r="K223" i="11"/>
  <c r="C224" i="11"/>
  <c r="H224" i="11"/>
  <c r="K224" i="11"/>
  <c r="C225" i="11"/>
  <c r="H225" i="11"/>
  <c r="K225" i="11"/>
  <c r="C226" i="11"/>
  <c r="H226" i="11"/>
  <c r="K226" i="11"/>
  <c r="C227" i="11"/>
  <c r="H227" i="11"/>
  <c r="K227" i="11"/>
  <c r="C228" i="11"/>
  <c r="H228" i="11"/>
  <c r="K228" i="11"/>
  <c r="C229" i="11"/>
  <c r="H229" i="11"/>
  <c r="K229" i="11"/>
  <c r="C230" i="11"/>
  <c r="H230" i="11"/>
  <c r="K230" i="11"/>
  <c r="C231" i="11"/>
  <c r="H231" i="11"/>
  <c r="K231" i="11"/>
  <c r="C232" i="11"/>
  <c r="H232" i="11"/>
  <c r="K232" i="11"/>
  <c r="C233" i="11"/>
  <c r="H233" i="11"/>
  <c r="K233" i="11"/>
  <c r="C234" i="11"/>
  <c r="H234" i="11"/>
  <c r="K234" i="11"/>
  <c r="C235" i="11"/>
  <c r="H235" i="11"/>
  <c r="K235" i="11"/>
  <c r="C236" i="11"/>
  <c r="H236" i="11"/>
  <c r="K236" i="11"/>
  <c r="C237" i="11"/>
  <c r="H237" i="11"/>
  <c r="K237" i="11"/>
  <c r="C238" i="11"/>
  <c r="H238" i="11"/>
  <c r="K238" i="11"/>
  <c r="C239" i="11"/>
  <c r="H239" i="11"/>
  <c r="K239" i="11"/>
  <c r="C240" i="11"/>
  <c r="H240" i="11"/>
  <c r="K240" i="11"/>
  <c r="C241" i="11"/>
  <c r="H241" i="11"/>
  <c r="K241" i="11"/>
  <c r="C242" i="11"/>
  <c r="H242" i="11"/>
  <c r="K242" i="11"/>
  <c r="C243" i="11"/>
  <c r="H243" i="11"/>
  <c r="K243" i="11"/>
  <c r="C244" i="11"/>
  <c r="H244" i="11"/>
  <c r="K244" i="11"/>
  <c r="C245" i="11"/>
  <c r="H245" i="11"/>
  <c r="K245" i="11"/>
  <c r="C246" i="11"/>
  <c r="H246" i="11"/>
  <c r="K246" i="11"/>
  <c r="C247" i="11"/>
  <c r="H247" i="11"/>
  <c r="K247" i="11"/>
  <c r="C248" i="11"/>
  <c r="H248" i="11"/>
  <c r="K248" i="11"/>
  <c r="C249" i="11"/>
  <c r="H249" i="11"/>
  <c r="K249" i="11"/>
  <c r="C250" i="11"/>
  <c r="H250" i="11"/>
  <c r="K250" i="11"/>
  <c r="C251" i="11"/>
  <c r="H251" i="11"/>
  <c r="K251" i="11"/>
  <c r="C252" i="11"/>
  <c r="H252" i="11"/>
  <c r="K252" i="11"/>
  <c r="C253" i="11"/>
  <c r="H253" i="11"/>
  <c r="K253" i="11"/>
  <c r="C254" i="11"/>
  <c r="H254" i="11"/>
  <c r="K254" i="11"/>
  <c r="C255" i="11"/>
  <c r="H255" i="11"/>
  <c r="K255" i="11"/>
  <c r="C256" i="11"/>
  <c r="H256" i="11"/>
  <c r="K256" i="11"/>
  <c r="C257" i="11"/>
  <c r="H257" i="11"/>
  <c r="K257" i="11"/>
  <c r="C258" i="11"/>
  <c r="H258" i="11"/>
  <c r="K258" i="11"/>
  <c r="C259" i="11"/>
  <c r="H259" i="11"/>
  <c r="K259" i="11"/>
  <c r="C260" i="11"/>
  <c r="H260" i="11"/>
  <c r="K260" i="11"/>
  <c r="C261" i="11"/>
  <c r="H261" i="11"/>
  <c r="K261" i="11"/>
  <c r="C262" i="11"/>
  <c r="H262" i="11"/>
  <c r="K262" i="11"/>
  <c r="C263" i="11"/>
  <c r="H263" i="11"/>
  <c r="K263" i="11"/>
  <c r="C264" i="11"/>
  <c r="H264" i="11"/>
  <c r="K264" i="11"/>
  <c r="C265" i="11"/>
  <c r="H265" i="11"/>
  <c r="K265" i="11"/>
  <c r="C266" i="11"/>
  <c r="H266" i="11"/>
  <c r="K266" i="11"/>
  <c r="C267" i="11"/>
  <c r="H267" i="11"/>
  <c r="K267" i="11"/>
  <c r="C268" i="11"/>
  <c r="H268" i="11"/>
  <c r="K268" i="11"/>
  <c r="C269" i="11"/>
  <c r="H269" i="11"/>
  <c r="K269" i="11"/>
  <c r="C270" i="11"/>
  <c r="H270" i="11"/>
  <c r="K270" i="11"/>
  <c r="C271" i="11"/>
  <c r="H271" i="11"/>
  <c r="K271" i="11"/>
  <c r="C272" i="11"/>
  <c r="H272" i="11"/>
  <c r="K272" i="11"/>
  <c r="C273" i="11"/>
  <c r="H273" i="11"/>
  <c r="K273" i="11"/>
  <c r="C274" i="11"/>
  <c r="H274" i="11"/>
  <c r="K274" i="11"/>
  <c r="C275" i="11"/>
  <c r="H275" i="11"/>
  <c r="K275" i="11"/>
  <c r="C276" i="11"/>
  <c r="H276" i="11"/>
  <c r="K276" i="11"/>
  <c r="C277" i="11"/>
  <c r="H277" i="11"/>
  <c r="K277" i="11"/>
  <c r="C278" i="11"/>
  <c r="H278" i="11"/>
  <c r="K278" i="11"/>
  <c r="C279" i="11"/>
  <c r="H279" i="11"/>
  <c r="K279" i="11"/>
  <c r="C280" i="11"/>
  <c r="H280" i="11"/>
  <c r="K280" i="11"/>
  <c r="C281" i="11"/>
  <c r="H281" i="11"/>
  <c r="K281" i="11"/>
  <c r="C282" i="11"/>
  <c r="H282" i="11"/>
  <c r="K282" i="11"/>
  <c r="C283" i="11"/>
  <c r="H283" i="11"/>
  <c r="K283" i="11"/>
  <c r="C284" i="11"/>
  <c r="H284" i="11"/>
  <c r="K284" i="11"/>
  <c r="C285" i="11"/>
  <c r="H285" i="11"/>
  <c r="K285" i="11"/>
  <c r="C286" i="11"/>
  <c r="H286" i="11"/>
  <c r="K286" i="11"/>
  <c r="C287" i="11"/>
  <c r="H287" i="11"/>
  <c r="K287" i="11"/>
  <c r="C288" i="11"/>
  <c r="H288" i="11"/>
  <c r="K288" i="11"/>
  <c r="C289" i="11"/>
  <c r="H289" i="11"/>
  <c r="K289" i="11"/>
  <c r="C290" i="11"/>
  <c r="H290" i="11"/>
  <c r="K290" i="11"/>
  <c r="C291" i="11"/>
  <c r="H291" i="11"/>
  <c r="K291" i="11"/>
  <c r="C292" i="11"/>
  <c r="H292" i="11"/>
  <c r="K292" i="11"/>
  <c r="C293" i="11"/>
  <c r="H293" i="11"/>
  <c r="K293" i="11"/>
  <c r="C294" i="11"/>
  <c r="H294" i="11"/>
  <c r="K294" i="11"/>
  <c r="C295" i="11"/>
  <c r="H295" i="11"/>
  <c r="K295" i="11"/>
  <c r="C296" i="11"/>
  <c r="H296" i="11"/>
  <c r="K296" i="11"/>
  <c r="C297" i="11"/>
  <c r="H297" i="11"/>
  <c r="K297" i="11"/>
  <c r="C298" i="11"/>
  <c r="H298" i="11"/>
  <c r="K298" i="11"/>
  <c r="C299" i="11"/>
  <c r="H299" i="11"/>
  <c r="K299" i="11"/>
  <c r="C300" i="11"/>
  <c r="H300" i="11"/>
  <c r="K300" i="11"/>
  <c r="C301" i="11"/>
  <c r="H301" i="11"/>
  <c r="K301" i="11"/>
  <c r="C302" i="11"/>
  <c r="H302" i="11"/>
  <c r="K302" i="11"/>
  <c r="C303" i="11"/>
  <c r="H303" i="11"/>
  <c r="K303" i="11"/>
  <c r="C304" i="11"/>
  <c r="H304" i="11"/>
  <c r="K304" i="11"/>
  <c r="C305" i="11"/>
  <c r="H305" i="11"/>
  <c r="K305" i="11"/>
  <c r="C306" i="11"/>
  <c r="H306" i="11"/>
  <c r="K306" i="11"/>
  <c r="C307" i="11"/>
  <c r="H307" i="11"/>
  <c r="K307" i="11"/>
  <c r="C308" i="11"/>
  <c r="H308" i="11"/>
  <c r="K308" i="11"/>
  <c r="C309" i="11"/>
  <c r="H309" i="11"/>
  <c r="K309" i="11"/>
  <c r="C310" i="11"/>
  <c r="H310" i="11"/>
  <c r="K310" i="11"/>
  <c r="C311" i="11"/>
  <c r="H311" i="11"/>
  <c r="K311" i="11"/>
  <c r="C312" i="11"/>
  <c r="H312" i="11"/>
  <c r="K312" i="11"/>
  <c r="C313" i="11"/>
  <c r="H313" i="11"/>
  <c r="K313" i="11"/>
  <c r="C314" i="11"/>
  <c r="H314" i="11"/>
  <c r="K314" i="11"/>
  <c r="C315" i="11"/>
  <c r="H315" i="11"/>
  <c r="K315" i="11"/>
  <c r="C316" i="11"/>
  <c r="H316" i="11"/>
  <c r="K316" i="11"/>
  <c r="C317" i="11"/>
  <c r="H317" i="11"/>
  <c r="K317" i="11"/>
  <c r="C318" i="11"/>
  <c r="H318" i="11"/>
  <c r="K318" i="11"/>
  <c r="C319" i="11"/>
  <c r="H319" i="11"/>
  <c r="K319" i="11"/>
  <c r="C320" i="11"/>
  <c r="H320" i="11"/>
  <c r="K320" i="11"/>
  <c r="C321" i="11"/>
  <c r="H321" i="11"/>
  <c r="K321" i="11"/>
  <c r="C322" i="11"/>
  <c r="H322" i="11"/>
  <c r="K322" i="11"/>
  <c r="C323" i="11"/>
  <c r="H323" i="11"/>
  <c r="K323" i="11"/>
  <c r="C324" i="11"/>
  <c r="H324" i="11"/>
  <c r="K324" i="11"/>
  <c r="C325" i="11"/>
  <c r="H325" i="11"/>
  <c r="K325" i="11"/>
  <c r="C326" i="11"/>
  <c r="H326" i="11"/>
  <c r="K326" i="11"/>
  <c r="C327" i="11"/>
  <c r="H327" i="11"/>
  <c r="K327" i="11"/>
  <c r="C328" i="11"/>
  <c r="H328" i="11"/>
  <c r="K328" i="11"/>
  <c r="C329" i="11"/>
  <c r="H329" i="11"/>
  <c r="K329" i="11"/>
  <c r="C330" i="11"/>
  <c r="H330" i="11"/>
  <c r="K330" i="11"/>
  <c r="C331" i="11"/>
  <c r="H331" i="11"/>
  <c r="K331" i="11"/>
  <c r="C332" i="11"/>
  <c r="H332" i="11"/>
  <c r="K332" i="11"/>
  <c r="C333" i="11"/>
  <c r="H333" i="11"/>
  <c r="K333" i="11"/>
  <c r="C334" i="11"/>
  <c r="H334" i="11"/>
  <c r="K334" i="11"/>
  <c r="C335" i="11"/>
  <c r="H335" i="11"/>
  <c r="K335" i="11"/>
  <c r="C336" i="11"/>
  <c r="H336" i="11"/>
  <c r="K336" i="11"/>
  <c r="C337" i="11"/>
  <c r="H337" i="11"/>
  <c r="K337" i="11"/>
  <c r="C338" i="11"/>
  <c r="H338" i="11"/>
  <c r="K338" i="11"/>
  <c r="C339" i="11"/>
  <c r="H339" i="11"/>
  <c r="K339" i="11"/>
  <c r="C340" i="11"/>
  <c r="H340" i="11"/>
  <c r="K340" i="11"/>
  <c r="C341" i="11"/>
  <c r="H341" i="11"/>
  <c r="K341" i="11"/>
  <c r="C342" i="11"/>
  <c r="H342" i="11"/>
  <c r="K342" i="11"/>
  <c r="C343" i="11"/>
  <c r="H343" i="11"/>
  <c r="K343" i="11"/>
  <c r="C344" i="11"/>
  <c r="H344" i="11"/>
  <c r="K344" i="11"/>
  <c r="C345" i="11"/>
  <c r="H345" i="11"/>
  <c r="K345" i="11"/>
  <c r="C346" i="11"/>
  <c r="H346" i="11"/>
  <c r="K346" i="11"/>
  <c r="C347" i="11"/>
  <c r="H347" i="11"/>
  <c r="K347" i="11"/>
  <c r="C348" i="11"/>
  <c r="H348" i="11"/>
  <c r="K348" i="11"/>
  <c r="C349" i="11"/>
  <c r="H349" i="11"/>
  <c r="K349" i="11"/>
  <c r="C350" i="11"/>
  <c r="H350" i="11"/>
  <c r="K350" i="11"/>
  <c r="C351" i="11"/>
  <c r="H351" i="11"/>
  <c r="K351" i="11"/>
  <c r="C352" i="11"/>
  <c r="H352" i="11"/>
  <c r="K352" i="11"/>
  <c r="C353" i="11"/>
  <c r="H353" i="11"/>
  <c r="K353" i="11"/>
  <c r="C354" i="11"/>
  <c r="H354" i="11"/>
  <c r="K354" i="11"/>
  <c r="C355" i="11"/>
  <c r="H355" i="11"/>
  <c r="K355" i="11"/>
  <c r="C356" i="11"/>
  <c r="H356" i="11"/>
  <c r="K356" i="11"/>
  <c r="C357" i="11"/>
  <c r="H357" i="11"/>
  <c r="K357" i="11"/>
  <c r="C358" i="11"/>
  <c r="H358" i="11"/>
  <c r="K358" i="11"/>
  <c r="C359" i="11"/>
  <c r="H359" i="11"/>
  <c r="K359" i="11"/>
  <c r="C360" i="11"/>
  <c r="H360" i="11"/>
  <c r="K360" i="11"/>
  <c r="C361" i="11"/>
  <c r="H361" i="11"/>
  <c r="K361" i="11"/>
  <c r="C362" i="11"/>
  <c r="H362" i="11"/>
  <c r="K362" i="11"/>
  <c r="C363" i="11"/>
  <c r="H363" i="11"/>
  <c r="K363" i="11"/>
  <c r="C364" i="11"/>
  <c r="H364" i="11"/>
  <c r="K364" i="11"/>
  <c r="C365" i="11"/>
  <c r="H365" i="11"/>
  <c r="K365" i="11"/>
  <c r="C366" i="11"/>
  <c r="H366" i="11"/>
  <c r="K366" i="11"/>
  <c r="C367" i="11"/>
  <c r="H367" i="11"/>
  <c r="K367" i="11"/>
  <c r="C368" i="11"/>
  <c r="H368" i="11"/>
  <c r="K368" i="11"/>
  <c r="C369" i="11"/>
  <c r="H369" i="11"/>
  <c r="K369" i="11"/>
  <c r="C370" i="11"/>
  <c r="H370" i="11"/>
  <c r="K370" i="11"/>
  <c r="C371" i="11"/>
  <c r="H371" i="11"/>
  <c r="K371" i="11"/>
  <c r="C372" i="11"/>
  <c r="H372" i="11"/>
  <c r="K372" i="11"/>
  <c r="C373" i="11"/>
  <c r="H373" i="11"/>
  <c r="K373" i="11"/>
  <c r="C374" i="11"/>
  <c r="H374" i="11"/>
  <c r="K374" i="11"/>
  <c r="C375" i="11"/>
  <c r="H375" i="11"/>
  <c r="K375" i="11"/>
  <c r="C376" i="11"/>
  <c r="H376" i="11"/>
  <c r="K376" i="11"/>
  <c r="C377" i="11"/>
  <c r="H377" i="11"/>
  <c r="K377" i="11"/>
  <c r="C378" i="11"/>
  <c r="H378" i="11"/>
  <c r="K378" i="11"/>
  <c r="C379" i="11"/>
  <c r="H379" i="11"/>
  <c r="K379" i="11"/>
  <c r="C380" i="11"/>
  <c r="H380" i="11"/>
  <c r="K380" i="11"/>
  <c r="C381" i="11"/>
  <c r="H381" i="11"/>
  <c r="K381" i="11"/>
  <c r="C382" i="11"/>
  <c r="H382" i="11"/>
  <c r="K382" i="11"/>
  <c r="C383" i="11"/>
  <c r="H383" i="11"/>
  <c r="K383" i="11"/>
  <c r="C384" i="11"/>
  <c r="H384" i="11"/>
  <c r="K384" i="11"/>
  <c r="C385" i="11"/>
  <c r="H385" i="11"/>
  <c r="K385" i="11"/>
  <c r="C386" i="11"/>
  <c r="H386" i="11"/>
  <c r="K386" i="11"/>
  <c r="C387" i="11"/>
  <c r="H387" i="11"/>
  <c r="K387" i="11"/>
  <c r="C388" i="11"/>
  <c r="H388" i="11"/>
  <c r="K388" i="11"/>
  <c r="C389" i="11"/>
  <c r="H389" i="11"/>
  <c r="K389" i="11"/>
  <c r="C390" i="11"/>
  <c r="H390" i="11"/>
  <c r="K390" i="11"/>
  <c r="C391" i="11"/>
  <c r="H391" i="11"/>
  <c r="K391" i="11"/>
  <c r="C392" i="11"/>
  <c r="H392" i="11"/>
  <c r="K392" i="11"/>
  <c r="C393" i="11"/>
  <c r="H393" i="11"/>
  <c r="K393" i="11"/>
  <c r="C394" i="11"/>
  <c r="H394" i="11"/>
  <c r="K394" i="11"/>
  <c r="C395" i="11"/>
  <c r="H395" i="11"/>
  <c r="K395" i="11"/>
  <c r="C396" i="11"/>
  <c r="H396" i="11"/>
  <c r="K396" i="11"/>
  <c r="C397" i="11"/>
  <c r="H397" i="11"/>
  <c r="K397" i="11"/>
  <c r="C398" i="11"/>
  <c r="H398" i="11"/>
  <c r="K398" i="11"/>
  <c r="C399" i="11"/>
  <c r="H399" i="11"/>
  <c r="K399" i="11"/>
  <c r="C400" i="11"/>
  <c r="H400" i="11"/>
  <c r="K400" i="11"/>
  <c r="C401" i="11"/>
  <c r="H401" i="11"/>
  <c r="K401" i="11"/>
  <c r="C402" i="11"/>
  <c r="H402" i="11"/>
  <c r="K402" i="11"/>
  <c r="C403" i="11"/>
  <c r="H403" i="11"/>
  <c r="K403" i="11"/>
  <c r="C404" i="11"/>
  <c r="H404" i="11"/>
  <c r="K404" i="11"/>
  <c r="C405" i="11"/>
  <c r="H405" i="11"/>
  <c r="K405" i="11"/>
  <c r="C406" i="11"/>
  <c r="H406" i="11"/>
  <c r="K406" i="11"/>
  <c r="C407" i="11"/>
  <c r="H407" i="11"/>
  <c r="K407" i="11"/>
  <c r="C408" i="11"/>
  <c r="H408" i="11"/>
  <c r="K408" i="11"/>
  <c r="C409" i="11"/>
  <c r="H409" i="11"/>
  <c r="K409" i="11"/>
  <c r="C410" i="11"/>
  <c r="H410" i="11"/>
  <c r="K410" i="11"/>
  <c r="C411" i="11"/>
  <c r="H411" i="11"/>
  <c r="K411" i="11"/>
  <c r="C412" i="11"/>
  <c r="H412" i="11"/>
  <c r="K412" i="11"/>
  <c r="C413" i="11"/>
  <c r="H413" i="11"/>
  <c r="K413" i="11"/>
  <c r="C414" i="11"/>
  <c r="H414" i="11"/>
  <c r="K414" i="11"/>
  <c r="C415" i="11"/>
  <c r="H415" i="11"/>
  <c r="K415" i="11"/>
  <c r="C416" i="11"/>
  <c r="H416" i="11"/>
  <c r="K416" i="11"/>
  <c r="C417" i="11"/>
  <c r="H417" i="11"/>
  <c r="K417" i="11"/>
  <c r="C418" i="11"/>
  <c r="H418" i="11"/>
  <c r="K418" i="11"/>
  <c r="C419" i="11"/>
  <c r="H419" i="11"/>
  <c r="K419" i="11"/>
  <c r="C420" i="11"/>
  <c r="H420" i="11"/>
  <c r="K420" i="11"/>
  <c r="C421" i="11"/>
  <c r="H421" i="11"/>
  <c r="K421" i="11"/>
  <c r="C422" i="11"/>
  <c r="H422" i="11"/>
  <c r="K422" i="11"/>
  <c r="C423" i="11"/>
  <c r="H423" i="11"/>
  <c r="K423" i="11"/>
  <c r="C424" i="11"/>
  <c r="H424" i="11"/>
  <c r="K424" i="11"/>
  <c r="C425" i="11"/>
  <c r="H425" i="11"/>
  <c r="K425" i="11"/>
  <c r="C426" i="11"/>
  <c r="H426" i="11"/>
  <c r="K426" i="11"/>
  <c r="C427" i="11"/>
  <c r="H427" i="11"/>
  <c r="K427" i="11"/>
  <c r="C428" i="11"/>
  <c r="H428" i="11"/>
  <c r="K428" i="11"/>
  <c r="C429" i="11"/>
  <c r="H429" i="11"/>
  <c r="K429" i="11"/>
  <c r="C430" i="11"/>
  <c r="H430" i="11"/>
  <c r="K430" i="11"/>
  <c r="C431" i="11"/>
  <c r="H431" i="11"/>
  <c r="K431" i="11"/>
  <c r="C432" i="11"/>
  <c r="H432" i="11"/>
  <c r="K432" i="11"/>
  <c r="C433" i="11"/>
  <c r="H433" i="11"/>
  <c r="K433" i="11"/>
  <c r="C434" i="11"/>
  <c r="H434" i="11"/>
  <c r="K434" i="11"/>
  <c r="C435" i="11"/>
  <c r="H435" i="11"/>
  <c r="K435" i="11"/>
  <c r="C436" i="11"/>
  <c r="H436" i="11"/>
  <c r="K436" i="11"/>
  <c r="C437" i="11"/>
  <c r="H437" i="11"/>
  <c r="K437" i="11"/>
  <c r="C438" i="11"/>
  <c r="H438" i="11"/>
  <c r="K438" i="11"/>
  <c r="C439" i="11"/>
  <c r="H439" i="11"/>
  <c r="K439" i="11"/>
  <c r="C440" i="11"/>
  <c r="H440" i="11"/>
  <c r="K440" i="11"/>
  <c r="C441" i="11"/>
  <c r="H441" i="11"/>
  <c r="K441" i="11"/>
  <c r="C442" i="11"/>
  <c r="H442" i="11"/>
  <c r="K442" i="11"/>
  <c r="C443" i="11"/>
  <c r="H443" i="11"/>
  <c r="K443" i="11"/>
  <c r="C444" i="11"/>
  <c r="H444" i="11"/>
  <c r="K444" i="11"/>
  <c r="C445" i="11"/>
  <c r="H445" i="11"/>
  <c r="K445" i="11"/>
  <c r="C446" i="11"/>
  <c r="H446" i="11"/>
  <c r="K446" i="11"/>
  <c r="C447" i="11"/>
  <c r="H447" i="11"/>
  <c r="K447" i="11"/>
  <c r="C448" i="11"/>
  <c r="H448" i="11"/>
  <c r="K448" i="11"/>
  <c r="C449" i="11"/>
  <c r="H449" i="11"/>
  <c r="K449" i="11"/>
  <c r="C450" i="11"/>
  <c r="H450" i="11"/>
  <c r="K450" i="11"/>
  <c r="C451" i="11"/>
  <c r="H451" i="11"/>
  <c r="K451" i="11"/>
  <c r="C452" i="11"/>
  <c r="H452" i="11"/>
  <c r="K452" i="11"/>
  <c r="C453" i="11"/>
  <c r="H453" i="11"/>
  <c r="K453" i="11"/>
  <c r="C454" i="11"/>
  <c r="H454" i="11"/>
  <c r="K454" i="11"/>
  <c r="C455" i="11"/>
  <c r="H455" i="11"/>
  <c r="K455" i="11"/>
  <c r="C456" i="11"/>
  <c r="H456" i="11"/>
  <c r="K456" i="11"/>
  <c r="C457" i="11"/>
  <c r="H457" i="11"/>
  <c r="K457" i="11"/>
  <c r="C458" i="11"/>
  <c r="H458" i="11"/>
  <c r="K458" i="11"/>
  <c r="C459" i="11"/>
  <c r="H459" i="11"/>
  <c r="K459" i="11"/>
  <c r="C460" i="11"/>
  <c r="H460" i="11"/>
  <c r="K460" i="11"/>
  <c r="C461" i="11"/>
  <c r="H461" i="11"/>
  <c r="K461" i="11"/>
  <c r="C462" i="11"/>
  <c r="H462" i="11"/>
  <c r="K462" i="11"/>
  <c r="C463" i="11"/>
  <c r="H463" i="11"/>
  <c r="K463" i="11"/>
  <c r="C464" i="11"/>
  <c r="H464" i="11"/>
  <c r="K464" i="11"/>
  <c r="C465" i="11"/>
  <c r="H465" i="11"/>
  <c r="K465" i="11"/>
  <c r="C466" i="11"/>
  <c r="H466" i="11"/>
  <c r="K466" i="11"/>
  <c r="C467" i="11"/>
  <c r="H467" i="11"/>
  <c r="K467" i="11"/>
  <c r="C468" i="11"/>
  <c r="H468" i="11"/>
  <c r="K468" i="11"/>
  <c r="C469" i="11"/>
  <c r="H469" i="11"/>
  <c r="K469" i="11"/>
  <c r="C470" i="11"/>
  <c r="H470" i="11"/>
  <c r="K470" i="11"/>
  <c r="C471" i="11"/>
  <c r="H471" i="11"/>
  <c r="K471" i="11"/>
  <c r="C472" i="11"/>
  <c r="H472" i="11"/>
  <c r="K472" i="11"/>
  <c r="C473" i="11"/>
  <c r="H473" i="11"/>
  <c r="K473" i="11"/>
  <c r="C474" i="11"/>
  <c r="H474" i="11"/>
  <c r="K474" i="11"/>
  <c r="C475" i="11"/>
  <c r="H475" i="11"/>
  <c r="K475" i="11"/>
  <c r="C476" i="11"/>
  <c r="H476" i="11"/>
  <c r="K476" i="11"/>
  <c r="C477" i="11"/>
  <c r="H477" i="11"/>
  <c r="K477" i="11"/>
  <c r="C478" i="11"/>
  <c r="H478" i="11"/>
  <c r="K478" i="11"/>
  <c r="C479" i="11"/>
  <c r="H479" i="11"/>
  <c r="K479" i="11"/>
  <c r="C480" i="11"/>
  <c r="H480" i="11"/>
  <c r="K480" i="11"/>
  <c r="C481" i="11"/>
  <c r="H481" i="11"/>
  <c r="K481" i="11"/>
  <c r="C482" i="11"/>
  <c r="H482" i="11"/>
  <c r="K482" i="11"/>
  <c r="C483" i="11"/>
  <c r="H483" i="11"/>
  <c r="K483" i="11"/>
  <c r="C484" i="11"/>
  <c r="H484" i="11"/>
  <c r="K484" i="11"/>
  <c r="C485" i="11"/>
  <c r="H485" i="11"/>
  <c r="K485" i="11"/>
  <c r="C486" i="11"/>
  <c r="H486" i="11"/>
  <c r="K486" i="11"/>
  <c r="C487" i="11"/>
  <c r="H487" i="11"/>
  <c r="K487" i="11"/>
  <c r="C488" i="11"/>
  <c r="H488" i="11"/>
  <c r="K488" i="11"/>
  <c r="C489" i="11"/>
  <c r="H489" i="11"/>
  <c r="K489" i="11"/>
  <c r="C490" i="11"/>
  <c r="H490" i="11"/>
  <c r="K490" i="11"/>
  <c r="C491" i="11"/>
  <c r="H491" i="11"/>
  <c r="K491" i="11"/>
  <c r="C492" i="11"/>
  <c r="H492" i="11"/>
  <c r="K492" i="11"/>
  <c r="C493" i="11"/>
  <c r="H493" i="11"/>
  <c r="K493" i="11"/>
  <c r="C494" i="11"/>
  <c r="H494" i="11"/>
  <c r="K494" i="11"/>
  <c r="C495" i="11"/>
  <c r="H495" i="11"/>
  <c r="K495" i="11"/>
  <c r="C496" i="11"/>
  <c r="H496" i="11"/>
  <c r="K496" i="11"/>
  <c r="C497" i="11"/>
  <c r="H497" i="11"/>
  <c r="K497" i="11"/>
  <c r="C498" i="11"/>
  <c r="H498" i="11"/>
  <c r="K498" i="11"/>
  <c r="D7" i="40"/>
  <c r="M7" i="40"/>
  <c r="O7" i="40"/>
  <c r="R7" i="40"/>
  <c r="D8" i="40"/>
  <c r="M8" i="40"/>
  <c r="O8" i="40"/>
  <c r="R8" i="40"/>
  <c r="D9" i="40"/>
  <c r="M9" i="40"/>
  <c r="O9" i="40"/>
  <c r="R9" i="40"/>
  <c r="D10" i="40"/>
  <c r="M10" i="40"/>
  <c r="O10" i="40"/>
  <c r="R10" i="40"/>
  <c r="D11" i="40"/>
  <c r="M11" i="40"/>
  <c r="O11" i="40"/>
  <c r="R11" i="40"/>
  <c r="D12" i="40"/>
  <c r="M12" i="40"/>
  <c r="O12" i="40"/>
  <c r="R12" i="40"/>
  <c r="D13" i="40"/>
  <c r="M13" i="40"/>
  <c r="O13" i="40"/>
  <c r="R13" i="40"/>
  <c r="D14" i="40"/>
  <c r="M14" i="40"/>
  <c r="O14" i="40"/>
  <c r="R14" i="40"/>
  <c r="D15" i="40"/>
  <c r="M15" i="40"/>
  <c r="O15" i="40"/>
  <c r="R15" i="40"/>
  <c r="D16" i="40"/>
  <c r="M16" i="40"/>
  <c r="O16" i="40"/>
  <c r="R16" i="40"/>
  <c r="D17" i="40"/>
  <c r="M17" i="40"/>
  <c r="O17" i="40"/>
  <c r="R17" i="40"/>
  <c r="D18" i="40"/>
  <c r="M18" i="40"/>
  <c r="O18" i="40"/>
  <c r="R18" i="40"/>
  <c r="D19" i="40"/>
  <c r="M19" i="40"/>
  <c r="O19" i="40"/>
  <c r="R19" i="40"/>
  <c r="D20" i="40"/>
  <c r="M20" i="40"/>
  <c r="O20" i="40"/>
  <c r="R20" i="40"/>
  <c r="D21" i="40"/>
  <c r="M21" i="40"/>
  <c r="O21" i="40"/>
  <c r="R21" i="40"/>
  <c r="D22" i="40"/>
  <c r="M22" i="40"/>
  <c r="O22" i="40"/>
  <c r="R22" i="40"/>
  <c r="D23" i="40"/>
  <c r="M23" i="40"/>
  <c r="O23" i="40"/>
  <c r="R23" i="40"/>
  <c r="D24" i="40"/>
  <c r="M24" i="40"/>
  <c r="O24" i="40"/>
  <c r="R24" i="40"/>
  <c r="D25" i="40"/>
  <c r="M25" i="40"/>
  <c r="O25" i="40"/>
  <c r="R25" i="40"/>
  <c r="D26" i="40"/>
  <c r="M26" i="40"/>
  <c r="O26" i="40"/>
  <c r="R26" i="40"/>
  <c r="D27" i="40"/>
  <c r="M27" i="40"/>
  <c r="O27" i="40"/>
  <c r="R27" i="40"/>
  <c r="D28" i="40"/>
  <c r="M28" i="40"/>
  <c r="O28" i="40"/>
  <c r="R28" i="40"/>
  <c r="D29" i="40"/>
  <c r="M29" i="40"/>
  <c r="O29" i="40"/>
  <c r="R29" i="40"/>
  <c r="D30" i="40"/>
  <c r="M30" i="40"/>
  <c r="O30" i="40"/>
  <c r="R30" i="40"/>
  <c r="D31" i="40"/>
  <c r="M31" i="40"/>
  <c r="O31" i="40"/>
  <c r="R31" i="40"/>
  <c r="D32" i="40"/>
  <c r="M32" i="40"/>
  <c r="O32" i="40"/>
  <c r="R32" i="40"/>
  <c r="D33" i="40"/>
  <c r="M33" i="40"/>
  <c r="O33" i="40"/>
  <c r="R33" i="40"/>
  <c r="D34" i="40"/>
  <c r="M34" i="40"/>
  <c r="O34" i="40"/>
  <c r="R34" i="40"/>
  <c r="D35" i="40"/>
  <c r="M35" i="40"/>
  <c r="O35" i="40"/>
  <c r="R35" i="40"/>
  <c r="D36" i="40"/>
  <c r="M36" i="40"/>
  <c r="O36" i="40"/>
  <c r="R36" i="40"/>
  <c r="D37" i="40"/>
  <c r="M37" i="40"/>
  <c r="O37" i="40"/>
  <c r="R37" i="40"/>
  <c r="D38" i="40"/>
  <c r="M38" i="40"/>
  <c r="O38" i="40"/>
  <c r="R38" i="40"/>
  <c r="D39" i="40"/>
  <c r="M39" i="40"/>
  <c r="O39" i="40"/>
  <c r="R39" i="40"/>
  <c r="D40" i="40"/>
  <c r="M40" i="40"/>
  <c r="O40" i="40"/>
  <c r="R40" i="40"/>
  <c r="D41" i="40"/>
  <c r="M41" i="40"/>
  <c r="O41" i="40"/>
  <c r="R41" i="40"/>
  <c r="D42" i="40"/>
  <c r="M42" i="40"/>
  <c r="O42" i="40"/>
  <c r="R42" i="40"/>
  <c r="D43" i="40"/>
  <c r="M43" i="40"/>
  <c r="O43" i="40"/>
  <c r="R43" i="40"/>
  <c r="D44" i="40"/>
  <c r="M44" i="40"/>
  <c r="O44" i="40"/>
  <c r="R44" i="40"/>
  <c r="D45" i="40"/>
  <c r="M45" i="40"/>
  <c r="O45" i="40"/>
  <c r="R45" i="40"/>
  <c r="D46" i="40"/>
  <c r="M46" i="40"/>
  <c r="O46" i="40"/>
  <c r="R46" i="40"/>
  <c r="D47" i="40"/>
  <c r="M47" i="40"/>
  <c r="O47" i="40"/>
  <c r="R47" i="40"/>
  <c r="D48" i="40"/>
  <c r="M48" i="40"/>
  <c r="O48" i="40"/>
  <c r="R48" i="40"/>
  <c r="D49" i="40"/>
  <c r="M49" i="40"/>
  <c r="O49" i="40"/>
  <c r="R49" i="40"/>
  <c r="D50" i="40"/>
  <c r="M50" i="40"/>
  <c r="O50" i="40"/>
  <c r="R50" i="40"/>
  <c r="D51" i="40"/>
  <c r="M51" i="40"/>
  <c r="O51" i="40"/>
  <c r="R51" i="40"/>
  <c r="D52" i="40"/>
  <c r="M52" i="40"/>
  <c r="O52" i="40"/>
  <c r="R52" i="40"/>
  <c r="D53" i="40"/>
  <c r="M53" i="40"/>
  <c r="O53" i="40"/>
  <c r="R53" i="40"/>
  <c r="D54" i="40"/>
  <c r="M54" i="40"/>
  <c r="O54" i="40"/>
  <c r="R54" i="40"/>
  <c r="D55" i="40"/>
  <c r="M55" i="40"/>
  <c r="O55" i="40"/>
  <c r="R55" i="40"/>
  <c r="D56" i="40"/>
  <c r="M56" i="40"/>
  <c r="O56" i="40"/>
  <c r="R56" i="40"/>
  <c r="D57" i="40"/>
  <c r="M57" i="40"/>
  <c r="O57" i="40"/>
  <c r="R57" i="40"/>
  <c r="D58" i="40"/>
  <c r="M58" i="40"/>
  <c r="O58" i="40"/>
  <c r="R58" i="40"/>
  <c r="D59" i="40"/>
  <c r="M59" i="40"/>
  <c r="O59" i="40"/>
  <c r="R59" i="40"/>
  <c r="D60" i="40"/>
  <c r="M60" i="40"/>
  <c r="O60" i="40"/>
  <c r="R60" i="40"/>
  <c r="D61" i="40"/>
  <c r="M61" i="40"/>
  <c r="O61" i="40"/>
  <c r="R61" i="40"/>
  <c r="D62" i="40"/>
  <c r="M62" i="40"/>
  <c r="O62" i="40"/>
  <c r="R62" i="40"/>
  <c r="D63" i="40"/>
  <c r="M63" i="40"/>
  <c r="O63" i="40"/>
  <c r="R63" i="40"/>
  <c r="D64" i="40"/>
  <c r="M64" i="40"/>
  <c r="O64" i="40"/>
  <c r="R64" i="40"/>
  <c r="D65" i="40"/>
  <c r="M65" i="40"/>
  <c r="O65" i="40"/>
  <c r="R65" i="40"/>
  <c r="D66" i="40"/>
  <c r="M66" i="40"/>
  <c r="O66" i="40"/>
  <c r="R66" i="40"/>
  <c r="D67" i="40"/>
  <c r="M67" i="40"/>
  <c r="O67" i="40"/>
  <c r="R67" i="40"/>
  <c r="D68" i="40"/>
  <c r="M68" i="40"/>
  <c r="O68" i="40"/>
  <c r="R68" i="40"/>
  <c r="D69" i="40"/>
  <c r="M69" i="40"/>
  <c r="O69" i="40"/>
  <c r="R69" i="40"/>
  <c r="D70" i="40"/>
  <c r="M70" i="40"/>
  <c r="O70" i="40"/>
  <c r="R70" i="40"/>
  <c r="D71" i="40"/>
  <c r="M71" i="40"/>
  <c r="O71" i="40"/>
  <c r="R71" i="40"/>
  <c r="D72" i="40"/>
  <c r="M72" i="40"/>
  <c r="O72" i="40"/>
  <c r="R72" i="40"/>
  <c r="D73" i="40"/>
  <c r="M73" i="40"/>
  <c r="O73" i="40"/>
  <c r="R73" i="40"/>
  <c r="D74" i="40"/>
  <c r="M74" i="40"/>
  <c r="O74" i="40"/>
  <c r="R74" i="40"/>
  <c r="D75" i="40"/>
  <c r="M75" i="40"/>
  <c r="O75" i="40"/>
  <c r="R75" i="40"/>
  <c r="D76" i="40"/>
  <c r="M76" i="40"/>
  <c r="O76" i="40"/>
  <c r="R76" i="40"/>
  <c r="D77" i="40"/>
  <c r="M77" i="40"/>
  <c r="O77" i="40"/>
  <c r="R77" i="40"/>
  <c r="D78" i="40"/>
  <c r="M78" i="40"/>
  <c r="O78" i="40"/>
  <c r="R78" i="40"/>
  <c r="D79" i="40"/>
  <c r="M79" i="40"/>
  <c r="O79" i="40"/>
  <c r="R79" i="40"/>
  <c r="D80" i="40"/>
  <c r="M80" i="40"/>
  <c r="O80" i="40"/>
  <c r="R80" i="40"/>
  <c r="D81" i="40"/>
  <c r="M81" i="40"/>
  <c r="O81" i="40"/>
  <c r="R81" i="40"/>
  <c r="D82" i="40"/>
  <c r="M82" i="40"/>
  <c r="O82" i="40"/>
  <c r="R82" i="40"/>
  <c r="D83" i="40"/>
  <c r="M83" i="40"/>
  <c r="O83" i="40"/>
  <c r="R83" i="40"/>
  <c r="D84" i="40"/>
  <c r="M84" i="40"/>
  <c r="O84" i="40"/>
  <c r="R84" i="40"/>
  <c r="D85" i="40"/>
  <c r="M85" i="40"/>
  <c r="O85" i="40"/>
  <c r="R85" i="40"/>
  <c r="D86" i="40"/>
  <c r="M86" i="40"/>
  <c r="O86" i="40"/>
  <c r="R86" i="40"/>
  <c r="D87" i="40"/>
  <c r="M87" i="40"/>
  <c r="O87" i="40"/>
  <c r="R87" i="40"/>
  <c r="D88" i="40"/>
  <c r="M88" i="40"/>
  <c r="O88" i="40"/>
  <c r="R88" i="40"/>
  <c r="D89" i="40"/>
  <c r="M89" i="40"/>
  <c r="O89" i="40"/>
  <c r="R89" i="40"/>
  <c r="D90" i="40"/>
  <c r="M90" i="40"/>
  <c r="O90" i="40"/>
  <c r="R90" i="40"/>
  <c r="D91" i="40"/>
  <c r="M91" i="40"/>
  <c r="O91" i="40"/>
  <c r="R91" i="40"/>
  <c r="D92" i="40"/>
  <c r="M92" i="40"/>
  <c r="O92" i="40"/>
  <c r="R92" i="40"/>
  <c r="D93" i="40"/>
  <c r="M93" i="40"/>
  <c r="O93" i="40"/>
  <c r="R93" i="40"/>
  <c r="D94" i="40"/>
  <c r="M94" i="40"/>
  <c r="O94" i="40"/>
  <c r="R94" i="40"/>
  <c r="D95" i="40"/>
  <c r="M95" i="40"/>
  <c r="O95" i="40"/>
  <c r="R95" i="40"/>
  <c r="D96" i="40"/>
  <c r="M96" i="40"/>
  <c r="O96" i="40"/>
  <c r="R96" i="40"/>
  <c r="D97" i="40"/>
  <c r="M97" i="40"/>
  <c r="O97" i="40"/>
  <c r="R97" i="40"/>
  <c r="D98" i="40"/>
  <c r="M98" i="40"/>
  <c r="O98" i="40"/>
  <c r="R98" i="40"/>
  <c r="D99" i="40"/>
  <c r="M99" i="40"/>
  <c r="O99" i="40"/>
  <c r="R99" i="40"/>
  <c r="D100" i="40"/>
  <c r="M100" i="40"/>
  <c r="O100" i="40"/>
  <c r="R100" i="40"/>
  <c r="D101" i="40"/>
  <c r="M101" i="40"/>
  <c r="O101" i="40"/>
  <c r="R101" i="40"/>
  <c r="D102" i="40"/>
  <c r="M102" i="40"/>
  <c r="O102" i="40"/>
  <c r="R102" i="40"/>
  <c r="D103" i="40"/>
  <c r="M103" i="40"/>
  <c r="O103" i="40"/>
  <c r="R103" i="40"/>
  <c r="D104" i="40"/>
  <c r="M104" i="40"/>
  <c r="O104" i="40"/>
  <c r="R104" i="40"/>
  <c r="D105" i="40"/>
  <c r="M105" i="40"/>
  <c r="O105" i="40"/>
  <c r="R105" i="40"/>
  <c r="D106" i="40"/>
  <c r="M106" i="40"/>
  <c r="O106" i="40"/>
  <c r="R106" i="40"/>
  <c r="D107" i="40"/>
  <c r="M107" i="40"/>
  <c r="O107" i="40"/>
  <c r="R107" i="40"/>
  <c r="D108" i="40"/>
  <c r="M108" i="40"/>
  <c r="O108" i="40"/>
  <c r="R108" i="40"/>
  <c r="D109" i="40"/>
  <c r="M109" i="40"/>
  <c r="O109" i="40"/>
  <c r="R109" i="40"/>
  <c r="D110" i="40"/>
  <c r="M110" i="40"/>
  <c r="O110" i="40"/>
  <c r="R110" i="40"/>
  <c r="D111" i="40"/>
  <c r="M111" i="40"/>
  <c r="O111" i="40"/>
  <c r="R111" i="40"/>
  <c r="D112" i="40"/>
  <c r="M112" i="40"/>
  <c r="O112" i="40"/>
  <c r="R112" i="40"/>
  <c r="D113" i="40"/>
  <c r="M113" i="40"/>
  <c r="O113" i="40"/>
  <c r="R113" i="40"/>
  <c r="D114" i="40"/>
  <c r="M114" i="40"/>
  <c r="O114" i="40"/>
  <c r="R114" i="40"/>
  <c r="D115" i="40"/>
  <c r="M115" i="40"/>
  <c r="O115" i="40"/>
  <c r="R115" i="40"/>
  <c r="D116" i="40"/>
  <c r="M116" i="40"/>
  <c r="O116" i="40"/>
  <c r="R116" i="40"/>
  <c r="D117" i="40"/>
  <c r="M117" i="40"/>
  <c r="O117" i="40"/>
  <c r="R117" i="40"/>
  <c r="D118" i="40"/>
  <c r="M118" i="40"/>
  <c r="O118" i="40"/>
  <c r="R118" i="40"/>
  <c r="D119" i="40"/>
  <c r="M119" i="40"/>
  <c r="O119" i="40"/>
  <c r="R119" i="40"/>
  <c r="D120" i="40"/>
  <c r="M120" i="40"/>
  <c r="O120" i="40"/>
  <c r="R120" i="40"/>
  <c r="D121" i="40"/>
  <c r="M121" i="40"/>
  <c r="O121" i="40"/>
  <c r="R121" i="40"/>
  <c r="D122" i="40"/>
  <c r="M122" i="40"/>
  <c r="O122" i="40"/>
  <c r="R122" i="40"/>
  <c r="D123" i="40"/>
  <c r="M123" i="40"/>
  <c r="O123" i="40"/>
  <c r="R123" i="40"/>
  <c r="D124" i="40"/>
  <c r="M124" i="40"/>
  <c r="O124" i="40"/>
  <c r="R124" i="40"/>
  <c r="D125" i="40"/>
  <c r="M125" i="40"/>
  <c r="O125" i="40"/>
  <c r="R125" i="40"/>
  <c r="D126" i="40"/>
  <c r="M126" i="40"/>
  <c r="O126" i="40"/>
  <c r="R126" i="40"/>
  <c r="D127" i="40"/>
  <c r="M127" i="40"/>
  <c r="O127" i="40"/>
  <c r="R127" i="40"/>
  <c r="D128" i="40"/>
  <c r="M128" i="40"/>
  <c r="O128" i="40"/>
  <c r="R128" i="40"/>
  <c r="D129" i="40"/>
  <c r="M129" i="40"/>
  <c r="O129" i="40"/>
  <c r="R129" i="40"/>
  <c r="D130" i="40"/>
  <c r="M130" i="40"/>
  <c r="O130" i="40"/>
  <c r="R130" i="40"/>
  <c r="D131" i="40"/>
  <c r="M131" i="40"/>
  <c r="O131" i="40"/>
  <c r="R131" i="40"/>
  <c r="D132" i="40"/>
  <c r="M132" i="40"/>
  <c r="O132" i="40"/>
  <c r="R132" i="40"/>
  <c r="D133" i="40"/>
  <c r="M133" i="40"/>
  <c r="O133" i="40"/>
  <c r="R133" i="40"/>
  <c r="D134" i="40"/>
  <c r="M134" i="40"/>
  <c r="O134" i="40"/>
  <c r="R134" i="40"/>
  <c r="D135" i="40"/>
  <c r="M135" i="40"/>
  <c r="O135" i="40"/>
  <c r="R135" i="40"/>
  <c r="D136" i="40"/>
  <c r="M136" i="40"/>
  <c r="O136" i="40"/>
  <c r="R136" i="40"/>
  <c r="D137" i="40"/>
  <c r="M137" i="40"/>
  <c r="O137" i="40"/>
  <c r="R137" i="40"/>
  <c r="D138" i="40"/>
  <c r="M138" i="40"/>
  <c r="O138" i="40"/>
  <c r="R138" i="40"/>
  <c r="D139" i="40"/>
  <c r="M139" i="40"/>
  <c r="O139" i="40"/>
  <c r="R139" i="40"/>
  <c r="D140" i="40"/>
  <c r="M140" i="40"/>
  <c r="O140" i="40"/>
  <c r="R140" i="40"/>
  <c r="D141" i="40"/>
  <c r="M141" i="40"/>
  <c r="O141" i="40"/>
  <c r="R141" i="40"/>
  <c r="D142" i="40"/>
  <c r="M142" i="40"/>
  <c r="O142" i="40"/>
  <c r="R142" i="40"/>
  <c r="D143" i="40"/>
  <c r="M143" i="40"/>
  <c r="O143" i="40"/>
  <c r="R143" i="40"/>
  <c r="D144" i="40"/>
  <c r="M144" i="40"/>
  <c r="O144" i="40"/>
  <c r="R144" i="40"/>
  <c r="D145" i="40"/>
  <c r="M145" i="40"/>
  <c r="O145" i="40"/>
  <c r="R145" i="40"/>
  <c r="D146" i="40"/>
  <c r="M146" i="40"/>
  <c r="O146" i="40"/>
  <c r="R146" i="40"/>
  <c r="D147" i="40"/>
  <c r="M147" i="40"/>
  <c r="O147" i="40"/>
  <c r="R147" i="40"/>
  <c r="D148" i="40"/>
  <c r="M148" i="40"/>
  <c r="O148" i="40"/>
  <c r="R148" i="40"/>
  <c r="D149" i="40"/>
  <c r="M149" i="40"/>
  <c r="O149" i="40"/>
  <c r="R149" i="40"/>
  <c r="D150" i="40"/>
  <c r="M150" i="40"/>
  <c r="O150" i="40"/>
  <c r="R150" i="40"/>
  <c r="D151" i="40"/>
  <c r="M151" i="40"/>
  <c r="O151" i="40"/>
  <c r="R151" i="40"/>
  <c r="D152" i="40"/>
  <c r="M152" i="40"/>
  <c r="O152" i="40"/>
  <c r="R152" i="40"/>
  <c r="D153" i="40"/>
  <c r="M153" i="40"/>
  <c r="O153" i="40"/>
  <c r="R153" i="40"/>
  <c r="D154" i="40"/>
  <c r="M154" i="40"/>
  <c r="O154" i="40"/>
  <c r="R154" i="40"/>
  <c r="D155" i="40"/>
  <c r="M155" i="40"/>
  <c r="O155" i="40"/>
  <c r="R155" i="40"/>
  <c r="D156" i="40"/>
  <c r="M156" i="40"/>
  <c r="O156" i="40"/>
  <c r="R156" i="40"/>
  <c r="D157" i="40"/>
  <c r="M157" i="40"/>
  <c r="O157" i="40"/>
  <c r="R157" i="40"/>
  <c r="D158" i="40"/>
  <c r="M158" i="40"/>
  <c r="O158" i="40"/>
  <c r="R158" i="40"/>
  <c r="D159" i="40"/>
  <c r="M159" i="40"/>
  <c r="O159" i="40"/>
  <c r="R159" i="40"/>
  <c r="D160" i="40"/>
  <c r="M160" i="40"/>
  <c r="O160" i="40"/>
  <c r="R160" i="40"/>
  <c r="D161" i="40"/>
  <c r="M161" i="40"/>
  <c r="O161" i="40"/>
  <c r="R161" i="40"/>
  <c r="D162" i="40"/>
  <c r="M162" i="40"/>
  <c r="O162" i="40"/>
  <c r="R162" i="40"/>
  <c r="D163" i="40"/>
  <c r="M163" i="40"/>
  <c r="O163" i="40"/>
  <c r="R163" i="40"/>
  <c r="D164" i="40"/>
  <c r="M164" i="40"/>
  <c r="O164" i="40"/>
  <c r="R164" i="40"/>
  <c r="D165" i="40"/>
  <c r="M165" i="40"/>
  <c r="O165" i="40"/>
  <c r="R165" i="40"/>
  <c r="D166" i="40"/>
  <c r="M166" i="40"/>
  <c r="O166" i="40"/>
  <c r="R166" i="40"/>
  <c r="D167" i="40"/>
  <c r="M167" i="40"/>
  <c r="O167" i="40"/>
  <c r="R167" i="40"/>
  <c r="D168" i="40"/>
  <c r="M168" i="40"/>
  <c r="O168" i="40"/>
  <c r="R168" i="40"/>
  <c r="D169" i="40"/>
  <c r="M169" i="40"/>
  <c r="O169" i="40"/>
  <c r="R169" i="40"/>
  <c r="D170" i="40"/>
  <c r="M170" i="40"/>
  <c r="O170" i="40"/>
  <c r="R170" i="40"/>
  <c r="D171" i="40"/>
  <c r="M171" i="40"/>
  <c r="O171" i="40"/>
  <c r="R171" i="40"/>
  <c r="D172" i="40"/>
  <c r="M172" i="40"/>
  <c r="O172" i="40"/>
  <c r="R172" i="40"/>
  <c r="D173" i="40"/>
  <c r="M173" i="40"/>
  <c r="O173" i="40"/>
  <c r="R173" i="40"/>
  <c r="D174" i="40"/>
  <c r="M174" i="40"/>
  <c r="O174" i="40"/>
  <c r="R174" i="40"/>
  <c r="D175" i="40"/>
  <c r="M175" i="40"/>
  <c r="O175" i="40"/>
  <c r="R175" i="40"/>
  <c r="D176" i="40"/>
  <c r="M176" i="40"/>
  <c r="O176" i="40"/>
  <c r="R176" i="40"/>
  <c r="D177" i="40"/>
  <c r="M177" i="40"/>
  <c r="O177" i="40"/>
  <c r="R177" i="40"/>
  <c r="D178" i="40"/>
  <c r="M178" i="40"/>
  <c r="O178" i="40"/>
  <c r="R178" i="40"/>
  <c r="D179" i="40"/>
  <c r="M179" i="40"/>
  <c r="O179" i="40"/>
  <c r="R179" i="40"/>
  <c r="D180" i="40"/>
  <c r="M180" i="40"/>
  <c r="O180" i="40"/>
  <c r="R180" i="40"/>
  <c r="D181" i="40"/>
  <c r="M181" i="40"/>
  <c r="O181" i="40"/>
  <c r="R181" i="40"/>
  <c r="D182" i="40"/>
  <c r="M182" i="40"/>
  <c r="O182" i="40"/>
  <c r="R182" i="40"/>
  <c r="D183" i="40"/>
  <c r="M183" i="40"/>
  <c r="O183" i="40"/>
  <c r="R183" i="40"/>
  <c r="D184" i="40"/>
  <c r="M184" i="40"/>
  <c r="O184" i="40"/>
  <c r="R184" i="40"/>
  <c r="D185" i="40"/>
  <c r="M185" i="40"/>
  <c r="O185" i="40"/>
  <c r="R185" i="40"/>
  <c r="D186" i="40"/>
  <c r="M186" i="40"/>
  <c r="O186" i="40"/>
  <c r="R186" i="40"/>
  <c r="D187" i="40"/>
  <c r="M187" i="40"/>
  <c r="O187" i="40"/>
  <c r="R187" i="40"/>
  <c r="D188" i="40"/>
  <c r="M188" i="40"/>
  <c r="O188" i="40"/>
  <c r="R188" i="40"/>
  <c r="D189" i="40"/>
  <c r="M189" i="40"/>
  <c r="O189" i="40"/>
  <c r="R189" i="40"/>
  <c r="D190" i="40"/>
  <c r="M190" i="40"/>
  <c r="O190" i="40"/>
  <c r="R190" i="40"/>
  <c r="D191" i="40"/>
  <c r="M191" i="40"/>
  <c r="O191" i="40"/>
  <c r="R191" i="40"/>
  <c r="D192" i="40"/>
  <c r="M192" i="40"/>
  <c r="O192" i="40"/>
  <c r="R192" i="40"/>
  <c r="D193" i="40"/>
  <c r="M193" i="40"/>
  <c r="O193" i="40"/>
  <c r="R193" i="40"/>
  <c r="D194" i="40"/>
  <c r="M194" i="40"/>
  <c r="O194" i="40"/>
  <c r="R194" i="40"/>
  <c r="D195" i="40"/>
  <c r="M195" i="40"/>
  <c r="O195" i="40"/>
  <c r="R195" i="40"/>
  <c r="D196" i="40"/>
  <c r="M196" i="40"/>
  <c r="O196" i="40"/>
  <c r="R196" i="40"/>
  <c r="D197" i="40"/>
  <c r="M197" i="40"/>
  <c r="O197" i="40"/>
  <c r="R197" i="40"/>
  <c r="D198" i="40"/>
  <c r="M198" i="40"/>
  <c r="O198" i="40"/>
  <c r="R198" i="40"/>
  <c r="D199" i="40"/>
  <c r="M199" i="40"/>
  <c r="O199" i="40"/>
  <c r="R199" i="40"/>
  <c r="D200" i="40"/>
  <c r="M200" i="40"/>
  <c r="O200" i="40"/>
  <c r="R200" i="40"/>
  <c r="D201" i="40"/>
  <c r="M201" i="40"/>
  <c r="O201" i="40"/>
  <c r="R201" i="40"/>
  <c r="D202" i="40"/>
  <c r="M202" i="40"/>
  <c r="O202" i="40"/>
  <c r="R202" i="40"/>
  <c r="D203" i="40"/>
  <c r="M203" i="40"/>
  <c r="O203" i="40"/>
  <c r="R203" i="40"/>
  <c r="D204" i="40"/>
  <c r="M204" i="40"/>
  <c r="O204" i="40"/>
  <c r="R204" i="40"/>
  <c r="D205" i="40"/>
  <c r="M205" i="40"/>
  <c r="O205" i="40"/>
  <c r="R205" i="40"/>
  <c r="D206" i="40"/>
  <c r="M206" i="40"/>
  <c r="O206" i="40"/>
  <c r="R206" i="40"/>
  <c r="D207" i="40"/>
  <c r="M207" i="40"/>
  <c r="O207" i="40"/>
  <c r="R207" i="40"/>
  <c r="D208" i="40"/>
  <c r="M208" i="40"/>
  <c r="O208" i="40"/>
  <c r="R208" i="40"/>
  <c r="D209" i="40"/>
  <c r="M209" i="40"/>
  <c r="O209" i="40"/>
  <c r="R209" i="40"/>
  <c r="D210" i="40"/>
  <c r="M210" i="40"/>
  <c r="O210" i="40"/>
  <c r="R210" i="40"/>
  <c r="D211" i="40"/>
  <c r="M211" i="40"/>
  <c r="O211" i="40"/>
  <c r="R211" i="40"/>
  <c r="D212" i="40"/>
  <c r="M212" i="40"/>
  <c r="O212" i="40"/>
  <c r="R212" i="40"/>
  <c r="D213" i="40"/>
  <c r="M213" i="40"/>
  <c r="O213" i="40"/>
  <c r="R213" i="40"/>
  <c r="D214" i="40"/>
  <c r="M214" i="40"/>
  <c r="O214" i="40"/>
  <c r="R214" i="40"/>
  <c r="D215" i="40"/>
  <c r="M215" i="40"/>
  <c r="O215" i="40"/>
  <c r="R215" i="40"/>
  <c r="D216" i="40"/>
  <c r="M216" i="40"/>
  <c r="O216" i="40"/>
  <c r="R216" i="40"/>
  <c r="D217" i="40"/>
  <c r="M217" i="40"/>
  <c r="O217" i="40"/>
  <c r="R217" i="40"/>
  <c r="D218" i="40"/>
  <c r="M218" i="40"/>
  <c r="O218" i="40"/>
  <c r="R218" i="40"/>
  <c r="D219" i="40"/>
  <c r="M219" i="40"/>
  <c r="O219" i="40"/>
  <c r="R219" i="40"/>
  <c r="D220" i="40"/>
  <c r="M220" i="40"/>
  <c r="O220" i="40"/>
  <c r="R220" i="40"/>
  <c r="D221" i="40"/>
  <c r="M221" i="40"/>
  <c r="O221" i="40"/>
  <c r="R221" i="40"/>
  <c r="D222" i="40"/>
  <c r="M222" i="40"/>
  <c r="O222" i="40"/>
  <c r="R222" i="40"/>
  <c r="D223" i="40"/>
  <c r="M223" i="40"/>
  <c r="O223" i="40"/>
  <c r="R223" i="40"/>
  <c r="D224" i="40"/>
  <c r="M224" i="40"/>
  <c r="O224" i="40"/>
  <c r="R224" i="40"/>
  <c r="D225" i="40"/>
  <c r="M225" i="40"/>
  <c r="O225" i="40"/>
  <c r="R225" i="40"/>
  <c r="D226" i="40"/>
  <c r="M226" i="40"/>
  <c r="O226" i="40"/>
  <c r="R226" i="40"/>
  <c r="D227" i="40"/>
  <c r="M227" i="40"/>
  <c r="O227" i="40"/>
  <c r="R227" i="40"/>
  <c r="D228" i="40"/>
  <c r="M228" i="40"/>
  <c r="O228" i="40"/>
  <c r="R228" i="40"/>
  <c r="D229" i="40"/>
  <c r="M229" i="40"/>
  <c r="O229" i="40"/>
  <c r="R229" i="40"/>
  <c r="D230" i="40"/>
  <c r="M230" i="40"/>
  <c r="O230" i="40"/>
  <c r="R230" i="40"/>
  <c r="D231" i="40"/>
  <c r="M231" i="40"/>
  <c r="O231" i="40"/>
  <c r="R231" i="40"/>
  <c r="D232" i="40"/>
  <c r="M232" i="40"/>
  <c r="O232" i="40"/>
  <c r="R232" i="40"/>
  <c r="D233" i="40"/>
  <c r="M233" i="40"/>
  <c r="O233" i="40"/>
  <c r="R233" i="40"/>
  <c r="D234" i="40"/>
  <c r="M234" i="40"/>
  <c r="O234" i="40"/>
  <c r="R234" i="40"/>
  <c r="D235" i="40"/>
  <c r="M235" i="40"/>
  <c r="O235" i="40"/>
  <c r="R235" i="40"/>
  <c r="D236" i="40"/>
  <c r="M236" i="40"/>
  <c r="O236" i="40"/>
  <c r="R236" i="40"/>
  <c r="D237" i="40"/>
  <c r="M237" i="40"/>
  <c r="O237" i="40"/>
  <c r="R237" i="40"/>
  <c r="D238" i="40"/>
  <c r="M238" i="40"/>
  <c r="O238" i="40"/>
  <c r="R238" i="40"/>
  <c r="D239" i="40"/>
  <c r="M239" i="40"/>
  <c r="O239" i="40"/>
  <c r="R239" i="40"/>
  <c r="D240" i="40"/>
  <c r="M240" i="40"/>
  <c r="O240" i="40"/>
  <c r="R240" i="40"/>
  <c r="D241" i="40"/>
  <c r="M241" i="40"/>
  <c r="O241" i="40"/>
  <c r="R241" i="40"/>
  <c r="D242" i="40"/>
  <c r="M242" i="40"/>
  <c r="O242" i="40"/>
  <c r="R242" i="40"/>
  <c r="D243" i="40"/>
  <c r="M243" i="40"/>
  <c r="O243" i="40"/>
  <c r="R243" i="40"/>
  <c r="D244" i="40"/>
  <c r="M244" i="40"/>
  <c r="O244" i="40"/>
  <c r="R244" i="40"/>
  <c r="D245" i="40"/>
  <c r="M245" i="40"/>
  <c r="O245" i="40"/>
  <c r="R245" i="40"/>
  <c r="D246" i="40"/>
  <c r="M246" i="40"/>
  <c r="O246" i="40"/>
  <c r="R246" i="40"/>
  <c r="D247" i="40"/>
  <c r="M247" i="40"/>
  <c r="O247" i="40"/>
  <c r="R247" i="40"/>
  <c r="D248" i="40"/>
  <c r="M248" i="40"/>
  <c r="O248" i="40"/>
  <c r="R248" i="40"/>
  <c r="D249" i="40"/>
  <c r="M249" i="40"/>
  <c r="O249" i="40"/>
  <c r="R249" i="40"/>
  <c r="D250" i="40"/>
  <c r="M250" i="40"/>
  <c r="O250" i="40"/>
  <c r="R250" i="40"/>
  <c r="D251" i="40"/>
  <c r="M251" i="40"/>
  <c r="O251" i="40"/>
  <c r="R251" i="40"/>
  <c r="D252" i="40"/>
  <c r="M252" i="40"/>
  <c r="O252" i="40"/>
  <c r="R252" i="40"/>
  <c r="D253" i="40"/>
  <c r="M253" i="40"/>
  <c r="O253" i="40"/>
  <c r="R253" i="40"/>
  <c r="D254" i="40"/>
  <c r="M254" i="40"/>
  <c r="O254" i="40"/>
  <c r="R254" i="40"/>
  <c r="D255" i="40"/>
  <c r="M255" i="40"/>
  <c r="O255" i="40"/>
  <c r="R255" i="40"/>
  <c r="D256" i="40"/>
  <c r="M256" i="40"/>
  <c r="O256" i="40"/>
  <c r="R256" i="40"/>
  <c r="D257" i="40"/>
  <c r="M257" i="40"/>
  <c r="O257" i="40"/>
  <c r="R257" i="40"/>
  <c r="D258" i="40"/>
  <c r="M258" i="40"/>
  <c r="O258" i="40"/>
  <c r="R258" i="40"/>
  <c r="D259" i="40"/>
  <c r="M259" i="40"/>
  <c r="O259" i="40"/>
  <c r="R259" i="40"/>
  <c r="D260" i="40"/>
  <c r="M260" i="40"/>
  <c r="O260" i="40"/>
  <c r="R260" i="40"/>
  <c r="D261" i="40"/>
  <c r="M261" i="40"/>
  <c r="O261" i="40"/>
  <c r="R261" i="40"/>
  <c r="D262" i="40"/>
  <c r="M262" i="40"/>
  <c r="O262" i="40"/>
  <c r="R262" i="40"/>
  <c r="D263" i="40"/>
  <c r="M263" i="40"/>
  <c r="O263" i="40"/>
  <c r="R263" i="40"/>
  <c r="D264" i="40"/>
  <c r="M264" i="40"/>
  <c r="O264" i="40"/>
  <c r="R264" i="40"/>
  <c r="D265" i="40"/>
  <c r="M265" i="40"/>
  <c r="O265" i="40"/>
  <c r="R265" i="40"/>
  <c r="D266" i="40"/>
  <c r="M266" i="40"/>
  <c r="O266" i="40"/>
  <c r="R266" i="40"/>
  <c r="D267" i="40"/>
  <c r="M267" i="40"/>
  <c r="O267" i="40"/>
  <c r="R267" i="40"/>
  <c r="D268" i="40"/>
  <c r="M268" i="40"/>
  <c r="O268" i="40"/>
  <c r="R268" i="40"/>
  <c r="D269" i="40"/>
  <c r="M269" i="40"/>
  <c r="O269" i="40"/>
  <c r="R269" i="40"/>
  <c r="D270" i="40"/>
  <c r="M270" i="40"/>
  <c r="O270" i="40"/>
  <c r="R270" i="40"/>
  <c r="D271" i="40"/>
  <c r="M271" i="40"/>
  <c r="O271" i="40"/>
  <c r="R271" i="40"/>
  <c r="D272" i="40"/>
  <c r="M272" i="40"/>
  <c r="O272" i="40"/>
  <c r="R272" i="40"/>
  <c r="D273" i="40"/>
  <c r="M273" i="40"/>
  <c r="O273" i="40"/>
  <c r="R273" i="40"/>
  <c r="D274" i="40"/>
  <c r="M274" i="40"/>
  <c r="O274" i="40"/>
  <c r="R274" i="40"/>
  <c r="D275" i="40"/>
  <c r="M275" i="40"/>
  <c r="O275" i="40"/>
  <c r="R275" i="40"/>
  <c r="D276" i="40"/>
  <c r="M276" i="40"/>
  <c r="O276" i="40"/>
  <c r="R276" i="40"/>
  <c r="D277" i="40"/>
  <c r="M277" i="40"/>
  <c r="O277" i="40"/>
  <c r="R277" i="40"/>
  <c r="D278" i="40"/>
  <c r="M278" i="40"/>
  <c r="O278" i="40"/>
  <c r="R278" i="40"/>
  <c r="D279" i="40"/>
  <c r="M279" i="40"/>
  <c r="O279" i="40"/>
  <c r="R279" i="40"/>
  <c r="D280" i="40"/>
  <c r="M280" i="40"/>
  <c r="O280" i="40"/>
  <c r="R280" i="40"/>
  <c r="D281" i="40"/>
  <c r="M281" i="40"/>
  <c r="O281" i="40"/>
  <c r="R281" i="40"/>
  <c r="D282" i="40"/>
  <c r="M282" i="40"/>
  <c r="O282" i="40"/>
  <c r="R282" i="40"/>
  <c r="D283" i="40"/>
  <c r="M283" i="40"/>
  <c r="O283" i="40"/>
  <c r="R283" i="40"/>
  <c r="D284" i="40"/>
  <c r="M284" i="40"/>
  <c r="O284" i="40"/>
  <c r="R284" i="40"/>
  <c r="D285" i="40"/>
  <c r="M285" i="40"/>
  <c r="O285" i="40"/>
  <c r="R285" i="40"/>
  <c r="D286" i="40"/>
  <c r="M286" i="40"/>
  <c r="O286" i="40"/>
  <c r="R286" i="40"/>
  <c r="D287" i="40"/>
  <c r="M287" i="40"/>
  <c r="O287" i="40"/>
  <c r="R287" i="40"/>
  <c r="D288" i="40"/>
  <c r="M288" i="40"/>
  <c r="O288" i="40"/>
  <c r="R288" i="40"/>
  <c r="D289" i="40"/>
  <c r="M289" i="40"/>
  <c r="O289" i="40"/>
  <c r="R289" i="40"/>
  <c r="D290" i="40"/>
  <c r="M290" i="40"/>
  <c r="O290" i="40"/>
  <c r="R290" i="40"/>
  <c r="D291" i="40"/>
  <c r="M291" i="40"/>
  <c r="O291" i="40"/>
  <c r="R291" i="40"/>
  <c r="D292" i="40"/>
  <c r="M292" i="40"/>
  <c r="O292" i="40"/>
  <c r="R292" i="40"/>
  <c r="D293" i="40"/>
  <c r="M293" i="40"/>
  <c r="O293" i="40"/>
  <c r="R293" i="40"/>
  <c r="D294" i="40"/>
  <c r="M294" i="40"/>
  <c r="O294" i="40"/>
  <c r="R294" i="40"/>
  <c r="D295" i="40"/>
  <c r="M295" i="40"/>
  <c r="O295" i="40"/>
  <c r="R295" i="40"/>
  <c r="D296" i="40"/>
  <c r="M296" i="40"/>
  <c r="O296" i="40"/>
  <c r="R296" i="40"/>
  <c r="D297" i="40"/>
  <c r="M297" i="40"/>
  <c r="O297" i="40"/>
  <c r="R297" i="40"/>
  <c r="D298" i="40"/>
  <c r="M298" i="40"/>
  <c r="O298" i="40"/>
  <c r="R298" i="40"/>
  <c r="D299" i="40"/>
  <c r="M299" i="40"/>
  <c r="O299" i="40"/>
  <c r="R299" i="40"/>
  <c r="D300" i="40"/>
  <c r="M300" i="40"/>
  <c r="O300" i="40"/>
  <c r="R300" i="40"/>
  <c r="D301" i="40"/>
  <c r="M301" i="40"/>
  <c r="O301" i="40"/>
  <c r="R301" i="40"/>
  <c r="D302" i="40"/>
  <c r="M302" i="40"/>
  <c r="O302" i="40"/>
  <c r="R302" i="40"/>
  <c r="D303" i="40"/>
  <c r="M303" i="40"/>
  <c r="O303" i="40"/>
  <c r="R303" i="40"/>
  <c r="D304" i="40"/>
  <c r="M304" i="40"/>
  <c r="O304" i="40"/>
  <c r="R304" i="40"/>
  <c r="D305" i="40"/>
  <c r="M305" i="40"/>
  <c r="O305" i="40"/>
  <c r="R305" i="40"/>
  <c r="D306" i="40"/>
  <c r="M306" i="40"/>
  <c r="O306" i="40"/>
  <c r="R306" i="40"/>
  <c r="D307" i="40"/>
  <c r="M307" i="40"/>
  <c r="O307" i="40"/>
  <c r="R307" i="40"/>
  <c r="D308" i="40"/>
  <c r="M308" i="40"/>
  <c r="O308" i="40"/>
  <c r="R308" i="40"/>
  <c r="D309" i="40"/>
  <c r="M309" i="40"/>
  <c r="O309" i="40"/>
  <c r="R309" i="40"/>
  <c r="D310" i="40"/>
  <c r="M310" i="40"/>
  <c r="O310" i="40"/>
  <c r="R310" i="40"/>
  <c r="D311" i="40"/>
  <c r="M311" i="40"/>
  <c r="O311" i="40"/>
  <c r="R311" i="40"/>
  <c r="D312" i="40"/>
  <c r="M312" i="40"/>
  <c r="O312" i="40"/>
  <c r="R312" i="40"/>
  <c r="D313" i="40"/>
  <c r="M313" i="40"/>
  <c r="O313" i="40"/>
  <c r="R313" i="40"/>
  <c r="D314" i="40"/>
  <c r="M314" i="40"/>
  <c r="O314" i="40"/>
  <c r="R314" i="40"/>
  <c r="D315" i="40"/>
  <c r="M315" i="40"/>
  <c r="O315" i="40"/>
  <c r="R315" i="40"/>
  <c r="D316" i="40"/>
  <c r="M316" i="40"/>
  <c r="O316" i="40"/>
  <c r="R316" i="40"/>
  <c r="D317" i="40"/>
  <c r="M317" i="40"/>
  <c r="O317" i="40"/>
  <c r="R317" i="40"/>
  <c r="D318" i="40"/>
  <c r="M318" i="40"/>
  <c r="O318" i="40"/>
  <c r="R318" i="40"/>
  <c r="D319" i="40"/>
  <c r="M319" i="40"/>
  <c r="O319" i="40"/>
  <c r="R319" i="40"/>
  <c r="D320" i="40"/>
  <c r="M320" i="40"/>
  <c r="O320" i="40"/>
  <c r="R320" i="40"/>
  <c r="D321" i="40"/>
  <c r="M321" i="40"/>
  <c r="O321" i="40"/>
  <c r="R321" i="40"/>
  <c r="D322" i="40"/>
  <c r="M322" i="40"/>
  <c r="O322" i="40"/>
  <c r="R322" i="40"/>
  <c r="D323" i="40"/>
  <c r="M323" i="40"/>
  <c r="O323" i="40"/>
  <c r="R323" i="40"/>
  <c r="D324" i="40"/>
  <c r="M324" i="40"/>
  <c r="O324" i="40"/>
  <c r="R324" i="40"/>
  <c r="D325" i="40"/>
  <c r="M325" i="40"/>
  <c r="O325" i="40"/>
  <c r="R325" i="40"/>
  <c r="D326" i="40"/>
  <c r="M326" i="40"/>
  <c r="O326" i="40"/>
  <c r="R326" i="40"/>
  <c r="D327" i="40"/>
  <c r="M327" i="40"/>
  <c r="O327" i="40"/>
  <c r="R327" i="40"/>
  <c r="D328" i="40"/>
  <c r="M328" i="40"/>
  <c r="O328" i="40"/>
  <c r="R328" i="40"/>
  <c r="D329" i="40"/>
  <c r="M329" i="40"/>
  <c r="O329" i="40"/>
  <c r="R329" i="40"/>
  <c r="D330" i="40"/>
  <c r="M330" i="40"/>
  <c r="O330" i="40"/>
  <c r="R330" i="40"/>
  <c r="D331" i="40"/>
  <c r="M331" i="40"/>
  <c r="O331" i="40"/>
  <c r="R331" i="40"/>
  <c r="D332" i="40"/>
  <c r="M332" i="40"/>
  <c r="O332" i="40"/>
  <c r="R332" i="40"/>
  <c r="D333" i="40"/>
  <c r="M333" i="40"/>
  <c r="O333" i="40"/>
  <c r="R333" i="40"/>
  <c r="D334" i="40"/>
  <c r="M334" i="40"/>
  <c r="O334" i="40"/>
  <c r="R334" i="40"/>
  <c r="D335" i="40"/>
  <c r="M335" i="40"/>
  <c r="O335" i="40"/>
  <c r="R335" i="40"/>
  <c r="D336" i="40"/>
  <c r="M336" i="40"/>
  <c r="O336" i="40"/>
  <c r="R336" i="40"/>
  <c r="D337" i="40"/>
  <c r="M337" i="40"/>
  <c r="O337" i="40"/>
  <c r="R337" i="40"/>
  <c r="D338" i="40"/>
  <c r="M338" i="40"/>
  <c r="O338" i="40"/>
  <c r="R338" i="40"/>
  <c r="D339" i="40"/>
  <c r="M339" i="40"/>
  <c r="O339" i="40"/>
  <c r="R339" i="40"/>
  <c r="D340" i="40"/>
  <c r="M340" i="40"/>
  <c r="O340" i="40"/>
  <c r="R340" i="40"/>
  <c r="D341" i="40"/>
  <c r="M341" i="40"/>
  <c r="O341" i="40"/>
  <c r="R341" i="40"/>
  <c r="D342" i="40"/>
  <c r="M342" i="40"/>
  <c r="O342" i="40"/>
  <c r="R342" i="40"/>
  <c r="D343" i="40"/>
  <c r="M343" i="40"/>
  <c r="O343" i="40"/>
  <c r="R343" i="40"/>
  <c r="D344" i="40"/>
  <c r="M344" i="40"/>
  <c r="O344" i="40"/>
  <c r="R344" i="40"/>
  <c r="D345" i="40"/>
  <c r="M345" i="40"/>
  <c r="O345" i="40"/>
  <c r="R345" i="40"/>
  <c r="D346" i="40"/>
  <c r="M346" i="40"/>
  <c r="O346" i="40"/>
  <c r="R346" i="40"/>
  <c r="D347" i="40"/>
  <c r="M347" i="40"/>
  <c r="O347" i="40"/>
  <c r="R347" i="40"/>
  <c r="D348" i="40"/>
  <c r="M348" i="40"/>
  <c r="O348" i="40"/>
  <c r="R348" i="40"/>
  <c r="D349" i="40"/>
  <c r="M349" i="40"/>
  <c r="O349" i="40"/>
  <c r="R349" i="40"/>
  <c r="D350" i="40"/>
  <c r="M350" i="40"/>
  <c r="O350" i="40"/>
  <c r="R350" i="40"/>
  <c r="D351" i="40"/>
  <c r="M351" i="40"/>
  <c r="O351" i="40"/>
  <c r="R351" i="40"/>
  <c r="D352" i="40"/>
  <c r="M352" i="40"/>
  <c r="O352" i="40"/>
  <c r="R352" i="40"/>
  <c r="D353" i="40"/>
  <c r="M353" i="40"/>
  <c r="O353" i="40"/>
  <c r="R353" i="40"/>
  <c r="D354" i="40"/>
  <c r="M354" i="40"/>
  <c r="O354" i="40"/>
  <c r="R354" i="40"/>
  <c r="D355" i="40"/>
  <c r="M355" i="40"/>
  <c r="O355" i="40"/>
  <c r="R355" i="40"/>
  <c r="D356" i="40"/>
  <c r="M356" i="40"/>
  <c r="O356" i="40"/>
  <c r="R356" i="40"/>
  <c r="D357" i="40"/>
  <c r="M357" i="40"/>
  <c r="O357" i="40"/>
  <c r="R357" i="40"/>
  <c r="D358" i="40"/>
  <c r="M358" i="40"/>
  <c r="O358" i="40"/>
  <c r="R358" i="40"/>
  <c r="D359" i="40"/>
  <c r="M359" i="40"/>
  <c r="O359" i="40"/>
  <c r="R359" i="40"/>
  <c r="D360" i="40"/>
  <c r="M360" i="40"/>
  <c r="O360" i="40"/>
  <c r="R360" i="40"/>
  <c r="D361" i="40"/>
  <c r="M361" i="40"/>
  <c r="O361" i="40"/>
  <c r="R361" i="40"/>
  <c r="D362" i="40"/>
  <c r="M362" i="40"/>
  <c r="O362" i="40"/>
  <c r="R362" i="40"/>
  <c r="D363" i="40"/>
  <c r="M363" i="40"/>
  <c r="O363" i="40"/>
  <c r="R363" i="40"/>
  <c r="D364" i="40"/>
  <c r="M364" i="40"/>
  <c r="O364" i="40"/>
  <c r="R364" i="40"/>
  <c r="D365" i="40"/>
  <c r="M365" i="40"/>
  <c r="O365" i="40"/>
  <c r="R365" i="40"/>
  <c r="D366" i="40"/>
  <c r="M366" i="40"/>
  <c r="O366" i="40"/>
  <c r="R366" i="40"/>
  <c r="D367" i="40"/>
  <c r="M367" i="40"/>
  <c r="O367" i="40"/>
  <c r="R367" i="40"/>
  <c r="D368" i="40"/>
  <c r="M368" i="40"/>
  <c r="O368" i="40"/>
  <c r="R368" i="40"/>
  <c r="D369" i="40"/>
  <c r="M369" i="40"/>
  <c r="O369" i="40"/>
  <c r="R369" i="40"/>
  <c r="D370" i="40"/>
  <c r="M370" i="40"/>
  <c r="O370" i="40"/>
  <c r="R370" i="40"/>
  <c r="D371" i="40"/>
  <c r="M371" i="40"/>
  <c r="O371" i="40"/>
  <c r="R371" i="40"/>
  <c r="D372" i="40"/>
  <c r="M372" i="40"/>
  <c r="O372" i="40"/>
  <c r="R372" i="40"/>
  <c r="D373" i="40"/>
  <c r="M373" i="40"/>
  <c r="O373" i="40"/>
  <c r="R373" i="40"/>
  <c r="D374" i="40"/>
  <c r="M374" i="40"/>
  <c r="O374" i="40"/>
  <c r="R374" i="40"/>
  <c r="D375" i="40"/>
  <c r="M375" i="40"/>
  <c r="O375" i="40"/>
  <c r="R375" i="40"/>
  <c r="D376" i="40"/>
  <c r="M376" i="40"/>
  <c r="O376" i="40"/>
  <c r="R376" i="40"/>
  <c r="D377" i="40"/>
  <c r="M377" i="40"/>
  <c r="O377" i="40"/>
  <c r="R377" i="40"/>
  <c r="D378" i="40"/>
  <c r="M378" i="40"/>
  <c r="O378" i="40"/>
  <c r="R378" i="40"/>
  <c r="D379" i="40"/>
  <c r="M379" i="40"/>
  <c r="O379" i="40"/>
  <c r="R379" i="40"/>
  <c r="D380" i="40"/>
  <c r="M380" i="40"/>
  <c r="O380" i="40"/>
  <c r="R380" i="40"/>
  <c r="D381" i="40"/>
  <c r="M381" i="40"/>
  <c r="O381" i="40"/>
  <c r="R381" i="40"/>
  <c r="D382" i="40"/>
  <c r="M382" i="40"/>
  <c r="O382" i="40"/>
  <c r="R382" i="40"/>
  <c r="D383" i="40"/>
  <c r="M383" i="40"/>
  <c r="O383" i="40"/>
  <c r="R383" i="40"/>
  <c r="D384" i="40"/>
  <c r="M384" i="40"/>
  <c r="O384" i="40"/>
  <c r="R384" i="40"/>
  <c r="D385" i="40"/>
  <c r="M385" i="40"/>
  <c r="O385" i="40"/>
  <c r="R385" i="40"/>
  <c r="D386" i="40"/>
  <c r="M386" i="40"/>
  <c r="O386" i="40"/>
  <c r="R386" i="40"/>
  <c r="D387" i="40"/>
  <c r="M387" i="40"/>
  <c r="O387" i="40"/>
  <c r="R387" i="40"/>
  <c r="D388" i="40"/>
  <c r="M388" i="40"/>
  <c r="O388" i="40"/>
  <c r="R388" i="40"/>
  <c r="D389" i="40"/>
  <c r="M389" i="40"/>
  <c r="O389" i="40"/>
  <c r="R389" i="40"/>
  <c r="D390" i="40"/>
  <c r="M390" i="40"/>
  <c r="O390" i="40"/>
  <c r="R390" i="40"/>
  <c r="D391" i="40"/>
  <c r="M391" i="40"/>
  <c r="O391" i="40"/>
  <c r="R391" i="40"/>
  <c r="D392" i="40"/>
  <c r="M392" i="40"/>
  <c r="O392" i="40"/>
  <c r="R392" i="40"/>
  <c r="D393" i="40"/>
  <c r="M393" i="40"/>
  <c r="O393" i="40"/>
  <c r="R393" i="40"/>
  <c r="D394" i="40"/>
  <c r="M394" i="40"/>
  <c r="O394" i="40"/>
  <c r="R394" i="40"/>
  <c r="D395" i="40"/>
  <c r="M395" i="40"/>
  <c r="O395" i="40"/>
  <c r="R395" i="40"/>
  <c r="D396" i="40"/>
  <c r="M396" i="40"/>
  <c r="O396" i="40"/>
  <c r="R396" i="40"/>
  <c r="D397" i="40"/>
  <c r="M397" i="40"/>
  <c r="O397" i="40"/>
  <c r="R397" i="40"/>
  <c r="D398" i="40"/>
  <c r="M398" i="40"/>
  <c r="O398" i="40"/>
  <c r="R398" i="40"/>
  <c r="D399" i="40"/>
  <c r="M399" i="40"/>
  <c r="O399" i="40"/>
  <c r="R399" i="40"/>
  <c r="D400" i="40"/>
  <c r="M400" i="40"/>
  <c r="O400" i="40"/>
  <c r="R400" i="40"/>
  <c r="D401" i="40"/>
  <c r="M401" i="40"/>
  <c r="O401" i="40"/>
  <c r="R401" i="40"/>
  <c r="D402" i="40"/>
  <c r="M402" i="40"/>
  <c r="O402" i="40"/>
  <c r="R402" i="40"/>
  <c r="D403" i="40"/>
  <c r="M403" i="40"/>
  <c r="O403" i="40"/>
  <c r="R403" i="40"/>
  <c r="D404" i="40"/>
  <c r="M404" i="40"/>
  <c r="O404" i="40"/>
  <c r="R404" i="40"/>
  <c r="D405" i="40"/>
  <c r="M405" i="40"/>
  <c r="O405" i="40"/>
  <c r="R405" i="40"/>
  <c r="D406" i="40"/>
  <c r="M406" i="40"/>
  <c r="O406" i="40"/>
  <c r="R406" i="40"/>
  <c r="D407" i="40"/>
  <c r="M407" i="40"/>
  <c r="O407" i="40"/>
  <c r="R407" i="40"/>
  <c r="D408" i="40"/>
  <c r="M408" i="40"/>
  <c r="O408" i="40"/>
  <c r="R408" i="40"/>
  <c r="D409" i="40"/>
  <c r="M409" i="40"/>
  <c r="O409" i="40"/>
  <c r="R409" i="40"/>
  <c r="D410" i="40"/>
  <c r="M410" i="40"/>
  <c r="O410" i="40"/>
  <c r="R410" i="40"/>
  <c r="D411" i="40"/>
  <c r="M411" i="40"/>
  <c r="O411" i="40"/>
  <c r="R411" i="40"/>
  <c r="D412" i="40"/>
  <c r="M412" i="40"/>
  <c r="O412" i="40"/>
  <c r="R412" i="40"/>
  <c r="D413" i="40"/>
  <c r="M413" i="40"/>
  <c r="O413" i="40"/>
  <c r="R413" i="40"/>
  <c r="D414" i="40"/>
  <c r="M414" i="40"/>
  <c r="O414" i="40"/>
  <c r="R414" i="40"/>
  <c r="D415" i="40"/>
  <c r="M415" i="40"/>
  <c r="O415" i="40"/>
  <c r="R415" i="40"/>
  <c r="D416" i="40"/>
  <c r="M416" i="40"/>
  <c r="O416" i="40"/>
  <c r="R416" i="40"/>
  <c r="D417" i="40"/>
  <c r="M417" i="40"/>
  <c r="O417" i="40"/>
  <c r="R417" i="40"/>
  <c r="D418" i="40"/>
  <c r="M418" i="40"/>
  <c r="O418" i="40"/>
  <c r="R418" i="40"/>
  <c r="D419" i="40"/>
  <c r="M419" i="40"/>
  <c r="O419" i="40"/>
  <c r="R419" i="40"/>
  <c r="D420" i="40"/>
  <c r="M420" i="40"/>
  <c r="O420" i="40"/>
  <c r="R420" i="40"/>
  <c r="D421" i="40"/>
  <c r="M421" i="40"/>
  <c r="O421" i="40"/>
  <c r="R421" i="40"/>
  <c r="D422" i="40"/>
  <c r="M422" i="40"/>
  <c r="O422" i="40"/>
  <c r="R422" i="40"/>
  <c r="D423" i="40"/>
  <c r="M423" i="40"/>
  <c r="O423" i="40"/>
  <c r="R423" i="40"/>
  <c r="D424" i="40"/>
  <c r="M424" i="40"/>
  <c r="O424" i="40"/>
  <c r="R424" i="40"/>
  <c r="D425" i="40"/>
  <c r="M425" i="40"/>
  <c r="O425" i="40"/>
  <c r="R425" i="40"/>
  <c r="D426" i="40"/>
  <c r="M426" i="40"/>
  <c r="O426" i="40"/>
  <c r="R426" i="40"/>
  <c r="D427" i="40"/>
  <c r="M427" i="40"/>
  <c r="O427" i="40"/>
  <c r="R427" i="40"/>
  <c r="D428" i="40"/>
  <c r="M428" i="40"/>
  <c r="O428" i="40"/>
  <c r="R428" i="40"/>
  <c r="D429" i="40"/>
  <c r="M429" i="40"/>
  <c r="O429" i="40"/>
  <c r="R429" i="40"/>
  <c r="D430" i="40"/>
  <c r="M430" i="40"/>
  <c r="O430" i="40"/>
  <c r="R430" i="40"/>
  <c r="D431" i="40"/>
  <c r="M431" i="40"/>
  <c r="O431" i="40"/>
  <c r="R431" i="40"/>
  <c r="D432" i="40"/>
  <c r="M432" i="40"/>
  <c r="O432" i="40"/>
  <c r="R432" i="40"/>
  <c r="D433" i="40"/>
  <c r="M433" i="40"/>
  <c r="O433" i="40"/>
  <c r="R433" i="40"/>
  <c r="D434" i="40"/>
  <c r="M434" i="40"/>
  <c r="O434" i="40"/>
  <c r="R434" i="40"/>
  <c r="D435" i="40"/>
  <c r="M435" i="40"/>
  <c r="O435" i="40"/>
  <c r="R435" i="40"/>
  <c r="D436" i="40"/>
  <c r="M436" i="40"/>
  <c r="O436" i="40"/>
  <c r="R436" i="40"/>
  <c r="D437" i="40"/>
  <c r="M437" i="40"/>
  <c r="O437" i="40"/>
  <c r="R437" i="40"/>
  <c r="D438" i="40"/>
  <c r="M438" i="40"/>
  <c r="O438" i="40"/>
  <c r="R438" i="40"/>
  <c r="D439" i="40"/>
  <c r="M439" i="40"/>
  <c r="O439" i="40"/>
  <c r="R439" i="40"/>
  <c r="D440" i="40"/>
  <c r="M440" i="40"/>
  <c r="O440" i="40"/>
  <c r="R440" i="40"/>
  <c r="D441" i="40"/>
  <c r="M441" i="40"/>
  <c r="O441" i="40"/>
  <c r="R441" i="40"/>
  <c r="D442" i="40"/>
  <c r="M442" i="40"/>
  <c r="O442" i="40"/>
  <c r="R442" i="40"/>
  <c r="D443" i="40"/>
  <c r="M443" i="40"/>
  <c r="O443" i="40"/>
  <c r="R443" i="40"/>
  <c r="D444" i="40"/>
  <c r="M444" i="40"/>
  <c r="O444" i="40"/>
  <c r="R444" i="40"/>
  <c r="D445" i="40"/>
  <c r="M445" i="40"/>
  <c r="O445" i="40"/>
  <c r="R445" i="40"/>
  <c r="D446" i="40"/>
  <c r="M446" i="40"/>
  <c r="O446" i="40"/>
  <c r="R446" i="40"/>
  <c r="D447" i="40"/>
  <c r="M447" i="40"/>
  <c r="O447" i="40"/>
  <c r="R447" i="40"/>
  <c r="D448" i="40"/>
  <c r="M448" i="40"/>
  <c r="O448" i="40"/>
  <c r="R448" i="40"/>
  <c r="D449" i="40"/>
  <c r="M449" i="40"/>
  <c r="O449" i="40"/>
  <c r="R449" i="40"/>
  <c r="D450" i="40"/>
  <c r="M450" i="40"/>
  <c r="O450" i="40"/>
  <c r="R450" i="40"/>
  <c r="D451" i="40"/>
  <c r="M451" i="40"/>
  <c r="O451" i="40"/>
  <c r="R451" i="40"/>
  <c r="D452" i="40"/>
  <c r="M452" i="40"/>
  <c r="O452" i="40"/>
  <c r="R452" i="40"/>
  <c r="D453" i="40"/>
  <c r="M453" i="40"/>
  <c r="O453" i="40"/>
  <c r="R453" i="40"/>
  <c r="D454" i="40"/>
  <c r="M454" i="40"/>
  <c r="O454" i="40"/>
  <c r="R454" i="40"/>
  <c r="D455" i="40"/>
  <c r="M455" i="40"/>
  <c r="O455" i="40"/>
  <c r="R455" i="40"/>
  <c r="D456" i="40"/>
  <c r="M456" i="40"/>
  <c r="O456" i="40"/>
  <c r="R456" i="40"/>
  <c r="D457" i="40"/>
  <c r="M457" i="40"/>
  <c r="O457" i="40"/>
  <c r="R457" i="40"/>
  <c r="D458" i="40"/>
  <c r="M458" i="40"/>
  <c r="O458" i="40"/>
  <c r="R458" i="40"/>
  <c r="D459" i="40"/>
  <c r="M459" i="40"/>
  <c r="O459" i="40"/>
  <c r="R459" i="40"/>
  <c r="D460" i="40"/>
  <c r="M460" i="40"/>
  <c r="O460" i="40"/>
  <c r="R460" i="40"/>
  <c r="D461" i="40"/>
  <c r="M461" i="40"/>
  <c r="O461" i="40"/>
  <c r="R461" i="40"/>
  <c r="D462" i="40"/>
  <c r="M462" i="40"/>
  <c r="O462" i="40"/>
  <c r="R462" i="40"/>
  <c r="D463" i="40"/>
  <c r="M463" i="40"/>
  <c r="O463" i="40"/>
  <c r="R463" i="40"/>
  <c r="D464" i="40"/>
  <c r="M464" i="40"/>
  <c r="O464" i="40"/>
  <c r="R464" i="40"/>
  <c r="D465" i="40"/>
  <c r="M465" i="40"/>
  <c r="O465" i="40"/>
  <c r="R465" i="40"/>
  <c r="D466" i="40"/>
  <c r="M466" i="40"/>
  <c r="O466" i="40"/>
  <c r="R466" i="40"/>
  <c r="D467" i="40"/>
  <c r="M467" i="40"/>
  <c r="O467" i="40"/>
  <c r="R467" i="40"/>
  <c r="D468" i="40"/>
  <c r="M468" i="40"/>
  <c r="O468" i="40"/>
  <c r="R468" i="40"/>
  <c r="D469" i="40"/>
  <c r="M469" i="40"/>
  <c r="O469" i="40"/>
  <c r="R469" i="40"/>
  <c r="D470" i="40"/>
  <c r="M470" i="40"/>
  <c r="O470" i="40"/>
  <c r="R470" i="40"/>
  <c r="D471" i="40"/>
  <c r="M471" i="40"/>
  <c r="O471" i="40"/>
  <c r="R471" i="40"/>
  <c r="D472" i="40"/>
  <c r="M472" i="40"/>
  <c r="O472" i="40"/>
  <c r="R472" i="40"/>
  <c r="D473" i="40"/>
  <c r="M473" i="40"/>
  <c r="O473" i="40"/>
  <c r="R473" i="40"/>
  <c r="D474" i="40"/>
  <c r="M474" i="40"/>
  <c r="O474" i="40"/>
  <c r="R474" i="40"/>
  <c r="D475" i="40"/>
  <c r="M475" i="40"/>
  <c r="O475" i="40"/>
  <c r="R475" i="40"/>
  <c r="D476" i="40"/>
  <c r="M476" i="40"/>
  <c r="O476" i="40"/>
  <c r="R476" i="40"/>
  <c r="D477" i="40"/>
  <c r="M477" i="40"/>
  <c r="O477" i="40"/>
  <c r="R477" i="40"/>
  <c r="D478" i="40"/>
  <c r="M478" i="40"/>
  <c r="O478" i="40"/>
  <c r="R478" i="40"/>
  <c r="D479" i="40"/>
  <c r="M479" i="40"/>
  <c r="O479" i="40"/>
  <c r="R479" i="40"/>
  <c r="D480" i="40"/>
  <c r="M480" i="40"/>
  <c r="O480" i="40"/>
  <c r="R480" i="40"/>
  <c r="D481" i="40"/>
  <c r="M481" i="40"/>
  <c r="O481" i="40"/>
  <c r="R481" i="40"/>
  <c r="D482" i="40"/>
  <c r="M482" i="40"/>
  <c r="O482" i="40"/>
  <c r="R482" i="40"/>
  <c r="D483" i="40"/>
  <c r="M483" i="40"/>
  <c r="O483" i="40"/>
  <c r="R483" i="40"/>
  <c r="D484" i="40"/>
  <c r="M484" i="40"/>
  <c r="O484" i="40"/>
  <c r="R484" i="40"/>
  <c r="D485" i="40"/>
  <c r="M485" i="40"/>
  <c r="O485" i="40"/>
  <c r="R485" i="40"/>
  <c r="D486" i="40"/>
  <c r="M486" i="40"/>
  <c r="O486" i="40"/>
  <c r="R486" i="40"/>
  <c r="D487" i="40"/>
  <c r="M487" i="40"/>
  <c r="O487" i="40"/>
  <c r="R487" i="40"/>
  <c r="D488" i="40"/>
  <c r="M488" i="40"/>
  <c r="O488" i="40"/>
  <c r="R488" i="40"/>
  <c r="D489" i="40"/>
  <c r="M489" i="40"/>
  <c r="O489" i="40"/>
  <c r="R489" i="40"/>
  <c r="D490" i="40"/>
  <c r="M490" i="40"/>
  <c r="O490" i="40"/>
  <c r="R490" i="40"/>
  <c r="D491" i="40"/>
  <c r="M491" i="40"/>
  <c r="O491" i="40"/>
  <c r="R491" i="40"/>
  <c r="D492" i="40"/>
  <c r="M492" i="40"/>
  <c r="O492" i="40"/>
  <c r="R492" i="40"/>
  <c r="D493" i="40"/>
  <c r="M493" i="40"/>
  <c r="O493" i="40"/>
  <c r="R493" i="40"/>
  <c r="D494" i="40"/>
  <c r="M494" i="40"/>
  <c r="O494" i="40"/>
  <c r="R494" i="40"/>
  <c r="D495" i="40"/>
  <c r="M495" i="40"/>
  <c r="O495" i="40"/>
  <c r="R495" i="40"/>
  <c r="D496" i="40"/>
  <c r="M496" i="40"/>
  <c r="O496" i="40"/>
  <c r="R496" i="40"/>
  <c r="C7" i="10"/>
  <c r="I7" i="10"/>
  <c r="V7" i="10"/>
  <c r="Y7" i="10"/>
  <c r="C8" i="10"/>
  <c r="I8" i="10"/>
  <c r="V8" i="10"/>
  <c r="Y8" i="10"/>
  <c r="C9" i="10"/>
  <c r="I9" i="10"/>
  <c r="V9" i="10"/>
  <c r="Y9" i="10"/>
  <c r="C10" i="10"/>
  <c r="I10" i="10"/>
  <c r="V10" i="10"/>
  <c r="Y10" i="10"/>
  <c r="C11" i="10"/>
  <c r="I11" i="10"/>
  <c r="V11" i="10"/>
  <c r="Y11" i="10"/>
  <c r="C12" i="10"/>
  <c r="I12" i="10"/>
  <c r="V12" i="10"/>
  <c r="Y12" i="10"/>
  <c r="C13" i="10"/>
  <c r="I13" i="10"/>
  <c r="V13" i="10"/>
  <c r="Y13" i="10"/>
  <c r="C14" i="10"/>
  <c r="I14" i="10"/>
  <c r="V14" i="10"/>
  <c r="Y14" i="10"/>
  <c r="C15" i="10"/>
  <c r="I15" i="10"/>
  <c r="V15" i="10"/>
  <c r="Y15" i="10"/>
  <c r="C16" i="10"/>
  <c r="I16" i="10"/>
  <c r="V16" i="10"/>
  <c r="Y16" i="10"/>
  <c r="C17" i="10"/>
  <c r="I17" i="10"/>
  <c r="V17" i="10"/>
  <c r="Y17" i="10"/>
  <c r="C18" i="10"/>
  <c r="I18" i="10"/>
  <c r="V18" i="10"/>
  <c r="Y18" i="10"/>
  <c r="C19" i="10"/>
  <c r="I19" i="10"/>
  <c r="V19" i="10"/>
  <c r="Y19" i="10"/>
  <c r="C20" i="10"/>
  <c r="I20" i="10"/>
  <c r="V20" i="10"/>
  <c r="Y20" i="10"/>
  <c r="C21" i="10"/>
  <c r="I21" i="10"/>
  <c r="V21" i="10"/>
  <c r="Y21" i="10"/>
  <c r="C22" i="10"/>
  <c r="I22" i="10"/>
  <c r="V22" i="10"/>
  <c r="Y22" i="10"/>
  <c r="C23" i="10"/>
  <c r="I23" i="10"/>
  <c r="V23" i="10"/>
  <c r="Y23" i="10"/>
  <c r="C24" i="10"/>
  <c r="I24" i="10"/>
  <c r="V24" i="10"/>
  <c r="Y24" i="10"/>
  <c r="C25" i="10"/>
  <c r="I25" i="10"/>
  <c r="V25" i="10"/>
  <c r="Y25" i="10"/>
  <c r="C26" i="10"/>
  <c r="I26" i="10"/>
  <c r="V26" i="10"/>
  <c r="Y26" i="10"/>
  <c r="C27" i="10"/>
  <c r="I27" i="10"/>
  <c r="V27" i="10"/>
  <c r="Y27" i="10"/>
  <c r="C28" i="10"/>
  <c r="I28" i="10"/>
  <c r="V28" i="10"/>
  <c r="Y28" i="10"/>
  <c r="C29" i="10"/>
  <c r="I29" i="10"/>
  <c r="V29" i="10"/>
  <c r="Y29" i="10"/>
  <c r="C30" i="10"/>
  <c r="I30" i="10"/>
  <c r="V30" i="10"/>
  <c r="Y30" i="10"/>
  <c r="C31" i="10"/>
  <c r="I31" i="10"/>
  <c r="V31" i="10"/>
  <c r="Y31" i="10"/>
  <c r="C32" i="10"/>
  <c r="I32" i="10"/>
  <c r="V32" i="10"/>
  <c r="Y32" i="10"/>
  <c r="C33" i="10"/>
  <c r="I33" i="10"/>
  <c r="V33" i="10"/>
  <c r="Y33" i="10"/>
  <c r="C34" i="10"/>
  <c r="I34" i="10"/>
  <c r="V34" i="10"/>
  <c r="Y34" i="10"/>
  <c r="C35" i="10"/>
  <c r="I35" i="10"/>
  <c r="V35" i="10"/>
  <c r="Y35" i="10"/>
  <c r="C36" i="10"/>
  <c r="I36" i="10"/>
  <c r="V36" i="10"/>
  <c r="Y36" i="10"/>
  <c r="C37" i="10"/>
  <c r="I37" i="10"/>
  <c r="V37" i="10"/>
  <c r="Y37" i="10"/>
  <c r="C38" i="10"/>
  <c r="I38" i="10"/>
  <c r="V38" i="10"/>
  <c r="Y38" i="10"/>
  <c r="C39" i="10"/>
  <c r="I39" i="10"/>
  <c r="V39" i="10"/>
  <c r="Y39" i="10"/>
  <c r="C40" i="10"/>
  <c r="I40" i="10"/>
  <c r="V40" i="10"/>
  <c r="Y40" i="10"/>
  <c r="C41" i="10"/>
  <c r="I41" i="10"/>
  <c r="V41" i="10"/>
  <c r="Y41" i="10"/>
  <c r="C42" i="10"/>
  <c r="I42" i="10"/>
  <c r="V42" i="10"/>
  <c r="Y42" i="10"/>
  <c r="C43" i="10"/>
  <c r="I43" i="10"/>
  <c r="V43" i="10"/>
  <c r="Y43" i="10"/>
  <c r="C44" i="10"/>
  <c r="I44" i="10"/>
  <c r="V44" i="10"/>
  <c r="Y44" i="10"/>
  <c r="C45" i="10"/>
  <c r="I45" i="10"/>
  <c r="V45" i="10"/>
  <c r="Y45" i="10"/>
  <c r="C46" i="10"/>
  <c r="I46" i="10"/>
  <c r="V46" i="10"/>
  <c r="Y46" i="10"/>
  <c r="C47" i="10"/>
  <c r="I47" i="10"/>
  <c r="V47" i="10"/>
  <c r="Y47" i="10"/>
  <c r="C48" i="10"/>
  <c r="I48" i="10"/>
  <c r="V48" i="10"/>
  <c r="Y48" i="10"/>
  <c r="C49" i="10"/>
  <c r="I49" i="10"/>
  <c r="V49" i="10"/>
  <c r="Y49" i="10"/>
  <c r="C50" i="10"/>
  <c r="I50" i="10"/>
  <c r="V50" i="10"/>
  <c r="Y50" i="10"/>
  <c r="C51" i="10"/>
  <c r="I51" i="10"/>
  <c r="V51" i="10"/>
  <c r="Y51" i="10"/>
  <c r="C52" i="10"/>
  <c r="I52" i="10"/>
  <c r="V52" i="10"/>
  <c r="Y52" i="10"/>
  <c r="C53" i="10"/>
  <c r="I53" i="10"/>
  <c r="V53" i="10"/>
  <c r="Y53" i="10"/>
  <c r="C54" i="10"/>
  <c r="I54" i="10"/>
  <c r="V54" i="10"/>
  <c r="Y54" i="10"/>
  <c r="C55" i="10"/>
  <c r="I55" i="10"/>
  <c r="V55" i="10"/>
  <c r="Y55" i="10"/>
  <c r="C56" i="10"/>
  <c r="I56" i="10"/>
  <c r="V56" i="10"/>
  <c r="Y56" i="10"/>
  <c r="C57" i="10"/>
  <c r="I57" i="10"/>
  <c r="V57" i="10"/>
  <c r="Y57" i="10"/>
  <c r="C58" i="10"/>
  <c r="I58" i="10"/>
  <c r="V58" i="10"/>
  <c r="Y58" i="10"/>
  <c r="C59" i="10"/>
  <c r="I59" i="10"/>
  <c r="V59" i="10"/>
  <c r="Y59" i="10"/>
  <c r="C60" i="10"/>
  <c r="I60" i="10"/>
  <c r="V60" i="10"/>
  <c r="Y60" i="10"/>
  <c r="C61" i="10"/>
  <c r="I61" i="10"/>
  <c r="V61" i="10"/>
  <c r="Y61" i="10"/>
  <c r="C62" i="10"/>
  <c r="I62" i="10"/>
  <c r="V62" i="10"/>
  <c r="Y62" i="10"/>
  <c r="C63" i="10"/>
  <c r="I63" i="10"/>
  <c r="V63" i="10"/>
  <c r="Y63" i="10"/>
  <c r="C64" i="10"/>
  <c r="I64" i="10"/>
  <c r="V64" i="10"/>
  <c r="Y64" i="10"/>
  <c r="C65" i="10"/>
  <c r="I65" i="10"/>
  <c r="V65" i="10"/>
  <c r="Y65" i="10"/>
  <c r="C66" i="10"/>
  <c r="I66" i="10"/>
  <c r="V66" i="10"/>
  <c r="Y66" i="10"/>
  <c r="C67" i="10"/>
  <c r="I67" i="10"/>
  <c r="V67" i="10"/>
  <c r="Y67" i="10"/>
  <c r="C68" i="10"/>
  <c r="I68" i="10"/>
  <c r="V68" i="10"/>
  <c r="Y68" i="10"/>
  <c r="C69" i="10"/>
  <c r="I69" i="10"/>
  <c r="V69" i="10"/>
  <c r="Y69" i="10"/>
  <c r="C70" i="10"/>
  <c r="I70" i="10"/>
  <c r="V70" i="10"/>
  <c r="Y70" i="10"/>
  <c r="C71" i="10"/>
  <c r="I71" i="10"/>
  <c r="V71" i="10"/>
  <c r="Y71" i="10"/>
  <c r="C72" i="10"/>
  <c r="I72" i="10"/>
  <c r="V72" i="10"/>
  <c r="Y72" i="10"/>
  <c r="C73" i="10"/>
  <c r="I73" i="10"/>
  <c r="V73" i="10"/>
  <c r="Y73" i="10"/>
  <c r="C74" i="10"/>
  <c r="I74" i="10"/>
  <c r="V74" i="10"/>
  <c r="Y74" i="10"/>
  <c r="C75" i="10"/>
  <c r="I75" i="10"/>
  <c r="V75" i="10"/>
  <c r="Y75" i="10"/>
  <c r="C76" i="10"/>
  <c r="I76" i="10"/>
  <c r="V76" i="10"/>
  <c r="Y76" i="10"/>
  <c r="C77" i="10"/>
  <c r="I77" i="10"/>
  <c r="V77" i="10"/>
  <c r="Y77" i="10"/>
  <c r="C78" i="10"/>
  <c r="I78" i="10"/>
  <c r="V78" i="10"/>
  <c r="Y78" i="10"/>
  <c r="C79" i="10"/>
  <c r="I79" i="10"/>
  <c r="V79" i="10"/>
  <c r="Y79" i="10"/>
  <c r="C80" i="10"/>
  <c r="I80" i="10"/>
  <c r="V80" i="10"/>
  <c r="Y80" i="10"/>
  <c r="C81" i="10"/>
  <c r="I81" i="10"/>
  <c r="V81" i="10"/>
  <c r="Y81" i="10"/>
  <c r="C82" i="10"/>
  <c r="I82" i="10"/>
  <c r="V82" i="10"/>
  <c r="Y82" i="10"/>
  <c r="C83" i="10"/>
  <c r="I83" i="10"/>
  <c r="V83" i="10"/>
  <c r="Y83" i="10"/>
  <c r="C84" i="10"/>
  <c r="I84" i="10"/>
  <c r="V84" i="10"/>
  <c r="Y84" i="10"/>
  <c r="C85" i="10"/>
  <c r="I85" i="10"/>
  <c r="V85" i="10"/>
  <c r="Y85" i="10"/>
  <c r="C86" i="10"/>
  <c r="I86" i="10"/>
  <c r="V86" i="10"/>
  <c r="Y86" i="10"/>
  <c r="C87" i="10"/>
  <c r="I87" i="10"/>
  <c r="V87" i="10"/>
  <c r="Y87" i="10"/>
  <c r="C88" i="10"/>
  <c r="I88" i="10"/>
  <c r="V88" i="10"/>
  <c r="Y88" i="10"/>
  <c r="C89" i="10"/>
  <c r="I89" i="10"/>
  <c r="V89" i="10"/>
  <c r="Y89" i="10"/>
  <c r="C90" i="10"/>
  <c r="I90" i="10"/>
  <c r="V90" i="10"/>
  <c r="Y90" i="10"/>
  <c r="C91" i="10"/>
  <c r="I91" i="10"/>
  <c r="V91" i="10"/>
  <c r="Y91" i="10"/>
  <c r="C92" i="10"/>
  <c r="I92" i="10"/>
  <c r="V92" i="10"/>
  <c r="Y92" i="10"/>
  <c r="C93" i="10"/>
  <c r="I93" i="10"/>
  <c r="V93" i="10"/>
  <c r="Y93" i="10"/>
  <c r="C94" i="10"/>
  <c r="I94" i="10"/>
  <c r="V94" i="10"/>
  <c r="Y94" i="10"/>
  <c r="C95" i="10"/>
  <c r="I95" i="10"/>
  <c r="V95" i="10"/>
  <c r="Y95" i="10"/>
  <c r="C96" i="10"/>
  <c r="I96" i="10"/>
  <c r="V96" i="10"/>
  <c r="Y96" i="10"/>
  <c r="C97" i="10"/>
  <c r="I97" i="10"/>
  <c r="V97" i="10"/>
  <c r="Y97" i="10"/>
  <c r="C98" i="10"/>
  <c r="I98" i="10"/>
  <c r="V98" i="10"/>
  <c r="Y98" i="10"/>
  <c r="C99" i="10"/>
  <c r="I99" i="10"/>
  <c r="V99" i="10"/>
  <c r="Y99" i="10"/>
  <c r="C100" i="10"/>
  <c r="I100" i="10"/>
  <c r="V100" i="10"/>
  <c r="Y100" i="10"/>
  <c r="C101" i="10"/>
  <c r="I101" i="10"/>
  <c r="V101" i="10"/>
  <c r="Y101" i="10"/>
  <c r="C102" i="10"/>
  <c r="I102" i="10"/>
  <c r="V102" i="10"/>
  <c r="Y102" i="10"/>
  <c r="C103" i="10"/>
  <c r="I103" i="10"/>
  <c r="V103" i="10"/>
  <c r="Y103" i="10"/>
  <c r="C104" i="10"/>
  <c r="I104" i="10"/>
  <c r="V104" i="10"/>
  <c r="Y104" i="10"/>
  <c r="C105" i="10"/>
  <c r="I105" i="10"/>
  <c r="V105" i="10"/>
  <c r="Y105" i="10"/>
  <c r="C106" i="10"/>
  <c r="I106" i="10"/>
  <c r="V106" i="10"/>
  <c r="Y106" i="10"/>
  <c r="C107" i="10"/>
  <c r="I107" i="10"/>
  <c r="V107" i="10"/>
  <c r="Y107" i="10"/>
  <c r="C108" i="10"/>
  <c r="I108" i="10"/>
  <c r="V108" i="10"/>
  <c r="Y108" i="10"/>
  <c r="C109" i="10"/>
  <c r="I109" i="10"/>
  <c r="V109" i="10"/>
  <c r="Y109" i="10"/>
  <c r="C110" i="10"/>
  <c r="I110" i="10"/>
  <c r="V110" i="10"/>
  <c r="Y110" i="10"/>
  <c r="C111" i="10"/>
  <c r="I111" i="10"/>
  <c r="V111" i="10"/>
  <c r="Y111" i="10"/>
  <c r="C112" i="10"/>
  <c r="I112" i="10"/>
  <c r="V112" i="10"/>
  <c r="Y112" i="10"/>
  <c r="C113" i="10"/>
  <c r="I113" i="10"/>
  <c r="V113" i="10"/>
  <c r="Y113" i="10"/>
  <c r="C114" i="10"/>
  <c r="I114" i="10"/>
  <c r="V114" i="10"/>
  <c r="Y114" i="10"/>
  <c r="C115" i="10"/>
  <c r="I115" i="10"/>
  <c r="V115" i="10"/>
  <c r="Y115" i="10"/>
  <c r="C116" i="10"/>
  <c r="I116" i="10"/>
  <c r="V116" i="10"/>
  <c r="Y116" i="10"/>
  <c r="C117" i="10"/>
  <c r="I117" i="10"/>
  <c r="V117" i="10"/>
  <c r="Y117" i="10"/>
  <c r="C118" i="10"/>
  <c r="I118" i="10"/>
  <c r="V118" i="10"/>
  <c r="Y118" i="10"/>
  <c r="C119" i="10"/>
  <c r="I119" i="10"/>
  <c r="V119" i="10"/>
  <c r="Y119" i="10"/>
  <c r="C120" i="10"/>
  <c r="I120" i="10"/>
  <c r="V120" i="10"/>
  <c r="Y120" i="10"/>
  <c r="C121" i="10"/>
  <c r="I121" i="10"/>
  <c r="V121" i="10"/>
  <c r="Y121" i="10"/>
  <c r="C122" i="10"/>
  <c r="I122" i="10"/>
  <c r="V122" i="10"/>
  <c r="Y122" i="10"/>
  <c r="C123" i="10"/>
  <c r="I123" i="10"/>
  <c r="V123" i="10"/>
  <c r="Y123" i="10"/>
  <c r="C124" i="10"/>
  <c r="I124" i="10"/>
  <c r="V124" i="10"/>
  <c r="Y124" i="10"/>
  <c r="C125" i="10"/>
  <c r="I125" i="10"/>
  <c r="V125" i="10"/>
  <c r="Y125" i="10"/>
  <c r="C126" i="10"/>
  <c r="I126" i="10"/>
  <c r="V126" i="10"/>
  <c r="Y126" i="10"/>
  <c r="C127" i="10"/>
  <c r="I127" i="10"/>
  <c r="V127" i="10"/>
  <c r="Y127" i="10"/>
  <c r="C128" i="10"/>
  <c r="I128" i="10"/>
  <c r="V128" i="10"/>
  <c r="Y128" i="10"/>
  <c r="C129" i="10"/>
  <c r="I129" i="10"/>
  <c r="V129" i="10"/>
  <c r="Y129" i="10"/>
  <c r="C130" i="10"/>
  <c r="I130" i="10"/>
  <c r="V130" i="10"/>
  <c r="Y130" i="10"/>
  <c r="C131" i="10"/>
  <c r="I131" i="10"/>
  <c r="V131" i="10"/>
  <c r="Y131" i="10"/>
  <c r="C132" i="10"/>
  <c r="I132" i="10"/>
  <c r="V132" i="10"/>
  <c r="Y132" i="10"/>
  <c r="C133" i="10"/>
  <c r="I133" i="10"/>
  <c r="V133" i="10"/>
  <c r="Y133" i="10"/>
  <c r="C134" i="10"/>
  <c r="I134" i="10"/>
  <c r="V134" i="10"/>
  <c r="Y134" i="10"/>
  <c r="C135" i="10"/>
  <c r="I135" i="10"/>
  <c r="V135" i="10"/>
  <c r="Y135" i="10"/>
  <c r="C136" i="10"/>
  <c r="I136" i="10"/>
  <c r="V136" i="10"/>
  <c r="Y136" i="10"/>
  <c r="C137" i="10"/>
  <c r="I137" i="10"/>
  <c r="V137" i="10"/>
  <c r="Y137" i="10"/>
  <c r="C138" i="10"/>
  <c r="I138" i="10"/>
  <c r="V138" i="10"/>
  <c r="Y138" i="10"/>
  <c r="C139" i="10"/>
  <c r="I139" i="10"/>
  <c r="V139" i="10"/>
  <c r="Y139" i="10"/>
  <c r="C140" i="10"/>
  <c r="I140" i="10"/>
  <c r="V140" i="10"/>
  <c r="Y140" i="10"/>
  <c r="C141" i="10"/>
  <c r="I141" i="10"/>
  <c r="V141" i="10"/>
  <c r="Y141" i="10"/>
  <c r="C142" i="10"/>
  <c r="I142" i="10"/>
  <c r="V142" i="10"/>
  <c r="Y142" i="10"/>
  <c r="C143" i="10"/>
  <c r="I143" i="10"/>
  <c r="V143" i="10"/>
  <c r="Y143" i="10"/>
  <c r="C144" i="10"/>
  <c r="I144" i="10"/>
  <c r="V144" i="10"/>
  <c r="Y144" i="10"/>
  <c r="C145" i="10"/>
  <c r="I145" i="10"/>
  <c r="V145" i="10"/>
  <c r="Y145" i="10"/>
  <c r="C146" i="10"/>
  <c r="I146" i="10"/>
  <c r="V146" i="10"/>
  <c r="Y146" i="10"/>
  <c r="C147" i="10"/>
  <c r="I147" i="10"/>
  <c r="V147" i="10"/>
  <c r="Y147" i="10"/>
  <c r="C148" i="10"/>
  <c r="I148" i="10"/>
  <c r="V148" i="10"/>
  <c r="Y148" i="10"/>
  <c r="C149" i="10"/>
  <c r="I149" i="10"/>
  <c r="V149" i="10"/>
  <c r="Y149" i="10"/>
  <c r="C150" i="10"/>
  <c r="I150" i="10"/>
  <c r="V150" i="10"/>
  <c r="Y150" i="10"/>
  <c r="C151" i="10"/>
  <c r="I151" i="10"/>
  <c r="V151" i="10"/>
  <c r="Y151" i="10"/>
  <c r="C152" i="10"/>
  <c r="I152" i="10"/>
  <c r="V152" i="10"/>
  <c r="Y152" i="10"/>
  <c r="C153" i="10"/>
  <c r="I153" i="10"/>
  <c r="V153" i="10"/>
  <c r="Y153" i="10"/>
  <c r="C154" i="10"/>
  <c r="I154" i="10"/>
  <c r="V154" i="10"/>
  <c r="Y154" i="10"/>
  <c r="C155" i="10"/>
  <c r="I155" i="10"/>
  <c r="V155" i="10"/>
  <c r="Y155" i="10"/>
  <c r="C156" i="10"/>
  <c r="I156" i="10"/>
  <c r="V156" i="10"/>
  <c r="Y156" i="10"/>
  <c r="C157" i="10"/>
  <c r="I157" i="10"/>
  <c r="V157" i="10"/>
  <c r="Y157" i="10"/>
  <c r="C158" i="10"/>
  <c r="I158" i="10"/>
  <c r="V158" i="10"/>
  <c r="Y158" i="10"/>
  <c r="C159" i="10"/>
  <c r="I159" i="10"/>
  <c r="V159" i="10"/>
  <c r="Y159" i="10"/>
  <c r="C160" i="10"/>
  <c r="I160" i="10"/>
  <c r="V160" i="10"/>
  <c r="Y160" i="10"/>
  <c r="C161" i="10"/>
  <c r="I161" i="10"/>
  <c r="V161" i="10"/>
  <c r="Y161" i="10"/>
  <c r="C162" i="10"/>
  <c r="I162" i="10"/>
  <c r="V162" i="10"/>
  <c r="Y162" i="10"/>
  <c r="C163" i="10"/>
  <c r="I163" i="10"/>
  <c r="V163" i="10"/>
  <c r="Y163" i="10"/>
  <c r="C164" i="10"/>
  <c r="I164" i="10"/>
  <c r="V164" i="10"/>
  <c r="Y164" i="10"/>
  <c r="C165" i="10"/>
  <c r="I165" i="10"/>
  <c r="V165" i="10"/>
  <c r="Y165" i="10"/>
  <c r="C166" i="10"/>
  <c r="I166" i="10"/>
  <c r="V166" i="10"/>
  <c r="Y166" i="10"/>
  <c r="C167" i="10"/>
  <c r="I167" i="10"/>
  <c r="V167" i="10"/>
  <c r="Y167" i="10"/>
  <c r="C168" i="10"/>
  <c r="I168" i="10"/>
  <c r="V168" i="10"/>
  <c r="Y168" i="10"/>
  <c r="C169" i="10"/>
  <c r="I169" i="10"/>
  <c r="V169" i="10"/>
  <c r="Y169" i="10"/>
  <c r="C170" i="10"/>
  <c r="I170" i="10"/>
  <c r="V170" i="10"/>
  <c r="Y170" i="10"/>
  <c r="C171" i="10"/>
  <c r="I171" i="10"/>
  <c r="V171" i="10"/>
  <c r="Y171" i="10"/>
  <c r="C172" i="10"/>
  <c r="I172" i="10"/>
  <c r="V172" i="10"/>
  <c r="Y172" i="10"/>
  <c r="C173" i="10"/>
  <c r="I173" i="10"/>
  <c r="V173" i="10"/>
  <c r="Y173" i="10"/>
  <c r="C174" i="10"/>
  <c r="I174" i="10"/>
  <c r="V174" i="10"/>
  <c r="Y174" i="10"/>
  <c r="C175" i="10"/>
  <c r="I175" i="10"/>
  <c r="V175" i="10"/>
  <c r="Y175" i="10"/>
  <c r="C176" i="10"/>
  <c r="I176" i="10"/>
  <c r="V176" i="10"/>
  <c r="Y176" i="10"/>
  <c r="C177" i="10"/>
  <c r="I177" i="10"/>
  <c r="V177" i="10"/>
  <c r="Y177" i="10"/>
  <c r="C178" i="10"/>
  <c r="I178" i="10"/>
  <c r="V178" i="10"/>
  <c r="Y178" i="10"/>
  <c r="C179" i="10"/>
  <c r="I179" i="10"/>
  <c r="V179" i="10"/>
  <c r="Y179" i="10"/>
  <c r="C180" i="10"/>
  <c r="I180" i="10"/>
  <c r="V180" i="10"/>
  <c r="Y180" i="10"/>
  <c r="C181" i="10"/>
  <c r="I181" i="10"/>
  <c r="V181" i="10"/>
  <c r="Y181" i="10"/>
  <c r="C182" i="10"/>
  <c r="I182" i="10"/>
  <c r="V182" i="10"/>
  <c r="Y182" i="10"/>
  <c r="C183" i="10"/>
  <c r="I183" i="10"/>
  <c r="V183" i="10"/>
  <c r="Y183" i="10"/>
  <c r="C184" i="10"/>
  <c r="I184" i="10"/>
  <c r="V184" i="10"/>
  <c r="Y184" i="10"/>
  <c r="C185" i="10"/>
  <c r="I185" i="10"/>
  <c r="V185" i="10"/>
  <c r="Y185" i="10"/>
  <c r="C186" i="10"/>
  <c r="I186" i="10"/>
  <c r="V186" i="10"/>
  <c r="Y186" i="10"/>
  <c r="C187" i="10"/>
  <c r="I187" i="10"/>
  <c r="V187" i="10"/>
  <c r="Y187" i="10"/>
  <c r="C188" i="10"/>
  <c r="I188" i="10"/>
  <c r="V188" i="10"/>
  <c r="Y188" i="10"/>
  <c r="C189" i="10"/>
  <c r="I189" i="10"/>
  <c r="V189" i="10"/>
  <c r="Y189" i="10"/>
  <c r="C190" i="10"/>
  <c r="I190" i="10"/>
  <c r="V190" i="10"/>
  <c r="Y190" i="10"/>
  <c r="C191" i="10"/>
  <c r="I191" i="10"/>
  <c r="V191" i="10"/>
  <c r="Y191" i="10"/>
  <c r="C192" i="10"/>
  <c r="I192" i="10"/>
  <c r="V192" i="10"/>
  <c r="Y192" i="10"/>
  <c r="C193" i="10"/>
  <c r="I193" i="10"/>
  <c r="V193" i="10"/>
  <c r="Y193" i="10"/>
  <c r="C194" i="10"/>
  <c r="I194" i="10"/>
  <c r="V194" i="10"/>
  <c r="Y194" i="10"/>
  <c r="C195" i="10"/>
  <c r="I195" i="10"/>
  <c r="V195" i="10"/>
  <c r="Y195" i="10"/>
  <c r="C196" i="10"/>
  <c r="I196" i="10"/>
  <c r="V196" i="10"/>
  <c r="Y196" i="10"/>
  <c r="C197" i="10"/>
  <c r="I197" i="10"/>
  <c r="V197" i="10"/>
  <c r="Y197" i="10"/>
  <c r="C198" i="10"/>
  <c r="I198" i="10"/>
  <c r="V198" i="10"/>
  <c r="Y198" i="10"/>
  <c r="C199" i="10"/>
  <c r="I199" i="10"/>
  <c r="V199" i="10"/>
  <c r="Y199" i="10"/>
  <c r="C200" i="10"/>
  <c r="I200" i="10"/>
  <c r="V200" i="10"/>
  <c r="Y200" i="10"/>
  <c r="C201" i="10"/>
  <c r="I201" i="10"/>
  <c r="V201" i="10"/>
  <c r="Y201" i="10"/>
  <c r="C202" i="10"/>
  <c r="I202" i="10"/>
  <c r="V202" i="10"/>
  <c r="Y202" i="10"/>
  <c r="C203" i="10"/>
  <c r="I203" i="10"/>
  <c r="V203" i="10"/>
  <c r="Y203" i="10"/>
  <c r="C204" i="10"/>
  <c r="I204" i="10"/>
  <c r="V204" i="10"/>
  <c r="Y204" i="10"/>
  <c r="C205" i="10"/>
  <c r="I205" i="10"/>
  <c r="V205" i="10"/>
  <c r="Y205" i="10"/>
  <c r="C206" i="10"/>
  <c r="I206" i="10"/>
  <c r="V206" i="10"/>
  <c r="Y206" i="10"/>
  <c r="C207" i="10"/>
  <c r="I207" i="10"/>
  <c r="V207" i="10"/>
  <c r="Y207" i="10"/>
  <c r="C208" i="10"/>
  <c r="I208" i="10"/>
  <c r="V208" i="10"/>
  <c r="Y208" i="10"/>
  <c r="C209" i="10"/>
  <c r="I209" i="10"/>
  <c r="V209" i="10"/>
  <c r="Y209" i="10"/>
  <c r="C210" i="10"/>
  <c r="I210" i="10"/>
  <c r="V210" i="10"/>
  <c r="Y210" i="10"/>
  <c r="C211" i="10"/>
  <c r="I211" i="10"/>
  <c r="V211" i="10"/>
  <c r="Y211" i="10"/>
  <c r="C212" i="10"/>
  <c r="I212" i="10"/>
  <c r="V212" i="10"/>
  <c r="Y212" i="10"/>
  <c r="C213" i="10"/>
  <c r="I213" i="10"/>
  <c r="V213" i="10"/>
  <c r="Y213" i="10"/>
  <c r="C214" i="10"/>
  <c r="I214" i="10"/>
  <c r="V214" i="10"/>
  <c r="Y214" i="10"/>
  <c r="C215" i="10"/>
  <c r="I215" i="10"/>
  <c r="V215" i="10"/>
  <c r="Y215" i="10"/>
  <c r="C216" i="10"/>
  <c r="I216" i="10"/>
  <c r="V216" i="10"/>
  <c r="Y216" i="10"/>
  <c r="C217" i="10"/>
  <c r="I217" i="10"/>
  <c r="V217" i="10"/>
  <c r="Y217" i="10"/>
  <c r="C218" i="10"/>
  <c r="I218" i="10"/>
  <c r="V218" i="10"/>
  <c r="Y218" i="10"/>
  <c r="C219" i="10"/>
  <c r="I219" i="10"/>
  <c r="V219" i="10"/>
  <c r="Y219" i="10"/>
  <c r="C220" i="10"/>
  <c r="I220" i="10"/>
  <c r="V220" i="10"/>
  <c r="Y220" i="10"/>
  <c r="C221" i="10"/>
  <c r="I221" i="10"/>
  <c r="V221" i="10"/>
  <c r="Y221" i="10"/>
  <c r="C222" i="10"/>
  <c r="I222" i="10"/>
  <c r="V222" i="10"/>
  <c r="Y222" i="10"/>
  <c r="C223" i="10"/>
  <c r="I223" i="10"/>
  <c r="V223" i="10"/>
  <c r="Y223" i="10"/>
  <c r="C224" i="10"/>
  <c r="I224" i="10"/>
  <c r="V224" i="10"/>
  <c r="Y224" i="10"/>
  <c r="C225" i="10"/>
  <c r="I225" i="10"/>
  <c r="V225" i="10"/>
  <c r="Y225" i="10"/>
  <c r="C226" i="10"/>
  <c r="I226" i="10"/>
  <c r="V226" i="10"/>
  <c r="Y226" i="10"/>
  <c r="C227" i="10"/>
  <c r="I227" i="10"/>
  <c r="V227" i="10"/>
  <c r="Y227" i="10"/>
  <c r="C228" i="10"/>
  <c r="I228" i="10"/>
  <c r="V228" i="10"/>
  <c r="Y228" i="10"/>
  <c r="C229" i="10"/>
  <c r="I229" i="10"/>
  <c r="V229" i="10"/>
  <c r="Y229" i="10"/>
  <c r="C230" i="10"/>
  <c r="I230" i="10"/>
  <c r="V230" i="10"/>
  <c r="Y230" i="10"/>
  <c r="C231" i="10"/>
  <c r="I231" i="10"/>
  <c r="V231" i="10"/>
  <c r="Y231" i="10"/>
  <c r="C232" i="10"/>
  <c r="I232" i="10"/>
  <c r="V232" i="10"/>
  <c r="Y232" i="10"/>
  <c r="C233" i="10"/>
  <c r="I233" i="10"/>
  <c r="V233" i="10"/>
  <c r="Y233" i="10"/>
  <c r="C234" i="10"/>
  <c r="I234" i="10"/>
  <c r="V234" i="10"/>
  <c r="Y234" i="10"/>
  <c r="C235" i="10"/>
  <c r="I235" i="10"/>
  <c r="V235" i="10"/>
  <c r="Y235" i="10"/>
  <c r="C236" i="10"/>
  <c r="I236" i="10"/>
  <c r="V236" i="10"/>
  <c r="Y236" i="10"/>
  <c r="C237" i="10"/>
  <c r="I237" i="10"/>
  <c r="V237" i="10"/>
  <c r="Y237" i="10"/>
  <c r="C238" i="10"/>
  <c r="I238" i="10"/>
  <c r="V238" i="10"/>
  <c r="Y238" i="10"/>
  <c r="C239" i="10"/>
  <c r="I239" i="10"/>
  <c r="V239" i="10"/>
  <c r="Y239" i="10"/>
  <c r="C240" i="10"/>
  <c r="I240" i="10"/>
  <c r="V240" i="10"/>
  <c r="Y240" i="10"/>
  <c r="C241" i="10"/>
  <c r="I241" i="10"/>
  <c r="V241" i="10"/>
  <c r="Y241" i="10"/>
  <c r="C242" i="10"/>
  <c r="I242" i="10"/>
  <c r="V242" i="10"/>
  <c r="Y242" i="10"/>
  <c r="C243" i="10"/>
  <c r="I243" i="10"/>
  <c r="V243" i="10"/>
  <c r="Y243" i="10"/>
  <c r="C244" i="10"/>
  <c r="I244" i="10"/>
  <c r="V244" i="10"/>
  <c r="Y244" i="10"/>
  <c r="C245" i="10"/>
  <c r="I245" i="10"/>
  <c r="V245" i="10"/>
  <c r="Y245" i="10"/>
  <c r="C246" i="10"/>
  <c r="I246" i="10"/>
  <c r="V246" i="10"/>
  <c r="Y246" i="10"/>
  <c r="C247" i="10"/>
  <c r="I247" i="10"/>
  <c r="V247" i="10"/>
  <c r="Y247" i="10"/>
  <c r="C248" i="10"/>
  <c r="I248" i="10"/>
  <c r="V248" i="10"/>
  <c r="Y248" i="10"/>
  <c r="C249" i="10"/>
  <c r="I249" i="10"/>
  <c r="V249" i="10"/>
  <c r="Y249" i="10"/>
  <c r="C250" i="10"/>
  <c r="I250" i="10"/>
  <c r="V250" i="10"/>
  <c r="Y250" i="10"/>
  <c r="C251" i="10"/>
  <c r="I251" i="10"/>
  <c r="V251" i="10"/>
  <c r="Y251" i="10"/>
  <c r="C252" i="10"/>
  <c r="I252" i="10"/>
  <c r="V252" i="10"/>
  <c r="Y252" i="10"/>
  <c r="C253" i="10"/>
  <c r="I253" i="10"/>
  <c r="V253" i="10"/>
  <c r="Y253" i="10"/>
  <c r="C254" i="10"/>
  <c r="I254" i="10"/>
  <c r="V254" i="10"/>
  <c r="Y254" i="10"/>
  <c r="C255" i="10"/>
  <c r="I255" i="10"/>
  <c r="V255" i="10"/>
  <c r="Y255" i="10"/>
  <c r="C256" i="10"/>
  <c r="I256" i="10"/>
  <c r="V256" i="10"/>
  <c r="Y256" i="10"/>
  <c r="C257" i="10"/>
  <c r="I257" i="10"/>
  <c r="V257" i="10"/>
  <c r="Y257" i="10"/>
  <c r="C258" i="10"/>
  <c r="I258" i="10"/>
  <c r="V258" i="10"/>
  <c r="Y258" i="10"/>
  <c r="C259" i="10"/>
  <c r="I259" i="10"/>
  <c r="V259" i="10"/>
  <c r="Y259" i="10"/>
  <c r="C260" i="10"/>
  <c r="I260" i="10"/>
  <c r="V260" i="10"/>
  <c r="Y260" i="10"/>
  <c r="C261" i="10"/>
  <c r="I261" i="10"/>
  <c r="V261" i="10"/>
  <c r="Y261" i="10"/>
  <c r="C262" i="10"/>
  <c r="I262" i="10"/>
  <c r="V262" i="10"/>
  <c r="Y262" i="10"/>
  <c r="C263" i="10"/>
  <c r="I263" i="10"/>
  <c r="V263" i="10"/>
  <c r="Y263" i="10"/>
  <c r="C264" i="10"/>
  <c r="I264" i="10"/>
  <c r="V264" i="10"/>
  <c r="Y264" i="10"/>
  <c r="C265" i="10"/>
  <c r="I265" i="10"/>
  <c r="V265" i="10"/>
  <c r="Y265" i="10"/>
  <c r="C266" i="10"/>
  <c r="I266" i="10"/>
  <c r="V266" i="10"/>
  <c r="Y266" i="10"/>
  <c r="C267" i="10"/>
  <c r="I267" i="10"/>
  <c r="V267" i="10"/>
  <c r="Y267" i="10"/>
  <c r="C268" i="10"/>
  <c r="I268" i="10"/>
  <c r="V268" i="10"/>
  <c r="Y268" i="10"/>
  <c r="C269" i="10"/>
  <c r="I269" i="10"/>
  <c r="V269" i="10"/>
  <c r="Y269" i="10"/>
  <c r="C270" i="10"/>
  <c r="I270" i="10"/>
  <c r="V270" i="10"/>
  <c r="Y270" i="10"/>
  <c r="C271" i="10"/>
  <c r="I271" i="10"/>
  <c r="V271" i="10"/>
  <c r="Y271" i="10"/>
  <c r="C272" i="10"/>
  <c r="I272" i="10"/>
  <c r="V272" i="10"/>
  <c r="Y272" i="10"/>
  <c r="C273" i="10"/>
  <c r="I273" i="10"/>
  <c r="V273" i="10"/>
  <c r="Y273" i="10"/>
  <c r="C274" i="10"/>
  <c r="I274" i="10"/>
  <c r="V274" i="10"/>
  <c r="Y274" i="10"/>
  <c r="C275" i="10"/>
  <c r="I275" i="10"/>
  <c r="V275" i="10"/>
  <c r="Y275" i="10"/>
  <c r="C276" i="10"/>
  <c r="I276" i="10"/>
  <c r="V276" i="10"/>
  <c r="Y276" i="10"/>
  <c r="C277" i="10"/>
  <c r="I277" i="10"/>
  <c r="V277" i="10"/>
  <c r="Y277" i="10"/>
  <c r="C278" i="10"/>
  <c r="I278" i="10"/>
  <c r="V278" i="10"/>
  <c r="Y278" i="10"/>
  <c r="C279" i="10"/>
  <c r="I279" i="10"/>
  <c r="V279" i="10"/>
  <c r="Y279" i="10"/>
  <c r="C280" i="10"/>
  <c r="I280" i="10"/>
  <c r="V280" i="10"/>
  <c r="Y280" i="10"/>
  <c r="C281" i="10"/>
  <c r="I281" i="10"/>
  <c r="V281" i="10"/>
  <c r="Y281" i="10"/>
  <c r="C282" i="10"/>
  <c r="I282" i="10"/>
  <c r="V282" i="10"/>
  <c r="Y282" i="10"/>
  <c r="C283" i="10"/>
  <c r="I283" i="10"/>
  <c r="V283" i="10"/>
  <c r="Y283" i="10"/>
  <c r="C284" i="10"/>
  <c r="I284" i="10"/>
  <c r="V284" i="10"/>
  <c r="Y284" i="10"/>
  <c r="C285" i="10"/>
  <c r="I285" i="10"/>
  <c r="V285" i="10"/>
  <c r="Y285" i="10"/>
  <c r="C286" i="10"/>
  <c r="I286" i="10"/>
  <c r="V286" i="10"/>
  <c r="Y286" i="10"/>
  <c r="C287" i="10"/>
  <c r="I287" i="10"/>
  <c r="V287" i="10"/>
  <c r="Y287" i="10"/>
  <c r="C288" i="10"/>
  <c r="I288" i="10"/>
  <c r="V288" i="10"/>
  <c r="Y288" i="10"/>
  <c r="C289" i="10"/>
  <c r="I289" i="10"/>
  <c r="V289" i="10"/>
  <c r="Y289" i="10"/>
  <c r="C290" i="10"/>
  <c r="I290" i="10"/>
  <c r="V290" i="10"/>
  <c r="Y290" i="10"/>
  <c r="C291" i="10"/>
  <c r="I291" i="10"/>
  <c r="V291" i="10"/>
  <c r="Y291" i="10"/>
  <c r="C292" i="10"/>
  <c r="I292" i="10"/>
  <c r="V292" i="10"/>
  <c r="Y292" i="10"/>
  <c r="C293" i="10"/>
  <c r="I293" i="10"/>
  <c r="V293" i="10"/>
  <c r="Y293" i="10"/>
  <c r="C294" i="10"/>
  <c r="I294" i="10"/>
  <c r="V294" i="10"/>
  <c r="Y294" i="10"/>
  <c r="C295" i="10"/>
  <c r="I295" i="10"/>
  <c r="V295" i="10"/>
  <c r="Y295" i="10"/>
  <c r="C296" i="10"/>
  <c r="I296" i="10"/>
  <c r="V296" i="10"/>
  <c r="Y296" i="10"/>
  <c r="C297" i="10"/>
  <c r="I297" i="10"/>
  <c r="V297" i="10"/>
  <c r="Y297" i="10"/>
  <c r="C298" i="10"/>
  <c r="I298" i="10"/>
  <c r="V298" i="10"/>
  <c r="Y298" i="10"/>
  <c r="C299" i="10"/>
  <c r="I299" i="10"/>
  <c r="V299" i="10"/>
  <c r="Y299" i="10"/>
  <c r="C300" i="10"/>
  <c r="I300" i="10"/>
  <c r="V300" i="10"/>
  <c r="Y300" i="10"/>
  <c r="C301" i="10"/>
  <c r="I301" i="10"/>
  <c r="V301" i="10"/>
  <c r="Y301" i="10"/>
  <c r="C302" i="10"/>
  <c r="I302" i="10"/>
  <c r="V302" i="10"/>
  <c r="Y302" i="10"/>
  <c r="C303" i="10"/>
  <c r="I303" i="10"/>
  <c r="V303" i="10"/>
  <c r="Y303" i="10"/>
  <c r="C304" i="10"/>
  <c r="I304" i="10"/>
  <c r="V304" i="10"/>
  <c r="Y304" i="10"/>
  <c r="C305" i="10"/>
  <c r="I305" i="10"/>
  <c r="V305" i="10"/>
  <c r="Y305" i="10"/>
  <c r="C306" i="10"/>
  <c r="I306" i="10"/>
  <c r="V306" i="10"/>
  <c r="Y306" i="10"/>
  <c r="C307" i="10"/>
  <c r="I307" i="10"/>
  <c r="V307" i="10"/>
  <c r="Y307" i="10"/>
  <c r="C308" i="10"/>
  <c r="I308" i="10"/>
  <c r="V308" i="10"/>
  <c r="Y308" i="10"/>
  <c r="C309" i="10"/>
  <c r="I309" i="10"/>
  <c r="V309" i="10"/>
  <c r="Y309" i="10"/>
  <c r="C310" i="10"/>
  <c r="I310" i="10"/>
  <c r="V310" i="10"/>
  <c r="Y310" i="10"/>
  <c r="C311" i="10"/>
  <c r="I311" i="10"/>
  <c r="V311" i="10"/>
  <c r="Y311" i="10"/>
  <c r="C312" i="10"/>
  <c r="I312" i="10"/>
  <c r="V312" i="10"/>
  <c r="Y312" i="10"/>
  <c r="C313" i="10"/>
  <c r="I313" i="10"/>
  <c r="V313" i="10"/>
  <c r="Y313" i="10"/>
  <c r="C314" i="10"/>
  <c r="I314" i="10"/>
  <c r="V314" i="10"/>
  <c r="Y314" i="10"/>
  <c r="C315" i="10"/>
  <c r="I315" i="10"/>
  <c r="V315" i="10"/>
  <c r="Y315" i="10"/>
  <c r="C316" i="10"/>
  <c r="I316" i="10"/>
  <c r="V316" i="10"/>
  <c r="Y316" i="10"/>
  <c r="C317" i="10"/>
  <c r="I317" i="10"/>
  <c r="V317" i="10"/>
  <c r="Y317" i="10"/>
  <c r="C318" i="10"/>
  <c r="I318" i="10"/>
  <c r="V318" i="10"/>
  <c r="Y318" i="10"/>
  <c r="C319" i="10"/>
  <c r="I319" i="10"/>
  <c r="V319" i="10"/>
  <c r="Y319" i="10"/>
  <c r="C320" i="10"/>
  <c r="I320" i="10"/>
  <c r="V320" i="10"/>
  <c r="Y320" i="10"/>
  <c r="C321" i="10"/>
  <c r="I321" i="10"/>
  <c r="V321" i="10"/>
  <c r="Y321" i="10"/>
  <c r="C322" i="10"/>
  <c r="I322" i="10"/>
  <c r="V322" i="10"/>
  <c r="Y322" i="10"/>
  <c r="C323" i="10"/>
  <c r="I323" i="10"/>
  <c r="V323" i="10"/>
  <c r="Y323" i="10"/>
  <c r="C324" i="10"/>
  <c r="I324" i="10"/>
  <c r="V324" i="10"/>
  <c r="Y324" i="10"/>
  <c r="C325" i="10"/>
  <c r="I325" i="10"/>
  <c r="V325" i="10"/>
  <c r="Y325" i="10"/>
  <c r="C326" i="10"/>
  <c r="I326" i="10"/>
  <c r="V326" i="10"/>
  <c r="Y326" i="10"/>
  <c r="C327" i="10"/>
  <c r="I327" i="10"/>
  <c r="V327" i="10"/>
  <c r="Y327" i="10"/>
  <c r="C328" i="10"/>
  <c r="I328" i="10"/>
  <c r="V328" i="10"/>
  <c r="Y328" i="10"/>
  <c r="C329" i="10"/>
  <c r="I329" i="10"/>
  <c r="V329" i="10"/>
  <c r="Y329" i="10"/>
  <c r="C330" i="10"/>
  <c r="I330" i="10"/>
  <c r="V330" i="10"/>
  <c r="Y330" i="10"/>
  <c r="C331" i="10"/>
  <c r="I331" i="10"/>
  <c r="V331" i="10"/>
  <c r="Y331" i="10"/>
  <c r="C332" i="10"/>
  <c r="I332" i="10"/>
  <c r="V332" i="10"/>
  <c r="Y332" i="10"/>
  <c r="C333" i="10"/>
  <c r="I333" i="10"/>
  <c r="V333" i="10"/>
  <c r="Y333" i="10"/>
  <c r="C334" i="10"/>
  <c r="I334" i="10"/>
  <c r="V334" i="10"/>
  <c r="Y334" i="10"/>
  <c r="C335" i="10"/>
  <c r="I335" i="10"/>
  <c r="V335" i="10"/>
  <c r="Y335" i="10"/>
  <c r="C336" i="10"/>
  <c r="I336" i="10"/>
  <c r="V336" i="10"/>
  <c r="Y336" i="10"/>
  <c r="C337" i="10"/>
  <c r="I337" i="10"/>
  <c r="V337" i="10"/>
  <c r="Y337" i="10"/>
  <c r="C338" i="10"/>
  <c r="I338" i="10"/>
  <c r="V338" i="10"/>
  <c r="Y338" i="10"/>
  <c r="C339" i="10"/>
  <c r="I339" i="10"/>
  <c r="V339" i="10"/>
  <c r="Y339" i="10"/>
  <c r="C340" i="10"/>
  <c r="I340" i="10"/>
  <c r="V340" i="10"/>
  <c r="Y340" i="10"/>
  <c r="C341" i="10"/>
  <c r="I341" i="10"/>
  <c r="V341" i="10"/>
  <c r="Y341" i="10"/>
  <c r="C342" i="10"/>
  <c r="I342" i="10"/>
  <c r="V342" i="10"/>
  <c r="Y342" i="10"/>
  <c r="C343" i="10"/>
  <c r="I343" i="10"/>
  <c r="V343" i="10"/>
  <c r="Y343" i="10"/>
  <c r="C344" i="10"/>
  <c r="I344" i="10"/>
  <c r="V344" i="10"/>
  <c r="Y344" i="10"/>
  <c r="C345" i="10"/>
  <c r="I345" i="10"/>
  <c r="V345" i="10"/>
  <c r="Y345" i="10"/>
  <c r="C346" i="10"/>
  <c r="I346" i="10"/>
  <c r="V346" i="10"/>
  <c r="Y346" i="10"/>
  <c r="C347" i="10"/>
  <c r="I347" i="10"/>
  <c r="V347" i="10"/>
  <c r="Y347" i="10"/>
  <c r="C348" i="10"/>
  <c r="I348" i="10"/>
  <c r="V348" i="10"/>
  <c r="Y348" i="10"/>
  <c r="C349" i="10"/>
  <c r="I349" i="10"/>
  <c r="V349" i="10"/>
  <c r="Y349" i="10"/>
  <c r="C350" i="10"/>
  <c r="I350" i="10"/>
  <c r="V350" i="10"/>
  <c r="Y350" i="10"/>
  <c r="C351" i="10"/>
  <c r="I351" i="10"/>
  <c r="V351" i="10"/>
  <c r="Y351" i="10"/>
  <c r="C352" i="10"/>
  <c r="I352" i="10"/>
  <c r="V352" i="10"/>
  <c r="Y352" i="10"/>
  <c r="C353" i="10"/>
  <c r="I353" i="10"/>
  <c r="V353" i="10"/>
  <c r="Y353" i="10"/>
  <c r="C354" i="10"/>
  <c r="I354" i="10"/>
  <c r="V354" i="10"/>
  <c r="Y354" i="10"/>
  <c r="C355" i="10"/>
  <c r="I355" i="10"/>
  <c r="V355" i="10"/>
  <c r="Y355" i="10"/>
  <c r="C356" i="10"/>
  <c r="I356" i="10"/>
  <c r="V356" i="10"/>
  <c r="Y356" i="10"/>
  <c r="C357" i="10"/>
  <c r="I357" i="10"/>
  <c r="V357" i="10"/>
  <c r="Y357" i="10"/>
  <c r="C358" i="10"/>
  <c r="I358" i="10"/>
  <c r="V358" i="10"/>
  <c r="Y358" i="10"/>
  <c r="C359" i="10"/>
  <c r="I359" i="10"/>
  <c r="V359" i="10"/>
  <c r="Y359" i="10"/>
  <c r="C360" i="10"/>
  <c r="I360" i="10"/>
  <c r="V360" i="10"/>
  <c r="Y360" i="10"/>
  <c r="C361" i="10"/>
  <c r="I361" i="10"/>
  <c r="V361" i="10"/>
  <c r="Y361" i="10"/>
  <c r="C362" i="10"/>
  <c r="I362" i="10"/>
  <c r="V362" i="10"/>
  <c r="Y362" i="10"/>
  <c r="C363" i="10"/>
  <c r="I363" i="10"/>
  <c r="V363" i="10"/>
  <c r="Y363" i="10"/>
  <c r="C364" i="10"/>
  <c r="I364" i="10"/>
  <c r="V364" i="10"/>
  <c r="Y364" i="10"/>
  <c r="C365" i="10"/>
  <c r="I365" i="10"/>
  <c r="V365" i="10"/>
  <c r="Y365" i="10"/>
  <c r="C366" i="10"/>
  <c r="I366" i="10"/>
  <c r="V366" i="10"/>
  <c r="Y366" i="10"/>
  <c r="C367" i="10"/>
  <c r="I367" i="10"/>
  <c r="V367" i="10"/>
  <c r="Y367" i="10"/>
  <c r="C368" i="10"/>
  <c r="I368" i="10"/>
  <c r="V368" i="10"/>
  <c r="Y368" i="10"/>
  <c r="C369" i="10"/>
  <c r="I369" i="10"/>
  <c r="V369" i="10"/>
  <c r="Y369" i="10"/>
  <c r="C370" i="10"/>
  <c r="I370" i="10"/>
  <c r="V370" i="10"/>
  <c r="Y370" i="10"/>
  <c r="C371" i="10"/>
  <c r="I371" i="10"/>
  <c r="V371" i="10"/>
  <c r="Y371" i="10"/>
  <c r="C372" i="10"/>
  <c r="I372" i="10"/>
  <c r="V372" i="10"/>
  <c r="Y372" i="10"/>
  <c r="C373" i="10"/>
  <c r="I373" i="10"/>
  <c r="V373" i="10"/>
  <c r="Y373" i="10"/>
  <c r="C374" i="10"/>
  <c r="I374" i="10"/>
  <c r="V374" i="10"/>
  <c r="Y374" i="10"/>
  <c r="C375" i="10"/>
  <c r="I375" i="10"/>
  <c r="V375" i="10"/>
  <c r="Y375" i="10"/>
  <c r="C376" i="10"/>
  <c r="I376" i="10"/>
  <c r="V376" i="10"/>
  <c r="Y376" i="10"/>
  <c r="C377" i="10"/>
  <c r="I377" i="10"/>
  <c r="V377" i="10"/>
  <c r="Y377" i="10"/>
  <c r="C378" i="10"/>
  <c r="I378" i="10"/>
  <c r="V378" i="10"/>
  <c r="Y378" i="10"/>
  <c r="C379" i="10"/>
  <c r="I379" i="10"/>
  <c r="V379" i="10"/>
  <c r="Y379" i="10"/>
  <c r="C380" i="10"/>
  <c r="I380" i="10"/>
  <c r="V380" i="10"/>
  <c r="Y380" i="10"/>
  <c r="C381" i="10"/>
  <c r="I381" i="10"/>
  <c r="V381" i="10"/>
  <c r="Y381" i="10"/>
  <c r="C382" i="10"/>
  <c r="I382" i="10"/>
  <c r="V382" i="10"/>
  <c r="Y382" i="10"/>
  <c r="C383" i="10"/>
  <c r="I383" i="10"/>
  <c r="V383" i="10"/>
  <c r="Y383" i="10"/>
  <c r="C384" i="10"/>
  <c r="I384" i="10"/>
  <c r="V384" i="10"/>
  <c r="Y384" i="10"/>
  <c r="C385" i="10"/>
  <c r="I385" i="10"/>
  <c r="V385" i="10"/>
  <c r="Y385" i="10"/>
  <c r="C386" i="10"/>
  <c r="I386" i="10"/>
  <c r="V386" i="10"/>
  <c r="Y386" i="10"/>
  <c r="C387" i="10"/>
  <c r="I387" i="10"/>
  <c r="V387" i="10"/>
  <c r="Y387" i="10"/>
  <c r="C388" i="10"/>
  <c r="I388" i="10"/>
  <c r="V388" i="10"/>
  <c r="Y388" i="10"/>
  <c r="C389" i="10"/>
  <c r="I389" i="10"/>
  <c r="V389" i="10"/>
  <c r="Y389" i="10"/>
  <c r="C390" i="10"/>
  <c r="I390" i="10"/>
  <c r="V390" i="10"/>
  <c r="Y390" i="10"/>
  <c r="C391" i="10"/>
  <c r="I391" i="10"/>
  <c r="V391" i="10"/>
  <c r="Y391" i="10"/>
  <c r="C392" i="10"/>
  <c r="I392" i="10"/>
  <c r="V392" i="10"/>
  <c r="Y392" i="10"/>
  <c r="C393" i="10"/>
  <c r="I393" i="10"/>
  <c r="V393" i="10"/>
  <c r="Y393" i="10"/>
  <c r="C394" i="10"/>
  <c r="I394" i="10"/>
  <c r="V394" i="10"/>
  <c r="Y394" i="10"/>
  <c r="C395" i="10"/>
  <c r="I395" i="10"/>
  <c r="V395" i="10"/>
  <c r="Y395" i="10"/>
  <c r="C396" i="10"/>
  <c r="I396" i="10"/>
  <c r="V396" i="10"/>
  <c r="Y396" i="10"/>
  <c r="C397" i="10"/>
  <c r="I397" i="10"/>
  <c r="V397" i="10"/>
  <c r="Y397" i="10"/>
  <c r="C398" i="10"/>
  <c r="I398" i="10"/>
  <c r="V398" i="10"/>
  <c r="Y398" i="10"/>
  <c r="C399" i="10"/>
  <c r="I399" i="10"/>
  <c r="V399" i="10"/>
  <c r="Y399" i="10"/>
  <c r="C400" i="10"/>
  <c r="I400" i="10"/>
  <c r="V400" i="10"/>
  <c r="Y400" i="10"/>
  <c r="C401" i="10"/>
  <c r="I401" i="10"/>
  <c r="V401" i="10"/>
  <c r="Y401" i="10"/>
  <c r="C402" i="10"/>
  <c r="I402" i="10"/>
  <c r="V402" i="10"/>
  <c r="Y402" i="10"/>
  <c r="C403" i="10"/>
  <c r="I403" i="10"/>
  <c r="V403" i="10"/>
  <c r="Y403" i="10"/>
  <c r="C404" i="10"/>
  <c r="I404" i="10"/>
  <c r="V404" i="10"/>
  <c r="Y404" i="10"/>
  <c r="C405" i="10"/>
  <c r="I405" i="10"/>
  <c r="V405" i="10"/>
  <c r="Y405" i="10"/>
  <c r="C406" i="10"/>
  <c r="I406" i="10"/>
  <c r="V406" i="10"/>
  <c r="Y406" i="10"/>
  <c r="C407" i="10"/>
  <c r="I407" i="10"/>
  <c r="V407" i="10"/>
  <c r="Y407" i="10"/>
  <c r="C408" i="10"/>
  <c r="I408" i="10"/>
  <c r="V408" i="10"/>
  <c r="Y408" i="10"/>
  <c r="C409" i="10"/>
  <c r="I409" i="10"/>
  <c r="V409" i="10"/>
  <c r="Y409" i="10"/>
  <c r="C410" i="10"/>
  <c r="I410" i="10"/>
  <c r="V410" i="10"/>
  <c r="Y410" i="10"/>
  <c r="C411" i="10"/>
  <c r="I411" i="10"/>
  <c r="V411" i="10"/>
  <c r="Y411" i="10"/>
  <c r="C412" i="10"/>
  <c r="I412" i="10"/>
  <c r="V412" i="10"/>
  <c r="Y412" i="10"/>
  <c r="C413" i="10"/>
  <c r="I413" i="10"/>
  <c r="V413" i="10"/>
  <c r="Y413" i="10"/>
  <c r="C414" i="10"/>
  <c r="I414" i="10"/>
  <c r="V414" i="10"/>
  <c r="Y414" i="10"/>
  <c r="C415" i="10"/>
  <c r="I415" i="10"/>
  <c r="V415" i="10"/>
  <c r="Y415" i="10"/>
  <c r="C416" i="10"/>
  <c r="I416" i="10"/>
  <c r="V416" i="10"/>
  <c r="Y416" i="10"/>
  <c r="C417" i="10"/>
  <c r="I417" i="10"/>
  <c r="V417" i="10"/>
  <c r="Y417" i="10"/>
  <c r="C418" i="10"/>
  <c r="I418" i="10"/>
  <c r="V418" i="10"/>
  <c r="Y418" i="10"/>
  <c r="C419" i="10"/>
  <c r="I419" i="10"/>
  <c r="V419" i="10"/>
  <c r="Y419" i="10"/>
  <c r="C420" i="10"/>
  <c r="I420" i="10"/>
  <c r="V420" i="10"/>
  <c r="Y420" i="10"/>
  <c r="C421" i="10"/>
  <c r="I421" i="10"/>
  <c r="V421" i="10"/>
  <c r="Y421" i="10"/>
  <c r="C422" i="10"/>
  <c r="I422" i="10"/>
  <c r="V422" i="10"/>
  <c r="Y422" i="10"/>
  <c r="C423" i="10"/>
  <c r="I423" i="10"/>
  <c r="V423" i="10"/>
  <c r="Y423" i="10"/>
  <c r="C424" i="10"/>
  <c r="I424" i="10"/>
  <c r="V424" i="10"/>
  <c r="Y424" i="10"/>
  <c r="C425" i="10"/>
  <c r="I425" i="10"/>
  <c r="V425" i="10"/>
  <c r="Y425" i="10"/>
  <c r="C426" i="10"/>
  <c r="I426" i="10"/>
  <c r="V426" i="10"/>
  <c r="Y426" i="10"/>
  <c r="C427" i="10"/>
  <c r="I427" i="10"/>
  <c r="V427" i="10"/>
  <c r="Y427" i="10"/>
  <c r="C428" i="10"/>
  <c r="I428" i="10"/>
  <c r="V428" i="10"/>
  <c r="Y428" i="10"/>
  <c r="C429" i="10"/>
  <c r="I429" i="10"/>
  <c r="V429" i="10"/>
  <c r="Y429" i="10"/>
  <c r="C430" i="10"/>
  <c r="I430" i="10"/>
  <c r="V430" i="10"/>
  <c r="Y430" i="10"/>
  <c r="C431" i="10"/>
  <c r="I431" i="10"/>
  <c r="V431" i="10"/>
  <c r="Y431" i="10"/>
  <c r="C432" i="10"/>
  <c r="I432" i="10"/>
  <c r="V432" i="10"/>
  <c r="Y432" i="10"/>
  <c r="C433" i="10"/>
  <c r="I433" i="10"/>
  <c r="V433" i="10"/>
  <c r="Y433" i="10"/>
  <c r="C434" i="10"/>
  <c r="I434" i="10"/>
  <c r="V434" i="10"/>
  <c r="Y434" i="10"/>
  <c r="C435" i="10"/>
  <c r="I435" i="10"/>
  <c r="V435" i="10"/>
  <c r="Y435" i="10"/>
  <c r="C436" i="10"/>
  <c r="I436" i="10"/>
  <c r="V436" i="10"/>
  <c r="Y436" i="10"/>
  <c r="C437" i="10"/>
  <c r="I437" i="10"/>
  <c r="V437" i="10"/>
  <c r="Y437" i="10"/>
  <c r="C438" i="10"/>
  <c r="I438" i="10"/>
  <c r="V438" i="10"/>
  <c r="Y438" i="10"/>
  <c r="C439" i="10"/>
  <c r="I439" i="10"/>
  <c r="V439" i="10"/>
  <c r="Y439" i="10"/>
  <c r="C440" i="10"/>
  <c r="I440" i="10"/>
  <c r="V440" i="10"/>
  <c r="Y440" i="10"/>
  <c r="C441" i="10"/>
  <c r="I441" i="10"/>
  <c r="V441" i="10"/>
  <c r="Y441" i="10"/>
  <c r="C442" i="10"/>
  <c r="I442" i="10"/>
  <c r="V442" i="10"/>
  <c r="Y442" i="10"/>
  <c r="C443" i="10"/>
  <c r="I443" i="10"/>
  <c r="V443" i="10"/>
  <c r="Y443" i="10"/>
  <c r="C444" i="10"/>
  <c r="I444" i="10"/>
  <c r="V444" i="10"/>
  <c r="Y444" i="10"/>
  <c r="C445" i="10"/>
  <c r="I445" i="10"/>
  <c r="V445" i="10"/>
  <c r="Y445" i="10"/>
  <c r="C446" i="10"/>
  <c r="I446" i="10"/>
  <c r="V446" i="10"/>
  <c r="Y446" i="10"/>
  <c r="C447" i="10"/>
  <c r="I447" i="10"/>
  <c r="V447" i="10"/>
  <c r="Y447" i="10"/>
  <c r="C448" i="10"/>
  <c r="I448" i="10"/>
  <c r="V448" i="10"/>
  <c r="Y448" i="10"/>
  <c r="C449" i="10"/>
  <c r="I449" i="10"/>
  <c r="V449" i="10"/>
  <c r="Y449" i="10"/>
  <c r="C450" i="10"/>
  <c r="I450" i="10"/>
  <c r="V450" i="10"/>
  <c r="Y450" i="10"/>
  <c r="C451" i="10"/>
  <c r="I451" i="10"/>
  <c r="V451" i="10"/>
  <c r="Y451" i="10"/>
  <c r="C452" i="10"/>
  <c r="I452" i="10"/>
  <c r="V452" i="10"/>
  <c r="Y452" i="10"/>
  <c r="C453" i="10"/>
  <c r="I453" i="10"/>
  <c r="V453" i="10"/>
  <c r="Y453" i="10"/>
  <c r="C454" i="10"/>
  <c r="I454" i="10"/>
  <c r="V454" i="10"/>
  <c r="Y454" i="10"/>
  <c r="C455" i="10"/>
  <c r="I455" i="10"/>
  <c r="V455" i="10"/>
  <c r="Y455" i="10"/>
  <c r="C456" i="10"/>
  <c r="I456" i="10"/>
  <c r="V456" i="10"/>
  <c r="Y456" i="10"/>
  <c r="C457" i="10"/>
  <c r="I457" i="10"/>
  <c r="V457" i="10"/>
  <c r="Y457" i="10"/>
  <c r="C458" i="10"/>
  <c r="I458" i="10"/>
  <c r="V458" i="10"/>
  <c r="Y458" i="10"/>
  <c r="C459" i="10"/>
  <c r="I459" i="10"/>
  <c r="V459" i="10"/>
  <c r="Y459" i="10"/>
  <c r="C460" i="10"/>
  <c r="I460" i="10"/>
  <c r="V460" i="10"/>
  <c r="Y460" i="10"/>
  <c r="C461" i="10"/>
  <c r="I461" i="10"/>
  <c r="V461" i="10"/>
  <c r="Y461" i="10"/>
  <c r="C462" i="10"/>
  <c r="I462" i="10"/>
  <c r="V462" i="10"/>
  <c r="Y462" i="10"/>
  <c r="C463" i="10"/>
  <c r="I463" i="10"/>
  <c r="V463" i="10"/>
  <c r="Y463" i="10"/>
  <c r="C464" i="10"/>
  <c r="I464" i="10"/>
  <c r="V464" i="10"/>
  <c r="Y464" i="10"/>
  <c r="C465" i="10"/>
  <c r="I465" i="10"/>
  <c r="V465" i="10"/>
  <c r="Y465" i="10"/>
  <c r="C466" i="10"/>
  <c r="I466" i="10"/>
  <c r="V466" i="10"/>
  <c r="Y466" i="10"/>
  <c r="C467" i="10"/>
  <c r="I467" i="10"/>
  <c r="V467" i="10"/>
  <c r="Y467" i="10"/>
  <c r="C468" i="10"/>
  <c r="I468" i="10"/>
  <c r="V468" i="10"/>
  <c r="Y468" i="10"/>
  <c r="C469" i="10"/>
  <c r="I469" i="10"/>
  <c r="V469" i="10"/>
  <c r="Y469" i="10"/>
  <c r="C470" i="10"/>
  <c r="I470" i="10"/>
  <c r="V470" i="10"/>
  <c r="Y470" i="10"/>
  <c r="C471" i="10"/>
  <c r="I471" i="10"/>
  <c r="V471" i="10"/>
  <c r="Y471" i="10"/>
  <c r="C472" i="10"/>
  <c r="I472" i="10"/>
  <c r="V472" i="10"/>
  <c r="Y472" i="10"/>
  <c r="C473" i="10"/>
  <c r="I473" i="10"/>
  <c r="V473" i="10"/>
  <c r="Y473" i="10"/>
  <c r="C474" i="10"/>
  <c r="I474" i="10"/>
  <c r="V474" i="10"/>
  <c r="Y474" i="10"/>
  <c r="C475" i="10"/>
  <c r="I475" i="10"/>
  <c r="V475" i="10"/>
  <c r="Y475" i="10"/>
  <c r="C476" i="10"/>
  <c r="I476" i="10"/>
  <c r="V476" i="10"/>
  <c r="Y476" i="10"/>
  <c r="C477" i="10"/>
  <c r="I477" i="10"/>
  <c r="V477" i="10"/>
  <c r="Y477" i="10"/>
  <c r="C478" i="10"/>
  <c r="I478" i="10"/>
  <c r="V478" i="10"/>
  <c r="Y478" i="10"/>
  <c r="C479" i="10"/>
  <c r="I479" i="10"/>
  <c r="V479" i="10"/>
  <c r="Y479" i="10"/>
  <c r="C480" i="10"/>
  <c r="I480" i="10"/>
  <c r="V480" i="10"/>
  <c r="Y480" i="10"/>
  <c r="C481" i="10"/>
  <c r="I481" i="10"/>
  <c r="V481" i="10"/>
  <c r="Y481" i="10"/>
  <c r="C482" i="10"/>
  <c r="I482" i="10"/>
  <c r="V482" i="10"/>
  <c r="Y482" i="10"/>
  <c r="C483" i="10"/>
  <c r="I483" i="10"/>
  <c r="V483" i="10"/>
  <c r="Y483" i="10"/>
  <c r="C484" i="10"/>
  <c r="I484" i="10"/>
  <c r="V484" i="10"/>
  <c r="Y484" i="10"/>
  <c r="C485" i="10"/>
  <c r="I485" i="10"/>
  <c r="V485" i="10"/>
  <c r="Y485" i="10"/>
  <c r="C486" i="10"/>
  <c r="I486" i="10"/>
  <c r="V486" i="10"/>
  <c r="Y486" i="10"/>
  <c r="C487" i="10"/>
  <c r="I487" i="10"/>
  <c r="V487" i="10"/>
  <c r="Y487" i="10"/>
  <c r="C488" i="10"/>
  <c r="I488" i="10"/>
  <c r="V488" i="10"/>
  <c r="Y488" i="10"/>
  <c r="C489" i="10"/>
  <c r="I489" i="10"/>
  <c r="V489" i="10"/>
  <c r="Y489" i="10"/>
  <c r="C490" i="10"/>
  <c r="I490" i="10"/>
  <c r="V490" i="10"/>
  <c r="Y490" i="10"/>
  <c r="C491" i="10"/>
  <c r="I491" i="10"/>
  <c r="V491" i="10"/>
  <c r="Y491" i="10"/>
  <c r="C492" i="10"/>
  <c r="I492" i="10"/>
  <c r="V492" i="10"/>
  <c r="Y492" i="10"/>
  <c r="C493" i="10"/>
  <c r="I493" i="10"/>
  <c r="V493" i="10"/>
  <c r="Y493" i="10"/>
  <c r="C494" i="10"/>
  <c r="I494" i="10"/>
  <c r="V494" i="10"/>
  <c r="Y494" i="10"/>
  <c r="C495" i="10"/>
  <c r="I495" i="10"/>
  <c r="V495" i="10"/>
  <c r="Y495" i="10"/>
  <c r="C496" i="10"/>
  <c r="I496" i="10"/>
  <c r="V496" i="10"/>
  <c r="Y496" i="10"/>
  <c r="C497" i="10"/>
  <c r="I497" i="10"/>
  <c r="V497" i="10"/>
  <c r="Y497" i="10"/>
  <c r="C498" i="10"/>
  <c r="I498" i="10"/>
  <c r="V498" i="10"/>
  <c r="Y498" i="10"/>
  <c r="B7" i="39"/>
  <c r="G7" i="39"/>
  <c r="J7" i="39"/>
  <c r="W7" i="39"/>
  <c r="B8" i="39"/>
  <c r="G8" i="39"/>
  <c r="J8" i="39"/>
  <c r="W8" i="39"/>
  <c r="B9" i="39"/>
  <c r="G9" i="39"/>
  <c r="J9" i="39"/>
  <c r="W9" i="39"/>
  <c r="B10" i="39"/>
  <c r="G10" i="39"/>
  <c r="J10" i="39"/>
  <c r="W10" i="39"/>
  <c r="B11" i="39"/>
  <c r="G11" i="39"/>
  <c r="J11" i="39"/>
  <c r="W11" i="39"/>
  <c r="B12" i="39"/>
  <c r="G12" i="39"/>
  <c r="J12" i="39"/>
  <c r="W12" i="39"/>
  <c r="B13" i="39"/>
  <c r="G13" i="39"/>
  <c r="J13" i="39"/>
  <c r="W13" i="39"/>
  <c r="B14" i="39"/>
  <c r="G14" i="39"/>
  <c r="J14" i="39"/>
  <c r="W14" i="39"/>
  <c r="B15" i="39"/>
  <c r="G15" i="39"/>
  <c r="J15" i="39"/>
  <c r="W15" i="39"/>
  <c r="B16" i="39"/>
  <c r="G16" i="39"/>
  <c r="J16" i="39"/>
  <c r="W16" i="39"/>
  <c r="B17" i="39"/>
  <c r="G17" i="39"/>
  <c r="J17" i="39"/>
  <c r="W17" i="39"/>
  <c r="B18" i="39"/>
  <c r="G18" i="39"/>
  <c r="J18" i="39"/>
  <c r="W18" i="39"/>
  <c r="B19" i="39"/>
  <c r="G19" i="39"/>
  <c r="J19" i="39"/>
  <c r="W19" i="39"/>
  <c r="B20" i="39"/>
  <c r="G20" i="39"/>
  <c r="J20" i="39"/>
  <c r="W20" i="39"/>
  <c r="B21" i="39"/>
  <c r="G21" i="39"/>
  <c r="J21" i="39"/>
  <c r="W21" i="39"/>
  <c r="B22" i="39"/>
  <c r="G22" i="39"/>
  <c r="J22" i="39"/>
  <c r="W22" i="39"/>
  <c r="B23" i="39"/>
  <c r="G23" i="39"/>
  <c r="J23" i="39"/>
  <c r="W23" i="39"/>
  <c r="B24" i="39"/>
  <c r="G24" i="39"/>
  <c r="J24" i="39"/>
  <c r="W24" i="39"/>
  <c r="B25" i="39"/>
  <c r="G25" i="39"/>
  <c r="J25" i="39"/>
  <c r="W25" i="39"/>
  <c r="B26" i="39"/>
  <c r="G26" i="39"/>
  <c r="J26" i="39"/>
  <c r="W26" i="39"/>
  <c r="B27" i="39"/>
  <c r="G27" i="39"/>
  <c r="J27" i="39"/>
  <c r="W27" i="39"/>
  <c r="B28" i="39"/>
  <c r="G28" i="39"/>
  <c r="J28" i="39"/>
  <c r="W28" i="39"/>
  <c r="B29" i="39"/>
  <c r="G29" i="39"/>
  <c r="J29" i="39"/>
  <c r="W29" i="39"/>
  <c r="B30" i="39"/>
  <c r="G30" i="39"/>
  <c r="J30" i="39"/>
  <c r="W30" i="39"/>
  <c r="B31" i="39"/>
  <c r="G31" i="39"/>
  <c r="J31" i="39"/>
  <c r="W31" i="39"/>
  <c r="B32" i="39"/>
  <c r="G32" i="39"/>
  <c r="J32" i="39"/>
  <c r="W32" i="39"/>
  <c r="B33" i="39"/>
  <c r="G33" i="39"/>
  <c r="J33" i="39"/>
  <c r="W33" i="39"/>
  <c r="B34" i="39"/>
  <c r="G34" i="39"/>
  <c r="J34" i="39"/>
  <c r="W34" i="39"/>
  <c r="B35" i="39"/>
  <c r="G35" i="39"/>
  <c r="J35" i="39"/>
  <c r="W35" i="39"/>
  <c r="B36" i="39"/>
  <c r="G36" i="39"/>
  <c r="J36" i="39"/>
  <c r="W36" i="39"/>
  <c r="B37" i="39"/>
  <c r="G37" i="39"/>
  <c r="J37" i="39"/>
  <c r="W37" i="39"/>
  <c r="B38" i="39"/>
  <c r="G38" i="39"/>
  <c r="J38" i="39"/>
  <c r="W38" i="39"/>
  <c r="B39" i="39"/>
  <c r="G39" i="39"/>
  <c r="J39" i="39"/>
  <c r="W39" i="39"/>
  <c r="B40" i="39"/>
  <c r="G40" i="39"/>
  <c r="J40" i="39"/>
  <c r="W40" i="39"/>
  <c r="B41" i="39"/>
  <c r="G41" i="39"/>
  <c r="J41" i="39"/>
  <c r="W41" i="39"/>
  <c r="B42" i="39"/>
  <c r="G42" i="39"/>
  <c r="J42" i="39"/>
  <c r="W42" i="39"/>
  <c r="B43" i="39"/>
  <c r="G43" i="39"/>
  <c r="J43" i="39"/>
  <c r="W43" i="39"/>
  <c r="B44" i="39"/>
  <c r="G44" i="39"/>
  <c r="J44" i="39"/>
  <c r="W44" i="39"/>
  <c r="B45" i="39"/>
  <c r="G45" i="39"/>
  <c r="J45" i="39"/>
  <c r="W45" i="39"/>
  <c r="B46" i="39"/>
  <c r="G46" i="39"/>
  <c r="J46" i="39"/>
  <c r="W46" i="39"/>
  <c r="B47" i="39"/>
  <c r="G47" i="39"/>
  <c r="J47" i="39"/>
  <c r="W47" i="39"/>
  <c r="B48" i="39"/>
  <c r="G48" i="39"/>
  <c r="J48" i="39"/>
  <c r="W48" i="39"/>
  <c r="B49" i="39"/>
  <c r="G49" i="39"/>
  <c r="J49" i="39"/>
  <c r="W49" i="39"/>
  <c r="B50" i="39"/>
  <c r="G50" i="39"/>
  <c r="J50" i="39"/>
  <c r="W50" i="39"/>
  <c r="B51" i="39"/>
  <c r="G51" i="39"/>
  <c r="J51" i="39"/>
  <c r="W51" i="39"/>
  <c r="B52" i="39"/>
  <c r="G52" i="39"/>
  <c r="J52" i="39"/>
  <c r="W52" i="39"/>
  <c r="B53" i="39"/>
  <c r="G53" i="39"/>
  <c r="J53" i="39"/>
  <c r="W53" i="39"/>
  <c r="B54" i="39"/>
  <c r="G54" i="39"/>
  <c r="J54" i="39"/>
  <c r="W54" i="39"/>
  <c r="B55" i="39"/>
  <c r="G55" i="39"/>
  <c r="J55" i="39"/>
  <c r="W55" i="39"/>
  <c r="B56" i="39"/>
  <c r="G56" i="39"/>
  <c r="J56" i="39"/>
  <c r="W56" i="39"/>
  <c r="B57" i="39"/>
  <c r="G57" i="39"/>
  <c r="J57" i="39"/>
  <c r="W57" i="39"/>
  <c r="B58" i="39"/>
  <c r="G58" i="39"/>
  <c r="J58" i="39"/>
  <c r="W58" i="39"/>
  <c r="B59" i="39"/>
  <c r="G59" i="39"/>
  <c r="J59" i="39"/>
  <c r="W59" i="39"/>
  <c r="B60" i="39"/>
  <c r="G60" i="39"/>
  <c r="J60" i="39"/>
  <c r="W60" i="39"/>
  <c r="B61" i="39"/>
  <c r="G61" i="39"/>
  <c r="J61" i="39"/>
  <c r="W61" i="39"/>
  <c r="B62" i="39"/>
  <c r="G62" i="39"/>
  <c r="J62" i="39"/>
  <c r="W62" i="39"/>
  <c r="B63" i="39"/>
  <c r="G63" i="39"/>
  <c r="J63" i="39"/>
  <c r="W63" i="39"/>
  <c r="B64" i="39"/>
  <c r="G64" i="39"/>
  <c r="J64" i="39"/>
  <c r="W64" i="39"/>
  <c r="B65" i="39"/>
  <c r="G65" i="39"/>
  <c r="J65" i="39"/>
  <c r="W65" i="39"/>
  <c r="B66" i="39"/>
  <c r="G66" i="39"/>
  <c r="J66" i="39"/>
  <c r="W66" i="39"/>
  <c r="B67" i="39"/>
  <c r="G67" i="39"/>
  <c r="J67" i="39"/>
  <c r="W67" i="39"/>
  <c r="B68" i="39"/>
  <c r="G68" i="39"/>
  <c r="J68" i="39"/>
  <c r="W68" i="39"/>
  <c r="B69" i="39"/>
  <c r="G69" i="39"/>
  <c r="J69" i="39"/>
  <c r="W69" i="39"/>
  <c r="B70" i="39"/>
  <c r="G70" i="39"/>
  <c r="J70" i="39"/>
  <c r="W70" i="39"/>
  <c r="B71" i="39"/>
  <c r="G71" i="39"/>
  <c r="J71" i="39"/>
  <c r="W71" i="39"/>
  <c r="B72" i="39"/>
  <c r="G72" i="39"/>
  <c r="J72" i="39"/>
  <c r="W72" i="39"/>
  <c r="B73" i="39"/>
  <c r="G73" i="39"/>
  <c r="J73" i="39"/>
  <c r="W73" i="39"/>
  <c r="B74" i="39"/>
  <c r="G74" i="39"/>
  <c r="J74" i="39"/>
  <c r="W74" i="39"/>
  <c r="B75" i="39"/>
  <c r="G75" i="39"/>
  <c r="J75" i="39"/>
  <c r="W75" i="39"/>
  <c r="B76" i="39"/>
  <c r="G76" i="39"/>
  <c r="J76" i="39"/>
  <c r="W76" i="39"/>
  <c r="B77" i="39"/>
  <c r="G77" i="39"/>
  <c r="J77" i="39"/>
  <c r="W77" i="39"/>
  <c r="B78" i="39"/>
  <c r="G78" i="39"/>
  <c r="J78" i="39"/>
  <c r="W78" i="39"/>
  <c r="B79" i="39"/>
  <c r="G79" i="39"/>
  <c r="J79" i="39"/>
  <c r="W79" i="39"/>
  <c r="B80" i="39"/>
  <c r="G80" i="39"/>
  <c r="J80" i="39"/>
  <c r="W80" i="39"/>
  <c r="B81" i="39"/>
  <c r="G81" i="39"/>
  <c r="J81" i="39"/>
  <c r="W81" i="39"/>
  <c r="B82" i="39"/>
  <c r="G82" i="39"/>
  <c r="J82" i="39"/>
  <c r="W82" i="39"/>
  <c r="B83" i="39"/>
  <c r="G83" i="39"/>
  <c r="J83" i="39"/>
  <c r="W83" i="39"/>
  <c r="B84" i="39"/>
  <c r="G84" i="39"/>
  <c r="J84" i="39"/>
  <c r="W84" i="39"/>
  <c r="B85" i="39"/>
  <c r="G85" i="39"/>
  <c r="J85" i="39"/>
  <c r="W85" i="39"/>
  <c r="B86" i="39"/>
  <c r="G86" i="39"/>
  <c r="J86" i="39"/>
  <c r="W86" i="39"/>
  <c r="B87" i="39"/>
  <c r="G87" i="39"/>
  <c r="J87" i="39"/>
  <c r="W87" i="39"/>
  <c r="B88" i="39"/>
  <c r="G88" i="39"/>
  <c r="J88" i="39"/>
  <c r="W88" i="39"/>
  <c r="B89" i="39"/>
  <c r="G89" i="39"/>
  <c r="J89" i="39"/>
  <c r="W89" i="39"/>
  <c r="B90" i="39"/>
  <c r="G90" i="39"/>
  <c r="J90" i="39"/>
  <c r="W90" i="39"/>
  <c r="B91" i="39"/>
  <c r="G91" i="39"/>
  <c r="J91" i="39"/>
  <c r="W91" i="39"/>
  <c r="B92" i="39"/>
  <c r="G92" i="39"/>
  <c r="J92" i="39"/>
  <c r="W92" i="39"/>
  <c r="B93" i="39"/>
  <c r="G93" i="39"/>
  <c r="J93" i="39"/>
  <c r="W93" i="39"/>
  <c r="B94" i="39"/>
  <c r="G94" i="39"/>
  <c r="J94" i="39"/>
  <c r="W94" i="39"/>
  <c r="B95" i="39"/>
  <c r="G95" i="39"/>
  <c r="J95" i="39"/>
  <c r="W95" i="39"/>
  <c r="B96" i="39"/>
  <c r="G96" i="39"/>
  <c r="J96" i="39"/>
  <c r="W96" i="39"/>
  <c r="B97" i="39"/>
  <c r="G97" i="39"/>
  <c r="J97" i="39"/>
  <c r="W97" i="39"/>
  <c r="B98" i="39"/>
  <c r="G98" i="39"/>
  <c r="J98" i="39"/>
  <c r="W98" i="39"/>
  <c r="B99" i="39"/>
  <c r="G99" i="39"/>
  <c r="J99" i="39"/>
  <c r="W99" i="39"/>
  <c r="B100" i="39"/>
  <c r="G100" i="39"/>
  <c r="J100" i="39"/>
  <c r="W100" i="39"/>
  <c r="B101" i="39"/>
  <c r="G101" i="39"/>
  <c r="J101" i="39"/>
  <c r="W101" i="39"/>
  <c r="B102" i="39"/>
  <c r="G102" i="39"/>
  <c r="J102" i="39"/>
  <c r="W102" i="39"/>
  <c r="B103" i="39"/>
  <c r="G103" i="39"/>
  <c r="J103" i="39"/>
  <c r="W103" i="39"/>
  <c r="B104" i="39"/>
  <c r="G104" i="39"/>
  <c r="J104" i="39"/>
  <c r="W104" i="39"/>
  <c r="B105" i="39"/>
  <c r="G105" i="39"/>
  <c r="J105" i="39"/>
  <c r="W105" i="39"/>
  <c r="B106" i="39"/>
  <c r="G106" i="39"/>
  <c r="J106" i="39"/>
  <c r="W106" i="39"/>
  <c r="B107" i="39"/>
  <c r="G107" i="39"/>
  <c r="J107" i="39"/>
  <c r="W107" i="39"/>
  <c r="B108" i="39"/>
  <c r="G108" i="39"/>
  <c r="J108" i="39"/>
  <c r="W108" i="39"/>
  <c r="B109" i="39"/>
  <c r="G109" i="39"/>
  <c r="J109" i="39"/>
  <c r="W109" i="39"/>
  <c r="B110" i="39"/>
  <c r="G110" i="39"/>
  <c r="J110" i="39"/>
  <c r="W110" i="39"/>
  <c r="B111" i="39"/>
  <c r="G111" i="39"/>
  <c r="J111" i="39"/>
  <c r="W111" i="39"/>
  <c r="B112" i="39"/>
  <c r="G112" i="39"/>
  <c r="J112" i="39"/>
  <c r="W112" i="39"/>
  <c r="B113" i="39"/>
  <c r="G113" i="39"/>
  <c r="J113" i="39"/>
  <c r="W113" i="39"/>
  <c r="B114" i="39"/>
  <c r="G114" i="39"/>
  <c r="J114" i="39"/>
  <c r="W114" i="39"/>
  <c r="B115" i="39"/>
  <c r="G115" i="39"/>
  <c r="J115" i="39"/>
  <c r="W115" i="39"/>
  <c r="B116" i="39"/>
  <c r="G116" i="39"/>
  <c r="J116" i="39"/>
  <c r="W116" i="39"/>
  <c r="B117" i="39"/>
  <c r="G117" i="39"/>
  <c r="J117" i="39"/>
  <c r="W117" i="39"/>
  <c r="B118" i="39"/>
  <c r="G118" i="39"/>
  <c r="J118" i="39"/>
  <c r="W118" i="39"/>
  <c r="B119" i="39"/>
  <c r="G119" i="39"/>
  <c r="J119" i="39"/>
  <c r="W119" i="39"/>
  <c r="B120" i="39"/>
  <c r="G120" i="39"/>
  <c r="J120" i="39"/>
  <c r="W120" i="39"/>
  <c r="B121" i="39"/>
  <c r="G121" i="39"/>
  <c r="J121" i="39"/>
  <c r="W121" i="39"/>
  <c r="B122" i="39"/>
  <c r="G122" i="39"/>
  <c r="J122" i="39"/>
  <c r="W122" i="39"/>
  <c r="B123" i="39"/>
  <c r="G123" i="39"/>
  <c r="J123" i="39"/>
  <c r="W123" i="39"/>
  <c r="B124" i="39"/>
  <c r="G124" i="39"/>
  <c r="J124" i="39"/>
  <c r="W124" i="39"/>
  <c r="B125" i="39"/>
  <c r="G125" i="39"/>
  <c r="J125" i="39"/>
  <c r="W125" i="39"/>
  <c r="B126" i="39"/>
  <c r="G126" i="39"/>
  <c r="J126" i="39"/>
  <c r="W126" i="39"/>
  <c r="B127" i="39"/>
  <c r="G127" i="39"/>
  <c r="J127" i="39"/>
  <c r="W127" i="39"/>
  <c r="B128" i="39"/>
  <c r="G128" i="39"/>
  <c r="J128" i="39"/>
  <c r="W128" i="39"/>
  <c r="B129" i="39"/>
  <c r="G129" i="39"/>
  <c r="J129" i="39"/>
  <c r="W129" i="39"/>
  <c r="B130" i="39"/>
  <c r="G130" i="39"/>
  <c r="J130" i="39"/>
  <c r="W130" i="39"/>
  <c r="B131" i="39"/>
  <c r="G131" i="39"/>
  <c r="J131" i="39"/>
  <c r="W131" i="39"/>
  <c r="B132" i="39"/>
  <c r="G132" i="39"/>
  <c r="J132" i="39"/>
  <c r="W132" i="39"/>
  <c r="B133" i="39"/>
  <c r="G133" i="39"/>
  <c r="J133" i="39"/>
  <c r="W133" i="39"/>
  <c r="B134" i="39"/>
  <c r="G134" i="39"/>
  <c r="J134" i="39"/>
  <c r="W134" i="39"/>
  <c r="B135" i="39"/>
  <c r="G135" i="39"/>
  <c r="J135" i="39"/>
  <c r="W135" i="39"/>
  <c r="B136" i="39"/>
  <c r="G136" i="39"/>
  <c r="J136" i="39"/>
  <c r="W136" i="39"/>
  <c r="B137" i="39"/>
  <c r="G137" i="39"/>
  <c r="J137" i="39"/>
  <c r="W137" i="39"/>
  <c r="B138" i="39"/>
  <c r="G138" i="39"/>
  <c r="J138" i="39"/>
  <c r="W138" i="39"/>
  <c r="B139" i="39"/>
  <c r="G139" i="39"/>
  <c r="J139" i="39"/>
  <c r="W139" i="39"/>
  <c r="B140" i="39"/>
  <c r="G140" i="39"/>
  <c r="J140" i="39"/>
  <c r="W140" i="39"/>
  <c r="B141" i="39"/>
  <c r="G141" i="39"/>
  <c r="J141" i="39"/>
  <c r="W141" i="39"/>
  <c r="B142" i="39"/>
  <c r="G142" i="39"/>
  <c r="J142" i="39"/>
  <c r="W142" i="39"/>
  <c r="B143" i="39"/>
  <c r="G143" i="39"/>
  <c r="J143" i="39"/>
  <c r="W143" i="39"/>
  <c r="B144" i="39"/>
  <c r="G144" i="39"/>
  <c r="J144" i="39"/>
  <c r="W144" i="39"/>
  <c r="B145" i="39"/>
  <c r="G145" i="39"/>
  <c r="J145" i="39"/>
  <c r="W145" i="39"/>
  <c r="B146" i="39"/>
  <c r="G146" i="39"/>
  <c r="J146" i="39"/>
  <c r="W146" i="39"/>
  <c r="B147" i="39"/>
  <c r="G147" i="39"/>
  <c r="J147" i="39"/>
  <c r="W147" i="39"/>
  <c r="B148" i="39"/>
  <c r="G148" i="39"/>
  <c r="J148" i="39"/>
  <c r="W148" i="39"/>
  <c r="B149" i="39"/>
  <c r="G149" i="39"/>
  <c r="J149" i="39"/>
  <c r="W149" i="39"/>
  <c r="B150" i="39"/>
  <c r="G150" i="39"/>
  <c r="J150" i="39"/>
  <c r="W150" i="39"/>
  <c r="B151" i="39"/>
  <c r="G151" i="39"/>
  <c r="J151" i="39"/>
  <c r="W151" i="39"/>
  <c r="B152" i="39"/>
  <c r="G152" i="39"/>
  <c r="J152" i="39"/>
  <c r="W152" i="39"/>
  <c r="B153" i="39"/>
  <c r="G153" i="39"/>
  <c r="J153" i="39"/>
  <c r="W153" i="39"/>
  <c r="B154" i="39"/>
  <c r="G154" i="39"/>
  <c r="J154" i="39"/>
  <c r="W154" i="39"/>
  <c r="B155" i="39"/>
  <c r="G155" i="39"/>
  <c r="J155" i="39"/>
  <c r="W155" i="39"/>
  <c r="B156" i="39"/>
  <c r="G156" i="39"/>
  <c r="J156" i="39"/>
  <c r="W156" i="39"/>
  <c r="B157" i="39"/>
  <c r="G157" i="39"/>
  <c r="J157" i="39"/>
  <c r="W157" i="39"/>
  <c r="B158" i="39"/>
  <c r="G158" i="39"/>
  <c r="J158" i="39"/>
  <c r="W158" i="39"/>
  <c r="B159" i="39"/>
  <c r="G159" i="39"/>
  <c r="J159" i="39"/>
  <c r="W159" i="39"/>
  <c r="B160" i="39"/>
  <c r="G160" i="39"/>
  <c r="J160" i="39"/>
  <c r="W160" i="39"/>
  <c r="B161" i="39"/>
  <c r="G161" i="39"/>
  <c r="J161" i="39"/>
  <c r="W161" i="39"/>
  <c r="B162" i="39"/>
  <c r="G162" i="39"/>
  <c r="J162" i="39"/>
  <c r="W162" i="39"/>
  <c r="B163" i="39"/>
  <c r="G163" i="39"/>
  <c r="J163" i="39"/>
  <c r="W163" i="39"/>
  <c r="B164" i="39"/>
  <c r="G164" i="39"/>
  <c r="J164" i="39"/>
  <c r="W164" i="39"/>
  <c r="B165" i="39"/>
  <c r="G165" i="39"/>
  <c r="J165" i="39"/>
  <c r="W165" i="39"/>
  <c r="B166" i="39"/>
  <c r="G166" i="39"/>
  <c r="J166" i="39"/>
  <c r="W166" i="39"/>
  <c r="B167" i="39"/>
  <c r="G167" i="39"/>
  <c r="J167" i="39"/>
  <c r="W167" i="39"/>
  <c r="B168" i="39"/>
  <c r="G168" i="39"/>
  <c r="J168" i="39"/>
  <c r="W168" i="39"/>
  <c r="B169" i="39"/>
  <c r="G169" i="39"/>
  <c r="J169" i="39"/>
  <c r="W169" i="39"/>
  <c r="B170" i="39"/>
  <c r="G170" i="39"/>
  <c r="J170" i="39"/>
  <c r="W170" i="39"/>
  <c r="B171" i="39"/>
  <c r="G171" i="39"/>
  <c r="J171" i="39"/>
  <c r="W171" i="39"/>
  <c r="B172" i="39"/>
  <c r="G172" i="39"/>
  <c r="J172" i="39"/>
  <c r="W172" i="39"/>
  <c r="B173" i="39"/>
  <c r="G173" i="39"/>
  <c r="J173" i="39"/>
  <c r="W173" i="39"/>
  <c r="B174" i="39"/>
  <c r="G174" i="39"/>
  <c r="J174" i="39"/>
  <c r="W174" i="39"/>
  <c r="B175" i="39"/>
  <c r="G175" i="39"/>
  <c r="J175" i="39"/>
  <c r="W175" i="39"/>
  <c r="B176" i="39"/>
  <c r="G176" i="39"/>
  <c r="J176" i="39"/>
  <c r="W176" i="39"/>
  <c r="B177" i="39"/>
  <c r="G177" i="39"/>
  <c r="J177" i="39"/>
  <c r="W177" i="39"/>
  <c r="B178" i="39"/>
  <c r="G178" i="39"/>
  <c r="J178" i="39"/>
  <c r="W178" i="39"/>
  <c r="B179" i="39"/>
  <c r="G179" i="39"/>
  <c r="J179" i="39"/>
  <c r="W179" i="39"/>
  <c r="B180" i="39"/>
  <c r="G180" i="39"/>
  <c r="J180" i="39"/>
  <c r="W180" i="39"/>
  <c r="B181" i="39"/>
  <c r="G181" i="39"/>
  <c r="J181" i="39"/>
  <c r="W181" i="39"/>
  <c r="B182" i="39"/>
  <c r="G182" i="39"/>
  <c r="J182" i="39"/>
  <c r="W182" i="39"/>
  <c r="B183" i="39"/>
  <c r="G183" i="39"/>
  <c r="J183" i="39"/>
  <c r="W183" i="39"/>
  <c r="B184" i="39"/>
  <c r="G184" i="39"/>
  <c r="J184" i="39"/>
  <c r="W184" i="39"/>
  <c r="B185" i="39"/>
  <c r="G185" i="39"/>
  <c r="J185" i="39"/>
  <c r="W185" i="39"/>
  <c r="B186" i="39"/>
  <c r="G186" i="39"/>
  <c r="J186" i="39"/>
  <c r="W186" i="39"/>
  <c r="B187" i="39"/>
  <c r="G187" i="39"/>
  <c r="J187" i="39"/>
  <c r="W187" i="39"/>
  <c r="B188" i="39"/>
  <c r="G188" i="39"/>
  <c r="J188" i="39"/>
  <c r="W188" i="39"/>
  <c r="B189" i="39"/>
  <c r="G189" i="39"/>
  <c r="J189" i="39"/>
  <c r="W189" i="39"/>
  <c r="B190" i="39"/>
  <c r="G190" i="39"/>
  <c r="J190" i="39"/>
  <c r="W190" i="39"/>
  <c r="B191" i="39"/>
  <c r="G191" i="39"/>
  <c r="J191" i="39"/>
  <c r="W191" i="39"/>
  <c r="B192" i="39"/>
  <c r="G192" i="39"/>
  <c r="J192" i="39"/>
  <c r="W192" i="39"/>
  <c r="B193" i="39"/>
  <c r="G193" i="39"/>
  <c r="J193" i="39"/>
  <c r="W193" i="39"/>
  <c r="B194" i="39"/>
  <c r="G194" i="39"/>
  <c r="J194" i="39"/>
  <c r="W194" i="39"/>
  <c r="B195" i="39"/>
  <c r="G195" i="39"/>
  <c r="J195" i="39"/>
  <c r="W195" i="39"/>
  <c r="B196" i="39"/>
  <c r="G196" i="39"/>
  <c r="J196" i="39"/>
  <c r="W196" i="39"/>
  <c r="B197" i="39"/>
  <c r="G197" i="39"/>
  <c r="J197" i="39"/>
  <c r="W197" i="39"/>
  <c r="B198" i="39"/>
  <c r="G198" i="39"/>
  <c r="J198" i="39"/>
  <c r="W198" i="39"/>
  <c r="B199" i="39"/>
  <c r="G199" i="39"/>
  <c r="J199" i="39"/>
  <c r="W199" i="39"/>
  <c r="B200" i="39"/>
  <c r="G200" i="39"/>
  <c r="J200" i="39"/>
  <c r="W200" i="39"/>
  <c r="B201" i="39"/>
  <c r="G201" i="39"/>
  <c r="J201" i="39"/>
  <c r="W201" i="39"/>
  <c r="B202" i="39"/>
  <c r="G202" i="39"/>
  <c r="J202" i="39"/>
  <c r="W202" i="39"/>
  <c r="B203" i="39"/>
  <c r="G203" i="39"/>
  <c r="J203" i="39"/>
  <c r="W203" i="39"/>
  <c r="B204" i="39"/>
  <c r="G204" i="39"/>
  <c r="J204" i="39"/>
  <c r="W204" i="39"/>
  <c r="B205" i="39"/>
  <c r="G205" i="39"/>
  <c r="J205" i="39"/>
  <c r="W205" i="39"/>
  <c r="B206" i="39"/>
  <c r="G206" i="39"/>
  <c r="J206" i="39"/>
  <c r="W206" i="39"/>
  <c r="B207" i="39"/>
  <c r="G207" i="39"/>
  <c r="J207" i="39"/>
  <c r="W207" i="39"/>
  <c r="B208" i="39"/>
  <c r="G208" i="39"/>
  <c r="J208" i="39"/>
  <c r="W208" i="39"/>
  <c r="B209" i="39"/>
  <c r="G209" i="39"/>
  <c r="J209" i="39"/>
  <c r="W209" i="39"/>
  <c r="B210" i="39"/>
  <c r="G210" i="39"/>
  <c r="J210" i="39"/>
  <c r="W210" i="39"/>
  <c r="B211" i="39"/>
  <c r="G211" i="39"/>
  <c r="J211" i="39"/>
  <c r="W211" i="39"/>
  <c r="B212" i="39"/>
  <c r="G212" i="39"/>
  <c r="J212" i="39"/>
  <c r="W212" i="39"/>
  <c r="B213" i="39"/>
  <c r="G213" i="39"/>
  <c r="J213" i="39"/>
  <c r="W213" i="39"/>
  <c r="B214" i="39"/>
  <c r="G214" i="39"/>
  <c r="J214" i="39"/>
  <c r="W214" i="39"/>
  <c r="B215" i="39"/>
  <c r="G215" i="39"/>
  <c r="J215" i="39"/>
  <c r="W215" i="39"/>
  <c r="B216" i="39"/>
  <c r="G216" i="39"/>
  <c r="J216" i="39"/>
  <c r="W216" i="39"/>
  <c r="B217" i="39"/>
  <c r="G217" i="39"/>
  <c r="J217" i="39"/>
  <c r="W217" i="39"/>
  <c r="B218" i="39"/>
  <c r="G218" i="39"/>
  <c r="J218" i="39"/>
  <c r="W218" i="39"/>
  <c r="B219" i="39"/>
  <c r="G219" i="39"/>
  <c r="J219" i="39"/>
  <c r="W219" i="39"/>
  <c r="B220" i="39"/>
  <c r="G220" i="39"/>
  <c r="J220" i="39"/>
  <c r="W220" i="39"/>
  <c r="B221" i="39"/>
  <c r="G221" i="39"/>
  <c r="J221" i="39"/>
  <c r="W221" i="39"/>
  <c r="B222" i="39"/>
  <c r="G222" i="39"/>
  <c r="J222" i="39"/>
  <c r="W222" i="39"/>
  <c r="B223" i="39"/>
  <c r="G223" i="39"/>
  <c r="J223" i="39"/>
  <c r="W223" i="39"/>
  <c r="B224" i="39"/>
  <c r="G224" i="39"/>
  <c r="J224" i="39"/>
  <c r="W224" i="39"/>
  <c r="B225" i="39"/>
  <c r="G225" i="39"/>
  <c r="J225" i="39"/>
  <c r="W225" i="39"/>
  <c r="B226" i="39"/>
  <c r="G226" i="39"/>
  <c r="J226" i="39"/>
  <c r="W226" i="39"/>
  <c r="B227" i="39"/>
  <c r="G227" i="39"/>
  <c r="J227" i="39"/>
  <c r="W227" i="39"/>
  <c r="B228" i="39"/>
  <c r="G228" i="39"/>
  <c r="J228" i="39"/>
  <c r="W228" i="39"/>
  <c r="B229" i="39"/>
  <c r="G229" i="39"/>
  <c r="J229" i="39"/>
  <c r="W229" i="39"/>
  <c r="B230" i="39"/>
  <c r="G230" i="39"/>
  <c r="J230" i="39"/>
  <c r="W230" i="39"/>
  <c r="B231" i="39"/>
  <c r="G231" i="39"/>
  <c r="J231" i="39"/>
  <c r="W231" i="39"/>
  <c r="B232" i="39"/>
  <c r="G232" i="39"/>
  <c r="J232" i="39"/>
  <c r="W232" i="39"/>
  <c r="B233" i="39"/>
  <c r="G233" i="39"/>
  <c r="J233" i="39"/>
  <c r="W233" i="39"/>
  <c r="B234" i="39"/>
  <c r="G234" i="39"/>
  <c r="J234" i="39"/>
  <c r="W234" i="39"/>
  <c r="B235" i="39"/>
  <c r="G235" i="39"/>
  <c r="J235" i="39"/>
  <c r="W235" i="39"/>
  <c r="B236" i="39"/>
  <c r="G236" i="39"/>
  <c r="J236" i="39"/>
  <c r="W236" i="39"/>
  <c r="B237" i="39"/>
  <c r="G237" i="39"/>
  <c r="J237" i="39"/>
  <c r="W237" i="39"/>
  <c r="B238" i="39"/>
  <c r="G238" i="39"/>
  <c r="J238" i="39"/>
  <c r="W238" i="39"/>
  <c r="B239" i="39"/>
  <c r="G239" i="39"/>
  <c r="J239" i="39"/>
  <c r="W239" i="39"/>
  <c r="B240" i="39"/>
  <c r="G240" i="39"/>
  <c r="J240" i="39"/>
  <c r="W240" i="39"/>
  <c r="B241" i="39"/>
  <c r="G241" i="39"/>
  <c r="J241" i="39"/>
  <c r="W241" i="39"/>
  <c r="B242" i="39"/>
  <c r="G242" i="39"/>
  <c r="J242" i="39"/>
  <c r="W242" i="39"/>
  <c r="B243" i="39"/>
  <c r="G243" i="39"/>
  <c r="J243" i="39"/>
  <c r="W243" i="39"/>
  <c r="B244" i="39"/>
  <c r="G244" i="39"/>
  <c r="J244" i="39"/>
  <c r="W244" i="39"/>
  <c r="B245" i="39"/>
  <c r="G245" i="39"/>
  <c r="J245" i="39"/>
  <c r="W245" i="39"/>
  <c r="B246" i="39"/>
  <c r="G246" i="39"/>
  <c r="J246" i="39"/>
  <c r="W246" i="39"/>
  <c r="B247" i="39"/>
  <c r="G247" i="39"/>
  <c r="J247" i="39"/>
  <c r="W247" i="39"/>
  <c r="B248" i="39"/>
  <c r="G248" i="39"/>
  <c r="J248" i="39"/>
  <c r="W248" i="39"/>
  <c r="B249" i="39"/>
  <c r="G249" i="39"/>
  <c r="J249" i="39"/>
  <c r="W249" i="39"/>
  <c r="B250" i="39"/>
  <c r="G250" i="39"/>
  <c r="J250" i="39"/>
  <c r="W250" i="39"/>
  <c r="B251" i="39"/>
  <c r="G251" i="39"/>
  <c r="J251" i="39"/>
  <c r="W251" i="39"/>
  <c r="B252" i="39"/>
  <c r="G252" i="39"/>
  <c r="J252" i="39"/>
  <c r="W252" i="39"/>
  <c r="B253" i="39"/>
  <c r="G253" i="39"/>
  <c r="J253" i="39"/>
  <c r="W253" i="39"/>
  <c r="B254" i="39"/>
  <c r="G254" i="39"/>
  <c r="J254" i="39"/>
  <c r="W254" i="39"/>
  <c r="B255" i="39"/>
  <c r="G255" i="39"/>
  <c r="J255" i="39"/>
  <c r="W255" i="39"/>
  <c r="B256" i="39"/>
  <c r="G256" i="39"/>
  <c r="J256" i="39"/>
  <c r="W256" i="39"/>
  <c r="B257" i="39"/>
  <c r="G257" i="39"/>
  <c r="J257" i="39"/>
  <c r="W257" i="39"/>
  <c r="B258" i="39"/>
  <c r="G258" i="39"/>
  <c r="J258" i="39"/>
  <c r="W258" i="39"/>
  <c r="B259" i="39"/>
  <c r="G259" i="39"/>
  <c r="J259" i="39"/>
  <c r="W259" i="39"/>
  <c r="B260" i="39"/>
  <c r="G260" i="39"/>
  <c r="J260" i="39"/>
  <c r="W260" i="39"/>
  <c r="B261" i="39"/>
  <c r="G261" i="39"/>
  <c r="J261" i="39"/>
  <c r="W261" i="39"/>
  <c r="B262" i="39"/>
  <c r="G262" i="39"/>
  <c r="J262" i="39"/>
  <c r="W262" i="39"/>
  <c r="B263" i="39"/>
  <c r="G263" i="39"/>
  <c r="J263" i="39"/>
  <c r="W263" i="39"/>
  <c r="B264" i="39"/>
  <c r="G264" i="39"/>
  <c r="J264" i="39"/>
  <c r="W264" i="39"/>
  <c r="B265" i="39"/>
  <c r="G265" i="39"/>
  <c r="J265" i="39"/>
  <c r="W265" i="39"/>
  <c r="B266" i="39"/>
  <c r="G266" i="39"/>
  <c r="J266" i="39"/>
  <c r="W266" i="39"/>
  <c r="B267" i="39"/>
  <c r="G267" i="39"/>
  <c r="J267" i="39"/>
  <c r="W267" i="39"/>
  <c r="B268" i="39"/>
  <c r="G268" i="39"/>
  <c r="J268" i="39"/>
  <c r="W268" i="39"/>
  <c r="B269" i="39"/>
  <c r="G269" i="39"/>
  <c r="J269" i="39"/>
  <c r="W269" i="39"/>
  <c r="B270" i="39"/>
  <c r="G270" i="39"/>
  <c r="J270" i="39"/>
  <c r="W270" i="39"/>
  <c r="B271" i="39"/>
  <c r="G271" i="39"/>
  <c r="J271" i="39"/>
  <c r="W271" i="39"/>
  <c r="B272" i="39"/>
  <c r="G272" i="39"/>
  <c r="J272" i="39"/>
  <c r="W272" i="39"/>
  <c r="B273" i="39"/>
  <c r="G273" i="39"/>
  <c r="J273" i="39"/>
  <c r="W273" i="39"/>
  <c r="B274" i="39"/>
  <c r="G274" i="39"/>
  <c r="J274" i="39"/>
  <c r="W274" i="39"/>
  <c r="B275" i="39"/>
  <c r="G275" i="39"/>
  <c r="J275" i="39"/>
  <c r="W275" i="39"/>
  <c r="B276" i="39"/>
  <c r="G276" i="39"/>
  <c r="J276" i="39"/>
  <c r="W276" i="39"/>
  <c r="B277" i="39"/>
  <c r="G277" i="39"/>
  <c r="J277" i="39"/>
  <c r="W277" i="39"/>
  <c r="B278" i="39"/>
  <c r="G278" i="39"/>
  <c r="J278" i="39"/>
  <c r="W278" i="39"/>
  <c r="B279" i="39"/>
  <c r="G279" i="39"/>
  <c r="J279" i="39"/>
  <c r="W279" i="39"/>
  <c r="B280" i="39"/>
  <c r="G280" i="39"/>
  <c r="J280" i="39"/>
  <c r="W280" i="39"/>
  <c r="B281" i="39"/>
  <c r="G281" i="39"/>
  <c r="J281" i="39"/>
  <c r="W281" i="39"/>
  <c r="B282" i="39"/>
  <c r="G282" i="39"/>
  <c r="J282" i="39"/>
  <c r="W282" i="39"/>
  <c r="B283" i="39"/>
  <c r="G283" i="39"/>
  <c r="J283" i="39"/>
  <c r="W283" i="39"/>
  <c r="B284" i="39"/>
  <c r="G284" i="39"/>
  <c r="J284" i="39"/>
  <c r="W284" i="39"/>
  <c r="B285" i="39"/>
  <c r="G285" i="39"/>
  <c r="J285" i="39"/>
  <c r="W285" i="39"/>
  <c r="B286" i="39"/>
  <c r="G286" i="39"/>
  <c r="J286" i="39"/>
  <c r="W286" i="39"/>
  <c r="B287" i="39"/>
  <c r="G287" i="39"/>
  <c r="J287" i="39"/>
  <c r="W287" i="39"/>
  <c r="B288" i="39"/>
  <c r="G288" i="39"/>
  <c r="J288" i="39"/>
  <c r="W288" i="39"/>
  <c r="B289" i="39"/>
  <c r="G289" i="39"/>
  <c r="J289" i="39"/>
  <c r="W289" i="39"/>
  <c r="B290" i="39"/>
  <c r="G290" i="39"/>
  <c r="J290" i="39"/>
  <c r="W290" i="39"/>
  <c r="B291" i="39"/>
  <c r="G291" i="39"/>
  <c r="J291" i="39"/>
  <c r="W291" i="39"/>
  <c r="B292" i="39"/>
  <c r="G292" i="39"/>
  <c r="J292" i="39"/>
  <c r="W292" i="39"/>
  <c r="B293" i="39"/>
  <c r="G293" i="39"/>
  <c r="J293" i="39"/>
  <c r="W293" i="39"/>
  <c r="B294" i="39"/>
  <c r="G294" i="39"/>
  <c r="J294" i="39"/>
  <c r="W294" i="39"/>
  <c r="B295" i="39"/>
  <c r="G295" i="39"/>
  <c r="J295" i="39"/>
  <c r="W295" i="39"/>
  <c r="B296" i="39"/>
  <c r="G296" i="39"/>
  <c r="J296" i="39"/>
  <c r="W296" i="39"/>
  <c r="B297" i="39"/>
  <c r="G297" i="39"/>
  <c r="J297" i="39"/>
  <c r="W297" i="39"/>
  <c r="B298" i="39"/>
  <c r="G298" i="39"/>
  <c r="J298" i="39"/>
  <c r="W298" i="39"/>
  <c r="B299" i="39"/>
  <c r="G299" i="39"/>
  <c r="J299" i="39"/>
  <c r="W299" i="39"/>
  <c r="B300" i="39"/>
  <c r="G300" i="39"/>
  <c r="J300" i="39"/>
  <c r="W300" i="39"/>
  <c r="B301" i="39"/>
  <c r="G301" i="39"/>
  <c r="J301" i="39"/>
  <c r="W301" i="39"/>
  <c r="B302" i="39"/>
  <c r="G302" i="39"/>
  <c r="J302" i="39"/>
  <c r="W302" i="39"/>
  <c r="B303" i="39"/>
  <c r="G303" i="39"/>
  <c r="J303" i="39"/>
  <c r="W303" i="39"/>
  <c r="B304" i="39"/>
  <c r="G304" i="39"/>
  <c r="J304" i="39"/>
  <c r="W304" i="39"/>
  <c r="B305" i="39"/>
  <c r="G305" i="39"/>
  <c r="J305" i="39"/>
  <c r="W305" i="39"/>
  <c r="B306" i="39"/>
  <c r="G306" i="39"/>
  <c r="J306" i="39"/>
  <c r="W306" i="39"/>
  <c r="B307" i="39"/>
  <c r="G307" i="39"/>
  <c r="J307" i="39"/>
  <c r="W307" i="39"/>
  <c r="B308" i="39"/>
  <c r="G308" i="39"/>
  <c r="J308" i="39"/>
  <c r="W308" i="39"/>
  <c r="B309" i="39"/>
  <c r="G309" i="39"/>
  <c r="J309" i="39"/>
  <c r="W309" i="39"/>
  <c r="B310" i="39"/>
  <c r="G310" i="39"/>
  <c r="J310" i="39"/>
  <c r="W310" i="39"/>
  <c r="B311" i="39"/>
  <c r="G311" i="39"/>
  <c r="J311" i="39"/>
  <c r="W311" i="39"/>
  <c r="B312" i="39"/>
  <c r="G312" i="39"/>
  <c r="J312" i="39"/>
  <c r="W312" i="39"/>
  <c r="B313" i="39"/>
  <c r="G313" i="39"/>
  <c r="J313" i="39"/>
  <c r="W313" i="39"/>
  <c r="B314" i="39"/>
  <c r="G314" i="39"/>
  <c r="J314" i="39"/>
  <c r="W314" i="39"/>
  <c r="B315" i="39"/>
  <c r="G315" i="39"/>
  <c r="J315" i="39"/>
  <c r="W315" i="39"/>
  <c r="B316" i="39"/>
  <c r="G316" i="39"/>
  <c r="J316" i="39"/>
  <c r="W316" i="39"/>
  <c r="B317" i="39"/>
  <c r="G317" i="39"/>
  <c r="J317" i="39"/>
  <c r="W317" i="39"/>
  <c r="B318" i="39"/>
  <c r="G318" i="39"/>
  <c r="J318" i="39"/>
  <c r="W318" i="39"/>
  <c r="B319" i="39"/>
  <c r="G319" i="39"/>
  <c r="J319" i="39"/>
  <c r="W319" i="39"/>
  <c r="B320" i="39"/>
  <c r="G320" i="39"/>
  <c r="J320" i="39"/>
  <c r="W320" i="39"/>
  <c r="B321" i="39"/>
  <c r="G321" i="39"/>
  <c r="J321" i="39"/>
  <c r="W321" i="39"/>
  <c r="B322" i="39"/>
  <c r="G322" i="39"/>
  <c r="J322" i="39"/>
  <c r="W322" i="39"/>
  <c r="B323" i="39"/>
  <c r="G323" i="39"/>
  <c r="J323" i="39"/>
  <c r="W323" i="39"/>
  <c r="B324" i="39"/>
  <c r="G324" i="39"/>
  <c r="J324" i="39"/>
  <c r="W324" i="39"/>
  <c r="B325" i="39"/>
  <c r="G325" i="39"/>
  <c r="J325" i="39"/>
  <c r="W325" i="39"/>
  <c r="B326" i="39"/>
  <c r="G326" i="39"/>
  <c r="J326" i="39"/>
  <c r="W326" i="39"/>
  <c r="B327" i="39"/>
  <c r="G327" i="39"/>
  <c r="J327" i="39"/>
  <c r="W327" i="39"/>
  <c r="B328" i="39"/>
  <c r="G328" i="39"/>
  <c r="J328" i="39"/>
  <c r="W328" i="39"/>
  <c r="B329" i="39"/>
  <c r="G329" i="39"/>
  <c r="J329" i="39"/>
  <c r="W329" i="39"/>
  <c r="B330" i="39"/>
  <c r="G330" i="39"/>
  <c r="J330" i="39"/>
  <c r="W330" i="39"/>
  <c r="B331" i="39"/>
  <c r="G331" i="39"/>
  <c r="J331" i="39"/>
  <c r="W331" i="39"/>
  <c r="B332" i="39"/>
  <c r="G332" i="39"/>
  <c r="J332" i="39"/>
  <c r="W332" i="39"/>
  <c r="B333" i="39"/>
  <c r="G333" i="39"/>
  <c r="J333" i="39"/>
  <c r="W333" i="39"/>
  <c r="B334" i="39"/>
  <c r="G334" i="39"/>
  <c r="J334" i="39"/>
  <c r="W334" i="39"/>
  <c r="B335" i="39"/>
  <c r="G335" i="39"/>
  <c r="J335" i="39"/>
  <c r="W335" i="39"/>
  <c r="B336" i="39"/>
  <c r="G336" i="39"/>
  <c r="J336" i="39"/>
  <c r="W336" i="39"/>
  <c r="B337" i="39"/>
  <c r="G337" i="39"/>
  <c r="J337" i="39"/>
  <c r="W337" i="39"/>
  <c r="B338" i="39"/>
  <c r="G338" i="39"/>
  <c r="J338" i="39"/>
  <c r="W338" i="39"/>
  <c r="B339" i="39"/>
  <c r="G339" i="39"/>
  <c r="J339" i="39"/>
  <c r="W339" i="39"/>
  <c r="B340" i="39"/>
  <c r="G340" i="39"/>
  <c r="J340" i="39"/>
  <c r="W340" i="39"/>
  <c r="B341" i="39"/>
  <c r="G341" i="39"/>
  <c r="J341" i="39"/>
  <c r="W341" i="39"/>
  <c r="B342" i="39"/>
  <c r="G342" i="39"/>
  <c r="J342" i="39"/>
  <c r="W342" i="39"/>
  <c r="B343" i="39"/>
  <c r="G343" i="39"/>
  <c r="J343" i="39"/>
  <c r="W343" i="39"/>
  <c r="B344" i="39"/>
  <c r="G344" i="39"/>
  <c r="J344" i="39"/>
  <c r="W344" i="39"/>
  <c r="B345" i="39"/>
  <c r="G345" i="39"/>
  <c r="J345" i="39"/>
  <c r="W345" i="39"/>
  <c r="B346" i="39"/>
  <c r="G346" i="39"/>
  <c r="J346" i="39"/>
  <c r="W346" i="39"/>
  <c r="B347" i="39"/>
  <c r="G347" i="39"/>
  <c r="J347" i="39"/>
  <c r="W347" i="39"/>
  <c r="B348" i="39"/>
  <c r="G348" i="39"/>
  <c r="J348" i="39"/>
  <c r="W348" i="39"/>
  <c r="B349" i="39"/>
  <c r="G349" i="39"/>
  <c r="J349" i="39"/>
  <c r="W349" i="39"/>
  <c r="B350" i="39"/>
  <c r="G350" i="39"/>
  <c r="J350" i="39"/>
  <c r="W350" i="39"/>
  <c r="B351" i="39"/>
  <c r="G351" i="39"/>
  <c r="J351" i="39"/>
  <c r="W351" i="39"/>
  <c r="B352" i="39"/>
  <c r="G352" i="39"/>
  <c r="J352" i="39"/>
  <c r="W352" i="39"/>
  <c r="B353" i="39"/>
  <c r="G353" i="39"/>
  <c r="J353" i="39"/>
  <c r="W353" i="39"/>
  <c r="B354" i="39"/>
  <c r="G354" i="39"/>
  <c r="J354" i="39"/>
  <c r="W354" i="39"/>
  <c r="B355" i="39"/>
  <c r="G355" i="39"/>
  <c r="J355" i="39"/>
  <c r="W355" i="39"/>
  <c r="B356" i="39"/>
  <c r="G356" i="39"/>
  <c r="J356" i="39"/>
  <c r="W356" i="39"/>
  <c r="B357" i="39"/>
  <c r="G357" i="39"/>
  <c r="J357" i="39"/>
  <c r="W357" i="39"/>
  <c r="B358" i="39"/>
  <c r="G358" i="39"/>
  <c r="J358" i="39"/>
  <c r="W358" i="39"/>
  <c r="B359" i="39"/>
  <c r="G359" i="39"/>
  <c r="J359" i="39"/>
  <c r="W359" i="39"/>
  <c r="B360" i="39"/>
  <c r="G360" i="39"/>
  <c r="J360" i="39"/>
  <c r="W360" i="39"/>
  <c r="B361" i="39"/>
  <c r="G361" i="39"/>
  <c r="J361" i="39"/>
  <c r="W361" i="39"/>
  <c r="B362" i="39"/>
  <c r="G362" i="39"/>
  <c r="J362" i="39"/>
  <c r="W362" i="39"/>
  <c r="B363" i="39"/>
  <c r="G363" i="39"/>
  <c r="J363" i="39"/>
  <c r="W363" i="39"/>
  <c r="B364" i="39"/>
  <c r="G364" i="39"/>
  <c r="J364" i="39"/>
  <c r="W364" i="39"/>
  <c r="B365" i="39"/>
  <c r="G365" i="39"/>
  <c r="J365" i="39"/>
  <c r="W365" i="39"/>
  <c r="B366" i="39"/>
  <c r="G366" i="39"/>
  <c r="J366" i="39"/>
  <c r="W366" i="39"/>
  <c r="B367" i="39"/>
  <c r="G367" i="39"/>
  <c r="J367" i="39"/>
  <c r="W367" i="39"/>
  <c r="B368" i="39"/>
  <c r="G368" i="39"/>
  <c r="J368" i="39"/>
  <c r="W368" i="39"/>
  <c r="B369" i="39"/>
  <c r="G369" i="39"/>
  <c r="J369" i="39"/>
  <c r="W369" i="39"/>
  <c r="B370" i="39"/>
  <c r="G370" i="39"/>
  <c r="J370" i="39"/>
  <c r="W370" i="39"/>
  <c r="B371" i="39"/>
  <c r="G371" i="39"/>
  <c r="J371" i="39"/>
  <c r="W371" i="39"/>
  <c r="B372" i="39"/>
  <c r="G372" i="39"/>
  <c r="J372" i="39"/>
  <c r="W372" i="39"/>
  <c r="B373" i="39"/>
  <c r="G373" i="39"/>
  <c r="J373" i="39"/>
  <c r="W373" i="39"/>
  <c r="B374" i="39"/>
  <c r="G374" i="39"/>
  <c r="J374" i="39"/>
  <c r="W374" i="39"/>
  <c r="B375" i="39"/>
  <c r="G375" i="39"/>
  <c r="J375" i="39"/>
  <c r="W375" i="39"/>
  <c r="B376" i="39"/>
  <c r="G376" i="39"/>
  <c r="J376" i="39"/>
  <c r="W376" i="39"/>
  <c r="B377" i="39"/>
  <c r="G377" i="39"/>
  <c r="J377" i="39"/>
  <c r="W377" i="39"/>
  <c r="B378" i="39"/>
  <c r="G378" i="39"/>
  <c r="J378" i="39"/>
  <c r="W378" i="39"/>
  <c r="B379" i="39"/>
  <c r="G379" i="39"/>
  <c r="J379" i="39"/>
  <c r="W379" i="39"/>
  <c r="B380" i="39"/>
  <c r="G380" i="39"/>
  <c r="J380" i="39"/>
  <c r="W380" i="39"/>
  <c r="B381" i="39"/>
  <c r="G381" i="39"/>
  <c r="J381" i="39"/>
  <c r="W381" i="39"/>
  <c r="B382" i="39"/>
  <c r="G382" i="39"/>
  <c r="J382" i="39"/>
  <c r="W382" i="39"/>
  <c r="B383" i="39"/>
  <c r="G383" i="39"/>
  <c r="J383" i="39"/>
  <c r="W383" i="39"/>
  <c r="B384" i="39"/>
  <c r="G384" i="39"/>
  <c r="J384" i="39"/>
  <c r="W384" i="39"/>
  <c r="B385" i="39"/>
  <c r="G385" i="39"/>
  <c r="J385" i="39"/>
  <c r="W385" i="39"/>
  <c r="B386" i="39"/>
  <c r="G386" i="39"/>
  <c r="J386" i="39"/>
  <c r="W386" i="39"/>
  <c r="B387" i="39"/>
  <c r="G387" i="39"/>
  <c r="J387" i="39"/>
  <c r="W387" i="39"/>
  <c r="B388" i="39"/>
  <c r="G388" i="39"/>
  <c r="J388" i="39"/>
  <c r="W388" i="39"/>
  <c r="B389" i="39"/>
  <c r="G389" i="39"/>
  <c r="J389" i="39"/>
  <c r="W389" i="39"/>
  <c r="B390" i="39"/>
  <c r="G390" i="39"/>
  <c r="J390" i="39"/>
  <c r="W390" i="39"/>
  <c r="B391" i="39"/>
  <c r="G391" i="39"/>
  <c r="J391" i="39"/>
  <c r="W391" i="39"/>
  <c r="B392" i="39"/>
  <c r="G392" i="39"/>
  <c r="J392" i="39"/>
  <c r="W392" i="39"/>
  <c r="B393" i="39"/>
  <c r="G393" i="39"/>
  <c r="J393" i="39"/>
  <c r="W393" i="39"/>
  <c r="B394" i="39"/>
  <c r="G394" i="39"/>
  <c r="J394" i="39"/>
  <c r="W394" i="39"/>
  <c r="B395" i="39"/>
  <c r="G395" i="39"/>
  <c r="J395" i="39"/>
  <c r="W395" i="39"/>
  <c r="B396" i="39"/>
  <c r="G396" i="39"/>
  <c r="J396" i="39"/>
  <c r="W396" i="39"/>
  <c r="B397" i="39"/>
  <c r="G397" i="39"/>
  <c r="J397" i="39"/>
  <c r="W397" i="39"/>
  <c r="B398" i="39"/>
  <c r="G398" i="39"/>
  <c r="J398" i="39"/>
  <c r="W398" i="39"/>
  <c r="B399" i="39"/>
  <c r="G399" i="39"/>
  <c r="J399" i="39"/>
  <c r="W399" i="39"/>
  <c r="B400" i="39"/>
  <c r="G400" i="39"/>
  <c r="J400" i="39"/>
  <c r="W400" i="39"/>
  <c r="B401" i="39"/>
  <c r="G401" i="39"/>
  <c r="J401" i="39"/>
  <c r="W401" i="39"/>
  <c r="B402" i="39"/>
  <c r="G402" i="39"/>
  <c r="J402" i="39"/>
  <c r="W402" i="39"/>
  <c r="B403" i="39"/>
  <c r="G403" i="39"/>
  <c r="J403" i="39"/>
  <c r="W403" i="39"/>
  <c r="B404" i="39"/>
  <c r="G404" i="39"/>
  <c r="J404" i="39"/>
  <c r="W404" i="39"/>
  <c r="B405" i="39"/>
  <c r="G405" i="39"/>
  <c r="J405" i="39"/>
  <c r="W405" i="39"/>
  <c r="B406" i="39"/>
  <c r="G406" i="39"/>
  <c r="J406" i="39"/>
  <c r="W406" i="39"/>
  <c r="B407" i="39"/>
  <c r="G407" i="39"/>
  <c r="J407" i="39"/>
  <c r="W407" i="39"/>
  <c r="B408" i="39"/>
  <c r="G408" i="39"/>
  <c r="J408" i="39"/>
  <c r="W408" i="39"/>
  <c r="B409" i="39"/>
  <c r="G409" i="39"/>
  <c r="J409" i="39"/>
  <c r="W409" i="39"/>
  <c r="B410" i="39"/>
  <c r="G410" i="39"/>
  <c r="J410" i="39"/>
  <c r="W410" i="39"/>
  <c r="B411" i="39"/>
  <c r="G411" i="39"/>
  <c r="J411" i="39"/>
  <c r="W411" i="39"/>
  <c r="B412" i="39"/>
  <c r="G412" i="39"/>
  <c r="J412" i="39"/>
  <c r="W412" i="39"/>
  <c r="B413" i="39"/>
  <c r="G413" i="39"/>
  <c r="J413" i="39"/>
  <c r="W413" i="39"/>
  <c r="B414" i="39"/>
  <c r="G414" i="39"/>
  <c r="J414" i="39"/>
  <c r="W414" i="39"/>
  <c r="B415" i="39"/>
  <c r="G415" i="39"/>
  <c r="J415" i="39"/>
  <c r="W415" i="39"/>
  <c r="B416" i="39"/>
  <c r="G416" i="39"/>
  <c r="J416" i="39"/>
  <c r="W416" i="39"/>
  <c r="B417" i="39"/>
  <c r="G417" i="39"/>
  <c r="J417" i="39"/>
  <c r="W417" i="39"/>
  <c r="B418" i="39"/>
  <c r="G418" i="39"/>
  <c r="J418" i="39"/>
  <c r="W418" i="39"/>
  <c r="B419" i="39"/>
  <c r="G419" i="39"/>
  <c r="J419" i="39"/>
  <c r="W419" i="39"/>
  <c r="B420" i="39"/>
  <c r="G420" i="39"/>
  <c r="J420" i="39"/>
  <c r="W420" i="39"/>
  <c r="B421" i="39"/>
  <c r="G421" i="39"/>
  <c r="J421" i="39"/>
  <c r="W421" i="39"/>
  <c r="B422" i="39"/>
  <c r="G422" i="39"/>
  <c r="J422" i="39"/>
  <c r="W422" i="39"/>
  <c r="B423" i="39"/>
  <c r="G423" i="39"/>
  <c r="J423" i="39"/>
  <c r="W423" i="39"/>
  <c r="B424" i="39"/>
  <c r="G424" i="39"/>
  <c r="J424" i="39"/>
  <c r="W424" i="39"/>
  <c r="B425" i="39"/>
  <c r="G425" i="39"/>
  <c r="J425" i="39"/>
  <c r="W425" i="39"/>
  <c r="B426" i="39"/>
  <c r="G426" i="39"/>
  <c r="J426" i="39"/>
  <c r="W426" i="39"/>
  <c r="B427" i="39"/>
  <c r="G427" i="39"/>
  <c r="J427" i="39"/>
  <c r="W427" i="39"/>
  <c r="B428" i="39"/>
  <c r="G428" i="39"/>
  <c r="J428" i="39"/>
  <c r="W428" i="39"/>
  <c r="B429" i="39"/>
  <c r="G429" i="39"/>
  <c r="J429" i="39"/>
  <c r="W429" i="39"/>
  <c r="B430" i="39"/>
  <c r="G430" i="39"/>
  <c r="J430" i="39"/>
  <c r="W430" i="39"/>
  <c r="B431" i="39"/>
  <c r="G431" i="39"/>
  <c r="J431" i="39"/>
  <c r="W431" i="39"/>
  <c r="B432" i="39"/>
  <c r="G432" i="39"/>
  <c r="J432" i="39"/>
  <c r="W432" i="39"/>
  <c r="B433" i="39"/>
  <c r="G433" i="39"/>
  <c r="J433" i="39"/>
  <c r="W433" i="39"/>
  <c r="B434" i="39"/>
  <c r="G434" i="39"/>
  <c r="J434" i="39"/>
  <c r="W434" i="39"/>
  <c r="B435" i="39"/>
  <c r="G435" i="39"/>
  <c r="J435" i="39"/>
  <c r="W435" i="39"/>
  <c r="B436" i="39"/>
  <c r="G436" i="39"/>
  <c r="J436" i="39"/>
  <c r="W436" i="39"/>
  <c r="B437" i="39"/>
  <c r="G437" i="39"/>
  <c r="J437" i="39"/>
  <c r="W437" i="39"/>
  <c r="B438" i="39"/>
  <c r="G438" i="39"/>
  <c r="J438" i="39"/>
  <c r="W438" i="39"/>
  <c r="B439" i="39"/>
  <c r="G439" i="39"/>
  <c r="J439" i="39"/>
  <c r="W439" i="39"/>
  <c r="B440" i="39"/>
  <c r="G440" i="39"/>
  <c r="J440" i="39"/>
  <c r="W440" i="39"/>
  <c r="B441" i="39"/>
  <c r="G441" i="39"/>
  <c r="J441" i="39"/>
  <c r="W441" i="39"/>
  <c r="B442" i="39"/>
  <c r="G442" i="39"/>
  <c r="J442" i="39"/>
  <c r="W442" i="39"/>
  <c r="B443" i="39"/>
  <c r="G443" i="39"/>
  <c r="J443" i="39"/>
  <c r="W443" i="39"/>
  <c r="B444" i="39"/>
  <c r="G444" i="39"/>
  <c r="J444" i="39"/>
  <c r="W444" i="39"/>
  <c r="B445" i="39"/>
  <c r="G445" i="39"/>
  <c r="J445" i="39"/>
  <c r="W445" i="39"/>
  <c r="B446" i="39"/>
  <c r="G446" i="39"/>
  <c r="J446" i="39"/>
  <c r="W446" i="39"/>
  <c r="B447" i="39"/>
  <c r="G447" i="39"/>
  <c r="J447" i="39"/>
  <c r="W447" i="39"/>
  <c r="B448" i="39"/>
  <c r="G448" i="39"/>
  <c r="J448" i="39"/>
  <c r="W448" i="39"/>
  <c r="B449" i="39"/>
  <c r="G449" i="39"/>
  <c r="J449" i="39"/>
  <c r="W449" i="39"/>
  <c r="B450" i="39"/>
  <c r="G450" i="39"/>
  <c r="J450" i="39"/>
  <c r="W450" i="39"/>
  <c r="B451" i="39"/>
  <c r="G451" i="39"/>
  <c r="J451" i="39"/>
  <c r="W451" i="39"/>
  <c r="B452" i="39"/>
  <c r="G452" i="39"/>
  <c r="J452" i="39"/>
  <c r="W452" i="39"/>
  <c r="B453" i="39"/>
  <c r="G453" i="39"/>
  <c r="J453" i="39"/>
  <c r="W453" i="39"/>
  <c r="B454" i="39"/>
  <c r="G454" i="39"/>
  <c r="J454" i="39"/>
  <c r="W454" i="39"/>
  <c r="B455" i="39"/>
  <c r="G455" i="39"/>
  <c r="J455" i="39"/>
  <c r="W455" i="39"/>
  <c r="B456" i="39"/>
  <c r="G456" i="39"/>
  <c r="J456" i="39"/>
  <c r="W456" i="39"/>
  <c r="B457" i="39"/>
  <c r="G457" i="39"/>
  <c r="J457" i="39"/>
  <c r="W457" i="39"/>
  <c r="B458" i="39"/>
  <c r="G458" i="39"/>
  <c r="J458" i="39"/>
  <c r="W458" i="39"/>
  <c r="B459" i="39"/>
  <c r="G459" i="39"/>
  <c r="J459" i="39"/>
  <c r="W459" i="39"/>
  <c r="B460" i="39"/>
  <c r="G460" i="39"/>
  <c r="J460" i="39"/>
  <c r="W460" i="39"/>
  <c r="B461" i="39"/>
  <c r="G461" i="39"/>
  <c r="J461" i="39"/>
  <c r="W461" i="39"/>
  <c r="B462" i="39"/>
  <c r="G462" i="39"/>
  <c r="J462" i="39"/>
  <c r="W462" i="39"/>
  <c r="B463" i="39"/>
  <c r="G463" i="39"/>
  <c r="J463" i="39"/>
  <c r="W463" i="39"/>
  <c r="B464" i="39"/>
  <c r="G464" i="39"/>
  <c r="J464" i="39"/>
  <c r="W464" i="39"/>
  <c r="B465" i="39"/>
  <c r="G465" i="39"/>
  <c r="J465" i="39"/>
  <c r="W465" i="39"/>
  <c r="B466" i="39"/>
  <c r="G466" i="39"/>
  <c r="J466" i="39"/>
  <c r="W466" i="39"/>
  <c r="B467" i="39"/>
  <c r="G467" i="39"/>
  <c r="J467" i="39"/>
  <c r="W467" i="39"/>
  <c r="B468" i="39"/>
  <c r="G468" i="39"/>
  <c r="J468" i="39"/>
  <c r="W468" i="39"/>
  <c r="B469" i="39"/>
  <c r="G469" i="39"/>
  <c r="J469" i="39"/>
  <c r="W469" i="39"/>
  <c r="B470" i="39"/>
  <c r="G470" i="39"/>
  <c r="J470" i="39"/>
  <c r="W470" i="39"/>
  <c r="B471" i="39"/>
  <c r="G471" i="39"/>
  <c r="J471" i="39"/>
  <c r="W471" i="39"/>
  <c r="B472" i="39"/>
  <c r="G472" i="39"/>
  <c r="J472" i="39"/>
  <c r="W472" i="39"/>
  <c r="B473" i="39"/>
  <c r="G473" i="39"/>
  <c r="J473" i="39"/>
  <c r="W473" i="39"/>
  <c r="B474" i="39"/>
  <c r="G474" i="39"/>
  <c r="J474" i="39"/>
  <c r="W474" i="39"/>
  <c r="B475" i="39"/>
  <c r="G475" i="39"/>
  <c r="J475" i="39"/>
  <c r="W475" i="39"/>
  <c r="B476" i="39"/>
  <c r="G476" i="39"/>
  <c r="J476" i="39"/>
  <c r="W476" i="39"/>
  <c r="B477" i="39"/>
  <c r="G477" i="39"/>
  <c r="J477" i="39"/>
  <c r="W477" i="39"/>
  <c r="B478" i="39"/>
  <c r="G478" i="39"/>
  <c r="J478" i="39"/>
  <c r="W478" i="39"/>
  <c r="B479" i="39"/>
  <c r="G479" i="39"/>
  <c r="J479" i="39"/>
  <c r="W479" i="39"/>
  <c r="B480" i="39"/>
  <c r="G480" i="39"/>
  <c r="J480" i="39"/>
  <c r="W480" i="39"/>
  <c r="B481" i="39"/>
  <c r="G481" i="39"/>
  <c r="J481" i="39"/>
  <c r="W481" i="39"/>
  <c r="B482" i="39"/>
  <c r="G482" i="39"/>
  <c r="J482" i="39"/>
  <c r="W482" i="39"/>
  <c r="B483" i="39"/>
  <c r="G483" i="39"/>
  <c r="J483" i="39"/>
  <c r="W483" i="39"/>
  <c r="B484" i="39"/>
  <c r="G484" i="39"/>
  <c r="J484" i="39"/>
  <c r="W484" i="39"/>
  <c r="B485" i="39"/>
  <c r="G485" i="39"/>
  <c r="J485" i="39"/>
  <c r="W485" i="39"/>
  <c r="B486" i="39"/>
  <c r="G486" i="39"/>
  <c r="J486" i="39"/>
  <c r="W486" i="39"/>
  <c r="B487" i="39"/>
  <c r="G487" i="39"/>
  <c r="J487" i="39"/>
  <c r="W487" i="39"/>
  <c r="B488" i="39"/>
  <c r="G488" i="39"/>
  <c r="J488" i="39"/>
  <c r="W488" i="39"/>
  <c r="B489" i="39"/>
  <c r="G489" i="39"/>
  <c r="J489" i="39"/>
  <c r="W489" i="39"/>
  <c r="B490" i="39"/>
  <c r="G490" i="39"/>
  <c r="J490" i="39"/>
  <c r="W490" i="39"/>
  <c r="B491" i="39"/>
  <c r="G491" i="39"/>
  <c r="J491" i="39"/>
  <c r="W491" i="39"/>
  <c r="B492" i="39"/>
  <c r="G492" i="39"/>
  <c r="J492" i="39"/>
  <c r="W492" i="39"/>
  <c r="B493" i="39"/>
  <c r="G493" i="39"/>
  <c r="J493" i="39"/>
  <c r="W493" i="39"/>
  <c r="B494" i="39"/>
  <c r="G494" i="39"/>
  <c r="J494" i="39"/>
  <c r="W494" i="39"/>
  <c r="B495" i="39"/>
  <c r="G495" i="39"/>
  <c r="J495" i="39"/>
  <c r="W495" i="39"/>
  <c r="B496" i="39"/>
  <c r="G496" i="39"/>
  <c r="J496" i="39"/>
  <c r="W496" i="39"/>
  <c r="B497" i="39"/>
  <c r="G497" i="39"/>
  <c r="J497" i="39"/>
  <c r="W497" i="39"/>
  <c r="C7" i="43"/>
  <c r="B7" i="43" s="1"/>
  <c r="D7" i="43"/>
  <c r="E7" i="43"/>
  <c r="F7" i="43"/>
  <c r="G7" i="43"/>
  <c r="H7" i="43"/>
  <c r="J7" i="43"/>
  <c r="L7" i="43"/>
  <c r="M7" i="43"/>
  <c r="O7" i="43"/>
  <c r="P7" i="43"/>
  <c r="Q7" i="43" s="1"/>
  <c r="S7" i="43"/>
  <c r="T7" i="43" s="1"/>
  <c r="Y7" i="43"/>
  <c r="Z7" i="43"/>
  <c r="AC7" i="43"/>
  <c r="AF7" i="43"/>
  <c r="AG7" i="43"/>
  <c r="AH7" i="43" s="1"/>
  <c r="AI7" i="43"/>
  <c r="AJ7" i="43" s="1"/>
  <c r="AL7" i="43"/>
  <c r="AN7" i="43"/>
  <c r="AP7" i="43"/>
  <c r="AR7" i="43"/>
  <c r="AT7" i="43"/>
  <c r="AY7" i="43"/>
  <c r="BB7" i="43"/>
  <c r="BC7" i="43" s="1"/>
  <c r="BD7" i="43"/>
  <c r="BF7" i="43"/>
  <c r="BG7" i="43"/>
  <c r="BI7" i="43"/>
  <c r="BN7" i="43"/>
  <c r="BQ7" i="43"/>
  <c r="BT7" i="43"/>
  <c r="BV7" i="43"/>
  <c r="BX7" i="43"/>
  <c r="BY7" i="43"/>
  <c r="BZ7" i="43"/>
  <c r="CC7" i="43"/>
  <c r="B8" i="43"/>
  <c r="C8" i="43"/>
  <c r="D8" i="43"/>
  <c r="E8" i="43"/>
  <c r="F8" i="43"/>
  <c r="G8" i="43"/>
  <c r="H8" i="43"/>
  <c r="J8" i="43"/>
  <c r="L8" i="43"/>
  <c r="M8" i="43" s="1"/>
  <c r="O8" i="43"/>
  <c r="P8" i="43"/>
  <c r="Q8" i="43"/>
  <c r="S8" i="43"/>
  <c r="T8" i="43"/>
  <c r="Y8" i="43"/>
  <c r="Z8" i="43"/>
  <c r="AC8" i="43"/>
  <c r="AF8" i="43"/>
  <c r="AG8" i="43" s="1"/>
  <c r="AH8" i="43"/>
  <c r="AI8" i="43"/>
  <c r="AJ8" i="43"/>
  <c r="AL8" i="43"/>
  <c r="AN8" i="43"/>
  <c r="AP8" i="43"/>
  <c r="AR8" i="43"/>
  <c r="AT8" i="43"/>
  <c r="AY8" i="43"/>
  <c r="BB8" i="43"/>
  <c r="BC8" i="43"/>
  <c r="BD8" i="43" s="1"/>
  <c r="BF8" i="43"/>
  <c r="BG8" i="43"/>
  <c r="BI8" i="43"/>
  <c r="BN8" i="43"/>
  <c r="BQ8" i="43"/>
  <c r="BT8" i="43"/>
  <c r="BV8" i="43"/>
  <c r="BX8" i="43"/>
  <c r="BY8" i="43"/>
  <c r="BZ8" i="43"/>
  <c r="CC8" i="43"/>
  <c r="C9" i="43"/>
  <c r="B9" i="43" s="1"/>
  <c r="D9" i="43"/>
  <c r="E9" i="43"/>
  <c r="F9" i="43"/>
  <c r="G9" i="43"/>
  <c r="H9" i="43"/>
  <c r="J9" i="43"/>
  <c r="L9" i="43"/>
  <c r="M9" i="43"/>
  <c r="O9" i="43"/>
  <c r="P9" i="43"/>
  <c r="Q9" i="43" s="1"/>
  <c r="S9" i="43"/>
  <c r="T9" i="43" s="1"/>
  <c r="Y9" i="43"/>
  <c r="Z9" i="43"/>
  <c r="AC9" i="43"/>
  <c r="AF9" i="43"/>
  <c r="AG9" i="43"/>
  <c r="AH9" i="43" s="1"/>
  <c r="AI9" i="43"/>
  <c r="AJ9" i="43" s="1"/>
  <c r="AL9" i="43"/>
  <c r="AN9" i="43"/>
  <c r="AP9" i="43"/>
  <c r="AR9" i="43"/>
  <c r="AT9" i="43"/>
  <c r="AY9" i="43"/>
  <c r="BB9" i="43"/>
  <c r="BC9" i="43" s="1"/>
  <c r="BD9" i="43" s="1"/>
  <c r="BF9" i="43"/>
  <c r="BG9" i="43"/>
  <c r="BI9" i="43"/>
  <c r="BN9" i="43"/>
  <c r="BQ9" i="43"/>
  <c r="BT9" i="43"/>
  <c r="BV9" i="43"/>
  <c r="BX9" i="43"/>
  <c r="BY9" i="43"/>
  <c r="BZ9" i="43"/>
  <c r="CC9" i="43"/>
  <c r="B10" i="43"/>
  <c r="C10" i="43"/>
  <c r="D10" i="43"/>
  <c r="E10" i="43"/>
  <c r="F10" i="43"/>
  <c r="G10" i="43"/>
  <c r="H10" i="43"/>
  <c r="J10" i="43"/>
  <c r="L10" i="43"/>
  <c r="M10" i="43" s="1"/>
  <c r="O10" i="43"/>
  <c r="P10" i="43"/>
  <c r="Q10" i="43"/>
  <c r="S10" i="43"/>
  <c r="T10" i="43"/>
  <c r="Y10" i="43"/>
  <c r="Z10" i="43"/>
  <c r="AC10" i="43"/>
  <c r="AF10" i="43"/>
  <c r="AG10" i="43" s="1"/>
  <c r="AH10" i="43" s="1"/>
  <c r="AI10" i="43"/>
  <c r="AJ10" i="43"/>
  <c r="AL10" i="43"/>
  <c r="AN10" i="43"/>
  <c r="AP10" i="43"/>
  <c r="AR10" i="43"/>
  <c r="AT10" i="43"/>
  <c r="AY10" i="43"/>
  <c r="BB10" i="43"/>
  <c r="BC10" i="43"/>
  <c r="BD10" i="43" s="1"/>
  <c r="BF10" i="43"/>
  <c r="BG10" i="43"/>
  <c r="BI10" i="43"/>
  <c r="BN10" i="43"/>
  <c r="BQ10" i="43"/>
  <c r="BT10" i="43"/>
  <c r="BV10" i="43"/>
  <c r="BX10" i="43"/>
  <c r="BY10" i="43"/>
  <c r="BZ10" i="43"/>
  <c r="CC10" i="43"/>
  <c r="C11" i="43"/>
  <c r="B11" i="43" s="1"/>
  <c r="D11" i="43"/>
  <c r="E11" i="43"/>
  <c r="F11" i="43"/>
  <c r="G11" i="43"/>
  <c r="H11" i="43"/>
  <c r="J11" i="43"/>
  <c r="L11" i="43"/>
  <c r="M11" i="43"/>
  <c r="O11" i="43"/>
  <c r="P11" i="43"/>
  <c r="Q11" i="43" s="1"/>
  <c r="S11" i="43"/>
  <c r="T11" i="43" s="1"/>
  <c r="Y11" i="43"/>
  <c r="Z11" i="43"/>
  <c r="AC11" i="43"/>
  <c r="AF11" i="43"/>
  <c r="AG11" i="43"/>
  <c r="AH11" i="43" s="1"/>
  <c r="AI11" i="43"/>
  <c r="AJ11" i="43" s="1"/>
  <c r="AL11" i="43"/>
  <c r="AN11" i="43"/>
  <c r="AP11" i="43"/>
  <c r="AR11" i="43"/>
  <c r="AT11" i="43"/>
  <c r="AY11" i="43"/>
  <c r="BB11" i="43"/>
  <c r="BC11" i="43" s="1"/>
  <c r="BD11" i="43"/>
  <c r="BF11" i="43"/>
  <c r="BG11" i="43"/>
  <c r="BI11" i="43"/>
  <c r="BN11" i="43"/>
  <c r="BQ11" i="43"/>
  <c r="BT11" i="43"/>
  <c r="BV11" i="43"/>
  <c r="BX11" i="43"/>
  <c r="BY11" i="43"/>
  <c r="BZ11" i="43"/>
  <c r="CC11" i="43"/>
  <c r="B12" i="43"/>
  <c r="C12" i="43"/>
  <c r="D12" i="43"/>
  <c r="E12" i="43"/>
  <c r="F12" i="43"/>
  <c r="G12" i="43"/>
  <c r="H12" i="43"/>
  <c r="J12" i="43"/>
  <c r="L12" i="43"/>
  <c r="M12" i="43" s="1"/>
  <c r="O12" i="43"/>
  <c r="P12" i="43"/>
  <c r="Q12" i="43"/>
  <c r="S12" i="43"/>
  <c r="T12" i="43"/>
  <c r="Y12" i="43"/>
  <c r="Z12" i="43"/>
  <c r="AC12" i="43"/>
  <c r="AF12" i="43"/>
  <c r="AG12" i="43" s="1"/>
  <c r="AH12" i="43"/>
  <c r="AI12" i="43"/>
  <c r="AJ12" i="43"/>
  <c r="AL12" i="43"/>
  <c r="AN12" i="43"/>
  <c r="AP12" i="43"/>
  <c r="AR12" i="43"/>
  <c r="AT12" i="43"/>
  <c r="AY12" i="43"/>
  <c r="BB12" i="43"/>
  <c r="BC12" i="43"/>
  <c r="BD12" i="43" s="1"/>
  <c r="BF12" i="43"/>
  <c r="BG12" i="43"/>
  <c r="BI12" i="43"/>
  <c r="BN12" i="43"/>
  <c r="BQ12" i="43"/>
  <c r="BT12" i="43"/>
  <c r="BV12" i="43"/>
  <c r="BX12" i="43"/>
  <c r="BY12" i="43"/>
  <c r="BZ12" i="43"/>
  <c r="CC12" i="43"/>
  <c r="C13" i="43"/>
  <c r="B13" i="43" s="1"/>
  <c r="D13" i="43"/>
  <c r="E13" i="43"/>
  <c r="F13" i="43"/>
  <c r="G13" i="43"/>
  <c r="H13" i="43"/>
  <c r="J13" i="43"/>
  <c r="L13" i="43"/>
  <c r="M13" i="43"/>
  <c r="O13" i="43"/>
  <c r="P13" i="43"/>
  <c r="Q13" i="43" s="1"/>
  <c r="S13" i="43"/>
  <c r="T13" i="43" s="1"/>
  <c r="Y13" i="43"/>
  <c r="Z13" i="43"/>
  <c r="AC13" i="43"/>
  <c r="AF13" i="43"/>
  <c r="AG13" i="43"/>
  <c r="AH13" i="43" s="1"/>
  <c r="AI13" i="43"/>
  <c r="AJ13" i="43" s="1"/>
  <c r="AL13" i="43"/>
  <c r="AN13" i="43"/>
  <c r="AP13" i="43"/>
  <c r="AR13" i="43"/>
  <c r="AT13" i="43"/>
  <c r="AY13" i="43"/>
  <c r="BB13" i="43"/>
  <c r="BC13" i="43" s="1"/>
  <c r="BD13" i="43" s="1"/>
  <c r="BF13" i="43"/>
  <c r="BG13" i="43"/>
  <c r="BI13" i="43"/>
  <c r="BN13" i="43"/>
  <c r="BQ13" i="43"/>
  <c r="BT13" i="43"/>
  <c r="BV13" i="43"/>
  <c r="BX13" i="43"/>
  <c r="BY13" i="43"/>
  <c r="BZ13" i="43"/>
  <c r="CC13" i="43"/>
  <c r="B14" i="43"/>
  <c r="C14" i="43"/>
  <c r="D14" i="43"/>
  <c r="E14" i="43"/>
  <c r="F14" i="43"/>
  <c r="G14" i="43"/>
  <c r="H14" i="43"/>
  <c r="J14" i="43"/>
  <c r="L14" i="43"/>
  <c r="M14" i="43" s="1"/>
  <c r="O14" i="43"/>
  <c r="P14" i="43"/>
  <c r="Q14" i="43"/>
  <c r="S14" i="43"/>
  <c r="T14" i="43"/>
  <c r="Y14" i="43"/>
  <c r="Z14" i="43"/>
  <c r="AC14" i="43"/>
  <c r="AF14" i="43"/>
  <c r="AG14" i="43" s="1"/>
  <c r="AH14" i="43" s="1"/>
  <c r="AI14" i="43"/>
  <c r="AJ14" i="43"/>
  <c r="AL14" i="43"/>
  <c r="AN14" i="43"/>
  <c r="AP14" i="43"/>
  <c r="AR14" i="43"/>
  <c r="AT14" i="43"/>
  <c r="AY14" i="43"/>
  <c r="BB14" i="43"/>
  <c r="BC14" i="43"/>
  <c r="BD14" i="43" s="1"/>
  <c r="BF14" i="43"/>
  <c r="BG14" i="43"/>
  <c r="BI14" i="43"/>
  <c r="BN14" i="43"/>
  <c r="BQ14" i="43"/>
  <c r="BT14" i="43"/>
  <c r="BV14" i="43"/>
  <c r="BX14" i="43"/>
  <c r="BY14" i="43"/>
  <c r="BZ14" i="43"/>
  <c r="CC14" i="43"/>
  <c r="C15" i="43"/>
  <c r="B15" i="43" s="1"/>
  <c r="D15" i="43"/>
  <c r="E15" i="43"/>
  <c r="F15" i="43"/>
  <c r="G15" i="43"/>
  <c r="H15" i="43"/>
  <c r="J15" i="43"/>
  <c r="L15" i="43"/>
  <c r="M15" i="43"/>
  <c r="O15" i="43"/>
  <c r="P15" i="43"/>
  <c r="Q15" i="43" s="1"/>
  <c r="S15" i="43"/>
  <c r="T15" i="43" s="1"/>
  <c r="Y15" i="43"/>
  <c r="Z15" i="43"/>
  <c r="AC15" i="43"/>
  <c r="AF15" i="43"/>
  <c r="AG15" i="43"/>
  <c r="AH15" i="43" s="1"/>
  <c r="AI15" i="43"/>
  <c r="AJ15" i="43" s="1"/>
  <c r="AL15" i="43"/>
  <c r="AN15" i="43"/>
  <c r="AP15" i="43"/>
  <c r="AR15" i="43"/>
  <c r="AT15" i="43"/>
  <c r="AY15" i="43"/>
  <c r="BB15" i="43"/>
  <c r="BC15" i="43" s="1"/>
  <c r="BD15" i="43"/>
  <c r="BF15" i="43"/>
  <c r="BG15" i="43"/>
  <c r="BI15" i="43"/>
  <c r="BN15" i="43"/>
  <c r="BQ15" i="43"/>
  <c r="BT15" i="43"/>
  <c r="BV15" i="43"/>
  <c r="BX15" i="43"/>
  <c r="BY15" i="43"/>
  <c r="BZ15" i="43"/>
  <c r="CC15" i="43"/>
  <c r="B16" i="43"/>
  <c r="C16" i="43"/>
  <c r="D16" i="43"/>
  <c r="E16" i="43"/>
  <c r="F16" i="43"/>
  <c r="G16" i="43"/>
  <c r="H16" i="43"/>
  <c r="J16" i="43"/>
  <c r="L16" i="43"/>
  <c r="M16" i="43" s="1"/>
  <c r="O16" i="43"/>
  <c r="P16" i="43"/>
  <c r="Q16" i="43"/>
  <c r="S16" i="43"/>
  <c r="T16" i="43"/>
  <c r="Y16" i="43"/>
  <c r="Z16" i="43"/>
  <c r="AC16" i="43"/>
  <c r="AF16" i="43"/>
  <c r="AG16" i="43" s="1"/>
  <c r="AH16" i="43"/>
  <c r="AI16" i="43"/>
  <c r="AJ16" i="43"/>
  <c r="AL16" i="43"/>
  <c r="AN16" i="43"/>
  <c r="AP16" i="43"/>
  <c r="AR16" i="43"/>
  <c r="AT16" i="43"/>
  <c r="AY16" i="43"/>
  <c r="BB16" i="43"/>
  <c r="BC16" i="43"/>
  <c r="BD16" i="43" s="1"/>
  <c r="BF16" i="43"/>
  <c r="BG16" i="43"/>
  <c r="BI16" i="43"/>
  <c r="BN16" i="43"/>
  <c r="BQ16" i="43"/>
  <c r="BT16" i="43"/>
  <c r="BV16" i="43"/>
  <c r="BX16" i="43"/>
  <c r="BY16" i="43"/>
  <c r="BZ16" i="43"/>
  <c r="CC16" i="43"/>
  <c r="C17" i="43"/>
  <c r="B17" i="43" s="1"/>
  <c r="D17" i="43"/>
  <c r="E17" i="43"/>
  <c r="F17" i="43"/>
  <c r="G17" i="43"/>
  <c r="H17" i="43"/>
  <c r="J17" i="43"/>
  <c r="L17" i="43"/>
  <c r="M17" i="43"/>
  <c r="O17" i="43"/>
  <c r="P17" i="43"/>
  <c r="Q17" i="43" s="1"/>
  <c r="S17" i="43"/>
  <c r="T17" i="43" s="1"/>
  <c r="Y17" i="43"/>
  <c r="Z17" i="43"/>
  <c r="AC17" i="43"/>
  <c r="AF17" i="43"/>
  <c r="AG17" i="43"/>
  <c r="AH17" i="43" s="1"/>
  <c r="AI17" i="43"/>
  <c r="AJ17" i="43" s="1"/>
  <c r="AL17" i="43"/>
  <c r="AN17" i="43"/>
  <c r="AP17" i="43"/>
  <c r="AR17" i="43"/>
  <c r="AT17" i="43"/>
  <c r="AY17" i="43"/>
  <c r="BB17" i="43"/>
  <c r="BC17" i="43" s="1"/>
  <c r="BD17" i="43" s="1"/>
  <c r="BF17" i="43"/>
  <c r="BG17" i="43"/>
  <c r="BI17" i="43"/>
  <c r="BN17" i="43"/>
  <c r="BQ17" i="43"/>
  <c r="BT17" i="43"/>
  <c r="BV17" i="43"/>
  <c r="BX17" i="43"/>
  <c r="BY17" i="43"/>
  <c r="BZ17" i="43"/>
  <c r="CC17" i="43"/>
  <c r="B18" i="43"/>
  <c r="C18" i="43"/>
  <c r="D18" i="43"/>
  <c r="E18" i="43"/>
  <c r="F18" i="43"/>
  <c r="G18" i="43"/>
  <c r="H18" i="43"/>
  <c r="J18" i="43"/>
  <c r="L18" i="43"/>
  <c r="M18" i="43" s="1"/>
  <c r="O18" i="43"/>
  <c r="P18" i="43"/>
  <c r="Q18" i="43" s="1"/>
  <c r="S18" i="43"/>
  <c r="T18" i="43"/>
  <c r="Y18" i="43"/>
  <c r="Z18" i="43"/>
  <c r="AC18" i="43"/>
  <c r="AF18" i="43"/>
  <c r="AG18" i="43" s="1"/>
  <c r="AH18" i="43" s="1"/>
  <c r="AI18" i="43"/>
  <c r="AJ18" i="43"/>
  <c r="AL18" i="43"/>
  <c r="AN18" i="43"/>
  <c r="AP18" i="43"/>
  <c r="AR18" i="43"/>
  <c r="AT18" i="43"/>
  <c r="AY18" i="43"/>
  <c r="BB18" i="43"/>
  <c r="BC18" i="43"/>
  <c r="BD18" i="43" s="1"/>
  <c r="BF18" i="43"/>
  <c r="BG18" i="43"/>
  <c r="BI18" i="43"/>
  <c r="BN18" i="43"/>
  <c r="BQ18" i="43"/>
  <c r="BT18" i="43"/>
  <c r="BV18" i="43"/>
  <c r="BX18" i="43"/>
  <c r="BY18" i="43"/>
  <c r="BZ18" i="43"/>
  <c r="CC18" i="43"/>
  <c r="B19" i="43"/>
  <c r="C19" i="43"/>
  <c r="D19" i="43"/>
  <c r="E19" i="43"/>
  <c r="F19" i="43"/>
  <c r="G19" i="43"/>
  <c r="H19" i="43"/>
  <c r="J19" i="43"/>
  <c r="L19" i="43"/>
  <c r="M19" i="43" s="1"/>
  <c r="O19" i="43"/>
  <c r="P19" i="43"/>
  <c r="Q19" i="43" s="1"/>
  <c r="S19" i="43"/>
  <c r="T19" i="43" s="1"/>
  <c r="Y19" i="43"/>
  <c r="Z19" i="43"/>
  <c r="AC19" i="43"/>
  <c r="AF19" i="43"/>
  <c r="AG19" i="43"/>
  <c r="AH19" i="43" s="1"/>
  <c r="AI19" i="43"/>
  <c r="AJ19" i="43" s="1"/>
  <c r="AL19" i="43"/>
  <c r="AN19" i="43"/>
  <c r="AP19" i="43"/>
  <c r="AR19" i="43"/>
  <c r="AT19" i="43"/>
  <c r="AY19" i="43"/>
  <c r="BB19" i="43"/>
  <c r="BC19" i="43" s="1"/>
  <c r="BD19" i="43" s="1"/>
  <c r="BF19" i="43"/>
  <c r="BG19" i="43"/>
  <c r="BI19" i="43"/>
  <c r="BN19" i="43"/>
  <c r="BQ19" i="43"/>
  <c r="BT19" i="43"/>
  <c r="BV19" i="43"/>
  <c r="BX19" i="43"/>
  <c r="BY19" i="43"/>
  <c r="BZ19" i="43"/>
  <c r="CC19" i="43"/>
  <c r="B20" i="43"/>
  <c r="C20" i="43"/>
  <c r="D20" i="43"/>
  <c r="E20" i="43"/>
  <c r="F20" i="43"/>
  <c r="G20" i="43"/>
  <c r="H20" i="43"/>
  <c r="J20" i="43"/>
  <c r="L20" i="43"/>
  <c r="M20" i="43" s="1"/>
  <c r="O20" i="43"/>
  <c r="P20" i="43"/>
  <c r="Q20" i="43"/>
  <c r="S20" i="43"/>
  <c r="T20" i="43" s="1"/>
  <c r="Y20" i="43"/>
  <c r="Z20" i="43"/>
  <c r="AC20" i="43"/>
  <c r="AF20" i="43"/>
  <c r="AG20" i="43" s="1"/>
  <c r="AH20" i="43"/>
  <c r="AI20" i="43"/>
  <c r="AJ20" i="43" s="1"/>
  <c r="AL20" i="43"/>
  <c r="AN20" i="43"/>
  <c r="AP20" i="43"/>
  <c r="AR20" i="43"/>
  <c r="AT20" i="43"/>
  <c r="AY20" i="43"/>
  <c r="BB20" i="43"/>
  <c r="BC20" i="43" s="1"/>
  <c r="BD20" i="43" s="1"/>
  <c r="BF20" i="43"/>
  <c r="BG20" i="43"/>
  <c r="BI20" i="43"/>
  <c r="BN20" i="43"/>
  <c r="BQ20" i="43"/>
  <c r="BT20" i="43"/>
  <c r="BV20" i="43"/>
  <c r="BX20" i="43"/>
  <c r="BY20" i="43"/>
  <c r="BZ20" i="43"/>
  <c r="CC20" i="43"/>
  <c r="C21" i="43"/>
  <c r="B21" i="43" s="1"/>
  <c r="D21" i="43"/>
  <c r="E21" i="43"/>
  <c r="F21" i="43"/>
  <c r="G21" i="43"/>
  <c r="H21" i="43"/>
  <c r="J21" i="43"/>
  <c r="L21" i="43"/>
  <c r="M21" i="43"/>
  <c r="O21" i="43"/>
  <c r="P21" i="43"/>
  <c r="Q21" i="43" s="1"/>
  <c r="S21" i="43"/>
  <c r="T21" i="43" s="1"/>
  <c r="Y21" i="43"/>
  <c r="Z21" i="43"/>
  <c r="AC21" i="43"/>
  <c r="AF21" i="43"/>
  <c r="AG21" i="43" s="1"/>
  <c r="AH21" i="43" s="1"/>
  <c r="AI21" i="43"/>
  <c r="AJ21" i="43" s="1"/>
  <c r="AL21" i="43"/>
  <c r="AN21" i="43"/>
  <c r="AP21" i="43"/>
  <c r="AR21" i="43"/>
  <c r="AT21" i="43"/>
  <c r="AY21" i="43"/>
  <c r="BB21" i="43"/>
  <c r="BC21" i="43" s="1"/>
  <c r="BD21" i="43" s="1"/>
  <c r="BF21" i="43"/>
  <c r="BG21" i="43"/>
  <c r="BI21" i="43"/>
  <c r="BN21" i="43"/>
  <c r="BQ21" i="43"/>
  <c r="BT21" i="43"/>
  <c r="BV21" i="43"/>
  <c r="BX21" i="43"/>
  <c r="BY21" i="43"/>
  <c r="BZ21" i="43"/>
  <c r="CC21" i="43"/>
  <c r="C22" i="43"/>
  <c r="B22" i="43" s="1"/>
  <c r="D22" i="43"/>
  <c r="E22" i="43"/>
  <c r="F22" i="43"/>
  <c r="G22" i="43"/>
  <c r="H22" i="43"/>
  <c r="J22" i="43"/>
  <c r="L22" i="43"/>
  <c r="M22" i="43" s="1"/>
  <c r="O22" i="43"/>
  <c r="P22" i="43"/>
  <c r="Q22" i="43" s="1"/>
  <c r="S22" i="43"/>
  <c r="T22" i="43"/>
  <c r="Y22" i="43"/>
  <c r="Z22" i="43"/>
  <c r="AC22" i="43"/>
  <c r="AF22" i="43"/>
  <c r="AG22" i="43" s="1"/>
  <c r="AH22" i="43" s="1"/>
  <c r="AI22" i="43"/>
  <c r="AJ22" i="43"/>
  <c r="AL22" i="43"/>
  <c r="AN22" i="43"/>
  <c r="AP22" i="43"/>
  <c r="AR22" i="43"/>
  <c r="AT22" i="43"/>
  <c r="AY22" i="43"/>
  <c r="BB22" i="43"/>
  <c r="BC22" i="43"/>
  <c r="BD22" i="43" s="1"/>
  <c r="BF22" i="43"/>
  <c r="BG22" i="43"/>
  <c r="BI22" i="43"/>
  <c r="BN22" i="43"/>
  <c r="BQ22" i="43"/>
  <c r="BT22" i="43"/>
  <c r="BV22" i="43"/>
  <c r="BX22" i="43"/>
  <c r="BY22" i="43"/>
  <c r="BZ22" i="43"/>
  <c r="CC22" i="43"/>
  <c r="B23" i="43"/>
  <c r="C23" i="43"/>
  <c r="D23" i="43"/>
  <c r="E23" i="43"/>
  <c r="F23" i="43"/>
  <c r="G23" i="43"/>
  <c r="H23" i="43"/>
  <c r="J23" i="43"/>
  <c r="L23" i="43"/>
  <c r="M23" i="43" s="1"/>
  <c r="O23" i="43"/>
  <c r="P23" i="43"/>
  <c r="Q23" i="43" s="1"/>
  <c r="S23" i="43"/>
  <c r="T23" i="43"/>
  <c r="Y23" i="43"/>
  <c r="Z23" i="43"/>
  <c r="AC23" i="43"/>
  <c r="AF23" i="43"/>
  <c r="AG23" i="43"/>
  <c r="AH23" i="43" s="1"/>
  <c r="AI23" i="43"/>
  <c r="AJ23" i="43"/>
  <c r="AL23" i="43"/>
  <c r="AN23" i="43"/>
  <c r="AP23" i="43"/>
  <c r="AR23" i="43"/>
  <c r="AT23" i="43"/>
  <c r="AY23" i="43"/>
  <c r="BB23" i="43"/>
  <c r="BC23" i="43"/>
  <c r="BD23" i="43"/>
  <c r="BF23" i="43"/>
  <c r="BG23" i="43"/>
  <c r="BI23" i="43"/>
  <c r="BN23" i="43"/>
  <c r="BQ23" i="43"/>
  <c r="BT23" i="43"/>
  <c r="BV23" i="43"/>
  <c r="BX23" i="43"/>
  <c r="BY23" i="43"/>
  <c r="BZ23" i="43"/>
  <c r="CC23" i="43"/>
  <c r="B24" i="43"/>
  <c r="C24" i="43"/>
  <c r="D24" i="43"/>
  <c r="E24" i="43"/>
  <c r="F24" i="43"/>
  <c r="G24" i="43"/>
  <c r="H24" i="43"/>
  <c r="J24" i="43"/>
  <c r="L24" i="43"/>
  <c r="M24" i="43" s="1"/>
  <c r="O24" i="43"/>
  <c r="P24" i="43"/>
  <c r="Q24" i="43"/>
  <c r="S24" i="43"/>
  <c r="T24" i="43" s="1"/>
  <c r="Y24" i="43"/>
  <c r="Z24" i="43"/>
  <c r="AC24" i="43"/>
  <c r="AF24" i="43"/>
  <c r="AG24" i="43"/>
  <c r="AH24" i="43"/>
  <c r="AI24" i="43"/>
  <c r="AJ24" i="43" s="1"/>
  <c r="AL24" i="43"/>
  <c r="AN24" i="43"/>
  <c r="AP24" i="43"/>
  <c r="AR24" i="43"/>
  <c r="AT24" i="43"/>
  <c r="AY24" i="43"/>
  <c r="BB24" i="43"/>
  <c r="BC24" i="43" s="1"/>
  <c r="BD24" i="43" s="1"/>
  <c r="BF24" i="43"/>
  <c r="BG24" i="43"/>
  <c r="BI24" i="43"/>
  <c r="BN24" i="43"/>
  <c r="BQ24" i="43"/>
  <c r="BT24" i="43"/>
  <c r="BV24" i="43"/>
  <c r="BX24" i="43"/>
  <c r="BY24" i="43"/>
  <c r="BZ24" i="43"/>
  <c r="CC24" i="43"/>
  <c r="C25" i="43"/>
  <c r="B25" i="43" s="1"/>
  <c r="D25" i="43"/>
  <c r="E25" i="43"/>
  <c r="F25" i="43"/>
  <c r="G25" i="43"/>
  <c r="H25" i="43"/>
  <c r="J25" i="43"/>
  <c r="L25" i="43"/>
  <c r="M25" i="43"/>
  <c r="O25" i="43"/>
  <c r="P25" i="43"/>
  <c r="Q25" i="43"/>
  <c r="S25" i="43"/>
  <c r="T25" i="43" s="1"/>
  <c r="Y25" i="43"/>
  <c r="Z25" i="43"/>
  <c r="AC25" i="43"/>
  <c r="AF25" i="43"/>
  <c r="AG25" i="43" s="1"/>
  <c r="AH25" i="43" s="1"/>
  <c r="AI25" i="43"/>
  <c r="AJ25" i="43" s="1"/>
  <c r="AL25" i="43"/>
  <c r="AN25" i="43"/>
  <c r="AP25" i="43"/>
  <c r="AR25" i="43"/>
  <c r="AT25" i="43"/>
  <c r="AY25" i="43"/>
  <c r="BB25" i="43"/>
  <c r="BC25" i="43" s="1"/>
  <c r="BD25" i="43" s="1"/>
  <c r="BF25" i="43"/>
  <c r="BG25" i="43"/>
  <c r="BI25" i="43"/>
  <c r="BN25" i="43"/>
  <c r="BQ25" i="43"/>
  <c r="BT25" i="43"/>
  <c r="BV25" i="43"/>
  <c r="BX25" i="43"/>
  <c r="BY25" i="43"/>
  <c r="BZ25" i="43"/>
  <c r="CC25" i="43"/>
  <c r="C26" i="43"/>
  <c r="B26" i="43" s="1"/>
  <c r="D26" i="43"/>
  <c r="E26" i="43"/>
  <c r="F26" i="43"/>
  <c r="G26" i="43"/>
  <c r="H26" i="43"/>
  <c r="J26" i="43"/>
  <c r="L26" i="43"/>
  <c r="M26" i="43"/>
  <c r="O26" i="43"/>
  <c r="P26" i="43"/>
  <c r="Q26" i="43" s="1"/>
  <c r="S26" i="43"/>
  <c r="T26" i="43"/>
  <c r="Y26" i="43"/>
  <c r="Z26" i="43"/>
  <c r="AC26" i="43"/>
  <c r="AF26" i="43"/>
  <c r="AG26" i="43" s="1"/>
  <c r="AH26" i="43" s="1"/>
  <c r="AI26" i="43"/>
  <c r="AJ26" i="43"/>
  <c r="AL26" i="43"/>
  <c r="AN26" i="43"/>
  <c r="AP26" i="43"/>
  <c r="AR26" i="43"/>
  <c r="AT26" i="43"/>
  <c r="AY26" i="43"/>
  <c r="BB26" i="43"/>
  <c r="BC26" i="43"/>
  <c r="BD26" i="43" s="1"/>
  <c r="BF26" i="43"/>
  <c r="BG26" i="43"/>
  <c r="BI26" i="43"/>
  <c r="BN26" i="43"/>
  <c r="BQ26" i="43"/>
  <c r="BT26" i="43"/>
  <c r="BV26" i="43"/>
  <c r="BX26" i="43"/>
  <c r="BY26" i="43"/>
  <c r="BZ26" i="43"/>
  <c r="CC26" i="43"/>
  <c r="B27" i="43"/>
  <c r="C27" i="43"/>
  <c r="D27" i="43"/>
  <c r="E27" i="43"/>
  <c r="F27" i="43"/>
  <c r="G27" i="43"/>
  <c r="H27" i="43"/>
  <c r="J27" i="43"/>
  <c r="L27" i="43"/>
  <c r="M27" i="43" s="1"/>
  <c r="O27" i="43"/>
  <c r="P27" i="43"/>
  <c r="Q27" i="43" s="1"/>
  <c r="S27" i="43"/>
  <c r="T27" i="43"/>
  <c r="Y27" i="43"/>
  <c r="Z27" i="43"/>
  <c r="AC27" i="43"/>
  <c r="AF27" i="43"/>
  <c r="AG27" i="43"/>
  <c r="AH27" i="43" s="1"/>
  <c r="AI27" i="43"/>
  <c r="AJ27" i="43"/>
  <c r="AL27" i="43"/>
  <c r="AN27" i="43"/>
  <c r="AP27" i="43"/>
  <c r="AR27" i="43"/>
  <c r="AT27" i="43"/>
  <c r="AY27" i="43"/>
  <c r="BB27" i="43"/>
  <c r="BC27" i="43"/>
  <c r="BD27" i="43"/>
  <c r="BF27" i="43"/>
  <c r="BG27" i="43"/>
  <c r="BI27" i="43"/>
  <c r="BN27" i="43"/>
  <c r="BQ27" i="43"/>
  <c r="BT27" i="43"/>
  <c r="BV27" i="43"/>
  <c r="BX27" i="43"/>
  <c r="BY27" i="43"/>
  <c r="BZ27" i="43"/>
  <c r="CC27" i="43"/>
  <c r="B28" i="43"/>
  <c r="C28" i="43"/>
  <c r="D28" i="43"/>
  <c r="E28" i="43"/>
  <c r="F28" i="43"/>
  <c r="G28" i="43"/>
  <c r="H28" i="43"/>
  <c r="J28" i="43"/>
  <c r="L28" i="43"/>
  <c r="M28" i="43" s="1"/>
  <c r="O28" i="43"/>
  <c r="P28" i="43"/>
  <c r="Q28" i="43"/>
  <c r="S28" i="43"/>
  <c r="T28" i="43" s="1"/>
  <c r="Y28" i="43"/>
  <c r="Z28" i="43"/>
  <c r="AC28" i="43"/>
  <c r="AF28" i="43"/>
  <c r="AG28" i="43"/>
  <c r="AH28" i="43"/>
  <c r="AI28" i="43"/>
  <c r="AJ28" i="43" s="1"/>
  <c r="AL28" i="43"/>
  <c r="AN28" i="43"/>
  <c r="AP28" i="43"/>
  <c r="AR28" i="43"/>
  <c r="AT28" i="43"/>
  <c r="AY28" i="43"/>
  <c r="BB28" i="43"/>
  <c r="BC28" i="43" s="1"/>
  <c r="BD28" i="43" s="1"/>
  <c r="BF28" i="43"/>
  <c r="BG28" i="43"/>
  <c r="BI28" i="43"/>
  <c r="BN28" i="43"/>
  <c r="BQ28" i="43"/>
  <c r="BT28" i="43"/>
  <c r="BV28" i="43"/>
  <c r="BX28" i="43"/>
  <c r="BY28" i="43"/>
  <c r="BZ28" i="43"/>
  <c r="CC28" i="43"/>
  <c r="C29" i="43"/>
  <c r="B29" i="43" s="1"/>
  <c r="D29" i="43"/>
  <c r="E29" i="43"/>
  <c r="F29" i="43"/>
  <c r="G29" i="43"/>
  <c r="H29" i="43"/>
  <c r="J29" i="43"/>
  <c r="L29" i="43"/>
  <c r="M29" i="43"/>
  <c r="O29" i="43"/>
  <c r="P29" i="43"/>
  <c r="Q29" i="43"/>
  <c r="S29" i="43"/>
  <c r="T29" i="43" s="1"/>
  <c r="Y29" i="43"/>
  <c r="Z29" i="43"/>
  <c r="AC29" i="43"/>
  <c r="AF29" i="43"/>
  <c r="AG29" i="43" s="1"/>
  <c r="AH29" i="43" s="1"/>
  <c r="AI29" i="43"/>
  <c r="AJ29" i="43" s="1"/>
  <c r="AL29" i="43"/>
  <c r="AN29" i="43"/>
  <c r="AP29" i="43"/>
  <c r="AR29" i="43"/>
  <c r="AT29" i="43"/>
  <c r="AY29" i="43"/>
  <c r="BB29" i="43"/>
  <c r="BC29" i="43" s="1"/>
  <c r="BD29" i="43" s="1"/>
  <c r="BF29" i="43"/>
  <c r="BG29" i="43"/>
  <c r="BI29" i="43"/>
  <c r="BN29" i="43"/>
  <c r="BQ29" i="43"/>
  <c r="BT29" i="43"/>
  <c r="BV29" i="43"/>
  <c r="BX29" i="43"/>
  <c r="BY29" i="43"/>
  <c r="BZ29" i="43"/>
  <c r="CC29" i="43"/>
  <c r="C30" i="43"/>
  <c r="B30" i="43" s="1"/>
  <c r="D30" i="43"/>
  <c r="E30" i="43"/>
  <c r="F30" i="43"/>
  <c r="G30" i="43"/>
  <c r="H30" i="43"/>
  <c r="J30" i="43"/>
  <c r="L30" i="43"/>
  <c r="M30" i="43"/>
  <c r="O30" i="43"/>
  <c r="P30" i="43"/>
  <c r="Q30" i="43" s="1"/>
  <c r="S30" i="43"/>
  <c r="T30" i="43"/>
  <c r="Y30" i="43"/>
  <c r="Z30" i="43"/>
  <c r="AC30" i="43"/>
  <c r="AF30" i="43"/>
  <c r="AG30" i="43" s="1"/>
  <c r="AH30" i="43" s="1"/>
  <c r="AI30" i="43"/>
  <c r="AJ30" i="43"/>
  <c r="AL30" i="43"/>
  <c r="AN30" i="43"/>
  <c r="AP30" i="43"/>
  <c r="AR30" i="43"/>
  <c r="AT30" i="43"/>
  <c r="AY30" i="43"/>
  <c r="BB30" i="43"/>
  <c r="BC30" i="43"/>
  <c r="BD30" i="43" s="1"/>
  <c r="BF30" i="43"/>
  <c r="BG30" i="43"/>
  <c r="BI30" i="43"/>
  <c r="BN30" i="43"/>
  <c r="BQ30" i="43"/>
  <c r="BT30" i="43"/>
  <c r="BV30" i="43"/>
  <c r="BX30" i="43"/>
  <c r="BY30" i="43"/>
  <c r="BZ30" i="43"/>
  <c r="CC30" i="43"/>
  <c r="B31" i="43"/>
  <c r="C31" i="43"/>
  <c r="D31" i="43"/>
  <c r="E31" i="43"/>
  <c r="F31" i="43"/>
  <c r="G31" i="43"/>
  <c r="H31" i="43"/>
  <c r="J31" i="43"/>
  <c r="L31" i="43"/>
  <c r="M31" i="43" s="1"/>
  <c r="O31" i="43"/>
  <c r="P31" i="43"/>
  <c r="Q31" i="43" s="1"/>
  <c r="S31" i="43"/>
  <c r="T31" i="43"/>
  <c r="Y31" i="43"/>
  <c r="Z31" i="43"/>
  <c r="AC31" i="43"/>
  <c r="AF31" i="43"/>
  <c r="AG31" i="43"/>
  <c r="AH31" i="43" s="1"/>
  <c r="AI31" i="43"/>
  <c r="AJ31" i="43"/>
  <c r="AL31" i="43"/>
  <c r="AN31" i="43"/>
  <c r="AP31" i="43"/>
  <c r="AR31" i="43"/>
  <c r="AT31" i="43"/>
  <c r="AY31" i="43"/>
  <c r="BB31" i="43"/>
  <c r="BC31" i="43"/>
  <c r="BD31" i="43"/>
  <c r="BF31" i="43"/>
  <c r="BG31" i="43"/>
  <c r="BI31" i="43"/>
  <c r="BN31" i="43"/>
  <c r="BQ31" i="43"/>
  <c r="BT31" i="43"/>
  <c r="BV31" i="43"/>
  <c r="BX31" i="43"/>
  <c r="BY31" i="43"/>
  <c r="BZ31" i="43"/>
  <c r="CC31" i="43"/>
  <c r="B32" i="43"/>
  <c r="C32" i="43"/>
  <c r="D32" i="43"/>
  <c r="E32" i="43"/>
  <c r="F32" i="43"/>
  <c r="G32" i="43"/>
  <c r="H32" i="43"/>
  <c r="J32" i="43"/>
  <c r="L32" i="43"/>
  <c r="M32" i="43" s="1"/>
  <c r="O32" i="43"/>
  <c r="P32" i="43"/>
  <c r="Q32" i="43"/>
  <c r="S32" i="43"/>
  <c r="T32" i="43" s="1"/>
  <c r="Y32" i="43"/>
  <c r="Z32" i="43"/>
  <c r="AC32" i="43"/>
  <c r="AF32" i="43"/>
  <c r="AG32" i="43"/>
  <c r="AH32" i="43"/>
  <c r="AI32" i="43"/>
  <c r="AJ32" i="43" s="1"/>
  <c r="AL32" i="43"/>
  <c r="AN32" i="43"/>
  <c r="AP32" i="43"/>
  <c r="AR32" i="43"/>
  <c r="AT32" i="43"/>
  <c r="AY32" i="43"/>
  <c r="BB32" i="43"/>
  <c r="BC32" i="43" s="1"/>
  <c r="BD32" i="43" s="1"/>
  <c r="BF32" i="43"/>
  <c r="BG32" i="43"/>
  <c r="BI32" i="43"/>
  <c r="BN32" i="43"/>
  <c r="BQ32" i="43"/>
  <c r="BT32" i="43"/>
  <c r="BV32" i="43"/>
  <c r="BX32" i="43"/>
  <c r="BY32" i="43"/>
  <c r="BZ32" i="43"/>
  <c r="CC32" i="43"/>
  <c r="C33" i="43"/>
  <c r="B33" i="43" s="1"/>
  <c r="D33" i="43"/>
  <c r="E33" i="43"/>
  <c r="F33" i="43"/>
  <c r="G33" i="43"/>
  <c r="H33" i="43"/>
  <c r="J33" i="43"/>
  <c r="L33" i="43"/>
  <c r="M33" i="43"/>
  <c r="O33" i="43"/>
  <c r="P33" i="43"/>
  <c r="Q33" i="43"/>
  <c r="S33" i="43"/>
  <c r="T33" i="43" s="1"/>
  <c r="Y33" i="43"/>
  <c r="Z33" i="43"/>
  <c r="AC33" i="43"/>
  <c r="AF33" i="43"/>
  <c r="AG33" i="43" s="1"/>
  <c r="AH33" i="43" s="1"/>
  <c r="AI33" i="43"/>
  <c r="AJ33" i="43" s="1"/>
  <c r="AL33" i="43"/>
  <c r="AN33" i="43"/>
  <c r="AP33" i="43"/>
  <c r="AR33" i="43"/>
  <c r="AT33" i="43"/>
  <c r="AY33" i="43"/>
  <c r="BB33" i="43"/>
  <c r="BC33" i="43" s="1"/>
  <c r="BD33" i="43" s="1"/>
  <c r="BF33" i="43"/>
  <c r="BG33" i="43"/>
  <c r="BI33" i="43"/>
  <c r="BN33" i="43"/>
  <c r="BQ33" i="43"/>
  <c r="BT33" i="43"/>
  <c r="BV33" i="43"/>
  <c r="BX33" i="43"/>
  <c r="BY33" i="43"/>
  <c r="BZ33" i="43"/>
  <c r="CC33" i="43"/>
  <c r="C34" i="43"/>
  <c r="B34" i="43" s="1"/>
  <c r="D34" i="43"/>
  <c r="E34" i="43"/>
  <c r="F34" i="43"/>
  <c r="G34" i="43"/>
  <c r="H34" i="43"/>
  <c r="J34" i="43"/>
  <c r="L34" i="43"/>
  <c r="M34" i="43"/>
  <c r="O34" i="43"/>
  <c r="P34" i="43"/>
  <c r="Q34" i="43" s="1"/>
  <c r="S34" i="43"/>
  <c r="T34" i="43"/>
  <c r="Y34" i="43"/>
  <c r="Z34" i="43"/>
  <c r="AC34" i="43"/>
  <c r="AF34" i="43"/>
  <c r="AG34" i="43" s="1"/>
  <c r="AH34" i="43" s="1"/>
  <c r="AI34" i="43"/>
  <c r="AJ34" i="43"/>
  <c r="AL34" i="43"/>
  <c r="AN34" i="43"/>
  <c r="AP34" i="43"/>
  <c r="AR34" i="43"/>
  <c r="AT34" i="43"/>
  <c r="AY34" i="43"/>
  <c r="BB34" i="43"/>
  <c r="BC34" i="43"/>
  <c r="BD34" i="43" s="1"/>
  <c r="BF34" i="43"/>
  <c r="BG34" i="43"/>
  <c r="BI34" i="43"/>
  <c r="BN34" i="43"/>
  <c r="BQ34" i="43"/>
  <c r="BT34" i="43"/>
  <c r="BV34" i="43"/>
  <c r="BX34" i="43"/>
  <c r="BY34" i="43"/>
  <c r="BZ34" i="43"/>
  <c r="CC34" i="43"/>
  <c r="B35" i="43"/>
  <c r="C35" i="43"/>
  <c r="D35" i="43"/>
  <c r="E35" i="43"/>
  <c r="F35" i="43"/>
  <c r="G35" i="43"/>
  <c r="H35" i="43"/>
  <c r="J35" i="43"/>
  <c r="L35" i="43"/>
  <c r="M35" i="43" s="1"/>
  <c r="O35" i="43"/>
  <c r="P35" i="43"/>
  <c r="Q35" i="43" s="1"/>
  <c r="S35" i="43"/>
  <c r="T35" i="43"/>
  <c r="Y35" i="43"/>
  <c r="Z35" i="43"/>
  <c r="AC35" i="43"/>
  <c r="AF35" i="43"/>
  <c r="AG35" i="43"/>
  <c r="AH35" i="43" s="1"/>
  <c r="AI35" i="43"/>
  <c r="AJ35" i="43"/>
  <c r="AL35" i="43"/>
  <c r="AN35" i="43"/>
  <c r="AP35" i="43"/>
  <c r="AR35" i="43"/>
  <c r="AT35" i="43"/>
  <c r="AY35" i="43"/>
  <c r="BB35" i="43"/>
  <c r="BC35" i="43"/>
  <c r="BD35" i="43"/>
  <c r="BF35" i="43"/>
  <c r="BG35" i="43"/>
  <c r="BI35" i="43"/>
  <c r="BN35" i="43"/>
  <c r="BQ35" i="43"/>
  <c r="BT35" i="43"/>
  <c r="BV35" i="43"/>
  <c r="BX35" i="43"/>
  <c r="BY35" i="43"/>
  <c r="BZ35" i="43"/>
  <c r="CC35" i="43"/>
  <c r="B36" i="43"/>
  <c r="C36" i="43"/>
  <c r="D36" i="43"/>
  <c r="E36" i="43"/>
  <c r="F36" i="43"/>
  <c r="G36" i="43"/>
  <c r="H36" i="43"/>
  <c r="J36" i="43"/>
  <c r="L36" i="43"/>
  <c r="M36" i="43" s="1"/>
  <c r="O36" i="43"/>
  <c r="P36" i="43"/>
  <c r="Q36" i="43"/>
  <c r="S36" i="43"/>
  <c r="T36" i="43" s="1"/>
  <c r="Y36" i="43"/>
  <c r="Z36" i="43"/>
  <c r="AC36" i="43"/>
  <c r="AF36" i="43"/>
  <c r="AG36" i="43"/>
  <c r="AH36" i="43"/>
  <c r="AI36" i="43"/>
  <c r="AJ36" i="43" s="1"/>
  <c r="AL36" i="43"/>
  <c r="AN36" i="43"/>
  <c r="AP36" i="43"/>
  <c r="AR36" i="43"/>
  <c r="AT36" i="43"/>
  <c r="AY36" i="43"/>
  <c r="BB36" i="43"/>
  <c r="BC36" i="43" s="1"/>
  <c r="BD36" i="43" s="1"/>
  <c r="BF36" i="43"/>
  <c r="BG36" i="43"/>
  <c r="BI36" i="43"/>
  <c r="BN36" i="43"/>
  <c r="BQ36" i="43"/>
  <c r="BT36" i="43"/>
  <c r="BV36" i="43"/>
  <c r="BX36" i="43"/>
  <c r="BY36" i="43"/>
  <c r="BZ36" i="43"/>
  <c r="CC36" i="43"/>
  <c r="C37" i="43"/>
  <c r="B37" i="43" s="1"/>
  <c r="D37" i="43"/>
  <c r="E37" i="43"/>
  <c r="F37" i="43"/>
  <c r="G37" i="43"/>
  <c r="H37" i="43"/>
  <c r="J37" i="43"/>
  <c r="L37" i="43"/>
  <c r="M37" i="43"/>
  <c r="O37" i="43"/>
  <c r="P37" i="43"/>
  <c r="Q37" i="43"/>
  <c r="S37" i="43"/>
  <c r="T37" i="43" s="1"/>
  <c r="Y37" i="43"/>
  <c r="Z37" i="43"/>
  <c r="AC37" i="43"/>
  <c r="AF37" i="43"/>
  <c r="AG37" i="43" s="1"/>
  <c r="AH37" i="43" s="1"/>
  <c r="AI37" i="43"/>
  <c r="AJ37" i="43" s="1"/>
  <c r="AL37" i="43"/>
  <c r="AN37" i="43"/>
  <c r="AP37" i="43"/>
  <c r="AR37" i="43"/>
  <c r="AT37" i="43"/>
  <c r="AY37" i="43"/>
  <c r="BB37" i="43"/>
  <c r="BC37" i="43" s="1"/>
  <c r="BD37" i="43" s="1"/>
  <c r="BF37" i="43"/>
  <c r="BG37" i="43"/>
  <c r="BI37" i="43"/>
  <c r="BN37" i="43"/>
  <c r="BQ37" i="43"/>
  <c r="BT37" i="43"/>
  <c r="BV37" i="43"/>
  <c r="BX37" i="43"/>
  <c r="BY37" i="43"/>
  <c r="BZ37" i="43"/>
  <c r="CC37" i="43"/>
  <c r="C38" i="43"/>
  <c r="B38" i="43" s="1"/>
  <c r="D38" i="43"/>
  <c r="E38" i="43"/>
  <c r="F38" i="43"/>
  <c r="G38" i="43"/>
  <c r="H38" i="43"/>
  <c r="J38" i="43"/>
  <c r="L38" i="43"/>
  <c r="M38" i="43"/>
  <c r="O38" i="43"/>
  <c r="P38" i="43"/>
  <c r="Q38" i="43" s="1"/>
  <c r="S38" i="43"/>
  <c r="T38" i="43"/>
  <c r="Y38" i="43"/>
  <c r="Z38" i="43"/>
  <c r="AC38" i="43"/>
  <c r="AF38" i="43"/>
  <c r="AG38" i="43" s="1"/>
  <c r="AH38" i="43" s="1"/>
  <c r="AI38" i="43"/>
  <c r="AJ38" i="43"/>
  <c r="AL38" i="43"/>
  <c r="AN38" i="43"/>
  <c r="AP38" i="43"/>
  <c r="AR38" i="43"/>
  <c r="AT38" i="43"/>
  <c r="AY38" i="43"/>
  <c r="BB38" i="43"/>
  <c r="BC38" i="43"/>
  <c r="BD38" i="43" s="1"/>
  <c r="BF38" i="43"/>
  <c r="BG38" i="43"/>
  <c r="BI38" i="43"/>
  <c r="BN38" i="43"/>
  <c r="BQ38" i="43"/>
  <c r="BT38" i="43"/>
  <c r="BV38" i="43"/>
  <c r="BX38" i="43"/>
  <c r="BY38" i="43"/>
  <c r="BZ38" i="43"/>
  <c r="CC38" i="43"/>
  <c r="B39" i="43"/>
  <c r="C39" i="43"/>
  <c r="D39" i="43"/>
  <c r="E39" i="43"/>
  <c r="F39" i="43"/>
  <c r="G39" i="43"/>
  <c r="H39" i="43"/>
  <c r="J39" i="43"/>
  <c r="L39" i="43"/>
  <c r="M39" i="43" s="1"/>
  <c r="O39" i="43"/>
  <c r="P39" i="43"/>
  <c r="Q39" i="43" s="1"/>
  <c r="S39" i="43"/>
  <c r="T39" i="43"/>
  <c r="Y39" i="43"/>
  <c r="Z39" i="43"/>
  <c r="AC39" i="43"/>
  <c r="AF39" i="43"/>
  <c r="AG39" i="43"/>
  <c r="AH39" i="43" s="1"/>
  <c r="AI39" i="43"/>
  <c r="AJ39" i="43"/>
  <c r="AL39" i="43"/>
  <c r="AN39" i="43"/>
  <c r="AP39" i="43"/>
  <c r="AR39" i="43"/>
  <c r="AT39" i="43"/>
  <c r="AY39" i="43"/>
  <c r="BB39" i="43"/>
  <c r="BC39" i="43"/>
  <c r="BD39" i="43"/>
  <c r="BF39" i="43"/>
  <c r="BG39" i="43"/>
  <c r="BI39" i="43"/>
  <c r="BN39" i="43"/>
  <c r="BQ39" i="43"/>
  <c r="BT39" i="43"/>
  <c r="BV39" i="43"/>
  <c r="BX39" i="43"/>
  <c r="BY39" i="43"/>
  <c r="BZ39" i="43"/>
  <c r="CC39" i="43"/>
  <c r="B40" i="43"/>
  <c r="C40" i="43"/>
  <c r="D40" i="43"/>
  <c r="E40" i="43"/>
  <c r="F40" i="43"/>
  <c r="G40" i="43"/>
  <c r="H40" i="43"/>
  <c r="J40" i="43"/>
  <c r="L40" i="43"/>
  <c r="M40" i="43" s="1"/>
  <c r="O40" i="43"/>
  <c r="P40" i="43"/>
  <c r="Q40" i="43"/>
  <c r="S40" i="43"/>
  <c r="T40" i="43" s="1"/>
  <c r="Y40" i="43"/>
  <c r="Z40" i="43"/>
  <c r="AC40" i="43"/>
  <c r="AF40" i="43"/>
  <c r="AG40" i="43"/>
  <c r="AH40" i="43"/>
  <c r="AI40" i="43"/>
  <c r="AJ40" i="43" s="1"/>
  <c r="AL40" i="43"/>
  <c r="AN40" i="43"/>
  <c r="AP40" i="43"/>
  <c r="AR40" i="43"/>
  <c r="AT40" i="43"/>
  <c r="AY40" i="43"/>
  <c r="BB40" i="43"/>
  <c r="BC40" i="43" s="1"/>
  <c r="BD40" i="43" s="1"/>
  <c r="BF40" i="43"/>
  <c r="BG40" i="43"/>
  <c r="BI40" i="43"/>
  <c r="BN40" i="43"/>
  <c r="BQ40" i="43"/>
  <c r="BT40" i="43"/>
  <c r="BV40" i="43"/>
  <c r="BX40" i="43"/>
  <c r="BY40" i="43"/>
  <c r="BZ40" i="43"/>
  <c r="CC40" i="43"/>
  <c r="C41" i="43"/>
  <c r="B41" i="43" s="1"/>
  <c r="D41" i="43"/>
  <c r="E41" i="43"/>
  <c r="F41" i="43"/>
  <c r="G41" i="43"/>
  <c r="H41" i="43"/>
  <c r="J41" i="43"/>
  <c r="L41" i="43"/>
  <c r="M41" i="43"/>
  <c r="O41" i="43"/>
  <c r="P41" i="43"/>
  <c r="Q41" i="43"/>
  <c r="S41" i="43"/>
  <c r="T41" i="43" s="1"/>
  <c r="Y41" i="43"/>
  <c r="Z41" i="43"/>
  <c r="AC41" i="43"/>
  <c r="AF41" i="43"/>
  <c r="AG41" i="43" s="1"/>
  <c r="AH41" i="43" s="1"/>
  <c r="AI41" i="43"/>
  <c r="AJ41" i="43" s="1"/>
  <c r="AL41" i="43"/>
  <c r="AN41" i="43"/>
  <c r="AP41" i="43"/>
  <c r="AR41" i="43"/>
  <c r="AT41" i="43"/>
  <c r="AY41" i="43"/>
  <c r="BB41" i="43"/>
  <c r="BC41" i="43" s="1"/>
  <c r="BD41" i="43" s="1"/>
  <c r="BF41" i="43"/>
  <c r="BG41" i="43"/>
  <c r="BI41" i="43"/>
  <c r="BN41" i="43"/>
  <c r="BQ41" i="43"/>
  <c r="BT41" i="43"/>
  <c r="BV41" i="43"/>
  <c r="BX41" i="43"/>
  <c r="BY41" i="43"/>
  <c r="BZ41" i="43"/>
  <c r="CC41" i="43"/>
  <c r="C42" i="43"/>
  <c r="B42" i="43" s="1"/>
  <c r="D42" i="43"/>
  <c r="E42" i="43"/>
  <c r="F42" i="43"/>
  <c r="G42" i="43"/>
  <c r="H42" i="43"/>
  <c r="J42" i="43"/>
  <c r="L42" i="43"/>
  <c r="M42" i="43"/>
  <c r="O42" i="43"/>
  <c r="P42" i="43"/>
  <c r="Q42" i="43" s="1"/>
  <c r="S42" i="43"/>
  <c r="T42" i="43"/>
  <c r="Y42" i="43"/>
  <c r="Z42" i="43"/>
  <c r="AC42" i="43"/>
  <c r="AF42" i="43"/>
  <c r="AG42" i="43" s="1"/>
  <c r="AH42" i="43" s="1"/>
  <c r="AI42" i="43"/>
  <c r="AJ42" i="43"/>
  <c r="AL42" i="43"/>
  <c r="AN42" i="43"/>
  <c r="AP42" i="43"/>
  <c r="AR42" i="43"/>
  <c r="AT42" i="43"/>
  <c r="AY42" i="43"/>
  <c r="BB42" i="43"/>
  <c r="BC42" i="43"/>
  <c r="BD42" i="43" s="1"/>
  <c r="BF42" i="43"/>
  <c r="BG42" i="43"/>
  <c r="BI42" i="43"/>
  <c r="BN42" i="43"/>
  <c r="BQ42" i="43"/>
  <c r="BT42" i="43"/>
  <c r="BV42" i="43"/>
  <c r="BX42" i="43"/>
  <c r="BY42" i="43"/>
  <c r="BZ42" i="43"/>
  <c r="CC42" i="43"/>
  <c r="B43" i="43"/>
  <c r="C43" i="43"/>
  <c r="D43" i="43"/>
  <c r="E43" i="43"/>
  <c r="F43" i="43"/>
  <c r="G43" i="43"/>
  <c r="H43" i="43"/>
  <c r="J43" i="43"/>
  <c r="L43" i="43"/>
  <c r="M43" i="43" s="1"/>
  <c r="O43" i="43"/>
  <c r="P43" i="43"/>
  <c r="Q43" i="43" s="1"/>
  <c r="S43" i="43"/>
  <c r="T43" i="43"/>
  <c r="Y43" i="43"/>
  <c r="Z43" i="43"/>
  <c r="AC43" i="43"/>
  <c r="AF43" i="43"/>
  <c r="AG43" i="43"/>
  <c r="AH43" i="43" s="1"/>
  <c r="AI43" i="43"/>
  <c r="AJ43" i="43"/>
  <c r="AL43" i="43"/>
  <c r="AN43" i="43"/>
  <c r="AP43" i="43"/>
  <c r="AR43" i="43"/>
  <c r="AT43" i="43"/>
  <c r="AY43" i="43"/>
  <c r="BB43" i="43"/>
  <c r="BC43" i="43"/>
  <c r="BD43" i="43"/>
  <c r="BF43" i="43"/>
  <c r="BG43" i="43"/>
  <c r="BI43" i="43"/>
  <c r="BN43" i="43"/>
  <c r="BQ43" i="43"/>
  <c r="BT43" i="43"/>
  <c r="BV43" i="43"/>
  <c r="BX43" i="43"/>
  <c r="BY43" i="43"/>
  <c r="BZ43" i="43"/>
  <c r="CC43" i="43"/>
  <c r="B44" i="43"/>
  <c r="C44" i="43"/>
  <c r="D44" i="43"/>
  <c r="E44" i="43"/>
  <c r="F44" i="43"/>
  <c r="G44" i="43"/>
  <c r="H44" i="43"/>
  <c r="J44" i="43"/>
  <c r="L44" i="43"/>
  <c r="M44" i="43" s="1"/>
  <c r="O44" i="43"/>
  <c r="P44" i="43"/>
  <c r="Q44" i="43"/>
  <c r="S44" i="43"/>
  <c r="T44" i="43" s="1"/>
  <c r="Y44" i="43"/>
  <c r="Z44" i="43"/>
  <c r="AC44" i="43"/>
  <c r="AF44" i="43"/>
  <c r="AG44" i="43"/>
  <c r="AH44" i="43"/>
  <c r="AI44" i="43"/>
  <c r="AJ44" i="43" s="1"/>
  <c r="AL44" i="43"/>
  <c r="AN44" i="43"/>
  <c r="AP44" i="43"/>
  <c r="AR44" i="43"/>
  <c r="AT44" i="43"/>
  <c r="AY44" i="43"/>
  <c r="BB44" i="43"/>
  <c r="BC44" i="43" s="1"/>
  <c r="BD44" i="43" s="1"/>
  <c r="BF44" i="43"/>
  <c r="BG44" i="43"/>
  <c r="BI44" i="43"/>
  <c r="BN44" i="43"/>
  <c r="BQ44" i="43"/>
  <c r="BT44" i="43"/>
  <c r="BV44" i="43"/>
  <c r="BX44" i="43"/>
  <c r="BY44" i="43"/>
  <c r="BZ44" i="43"/>
  <c r="CC44" i="43"/>
  <c r="C45" i="43"/>
  <c r="B45" i="43" s="1"/>
  <c r="D45" i="43"/>
  <c r="E45" i="43"/>
  <c r="F45" i="43"/>
  <c r="G45" i="43"/>
  <c r="H45" i="43"/>
  <c r="J45" i="43"/>
  <c r="L45" i="43"/>
  <c r="M45" i="43"/>
  <c r="O45" i="43"/>
  <c r="P45" i="43"/>
  <c r="Q45" i="43"/>
  <c r="S45" i="43"/>
  <c r="T45" i="43" s="1"/>
  <c r="Y45" i="43"/>
  <c r="Z45" i="43"/>
  <c r="AC45" i="43"/>
  <c r="AF45" i="43"/>
  <c r="AG45" i="43" s="1"/>
  <c r="AH45" i="43" s="1"/>
  <c r="AI45" i="43"/>
  <c r="AJ45" i="43" s="1"/>
  <c r="AL45" i="43"/>
  <c r="AN45" i="43"/>
  <c r="AP45" i="43"/>
  <c r="AR45" i="43"/>
  <c r="AT45" i="43"/>
  <c r="AY45" i="43"/>
  <c r="BB45" i="43"/>
  <c r="BC45" i="43" s="1"/>
  <c r="BD45" i="43" s="1"/>
  <c r="BF45" i="43"/>
  <c r="BG45" i="43"/>
  <c r="BI45" i="43"/>
  <c r="BN45" i="43"/>
  <c r="BQ45" i="43"/>
  <c r="BT45" i="43"/>
  <c r="BV45" i="43"/>
  <c r="BX45" i="43"/>
  <c r="BY45" i="43"/>
  <c r="BZ45" i="43"/>
  <c r="CC45" i="43"/>
  <c r="C46" i="43"/>
  <c r="B46" i="43" s="1"/>
  <c r="D46" i="43"/>
  <c r="E46" i="43"/>
  <c r="F46" i="43"/>
  <c r="G46" i="43"/>
  <c r="H46" i="43"/>
  <c r="J46" i="43"/>
  <c r="L46" i="43"/>
  <c r="M46" i="43"/>
  <c r="O46" i="43"/>
  <c r="P46" i="43"/>
  <c r="Q46" i="43" s="1"/>
  <c r="S46" i="43"/>
  <c r="T46" i="43"/>
  <c r="Y46" i="43"/>
  <c r="Z46" i="43"/>
  <c r="AC46" i="43"/>
  <c r="AF46" i="43"/>
  <c r="AG46" i="43" s="1"/>
  <c r="AH46" i="43" s="1"/>
  <c r="AI46" i="43"/>
  <c r="AJ46" i="43"/>
  <c r="AL46" i="43"/>
  <c r="AN46" i="43"/>
  <c r="AP46" i="43"/>
  <c r="AR46" i="43"/>
  <c r="AT46" i="43"/>
  <c r="AY46" i="43"/>
  <c r="BB46" i="43"/>
  <c r="BC46" i="43"/>
  <c r="BD46" i="43" s="1"/>
  <c r="BF46" i="43"/>
  <c r="BG46" i="43"/>
  <c r="BI46" i="43"/>
  <c r="BN46" i="43"/>
  <c r="BQ46" i="43"/>
  <c r="BT46" i="43"/>
  <c r="BV46" i="43"/>
  <c r="BX46" i="43"/>
  <c r="BY46" i="43"/>
  <c r="BZ46" i="43"/>
  <c r="CC46" i="43"/>
  <c r="B47" i="43"/>
  <c r="C47" i="43"/>
  <c r="D47" i="43"/>
  <c r="E47" i="43"/>
  <c r="F47" i="43"/>
  <c r="G47" i="43"/>
  <c r="H47" i="43"/>
  <c r="J47" i="43"/>
  <c r="L47" i="43"/>
  <c r="M47" i="43" s="1"/>
  <c r="O47" i="43"/>
  <c r="P47" i="43"/>
  <c r="Q47" i="43" s="1"/>
  <c r="S47" i="43"/>
  <c r="T47" i="43"/>
  <c r="Y47" i="43"/>
  <c r="Z47" i="43"/>
  <c r="AC47" i="43"/>
  <c r="AF47" i="43"/>
  <c r="AG47" i="43" s="1"/>
  <c r="AH47" i="43" s="1"/>
  <c r="AI47" i="43"/>
  <c r="AJ47" i="43"/>
  <c r="AL47" i="43"/>
  <c r="AN47" i="43"/>
  <c r="AP47" i="43"/>
  <c r="AR47" i="43"/>
  <c r="AT47" i="43"/>
  <c r="AY47" i="43"/>
  <c r="BB47" i="43"/>
  <c r="BC47" i="43"/>
  <c r="BD47" i="43"/>
  <c r="BF47" i="43"/>
  <c r="BG47" i="43"/>
  <c r="BI47" i="43"/>
  <c r="BN47" i="43"/>
  <c r="BQ47" i="43"/>
  <c r="BT47" i="43"/>
  <c r="BV47" i="43"/>
  <c r="BX47" i="43"/>
  <c r="BY47" i="43"/>
  <c r="BZ47" i="43"/>
  <c r="CC47" i="43"/>
  <c r="B48" i="43"/>
  <c r="C48" i="43"/>
  <c r="D48" i="43"/>
  <c r="E48" i="43"/>
  <c r="F48" i="43"/>
  <c r="G48" i="43"/>
  <c r="H48" i="43"/>
  <c r="J48" i="43"/>
  <c r="L48" i="43"/>
  <c r="M48" i="43" s="1"/>
  <c r="O48" i="43"/>
  <c r="P48" i="43"/>
  <c r="Q48" i="43"/>
  <c r="S48" i="43"/>
  <c r="T48" i="43" s="1"/>
  <c r="Y48" i="43"/>
  <c r="Z48" i="43"/>
  <c r="AC48" i="43"/>
  <c r="AF48" i="43"/>
  <c r="AG48" i="43"/>
  <c r="AH48" i="43" s="1"/>
  <c r="AI48" i="43"/>
  <c r="AJ48" i="43" s="1"/>
  <c r="AL48" i="43"/>
  <c r="AN48" i="43"/>
  <c r="AP48" i="43"/>
  <c r="AR48" i="43"/>
  <c r="AT48" i="43"/>
  <c r="AY48" i="43"/>
  <c r="BB48" i="43"/>
  <c r="BC48" i="43" s="1"/>
  <c r="BD48" i="43"/>
  <c r="BF48" i="43"/>
  <c r="BG48" i="43"/>
  <c r="BI48" i="43"/>
  <c r="BN48" i="43"/>
  <c r="BQ48" i="43"/>
  <c r="BT48" i="43"/>
  <c r="BV48" i="43"/>
  <c r="BX48" i="43"/>
  <c r="BY48" i="43"/>
  <c r="BZ48" i="43"/>
  <c r="CC48" i="43"/>
  <c r="B49" i="43"/>
  <c r="C49" i="43"/>
  <c r="D49" i="43"/>
  <c r="E49" i="43"/>
  <c r="F49" i="43"/>
  <c r="G49" i="43"/>
  <c r="H49" i="43"/>
  <c r="J49" i="43"/>
  <c r="L49" i="43"/>
  <c r="M49" i="43" s="1"/>
  <c r="O49" i="43"/>
  <c r="P49" i="43"/>
  <c r="Q49" i="43"/>
  <c r="S49" i="43"/>
  <c r="T49" i="43"/>
  <c r="Y49" i="43"/>
  <c r="Z49" i="43"/>
  <c r="AC49" i="43"/>
  <c r="AF49" i="43"/>
  <c r="AG49" i="43" s="1"/>
  <c r="AH49" i="43" s="1"/>
  <c r="AI49" i="43"/>
  <c r="AJ49" i="43"/>
  <c r="AL49" i="43"/>
  <c r="AN49" i="43"/>
  <c r="AP49" i="43"/>
  <c r="AR49" i="43"/>
  <c r="AT49" i="43"/>
  <c r="AY49" i="43"/>
  <c r="BB49" i="43"/>
  <c r="BC49" i="43"/>
  <c r="BD49" i="43" s="1"/>
  <c r="BF49" i="43"/>
  <c r="BG49" i="43"/>
  <c r="BI49" i="43"/>
  <c r="BN49" i="43"/>
  <c r="BQ49" i="43"/>
  <c r="BT49" i="43"/>
  <c r="BV49" i="43"/>
  <c r="BX49" i="43"/>
  <c r="BY49" i="43"/>
  <c r="BZ49" i="43"/>
  <c r="CC49" i="43"/>
  <c r="C50" i="43"/>
  <c r="B50" i="43" s="1"/>
  <c r="D50" i="43"/>
  <c r="E50" i="43"/>
  <c r="F50" i="43"/>
  <c r="G50" i="43"/>
  <c r="H50" i="43"/>
  <c r="J50" i="43"/>
  <c r="L50" i="43"/>
  <c r="M50" i="43"/>
  <c r="O50" i="43"/>
  <c r="P50" i="43"/>
  <c r="Q50" i="43" s="1"/>
  <c r="S50" i="43"/>
  <c r="T50" i="43" s="1"/>
  <c r="Y50" i="43"/>
  <c r="Z50" i="43"/>
  <c r="AC50" i="43"/>
  <c r="AF50" i="43"/>
  <c r="AG50" i="43"/>
  <c r="AH50" i="43" s="1"/>
  <c r="AI50" i="43"/>
  <c r="AJ50" i="43" s="1"/>
  <c r="AL50" i="43"/>
  <c r="AN50" i="43"/>
  <c r="AP50" i="43"/>
  <c r="AR50" i="43"/>
  <c r="AT50" i="43"/>
  <c r="AY50" i="43"/>
  <c r="BB50" i="43"/>
  <c r="BC50" i="43" s="1"/>
  <c r="BD50" i="43" s="1"/>
  <c r="BF50" i="43"/>
  <c r="BG50" i="43"/>
  <c r="BI50" i="43"/>
  <c r="BN50" i="43"/>
  <c r="BQ50" i="43"/>
  <c r="BT50" i="43"/>
  <c r="BV50" i="43"/>
  <c r="BX50" i="43"/>
  <c r="BY50" i="43"/>
  <c r="BZ50" i="43"/>
  <c r="CC50" i="43"/>
  <c r="B51" i="43"/>
  <c r="C51" i="43"/>
  <c r="D51" i="43"/>
  <c r="E51" i="43"/>
  <c r="F51" i="43"/>
  <c r="G51" i="43"/>
  <c r="H51" i="43"/>
  <c r="J51" i="43"/>
  <c r="L51" i="43"/>
  <c r="M51" i="43" s="1"/>
  <c r="O51" i="43"/>
  <c r="P51" i="43"/>
  <c r="Q51" i="43"/>
  <c r="S51" i="43"/>
  <c r="T51" i="43"/>
  <c r="Y51" i="43"/>
  <c r="Z51" i="43"/>
  <c r="AC51" i="43"/>
  <c r="AF51" i="43"/>
  <c r="AG51" i="43" s="1"/>
  <c r="AH51" i="43"/>
  <c r="AI51" i="43"/>
  <c r="AJ51" i="43"/>
  <c r="AL51" i="43"/>
  <c r="AN51" i="43"/>
  <c r="AP51" i="43"/>
  <c r="AR51" i="43"/>
  <c r="AT51" i="43"/>
  <c r="AY51" i="43"/>
  <c r="BB51" i="43"/>
  <c r="BC51" i="43"/>
  <c r="BD51" i="43" s="1"/>
  <c r="BF51" i="43"/>
  <c r="BG51" i="43"/>
  <c r="BI51" i="43"/>
  <c r="BN51" i="43"/>
  <c r="BQ51" i="43"/>
  <c r="BT51" i="43"/>
  <c r="BV51" i="43"/>
  <c r="BX51" i="43"/>
  <c r="BY51" i="43"/>
  <c r="BZ51" i="43"/>
  <c r="CC51" i="43"/>
  <c r="C52" i="43"/>
  <c r="B52" i="43" s="1"/>
  <c r="D52" i="43"/>
  <c r="E52" i="43"/>
  <c r="F52" i="43"/>
  <c r="G52" i="43"/>
  <c r="H52" i="43"/>
  <c r="J52" i="43"/>
  <c r="L52" i="43"/>
  <c r="M52" i="43"/>
  <c r="O52" i="43"/>
  <c r="P52" i="43"/>
  <c r="Q52" i="43" s="1"/>
  <c r="S52" i="43"/>
  <c r="T52" i="43" s="1"/>
  <c r="Y52" i="43"/>
  <c r="Z52" i="43"/>
  <c r="AC52" i="43"/>
  <c r="AF52" i="43"/>
  <c r="AG52" i="43"/>
  <c r="AH52" i="43" s="1"/>
  <c r="AI52" i="43"/>
  <c r="AJ52" i="43" s="1"/>
  <c r="AL52" i="43"/>
  <c r="AN52" i="43"/>
  <c r="AP52" i="43"/>
  <c r="AR52" i="43"/>
  <c r="AT52" i="43"/>
  <c r="AY52" i="43"/>
  <c r="BB52" i="43"/>
  <c r="BC52" i="43" s="1"/>
  <c r="BD52" i="43" s="1"/>
  <c r="BF52" i="43"/>
  <c r="BG52" i="43"/>
  <c r="BI52" i="43"/>
  <c r="BN52" i="43"/>
  <c r="BQ52" i="43"/>
  <c r="BT52" i="43"/>
  <c r="BV52" i="43"/>
  <c r="BX52" i="43"/>
  <c r="BY52" i="43"/>
  <c r="BZ52" i="43"/>
  <c r="CC52" i="43"/>
  <c r="B53" i="43"/>
  <c r="C53" i="43"/>
  <c r="D53" i="43"/>
  <c r="E53" i="43"/>
  <c r="F53" i="43"/>
  <c r="G53" i="43"/>
  <c r="H53" i="43"/>
  <c r="J53" i="43"/>
  <c r="L53" i="43"/>
  <c r="M53" i="43" s="1"/>
  <c r="O53" i="43"/>
  <c r="P53" i="43"/>
  <c r="Q53" i="43"/>
  <c r="S53" i="43"/>
  <c r="T53" i="43"/>
  <c r="Y53" i="43"/>
  <c r="Z53" i="43"/>
  <c r="AC53" i="43"/>
  <c r="AF53" i="43"/>
  <c r="AG53" i="43" s="1"/>
  <c r="AH53" i="43" s="1"/>
  <c r="AI53" i="43"/>
  <c r="AJ53" i="43"/>
  <c r="AL53" i="43"/>
  <c r="AN53" i="43"/>
  <c r="AP53" i="43"/>
  <c r="AR53" i="43"/>
  <c r="AT53" i="43"/>
  <c r="AY53" i="43"/>
  <c r="BB53" i="43"/>
  <c r="BC53" i="43"/>
  <c r="BD53" i="43" s="1"/>
  <c r="BF53" i="43"/>
  <c r="BG53" i="43"/>
  <c r="BI53" i="43"/>
  <c r="BN53" i="43"/>
  <c r="BQ53" i="43"/>
  <c r="BT53" i="43"/>
  <c r="BV53" i="43"/>
  <c r="BX53" i="43"/>
  <c r="BY53" i="43"/>
  <c r="BZ53" i="43"/>
  <c r="CC53" i="43"/>
  <c r="C54" i="43"/>
  <c r="B54" i="43" s="1"/>
  <c r="D54" i="43"/>
  <c r="E54" i="43"/>
  <c r="F54" i="43"/>
  <c r="G54" i="43"/>
  <c r="H54" i="43"/>
  <c r="J54" i="43"/>
  <c r="L54" i="43"/>
  <c r="M54" i="43"/>
  <c r="O54" i="43"/>
  <c r="P54" i="43"/>
  <c r="Q54" i="43" s="1"/>
  <c r="S54" i="43"/>
  <c r="T54" i="43" s="1"/>
  <c r="Y54" i="43"/>
  <c r="Z54" i="43"/>
  <c r="AC54" i="43"/>
  <c r="AF54" i="43"/>
  <c r="AG54" i="43"/>
  <c r="AH54" i="43" s="1"/>
  <c r="AI54" i="43"/>
  <c r="AJ54" i="43" s="1"/>
  <c r="AL54" i="43"/>
  <c r="AN54" i="43"/>
  <c r="AP54" i="43"/>
  <c r="AR54" i="43"/>
  <c r="AT54" i="43"/>
  <c r="AY54" i="43"/>
  <c r="BB54" i="43"/>
  <c r="BC54" i="43" s="1"/>
  <c r="BD54" i="43" s="1"/>
  <c r="BF54" i="43"/>
  <c r="BG54" i="43"/>
  <c r="BI54" i="43"/>
  <c r="BN54" i="43"/>
  <c r="BQ54" i="43"/>
  <c r="BT54" i="43"/>
  <c r="BV54" i="43"/>
  <c r="BX54" i="43"/>
  <c r="BY54" i="43"/>
  <c r="BZ54" i="43"/>
  <c r="CC54" i="43"/>
  <c r="B55" i="43"/>
  <c r="C55" i="43"/>
  <c r="D55" i="43"/>
  <c r="E55" i="43"/>
  <c r="F55" i="43"/>
  <c r="G55" i="43"/>
  <c r="H55" i="43"/>
  <c r="J55" i="43"/>
  <c r="L55" i="43"/>
  <c r="M55" i="43" s="1"/>
  <c r="O55" i="43"/>
  <c r="P55" i="43"/>
  <c r="Q55" i="43"/>
  <c r="S55" i="43"/>
  <c r="T55" i="43"/>
  <c r="Y55" i="43"/>
  <c r="Z55" i="43"/>
  <c r="AC55" i="43"/>
  <c r="AF55" i="43"/>
  <c r="AG55" i="43" s="1"/>
  <c r="AH55" i="43"/>
  <c r="AI55" i="43"/>
  <c r="AJ55" i="43"/>
  <c r="AL55" i="43"/>
  <c r="AN55" i="43"/>
  <c r="AP55" i="43"/>
  <c r="AR55" i="43"/>
  <c r="AT55" i="43"/>
  <c r="AY55" i="43"/>
  <c r="BB55" i="43"/>
  <c r="BC55" i="43"/>
  <c r="BD55" i="43" s="1"/>
  <c r="BF55" i="43"/>
  <c r="BG55" i="43"/>
  <c r="BI55" i="43"/>
  <c r="BN55" i="43"/>
  <c r="BQ55" i="43"/>
  <c r="BT55" i="43"/>
  <c r="BV55" i="43"/>
  <c r="BX55" i="43"/>
  <c r="BY55" i="43"/>
  <c r="BZ55" i="43"/>
  <c r="CC55" i="43"/>
  <c r="C56" i="43"/>
  <c r="B56" i="43" s="1"/>
  <c r="D56" i="43"/>
  <c r="E56" i="43"/>
  <c r="F56" i="43"/>
  <c r="G56" i="43"/>
  <c r="H56" i="43"/>
  <c r="J56" i="43"/>
  <c r="L56" i="43"/>
  <c r="M56" i="43"/>
  <c r="O56" i="43"/>
  <c r="P56" i="43"/>
  <c r="Q56" i="43" s="1"/>
  <c r="S56" i="43"/>
  <c r="T56" i="43" s="1"/>
  <c r="Y56" i="43"/>
  <c r="Z56" i="43"/>
  <c r="AC56" i="43"/>
  <c r="AF56" i="43"/>
  <c r="AG56" i="43"/>
  <c r="AH56" i="43" s="1"/>
  <c r="AI56" i="43"/>
  <c r="AJ56" i="43" s="1"/>
  <c r="AL56" i="43"/>
  <c r="AN56" i="43"/>
  <c r="AP56" i="43"/>
  <c r="AR56" i="43"/>
  <c r="AT56" i="43"/>
  <c r="AY56" i="43"/>
  <c r="BB56" i="43"/>
  <c r="BC56" i="43" s="1"/>
  <c r="BD56" i="43" s="1"/>
  <c r="BF56" i="43"/>
  <c r="BG56" i="43"/>
  <c r="BI56" i="43"/>
  <c r="BN56" i="43"/>
  <c r="BQ56" i="43"/>
  <c r="BT56" i="43"/>
  <c r="BV56" i="43"/>
  <c r="BX56" i="43"/>
  <c r="BY56" i="43"/>
  <c r="BZ56" i="43"/>
  <c r="CC56" i="43"/>
  <c r="B57" i="43"/>
  <c r="C57" i="43"/>
  <c r="D57" i="43"/>
  <c r="E57" i="43"/>
  <c r="F57" i="43"/>
  <c r="G57" i="43"/>
  <c r="H57" i="43"/>
  <c r="J57" i="43"/>
  <c r="L57" i="43"/>
  <c r="M57" i="43" s="1"/>
  <c r="O57" i="43"/>
  <c r="P57" i="43"/>
  <c r="Q57" i="43"/>
  <c r="S57" i="43"/>
  <c r="T57" i="43"/>
  <c r="Y57" i="43"/>
  <c r="Z57" i="43"/>
  <c r="AC57" i="43"/>
  <c r="AF57" i="43"/>
  <c r="AG57" i="43" s="1"/>
  <c r="AH57" i="43" s="1"/>
  <c r="AI57" i="43"/>
  <c r="AJ57" i="43"/>
  <c r="AL57" i="43"/>
  <c r="AN57" i="43"/>
  <c r="AP57" i="43"/>
  <c r="AR57" i="43"/>
  <c r="AT57" i="43"/>
  <c r="AY57" i="43"/>
  <c r="BB57" i="43"/>
  <c r="BC57" i="43"/>
  <c r="BD57" i="43" s="1"/>
  <c r="BF57" i="43"/>
  <c r="BG57" i="43"/>
  <c r="BI57" i="43"/>
  <c r="BN57" i="43"/>
  <c r="BQ57" i="43"/>
  <c r="BT57" i="43"/>
  <c r="BV57" i="43"/>
  <c r="BX57" i="43"/>
  <c r="BY57" i="43"/>
  <c r="BZ57" i="43"/>
  <c r="CC57" i="43"/>
  <c r="C58" i="43"/>
  <c r="B58" i="43" s="1"/>
  <c r="D58" i="43"/>
  <c r="E58" i="43"/>
  <c r="F58" i="43"/>
  <c r="G58" i="43"/>
  <c r="H58" i="43"/>
  <c r="J58" i="43"/>
  <c r="L58" i="43"/>
  <c r="M58" i="43"/>
  <c r="O58" i="43"/>
  <c r="P58" i="43"/>
  <c r="Q58" i="43" s="1"/>
  <c r="S58" i="43"/>
  <c r="T58" i="43" s="1"/>
  <c r="Y58" i="43"/>
  <c r="Z58" i="43"/>
  <c r="AC58" i="43"/>
  <c r="AF58" i="43"/>
  <c r="AG58" i="43"/>
  <c r="AH58" i="43" s="1"/>
  <c r="AI58" i="43"/>
  <c r="AJ58" i="43" s="1"/>
  <c r="AL58" i="43"/>
  <c r="AN58" i="43"/>
  <c r="AP58" i="43"/>
  <c r="AR58" i="43"/>
  <c r="AT58" i="43"/>
  <c r="AY58" i="43"/>
  <c r="BB58" i="43"/>
  <c r="BC58" i="43" s="1"/>
  <c r="BD58" i="43" s="1"/>
  <c r="BF58" i="43"/>
  <c r="BG58" i="43"/>
  <c r="BI58" i="43"/>
  <c r="BN58" i="43"/>
  <c r="BQ58" i="43"/>
  <c r="BT58" i="43"/>
  <c r="BV58" i="43"/>
  <c r="BX58" i="43"/>
  <c r="BY58" i="43"/>
  <c r="BZ58" i="43"/>
  <c r="CC58" i="43"/>
  <c r="B59" i="43"/>
  <c r="C59" i="43"/>
  <c r="D59" i="43"/>
  <c r="E59" i="43"/>
  <c r="F59" i="43"/>
  <c r="G59" i="43"/>
  <c r="H59" i="43"/>
  <c r="J59" i="43"/>
  <c r="L59" i="43"/>
  <c r="M59" i="43" s="1"/>
  <c r="O59" i="43"/>
  <c r="P59" i="43"/>
  <c r="Q59" i="43"/>
  <c r="S59" i="43"/>
  <c r="T59" i="43"/>
  <c r="Y59" i="43"/>
  <c r="Z59" i="43"/>
  <c r="AC59" i="43"/>
  <c r="AF59" i="43"/>
  <c r="AG59" i="43" s="1"/>
  <c r="AH59" i="43"/>
  <c r="AI59" i="43"/>
  <c r="AJ59" i="43"/>
  <c r="AL59" i="43"/>
  <c r="AN59" i="43"/>
  <c r="AP59" i="43"/>
  <c r="AR59" i="43"/>
  <c r="AT59" i="43"/>
  <c r="AY59" i="43"/>
  <c r="BB59" i="43"/>
  <c r="BC59" i="43"/>
  <c r="BD59" i="43" s="1"/>
  <c r="BF59" i="43"/>
  <c r="BG59" i="43"/>
  <c r="BI59" i="43"/>
  <c r="BN59" i="43"/>
  <c r="BQ59" i="43"/>
  <c r="BT59" i="43"/>
  <c r="BV59" i="43"/>
  <c r="BX59" i="43"/>
  <c r="BY59" i="43"/>
  <c r="BZ59" i="43"/>
  <c r="CC59" i="43"/>
  <c r="C60" i="43"/>
  <c r="B60" i="43" s="1"/>
  <c r="D60" i="43"/>
  <c r="E60" i="43"/>
  <c r="F60" i="43"/>
  <c r="G60" i="43"/>
  <c r="H60" i="43"/>
  <c r="J60" i="43"/>
  <c r="L60" i="43"/>
  <c r="M60" i="43"/>
  <c r="O60" i="43"/>
  <c r="P60" i="43"/>
  <c r="Q60" i="43" s="1"/>
  <c r="S60" i="43"/>
  <c r="T60" i="43" s="1"/>
  <c r="Y60" i="43"/>
  <c r="Z60" i="43"/>
  <c r="AC60" i="43"/>
  <c r="AF60" i="43"/>
  <c r="AG60" i="43"/>
  <c r="AH60" i="43" s="1"/>
  <c r="AI60" i="43"/>
  <c r="AJ60" i="43" s="1"/>
  <c r="AL60" i="43"/>
  <c r="AN60" i="43"/>
  <c r="AP60" i="43"/>
  <c r="AR60" i="43"/>
  <c r="AT60" i="43"/>
  <c r="AY60" i="43"/>
  <c r="BB60" i="43"/>
  <c r="BC60" i="43" s="1"/>
  <c r="BD60" i="43" s="1"/>
  <c r="BF60" i="43"/>
  <c r="BG60" i="43"/>
  <c r="BI60" i="43"/>
  <c r="BN60" i="43"/>
  <c r="BQ60" i="43"/>
  <c r="BT60" i="43"/>
  <c r="BV60" i="43"/>
  <c r="BX60" i="43"/>
  <c r="BY60" i="43"/>
  <c r="BZ60" i="43"/>
  <c r="CC60" i="43"/>
  <c r="B61" i="43"/>
  <c r="C61" i="43"/>
  <c r="D61" i="43"/>
  <c r="E61" i="43"/>
  <c r="F61" i="43"/>
  <c r="G61" i="43"/>
  <c r="H61" i="43"/>
  <c r="J61" i="43"/>
  <c r="L61" i="43"/>
  <c r="M61" i="43" s="1"/>
  <c r="O61" i="43"/>
  <c r="P61" i="43"/>
  <c r="Q61" i="43"/>
  <c r="S61" i="43"/>
  <c r="T61" i="43"/>
  <c r="Y61" i="43"/>
  <c r="Z61" i="43"/>
  <c r="AC61" i="43"/>
  <c r="AF61" i="43"/>
  <c r="AG61" i="43" s="1"/>
  <c r="AH61" i="43" s="1"/>
  <c r="AI61" i="43"/>
  <c r="AJ61" i="43"/>
  <c r="AL61" i="43"/>
  <c r="AN61" i="43"/>
  <c r="AP61" i="43"/>
  <c r="AR61" i="43"/>
  <c r="AT61" i="43"/>
  <c r="AY61" i="43"/>
  <c r="BB61" i="43"/>
  <c r="BC61" i="43"/>
  <c r="BD61" i="43" s="1"/>
  <c r="BF61" i="43"/>
  <c r="BG61" i="43"/>
  <c r="BI61" i="43"/>
  <c r="BN61" i="43"/>
  <c r="BQ61" i="43"/>
  <c r="BT61" i="43"/>
  <c r="BV61" i="43"/>
  <c r="BX61" i="43"/>
  <c r="BY61" i="43"/>
  <c r="BZ61" i="43"/>
  <c r="CC61" i="43"/>
  <c r="C62" i="43"/>
  <c r="B62" i="43" s="1"/>
  <c r="D62" i="43"/>
  <c r="E62" i="43"/>
  <c r="F62" i="43"/>
  <c r="G62" i="43"/>
  <c r="H62" i="43"/>
  <c r="J62" i="43"/>
  <c r="L62" i="43"/>
  <c r="M62" i="43"/>
  <c r="O62" i="43"/>
  <c r="P62" i="43"/>
  <c r="Q62" i="43" s="1"/>
  <c r="S62" i="43"/>
  <c r="T62" i="43" s="1"/>
  <c r="Y62" i="43"/>
  <c r="Z62" i="43"/>
  <c r="AC62" i="43"/>
  <c r="AF62" i="43"/>
  <c r="AG62" i="43"/>
  <c r="AH62" i="43" s="1"/>
  <c r="AI62" i="43"/>
  <c r="AJ62" i="43" s="1"/>
  <c r="AL62" i="43"/>
  <c r="AN62" i="43"/>
  <c r="AP62" i="43"/>
  <c r="AR62" i="43"/>
  <c r="AT62" i="43"/>
  <c r="AY62" i="43"/>
  <c r="BB62" i="43"/>
  <c r="BC62" i="43" s="1"/>
  <c r="BD62" i="43"/>
  <c r="BF62" i="43"/>
  <c r="BG62" i="43"/>
  <c r="BI62" i="43"/>
  <c r="BN62" i="43"/>
  <c r="BQ62" i="43"/>
  <c r="BT62" i="43"/>
  <c r="BV62" i="43"/>
  <c r="BX62" i="43"/>
  <c r="BY62" i="43"/>
  <c r="BZ62" i="43"/>
  <c r="CC62" i="43"/>
  <c r="B63" i="43"/>
  <c r="C63" i="43"/>
  <c r="D63" i="43"/>
  <c r="E63" i="43"/>
  <c r="F63" i="43"/>
  <c r="G63" i="43"/>
  <c r="H63" i="43"/>
  <c r="J63" i="43"/>
  <c r="L63" i="43"/>
  <c r="M63" i="43" s="1"/>
  <c r="O63" i="43"/>
  <c r="P63" i="43"/>
  <c r="Q63" i="43"/>
  <c r="S63" i="43"/>
  <c r="T63" i="43"/>
  <c r="Y63" i="43"/>
  <c r="Z63" i="43"/>
  <c r="AC63" i="43"/>
  <c r="AF63" i="43"/>
  <c r="AG63" i="43" s="1"/>
  <c r="AH63" i="43"/>
  <c r="AI63" i="43"/>
  <c r="AJ63" i="43"/>
  <c r="AL63" i="43"/>
  <c r="AN63" i="43"/>
  <c r="AP63" i="43"/>
  <c r="AR63" i="43"/>
  <c r="AT63" i="43"/>
  <c r="AY63" i="43"/>
  <c r="BB63" i="43"/>
  <c r="BC63" i="43"/>
  <c r="BD63" i="43" s="1"/>
  <c r="BF63" i="43"/>
  <c r="BG63" i="43"/>
  <c r="BI63" i="43"/>
  <c r="BN63" i="43"/>
  <c r="BQ63" i="43"/>
  <c r="BT63" i="43"/>
  <c r="BV63" i="43"/>
  <c r="BX63" i="43"/>
  <c r="BY63" i="43"/>
  <c r="BZ63" i="43"/>
  <c r="CC63" i="43"/>
  <c r="C64" i="43"/>
  <c r="B64" i="43" s="1"/>
  <c r="D64" i="43"/>
  <c r="E64" i="43"/>
  <c r="F64" i="43"/>
  <c r="G64" i="43"/>
  <c r="H64" i="43"/>
  <c r="J64" i="43"/>
  <c r="L64" i="43"/>
  <c r="M64" i="43"/>
  <c r="O64" i="43"/>
  <c r="P64" i="43"/>
  <c r="Q64" i="43" s="1"/>
  <c r="S64" i="43"/>
  <c r="T64" i="43" s="1"/>
  <c r="Y64" i="43"/>
  <c r="Z64" i="43"/>
  <c r="AC64" i="43"/>
  <c r="AF64" i="43"/>
  <c r="AG64" i="43"/>
  <c r="AH64" i="43" s="1"/>
  <c r="AI64" i="43"/>
  <c r="AJ64" i="43" s="1"/>
  <c r="AL64" i="43"/>
  <c r="AN64" i="43"/>
  <c r="AP64" i="43"/>
  <c r="AR64" i="43"/>
  <c r="AT64" i="43"/>
  <c r="AY64" i="43"/>
  <c r="BB64" i="43"/>
  <c r="BC64" i="43" s="1"/>
  <c r="BD64" i="43" s="1"/>
  <c r="BF64" i="43"/>
  <c r="BG64" i="43"/>
  <c r="BI64" i="43"/>
  <c r="BN64" i="43"/>
  <c r="BQ64" i="43"/>
  <c r="BT64" i="43"/>
  <c r="BV64" i="43"/>
  <c r="BX64" i="43"/>
  <c r="BY64" i="43"/>
  <c r="BZ64" i="43"/>
  <c r="CC64" i="43"/>
  <c r="B65" i="43"/>
  <c r="C65" i="43"/>
  <c r="D65" i="43"/>
  <c r="E65" i="43"/>
  <c r="F65" i="43"/>
  <c r="G65" i="43"/>
  <c r="H65" i="43"/>
  <c r="J65" i="43"/>
  <c r="L65" i="43"/>
  <c r="M65" i="43" s="1"/>
  <c r="O65" i="43"/>
  <c r="P65" i="43"/>
  <c r="Q65" i="43"/>
  <c r="S65" i="43"/>
  <c r="T65" i="43"/>
  <c r="Y65" i="43"/>
  <c r="Z65" i="43"/>
  <c r="AC65" i="43"/>
  <c r="AF65" i="43"/>
  <c r="AG65" i="43" s="1"/>
  <c r="AH65" i="43" s="1"/>
  <c r="AI65" i="43"/>
  <c r="AJ65" i="43"/>
  <c r="AL65" i="43"/>
  <c r="AN65" i="43"/>
  <c r="AP65" i="43"/>
  <c r="AR65" i="43"/>
  <c r="AT65" i="43"/>
  <c r="AY65" i="43"/>
  <c r="BB65" i="43"/>
  <c r="BC65" i="43"/>
  <c r="BD65" i="43" s="1"/>
  <c r="BF65" i="43"/>
  <c r="BG65" i="43"/>
  <c r="BI65" i="43"/>
  <c r="BN65" i="43"/>
  <c r="BQ65" i="43"/>
  <c r="BT65" i="43"/>
  <c r="BV65" i="43"/>
  <c r="BX65" i="43"/>
  <c r="BY65" i="43"/>
  <c r="BZ65" i="43"/>
  <c r="CC65" i="43"/>
  <c r="C66" i="43"/>
  <c r="B66" i="43" s="1"/>
  <c r="D66" i="43"/>
  <c r="E66" i="43"/>
  <c r="F66" i="43"/>
  <c r="G66" i="43"/>
  <c r="H66" i="43"/>
  <c r="J66" i="43"/>
  <c r="L66" i="43"/>
  <c r="M66" i="43"/>
  <c r="O66" i="43"/>
  <c r="P66" i="43"/>
  <c r="Q66" i="43" s="1"/>
  <c r="S66" i="43"/>
  <c r="T66" i="43" s="1"/>
  <c r="Y66" i="43"/>
  <c r="Z66" i="43"/>
  <c r="AC66" i="43"/>
  <c r="AF66" i="43"/>
  <c r="AG66" i="43"/>
  <c r="AH66" i="43" s="1"/>
  <c r="AI66" i="43"/>
  <c r="AJ66" i="43" s="1"/>
  <c r="AL66" i="43"/>
  <c r="AN66" i="43"/>
  <c r="AP66" i="43"/>
  <c r="AR66" i="43"/>
  <c r="AT66" i="43"/>
  <c r="AY66" i="43"/>
  <c r="BB66" i="43"/>
  <c r="BC66" i="43" s="1"/>
  <c r="BD66" i="43"/>
  <c r="BF66" i="43"/>
  <c r="BG66" i="43"/>
  <c r="BI66" i="43"/>
  <c r="BN66" i="43"/>
  <c r="BQ66" i="43"/>
  <c r="BT66" i="43"/>
  <c r="BV66" i="43"/>
  <c r="BX66" i="43"/>
  <c r="BY66" i="43"/>
  <c r="BZ66" i="43"/>
  <c r="CC66" i="43"/>
  <c r="B67" i="43"/>
  <c r="C67" i="43"/>
  <c r="D67" i="43"/>
  <c r="E67" i="43"/>
  <c r="F67" i="43"/>
  <c r="G67" i="43"/>
  <c r="H67" i="43"/>
  <c r="J67" i="43"/>
  <c r="L67" i="43"/>
  <c r="M67" i="43" s="1"/>
  <c r="O67" i="43"/>
  <c r="P67" i="43"/>
  <c r="Q67" i="43"/>
  <c r="S67" i="43"/>
  <c r="T67" i="43"/>
  <c r="Y67" i="43"/>
  <c r="Z67" i="43"/>
  <c r="AC67" i="43"/>
  <c r="AF67" i="43"/>
  <c r="AG67" i="43" s="1"/>
  <c r="AH67" i="43"/>
  <c r="AI67" i="43"/>
  <c r="AJ67" i="43"/>
  <c r="AL67" i="43"/>
  <c r="AN67" i="43"/>
  <c r="AP67" i="43"/>
  <c r="AR67" i="43"/>
  <c r="AT67" i="43"/>
  <c r="AY67" i="43"/>
  <c r="BB67" i="43"/>
  <c r="BC67" i="43"/>
  <c r="BD67" i="43" s="1"/>
  <c r="BF67" i="43"/>
  <c r="BG67" i="43"/>
  <c r="BI67" i="43"/>
  <c r="BN67" i="43"/>
  <c r="BQ67" i="43"/>
  <c r="BT67" i="43"/>
  <c r="BV67" i="43"/>
  <c r="BX67" i="43"/>
  <c r="BY67" i="43"/>
  <c r="BZ67" i="43"/>
  <c r="CC67" i="43"/>
  <c r="C68" i="43"/>
  <c r="B68" i="43" s="1"/>
  <c r="D68" i="43"/>
  <c r="E68" i="43"/>
  <c r="F68" i="43"/>
  <c r="G68" i="43"/>
  <c r="H68" i="43"/>
  <c r="J68" i="43"/>
  <c r="L68" i="43"/>
  <c r="M68" i="43"/>
  <c r="O68" i="43"/>
  <c r="P68" i="43"/>
  <c r="Q68" i="43" s="1"/>
  <c r="S68" i="43"/>
  <c r="T68" i="43" s="1"/>
  <c r="Y68" i="43"/>
  <c r="Z68" i="43"/>
  <c r="AC68" i="43"/>
  <c r="AF68" i="43"/>
  <c r="AG68" i="43"/>
  <c r="AH68" i="43" s="1"/>
  <c r="AI68" i="43"/>
  <c r="AJ68" i="43" s="1"/>
  <c r="AL68" i="43"/>
  <c r="AN68" i="43"/>
  <c r="AP68" i="43"/>
  <c r="AR68" i="43"/>
  <c r="AT68" i="43"/>
  <c r="AY68" i="43"/>
  <c r="BB68" i="43"/>
  <c r="BC68" i="43" s="1"/>
  <c r="BD68" i="43" s="1"/>
  <c r="BF68" i="43"/>
  <c r="BG68" i="43"/>
  <c r="BI68" i="43"/>
  <c r="BN68" i="43"/>
  <c r="BQ68" i="43"/>
  <c r="BT68" i="43"/>
  <c r="BV68" i="43"/>
  <c r="BX68" i="43"/>
  <c r="BY68" i="43"/>
  <c r="BZ68" i="43"/>
  <c r="CC68" i="43"/>
  <c r="B69" i="43"/>
  <c r="C69" i="43"/>
  <c r="D69" i="43"/>
  <c r="E69" i="43"/>
  <c r="F69" i="43"/>
  <c r="G69" i="43"/>
  <c r="H69" i="43"/>
  <c r="J69" i="43"/>
  <c r="L69" i="43"/>
  <c r="M69" i="43" s="1"/>
  <c r="O69" i="43"/>
  <c r="P69" i="43"/>
  <c r="Q69" i="43"/>
  <c r="S69" i="43"/>
  <c r="T69" i="43"/>
  <c r="Y69" i="43"/>
  <c r="Z69" i="43"/>
  <c r="AC69" i="43"/>
  <c r="AF69" i="43"/>
  <c r="AG69" i="43" s="1"/>
  <c r="AH69" i="43" s="1"/>
  <c r="AI69" i="43"/>
  <c r="AJ69" i="43"/>
  <c r="AL69" i="43"/>
  <c r="AN69" i="43"/>
  <c r="AP69" i="43"/>
  <c r="AR69" i="43"/>
  <c r="AT69" i="43"/>
  <c r="AY69" i="43"/>
  <c r="BB69" i="43"/>
  <c r="BC69" i="43"/>
  <c r="BD69" i="43" s="1"/>
  <c r="BF69" i="43"/>
  <c r="BG69" i="43"/>
  <c r="BI69" i="43"/>
  <c r="BN69" i="43"/>
  <c r="BQ69" i="43"/>
  <c r="BT69" i="43"/>
  <c r="BV69" i="43"/>
  <c r="BX69" i="43"/>
  <c r="BY69" i="43"/>
  <c r="BZ69" i="43"/>
  <c r="CC69" i="43"/>
  <c r="C70" i="43"/>
  <c r="B70" i="43" s="1"/>
  <c r="D70" i="43"/>
  <c r="E70" i="43"/>
  <c r="F70" i="43"/>
  <c r="G70" i="43"/>
  <c r="H70" i="43"/>
  <c r="J70" i="43"/>
  <c r="L70" i="43"/>
  <c r="M70" i="43"/>
  <c r="O70" i="43"/>
  <c r="P70" i="43"/>
  <c r="Q70" i="43" s="1"/>
  <c r="S70" i="43"/>
  <c r="T70" i="43" s="1"/>
  <c r="Y70" i="43"/>
  <c r="Z70" i="43"/>
  <c r="AC70" i="43"/>
  <c r="AF70" i="43"/>
  <c r="AG70" i="43"/>
  <c r="AH70" i="43" s="1"/>
  <c r="AI70" i="43"/>
  <c r="AJ70" i="43" s="1"/>
  <c r="AL70" i="43"/>
  <c r="AN70" i="43"/>
  <c r="AP70" i="43"/>
  <c r="AR70" i="43"/>
  <c r="AT70" i="43"/>
  <c r="AY70" i="43"/>
  <c r="BB70" i="43"/>
  <c r="BC70" i="43" s="1"/>
  <c r="BD70" i="43"/>
  <c r="BF70" i="43"/>
  <c r="BG70" i="43"/>
  <c r="BI70" i="43"/>
  <c r="BN70" i="43"/>
  <c r="BQ70" i="43"/>
  <c r="BT70" i="43"/>
  <c r="BV70" i="43"/>
  <c r="BX70" i="43"/>
  <c r="BY70" i="43"/>
  <c r="BZ70" i="43"/>
  <c r="CC70" i="43"/>
  <c r="B71" i="43"/>
  <c r="C71" i="43"/>
  <c r="D71" i="43"/>
  <c r="E71" i="43"/>
  <c r="F71" i="43"/>
  <c r="G71" i="43"/>
  <c r="H71" i="43"/>
  <c r="J71" i="43"/>
  <c r="L71" i="43"/>
  <c r="M71" i="43" s="1"/>
  <c r="O71" i="43"/>
  <c r="P71" i="43"/>
  <c r="Q71" i="43"/>
  <c r="S71" i="43"/>
  <c r="T71" i="43"/>
  <c r="Y71" i="43"/>
  <c r="Z71" i="43"/>
  <c r="AC71" i="43"/>
  <c r="AF71" i="43"/>
  <c r="AG71" i="43" s="1"/>
  <c r="AH71" i="43"/>
  <c r="AI71" i="43"/>
  <c r="AJ71" i="43"/>
  <c r="AL71" i="43"/>
  <c r="AN71" i="43"/>
  <c r="AP71" i="43"/>
  <c r="AR71" i="43"/>
  <c r="AT71" i="43"/>
  <c r="AY71" i="43"/>
  <c r="BB71" i="43"/>
  <c r="BC71" i="43"/>
  <c r="BD71" i="43" s="1"/>
  <c r="BF71" i="43"/>
  <c r="BG71" i="43"/>
  <c r="BI71" i="43"/>
  <c r="BN71" i="43"/>
  <c r="BQ71" i="43"/>
  <c r="BT71" i="43"/>
  <c r="BV71" i="43"/>
  <c r="BX71" i="43"/>
  <c r="BY71" i="43"/>
  <c r="BZ71" i="43"/>
  <c r="CC71" i="43"/>
  <c r="C72" i="43"/>
  <c r="B72" i="43" s="1"/>
  <c r="D72" i="43"/>
  <c r="E72" i="43"/>
  <c r="F72" i="43"/>
  <c r="G72" i="43"/>
  <c r="H72" i="43"/>
  <c r="J72" i="43"/>
  <c r="L72" i="43"/>
  <c r="M72" i="43"/>
  <c r="O72" i="43"/>
  <c r="P72" i="43"/>
  <c r="Q72" i="43" s="1"/>
  <c r="S72" i="43"/>
  <c r="T72" i="43" s="1"/>
  <c r="Y72" i="43"/>
  <c r="Z72" i="43"/>
  <c r="AC72" i="43"/>
  <c r="AF72" i="43"/>
  <c r="AG72" i="43"/>
  <c r="AH72" i="43" s="1"/>
  <c r="AI72" i="43"/>
  <c r="AJ72" i="43" s="1"/>
  <c r="AL72" i="43"/>
  <c r="AN72" i="43"/>
  <c r="AP72" i="43"/>
  <c r="AR72" i="43"/>
  <c r="AT72" i="43"/>
  <c r="AY72" i="43"/>
  <c r="BB72" i="43"/>
  <c r="BC72" i="43" s="1"/>
  <c r="BD72" i="43" s="1"/>
  <c r="BF72" i="43"/>
  <c r="BG72" i="43"/>
  <c r="BI72" i="43"/>
  <c r="BN72" i="43"/>
  <c r="BQ72" i="43"/>
  <c r="BT72" i="43"/>
  <c r="BV72" i="43"/>
  <c r="BX72" i="43"/>
  <c r="BY72" i="43"/>
  <c r="BZ72" i="43"/>
  <c r="CC72" i="43"/>
  <c r="B73" i="43"/>
  <c r="C73" i="43"/>
  <c r="D73" i="43"/>
  <c r="E73" i="43"/>
  <c r="F73" i="43"/>
  <c r="G73" i="43"/>
  <c r="H73" i="43"/>
  <c r="J73" i="43"/>
  <c r="L73" i="43"/>
  <c r="M73" i="43" s="1"/>
  <c r="O73" i="43"/>
  <c r="P73" i="43"/>
  <c r="Q73" i="43"/>
  <c r="S73" i="43"/>
  <c r="T73" i="43"/>
  <c r="Y73" i="43"/>
  <c r="Z73" i="43"/>
  <c r="AC73" i="43"/>
  <c r="AF73" i="43"/>
  <c r="AG73" i="43" s="1"/>
  <c r="AH73" i="43" s="1"/>
  <c r="AI73" i="43"/>
  <c r="AJ73" i="43"/>
  <c r="AL73" i="43"/>
  <c r="AN73" i="43"/>
  <c r="AP73" i="43"/>
  <c r="AR73" i="43"/>
  <c r="AT73" i="43"/>
  <c r="AY73" i="43"/>
  <c r="BB73" i="43"/>
  <c r="BC73" i="43"/>
  <c r="BD73" i="43" s="1"/>
  <c r="BF73" i="43"/>
  <c r="BG73" i="43"/>
  <c r="BI73" i="43"/>
  <c r="BN73" i="43"/>
  <c r="BQ73" i="43"/>
  <c r="BT73" i="43"/>
  <c r="BV73" i="43"/>
  <c r="BX73" i="43"/>
  <c r="BY73" i="43"/>
  <c r="BZ73" i="43"/>
  <c r="CC73" i="43"/>
  <c r="C74" i="43"/>
  <c r="B74" i="43" s="1"/>
  <c r="D74" i="43"/>
  <c r="E74" i="43"/>
  <c r="F74" i="43"/>
  <c r="G74" i="43"/>
  <c r="H74" i="43"/>
  <c r="J74" i="43"/>
  <c r="L74" i="43"/>
  <c r="M74" i="43"/>
  <c r="O74" i="43"/>
  <c r="P74" i="43"/>
  <c r="Q74" i="43" s="1"/>
  <c r="S74" i="43"/>
  <c r="T74" i="43" s="1"/>
  <c r="Y74" i="43"/>
  <c r="Z74" i="43"/>
  <c r="AC74" i="43"/>
  <c r="AF74" i="43"/>
  <c r="AG74" i="43"/>
  <c r="AH74" i="43" s="1"/>
  <c r="AI74" i="43"/>
  <c r="AJ74" i="43" s="1"/>
  <c r="AL74" i="43"/>
  <c r="AN74" i="43"/>
  <c r="AP74" i="43"/>
  <c r="AR74" i="43"/>
  <c r="AT74" i="43"/>
  <c r="AY74" i="43"/>
  <c r="BB74" i="43"/>
  <c r="BC74" i="43" s="1"/>
  <c r="BD74" i="43"/>
  <c r="BF74" i="43"/>
  <c r="BG74" i="43"/>
  <c r="BI74" i="43"/>
  <c r="BN74" i="43"/>
  <c r="BQ74" i="43"/>
  <c r="BT74" i="43"/>
  <c r="BV74" i="43"/>
  <c r="BX74" i="43"/>
  <c r="BY74" i="43"/>
  <c r="BZ74" i="43"/>
  <c r="CC74" i="43"/>
  <c r="B75" i="43"/>
  <c r="C75" i="43"/>
  <c r="D75" i="43"/>
  <c r="E75" i="43"/>
  <c r="F75" i="43"/>
  <c r="G75" i="43"/>
  <c r="H75" i="43"/>
  <c r="J75" i="43"/>
  <c r="L75" i="43"/>
  <c r="M75" i="43" s="1"/>
  <c r="O75" i="43"/>
  <c r="P75" i="43"/>
  <c r="Q75" i="43"/>
  <c r="S75" i="43"/>
  <c r="T75" i="43"/>
  <c r="Y75" i="43"/>
  <c r="Z75" i="43"/>
  <c r="AC75" i="43"/>
  <c r="AF75" i="43"/>
  <c r="AG75" i="43" s="1"/>
  <c r="AH75" i="43"/>
  <c r="AI75" i="43"/>
  <c r="AJ75" i="43"/>
  <c r="AL75" i="43"/>
  <c r="AN75" i="43"/>
  <c r="AP75" i="43"/>
  <c r="AR75" i="43"/>
  <c r="AT75" i="43"/>
  <c r="AY75" i="43"/>
  <c r="BB75" i="43"/>
  <c r="BC75" i="43"/>
  <c r="BD75" i="43" s="1"/>
  <c r="BF75" i="43"/>
  <c r="BG75" i="43"/>
  <c r="BI75" i="43"/>
  <c r="BN75" i="43"/>
  <c r="BQ75" i="43"/>
  <c r="BT75" i="43"/>
  <c r="BV75" i="43"/>
  <c r="BX75" i="43"/>
  <c r="BY75" i="43"/>
  <c r="BZ75" i="43"/>
  <c r="CC75" i="43"/>
  <c r="C76" i="43"/>
  <c r="B76" i="43" s="1"/>
  <c r="D76" i="43"/>
  <c r="E76" i="43"/>
  <c r="F76" i="43"/>
  <c r="G76" i="43"/>
  <c r="H76" i="43"/>
  <c r="J76" i="43"/>
  <c r="L76" i="43"/>
  <c r="M76" i="43"/>
  <c r="O76" i="43"/>
  <c r="P76" i="43"/>
  <c r="Q76" i="43" s="1"/>
  <c r="S76" i="43"/>
  <c r="T76" i="43" s="1"/>
  <c r="Y76" i="43"/>
  <c r="Z76" i="43"/>
  <c r="AC76" i="43"/>
  <c r="AF76" i="43"/>
  <c r="AG76" i="43"/>
  <c r="AH76" i="43" s="1"/>
  <c r="AI76" i="43"/>
  <c r="AJ76" i="43" s="1"/>
  <c r="AL76" i="43"/>
  <c r="AN76" i="43"/>
  <c r="AP76" i="43"/>
  <c r="AR76" i="43"/>
  <c r="AT76" i="43"/>
  <c r="AY76" i="43"/>
  <c r="BB76" i="43"/>
  <c r="BC76" i="43" s="1"/>
  <c r="BD76" i="43" s="1"/>
  <c r="BF76" i="43"/>
  <c r="BG76" i="43"/>
  <c r="BI76" i="43"/>
  <c r="BN76" i="43"/>
  <c r="BQ76" i="43"/>
  <c r="BT76" i="43"/>
  <c r="BV76" i="43"/>
  <c r="BX76" i="43"/>
  <c r="BY76" i="43"/>
  <c r="BZ76" i="43"/>
  <c r="CC76" i="43"/>
  <c r="B77" i="43"/>
  <c r="C77" i="43"/>
  <c r="D77" i="43"/>
  <c r="E77" i="43"/>
  <c r="F77" i="43"/>
  <c r="G77" i="43"/>
  <c r="H77" i="43"/>
  <c r="J77" i="43"/>
  <c r="L77" i="43"/>
  <c r="M77" i="43" s="1"/>
  <c r="O77" i="43"/>
  <c r="P77" i="43"/>
  <c r="Q77" i="43"/>
  <c r="S77" i="43"/>
  <c r="T77" i="43"/>
  <c r="Y77" i="43"/>
  <c r="Z77" i="43"/>
  <c r="AC77" i="43"/>
  <c r="AF77" i="43"/>
  <c r="AG77" i="43" s="1"/>
  <c r="AH77" i="43" s="1"/>
  <c r="AI77" i="43"/>
  <c r="AJ77" i="43"/>
  <c r="AL77" i="43"/>
  <c r="AN77" i="43"/>
  <c r="AP77" i="43"/>
  <c r="AR77" i="43"/>
  <c r="AT77" i="43"/>
  <c r="AY77" i="43"/>
  <c r="BB77" i="43"/>
  <c r="BC77" i="43"/>
  <c r="BD77" i="43" s="1"/>
  <c r="BF77" i="43"/>
  <c r="BG77" i="43"/>
  <c r="BI77" i="43"/>
  <c r="BN77" i="43"/>
  <c r="BQ77" i="43"/>
  <c r="BT77" i="43"/>
  <c r="BV77" i="43"/>
  <c r="BX77" i="43"/>
  <c r="BY77" i="43"/>
  <c r="BZ77" i="43"/>
  <c r="CC77" i="43"/>
  <c r="C78" i="43"/>
  <c r="B78" i="43" s="1"/>
  <c r="D78" i="43"/>
  <c r="E78" i="43"/>
  <c r="F78" i="43"/>
  <c r="G78" i="43"/>
  <c r="H78" i="43"/>
  <c r="J78" i="43"/>
  <c r="L78" i="43"/>
  <c r="M78" i="43"/>
  <c r="O78" i="43"/>
  <c r="P78" i="43"/>
  <c r="Q78" i="43" s="1"/>
  <c r="S78" i="43"/>
  <c r="T78" i="43" s="1"/>
  <c r="Y78" i="43"/>
  <c r="Z78" i="43"/>
  <c r="AC78" i="43"/>
  <c r="AF78" i="43"/>
  <c r="AG78" i="43"/>
  <c r="AH78" i="43" s="1"/>
  <c r="AI78" i="43"/>
  <c r="AJ78" i="43" s="1"/>
  <c r="AL78" i="43"/>
  <c r="AN78" i="43"/>
  <c r="AP78" i="43"/>
  <c r="AR78" i="43"/>
  <c r="AT78" i="43"/>
  <c r="AY78" i="43"/>
  <c r="BB78" i="43"/>
  <c r="BC78" i="43" s="1"/>
  <c r="BD78" i="43"/>
  <c r="BF78" i="43"/>
  <c r="BG78" i="43"/>
  <c r="BI78" i="43"/>
  <c r="BN78" i="43"/>
  <c r="BQ78" i="43"/>
  <c r="BT78" i="43"/>
  <c r="BV78" i="43"/>
  <c r="BX78" i="43"/>
  <c r="BY78" i="43"/>
  <c r="BZ78" i="43"/>
  <c r="CC78" i="43"/>
  <c r="B79" i="43"/>
  <c r="C79" i="43"/>
  <c r="D79" i="43"/>
  <c r="E79" i="43"/>
  <c r="F79" i="43"/>
  <c r="G79" i="43"/>
  <c r="H79" i="43"/>
  <c r="J79" i="43"/>
  <c r="L79" i="43"/>
  <c r="M79" i="43" s="1"/>
  <c r="O79" i="43"/>
  <c r="P79" i="43"/>
  <c r="Q79" i="43"/>
  <c r="S79" i="43"/>
  <c r="T79" i="43"/>
  <c r="Y79" i="43"/>
  <c r="Z79" i="43"/>
  <c r="AC79" i="43"/>
  <c r="AF79" i="43"/>
  <c r="AG79" i="43" s="1"/>
  <c r="AH79" i="43"/>
  <c r="AI79" i="43"/>
  <c r="AJ79" i="43"/>
  <c r="AL79" i="43"/>
  <c r="AN79" i="43"/>
  <c r="AP79" i="43"/>
  <c r="AR79" i="43"/>
  <c r="AT79" i="43"/>
  <c r="AY79" i="43"/>
  <c r="BB79" i="43"/>
  <c r="BC79" i="43"/>
  <c r="BD79" i="43" s="1"/>
  <c r="BF79" i="43"/>
  <c r="BG79" i="43"/>
  <c r="BI79" i="43"/>
  <c r="BN79" i="43"/>
  <c r="BQ79" i="43"/>
  <c r="BT79" i="43"/>
  <c r="BV79" i="43"/>
  <c r="BX79" i="43"/>
  <c r="BY79" i="43"/>
  <c r="BZ79" i="43"/>
  <c r="CC79" i="43"/>
  <c r="C80" i="43"/>
  <c r="B80" i="43" s="1"/>
  <c r="D80" i="43"/>
  <c r="E80" i="43"/>
  <c r="F80" i="43"/>
  <c r="G80" i="43"/>
  <c r="H80" i="43"/>
  <c r="J80" i="43"/>
  <c r="L80" i="43"/>
  <c r="M80" i="43"/>
  <c r="O80" i="43"/>
  <c r="P80" i="43"/>
  <c r="Q80" i="43" s="1"/>
  <c r="S80" i="43"/>
  <c r="T80" i="43" s="1"/>
  <c r="Y80" i="43"/>
  <c r="Z80" i="43"/>
  <c r="AC80" i="43"/>
  <c r="AF80" i="43"/>
  <c r="AG80" i="43"/>
  <c r="AH80" i="43" s="1"/>
  <c r="AI80" i="43"/>
  <c r="AJ80" i="43" s="1"/>
  <c r="AL80" i="43"/>
  <c r="AN80" i="43"/>
  <c r="AP80" i="43"/>
  <c r="AR80" i="43"/>
  <c r="AT80" i="43"/>
  <c r="AY80" i="43"/>
  <c r="BB80" i="43"/>
  <c r="BC80" i="43" s="1"/>
  <c r="BD80" i="43"/>
  <c r="BF80" i="43"/>
  <c r="BG80" i="43"/>
  <c r="BI80" i="43"/>
  <c r="BN80" i="43"/>
  <c r="BQ80" i="43"/>
  <c r="BT80" i="43"/>
  <c r="BV80" i="43"/>
  <c r="BX80" i="43"/>
  <c r="BY80" i="43"/>
  <c r="BZ80" i="43"/>
  <c r="CC80" i="43"/>
  <c r="B81" i="43"/>
  <c r="C81" i="43"/>
  <c r="D81" i="43"/>
  <c r="E81" i="43"/>
  <c r="F81" i="43"/>
  <c r="G81" i="43"/>
  <c r="H81" i="43"/>
  <c r="J81" i="43"/>
  <c r="L81" i="43"/>
  <c r="M81" i="43" s="1"/>
  <c r="O81" i="43"/>
  <c r="P81" i="43"/>
  <c r="Q81" i="43"/>
  <c r="S81" i="43"/>
  <c r="T81" i="43"/>
  <c r="Y81" i="43"/>
  <c r="Z81" i="43"/>
  <c r="AC81" i="43"/>
  <c r="AF81" i="43"/>
  <c r="AG81" i="43" s="1"/>
  <c r="AH81" i="43" s="1"/>
  <c r="AI81" i="43"/>
  <c r="AJ81" i="43"/>
  <c r="AL81" i="43"/>
  <c r="AN81" i="43"/>
  <c r="AP81" i="43"/>
  <c r="AR81" i="43"/>
  <c r="AT81" i="43"/>
  <c r="AY81" i="43"/>
  <c r="BB81" i="43"/>
  <c r="BC81" i="43"/>
  <c r="BD81" i="43" s="1"/>
  <c r="BF81" i="43"/>
  <c r="BG81" i="43"/>
  <c r="BI81" i="43"/>
  <c r="BN81" i="43"/>
  <c r="BQ81" i="43"/>
  <c r="BT81" i="43"/>
  <c r="BV81" i="43"/>
  <c r="BX81" i="43"/>
  <c r="BY81" i="43"/>
  <c r="BZ81" i="43"/>
  <c r="CC81" i="43"/>
  <c r="C82" i="43"/>
  <c r="B82" i="43" s="1"/>
  <c r="D82" i="43"/>
  <c r="E82" i="43"/>
  <c r="F82" i="43"/>
  <c r="G82" i="43"/>
  <c r="H82" i="43"/>
  <c r="J82" i="43"/>
  <c r="L82" i="43"/>
  <c r="M82" i="43"/>
  <c r="O82" i="43"/>
  <c r="P82" i="43"/>
  <c r="Q82" i="43" s="1"/>
  <c r="S82" i="43"/>
  <c r="T82" i="43" s="1"/>
  <c r="Y82" i="43"/>
  <c r="Z82" i="43"/>
  <c r="AC82" i="43"/>
  <c r="AF82" i="43"/>
  <c r="AG82" i="43"/>
  <c r="AH82" i="43" s="1"/>
  <c r="AI82" i="43"/>
  <c r="AJ82" i="43" s="1"/>
  <c r="AL82" i="43"/>
  <c r="AN82" i="43"/>
  <c r="AP82" i="43"/>
  <c r="AR82" i="43"/>
  <c r="AT82" i="43"/>
  <c r="AY82" i="43"/>
  <c r="BB82" i="43"/>
  <c r="BC82" i="43" s="1"/>
  <c r="BD82" i="43"/>
  <c r="BF82" i="43"/>
  <c r="BG82" i="43"/>
  <c r="BI82" i="43"/>
  <c r="BN82" i="43"/>
  <c r="BQ82" i="43"/>
  <c r="BT82" i="43"/>
  <c r="BV82" i="43"/>
  <c r="BX82" i="43"/>
  <c r="BY82" i="43"/>
  <c r="BZ82" i="43"/>
  <c r="CC82" i="43"/>
  <c r="B83" i="43"/>
  <c r="C83" i="43"/>
  <c r="D83" i="43"/>
  <c r="E83" i="43"/>
  <c r="F83" i="43"/>
  <c r="G83" i="43"/>
  <c r="H83" i="43"/>
  <c r="J83" i="43"/>
  <c r="L83" i="43"/>
  <c r="M83" i="43" s="1"/>
  <c r="O83" i="43"/>
  <c r="P83" i="43"/>
  <c r="Q83" i="43"/>
  <c r="S83" i="43"/>
  <c r="T83" i="43"/>
  <c r="Y83" i="43"/>
  <c r="Z83" i="43"/>
  <c r="AC83" i="43"/>
  <c r="AF83" i="43"/>
  <c r="AG83" i="43" s="1"/>
  <c r="AH83" i="43"/>
  <c r="AI83" i="43"/>
  <c r="AJ83" i="43"/>
  <c r="AL83" i="43"/>
  <c r="AN83" i="43"/>
  <c r="AP83" i="43"/>
  <c r="AR83" i="43"/>
  <c r="AT83" i="43"/>
  <c r="AY83" i="43"/>
  <c r="BB83" i="43"/>
  <c r="BC83" i="43"/>
  <c r="BD83" i="43" s="1"/>
  <c r="BF83" i="43"/>
  <c r="BG83" i="43"/>
  <c r="BI83" i="43"/>
  <c r="BN83" i="43"/>
  <c r="BQ83" i="43"/>
  <c r="BT83" i="43"/>
  <c r="BV83" i="43"/>
  <c r="BX83" i="43"/>
  <c r="BY83" i="43"/>
  <c r="BZ83" i="43"/>
  <c r="CC83" i="43"/>
  <c r="C84" i="43"/>
  <c r="B84" i="43" s="1"/>
  <c r="D84" i="43"/>
  <c r="E84" i="43"/>
  <c r="F84" i="43"/>
  <c r="G84" i="43"/>
  <c r="H84" i="43"/>
  <c r="J84" i="43"/>
  <c r="L84" i="43"/>
  <c r="M84" i="43"/>
  <c r="O84" i="43"/>
  <c r="P84" i="43"/>
  <c r="Q84" i="43" s="1"/>
  <c r="S84" i="43"/>
  <c r="T84" i="43" s="1"/>
  <c r="Y84" i="43"/>
  <c r="Z84" i="43"/>
  <c r="AC84" i="43"/>
  <c r="AF84" i="43"/>
  <c r="AG84" i="43"/>
  <c r="AH84" i="43" s="1"/>
  <c r="AI84" i="43"/>
  <c r="AJ84" i="43" s="1"/>
  <c r="AL84" i="43"/>
  <c r="AN84" i="43"/>
  <c r="AP84" i="43"/>
  <c r="AR84" i="43"/>
  <c r="AT84" i="43"/>
  <c r="AY84" i="43"/>
  <c r="BB84" i="43"/>
  <c r="BC84" i="43" s="1"/>
  <c r="BD84" i="43" s="1"/>
  <c r="BF84" i="43"/>
  <c r="BG84" i="43"/>
  <c r="BI84" i="43"/>
  <c r="BN84" i="43"/>
  <c r="BQ84" i="43"/>
  <c r="BT84" i="43"/>
  <c r="BV84" i="43"/>
  <c r="BX84" i="43"/>
  <c r="BY84" i="43"/>
  <c r="BZ84" i="43"/>
  <c r="CC84" i="43"/>
  <c r="B85" i="43"/>
  <c r="C85" i="43"/>
  <c r="D85" i="43"/>
  <c r="E85" i="43"/>
  <c r="F85" i="43"/>
  <c r="G85" i="43"/>
  <c r="H85" i="43"/>
  <c r="J85" i="43"/>
  <c r="L85" i="43"/>
  <c r="M85" i="43" s="1"/>
  <c r="O85" i="43"/>
  <c r="P85" i="43"/>
  <c r="Q85" i="43"/>
  <c r="S85" i="43"/>
  <c r="T85" i="43"/>
  <c r="Y85" i="43"/>
  <c r="Z85" i="43"/>
  <c r="AC85" i="43"/>
  <c r="AF85" i="43"/>
  <c r="AG85" i="43" s="1"/>
  <c r="AH85" i="43"/>
  <c r="AI85" i="43"/>
  <c r="AJ85" i="43"/>
  <c r="AL85" i="43"/>
  <c r="AN85" i="43"/>
  <c r="AP85" i="43"/>
  <c r="AR85" i="43"/>
  <c r="AT85" i="43"/>
  <c r="AY85" i="43"/>
  <c r="BB85" i="43"/>
  <c r="BC85" i="43"/>
  <c r="BD85" i="43"/>
  <c r="BF85" i="43"/>
  <c r="BG85" i="43"/>
  <c r="BI85" i="43"/>
  <c r="BN85" i="43"/>
  <c r="BQ85" i="43"/>
  <c r="BT85" i="43"/>
  <c r="BV85" i="43"/>
  <c r="BX85" i="43"/>
  <c r="BY85" i="43"/>
  <c r="BZ85" i="43"/>
  <c r="CC85" i="43"/>
  <c r="C86" i="43"/>
  <c r="B86" i="43" s="1"/>
  <c r="D86" i="43"/>
  <c r="E86" i="43"/>
  <c r="F86" i="43"/>
  <c r="G86" i="43"/>
  <c r="H86" i="43"/>
  <c r="J86" i="43"/>
  <c r="L86" i="43"/>
  <c r="M86" i="43"/>
  <c r="O86" i="43"/>
  <c r="P86" i="43"/>
  <c r="Q86" i="43"/>
  <c r="S86" i="43"/>
  <c r="T86" i="43" s="1"/>
  <c r="Y86" i="43"/>
  <c r="Z86" i="43"/>
  <c r="AC86" i="43"/>
  <c r="AF86" i="43"/>
  <c r="AG86" i="43"/>
  <c r="AH86" i="43" s="1"/>
  <c r="AI86" i="43"/>
  <c r="AJ86" i="43"/>
  <c r="AL86" i="43"/>
  <c r="AN86" i="43"/>
  <c r="AP86" i="43"/>
  <c r="AR86" i="43"/>
  <c r="AT86" i="43"/>
  <c r="AY86" i="43"/>
  <c r="BB86" i="43"/>
  <c r="BC86" i="43"/>
  <c r="BD86" i="43"/>
  <c r="BF86" i="43"/>
  <c r="BG86" i="43"/>
  <c r="BI86" i="43"/>
  <c r="BN86" i="43"/>
  <c r="BQ86" i="43"/>
  <c r="BT86" i="43"/>
  <c r="BV86" i="43"/>
  <c r="BX86" i="43"/>
  <c r="BY86" i="43"/>
  <c r="BZ86" i="43"/>
  <c r="CC86" i="43"/>
  <c r="B87" i="43"/>
  <c r="C87" i="43"/>
  <c r="D87" i="43"/>
  <c r="E87" i="43"/>
  <c r="F87" i="43"/>
  <c r="G87" i="43"/>
  <c r="H87" i="43"/>
  <c r="J87" i="43"/>
  <c r="L87" i="43"/>
  <c r="M87" i="43" s="1"/>
  <c r="O87" i="43"/>
  <c r="P87" i="43"/>
  <c r="Q87" i="43"/>
  <c r="S87" i="43"/>
  <c r="T87" i="43"/>
  <c r="Y87" i="43"/>
  <c r="Z87" i="43"/>
  <c r="AC87" i="43"/>
  <c r="AF87" i="43"/>
  <c r="AG87" i="43"/>
  <c r="AH87" i="43"/>
  <c r="AI87" i="43"/>
  <c r="AJ87" i="43"/>
  <c r="AL87" i="43"/>
  <c r="AN87" i="43"/>
  <c r="AP87" i="43"/>
  <c r="AR87" i="43"/>
  <c r="AT87" i="43"/>
  <c r="AY87" i="43"/>
  <c r="BB87" i="43"/>
  <c r="BC87" i="43"/>
  <c r="BD87" i="43"/>
  <c r="BF87" i="43"/>
  <c r="BG87" i="43"/>
  <c r="BI87" i="43"/>
  <c r="BN87" i="43"/>
  <c r="BQ87" i="43"/>
  <c r="BT87" i="43"/>
  <c r="BV87" i="43"/>
  <c r="BX87" i="43"/>
  <c r="BY87" i="43"/>
  <c r="BZ87" i="43"/>
  <c r="CC87" i="43"/>
  <c r="C88" i="43"/>
  <c r="B88" i="43" s="1"/>
  <c r="D88" i="43"/>
  <c r="E88" i="43"/>
  <c r="F88" i="43"/>
  <c r="G88" i="43"/>
  <c r="H88" i="43"/>
  <c r="J88" i="43"/>
  <c r="L88" i="43"/>
  <c r="M88" i="43"/>
  <c r="O88" i="43"/>
  <c r="P88" i="43"/>
  <c r="Q88" i="43"/>
  <c r="S88" i="43"/>
  <c r="T88" i="43" s="1"/>
  <c r="Y88" i="43"/>
  <c r="Z88" i="43"/>
  <c r="AC88" i="43"/>
  <c r="AF88" i="43"/>
  <c r="AG88" i="43"/>
  <c r="AH88" i="43"/>
  <c r="AI88" i="43"/>
  <c r="AJ88" i="43" s="1"/>
  <c r="AL88" i="43"/>
  <c r="AN88" i="43"/>
  <c r="AP88" i="43"/>
  <c r="AR88" i="43"/>
  <c r="AT88" i="43"/>
  <c r="AY88" i="43"/>
  <c r="BB88" i="43"/>
  <c r="BC88" i="43" s="1"/>
  <c r="BD88" i="43" s="1"/>
  <c r="BF88" i="43"/>
  <c r="BG88" i="43"/>
  <c r="BI88" i="43"/>
  <c r="BN88" i="43"/>
  <c r="BQ88" i="43"/>
  <c r="BT88" i="43"/>
  <c r="BV88" i="43"/>
  <c r="BX88" i="43"/>
  <c r="BY88" i="43"/>
  <c r="BZ88" i="43"/>
  <c r="CC88" i="43"/>
  <c r="C89" i="43"/>
  <c r="B89" i="43" s="1"/>
  <c r="D89" i="43"/>
  <c r="E89" i="43"/>
  <c r="F89" i="43"/>
  <c r="G89" i="43"/>
  <c r="H89" i="43"/>
  <c r="J89" i="43"/>
  <c r="L89" i="43"/>
  <c r="M89" i="43"/>
  <c r="O89" i="43"/>
  <c r="P89" i="43"/>
  <c r="Q89" i="43"/>
  <c r="S89" i="43"/>
  <c r="T89" i="43"/>
  <c r="Y89" i="43"/>
  <c r="Z89" i="43"/>
  <c r="AC89" i="43"/>
  <c r="AF89" i="43"/>
  <c r="AG89" i="43" s="1"/>
  <c r="AH89" i="43" s="1"/>
  <c r="AI89" i="43"/>
  <c r="AJ89" i="43"/>
  <c r="AL89" i="43"/>
  <c r="AN89" i="43"/>
  <c r="AP89" i="43"/>
  <c r="AR89" i="43"/>
  <c r="AT89" i="43"/>
  <c r="AY89" i="43"/>
  <c r="BB89" i="43"/>
  <c r="BC89" i="43"/>
  <c r="BD89" i="43" s="1"/>
  <c r="BF89" i="43"/>
  <c r="BG89" i="43"/>
  <c r="BI89" i="43"/>
  <c r="BN89" i="43"/>
  <c r="BQ89" i="43"/>
  <c r="BT89" i="43"/>
  <c r="BV89" i="43"/>
  <c r="BX89" i="43"/>
  <c r="BY89" i="43"/>
  <c r="BZ89" i="43"/>
  <c r="CC89" i="43"/>
  <c r="C90" i="43"/>
  <c r="B90" i="43" s="1"/>
  <c r="D90" i="43"/>
  <c r="E90" i="43"/>
  <c r="F90" i="43"/>
  <c r="G90" i="43"/>
  <c r="H90" i="43"/>
  <c r="J90" i="43"/>
  <c r="L90" i="43"/>
  <c r="M90" i="43"/>
  <c r="O90" i="43"/>
  <c r="P90" i="43"/>
  <c r="Q90" i="43" s="1"/>
  <c r="S90" i="43"/>
  <c r="T90" i="43"/>
  <c r="Y90" i="43"/>
  <c r="Z90" i="43"/>
  <c r="AC90" i="43"/>
  <c r="AF90" i="43"/>
  <c r="AG90" i="43"/>
  <c r="AH90" i="43" s="1"/>
  <c r="AI90" i="43"/>
  <c r="AJ90" i="43"/>
  <c r="AL90" i="43"/>
  <c r="AN90" i="43"/>
  <c r="AP90" i="43"/>
  <c r="AR90" i="43"/>
  <c r="AT90" i="43"/>
  <c r="AY90" i="43"/>
  <c r="BB90" i="43"/>
  <c r="BC90" i="43"/>
  <c r="BD90" i="43"/>
  <c r="BF90" i="43"/>
  <c r="BG90" i="43"/>
  <c r="BI90" i="43"/>
  <c r="BN90" i="43"/>
  <c r="BQ90" i="43"/>
  <c r="BT90" i="43"/>
  <c r="BV90" i="43"/>
  <c r="BX90" i="43"/>
  <c r="BY90" i="43"/>
  <c r="BZ90" i="43"/>
  <c r="CC90" i="43"/>
  <c r="B91" i="43"/>
  <c r="C91" i="43"/>
  <c r="D91" i="43"/>
  <c r="E91" i="43"/>
  <c r="F91" i="43"/>
  <c r="G91" i="43"/>
  <c r="H91" i="43"/>
  <c r="J91" i="43"/>
  <c r="L91" i="43"/>
  <c r="M91" i="43" s="1"/>
  <c r="O91" i="43"/>
  <c r="P91" i="43"/>
  <c r="Q91" i="43"/>
  <c r="S91" i="43"/>
  <c r="T91" i="43"/>
  <c r="Y91" i="43"/>
  <c r="Z91" i="43"/>
  <c r="AC91" i="43"/>
  <c r="AF91" i="43"/>
  <c r="AG91" i="43"/>
  <c r="AH91" i="43"/>
  <c r="AI91" i="43"/>
  <c r="AJ91" i="43"/>
  <c r="AL91" i="43"/>
  <c r="AN91" i="43"/>
  <c r="AP91" i="43"/>
  <c r="AR91" i="43"/>
  <c r="AT91" i="43"/>
  <c r="AY91" i="43"/>
  <c r="BB91" i="43"/>
  <c r="BC91" i="43"/>
  <c r="BD91" i="43"/>
  <c r="BF91" i="43"/>
  <c r="BG91" i="43"/>
  <c r="BI91" i="43"/>
  <c r="BN91" i="43"/>
  <c r="BQ91" i="43"/>
  <c r="BT91" i="43"/>
  <c r="BV91" i="43"/>
  <c r="BX91" i="43"/>
  <c r="BY91" i="43"/>
  <c r="BZ91" i="43"/>
  <c r="CC91" i="43"/>
  <c r="C92" i="43"/>
  <c r="B92" i="43" s="1"/>
  <c r="D92" i="43"/>
  <c r="E92" i="43"/>
  <c r="F92" i="43"/>
  <c r="G92" i="43"/>
  <c r="H92" i="43"/>
  <c r="J92" i="43"/>
  <c r="L92" i="43"/>
  <c r="M92" i="43"/>
  <c r="O92" i="43"/>
  <c r="P92" i="43"/>
  <c r="Q92" i="43"/>
  <c r="S92" i="43"/>
  <c r="T92" i="43" s="1"/>
  <c r="Y92" i="43"/>
  <c r="Z92" i="43"/>
  <c r="AC92" i="43"/>
  <c r="AF92" i="43"/>
  <c r="AG92" i="43"/>
  <c r="AH92" i="43"/>
  <c r="AI92" i="43"/>
  <c r="AJ92" i="43" s="1"/>
  <c r="AL92" i="43"/>
  <c r="AN92" i="43"/>
  <c r="AP92" i="43"/>
  <c r="AR92" i="43"/>
  <c r="AT92" i="43"/>
  <c r="AY92" i="43"/>
  <c r="BB92" i="43"/>
  <c r="BC92" i="43" s="1"/>
  <c r="BD92" i="43" s="1"/>
  <c r="BF92" i="43"/>
  <c r="BG92" i="43"/>
  <c r="BI92" i="43"/>
  <c r="BN92" i="43"/>
  <c r="BQ92" i="43"/>
  <c r="BT92" i="43"/>
  <c r="BV92" i="43"/>
  <c r="BX92" i="43"/>
  <c r="BY92" i="43"/>
  <c r="BZ92" i="43"/>
  <c r="CC92" i="43"/>
  <c r="C93" i="43"/>
  <c r="B93" i="43" s="1"/>
  <c r="D93" i="43"/>
  <c r="E93" i="43"/>
  <c r="F93" i="43"/>
  <c r="G93" i="43"/>
  <c r="H93" i="43"/>
  <c r="J93" i="43"/>
  <c r="L93" i="43"/>
  <c r="M93" i="43"/>
  <c r="O93" i="43"/>
  <c r="P93" i="43"/>
  <c r="Q93" i="43"/>
  <c r="S93" i="43"/>
  <c r="T93" i="43"/>
  <c r="Y93" i="43"/>
  <c r="Z93" i="43"/>
  <c r="AC93" i="43"/>
  <c r="AF93" i="43"/>
  <c r="AG93" i="43" s="1"/>
  <c r="AH93" i="43" s="1"/>
  <c r="AI93" i="43"/>
  <c r="AJ93" i="43"/>
  <c r="AL93" i="43"/>
  <c r="AN93" i="43"/>
  <c r="AP93" i="43"/>
  <c r="AR93" i="43"/>
  <c r="AT93" i="43"/>
  <c r="AY93" i="43"/>
  <c r="BB93" i="43"/>
  <c r="BC93" i="43"/>
  <c r="BD93" i="43" s="1"/>
  <c r="BF93" i="43"/>
  <c r="BG93" i="43"/>
  <c r="BI93" i="43"/>
  <c r="BN93" i="43"/>
  <c r="BQ93" i="43"/>
  <c r="BT93" i="43"/>
  <c r="BV93" i="43"/>
  <c r="BX93" i="43"/>
  <c r="BY93" i="43"/>
  <c r="BZ93" i="43"/>
  <c r="CC93" i="43"/>
  <c r="C94" i="43"/>
  <c r="B94" i="43" s="1"/>
  <c r="D94" i="43"/>
  <c r="E94" i="43"/>
  <c r="F94" i="43"/>
  <c r="G94" i="43"/>
  <c r="H94" i="43"/>
  <c r="J94" i="43"/>
  <c r="L94" i="43"/>
  <c r="M94" i="43"/>
  <c r="O94" i="43"/>
  <c r="P94" i="43"/>
  <c r="Q94" i="43" s="1"/>
  <c r="S94" i="43"/>
  <c r="T94" i="43"/>
  <c r="Y94" i="43"/>
  <c r="Z94" i="43"/>
  <c r="AC94" i="43"/>
  <c r="AF94" i="43"/>
  <c r="AG94" i="43"/>
  <c r="AH94" i="43" s="1"/>
  <c r="AI94" i="43"/>
  <c r="AJ94" i="43"/>
  <c r="AL94" i="43"/>
  <c r="AN94" i="43"/>
  <c r="AP94" i="43"/>
  <c r="AR94" i="43"/>
  <c r="AT94" i="43"/>
  <c r="AY94" i="43"/>
  <c r="BB94" i="43"/>
  <c r="BC94" i="43"/>
  <c r="BD94" i="43"/>
  <c r="BF94" i="43"/>
  <c r="BG94" i="43"/>
  <c r="BI94" i="43"/>
  <c r="BN94" i="43"/>
  <c r="BQ94" i="43"/>
  <c r="BT94" i="43"/>
  <c r="BV94" i="43"/>
  <c r="BX94" i="43"/>
  <c r="BY94" i="43"/>
  <c r="BZ94" i="43"/>
  <c r="CC94" i="43"/>
  <c r="B95" i="43"/>
  <c r="C95" i="43"/>
  <c r="D95" i="43"/>
  <c r="E95" i="43"/>
  <c r="F95" i="43"/>
  <c r="G95" i="43"/>
  <c r="H95" i="43"/>
  <c r="J95" i="43"/>
  <c r="L95" i="43"/>
  <c r="M95" i="43" s="1"/>
  <c r="O95" i="43"/>
  <c r="P95" i="43"/>
  <c r="Q95" i="43"/>
  <c r="S95" i="43"/>
  <c r="T95" i="43"/>
  <c r="Y95" i="43"/>
  <c r="Z95" i="43"/>
  <c r="AC95" i="43"/>
  <c r="AF95" i="43"/>
  <c r="AG95" i="43"/>
  <c r="AH95" i="43"/>
  <c r="AI95" i="43"/>
  <c r="AJ95" i="43"/>
  <c r="AL95" i="43"/>
  <c r="AN95" i="43"/>
  <c r="AP95" i="43"/>
  <c r="AR95" i="43"/>
  <c r="AT95" i="43"/>
  <c r="AY95" i="43"/>
  <c r="BB95" i="43"/>
  <c r="BC95" i="43"/>
  <c r="BD95" i="43"/>
  <c r="BF95" i="43"/>
  <c r="BG95" i="43"/>
  <c r="BI95" i="43"/>
  <c r="BN95" i="43"/>
  <c r="BQ95" i="43"/>
  <c r="BT95" i="43"/>
  <c r="BV95" i="43"/>
  <c r="BX95" i="43"/>
  <c r="BY95" i="43"/>
  <c r="BZ95" i="43"/>
  <c r="CC95" i="43"/>
  <c r="C96" i="43"/>
  <c r="B96" i="43" s="1"/>
  <c r="D96" i="43"/>
  <c r="E96" i="43"/>
  <c r="F96" i="43"/>
  <c r="G96" i="43"/>
  <c r="H96" i="43"/>
  <c r="J96" i="43"/>
  <c r="L96" i="43"/>
  <c r="M96" i="43"/>
  <c r="O96" i="43"/>
  <c r="P96" i="43"/>
  <c r="Q96" i="43"/>
  <c r="S96" i="43"/>
  <c r="T96" i="43" s="1"/>
  <c r="Y96" i="43"/>
  <c r="Z96" i="43"/>
  <c r="AC96" i="43"/>
  <c r="AF96" i="43"/>
  <c r="AG96" i="43"/>
  <c r="AH96" i="43"/>
  <c r="AI96" i="43"/>
  <c r="AJ96" i="43" s="1"/>
  <c r="AL96" i="43"/>
  <c r="AN96" i="43"/>
  <c r="AP96" i="43"/>
  <c r="AR96" i="43"/>
  <c r="AT96" i="43"/>
  <c r="AY96" i="43"/>
  <c r="BB96" i="43"/>
  <c r="BC96" i="43" s="1"/>
  <c r="BD96" i="43" s="1"/>
  <c r="BF96" i="43"/>
  <c r="BG96" i="43"/>
  <c r="BI96" i="43"/>
  <c r="BN96" i="43"/>
  <c r="BQ96" i="43"/>
  <c r="BT96" i="43"/>
  <c r="BV96" i="43"/>
  <c r="BX96" i="43"/>
  <c r="BY96" i="43"/>
  <c r="BZ96" i="43"/>
  <c r="CC96" i="43"/>
  <c r="C97" i="43"/>
  <c r="B97" i="43" s="1"/>
  <c r="D97" i="43"/>
  <c r="E97" i="43"/>
  <c r="F97" i="43"/>
  <c r="G97" i="43"/>
  <c r="H97" i="43"/>
  <c r="J97" i="43"/>
  <c r="L97" i="43"/>
  <c r="M97" i="43"/>
  <c r="O97" i="43"/>
  <c r="P97" i="43"/>
  <c r="Q97" i="43"/>
  <c r="S97" i="43"/>
  <c r="T97" i="43"/>
  <c r="Y97" i="43"/>
  <c r="Z97" i="43"/>
  <c r="AC97" i="43"/>
  <c r="AF97" i="43"/>
  <c r="AG97" i="43" s="1"/>
  <c r="AH97" i="43" s="1"/>
  <c r="AI97" i="43"/>
  <c r="AJ97" i="43"/>
  <c r="AL97" i="43"/>
  <c r="AN97" i="43"/>
  <c r="AP97" i="43"/>
  <c r="AR97" i="43"/>
  <c r="AT97" i="43"/>
  <c r="AY97" i="43"/>
  <c r="BB97" i="43"/>
  <c r="BC97" i="43"/>
  <c r="BD97" i="43" s="1"/>
  <c r="BF97" i="43"/>
  <c r="BG97" i="43"/>
  <c r="BI97" i="43"/>
  <c r="BN97" i="43"/>
  <c r="BQ97" i="43"/>
  <c r="BT97" i="43"/>
  <c r="BV97" i="43"/>
  <c r="BX97" i="43"/>
  <c r="BY97" i="43"/>
  <c r="BZ97" i="43"/>
  <c r="CC97" i="43"/>
  <c r="C98" i="43"/>
  <c r="B98" i="43" s="1"/>
  <c r="D98" i="43"/>
  <c r="E98" i="43"/>
  <c r="F98" i="43"/>
  <c r="G98" i="43"/>
  <c r="H98" i="43"/>
  <c r="J98" i="43"/>
  <c r="L98" i="43"/>
  <c r="M98" i="43"/>
  <c r="O98" i="43"/>
  <c r="P98" i="43"/>
  <c r="Q98" i="43" s="1"/>
  <c r="S98" i="43"/>
  <c r="T98" i="43"/>
  <c r="Y98" i="43"/>
  <c r="Z98" i="43"/>
  <c r="AC98" i="43"/>
  <c r="AF98" i="43"/>
  <c r="AG98" i="43"/>
  <c r="AH98" i="43" s="1"/>
  <c r="AI98" i="43"/>
  <c r="AJ98" i="43"/>
  <c r="AL98" i="43"/>
  <c r="AN98" i="43"/>
  <c r="AP98" i="43"/>
  <c r="AR98" i="43"/>
  <c r="AT98" i="43"/>
  <c r="AY98" i="43"/>
  <c r="BB98" i="43"/>
  <c r="BC98" i="43"/>
  <c r="BD98" i="43"/>
  <c r="BF98" i="43"/>
  <c r="BG98" i="43"/>
  <c r="BI98" i="43"/>
  <c r="BN98" i="43"/>
  <c r="BQ98" i="43"/>
  <c r="BT98" i="43"/>
  <c r="BV98" i="43"/>
  <c r="BX98" i="43"/>
  <c r="BY98" i="43"/>
  <c r="BZ98" i="43"/>
  <c r="CC98" i="43"/>
  <c r="B99" i="43"/>
  <c r="C99" i="43"/>
  <c r="D99" i="43"/>
  <c r="E99" i="43"/>
  <c r="F99" i="43"/>
  <c r="G99" i="43"/>
  <c r="H99" i="43"/>
  <c r="J99" i="43"/>
  <c r="L99" i="43"/>
  <c r="M99" i="43" s="1"/>
  <c r="O99" i="43"/>
  <c r="P99" i="43"/>
  <c r="Q99" i="43"/>
  <c r="S99" i="43"/>
  <c r="T99" i="43"/>
  <c r="Y99" i="43"/>
  <c r="Z99" i="43"/>
  <c r="AC99" i="43"/>
  <c r="AF99" i="43"/>
  <c r="AG99" i="43"/>
  <c r="AH99" i="43"/>
  <c r="AI99" i="43"/>
  <c r="AJ99" i="43"/>
  <c r="AL99" i="43"/>
  <c r="AN99" i="43"/>
  <c r="AP99" i="43"/>
  <c r="AR99" i="43"/>
  <c r="AT99" i="43"/>
  <c r="AY99" i="43"/>
  <c r="BB99" i="43"/>
  <c r="BC99" i="43"/>
  <c r="BD99" i="43"/>
  <c r="BF99" i="43"/>
  <c r="BG99" i="43"/>
  <c r="BI99" i="43"/>
  <c r="BN99" i="43"/>
  <c r="BQ99" i="43"/>
  <c r="BT99" i="43"/>
  <c r="BV99" i="43"/>
  <c r="BX99" i="43"/>
  <c r="BY99" i="43"/>
  <c r="BZ99" i="43"/>
  <c r="CC99" i="43"/>
  <c r="C100" i="43"/>
  <c r="B100" i="43" s="1"/>
  <c r="D100" i="43"/>
  <c r="E100" i="43"/>
  <c r="F100" i="43"/>
  <c r="G100" i="43"/>
  <c r="H100" i="43"/>
  <c r="J100" i="43"/>
  <c r="L100" i="43"/>
  <c r="M100" i="43"/>
  <c r="O100" i="43"/>
  <c r="P100" i="43"/>
  <c r="Q100" i="43"/>
  <c r="S100" i="43"/>
  <c r="T100" i="43" s="1"/>
  <c r="Y100" i="43"/>
  <c r="Z100" i="43"/>
  <c r="AC100" i="43"/>
  <c r="AF100" i="43"/>
  <c r="AG100" i="43"/>
  <c r="AH100" i="43"/>
  <c r="AI100" i="43"/>
  <c r="AJ100" i="43" s="1"/>
  <c r="AL100" i="43"/>
  <c r="AN100" i="43"/>
  <c r="AP100" i="43"/>
  <c r="AR100" i="43"/>
  <c r="AT100" i="43"/>
  <c r="AY100" i="43"/>
  <c r="BB100" i="43"/>
  <c r="BC100" i="43" s="1"/>
  <c r="BD100" i="43" s="1"/>
  <c r="BF100" i="43"/>
  <c r="BG100" i="43"/>
  <c r="BI100" i="43"/>
  <c r="BN100" i="43"/>
  <c r="BQ100" i="43"/>
  <c r="BT100" i="43"/>
  <c r="BV100" i="43"/>
  <c r="BX100" i="43"/>
  <c r="BY100" i="43"/>
  <c r="BZ100" i="43"/>
  <c r="CC100" i="43"/>
  <c r="C101" i="43"/>
  <c r="B101" i="43" s="1"/>
  <c r="D101" i="43"/>
  <c r="E101" i="43"/>
  <c r="F101" i="43"/>
  <c r="G101" i="43"/>
  <c r="H101" i="43"/>
  <c r="J101" i="43"/>
  <c r="L101" i="43"/>
  <c r="M101" i="43"/>
  <c r="O101" i="43"/>
  <c r="P101" i="43"/>
  <c r="Q101" i="43"/>
  <c r="S101" i="43"/>
  <c r="T101" i="43"/>
  <c r="Y101" i="43"/>
  <c r="Z101" i="43"/>
  <c r="AC101" i="43"/>
  <c r="AF101" i="43"/>
  <c r="AG101" i="43" s="1"/>
  <c r="AH101" i="43" s="1"/>
  <c r="AI101" i="43"/>
  <c r="AJ101" i="43"/>
  <c r="AL101" i="43"/>
  <c r="AN101" i="43"/>
  <c r="AP101" i="43"/>
  <c r="AR101" i="43"/>
  <c r="AT101" i="43"/>
  <c r="AY101" i="43"/>
  <c r="BB101" i="43"/>
  <c r="BC101" i="43"/>
  <c r="BD101" i="43" s="1"/>
  <c r="BF101" i="43"/>
  <c r="BG101" i="43"/>
  <c r="BI101" i="43"/>
  <c r="BN101" i="43"/>
  <c r="BQ101" i="43"/>
  <c r="BT101" i="43"/>
  <c r="BV101" i="43"/>
  <c r="BX101" i="43"/>
  <c r="BY101" i="43"/>
  <c r="BZ101" i="43"/>
  <c r="CC101" i="43"/>
  <c r="C102" i="43"/>
  <c r="B102" i="43" s="1"/>
  <c r="D102" i="43"/>
  <c r="E102" i="43"/>
  <c r="F102" i="43"/>
  <c r="G102" i="43"/>
  <c r="H102" i="43"/>
  <c r="J102" i="43"/>
  <c r="L102" i="43"/>
  <c r="M102" i="43"/>
  <c r="O102" i="43"/>
  <c r="P102" i="43"/>
  <c r="Q102" i="43" s="1"/>
  <c r="S102" i="43"/>
  <c r="T102" i="43"/>
  <c r="Y102" i="43"/>
  <c r="Z102" i="43"/>
  <c r="AC102" i="43"/>
  <c r="AF102" i="43"/>
  <c r="AG102" i="43"/>
  <c r="AH102" i="43" s="1"/>
  <c r="AI102" i="43"/>
  <c r="AJ102" i="43"/>
  <c r="AL102" i="43"/>
  <c r="AN102" i="43"/>
  <c r="AP102" i="43"/>
  <c r="AR102" i="43"/>
  <c r="AT102" i="43"/>
  <c r="AY102" i="43"/>
  <c r="BB102" i="43"/>
  <c r="BC102" i="43"/>
  <c r="BD102" i="43"/>
  <c r="BF102" i="43"/>
  <c r="BG102" i="43"/>
  <c r="BI102" i="43"/>
  <c r="BN102" i="43"/>
  <c r="BQ102" i="43"/>
  <c r="BT102" i="43"/>
  <c r="BV102" i="43"/>
  <c r="BX102" i="43"/>
  <c r="BY102" i="43"/>
  <c r="BZ102" i="43"/>
  <c r="CC102" i="43"/>
  <c r="B103" i="43"/>
  <c r="C103" i="43"/>
  <c r="D103" i="43"/>
  <c r="E103" i="43"/>
  <c r="F103" i="43"/>
  <c r="G103" i="43"/>
  <c r="H103" i="43"/>
  <c r="J103" i="43"/>
  <c r="L103" i="43"/>
  <c r="M103" i="43" s="1"/>
  <c r="O103" i="43"/>
  <c r="P103" i="43"/>
  <c r="Q103" i="43"/>
  <c r="S103" i="43"/>
  <c r="T103" i="43"/>
  <c r="Y103" i="43"/>
  <c r="Z103" i="43"/>
  <c r="AC103" i="43"/>
  <c r="AF103" i="43"/>
  <c r="AG103" i="43"/>
  <c r="AH103" i="43"/>
  <c r="AI103" i="43"/>
  <c r="AJ103" i="43"/>
  <c r="AL103" i="43"/>
  <c r="AN103" i="43"/>
  <c r="AP103" i="43"/>
  <c r="AR103" i="43"/>
  <c r="AT103" i="43"/>
  <c r="AY103" i="43"/>
  <c r="BB103" i="43"/>
  <c r="BC103" i="43"/>
  <c r="BD103" i="43"/>
  <c r="BF103" i="43"/>
  <c r="BG103" i="43"/>
  <c r="BI103" i="43"/>
  <c r="BN103" i="43"/>
  <c r="BQ103" i="43"/>
  <c r="BT103" i="43"/>
  <c r="BV103" i="43"/>
  <c r="BX103" i="43"/>
  <c r="BY103" i="43"/>
  <c r="BZ103" i="43"/>
  <c r="CC103" i="43"/>
  <c r="C104" i="43"/>
  <c r="B104" i="43" s="1"/>
  <c r="D104" i="43"/>
  <c r="E104" i="43"/>
  <c r="F104" i="43"/>
  <c r="G104" i="43"/>
  <c r="H104" i="43"/>
  <c r="J104" i="43"/>
  <c r="L104" i="43"/>
  <c r="M104" i="43"/>
  <c r="O104" i="43"/>
  <c r="P104" i="43"/>
  <c r="Q104" i="43"/>
  <c r="S104" i="43"/>
  <c r="T104" i="43" s="1"/>
  <c r="Y104" i="43"/>
  <c r="Z104" i="43"/>
  <c r="AC104" i="43"/>
  <c r="AF104" i="43"/>
  <c r="AG104" i="43"/>
  <c r="AH104" i="43"/>
  <c r="AI104" i="43"/>
  <c r="AJ104" i="43" s="1"/>
  <c r="AL104" i="43"/>
  <c r="AN104" i="43"/>
  <c r="AP104" i="43"/>
  <c r="AR104" i="43"/>
  <c r="AT104" i="43"/>
  <c r="AY104" i="43"/>
  <c r="BB104" i="43"/>
  <c r="BC104" i="43" s="1"/>
  <c r="BD104" i="43" s="1"/>
  <c r="BF104" i="43"/>
  <c r="BG104" i="43"/>
  <c r="BI104" i="43"/>
  <c r="BN104" i="43"/>
  <c r="BQ104" i="43"/>
  <c r="BT104" i="43"/>
  <c r="BV104" i="43"/>
  <c r="BX104" i="43"/>
  <c r="BY104" i="43"/>
  <c r="BZ104" i="43"/>
  <c r="CC104" i="43"/>
  <c r="C105" i="43"/>
  <c r="B105" i="43" s="1"/>
  <c r="D105" i="43"/>
  <c r="E105" i="43"/>
  <c r="F105" i="43"/>
  <c r="G105" i="43"/>
  <c r="H105" i="43"/>
  <c r="J105" i="43"/>
  <c r="L105" i="43"/>
  <c r="M105" i="43"/>
  <c r="O105" i="43"/>
  <c r="P105" i="43"/>
  <c r="Q105" i="43"/>
  <c r="S105" i="43"/>
  <c r="T105" i="43"/>
  <c r="Y105" i="43"/>
  <c r="Z105" i="43"/>
  <c r="AC105" i="43"/>
  <c r="AF105" i="43"/>
  <c r="AG105" i="43" s="1"/>
  <c r="AH105" i="43" s="1"/>
  <c r="AI105" i="43"/>
  <c r="AJ105" i="43"/>
  <c r="AL105" i="43"/>
  <c r="AN105" i="43"/>
  <c r="AP105" i="43"/>
  <c r="AR105" i="43"/>
  <c r="AT105" i="43"/>
  <c r="AY105" i="43"/>
  <c r="BB105" i="43"/>
  <c r="BC105" i="43"/>
  <c r="BD105" i="43" s="1"/>
  <c r="BF105" i="43"/>
  <c r="BG105" i="43"/>
  <c r="BI105" i="43"/>
  <c r="BN105" i="43"/>
  <c r="BQ105" i="43"/>
  <c r="BT105" i="43"/>
  <c r="BV105" i="43"/>
  <c r="BX105" i="43"/>
  <c r="BY105" i="43"/>
  <c r="BZ105" i="43"/>
  <c r="CC105" i="43"/>
  <c r="C106" i="43"/>
  <c r="B106" i="43" s="1"/>
  <c r="D106" i="43"/>
  <c r="E106" i="43"/>
  <c r="F106" i="43"/>
  <c r="G106" i="43"/>
  <c r="H106" i="43"/>
  <c r="J106" i="43"/>
  <c r="L106" i="43"/>
  <c r="M106" i="43"/>
  <c r="O106" i="43"/>
  <c r="P106" i="43"/>
  <c r="Q106" i="43" s="1"/>
  <c r="S106" i="43"/>
  <c r="T106" i="43"/>
  <c r="Y106" i="43"/>
  <c r="Z106" i="43"/>
  <c r="AC106" i="43"/>
  <c r="AF106" i="43"/>
  <c r="AG106" i="43"/>
  <c r="AH106" i="43" s="1"/>
  <c r="AI106" i="43"/>
  <c r="AJ106" i="43"/>
  <c r="AL106" i="43"/>
  <c r="AN106" i="43"/>
  <c r="AP106" i="43"/>
  <c r="AR106" i="43"/>
  <c r="AT106" i="43"/>
  <c r="AY106" i="43"/>
  <c r="BB106" i="43"/>
  <c r="BC106" i="43"/>
  <c r="BD106" i="43"/>
  <c r="BF106" i="43"/>
  <c r="BG106" i="43"/>
  <c r="BI106" i="43"/>
  <c r="BN106" i="43"/>
  <c r="BQ106" i="43"/>
  <c r="BT106" i="43"/>
  <c r="BV106" i="43"/>
  <c r="BX106" i="43"/>
  <c r="BY106" i="43"/>
  <c r="BZ106" i="43"/>
  <c r="CC106" i="43"/>
  <c r="B107" i="43"/>
  <c r="C107" i="43"/>
  <c r="D107" i="43"/>
  <c r="E107" i="43"/>
  <c r="F107" i="43"/>
  <c r="G107" i="43"/>
  <c r="H107" i="43"/>
  <c r="J107" i="43"/>
  <c r="L107" i="43"/>
  <c r="M107" i="43" s="1"/>
  <c r="O107" i="43"/>
  <c r="P107" i="43"/>
  <c r="Q107" i="43"/>
  <c r="S107" i="43"/>
  <c r="T107" i="43"/>
  <c r="Y107" i="43"/>
  <c r="Z107" i="43"/>
  <c r="AC107" i="43"/>
  <c r="AF107" i="43"/>
  <c r="AG107" i="43"/>
  <c r="AH107" i="43"/>
  <c r="AI107" i="43"/>
  <c r="AJ107" i="43"/>
  <c r="AL107" i="43"/>
  <c r="AN107" i="43"/>
  <c r="AP107" i="43"/>
  <c r="AR107" i="43"/>
  <c r="AT107" i="43"/>
  <c r="AY107" i="43"/>
  <c r="BB107" i="43"/>
  <c r="BC107" i="43"/>
  <c r="BD107" i="43"/>
  <c r="BF107" i="43"/>
  <c r="BG107" i="43"/>
  <c r="BI107" i="43"/>
  <c r="BN107" i="43"/>
  <c r="BQ107" i="43"/>
  <c r="BT107" i="43"/>
  <c r="BV107" i="43"/>
  <c r="BX107" i="43"/>
  <c r="BY107" i="43"/>
  <c r="BZ107" i="43"/>
  <c r="CC107" i="43"/>
  <c r="C108" i="43"/>
  <c r="B108" i="43" s="1"/>
  <c r="D108" i="43"/>
  <c r="E108" i="43"/>
  <c r="F108" i="43"/>
  <c r="G108" i="43"/>
  <c r="H108" i="43"/>
  <c r="J108" i="43"/>
  <c r="L108" i="43"/>
  <c r="M108" i="43"/>
  <c r="O108" i="43"/>
  <c r="P108" i="43"/>
  <c r="Q108" i="43"/>
  <c r="S108" i="43"/>
  <c r="T108" i="43" s="1"/>
  <c r="Y108" i="43"/>
  <c r="Z108" i="43"/>
  <c r="AC108" i="43"/>
  <c r="AF108" i="43"/>
  <c r="AG108" i="43"/>
  <c r="AH108" i="43"/>
  <c r="AI108" i="43"/>
  <c r="AJ108" i="43" s="1"/>
  <c r="AL108" i="43"/>
  <c r="AN108" i="43"/>
  <c r="AP108" i="43"/>
  <c r="AR108" i="43"/>
  <c r="AT108" i="43"/>
  <c r="AY108" i="43"/>
  <c r="BB108" i="43"/>
  <c r="BC108" i="43" s="1"/>
  <c r="BD108" i="43" s="1"/>
  <c r="BF108" i="43"/>
  <c r="BG108" i="43"/>
  <c r="BI108" i="43"/>
  <c r="BN108" i="43"/>
  <c r="BQ108" i="43"/>
  <c r="BT108" i="43"/>
  <c r="BV108" i="43"/>
  <c r="BX108" i="43"/>
  <c r="BY108" i="43"/>
  <c r="BZ108" i="43"/>
  <c r="CC108" i="43"/>
  <c r="C109" i="43"/>
  <c r="B109" i="43" s="1"/>
  <c r="D109" i="43"/>
  <c r="E109" i="43"/>
  <c r="F109" i="43"/>
  <c r="G109" i="43"/>
  <c r="H109" i="43"/>
  <c r="J109" i="43"/>
  <c r="L109" i="43"/>
  <c r="M109" i="43"/>
  <c r="O109" i="43"/>
  <c r="P109" i="43"/>
  <c r="Q109" i="43"/>
  <c r="S109" i="43"/>
  <c r="T109" i="43"/>
  <c r="Y109" i="43"/>
  <c r="Z109" i="43"/>
  <c r="AC109" i="43"/>
  <c r="AF109" i="43"/>
  <c r="AG109" i="43" s="1"/>
  <c r="AH109" i="43" s="1"/>
  <c r="AI109" i="43"/>
  <c r="AJ109" i="43"/>
  <c r="AL109" i="43"/>
  <c r="AN109" i="43"/>
  <c r="AP109" i="43"/>
  <c r="AR109" i="43"/>
  <c r="AT109" i="43"/>
  <c r="AY109" i="43"/>
  <c r="BB109" i="43"/>
  <c r="BC109" i="43"/>
  <c r="BD109" i="43" s="1"/>
  <c r="BF109" i="43"/>
  <c r="BG109" i="43"/>
  <c r="BI109" i="43"/>
  <c r="BN109" i="43"/>
  <c r="BQ109" i="43"/>
  <c r="BT109" i="43"/>
  <c r="BV109" i="43"/>
  <c r="BX109" i="43"/>
  <c r="BY109" i="43"/>
  <c r="BZ109" i="43"/>
  <c r="CC109" i="43"/>
  <c r="C110" i="43"/>
  <c r="B110" i="43" s="1"/>
  <c r="D110" i="43"/>
  <c r="E110" i="43"/>
  <c r="F110" i="43"/>
  <c r="G110" i="43"/>
  <c r="H110" i="43"/>
  <c r="J110" i="43"/>
  <c r="L110" i="43"/>
  <c r="M110" i="43"/>
  <c r="O110" i="43"/>
  <c r="P110" i="43"/>
  <c r="Q110" i="43" s="1"/>
  <c r="S110" i="43"/>
  <c r="T110" i="43"/>
  <c r="Y110" i="43"/>
  <c r="Z110" i="43"/>
  <c r="AC110" i="43"/>
  <c r="AF110" i="43"/>
  <c r="AG110" i="43"/>
  <c r="AH110" i="43" s="1"/>
  <c r="AI110" i="43"/>
  <c r="AJ110" i="43"/>
  <c r="AL110" i="43"/>
  <c r="AN110" i="43"/>
  <c r="AP110" i="43"/>
  <c r="AR110" i="43"/>
  <c r="AT110" i="43"/>
  <c r="AY110" i="43"/>
  <c r="BB110" i="43"/>
  <c r="BC110" i="43"/>
  <c r="BD110" i="43"/>
  <c r="BF110" i="43"/>
  <c r="BG110" i="43"/>
  <c r="BI110" i="43"/>
  <c r="BN110" i="43"/>
  <c r="BQ110" i="43"/>
  <c r="BT110" i="43"/>
  <c r="BV110" i="43"/>
  <c r="BX110" i="43"/>
  <c r="BY110" i="43"/>
  <c r="BZ110" i="43"/>
  <c r="CC110" i="43"/>
  <c r="B111" i="43"/>
  <c r="C111" i="43"/>
  <c r="D111" i="43"/>
  <c r="E111" i="43"/>
  <c r="F111" i="43"/>
  <c r="G111" i="43"/>
  <c r="H111" i="43"/>
  <c r="J111" i="43"/>
  <c r="L111" i="43"/>
  <c r="M111" i="43" s="1"/>
  <c r="O111" i="43"/>
  <c r="P111" i="43"/>
  <c r="Q111" i="43"/>
  <c r="S111" i="43"/>
  <c r="T111" i="43"/>
  <c r="Y111" i="43"/>
  <c r="Z111" i="43"/>
  <c r="AC111" i="43"/>
  <c r="AF111" i="43"/>
  <c r="AG111" i="43"/>
  <c r="AH111" i="43"/>
  <c r="AI111" i="43"/>
  <c r="AJ111" i="43"/>
  <c r="AL111" i="43"/>
  <c r="AN111" i="43"/>
  <c r="AP111" i="43"/>
  <c r="AR111" i="43"/>
  <c r="AT111" i="43"/>
  <c r="AY111" i="43"/>
  <c r="BB111" i="43"/>
  <c r="BC111" i="43"/>
  <c r="BD111" i="43"/>
  <c r="BF111" i="43"/>
  <c r="BG111" i="43"/>
  <c r="BI111" i="43"/>
  <c r="BN111" i="43"/>
  <c r="BQ111" i="43"/>
  <c r="BT111" i="43"/>
  <c r="BV111" i="43"/>
  <c r="BX111" i="43"/>
  <c r="BY111" i="43"/>
  <c r="BZ111" i="43"/>
  <c r="CC111" i="43"/>
  <c r="C112" i="43"/>
  <c r="B112" i="43" s="1"/>
  <c r="D112" i="43"/>
  <c r="E112" i="43"/>
  <c r="F112" i="43"/>
  <c r="G112" i="43"/>
  <c r="H112" i="43"/>
  <c r="J112" i="43"/>
  <c r="L112" i="43"/>
  <c r="M112" i="43"/>
  <c r="O112" i="43"/>
  <c r="P112" i="43"/>
  <c r="Q112" i="43"/>
  <c r="S112" i="43"/>
  <c r="T112" i="43" s="1"/>
  <c r="Y112" i="43"/>
  <c r="Z112" i="43"/>
  <c r="AC112" i="43"/>
  <c r="AF112" i="43"/>
  <c r="AG112" i="43"/>
  <c r="AH112" i="43"/>
  <c r="AI112" i="43"/>
  <c r="AJ112" i="43" s="1"/>
  <c r="AL112" i="43"/>
  <c r="AN112" i="43"/>
  <c r="AP112" i="43"/>
  <c r="AR112" i="43"/>
  <c r="AT112" i="43"/>
  <c r="AY112" i="43"/>
  <c r="BB112" i="43"/>
  <c r="BC112" i="43" s="1"/>
  <c r="BD112" i="43" s="1"/>
  <c r="BF112" i="43"/>
  <c r="BG112" i="43"/>
  <c r="BI112" i="43"/>
  <c r="BN112" i="43"/>
  <c r="BQ112" i="43"/>
  <c r="BT112" i="43"/>
  <c r="BV112" i="43"/>
  <c r="BX112" i="43"/>
  <c r="BY112" i="43"/>
  <c r="BZ112" i="43"/>
  <c r="CC112" i="43"/>
  <c r="C113" i="43"/>
  <c r="B113" i="43" s="1"/>
  <c r="D113" i="43"/>
  <c r="E113" i="43"/>
  <c r="F113" i="43"/>
  <c r="G113" i="43"/>
  <c r="H113" i="43"/>
  <c r="J113" i="43"/>
  <c r="L113" i="43"/>
  <c r="M113" i="43"/>
  <c r="O113" i="43"/>
  <c r="P113" i="43"/>
  <c r="Q113" i="43"/>
  <c r="S113" i="43"/>
  <c r="T113" i="43"/>
  <c r="Y113" i="43"/>
  <c r="Z113" i="43"/>
  <c r="AC113" i="43"/>
  <c r="AF113" i="43"/>
  <c r="AG113" i="43" s="1"/>
  <c r="AH113" i="43" s="1"/>
  <c r="AI113" i="43"/>
  <c r="AJ113" i="43"/>
  <c r="AL113" i="43"/>
  <c r="AN113" i="43"/>
  <c r="AP113" i="43"/>
  <c r="AR113" i="43"/>
  <c r="AT113" i="43"/>
  <c r="AY113" i="43"/>
  <c r="BB113" i="43"/>
  <c r="BC113" i="43"/>
  <c r="BD113" i="43" s="1"/>
  <c r="BF113" i="43"/>
  <c r="BG113" i="43"/>
  <c r="BI113" i="43"/>
  <c r="BN113" i="43"/>
  <c r="BQ113" i="43"/>
  <c r="BT113" i="43"/>
  <c r="BV113" i="43"/>
  <c r="BX113" i="43"/>
  <c r="BY113" i="43"/>
  <c r="BZ113" i="43"/>
  <c r="CC113" i="43"/>
  <c r="C114" i="43"/>
  <c r="B114" i="43" s="1"/>
  <c r="D114" i="43"/>
  <c r="E114" i="43"/>
  <c r="F114" i="43"/>
  <c r="G114" i="43"/>
  <c r="H114" i="43"/>
  <c r="J114" i="43"/>
  <c r="L114" i="43"/>
  <c r="M114" i="43"/>
  <c r="O114" i="43"/>
  <c r="P114" i="43"/>
  <c r="Q114" i="43" s="1"/>
  <c r="S114" i="43"/>
  <c r="T114" i="43"/>
  <c r="Y114" i="43"/>
  <c r="Z114" i="43"/>
  <c r="AC114" i="43"/>
  <c r="AF114" i="43"/>
  <c r="AG114" i="43"/>
  <c r="AH114" i="43" s="1"/>
  <c r="AI114" i="43"/>
  <c r="AJ114" i="43"/>
  <c r="AL114" i="43"/>
  <c r="AN114" i="43"/>
  <c r="AP114" i="43"/>
  <c r="AR114" i="43"/>
  <c r="AT114" i="43"/>
  <c r="AY114" i="43"/>
  <c r="BB114" i="43"/>
  <c r="BC114" i="43"/>
  <c r="BD114" i="43"/>
  <c r="BF114" i="43"/>
  <c r="BG114" i="43"/>
  <c r="BI114" i="43"/>
  <c r="BN114" i="43"/>
  <c r="BQ114" i="43"/>
  <c r="BT114" i="43"/>
  <c r="BV114" i="43"/>
  <c r="BX114" i="43"/>
  <c r="BY114" i="43"/>
  <c r="BZ114" i="43"/>
  <c r="CC114" i="43"/>
  <c r="B115" i="43"/>
  <c r="C115" i="43"/>
  <c r="D115" i="43"/>
  <c r="E115" i="43"/>
  <c r="F115" i="43"/>
  <c r="G115" i="43"/>
  <c r="H115" i="43"/>
  <c r="J115" i="43"/>
  <c r="L115" i="43"/>
  <c r="M115" i="43" s="1"/>
  <c r="O115" i="43"/>
  <c r="P115" i="43"/>
  <c r="Q115" i="43"/>
  <c r="S115" i="43"/>
  <c r="T115" i="43"/>
  <c r="Y115" i="43"/>
  <c r="Z115" i="43"/>
  <c r="AC115" i="43"/>
  <c r="AF115" i="43"/>
  <c r="AG115" i="43"/>
  <c r="AH115" i="43"/>
  <c r="AI115" i="43"/>
  <c r="AJ115" i="43"/>
  <c r="AL115" i="43"/>
  <c r="AN115" i="43"/>
  <c r="AP115" i="43"/>
  <c r="AR115" i="43"/>
  <c r="AT115" i="43"/>
  <c r="AY115" i="43"/>
  <c r="BB115" i="43"/>
  <c r="BC115" i="43"/>
  <c r="BD115" i="43"/>
  <c r="BF115" i="43"/>
  <c r="BG115" i="43"/>
  <c r="BI115" i="43"/>
  <c r="BN115" i="43"/>
  <c r="BQ115" i="43"/>
  <c r="BT115" i="43"/>
  <c r="BV115" i="43"/>
  <c r="BX115" i="43"/>
  <c r="BY115" i="43"/>
  <c r="BZ115" i="43"/>
  <c r="CC115" i="43"/>
  <c r="C116" i="43"/>
  <c r="B116" i="43" s="1"/>
  <c r="D116" i="43"/>
  <c r="E116" i="43"/>
  <c r="F116" i="43"/>
  <c r="G116" i="43"/>
  <c r="H116" i="43"/>
  <c r="J116" i="43"/>
  <c r="L116" i="43"/>
  <c r="M116" i="43"/>
  <c r="O116" i="43"/>
  <c r="P116" i="43"/>
  <c r="Q116" i="43"/>
  <c r="S116" i="43"/>
  <c r="T116" i="43" s="1"/>
  <c r="Y116" i="43"/>
  <c r="Z116" i="43"/>
  <c r="AC116" i="43"/>
  <c r="AF116" i="43"/>
  <c r="AG116" i="43"/>
  <c r="AH116" i="43"/>
  <c r="AI116" i="43"/>
  <c r="AJ116" i="43" s="1"/>
  <c r="AL116" i="43"/>
  <c r="AN116" i="43"/>
  <c r="AP116" i="43"/>
  <c r="AR116" i="43"/>
  <c r="AT116" i="43"/>
  <c r="AY116" i="43"/>
  <c r="BB116" i="43"/>
  <c r="BC116" i="43" s="1"/>
  <c r="BD116" i="43" s="1"/>
  <c r="BF116" i="43"/>
  <c r="BG116" i="43"/>
  <c r="BI116" i="43"/>
  <c r="BN116" i="43"/>
  <c r="BQ116" i="43"/>
  <c r="BT116" i="43"/>
  <c r="BV116" i="43"/>
  <c r="BX116" i="43"/>
  <c r="BY116" i="43"/>
  <c r="BZ116" i="43"/>
  <c r="CC116" i="43"/>
  <c r="C117" i="43"/>
  <c r="B117" i="43" s="1"/>
  <c r="D117" i="43"/>
  <c r="E117" i="43"/>
  <c r="F117" i="43"/>
  <c r="G117" i="43"/>
  <c r="H117" i="43"/>
  <c r="J117" i="43"/>
  <c r="L117" i="43"/>
  <c r="M117" i="43"/>
  <c r="O117" i="43"/>
  <c r="P117" i="43"/>
  <c r="Q117" i="43"/>
  <c r="S117" i="43"/>
  <c r="T117" i="43"/>
  <c r="Y117" i="43"/>
  <c r="Z117" i="43"/>
  <c r="AC117" i="43"/>
  <c r="AF117" i="43"/>
  <c r="AG117" i="43" s="1"/>
  <c r="AH117" i="43" s="1"/>
  <c r="AI117" i="43"/>
  <c r="AJ117" i="43"/>
  <c r="AL117" i="43"/>
  <c r="AN117" i="43"/>
  <c r="AP117" i="43"/>
  <c r="AR117" i="43"/>
  <c r="AT117" i="43"/>
  <c r="AY117" i="43"/>
  <c r="BB117" i="43"/>
  <c r="BC117" i="43"/>
  <c r="BD117" i="43" s="1"/>
  <c r="BF117" i="43"/>
  <c r="BG117" i="43"/>
  <c r="BI117" i="43"/>
  <c r="BN117" i="43"/>
  <c r="BQ117" i="43"/>
  <c r="BT117" i="43"/>
  <c r="BV117" i="43"/>
  <c r="BX117" i="43"/>
  <c r="BY117" i="43"/>
  <c r="BZ117" i="43"/>
  <c r="CC117" i="43"/>
  <c r="C118" i="43"/>
  <c r="B118" i="43" s="1"/>
  <c r="D118" i="43"/>
  <c r="E118" i="43"/>
  <c r="F118" i="43"/>
  <c r="G118" i="43"/>
  <c r="H118" i="43"/>
  <c r="J118" i="43"/>
  <c r="L118" i="43"/>
  <c r="M118" i="43"/>
  <c r="O118" i="43"/>
  <c r="P118" i="43"/>
  <c r="Q118" i="43" s="1"/>
  <c r="S118" i="43"/>
  <c r="T118" i="43"/>
  <c r="Y118" i="43"/>
  <c r="Z118" i="43"/>
  <c r="AC118" i="43"/>
  <c r="AF118" i="43"/>
  <c r="AG118" i="43"/>
  <c r="AH118" i="43" s="1"/>
  <c r="AI118" i="43"/>
  <c r="AJ118" i="43"/>
  <c r="AL118" i="43"/>
  <c r="AN118" i="43"/>
  <c r="AP118" i="43"/>
  <c r="AR118" i="43"/>
  <c r="AT118" i="43"/>
  <c r="AY118" i="43"/>
  <c r="BB118" i="43"/>
  <c r="BC118" i="43"/>
  <c r="BD118" i="43"/>
  <c r="BF118" i="43"/>
  <c r="BG118" i="43"/>
  <c r="BI118" i="43"/>
  <c r="BN118" i="43"/>
  <c r="BQ118" i="43"/>
  <c r="BT118" i="43"/>
  <c r="BV118" i="43"/>
  <c r="BX118" i="43"/>
  <c r="BY118" i="43"/>
  <c r="BZ118" i="43"/>
  <c r="CC118" i="43"/>
  <c r="B119" i="43"/>
  <c r="C119" i="43"/>
  <c r="D119" i="43"/>
  <c r="E119" i="43"/>
  <c r="F119" i="43"/>
  <c r="G119" i="43"/>
  <c r="H119" i="43"/>
  <c r="J119" i="43"/>
  <c r="L119" i="43"/>
  <c r="M119" i="43" s="1"/>
  <c r="O119" i="43"/>
  <c r="P119" i="43"/>
  <c r="Q119" i="43"/>
  <c r="S119" i="43"/>
  <c r="T119" i="43"/>
  <c r="Y119" i="43"/>
  <c r="Z119" i="43"/>
  <c r="AC119" i="43"/>
  <c r="AF119" i="43"/>
  <c r="AG119" i="43"/>
  <c r="AH119" i="43"/>
  <c r="AI119" i="43"/>
  <c r="AJ119" i="43"/>
  <c r="AL119" i="43"/>
  <c r="AN119" i="43"/>
  <c r="AP119" i="43"/>
  <c r="AR119" i="43"/>
  <c r="AT119" i="43"/>
  <c r="AY119" i="43"/>
  <c r="BB119" i="43"/>
  <c r="BC119" i="43"/>
  <c r="BD119" i="43"/>
  <c r="BF119" i="43"/>
  <c r="BG119" i="43"/>
  <c r="BI119" i="43"/>
  <c r="BN119" i="43"/>
  <c r="BQ119" i="43"/>
  <c r="BT119" i="43"/>
  <c r="BV119" i="43"/>
  <c r="BX119" i="43"/>
  <c r="BY119" i="43"/>
  <c r="BZ119" i="43"/>
  <c r="CC119" i="43"/>
  <c r="C120" i="43"/>
  <c r="B120" i="43" s="1"/>
  <c r="D120" i="43"/>
  <c r="E120" i="43"/>
  <c r="F120" i="43"/>
  <c r="G120" i="43"/>
  <c r="H120" i="43"/>
  <c r="J120" i="43"/>
  <c r="L120" i="43"/>
  <c r="M120" i="43"/>
  <c r="O120" i="43"/>
  <c r="P120" i="43"/>
  <c r="Q120" i="43"/>
  <c r="S120" i="43"/>
  <c r="T120" i="43" s="1"/>
  <c r="Y120" i="43"/>
  <c r="Z120" i="43"/>
  <c r="AC120" i="43"/>
  <c r="AF120" i="43"/>
  <c r="AG120" i="43"/>
  <c r="AH120" i="43"/>
  <c r="AI120" i="43"/>
  <c r="AJ120" i="43" s="1"/>
  <c r="AL120" i="43"/>
  <c r="AN120" i="43"/>
  <c r="AP120" i="43"/>
  <c r="AR120" i="43"/>
  <c r="AT120" i="43"/>
  <c r="AY120" i="43"/>
  <c r="BB120" i="43"/>
  <c r="BC120" i="43" s="1"/>
  <c r="BD120" i="43" s="1"/>
  <c r="BF120" i="43"/>
  <c r="BG120" i="43"/>
  <c r="BI120" i="43"/>
  <c r="BN120" i="43"/>
  <c r="BQ120" i="43"/>
  <c r="BT120" i="43"/>
  <c r="BV120" i="43"/>
  <c r="BX120" i="43"/>
  <c r="BY120" i="43"/>
  <c r="BZ120" i="43"/>
  <c r="CC120" i="43"/>
  <c r="C121" i="43"/>
  <c r="B121" i="43" s="1"/>
  <c r="D121" i="43"/>
  <c r="E121" i="43"/>
  <c r="F121" i="43"/>
  <c r="G121" i="43"/>
  <c r="H121" i="43"/>
  <c r="J121" i="43"/>
  <c r="L121" i="43"/>
  <c r="M121" i="43"/>
  <c r="O121" i="43"/>
  <c r="P121" i="43"/>
  <c r="Q121" i="43"/>
  <c r="S121" i="43"/>
  <c r="T121" i="43"/>
  <c r="Y121" i="43"/>
  <c r="Z121" i="43"/>
  <c r="AC121" i="43"/>
  <c r="AF121" i="43"/>
  <c r="AG121" i="43" s="1"/>
  <c r="AH121" i="43" s="1"/>
  <c r="AI121" i="43"/>
  <c r="AJ121" i="43"/>
  <c r="AL121" i="43"/>
  <c r="AN121" i="43"/>
  <c r="AP121" i="43"/>
  <c r="AR121" i="43"/>
  <c r="AT121" i="43"/>
  <c r="AY121" i="43"/>
  <c r="BB121" i="43"/>
  <c r="BC121" i="43"/>
  <c r="BD121" i="43" s="1"/>
  <c r="BF121" i="43"/>
  <c r="BG121" i="43"/>
  <c r="BI121" i="43"/>
  <c r="BN121" i="43"/>
  <c r="BQ121" i="43"/>
  <c r="BT121" i="43"/>
  <c r="BV121" i="43"/>
  <c r="BX121" i="43"/>
  <c r="BY121" i="43"/>
  <c r="BZ121" i="43"/>
  <c r="CC121" i="43"/>
  <c r="C122" i="43"/>
  <c r="B122" i="43" s="1"/>
  <c r="D122" i="43"/>
  <c r="E122" i="43"/>
  <c r="F122" i="43"/>
  <c r="G122" i="43"/>
  <c r="H122" i="43"/>
  <c r="J122" i="43"/>
  <c r="L122" i="43"/>
  <c r="M122" i="43"/>
  <c r="O122" i="43"/>
  <c r="P122" i="43"/>
  <c r="Q122" i="43" s="1"/>
  <c r="S122" i="43"/>
  <c r="T122" i="43"/>
  <c r="Y122" i="43"/>
  <c r="Z122" i="43"/>
  <c r="AC122" i="43"/>
  <c r="AF122" i="43"/>
  <c r="AG122" i="43"/>
  <c r="AH122" i="43" s="1"/>
  <c r="AI122" i="43"/>
  <c r="AJ122" i="43"/>
  <c r="AL122" i="43"/>
  <c r="AN122" i="43"/>
  <c r="AP122" i="43"/>
  <c r="AR122" i="43"/>
  <c r="AT122" i="43"/>
  <c r="AY122" i="43"/>
  <c r="BB122" i="43"/>
  <c r="BC122" i="43"/>
  <c r="BD122" i="43"/>
  <c r="BF122" i="43"/>
  <c r="BG122" i="43"/>
  <c r="BI122" i="43"/>
  <c r="BN122" i="43"/>
  <c r="BQ122" i="43"/>
  <c r="BT122" i="43"/>
  <c r="BV122" i="43"/>
  <c r="BX122" i="43"/>
  <c r="BY122" i="43"/>
  <c r="BZ122" i="43"/>
  <c r="CC122" i="43"/>
  <c r="B123" i="43"/>
  <c r="C123" i="43"/>
  <c r="D123" i="43"/>
  <c r="E123" i="43"/>
  <c r="F123" i="43"/>
  <c r="G123" i="43"/>
  <c r="H123" i="43"/>
  <c r="J123" i="43"/>
  <c r="L123" i="43"/>
  <c r="M123" i="43" s="1"/>
  <c r="O123" i="43"/>
  <c r="P123" i="43"/>
  <c r="Q123" i="43"/>
  <c r="S123" i="43"/>
  <c r="T123" i="43"/>
  <c r="Y123" i="43"/>
  <c r="Z123" i="43"/>
  <c r="AC123" i="43"/>
  <c r="AF123" i="43"/>
  <c r="AG123" i="43"/>
  <c r="AH123" i="43"/>
  <c r="AI123" i="43"/>
  <c r="AJ123" i="43"/>
  <c r="AL123" i="43"/>
  <c r="AN123" i="43"/>
  <c r="AP123" i="43"/>
  <c r="AR123" i="43"/>
  <c r="AT123" i="43"/>
  <c r="AY123" i="43"/>
  <c r="BB123" i="43"/>
  <c r="BC123" i="43"/>
  <c r="BD123" i="43"/>
  <c r="BF123" i="43"/>
  <c r="BG123" i="43"/>
  <c r="BI123" i="43"/>
  <c r="BN123" i="43"/>
  <c r="BQ123" i="43"/>
  <c r="BT123" i="43"/>
  <c r="BV123" i="43"/>
  <c r="BX123" i="43"/>
  <c r="BY123" i="43"/>
  <c r="BZ123" i="43"/>
  <c r="CC123" i="43"/>
  <c r="C124" i="43"/>
  <c r="B124" i="43" s="1"/>
  <c r="D124" i="43"/>
  <c r="E124" i="43"/>
  <c r="F124" i="43"/>
  <c r="G124" i="43"/>
  <c r="H124" i="43"/>
  <c r="J124" i="43"/>
  <c r="L124" i="43"/>
  <c r="M124" i="43"/>
  <c r="O124" i="43"/>
  <c r="P124" i="43"/>
  <c r="Q124" i="43"/>
  <c r="S124" i="43"/>
  <c r="T124" i="43" s="1"/>
  <c r="Y124" i="43"/>
  <c r="Z124" i="43"/>
  <c r="AC124" i="43"/>
  <c r="AF124" i="43"/>
  <c r="AG124" i="43"/>
  <c r="AH124" i="43"/>
  <c r="AI124" i="43"/>
  <c r="AJ124" i="43" s="1"/>
  <c r="AL124" i="43"/>
  <c r="AN124" i="43"/>
  <c r="AP124" i="43"/>
  <c r="AR124" i="43"/>
  <c r="AT124" i="43"/>
  <c r="AY124" i="43"/>
  <c r="BB124" i="43"/>
  <c r="BC124" i="43" s="1"/>
  <c r="BD124" i="43" s="1"/>
  <c r="BF124" i="43"/>
  <c r="BG124" i="43"/>
  <c r="BI124" i="43"/>
  <c r="BN124" i="43"/>
  <c r="BQ124" i="43"/>
  <c r="BT124" i="43"/>
  <c r="BV124" i="43"/>
  <c r="BX124" i="43"/>
  <c r="BY124" i="43"/>
  <c r="BZ124" i="43"/>
  <c r="CC124" i="43"/>
  <c r="C125" i="43"/>
  <c r="B125" i="43" s="1"/>
  <c r="D125" i="43"/>
  <c r="E125" i="43"/>
  <c r="F125" i="43"/>
  <c r="G125" i="43"/>
  <c r="H125" i="43"/>
  <c r="J125" i="43"/>
  <c r="L125" i="43"/>
  <c r="M125" i="43"/>
  <c r="O125" i="43"/>
  <c r="P125" i="43"/>
  <c r="Q125" i="43"/>
  <c r="S125" i="43"/>
  <c r="T125" i="43"/>
  <c r="Y125" i="43"/>
  <c r="Z125" i="43"/>
  <c r="AC125" i="43"/>
  <c r="AF125" i="43"/>
  <c r="AG125" i="43" s="1"/>
  <c r="AH125" i="43" s="1"/>
  <c r="AI125" i="43"/>
  <c r="AJ125" i="43"/>
  <c r="AL125" i="43"/>
  <c r="AN125" i="43"/>
  <c r="AP125" i="43"/>
  <c r="AR125" i="43"/>
  <c r="AT125" i="43"/>
  <c r="AY125" i="43"/>
  <c r="BB125" i="43"/>
  <c r="BC125" i="43"/>
  <c r="BD125" i="43" s="1"/>
  <c r="BF125" i="43"/>
  <c r="BG125" i="43"/>
  <c r="BI125" i="43"/>
  <c r="BN125" i="43"/>
  <c r="BQ125" i="43"/>
  <c r="BT125" i="43"/>
  <c r="BV125" i="43"/>
  <c r="BX125" i="43"/>
  <c r="BY125" i="43"/>
  <c r="BZ125" i="43"/>
  <c r="CC125" i="43"/>
  <c r="C126" i="43"/>
  <c r="B126" i="43" s="1"/>
  <c r="D126" i="43"/>
  <c r="E126" i="43"/>
  <c r="F126" i="43"/>
  <c r="G126" i="43"/>
  <c r="H126" i="43"/>
  <c r="J126" i="43"/>
  <c r="L126" i="43"/>
  <c r="M126" i="43"/>
  <c r="O126" i="43"/>
  <c r="P126" i="43"/>
  <c r="Q126" i="43" s="1"/>
  <c r="S126" i="43"/>
  <c r="T126" i="43"/>
  <c r="Y126" i="43"/>
  <c r="Z126" i="43"/>
  <c r="AC126" i="43"/>
  <c r="AF126" i="43"/>
  <c r="AG126" i="43"/>
  <c r="AH126" i="43" s="1"/>
  <c r="AI126" i="43"/>
  <c r="AJ126" i="43"/>
  <c r="AL126" i="43"/>
  <c r="AN126" i="43"/>
  <c r="AP126" i="43"/>
  <c r="AR126" i="43"/>
  <c r="AT126" i="43"/>
  <c r="AY126" i="43"/>
  <c r="BB126" i="43"/>
  <c r="BC126" i="43"/>
  <c r="BD126" i="43"/>
  <c r="BF126" i="43"/>
  <c r="BG126" i="43"/>
  <c r="BI126" i="43"/>
  <c r="BN126" i="43"/>
  <c r="BQ126" i="43"/>
  <c r="BT126" i="43"/>
  <c r="BV126" i="43"/>
  <c r="BX126" i="43"/>
  <c r="BY126" i="43"/>
  <c r="BZ126" i="43"/>
  <c r="CC126" i="43"/>
  <c r="B127" i="43"/>
  <c r="C127" i="43"/>
  <c r="D127" i="43"/>
  <c r="E127" i="43"/>
  <c r="F127" i="43"/>
  <c r="G127" i="43"/>
  <c r="H127" i="43"/>
  <c r="J127" i="43"/>
  <c r="L127" i="43"/>
  <c r="M127" i="43" s="1"/>
  <c r="O127" i="43"/>
  <c r="P127" i="43"/>
  <c r="Q127" i="43"/>
  <c r="S127" i="43"/>
  <c r="T127" i="43"/>
  <c r="Y127" i="43"/>
  <c r="Z127" i="43"/>
  <c r="AC127" i="43"/>
  <c r="AF127" i="43"/>
  <c r="AG127" i="43"/>
  <c r="AH127" i="43"/>
  <c r="AI127" i="43"/>
  <c r="AJ127" i="43"/>
  <c r="AL127" i="43"/>
  <c r="AN127" i="43"/>
  <c r="AP127" i="43"/>
  <c r="AR127" i="43"/>
  <c r="AT127" i="43"/>
  <c r="AY127" i="43"/>
  <c r="BB127" i="43"/>
  <c r="BC127" i="43"/>
  <c r="BD127" i="43"/>
  <c r="BF127" i="43"/>
  <c r="BG127" i="43"/>
  <c r="BI127" i="43"/>
  <c r="BN127" i="43"/>
  <c r="BQ127" i="43"/>
  <c r="BT127" i="43"/>
  <c r="BV127" i="43"/>
  <c r="BX127" i="43"/>
  <c r="BY127" i="43"/>
  <c r="BZ127" i="43"/>
  <c r="CC127" i="43"/>
  <c r="C128" i="43"/>
  <c r="B128" i="43" s="1"/>
  <c r="D128" i="43"/>
  <c r="E128" i="43"/>
  <c r="F128" i="43"/>
  <c r="G128" i="43"/>
  <c r="H128" i="43"/>
  <c r="J128" i="43"/>
  <c r="L128" i="43"/>
  <c r="M128" i="43"/>
  <c r="O128" i="43"/>
  <c r="P128" i="43"/>
  <c r="Q128" i="43"/>
  <c r="S128" i="43"/>
  <c r="T128" i="43" s="1"/>
  <c r="Y128" i="43"/>
  <c r="Z128" i="43"/>
  <c r="AC128" i="43"/>
  <c r="AF128" i="43"/>
  <c r="AG128" i="43"/>
  <c r="AH128" i="43"/>
  <c r="AI128" i="43"/>
  <c r="AJ128" i="43" s="1"/>
  <c r="AL128" i="43"/>
  <c r="AN128" i="43"/>
  <c r="AP128" i="43"/>
  <c r="AR128" i="43"/>
  <c r="AT128" i="43"/>
  <c r="AY128" i="43"/>
  <c r="BB128" i="43"/>
  <c r="BC128" i="43" s="1"/>
  <c r="BD128" i="43" s="1"/>
  <c r="BF128" i="43"/>
  <c r="BG128" i="43"/>
  <c r="BI128" i="43"/>
  <c r="BN128" i="43"/>
  <c r="BQ128" i="43"/>
  <c r="BT128" i="43"/>
  <c r="BV128" i="43"/>
  <c r="BX128" i="43"/>
  <c r="BY128" i="43"/>
  <c r="BZ128" i="43"/>
  <c r="CC128" i="43"/>
  <c r="C129" i="43"/>
  <c r="B129" i="43" s="1"/>
  <c r="D129" i="43"/>
  <c r="E129" i="43"/>
  <c r="F129" i="43"/>
  <c r="G129" i="43"/>
  <c r="H129" i="43"/>
  <c r="J129" i="43"/>
  <c r="L129" i="43"/>
  <c r="M129" i="43"/>
  <c r="O129" i="43"/>
  <c r="P129" i="43"/>
  <c r="Q129" i="43"/>
  <c r="S129" i="43"/>
  <c r="T129" i="43"/>
  <c r="Y129" i="43"/>
  <c r="Z129" i="43"/>
  <c r="AC129" i="43"/>
  <c r="AF129" i="43"/>
  <c r="AG129" i="43" s="1"/>
  <c r="AH129" i="43" s="1"/>
  <c r="AI129" i="43"/>
  <c r="AJ129" i="43"/>
  <c r="AL129" i="43"/>
  <c r="AN129" i="43"/>
  <c r="AP129" i="43"/>
  <c r="AR129" i="43"/>
  <c r="AT129" i="43"/>
  <c r="AY129" i="43"/>
  <c r="BB129" i="43"/>
  <c r="BC129" i="43"/>
  <c r="BD129" i="43" s="1"/>
  <c r="BF129" i="43"/>
  <c r="BG129" i="43"/>
  <c r="BI129" i="43"/>
  <c r="BN129" i="43"/>
  <c r="BQ129" i="43"/>
  <c r="BT129" i="43"/>
  <c r="BV129" i="43"/>
  <c r="BX129" i="43"/>
  <c r="BY129" i="43"/>
  <c r="BZ129" i="43"/>
  <c r="CC129" i="43"/>
  <c r="C130" i="43"/>
  <c r="B130" i="43" s="1"/>
  <c r="D130" i="43"/>
  <c r="E130" i="43"/>
  <c r="F130" i="43"/>
  <c r="G130" i="43"/>
  <c r="H130" i="43"/>
  <c r="J130" i="43"/>
  <c r="L130" i="43"/>
  <c r="M130" i="43"/>
  <c r="O130" i="43"/>
  <c r="P130" i="43"/>
  <c r="Q130" i="43" s="1"/>
  <c r="S130" i="43"/>
  <c r="T130" i="43"/>
  <c r="Y130" i="43"/>
  <c r="Z130" i="43"/>
  <c r="AC130" i="43"/>
  <c r="AF130" i="43"/>
  <c r="AG130" i="43"/>
  <c r="AH130" i="43" s="1"/>
  <c r="AI130" i="43"/>
  <c r="AJ130" i="43"/>
  <c r="AL130" i="43"/>
  <c r="AN130" i="43"/>
  <c r="AP130" i="43"/>
  <c r="AR130" i="43"/>
  <c r="AT130" i="43"/>
  <c r="AY130" i="43"/>
  <c r="BB130" i="43"/>
  <c r="BC130" i="43"/>
  <c r="BD130" i="43"/>
  <c r="BF130" i="43"/>
  <c r="BG130" i="43"/>
  <c r="BI130" i="43"/>
  <c r="BN130" i="43"/>
  <c r="BQ130" i="43"/>
  <c r="BT130" i="43"/>
  <c r="BV130" i="43"/>
  <c r="BX130" i="43"/>
  <c r="BY130" i="43"/>
  <c r="BZ130" i="43"/>
  <c r="CC130" i="43"/>
  <c r="B131" i="43"/>
  <c r="C131" i="43"/>
  <c r="D131" i="43"/>
  <c r="E131" i="43"/>
  <c r="F131" i="43"/>
  <c r="G131" i="43"/>
  <c r="H131" i="43"/>
  <c r="J131" i="43"/>
  <c r="L131" i="43"/>
  <c r="M131" i="43" s="1"/>
  <c r="O131" i="43"/>
  <c r="P131" i="43"/>
  <c r="Q131" i="43"/>
  <c r="S131" i="43"/>
  <c r="T131" i="43"/>
  <c r="Y131" i="43"/>
  <c r="Z131" i="43"/>
  <c r="AC131" i="43"/>
  <c r="AF131" i="43"/>
  <c r="AG131" i="43"/>
  <c r="AH131" i="43"/>
  <c r="AI131" i="43"/>
  <c r="AJ131" i="43"/>
  <c r="AL131" i="43"/>
  <c r="AN131" i="43"/>
  <c r="AP131" i="43"/>
  <c r="AR131" i="43"/>
  <c r="AT131" i="43"/>
  <c r="AY131" i="43"/>
  <c r="BB131" i="43"/>
  <c r="BC131" i="43"/>
  <c r="BD131" i="43"/>
  <c r="BF131" i="43"/>
  <c r="BG131" i="43"/>
  <c r="BI131" i="43"/>
  <c r="BN131" i="43"/>
  <c r="BQ131" i="43"/>
  <c r="BT131" i="43"/>
  <c r="BV131" i="43"/>
  <c r="BX131" i="43"/>
  <c r="BY131" i="43"/>
  <c r="BZ131" i="43"/>
  <c r="CC131" i="43"/>
  <c r="C132" i="43"/>
  <c r="B132" i="43" s="1"/>
  <c r="D132" i="43"/>
  <c r="E132" i="43"/>
  <c r="F132" i="43"/>
  <c r="G132" i="43"/>
  <c r="H132" i="43"/>
  <c r="J132" i="43"/>
  <c r="L132" i="43"/>
  <c r="M132" i="43"/>
  <c r="O132" i="43"/>
  <c r="P132" i="43"/>
  <c r="Q132" i="43"/>
  <c r="S132" i="43"/>
  <c r="T132" i="43" s="1"/>
  <c r="Y132" i="43"/>
  <c r="Z132" i="43"/>
  <c r="AC132" i="43"/>
  <c r="AF132" i="43"/>
  <c r="AG132" i="43"/>
  <c r="AH132" i="43"/>
  <c r="AI132" i="43"/>
  <c r="AJ132" i="43" s="1"/>
  <c r="AL132" i="43"/>
  <c r="AN132" i="43"/>
  <c r="AP132" i="43"/>
  <c r="AR132" i="43"/>
  <c r="AT132" i="43"/>
  <c r="AY132" i="43"/>
  <c r="BB132" i="43"/>
  <c r="BC132" i="43" s="1"/>
  <c r="BD132" i="43" s="1"/>
  <c r="BF132" i="43"/>
  <c r="BG132" i="43"/>
  <c r="BI132" i="43"/>
  <c r="BN132" i="43"/>
  <c r="BQ132" i="43"/>
  <c r="BT132" i="43"/>
  <c r="BV132" i="43"/>
  <c r="BX132" i="43"/>
  <c r="BY132" i="43"/>
  <c r="BZ132" i="43"/>
  <c r="CC132" i="43"/>
  <c r="C133" i="43"/>
  <c r="B133" i="43" s="1"/>
  <c r="D133" i="43"/>
  <c r="E133" i="43"/>
  <c r="F133" i="43"/>
  <c r="G133" i="43"/>
  <c r="H133" i="43"/>
  <c r="J133" i="43"/>
  <c r="L133" i="43"/>
  <c r="M133" i="43"/>
  <c r="O133" i="43"/>
  <c r="P133" i="43"/>
  <c r="Q133" i="43"/>
  <c r="S133" i="43"/>
  <c r="T133" i="43"/>
  <c r="Y133" i="43"/>
  <c r="Z133" i="43"/>
  <c r="AC133" i="43"/>
  <c r="AF133" i="43"/>
  <c r="AG133" i="43" s="1"/>
  <c r="AH133" i="43" s="1"/>
  <c r="AI133" i="43"/>
  <c r="AJ133" i="43"/>
  <c r="AL133" i="43"/>
  <c r="AN133" i="43"/>
  <c r="AP133" i="43"/>
  <c r="AR133" i="43"/>
  <c r="AT133" i="43"/>
  <c r="AY133" i="43"/>
  <c r="BB133" i="43"/>
  <c r="BC133" i="43"/>
  <c r="BD133" i="43" s="1"/>
  <c r="BF133" i="43"/>
  <c r="BG133" i="43"/>
  <c r="BI133" i="43"/>
  <c r="BN133" i="43"/>
  <c r="BQ133" i="43"/>
  <c r="BT133" i="43"/>
  <c r="BV133" i="43"/>
  <c r="BX133" i="43"/>
  <c r="BY133" i="43"/>
  <c r="BZ133" i="43"/>
  <c r="CC133" i="43"/>
  <c r="C134" i="43"/>
  <c r="B134" i="43" s="1"/>
  <c r="D134" i="43"/>
  <c r="E134" i="43"/>
  <c r="F134" i="43"/>
  <c r="G134" i="43"/>
  <c r="H134" i="43"/>
  <c r="J134" i="43"/>
  <c r="L134" i="43"/>
  <c r="M134" i="43"/>
  <c r="O134" i="43"/>
  <c r="P134" i="43"/>
  <c r="Q134" i="43" s="1"/>
  <c r="S134" i="43"/>
  <c r="T134" i="43"/>
  <c r="Y134" i="43"/>
  <c r="Z134" i="43"/>
  <c r="AC134" i="43"/>
  <c r="AF134" i="43"/>
  <c r="AG134" i="43"/>
  <c r="AH134" i="43" s="1"/>
  <c r="AI134" i="43"/>
  <c r="AJ134" i="43"/>
  <c r="AL134" i="43"/>
  <c r="AN134" i="43"/>
  <c r="AP134" i="43"/>
  <c r="AR134" i="43"/>
  <c r="AT134" i="43"/>
  <c r="AY134" i="43"/>
  <c r="BB134" i="43"/>
  <c r="BC134" i="43"/>
  <c r="BD134" i="43"/>
  <c r="BF134" i="43"/>
  <c r="BG134" i="43"/>
  <c r="BI134" i="43"/>
  <c r="BN134" i="43"/>
  <c r="BQ134" i="43"/>
  <c r="BT134" i="43"/>
  <c r="BV134" i="43"/>
  <c r="BX134" i="43"/>
  <c r="BY134" i="43"/>
  <c r="BZ134" i="43"/>
  <c r="CC134" i="43"/>
  <c r="B135" i="43"/>
  <c r="C135" i="43"/>
  <c r="D135" i="43"/>
  <c r="E135" i="43"/>
  <c r="F135" i="43"/>
  <c r="G135" i="43"/>
  <c r="H135" i="43"/>
  <c r="J135" i="43"/>
  <c r="L135" i="43"/>
  <c r="M135" i="43" s="1"/>
  <c r="O135" i="43"/>
  <c r="P135" i="43"/>
  <c r="Q135" i="43"/>
  <c r="S135" i="43"/>
  <c r="T135" i="43"/>
  <c r="Y135" i="43"/>
  <c r="Z135" i="43"/>
  <c r="AC135" i="43"/>
  <c r="AF135" i="43"/>
  <c r="AG135" i="43"/>
  <c r="AH135" i="43"/>
  <c r="AI135" i="43"/>
  <c r="AJ135" i="43"/>
  <c r="AL135" i="43"/>
  <c r="AN135" i="43"/>
  <c r="AP135" i="43"/>
  <c r="AR135" i="43"/>
  <c r="AT135" i="43"/>
  <c r="AY135" i="43"/>
  <c r="BB135" i="43"/>
  <c r="BC135" i="43"/>
  <c r="BD135" i="43"/>
  <c r="BF135" i="43"/>
  <c r="BG135" i="43"/>
  <c r="BI135" i="43"/>
  <c r="BN135" i="43"/>
  <c r="BQ135" i="43"/>
  <c r="BT135" i="43"/>
  <c r="BV135" i="43"/>
  <c r="BX135" i="43"/>
  <c r="BY135" i="43"/>
  <c r="BZ135" i="43"/>
  <c r="CC135" i="43"/>
  <c r="C136" i="43"/>
  <c r="B136" i="43" s="1"/>
  <c r="D136" i="43"/>
  <c r="E136" i="43"/>
  <c r="F136" i="43"/>
  <c r="G136" i="43"/>
  <c r="H136" i="43"/>
  <c r="J136" i="43"/>
  <c r="L136" i="43"/>
  <c r="M136" i="43"/>
  <c r="O136" i="43"/>
  <c r="P136" i="43"/>
  <c r="Q136" i="43"/>
  <c r="S136" i="43"/>
  <c r="T136" i="43" s="1"/>
  <c r="Y136" i="43"/>
  <c r="Z136" i="43"/>
  <c r="AC136" i="43"/>
  <c r="AF136" i="43"/>
  <c r="AG136" i="43"/>
  <c r="AH136" i="43"/>
  <c r="AI136" i="43"/>
  <c r="AJ136" i="43" s="1"/>
  <c r="AL136" i="43"/>
  <c r="AN136" i="43"/>
  <c r="AP136" i="43"/>
  <c r="AR136" i="43"/>
  <c r="AT136" i="43"/>
  <c r="AY136" i="43"/>
  <c r="BB136" i="43"/>
  <c r="BC136" i="43" s="1"/>
  <c r="BD136" i="43" s="1"/>
  <c r="BF136" i="43"/>
  <c r="BG136" i="43"/>
  <c r="BI136" i="43"/>
  <c r="BN136" i="43"/>
  <c r="BQ136" i="43"/>
  <c r="BT136" i="43"/>
  <c r="BV136" i="43"/>
  <c r="BX136" i="43"/>
  <c r="BY136" i="43"/>
  <c r="BZ136" i="43"/>
  <c r="CC136" i="43"/>
  <c r="C137" i="43"/>
  <c r="B137" i="43" s="1"/>
  <c r="D137" i="43"/>
  <c r="E137" i="43"/>
  <c r="F137" i="43"/>
  <c r="G137" i="43"/>
  <c r="H137" i="43"/>
  <c r="J137" i="43"/>
  <c r="L137" i="43"/>
  <c r="M137" i="43"/>
  <c r="O137" i="43"/>
  <c r="P137" i="43"/>
  <c r="Q137" i="43"/>
  <c r="S137" i="43"/>
  <c r="T137" i="43"/>
  <c r="Y137" i="43"/>
  <c r="Z137" i="43"/>
  <c r="AC137" i="43"/>
  <c r="AF137" i="43"/>
  <c r="AG137" i="43" s="1"/>
  <c r="AH137" i="43" s="1"/>
  <c r="AI137" i="43"/>
  <c r="AJ137" i="43"/>
  <c r="AL137" i="43"/>
  <c r="AN137" i="43"/>
  <c r="AP137" i="43"/>
  <c r="AR137" i="43"/>
  <c r="AT137" i="43"/>
  <c r="AY137" i="43"/>
  <c r="BB137" i="43"/>
  <c r="BC137" i="43"/>
  <c r="BD137" i="43" s="1"/>
  <c r="BF137" i="43"/>
  <c r="BG137" i="43"/>
  <c r="BI137" i="43"/>
  <c r="BN137" i="43"/>
  <c r="BQ137" i="43"/>
  <c r="BT137" i="43"/>
  <c r="BV137" i="43"/>
  <c r="BX137" i="43"/>
  <c r="BY137" i="43"/>
  <c r="BZ137" i="43"/>
  <c r="CC137" i="43"/>
  <c r="C138" i="43"/>
  <c r="B138" i="43" s="1"/>
  <c r="D138" i="43"/>
  <c r="E138" i="43"/>
  <c r="F138" i="43"/>
  <c r="G138" i="43"/>
  <c r="H138" i="43"/>
  <c r="J138" i="43"/>
  <c r="L138" i="43"/>
  <c r="M138" i="43"/>
  <c r="O138" i="43"/>
  <c r="P138" i="43"/>
  <c r="Q138" i="43" s="1"/>
  <c r="S138" i="43"/>
  <c r="T138" i="43"/>
  <c r="Y138" i="43"/>
  <c r="Z138" i="43"/>
  <c r="AC138" i="43"/>
  <c r="AF138" i="43"/>
  <c r="AG138" i="43"/>
  <c r="AH138" i="43" s="1"/>
  <c r="AI138" i="43"/>
  <c r="AJ138" i="43"/>
  <c r="AL138" i="43"/>
  <c r="AN138" i="43"/>
  <c r="AP138" i="43"/>
  <c r="AR138" i="43"/>
  <c r="AT138" i="43"/>
  <c r="AY138" i="43"/>
  <c r="BB138" i="43"/>
  <c r="BC138" i="43"/>
  <c r="BD138" i="43"/>
  <c r="BF138" i="43"/>
  <c r="BG138" i="43"/>
  <c r="BI138" i="43"/>
  <c r="BN138" i="43"/>
  <c r="BQ138" i="43"/>
  <c r="BT138" i="43"/>
  <c r="BV138" i="43"/>
  <c r="BX138" i="43"/>
  <c r="BY138" i="43"/>
  <c r="BZ138" i="43"/>
  <c r="CC138" i="43"/>
  <c r="B139" i="43"/>
  <c r="C139" i="43"/>
  <c r="D139" i="43"/>
  <c r="E139" i="43"/>
  <c r="F139" i="43"/>
  <c r="G139" i="43"/>
  <c r="H139" i="43"/>
  <c r="J139" i="43"/>
  <c r="L139" i="43"/>
  <c r="M139" i="43" s="1"/>
  <c r="O139" i="43"/>
  <c r="P139" i="43"/>
  <c r="Q139" i="43"/>
  <c r="S139" i="43"/>
  <c r="T139" i="43"/>
  <c r="Y139" i="43"/>
  <c r="Z139" i="43"/>
  <c r="AC139" i="43"/>
  <c r="AF139" i="43"/>
  <c r="AG139" i="43"/>
  <c r="AH139" i="43"/>
  <c r="AI139" i="43"/>
  <c r="AJ139" i="43"/>
  <c r="AL139" i="43"/>
  <c r="AN139" i="43"/>
  <c r="AP139" i="43"/>
  <c r="AR139" i="43"/>
  <c r="AT139" i="43"/>
  <c r="AY139" i="43"/>
  <c r="BB139" i="43"/>
  <c r="BC139" i="43"/>
  <c r="BD139" i="43"/>
  <c r="BF139" i="43"/>
  <c r="BG139" i="43"/>
  <c r="BI139" i="43"/>
  <c r="BN139" i="43"/>
  <c r="BQ139" i="43"/>
  <c r="BT139" i="43"/>
  <c r="BV139" i="43"/>
  <c r="BX139" i="43"/>
  <c r="BY139" i="43"/>
  <c r="BZ139" i="43"/>
  <c r="CC139" i="43"/>
  <c r="C140" i="43"/>
  <c r="B140" i="43" s="1"/>
  <c r="D140" i="43"/>
  <c r="E140" i="43"/>
  <c r="F140" i="43"/>
  <c r="G140" i="43"/>
  <c r="H140" i="43"/>
  <c r="J140" i="43"/>
  <c r="L140" i="43"/>
  <c r="M140" i="43"/>
  <c r="O140" i="43"/>
  <c r="P140" i="43"/>
  <c r="Q140" i="43"/>
  <c r="S140" i="43"/>
  <c r="T140" i="43" s="1"/>
  <c r="Y140" i="43"/>
  <c r="Z140" i="43"/>
  <c r="AC140" i="43"/>
  <c r="AF140" i="43"/>
  <c r="AG140" i="43"/>
  <c r="AH140" i="43"/>
  <c r="AI140" i="43"/>
  <c r="AJ140" i="43" s="1"/>
  <c r="AL140" i="43"/>
  <c r="AN140" i="43"/>
  <c r="AP140" i="43"/>
  <c r="AR140" i="43"/>
  <c r="AT140" i="43"/>
  <c r="AY140" i="43"/>
  <c r="BB140" i="43"/>
  <c r="BC140" i="43" s="1"/>
  <c r="BD140" i="43" s="1"/>
  <c r="BF140" i="43"/>
  <c r="BG140" i="43"/>
  <c r="BI140" i="43"/>
  <c r="BN140" i="43"/>
  <c r="BQ140" i="43"/>
  <c r="BT140" i="43"/>
  <c r="BV140" i="43"/>
  <c r="BX140" i="43"/>
  <c r="BY140" i="43"/>
  <c r="BZ140" i="43"/>
  <c r="CC140" i="43"/>
  <c r="C141" i="43"/>
  <c r="B141" i="43" s="1"/>
  <c r="D141" i="43"/>
  <c r="E141" i="43"/>
  <c r="F141" i="43"/>
  <c r="G141" i="43"/>
  <c r="H141" i="43"/>
  <c r="J141" i="43"/>
  <c r="L141" i="43"/>
  <c r="M141" i="43"/>
  <c r="O141" i="43"/>
  <c r="P141" i="43"/>
  <c r="Q141" i="43"/>
  <c r="S141" i="43"/>
  <c r="T141" i="43"/>
  <c r="Y141" i="43"/>
  <c r="Z141" i="43"/>
  <c r="AC141" i="43"/>
  <c r="AF141" i="43"/>
  <c r="AG141" i="43" s="1"/>
  <c r="AH141" i="43" s="1"/>
  <c r="AI141" i="43"/>
  <c r="AJ141" i="43"/>
  <c r="AL141" i="43"/>
  <c r="AN141" i="43"/>
  <c r="AP141" i="43"/>
  <c r="AR141" i="43"/>
  <c r="AT141" i="43"/>
  <c r="AY141" i="43"/>
  <c r="BB141" i="43"/>
  <c r="BC141" i="43"/>
  <c r="BD141" i="43" s="1"/>
  <c r="BF141" i="43"/>
  <c r="BG141" i="43"/>
  <c r="BI141" i="43"/>
  <c r="BN141" i="43"/>
  <c r="BQ141" i="43"/>
  <c r="BT141" i="43"/>
  <c r="BV141" i="43"/>
  <c r="BX141" i="43"/>
  <c r="BY141" i="43"/>
  <c r="BZ141" i="43"/>
  <c r="CC141" i="43"/>
  <c r="C142" i="43"/>
  <c r="B142" i="43" s="1"/>
  <c r="D142" i="43"/>
  <c r="E142" i="43"/>
  <c r="F142" i="43"/>
  <c r="G142" i="43"/>
  <c r="H142" i="43"/>
  <c r="J142" i="43"/>
  <c r="L142" i="43"/>
  <c r="M142" i="43"/>
  <c r="O142" i="43"/>
  <c r="P142" i="43"/>
  <c r="Q142" i="43" s="1"/>
  <c r="S142" i="43"/>
  <c r="T142" i="43"/>
  <c r="Y142" i="43"/>
  <c r="Z142" i="43"/>
  <c r="AC142" i="43"/>
  <c r="AF142" i="43"/>
  <c r="AG142" i="43"/>
  <c r="AH142" i="43" s="1"/>
  <c r="AI142" i="43"/>
  <c r="AJ142" i="43"/>
  <c r="AL142" i="43"/>
  <c r="AN142" i="43"/>
  <c r="AP142" i="43"/>
  <c r="AR142" i="43"/>
  <c r="AT142" i="43"/>
  <c r="AY142" i="43"/>
  <c r="BB142" i="43"/>
  <c r="BC142" i="43"/>
  <c r="BD142" i="43"/>
  <c r="BF142" i="43"/>
  <c r="BG142" i="43"/>
  <c r="BI142" i="43"/>
  <c r="BN142" i="43"/>
  <c r="BQ142" i="43"/>
  <c r="BT142" i="43"/>
  <c r="BV142" i="43"/>
  <c r="BX142" i="43"/>
  <c r="BY142" i="43"/>
  <c r="BZ142" i="43"/>
  <c r="CC142" i="43"/>
  <c r="B143" i="43"/>
  <c r="C143" i="43"/>
  <c r="D143" i="43"/>
  <c r="E143" i="43"/>
  <c r="F143" i="43"/>
  <c r="G143" i="43"/>
  <c r="H143" i="43"/>
  <c r="J143" i="43"/>
  <c r="L143" i="43"/>
  <c r="M143" i="43" s="1"/>
  <c r="O143" i="43"/>
  <c r="P143" i="43"/>
  <c r="Q143" i="43"/>
  <c r="S143" i="43"/>
  <c r="T143" i="43"/>
  <c r="Y143" i="43"/>
  <c r="Z143" i="43"/>
  <c r="AC143" i="43"/>
  <c r="AF143" i="43"/>
  <c r="AG143" i="43"/>
  <c r="AH143" i="43"/>
  <c r="AI143" i="43"/>
  <c r="AJ143" i="43"/>
  <c r="AL143" i="43"/>
  <c r="AN143" i="43"/>
  <c r="AP143" i="43"/>
  <c r="AR143" i="43"/>
  <c r="AT143" i="43"/>
  <c r="AY143" i="43"/>
  <c r="BB143" i="43"/>
  <c r="BC143" i="43"/>
  <c r="BD143" i="43"/>
  <c r="BF143" i="43"/>
  <c r="BG143" i="43"/>
  <c r="BI143" i="43"/>
  <c r="BN143" i="43"/>
  <c r="BQ143" i="43"/>
  <c r="BT143" i="43"/>
  <c r="BV143" i="43"/>
  <c r="BX143" i="43"/>
  <c r="BY143" i="43"/>
  <c r="BZ143" i="43"/>
  <c r="CC143" i="43"/>
  <c r="C144" i="43"/>
  <c r="B144" i="43" s="1"/>
  <c r="D144" i="43"/>
  <c r="E144" i="43"/>
  <c r="F144" i="43"/>
  <c r="G144" i="43"/>
  <c r="H144" i="43"/>
  <c r="J144" i="43"/>
  <c r="L144" i="43"/>
  <c r="M144" i="43"/>
  <c r="O144" i="43"/>
  <c r="P144" i="43"/>
  <c r="Q144" i="43"/>
  <c r="S144" i="43"/>
  <c r="T144" i="43" s="1"/>
  <c r="Y144" i="43"/>
  <c r="Z144" i="43"/>
  <c r="AC144" i="43"/>
  <c r="AF144" i="43"/>
  <c r="AG144" i="43"/>
  <c r="AH144" i="43"/>
  <c r="AI144" i="43"/>
  <c r="AJ144" i="43" s="1"/>
  <c r="AL144" i="43"/>
  <c r="AN144" i="43"/>
  <c r="AP144" i="43"/>
  <c r="AR144" i="43"/>
  <c r="AT144" i="43"/>
  <c r="AY144" i="43"/>
  <c r="BB144" i="43"/>
  <c r="BC144" i="43" s="1"/>
  <c r="BD144" i="43" s="1"/>
  <c r="BF144" i="43"/>
  <c r="BG144" i="43"/>
  <c r="BI144" i="43"/>
  <c r="BN144" i="43"/>
  <c r="BQ144" i="43"/>
  <c r="BT144" i="43"/>
  <c r="BV144" i="43"/>
  <c r="BX144" i="43"/>
  <c r="BY144" i="43"/>
  <c r="BZ144" i="43"/>
  <c r="CC144" i="43"/>
  <c r="C145" i="43"/>
  <c r="B145" i="43" s="1"/>
  <c r="D145" i="43"/>
  <c r="E145" i="43"/>
  <c r="F145" i="43"/>
  <c r="G145" i="43"/>
  <c r="H145" i="43"/>
  <c r="J145" i="43"/>
  <c r="L145" i="43"/>
  <c r="M145" i="43"/>
  <c r="O145" i="43"/>
  <c r="P145" i="43"/>
  <c r="Q145" i="43"/>
  <c r="S145" i="43"/>
  <c r="T145" i="43"/>
  <c r="Y145" i="43"/>
  <c r="Z145" i="43"/>
  <c r="AC145" i="43"/>
  <c r="AF145" i="43"/>
  <c r="AG145" i="43" s="1"/>
  <c r="AH145" i="43" s="1"/>
  <c r="AI145" i="43"/>
  <c r="AJ145" i="43"/>
  <c r="AL145" i="43"/>
  <c r="AN145" i="43"/>
  <c r="AP145" i="43"/>
  <c r="AR145" i="43"/>
  <c r="AT145" i="43"/>
  <c r="AY145" i="43"/>
  <c r="BB145" i="43"/>
  <c r="BC145" i="43"/>
  <c r="BD145" i="43" s="1"/>
  <c r="BF145" i="43"/>
  <c r="BG145" i="43"/>
  <c r="BI145" i="43"/>
  <c r="BN145" i="43"/>
  <c r="BQ145" i="43"/>
  <c r="BT145" i="43"/>
  <c r="BV145" i="43"/>
  <c r="BX145" i="43"/>
  <c r="BY145" i="43"/>
  <c r="BZ145" i="43"/>
  <c r="CC145" i="43"/>
  <c r="C146" i="43"/>
  <c r="B146" i="43" s="1"/>
  <c r="D146" i="43"/>
  <c r="E146" i="43"/>
  <c r="F146" i="43"/>
  <c r="G146" i="43"/>
  <c r="H146" i="43"/>
  <c r="J146" i="43"/>
  <c r="L146" i="43"/>
  <c r="M146" i="43"/>
  <c r="O146" i="43"/>
  <c r="P146" i="43"/>
  <c r="Q146" i="43" s="1"/>
  <c r="S146" i="43"/>
  <c r="T146" i="43"/>
  <c r="Y146" i="43"/>
  <c r="Z146" i="43"/>
  <c r="AC146" i="43"/>
  <c r="AF146" i="43"/>
  <c r="AG146" i="43"/>
  <c r="AH146" i="43" s="1"/>
  <c r="AI146" i="43"/>
  <c r="AJ146" i="43"/>
  <c r="AL146" i="43"/>
  <c r="AN146" i="43"/>
  <c r="AP146" i="43"/>
  <c r="AR146" i="43"/>
  <c r="AT146" i="43"/>
  <c r="AY146" i="43"/>
  <c r="BB146" i="43"/>
  <c r="BC146" i="43"/>
  <c r="BD146" i="43" s="1"/>
  <c r="BF146" i="43"/>
  <c r="BG146" i="43"/>
  <c r="BI146" i="43"/>
  <c r="BN146" i="43"/>
  <c r="BQ146" i="43"/>
  <c r="BT146" i="43"/>
  <c r="BV146" i="43"/>
  <c r="BX146" i="43"/>
  <c r="BY146" i="43"/>
  <c r="BZ146" i="43"/>
  <c r="CC146" i="43"/>
  <c r="B147" i="43"/>
  <c r="C147" i="43"/>
  <c r="D147" i="43"/>
  <c r="E147" i="43"/>
  <c r="F147" i="43"/>
  <c r="G147" i="43"/>
  <c r="H147" i="43"/>
  <c r="J147" i="43"/>
  <c r="L147" i="43"/>
  <c r="M147" i="43" s="1"/>
  <c r="O147" i="43"/>
  <c r="P147" i="43"/>
  <c r="Q147" i="43" s="1"/>
  <c r="S147" i="43"/>
  <c r="T147" i="43"/>
  <c r="Y147" i="43"/>
  <c r="Z147" i="43"/>
  <c r="AC147" i="43"/>
  <c r="AF147" i="43"/>
  <c r="AG147" i="43"/>
  <c r="AH147" i="43" s="1"/>
  <c r="AI147" i="43"/>
  <c r="AJ147" i="43"/>
  <c r="AL147" i="43"/>
  <c r="AN147" i="43"/>
  <c r="AP147" i="43"/>
  <c r="AR147" i="43"/>
  <c r="AT147" i="43"/>
  <c r="AY147" i="43"/>
  <c r="BB147" i="43"/>
  <c r="BC147" i="43"/>
  <c r="BD147" i="43"/>
  <c r="BF147" i="43"/>
  <c r="BG147" i="43"/>
  <c r="BI147" i="43"/>
  <c r="BN147" i="43"/>
  <c r="BQ147" i="43"/>
  <c r="BT147" i="43"/>
  <c r="BV147" i="43"/>
  <c r="BX147" i="43"/>
  <c r="BY147" i="43"/>
  <c r="BZ147" i="43"/>
  <c r="CC147" i="43"/>
  <c r="B148" i="43"/>
  <c r="C148" i="43"/>
  <c r="D148" i="43"/>
  <c r="E148" i="43"/>
  <c r="F148" i="43"/>
  <c r="G148" i="43"/>
  <c r="H148" i="43"/>
  <c r="J148" i="43"/>
  <c r="L148" i="43"/>
  <c r="M148" i="43" s="1"/>
  <c r="O148" i="43"/>
  <c r="P148" i="43"/>
  <c r="Q148" i="43"/>
  <c r="S148" i="43"/>
  <c r="T148" i="43" s="1"/>
  <c r="Y148" i="43"/>
  <c r="Z148" i="43"/>
  <c r="AC148" i="43"/>
  <c r="AF148" i="43"/>
  <c r="AG148" i="43"/>
  <c r="AH148" i="43"/>
  <c r="AI148" i="43"/>
  <c r="AJ148" i="43" s="1"/>
  <c r="AL148" i="43"/>
  <c r="AN148" i="43"/>
  <c r="AP148" i="43"/>
  <c r="AR148" i="43"/>
  <c r="AT148" i="43"/>
  <c r="AY148" i="43"/>
  <c r="BB148" i="43"/>
  <c r="BC148" i="43" s="1"/>
  <c r="BD148" i="43" s="1"/>
  <c r="BF148" i="43"/>
  <c r="BG148" i="43"/>
  <c r="BI148" i="43"/>
  <c r="BN148" i="43"/>
  <c r="BQ148" i="43"/>
  <c r="BT148" i="43"/>
  <c r="BV148" i="43"/>
  <c r="BX148" i="43"/>
  <c r="BY148" i="43"/>
  <c r="BZ148" i="43"/>
  <c r="CC148" i="43"/>
  <c r="C149" i="43"/>
  <c r="B149" i="43" s="1"/>
  <c r="D149" i="43"/>
  <c r="E149" i="43"/>
  <c r="F149" i="43"/>
  <c r="G149" i="43"/>
  <c r="H149" i="43"/>
  <c r="J149" i="43"/>
  <c r="L149" i="43"/>
  <c r="M149" i="43"/>
  <c r="O149" i="43"/>
  <c r="P149" i="43"/>
  <c r="Q149" i="43"/>
  <c r="S149" i="43"/>
  <c r="T149" i="43"/>
  <c r="Y149" i="43"/>
  <c r="Z149" i="43"/>
  <c r="AC149" i="43"/>
  <c r="AF149" i="43"/>
  <c r="AG149" i="43" s="1"/>
  <c r="AH149" i="43" s="1"/>
  <c r="AI149" i="43"/>
  <c r="AJ149" i="43" s="1"/>
  <c r="AL149" i="43"/>
  <c r="AN149" i="43"/>
  <c r="AP149" i="43"/>
  <c r="AR149" i="43"/>
  <c r="AT149" i="43"/>
  <c r="AY149" i="43"/>
  <c r="BB149" i="43"/>
  <c r="BC149" i="43" s="1"/>
  <c r="BD149" i="43" s="1"/>
  <c r="BF149" i="43"/>
  <c r="BG149" i="43"/>
  <c r="BI149" i="43"/>
  <c r="BN149" i="43"/>
  <c r="BQ149" i="43"/>
  <c r="BT149" i="43"/>
  <c r="BV149" i="43"/>
  <c r="BX149" i="43"/>
  <c r="BY149" i="43"/>
  <c r="BZ149" i="43"/>
  <c r="CC149" i="43"/>
  <c r="C150" i="43"/>
  <c r="B150" i="43" s="1"/>
  <c r="D150" i="43"/>
  <c r="E150" i="43"/>
  <c r="F150" i="43"/>
  <c r="G150" i="43"/>
  <c r="H150" i="43"/>
  <c r="J150" i="43"/>
  <c r="L150" i="43"/>
  <c r="M150" i="43"/>
  <c r="O150" i="43"/>
  <c r="P150" i="43"/>
  <c r="Q150" i="43" s="1"/>
  <c r="S150" i="43"/>
  <c r="T150" i="43"/>
  <c r="Y150" i="43"/>
  <c r="Z150" i="43"/>
  <c r="AC150" i="43"/>
  <c r="AF150" i="43"/>
  <c r="AG150" i="43" s="1"/>
  <c r="AH150" i="43" s="1"/>
  <c r="AI150" i="43"/>
  <c r="AJ150" i="43"/>
  <c r="AL150" i="43"/>
  <c r="AN150" i="43"/>
  <c r="AP150" i="43"/>
  <c r="AR150" i="43"/>
  <c r="AT150" i="43"/>
  <c r="AY150" i="43"/>
  <c r="BB150" i="43"/>
  <c r="BC150" i="43"/>
  <c r="BD150" i="43" s="1"/>
  <c r="BF150" i="43"/>
  <c r="BG150" i="43"/>
  <c r="BI150" i="43"/>
  <c r="BN150" i="43"/>
  <c r="BQ150" i="43"/>
  <c r="BT150" i="43"/>
  <c r="BV150" i="43"/>
  <c r="BX150" i="43"/>
  <c r="BY150" i="43"/>
  <c r="BZ150" i="43"/>
  <c r="CC150" i="43"/>
  <c r="B151" i="43"/>
  <c r="C151" i="43"/>
  <c r="D151" i="43"/>
  <c r="E151" i="43"/>
  <c r="F151" i="43"/>
  <c r="G151" i="43"/>
  <c r="H151" i="43"/>
  <c r="J151" i="43"/>
  <c r="L151" i="43"/>
  <c r="M151" i="43" s="1"/>
  <c r="O151" i="43"/>
  <c r="P151" i="43"/>
  <c r="Q151" i="43" s="1"/>
  <c r="S151" i="43"/>
  <c r="T151" i="43"/>
  <c r="Y151" i="43"/>
  <c r="Z151" i="43"/>
  <c r="AC151" i="43"/>
  <c r="AF151" i="43"/>
  <c r="AG151" i="43"/>
  <c r="AH151" i="43" s="1"/>
  <c r="AI151" i="43"/>
  <c r="AJ151" i="43"/>
  <c r="AL151" i="43"/>
  <c r="AN151" i="43"/>
  <c r="AP151" i="43"/>
  <c r="AR151" i="43"/>
  <c r="AT151" i="43"/>
  <c r="AY151" i="43"/>
  <c r="BB151" i="43"/>
  <c r="BC151" i="43"/>
  <c r="BD151" i="43"/>
  <c r="BF151" i="43"/>
  <c r="BG151" i="43"/>
  <c r="BI151" i="43"/>
  <c r="BN151" i="43"/>
  <c r="BQ151" i="43"/>
  <c r="BT151" i="43"/>
  <c r="BV151" i="43"/>
  <c r="BX151" i="43"/>
  <c r="BY151" i="43"/>
  <c r="BZ151" i="43"/>
  <c r="CC151" i="43"/>
  <c r="B152" i="43"/>
  <c r="C152" i="43"/>
  <c r="D152" i="43"/>
  <c r="E152" i="43"/>
  <c r="F152" i="43"/>
  <c r="G152" i="43"/>
  <c r="H152" i="43"/>
  <c r="J152" i="43"/>
  <c r="L152" i="43"/>
  <c r="M152" i="43" s="1"/>
  <c r="O152" i="43"/>
  <c r="P152" i="43"/>
  <c r="Q152" i="43"/>
  <c r="S152" i="43"/>
  <c r="T152" i="43" s="1"/>
  <c r="Y152" i="43"/>
  <c r="Z152" i="43"/>
  <c r="AC152" i="43"/>
  <c r="AF152" i="43"/>
  <c r="AG152" i="43"/>
  <c r="AH152" i="43"/>
  <c r="AI152" i="43"/>
  <c r="AJ152" i="43" s="1"/>
  <c r="AL152" i="43"/>
  <c r="AN152" i="43"/>
  <c r="AP152" i="43"/>
  <c r="AR152" i="43"/>
  <c r="AT152" i="43"/>
  <c r="AY152" i="43"/>
  <c r="BB152" i="43"/>
  <c r="BC152" i="43" s="1"/>
  <c r="BD152" i="43" s="1"/>
  <c r="BF152" i="43"/>
  <c r="BG152" i="43"/>
  <c r="BI152" i="43"/>
  <c r="BN152" i="43"/>
  <c r="BQ152" i="43"/>
  <c r="BT152" i="43"/>
  <c r="BV152" i="43"/>
  <c r="BX152" i="43"/>
  <c r="BY152" i="43"/>
  <c r="BZ152" i="43"/>
  <c r="CC152" i="43"/>
  <c r="C153" i="43"/>
  <c r="B153" i="43" s="1"/>
  <c r="D153" i="43"/>
  <c r="E153" i="43"/>
  <c r="F153" i="43"/>
  <c r="G153" i="43"/>
  <c r="H153" i="43"/>
  <c r="J153" i="43"/>
  <c r="L153" i="43"/>
  <c r="M153" i="43"/>
  <c r="O153" i="43"/>
  <c r="P153" i="43"/>
  <c r="Q153" i="43"/>
  <c r="S153" i="43"/>
  <c r="T153" i="43"/>
  <c r="Y153" i="43"/>
  <c r="Z153" i="43"/>
  <c r="AC153" i="43"/>
  <c r="AF153" i="43"/>
  <c r="AG153" i="43" s="1"/>
  <c r="AH153" i="43" s="1"/>
  <c r="AI153" i="43"/>
  <c r="AJ153" i="43" s="1"/>
  <c r="AL153" i="43"/>
  <c r="AN153" i="43"/>
  <c r="AP153" i="43"/>
  <c r="AR153" i="43"/>
  <c r="AT153" i="43"/>
  <c r="AY153" i="43"/>
  <c r="BB153" i="43"/>
  <c r="BC153" i="43" s="1"/>
  <c r="BD153" i="43" s="1"/>
  <c r="BF153" i="43"/>
  <c r="BG153" i="43"/>
  <c r="BI153" i="43"/>
  <c r="BN153" i="43"/>
  <c r="BQ153" i="43"/>
  <c r="BT153" i="43"/>
  <c r="BV153" i="43"/>
  <c r="BX153" i="43"/>
  <c r="BY153" i="43"/>
  <c r="BZ153" i="43"/>
  <c r="CC153" i="43"/>
  <c r="C154" i="43"/>
  <c r="B154" i="43" s="1"/>
  <c r="D154" i="43"/>
  <c r="E154" i="43"/>
  <c r="F154" i="43"/>
  <c r="G154" i="43"/>
  <c r="H154" i="43"/>
  <c r="J154" i="43"/>
  <c r="L154" i="43"/>
  <c r="M154" i="43"/>
  <c r="O154" i="43"/>
  <c r="P154" i="43"/>
  <c r="Q154" i="43" s="1"/>
  <c r="S154" i="43"/>
  <c r="T154" i="43"/>
  <c r="Y154" i="43"/>
  <c r="Z154" i="43"/>
  <c r="AC154" i="43"/>
  <c r="AF154" i="43"/>
  <c r="AG154" i="43" s="1"/>
  <c r="AH154" i="43" s="1"/>
  <c r="AI154" i="43"/>
  <c r="AJ154" i="43"/>
  <c r="AL154" i="43"/>
  <c r="AN154" i="43"/>
  <c r="AP154" i="43"/>
  <c r="AR154" i="43"/>
  <c r="AT154" i="43"/>
  <c r="AY154" i="43"/>
  <c r="BB154" i="43"/>
  <c r="BC154" i="43"/>
  <c r="BD154" i="43" s="1"/>
  <c r="BF154" i="43"/>
  <c r="BG154" i="43"/>
  <c r="BI154" i="43"/>
  <c r="BN154" i="43"/>
  <c r="BQ154" i="43"/>
  <c r="BT154" i="43"/>
  <c r="BV154" i="43"/>
  <c r="BX154" i="43"/>
  <c r="BY154" i="43"/>
  <c r="BZ154" i="43"/>
  <c r="CC154" i="43"/>
  <c r="B155" i="43"/>
  <c r="C155" i="43"/>
  <c r="D155" i="43"/>
  <c r="E155" i="43"/>
  <c r="F155" i="43"/>
  <c r="G155" i="43"/>
  <c r="H155" i="43"/>
  <c r="J155" i="43"/>
  <c r="L155" i="43"/>
  <c r="M155" i="43" s="1"/>
  <c r="O155" i="43"/>
  <c r="P155" i="43"/>
  <c r="Q155" i="43" s="1"/>
  <c r="S155" i="43"/>
  <c r="T155" i="43"/>
  <c r="Y155" i="43"/>
  <c r="Z155" i="43"/>
  <c r="AC155" i="43"/>
  <c r="AF155" i="43"/>
  <c r="AG155" i="43"/>
  <c r="AH155" i="43" s="1"/>
  <c r="AI155" i="43"/>
  <c r="AJ155" i="43"/>
  <c r="AL155" i="43"/>
  <c r="AN155" i="43"/>
  <c r="AP155" i="43"/>
  <c r="AR155" i="43"/>
  <c r="AT155" i="43"/>
  <c r="AY155" i="43"/>
  <c r="BB155" i="43"/>
  <c r="BC155" i="43"/>
  <c r="BD155" i="43"/>
  <c r="BF155" i="43"/>
  <c r="BG155" i="43"/>
  <c r="BI155" i="43"/>
  <c r="BN155" i="43"/>
  <c r="BQ155" i="43"/>
  <c r="BT155" i="43"/>
  <c r="BV155" i="43"/>
  <c r="BX155" i="43"/>
  <c r="BY155" i="43"/>
  <c r="BZ155" i="43"/>
  <c r="CC155" i="43"/>
  <c r="B156" i="43"/>
  <c r="C156" i="43"/>
  <c r="D156" i="43"/>
  <c r="E156" i="43"/>
  <c r="F156" i="43"/>
  <c r="G156" i="43"/>
  <c r="H156" i="43"/>
  <c r="J156" i="43"/>
  <c r="L156" i="43"/>
  <c r="M156" i="43" s="1"/>
  <c r="O156" i="43"/>
  <c r="P156" i="43"/>
  <c r="Q156" i="43"/>
  <c r="S156" i="43"/>
  <c r="T156" i="43" s="1"/>
  <c r="Y156" i="43"/>
  <c r="Z156" i="43"/>
  <c r="AC156" i="43"/>
  <c r="AF156" i="43"/>
  <c r="AG156" i="43"/>
  <c r="AH156" i="43" s="1"/>
  <c r="AI156" i="43"/>
  <c r="AJ156" i="43" s="1"/>
  <c r="AL156" i="43"/>
  <c r="AN156" i="43"/>
  <c r="AP156" i="43"/>
  <c r="AR156" i="43"/>
  <c r="AT156" i="43"/>
  <c r="AY156" i="43"/>
  <c r="BB156" i="43"/>
  <c r="BC156" i="43" s="1"/>
  <c r="BD156" i="43"/>
  <c r="BF156" i="43"/>
  <c r="BG156" i="43"/>
  <c r="BI156" i="43"/>
  <c r="BN156" i="43"/>
  <c r="BQ156" i="43"/>
  <c r="BT156" i="43"/>
  <c r="BV156" i="43"/>
  <c r="BX156" i="43"/>
  <c r="BY156" i="43"/>
  <c r="BZ156" i="43"/>
  <c r="CC156" i="43"/>
  <c r="B157" i="43"/>
  <c r="C157" i="43"/>
  <c r="D157" i="43"/>
  <c r="E157" i="43"/>
  <c r="F157" i="43"/>
  <c r="G157" i="43"/>
  <c r="H157" i="43"/>
  <c r="J157" i="43"/>
  <c r="L157" i="43"/>
  <c r="M157" i="43" s="1"/>
  <c r="O157" i="43"/>
  <c r="P157" i="43"/>
  <c r="Q157" i="43"/>
  <c r="S157" i="43"/>
  <c r="T157" i="43" s="1"/>
  <c r="Y157" i="43"/>
  <c r="Z157" i="43"/>
  <c r="AC157" i="43"/>
  <c r="AF157" i="43"/>
  <c r="AG157" i="43" s="1"/>
  <c r="AH157" i="43" s="1"/>
  <c r="AI157" i="43"/>
  <c r="AJ157" i="43" s="1"/>
  <c r="AL157" i="43"/>
  <c r="AN157" i="43"/>
  <c r="AP157" i="43"/>
  <c r="AR157" i="43"/>
  <c r="AT157" i="43"/>
  <c r="AY157" i="43"/>
  <c r="BB157" i="43"/>
  <c r="BC157" i="43" s="1"/>
  <c r="BD157" i="43" s="1"/>
  <c r="BF157" i="43"/>
  <c r="BG157" i="43"/>
  <c r="BI157" i="43"/>
  <c r="BN157" i="43"/>
  <c r="BQ157" i="43"/>
  <c r="BT157" i="43"/>
  <c r="BV157" i="43"/>
  <c r="BX157" i="43"/>
  <c r="BY157" i="43"/>
  <c r="BZ157" i="43"/>
  <c r="CC157" i="43"/>
  <c r="C158" i="43"/>
  <c r="B158" i="43" s="1"/>
  <c r="D158" i="43"/>
  <c r="E158" i="43"/>
  <c r="F158" i="43"/>
  <c r="G158" i="43"/>
  <c r="H158" i="43"/>
  <c r="J158" i="43"/>
  <c r="L158" i="43"/>
  <c r="M158" i="43"/>
  <c r="O158" i="43"/>
  <c r="P158" i="43"/>
  <c r="Q158" i="43" s="1"/>
  <c r="S158" i="43"/>
  <c r="T158" i="43" s="1"/>
  <c r="Y158" i="43"/>
  <c r="Z158" i="43"/>
  <c r="AC158" i="43"/>
  <c r="AF158" i="43"/>
  <c r="AG158" i="43" s="1"/>
  <c r="AH158" i="43" s="1"/>
  <c r="AI158" i="43"/>
  <c r="AJ158" i="43"/>
  <c r="AL158" i="43"/>
  <c r="AN158" i="43"/>
  <c r="AP158" i="43"/>
  <c r="AR158" i="43"/>
  <c r="AT158" i="43"/>
  <c r="AY158" i="43"/>
  <c r="BB158" i="43"/>
  <c r="BC158" i="43"/>
  <c r="BD158" i="43" s="1"/>
  <c r="BF158" i="43"/>
  <c r="BG158" i="43"/>
  <c r="BI158" i="43"/>
  <c r="BN158" i="43"/>
  <c r="BQ158" i="43"/>
  <c r="BT158" i="43"/>
  <c r="BV158" i="43"/>
  <c r="BX158" i="43"/>
  <c r="BY158" i="43"/>
  <c r="BZ158" i="43"/>
  <c r="CC158" i="43"/>
  <c r="B159" i="43"/>
  <c r="C159" i="43"/>
  <c r="D159" i="43"/>
  <c r="E159" i="43"/>
  <c r="F159" i="43"/>
  <c r="G159" i="43"/>
  <c r="H159" i="43"/>
  <c r="J159" i="43"/>
  <c r="L159" i="43"/>
  <c r="M159" i="43" s="1"/>
  <c r="O159" i="43"/>
  <c r="P159" i="43"/>
  <c r="Q159" i="43"/>
  <c r="S159" i="43"/>
  <c r="T159" i="43"/>
  <c r="Y159" i="43"/>
  <c r="Z159" i="43"/>
  <c r="AC159" i="43"/>
  <c r="AF159" i="43"/>
  <c r="AG159" i="43"/>
  <c r="AH159" i="43"/>
  <c r="AI159" i="43"/>
  <c r="AJ159" i="43"/>
  <c r="AL159" i="43"/>
  <c r="AN159" i="43"/>
  <c r="AP159" i="43"/>
  <c r="AR159" i="43"/>
  <c r="AT159" i="43"/>
  <c r="AY159" i="43"/>
  <c r="BB159" i="43"/>
  <c r="BC159" i="43"/>
  <c r="BD159" i="43"/>
  <c r="BF159" i="43"/>
  <c r="BG159" i="43"/>
  <c r="BI159" i="43"/>
  <c r="BN159" i="43"/>
  <c r="BQ159" i="43"/>
  <c r="BT159" i="43"/>
  <c r="BV159" i="43"/>
  <c r="BX159" i="43"/>
  <c r="BY159" i="43"/>
  <c r="BZ159" i="43"/>
  <c r="CC159" i="43"/>
  <c r="C160" i="43"/>
  <c r="B160" i="43" s="1"/>
  <c r="D160" i="43"/>
  <c r="E160" i="43"/>
  <c r="F160" i="43"/>
  <c r="G160" i="43"/>
  <c r="H160" i="43"/>
  <c r="J160" i="43"/>
  <c r="L160" i="43"/>
  <c r="M160" i="43"/>
  <c r="O160" i="43"/>
  <c r="P160" i="43"/>
  <c r="Q160" i="43" s="1"/>
  <c r="S160" i="43"/>
  <c r="T160" i="43" s="1"/>
  <c r="Y160" i="43"/>
  <c r="Z160" i="43"/>
  <c r="AC160" i="43"/>
  <c r="AF160" i="43"/>
  <c r="AG160" i="43"/>
  <c r="AH160" i="43" s="1"/>
  <c r="AI160" i="43"/>
  <c r="AJ160" i="43" s="1"/>
  <c r="AL160" i="43"/>
  <c r="AN160" i="43"/>
  <c r="AP160" i="43"/>
  <c r="AR160" i="43"/>
  <c r="AT160" i="43"/>
  <c r="AY160" i="43"/>
  <c r="BB160" i="43"/>
  <c r="BC160" i="43" s="1"/>
  <c r="BD160" i="43" s="1"/>
  <c r="BF160" i="43"/>
  <c r="BG160" i="43"/>
  <c r="BI160" i="43"/>
  <c r="BN160" i="43"/>
  <c r="BQ160" i="43"/>
  <c r="BT160" i="43"/>
  <c r="BV160" i="43"/>
  <c r="BX160" i="43"/>
  <c r="BY160" i="43"/>
  <c r="BZ160" i="43"/>
  <c r="CC160" i="43"/>
  <c r="C161" i="43"/>
  <c r="B161" i="43" s="1"/>
  <c r="D161" i="43"/>
  <c r="E161" i="43"/>
  <c r="F161" i="43"/>
  <c r="G161" i="43"/>
  <c r="H161" i="43"/>
  <c r="J161" i="43"/>
  <c r="L161" i="43"/>
  <c r="M161" i="43"/>
  <c r="O161" i="43"/>
  <c r="P161" i="43"/>
  <c r="Q161" i="43"/>
  <c r="S161" i="43"/>
  <c r="T161" i="43" s="1"/>
  <c r="Y161" i="43"/>
  <c r="Z161" i="43"/>
  <c r="AC161" i="43"/>
  <c r="AF161" i="43"/>
  <c r="AG161" i="43" s="1"/>
  <c r="AH161" i="43" s="1"/>
  <c r="AI161" i="43"/>
  <c r="AJ161" i="43"/>
  <c r="AL161" i="43"/>
  <c r="AN161" i="43"/>
  <c r="AP161" i="43"/>
  <c r="AR161" i="43"/>
  <c r="AT161" i="43"/>
  <c r="AY161" i="43"/>
  <c r="BB161" i="43"/>
  <c r="BC161" i="43"/>
  <c r="BD161" i="43" s="1"/>
  <c r="BF161" i="43"/>
  <c r="BG161" i="43"/>
  <c r="BI161" i="43"/>
  <c r="BN161" i="43"/>
  <c r="BQ161" i="43"/>
  <c r="BT161" i="43"/>
  <c r="BV161" i="43"/>
  <c r="BX161" i="43"/>
  <c r="BY161" i="43"/>
  <c r="BZ161" i="43"/>
  <c r="CC161" i="43"/>
  <c r="B162" i="43"/>
  <c r="C162" i="43"/>
  <c r="D162" i="43"/>
  <c r="E162" i="43"/>
  <c r="F162" i="43"/>
  <c r="G162" i="43"/>
  <c r="H162" i="43"/>
  <c r="J162" i="43"/>
  <c r="L162" i="43"/>
  <c r="M162" i="43" s="1"/>
  <c r="O162" i="43"/>
  <c r="P162" i="43"/>
  <c r="Q162" i="43" s="1"/>
  <c r="S162" i="43"/>
  <c r="T162" i="43"/>
  <c r="Y162" i="43"/>
  <c r="Z162" i="43"/>
  <c r="AC162" i="43"/>
  <c r="AF162" i="43"/>
  <c r="AG162" i="43"/>
  <c r="AH162" i="43" s="1"/>
  <c r="AI162" i="43"/>
  <c r="AJ162" i="43"/>
  <c r="AL162" i="43"/>
  <c r="AN162" i="43"/>
  <c r="AP162" i="43"/>
  <c r="AR162" i="43"/>
  <c r="AT162" i="43"/>
  <c r="AY162" i="43"/>
  <c r="BB162" i="43"/>
  <c r="BC162" i="43"/>
  <c r="BD162" i="43"/>
  <c r="BF162" i="43"/>
  <c r="BG162" i="43"/>
  <c r="BI162" i="43"/>
  <c r="BN162" i="43"/>
  <c r="BQ162" i="43"/>
  <c r="BT162" i="43"/>
  <c r="BV162" i="43"/>
  <c r="BX162" i="43"/>
  <c r="BY162" i="43"/>
  <c r="BZ162" i="43"/>
  <c r="CC162" i="43"/>
  <c r="B163" i="43"/>
  <c r="C163" i="43"/>
  <c r="D163" i="43"/>
  <c r="E163" i="43"/>
  <c r="F163" i="43"/>
  <c r="G163" i="43"/>
  <c r="H163" i="43"/>
  <c r="J163" i="43"/>
  <c r="L163" i="43"/>
  <c r="M163" i="43" s="1"/>
  <c r="O163" i="43"/>
  <c r="P163" i="43"/>
  <c r="Q163" i="43"/>
  <c r="S163" i="43"/>
  <c r="T163" i="43" s="1"/>
  <c r="Y163" i="43"/>
  <c r="Z163" i="43"/>
  <c r="AC163" i="43"/>
  <c r="AF163" i="43"/>
  <c r="AG163" i="43"/>
  <c r="AH163" i="43"/>
  <c r="AI163" i="43"/>
  <c r="AJ163" i="43" s="1"/>
  <c r="AL163" i="43"/>
  <c r="AN163" i="43"/>
  <c r="AP163" i="43"/>
  <c r="AR163" i="43"/>
  <c r="AT163" i="43"/>
  <c r="AY163" i="43"/>
  <c r="BB163" i="43"/>
  <c r="BC163" i="43" s="1"/>
  <c r="BD163" i="43" s="1"/>
  <c r="BF163" i="43"/>
  <c r="BG163" i="43"/>
  <c r="BI163" i="43"/>
  <c r="BN163" i="43"/>
  <c r="BQ163" i="43"/>
  <c r="BT163" i="43"/>
  <c r="BV163" i="43"/>
  <c r="BX163" i="43"/>
  <c r="BY163" i="43"/>
  <c r="BZ163" i="43"/>
  <c r="CC163" i="43"/>
  <c r="C164" i="43"/>
  <c r="B164" i="43" s="1"/>
  <c r="D164" i="43"/>
  <c r="E164" i="43"/>
  <c r="F164" i="43"/>
  <c r="G164" i="43"/>
  <c r="H164" i="43"/>
  <c r="J164" i="43"/>
  <c r="L164" i="43"/>
  <c r="M164" i="43"/>
  <c r="O164" i="43"/>
  <c r="P164" i="43"/>
  <c r="Q164" i="43"/>
  <c r="S164" i="43"/>
  <c r="T164" i="43" s="1"/>
  <c r="Y164" i="43"/>
  <c r="Z164" i="43"/>
  <c r="AC164" i="43"/>
  <c r="AF164" i="43"/>
  <c r="AG164" i="43" s="1"/>
  <c r="AH164" i="43" s="1"/>
  <c r="AI164" i="43"/>
  <c r="AJ164" i="43" s="1"/>
  <c r="AL164" i="43"/>
  <c r="AN164" i="43"/>
  <c r="AP164" i="43"/>
  <c r="AR164" i="43"/>
  <c r="AT164" i="43"/>
  <c r="AY164" i="43"/>
  <c r="BB164" i="43"/>
  <c r="BC164" i="43" s="1"/>
  <c r="BD164" i="43" s="1"/>
  <c r="BF164" i="43"/>
  <c r="BG164" i="43"/>
  <c r="BI164" i="43"/>
  <c r="BN164" i="43"/>
  <c r="BQ164" i="43"/>
  <c r="BT164" i="43"/>
  <c r="BV164" i="43"/>
  <c r="BX164" i="43"/>
  <c r="BY164" i="43"/>
  <c r="BZ164" i="43"/>
  <c r="CC164" i="43"/>
  <c r="C165" i="43"/>
  <c r="B165" i="43" s="1"/>
  <c r="D165" i="43"/>
  <c r="E165" i="43"/>
  <c r="F165" i="43"/>
  <c r="G165" i="43"/>
  <c r="H165" i="43"/>
  <c r="J165" i="43"/>
  <c r="L165" i="43"/>
  <c r="M165" i="43"/>
  <c r="O165" i="43"/>
  <c r="P165" i="43"/>
  <c r="Q165" i="43" s="1"/>
  <c r="S165" i="43"/>
  <c r="T165" i="43"/>
  <c r="Y165" i="43"/>
  <c r="Z165" i="43"/>
  <c r="AC165" i="43"/>
  <c r="AF165" i="43"/>
  <c r="AG165" i="43" s="1"/>
  <c r="AH165" i="43" s="1"/>
  <c r="AI165" i="43"/>
  <c r="AJ165" i="43"/>
  <c r="AL165" i="43"/>
  <c r="AN165" i="43"/>
  <c r="AP165" i="43"/>
  <c r="AR165" i="43"/>
  <c r="AT165" i="43"/>
  <c r="AY165" i="43"/>
  <c r="BB165" i="43"/>
  <c r="BC165" i="43"/>
  <c r="BD165" i="43" s="1"/>
  <c r="BF165" i="43"/>
  <c r="BG165" i="43"/>
  <c r="BI165" i="43"/>
  <c r="BN165" i="43"/>
  <c r="BQ165" i="43"/>
  <c r="BT165" i="43"/>
  <c r="BV165" i="43"/>
  <c r="BX165" i="43"/>
  <c r="BY165" i="43"/>
  <c r="BZ165" i="43"/>
  <c r="CC165" i="43"/>
  <c r="B166" i="43"/>
  <c r="C166" i="43"/>
  <c r="D166" i="43"/>
  <c r="E166" i="43"/>
  <c r="F166" i="43"/>
  <c r="G166" i="43"/>
  <c r="H166" i="43"/>
  <c r="J166" i="43"/>
  <c r="L166" i="43"/>
  <c r="M166" i="43" s="1"/>
  <c r="O166" i="43"/>
  <c r="P166" i="43"/>
  <c r="Q166" i="43" s="1"/>
  <c r="S166" i="43"/>
  <c r="T166" i="43"/>
  <c r="Y166" i="43"/>
  <c r="Z166" i="43"/>
  <c r="AC166" i="43"/>
  <c r="AF166" i="43"/>
  <c r="AG166" i="43"/>
  <c r="AH166" i="43" s="1"/>
  <c r="AI166" i="43"/>
  <c r="AJ166" i="43"/>
  <c r="AL166" i="43"/>
  <c r="AN166" i="43"/>
  <c r="AP166" i="43"/>
  <c r="AR166" i="43"/>
  <c r="AT166" i="43"/>
  <c r="AY166" i="43"/>
  <c r="BB166" i="43"/>
  <c r="BC166" i="43"/>
  <c r="BD166" i="43"/>
  <c r="BF166" i="43"/>
  <c r="BG166" i="43"/>
  <c r="BI166" i="43"/>
  <c r="BN166" i="43"/>
  <c r="BQ166" i="43"/>
  <c r="BT166" i="43"/>
  <c r="BV166" i="43"/>
  <c r="BX166" i="43"/>
  <c r="BY166" i="43"/>
  <c r="BZ166" i="43"/>
  <c r="CC166" i="43"/>
  <c r="B167" i="43"/>
  <c r="C167" i="43"/>
  <c r="D167" i="43"/>
  <c r="E167" i="43"/>
  <c r="F167" i="43"/>
  <c r="G167" i="43"/>
  <c r="H167" i="43"/>
  <c r="J167" i="43"/>
  <c r="L167" i="43"/>
  <c r="M167" i="43" s="1"/>
  <c r="O167" i="43"/>
  <c r="P167" i="43"/>
  <c r="Q167" i="43"/>
  <c r="S167" i="43"/>
  <c r="T167" i="43" s="1"/>
  <c r="Y167" i="43"/>
  <c r="Z167" i="43"/>
  <c r="AC167" i="43"/>
  <c r="AF167" i="43"/>
  <c r="AG167" i="43"/>
  <c r="AH167" i="43"/>
  <c r="AI167" i="43"/>
  <c r="AJ167" i="43" s="1"/>
  <c r="AL167" i="43"/>
  <c r="AN167" i="43"/>
  <c r="AP167" i="43"/>
  <c r="AR167" i="43"/>
  <c r="AT167" i="43"/>
  <c r="AY167" i="43"/>
  <c r="BB167" i="43"/>
  <c r="BC167" i="43" s="1"/>
  <c r="BD167" i="43" s="1"/>
  <c r="BF167" i="43"/>
  <c r="BG167" i="43"/>
  <c r="BI167" i="43"/>
  <c r="BN167" i="43"/>
  <c r="BQ167" i="43"/>
  <c r="BT167" i="43"/>
  <c r="BV167" i="43"/>
  <c r="BX167" i="43"/>
  <c r="BY167" i="43"/>
  <c r="BZ167" i="43"/>
  <c r="CC167" i="43"/>
  <c r="C168" i="43"/>
  <c r="B168" i="43" s="1"/>
  <c r="D168" i="43"/>
  <c r="E168" i="43"/>
  <c r="F168" i="43"/>
  <c r="G168" i="43"/>
  <c r="H168" i="43"/>
  <c r="J168" i="43"/>
  <c r="L168" i="43"/>
  <c r="M168" i="43"/>
  <c r="O168" i="43"/>
  <c r="P168" i="43"/>
  <c r="Q168" i="43"/>
  <c r="S168" i="43"/>
  <c r="T168" i="43" s="1"/>
  <c r="Y168" i="43"/>
  <c r="Z168" i="43"/>
  <c r="AC168" i="43"/>
  <c r="AF168" i="43"/>
  <c r="AG168" i="43" s="1"/>
  <c r="AH168" i="43" s="1"/>
  <c r="AI168" i="43"/>
  <c r="AJ168" i="43" s="1"/>
  <c r="AL168" i="43"/>
  <c r="AN168" i="43"/>
  <c r="AP168" i="43"/>
  <c r="AR168" i="43"/>
  <c r="AT168" i="43"/>
  <c r="AY168" i="43"/>
  <c r="BB168" i="43"/>
  <c r="BC168" i="43" s="1"/>
  <c r="BD168" i="43" s="1"/>
  <c r="BF168" i="43"/>
  <c r="BG168" i="43"/>
  <c r="BI168" i="43"/>
  <c r="BN168" i="43"/>
  <c r="BQ168" i="43"/>
  <c r="BT168" i="43"/>
  <c r="BV168" i="43"/>
  <c r="BX168" i="43"/>
  <c r="BY168" i="43"/>
  <c r="BZ168" i="43"/>
  <c r="CC168" i="43"/>
  <c r="C169" i="43"/>
  <c r="B169" i="43" s="1"/>
  <c r="D169" i="43"/>
  <c r="E169" i="43"/>
  <c r="F169" i="43"/>
  <c r="G169" i="43"/>
  <c r="H169" i="43"/>
  <c r="J169" i="43"/>
  <c r="L169" i="43"/>
  <c r="M169" i="43"/>
  <c r="O169" i="43"/>
  <c r="P169" i="43"/>
  <c r="Q169" i="43" s="1"/>
  <c r="S169" i="43"/>
  <c r="T169" i="43"/>
  <c r="Y169" i="43"/>
  <c r="Z169" i="43"/>
  <c r="AC169" i="43"/>
  <c r="AF169" i="43"/>
  <c r="AG169" i="43" s="1"/>
  <c r="AH169" i="43" s="1"/>
  <c r="AI169" i="43"/>
  <c r="AJ169" i="43"/>
  <c r="AL169" i="43"/>
  <c r="AN169" i="43"/>
  <c r="AP169" i="43"/>
  <c r="AR169" i="43"/>
  <c r="AT169" i="43"/>
  <c r="AY169" i="43"/>
  <c r="BB169" i="43"/>
  <c r="BC169" i="43"/>
  <c r="BD169" i="43" s="1"/>
  <c r="BF169" i="43"/>
  <c r="BG169" i="43"/>
  <c r="BI169" i="43"/>
  <c r="BN169" i="43"/>
  <c r="BQ169" i="43"/>
  <c r="BT169" i="43"/>
  <c r="BV169" i="43"/>
  <c r="BX169" i="43"/>
  <c r="BY169" i="43"/>
  <c r="BZ169" i="43"/>
  <c r="CC169" i="43"/>
  <c r="B170" i="43"/>
  <c r="C170" i="43"/>
  <c r="D170" i="43"/>
  <c r="E170" i="43"/>
  <c r="F170" i="43"/>
  <c r="G170" i="43"/>
  <c r="H170" i="43"/>
  <c r="J170" i="43"/>
  <c r="L170" i="43"/>
  <c r="M170" i="43" s="1"/>
  <c r="O170" i="43"/>
  <c r="P170" i="43"/>
  <c r="Q170" i="43" s="1"/>
  <c r="S170" i="43"/>
  <c r="T170" i="43"/>
  <c r="Y170" i="43"/>
  <c r="Z170" i="43"/>
  <c r="AC170" i="43"/>
  <c r="AF170" i="43"/>
  <c r="AG170" i="43"/>
  <c r="AH170" i="43" s="1"/>
  <c r="AI170" i="43"/>
  <c r="AJ170" i="43"/>
  <c r="AL170" i="43"/>
  <c r="AN170" i="43"/>
  <c r="AP170" i="43"/>
  <c r="AR170" i="43"/>
  <c r="AT170" i="43"/>
  <c r="AY170" i="43"/>
  <c r="BB170" i="43"/>
  <c r="BC170" i="43"/>
  <c r="BD170" i="43"/>
  <c r="BF170" i="43"/>
  <c r="BG170" i="43"/>
  <c r="BI170" i="43"/>
  <c r="BN170" i="43"/>
  <c r="BQ170" i="43"/>
  <c r="BT170" i="43"/>
  <c r="BV170" i="43"/>
  <c r="BX170" i="43"/>
  <c r="BY170" i="43"/>
  <c r="BZ170" i="43"/>
  <c r="CC170" i="43"/>
  <c r="B171" i="43"/>
  <c r="C171" i="43"/>
  <c r="D171" i="43"/>
  <c r="E171" i="43"/>
  <c r="F171" i="43"/>
  <c r="G171" i="43"/>
  <c r="H171" i="43"/>
  <c r="J171" i="43"/>
  <c r="L171" i="43"/>
  <c r="M171" i="43" s="1"/>
  <c r="O171" i="43"/>
  <c r="P171" i="43"/>
  <c r="Q171" i="43"/>
  <c r="S171" i="43"/>
  <c r="T171" i="43" s="1"/>
  <c r="Y171" i="43"/>
  <c r="Z171" i="43"/>
  <c r="AC171" i="43"/>
  <c r="AF171" i="43"/>
  <c r="AG171" i="43"/>
  <c r="AH171" i="43"/>
  <c r="AI171" i="43"/>
  <c r="AJ171" i="43" s="1"/>
  <c r="AL171" i="43"/>
  <c r="AN171" i="43"/>
  <c r="AP171" i="43"/>
  <c r="AR171" i="43"/>
  <c r="AT171" i="43"/>
  <c r="AY171" i="43"/>
  <c r="BB171" i="43"/>
  <c r="BC171" i="43" s="1"/>
  <c r="BD171" i="43" s="1"/>
  <c r="BF171" i="43"/>
  <c r="BG171" i="43"/>
  <c r="BI171" i="43"/>
  <c r="BN171" i="43"/>
  <c r="BQ171" i="43"/>
  <c r="BT171" i="43"/>
  <c r="BV171" i="43"/>
  <c r="BX171" i="43"/>
  <c r="BY171" i="43"/>
  <c r="BZ171" i="43"/>
  <c r="CC171" i="43"/>
  <c r="C172" i="43"/>
  <c r="B172" i="43" s="1"/>
  <c r="D172" i="43"/>
  <c r="E172" i="43"/>
  <c r="F172" i="43"/>
  <c r="G172" i="43"/>
  <c r="H172" i="43"/>
  <c r="J172" i="43"/>
  <c r="L172" i="43"/>
  <c r="M172" i="43"/>
  <c r="O172" i="43"/>
  <c r="P172" i="43"/>
  <c r="Q172" i="43"/>
  <c r="S172" i="43"/>
  <c r="T172" i="43" s="1"/>
  <c r="Y172" i="43"/>
  <c r="Z172" i="43"/>
  <c r="AC172" i="43"/>
  <c r="AF172" i="43"/>
  <c r="AG172" i="43" s="1"/>
  <c r="AH172" i="43" s="1"/>
  <c r="AI172" i="43"/>
  <c r="AJ172" i="43" s="1"/>
  <c r="AL172" i="43"/>
  <c r="AN172" i="43"/>
  <c r="AP172" i="43"/>
  <c r="AR172" i="43"/>
  <c r="AT172" i="43"/>
  <c r="AY172" i="43"/>
  <c r="BB172" i="43"/>
  <c r="BC172" i="43" s="1"/>
  <c r="BD172" i="43" s="1"/>
  <c r="BF172" i="43"/>
  <c r="BG172" i="43"/>
  <c r="BI172" i="43"/>
  <c r="BN172" i="43"/>
  <c r="BQ172" i="43"/>
  <c r="BT172" i="43"/>
  <c r="BV172" i="43"/>
  <c r="BX172" i="43"/>
  <c r="BY172" i="43"/>
  <c r="BZ172" i="43"/>
  <c r="CC172" i="43"/>
  <c r="C173" i="43"/>
  <c r="B173" i="43" s="1"/>
  <c r="D173" i="43"/>
  <c r="E173" i="43"/>
  <c r="F173" i="43"/>
  <c r="G173" i="43"/>
  <c r="H173" i="43"/>
  <c r="J173" i="43"/>
  <c r="L173" i="43"/>
  <c r="M173" i="43"/>
  <c r="O173" i="43"/>
  <c r="P173" i="43"/>
  <c r="Q173" i="43" s="1"/>
  <c r="S173" i="43"/>
  <c r="T173" i="43"/>
  <c r="Y173" i="43"/>
  <c r="Z173" i="43"/>
  <c r="AC173" i="43"/>
  <c r="AF173" i="43"/>
  <c r="AG173" i="43" s="1"/>
  <c r="AH173" i="43" s="1"/>
  <c r="AI173" i="43"/>
  <c r="AJ173" i="43"/>
  <c r="AL173" i="43"/>
  <c r="AN173" i="43"/>
  <c r="AP173" i="43"/>
  <c r="AR173" i="43"/>
  <c r="AT173" i="43"/>
  <c r="AY173" i="43"/>
  <c r="BB173" i="43"/>
  <c r="BC173" i="43"/>
  <c r="BD173" i="43" s="1"/>
  <c r="BF173" i="43"/>
  <c r="BG173" i="43"/>
  <c r="BI173" i="43"/>
  <c r="BN173" i="43"/>
  <c r="BQ173" i="43"/>
  <c r="BT173" i="43"/>
  <c r="BV173" i="43"/>
  <c r="BX173" i="43"/>
  <c r="BY173" i="43"/>
  <c r="BZ173" i="43"/>
  <c r="CC173" i="43"/>
  <c r="B174" i="43"/>
  <c r="C174" i="43"/>
  <c r="D174" i="43"/>
  <c r="E174" i="43"/>
  <c r="F174" i="43"/>
  <c r="G174" i="43"/>
  <c r="H174" i="43"/>
  <c r="J174" i="43"/>
  <c r="L174" i="43"/>
  <c r="M174" i="43" s="1"/>
  <c r="O174" i="43"/>
  <c r="P174" i="43"/>
  <c r="Q174" i="43" s="1"/>
  <c r="S174" i="43"/>
  <c r="T174" i="43"/>
  <c r="Y174" i="43"/>
  <c r="Z174" i="43"/>
  <c r="AC174" i="43"/>
  <c r="AF174" i="43"/>
  <c r="AG174" i="43"/>
  <c r="AH174" i="43" s="1"/>
  <c r="AI174" i="43"/>
  <c r="AJ174" i="43"/>
  <c r="AL174" i="43"/>
  <c r="AN174" i="43"/>
  <c r="AP174" i="43"/>
  <c r="AR174" i="43"/>
  <c r="AT174" i="43"/>
  <c r="AY174" i="43"/>
  <c r="BB174" i="43"/>
  <c r="BC174" i="43"/>
  <c r="BD174" i="43"/>
  <c r="BF174" i="43"/>
  <c r="BG174" i="43"/>
  <c r="BI174" i="43"/>
  <c r="BN174" i="43"/>
  <c r="BQ174" i="43"/>
  <c r="BT174" i="43"/>
  <c r="BV174" i="43"/>
  <c r="BX174" i="43"/>
  <c r="BY174" i="43"/>
  <c r="BZ174" i="43"/>
  <c r="CC174" i="43"/>
  <c r="B175" i="43"/>
  <c r="C175" i="43"/>
  <c r="D175" i="43"/>
  <c r="E175" i="43"/>
  <c r="F175" i="43"/>
  <c r="G175" i="43"/>
  <c r="H175" i="43"/>
  <c r="J175" i="43"/>
  <c r="L175" i="43"/>
  <c r="M175" i="43" s="1"/>
  <c r="O175" i="43"/>
  <c r="P175" i="43"/>
  <c r="Q175" i="43"/>
  <c r="S175" i="43"/>
  <c r="T175" i="43" s="1"/>
  <c r="Y175" i="43"/>
  <c r="Z175" i="43"/>
  <c r="AC175" i="43"/>
  <c r="AF175" i="43"/>
  <c r="AG175" i="43"/>
  <c r="AH175" i="43"/>
  <c r="AI175" i="43"/>
  <c r="AJ175" i="43" s="1"/>
  <c r="AL175" i="43"/>
  <c r="AN175" i="43"/>
  <c r="AP175" i="43"/>
  <c r="AR175" i="43"/>
  <c r="AT175" i="43"/>
  <c r="AY175" i="43"/>
  <c r="BB175" i="43"/>
  <c r="BC175" i="43" s="1"/>
  <c r="BD175" i="43" s="1"/>
  <c r="BF175" i="43"/>
  <c r="BG175" i="43"/>
  <c r="BI175" i="43"/>
  <c r="BN175" i="43"/>
  <c r="BQ175" i="43"/>
  <c r="BT175" i="43"/>
  <c r="BV175" i="43"/>
  <c r="BX175" i="43"/>
  <c r="BY175" i="43"/>
  <c r="BZ175" i="43"/>
  <c r="CC175" i="43"/>
  <c r="C176" i="43"/>
  <c r="B176" i="43" s="1"/>
  <c r="D176" i="43"/>
  <c r="E176" i="43"/>
  <c r="F176" i="43"/>
  <c r="G176" i="43"/>
  <c r="H176" i="43"/>
  <c r="J176" i="43"/>
  <c r="L176" i="43"/>
  <c r="M176" i="43"/>
  <c r="O176" i="43"/>
  <c r="P176" i="43"/>
  <c r="Q176" i="43"/>
  <c r="S176" i="43"/>
  <c r="T176" i="43" s="1"/>
  <c r="Y176" i="43"/>
  <c r="Z176" i="43"/>
  <c r="AC176" i="43"/>
  <c r="AF176" i="43"/>
  <c r="AG176" i="43" s="1"/>
  <c r="AH176" i="43" s="1"/>
  <c r="AI176" i="43"/>
  <c r="AJ176" i="43" s="1"/>
  <c r="AL176" i="43"/>
  <c r="AN176" i="43"/>
  <c r="AP176" i="43"/>
  <c r="AR176" i="43"/>
  <c r="AT176" i="43"/>
  <c r="AY176" i="43"/>
  <c r="BB176" i="43"/>
  <c r="BC176" i="43" s="1"/>
  <c r="BD176" i="43" s="1"/>
  <c r="BF176" i="43"/>
  <c r="BG176" i="43"/>
  <c r="BI176" i="43"/>
  <c r="BN176" i="43"/>
  <c r="BQ176" i="43"/>
  <c r="BT176" i="43"/>
  <c r="BV176" i="43"/>
  <c r="BX176" i="43"/>
  <c r="BY176" i="43"/>
  <c r="BZ176" i="43"/>
  <c r="CC176" i="43"/>
  <c r="C177" i="43"/>
  <c r="B177" i="43" s="1"/>
  <c r="D177" i="43"/>
  <c r="E177" i="43"/>
  <c r="F177" i="43"/>
  <c r="G177" i="43"/>
  <c r="H177" i="43"/>
  <c r="J177" i="43"/>
  <c r="L177" i="43"/>
  <c r="M177" i="43"/>
  <c r="O177" i="43"/>
  <c r="P177" i="43"/>
  <c r="Q177" i="43" s="1"/>
  <c r="S177" i="43"/>
  <c r="T177" i="43"/>
  <c r="Y177" i="43"/>
  <c r="Z177" i="43"/>
  <c r="AC177" i="43"/>
  <c r="AF177" i="43"/>
  <c r="AG177" i="43" s="1"/>
  <c r="AH177" i="43" s="1"/>
  <c r="AI177" i="43"/>
  <c r="AJ177" i="43"/>
  <c r="AL177" i="43"/>
  <c r="AN177" i="43"/>
  <c r="AP177" i="43"/>
  <c r="AR177" i="43"/>
  <c r="AT177" i="43"/>
  <c r="AY177" i="43"/>
  <c r="BB177" i="43"/>
  <c r="BC177" i="43"/>
  <c r="BD177" i="43" s="1"/>
  <c r="BF177" i="43"/>
  <c r="BG177" i="43"/>
  <c r="BI177" i="43"/>
  <c r="BN177" i="43"/>
  <c r="BQ177" i="43"/>
  <c r="BT177" i="43"/>
  <c r="BV177" i="43"/>
  <c r="BX177" i="43"/>
  <c r="BY177" i="43"/>
  <c r="BZ177" i="43"/>
  <c r="CC177" i="43"/>
  <c r="B178" i="43"/>
  <c r="C178" i="43"/>
  <c r="D178" i="43"/>
  <c r="E178" i="43"/>
  <c r="F178" i="43"/>
  <c r="G178" i="43"/>
  <c r="H178" i="43"/>
  <c r="J178" i="43"/>
  <c r="L178" i="43"/>
  <c r="M178" i="43" s="1"/>
  <c r="O178" i="43"/>
  <c r="P178" i="43"/>
  <c r="Q178" i="43" s="1"/>
  <c r="S178" i="43"/>
  <c r="T178" i="43"/>
  <c r="Y178" i="43"/>
  <c r="Z178" i="43"/>
  <c r="AC178" i="43"/>
  <c r="AF178" i="43"/>
  <c r="AG178" i="43"/>
  <c r="AH178" i="43" s="1"/>
  <c r="AI178" i="43"/>
  <c r="AJ178" i="43"/>
  <c r="AL178" i="43"/>
  <c r="AN178" i="43"/>
  <c r="AP178" i="43"/>
  <c r="AR178" i="43"/>
  <c r="AT178" i="43"/>
  <c r="AY178" i="43"/>
  <c r="BB178" i="43"/>
  <c r="BC178" i="43"/>
  <c r="BD178" i="43"/>
  <c r="BF178" i="43"/>
  <c r="BG178" i="43"/>
  <c r="BI178" i="43"/>
  <c r="BN178" i="43"/>
  <c r="BQ178" i="43"/>
  <c r="BT178" i="43"/>
  <c r="BV178" i="43"/>
  <c r="BX178" i="43"/>
  <c r="BY178" i="43"/>
  <c r="BZ178" i="43"/>
  <c r="CC178" i="43"/>
  <c r="B179" i="43"/>
  <c r="C179" i="43"/>
  <c r="D179" i="43"/>
  <c r="E179" i="43"/>
  <c r="F179" i="43"/>
  <c r="G179" i="43"/>
  <c r="H179" i="43"/>
  <c r="J179" i="43"/>
  <c r="L179" i="43"/>
  <c r="M179" i="43" s="1"/>
  <c r="O179" i="43"/>
  <c r="P179" i="43"/>
  <c r="Q179" i="43"/>
  <c r="S179" i="43"/>
  <c r="T179" i="43" s="1"/>
  <c r="Y179" i="43"/>
  <c r="Z179" i="43"/>
  <c r="AC179" i="43"/>
  <c r="AF179" i="43"/>
  <c r="AG179" i="43"/>
  <c r="AH179" i="43"/>
  <c r="AI179" i="43"/>
  <c r="AJ179" i="43" s="1"/>
  <c r="AL179" i="43"/>
  <c r="AN179" i="43"/>
  <c r="AP179" i="43"/>
  <c r="AR179" i="43"/>
  <c r="AT179" i="43"/>
  <c r="AY179" i="43"/>
  <c r="BB179" i="43"/>
  <c r="BC179" i="43" s="1"/>
  <c r="BD179" i="43" s="1"/>
  <c r="BF179" i="43"/>
  <c r="BG179" i="43"/>
  <c r="BI179" i="43"/>
  <c r="BN179" i="43"/>
  <c r="BQ179" i="43"/>
  <c r="BT179" i="43"/>
  <c r="BV179" i="43"/>
  <c r="BX179" i="43"/>
  <c r="BY179" i="43"/>
  <c r="BZ179" i="43"/>
  <c r="CC179" i="43"/>
  <c r="C180" i="43"/>
  <c r="B180" i="43" s="1"/>
  <c r="D180" i="43"/>
  <c r="E180" i="43"/>
  <c r="F180" i="43"/>
  <c r="G180" i="43"/>
  <c r="H180" i="43"/>
  <c r="J180" i="43"/>
  <c r="L180" i="43"/>
  <c r="M180" i="43"/>
  <c r="O180" i="43"/>
  <c r="P180" i="43"/>
  <c r="Q180" i="43"/>
  <c r="S180" i="43"/>
  <c r="T180" i="43" s="1"/>
  <c r="Y180" i="43"/>
  <c r="Z180" i="43"/>
  <c r="AC180" i="43"/>
  <c r="AF180" i="43"/>
  <c r="AG180" i="43" s="1"/>
  <c r="AH180" i="43" s="1"/>
  <c r="AI180" i="43"/>
  <c r="AJ180" i="43" s="1"/>
  <c r="AL180" i="43"/>
  <c r="AN180" i="43"/>
  <c r="AP180" i="43"/>
  <c r="AR180" i="43"/>
  <c r="AT180" i="43"/>
  <c r="AY180" i="43"/>
  <c r="BB180" i="43"/>
  <c r="BC180" i="43" s="1"/>
  <c r="BD180" i="43" s="1"/>
  <c r="BF180" i="43"/>
  <c r="BG180" i="43"/>
  <c r="BI180" i="43"/>
  <c r="BN180" i="43"/>
  <c r="BQ180" i="43"/>
  <c r="BT180" i="43"/>
  <c r="BV180" i="43"/>
  <c r="BX180" i="43"/>
  <c r="BY180" i="43"/>
  <c r="BZ180" i="43"/>
  <c r="CC180" i="43"/>
  <c r="C181" i="43"/>
  <c r="B181" i="43" s="1"/>
  <c r="D181" i="43"/>
  <c r="E181" i="43"/>
  <c r="F181" i="43"/>
  <c r="G181" i="43"/>
  <c r="H181" i="43"/>
  <c r="J181" i="43"/>
  <c r="L181" i="43"/>
  <c r="M181" i="43"/>
  <c r="O181" i="43"/>
  <c r="P181" i="43"/>
  <c r="Q181" i="43" s="1"/>
  <c r="S181" i="43"/>
  <c r="T181" i="43"/>
  <c r="Y181" i="43"/>
  <c r="Z181" i="43"/>
  <c r="AC181" i="43"/>
  <c r="AF181" i="43"/>
  <c r="AG181" i="43" s="1"/>
  <c r="AH181" i="43" s="1"/>
  <c r="AI181" i="43"/>
  <c r="AJ181" i="43"/>
  <c r="AL181" i="43"/>
  <c r="AN181" i="43"/>
  <c r="AP181" i="43"/>
  <c r="AR181" i="43"/>
  <c r="AT181" i="43"/>
  <c r="AY181" i="43"/>
  <c r="BB181" i="43"/>
  <c r="BC181" i="43"/>
  <c r="BD181" i="43" s="1"/>
  <c r="BF181" i="43"/>
  <c r="BG181" i="43"/>
  <c r="BI181" i="43"/>
  <c r="BN181" i="43"/>
  <c r="BQ181" i="43"/>
  <c r="BT181" i="43"/>
  <c r="BV181" i="43"/>
  <c r="BX181" i="43"/>
  <c r="BY181" i="43"/>
  <c r="BZ181" i="43"/>
  <c r="CC181" i="43"/>
  <c r="B182" i="43"/>
  <c r="C182" i="43"/>
  <c r="D182" i="43"/>
  <c r="E182" i="43"/>
  <c r="F182" i="43"/>
  <c r="G182" i="43"/>
  <c r="H182" i="43"/>
  <c r="J182" i="43"/>
  <c r="L182" i="43"/>
  <c r="M182" i="43" s="1"/>
  <c r="O182" i="43"/>
  <c r="P182" i="43"/>
  <c r="Q182" i="43" s="1"/>
  <c r="S182" i="43"/>
  <c r="T182" i="43"/>
  <c r="Y182" i="43"/>
  <c r="Z182" i="43"/>
  <c r="AC182" i="43"/>
  <c r="AF182" i="43"/>
  <c r="AG182" i="43"/>
  <c r="AH182" i="43" s="1"/>
  <c r="AI182" i="43"/>
  <c r="AJ182" i="43"/>
  <c r="AL182" i="43"/>
  <c r="AN182" i="43"/>
  <c r="AP182" i="43"/>
  <c r="AR182" i="43"/>
  <c r="AT182" i="43"/>
  <c r="AY182" i="43"/>
  <c r="BB182" i="43"/>
  <c r="BC182" i="43"/>
  <c r="BD182" i="43"/>
  <c r="BF182" i="43"/>
  <c r="BG182" i="43"/>
  <c r="BI182" i="43"/>
  <c r="BN182" i="43"/>
  <c r="BQ182" i="43"/>
  <c r="BT182" i="43"/>
  <c r="BV182" i="43"/>
  <c r="BX182" i="43"/>
  <c r="BY182" i="43"/>
  <c r="BZ182" i="43"/>
  <c r="CC182" i="43"/>
  <c r="B183" i="43"/>
  <c r="C183" i="43"/>
  <c r="D183" i="43"/>
  <c r="E183" i="43"/>
  <c r="F183" i="43"/>
  <c r="G183" i="43"/>
  <c r="H183" i="43"/>
  <c r="J183" i="43"/>
  <c r="L183" i="43"/>
  <c r="M183" i="43" s="1"/>
  <c r="O183" i="43"/>
  <c r="P183" i="43"/>
  <c r="Q183" i="43"/>
  <c r="S183" i="43"/>
  <c r="T183" i="43" s="1"/>
  <c r="Y183" i="43"/>
  <c r="Z183" i="43"/>
  <c r="AC183" i="43"/>
  <c r="AF183" i="43"/>
  <c r="AG183" i="43"/>
  <c r="AH183" i="43"/>
  <c r="AI183" i="43"/>
  <c r="AJ183" i="43" s="1"/>
  <c r="AL183" i="43"/>
  <c r="AN183" i="43"/>
  <c r="AP183" i="43"/>
  <c r="AR183" i="43"/>
  <c r="AT183" i="43"/>
  <c r="AY183" i="43"/>
  <c r="BB183" i="43"/>
  <c r="BC183" i="43" s="1"/>
  <c r="BD183" i="43" s="1"/>
  <c r="BF183" i="43"/>
  <c r="BG183" i="43"/>
  <c r="BI183" i="43"/>
  <c r="BN183" i="43"/>
  <c r="BQ183" i="43"/>
  <c r="BT183" i="43"/>
  <c r="BV183" i="43"/>
  <c r="BX183" i="43"/>
  <c r="BY183" i="43"/>
  <c r="BZ183" i="43"/>
  <c r="CC183" i="43"/>
  <c r="C184" i="43"/>
  <c r="B184" i="43" s="1"/>
  <c r="D184" i="43"/>
  <c r="E184" i="43"/>
  <c r="F184" i="43"/>
  <c r="G184" i="43"/>
  <c r="H184" i="43"/>
  <c r="J184" i="43"/>
  <c r="L184" i="43"/>
  <c r="M184" i="43"/>
  <c r="O184" i="43"/>
  <c r="P184" i="43"/>
  <c r="Q184" i="43"/>
  <c r="S184" i="43"/>
  <c r="T184" i="43" s="1"/>
  <c r="Y184" i="43"/>
  <c r="Z184" i="43"/>
  <c r="AC184" i="43"/>
  <c r="AF184" i="43"/>
  <c r="AG184" i="43" s="1"/>
  <c r="AH184" i="43" s="1"/>
  <c r="AI184" i="43"/>
  <c r="AJ184" i="43" s="1"/>
  <c r="AL184" i="43"/>
  <c r="AN184" i="43"/>
  <c r="AP184" i="43"/>
  <c r="AR184" i="43"/>
  <c r="AT184" i="43"/>
  <c r="AY184" i="43"/>
  <c r="BB184" i="43"/>
  <c r="BC184" i="43" s="1"/>
  <c r="BD184" i="43" s="1"/>
  <c r="BF184" i="43"/>
  <c r="BG184" i="43"/>
  <c r="BI184" i="43"/>
  <c r="BN184" i="43"/>
  <c r="BQ184" i="43"/>
  <c r="BT184" i="43"/>
  <c r="BV184" i="43"/>
  <c r="BX184" i="43"/>
  <c r="BY184" i="43"/>
  <c r="BZ184" i="43"/>
  <c r="CC184" i="43"/>
  <c r="C185" i="43"/>
  <c r="B185" i="43" s="1"/>
  <c r="D185" i="43"/>
  <c r="E185" i="43"/>
  <c r="F185" i="43"/>
  <c r="G185" i="43"/>
  <c r="H185" i="43"/>
  <c r="J185" i="43"/>
  <c r="L185" i="43"/>
  <c r="M185" i="43"/>
  <c r="O185" i="43"/>
  <c r="P185" i="43"/>
  <c r="Q185" i="43" s="1"/>
  <c r="S185" i="43"/>
  <c r="T185" i="43"/>
  <c r="Y185" i="43"/>
  <c r="Z185" i="43"/>
  <c r="AC185" i="43"/>
  <c r="AF185" i="43"/>
  <c r="AG185" i="43" s="1"/>
  <c r="AH185" i="43" s="1"/>
  <c r="AI185" i="43"/>
  <c r="AJ185" i="43"/>
  <c r="AL185" i="43"/>
  <c r="AN185" i="43"/>
  <c r="AP185" i="43"/>
  <c r="AR185" i="43"/>
  <c r="AT185" i="43"/>
  <c r="AY185" i="43"/>
  <c r="BB185" i="43"/>
  <c r="BC185" i="43"/>
  <c r="BD185" i="43" s="1"/>
  <c r="BF185" i="43"/>
  <c r="BG185" i="43"/>
  <c r="BI185" i="43"/>
  <c r="BN185" i="43"/>
  <c r="BQ185" i="43"/>
  <c r="BT185" i="43"/>
  <c r="BV185" i="43"/>
  <c r="BX185" i="43"/>
  <c r="BY185" i="43"/>
  <c r="BZ185" i="43"/>
  <c r="CC185" i="43"/>
  <c r="B186" i="43"/>
  <c r="C186" i="43"/>
  <c r="D186" i="43"/>
  <c r="E186" i="43"/>
  <c r="F186" i="43"/>
  <c r="G186" i="43"/>
  <c r="H186" i="43"/>
  <c r="J186" i="43"/>
  <c r="L186" i="43"/>
  <c r="M186" i="43" s="1"/>
  <c r="O186" i="43"/>
  <c r="P186" i="43"/>
  <c r="Q186" i="43" s="1"/>
  <c r="S186" i="43"/>
  <c r="T186" i="43"/>
  <c r="Y186" i="43"/>
  <c r="Z186" i="43"/>
  <c r="AC186" i="43"/>
  <c r="AF186" i="43"/>
  <c r="AG186" i="43"/>
  <c r="AH186" i="43" s="1"/>
  <c r="AI186" i="43"/>
  <c r="AJ186" i="43"/>
  <c r="AL186" i="43"/>
  <c r="AN186" i="43"/>
  <c r="AP186" i="43"/>
  <c r="AR186" i="43"/>
  <c r="AT186" i="43"/>
  <c r="AY186" i="43"/>
  <c r="BB186" i="43"/>
  <c r="BC186" i="43"/>
  <c r="BD186" i="43"/>
  <c r="BF186" i="43"/>
  <c r="BG186" i="43"/>
  <c r="BI186" i="43"/>
  <c r="BN186" i="43"/>
  <c r="BQ186" i="43"/>
  <c r="BT186" i="43"/>
  <c r="BV186" i="43"/>
  <c r="BX186" i="43"/>
  <c r="BY186" i="43"/>
  <c r="BZ186" i="43"/>
  <c r="CC186" i="43"/>
  <c r="B187" i="43"/>
  <c r="C187" i="43"/>
  <c r="D187" i="43"/>
  <c r="E187" i="43"/>
  <c r="F187" i="43"/>
  <c r="G187" i="43"/>
  <c r="H187" i="43"/>
  <c r="J187" i="43"/>
  <c r="L187" i="43"/>
  <c r="M187" i="43" s="1"/>
  <c r="O187" i="43"/>
  <c r="P187" i="43"/>
  <c r="Q187" i="43"/>
  <c r="S187" i="43"/>
  <c r="T187" i="43" s="1"/>
  <c r="Y187" i="43"/>
  <c r="Z187" i="43"/>
  <c r="AC187" i="43"/>
  <c r="AF187" i="43"/>
  <c r="AG187" i="43"/>
  <c r="AH187" i="43"/>
  <c r="AI187" i="43"/>
  <c r="AJ187" i="43" s="1"/>
  <c r="AL187" i="43"/>
  <c r="AN187" i="43"/>
  <c r="AP187" i="43"/>
  <c r="AR187" i="43"/>
  <c r="AT187" i="43"/>
  <c r="AY187" i="43"/>
  <c r="BB187" i="43"/>
  <c r="BC187" i="43" s="1"/>
  <c r="BD187" i="43" s="1"/>
  <c r="BF187" i="43"/>
  <c r="BG187" i="43"/>
  <c r="BI187" i="43"/>
  <c r="BN187" i="43"/>
  <c r="BQ187" i="43"/>
  <c r="BT187" i="43"/>
  <c r="BV187" i="43"/>
  <c r="BX187" i="43"/>
  <c r="BY187" i="43"/>
  <c r="BZ187" i="43"/>
  <c r="CC187" i="43"/>
  <c r="C188" i="43"/>
  <c r="B188" i="43" s="1"/>
  <c r="D188" i="43"/>
  <c r="E188" i="43"/>
  <c r="F188" i="43"/>
  <c r="G188" i="43"/>
  <c r="H188" i="43"/>
  <c r="J188" i="43"/>
  <c r="L188" i="43"/>
  <c r="M188" i="43"/>
  <c r="O188" i="43"/>
  <c r="P188" i="43"/>
  <c r="Q188" i="43"/>
  <c r="S188" i="43"/>
  <c r="T188" i="43" s="1"/>
  <c r="Y188" i="43"/>
  <c r="Z188" i="43"/>
  <c r="AC188" i="43"/>
  <c r="AF188" i="43"/>
  <c r="AG188" i="43" s="1"/>
  <c r="AH188" i="43" s="1"/>
  <c r="AI188" i="43"/>
  <c r="AJ188" i="43"/>
  <c r="AL188" i="43"/>
  <c r="AN188" i="43"/>
  <c r="AP188" i="43"/>
  <c r="AR188" i="43"/>
  <c r="AT188" i="43"/>
  <c r="AY188" i="43"/>
  <c r="BB188" i="43"/>
  <c r="BC188" i="43"/>
  <c r="BD188" i="43" s="1"/>
  <c r="BF188" i="43"/>
  <c r="BG188" i="43"/>
  <c r="BI188" i="43"/>
  <c r="BN188" i="43"/>
  <c r="BQ188" i="43"/>
  <c r="BT188" i="43"/>
  <c r="BV188" i="43"/>
  <c r="BX188" i="43"/>
  <c r="BY188" i="43"/>
  <c r="BZ188" i="43"/>
  <c r="CC188" i="43"/>
  <c r="C189" i="43"/>
  <c r="B189" i="43" s="1"/>
  <c r="D189" i="43"/>
  <c r="E189" i="43"/>
  <c r="F189" i="43"/>
  <c r="G189" i="43"/>
  <c r="H189" i="43"/>
  <c r="J189" i="43"/>
  <c r="L189" i="43"/>
  <c r="M189" i="43"/>
  <c r="O189" i="43"/>
  <c r="P189" i="43"/>
  <c r="Q189" i="43" s="1"/>
  <c r="S189" i="43"/>
  <c r="T189" i="43"/>
  <c r="Y189" i="43"/>
  <c r="Z189" i="43"/>
  <c r="AC189" i="43"/>
  <c r="AF189" i="43"/>
  <c r="AG189" i="43" s="1"/>
  <c r="AH189" i="43" s="1"/>
  <c r="AI189" i="43"/>
  <c r="AJ189" i="43"/>
  <c r="AL189" i="43"/>
  <c r="AN189" i="43"/>
  <c r="AP189" i="43"/>
  <c r="AR189" i="43"/>
  <c r="AT189" i="43"/>
  <c r="AY189" i="43"/>
  <c r="BB189" i="43"/>
  <c r="BC189" i="43"/>
  <c r="BD189" i="43"/>
  <c r="BF189" i="43"/>
  <c r="BG189" i="43"/>
  <c r="BI189" i="43"/>
  <c r="BN189" i="43"/>
  <c r="BQ189" i="43"/>
  <c r="BT189" i="43"/>
  <c r="BV189" i="43"/>
  <c r="BX189" i="43"/>
  <c r="BY189" i="43"/>
  <c r="BZ189" i="43"/>
  <c r="CC189" i="43"/>
  <c r="B190" i="43"/>
  <c r="C190" i="43"/>
  <c r="D190" i="43"/>
  <c r="E190" i="43"/>
  <c r="F190" i="43"/>
  <c r="G190" i="43"/>
  <c r="H190" i="43"/>
  <c r="J190" i="43"/>
  <c r="L190" i="43"/>
  <c r="M190" i="43" s="1"/>
  <c r="O190" i="43"/>
  <c r="P190" i="43"/>
  <c r="Q190" i="43" s="1"/>
  <c r="S190" i="43"/>
  <c r="T190" i="43"/>
  <c r="Y190" i="43"/>
  <c r="Z190" i="43"/>
  <c r="AC190" i="43"/>
  <c r="AF190" i="43"/>
  <c r="AG190" i="43"/>
  <c r="AH190" i="43" s="1"/>
  <c r="AI190" i="43"/>
  <c r="AJ190" i="43"/>
  <c r="AL190" i="43"/>
  <c r="AN190" i="43"/>
  <c r="AP190" i="43"/>
  <c r="AR190" i="43"/>
  <c r="AT190" i="43"/>
  <c r="AY190" i="43"/>
  <c r="BB190" i="43"/>
  <c r="BC190" i="43"/>
  <c r="BD190" i="43"/>
  <c r="BF190" i="43"/>
  <c r="BG190" i="43"/>
  <c r="BI190" i="43"/>
  <c r="BN190" i="43"/>
  <c r="BQ190" i="43"/>
  <c r="BT190" i="43"/>
  <c r="BV190" i="43"/>
  <c r="BX190" i="43"/>
  <c r="BY190" i="43"/>
  <c r="BZ190" i="43"/>
  <c r="CC190" i="43"/>
  <c r="B191" i="43"/>
  <c r="C191" i="43"/>
  <c r="D191" i="43"/>
  <c r="E191" i="43"/>
  <c r="F191" i="43"/>
  <c r="G191" i="43"/>
  <c r="H191" i="43"/>
  <c r="J191" i="43"/>
  <c r="L191" i="43"/>
  <c r="M191" i="43" s="1"/>
  <c r="O191" i="43"/>
  <c r="P191" i="43"/>
  <c r="Q191" i="43"/>
  <c r="S191" i="43"/>
  <c r="T191" i="43" s="1"/>
  <c r="Y191" i="43"/>
  <c r="Z191" i="43"/>
  <c r="AC191" i="43"/>
  <c r="AF191" i="43"/>
  <c r="AG191" i="43"/>
  <c r="AH191" i="43"/>
  <c r="AI191" i="43"/>
  <c r="AJ191" i="43" s="1"/>
  <c r="AL191" i="43"/>
  <c r="AN191" i="43"/>
  <c r="AP191" i="43"/>
  <c r="AR191" i="43"/>
  <c r="AT191" i="43"/>
  <c r="AY191" i="43"/>
  <c r="BB191" i="43"/>
  <c r="BC191" i="43" s="1"/>
  <c r="BD191" i="43" s="1"/>
  <c r="BF191" i="43"/>
  <c r="BG191" i="43"/>
  <c r="BI191" i="43"/>
  <c r="BN191" i="43"/>
  <c r="BQ191" i="43"/>
  <c r="BT191" i="43"/>
  <c r="BV191" i="43"/>
  <c r="BX191" i="43"/>
  <c r="BY191" i="43"/>
  <c r="BZ191" i="43"/>
  <c r="CC191" i="43"/>
  <c r="C192" i="43"/>
  <c r="B192" i="43" s="1"/>
  <c r="D192" i="43"/>
  <c r="E192" i="43"/>
  <c r="F192" i="43"/>
  <c r="G192" i="43"/>
  <c r="H192" i="43"/>
  <c r="J192" i="43"/>
  <c r="L192" i="43"/>
  <c r="M192" i="43"/>
  <c r="O192" i="43"/>
  <c r="P192" i="43"/>
  <c r="Q192" i="43"/>
  <c r="S192" i="43"/>
  <c r="T192" i="43"/>
  <c r="Y192" i="43"/>
  <c r="Z192" i="43"/>
  <c r="AC192" i="43"/>
  <c r="AF192" i="43"/>
  <c r="AG192" i="43" s="1"/>
  <c r="AH192" i="43" s="1"/>
  <c r="AI192" i="43"/>
  <c r="AJ192" i="43"/>
  <c r="AL192" i="43"/>
  <c r="AN192" i="43"/>
  <c r="AP192" i="43"/>
  <c r="AR192" i="43"/>
  <c r="AT192" i="43"/>
  <c r="AY192" i="43"/>
  <c r="BB192" i="43"/>
  <c r="BC192" i="43"/>
  <c r="BD192" i="43" s="1"/>
  <c r="BF192" i="43"/>
  <c r="BG192" i="43"/>
  <c r="BI192" i="43"/>
  <c r="BN192" i="43"/>
  <c r="BQ192" i="43"/>
  <c r="BT192" i="43"/>
  <c r="BV192" i="43"/>
  <c r="BX192" i="43"/>
  <c r="BY192" i="43"/>
  <c r="BZ192" i="43"/>
  <c r="CC192" i="43"/>
  <c r="C193" i="43"/>
  <c r="B193" i="43" s="1"/>
  <c r="D193" i="43"/>
  <c r="E193" i="43"/>
  <c r="F193" i="43"/>
  <c r="G193" i="43"/>
  <c r="H193" i="43"/>
  <c r="J193" i="43"/>
  <c r="L193" i="43"/>
  <c r="M193" i="43"/>
  <c r="O193" i="43"/>
  <c r="P193" i="43"/>
  <c r="Q193" i="43" s="1"/>
  <c r="S193" i="43"/>
  <c r="T193" i="43"/>
  <c r="Y193" i="43"/>
  <c r="Z193" i="43"/>
  <c r="AC193" i="43"/>
  <c r="AF193" i="43"/>
  <c r="AG193" i="43" s="1"/>
  <c r="AH193" i="43" s="1"/>
  <c r="AI193" i="43"/>
  <c r="AJ193" i="43"/>
  <c r="AL193" i="43"/>
  <c r="AN193" i="43"/>
  <c r="AP193" i="43"/>
  <c r="AR193" i="43"/>
  <c r="AT193" i="43"/>
  <c r="AY193" i="43"/>
  <c r="BB193" i="43"/>
  <c r="BC193" i="43"/>
  <c r="BD193" i="43"/>
  <c r="BF193" i="43"/>
  <c r="BG193" i="43"/>
  <c r="BI193" i="43"/>
  <c r="BN193" i="43"/>
  <c r="BQ193" i="43"/>
  <c r="BT193" i="43"/>
  <c r="BV193" i="43"/>
  <c r="BX193" i="43"/>
  <c r="BY193" i="43"/>
  <c r="BZ193" i="43"/>
  <c r="CC193" i="43"/>
  <c r="B194" i="43"/>
  <c r="C194" i="43"/>
  <c r="D194" i="43"/>
  <c r="E194" i="43"/>
  <c r="F194" i="43"/>
  <c r="G194" i="43"/>
  <c r="H194" i="43"/>
  <c r="J194" i="43"/>
  <c r="L194" i="43"/>
  <c r="M194" i="43" s="1"/>
  <c r="O194" i="43"/>
  <c r="P194" i="43"/>
  <c r="Q194" i="43" s="1"/>
  <c r="S194" i="43"/>
  <c r="T194" i="43"/>
  <c r="Y194" i="43"/>
  <c r="Z194" i="43"/>
  <c r="AC194" i="43"/>
  <c r="AF194" i="43"/>
  <c r="AG194" i="43"/>
  <c r="AH194" i="43" s="1"/>
  <c r="AI194" i="43"/>
  <c r="AJ194" i="43"/>
  <c r="AL194" i="43"/>
  <c r="AN194" i="43"/>
  <c r="AP194" i="43"/>
  <c r="AR194" i="43"/>
  <c r="AT194" i="43"/>
  <c r="AY194" i="43"/>
  <c r="BB194" i="43"/>
  <c r="BC194" i="43"/>
  <c r="BD194" i="43"/>
  <c r="BF194" i="43"/>
  <c r="BG194" i="43"/>
  <c r="BI194" i="43"/>
  <c r="BN194" i="43"/>
  <c r="BQ194" i="43"/>
  <c r="BT194" i="43"/>
  <c r="BV194" i="43"/>
  <c r="BX194" i="43"/>
  <c r="BY194" i="43"/>
  <c r="BZ194" i="43"/>
  <c r="CC194" i="43"/>
  <c r="B195" i="43"/>
  <c r="C195" i="43"/>
  <c r="D195" i="43"/>
  <c r="E195" i="43"/>
  <c r="F195" i="43"/>
  <c r="G195" i="43"/>
  <c r="H195" i="43"/>
  <c r="J195" i="43"/>
  <c r="L195" i="43"/>
  <c r="M195" i="43" s="1"/>
  <c r="O195" i="43"/>
  <c r="P195" i="43"/>
  <c r="Q195" i="43"/>
  <c r="S195" i="43"/>
  <c r="T195" i="43" s="1"/>
  <c r="Y195" i="43"/>
  <c r="Z195" i="43"/>
  <c r="AC195" i="43"/>
  <c r="AF195" i="43"/>
  <c r="AG195" i="43"/>
  <c r="AH195" i="43" s="1"/>
  <c r="AI195" i="43"/>
  <c r="AJ195" i="43" s="1"/>
  <c r="AL195" i="43"/>
  <c r="AN195" i="43"/>
  <c r="AP195" i="43"/>
  <c r="AR195" i="43"/>
  <c r="AT195" i="43"/>
  <c r="AY195" i="43"/>
  <c r="BB195" i="43"/>
  <c r="BC195" i="43" s="1"/>
  <c r="BD195" i="43" s="1"/>
  <c r="BF195" i="43"/>
  <c r="BG195" i="43"/>
  <c r="BI195" i="43"/>
  <c r="BN195" i="43"/>
  <c r="BQ195" i="43"/>
  <c r="BT195" i="43"/>
  <c r="BV195" i="43"/>
  <c r="BX195" i="43"/>
  <c r="BY195" i="43"/>
  <c r="BZ195" i="43"/>
  <c r="CC195" i="43"/>
  <c r="B196" i="43"/>
  <c r="C196" i="43"/>
  <c r="D196" i="43"/>
  <c r="E196" i="43"/>
  <c r="F196" i="43"/>
  <c r="G196" i="43"/>
  <c r="H196" i="43"/>
  <c r="J196" i="43"/>
  <c r="L196" i="43"/>
  <c r="M196" i="43" s="1"/>
  <c r="O196" i="43"/>
  <c r="P196" i="43"/>
  <c r="Q196" i="43"/>
  <c r="S196" i="43"/>
  <c r="T196" i="43"/>
  <c r="Y196" i="43"/>
  <c r="Z196" i="43"/>
  <c r="AC196" i="43"/>
  <c r="AF196" i="43"/>
  <c r="AG196" i="43" s="1"/>
  <c r="AH196" i="43" s="1"/>
  <c r="AI196" i="43"/>
  <c r="AJ196" i="43"/>
  <c r="AL196" i="43"/>
  <c r="AN196" i="43"/>
  <c r="AP196" i="43"/>
  <c r="AR196" i="43"/>
  <c r="AT196" i="43"/>
  <c r="AY196" i="43"/>
  <c r="BB196" i="43"/>
  <c r="BC196" i="43"/>
  <c r="BD196" i="43" s="1"/>
  <c r="BF196" i="43"/>
  <c r="BG196" i="43"/>
  <c r="BI196" i="43"/>
  <c r="BN196" i="43"/>
  <c r="BQ196" i="43"/>
  <c r="BT196" i="43"/>
  <c r="BV196" i="43"/>
  <c r="BX196" i="43"/>
  <c r="BY196" i="43"/>
  <c r="BZ196" i="43"/>
  <c r="CC196" i="43"/>
  <c r="C197" i="43"/>
  <c r="B197" i="43" s="1"/>
  <c r="D197" i="43"/>
  <c r="E197" i="43"/>
  <c r="F197" i="43"/>
  <c r="G197" i="43"/>
  <c r="H197" i="43"/>
  <c r="J197" i="43"/>
  <c r="L197" i="43"/>
  <c r="M197" i="43"/>
  <c r="O197" i="43"/>
  <c r="P197" i="43"/>
  <c r="Q197" i="43" s="1"/>
  <c r="S197" i="43"/>
  <c r="T197" i="43" s="1"/>
  <c r="Y197" i="43"/>
  <c r="Z197" i="43"/>
  <c r="AC197" i="43"/>
  <c r="AF197" i="43"/>
  <c r="AG197" i="43"/>
  <c r="AH197" i="43" s="1"/>
  <c r="AI197" i="43"/>
  <c r="AJ197" i="43" s="1"/>
  <c r="AL197" i="43"/>
  <c r="AN197" i="43"/>
  <c r="AP197" i="43"/>
  <c r="AR197" i="43"/>
  <c r="AT197" i="43"/>
  <c r="AY197" i="43"/>
  <c r="BB197" i="43"/>
  <c r="BC197" i="43" s="1"/>
  <c r="BD197" i="43" s="1"/>
  <c r="BF197" i="43"/>
  <c r="BG197" i="43"/>
  <c r="BI197" i="43"/>
  <c r="BN197" i="43"/>
  <c r="BQ197" i="43"/>
  <c r="BT197" i="43"/>
  <c r="BV197" i="43"/>
  <c r="BX197" i="43"/>
  <c r="BY197" i="43"/>
  <c r="BZ197" i="43"/>
  <c r="CC197" i="43"/>
  <c r="B198" i="43"/>
  <c r="C198" i="43"/>
  <c r="D198" i="43"/>
  <c r="E198" i="43"/>
  <c r="F198" i="43"/>
  <c r="G198" i="43"/>
  <c r="H198" i="43"/>
  <c r="J198" i="43"/>
  <c r="L198" i="43"/>
  <c r="M198" i="43" s="1"/>
  <c r="O198" i="43"/>
  <c r="P198" i="43"/>
  <c r="Q198" i="43"/>
  <c r="S198" i="43"/>
  <c r="T198" i="43"/>
  <c r="Y198" i="43"/>
  <c r="Z198" i="43"/>
  <c r="AC198" i="43"/>
  <c r="AF198" i="43"/>
  <c r="AG198" i="43" s="1"/>
  <c r="AH198" i="43" s="1"/>
  <c r="AI198" i="43"/>
  <c r="AJ198" i="43"/>
  <c r="AL198" i="43"/>
  <c r="AN198" i="43"/>
  <c r="AP198" i="43"/>
  <c r="AR198" i="43"/>
  <c r="AT198" i="43"/>
  <c r="AY198" i="43"/>
  <c r="BB198" i="43"/>
  <c r="BC198" i="43"/>
  <c r="BD198" i="43" s="1"/>
  <c r="BF198" i="43"/>
  <c r="BG198" i="43"/>
  <c r="BI198" i="43"/>
  <c r="BN198" i="43"/>
  <c r="BQ198" i="43"/>
  <c r="BT198" i="43"/>
  <c r="BV198" i="43"/>
  <c r="BX198" i="43"/>
  <c r="BY198" i="43"/>
  <c r="BZ198" i="43"/>
  <c r="CC198" i="43"/>
  <c r="C199" i="43"/>
  <c r="B199" i="43" s="1"/>
  <c r="D199" i="43"/>
  <c r="E199" i="43"/>
  <c r="F199" i="43"/>
  <c r="G199" i="43"/>
  <c r="H199" i="43"/>
  <c r="J199" i="43"/>
  <c r="L199" i="43"/>
  <c r="M199" i="43"/>
  <c r="O199" i="43"/>
  <c r="P199" i="43"/>
  <c r="Q199" i="43" s="1"/>
  <c r="S199" i="43"/>
  <c r="T199" i="43" s="1"/>
  <c r="Y199" i="43"/>
  <c r="Z199" i="43"/>
  <c r="AC199" i="43"/>
  <c r="AF199" i="43"/>
  <c r="AG199" i="43"/>
  <c r="AH199" i="43" s="1"/>
  <c r="AI199" i="43"/>
  <c r="AJ199" i="43" s="1"/>
  <c r="AL199" i="43"/>
  <c r="AN199" i="43"/>
  <c r="AP199" i="43"/>
  <c r="AR199" i="43"/>
  <c r="AT199" i="43"/>
  <c r="AY199" i="43"/>
  <c r="BB199" i="43"/>
  <c r="BC199" i="43" s="1"/>
  <c r="BD199" i="43" s="1"/>
  <c r="BF199" i="43"/>
  <c r="BG199" i="43"/>
  <c r="BI199" i="43"/>
  <c r="BN199" i="43"/>
  <c r="BQ199" i="43"/>
  <c r="BT199" i="43"/>
  <c r="BV199" i="43"/>
  <c r="BX199" i="43"/>
  <c r="BY199" i="43"/>
  <c r="BZ199" i="43"/>
  <c r="CC199" i="43"/>
  <c r="B200" i="43"/>
  <c r="C200" i="43"/>
  <c r="D200" i="43"/>
  <c r="E200" i="43"/>
  <c r="F200" i="43"/>
  <c r="G200" i="43"/>
  <c r="H200" i="43"/>
  <c r="J200" i="43"/>
  <c r="L200" i="43"/>
  <c r="M200" i="43" s="1"/>
  <c r="O200" i="43"/>
  <c r="P200" i="43"/>
  <c r="Q200" i="43"/>
  <c r="S200" i="43"/>
  <c r="T200" i="43"/>
  <c r="Y200" i="43"/>
  <c r="Z200" i="43"/>
  <c r="AC200" i="43"/>
  <c r="AF200" i="43"/>
  <c r="AG200" i="43" s="1"/>
  <c r="AH200" i="43" s="1"/>
  <c r="AI200" i="43"/>
  <c r="AJ200" i="43"/>
  <c r="AL200" i="43"/>
  <c r="AN200" i="43"/>
  <c r="AP200" i="43"/>
  <c r="AR200" i="43"/>
  <c r="AT200" i="43"/>
  <c r="AY200" i="43"/>
  <c r="BB200" i="43"/>
  <c r="BC200" i="43"/>
  <c r="BD200" i="43" s="1"/>
  <c r="BF200" i="43"/>
  <c r="BG200" i="43"/>
  <c r="BI200" i="43"/>
  <c r="BN200" i="43"/>
  <c r="BQ200" i="43"/>
  <c r="BT200" i="43"/>
  <c r="BV200" i="43"/>
  <c r="BX200" i="43"/>
  <c r="BY200" i="43"/>
  <c r="BZ200" i="43"/>
  <c r="CC200" i="43"/>
  <c r="C201" i="43"/>
  <c r="B201" i="43" s="1"/>
  <c r="D201" i="43"/>
  <c r="E201" i="43"/>
  <c r="F201" i="43"/>
  <c r="G201" i="43"/>
  <c r="H201" i="43"/>
  <c r="J201" i="43"/>
  <c r="L201" i="43"/>
  <c r="M201" i="43"/>
  <c r="O201" i="43"/>
  <c r="P201" i="43"/>
  <c r="Q201" i="43" s="1"/>
  <c r="S201" i="43"/>
  <c r="T201" i="43" s="1"/>
  <c r="Y201" i="43"/>
  <c r="Z201" i="43"/>
  <c r="AC201" i="43"/>
  <c r="AF201" i="43"/>
  <c r="AG201" i="43"/>
  <c r="AH201" i="43" s="1"/>
  <c r="AI201" i="43"/>
  <c r="AJ201" i="43" s="1"/>
  <c r="AL201" i="43"/>
  <c r="AN201" i="43"/>
  <c r="AP201" i="43"/>
  <c r="AR201" i="43"/>
  <c r="AT201" i="43"/>
  <c r="AY201" i="43"/>
  <c r="BB201" i="43"/>
  <c r="BC201" i="43" s="1"/>
  <c r="BD201" i="43" s="1"/>
  <c r="BF201" i="43"/>
  <c r="BG201" i="43"/>
  <c r="BI201" i="43"/>
  <c r="BN201" i="43"/>
  <c r="BQ201" i="43"/>
  <c r="BT201" i="43"/>
  <c r="BV201" i="43"/>
  <c r="BX201" i="43"/>
  <c r="BY201" i="43"/>
  <c r="BZ201" i="43"/>
  <c r="CC201" i="43"/>
  <c r="B202" i="43"/>
  <c r="C202" i="43"/>
  <c r="D202" i="43"/>
  <c r="E202" i="43"/>
  <c r="F202" i="43"/>
  <c r="G202" i="43"/>
  <c r="H202" i="43"/>
  <c r="J202" i="43"/>
  <c r="L202" i="43"/>
  <c r="M202" i="43" s="1"/>
  <c r="O202" i="43"/>
  <c r="P202" i="43"/>
  <c r="Q202" i="43"/>
  <c r="S202" i="43"/>
  <c r="T202" i="43"/>
  <c r="Y202" i="43"/>
  <c r="Z202" i="43"/>
  <c r="AC202" i="43"/>
  <c r="AF202" i="43"/>
  <c r="AG202" i="43" s="1"/>
  <c r="AH202" i="43" s="1"/>
  <c r="AI202" i="43"/>
  <c r="AJ202" i="43"/>
  <c r="AL202" i="43"/>
  <c r="AN202" i="43"/>
  <c r="AP202" i="43"/>
  <c r="AR202" i="43"/>
  <c r="AT202" i="43"/>
  <c r="AY202" i="43"/>
  <c r="BB202" i="43"/>
  <c r="BC202" i="43"/>
  <c r="BD202" i="43" s="1"/>
  <c r="BF202" i="43"/>
  <c r="BG202" i="43"/>
  <c r="BI202" i="43"/>
  <c r="BN202" i="43"/>
  <c r="BQ202" i="43"/>
  <c r="BT202" i="43"/>
  <c r="BV202" i="43"/>
  <c r="BX202" i="43"/>
  <c r="BY202" i="43"/>
  <c r="BZ202" i="43"/>
  <c r="CC202" i="43"/>
  <c r="C203" i="43"/>
  <c r="B203" i="43" s="1"/>
  <c r="D203" i="43"/>
  <c r="E203" i="43"/>
  <c r="F203" i="43"/>
  <c r="G203" i="43"/>
  <c r="H203" i="43"/>
  <c r="J203" i="43"/>
  <c r="L203" i="43"/>
  <c r="M203" i="43"/>
  <c r="O203" i="43"/>
  <c r="P203" i="43"/>
  <c r="Q203" i="43" s="1"/>
  <c r="S203" i="43"/>
  <c r="T203" i="43" s="1"/>
  <c r="Y203" i="43"/>
  <c r="Z203" i="43"/>
  <c r="AC203" i="43"/>
  <c r="AF203" i="43"/>
  <c r="AG203" i="43"/>
  <c r="AH203" i="43" s="1"/>
  <c r="AI203" i="43"/>
  <c r="AJ203" i="43" s="1"/>
  <c r="AL203" i="43"/>
  <c r="AN203" i="43"/>
  <c r="AP203" i="43"/>
  <c r="AR203" i="43"/>
  <c r="AT203" i="43"/>
  <c r="AY203" i="43"/>
  <c r="BB203" i="43"/>
  <c r="BC203" i="43" s="1"/>
  <c r="BD203" i="43" s="1"/>
  <c r="BF203" i="43"/>
  <c r="BG203" i="43"/>
  <c r="BI203" i="43"/>
  <c r="BN203" i="43"/>
  <c r="BQ203" i="43"/>
  <c r="BT203" i="43"/>
  <c r="BV203" i="43"/>
  <c r="BX203" i="43"/>
  <c r="BY203" i="43"/>
  <c r="BZ203" i="43"/>
  <c r="CC203" i="43"/>
  <c r="B204" i="43"/>
  <c r="C204" i="43"/>
  <c r="D204" i="43"/>
  <c r="E204" i="43"/>
  <c r="F204" i="43"/>
  <c r="G204" i="43"/>
  <c r="H204" i="43"/>
  <c r="J204" i="43"/>
  <c r="L204" i="43"/>
  <c r="M204" i="43" s="1"/>
  <c r="O204" i="43"/>
  <c r="P204" i="43"/>
  <c r="Q204" i="43"/>
  <c r="S204" i="43"/>
  <c r="T204" i="43"/>
  <c r="Y204" i="43"/>
  <c r="Z204" i="43"/>
  <c r="AC204" i="43"/>
  <c r="AF204" i="43"/>
  <c r="AG204" i="43" s="1"/>
  <c r="AH204" i="43" s="1"/>
  <c r="AI204" i="43"/>
  <c r="AJ204" i="43"/>
  <c r="AL204" i="43"/>
  <c r="AN204" i="43"/>
  <c r="AP204" i="43"/>
  <c r="AR204" i="43"/>
  <c r="AT204" i="43"/>
  <c r="AY204" i="43"/>
  <c r="BB204" i="43"/>
  <c r="BC204" i="43"/>
  <c r="BD204" i="43" s="1"/>
  <c r="BF204" i="43"/>
  <c r="BG204" i="43"/>
  <c r="BI204" i="43"/>
  <c r="BN204" i="43"/>
  <c r="BQ204" i="43"/>
  <c r="BT204" i="43"/>
  <c r="BV204" i="43"/>
  <c r="BX204" i="43"/>
  <c r="BY204" i="43"/>
  <c r="BZ204" i="43"/>
  <c r="CC204" i="43"/>
  <c r="C205" i="43"/>
  <c r="B205" i="43" s="1"/>
  <c r="D205" i="43"/>
  <c r="E205" i="43"/>
  <c r="F205" i="43"/>
  <c r="G205" i="43"/>
  <c r="H205" i="43"/>
  <c r="J205" i="43"/>
  <c r="L205" i="43"/>
  <c r="M205" i="43"/>
  <c r="O205" i="43"/>
  <c r="P205" i="43"/>
  <c r="Q205" i="43" s="1"/>
  <c r="S205" i="43"/>
  <c r="T205" i="43" s="1"/>
  <c r="Y205" i="43"/>
  <c r="Z205" i="43"/>
  <c r="AC205" i="43"/>
  <c r="AF205" i="43"/>
  <c r="AG205" i="43"/>
  <c r="AH205" i="43" s="1"/>
  <c r="AI205" i="43"/>
  <c r="AJ205" i="43" s="1"/>
  <c r="AL205" i="43"/>
  <c r="AN205" i="43"/>
  <c r="AP205" i="43"/>
  <c r="AR205" i="43"/>
  <c r="AT205" i="43"/>
  <c r="AY205" i="43"/>
  <c r="BB205" i="43"/>
  <c r="BC205" i="43" s="1"/>
  <c r="BD205" i="43" s="1"/>
  <c r="BF205" i="43"/>
  <c r="BG205" i="43"/>
  <c r="BI205" i="43"/>
  <c r="BN205" i="43"/>
  <c r="BQ205" i="43"/>
  <c r="BT205" i="43"/>
  <c r="BV205" i="43"/>
  <c r="BX205" i="43"/>
  <c r="BY205" i="43"/>
  <c r="BZ205" i="43"/>
  <c r="CC205" i="43"/>
  <c r="B206" i="43"/>
  <c r="C206" i="43"/>
  <c r="D206" i="43"/>
  <c r="E206" i="43"/>
  <c r="F206" i="43"/>
  <c r="G206" i="43"/>
  <c r="H206" i="43"/>
  <c r="J206" i="43"/>
  <c r="L206" i="43"/>
  <c r="M206" i="43" s="1"/>
  <c r="O206" i="43"/>
  <c r="P206" i="43"/>
  <c r="Q206" i="43"/>
  <c r="S206" i="43"/>
  <c r="T206" i="43"/>
  <c r="Y206" i="43"/>
  <c r="Z206" i="43"/>
  <c r="AC206" i="43"/>
  <c r="AF206" i="43"/>
  <c r="AG206" i="43" s="1"/>
  <c r="AH206" i="43" s="1"/>
  <c r="AI206" i="43"/>
  <c r="AJ206" i="43"/>
  <c r="AL206" i="43"/>
  <c r="AN206" i="43"/>
  <c r="AP206" i="43"/>
  <c r="AR206" i="43"/>
  <c r="AT206" i="43"/>
  <c r="AY206" i="43"/>
  <c r="BB206" i="43"/>
  <c r="BC206" i="43"/>
  <c r="BD206" i="43" s="1"/>
  <c r="BF206" i="43"/>
  <c r="BG206" i="43"/>
  <c r="BI206" i="43"/>
  <c r="BN206" i="43"/>
  <c r="BQ206" i="43"/>
  <c r="BT206" i="43"/>
  <c r="BV206" i="43"/>
  <c r="BX206" i="43"/>
  <c r="BY206" i="43"/>
  <c r="BZ206" i="43"/>
  <c r="CC206" i="43"/>
  <c r="C207" i="43"/>
  <c r="B207" i="43" s="1"/>
  <c r="D207" i="43"/>
  <c r="E207" i="43"/>
  <c r="F207" i="43"/>
  <c r="G207" i="43"/>
  <c r="H207" i="43"/>
  <c r="J207" i="43"/>
  <c r="L207" i="43"/>
  <c r="M207" i="43"/>
  <c r="O207" i="43"/>
  <c r="P207" i="43"/>
  <c r="Q207" i="43" s="1"/>
  <c r="S207" i="43"/>
  <c r="T207" i="43" s="1"/>
  <c r="Y207" i="43"/>
  <c r="Z207" i="43"/>
  <c r="AC207" i="43"/>
  <c r="AF207" i="43"/>
  <c r="AG207" i="43"/>
  <c r="AH207" i="43" s="1"/>
  <c r="AI207" i="43"/>
  <c r="AJ207" i="43" s="1"/>
  <c r="AL207" i="43"/>
  <c r="AN207" i="43"/>
  <c r="AP207" i="43"/>
  <c r="AR207" i="43"/>
  <c r="AT207" i="43"/>
  <c r="AY207" i="43"/>
  <c r="BB207" i="43"/>
  <c r="BC207" i="43" s="1"/>
  <c r="BD207" i="43" s="1"/>
  <c r="BF207" i="43"/>
  <c r="BG207" i="43"/>
  <c r="BI207" i="43"/>
  <c r="BN207" i="43"/>
  <c r="BQ207" i="43"/>
  <c r="BT207" i="43"/>
  <c r="BV207" i="43"/>
  <c r="BX207" i="43"/>
  <c r="BY207" i="43"/>
  <c r="BZ207" i="43"/>
  <c r="CC207" i="43"/>
  <c r="B208" i="43"/>
  <c r="C208" i="43"/>
  <c r="D208" i="43"/>
  <c r="E208" i="43"/>
  <c r="F208" i="43"/>
  <c r="G208" i="43"/>
  <c r="H208" i="43"/>
  <c r="J208" i="43"/>
  <c r="L208" i="43"/>
  <c r="M208" i="43" s="1"/>
  <c r="O208" i="43"/>
  <c r="P208" i="43"/>
  <c r="Q208" i="43"/>
  <c r="S208" i="43"/>
  <c r="T208" i="43"/>
  <c r="Y208" i="43"/>
  <c r="Z208" i="43"/>
  <c r="AC208" i="43"/>
  <c r="AF208" i="43"/>
  <c r="AG208" i="43" s="1"/>
  <c r="AH208" i="43" s="1"/>
  <c r="AI208" i="43"/>
  <c r="AJ208" i="43"/>
  <c r="AL208" i="43"/>
  <c r="AN208" i="43"/>
  <c r="AP208" i="43"/>
  <c r="AR208" i="43"/>
  <c r="AT208" i="43"/>
  <c r="AY208" i="43"/>
  <c r="BB208" i="43"/>
  <c r="BC208" i="43"/>
  <c r="BD208" i="43" s="1"/>
  <c r="BF208" i="43"/>
  <c r="BG208" i="43"/>
  <c r="BI208" i="43"/>
  <c r="BN208" i="43"/>
  <c r="BQ208" i="43"/>
  <c r="BT208" i="43"/>
  <c r="BV208" i="43"/>
  <c r="BX208" i="43"/>
  <c r="BY208" i="43"/>
  <c r="BZ208" i="43"/>
  <c r="CC208" i="43"/>
  <c r="C209" i="43"/>
  <c r="B209" i="43" s="1"/>
  <c r="D209" i="43"/>
  <c r="E209" i="43"/>
  <c r="F209" i="43"/>
  <c r="G209" i="43"/>
  <c r="H209" i="43"/>
  <c r="J209" i="43"/>
  <c r="L209" i="43"/>
  <c r="M209" i="43"/>
  <c r="O209" i="43"/>
  <c r="P209" i="43"/>
  <c r="Q209" i="43" s="1"/>
  <c r="S209" i="43"/>
  <c r="T209" i="43" s="1"/>
  <c r="Y209" i="43"/>
  <c r="Z209" i="43"/>
  <c r="AC209" i="43"/>
  <c r="AF209" i="43"/>
  <c r="AG209" i="43"/>
  <c r="AH209" i="43" s="1"/>
  <c r="AI209" i="43"/>
  <c r="AJ209" i="43" s="1"/>
  <c r="AL209" i="43"/>
  <c r="AN209" i="43"/>
  <c r="AP209" i="43"/>
  <c r="AR209" i="43"/>
  <c r="AT209" i="43"/>
  <c r="AY209" i="43"/>
  <c r="BB209" i="43"/>
  <c r="BC209" i="43" s="1"/>
  <c r="BD209" i="43" s="1"/>
  <c r="BF209" i="43"/>
  <c r="BG209" i="43"/>
  <c r="BI209" i="43"/>
  <c r="BN209" i="43"/>
  <c r="BQ209" i="43"/>
  <c r="BT209" i="43"/>
  <c r="BV209" i="43"/>
  <c r="BX209" i="43"/>
  <c r="BY209" i="43"/>
  <c r="BZ209" i="43"/>
  <c r="CC209" i="43"/>
  <c r="B210" i="43"/>
  <c r="C210" i="43"/>
  <c r="D210" i="43"/>
  <c r="E210" i="43"/>
  <c r="F210" i="43"/>
  <c r="G210" i="43"/>
  <c r="H210" i="43"/>
  <c r="J210" i="43"/>
  <c r="L210" i="43"/>
  <c r="M210" i="43" s="1"/>
  <c r="O210" i="43"/>
  <c r="P210" i="43"/>
  <c r="Q210" i="43"/>
  <c r="S210" i="43"/>
  <c r="T210" i="43"/>
  <c r="Y210" i="43"/>
  <c r="Z210" i="43"/>
  <c r="AC210" i="43"/>
  <c r="AF210" i="43"/>
  <c r="AG210" i="43" s="1"/>
  <c r="AH210" i="43" s="1"/>
  <c r="AI210" i="43"/>
  <c r="AJ210" i="43"/>
  <c r="AL210" i="43"/>
  <c r="AN210" i="43"/>
  <c r="AP210" i="43"/>
  <c r="AR210" i="43"/>
  <c r="AT210" i="43"/>
  <c r="AY210" i="43"/>
  <c r="BB210" i="43"/>
  <c r="BC210" i="43"/>
  <c r="BD210" i="43" s="1"/>
  <c r="BF210" i="43"/>
  <c r="BG210" i="43"/>
  <c r="BI210" i="43"/>
  <c r="BN210" i="43"/>
  <c r="BQ210" i="43"/>
  <c r="BT210" i="43"/>
  <c r="BV210" i="43"/>
  <c r="BX210" i="43"/>
  <c r="BY210" i="43"/>
  <c r="BZ210" i="43"/>
  <c r="CC210" i="43"/>
  <c r="C211" i="43"/>
  <c r="B211" i="43" s="1"/>
  <c r="D211" i="43"/>
  <c r="E211" i="43"/>
  <c r="F211" i="43"/>
  <c r="G211" i="43"/>
  <c r="H211" i="43"/>
  <c r="J211" i="43"/>
  <c r="L211" i="43"/>
  <c r="M211" i="43"/>
  <c r="O211" i="43"/>
  <c r="P211" i="43"/>
  <c r="Q211" i="43" s="1"/>
  <c r="S211" i="43"/>
  <c r="T211" i="43" s="1"/>
  <c r="Y211" i="43"/>
  <c r="Z211" i="43"/>
  <c r="AC211" i="43"/>
  <c r="AF211" i="43"/>
  <c r="AG211" i="43"/>
  <c r="AH211" i="43" s="1"/>
  <c r="AI211" i="43"/>
  <c r="AJ211" i="43" s="1"/>
  <c r="AL211" i="43"/>
  <c r="AN211" i="43"/>
  <c r="AP211" i="43"/>
  <c r="AR211" i="43"/>
  <c r="AT211" i="43"/>
  <c r="AY211" i="43"/>
  <c r="BB211" i="43"/>
  <c r="BC211" i="43" s="1"/>
  <c r="BD211" i="43" s="1"/>
  <c r="BF211" i="43"/>
  <c r="BG211" i="43"/>
  <c r="BI211" i="43"/>
  <c r="BN211" i="43"/>
  <c r="BQ211" i="43"/>
  <c r="BT211" i="43"/>
  <c r="BV211" i="43"/>
  <c r="BX211" i="43"/>
  <c r="BY211" i="43"/>
  <c r="BZ211" i="43"/>
  <c r="CC211" i="43"/>
  <c r="B212" i="43"/>
  <c r="C212" i="43"/>
  <c r="D212" i="43"/>
  <c r="E212" i="43"/>
  <c r="F212" i="43"/>
  <c r="G212" i="43"/>
  <c r="H212" i="43"/>
  <c r="J212" i="43"/>
  <c r="L212" i="43"/>
  <c r="M212" i="43" s="1"/>
  <c r="O212" i="43"/>
  <c r="P212" i="43"/>
  <c r="Q212" i="43"/>
  <c r="S212" i="43"/>
  <c r="T212" i="43"/>
  <c r="Y212" i="43"/>
  <c r="Z212" i="43"/>
  <c r="AC212" i="43"/>
  <c r="AF212" i="43"/>
  <c r="AG212" i="43" s="1"/>
  <c r="AH212" i="43" s="1"/>
  <c r="AI212" i="43"/>
  <c r="AJ212" i="43"/>
  <c r="AL212" i="43"/>
  <c r="AN212" i="43"/>
  <c r="AP212" i="43"/>
  <c r="AR212" i="43"/>
  <c r="AT212" i="43"/>
  <c r="AY212" i="43"/>
  <c r="BB212" i="43"/>
  <c r="BC212" i="43"/>
  <c r="BD212" i="43" s="1"/>
  <c r="BF212" i="43"/>
  <c r="BG212" i="43"/>
  <c r="BI212" i="43"/>
  <c r="BN212" i="43"/>
  <c r="BQ212" i="43"/>
  <c r="BT212" i="43"/>
  <c r="BV212" i="43"/>
  <c r="BX212" i="43"/>
  <c r="BY212" i="43"/>
  <c r="BZ212" i="43"/>
  <c r="CC212" i="43"/>
  <c r="C213" i="43"/>
  <c r="B213" i="43" s="1"/>
  <c r="D213" i="43"/>
  <c r="E213" i="43"/>
  <c r="F213" i="43"/>
  <c r="G213" i="43"/>
  <c r="H213" i="43"/>
  <c r="J213" i="43"/>
  <c r="L213" i="43"/>
  <c r="M213" i="43"/>
  <c r="O213" i="43"/>
  <c r="P213" i="43"/>
  <c r="Q213" i="43" s="1"/>
  <c r="S213" i="43"/>
  <c r="T213" i="43" s="1"/>
  <c r="Y213" i="43"/>
  <c r="Z213" i="43"/>
  <c r="AC213" i="43"/>
  <c r="AF213" i="43"/>
  <c r="AG213" i="43"/>
  <c r="AH213" i="43" s="1"/>
  <c r="AI213" i="43"/>
  <c r="AJ213" i="43" s="1"/>
  <c r="AL213" i="43"/>
  <c r="AN213" i="43"/>
  <c r="AP213" i="43"/>
  <c r="AR213" i="43"/>
  <c r="AT213" i="43"/>
  <c r="AY213" i="43"/>
  <c r="BB213" i="43"/>
  <c r="BC213" i="43" s="1"/>
  <c r="BD213" i="43" s="1"/>
  <c r="BF213" i="43"/>
  <c r="BG213" i="43"/>
  <c r="BI213" i="43"/>
  <c r="BN213" i="43"/>
  <c r="BQ213" i="43"/>
  <c r="BT213" i="43"/>
  <c r="BV213" i="43"/>
  <c r="BX213" i="43"/>
  <c r="BY213" i="43"/>
  <c r="BZ213" i="43"/>
  <c r="CC213" i="43"/>
  <c r="B214" i="43"/>
  <c r="C214" i="43"/>
  <c r="D214" i="43"/>
  <c r="E214" i="43"/>
  <c r="F214" i="43"/>
  <c r="G214" i="43"/>
  <c r="H214" i="43"/>
  <c r="J214" i="43"/>
  <c r="L214" i="43"/>
  <c r="M214" i="43" s="1"/>
  <c r="O214" i="43"/>
  <c r="P214" i="43"/>
  <c r="Q214" i="43"/>
  <c r="S214" i="43"/>
  <c r="T214" i="43"/>
  <c r="Y214" i="43"/>
  <c r="Z214" i="43"/>
  <c r="AC214" i="43"/>
  <c r="AF214" i="43"/>
  <c r="AG214" i="43" s="1"/>
  <c r="AH214" i="43" s="1"/>
  <c r="AI214" i="43"/>
  <c r="AJ214" i="43"/>
  <c r="AL214" i="43"/>
  <c r="AN214" i="43"/>
  <c r="AP214" i="43"/>
  <c r="AR214" i="43"/>
  <c r="AT214" i="43"/>
  <c r="AY214" i="43"/>
  <c r="BB214" i="43"/>
  <c r="BC214" i="43"/>
  <c r="BD214" i="43" s="1"/>
  <c r="BF214" i="43"/>
  <c r="BG214" i="43"/>
  <c r="BI214" i="43"/>
  <c r="BN214" i="43"/>
  <c r="BQ214" i="43"/>
  <c r="BT214" i="43"/>
  <c r="BV214" i="43"/>
  <c r="BX214" i="43"/>
  <c r="BY214" i="43"/>
  <c r="BZ214" i="43"/>
  <c r="CC214" i="43"/>
  <c r="C215" i="43"/>
  <c r="B215" i="43" s="1"/>
  <c r="D215" i="43"/>
  <c r="E215" i="43"/>
  <c r="F215" i="43"/>
  <c r="G215" i="43"/>
  <c r="H215" i="43"/>
  <c r="J215" i="43"/>
  <c r="L215" i="43"/>
  <c r="M215" i="43"/>
  <c r="O215" i="43"/>
  <c r="P215" i="43"/>
  <c r="Q215" i="43" s="1"/>
  <c r="S215" i="43"/>
  <c r="T215" i="43" s="1"/>
  <c r="Y215" i="43"/>
  <c r="Z215" i="43"/>
  <c r="AC215" i="43"/>
  <c r="AF215" i="43"/>
  <c r="AG215" i="43"/>
  <c r="AH215" i="43" s="1"/>
  <c r="AI215" i="43"/>
  <c r="AJ215" i="43" s="1"/>
  <c r="AL215" i="43"/>
  <c r="AN215" i="43"/>
  <c r="AP215" i="43"/>
  <c r="AR215" i="43"/>
  <c r="AT215" i="43"/>
  <c r="AY215" i="43"/>
  <c r="BB215" i="43"/>
  <c r="BC215" i="43" s="1"/>
  <c r="BD215" i="43" s="1"/>
  <c r="BF215" i="43"/>
  <c r="BG215" i="43"/>
  <c r="BI215" i="43"/>
  <c r="BN215" i="43"/>
  <c r="BQ215" i="43"/>
  <c r="BT215" i="43"/>
  <c r="BV215" i="43"/>
  <c r="BX215" i="43"/>
  <c r="BY215" i="43"/>
  <c r="BZ215" i="43"/>
  <c r="CC215" i="43"/>
  <c r="B216" i="43"/>
  <c r="C216" i="43"/>
  <c r="D216" i="43"/>
  <c r="E216" i="43"/>
  <c r="F216" i="43"/>
  <c r="G216" i="43"/>
  <c r="H216" i="43"/>
  <c r="J216" i="43"/>
  <c r="L216" i="43"/>
  <c r="M216" i="43" s="1"/>
  <c r="O216" i="43"/>
  <c r="P216" i="43"/>
  <c r="Q216" i="43"/>
  <c r="S216" i="43"/>
  <c r="T216" i="43"/>
  <c r="Y216" i="43"/>
  <c r="Z216" i="43"/>
  <c r="AC216" i="43"/>
  <c r="AF216" i="43"/>
  <c r="AG216" i="43" s="1"/>
  <c r="AH216" i="43" s="1"/>
  <c r="AI216" i="43"/>
  <c r="AJ216" i="43"/>
  <c r="AL216" i="43"/>
  <c r="AN216" i="43"/>
  <c r="AP216" i="43"/>
  <c r="AR216" i="43"/>
  <c r="AT216" i="43"/>
  <c r="AY216" i="43"/>
  <c r="BB216" i="43"/>
  <c r="BC216" i="43"/>
  <c r="BD216" i="43" s="1"/>
  <c r="BF216" i="43"/>
  <c r="BG216" i="43"/>
  <c r="BI216" i="43"/>
  <c r="BN216" i="43"/>
  <c r="BQ216" i="43"/>
  <c r="BT216" i="43"/>
  <c r="BV216" i="43"/>
  <c r="BX216" i="43"/>
  <c r="BY216" i="43"/>
  <c r="BZ216" i="43"/>
  <c r="CC216" i="43"/>
  <c r="C217" i="43"/>
  <c r="B217" i="43" s="1"/>
  <c r="D217" i="43"/>
  <c r="E217" i="43"/>
  <c r="F217" i="43"/>
  <c r="G217" i="43"/>
  <c r="H217" i="43"/>
  <c r="J217" i="43"/>
  <c r="L217" i="43"/>
  <c r="M217" i="43"/>
  <c r="O217" i="43"/>
  <c r="P217" i="43"/>
  <c r="Q217" i="43" s="1"/>
  <c r="S217" i="43"/>
  <c r="T217" i="43" s="1"/>
  <c r="Y217" i="43"/>
  <c r="Z217" i="43"/>
  <c r="AC217" i="43"/>
  <c r="AF217" i="43"/>
  <c r="AG217" i="43"/>
  <c r="AH217" i="43" s="1"/>
  <c r="AI217" i="43"/>
  <c r="AJ217" i="43" s="1"/>
  <c r="AL217" i="43"/>
  <c r="AN217" i="43"/>
  <c r="AP217" i="43"/>
  <c r="AR217" i="43"/>
  <c r="AT217" i="43"/>
  <c r="AY217" i="43"/>
  <c r="BB217" i="43"/>
  <c r="BC217" i="43" s="1"/>
  <c r="BD217" i="43" s="1"/>
  <c r="BF217" i="43"/>
  <c r="BG217" i="43"/>
  <c r="BI217" i="43"/>
  <c r="BN217" i="43"/>
  <c r="BQ217" i="43"/>
  <c r="BT217" i="43"/>
  <c r="BV217" i="43"/>
  <c r="BX217" i="43"/>
  <c r="BY217" i="43"/>
  <c r="BZ217" i="43"/>
  <c r="CC217" i="43"/>
  <c r="B218" i="43"/>
  <c r="C218" i="43"/>
  <c r="D218" i="43"/>
  <c r="E218" i="43"/>
  <c r="F218" i="43"/>
  <c r="G218" i="43"/>
  <c r="H218" i="43"/>
  <c r="J218" i="43"/>
  <c r="L218" i="43"/>
  <c r="M218" i="43" s="1"/>
  <c r="O218" i="43"/>
  <c r="P218" i="43"/>
  <c r="Q218" i="43"/>
  <c r="S218" i="43"/>
  <c r="T218" i="43"/>
  <c r="Y218" i="43"/>
  <c r="Z218" i="43"/>
  <c r="AC218" i="43"/>
  <c r="AF218" i="43"/>
  <c r="AG218" i="43" s="1"/>
  <c r="AH218" i="43" s="1"/>
  <c r="AI218" i="43"/>
  <c r="AJ218" i="43"/>
  <c r="AL218" i="43"/>
  <c r="AN218" i="43"/>
  <c r="AP218" i="43"/>
  <c r="AR218" i="43"/>
  <c r="AT218" i="43"/>
  <c r="AY218" i="43"/>
  <c r="BB218" i="43"/>
  <c r="BC218" i="43"/>
  <c r="BD218" i="43" s="1"/>
  <c r="BF218" i="43"/>
  <c r="BG218" i="43"/>
  <c r="BI218" i="43"/>
  <c r="BN218" i="43"/>
  <c r="BQ218" i="43"/>
  <c r="BT218" i="43"/>
  <c r="BV218" i="43"/>
  <c r="BX218" i="43"/>
  <c r="BY218" i="43"/>
  <c r="BZ218" i="43"/>
  <c r="CC218" i="43"/>
  <c r="C219" i="43"/>
  <c r="B219" i="43" s="1"/>
  <c r="D219" i="43"/>
  <c r="E219" i="43"/>
  <c r="F219" i="43"/>
  <c r="G219" i="43"/>
  <c r="H219" i="43"/>
  <c r="J219" i="43"/>
  <c r="L219" i="43"/>
  <c r="M219" i="43"/>
  <c r="O219" i="43"/>
  <c r="P219" i="43"/>
  <c r="Q219" i="43" s="1"/>
  <c r="S219" i="43"/>
  <c r="T219" i="43" s="1"/>
  <c r="Y219" i="43"/>
  <c r="Z219" i="43"/>
  <c r="AC219" i="43"/>
  <c r="AF219" i="43"/>
  <c r="AG219" i="43"/>
  <c r="AH219" i="43" s="1"/>
  <c r="AI219" i="43"/>
  <c r="AJ219" i="43" s="1"/>
  <c r="AL219" i="43"/>
  <c r="AN219" i="43"/>
  <c r="AP219" i="43"/>
  <c r="AR219" i="43"/>
  <c r="AT219" i="43"/>
  <c r="AY219" i="43"/>
  <c r="BB219" i="43"/>
  <c r="BC219" i="43" s="1"/>
  <c r="BD219" i="43" s="1"/>
  <c r="BF219" i="43"/>
  <c r="BG219" i="43"/>
  <c r="BI219" i="43"/>
  <c r="BN219" i="43"/>
  <c r="BQ219" i="43"/>
  <c r="BT219" i="43"/>
  <c r="BV219" i="43"/>
  <c r="BX219" i="43"/>
  <c r="BY219" i="43"/>
  <c r="BZ219" i="43"/>
  <c r="CC219" i="43"/>
  <c r="B220" i="43"/>
  <c r="C220" i="43"/>
  <c r="D220" i="43"/>
  <c r="E220" i="43"/>
  <c r="F220" i="43"/>
  <c r="G220" i="43"/>
  <c r="H220" i="43"/>
  <c r="J220" i="43"/>
  <c r="L220" i="43"/>
  <c r="M220" i="43" s="1"/>
  <c r="O220" i="43"/>
  <c r="P220" i="43"/>
  <c r="Q220" i="43"/>
  <c r="S220" i="43"/>
  <c r="T220" i="43"/>
  <c r="Y220" i="43"/>
  <c r="Z220" i="43"/>
  <c r="AC220" i="43"/>
  <c r="AF220" i="43"/>
  <c r="AG220" i="43" s="1"/>
  <c r="AH220" i="43" s="1"/>
  <c r="AI220" i="43"/>
  <c r="AJ220" i="43"/>
  <c r="AL220" i="43"/>
  <c r="AN220" i="43"/>
  <c r="AP220" i="43"/>
  <c r="AR220" i="43"/>
  <c r="AT220" i="43"/>
  <c r="AY220" i="43"/>
  <c r="BB220" i="43"/>
  <c r="BC220" i="43"/>
  <c r="BD220" i="43" s="1"/>
  <c r="BF220" i="43"/>
  <c r="BG220" i="43"/>
  <c r="BI220" i="43"/>
  <c r="BN220" i="43"/>
  <c r="BQ220" i="43"/>
  <c r="BT220" i="43"/>
  <c r="BV220" i="43"/>
  <c r="BX220" i="43"/>
  <c r="BY220" i="43"/>
  <c r="BZ220" i="43"/>
  <c r="CC220" i="43"/>
  <c r="C221" i="43"/>
  <c r="B221" i="43" s="1"/>
  <c r="D221" i="43"/>
  <c r="E221" i="43"/>
  <c r="F221" i="43"/>
  <c r="G221" i="43"/>
  <c r="H221" i="43"/>
  <c r="J221" i="43"/>
  <c r="L221" i="43"/>
  <c r="M221" i="43"/>
  <c r="O221" i="43"/>
  <c r="P221" i="43"/>
  <c r="Q221" i="43" s="1"/>
  <c r="S221" i="43"/>
  <c r="T221" i="43" s="1"/>
  <c r="Y221" i="43"/>
  <c r="Z221" i="43"/>
  <c r="AC221" i="43"/>
  <c r="AF221" i="43"/>
  <c r="AG221" i="43"/>
  <c r="AH221" i="43" s="1"/>
  <c r="AI221" i="43"/>
  <c r="AJ221" i="43" s="1"/>
  <c r="AL221" i="43"/>
  <c r="AN221" i="43"/>
  <c r="AP221" i="43"/>
  <c r="AR221" i="43"/>
  <c r="AT221" i="43"/>
  <c r="AY221" i="43"/>
  <c r="BB221" i="43"/>
  <c r="BC221" i="43" s="1"/>
  <c r="BD221" i="43" s="1"/>
  <c r="BF221" i="43"/>
  <c r="BG221" i="43"/>
  <c r="BI221" i="43"/>
  <c r="BN221" i="43"/>
  <c r="BQ221" i="43"/>
  <c r="BT221" i="43"/>
  <c r="BV221" i="43"/>
  <c r="BX221" i="43"/>
  <c r="BY221" i="43"/>
  <c r="BZ221" i="43"/>
  <c r="CC221" i="43"/>
  <c r="B222" i="43"/>
  <c r="C222" i="43"/>
  <c r="D222" i="43"/>
  <c r="E222" i="43"/>
  <c r="F222" i="43"/>
  <c r="G222" i="43"/>
  <c r="H222" i="43"/>
  <c r="J222" i="43"/>
  <c r="L222" i="43"/>
  <c r="M222" i="43" s="1"/>
  <c r="O222" i="43"/>
  <c r="P222" i="43"/>
  <c r="Q222" i="43"/>
  <c r="S222" i="43"/>
  <c r="T222" i="43"/>
  <c r="Y222" i="43"/>
  <c r="Z222" i="43"/>
  <c r="AC222" i="43"/>
  <c r="AF222" i="43"/>
  <c r="AG222" i="43" s="1"/>
  <c r="AH222" i="43" s="1"/>
  <c r="AI222" i="43"/>
  <c r="AJ222" i="43"/>
  <c r="AL222" i="43"/>
  <c r="AN222" i="43"/>
  <c r="AP222" i="43"/>
  <c r="AR222" i="43"/>
  <c r="AT222" i="43"/>
  <c r="AY222" i="43"/>
  <c r="BB222" i="43"/>
  <c r="BC222" i="43"/>
  <c r="BD222" i="43" s="1"/>
  <c r="BF222" i="43"/>
  <c r="BG222" i="43"/>
  <c r="BI222" i="43"/>
  <c r="BN222" i="43"/>
  <c r="BQ222" i="43"/>
  <c r="BT222" i="43"/>
  <c r="BV222" i="43"/>
  <c r="BX222" i="43"/>
  <c r="BY222" i="43"/>
  <c r="BZ222" i="43"/>
  <c r="CC222" i="43"/>
  <c r="C223" i="43"/>
  <c r="B223" i="43" s="1"/>
  <c r="D223" i="43"/>
  <c r="E223" i="43"/>
  <c r="F223" i="43"/>
  <c r="G223" i="43"/>
  <c r="H223" i="43"/>
  <c r="J223" i="43"/>
  <c r="L223" i="43"/>
  <c r="M223" i="43"/>
  <c r="O223" i="43"/>
  <c r="P223" i="43"/>
  <c r="Q223" i="43" s="1"/>
  <c r="S223" i="43"/>
  <c r="T223" i="43" s="1"/>
  <c r="Y223" i="43"/>
  <c r="Z223" i="43"/>
  <c r="AC223" i="43"/>
  <c r="AF223" i="43"/>
  <c r="AG223" i="43"/>
  <c r="AH223" i="43" s="1"/>
  <c r="AI223" i="43"/>
  <c r="AJ223" i="43" s="1"/>
  <c r="AL223" i="43"/>
  <c r="AN223" i="43"/>
  <c r="AP223" i="43"/>
  <c r="AR223" i="43"/>
  <c r="AT223" i="43"/>
  <c r="AY223" i="43"/>
  <c r="BB223" i="43"/>
  <c r="BC223" i="43" s="1"/>
  <c r="BD223" i="43"/>
  <c r="BF223" i="43"/>
  <c r="BG223" i="43"/>
  <c r="BI223" i="43"/>
  <c r="BN223" i="43"/>
  <c r="BQ223" i="43"/>
  <c r="BT223" i="43"/>
  <c r="BV223" i="43"/>
  <c r="BX223" i="43"/>
  <c r="BY223" i="43"/>
  <c r="BZ223" i="43"/>
  <c r="CC223" i="43"/>
  <c r="B224" i="43"/>
  <c r="C224" i="43"/>
  <c r="D224" i="43"/>
  <c r="E224" i="43"/>
  <c r="F224" i="43"/>
  <c r="G224" i="43"/>
  <c r="H224" i="43"/>
  <c r="J224" i="43"/>
  <c r="L224" i="43"/>
  <c r="M224" i="43" s="1"/>
  <c r="O224" i="43"/>
  <c r="P224" i="43"/>
  <c r="Q224" i="43"/>
  <c r="S224" i="43"/>
  <c r="T224" i="43"/>
  <c r="Y224" i="43"/>
  <c r="Z224" i="43"/>
  <c r="AC224" i="43"/>
  <c r="AF224" i="43"/>
  <c r="AG224" i="43" s="1"/>
  <c r="AH224" i="43" s="1"/>
  <c r="AI224" i="43"/>
  <c r="AJ224" i="43"/>
  <c r="AL224" i="43"/>
  <c r="AN224" i="43"/>
  <c r="AP224" i="43"/>
  <c r="AR224" i="43"/>
  <c r="AT224" i="43"/>
  <c r="AY224" i="43"/>
  <c r="BB224" i="43"/>
  <c r="BC224" i="43"/>
  <c r="BD224" i="43" s="1"/>
  <c r="BF224" i="43"/>
  <c r="BG224" i="43"/>
  <c r="BI224" i="43"/>
  <c r="BN224" i="43"/>
  <c r="BQ224" i="43"/>
  <c r="BT224" i="43"/>
  <c r="BV224" i="43"/>
  <c r="BX224" i="43"/>
  <c r="BY224" i="43"/>
  <c r="BZ224" i="43"/>
  <c r="CC224" i="43"/>
  <c r="C225" i="43"/>
  <c r="B225" i="43" s="1"/>
  <c r="D225" i="43"/>
  <c r="E225" i="43"/>
  <c r="F225" i="43"/>
  <c r="G225" i="43"/>
  <c r="H225" i="43"/>
  <c r="J225" i="43"/>
  <c r="L225" i="43"/>
  <c r="M225" i="43"/>
  <c r="O225" i="43"/>
  <c r="P225" i="43"/>
  <c r="Q225" i="43" s="1"/>
  <c r="S225" i="43"/>
  <c r="T225" i="43" s="1"/>
  <c r="Y225" i="43"/>
  <c r="Z225" i="43"/>
  <c r="AC225" i="43"/>
  <c r="AF225" i="43"/>
  <c r="AG225" i="43"/>
  <c r="AH225" i="43" s="1"/>
  <c r="AI225" i="43"/>
  <c r="AJ225" i="43" s="1"/>
  <c r="AL225" i="43"/>
  <c r="AN225" i="43"/>
  <c r="AP225" i="43"/>
  <c r="AR225" i="43"/>
  <c r="AT225" i="43"/>
  <c r="AY225" i="43"/>
  <c r="BB225" i="43"/>
  <c r="BC225" i="43" s="1"/>
  <c r="BD225" i="43" s="1"/>
  <c r="BF225" i="43"/>
  <c r="BG225" i="43"/>
  <c r="BI225" i="43"/>
  <c r="BN225" i="43"/>
  <c r="BQ225" i="43"/>
  <c r="BT225" i="43"/>
  <c r="BV225" i="43"/>
  <c r="BX225" i="43"/>
  <c r="BY225" i="43"/>
  <c r="BZ225" i="43"/>
  <c r="CC225" i="43"/>
  <c r="B226" i="43"/>
  <c r="C226" i="43"/>
  <c r="D226" i="43"/>
  <c r="E226" i="43"/>
  <c r="F226" i="43"/>
  <c r="G226" i="43"/>
  <c r="H226" i="43"/>
  <c r="J226" i="43"/>
  <c r="L226" i="43"/>
  <c r="M226" i="43" s="1"/>
  <c r="O226" i="43"/>
  <c r="P226" i="43"/>
  <c r="Q226" i="43"/>
  <c r="S226" i="43"/>
  <c r="T226" i="43"/>
  <c r="Y226" i="43"/>
  <c r="Z226" i="43"/>
  <c r="AC226" i="43"/>
  <c r="AF226" i="43"/>
  <c r="AG226" i="43" s="1"/>
  <c r="AH226" i="43" s="1"/>
  <c r="AI226" i="43"/>
  <c r="AJ226" i="43"/>
  <c r="AL226" i="43"/>
  <c r="AN226" i="43"/>
  <c r="AP226" i="43"/>
  <c r="AR226" i="43"/>
  <c r="AT226" i="43"/>
  <c r="AY226" i="43"/>
  <c r="BB226" i="43"/>
  <c r="BC226" i="43"/>
  <c r="BD226" i="43" s="1"/>
  <c r="BF226" i="43"/>
  <c r="BG226" i="43"/>
  <c r="BI226" i="43"/>
  <c r="BN226" i="43"/>
  <c r="BQ226" i="43"/>
  <c r="BT226" i="43"/>
  <c r="BV226" i="43"/>
  <c r="BX226" i="43"/>
  <c r="BY226" i="43"/>
  <c r="BZ226" i="43"/>
  <c r="CC226" i="43"/>
  <c r="C227" i="43"/>
  <c r="B227" i="43" s="1"/>
  <c r="D227" i="43"/>
  <c r="E227" i="43"/>
  <c r="F227" i="43"/>
  <c r="G227" i="43"/>
  <c r="H227" i="43"/>
  <c r="J227" i="43"/>
  <c r="L227" i="43"/>
  <c r="M227" i="43"/>
  <c r="O227" i="43"/>
  <c r="P227" i="43"/>
  <c r="Q227" i="43" s="1"/>
  <c r="S227" i="43"/>
  <c r="T227" i="43" s="1"/>
  <c r="Y227" i="43"/>
  <c r="Z227" i="43"/>
  <c r="AC227" i="43"/>
  <c r="AF227" i="43"/>
  <c r="AG227" i="43"/>
  <c r="AH227" i="43" s="1"/>
  <c r="AI227" i="43"/>
  <c r="AJ227" i="43" s="1"/>
  <c r="AL227" i="43"/>
  <c r="AN227" i="43"/>
  <c r="AP227" i="43"/>
  <c r="AR227" i="43"/>
  <c r="AT227" i="43"/>
  <c r="AY227" i="43"/>
  <c r="BB227" i="43"/>
  <c r="BC227" i="43" s="1"/>
  <c r="BD227" i="43"/>
  <c r="BF227" i="43"/>
  <c r="BG227" i="43"/>
  <c r="BI227" i="43"/>
  <c r="BN227" i="43"/>
  <c r="BQ227" i="43"/>
  <c r="BT227" i="43"/>
  <c r="BV227" i="43"/>
  <c r="BX227" i="43"/>
  <c r="BY227" i="43"/>
  <c r="BZ227" i="43"/>
  <c r="CC227" i="43"/>
  <c r="B228" i="43"/>
  <c r="C228" i="43"/>
  <c r="D228" i="43"/>
  <c r="E228" i="43"/>
  <c r="F228" i="43"/>
  <c r="G228" i="43"/>
  <c r="H228" i="43"/>
  <c r="J228" i="43"/>
  <c r="L228" i="43"/>
  <c r="M228" i="43" s="1"/>
  <c r="O228" i="43"/>
  <c r="P228" i="43"/>
  <c r="Q228" i="43"/>
  <c r="S228" i="43"/>
  <c r="T228" i="43"/>
  <c r="Y228" i="43"/>
  <c r="Z228" i="43"/>
  <c r="AC228" i="43"/>
  <c r="AF228" i="43"/>
  <c r="AG228" i="43" s="1"/>
  <c r="AH228" i="43" s="1"/>
  <c r="AI228" i="43"/>
  <c r="AJ228" i="43"/>
  <c r="AL228" i="43"/>
  <c r="AN228" i="43"/>
  <c r="AP228" i="43"/>
  <c r="AR228" i="43"/>
  <c r="AT228" i="43"/>
  <c r="AY228" i="43"/>
  <c r="BB228" i="43"/>
  <c r="BC228" i="43"/>
  <c r="BD228" i="43" s="1"/>
  <c r="BF228" i="43"/>
  <c r="BG228" i="43"/>
  <c r="BI228" i="43"/>
  <c r="BN228" i="43"/>
  <c r="BQ228" i="43"/>
  <c r="BT228" i="43"/>
  <c r="BV228" i="43"/>
  <c r="BX228" i="43"/>
  <c r="BY228" i="43"/>
  <c r="BZ228" i="43"/>
  <c r="CC228" i="43"/>
  <c r="C229" i="43"/>
  <c r="B229" i="43" s="1"/>
  <c r="D229" i="43"/>
  <c r="E229" i="43"/>
  <c r="F229" i="43"/>
  <c r="G229" i="43"/>
  <c r="H229" i="43"/>
  <c r="J229" i="43"/>
  <c r="L229" i="43"/>
  <c r="M229" i="43"/>
  <c r="O229" i="43"/>
  <c r="P229" i="43"/>
  <c r="Q229" i="43" s="1"/>
  <c r="S229" i="43"/>
  <c r="T229" i="43" s="1"/>
  <c r="Y229" i="43"/>
  <c r="Z229" i="43"/>
  <c r="AC229" i="43"/>
  <c r="AF229" i="43"/>
  <c r="AG229" i="43"/>
  <c r="AH229" i="43" s="1"/>
  <c r="AI229" i="43"/>
  <c r="AJ229" i="43" s="1"/>
  <c r="AL229" i="43"/>
  <c r="AN229" i="43"/>
  <c r="AP229" i="43"/>
  <c r="AR229" i="43"/>
  <c r="AT229" i="43"/>
  <c r="AY229" i="43"/>
  <c r="BB229" i="43"/>
  <c r="BC229" i="43" s="1"/>
  <c r="BD229" i="43" s="1"/>
  <c r="BF229" i="43"/>
  <c r="BG229" i="43"/>
  <c r="BI229" i="43"/>
  <c r="BN229" i="43"/>
  <c r="BQ229" i="43"/>
  <c r="BT229" i="43"/>
  <c r="BV229" i="43"/>
  <c r="BX229" i="43"/>
  <c r="BY229" i="43"/>
  <c r="BZ229" i="43"/>
  <c r="CC229" i="43"/>
  <c r="B230" i="43"/>
  <c r="C230" i="43"/>
  <c r="D230" i="43"/>
  <c r="E230" i="43"/>
  <c r="F230" i="43"/>
  <c r="G230" i="43"/>
  <c r="H230" i="43"/>
  <c r="J230" i="43"/>
  <c r="L230" i="43"/>
  <c r="M230" i="43" s="1"/>
  <c r="O230" i="43"/>
  <c r="P230" i="43"/>
  <c r="Q230" i="43"/>
  <c r="S230" i="43"/>
  <c r="T230" i="43"/>
  <c r="Y230" i="43"/>
  <c r="Z230" i="43"/>
  <c r="AC230" i="43"/>
  <c r="AF230" i="43"/>
  <c r="AG230" i="43" s="1"/>
  <c r="AH230" i="43" s="1"/>
  <c r="AI230" i="43"/>
  <c r="AJ230" i="43"/>
  <c r="AL230" i="43"/>
  <c r="AN230" i="43"/>
  <c r="AP230" i="43"/>
  <c r="AR230" i="43"/>
  <c r="AT230" i="43"/>
  <c r="AY230" i="43"/>
  <c r="BB230" i="43"/>
  <c r="BC230" i="43"/>
  <c r="BD230" i="43" s="1"/>
  <c r="BF230" i="43"/>
  <c r="BG230" i="43"/>
  <c r="BI230" i="43"/>
  <c r="BN230" i="43"/>
  <c r="BQ230" i="43"/>
  <c r="BT230" i="43"/>
  <c r="BV230" i="43"/>
  <c r="BX230" i="43"/>
  <c r="BY230" i="43"/>
  <c r="BZ230" i="43"/>
  <c r="CC230" i="43"/>
  <c r="C231" i="43"/>
  <c r="B231" i="43" s="1"/>
  <c r="D231" i="43"/>
  <c r="E231" i="43"/>
  <c r="F231" i="43"/>
  <c r="G231" i="43"/>
  <c r="H231" i="43"/>
  <c r="J231" i="43"/>
  <c r="L231" i="43"/>
  <c r="M231" i="43"/>
  <c r="O231" i="43"/>
  <c r="P231" i="43"/>
  <c r="Q231" i="43" s="1"/>
  <c r="S231" i="43"/>
  <c r="T231" i="43" s="1"/>
  <c r="Y231" i="43"/>
  <c r="Z231" i="43"/>
  <c r="AC231" i="43"/>
  <c r="AF231" i="43"/>
  <c r="AG231" i="43"/>
  <c r="AH231" i="43" s="1"/>
  <c r="AI231" i="43"/>
  <c r="AJ231" i="43" s="1"/>
  <c r="AL231" i="43"/>
  <c r="AN231" i="43"/>
  <c r="AP231" i="43"/>
  <c r="AR231" i="43"/>
  <c r="AT231" i="43"/>
  <c r="AY231" i="43"/>
  <c r="BB231" i="43"/>
  <c r="BC231" i="43" s="1"/>
  <c r="BD231" i="43"/>
  <c r="BF231" i="43"/>
  <c r="BG231" i="43"/>
  <c r="BI231" i="43"/>
  <c r="BN231" i="43"/>
  <c r="BQ231" i="43"/>
  <c r="BT231" i="43"/>
  <c r="BV231" i="43"/>
  <c r="BX231" i="43"/>
  <c r="BY231" i="43"/>
  <c r="BZ231" i="43"/>
  <c r="CC231" i="43"/>
  <c r="B232" i="43"/>
  <c r="C232" i="43"/>
  <c r="D232" i="43"/>
  <c r="E232" i="43"/>
  <c r="F232" i="43"/>
  <c r="G232" i="43"/>
  <c r="H232" i="43"/>
  <c r="J232" i="43"/>
  <c r="L232" i="43"/>
  <c r="M232" i="43" s="1"/>
  <c r="O232" i="43"/>
  <c r="P232" i="43"/>
  <c r="Q232" i="43"/>
  <c r="S232" i="43"/>
  <c r="T232" i="43"/>
  <c r="Y232" i="43"/>
  <c r="Z232" i="43"/>
  <c r="AC232" i="43"/>
  <c r="AF232" i="43"/>
  <c r="AG232" i="43" s="1"/>
  <c r="AH232" i="43" s="1"/>
  <c r="AI232" i="43"/>
  <c r="AJ232" i="43"/>
  <c r="AL232" i="43"/>
  <c r="AN232" i="43"/>
  <c r="AP232" i="43"/>
  <c r="AR232" i="43"/>
  <c r="AT232" i="43"/>
  <c r="AY232" i="43"/>
  <c r="BB232" i="43"/>
  <c r="BC232" i="43"/>
  <c r="BD232" i="43" s="1"/>
  <c r="BF232" i="43"/>
  <c r="BG232" i="43"/>
  <c r="BI232" i="43"/>
  <c r="BN232" i="43"/>
  <c r="BQ232" i="43"/>
  <c r="BT232" i="43"/>
  <c r="BV232" i="43"/>
  <c r="BX232" i="43"/>
  <c r="BY232" i="43"/>
  <c r="BZ232" i="43"/>
  <c r="CC232" i="43"/>
  <c r="C233" i="43"/>
  <c r="B233" i="43" s="1"/>
  <c r="D233" i="43"/>
  <c r="E233" i="43"/>
  <c r="F233" i="43"/>
  <c r="G233" i="43"/>
  <c r="H233" i="43"/>
  <c r="J233" i="43"/>
  <c r="L233" i="43"/>
  <c r="M233" i="43"/>
  <c r="O233" i="43"/>
  <c r="P233" i="43"/>
  <c r="Q233" i="43" s="1"/>
  <c r="S233" i="43"/>
  <c r="T233" i="43" s="1"/>
  <c r="Y233" i="43"/>
  <c r="Z233" i="43"/>
  <c r="AC233" i="43"/>
  <c r="AF233" i="43"/>
  <c r="AG233" i="43"/>
  <c r="AH233" i="43" s="1"/>
  <c r="AI233" i="43"/>
  <c r="AJ233" i="43" s="1"/>
  <c r="AL233" i="43"/>
  <c r="AN233" i="43"/>
  <c r="AP233" i="43"/>
  <c r="AR233" i="43"/>
  <c r="AT233" i="43"/>
  <c r="AY233" i="43"/>
  <c r="BB233" i="43"/>
  <c r="BC233" i="43" s="1"/>
  <c r="BD233" i="43" s="1"/>
  <c r="BF233" i="43"/>
  <c r="BG233" i="43"/>
  <c r="BI233" i="43"/>
  <c r="BN233" i="43"/>
  <c r="BQ233" i="43"/>
  <c r="BT233" i="43"/>
  <c r="BV233" i="43"/>
  <c r="BX233" i="43"/>
  <c r="BY233" i="43"/>
  <c r="BZ233" i="43"/>
  <c r="CC233" i="43"/>
  <c r="B234" i="43"/>
  <c r="C234" i="43"/>
  <c r="D234" i="43"/>
  <c r="E234" i="43"/>
  <c r="F234" i="43"/>
  <c r="G234" i="43"/>
  <c r="H234" i="43"/>
  <c r="J234" i="43"/>
  <c r="L234" i="43"/>
  <c r="M234" i="43" s="1"/>
  <c r="O234" i="43"/>
  <c r="P234" i="43"/>
  <c r="Q234" i="43"/>
  <c r="S234" i="43"/>
  <c r="T234" i="43"/>
  <c r="Y234" i="43"/>
  <c r="Z234" i="43"/>
  <c r="AC234" i="43"/>
  <c r="AF234" i="43"/>
  <c r="AG234" i="43" s="1"/>
  <c r="AH234" i="43" s="1"/>
  <c r="AI234" i="43"/>
  <c r="AJ234" i="43"/>
  <c r="AL234" i="43"/>
  <c r="AN234" i="43"/>
  <c r="AP234" i="43"/>
  <c r="AR234" i="43"/>
  <c r="AT234" i="43"/>
  <c r="AY234" i="43"/>
  <c r="BB234" i="43"/>
  <c r="BC234" i="43"/>
  <c r="BD234" i="43" s="1"/>
  <c r="BF234" i="43"/>
  <c r="BG234" i="43"/>
  <c r="BI234" i="43"/>
  <c r="BN234" i="43"/>
  <c r="BQ234" i="43"/>
  <c r="BT234" i="43"/>
  <c r="BV234" i="43"/>
  <c r="BX234" i="43"/>
  <c r="BY234" i="43"/>
  <c r="BZ234" i="43"/>
  <c r="CC234" i="43"/>
  <c r="C235" i="43"/>
  <c r="B235" i="43" s="1"/>
  <c r="D235" i="43"/>
  <c r="E235" i="43"/>
  <c r="F235" i="43"/>
  <c r="G235" i="43"/>
  <c r="H235" i="43"/>
  <c r="J235" i="43"/>
  <c r="L235" i="43"/>
  <c r="M235" i="43"/>
  <c r="O235" i="43"/>
  <c r="P235" i="43"/>
  <c r="Q235" i="43" s="1"/>
  <c r="S235" i="43"/>
  <c r="T235" i="43" s="1"/>
  <c r="Y235" i="43"/>
  <c r="Z235" i="43"/>
  <c r="AC235" i="43"/>
  <c r="AF235" i="43"/>
  <c r="AG235" i="43"/>
  <c r="AH235" i="43" s="1"/>
  <c r="AI235" i="43"/>
  <c r="AJ235" i="43" s="1"/>
  <c r="AL235" i="43"/>
  <c r="AN235" i="43"/>
  <c r="AP235" i="43"/>
  <c r="AR235" i="43"/>
  <c r="AT235" i="43"/>
  <c r="AY235" i="43"/>
  <c r="BB235" i="43"/>
  <c r="BC235" i="43" s="1"/>
  <c r="BD235" i="43"/>
  <c r="BF235" i="43"/>
  <c r="BG235" i="43"/>
  <c r="BI235" i="43"/>
  <c r="BN235" i="43"/>
  <c r="BQ235" i="43"/>
  <c r="BT235" i="43"/>
  <c r="BV235" i="43"/>
  <c r="BX235" i="43"/>
  <c r="BY235" i="43"/>
  <c r="BZ235" i="43"/>
  <c r="CC235" i="43"/>
  <c r="B236" i="43"/>
  <c r="C236" i="43"/>
  <c r="D236" i="43"/>
  <c r="E236" i="43"/>
  <c r="F236" i="43"/>
  <c r="G236" i="43"/>
  <c r="H236" i="43"/>
  <c r="J236" i="43"/>
  <c r="L236" i="43"/>
  <c r="M236" i="43" s="1"/>
  <c r="O236" i="43"/>
  <c r="P236" i="43"/>
  <c r="Q236" i="43"/>
  <c r="S236" i="43"/>
  <c r="T236" i="43"/>
  <c r="Y236" i="43"/>
  <c r="Z236" i="43"/>
  <c r="AC236" i="43"/>
  <c r="AF236" i="43"/>
  <c r="AG236" i="43" s="1"/>
  <c r="AH236" i="43" s="1"/>
  <c r="AI236" i="43"/>
  <c r="AJ236" i="43"/>
  <c r="AL236" i="43"/>
  <c r="AN236" i="43"/>
  <c r="AP236" i="43"/>
  <c r="AR236" i="43"/>
  <c r="AT236" i="43"/>
  <c r="AY236" i="43"/>
  <c r="BB236" i="43"/>
  <c r="BC236" i="43"/>
  <c r="BD236" i="43" s="1"/>
  <c r="BF236" i="43"/>
  <c r="BG236" i="43"/>
  <c r="BI236" i="43"/>
  <c r="BN236" i="43"/>
  <c r="BQ236" i="43"/>
  <c r="BT236" i="43"/>
  <c r="BV236" i="43"/>
  <c r="BX236" i="43"/>
  <c r="BY236" i="43"/>
  <c r="BZ236" i="43"/>
  <c r="CC236" i="43"/>
  <c r="C237" i="43"/>
  <c r="B237" i="43" s="1"/>
  <c r="D237" i="43"/>
  <c r="E237" i="43"/>
  <c r="F237" i="43"/>
  <c r="G237" i="43"/>
  <c r="H237" i="43"/>
  <c r="J237" i="43"/>
  <c r="L237" i="43"/>
  <c r="M237" i="43"/>
  <c r="O237" i="43"/>
  <c r="P237" i="43"/>
  <c r="Q237" i="43" s="1"/>
  <c r="S237" i="43"/>
  <c r="T237" i="43" s="1"/>
  <c r="Y237" i="43"/>
  <c r="Z237" i="43"/>
  <c r="AC237" i="43"/>
  <c r="AF237" i="43"/>
  <c r="AG237" i="43"/>
  <c r="AH237" i="43" s="1"/>
  <c r="AI237" i="43"/>
  <c r="AJ237" i="43" s="1"/>
  <c r="AL237" i="43"/>
  <c r="AN237" i="43"/>
  <c r="AP237" i="43"/>
  <c r="AR237" i="43"/>
  <c r="AT237" i="43"/>
  <c r="AY237" i="43"/>
  <c r="BB237" i="43"/>
  <c r="BC237" i="43" s="1"/>
  <c r="BD237" i="43" s="1"/>
  <c r="BF237" i="43"/>
  <c r="BG237" i="43"/>
  <c r="BI237" i="43"/>
  <c r="BN237" i="43"/>
  <c r="BQ237" i="43"/>
  <c r="BT237" i="43"/>
  <c r="BV237" i="43"/>
  <c r="BX237" i="43"/>
  <c r="BY237" i="43"/>
  <c r="BZ237" i="43"/>
  <c r="CC237" i="43"/>
  <c r="B238" i="43"/>
  <c r="C238" i="43"/>
  <c r="D238" i="43"/>
  <c r="E238" i="43"/>
  <c r="F238" i="43"/>
  <c r="G238" i="43"/>
  <c r="H238" i="43"/>
  <c r="J238" i="43"/>
  <c r="L238" i="43"/>
  <c r="M238" i="43" s="1"/>
  <c r="O238" i="43"/>
  <c r="P238" i="43"/>
  <c r="Q238" i="43"/>
  <c r="S238" i="43"/>
  <c r="T238" i="43"/>
  <c r="Y238" i="43"/>
  <c r="Z238" i="43"/>
  <c r="AC238" i="43"/>
  <c r="AF238" i="43"/>
  <c r="AG238" i="43" s="1"/>
  <c r="AH238" i="43" s="1"/>
  <c r="AI238" i="43"/>
  <c r="AJ238" i="43"/>
  <c r="AL238" i="43"/>
  <c r="AN238" i="43"/>
  <c r="AP238" i="43"/>
  <c r="AR238" i="43"/>
  <c r="AT238" i="43"/>
  <c r="AY238" i="43"/>
  <c r="BB238" i="43"/>
  <c r="BC238" i="43"/>
  <c r="BD238" i="43" s="1"/>
  <c r="BF238" i="43"/>
  <c r="BG238" i="43"/>
  <c r="BI238" i="43"/>
  <c r="BN238" i="43"/>
  <c r="BQ238" i="43"/>
  <c r="BT238" i="43"/>
  <c r="BV238" i="43"/>
  <c r="BX238" i="43"/>
  <c r="BY238" i="43"/>
  <c r="BZ238" i="43"/>
  <c r="CC238" i="43"/>
  <c r="C239" i="43"/>
  <c r="B239" i="43" s="1"/>
  <c r="D239" i="43"/>
  <c r="E239" i="43"/>
  <c r="F239" i="43"/>
  <c r="G239" i="43"/>
  <c r="H239" i="43"/>
  <c r="J239" i="43"/>
  <c r="L239" i="43"/>
  <c r="M239" i="43"/>
  <c r="O239" i="43"/>
  <c r="P239" i="43"/>
  <c r="Q239" i="43" s="1"/>
  <c r="S239" i="43"/>
  <c r="T239" i="43" s="1"/>
  <c r="Y239" i="43"/>
  <c r="Z239" i="43"/>
  <c r="AC239" i="43"/>
  <c r="AF239" i="43"/>
  <c r="AG239" i="43"/>
  <c r="AH239" i="43" s="1"/>
  <c r="AI239" i="43"/>
  <c r="AJ239" i="43" s="1"/>
  <c r="AL239" i="43"/>
  <c r="AN239" i="43"/>
  <c r="AP239" i="43"/>
  <c r="AR239" i="43"/>
  <c r="AT239" i="43"/>
  <c r="AY239" i="43"/>
  <c r="BB239" i="43"/>
  <c r="BC239" i="43" s="1"/>
  <c r="BD239" i="43"/>
  <c r="BF239" i="43"/>
  <c r="BG239" i="43"/>
  <c r="BI239" i="43"/>
  <c r="BN239" i="43"/>
  <c r="BQ239" i="43"/>
  <c r="BT239" i="43"/>
  <c r="BV239" i="43"/>
  <c r="BX239" i="43"/>
  <c r="BY239" i="43"/>
  <c r="BZ239" i="43"/>
  <c r="CC239" i="43"/>
  <c r="B240" i="43"/>
  <c r="C240" i="43"/>
  <c r="D240" i="43"/>
  <c r="E240" i="43"/>
  <c r="F240" i="43"/>
  <c r="G240" i="43"/>
  <c r="H240" i="43"/>
  <c r="J240" i="43"/>
  <c r="L240" i="43"/>
  <c r="M240" i="43" s="1"/>
  <c r="O240" i="43"/>
  <c r="P240" i="43"/>
  <c r="Q240" i="43"/>
  <c r="S240" i="43"/>
  <c r="T240" i="43"/>
  <c r="Y240" i="43"/>
  <c r="Z240" i="43"/>
  <c r="AC240" i="43"/>
  <c r="AF240" i="43"/>
  <c r="AG240" i="43" s="1"/>
  <c r="AH240" i="43" s="1"/>
  <c r="AI240" i="43"/>
  <c r="AJ240" i="43"/>
  <c r="AL240" i="43"/>
  <c r="AN240" i="43"/>
  <c r="AP240" i="43"/>
  <c r="AR240" i="43"/>
  <c r="AT240" i="43"/>
  <c r="AY240" i="43"/>
  <c r="BB240" i="43"/>
  <c r="BC240" i="43"/>
  <c r="BD240" i="43" s="1"/>
  <c r="BF240" i="43"/>
  <c r="BG240" i="43"/>
  <c r="BI240" i="43"/>
  <c r="BN240" i="43"/>
  <c r="BQ240" i="43"/>
  <c r="BT240" i="43"/>
  <c r="BV240" i="43"/>
  <c r="BX240" i="43"/>
  <c r="BY240" i="43"/>
  <c r="BZ240" i="43"/>
  <c r="CC240" i="43"/>
  <c r="C241" i="43"/>
  <c r="B241" i="43" s="1"/>
  <c r="D241" i="43"/>
  <c r="E241" i="43"/>
  <c r="F241" i="43"/>
  <c r="G241" i="43"/>
  <c r="H241" i="43"/>
  <c r="J241" i="43"/>
  <c r="L241" i="43"/>
  <c r="M241" i="43"/>
  <c r="O241" i="43"/>
  <c r="P241" i="43"/>
  <c r="Q241" i="43" s="1"/>
  <c r="S241" i="43"/>
  <c r="T241" i="43" s="1"/>
  <c r="Y241" i="43"/>
  <c r="Z241" i="43"/>
  <c r="AC241" i="43"/>
  <c r="AF241" i="43"/>
  <c r="AG241" i="43"/>
  <c r="AH241" i="43" s="1"/>
  <c r="AI241" i="43"/>
  <c r="AJ241" i="43" s="1"/>
  <c r="AL241" i="43"/>
  <c r="AN241" i="43"/>
  <c r="AP241" i="43"/>
  <c r="AR241" i="43"/>
  <c r="AT241" i="43"/>
  <c r="AY241" i="43"/>
  <c r="BB241" i="43"/>
  <c r="BC241" i="43" s="1"/>
  <c r="BD241" i="43" s="1"/>
  <c r="BF241" i="43"/>
  <c r="BG241" i="43"/>
  <c r="BI241" i="43"/>
  <c r="BN241" i="43"/>
  <c r="BQ241" i="43"/>
  <c r="BT241" i="43"/>
  <c r="BV241" i="43"/>
  <c r="BX241" i="43"/>
  <c r="BY241" i="43"/>
  <c r="BZ241" i="43"/>
  <c r="CC241" i="43"/>
  <c r="B242" i="43"/>
  <c r="C242" i="43"/>
  <c r="D242" i="43"/>
  <c r="E242" i="43"/>
  <c r="F242" i="43"/>
  <c r="G242" i="43"/>
  <c r="H242" i="43"/>
  <c r="J242" i="43"/>
  <c r="L242" i="43"/>
  <c r="M242" i="43" s="1"/>
  <c r="O242" i="43"/>
  <c r="P242" i="43"/>
  <c r="Q242" i="43"/>
  <c r="S242" i="43"/>
  <c r="T242" i="43"/>
  <c r="Y242" i="43"/>
  <c r="Z242" i="43"/>
  <c r="AC242" i="43"/>
  <c r="AF242" i="43"/>
  <c r="AG242" i="43" s="1"/>
  <c r="AH242" i="43" s="1"/>
  <c r="AI242" i="43"/>
  <c r="AJ242" i="43"/>
  <c r="AL242" i="43"/>
  <c r="AN242" i="43"/>
  <c r="AP242" i="43"/>
  <c r="AR242" i="43"/>
  <c r="AT242" i="43"/>
  <c r="AY242" i="43"/>
  <c r="BB242" i="43"/>
  <c r="BC242" i="43"/>
  <c r="BD242" i="43" s="1"/>
  <c r="BF242" i="43"/>
  <c r="BG242" i="43"/>
  <c r="BI242" i="43"/>
  <c r="BN242" i="43"/>
  <c r="BQ242" i="43"/>
  <c r="BT242" i="43"/>
  <c r="BV242" i="43"/>
  <c r="BX242" i="43"/>
  <c r="BY242" i="43"/>
  <c r="BZ242" i="43"/>
  <c r="CC242" i="43"/>
  <c r="C243" i="43"/>
  <c r="B243" i="43" s="1"/>
  <c r="D243" i="43"/>
  <c r="E243" i="43"/>
  <c r="F243" i="43"/>
  <c r="G243" i="43"/>
  <c r="H243" i="43"/>
  <c r="J243" i="43"/>
  <c r="L243" i="43"/>
  <c r="M243" i="43"/>
  <c r="O243" i="43"/>
  <c r="P243" i="43"/>
  <c r="Q243" i="43" s="1"/>
  <c r="S243" i="43"/>
  <c r="T243" i="43" s="1"/>
  <c r="Y243" i="43"/>
  <c r="Z243" i="43"/>
  <c r="AC243" i="43"/>
  <c r="AF243" i="43"/>
  <c r="AG243" i="43"/>
  <c r="AH243" i="43" s="1"/>
  <c r="AI243" i="43"/>
  <c r="AJ243" i="43" s="1"/>
  <c r="AL243" i="43"/>
  <c r="AN243" i="43"/>
  <c r="AP243" i="43"/>
  <c r="AR243" i="43"/>
  <c r="AT243" i="43"/>
  <c r="AY243" i="43"/>
  <c r="BB243" i="43"/>
  <c r="BC243" i="43" s="1"/>
  <c r="BD243" i="43"/>
  <c r="BF243" i="43"/>
  <c r="BG243" i="43"/>
  <c r="BI243" i="43"/>
  <c r="BN243" i="43"/>
  <c r="BQ243" i="43"/>
  <c r="BT243" i="43"/>
  <c r="BV243" i="43"/>
  <c r="BX243" i="43"/>
  <c r="BY243" i="43"/>
  <c r="BZ243" i="43"/>
  <c r="CC243" i="43"/>
  <c r="B244" i="43"/>
  <c r="C244" i="43"/>
  <c r="D244" i="43"/>
  <c r="E244" i="43"/>
  <c r="F244" i="43"/>
  <c r="G244" i="43"/>
  <c r="H244" i="43"/>
  <c r="J244" i="43"/>
  <c r="L244" i="43"/>
  <c r="M244" i="43" s="1"/>
  <c r="O244" i="43"/>
  <c r="P244" i="43"/>
  <c r="Q244" i="43"/>
  <c r="S244" i="43"/>
  <c r="T244" i="43"/>
  <c r="Y244" i="43"/>
  <c r="Z244" i="43"/>
  <c r="AC244" i="43"/>
  <c r="AF244" i="43"/>
  <c r="AG244" i="43" s="1"/>
  <c r="AH244" i="43" s="1"/>
  <c r="AI244" i="43"/>
  <c r="AJ244" i="43"/>
  <c r="AL244" i="43"/>
  <c r="AN244" i="43"/>
  <c r="AP244" i="43"/>
  <c r="AR244" i="43"/>
  <c r="AT244" i="43"/>
  <c r="AY244" i="43"/>
  <c r="BB244" i="43"/>
  <c r="BC244" i="43"/>
  <c r="BD244" i="43" s="1"/>
  <c r="BF244" i="43"/>
  <c r="BG244" i="43"/>
  <c r="BI244" i="43"/>
  <c r="BN244" i="43"/>
  <c r="BQ244" i="43"/>
  <c r="BT244" i="43"/>
  <c r="BV244" i="43"/>
  <c r="BX244" i="43"/>
  <c r="BY244" i="43"/>
  <c r="BZ244" i="43"/>
  <c r="CC244" i="43"/>
  <c r="C245" i="43"/>
  <c r="B245" i="43" s="1"/>
  <c r="D245" i="43"/>
  <c r="E245" i="43"/>
  <c r="F245" i="43"/>
  <c r="G245" i="43"/>
  <c r="H245" i="43"/>
  <c r="J245" i="43"/>
  <c r="L245" i="43"/>
  <c r="M245" i="43"/>
  <c r="O245" i="43"/>
  <c r="P245" i="43"/>
  <c r="Q245" i="43" s="1"/>
  <c r="S245" i="43"/>
  <c r="T245" i="43" s="1"/>
  <c r="Y245" i="43"/>
  <c r="Z245" i="43"/>
  <c r="AC245" i="43"/>
  <c r="AF245" i="43"/>
  <c r="AG245" i="43"/>
  <c r="AH245" i="43" s="1"/>
  <c r="AI245" i="43"/>
  <c r="AJ245" i="43" s="1"/>
  <c r="AL245" i="43"/>
  <c r="AN245" i="43"/>
  <c r="AP245" i="43"/>
  <c r="AR245" i="43"/>
  <c r="AT245" i="43"/>
  <c r="AY245" i="43"/>
  <c r="BB245" i="43"/>
  <c r="BC245" i="43" s="1"/>
  <c r="BD245" i="43" s="1"/>
  <c r="BF245" i="43"/>
  <c r="BG245" i="43"/>
  <c r="BI245" i="43"/>
  <c r="BN245" i="43"/>
  <c r="BQ245" i="43"/>
  <c r="BT245" i="43"/>
  <c r="BV245" i="43"/>
  <c r="BX245" i="43"/>
  <c r="BY245" i="43"/>
  <c r="BZ245" i="43"/>
  <c r="CC245" i="43"/>
  <c r="B246" i="43"/>
  <c r="C246" i="43"/>
  <c r="D246" i="43"/>
  <c r="E246" i="43"/>
  <c r="F246" i="43"/>
  <c r="G246" i="43"/>
  <c r="H246" i="43"/>
  <c r="J246" i="43"/>
  <c r="L246" i="43"/>
  <c r="M246" i="43" s="1"/>
  <c r="O246" i="43"/>
  <c r="P246" i="43"/>
  <c r="Q246" i="43"/>
  <c r="S246" i="43"/>
  <c r="T246" i="43"/>
  <c r="Y246" i="43"/>
  <c r="Z246" i="43"/>
  <c r="AC246" i="43"/>
  <c r="AF246" i="43"/>
  <c r="AG246" i="43" s="1"/>
  <c r="AH246" i="43" s="1"/>
  <c r="AI246" i="43"/>
  <c r="AJ246" i="43"/>
  <c r="AL246" i="43"/>
  <c r="AN246" i="43"/>
  <c r="AP246" i="43"/>
  <c r="AR246" i="43"/>
  <c r="AT246" i="43"/>
  <c r="AY246" i="43"/>
  <c r="BB246" i="43"/>
  <c r="BC246" i="43"/>
  <c r="BD246" i="43" s="1"/>
  <c r="BF246" i="43"/>
  <c r="BG246" i="43"/>
  <c r="BI246" i="43"/>
  <c r="BN246" i="43"/>
  <c r="BQ246" i="43"/>
  <c r="BT246" i="43"/>
  <c r="BV246" i="43"/>
  <c r="BX246" i="43"/>
  <c r="BY246" i="43"/>
  <c r="BZ246" i="43"/>
  <c r="CC246" i="43"/>
  <c r="C247" i="43"/>
  <c r="B247" i="43" s="1"/>
  <c r="D247" i="43"/>
  <c r="E247" i="43"/>
  <c r="F247" i="43"/>
  <c r="G247" i="43"/>
  <c r="H247" i="43"/>
  <c r="J247" i="43"/>
  <c r="L247" i="43"/>
  <c r="M247" i="43"/>
  <c r="O247" i="43"/>
  <c r="P247" i="43"/>
  <c r="Q247" i="43" s="1"/>
  <c r="S247" i="43"/>
  <c r="T247" i="43" s="1"/>
  <c r="Y247" i="43"/>
  <c r="Z247" i="43"/>
  <c r="AC247" i="43"/>
  <c r="AF247" i="43"/>
  <c r="AG247" i="43"/>
  <c r="AH247" i="43" s="1"/>
  <c r="AI247" i="43"/>
  <c r="AJ247" i="43" s="1"/>
  <c r="AL247" i="43"/>
  <c r="AN247" i="43"/>
  <c r="AP247" i="43"/>
  <c r="AR247" i="43"/>
  <c r="AT247" i="43"/>
  <c r="AY247" i="43"/>
  <c r="BB247" i="43"/>
  <c r="BC247" i="43" s="1"/>
  <c r="BD247" i="43"/>
  <c r="BF247" i="43"/>
  <c r="BG247" i="43"/>
  <c r="BI247" i="43"/>
  <c r="BN247" i="43"/>
  <c r="BQ247" i="43"/>
  <c r="BT247" i="43"/>
  <c r="BV247" i="43"/>
  <c r="BX247" i="43"/>
  <c r="BY247" i="43"/>
  <c r="BZ247" i="43"/>
  <c r="CC247" i="43"/>
  <c r="B248" i="43"/>
  <c r="C248" i="43"/>
  <c r="D248" i="43"/>
  <c r="E248" i="43"/>
  <c r="F248" i="43"/>
  <c r="G248" i="43"/>
  <c r="H248" i="43"/>
  <c r="J248" i="43"/>
  <c r="L248" i="43"/>
  <c r="M248" i="43" s="1"/>
  <c r="O248" i="43"/>
  <c r="P248" i="43"/>
  <c r="Q248" i="43"/>
  <c r="S248" i="43"/>
  <c r="T248" i="43"/>
  <c r="Y248" i="43"/>
  <c r="Z248" i="43"/>
  <c r="AC248" i="43"/>
  <c r="AF248" i="43"/>
  <c r="AG248" i="43" s="1"/>
  <c r="AH248" i="43" s="1"/>
  <c r="AI248" i="43"/>
  <c r="AJ248" i="43"/>
  <c r="AL248" i="43"/>
  <c r="AN248" i="43"/>
  <c r="AP248" i="43"/>
  <c r="AR248" i="43"/>
  <c r="AT248" i="43"/>
  <c r="AY248" i="43"/>
  <c r="BB248" i="43"/>
  <c r="BC248" i="43"/>
  <c r="BD248" i="43" s="1"/>
  <c r="BF248" i="43"/>
  <c r="BG248" i="43"/>
  <c r="BI248" i="43"/>
  <c r="BN248" i="43"/>
  <c r="BQ248" i="43"/>
  <c r="BT248" i="43"/>
  <c r="BV248" i="43"/>
  <c r="BX248" i="43"/>
  <c r="BY248" i="43"/>
  <c r="BZ248" i="43"/>
  <c r="CC248" i="43"/>
  <c r="C249" i="43"/>
  <c r="B249" i="43" s="1"/>
  <c r="D249" i="43"/>
  <c r="E249" i="43"/>
  <c r="F249" i="43"/>
  <c r="G249" i="43"/>
  <c r="H249" i="43"/>
  <c r="J249" i="43"/>
  <c r="L249" i="43"/>
  <c r="M249" i="43"/>
  <c r="O249" i="43"/>
  <c r="P249" i="43"/>
  <c r="Q249" i="43" s="1"/>
  <c r="S249" i="43"/>
  <c r="T249" i="43" s="1"/>
  <c r="Y249" i="43"/>
  <c r="Z249" i="43"/>
  <c r="AC249" i="43"/>
  <c r="AF249" i="43"/>
  <c r="AG249" i="43"/>
  <c r="AH249" i="43" s="1"/>
  <c r="AI249" i="43"/>
  <c r="AJ249" i="43" s="1"/>
  <c r="AL249" i="43"/>
  <c r="AN249" i="43"/>
  <c r="AP249" i="43"/>
  <c r="AR249" i="43"/>
  <c r="AT249" i="43"/>
  <c r="AY249" i="43"/>
  <c r="BB249" i="43"/>
  <c r="BC249" i="43" s="1"/>
  <c r="BD249" i="43" s="1"/>
  <c r="BF249" i="43"/>
  <c r="BG249" i="43"/>
  <c r="BI249" i="43"/>
  <c r="BN249" i="43"/>
  <c r="BQ249" i="43"/>
  <c r="BT249" i="43"/>
  <c r="BV249" i="43"/>
  <c r="BX249" i="43"/>
  <c r="BY249" i="43"/>
  <c r="BZ249" i="43"/>
  <c r="CC249" i="43"/>
  <c r="B250" i="43"/>
  <c r="C250" i="43"/>
  <c r="D250" i="43"/>
  <c r="E250" i="43"/>
  <c r="F250" i="43"/>
  <c r="G250" i="43"/>
  <c r="H250" i="43"/>
  <c r="J250" i="43"/>
  <c r="L250" i="43"/>
  <c r="M250" i="43" s="1"/>
  <c r="O250" i="43"/>
  <c r="P250" i="43"/>
  <c r="Q250" i="43"/>
  <c r="S250" i="43"/>
  <c r="T250" i="43"/>
  <c r="Y250" i="43"/>
  <c r="Z250" i="43"/>
  <c r="AC250" i="43"/>
  <c r="AF250" i="43"/>
  <c r="AG250" i="43" s="1"/>
  <c r="AH250" i="43" s="1"/>
  <c r="AI250" i="43"/>
  <c r="AJ250" i="43"/>
  <c r="AL250" i="43"/>
  <c r="AN250" i="43"/>
  <c r="AP250" i="43"/>
  <c r="AR250" i="43"/>
  <c r="AT250" i="43"/>
  <c r="AY250" i="43"/>
  <c r="BB250" i="43"/>
  <c r="BC250" i="43"/>
  <c r="BD250" i="43" s="1"/>
  <c r="BF250" i="43"/>
  <c r="BG250" i="43"/>
  <c r="BI250" i="43"/>
  <c r="BN250" i="43"/>
  <c r="BQ250" i="43"/>
  <c r="BT250" i="43"/>
  <c r="BV250" i="43"/>
  <c r="BX250" i="43"/>
  <c r="BY250" i="43"/>
  <c r="BZ250" i="43"/>
  <c r="CC250" i="43"/>
  <c r="C251" i="43"/>
  <c r="B251" i="43" s="1"/>
  <c r="D251" i="43"/>
  <c r="E251" i="43"/>
  <c r="F251" i="43"/>
  <c r="G251" i="43"/>
  <c r="H251" i="43"/>
  <c r="J251" i="43"/>
  <c r="L251" i="43"/>
  <c r="M251" i="43"/>
  <c r="O251" i="43"/>
  <c r="P251" i="43"/>
  <c r="Q251" i="43" s="1"/>
  <c r="S251" i="43"/>
  <c r="T251" i="43" s="1"/>
  <c r="Y251" i="43"/>
  <c r="Z251" i="43"/>
  <c r="AC251" i="43"/>
  <c r="AF251" i="43"/>
  <c r="AG251" i="43"/>
  <c r="AH251" i="43" s="1"/>
  <c r="AI251" i="43"/>
  <c r="AJ251" i="43" s="1"/>
  <c r="AL251" i="43"/>
  <c r="AN251" i="43"/>
  <c r="AP251" i="43"/>
  <c r="AR251" i="43"/>
  <c r="AT251" i="43"/>
  <c r="AY251" i="43"/>
  <c r="BB251" i="43"/>
  <c r="BC251" i="43" s="1"/>
  <c r="BD251" i="43"/>
  <c r="BF251" i="43"/>
  <c r="BG251" i="43"/>
  <c r="BI251" i="43"/>
  <c r="BN251" i="43"/>
  <c r="BQ251" i="43"/>
  <c r="BT251" i="43"/>
  <c r="BV251" i="43"/>
  <c r="BX251" i="43"/>
  <c r="BY251" i="43"/>
  <c r="BZ251" i="43"/>
  <c r="CC251" i="43"/>
  <c r="B252" i="43"/>
  <c r="C252" i="43"/>
  <c r="D252" i="43"/>
  <c r="E252" i="43"/>
  <c r="F252" i="43"/>
  <c r="G252" i="43"/>
  <c r="H252" i="43"/>
  <c r="J252" i="43"/>
  <c r="L252" i="43"/>
  <c r="M252" i="43" s="1"/>
  <c r="O252" i="43"/>
  <c r="P252" i="43"/>
  <c r="Q252" i="43"/>
  <c r="S252" i="43"/>
  <c r="T252" i="43"/>
  <c r="Y252" i="43"/>
  <c r="Z252" i="43"/>
  <c r="AC252" i="43"/>
  <c r="AF252" i="43"/>
  <c r="AG252" i="43" s="1"/>
  <c r="AH252" i="43" s="1"/>
  <c r="AI252" i="43"/>
  <c r="AJ252" i="43"/>
  <c r="AL252" i="43"/>
  <c r="AN252" i="43"/>
  <c r="AP252" i="43"/>
  <c r="AR252" i="43"/>
  <c r="AT252" i="43"/>
  <c r="AY252" i="43"/>
  <c r="BB252" i="43"/>
  <c r="BC252" i="43"/>
  <c r="BD252" i="43" s="1"/>
  <c r="BF252" i="43"/>
  <c r="BG252" i="43"/>
  <c r="BI252" i="43"/>
  <c r="BN252" i="43"/>
  <c r="BQ252" i="43"/>
  <c r="BT252" i="43"/>
  <c r="BV252" i="43"/>
  <c r="BX252" i="43"/>
  <c r="BY252" i="43"/>
  <c r="BZ252" i="43"/>
  <c r="CC252" i="43"/>
  <c r="C253" i="43"/>
  <c r="B253" i="43" s="1"/>
  <c r="D253" i="43"/>
  <c r="E253" i="43"/>
  <c r="F253" i="43"/>
  <c r="G253" i="43"/>
  <c r="H253" i="43"/>
  <c r="J253" i="43"/>
  <c r="L253" i="43"/>
  <c r="M253" i="43"/>
  <c r="O253" i="43"/>
  <c r="P253" i="43"/>
  <c r="Q253" i="43" s="1"/>
  <c r="S253" i="43"/>
  <c r="T253" i="43" s="1"/>
  <c r="Y253" i="43"/>
  <c r="Z253" i="43"/>
  <c r="AC253" i="43"/>
  <c r="AF253" i="43"/>
  <c r="AG253" i="43"/>
  <c r="AH253" i="43" s="1"/>
  <c r="AI253" i="43"/>
  <c r="AJ253" i="43" s="1"/>
  <c r="AL253" i="43"/>
  <c r="AN253" i="43"/>
  <c r="AP253" i="43"/>
  <c r="AR253" i="43"/>
  <c r="AT253" i="43"/>
  <c r="AY253" i="43"/>
  <c r="BB253" i="43"/>
  <c r="BC253" i="43" s="1"/>
  <c r="BD253" i="43" s="1"/>
  <c r="BF253" i="43"/>
  <c r="BG253" i="43"/>
  <c r="BI253" i="43"/>
  <c r="BN253" i="43"/>
  <c r="BQ253" i="43"/>
  <c r="BT253" i="43"/>
  <c r="BV253" i="43"/>
  <c r="BX253" i="43"/>
  <c r="BY253" i="43"/>
  <c r="BZ253" i="43"/>
  <c r="CC253" i="43"/>
  <c r="B254" i="43"/>
  <c r="C254" i="43"/>
  <c r="D254" i="43"/>
  <c r="E254" i="43"/>
  <c r="F254" i="43"/>
  <c r="G254" i="43"/>
  <c r="H254" i="43"/>
  <c r="J254" i="43"/>
  <c r="L254" i="43"/>
  <c r="M254" i="43" s="1"/>
  <c r="O254" i="43"/>
  <c r="P254" i="43"/>
  <c r="Q254" i="43"/>
  <c r="S254" i="43"/>
  <c r="T254" i="43"/>
  <c r="Y254" i="43"/>
  <c r="Z254" i="43"/>
  <c r="AC254" i="43"/>
  <c r="AF254" i="43"/>
  <c r="AG254" i="43" s="1"/>
  <c r="AH254" i="43" s="1"/>
  <c r="AI254" i="43"/>
  <c r="AJ254" i="43"/>
  <c r="AL254" i="43"/>
  <c r="AN254" i="43"/>
  <c r="AP254" i="43"/>
  <c r="AR254" i="43"/>
  <c r="AT254" i="43"/>
  <c r="AY254" i="43"/>
  <c r="BB254" i="43"/>
  <c r="BC254" i="43"/>
  <c r="BD254" i="43" s="1"/>
  <c r="BF254" i="43"/>
  <c r="BG254" i="43"/>
  <c r="BI254" i="43"/>
  <c r="BN254" i="43"/>
  <c r="BQ254" i="43"/>
  <c r="BT254" i="43"/>
  <c r="BV254" i="43"/>
  <c r="BX254" i="43"/>
  <c r="BY254" i="43"/>
  <c r="BZ254" i="43"/>
  <c r="CC254" i="43"/>
  <c r="C255" i="43"/>
  <c r="B255" i="43" s="1"/>
  <c r="D255" i="43"/>
  <c r="E255" i="43"/>
  <c r="F255" i="43"/>
  <c r="G255" i="43"/>
  <c r="H255" i="43"/>
  <c r="J255" i="43"/>
  <c r="L255" i="43"/>
  <c r="M255" i="43"/>
  <c r="O255" i="43"/>
  <c r="P255" i="43"/>
  <c r="Q255" i="43" s="1"/>
  <c r="S255" i="43"/>
  <c r="T255" i="43" s="1"/>
  <c r="Y255" i="43"/>
  <c r="Z255" i="43"/>
  <c r="AC255" i="43"/>
  <c r="AF255" i="43"/>
  <c r="AG255" i="43"/>
  <c r="AH255" i="43" s="1"/>
  <c r="AI255" i="43"/>
  <c r="AJ255" i="43" s="1"/>
  <c r="AL255" i="43"/>
  <c r="AN255" i="43"/>
  <c r="AP255" i="43"/>
  <c r="AR255" i="43"/>
  <c r="AT255" i="43"/>
  <c r="AY255" i="43"/>
  <c r="BB255" i="43"/>
  <c r="BC255" i="43" s="1"/>
  <c r="BD255" i="43"/>
  <c r="BF255" i="43"/>
  <c r="BG255" i="43"/>
  <c r="BI255" i="43"/>
  <c r="BN255" i="43"/>
  <c r="BQ255" i="43"/>
  <c r="BT255" i="43"/>
  <c r="BV255" i="43"/>
  <c r="BX255" i="43"/>
  <c r="BY255" i="43"/>
  <c r="BZ255" i="43"/>
  <c r="CC255" i="43"/>
  <c r="B256" i="43"/>
  <c r="C256" i="43"/>
  <c r="D256" i="43"/>
  <c r="E256" i="43"/>
  <c r="F256" i="43"/>
  <c r="G256" i="43"/>
  <c r="H256" i="43"/>
  <c r="J256" i="43"/>
  <c r="L256" i="43"/>
  <c r="M256" i="43" s="1"/>
  <c r="O256" i="43"/>
  <c r="P256" i="43"/>
  <c r="Q256" i="43"/>
  <c r="S256" i="43"/>
  <c r="T256" i="43"/>
  <c r="Y256" i="43"/>
  <c r="Z256" i="43"/>
  <c r="AC256" i="43"/>
  <c r="AF256" i="43"/>
  <c r="AG256" i="43" s="1"/>
  <c r="AH256" i="43" s="1"/>
  <c r="AI256" i="43"/>
  <c r="AJ256" i="43"/>
  <c r="AL256" i="43"/>
  <c r="AN256" i="43"/>
  <c r="AP256" i="43"/>
  <c r="AR256" i="43"/>
  <c r="AT256" i="43"/>
  <c r="AY256" i="43"/>
  <c r="BB256" i="43"/>
  <c r="BC256" i="43"/>
  <c r="BD256" i="43" s="1"/>
  <c r="BF256" i="43"/>
  <c r="BG256" i="43"/>
  <c r="BI256" i="43"/>
  <c r="BN256" i="43"/>
  <c r="BQ256" i="43"/>
  <c r="BT256" i="43"/>
  <c r="BV256" i="43"/>
  <c r="BX256" i="43"/>
  <c r="BY256" i="43"/>
  <c r="BZ256" i="43"/>
  <c r="CC256" i="43"/>
  <c r="C257" i="43"/>
  <c r="B257" i="43" s="1"/>
  <c r="D257" i="43"/>
  <c r="E257" i="43"/>
  <c r="F257" i="43"/>
  <c r="G257" i="43"/>
  <c r="H257" i="43"/>
  <c r="J257" i="43"/>
  <c r="L257" i="43"/>
  <c r="M257" i="43"/>
  <c r="O257" i="43"/>
  <c r="P257" i="43"/>
  <c r="Q257" i="43" s="1"/>
  <c r="S257" i="43"/>
  <c r="T257" i="43" s="1"/>
  <c r="Y257" i="43"/>
  <c r="Z257" i="43"/>
  <c r="AC257" i="43"/>
  <c r="AF257" i="43"/>
  <c r="AG257" i="43"/>
  <c r="AH257" i="43" s="1"/>
  <c r="AI257" i="43"/>
  <c r="AJ257" i="43" s="1"/>
  <c r="AL257" i="43"/>
  <c r="AN257" i="43"/>
  <c r="AP257" i="43"/>
  <c r="AR257" i="43"/>
  <c r="AT257" i="43"/>
  <c r="AY257" i="43"/>
  <c r="BB257" i="43"/>
  <c r="BC257" i="43" s="1"/>
  <c r="BD257" i="43"/>
  <c r="BF257" i="43"/>
  <c r="BG257" i="43"/>
  <c r="BI257" i="43"/>
  <c r="BN257" i="43"/>
  <c r="BQ257" i="43"/>
  <c r="BT257" i="43"/>
  <c r="BV257" i="43"/>
  <c r="BX257" i="43"/>
  <c r="BY257" i="43"/>
  <c r="BZ257" i="43"/>
  <c r="CC257" i="43"/>
  <c r="B258" i="43"/>
  <c r="C258" i="43"/>
  <c r="D258" i="43"/>
  <c r="E258" i="43"/>
  <c r="F258" i="43"/>
  <c r="G258" i="43"/>
  <c r="H258" i="43"/>
  <c r="J258" i="43"/>
  <c r="L258" i="43"/>
  <c r="M258" i="43" s="1"/>
  <c r="O258" i="43"/>
  <c r="P258" i="43"/>
  <c r="Q258" i="43"/>
  <c r="S258" i="43"/>
  <c r="T258" i="43"/>
  <c r="Y258" i="43"/>
  <c r="Z258" i="43"/>
  <c r="AC258" i="43"/>
  <c r="AF258" i="43"/>
  <c r="AG258" i="43" s="1"/>
  <c r="AH258" i="43"/>
  <c r="AI258" i="43"/>
  <c r="AJ258" i="43"/>
  <c r="AL258" i="43"/>
  <c r="AN258" i="43"/>
  <c r="AP258" i="43"/>
  <c r="AR258" i="43"/>
  <c r="AT258" i="43"/>
  <c r="AY258" i="43"/>
  <c r="BB258" i="43"/>
  <c r="BC258" i="43"/>
  <c r="BD258" i="43" s="1"/>
  <c r="BF258" i="43"/>
  <c r="BG258" i="43"/>
  <c r="BI258" i="43"/>
  <c r="BN258" i="43"/>
  <c r="BQ258" i="43"/>
  <c r="BT258" i="43"/>
  <c r="BV258" i="43"/>
  <c r="BX258" i="43"/>
  <c r="BY258" i="43"/>
  <c r="BZ258" i="43"/>
  <c r="CC258" i="43"/>
  <c r="C259" i="43"/>
  <c r="B259" i="43" s="1"/>
  <c r="D259" i="43"/>
  <c r="E259" i="43"/>
  <c r="F259" i="43"/>
  <c r="G259" i="43"/>
  <c r="H259" i="43"/>
  <c r="J259" i="43"/>
  <c r="L259" i="43"/>
  <c r="M259" i="43"/>
  <c r="O259" i="43"/>
  <c r="P259" i="43"/>
  <c r="Q259" i="43" s="1"/>
  <c r="S259" i="43"/>
  <c r="T259" i="43" s="1"/>
  <c r="Y259" i="43"/>
  <c r="Z259" i="43"/>
  <c r="AC259" i="43"/>
  <c r="AF259" i="43"/>
  <c r="AG259" i="43"/>
  <c r="AH259" i="43" s="1"/>
  <c r="AI259" i="43"/>
  <c r="AJ259" i="43" s="1"/>
  <c r="AL259" i="43"/>
  <c r="AN259" i="43"/>
  <c r="AP259" i="43"/>
  <c r="AR259" i="43"/>
  <c r="AT259" i="43"/>
  <c r="AY259" i="43"/>
  <c r="BB259" i="43"/>
  <c r="BC259" i="43" s="1"/>
  <c r="BD259" i="43" s="1"/>
  <c r="BF259" i="43"/>
  <c r="BG259" i="43"/>
  <c r="BI259" i="43"/>
  <c r="BN259" i="43"/>
  <c r="BQ259" i="43"/>
  <c r="BT259" i="43"/>
  <c r="BV259" i="43"/>
  <c r="BX259" i="43"/>
  <c r="BY259" i="43"/>
  <c r="BZ259" i="43"/>
  <c r="CC259" i="43"/>
  <c r="B260" i="43"/>
  <c r="C260" i="43"/>
  <c r="D260" i="43"/>
  <c r="E260" i="43"/>
  <c r="F260" i="43"/>
  <c r="G260" i="43"/>
  <c r="H260" i="43"/>
  <c r="J260" i="43"/>
  <c r="L260" i="43"/>
  <c r="M260" i="43" s="1"/>
  <c r="O260" i="43"/>
  <c r="P260" i="43"/>
  <c r="Q260" i="43"/>
  <c r="S260" i="43"/>
  <c r="T260" i="43"/>
  <c r="Y260" i="43"/>
  <c r="Z260" i="43"/>
  <c r="AC260" i="43"/>
  <c r="AF260" i="43"/>
  <c r="AG260" i="43" s="1"/>
  <c r="AH260" i="43"/>
  <c r="AI260" i="43"/>
  <c r="AJ260" i="43"/>
  <c r="AL260" i="43"/>
  <c r="AN260" i="43"/>
  <c r="AP260" i="43"/>
  <c r="AR260" i="43"/>
  <c r="AT260" i="43"/>
  <c r="AY260" i="43"/>
  <c r="BB260" i="43"/>
  <c r="BC260" i="43"/>
  <c r="BD260" i="43" s="1"/>
  <c r="BF260" i="43"/>
  <c r="BG260" i="43"/>
  <c r="BI260" i="43"/>
  <c r="BN260" i="43"/>
  <c r="BQ260" i="43"/>
  <c r="BT260" i="43"/>
  <c r="BV260" i="43"/>
  <c r="BX260" i="43"/>
  <c r="BY260" i="43"/>
  <c r="BZ260" i="43"/>
  <c r="CC260" i="43"/>
  <c r="C261" i="43"/>
  <c r="B261" i="43" s="1"/>
  <c r="D261" i="43"/>
  <c r="E261" i="43"/>
  <c r="F261" i="43"/>
  <c r="G261" i="43"/>
  <c r="H261" i="43"/>
  <c r="J261" i="43"/>
  <c r="L261" i="43"/>
  <c r="M261" i="43"/>
  <c r="O261" i="43"/>
  <c r="P261" i="43"/>
  <c r="Q261" i="43" s="1"/>
  <c r="S261" i="43"/>
  <c r="T261" i="43" s="1"/>
  <c r="Y261" i="43"/>
  <c r="Z261" i="43"/>
  <c r="AC261" i="43"/>
  <c r="AF261" i="43"/>
  <c r="AG261" i="43"/>
  <c r="AH261" i="43" s="1"/>
  <c r="AI261" i="43"/>
  <c r="AJ261" i="43" s="1"/>
  <c r="AL261" i="43"/>
  <c r="AN261" i="43"/>
  <c r="AP261" i="43"/>
  <c r="AR261" i="43"/>
  <c r="AT261" i="43"/>
  <c r="AY261" i="43"/>
  <c r="BB261" i="43"/>
  <c r="BC261" i="43" s="1"/>
  <c r="BD261" i="43"/>
  <c r="BF261" i="43"/>
  <c r="BG261" i="43"/>
  <c r="BI261" i="43"/>
  <c r="BN261" i="43"/>
  <c r="BQ261" i="43"/>
  <c r="BT261" i="43"/>
  <c r="BV261" i="43"/>
  <c r="BX261" i="43"/>
  <c r="BY261" i="43"/>
  <c r="BZ261" i="43"/>
  <c r="CC261" i="43"/>
  <c r="B262" i="43"/>
  <c r="C262" i="43"/>
  <c r="D262" i="43"/>
  <c r="E262" i="43"/>
  <c r="F262" i="43"/>
  <c r="G262" i="43"/>
  <c r="H262" i="43"/>
  <c r="J262" i="43"/>
  <c r="L262" i="43"/>
  <c r="M262" i="43" s="1"/>
  <c r="O262" i="43"/>
  <c r="P262" i="43"/>
  <c r="Q262" i="43"/>
  <c r="S262" i="43"/>
  <c r="T262" i="43"/>
  <c r="Y262" i="43"/>
  <c r="Z262" i="43"/>
  <c r="AC262" i="43"/>
  <c r="AF262" i="43"/>
  <c r="AG262" i="43" s="1"/>
  <c r="AH262" i="43"/>
  <c r="AI262" i="43"/>
  <c r="AJ262" i="43"/>
  <c r="AL262" i="43"/>
  <c r="AN262" i="43"/>
  <c r="AP262" i="43"/>
  <c r="AR262" i="43"/>
  <c r="AT262" i="43"/>
  <c r="AY262" i="43"/>
  <c r="BB262" i="43"/>
  <c r="BC262" i="43"/>
  <c r="BD262" i="43" s="1"/>
  <c r="BF262" i="43"/>
  <c r="BG262" i="43"/>
  <c r="BI262" i="43"/>
  <c r="BN262" i="43"/>
  <c r="BQ262" i="43"/>
  <c r="BT262" i="43"/>
  <c r="BV262" i="43"/>
  <c r="BX262" i="43"/>
  <c r="BY262" i="43"/>
  <c r="BZ262" i="43"/>
  <c r="CC262" i="43"/>
  <c r="C263" i="43"/>
  <c r="B263" i="43" s="1"/>
  <c r="D263" i="43"/>
  <c r="E263" i="43"/>
  <c r="F263" i="43"/>
  <c r="G263" i="43"/>
  <c r="H263" i="43"/>
  <c r="J263" i="43"/>
  <c r="L263" i="43"/>
  <c r="M263" i="43"/>
  <c r="O263" i="43"/>
  <c r="P263" i="43"/>
  <c r="Q263" i="43" s="1"/>
  <c r="S263" i="43"/>
  <c r="T263" i="43" s="1"/>
  <c r="Y263" i="43"/>
  <c r="Z263" i="43"/>
  <c r="AC263" i="43"/>
  <c r="AF263" i="43"/>
  <c r="AG263" i="43"/>
  <c r="AH263" i="43" s="1"/>
  <c r="AI263" i="43"/>
  <c r="AJ263" i="43" s="1"/>
  <c r="AL263" i="43"/>
  <c r="AN263" i="43"/>
  <c r="AP263" i="43"/>
  <c r="AR263" i="43"/>
  <c r="AT263" i="43"/>
  <c r="AY263" i="43"/>
  <c r="BB263" i="43"/>
  <c r="BC263" i="43" s="1"/>
  <c r="BD263" i="43"/>
  <c r="BF263" i="43"/>
  <c r="BG263" i="43"/>
  <c r="BI263" i="43"/>
  <c r="BN263" i="43"/>
  <c r="BQ263" i="43"/>
  <c r="BT263" i="43"/>
  <c r="BV263" i="43"/>
  <c r="BX263" i="43"/>
  <c r="BY263" i="43"/>
  <c r="BZ263" i="43"/>
  <c r="CC263" i="43"/>
  <c r="B264" i="43"/>
  <c r="C264" i="43"/>
  <c r="D264" i="43"/>
  <c r="E264" i="43"/>
  <c r="F264" i="43"/>
  <c r="G264" i="43"/>
  <c r="H264" i="43"/>
  <c r="J264" i="43"/>
  <c r="L264" i="43"/>
  <c r="M264" i="43" s="1"/>
  <c r="O264" i="43"/>
  <c r="P264" i="43"/>
  <c r="Q264" i="43"/>
  <c r="S264" i="43"/>
  <c r="T264" i="43"/>
  <c r="Y264" i="43"/>
  <c r="Z264" i="43"/>
  <c r="AC264" i="43"/>
  <c r="AF264" i="43"/>
  <c r="AG264" i="43" s="1"/>
  <c r="AH264" i="43" s="1"/>
  <c r="AI264" i="43"/>
  <c r="AJ264" i="43"/>
  <c r="AL264" i="43"/>
  <c r="AN264" i="43"/>
  <c r="AP264" i="43"/>
  <c r="AR264" i="43"/>
  <c r="AT264" i="43"/>
  <c r="AY264" i="43"/>
  <c r="BB264" i="43"/>
  <c r="BC264" i="43"/>
  <c r="BD264" i="43" s="1"/>
  <c r="BF264" i="43"/>
  <c r="BG264" i="43"/>
  <c r="BI264" i="43"/>
  <c r="BN264" i="43"/>
  <c r="BQ264" i="43"/>
  <c r="BT264" i="43"/>
  <c r="BV264" i="43"/>
  <c r="BX264" i="43"/>
  <c r="BY264" i="43"/>
  <c r="BZ264" i="43"/>
  <c r="CC264" i="43"/>
  <c r="C265" i="43"/>
  <c r="B265" i="43" s="1"/>
  <c r="D265" i="43"/>
  <c r="E265" i="43"/>
  <c r="F265" i="43"/>
  <c r="G265" i="43"/>
  <c r="H265" i="43"/>
  <c r="J265" i="43"/>
  <c r="L265" i="43"/>
  <c r="M265" i="43"/>
  <c r="O265" i="43"/>
  <c r="P265" i="43"/>
  <c r="Q265" i="43" s="1"/>
  <c r="S265" i="43"/>
  <c r="T265" i="43" s="1"/>
  <c r="Y265" i="43"/>
  <c r="Z265" i="43"/>
  <c r="AC265" i="43"/>
  <c r="AF265" i="43"/>
  <c r="AG265" i="43"/>
  <c r="AH265" i="43" s="1"/>
  <c r="AI265" i="43"/>
  <c r="AJ265" i="43" s="1"/>
  <c r="AL265" i="43"/>
  <c r="AN265" i="43"/>
  <c r="AP265" i="43"/>
  <c r="AR265" i="43"/>
  <c r="AT265" i="43"/>
  <c r="AY265" i="43"/>
  <c r="BB265" i="43"/>
  <c r="BC265" i="43" s="1"/>
  <c r="BD265" i="43"/>
  <c r="BF265" i="43"/>
  <c r="BG265" i="43"/>
  <c r="BI265" i="43"/>
  <c r="BN265" i="43"/>
  <c r="BQ265" i="43"/>
  <c r="BT265" i="43"/>
  <c r="BV265" i="43"/>
  <c r="BX265" i="43"/>
  <c r="BY265" i="43"/>
  <c r="BZ265" i="43"/>
  <c r="CC265" i="43"/>
  <c r="B266" i="43"/>
  <c r="C266" i="43"/>
  <c r="D266" i="43"/>
  <c r="E266" i="43"/>
  <c r="F266" i="43"/>
  <c r="G266" i="43"/>
  <c r="H266" i="43"/>
  <c r="J266" i="43"/>
  <c r="L266" i="43"/>
  <c r="M266" i="43" s="1"/>
  <c r="O266" i="43"/>
  <c r="P266" i="43"/>
  <c r="Q266" i="43"/>
  <c r="S266" i="43"/>
  <c r="T266" i="43"/>
  <c r="Y266" i="43"/>
  <c r="Z266" i="43"/>
  <c r="AC266" i="43"/>
  <c r="AF266" i="43"/>
  <c r="AG266" i="43" s="1"/>
  <c r="AH266" i="43"/>
  <c r="AI266" i="43"/>
  <c r="AJ266" i="43"/>
  <c r="AL266" i="43"/>
  <c r="AN266" i="43"/>
  <c r="AP266" i="43"/>
  <c r="AR266" i="43"/>
  <c r="AT266" i="43"/>
  <c r="AY266" i="43"/>
  <c r="BB266" i="43"/>
  <c r="BC266" i="43"/>
  <c r="BD266" i="43" s="1"/>
  <c r="BF266" i="43"/>
  <c r="BG266" i="43"/>
  <c r="BI266" i="43"/>
  <c r="BN266" i="43"/>
  <c r="BQ266" i="43"/>
  <c r="BT266" i="43"/>
  <c r="BV266" i="43"/>
  <c r="BX266" i="43"/>
  <c r="BY266" i="43"/>
  <c r="BZ266" i="43"/>
  <c r="CC266" i="43"/>
  <c r="C267" i="43"/>
  <c r="B267" i="43" s="1"/>
  <c r="D267" i="43"/>
  <c r="E267" i="43"/>
  <c r="F267" i="43"/>
  <c r="G267" i="43"/>
  <c r="H267" i="43"/>
  <c r="J267" i="43"/>
  <c r="L267" i="43"/>
  <c r="M267" i="43"/>
  <c r="O267" i="43"/>
  <c r="P267" i="43"/>
  <c r="Q267" i="43" s="1"/>
  <c r="S267" i="43"/>
  <c r="T267" i="43" s="1"/>
  <c r="Y267" i="43"/>
  <c r="Z267" i="43"/>
  <c r="AC267" i="43"/>
  <c r="AF267" i="43"/>
  <c r="AG267" i="43"/>
  <c r="AH267" i="43" s="1"/>
  <c r="AI267" i="43"/>
  <c r="AJ267" i="43" s="1"/>
  <c r="AL267" i="43"/>
  <c r="AN267" i="43"/>
  <c r="AP267" i="43"/>
  <c r="AR267" i="43"/>
  <c r="AT267" i="43"/>
  <c r="AY267" i="43"/>
  <c r="BB267" i="43"/>
  <c r="BC267" i="43" s="1"/>
  <c r="BD267" i="43" s="1"/>
  <c r="BF267" i="43"/>
  <c r="BG267" i="43"/>
  <c r="BI267" i="43"/>
  <c r="BN267" i="43"/>
  <c r="BQ267" i="43"/>
  <c r="BT267" i="43"/>
  <c r="BV267" i="43"/>
  <c r="BX267" i="43"/>
  <c r="BY267" i="43"/>
  <c r="BZ267" i="43"/>
  <c r="CC267" i="43"/>
  <c r="C268" i="43"/>
  <c r="B268" i="43" s="1"/>
  <c r="D268" i="43"/>
  <c r="E268" i="43"/>
  <c r="F268" i="43"/>
  <c r="G268" i="43"/>
  <c r="H268" i="43"/>
  <c r="J268" i="43"/>
  <c r="L268" i="43"/>
  <c r="M268" i="43"/>
  <c r="O268" i="43"/>
  <c r="P268" i="43"/>
  <c r="Q268" i="43"/>
  <c r="S268" i="43"/>
  <c r="T268" i="43"/>
  <c r="Y268" i="43"/>
  <c r="Z268" i="43"/>
  <c r="AC268" i="43"/>
  <c r="AF268" i="43"/>
  <c r="AG268" i="43" s="1"/>
  <c r="AH268" i="43" s="1"/>
  <c r="AI268" i="43"/>
  <c r="AJ268" i="43"/>
  <c r="AL268" i="43"/>
  <c r="AN268" i="43"/>
  <c r="AP268" i="43"/>
  <c r="AR268" i="43"/>
  <c r="AT268" i="43"/>
  <c r="AY268" i="43"/>
  <c r="BB268" i="43"/>
  <c r="BC268" i="43"/>
  <c r="BD268" i="43" s="1"/>
  <c r="BF268" i="43"/>
  <c r="BG268" i="43"/>
  <c r="BI268" i="43"/>
  <c r="BN268" i="43"/>
  <c r="BQ268" i="43"/>
  <c r="BT268" i="43"/>
  <c r="BV268" i="43"/>
  <c r="BX268" i="43"/>
  <c r="BY268" i="43"/>
  <c r="BZ268" i="43"/>
  <c r="CC268" i="43"/>
  <c r="C269" i="43"/>
  <c r="B269" i="43" s="1"/>
  <c r="D269" i="43"/>
  <c r="E269" i="43"/>
  <c r="F269" i="43"/>
  <c r="G269" i="43"/>
  <c r="H269" i="43"/>
  <c r="J269" i="43"/>
  <c r="L269" i="43"/>
  <c r="M269" i="43"/>
  <c r="O269" i="43"/>
  <c r="P269" i="43"/>
  <c r="Q269" i="43" s="1"/>
  <c r="S269" i="43"/>
  <c r="T269" i="43"/>
  <c r="Y269" i="43"/>
  <c r="Z269" i="43"/>
  <c r="AC269" i="43"/>
  <c r="AF269" i="43"/>
  <c r="AG269" i="43"/>
  <c r="AH269" i="43" s="1"/>
  <c r="AI269" i="43"/>
  <c r="AJ269" i="43"/>
  <c r="AL269" i="43"/>
  <c r="AN269" i="43"/>
  <c r="AP269" i="43"/>
  <c r="AR269" i="43"/>
  <c r="AT269" i="43"/>
  <c r="AY269" i="43"/>
  <c r="BB269" i="43"/>
  <c r="BC269" i="43"/>
  <c r="BD269" i="43"/>
  <c r="BF269" i="43"/>
  <c r="BG269" i="43"/>
  <c r="BI269" i="43"/>
  <c r="BN269" i="43"/>
  <c r="BQ269" i="43"/>
  <c r="BT269" i="43"/>
  <c r="BV269" i="43"/>
  <c r="BX269" i="43"/>
  <c r="BY269" i="43"/>
  <c r="BZ269" i="43"/>
  <c r="CC269" i="43"/>
  <c r="B270" i="43"/>
  <c r="C270" i="43"/>
  <c r="D270" i="43"/>
  <c r="E270" i="43"/>
  <c r="F270" i="43"/>
  <c r="G270" i="43"/>
  <c r="H270" i="43"/>
  <c r="J270" i="43"/>
  <c r="L270" i="43"/>
  <c r="M270" i="43" s="1"/>
  <c r="O270" i="43"/>
  <c r="P270" i="43"/>
  <c r="Q270" i="43"/>
  <c r="S270" i="43"/>
  <c r="T270" i="43"/>
  <c r="Y270" i="43"/>
  <c r="Z270" i="43"/>
  <c r="AC270" i="43"/>
  <c r="AF270" i="43"/>
  <c r="AG270" i="43"/>
  <c r="AH270" i="43"/>
  <c r="AI270" i="43"/>
  <c r="AJ270" i="43"/>
  <c r="AL270" i="43"/>
  <c r="AN270" i="43"/>
  <c r="AP270" i="43"/>
  <c r="AR270" i="43"/>
  <c r="AT270" i="43"/>
  <c r="AY270" i="43"/>
  <c r="BB270" i="43"/>
  <c r="BC270" i="43"/>
  <c r="BD270" i="43"/>
  <c r="BF270" i="43"/>
  <c r="BG270" i="43"/>
  <c r="BI270" i="43"/>
  <c r="BN270" i="43"/>
  <c r="BQ270" i="43"/>
  <c r="BT270" i="43"/>
  <c r="BV270" i="43"/>
  <c r="BX270" i="43"/>
  <c r="BY270" i="43"/>
  <c r="BZ270" i="43"/>
  <c r="CC270" i="43"/>
  <c r="C271" i="43"/>
  <c r="B271" i="43" s="1"/>
  <c r="D271" i="43"/>
  <c r="E271" i="43"/>
  <c r="F271" i="43"/>
  <c r="G271" i="43"/>
  <c r="H271" i="43"/>
  <c r="J271" i="43"/>
  <c r="L271" i="43"/>
  <c r="M271" i="43"/>
  <c r="O271" i="43"/>
  <c r="P271" i="43"/>
  <c r="Q271" i="43"/>
  <c r="S271" i="43"/>
  <c r="T271" i="43" s="1"/>
  <c r="Y271" i="43"/>
  <c r="Z271" i="43"/>
  <c r="AC271" i="43"/>
  <c r="AF271" i="43"/>
  <c r="AG271" i="43"/>
  <c r="AH271" i="43"/>
  <c r="AI271" i="43"/>
  <c r="AJ271" i="43" s="1"/>
  <c r="AL271" i="43"/>
  <c r="AN271" i="43"/>
  <c r="AP271" i="43"/>
  <c r="AR271" i="43"/>
  <c r="AT271" i="43"/>
  <c r="AY271" i="43"/>
  <c r="BB271" i="43"/>
  <c r="BC271" i="43" s="1"/>
  <c r="BD271" i="43" s="1"/>
  <c r="BF271" i="43"/>
  <c r="BG271" i="43"/>
  <c r="BI271" i="43"/>
  <c r="BN271" i="43"/>
  <c r="BQ271" i="43"/>
  <c r="BT271" i="43"/>
  <c r="BV271" i="43"/>
  <c r="BX271" i="43"/>
  <c r="BY271" i="43"/>
  <c r="BZ271" i="43"/>
  <c r="CC271" i="43"/>
  <c r="C272" i="43"/>
  <c r="B272" i="43" s="1"/>
  <c r="D272" i="43"/>
  <c r="E272" i="43"/>
  <c r="F272" i="43"/>
  <c r="G272" i="43"/>
  <c r="H272" i="43"/>
  <c r="J272" i="43"/>
  <c r="L272" i="43"/>
  <c r="M272" i="43"/>
  <c r="O272" i="43"/>
  <c r="P272" i="43"/>
  <c r="Q272" i="43"/>
  <c r="S272" i="43"/>
  <c r="T272" i="43"/>
  <c r="Y272" i="43"/>
  <c r="Z272" i="43"/>
  <c r="AC272" i="43"/>
  <c r="AF272" i="43"/>
  <c r="AG272" i="43" s="1"/>
  <c r="AH272" i="43" s="1"/>
  <c r="AI272" i="43"/>
  <c r="AJ272" i="43"/>
  <c r="AL272" i="43"/>
  <c r="AN272" i="43"/>
  <c r="AP272" i="43"/>
  <c r="AR272" i="43"/>
  <c r="AT272" i="43"/>
  <c r="AY272" i="43"/>
  <c r="BB272" i="43"/>
  <c r="BC272" i="43"/>
  <c r="BD272" i="43" s="1"/>
  <c r="BF272" i="43"/>
  <c r="BG272" i="43"/>
  <c r="BI272" i="43"/>
  <c r="BN272" i="43"/>
  <c r="BQ272" i="43"/>
  <c r="BT272" i="43"/>
  <c r="BV272" i="43"/>
  <c r="BX272" i="43"/>
  <c r="BY272" i="43"/>
  <c r="BZ272" i="43"/>
  <c r="CC272" i="43"/>
  <c r="C273" i="43"/>
  <c r="B273" i="43" s="1"/>
  <c r="D273" i="43"/>
  <c r="E273" i="43"/>
  <c r="F273" i="43"/>
  <c r="G273" i="43"/>
  <c r="H273" i="43"/>
  <c r="J273" i="43"/>
  <c r="L273" i="43"/>
  <c r="M273" i="43"/>
  <c r="O273" i="43"/>
  <c r="P273" i="43"/>
  <c r="Q273" i="43" s="1"/>
  <c r="S273" i="43"/>
  <c r="T273" i="43"/>
  <c r="Y273" i="43"/>
  <c r="Z273" i="43"/>
  <c r="AC273" i="43"/>
  <c r="AF273" i="43"/>
  <c r="AG273" i="43"/>
  <c r="AH273" i="43" s="1"/>
  <c r="AI273" i="43"/>
  <c r="AJ273" i="43"/>
  <c r="AL273" i="43"/>
  <c r="AN273" i="43"/>
  <c r="AP273" i="43"/>
  <c r="AR273" i="43"/>
  <c r="AT273" i="43"/>
  <c r="AY273" i="43"/>
  <c r="BB273" i="43"/>
  <c r="BC273" i="43"/>
  <c r="BD273" i="43"/>
  <c r="BF273" i="43"/>
  <c r="BG273" i="43"/>
  <c r="BI273" i="43"/>
  <c r="BN273" i="43"/>
  <c r="BQ273" i="43"/>
  <c r="BT273" i="43"/>
  <c r="BV273" i="43"/>
  <c r="BX273" i="43"/>
  <c r="BY273" i="43"/>
  <c r="BZ273" i="43"/>
  <c r="CC273" i="43"/>
  <c r="B274" i="43"/>
  <c r="C274" i="43"/>
  <c r="D274" i="43"/>
  <c r="E274" i="43"/>
  <c r="F274" i="43"/>
  <c r="G274" i="43"/>
  <c r="H274" i="43"/>
  <c r="J274" i="43"/>
  <c r="L274" i="43"/>
  <c r="M274" i="43" s="1"/>
  <c r="O274" i="43"/>
  <c r="P274" i="43"/>
  <c r="Q274" i="43"/>
  <c r="S274" i="43"/>
  <c r="T274" i="43"/>
  <c r="Y274" i="43"/>
  <c r="Z274" i="43"/>
  <c r="AC274" i="43"/>
  <c r="AF274" i="43"/>
  <c r="AG274" i="43"/>
  <c r="AH274" i="43"/>
  <c r="AI274" i="43"/>
  <c r="AJ274" i="43"/>
  <c r="AL274" i="43"/>
  <c r="AN274" i="43"/>
  <c r="AP274" i="43"/>
  <c r="AR274" i="43"/>
  <c r="AT274" i="43"/>
  <c r="AY274" i="43"/>
  <c r="BB274" i="43"/>
  <c r="BC274" i="43"/>
  <c r="BD274" i="43"/>
  <c r="BF274" i="43"/>
  <c r="BG274" i="43"/>
  <c r="BI274" i="43"/>
  <c r="BN274" i="43"/>
  <c r="BQ274" i="43"/>
  <c r="BT274" i="43"/>
  <c r="BV274" i="43"/>
  <c r="BX274" i="43"/>
  <c r="BY274" i="43"/>
  <c r="BZ274" i="43"/>
  <c r="CC274" i="43"/>
  <c r="C275" i="43"/>
  <c r="B275" i="43" s="1"/>
  <c r="D275" i="43"/>
  <c r="E275" i="43"/>
  <c r="F275" i="43"/>
  <c r="G275" i="43"/>
  <c r="H275" i="43"/>
  <c r="J275" i="43"/>
  <c r="L275" i="43"/>
  <c r="M275" i="43"/>
  <c r="O275" i="43"/>
  <c r="P275" i="43"/>
  <c r="Q275" i="43"/>
  <c r="S275" i="43"/>
  <c r="T275" i="43" s="1"/>
  <c r="Y275" i="43"/>
  <c r="Z275" i="43"/>
  <c r="AC275" i="43"/>
  <c r="AF275" i="43"/>
  <c r="AG275" i="43"/>
  <c r="AH275" i="43"/>
  <c r="AI275" i="43"/>
  <c r="AJ275" i="43" s="1"/>
  <c r="AL275" i="43"/>
  <c r="AN275" i="43"/>
  <c r="AP275" i="43"/>
  <c r="AR275" i="43"/>
  <c r="AT275" i="43"/>
  <c r="AY275" i="43"/>
  <c r="BB275" i="43"/>
  <c r="BC275" i="43" s="1"/>
  <c r="BD275" i="43" s="1"/>
  <c r="BF275" i="43"/>
  <c r="BG275" i="43"/>
  <c r="BI275" i="43"/>
  <c r="BN275" i="43"/>
  <c r="BQ275" i="43"/>
  <c r="BT275" i="43"/>
  <c r="BV275" i="43"/>
  <c r="BX275" i="43"/>
  <c r="BY275" i="43"/>
  <c r="BZ275" i="43"/>
  <c r="CC275" i="43"/>
  <c r="C276" i="43"/>
  <c r="B276" i="43" s="1"/>
  <c r="D276" i="43"/>
  <c r="E276" i="43"/>
  <c r="F276" i="43"/>
  <c r="G276" i="43"/>
  <c r="H276" i="43"/>
  <c r="J276" i="43"/>
  <c r="L276" i="43"/>
  <c r="M276" i="43"/>
  <c r="O276" i="43"/>
  <c r="P276" i="43"/>
  <c r="Q276" i="43"/>
  <c r="S276" i="43"/>
  <c r="T276" i="43"/>
  <c r="Y276" i="43"/>
  <c r="Z276" i="43"/>
  <c r="AC276" i="43"/>
  <c r="AF276" i="43"/>
  <c r="AG276" i="43" s="1"/>
  <c r="AH276" i="43" s="1"/>
  <c r="AI276" i="43"/>
  <c r="AJ276" i="43"/>
  <c r="AL276" i="43"/>
  <c r="AN276" i="43"/>
  <c r="AP276" i="43"/>
  <c r="AR276" i="43"/>
  <c r="AT276" i="43"/>
  <c r="AY276" i="43"/>
  <c r="BB276" i="43"/>
  <c r="BC276" i="43"/>
  <c r="BD276" i="43" s="1"/>
  <c r="BF276" i="43"/>
  <c r="BG276" i="43"/>
  <c r="BI276" i="43"/>
  <c r="BN276" i="43"/>
  <c r="BQ276" i="43"/>
  <c r="BT276" i="43"/>
  <c r="BV276" i="43"/>
  <c r="BX276" i="43"/>
  <c r="BY276" i="43"/>
  <c r="BZ276" i="43"/>
  <c r="CC276" i="43"/>
  <c r="C277" i="43"/>
  <c r="B277" i="43" s="1"/>
  <c r="D277" i="43"/>
  <c r="E277" i="43"/>
  <c r="F277" i="43"/>
  <c r="G277" i="43"/>
  <c r="H277" i="43"/>
  <c r="J277" i="43"/>
  <c r="L277" i="43"/>
  <c r="M277" i="43"/>
  <c r="O277" i="43"/>
  <c r="P277" i="43"/>
  <c r="Q277" i="43" s="1"/>
  <c r="S277" i="43"/>
  <c r="T277" i="43"/>
  <c r="Y277" i="43"/>
  <c r="Z277" i="43"/>
  <c r="AC277" i="43"/>
  <c r="AF277" i="43"/>
  <c r="AG277" i="43"/>
  <c r="AH277" i="43" s="1"/>
  <c r="AI277" i="43"/>
  <c r="AJ277" i="43"/>
  <c r="AL277" i="43"/>
  <c r="AN277" i="43"/>
  <c r="AP277" i="43"/>
  <c r="AR277" i="43"/>
  <c r="AT277" i="43"/>
  <c r="AY277" i="43"/>
  <c r="BB277" i="43"/>
  <c r="BC277" i="43"/>
  <c r="BD277" i="43"/>
  <c r="BF277" i="43"/>
  <c r="BG277" i="43"/>
  <c r="BI277" i="43"/>
  <c r="BN277" i="43"/>
  <c r="BQ277" i="43"/>
  <c r="BT277" i="43"/>
  <c r="BV277" i="43"/>
  <c r="BX277" i="43"/>
  <c r="BY277" i="43"/>
  <c r="BZ277" i="43"/>
  <c r="CC277" i="43"/>
  <c r="B278" i="43"/>
  <c r="C278" i="43"/>
  <c r="D278" i="43"/>
  <c r="E278" i="43"/>
  <c r="F278" i="43"/>
  <c r="G278" i="43"/>
  <c r="H278" i="43"/>
  <c r="J278" i="43"/>
  <c r="L278" i="43"/>
  <c r="M278" i="43" s="1"/>
  <c r="O278" i="43"/>
  <c r="P278" i="43"/>
  <c r="Q278" i="43"/>
  <c r="S278" i="43"/>
  <c r="T278" i="43"/>
  <c r="Y278" i="43"/>
  <c r="Z278" i="43"/>
  <c r="AC278" i="43"/>
  <c r="AF278" i="43"/>
  <c r="AG278" i="43"/>
  <c r="AH278" i="43"/>
  <c r="AI278" i="43"/>
  <c r="AJ278" i="43"/>
  <c r="AL278" i="43"/>
  <c r="AN278" i="43"/>
  <c r="AP278" i="43"/>
  <c r="AR278" i="43"/>
  <c r="AT278" i="43"/>
  <c r="AY278" i="43"/>
  <c r="BB278" i="43"/>
  <c r="BC278" i="43"/>
  <c r="BD278" i="43"/>
  <c r="BF278" i="43"/>
  <c r="BG278" i="43"/>
  <c r="BI278" i="43"/>
  <c r="BN278" i="43"/>
  <c r="BQ278" i="43"/>
  <c r="BT278" i="43"/>
  <c r="BV278" i="43"/>
  <c r="BX278" i="43"/>
  <c r="BY278" i="43"/>
  <c r="BZ278" i="43"/>
  <c r="CC278" i="43"/>
  <c r="C279" i="43"/>
  <c r="B279" i="43" s="1"/>
  <c r="D279" i="43"/>
  <c r="E279" i="43"/>
  <c r="F279" i="43"/>
  <c r="G279" i="43"/>
  <c r="H279" i="43"/>
  <c r="J279" i="43"/>
  <c r="L279" i="43"/>
  <c r="M279" i="43"/>
  <c r="O279" i="43"/>
  <c r="P279" i="43"/>
  <c r="Q279" i="43"/>
  <c r="S279" i="43"/>
  <c r="T279" i="43" s="1"/>
  <c r="Y279" i="43"/>
  <c r="Z279" i="43"/>
  <c r="AC279" i="43"/>
  <c r="AF279" i="43"/>
  <c r="AG279" i="43"/>
  <c r="AH279" i="43"/>
  <c r="AI279" i="43"/>
  <c r="AJ279" i="43" s="1"/>
  <c r="AL279" i="43"/>
  <c r="AN279" i="43"/>
  <c r="AP279" i="43"/>
  <c r="AR279" i="43"/>
  <c r="AT279" i="43"/>
  <c r="AY279" i="43"/>
  <c r="BB279" i="43"/>
  <c r="BC279" i="43" s="1"/>
  <c r="BD279" i="43" s="1"/>
  <c r="BF279" i="43"/>
  <c r="BG279" i="43"/>
  <c r="BI279" i="43"/>
  <c r="BN279" i="43"/>
  <c r="BQ279" i="43"/>
  <c r="BT279" i="43"/>
  <c r="BV279" i="43"/>
  <c r="BX279" i="43"/>
  <c r="BY279" i="43"/>
  <c r="BZ279" i="43"/>
  <c r="CC279" i="43"/>
  <c r="C280" i="43"/>
  <c r="B280" i="43" s="1"/>
  <c r="D280" i="43"/>
  <c r="E280" i="43"/>
  <c r="F280" i="43"/>
  <c r="G280" i="43"/>
  <c r="H280" i="43"/>
  <c r="J280" i="43"/>
  <c r="L280" i="43"/>
  <c r="M280" i="43"/>
  <c r="O280" i="43"/>
  <c r="P280" i="43"/>
  <c r="Q280" i="43"/>
  <c r="S280" i="43"/>
  <c r="T280" i="43"/>
  <c r="Y280" i="43"/>
  <c r="Z280" i="43"/>
  <c r="AC280" i="43"/>
  <c r="AF280" i="43"/>
  <c r="AG280" i="43" s="1"/>
  <c r="AH280" i="43" s="1"/>
  <c r="AI280" i="43"/>
  <c r="AJ280" i="43"/>
  <c r="AL280" i="43"/>
  <c r="AN280" i="43"/>
  <c r="AP280" i="43"/>
  <c r="AR280" i="43"/>
  <c r="AT280" i="43"/>
  <c r="AY280" i="43"/>
  <c r="BB280" i="43"/>
  <c r="BC280" i="43"/>
  <c r="BD280" i="43" s="1"/>
  <c r="BF280" i="43"/>
  <c r="BG280" i="43"/>
  <c r="BI280" i="43"/>
  <c r="BN280" i="43"/>
  <c r="BQ280" i="43"/>
  <c r="BT280" i="43"/>
  <c r="BV280" i="43"/>
  <c r="BX280" i="43"/>
  <c r="BY280" i="43"/>
  <c r="BZ280" i="43"/>
  <c r="CC280" i="43"/>
  <c r="C281" i="43"/>
  <c r="B281" i="43" s="1"/>
  <c r="D281" i="43"/>
  <c r="E281" i="43"/>
  <c r="F281" i="43"/>
  <c r="G281" i="43"/>
  <c r="H281" i="43"/>
  <c r="J281" i="43"/>
  <c r="L281" i="43"/>
  <c r="M281" i="43"/>
  <c r="O281" i="43"/>
  <c r="P281" i="43"/>
  <c r="Q281" i="43" s="1"/>
  <c r="S281" i="43"/>
  <c r="T281" i="43"/>
  <c r="Y281" i="43"/>
  <c r="Z281" i="43"/>
  <c r="AC281" i="43"/>
  <c r="AF281" i="43"/>
  <c r="AG281" i="43"/>
  <c r="AH281" i="43" s="1"/>
  <c r="AI281" i="43"/>
  <c r="AJ281" i="43"/>
  <c r="AL281" i="43"/>
  <c r="AN281" i="43"/>
  <c r="AP281" i="43"/>
  <c r="AR281" i="43"/>
  <c r="AT281" i="43"/>
  <c r="AY281" i="43"/>
  <c r="BB281" i="43"/>
  <c r="BC281" i="43"/>
  <c r="BD281" i="43"/>
  <c r="BF281" i="43"/>
  <c r="BG281" i="43"/>
  <c r="BI281" i="43"/>
  <c r="BN281" i="43"/>
  <c r="BQ281" i="43"/>
  <c r="BT281" i="43"/>
  <c r="BV281" i="43"/>
  <c r="BX281" i="43"/>
  <c r="BY281" i="43"/>
  <c r="BZ281" i="43"/>
  <c r="CC281" i="43"/>
  <c r="B282" i="43"/>
  <c r="C282" i="43"/>
  <c r="D282" i="43"/>
  <c r="E282" i="43"/>
  <c r="F282" i="43"/>
  <c r="G282" i="43"/>
  <c r="H282" i="43"/>
  <c r="J282" i="43"/>
  <c r="L282" i="43"/>
  <c r="M282" i="43" s="1"/>
  <c r="O282" i="43"/>
  <c r="P282" i="43"/>
  <c r="Q282" i="43"/>
  <c r="S282" i="43"/>
  <c r="T282" i="43"/>
  <c r="Y282" i="43"/>
  <c r="Z282" i="43"/>
  <c r="AC282" i="43"/>
  <c r="AF282" i="43"/>
  <c r="AG282" i="43"/>
  <c r="AH282" i="43"/>
  <c r="AI282" i="43"/>
  <c r="AJ282" i="43"/>
  <c r="AL282" i="43"/>
  <c r="AN282" i="43"/>
  <c r="AP282" i="43"/>
  <c r="AR282" i="43"/>
  <c r="AT282" i="43"/>
  <c r="AY282" i="43"/>
  <c r="BB282" i="43"/>
  <c r="BC282" i="43"/>
  <c r="BD282" i="43"/>
  <c r="BF282" i="43"/>
  <c r="BG282" i="43"/>
  <c r="BI282" i="43"/>
  <c r="BN282" i="43"/>
  <c r="BQ282" i="43"/>
  <c r="BT282" i="43"/>
  <c r="BV282" i="43"/>
  <c r="BX282" i="43"/>
  <c r="BY282" i="43"/>
  <c r="BZ282" i="43"/>
  <c r="CC282" i="43"/>
  <c r="C283" i="43"/>
  <c r="B283" i="43" s="1"/>
  <c r="D283" i="43"/>
  <c r="E283" i="43"/>
  <c r="F283" i="43"/>
  <c r="G283" i="43"/>
  <c r="H283" i="43"/>
  <c r="J283" i="43"/>
  <c r="L283" i="43"/>
  <c r="M283" i="43"/>
  <c r="O283" i="43"/>
  <c r="P283" i="43"/>
  <c r="Q283" i="43"/>
  <c r="S283" i="43"/>
  <c r="T283" i="43" s="1"/>
  <c r="Y283" i="43"/>
  <c r="Z283" i="43"/>
  <c r="AC283" i="43"/>
  <c r="AF283" i="43"/>
  <c r="AG283" i="43"/>
  <c r="AH283" i="43"/>
  <c r="AI283" i="43"/>
  <c r="AJ283" i="43" s="1"/>
  <c r="AL283" i="43"/>
  <c r="AN283" i="43"/>
  <c r="AP283" i="43"/>
  <c r="AR283" i="43"/>
  <c r="AT283" i="43"/>
  <c r="AY283" i="43"/>
  <c r="BB283" i="43"/>
  <c r="BC283" i="43" s="1"/>
  <c r="BD283" i="43" s="1"/>
  <c r="BF283" i="43"/>
  <c r="BG283" i="43"/>
  <c r="BI283" i="43"/>
  <c r="BN283" i="43"/>
  <c r="BQ283" i="43"/>
  <c r="BT283" i="43"/>
  <c r="BV283" i="43"/>
  <c r="BX283" i="43"/>
  <c r="BY283" i="43"/>
  <c r="BZ283" i="43"/>
  <c r="CC283" i="43"/>
  <c r="C284" i="43"/>
  <c r="B284" i="43" s="1"/>
  <c r="D284" i="43"/>
  <c r="E284" i="43"/>
  <c r="F284" i="43"/>
  <c r="G284" i="43"/>
  <c r="H284" i="43"/>
  <c r="J284" i="43"/>
  <c r="L284" i="43"/>
  <c r="M284" i="43"/>
  <c r="O284" i="43"/>
  <c r="P284" i="43"/>
  <c r="Q284" i="43"/>
  <c r="S284" i="43"/>
  <c r="T284" i="43"/>
  <c r="Y284" i="43"/>
  <c r="Z284" i="43"/>
  <c r="AC284" i="43"/>
  <c r="AF284" i="43"/>
  <c r="AG284" i="43" s="1"/>
  <c r="AH284" i="43" s="1"/>
  <c r="AI284" i="43"/>
  <c r="AJ284" i="43"/>
  <c r="AL284" i="43"/>
  <c r="AN284" i="43"/>
  <c r="AP284" i="43"/>
  <c r="AR284" i="43"/>
  <c r="AT284" i="43"/>
  <c r="AY284" i="43"/>
  <c r="BB284" i="43"/>
  <c r="BC284" i="43"/>
  <c r="BD284" i="43" s="1"/>
  <c r="BF284" i="43"/>
  <c r="BG284" i="43"/>
  <c r="BI284" i="43"/>
  <c r="BN284" i="43"/>
  <c r="BQ284" i="43"/>
  <c r="BT284" i="43"/>
  <c r="BV284" i="43"/>
  <c r="BX284" i="43"/>
  <c r="BY284" i="43"/>
  <c r="BZ284" i="43"/>
  <c r="CC284" i="43"/>
  <c r="C285" i="43"/>
  <c r="B285" i="43" s="1"/>
  <c r="D285" i="43"/>
  <c r="E285" i="43"/>
  <c r="F285" i="43"/>
  <c r="G285" i="43"/>
  <c r="H285" i="43"/>
  <c r="J285" i="43"/>
  <c r="L285" i="43"/>
  <c r="M285" i="43"/>
  <c r="O285" i="43"/>
  <c r="P285" i="43"/>
  <c r="Q285" i="43" s="1"/>
  <c r="S285" i="43"/>
  <c r="T285" i="43"/>
  <c r="Y285" i="43"/>
  <c r="Z285" i="43"/>
  <c r="AC285" i="43"/>
  <c r="AF285" i="43"/>
  <c r="AG285" i="43"/>
  <c r="AH285" i="43" s="1"/>
  <c r="AI285" i="43"/>
  <c r="AJ285" i="43"/>
  <c r="AL285" i="43"/>
  <c r="AN285" i="43"/>
  <c r="AP285" i="43"/>
  <c r="AR285" i="43"/>
  <c r="AT285" i="43"/>
  <c r="AY285" i="43"/>
  <c r="BB285" i="43"/>
  <c r="BC285" i="43"/>
  <c r="BD285" i="43"/>
  <c r="BF285" i="43"/>
  <c r="BG285" i="43"/>
  <c r="BI285" i="43"/>
  <c r="BN285" i="43"/>
  <c r="BQ285" i="43"/>
  <c r="BT285" i="43"/>
  <c r="BV285" i="43"/>
  <c r="BX285" i="43"/>
  <c r="BY285" i="43"/>
  <c r="BZ285" i="43"/>
  <c r="CC285" i="43"/>
  <c r="B286" i="43"/>
  <c r="C286" i="43"/>
  <c r="D286" i="43"/>
  <c r="E286" i="43"/>
  <c r="F286" i="43"/>
  <c r="G286" i="43"/>
  <c r="H286" i="43"/>
  <c r="J286" i="43"/>
  <c r="L286" i="43"/>
  <c r="M286" i="43" s="1"/>
  <c r="O286" i="43"/>
  <c r="P286" i="43"/>
  <c r="Q286" i="43"/>
  <c r="S286" i="43"/>
  <c r="T286" i="43"/>
  <c r="Y286" i="43"/>
  <c r="Z286" i="43"/>
  <c r="AC286" i="43"/>
  <c r="AF286" i="43"/>
  <c r="AG286" i="43"/>
  <c r="AH286" i="43"/>
  <c r="AI286" i="43"/>
  <c r="AJ286" i="43"/>
  <c r="AL286" i="43"/>
  <c r="AN286" i="43"/>
  <c r="AP286" i="43"/>
  <c r="AR286" i="43"/>
  <c r="AT286" i="43"/>
  <c r="AY286" i="43"/>
  <c r="BB286" i="43"/>
  <c r="BC286" i="43"/>
  <c r="BD286" i="43"/>
  <c r="BF286" i="43"/>
  <c r="BG286" i="43"/>
  <c r="BI286" i="43"/>
  <c r="BN286" i="43"/>
  <c r="BQ286" i="43"/>
  <c r="BT286" i="43"/>
  <c r="BV286" i="43"/>
  <c r="BX286" i="43"/>
  <c r="BY286" i="43"/>
  <c r="BZ286" i="43"/>
  <c r="CC286" i="43"/>
  <c r="C287" i="43"/>
  <c r="B287" i="43" s="1"/>
  <c r="D287" i="43"/>
  <c r="E287" i="43"/>
  <c r="F287" i="43"/>
  <c r="G287" i="43"/>
  <c r="H287" i="43"/>
  <c r="J287" i="43"/>
  <c r="L287" i="43"/>
  <c r="M287" i="43"/>
  <c r="O287" i="43"/>
  <c r="P287" i="43"/>
  <c r="Q287" i="43"/>
  <c r="S287" i="43"/>
  <c r="T287" i="43" s="1"/>
  <c r="Y287" i="43"/>
  <c r="Z287" i="43"/>
  <c r="AC287" i="43"/>
  <c r="AF287" i="43"/>
  <c r="AG287" i="43"/>
  <c r="AH287" i="43"/>
  <c r="AI287" i="43"/>
  <c r="AJ287" i="43" s="1"/>
  <c r="AL287" i="43"/>
  <c r="AN287" i="43"/>
  <c r="AP287" i="43"/>
  <c r="AR287" i="43"/>
  <c r="AT287" i="43"/>
  <c r="AY287" i="43"/>
  <c r="BB287" i="43"/>
  <c r="BC287" i="43" s="1"/>
  <c r="BD287" i="43" s="1"/>
  <c r="BF287" i="43"/>
  <c r="BG287" i="43"/>
  <c r="BI287" i="43"/>
  <c r="BN287" i="43"/>
  <c r="BQ287" i="43"/>
  <c r="BT287" i="43"/>
  <c r="BV287" i="43"/>
  <c r="BX287" i="43"/>
  <c r="BY287" i="43"/>
  <c r="BZ287" i="43"/>
  <c r="CC287" i="43"/>
  <c r="C288" i="43"/>
  <c r="B288" i="43" s="1"/>
  <c r="D288" i="43"/>
  <c r="E288" i="43"/>
  <c r="F288" i="43"/>
  <c r="G288" i="43"/>
  <c r="H288" i="43"/>
  <c r="J288" i="43"/>
  <c r="L288" i="43"/>
  <c r="M288" i="43"/>
  <c r="O288" i="43"/>
  <c r="P288" i="43"/>
  <c r="Q288" i="43"/>
  <c r="S288" i="43"/>
  <c r="T288" i="43"/>
  <c r="Y288" i="43"/>
  <c r="Z288" i="43"/>
  <c r="AC288" i="43"/>
  <c r="AF288" i="43"/>
  <c r="AG288" i="43" s="1"/>
  <c r="AH288" i="43" s="1"/>
  <c r="AI288" i="43"/>
  <c r="AJ288" i="43"/>
  <c r="AL288" i="43"/>
  <c r="AN288" i="43"/>
  <c r="AP288" i="43"/>
  <c r="AR288" i="43"/>
  <c r="AT288" i="43"/>
  <c r="AY288" i="43"/>
  <c r="BB288" i="43"/>
  <c r="BC288" i="43"/>
  <c r="BD288" i="43" s="1"/>
  <c r="BF288" i="43"/>
  <c r="BG288" i="43"/>
  <c r="BI288" i="43"/>
  <c r="BN288" i="43"/>
  <c r="BQ288" i="43"/>
  <c r="BT288" i="43"/>
  <c r="BV288" i="43"/>
  <c r="BX288" i="43"/>
  <c r="BY288" i="43"/>
  <c r="BZ288" i="43"/>
  <c r="CC288" i="43"/>
  <c r="C289" i="43"/>
  <c r="B289" i="43" s="1"/>
  <c r="D289" i="43"/>
  <c r="E289" i="43"/>
  <c r="F289" i="43"/>
  <c r="G289" i="43"/>
  <c r="H289" i="43"/>
  <c r="J289" i="43"/>
  <c r="L289" i="43"/>
  <c r="M289" i="43"/>
  <c r="O289" i="43"/>
  <c r="P289" i="43"/>
  <c r="Q289" i="43" s="1"/>
  <c r="S289" i="43"/>
  <c r="T289" i="43"/>
  <c r="Y289" i="43"/>
  <c r="Z289" i="43"/>
  <c r="AC289" i="43"/>
  <c r="AF289" i="43"/>
  <c r="AG289" i="43"/>
  <c r="AH289" i="43" s="1"/>
  <c r="AI289" i="43"/>
  <c r="AJ289" i="43"/>
  <c r="AL289" i="43"/>
  <c r="AN289" i="43"/>
  <c r="AP289" i="43"/>
  <c r="AR289" i="43"/>
  <c r="AT289" i="43"/>
  <c r="AY289" i="43"/>
  <c r="BB289" i="43"/>
  <c r="BC289" i="43"/>
  <c r="BD289" i="43"/>
  <c r="BF289" i="43"/>
  <c r="BG289" i="43"/>
  <c r="BI289" i="43"/>
  <c r="BN289" i="43"/>
  <c r="BQ289" i="43"/>
  <c r="BT289" i="43"/>
  <c r="BV289" i="43"/>
  <c r="BX289" i="43"/>
  <c r="BY289" i="43"/>
  <c r="BZ289" i="43"/>
  <c r="CC289" i="43"/>
  <c r="B290" i="43"/>
  <c r="C290" i="43"/>
  <c r="D290" i="43"/>
  <c r="E290" i="43"/>
  <c r="F290" i="43"/>
  <c r="G290" i="43"/>
  <c r="H290" i="43"/>
  <c r="J290" i="43"/>
  <c r="L290" i="43"/>
  <c r="M290" i="43" s="1"/>
  <c r="O290" i="43"/>
  <c r="P290" i="43"/>
  <c r="Q290" i="43"/>
  <c r="S290" i="43"/>
  <c r="T290" i="43"/>
  <c r="Y290" i="43"/>
  <c r="Z290" i="43"/>
  <c r="AC290" i="43"/>
  <c r="AF290" i="43"/>
  <c r="AG290" i="43"/>
  <c r="AH290" i="43"/>
  <c r="AI290" i="43"/>
  <c r="AJ290" i="43"/>
  <c r="AL290" i="43"/>
  <c r="AN290" i="43"/>
  <c r="AP290" i="43"/>
  <c r="AR290" i="43"/>
  <c r="AT290" i="43"/>
  <c r="AY290" i="43"/>
  <c r="BB290" i="43"/>
  <c r="BC290" i="43"/>
  <c r="BD290" i="43"/>
  <c r="BF290" i="43"/>
  <c r="BG290" i="43"/>
  <c r="BI290" i="43"/>
  <c r="BN290" i="43"/>
  <c r="BQ290" i="43"/>
  <c r="BT290" i="43"/>
  <c r="BV290" i="43"/>
  <c r="BX290" i="43"/>
  <c r="BY290" i="43"/>
  <c r="BZ290" i="43"/>
  <c r="CC290" i="43"/>
  <c r="C291" i="43"/>
  <c r="B291" i="43" s="1"/>
  <c r="D291" i="43"/>
  <c r="E291" i="43"/>
  <c r="F291" i="43"/>
  <c r="G291" i="43"/>
  <c r="H291" i="43"/>
  <c r="J291" i="43"/>
  <c r="L291" i="43"/>
  <c r="M291" i="43"/>
  <c r="O291" i="43"/>
  <c r="P291" i="43"/>
  <c r="Q291" i="43"/>
  <c r="S291" i="43"/>
  <c r="T291" i="43" s="1"/>
  <c r="Y291" i="43"/>
  <c r="Z291" i="43"/>
  <c r="AC291" i="43"/>
  <c r="AF291" i="43"/>
  <c r="AG291" i="43"/>
  <c r="AH291" i="43"/>
  <c r="AI291" i="43"/>
  <c r="AJ291" i="43" s="1"/>
  <c r="AL291" i="43"/>
  <c r="AN291" i="43"/>
  <c r="AP291" i="43"/>
  <c r="AR291" i="43"/>
  <c r="AT291" i="43"/>
  <c r="AY291" i="43"/>
  <c r="BB291" i="43"/>
  <c r="BC291" i="43" s="1"/>
  <c r="BD291" i="43" s="1"/>
  <c r="BF291" i="43"/>
  <c r="BG291" i="43"/>
  <c r="BI291" i="43"/>
  <c r="BN291" i="43"/>
  <c r="BQ291" i="43"/>
  <c r="BT291" i="43"/>
  <c r="BV291" i="43"/>
  <c r="BX291" i="43"/>
  <c r="BY291" i="43"/>
  <c r="BZ291" i="43"/>
  <c r="CC291" i="43"/>
  <c r="C292" i="43"/>
  <c r="B292" i="43" s="1"/>
  <c r="D292" i="43"/>
  <c r="E292" i="43"/>
  <c r="F292" i="43"/>
  <c r="G292" i="43"/>
  <c r="H292" i="43"/>
  <c r="J292" i="43"/>
  <c r="L292" i="43"/>
  <c r="M292" i="43"/>
  <c r="O292" i="43"/>
  <c r="P292" i="43"/>
  <c r="Q292" i="43"/>
  <c r="S292" i="43"/>
  <c r="T292" i="43"/>
  <c r="Y292" i="43"/>
  <c r="Z292" i="43"/>
  <c r="AC292" i="43"/>
  <c r="AF292" i="43"/>
  <c r="AG292" i="43" s="1"/>
  <c r="AH292" i="43" s="1"/>
  <c r="AI292" i="43"/>
  <c r="AJ292" i="43"/>
  <c r="AL292" i="43"/>
  <c r="AN292" i="43"/>
  <c r="AP292" i="43"/>
  <c r="AR292" i="43"/>
  <c r="AT292" i="43"/>
  <c r="AY292" i="43"/>
  <c r="BB292" i="43"/>
  <c r="BC292" i="43"/>
  <c r="BD292" i="43" s="1"/>
  <c r="BF292" i="43"/>
  <c r="BG292" i="43"/>
  <c r="BI292" i="43"/>
  <c r="BN292" i="43"/>
  <c r="BQ292" i="43"/>
  <c r="BT292" i="43"/>
  <c r="BV292" i="43"/>
  <c r="BX292" i="43"/>
  <c r="BY292" i="43"/>
  <c r="BZ292" i="43"/>
  <c r="CC292" i="43"/>
  <c r="C293" i="43"/>
  <c r="B293" i="43" s="1"/>
  <c r="D293" i="43"/>
  <c r="E293" i="43"/>
  <c r="F293" i="43"/>
  <c r="G293" i="43"/>
  <c r="H293" i="43"/>
  <c r="J293" i="43"/>
  <c r="L293" i="43"/>
  <c r="M293" i="43"/>
  <c r="O293" i="43"/>
  <c r="P293" i="43"/>
  <c r="Q293" i="43" s="1"/>
  <c r="S293" i="43"/>
  <c r="T293" i="43"/>
  <c r="Y293" i="43"/>
  <c r="Z293" i="43"/>
  <c r="AC293" i="43"/>
  <c r="AF293" i="43"/>
  <c r="AG293" i="43"/>
  <c r="AH293" i="43" s="1"/>
  <c r="AI293" i="43"/>
  <c r="AJ293" i="43"/>
  <c r="AL293" i="43"/>
  <c r="AN293" i="43"/>
  <c r="AP293" i="43"/>
  <c r="AR293" i="43"/>
  <c r="AT293" i="43"/>
  <c r="AY293" i="43"/>
  <c r="BB293" i="43"/>
  <c r="BC293" i="43"/>
  <c r="BD293" i="43"/>
  <c r="BF293" i="43"/>
  <c r="BG293" i="43"/>
  <c r="BI293" i="43"/>
  <c r="BN293" i="43"/>
  <c r="BQ293" i="43"/>
  <c r="BT293" i="43"/>
  <c r="BV293" i="43"/>
  <c r="BX293" i="43"/>
  <c r="BY293" i="43"/>
  <c r="BZ293" i="43"/>
  <c r="CC293" i="43"/>
  <c r="B294" i="43"/>
  <c r="C294" i="43"/>
  <c r="D294" i="43"/>
  <c r="E294" i="43"/>
  <c r="F294" i="43"/>
  <c r="G294" i="43"/>
  <c r="H294" i="43"/>
  <c r="J294" i="43"/>
  <c r="L294" i="43"/>
  <c r="M294" i="43" s="1"/>
  <c r="O294" i="43"/>
  <c r="P294" i="43"/>
  <c r="Q294" i="43"/>
  <c r="S294" i="43"/>
  <c r="T294" i="43"/>
  <c r="Y294" i="43"/>
  <c r="Z294" i="43"/>
  <c r="AC294" i="43"/>
  <c r="AF294" i="43"/>
  <c r="AG294" i="43"/>
  <c r="AH294" i="43"/>
  <c r="AI294" i="43"/>
  <c r="AJ294" i="43"/>
  <c r="AL294" i="43"/>
  <c r="AN294" i="43"/>
  <c r="AP294" i="43"/>
  <c r="AR294" i="43"/>
  <c r="AT294" i="43"/>
  <c r="AY294" i="43"/>
  <c r="BB294" i="43"/>
  <c r="BC294" i="43"/>
  <c r="BD294" i="43"/>
  <c r="BF294" i="43"/>
  <c r="BG294" i="43"/>
  <c r="BI294" i="43"/>
  <c r="BN294" i="43"/>
  <c r="BQ294" i="43"/>
  <c r="BT294" i="43"/>
  <c r="BV294" i="43"/>
  <c r="BX294" i="43"/>
  <c r="BY294" i="43"/>
  <c r="BZ294" i="43"/>
  <c r="CC294" i="43"/>
  <c r="C295" i="43"/>
  <c r="B295" i="43" s="1"/>
  <c r="D295" i="43"/>
  <c r="E295" i="43"/>
  <c r="F295" i="43"/>
  <c r="G295" i="43"/>
  <c r="H295" i="43"/>
  <c r="J295" i="43"/>
  <c r="L295" i="43"/>
  <c r="M295" i="43"/>
  <c r="O295" i="43"/>
  <c r="P295" i="43"/>
  <c r="Q295" i="43"/>
  <c r="S295" i="43"/>
  <c r="T295" i="43" s="1"/>
  <c r="Y295" i="43"/>
  <c r="Z295" i="43"/>
  <c r="AC295" i="43"/>
  <c r="AF295" i="43"/>
  <c r="AG295" i="43"/>
  <c r="AH295" i="43"/>
  <c r="AI295" i="43"/>
  <c r="AJ295" i="43" s="1"/>
  <c r="AL295" i="43"/>
  <c r="AN295" i="43"/>
  <c r="AP295" i="43"/>
  <c r="AR295" i="43"/>
  <c r="AT295" i="43"/>
  <c r="AY295" i="43"/>
  <c r="BB295" i="43"/>
  <c r="BC295" i="43" s="1"/>
  <c r="BD295" i="43" s="1"/>
  <c r="BF295" i="43"/>
  <c r="BG295" i="43"/>
  <c r="BI295" i="43"/>
  <c r="BN295" i="43"/>
  <c r="BQ295" i="43"/>
  <c r="BT295" i="43"/>
  <c r="BV295" i="43"/>
  <c r="BX295" i="43"/>
  <c r="BY295" i="43"/>
  <c r="BZ295" i="43"/>
  <c r="CC295" i="43"/>
  <c r="C296" i="43"/>
  <c r="B296" i="43" s="1"/>
  <c r="D296" i="43"/>
  <c r="E296" i="43"/>
  <c r="F296" i="43"/>
  <c r="G296" i="43"/>
  <c r="H296" i="43"/>
  <c r="J296" i="43"/>
  <c r="L296" i="43"/>
  <c r="M296" i="43"/>
  <c r="O296" i="43"/>
  <c r="P296" i="43"/>
  <c r="Q296" i="43"/>
  <c r="S296" i="43"/>
  <c r="T296" i="43"/>
  <c r="Y296" i="43"/>
  <c r="Z296" i="43"/>
  <c r="AC296" i="43"/>
  <c r="AF296" i="43"/>
  <c r="AG296" i="43" s="1"/>
  <c r="AH296" i="43" s="1"/>
  <c r="AI296" i="43"/>
  <c r="AJ296" i="43"/>
  <c r="AL296" i="43"/>
  <c r="AN296" i="43"/>
  <c r="AP296" i="43"/>
  <c r="AR296" i="43"/>
  <c r="AT296" i="43"/>
  <c r="AY296" i="43"/>
  <c r="BB296" i="43"/>
  <c r="BC296" i="43"/>
  <c r="BD296" i="43" s="1"/>
  <c r="BF296" i="43"/>
  <c r="BG296" i="43"/>
  <c r="BI296" i="43"/>
  <c r="BN296" i="43"/>
  <c r="BQ296" i="43"/>
  <c r="BT296" i="43"/>
  <c r="BV296" i="43"/>
  <c r="BX296" i="43"/>
  <c r="BY296" i="43"/>
  <c r="BZ296" i="43"/>
  <c r="CC296" i="43"/>
  <c r="C297" i="43"/>
  <c r="B297" i="43" s="1"/>
  <c r="D297" i="43"/>
  <c r="E297" i="43"/>
  <c r="F297" i="43"/>
  <c r="G297" i="43"/>
  <c r="H297" i="43"/>
  <c r="J297" i="43"/>
  <c r="L297" i="43"/>
  <c r="M297" i="43"/>
  <c r="O297" i="43"/>
  <c r="P297" i="43"/>
  <c r="Q297" i="43" s="1"/>
  <c r="S297" i="43"/>
  <c r="T297" i="43"/>
  <c r="Y297" i="43"/>
  <c r="Z297" i="43"/>
  <c r="AC297" i="43"/>
  <c r="AF297" i="43"/>
  <c r="AG297" i="43"/>
  <c r="AH297" i="43" s="1"/>
  <c r="AI297" i="43"/>
  <c r="AJ297" i="43"/>
  <c r="AL297" i="43"/>
  <c r="AN297" i="43"/>
  <c r="AP297" i="43"/>
  <c r="AR297" i="43"/>
  <c r="AT297" i="43"/>
  <c r="AY297" i="43"/>
  <c r="BB297" i="43"/>
  <c r="BC297" i="43"/>
  <c r="BD297" i="43"/>
  <c r="BF297" i="43"/>
  <c r="BG297" i="43"/>
  <c r="BI297" i="43"/>
  <c r="BN297" i="43"/>
  <c r="BQ297" i="43"/>
  <c r="BT297" i="43"/>
  <c r="BV297" i="43"/>
  <c r="BX297" i="43"/>
  <c r="BY297" i="43"/>
  <c r="BZ297" i="43"/>
  <c r="CC297" i="43"/>
  <c r="B298" i="43"/>
  <c r="C298" i="43"/>
  <c r="D298" i="43"/>
  <c r="E298" i="43"/>
  <c r="F298" i="43"/>
  <c r="G298" i="43"/>
  <c r="H298" i="43"/>
  <c r="J298" i="43"/>
  <c r="L298" i="43"/>
  <c r="M298" i="43" s="1"/>
  <c r="O298" i="43"/>
  <c r="P298" i="43"/>
  <c r="Q298" i="43"/>
  <c r="S298" i="43"/>
  <c r="T298" i="43"/>
  <c r="Y298" i="43"/>
  <c r="Z298" i="43"/>
  <c r="AC298" i="43"/>
  <c r="AF298" i="43"/>
  <c r="AG298" i="43"/>
  <c r="AH298" i="43"/>
  <c r="AI298" i="43"/>
  <c r="AJ298" i="43"/>
  <c r="AL298" i="43"/>
  <c r="AN298" i="43"/>
  <c r="AP298" i="43"/>
  <c r="AR298" i="43"/>
  <c r="AT298" i="43"/>
  <c r="AY298" i="43"/>
  <c r="BB298" i="43"/>
  <c r="BC298" i="43"/>
  <c r="BD298" i="43"/>
  <c r="BF298" i="43"/>
  <c r="BG298" i="43"/>
  <c r="BI298" i="43"/>
  <c r="BN298" i="43"/>
  <c r="BQ298" i="43"/>
  <c r="BT298" i="43"/>
  <c r="BV298" i="43"/>
  <c r="BX298" i="43"/>
  <c r="BY298" i="43"/>
  <c r="BZ298" i="43"/>
  <c r="CC298" i="43"/>
  <c r="C299" i="43"/>
  <c r="B299" i="43" s="1"/>
  <c r="D299" i="43"/>
  <c r="E299" i="43"/>
  <c r="F299" i="43"/>
  <c r="G299" i="43"/>
  <c r="H299" i="43"/>
  <c r="J299" i="43"/>
  <c r="L299" i="43"/>
  <c r="M299" i="43"/>
  <c r="O299" i="43"/>
  <c r="P299" i="43"/>
  <c r="Q299" i="43"/>
  <c r="S299" i="43"/>
  <c r="T299" i="43" s="1"/>
  <c r="Y299" i="43"/>
  <c r="Z299" i="43"/>
  <c r="AC299" i="43"/>
  <c r="AF299" i="43"/>
  <c r="AG299" i="43"/>
  <c r="AH299" i="43"/>
  <c r="AI299" i="43"/>
  <c r="AJ299" i="43" s="1"/>
  <c r="AL299" i="43"/>
  <c r="AN299" i="43"/>
  <c r="AP299" i="43"/>
  <c r="AR299" i="43"/>
  <c r="AT299" i="43"/>
  <c r="AY299" i="43"/>
  <c r="BB299" i="43"/>
  <c r="BC299" i="43" s="1"/>
  <c r="BD299" i="43" s="1"/>
  <c r="BF299" i="43"/>
  <c r="BG299" i="43"/>
  <c r="BI299" i="43"/>
  <c r="BN299" i="43"/>
  <c r="BQ299" i="43"/>
  <c r="BT299" i="43"/>
  <c r="BV299" i="43"/>
  <c r="BX299" i="43"/>
  <c r="BY299" i="43"/>
  <c r="BZ299" i="43"/>
  <c r="CC299" i="43"/>
  <c r="C300" i="43"/>
  <c r="B300" i="43" s="1"/>
  <c r="D300" i="43"/>
  <c r="E300" i="43"/>
  <c r="F300" i="43"/>
  <c r="G300" i="43"/>
  <c r="H300" i="43"/>
  <c r="J300" i="43"/>
  <c r="L300" i="43"/>
  <c r="M300" i="43"/>
  <c r="O300" i="43"/>
  <c r="P300" i="43"/>
  <c r="Q300" i="43"/>
  <c r="S300" i="43"/>
  <c r="T300" i="43"/>
  <c r="Y300" i="43"/>
  <c r="Z300" i="43"/>
  <c r="AC300" i="43"/>
  <c r="AF300" i="43"/>
  <c r="AG300" i="43" s="1"/>
  <c r="AH300" i="43" s="1"/>
  <c r="AI300" i="43"/>
  <c r="AJ300" i="43"/>
  <c r="AL300" i="43"/>
  <c r="AN300" i="43"/>
  <c r="AP300" i="43"/>
  <c r="AR300" i="43"/>
  <c r="AT300" i="43"/>
  <c r="AY300" i="43"/>
  <c r="BB300" i="43"/>
  <c r="BC300" i="43"/>
  <c r="BD300" i="43" s="1"/>
  <c r="BF300" i="43"/>
  <c r="BG300" i="43"/>
  <c r="BI300" i="43"/>
  <c r="BN300" i="43"/>
  <c r="BQ300" i="43"/>
  <c r="BT300" i="43"/>
  <c r="BV300" i="43"/>
  <c r="BX300" i="43"/>
  <c r="BY300" i="43"/>
  <c r="BZ300" i="43"/>
  <c r="CC300" i="43"/>
  <c r="C301" i="43"/>
  <c r="B301" i="43" s="1"/>
  <c r="D301" i="43"/>
  <c r="E301" i="43"/>
  <c r="F301" i="43"/>
  <c r="G301" i="43"/>
  <c r="H301" i="43"/>
  <c r="J301" i="43"/>
  <c r="L301" i="43"/>
  <c r="M301" i="43"/>
  <c r="O301" i="43"/>
  <c r="P301" i="43"/>
  <c r="Q301" i="43" s="1"/>
  <c r="S301" i="43"/>
  <c r="T301" i="43"/>
  <c r="Y301" i="43"/>
  <c r="Z301" i="43"/>
  <c r="AC301" i="43"/>
  <c r="AF301" i="43"/>
  <c r="AG301" i="43"/>
  <c r="AH301" i="43" s="1"/>
  <c r="AI301" i="43"/>
  <c r="AJ301" i="43"/>
  <c r="AL301" i="43"/>
  <c r="AN301" i="43"/>
  <c r="AP301" i="43"/>
  <c r="AR301" i="43"/>
  <c r="AT301" i="43"/>
  <c r="AY301" i="43"/>
  <c r="BB301" i="43"/>
  <c r="BC301" i="43"/>
  <c r="BD301" i="43"/>
  <c r="BF301" i="43"/>
  <c r="BG301" i="43"/>
  <c r="BI301" i="43"/>
  <c r="BN301" i="43"/>
  <c r="BQ301" i="43"/>
  <c r="BT301" i="43"/>
  <c r="BV301" i="43"/>
  <c r="BX301" i="43"/>
  <c r="BY301" i="43"/>
  <c r="BZ301" i="43"/>
  <c r="CC301" i="43"/>
  <c r="B302" i="43"/>
  <c r="C302" i="43"/>
  <c r="D302" i="43"/>
  <c r="E302" i="43"/>
  <c r="F302" i="43"/>
  <c r="G302" i="43"/>
  <c r="H302" i="43"/>
  <c r="J302" i="43"/>
  <c r="L302" i="43"/>
  <c r="M302" i="43" s="1"/>
  <c r="O302" i="43"/>
  <c r="P302" i="43"/>
  <c r="Q302" i="43"/>
  <c r="S302" i="43"/>
  <c r="T302" i="43"/>
  <c r="Y302" i="43"/>
  <c r="Z302" i="43"/>
  <c r="AC302" i="43"/>
  <c r="AF302" i="43"/>
  <c r="AG302" i="43"/>
  <c r="AH302" i="43"/>
  <c r="AI302" i="43"/>
  <c r="AJ302" i="43"/>
  <c r="AL302" i="43"/>
  <c r="AN302" i="43"/>
  <c r="AP302" i="43"/>
  <c r="AR302" i="43"/>
  <c r="AT302" i="43"/>
  <c r="AY302" i="43"/>
  <c r="BB302" i="43"/>
  <c r="BC302" i="43"/>
  <c r="BD302" i="43"/>
  <c r="BF302" i="43"/>
  <c r="BG302" i="43"/>
  <c r="BI302" i="43"/>
  <c r="BN302" i="43"/>
  <c r="BQ302" i="43"/>
  <c r="BT302" i="43"/>
  <c r="BV302" i="43"/>
  <c r="BX302" i="43"/>
  <c r="BY302" i="43"/>
  <c r="BZ302" i="43"/>
  <c r="CC302" i="43"/>
  <c r="C303" i="43"/>
  <c r="B303" i="43" s="1"/>
  <c r="D303" i="43"/>
  <c r="E303" i="43"/>
  <c r="F303" i="43"/>
  <c r="G303" i="43"/>
  <c r="H303" i="43"/>
  <c r="J303" i="43"/>
  <c r="L303" i="43"/>
  <c r="M303" i="43"/>
  <c r="O303" i="43"/>
  <c r="P303" i="43"/>
  <c r="Q303" i="43"/>
  <c r="S303" i="43"/>
  <c r="T303" i="43" s="1"/>
  <c r="Y303" i="43"/>
  <c r="Z303" i="43"/>
  <c r="AC303" i="43"/>
  <c r="AF303" i="43"/>
  <c r="AG303" i="43"/>
  <c r="AH303" i="43"/>
  <c r="AI303" i="43"/>
  <c r="AJ303" i="43" s="1"/>
  <c r="AL303" i="43"/>
  <c r="AN303" i="43"/>
  <c r="AP303" i="43"/>
  <c r="AR303" i="43"/>
  <c r="AT303" i="43"/>
  <c r="AY303" i="43"/>
  <c r="BB303" i="43"/>
  <c r="BC303" i="43" s="1"/>
  <c r="BD303" i="43" s="1"/>
  <c r="BF303" i="43"/>
  <c r="BG303" i="43"/>
  <c r="BI303" i="43"/>
  <c r="BN303" i="43"/>
  <c r="BQ303" i="43"/>
  <c r="BT303" i="43"/>
  <c r="BV303" i="43"/>
  <c r="BX303" i="43"/>
  <c r="BY303" i="43"/>
  <c r="BZ303" i="43"/>
  <c r="CC303" i="43"/>
  <c r="C304" i="43"/>
  <c r="B304" i="43" s="1"/>
  <c r="D304" i="43"/>
  <c r="E304" i="43"/>
  <c r="F304" i="43"/>
  <c r="G304" i="43"/>
  <c r="H304" i="43"/>
  <c r="J304" i="43"/>
  <c r="L304" i="43"/>
  <c r="M304" i="43"/>
  <c r="O304" i="43"/>
  <c r="P304" i="43"/>
  <c r="Q304" i="43"/>
  <c r="S304" i="43"/>
  <c r="T304" i="43"/>
  <c r="Y304" i="43"/>
  <c r="Z304" i="43"/>
  <c r="AC304" i="43"/>
  <c r="AF304" i="43"/>
  <c r="AG304" i="43" s="1"/>
  <c r="AH304" i="43" s="1"/>
  <c r="AI304" i="43"/>
  <c r="AJ304" i="43"/>
  <c r="AL304" i="43"/>
  <c r="AN304" i="43"/>
  <c r="AP304" i="43"/>
  <c r="AR304" i="43"/>
  <c r="AT304" i="43"/>
  <c r="AY304" i="43"/>
  <c r="BB304" i="43"/>
  <c r="BC304" i="43"/>
  <c r="BD304" i="43" s="1"/>
  <c r="BF304" i="43"/>
  <c r="BG304" i="43"/>
  <c r="BI304" i="43"/>
  <c r="BN304" i="43"/>
  <c r="BQ304" i="43"/>
  <c r="BT304" i="43"/>
  <c r="BV304" i="43"/>
  <c r="BX304" i="43"/>
  <c r="BY304" i="43"/>
  <c r="BZ304" i="43"/>
  <c r="CC304" i="43"/>
  <c r="C305" i="43"/>
  <c r="B305" i="43" s="1"/>
  <c r="D305" i="43"/>
  <c r="E305" i="43"/>
  <c r="F305" i="43"/>
  <c r="G305" i="43"/>
  <c r="H305" i="43"/>
  <c r="J305" i="43"/>
  <c r="L305" i="43"/>
  <c r="M305" i="43"/>
  <c r="O305" i="43"/>
  <c r="P305" i="43"/>
  <c r="Q305" i="43" s="1"/>
  <c r="S305" i="43"/>
  <c r="T305" i="43"/>
  <c r="Y305" i="43"/>
  <c r="Z305" i="43"/>
  <c r="AC305" i="43"/>
  <c r="AF305" i="43"/>
  <c r="AG305" i="43"/>
  <c r="AH305" i="43" s="1"/>
  <c r="AI305" i="43"/>
  <c r="AJ305" i="43"/>
  <c r="AL305" i="43"/>
  <c r="AN305" i="43"/>
  <c r="AP305" i="43"/>
  <c r="AR305" i="43"/>
  <c r="AT305" i="43"/>
  <c r="AY305" i="43"/>
  <c r="BB305" i="43"/>
  <c r="BC305" i="43"/>
  <c r="BD305" i="43"/>
  <c r="BF305" i="43"/>
  <c r="BG305" i="43"/>
  <c r="BI305" i="43"/>
  <c r="BN305" i="43"/>
  <c r="BQ305" i="43"/>
  <c r="BT305" i="43"/>
  <c r="BV305" i="43"/>
  <c r="BX305" i="43"/>
  <c r="BY305" i="43"/>
  <c r="BZ305" i="43"/>
  <c r="CC305" i="43"/>
  <c r="B306" i="43"/>
  <c r="C306" i="43"/>
  <c r="D306" i="43"/>
  <c r="E306" i="43"/>
  <c r="F306" i="43"/>
  <c r="G306" i="43"/>
  <c r="H306" i="43"/>
  <c r="J306" i="43"/>
  <c r="L306" i="43"/>
  <c r="M306" i="43" s="1"/>
  <c r="O306" i="43"/>
  <c r="P306" i="43"/>
  <c r="Q306" i="43"/>
  <c r="S306" i="43"/>
  <c r="T306" i="43"/>
  <c r="Y306" i="43"/>
  <c r="Z306" i="43"/>
  <c r="AC306" i="43"/>
  <c r="AF306" i="43"/>
  <c r="AG306" i="43"/>
  <c r="AH306" i="43"/>
  <c r="AI306" i="43"/>
  <c r="AJ306" i="43"/>
  <c r="AL306" i="43"/>
  <c r="AN306" i="43"/>
  <c r="AP306" i="43"/>
  <c r="AR306" i="43"/>
  <c r="AT306" i="43"/>
  <c r="AY306" i="43"/>
  <c r="BB306" i="43"/>
  <c r="BC306" i="43"/>
  <c r="BD306" i="43"/>
  <c r="BF306" i="43"/>
  <c r="BG306" i="43"/>
  <c r="BI306" i="43"/>
  <c r="BN306" i="43"/>
  <c r="BQ306" i="43"/>
  <c r="BT306" i="43"/>
  <c r="BV306" i="43"/>
  <c r="BX306" i="43"/>
  <c r="BY306" i="43"/>
  <c r="BZ306" i="43"/>
  <c r="CC306" i="43"/>
  <c r="C307" i="43"/>
  <c r="B307" i="43" s="1"/>
  <c r="D307" i="43"/>
  <c r="E307" i="43"/>
  <c r="F307" i="43"/>
  <c r="G307" i="43"/>
  <c r="H307" i="43"/>
  <c r="J307" i="43"/>
  <c r="L307" i="43"/>
  <c r="M307" i="43"/>
  <c r="O307" i="43"/>
  <c r="P307" i="43"/>
  <c r="Q307" i="43"/>
  <c r="S307" i="43"/>
  <c r="T307" i="43" s="1"/>
  <c r="Y307" i="43"/>
  <c r="Z307" i="43"/>
  <c r="AC307" i="43"/>
  <c r="AF307" i="43"/>
  <c r="AG307" i="43"/>
  <c r="AH307" i="43"/>
  <c r="AI307" i="43"/>
  <c r="AJ307" i="43" s="1"/>
  <c r="AL307" i="43"/>
  <c r="AN307" i="43"/>
  <c r="AP307" i="43"/>
  <c r="AR307" i="43"/>
  <c r="AT307" i="43"/>
  <c r="AY307" i="43"/>
  <c r="BB307" i="43"/>
  <c r="BC307" i="43" s="1"/>
  <c r="BD307" i="43" s="1"/>
  <c r="BF307" i="43"/>
  <c r="BG307" i="43"/>
  <c r="BI307" i="43"/>
  <c r="BN307" i="43"/>
  <c r="BQ307" i="43"/>
  <c r="BT307" i="43"/>
  <c r="BV307" i="43"/>
  <c r="BX307" i="43"/>
  <c r="BY307" i="43"/>
  <c r="BZ307" i="43"/>
  <c r="CC307" i="43"/>
  <c r="C308" i="43"/>
  <c r="B308" i="43" s="1"/>
  <c r="D308" i="43"/>
  <c r="E308" i="43"/>
  <c r="F308" i="43"/>
  <c r="G308" i="43"/>
  <c r="H308" i="43"/>
  <c r="J308" i="43"/>
  <c r="L308" i="43"/>
  <c r="M308" i="43"/>
  <c r="O308" i="43"/>
  <c r="P308" i="43"/>
  <c r="Q308" i="43"/>
  <c r="S308" i="43"/>
  <c r="T308" i="43"/>
  <c r="Y308" i="43"/>
  <c r="Z308" i="43"/>
  <c r="AC308" i="43"/>
  <c r="AF308" i="43"/>
  <c r="AG308" i="43" s="1"/>
  <c r="AH308" i="43" s="1"/>
  <c r="AI308" i="43"/>
  <c r="AJ308" i="43"/>
  <c r="AL308" i="43"/>
  <c r="AN308" i="43"/>
  <c r="AP308" i="43"/>
  <c r="AR308" i="43"/>
  <c r="AT308" i="43"/>
  <c r="AY308" i="43"/>
  <c r="BB308" i="43"/>
  <c r="BC308" i="43"/>
  <c r="BD308" i="43" s="1"/>
  <c r="BF308" i="43"/>
  <c r="BG308" i="43"/>
  <c r="BI308" i="43"/>
  <c r="BN308" i="43"/>
  <c r="BQ308" i="43"/>
  <c r="BT308" i="43"/>
  <c r="BV308" i="43"/>
  <c r="BX308" i="43"/>
  <c r="BY308" i="43"/>
  <c r="BZ308" i="43"/>
  <c r="CC308" i="43"/>
  <c r="C309" i="43"/>
  <c r="B309" i="43" s="1"/>
  <c r="D309" i="43"/>
  <c r="E309" i="43"/>
  <c r="F309" i="43"/>
  <c r="G309" i="43"/>
  <c r="H309" i="43"/>
  <c r="J309" i="43"/>
  <c r="L309" i="43"/>
  <c r="M309" i="43"/>
  <c r="O309" i="43"/>
  <c r="P309" i="43"/>
  <c r="Q309" i="43" s="1"/>
  <c r="S309" i="43"/>
  <c r="T309" i="43"/>
  <c r="Y309" i="43"/>
  <c r="Z309" i="43"/>
  <c r="AC309" i="43"/>
  <c r="AF309" i="43"/>
  <c r="AG309" i="43"/>
  <c r="AH309" i="43" s="1"/>
  <c r="AI309" i="43"/>
  <c r="AJ309" i="43"/>
  <c r="AL309" i="43"/>
  <c r="AN309" i="43"/>
  <c r="AP309" i="43"/>
  <c r="AR309" i="43"/>
  <c r="AT309" i="43"/>
  <c r="AY309" i="43"/>
  <c r="BB309" i="43"/>
  <c r="BC309" i="43"/>
  <c r="BD309" i="43"/>
  <c r="BF309" i="43"/>
  <c r="BG309" i="43"/>
  <c r="BI309" i="43"/>
  <c r="BN309" i="43"/>
  <c r="BQ309" i="43"/>
  <c r="BT309" i="43"/>
  <c r="BV309" i="43"/>
  <c r="BX309" i="43"/>
  <c r="BY309" i="43"/>
  <c r="BZ309" i="43"/>
  <c r="CC309" i="43"/>
  <c r="B310" i="43"/>
  <c r="C310" i="43"/>
  <c r="D310" i="43"/>
  <c r="E310" i="43"/>
  <c r="F310" i="43"/>
  <c r="G310" i="43"/>
  <c r="H310" i="43"/>
  <c r="J310" i="43"/>
  <c r="L310" i="43"/>
  <c r="M310" i="43" s="1"/>
  <c r="O310" i="43"/>
  <c r="P310" i="43"/>
  <c r="Q310" i="43"/>
  <c r="S310" i="43"/>
  <c r="T310" i="43"/>
  <c r="Y310" i="43"/>
  <c r="Z310" i="43"/>
  <c r="AC310" i="43"/>
  <c r="AF310" i="43"/>
  <c r="AG310" i="43"/>
  <c r="AH310" i="43"/>
  <c r="AI310" i="43"/>
  <c r="AJ310" i="43"/>
  <c r="AL310" i="43"/>
  <c r="AN310" i="43"/>
  <c r="AP310" i="43"/>
  <c r="AR310" i="43"/>
  <c r="AT310" i="43"/>
  <c r="AY310" i="43"/>
  <c r="BB310" i="43"/>
  <c r="BC310" i="43"/>
  <c r="BD310" i="43"/>
  <c r="BF310" i="43"/>
  <c r="BG310" i="43"/>
  <c r="BI310" i="43"/>
  <c r="BN310" i="43"/>
  <c r="BQ310" i="43"/>
  <c r="BT310" i="43"/>
  <c r="BV310" i="43"/>
  <c r="BX310" i="43"/>
  <c r="BY310" i="43"/>
  <c r="BZ310" i="43"/>
  <c r="CC310" i="43"/>
  <c r="C311" i="43"/>
  <c r="B311" i="43" s="1"/>
  <c r="D311" i="43"/>
  <c r="E311" i="43"/>
  <c r="F311" i="43"/>
  <c r="G311" i="43"/>
  <c r="H311" i="43"/>
  <c r="J311" i="43"/>
  <c r="L311" i="43"/>
  <c r="M311" i="43"/>
  <c r="O311" i="43"/>
  <c r="P311" i="43"/>
  <c r="Q311" i="43"/>
  <c r="S311" i="43"/>
  <c r="T311" i="43" s="1"/>
  <c r="Y311" i="43"/>
  <c r="Z311" i="43"/>
  <c r="AC311" i="43"/>
  <c r="AF311" i="43"/>
  <c r="AG311" i="43"/>
  <c r="AH311" i="43"/>
  <c r="AI311" i="43"/>
  <c r="AJ311" i="43" s="1"/>
  <c r="AL311" i="43"/>
  <c r="AN311" i="43"/>
  <c r="AP311" i="43"/>
  <c r="AR311" i="43"/>
  <c r="AT311" i="43"/>
  <c r="AY311" i="43"/>
  <c r="BB311" i="43"/>
  <c r="BC311" i="43" s="1"/>
  <c r="BD311" i="43" s="1"/>
  <c r="BF311" i="43"/>
  <c r="BG311" i="43"/>
  <c r="BI311" i="43"/>
  <c r="BN311" i="43"/>
  <c r="BQ311" i="43"/>
  <c r="BT311" i="43"/>
  <c r="BV311" i="43"/>
  <c r="BX311" i="43"/>
  <c r="BY311" i="43"/>
  <c r="BZ311" i="43"/>
  <c r="CC311" i="43"/>
  <c r="C312" i="43"/>
  <c r="B312" i="43" s="1"/>
  <c r="D312" i="43"/>
  <c r="E312" i="43"/>
  <c r="F312" i="43"/>
  <c r="G312" i="43"/>
  <c r="H312" i="43"/>
  <c r="J312" i="43"/>
  <c r="L312" i="43"/>
  <c r="M312" i="43"/>
  <c r="O312" i="43"/>
  <c r="P312" i="43"/>
  <c r="Q312" i="43"/>
  <c r="S312" i="43"/>
  <c r="T312" i="43"/>
  <c r="Y312" i="43"/>
  <c r="Z312" i="43"/>
  <c r="AC312" i="43"/>
  <c r="AF312" i="43"/>
  <c r="AG312" i="43" s="1"/>
  <c r="AH312" i="43" s="1"/>
  <c r="AI312" i="43"/>
  <c r="AJ312" i="43"/>
  <c r="AL312" i="43"/>
  <c r="AN312" i="43"/>
  <c r="AP312" i="43"/>
  <c r="AR312" i="43"/>
  <c r="AT312" i="43"/>
  <c r="AY312" i="43"/>
  <c r="BB312" i="43"/>
  <c r="BC312" i="43"/>
  <c r="BD312" i="43" s="1"/>
  <c r="BF312" i="43"/>
  <c r="BG312" i="43"/>
  <c r="BI312" i="43"/>
  <c r="BN312" i="43"/>
  <c r="BQ312" i="43"/>
  <c r="BT312" i="43"/>
  <c r="BV312" i="43"/>
  <c r="BX312" i="43"/>
  <c r="BY312" i="43"/>
  <c r="BZ312" i="43"/>
  <c r="CC312" i="43"/>
  <c r="C313" i="43"/>
  <c r="B313" i="43" s="1"/>
  <c r="D313" i="43"/>
  <c r="E313" i="43"/>
  <c r="F313" i="43"/>
  <c r="G313" i="43"/>
  <c r="H313" i="43"/>
  <c r="J313" i="43"/>
  <c r="L313" i="43"/>
  <c r="M313" i="43"/>
  <c r="O313" i="43"/>
  <c r="P313" i="43"/>
  <c r="Q313" i="43" s="1"/>
  <c r="S313" i="43"/>
  <c r="T313" i="43"/>
  <c r="Y313" i="43"/>
  <c r="Z313" i="43"/>
  <c r="AC313" i="43"/>
  <c r="AF313" i="43"/>
  <c r="AG313" i="43"/>
  <c r="AH313" i="43" s="1"/>
  <c r="AI313" i="43"/>
  <c r="AJ313" i="43"/>
  <c r="AL313" i="43"/>
  <c r="AN313" i="43"/>
  <c r="AP313" i="43"/>
  <c r="AR313" i="43"/>
  <c r="AT313" i="43"/>
  <c r="AY313" i="43"/>
  <c r="BB313" i="43"/>
  <c r="BC313" i="43"/>
  <c r="BD313" i="43"/>
  <c r="BF313" i="43"/>
  <c r="BG313" i="43"/>
  <c r="BI313" i="43"/>
  <c r="BN313" i="43"/>
  <c r="BQ313" i="43"/>
  <c r="BT313" i="43"/>
  <c r="BV313" i="43"/>
  <c r="BX313" i="43"/>
  <c r="BY313" i="43"/>
  <c r="BZ313" i="43"/>
  <c r="CC313" i="43"/>
  <c r="B314" i="43"/>
  <c r="C314" i="43"/>
  <c r="D314" i="43"/>
  <c r="E314" i="43"/>
  <c r="F314" i="43"/>
  <c r="G314" i="43"/>
  <c r="H314" i="43"/>
  <c r="J314" i="43"/>
  <c r="L314" i="43"/>
  <c r="M314" i="43" s="1"/>
  <c r="O314" i="43"/>
  <c r="P314" i="43"/>
  <c r="Q314" i="43"/>
  <c r="S314" i="43"/>
  <c r="T314" i="43"/>
  <c r="Y314" i="43"/>
  <c r="Z314" i="43"/>
  <c r="AC314" i="43"/>
  <c r="AF314" i="43"/>
  <c r="AG314" i="43"/>
  <c r="AH314" i="43"/>
  <c r="AI314" i="43"/>
  <c r="AJ314" i="43"/>
  <c r="AL314" i="43"/>
  <c r="AN314" i="43"/>
  <c r="AP314" i="43"/>
  <c r="AR314" i="43"/>
  <c r="AT314" i="43"/>
  <c r="AY314" i="43"/>
  <c r="BB314" i="43"/>
  <c r="BC314" i="43"/>
  <c r="BD314" i="43"/>
  <c r="BF314" i="43"/>
  <c r="BG314" i="43"/>
  <c r="BI314" i="43"/>
  <c r="BN314" i="43"/>
  <c r="BQ314" i="43"/>
  <c r="BT314" i="43"/>
  <c r="BV314" i="43"/>
  <c r="BX314" i="43"/>
  <c r="BY314" i="43"/>
  <c r="BZ314" i="43"/>
  <c r="CC314" i="43"/>
  <c r="C315" i="43"/>
  <c r="B315" i="43" s="1"/>
  <c r="D315" i="43"/>
  <c r="E315" i="43"/>
  <c r="F315" i="43"/>
  <c r="G315" i="43"/>
  <c r="H315" i="43"/>
  <c r="J315" i="43"/>
  <c r="L315" i="43"/>
  <c r="M315" i="43"/>
  <c r="O315" i="43"/>
  <c r="P315" i="43"/>
  <c r="Q315" i="43"/>
  <c r="S315" i="43"/>
  <c r="T315" i="43" s="1"/>
  <c r="Y315" i="43"/>
  <c r="Z315" i="43"/>
  <c r="AC315" i="43"/>
  <c r="AF315" i="43"/>
  <c r="AG315" i="43"/>
  <c r="AH315" i="43"/>
  <c r="AI315" i="43"/>
  <c r="AJ315" i="43" s="1"/>
  <c r="AL315" i="43"/>
  <c r="AN315" i="43"/>
  <c r="AP315" i="43"/>
  <c r="AR315" i="43"/>
  <c r="AT315" i="43"/>
  <c r="AY315" i="43"/>
  <c r="BB315" i="43"/>
  <c r="BC315" i="43" s="1"/>
  <c r="BD315" i="43" s="1"/>
  <c r="BF315" i="43"/>
  <c r="BG315" i="43"/>
  <c r="BI315" i="43"/>
  <c r="BN315" i="43"/>
  <c r="BQ315" i="43"/>
  <c r="BT315" i="43"/>
  <c r="BV315" i="43"/>
  <c r="BX315" i="43"/>
  <c r="BY315" i="43"/>
  <c r="BZ315" i="43"/>
  <c r="CC315" i="43"/>
  <c r="C316" i="43"/>
  <c r="B316" i="43" s="1"/>
  <c r="D316" i="43"/>
  <c r="E316" i="43"/>
  <c r="F316" i="43"/>
  <c r="G316" i="43"/>
  <c r="H316" i="43"/>
  <c r="J316" i="43"/>
  <c r="L316" i="43"/>
  <c r="M316" i="43"/>
  <c r="O316" i="43"/>
  <c r="P316" i="43"/>
  <c r="Q316" i="43"/>
  <c r="S316" i="43"/>
  <c r="T316" i="43"/>
  <c r="Y316" i="43"/>
  <c r="Z316" i="43"/>
  <c r="AC316" i="43"/>
  <c r="AF316" i="43"/>
  <c r="AG316" i="43" s="1"/>
  <c r="AH316" i="43" s="1"/>
  <c r="AI316" i="43"/>
  <c r="AJ316" i="43"/>
  <c r="AL316" i="43"/>
  <c r="AN316" i="43"/>
  <c r="AP316" i="43"/>
  <c r="AR316" i="43"/>
  <c r="AT316" i="43"/>
  <c r="AY316" i="43"/>
  <c r="BB316" i="43"/>
  <c r="BC316" i="43"/>
  <c r="BD316" i="43" s="1"/>
  <c r="BF316" i="43"/>
  <c r="BG316" i="43"/>
  <c r="BI316" i="43"/>
  <c r="BN316" i="43"/>
  <c r="BQ316" i="43"/>
  <c r="BT316" i="43"/>
  <c r="BV316" i="43"/>
  <c r="BX316" i="43"/>
  <c r="BY316" i="43"/>
  <c r="BZ316" i="43"/>
  <c r="CC316" i="43"/>
  <c r="C317" i="43"/>
  <c r="B317" i="43" s="1"/>
  <c r="D317" i="43"/>
  <c r="E317" i="43"/>
  <c r="F317" i="43"/>
  <c r="G317" i="43"/>
  <c r="H317" i="43"/>
  <c r="J317" i="43"/>
  <c r="L317" i="43"/>
  <c r="M317" i="43"/>
  <c r="O317" i="43"/>
  <c r="P317" i="43"/>
  <c r="Q317" i="43" s="1"/>
  <c r="S317" i="43"/>
  <c r="T317" i="43"/>
  <c r="Y317" i="43"/>
  <c r="Z317" i="43"/>
  <c r="AC317" i="43"/>
  <c r="AF317" i="43"/>
  <c r="AG317" i="43"/>
  <c r="AH317" i="43" s="1"/>
  <c r="AI317" i="43"/>
  <c r="AJ317" i="43"/>
  <c r="AL317" i="43"/>
  <c r="AN317" i="43"/>
  <c r="AP317" i="43"/>
  <c r="AR317" i="43"/>
  <c r="AT317" i="43"/>
  <c r="AY317" i="43"/>
  <c r="BB317" i="43"/>
  <c r="BC317" i="43"/>
  <c r="BD317" i="43"/>
  <c r="BF317" i="43"/>
  <c r="BG317" i="43"/>
  <c r="BI317" i="43"/>
  <c r="BN317" i="43"/>
  <c r="BQ317" i="43"/>
  <c r="BT317" i="43"/>
  <c r="BV317" i="43"/>
  <c r="BX317" i="43"/>
  <c r="BY317" i="43"/>
  <c r="BZ317" i="43"/>
  <c r="CC317" i="43"/>
  <c r="B318" i="43"/>
  <c r="C318" i="43"/>
  <c r="D318" i="43"/>
  <c r="E318" i="43"/>
  <c r="F318" i="43"/>
  <c r="G318" i="43"/>
  <c r="H318" i="43"/>
  <c r="J318" i="43"/>
  <c r="L318" i="43"/>
  <c r="M318" i="43" s="1"/>
  <c r="O318" i="43"/>
  <c r="P318" i="43"/>
  <c r="Q318" i="43"/>
  <c r="S318" i="43"/>
  <c r="T318" i="43"/>
  <c r="Y318" i="43"/>
  <c r="Z318" i="43"/>
  <c r="AC318" i="43"/>
  <c r="AF318" i="43"/>
  <c r="AG318" i="43"/>
  <c r="AH318" i="43"/>
  <c r="AI318" i="43"/>
  <c r="AJ318" i="43"/>
  <c r="AL318" i="43"/>
  <c r="AN318" i="43"/>
  <c r="AP318" i="43"/>
  <c r="AR318" i="43"/>
  <c r="AT318" i="43"/>
  <c r="AY318" i="43"/>
  <c r="BB318" i="43"/>
  <c r="BC318" i="43"/>
  <c r="BD318" i="43"/>
  <c r="BF318" i="43"/>
  <c r="BG318" i="43"/>
  <c r="BI318" i="43"/>
  <c r="BN318" i="43"/>
  <c r="BQ318" i="43"/>
  <c r="BT318" i="43"/>
  <c r="BV318" i="43"/>
  <c r="BX318" i="43"/>
  <c r="BY318" i="43"/>
  <c r="BZ318" i="43"/>
  <c r="CC318" i="43"/>
  <c r="C319" i="43"/>
  <c r="B319" i="43" s="1"/>
  <c r="D319" i="43"/>
  <c r="E319" i="43"/>
  <c r="F319" i="43"/>
  <c r="G319" i="43"/>
  <c r="H319" i="43"/>
  <c r="J319" i="43"/>
  <c r="L319" i="43"/>
  <c r="M319" i="43"/>
  <c r="O319" i="43"/>
  <c r="P319" i="43"/>
  <c r="Q319" i="43"/>
  <c r="S319" i="43"/>
  <c r="T319" i="43" s="1"/>
  <c r="Y319" i="43"/>
  <c r="Z319" i="43"/>
  <c r="AC319" i="43"/>
  <c r="AF319" i="43"/>
  <c r="AG319" i="43"/>
  <c r="AH319" i="43"/>
  <c r="AI319" i="43"/>
  <c r="AJ319" i="43" s="1"/>
  <c r="AL319" i="43"/>
  <c r="AN319" i="43"/>
  <c r="AP319" i="43"/>
  <c r="AR319" i="43"/>
  <c r="AT319" i="43"/>
  <c r="AY319" i="43"/>
  <c r="BB319" i="43"/>
  <c r="BC319" i="43" s="1"/>
  <c r="BD319" i="43" s="1"/>
  <c r="BF319" i="43"/>
  <c r="BG319" i="43"/>
  <c r="BI319" i="43"/>
  <c r="BN319" i="43"/>
  <c r="BQ319" i="43"/>
  <c r="BT319" i="43"/>
  <c r="BV319" i="43"/>
  <c r="BX319" i="43"/>
  <c r="BY319" i="43"/>
  <c r="BZ319" i="43"/>
  <c r="CC319" i="43"/>
  <c r="C320" i="43"/>
  <c r="B320" i="43" s="1"/>
  <c r="D320" i="43"/>
  <c r="E320" i="43"/>
  <c r="F320" i="43"/>
  <c r="G320" i="43"/>
  <c r="H320" i="43"/>
  <c r="J320" i="43"/>
  <c r="L320" i="43"/>
  <c r="M320" i="43"/>
  <c r="O320" i="43"/>
  <c r="P320" i="43"/>
  <c r="Q320" i="43"/>
  <c r="S320" i="43"/>
  <c r="T320" i="43"/>
  <c r="Y320" i="43"/>
  <c r="Z320" i="43"/>
  <c r="AC320" i="43"/>
  <c r="AF320" i="43"/>
  <c r="AG320" i="43" s="1"/>
  <c r="AH320" i="43" s="1"/>
  <c r="AI320" i="43"/>
  <c r="AJ320" i="43"/>
  <c r="AL320" i="43"/>
  <c r="AN320" i="43"/>
  <c r="AP320" i="43"/>
  <c r="AR320" i="43"/>
  <c r="AT320" i="43"/>
  <c r="AY320" i="43"/>
  <c r="BB320" i="43"/>
  <c r="BC320" i="43"/>
  <c r="BD320" i="43" s="1"/>
  <c r="BF320" i="43"/>
  <c r="BG320" i="43"/>
  <c r="BI320" i="43"/>
  <c r="BN320" i="43"/>
  <c r="BQ320" i="43"/>
  <c r="BT320" i="43"/>
  <c r="BV320" i="43"/>
  <c r="BX320" i="43"/>
  <c r="BY320" i="43"/>
  <c r="BZ320" i="43"/>
  <c r="CC320" i="43"/>
  <c r="C321" i="43"/>
  <c r="B321" i="43" s="1"/>
  <c r="D321" i="43"/>
  <c r="E321" i="43"/>
  <c r="F321" i="43"/>
  <c r="G321" i="43"/>
  <c r="H321" i="43"/>
  <c r="J321" i="43"/>
  <c r="L321" i="43"/>
  <c r="M321" i="43"/>
  <c r="O321" i="43"/>
  <c r="P321" i="43"/>
  <c r="Q321" i="43" s="1"/>
  <c r="S321" i="43"/>
  <c r="T321" i="43"/>
  <c r="Y321" i="43"/>
  <c r="Z321" i="43"/>
  <c r="AC321" i="43"/>
  <c r="AF321" i="43"/>
  <c r="AG321" i="43"/>
  <c r="AH321" i="43" s="1"/>
  <c r="AI321" i="43"/>
  <c r="AJ321" i="43"/>
  <c r="AL321" i="43"/>
  <c r="AN321" i="43"/>
  <c r="AP321" i="43"/>
  <c r="AR321" i="43"/>
  <c r="AT321" i="43"/>
  <c r="AY321" i="43"/>
  <c r="BB321" i="43"/>
  <c r="BC321" i="43"/>
  <c r="BD321" i="43"/>
  <c r="BF321" i="43"/>
  <c r="BG321" i="43"/>
  <c r="BI321" i="43"/>
  <c r="BN321" i="43"/>
  <c r="BQ321" i="43"/>
  <c r="BT321" i="43"/>
  <c r="BV321" i="43"/>
  <c r="BX321" i="43"/>
  <c r="BY321" i="43"/>
  <c r="BZ321" i="43"/>
  <c r="CC321" i="43"/>
  <c r="B322" i="43"/>
  <c r="C322" i="43"/>
  <c r="D322" i="43"/>
  <c r="E322" i="43"/>
  <c r="F322" i="43"/>
  <c r="G322" i="43"/>
  <c r="H322" i="43"/>
  <c r="J322" i="43"/>
  <c r="L322" i="43"/>
  <c r="M322" i="43" s="1"/>
  <c r="O322" i="43"/>
  <c r="P322" i="43"/>
  <c r="Q322" i="43"/>
  <c r="S322" i="43"/>
  <c r="T322" i="43"/>
  <c r="Y322" i="43"/>
  <c r="Z322" i="43"/>
  <c r="AC322" i="43"/>
  <c r="AF322" i="43"/>
  <c r="AG322" i="43"/>
  <c r="AH322" i="43"/>
  <c r="AI322" i="43"/>
  <c r="AJ322" i="43"/>
  <c r="AL322" i="43"/>
  <c r="AN322" i="43"/>
  <c r="AP322" i="43"/>
  <c r="AR322" i="43"/>
  <c r="AT322" i="43"/>
  <c r="AY322" i="43"/>
  <c r="BB322" i="43"/>
  <c r="BC322" i="43"/>
  <c r="BD322" i="43"/>
  <c r="BF322" i="43"/>
  <c r="BG322" i="43"/>
  <c r="BI322" i="43"/>
  <c r="BN322" i="43"/>
  <c r="BQ322" i="43"/>
  <c r="BT322" i="43"/>
  <c r="BV322" i="43"/>
  <c r="BX322" i="43"/>
  <c r="BY322" i="43"/>
  <c r="BZ322" i="43"/>
  <c r="CC322" i="43"/>
  <c r="C323" i="43"/>
  <c r="B323" i="43" s="1"/>
  <c r="D323" i="43"/>
  <c r="E323" i="43"/>
  <c r="F323" i="43"/>
  <c r="G323" i="43"/>
  <c r="H323" i="43"/>
  <c r="J323" i="43"/>
  <c r="L323" i="43"/>
  <c r="M323" i="43"/>
  <c r="O323" i="43"/>
  <c r="P323" i="43"/>
  <c r="Q323" i="43"/>
  <c r="S323" i="43"/>
  <c r="T323" i="43" s="1"/>
  <c r="Y323" i="43"/>
  <c r="Z323" i="43"/>
  <c r="AC323" i="43"/>
  <c r="AF323" i="43"/>
  <c r="AG323" i="43"/>
  <c r="AH323" i="43"/>
  <c r="AI323" i="43"/>
  <c r="AJ323" i="43" s="1"/>
  <c r="AL323" i="43"/>
  <c r="AN323" i="43"/>
  <c r="AP323" i="43"/>
  <c r="AR323" i="43"/>
  <c r="AT323" i="43"/>
  <c r="AY323" i="43"/>
  <c r="BB323" i="43"/>
  <c r="BC323" i="43" s="1"/>
  <c r="BD323" i="43" s="1"/>
  <c r="BF323" i="43"/>
  <c r="BG323" i="43"/>
  <c r="BI323" i="43"/>
  <c r="BN323" i="43"/>
  <c r="BQ323" i="43"/>
  <c r="BT323" i="43"/>
  <c r="BV323" i="43"/>
  <c r="BX323" i="43"/>
  <c r="BY323" i="43"/>
  <c r="BZ323" i="43"/>
  <c r="CC323" i="43"/>
  <c r="C324" i="43"/>
  <c r="B324" i="43" s="1"/>
  <c r="D324" i="43"/>
  <c r="E324" i="43"/>
  <c r="F324" i="43"/>
  <c r="G324" i="43"/>
  <c r="H324" i="43"/>
  <c r="J324" i="43"/>
  <c r="L324" i="43"/>
  <c r="M324" i="43"/>
  <c r="O324" i="43"/>
  <c r="P324" i="43"/>
  <c r="Q324" i="43"/>
  <c r="S324" i="43"/>
  <c r="T324" i="43"/>
  <c r="Y324" i="43"/>
  <c r="Z324" i="43"/>
  <c r="AC324" i="43"/>
  <c r="AF324" i="43"/>
  <c r="AG324" i="43" s="1"/>
  <c r="AH324" i="43" s="1"/>
  <c r="AI324" i="43"/>
  <c r="AJ324" i="43"/>
  <c r="AL324" i="43"/>
  <c r="AN324" i="43"/>
  <c r="AP324" i="43"/>
  <c r="AR324" i="43"/>
  <c r="AT324" i="43"/>
  <c r="AY324" i="43"/>
  <c r="BB324" i="43"/>
  <c r="BC324" i="43"/>
  <c r="BD324" i="43" s="1"/>
  <c r="BF324" i="43"/>
  <c r="BG324" i="43"/>
  <c r="BI324" i="43"/>
  <c r="BN324" i="43"/>
  <c r="BQ324" i="43"/>
  <c r="BT324" i="43"/>
  <c r="BV324" i="43"/>
  <c r="BX324" i="43"/>
  <c r="BY324" i="43"/>
  <c r="BZ324" i="43"/>
  <c r="CC324" i="43"/>
  <c r="C325" i="43"/>
  <c r="B325" i="43" s="1"/>
  <c r="D325" i="43"/>
  <c r="E325" i="43"/>
  <c r="F325" i="43"/>
  <c r="G325" i="43"/>
  <c r="H325" i="43"/>
  <c r="J325" i="43"/>
  <c r="L325" i="43"/>
  <c r="M325" i="43"/>
  <c r="O325" i="43"/>
  <c r="P325" i="43"/>
  <c r="Q325" i="43" s="1"/>
  <c r="S325" i="43"/>
  <c r="T325" i="43"/>
  <c r="Y325" i="43"/>
  <c r="Z325" i="43"/>
  <c r="AC325" i="43"/>
  <c r="AF325" i="43"/>
  <c r="AG325" i="43"/>
  <c r="AH325" i="43" s="1"/>
  <c r="AI325" i="43"/>
  <c r="AJ325" i="43"/>
  <c r="AL325" i="43"/>
  <c r="AN325" i="43"/>
  <c r="AP325" i="43"/>
  <c r="AR325" i="43"/>
  <c r="AT325" i="43"/>
  <c r="AY325" i="43"/>
  <c r="BB325" i="43"/>
  <c r="BC325" i="43"/>
  <c r="BD325" i="43"/>
  <c r="BF325" i="43"/>
  <c r="BG325" i="43"/>
  <c r="BI325" i="43"/>
  <c r="BN325" i="43"/>
  <c r="BQ325" i="43"/>
  <c r="BT325" i="43"/>
  <c r="BV325" i="43"/>
  <c r="BX325" i="43"/>
  <c r="BY325" i="43"/>
  <c r="BZ325" i="43"/>
  <c r="CC325" i="43"/>
  <c r="B326" i="43"/>
  <c r="C326" i="43"/>
  <c r="D326" i="43"/>
  <c r="E326" i="43"/>
  <c r="F326" i="43"/>
  <c r="G326" i="43"/>
  <c r="H326" i="43"/>
  <c r="J326" i="43"/>
  <c r="L326" i="43"/>
  <c r="M326" i="43" s="1"/>
  <c r="O326" i="43"/>
  <c r="P326" i="43"/>
  <c r="Q326" i="43"/>
  <c r="S326" i="43"/>
  <c r="T326" i="43"/>
  <c r="Y326" i="43"/>
  <c r="Z326" i="43"/>
  <c r="AC326" i="43"/>
  <c r="AF326" i="43"/>
  <c r="AG326" i="43"/>
  <c r="AH326" i="43"/>
  <c r="AI326" i="43"/>
  <c r="AJ326" i="43"/>
  <c r="AL326" i="43"/>
  <c r="AN326" i="43"/>
  <c r="AP326" i="43"/>
  <c r="AR326" i="43"/>
  <c r="AT326" i="43"/>
  <c r="AY326" i="43"/>
  <c r="BB326" i="43"/>
  <c r="BC326" i="43"/>
  <c r="BD326" i="43"/>
  <c r="BF326" i="43"/>
  <c r="BG326" i="43"/>
  <c r="BI326" i="43"/>
  <c r="BN326" i="43"/>
  <c r="BQ326" i="43"/>
  <c r="BT326" i="43"/>
  <c r="BV326" i="43"/>
  <c r="BX326" i="43"/>
  <c r="BY326" i="43"/>
  <c r="BZ326" i="43"/>
  <c r="CC326" i="43"/>
  <c r="C327" i="43"/>
  <c r="B327" i="43" s="1"/>
  <c r="D327" i="43"/>
  <c r="E327" i="43"/>
  <c r="F327" i="43"/>
  <c r="G327" i="43"/>
  <c r="H327" i="43"/>
  <c r="J327" i="43"/>
  <c r="L327" i="43"/>
  <c r="M327" i="43"/>
  <c r="O327" i="43"/>
  <c r="P327" i="43"/>
  <c r="Q327" i="43"/>
  <c r="S327" i="43"/>
  <c r="T327" i="43" s="1"/>
  <c r="Y327" i="43"/>
  <c r="Z327" i="43"/>
  <c r="AC327" i="43"/>
  <c r="AF327" i="43"/>
  <c r="AG327" i="43"/>
  <c r="AH327" i="43"/>
  <c r="AI327" i="43"/>
  <c r="AJ327" i="43" s="1"/>
  <c r="AL327" i="43"/>
  <c r="AN327" i="43"/>
  <c r="AP327" i="43"/>
  <c r="AR327" i="43"/>
  <c r="AT327" i="43"/>
  <c r="AY327" i="43"/>
  <c r="BB327" i="43"/>
  <c r="BC327" i="43" s="1"/>
  <c r="BD327" i="43" s="1"/>
  <c r="BF327" i="43"/>
  <c r="BG327" i="43"/>
  <c r="BI327" i="43"/>
  <c r="BN327" i="43"/>
  <c r="BQ327" i="43"/>
  <c r="BT327" i="43"/>
  <c r="BV327" i="43"/>
  <c r="BX327" i="43"/>
  <c r="BY327" i="43"/>
  <c r="BZ327" i="43"/>
  <c r="CC327" i="43"/>
  <c r="C328" i="43"/>
  <c r="B328" i="43" s="1"/>
  <c r="D328" i="43"/>
  <c r="E328" i="43"/>
  <c r="F328" i="43"/>
  <c r="G328" i="43"/>
  <c r="H328" i="43"/>
  <c r="J328" i="43"/>
  <c r="L328" i="43"/>
  <c r="M328" i="43"/>
  <c r="O328" i="43"/>
  <c r="P328" i="43"/>
  <c r="Q328" i="43"/>
  <c r="S328" i="43"/>
  <c r="T328" i="43"/>
  <c r="Y328" i="43"/>
  <c r="Z328" i="43"/>
  <c r="AC328" i="43"/>
  <c r="AF328" i="43"/>
  <c r="AG328" i="43" s="1"/>
  <c r="AH328" i="43" s="1"/>
  <c r="AI328" i="43"/>
  <c r="AJ328" i="43"/>
  <c r="AL328" i="43"/>
  <c r="AN328" i="43"/>
  <c r="AP328" i="43"/>
  <c r="AR328" i="43"/>
  <c r="AT328" i="43"/>
  <c r="AY328" i="43"/>
  <c r="BB328" i="43"/>
  <c r="BC328" i="43"/>
  <c r="BD328" i="43" s="1"/>
  <c r="BF328" i="43"/>
  <c r="BG328" i="43"/>
  <c r="BI328" i="43"/>
  <c r="BN328" i="43"/>
  <c r="BQ328" i="43"/>
  <c r="BT328" i="43"/>
  <c r="BV328" i="43"/>
  <c r="BX328" i="43"/>
  <c r="BY328" i="43"/>
  <c r="BZ328" i="43"/>
  <c r="CC328" i="43"/>
  <c r="C329" i="43"/>
  <c r="B329" i="43" s="1"/>
  <c r="D329" i="43"/>
  <c r="E329" i="43"/>
  <c r="F329" i="43"/>
  <c r="G329" i="43"/>
  <c r="H329" i="43"/>
  <c r="J329" i="43"/>
  <c r="L329" i="43"/>
  <c r="M329" i="43"/>
  <c r="O329" i="43"/>
  <c r="P329" i="43"/>
  <c r="Q329" i="43" s="1"/>
  <c r="S329" i="43"/>
  <c r="T329" i="43"/>
  <c r="Y329" i="43"/>
  <c r="Z329" i="43"/>
  <c r="AC329" i="43"/>
  <c r="AF329" i="43"/>
  <c r="AG329" i="43"/>
  <c r="AH329" i="43" s="1"/>
  <c r="AI329" i="43"/>
  <c r="AJ329" i="43"/>
  <c r="AL329" i="43"/>
  <c r="AN329" i="43"/>
  <c r="AP329" i="43"/>
  <c r="AR329" i="43"/>
  <c r="AT329" i="43"/>
  <c r="AY329" i="43"/>
  <c r="BB329" i="43"/>
  <c r="BC329" i="43"/>
  <c r="BD329" i="43"/>
  <c r="BF329" i="43"/>
  <c r="BG329" i="43"/>
  <c r="BI329" i="43"/>
  <c r="BN329" i="43"/>
  <c r="BQ329" i="43"/>
  <c r="BT329" i="43"/>
  <c r="BV329" i="43"/>
  <c r="BX329" i="43"/>
  <c r="BY329" i="43"/>
  <c r="BZ329" i="43"/>
  <c r="CC329" i="43"/>
  <c r="B330" i="43"/>
  <c r="C330" i="43"/>
  <c r="D330" i="43"/>
  <c r="E330" i="43"/>
  <c r="F330" i="43"/>
  <c r="G330" i="43"/>
  <c r="H330" i="43"/>
  <c r="J330" i="43"/>
  <c r="L330" i="43"/>
  <c r="M330" i="43" s="1"/>
  <c r="O330" i="43"/>
  <c r="P330" i="43"/>
  <c r="Q330" i="43"/>
  <c r="S330" i="43"/>
  <c r="T330" i="43"/>
  <c r="Y330" i="43"/>
  <c r="Z330" i="43"/>
  <c r="AC330" i="43"/>
  <c r="AF330" i="43"/>
  <c r="AG330" i="43"/>
  <c r="AH330" i="43"/>
  <c r="AI330" i="43"/>
  <c r="AJ330" i="43"/>
  <c r="AL330" i="43"/>
  <c r="AN330" i="43"/>
  <c r="AP330" i="43"/>
  <c r="AR330" i="43"/>
  <c r="AT330" i="43"/>
  <c r="AY330" i="43"/>
  <c r="BB330" i="43"/>
  <c r="BC330" i="43"/>
  <c r="BD330" i="43"/>
  <c r="BF330" i="43"/>
  <c r="BG330" i="43"/>
  <c r="BI330" i="43"/>
  <c r="BN330" i="43"/>
  <c r="BQ330" i="43"/>
  <c r="BT330" i="43"/>
  <c r="BV330" i="43"/>
  <c r="BX330" i="43"/>
  <c r="BY330" i="43"/>
  <c r="BZ330" i="43"/>
  <c r="CC330" i="43"/>
  <c r="C331" i="43"/>
  <c r="B331" i="43" s="1"/>
  <c r="D331" i="43"/>
  <c r="E331" i="43"/>
  <c r="F331" i="43"/>
  <c r="G331" i="43"/>
  <c r="H331" i="43"/>
  <c r="J331" i="43"/>
  <c r="L331" i="43"/>
  <c r="M331" i="43"/>
  <c r="O331" i="43"/>
  <c r="P331" i="43"/>
  <c r="Q331" i="43"/>
  <c r="S331" i="43"/>
  <c r="T331" i="43" s="1"/>
  <c r="Y331" i="43"/>
  <c r="Z331" i="43"/>
  <c r="AC331" i="43"/>
  <c r="AF331" i="43"/>
  <c r="AG331" i="43"/>
  <c r="AH331" i="43"/>
  <c r="AI331" i="43"/>
  <c r="AJ331" i="43" s="1"/>
  <c r="AL331" i="43"/>
  <c r="AN331" i="43"/>
  <c r="AP331" i="43"/>
  <c r="AR331" i="43"/>
  <c r="AT331" i="43"/>
  <c r="AY331" i="43"/>
  <c r="BB331" i="43"/>
  <c r="BC331" i="43" s="1"/>
  <c r="BD331" i="43" s="1"/>
  <c r="BF331" i="43"/>
  <c r="BG331" i="43"/>
  <c r="BI331" i="43"/>
  <c r="BN331" i="43"/>
  <c r="BQ331" i="43"/>
  <c r="BT331" i="43"/>
  <c r="BV331" i="43"/>
  <c r="BX331" i="43"/>
  <c r="BY331" i="43"/>
  <c r="BZ331" i="43"/>
  <c r="CC331" i="43"/>
  <c r="C332" i="43"/>
  <c r="B332" i="43" s="1"/>
  <c r="D332" i="43"/>
  <c r="E332" i="43"/>
  <c r="F332" i="43"/>
  <c r="G332" i="43"/>
  <c r="H332" i="43"/>
  <c r="J332" i="43"/>
  <c r="L332" i="43"/>
  <c r="M332" i="43"/>
  <c r="O332" i="43"/>
  <c r="P332" i="43"/>
  <c r="Q332" i="43"/>
  <c r="S332" i="43"/>
  <c r="T332" i="43"/>
  <c r="Y332" i="43"/>
  <c r="Z332" i="43"/>
  <c r="AC332" i="43"/>
  <c r="AF332" i="43"/>
  <c r="AG332" i="43" s="1"/>
  <c r="AH332" i="43" s="1"/>
  <c r="AI332" i="43"/>
  <c r="AJ332" i="43"/>
  <c r="AL332" i="43"/>
  <c r="AN332" i="43"/>
  <c r="AP332" i="43"/>
  <c r="AR332" i="43"/>
  <c r="AT332" i="43"/>
  <c r="AY332" i="43"/>
  <c r="BB332" i="43"/>
  <c r="BC332" i="43"/>
  <c r="BD332" i="43" s="1"/>
  <c r="BF332" i="43"/>
  <c r="BG332" i="43"/>
  <c r="BI332" i="43"/>
  <c r="BN332" i="43"/>
  <c r="BQ332" i="43"/>
  <c r="BT332" i="43"/>
  <c r="BV332" i="43"/>
  <c r="BX332" i="43"/>
  <c r="BY332" i="43"/>
  <c r="BZ332" i="43"/>
  <c r="CC332" i="43"/>
  <c r="C333" i="43"/>
  <c r="B333" i="43" s="1"/>
  <c r="D333" i="43"/>
  <c r="E333" i="43"/>
  <c r="F333" i="43"/>
  <c r="G333" i="43"/>
  <c r="H333" i="43"/>
  <c r="J333" i="43"/>
  <c r="L333" i="43"/>
  <c r="M333" i="43"/>
  <c r="O333" i="43"/>
  <c r="P333" i="43"/>
  <c r="Q333" i="43" s="1"/>
  <c r="S333" i="43"/>
  <c r="T333" i="43"/>
  <c r="Y333" i="43"/>
  <c r="Z333" i="43"/>
  <c r="AC333" i="43"/>
  <c r="AF333" i="43"/>
  <c r="AG333" i="43"/>
  <c r="AH333" i="43" s="1"/>
  <c r="AI333" i="43"/>
  <c r="AJ333" i="43"/>
  <c r="AL333" i="43"/>
  <c r="AN333" i="43"/>
  <c r="AP333" i="43"/>
  <c r="AR333" i="43"/>
  <c r="AT333" i="43"/>
  <c r="AY333" i="43"/>
  <c r="BB333" i="43"/>
  <c r="BC333" i="43"/>
  <c r="BD333" i="43"/>
  <c r="BF333" i="43"/>
  <c r="BG333" i="43"/>
  <c r="BI333" i="43"/>
  <c r="BN333" i="43"/>
  <c r="BQ333" i="43"/>
  <c r="BT333" i="43"/>
  <c r="BV333" i="43"/>
  <c r="BX333" i="43"/>
  <c r="BY333" i="43"/>
  <c r="BZ333" i="43"/>
  <c r="CC333" i="43"/>
  <c r="B334" i="43"/>
  <c r="C334" i="43"/>
  <c r="D334" i="43"/>
  <c r="E334" i="43"/>
  <c r="F334" i="43"/>
  <c r="G334" i="43"/>
  <c r="H334" i="43"/>
  <c r="J334" i="43"/>
  <c r="L334" i="43"/>
  <c r="M334" i="43" s="1"/>
  <c r="O334" i="43"/>
  <c r="P334" i="43"/>
  <c r="Q334" i="43"/>
  <c r="S334" i="43"/>
  <c r="T334" i="43"/>
  <c r="Y334" i="43"/>
  <c r="Z334" i="43"/>
  <c r="AC334" i="43"/>
  <c r="AF334" i="43"/>
  <c r="AG334" i="43"/>
  <c r="AH334" i="43"/>
  <c r="AI334" i="43"/>
  <c r="AJ334" i="43"/>
  <c r="AL334" i="43"/>
  <c r="AN334" i="43"/>
  <c r="AP334" i="43"/>
  <c r="AR334" i="43"/>
  <c r="AT334" i="43"/>
  <c r="AY334" i="43"/>
  <c r="BB334" i="43"/>
  <c r="BC334" i="43"/>
  <c r="BD334" i="43"/>
  <c r="BF334" i="43"/>
  <c r="BG334" i="43"/>
  <c r="BI334" i="43"/>
  <c r="BN334" i="43"/>
  <c r="BQ334" i="43"/>
  <c r="BT334" i="43"/>
  <c r="BV334" i="43"/>
  <c r="BX334" i="43"/>
  <c r="BY334" i="43"/>
  <c r="BZ334" i="43"/>
  <c r="CC334" i="43"/>
  <c r="C335" i="43"/>
  <c r="B335" i="43" s="1"/>
  <c r="D335" i="43"/>
  <c r="E335" i="43"/>
  <c r="F335" i="43"/>
  <c r="G335" i="43"/>
  <c r="H335" i="43"/>
  <c r="J335" i="43"/>
  <c r="L335" i="43"/>
  <c r="M335" i="43"/>
  <c r="O335" i="43"/>
  <c r="P335" i="43"/>
  <c r="Q335" i="43"/>
  <c r="S335" i="43"/>
  <c r="T335" i="43" s="1"/>
  <c r="Y335" i="43"/>
  <c r="Z335" i="43"/>
  <c r="AC335" i="43"/>
  <c r="AF335" i="43"/>
  <c r="AG335" i="43"/>
  <c r="AH335" i="43"/>
  <c r="AI335" i="43"/>
  <c r="AJ335" i="43" s="1"/>
  <c r="AL335" i="43"/>
  <c r="AN335" i="43"/>
  <c r="AP335" i="43"/>
  <c r="AR335" i="43"/>
  <c r="AT335" i="43"/>
  <c r="AY335" i="43"/>
  <c r="BB335" i="43"/>
  <c r="BC335" i="43" s="1"/>
  <c r="BD335" i="43" s="1"/>
  <c r="BF335" i="43"/>
  <c r="BG335" i="43"/>
  <c r="BI335" i="43"/>
  <c r="BN335" i="43"/>
  <c r="BQ335" i="43"/>
  <c r="BT335" i="43"/>
  <c r="BV335" i="43"/>
  <c r="BX335" i="43"/>
  <c r="BY335" i="43"/>
  <c r="BZ335" i="43"/>
  <c r="CC335" i="43"/>
  <c r="C336" i="43"/>
  <c r="B336" i="43" s="1"/>
  <c r="D336" i="43"/>
  <c r="E336" i="43"/>
  <c r="F336" i="43"/>
  <c r="G336" i="43"/>
  <c r="H336" i="43"/>
  <c r="J336" i="43"/>
  <c r="L336" i="43"/>
  <c r="M336" i="43"/>
  <c r="O336" i="43"/>
  <c r="P336" i="43"/>
  <c r="Q336" i="43"/>
  <c r="S336" i="43"/>
  <c r="T336" i="43"/>
  <c r="Y336" i="43"/>
  <c r="Z336" i="43"/>
  <c r="AC336" i="43"/>
  <c r="AF336" i="43"/>
  <c r="AG336" i="43" s="1"/>
  <c r="AH336" i="43" s="1"/>
  <c r="AI336" i="43"/>
  <c r="AJ336" i="43"/>
  <c r="AL336" i="43"/>
  <c r="AN336" i="43"/>
  <c r="AP336" i="43"/>
  <c r="AR336" i="43"/>
  <c r="AT336" i="43"/>
  <c r="AY336" i="43"/>
  <c r="BB336" i="43"/>
  <c r="BC336" i="43"/>
  <c r="BD336" i="43" s="1"/>
  <c r="BF336" i="43"/>
  <c r="BG336" i="43"/>
  <c r="BI336" i="43"/>
  <c r="BN336" i="43"/>
  <c r="BQ336" i="43"/>
  <c r="BT336" i="43"/>
  <c r="BV336" i="43"/>
  <c r="BX336" i="43"/>
  <c r="BY336" i="43"/>
  <c r="BZ336" i="43"/>
  <c r="CC336" i="43"/>
  <c r="C337" i="43"/>
  <c r="B337" i="43" s="1"/>
  <c r="D337" i="43"/>
  <c r="E337" i="43"/>
  <c r="F337" i="43"/>
  <c r="G337" i="43"/>
  <c r="H337" i="43"/>
  <c r="J337" i="43"/>
  <c r="L337" i="43"/>
  <c r="M337" i="43"/>
  <c r="O337" i="43"/>
  <c r="P337" i="43"/>
  <c r="Q337" i="43" s="1"/>
  <c r="S337" i="43"/>
  <c r="T337" i="43"/>
  <c r="Y337" i="43"/>
  <c r="Z337" i="43"/>
  <c r="AC337" i="43"/>
  <c r="AF337" i="43"/>
  <c r="AG337" i="43"/>
  <c r="AH337" i="43" s="1"/>
  <c r="AI337" i="43"/>
  <c r="AJ337" i="43"/>
  <c r="AL337" i="43"/>
  <c r="AN337" i="43"/>
  <c r="AP337" i="43"/>
  <c r="AR337" i="43"/>
  <c r="AT337" i="43"/>
  <c r="AY337" i="43"/>
  <c r="BB337" i="43"/>
  <c r="BC337" i="43"/>
  <c r="BD337" i="43"/>
  <c r="BF337" i="43"/>
  <c r="BG337" i="43"/>
  <c r="BI337" i="43"/>
  <c r="BN337" i="43"/>
  <c r="BQ337" i="43"/>
  <c r="BT337" i="43"/>
  <c r="BV337" i="43"/>
  <c r="BX337" i="43"/>
  <c r="BY337" i="43"/>
  <c r="BZ337" i="43"/>
  <c r="CC337" i="43"/>
  <c r="B338" i="43"/>
  <c r="C338" i="43"/>
  <c r="D338" i="43"/>
  <c r="E338" i="43"/>
  <c r="F338" i="43"/>
  <c r="G338" i="43"/>
  <c r="H338" i="43"/>
  <c r="J338" i="43"/>
  <c r="L338" i="43"/>
  <c r="M338" i="43" s="1"/>
  <c r="O338" i="43"/>
  <c r="P338" i="43"/>
  <c r="Q338" i="43"/>
  <c r="S338" i="43"/>
  <c r="T338" i="43"/>
  <c r="Y338" i="43"/>
  <c r="Z338" i="43"/>
  <c r="AC338" i="43"/>
  <c r="AF338" i="43"/>
  <c r="AG338" i="43"/>
  <c r="AH338" i="43"/>
  <c r="AI338" i="43"/>
  <c r="AJ338" i="43"/>
  <c r="AL338" i="43"/>
  <c r="AN338" i="43"/>
  <c r="AP338" i="43"/>
  <c r="AR338" i="43"/>
  <c r="AT338" i="43"/>
  <c r="AY338" i="43"/>
  <c r="BB338" i="43"/>
  <c r="BC338" i="43"/>
  <c r="BD338" i="43"/>
  <c r="BF338" i="43"/>
  <c r="BG338" i="43"/>
  <c r="BI338" i="43"/>
  <c r="BN338" i="43"/>
  <c r="BQ338" i="43"/>
  <c r="BT338" i="43"/>
  <c r="BV338" i="43"/>
  <c r="BX338" i="43"/>
  <c r="BY338" i="43"/>
  <c r="BZ338" i="43"/>
  <c r="CC338" i="43"/>
  <c r="C339" i="43"/>
  <c r="B339" i="43" s="1"/>
  <c r="D339" i="43"/>
  <c r="E339" i="43"/>
  <c r="F339" i="43"/>
  <c r="G339" i="43"/>
  <c r="H339" i="43"/>
  <c r="J339" i="43"/>
  <c r="L339" i="43"/>
  <c r="M339" i="43"/>
  <c r="O339" i="43"/>
  <c r="P339" i="43"/>
  <c r="Q339" i="43"/>
  <c r="S339" i="43"/>
  <c r="T339" i="43" s="1"/>
  <c r="Y339" i="43"/>
  <c r="Z339" i="43"/>
  <c r="AC339" i="43"/>
  <c r="AF339" i="43"/>
  <c r="AG339" i="43"/>
  <c r="AH339" i="43"/>
  <c r="AI339" i="43"/>
  <c r="AJ339" i="43" s="1"/>
  <c r="AL339" i="43"/>
  <c r="AN339" i="43"/>
  <c r="AP339" i="43"/>
  <c r="AR339" i="43"/>
  <c r="AT339" i="43"/>
  <c r="AY339" i="43"/>
  <c r="BB339" i="43"/>
  <c r="BC339" i="43" s="1"/>
  <c r="BD339" i="43" s="1"/>
  <c r="BF339" i="43"/>
  <c r="BG339" i="43"/>
  <c r="BI339" i="43"/>
  <c r="BN339" i="43"/>
  <c r="BQ339" i="43"/>
  <c r="BT339" i="43"/>
  <c r="BV339" i="43"/>
  <c r="BX339" i="43"/>
  <c r="BY339" i="43"/>
  <c r="BZ339" i="43"/>
  <c r="CC339" i="43"/>
  <c r="C340" i="43"/>
  <c r="B340" i="43" s="1"/>
  <c r="D340" i="43"/>
  <c r="E340" i="43"/>
  <c r="F340" i="43"/>
  <c r="G340" i="43"/>
  <c r="H340" i="43"/>
  <c r="J340" i="43"/>
  <c r="L340" i="43"/>
  <c r="M340" i="43"/>
  <c r="O340" i="43"/>
  <c r="P340" i="43"/>
  <c r="Q340" i="43"/>
  <c r="S340" i="43"/>
  <c r="T340" i="43"/>
  <c r="Y340" i="43"/>
  <c r="Z340" i="43"/>
  <c r="AC340" i="43"/>
  <c r="AF340" i="43"/>
  <c r="AG340" i="43" s="1"/>
  <c r="AH340" i="43" s="1"/>
  <c r="AI340" i="43"/>
  <c r="AJ340" i="43"/>
  <c r="AL340" i="43"/>
  <c r="AN340" i="43"/>
  <c r="AP340" i="43"/>
  <c r="AR340" i="43"/>
  <c r="AT340" i="43"/>
  <c r="AY340" i="43"/>
  <c r="BB340" i="43"/>
  <c r="BC340" i="43"/>
  <c r="BD340" i="43" s="1"/>
  <c r="BF340" i="43"/>
  <c r="BG340" i="43"/>
  <c r="BI340" i="43"/>
  <c r="BN340" i="43"/>
  <c r="BQ340" i="43"/>
  <c r="BT340" i="43"/>
  <c r="BV340" i="43"/>
  <c r="BX340" i="43"/>
  <c r="BY340" i="43"/>
  <c r="BZ340" i="43"/>
  <c r="CC340" i="43"/>
  <c r="C341" i="43"/>
  <c r="B341" i="43" s="1"/>
  <c r="D341" i="43"/>
  <c r="E341" i="43"/>
  <c r="F341" i="43"/>
  <c r="G341" i="43"/>
  <c r="H341" i="43"/>
  <c r="J341" i="43"/>
  <c r="L341" i="43"/>
  <c r="M341" i="43"/>
  <c r="O341" i="43"/>
  <c r="P341" i="43"/>
  <c r="Q341" i="43" s="1"/>
  <c r="S341" i="43"/>
  <c r="T341" i="43"/>
  <c r="Y341" i="43"/>
  <c r="Z341" i="43"/>
  <c r="AC341" i="43"/>
  <c r="AF341" i="43"/>
  <c r="AG341" i="43"/>
  <c r="AH341" i="43" s="1"/>
  <c r="AI341" i="43"/>
  <c r="AJ341" i="43"/>
  <c r="AL341" i="43"/>
  <c r="AN341" i="43"/>
  <c r="AP341" i="43"/>
  <c r="AR341" i="43"/>
  <c r="AT341" i="43"/>
  <c r="AY341" i="43"/>
  <c r="BB341" i="43"/>
  <c r="BC341" i="43"/>
  <c r="BD341" i="43"/>
  <c r="BF341" i="43"/>
  <c r="BG341" i="43"/>
  <c r="BI341" i="43"/>
  <c r="BN341" i="43"/>
  <c r="BQ341" i="43"/>
  <c r="BT341" i="43"/>
  <c r="BV341" i="43"/>
  <c r="BX341" i="43"/>
  <c r="BY341" i="43"/>
  <c r="BZ341" i="43"/>
  <c r="CC341" i="43"/>
  <c r="B342" i="43"/>
  <c r="C342" i="43"/>
  <c r="D342" i="43"/>
  <c r="E342" i="43"/>
  <c r="F342" i="43"/>
  <c r="G342" i="43"/>
  <c r="H342" i="43"/>
  <c r="J342" i="43"/>
  <c r="L342" i="43"/>
  <c r="M342" i="43" s="1"/>
  <c r="O342" i="43"/>
  <c r="P342" i="43"/>
  <c r="Q342" i="43"/>
  <c r="S342" i="43"/>
  <c r="T342" i="43"/>
  <c r="Y342" i="43"/>
  <c r="Z342" i="43"/>
  <c r="AC342" i="43"/>
  <c r="AF342" i="43"/>
  <c r="AG342" i="43"/>
  <c r="AH342" i="43"/>
  <c r="AI342" i="43"/>
  <c r="AJ342" i="43"/>
  <c r="AL342" i="43"/>
  <c r="AN342" i="43"/>
  <c r="AP342" i="43"/>
  <c r="AR342" i="43"/>
  <c r="AT342" i="43"/>
  <c r="AY342" i="43"/>
  <c r="BB342" i="43"/>
  <c r="BC342" i="43"/>
  <c r="BD342" i="43"/>
  <c r="BF342" i="43"/>
  <c r="BG342" i="43"/>
  <c r="BI342" i="43"/>
  <c r="BN342" i="43"/>
  <c r="BQ342" i="43"/>
  <c r="BT342" i="43"/>
  <c r="BV342" i="43"/>
  <c r="BX342" i="43"/>
  <c r="BY342" i="43"/>
  <c r="BZ342" i="43"/>
  <c r="CC342" i="43"/>
  <c r="C343" i="43"/>
  <c r="B343" i="43" s="1"/>
  <c r="D343" i="43"/>
  <c r="E343" i="43"/>
  <c r="F343" i="43"/>
  <c r="G343" i="43"/>
  <c r="H343" i="43"/>
  <c r="J343" i="43"/>
  <c r="L343" i="43"/>
  <c r="M343" i="43"/>
  <c r="O343" i="43"/>
  <c r="P343" i="43"/>
  <c r="Q343" i="43"/>
  <c r="S343" i="43"/>
  <c r="T343" i="43" s="1"/>
  <c r="Y343" i="43"/>
  <c r="Z343" i="43"/>
  <c r="AC343" i="43"/>
  <c r="AF343" i="43"/>
  <c r="AG343" i="43"/>
  <c r="AH343" i="43"/>
  <c r="AI343" i="43"/>
  <c r="AJ343" i="43" s="1"/>
  <c r="AL343" i="43"/>
  <c r="AN343" i="43"/>
  <c r="AP343" i="43"/>
  <c r="AR343" i="43"/>
  <c r="AT343" i="43"/>
  <c r="AY343" i="43"/>
  <c r="BB343" i="43"/>
  <c r="BC343" i="43" s="1"/>
  <c r="BD343" i="43" s="1"/>
  <c r="BF343" i="43"/>
  <c r="BG343" i="43"/>
  <c r="BI343" i="43"/>
  <c r="BN343" i="43"/>
  <c r="BQ343" i="43"/>
  <c r="BT343" i="43"/>
  <c r="BV343" i="43"/>
  <c r="BX343" i="43"/>
  <c r="BY343" i="43"/>
  <c r="BZ343" i="43"/>
  <c r="CC343" i="43"/>
  <c r="C344" i="43"/>
  <c r="B344" i="43" s="1"/>
  <c r="D344" i="43"/>
  <c r="E344" i="43"/>
  <c r="F344" i="43"/>
  <c r="G344" i="43"/>
  <c r="H344" i="43"/>
  <c r="J344" i="43"/>
  <c r="L344" i="43"/>
  <c r="M344" i="43"/>
  <c r="O344" i="43"/>
  <c r="P344" i="43"/>
  <c r="Q344" i="43"/>
  <c r="S344" i="43"/>
  <c r="T344" i="43"/>
  <c r="Y344" i="43"/>
  <c r="Z344" i="43"/>
  <c r="AC344" i="43"/>
  <c r="AF344" i="43"/>
  <c r="AG344" i="43" s="1"/>
  <c r="AH344" i="43" s="1"/>
  <c r="AI344" i="43"/>
  <c r="AJ344" i="43"/>
  <c r="AL344" i="43"/>
  <c r="AN344" i="43"/>
  <c r="AP344" i="43"/>
  <c r="AR344" i="43"/>
  <c r="AT344" i="43"/>
  <c r="AY344" i="43"/>
  <c r="BB344" i="43"/>
  <c r="BC344" i="43"/>
  <c r="BD344" i="43" s="1"/>
  <c r="BF344" i="43"/>
  <c r="BG344" i="43"/>
  <c r="BI344" i="43"/>
  <c r="BN344" i="43"/>
  <c r="BQ344" i="43"/>
  <c r="BT344" i="43"/>
  <c r="BV344" i="43"/>
  <c r="BX344" i="43"/>
  <c r="BY344" i="43"/>
  <c r="BZ344" i="43"/>
  <c r="CC344" i="43"/>
  <c r="C345" i="43"/>
  <c r="B345" i="43" s="1"/>
  <c r="D345" i="43"/>
  <c r="E345" i="43"/>
  <c r="F345" i="43"/>
  <c r="G345" i="43"/>
  <c r="H345" i="43"/>
  <c r="J345" i="43"/>
  <c r="L345" i="43"/>
  <c r="M345" i="43"/>
  <c r="O345" i="43"/>
  <c r="P345" i="43"/>
  <c r="Q345" i="43" s="1"/>
  <c r="S345" i="43"/>
  <c r="T345" i="43"/>
  <c r="Y345" i="43"/>
  <c r="Z345" i="43"/>
  <c r="AC345" i="43"/>
  <c r="AF345" i="43"/>
  <c r="AG345" i="43"/>
  <c r="AH345" i="43" s="1"/>
  <c r="AI345" i="43"/>
  <c r="AJ345" i="43"/>
  <c r="AL345" i="43"/>
  <c r="AN345" i="43"/>
  <c r="AP345" i="43"/>
  <c r="AR345" i="43"/>
  <c r="AT345" i="43"/>
  <c r="AY345" i="43"/>
  <c r="BB345" i="43"/>
  <c r="BC345" i="43"/>
  <c r="BD345" i="43"/>
  <c r="BF345" i="43"/>
  <c r="BG345" i="43"/>
  <c r="BI345" i="43"/>
  <c r="BN345" i="43"/>
  <c r="BQ345" i="43"/>
  <c r="BT345" i="43"/>
  <c r="BV345" i="43"/>
  <c r="BX345" i="43"/>
  <c r="BY345" i="43"/>
  <c r="BZ345" i="43"/>
  <c r="CC345" i="43"/>
  <c r="B346" i="43"/>
  <c r="C346" i="43"/>
  <c r="D346" i="43"/>
  <c r="E346" i="43"/>
  <c r="F346" i="43"/>
  <c r="G346" i="43"/>
  <c r="H346" i="43"/>
  <c r="J346" i="43"/>
  <c r="L346" i="43"/>
  <c r="M346" i="43" s="1"/>
  <c r="O346" i="43"/>
  <c r="P346" i="43"/>
  <c r="Q346" i="43"/>
  <c r="S346" i="43"/>
  <c r="T346" i="43"/>
  <c r="Y346" i="43"/>
  <c r="Z346" i="43"/>
  <c r="AC346" i="43"/>
  <c r="AF346" i="43"/>
  <c r="AG346" i="43"/>
  <c r="AH346" i="43"/>
  <c r="AI346" i="43"/>
  <c r="AJ346" i="43"/>
  <c r="AL346" i="43"/>
  <c r="AN346" i="43"/>
  <c r="AP346" i="43"/>
  <c r="AR346" i="43"/>
  <c r="AT346" i="43"/>
  <c r="AY346" i="43"/>
  <c r="BB346" i="43"/>
  <c r="BC346" i="43"/>
  <c r="BD346" i="43"/>
  <c r="BF346" i="43"/>
  <c r="BG346" i="43"/>
  <c r="BI346" i="43"/>
  <c r="BN346" i="43"/>
  <c r="BQ346" i="43"/>
  <c r="BT346" i="43"/>
  <c r="BV346" i="43"/>
  <c r="BX346" i="43"/>
  <c r="BY346" i="43"/>
  <c r="BZ346" i="43"/>
  <c r="CC346" i="43"/>
  <c r="C347" i="43"/>
  <c r="B347" i="43" s="1"/>
  <c r="D347" i="43"/>
  <c r="E347" i="43"/>
  <c r="F347" i="43"/>
  <c r="G347" i="43"/>
  <c r="H347" i="43"/>
  <c r="J347" i="43"/>
  <c r="L347" i="43"/>
  <c r="M347" i="43"/>
  <c r="O347" i="43"/>
  <c r="P347" i="43"/>
  <c r="Q347" i="43"/>
  <c r="S347" i="43"/>
  <c r="T347" i="43" s="1"/>
  <c r="Y347" i="43"/>
  <c r="Z347" i="43"/>
  <c r="AC347" i="43"/>
  <c r="AF347" i="43"/>
  <c r="AG347" i="43"/>
  <c r="AH347" i="43"/>
  <c r="AI347" i="43"/>
  <c r="AJ347" i="43" s="1"/>
  <c r="AL347" i="43"/>
  <c r="AN347" i="43"/>
  <c r="AP347" i="43"/>
  <c r="AR347" i="43"/>
  <c r="AT347" i="43"/>
  <c r="AY347" i="43"/>
  <c r="BB347" i="43"/>
  <c r="BC347" i="43" s="1"/>
  <c r="BD347" i="43" s="1"/>
  <c r="BF347" i="43"/>
  <c r="BG347" i="43"/>
  <c r="BI347" i="43"/>
  <c r="BN347" i="43"/>
  <c r="BQ347" i="43"/>
  <c r="BT347" i="43"/>
  <c r="BV347" i="43"/>
  <c r="BX347" i="43"/>
  <c r="BY347" i="43"/>
  <c r="BZ347" i="43"/>
  <c r="CC347" i="43"/>
  <c r="C348" i="43"/>
  <c r="B348" i="43" s="1"/>
  <c r="D348" i="43"/>
  <c r="E348" i="43"/>
  <c r="F348" i="43"/>
  <c r="G348" i="43"/>
  <c r="H348" i="43"/>
  <c r="J348" i="43"/>
  <c r="L348" i="43"/>
  <c r="M348" i="43"/>
  <c r="O348" i="43"/>
  <c r="P348" i="43"/>
  <c r="Q348" i="43"/>
  <c r="S348" i="43"/>
  <c r="T348" i="43"/>
  <c r="Y348" i="43"/>
  <c r="Z348" i="43"/>
  <c r="AC348" i="43"/>
  <c r="AF348" i="43"/>
  <c r="AG348" i="43" s="1"/>
  <c r="AH348" i="43" s="1"/>
  <c r="AI348" i="43"/>
  <c r="AJ348" i="43"/>
  <c r="AL348" i="43"/>
  <c r="AN348" i="43"/>
  <c r="AP348" i="43"/>
  <c r="AR348" i="43"/>
  <c r="AT348" i="43"/>
  <c r="AY348" i="43"/>
  <c r="BB348" i="43"/>
  <c r="BC348" i="43"/>
  <c r="BD348" i="43" s="1"/>
  <c r="BF348" i="43"/>
  <c r="BG348" i="43"/>
  <c r="BI348" i="43"/>
  <c r="BN348" i="43"/>
  <c r="BQ348" i="43"/>
  <c r="BT348" i="43"/>
  <c r="BV348" i="43"/>
  <c r="BX348" i="43"/>
  <c r="BY348" i="43"/>
  <c r="BZ348" i="43"/>
  <c r="CC348" i="43"/>
  <c r="C349" i="43"/>
  <c r="B349" i="43" s="1"/>
  <c r="D349" i="43"/>
  <c r="E349" i="43"/>
  <c r="F349" i="43"/>
  <c r="G349" i="43"/>
  <c r="H349" i="43"/>
  <c r="J349" i="43"/>
  <c r="L349" i="43"/>
  <c r="M349" i="43"/>
  <c r="O349" i="43"/>
  <c r="P349" i="43"/>
  <c r="Q349" i="43" s="1"/>
  <c r="S349" i="43"/>
  <c r="T349" i="43"/>
  <c r="Y349" i="43"/>
  <c r="Z349" i="43"/>
  <c r="AC349" i="43"/>
  <c r="AF349" i="43"/>
  <c r="AG349" i="43"/>
  <c r="AH349" i="43" s="1"/>
  <c r="AI349" i="43"/>
  <c r="AJ349" i="43"/>
  <c r="AL349" i="43"/>
  <c r="AN349" i="43"/>
  <c r="AP349" i="43"/>
  <c r="AR349" i="43"/>
  <c r="AT349" i="43"/>
  <c r="AY349" i="43"/>
  <c r="BB349" i="43"/>
  <c r="BC349" i="43"/>
  <c r="BD349" i="43"/>
  <c r="BF349" i="43"/>
  <c r="BG349" i="43"/>
  <c r="BI349" i="43"/>
  <c r="BN349" i="43"/>
  <c r="BQ349" i="43"/>
  <c r="BT349" i="43"/>
  <c r="BV349" i="43"/>
  <c r="BX349" i="43"/>
  <c r="BY349" i="43"/>
  <c r="BZ349" i="43"/>
  <c r="CC349" i="43"/>
  <c r="B350" i="43"/>
  <c r="C350" i="43"/>
  <c r="D350" i="43"/>
  <c r="E350" i="43"/>
  <c r="F350" i="43"/>
  <c r="G350" i="43"/>
  <c r="H350" i="43"/>
  <c r="J350" i="43"/>
  <c r="L350" i="43"/>
  <c r="M350" i="43" s="1"/>
  <c r="O350" i="43"/>
  <c r="P350" i="43"/>
  <c r="Q350" i="43"/>
  <c r="S350" i="43"/>
  <c r="T350" i="43"/>
  <c r="Y350" i="43"/>
  <c r="Z350" i="43"/>
  <c r="AC350" i="43"/>
  <c r="AF350" i="43"/>
  <c r="AG350" i="43"/>
  <c r="AH350" i="43"/>
  <c r="AI350" i="43"/>
  <c r="AJ350" i="43"/>
  <c r="AL350" i="43"/>
  <c r="AN350" i="43"/>
  <c r="AP350" i="43"/>
  <c r="AR350" i="43"/>
  <c r="AT350" i="43"/>
  <c r="AY350" i="43"/>
  <c r="BB350" i="43"/>
  <c r="BC350" i="43"/>
  <c r="BD350" i="43"/>
  <c r="BF350" i="43"/>
  <c r="BG350" i="43"/>
  <c r="BI350" i="43"/>
  <c r="BN350" i="43"/>
  <c r="BQ350" i="43"/>
  <c r="BT350" i="43"/>
  <c r="BV350" i="43"/>
  <c r="BX350" i="43"/>
  <c r="BY350" i="43"/>
  <c r="BZ350" i="43"/>
  <c r="CC350" i="43"/>
  <c r="C351" i="43"/>
  <c r="B351" i="43" s="1"/>
  <c r="D351" i="43"/>
  <c r="E351" i="43"/>
  <c r="F351" i="43"/>
  <c r="G351" i="43"/>
  <c r="H351" i="43"/>
  <c r="J351" i="43"/>
  <c r="L351" i="43"/>
  <c r="M351" i="43"/>
  <c r="O351" i="43"/>
  <c r="P351" i="43"/>
  <c r="Q351" i="43"/>
  <c r="S351" i="43"/>
  <c r="T351" i="43" s="1"/>
  <c r="Y351" i="43"/>
  <c r="Z351" i="43"/>
  <c r="AC351" i="43"/>
  <c r="AF351" i="43"/>
  <c r="AG351" i="43"/>
  <c r="AH351" i="43"/>
  <c r="AI351" i="43"/>
  <c r="AJ351" i="43" s="1"/>
  <c r="AL351" i="43"/>
  <c r="AN351" i="43"/>
  <c r="AP351" i="43"/>
  <c r="AR351" i="43"/>
  <c r="AT351" i="43"/>
  <c r="AY351" i="43"/>
  <c r="BB351" i="43"/>
  <c r="BC351" i="43" s="1"/>
  <c r="BD351" i="43" s="1"/>
  <c r="BF351" i="43"/>
  <c r="BG351" i="43"/>
  <c r="BI351" i="43"/>
  <c r="BN351" i="43"/>
  <c r="BQ351" i="43"/>
  <c r="BT351" i="43"/>
  <c r="BV351" i="43"/>
  <c r="BX351" i="43"/>
  <c r="BY351" i="43"/>
  <c r="BZ351" i="43"/>
  <c r="CC351" i="43"/>
  <c r="C352" i="43"/>
  <c r="B352" i="43" s="1"/>
  <c r="D352" i="43"/>
  <c r="E352" i="43"/>
  <c r="F352" i="43"/>
  <c r="G352" i="43"/>
  <c r="H352" i="43"/>
  <c r="J352" i="43"/>
  <c r="L352" i="43"/>
  <c r="M352" i="43"/>
  <c r="O352" i="43"/>
  <c r="P352" i="43"/>
  <c r="Q352" i="43"/>
  <c r="S352" i="43"/>
  <c r="T352" i="43"/>
  <c r="Y352" i="43"/>
  <c r="Z352" i="43"/>
  <c r="AC352" i="43"/>
  <c r="AF352" i="43"/>
  <c r="AG352" i="43" s="1"/>
  <c r="AH352" i="43" s="1"/>
  <c r="AI352" i="43"/>
  <c r="AJ352" i="43"/>
  <c r="AL352" i="43"/>
  <c r="AN352" i="43"/>
  <c r="AP352" i="43"/>
  <c r="AR352" i="43"/>
  <c r="AT352" i="43"/>
  <c r="AY352" i="43"/>
  <c r="BB352" i="43"/>
  <c r="BC352" i="43"/>
  <c r="BD352" i="43" s="1"/>
  <c r="BF352" i="43"/>
  <c r="BG352" i="43"/>
  <c r="BI352" i="43"/>
  <c r="BN352" i="43"/>
  <c r="BQ352" i="43"/>
  <c r="BT352" i="43"/>
  <c r="BV352" i="43"/>
  <c r="BX352" i="43"/>
  <c r="BY352" i="43"/>
  <c r="BZ352" i="43"/>
  <c r="CC352" i="43"/>
  <c r="C353" i="43"/>
  <c r="B353" i="43" s="1"/>
  <c r="D353" i="43"/>
  <c r="E353" i="43"/>
  <c r="F353" i="43"/>
  <c r="G353" i="43"/>
  <c r="H353" i="43"/>
  <c r="J353" i="43"/>
  <c r="L353" i="43"/>
  <c r="M353" i="43"/>
  <c r="O353" i="43"/>
  <c r="P353" i="43"/>
  <c r="Q353" i="43" s="1"/>
  <c r="S353" i="43"/>
  <c r="T353" i="43"/>
  <c r="Y353" i="43"/>
  <c r="Z353" i="43"/>
  <c r="AC353" i="43"/>
  <c r="AF353" i="43"/>
  <c r="AG353" i="43"/>
  <c r="AH353" i="43" s="1"/>
  <c r="AI353" i="43"/>
  <c r="AJ353" i="43"/>
  <c r="AL353" i="43"/>
  <c r="AN353" i="43"/>
  <c r="AP353" i="43"/>
  <c r="AR353" i="43"/>
  <c r="AT353" i="43"/>
  <c r="AY353" i="43"/>
  <c r="BB353" i="43"/>
  <c r="BC353" i="43"/>
  <c r="BD353" i="43"/>
  <c r="BF353" i="43"/>
  <c r="BG353" i="43"/>
  <c r="BI353" i="43"/>
  <c r="BN353" i="43"/>
  <c r="BQ353" i="43"/>
  <c r="BT353" i="43"/>
  <c r="BV353" i="43"/>
  <c r="BX353" i="43"/>
  <c r="BY353" i="43"/>
  <c r="BZ353" i="43"/>
  <c r="CC353" i="43"/>
  <c r="B354" i="43"/>
  <c r="C354" i="43"/>
  <c r="D354" i="43"/>
  <c r="E354" i="43"/>
  <c r="F354" i="43"/>
  <c r="G354" i="43"/>
  <c r="H354" i="43"/>
  <c r="J354" i="43"/>
  <c r="L354" i="43"/>
  <c r="M354" i="43" s="1"/>
  <c r="O354" i="43"/>
  <c r="P354" i="43"/>
  <c r="Q354" i="43"/>
  <c r="S354" i="43"/>
  <c r="T354" i="43"/>
  <c r="Y354" i="43"/>
  <c r="Z354" i="43"/>
  <c r="AC354" i="43"/>
  <c r="AF354" i="43"/>
  <c r="AG354" i="43"/>
  <c r="AH354" i="43"/>
  <c r="AI354" i="43"/>
  <c r="AJ354" i="43"/>
  <c r="AL354" i="43"/>
  <c r="AN354" i="43"/>
  <c r="AP354" i="43"/>
  <c r="AR354" i="43"/>
  <c r="AT354" i="43"/>
  <c r="AY354" i="43"/>
  <c r="BB354" i="43"/>
  <c r="BC354" i="43"/>
  <c r="BD354" i="43"/>
  <c r="BF354" i="43"/>
  <c r="BG354" i="43"/>
  <c r="BI354" i="43"/>
  <c r="BN354" i="43"/>
  <c r="BQ354" i="43"/>
  <c r="BT354" i="43"/>
  <c r="BV354" i="43"/>
  <c r="BX354" i="43"/>
  <c r="BY354" i="43"/>
  <c r="BZ354" i="43"/>
  <c r="CC354" i="43"/>
  <c r="C355" i="43"/>
  <c r="B355" i="43" s="1"/>
  <c r="D355" i="43"/>
  <c r="E355" i="43"/>
  <c r="F355" i="43"/>
  <c r="G355" i="43"/>
  <c r="H355" i="43"/>
  <c r="J355" i="43"/>
  <c r="L355" i="43"/>
  <c r="M355" i="43"/>
  <c r="O355" i="43"/>
  <c r="P355" i="43"/>
  <c r="Q355" i="43"/>
  <c r="S355" i="43"/>
  <c r="T355" i="43" s="1"/>
  <c r="Y355" i="43"/>
  <c r="Z355" i="43"/>
  <c r="AC355" i="43"/>
  <c r="AF355" i="43"/>
  <c r="AG355" i="43"/>
  <c r="AH355" i="43"/>
  <c r="AI355" i="43"/>
  <c r="AJ355" i="43" s="1"/>
  <c r="AL355" i="43"/>
  <c r="AN355" i="43"/>
  <c r="AP355" i="43"/>
  <c r="AR355" i="43"/>
  <c r="AT355" i="43"/>
  <c r="AY355" i="43"/>
  <c r="BB355" i="43"/>
  <c r="BC355" i="43" s="1"/>
  <c r="BD355" i="43" s="1"/>
  <c r="BF355" i="43"/>
  <c r="BG355" i="43"/>
  <c r="BI355" i="43"/>
  <c r="BN355" i="43"/>
  <c r="BQ355" i="43"/>
  <c r="BT355" i="43"/>
  <c r="BV355" i="43"/>
  <c r="BX355" i="43"/>
  <c r="BY355" i="43"/>
  <c r="BZ355" i="43"/>
  <c r="CC355" i="43"/>
  <c r="C356" i="43"/>
  <c r="B356" i="43" s="1"/>
  <c r="D356" i="43"/>
  <c r="E356" i="43"/>
  <c r="F356" i="43"/>
  <c r="G356" i="43"/>
  <c r="H356" i="43"/>
  <c r="J356" i="43"/>
  <c r="L356" i="43"/>
  <c r="M356" i="43"/>
  <c r="O356" i="43"/>
  <c r="P356" i="43"/>
  <c r="Q356" i="43"/>
  <c r="S356" i="43"/>
  <c r="T356" i="43"/>
  <c r="Y356" i="43"/>
  <c r="Z356" i="43"/>
  <c r="AC356" i="43"/>
  <c r="AF356" i="43"/>
  <c r="AG356" i="43" s="1"/>
  <c r="AH356" i="43" s="1"/>
  <c r="AI356" i="43"/>
  <c r="AJ356" i="43"/>
  <c r="AL356" i="43"/>
  <c r="AN356" i="43"/>
  <c r="AP356" i="43"/>
  <c r="AR356" i="43"/>
  <c r="AT356" i="43"/>
  <c r="AY356" i="43"/>
  <c r="BB356" i="43"/>
  <c r="BC356" i="43"/>
  <c r="BD356" i="43" s="1"/>
  <c r="BF356" i="43"/>
  <c r="BG356" i="43"/>
  <c r="BI356" i="43"/>
  <c r="BN356" i="43"/>
  <c r="BQ356" i="43"/>
  <c r="BT356" i="43"/>
  <c r="BV356" i="43"/>
  <c r="BX356" i="43"/>
  <c r="BY356" i="43"/>
  <c r="BZ356" i="43"/>
  <c r="CC356" i="43"/>
  <c r="C357" i="43"/>
  <c r="B357" i="43" s="1"/>
  <c r="D357" i="43"/>
  <c r="E357" i="43"/>
  <c r="F357" i="43"/>
  <c r="G357" i="43"/>
  <c r="H357" i="43"/>
  <c r="J357" i="43"/>
  <c r="L357" i="43"/>
  <c r="M357" i="43"/>
  <c r="O357" i="43"/>
  <c r="P357" i="43"/>
  <c r="Q357" i="43" s="1"/>
  <c r="S357" i="43"/>
  <c r="T357" i="43"/>
  <c r="Y357" i="43"/>
  <c r="Z357" i="43"/>
  <c r="AC357" i="43"/>
  <c r="AF357" i="43"/>
  <c r="AG357" i="43"/>
  <c r="AH357" i="43" s="1"/>
  <c r="AI357" i="43"/>
  <c r="AJ357" i="43"/>
  <c r="AL357" i="43"/>
  <c r="AN357" i="43"/>
  <c r="AP357" i="43"/>
  <c r="AR357" i="43"/>
  <c r="AT357" i="43"/>
  <c r="AY357" i="43"/>
  <c r="BB357" i="43"/>
  <c r="BC357" i="43"/>
  <c r="BD357" i="43"/>
  <c r="BF357" i="43"/>
  <c r="BG357" i="43"/>
  <c r="BI357" i="43"/>
  <c r="BN357" i="43"/>
  <c r="BQ357" i="43"/>
  <c r="BT357" i="43"/>
  <c r="BV357" i="43"/>
  <c r="BX357" i="43"/>
  <c r="BY357" i="43"/>
  <c r="BZ357" i="43"/>
  <c r="CC357" i="43"/>
  <c r="B358" i="43"/>
  <c r="C358" i="43"/>
  <c r="D358" i="43"/>
  <c r="E358" i="43"/>
  <c r="F358" i="43"/>
  <c r="G358" i="43"/>
  <c r="H358" i="43"/>
  <c r="J358" i="43"/>
  <c r="L358" i="43"/>
  <c r="M358" i="43" s="1"/>
  <c r="O358" i="43"/>
  <c r="P358" i="43"/>
  <c r="Q358" i="43"/>
  <c r="S358" i="43"/>
  <c r="T358" i="43"/>
  <c r="Y358" i="43"/>
  <c r="Z358" i="43"/>
  <c r="AC358" i="43"/>
  <c r="AF358" i="43"/>
  <c r="AG358" i="43"/>
  <c r="AH358" i="43"/>
  <c r="AI358" i="43"/>
  <c r="AJ358" i="43"/>
  <c r="AL358" i="43"/>
  <c r="AN358" i="43"/>
  <c r="AP358" i="43"/>
  <c r="AR358" i="43"/>
  <c r="AT358" i="43"/>
  <c r="AY358" i="43"/>
  <c r="BB358" i="43"/>
  <c r="BC358" i="43"/>
  <c r="BD358" i="43"/>
  <c r="BF358" i="43"/>
  <c r="BG358" i="43"/>
  <c r="BI358" i="43"/>
  <c r="BN358" i="43"/>
  <c r="BQ358" i="43"/>
  <c r="BT358" i="43"/>
  <c r="BV358" i="43"/>
  <c r="BX358" i="43"/>
  <c r="BY358" i="43"/>
  <c r="BZ358" i="43"/>
  <c r="CC358" i="43"/>
  <c r="C359" i="43"/>
  <c r="B359" i="43" s="1"/>
  <c r="D359" i="43"/>
  <c r="E359" i="43"/>
  <c r="F359" i="43"/>
  <c r="G359" i="43"/>
  <c r="H359" i="43"/>
  <c r="J359" i="43"/>
  <c r="L359" i="43"/>
  <c r="M359" i="43"/>
  <c r="O359" i="43"/>
  <c r="P359" i="43"/>
  <c r="Q359" i="43"/>
  <c r="S359" i="43"/>
  <c r="T359" i="43" s="1"/>
  <c r="Y359" i="43"/>
  <c r="Z359" i="43"/>
  <c r="AC359" i="43"/>
  <c r="AF359" i="43"/>
  <c r="AG359" i="43"/>
  <c r="AH359" i="43"/>
  <c r="AI359" i="43"/>
  <c r="AJ359" i="43" s="1"/>
  <c r="AL359" i="43"/>
  <c r="AN359" i="43"/>
  <c r="AP359" i="43"/>
  <c r="AR359" i="43"/>
  <c r="AT359" i="43"/>
  <c r="AY359" i="43"/>
  <c r="BB359" i="43"/>
  <c r="BC359" i="43" s="1"/>
  <c r="BD359" i="43" s="1"/>
  <c r="BF359" i="43"/>
  <c r="BG359" i="43"/>
  <c r="BI359" i="43"/>
  <c r="BN359" i="43"/>
  <c r="BQ359" i="43"/>
  <c r="BT359" i="43"/>
  <c r="BV359" i="43"/>
  <c r="BX359" i="43"/>
  <c r="BY359" i="43"/>
  <c r="BZ359" i="43"/>
  <c r="CC359" i="43"/>
  <c r="C360" i="43"/>
  <c r="B360" i="43" s="1"/>
  <c r="D360" i="43"/>
  <c r="E360" i="43"/>
  <c r="F360" i="43"/>
  <c r="G360" i="43"/>
  <c r="H360" i="43"/>
  <c r="J360" i="43"/>
  <c r="L360" i="43"/>
  <c r="M360" i="43"/>
  <c r="O360" i="43"/>
  <c r="P360" i="43"/>
  <c r="Q360" i="43"/>
  <c r="S360" i="43"/>
  <c r="T360" i="43"/>
  <c r="Y360" i="43"/>
  <c r="Z360" i="43"/>
  <c r="AC360" i="43"/>
  <c r="AF360" i="43"/>
  <c r="AG360" i="43" s="1"/>
  <c r="AH360" i="43" s="1"/>
  <c r="AI360" i="43"/>
  <c r="AJ360" i="43"/>
  <c r="AL360" i="43"/>
  <c r="AN360" i="43"/>
  <c r="AP360" i="43"/>
  <c r="AR360" i="43"/>
  <c r="AT360" i="43"/>
  <c r="AY360" i="43"/>
  <c r="BB360" i="43"/>
  <c r="BC360" i="43"/>
  <c r="BD360" i="43" s="1"/>
  <c r="BF360" i="43"/>
  <c r="BG360" i="43"/>
  <c r="BI360" i="43"/>
  <c r="BN360" i="43"/>
  <c r="BQ360" i="43"/>
  <c r="BT360" i="43"/>
  <c r="BV360" i="43"/>
  <c r="BX360" i="43"/>
  <c r="BY360" i="43"/>
  <c r="BZ360" i="43"/>
  <c r="CC360" i="43"/>
  <c r="C361" i="43"/>
  <c r="B361" i="43" s="1"/>
  <c r="D361" i="43"/>
  <c r="E361" i="43"/>
  <c r="F361" i="43"/>
  <c r="G361" i="43"/>
  <c r="H361" i="43"/>
  <c r="J361" i="43"/>
  <c r="L361" i="43"/>
  <c r="M361" i="43"/>
  <c r="O361" i="43"/>
  <c r="P361" i="43"/>
  <c r="Q361" i="43" s="1"/>
  <c r="S361" i="43"/>
  <c r="T361" i="43"/>
  <c r="Y361" i="43"/>
  <c r="Z361" i="43"/>
  <c r="AC361" i="43"/>
  <c r="AF361" i="43"/>
  <c r="AG361" i="43"/>
  <c r="AH361" i="43" s="1"/>
  <c r="AI361" i="43"/>
  <c r="AJ361" i="43"/>
  <c r="AL361" i="43"/>
  <c r="AN361" i="43"/>
  <c r="AP361" i="43"/>
  <c r="AR361" i="43"/>
  <c r="AT361" i="43"/>
  <c r="AY361" i="43"/>
  <c r="BB361" i="43"/>
  <c r="BC361" i="43"/>
  <c r="BD361" i="43"/>
  <c r="BF361" i="43"/>
  <c r="BG361" i="43"/>
  <c r="BI361" i="43"/>
  <c r="BN361" i="43"/>
  <c r="BQ361" i="43"/>
  <c r="BT361" i="43"/>
  <c r="BV361" i="43"/>
  <c r="BX361" i="43"/>
  <c r="BY361" i="43"/>
  <c r="BZ361" i="43"/>
  <c r="CC361" i="43"/>
  <c r="B362" i="43"/>
  <c r="C362" i="43"/>
  <c r="D362" i="43"/>
  <c r="E362" i="43"/>
  <c r="F362" i="43"/>
  <c r="G362" i="43"/>
  <c r="H362" i="43"/>
  <c r="J362" i="43"/>
  <c r="L362" i="43"/>
  <c r="M362" i="43" s="1"/>
  <c r="O362" i="43"/>
  <c r="P362" i="43"/>
  <c r="Q362" i="43"/>
  <c r="S362" i="43"/>
  <c r="T362" i="43"/>
  <c r="Y362" i="43"/>
  <c r="Z362" i="43"/>
  <c r="AC362" i="43"/>
  <c r="AF362" i="43"/>
  <c r="AG362" i="43"/>
  <c r="AH362" i="43"/>
  <c r="AI362" i="43"/>
  <c r="AJ362" i="43"/>
  <c r="AL362" i="43"/>
  <c r="AN362" i="43"/>
  <c r="AP362" i="43"/>
  <c r="AR362" i="43"/>
  <c r="AT362" i="43"/>
  <c r="AY362" i="43"/>
  <c r="BB362" i="43"/>
  <c r="BC362" i="43"/>
  <c r="BD362" i="43"/>
  <c r="BF362" i="43"/>
  <c r="BG362" i="43"/>
  <c r="BI362" i="43"/>
  <c r="BN362" i="43"/>
  <c r="BQ362" i="43"/>
  <c r="BT362" i="43"/>
  <c r="BV362" i="43"/>
  <c r="BX362" i="43"/>
  <c r="BY362" i="43"/>
  <c r="BZ362" i="43"/>
  <c r="CC362" i="43"/>
  <c r="C363" i="43"/>
  <c r="B363" i="43" s="1"/>
  <c r="D363" i="43"/>
  <c r="E363" i="43"/>
  <c r="F363" i="43"/>
  <c r="G363" i="43"/>
  <c r="H363" i="43"/>
  <c r="J363" i="43"/>
  <c r="L363" i="43"/>
  <c r="M363" i="43"/>
  <c r="O363" i="43"/>
  <c r="P363" i="43"/>
  <c r="Q363" i="43"/>
  <c r="S363" i="43"/>
  <c r="T363" i="43" s="1"/>
  <c r="Y363" i="43"/>
  <c r="Z363" i="43"/>
  <c r="AC363" i="43"/>
  <c r="AF363" i="43"/>
  <c r="AG363" i="43"/>
  <c r="AH363" i="43"/>
  <c r="AI363" i="43"/>
  <c r="AJ363" i="43" s="1"/>
  <c r="AL363" i="43"/>
  <c r="AN363" i="43"/>
  <c r="AP363" i="43"/>
  <c r="AR363" i="43"/>
  <c r="AT363" i="43"/>
  <c r="AY363" i="43"/>
  <c r="BB363" i="43"/>
  <c r="BC363" i="43" s="1"/>
  <c r="BD363" i="43" s="1"/>
  <c r="BF363" i="43"/>
  <c r="BG363" i="43"/>
  <c r="BI363" i="43"/>
  <c r="BN363" i="43"/>
  <c r="BQ363" i="43"/>
  <c r="BT363" i="43"/>
  <c r="BV363" i="43"/>
  <c r="BX363" i="43"/>
  <c r="BY363" i="43"/>
  <c r="BZ363" i="43"/>
  <c r="CC363" i="43"/>
  <c r="C364" i="43"/>
  <c r="B364" i="43" s="1"/>
  <c r="D364" i="43"/>
  <c r="E364" i="43"/>
  <c r="F364" i="43"/>
  <c r="G364" i="43"/>
  <c r="H364" i="43"/>
  <c r="J364" i="43"/>
  <c r="L364" i="43"/>
  <c r="M364" i="43"/>
  <c r="O364" i="43"/>
  <c r="P364" i="43"/>
  <c r="Q364" i="43"/>
  <c r="S364" i="43"/>
  <c r="T364" i="43"/>
  <c r="Y364" i="43"/>
  <c r="Z364" i="43"/>
  <c r="AC364" i="43"/>
  <c r="AF364" i="43"/>
  <c r="AG364" i="43" s="1"/>
  <c r="AH364" i="43" s="1"/>
  <c r="AI364" i="43"/>
  <c r="AJ364" i="43"/>
  <c r="AL364" i="43"/>
  <c r="AN364" i="43"/>
  <c r="AP364" i="43"/>
  <c r="AR364" i="43"/>
  <c r="AT364" i="43"/>
  <c r="AY364" i="43"/>
  <c r="BB364" i="43"/>
  <c r="BC364" i="43"/>
  <c r="BD364" i="43" s="1"/>
  <c r="BF364" i="43"/>
  <c r="BG364" i="43"/>
  <c r="BI364" i="43"/>
  <c r="BN364" i="43"/>
  <c r="BQ364" i="43"/>
  <c r="BT364" i="43"/>
  <c r="BV364" i="43"/>
  <c r="BX364" i="43"/>
  <c r="BY364" i="43"/>
  <c r="BZ364" i="43"/>
  <c r="CC364" i="43"/>
  <c r="C365" i="43"/>
  <c r="B365" i="43" s="1"/>
  <c r="D365" i="43"/>
  <c r="E365" i="43"/>
  <c r="F365" i="43"/>
  <c r="G365" i="43"/>
  <c r="H365" i="43"/>
  <c r="J365" i="43"/>
  <c r="L365" i="43"/>
  <c r="M365" i="43"/>
  <c r="O365" i="43"/>
  <c r="P365" i="43"/>
  <c r="Q365" i="43" s="1"/>
  <c r="S365" i="43"/>
  <c r="T365" i="43"/>
  <c r="Y365" i="43"/>
  <c r="Z365" i="43"/>
  <c r="AC365" i="43"/>
  <c r="AF365" i="43"/>
  <c r="AG365" i="43"/>
  <c r="AH365" i="43" s="1"/>
  <c r="AI365" i="43"/>
  <c r="AJ365" i="43"/>
  <c r="AL365" i="43"/>
  <c r="AN365" i="43"/>
  <c r="AP365" i="43"/>
  <c r="AR365" i="43"/>
  <c r="AT365" i="43"/>
  <c r="AY365" i="43"/>
  <c r="BB365" i="43"/>
  <c r="BC365" i="43"/>
  <c r="BD365" i="43"/>
  <c r="BF365" i="43"/>
  <c r="BG365" i="43"/>
  <c r="BI365" i="43"/>
  <c r="BN365" i="43"/>
  <c r="BQ365" i="43"/>
  <c r="BT365" i="43"/>
  <c r="BV365" i="43"/>
  <c r="BX365" i="43"/>
  <c r="BY365" i="43"/>
  <c r="BZ365" i="43"/>
  <c r="CC365" i="43"/>
  <c r="B366" i="43"/>
  <c r="C366" i="43"/>
  <c r="D366" i="43"/>
  <c r="E366" i="43"/>
  <c r="F366" i="43"/>
  <c r="G366" i="43"/>
  <c r="H366" i="43"/>
  <c r="J366" i="43"/>
  <c r="L366" i="43"/>
  <c r="M366" i="43" s="1"/>
  <c r="O366" i="43"/>
  <c r="P366" i="43"/>
  <c r="Q366" i="43"/>
  <c r="S366" i="43"/>
  <c r="T366" i="43"/>
  <c r="Y366" i="43"/>
  <c r="Z366" i="43"/>
  <c r="AC366" i="43"/>
  <c r="AF366" i="43"/>
  <c r="AG366" i="43"/>
  <c r="AH366" i="43"/>
  <c r="AI366" i="43"/>
  <c r="AJ366" i="43"/>
  <c r="AL366" i="43"/>
  <c r="AN366" i="43"/>
  <c r="AP366" i="43"/>
  <c r="AR366" i="43"/>
  <c r="AT366" i="43"/>
  <c r="AY366" i="43"/>
  <c r="BB366" i="43"/>
  <c r="BC366" i="43"/>
  <c r="BD366" i="43"/>
  <c r="BF366" i="43"/>
  <c r="BG366" i="43"/>
  <c r="BI366" i="43"/>
  <c r="BN366" i="43"/>
  <c r="BQ366" i="43"/>
  <c r="BT366" i="43"/>
  <c r="BV366" i="43"/>
  <c r="BX366" i="43"/>
  <c r="BY366" i="43"/>
  <c r="BZ366" i="43"/>
  <c r="CC366" i="43"/>
  <c r="C367" i="43"/>
  <c r="B367" i="43" s="1"/>
  <c r="D367" i="43"/>
  <c r="E367" i="43"/>
  <c r="F367" i="43"/>
  <c r="G367" i="43"/>
  <c r="H367" i="43"/>
  <c r="J367" i="43"/>
  <c r="L367" i="43"/>
  <c r="M367" i="43"/>
  <c r="O367" i="43"/>
  <c r="P367" i="43"/>
  <c r="Q367" i="43"/>
  <c r="S367" i="43"/>
  <c r="T367" i="43" s="1"/>
  <c r="Y367" i="43"/>
  <c r="Z367" i="43"/>
  <c r="AC367" i="43"/>
  <c r="AF367" i="43"/>
  <c r="AG367" i="43"/>
  <c r="AH367" i="43"/>
  <c r="AI367" i="43"/>
  <c r="AJ367" i="43" s="1"/>
  <c r="AL367" i="43"/>
  <c r="AN367" i="43"/>
  <c r="AP367" i="43"/>
  <c r="AR367" i="43"/>
  <c r="AT367" i="43"/>
  <c r="AY367" i="43"/>
  <c r="BB367" i="43"/>
  <c r="BC367" i="43" s="1"/>
  <c r="BD367" i="43" s="1"/>
  <c r="BF367" i="43"/>
  <c r="BG367" i="43"/>
  <c r="BI367" i="43"/>
  <c r="BN367" i="43"/>
  <c r="BQ367" i="43"/>
  <c r="BT367" i="43"/>
  <c r="BV367" i="43"/>
  <c r="BX367" i="43"/>
  <c r="BY367" i="43"/>
  <c r="BZ367" i="43"/>
  <c r="CC367" i="43"/>
  <c r="C368" i="43"/>
  <c r="B368" i="43" s="1"/>
  <c r="D368" i="43"/>
  <c r="E368" i="43"/>
  <c r="F368" i="43"/>
  <c r="G368" i="43"/>
  <c r="H368" i="43"/>
  <c r="J368" i="43"/>
  <c r="L368" i="43"/>
  <c r="M368" i="43"/>
  <c r="O368" i="43"/>
  <c r="P368" i="43"/>
  <c r="Q368" i="43"/>
  <c r="S368" i="43"/>
  <c r="T368" i="43"/>
  <c r="Y368" i="43"/>
  <c r="Z368" i="43"/>
  <c r="AC368" i="43"/>
  <c r="AF368" i="43"/>
  <c r="AG368" i="43" s="1"/>
  <c r="AH368" i="43" s="1"/>
  <c r="AI368" i="43"/>
  <c r="AJ368" i="43"/>
  <c r="AL368" i="43"/>
  <c r="AN368" i="43"/>
  <c r="AP368" i="43"/>
  <c r="AR368" i="43"/>
  <c r="AT368" i="43"/>
  <c r="AY368" i="43"/>
  <c r="BB368" i="43"/>
  <c r="BC368" i="43"/>
  <c r="BD368" i="43" s="1"/>
  <c r="BF368" i="43"/>
  <c r="BG368" i="43"/>
  <c r="BI368" i="43"/>
  <c r="BN368" i="43"/>
  <c r="BQ368" i="43"/>
  <c r="BT368" i="43"/>
  <c r="BV368" i="43"/>
  <c r="BX368" i="43"/>
  <c r="BY368" i="43"/>
  <c r="BZ368" i="43"/>
  <c r="CC368" i="43"/>
  <c r="C369" i="43"/>
  <c r="B369" i="43" s="1"/>
  <c r="D369" i="43"/>
  <c r="E369" i="43"/>
  <c r="F369" i="43"/>
  <c r="G369" i="43"/>
  <c r="H369" i="43"/>
  <c r="J369" i="43"/>
  <c r="L369" i="43"/>
  <c r="M369" i="43"/>
  <c r="O369" i="43"/>
  <c r="P369" i="43"/>
  <c r="Q369" i="43" s="1"/>
  <c r="S369" i="43"/>
  <c r="T369" i="43"/>
  <c r="Y369" i="43"/>
  <c r="Z369" i="43"/>
  <c r="AC369" i="43"/>
  <c r="AF369" i="43"/>
  <c r="AG369" i="43"/>
  <c r="AH369" i="43" s="1"/>
  <c r="AI369" i="43"/>
  <c r="AJ369" i="43"/>
  <c r="AL369" i="43"/>
  <c r="AN369" i="43"/>
  <c r="AP369" i="43"/>
  <c r="AR369" i="43"/>
  <c r="AT369" i="43"/>
  <c r="AY369" i="43"/>
  <c r="BB369" i="43"/>
  <c r="BC369" i="43"/>
  <c r="BD369" i="43"/>
  <c r="BF369" i="43"/>
  <c r="BG369" i="43"/>
  <c r="BI369" i="43"/>
  <c r="BN369" i="43"/>
  <c r="BQ369" i="43"/>
  <c r="BT369" i="43"/>
  <c r="BV369" i="43"/>
  <c r="BX369" i="43"/>
  <c r="BY369" i="43"/>
  <c r="BZ369" i="43"/>
  <c r="CC369" i="43"/>
  <c r="B370" i="43"/>
  <c r="C370" i="43"/>
  <c r="D370" i="43"/>
  <c r="E370" i="43"/>
  <c r="F370" i="43"/>
  <c r="G370" i="43"/>
  <c r="H370" i="43"/>
  <c r="J370" i="43"/>
  <c r="L370" i="43"/>
  <c r="M370" i="43" s="1"/>
  <c r="O370" i="43"/>
  <c r="P370" i="43"/>
  <c r="Q370" i="43"/>
  <c r="S370" i="43"/>
  <c r="T370" i="43"/>
  <c r="Y370" i="43"/>
  <c r="Z370" i="43"/>
  <c r="AC370" i="43"/>
  <c r="AF370" i="43"/>
  <c r="AG370" i="43"/>
  <c r="AH370" i="43"/>
  <c r="AI370" i="43"/>
  <c r="AJ370" i="43"/>
  <c r="AL370" i="43"/>
  <c r="AN370" i="43"/>
  <c r="AP370" i="43"/>
  <c r="AR370" i="43"/>
  <c r="AT370" i="43"/>
  <c r="AY370" i="43"/>
  <c r="BB370" i="43"/>
  <c r="BC370" i="43"/>
  <c r="BD370" i="43"/>
  <c r="BF370" i="43"/>
  <c r="BG370" i="43"/>
  <c r="BI370" i="43"/>
  <c r="BN370" i="43"/>
  <c r="BQ370" i="43"/>
  <c r="BT370" i="43"/>
  <c r="BV370" i="43"/>
  <c r="BX370" i="43"/>
  <c r="BY370" i="43"/>
  <c r="BZ370" i="43"/>
  <c r="CC370" i="43"/>
  <c r="C371" i="43"/>
  <c r="B371" i="43" s="1"/>
  <c r="D371" i="43"/>
  <c r="E371" i="43"/>
  <c r="F371" i="43"/>
  <c r="G371" i="43"/>
  <c r="H371" i="43"/>
  <c r="J371" i="43"/>
  <c r="L371" i="43"/>
  <c r="M371" i="43"/>
  <c r="O371" i="43"/>
  <c r="P371" i="43"/>
  <c r="Q371" i="43"/>
  <c r="S371" i="43"/>
  <c r="T371" i="43" s="1"/>
  <c r="Y371" i="43"/>
  <c r="Z371" i="43"/>
  <c r="AC371" i="43"/>
  <c r="AF371" i="43"/>
  <c r="AG371" i="43"/>
  <c r="AH371" i="43"/>
  <c r="AI371" i="43"/>
  <c r="AJ371" i="43" s="1"/>
  <c r="AL371" i="43"/>
  <c r="AN371" i="43"/>
  <c r="AP371" i="43"/>
  <c r="AR371" i="43"/>
  <c r="AT371" i="43"/>
  <c r="AY371" i="43"/>
  <c r="BB371" i="43"/>
  <c r="BC371" i="43" s="1"/>
  <c r="BD371" i="43" s="1"/>
  <c r="BF371" i="43"/>
  <c r="BG371" i="43"/>
  <c r="BI371" i="43"/>
  <c r="BN371" i="43"/>
  <c r="BQ371" i="43"/>
  <c r="BT371" i="43"/>
  <c r="BV371" i="43"/>
  <c r="BX371" i="43"/>
  <c r="BY371" i="43"/>
  <c r="BZ371" i="43"/>
  <c r="CC371" i="43"/>
  <c r="C372" i="43"/>
  <c r="B372" i="43" s="1"/>
  <c r="D372" i="43"/>
  <c r="E372" i="43"/>
  <c r="F372" i="43"/>
  <c r="G372" i="43"/>
  <c r="H372" i="43"/>
  <c r="J372" i="43"/>
  <c r="L372" i="43"/>
  <c r="M372" i="43"/>
  <c r="O372" i="43"/>
  <c r="P372" i="43"/>
  <c r="Q372" i="43"/>
  <c r="S372" i="43"/>
  <c r="T372" i="43"/>
  <c r="Y372" i="43"/>
  <c r="Z372" i="43"/>
  <c r="AC372" i="43"/>
  <c r="AF372" i="43"/>
  <c r="AG372" i="43" s="1"/>
  <c r="AH372" i="43" s="1"/>
  <c r="AI372" i="43"/>
  <c r="AJ372" i="43"/>
  <c r="AL372" i="43"/>
  <c r="AN372" i="43"/>
  <c r="AP372" i="43"/>
  <c r="AR372" i="43"/>
  <c r="AT372" i="43"/>
  <c r="AY372" i="43"/>
  <c r="BB372" i="43"/>
  <c r="BC372" i="43"/>
  <c r="BD372" i="43" s="1"/>
  <c r="BF372" i="43"/>
  <c r="BG372" i="43"/>
  <c r="BI372" i="43"/>
  <c r="BN372" i="43"/>
  <c r="BQ372" i="43"/>
  <c r="BT372" i="43"/>
  <c r="BV372" i="43"/>
  <c r="BX372" i="43"/>
  <c r="BY372" i="43"/>
  <c r="BZ372" i="43"/>
  <c r="CC372" i="43"/>
  <c r="C373" i="43"/>
  <c r="B373" i="43" s="1"/>
  <c r="D373" i="43"/>
  <c r="E373" i="43"/>
  <c r="F373" i="43"/>
  <c r="G373" i="43"/>
  <c r="H373" i="43"/>
  <c r="J373" i="43"/>
  <c r="L373" i="43"/>
  <c r="M373" i="43"/>
  <c r="O373" i="43"/>
  <c r="P373" i="43"/>
  <c r="Q373" i="43" s="1"/>
  <c r="S373" i="43"/>
  <c r="T373" i="43"/>
  <c r="Y373" i="43"/>
  <c r="Z373" i="43"/>
  <c r="AC373" i="43"/>
  <c r="AF373" i="43"/>
  <c r="AG373" i="43"/>
  <c r="AH373" i="43" s="1"/>
  <c r="AI373" i="43"/>
  <c r="AJ373" i="43"/>
  <c r="AL373" i="43"/>
  <c r="AN373" i="43"/>
  <c r="AP373" i="43"/>
  <c r="AR373" i="43"/>
  <c r="AT373" i="43"/>
  <c r="AY373" i="43"/>
  <c r="BB373" i="43"/>
  <c r="BC373" i="43"/>
  <c r="BD373" i="43"/>
  <c r="BF373" i="43"/>
  <c r="BG373" i="43"/>
  <c r="BI373" i="43"/>
  <c r="BN373" i="43"/>
  <c r="BQ373" i="43"/>
  <c r="BT373" i="43"/>
  <c r="BV373" i="43"/>
  <c r="BX373" i="43"/>
  <c r="BY373" i="43"/>
  <c r="BZ373" i="43"/>
  <c r="CC373" i="43"/>
  <c r="B374" i="43"/>
  <c r="C374" i="43"/>
  <c r="D374" i="43"/>
  <c r="E374" i="43"/>
  <c r="F374" i="43"/>
  <c r="G374" i="43"/>
  <c r="H374" i="43"/>
  <c r="J374" i="43"/>
  <c r="L374" i="43"/>
  <c r="M374" i="43" s="1"/>
  <c r="O374" i="43"/>
  <c r="P374" i="43"/>
  <c r="Q374" i="43"/>
  <c r="S374" i="43"/>
  <c r="T374" i="43"/>
  <c r="Y374" i="43"/>
  <c r="Z374" i="43"/>
  <c r="AC374" i="43"/>
  <c r="AF374" i="43"/>
  <c r="AG374" i="43"/>
  <c r="AH374" i="43"/>
  <c r="AI374" i="43"/>
  <c r="AJ374" i="43"/>
  <c r="AL374" i="43"/>
  <c r="AN374" i="43"/>
  <c r="AP374" i="43"/>
  <c r="AR374" i="43"/>
  <c r="AT374" i="43"/>
  <c r="AY374" i="43"/>
  <c r="BB374" i="43"/>
  <c r="BC374" i="43"/>
  <c r="BD374" i="43"/>
  <c r="BF374" i="43"/>
  <c r="BG374" i="43"/>
  <c r="BI374" i="43"/>
  <c r="BN374" i="43"/>
  <c r="BQ374" i="43"/>
  <c r="BT374" i="43"/>
  <c r="BV374" i="43"/>
  <c r="BX374" i="43"/>
  <c r="BY374" i="43"/>
  <c r="BZ374" i="43"/>
  <c r="CC374" i="43"/>
  <c r="C375" i="43"/>
  <c r="B375" i="43" s="1"/>
  <c r="D375" i="43"/>
  <c r="E375" i="43"/>
  <c r="F375" i="43"/>
  <c r="G375" i="43"/>
  <c r="H375" i="43"/>
  <c r="J375" i="43"/>
  <c r="L375" i="43"/>
  <c r="M375" i="43"/>
  <c r="O375" i="43"/>
  <c r="P375" i="43"/>
  <c r="Q375" i="43"/>
  <c r="S375" i="43"/>
  <c r="T375" i="43" s="1"/>
  <c r="Y375" i="43"/>
  <c r="Z375" i="43"/>
  <c r="AC375" i="43"/>
  <c r="AF375" i="43"/>
  <c r="AG375" i="43"/>
  <c r="AH375" i="43"/>
  <c r="AI375" i="43"/>
  <c r="AJ375" i="43" s="1"/>
  <c r="AL375" i="43"/>
  <c r="AN375" i="43"/>
  <c r="AP375" i="43"/>
  <c r="AR375" i="43"/>
  <c r="AT375" i="43"/>
  <c r="AY375" i="43"/>
  <c r="BB375" i="43"/>
  <c r="BC375" i="43" s="1"/>
  <c r="BD375" i="43" s="1"/>
  <c r="BF375" i="43"/>
  <c r="BG375" i="43"/>
  <c r="BI375" i="43"/>
  <c r="BN375" i="43"/>
  <c r="BQ375" i="43"/>
  <c r="BT375" i="43"/>
  <c r="BV375" i="43"/>
  <c r="BX375" i="43"/>
  <c r="BY375" i="43"/>
  <c r="BZ375" i="43"/>
  <c r="CC375" i="43"/>
  <c r="C376" i="43"/>
  <c r="B376" i="43" s="1"/>
  <c r="D376" i="43"/>
  <c r="E376" i="43"/>
  <c r="F376" i="43"/>
  <c r="G376" i="43"/>
  <c r="H376" i="43"/>
  <c r="J376" i="43"/>
  <c r="L376" i="43"/>
  <c r="M376" i="43"/>
  <c r="O376" i="43"/>
  <c r="P376" i="43"/>
  <c r="Q376" i="43"/>
  <c r="S376" i="43"/>
  <c r="T376" i="43"/>
  <c r="Y376" i="43"/>
  <c r="Z376" i="43"/>
  <c r="AC376" i="43"/>
  <c r="AF376" i="43"/>
  <c r="AG376" i="43" s="1"/>
  <c r="AH376" i="43" s="1"/>
  <c r="AI376" i="43"/>
  <c r="AJ376" i="43"/>
  <c r="AL376" i="43"/>
  <c r="AN376" i="43"/>
  <c r="AP376" i="43"/>
  <c r="AR376" i="43"/>
  <c r="AT376" i="43"/>
  <c r="AY376" i="43"/>
  <c r="BB376" i="43"/>
  <c r="BC376" i="43"/>
  <c r="BD376" i="43" s="1"/>
  <c r="BF376" i="43"/>
  <c r="BG376" i="43"/>
  <c r="BI376" i="43"/>
  <c r="BN376" i="43"/>
  <c r="BQ376" i="43"/>
  <c r="BT376" i="43"/>
  <c r="BV376" i="43"/>
  <c r="BX376" i="43"/>
  <c r="BY376" i="43"/>
  <c r="BZ376" i="43"/>
  <c r="CC376" i="43"/>
  <c r="C377" i="43"/>
  <c r="B377" i="43" s="1"/>
  <c r="D377" i="43"/>
  <c r="E377" i="43"/>
  <c r="F377" i="43"/>
  <c r="G377" i="43"/>
  <c r="H377" i="43"/>
  <c r="J377" i="43"/>
  <c r="L377" i="43"/>
  <c r="M377" i="43"/>
  <c r="O377" i="43"/>
  <c r="P377" i="43"/>
  <c r="Q377" i="43" s="1"/>
  <c r="S377" i="43"/>
  <c r="T377" i="43"/>
  <c r="Y377" i="43"/>
  <c r="Z377" i="43"/>
  <c r="AC377" i="43"/>
  <c r="AF377" i="43"/>
  <c r="AG377" i="43"/>
  <c r="AH377" i="43" s="1"/>
  <c r="AI377" i="43"/>
  <c r="AJ377" i="43"/>
  <c r="AL377" i="43"/>
  <c r="AN377" i="43"/>
  <c r="AP377" i="43"/>
  <c r="AR377" i="43"/>
  <c r="AT377" i="43"/>
  <c r="AY377" i="43"/>
  <c r="BB377" i="43"/>
  <c r="BC377" i="43"/>
  <c r="BD377" i="43"/>
  <c r="BF377" i="43"/>
  <c r="BG377" i="43"/>
  <c r="BI377" i="43"/>
  <c r="BN377" i="43"/>
  <c r="BQ377" i="43"/>
  <c r="BT377" i="43"/>
  <c r="BV377" i="43"/>
  <c r="BX377" i="43"/>
  <c r="BY377" i="43"/>
  <c r="BZ377" i="43"/>
  <c r="CC377" i="43"/>
  <c r="B378" i="43"/>
  <c r="C378" i="43"/>
  <c r="D378" i="43"/>
  <c r="E378" i="43"/>
  <c r="F378" i="43"/>
  <c r="G378" i="43"/>
  <c r="H378" i="43"/>
  <c r="J378" i="43"/>
  <c r="L378" i="43"/>
  <c r="M378" i="43" s="1"/>
  <c r="O378" i="43"/>
  <c r="P378" i="43"/>
  <c r="Q378" i="43"/>
  <c r="S378" i="43"/>
  <c r="T378" i="43"/>
  <c r="Y378" i="43"/>
  <c r="Z378" i="43"/>
  <c r="AC378" i="43"/>
  <c r="AF378" i="43"/>
  <c r="AG378" i="43"/>
  <c r="AH378" i="43"/>
  <c r="AI378" i="43"/>
  <c r="AJ378" i="43"/>
  <c r="AL378" i="43"/>
  <c r="AN378" i="43"/>
  <c r="AP378" i="43"/>
  <c r="AR378" i="43"/>
  <c r="AT378" i="43"/>
  <c r="AY378" i="43"/>
  <c r="BB378" i="43"/>
  <c r="BC378" i="43"/>
  <c r="BD378" i="43"/>
  <c r="BF378" i="43"/>
  <c r="BG378" i="43"/>
  <c r="BI378" i="43"/>
  <c r="BN378" i="43"/>
  <c r="BQ378" i="43"/>
  <c r="BT378" i="43"/>
  <c r="BV378" i="43"/>
  <c r="BX378" i="43"/>
  <c r="BY378" i="43"/>
  <c r="BZ378" i="43"/>
  <c r="CC378" i="43"/>
  <c r="C379" i="43"/>
  <c r="B379" i="43" s="1"/>
  <c r="D379" i="43"/>
  <c r="E379" i="43"/>
  <c r="F379" i="43"/>
  <c r="G379" i="43"/>
  <c r="H379" i="43"/>
  <c r="J379" i="43"/>
  <c r="L379" i="43"/>
  <c r="M379" i="43"/>
  <c r="O379" i="43"/>
  <c r="P379" i="43"/>
  <c r="Q379" i="43"/>
  <c r="S379" i="43"/>
  <c r="T379" i="43" s="1"/>
  <c r="Y379" i="43"/>
  <c r="Z379" i="43"/>
  <c r="AC379" i="43"/>
  <c r="AF379" i="43"/>
  <c r="AG379" i="43"/>
  <c r="AH379" i="43"/>
  <c r="AI379" i="43"/>
  <c r="AJ379" i="43" s="1"/>
  <c r="AL379" i="43"/>
  <c r="AN379" i="43"/>
  <c r="AP379" i="43"/>
  <c r="AR379" i="43"/>
  <c r="AT379" i="43"/>
  <c r="AY379" i="43"/>
  <c r="BB379" i="43"/>
  <c r="BC379" i="43" s="1"/>
  <c r="BD379" i="43" s="1"/>
  <c r="BF379" i="43"/>
  <c r="BG379" i="43"/>
  <c r="BI379" i="43"/>
  <c r="BN379" i="43"/>
  <c r="BQ379" i="43"/>
  <c r="BT379" i="43"/>
  <c r="BV379" i="43"/>
  <c r="BX379" i="43"/>
  <c r="BY379" i="43"/>
  <c r="BZ379" i="43"/>
  <c r="CC379" i="43"/>
  <c r="C380" i="43"/>
  <c r="B380" i="43" s="1"/>
  <c r="D380" i="43"/>
  <c r="E380" i="43"/>
  <c r="F380" i="43"/>
  <c r="G380" i="43"/>
  <c r="H380" i="43"/>
  <c r="J380" i="43"/>
  <c r="L380" i="43"/>
  <c r="M380" i="43"/>
  <c r="O380" i="43"/>
  <c r="P380" i="43"/>
  <c r="Q380" i="43"/>
  <c r="S380" i="43"/>
  <c r="T380" i="43"/>
  <c r="Y380" i="43"/>
  <c r="Z380" i="43"/>
  <c r="AC380" i="43"/>
  <c r="AF380" i="43"/>
  <c r="AG380" i="43" s="1"/>
  <c r="AH380" i="43" s="1"/>
  <c r="AI380" i="43"/>
  <c r="AJ380" i="43"/>
  <c r="AL380" i="43"/>
  <c r="AN380" i="43"/>
  <c r="AP380" i="43"/>
  <c r="AR380" i="43"/>
  <c r="AT380" i="43"/>
  <c r="AY380" i="43"/>
  <c r="BB380" i="43"/>
  <c r="BC380" i="43"/>
  <c r="BD380" i="43" s="1"/>
  <c r="BF380" i="43"/>
  <c r="BG380" i="43"/>
  <c r="BI380" i="43"/>
  <c r="BN380" i="43"/>
  <c r="BQ380" i="43"/>
  <c r="BT380" i="43"/>
  <c r="BV380" i="43"/>
  <c r="BX380" i="43"/>
  <c r="BY380" i="43"/>
  <c r="BZ380" i="43"/>
  <c r="CC380" i="43"/>
  <c r="C381" i="43"/>
  <c r="B381" i="43" s="1"/>
  <c r="D381" i="43"/>
  <c r="E381" i="43"/>
  <c r="F381" i="43"/>
  <c r="G381" i="43"/>
  <c r="H381" i="43"/>
  <c r="J381" i="43"/>
  <c r="L381" i="43"/>
  <c r="M381" i="43"/>
  <c r="O381" i="43"/>
  <c r="P381" i="43"/>
  <c r="Q381" i="43" s="1"/>
  <c r="S381" i="43"/>
  <c r="T381" i="43"/>
  <c r="Y381" i="43"/>
  <c r="Z381" i="43"/>
  <c r="AC381" i="43"/>
  <c r="AF381" i="43"/>
  <c r="AG381" i="43"/>
  <c r="AH381" i="43" s="1"/>
  <c r="AI381" i="43"/>
  <c r="AJ381" i="43"/>
  <c r="AL381" i="43"/>
  <c r="AN381" i="43"/>
  <c r="AP381" i="43"/>
  <c r="AR381" i="43"/>
  <c r="AT381" i="43"/>
  <c r="AY381" i="43"/>
  <c r="BB381" i="43"/>
  <c r="BC381" i="43"/>
  <c r="BD381" i="43"/>
  <c r="BF381" i="43"/>
  <c r="BG381" i="43"/>
  <c r="BI381" i="43"/>
  <c r="BN381" i="43"/>
  <c r="BQ381" i="43"/>
  <c r="BT381" i="43"/>
  <c r="BV381" i="43"/>
  <c r="BX381" i="43"/>
  <c r="BY381" i="43"/>
  <c r="BZ381" i="43"/>
  <c r="CC381" i="43"/>
  <c r="B382" i="43"/>
  <c r="C382" i="43"/>
  <c r="D382" i="43"/>
  <c r="E382" i="43"/>
  <c r="F382" i="43"/>
  <c r="G382" i="43"/>
  <c r="H382" i="43"/>
  <c r="J382" i="43"/>
  <c r="L382" i="43"/>
  <c r="M382" i="43" s="1"/>
  <c r="O382" i="43"/>
  <c r="P382" i="43"/>
  <c r="Q382" i="43"/>
  <c r="S382" i="43"/>
  <c r="T382" i="43"/>
  <c r="Y382" i="43"/>
  <c r="Z382" i="43"/>
  <c r="AC382" i="43"/>
  <c r="AF382" i="43"/>
  <c r="AG382" i="43"/>
  <c r="AH382" i="43"/>
  <c r="AI382" i="43"/>
  <c r="AJ382" i="43"/>
  <c r="AL382" i="43"/>
  <c r="AN382" i="43"/>
  <c r="AP382" i="43"/>
  <c r="AR382" i="43"/>
  <c r="AT382" i="43"/>
  <c r="AY382" i="43"/>
  <c r="BB382" i="43"/>
  <c r="BC382" i="43"/>
  <c r="BD382" i="43"/>
  <c r="BF382" i="43"/>
  <c r="BG382" i="43"/>
  <c r="BI382" i="43"/>
  <c r="BN382" i="43"/>
  <c r="BQ382" i="43"/>
  <c r="BT382" i="43"/>
  <c r="BV382" i="43"/>
  <c r="BX382" i="43"/>
  <c r="BY382" i="43"/>
  <c r="BZ382" i="43"/>
  <c r="CC382" i="43"/>
  <c r="C383" i="43"/>
  <c r="B383" i="43" s="1"/>
  <c r="D383" i="43"/>
  <c r="E383" i="43"/>
  <c r="F383" i="43"/>
  <c r="G383" i="43"/>
  <c r="H383" i="43"/>
  <c r="J383" i="43"/>
  <c r="L383" i="43"/>
  <c r="M383" i="43"/>
  <c r="O383" i="43"/>
  <c r="P383" i="43"/>
  <c r="Q383" i="43"/>
  <c r="S383" i="43"/>
  <c r="T383" i="43" s="1"/>
  <c r="Y383" i="43"/>
  <c r="Z383" i="43"/>
  <c r="AC383" i="43"/>
  <c r="AF383" i="43"/>
  <c r="AG383" i="43"/>
  <c r="AH383" i="43"/>
  <c r="AI383" i="43"/>
  <c r="AJ383" i="43" s="1"/>
  <c r="AL383" i="43"/>
  <c r="AN383" i="43"/>
  <c r="AP383" i="43"/>
  <c r="AR383" i="43"/>
  <c r="AT383" i="43"/>
  <c r="AY383" i="43"/>
  <c r="BB383" i="43"/>
  <c r="BC383" i="43" s="1"/>
  <c r="BD383" i="43" s="1"/>
  <c r="BF383" i="43"/>
  <c r="BG383" i="43"/>
  <c r="BI383" i="43"/>
  <c r="BN383" i="43"/>
  <c r="BQ383" i="43"/>
  <c r="BT383" i="43"/>
  <c r="BV383" i="43"/>
  <c r="BX383" i="43"/>
  <c r="BY383" i="43"/>
  <c r="BZ383" i="43"/>
  <c r="CC383" i="43"/>
  <c r="C384" i="43"/>
  <c r="B384" i="43" s="1"/>
  <c r="D384" i="43"/>
  <c r="E384" i="43"/>
  <c r="F384" i="43"/>
  <c r="G384" i="43"/>
  <c r="H384" i="43"/>
  <c r="J384" i="43"/>
  <c r="L384" i="43"/>
  <c r="M384" i="43"/>
  <c r="O384" i="43"/>
  <c r="P384" i="43"/>
  <c r="Q384" i="43"/>
  <c r="S384" i="43"/>
  <c r="T384" i="43"/>
  <c r="Y384" i="43"/>
  <c r="Z384" i="43"/>
  <c r="AC384" i="43"/>
  <c r="AF384" i="43"/>
  <c r="AG384" i="43" s="1"/>
  <c r="AH384" i="43" s="1"/>
  <c r="AI384" i="43"/>
  <c r="AJ384" i="43"/>
  <c r="AL384" i="43"/>
  <c r="AN384" i="43"/>
  <c r="AP384" i="43"/>
  <c r="AR384" i="43"/>
  <c r="AT384" i="43"/>
  <c r="AY384" i="43"/>
  <c r="BB384" i="43"/>
  <c r="BC384" i="43"/>
  <c r="BD384" i="43" s="1"/>
  <c r="BF384" i="43"/>
  <c r="BG384" i="43"/>
  <c r="BI384" i="43"/>
  <c r="BN384" i="43"/>
  <c r="BQ384" i="43"/>
  <c r="BT384" i="43"/>
  <c r="BV384" i="43"/>
  <c r="BX384" i="43"/>
  <c r="BY384" i="43"/>
  <c r="BZ384" i="43"/>
  <c r="CC384" i="43"/>
  <c r="C385" i="43"/>
  <c r="B385" i="43" s="1"/>
  <c r="D385" i="43"/>
  <c r="E385" i="43"/>
  <c r="F385" i="43"/>
  <c r="G385" i="43"/>
  <c r="H385" i="43"/>
  <c r="J385" i="43"/>
  <c r="L385" i="43"/>
  <c r="M385" i="43"/>
  <c r="O385" i="43"/>
  <c r="P385" i="43"/>
  <c r="Q385" i="43" s="1"/>
  <c r="S385" i="43"/>
  <c r="T385" i="43"/>
  <c r="Y385" i="43"/>
  <c r="Z385" i="43"/>
  <c r="AC385" i="43"/>
  <c r="AF385" i="43"/>
  <c r="AG385" i="43"/>
  <c r="AH385" i="43" s="1"/>
  <c r="AI385" i="43"/>
  <c r="AJ385" i="43"/>
  <c r="AL385" i="43"/>
  <c r="AN385" i="43"/>
  <c r="AP385" i="43"/>
  <c r="AR385" i="43"/>
  <c r="AT385" i="43"/>
  <c r="AY385" i="43"/>
  <c r="BB385" i="43"/>
  <c r="BC385" i="43"/>
  <c r="BD385" i="43"/>
  <c r="BF385" i="43"/>
  <c r="BG385" i="43"/>
  <c r="BI385" i="43"/>
  <c r="BN385" i="43"/>
  <c r="BQ385" i="43"/>
  <c r="BT385" i="43"/>
  <c r="BV385" i="43"/>
  <c r="BX385" i="43"/>
  <c r="BY385" i="43"/>
  <c r="BZ385" i="43"/>
  <c r="CC385" i="43"/>
  <c r="B386" i="43"/>
  <c r="C386" i="43"/>
  <c r="D386" i="43"/>
  <c r="E386" i="43"/>
  <c r="F386" i="43"/>
  <c r="G386" i="43"/>
  <c r="H386" i="43"/>
  <c r="J386" i="43"/>
  <c r="L386" i="43"/>
  <c r="M386" i="43" s="1"/>
  <c r="O386" i="43"/>
  <c r="P386" i="43"/>
  <c r="Q386" i="43"/>
  <c r="S386" i="43"/>
  <c r="T386" i="43"/>
  <c r="Y386" i="43"/>
  <c r="Z386" i="43"/>
  <c r="AC386" i="43"/>
  <c r="AF386" i="43"/>
  <c r="AG386" i="43"/>
  <c r="AH386" i="43"/>
  <c r="AI386" i="43"/>
  <c r="AJ386" i="43"/>
  <c r="AL386" i="43"/>
  <c r="AN386" i="43"/>
  <c r="AP386" i="43"/>
  <c r="AR386" i="43"/>
  <c r="AT386" i="43"/>
  <c r="AY386" i="43"/>
  <c r="BB386" i="43"/>
  <c r="BC386" i="43"/>
  <c r="BD386" i="43"/>
  <c r="BF386" i="43"/>
  <c r="BG386" i="43"/>
  <c r="BI386" i="43"/>
  <c r="BN386" i="43"/>
  <c r="BQ386" i="43"/>
  <c r="BT386" i="43"/>
  <c r="BV386" i="43"/>
  <c r="BX386" i="43"/>
  <c r="BY386" i="43"/>
  <c r="BZ386" i="43"/>
  <c r="CC386" i="43"/>
  <c r="C387" i="43"/>
  <c r="B387" i="43" s="1"/>
  <c r="D387" i="43"/>
  <c r="E387" i="43"/>
  <c r="F387" i="43"/>
  <c r="G387" i="43"/>
  <c r="H387" i="43"/>
  <c r="J387" i="43"/>
  <c r="L387" i="43"/>
  <c r="M387" i="43"/>
  <c r="O387" i="43"/>
  <c r="P387" i="43"/>
  <c r="Q387" i="43"/>
  <c r="S387" i="43"/>
  <c r="T387" i="43" s="1"/>
  <c r="Y387" i="43"/>
  <c r="Z387" i="43"/>
  <c r="AC387" i="43"/>
  <c r="AF387" i="43"/>
  <c r="AG387" i="43"/>
  <c r="AH387" i="43"/>
  <c r="AI387" i="43"/>
  <c r="AJ387" i="43" s="1"/>
  <c r="AL387" i="43"/>
  <c r="AN387" i="43"/>
  <c r="AP387" i="43"/>
  <c r="AR387" i="43"/>
  <c r="AT387" i="43"/>
  <c r="AY387" i="43"/>
  <c r="BB387" i="43"/>
  <c r="BC387" i="43" s="1"/>
  <c r="BD387" i="43" s="1"/>
  <c r="BF387" i="43"/>
  <c r="BG387" i="43"/>
  <c r="BI387" i="43"/>
  <c r="BN387" i="43"/>
  <c r="BQ387" i="43"/>
  <c r="BT387" i="43"/>
  <c r="BV387" i="43"/>
  <c r="BX387" i="43"/>
  <c r="BY387" i="43"/>
  <c r="BZ387" i="43"/>
  <c r="CC387" i="43"/>
  <c r="C388" i="43"/>
  <c r="B388" i="43" s="1"/>
  <c r="D388" i="43"/>
  <c r="E388" i="43"/>
  <c r="F388" i="43"/>
  <c r="G388" i="43"/>
  <c r="H388" i="43"/>
  <c r="J388" i="43"/>
  <c r="L388" i="43"/>
  <c r="M388" i="43"/>
  <c r="O388" i="43"/>
  <c r="P388" i="43"/>
  <c r="Q388" i="43"/>
  <c r="S388" i="43"/>
  <c r="T388" i="43"/>
  <c r="Y388" i="43"/>
  <c r="Z388" i="43"/>
  <c r="AC388" i="43"/>
  <c r="AF388" i="43"/>
  <c r="AG388" i="43" s="1"/>
  <c r="AH388" i="43" s="1"/>
  <c r="AI388" i="43"/>
  <c r="AJ388" i="43"/>
  <c r="AL388" i="43"/>
  <c r="AN388" i="43"/>
  <c r="AP388" i="43"/>
  <c r="AR388" i="43"/>
  <c r="AT388" i="43"/>
  <c r="AY388" i="43"/>
  <c r="BB388" i="43"/>
  <c r="BC388" i="43"/>
  <c r="BD388" i="43" s="1"/>
  <c r="BF388" i="43"/>
  <c r="BG388" i="43"/>
  <c r="BI388" i="43"/>
  <c r="BN388" i="43"/>
  <c r="BQ388" i="43"/>
  <c r="BT388" i="43"/>
  <c r="BV388" i="43"/>
  <c r="BX388" i="43"/>
  <c r="BY388" i="43"/>
  <c r="BZ388" i="43"/>
  <c r="CC388" i="43"/>
  <c r="C389" i="43"/>
  <c r="B389" i="43" s="1"/>
  <c r="D389" i="43"/>
  <c r="E389" i="43"/>
  <c r="F389" i="43"/>
  <c r="G389" i="43"/>
  <c r="H389" i="43"/>
  <c r="J389" i="43"/>
  <c r="L389" i="43"/>
  <c r="M389" i="43"/>
  <c r="O389" i="43"/>
  <c r="P389" i="43"/>
  <c r="Q389" i="43" s="1"/>
  <c r="S389" i="43"/>
  <c r="T389" i="43"/>
  <c r="Y389" i="43"/>
  <c r="Z389" i="43"/>
  <c r="AC389" i="43"/>
  <c r="AF389" i="43"/>
  <c r="AG389" i="43"/>
  <c r="AH389" i="43" s="1"/>
  <c r="AI389" i="43"/>
  <c r="AJ389" i="43"/>
  <c r="AL389" i="43"/>
  <c r="AN389" i="43"/>
  <c r="AP389" i="43"/>
  <c r="AR389" i="43"/>
  <c r="AT389" i="43"/>
  <c r="AY389" i="43"/>
  <c r="BB389" i="43"/>
  <c r="BC389" i="43"/>
  <c r="BD389" i="43"/>
  <c r="BF389" i="43"/>
  <c r="BG389" i="43"/>
  <c r="BI389" i="43"/>
  <c r="BN389" i="43"/>
  <c r="BQ389" i="43"/>
  <c r="BT389" i="43"/>
  <c r="BV389" i="43"/>
  <c r="BX389" i="43"/>
  <c r="BY389" i="43"/>
  <c r="BZ389" i="43"/>
  <c r="CC389" i="43"/>
  <c r="B390" i="43"/>
  <c r="C390" i="43"/>
  <c r="D390" i="43"/>
  <c r="E390" i="43"/>
  <c r="F390" i="43"/>
  <c r="G390" i="43"/>
  <c r="H390" i="43"/>
  <c r="J390" i="43"/>
  <c r="L390" i="43"/>
  <c r="M390" i="43" s="1"/>
  <c r="O390" i="43"/>
  <c r="P390" i="43"/>
  <c r="Q390" i="43"/>
  <c r="S390" i="43"/>
  <c r="T390" i="43"/>
  <c r="Y390" i="43"/>
  <c r="Z390" i="43"/>
  <c r="AC390" i="43"/>
  <c r="AF390" i="43"/>
  <c r="AG390" i="43"/>
  <c r="AH390" i="43"/>
  <c r="AI390" i="43"/>
  <c r="AJ390" i="43"/>
  <c r="AL390" i="43"/>
  <c r="AN390" i="43"/>
  <c r="AP390" i="43"/>
  <c r="AR390" i="43"/>
  <c r="AT390" i="43"/>
  <c r="AY390" i="43"/>
  <c r="BB390" i="43"/>
  <c r="BC390" i="43"/>
  <c r="BD390" i="43"/>
  <c r="BF390" i="43"/>
  <c r="BG390" i="43"/>
  <c r="BI390" i="43"/>
  <c r="BN390" i="43"/>
  <c r="BQ390" i="43"/>
  <c r="BT390" i="43"/>
  <c r="BV390" i="43"/>
  <c r="BX390" i="43"/>
  <c r="BY390" i="43"/>
  <c r="BZ390" i="43"/>
  <c r="CC390" i="43"/>
  <c r="C391" i="43"/>
  <c r="B391" i="43" s="1"/>
  <c r="D391" i="43"/>
  <c r="E391" i="43"/>
  <c r="F391" i="43"/>
  <c r="G391" i="43"/>
  <c r="H391" i="43"/>
  <c r="J391" i="43"/>
  <c r="L391" i="43"/>
  <c r="M391" i="43"/>
  <c r="O391" i="43"/>
  <c r="P391" i="43"/>
  <c r="Q391" i="43" s="1"/>
  <c r="S391" i="43"/>
  <c r="T391" i="43" s="1"/>
  <c r="Y391" i="43"/>
  <c r="Z391" i="43"/>
  <c r="AC391" i="43"/>
  <c r="AF391" i="43"/>
  <c r="AG391" i="43"/>
  <c r="AH391" i="43" s="1"/>
  <c r="AI391" i="43"/>
  <c r="AJ391" i="43" s="1"/>
  <c r="AL391" i="43"/>
  <c r="AN391" i="43"/>
  <c r="AP391" i="43"/>
  <c r="AR391" i="43"/>
  <c r="AT391" i="43"/>
  <c r="AY391" i="43"/>
  <c r="BB391" i="43"/>
  <c r="BC391" i="43" s="1"/>
  <c r="BD391" i="43" s="1"/>
  <c r="BF391" i="43"/>
  <c r="BG391" i="43"/>
  <c r="BI391" i="43"/>
  <c r="BN391" i="43"/>
  <c r="BQ391" i="43"/>
  <c r="BT391" i="43"/>
  <c r="BV391" i="43"/>
  <c r="BX391" i="43"/>
  <c r="BY391" i="43"/>
  <c r="BZ391" i="43"/>
  <c r="CC391" i="43"/>
  <c r="B392" i="43"/>
  <c r="C392" i="43"/>
  <c r="D392" i="43"/>
  <c r="E392" i="43"/>
  <c r="F392" i="43"/>
  <c r="G392" i="43"/>
  <c r="H392" i="43"/>
  <c r="J392" i="43"/>
  <c r="L392" i="43"/>
  <c r="M392" i="43" s="1"/>
  <c r="O392" i="43"/>
  <c r="P392" i="43"/>
  <c r="Q392" i="43"/>
  <c r="S392" i="43"/>
  <c r="T392" i="43"/>
  <c r="Y392" i="43"/>
  <c r="Z392" i="43"/>
  <c r="AC392" i="43"/>
  <c r="AF392" i="43"/>
  <c r="AG392" i="43" s="1"/>
  <c r="AH392" i="43" s="1"/>
  <c r="AI392" i="43"/>
  <c r="AJ392" i="43"/>
  <c r="AL392" i="43"/>
  <c r="AN392" i="43"/>
  <c r="AP392" i="43"/>
  <c r="AR392" i="43"/>
  <c r="AT392" i="43"/>
  <c r="AY392" i="43"/>
  <c r="BB392" i="43"/>
  <c r="BC392" i="43"/>
  <c r="BD392" i="43" s="1"/>
  <c r="BF392" i="43"/>
  <c r="BG392" i="43"/>
  <c r="BI392" i="43"/>
  <c r="BN392" i="43"/>
  <c r="BQ392" i="43"/>
  <c r="BT392" i="43"/>
  <c r="BV392" i="43"/>
  <c r="BX392" i="43"/>
  <c r="BY392" i="43"/>
  <c r="BZ392" i="43"/>
  <c r="CC392" i="43"/>
  <c r="C393" i="43"/>
  <c r="B393" i="43" s="1"/>
  <c r="D393" i="43"/>
  <c r="E393" i="43"/>
  <c r="F393" i="43"/>
  <c r="G393" i="43"/>
  <c r="H393" i="43"/>
  <c r="J393" i="43"/>
  <c r="L393" i="43"/>
  <c r="M393" i="43"/>
  <c r="O393" i="43"/>
  <c r="P393" i="43"/>
  <c r="Q393" i="43" s="1"/>
  <c r="S393" i="43"/>
  <c r="T393" i="43" s="1"/>
  <c r="Y393" i="43"/>
  <c r="Z393" i="43"/>
  <c r="AC393" i="43"/>
  <c r="AF393" i="43"/>
  <c r="AG393" i="43"/>
  <c r="AH393" i="43" s="1"/>
  <c r="AI393" i="43"/>
  <c r="AJ393" i="43" s="1"/>
  <c r="AL393" i="43"/>
  <c r="AN393" i="43"/>
  <c r="AP393" i="43"/>
  <c r="AR393" i="43"/>
  <c r="AT393" i="43"/>
  <c r="AY393" i="43"/>
  <c r="BB393" i="43"/>
  <c r="BC393" i="43" s="1"/>
  <c r="BD393" i="43" s="1"/>
  <c r="BF393" i="43"/>
  <c r="BG393" i="43"/>
  <c r="BI393" i="43"/>
  <c r="BN393" i="43"/>
  <c r="BQ393" i="43"/>
  <c r="BT393" i="43"/>
  <c r="BV393" i="43"/>
  <c r="BX393" i="43"/>
  <c r="BY393" i="43"/>
  <c r="BZ393" i="43"/>
  <c r="CC393" i="43"/>
  <c r="B394" i="43"/>
  <c r="C394" i="43"/>
  <c r="D394" i="43"/>
  <c r="E394" i="43"/>
  <c r="F394" i="43"/>
  <c r="G394" i="43"/>
  <c r="H394" i="43"/>
  <c r="J394" i="43"/>
  <c r="L394" i="43"/>
  <c r="M394" i="43" s="1"/>
  <c r="O394" i="43"/>
  <c r="P394" i="43"/>
  <c r="Q394" i="43"/>
  <c r="S394" i="43"/>
  <c r="T394" i="43"/>
  <c r="Y394" i="43"/>
  <c r="Z394" i="43"/>
  <c r="AC394" i="43"/>
  <c r="AF394" i="43"/>
  <c r="AG394" i="43" s="1"/>
  <c r="AH394" i="43" s="1"/>
  <c r="AI394" i="43"/>
  <c r="AJ394" i="43"/>
  <c r="AL394" i="43"/>
  <c r="AN394" i="43"/>
  <c r="AP394" i="43"/>
  <c r="AR394" i="43"/>
  <c r="AT394" i="43"/>
  <c r="AY394" i="43"/>
  <c r="BB394" i="43"/>
  <c r="BC394" i="43"/>
  <c r="BD394" i="43" s="1"/>
  <c r="BF394" i="43"/>
  <c r="BG394" i="43"/>
  <c r="BI394" i="43"/>
  <c r="BN394" i="43"/>
  <c r="BQ394" i="43"/>
  <c r="BT394" i="43"/>
  <c r="BV394" i="43"/>
  <c r="BX394" i="43"/>
  <c r="BY394" i="43"/>
  <c r="BZ394" i="43"/>
  <c r="CC394" i="43"/>
  <c r="C395" i="43"/>
  <c r="B395" i="43" s="1"/>
  <c r="D395" i="43"/>
  <c r="E395" i="43"/>
  <c r="F395" i="43"/>
  <c r="G395" i="43"/>
  <c r="H395" i="43"/>
  <c r="J395" i="43"/>
  <c r="L395" i="43"/>
  <c r="M395" i="43"/>
  <c r="O395" i="43"/>
  <c r="P395" i="43"/>
  <c r="Q395" i="43" s="1"/>
  <c r="S395" i="43"/>
  <c r="T395" i="43" s="1"/>
  <c r="Y395" i="43"/>
  <c r="Z395" i="43"/>
  <c r="AC395" i="43"/>
  <c r="AF395" i="43"/>
  <c r="AG395" i="43"/>
  <c r="AH395" i="43" s="1"/>
  <c r="AI395" i="43"/>
  <c r="AJ395" i="43" s="1"/>
  <c r="AL395" i="43"/>
  <c r="AN395" i="43"/>
  <c r="AP395" i="43"/>
  <c r="AR395" i="43"/>
  <c r="AT395" i="43"/>
  <c r="AY395" i="43"/>
  <c r="BB395" i="43"/>
  <c r="BC395" i="43" s="1"/>
  <c r="BD395" i="43" s="1"/>
  <c r="BF395" i="43"/>
  <c r="BG395" i="43"/>
  <c r="BI395" i="43"/>
  <c r="BN395" i="43"/>
  <c r="BQ395" i="43"/>
  <c r="BT395" i="43"/>
  <c r="BV395" i="43"/>
  <c r="BX395" i="43"/>
  <c r="BY395" i="43"/>
  <c r="BZ395" i="43"/>
  <c r="CC395" i="43"/>
  <c r="B396" i="43"/>
  <c r="C396" i="43"/>
  <c r="D396" i="43"/>
  <c r="E396" i="43"/>
  <c r="F396" i="43"/>
  <c r="G396" i="43"/>
  <c r="H396" i="43"/>
  <c r="J396" i="43"/>
  <c r="L396" i="43"/>
  <c r="M396" i="43" s="1"/>
  <c r="O396" i="43"/>
  <c r="P396" i="43"/>
  <c r="Q396" i="43"/>
  <c r="S396" i="43"/>
  <c r="T396" i="43"/>
  <c r="Y396" i="43"/>
  <c r="Z396" i="43"/>
  <c r="AC396" i="43"/>
  <c r="AF396" i="43"/>
  <c r="AG396" i="43" s="1"/>
  <c r="AH396" i="43" s="1"/>
  <c r="AI396" i="43"/>
  <c r="AJ396" i="43"/>
  <c r="AL396" i="43"/>
  <c r="AN396" i="43"/>
  <c r="AP396" i="43"/>
  <c r="AR396" i="43"/>
  <c r="AT396" i="43"/>
  <c r="AY396" i="43"/>
  <c r="BB396" i="43"/>
  <c r="BC396" i="43"/>
  <c r="BD396" i="43" s="1"/>
  <c r="BF396" i="43"/>
  <c r="BG396" i="43"/>
  <c r="BI396" i="43"/>
  <c r="BN396" i="43"/>
  <c r="BQ396" i="43"/>
  <c r="BT396" i="43"/>
  <c r="BV396" i="43"/>
  <c r="BX396" i="43"/>
  <c r="BY396" i="43"/>
  <c r="BZ396" i="43"/>
  <c r="CC396" i="43"/>
  <c r="C397" i="43"/>
  <c r="B397" i="43" s="1"/>
  <c r="D397" i="43"/>
  <c r="E397" i="43"/>
  <c r="F397" i="43"/>
  <c r="G397" i="43"/>
  <c r="H397" i="43"/>
  <c r="J397" i="43"/>
  <c r="L397" i="43"/>
  <c r="M397" i="43"/>
  <c r="O397" i="43"/>
  <c r="P397" i="43"/>
  <c r="Q397" i="43" s="1"/>
  <c r="S397" i="43"/>
  <c r="T397" i="43" s="1"/>
  <c r="Y397" i="43"/>
  <c r="Z397" i="43"/>
  <c r="AC397" i="43"/>
  <c r="AF397" i="43"/>
  <c r="AG397" i="43"/>
  <c r="AH397" i="43" s="1"/>
  <c r="AI397" i="43"/>
  <c r="AJ397" i="43" s="1"/>
  <c r="AL397" i="43"/>
  <c r="AN397" i="43"/>
  <c r="AP397" i="43"/>
  <c r="AR397" i="43"/>
  <c r="AT397" i="43"/>
  <c r="AY397" i="43"/>
  <c r="BB397" i="43"/>
  <c r="BC397" i="43" s="1"/>
  <c r="BD397" i="43" s="1"/>
  <c r="BF397" i="43"/>
  <c r="BG397" i="43"/>
  <c r="BI397" i="43"/>
  <c r="BN397" i="43"/>
  <c r="BQ397" i="43"/>
  <c r="BT397" i="43"/>
  <c r="BV397" i="43"/>
  <c r="BX397" i="43"/>
  <c r="BY397" i="43"/>
  <c r="BZ397" i="43"/>
  <c r="CC397" i="43"/>
  <c r="B398" i="43"/>
  <c r="C398" i="43"/>
  <c r="D398" i="43"/>
  <c r="E398" i="43"/>
  <c r="F398" i="43"/>
  <c r="G398" i="43"/>
  <c r="H398" i="43"/>
  <c r="J398" i="43"/>
  <c r="L398" i="43"/>
  <c r="M398" i="43" s="1"/>
  <c r="O398" i="43"/>
  <c r="P398" i="43"/>
  <c r="Q398" i="43"/>
  <c r="S398" i="43"/>
  <c r="T398" i="43"/>
  <c r="Y398" i="43"/>
  <c r="Z398" i="43"/>
  <c r="AC398" i="43"/>
  <c r="AF398" i="43"/>
  <c r="AG398" i="43" s="1"/>
  <c r="AH398" i="43" s="1"/>
  <c r="AI398" i="43"/>
  <c r="AJ398" i="43"/>
  <c r="AL398" i="43"/>
  <c r="AN398" i="43"/>
  <c r="AP398" i="43"/>
  <c r="AR398" i="43"/>
  <c r="AT398" i="43"/>
  <c r="AY398" i="43"/>
  <c r="BB398" i="43"/>
  <c r="BC398" i="43"/>
  <c r="BD398" i="43" s="1"/>
  <c r="BF398" i="43"/>
  <c r="BG398" i="43"/>
  <c r="BI398" i="43"/>
  <c r="BN398" i="43"/>
  <c r="BQ398" i="43"/>
  <c r="BT398" i="43"/>
  <c r="BV398" i="43"/>
  <c r="BX398" i="43"/>
  <c r="BY398" i="43"/>
  <c r="BZ398" i="43"/>
  <c r="CC398" i="43"/>
  <c r="C399" i="43"/>
  <c r="B399" i="43" s="1"/>
  <c r="D399" i="43"/>
  <c r="E399" i="43"/>
  <c r="F399" i="43"/>
  <c r="G399" i="43"/>
  <c r="H399" i="43"/>
  <c r="J399" i="43"/>
  <c r="L399" i="43"/>
  <c r="M399" i="43"/>
  <c r="O399" i="43"/>
  <c r="P399" i="43"/>
  <c r="Q399" i="43" s="1"/>
  <c r="S399" i="43"/>
  <c r="T399" i="43" s="1"/>
  <c r="Y399" i="43"/>
  <c r="Z399" i="43"/>
  <c r="AC399" i="43"/>
  <c r="AF399" i="43"/>
  <c r="AG399" i="43"/>
  <c r="AH399" i="43" s="1"/>
  <c r="AI399" i="43"/>
  <c r="AJ399" i="43" s="1"/>
  <c r="AL399" i="43"/>
  <c r="AN399" i="43"/>
  <c r="AP399" i="43"/>
  <c r="AR399" i="43"/>
  <c r="AT399" i="43"/>
  <c r="AY399" i="43"/>
  <c r="BB399" i="43"/>
  <c r="BC399" i="43" s="1"/>
  <c r="BD399" i="43" s="1"/>
  <c r="BF399" i="43"/>
  <c r="BG399" i="43"/>
  <c r="BI399" i="43"/>
  <c r="BN399" i="43"/>
  <c r="BQ399" i="43"/>
  <c r="BT399" i="43"/>
  <c r="BV399" i="43"/>
  <c r="BX399" i="43"/>
  <c r="BY399" i="43"/>
  <c r="BZ399" i="43"/>
  <c r="CC399" i="43"/>
  <c r="C7" i="42"/>
  <c r="D7" i="42"/>
  <c r="E7" i="42"/>
  <c r="F7" i="42"/>
  <c r="G7" i="42"/>
  <c r="H7" i="42"/>
  <c r="J7" i="42"/>
  <c r="L7" i="42"/>
  <c r="N7" i="42"/>
  <c r="Q7" i="42"/>
  <c r="R7" i="42"/>
  <c r="T7" i="42"/>
  <c r="W7" i="42"/>
  <c r="Z7" i="42"/>
  <c r="AD7" i="42"/>
  <c r="AF7" i="42"/>
  <c r="AH7" i="42"/>
  <c r="AI7" i="42"/>
  <c r="AJ7" i="42"/>
  <c r="AM7" i="42"/>
  <c r="C8" i="42"/>
  <c r="D8" i="42"/>
  <c r="E8" i="42"/>
  <c r="F8" i="42"/>
  <c r="G8" i="42"/>
  <c r="H8" i="42"/>
  <c r="J8" i="42"/>
  <c r="L8" i="42"/>
  <c r="N8" i="42"/>
  <c r="Q8" i="42"/>
  <c r="R8" i="42"/>
  <c r="T8" i="42"/>
  <c r="W8" i="42"/>
  <c r="Z8" i="42"/>
  <c r="AD8" i="42"/>
  <c r="AF8" i="42"/>
  <c r="AH8" i="42"/>
  <c r="AI8" i="42"/>
  <c r="AJ8" i="42"/>
  <c r="AM8" i="42"/>
  <c r="C9" i="42"/>
  <c r="D9" i="42"/>
  <c r="E9" i="42"/>
  <c r="F9" i="42"/>
  <c r="G9" i="42"/>
  <c r="H9" i="42"/>
  <c r="J9" i="42"/>
  <c r="L9" i="42"/>
  <c r="N9" i="42"/>
  <c r="Q9" i="42"/>
  <c r="R9" i="42"/>
  <c r="T9" i="42"/>
  <c r="W9" i="42"/>
  <c r="Z9" i="42"/>
  <c r="AD9" i="42"/>
  <c r="AF9" i="42"/>
  <c r="AH9" i="42"/>
  <c r="AI9" i="42"/>
  <c r="AJ9" i="42"/>
  <c r="AM9" i="42"/>
  <c r="C10" i="42"/>
  <c r="D10" i="42"/>
  <c r="E10" i="42"/>
  <c r="F10" i="42"/>
  <c r="G10" i="42"/>
  <c r="H10" i="42"/>
  <c r="J10" i="42"/>
  <c r="L10" i="42"/>
  <c r="N10" i="42"/>
  <c r="Q10" i="42"/>
  <c r="R10" i="42"/>
  <c r="T10" i="42"/>
  <c r="W10" i="42"/>
  <c r="Z10" i="42"/>
  <c r="AD10" i="42"/>
  <c r="AF10" i="42"/>
  <c r="AH10" i="42"/>
  <c r="AI10" i="42"/>
  <c r="AJ10" i="42"/>
  <c r="AM10" i="42"/>
  <c r="C11" i="42"/>
  <c r="D11" i="42"/>
  <c r="E11" i="42"/>
  <c r="F11" i="42"/>
  <c r="G11" i="42"/>
  <c r="H11" i="42"/>
  <c r="J11" i="42"/>
  <c r="L11" i="42"/>
  <c r="N11" i="42"/>
  <c r="Q11" i="42"/>
  <c r="R11" i="42"/>
  <c r="T11" i="42"/>
  <c r="W11" i="42"/>
  <c r="Z11" i="42"/>
  <c r="AD11" i="42"/>
  <c r="AF11" i="42"/>
  <c r="AH11" i="42"/>
  <c r="AI11" i="42"/>
  <c r="AJ11" i="42"/>
  <c r="AM11" i="42"/>
  <c r="C12" i="42"/>
  <c r="D12" i="42"/>
  <c r="E12" i="42"/>
  <c r="F12" i="42"/>
  <c r="G12" i="42"/>
  <c r="H12" i="42"/>
  <c r="J12" i="42"/>
  <c r="L12" i="42"/>
  <c r="N12" i="42"/>
  <c r="Q12" i="42"/>
  <c r="R12" i="42"/>
  <c r="T12" i="42"/>
  <c r="W12" i="42"/>
  <c r="Z12" i="42"/>
  <c r="AD12" i="42"/>
  <c r="AF12" i="42"/>
  <c r="AH12" i="42"/>
  <c r="AI12" i="42"/>
  <c r="AJ12" i="42"/>
  <c r="AM12" i="42"/>
  <c r="C13" i="42"/>
  <c r="D13" i="42"/>
  <c r="E13" i="42"/>
  <c r="F13" i="42"/>
  <c r="G13" i="42"/>
  <c r="H13" i="42"/>
  <c r="J13" i="42"/>
  <c r="L13" i="42"/>
  <c r="N13" i="42"/>
  <c r="Q13" i="42"/>
  <c r="R13" i="42"/>
  <c r="T13" i="42"/>
  <c r="W13" i="42"/>
  <c r="Z13" i="42"/>
  <c r="AD13" i="42"/>
  <c r="AF13" i="42"/>
  <c r="AH13" i="42"/>
  <c r="AI13" i="42"/>
  <c r="AJ13" i="42"/>
  <c r="AM13" i="42"/>
  <c r="C14" i="42"/>
  <c r="D14" i="42"/>
  <c r="E14" i="42"/>
  <c r="F14" i="42"/>
  <c r="G14" i="42"/>
  <c r="H14" i="42"/>
  <c r="J14" i="42"/>
  <c r="L14" i="42"/>
  <c r="N14" i="42"/>
  <c r="Q14" i="42"/>
  <c r="R14" i="42"/>
  <c r="T14" i="42"/>
  <c r="W14" i="42"/>
  <c r="Z14" i="42"/>
  <c r="AD14" i="42"/>
  <c r="AF14" i="42"/>
  <c r="AH14" i="42"/>
  <c r="AI14" i="42"/>
  <c r="AJ14" i="42"/>
  <c r="AM14" i="42"/>
  <c r="C15" i="42"/>
  <c r="D15" i="42"/>
  <c r="E15" i="42"/>
  <c r="F15" i="42"/>
  <c r="G15" i="42"/>
  <c r="H15" i="42"/>
  <c r="J15" i="42"/>
  <c r="L15" i="42"/>
  <c r="N15" i="42"/>
  <c r="Q15" i="42"/>
  <c r="R15" i="42"/>
  <c r="T15" i="42"/>
  <c r="W15" i="42"/>
  <c r="Z15" i="42"/>
  <c r="AD15" i="42"/>
  <c r="AF15" i="42"/>
  <c r="AH15" i="42"/>
  <c r="AI15" i="42"/>
  <c r="AJ15" i="42"/>
  <c r="AM15" i="42"/>
  <c r="C16" i="42"/>
  <c r="D16" i="42"/>
  <c r="E16" i="42"/>
  <c r="F16" i="42"/>
  <c r="G16" i="42"/>
  <c r="H16" i="42"/>
  <c r="J16" i="42"/>
  <c r="L16" i="42"/>
  <c r="N16" i="42"/>
  <c r="Q16" i="42"/>
  <c r="R16" i="42"/>
  <c r="T16" i="42"/>
  <c r="W16" i="42"/>
  <c r="Z16" i="42"/>
  <c r="AD16" i="42"/>
  <c r="AF16" i="42"/>
  <c r="AH16" i="42"/>
  <c r="AI16" i="42"/>
  <c r="AJ16" i="42"/>
  <c r="AM16" i="42"/>
  <c r="C17" i="42"/>
  <c r="D17" i="42"/>
  <c r="E17" i="42"/>
  <c r="F17" i="42"/>
  <c r="G17" i="42"/>
  <c r="H17" i="42"/>
  <c r="J17" i="42"/>
  <c r="L17" i="42"/>
  <c r="N17" i="42"/>
  <c r="Q17" i="42"/>
  <c r="R17" i="42"/>
  <c r="T17" i="42"/>
  <c r="W17" i="42"/>
  <c r="Z17" i="42"/>
  <c r="AD17" i="42"/>
  <c r="AF17" i="42"/>
  <c r="AH17" i="42"/>
  <c r="AI17" i="42"/>
  <c r="AJ17" i="42"/>
  <c r="AM17" i="42"/>
  <c r="C18" i="42"/>
  <c r="D18" i="42"/>
  <c r="E18" i="42"/>
  <c r="F18" i="42"/>
  <c r="G18" i="42"/>
  <c r="H18" i="42"/>
  <c r="J18" i="42"/>
  <c r="L18" i="42"/>
  <c r="N18" i="42"/>
  <c r="Q18" i="42"/>
  <c r="R18" i="42"/>
  <c r="T18" i="42"/>
  <c r="W18" i="42"/>
  <c r="Z18" i="42"/>
  <c r="AD18" i="42"/>
  <c r="AF18" i="42"/>
  <c r="AH18" i="42"/>
  <c r="AI18" i="42"/>
  <c r="AJ18" i="42"/>
  <c r="AM18" i="42"/>
  <c r="C19" i="42"/>
  <c r="D19" i="42"/>
  <c r="E19" i="42"/>
  <c r="F19" i="42"/>
  <c r="G19" i="42"/>
  <c r="H19" i="42"/>
  <c r="J19" i="42"/>
  <c r="L19" i="42"/>
  <c r="N19" i="42"/>
  <c r="Q19" i="42"/>
  <c r="R19" i="42"/>
  <c r="T19" i="42"/>
  <c r="W19" i="42"/>
  <c r="Z19" i="42"/>
  <c r="AD19" i="42"/>
  <c r="AF19" i="42"/>
  <c r="AH19" i="42"/>
  <c r="AI19" i="42"/>
  <c r="AJ19" i="42"/>
  <c r="AM19" i="42"/>
  <c r="C20" i="42"/>
  <c r="D20" i="42"/>
  <c r="E20" i="42"/>
  <c r="F20" i="42"/>
  <c r="G20" i="42"/>
  <c r="H20" i="42"/>
  <c r="J20" i="42"/>
  <c r="L20" i="42"/>
  <c r="N20" i="42"/>
  <c r="Q20" i="42"/>
  <c r="R20" i="42"/>
  <c r="T20" i="42"/>
  <c r="W20" i="42"/>
  <c r="Z20" i="42"/>
  <c r="AD20" i="42"/>
  <c r="AF20" i="42"/>
  <c r="AH20" i="42"/>
  <c r="AI20" i="42"/>
  <c r="AJ20" i="42"/>
  <c r="AM20" i="42"/>
  <c r="C21" i="42"/>
  <c r="D21" i="42"/>
  <c r="E21" i="42"/>
  <c r="F21" i="42"/>
  <c r="G21" i="42"/>
  <c r="H21" i="42"/>
  <c r="J21" i="42"/>
  <c r="L21" i="42"/>
  <c r="N21" i="42"/>
  <c r="Q21" i="42"/>
  <c r="R21" i="42"/>
  <c r="T21" i="42"/>
  <c r="W21" i="42"/>
  <c r="Z21" i="42"/>
  <c r="AD21" i="42"/>
  <c r="AF21" i="42"/>
  <c r="AH21" i="42"/>
  <c r="AI21" i="42"/>
  <c r="AJ21" i="42"/>
  <c r="AM21" i="42"/>
  <c r="C22" i="42"/>
  <c r="D22" i="42"/>
  <c r="E22" i="42"/>
  <c r="F22" i="42"/>
  <c r="G22" i="42"/>
  <c r="H22" i="42"/>
  <c r="J22" i="42"/>
  <c r="L22" i="42"/>
  <c r="N22" i="42"/>
  <c r="Q22" i="42"/>
  <c r="R22" i="42"/>
  <c r="T22" i="42"/>
  <c r="W22" i="42"/>
  <c r="Z22" i="42"/>
  <c r="AD22" i="42"/>
  <c r="AF22" i="42"/>
  <c r="AH22" i="42"/>
  <c r="AI22" i="42"/>
  <c r="AJ22" i="42"/>
  <c r="AM22" i="42"/>
  <c r="C23" i="42"/>
  <c r="D23" i="42"/>
  <c r="E23" i="42"/>
  <c r="F23" i="42"/>
  <c r="G23" i="42"/>
  <c r="H23" i="42"/>
  <c r="J23" i="42"/>
  <c r="L23" i="42"/>
  <c r="N23" i="42"/>
  <c r="Q23" i="42"/>
  <c r="R23" i="42"/>
  <c r="T23" i="42"/>
  <c r="W23" i="42"/>
  <c r="Z23" i="42"/>
  <c r="AD23" i="42"/>
  <c r="AF23" i="42"/>
  <c r="AH23" i="42"/>
  <c r="AI23" i="42"/>
  <c r="AJ23" i="42"/>
  <c r="AM23" i="42"/>
  <c r="C24" i="42"/>
  <c r="D24" i="42"/>
  <c r="E24" i="42"/>
  <c r="F24" i="42"/>
  <c r="G24" i="42"/>
  <c r="H24" i="42"/>
  <c r="J24" i="42"/>
  <c r="L24" i="42"/>
  <c r="N24" i="42"/>
  <c r="Q24" i="42"/>
  <c r="R24" i="42"/>
  <c r="T24" i="42"/>
  <c r="W24" i="42"/>
  <c r="Z24" i="42"/>
  <c r="AD24" i="42"/>
  <c r="AF24" i="42"/>
  <c r="AH24" i="42"/>
  <c r="AI24" i="42"/>
  <c r="AJ24" i="42"/>
  <c r="AM24" i="42"/>
  <c r="C25" i="42"/>
  <c r="D25" i="42"/>
  <c r="E25" i="42"/>
  <c r="F25" i="42"/>
  <c r="G25" i="42"/>
  <c r="H25" i="42"/>
  <c r="J25" i="42"/>
  <c r="L25" i="42"/>
  <c r="N25" i="42"/>
  <c r="Q25" i="42"/>
  <c r="R25" i="42"/>
  <c r="T25" i="42"/>
  <c r="W25" i="42"/>
  <c r="Z25" i="42"/>
  <c r="AD25" i="42"/>
  <c r="AF25" i="42"/>
  <c r="AH25" i="42"/>
  <c r="AI25" i="42"/>
  <c r="AJ25" i="42"/>
  <c r="AM25" i="42"/>
  <c r="C26" i="42"/>
  <c r="D26" i="42"/>
  <c r="E26" i="42"/>
  <c r="F26" i="42"/>
  <c r="G26" i="42"/>
  <c r="H26" i="42"/>
  <c r="J26" i="42"/>
  <c r="L26" i="42"/>
  <c r="N26" i="42"/>
  <c r="Q26" i="42"/>
  <c r="R26" i="42"/>
  <c r="T26" i="42"/>
  <c r="W26" i="42"/>
  <c r="Z26" i="42"/>
  <c r="AD26" i="42"/>
  <c r="AF26" i="42"/>
  <c r="AH26" i="42"/>
  <c r="AI26" i="42"/>
  <c r="AJ26" i="42"/>
  <c r="AM26" i="42"/>
  <c r="C27" i="42"/>
  <c r="D27" i="42"/>
  <c r="E27" i="42"/>
  <c r="F27" i="42"/>
  <c r="G27" i="42"/>
  <c r="H27" i="42"/>
  <c r="J27" i="42"/>
  <c r="L27" i="42"/>
  <c r="N27" i="42"/>
  <c r="Q27" i="42"/>
  <c r="R27" i="42"/>
  <c r="T27" i="42"/>
  <c r="W27" i="42"/>
  <c r="Z27" i="42"/>
  <c r="AD27" i="42"/>
  <c r="AF27" i="42"/>
  <c r="AH27" i="42"/>
  <c r="AI27" i="42"/>
  <c r="AJ27" i="42"/>
  <c r="AM27" i="42"/>
  <c r="C28" i="42"/>
  <c r="D28" i="42"/>
  <c r="E28" i="42"/>
  <c r="F28" i="42"/>
  <c r="G28" i="42"/>
  <c r="H28" i="42"/>
  <c r="J28" i="42"/>
  <c r="L28" i="42"/>
  <c r="N28" i="42"/>
  <c r="Q28" i="42"/>
  <c r="R28" i="42"/>
  <c r="T28" i="42"/>
  <c r="W28" i="42"/>
  <c r="Z28" i="42"/>
  <c r="AD28" i="42"/>
  <c r="AF28" i="42"/>
  <c r="AH28" i="42"/>
  <c r="AI28" i="42"/>
  <c r="AJ28" i="42"/>
  <c r="AM28" i="42"/>
  <c r="C29" i="42"/>
  <c r="D29" i="42"/>
  <c r="E29" i="42"/>
  <c r="F29" i="42"/>
  <c r="G29" i="42"/>
  <c r="H29" i="42"/>
  <c r="J29" i="42"/>
  <c r="L29" i="42"/>
  <c r="N29" i="42"/>
  <c r="Q29" i="42"/>
  <c r="R29" i="42"/>
  <c r="T29" i="42"/>
  <c r="W29" i="42"/>
  <c r="Z29" i="42"/>
  <c r="AD29" i="42"/>
  <c r="AF29" i="42"/>
  <c r="AH29" i="42"/>
  <c r="AI29" i="42"/>
  <c r="AJ29" i="42"/>
  <c r="AM29" i="42"/>
  <c r="C30" i="42"/>
  <c r="D30" i="42"/>
  <c r="E30" i="42"/>
  <c r="F30" i="42"/>
  <c r="G30" i="42"/>
  <c r="H30" i="42"/>
  <c r="J30" i="42"/>
  <c r="L30" i="42"/>
  <c r="N30" i="42"/>
  <c r="Q30" i="42"/>
  <c r="R30" i="42"/>
  <c r="T30" i="42"/>
  <c r="W30" i="42"/>
  <c r="Z30" i="42"/>
  <c r="AD30" i="42"/>
  <c r="AF30" i="42"/>
  <c r="AH30" i="42"/>
  <c r="AI30" i="42"/>
  <c r="AJ30" i="42"/>
  <c r="AM30" i="42"/>
  <c r="C31" i="42"/>
  <c r="D31" i="42"/>
  <c r="E31" i="42"/>
  <c r="F31" i="42"/>
  <c r="G31" i="42"/>
  <c r="H31" i="42"/>
  <c r="J31" i="42"/>
  <c r="L31" i="42"/>
  <c r="N31" i="42"/>
  <c r="Q31" i="42"/>
  <c r="R31" i="42"/>
  <c r="T31" i="42"/>
  <c r="W31" i="42"/>
  <c r="Z31" i="42"/>
  <c r="AD31" i="42"/>
  <c r="AF31" i="42"/>
  <c r="AH31" i="42"/>
  <c r="AI31" i="42"/>
  <c r="AJ31" i="42"/>
  <c r="AM31" i="42"/>
  <c r="C32" i="42"/>
  <c r="D32" i="42"/>
  <c r="E32" i="42"/>
  <c r="F32" i="42"/>
  <c r="G32" i="42"/>
  <c r="H32" i="42"/>
  <c r="J32" i="42"/>
  <c r="L32" i="42"/>
  <c r="N32" i="42"/>
  <c r="Q32" i="42"/>
  <c r="R32" i="42"/>
  <c r="T32" i="42"/>
  <c r="W32" i="42"/>
  <c r="Z32" i="42"/>
  <c r="AD32" i="42"/>
  <c r="AF32" i="42"/>
  <c r="AH32" i="42"/>
  <c r="AI32" i="42"/>
  <c r="AJ32" i="42"/>
  <c r="AM32" i="42"/>
  <c r="C33" i="42"/>
  <c r="D33" i="42"/>
  <c r="E33" i="42"/>
  <c r="F33" i="42"/>
  <c r="G33" i="42"/>
  <c r="H33" i="42"/>
  <c r="J33" i="42"/>
  <c r="L33" i="42"/>
  <c r="N33" i="42"/>
  <c r="Q33" i="42"/>
  <c r="R33" i="42"/>
  <c r="T33" i="42"/>
  <c r="W33" i="42"/>
  <c r="Z33" i="42"/>
  <c r="AD33" i="42"/>
  <c r="AF33" i="42"/>
  <c r="AH33" i="42"/>
  <c r="AI33" i="42"/>
  <c r="AJ33" i="42"/>
  <c r="AM33" i="42"/>
  <c r="C34" i="42"/>
  <c r="D34" i="42"/>
  <c r="E34" i="42"/>
  <c r="F34" i="42"/>
  <c r="G34" i="42"/>
  <c r="H34" i="42"/>
  <c r="J34" i="42"/>
  <c r="L34" i="42"/>
  <c r="N34" i="42"/>
  <c r="Q34" i="42"/>
  <c r="R34" i="42"/>
  <c r="T34" i="42"/>
  <c r="W34" i="42"/>
  <c r="Z34" i="42"/>
  <c r="AD34" i="42"/>
  <c r="AF34" i="42"/>
  <c r="AH34" i="42"/>
  <c r="AI34" i="42"/>
  <c r="AJ34" i="42"/>
  <c r="AM34" i="42"/>
  <c r="C35" i="42"/>
  <c r="D35" i="42"/>
  <c r="E35" i="42"/>
  <c r="F35" i="42"/>
  <c r="G35" i="42"/>
  <c r="H35" i="42"/>
  <c r="J35" i="42"/>
  <c r="L35" i="42"/>
  <c r="N35" i="42"/>
  <c r="Q35" i="42"/>
  <c r="R35" i="42"/>
  <c r="T35" i="42"/>
  <c r="W35" i="42"/>
  <c r="Z35" i="42"/>
  <c r="AD35" i="42"/>
  <c r="AF35" i="42"/>
  <c r="AH35" i="42"/>
  <c r="AI35" i="42"/>
  <c r="AJ35" i="42"/>
  <c r="AM35" i="42"/>
  <c r="C36" i="42"/>
  <c r="D36" i="42"/>
  <c r="E36" i="42"/>
  <c r="F36" i="42"/>
  <c r="G36" i="42"/>
  <c r="H36" i="42"/>
  <c r="J36" i="42"/>
  <c r="L36" i="42"/>
  <c r="N36" i="42"/>
  <c r="Q36" i="42"/>
  <c r="R36" i="42"/>
  <c r="T36" i="42"/>
  <c r="W36" i="42"/>
  <c r="Z36" i="42"/>
  <c r="AD36" i="42"/>
  <c r="AF36" i="42"/>
  <c r="AH36" i="42"/>
  <c r="AI36" i="42"/>
  <c r="AJ36" i="42"/>
  <c r="AM36" i="42"/>
  <c r="C37" i="42"/>
  <c r="D37" i="42"/>
  <c r="E37" i="42"/>
  <c r="F37" i="42"/>
  <c r="G37" i="42"/>
  <c r="H37" i="42"/>
  <c r="J37" i="42"/>
  <c r="L37" i="42"/>
  <c r="N37" i="42"/>
  <c r="Q37" i="42"/>
  <c r="R37" i="42"/>
  <c r="T37" i="42"/>
  <c r="W37" i="42"/>
  <c r="Z37" i="42"/>
  <c r="AD37" i="42"/>
  <c r="AF37" i="42"/>
  <c r="AH37" i="42"/>
  <c r="AI37" i="42"/>
  <c r="AJ37" i="42"/>
  <c r="AM37" i="42"/>
  <c r="C38" i="42"/>
  <c r="D38" i="42"/>
  <c r="E38" i="42"/>
  <c r="F38" i="42"/>
  <c r="G38" i="42"/>
  <c r="H38" i="42"/>
  <c r="J38" i="42"/>
  <c r="L38" i="42"/>
  <c r="N38" i="42"/>
  <c r="Q38" i="42"/>
  <c r="R38" i="42"/>
  <c r="T38" i="42"/>
  <c r="W38" i="42"/>
  <c r="Z38" i="42"/>
  <c r="AD38" i="42"/>
  <c r="AF38" i="42"/>
  <c r="AH38" i="42"/>
  <c r="AI38" i="42"/>
  <c r="AJ38" i="42"/>
  <c r="AM38" i="42"/>
  <c r="C39" i="42"/>
  <c r="D39" i="42"/>
  <c r="E39" i="42"/>
  <c r="F39" i="42"/>
  <c r="G39" i="42"/>
  <c r="H39" i="42"/>
  <c r="J39" i="42"/>
  <c r="L39" i="42"/>
  <c r="N39" i="42"/>
  <c r="Q39" i="42"/>
  <c r="R39" i="42"/>
  <c r="T39" i="42"/>
  <c r="W39" i="42"/>
  <c r="Z39" i="42"/>
  <c r="AD39" i="42"/>
  <c r="AF39" i="42"/>
  <c r="AH39" i="42"/>
  <c r="AI39" i="42"/>
  <c r="AJ39" i="42"/>
  <c r="AM39" i="42"/>
  <c r="C40" i="42"/>
  <c r="D40" i="42"/>
  <c r="E40" i="42"/>
  <c r="F40" i="42"/>
  <c r="G40" i="42"/>
  <c r="H40" i="42"/>
  <c r="J40" i="42"/>
  <c r="L40" i="42"/>
  <c r="N40" i="42"/>
  <c r="Q40" i="42"/>
  <c r="R40" i="42"/>
  <c r="T40" i="42"/>
  <c r="W40" i="42"/>
  <c r="Z40" i="42"/>
  <c r="AD40" i="42"/>
  <c r="AF40" i="42"/>
  <c r="AH40" i="42"/>
  <c r="AI40" i="42"/>
  <c r="AJ40" i="42"/>
  <c r="AM40" i="42"/>
  <c r="C41" i="42"/>
  <c r="D41" i="42"/>
  <c r="E41" i="42"/>
  <c r="F41" i="42"/>
  <c r="G41" i="42"/>
  <c r="H41" i="42"/>
  <c r="J41" i="42"/>
  <c r="L41" i="42"/>
  <c r="N41" i="42"/>
  <c r="Q41" i="42"/>
  <c r="R41" i="42"/>
  <c r="T41" i="42"/>
  <c r="W41" i="42"/>
  <c r="Z41" i="42"/>
  <c r="AD41" i="42"/>
  <c r="AF41" i="42"/>
  <c r="AH41" i="42"/>
  <c r="AI41" i="42"/>
  <c r="AJ41" i="42"/>
  <c r="AM41" i="42"/>
  <c r="C42" i="42"/>
  <c r="D42" i="42"/>
  <c r="E42" i="42"/>
  <c r="F42" i="42"/>
  <c r="G42" i="42"/>
  <c r="H42" i="42"/>
  <c r="J42" i="42"/>
  <c r="L42" i="42"/>
  <c r="N42" i="42"/>
  <c r="Q42" i="42"/>
  <c r="R42" i="42"/>
  <c r="T42" i="42"/>
  <c r="W42" i="42"/>
  <c r="Z42" i="42"/>
  <c r="AD42" i="42"/>
  <c r="AF42" i="42"/>
  <c r="AH42" i="42"/>
  <c r="AI42" i="42"/>
  <c r="AJ42" i="42"/>
  <c r="AM42" i="42"/>
  <c r="C43" i="42"/>
  <c r="D43" i="42"/>
  <c r="E43" i="42"/>
  <c r="F43" i="42"/>
  <c r="G43" i="42"/>
  <c r="H43" i="42"/>
  <c r="J43" i="42"/>
  <c r="L43" i="42"/>
  <c r="N43" i="42"/>
  <c r="Q43" i="42"/>
  <c r="R43" i="42"/>
  <c r="T43" i="42"/>
  <c r="W43" i="42"/>
  <c r="Z43" i="42"/>
  <c r="AD43" i="42"/>
  <c r="AF43" i="42"/>
  <c r="AH43" i="42"/>
  <c r="AI43" i="42"/>
  <c r="AJ43" i="42"/>
  <c r="AM43" i="42"/>
  <c r="C44" i="42"/>
  <c r="D44" i="42"/>
  <c r="E44" i="42"/>
  <c r="F44" i="42"/>
  <c r="G44" i="42"/>
  <c r="H44" i="42"/>
  <c r="J44" i="42"/>
  <c r="L44" i="42"/>
  <c r="N44" i="42"/>
  <c r="Q44" i="42"/>
  <c r="R44" i="42"/>
  <c r="T44" i="42"/>
  <c r="W44" i="42"/>
  <c r="Z44" i="42"/>
  <c r="AD44" i="42"/>
  <c r="AF44" i="42"/>
  <c r="AH44" i="42"/>
  <c r="AI44" i="42"/>
  <c r="AJ44" i="42"/>
  <c r="AM44" i="42"/>
  <c r="C45" i="42"/>
  <c r="D45" i="42"/>
  <c r="E45" i="42"/>
  <c r="F45" i="42"/>
  <c r="G45" i="42"/>
  <c r="H45" i="42"/>
  <c r="J45" i="42"/>
  <c r="L45" i="42"/>
  <c r="N45" i="42"/>
  <c r="Q45" i="42"/>
  <c r="R45" i="42"/>
  <c r="T45" i="42"/>
  <c r="W45" i="42"/>
  <c r="Z45" i="42"/>
  <c r="AD45" i="42"/>
  <c r="AF45" i="42"/>
  <c r="AH45" i="42"/>
  <c r="AI45" i="42"/>
  <c r="AJ45" i="42"/>
  <c r="AM45" i="42"/>
  <c r="C46" i="42"/>
  <c r="D46" i="42"/>
  <c r="E46" i="42"/>
  <c r="F46" i="42"/>
  <c r="G46" i="42"/>
  <c r="H46" i="42"/>
  <c r="J46" i="42"/>
  <c r="L46" i="42"/>
  <c r="N46" i="42"/>
  <c r="Q46" i="42"/>
  <c r="R46" i="42"/>
  <c r="T46" i="42"/>
  <c r="W46" i="42"/>
  <c r="Z46" i="42"/>
  <c r="AD46" i="42"/>
  <c r="AF46" i="42"/>
  <c r="AH46" i="42"/>
  <c r="AI46" i="42"/>
  <c r="AJ46" i="42"/>
  <c r="AM46" i="42"/>
  <c r="C47" i="42"/>
  <c r="D47" i="42"/>
  <c r="E47" i="42"/>
  <c r="F47" i="42"/>
  <c r="G47" i="42"/>
  <c r="H47" i="42"/>
  <c r="J47" i="42"/>
  <c r="L47" i="42"/>
  <c r="N47" i="42"/>
  <c r="Q47" i="42"/>
  <c r="R47" i="42"/>
  <c r="T47" i="42"/>
  <c r="W47" i="42"/>
  <c r="Z47" i="42"/>
  <c r="AD47" i="42"/>
  <c r="AF47" i="42"/>
  <c r="AH47" i="42"/>
  <c r="AI47" i="42"/>
  <c r="AJ47" i="42"/>
  <c r="AM47" i="42"/>
  <c r="C48" i="42"/>
  <c r="D48" i="42"/>
  <c r="E48" i="42"/>
  <c r="F48" i="42"/>
  <c r="G48" i="42"/>
  <c r="H48" i="42"/>
  <c r="J48" i="42"/>
  <c r="L48" i="42"/>
  <c r="N48" i="42"/>
  <c r="Q48" i="42"/>
  <c r="R48" i="42"/>
  <c r="T48" i="42"/>
  <c r="W48" i="42"/>
  <c r="Z48" i="42"/>
  <c r="AD48" i="42"/>
  <c r="AF48" i="42"/>
  <c r="AH48" i="42"/>
  <c r="AI48" i="42"/>
  <c r="AJ48" i="42"/>
  <c r="AM48" i="42"/>
  <c r="C49" i="42"/>
  <c r="D49" i="42"/>
  <c r="E49" i="42"/>
  <c r="F49" i="42"/>
  <c r="G49" i="42"/>
  <c r="H49" i="42"/>
  <c r="J49" i="42"/>
  <c r="L49" i="42"/>
  <c r="N49" i="42"/>
  <c r="Q49" i="42"/>
  <c r="R49" i="42"/>
  <c r="T49" i="42"/>
  <c r="W49" i="42"/>
  <c r="Z49" i="42"/>
  <c r="AD49" i="42"/>
  <c r="AF49" i="42"/>
  <c r="AH49" i="42"/>
  <c r="AI49" i="42"/>
  <c r="AJ49" i="42"/>
  <c r="AM49" i="42"/>
  <c r="C50" i="42"/>
  <c r="D50" i="42"/>
  <c r="E50" i="42"/>
  <c r="F50" i="42"/>
  <c r="G50" i="42"/>
  <c r="H50" i="42"/>
  <c r="J50" i="42"/>
  <c r="L50" i="42"/>
  <c r="N50" i="42"/>
  <c r="Q50" i="42"/>
  <c r="R50" i="42"/>
  <c r="T50" i="42"/>
  <c r="W50" i="42"/>
  <c r="Z50" i="42"/>
  <c r="AD50" i="42"/>
  <c r="AF50" i="42"/>
  <c r="AH50" i="42"/>
  <c r="AI50" i="42"/>
  <c r="AJ50" i="42"/>
  <c r="AM50" i="42"/>
  <c r="C51" i="42"/>
  <c r="D51" i="42"/>
  <c r="E51" i="42"/>
  <c r="F51" i="42"/>
  <c r="G51" i="42"/>
  <c r="H51" i="42"/>
  <c r="J51" i="42"/>
  <c r="L51" i="42"/>
  <c r="N51" i="42"/>
  <c r="Q51" i="42"/>
  <c r="R51" i="42"/>
  <c r="T51" i="42"/>
  <c r="W51" i="42"/>
  <c r="Z51" i="42"/>
  <c r="AD51" i="42"/>
  <c r="AF51" i="42"/>
  <c r="AH51" i="42"/>
  <c r="AI51" i="42"/>
  <c r="AJ51" i="42"/>
  <c r="AM51" i="42"/>
  <c r="C52" i="42"/>
  <c r="D52" i="42"/>
  <c r="E52" i="42"/>
  <c r="F52" i="42"/>
  <c r="G52" i="42"/>
  <c r="H52" i="42"/>
  <c r="J52" i="42"/>
  <c r="L52" i="42"/>
  <c r="N52" i="42"/>
  <c r="Q52" i="42"/>
  <c r="R52" i="42"/>
  <c r="T52" i="42"/>
  <c r="W52" i="42"/>
  <c r="Z52" i="42"/>
  <c r="AD52" i="42"/>
  <c r="AF52" i="42"/>
  <c r="AH52" i="42"/>
  <c r="AI52" i="42"/>
  <c r="AJ52" i="42"/>
  <c r="AM52" i="42"/>
  <c r="C53" i="42"/>
  <c r="D53" i="42"/>
  <c r="E53" i="42"/>
  <c r="F53" i="42"/>
  <c r="G53" i="42"/>
  <c r="H53" i="42"/>
  <c r="J53" i="42"/>
  <c r="L53" i="42"/>
  <c r="N53" i="42"/>
  <c r="Q53" i="42"/>
  <c r="R53" i="42"/>
  <c r="T53" i="42"/>
  <c r="W53" i="42"/>
  <c r="Z53" i="42"/>
  <c r="AD53" i="42"/>
  <c r="AF53" i="42"/>
  <c r="AH53" i="42"/>
  <c r="AI53" i="42"/>
  <c r="AJ53" i="42"/>
  <c r="AM53" i="42"/>
  <c r="C54" i="42"/>
  <c r="D54" i="42"/>
  <c r="E54" i="42"/>
  <c r="F54" i="42"/>
  <c r="G54" i="42"/>
  <c r="H54" i="42"/>
  <c r="J54" i="42"/>
  <c r="L54" i="42"/>
  <c r="N54" i="42"/>
  <c r="Q54" i="42"/>
  <c r="R54" i="42"/>
  <c r="T54" i="42"/>
  <c r="W54" i="42"/>
  <c r="Z54" i="42"/>
  <c r="AD54" i="42"/>
  <c r="AF54" i="42"/>
  <c r="AH54" i="42"/>
  <c r="AI54" i="42"/>
  <c r="AJ54" i="42"/>
  <c r="AM54" i="42"/>
  <c r="C55" i="42"/>
  <c r="D55" i="42"/>
  <c r="E55" i="42"/>
  <c r="F55" i="42"/>
  <c r="G55" i="42"/>
  <c r="H55" i="42"/>
  <c r="J55" i="42"/>
  <c r="L55" i="42"/>
  <c r="N55" i="42"/>
  <c r="Q55" i="42"/>
  <c r="R55" i="42"/>
  <c r="T55" i="42"/>
  <c r="W55" i="42"/>
  <c r="Z55" i="42"/>
  <c r="AD55" i="42"/>
  <c r="AF55" i="42"/>
  <c r="AH55" i="42"/>
  <c r="AI55" i="42"/>
  <c r="AJ55" i="42"/>
  <c r="AM55" i="42"/>
  <c r="C56" i="42"/>
  <c r="D56" i="42"/>
  <c r="E56" i="42"/>
  <c r="F56" i="42"/>
  <c r="G56" i="42"/>
  <c r="H56" i="42"/>
  <c r="J56" i="42"/>
  <c r="L56" i="42"/>
  <c r="N56" i="42"/>
  <c r="Q56" i="42"/>
  <c r="R56" i="42"/>
  <c r="T56" i="42"/>
  <c r="W56" i="42"/>
  <c r="Z56" i="42"/>
  <c r="AD56" i="42"/>
  <c r="AF56" i="42"/>
  <c r="AH56" i="42"/>
  <c r="AI56" i="42"/>
  <c r="AJ56" i="42"/>
  <c r="AM56" i="42"/>
  <c r="C57" i="42"/>
  <c r="D57" i="42"/>
  <c r="E57" i="42"/>
  <c r="F57" i="42"/>
  <c r="G57" i="42"/>
  <c r="H57" i="42"/>
  <c r="J57" i="42"/>
  <c r="L57" i="42"/>
  <c r="N57" i="42"/>
  <c r="Q57" i="42"/>
  <c r="R57" i="42"/>
  <c r="T57" i="42"/>
  <c r="W57" i="42"/>
  <c r="Z57" i="42"/>
  <c r="AD57" i="42"/>
  <c r="AF57" i="42"/>
  <c r="AH57" i="42"/>
  <c r="AI57" i="42"/>
  <c r="AJ57" i="42"/>
  <c r="AM57" i="42"/>
  <c r="C58" i="42"/>
  <c r="D58" i="42"/>
  <c r="E58" i="42"/>
  <c r="F58" i="42"/>
  <c r="G58" i="42"/>
  <c r="H58" i="42"/>
  <c r="J58" i="42"/>
  <c r="L58" i="42"/>
  <c r="N58" i="42"/>
  <c r="Q58" i="42"/>
  <c r="R58" i="42"/>
  <c r="T58" i="42"/>
  <c r="W58" i="42"/>
  <c r="Z58" i="42"/>
  <c r="AD58" i="42"/>
  <c r="AF58" i="42"/>
  <c r="AH58" i="42"/>
  <c r="AI58" i="42"/>
  <c r="AJ58" i="42"/>
  <c r="AM58" i="42"/>
  <c r="C59" i="42"/>
  <c r="D59" i="42"/>
  <c r="E59" i="42"/>
  <c r="F59" i="42"/>
  <c r="G59" i="42"/>
  <c r="H59" i="42"/>
  <c r="J59" i="42"/>
  <c r="L59" i="42"/>
  <c r="N59" i="42"/>
  <c r="Q59" i="42"/>
  <c r="R59" i="42"/>
  <c r="T59" i="42"/>
  <c r="W59" i="42"/>
  <c r="Z59" i="42"/>
  <c r="AD59" i="42"/>
  <c r="AF59" i="42"/>
  <c r="AH59" i="42"/>
  <c r="AI59" i="42"/>
  <c r="AJ59" i="42"/>
  <c r="AM59" i="42"/>
  <c r="C60" i="42"/>
  <c r="D60" i="42"/>
  <c r="E60" i="42"/>
  <c r="F60" i="42"/>
  <c r="G60" i="42"/>
  <c r="H60" i="42"/>
  <c r="J60" i="42"/>
  <c r="L60" i="42"/>
  <c r="N60" i="42"/>
  <c r="Q60" i="42"/>
  <c r="R60" i="42"/>
  <c r="T60" i="42"/>
  <c r="W60" i="42"/>
  <c r="Z60" i="42"/>
  <c r="AD60" i="42"/>
  <c r="AF60" i="42"/>
  <c r="AH60" i="42"/>
  <c r="AI60" i="42"/>
  <c r="AJ60" i="42"/>
  <c r="AM60" i="42"/>
  <c r="C61" i="42"/>
  <c r="D61" i="42"/>
  <c r="E61" i="42"/>
  <c r="F61" i="42"/>
  <c r="G61" i="42"/>
  <c r="H61" i="42"/>
  <c r="J61" i="42"/>
  <c r="L61" i="42"/>
  <c r="N61" i="42"/>
  <c r="Q61" i="42"/>
  <c r="R61" i="42"/>
  <c r="T61" i="42"/>
  <c r="W61" i="42"/>
  <c r="Z61" i="42"/>
  <c r="AD61" i="42"/>
  <c r="AF61" i="42"/>
  <c r="AH61" i="42"/>
  <c r="AI61" i="42"/>
  <c r="AJ61" i="42"/>
  <c r="AM61" i="42"/>
  <c r="C62" i="42"/>
  <c r="D62" i="42"/>
  <c r="E62" i="42"/>
  <c r="F62" i="42"/>
  <c r="G62" i="42"/>
  <c r="H62" i="42"/>
  <c r="J62" i="42"/>
  <c r="L62" i="42"/>
  <c r="N62" i="42"/>
  <c r="Q62" i="42"/>
  <c r="R62" i="42"/>
  <c r="T62" i="42"/>
  <c r="W62" i="42"/>
  <c r="Z62" i="42"/>
  <c r="AD62" i="42"/>
  <c r="AF62" i="42"/>
  <c r="AH62" i="42"/>
  <c r="AI62" i="42"/>
  <c r="AJ62" i="42"/>
  <c r="AM62" i="42"/>
  <c r="C63" i="42"/>
  <c r="D63" i="42"/>
  <c r="E63" i="42"/>
  <c r="F63" i="42"/>
  <c r="G63" i="42"/>
  <c r="H63" i="42"/>
  <c r="J63" i="42"/>
  <c r="L63" i="42"/>
  <c r="N63" i="42"/>
  <c r="Q63" i="42"/>
  <c r="R63" i="42"/>
  <c r="T63" i="42"/>
  <c r="W63" i="42"/>
  <c r="Z63" i="42"/>
  <c r="AD63" i="42"/>
  <c r="AF63" i="42"/>
  <c r="AH63" i="42"/>
  <c r="AI63" i="42"/>
  <c r="AJ63" i="42"/>
  <c r="AM63" i="42"/>
  <c r="C64" i="42"/>
  <c r="D64" i="42"/>
  <c r="E64" i="42"/>
  <c r="F64" i="42"/>
  <c r="G64" i="42"/>
  <c r="H64" i="42"/>
  <c r="J64" i="42"/>
  <c r="L64" i="42"/>
  <c r="N64" i="42"/>
  <c r="Q64" i="42"/>
  <c r="R64" i="42"/>
  <c r="T64" i="42"/>
  <c r="W64" i="42"/>
  <c r="Z64" i="42"/>
  <c r="AD64" i="42"/>
  <c r="AF64" i="42"/>
  <c r="AH64" i="42"/>
  <c r="AI64" i="42"/>
  <c r="AJ64" i="42"/>
  <c r="AM64" i="42"/>
  <c r="C65" i="42"/>
  <c r="D65" i="42"/>
  <c r="E65" i="42"/>
  <c r="F65" i="42"/>
  <c r="G65" i="42"/>
  <c r="H65" i="42"/>
  <c r="J65" i="42"/>
  <c r="L65" i="42"/>
  <c r="N65" i="42"/>
  <c r="Q65" i="42"/>
  <c r="R65" i="42"/>
  <c r="T65" i="42"/>
  <c r="W65" i="42"/>
  <c r="Z65" i="42"/>
  <c r="AD65" i="42"/>
  <c r="AF65" i="42"/>
  <c r="AH65" i="42"/>
  <c r="AI65" i="42"/>
  <c r="AJ65" i="42"/>
  <c r="AM65" i="42"/>
  <c r="C66" i="42"/>
  <c r="D66" i="42"/>
  <c r="E66" i="42"/>
  <c r="F66" i="42"/>
  <c r="G66" i="42"/>
  <c r="H66" i="42"/>
  <c r="J66" i="42"/>
  <c r="L66" i="42"/>
  <c r="N66" i="42"/>
  <c r="Q66" i="42"/>
  <c r="R66" i="42"/>
  <c r="T66" i="42"/>
  <c r="W66" i="42"/>
  <c r="Z66" i="42"/>
  <c r="AD66" i="42"/>
  <c r="AF66" i="42"/>
  <c r="AH66" i="42"/>
  <c r="AI66" i="42"/>
  <c r="AJ66" i="42"/>
  <c r="AM66" i="42"/>
  <c r="C67" i="42"/>
  <c r="D67" i="42"/>
  <c r="E67" i="42"/>
  <c r="F67" i="42"/>
  <c r="G67" i="42"/>
  <c r="H67" i="42"/>
  <c r="J67" i="42"/>
  <c r="L67" i="42"/>
  <c r="N67" i="42"/>
  <c r="Q67" i="42"/>
  <c r="R67" i="42"/>
  <c r="T67" i="42"/>
  <c r="W67" i="42"/>
  <c r="Z67" i="42"/>
  <c r="AD67" i="42"/>
  <c r="AF67" i="42"/>
  <c r="AH67" i="42"/>
  <c r="AI67" i="42"/>
  <c r="AJ67" i="42"/>
  <c r="AM67" i="42"/>
  <c r="C68" i="42"/>
  <c r="D68" i="42"/>
  <c r="E68" i="42"/>
  <c r="F68" i="42"/>
  <c r="G68" i="42"/>
  <c r="H68" i="42"/>
  <c r="J68" i="42"/>
  <c r="L68" i="42"/>
  <c r="N68" i="42"/>
  <c r="Q68" i="42"/>
  <c r="R68" i="42"/>
  <c r="T68" i="42"/>
  <c r="W68" i="42"/>
  <c r="Z68" i="42"/>
  <c r="AD68" i="42"/>
  <c r="AF68" i="42"/>
  <c r="AH68" i="42"/>
  <c r="AI68" i="42"/>
  <c r="AJ68" i="42"/>
  <c r="AM68" i="42"/>
  <c r="C69" i="42"/>
  <c r="D69" i="42"/>
  <c r="E69" i="42"/>
  <c r="F69" i="42"/>
  <c r="G69" i="42"/>
  <c r="H69" i="42"/>
  <c r="J69" i="42"/>
  <c r="L69" i="42"/>
  <c r="N69" i="42"/>
  <c r="Q69" i="42"/>
  <c r="R69" i="42"/>
  <c r="T69" i="42"/>
  <c r="W69" i="42"/>
  <c r="Z69" i="42"/>
  <c r="AD69" i="42"/>
  <c r="AF69" i="42"/>
  <c r="AH69" i="42"/>
  <c r="AI69" i="42"/>
  <c r="AJ69" i="42"/>
  <c r="AM69" i="42"/>
  <c r="C70" i="42"/>
  <c r="D70" i="42"/>
  <c r="E70" i="42"/>
  <c r="F70" i="42"/>
  <c r="G70" i="42"/>
  <c r="H70" i="42"/>
  <c r="J70" i="42"/>
  <c r="L70" i="42"/>
  <c r="N70" i="42"/>
  <c r="Q70" i="42"/>
  <c r="R70" i="42"/>
  <c r="T70" i="42"/>
  <c r="W70" i="42"/>
  <c r="Z70" i="42"/>
  <c r="AD70" i="42"/>
  <c r="AF70" i="42"/>
  <c r="AH70" i="42"/>
  <c r="AI70" i="42"/>
  <c r="AJ70" i="42"/>
  <c r="AM70" i="42"/>
  <c r="C71" i="42"/>
  <c r="D71" i="42"/>
  <c r="E71" i="42"/>
  <c r="F71" i="42"/>
  <c r="G71" i="42"/>
  <c r="H71" i="42"/>
  <c r="J71" i="42"/>
  <c r="L71" i="42"/>
  <c r="N71" i="42"/>
  <c r="Q71" i="42"/>
  <c r="R71" i="42"/>
  <c r="T71" i="42"/>
  <c r="W71" i="42"/>
  <c r="Z71" i="42"/>
  <c r="AD71" i="42"/>
  <c r="AF71" i="42"/>
  <c r="AH71" i="42"/>
  <c r="AI71" i="42"/>
  <c r="AJ71" i="42"/>
  <c r="AM71" i="42"/>
  <c r="C72" i="42"/>
  <c r="D72" i="42"/>
  <c r="E72" i="42"/>
  <c r="F72" i="42"/>
  <c r="G72" i="42"/>
  <c r="H72" i="42"/>
  <c r="J72" i="42"/>
  <c r="L72" i="42"/>
  <c r="N72" i="42"/>
  <c r="Q72" i="42"/>
  <c r="R72" i="42"/>
  <c r="T72" i="42"/>
  <c r="W72" i="42"/>
  <c r="Z72" i="42"/>
  <c r="AD72" i="42"/>
  <c r="AF72" i="42"/>
  <c r="AH72" i="42"/>
  <c r="AI72" i="42"/>
  <c r="AJ72" i="42"/>
  <c r="AM72" i="42"/>
  <c r="C73" i="42"/>
  <c r="D73" i="42"/>
  <c r="E73" i="42"/>
  <c r="F73" i="42"/>
  <c r="G73" i="42"/>
  <c r="H73" i="42"/>
  <c r="J73" i="42"/>
  <c r="L73" i="42"/>
  <c r="N73" i="42"/>
  <c r="Q73" i="42"/>
  <c r="R73" i="42"/>
  <c r="T73" i="42"/>
  <c r="W73" i="42"/>
  <c r="Z73" i="42"/>
  <c r="AD73" i="42"/>
  <c r="AF73" i="42"/>
  <c r="AH73" i="42"/>
  <c r="AI73" i="42"/>
  <c r="AJ73" i="42"/>
  <c r="AM73" i="42"/>
  <c r="C74" i="42"/>
  <c r="D74" i="42"/>
  <c r="E74" i="42"/>
  <c r="F74" i="42"/>
  <c r="G74" i="42"/>
  <c r="H74" i="42"/>
  <c r="J74" i="42"/>
  <c r="L74" i="42"/>
  <c r="N74" i="42"/>
  <c r="Q74" i="42"/>
  <c r="R74" i="42"/>
  <c r="T74" i="42"/>
  <c r="W74" i="42"/>
  <c r="Z74" i="42"/>
  <c r="AD74" i="42"/>
  <c r="AF74" i="42"/>
  <c r="AH74" i="42"/>
  <c r="AI74" i="42"/>
  <c r="AJ74" i="42"/>
  <c r="AM74" i="42"/>
  <c r="C75" i="42"/>
  <c r="D75" i="42"/>
  <c r="E75" i="42"/>
  <c r="F75" i="42"/>
  <c r="G75" i="42"/>
  <c r="H75" i="42"/>
  <c r="J75" i="42"/>
  <c r="L75" i="42"/>
  <c r="N75" i="42"/>
  <c r="Q75" i="42"/>
  <c r="R75" i="42"/>
  <c r="T75" i="42"/>
  <c r="W75" i="42"/>
  <c r="Z75" i="42"/>
  <c r="AD75" i="42"/>
  <c r="AF75" i="42"/>
  <c r="AH75" i="42"/>
  <c r="AI75" i="42"/>
  <c r="AJ75" i="42"/>
  <c r="AM75" i="42"/>
  <c r="C76" i="42"/>
  <c r="D76" i="42"/>
  <c r="E76" i="42"/>
  <c r="F76" i="42"/>
  <c r="G76" i="42"/>
  <c r="H76" i="42"/>
  <c r="J76" i="42"/>
  <c r="L76" i="42"/>
  <c r="N76" i="42"/>
  <c r="Q76" i="42"/>
  <c r="R76" i="42"/>
  <c r="T76" i="42"/>
  <c r="W76" i="42"/>
  <c r="Z76" i="42"/>
  <c r="AD76" i="42"/>
  <c r="AF76" i="42"/>
  <c r="AH76" i="42"/>
  <c r="AI76" i="42"/>
  <c r="AJ76" i="42"/>
  <c r="AM76" i="42"/>
  <c r="C77" i="42"/>
  <c r="D77" i="42"/>
  <c r="E77" i="42"/>
  <c r="F77" i="42"/>
  <c r="G77" i="42"/>
  <c r="H77" i="42"/>
  <c r="J77" i="42"/>
  <c r="L77" i="42"/>
  <c r="N77" i="42"/>
  <c r="Q77" i="42"/>
  <c r="R77" i="42"/>
  <c r="T77" i="42"/>
  <c r="W77" i="42"/>
  <c r="Z77" i="42"/>
  <c r="AD77" i="42"/>
  <c r="AF77" i="42"/>
  <c r="AH77" i="42"/>
  <c r="AI77" i="42"/>
  <c r="AJ77" i="42"/>
  <c r="AM77" i="42"/>
  <c r="C78" i="42"/>
  <c r="D78" i="42"/>
  <c r="E78" i="42"/>
  <c r="F78" i="42"/>
  <c r="G78" i="42"/>
  <c r="H78" i="42"/>
  <c r="J78" i="42"/>
  <c r="L78" i="42"/>
  <c r="N78" i="42"/>
  <c r="Q78" i="42"/>
  <c r="R78" i="42"/>
  <c r="T78" i="42"/>
  <c r="W78" i="42"/>
  <c r="Z78" i="42"/>
  <c r="AD78" i="42"/>
  <c r="AF78" i="42"/>
  <c r="AH78" i="42"/>
  <c r="AI78" i="42"/>
  <c r="AJ78" i="42"/>
  <c r="AM78" i="42"/>
  <c r="C79" i="42"/>
  <c r="D79" i="42"/>
  <c r="E79" i="42"/>
  <c r="F79" i="42"/>
  <c r="G79" i="42"/>
  <c r="H79" i="42"/>
  <c r="J79" i="42"/>
  <c r="L79" i="42"/>
  <c r="N79" i="42"/>
  <c r="Q79" i="42"/>
  <c r="R79" i="42"/>
  <c r="T79" i="42"/>
  <c r="W79" i="42"/>
  <c r="Z79" i="42"/>
  <c r="AD79" i="42"/>
  <c r="AF79" i="42"/>
  <c r="AH79" i="42"/>
  <c r="AI79" i="42"/>
  <c r="AJ79" i="42"/>
  <c r="AM79" i="42"/>
  <c r="C80" i="42"/>
  <c r="D80" i="42"/>
  <c r="E80" i="42"/>
  <c r="F80" i="42"/>
  <c r="G80" i="42"/>
  <c r="H80" i="42"/>
  <c r="J80" i="42"/>
  <c r="L80" i="42"/>
  <c r="N80" i="42"/>
  <c r="Q80" i="42"/>
  <c r="R80" i="42"/>
  <c r="T80" i="42"/>
  <c r="W80" i="42"/>
  <c r="Z80" i="42"/>
  <c r="AD80" i="42"/>
  <c r="AF80" i="42"/>
  <c r="AH80" i="42"/>
  <c r="AI80" i="42"/>
  <c r="AJ80" i="42"/>
  <c r="AM80" i="42"/>
  <c r="C81" i="42"/>
  <c r="D81" i="42"/>
  <c r="E81" i="42"/>
  <c r="F81" i="42"/>
  <c r="G81" i="42"/>
  <c r="H81" i="42"/>
  <c r="J81" i="42"/>
  <c r="L81" i="42"/>
  <c r="N81" i="42"/>
  <c r="Q81" i="42"/>
  <c r="R81" i="42"/>
  <c r="T81" i="42"/>
  <c r="W81" i="42"/>
  <c r="Z81" i="42"/>
  <c r="AD81" i="42"/>
  <c r="AF81" i="42"/>
  <c r="AH81" i="42"/>
  <c r="AI81" i="42"/>
  <c r="AJ81" i="42"/>
  <c r="AM81" i="42"/>
  <c r="C82" i="42"/>
  <c r="D82" i="42"/>
  <c r="E82" i="42"/>
  <c r="F82" i="42"/>
  <c r="G82" i="42"/>
  <c r="H82" i="42"/>
  <c r="J82" i="42"/>
  <c r="L82" i="42"/>
  <c r="N82" i="42"/>
  <c r="Q82" i="42"/>
  <c r="R82" i="42"/>
  <c r="T82" i="42"/>
  <c r="W82" i="42"/>
  <c r="Z82" i="42"/>
  <c r="AD82" i="42"/>
  <c r="AF82" i="42"/>
  <c r="AH82" i="42"/>
  <c r="AI82" i="42"/>
  <c r="AJ82" i="42"/>
  <c r="AM82" i="42"/>
  <c r="C83" i="42"/>
  <c r="D83" i="42"/>
  <c r="E83" i="42"/>
  <c r="F83" i="42"/>
  <c r="G83" i="42"/>
  <c r="H83" i="42"/>
  <c r="J83" i="42"/>
  <c r="L83" i="42"/>
  <c r="N83" i="42"/>
  <c r="Q83" i="42"/>
  <c r="R83" i="42"/>
  <c r="T83" i="42"/>
  <c r="W83" i="42"/>
  <c r="Z83" i="42"/>
  <c r="AD83" i="42"/>
  <c r="AF83" i="42"/>
  <c r="AH83" i="42"/>
  <c r="AI83" i="42"/>
  <c r="AJ83" i="42"/>
  <c r="AM83" i="42"/>
  <c r="C84" i="42"/>
  <c r="D84" i="42"/>
  <c r="E84" i="42"/>
  <c r="F84" i="42"/>
  <c r="G84" i="42"/>
  <c r="H84" i="42"/>
  <c r="J84" i="42"/>
  <c r="L84" i="42"/>
  <c r="N84" i="42"/>
  <c r="Q84" i="42"/>
  <c r="R84" i="42"/>
  <c r="T84" i="42"/>
  <c r="W84" i="42"/>
  <c r="Z84" i="42"/>
  <c r="AD84" i="42"/>
  <c r="AF84" i="42"/>
  <c r="AH84" i="42"/>
  <c r="AI84" i="42"/>
  <c r="AJ84" i="42"/>
  <c r="AM84" i="42"/>
  <c r="C85" i="42"/>
  <c r="D85" i="42"/>
  <c r="E85" i="42"/>
  <c r="F85" i="42"/>
  <c r="G85" i="42"/>
  <c r="H85" i="42"/>
  <c r="J85" i="42"/>
  <c r="L85" i="42"/>
  <c r="N85" i="42"/>
  <c r="Q85" i="42"/>
  <c r="R85" i="42"/>
  <c r="T85" i="42"/>
  <c r="W85" i="42"/>
  <c r="Z85" i="42"/>
  <c r="AD85" i="42"/>
  <c r="AF85" i="42"/>
  <c r="AH85" i="42"/>
  <c r="AI85" i="42"/>
  <c r="AJ85" i="42"/>
  <c r="AM85" i="42"/>
  <c r="C86" i="42"/>
  <c r="D86" i="42"/>
  <c r="E86" i="42"/>
  <c r="F86" i="42"/>
  <c r="G86" i="42"/>
  <c r="H86" i="42"/>
  <c r="J86" i="42"/>
  <c r="L86" i="42"/>
  <c r="N86" i="42"/>
  <c r="Q86" i="42"/>
  <c r="R86" i="42"/>
  <c r="T86" i="42"/>
  <c r="W86" i="42"/>
  <c r="Z86" i="42"/>
  <c r="AD86" i="42"/>
  <c r="AF86" i="42"/>
  <c r="AH86" i="42"/>
  <c r="AI86" i="42"/>
  <c r="AJ86" i="42"/>
  <c r="AM86" i="42"/>
  <c r="C87" i="42"/>
  <c r="D87" i="42"/>
  <c r="E87" i="42"/>
  <c r="F87" i="42"/>
  <c r="G87" i="42"/>
  <c r="H87" i="42"/>
  <c r="J87" i="42"/>
  <c r="L87" i="42"/>
  <c r="N87" i="42"/>
  <c r="Q87" i="42"/>
  <c r="R87" i="42"/>
  <c r="T87" i="42"/>
  <c r="W87" i="42"/>
  <c r="Z87" i="42"/>
  <c r="AD87" i="42"/>
  <c r="AF87" i="42"/>
  <c r="AH87" i="42"/>
  <c r="AI87" i="42"/>
  <c r="AJ87" i="42"/>
  <c r="AM87" i="42"/>
  <c r="C88" i="42"/>
  <c r="D88" i="42"/>
  <c r="E88" i="42"/>
  <c r="F88" i="42"/>
  <c r="G88" i="42"/>
  <c r="H88" i="42"/>
  <c r="J88" i="42"/>
  <c r="L88" i="42"/>
  <c r="N88" i="42"/>
  <c r="Q88" i="42"/>
  <c r="R88" i="42"/>
  <c r="T88" i="42"/>
  <c r="W88" i="42"/>
  <c r="Z88" i="42"/>
  <c r="AD88" i="42"/>
  <c r="AF88" i="42"/>
  <c r="AH88" i="42"/>
  <c r="AI88" i="42"/>
  <c r="AJ88" i="42"/>
  <c r="AM88" i="42"/>
  <c r="C89" i="42"/>
  <c r="D89" i="42"/>
  <c r="E89" i="42"/>
  <c r="F89" i="42"/>
  <c r="G89" i="42"/>
  <c r="H89" i="42"/>
  <c r="J89" i="42"/>
  <c r="L89" i="42"/>
  <c r="N89" i="42"/>
  <c r="Q89" i="42"/>
  <c r="R89" i="42"/>
  <c r="T89" i="42"/>
  <c r="W89" i="42"/>
  <c r="Z89" i="42"/>
  <c r="AD89" i="42"/>
  <c r="AF89" i="42"/>
  <c r="AH89" i="42"/>
  <c r="AI89" i="42"/>
  <c r="AJ89" i="42"/>
  <c r="AM89" i="42"/>
  <c r="C90" i="42"/>
  <c r="D90" i="42"/>
  <c r="E90" i="42"/>
  <c r="F90" i="42"/>
  <c r="G90" i="42"/>
  <c r="H90" i="42"/>
  <c r="J90" i="42"/>
  <c r="L90" i="42"/>
  <c r="N90" i="42"/>
  <c r="Q90" i="42"/>
  <c r="R90" i="42"/>
  <c r="T90" i="42"/>
  <c r="W90" i="42"/>
  <c r="Z90" i="42"/>
  <c r="AD90" i="42"/>
  <c r="AF90" i="42"/>
  <c r="AH90" i="42"/>
  <c r="AI90" i="42"/>
  <c r="AJ90" i="42"/>
  <c r="AM90" i="42"/>
  <c r="C91" i="42"/>
  <c r="D91" i="42"/>
  <c r="E91" i="42"/>
  <c r="F91" i="42"/>
  <c r="G91" i="42"/>
  <c r="H91" i="42"/>
  <c r="J91" i="42"/>
  <c r="L91" i="42"/>
  <c r="N91" i="42"/>
  <c r="Q91" i="42"/>
  <c r="R91" i="42"/>
  <c r="T91" i="42"/>
  <c r="W91" i="42"/>
  <c r="Z91" i="42"/>
  <c r="AD91" i="42"/>
  <c r="AF91" i="42"/>
  <c r="AH91" i="42"/>
  <c r="AI91" i="42"/>
  <c r="AJ91" i="42"/>
  <c r="AM91" i="42"/>
  <c r="C92" i="42"/>
  <c r="D92" i="42"/>
  <c r="E92" i="42"/>
  <c r="F92" i="42"/>
  <c r="G92" i="42"/>
  <c r="H92" i="42"/>
  <c r="J92" i="42"/>
  <c r="L92" i="42"/>
  <c r="N92" i="42"/>
  <c r="Q92" i="42"/>
  <c r="R92" i="42"/>
  <c r="T92" i="42"/>
  <c r="W92" i="42"/>
  <c r="Z92" i="42"/>
  <c r="AD92" i="42"/>
  <c r="AF92" i="42"/>
  <c r="AH92" i="42"/>
  <c r="AI92" i="42"/>
  <c r="AJ92" i="42"/>
  <c r="AM92" i="42"/>
  <c r="C93" i="42"/>
  <c r="D93" i="42"/>
  <c r="E93" i="42"/>
  <c r="F93" i="42"/>
  <c r="G93" i="42"/>
  <c r="H93" i="42"/>
  <c r="J93" i="42"/>
  <c r="L93" i="42"/>
  <c r="N93" i="42"/>
  <c r="Q93" i="42"/>
  <c r="R93" i="42"/>
  <c r="T93" i="42"/>
  <c r="W93" i="42"/>
  <c r="Z93" i="42"/>
  <c r="AD93" i="42"/>
  <c r="AF93" i="42"/>
  <c r="AH93" i="42"/>
  <c r="AI93" i="42"/>
  <c r="AJ93" i="42"/>
  <c r="AM93" i="42"/>
  <c r="C94" i="42"/>
  <c r="D94" i="42"/>
  <c r="E94" i="42"/>
  <c r="F94" i="42"/>
  <c r="G94" i="42"/>
  <c r="H94" i="42"/>
  <c r="J94" i="42"/>
  <c r="L94" i="42"/>
  <c r="N94" i="42"/>
  <c r="Q94" i="42"/>
  <c r="R94" i="42"/>
  <c r="T94" i="42"/>
  <c r="W94" i="42"/>
  <c r="Z94" i="42"/>
  <c r="AD94" i="42"/>
  <c r="AF94" i="42"/>
  <c r="AH94" i="42"/>
  <c r="AI94" i="42"/>
  <c r="AJ94" i="42"/>
  <c r="AM94" i="42"/>
  <c r="C95" i="42"/>
  <c r="D95" i="42"/>
  <c r="E95" i="42"/>
  <c r="F95" i="42"/>
  <c r="G95" i="42"/>
  <c r="H95" i="42"/>
  <c r="J95" i="42"/>
  <c r="L95" i="42"/>
  <c r="N95" i="42"/>
  <c r="Q95" i="42"/>
  <c r="R95" i="42"/>
  <c r="T95" i="42"/>
  <c r="W95" i="42"/>
  <c r="Z95" i="42"/>
  <c r="AD95" i="42"/>
  <c r="AF95" i="42"/>
  <c r="AH95" i="42"/>
  <c r="AI95" i="42"/>
  <c r="AJ95" i="42"/>
  <c r="AM95" i="42"/>
  <c r="C96" i="42"/>
  <c r="D96" i="42"/>
  <c r="E96" i="42"/>
  <c r="F96" i="42"/>
  <c r="G96" i="42"/>
  <c r="H96" i="42"/>
  <c r="J96" i="42"/>
  <c r="L96" i="42"/>
  <c r="N96" i="42"/>
  <c r="Q96" i="42"/>
  <c r="R96" i="42"/>
  <c r="T96" i="42"/>
  <c r="W96" i="42"/>
  <c r="Z96" i="42"/>
  <c r="AD96" i="42"/>
  <c r="AF96" i="42"/>
  <c r="AH96" i="42"/>
  <c r="AI96" i="42"/>
  <c r="AJ96" i="42"/>
  <c r="AM96" i="42"/>
  <c r="C97" i="42"/>
  <c r="D97" i="42"/>
  <c r="E97" i="42"/>
  <c r="F97" i="42"/>
  <c r="G97" i="42"/>
  <c r="H97" i="42"/>
  <c r="J97" i="42"/>
  <c r="L97" i="42"/>
  <c r="N97" i="42"/>
  <c r="Q97" i="42"/>
  <c r="R97" i="42"/>
  <c r="T97" i="42"/>
  <c r="W97" i="42"/>
  <c r="Z97" i="42"/>
  <c r="AD97" i="42"/>
  <c r="AF97" i="42"/>
  <c r="AH97" i="42"/>
  <c r="AI97" i="42"/>
  <c r="AJ97" i="42"/>
  <c r="AM97" i="42"/>
  <c r="C98" i="42"/>
  <c r="D98" i="42"/>
  <c r="E98" i="42"/>
  <c r="F98" i="42"/>
  <c r="G98" i="42"/>
  <c r="H98" i="42"/>
  <c r="J98" i="42"/>
  <c r="L98" i="42"/>
  <c r="N98" i="42"/>
  <c r="Q98" i="42"/>
  <c r="R98" i="42"/>
  <c r="T98" i="42"/>
  <c r="W98" i="42"/>
  <c r="Z98" i="42"/>
  <c r="AD98" i="42"/>
  <c r="AF98" i="42"/>
  <c r="AH98" i="42"/>
  <c r="AI98" i="42"/>
  <c r="AJ98" i="42"/>
  <c r="AM98" i="42"/>
  <c r="C99" i="42"/>
  <c r="D99" i="42"/>
  <c r="E99" i="42"/>
  <c r="F99" i="42"/>
  <c r="G99" i="42"/>
  <c r="H99" i="42"/>
  <c r="J99" i="42"/>
  <c r="L99" i="42"/>
  <c r="N99" i="42"/>
  <c r="Q99" i="42"/>
  <c r="R99" i="42"/>
  <c r="T99" i="42"/>
  <c r="W99" i="42"/>
  <c r="Z99" i="42"/>
  <c r="AD99" i="42"/>
  <c r="AF99" i="42"/>
  <c r="AH99" i="42"/>
  <c r="AI99" i="42"/>
  <c r="AJ99" i="42"/>
  <c r="AM99" i="42"/>
  <c r="C100" i="42"/>
  <c r="D100" i="42"/>
  <c r="E100" i="42"/>
  <c r="F100" i="42"/>
  <c r="G100" i="42"/>
  <c r="H100" i="42"/>
  <c r="J100" i="42"/>
  <c r="L100" i="42"/>
  <c r="N100" i="42"/>
  <c r="Q100" i="42"/>
  <c r="R100" i="42"/>
  <c r="T100" i="42"/>
  <c r="W100" i="42"/>
  <c r="Z100" i="42"/>
  <c r="AD100" i="42"/>
  <c r="AF100" i="42"/>
  <c r="AH100" i="42"/>
  <c r="AI100" i="42"/>
  <c r="AJ100" i="42"/>
  <c r="AM100" i="42"/>
  <c r="C101" i="42"/>
  <c r="D101" i="42"/>
  <c r="E101" i="42"/>
  <c r="F101" i="42"/>
  <c r="G101" i="42"/>
  <c r="H101" i="42"/>
  <c r="J101" i="42"/>
  <c r="L101" i="42"/>
  <c r="N101" i="42"/>
  <c r="Q101" i="42"/>
  <c r="R101" i="42"/>
  <c r="T101" i="42"/>
  <c r="W101" i="42"/>
  <c r="Z101" i="42"/>
  <c r="AD101" i="42"/>
  <c r="AF101" i="42"/>
  <c r="AH101" i="42"/>
  <c r="AI101" i="42"/>
  <c r="AJ101" i="42"/>
  <c r="AM101" i="42"/>
  <c r="C102" i="42"/>
  <c r="D102" i="42"/>
  <c r="E102" i="42"/>
  <c r="F102" i="42"/>
  <c r="G102" i="42"/>
  <c r="H102" i="42"/>
  <c r="J102" i="42"/>
  <c r="L102" i="42"/>
  <c r="N102" i="42"/>
  <c r="Q102" i="42"/>
  <c r="R102" i="42"/>
  <c r="T102" i="42"/>
  <c r="W102" i="42"/>
  <c r="Z102" i="42"/>
  <c r="AD102" i="42"/>
  <c r="AF102" i="42"/>
  <c r="AH102" i="42"/>
  <c r="AI102" i="42"/>
  <c r="AJ102" i="42"/>
  <c r="AM102" i="42"/>
  <c r="C103" i="42"/>
  <c r="D103" i="42"/>
  <c r="E103" i="42"/>
  <c r="F103" i="42"/>
  <c r="G103" i="42"/>
  <c r="H103" i="42"/>
  <c r="J103" i="42"/>
  <c r="L103" i="42"/>
  <c r="N103" i="42"/>
  <c r="Q103" i="42"/>
  <c r="R103" i="42"/>
  <c r="T103" i="42"/>
  <c r="W103" i="42"/>
  <c r="Z103" i="42"/>
  <c r="AD103" i="42"/>
  <c r="AF103" i="42"/>
  <c r="AH103" i="42"/>
  <c r="AI103" i="42"/>
  <c r="AJ103" i="42"/>
  <c r="AM103" i="42"/>
  <c r="C104" i="42"/>
  <c r="D104" i="42"/>
  <c r="E104" i="42"/>
  <c r="F104" i="42"/>
  <c r="G104" i="42"/>
  <c r="H104" i="42"/>
  <c r="J104" i="42"/>
  <c r="L104" i="42"/>
  <c r="N104" i="42"/>
  <c r="Q104" i="42"/>
  <c r="R104" i="42"/>
  <c r="T104" i="42"/>
  <c r="W104" i="42"/>
  <c r="Z104" i="42"/>
  <c r="AD104" i="42"/>
  <c r="AF104" i="42"/>
  <c r="AH104" i="42"/>
  <c r="AI104" i="42"/>
  <c r="AJ104" i="42"/>
  <c r="AM104" i="42"/>
  <c r="C105" i="42"/>
  <c r="D105" i="42"/>
  <c r="E105" i="42"/>
  <c r="F105" i="42"/>
  <c r="G105" i="42"/>
  <c r="H105" i="42"/>
  <c r="J105" i="42"/>
  <c r="L105" i="42"/>
  <c r="N105" i="42"/>
  <c r="Q105" i="42"/>
  <c r="R105" i="42"/>
  <c r="T105" i="42"/>
  <c r="W105" i="42"/>
  <c r="Z105" i="42"/>
  <c r="AD105" i="42"/>
  <c r="AF105" i="42"/>
  <c r="AH105" i="42"/>
  <c r="AI105" i="42"/>
  <c r="AJ105" i="42"/>
  <c r="AM105" i="42"/>
  <c r="C106" i="42"/>
  <c r="D106" i="42"/>
  <c r="E106" i="42"/>
  <c r="F106" i="42"/>
  <c r="G106" i="42"/>
  <c r="H106" i="42"/>
  <c r="J106" i="42"/>
  <c r="L106" i="42"/>
  <c r="N106" i="42"/>
  <c r="Q106" i="42"/>
  <c r="R106" i="42"/>
  <c r="T106" i="42"/>
  <c r="W106" i="42"/>
  <c r="Z106" i="42"/>
  <c r="AD106" i="42"/>
  <c r="AF106" i="42"/>
  <c r="AH106" i="42"/>
  <c r="AI106" i="42"/>
  <c r="AJ106" i="42"/>
  <c r="AM106" i="42"/>
  <c r="C107" i="42"/>
  <c r="D107" i="42"/>
  <c r="E107" i="42"/>
  <c r="F107" i="42"/>
  <c r="G107" i="42"/>
  <c r="H107" i="42"/>
  <c r="J107" i="42"/>
  <c r="L107" i="42"/>
  <c r="N107" i="42"/>
  <c r="Q107" i="42"/>
  <c r="R107" i="42"/>
  <c r="T107" i="42"/>
  <c r="W107" i="42"/>
  <c r="Z107" i="42"/>
  <c r="AD107" i="42"/>
  <c r="AF107" i="42"/>
  <c r="AH107" i="42"/>
  <c r="AI107" i="42"/>
  <c r="AJ107" i="42"/>
  <c r="AM107" i="42"/>
  <c r="C108" i="42"/>
  <c r="D108" i="42"/>
  <c r="E108" i="42"/>
  <c r="F108" i="42"/>
  <c r="G108" i="42"/>
  <c r="H108" i="42"/>
  <c r="J108" i="42"/>
  <c r="L108" i="42"/>
  <c r="N108" i="42"/>
  <c r="Q108" i="42"/>
  <c r="R108" i="42"/>
  <c r="T108" i="42"/>
  <c r="W108" i="42"/>
  <c r="Z108" i="42"/>
  <c r="AD108" i="42"/>
  <c r="AF108" i="42"/>
  <c r="AH108" i="42"/>
  <c r="AI108" i="42"/>
  <c r="AJ108" i="42"/>
  <c r="AM108" i="42"/>
  <c r="C109" i="42"/>
  <c r="D109" i="42"/>
  <c r="E109" i="42"/>
  <c r="F109" i="42"/>
  <c r="G109" i="42"/>
  <c r="H109" i="42"/>
  <c r="J109" i="42"/>
  <c r="L109" i="42"/>
  <c r="N109" i="42"/>
  <c r="Q109" i="42"/>
  <c r="R109" i="42"/>
  <c r="T109" i="42"/>
  <c r="W109" i="42"/>
  <c r="Z109" i="42"/>
  <c r="AD109" i="42"/>
  <c r="AF109" i="42"/>
  <c r="AH109" i="42"/>
  <c r="AI109" i="42"/>
  <c r="AJ109" i="42"/>
  <c r="AM109" i="42"/>
  <c r="C110" i="42"/>
  <c r="D110" i="42"/>
  <c r="E110" i="42"/>
  <c r="F110" i="42"/>
  <c r="G110" i="42"/>
  <c r="H110" i="42"/>
  <c r="J110" i="42"/>
  <c r="L110" i="42"/>
  <c r="N110" i="42"/>
  <c r="Q110" i="42"/>
  <c r="R110" i="42"/>
  <c r="T110" i="42"/>
  <c r="W110" i="42"/>
  <c r="Z110" i="42"/>
  <c r="AD110" i="42"/>
  <c r="AF110" i="42"/>
  <c r="AH110" i="42"/>
  <c r="AI110" i="42"/>
  <c r="AJ110" i="42"/>
  <c r="AM110" i="42"/>
  <c r="C111" i="42"/>
  <c r="D111" i="42"/>
  <c r="E111" i="42"/>
  <c r="F111" i="42"/>
  <c r="G111" i="42"/>
  <c r="H111" i="42"/>
  <c r="J111" i="42"/>
  <c r="L111" i="42"/>
  <c r="N111" i="42"/>
  <c r="Q111" i="42"/>
  <c r="R111" i="42"/>
  <c r="T111" i="42"/>
  <c r="W111" i="42"/>
  <c r="Z111" i="42"/>
  <c r="AD111" i="42"/>
  <c r="AF111" i="42"/>
  <c r="AH111" i="42"/>
  <c r="AI111" i="42"/>
  <c r="AJ111" i="42"/>
  <c r="AM111" i="42"/>
  <c r="C112" i="42"/>
  <c r="D112" i="42"/>
  <c r="E112" i="42"/>
  <c r="F112" i="42"/>
  <c r="G112" i="42"/>
  <c r="H112" i="42"/>
  <c r="J112" i="42"/>
  <c r="L112" i="42"/>
  <c r="N112" i="42"/>
  <c r="Q112" i="42"/>
  <c r="R112" i="42"/>
  <c r="T112" i="42"/>
  <c r="W112" i="42"/>
  <c r="Z112" i="42"/>
  <c r="AD112" i="42"/>
  <c r="AF112" i="42"/>
  <c r="AH112" i="42"/>
  <c r="AI112" i="42"/>
  <c r="AJ112" i="42"/>
  <c r="AM112" i="42"/>
  <c r="C113" i="42"/>
  <c r="D113" i="42"/>
  <c r="E113" i="42"/>
  <c r="F113" i="42"/>
  <c r="G113" i="42"/>
  <c r="H113" i="42"/>
  <c r="J113" i="42"/>
  <c r="L113" i="42"/>
  <c r="N113" i="42"/>
  <c r="Q113" i="42"/>
  <c r="R113" i="42"/>
  <c r="T113" i="42"/>
  <c r="W113" i="42"/>
  <c r="Z113" i="42"/>
  <c r="AD113" i="42"/>
  <c r="AF113" i="42"/>
  <c r="AH113" i="42"/>
  <c r="AI113" i="42"/>
  <c r="AJ113" i="42"/>
  <c r="AM113" i="42"/>
  <c r="C114" i="42"/>
  <c r="D114" i="42"/>
  <c r="E114" i="42"/>
  <c r="F114" i="42"/>
  <c r="G114" i="42"/>
  <c r="H114" i="42"/>
  <c r="J114" i="42"/>
  <c r="L114" i="42"/>
  <c r="N114" i="42"/>
  <c r="Q114" i="42"/>
  <c r="R114" i="42"/>
  <c r="T114" i="42"/>
  <c r="W114" i="42"/>
  <c r="Z114" i="42"/>
  <c r="AD114" i="42"/>
  <c r="AF114" i="42"/>
  <c r="AH114" i="42"/>
  <c r="AI114" i="42"/>
  <c r="AJ114" i="42"/>
  <c r="AM114" i="42"/>
  <c r="C115" i="42"/>
  <c r="D115" i="42"/>
  <c r="E115" i="42"/>
  <c r="F115" i="42"/>
  <c r="G115" i="42"/>
  <c r="H115" i="42"/>
  <c r="J115" i="42"/>
  <c r="L115" i="42"/>
  <c r="N115" i="42"/>
  <c r="Q115" i="42"/>
  <c r="R115" i="42"/>
  <c r="T115" i="42"/>
  <c r="W115" i="42"/>
  <c r="Z115" i="42"/>
  <c r="AD115" i="42"/>
  <c r="AF115" i="42"/>
  <c r="AH115" i="42"/>
  <c r="AI115" i="42"/>
  <c r="AJ115" i="42"/>
  <c r="AM115" i="42"/>
  <c r="C116" i="42"/>
  <c r="D116" i="42"/>
  <c r="E116" i="42"/>
  <c r="F116" i="42"/>
  <c r="G116" i="42"/>
  <c r="H116" i="42"/>
  <c r="J116" i="42"/>
  <c r="L116" i="42"/>
  <c r="N116" i="42"/>
  <c r="Q116" i="42"/>
  <c r="R116" i="42"/>
  <c r="T116" i="42"/>
  <c r="W116" i="42"/>
  <c r="Z116" i="42"/>
  <c r="AD116" i="42"/>
  <c r="AF116" i="42"/>
  <c r="AH116" i="42"/>
  <c r="AI116" i="42"/>
  <c r="AJ116" i="42"/>
  <c r="AM116" i="42"/>
  <c r="C117" i="42"/>
  <c r="D117" i="42"/>
  <c r="E117" i="42"/>
  <c r="F117" i="42"/>
  <c r="G117" i="42"/>
  <c r="H117" i="42"/>
  <c r="J117" i="42"/>
  <c r="L117" i="42"/>
  <c r="N117" i="42"/>
  <c r="Q117" i="42"/>
  <c r="R117" i="42"/>
  <c r="T117" i="42"/>
  <c r="W117" i="42"/>
  <c r="Z117" i="42"/>
  <c r="AD117" i="42"/>
  <c r="AF117" i="42"/>
  <c r="AH117" i="42"/>
  <c r="AI117" i="42"/>
  <c r="AJ117" i="42"/>
  <c r="AM117" i="42"/>
  <c r="C118" i="42"/>
  <c r="D118" i="42"/>
  <c r="E118" i="42"/>
  <c r="F118" i="42"/>
  <c r="G118" i="42"/>
  <c r="H118" i="42"/>
  <c r="J118" i="42"/>
  <c r="L118" i="42"/>
  <c r="N118" i="42"/>
  <c r="Q118" i="42"/>
  <c r="R118" i="42"/>
  <c r="T118" i="42"/>
  <c r="W118" i="42"/>
  <c r="Z118" i="42"/>
  <c r="AD118" i="42"/>
  <c r="AF118" i="42"/>
  <c r="AH118" i="42"/>
  <c r="AI118" i="42"/>
  <c r="AJ118" i="42"/>
  <c r="AM118" i="42"/>
  <c r="C119" i="42"/>
  <c r="D119" i="42"/>
  <c r="E119" i="42"/>
  <c r="F119" i="42"/>
  <c r="G119" i="42"/>
  <c r="H119" i="42"/>
  <c r="J119" i="42"/>
  <c r="L119" i="42"/>
  <c r="N119" i="42"/>
  <c r="Q119" i="42"/>
  <c r="R119" i="42"/>
  <c r="T119" i="42"/>
  <c r="W119" i="42"/>
  <c r="Z119" i="42"/>
  <c r="AD119" i="42"/>
  <c r="AF119" i="42"/>
  <c r="AH119" i="42"/>
  <c r="AI119" i="42"/>
  <c r="AJ119" i="42"/>
  <c r="AM119" i="42"/>
  <c r="C120" i="42"/>
  <c r="D120" i="42"/>
  <c r="E120" i="42"/>
  <c r="F120" i="42"/>
  <c r="G120" i="42"/>
  <c r="H120" i="42"/>
  <c r="J120" i="42"/>
  <c r="L120" i="42"/>
  <c r="N120" i="42"/>
  <c r="Q120" i="42"/>
  <c r="R120" i="42"/>
  <c r="T120" i="42"/>
  <c r="W120" i="42"/>
  <c r="Z120" i="42"/>
  <c r="AD120" i="42"/>
  <c r="AF120" i="42"/>
  <c r="AH120" i="42"/>
  <c r="AI120" i="42"/>
  <c r="AJ120" i="42"/>
  <c r="AM120" i="42"/>
  <c r="C121" i="42"/>
  <c r="D121" i="42"/>
  <c r="E121" i="42"/>
  <c r="F121" i="42"/>
  <c r="G121" i="42"/>
  <c r="H121" i="42"/>
  <c r="J121" i="42"/>
  <c r="L121" i="42"/>
  <c r="N121" i="42"/>
  <c r="Q121" i="42"/>
  <c r="R121" i="42"/>
  <c r="T121" i="42"/>
  <c r="W121" i="42"/>
  <c r="Z121" i="42"/>
  <c r="AD121" i="42"/>
  <c r="AF121" i="42"/>
  <c r="AH121" i="42"/>
  <c r="AI121" i="42"/>
  <c r="AJ121" i="42"/>
  <c r="AM121" i="42"/>
  <c r="C122" i="42"/>
  <c r="D122" i="42"/>
  <c r="E122" i="42"/>
  <c r="F122" i="42"/>
  <c r="G122" i="42"/>
  <c r="H122" i="42"/>
  <c r="J122" i="42"/>
  <c r="L122" i="42"/>
  <c r="N122" i="42"/>
  <c r="Q122" i="42"/>
  <c r="R122" i="42"/>
  <c r="T122" i="42"/>
  <c r="W122" i="42"/>
  <c r="Z122" i="42"/>
  <c r="AD122" i="42"/>
  <c r="AF122" i="42"/>
  <c r="AH122" i="42"/>
  <c r="AI122" i="42"/>
  <c r="AJ122" i="42"/>
  <c r="AM122" i="42"/>
  <c r="C123" i="42"/>
  <c r="D123" i="42"/>
  <c r="E123" i="42"/>
  <c r="F123" i="42"/>
  <c r="G123" i="42"/>
  <c r="H123" i="42"/>
  <c r="J123" i="42"/>
  <c r="L123" i="42"/>
  <c r="N123" i="42"/>
  <c r="Q123" i="42"/>
  <c r="R123" i="42"/>
  <c r="T123" i="42"/>
  <c r="W123" i="42"/>
  <c r="Z123" i="42"/>
  <c r="AD123" i="42"/>
  <c r="AF123" i="42"/>
  <c r="AH123" i="42"/>
  <c r="AI123" i="42"/>
  <c r="AJ123" i="42"/>
  <c r="AM123" i="42"/>
  <c r="C124" i="42"/>
  <c r="D124" i="42"/>
  <c r="E124" i="42"/>
  <c r="F124" i="42"/>
  <c r="G124" i="42"/>
  <c r="H124" i="42"/>
  <c r="J124" i="42"/>
  <c r="L124" i="42"/>
  <c r="N124" i="42"/>
  <c r="Q124" i="42"/>
  <c r="R124" i="42"/>
  <c r="T124" i="42"/>
  <c r="W124" i="42"/>
  <c r="Z124" i="42"/>
  <c r="AD124" i="42"/>
  <c r="AF124" i="42"/>
  <c r="AH124" i="42"/>
  <c r="AI124" i="42"/>
  <c r="AJ124" i="42"/>
  <c r="AM124" i="42"/>
  <c r="C125" i="42"/>
  <c r="D125" i="42"/>
  <c r="E125" i="42"/>
  <c r="F125" i="42"/>
  <c r="G125" i="42"/>
  <c r="H125" i="42"/>
  <c r="J125" i="42"/>
  <c r="L125" i="42"/>
  <c r="N125" i="42"/>
  <c r="Q125" i="42"/>
  <c r="R125" i="42"/>
  <c r="T125" i="42"/>
  <c r="W125" i="42"/>
  <c r="Z125" i="42"/>
  <c r="AD125" i="42"/>
  <c r="AF125" i="42"/>
  <c r="AH125" i="42"/>
  <c r="AI125" i="42"/>
  <c r="AJ125" i="42"/>
  <c r="AM125" i="42"/>
  <c r="C126" i="42"/>
  <c r="D126" i="42"/>
  <c r="E126" i="42"/>
  <c r="F126" i="42"/>
  <c r="G126" i="42"/>
  <c r="H126" i="42"/>
  <c r="J126" i="42"/>
  <c r="L126" i="42"/>
  <c r="N126" i="42"/>
  <c r="Q126" i="42"/>
  <c r="R126" i="42"/>
  <c r="T126" i="42"/>
  <c r="W126" i="42"/>
  <c r="Z126" i="42"/>
  <c r="AD126" i="42"/>
  <c r="AF126" i="42"/>
  <c r="AH126" i="42"/>
  <c r="AI126" i="42"/>
  <c r="AJ126" i="42"/>
  <c r="AM126" i="42"/>
  <c r="C127" i="42"/>
  <c r="D127" i="42"/>
  <c r="E127" i="42"/>
  <c r="F127" i="42"/>
  <c r="G127" i="42"/>
  <c r="H127" i="42"/>
  <c r="J127" i="42"/>
  <c r="L127" i="42"/>
  <c r="N127" i="42"/>
  <c r="Q127" i="42"/>
  <c r="R127" i="42"/>
  <c r="T127" i="42"/>
  <c r="W127" i="42"/>
  <c r="Z127" i="42"/>
  <c r="AD127" i="42"/>
  <c r="AF127" i="42"/>
  <c r="AH127" i="42"/>
  <c r="AI127" i="42"/>
  <c r="AJ127" i="42"/>
  <c r="AM127" i="42"/>
  <c r="C128" i="42"/>
  <c r="D128" i="42"/>
  <c r="E128" i="42"/>
  <c r="F128" i="42"/>
  <c r="G128" i="42"/>
  <c r="H128" i="42"/>
  <c r="J128" i="42"/>
  <c r="L128" i="42"/>
  <c r="N128" i="42"/>
  <c r="Q128" i="42"/>
  <c r="R128" i="42"/>
  <c r="T128" i="42"/>
  <c r="W128" i="42"/>
  <c r="Z128" i="42"/>
  <c r="AD128" i="42"/>
  <c r="AF128" i="42"/>
  <c r="AH128" i="42"/>
  <c r="AI128" i="42"/>
  <c r="AJ128" i="42"/>
  <c r="AM128" i="42"/>
  <c r="C129" i="42"/>
  <c r="D129" i="42"/>
  <c r="E129" i="42"/>
  <c r="F129" i="42"/>
  <c r="G129" i="42"/>
  <c r="H129" i="42"/>
  <c r="J129" i="42"/>
  <c r="L129" i="42"/>
  <c r="N129" i="42"/>
  <c r="Q129" i="42"/>
  <c r="R129" i="42"/>
  <c r="T129" i="42"/>
  <c r="W129" i="42"/>
  <c r="Z129" i="42"/>
  <c r="AD129" i="42"/>
  <c r="AF129" i="42"/>
  <c r="AH129" i="42"/>
  <c r="AI129" i="42"/>
  <c r="AJ129" i="42"/>
  <c r="AM129" i="42"/>
  <c r="C130" i="42"/>
  <c r="D130" i="42"/>
  <c r="E130" i="42"/>
  <c r="F130" i="42"/>
  <c r="G130" i="42"/>
  <c r="H130" i="42"/>
  <c r="J130" i="42"/>
  <c r="L130" i="42"/>
  <c r="N130" i="42"/>
  <c r="Q130" i="42"/>
  <c r="R130" i="42"/>
  <c r="T130" i="42"/>
  <c r="W130" i="42"/>
  <c r="Z130" i="42"/>
  <c r="AD130" i="42"/>
  <c r="AF130" i="42"/>
  <c r="AH130" i="42"/>
  <c r="AI130" i="42"/>
  <c r="AJ130" i="42"/>
  <c r="AM130" i="42"/>
  <c r="C131" i="42"/>
  <c r="D131" i="42"/>
  <c r="E131" i="42"/>
  <c r="F131" i="42"/>
  <c r="G131" i="42"/>
  <c r="H131" i="42"/>
  <c r="J131" i="42"/>
  <c r="L131" i="42"/>
  <c r="N131" i="42"/>
  <c r="Q131" i="42"/>
  <c r="R131" i="42"/>
  <c r="T131" i="42"/>
  <c r="W131" i="42"/>
  <c r="Z131" i="42"/>
  <c r="AD131" i="42"/>
  <c r="AF131" i="42"/>
  <c r="AH131" i="42"/>
  <c r="AI131" i="42"/>
  <c r="AJ131" i="42"/>
  <c r="AM131" i="42"/>
  <c r="C132" i="42"/>
  <c r="D132" i="42"/>
  <c r="E132" i="42"/>
  <c r="F132" i="42"/>
  <c r="G132" i="42"/>
  <c r="H132" i="42"/>
  <c r="J132" i="42"/>
  <c r="L132" i="42"/>
  <c r="N132" i="42"/>
  <c r="Q132" i="42"/>
  <c r="R132" i="42"/>
  <c r="T132" i="42"/>
  <c r="W132" i="42"/>
  <c r="Z132" i="42"/>
  <c r="AD132" i="42"/>
  <c r="AF132" i="42"/>
  <c r="AH132" i="42"/>
  <c r="AI132" i="42"/>
  <c r="AJ132" i="42"/>
  <c r="AM132" i="42"/>
  <c r="C133" i="42"/>
  <c r="D133" i="42"/>
  <c r="E133" i="42"/>
  <c r="F133" i="42"/>
  <c r="G133" i="42"/>
  <c r="H133" i="42"/>
  <c r="J133" i="42"/>
  <c r="L133" i="42"/>
  <c r="N133" i="42"/>
  <c r="Q133" i="42"/>
  <c r="R133" i="42"/>
  <c r="T133" i="42"/>
  <c r="W133" i="42"/>
  <c r="Z133" i="42"/>
  <c r="AD133" i="42"/>
  <c r="AF133" i="42"/>
  <c r="AH133" i="42"/>
  <c r="AI133" i="42"/>
  <c r="AJ133" i="42"/>
  <c r="AM133" i="42"/>
  <c r="C134" i="42"/>
  <c r="D134" i="42"/>
  <c r="E134" i="42"/>
  <c r="F134" i="42"/>
  <c r="G134" i="42"/>
  <c r="H134" i="42"/>
  <c r="J134" i="42"/>
  <c r="L134" i="42"/>
  <c r="N134" i="42"/>
  <c r="Q134" i="42"/>
  <c r="R134" i="42"/>
  <c r="T134" i="42"/>
  <c r="W134" i="42"/>
  <c r="Z134" i="42"/>
  <c r="AD134" i="42"/>
  <c r="AF134" i="42"/>
  <c r="AH134" i="42"/>
  <c r="AI134" i="42"/>
  <c r="AJ134" i="42"/>
  <c r="AM134" i="42"/>
  <c r="C135" i="42"/>
  <c r="D135" i="42"/>
  <c r="E135" i="42"/>
  <c r="F135" i="42"/>
  <c r="G135" i="42"/>
  <c r="H135" i="42"/>
  <c r="J135" i="42"/>
  <c r="L135" i="42"/>
  <c r="N135" i="42"/>
  <c r="Q135" i="42"/>
  <c r="R135" i="42"/>
  <c r="T135" i="42"/>
  <c r="W135" i="42"/>
  <c r="Z135" i="42"/>
  <c r="AD135" i="42"/>
  <c r="AF135" i="42"/>
  <c r="AH135" i="42"/>
  <c r="AI135" i="42"/>
  <c r="AJ135" i="42"/>
  <c r="AM135" i="42"/>
  <c r="C136" i="42"/>
  <c r="D136" i="42"/>
  <c r="E136" i="42"/>
  <c r="F136" i="42"/>
  <c r="G136" i="42"/>
  <c r="H136" i="42"/>
  <c r="J136" i="42"/>
  <c r="L136" i="42"/>
  <c r="N136" i="42"/>
  <c r="Q136" i="42"/>
  <c r="R136" i="42"/>
  <c r="T136" i="42"/>
  <c r="W136" i="42"/>
  <c r="Z136" i="42"/>
  <c r="AD136" i="42"/>
  <c r="AF136" i="42"/>
  <c r="AH136" i="42"/>
  <c r="AI136" i="42"/>
  <c r="AJ136" i="42"/>
  <c r="AM136" i="42"/>
  <c r="C137" i="42"/>
  <c r="D137" i="42"/>
  <c r="E137" i="42"/>
  <c r="F137" i="42"/>
  <c r="G137" i="42"/>
  <c r="H137" i="42"/>
  <c r="J137" i="42"/>
  <c r="L137" i="42"/>
  <c r="N137" i="42"/>
  <c r="Q137" i="42"/>
  <c r="R137" i="42"/>
  <c r="T137" i="42"/>
  <c r="W137" i="42"/>
  <c r="Z137" i="42"/>
  <c r="AD137" i="42"/>
  <c r="AF137" i="42"/>
  <c r="AH137" i="42"/>
  <c r="AI137" i="42"/>
  <c r="AJ137" i="42"/>
  <c r="AM137" i="42"/>
  <c r="C138" i="42"/>
  <c r="D138" i="42"/>
  <c r="E138" i="42"/>
  <c r="F138" i="42"/>
  <c r="G138" i="42"/>
  <c r="H138" i="42"/>
  <c r="J138" i="42"/>
  <c r="L138" i="42"/>
  <c r="N138" i="42"/>
  <c r="Q138" i="42"/>
  <c r="R138" i="42"/>
  <c r="T138" i="42"/>
  <c r="W138" i="42"/>
  <c r="Z138" i="42"/>
  <c r="AD138" i="42"/>
  <c r="AF138" i="42"/>
  <c r="AH138" i="42"/>
  <c r="AI138" i="42"/>
  <c r="AJ138" i="42"/>
  <c r="AM138" i="42"/>
  <c r="C139" i="42"/>
  <c r="D139" i="42"/>
  <c r="E139" i="42"/>
  <c r="F139" i="42"/>
  <c r="G139" i="42"/>
  <c r="H139" i="42"/>
  <c r="J139" i="42"/>
  <c r="L139" i="42"/>
  <c r="N139" i="42"/>
  <c r="Q139" i="42"/>
  <c r="R139" i="42"/>
  <c r="T139" i="42"/>
  <c r="W139" i="42"/>
  <c r="Z139" i="42"/>
  <c r="AD139" i="42"/>
  <c r="AF139" i="42"/>
  <c r="AH139" i="42"/>
  <c r="AI139" i="42"/>
  <c r="AJ139" i="42"/>
  <c r="AM139" i="42"/>
  <c r="C140" i="42"/>
  <c r="D140" i="42"/>
  <c r="E140" i="42"/>
  <c r="F140" i="42"/>
  <c r="G140" i="42"/>
  <c r="H140" i="42"/>
  <c r="J140" i="42"/>
  <c r="L140" i="42"/>
  <c r="N140" i="42"/>
  <c r="Q140" i="42"/>
  <c r="R140" i="42"/>
  <c r="T140" i="42"/>
  <c r="W140" i="42"/>
  <c r="Z140" i="42"/>
  <c r="AD140" i="42"/>
  <c r="AF140" i="42"/>
  <c r="AH140" i="42"/>
  <c r="AI140" i="42"/>
  <c r="AJ140" i="42"/>
  <c r="AM140" i="42"/>
  <c r="C141" i="42"/>
  <c r="D141" i="42"/>
  <c r="E141" i="42"/>
  <c r="F141" i="42"/>
  <c r="G141" i="42"/>
  <c r="H141" i="42"/>
  <c r="J141" i="42"/>
  <c r="L141" i="42"/>
  <c r="N141" i="42"/>
  <c r="Q141" i="42"/>
  <c r="R141" i="42"/>
  <c r="T141" i="42"/>
  <c r="W141" i="42"/>
  <c r="Z141" i="42"/>
  <c r="AD141" i="42"/>
  <c r="AF141" i="42"/>
  <c r="AH141" i="42"/>
  <c r="AI141" i="42"/>
  <c r="AJ141" i="42"/>
  <c r="AM141" i="42"/>
  <c r="C142" i="42"/>
  <c r="D142" i="42"/>
  <c r="E142" i="42"/>
  <c r="F142" i="42"/>
  <c r="G142" i="42"/>
  <c r="H142" i="42"/>
  <c r="J142" i="42"/>
  <c r="L142" i="42"/>
  <c r="N142" i="42"/>
  <c r="Q142" i="42"/>
  <c r="R142" i="42"/>
  <c r="T142" i="42"/>
  <c r="W142" i="42"/>
  <c r="Z142" i="42"/>
  <c r="AD142" i="42"/>
  <c r="AF142" i="42"/>
  <c r="AH142" i="42"/>
  <c r="AI142" i="42"/>
  <c r="AJ142" i="42"/>
  <c r="AM142" i="42"/>
  <c r="C143" i="42"/>
  <c r="D143" i="42"/>
  <c r="E143" i="42"/>
  <c r="F143" i="42"/>
  <c r="G143" i="42"/>
  <c r="H143" i="42"/>
  <c r="J143" i="42"/>
  <c r="L143" i="42"/>
  <c r="N143" i="42"/>
  <c r="Q143" i="42"/>
  <c r="R143" i="42"/>
  <c r="T143" i="42"/>
  <c r="W143" i="42"/>
  <c r="Z143" i="42"/>
  <c r="AD143" i="42"/>
  <c r="AF143" i="42"/>
  <c r="AH143" i="42"/>
  <c r="AI143" i="42"/>
  <c r="AJ143" i="42"/>
  <c r="AM143" i="42"/>
  <c r="C144" i="42"/>
  <c r="D144" i="42"/>
  <c r="E144" i="42"/>
  <c r="F144" i="42"/>
  <c r="G144" i="42"/>
  <c r="H144" i="42"/>
  <c r="J144" i="42"/>
  <c r="L144" i="42"/>
  <c r="N144" i="42"/>
  <c r="Q144" i="42"/>
  <c r="R144" i="42"/>
  <c r="T144" i="42"/>
  <c r="W144" i="42"/>
  <c r="Z144" i="42"/>
  <c r="AD144" i="42"/>
  <c r="AF144" i="42"/>
  <c r="AH144" i="42"/>
  <c r="AI144" i="42"/>
  <c r="AJ144" i="42"/>
  <c r="AM144" i="42"/>
  <c r="C145" i="42"/>
  <c r="D145" i="42"/>
  <c r="E145" i="42"/>
  <c r="F145" i="42"/>
  <c r="G145" i="42"/>
  <c r="H145" i="42"/>
  <c r="J145" i="42"/>
  <c r="L145" i="42"/>
  <c r="N145" i="42"/>
  <c r="Q145" i="42"/>
  <c r="R145" i="42"/>
  <c r="T145" i="42"/>
  <c r="W145" i="42"/>
  <c r="Z145" i="42"/>
  <c r="AD145" i="42"/>
  <c r="AF145" i="42"/>
  <c r="AH145" i="42"/>
  <c r="AI145" i="42"/>
  <c r="AJ145" i="42"/>
  <c r="AM145" i="42"/>
  <c r="C146" i="42"/>
  <c r="D146" i="42"/>
  <c r="E146" i="42"/>
  <c r="F146" i="42"/>
  <c r="G146" i="42"/>
  <c r="H146" i="42"/>
  <c r="J146" i="42"/>
  <c r="L146" i="42"/>
  <c r="N146" i="42"/>
  <c r="Q146" i="42"/>
  <c r="R146" i="42"/>
  <c r="T146" i="42"/>
  <c r="W146" i="42"/>
  <c r="Z146" i="42"/>
  <c r="AD146" i="42"/>
  <c r="AF146" i="42"/>
  <c r="AH146" i="42"/>
  <c r="AI146" i="42"/>
  <c r="AJ146" i="42"/>
  <c r="AM146" i="42"/>
  <c r="C147" i="42"/>
  <c r="D147" i="42"/>
  <c r="E147" i="42"/>
  <c r="F147" i="42"/>
  <c r="G147" i="42"/>
  <c r="H147" i="42"/>
  <c r="J147" i="42"/>
  <c r="L147" i="42"/>
  <c r="N147" i="42"/>
  <c r="Q147" i="42"/>
  <c r="R147" i="42"/>
  <c r="T147" i="42"/>
  <c r="W147" i="42"/>
  <c r="Z147" i="42"/>
  <c r="AD147" i="42"/>
  <c r="AF147" i="42"/>
  <c r="AH147" i="42"/>
  <c r="AI147" i="42"/>
  <c r="AJ147" i="42"/>
  <c r="AM147" i="42"/>
  <c r="C148" i="42"/>
  <c r="D148" i="42"/>
  <c r="E148" i="42"/>
  <c r="F148" i="42"/>
  <c r="G148" i="42"/>
  <c r="H148" i="42"/>
  <c r="J148" i="42"/>
  <c r="L148" i="42"/>
  <c r="N148" i="42"/>
  <c r="Q148" i="42"/>
  <c r="R148" i="42"/>
  <c r="T148" i="42"/>
  <c r="W148" i="42"/>
  <c r="Z148" i="42"/>
  <c r="AD148" i="42"/>
  <c r="AF148" i="42"/>
  <c r="AH148" i="42"/>
  <c r="AI148" i="42"/>
  <c r="AJ148" i="42"/>
  <c r="AM148" i="42"/>
  <c r="C149" i="42"/>
  <c r="D149" i="42"/>
  <c r="E149" i="42"/>
  <c r="F149" i="42"/>
  <c r="G149" i="42"/>
  <c r="H149" i="42"/>
  <c r="J149" i="42"/>
  <c r="L149" i="42"/>
  <c r="N149" i="42"/>
  <c r="Q149" i="42"/>
  <c r="R149" i="42"/>
  <c r="T149" i="42"/>
  <c r="W149" i="42"/>
  <c r="Z149" i="42"/>
  <c r="AD149" i="42"/>
  <c r="AF149" i="42"/>
  <c r="AH149" i="42"/>
  <c r="AI149" i="42"/>
  <c r="AJ149" i="42"/>
  <c r="AM149" i="42"/>
  <c r="C150" i="42"/>
  <c r="D150" i="42"/>
  <c r="E150" i="42"/>
  <c r="F150" i="42"/>
  <c r="G150" i="42"/>
  <c r="H150" i="42"/>
  <c r="J150" i="42"/>
  <c r="L150" i="42"/>
  <c r="N150" i="42"/>
  <c r="Q150" i="42"/>
  <c r="R150" i="42"/>
  <c r="T150" i="42"/>
  <c r="W150" i="42"/>
  <c r="Z150" i="42"/>
  <c r="AD150" i="42"/>
  <c r="AF150" i="42"/>
  <c r="AH150" i="42"/>
  <c r="AI150" i="42"/>
  <c r="AJ150" i="42"/>
  <c r="AM150" i="42"/>
  <c r="C151" i="42"/>
  <c r="D151" i="42"/>
  <c r="E151" i="42"/>
  <c r="F151" i="42"/>
  <c r="G151" i="42"/>
  <c r="H151" i="42"/>
  <c r="J151" i="42"/>
  <c r="L151" i="42"/>
  <c r="N151" i="42"/>
  <c r="Q151" i="42"/>
  <c r="R151" i="42"/>
  <c r="T151" i="42"/>
  <c r="W151" i="42"/>
  <c r="Z151" i="42"/>
  <c r="AD151" i="42"/>
  <c r="AF151" i="42"/>
  <c r="AH151" i="42"/>
  <c r="AI151" i="42"/>
  <c r="AJ151" i="42"/>
  <c r="AM151" i="42"/>
  <c r="C152" i="42"/>
  <c r="D152" i="42"/>
  <c r="E152" i="42"/>
  <c r="F152" i="42"/>
  <c r="G152" i="42"/>
  <c r="H152" i="42"/>
  <c r="J152" i="42"/>
  <c r="L152" i="42"/>
  <c r="N152" i="42"/>
  <c r="Q152" i="42"/>
  <c r="R152" i="42"/>
  <c r="T152" i="42"/>
  <c r="W152" i="42"/>
  <c r="Z152" i="42"/>
  <c r="AD152" i="42"/>
  <c r="AF152" i="42"/>
  <c r="AH152" i="42"/>
  <c r="AI152" i="42"/>
  <c r="AJ152" i="42"/>
  <c r="AM152" i="42"/>
  <c r="C153" i="42"/>
  <c r="D153" i="42"/>
  <c r="E153" i="42"/>
  <c r="F153" i="42"/>
  <c r="G153" i="42"/>
  <c r="H153" i="42"/>
  <c r="J153" i="42"/>
  <c r="L153" i="42"/>
  <c r="N153" i="42"/>
  <c r="Q153" i="42"/>
  <c r="R153" i="42"/>
  <c r="T153" i="42"/>
  <c r="W153" i="42"/>
  <c r="Z153" i="42"/>
  <c r="AD153" i="42"/>
  <c r="AF153" i="42"/>
  <c r="AH153" i="42"/>
  <c r="AI153" i="42"/>
  <c r="AJ153" i="42"/>
  <c r="AM153" i="42"/>
  <c r="C154" i="42"/>
  <c r="D154" i="42"/>
  <c r="E154" i="42"/>
  <c r="F154" i="42"/>
  <c r="G154" i="42"/>
  <c r="H154" i="42"/>
  <c r="J154" i="42"/>
  <c r="L154" i="42"/>
  <c r="N154" i="42"/>
  <c r="Q154" i="42"/>
  <c r="R154" i="42"/>
  <c r="T154" i="42"/>
  <c r="W154" i="42"/>
  <c r="Z154" i="42"/>
  <c r="AD154" i="42"/>
  <c r="AF154" i="42"/>
  <c r="AH154" i="42"/>
  <c r="AI154" i="42"/>
  <c r="AJ154" i="42"/>
  <c r="AM154" i="42"/>
  <c r="C155" i="42"/>
  <c r="D155" i="42"/>
  <c r="E155" i="42"/>
  <c r="F155" i="42"/>
  <c r="G155" i="42"/>
  <c r="H155" i="42"/>
  <c r="J155" i="42"/>
  <c r="L155" i="42"/>
  <c r="N155" i="42"/>
  <c r="Q155" i="42"/>
  <c r="R155" i="42"/>
  <c r="T155" i="42"/>
  <c r="W155" i="42"/>
  <c r="Z155" i="42"/>
  <c r="AD155" i="42"/>
  <c r="AF155" i="42"/>
  <c r="AH155" i="42"/>
  <c r="AI155" i="42"/>
  <c r="AJ155" i="42"/>
  <c r="AM155" i="42"/>
  <c r="C156" i="42"/>
  <c r="D156" i="42"/>
  <c r="E156" i="42"/>
  <c r="F156" i="42"/>
  <c r="G156" i="42"/>
  <c r="H156" i="42"/>
  <c r="J156" i="42"/>
  <c r="L156" i="42"/>
  <c r="N156" i="42"/>
  <c r="Q156" i="42"/>
  <c r="R156" i="42"/>
  <c r="T156" i="42"/>
  <c r="W156" i="42"/>
  <c r="Z156" i="42"/>
  <c r="AD156" i="42"/>
  <c r="AF156" i="42"/>
  <c r="AH156" i="42"/>
  <c r="AI156" i="42"/>
  <c r="AJ156" i="42"/>
  <c r="AM156" i="42"/>
  <c r="C157" i="42"/>
  <c r="D157" i="42"/>
  <c r="E157" i="42"/>
  <c r="F157" i="42"/>
  <c r="G157" i="42"/>
  <c r="H157" i="42"/>
  <c r="J157" i="42"/>
  <c r="L157" i="42"/>
  <c r="N157" i="42"/>
  <c r="Q157" i="42"/>
  <c r="R157" i="42"/>
  <c r="T157" i="42"/>
  <c r="W157" i="42"/>
  <c r="Z157" i="42"/>
  <c r="AD157" i="42"/>
  <c r="AF157" i="42"/>
  <c r="AH157" i="42"/>
  <c r="AI157" i="42"/>
  <c r="AJ157" i="42"/>
  <c r="AM157" i="42"/>
  <c r="C158" i="42"/>
  <c r="D158" i="42"/>
  <c r="E158" i="42"/>
  <c r="F158" i="42"/>
  <c r="G158" i="42"/>
  <c r="H158" i="42"/>
  <c r="J158" i="42"/>
  <c r="L158" i="42"/>
  <c r="N158" i="42"/>
  <c r="Q158" i="42"/>
  <c r="R158" i="42"/>
  <c r="T158" i="42"/>
  <c r="W158" i="42"/>
  <c r="Z158" i="42"/>
  <c r="AD158" i="42"/>
  <c r="AF158" i="42"/>
  <c r="AH158" i="42"/>
  <c r="AI158" i="42"/>
  <c r="AJ158" i="42"/>
  <c r="AM158" i="42"/>
  <c r="C159" i="42"/>
  <c r="D159" i="42"/>
  <c r="E159" i="42"/>
  <c r="F159" i="42"/>
  <c r="G159" i="42"/>
  <c r="H159" i="42"/>
  <c r="J159" i="42"/>
  <c r="L159" i="42"/>
  <c r="N159" i="42"/>
  <c r="Q159" i="42"/>
  <c r="R159" i="42"/>
  <c r="T159" i="42"/>
  <c r="W159" i="42"/>
  <c r="Z159" i="42"/>
  <c r="AD159" i="42"/>
  <c r="AF159" i="42"/>
  <c r="AH159" i="42"/>
  <c r="AI159" i="42"/>
  <c r="AJ159" i="42"/>
  <c r="AM159" i="42"/>
  <c r="C160" i="42"/>
  <c r="D160" i="42"/>
  <c r="E160" i="42"/>
  <c r="F160" i="42"/>
  <c r="G160" i="42"/>
  <c r="H160" i="42"/>
  <c r="J160" i="42"/>
  <c r="L160" i="42"/>
  <c r="N160" i="42"/>
  <c r="Q160" i="42"/>
  <c r="R160" i="42"/>
  <c r="T160" i="42"/>
  <c r="W160" i="42"/>
  <c r="Z160" i="42"/>
  <c r="AD160" i="42"/>
  <c r="AF160" i="42"/>
  <c r="AH160" i="42"/>
  <c r="AI160" i="42"/>
  <c r="AJ160" i="42"/>
  <c r="AM160" i="42"/>
  <c r="C161" i="42"/>
  <c r="D161" i="42"/>
  <c r="E161" i="42"/>
  <c r="F161" i="42"/>
  <c r="G161" i="42"/>
  <c r="H161" i="42"/>
  <c r="J161" i="42"/>
  <c r="L161" i="42"/>
  <c r="N161" i="42"/>
  <c r="Q161" i="42"/>
  <c r="R161" i="42"/>
  <c r="T161" i="42"/>
  <c r="W161" i="42"/>
  <c r="Z161" i="42"/>
  <c r="AD161" i="42"/>
  <c r="AF161" i="42"/>
  <c r="AH161" i="42"/>
  <c r="AI161" i="42"/>
  <c r="AJ161" i="42"/>
  <c r="AM161" i="42"/>
  <c r="C162" i="42"/>
  <c r="D162" i="42"/>
  <c r="E162" i="42"/>
  <c r="F162" i="42"/>
  <c r="G162" i="42"/>
  <c r="H162" i="42"/>
  <c r="J162" i="42"/>
  <c r="L162" i="42"/>
  <c r="N162" i="42"/>
  <c r="Q162" i="42"/>
  <c r="R162" i="42"/>
  <c r="T162" i="42"/>
  <c r="W162" i="42"/>
  <c r="Z162" i="42"/>
  <c r="AD162" i="42"/>
  <c r="AF162" i="42"/>
  <c r="AH162" i="42"/>
  <c r="AI162" i="42"/>
  <c r="AJ162" i="42"/>
  <c r="AM162" i="42"/>
  <c r="C163" i="42"/>
  <c r="D163" i="42"/>
  <c r="E163" i="42"/>
  <c r="F163" i="42"/>
  <c r="G163" i="42"/>
  <c r="H163" i="42"/>
  <c r="J163" i="42"/>
  <c r="L163" i="42"/>
  <c r="N163" i="42"/>
  <c r="Q163" i="42"/>
  <c r="R163" i="42"/>
  <c r="T163" i="42"/>
  <c r="W163" i="42"/>
  <c r="Z163" i="42"/>
  <c r="AD163" i="42"/>
  <c r="AF163" i="42"/>
  <c r="AH163" i="42"/>
  <c r="AI163" i="42"/>
  <c r="AJ163" i="42"/>
  <c r="AM163" i="42"/>
  <c r="C164" i="42"/>
  <c r="D164" i="42"/>
  <c r="E164" i="42"/>
  <c r="F164" i="42"/>
  <c r="G164" i="42"/>
  <c r="H164" i="42"/>
  <c r="J164" i="42"/>
  <c r="L164" i="42"/>
  <c r="N164" i="42"/>
  <c r="Q164" i="42"/>
  <c r="R164" i="42"/>
  <c r="T164" i="42"/>
  <c r="W164" i="42"/>
  <c r="Z164" i="42"/>
  <c r="AD164" i="42"/>
  <c r="AF164" i="42"/>
  <c r="AH164" i="42"/>
  <c r="AI164" i="42"/>
  <c r="AJ164" i="42"/>
  <c r="AM164" i="42"/>
  <c r="C165" i="42"/>
  <c r="D165" i="42"/>
  <c r="E165" i="42"/>
  <c r="F165" i="42"/>
  <c r="G165" i="42"/>
  <c r="H165" i="42"/>
  <c r="J165" i="42"/>
  <c r="L165" i="42"/>
  <c r="N165" i="42"/>
  <c r="Q165" i="42"/>
  <c r="R165" i="42"/>
  <c r="T165" i="42"/>
  <c r="W165" i="42"/>
  <c r="Z165" i="42"/>
  <c r="AD165" i="42"/>
  <c r="AF165" i="42"/>
  <c r="AH165" i="42"/>
  <c r="AI165" i="42"/>
  <c r="AJ165" i="42"/>
  <c r="AM165" i="42"/>
  <c r="C166" i="42"/>
  <c r="D166" i="42"/>
  <c r="E166" i="42"/>
  <c r="F166" i="42"/>
  <c r="G166" i="42"/>
  <c r="H166" i="42"/>
  <c r="J166" i="42"/>
  <c r="L166" i="42"/>
  <c r="N166" i="42"/>
  <c r="Q166" i="42"/>
  <c r="R166" i="42"/>
  <c r="T166" i="42"/>
  <c r="W166" i="42"/>
  <c r="Z166" i="42"/>
  <c r="AD166" i="42"/>
  <c r="AF166" i="42"/>
  <c r="AH166" i="42"/>
  <c r="AI166" i="42"/>
  <c r="AJ166" i="42"/>
  <c r="AM166" i="42"/>
  <c r="C167" i="42"/>
  <c r="D167" i="42"/>
  <c r="E167" i="42"/>
  <c r="F167" i="42"/>
  <c r="G167" i="42"/>
  <c r="H167" i="42"/>
  <c r="J167" i="42"/>
  <c r="L167" i="42"/>
  <c r="N167" i="42"/>
  <c r="Q167" i="42"/>
  <c r="R167" i="42"/>
  <c r="T167" i="42"/>
  <c r="W167" i="42"/>
  <c r="Z167" i="42"/>
  <c r="AD167" i="42"/>
  <c r="AF167" i="42"/>
  <c r="AH167" i="42"/>
  <c r="AI167" i="42"/>
  <c r="AJ167" i="42"/>
  <c r="AM167" i="42"/>
  <c r="C168" i="42"/>
  <c r="D168" i="42"/>
  <c r="E168" i="42"/>
  <c r="F168" i="42"/>
  <c r="G168" i="42"/>
  <c r="H168" i="42"/>
  <c r="J168" i="42"/>
  <c r="L168" i="42"/>
  <c r="N168" i="42"/>
  <c r="Q168" i="42"/>
  <c r="R168" i="42"/>
  <c r="T168" i="42"/>
  <c r="W168" i="42"/>
  <c r="Z168" i="42"/>
  <c r="AD168" i="42"/>
  <c r="AF168" i="42"/>
  <c r="AH168" i="42"/>
  <c r="AI168" i="42"/>
  <c r="AJ168" i="42"/>
  <c r="AM168" i="42"/>
  <c r="C169" i="42"/>
  <c r="D169" i="42"/>
  <c r="E169" i="42"/>
  <c r="F169" i="42"/>
  <c r="G169" i="42"/>
  <c r="H169" i="42"/>
  <c r="J169" i="42"/>
  <c r="L169" i="42"/>
  <c r="N169" i="42"/>
  <c r="Q169" i="42"/>
  <c r="R169" i="42"/>
  <c r="T169" i="42"/>
  <c r="W169" i="42"/>
  <c r="Z169" i="42"/>
  <c r="AD169" i="42"/>
  <c r="AF169" i="42"/>
  <c r="AH169" i="42"/>
  <c r="AI169" i="42"/>
  <c r="AJ169" i="42"/>
  <c r="AM169" i="42"/>
  <c r="C170" i="42"/>
  <c r="D170" i="42"/>
  <c r="E170" i="42"/>
  <c r="F170" i="42"/>
  <c r="G170" i="42"/>
  <c r="H170" i="42"/>
  <c r="J170" i="42"/>
  <c r="L170" i="42"/>
  <c r="N170" i="42"/>
  <c r="Q170" i="42"/>
  <c r="R170" i="42"/>
  <c r="T170" i="42"/>
  <c r="W170" i="42"/>
  <c r="Z170" i="42"/>
  <c r="AD170" i="42"/>
  <c r="AF170" i="42"/>
  <c r="AH170" i="42"/>
  <c r="AI170" i="42"/>
  <c r="AJ170" i="42"/>
  <c r="AM170" i="42"/>
  <c r="C171" i="42"/>
  <c r="D171" i="42"/>
  <c r="E171" i="42"/>
  <c r="F171" i="42"/>
  <c r="G171" i="42"/>
  <c r="H171" i="42"/>
  <c r="J171" i="42"/>
  <c r="L171" i="42"/>
  <c r="N171" i="42"/>
  <c r="Q171" i="42"/>
  <c r="R171" i="42"/>
  <c r="T171" i="42"/>
  <c r="W171" i="42"/>
  <c r="Z171" i="42"/>
  <c r="AD171" i="42"/>
  <c r="AF171" i="42"/>
  <c r="AH171" i="42"/>
  <c r="AI171" i="42"/>
  <c r="AJ171" i="42"/>
  <c r="AM171" i="42"/>
  <c r="C172" i="42"/>
  <c r="D172" i="42"/>
  <c r="E172" i="42"/>
  <c r="F172" i="42"/>
  <c r="G172" i="42"/>
  <c r="H172" i="42"/>
  <c r="J172" i="42"/>
  <c r="L172" i="42"/>
  <c r="N172" i="42"/>
  <c r="Q172" i="42"/>
  <c r="R172" i="42"/>
  <c r="T172" i="42"/>
  <c r="W172" i="42"/>
  <c r="Z172" i="42"/>
  <c r="AD172" i="42"/>
  <c r="AF172" i="42"/>
  <c r="AH172" i="42"/>
  <c r="AI172" i="42"/>
  <c r="AJ172" i="42"/>
  <c r="AM172" i="42"/>
  <c r="C173" i="42"/>
  <c r="D173" i="42"/>
  <c r="E173" i="42"/>
  <c r="F173" i="42"/>
  <c r="G173" i="42"/>
  <c r="H173" i="42"/>
  <c r="J173" i="42"/>
  <c r="L173" i="42"/>
  <c r="N173" i="42"/>
  <c r="Q173" i="42"/>
  <c r="R173" i="42"/>
  <c r="T173" i="42"/>
  <c r="W173" i="42"/>
  <c r="Z173" i="42"/>
  <c r="AD173" i="42"/>
  <c r="AF173" i="42"/>
  <c r="AH173" i="42"/>
  <c r="AI173" i="42"/>
  <c r="AJ173" i="42"/>
  <c r="AM173" i="42"/>
  <c r="C174" i="42"/>
  <c r="D174" i="42"/>
  <c r="E174" i="42"/>
  <c r="F174" i="42"/>
  <c r="G174" i="42"/>
  <c r="H174" i="42"/>
  <c r="J174" i="42"/>
  <c r="L174" i="42"/>
  <c r="N174" i="42"/>
  <c r="Q174" i="42"/>
  <c r="R174" i="42"/>
  <c r="T174" i="42"/>
  <c r="W174" i="42"/>
  <c r="Z174" i="42"/>
  <c r="AD174" i="42"/>
  <c r="AF174" i="42"/>
  <c r="AH174" i="42"/>
  <c r="AI174" i="42"/>
  <c r="AJ174" i="42"/>
  <c r="AM174" i="42"/>
  <c r="C175" i="42"/>
  <c r="D175" i="42"/>
  <c r="E175" i="42"/>
  <c r="F175" i="42"/>
  <c r="G175" i="42"/>
  <c r="H175" i="42"/>
  <c r="J175" i="42"/>
  <c r="L175" i="42"/>
  <c r="N175" i="42"/>
  <c r="Q175" i="42"/>
  <c r="R175" i="42"/>
  <c r="T175" i="42"/>
  <c r="W175" i="42"/>
  <c r="Z175" i="42"/>
  <c r="AD175" i="42"/>
  <c r="AF175" i="42"/>
  <c r="AH175" i="42"/>
  <c r="AI175" i="42"/>
  <c r="AJ175" i="42"/>
  <c r="AM175" i="42"/>
  <c r="C176" i="42"/>
  <c r="D176" i="42"/>
  <c r="E176" i="42"/>
  <c r="F176" i="42"/>
  <c r="G176" i="42"/>
  <c r="H176" i="42"/>
  <c r="J176" i="42"/>
  <c r="L176" i="42"/>
  <c r="N176" i="42"/>
  <c r="Q176" i="42"/>
  <c r="R176" i="42"/>
  <c r="T176" i="42"/>
  <c r="W176" i="42"/>
  <c r="Z176" i="42"/>
  <c r="AD176" i="42"/>
  <c r="AF176" i="42"/>
  <c r="AH176" i="42"/>
  <c r="AI176" i="42"/>
  <c r="AJ176" i="42"/>
  <c r="AM176" i="42"/>
  <c r="C177" i="42"/>
  <c r="D177" i="42"/>
  <c r="E177" i="42"/>
  <c r="F177" i="42"/>
  <c r="G177" i="42"/>
  <c r="H177" i="42"/>
  <c r="J177" i="42"/>
  <c r="L177" i="42"/>
  <c r="N177" i="42"/>
  <c r="Q177" i="42"/>
  <c r="R177" i="42"/>
  <c r="T177" i="42"/>
  <c r="W177" i="42"/>
  <c r="Z177" i="42"/>
  <c r="AD177" i="42"/>
  <c r="AF177" i="42"/>
  <c r="AH177" i="42"/>
  <c r="AI177" i="42"/>
  <c r="AJ177" i="42"/>
  <c r="AM177" i="42"/>
  <c r="C178" i="42"/>
  <c r="D178" i="42"/>
  <c r="E178" i="42"/>
  <c r="F178" i="42"/>
  <c r="G178" i="42"/>
  <c r="H178" i="42"/>
  <c r="J178" i="42"/>
  <c r="L178" i="42"/>
  <c r="N178" i="42"/>
  <c r="Q178" i="42"/>
  <c r="R178" i="42"/>
  <c r="T178" i="42"/>
  <c r="W178" i="42"/>
  <c r="Z178" i="42"/>
  <c r="AD178" i="42"/>
  <c r="AF178" i="42"/>
  <c r="AH178" i="42"/>
  <c r="AI178" i="42"/>
  <c r="AJ178" i="42"/>
  <c r="AM178" i="42"/>
  <c r="C179" i="42"/>
  <c r="D179" i="42"/>
  <c r="E179" i="42"/>
  <c r="F179" i="42"/>
  <c r="G179" i="42"/>
  <c r="H179" i="42"/>
  <c r="J179" i="42"/>
  <c r="L179" i="42"/>
  <c r="N179" i="42"/>
  <c r="Q179" i="42"/>
  <c r="R179" i="42"/>
  <c r="T179" i="42"/>
  <c r="W179" i="42"/>
  <c r="Z179" i="42"/>
  <c r="AD179" i="42"/>
  <c r="AF179" i="42"/>
  <c r="AH179" i="42"/>
  <c r="AI179" i="42"/>
  <c r="AJ179" i="42"/>
  <c r="AM179" i="42"/>
  <c r="C180" i="42"/>
  <c r="D180" i="42"/>
  <c r="E180" i="42"/>
  <c r="F180" i="42"/>
  <c r="G180" i="42"/>
  <c r="H180" i="42"/>
  <c r="J180" i="42"/>
  <c r="L180" i="42"/>
  <c r="N180" i="42"/>
  <c r="Q180" i="42"/>
  <c r="R180" i="42"/>
  <c r="T180" i="42"/>
  <c r="W180" i="42"/>
  <c r="Z180" i="42"/>
  <c r="AD180" i="42"/>
  <c r="AF180" i="42"/>
  <c r="AH180" i="42"/>
  <c r="AI180" i="42"/>
  <c r="AJ180" i="42"/>
  <c r="AM180" i="42"/>
  <c r="C181" i="42"/>
  <c r="D181" i="42"/>
  <c r="E181" i="42"/>
  <c r="F181" i="42"/>
  <c r="G181" i="42"/>
  <c r="H181" i="42"/>
  <c r="J181" i="42"/>
  <c r="L181" i="42"/>
  <c r="N181" i="42"/>
  <c r="Q181" i="42"/>
  <c r="R181" i="42"/>
  <c r="T181" i="42"/>
  <c r="W181" i="42"/>
  <c r="Z181" i="42"/>
  <c r="AD181" i="42"/>
  <c r="AF181" i="42"/>
  <c r="AH181" i="42"/>
  <c r="AI181" i="42"/>
  <c r="AJ181" i="42"/>
  <c r="AM181" i="42"/>
  <c r="C182" i="42"/>
  <c r="D182" i="42"/>
  <c r="E182" i="42"/>
  <c r="F182" i="42"/>
  <c r="G182" i="42"/>
  <c r="H182" i="42"/>
  <c r="J182" i="42"/>
  <c r="L182" i="42"/>
  <c r="N182" i="42"/>
  <c r="Q182" i="42"/>
  <c r="R182" i="42"/>
  <c r="T182" i="42"/>
  <c r="W182" i="42"/>
  <c r="Z182" i="42"/>
  <c r="AD182" i="42"/>
  <c r="AF182" i="42"/>
  <c r="AH182" i="42"/>
  <c r="AI182" i="42"/>
  <c r="AJ182" i="42"/>
  <c r="AM182" i="42"/>
  <c r="C183" i="42"/>
  <c r="D183" i="42"/>
  <c r="E183" i="42"/>
  <c r="F183" i="42"/>
  <c r="G183" i="42"/>
  <c r="H183" i="42"/>
  <c r="J183" i="42"/>
  <c r="L183" i="42"/>
  <c r="N183" i="42"/>
  <c r="Q183" i="42"/>
  <c r="R183" i="42"/>
  <c r="T183" i="42"/>
  <c r="W183" i="42"/>
  <c r="Z183" i="42"/>
  <c r="AD183" i="42"/>
  <c r="AF183" i="42"/>
  <c r="AH183" i="42"/>
  <c r="AI183" i="42"/>
  <c r="AJ183" i="42"/>
  <c r="AM183" i="42"/>
  <c r="C184" i="42"/>
  <c r="D184" i="42"/>
  <c r="E184" i="42"/>
  <c r="F184" i="42"/>
  <c r="G184" i="42"/>
  <c r="H184" i="42"/>
  <c r="J184" i="42"/>
  <c r="L184" i="42"/>
  <c r="N184" i="42"/>
  <c r="Q184" i="42"/>
  <c r="R184" i="42"/>
  <c r="T184" i="42"/>
  <c r="W184" i="42"/>
  <c r="Z184" i="42"/>
  <c r="AD184" i="42"/>
  <c r="AF184" i="42"/>
  <c r="AH184" i="42"/>
  <c r="AI184" i="42"/>
  <c r="AJ184" i="42"/>
  <c r="AM184" i="42"/>
  <c r="C185" i="42"/>
  <c r="D185" i="42"/>
  <c r="E185" i="42"/>
  <c r="F185" i="42"/>
  <c r="G185" i="42"/>
  <c r="H185" i="42"/>
  <c r="J185" i="42"/>
  <c r="L185" i="42"/>
  <c r="N185" i="42"/>
  <c r="Q185" i="42"/>
  <c r="R185" i="42"/>
  <c r="T185" i="42"/>
  <c r="W185" i="42"/>
  <c r="Z185" i="42"/>
  <c r="AD185" i="42"/>
  <c r="AF185" i="42"/>
  <c r="AH185" i="42"/>
  <c r="AI185" i="42"/>
  <c r="AJ185" i="42"/>
  <c r="AM185" i="42"/>
  <c r="C186" i="42"/>
  <c r="D186" i="42"/>
  <c r="E186" i="42"/>
  <c r="F186" i="42"/>
  <c r="G186" i="42"/>
  <c r="H186" i="42"/>
  <c r="J186" i="42"/>
  <c r="L186" i="42"/>
  <c r="N186" i="42"/>
  <c r="Q186" i="42"/>
  <c r="R186" i="42"/>
  <c r="T186" i="42"/>
  <c r="W186" i="42"/>
  <c r="Z186" i="42"/>
  <c r="AD186" i="42"/>
  <c r="AF186" i="42"/>
  <c r="AH186" i="42"/>
  <c r="AI186" i="42"/>
  <c r="AJ186" i="42"/>
  <c r="AM186" i="42"/>
  <c r="C187" i="42"/>
  <c r="D187" i="42"/>
  <c r="E187" i="42"/>
  <c r="F187" i="42"/>
  <c r="G187" i="42"/>
  <c r="H187" i="42"/>
  <c r="J187" i="42"/>
  <c r="L187" i="42"/>
  <c r="N187" i="42"/>
  <c r="Q187" i="42"/>
  <c r="R187" i="42"/>
  <c r="T187" i="42"/>
  <c r="W187" i="42"/>
  <c r="Z187" i="42"/>
  <c r="AD187" i="42"/>
  <c r="AF187" i="42"/>
  <c r="AH187" i="42"/>
  <c r="AI187" i="42"/>
  <c r="AJ187" i="42"/>
  <c r="AM187" i="42"/>
  <c r="C188" i="42"/>
  <c r="D188" i="42"/>
  <c r="E188" i="42"/>
  <c r="F188" i="42"/>
  <c r="G188" i="42"/>
  <c r="H188" i="42"/>
  <c r="J188" i="42"/>
  <c r="L188" i="42"/>
  <c r="N188" i="42"/>
  <c r="Q188" i="42"/>
  <c r="R188" i="42"/>
  <c r="T188" i="42"/>
  <c r="W188" i="42"/>
  <c r="Z188" i="42"/>
  <c r="AD188" i="42"/>
  <c r="AF188" i="42"/>
  <c r="AH188" i="42"/>
  <c r="AI188" i="42"/>
  <c r="AJ188" i="42"/>
  <c r="AM188" i="42"/>
  <c r="C189" i="42"/>
  <c r="D189" i="42"/>
  <c r="E189" i="42"/>
  <c r="F189" i="42"/>
  <c r="G189" i="42"/>
  <c r="H189" i="42"/>
  <c r="J189" i="42"/>
  <c r="L189" i="42"/>
  <c r="N189" i="42"/>
  <c r="Q189" i="42"/>
  <c r="R189" i="42"/>
  <c r="T189" i="42"/>
  <c r="W189" i="42"/>
  <c r="Z189" i="42"/>
  <c r="AD189" i="42"/>
  <c r="AF189" i="42"/>
  <c r="AH189" i="42"/>
  <c r="AI189" i="42"/>
  <c r="AJ189" i="42"/>
  <c r="AM189" i="42"/>
  <c r="C190" i="42"/>
  <c r="D190" i="42"/>
  <c r="E190" i="42"/>
  <c r="F190" i="42"/>
  <c r="G190" i="42"/>
  <c r="H190" i="42"/>
  <c r="J190" i="42"/>
  <c r="L190" i="42"/>
  <c r="N190" i="42"/>
  <c r="Q190" i="42"/>
  <c r="R190" i="42"/>
  <c r="T190" i="42"/>
  <c r="W190" i="42"/>
  <c r="Z190" i="42"/>
  <c r="AD190" i="42"/>
  <c r="AF190" i="42"/>
  <c r="AH190" i="42"/>
  <c r="AI190" i="42"/>
  <c r="AJ190" i="42"/>
  <c r="AM190" i="42"/>
  <c r="C191" i="42"/>
  <c r="D191" i="42"/>
  <c r="E191" i="42"/>
  <c r="F191" i="42"/>
  <c r="G191" i="42"/>
  <c r="H191" i="42"/>
  <c r="J191" i="42"/>
  <c r="L191" i="42"/>
  <c r="N191" i="42"/>
  <c r="Q191" i="42"/>
  <c r="R191" i="42"/>
  <c r="T191" i="42"/>
  <c r="W191" i="42"/>
  <c r="Z191" i="42"/>
  <c r="AD191" i="42"/>
  <c r="AF191" i="42"/>
  <c r="AH191" i="42"/>
  <c r="AI191" i="42"/>
  <c r="AJ191" i="42"/>
  <c r="AM191" i="42"/>
  <c r="C192" i="42"/>
  <c r="D192" i="42"/>
  <c r="E192" i="42"/>
  <c r="F192" i="42"/>
  <c r="G192" i="42"/>
  <c r="H192" i="42"/>
  <c r="J192" i="42"/>
  <c r="L192" i="42"/>
  <c r="N192" i="42"/>
  <c r="Q192" i="42"/>
  <c r="R192" i="42"/>
  <c r="T192" i="42"/>
  <c r="W192" i="42"/>
  <c r="Z192" i="42"/>
  <c r="AD192" i="42"/>
  <c r="AF192" i="42"/>
  <c r="AH192" i="42"/>
  <c r="AI192" i="42"/>
  <c r="AJ192" i="42"/>
  <c r="AM192" i="42"/>
  <c r="C193" i="42"/>
  <c r="D193" i="42"/>
  <c r="E193" i="42"/>
  <c r="F193" i="42"/>
  <c r="G193" i="42"/>
  <c r="H193" i="42"/>
  <c r="J193" i="42"/>
  <c r="L193" i="42"/>
  <c r="N193" i="42"/>
  <c r="Q193" i="42"/>
  <c r="R193" i="42"/>
  <c r="T193" i="42"/>
  <c r="W193" i="42"/>
  <c r="Z193" i="42"/>
  <c r="AD193" i="42"/>
  <c r="AF193" i="42"/>
  <c r="AH193" i="42"/>
  <c r="AI193" i="42"/>
  <c r="AJ193" i="42"/>
  <c r="AM193" i="42"/>
  <c r="C194" i="42"/>
  <c r="D194" i="42"/>
  <c r="E194" i="42"/>
  <c r="F194" i="42"/>
  <c r="G194" i="42"/>
  <c r="H194" i="42"/>
  <c r="J194" i="42"/>
  <c r="L194" i="42"/>
  <c r="N194" i="42"/>
  <c r="Q194" i="42"/>
  <c r="R194" i="42"/>
  <c r="T194" i="42"/>
  <c r="W194" i="42"/>
  <c r="Z194" i="42"/>
  <c r="AD194" i="42"/>
  <c r="AF194" i="42"/>
  <c r="AH194" i="42"/>
  <c r="AI194" i="42"/>
  <c r="AJ194" i="42"/>
  <c r="AM194" i="42"/>
  <c r="C195" i="42"/>
  <c r="D195" i="42"/>
  <c r="E195" i="42"/>
  <c r="F195" i="42"/>
  <c r="G195" i="42"/>
  <c r="H195" i="42"/>
  <c r="J195" i="42"/>
  <c r="L195" i="42"/>
  <c r="N195" i="42"/>
  <c r="Q195" i="42"/>
  <c r="R195" i="42"/>
  <c r="T195" i="42"/>
  <c r="W195" i="42"/>
  <c r="Z195" i="42"/>
  <c r="AD195" i="42"/>
  <c r="AF195" i="42"/>
  <c r="AH195" i="42"/>
  <c r="AI195" i="42"/>
  <c r="AJ195" i="42"/>
  <c r="AM195" i="42"/>
  <c r="C196" i="42"/>
  <c r="D196" i="42"/>
  <c r="E196" i="42"/>
  <c r="F196" i="42"/>
  <c r="G196" i="42"/>
  <c r="H196" i="42"/>
  <c r="J196" i="42"/>
  <c r="L196" i="42"/>
  <c r="N196" i="42"/>
  <c r="Q196" i="42"/>
  <c r="R196" i="42"/>
  <c r="T196" i="42"/>
  <c r="W196" i="42"/>
  <c r="Z196" i="42"/>
  <c r="AD196" i="42"/>
  <c r="AF196" i="42"/>
  <c r="AH196" i="42"/>
  <c r="AI196" i="42"/>
  <c r="AJ196" i="42"/>
  <c r="AM196" i="42"/>
  <c r="C197" i="42"/>
  <c r="D197" i="42"/>
  <c r="E197" i="42"/>
  <c r="F197" i="42"/>
  <c r="G197" i="42"/>
  <c r="H197" i="42"/>
  <c r="J197" i="42"/>
  <c r="L197" i="42"/>
  <c r="N197" i="42"/>
  <c r="Q197" i="42"/>
  <c r="R197" i="42"/>
  <c r="T197" i="42"/>
  <c r="W197" i="42"/>
  <c r="Z197" i="42"/>
  <c r="AD197" i="42"/>
  <c r="AF197" i="42"/>
  <c r="AH197" i="42"/>
  <c r="AI197" i="42"/>
  <c r="AJ197" i="42"/>
  <c r="AM197" i="42"/>
  <c r="C198" i="42"/>
  <c r="D198" i="42"/>
  <c r="E198" i="42"/>
  <c r="F198" i="42"/>
  <c r="G198" i="42"/>
  <c r="H198" i="42"/>
  <c r="J198" i="42"/>
  <c r="L198" i="42"/>
  <c r="N198" i="42"/>
  <c r="Q198" i="42"/>
  <c r="R198" i="42"/>
  <c r="T198" i="42"/>
  <c r="W198" i="42"/>
  <c r="Z198" i="42"/>
  <c r="AD198" i="42"/>
  <c r="AF198" i="42"/>
  <c r="AH198" i="42"/>
  <c r="AI198" i="42"/>
  <c r="AJ198" i="42"/>
  <c r="AM198" i="42"/>
  <c r="C199" i="42"/>
  <c r="D199" i="42"/>
  <c r="E199" i="42"/>
  <c r="F199" i="42"/>
  <c r="G199" i="42"/>
  <c r="H199" i="42"/>
  <c r="J199" i="42"/>
  <c r="L199" i="42"/>
  <c r="N199" i="42"/>
  <c r="Q199" i="42"/>
  <c r="R199" i="42"/>
  <c r="T199" i="42"/>
  <c r="W199" i="42"/>
  <c r="Z199" i="42"/>
  <c r="AD199" i="42"/>
  <c r="AF199" i="42"/>
  <c r="AH199" i="42"/>
  <c r="AI199" i="42"/>
  <c r="AJ199" i="42"/>
  <c r="AM199" i="42"/>
  <c r="C200" i="42"/>
  <c r="D200" i="42"/>
  <c r="E200" i="42"/>
  <c r="F200" i="42"/>
  <c r="G200" i="42"/>
  <c r="H200" i="42"/>
  <c r="J200" i="42"/>
  <c r="L200" i="42"/>
  <c r="N200" i="42"/>
  <c r="Q200" i="42"/>
  <c r="R200" i="42"/>
  <c r="T200" i="42"/>
  <c r="W200" i="42"/>
  <c r="Z200" i="42"/>
  <c r="AD200" i="42"/>
  <c r="AF200" i="42"/>
  <c r="AH200" i="42"/>
  <c r="AI200" i="42"/>
  <c r="AJ200" i="42"/>
  <c r="AM200" i="42"/>
  <c r="C201" i="42"/>
  <c r="D201" i="42"/>
  <c r="E201" i="42"/>
  <c r="F201" i="42"/>
  <c r="G201" i="42"/>
  <c r="H201" i="42"/>
  <c r="J201" i="42"/>
  <c r="L201" i="42"/>
  <c r="N201" i="42"/>
  <c r="Q201" i="42"/>
  <c r="R201" i="42"/>
  <c r="T201" i="42"/>
  <c r="W201" i="42"/>
  <c r="Z201" i="42"/>
  <c r="AD201" i="42"/>
  <c r="AF201" i="42"/>
  <c r="AH201" i="42"/>
  <c r="AI201" i="42"/>
  <c r="AJ201" i="42"/>
  <c r="AM201" i="42"/>
  <c r="C202" i="42"/>
  <c r="D202" i="42"/>
  <c r="E202" i="42"/>
  <c r="F202" i="42"/>
  <c r="G202" i="42"/>
  <c r="H202" i="42"/>
  <c r="J202" i="42"/>
  <c r="L202" i="42"/>
  <c r="N202" i="42"/>
  <c r="Q202" i="42"/>
  <c r="R202" i="42"/>
  <c r="T202" i="42"/>
  <c r="W202" i="42"/>
  <c r="Z202" i="42"/>
  <c r="AD202" i="42"/>
  <c r="AF202" i="42"/>
  <c r="AH202" i="42"/>
  <c r="AI202" i="42"/>
  <c r="AJ202" i="42"/>
  <c r="AM202" i="42"/>
  <c r="C203" i="42"/>
  <c r="D203" i="42"/>
  <c r="E203" i="42"/>
  <c r="F203" i="42"/>
  <c r="G203" i="42"/>
  <c r="H203" i="42"/>
  <c r="J203" i="42"/>
  <c r="L203" i="42"/>
  <c r="N203" i="42"/>
  <c r="Q203" i="42"/>
  <c r="R203" i="42"/>
  <c r="T203" i="42"/>
  <c r="W203" i="42"/>
  <c r="Z203" i="42"/>
  <c r="AD203" i="42"/>
  <c r="AF203" i="42"/>
  <c r="AH203" i="42"/>
  <c r="AI203" i="42"/>
  <c r="AJ203" i="42"/>
  <c r="AM203" i="42"/>
  <c r="C204" i="42"/>
  <c r="D204" i="42"/>
  <c r="E204" i="42"/>
  <c r="F204" i="42"/>
  <c r="G204" i="42"/>
  <c r="H204" i="42"/>
  <c r="J204" i="42"/>
  <c r="L204" i="42"/>
  <c r="N204" i="42"/>
  <c r="Q204" i="42"/>
  <c r="R204" i="42"/>
  <c r="T204" i="42"/>
  <c r="W204" i="42"/>
  <c r="Z204" i="42"/>
  <c r="AD204" i="42"/>
  <c r="AF204" i="42"/>
  <c r="AH204" i="42"/>
  <c r="AI204" i="42"/>
  <c r="AJ204" i="42"/>
  <c r="AM204" i="42"/>
  <c r="C205" i="42"/>
  <c r="D205" i="42"/>
  <c r="E205" i="42"/>
  <c r="F205" i="42"/>
  <c r="G205" i="42"/>
  <c r="H205" i="42"/>
  <c r="J205" i="42"/>
  <c r="L205" i="42"/>
  <c r="N205" i="42"/>
  <c r="Q205" i="42"/>
  <c r="R205" i="42"/>
  <c r="T205" i="42"/>
  <c r="W205" i="42"/>
  <c r="Z205" i="42"/>
  <c r="AD205" i="42"/>
  <c r="AF205" i="42"/>
  <c r="AH205" i="42"/>
  <c r="AI205" i="42"/>
  <c r="AJ205" i="42"/>
  <c r="AM205" i="42"/>
  <c r="C206" i="42"/>
  <c r="D206" i="42"/>
  <c r="E206" i="42"/>
  <c r="F206" i="42"/>
  <c r="G206" i="42"/>
  <c r="H206" i="42"/>
  <c r="J206" i="42"/>
  <c r="L206" i="42"/>
  <c r="N206" i="42"/>
  <c r="Q206" i="42"/>
  <c r="R206" i="42"/>
  <c r="T206" i="42"/>
  <c r="W206" i="42"/>
  <c r="Z206" i="42"/>
  <c r="AD206" i="42"/>
  <c r="AF206" i="42"/>
  <c r="AH206" i="42"/>
  <c r="AI206" i="42"/>
  <c r="AJ206" i="42"/>
  <c r="AM206" i="42"/>
  <c r="C207" i="42"/>
  <c r="D207" i="42"/>
  <c r="E207" i="42"/>
  <c r="F207" i="42"/>
  <c r="G207" i="42"/>
  <c r="H207" i="42"/>
  <c r="J207" i="42"/>
  <c r="L207" i="42"/>
  <c r="N207" i="42"/>
  <c r="Q207" i="42"/>
  <c r="R207" i="42"/>
  <c r="T207" i="42"/>
  <c r="W207" i="42"/>
  <c r="Z207" i="42"/>
  <c r="AD207" i="42"/>
  <c r="AF207" i="42"/>
  <c r="AH207" i="42"/>
  <c r="AI207" i="42"/>
  <c r="AJ207" i="42"/>
  <c r="AM207" i="42"/>
  <c r="C208" i="42"/>
  <c r="D208" i="42"/>
  <c r="E208" i="42"/>
  <c r="F208" i="42"/>
  <c r="G208" i="42"/>
  <c r="H208" i="42"/>
  <c r="J208" i="42"/>
  <c r="L208" i="42"/>
  <c r="N208" i="42"/>
  <c r="Q208" i="42"/>
  <c r="R208" i="42"/>
  <c r="T208" i="42"/>
  <c r="W208" i="42"/>
  <c r="Z208" i="42"/>
  <c r="AD208" i="42"/>
  <c r="AF208" i="42"/>
  <c r="AH208" i="42"/>
  <c r="AI208" i="42"/>
  <c r="AJ208" i="42"/>
  <c r="AM208" i="42"/>
  <c r="C209" i="42"/>
  <c r="D209" i="42"/>
  <c r="E209" i="42"/>
  <c r="F209" i="42"/>
  <c r="G209" i="42"/>
  <c r="H209" i="42"/>
  <c r="J209" i="42"/>
  <c r="L209" i="42"/>
  <c r="N209" i="42"/>
  <c r="Q209" i="42"/>
  <c r="R209" i="42"/>
  <c r="T209" i="42"/>
  <c r="W209" i="42"/>
  <c r="Z209" i="42"/>
  <c r="AD209" i="42"/>
  <c r="AF209" i="42"/>
  <c r="AH209" i="42"/>
  <c r="AI209" i="42"/>
  <c r="AJ209" i="42"/>
  <c r="AM209" i="42"/>
  <c r="C210" i="42"/>
  <c r="D210" i="42"/>
  <c r="E210" i="42"/>
  <c r="F210" i="42"/>
  <c r="G210" i="42"/>
  <c r="H210" i="42"/>
  <c r="J210" i="42"/>
  <c r="L210" i="42"/>
  <c r="N210" i="42"/>
  <c r="Q210" i="42"/>
  <c r="R210" i="42"/>
  <c r="T210" i="42"/>
  <c r="W210" i="42"/>
  <c r="Z210" i="42"/>
  <c r="AD210" i="42"/>
  <c r="AF210" i="42"/>
  <c r="AH210" i="42"/>
  <c r="AI210" i="42"/>
  <c r="AJ210" i="42"/>
  <c r="AM210" i="42"/>
  <c r="C211" i="42"/>
  <c r="D211" i="42"/>
  <c r="E211" i="42"/>
  <c r="F211" i="42"/>
  <c r="G211" i="42"/>
  <c r="H211" i="42"/>
  <c r="J211" i="42"/>
  <c r="L211" i="42"/>
  <c r="N211" i="42"/>
  <c r="Q211" i="42"/>
  <c r="R211" i="42"/>
  <c r="T211" i="42"/>
  <c r="W211" i="42"/>
  <c r="Z211" i="42"/>
  <c r="AD211" i="42"/>
  <c r="AF211" i="42"/>
  <c r="AH211" i="42"/>
  <c r="AI211" i="42"/>
  <c r="AJ211" i="42"/>
  <c r="AM211" i="42"/>
  <c r="C212" i="42"/>
  <c r="D212" i="42"/>
  <c r="E212" i="42"/>
  <c r="F212" i="42"/>
  <c r="G212" i="42"/>
  <c r="H212" i="42"/>
  <c r="J212" i="42"/>
  <c r="L212" i="42"/>
  <c r="N212" i="42"/>
  <c r="Q212" i="42"/>
  <c r="R212" i="42"/>
  <c r="T212" i="42"/>
  <c r="W212" i="42"/>
  <c r="Z212" i="42"/>
  <c r="AD212" i="42"/>
  <c r="AF212" i="42"/>
  <c r="AH212" i="42"/>
  <c r="AI212" i="42"/>
  <c r="AJ212" i="42"/>
  <c r="AM212" i="42"/>
  <c r="C213" i="42"/>
  <c r="D213" i="42"/>
  <c r="E213" i="42"/>
  <c r="F213" i="42"/>
  <c r="G213" i="42"/>
  <c r="H213" i="42"/>
  <c r="J213" i="42"/>
  <c r="L213" i="42"/>
  <c r="N213" i="42"/>
  <c r="Q213" i="42"/>
  <c r="R213" i="42"/>
  <c r="T213" i="42"/>
  <c r="W213" i="42"/>
  <c r="Z213" i="42"/>
  <c r="AD213" i="42"/>
  <c r="AF213" i="42"/>
  <c r="AH213" i="42"/>
  <c r="AI213" i="42"/>
  <c r="AJ213" i="42"/>
  <c r="AM213" i="42"/>
  <c r="C214" i="42"/>
  <c r="D214" i="42"/>
  <c r="E214" i="42"/>
  <c r="F214" i="42"/>
  <c r="G214" i="42"/>
  <c r="H214" i="42"/>
  <c r="J214" i="42"/>
  <c r="L214" i="42"/>
  <c r="N214" i="42"/>
  <c r="Q214" i="42"/>
  <c r="R214" i="42"/>
  <c r="T214" i="42"/>
  <c r="W214" i="42"/>
  <c r="Z214" i="42"/>
  <c r="AD214" i="42"/>
  <c r="AF214" i="42"/>
  <c r="AH214" i="42"/>
  <c r="AI214" i="42"/>
  <c r="AJ214" i="42"/>
  <c r="AM214" i="42"/>
  <c r="C215" i="42"/>
  <c r="D215" i="42"/>
  <c r="E215" i="42"/>
  <c r="F215" i="42"/>
  <c r="G215" i="42"/>
  <c r="H215" i="42"/>
  <c r="J215" i="42"/>
  <c r="L215" i="42"/>
  <c r="N215" i="42"/>
  <c r="Q215" i="42"/>
  <c r="R215" i="42"/>
  <c r="T215" i="42"/>
  <c r="W215" i="42"/>
  <c r="Z215" i="42"/>
  <c r="AD215" i="42"/>
  <c r="AF215" i="42"/>
  <c r="AH215" i="42"/>
  <c r="AI215" i="42"/>
  <c r="AJ215" i="42"/>
  <c r="AM215" i="42"/>
  <c r="C216" i="42"/>
  <c r="D216" i="42"/>
  <c r="E216" i="42"/>
  <c r="F216" i="42"/>
  <c r="G216" i="42"/>
  <c r="H216" i="42"/>
  <c r="J216" i="42"/>
  <c r="L216" i="42"/>
  <c r="N216" i="42"/>
  <c r="Q216" i="42"/>
  <c r="R216" i="42"/>
  <c r="T216" i="42"/>
  <c r="W216" i="42"/>
  <c r="Z216" i="42"/>
  <c r="AD216" i="42"/>
  <c r="AF216" i="42"/>
  <c r="AH216" i="42"/>
  <c r="AI216" i="42"/>
  <c r="AJ216" i="42"/>
  <c r="AM216" i="42"/>
  <c r="C217" i="42"/>
  <c r="D217" i="42"/>
  <c r="E217" i="42"/>
  <c r="F217" i="42"/>
  <c r="G217" i="42"/>
  <c r="H217" i="42"/>
  <c r="J217" i="42"/>
  <c r="L217" i="42"/>
  <c r="N217" i="42"/>
  <c r="Q217" i="42"/>
  <c r="R217" i="42"/>
  <c r="T217" i="42"/>
  <c r="W217" i="42"/>
  <c r="Z217" i="42"/>
  <c r="AD217" i="42"/>
  <c r="AF217" i="42"/>
  <c r="AH217" i="42"/>
  <c r="AI217" i="42"/>
  <c r="AJ217" i="42"/>
  <c r="AM217" i="42"/>
  <c r="C218" i="42"/>
  <c r="D218" i="42"/>
  <c r="E218" i="42"/>
  <c r="F218" i="42"/>
  <c r="G218" i="42"/>
  <c r="H218" i="42"/>
  <c r="J218" i="42"/>
  <c r="L218" i="42"/>
  <c r="N218" i="42"/>
  <c r="Q218" i="42"/>
  <c r="R218" i="42"/>
  <c r="T218" i="42"/>
  <c r="W218" i="42"/>
  <c r="Z218" i="42"/>
  <c r="AD218" i="42"/>
  <c r="AF218" i="42"/>
  <c r="AH218" i="42"/>
  <c r="AI218" i="42"/>
  <c r="AJ218" i="42"/>
  <c r="AM218" i="42"/>
  <c r="C219" i="42"/>
  <c r="D219" i="42"/>
  <c r="E219" i="42"/>
  <c r="F219" i="42"/>
  <c r="G219" i="42"/>
  <c r="H219" i="42"/>
  <c r="J219" i="42"/>
  <c r="L219" i="42"/>
  <c r="N219" i="42"/>
  <c r="Q219" i="42"/>
  <c r="R219" i="42"/>
  <c r="T219" i="42"/>
  <c r="W219" i="42"/>
  <c r="Z219" i="42"/>
  <c r="AD219" i="42"/>
  <c r="AF219" i="42"/>
  <c r="AH219" i="42"/>
  <c r="AI219" i="42"/>
  <c r="AJ219" i="42"/>
  <c r="AM219" i="42"/>
  <c r="C220" i="42"/>
  <c r="D220" i="42"/>
  <c r="E220" i="42"/>
  <c r="F220" i="42"/>
  <c r="G220" i="42"/>
  <c r="H220" i="42"/>
  <c r="J220" i="42"/>
  <c r="L220" i="42"/>
  <c r="N220" i="42"/>
  <c r="Q220" i="42"/>
  <c r="R220" i="42"/>
  <c r="T220" i="42"/>
  <c r="W220" i="42"/>
  <c r="Z220" i="42"/>
  <c r="AD220" i="42"/>
  <c r="AF220" i="42"/>
  <c r="AH220" i="42"/>
  <c r="AI220" i="42"/>
  <c r="AJ220" i="42"/>
  <c r="AM220" i="42"/>
  <c r="C221" i="42"/>
  <c r="D221" i="42"/>
  <c r="E221" i="42"/>
  <c r="F221" i="42"/>
  <c r="G221" i="42"/>
  <c r="H221" i="42"/>
  <c r="J221" i="42"/>
  <c r="L221" i="42"/>
  <c r="N221" i="42"/>
  <c r="Q221" i="42"/>
  <c r="R221" i="42"/>
  <c r="T221" i="42"/>
  <c r="W221" i="42"/>
  <c r="Z221" i="42"/>
  <c r="AD221" i="42"/>
  <c r="AF221" i="42"/>
  <c r="AH221" i="42"/>
  <c r="AI221" i="42"/>
  <c r="AJ221" i="42"/>
  <c r="AM221" i="42"/>
  <c r="C222" i="42"/>
  <c r="D222" i="42"/>
  <c r="E222" i="42"/>
  <c r="F222" i="42"/>
  <c r="G222" i="42"/>
  <c r="H222" i="42"/>
  <c r="J222" i="42"/>
  <c r="L222" i="42"/>
  <c r="N222" i="42"/>
  <c r="Q222" i="42"/>
  <c r="R222" i="42"/>
  <c r="T222" i="42"/>
  <c r="W222" i="42"/>
  <c r="Z222" i="42"/>
  <c r="AD222" i="42"/>
  <c r="AF222" i="42"/>
  <c r="AH222" i="42"/>
  <c r="AI222" i="42"/>
  <c r="AJ222" i="42"/>
  <c r="AM222" i="42"/>
  <c r="C223" i="42"/>
  <c r="D223" i="42"/>
  <c r="E223" i="42"/>
  <c r="F223" i="42"/>
  <c r="G223" i="42"/>
  <c r="H223" i="42"/>
  <c r="J223" i="42"/>
  <c r="L223" i="42"/>
  <c r="N223" i="42"/>
  <c r="Q223" i="42"/>
  <c r="R223" i="42"/>
  <c r="T223" i="42"/>
  <c r="W223" i="42"/>
  <c r="Z223" i="42"/>
  <c r="AD223" i="42"/>
  <c r="AF223" i="42"/>
  <c r="AH223" i="42"/>
  <c r="AI223" i="42"/>
  <c r="AJ223" i="42"/>
  <c r="AM223" i="42"/>
  <c r="C224" i="42"/>
  <c r="D224" i="42"/>
  <c r="E224" i="42"/>
  <c r="F224" i="42"/>
  <c r="G224" i="42"/>
  <c r="H224" i="42"/>
  <c r="J224" i="42"/>
  <c r="L224" i="42"/>
  <c r="N224" i="42"/>
  <c r="Q224" i="42"/>
  <c r="R224" i="42"/>
  <c r="T224" i="42"/>
  <c r="W224" i="42"/>
  <c r="Z224" i="42"/>
  <c r="AD224" i="42"/>
  <c r="AF224" i="42"/>
  <c r="AH224" i="42"/>
  <c r="AI224" i="42"/>
  <c r="AJ224" i="42"/>
  <c r="AM224" i="42"/>
  <c r="C225" i="42"/>
  <c r="D225" i="42"/>
  <c r="E225" i="42"/>
  <c r="F225" i="42"/>
  <c r="G225" i="42"/>
  <c r="H225" i="42"/>
  <c r="J225" i="42"/>
  <c r="L225" i="42"/>
  <c r="N225" i="42"/>
  <c r="Q225" i="42"/>
  <c r="R225" i="42"/>
  <c r="T225" i="42"/>
  <c r="W225" i="42"/>
  <c r="Z225" i="42"/>
  <c r="AD225" i="42"/>
  <c r="AF225" i="42"/>
  <c r="AH225" i="42"/>
  <c r="AI225" i="42"/>
  <c r="AJ225" i="42"/>
  <c r="AM225" i="42"/>
  <c r="C226" i="42"/>
  <c r="D226" i="42"/>
  <c r="E226" i="42"/>
  <c r="F226" i="42"/>
  <c r="G226" i="42"/>
  <c r="H226" i="42"/>
  <c r="J226" i="42"/>
  <c r="L226" i="42"/>
  <c r="N226" i="42"/>
  <c r="Q226" i="42"/>
  <c r="R226" i="42"/>
  <c r="T226" i="42"/>
  <c r="W226" i="42"/>
  <c r="Z226" i="42"/>
  <c r="AD226" i="42"/>
  <c r="AF226" i="42"/>
  <c r="AH226" i="42"/>
  <c r="AI226" i="42"/>
  <c r="AJ226" i="42"/>
  <c r="AM226" i="42"/>
  <c r="C227" i="42"/>
  <c r="D227" i="42"/>
  <c r="E227" i="42"/>
  <c r="F227" i="42"/>
  <c r="G227" i="42"/>
  <c r="H227" i="42"/>
  <c r="J227" i="42"/>
  <c r="L227" i="42"/>
  <c r="N227" i="42"/>
  <c r="Q227" i="42"/>
  <c r="R227" i="42"/>
  <c r="T227" i="42"/>
  <c r="W227" i="42"/>
  <c r="Z227" i="42"/>
  <c r="AD227" i="42"/>
  <c r="AF227" i="42"/>
  <c r="AH227" i="42"/>
  <c r="AI227" i="42"/>
  <c r="AJ227" i="42"/>
  <c r="AM227" i="42"/>
  <c r="C228" i="42"/>
  <c r="D228" i="42"/>
  <c r="E228" i="42"/>
  <c r="F228" i="42"/>
  <c r="G228" i="42"/>
  <c r="H228" i="42"/>
  <c r="J228" i="42"/>
  <c r="L228" i="42"/>
  <c r="N228" i="42"/>
  <c r="Q228" i="42"/>
  <c r="R228" i="42"/>
  <c r="T228" i="42"/>
  <c r="W228" i="42"/>
  <c r="Z228" i="42"/>
  <c r="AD228" i="42"/>
  <c r="AF228" i="42"/>
  <c r="AH228" i="42"/>
  <c r="AI228" i="42"/>
  <c r="AJ228" i="42"/>
  <c r="AM228" i="42"/>
  <c r="C229" i="42"/>
  <c r="D229" i="42"/>
  <c r="E229" i="42"/>
  <c r="F229" i="42"/>
  <c r="G229" i="42"/>
  <c r="H229" i="42"/>
  <c r="J229" i="42"/>
  <c r="L229" i="42"/>
  <c r="N229" i="42"/>
  <c r="Q229" i="42"/>
  <c r="R229" i="42"/>
  <c r="T229" i="42"/>
  <c r="W229" i="42"/>
  <c r="Z229" i="42"/>
  <c r="AD229" i="42"/>
  <c r="AF229" i="42"/>
  <c r="AH229" i="42"/>
  <c r="AI229" i="42"/>
  <c r="AJ229" i="42"/>
  <c r="AM229" i="42"/>
  <c r="C230" i="42"/>
  <c r="D230" i="42"/>
  <c r="E230" i="42"/>
  <c r="F230" i="42"/>
  <c r="G230" i="42"/>
  <c r="H230" i="42"/>
  <c r="J230" i="42"/>
  <c r="L230" i="42"/>
  <c r="N230" i="42"/>
  <c r="Q230" i="42"/>
  <c r="R230" i="42"/>
  <c r="T230" i="42"/>
  <c r="W230" i="42"/>
  <c r="Z230" i="42"/>
  <c r="AD230" i="42"/>
  <c r="AF230" i="42"/>
  <c r="AH230" i="42"/>
  <c r="AI230" i="42"/>
  <c r="AJ230" i="42"/>
  <c r="AM230" i="42"/>
  <c r="C231" i="42"/>
  <c r="D231" i="42"/>
  <c r="E231" i="42"/>
  <c r="F231" i="42"/>
  <c r="G231" i="42"/>
  <c r="H231" i="42"/>
  <c r="J231" i="42"/>
  <c r="L231" i="42"/>
  <c r="N231" i="42"/>
  <c r="Q231" i="42"/>
  <c r="R231" i="42"/>
  <c r="T231" i="42"/>
  <c r="W231" i="42"/>
  <c r="Z231" i="42"/>
  <c r="AD231" i="42"/>
  <c r="AF231" i="42"/>
  <c r="AH231" i="42"/>
  <c r="AI231" i="42"/>
  <c r="AJ231" i="42"/>
  <c r="AM231" i="42"/>
  <c r="C232" i="42"/>
  <c r="D232" i="42"/>
  <c r="E232" i="42"/>
  <c r="F232" i="42"/>
  <c r="G232" i="42"/>
  <c r="H232" i="42"/>
  <c r="J232" i="42"/>
  <c r="L232" i="42"/>
  <c r="N232" i="42"/>
  <c r="Q232" i="42"/>
  <c r="R232" i="42"/>
  <c r="T232" i="42"/>
  <c r="W232" i="42"/>
  <c r="Z232" i="42"/>
  <c r="AD232" i="42"/>
  <c r="AF232" i="42"/>
  <c r="AH232" i="42"/>
  <c r="AI232" i="42"/>
  <c r="AJ232" i="42"/>
  <c r="AM232" i="42"/>
  <c r="C233" i="42"/>
  <c r="D233" i="42"/>
  <c r="E233" i="42"/>
  <c r="F233" i="42"/>
  <c r="G233" i="42"/>
  <c r="H233" i="42"/>
  <c r="J233" i="42"/>
  <c r="L233" i="42"/>
  <c r="N233" i="42"/>
  <c r="Q233" i="42"/>
  <c r="R233" i="42"/>
  <c r="T233" i="42"/>
  <c r="W233" i="42"/>
  <c r="Z233" i="42"/>
  <c r="AD233" i="42"/>
  <c r="AF233" i="42"/>
  <c r="AH233" i="42"/>
  <c r="AI233" i="42"/>
  <c r="AJ233" i="42"/>
  <c r="AM233" i="42"/>
  <c r="C234" i="42"/>
  <c r="D234" i="42"/>
  <c r="E234" i="42"/>
  <c r="F234" i="42"/>
  <c r="G234" i="42"/>
  <c r="H234" i="42"/>
  <c r="J234" i="42"/>
  <c r="L234" i="42"/>
  <c r="N234" i="42"/>
  <c r="Q234" i="42"/>
  <c r="R234" i="42"/>
  <c r="T234" i="42"/>
  <c r="W234" i="42"/>
  <c r="Z234" i="42"/>
  <c r="AD234" i="42"/>
  <c r="AF234" i="42"/>
  <c r="AH234" i="42"/>
  <c r="AI234" i="42"/>
  <c r="AJ234" i="42"/>
  <c r="AM234" i="42"/>
  <c r="C235" i="42"/>
  <c r="D235" i="42"/>
  <c r="E235" i="42"/>
  <c r="F235" i="42"/>
  <c r="G235" i="42"/>
  <c r="H235" i="42"/>
  <c r="J235" i="42"/>
  <c r="L235" i="42"/>
  <c r="N235" i="42"/>
  <c r="Q235" i="42"/>
  <c r="R235" i="42"/>
  <c r="T235" i="42"/>
  <c r="W235" i="42"/>
  <c r="Z235" i="42"/>
  <c r="AD235" i="42"/>
  <c r="AF235" i="42"/>
  <c r="AH235" i="42"/>
  <c r="AI235" i="42"/>
  <c r="AJ235" i="42"/>
  <c r="AM235" i="42"/>
  <c r="C236" i="42"/>
  <c r="D236" i="42"/>
  <c r="E236" i="42"/>
  <c r="F236" i="42"/>
  <c r="G236" i="42"/>
  <c r="H236" i="42"/>
  <c r="J236" i="42"/>
  <c r="L236" i="42"/>
  <c r="N236" i="42"/>
  <c r="Q236" i="42"/>
  <c r="R236" i="42"/>
  <c r="T236" i="42"/>
  <c r="W236" i="42"/>
  <c r="Z236" i="42"/>
  <c r="AD236" i="42"/>
  <c r="AF236" i="42"/>
  <c r="AH236" i="42"/>
  <c r="AI236" i="42"/>
  <c r="AJ236" i="42"/>
  <c r="AM236" i="42"/>
  <c r="C237" i="42"/>
  <c r="D237" i="42"/>
  <c r="E237" i="42"/>
  <c r="F237" i="42"/>
  <c r="G237" i="42"/>
  <c r="H237" i="42"/>
  <c r="J237" i="42"/>
  <c r="L237" i="42"/>
  <c r="N237" i="42"/>
  <c r="Q237" i="42"/>
  <c r="R237" i="42"/>
  <c r="T237" i="42"/>
  <c r="W237" i="42"/>
  <c r="Z237" i="42"/>
  <c r="AD237" i="42"/>
  <c r="AF237" i="42"/>
  <c r="AH237" i="42"/>
  <c r="AI237" i="42"/>
  <c r="AJ237" i="42"/>
  <c r="AM237" i="42"/>
  <c r="C238" i="42"/>
  <c r="D238" i="42"/>
  <c r="E238" i="42"/>
  <c r="F238" i="42"/>
  <c r="G238" i="42"/>
  <c r="H238" i="42"/>
  <c r="J238" i="42"/>
  <c r="L238" i="42"/>
  <c r="N238" i="42"/>
  <c r="Q238" i="42"/>
  <c r="R238" i="42"/>
  <c r="T238" i="42"/>
  <c r="W238" i="42"/>
  <c r="Z238" i="42"/>
  <c r="AD238" i="42"/>
  <c r="AF238" i="42"/>
  <c r="AH238" i="42"/>
  <c r="AI238" i="42"/>
  <c r="AJ238" i="42"/>
  <c r="AM238" i="42"/>
  <c r="C239" i="42"/>
  <c r="D239" i="42"/>
  <c r="E239" i="42"/>
  <c r="F239" i="42"/>
  <c r="G239" i="42"/>
  <c r="H239" i="42"/>
  <c r="J239" i="42"/>
  <c r="L239" i="42"/>
  <c r="N239" i="42"/>
  <c r="Q239" i="42"/>
  <c r="R239" i="42"/>
  <c r="T239" i="42"/>
  <c r="W239" i="42"/>
  <c r="Z239" i="42"/>
  <c r="AD239" i="42"/>
  <c r="AF239" i="42"/>
  <c r="AH239" i="42"/>
  <c r="AI239" i="42"/>
  <c r="AJ239" i="42"/>
  <c r="AM239" i="42"/>
  <c r="C240" i="42"/>
  <c r="D240" i="42"/>
  <c r="E240" i="42"/>
  <c r="F240" i="42"/>
  <c r="G240" i="42"/>
  <c r="H240" i="42"/>
  <c r="J240" i="42"/>
  <c r="L240" i="42"/>
  <c r="N240" i="42"/>
  <c r="Q240" i="42"/>
  <c r="R240" i="42"/>
  <c r="T240" i="42"/>
  <c r="W240" i="42"/>
  <c r="Z240" i="42"/>
  <c r="AD240" i="42"/>
  <c r="AF240" i="42"/>
  <c r="AH240" i="42"/>
  <c r="AI240" i="42"/>
  <c r="AJ240" i="42"/>
  <c r="AM240" i="42"/>
  <c r="C241" i="42"/>
  <c r="D241" i="42"/>
  <c r="E241" i="42"/>
  <c r="F241" i="42"/>
  <c r="G241" i="42"/>
  <c r="H241" i="42"/>
  <c r="J241" i="42"/>
  <c r="L241" i="42"/>
  <c r="N241" i="42"/>
  <c r="Q241" i="42"/>
  <c r="R241" i="42"/>
  <c r="T241" i="42"/>
  <c r="W241" i="42"/>
  <c r="Z241" i="42"/>
  <c r="AD241" i="42"/>
  <c r="AF241" i="42"/>
  <c r="AH241" i="42"/>
  <c r="AI241" i="42"/>
  <c r="AJ241" i="42"/>
  <c r="AM241" i="42"/>
  <c r="C242" i="42"/>
  <c r="D242" i="42"/>
  <c r="E242" i="42"/>
  <c r="F242" i="42"/>
  <c r="G242" i="42"/>
  <c r="H242" i="42"/>
  <c r="J242" i="42"/>
  <c r="L242" i="42"/>
  <c r="N242" i="42"/>
  <c r="Q242" i="42"/>
  <c r="R242" i="42"/>
  <c r="T242" i="42"/>
  <c r="W242" i="42"/>
  <c r="Z242" i="42"/>
  <c r="AD242" i="42"/>
  <c r="AF242" i="42"/>
  <c r="AH242" i="42"/>
  <c r="AI242" i="42"/>
  <c r="AJ242" i="42"/>
  <c r="AM242" i="42"/>
  <c r="C243" i="42"/>
  <c r="D243" i="42"/>
  <c r="E243" i="42"/>
  <c r="F243" i="42"/>
  <c r="G243" i="42"/>
  <c r="H243" i="42"/>
  <c r="J243" i="42"/>
  <c r="L243" i="42"/>
  <c r="N243" i="42"/>
  <c r="Q243" i="42"/>
  <c r="R243" i="42"/>
  <c r="T243" i="42"/>
  <c r="W243" i="42"/>
  <c r="Z243" i="42"/>
  <c r="AD243" i="42"/>
  <c r="AF243" i="42"/>
  <c r="AH243" i="42"/>
  <c r="AI243" i="42"/>
  <c r="AJ243" i="42"/>
  <c r="AM243" i="42"/>
  <c r="C244" i="42"/>
  <c r="D244" i="42"/>
  <c r="E244" i="42"/>
  <c r="F244" i="42"/>
  <c r="G244" i="42"/>
  <c r="H244" i="42"/>
  <c r="J244" i="42"/>
  <c r="L244" i="42"/>
  <c r="N244" i="42"/>
  <c r="Q244" i="42"/>
  <c r="R244" i="42"/>
  <c r="T244" i="42"/>
  <c r="W244" i="42"/>
  <c r="Z244" i="42"/>
  <c r="AD244" i="42"/>
  <c r="AF244" i="42"/>
  <c r="AH244" i="42"/>
  <c r="AI244" i="42"/>
  <c r="AJ244" i="42"/>
  <c r="AM244" i="42"/>
  <c r="C245" i="42"/>
  <c r="D245" i="42"/>
  <c r="E245" i="42"/>
  <c r="F245" i="42"/>
  <c r="G245" i="42"/>
  <c r="H245" i="42"/>
  <c r="J245" i="42"/>
  <c r="L245" i="42"/>
  <c r="N245" i="42"/>
  <c r="Q245" i="42"/>
  <c r="R245" i="42"/>
  <c r="T245" i="42"/>
  <c r="W245" i="42"/>
  <c r="Z245" i="42"/>
  <c r="AD245" i="42"/>
  <c r="AF245" i="42"/>
  <c r="AH245" i="42"/>
  <c r="AI245" i="42"/>
  <c r="AJ245" i="42"/>
  <c r="AM245" i="42"/>
  <c r="C246" i="42"/>
  <c r="D246" i="42"/>
  <c r="E246" i="42"/>
  <c r="F246" i="42"/>
  <c r="G246" i="42"/>
  <c r="H246" i="42"/>
  <c r="J246" i="42"/>
  <c r="L246" i="42"/>
  <c r="N246" i="42"/>
  <c r="Q246" i="42"/>
  <c r="R246" i="42"/>
  <c r="T246" i="42"/>
  <c r="W246" i="42"/>
  <c r="Z246" i="42"/>
  <c r="AD246" i="42"/>
  <c r="AF246" i="42"/>
  <c r="AH246" i="42"/>
  <c r="AI246" i="42"/>
  <c r="AJ246" i="42"/>
  <c r="AM246" i="42"/>
  <c r="C247" i="42"/>
  <c r="D247" i="42"/>
  <c r="E247" i="42"/>
  <c r="F247" i="42"/>
  <c r="G247" i="42"/>
  <c r="H247" i="42"/>
  <c r="J247" i="42"/>
  <c r="L247" i="42"/>
  <c r="N247" i="42"/>
  <c r="Q247" i="42"/>
  <c r="R247" i="42"/>
  <c r="T247" i="42"/>
  <c r="W247" i="42"/>
  <c r="Z247" i="42"/>
  <c r="AD247" i="42"/>
  <c r="AF247" i="42"/>
  <c r="AH247" i="42"/>
  <c r="AI247" i="42"/>
  <c r="AJ247" i="42"/>
  <c r="AM247" i="42"/>
  <c r="C248" i="42"/>
  <c r="D248" i="42"/>
  <c r="E248" i="42"/>
  <c r="F248" i="42"/>
  <c r="G248" i="42"/>
  <c r="H248" i="42"/>
  <c r="J248" i="42"/>
  <c r="L248" i="42"/>
  <c r="N248" i="42"/>
  <c r="Q248" i="42"/>
  <c r="R248" i="42"/>
  <c r="T248" i="42"/>
  <c r="W248" i="42"/>
  <c r="Z248" i="42"/>
  <c r="AD248" i="42"/>
  <c r="AF248" i="42"/>
  <c r="AH248" i="42"/>
  <c r="AI248" i="42"/>
  <c r="AJ248" i="42"/>
  <c r="AM248" i="42"/>
  <c r="C249" i="42"/>
  <c r="D249" i="42"/>
  <c r="E249" i="42"/>
  <c r="F249" i="42"/>
  <c r="G249" i="42"/>
  <c r="H249" i="42"/>
  <c r="J249" i="42"/>
  <c r="L249" i="42"/>
  <c r="N249" i="42"/>
  <c r="Q249" i="42"/>
  <c r="R249" i="42"/>
  <c r="T249" i="42"/>
  <c r="W249" i="42"/>
  <c r="Z249" i="42"/>
  <c r="AD249" i="42"/>
  <c r="AF249" i="42"/>
  <c r="AH249" i="42"/>
  <c r="AI249" i="42"/>
  <c r="AJ249" i="42"/>
  <c r="AM249" i="42"/>
  <c r="C250" i="42"/>
  <c r="D250" i="42"/>
  <c r="E250" i="42"/>
  <c r="F250" i="42"/>
  <c r="G250" i="42"/>
  <c r="H250" i="42"/>
  <c r="J250" i="42"/>
  <c r="L250" i="42"/>
  <c r="N250" i="42"/>
  <c r="Q250" i="42"/>
  <c r="R250" i="42"/>
  <c r="T250" i="42"/>
  <c r="W250" i="42"/>
  <c r="Z250" i="42"/>
  <c r="AD250" i="42"/>
  <c r="AF250" i="42"/>
  <c r="AH250" i="42"/>
  <c r="AI250" i="42"/>
  <c r="AJ250" i="42"/>
  <c r="AM250" i="42"/>
  <c r="C251" i="42"/>
  <c r="D251" i="42"/>
  <c r="E251" i="42"/>
  <c r="F251" i="42"/>
  <c r="G251" i="42"/>
  <c r="H251" i="42"/>
  <c r="J251" i="42"/>
  <c r="L251" i="42"/>
  <c r="N251" i="42"/>
  <c r="Q251" i="42"/>
  <c r="R251" i="42"/>
  <c r="T251" i="42"/>
  <c r="W251" i="42"/>
  <c r="Z251" i="42"/>
  <c r="AD251" i="42"/>
  <c r="AF251" i="42"/>
  <c r="AH251" i="42"/>
  <c r="AI251" i="42"/>
  <c r="AJ251" i="42"/>
  <c r="AM251" i="42"/>
  <c r="C252" i="42"/>
  <c r="D252" i="42"/>
  <c r="E252" i="42"/>
  <c r="F252" i="42"/>
  <c r="G252" i="42"/>
  <c r="H252" i="42"/>
  <c r="J252" i="42"/>
  <c r="L252" i="42"/>
  <c r="N252" i="42"/>
  <c r="Q252" i="42"/>
  <c r="R252" i="42"/>
  <c r="T252" i="42"/>
  <c r="W252" i="42"/>
  <c r="Z252" i="42"/>
  <c r="AD252" i="42"/>
  <c r="AF252" i="42"/>
  <c r="AH252" i="42"/>
  <c r="AI252" i="42"/>
  <c r="AJ252" i="42"/>
  <c r="AM252" i="42"/>
  <c r="C253" i="42"/>
  <c r="D253" i="42"/>
  <c r="E253" i="42"/>
  <c r="F253" i="42"/>
  <c r="G253" i="42"/>
  <c r="H253" i="42"/>
  <c r="J253" i="42"/>
  <c r="L253" i="42"/>
  <c r="N253" i="42"/>
  <c r="Q253" i="42"/>
  <c r="R253" i="42"/>
  <c r="T253" i="42"/>
  <c r="W253" i="42"/>
  <c r="Z253" i="42"/>
  <c r="AD253" i="42"/>
  <c r="AF253" i="42"/>
  <c r="AH253" i="42"/>
  <c r="AI253" i="42"/>
  <c r="AJ253" i="42"/>
  <c r="AM253" i="42"/>
  <c r="C254" i="42"/>
  <c r="D254" i="42"/>
  <c r="E254" i="42"/>
  <c r="F254" i="42"/>
  <c r="G254" i="42"/>
  <c r="H254" i="42"/>
  <c r="J254" i="42"/>
  <c r="L254" i="42"/>
  <c r="N254" i="42"/>
  <c r="Q254" i="42"/>
  <c r="R254" i="42"/>
  <c r="T254" i="42"/>
  <c r="W254" i="42"/>
  <c r="Z254" i="42"/>
  <c r="AD254" i="42"/>
  <c r="AF254" i="42"/>
  <c r="AH254" i="42"/>
  <c r="AI254" i="42"/>
  <c r="AJ254" i="42"/>
  <c r="AM254" i="42"/>
  <c r="C255" i="42"/>
  <c r="D255" i="42"/>
  <c r="E255" i="42"/>
  <c r="F255" i="42"/>
  <c r="G255" i="42"/>
  <c r="H255" i="42"/>
  <c r="J255" i="42"/>
  <c r="L255" i="42"/>
  <c r="N255" i="42"/>
  <c r="Q255" i="42"/>
  <c r="R255" i="42"/>
  <c r="T255" i="42"/>
  <c r="W255" i="42"/>
  <c r="Z255" i="42"/>
  <c r="AD255" i="42"/>
  <c r="AF255" i="42"/>
  <c r="AH255" i="42"/>
  <c r="AI255" i="42"/>
  <c r="AJ255" i="42"/>
  <c r="AM255" i="42"/>
  <c r="C256" i="42"/>
  <c r="D256" i="42"/>
  <c r="E256" i="42"/>
  <c r="F256" i="42"/>
  <c r="G256" i="42"/>
  <c r="H256" i="42"/>
  <c r="J256" i="42"/>
  <c r="L256" i="42"/>
  <c r="N256" i="42"/>
  <c r="Q256" i="42"/>
  <c r="R256" i="42"/>
  <c r="T256" i="42"/>
  <c r="W256" i="42"/>
  <c r="Z256" i="42"/>
  <c r="AD256" i="42"/>
  <c r="AF256" i="42"/>
  <c r="AH256" i="42"/>
  <c r="AI256" i="42"/>
  <c r="AJ256" i="42"/>
  <c r="AM256" i="42"/>
  <c r="C257" i="42"/>
  <c r="D257" i="42"/>
  <c r="E257" i="42"/>
  <c r="F257" i="42"/>
  <c r="G257" i="42"/>
  <c r="H257" i="42"/>
  <c r="J257" i="42"/>
  <c r="L257" i="42"/>
  <c r="N257" i="42"/>
  <c r="Q257" i="42"/>
  <c r="R257" i="42"/>
  <c r="T257" i="42"/>
  <c r="W257" i="42"/>
  <c r="Z257" i="42"/>
  <c r="AD257" i="42"/>
  <c r="AF257" i="42"/>
  <c r="AH257" i="42"/>
  <c r="AI257" i="42"/>
  <c r="AJ257" i="42"/>
  <c r="AM257" i="42"/>
  <c r="C258" i="42"/>
  <c r="D258" i="42"/>
  <c r="E258" i="42"/>
  <c r="F258" i="42"/>
  <c r="G258" i="42"/>
  <c r="H258" i="42"/>
  <c r="J258" i="42"/>
  <c r="L258" i="42"/>
  <c r="N258" i="42"/>
  <c r="Q258" i="42"/>
  <c r="R258" i="42"/>
  <c r="T258" i="42"/>
  <c r="W258" i="42"/>
  <c r="Z258" i="42"/>
  <c r="AD258" i="42"/>
  <c r="AF258" i="42"/>
  <c r="AH258" i="42"/>
  <c r="AI258" i="42"/>
  <c r="AJ258" i="42"/>
  <c r="AM258" i="42"/>
  <c r="C259" i="42"/>
  <c r="D259" i="42"/>
  <c r="E259" i="42"/>
  <c r="F259" i="42"/>
  <c r="G259" i="42"/>
  <c r="H259" i="42"/>
  <c r="J259" i="42"/>
  <c r="L259" i="42"/>
  <c r="N259" i="42"/>
  <c r="Q259" i="42"/>
  <c r="R259" i="42"/>
  <c r="T259" i="42"/>
  <c r="W259" i="42"/>
  <c r="Z259" i="42"/>
  <c r="AD259" i="42"/>
  <c r="AF259" i="42"/>
  <c r="AH259" i="42"/>
  <c r="AI259" i="42"/>
  <c r="AJ259" i="42"/>
  <c r="AM259" i="42"/>
  <c r="C260" i="42"/>
  <c r="D260" i="42"/>
  <c r="E260" i="42"/>
  <c r="F260" i="42"/>
  <c r="G260" i="42"/>
  <c r="H260" i="42"/>
  <c r="J260" i="42"/>
  <c r="L260" i="42"/>
  <c r="N260" i="42"/>
  <c r="Q260" i="42"/>
  <c r="R260" i="42"/>
  <c r="T260" i="42"/>
  <c r="W260" i="42"/>
  <c r="Z260" i="42"/>
  <c r="AD260" i="42"/>
  <c r="AF260" i="42"/>
  <c r="AH260" i="42"/>
  <c r="AI260" i="42"/>
  <c r="AJ260" i="42"/>
  <c r="AM260" i="42"/>
  <c r="C261" i="42"/>
  <c r="D261" i="42"/>
  <c r="E261" i="42"/>
  <c r="F261" i="42"/>
  <c r="G261" i="42"/>
  <c r="H261" i="42"/>
  <c r="J261" i="42"/>
  <c r="L261" i="42"/>
  <c r="N261" i="42"/>
  <c r="Q261" i="42"/>
  <c r="R261" i="42"/>
  <c r="T261" i="42"/>
  <c r="W261" i="42"/>
  <c r="Z261" i="42"/>
  <c r="AD261" i="42"/>
  <c r="AF261" i="42"/>
  <c r="AH261" i="42"/>
  <c r="AI261" i="42"/>
  <c r="AJ261" i="42"/>
  <c r="AM261" i="42"/>
  <c r="C262" i="42"/>
  <c r="D262" i="42"/>
  <c r="E262" i="42"/>
  <c r="F262" i="42"/>
  <c r="G262" i="42"/>
  <c r="H262" i="42"/>
  <c r="J262" i="42"/>
  <c r="L262" i="42"/>
  <c r="N262" i="42"/>
  <c r="Q262" i="42"/>
  <c r="R262" i="42"/>
  <c r="T262" i="42"/>
  <c r="W262" i="42"/>
  <c r="Z262" i="42"/>
  <c r="AD262" i="42"/>
  <c r="AF262" i="42"/>
  <c r="AH262" i="42"/>
  <c r="AI262" i="42"/>
  <c r="AJ262" i="42"/>
  <c r="AM262" i="42"/>
  <c r="C263" i="42"/>
  <c r="D263" i="42"/>
  <c r="E263" i="42"/>
  <c r="F263" i="42"/>
  <c r="G263" i="42"/>
  <c r="H263" i="42"/>
  <c r="J263" i="42"/>
  <c r="L263" i="42"/>
  <c r="N263" i="42"/>
  <c r="Q263" i="42"/>
  <c r="R263" i="42"/>
  <c r="T263" i="42"/>
  <c r="W263" i="42"/>
  <c r="Z263" i="42"/>
  <c r="AD263" i="42"/>
  <c r="AF263" i="42"/>
  <c r="AH263" i="42"/>
  <c r="AI263" i="42"/>
  <c r="AJ263" i="42"/>
  <c r="AM263" i="42"/>
  <c r="C264" i="42"/>
  <c r="D264" i="42"/>
  <c r="E264" i="42"/>
  <c r="F264" i="42"/>
  <c r="G264" i="42"/>
  <c r="H264" i="42"/>
  <c r="J264" i="42"/>
  <c r="L264" i="42"/>
  <c r="N264" i="42"/>
  <c r="Q264" i="42"/>
  <c r="R264" i="42"/>
  <c r="T264" i="42"/>
  <c r="W264" i="42"/>
  <c r="Z264" i="42"/>
  <c r="AD264" i="42"/>
  <c r="AF264" i="42"/>
  <c r="AH264" i="42"/>
  <c r="AI264" i="42"/>
  <c r="AJ264" i="42"/>
  <c r="AM264" i="42"/>
  <c r="C265" i="42"/>
  <c r="D265" i="42"/>
  <c r="E265" i="42"/>
  <c r="F265" i="42"/>
  <c r="G265" i="42"/>
  <c r="H265" i="42"/>
  <c r="J265" i="42"/>
  <c r="L265" i="42"/>
  <c r="N265" i="42"/>
  <c r="Q265" i="42"/>
  <c r="R265" i="42"/>
  <c r="T265" i="42"/>
  <c r="W265" i="42"/>
  <c r="Z265" i="42"/>
  <c r="AD265" i="42"/>
  <c r="AF265" i="42"/>
  <c r="AH265" i="42"/>
  <c r="AI265" i="42"/>
  <c r="AJ265" i="42"/>
  <c r="AM265" i="42"/>
  <c r="C266" i="42"/>
  <c r="D266" i="42"/>
  <c r="E266" i="42"/>
  <c r="F266" i="42"/>
  <c r="G266" i="42"/>
  <c r="H266" i="42"/>
  <c r="J266" i="42"/>
  <c r="L266" i="42"/>
  <c r="N266" i="42"/>
  <c r="Q266" i="42"/>
  <c r="R266" i="42"/>
  <c r="T266" i="42"/>
  <c r="W266" i="42"/>
  <c r="Z266" i="42"/>
  <c r="AD266" i="42"/>
  <c r="AF266" i="42"/>
  <c r="AH266" i="42"/>
  <c r="AI266" i="42"/>
  <c r="AJ266" i="42"/>
  <c r="AM266" i="42"/>
  <c r="C267" i="42"/>
  <c r="D267" i="42"/>
  <c r="E267" i="42"/>
  <c r="F267" i="42"/>
  <c r="G267" i="42"/>
  <c r="H267" i="42"/>
  <c r="J267" i="42"/>
  <c r="L267" i="42"/>
  <c r="N267" i="42"/>
  <c r="Q267" i="42"/>
  <c r="R267" i="42"/>
  <c r="T267" i="42"/>
  <c r="W267" i="42"/>
  <c r="Z267" i="42"/>
  <c r="AD267" i="42"/>
  <c r="AF267" i="42"/>
  <c r="AH267" i="42"/>
  <c r="AI267" i="42"/>
  <c r="AJ267" i="42"/>
  <c r="AM267" i="42"/>
  <c r="C268" i="42"/>
  <c r="D268" i="42"/>
  <c r="E268" i="42"/>
  <c r="F268" i="42"/>
  <c r="G268" i="42"/>
  <c r="H268" i="42"/>
  <c r="J268" i="42"/>
  <c r="L268" i="42"/>
  <c r="N268" i="42"/>
  <c r="Q268" i="42"/>
  <c r="R268" i="42"/>
  <c r="T268" i="42"/>
  <c r="W268" i="42"/>
  <c r="Z268" i="42"/>
  <c r="AD268" i="42"/>
  <c r="AF268" i="42"/>
  <c r="AH268" i="42"/>
  <c r="AI268" i="42"/>
  <c r="AJ268" i="42"/>
  <c r="AM268" i="42"/>
  <c r="C269" i="42"/>
  <c r="D269" i="42"/>
  <c r="E269" i="42"/>
  <c r="F269" i="42"/>
  <c r="G269" i="42"/>
  <c r="H269" i="42"/>
  <c r="J269" i="42"/>
  <c r="L269" i="42"/>
  <c r="N269" i="42"/>
  <c r="Q269" i="42"/>
  <c r="R269" i="42"/>
  <c r="T269" i="42"/>
  <c r="W269" i="42"/>
  <c r="Z269" i="42"/>
  <c r="AD269" i="42"/>
  <c r="AF269" i="42"/>
  <c r="AH269" i="42"/>
  <c r="AI269" i="42"/>
  <c r="AJ269" i="42"/>
  <c r="AM269" i="42"/>
  <c r="C270" i="42"/>
  <c r="D270" i="42"/>
  <c r="E270" i="42"/>
  <c r="F270" i="42"/>
  <c r="G270" i="42"/>
  <c r="H270" i="42"/>
  <c r="J270" i="42"/>
  <c r="L270" i="42"/>
  <c r="N270" i="42"/>
  <c r="Q270" i="42"/>
  <c r="R270" i="42"/>
  <c r="T270" i="42"/>
  <c r="W270" i="42"/>
  <c r="Z270" i="42"/>
  <c r="AD270" i="42"/>
  <c r="AF270" i="42"/>
  <c r="AH270" i="42"/>
  <c r="AI270" i="42"/>
  <c r="AJ270" i="42"/>
  <c r="AM270" i="42"/>
  <c r="C271" i="42"/>
  <c r="D271" i="42"/>
  <c r="E271" i="42"/>
  <c r="F271" i="42"/>
  <c r="G271" i="42"/>
  <c r="H271" i="42"/>
  <c r="J271" i="42"/>
  <c r="L271" i="42"/>
  <c r="N271" i="42"/>
  <c r="Q271" i="42"/>
  <c r="R271" i="42"/>
  <c r="T271" i="42"/>
  <c r="W271" i="42"/>
  <c r="Z271" i="42"/>
  <c r="AD271" i="42"/>
  <c r="AF271" i="42"/>
  <c r="AH271" i="42"/>
  <c r="AI271" i="42"/>
  <c r="AJ271" i="42"/>
  <c r="AM271" i="42"/>
  <c r="C272" i="42"/>
  <c r="D272" i="42"/>
  <c r="E272" i="42"/>
  <c r="F272" i="42"/>
  <c r="G272" i="42"/>
  <c r="H272" i="42"/>
  <c r="J272" i="42"/>
  <c r="L272" i="42"/>
  <c r="N272" i="42"/>
  <c r="Q272" i="42"/>
  <c r="R272" i="42"/>
  <c r="T272" i="42"/>
  <c r="W272" i="42"/>
  <c r="Z272" i="42"/>
  <c r="AD272" i="42"/>
  <c r="AF272" i="42"/>
  <c r="AH272" i="42"/>
  <c r="AI272" i="42"/>
  <c r="AJ272" i="42"/>
  <c r="AM272" i="42"/>
  <c r="C273" i="42"/>
  <c r="D273" i="42"/>
  <c r="E273" i="42"/>
  <c r="F273" i="42"/>
  <c r="G273" i="42"/>
  <c r="H273" i="42"/>
  <c r="J273" i="42"/>
  <c r="L273" i="42"/>
  <c r="N273" i="42"/>
  <c r="Q273" i="42"/>
  <c r="R273" i="42"/>
  <c r="T273" i="42"/>
  <c r="W273" i="42"/>
  <c r="Z273" i="42"/>
  <c r="AD273" i="42"/>
  <c r="AF273" i="42"/>
  <c r="AH273" i="42"/>
  <c r="AI273" i="42"/>
  <c r="AJ273" i="42"/>
  <c r="AM273" i="42"/>
  <c r="C274" i="42"/>
  <c r="D274" i="42"/>
  <c r="E274" i="42"/>
  <c r="F274" i="42"/>
  <c r="G274" i="42"/>
  <c r="H274" i="42"/>
  <c r="J274" i="42"/>
  <c r="L274" i="42"/>
  <c r="N274" i="42"/>
  <c r="Q274" i="42"/>
  <c r="R274" i="42"/>
  <c r="T274" i="42"/>
  <c r="W274" i="42"/>
  <c r="Z274" i="42"/>
  <c r="AD274" i="42"/>
  <c r="AF274" i="42"/>
  <c r="AH274" i="42"/>
  <c r="AI274" i="42"/>
  <c r="AJ274" i="42"/>
  <c r="AM274" i="42"/>
  <c r="C275" i="42"/>
  <c r="D275" i="42"/>
  <c r="E275" i="42"/>
  <c r="F275" i="42"/>
  <c r="G275" i="42"/>
  <c r="H275" i="42"/>
  <c r="J275" i="42"/>
  <c r="L275" i="42"/>
  <c r="N275" i="42"/>
  <c r="Q275" i="42"/>
  <c r="R275" i="42"/>
  <c r="T275" i="42"/>
  <c r="W275" i="42"/>
  <c r="Z275" i="42"/>
  <c r="AD275" i="42"/>
  <c r="AF275" i="42"/>
  <c r="AH275" i="42"/>
  <c r="AI275" i="42"/>
  <c r="AJ275" i="42"/>
  <c r="AM275" i="42"/>
  <c r="C276" i="42"/>
  <c r="D276" i="42"/>
  <c r="E276" i="42"/>
  <c r="F276" i="42"/>
  <c r="G276" i="42"/>
  <c r="H276" i="42"/>
  <c r="J276" i="42"/>
  <c r="L276" i="42"/>
  <c r="N276" i="42"/>
  <c r="Q276" i="42"/>
  <c r="R276" i="42"/>
  <c r="T276" i="42"/>
  <c r="W276" i="42"/>
  <c r="Z276" i="42"/>
  <c r="AD276" i="42"/>
  <c r="AF276" i="42"/>
  <c r="AH276" i="42"/>
  <c r="AI276" i="42"/>
  <c r="AJ276" i="42"/>
  <c r="AM276" i="42"/>
  <c r="C277" i="42"/>
  <c r="D277" i="42"/>
  <c r="E277" i="42"/>
  <c r="F277" i="42"/>
  <c r="G277" i="42"/>
  <c r="H277" i="42"/>
  <c r="J277" i="42"/>
  <c r="L277" i="42"/>
  <c r="N277" i="42"/>
  <c r="Q277" i="42"/>
  <c r="R277" i="42"/>
  <c r="T277" i="42"/>
  <c r="W277" i="42"/>
  <c r="Z277" i="42"/>
  <c r="AD277" i="42"/>
  <c r="AF277" i="42"/>
  <c r="AH277" i="42"/>
  <c r="AI277" i="42"/>
  <c r="AJ277" i="42"/>
  <c r="AM277" i="42"/>
  <c r="C278" i="42"/>
  <c r="D278" i="42"/>
  <c r="E278" i="42"/>
  <c r="F278" i="42"/>
  <c r="G278" i="42"/>
  <c r="H278" i="42"/>
  <c r="J278" i="42"/>
  <c r="L278" i="42"/>
  <c r="N278" i="42"/>
  <c r="Q278" i="42"/>
  <c r="R278" i="42"/>
  <c r="T278" i="42"/>
  <c r="W278" i="42"/>
  <c r="Z278" i="42"/>
  <c r="AD278" i="42"/>
  <c r="AF278" i="42"/>
  <c r="AH278" i="42"/>
  <c r="AI278" i="42"/>
  <c r="AJ278" i="42"/>
  <c r="AM278" i="42"/>
  <c r="C279" i="42"/>
  <c r="D279" i="42"/>
  <c r="E279" i="42"/>
  <c r="F279" i="42"/>
  <c r="G279" i="42"/>
  <c r="H279" i="42"/>
  <c r="J279" i="42"/>
  <c r="L279" i="42"/>
  <c r="N279" i="42"/>
  <c r="Q279" i="42"/>
  <c r="R279" i="42"/>
  <c r="T279" i="42"/>
  <c r="W279" i="42"/>
  <c r="Z279" i="42"/>
  <c r="AD279" i="42"/>
  <c r="AF279" i="42"/>
  <c r="AH279" i="42"/>
  <c r="AI279" i="42"/>
  <c r="AJ279" i="42"/>
  <c r="AM279" i="42"/>
  <c r="C280" i="42"/>
  <c r="D280" i="42"/>
  <c r="E280" i="42"/>
  <c r="F280" i="42"/>
  <c r="G280" i="42"/>
  <c r="H280" i="42"/>
  <c r="J280" i="42"/>
  <c r="L280" i="42"/>
  <c r="N280" i="42"/>
  <c r="Q280" i="42"/>
  <c r="R280" i="42"/>
  <c r="T280" i="42"/>
  <c r="W280" i="42"/>
  <c r="Z280" i="42"/>
  <c r="AD280" i="42"/>
  <c r="AF280" i="42"/>
  <c r="AH280" i="42"/>
  <c r="AI280" i="42"/>
  <c r="AJ280" i="42"/>
  <c r="AM280" i="42"/>
  <c r="C281" i="42"/>
  <c r="D281" i="42"/>
  <c r="E281" i="42"/>
  <c r="F281" i="42"/>
  <c r="G281" i="42"/>
  <c r="H281" i="42"/>
  <c r="J281" i="42"/>
  <c r="L281" i="42"/>
  <c r="N281" i="42"/>
  <c r="Q281" i="42"/>
  <c r="R281" i="42"/>
  <c r="T281" i="42"/>
  <c r="W281" i="42"/>
  <c r="Z281" i="42"/>
  <c r="AD281" i="42"/>
  <c r="AF281" i="42"/>
  <c r="AH281" i="42"/>
  <c r="AI281" i="42"/>
  <c r="AJ281" i="42"/>
  <c r="AM281" i="42"/>
  <c r="C282" i="42"/>
  <c r="D282" i="42"/>
  <c r="E282" i="42"/>
  <c r="F282" i="42"/>
  <c r="G282" i="42"/>
  <c r="H282" i="42"/>
  <c r="J282" i="42"/>
  <c r="L282" i="42"/>
  <c r="N282" i="42"/>
  <c r="Q282" i="42"/>
  <c r="R282" i="42"/>
  <c r="T282" i="42"/>
  <c r="W282" i="42"/>
  <c r="Z282" i="42"/>
  <c r="AD282" i="42"/>
  <c r="AF282" i="42"/>
  <c r="AH282" i="42"/>
  <c r="AI282" i="42"/>
  <c r="AJ282" i="42"/>
  <c r="AM282" i="42"/>
  <c r="C283" i="42"/>
  <c r="D283" i="42"/>
  <c r="E283" i="42"/>
  <c r="F283" i="42"/>
  <c r="G283" i="42"/>
  <c r="H283" i="42"/>
  <c r="J283" i="42"/>
  <c r="L283" i="42"/>
  <c r="N283" i="42"/>
  <c r="Q283" i="42"/>
  <c r="R283" i="42"/>
  <c r="T283" i="42"/>
  <c r="W283" i="42"/>
  <c r="Z283" i="42"/>
  <c r="AD283" i="42"/>
  <c r="AF283" i="42"/>
  <c r="AH283" i="42"/>
  <c r="AI283" i="42"/>
  <c r="AJ283" i="42"/>
  <c r="AM283" i="42"/>
  <c r="C284" i="42"/>
  <c r="D284" i="42"/>
  <c r="E284" i="42"/>
  <c r="F284" i="42"/>
  <c r="G284" i="42"/>
  <c r="H284" i="42"/>
  <c r="J284" i="42"/>
  <c r="L284" i="42"/>
  <c r="N284" i="42"/>
  <c r="Q284" i="42"/>
  <c r="R284" i="42"/>
  <c r="T284" i="42"/>
  <c r="W284" i="42"/>
  <c r="Z284" i="42"/>
  <c r="AD284" i="42"/>
  <c r="AF284" i="42"/>
  <c r="AH284" i="42"/>
  <c r="AI284" i="42"/>
  <c r="AJ284" i="42"/>
  <c r="AM284" i="42"/>
  <c r="C285" i="42"/>
  <c r="D285" i="42"/>
  <c r="E285" i="42"/>
  <c r="F285" i="42"/>
  <c r="G285" i="42"/>
  <c r="H285" i="42"/>
  <c r="J285" i="42"/>
  <c r="L285" i="42"/>
  <c r="N285" i="42"/>
  <c r="Q285" i="42"/>
  <c r="R285" i="42"/>
  <c r="T285" i="42"/>
  <c r="W285" i="42"/>
  <c r="Z285" i="42"/>
  <c r="AD285" i="42"/>
  <c r="AF285" i="42"/>
  <c r="AH285" i="42"/>
  <c r="AI285" i="42"/>
  <c r="AJ285" i="42"/>
  <c r="AM285" i="42"/>
  <c r="C286" i="42"/>
  <c r="D286" i="42"/>
  <c r="E286" i="42"/>
  <c r="F286" i="42"/>
  <c r="G286" i="42"/>
  <c r="H286" i="42"/>
  <c r="J286" i="42"/>
  <c r="L286" i="42"/>
  <c r="N286" i="42"/>
  <c r="Q286" i="42"/>
  <c r="R286" i="42"/>
  <c r="T286" i="42"/>
  <c r="W286" i="42"/>
  <c r="Z286" i="42"/>
  <c r="AD286" i="42"/>
  <c r="AF286" i="42"/>
  <c r="AH286" i="42"/>
  <c r="AI286" i="42"/>
  <c r="AJ286" i="42"/>
  <c r="AM286" i="42"/>
  <c r="C287" i="42"/>
  <c r="D287" i="42"/>
  <c r="E287" i="42"/>
  <c r="F287" i="42"/>
  <c r="G287" i="42"/>
  <c r="H287" i="42"/>
  <c r="J287" i="42"/>
  <c r="L287" i="42"/>
  <c r="N287" i="42"/>
  <c r="Q287" i="42"/>
  <c r="R287" i="42"/>
  <c r="T287" i="42"/>
  <c r="W287" i="42"/>
  <c r="Z287" i="42"/>
  <c r="AD287" i="42"/>
  <c r="AF287" i="42"/>
  <c r="AH287" i="42"/>
  <c r="AI287" i="42"/>
  <c r="AJ287" i="42"/>
  <c r="AM287" i="42"/>
  <c r="C288" i="42"/>
  <c r="D288" i="42"/>
  <c r="E288" i="42"/>
  <c r="F288" i="42"/>
  <c r="G288" i="42"/>
  <c r="H288" i="42"/>
  <c r="J288" i="42"/>
  <c r="L288" i="42"/>
  <c r="N288" i="42"/>
  <c r="Q288" i="42"/>
  <c r="R288" i="42"/>
  <c r="T288" i="42"/>
  <c r="W288" i="42"/>
  <c r="Z288" i="42"/>
  <c r="AD288" i="42"/>
  <c r="AF288" i="42"/>
  <c r="AH288" i="42"/>
  <c r="AI288" i="42"/>
  <c r="AJ288" i="42"/>
  <c r="AM288" i="42"/>
  <c r="C289" i="42"/>
  <c r="D289" i="42"/>
  <c r="E289" i="42"/>
  <c r="F289" i="42"/>
  <c r="G289" i="42"/>
  <c r="H289" i="42"/>
  <c r="J289" i="42"/>
  <c r="L289" i="42"/>
  <c r="N289" i="42"/>
  <c r="Q289" i="42"/>
  <c r="R289" i="42"/>
  <c r="T289" i="42"/>
  <c r="W289" i="42"/>
  <c r="Z289" i="42"/>
  <c r="AD289" i="42"/>
  <c r="AF289" i="42"/>
  <c r="AH289" i="42"/>
  <c r="AI289" i="42"/>
  <c r="AJ289" i="42"/>
  <c r="AM289" i="42"/>
  <c r="C290" i="42"/>
  <c r="D290" i="42"/>
  <c r="E290" i="42"/>
  <c r="F290" i="42"/>
  <c r="G290" i="42"/>
  <c r="H290" i="42"/>
  <c r="J290" i="42"/>
  <c r="L290" i="42"/>
  <c r="N290" i="42"/>
  <c r="Q290" i="42"/>
  <c r="R290" i="42"/>
  <c r="T290" i="42"/>
  <c r="W290" i="42"/>
  <c r="Z290" i="42"/>
  <c r="AD290" i="42"/>
  <c r="AF290" i="42"/>
  <c r="AH290" i="42"/>
  <c r="AI290" i="42"/>
  <c r="AJ290" i="42"/>
  <c r="AM290" i="42"/>
  <c r="C291" i="42"/>
  <c r="D291" i="42"/>
  <c r="E291" i="42"/>
  <c r="F291" i="42"/>
  <c r="G291" i="42"/>
  <c r="H291" i="42"/>
  <c r="J291" i="42"/>
  <c r="L291" i="42"/>
  <c r="N291" i="42"/>
  <c r="Q291" i="42"/>
  <c r="R291" i="42"/>
  <c r="T291" i="42"/>
  <c r="W291" i="42"/>
  <c r="Z291" i="42"/>
  <c r="AD291" i="42"/>
  <c r="AF291" i="42"/>
  <c r="AH291" i="42"/>
  <c r="AI291" i="42"/>
  <c r="AJ291" i="42"/>
  <c r="AM291" i="42"/>
  <c r="C292" i="42"/>
  <c r="D292" i="42"/>
  <c r="E292" i="42"/>
  <c r="F292" i="42"/>
  <c r="G292" i="42"/>
  <c r="H292" i="42"/>
  <c r="J292" i="42"/>
  <c r="L292" i="42"/>
  <c r="N292" i="42"/>
  <c r="Q292" i="42"/>
  <c r="R292" i="42"/>
  <c r="T292" i="42"/>
  <c r="W292" i="42"/>
  <c r="Z292" i="42"/>
  <c r="AD292" i="42"/>
  <c r="AF292" i="42"/>
  <c r="AH292" i="42"/>
  <c r="AI292" i="42"/>
  <c r="AJ292" i="42"/>
  <c r="AM292" i="42"/>
  <c r="C293" i="42"/>
  <c r="D293" i="42"/>
  <c r="E293" i="42"/>
  <c r="F293" i="42"/>
  <c r="G293" i="42"/>
  <c r="H293" i="42"/>
  <c r="J293" i="42"/>
  <c r="L293" i="42"/>
  <c r="N293" i="42"/>
  <c r="Q293" i="42"/>
  <c r="R293" i="42"/>
  <c r="T293" i="42"/>
  <c r="W293" i="42"/>
  <c r="Z293" i="42"/>
  <c r="AD293" i="42"/>
  <c r="AF293" i="42"/>
  <c r="AH293" i="42"/>
  <c r="AI293" i="42"/>
  <c r="AJ293" i="42"/>
  <c r="AM293" i="42"/>
  <c r="C294" i="42"/>
  <c r="D294" i="42"/>
  <c r="E294" i="42"/>
  <c r="F294" i="42"/>
  <c r="G294" i="42"/>
  <c r="H294" i="42"/>
  <c r="J294" i="42"/>
  <c r="L294" i="42"/>
  <c r="N294" i="42"/>
  <c r="Q294" i="42"/>
  <c r="R294" i="42"/>
  <c r="T294" i="42"/>
  <c r="W294" i="42"/>
  <c r="Z294" i="42"/>
  <c r="AD294" i="42"/>
  <c r="AF294" i="42"/>
  <c r="AH294" i="42"/>
  <c r="AI294" i="42"/>
  <c r="AJ294" i="42"/>
  <c r="AM294" i="42"/>
  <c r="C295" i="42"/>
  <c r="D295" i="42"/>
  <c r="E295" i="42"/>
  <c r="F295" i="42"/>
  <c r="G295" i="42"/>
  <c r="H295" i="42"/>
  <c r="J295" i="42"/>
  <c r="L295" i="42"/>
  <c r="N295" i="42"/>
  <c r="Q295" i="42"/>
  <c r="R295" i="42"/>
  <c r="T295" i="42"/>
  <c r="W295" i="42"/>
  <c r="Z295" i="42"/>
  <c r="AD295" i="42"/>
  <c r="AF295" i="42"/>
  <c r="AH295" i="42"/>
  <c r="AI295" i="42"/>
  <c r="AJ295" i="42"/>
  <c r="AM295" i="42"/>
  <c r="C296" i="42"/>
  <c r="D296" i="42"/>
  <c r="E296" i="42"/>
  <c r="F296" i="42"/>
  <c r="G296" i="42"/>
  <c r="H296" i="42"/>
  <c r="J296" i="42"/>
  <c r="L296" i="42"/>
  <c r="N296" i="42"/>
  <c r="Q296" i="42"/>
  <c r="R296" i="42"/>
  <c r="T296" i="42"/>
  <c r="W296" i="42"/>
  <c r="Z296" i="42"/>
  <c r="AD296" i="42"/>
  <c r="AF296" i="42"/>
  <c r="AH296" i="42"/>
  <c r="AI296" i="42"/>
  <c r="AJ296" i="42"/>
  <c r="AM296" i="42"/>
  <c r="C297" i="42"/>
  <c r="D297" i="42"/>
  <c r="E297" i="42"/>
  <c r="F297" i="42"/>
  <c r="G297" i="42"/>
  <c r="H297" i="42"/>
  <c r="J297" i="42"/>
  <c r="L297" i="42"/>
  <c r="N297" i="42"/>
  <c r="Q297" i="42"/>
  <c r="R297" i="42"/>
  <c r="T297" i="42"/>
  <c r="W297" i="42"/>
  <c r="Z297" i="42"/>
  <c r="AD297" i="42"/>
  <c r="AF297" i="42"/>
  <c r="AH297" i="42"/>
  <c r="AI297" i="42"/>
  <c r="AJ297" i="42"/>
  <c r="AM297" i="42"/>
  <c r="C298" i="42"/>
  <c r="D298" i="42"/>
  <c r="E298" i="42"/>
  <c r="F298" i="42"/>
  <c r="G298" i="42"/>
  <c r="H298" i="42"/>
  <c r="J298" i="42"/>
  <c r="L298" i="42"/>
  <c r="N298" i="42"/>
  <c r="Q298" i="42"/>
  <c r="R298" i="42"/>
  <c r="T298" i="42"/>
  <c r="W298" i="42"/>
  <c r="Z298" i="42"/>
  <c r="AD298" i="42"/>
  <c r="AF298" i="42"/>
  <c r="AH298" i="42"/>
  <c r="AI298" i="42"/>
  <c r="AJ298" i="42"/>
  <c r="AM298" i="42"/>
  <c r="C299" i="42"/>
  <c r="D299" i="42"/>
  <c r="E299" i="42"/>
  <c r="F299" i="42"/>
  <c r="G299" i="42"/>
  <c r="H299" i="42"/>
  <c r="J299" i="42"/>
  <c r="L299" i="42"/>
  <c r="N299" i="42"/>
  <c r="Q299" i="42"/>
  <c r="R299" i="42"/>
  <c r="T299" i="42"/>
  <c r="W299" i="42"/>
  <c r="Z299" i="42"/>
  <c r="AD299" i="42"/>
  <c r="AF299" i="42"/>
  <c r="AH299" i="42"/>
  <c r="AI299" i="42"/>
  <c r="AJ299" i="42"/>
  <c r="AM299" i="42"/>
  <c r="C300" i="42"/>
  <c r="D300" i="42"/>
  <c r="E300" i="42"/>
  <c r="F300" i="42"/>
  <c r="G300" i="42"/>
  <c r="H300" i="42"/>
  <c r="J300" i="42"/>
  <c r="L300" i="42"/>
  <c r="N300" i="42"/>
  <c r="Q300" i="42"/>
  <c r="R300" i="42"/>
  <c r="T300" i="42"/>
  <c r="W300" i="42"/>
  <c r="Z300" i="42"/>
  <c r="AD300" i="42"/>
  <c r="AF300" i="42"/>
  <c r="AH300" i="42"/>
  <c r="AI300" i="42"/>
  <c r="AJ300" i="42"/>
  <c r="AM300" i="42"/>
  <c r="C301" i="42"/>
  <c r="D301" i="42"/>
  <c r="E301" i="42"/>
  <c r="F301" i="42"/>
  <c r="G301" i="42"/>
  <c r="H301" i="42"/>
  <c r="J301" i="42"/>
  <c r="L301" i="42"/>
  <c r="N301" i="42"/>
  <c r="Q301" i="42"/>
  <c r="R301" i="42"/>
  <c r="T301" i="42"/>
  <c r="W301" i="42"/>
  <c r="Z301" i="42"/>
  <c r="AD301" i="42"/>
  <c r="AF301" i="42"/>
  <c r="AH301" i="42"/>
  <c r="AI301" i="42"/>
  <c r="AJ301" i="42"/>
  <c r="AM301" i="42"/>
  <c r="C302" i="42"/>
  <c r="D302" i="42"/>
  <c r="E302" i="42"/>
  <c r="F302" i="42"/>
  <c r="G302" i="42"/>
  <c r="H302" i="42"/>
  <c r="J302" i="42"/>
  <c r="L302" i="42"/>
  <c r="N302" i="42"/>
  <c r="Q302" i="42"/>
  <c r="R302" i="42"/>
  <c r="T302" i="42"/>
  <c r="W302" i="42"/>
  <c r="Z302" i="42"/>
  <c r="AD302" i="42"/>
  <c r="AF302" i="42"/>
  <c r="AH302" i="42"/>
  <c r="AI302" i="42"/>
  <c r="AJ302" i="42"/>
  <c r="AM302" i="42"/>
  <c r="C303" i="42"/>
  <c r="D303" i="42"/>
  <c r="E303" i="42"/>
  <c r="F303" i="42"/>
  <c r="G303" i="42"/>
  <c r="H303" i="42"/>
  <c r="J303" i="42"/>
  <c r="L303" i="42"/>
  <c r="N303" i="42"/>
  <c r="Q303" i="42"/>
  <c r="R303" i="42"/>
  <c r="T303" i="42"/>
  <c r="W303" i="42"/>
  <c r="Z303" i="42"/>
  <c r="AD303" i="42"/>
  <c r="AF303" i="42"/>
  <c r="AH303" i="42"/>
  <c r="AI303" i="42"/>
  <c r="AJ303" i="42"/>
  <c r="AM303" i="42"/>
  <c r="C304" i="42"/>
  <c r="D304" i="42"/>
  <c r="E304" i="42"/>
  <c r="F304" i="42"/>
  <c r="G304" i="42"/>
  <c r="H304" i="42"/>
  <c r="J304" i="42"/>
  <c r="L304" i="42"/>
  <c r="N304" i="42"/>
  <c r="Q304" i="42"/>
  <c r="R304" i="42"/>
  <c r="T304" i="42"/>
  <c r="W304" i="42"/>
  <c r="Z304" i="42"/>
  <c r="AD304" i="42"/>
  <c r="AF304" i="42"/>
  <c r="AH304" i="42"/>
  <c r="AI304" i="42"/>
  <c r="AJ304" i="42"/>
  <c r="AM304" i="42"/>
  <c r="C305" i="42"/>
  <c r="D305" i="42"/>
  <c r="E305" i="42"/>
  <c r="F305" i="42"/>
  <c r="G305" i="42"/>
  <c r="H305" i="42"/>
  <c r="J305" i="42"/>
  <c r="L305" i="42"/>
  <c r="N305" i="42"/>
  <c r="Q305" i="42"/>
  <c r="R305" i="42"/>
  <c r="T305" i="42"/>
  <c r="W305" i="42"/>
  <c r="Z305" i="42"/>
  <c r="AD305" i="42"/>
  <c r="AF305" i="42"/>
  <c r="AH305" i="42"/>
  <c r="AI305" i="42"/>
  <c r="AJ305" i="42"/>
  <c r="AM305" i="42"/>
  <c r="C306" i="42"/>
  <c r="D306" i="42"/>
  <c r="E306" i="42"/>
  <c r="F306" i="42"/>
  <c r="G306" i="42"/>
  <c r="H306" i="42"/>
  <c r="J306" i="42"/>
  <c r="L306" i="42"/>
  <c r="N306" i="42"/>
  <c r="Q306" i="42"/>
  <c r="R306" i="42"/>
  <c r="T306" i="42"/>
  <c r="W306" i="42"/>
  <c r="Z306" i="42"/>
  <c r="AD306" i="42"/>
  <c r="AF306" i="42"/>
  <c r="AH306" i="42"/>
  <c r="AI306" i="42"/>
  <c r="AJ306" i="42"/>
  <c r="AM306" i="42"/>
  <c r="C307" i="42"/>
  <c r="D307" i="42"/>
  <c r="E307" i="42"/>
  <c r="F307" i="42"/>
  <c r="G307" i="42"/>
  <c r="H307" i="42"/>
  <c r="J307" i="42"/>
  <c r="L307" i="42"/>
  <c r="N307" i="42"/>
  <c r="Q307" i="42"/>
  <c r="R307" i="42"/>
  <c r="T307" i="42"/>
  <c r="W307" i="42"/>
  <c r="Z307" i="42"/>
  <c r="AD307" i="42"/>
  <c r="AF307" i="42"/>
  <c r="AH307" i="42"/>
  <c r="AI307" i="42"/>
  <c r="AJ307" i="42"/>
  <c r="AM307" i="42"/>
  <c r="C308" i="42"/>
  <c r="D308" i="42"/>
  <c r="E308" i="42"/>
  <c r="F308" i="42"/>
  <c r="G308" i="42"/>
  <c r="H308" i="42"/>
  <c r="J308" i="42"/>
  <c r="L308" i="42"/>
  <c r="N308" i="42"/>
  <c r="Q308" i="42"/>
  <c r="R308" i="42"/>
  <c r="T308" i="42"/>
  <c r="W308" i="42"/>
  <c r="Z308" i="42"/>
  <c r="AD308" i="42"/>
  <c r="AF308" i="42"/>
  <c r="AH308" i="42"/>
  <c r="AI308" i="42"/>
  <c r="AJ308" i="42"/>
  <c r="AM308" i="42"/>
  <c r="C309" i="42"/>
  <c r="D309" i="42"/>
  <c r="E309" i="42"/>
  <c r="F309" i="42"/>
  <c r="G309" i="42"/>
  <c r="H309" i="42"/>
  <c r="J309" i="42"/>
  <c r="L309" i="42"/>
  <c r="N309" i="42"/>
  <c r="Q309" i="42"/>
  <c r="R309" i="42"/>
  <c r="T309" i="42"/>
  <c r="W309" i="42"/>
  <c r="Z309" i="42"/>
  <c r="AD309" i="42"/>
  <c r="AF309" i="42"/>
  <c r="AH309" i="42"/>
  <c r="AI309" i="42"/>
  <c r="AJ309" i="42"/>
  <c r="AM309" i="42"/>
  <c r="C310" i="42"/>
  <c r="D310" i="42"/>
  <c r="E310" i="42"/>
  <c r="F310" i="42"/>
  <c r="G310" i="42"/>
  <c r="H310" i="42"/>
  <c r="J310" i="42"/>
  <c r="L310" i="42"/>
  <c r="N310" i="42"/>
  <c r="Q310" i="42"/>
  <c r="R310" i="42"/>
  <c r="T310" i="42"/>
  <c r="W310" i="42"/>
  <c r="Z310" i="42"/>
  <c r="AD310" i="42"/>
  <c r="AF310" i="42"/>
  <c r="AH310" i="42"/>
  <c r="AI310" i="42"/>
  <c r="AJ310" i="42"/>
  <c r="AM310" i="42"/>
  <c r="C311" i="42"/>
  <c r="D311" i="42"/>
  <c r="E311" i="42"/>
  <c r="F311" i="42"/>
  <c r="G311" i="42"/>
  <c r="H311" i="42"/>
  <c r="J311" i="42"/>
  <c r="L311" i="42"/>
  <c r="N311" i="42"/>
  <c r="Q311" i="42"/>
  <c r="R311" i="42"/>
  <c r="T311" i="42"/>
  <c r="W311" i="42"/>
  <c r="Z311" i="42"/>
  <c r="AD311" i="42"/>
  <c r="AF311" i="42"/>
  <c r="AH311" i="42"/>
  <c r="AI311" i="42"/>
  <c r="AJ311" i="42"/>
  <c r="AM311" i="42"/>
  <c r="C312" i="42"/>
  <c r="D312" i="42"/>
  <c r="E312" i="42"/>
  <c r="F312" i="42"/>
  <c r="G312" i="42"/>
  <c r="H312" i="42"/>
  <c r="J312" i="42"/>
  <c r="L312" i="42"/>
  <c r="N312" i="42"/>
  <c r="Q312" i="42"/>
  <c r="R312" i="42"/>
  <c r="T312" i="42"/>
  <c r="W312" i="42"/>
  <c r="Z312" i="42"/>
  <c r="AD312" i="42"/>
  <c r="AF312" i="42"/>
  <c r="AH312" i="42"/>
  <c r="AI312" i="42"/>
  <c r="AJ312" i="42"/>
  <c r="AM312" i="42"/>
  <c r="C313" i="42"/>
  <c r="D313" i="42"/>
  <c r="E313" i="42"/>
  <c r="F313" i="42"/>
  <c r="G313" i="42"/>
  <c r="H313" i="42"/>
  <c r="J313" i="42"/>
  <c r="L313" i="42"/>
  <c r="N313" i="42"/>
  <c r="Q313" i="42"/>
  <c r="R313" i="42"/>
  <c r="T313" i="42"/>
  <c r="W313" i="42"/>
  <c r="Z313" i="42"/>
  <c r="AD313" i="42"/>
  <c r="AF313" i="42"/>
  <c r="AH313" i="42"/>
  <c r="AI313" i="42"/>
  <c r="AJ313" i="42"/>
  <c r="AM313" i="42"/>
  <c r="C314" i="42"/>
  <c r="D314" i="42"/>
  <c r="E314" i="42"/>
  <c r="F314" i="42"/>
  <c r="G314" i="42"/>
  <c r="H314" i="42"/>
  <c r="J314" i="42"/>
  <c r="L314" i="42"/>
  <c r="N314" i="42"/>
  <c r="Q314" i="42"/>
  <c r="R314" i="42"/>
  <c r="T314" i="42"/>
  <c r="W314" i="42"/>
  <c r="Z314" i="42"/>
  <c r="AD314" i="42"/>
  <c r="AF314" i="42"/>
  <c r="AH314" i="42"/>
  <c r="AI314" i="42"/>
  <c r="AJ314" i="42"/>
  <c r="AM314" i="42"/>
  <c r="C315" i="42"/>
  <c r="D315" i="42"/>
  <c r="E315" i="42"/>
  <c r="F315" i="42"/>
  <c r="G315" i="42"/>
  <c r="H315" i="42"/>
  <c r="J315" i="42"/>
  <c r="L315" i="42"/>
  <c r="N315" i="42"/>
  <c r="Q315" i="42"/>
  <c r="R315" i="42"/>
  <c r="T315" i="42"/>
  <c r="W315" i="42"/>
  <c r="Z315" i="42"/>
  <c r="AD315" i="42"/>
  <c r="AF315" i="42"/>
  <c r="AH315" i="42"/>
  <c r="AI315" i="42"/>
  <c r="AJ315" i="42"/>
  <c r="AM315" i="42"/>
  <c r="C316" i="42"/>
  <c r="D316" i="42"/>
  <c r="E316" i="42"/>
  <c r="F316" i="42"/>
  <c r="G316" i="42"/>
  <c r="H316" i="42"/>
  <c r="J316" i="42"/>
  <c r="L316" i="42"/>
  <c r="N316" i="42"/>
  <c r="Q316" i="42"/>
  <c r="R316" i="42"/>
  <c r="T316" i="42"/>
  <c r="W316" i="42"/>
  <c r="Z316" i="42"/>
  <c r="AD316" i="42"/>
  <c r="AF316" i="42"/>
  <c r="AH316" i="42"/>
  <c r="AI316" i="42"/>
  <c r="AJ316" i="42"/>
  <c r="AM316" i="42"/>
  <c r="C317" i="42"/>
  <c r="D317" i="42"/>
  <c r="E317" i="42"/>
  <c r="F317" i="42"/>
  <c r="G317" i="42"/>
  <c r="H317" i="42"/>
  <c r="J317" i="42"/>
  <c r="L317" i="42"/>
  <c r="N317" i="42"/>
  <c r="Q317" i="42"/>
  <c r="R317" i="42"/>
  <c r="T317" i="42"/>
  <c r="W317" i="42"/>
  <c r="Z317" i="42"/>
  <c r="AD317" i="42"/>
  <c r="AF317" i="42"/>
  <c r="AH317" i="42"/>
  <c r="AI317" i="42"/>
  <c r="AJ317" i="42"/>
  <c r="AM317" i="42"/>
  <c r="C318" i="42"/>
  <c r="D318" i="42"/>
  <c r="E318" i="42"/>
  <c r="F318" i="42"/>
  <c r="G318" i="42"/>
  <c r="H318" i="42"/>
  <c r="J318" i="42"/>
  <c r="L318" i="42"/>
  <c r="N318" i="42"/>
  <c r="Q318" i="42"/>
  <c r="R318" i="42"/>
  <c r="T318" i="42"/>
  <c r="W318" i="42"/>
  <c r="Z318" i="42"/>
  <c r="AD318" i="42"/>
  <c r="AF318" i="42"/>
  <c r="AH318" i="42"/>
  <c r="AI318" i="42"/>
  <c r="AJ318" i="42"/>
  <c r="AM318" i="42"/>
  <c r="C319" i="42"/>
  <c r="D319" i="42"/>
  <c r="E319" i="42"/>
  <c r="F319" i="42"/>
  <c r="G319" i="42"/>
  <c r="H319" i="42"/>
  <c r="J319" i="42"/>
  <c r="L319" i="42"/>
  <c r="N319" i="42"/>
  <c r="Q319" i="42"/>
  <c r="R319" i="42"/>
  <c r="T319" i="42"/>
  <c r="W319" i="42"/>
  <c r="Z319" i="42"/>
  <c r="AD319" i="42"/>
  <c r="AF319" i="42"/>
  <c r="AH319" i="42"/>
  <c r="AI319" i="42"/>
  <c r="AJ319" i="42"/>
  <c r="AM319" i="42"/>
  <c r="C320" i="42"/>
  <c r="D320" i="42"/>
  <c r="E320" i="42"/>
  <c r="F320" i="42"/>
  <c r="G320" i="42"/>
  <c r="H320" i="42"/>
  <c r="J320" i="42"/>
  <c r="L320" i="42"/>
  <c r="N320" i="42"/>
  <c r="Q320" i="42"/>
  <c r="R320" i="42"/>
  <c r="T320" i="42"/>
  <c r="W320" i="42"/>
  <c r="Z320" i="42"/>
  <c r="AD320" i="42"/>
  <c r="AF320" i="42"/>
  <c r="AH320" i="42"/>
  <c r="AI320" i="42"/>
  <c r="AJ320" i="42"/>
  <c r="AM320" i="42"/>
  <c r="C321" i="42"/>
  <c r="D321" i="42"/>
  <c r="E321" i="42"/>
  <c r="F321" i="42"/>
  <c r="G321" i="42"/>
  <c r="H321" i="42"/>
  <c r="J321" i="42"/>
  <c r="L321" i="42"/>
  <c r="N321" i="42"/>
  <c r="Q321" i="42"/>
  <c r="R321" i="42"/>
  <c r="T321" i="42"/>
  <c r="W321" i="42"/>
  <c r="Z321" i="42"/>
  <c r="AD321" i="42"/>
  <c r="AF321" i="42"/>
  <c r="AH321" i="42"/>
  <c r="AI321" i="42"/>
  <c r="AJ321" i="42"/>
  <c r="AM321" i="42"/>
  <c r="C322" i="42"/>
  <c r="D322" i="42"/>
  <c r="E322" i="42"/>
  <c r="F322" i="42"/>
  <c r="G322" i="42"/>
  <c r="H322" i="42"/>
  <c r="J322" i="42"/>
  <c r="L322" i="42"/>
  <c r="N322" i="42"/>
  <c r="Q322" i="42"/>
  <c r="R322" i="42"/>
  <c r="T322" i="42"/>
  <c r="W322" i="42"/>
  <c r="Z322" i="42"/>
  <c r="AD322" i="42"/>
  <c r="AF322" i="42"/>
  <c r="AH322" i="42"/>
  <c r="AI322" i="42"/>
  <c r="AJ322" i="42"/>
  <c r="AM322" i="42"/>
  <c r="C323" i="42"/>
  <c r="D323" i="42"/>
  <c r="E323" i="42"/>
  <c r="F323" i="42"/>
  <c r="G323" i="42"/>
  <c r="H323" i="42"/>
  <c r="J323" i="42"/>
  <c r="L323" i="42"/>
  <c r="N323" i="42"/>
  <c r="Q323" i="42"/>
  <c r="R323" i="42"/>
  <c r="T323" i="42"/>
  <c r="W323" i="42"/>
  <c r="Z323" i="42"/>
  <c r="AD323" i="42"/>
  <c r="AF323" i="42"/>
  <c r="AH323" i="42"/>
  <c r="AI323" i="42"/>
  <c r="AJ323" i="42"/>
  <c r="AM323" i="42"/>
  <c r="C324" i="42"/>
  <c r="D324" i="42"/>
  <c r="E324" i="42"/>
  <c r="F324" i="42"/>
  <c r="G324" i="42"/>
  <c r="H324" i="42"/>
  <c r="J324" i="42"/>
  <c r="L324" i="42"/>
  <c r="N324" i="42"/>
  <c r="Q324" i="42"/>
  <c r="R324" i="42"/>
  <c r="T324" i="42"/>
  <c r="W324" i="42"/>
  <c r="Z324" i="42"/>
  <c r="AD324" i="42"/>
  <c r="AF324" i="42"/>
  <c r="AH324" i="42"/>
  <c r="AI324" i="42"/>
  <c r="AJ324" i="42"/>
  <c r="AM324" i="42"/>
  <c r="C325" i="42"/>
  <c r="D325" i="42"/>
  <c r="E325" i="42"/>
  <c r="F325" i="42"/>
  <c r="G325" i="42"/>
  <c r="H325" i="42"/>
  <c r="J325" i="42"/>
  <c r="L325" i="42"/>
  <c r="N325" i="42"/>
  <c r="Q325" i="42"/>
  <c r="R325" i="42"/>
  <c r="T325" i="42"/>
  <c r="W325" i="42"/>
  <c r="Z325" i="42"/>
  <c r="AD325" i="42"/>
  <c r="AF325" i="42"/>
  <c r="AH325" i="42"/>
  <c r="AI325" i="42"/>
  <c r="AJ325" i="42"/>
  <c r="AM325" i="42"/>
  <c r="C326" i="42"/>
  <c r="D326" i="42"/>
  <c r="E326" i="42"/>
  <c r="F326" i="42"/>
  <c r="G326" i="42"/>
  <c r="H326" i="42"/>
  <c r="J326" i="42"/>
  <c r="L326" i="42"/>
  <c r="N326" i="42"/>
  <c r="Q326" i="42"/>
  <c r="R326" i="42"/>
  <c r="T326" i="42"/>
  <c r="W326" i="42"/>
  <c r="Z326" i="42"/>
  <c r="AD326" i="42"/>
  <c r="AF326" i="42"/>
  <c r="AH326" i="42"/>
  <c r="AI326" i="42"/>
  <c r="AJ326" i="42"/>
  <c r="AM326" i="42"/>
  <c r="C327" i="42"/>
  <c r="D327" i="42"/>
  <c r="E327" i="42"/>
  <c r="F327" i="42"/>
  <c r="G327" i="42"/>
  <c r="H327" i="42"/>
  <c r="J327" i="42"/>
  <c r="L327" i="42"/>
  <c r="N327" i="42"/>
  <c r="Q327" i="42"/>
  <c r="R327" i="42"/>
  <c r="T327" i="42"/>
  <c r="W327" i="42"/>
  <c r="Z327" i="42"/>
  <c r="AD327" i="42"/>
  <c r="AF327" i="42"/>
  <c r="AH327" i="42"/>
  <c r="AI327" i="42"/>
  <c r="AJ327" i="42"/>
  <c r="AM327" i="42"/>
  <c r="C328" i="42"/>
  <c r="D328" i="42"/>
  <c r="E328" i="42"/>
  <c r="F328" i="42"/>
  <c r="G328" i="42"/>
  <c r="H328" i="42"/>
  <c r="J328" i="42"/>
  <c r="L328" i="42"/>
  <c r="N328" i="42"/>
  <c r="Q328" i="42"/>
  <c r="R328" i="42"/>
  <c r="T328" i="42"/>
  <c r="W328" i="42"/>
  <c r="Z328" i="42"/>
  <c r="AD328" i="42"/>
  <c r="AF328" i="42"/>
  <c r="AH328" i="42"/>
  <c r="AI328" i="42"/>
  <c r="AJ328" i="42"/>
  <c r="AM328" i="42"/>
  <c r="C329" i="42"/>
  <c r="D329" i="42"/>
  <c r="E329" i="42"/>
  <c r="F329" i="42"/>
  <c r="G329" i="42"/>
  <c r="H329" i="42"/>
  <c r="J329" i="42"/>
  <c r="L329" i="42"/>
  <c r="N329" i="42"/>
  <c r="Q329" i="42"/>
  <c r="R329" i="42"/>
  <c r="T329" i="42"/>
  <c r="W329" i="42"/>
  <c r="Z329" i="42"/>
  <c r="AD329" i="42"/>
  <c r="AF329" i="42"/>
  <c r="AH329" i="42"/>
  <c r="AI329" i="42"/>
  <c r="AJ329" i="42"/>
  <c r="AM329" i="42"/>
  <c r="C330" i="42"/>
  <c r="D330" i="42"/>
  <c r="E330" i="42"/>
  <c r="F330" i="42"/>
  <c r="G330" i="42"/>
  <c r="H330" i="42"/>
  <c r="J330" i="42"/>
  <c r="L330" i="42"/>
  <c r="N330" i="42"/>
  <c r="Q330" i="42"/>
  <c r="R330" i="42"/>
  <c r="T330" i="42"/>
  <c r="W330" i="42"/>
  <c r="Z330" i="42"/>
  <c r="AD330" i="42"/>
  <c r="AF330" i="42"/>
  <c r="AH330" i="42"/>
  <c r="AI330" i="42"/>
  <c r="AJ330" i="42"/>
  <c r="AM330" i="42"/>
  <c r="C331" i="42"/>
  <c r="D331" i="42"/>
  <c r="E331" i="42"/>
  <c r="F331" i="42"/>
  <c r="G331" i="42"/>
  <c r="H331" i="42"/>
  <c r="J331" i="42"/>
  <c r="L331" i="42"/>
  <c r="N331" i="42"/>
  <c r="Q331" i="42"/>
  <c r="R331" i="42"/>
  <c r="T331" i="42"/>
  <c r="W331" i="42"/>
  <c r="Z331" i="42"/>
  <c r="AD331" i="42"/>
  <c r="AF331" i="42"/>
  <c r="AH331" i="42"/>
  <c r="AI331" i="42"/>
  <c r="AJ331" i="42"/>
  <c r="AM331" i="42"/>
  <c r="C332" i="42"/>
  <c r="D332" i="42"/>
  <c r="E332" i="42"/>
  <c r="F332" i="42"/>
  <c r="G332" i="42"/>
  <c r="H332" i="42"/>
  <c r="J332" i="42"/>
  <c r="L332" i="42"/>
  <c r="N332" i="42"/>
  <c r="Q332" i="42"/>
  <c r="R332" i="42"/>
  <c r="T332" i="42"/>
  <c r="W332" i="42"/>
  <c r="Z332" i="42"/>
  <c r="AD332" i="42"/>
  <c r="AF332" i="42"/>
  <c r="AH332" i="42"/>
  <c r="AI332" i="42"/>
  <c r="AJ332" i="42"/>
  <c r="AM332" i="42"/>
  <c r="C333" i="42"/>
  <c r="D333" i="42"/>
  <c r="E333" i="42"/>
  <c r="F333" i="42"/>
  <c r="G333" i="42"/>
  <c r="H333" i="42"/>
  <c r="J333" i="42"/>
  <c r="L333" i="42"/>
  <c r="N333" i="42"/>
  <c r="Q333" i="42"/>
  <c r="R333" i="42"/>
  <c r="T333" i="42"/>
  <c r="W333" i="42"/>
  <c r="Z333" i="42"/>
  <c r="AD333" i="42"/>
  <c r="AF333" i="42"/>
  <c r="AH333" i="42"/>
  <c r="AI333" i="42"/>
  <c r="AJ333" i="42"/>
  <c r="AM333" i="42"/>
  <c r="C334" i="42"/>
  <c r="D334" i="42"/>
  <c r="E334" i="42"/>
  <c r="F334" i="42"/>
  <c r="G334" i="42"/>
  <c r="H334" i="42"/>
  <c r="J334" i="42"/>
  <c r="L334" i="42"/>
  <c r="N334" i="42"/>
  <c r="Q334" i="42"/>
  <c r="R334" i="42"/>
  <c r="T334" i="42"/>
  <c r="W334" i="42"/>
  <c r="Z334" i="42"/>
  <c r="AD334" i="42"/>
  <c r="AF334" i="42"/>
  <c r="AH334" i="42"/>
  <c r="AI334" i="42"/>
  <c r="AJ334" i="42"/>
  <c r="AM334" i="42"/>
  <c r="C335" i="42"/>
  <c r="D335" i="42"/>
  <c r="E335" i="42"/>
  <c r="F335" i="42"/>
  <c r="G335" i="42"/>
  <c r="H335" i="42"/>
  <c r="J335" i="42"/>
  <c r="L335" i="42"/>
  <c r="N335" i="42"/>
  <c r="Q335" i="42"/>
  <c r="R335" i="42"/>
  <c r="T335" i="42"/>
  <c r="W335" i="42"/>
  <c r="Z335" i="42"/>
  <c r="AD335" i="42"/>
  <c r="AF335" i="42"/>
  <c r="AH335" i="42"/>
  <c r="AI335" i="42"/>
  <c r="AJ335" i="42"/>
  <c r="AM335" i="42"/>
  <c r="C336" i="42"/>
  <c r="D336" i="42"/>
  <c r="E336" i="42"/>
  <c r="F336" i="42"/>
  <c r="G336" i="42"/>
  <c r="H336" i="42"/>
  <c r="J336" i="42"/>
  <c r="L336" i="42"/>
  <c r="N336" i="42"/>
  <c r="Q336" i="42"/>
  <c r="R336" i="42"/>
  <c r="T336" i="42"/>
  <c r="W336" i="42"/>
  <c r="Z336" i="42"/>
  <c r="AD336" i="42"/>
  <c r="AF336" i="42"/>
  <c r="AH336" i="42"/>
  <c r="AI336" i="42"/>
  <c r="AJ336" i="42"/>
  <c r="AM336" i="42"/>
  <c r="C337" i="42"/>
  <c r="D337" i="42"/>
  <c r="E337" i="42"/>
  <c r="F337" i="42"/>
  <c r="G337" i="42"/>
  <c r="H337" i="42"/>
  <c r="J337" i="42"/>
  <c r="L337" i="42"/>
  <c r="N337" i="42"/>
  <c r="Q337" i="42"/>
  <c r="R337" i="42"/>
  <c r="T337" i="42"/>
  <c r="W337" i="42"/>
  <c r="Z337" i="42"/>
  <c r="AD337" i="42"/>
  <c r="AF337" i="42"/>
  <c r="AH337" i="42"/>
  <c r="AI337" i="42"/>
  <c r="AJ337" i="42"/>
  <c r="AM337" i="42"/>
  <c r="C338" i="42"/>
  <c r="D338" i="42"/>
  <c r="E338" i="42"/>
  <c r="F338" i="42"/>
  <c r="G338" i="42"/>
  <c r="H338" i="42"/>
  <c r="J338" i="42"/>
  <c r="L338" i="42"/>
  <c r="N338" i="42"/>
  <c r="Q338" i="42"/>
  <c r="R338" i="42"/>
  <c r="T338" i="42"/>
  <c r="W338" i="42"/>
  <c r="Z338" i="42"/>
  <c r="AD338" i="42"/>
  <c r="AF338" i="42"/>
  <c r="AH338" i="42"/>
  <c r="AI338" i="42"/>
  <c r="AJ338" i="42"/>
  <c r="AM338" i="42"/>
  <c r="C339" i="42"/>
  <c r="D339" i="42"/>
  <c r="E339" i="42"/>
  <c r="F339" i="42"/>
  <c r="G339" i="42"/>
  <c r="H339" i="42"/>
  <c r="J339" i="42"/>
  <c r="L339" i="42"/>
  <c r="N339" i="42"/>
  <c r="Q339" i="42"/>
  <c r="R339" i="42"/>
  <c r="T339" i="42"/>
  <c r="W339" i="42"/>
  <c r="Z339" i="42"/>
  <c r="AD339" i="42"/>
  <c r="AF339" i="42"/>
  <c r="AH339" i="42"/>
  <c r="AI339" i="42"/>
  <c r="AJ339" i="42"/>
  <c r="AM339" i="42"/>
  <c r="C340" i="42"/>
  <c r="D340" i="42"/>
  <c r="E340" i="42"/>
  <c r="F340" i="42"/>
  <c r="G340" i="42"/>
  <c r="H340" i="42"/>
  <c r="J340" i="42"/>
  <c r="L340" i="42"/>
  <c r="N340" i="42"/>
  <c r="Q340" i="42"/>
  <c r="R340" i="42"/>
  <c r="T340" i="42"/>
  <c r="W340" i="42"/>
  <c r="Z340" i="42"/>
  <c r="AD340" i="42"/>
  <c r="AF340" i="42"/>
  <c r="AH340" i="42"/>
  <c r="AI340" i="42"/>
  <c r="AJ340" i="42"/>
  <c r="AM340" i="42"/>
  <c r="C341" i="42"/>
  <c r="D341" i="42"/>
  <c r="E341" i="42"/>
  <c r="F341" i="42"/>
  <c r="G341" i="42"/>
  <c r="H341" i="42"/>
  <c r="J341" i="42"/>
  <c r="L341" i="42"/>
  <c r="N341" i="42"/>
  <c r="Q341" i="42"/>
  <c r="R341" i="42"/>
  <c r="T341" i="42"/>
  <c r="W341" i="42"/>
  <c r="Z341" i="42"/>
  <c r="AD341" i="42"/>
  <c r="AF341" i="42"/>
  <c r="AH341" i="42"/>
  <c r="AI341" i="42"/>
  <c r="AJ341" i="42"/>
  <c r="AM341" i="42"/>
  <c r="C342" i="42"/>
  <c r="D342" i="42"/>
  <c r="E342" i="42"/>
  <c r="F342" i="42"/>
  <c r="G342" i="42"/>
  <c r="H342" i="42"/>
  <c r="J342" i="42"/>
  <c r="L342" i="42"/>
  <c r="N342" i="42"/>
  <c r="Q342" i="42"/>
  <c r="R342" i="42"/>
  <c r="T342" i="42"/>
  <c r="W342" i="42"/>
  <c r="Z342" i="42"/>
  <c r="AD342" i="42"/>
  <c r="AF342" i="42"/>
  <c r="AH342" i="42"/>
  <c r="AI342" i="42"/>
  <c r="AJ342" i="42"/>
  <c r="AM342" i="42"/>
  <c r="C343" i="42"/>
  <c r="D343" i="42"/>
  <c r="E343" i="42"/>
  <c r="F343" i="42"/>
  <c r="G343" i="42"/>
  <c r="H343" i="42"/>
  <c r="J343" i="42"/>
  <c r="L343" i="42"/>
  <c r="N343" i="42"/>
  <c r="Q343" i="42"/>
  <c r="R343" i="42"/>
  <c r="T343" i="42"/>
  <c r="W343" i="42"/>
  <c r="Z343" i="42"/>
  <c r="AD343" i="42"/>
  <c r="AF343" i="42"/>
  <c r="AH343" i="42"/>
  <c r="AI343" i="42"/>
  <c r="AJ343" i="42"/>
  <c r="AM343" i="42"/>
  <c r="C344" i="42"/>
  <c r="D344" i="42"/>
  <c r="E344" i="42"/>
  <c r="F344" i="42"/>
  <c r="G344" i="42"/>
  <c r="H344" i="42"/>
  <c r="J344" i="42"/>
  <c r="L344" i="42"/>
  <c r="N344" i="42"/>
  <c r="Q344" i="42"/>
  <c r="R344" i="42"/>
  <c r="T344" i="42"/>
  <c r="W344" i="42"/>
  <c r="Z344" i="42"/>
  <c r="AD344" i="42"/>
  <c r="AF344" i="42"/>
  <c r="AH344" i="42"/>
  <c r="AI344" i="42"/>
  <c r="AJ344" i="42"/>
  <c r="AM344" i="42"/>
  <c r="C345" i="42"/>
  <c r="D345" i="42"/>
  <c r="E345" i="42"/>
  <c r="F345" i="42"/>
  <c r="G345" i="42"/>
  <c r="H345" i="42"/>
  <c r="J345" i="42"/>
  <c r="L345" i="42"/>
  <c r="N345" i="42"/>
  <c r="Q345" i="42"/>
  <c r="R345" i="42"/>
  <c r="T345" i="42"/>
  <c r="W345" i="42"/>
  <c r="Z345" i="42"/>
  <c r="AD345" i="42"/>
  <c r="AF345" i="42"/>
  <c r="AH345" i="42"/>
  <c r="AI345" i="42"/>
  <c r="AJ345" i="42"/>
  <c r="AM345" i="42"/>
  <c r="C346" i="42"/>
  <c r="D346" i="42"/>
  <c r="E346" i="42"/>
  <c r="F346" i="42"/>
  <c r="G346" i="42"/>
  <c r="H346" i="42"/>
  <c r="J346" i="42"/>
  <c r="L346" i="42"/>
  <c r="N346" i="42"/>
  <c r="Q346" i="42"/>
  <c r="R346" i="42"/>
  <c r="T346" i="42"/>
  <c r="W346" i="42"/>
  <c r="Z346" i="42"/>
  <c r="AD346" i="42"/>
  <c r="AF346" i="42"/>
  <c r="AH346" i="42"/>
  <c r="AI346" i="42"/>
  <c r="AJ346" i="42"/>
  <c r="AM346" i="42"/>
  <c r="C347" i="42"/>
  <c r="D347" i="42"/>
  <c r="E347" i="42"/>
  <c r="F347" i="42"/>
  <c r="G347" i="42"/>
  <c r="H347" i="42"/>
  <c r="J347" i="42"/>
  <c r="L347" i="42"/>
  <c r="N347" i="42"/>
  <c r="Q347" i="42"/>
  <c r="R347" i="42"/>
  <c r="T347" i="42"/>
  <c r="W347" i="42"/>
  <c r="Z347" i="42"/>
  <c r="AD347" i="42"/>
  <c r="AF347" i="42"/>
  <c r="AH347" i="42"/>
  <c r="AI347" i="42"/>
  <c r="AJ347" i="42"/>
  <c r="AM347" i="42"/>
  <c r="C348" i="42"/>
  <c r="D348" i="42"/>
  <c r="E348" i="42"/>
  <c r="F348" i="42"/>
  <c r="G348" i="42"/>
  <c r="H348" i="42"/>
  <c r="J348" i="42"/>
  <c r="L348" i="42"/>
  <c r="N348" i="42"/>
  <c r="Q348" i="42"/>
  <c r="R348" i="42"/>
  <c r="T348" i="42"/>
  <c r="W348" i="42"/>
  <c r="Z348" i="42"/>
  <c r="AD348" i="42"/>
  <c r="AF348" i="42"/>
  <c r="AH348" i="42"/>
  <c r="AI348" i="42"/>
  <c r="AJ348" i="42"/>
  <c r="AM348" i="42"/>
  <c r="C349" i="42"/>
  <c r="D349" i="42"/>
  <c r="E349" i="42"/>
  <c r="F349" i="42"/>
  <c r="G349" i="42"/>
  <c r="H349" i="42"/>
  <c r="J349" i="42"/>
  <c r="L349" i="42"/>
  <c r="N349" i="42"/>
  <c r="Q349" i="42"/>
  <c r="R349" i="42"/>
  <c r="T349" i="42"/>
  <c r="W349" i="42"/>
  <c r="Z349" i="42"/>
  <c r="AD349" i="42"/>
  <c r="AF349" i="42"/>
  <c r="AH349" i="42"/>
  <c r="AI349" i="42"/>
  <c r="AJ349" i="42"/>
  <c r="AM349" i="42"/>
  <c r="C350" i="42"/>
  <c r="D350" i="42"/>
  <c r="E350" i="42"/>
  <c r="F350" i="42"/>
  <c r="G350" i="42"/>
  <c r="H350" i="42"/>
  <c r="J350" i="42"/>
  <c r="L350" i="42"/>
  <c r="N350" i="42"/>
  <c r="Q350" i="42"/>
  <c r="R350" i="42"/>
  <c r="T350" i="42"/>
  <c r="W350" i="42"/>
  <c r="Z350" i="42"/>
  <c r="AD350" i="42"/>
  <c r="AF350" i="42"/>
  <c r="AH350" i="42"/>
  <c r="AI350" i="42"/>
  <c r="AJ350" i="42"/>
  <c r="AM350" i="42"/>
  <c r="C351" i="42"/>
  <c r="D351" i="42"/>
  <c r="E351" i="42"/>
  <c r="F351" i="42"/>
  <c r="G351" i="42"/>
  <c r="H351" i="42"/>
  <c r="J351" i="42"/>
  <c r="L351" i="42"/>
  <c r="N351" i="42"/>
  <c r="Q351" i="42"/>
  <c r="R351" i="42"/>
  <c r="T351" i="42"/>
  <c r="W351" i="42"/>
  <c r="Z351" i="42"/>
  <c r="AD351" i="42"/>
  <c r="AF351" i="42"/>
  <c r="AH351" i="42"/>
  <c r="AI351" i="42"/>
  <c r="AJ351" i="42"/>
  <c r="AM351" i="42"/>
  <c r="C352" i="42"/>
  <c r="D352" i="42"/>
  <c r="E352" i="42"/>
  <c r="F352" i="42"/>
  <c r="G352" i="42"/>
  <c r="H352" i="42"/>
  <c r="J352" i="42"/>
  <c r="L352" i="42"/>
  <c r="N352" i="42"/>
  <c r="Q352" i="42"/>
  <c r="R352" i="42"/>
  <c r="T352" i="42"/>
  <c r="W352" i="42"/>
  <c r="Z352" i="42"/>
  <c r="AD352" i="42"/>
  <c r="AF352" i="42"/>
  <c r="AH352" i="42"/>
  <c r="AI352" i="42"/>
  <c r="AJ352" i="42"/>
  <c r="AM352" i="42"/>
  <c r="C353" i="42"/>
  <c r="D353" i="42"/>
  <c r="E353" i="42"/>
  <c r="F353" i="42"/>
  <c r="G353" i="42"/>
  <c r="H353" i="42"/>
  <c r="J353" i="42"/>
  <c r="L353" i="42"/>
  <c r="N353" i="42"/>
  <c r="Q353" i="42"/>
  <c r="R353" i="42"/>
  <c r="T353" i="42"/>
  <c r="W353" i="42"/>
  <c r="Z353" i="42"/>
  <c r="AD353" i="42"/>
  <c r="AF353" i="42"/>
  <c r="AH353" i="42"/>
  <c r="AI353" i="42"/>
  <c r="AJ353" i="42"/>
  <c r="AM353" i="42"/>
  <c r="C354" i="42"/>
  <c r="D354" i="42"/>
  <c r="E354" i="42"/>
  <c r="F354" i="42"/>
  <c r="G354" i="42"/>
  <c r="H354" i="42"/>
  <c r="J354" i="42"/>
  <c r="L354" i="42"/>
  <c r="N354" i="42"/>
  <c r="Q354" i="42"/>
  <c r="R354" i="42"/>
  <c r="T354" i="42"/>
  <c r="W354" i="42"/>
  <c r="Z354" i="42"/>
  <c r="AD354" i="42"/>
  <c r="AF354" i="42"/>
  <c r="AH354" i="42"/>
  <c r="AI354" i="42"/>
  <c r="AJ354" i="42"/>
  <c r="AM354" i="42"/>
  <c r="C355" i="42"/>
  <c r="D355" i="42"/>
  <c r="E355" i="42"/>
  <c r="F355" i="42"/>
  <c r="G355" i="42"/>
  <c r="H355" i="42"/>
  <c r="J355" i="42"/>
  <c r="L355" i="42"/>
  <c r="N355" i="42"/>
  <c r="Q355" i="42"/>
  <c r="R355" i="42"/>
  <c r="T355" i="42"/>
  <c r="W355" i="42"/>
  <c r="Z355" i="42"/>
  <c r="AD355" i="42"/>
  <c r="AF355" i="42"/>
  <c r="AH355" i="42"/>
  <c r="AI355" i="42"/>
  <c r="AJ355" i="42"/>
  <c r="AM355" i="42"/>
  <c r="C356" i="42"/>
  <c r="D356" i="42"/>
  <c r="E356" i="42"/>
  <c r="F356" i="42"/>
  <c r="G356" i="42"/>
  <c r="H356" i="42"/>
  <c r="J356" i="42"/>
  <c r="L356" i="42"/>
  <c r="N356" i="42"/>
  <c r="Q356" i="42"/>
  <c r="R356" i="42"/>
  <c r="T356" i="42"/>
  <c r="W356" i="42"/>
  <c r="Z356" i="42"/>
  <c r="AD356" i="42"/>
  <c r="AF356" i="42"/>
  <c r="AH356" i="42"/>
  <c r="AI356" i="42"/>
  <c r="AJ356" i="42"/>
  <c r="AM356" i="42"/>
  <c r="C357" i="42"/>
  <c r="D357" i="42"/>
  <c r="E357" i="42"/>
  <c r="F357" i="42"/>
  <c r="G357" i="42"/>
  <c r="H357" i="42"/>
  <c r="J357" i="42"/>
  <c r="L357" i="42"/>
  <c r="N357" i="42"/>
  <c r="Q357" i="42"/>
  <c r="R357" i="42"/>
  <c r="T357" i="42"/>
  <c r="W357" i="42"/>
  <c r="Z357" i="42"/>
  <c r="AD357" i="42"/>
  <c r="AF357" i="42"/>
  <c r="AH357" i="42"/>
  <c r="AI357" i="42"/>
  <c r="AJ357" i="42"/>
  <c r="AM357" i="42"/>
  <c r="C358" i="42"/>
  <c r="D358" i="42"/>
  <c r="E358" i="42"/>
  <c r="F358" i="42"/>
  <c r="G358" i="42"/>
  <c r="H358" i="42"/>
  <c r="J358" i="42"/>
  <c r="L358" i="42"/>
  <c r="N358" i="42"/>
  <c r="Q358" i="42"/>
  <c r="R358" i="42"/>
  <c r="T358" i="42"/>
  <c r="W358" i="42"/>
  <c r="Z358" i="42"/>
  <c r="AD358" i="42"/>
  <c r="AF358" i="42"/>
  <c r="AH358" i="42"/>
  <c r="AI358" i="42"/>
  <c r="AJ358" i="42"/>
  <c r="AM358" i="42"/>
  <c r="C359" i="42"/>
  <c r="D359" i="42"/>
  <c r="E359" i="42"/>
  <c r="F359" i="42"/>
  <c r="G359" i="42"/>
  <c r="H359" i="42"/>
  <c r="J359" i="42"/>
  <c r="L359" i="42"/>
  <c r="N359" i="42"/>
  <c r="Q359" i="42"/>
  <c r="R359" i="42"/>
  <c r="T359" i="42"/>
  <c r="W359" i="42"/>
  <c r="Z359" i="42"/>
  <c r="AD359" i="42"/>
  <c r="AF359" i="42"/>
  <c r="AH359" i="42"/>
  <c r="AI359" i="42"/>
  <c r="AJ359" i="42"/>
  <c r="AM359" i="42"/>
  <c r="C360" i="42"/>
  <c r="D360" i="42"/>
  <c r="E360" i="42"/>
  <c r="F360" i="42"/>
  <c r="G360" i="42"/>
  <c r="H360" i="42"/>
  <c r="J360" i="42"/>
  <c r="L360" i="42"/>
  <c r="N360" i="42"/>
  <c r="Q360" i="42"/>
  <c r="R360" i="42"/>
  <c r="T360" i="42"/>
  <c r="W360" i="42"/>
  <c r="Z360" i="42"/>
  <c r="AD360" i="42"/>
  <c r="AF360" i="42"/>
  <c r="AH360" i="42"/>
  <c r="AI360" i="42"/>
  <c r="AJ360" i="42"/>
  <c r="AM360" i="42"/>
  <c r="C361" i="42"/>
  <c r="D361" i="42"/>
  <c r="E361" i="42"/>
  <c r="F361" i="42"/>
  <c r="G361" i="42"/>
  <c r="H361" i="42"/>
  <c r="J361" i="42"/>
  <c r="L361" i="42"/>
  <c r="N361" i="42"/>
  <c r="Q361" i="42"/>
  <c r="R361" i="42"/>
  <c r="T361" i="42"/>
  <c r="W361" i="42"/>
  <c r="Z361" i="42"/>
  <c r="AD361" i="42"/>
  <c r="AF361" i="42"/>
  <c r="AH361" i="42"/>
  <c r="AI361" i="42"/>
  <c r="AJ361" i="42"/>
  <c r="AM361" i="42"/>
  <c r="C362" i="42"/>
  <c r="D362" i="42"/>
  <c r="E362" i="42"/>
  <c r="F362" i="42"/>
  <c r="G362" i="42"/>
  <c r="H362" i="42"/>
  <c r="J362" i="42"/>
  <c r="L362" i="42"/>
  <c r="N362" i="42"/>
  <c r="Q362" i="42"/>
  <c r="R362" i="42"/>
  <c r="T362" i="42"/>
  <c r="W362" i="42"/>
  <c r="Z362" i="42"/>
  <c r="AD362" i="42"/>
  <c r="AF362" i="42"/>
  <c r="AH362" i="42"/>
  <c r="AI362" i="42"/>
  <c r="AJ362" i="42"/>
  <c r="AM362" i="42"/>
  <c r="C363" i="42"/>
  <c r="D363" i="42"/>
  <c r="E363" i="42"/>
  <c r="F363" i="42"/>
  <c r="G363" i="42"/>
  <c r="H363" i="42"/>
  <c r="J363" i="42"/>
  <c r="L363" i="42"/>
  <c r="N363" i="42"/>
  <c r="Q363" i="42"/>
  <c r="R363" i="42"/>
  <c r="T363" i="42"/>
  <c r="W363" i="42"/>
  <c r="Z363" i="42"/>
  <c r="AD363" i="42"/>
  <c r="AF363" i="42"/>
  <c r="AH363" i="42"/>
  <c r="AI363" i="42"/>
  <c r="AJ363" i="42"/>
  <c r="AM363" i="42"/>
  <c r="C364" i="42"/>
  <c r="D364" i="42"/>
  <c r="E364" i="42"/>
  <c r="F364" i="42"/>
  <c r="G364" i="42"/>
  <c r="H364" i="42"/>
  <c r="J364" i="42"/>
  <c r="L364" i="42"/>
  <c r="N364" i="42"/>
  <c r="Q364" i="42"/>
  <c r="R364" i="42"/>
  <c r="T364" i="42"/>
  <c r="W364" i="42"/>
  <c r="Z364" i="42"/>
  <c r="AD364" i="42"/>
  <c r="AF364" i="42"/>
  <c r="AH364" i="42"/>
  <c r="AI364" i="42"/>
  <c r="AJ364" i="42"/>
  <c r="AM364" i="42"/>
  <c r="C365" i="42"/>
  <c r="D365" i="42"/>
  <c r="E365" i="42"/>
  <c r="F365" i="42"/>
  <c r="G365" i="42"/>
  <c r="H365" i="42"/>
  <c r="J365" i="42"/>
  <c r="L365" i="42"/>
  <c r="N365" i="42"/>
  <c r="Q365" i="42"/>
  <c r="R365" i="42"/>
  <c r="T365" i="42"/>
  <c r="W365" i="42"/>
  <c r="Z365" i="42"/>
  <c r="AD365" i="42"/>
  <c r="AF365" i="42"/>
  <c r="AH365" i="42"/>
  <c r="AI365" i="42"/>
  <c r="AJ365" i="42"/>
  <c r="AM365" i="42"/>
  <c r="C366" i="42"/>
  <c r="D366" i="42"/>
  <c r="E366" i="42"/>
  <c r="F366" i="42"/>
  <c r="G366" i="42"/>
  <c r="H366" i="42"/>
  <c r="J366" i="42"/>
  <c r="L366" i="42"/>
  <c r="N366" i="42"/>
  <c r="Q366" i="42"/>
  <c r="R366" i="42"/>
  <c r="T366" i="42"/>
  <c r="W366" i="42"/>
  <c r="Z366" i="42"/>
  <c r="AD366" i="42"/>
  <c r="AF366" i="42"/>
  <c r="AH366" i="42"/>
  <c r="AI366" i="42"/>
  <c r="AJ366" i="42"/>
  <c r="AM366" i="42"/>
  <c r="C367" i="42"/>
  <c r="D367" i="42"/>
  <c r="E367" i="42"/>
  <c r="F367" i="42"/>
  <c r="G367" i="42"/>
  <c r="H367" i="42"/>
  <c r="J367" i="42"/>
  <c r="L367" i="42"/>
  <c r="N367" i="42"/>
  <c r="Q367" i="42"/>
  <c r="R367" i="42"/>
  <c r="T367" i="42"/>
  <c r="W367" i="42"/>
  <c r="Z367" i="42"/>
  <c r="AD367" i="42"/>
  <c r="AF367" i="42"/>
  <c r="AH367" i="42"/>
  <c r="AI367" i="42"/>
  <c r="AJ367" i="42"/>
  <c r="AM367" i="42"/>
  <c r="C368" i="42"/>
  <c r="D368" i="42"/>
  <c r="E368" i="42"/>
  <c r="F368" i="42"/>
  <c r="G368" i="42"/>
  <c r="H368" i="42"/>
  <c r="J368" i="42"/>
  <c r="L368" i="42"/>
  <c r="N368" i="42"/>
  <c r="Q368" i="42"/>
  <c r="R368" i="42"/>
  <c r="T368" i="42"/>
  <c r="W368" i="42"/>
  <c r="Z368" i="42"/>
  <c r="AD368" i="42"/>
  <c r="AF368" i="42"/>
  <c r="AH368" i="42"/>
  <c r="AI368" i="42"/>
  <c r="AJ368" i="42"/>
  <c r="AM368" i="42"/>
  <c r="C369" i="42"/>
  <c r="D369" i="42"/>
  <c r="E369" i="42"/>
  <c r="F369" i="42"/>
  <c r="G369" i="42"/>
  <c r="H369" i="42"/>
  <c r="J369" i="42"/>
  <c r="L369" i="42"/>
  <c r="N369" i="42"/>
  <c r="Q369" i="42"/>
  <c r="R369" i="42"/>
  <c r="T369" i="42"/>
  <c r="W369" i="42"/>
  <c r="Z369" i="42"/>
  <c r="AD369" i="42"/>
  <c r="AF369" i="42"/>
  <c r="AH369" i="42"/>
  <c r="AI369" i="42"/>
  <c r="AJ369" i="42"/>
  <c r="AM369" i="42"/>
  <c r="C370" i="42"/>
  <c r="D370" i="42"/>
  <c r="E370" i="42"/>
  <c r="F370" i="42"/>
  <c r="G370" i="42"/>
  <c r="H370" i="42"/>
  <c r="J370" i="42"/>
  <c r="L370" i="42"/>
  <c r="N370" i="42"/>
  <c r="Q370" i="42"/>
  <c r="R370" i="42"/>
  <c r="T370" i="42"/>
  <c r="W370" i="42"/>
  <c r="Z370" i="42"/>
  <c r="AD370" i="42"/>
  <c r="AF370" i="42"/>
  <c r="AH370" i="42"/>
  <c r="AI370" i="42"/>
  <c r="AJ370" i="42"/>
  <c r="AM370" i="42"/>
  <c r="C371" i="42"/>
  <c r="D371" i="42"/>
  <c r="E371" i="42"/>
  <c r="F371" i="42"/>
  <c r="G371" i="42"/>
  <c r="H371" i="42"/>
  <c r="J371" i="42"/>
  <c r="L371" i="42"/>
  <c r="N371" i="42"/>
  <c r="Q371" i="42"/>
  <c r="R371" i="42"/>
  <c r="T371" i="42"/>
  <c r="W371" i="42"/>
  <c r="Z371" i="42"/>
  <c r="AD371" i="42"/>
  <c r="AF371" i="42"/>
  <c r="AH371" i="42"/>
  <c r="AI371" i="42"/>
  <c r="AJ371" i="42"/>
  <c r="AM371" i="42"/>
  <c r="C372" i="42"/>
  <c r="D372" i="42"/>
  <c r="E372" i="42"/>
  <c r="F372" i="42"/>
  <c r="G372" i="42"/>
  <c r="H372" i="42"/>
  <c r="J372" i="42"/>
  <c r="L372" i="42"/>
  <c r="N372" i="42"/>
  <c r="Q372" i="42"/>
  <c r="R372" i="42"/>
  <c r="T372" i="42"/>
  <c r="W372" i="42"/>
  <c r="Z372" i="42"/>
  <c r="AD372" i="42"/>
  <c r="AF372" i="42"/>
  <c r="AH372" i="42"/>
  <c r="AI372" i="42"/>
  <c r="AJ372" i="42"/>
  <c r="AM372" i="42"/>
  <c r="C373" i="42"/>
  <c r="D373" i="42"/>
  <c r="E373" i="42"/>
  <c r="F373" i="42"/>
  <c r="G373" i="42"/>
  <c r="H373" i="42"/>
  <c r="J373" i="42"/>
  <c r="L373" i="42"/>
  <c r="N373" i="42"/>
  <c r="Q373" i="42"/>
  <c r="R373" i="42"/>
  <c r="T373" i="42"/>
  <c r="W373" i="42"/>
  <c r="Z373" i="42"/>
  <c r="AD373" i="42"/>
  <c r="AF373" i="42"/>
  <c r="AH373" i="42"/>
  <c r="AI373" i="42"/>
  <c r="AJ373" i="42"/>
  <c r="AM373" i="42"/>
  <c r="C374" i="42"/>
  <c r="D374" i="42"/>
  <c r="E374" i="42"/>
  <c r="F374" i="42"/>
  <c r="G374" i="42"/>
  <c r="H374" i="42"/>
  <c r="J374" i="42"/>
  <c r="L374" i="42"/>
  <c r="N374" i="42"/>
  <c r="Q374" i="42"/>
  <c r="R374" i="42"/>
  <c r="T374" i="42"/>
  <c r="W374" i="42"/>
  <c r="Z374" i="42"/>
  <c r="AD374" i="42"/>
  <c r="AF374" i="42"/>
  <c r="AH374" i="42"/>
  <c r="AI374" i="42"/>
  <c r="AJ374" i="42"/>
  <c r="AM374" i="42"/>
  <c r="C375" i="42"/>
  <c r="D375" i="42"/>
  <c r="E375" i="42"/>
  <c r="F375" i="42"/>
  <c r="G375" i="42"/>
  <c r="H375" i="42"/>
  <c r="J375" i="42"/>
  <c r="L375" i="42"/>
  <c r="N375" i="42"/>
  <c r="Q375" i="42"/>
  <c r="R375" i="42"/>
  <c r="T375" i="42"/>
  <c r="W375" i="42"/>
  <c r="Z375" i="42"/>
  <c r="AD375" i="42"/>
  <c r="AF375" i="42"/>
  <c r="AH375" i="42"/>
  <c r="AI375" i="42"/>
  <c r="AJ375" i="42"/>
  <c r="AM375" i="42"/>
  <c r="C376" i="42"/>
  <c r="D376" i="42"/>
  <c r="E376" i="42"/>
  <c r="F376" i="42"/>
  <c r="G376" i="42"/>
  <c r="H376" i="42"/>
  <c r="J376" i="42"/>
  <c r="L376" i="42"/>
  <c r="N376" i="42"/>
  <c r="Q376" i="42"/>
  <c r="R376" i="42"/>
  <c r="T376" i="42"/>
  <c r="W376" i="42"/>
  <c r="Z376" i="42"/>
  <c r="AD376" i="42"/>
  <c r="AF376" i="42"/>
  <c r="AH376" i="42"/>
  <c r="AI376" i="42"/>
  <c r="AJ376" i="42"/>
  <c r="AM376" i="42"/>
  <c r="C377" i="42"/>
  <c r="D377" i="42"/>
  <c r="E377" i="42"/>
  <c r="F377" i="42"/>
  <c r="G377" i="42"/>
  <c r="H377" i="42"/>
  <c r="J377" i="42"/>
  <c r="L377" i="42"/>
  <c r="N377" i="42"/>
  <c r="Q377" i="42"/>
  <c r="R377" i="42"/>
  <c r="T377" i="42"/>
  <c r="W377" i="42"/>
  <c r="Z377" i="42"/>
  <c r="AD377" i="42"/>
  <c r="AF377" i="42"/>
  <c r="AH377" i="42"/>
  <c r="AI377" i="42"/>
  <c r="AJ377" i="42"/>
  <c r="AM377" i="42"/>
  <c r="C378" i="42"/>
  <c r="D378" i="42"/>
  <c r="E378" i="42"/>
  <c r="F378" i="42"/>
  <c r="G378" i="42"/>
  <c r="H378" i="42"/>
  <c r="J378" i="42"/>
  <c r="L378" i="42"/>
  <c r="N378" i="42"/>
  <c r="Q378" i="42"/>
  <c r="R378" i="42"/>
  <c r="T378" i="42"/>
  <c r="W378" i="42"/>
  <c r="Z378" i="42"/>
  <c r="AD378" i="42"/>
  <c r="AF378" i="42"/>
  <c r="AH378" i="42"/>
  <c r="AI378" i="42"/>
  <c r="AJ378" i="42"/>
  <c r="AM378" i="42"/>
  <c r="C379" i="42"/>
  <c r="D379" i="42"/>
  <c r="E379" i="42"/>
  <c r="F379" i="42"/>
  <c r="G379" i="42"/>
  <c r="H379" i="42"/>
  <c r="J379" i="42"/>
  <c r="L379" i="42"/>
  <c r="N379" i="42"/>
  <c r="Q379" i="42"/>
  <c r="R379" i="42"/>
  <c r="T379" i="42"/>
  <c r="W379" i="42"/>
  <c r="Z379" i="42"/>
  <c r="AD379" i="42"/>
  <c r="AF379" i="42"/>
  <c r="AH379" i="42"/>
  <c r="AI379" i="42"/>
  <c r="AJ379" i="42"/>
  <c r="AM379" i="42"/>
  <c r="C380" i="42"/>
  <c r="D380" i="42"/>
  <c r="E380" i="42"/>
  <c r="F380" i="42"/>
  <c r="G380" i="42"/>
  <c r="H380" i="42"/>
  <c r="J380" i="42"/>
  <c r="L380" i="42"/>
  <c r="N380" i="42"/>
  <c r="Q380" i="42"/>
  <c r="R380" i="42"/>
  <c r="T380" i="42"/>
  <c r="W380" i="42"/>
  <c r="Z380" i="42"/>
  <c r="AD380" i="42"/>
  <c r="AF380" i="42"/>
  <c r="AH380" i="42"/>
  <c r="AI380" i="42"/>
  <c r="AJ380" i="42"/>
  <c r="AM380" i="42"/>
  <c r="C381" i="42"/>
  <c r="D381" i="42"/>
  <c r="E381" i="42"/>
  <c r="F381" i="42"/>
  <c r="G381" i="42"/>
  <c r="H381" i="42"/>
  <c r="J381" i="42"/>
  <c r="L381" i="42"/>
  <c r="N381" i="42"/>
  <c r="Q381" i="42"/>
  <c r="R381" i="42"/>
  <c r="T381" i="42"/>
  <c r="W381" i="42"/>
  <c r="Z381" i="42"/>
  <c r="AD381" i="42"/>
  <c r="AF381" i="42"/>
  <c r="AH381" i="42"/>
  <c r="AI381" i="42"/>
  <c r="AJ381" i="42"/>
  <c r="AM381" i="42"/>
  <c r="C382" i="42"/>
  <c r="D382" i="42"/>
  <c r="E382" i="42"/>
  <c r="F382" i="42"/>
  <c r="G382" i="42"/>
  <c r="H382" i="42"/>
  <c r="J382" i="42"/>
  <c r="L382" i="42"/>
  <c r="N382" i="42"/>
  <c r="Q382" i="42"/>
  <c r="R382" i="42"/>
  <c r="T382" i="42"/>
  <c r="W382" i="42"/>
  <c r="Z382" i="42"/>
  <c r="AD382" i="42"/>
  <c r="AF382" i="42"/>
  <c r="AH382" i="42"/>
  <c r="AI382" i="42"/>
  <c r="AJ382" i="42"/>
  <c r="AM382" i="42"/>
  <c r="C383" i="42"/>
  <c r="D383" i="42"/>
  <c r="E383" i="42"/>
  <c r="F383" i="42"/>
  <c r="G383" i="42"/>
  <c r="H383" i="42"/>
  <c r="J383" i="42"/>
  <c r="L383" i="42"/>
  <c r="N383" i="42"/>
  <c r="Q383" i="42"/>
  <c r="R383" i="42"/>
  <c r="T383" i="42"/>
  <c r="W383" i="42"/>
  <c r="Z383" i="42"/>
  <c r="AD383" i="42"/>
  <c r="AF383" i="42"/>
  <c r="AH383" i="42"/>
  <c r="AI383" i="42"/>
  <c r="AJ383" i="42"/>
  <c r="AM383" i="42"/>
  <c r="C384" i="42"/>
  <c r="D384" i="42"/>
  <c r="E384" i="42"/>
  <c r="F384" i="42"/>
  <c r="G384" i="42"/>
  <c r="H384" i="42"/>
  <c r="J384" i="42"/>
  <c r="L384" i="42"/>
  <c r="N384" i="42"/>
  <c r="Q384" i="42"/>
  <c r="R384" i="42"/>
  <c r="T384" i="42"/>
  <c r="W384" i="42"/>
  <c r="Z384" i="42"/>
  <c r="AD384" i="42"/>
  <c r="AF384" i="42"/>
  <c r="AH384" i="42"/>
  <c r="AI384" i="42"/>
  <c r="AJ384" i="42"/>
  <c r="AM384" i="42"/>
  <c r="C385" i="42"/>
  <c r="D385" i="42"/>
  <c r="E385" i="42"/>
  <c r="F385" i="42"/>
  <c r="G385" i="42"/>
  <c r="H385" i="42"/>
  <c r="J385" i="42"/>
  <c r="L385" i="42"/>
  <c r="N385" i="42"/>
  <c r="Q385" i="42"/>
  <c r="R385" i="42"/>
  <c r="T385" i="42"/>
  <c r="W385" i="42"/>
  <c r="Z385" i="42"/>
  <c r="AD385" i="42"/>
  <c r="AF385" i="42"/>
  <c r="AH385" i="42"/>
  <c r="AI385" i="42"/>
  <c r="AJ385" i="42"/>
  <c r="AM385" i="42"/>
  <c r="C386" i="42"/>
  <c r="D386" i="42"/>
  <c r="E386" i="42"/>
  <c r="F386" i="42"/>
  <c r="G386" i="42"/>
  <c r="H386" i="42"/>
  <c r="J386" i="42"/>
  <c r="L386" i="42"/>
  <c r="N386" i="42"/>
  <c r="Q386" i="42"/>
  <c r="R386" i="42"/>
  <c r="T386" i="42"/>
  <c r="W386" i="42"/>
  <c r="Z386" i="42"/>
  <c r="AD386" i="42"/>
  <c r="AF386" i="42"/>
  <c r="AH386" i="42"/>
  <c r="AI386" i="42"/>
  <c r="AJ386" i="42"/>
  <c r="AM386" i="42"/>
  <c r="C387" i="42"/>
  <c r="D387" i="42"/>
  <c r="E387" i="42"/>
  <c r="F387" i="42"/>
  <c r="G387" i="42"/>
  <c r="H387" i="42"/>
  <c r="J387" i="42"/>
  <c r="L387" i="42"/>
  <c r="N387" i="42"/>
  <c r="Q387" i="42"/>
  <c r="R387" i="42"/>
  <c r="T387" i="42"/>
  <c r="W387" i="42"/>
  <c r="Z387" i="42"/>
  <c r="AD387" i="42"/>
  <c r="AF387" i="42"/>
  <c r="AH387" i="42"/>
  <c r="AI387" i="42"/>
  <c r="AJ387" i="42"/>
  <c r="AM387" i="42"/>
  <c r="C388" i="42"/>
  <c r="D388" i="42"/>
  <c r="E388" i="42"/>
  <c r="F388" i="42"/>
  <c r="G388" i="42"/>
  <c r="H388" i="42"/>
  <c r="J388" i="42"/>
  <c r="L388" i="42"/>
  <c r="N388" i="42"/>
  <c r="Q388" i="42"/>
  <c r="R388" i="42"/>
  <c r="T388" i="42"/>
  <c r="W388" i="42"/>
  <c r="Z388" i="42"/>
  <c r="AD388" i="42"/>
  <c r="AF388" i="42"/>
  <c r="AH388" i="42"/>
  <c r="AI388" i="42"/>
  <c r="AJ388" i="42"/>
  <c r="AM388" i="42"/>
  <c r="C389" i="42"/>
  <c r="D389" i="42"/>
  <c r="E389" i="42"/>
  <c r="F389" i="42"/>
  <c r="G389" i="42"/>
  <c r="H389" i="42"/>
  <c r="J389" i="42"/>
  <c r="L389" i="42"/>
  <c r="N389" i="42"/>
  <c r="Q389" i="42"/>
  <c r="R389" i="42"/>
  <c r="T389" i="42"/>
  <c r="W389" i="42"/>
  <c r="Z389" i="42"/>
  <c r="AD389" i="42"/>
  <c r="AF389" i="42"/>
  <c r="AH389" i="42"/>
  <c r="AI389" i="42"/>
  <c r="AJ389" i="42"/>
  <c r="AM389" i="42"/>
  <c r="C390" i="42"/>
  <c r="D390" i="42"/>
  <c r="E390" i="42"/>
  <c r="F390" i="42"/>
  <c r="G390" i="42"/>
  <c r="H390" i="42"/>
  <c r="J390" i="42"/>
  <c r="L390" i="42"/>
  <c r="N390" i="42"/>
  <c r="Q390" i="42"/>
  <c r="R390" i="42"/>
  <c r="T390" i="42"/>
  <c r="W390" i="42"/>
  <c r="Z390" i="42"/>
  <c r="AD390" i="42"/>
  <c r="AF390" i="42"/>
  <c r="AH390" i="42"/>
  <c r="AI390" i="42"/>
  <c r="AJ390" i="42"/>
  <c r="AM390" i="42"/>
  <c r="C391" i="42"/>
  <c r="D391" i="42"/>
  <c r="E391" i="42"/>
  <c r="F391" i="42"/>
  <c r="G391" i="42"/>
  <c r="H391" i="42"/>
  <c r="J391" i="42"/>
  <c r="L391" i="42"/>
  <c r="N391" i="42"/>
  <c r="Q391" i="42"/>
  <c r="R391" i="42"/>
  <c r="T391" i="42"/>
  <c r="W391" i="42"/>
  <c r="Z391" i="42"/>
  <c r="AD391" i="42"/>
  <c r="AF391" i="42"/>
  <c r="AH391" i="42"/>
  <c r="AI391" i="42"/>
  <c r="AJ391" i="42"/>
  <c r="AM391" i="42"/>
  <c r="C392" i="42"/>
  <c r="D392" i="42"/>
  <c r="E392" i="42"/>
  <c r="F392" i="42"/>
  <c r="G392" i="42"/>
  <c r="H392" i="42"/>
  <c r="J392" i="42"/>
  <c r="L392" i="42"/>
  <c r="N392" i="42"/>
  <c r="Q392" i="42"/>
  <c r="R392" i="42"/>
  <c r="T392" i="42"/>
  <c r="W392" i="42"/>
  <c r="Z392" i="42"/>
  <c r="AD392" i="42"/>
  <c r="AF392" i="42"/>
  <c r="AH392" i="42"/>
  <c r="AI392" i="42"/>
  <c r="AJ392" i="42"/>
  <c r="AM392" i="42"/>
  <c r="C393" i="42"/>
  <c r="D393" i="42"/>
  <c r="E393" i="42"/>
  <c r="F393" i="42"/>
  <c r="G393" i="42"/>
  <c r="H393" i="42"/>
  <c r="J393" i="42"/>
  <c r="L393" i="42"/>
  <c r="N393" i="42"/>
  <c r="Q393" i="42"/>
  <c r="R393" i="42"/>
  <c r="T393" i="42"/>
  <c r="W393" i="42"/>
  <c r="Z393" i="42"/>
  <c r="AD393" i="42"/>
  <c r="AF393" i="42"/>
  <c r="AH393" i="42"/>
  <c r="AI393" i="42"/>
  <c r="AJ393" i="42"/>
  <c r="AM393" i="42"/>
  <c r="C394" i="42"/>
  <c r="D394" i="42"/>
  <c r="E394" i="42"/>
  <c r="F394" i="42"/>
  <c r="G394" i="42"/>
  <c r="H394" i="42"/>
  <c r="J394" i="42"/>
  <c r="L394" i="42"/>
  <c r="N394" i="42"/>
  <c r="Q394" i="42"/>
  <c r="R394" i="42"/>
  <c r="T394" i="42"/>
  <c r="W394" i="42"/>
  <c r="Z394" i="42"/>
  <c r="AD394" i="42"/>
  <c r="AF394" i="42"/>
  <c r="AH394" i="42"/>
  <c r="AI394" i="42"/>
  <c r="AJ394" i="42"/>
  <c r="AM394" i="42"/>
  <c r="C395" i="42"/>
  <c r="D395" i="42"/>
  <c r="E395" i="42"/>
  <c r="F395" i="42"/>
  <c r="G395" i="42"/>
  <c r="H395" i="42"/>
  <c r="J395" i="42"/>
  <c r="L395" i="42"/>
  <c r="N395" i="42"/>
  <c r="Q395" i="42"/>
  <c r="R395" i="42"/>
  <c r="T395" i="42"/>
  <c r="W395" i="42"/>
  <c r="Z395" i="42"/>
  <c r="AD395" i="42"/>
  <c r="AF395" i="42"/>
  <c r="AH395" i="42"/>
  <c r="AI395" i="42"/>
  <c r="AJ395" i="42"/>
  <c r="AM395" i="42"/>
  <c r="C396" i="42"/>
  <c r="D396" i="42"/>
  <c r="E396" i="42"/>
  <c r="F396" i="42"/>
  <c r="G396" i="42"/>
  <c r="H396" i="42"/>
  <c r="J396" i="42"/>
  <c r="L396" i="42"/>
  <c r="N396" i="42"/>
  <c r="Q396" i="42"/>
  <c r="R396" i="42"/>
  <c r="T396" i="42"/>
  <c r="W396" i="42"/>
  <c r="Z396" i="42"/>
  <c r="AD396" i="42"/>
  <c r="AF396" i="42"/>
  <c r="AH396" i="42"/>
  <c r="AI396" i="42"/>
  <c r="AJ396" i="42"/>
  <c r="AM396" i="42"/>
  <c r="C397" i="42"/>
  <c r="D397" i="42"/>
  <c r="E397" i="42"/>
  <c r="F397" i="42"/>
  <c r="G397" i="42"/>
  <c r="H397" i="42"/>
  <c r="J397" i="42"/>
  <c r="L397" i="42"/>
  <c r="N397" i="42"/>
  <c r="Q397" i="42"/>
  <c r="R397" i="42"/>
  <c r="T397" i="42"/>
  <c r="W397" i="42"/>
  <c r="Z397" i="42"/>
  <c r="AD397" i="42"/>
  <c r="AF397" i="42"/>
  <c r="AH397" i="42"/>
  <c r="AI397" i="42"/>
  <c r="AJ397" i="42"/>
  <c r="AM397" i="42"/>
  <c r="C398" i="42"/>
  <c r="D398" i="42"/>
  <c r="E398" i="42"/>
  <c r="F398" i="42"/>
  <c r="G398" i="42"/>
  <c r="H398" i="42"/>
  <c r="J398" i="42"/>
  <c r="L398" i="42"/>
  <c r="N398" i="42"/>
  <c r="Q398" i="42"/>
  <c r="R398" i="42"/>
  <c r="T398" i="42"/>
  <c r="W398" i="42"/>
  <c r="Z398" i="42"/>
  <c r="AD398" i="42"/>
  <c r="AF398" i="42"/>
  <c r="AH398" i="42"/>
  <c r="AI398" i="42"/>
  <c r="AJ398" i="42"/>
  <c r="AM398" i="42"/>
  <c r="C399" i="42"/>
  <c r="D399" i="42"/>
  <c r="E399" i="42"/>
  <c r="F399" i="42"/>
  <c r="G399" i="42"/>
  <c r="H399" i="42"/>
  <c r="J399" i="42"/>
  <c r="L399" i="42"/>
  <c r="N399" i="42"/>
  <c r="Q399" i="42"/>
  <c r="R399" i="42"/>
  <c r="T399" i="42"/>
  <c r="W399" i="42"/>
  <c r="Z399" i="42"/>
  <c r="AD399" i="42"/>
  <c r="AF399" i="42"/>
  <c r="AH399" i="42"/>
  <c r="AI399" i="42"/>
  <c r="AJ399" i="42"/>
  <c r="AM399" i="42"/>
  <c r="C400" i="42"/>
  <c r="D400" i="42"/>
  <c r="E400" i="42"/>
  <c r="F400" i="42"/>
  <c r="G400" i="42"/>
  <c r="H400" i="42"/>
  <c r="J400" i="42"/>
  <c r="L400" i="42"/>
  <c r="N400" i="42"/>
  <c r="Q400" i="42"/>
  <c r="R400" i="42"/>
  <c r="T400" i="42"/>
  <c r="W400" i="42"/>
  <c r="Z400" i="42"/>
  <c r="AD400" i="42"/>
  <c r="AF400" i="42"/>
  <c r="AH400" i="42"/>
  <c r="AI400" i="42"/>
  <c r="AJ400" i="42"/>
  <c r="AM400" i="42"/>
  <c r="C401" i="42"/>
  <c r="D401" i="42"/>
  <c r="E401" i="42"/>
  <c r="F401" i="42"/>
  <c r="G401" i="42"/>
  <c r="H401" i="42"/>
  <c r="J401" i="42"/>
  <c r="L401" i="42"/>
  <c r="N401" i="42"/>
  <c r="Q401" i="42"/>
  <c r="R401" i="42"/>
  <c r="T401" i="42"/>
  <c r="W401" i="42"/>
  <c r="Z401" i="42"/>
  <c r="AD401" i="42"/>
  <c r="AF401" i="42"/>
  <c r="AH401" i="42"/>
  <c r="AI401" i="42"/>
  <c r="AJ401" i="42"/>
  <c r="AM401" i="42"/>
  <c r="C402" i="42"/>
  <c r="D402" i="42"/>
  <c r="E402" i="42"/>
  <c r="F402" i="42"/>
  <c r="G402" i="42"/>
  <c r="H402" i="42"/>
  <c r="J402" i="42"/>
  <c r="L402" i="42"/>
  <c r="N402" i="42"/>
  <c r="Q402" i="42"/>
  <c r="R402" i="42"/>
  <c r="T402" i="42"/>
  <c r="W402" i="42"/>
  <c r="Z402" i="42"/>
  <c r="AD402" i="42"/>
  <c r="AF402" i="42"/>
  <c r="AH402" i="42"/>
  <c r="AI402" i="42"/>
  <c r="AJ402" i="42"/>
  <c r="AM402" i="42"/>
  <c r="C403" i="42"/>
  <c r="D403" i="42"/>
  <c r="E403" i="42"/>
  <c r="F403" i="42"/>
  <c r="G403" i="42"/>
  <c r="H403" i="42"/>
  <c r="J403" i="42"/>
  <c r="L403" i="42"/>
  <c r="N403" i="42"/>
  <c r="Q403" i="42"/>
  <c r="R403" i="42"/>
  <c r="T403" i="42"/>
  <c r="W403" i="42"/>
  <c r="Z403" i="42"/>
  <c r="AD403" i="42"/>
  <c r="AF403" i="42"/>
  <c r="AH403" i="42"/>
  <c r="AI403" i="42"/>
  <c r="AJ403" i="42"/>
  <c r="AM403" i="42"/>
  <c r="C404" i="42"/>
  <c r="D404" i="42"/>
  <c r="E404" i="42"/>
  <c r="F404" i="42"/>
  <c r="G404" i="42"/>
  <c r="H404" i="42"/>
  <c r="J404" i="42"/>
  <c r="L404" i="42"/>
  <c r="N404" i="42"/>
  <c r="Q404" i="42"/>
  <c r="R404" i="42"/>
  <c r="T404" i="42"/>
  <c r="W404" i="42"/>
  <c r="Z404" i="42"/>
  <c r="AD404" i="42"/>
  <c r="AF404" i="42"/>
  <c r="AH404" i="42"/>
  <c r="AI404" i="42"/>
  <c r="AJ404" i="42"/>
  <c r="AM404" i="42"/>
  <c r="C405" i="42"/>
  <c r="D405" i="42"/>
  <c r="E405" i="42"/>
  <c r="F405" i="42"/>
  <c r="G405" i="42"/>
  <c r="H405" i="42"/>
  <c r="J405" i="42"/>
  <c r="L405" i="42"/>
  <c r="N405" i="42"/>
  <c r="Q405" i="42"/>
  <c r="R405" i="42"/>
  <c r="T405" i="42"/>
  <c r="W405" i="42"/>
  <c r="Z405" i="42"/>
  <c r="AD405" i="42"/>
  <c r="AF405" i="42"/>
  <c r="AH405" i="42"/>
  <c r="AI405" i="42"/>
  <c r="AJ405" i="42"/>
  <c r="AM405" i="42"/>
  <c r="C406" i="42"/>
  <c r="D406" i="42"/>
  <c r="E406" i="42"/>
  <c r="F406" i="42"/>
  <c r="G406" i="42"/>
  <c r="H406" i="42"/>
  <c r="J406" i="42"/>
  <c r="L406" i="42"/>
  <c r="N406" i="42"/>
  <c r="Q406" i="42"/>
  <c r="R406" i="42"/>
  <c r="T406" i="42"/>
  <c r="W406" i="42"/>
  <c r="Z406" i="42"/>
  <c r="AD406" i="42"/>
  <c r="AF406" i="42"/>
  <c r="AH406" i="42"/>
  <c r="AI406" i="42"/>
  <c r="AJ406" i="42"/>
  <c r="AM406" i="42"/>
  <c r="C407" i="42"/>
  <c r="D407" i="42"/>
  <c r="E407" i="42"/>
  <c r="F407" i="42"/>
  <c r="G407" i="42"/>
  <c r="H407" i="42"/>
  <c r="J407" i="42"/>
  <c r="L407" i="42"/>
  <c r="N407" i="42"/>
  <c r="Q407" i="42"/>
  <c r="R407" i="42"/>
  <c r="T407" i="42"/>
  <c r="W407" i="42"/>
  <c r="Z407" i="42"/>
  <c r="AD407" i="42"/>
  <c r="AF407" i="42"/>
  <c r="AH407" i="42"/>
  <c r="AI407" i="42"/>
  <c r="AJ407" i="42"/>
  <c r="AM407" i="42"/>
  <c r="C408" i="42"/>
  <c r="D408" i="42"/>
  <c r="E408" i="42"/>
  <c r="F408" i="42"/>
  <c r="G408" i="42"/>
  <c r="H408" i="42"/>
  <c r="J408" i="42"/>
  <c r="L408" i="42"/>
  <c r="N408" i="42"/>
  <c r="Q408" i="42"/>
  <c r="R408" i="42"/>
  <c r="T408" i="42"/>
  <c r="W408" i="42"/>
  <c r="Z408" i="42"/>
  <c r="AD408" i="42"/>
  <c r="AF408" i="42"/>
  <c r="AH408" i="42"/>
  <c r="AI408" i="42"/>
  <c r="AJ408" i="42"/>
  <c r="AM408" i="42"/>
  <c r="C409" i="42"/>
  <c r="D409" i="42"/>
  <c r="E409" i="42"/>
  <c r="F409" i="42"/>
  <c r="G409" i="42"/>
  <c r="H409" i="42"/>
  <c r="J409" i="42"/>
  <c r="L409" i="42"/>
  <c r="N409" i="42"/>
  <c r="Q409" i="42"/>
  <c r="R409" i="42"/>
  <c r="T409" i="42"/>
  <c r="W409" i="42"/>
  <c r="Z409" i="42"/>
  <c r="AD409" i="42"/>
  <c r="AF409" i="42"/>
  <c r="AH409" i="42"/>
  <c r="AI409" i="42"/>
  <c r="AJ409" i="42"/>
  <c r="AM409" i="42"/>
  <c r="C410" i="42"/>
  <c r="D410" i="42"/>
  <c r="E410" i="42"/>
  <c r="F410" i="42"/>
  <c r="G410" i="42"/>
  <c r="H410" i="42"/>
  <c r="J410" i="42"/>
  <c r="L410" i="42"/>
  <c r="N410" i="42"/>
  <c r="Q410" i="42"/>
  <c r="R410" i="42"/>
  <c r="T410" i="42"/>
  <c r="W410" i="42"/>
  <c r="Z410" i="42"/>
  <c r="AD410" i="42"/>
  <c r="AF410" i="42"/>
  <c r="AH410" i="42"/>
  <c r="AI410" i="42"/>
  <c r="AJ410" i="42"/>
  <c r="AM410" i="42"/>
  <c r="C411" i="42"/>
  <c r="D411" i="42"/>
  <c r="E411" i="42"/>
  <c r="F411" i="42"/>
  <c r="G411" i="42"/>
  <c r="H411" i="42"/>
  <c r="J411" i="42"/>
  <c r="L411" i="42"/>
  <c r="N411" i="42"/>
  <c r="Q411" i="42"/>
  <c r="R411" i="42"/>
  <c r="T411" i="42"/>
  <c r="W411" i="42"/>
  <c r="Z411" i="42"/>
  <c r="AD411" i="42"/>
  <c r="AF411" i="42"/>
  <c r="AH411" i="42"/>
  <c r="AI411" i="42"/>
  <c r="AJ411" i="42"/>
  <c r="AM411" i="42"/>
  <c r="C412" i="42"/>
  <c r="D412" i="42"/>
  <c r="E412" i="42"/>
  <c r="F412" i="42"/>
  <c r="G412" i="42"/>
  <c r="H412" i="42"/>
  <c r="J412" i="42"/>
  <c r="L412" i="42"/>
  <c r="N412" i="42"/>
  <c r="Q412" i="42"/>
  <c r="R412" i="42"/>
  <c r="T412" i="42"/>
  <c r="W412" i="42"/>
  <c r="Z412" i="42"/>
  <c r="AD412" i="42"/>
  <c r="AF412" i="42"/>
  <c r="AH412" i="42"/>
  <c r="AI412" i="42"/>
  <c r="AJ412" i="42"/>
  <c r="AM412" i="42"/>
  <c r="C413" i="42"/>
  <c r="D413" i="42"/>
  <c r="E413" i="42"/>
  <c r="F413" i="42"/>
  <c r="G413" i="42"/>
  <c r="H413" i="42"/>
  <c r="J413" i="42"/>
  <c r="L413" i="42"/>
  <c r="N413" i="42"/>
  <c r="Q413" i="42"/>
  <c r="R413" i="42"/>
  <c r="T413" i="42"/>
  <c r="W413" i="42"/>
  <c r="Z413" i="42"/>
  <c r="AD413" i="42"/>
  <c r="AF413" i="42"/>
  <c r="AH413" i="42"/>
  <c r="AI413" i="42"/>
  <c r="AJ413" i="42"/>
  <c r="AM413" i="42"/>
  <c r="C414" i="42"/>
  <c r="D414" i="42"/>
  <c r="E414" i="42"/>
  <c r="F414" i="42"/>
  <c r="G414" i="42"/>
  <c r="H414" i="42"/>
  <c r="J414" i="42"/>
  <c r="L414" i="42"/>
  <c r="N414" i="42"/>
  <c r="Q414" i="42"/>
  <c r="R414" i="42"/>
  <c r="T414" i="42"/>
  <c r="W414" i="42"/>
  <c r="Z414" i="42"/>
  <c r="AD414" i="42"/>
  <c r="AF414" i="42"/>
  <c r="AH414" i="42"/>
  <c r="AI414" i="42"/>
  <c r="AJ414" i="42"/>
  <c r="AM414" i="42"/>
  <c r="C415" i="42"/>
  <c r="D415" i="42"/>
  <c r="E415" i="42"/>
  <c r="F415" i="42"/>
  <c r="G415" i="42"/>
  <c r="H415" i="42"/>
  <c r="J415" i="42"/>
  <c r="L415" i="42"/>
  <c r="N415" i="42"/>
  <c r="Q415" i="42"/>
  <c r="R415" i="42"/>
  <c r="T415" i="42"/>
  <c r="W415" i="42"/>
  <c r="Z415" i="42"/>
  <c r="AD415" i="42"/>
  <c r="AF415" i="42"/>
  <c r="AH415" i="42"/>
  <c r="AI415" i="42"/>
  <c r="AJ415" i="42"/>
  <c r="AM415" i="42"/>
  <c r="C416" i="42"/>
  <c r="D416" i="42"/>
  <c r="E416" i="42"/>
  <c r="F416" i="42"/>
  <c r="G416" i="42"/>
  <c r="H416" i="42"/>
  <c r="J416" i="42"/>
  <c r="L416" i="42"/>
  <c r="N416" i="42"/>
  <c r="Q416" i="42"/>
  <c r="R416" i="42"/>
  <c r="T416" i="42"/>
  <c r="W416" i="42"/>
  <c r="Z416" i="42"/>
  <c r="AD416" i="42"/>
  <c r="AF416" i="42"/>
  <c r="AH416" i="42"/>
  <c r="AI416" i="42"/>
  <c r="AJ416" i="42"/>
  <c r="AM416" i="42"/>
  <c r="C417" i="42"/>
  <c r="D417" i="42"/>
  <c r="E417" i="42"/>
  <c r="F417" i="42"/>
  <c r="G417" i="42"/>
  <c r="H417" i="42"/>
  <c r="J417" i="42"/>
  <c r="L417" i="42"/>
  <c r="N417" i="42"/>
  <c r="Q417" i="42"/>
  <c r="R417" i="42"/>
  <c r="T417" i="42"/>
  <c r="W417" i="42"/>
  <c r="Z417" i="42"/>
  <c r="AD417" i="42"/>
  <c r="AF417" i="42"/>
  <c r="AH417" i="42"/>
  <c r="AI417" i="42"/>
  <c r="AJ417" i="42"/>
  <c r="AM417" i="42"/>
  <c r="C418" i="42"/>
  <c r="D418" i="42"/>
  <c r="E418" i="42"/>
  <c r="F418" i="42"/>
  <c r="G418" i="42"/>
  <c r="H418" i="42"/>
  <c r="J418" i="42"/>
  <c r="L418" i="42"/>
  <c r="N418" i="42"/>
  <c r="Q418" i="42"/>
  <c r="R418" i="42"/>
  <c r="T418" i="42"/>
  <c r="W418" i="42"/>
  <c r="Z418" i="42"/>
  <c r="AD418" i="42"/>
  <c r="AF418" i="42"/>
  <c r="AH418" i="42"/>
  <c r="AI418" i="42"/>
  <c r="AJ418" i="42"/>
  <c r="AM418" i="42"/>
  <c r="C419" i="42"/>
  <c r="D419" i="42"/>
  <c r="E419" i="42"/>
  <c r="F419" i="42"/>
  <c r="G419" i="42"/>
  <c r="H419" i="42"/>
  <c r="J419" i="42"/>
  <c r="L419" i="42"/>
  <c r="N419" i="42"/>
  <c r="Q419" i="42"/>
  <c r="R419" i="42"/>
  <c r="T419" i="42"/>
  <c r="W419" i="42"/>
  <c r="Z419" i="42"/>
  <c r="AD419" i="42"/>
  <c r="AF419" i="42"/>
  <c r="AH419" i="42"/>
  <c r="AI419" i="42"/>
  <c r="AJ419" i="42"/>
  <c r="AM419" i="42"/>
  <c r="C420" i="42"/>
  <c r="D420" i="42"/>
  <c r="E420" i="42"/>
  <c r="F420" i="42"/>
  <c r="G420" i="42"/>
  <c r="H420" i="42"/>
  <c r="J420" i="42"/>
  <c r="L420" i="42"/>
  <c r="N420" i="42"/>
  <c r="Q420" i="42"/>
  <c r="R420" i="42"/>
  <c r="T420" i="42"/>
  <c r="W420" i="42"/>
  <c r="Z420" i="42"/>
  <c r="AD420" i="42"/>
  <c r="AF420" i="42"/>
  <c r="AH420" i="42"/>
  <c r="AI420" i="42"/>
  <c r="AJ420" i="42"/>
  <c r="AM420" i="42"/>
  <c r="C421" i="42"/>
  <c r="D421" i="42"/>
  <c r="E421" i="42"/>
  <c r="F421" i="42"/>
  <c r="G421" i="42"/>
  <c r="H421" i="42"/>
  <c r="J421" i="42"/>
  <c r="L421" i="42"/>
  <c r="N421" i="42"/>
  <c r="Q421" i="42"/>
  <c r="R421" i="42"/>
  <c r="T421" i="42"/>
  <c r="W421" i="42"/>
  <c r="Z421" i="42"/>
  <c r="AD421" i="42"/>
  <c r="AF421" i="42"/>
  <c r="AH421" i="42"/>
  <c r="AI421" i="42"/>
  <c r="AJ421" i="42"/>
  <c r="AM421" i="42"/>
  <c r="C422" i="42"/>
  <c r="D422" i="42"/>
  <c r="E422" i="42"/>
  <c r="F422" i="42"/>
  <c r="G422" i="42"/>
  <c r="H422" i="42"/>
  <c r="J422" i="42"/>
  <c r="L422" i="42"/>
  <c r="N422" i="42"/>
  <c r="Q422" i="42"/>
  <c r="R422" i="42"/>
  <c r="T422" i="42"/>
  <c r="W422" i="42"/>
  <c r="Z422" i="42"/>
  <c r="AD422" i="42"/>
  <c r="AF422" i="42"/>
  <c r="AH422" i="42"/>
  <c r="AI422" i="42"/>
  <c r="AJ422" i="42"/>
  <c r="AM422" i="42"/>
  <c r="C423" i="42"/>
  <c r="D423" i="42"/>
  <c r="E423" i="42"/>
  <c r="F423" i="42"/>
  <c r="G423" i="42"/>
  <c r="H423" i="42"/>
  <c r="J423" i="42"/>
  <c r="L423" i="42"/>
  <c r="N423" i="42"/>
  <c r="Q423" i="42"/>
  <c r="R423" i="42"/>
  <c r="T423" i="42"/>
  <c r="W423" i="42"/>
  <c r="Z423" i="42"/>
  <c r="AD423" i="42"/>
  <c r="AF423" i="42"/>
  <c r="AH423" i="42"/>
  <c r="AI423" i="42"/>
  <c r="AJ423" i="42"/>
  <c r="AM423" i="42"/>
  <c r="C424" i="42"/>
  <c r="D424" i="42"/>
  <c r="E424" i="42"/>
  <c r="F424" i="42"/>
  <c r="G424" i="42"/>
  <c r="H424" i="42"/>
  <c r="J424" i="42"/>
  <c r="L424" i="42"/>
  <c r="N424" i="42"/>
  <c r="Q424" i="42"/>
  <c r="R424" i="42"/>
  <c r="T424" i="42"/>
  <c r="W424" i="42"/>
  <c r="Z424" i="42"/>
  <c r="AD424" i="42"/>
  <c r="AF424" i="42"/>
  <c r="AH424" i="42"/>
  <c r="AI424" i="42"/>
  <c r="AJ424" i="42"/>
  <c r="AM424" i="42"/>
  <c r="C425" i="42"/>
  <c r="D425" i="42"/>
  <c r="E425" i="42"/>
  <c r="F425" i="42"/>
  <c r="G425" i="42"/>
  <c r="H425" i="42"/>
  <c r="J425" i="42"/>
  <c r="L425" i="42"/>
  <c r="N425" i="42"/>
  <c r="Q425" i="42"/>
  <c r="R425" i="42"/>
  <c r="T425" i="42"/>
  <c r="W425" i="42"/>
  <c r="Z425" i="42"/>
  <c r="AD425" i="42"/>
  <c r="AF425" i="42"/>
  <c r="AH425" i="42"/>
  <c r="AI425" i="42"/>
  <c r="AJ425" i="42"/>
  <c r="AM425" i="42"/>
  <c r="C426" i="42"/>
  <c r="D426" i="42"/>
  <c r="E426" i="42"/>
  <c r="F426" i="42"/>
  <c r="G426" i="42"/>
  <c r="H426" i="42"/>
  <c r="J426" i="42"/>
  <c r="L426" i="42"/>
  <c r="N426" i="42"/>
  <c r="Q426" i="42"/>
  <c r="R426" i="42"/>
  <c r="T426" i="42"/>
  <c r="W426" i="42"/>
  <c r="Z426" i="42"/>
  <c r="AD426" i="42"/>
  <c r="AF426" i="42"/>
  <c r="AH426" i="42"/>
  <c r="AI426" i="42"/>
  <c r="AJ426" i="42"/>
  <c r="AM426" i="42"/>
  <c r="C427" i="42"/>
  <c r="D427" i="42"/>
  <c r="E427" i="42"/>
  <c r="F427" i="42"/>
  <c r="G427" i="42"/>
  <c r="H427" i="42"/>
  <c r="J427" i="42"/>
  <c r="L427" i="42"/>
  <c r="N427" i="42"/>
  <c r="Q427" i="42"/>
  <c r="R427" i="42"/>
  <c r="T427" i="42"/>
  <c r="W427" i="42"/>
  <c r="Z427" i="42"/>
  <c r="AD427" i="42"/>
  <c r="AF427" i="42"/>
  <c r="AH427" i="42"/>
  <c r="AI427" i="42"/>
  <c r="AJ427" i="42"/>
  <c r="AM427" i="42"/>
  <c r="C428" i="42"/>
  <c r="D428" i="42"/>
  <c r="E428" i="42"/>
  <c r="F428" i="42"/>
  <c r="G428" i="42"/>
  <c r="H428" i="42"/>
  <c r="J428" i="42"/>
  <c r="L428" i="42"/>
  <c r="N428" i="42"/>
  <c r="Q428" i="42"/>
  <c r="R428" i="42"/>
  <c r="T428" i="42"/>
  <c r="W428" i="42"/>
  <c r="Z428" i="42"/>
  <c r="AD428" i="42"/>
  <c r="AF428" i="42"/>
  <c r="AH428" i="42"/>
  <c r="AI428" i="42"/>
  <c r="AJ428" i="42"/>
  <c r="AM428" i="42"/>
  <c r="C429" i="42"/>
  <c r="D429" i="42"/>
  <c r="E429" i="42"/>
  <c r="F429" i="42"/>
  <c r="G429" i="42"/>
  <c r="H429" i="42"/>
  <c r="J429" i="42"/>
  <c r="L429" i="42"/>
  <c r="N429" i="42"/>
  <c r="Q429" i="42"/>
  <c r="R429" i="42"/>
  <c r="T429" i="42"/>
  <c r="W429" i="42"/>
  <c r="Z429" i="42"/>
  <c r="AD429" i="42"/>
  <c r="AF429" i="42"/>
  <c r="AH429" i="42"/>
  <c r="AI429" i="42"/>
  <c r="AJ429" i="42"/>
  <c r="AM429" i="42"/>
  <c r="C430" i="42"/>
  <c r="D430" i="42"/>
  <c r="E430" i="42"/>
  <c r="F430" i="42"/>
  <c r="G430" i="42"/>
  <c r="H430" i="42"/>
  <c r="J430" i="42"/>
  <c r="L430" i="42"/>
  <c r="N430" i="42"/>
  <c r="Q430" i="42"/>
  <c r="R430" i="42"/>
  <c r="T430" i="42"/>
  <c r="W430" i="42"/>
  <c r="Z430" i="42"/>
  <c r="AD430" i="42"/>
  <c r="AF430" i="42"/>
  <c r="AH430" i="42"/>
  <c r="AI430" i="42"/>
  <c r="AJ430" i="42"/>
  <c r="AM430" i="42"/>
  <c r="C431" i="42"/>
  <c r="D431" i="42"/>
  <c r="E431" i="42"/>
  <c r="F431" i="42"/>
  <c r="G431" i="42"/>
  <c r="H431" i="42"/>
  <c r="J431" i="42"/>
  <c r="L431" i="42"/>
  <c r="N431" i="42"/>
  <c r="Q431" i="42"/>
  <c r="R431" i="42"/>
  <c r="T431" i="42"/>
  <c r="W431" i="42"/>
  <c r="Z431" i="42"/>
  <c r="AD431" i="42"/>
  <c r="AF431" i="42"/>
  <c r="AH431" i="42"/>
  <c r="AI431" i="42"/>
  <c r="AJ431" i="42"/>
  <c r="AM431" i="42"/>
  <c r="C432" i="42"/>
  <c r="D432" i="42"/>
  <c r="E432" i="42"/>
  <c r="F432" i="42"/>
  <c r="G432" i="42"/>
  <c r="H432" i="42"/>
  <c r="J432" i="42"/>
  <c r="L432" i="42"/>
  <c r="N432" i="42"/>
  <c r="Q432" i="42"/>
  <c r="R432" i="42"/>
  <c r="T432" i="42"/>
  <c r="W432" i="42"/>
  <c r="Z432" i="42"/>
  <c r="AD432" i="42"/>
  <c r="AF432" i="42"/>
  <c r="AH432" i="42"/>
  <c r="AI432" i="42"/>
  <c r="AJ432" i="42"/>
  <c r="AM432" i="42"/>
  <c r="C433" i="42"/>
  <c r="D433" i="42"/>
  <c r="E433" i="42"/>
  <c r="F433" i="42"/>
  <c r="G433" i="42"/>
  <c r="H433" i="42"/>
  <c r="J433" i="42"/>
  <c r="L433" i="42"/>
  <c r="N433" i="42"/>
  <c r="Q433" i="42"/>
  <c r="R433" i="42"/>
  <c r="T433" i="42"/>
  <c r="W433" i="42"/>
  <c r="Z433" i="42"/>
  <c r="AD433" i="42"/>
  <c r="AF433" i="42"/>
  <c r="AH433" i="42"/>
  <c r="AI433" i="42"/>
  <c r="AJ433" i="42"/>
  <c r="AM433" i="42"/>
  <c r="C434" i="42"/>
  <c r="D434" i="42"/>
  <c r="E434" i="42"/>
  <c r="F434" i="42"/>
  <c r="G434" i="42"/>
  <c r="H434" i="42"/>
  <c r="J434" i="42"/>
  <c r="L434" i="42"/>
  <c r="N434" i="42"/>
  <c r="Q434" i="42"/>
  <c r="R434" i="42"/>
  <c r="T434" i="42"/>
  <c r="W434" i="42"/>
  <c r="Z434" i="42"/>
  <c r="AD434" i="42"/>
  <c r="AF434" i="42"/>
  <c r="AH434" i="42"/>
  <c r="AI434" i="42"/>
  <c r="AJ434" i="42"/>
  <c r="AM434" i="42"/>
  <c r="C435" i="42"/>
  <c r="D435" i="42"/>
  <c r="E435" i="42"/>
  <c r="F435" i="42"/>
  <c r="G435" i="42"/>
  <c r="H435" i="42"/>
  <c r="J435" i="42"/>
  <c r="L435" i="42"/>
  <c r="N435" i="42"/>
  <c r="Q435" i="42"/>
  <c r="R435" i="42"/>
  <c r="T435" i="42"/>
  <c r="W435" i="42"/>
  <c r="Z435" i="42"/>
  <c r="AD435" i="42"/>
  <c r="AF435" i="42"/>
  <c r="AH435" i="42"/>
  <c r="AI435" i="42"/>
  <c r="AJ435" i="42"/>
  <c r="AM435" i="42"/>
  <c r="C436" i="42"/>
  <c r="D436" i="42"/>
  <c r="E436" i="42"/>
  <c r="F436" i="42"/>
  <c r="G436" i="42"/>
  <c r="H436" i="42"/>
  <c r="J436" i="42"/>
  <c r="L436" i="42"/>
  <c r="N436" i="42"/>
  <c r="Q436" i="42"/>
  <c r="R436" i="42"/>
  <c r="T436" i="42"/>
  <c r="W436" i="42"/>
  <c r="Z436" i="42"/>
  <c r="AD436" i="42"/>
  <c r="AF436" i="42"/>
  <c r="AH436" i="42"/>
  <c r="AI436" i="42"/>
  <c r="AJ436" i="42"/>
  <c r="AM436" i="42"/>
  <c r="C437" i="42"/>
  <c r="D437" i="42"/>
  <c r="E437" i="42"/>
  <c r="F437" i="42"/>
  <c r="G437" i="42"/>
  <c r="H437" i="42"/>
  <c r="J437" i="42"/>
  <c r="L437" i="42"/>
  <c r="N437" i="42"/>
  <c r="Q437" i="42"/>
  <c r="R437" i="42"/>
  <c r="T437" i="42"/>
  <c r="W437" i="42"/>
  <c r="Z437" i="42"/>
  <c r="AD437" i="42"/>
  <c r="AF437" i="42"/>
  <c r="AH437" i="42"/>
  <c r="AI437" i="42"/>
  <c r="AJ437" i="42"/>
  <c r="AM437" i="42"/>
  <c r="C438" i="42"/>
  <c r="D438" i="42"/>
  <c r="E438" i="42"/>
  <c r="F438" i="42"/>
  <c r="G438" i="42"/>
  <c r="H438" i="42"/>
  <c r="J438" i="42"/>
  <c r="L438" i="42"/>
  <c r="N438" i="42"/>
  <c r="Q438" i="42"/>
  <c r="R438" i="42"/>
  <c r="T438" i="42"/>
  <c r="W438" i="42"/>
  <c r="Z438" i="42"/>
  <c r="AD438" i="42"/>
  <c r="AF438" i="42"/>
  <c r="AH438" i="42"/>
  <c r="AI438" i="42"/>
  <c r="AJ438" i="42"/>
  <c r="AM438" i="42"/>
  <c r="C439" i="42"/>
  <c r="D439" i="42"/>
  <c r="E439" i="42"/>
  <c r="F439" i="42"/>
  <c r="G439" i="42"/>
  <c r="H439" i="42"/>
  <c r="J439" i="42"/>
  <c r="L439" i="42"/>
  <c r="N439" i="42"/>
  <c r="Q439" i="42"/>
  <c r="R439" i="42"/>
  <c r="T439" i="42"/>
  <c r="W439" i="42"/>
  <c r="Z439" i="42"/>
  <c r="AD439" i="42"/>
  <c r="AF439" i="42"/>
  <c r="AH439" i="42"/>
  <c r="AI439" i="42"/>
  <c r="AJ439" i="42"/>
  <c r="AM439" i="42"/>
  <c r="C440" i="42"/>
  <c r="D440" i="42"/>
  <c r="E440" i="42"/>
  <c r="F440" i="42"/>
  <c r="G440" i="42"/>
  <c r="H440" i="42"/>
  <c r="J440" i="42"/>
  <c r="L440" i="42"/>
  <c r="N440" i="42"/>
  <c r="Q440" i="42"/>
  <c r="R440" i="42"/>
  <c r="T440" i="42"/>
  <c r="W440" i="42"/>
  <c r="Z440" i="42"/>
  <c r="AD440" i="42"/>
  <c r="AF440" i="42"/>
  <c r="AH440" i="42"/>
  <c r="AI440" i="42"/>
  <c r="AJ440" i="42"/>
  <c r="AM440" i="42"/>
  <c r="C441" i="42"/>
  <c r="D441" i="42"/>
  <c r="E441" i="42"/>
  <c r="F441" i="42"/>
  <c r="G441" i="42"/>
  <c r="H441" i="42"/>
  <c r="J441" i="42"/>
  <c r="L441" i="42"/>
  <c r="N441" i="42"/>
  <c r="Q441" i="42"/>
  <c r="R441" i="42"/>
  <c r="T441" i="42"/>
  <c r="W441" i="42"/>
  <c r="Z441" i="42"/>
  <c r="AD441" i="42"/>
  <c r="AF441" i="42"/>
  <c r="AH441" i="42"/>
  <c r="AI441" i="42"/>
  <c r="AJ441" i="42"/>
  <c r="AM441" i="42"/>
  <c r="C442" i="42"/>
  <c r="D442" i="42"/>
  <c r="E442" i="42"/>
  <c r="F442" i="42"/>
  <c r="G442" i="42"/>
  <c r="H442" i="42"/>
  <c r="J442" i="42"/>
  <c r="L442" i="42"/>
  <c r="N442" i="42"/>
  <c r="Q442" i="42"/>
  <c r="R442" i="42"/>
  <c r="T442" i="42"/>
  <c r="W442" i="42"/>
  <c r="Z442" i="42"/>
  <c r="AD442" i="42"/>
  <c r="AF442" i="42"/>
  <c r="AH442" i="42"/>
  <c r="AI442" i="42"/>
  <c r="AJ442" i="42"/>
  <c r="AM442" i="42"/>
  <c r="C443" i="42"/>
  <c r="D443" i="42"/>
  <c r="E443" i="42"/>
  <c r="F443" i="42"/>
  <c r="G443" i="42"/>
  <c r="H443" i="42"/>
  <c r="J443" i="42"/>
  <c r="L443" i="42"/>
  <c r="N443" i="42"/>
  <c r="Q443" i="42"/>
  <c r="R443" i="42"/>
  <c r="T443" i="42"/>
  <c r="W443" i="42"/>
  <c r="Z443" i="42"/>
  <c r="AD443" i="42"/>
  <c r="AF443" i="42"/>
  <c r="AH443" i="42"/>
  <c r="AI443" i="42"/>
  <c r="AJ443" i="42"/>
  <c r="AM443" i="42"/>
  <c r="C444" i="42"/>
  <c r="D444" i="42"/>
  <c r="E444" i="42"/>
  <c r="F444" i="42"/>
  <c r="G444" i="42"/>
  <c r="H444" i="42"/>
  <c r="J444" i="42"/>
  <c r="L444" i="42"/>
  <c r="N444" i="42"/>
  <c r="Q444" i="42"/>
  <c r="R444" i="42"/>
  <c r="T444" i="42"/>
  <c r="W444" i="42"/>
  <c r="Z444" i="42"/>
  <c r="AD444" i="42"/>
  <c r="AF444" i="42"/>
  <c r="AH444" i="42"/>
  <c r="AI444" i="42"/>
  <c r="AJ444" i="42"/>
  <c r="AM444" i="42"/>
  <c r="C445" i="42"/>
  <c r="D445" i="42"/>
  <c r="E445" i="42"/>
  <c r="F445" i="42"/>
  <c r="G445" i="42"/>
  <c r="H445" i="42"/>
  <c r="J445" i="42"/>
  <c r="L445" i="42"/>
  <c r="N445" i="42"/>
  <c r="Q445" i="42"/>
  <c r="R445" i="42"/>
  <c r="T445" i="42"/>
  <c r="W445" i="42"/>
  <c r="Z445" i="42"/>
  <c r="AD445" i="42"/>
  <c r="AF445" i="42"/>
  <c r="AH445" i="42"/>
  <c r="AI445" i="42"/>
  <c r="AJ445" i="42"/>
  <c r="AM445" i="42"/>
  <c r="C446" i="42"/>
  <c r="D446" i="42"/>
  <c r="E446" i="42"/>
  <c r="F446" i="42"/>
  <c r="G446" i="42"/>
  <c r="H446" i="42"/>
  <c r="J446" i="42"/>
  <c r="L446" i="42"/>
  <c r="N446" i="42"/>
  <c r="Q446" i="42"/>
  <c r="R446" i="42"/>
  <c r="T446" i="42"/>
  <c r="W446" i="42"/>
  <c r="Z446" i="42"/>
  <c r="AD446" i="42"/>
  <c r="AF446" i="42"/>
  <c r="AH446" i="42"/>
  <c r="AI446" i="42"/>
  <c r="AJ446" i="42"/>
  <c r="AM446" i="42"/>
  <c r="C447" i="42"/>
  <c r="D447" i="42"/>
  <c r="E447" i="42"/>
  <c r="F447" i="42"/>
  <c r="G447" i="42"/>
  <c r="H447" i="42"/>
  <c r="J447" i="42"/>
  <c r="L447" i="42"/>
  <c r="N447" i="42"/>
  <c r="Q447" i="42"/>
  <c r="R447" i="42"/>
  <c r="T447" i="42"/>
  <c r="W447" i="42"/>
  <c r="Z447" i="42"/>
  <c r="AD447" i="42"/>
  <c r="AF447" i="42"/>
  <c r="AH447" i="42"/>
  <c r="AI447" i="42"/>
  <c r="AJ447" i="42"/>
  <c r="AM447" i="42"/>
  <c r="C448" i="42"/>
  <c r="D448" i="42"/>
  <c r="E448" i="42"/>
  <c r="F448" i="42"/>
  <c r="G448" i="42"/>
  <c r="H448" i="42"/>
  <c r="J448" i="42"/>
  <c r="L448" i="42"/>
  <c r="N448" i="42"/>
  <c r="Q448" i="42"/>
  <c r="R448" i="42"/>
  <c r="T448" i="42"/>
  <c r="W448" i="42"/>
  <c r="Z448" i="42"/>
  <c r="AD448" i="42"/>
  <c r="AF448" i="42"/>
  <c r="AH448" i="42"/>
  <c r="AI448" i="42"/>
  <c r="AJ448" i="42"/>
  <c r="AM448" i="42"/>
  <c r="C449" i="42"/>
  <c r="D449" i="42"/>
  <c r="E449" i="42"/>
  <c r="F449" i="42"/>
  <c r="G449" i="42"/>
  <c r="H449" i="42"/>
  <c r="J449" i="42"/>
  <c r="L449" i="42"/>
  <c r="N449" i="42"/>
  <c r="Q449" i="42"/>
  <c r="R449" i="42"/>
  <c r="T449" i="42"/>
  <c r="W449" i="42"/>
  <c r="Z449" i="42"/>
  <c r="AD449" i="42"/>
  <c r="AF449" i="42"/>
  <c r="AH449" i="42"/>
  <c r="AI449" i="42"/>
  <c r="AJ449" i="42"/>
  <c r="AM449" i="42"/>
  <c r="C450" i="42"/>
  <c r="D450" i="42"/>
  <c r="E450" i="42"/>
  <c r="F450" i="42"/>
  <c r="G450" i="42"/>
  <c r="H450" i="42"/>
  <c r="J450" i="42"/>
  <c r="L450" i="42"/>
  <c r="N450" i="42"/>
  <c r="Q450" i="42"/>
  <c r="R450" i="42"/>
  <c r="T450" i="42"/>
  <c r="W450" i="42"/>
  <c r="Z450" i="42"/>
  <c r="AD450" i="42"/>
  <c r="AF450" i="42"/>
  <c r="AH450" i="42"/>
  <c r="AI450" i="42"/>
  <c r="AJ450" i="42"/>
  <c r="AM450" i="42"/>
  <c r="C451" i="42"/>
  <c r="D451" i="42"/>
  <c r="E451" i="42"/>
  <c r="F451" i="42"/>
  <c r="G451" i="42"/>
  <c r="H451" i="42"/>
  <c r="J451" i="42"/>
  <c r="L451" i="42"/>
  <c r="N451" i="42"/>
  <c r="Q451" i="42"/>
  <c r="R451" i="42"/>
  <c r="T451" i="42"/>
  <c r="W451" i="42"/>
  <c r="Z451" i="42"/>
  <c r="AD451" i="42"/>
  <c r="AF451" i="42"/>
  <c r="AH451" i="42"/>
  <c r="AI451" i="42"/>
  <c r="AJ451" i="42"/>
  <c r="AM451" i="42"/>
  <c r="C452" i="42"/>
  <c r="D452" i="42"/>
  <c r="E452" i="42"/>
  <c r="F452" i="42"/>
  <c r="G452" i="42"/>
  <c r="H452" i="42"/>
  <c r="J452" i="42"/>
  <c r="L452" i="42"/>
  <c r="N452" i="42"/>
  <c r="Q452" i="42"/>
  <c r="R452" i="42"/>
  <c r="T452" i="42"/>
  <c r="W452" i="42"/>
  <c r="Z452" i="42"/>
  <c r="AD452" i="42"/>
  <c r="AF452" i="42"/>
  <c r="AH452" i="42"/>
  <c r="AI452" i="42"/>
  <c r="AJ452" i="42"/>
  <c r="AM452" i="42"/>
  <c r="C453" i="42"/>
  <c r="D453" i="42"/>
  <c r="E453" i="42"/>
  <c r="F453" i="42"/>
  <c r="G453" i="42"/>
  <c r="H453" i="42"/>
  <c r="J453" i="42"/>
  <c r="L453" i="42"/>
  <c r="N453" i="42"/>
  <c r="Q453" i="42"/>
  <c r="R453" i="42"/>
  <c r="T453" i="42"/>
  <c r="W453" i="42"/>
  <c r="Z453" i="42"/>
  <c r="AD453" i="42"/>
  <c r="AF453" i="42"/>
  <c r="AH453" i="42"/>
  <c r="AI453" i="42"/>
  <c r="AJ453" i="42"/>
  <c r="AM453" i="42"/>
  <c r="C454" i="42"/>
  <c r="D454" i="42"/>
  <c r="E454" i="42"/>
  <c r="F454" i="42"/>
  <c r="G454" i="42"/>
  <c r="H454" i="42"/>
  <c r="J454" i="42"/>
  <c r="L454" i="42"/>
  <c r="N454" i="42"/>
  <c r="Q454" i="42"/>
  <c r="R454" i="42"/>
  <c r="T454" i="42"/>
  <c r="W454" i="42"/>
  <c r="Z454" i="42"/>
  <c r="AD454" i="42"/>
  <c r="AF454" i="42"/>
  <c r="AH454" i="42"/>
  <c r="AI454" i="42"/>
  <c r="AJ454" i="42"/>
  <c r="AM454" i="42"/>
  <c r="C455" i="42"/>
  <c r="D455" i="42"/>
  <c r="E455" i="42"/>
  <c r="F455" i="42"/>
  <c r="G455" i="42"/>
  <c r="H455" i="42"/>
  <c r="J455" i="42"/>
  <c r="L455" i="42"/>
  <c r="N455" i="42"/>
  <c r="Q455" i="42"/>
  <c r="R455" i="42"/>
  <c r="T455" i="42"/>
  <c r="W455" i="42"/>
  <c r="Z455" i="42"/>
  <c r="AD455" i="42"/>
  <c r="AF455" i="42"/>
  <c r="AH455" i="42"/>
  <c r="AI455" i="42"/>
  <c r="AJ455" i="42"/>
  <c r="AM455" i="42"/>
  <c r="C456" i="42"/>
  <c r="D456" i="42"/>
  <c r="E456" i="42"/>
  <c r="F456" i="42"/>
  <c r="G456" i="42"/>
  <c r="H456" i="42"/>
  <c r="J456" i="42"/>
  <c r="L456" i="42"/>
  <c r="N456" i="42"/>
  <c r="Q456" i="42"/>
  <c r="R456" i="42"/>
  <c r="T456" i="42"/>
  <c r="W456" i="42"/>
  <c r="Z456" i="42"/>
  <c r="AD456" i="42"/>
  <c r="AF456" i="42"/>
  <c r="AH456" i="42"/>
  <c r="AI456" i="42"/>
  <c r="AJ456" i="42"/>
  <c r="AM456" i="42"/>
  <c r="C457" i="42"/>
  <c r="D457" i="42"/>
  <c r="E457" i="42"/>
  <c r="F457" i="42"/>
  <c r="G457" i="42"/>
  <c r="H457" i="42"/>
  <c r="J457" i="42"/>
  <c r="L457" i="42"/>
  <c r="N457" i="42"/>
  <c r="Q457" i="42"/>
  <c r="R457" i="42"/>
  <c r="T457" i="42"/>
  <c r="W457" i="42"/>
  <c r="Z457" i="42"/>
  <c r="AD457" i="42"/>
  <c r="AF457" i="42"/>
  <c r="AH457" i="42"/>
  <c r="AI457" i="42"/>
  <c r="AJ457" i="42"/>
  <c r="AM457" i="42"/>
  <c r="C458" i="42"/>
  <c r="D458" i="42"/>
  <c r="E458" i="42"/>
  <c r="F458" i="42"/>
  <c r="G458" i="42"/>
  <c r="H458" i="42"/>
  <c r="J458" i="42"/>
  <c r="L458" i="42"/>
  <c r="N458" i="42"/>
  <c r="Q458" i="42"/>
  <c r="R458" i="42"/>
  <c r="T458" i="42"/>
  <c r="W458" i="42"/>
  <c r="Z458" i="42"/>
  <c r="AD458" i="42"/>
  <c r="AF458" i="42"/>
  <c r="AH458" i="42"/>
  <c r="AI458" i="42"/>
  <c r="AJ458" i="42"/>
  <c r="AM458" i="42"/>
  <c r="C459" i="42"/>
  <c r="D459" i="42"/>
  <c r="E459" i="42"/>
  <c r="F459" i="42"/>
  <c r="G459" i="42"/>
  <c r="H459" i="42"/>
  <c r="J459" i="42"/>
  <c r="L459" i="42"/>
  <c r="N459" i="42"/>
  <c r="Q459" i="42"/>
  <c r="R459" i="42"/>
  <c r="T459" i="42"/>
  <c r="W459" i="42"/>
  <c r="Z459" i="42"/>
  <c r="AD459" i="42"/>
  <c r="AF459" i="42"/>
  <c r="AH459" i="42"/>
  <c r="AI459" i="42"/>
  <c r="AJ459" i="42"/>
  <c r="AM459" i="42"/>
  <c r="C460" i="42"/>
  <c r="D460" i="42"/>
  <c r="E460" i="42"/>
  <c r="F460" i="42"/>
  <c r="G460" i="42"/>
  <c r="H460" i="42"/>
  <c r="J460" i="42"/>
  <c r="L460" i="42"/>
  <c r="N460" i="42"/>
  <c r="Q460" i="42"/>
  <c r="R460" i="42"/>
  <c r="T460" i="42"/>
  <c r="W460" i="42"/>
  <c r="Z460" i="42"/>
  <c r="AD460" i="42"/>
  <c r="AF460" i="42"/>
  <c r="AH460" i="42"/>
  <c r="AI460" i="42"/>
  <c r="AJ460" i="42"/>
  <c r="AM460" i="42"/>
  <c r="C461" i="42"/>
  <c r="D461" i="42"/>
  <c r="E461" i="42"/>
  <c r="F461" i="42"/>
  <c r="G461" i="42"/>
  <c r="H461" i="42"/>
  <c r="J461" i="42"/>
  <c r="L461" i="42"/>
  <c r="N461" i="42"/>
  <c r="Q461" i="42"/>
  <c r="R461" i="42"/>
  <c r="T461" i="42"/>
  <c r="W461" i="42"/>
  <c r="Z461" i="42"/>
  <c r="AD461" i="42"/>
  <c r="AF461" i="42"/>
  <c r="AH461" i="42"/>
  <c r="AI461" i="42"/>
  <c r="AJ461" i="42"/>
  <c r="AM461" i="42"/>
  <c r="C462" i="42"/>
  <c r="D462" i="42"/>
  <c r="E462" i="42"/>
  <c r="F462" i="42"/>
  <c r="G462" i="42"/>
  <c r="H462" i="42"/>
  <c r="J462" i="42"/>
  <c r="L462" i="42"/>
  <c r="N462" i="42"/>
  <c r="Q462" i="42"/>
  <c r="R462" i="42"/>
  <c r="T462" i="42"/>
  <c r="W462" i="42"/>
  <c r="Z462" i="42"/>
  <c r="AD462" i="42"/>
  <c r="AF462" i="42"/>
  <c r="AH462" i="42"/>
  <c r="AI462" i="42"/>
  <c r="AJ462" i="42"/>
  <c r="AM462" i="42"/>
  <c r="C463" i="42"/>
  <c r="D463" i="42"/>
  <c r="E463" i="42"/>
  <c r="F463" i="42"/>
  <c r="G463" i="42"/>
  <c r="H463" i="42"/>
  <c r="J463" i="42"/>
  <c r="L463" i="42"/>
  <c r="N463" i="42"/>
  <c r="Q463" i="42"/>
  <c r="R463" i="42"/>
  <c r="T463" i="42"/>
  <c r="W463" i="42"/>
  <c r="Z463" i="42"/>
  <c r="AD463" i="42"/>
  <c r="AF463" i="42"/>
  <c r="AH463" i="42"/>
  <c r="AI463" i="42"/>
  <c r="AJ463" i="42"/>
  <c r="AM463" i="42"/>
  <c r="C464" i="42"/>
  <c r="D464" i="42"/>
  <c r="E464" i="42"/>
  <c r="F464" i="42"/>
  <c r="G464" i="42"/>
  <c r="H464" i="42"/>
  <c r="J464" i="42"/>
  <c r="L464" i="42"/>
  <c r="N464" i="42"/>
  <c r="Q464" i="42"/>
  <c r="R464" i="42"/>
  <c r="T464" i="42"/>
  <c r="W464" i="42"/>
  <c r="Z464" i="42"/>
  <c r="AD464" i="42"/>
  <c r="AF464" i="42"/>
  <c r="AH464" i="42"/>
  <c r="AI464" i="42"/>
  <c r="AJ464" i="42"/>
  <c r="AM464" i="42"/>
  <c r="C465" i="42"/>
  <c r="D465" i="42"/>
  <c r="E465" i="42"/>
  <c r="F465" i="42"/>
  <c r="G465" i="42"/>
  <c r="H465" i="42"/>
  <c r="J465" i="42"/>
  <c r="L465" i="42"/>
  <c r="N465" i="42"/>
  <c r="Q465" i="42"/>
  <c r="R465" i="42"/>
  <c r="T465" i="42"/>
  <c r="W465" i="42"/>
  <c r="Z465" i="42"/>
  <c r="AD465" i="42"/>
  <c r="AF465" i="42"/>
  <c r="AH465" i="42"/>
  <c r="AI465" i="42"/>
  <c r="AJ465" i="42"/>
  <c r="AM465" i="42"/>
  <c r="C466" i="42"/>
  <c r="D466" i="42"/>
  <c r="E466" i="42"/>
  <c r="F466" i="42"/>
  <c r="G466" i="42"/>
  <c r="H466" i="42"/>
  <c r="J466" i="42"/>
  <c r="L466" i="42"/>
  <c r="N466" i="42"/>
  <c r="Q466" i="42"/>
  <c r="R466" i="42"/>
  <c r="T466" i="42"/>
  <c r="W466" i="42"/>
  <c r="Z466" i="42"/>
  <c r="AD466" i="42"/>
  <c r="AF466" i="42"/>
  <c r="AH466" i="42"/>
  <c r="AI466" i="42"/>
  <c r="AJ466" i="42"/>
  <c r="AM466" i="42"/>
  <c r="C467" i="42"/>
  <c r="D467" i="42"/>
  <c r="E467" i="42"/>
  <c r="F467" i="42"/>
  <c r="G467" i="42"/>
  <c r="H467" i="42"/>
  <c r="J467" i="42"/>
  <c r="L467" i="42"/>
  <c r="N467" i="42"/>
  <c r="Q467" i="42"/>
  <c r="R467" i="42"/>
  <c r="T467" i="42"/>
  <c r="W467" i="42"/>
  <c r="Z467" i="42"/>
  <c r="AD467" i="42"/>
  <c r="AF467" i="42"/>
  <c r="AH467" i="42"/>
  <c r="AI467" i="42"/>
  <c r="AJ467" i="42"/>
  <c r="AM467" i="42"/>
  <c r="C468" i="42"/>
  <c r="D468" i="42"/>
  <c r="E468" i="42"/>
  <c r="F468" i="42"/>
  <c r="G468" i="42"/>
  <c r="H468" i="42"/>
  <c r="J468" i="42"/>
  <c r="L468" i="42"/>
  <c r="N468" i="42"/>
  <c r="Q468" i="42"/>
  <c r="R468" i="42"/>
  <c r="T468" i="42"/>
  <c r="W468" i="42"/>
  <c r="Z468" i="42"/>
  <c r="AD468" i="42"/>
  <c r="AF468" i="42"/>
  <c r="AH468" i="42"/>
  <c r="AI468" i="42"/>
  <c r="AJ468" i="42"/>
  <c r="AM468" i="42"/>
  <c r="C469" i="42"/>
  <c r="D469" i="42"/>
  <c r="E469" i="42"/>
  <c r="F469" i="42"/>
  <c r="G469" i="42"/>
  <c r="H469" i="42"/>
  <c r="J469" i="42"/>
  <c r="L469" i="42"/>
  <c r="N469" i="42"/>
  <c r="Q469" i="42"/>
  <c r="R469" i="42"/>
  <c r="T469" i="42"/>
  <c r="W469" i="42"/>
  <c r="Z469" i="42"/>
  <c r="AD469" i="42"/>
  <c r="AF469" i="42"/>
  <c r="AH469" i="42"/>
  <c r="AI469" i="42"/>
  <c r="AJ469" i="42"/>
  <c r="AM469" i="42"/>
  <c r="C470" i="42"/>
  <c r="D470" i="42"/>
  <c r="E470" i="42"/>
  <c r="F470" i="42"/>
  <c r="G470" i="42"/>
  <c r="H470" i="42"/>
  <c r="J470" i="42"/>
  <c r="L470" i="42"/>
  <c r="N470" i="42"/>
  <c r="Q470" i="42"/>
  <c r="R470" i="42"/>
  <c r="T470" i="42"/>
  <c r="W470" i="42"/>
  <c r="Z470" i="42"/>
  <c r="AD470" i="42"/>
  <c r="AF470" i="42"/>
  <c r="AH470" i="42"/>
  <c r="AI470" i="42"/>
  <c r="AJ470" i="42"/>
  <c r="AM470" i="42"/>
  <c r="C471" i="42"/>
  <c r="D471" i="42"/>
  <c r="E471" i="42"/>
  <c r="F471" i="42"/>
  <c r="G471" i="42"/>
  <c r="H471" i="42"/>
  <c r="J471" i="42"/>
  <c r="L471" i="42"/>
  <c r="N471" i="42"/>
  <c r="Q471" i="42"/>
  <c r="R471" i="42"/>
  <c r="T471" i="42"/>
  <c r="W471" i="42"/>
  <c r="Z471" i="42"/>
  <c r="AD471" i="42"/>
  <c r="AF471" i="42"/>
  <c r="AH471" i="42"/>
  <c r="AI471" i="42"/>
  <c r="AJ471" i="42"/>
  <c r="AM471" i="42"/>
  <c r="C472" i="42"/>
  <c r="D472" i="42"/>
  <c r="E472" i="42"/>
  <c r="F472" i="42"/>
  <c r="G472" i="42"/>
  <c r="H472" i="42"/>
  <c r="J472" i="42"/>
  <c r="L472" i="42"/>
  <c r="N472" i="42"/>
  <c r="Q472" i="42"/>
  <c r="R472" i="42"/>
  <c r="T472" i="42"/>
  <c r="W472" i="42"/>
  <c r="Z472" i="42"/>
  <c r="AD472" i="42"/>
  <c r="AF472" i="42"/>
  <c r="AH472" i="42"/>
  <c r="AI472" i="42"/>
  <c r="AJ472" i="42"/>
  <c r="AM472" i="42"/>
  <c r="C473" i="42"/>
  <c r="D473" i="42"/>
  <c r="E473" i="42"/>
  <c r="F473" i="42"/>
  <c r="G473" i="42"/>
  <c r="H473" i="42"/>
  <c r="J473" i="42"/>
  <c r="L473" i="42"/>
  <c r="N473" i="42"/>
  <c r="Q473" i="42"/>
  <c r="R473" i="42"/>
  <c r="T473" i="42"/>
  <c r="W473" i="42"/>
  <c r="Z473" i="42"/>
  <c r="AD473" i="42"/>
  <c r="AF473" i="42"/>
  <c r="AH473" i="42"/>
  <c r="AI473" i="42"/>
  <c r="AJ473" i="42"/>
  <c r="AM473" i="42"/>
  <c r="C474" i="42"/>
  <c r="D474" i="42"/>
  <c r="E474" i="42"/>
  <c r="F474" i="42"/>
  <c r="G474" i="42"/>
  <c r="H474" i="42"/>
  <c r="J474" i="42"/>
  <c r="L474" i="42"/>
  <c r="N474" i="42"/>
  <c r="Q474" i="42"/>
  <c r="R474" i="42"/>
  <c r="T474" i="42"/>
  <c r="W474" i="42"/>
  <c r="Z474" i="42"/>
  <c r="AD474" i="42"/>
  <c r="AF474" i="42"/>
  <c r="AH474" i="42"/>
  <c r="AI474" i="42"/>
  <c r="AJ474" i="42"/>
  <c r="AM474" i="42"/>
  <c r="C475" i="42"/>
  <c r="D475" i="42"/>
  <c r="E475" i="42"/>
  <c r="F475" i="42"/>
  <c r="G475" i="42"/>
  <c r="H475" i="42"/>
  <c r="J475" i="42"/>
  <c r="L475" i="42"/>
  <c r="N475" i="42"/>
  <c r="Q475" i="42"/>
  <c r="R475" i="42"/>
  <c r="T475" i="42"/>
  <c r="W475" i="42"/>
  <c r="Z475" i="42"/>
  <c r="AD475" i="42"/>
  <c r="AF475" i="42"/>
  <c r="AH475" i="42"/>
  <c r="AI475" i="42"/>
  <c r="AJ475" i="42"/>
  <c r="AM475" i="42"/>
  <c r="C476" i="42"/>
  <c r="D476" i="42"/>
  <c r="E476" i="42"/>
  <c r="F476" i="42"/>
  <c r="G476" i="42"/>
  <c r="H476" i="42"/>
  <c r="J476" i="42"/>
  <c r="L476" i="42"/>
  <c r="N476" i="42"/>
  <c r="Q476" i="42"/>
  <c r="R476" i="42"/>
  <c r="T476" i="42"/>
  <c r="W476" i="42"/>
  <c r="Z476" i="42"/>
  <c r="AD476" i="42"/>
  <c r="AF476" i="42"/>
  <c r="AH476" i="42"/>
  <c r="AI476" i="42"/>
  <c r="AJ476" i="42"/>
  <c r="AM476" i="42"/>
  <c r="C477" i="42"/>
  <c r="D477" i="42"/>
  <c r="E477" i="42"/>
  <c r="F477" i="42"/>
  <c r="G477" i="42"/>
  <c r="H477" i="42"/>
  <c r="J477" i="42"/>
  <c r="L477" i="42"/>
  <c r="N477" i="42"/>
  <c r="Q477" i="42"/>
  <c r="R477" i="42"/>
  <c r="T477" i="42"/>
  <c r="W477" i="42"/>
  <c r="Z477" i="42"/>
  <c r="AD477" i="42"/>
  <c r="AF477" i="42"/>
  <c r="AH477" i="42"/>
  <c r="AI477" i="42"/>
  <c r="AJ477" i="42"/>
  <c r="AM477" i="42"/>
  <c r="C478" i="42"/>
  <c r="D478" i="42"/>
  <c r="E478" i="42"/>
  <c r="F478" i="42"/>
  <c r="G478" i="42"/>
  <c r="H478" i="42"/>
  <c r="J478" i="42"/>
  <c r="L478" i="42"/>
  <c r="N478" i="42"/>
  <c r="Q478" i="42"/>
  <c r="R478" i="42"/>
  <c r="T478" i="42"/>
  <c r="W478" i="42"/>
  <c r="Z478" i="42"/>
  <c r="AD478" i="42"/>
  <c r="AF478" i="42"/>
  <c r="AH478" i="42"/>
  <c r="AI478" i="42"/>
  <c r="AJ478" i="42"/>
  <c r="AM478" i="42"/>
  <c r="C479" i="42"/>
  <c r="D479" i="42"/>
  <c r="E479" i="42"/>
  <c r="F479" i="42"/>
  <c r="G479" i="42"/>
  <c r="H479" i="42"/>
  <c r="J479" i="42"/>
  <c r="L479" i="42"/>
  <c r="N479" i="42"/>
  <c r="Q479" i="42"/>
  <c r="R479" i="42"/>
  <c r="T479" i="42"/>
  <c r="W479" i="42"/>
  <c r="Z479" i="42"/>
  <c r="AD479" i="42"/>
  <c r="AF479" i="42"/>
  <c r="AH479" i="42"/>
  <c r="AI479" i="42"/>
  <c r="AJ479" i="42"/>
  <c r="AM479" i="42"/>
  <c r="C480" i="42"/>
  <c r="D480" i="42"/>
  <c r="E480" i="42"/>
  <c r="F480" i="42"/>
  <c r="G480" i="42"/>
  <c r="H480" i="42"/>
  <c r="J480" i="42"/>
  <c r="L480" i="42"/>
  <c r="N480" i="42"/>
  <c r="Q480" i="42"/>
  <c r="R480" i="42"/>
  <c r="T480" i="42"/>
  <c r="W480" i="42"/>
  <c r="Z480" i="42"/>
  <c r="AD480" i="42"/>
  <c r="AF480" i="42"/>
  <c r="AH480" i="42"/>
  <c r="AI480" i="42"/>
  <c r="AJ480" i="42"/>
  <c r="AM480" i="42"/>
  <c r="C481" i="42"/>
  <c r="D481" i="42"/>
  <c r="E481" i="42"/>
  <c r="F481" i="42"/>
  <c r="G481" i="42"/>
  <c r="H481" i="42"/>
  <c r="J481" i="42"/>
  <c r="L481" i="42"/>
  <c r="N481" i="42"/>
  <c r="Q481" i="42"/>
  <c r="R481" i="42"/>
  <c r="T481" i="42"/>
  <c r="W481" i="42"/>
  <c r="Z481" i="42"/>
  <c r="AD481" i="42"/>
  <c r="AF481" i="42"/>
  <c r="AH481" i="42"/>
  <c r="AI481" i="42"/>
  <c r="AJ481" i="42"/>
  <c r="AM481" i="42"/>
  <c r="C482" i="42"/>
  <c r="D482" i="42"/>
  <c r="E482" i="42"/>
  <c r="F482" i="42"/>
  <c r="G482" i="42"/>
  <c r="H482" i="42"/>
  <c r="J482" i="42"/>
  <c r="L482" i="42"/>
  <c r="N482" i="42"/>
  <c r="Q482" i="42"/>
  <c r="R482" i="42"/>
  <c r="T482" i="42"/>
  <c r="W482" i="42"/>
  <c r="Z482" i="42"/>
  <c r="AD482" i="42"/>
  <c r="AF482" i="42"/>
  <c r="AH482" i="42"/>
  <c r="AI482" i="42"/>
  <c r="AJ482" i="42"/>
  <c r="AM482" i="42"/>
  <c r="C483" i="42"/>
  <c r="D483" i="42"/>
  <c r="E483" i="42"/>
  <c r="F483" i="42"/>
  <c r="G483" i="42"/>
  <c r="H483" i="42"/>
  <c r="J483" i="42"/>
  <c r="L483" i="42"/>
  <c r="N483" i="42"/>
  <c r="Q483" i="42"/>
  <c r="R483" i="42"/>
  <c r="T483" i="42"/>
  <c r="W483" i="42"/>
  <c r="Z483" i="42"/>
  <c r="AD483" i="42"/>
  <c r="AF483" i="42"/>
  <c r="AH483" i="42"/>
  <c r="AI483" i="42"/>
  <c r="AJ483" i="42"/>
  <c r="AM483" i="42"/>
  <c r="C484" i="42"/>
  <c r="D484" i="42"/>
  <c r="E484" i="42"/>
  <c r="F484" i="42"/>
  <c r="G484" i="42"/>
  <c r="H484" i="42"/>
  <c r="J484" i="42"/>
  <c r="L484" i="42"/>
  <c r="N484" i="42"/>
  <c r="Q484" i="42"/>
  <c r="R484" i="42"/>
  <c r="T484" i="42"/>
  <c r="W484" i="42"/>
  <c r="Z484" i="42"/>
  <c r="AD484" i="42"/>
  <c r="AF484" i="42"/>
  <c r="AH484" i="42"/>
  <c r="AI484" i="42"/>
  <c r="AJ484" i="42"/>
  <c r="AM484" i="42"/>
  <c r="C485" i="42"/>
  <c r="D485" i="42"/>
  <c r="E485" i="42"/>
  <c r="F485" i="42"/>
  <c r="G485" i="42"/>
  <c r="H485" i="42"/>
  <c r="J485" i="42"/>
  <c r="L485" i="42"/>
  <c r="N485" i="42"/>
  <c r="Q485" i="42"/>
  <c r="R485" i="42"/>
  <c r="T485" i="42"/>
  <c r="W485" i="42"/>
  <c r="Z485" i="42"/>
  <c r="AD485" i="42"/>
  <c r="AF485" i="42"/>
  <c r="AH485" i="42"/>
  <c r="AI485" i="42"/>
  <c r="AJ485" i="42"/>
  <c r="AM485" i="42"/>
  <c r="C486" i="42"/>
  <c r="D486" i="42"/>
  <c r="E486" i="42"/>
  <c r="F486" i="42"/>
  <c r="G486" i="42"/>
  <c r="H486" i="42"/>
  <c r="J486" i="42"/>
  <c r="L486" i="42"/>
  <c r="N486" i="42"/>
  <c r="Q486" i="42"/>
  <c r="R486" i="42"/>
  <c r="T486" i="42"/>
  <c r="W486" i="42"/>
  <c r="Z486" i="42"/>
  <c r="AD486" i="42"/>
  <c r="AF486" i="42"/>
  <c r="AH486" i="42"/>
  <c r="AI486" i="42"/>
  <c r="AJ486" i="42"/>
  <c r="AM486" i="42"/>
  <c r="C487" i="42"/>
  <c r="D487" i="42"/>
  <c r="E487" i="42"/>
  <c r="F487" i="42"/>
  <c r="G487" i="42"/>
  <c r="H487" i="42"/>
  <c r="J487" i="42"/>
  <c r="L487" i="42"/>
  <c r="N487" i="42"/>
  <c r="Q487" i="42"/>
  <c r="R487" i="42"/>
  <c r="T487" i="42"/>
  <c r="W487" i="42"/>
  <c r="Z487" i="42"/>
  <c r="AD487" i="42"/>
  <c r="AF487" i="42"/>
  <c r="AH487" i="42"/>
  <c r="AI487" i="42"/>
  <c r="AJ487" i="42"/>
  <c r="AM487" i="42"/>
  <c r="C488" i="42"/>
  <c r="D488" i="42"/>
  <c r="E488" i="42"/>
  <c r="F488" i="42"/>
  <c r="G488" i="42"/>
  <c r="H488" i="42"/>
  <c r="J488" i="42"/>
  <c r="L488" i="42"/>
  <c r="N488" i="42"/>
  <c r="Q488" i="42"/>
  <c r="R488" i="42"/>
  <c r="T488" i="42"/>
  <c r="W488" i="42"/>
  <c r="Z488" i="42"/>
  <c r="AD488" i="42"/>
  <c r="AF488" i="42"/>
  <c r="AH488" i="42"/>
  <c r="AI488" i="42"/>
  <c r="AJ488" i="42"/>
  <c r="AM488" i="42"/>
  <c r="C489" i="42"/>
  <c r="D489" i="42"/>
  <c r="E489" i="42"/>
  <c r="F489" i="42"/>
  <c r="G489" i="42"/>
  <c r="H489" i="42"/>
  <c r="J489" i="42"/>
  <c r="L489" i="42"/>
  <c r="N489" i="42"/>
  <c r="Q489" i="42"/>
  <c r="R489" i="42"/>
  <c r="T489" i="42"/>
  <c r="W489" i="42"/>
  <c r="Z489" i="42"/>
  <c r="AD489" i="42"/>
  <c r="AF489" i="42"/>
  <c r="AH489" i="42"/>
  <c r="AI489" i="42"/>
  <c r="AJ489" i="42"/>
  <c r="AM489" i="42"/>
  <c r="C490" i="42"/>
  <c r="D490" i="42"/>
  <c r="E490" i="42"/>
  <c r="F490" i="42"/>
  <c r="G490" i="42"/>
  <c r="H490" i="42"/>
  <c r="J490" i="42"/>
  <c r="L490" i="42"/>
  <c r="N490" i="42"/>
  <c r="Q490" i="42"/>
  <c r="R490" i="42"/>
  <c r="T490" i="42"/>
  <c r="W490" i="42"/>
  <c r="Z490" i="42"/>
  <c r="AD490" i="42"/>
  <c r="AF490" i="42"/>
  <c r="AH490" i="42"/>
  <c r="AI490" i="42"/>
  <c r="AJ490" i="42"/>
  <c r="AM490" i="42"/>
  <c r="C491" i="42"/>
  <c r="D491" i="42"/>
  <c r="E491" i="42"/>
  <c r="F491" i="42"/>
  <c r="G491" i="42"/>
  <c r="H491" i="42"/>
  <c r="J491" i="42"/>
  <c r="L491" i="42"/>
  <c r="N491" i="42"/>
  <c r="Q491" i="42"/>
  <c r="R491" i="42"/>
  <c r="T491" i="42"/>
  <c r="W491" i="42"/>
  <c r="Z491" i="42"/>
  <c r="AD491" i="42"/>
  <c r="AF491" i="42"/>
  <c r="AH491" i="42"/>
  <c r="AI491" i="42"/>
  <c r="AJ491" i="42"/>
  <c r="AM491" i="42"/>
  <c r="C492" i="42"/>
  <c r="D492" i="42"/>
  <c r="E492" i="42"/>
  <c r="F492" i="42"/>
  <c r="G492" i="42"/>
  <c r="H492" i="42"/>
  <c r="J492" i="42"/>
  <c r="L492" i="42"/>
  <c r="N492" i="42"/>
  <c r="Q492" i="42"/>
  <c r="R492" i="42"/>
  <c r="T492" i="42"/>
  <c r="W492" i="42"/>
  <c r="Z492" i="42"/>
  <c r="AD492" i="42"/>
  <c r="AF492" i="42"/>
  <c r="AH492" i="42"/>
  <c r="AI492" i="42"/>
  <c r="AJ492" i="42"/>
  <c r="AM492" i="42"/>
  <c r="C7" i="41"/>
  <c r="J7" i="41"/>
  <c r="M7" i="41"/>
  <c r="O7" i="41"/>
  <c r="Q7" i="41"/>
  <c r="S7" i="41"/>
  <c r="U7" i="41"/>
  <c r="V7" i="41"/>
  <c r="X7" i="41"/>
  <c r="Z7" i="41"/>
  <c r="AE7" i="41"/>
  <c r="AG7" i="41"/>
  <c r="AI7" i="41"/>
  <c r="AL7" i="41"/>
  <c r="AO7" i="41"/>
  <c r="AT7" i="41"/>
  <c r="AY7" i="41"/>
  <c r="BA7" i="41"/>
  <c r="BD7" i="41"/>
  <c r="BF7" i="41"/>
  <c r="BZ7" i="41"/>
  <c r="CC7" i="41"/>
  <c r="CE7" i="41"/>
  <c r="CG7" i="41"/>
  <c r="CI7" i="41"/>
  <c r="CJ7" i="41"/>
  <c r="CK7" i="41"/>
  <c r="CM7" i="41"/>
  <c r="C8" i="41"/>
  <c r="J8" i="41"/>
  <c r="M8" i="41"/>
  <c r="O8" i="41"/>
  <c r="Q8" i="41"/>
  <c r="S8" i="41"/>
  <c r="U8" i="41"/>
  <c r="V8" i="41"/>
  <c r="X8" i="41"/>
  <c r="Z8" i="41"/>
  <c r="AE8" i="41"/>
  <c r="AG8" i="41"/>
  <c r="AI8" i="41"/>
  <c r="AL8" i="41"/>
  <c r="AO8" i="41"/>
  <c r="AT8" i="41"/>
  <c r="AY8" i="41"/>
  <c r="BA8" i="41"/>
  <c r="BD8" i="41"/>
  <c r="BF8" i="41"/>
  <c r="BZ8" i="41"/>
  <c r="CC8" i="41"/>
  <c r="CE8" i="41"/>
  <c r="CG8" i="41"/>
  <c r="CI8" i="41"/>
  <c r="CJ8" i="41"/>
  <c r="CK8" i="41"/>
  <c r="CM8" i="41"/>
  <c r="C9" i="41"/>
  <c r="J9" i="41"/>
  <c r="M9" i="41"/>
  <c r="O9" i="41"/>
  <c r="Q9" i="41"/>
  <c r="S9" i="41"/>
  <c r="U9" i="41"/>
  <c r="V9" i="41"/>
  <c r="X9" i="41"/>
  <c r="Z9" i="41"/>
  <c r="AE9" i="41"/>
  <c r="AG9" i="41"/>
  <c r="AI9" i="41"/>
  <c r="AL9" i="41"/>
  <c r="AO9" i="41"/>
  <c r="AT9" i="41"/>
  <c r="AY9" i="41"/>
  <c r="BA9" i="41"/>
  <c r="BD9" i="41"/>
  <c r="BF9" i="41"/>
  <c r="BZ9" i="41"/>
  <c r="CC9" i="41"/>
  <c r="CE9" i="41"/>
  <c r="CG9" i="41"/>
  <c r="CI9" i="41"/>
  <c r="CJ9" i="41"/>
  <c r="CK9" i="41"/>
  <c r="CM9" i="41"/>
  <c r="C10" i="41"/>
  <c r="J10" i="41"/>
  <c r="M10" i="41"/>
  <c r="O10" i="41"/>
  <c r="Q10" i="41"/>
  <c r="S10" i="41"/>
  <c r="U10" i="41"/>
  <c r="V10" i="41"/>
  <c r="X10" i="41"/>
  <c r="Z10" i="41"/>
  <c r="AE10" i="41"/>
  <c r="AG10" i="41"/>
  <c r="AI10" i="41"/>
  <c r="AL10" i="41"/>
  <c r="AO10" i="41"/>
  <c r="AT10" i="41"/>
  <c r="AY10" i="41"/>
  <c r="BA10" i="41"/>
  <c r="BD10" i="41"/>
  <c r="BF10" i="41"/>
  <c r="BZ10" i="41"/>
  <c r="CC10" i="41"/>
  <c r="CE10" i="41"/>
  <c r="CG10" i="41"/>
  <c r="CI10" i="41"/>
  <c r="CJ10" i="41"/>
  <c r="CK10" i="41"/>
  <c r="CM10" i="41"/>
  <c r="C11" i="41"/>
  <c r="J11" i="41"/>
  <c r="M11" i="41"/>
  <c r="O11" i="41"/>
  <c r="Q11" i="41"/>
  <c r="S11" i="41"/>
  <c r="U11" i="41"/>
  <c r="V11" i="41"/>
  <c r="X11" i="41"/>
  <c r="Z11" i="41"/>
  <c r="AE11" i="41"/>
  <c r="AG11" i="41"/>
  <c r="AI11" i="41"/>
  <c r="AL11" i="41"/>
  <c r="AO11" i="41"/>
  <c r="AT11" i="41"/>
  <c r="AY11" i="41"/>
  <c r="BA11" i="41"/>
  <c r="BD11" i="41"/>
  <c r="BF11" i="41"/>
  <c r="BZ11" i="41"/>
  <c r="CC11" i="41"/>
  <c r="CE11" i="41"/>
  <c r="CG11" i="41"/>
  <c r="CI11" i="41"/>
  <c r="CJ11" i="41"/>
  <c r="CK11" i="41"/>
  <c r="CM11" i="41"/>
  <c r="C12" i="41"/>
  <c r="J12" i="41"/>
  <c r="M12" i="41"/>
  <c r="O12" i="41"/>
  <c r="Q12" i="41"/>
  <c r="S12" i="41"/>
  <c r="U12" i="41"/>
  <c r="V12" i="41"/>
  <c r="X12" i="41"/>
  <c r="Z12" i="41"/>
  <c r="AE12" i="41"/>
  <c r="AG12" i="41"/>
  <c r="AI12" i="41"/>
  <c r="AL12" i="41"/>
  <c r="AO12" i="41"/>
  <c r="AT12" i="41"/>
  <c r="AY12" i="41"/>
  <c r="BA12" i="41"/>
  <c r="BD12" i="41"/>
  <c r="BF12" i="41"/>
  <c r="BZ12" i="41"/>
  <c r="CC12" i="41"/>
  <c r="CE12" i="41"/>
  <c r="CG12" i="41"/>
  <c r="CI12" i="41"/>
  <c r="CJ12" i="41"/>
  <c r="CK12" i="41"/>
  <c r="CM12" i="41"/>
  <c r="C13" i="41"/>
  <c r="J13" i="41"/>
  <c r="M13" i="41"/>
  <c r="O13" i="41"/>
  <c r="Q13" i="41"/>
  <c r="S13" i="41"/>
  <c r="U13" i="41"/>
  <c r="V13" i="41"/>
  <c r="X13" i="41"/>
  <c r="Z13" i="41"/>
  <c r="AE13" i="41"/>
  <c r="AG13" i="41"/>
  <c r="AI13" i="41"/>
  <c r="AL13" i="41"/>
  <c r="AO13" i="41"/>
  <c r="AT13" i="41"/>
  <c r="AY13" i="41"/>
  <c r="BA13" i="41"/>
  <c r="BD13" i="41"/>
  <c r="BF13" i="41"/>
  <c r="BZ13" i="41"/>
  <c r="CC13" i="41"/>
  <c r="CE13" i="41"/>
  <c r="CG13" i="41"/>
  <c r="CI13" i="41"/>
  <c r="CJ13" i="41"/>
  <c r="CK13" i="41"/>
  <c r="CM13" i="41"/>
  <c r="C14" i="41"/>
  <c r="J14" i="41"/>
  <c r="M14" i="41"/>
  <c r="O14" i="41"/>
  <c r="Q14" i="41"/>
  <c r="S14" i="41"/>
  <c r="U14" i="41"/>
  <c r="V14" i="41"/>
  <c r="X14" i="41"/>
  <c r="Z14" i="41"/>
  <c r="AE14" i="41"/>
  <c r="AG14" i="41"/>
  <c r="AI14" i="41"/>
  <c r="AL14" i="41"/>
  <c r="AO14" i="41"/>
  <c r="AT14" i="41"/>
  <c r="AY14" i="41"/>
  <c r="BA14" i="41"/>
  <c r="BD14" i="41"/>
  <c r="BF14" i="41"/>
  <c r="BZ14" i="41"/>
  <c r="CC14" i="41"/>
  <c r="CE14" i="41"/>
  <c r="CG14" i="41"/>
  <c r="CI14" i="41"/>
  <c r="CJ14" i="41"/>
  <c r="CK14" i="41"/>
  <c r="CM14" i="41"/>
  <c r="C15" i="41"/>
  <c r="J15" i="41"/>
  <c r="M15" i="41"/>
  <c r="O15" i="41"/>
  <c r="Q15" i="41"/>
  <c r="S15" i="41"/>
  <c r="U15" i="41"/>
  <c r="V15" i="41"/>
  <c r="X15" i="41"/>
  <c r="Z15" i="41"/>
  <c r="AE15" i="41"/>
  <c r="AG15" i="41"/>
  <c r="AI15" i="41"/>
  <c r="AL15" i="41"/>
  <c r="AO15" i="41"/>
  <c r="AT15" i="41"/>
  <c r="AY15" i="41"/>
  <c r="BA15" i="41"/>
  <c r="BD15" i="41"/>
  <c r="BF15" i="41"/>
  <c r="BZ15" i="41"/>
  <c r="CC15" i="41"/>
  <c r="CE15" i="41"/>
  <c r="CG15" i="41"/>
  <c r="CI15" i="41"/>
  <c r="CJ15" i="41"/>
  <c r="CK15" i="41"/>
  <c r="CM15" i="41"/>
  <c r="C16" i="41"/>
  <c r="J16" i="41"/>
  <c r="M16" i="41"/>
  <c r="O16" i="41"/>
  <c r="Q16" i="41"/>
  <c r="S16" i="41"/>
  <c r="U16" i="41"/>
  <c r="V16" i="41"/>
  <c r="X16" i="41"/>
  <c r="Z16" i="41"/>
  <c r="AE16" i="41"/>
  <c r="AG16" i="41"/>
  <c r="AI16" i="41"/>
  <c r="AL16" i="41"/>
  <c r="AO16" i="41"/>
  <c r="AT16" i="41"/>
  <c r="AY16" i="41"/>
  <c r="BA16" i="41"/>
  <c r="BD16" i="41"/>
  <c r="BF16" i="41"/>
  <c r="BZ16" i="41"/>
  <c r="CC16" i="41"/>
  <c r="CE16" i="41"/>
  <c r="CG16" i="41"/>
  <c r="CI16" i="41"/>
  <c r="CJ16" i="41"/>
  <c r="CK16" i="41"/>
  <c r="CM16" i="41"/>
  <c r="C17" i="41"/>
  <c r="J17" i="41"/>
  <c r="M17" i="41"/>
  <c r="O17" i="41"/>
  <c r="Q17" i="41"/>
  <c r="S17" i="41"/>
  <c r="U17" i="41"/>
  <c r="V17" i="41"/>
  <c r="X17" i="41"/>
  <c r="Z17" i="41"/>
  <c r="AE17" i="41"/>
  <c r="AG17" i="41"/>
  <c r="AI17" i="41"/>
  <c r="AL17" i="41"/>
  <c r="AO17" i="41"/>
  <c r="AT17" i="41"/>
  <c r="AY17" i="41"/>
  <c r="BA17" i="41"/>
  <c r="BD17" i="41"/>
  <c r="BF17" i="41"/>
  <c r="BZ17" i="41"/>
  <c r="CC17" i="41"/>
  <c r="CE17" i="41"/>
  <c r="CG17" i="41"/>
  <c r="CI17" i="41"/>
  <c r="CJ17" i="41"/>
  <c r="CK17" i="41"/>
  <c r="CM17" i="41"/>
  <c r="C18" i="41"/>
  <c r="J18" i="41"/>
  <c r="M18" i="41"/>
  <c r="O18" i="41"/>
  <c r="Q18" i="41"/>
  <c r="S18" i="41"/>
  <c r="U18" i="41"/>
  <c r="V18" i="41"/>
  <c r="X18" i="41"/>
  <c r="Z18" i="41"/>
  <c r="AE18" i="41"/>
  <c r="AG18" i="41"/>
  <c r="AI18" i="41"/>
  <c r="AL18" i="41"/>
  <c r="AO18" i="41"/>
  <c r="AT18" i="41"/>
  <c r="AY18" i="41"/>
  <c r="BA18" i="41"/>
  <c r="BD18" i="41"/>
  <c r="BF18" i="41"/>
  <c r="BZ18" i="41"/>
  <c r="CC18" i="41"/>
  <c r="CE18" i="41"/>
  <c r="CG18" i="41"/>
  <c r="CI18" i="41"/>
  <c r="CJ18" i="41"/>
  <c r="CK18" i="41"/>
  <c r="CM18" i="41"/>
  <c r="C19" i="41"/>
  <c r="J19" i="41"/>
  <c r="M19" i="41"/>
  <c r="O19" i="41"/>
  <c r="Q19" i="41"/>
  <c r="S19" i="41"/>
  <c r="U19" i="41"/>
  <c r="V19" i="41"/>
  <c r="X19" i="41"/>
  <c r="Z19" i="41"/>
  <c r="AE19" i="41"/>
  <c r="AG19" i="41"/>
  <c r="AI19" i="41"/>
  <c r="AL19" i="41"/>
  <c r="AO19" i="41"/>
  <c r="AT19" i="41"/>
  <c r="AY19" i="41"/>
  <c r="BA19" i="41"/>
  <c r="BD19" i="41"/>
  <c r="BF19" i="41"/>
  <c r="BZ19" i="41"/>
  <c r="CC19" i="41"/>
  <c r="CE19" i="41"/>
  <c r="CG19" i="41"/>
  <c r="CI19" i="41"/>
  <c r="CJ19" i="41"/>
  <c r="CK19" i="41"/>
  <c r="CM19" i="41"/>
  <c r="C20" i="41"/>
  <c r="J20" i="41"/>
  <c r="M20" i="41"/>
  <c r="O20" i="41"/>
  <c r="Q20" i="41"/>
  <c r="S20" i="41"/>
  <c r="U20" i="41"/>
  <c r="V20" i="41"/>
  <c r="X20" i="41"/>
  <c r="Z20" i="41"/>
  <c r="AE20" i="41"/>
  <c r="AG20" i="41"/>
  <c r="AI20" i="41"/>
  <c r="AL20" i="41"/>
  <c r="AO20" i="41"/>
  <c r="AT20" i="41"/>
  <c r="AY20" i="41"/>
  <c r="BA20" i="41"/>
  <c r="BD20" i="41"/>
  <c r="BF20" i="41"/>
  <c r="BZ20" i="41"/>
  <c r="CC20" i="41"/>
  <c r="CE20" i="41"/>
  <c r="CG20" i="41"/>
  <c r="CI20" i="41"/>
  <c r="CJ20" i="41"/>
  <c r="CK20" i="41"/>
  <c r="CM20" i="41"/>
  <c r="C21" i="41"/>
  <c r="J21" i="41"/>
  <c r="M21" i="41"/>
  <c r="O21" i="41"/>
  <c r="Q21" i="41"/>
  <c r="S21" i="41"/>
  <c r="U21" i="41"/>
  <c r="V21" i="41"/>
  <c r="X21" i="41"/>
  <c r="Z21" i="41"/>
  <c r="AE21" i="41"/>
  <c r="AG21" i="41"/>
  <c r="AI21" i="41"/>
  <c r="AL21" i="41"/>
  <c r="AO21" i="41"/>
  <c r="AT21" i="41"/>
  <c r="AY21" i="41"/>
  <c r="BA21" i="41"/>
  <c r="BD21" i="41"/>
  <c r="BF21" i="41"/>
  <c r="BZ21" i="41"/>
  <c r="CC21" i="41"/>
  <c r="CE21" i="41"/>
  <c r="CG21" i="41"/>
  <c r="CI21" i="41"/>
  <c r="CJ21" i="41"/>
  <c r="CK21" i="41"/>
  <c r="CM21" i="41"/>
  <c r="C22" i="41"/>
  <c r="J22" i="41"/>
  <c r="M22" i="41"/>
  <c r="O22" i="41"/>
  <c r="Q22" i="41"/>
  <c r="S22" i="41"/>
  <c r="U22" i="41"/>
  <c r="V22" i="41"/>
  <c r="X22" i="41"/>
  <c r="Z22" i="41"/>
  <c r="AE22" i="41"/>
  <c r="AG22" i="41"/>
  <c r="AI22" i="41"/>
  <c r="AL22" i="41"/>
  <c r="AO22" i="41"/>
  <c r="AT22" i="41"/>
  <c r="AY22" i="41"/>
  <c r="BA22" i="41"/>
  <c r="BD22" i="41"/>
  <c r="BF22" i="41"/>
  <c r="BZ22" i="41"/>
  <c r="CC22" i="41"/>
  <c r="CE22" i="41"/>
  <c r="CG22" i="41"/>
  <c r="CI22" i="41"/>
  <c r="CJ22" i="41"/>
  <c r="CK22" i="41"/>
  <c r="CM22" i="41"/>
  <c r="C23" i="41"/>
  <c r="J23" i="41"/>
  <c r="M23" i="41"/>
  <c r="O23" i="41"/>
  <c r="Q23" i="41"/>
  <c r="S23" i="41"/>
  <c r="U23" i="41"/>
  <c r="V23" i="41"/>
  <c r="X23" i="41"/>
  <c r="Z23" i="41"/>
  <c r="AE23" i="41"/>
  <c r="AG23" i="41"/>
  <c r="AI23" i="41"/>
  <c r="AL23" i="41"/>
  <c r="AO23" i="41"/>
  <c r="AT23" i="41"/>
  <c r="AY23" i="41"/>
  <c r="BA23" i="41"/>
  <c r="BD23" i="41"/>
  <c r="BF23" i="41"/>
  <c r="BZ23" i="41"/>
  <c r="CC23" i="41"/>
  <c r="CE23" i="41"/>
  <c r="CG23" i="41"/>
  <c r="CI23" i="41"/>
  <c r="CJ23" i="41"/>
  <c r="CK23" i="41"/>
  <c r="CM23" i="41"/>
  <c r="C24" i="41"/>
  <c r="J24" i="41"/>
  <c r="M24" i="41"/>
  <c r="O24" i="41"/>
  <c r="Q24" i="41"/>
  <c r="S24" i="41"/>
  <c r="U24" i="41"/>
  <c r="V24" i="41"/>
  <c r="X24" i="41"/>
  <c r="Z24" i="41"/>
  <c r="AE24" i="41"/>
  <c r="AG24" i="41"/>
  <c r="AI24" i="41"/>
  <c r="AL24" i="41"/>
  <c r="AO24" i="41"/>
  <c r="AT24" i="41"/>
  <c r="AY24" i="41"/>
  <c r="BA24" i="41"/>
  <c r="BD24" i="41"/>
  <c r="BF24" i="41"/>
  <c r="BZ24" i="41"/>
  <c r="CC24" i="41"/>
  <c r="CE24" i="41"/>
  <c r="CG24" i="41"/>
  <c r="CI24" i="41"/>
  <c r="CJ24" i="41"/>
  <c r="CK24" i="41"/>
  <c r="CM24" i="41"/>
  <c r="C25" i="41"/>
  <c r="J25" i="41"/>
  <c r="M25" i="41"/>
  <c r="O25" i="41"/>
  <c r="Q25" i="41"/>
  <c r="S25" i="41"/>
  <c r="U25" i="41"/>
  <c r="V25" i="41"/>
  <c r="X25" i="41"/>
  <c r="Z25" i="41"/>
  <c r="AE25" i="41"/>
  <c r="AG25" i="41"/>
  <c r="AI25" i="41"/>
  <c r="AL25" i="41"/>
  <c r="AO25" i="41"/>
  <c r="AT25" i="41"/>
  <c r="AY25" i="41"/>
  <c r="BA25" i="41"/>
  <c r="BD25" i="41"/>
  <c r="BF25" i="41"/>
  <c r="BZ25" i="41"/>
  <c r="CC25" i="41"/>
  <c r="CE25" i="41"/>
  <c r="CG25" i="41"/>
  <c r="CI25" i="41"/>
  <c r="CJ25" i="41"/>
  <c r="CK25" i="41"/>
  <c r="CM25" i="41"/>
  <c r="C26" i="41"/>
  <c r="J26" i="41"/>
  <c r="M26" i="41"/>
  <c r="O26" i="41"/>
  <c r="Q26" i="41"/>
  <c r="S26" i="41"/>
  <c r="U26" i="41"/>
  <c r="V26" i="41"/>
  <c r="X26" i="41"/>
  <c r="Z26" i="41"/>
  <c r="AE26" i="41"/>
  <c r="AG26" i="41"/>
  <c r="AI26" i="41"/>
  <c r="AL26" i="41"/>
  <c r="AO26" i="41"/>
  <c r="AT26" i="41"/>
  <c r="AY26" i="41"/>
  <c r="BA26" i="41"/>
  <c r="BD26" i="41"/>
  <c r="BF26" i="41"/>
  <c r="BZ26" i="41"/>
  <c r="CC26" i="41"/>
  <c r="CE26" i="41"/>
  <c r="CG26" i="41"/>
  <c r="CI26" i="41"/>
  <c r="CJ26" i="41"/>
  <c r="CK26" i="41"/>
  <c r="CM26" i="41"/>
  <c r="C27" i="41"/>
  <c r="J27" i="41"/>
  <c r="M27" i="41"/>
  <c r="O27" i="41"/>
  <c r="Q27" i="41"/>
  <c r="S27" i="41"/>
  <c r="U27" i="41"/>
  <c r="V27" i="41"/>
  <c r="X27" i="41"/>
  <c r="Z27" i="41"/>
  <c r="AE27" i="41"/>
  <c r="AG27" i="41"/>
  <c r="AI27" i="41"/>
  <c r="AL27" i="41"/>
  <c r="AO27" i="41"/>
  <c r="AT27" i="41"/>
  <c r="AY27" i="41"/>
  <c r="BA27" i="41"/>
  <c r="BD27" i="41"/>
  <c r="BF27" i="41"/>
  <c r="BZ27" i="41"/>
  <c r="CC27" i="41"/>
  <c r="CE27" i="41"/>
  <c r="CG27" i="41"/>
  <c r="CI27" i="41"/>
  <c r="CJ27" i="41"/>
  <c r="CK27" i="41"/>
  <c r="CM27" i="41"/>
  <c r="C28" i="41"/>
  <c r="J28" i="41"/>
  <c r="M28" i="41"/>
  <c r="O28" i="41"/>
  <c r="Q28" i="41"/>
  <c r="S28" i="41"/>
  <c r="U28" i="41"/>
  <c r="V28" i="41"/>
  <c r="X28" i="41"/>
  <c r="Z28" i="41"/>
  <c r="AE28" i="41"/>
  <c r="AG28" i="41"/>
  <c r="AI28" i="41"/>
  <c r="AL28" i="41"/>
  <c r="AO28" i="41"/>
  <c r="AT28" i="41"/>
  <c r="AY28" i="41"/>
  <c r="BA28" i="41"/>
  <c r="BD28" i="41"/>
  <c r="BF28" i="41"/>
  <c r="BZ28" i="41"/>
  <c r="CC28" i="41"/>
  <c r="CE28" i="41"/>
  <c r="CG28" i="41"/>
  <c r="CI28" i="41"/>
  <c r="CJ28" i="41"/>
  <c r="CK28" i="41"/>
  <c r="CM28" i="41"/>
  <c r="C29" i="41"/>
  <c r="J29" i="41"/>
  <c r="M29" i="41"/>
  <c r="O29" i="41"/>
  <c r="Q29" i="41"/>
  <c r="S29" i="41"/>
  <c r="U29" i="41"/>
  <c r="V29" i="41"/>
  <c r="X29" i="41"/>
  <c r="Z29" i="41"/>
  <c r="AE29" i="41"/>
  <c r="AG29" i="41"/>
  <c r="AI29" i="41"/>
  <c r="AL29" i="41"/>
  <c r="AO29" i="41"/>
  <c r="AT29" i="41"/>
  <c r="AY29" i="41"/>
  <c r="BA29" i="41"/>
  <c r="BD29" i="41"/>
  <c r="BF29" i="41"/>
  <c r="BZ29" i="41"/>
  <c r="CC29" i="41"/>
  <c r="CE29" i="41"/>
  <c r="CG29" i="41"/>
  <c r="CI29" i="41"/>
  <c r="CJ29" i="41"/>
  <c r="CK29" i="41"/>
  <c r="CM29" i="41"/>
  <c r="C30" i="41"/>
  <c r="J30" i="41"/>
  <c r="M30" i="41"/>
  <c r="O30" i="41"/>
  <c r="Q30" i="41"/>
  <c r="S30" i="41"/>
  <c r="U30" i="41"/>
  <c r="V30" i="41"/>
  <c r="X30" i="41"/>
  <c r="Z30" i="41"/>
  <c r="AE30" i="41"/>
  <c r="AG30" i="41"/>
  <c r="AI30" i="41"/>
  <c r="AL30" i="41"/>
  <c r="AO30" i="41"/>
  <c r="AT30" i="41"/>
  <c r="AY30" i="41"/>
  <c r="BA30" i="41"/>
  <c r="BD30" i="41"/>
  <c r="BF30" i="41"/>
  <c r="BZ30" i="41"/>
  <c r="CC30" i="41"/>
  <c r="CE30" i="41"/>
  <c r="CG30" i="41"/>
  <c r="CI30" i="41"/>
  <c r="CJ30" i="41"/>
  <c r="CK30" i="41"/>
  <c r="CM30" i="41"/>
  <c r="C31" i="41"/>
  <c r="J31" i="41"/>
  <c r="M31" i="41"/>
  <c r="O31" i="41"/>
  <c r="Q31" i="41"/>
  <c r="S31" i="41"/>
  <c r="U31" i="41"/>
  <c r="V31" i="41"/>
  <c r="X31" i="41"/>
  <c r="Z31" i="41"/>
  <c r="AE31" i="41"/>
  <c r="AG31" i="41"/>
  <c r="AI31" i="41"/>
  <c r="AL31" i="41"/>
  <c r="AO31" i="41"/>
  <c r="AT31" i="41"/>
  <c r="AY31" i="41"/>
  <c r="BA31" i="41"/>
  <c r="BD31" i="41"/>
  <c r="BF31" i="41"/>
  <c r="BZ31" i="41"/>
  <c r="CC31" i="41"/>
  <c r="CE31" i="41"/>
  <c r="CG31" i="41"/>
  <c r="CI31" i="41"/>
  <c r="CJ31" i="41"/>
  <c r="CK31" i="41"/>
  <c r="CM31" i="41"/>
  <c r="C32" i="41"/>
  <c r="J32" i="41"/>
  <c r="M32" i="41"/>
  <c r="O32" i="41"/>
  <c r="Q32" i="41"/>
  <c r="S32" i="41"/>
  <c r="U32" i="41"/>
  <c r="V32" i="41"/>
  <c r="X32" i="41"/>
  <c r="Z32" i="41"/>
  <c r="AE32" i="41"/>
  <c r="AG32" i="41"/>
  <c r="AI32" i="41"/>
  <c r="AL32" i="41"/>
  <c r="AO32" i="41"/>
  <c r="AT32" i="41"/>
  <c r="AY32" i="41"/>
  <c r="BA32" i="41"/>
  <c r="BD32" i="41"/>
  <c r="BF32" i="41"/>
  <c r="BZ32" i="41"/>
  <c r="CC32" i="41"/>
  <c r="CE32" i="41"/>
  <c r="CG32" i="41"/>
  <c r="CI32" i="41"/>
  <c r="CJ32" i="41"/>
  <c r="CK32" i="41"/>
  <c r="CM32" i="41"/>
  <c r="C33" i="41"/>
  <c r="J33" i="41"/>
  <c r="M33" i="41"/>
  <c r="O33" i="41"/>
  <c r="Q33" i="41"/>
  <c r="S33" i="41"/>
  <c r="U33" i="41"/>
  <c r="V33" i="41"/>
  <c r="X33" i="41"/>
  <c r="Z33" i="41"/>
  <c r="AE33" i="41"/>
  <c r="AG33" i="41"/>
  <c r="AI33" i="41"/>
  <c r="AL33" i="41"/>
  <c r="AO33" i="41"/>
  <c r="AT33" i="41"/>
  <c r="AY33" i="41"/>
  <c r="BA33" i="41"/>
  <c r="BD33" i="41"/>
  <c r="BF33" i="41"/>
  <c r="BZ33" i="41"/>
  <c r="CC33" i="41"/>
  <c r="CE33" i="41"/>
  <c r="CG33" i="41"/>
  <c r="CI33" i="41"/>
  <c r="CJ33" i="41"/>
  <c r="CK33" i="41"/>
  <c r="CM33" i="41"/>
  <c r="C34" i="41"/>
  <c r="J34" i="41"/>
  <c r="M34" i="41"/>
  <c r="O34" i="41"/>
  <c r="Q34" i="41"/>
  <c r="S34" i="41"/>
  <c r="U34" i="41"/>
  <c r="V34" i="41"/>
  <c r="X34" i="41"/>
  <c r="Z34" i="41"/>
  <c r="AE34" i="41"/>
  <c r="AG34" i="41"/>
  <c r="AI34" i="41"/>
  <c r="AL34" i="41"/>
  <c r="AO34" i="41"/>
  <c r="AT34" i="41"/>
  <c r="AY34" i="41"/>
  <c r="BA34" i="41"/>
  <c r="BD34" i="41"/>
  <c r="BF34" i="41"/>
  <c r="BZ34" i="41"/>
  <c r="CC34" i="41"/>
  <c r="CE34" i="41"/>
  <c r="CG34" i="41"/>
  <c r="CI34" i="41"/>
  <c r="CJ34" i="41"/>
  <c r="CK34" i="41"/>
  <c r="CM34" i="41"/>
  <c r="C35" i="41"/>
  <c r="J35" i="41"/>
  <c r="M35" i="41"/>
  <c r="O35" i="41"/>
  <c r="Q35" i="41"/>
  <c r="S35" i="41"/>
  <c r="U35" i="41"/>
  <c r="V35" i="41"/>
  <c r="X35" i="41"/>
  <c r="Z35" i="41"/>
  <c r="AE35" i="41"/>
  <c r="AG35" i="41"/>
  <c r="AI35" i="41"/>
  <c r="AL35" i="41"/>
  <c r="AO35" i="41"/>
  <c r="AT35" i="41"/>
  <c r="AY35" i="41"/>
  <c r="BA35" i="41"/>
  <c r="BD35" i="41"/>
  <c r="BF35" i="41"/>
  <c r="BZ35" i="41"/>
  <c r="CC35" i="41"/>
  <c r="CE35" i="41"/>
  <c r="CG35" i="41"/>
  <c r="CI35" i="41"/>
  <c r="CJ35" i="41"/>
  <c r="CK35" i="41"/>
  <c r="CM35" i="41"/>
  <c r="C36" i="41"/>
  <c r="J36" i="41"/>
  <c r="M36" i="41"/>
  <c r="O36" i="41"/>
  <c r="Q36" i="41"/>
  <c r="S36" i="41"/>
  <c r="U36" i="41"/>
  <c r="V36" i="41"/>
  <c r="X36" i="41"/>
  <c r="Z36" i="41"/>
  <c r="AE36" i="41"/>
  <c r="AG36" i="41"/>
  <c r="AI36" i="41"/>
  <c r="AL36" i="41"/>
  <c r="AO36" i="41"/>
  <c r="AT36" i="41"/>
  <c r="AY36" i="41"/>
  <c r="BA36" i="41"/>
  <c r="BD36" i="41"/>
  <c r="BF36" i="41"/>
  <c r="BZ36" i="41"/>
  <c r="CC36" i="41"/>
  <c r="CE36" i="41"/>
  <c r="CG36" i="41"/>
  <c r="CI36" i="41"/>
  <c r="CJ36" i="41"/>
  <c r="CK36" i="41"/>
  <c r="CM36" i="41"/>
  <c r="C37" i="41"/>
  <c r="J37" i="41"/>
  <c r="M37" i="41"/>
  <c r="O37" i="41"/>
  <c r="Q37" i="41"/>
  <c r="S37" i="41"/>
  <c r="U37" i="41"/>
  <c r="V37" i="41"/>
  <c r="X37" i="41"/>
  <c r="Z37" i="41"/>
  <c r="AE37" i="41"/>
  <c r="AG37" i="41"/>
  <c r="AI37" i="41"/>
  <c r="AL37" i="41"/>
  <c r="AO37" i="41"/>
  <c r="AT37" i="41"/>
  <c r="AY37" i="41"/>
  <c r="BA37" i="41"/>
  <c r="BD37" i="41"/>
  <c r="BF37" i="41"/>
  <c r="BZ37" i="41"/>
  <c r="CC37" i="41"/>
  <c r="CE37" i="41"/>
  <c r="CG37" i="41"/>
  <c r="CI37" i="41"/>
  <c r="CJ37" i="41"/>
  <c r="CK37" i="41"/>
  <c r="CM37" i="41"/>
  <c r="C38" i="41"/>
  <c r="J38" i="41"/>
  <c r="M38" i="41"/>
  <c r="O38" i="41"/>
  <c r="Q38" i="41"/>
  <c r="S38" i="41"/>
  <c r="U38" i="41"/>
  <c r="V38" i="41"/>
  <c r="X38" i="41"/>
  <c r="Z38" i="41"/>
  <c r="AE38" i="41"/>
  <c r="AG38" i="41"/>
  <c r="AI38" i="41"/>
  <c r="AL38" i="41"/>
  <c r="AO38" i="41"/>
  <c r="AT38" i="41"/>
  <c r="AY38" i="41"/>
  <c r="BA38" i="41"/>
  <c r="BD38" i="41"/>
  <c r="BF38" i="41"/>
  <c r="BZ38" i="41"/>
  <c r="CC38" i="41"/>
  <c r="CE38" i="41"/>
  <c r="CG38" i="41"/>
  <c r="CI38" i="41"/>
  <c r="CJ38" i="41"/>
  <c r="CK38" i="41"/>
  <c r="CM38" i="41"/>
  <c r="C39" i="41"/>
  <c r="J39" i="41"/>
  <c r="M39" i="41"/>
  <c r="O39" i="41"/>
  <c r="Q39" i="41"/>
  <c r="S39" i="41"/>
  <c r="U39" i="41"/>
  <c r="V39" i="41"/>
  <c r="X39" i="41"/>
  <c r="Z39" i="41"/>
  <c r="AE39" i="41"/>
  <c r="AG39" i="41"/>
  <c r="AI39" i="41"/>
  <c r="AL39" i="41"/>
  <c r="AO39" i="41"/>
  <c r="AT39" i="41"/>
  <c r="AY39" i="41"/>
  <c r="BA39" i="41"/>
  <c r="BD39" i="41"/>
  <c r="BF39" i="41"/>
  <c r="BZ39" i="41"/>
  <c r="CC39" i="41"/>
  <c r="CE39" i="41"/>
  <c r="CG39" i="41"/>
  <c r="CI39" i="41"/>
  <c r="CJ39" i="41"/>
  <c r="CK39" i="41"/>
  <c r="CM39" i="41"/>
  <c r="C40" i="41"/>
  <c r="J40" i="41"/>
  <c r="M40" i="41"/>
  <c r="O40" i="41"/>
  <c r="Q40" i="41"/>
  <c r="S40" i="41"/>
  <c r="U40" i="41"/>
  <c r="V40" i="41"/>
  <c r="X40" i="41"/>
  <c r="Z40" i="41"/>
  <c r="AE40" i="41"/>
  <c r="AG40" i="41"/>
  <c r="AI40" i="41"/>
  <c r="AL40" i="41"/>
  <c r="AO40" i="41"/>
  <c r="AT40" i="41"/>
  <c r="AY40" i="41"/>
  <c r="BA40" i="41"/>
  <c r="BD40" i="41"/>
  <c r="BF40" i="41"/>
  <c r="BZ40" i="41"/>
  <c r="CC40" i="41"/>
  <c r="CE40" i="41"/>
  <c r="CG40" i="41"/>
  <c r="CI40" i="41"/>
  <c r="CJ40" i="41"/>
  <c r="CK40" i="41"/>
  <c r="CM40" i="41"/>
  <c r="C41" i="41"/>
  <c r="J41" i="41"/>
  <c r="M41" i="41"/>
  <c r="O41" i="41"/>
  <c r="Q41" i="41"/>
  <c r="S41" i="41"/>
  <c r="U41" i="41"/>
  <c r="V41" i="41"/>
  <c r="X41" i="41"/>
  <c r="Z41" i="41"/>
  <c r="AE41" i="41"/>
  <c r="AG41" i="41"/>
  <c r="AI41" i="41"/>
  <c r="AL41" i="41"/>
  <c r="AO41" i="41"/>
  <c r="AT41" i="41"/>
  <c r="AY41" i="41"/>
  <c r="BA41" i="41"/>
  <c r="BD41" i="41"/>
  <c r="BF41" i="41"/>
  <c r="BZ41" i="41"/>
  <c r="CC41" i="41"/>
  <c r="CE41" i="41"/>
  <c r="CG41" i="41"/>
  <c r="CI41" i="41"/>
  <c r="CJ41" i="41"/>
  <c r="CK41" i="41"/>
  <c r="CM41" i="41"/>
  <c r="C42" i="41"/>
  <c r="J42" i="41"/>
  <c r="M42" i="41"/>
  <c r="O42" i="41"/>
  <c r="Q42" i="41"/>
  <c r="S42" i="41"/>
  <c r="U42" i="41"/>
  <c r="V42" i="41"/>
  <c r="X42" i="41"/>
  <c r="Z42" i="41"/>
  <c r="AE42" i="41"/>
  <c r="AG42" i="41"/>
  <c r="AI42" i="41"/>
  <c r="AL42" i="41"/>
  <c r="AO42" i="41"/>
  <c r="AT42" i="41"/>
  <c r="AY42" i="41"/>
  <c r="BA42" i="41"/>
  <c r="BD42" i="41"/>
  <c r="BF42" i="41"/>
  <c r="BZ42" i="41"/>
  <c r="CC42" i="41"/>
  <c r="CE42" i="41"/>
  <c r="CG42" i="41"/>
  <c r="CI42" i="41"/>
  <c r="CJ42" i="41"/>
  <c r="CK42" i="41"/>
  <c r="CM42" i="41"/>
  <c r="C43" i="41"/>
  <c r="J43" i="41"/>
  <c r="M43" i="41"/>
  <c r="O43" i="41"/>
  <c r="Q43" i="41"/>
  <c r="S43" i="41"/>
  <c r="U43" i="41"/>
  <c r="V43" i="41"/>
  <c r="X43" i="41"/>
  <c r="Z43" i="41"/>
  <c r="AE43" i="41"/>
  <c r="AG43" i="41"/>
  <c r="AI43" i="41"/>
  <c r="AL43" i="41"/>
  <c r="AO43" i="41"/>
  <c r="AT43" i="41"/>
  <c r="AY43" i="41"/>
  <c r="BA43" i="41"/>
  <c r="BD43" i="41"/>
  <c r="BF43" i="41"/>
  <c r="BZ43" i="41"/>
  <c r="CC43" i="41"/>
  <c r="CE43" i="41"/>
  <c r="CG43" i="41"/>
  <c r="CI43" i="41"/>
  <c r="CJ43" i="41"/>
  <c r="CK43" i="41"/>
  <c r="CM43" i="41"/>
  <c r="C44" i="41"/>
  <c r="J44" i="41"/>
  <c r="M44" i="41"/>
  <c r="O44" i="41"/>
  <c r="Q44" i="41"/>
  <c r="S44" i="41"/>
  <c r="U44" i="41"/>
  <c r="V44" i="41"/>
  <c r="X44" i="41"/>
  <c r="Z44" i="41"/>
  <c r="AE44" i="41"/>
  <c r="AG44" i="41"/>
  <c r="AI44" i="41"/>
  <c r="AL44" i="41"/>
  <c r="AO44" i="41"/>
  <c r="AT44" i="41"/>
  <c r="AY44" i="41"/>
  <c r="BA44" i="41"/>
  <c r="BD44" i="41"/>
  <c r="BF44" i="41"/>
  <c r="BZ44" i="41"/>
  <c r="CC44" i="41"/>
  <c r="CE44" i="41"/>
  <c r="CG44" i="41"/>
  <c r="CI44" i="41"/>
  <c r="CJ44" i="41"/>
  <c r="CK44" i="41"/>
  <c r="CM44" i="41"/>
  <c r="C45" i="41"/>
  <c r="J45" i="41"/>
  <c r="M45" i="41"/>
  <c r="O45" i="41"/>
  <c r="Q45" i="41"/>
  <c r="S45" i="41"/>
  <c r="U45" i="41"/>
  <c r="V45" i="41"/>
  <c r="X45" i="41"/>
  <c r="Z45" i="41"/>
  <c r="AE45" i="41"/>
  <c r="AG45" i="41"/>
  <c r="AI45" i="41"/>
  <c r="AL45" i="41"/>
  <c r="AO45" i="41"/>
  <c r="AT45" i="41"/>
  <c r="AY45" i="41"/>
  <c r="BA45" i="41"/>
  <c r="BD45" i="41"/>
  <c r="BF45" i="41"/>
  <c r="BZ45" i="41"/>
  <c r="CC45" i="41"/>
  <c r="CE45" i="41"/>
  <c r="CG45" i="41"/>
  <c r="CI45" i="41"/>
  <c r="CJ45" i="41"/>
  <c r="CK45" i="41"/>
  <c r="CM45" i="41"/>
  <c r="C46" i="41"/>
  <c r="J46" i="41"/>
  <c r="M46" i="41"/>
  <c r="O46" i="41"/>
  <c r="Q46" i="41"/>
  <c r="S46" i="41"/>
  <c r="U46" i="41"/>
  <c r="V46" i="41"/>
  <c r="X46" i="41"/>
  <c r="Z46" i="41"/>
  <c r="AE46" i="41"/>
  <c r="AG46" i="41"/>
  <c r="AI46" i="41"/>
  <c r="AL46" i="41"/>
  <c r="AO46" i="41"/>
  <c r="AT46" i="41"/>
  <c r="AY46" i="41"/>
  <c r="BA46" i="41"/>
  <c r="BD46" i="41"/>
  <c r="BF46" i="41"/>
  <c r="BZ46" i="41"/>
  <c r="CC46" i="41"/>
  <c r="CE46" i="41"/>
  <c r="CG46" i="41"/>
  <c r="CI46" i="41"/>
  <c r="CJ46" i="41"/>
  <c r="CK46" i="41"/>
  <c r="CM46" i="41"/>
  <c r="C47" i="41"/>
  <c r="J47" i="41"/>
  <c r="M47" i="41"/>
  <c r="O47" i="41"/>
  <c r="Q47" i="41"/>
  <c r="S47" i="41"/>
  <c r="U47" i="41"/>
  <c r="V47" i="41"/>
  <c r="X47" i="41"/>
  <c r="Z47" i="41"/>
  <c r="AE47" i="41"/>
  <c r="AG47" i="41"/>
  <c r="AI47" i="41"/>
  <c r="AL47" i="41"/>
  <c r="AO47" i="41"/>
  <c r="AT47" i="41"/>
  <c r="AY47" i="41"/>
  <c r="BA47" i="41"/>
  <c r="BD47" i="41"/>
  <c r="BF47" i="41"/>
  <c r="BZ47" i="41"/>
  <c r="CC47" i="41"/>
  <c r="CE47" i="41"/>
  <c r="CG47" i="41"/>
  <c r="CI47" i="41"/>
  <c r="CJ47" i="41"/>
  <c r="CK47" i="41"/>
  <c r="CM47" i="41"/>
  <c r="C48" i="41"/>
  <c r="J48" i="41"/>
  <c r="M48" i="41"/>
  <c r="O48" i="41"/>
  <c r="Q48" i="41"/>
  <c r="S48" i="41"/>
  <c r="U48" i="41"/>
  <c r="V48" i="41"/>
  <c r="X48" i="41"/>
  <c r="Z48" i="41"/>
  <c r="AE48" i="41"/>
  <c r="AG48" i="41"/>
  <c r="AI48" i="41"/>
  <c r="AL48" i="41"/>
  <c r="AO48" i="41"/>
  <c r="AT48" i="41"/>
  <c r="AY48" i="41"/>
  <c r="BA48" i="41"/>
  <c r="BD48" i="41"/>
  <c r="BF48" i="41"/>
  <c r="BZ48" i="41"/>
  <c r="CC48" i="41"/>
  <c r="CE48" i="41"/>
  <c r="CG48" i="41"/>
  <c r="CI48" i="41"/>
  <c r="CJ48" i="41"/>
  <c r="CK48" i="41"/>
  <c r="CM48" i="41"/>
  <c r="C49" i="41"/>
  <c r="J49" i="41"/>
  <c r="M49" i="41"/>
  <c r="O49" i="41"/>
  <c r="Q49" i="41"/>
  <c r="S49" i="41"/>
  <c r="U49" i="41"/>
  <c r="V49" i="41"/>
  <c r="X49" i="41"/>
  <c r="Z49" i="41"/>
  <c r="AE49" i="41"/>
  <c r="AG49" i="41"/>
  <c r="AI49" i="41"/>
  <c r="AL49" i="41"/>
  <c r="AO49" i="41"/>
  <c r="AT49" i="41"/>
  <c r="AY49" i="41"/>
  <c r="BA49" i="41"/>
  <c r="BD49" i="41"/>
  <c r="BF49" i="41"/>
  <c r="BZ49" i="41"/>
  <c r="CC49" i="41"/>
  <c r="CE49" i="41"/>
  <c r="CG49" i="41"/>
  <c r="CI49" i="41"/>
  <c r="CJ49" i="41"/>
  <c r="CK49" i="41"/>
  <c r="CM49" i="41"/>
  <c r="C50" i="41"/>
  <c r="J50" i="41"/>
  <c r="M50" i="41"/>
  <c r="O50" i="41"/>
  <c r="Q50" i="41"/>
  <c r="S50" i="41"/>
  <c r="U50" i="41"/>
  <c r="V50" i="41"/>
  <c r="X50" i="41"/>
  <c r="Z50" i="41"/>
  <c r="AE50" i="41"/>
  <c r="AG50" i="41"/>
  <c r="AI50" i="41"/>
  <c r="AL50" i="41"/>
  <c r="AO50" i="41"/>
  <c r="AT50" i="41"/>
  <c r="AY50" i="41"/>
  <c r="BA50" i="41"/>
  <c r="BD50" i="41"/>
  <c r="BF50" i="41"/>
  <c r="BZ50" i="41"/>
  <c r="CC50" i="41"/>
  <c r="CE50" i="41"/>
  <c r="CG50" i="41"/>
  <c r="CI50" i="41"/>
  <c r="CJ50" i="41"/>
  <c r="CK50" i="41"/>
  <c r="CM50" i="41"/>
  <c r="C51" i="41"/>
  <c r="J51" i="41"/>
  <c r="M51" i="41"/>
  <c r="O51" i="41"/>
  <c r="Q51" i="41"/>
  <c r="S51" i="41"/>
  <c r="U51" i="41"/>
  <c r="V51" i="41"/>
  <c r="X51" i="41"/>
  <c r="Z51" i="41"/>
  <c r="AE51" i="41"/>
  <c r="AG51" i="41"/>
  <c r="AI51" i="41"/>
  <c r="AL51" i="41"/>
  <c r="AO51" i="41"/>
  <c r="AT51" i="41"/>
  <c r="AY51" i="41"/>
  <c r="BA51" i="41"/>
  <c r="BD51" i="41"/>
  <c r="BF51" i="41"/>
  <c r="BZ51" i="41"/>
  <c r="CC51" i="41"/>
  <c r="CE51" i="41"/>
  <c r="CG51" i="41"/>
  <c r="CI51" i="41"/>
  <c r="CJ51" i="41"/>
  <c r="CK51" i="41"/>
  <c r="CM51" i="41"/>
  <c r="C52" i="41"/>
  <c r="J52" i="41"/>
  <c r="M52" i="41"/>
  <c r="O52" i="41"/>
  <c r="Q52" i="41"/>
  <c r="S52" i="41"/>
  <c r="U52" i="41"/>
  <c r="V52" i="41"/>
  <c r="X52" i="41"/>
  <c r="Z52" i="41"/>
  <c r="AE52" i="41"/>
  <c r="AG52" i="41"/>
  <c r="AI52" i="41"/>
  <c r="AL52" i="41"/>
  <c r="AO52" i="41"/>
  <c r="AT52" i="41"/>
  <c r="AY52" i="41"/>
  <c r="BA52" i="41"/>
  <c r="BD52" i="41"/>
  <c r="BF52" i="41"/>
  <c r="BZ52" i="41"/>
  <c r="CC52" i="41"/>
  <c r="CE52" i="41"/>
  <c r="CG52" i="41"/>
  <c r="CI52" i="41"/>
  <c r="CJ52" i="41"/>
  <c r="CK52" i="41"/>
  <c r="CM52" i="41"/>
  <c r="C53" i="41"/>
  <c r="J53" i="41"/>
  <c r="M53" i="41"/>
  <c r="O53" i="41"/>
  <c r="Q53" i="41"/>
  <c r="S53" i="41"/>
  <c r="U53" i="41"/>
  <c r="V53" i="41"/>
  <c r="X53" i="41"/>
  <c r="Z53" i="41"/>
  <c r="AE53" i="41"/>
  <c r="AG53" i="41"/>
  <c r="AI53" i="41"/>
  <c r="AL53" i="41"/>
  <c r="AO53" i="41"/>
  <c r="AT53" i="41"/>
  <c r="AY53" i="41"/>
  <c r="BA53" i="41"/>
  <c r="BD53" i="41"/>
  <c r="BF53" i="41"/>
  <c r="BZ53" i="41"/>
  <c r="CC53" i="41"/>
  <c r="CE53" i="41"/>
  <c r="CG53" i="41"/>
  <c r="CI53" i="41"/>
  <c r="CJ53" i="41"/>
  <c r="CK53" i="41"/>
  <c r="CM53" i="41"/>
  <c r="C54" i="41"/>
  <c r="J54" i="41"/>
  <c r="M54" i="41"/>
  <c r="O54" i="41"/>
  <c r="Q54" i="41"/>
  <c r="S54" i="41"/>
  <c r="U54" i="41"/>
  <c r="V54" i="41"/>
  <c r="X54" i="41"/>
  <c r="Z54" i="41"/>
  <c r="AE54" i="41"/>
  <c r="AG54" i="41"/>
  <c r="AI54" i="41"/>
  <c r="AL54" i="41"/>
  <c r="AO54" i="41"/>
  <c r="AT54" i="41"/>
  <c r="AY54" i="41"/>
  <c r="BA54" i="41"/>
  <c r="BD54" i="41"/>
  <c r="BF54" i="41"/>
  <c r="BZ54" i="41"/>
  <c r="CC54" i="41"/>
  <c r="CE54" i="41"/>
  <c r="CG54" i="41"/>
  <c r="CI54" i="41"/>
  <c r="CJ54" i="41"/>
  <c r="CK54" i="41"/>
  <c r="CM54" i="41"/>
  <c r="C55" i="41"/>
  <c r="J55" i="41"/>
  <c r="M55" i="41"/>
  <c r="O55" i="41"/>
  <c r="Q55" i="41"/>
  <c r="S55" i="41"/>
  <c r="U55" i="41"/>
  <c r="V55" i="41"/>
  <c r="X55" i="41"/>
  <c r="Z55" i="41"/>
  <c r="AE55" i="41"/>
  <c r="AG55" i="41"/>
  <c r="AI55" i="41"/>
  <c r="AL55" i="41"/>
  <c r="AO55" i="41"/>
  <c r="AT55" i="41"/>
  <c r="AY55" i="41"/>
  <c r="BA55" i="41"/>
  <c r="BD55" i="41"/>
  <c r="BF55" i="41"/>
  <c r="BZ55" i="41"/>
  <c r="CC55" i="41"/>
  <c r="CE55" i="41"/>
  <c r="CG55" i="41"/>
  <c r="CI55" i="41"/>
  <c r="CJ55" i="41"/>
  <c r="CK55" i="41"/>
  <c r="CM55" i="41"/>
  <c r="C56" i="41"/>
  <c r="J56" i="41"/>
  <c r="M56" i="41"/>
  <c r="O56" i="41"/>
  <c r="Q56" i="41"/>
  <c r="S56" i="41"/>
  <c r="U56" i="41"/>
  <c r="V56" i="41"/>
  <c r="X56" i="41"/>
  <c r="Z56" i="41"/>
  <c r="AE56" i="41"/>
  <c r="AG56" i="41"/>
  <c r="AI56" i="41"/>
  <c r="AL56" i="41"/>
  <c r="AO56" i="41"/>
  <c r="AT56" i="41"/>
  <c r="AY56" i="41"/>
  <c r="BA56" i="41"/>
  <c r="BD56" i="41"/>
  <c r="BF56" i="41"/>
  <c r="BZ56" i="41"/>
  <c r="CC56" i="41"/>
  <c r="CE56" i="41"/>
  <c r="CG56" i="41"/>
  <c r="CI56" i="41"/>
  <c r="CJ56" i="41"/>
  <c r="CK56" i="41"/>
  <c r="CM56" i="41"/>
  <c r="C57" i="41"/>
  <c r="J57" i="41"/>
  <c r="M57" i="41"/>
  <c r="O57" i="41"/>
  <c r="Q57" i="41"/>
  <c r="S57" i="41"/>
  <c r="U57" i="41"/>
  <c r="V57" i="41"/>
  <c r="X57" i="41"/>
  <c r="Z57" i="41"/>
  <c r="AE57" i="41"/>
  <c r="AG57" i="41"/>
  <c r="AI57" i="41"/>
  <c r="AL57" i="41"/>
  <c r="AO57" i="41"/>
  <c r="AT57" i="41"/>
  <c r="AY57" i="41"/>
  <c r="BA57" i="41"/>
  <c r="BD57" i="41"/>
  <c r="BF57" i="41"/>
  <c r="BZ57" i="41"/>
  <c r="CC57" i="41"/>
  <c r="CE57" i="41"/>
  <c r="CG57" i="41"/>
  <c r="CI57" i="41"/>
  <c r="CJ57" i="41"/>
  <c r="CK57" i="41"/>
  <c r="CM57" i="41"/>
  <c r="C58" i="41"/>
  <c r="J58" i="41"/>
  <c r="M58" i="41"/>
  <c r="O58" i="41"/>
  <c r="Q58" i="41"/>
  <c r="S58" i="41"/>
  <c r="U58" i="41"/>
  <c r="V58" i="41"/>
  <c r="X58" i="41"/>
  <c r="Z58" i="41"/>
  <c r="AE58" i="41"/>
  <c r="AG58" i="41"/>
  <c r="AI58" i="41"/>
  <c r="AL58" i="41"/>
  <c r="AO58" i="41"/>
  <c r="AT58" i="41"/>
  <c r="AY58" i="41"/>
  <c r="BA58" i="41"/>
  <c r="BD58" i="41"/>
  <c r="BF58" i="41"/>
  <c r="BZ58" i="41"/>
  <c r="CC58" i="41"/>
  <c r="CE58" i="41"/>
  <c r="CG58" i="41"/>
  <c r="CI58" i="41"/>
  <c r="CJ58" i="41"/>
  <c r="CK58" i="41"/>
  <c r="CM58" i="41"/>
  <c r="C59" i="41"/>
  <c r="J59" i="41"/>
  <c r="M59" i="41"/>
  <c r="O59" i="41"/>
  <c r="Q59" i="41"/>
  <c r="S59" i="41"/>
  <c r="U59" i="41"/>
  <c r="V59" i="41"/>
  <c r="X59" i="41"/>
  <c r="Z59" i="41"/>
  <c r="AE59" i="41"/>
  <c r="AG59" i="41"/>
  <c r="AI59" i="41"/>
  <c r="AL59" i="41"/>
  <c r="AO59" i="41"/>
  <c r="AT59" i="41"/>
  <c r="AY59" i="41"/>
  <c r="BA59" i="41"/>
  <c r="BD59" i="41"/>
  <c r="BF59" i="41"/>
  <c r="BZ59" i="41"/>
  <c r="CC59" i="41"/>
  <c r="CE59" i="41"/>
  <c r="CG59" i="41"/>
  <c r="CI59" i="41"/>
  <c r="CJ59" i="41"/>
  <c r="CK59" i="41"/>
  <c r="CM59" i="41"/>
  <c r="C60" i="41"/>
  <c r="J60" i="41"/>
  <c r="M60" i="41"/>
  <c r="O60" i="41"/>
  <c r="Q60" i="41"/>
  <c r="S60" i="41"/>
  <c r="U60" i="41"/>
  <c r="V60" i="41"/>
  <c r="X60" i="41"/>
  <c r="Z60" i="41"/>
  <c r="AE60" i="41"/>
  <c r="AG60" i="41"/>
  <c r="AI60" i="41"/>
  <c r="AL60" i="41"/>
  <c r="AO60" i="41"/>
  <c r="AT60" i="41"/>
  <c r="AY60" i="41"/>
  <c r="BA60" i="41"/>
  <c r="BD60" i="41"/>
  <c r="BF60" i="41"/>
  <c r="BZ60" i="41"/>
  <c r="CC60" i="41"/>
  <c r="CE60" i="41"/>
  <c r="CG60" i="41"/>
  <c r="CI60" i="41"/>
  <c r="CJ60" i="41"/>
  <c r="CK60" i="41"/>
  <c r="CM60" i="41"/>
  <c r="C61" i="41"/>
  <c r="J61" i="41"/>
  <c r="M61" i="41"/>
  <c r="O61" i="41"/>
  <c r="Q61" i="41"/>
  <c r="S61" i="41"/>
  <c r="U61" i="41"/>
  <c r="V61" i="41"/>
  <c r="X61" i="41"/>
  <c r="Z61" i="41"/>
  <c r="AE61" i="41"/>
  <c r="AG61" i="41"/>
  <c r="AI61" i="41"/>
  <c r="AL61" i="41"/>
  <c r="AO61" i="41"/>
  <c r="AT61" i="41"/>
  <c r="AY61" i="41"/>
  <c r="BA61" i="41"/>
  <c r="BD61" i="41"/>
  <c r="BF61" i="41"/>
  <c r="BZ61" i="41"/>
  <c r="CC61" i="41"/>
  <c r="CE61" i="41"/>
  <c r="CG61" i="41"/>
  <c r="CI61" i="41"/>
  <c r="CJ61" i="41"/>
  <c r="CK61" i="41"/>
  <c r="CM61" i="41"/>
  <c r="C62" i="41"/>
  <c r="J62" i="41"/>
  <c r="M62" i="41"/>
  <c r="O62" i="41"/>
  <c r="Q62" i="41"/>
  <c r="S62" i="41"/>
  <c r="U62" i="41"/>
  <c r="V62" i="41"/>
  <c r="X62" i="41"/>
  <c r="Z62" i="41"/>
  <c r="AE62" i="41"/>
  <c r="AG62" i="41"/>
  <c r="AI62" i="41"/>
  <c r="AL62" i="41"/>
  <c r="AO62" i="41"/>
  <c r="AT62" i="41"/>
  <c r="AY62" i="41"/>
  <c r="BA62" i="41"/>
  <c r="BD62" i="41"/>
  <c r="BF62" i="41"/>
  <c r="BZ62" i="41"/>
  <c r="CC62" i="41"/>
  <c r="CE62" i="41"/>
  <c r="CG62" i="41"/>
  <c r="CI62" i="41"/>
  <c r="CJ62" i="41"/>
  <c r="CK62" i="41"/>
  <c r="CM62" i="41"/>
  <c r="C63" i="41"/>
  <c r="J63" i="41"/>
  <c r="M63" i="41"/>
  <c r="O63" i="41"/>
  <c r="Q63" i="41"/>
  <c r="S63" i="41"/>
  <c r="U63" i="41"/>
  <c r="V63" i="41"/>
  <c r="X63" i="41"/>
  <c r="Z63" i="41"/>
  <c r="AE63" i="41"/>
  <c r="AG63" i="41"/>
  <c r="AI63" i="41"/>
  <c r="AL63" i="41"/>
  <c r="AO63" i="41"/>
  <c r="AT63" i="41"/>
  <c r="AY63" i="41"/>
  <c r="BA63" i="41"/>
  <c r="BD63" i="41"/>
  <c r="BF63" i="41"/>
  <c r="BZ63" i="41"/>
  <c r="CC63" i="41"/>
  <c r="CE63" i="41"/>
  <c r="CG63" i="41"/>
  <c r="CI63" i="41"/>
  <c r="CJ63" i="41"/>
  <c r="CK63" i="41"/>
  <c r="CM63" i="41"/>
  <c r="C64" i="41"/>
  <c r="J64" i="41"/>
  <c r="M64" i="41"/>
  <c r="O64" i="41"/>
  <c r="Q64" i="41"/>
  <c r="S64" i="41"/>
  <c r="U64" i="41"/>
  <c r="V64" i="41"/>
  <c r="X64" i="41"/>
  <c r="Z64" i="41"/>
  <c r="AE64" i="41"/>
  <c r="AG64" i="41"/>
  <c r="AI64" i="41"/>
  <c r="AL64" i="41"/>
  <c r="AO64" i="41"/>
  <c r="AT64" i="41"/>
  <c r="AY64" i="41"/>
  <c r="BA64" i="41"/>
  <c r="BD64" i="41"/>
  <c r="BF64" i="41"/>
  <c r="BZ64" i="41"/>
  <c r="CC64" i="41"/>
  <c r="CE64" i="41"/>
  <c r="CG64" i="41"/>
  <c r="CI64" i="41"/>
  <c r="CJ64" i="41"/>
  <c r="CK64" i="41"/>
  <c r="CM64" i="41"/>
  <c r="C65" i="41"/>
  <c r="J65" i="41"/>
  <c r="M65" i="41"/>
  <c r="O65" i="41"/>
  <c r="Q65" i="41"/>
  <c r="S65" i="41"/>
  <c r="U65" i="41"/>
  <c r="V65" i="41"/>
  <c r="X65" i="41"/>
  <c r="Z65" i="41"/>
  <c r="AE65" i="41"/>
  <c r="AG65" i="41"/>
  <c r="AI65" i="41"/>
  <c r="AL65" i="41"/>
  <c r="AO65" i="41"/>
  <c r="AT65" i="41"/>
  <c r="AY65" i="41"/>
  <c r="BA65" i="41"/>
  <c r="BD65" i="41"/>
  <c r="BF65" i="41"/>
  <c r="BZ65" i="41"/>
  <c r="CC65" i="41"/>
  <c r="CE65" i="41"/>
  <c r="CG65" i="41"/>
  <c r="CI65" i="41"/>
  <c r="CJ65" i="41"/>
  <c r="CK65" i="41"/>
  <c r="CM65" i="41"/>
  <c r="C66" i="41"/>
  <c r="J66" i="41"/>
  <c r="M66" i="41"/>
  <c r="O66" i="41"/>
  <c r="Q66" i="41"/>
  <c r="S66" i="41"/>
  <c r="U66" i="41"/>
  <c r="V66" i="41"/>
  <c r="X66" i="41"/>
  <c r="Z66" i="41"/>
  <c r="AE66" i="41"/>
  <c r="AG66" i="41"/>
  <c r="AI66" i="41"/>
  <c r="AL66" i="41"/>
  <c r="AO66" i="41"/>
  <c r="AT66" i="41"/>
  <c r="AY66" i="41"/>
  <c r="BA66" i="41"/>
  <c r="BD66" i="41"/>
  <c r="BF66" i="41"/>
  <c r="BZ66" i="41"/>
  <c r="CC66" i="41"/>
  <c r="CE66" i="41"/>
  <c r="CG66" i="41"/>
  <c r="CI66" i="41"/>
  <c r="CJ66" i="41"/>
  <c r="CK66" i="41"/>
  <c r="CM66" i="41"/>
  <c r="C67" i="41"/>
  <c r="J67" i="41"/>
  <c r="M67" i="41"/>
  <c r="O67" i="41"/>
  <c r="Q67" i="41"/>
  <c r="S67" i="41"/>
  <c r="U67" i="41"/>
  <c r="V67" i="41"/>
  <c r="X67" i="41"/>
  <c r="Z67" i="41"/>
  <c r="AE67" i="41"/>
  <c r="AG67" i="41"/>
  <c r="AI67" i="41"/>
  <c r="AL67" i="41"/>
  <c r="AO67" i="41"/>
  <c r="AT67" i="41"/>
  <c r="AY67" i="41"/>
  <c r="BA67" i="41"/>
  <c r="BD67" i="41"/>
  <c r="BF67" i="41"/>
  <c r="BZ67" i="41"/>
  <c r="CC67" i="41"/>
  <c r="CE67" i="41"/>
  <c r="CG67" i="41"/>
  <c r="CI67" i="41"/>
  <c r="CJ67" i="41"/>
  <c r="CK67" i="41"/>
  <c r="CM67" i="41"/>
  <c r="C68" i="41"/>
  <c r="J68" i="41"/>
  <c r="M68" i="41"/>
  <c r="O68" i="41"/>
  <c r="Q68" i="41"/>
  <c r="S68" i="41"/>
  <c r="U68" i="41"/>
  <c r="V68" i="41"/>
  <c r="X68" i="41"/>
  <c r="Z68" i="41"/>
  <c r="AE68" i="41"/>
  <c r="AG68" i="41"/>
  <c r="AI68" i="41"/>
  <c r="AL68" i="41"/>
  <c r="AO68" i="41"/>
  <c r="AT68" i="41"/>
  <c r="AY68" i="41"/>
  <c r="BA68" i="41"/>
  <c r="BD68" i="41"/>
  <c r="BF68" i="41"/>
  <c r="BZ68" i="41"/>
  <c r="CC68" i="41"/>
  <c r="CE68" i="41"/>
  <c r="CG68" i="41"/>
  <c r="CI68" i="41"/>
  <c r="CJ68" i="41"/>
  <c r="CK68" i="41"/>
  <c r="CM68" i="41"/>
  <c r="C69" i="41"/>
  <c r="J69" i="41"/>
  <c r="M69" i="41"/>
  <c r="O69" i="41"/>
  <c r="Q69" i="41"/>
  <c r="S69" i="41"/>
  <c r="U69" i="41"/>
  <c r="V69" i="41"/>
  <c r="X69" i="41"/>
  <c r="Z69" i="41"/>
  <c r="AE69" i="41"/>
  <c r="AG69" i="41"/>
  <c r="AI69" i="41"/>
  <c r="AL69" i="41"/>
  <c r="AO69" i="41"/>
  <c r="AT69" i="41"/>
  <c r="AY69" i="41"/>
  <c r="BA69" i="41"/>
  <c r="BD69" i="41"/>
  <c r="BF69" i="41"/>
  <c r="BZ69" i="41"/>
  <c r="CC69" i="41"/>
  <c r="CE69" i="41"/>
  <c r="CG69" i="41"/>
  <c r="CI69" i="41"/>
  <c r="CJ69" i="41"/>
  <c r="CK69" i="41"/>
  <c r="CM69" i="41"/>
  <c r="C70" i="41"/>
  <c r="J70" i="41"/>
  <c r="M70" i="41"/>
  <c r="O70" i="41"/>
  <c r="Q70" i="41"/>
  <c r="S70" i="41"/>
  <c r="U70" i="41"/>
  <c r="V70" i="41"/>
  <c r="X70" i="41"/>
  <c r="Z70" i="41"/>
  <c r="AE70" i="41"/>
  <c r="AG70" i="41"/>
  <c r="AI70" i="41"/>
  <c r="AL70" i="41"/>
  <c r="AO70" i="41"/>
  <c r="AT70" i="41"/>
  <c r="AY70" i="41"/>
  <c r="BA70" i="41"/>
  <c r="BD70" i="41"/>
  <c r="BF70" i="41"/>
  <c r="BZ70" i="41"/>
  <c r="CC70" i="41"/>
  <c r="CE70" i="41"/>
  <c r="CG70" i="41"/>
  <c r="CI70" i="41"/>
  <c r="CJ70" i="41"/>
  <c r="CK70" i="41"/>
  <c r="CM70" i="41"/>
  <c r="C71" i="41"/>
  <c r="J71" i="41"/>
  <c r="M71" i="41"/>
  <c r="O71" i="41"/>
  <c r="Q71" i="41"/>
  <c r="S71" i="41"/>
  <c r="U71" i="41"/>
  <c r="V71" i="41"/>
  <c r="X71" i="41"/>
  <c r="Z71" i="41"/>
  <c r="AE71" i="41"/>
  <c r="AG71" i="41"/>
  <c r="AI71" i="41"/>
  <c r="AL71" i="41"/>
  <c r="AO71" i="41"/>
  <c r="AT71" i="41"/>
  <c r="AY71" i="41"/>
  <c r="BA71" i="41"/>
  <c r="BD71" i="41"/>
  <c r="BF71" i="41"/>
  <c r="BZ71" i="41"/>
  <c r="CC71" i="41"/>
  <c r="CE71" i="41"/>
  <c r="CG71" i="41"/>
  <c r="CI71" i="41"/>
  <c r="CJ71" i="41"/>
  <c r="CK71" i="41"/>
  <c r="CM71" i="41"/>
  <c r="C72" i="41"/>
  <c r="J72" i="41"/>
  <c r="M72" i="41"/>
  <c r="O72" i="41"/>
  <c r="Q72" i="41"/>
  <c r="S72" i="41"/>
  <c r="U72" i="41"/>
  <c r="V72" i="41"/>
  <c r="X72" i="41"/>
  <c r="Z72" i="41"/>
  <c r="AE72" i="41"/>
  <c r="AG72" i="41"/>
  <c r="AI72" i="41"/>
  <c r="AL72" i="41"/>
  <c r="AO72" i="41"/>
  <c r="AT72" i="41"/>
  <c r="AY72" i="41"/>
  <c r="BA72" i="41"/>
  <c r="BD72" i="41"/>
  <c r="BF72" i="41"/>
  <c r="BZ72" i="41"/>
  <c r="CC72" i="41"/>
  <c r="CE72" i="41"/>
  <c r="CG72" i="41"/>
  <c r="CI72" i="41"/>
  <c r="CJ72" i="41"/>
  <c r="CK72" i="41"/>
  <c r="CM72" i="41"/>
  <c r="C73" i="41"/>
  <c r="J73" i="41"/>
  <c r="M73" i="41"/>
  <c r="O73" i="41"/>
  <c r="Q73" i="41"/>
  <c r="S73" i="41"/>
  <c r="U73" i="41"/>
  <c r="V73" i="41"/>
  <c r="X73" i="41"/>
  <c r="Z73" i="41"/>
  <c r="AE73" i="41"/>
  <c r="AG73" i="41"/>
  <c r="AI73" i="41"/>
  <c r="AL73" i="41"/>
  <c r="AO73" i="41"/>
  <c r="AT73" i="41"/>
  <c r="AY73" i="41"/>
  <c r="BA73" i="41"/>
  <c r="BD73" i="41"/>
  <c r="BF73" i="41"/>
  <c r="BZ73" i="41"/>
  <c r="CC73" i="41"/>
  <c r="CE73" i="41"/>
  <c r="CG73" i="41"/>
  <c r="CI73" i="41"/>
  <c r="CJ73" i="41"/>
  <c r="CK73" i="41"/>
  <c r="CM73" i="41"/>
  <c r="C74" i="41"/>
  <c r="J74" i="41"/>
  <c r="M74" i="41"/>
  <c r="O74" i="41"/>
  <c r="Q74" i="41"/>
  <c r="S74" i="41"/>
  <c r="U74" i="41"/>
  <c r="V74" i="41"/>
  <c r="X74" i="41"/>
  <c r="Z74" i="41"/>
  <c r="AE74" i="41"/>
  <c r="AG74" i="41"/>
  <c r="AI74" i="41"/>
  <c r="AL74" i="41"/>
  <c r="AO74" i="41"/>
  <c r="AT74" i="41"/>
  <c r="AY74" i="41"/>
  <c r="BA74" i="41"/>
  <c r="BD74" i="41"/>
  <c r="BF74" i="41"/>
  <c r="BZ74" i="41"/>
  <c r="CC74" i="41"/>
  <c r="CE74" i="41"/>
  <c r="CG74" i="41"/>
  <c r="CI74" i="41"/>
  <c r="CJ74" i="41"/>
  <c r="CK74" i="41"/>
  <c r="CM74" i="41"/>
  <c r="C75" i="41"/>
  <c r="J75" i="41"/>
  <c r="M75" i="41"/>
  <c r="O75" i="41"/>
  <c r="Q75" i="41"/>
  <c r="S75" i="41"/>
  <c r="U75" i="41"/>
  <c r="V75" i="41"/>
  <c r="X75" i="41"/>
  <c r="Z75" i="41"/>
  <c r="AE75" i="41"/>
  <c r="AG75" i="41"/>
  <c r="AI75" i="41"/>
  <c r="AL75" i="41"/>
  <c r="AO75" i="41"/>
  <c r="AT75" i="41"/>
  <c r="AY75" i="41"/>
  <c r="BA75" i="41"/>
  <c r="BD75" i="41"/>
  <c r="BF75" i="41"/>
  <c r="BZ75" i="41"/>
  <c r="CC75" i="41"/>
  <c r="CE75" i="41"/>
  <c r="CG75" i="41"/>
  <c r="CI75" i="41"/>
  <c r="CJ75" i="41"/>
  <c r="CK75" i="41"/>
  <c r="CM75" i="41"/>
  <c r="C76" i="41"/>
  <c r="J76" i="41"/>
  <c r="M76" i="41"/>
  <c r="O76" i="41"/>
  <c r="Q76" i="41"/>
  <c r="S76" i="41"/>
  <c r="U76" i="41"/>
  <c r="V76" i="41"/>
  <c r="X76" i="41"/>
  <c r="Z76" i="41"/>
  <c r="AE76" i="41"/>
  <c r="AG76" i="41"/>
  <c r="AI76" i="41"/>
  <c r="AL76" i="41"/>
  <c r="AO76" i="41"/>
  <c r="AT76" i="41"/>
  <c r="AY76" i="41"/>
  <c r="BA76" i="41"/>
  <c r="BD76" i="41"/>
  <c r="BF76" i="41"/>
  <c r="BZ76" i="41"/>
  <c r="CC76" i="41"/>
  <c r="CE76" i="41"/>
  <c r="CG76" i="41"/>
  <c r="CI76" i="41"/>
  <c r="CJ76" i="41"/>
  <c r="CK76" i="41"/>
  <c r="CM76" i="41"/>
  <c r="C77" i="41"/>
  <c r="J77" i="41"/>
  <c r="M77" i="41"/>
  <c r="O77" i="41"/>
  <c r="Q77" i="41"/>
  <c r="S77" i="41"/>
  <c r="U77" i="41"/>
  <c r="V77" i="41"/>
  <c r="X77" i="41"/>
  <c r="Z77" i="41"/>
  <c r="AE77" i="41"/>
  <c r="AG77" i="41"/>
  <c r="AI77" i="41"/>
  <c r="AL77" i="41"/>
  <c r="AO77" i="41"/>
  <c r="AT77" i="41"/>
  <c r="AY77" i="41"/>
  <c r="BA77" i="41"/>
  <c r="BD77" i="41"/>
  <c r="BF77" i="41"/>
  <c r="BZ77" i="41"/>
  <c r="CC77" i="41"/>
  <c r="CE77" i="41"/>
  <c r="CG77" i="41"/>
  <c r="CI77" i="41"/>
  <c r="CJ77" i="41"/>
  <c r="CK77" i="41"/>
  <c r="CM77" i="41"/>
  <c r="C78" i="41"/>
  <c r="J78" i="41"/>
  <c r="M78" i="41"/>
  <c r="O78" i="41"/>
  <c r="Q78" i="41"/>
  <c r="S78" i="41"/>
  <c r="U78" i="41"/>
  <c r="V78" i="41"/>
  <c r="X78" i="41"/>
  <c r="Z78" i="41"/>
  <c r="AE78" i="41"/>
  <c r="AG78" i="41"/>
  <c r="AI78" i="41"/>
  <c r="AL78" i="41"/>
  <c r="AO78" i="41"/>
  <c r="AT78" i="41"/>
  <c r="AY78" i="41"/>
  <c r="BA78" i="41"/>
  <c r="BD78" i="41"/>
  <c r="BF78" i="41"/>
  <c r="BZ78" i="41"/>
  <c r="CC78" i="41"/>
  <c r="CE78" i="41"/>
  <c r="CG78" i="41"/>
  <c r="CI78" i="41"/>
  <c r="CJ78" i="41"/>
  <c r="CK78" i="41"/>
  <c r="CM78" i="41"/>
  <c r="C79" i="41"/>
  <c r="J79" i="41"/>
  <c r="M79" i="41"/>
  <c r="O79" i="41"/>
  <c r="Q79" i="41"/>
  <c r="S79" i="41"/>
  <c r="U79" i="41"/>
  <c r="V79" i="41"/>
  <c r="X79" i="41"/>
  <c r="Z79" i="41"/>
  <c r="AE79" i="41"/>
  <c r="AG79" i="41"/>
  <c r="AI79" i="41"/>
  <c r="AL79" i="41"/>
  <c r="AO79" i="41"/>
  <c r="AT79" i="41"/>
  <c r="AY79" i="41"/>
  <c r="BA79" i="41"/>
  <c r="BD79" i="41"/>
  <c r="BF79" i="41"/>
  <c r="BZ79" i="41"/>
  <c r="CC79" i="41"/>
  <c r="CE79" i="41"/>
  <c r="CG79" i="41"/>
  <c r="CI79" i="41"/>
  <c r="CJ79" i="41"/>
  <c r="CK79" i="41"/>
  <c r="CM79" i="41"/>
  <c r="C80" i="41"/>
  <c r="J80" i="41"/>
  <c r="M80" i="41"/>
  <c r="O80" i="41"/>
  <c r="Q80" i="41"/>
  <c r="S80" i="41"/>
  <c r="U80" i="41"/>
  <c r="V80" i="41"/>
  <c r="X80" i="41"/>
  <c r="Z80" i="41"/>
  <c r="AE80" i="41"/>
  <c r="AG80" i="41"/>
  <c r="AI80" i="41"/>
  <c r="AL80" i="41"/>
  <c r="AO80" i="41"/>
  <c r="AT80" i="41"/>
  <c r="AY80" i="41"/>
  <c r="BA80" i="41"/>
  <c r="BD80" i="41"/>
  <c r="BF80" i="41"/>
  <c r="BZ80" i="41"/>
  <c r="CC80" i="41"/>
  <c r="CE80" i="41"/>
  <c r="CG80" i="41"/>
  <c r="CI80" i="41"/>
  <c r="CJ80" i="41"/>
  <c r="CK80" i="41"/>
  <c r="CM80" i="41"/>
  <c r="C81" i="41"/>
  <c r="J81" i="41"/>
  <c r="M81" i="41"/>
  <c r="O81" i="41"/>
  <c r="Q81" i="41"/>
  <c r="S81" i="41"/>
  <c r="U81" i="41"/>
  <c r="V81" i="41"/>
  <c r="X81" i="41"/>
  <c r="Z81" i="41"/>
  <c r="AE81" i="41"/>
  <c r="AG81" i="41"/>
  <c r="AI81" i="41"/>
  <c r="AL81" i="41"/>
  <c r="AO81" i="41"/>
  <c r="AT81" i="41"/>
  <c r="AY81" i="41"/>
  <c r="BA81" i="41"/>
  <c r="BD81" i="41"/>
  <c r="BF81" i="41"/>
  <c r="BZ81" i="41"/>
  <c r="CC81" i="41"/>
  <c r="CE81" i="41"/>
  <c r="CG81" i="41"/>
  <c r="CI81" i="41"/>
  <c r="CJ81" i="41"/>
  <c r="CK81" i="41"/>
  <c r="CM81" i="41"/>
  <c r="C82" i="41"/>
  <c r="J82" i="41"/>
  <c r="M82" i="41"/>
  <c r="O82" i="41"/>
  <c r="Q82" i="41"/>
  <c r="S82" i="41"/>
  <c r="U82" i="41"/>
  <c r="V82" i="41"/>
  <c r="X82" i="41"/>
  <c r="Z82" i="41"/>
  <c r="AE82" i="41"/>
  <c r="AG82" i="41"/>
  <c r="AI82" i="41"/>
  <c r="AL82" i="41"/>
  <c r="AO82" i="41"/>
  <c r="AT82" i="41"/>
  <c r="AY82" i="41"/>
  <c r="BA82" i="41"/>
  <c r="BD82" i="41"/>
  <c r="BF82" i="41"/>
  <c r="BZ82" i="41"/>
  <c r="CC82" i="41"/>
  <c r="CE82" i="41"/>
  <c r="CG82" i="41"/>
  <c r="CI82" i="41"/>
  <c r="CJ82" i="41"/>
  <c r="CK82" i="41"/>
  <c r="CM82" i="41"/>
  <c r="C83" i="41"/>
  <c r="J83" i="41"/>
  <c r="M83" i="41"/>
  <c r="O83" i="41"/>
  <c r="Q83" i="41"/>
  <c r="S83" i="41"/>
  <c r="U83" i="41"/>
  <c r="V83" i="41"/>
  <c r="X83" i="41"/>
  <c r="Z83" i="41"/>
  <c r="AE83" i="41"/>
  <c r="AG83" i="41"/>
  <c r="AI83" i="41"/>
  <c r="AL83" i="41"/>
  <c r="AO83" i="41"/>
  <c r="AT83" i="41"/>
  <c r="AY83" i="41"/>
  <c r="BA83" i="41"/>
  <c r="BD83" i="41"/>
  <c r="BF83" i="41"/>
  <c r="BZ83" i="41"/>
  <c r="CC83" i="41"/>
  <c r="CE83" i="41"/>
  <c r="CG83" i="41"/>
  <c r="CI83" i="41"/>
  <c r="CJ83" i="41"/>
  <c r="CK83" i="41"/>
  <c r="CM83" i="41"/>
  <c r="C84" i="41"/>
  <c r="J84" i="41"/>
  <c r="M84" i="41"/>
  <c r="O84" i="41"/>
  <c r="Q84" i="41"/>
  <c r="S84" i="41"/>
  <c r="U84" i="41"/>
  <c r="V84" i="41"/>
  <c r="X84" i="41"/>
  <c r="Z84" i="41"/>
  <c r="AE84" i="41"/>
  <c r="AG84" i="41"/>
  <c r="AI84" i="41"/>
  <c r="AL84" i="41"/>
  <c r="AO84" i="41"/>
  <c r="AT84" i="41"/>
  <c r="AY84" i="41"/>
  <c r="BA84" i="41"/>
  <c r="BD84" i="41"/>
  <c r="BF84" i="41"/>
  <c r="BZ84" i="41"/>
  <c r="CC84" i="41"/>
  <c r="CE84" i="41"/>
  <c r="CG84" i="41"/>
  <c r="CI84" i="41"/>
  <c r="CJ84" i="41"/>
  <c r="CK84" i="41"/>
  <c r="CM84" i="41"/>
  <c r="C85" i="41"/>
  <c r="J85" i="41"/>
  <c r="M85" i="41"/>
  <c r="O85" i="41"/>
  <c r="Q85" i="41"/>
  <c r="S85" i="41"/>
  <c r="U85" i="41"/>
  <c r="V85" i="41"/>
  <c r="X85" i="41"/>
  <c r="Z85" i="41"/>
  <c r="AE85" i="41"/>
  <c r="AG85" i="41"/>
  <c r="AI85" i="41"/>
  <c r="AL85" i="41"/>
  <c r="AO85" i="41"/>
  <c r="AT85" i="41"/>
  <c r="AY85" i="41"/>
  <c r="BA85" i="41"/>
  <c r="BD85" i="41"/>
  <c r="BF85" i="41"/>
  <c r="BZ85" i="41"/>
  <c r="CC85" i="41"/>
  <c r="CE85" i="41"/>
  <c r="CG85" i="41"/>
  <c r="CI85" i="41"/>
  <c r="CJ85" i="41"/>
  <c r="CK85" i="41"/>
  <c r="CM85" i="41"/>
  <c r="C86" i="41"/>
  <c r="J86" i="41"/>
  <c r="M86" i="41"/>
  <c r="O86" i="41"/>
  <c r="Q86" i="41"/>
  <c r="S86" i="41"/>
  <c r="U86" i="41"/>
  <c r="V86" i="41"/>
  <c r="X86" i="41"/>
  <c r="Z86" i="41"/>
  <c r="AE86" i="41"/>
  <c r="AG86" i="41"/>
  <c r="AI86" i="41"/>
  <c r="AL86" i="41"/>
  <c r="AO86" i="41"/>
  <c r="AT86" i="41"/>
  <c r="AY86" i="41"/>
  <c r="BA86" i="41"/>
  <c r="BD86" i="41"/>
  <c r="BF86" i="41"/>
  <c r="BZ86" i="41"/>
  <c r="CC86" i="41"/>
  <c r="CE86" i="41"/>
  <c r="CG86" i="41"/>
  <c r="CI86" i="41"/>
  <c r="CJ86" i="41"/>
  <c r="CK86" i="41"/>
  <c r="CM86" i="41"/>
  <c r="C87" i="41"/>
  <c r="J87" i="41"/>
  <c r="M87" i="41"/>
  <c r="O87" i="41"/>
  <c r="Q87" i="41"/>
  <c r="S87" i="41"/>
  <c r="U87" i="41"/>
  <c r="V87" i="41"/>
  <c r="X87" i="41"/>
  <c r="Z87" i="41"/>
  <c r="AE87" i="41"/>
  <c r="AG87" i="41"/>
  <c r="AI87" i="41"/>
  <c r="AL87" i="41"/>
  <c r="AO87" i="41"/>
  <c r="AT87" i="41"/>
  <c r="AY87" i="41"/>
  <c r="BA87" i="41"/>
  <c r="BD87" i="41"/>
  <c r="BF87" i="41"/>
  <c r="BZ87" i="41"/>
  <c r="CC87" i="41"/>
  <c r="CE87" i="41"/>
  <c r="CG87" i="41"/>
  <c r="CI87" i="41"/>
  <c r="CJ87" i="41"/>
  <c r="CK87" i="41"/>
  <c r="CM87" i="41"/>
  <c r="C88" i="41"/>
  <c r="J88" i="41"/>
  <c r="M88" i="41"/>
  <c r="O88" i="41"/>
  <c r="Q88" i="41"/>
  <c r="S88" i="41"/>
  <c r="U88" i="41"/>
  <c r="V88" i="41"/>
  <c r="X88" i="41"/>
  <c r="Z88" i="41"/>
  <c r="AE88" i="41"/>
  <c r="AG88" i="41"/>
  <c r="AI88" i="41"/>
  <c r="AL88" i="41"/>
  <c r="AO88" i="41"/>
  <c r="AT88" i="41"/>
  <c r="AY88" i="41"/>
  <c r="BA88" i="41"/>
  <c r="BD88" i="41"/>
  <c r="BF88" i="41"/>
  <c r="BZ88" i="41"/>
  <c r="CC88" i="41"/>
  <c r="CE88" i="41"/>
  <c r="CG88" i="41"/>
  <c r="CI88" i="41"/>
  <c r="CJ88" i="41"/>
  <c r="CK88" i="41"/>
  <c r="CM88" i="41"/>
  <c r="C89" i="41"/>
  <c r="J89" i="41"/>
  <c r="M89" i="41"/>
  <c r="O89" i="41"/>
  <c r="Q89" i="41"/>
  <c r="S89" i="41"/>
  <c r="U89" i="41"/>
  <c r="V89" i="41"/>
  <c r="X89" i="41"/>
  <c r="Z89" i="41"/>
  <c r="AE89" i="41"/>
  <c r="AG89" i="41"/>
  <c r="AI89" i="41"/>
  <c r="AL89" i="41"/>
  <c r="AO89" i="41"/>
  <c r="AT89" i="41"/>
  <c r="AY89" i="41"/>
  <c r="BA89" i="41"/>
  <c r="BD89" i="41"/>
  <c r="BF89" i="41"/>
  <c r="BZ89" i="41"/>
  <c r="CC89" i="41"/>
  <c r="CE89" i="41"/>
  <c r="CG89" i="41"/>
  <c r="CI89" i="41"/>
  <c r="CJ89" i="41"/>
  <c r="CK89" i="41"/>
  <c r="CM89" i="41"/>
  <c r="C90" i="41"/>
  <c r="J90" i="41"/>
  <c r="M90" i="41"/>
  <c r="O90" i="41"/>
  <c r="Q90" i="41"/>
  <c r="S90" i="41"/>
  <c r="U90" i="41"/>
  <c r="V90" i="41"/>
  <c r="X90" i="41"/>
  <c r="Z90" i="41"/>
  <c r="AE90" i="41"/>
  <c r="AG90" i="41"/>
  <c r="AI90" i="41"/>
  <c r="AL90" i="41"/>
  <c r="AO90" i="41"/>
  <c r="AT90" i="41"/>
  <c r="AY90" i="41"/>
  <c r="BA90" i="41"/>
  <c r="BD90" i="41"/>
  <c r="BF90" i="41"/>
  <c r="BZ90" i="41"/>
  <c r="CC90" i="41"/>
  <c r="CE90" i="41"/>
  <c r="CG90" i="41"/>
  <c r="CI90" i="41"/>
  <c r="CJ90" i="41"/>
  <c r="CK90" i="41"/>
  <c r="CM90" i="41"/>
  <c r="C91" i="41"/>
  <c r="J91" i="41"/>
  <c r="M91" i="41"/>
  <c r="O91" i="41"/>
  <c r="Q91" i="41"/>
  <c r="S91" i="41"/>
  <c r="U91" i="41"/>
  <c r="V91" i="41"/>
  <c r="X91" i="41"/>
  <c r="Z91" i="41"/>
  <c r="AE91" i="41"/>
  <c r="AG91" i="41"/>
  <c r="AI91" i="41"/>
  <c r="AL91" i="41"/>
  <c r="AO91" i="41"/>
  <c r="AT91" i="41"/>
  <c r="AY91" i="41"/>
  <c r="BA91" i="41"/>
  <c r="BD91" i="41"/>
  <c r="BF91" i="41"/>
  <c r="BZ91" i="41"/>
  <c r="CC91" i="41"/>
  <c r="CE91" i="41"/>
  <c r="CG91" i="41"/>
  <c r="CI91" i="41"/>
  <c r="CJ91" i="41"/>
  <c r="CK91" i="41"/>
  <c r="CM91" i="41"/>
  <c r="C92" i="41"/>
  <c r="J92" i="41"/>
  <c r="M92" i="41"/>
  <c r="O92" i="41"/>
  <c r="Q92" i="41"/>
  <c r="S92" i="41"/>
  <c r="U92" i="41"/>
  <c r="V92" i="41"/>
  <c r="X92" i="41"/>
  <c r="Z92" i="41"/>
  <c r="AE92" i="41"/>
  <c r="AG92" i="41"/>
  <c r="AI92" i="41"/>
  <c r="AL92" i="41"/>
  <c r="AO92" i="41"/>
  <c r="AT92" i="41"/>
  <c r="AY92" i="41"/>
  <c r="BA92" i="41"/>
  <c r="BD92" i="41"/>
  <c r="BF92" i="41"/>
  <c r="BZ92" i="41"/>
  <c r="CC92" i="41"/>
  <c r="CE92" i="41"/>
  <c r="CG92" i="41"/>
  <c r="CI92" i="41"/>
  <c r="CJ92" i="41"/>
  <c r="CK92" i="41"/>
  <c r="CM92" i="41"/>
  <c r="C93" i="41"/>
  <c r="J93" i="41"/>
  <c r="M93" i="41"/>
  <c r="O93" i="41"/>
  <c r="Q93" i="41"/>
  <c r="S93" i="41"/>
  <c r="U93" i="41"/>
  <c r="V93" i="41"/>
  <c r="X93" i="41"/>
  <c r="Z93" i="41"/>
  <c r="AE93" i="41"/>
  <c r="AG93" i="41"/>
  <c r="AI93" i="41"/>
  <c r="AL93" i="41"/>
  <c r="AO93" i="41"/>
  <c r="AT93" i="41"/>
  <c r="AY93" i="41"/>
  <c r="BA93" i="41"/>
  <c r="BD93" i="41"/>
  <c r="BF93" i="41"/>
  <c r="BZ93" i="41"/>
  <c r="CC93" i="41"/>
  <c r="CE93" i="41"/>
  <c r="CG93" i="41"/>
  <c r="CI93" i="41"/>
  <c r="CJ93" i="41"/>
  <c r="CK93" i="41"/>
  <c r="CM93" i="41"/>
  <c r="C94" i="41"/>
  <c r="J94" i="41"/>
  <c r="M94" i="41"/>
  <c r="O94" i="41"/>
  <c r="Q94" i="41"/>
  <c r="S94" i="41"/>
  <c r="U94" i="41"/>
  <c r="V94" i="41"/>
  <c r="X94" i="41"/>
  <c r="Z94" i="41"/>
  <c r="AE94" i="41"/>
  <c r="AG94" i="41"/>
  <c r="AI94" i="41"/>
  <c r="AL94" i="41"/>
  <c r="AO94" i="41"/>
  <c r="AT94" i="41"/>
  <c r="AY94" i="41"/>
  <c r="BA94" i="41"/>
  <c r="BD94" i="41"/>
  <c r="BF94" i="41"/>
  <c r="BZ94" i="41"/>
  <c r="CC94" i="41"/>
  <c r="CE94" i="41"/>
  <c r="CG94" i="41"/>
  <c r="CI94" i="41"/>
  <c r="CJ94" i="41"/>
  <c r="CK94" i="41"/>
  <c r="CM94" i="41"/>
  <c r="C95" i="41"/>
  <c r="J95" i="41"/>
  <c r="M95" i="41"/>
  <c r="O95" i="41"/>
  <c r="Q95" i="41"/>
  <c r="S95" i="41"/>
  <c r="U95" i="41"/>
  <c r="V95" i="41"/>
  <c r="X95" i="41"/>
  <c r="Z95" i="41"/>
  <c r="AE95" i="41"/>
  <c r="AG95" i="41"/>
  <c r="AI95" i="41"/>
  <c r="AL95" i="41"/>
  <c r="AO95" i="41"/>
  <c r="AT95" i="41"/>
  <c r="AY95" i="41"/>
  <c r="BA95" i="41"/>
  <c r="BD95" i="41"/>
  <c r="BF95" i="41"/>
  <c r="BZ95" i="41"/>
  <c r="CC95" i="41"/>
  <c r="CE95" i="41"/>
  <c r="CG95" i="41"/>
  <c r="CI95" i="41"/>
  <c r="CJ95" i="41"/>
  <c r="CK95" i="41"/>
  <c r="CM95" i="41"/>
  <c r="C96" i="41"/>
  <c r="J96" i="41"/>
  <c r="M96" i="41"/>
  <c r="O96" i="41"/>
  <c r="Q96" i="41"/>
  <c r="S96" i="41"/>
  <c r="U96" i="41"/>
  <c r="V96" i="41"/>
  <c r="X96" i="41"/>
  <c r="Z96" i="41"/>
  <c r="AE96" i="41"/>
  <c r="AG96" i="41"/>
  <c r="AI96" i="41"/>
  <c r="AL96" i="41"/>
  <c r="AO96" i="41"/>
  <c r="AT96" i="41"/>
  <c r="AY96" i="41"/>
  <c r="BA96" i="41"/>
  <c r="BD96" i="41"/>
  <c r="BF96" i="41"/>
  <c r="BZ96" i="41"/>
  <c r="CC96" i="41"/>
  <c r="CE96" i="41"/>
  <c r="CG96" i="41"/>
  <c r="CI96" i="41"/>
  <c r="CJ96" i="41"/>
  <c r="CK96" i="41"/>
  <c r="CM96" i="41"/>
  <c r="C97" i="41"/>
  <c r="J97" i="41"/>
  <c r="M97" i="41"/>
  <c r="O97" i="41"/>
  <c r="Q97" i="41"/>
  <c r="S97" i="41"/>
  <c r="U97" i="41"/>
  <c r="V97" i="41"/>
  <c r="X97" i="41"/>
  <c r="Z97" i="41"/>
  <c r="AE97" i="41"/>
  <c r="AG97" i="41"/>
  <c r="AI97" i="41"/>
  <c r="AL97" i="41"/>
  <c r="AO97" i="41"/>
  <c r="AT97" i="41"/>
  <c r="AY97" i="41"/>
  <c r="BA97" i="41"/>
  <c r="BD97" i="41"/>
  <c r="BF97" i="41"/>
  <c r="BZ97" i="41"/>
  <c r="CC97" i="41"/>
  <c r="CE97" i="41"/>
  <c r="CG97" i="41"/>
  <c r="CI97" i="41"/>
  <c r="CJ97" i="41"/>
  <c r="CK97" i="41"/>
  <c r="CM97" i="41"/>
  <c r="C98" i="41"/>
  <c r="J98" i="41"/>
  <c r="M98" i="41"/>
  <c r="O98" i="41"/>
  <c r="Q98" i="41"/>
  <c r="S98" i="41"/>
  <c r="U98" i="41"/>
  <c r="V98" i="41"/>
  <c r="X98" i="41"/>
  <c r="Z98" i="41"/>
  <c r="AE98" i="41"/>
  <c r="AG98" i="41"/>
  <c r="AI98" i="41"/>
  <c r="AL98" i="41"/>
  <c r="AO98" i="41"/>
  <c r="AT98" i="41"/>
  <c r="AY98" i="41"/>
  <c r="BA98" i="41"/>
  <c r="BD98" i="41"/>
  <c r="BF98" i="41"/>
  <c r="BZ98" i="41"/>
  <c r="CC98" i="41"/>
  <c r="CE98" i="41"/>
  <c r="CG98" i="41"/>
  <c r="CI98" i="41"/>
  <c r="CJ98" i="41"/>
  <c r="CK98" i="41"/>
  <c r="CM98" i="41"/>
  <c r="C99" i="41"/>
  <c r="J99" i="41"/>
  <c r="M99" i="41"/>
  <c r="O99" i="41"/>
  <c r="Q99" i="41"/>
  <c r="S99" i="41"/>
  <c r="U99" i="41"/>
  <c r="V99" i="41"/>
  <c r="X99" i="41"/>
  <c r="Z99" i="41"/>
  <c r="AE99" i="41"/>
  <c r="AG99" i="41"/>
  <c r="AI99" i="41"/>
  <c r="AL99" i="41"/>
  <c r="AO99" i="41"/>
  <c r="AT99" i="41"/>
  <c r="AY99" i="41"/>
  <c r="BA99" i="41"/>
  <c r="BD99" i="41"/>
  <c r="BF99" i="41"/>
  <c r="BZ99" i="41"/>
  <c r="CC99" i="41"/>
  <c r="CE99" i="41"/>
  <c r="CG99" i="41"/>
  <c r="CI99" i="41"/>
  <c r="CJ99" i="41"/>
  <c r="CK99" i="41"/>
  <c r="CM99" i="41"/>
  <c r="C100" i="41"/>
  <c r="J100" i="41"/>
  <c r="M100" i="41"/>
  <c r="O100" i="41"/>
  <c r="Q100" i="41"/>
  <c r="S100" i="41"/>
  <c r="U100" i="41"/>
  <c r="V100" i="41"/>
  <c r="X100" i="41"/>
  <c r="Z100" i="41"/>
  <c r="AE100" i="41"/>
  <c r="AG100" i="41"/>
  <c r="AI100" i="41"/>
  <c r="AL100" i="41"/>
  <c r="AO100" i="41"/>
  <c r="AT100" i="41"/>
  <c r="AY100" i="41"/>
  <c r="BA100" i="41"/>
  <c r="BD100" i="41"/>
  <c r="BF100" i="41"/>
  <c r="BZ100" i="41"/>
  <c r="CC100" i="41"/>
  <c r="CE100" i="41"/>
  <c r="CG100" i="41"/>
  <c r="CI100" i="41"/>
  <c r="CJ100" i="41"/>
  <c r="CK100" i="41"/>
  <c r="CM100" i="41"/>
  <c r="C101" i="41"/>
  <c r="J101" i="41"/>
  <c r="M101" i="41"/>
  <c r="O101" i="41"/>
  <c r="Q101" i="41"/>
  <c r="S101" i="41"/>
  <c r="U101" i="41"/>
  <c r="V101" i="41"/>
  <c r="X101" i="41"/>
  <c r="Z101" i="41"/>
  <c r="AE101" i="41"/>
  <c r="AG101" i="41"/>
  <c r="AI101" i="41"/>
  <c r="AL101" i="41"/>
  <c r="AO101" i="41"/>
  <c r="AT101" i="41"/>
  <c r="AY101" i="41"/>
  <c r="BA101" i="41"/>
  <c r="BD101" i="41"/>
  <c r="BF101" i="41"/>
  <c r="BZ101" i="41"/>
  <c r="CC101" i="41"/>
  <c r="CE101" i="41"/>
  <c r="CG101" i="41"/>
  <c r="CI101" i="41"/>
  <c r="CJ101" i="41"/>
  <c r="CK101" i="41"/>
  <c r="CM101" i="41"/>
  <c r="C102" i="41"/>
  <c r="J102" i="41"/>
  <c r="M102" i="41"/>
  <c r="O102" i="41"/>
  <c r="Q102" i="41"/>
  <c r="S102" i="41"/>
  <c r="U102" i="41"/>
  <c r="V102" i="41"/>
  <c r="X102" i="41"/>
  <c r="Z102" i="41"/>
  <c r="AE102" i="41"/>
  <c r="AG102" i="41"/>
  <c r="AI102" i="41"/>
  <c r="AL102" i="41"/>
  <c r="AO102" i="41"/>
  <c r="AT102" i="41"/>
  <c r="AY102" i="41"/>
  <c r="BA102" i="41"/>
  <c r="BD102" i="41"/>
  <c r="BF102" i="41"/>
  <c r="BZ102" i="41"/>
  <c r="CC102" i="41"/>
  <c r="CE102" i="41"/>
  <c r="CG102" i="41"/>
  <c r="CI102" i="41"/>
  <c r="CJ102" i="41"/>
  <c r="CK102" i="41"/>
  <c r="CM102" i="41"/>
  <c r="C103" i="41"/>
  <c r="J103" i="41"/>
  <c r="M103" i="41"/>
  <c r="O103" i="41"/>
  <c r="Q103" i="41"/>
  <c r="S103" i="41"/>
  <c r="U103" i="41"/>
  <c r="V103" i="41"/>
  <c r="X103" i="41"/>
  <c r="Z103" i="41"/>
  <c r="AE103" i="41"/>
  <c r="AG103" i="41"/>
  <c r="AI103" i="41"/>
  <c r="AL103" i="41"/>
  <c r="AO103" i="41"/>
  <c r="AT103" i="41"/>
  <c r="AY103" i="41"/>
  <c r="BA103" i="41"/>
  <c r="BD103" i="41"/>
  <c r="BF103" i="41"/>
  <c r="BZ103" i="41"/>
  <c r="CC103" i="41"/>
  <c r="CE103" i="41"/>
  <c r="CG103" i="41"/>
  <c r="CI103" i="41"/>
  <c r="CJ103" i="41"/>
  <c r="CK103" i="41"/>
  <c r="CM103" i="41"/>
  <c r="C104" i="41"/>
  <c r="J104" i="41"/>
  <c r="M104" i="41"/>
  <c r="O104" i="41"/>
  <c r="Q104" i="41"/>
  <c r="S104" i="41"/>
  <c r="U104" i="41"/>
  <c r="V104" i="41"/>
  <c r="X104" i="41"/>
  <c r="Z104" i="41"/>
  <c r="AE104" i="41"/>
  <c r="AG104" i="41"/>
  <c r="AI104" i="41"/>
  <c r="AL104" i="41"/>
  <c r="AO104" i="41"/>
  <c r="AT104" i="41"/>
  <c r="AY104" i="41"/>
  <c r="BA104" i="41"/>
  <c r="BD104" i="41"/>
  <c r="BF104" i="41"/>
  <c r="BZ104" i="41"/>
  <c r="CC104" i="41"/>
  <c r="CE104" i="41"/>
  <c r="CG104" i="41"/>
  <c r="CI104" i="41"/>
  <c r="CJ104" i="41"/>
  <c r="CK104" i="41"/>
  <c r="CM104" i="41"/>
  <c r="C105" i="41"/>
  <c r="J105" i="41"/>
  <c r="M105" i="41"/>
  <c r="O105" i="41"/>
  <c r="Q105" i="41"/>
  <c r="S105" i="41"/>
  <c r="U105" i="41"/>
  <c r="V105" i="41"/>
  <c r="X105" i="41"/>
  <c r="Z105" i="41"/>
  <c r="AE105" i="41"/>
  <c r="AG105" i="41"/>
  <c r="AI105" i="41"/>
  <c r="AL105" i="41"/>
  <c r="AO105" i="41"/>
  <c r="AT105" i="41"/>
  <c r="AY105" i="41"/>
  <c r="BA105" i="41"/>
  <c r="BD105" i="41"/>
  <c r="BF105" i="41"/>
  <c r="BZ105" i="41"/>
  <c r="CC105" i="41"/>
  <c r="CE105" i="41"/>
  <c r="CG105" i="41"/>
  <c r="CI105" i="41"/>
  <c r="CJ105" i="41"/>
  <c r="CK105" i="41"/>
  <c r="CM105" i="41"/>
  <c r="C106" i="41"/>
  <c r="J106" i="41"/>
  <c r="M106" i="41"/>
  <c r="O106" i="41"/>
  <c r="Q106" i="41"/>
  <c r="S106" i="41"/>
  <c r="U106" i="41"/>
  <c r="V106" i="41"/>
  <c r="X106" i="41"/>
  <c r="Z106" i="41"/>
  <c r="AE106" i="41"/>
  <c r="AG106" i="41"/>
  <c r="AI106" i="41"/>
  <c r="AL106" i="41"/>
  <c r="AO106" i="41"/>
  <c r="AT106" i="41"/>
  <c r="AY106" i="41"/>
  <c r="BA106" i="41"/>
  <c r="BD106" i="41"/>
  <c r="BF106" i="41"/>
  <c r="BZ106" i="41"/>
  <c r="CC106" i="41"/>
  <c r="CE106" i="41"/>
  <c r="CG106" i="41"/>
  <c r="CI106" i="41"/>
  <c r="CJ106" i="41"/>
  <c r="CK106" i="41"/>
  <c r="CM106" i="41"/>
  <c r="C107" i="41"/>
  <c r="J107" i="41"/>
  <c r="M107" i="41"/>
  <c r="O107" i="41"/>
  <c r="Q107" i="41"/>
  <c r="S107" i="41"/>
  <c r="U107" i="41"/>
  <c r="V107" i="41"/>
  <c r="X107" i="41"/>
  <c r="Z107" i="41"/>
  <c r="AE107" i="41"/>
  <c r="AG107" i="41"/>
  <c r="AI107" i="41"/>
  <c r="AL107" i="41"/>
  <c r="AO107" i="41"/>
  <c r="AT107" i="41"/>
  <c r="AY107" i="41"/>
  <c r="BA107" i="41"/>
  <c r="BD107" i="41"/>
  <c r="BF107" i="41"/>
  <c r="BZ107" i="41"/>
  <c r="CC107" i="41"/>
  <c r="CE107" i="41"/>
  <c r="CG107" i="41"/>
  <c r="CI107" i="41"/>
  <c r="CJ107" i="41"/>
  <c r="CK107" i="41"/>
  <c r="CM107" i="41"/>
  <c r="C108" i="41"/>
  <c r="J108" i="41"/>
  <c r="M108" i="41"/>
  <c r="O108" i="41"/>
  <c r="Q108" i="41"/>
  <c r="S108" i="41"/>
  <c r="U108" i="41"/>
  <c r="V108" i="41"/>
  <c r="X108" i="41"/>
  <c r="Z108" i="41"/>
  <c r="AE108" i="41"/>
  <c r="AG108" i="41"/>
  <c r="AI108" i="41"/>
  <c r="AL108" i="41"/>
  <c r="AO108" i="41"/>
  <c r="AT108" i="41"/>
  <c r="AY108" i="41"/>
  <c r="BA108" i="41"/>
  <c r="BD108" i="41"/>
  <c r="BF108" i="41"/>
  <c r="BZ108" i="41"/>
  <c r="CC108" i="41"/>
  <c r="CE108" i="41"/>
  <c r="CG108" i="41"/>
  <c r="CI108" i="41"/>
  <c r="CJ108" i="41"/>
  <c r="CK108" i="41"/>
  <c r="CM108" i="41"/>
  <c r="C109" i="41"/>
  <c r="J109" i="41"/>
  <c r="M109" i="41"/>
  <c r="O109" i="41"/>
  <c r="Q109" i="41"/>
  <c r="S109" i="41"/>
  <c r="U109" i="41"/>
  <c r="V109" i="41"/>
  <c r="X109" i="41"/>
  <c r="Z109" i="41"/>
  <c r="AE109" i="41"/>
  <c r="AG109" i="41"/>
  <c r="AI109" i="41"/>
  <c r="AL109" i="41"/>
  <c r="AO109" i="41"/>
  <c r="AT109" i="41"/>
  <c r="AY109" i="41"/>
  <c r="BA109" i="41"/>
  <c r="BD109" i="41"/>
  <c r="BF109" i="41"/>
  <c r="BZ109" i="41"/>
  <c r="CC109" i="41"/>
  <c r="CE109" i="41"/>
  <c r="CG109" i="41"/>
  <c r="CI109" i="41"/>
  <c r="CJ109" i="41"/>
  <c r="CK109" i="41"/>
  <c r="CM109" i="41"/>
  <c r="C110" i="41"/>
  <c r="J110" i="41"/>
  <c r="M110" i="41"/>
  <c r="O110" i="41"/>
  <c r="Q110" i="41"/>
  <c r="S110" i="41"/>
  <c r="U110" i="41"/>
  <c r="V110" i="41"/>
  <c r="X110" i="41"/>
  <c r="Z110" i="41"/>
  <c r="AE110" i="41"/>
  <c r="AG110" i="41"/>
  <c r="AI110" i="41"/>
  <c r="AL110" i="41"/>
  <c r="AO110" i="41"/>
  <c r="AT110" i="41"/>
  <c r="AY110" i="41"/>
  <c r="BA110" i="41"/>
  <c r="BD110" i="41"/>
  <c r="BF110" i="41"/>
  <c r="BZ110" i="41"/>
  <c r="CC110" i="41"/>
  <c r="CE110" i="41"/>
  <c r="CG110" i="41"/>
  <c r="CI110" i="41"/>
  <c r="CJ110" i="41"/>
  <c r="CK110" i="41"/>
  <c r="CM110" i="41"/>
  <c r="C111" i="41"/>
  <c r="J111" i="41"/>
  <c r="M111" i="41"/>
  <c r="O111" i="41"/>
  <c r="Q111" i="41"/>
  <c r="S111" i="41"/>
  <c r="U111" i="41"/>
  <c r="V111" i="41"/>
  <c r="X111" i="41"/>
  <c r="Z111" i="41"/>
  <c r="AE111" i="41"/>
  <c r="AG111" i="41"/>
  <c r="AI111" i="41"/>
  <c r="AL111" i="41"/>
  <c r="AO111" i="41"/>
  <c r="AT111" i="41"/>
  <c r="AY111" i="41"/>
  <c r="BA111" i="41"/>
  <c r="BD111" i="41"/>
  <c r="BF111" i="41"/>
  <c r="BZ111" i="41"/>
  <c r="CC111" i="41"/>
  <c r="CE111" i="41"/>
  <c r="CG111" i="41"/>
  <c r="CI111" i="41"/>
  <c r="CJ111" i="41"/>
  <c r="CK111" i="41"/>
  <c r="CM111" i="41"/>
  <c r="C112" i="41"/>
  <c r="J112" i="41"/>
  <c r="M112" i="41"/>
  <c r="O112" i="41"/>
  <c r="Q112" i="41"/>
  <c r="S112" i="41"/>
  <c r="U112" i="41"/>
  <c r="V112" i="41"/>
  <c r="X112" i="41"/>
  <c r="Z112" i="41"/>
  <c r="AE112" i="41"/>
  <c r="AG112" i="41"/>
  <c r="AI112" i="41"/>
  <c r="AL112" i="41"/>
  <c r="AO112" i="41"/>
  <c r="AT112" i="41"/>
  <c r="AY112" i="41"/>
  <c r="BA112" i="41"/>
  <c r="BD112" i="41"/>
  <c r="BF112" i="41"/>
  <c r="BZ112" i="41"/>
  <c r="CC112" i="41"/>
  <c r="CE112" i="41"/>
  <c r="CG112" i="41"/>
  <c r="CI112" i="41"/>
  <c r="CJ112" i="41"/>
  <c r="CK112" i="41"/>
  <c r="CM112" i="41"/>
  <c r="C113" i="41"/>
  <c r="J113" i="41"/>
  <c r="M113" i="41"/>
  <c r="O113" i="41"/>
  <c r="Q113" i="41"/>
  <c r="S113" i="41"/>
  <c r="U113" i="41"/>
  <c r="V113" i="41"/>
  <c r="X113" i="41"/>
  <c r="Z113" i="41"/>
  <c r="AE113" i="41"/>
  <c r="AG113" i="41"/>
  <c r="AI113" i="41"/>
  <c r="AL113" i="41"/>
  <c r="AO113" i="41"/>
  <c r="AT113" i="41"/>
  <c r="AY113" i="41"/>
  <c r="BA113" i="41"/>
  <c r="BD113" i="41"/>
  <c r="BF113" i="41"/>
  <c r="BZ113" i="41"/>
  <c r="CC113" i="41"/>
  <c r="CE113" i="41"/>
  <c r="CG113" i="41"/>
  <c r="CI113" i="41"/>
  <c r="CJ113" i="41"/>
  <c r="CK113" i="41"/>
  <c r="CM113" i="41"/>
  <c r="C114" i="41"/>
  <c r="J114" i="41"/>
  <c r="M114" i="41"/>
  <c r="O114" i="41"/>
  <c r="Q114" i="41"/>
  <c r="S114" i="41"/>
  <c r="U114" i="41"/>
  <c r="V114" i="41"/>
  <c r="X114" i="41"/>
  <c r="Z114" i="41"/>
  <c r="AE114" i="41"/>
  <c r="AG114" i="41"/>
  <c r="AI114" i="41"/>
  <c r="AL114" i="41"/>
  <c r="AO114" i="41"/>
  <c r="AT114" i="41"/>
  <c r="AY114" i="41"/>
  <c r="BA114" i="41"/>
  <c r="BD114" i="41"/>
  <c r="BF114" i="41"/>
  <c r="BZ114" i="41"/>
  <c r="CC114" i="41"/>
  <c r="CE114" i="41"/>
  <c r="CG114" i="41"/>
  <c r="CI114" i="41"/>
  <c r="CJ114" i="41"/>
  <c r="CK114" i="41"/>
  <c r="CM114" i="41"/>
  <c r="C115" i="41"/>
  <c r="J115" i="41"/>
  <c r="M115" i="41"/>
  <c r="O115" i="41"/>
  <c r="Q115" i="41"/>
  <c r="S115" i="41"/>
  <c r="U115" i="41"/>
  <c r="V115" i="41"/>
  <c r="X115" i="41"/>
  <c r="Z115" i="41"/>
  <c r="AE115" i="41"/>
  <c r="AG115" i="41"/>
  <c r="AI115" i="41"/>
  <c r="AL115" i="41"/>
  <c r="AO115" i="41"/>
  <c r="AT115" i="41"/>
  <c r="AY115" i="41"/>
  <c r="BA115" i="41"/>
  <c r="BD115" i="41"/>
  <c r="BF115" i="41"/>
  <c r="BZ115" i="41"/>
  <c r="CC115" i="41"/>
  <c r="CE115" i="41"/>
  <c r="CG115" i="41"/>
  <c r="CI115" i="41"/>
  <c r="CJ115" i="41"/>
  <c r="CK115" i="41"/>
  <c r="CM115" i="41"/>
  <c r="C116" i="41"/>
  <c r="J116" i="41"/>
  <c r="M116" i="41"/>
  <c r="O116" i="41"/>
  <c r="Q116" i="41"/>
  <c r="S116" i="41"/>
  <c r="U116" i="41"/>
  <c r="V116" i="41"/>
  <c r="X116" i="41"/>
  <c r="Z116" i="41"/>
  <c r="AE116" i="41"/>
  <c r="AG116" i="41"/>
  <c r="AI116" i="41"/>
  <c r="AL116" i="41"/>
  <c r="AO116" i="41"/>
  <c r="AT116" i="41"/>
  <c r="AY116" i="41"/>
  <c r="BA116" i="41"/>
  <c r="BD116" i="41"/>
  <c r="BF116" i="41"/>
  <c r="BZ116" i="41"/>
  <c r="CC116" i="41"/>
  <c r="CE116" i="41"/>
  <c r="CG116" i="41"/>
  <c r="CI116" i="41"/>
  <c r="CJ116" i="41"/>
  <c r="CK116" i="41"/>
  <c r="CM116" i="41"/>
  <c r="C117" i="41"/>
  <c r="J117" i="41"/>
  <c r="M117" i="41"/>
  <c r="O117" i="41"/>
  <c r="Q117" i="41"/>
  <c r="S117" i="41"/>
  <c r="U117" i="41"/>
  <c r="V117" i="41"/>
  <c r="X117" i="41"/>
  <c r="Z117" i="41"/>
  <c r="AE117" i="41"/>
  <c r="AG117" i="41"/>
  <c r="AI117" i="41"/>
  <c r="AL117" i="41"/>
  <c r="AO117" i="41"/>
  <c r="AT117" i="41"/>
  <c r="AY117" i="41"/>
  <c r="BA117" i="41"/>
  <c r="BD117" i="41"/>
  <c r="BF117" i="41"/>
  <c r="BZ117" i="41"/>
  <c r="CC117" i="41"/>
  <c r="CE117" i="41"/>
  <c r="CG117" i="41"/>
  <c r="CI117" i="41"/>
  <c r="CJ117" i="41"/>
  <c r="CK117" i="41"/>
  <c r="CM117" i="41"/>
  <c r="C118" i="41"/>
  <c r="J118" i="41"/>
  <c r="M118" i="41"/>
  <c r="O118" i="41"/>
  <c r="Q118" i="41"/>
  <c r="S118" i="41"/>
  <c r="U118" i="41"/>
  <c r="V118" i="41"/>
  <c r="X118" i="41"/>
  <c r="Z118" i="41"/>
  <c r="AE118" i="41"/>
  <c r="AG118" i="41"/>
  <c r="AI118" i="41"/>
  <c r="AL118" i="41"/>
  <c r="AO118" i="41"/>
  <c r="AT118" i="41"/>
  <c r="AY118" i="41"/>
  <c r="BA118" i="41"/>
  <c r="BD118" i="41"/>
  <c r="BF118" i="41"/>
  <c r="BZ118" i="41"/>
  <c r="CC118" i="41"/>
  <c r="CE118" i="41"/>
  <c r="CG118" i="41"/>
  <c r="CI118" i="41"/>
  <c r="CJ118" i="41"/>
  <c r="CK118" i="41"/>
  <c r="CM118" i="41"/>
  <c r="C119" i="41"/>
  <c r="J119" i="41"/>
  <c r="M119" i="41"/>
  <c r="O119" i="41"/>
  <c r="Q119" i="41"/>
  <c r="S119" i="41"/>
  <c r="U119" i="41"/>
  <c r="V119" i="41"/>
  <c r="X119" i="41"/>
  <c r="Z119" i="41"/>
  <c r="AE119" i="41"/>
  <c r="AG119" i="41"/>
  <c r="AI119" i="41"/>
  <c r="AL119" i="41"/>
  <c r="AO119" i="41"/>
  <c r="AT119" i="41"/>
  <c r="AY119" i="41"/>
  <c r="BA119" i="41"/>
  <c r="BD119" i="41"/>
  <c r="BF119" i="41"/>
  <c r="BZ119" i="41"/>
  <c r="CC119" i="41"/>
  <c r="CE119" i="41"/>
  <c r="CG119" i="41"/>
  <c r="CI119" i="41"/>
  <c r="CJ119" i="41"/>
  <c r="CK119" i="41"/>
  <c r="CM119" i="41"/>
  <c r="C120" i="41"/>
  <c r="J120" i="41"/>
  <c r="M120" i="41"/>
  <c r="O120" i="41"/>
  <c r="Q120" i="41"/>
  <c r="S120" i="41"/>
  <c r="U120" i="41"/>
  <c r="V120" i="41"/>
  <c r="X120" i="41"/>
  <c r="Z120" i="41"/>
  <c r="AE120" i="41"/>
  <c r="AG120" i="41"/>
  <c r="AI120" i="41"/>
  <c r="AL120" i="41"/>
  <c r="AO120" i="41"/>
  <c r="AT120" i="41"/>
  <c r="AY120" i="41"/>
  <c r="BA120" i="41"/>
  <c r="BD120" i="41"/>
  <c r="BF120" i="41"/>
  <c r="BZ120" i="41"/>
  <c r="CC120" i="41"/>
  <c r="CE120" i="41"/>
  <c r="CG120" i="41"/>
  <c r="CI120" i="41"/>
  <c r="CJ120" i="41"/>
  <c r="CK120" i="41"/>
  <c r="CM120" i="41"/>
  <c r="C121" i="41"/>
  <c r="J121" i="41"/>
  <c r="M121" i="41"/>
  <c r="O121" i="41"/>
  <c r="Q121" i="41"/>
  <c r="S121" i="41"/>
  <c r="U121" i="41"/>
  <c r="V121" i="41"/>
  <c r="X121" i="41"/>
  <c r="Z121" i="41"/>
  <c r="AE121" i="41"/>
  <c r="AG121" i="41"/>
  <c r="AI121" i="41"/>
  <c r="AL121" i="41"/>
  <c r="AO121" i="41"/>
  <c r="AT121" i="41"/>
  <c r="AY121" i="41"/>
  <c r="BA121" i="41"/>
  <c r="BD121" i="41"/>
  <c r="BF121" i="41"/>
  <c r="BZ121" i="41"/>
  <c r="CC121" i="41"/>
  <c r="CE121" i="41"/>
  <c r="CG121" i="41"/>
  <c r="CI121" i="41"/>
  <c r="CJ121" i="41"/>
  <c r="CK121" i="41"/>
  <c r="CM121" i="41"/>
  <c r="C122" i="41"/>
  <c r="J122" i="41"/>
  <c r="M122" i="41"/>
  <c r="O122" i="41"/>
  <c r="Q122" i="41"/>
  <c r="S122" i="41"/>
  <c r="U122" i="41"/>
  <c r="V122" i="41"/>
  <c r="X122" i="41"/>
  <c r="Z122" i="41"/>
  <c r="AE122" i="41"/>
  <c r="AG122" i="41"/>
  <c r="AI122" i="41"/>
  <c r="AL122" i="41"/>
  <c r="AO122" i="41"/>
  <c r="AT122" i="41"/>
  <c r="AY122" i="41"/>
  <c r="BA122" i="41"/>
  <c r="BD122" i="41"/>
  <c r="BF122" i="41"/>
  <c r="BZ122" i="41"/>
  <c r="CC122" i="41"/>
  <c r="CE122" i="41"/>
  <c r="CG122" i="41"/>
  <c r="CI122" i="41"/>
  <c r="CJ122" i="41"/>
  <c r="CK122" i="41"/>
  <c r="CM122" i="41"/>
  <c r="C123" i="41"/>
  <c r="J123" i="41"/>
  <c r="M123" i="41"/>
  <c r="O123" i="41"/>
  <c r="Q123" i="41"/>
  <c r="S123" i="41"/>
  <c r="U123" i="41"/>
  <c r="V123" i="41"/>
  <c r="X123" i="41"/>
  <c r="Z123" i="41"/>
  <c r="AE123" i="41"/>
  <c r="AG123" i="41"/>
  <c r="AI123" i="41"/>
  <c r="AL123" i="41"/>
  <c r="AO123" i="41"/>
  <c r="AT123" i="41"/>
  <c r="AY123" i="41"/>
  <c r="BA123" i="41"/>
  <c r="BD123" i="41"/>
  <c r="BF123" i="41"/>
  <c r="BZ123" i="41"/>
  <c r="CC123" i="41"/>
  <c r="CE123" i="41"/>
  <c r="CG123" i="41"/>
  <c r="CI123" i="41"/>
  <c r="CJ123" i="41"/>
  <c r="CK123" i="41"/>
  <c r="CM123" i="41"/>
  <c r="C124" i="41"/>
  <c r="J124" i="41"/>
  <c r="M124" i="41"/>
  <c r="O124" i="41"/>
  <c r="Q124" i="41"/>
  <c r="S124" i="41"/>
  <c r="U124" i="41"/>
  <c r="V124" i="41"/>
  <c r="X124" i="41"/>
  <c r="Z124" i="41"/>
  <c r="AE124" i="41"/>
  <c r="AG124" i="41"/>
  <c r="AI124" i="41"/>
  <c r="AL124" i="41"/>
  <c r="AO124" i="41"/>
  <c r="AT124" i="41"/>
  <c r="AY124" i="41"/>
  <c r="BA124" i="41"/>
  <c r="BD124" i="41"/>
  <c r="BF124" i="41"/>
  <c r="BZ124" i="41"/>
  <c r="CC124" i="41"/>
  <c r="CE124" i="41"/>
  <c r="CG124" i="41"/>
  <c r="CI124" i="41"/>
  <c r="CJ124" i="41"/>
  <c r="CK124" i="41"/>
  <c r="CM124" i="41"/>
  <c r="C125" i="41"/>
  <c r="J125" i="41"/>
  <c r="M125" i="41"/>
  <c r="O125" i="41"/>
  <c r="Q125" i="41"/>
  <c r="S125" i="41"/>
  <c r="U125" i="41"/>
  <c r="V125" i="41"/>
  <c r="X125" i="41"/>
  <c r="Z125" i="41"/>
  <c r="AE125" i="41"/>
  <c r="AG125" i="41"/>
  <c r="AI125" i="41"/>
  <c r="AL125" i="41"/>
  <c r="AO125" i="41"/>
  <c r="AT125" i="41"/>
  <c r="AY125" i="41"/>
  <c r="BA125" i="41"/>
  <c r="BD125" i="41"/>
  <c r="BF125" i="41"/>
  <c r="BZ125" i="41"/>
  <c r="CC125" i="41"/>
  <c r="CE125" i="41"/>
  <c r="CG125" i="41"/>
  <c r="CI125" i="41"/>
  <c r="CJ125" i="41"/>
  <c r="CK125" i="41"/>
  <c r="CM125" i="41"/>
  <c r="C126" i="41"/>
  <c r="J126" i="41"/>
  <c r="M126" i="41"/>
  <c r="O126" i="41"/>
  <c r="Q126" i="41"/>
  <c r="S126" i="41"/>
  <c r="U126" i="41"/>
  <c r="V126" i="41"/>
  <c r="X126" i="41"/>
  <c r="Z126" i="41"/>
  <c r="AE126" i="41"/>
  <c r="AG126" i="41"/>
  <c r="AI126" i="41"/>
  <c r="AL126" i="41"/>
  <c r="AO126" i="41"/>
  <c r="AT126" i="41"/>
  <c r="AY126" i="41"/>
  <c r="BA126" i="41"/>
  <c r="BD126" i="41"/>
  <c r="BF126" i="41"/>
  <c r="BZ126" i="41"/>
  <c r="CC126" i="41"/>
  <c r="CE126" i="41"/>
  <c r="CG126" i="41"/>
  <c r="CI126" i="41"/>
  <c r="CJ126" i="41"/>
  <c r="CK126" i="41"/>
  <c r="CM126" i="41"/>
  <c r="C127" i="41"/>
  <c r="J127" i="41"/>
  <c r="M127" i="41"/>
  <c r="O127" i="41"/>
  <c r="Q127" i="41"/>
  <c r="S127" i="41"/>
  <c r="U127" i="41"/>
  <c r="V127" i="41"/>
  <c r="X127" i="41"/>
  <c r="Z127" i="41"/>
  <c r="AE127" i="41"/>
  <c r="AG127" i="41"/>
  <c r="AI127" i="41"/>
  <c r="AL127" i="41"/>
  <c r="AO127" i="41"/>
  <c r="AT127" i="41"/>
  <c r="AY127" i="41"/>
  <c r="BA127" i="41"/>
  <c r="BD127" i="41"/>
  <c r="BF127" i="41"/>
  <c r="BZ127" i="41"/>
  <c r="CC127" i="41"/>
  <c r="CE127" i="41"/>
  <c r="CG127" i="41"/>
  <c r="CI127" i="41"/>
  <c r="CJ127" i="41"/>
  <c r="CK127" i="41"/>
  <c r="CM127" i="41"/>
  <c r="C128" i="41"/>
  <c r="J128" i="41"/>
  <c r="M128" i="41"/>
  <c r="O128" i="41"/>
  <c r="Q128" i="41"/>
  <c r="S128" i="41"/>
  <c r="U128" i="41"/>
  <c r="V128" i="41"/>
  <c r="X128" i="41"/>
  <c r="Z128" i="41"/>
  <c r="AE128" i="41"/>
  <c r="AG128" i="41"/>
  <c r="AI128" i="41"/>
  <c r="AL128" i="41"/>
  <c r="AO128" i="41"/>
  <c r="AT128" i="41"/>
  <c r="AY128" i="41"/>
  <c r="BA128" i="41"/>
  <c r="BD128" i="41"/>
  <c r="BF128" i="41"/>
  <c r="BZ128" i="41"/>
  <c r="CC128" i="41"/>
  <c r="CE128" i="41"/>
  <c r="CG128" i="41"/>
  <c r="CI128" i="41"/>
  <c r="CJ128" i="41"/>
  <c r="CK128" i="41"/>
  <c r="CM128" i="41"/>
  <c r="C129" i="41"/>
  <c r="J129" i="41"/>
  <c r="M129" i="41"/>
  <c r="O129" i="41"/>
  <c r="Q129" i="41"/>
  <c r="S129" i="41"/>
  <c r="U129" i="41"/>
  <c r="V129" i="41"/>
  <c r="X129" i="41"/>
  <c r="Z129" i="41"/>
  <c r="AE129" i="41"/>
  <c r="AG129" i="41"/>
  <c r="AI129" i="41"/>
  <c r="AL129" i="41"/>
  <c r="AO129" i="41"/>
  <c r="AT129" i="41"/>
  <c r="AY129" i="41"/>
  <c r="BA129" i="41"/>
  <c r="BD129" i="41"/>
  <c r="BF129" i="41"/>
  <c r="BZ129" i="41"/>
  <c r="CC129" i="41"/>
  <c r="CE129" i="41"/>
  <c r="CG129" i="41"/>
  <c r="CI129" i="41"/>
  <c r="CJ129" i="41"/>
  <c r="CK129" i="41"/>
  <c r="CM129" i="41"/>
  <c r="C130" i="41"/>
  <c r="J130" i="41"/>
  <c r="M130" i="41"/>
  <c r="O130" i="41"/>
  <c r="Q130" i="41"/>
  <c r="S130" i="41"/>
  <c r="U130" i="41"/>
  <c r="V130" i="41"/>
  <c r="X130" i="41"/>
  <c r="Z130" i="41"/>
  <c r="AE130" i="41"/>
  <c r="AG130" i="41"/>
  <c r="AI130" i="41"/>
  <c r="AL130" i="41"/>
  <c r="AO130" i="41"/>
  <c r="AT130" i="41"/>
  <c r="AY130" i="41"/>
  <c r="BA130" i="41"/>
  <c r="BD130" i="41"/>
  <c r="BF130" i="41"/>
  <c r="BZ130" i="41"/>
  <c r="CC130" i="41"/>
  <c r="CE130" i="41"/>
  <c r="CG130" i="41"/>
  <c r="CI130" i="41"/>
  <c r="CJ130" i="41"/>
  <c r="CK130" i="41"/>
  <c r="CM130" i="41"/>
  <c r="C131" i="41"/>
  <c r="J131" i="41"/>
  <c r="M131" i="41"/>
  <c r="O131" i="41"/>
  <c r="Q131" i="41"/>
  <c r="S131" i="41"/>
  <c r="U131" i="41"/>
  <c r="V131" i="41"/>
  <c r="X131" i="41"/>
  <c r="Z131" i="41"/>
  <c r="AE131" i="41"/>
  <c r="AG131" i="41"/>
  <c r="AI131" i="41"/>
  <c r="AL131" i="41"/>
  <c r="AO131" i="41"/>
  <c r="AT131" i="41"/>
  <c r="AY131" i="41"/>
  <c r="BA131" i="41"/>
  <c r="BD131" i="41"/>
  <c r="BF131" i="41"/>
  <c r="BZ131" i="41"/>
  <c r="CC131" i="41"/>
  <c r="CE131" i="41"/>
  <c r="CG131" i="41"/>
  <c r="CI131" i="41"/>
  <c r="CJ131" i="41"/>
  <c r="CK131" i="41"/>
  <c r="CM131" i="41"/>
  <c r="C132" i="41"/>
  <c r="J132" i="41"/>
  <c r="M132" i="41"/>
  <c r="O132" i="41"/>
  <c r="Q132" i="41"/>
  <c r="S132" i="41"/>
  <c r="U132" i="41"/>
  <c r="V132" i="41"/>
  <c r="X132" i="41"/>
  <c r="Z132" i="41"/>
  <c r="AE132" i="41"/>
  <c r="AG132" i="41"/>
  <c r="AI132" i="41"/>
  <c r="AL132" i="41"/>
  <c r="AO132" i="41"/>
  <c r="AT132" i="41"/>
  <c r="AY132" i="41"/>
  <c r="BA132" i="41"/>
  <c r="BD132" i="41"/>
  <c r="BF132" i="41"/>
  <c r="BZ132" i="41"/>
  <c r="CC132" i="41"/>
  <c r="CE132" i="41"/>
  <c r="CG132" i="41"/>
  <c r="CI132" i="41"/>
  <c r="CJ132" i="41"/>
  <c r="CK132" i="41"/>
  <c r="CM132" i="41"/>
  <c r="C133" i="41"/>
  <c r="J133" i="41"/>
  <c r="M133" i="41"/>
  <c r="O133" i="41"/>
  <c r="Q133" i="41"/>
  <c r="S133" i="41"/>
  <c r="U133" i="41"/>
  <c r="V133" i="41"/>
  <c r="X133" i="41"/>
  <c r="Z133" i="41"/>
  <c r="AE133" i="41"/>
  <c r="AG133" i="41"/>
  <c r="AI133" i="41"/>
  <c r="AL133" i="41"/>
  <c r="AO133" i="41"/>
  <c r="AT133" i="41"/>
  <c r="AY133" i="41"/>
  <c r="BA133" i="41"/>
  <c r="BD133" i="41"/>
  <c r="BF133" i="41"/>
  <c r="BZ133" i="41"/>
  <c r="CC133" i="41"/>
  <c r="CE133" i="41"/>
  <c r="CG133" i="41"/>
  <c r="CI133" i="41"/>
  <c r="CJ133" i="41"/>
  <c r="CK133" i="41"/>
  <c r="CM133" i="41"/>
  <c r="C134" i="41"/>
  <c r="J134" i="41"/>
  <c r="M134" i="41"/>
  <c r="O134" i="41"/>
  <c r="Q134" i="41"/>
  <c r="S134" i="41"/>
  <c r="U134" i="41"/>
  <c r="V134" i="41"/>
  <c r="X134" i="41"/>
  <c r="Z134" i="41"/>
  <c r="AE134" i="41"/>
  <c r="AG134" i="41"/>
  <c r="AI134" i="41"/>
  <c r="AL134" i="41"/>
  <c r="AO134" i="41"/>
  <c r="AT134" i="41"/>
  <c r="AY134" i="41"/>
  <c r="BA134" i="41"/>
  <c r="BD134" i="41"/>
  <c r="BF134" i="41"/>
  <c r="BZ134" i="41"/>
  <c r="CC134" i="41"/>
  <c r="CE134" i="41"/>
  <c r="CG134" i="41"/>
  <c r="CI134" i="41"/>
  <c r="CJ134" i="41"/>
  <c r="CK134" i="41"/>
  <c r="CM134" i="41"/>
  <c r="C135" i="41"/>
  <c r="J135" i="41"/>
  <c r="M135" i="41"/>
  <c r="O135" i="41"/>
  <c r="Q135" i="41"/>
  <c r="S135" i="41"/>
  <c r="U135" i="41"/>
  <c r="V135" i="41"/>
  <c r="X135" i="41"/>
  <c r="Z135" i="41"/>
  <c r="AE135" i="41"/>
  <c r="AG135" i="41"/>
  <c r="AI135" i="41"/>
  <c r="AL135" i="41"/>
  <c r="AO135" i="41"/>
  <c r="AT135" i="41"/>
  <c r="AY135" i="41"/>
  <c r="BA135" i="41"/>
  <c r="BD135" i="41"/>
  <c r="BF135" i="41"/>
  <c r="BZ135" i="41"/>
  <c r="CC135" i="41"/>
  <c r="CE135" i="41"/>
  <c r="CG135" i="41"/>
  <c r="CI135" i="41"/>
  <c r="CJ135" i="41"/>
  <c r="CK135" i="41"/>
  <c r="CM135" i="41"/>
  <c r="C136" i="41"/>
  <c r="J136" i="41"/>
  <c r="M136" i="41"/>
  <c r="O136" i="41"/>
  <c r="Q136" i="41"/>
  <c r="S136" i="41"/>
  <c r="U136" i="41"/>
  <c r="V136" i="41"/>
  <c r="X136" i="41"/>
  <c r="Z136" i="41"/>
  <c r="AE136" i="41"/>
  <c r="AG136" i="41"/>
  <c r="AI136" i="41"/>
  <c r="AL136" i="41"/>
  <c r="AO136" i="41"/>
  <c r="AT136" i="41"/>
  <c r="AY136" i="41"/>
  <c r="BA136" i="41"/>
  <c r="BD136" i="41"/>
  <c r="BF136" i="41"/>
  <c r="BZ136" i="41"/>
  <c r="CC136" i="41"/>
  <c r="CE136" i="41"/>
  <c r="CG136" i="41"/>
  <c r="CI136" i="41"/>
  <c r="CJ136" i="41"/>
  <c r="CK136" i="41"/>
  <c r="CM136" i="41"/>
  <c r="C137" i="41"/>
  <c r="J137" i="41"/>
  <c r="M137" i="41"/>
  <c r="O137" i="41"/>
  <c r="Q137" i="41"/>
  <c r="S137" i="41"/>
  <c r="U137" i="41"/>
  <c r="V137" i="41"/>
  <c r="X137" i="41"/>
  <c r="Z137" i="41"/>
  <c r="AE137" i="41"/>
  <c r="AG137" i="41"/>
  <c r="AI137" i="41"/>
  <c r="AL137" i="41"/>
  <c r="AO137" i="41"/>
  <c r="AT137" i="41"/>
  <c r="AY137" i="41"/>
  <c r="BA137" i="41"/>
  <c r="BD137" i="41"/>
  <c r="BF137" i="41"/>
  <c r="BZ137" i="41"/>
  <c r="CC137" i="41"/>
  <c r="CE137" i="41"/>
  <c r="CG137" i="41"/>
  <c r="CI137" i="41"/>
  <c r="CJ137" i="41"/>
  <c r="CK137" i="41"/>
  <c r="CM137" i="41"/>
  <c r="C138" i="41"/>
  <c r="J138" i="41"/>
  <c r="M138" i="41"/>
  <c r="O138" i="41"/>
  <c r="Q138" i="41"/>
  <c r="S138" i="41"/>
  <c r="U138" i="41"/>
  <c r="V138" i="41"/>
  <c r="X138" i="41"/>
  <c r="Z138" i="41"/>
  <c r="AE138" i="41"/>
  <c r="AG138" i="41"/>
  <c r="AI138" i="41"/>
  <c r="AL138" i="41"/>
  <c r="AO138" i="41"/>
  <c r="AT138" i="41"/>
  <c r="AY138" i="41"/>
  <c r="BA138" i="41"/>
  <c r="BD138" i="41"/>
  <c r="BF138" i="41"/>
  <c r="BZ138" i="41"/>
  <c r="CC138" i="41"/>
  <c r="CE138" i="41"/>
  <c r="CG138" i="41"/>
  <c r="CI138" i="41"/>
  <c r="CJ138" i="41"/>
  <c r="CK138" i="41"/>
  <c r="CM138" i="41"/>
  <c r="C139" i="41"/>
  <c r="J139" i="41"/>
  <c r="M139" i="41"/>
  <c r="O139" i="41"/>
  <c r="Q139" i="41"/>
  <c r="S139" i="41"/>
  <c r="U139" i="41"/>
  <c r="V139" i="41"/>
  <c r="X139" i="41"/>
  <c r="Z139" i="41"/>
  <c r="AE139" i="41"/>
  <c r="AG139" i="41"/>
  <c r="AI139" i="41"/>
  <c r="AL139" i="41"/>
  <c r="AO139" i="41"/>
  <c r="AT139" i="41"/>
  <c r="AY139" i="41"/>
  <c r="BA139" i="41"/>
  <c r="BD139" i="41"/>
  <c r="BF139" i="41"/>
  <c r="BZ139" i="41"/>
  <c r="CC139" i="41"/>
  <c r="CE139" i="41"/>
  <c r="CG139" i="41"/>
  <c r="CI139" i="41"/>
  <c r="CJ139" i="41"/>
  <c r="CK139" i="41"/>
  <c r="CM139" i="41"/>
  <c r="C140" i="41"/>
  <c r="J140" i="41"/>
  <c r="M140" i="41"/>
  <c r="O140" i="41"/>
  <c r="Q140" i="41"/>
  <c r="S140" i="41"/>
  <c r="U140" i="41"/>
  <c r="V140" i="41"/>
  <c r="X140" i="41"/>
  <c r="Z140" i="41"/>
  <c r="AE140" i="41"/>
  <c r="AG140" i="41"/>
  <c r="AI140" i="41"/>
  <c r="AL140" i="41"/>
  <c r="AO140" i="41"/>
  <c r="AT140" i="41"/>
  <c r="AY140" i="41"/>
  <c r="BA140" i="41"/>
  <c r="BD140" i="41"/>
  <c r="BF140" i="41"/>
  <c r="BZ140" i="41"/>
  <c r="CC140" i="41"/>
  <c r="CE140" i="41"/>
  <c r="CG140" i="41"/>
  <c r="CI140" i="41"/>
  <c r="CJ140" i="41"/>
  <c r="CK140" i="41"/>
  <c r="CM140" i="41"/>
  <c r="C141" i="41"/>
  <c r="J141" i="41"/>
  <c r="M141" i="41"/>
  <c r="O141" i="41"/>
  <c r="Q141" i="41"/>
  <c r="S141" i="41"/>
  <c r="U141" i="41"/>
  <c r="V141" i="41"/>
  <c r="X141" i="41"/>
  <c r="Z141" i="41"/>
  <c r="AE141" i="41"/>
  <c r="AG141" i="41"/>
  <c r="AI141" i="41"/>
  <c r="AL141" i="41"/>
  <c r="AO141" i="41"/>
  <c r="AT141" i="41"/>
  <c r="AY141" i="41"/>
  <c r="BA141" i="41"/>
  <c r="BD141" i="41"/>
  <c r="BF141" i="41"/>
  <c r="BZ141" i="41"/>
  <c r="CC141" i="41"/>
  <c r="CE141" i="41"/>
  <c r="CG141" i="41"/>
  <c r="CI141" i="41"/>
  <c r="CJ141" i="41"/>
  <c r="CK141" i="41"/>
  <c r="CM141" i="41"/>
  <c r="C142" i="41"/>
  <c r="J142" i="41"/>
  <c r="M142" i="41"/>
  <c r="O142" i="41"/>
  <c r="Q142" i="41"/>
  <c r="S142" i="41"/>
  <c r="U142" i="41"/>
  <c r="V142" i="41"/>
  <c r="X142" i="41"/>
  <c r="Z142" i="41"/>
  <c r="AE142" i="41"/>
  <c r="AG142" i="41"/>
  <c r="AI142" i="41"/>
  <c r="AL142" i="41"/>
  <c r="AO142" i="41"/>
  <c r="AT142" i="41"/>
  <c r="AY142" i="41"/>
  <c r="BA142" i="41"/>
  <c r="BD142" i="41"/>
  <c r="BF142" i="41"/>
  <c r="BZ142" i="41"/>
  <c r="CC142" i="41"/>
  <c r="CE142" i="41"/>
  <c r="CG142" i="41"/>
  <c r="CI142" i="41"/>
  <c r="CJ142" i="41"/>
  <c r="CK142" i="41"/>
  <c r="CM142" i="41"/>
  <c r="C143" i="41"/>
  <c r="J143" i="41"/>
  <c r="M143" i="41"/>
  <c r="O143" i="41"/>
  <c r="Q143" i="41"/>
  <c r="S143" i="41"/>
  <c r="U143" i="41"/>
  <c r="V143" i="41"/>
  <c r="X143" i="41"/>
  <c r="Z143" i="41"/>
  <c r="AE143" i="41"/>
  <c r="AG143" i="41"/>
  <c r="AI143" i="41"/>
  <c r="AL143" i="41"/>
  <c r="AO143" i="41"/>
  <c r="AT143" i="41"/>
  <c r="AY143" i="41"/>
  <c r="BA143" i="41"/>
  <c r="BD143" i="41"/>
  <c r="BF143" i="41"/>
  <c r="BZ143" i="41"/>
  <c r="CC143" i="41"/>
  <c r="CE143" i="41"/>
  <c r="CG143" i="41"/>
  <c r="CI143" i="41"/>
  <c r="CJ143" i="41"/>
  <c r="CK143" i="41"/>
  <c r="CM143" i="41"/>
  <c r="C144" i="41"/>
  <c r="J144" i="41"/>
  <c r="M144" i="41"/>
  <c r="O144" i="41"/>
  <c r="Q144" i="41"/>
  <c r="S144" i="41"/>
  <c r="U144" i="41"/>
  <c r="V144" i="41"/>
  <c r="X144" i="41"/>
  <c r="Z144" i="41"/>
  <c r="AE144" i="41"/>
  <c r="AG144" i="41"/>
  <c r="AI144" i="41"/>
  <c r="AL144" i="41"/>
  <c r="AO144" i="41"/>
  <c r="AT144" i="41"/>
  <c r="AY144" i="41"/>
  <c r="BA144" i="41"/>
  <c r="BD144" i="41"/>
  <c r="BF144" i="41"/>
  <c r="BZ144" i="41"/>
  <c r="CC144" i="41"/>
  <c r="CE144" i="41"/>
  <c r="CG144" i="41"/>
  <c r="CI144" i="41"/>
  <c r="CJ144" i="41"/>
  <c r="CK144" i="41"/>
  <c r="CM144" i="41"/>
  <c r="C145" i="41"/>
  <c r="J145" i="41"/>
  <c r="M145" i="41"/>
  <c r="O145" i="41"/>
  <c r="Q145" i="41"/>
  <c r="S145" i="41"/>
  <c r="U145" i="41"/>
  <c r="V145" i="41"/>
  <c r="X145" i="41"/>
  <c r="Z145" i="41"/>
  <c r="AE145" i="41"/>
  <c r="AG145" i="41"/>
  <c r="AI145" i="41"/>
  <c r="AL145" i="41"/>
  <c r="AO145" i="41"/>
  <c r="AT145" i="41"/>
  <c r="AY145" i="41"/>
  <c r="BA145" i="41"/>
  <c r="BD145" i="41"/>
  <c r="BF145" i="41"/>
  <c r="BZ145" i="41"/>
  <c r="CC145" i="41"/>
  <c r="CE145" i="41"/>
  <c r="CG145" i="41"/>
  <c r="CI145" i="41"/>
  <c r="CJ145" i="41"/>
  <c r="CK145" i="41"/>
  <c r="CM145" i="41"/>
  <c r="C146" i="41"/>
  <c r="J146" i="41"/>
  <c r="M146" i="41"/>
  <c r="O146" i="41"/>
  <c r="Q146" i="41"/>
  <c r="S146" i="41"/>
  <c r="U146" i="41"/>
  <c r="V146" i="41"/>
  <c r="X146" i="41"/>
  <c r="Z146" i="41"/>
  <c r="AE146" i="41"/>
  <c r="AG146" i="41"/>
  <c r="AI146" i="41"/>
  <c r="AL146" i="41"/>
  <c r="AO146" i="41"/>
  <c r="AT146" i="41"/>
  <c r="AY146" i="41"/>
  <c r="BA146" i="41"/>
  <c r="BD146" i="41"/>
  <c r="BF146" i="41"/>
  <c r="BZ146" i="41"/>
  <c r="CC146" i="41"/>
  <c r="CE146" i="41"/>
  <c r="CG146" i="41"/>
  <c r="CI146" i="41"/>
  <c r="CJ146" i="41"/>
  <c r="CK146" i="41"/>
  <c r="CM146" i="41"/>
  <c r="C147" i="41"/>
  <c r="J147" i="41"/>
  <c r="M147" i="41"/>
  <c r="O147" i="41"/>
  <c r="Q147" i="41"/>
  <c r="S147" i="41"/>
  <c r="U147" i="41"/>
  <c r="V147" i="41"/>
  <c r="X147" i="41"/>
  <c r="Z147" i="41"/>
  <c r="AE147" i="41"/>
  <c r="AG147" i="41"/>
  <c r="AI147" i="41"/>
  <c r="AL147" i="41"/>
  <c r="AO147" i="41"/>
  <c r="AT147" i="41"/>
  <c r="AY147" i="41"/>
  <c r="BA147" i="41"/>
  <c r="BD147" i="41"/>
  <c r="BF147" i="41"/>
  <c r="BZ147" i="41"/>
  <c r="CC147" i="41"/>
  <c r="CE147" i="41"/>
  <c r="CG147" i="41"/>
  <c r="CI147" i="41"/>
  <c r="CJ147" i="41"/>
  <c r="CK147" i="41"/>
  <c r="CM147" i="41"/>
  <c r="C148" i="41"/>
  <c r="J148" i="41"/>
  <c r="M148" i="41"/>
  <c r="O148" i="41"/>
  <c r="Q148" i="41"/>
  <c r="S148" i="41"/>
  <c r="U148" i="41"/>
  <c r="V148" i="41"/>
  <c r="X148" i="41"/>
  <c r="Z148" i="41"/>
  <c r="AE148" i="41"/>
  <c r="AG148" i="41"/>
  <c r="AI148" i="41"/>
  <c r="AL148" i="41"/>
  <c r="AO148" i="41"/>
  <c r="AT148" i="41"/>
  <c r="AY148" i="41"/>
  <c r="BA148" i="41"/>
  <c r="BD148" i="41"/>
  <c r="BF148" i="41"/>
  <c r="BZ148" i="41"/>
  <c r="CC148" i="41"/>
  <c r="CE148" i="41"/>
  <c r="CG148" i="41"/>
  <c r="CI148" i="41"/>
  <c r="CJ148" i="41"/>
  <c r="CK148" i="41"/>
  <c r="CM148" i="41"/>
  <c r="C149" i="41"/>
  <c r="J149" i="41"/>
  <c r="M149" i="41"/>
  <c r="O149" i="41"/>
  <c r="Q149" i="41"/>
  <c r="S149" i="41"/>
  <c r="U149" i="41"/>
  <c r="V149" i="41"/>
  <c r="X149" i="41"/>
  <c r="Z149" i="41"/>
  <c r="AE149" i="41"/>
  <c r="AG149" i="41"/>
  <c r="AI149" i="41"/>
  <c r="AL149" i="41"/>
  <c r="AO149" i="41"/>
  <c r="AT149" i="41"/>
  <c r="AY149" i="41"/>
  <c r="BA149" i="41"/>
  <c r="BD149" i="41"/>
  <c r="BF149" i="41"/>
  <c r="BZ149" i="41"/>
  <c r="CC149" i="41"/>
  <c r="CE149" i="41"/>
  <c r="CG149" i="41"/>
  <c r="CI149" i="41"/>
  <c r="CJ149" i="41"/>
  <c r="CK149" i="41"/>
  <c r="CM149" i="41"/>
  <c r="C150" i="41"/>
  <c r="J150" i="41"/>
  <c r="M150" i="41"/>
  <c r="O150" i="41"/>
  <c r="Q150" i="41"/>
  <c r="S150" i="41"/>
  <c r="U150" i="41"/>
  <c r="V150" i="41"/>
  <c r="X150" i="41"/>
  <c r="Z150" i="41"/>
  <c r="AE150" i="41"/>
  <c r="AG150" i="41"/>
  <c r="AI150" i="41"/>
  <c r="AL150" i="41"/>
  <c r="AO150" i="41"/>
  <c r="AT150" i="41"/>
  <c r="AY150" i="41"/>
  <c r="BA150" i="41"/>
  <c r="BD150" i="41"/>
  <c r="BF150" i="41"/>
  <c r="BZ150" i="41"/>
  <c r="CC150" i="41"/>
  <c r="CE150" i="41"/>
  <c r="CG150" i="41"/>
  <c r="CI150" i="41"/>
  <c r="CJ150" i="41"/>
  <c r="CK150" i="41"/>
  <c r="CM150" i="41"/>
  <c r="C151" i="41"/>
  <c r="J151" i="41"/>
  <c r="M151" i="41"/>
  <c r="O151" i="41"/>
  <c r="Q151" i="41"/>
  <c r="S151" i="41"/>
  <c r="U151" i="41"/>
  <c r="V151" i="41"/>
  <c r="X151" i="41"/>
  <c r="Z151" i="41"/>
  <c r="AE151" i="41"/>
  <c r="AG151" i="41"/>
  <c r="AI151" i="41"/>
  <c r="AL151" i="41"/>
  <c r="AO151" i="41"/>
  <c r="AT151" i="41"/>
  <c r="AY151" i="41"/>
  <c r="BA151" i="41"/>
  <c r="BD151" i="41"/>
  <c r="BF151" i="41"/>
  <c r="BZ151" i="41"/>
  <c r="CC151" i="41"/>
  <c r="CE151" i="41"/>
  <c r="CG151" i="41"/>
  <c r="CI151" i="41"/>
  <c r="CJ151" i="41"/>
  <c r="CK151" i="41"/>
  <c r="CM151" i="41"/>
  <c r="C152" i="41"/>
  <c r="J152" i="41"/>
  <c r="M152" i="41"/>
  <c r="O152" i="41"/>
  <c r="Q152" i="41"/>
  <c r="S152" i="41"/>
  <c r="U152" i="41"/>
  <c r="V152" i="41"/>
  <c r="X152" i="41"/>
  <c r="Z152" i="41"/>
  <c r="AE152" i="41"/>
  <c r="AG152" i="41"/>
  <c r="AI152" i="41"/>
  <c r="AL152" i="41"/>
  <c r="AO152" i="41"/>
  <c r="AT152" i="41"/>
  <c r="AY152" i="41"/>
  <c r="BA152" i="41"/>
  <c r="BD152" i="41"/>
  <c r="BF152" i="41"/>
  <c r="BZ152" i="41"/>
  <c r="CC152" i="41"/>
  <c r="CE152" i="41"/>
  <c r="CG152" i="41"/>
  <c r="CI152" i="41"/>
  <c r="CJ152" i="41"/>
  <c r="CK152" i="41"/>
  <c r="CM152" i="41"/>
  <c r="C153" i="41"/>
  <c r="J153" i="41"/>
  <c r="M153" i="41"/>
  <c r="O153" i="41"/>
  <c r="Q153" i="41"/>
  <c r="S153" i="41"/>
  <c r="U153" i="41"/>
  <c r="V153" i="41"/>
  <c r="X153" i="41"/>
  <c r="Z153" i="41"/>
  <c r="AE153" i="41"/>
  <c r="AG153" i="41"/>
  <c r="AI153" i="41"/>
  <c r="AL153" i="41"/>
  <c r="AO153" i="41"/>
  <c r="AT153" i="41"/>
  <c r="AY153" i="41"/>
  <c r="BA153" i="41"/>
  <c r="BD153" i="41"/>
  <c r="BF153" i="41"/>
  <c r="BZ153" i="41"/>
  <c r="CC153" i="41"/>
  <c r="CE153" i="41"/>
  <c r="CG153" i="41"/>
  <c r="CI153" i="41"/>
  <c r="CJ153" i="41"/>
  <c r="CK153" i="41"/>
  <c r="CM153" i="41"/>
  <c r="C154" i="41"/>
  <c r="J154" i="41"/>
  <c r="M154" i="41"/>
  <c r="O154" i="41"/>
  <c r="Q154" i="41"/>
  <c r="S154" i="41"/>
  <c r="U154" i="41"/>
  <c r="V154" i="41"/>
  <c r="X154" i="41"/>
  <c r="Z154" i="41"/>
  <c r="AE154" i="41"/>
  <c r="AG154" i="41"/>
  <c r="AI154" i="41"/>
  <c r="AL154" i="41"/>
  <c r="AO154" i="41"/>
  <c r="AT154" i="41"/>
  <c r="AY154" i="41"/>
  <c r="BA154" i="41"/>
  <c r="BD154" i="41"/>
  <c r="BF154" i="41"/>
  <c r="BZ154" i="41"/>
  <c r="CC154" i="41"/>
  <c r="CE154" i="41"/>
  <c r="CG154" i="41"/>
  <c r="CI154" i="41"/>
  <c r="CJ154" i="41"/>
  <c r="CK154" i="41"/>
  <c r="CM154" i="41"/>
  <c r="C155" i="41"/>
  <c r="J155" i="41"/>
  <c r="M155" i="41"/>
  <c r="O155" i="41"/>
  <c r="Q155" i="41"/>
  <c r="S155" i="41"/>
  <c r="U155" i="41"/>
  <c r="V155" i="41"/>
  <c r="X155" i="41"/>
  <c r="Z155" i="41"/>
  <c r="AE155" i="41"/>
  <c r="AG155" i="41"/>
  <c r="AI155" i="41"/>
  <c r="AL155" i="41"/>
  <c r="AO155" i="41"/>
  <c r="AT155" i="41"/>
  <c r="AY155" i="41"/>
  <c r="BA155" i="41"/>
  <c r="BD155" i="41"/>
  <c r="BF155" i="41"/>
  <c r="BZ155" i="41"/>
  <c r="CC155" i="41"/>
  <c r="CE155" i="41"/>
  <c r="CG155" i="41"/>
  <c r="CI155" i="41"/>
  <c r="CJ155" i="41"/>
  <c r="CK155" i="41"/>
  <c r="CM155" i="41"/>
  <c r="C156" i="41"/>
  <c r="J156" i="41"/>
  <c r="M156" i="41"/>
  <c r="O156" i="41"/>
  <c r="Q156" i="41"/>
  <c r="S156" i="41"/>
  <c r="U156" i="41"/>
  <c r="V156" i="41"/>
  <c r="X156" i="41"/>
  <c r="Z156" i="41"/>
  <c r="AE156" i="41"/>
  <c r="AG156" i="41"/>
  <c r="AI156" i="41"/>
  <c r="AL156" i="41"/>
  <c r="AO156" i="41"/>
  <c r="AT156" i="41"/>
  <c r="AY156" i="41"/>
  <c r="BA156" i="41"/>
  <c r="BD156" i="41"/>
  <c r="BF156" i="41"/>
  <c r="BZ156" i="41"/>
  <c r="CC156" i="41"/>
  <c r="CE156" i="41"/>
  <c r="CG156" i="41"/>
  <c r="CI156" i="41"/>
  <c r="CJ156" i="41"/>
  <c r="CK156" i="41"/>
  <c r="CM156" i="41"/>
  <c r="C157" i="41"/>
  <c r="J157" i="41"/>
  <c r="M157" i="41"/>
  <c r="O157" i="41"/>
  <c r="Q157" i="41"/>
  <c r="S157" i="41"/>
  <c r="U157" i="41"/>
  <c r="V157" i="41"/>
  <c r="X157" i="41"/>
  <c r="Z157" i="41"/>
  <c r="AE157" i="41"/>
  <c r="AG157" i="41"/>
  <c r="AI157" i="41"/>
  <c r="AL157" i="41"/>
  <c r="AO157" i="41"/>
  <c r="AT157" i="41"/>
  <c r="AY157" i="41"/>
  <c r="BA157" i="41"/>
  <c r="BD157" i="41"/>
  <c r="BF157" i="41"/>
  <c r="BZ157" i="41"/>
  <c r="CC157" i="41"/>
  <c r="CE157" i="41"/>
  <c r="CG157" i="41"/>
  <c r="CI157" i="41"/>
  <c r="CJ157" i="41"/>
  <c r="CK157" i="41"/>
  <c r="CM157" i="41"/>
  <c r="C158" i="41"/>
  <c r="J158" i="41"/>
  <c r="M158" i="41"/>
  <c r="O158" i="41"/>
  <c r="Q158" i="41"/>
  <c r="S158" i="41"/>
  <c r="U158" i="41"/>
  <c r="V158" i="41"/>
  <c r="X158" i="41"/>
  <c r="Z158" i="41"/>
  <c r="AE158" i="41"/>
  <c r="AG158" i="41"/>
  <c r="AI158" i="41"/>
  <c r="AL158" i="41"/>
  <c r="AO158" i="41"/>
  <c r="AT158" i="41"/>
  <c r="AY158" i="41"/>
  <c r="BA158" i="41"/>
  <c r="BD158" i="41"/>
  <c r="BF158" i="41"/>
  <c r="BZ158" i="41"/>
  <c r="CC158" i="41"/>
  <c r="CE158" i="41"/>
  <c r="CG158" i="41"/>
  <c r="CI158" i="41"/>
  <c r="CJ158" i="41"/>
  <c r="CK158" i="41"/>
  <c r="CM158" i="41"/>
  <c r="C159" i="41"/>
  <c r="J159" i="41"/>
  <c r="M159" i="41"/>
  <c r="O159" i="41"/>
  <c r="Q159" i="41"/>
  <c r="S159" i="41"/>
  <c r="U159" i="41"/>
  <c r="V159" i="41"/>
  <c r="X159" i="41"/>
  <c r="Z159" i="41"/>
  <c r="AE159" i="41"/>
  <c r="AG159" i="41"/>
  <c r="AI159" i="41"/>
  <c r="AL159" i="41"/>
  <c r="AO159" i="41"/>
  <c r="AT159" i="41"/>
  <c r="AY159" i="41"/>
  <c r="BA159" i="41"/>
  <c r="BD159" i="41"/>
  <c r="BF159" i="41"/>
  <c r="BZ159" i="41"/>
  <c r="CC159" i="41"/>
  <c r="CE159" i="41"/>
  <c r="CG159" i="41"/>
  <c r="CI159" i="41"/>
  <c r="CJ159" i="41"/>
  <c r="CK159" i="41"/>
  <c r="CM159" i="41"/>
  <c r="C160" i="41"/>
  <c r="J160" i="41"/>
  <c r="M160" i="41"/>
  <c r="O160" i="41"/>
  <c r="Q160" i="41"/>
  <c r="S160" i="41"/>
  <c r="U160" i="41"/>
  <c r="V160" i="41"/>
  <c r="X160" i="41"/>
  <c r="Z160" i="41"/>
  <c r="AE160" i="41"/>
  <c r="AG160" i="41"/>
  <c r="AI160" i="41"/>
  <c r="AL160" i="41"/>
  <c r="AO160" i="41"/>
  <c r="AT160" i="41"/>
  <c r="AY160" i="41"/>
  <c r="BA160" i="41"/>
  <c r="BD160" i="41"/>
  <c r="BF160" i="41"/>
  <c r="BZ160" i="41"/>
  <c r="CC160" i="41"/>
  <c r="CE160" i="41"/>
  <c r="CG160" i="41"/>
  <c r="CI160" i="41"/>
  <c r="CJ160" i="41"/>
  <c r="CK160" i="41"/>
  <c r="CM160" i="41"/>
  <c r="C161" i="41"/>
  <c r="J161" i="41"/>
  <c r="M161" i="41"/>
  <c r="O161" i="41"/>
  <c r="Q161" i="41"/>
  <c r="S161" i="41"/>
  <c r="U161" i="41"/>
  <c r="V161" i="41"/>
  <c r="X161" i="41"/>
  <c r="Z161" i="41"/>
  <c r="AE161" i="41"/>
  <c r="AG161" i="41"/>
  <c r="AI161" i="41"/>
  <c r="AL161" i="41"/>
  <c r="AO161" i="41"/>
  <c r="AT161" i="41"/>
  <c r="AY161" i="41"/>
  <c r="BA161" i="41"/>
  <c r="BD161" i="41"/>
  <c r="BF161" i="41"/>
  <c r="BZ161" i="41"/>
  <c r="CC161" i="41"/>
  <c r="CE161" i="41"/>
  <c r="CG161" i="41"/>
  <c r="CI161" i="41"/>
  <c r="CJ161" i="41"/>
  <c r="CK161" i="41"/>
  <c r="CM161" i="41"/>
  <c r="C162" i="41"/>
  <c r="J162" i="41"/>
  <c r="M162" i="41"/>
  <c r="O162" i="41"/>
  <c r="Q162" i="41"/>
  <c r="S162" i="41"/>
  <c r="U162" i="41"/>
  <c r="V162" i="41"/>
  <c r="X162" i="41"/>
  <c r="Z162" i="41"/>
  <c r="AE162" i="41"/>
  <c r="AG162" i="41"/>
  <c r="AI162" i="41"/>
  <c r="AL162" i="41"/>
  <c r="AO162" i="41"/>
  <c r="AT162" i="41"/>
  <c r="AY162" i="41"/>
  <c r="BA162" i="41"/>
  <c r="BD162" i="41"/>
  <c r="BF162" i="41"/>
  <c r="BZ162" i="41"/>
  <c r="CC162" i="41"/>
  <c r="CE162" i="41"/>
  <c r="CG162" i="41"/>
  <c r="CI162" i="41"/>
  <c r="CJ162" i="41"/>
  <c r="CK162" i="41"/>
  <c r="CM162" i="41"/>
  <c r="C163" i="41"/>
  <c r="J163" i="41"/>
  <c r="M163" i="41"/>
  <c r="O163" i="41"/>
  <c r="Q163" i="41"/>
  <c r="S163" i="41"/>
  <c r="U163" i="41"/>
  <c r="V163" i="41"/>
  <c r="X163" i="41"/>
  <c r="Z163" i="41"/>
  <c r="AE163" i="41"/>
  <c r="AG163" i="41"/>
  <c r="AI163" i="41"/>
  <c r="AL163" i="41"/>
  <c r="AO163" i="41"/>
  <c r="AT163" i="41"/>
  <c r="AY163" i="41"/>
  <c r="BA163" i="41"/>
  <c r="BD163" i="41"/>
  <c r="BF163" i="41"/>
  <c r="BZ163" i="41"/>
  <c r="CC163" i="41"/>
  <c r="CE163" i="41"/>
  <c r="CG163" i="41"/>
  <c r="CI163" i="41"/>
  <c r="CJ163" i="41"/>
  <c r="CK163" i="41"/>
  <c r="CM163" i="41"/>
  <c r="C164" i="41"/>
  <c r="J164" i="41"/>
  <c r="M164" i="41"/>
  <c r="O164" i="41"/>
  <c r="Q164" i="41"/>
  <c r="S164" i="41"/>
  <c r="U164" i="41"/>
  <c r="V164" i="41"/>
  <c r="X164" i="41"/>
  <c r="Z164" i="41"/>
  <c r="AE164" i="41"/>
  <c r="AG164" i="41"/>
  <c r="AI164" i="41"/>
  <c r="AL164" i="41"/>
  <c r="AO164" i="41"/>
  <c r="AT164" i="41"/>
  <c r="AY164" i="41"/>
  <c r="BA164" i="41"/>
  <c r="BD164" i="41"/>
  <c r="BF164" i="41"/>
  <c r="BZ164" i="41"/>
  <c r="CC164" i="41"/>
  <c r="CE164" i="41"/>
  <c r="CG164" i="41"/>
  <c r="CI164" i="41"/>
  <c r="CJ164" i="41"/>
  <c r="CK164" i="41"/>
  <c r="CM164" i="41"/>
  <c r="C165" i="41"/>
  <c r="J165" i="41"/>
  <c r="M165" i="41"/>
  <c r="O165" i="41"/>
  <c r="Q165" i="41"/>
  <c r="S165" i="41"/>
  <c r="U165" i="41"/>
  <c r="V165" i="41"/>
  <c r="X165" i="41"/>
  <c r="Z165" i="41"/>
  <c r="AE165" i="41"/>
  <c r="AG165" i="41"/>
  <c r="AI165" i="41"/>
  <c r="AL165" i="41"/>
  <c r="AO165" i="41"/>
  <c r="AT165" i="41"/>
  <c r="AY165" i="41"/>
  <c r="BA165" i="41"/>
  <c r="BD165" i="41"/>
  <c r="BF165" i="41"/>
  <c r="BZ165" i="41"/>
  <c r="CC165" i="41"/>
  <c r="CE165" i="41"/>
  <c r="CG165" i="41"/>
  <c r="CI165" i="41"/>
  <c r="CJ165" i="41"/>
  <c r="CK165" i="41"/>
  <c r="CM165" i="41"/>
  <c r="C166" i="41"/>
  <c r="J166" i="41"/>
  <c r="M166" i="41"/>
  <c r="O166" i="41"/>
  <c r="Q166" i="41"/>
  <c r="S166" i="41"/>
  <c r="U166" i="41"/>
  <c r="V166" i="41"/>
  <c r="X166" i="41"/>
  <c r="Z166" i="41"/>
  <c r="AE166" i="41"/>
  <c r="AG166" i="41"/>
  <c r="AI166" i="41"/>
  <c r="AL166" i="41"/>
  <c r="AO166" i="41"/>
  <c r="AT166" i="41"/>
  <c r="AY166" i="41"/>
  <c r="BA166" i="41"/>
  <c r="BD166" i="41"/>
  <c r="BF166" i="41"/>
  <c r="BZ166" i="41"/>
  <c r="CC166" i="41"/>
  <c r="CE166" i="41"/>
  <c r="CG166" i="41"/>
  <c r="CI166" i="41"/>
  <c r="CJ166" i="41"/>
  <c r="CK166" i="41"/>
  <c r="CM166" i="41"/>
  <c r="C167" i="41"/>
  <c r="J167" i="41"/>
  <c r="M167" i="41"/>
  <c r="O167" i="41"/>
  <c r="Q167" i="41"/>
  <c r="S167" i="41"/>
  <c r="U167" i="41"/>
  <c r="V167" i="41"/>
  <c r="X167" i="41"/>
  <c r="Z167" i="41"/>
  <c r="AE167" i="41"/>
  <c r="AG167" i="41"/>
  <c r="AI167" i="41"/>
  <c r="AL167" i="41"/>
  <c r="AO167" i="41"/>
  <c r="AT167" i="41"/>
  <c r="AY167" i="41"/>
  <c r="BA167" i="41"/>
  <c r="BD167" i="41"/>
  <c r="BF167" i="41"/>
  <c r="BZ167" i="41"/>
  <c r="CC167" i="41"/>
  <c r="CE167" i="41"/>
  <c r="CG167" i="41"/>
  <c r="CI167" i="41"/>
  <c r="CJ167" i="41"/>
  <c r="CK167" i="41"/>
  <c r="CM167" i="41"/>
  <c r="C168" i="41"/>
  <c r="J168" i="41"/>
  <c r="M168" i="41"/>
  <c r="O168" i="41"/>
  <c r="Q168" i="41"/>
  <c r="S168" i="41"/>
  <c r="U168" i="41"/>
  <c r="V168" i="41"/>
  <c r="X168" i="41"/>
  <c r="Z168" i="41"/>
  <c r="AE168" i="41"/>
  <c r="AG168" i="41"/>
  <c r="AI168" i="41"/>
  <c r="AL168" i="41"/>
  <c r="AO168" i="41"/>
  <c r="AT168" i="41"/>
  <c r="AY168" i="41"/>
  <c r="BA168" i="41"/>
  <c r="BD168" i="41"/>
  <c r="BF168" i="41"/>
  <c r="BZ168" i="41"/>
  <c r="CC168" i="41"/>
  <c r="CE168" i="41"/>
  <c r="CG168" i="41"/>
  <c r="CI168" i="41"/>
  <c r="CJ168" i="41"/>
  <c r="CK168" i="41"/>
  <c r="CM168" i="41"/>
  <c r="C169" i="41"/>
  <c r="J169" i="41"/>
  <c r="M169" i="41"/>
  <c r="O169" i="41"/>
  <c r="Q169" i="41"/>
  <c r="S169" i="41"/>
  <c r="U169" i="41"/>
  <c r="V169" i="41"/>
  <c r="X169" i="41"/>
  <c r="Z169" i="41"/>
  <c r="AE169" i="41"/>
  <c r="AG169" i="41"/>
  <c r="AI169" i="41"/>
  <c r="AL169" i="41"/>
  <c r="AO169" i="41"/>
  <c r="AT169" i="41"/>
  <c r="AY169" i="41"/>
  <c r="BA169" i="41"/>
  <c r="BD169" i="41"/>
  <c r="BF169" i="41"/>
  <c r="BZ169" i="41"/>
  <c r="CC169" i="41"/>
  <c r="CE169" i="41"/>
  <c r="CG169" i="41"/>
  <c r="CI169" i="41"/>
  <c r="CJ169" i="41"/>
  <c r="CK169" i="41"/>
  <c r="CM169" i="41"/>
  <c r="C170" i="41"/>
  <c r="J170" i="41"/>
  <c r="M170" i="41"/>
  <c r="O170" i="41"/>
  <c r="Q170" i="41"/>
  <c r="S170" i="41"/>
  <c r="U170" i="41"/>
  <c r="V170" i="41"/>
  <c r="X170" i="41"/>
  <c r="Z170" i="41"/>
  <c r="AE170" i="41"/>
  <c r="AG170" i="41"/>
  <c r="AI170" i="41"/>
  <c r="AL170" i="41"/>
  <c r="AO170" i="41"/>
  <c r="AT170" i="41"/>
  <c r="AY170" i="41"/>
  <c r="BA170" i="41"/>
  <c r="BD170" i="41"/>
  <c r="BF170" i="41"/>
  <c r="BZ170" i="41"/>
  <c r="CC170" i="41"/>
  <c r="CE170" i="41"/>
  <c r="CG170" i="41"/>
  <c r="CI170" i="41"/>
  <c r="CJ170" i="41"/>
  <c r="CK170" i="41"/>
  <c r="CM170" i="41"/>
  <c r="C171" i="41"/>
  <c r="J171" i="41"/>
  <c r="M171" i="41"/>
  <c r="O171" i="41"/>
  <c r="Q171" i="41"/>
  <c r="S171" i="41"/>
  <c r="U171" i="41"/>
  <c r="V171" i="41"/>
  <c r="X171" i="41"/>
  <c r="Z171" i="41"/>
  <c r="AE171" i="41"/>
  <c r="AG171" i="41"/>
  <c r="AI171" i="41"/>
  <c r="AL171" i="41"/>
  <c r="AO171" i="41"/>
  <c r="AT171" i="41"/>
  <c r="AY171" i="41"/>
  <c r="BA171" i="41"/>
  <c r="BD171" i="41"/>
  <c r="BF171" i="41"/>
  <c r="BZ171" i="41"/>
  <c r="CC171" i="41"/>
  <c r="CE171" i="41"/>
  <c r="CG171" i="41"/>
  <c r="CI171" i="41"/>
  <c r="CJ171" i="41"/>
  <c r="CK171" i="41"/>
  <c r="CM171" i="41"/>
  <c r="C172" i="41"/>
  <c r="J172" i="41"/>
  <c r="M172" i="41"/>
  <c r="O172" i="41"/>
  <c r="Q172" i="41"/>
  <c r="S172" i="41"/>
  <c r="U172" i="41"/>
  <c r="V172" i="41"/>
  <c r="X172" i="41"/>
  <c r="Z172" i="41"/>
  <c r="AE172" i="41"/>
  <c r="AG172" i="41"/>
  <c r="AI172" i="41"/>
  <c r="AL172" i="41"/>
  <c r="AO172" i="41"/>
  <c r="AT172" i="41"/>
  <c r="AY172" i="41"/>
  <c r="BA172" i="41"/>
  <c r="BD172" i="41"/>
  <c r="BF172" i="41"/>
  <c r="BZ172" i="41"/>
  <c r="CC172" i="41"/>
  <c r="CE172" i="41"/>
  <c r="CG172" i="41"/>
  <c r="CI172" i="41"/>
  <c r="CJ172" i="41"/>
  <c r="CK172" i="41"/>
  <c r="CM172" i="41"/>
  <c r="C173" i="41"/>
  <c r="J173" i="41"/>
  <c r="M173" i="41"/>
  <c r="O173" i="41"/>
  <c r="Q173" i="41"/>
  <c r="S173" i="41"/>
  <c r="U173" i="41"/>
  <c r="V173" i="41"/>
  <c r="X173" i="41"/>
  <c r="Z173" i="41"/>
  <c r="AE173" i="41"/>
  <c r="AG173" i="41"/>
  <c r="AI173" i="41"/>
  <c r="AL173" i="41"/>
  <c r="AO173" i="41"/>
  <c r="AT173" i="41"/>
  <c r="AY173" i="41"/>
  <c r="BA173" i="41"/>
  <c r="BD173" i="41"/>
  <c r="BF173" i="41"/>
  <c r="BZ173" i="41"/>
  <c r="CC173" i="41"/>
  <c r="CE173" i="41"/>
  <c r="CG173" i="41"/>
  <c r="CI173" i="41"/>
  <c r="CJ173" i="41"/>
  <c r="CK173" i="41"/>
  <c r="CM173" i="41"/>
  <c r="C174" i="41"/>
  <c r="J174" i="41"/>
  <c r="M174" i="41"/>
  <c r="O174" i="41"/>
  <c r="Q174" i="41"/>
  <c r="S174" i="41"/>
  <c r="U174" i="41"/>
  <c r="V174" i="41"/>
  <c r="X174" i="41"/>
  <c r="Z174" i="41"/>
  <c r="AE174" i="41"/>
  <c r="AG174" i="41"/>
  <c r="AI174" i="41"/>
  <c r="AL174" i="41"/>
  <c r="AO174" i="41"/>
  <c r="AT174" i="41"/>
  <c r="AY174" i="41"/>
  <c r="BA174" i="41"/>
  <c r="BD174" i="41"/>
  <c r="BF174" i="41"/>
  <c r="BZ174" i="41"/>
  <c r="CC174" i="41"/>
  <c r="CE174" i="41"/>
  <c r="CG174" i="41"/>
  <c r="CI174" i="41"/>
  <c r="CJ174" i="41"/>
  <c r="CK174" i="41"/>
  <c r="CM174" i="41"/>
  <c r="C175" i="41"/>
  <c r="J175" i="41"/>
  <c r="M175" i="41"/>
  <c r="O175" i="41"/>
  <c r="Q175" i="41"/>
  <c r="S175" i="41"/>
  <c r="U175" i="41"/>
  <c r="V175" i="41"/>
  <c r="X175" i="41"/>
  <c r="Z175" i="41"/>
  <c r="AE175" i="41"/>
  <c r="AG175" i="41"/>
  <c r="AI175" i="41"/>
  <c r="AL175" i="41"/>
  <c r="AO175" i="41"/>
  <c r="AT175" i="41"/>
  <c r="AY175" i="41"/>
  <c r="BA175" i="41"/>
  <c r="BD175" i="41"/>
  <c r="BF175" i="41"/>
  <c r="BZ175" i="41"/>
  <c r="CC175" i="41"/>
  <c r="CE175" i="41"/>
  <c r="CG175" i="41"/>
  <c r="CI175" i="41"/>
  <c r="CJ175" i="41"/>
  <c r="CK175" i="41"/>
  <c r="CM175" i="41"/>
  <c r="C176" i="41"/>
  <c r="J176" i="41"/>
  <c r="M176" i="41"/>
  <c r="O176" i="41"/>
  <c r="Q176" i="41"/>
  <c r="S176" i="41"/>
  <c r="U176" i="41"/>
  <c r="V176" i="41"/>
  <c r="X176" i="41"/>
  <c r="Z176" i="41"/>
  <c r="AE176" i="41"/>
  <c r="AG176" i="41"/>
  <c r="AI176" i="41"/>
  <c r="AL176" i="41"/>
  <c r="AO176" i="41"/>
  <c r="AT176" i="41"/>
  <c r="AY176" i="41"/>
  <c r="BA176" i="41"/>
  <c r="BD176" i="41"/>
  <c r="BF176" i="41"/>
  <c r="BZ176" i="41"/>
  <c r="CC176" i="41"/>
  <c r="CE176" i="41"/>
  <c r="CG176" i="41"/>
  <c r="CI176" i="41"/>
  <c r="CJ176" i="41"/>
  <c r="CK176" i="41"/>
  <c r="CM176" i="41"/>
  <c r="C177" i="41"/>
  <c r="J177" i="41"/>
  <c r="M177" i="41"/>
  <c r="O177" i="41"/>
  <c r="Q177" i="41"/>
  <c r="S177" i="41"/>
  <c r="U177" i="41"/>
  <c r="V177" i="41"/>
  <c r="X177" i="41"/>
  <c r="Z177" i="41"/>
  <c r="AE177" i="41"/>
  <c r="AG177" i="41"/>
  <c r="AI177" i="41"/>
  <c r="AL177" i="41"/>
  <c r="AO177" i="41"/>
  <c r="AT177" i="41"/>
  <c r="AY177" i="41"/>
  <c r="BA177" i="41"/>
  <c r="BD177" i="41"/>
  <c r="BF177" i="41"/>
  <c r="BZ177" i="41"/>
  <c r="CC177" i="41"/>
  <c r="CE177" i="41"/>
  <c r="CG177" i="41"/>
  <c r="CI177" i="41"/>
  <c r="CJ177" i="41"/>
  <c r="CK177" i="41"/>
  <c r="CM177" i="41"/>
  <c r="C178" i="41"/>
  <c r="J178" i="41"/>
  <c r="M178" i="41"/>
  <c r="O178" i="41"/>
  <c r="Q178" i="41"/>
  <c r="S178" i="41"/>
  <c r="U178" i="41"/>
  <c r="V178" i="41"/>
  <c r="X178" i="41"/>
  <c r="Z178" i="41"/>
  <c r="AE178" i="41"/>
  <c r="AG178" i="41"/>
  <c r="AI178" i="41"/>
  <c r="AL178" i="41"/>
  <c r="AO178" i="41"/>
  <c r="AT178" i="41"/>
  <c r="AY178" i="41"/>
  <c r="BA178" i="41"/>
  <c r="BD178" i="41"/>
  <c r="BF178" i="41"/>
  <c r="BZ178" i="41"/>
  <c r="CC178" i="41"/>
  <c r="CE178" i="41"/>
  <c r="CG178" i="41"/>
  <c r="CI178" i="41"/>
  <c r="CJ178" i="41"/>
  <c r="CK178" i="41"/>
  <c r="CM178" i="41"/>
  <c r="C179" i="41"/>
  <c r="J179" i="41"/>
  <c r="M179" i="41"/>
  <c r="O179" i="41"/>
  <c r="Q179" i="41"/>
  <c r="S179" i="41"/>
  <c r="U179" i="41"/>
  <c r="V179" i="41"/>
  <c r="X179" i="41"/>
  <c r="Z179" i="41"/>
  <c r="AE179" i="41"/>
  <c r="AG179" i="41"/>
  <c r="AI179" i="41"/>
  <c r="AL179" i="41"/>
  <c r="AO179" i="41"/>
  <c r="AT179" i="41"/>
  <c r="AY179" i="41"/>
  <c r="BA179" i="41"/>
  <c r="BD179" i="41"/>
  <c r="BF179" i="41"/>
  <c r="BZ179" i="41"/>
  <c r="CC179" i="41"/>
  <c r="CE179" i="41"/>
  <c r="CG179" i="41"/>
  <c r="CI179" i="41"/>
  <c r="CJ179" i="41"/>
  <c r="CK179" i="41"/>
  <c r="CM179" i="41"/>
  <c r="C180" i="41"/>
  <c r="J180" i="41"/>
  <c r="M180" i="41"/>
  <c r="O180" i="41"/>
  <c r="Q180" i="41"/>
  <c r="S180" i="41"/>
  <c r="U180" i="41"/>
  <c r="V180" i="41"/>
  <c r="X180" i="41"/>
  <c r="Z180" i="41"/>
  <c r="AE180" i="41"/>
  <c r="AG180" i="41"/>
  <c r="AI180" i="41"/>
  <c r="AL180" i="41"/>
  <c r="AO180" i="41"/>
  <c r="AT180" i="41"/>
  <c r="AY180" i="41"/>
  <c r="BA180" i="41"/>
  <c r="BD180" i="41"/>
  <c r="BF180" i="41"/>
  <c r="BZ180" i="41"/>
  <c r="CC180" i="41"/>
  <c r="CE180" i="41"/>
  <c r="CG180" i="41"/>
  <c r="CI180" i="41"/>
  <c r="CJ180" i="41"/>
  <c r="CK180" i="41"/>
  <c r="CM180" i="41"/>
  <c r="C181" i="41"/>
  <c r="J181" i="41"/>
  <c r="M181" i="41"/>
  <c r="O181" i="41"/>
  <c r="Q181" i="41"/>
  <c r="S181" i="41"/>
  <c r="U181" i="41"/>
  <c r="V181" i="41"/>
  <c r="X181" i="41"/>
  <c r="Z181" i="41"/>
  <c r="AE181" i="41"/>
  <c r="AG181" i="41"/>
  <c r="AI181" i="41"/>
  <c r="AL181" i="41"/>
  <c r="AO181" i="41"/>
  <c r="AT181" i="41"/>
  <c r="AY181" i="41"/>
  <c r="BA181" i="41"/>
  <c r="BD181" i="41"/>
  <c r="BF181" i="41"/>
  <c r="BZ181" i="41"/>
  <c r="CC181" i="41"/>
  <c r="CE181" i="41"/>
  <c r="CG181" i="41"/>
  <c r="CI181" i="41"/>
  <c r="CJ181" i="41"/>
  <c r="CK181" i="41"/>
  <c r="CM181" i="41"/>
  <c r="C182" i="41"/>
  <c r="J182" i="41"/>
  <c r="M182" i="41"/>
  <c r="O182" i="41"/>
  <c r="Q182" i="41"/>
  <c r="S182" i="41"/>
  <c r="U182" i="41"/>
  <c r="V182" i="41"/>
  <c r="X182" i="41"/>
  <c r="Z182" i="41"/>
  <c r="AE182" i="41"/>
  <c r="AG182" i="41"/>
  <c r="AI182" i="41"/>
  <c r="AL182" i="41"/>
  <c r="AO182" i="41"/>
  <c r="AT182" i="41"/>
  <c r="AY182" i="41"/>
  <c r="BA182" i="41"/>
  <c r="BD182" i="41"/>
  <c r="BF182" i="41"/>
  <c r="BZ182" i="41"/>
  <c r="CC182" i="41"/>
  <c r="CE182" i="41"/>
  <c r="CG182" i="41"/>
  <c r="CI182" i="41"/>
  <c r="CJ182" i="41"/>
  <c r="CK182" i="41"/>
  <c r="CM182" i="41"/>
  <c r="C183" i="41"/>
  <c r="J183" i="41"/>
  <c r="M183" i="41"/>
  <c r="O183" i="41"/>
  <c r="Q183" i="41"/>
  <c r="S183" i="41"/>
  <c r="U183" i="41"/>
  <c r="V183" i="41"/>
  <c r="X183" i="41"/>
  <c r="Z183" i="41"/>
  <c r="AE183" i="41"/>
  <c r="AG183" i="41"/>
  <c r="AI183" i="41"/>
  <c r="AL183" i="41"/>
  <c r="AO183" i="41"/>
  <c r="AT183" i="41"/>
  <c r="AY183" i="41"/>
  <c r="BA183" i="41"/>
  <c r="BD183" i="41"/>
  <c r="BF183" i="41"/>
  <c r="BZ183" i="41"/>
  <c r="CC183" i="41"/>
  <c r="CE183" i="41"/>
  <c r="CG183" i="41"/>
  <c r="CI183" i="41"/>
  <c r="CJ183" i="41"/>
  <c r="CK183" i="41"/>
  <c r="CM183" i="41"/>
  <c r="C184" i="41"/>
  <c r="J184" i="41"/>
  <c r="M184" i="41"/>
  <c r="O184" i="41"/>
  <c r="Q184" i="41"/>
  <c r="S184" i="41"/>
  <c r="U184" i="41"/>
  <c r="V184" i="41"/>
  <c r="X184" i="41"/>
  <c r="Z184" i="41"/>
  <c r="AE184" i="41"/>
  <c r="AG184" i="41"/>
  <c r="AI184" i="41"/>
  <c r="AL184" i="41"/>
  <c r="AO184" i="41"/>
  <c r="AT184" i="41"/>
  <c r="AY184" i="41"/>
  <c r="BA184" i="41"/>
  <c r="BD184" i="41"/>
  <c r="BF184" i="41"/>
  <c r="BZ184" i="41"/>
  <c r="CC184" i="41"/>
  <c r="CE184" i="41"/>
  <c r="CG184" i="41"/>
  <c r="CI184" i="41"/>
  <c r="CJ184" i="41"/>
  <c r="CK184" i="41"/>
  <c r="CM184" i="41"/>
  <c r="C185" i="41"/>
  <c r="J185" i="41"/>
  <c r="M185" i="41"/>
  <c r="O185" i="41"/>
  <c r="Q185" i="41"/>
  <c r="S185" i="41"/>
  <c r="U185" i="41"/>
  <c r="V185" i="41"/>
  <c r="X185" i="41"/>
  <c r="Z185" i="41"/>
  <c r="AE185" i="41"/>
  <c r="AG185" i="41"/>
  <c r="AI185" i="41"/>
  <c r="AL185" i="41"/>
  <c r="AO185" i="41"/>
  <c r="AT185" i="41"/>
  <c r="AY185" i="41"/>
  <c r="BA185" i="41"/>
  <c r="BD185" i="41"/>
  <c r="BF185" i="41"/>
  <c r="BZ185" i="41"/>
  <c r="CC185" i="41"/>
  <c r="CE185" i="41"/>
  <c r="CG185" i="41"/>
  <c r="CI185" i="41"/>
  <c r="CJ185" i="41"/>
  <c r="CK185" i="41"/>
  <c r="CM185" i="41"/>
  <c r="C186" i="41"/>
  <c r="J186" i="41"/>
  <c r="M186" i="41"/>
  <c r="O186" i="41"/>
  <c r="Q186" i="41"/>
  <c r="S186" i="41"/>
  <c r="U186" i="41"/>
  <c r="V186" i="41"/>
  <c r="X186" i="41"/>
  <c r="Z186" i="41"/>
  <c r="AE186" i="41"/>
  <c r="AG186" i="41"/>
  <c r="AI186" i="41"/>
  <c r="AL186" i="41"/>
  <c r="AO186" i="41"/>
  <c r="AT186" i="41"/>
  <c r="AY186" i="41"/>
  <c r="BA186" i="41"/>
  <c r="BD186" i="41"/>
  <c r="BF186" i="41"/>
  <c r="BZ186" i="41"/>
  <c r="CC186" i="41"/>
  <c r="CE186" i="41"/>
  <c r="CG186" i="41"/>
  <c r="CI186" i="41"/>
  <c r="CJ186" i="41"/>
  <c r="CK186" i="41"/>
  <c r="CM186" i="41"/>
  <c r="C187" i="41"/>
  <c r="J187" i="41"/>
  <c r="M187" i="41"/>
  <c r="O187" i="41"/>
  <c r="Q187" i="41"/>
  <c r="S187" i="41"/>
  <c r="U187" i="41"/>
  <c r="V187" i="41"/>
  <c r="X187" i="41"/>
  <c r="Z187" i="41"/>
  <c r="AE187" i="41"/>
  <c r="AG187" i="41"/>
  <c r="AI187" i="41"/>
  <c r="AL187" i="41"/>
  <c r="AO187" i="41"/>
  <c r="AT187" i="41"/>
  <c r="AY187" i="41"/>
  <c r="BA187" i="41"/>
  <c r="BD187" i="41"/>
  <c r="BF187" i="41"/>
  <c r="BZ187" i="41"/>
  <c r="CC187" i="41"/>
  <c r="CE187" i="41"/>
  <c r="CG187" i="41"/>
  <c r="CI187" i="41"/>
  <c r="CJ187" i="41"/>
  <c r="CK187" i="41"/>
  <c r="CM187" i="41"/>
  <c r="C188" i="41"/>
  <c r="J188" i="41"/>
  <c r="M188" i="41"/>
  <c r="O188" i="41"/>
  <c r="Q188" i="41"/>
  <c r="S188" i="41"/>
  <c r="U188" i="41"/>
  <c r="V188" i="41"/>
  <c r="X188" i="41"/>
  <c r="Z188" i="41"/>
  <c r="AE188" i="41"/>
  <c r="AG188" i="41"/>
  <c r="AI188" i="41"/>
  <c r="AL188" i="41"/>
  <c r="AO188" i="41"/>
  <c r="AT188" i="41"/>
  <c r="AY188" i="41"/>
  <c r="BA188" i="41"/>
  <c r="BD188" i="41"/>
  <c r="BF188" i="41"/>
  <c r="BZ188" i="41"/>
  <c r="CC188" i="41"/>
  <c r="CE188" i="41"/>
  <c r="CG188" i="41"/>
  <c r="CI188" i="41"/>
  <c r="CJ188" i="41"/>
  <c r="CK188" i="41"/>
  <c r="CM188" i="41"/>
  <c r="C189" i="41"/>
  <c r="J189" i="41"/>
  <c r="M189" i="41"/>
  <c r="O189" i="41"/>
  <c r="Q189" i="41"/>
  <c r="S189" i="41"/>
  <c r="U189" i="41"/>
  <c r="V189" i="41"/>
  <c r="X189" i="41"/>
  <c r="Z189" i="41"/>
  <c r="AE189" i="41"/>
  <c r="AG189" i="41"/>
  <c r="AI189" i="41"/>
  <c r="AL189" i="41"/>
  <c r="AO189" i="41"/>
  <c r="AT189" i="41"/>
  <c r="AY189" i="41"/>
  <c r="BA189" i="41"/>
  <c r="BD189" i="41"/>
  <c r="BF189" i="41"/>
  <c r="BZ189" i="41"/>
  <c r="CC189" i="41"/>
  <c r="CE189" i="41"/>
  <c r="CG189" i="41"/>
  <c r="CI189" i="41"/>
  <c r="CJ189" i="41"/>
  <c r="CK189" i="41"/>
  <c r="CM189" i="41"/>
  <c r="C190" i="41"/>
  <c r="J190" i="41"/>
  <c r="M190" i="41"/>
  <c r="O190" i="41"/>
  <c r="Q190" i="41"/>
  <c r="S190" i="41"/>
  <c r="U190" i="41"/>
  <c r="V190" i="41"/>
  <c r="X190" i="41"/>
  <c r="Z190" i="41"/>
  <c r="AE190" i="41"/>
  <c r="AG190" i="41"/>
  <c r="AI190" i="41"/>
  <c r="AL190" i="41"/>
  <c r="AO190" i="41"/>
  <c r="AT190" i="41"/>
  <c r="AY190" i="41"/>
  <c r="BA190" i="41"/>
  <c r="BD190" i="41"/>
  <c r="BF190" i="41"/>
  <c r="BZ190" i="41"/>
  <c r="CC190" i="41"/>
  <c r="CE190" i="41"/>
  <c r="CG190" i="41"/>
  <c r="CI190" i="41"/>
  <c r="CJ190" i="41"/>
  <c r="CK190" i="41"/>
  <c r="CM190" i="41"/>
  <c r="C191" i="41"/>
  <c r="J191" i="41"/>
  <c r="M191" i="41"/>
  <c r="O191" i="41"/>
  <c r="Q191" i="41"/>
  <c r="S191" i="41"/>
  <c r="U191" i="41"/>
  <c r="V191" i="41"/>
  <c r="X191" i="41"/>
  <c r="Z191" i="41"/>
  <c r="AE191" i="41"/>
  <c r="AG191" i="41"/>
  <c r="AI191" i="41"/>
  <c r="AL191" i="41"/>
  <c r="AO191" i="41"/>
  <c r="AT191" i="41"/>
  <c r="AY191" i="41"/>
  <c r="BA191" i="41"/>
  <c r="BD191" i="41"/>
  <c r="BF191" i="41"/>
  <c r="BZ191" i="41"/>
  <c r="CC191" i="41"/>
  <c r="CE191" i="41"/>
  <c r="CG191" i="41"/>
  <c r="CI191" i="41"/>
  <c r="CJ191" i="41"/>
  <c r="CK191" i="41"/>
  <c r="CM191" i="41"/>
  <c r="C192" i="41"/>
  <c r="J192" i="41"/>
  <c r="M192" i="41"/>
  <c r="O192" i="41"/>
  <c r="Q192" i="41"/>
  <c r="S192" i="41"/>
  <c r="U192" i="41"/>
  <c r="V192" i="41"/>
  <c r="X192" i="41"/>
  <c r="Z192" i="41"/>
  <c r="AE192" i="41"/>
  <c r="AG192" i="41"/>
  <c r="AI192" i="41"/>
  <c r="AL192" i="41"/>
  <c r="AO192" i="41"/>
  <c r="AT192" i="41"/>
  <c r="AY192" i="41"/>
  <c r="BA192" i="41"/>
  <c r="BD192" i="41"/>
  <c r="BF192" i="41"/>
  <c r="BZ192" i="41"/>
  <c r="CC192" i="41"/>
  <c r="CE192" i="41"/>
  <c r="CG192" i="41"/>
  <c r="CI192" i="41"/>
  <c r="CJ192" i="41"/>
  <c r="CK192" i="41"/>
  <c r="CM192" i="41"/>
  <c r="C193" i="41"/>
  <c r="J193" i="41"/>
  <c r="M193" i="41"/>
  <c r="O193" i="41"/>
  <c r="Q193" i="41"/>
  <c r="S193" i="41"/>
  <c r="U193" i="41"/>
  <c r="V193" i="41"/>
  <c r="X193" i="41"/>
  <c r="Z193" i="41"/>
  <c r="AE193" i="41"/>
  <c r="AG193" i="41"/>
  <c r="AI193" i="41"/>
  <c r="AL193" i="41"/>
  <c r="AO193" i="41"/>
  <c r="AT193" i="41"/>
  <c r="AY193" i="41"/>
  <c r="BA193" i="41"/>
  <c r="BD193" i="41"/>
  <c r="BF193" i="41"/>
  <c r="BZ193" i="41"/>
  <c r="CC193" i="41"/>
  <c r="CE193" i="41"/>
  <c r="CG193" i="41"/>
  <c r="CI193" i="41"/>
  <c r="CJ193" i="41"/>
  <c r="CK193" i="41"/>
  <c r="CM193" i="41"/>
  <c r="C194" i="41"/>
  <c r="J194" i="41"/>
  <c r="M194" i="41"/>
  <c r="O194" i="41"/>
  <c r="Q194" i="41"/>
  <c r="S194" i="41"/>
  <c r="U194" i="41"/>
  <c r="V194" i="41"/>
  <c r="X194" i="41"/>
  <c r="Z194" i="41"/>
  <c r="AE194" i="41"/>
  <c r="AG194" i="41"/>
  <c r="AI194" i="41"/>
  <c r="AL194" i="41"/>
  <c r="AO194" i="41"/>
  <c r="AT194" i="41"/>
  <c r="AY194" i="41"/>
  <c r="BA194" i="41"/>
  <c r="BD194" i="41"/>
  <c r="BF194" i="41"/>
  <c r="BZ194" i="41"/>
  <c r="CC194" i="41"/>
  <c r="CE194" i="41"/>
  <c r="CG194" i="41"/>
  <c r="CI194" i="41"/>
  <c r="CJ194" i="41"/>
  <c r="CK194" i="41"/>
  <c r="CM194" i="41"/>
  <c r="C195" i="41"/>
  <c r="J195" i="41"/>
  <c r="M195" i="41"/>
  <c r="O195" i="41"/>
  <c r="Q195" i="41"/>
  <c r="S195" i="41"/>
  <c r="U195" i="41"/>
  <c r="V195" i="41"/>
  <c r="X195" i="41"/>
  <c r="Z195" i="41"/>
  <c r="AE195" i="41"/>
  <c r="AG195" i="41"/>
  <c r="AI195" i="41"/>
  <c r="AL195" i="41"/>
  <c r="AO195" i="41"/>
  <c r="AT195" i="41"/>
  <c r="AY195" i="41"/>
  <c r="BA195" i="41"/>
  <c r="BD195" i="41"/>
  <c r="BF195" i="41"/>
  <c r="BZ195" i="41"/>
  <c r="CC195" i="41"/>
  <c r="CE195" i="41"/>
  <c r="CG195" i="41"/>
  <c r="CI195" i="41"/>
  <c r="CJ195" i="41"/>
  <c r="CK195" i="41"/>
  <c r="CM195" i="41"/>
  <c r="C196" i="41"/>
  <c r="J196" i="41"/>
  <c r="M196" i="41"/>
  <c r="O196" i="41"/>
  <c r="Q196" i="41"/>
  <c r="S196" i="41"/>
  <c r="U196" i="41"/>
  <c r="V196" i="41"/>
  <c r="X196" i="41"/>
  <c r="Z196" i="41"/>
  <c r="AE196" i="41"/>
  <c r="AG196" i="41"/>
  <c r="AI196" i="41"/>
  <c r="AL196" i="41"/>
  <c r="AO196" i="41"/>
  <c r="AT196" i="41"/>
  <c r="AY196" i="41"/>
  <c r="BA196" i="41"/>
  <c r="BD196" i="41"/>
  <c r="BF196" i="41"/>
  <c r="BZ196" i="41"/>
  <c r="CC196" i="41"/>
  <c r="CE196" i="41"/>
  <c r="CG196" i="41"/>
  <c r="CI196" i="41"/>
  <c r="CJ196" i="41"/>
  <c r="CK196" i="41"/>
  <c r="CM196" i="41"/>
  <c r="C197" i="41"/>
  <c r="J197" i="41"/>
  <c r="M197" i="41"/>
  <c r="O197" i="41"/>
  <c r="Q197" i="41"/>
  <c r="S197" i="41"/>
  <c r="U197" i="41"/>
  <c r="V197" i="41"/>
  <c r="X197" i="41"/>
  <c r="Z197" i="41"/>
  <c r="AE197" i="41"/>
  <c r="AG197" i="41"/>
  <c r="AI197" i="41"/>
  <c r="AL197" i="41"/>
  <c r="AO197" i="41"/>
  <c r="AT197" i="41"/>
  <c r="AY197" i="41"/>
  <c r="BA197" i="41"/>
  <c r="BD197" i="41"/>
  <c r="BF197" i="41"/>
  <c r="BZ197" i="41"/>
  <c r="CC197" i="41"/>
  <c r="CE197" i="41"/>
  <c r="CG197" i="41"/>
  <c r="CI197" i="41"/>
  <c r="CJ197" i="41"/>
  <c r="CK197" i="41"/>
  <c r="CM197" i="41"/>
  <c r="C198" i="41"/>
  <c r="J198" i="41"/>
  <c r="M198" i="41"/>
  <c r="O198" i="41"/>
  <c r="Q198" i="41"/>
  <c r="S198" i="41"/>
  <c r="U198" i="41"/>
  <c r="V198" i="41"/>
  <c r="X198" i="41"/>
  <c r="Z198" i="41"/>
  <c r="AE198" i="41"/>
  <c r="AG198" i="41"/>
  <c r="AI198" i="41"/>
  <c r="AL198" i="41"/>
  <c r="AO198" i="41"/>
  <c r="AT198" i="41"/>
  <c r="AY198" i="41"/>
  <c r="BA198" i="41"/>
  <c r="BD198" i="41"/>
  <c r="BF198" i="41"/>
  <c r="BZ198" i="41"/>
  <c r="CC198" i="41"/>
  <c r="CE198" i="41"/>
  <c r="CG198" i="41"/>
  <c r="CI198" i="41"/>
  <c r="CJ198" i="41"/>
  <c r="CK198" i="41"/>
  <c r="CM198" i="41"/>
  <c r="C199" i="41"/>
  <c r="J199" i="41"/>
  <c r="M199" i="41"/>
  <c r="O199" i="41"/>
  <c r="Q199" i="41"/>
  <c r="S199" i="41"/>
  <c r="U199" i="41"/>
  <c r="V199" i="41"/>
  <c r="X199" i="41"/>
  <c r="Z199" i="41"/>
  <c r="AE199" i="41"/>
  <c r="AG199" i="41"/>
  <c r="AI199" i="41"/>
  <c r="AL199" i="41"/>
  <c r="AO199" i="41"/>
  <c r="AT199" i="41"/>
  <c r="AY199" i="41"/>
  <c r="BA199" i="41"/>
  <c r="BD199" i="41"/>
  <c r="BF199" i="41"/>
  <c r="BZ199" i="41"/>
  <c r="CC199" i="41"/>
  <c r="CE199" i="41"/>
  <c r="CG199" i="41"/>
  <c r="CI199" i="41"/>
  <c r="CJ199" i="41"/>
  <c r="CK199" i="41"/>
  <c r="CM199" i="41"/>
  <c r="C200" i="41"/>
  <c r="J200" i="41"/>
  <c r="M200" i="41"/>
  <c r="O200" i="41"/>
  <c r="Q200" i="41"/>
  <c r="S200" i="41"/>
  <c r="U200" i="41"/>
  <c r="V200" i="41"/>
  <c r="X200" i="41"/>
  <c r="Z200" i="41"/>
  <c r="AE200" i="41"/>
  <c r="AG200" i="41"/>
  <c r="AI200" i="41"/>
  <c r="AL200" i="41"/>
  <c r="AO200" i="41"/>
  <c r="AT200" i="41"/>
  <c r="AY200" i="41"/>
  <c r="BA200" i="41"/>
  <c r="BD200" i="41"/>
  <c r="BF200" i="41"/>
  <c r="BZ200" i="41"/>
  <c r="CC200" i="41"/>
  <c r="CE200" i="41"/>
  <c r="CG200" i="41"/>
  <c r="CI200" i="41"/>
  <c r="CJ200" i="41"/>
  <c r="CK200" i="41"/>
  <c r="CM200" i="41"/>
  <c r="C201" i="41"/>
  <c r="J201" i="41"/>
  <c r="M201" i="41"/>
  <c r="O201" i="41"/>
  <c r="Q201" i="41"/>
  <c r="S201" i="41"/>
  <c r="U201" i="41"/>
  <c r="V201" i="41"/>
  <c r="X201" i="41"/>
  <c r="Z201" i="41"/>
  <c r="AE201" i="41"/>
  <c r="AG201" i="41"/>
  <c r="AI201" i="41"/>
  <c r="AL201" i="41"/>
  <c r="AO201" i="41"/>
  <c r="AT201" i="41"/>
  <c r="AY201" i="41"/>
  <c r="BA201" i="41"/>
  <c r="BD201" i="41"/>
  <c r="BF201" i="41"/>
  <c r="BZ201" i="41"/>
  <c r="CC201" i="41"/>
  <c r="CE201" i="41"/>
  <c r="CG201" i="41"/>
  <c r="CI201" i="41"/>
  <c r="CJ201" i="41"/>
  <c r="CK201" i="41"/>
  <c r="CM201" i="41"/>
  <c r="C202" i="41"/>
  <c r="J202" i="41"/>
  <c r="M202" i="41"/>
  <c r="O202" i="41"/>
  <c r="Q202" i="41"/>
  <c r="S202" i="41"/>
  <c r="U202" i="41"/>
  <c r="V202" i="41"/>
  <c r="X202" i="41"/>
  <c r="Z202" i="41"/>
  <c r="AE202" i="41"/>
  <c r="AG202" i="41"/>
  <c r="AI202" i="41"/>
  <c r="AL202" i="41"/>
  <c r="AO202" i="41"/>
  <c r="AT202" i="41"/>
  <c r="AY202" i="41"/>
  <c r="BA202" i="41"/>
  <c r="BD202" i="41"/>
  <c r="BF202" i="41"/>
  <c r="BZ202" i="41"/>
  <c r="CC202" i="41"/>
  <c r="CE202" i="41"/>
  <c r="CG202" i="41"/>
  <c r="CI202" i="41"/>
  <c r="CJ202" i="41"/>
  <c r="CK202" i="41"/>
  <c r="CM202" i="41"/>
  <c r="C203" i="41"/>
  <c r="J203" i="41"/>
  <c r="M203" i="41"/>
  <c r="O203" i="41"/>
  <c r="Q203" i="41"/>
  <c r="S203" i="41"/>
  <c r="U203" i="41"/>
  <c r="V203" i="41"/>
  <c r="X203" i="41"/>
  <c r="Z203" i="41"/>
  <c r="AE203" i="41"/>
  <c r="AG203" i="41"/>
  <c r="AI203" i="41"/>
  <c r="AL203" i="41"/>
  <c r="AO203" i="41"/>
  <c r="AT203" i="41"/>
  <c r="AY203" i="41"/>
  <c r="BA203" i="41"/>
  <c r="BD203" i="41"/>
  <c r="BF203" i="41"/>
  <c r="BZ203" i="41"/>
  <c r="CC203" i="41"/>
  <c r="CE203" i="41"/>
  <c r="CG203" i="41"/>
  <c r="CI203" i="41"/>
  <c r="CJ203" i="41"/>
  <c r="CK203" i="41"/>
  <c r="CM203" i="41"/>
  <c r="C204" i="41"/>
  <c r="J204" i="41"/>
  <c r="M204" i="41"/>
  <c r="O204" i="41"/>
  <c r="Q204" i="41"/>
  <c r="S204" i="41"/>
  <c r="U204" i="41"/>
  <c r="V204" i="41"/>
  <c r="X204" i="41"/>
  <c r="Z204" i="41"/>
  <c r="AE204" i="41"/>
  <c r="AG204" i="41"/>
  <c r="AI204" i="41"/>
  <c r="AL204" i="41"/>
  <c r="AO204" i="41"/>
  <c r="AT204" i="41"/>
  <c r="AY204" i="41"/>
  <c r="BA204" i="41"/>
  <c r="BD204" i="41"/>
  <c r="BF204" i="41"/>
  <c r="BZ204" i="41"/>
  <c r="CC204" i="41"/>
  <c r="CE204" i="41"/>
  <c r="CG204" i="41"/>
  <c r="CI204" i="41"/>
  <c r="CJ204" i="41"/>
  <c r="CK204" i="41"/>
  <c r="CM204" i="41"/>
  <c r="C205" i="41"/>
  <c r="J205" i="41"/>
  <c r="M205" i="41"/>
  <c r="O205" i="41"/>
  <c r="Q205" i="41"/>
  <c r="S205" i="41"/>
  <c r="U205" i="41"/>
  <c r="V205" i="41"/>
  <c r="X205" i="41"/>
  <c r="Z205" i="41"/>
  <c r="AE205" i="41"/>
  <c r="AG205" i="41"/>
  <c r="AI205" i="41"/>
  <c r="AL205" i="41"/>
  <c r="AO205" i="41"/>
  <c r="AT205" i="41"/>
  <c r="AY205" i="41"/>
  <c r="BA205" i="41"/>
  <c r="BD205" i="41"/>
  <c r="BF205" i="41"/>
  <c r="BZ205" i="41"/>
  <c r="CC205" i="41"/>
  <c r="CE205" i="41"/>
  <c r="CG205" i="41"/>
  <c r="CI205" i="41"/>
  <c r="CJ205" i="41"/>
  <c r="CK205" i="41"/>
  <c r="CM205" i="41"/>
  <c r="C206" i="41"/>
  <c r="J206" i="41"/>
  <c r="M206" i="41"/>
  <c r="O206" i="41"/>
  <c r="Q206" i="41"/>
  <c r="S206" i="41"/>
  <c r="U206" i="41"/>
  <c r="V206" i="41"/>
  <c r="X206" i="41"/>
  <c r="Z206" i="41"/>
  <c r="AE206" i="41"/>
  <c r="AG206" i="41"/>
  <c r="AI206" i="41"/>
  <c r="AL206" i="41"/>
  <c r="AO206" i="41"/>
  <c r="AT206" i="41"/>
  <c r="AY206" i="41"/>
  <c r="BA206" i="41"/>
  <c r="BD206" i="41"/>
  <c r="BF206" i="41"/>
  <c r="BZ206" i="41"/>
  <c r="CC206" i="41"/>
  <c r="CE206" i="41"/>
  <c r="CG206" i="41"/>
  <c r="CI206" i="41"/>
  <c r="CJ206" i="41"/>
  <c r="CK206" i="41"/>
  <c r="CM206" i="41"/>
  <c r="C207" i="41"/>
  <c r="J207" i="41"/>
  <c r="M207" i="41"/>
  <c r="O207" i="41"/>
  <c r="Q207" i="41"/>
  <c r="S207" i="41"/>
  <c r="U207" i="41"/>
  <c r="V207" i="41"/>
  <c r="X207" i="41"/>
  <c r="Z207" i="41"/>
  <c r="AE207" i="41"/>
  <c r="AG207" i="41"/>
  <c r="AI207" i="41"/>
  <c r="AL207" i="41"/>
  <c r="AO207" i="41"/>
  <c r="AT207" i="41"/>
  <c r="AY207" i="41"/>
  <c r="BA207" i="41"/>
  <c r="BD207" i="41"/>
  <c r="BF207" i="41"/>
  <c r="BZ207" i="41"/>
  <c r="CC207" i="41"/>
  <c r="CE207" i="41"/>
  <c r="CG207" i="41"/>
  <c r="CI207" i="41"/>
  <c r="CJ207" i="41"/>
  <c r="CK207" i="41"/>
  <c r="CM207" i="41"/>
  <c r="C208" i="41"/>
  <c r="J208" i="41"/>
  <c r="M208" i="41"/>
  <c r="O208" i="41"/>
  <c r="Q208" i="41"/>
  <c r="S208" i="41"/>
  <c r="U208" i="41"/>
  <c r="V208" i="41"/>
  <c r="X208" i="41"/>
  <c r="Z208" i="41"/>
  <c r="AE208" i="41"/>
  <c r="AG208" i="41"/>
  <c r="AI208" i="41"/>
  <c r="AL208" i="41"/>
  <c r="AO208" i="41"/>
  <c r="AT208" i="41"/>
  <c r="AY208" i="41"/>
  <c r="BA208" i="41"/>
  <c r="BD208" i="41"/>
  <c r="BF208" i="41"/>
  <c r="BZ208" i="41"/>
  <c r="CC208" i="41"/>
  <c r="CE208" i="41"/>
  <c r="CG208" i="41"/>
  <c r="CI208" i="41"/>
  <c r="CJ208" i="41"/>
  <c r="CK208" i="41"/>
  <c r="CM208" i="41"/>
  <c r="C209" i="41"/>
  <c r="J209" i="41"/>
  <c r="M209" i="41"/>
  <c r="O209" i="41"/>
  <c r="Q209" i="41"/>
  <c r="S209" i="41"/>
  <c r="U209" i="41"/>
  <c r="V209" i="41"/>
  <c r="X209" i="41"/>
  <c r="Z209" i="41"/>
  <c r="AE209" i="41"/>
  <c r="AG209" i="41"/>
  <c r="AI209" i="41"/>
  <c r="AL209" i="41"/>
  <c r="AO209" i="41"/>
  <c r="AT209" i="41"/>
  <c r="AY209" i="41"/>
  <c r="BA209" i="41"/>
  <c r="BD209" i="41"/>
  <c r="BF209" i="41"/>
  <c r="BZ209" i="41"/>
  <c r="CC209" i="41"/>
  <c r="CE209" i="41"/>
  <c r="CG209" i="41"/>
  <c r="CI209" i="41"/>
  <c r="CJ209" i="41"/>
  <c r="CK209" i="41"/>
  <c r="CM209" i="41"/>
  <c r="C210" i="41"/>
  <c r="J210" i="41"/>
  <c r="M210" i="41"/>
  <c r="O210" i="41"/>
  <c r="Q210" i="41"/>
  <c r="S210" i="41"/>
  <c r="U210" i="41"/>
  <c r="V210" i="41"/>
  <c r="X210" i="41"/>
  <c r="Z210" i="41"/>
  <c r="AE210" i="41"/>
  <c r="AG210" i="41"/>
  <c r="AI210" i="41"/>
  <c r="AL210" i="41"/>
  <c r="AO210" i="41"/>
  <c r="AT210" i="41"/>
  <c r="AY210" i="41"/>
  <c r="BA210" i="41"/>
  <c r="BD210" i="41"/>
  <c r="BF210" i="41"/>
  <c r="BZ210" i="41"/>
  <c r="CC210" i="41"/>
  <c r="CE210" i="41"/>
  <c r="CG210" i="41"/>
  <c r="CI210" i="41"/>
  <c r="CJ210" i="41"/>
  <c r="CK210" i="41"/>
  <c r="CM210" i="41"/>
  <c r="C211" i="41"/>
  <c r="J211" i="41"/>
  <c r="M211" i="41"/>
  <c r="O211" i="41"/>
  <c r="Q211" i="41"/>
  <c r="S211" i="41"/>
  <c r="U211" i="41"/>
  <c r="V211" i="41"/>
  <c r="X211" i="41"/>
  <c r="Z211" i="41"/>
  <c r="AE211" i="41"/>
  <c r="AG211" i="41"/>
  <c r="AI211" i="41"/>
  <c r="AL211" i="41"/>
  <c r="AO211" i="41"/>
  <c r="AT211" i="41"/>
  <c r="AY211" i="41"/>
  <c r="BA211" i="41"/>
  <c r="BD211" i="41"/>
  <c r="BF211" i="41"/>
  <c r="BZ211" i="41"/>
  <c r="CC211" i="41"/>
  <c r="CE211" i="41"/>
  <c r="CG211" i="41"/>
  <c r="CI211" i="41"/>
  <c r="CJ211" i="41"/>
  <c r="CK211" i="41"/>
  <c r="CM211" i="41"/>
  <c r="C212" i="41"/>
  <c r="J212" i="41"/>
  <c r="M212" i="41"/>
  <c r="O212" i="41"/>
  <c r="Q212" i="41"/>
  <c r="S212" i="41"/>
  <c r="U212" i="41"/>
  <c r="V212" i="41"/>
  <c r="X212" i="41"/>
  <c r="Z212" i="41"/>
  <c r="AE212" i="41"/>
  <c r="AG212" i="41"/>
  <c r="AI212" i="41"/>
  <c r="AL212" i="41"/>
  <c r="AO212" i="41"/>
  <c r="AT212" i="41"/>
  <c r="AY212" i="41"/>
  <c r="BA212" i="41"/>
  <c r="BD212" i="41"/>
  <c r="BF212" i="41"/>
  <c r="BZ212" i="41"/>
  <c r="CC212" i="41"/>
  <c r="CE212" i="41"/>
  <c r="CG212" i="41"/>
  <c r="CI212" i="41"/>
  <c r="CJ212" i="41"/>
  <c r="CK212" i="41"/>
  <c r="CM212" i="41"/>
  <c r="C213" i="41"/>
  <c r="J213" i="41"/>
  <c r="M213" i="41"/>
  <c r="O213" i="41"/>
  <c r="Q213" i="41"/>
  <c r="S213" i="41"/>
  <c r="U213" i="41"/>
  <c r="V213" i="41"/>
  <c r="X213" i="41"/>
  <c r="Z213" i="41"/>
  <c r="AE213" i="41"/>
  <c r="AG213" i="41"/>
  <c r="AI213" i="41"/>
  <c r="AL213" i="41"/>
  <c r="AO213" i="41"/>
  <c r="AT213" i="41"/>
  <c r="AY213" i="41"/>
  <c r="BA213" i="41"/>
  <c r="BD213" i="41"/>
  <c r="BF213" i="41"/>
  <c r="BZ213" i="41"/>
  <c r="CC213" i="41"/>
  <c r="CE213" i="41"/>
  <c r="CG213" i="41"/>
  <c r="CI213" i="41"/>
  <c r="CJ213" i="41"/>
  <c r="CK213" i="41"/>
  <c r="CM213" i="41"/>
  <c r="C214" i="41"/>
  <c r="J214" i="41"/>
  <c r="M214" i="41"/>
  <c r="O214" i="41"/>
  <c r="Q214" i="41"/>
  <c r="S214" i="41"/>
  <c r="U214" i="41"/>
  <c r="V214" i="41"/>
  <c r="X214" i="41"/>
  <c r="Z214" i="41"/>
  <c r="AE214" i="41"/>
  <c r="AG214" i="41"/>
  <c r="AI214" i="41"/>
  <c r="AL214" i="41"/>
  <c r="AO214" i="41"/>
  <c r="AT214" i="41"/>
  <c r="AY214" i="41"/>
  <c r="BA214" i="41"/>
  <c r="BD214" i="41"/>
  <c r="BF214" i="41"/>
  <c r="BZ214" i="41"/>
  <c r="CC214" i="41"/>
  <c r="CE214" i="41"/>
  <c r="CG214" i="41"/>
  <c r="CI214" i="41"/>
  <c r="CJ214" i="41"/>
  <c r="CK214" i="41"/>
  <c r="CM214" i="41"/>
  <c r="C215" i="41"/>
  <c r="J215" i="41"/>
  <c r="M215" i="41"/>
  <c r="O215" i="41"/>
  <c r="Q215" i="41"/>
  <c r="S215" i="41"/>
  <c r="U215" i="41"/>
  <c r="V215" i="41"/>
  <c r="X215" i="41"/>
  <c r="Z215" i="41"/>
  <c r="AE215" i="41"/>
  <c r="AG215" i="41"/>
  <c r="AI215" i="41"/>
  <c r="AL215" i="41"/>
  <c r="AO215" i="41"/>
  <c r="AT215" i="41"/>
  <c r="AY215" i="41"/>
  <c r="BA215" i="41"/>
  <c r="BD215" i="41"/>
  <c r="BF215" i="41"/>
  <c r="BZ215" i="41"/>
  <c r="CC215" i="41"/>
  <c r="CE215" i="41"/>
  <c r="CG215" i="41"/>
  <c r="CI215" i="41"/>
  <c r="CJ215" i="41"/>
  <c r="CK215" i="41"/>
  <c r="CM215" i="41"/>
  <c r="C216" i="41"/>
  <c r="J216" i="41"/>
  <c r="M216" i="41"/>
  <c r="O216" i="41"/>
  <c r="Q216" i="41"/>
  <c r="S216" i="41"/>
  <c r="U216" i="41"/>
  <c r="V216" i="41"/>
  <c r="X216" i="41"/>
  <c r="Z216" i="41"/>
  <c r="AE216" i="41"/>
  <c r="AG216" i="41"/>
  <c r="AI216" i="41"/>
  <c r="AL216" i="41"/>
  <c r="AO216" i="41"/>
  <c r="AT216" i="41"/>
  <c r="AY216" i="41"/>
  <c r="BA216" i="41"/>
  <c r="BD216" i="41"/>
  <c r="BF216" i="41"/>
  <c r="BZ216" i="41"/>
  <c r="CC216" i="41"/>
  <c r="CE216" i="41"/>
  <c r="CG216" i="41"/>
  <c r="CI216" i="41"/>
  <c r="CJ216" i="41"/>
  <c r="CK216" i="41"/>
  <c r="CM216" i="41"/>
  <c r="C217" i="41"/>
  <c r="J217" i="41"/>
  <c r="M217" i="41"/>
  <c r="O217" i="41"/>
  <c r="Q217" i="41"/>
  <c r="S217" i="41"/>
  <c r="U217" i="41"/>
  <c r="V217" i="41"/>
  <c r="X217" i="41"/>
  <c r="Z217" i="41"/>
  <c r="AE217" i="41"/>
  <c r="AG217" i="41"/>
  <c r="AI217" i="41"/>
  <c r="AL217" i="41"/>
  <c r="AO217" i="41"/>
  <c r="AT217" i="41"/>
  <c r="AY217" i="41"/>
  <c r="BA217" i="41"/>
  <c r="BD217" i="41"/>
  <c r="BF217" i="41"/>
  <c r="BZ217" i="41"/>
  <c r="CC217" i="41"/>
  <c r="CE217" i="41"/>
  <c r="CG217" i="41"/>
  <c r="CI217" i="41"/>
  <c r="CJ217" i="41"/>
  <c r="CK217" i="41"/>
  <c r="CM217" i="41"/>
  <c r="C218" i="41"/>
  <c r="J218" i="41"/>
  <c r="M218" i="41"/>
  <c r="O218" i="41"/>
  <c r="Q218" i="41"/>
  <c r="S218" i="41"/>
  <c r="U218" i="41"/>
  <c r="V218" i="41"/>
  <c r="X218" i="41"/>
  <c r="Z218" i="41"/>
  <c r="AE218" i="41"/>
  <c r="AG218" i="41"/>
  <c r="AI218" i="41"/>
  <c r="AL218" i="41"/>
  <c r="AO218" i="41"/>
  <c r="AT218" i="41"/>
  <c r="AY218" i="41"/>
  <c r="BA218" i="41"/>
  <c r="BD218" i="41"/>
  <c r="BF218" i="41"/>
  <c r="BZ218" i="41"/>
  <c r="CC218" i="41"/>
  <c r="CE218" i="41"/>
  <c r="CG218" i="41"/>
  <c r="CI218" i="41"/>
  <c r="CJ218" i="41"/>
  <c r="CK218" i="41"/>
  <c r="CM218" i="41"/>
  <c r="C219" i="41"/>
  <c r="J219" i="41"/>
  <c r="M219" i="41"/>
  <c r="O219" i="41"/>
  <c r="Q219" i="41"/>
  <c r="S219" i="41"/>
  <c r="U219" i="41"/>
  <c r="V219" i="41"/>
  <c r="X219" i="41"/>
  <c r="Z219" i="41"/>
  <c r="AE219" i="41"/>
  <c r="AG219" i="41"/>
  <c r="AI219" i="41"/>
  <c r="AL219" i="41"/>
  <c r="AO219" i="41"/>
  <c r="AT219" i="41"/>
  <c r="AY219" i="41"/>
  <c r="BA219" i="41"/>
  <c r="BD219" i="41"/>
  <c r="BF219" i="41"/>
  <c r="BZ219" i="41"/>
  <c r="CC219" i="41"/>
  <c r="CE219" i="41"/>
  <c r="CG219" i="41"/>
  <c r="CI219" i="41"/>
  <c r="CJ219" i="41"/>
  <c r="CK219" i="41"/>
  <c r="CM219" i="41"/>
  <c r="C220" i="41"/>
  <c r="J220" i="41"/>
  <c r="M220" i="41"/>
  <c r="O220" i="41"/>
  <c r="Q220" i="41"/>
  <c r="S220" i="41"/>
  <c r="U220" i="41"/>
  <c r="V220" i="41"/>
  <c r="X220" i="41"/>
  <c r="Z220" i="41"/>
  <c r="AE220" i="41"/>
  <c r="AG220" i="41"/>
  <c r="AI220" i="41"/>
  <c r="AL220" i="41"/>
  <c r="AO220" i="41"/>
  <c r="AT220" i="41"/>
  <c r="AY220" i="41"/>
  <c r="BA220" i="41"/>
  <c r="BD220" i="41"/>
  <c r="BF220" i="41"/>
  <c r="BZ220" i="41"/>
  <c r="CC220" i="41"/>
  <c r="CE220" i="41"/>
  <c r="CG220" i="41"/>
  <c r="CI220" i="41"/>
  <c r="CJ220" i="41"/>
  <c r="CK220" i="41"/>
  <c r="CM220" i="41"/>
  <c r="C221" i="41"/>
  <c r="J221" i="41"/>
  <c r="M221" i="41"/>
  <c r="O221" i="41"/>
  <c r="Q221" i="41"/>
  <c r="S221" i="41"/>
  <c r="U221" i="41"/>
  <c r="V221" i="41"/>
  <c r="X221" i="41"/>
  <c r="Z221" i="41"/>
  <c r="AE221" i="41"/>
  <c r="AG221" i="41"/>
  <c r="AI221" i="41"/>
  <c r="AL221" i="41"/>
  <c r="AO221" i="41"/>
  <c r="AT221" i="41"/>
  <c r="AY221" i="41"/>
  <c r="BA221" i="41"/>
  <c r="BD221" i="41"/>
  <c r="BF221" i="41"/>
  <c r="BZ221" i="41"/>
  <c r="CC221" i="41"/>
  <c r="CE221" i="41"/>
  <c r="CG221" i="41"/>
  <c r="CI221" i="41"/>
  <c r="CJ221" i="41"/>
  <c r="CK221" i="41"/>
  <c r="CM221" i="41"/>
  <c r="C222" i="41"/>
  <c r="J222" i="41"/>
  <c r="M222" i="41"/>
  <c r="O222" i="41"/>
  <c r="Q222" i="41"/>
  <c r="S222" i="41"/>
  <c r="U222" i="41"/>
  <c r="V222" i="41"/>
  <c r="X222" i="41"/>
  <c r="Z222" i="41"/>
  <c r="AE222" i="41"/>
  <c r="AG222" i="41"/>
  <c r="AI222" i="41"/>
  <c r="AL222" i="41"/>
  <c r="AO222" i="41"/>
  <c r="AT222" i="41"/>
  <c r="AY222" i="41"/>
  <c r="BA222" i="41"/>
  <c r="BD222" i="41"/>
  <c r="BF222" i="41"/>
  <c r="BZ222" i="41"/>
  <c r="CC222" i="41"/>
  <c r="CE222" i="41"/>
  <c r="CG222" i="41"/>
  <c r="CI222" i="41"/>
  <c r="CJ222" i="41"/>
  <c r="CK222" i="41"/>
  <c r="CM222" i="41"/>
  <c r="C223" i="41"/>
  <c r="J223" i="41"/>
  <c r="M223" i="41"/>
  <c r="O223" i="41"/>
  <c r="Q223" i="41"/>
  <c r="S223" i="41"/>
  <c r="U223" i="41"/>
  <c r="V223" i="41"/>
  <c r="X223" i="41"/>
  <c r="Z223" i="41"/>
  <c r="AE223" i="41"/>
  <c r="AG223" i="41"/>
  <c r="AI223" i="41"/>
  <c r="AL223" i="41"/>
  <c r="AO223" i="41"/>
  <c r="AT223" i="41"/>
  <c r="AY223" i="41"/>
  <c r="BA223" i="41"/>
  <c r="BD223" i="41"/>
  <c r="BF223" i="41"/>
  <c r="BZ223" i="41"/>
  <c r="CC223" i="41"/>
  <c r="CE223" i="41"/>
  <c r="CG223" i="41"/>
  <c r="CI223" i="41"/>
  <c r="CJ223" i="41"/>
  <c r="CK223" i="41"/>
  <c r="CM223" i="41"/>
  <c r="C224" i="41"/>
  <c r="J224" i="41"/>
  <c r="M224" i="41"/>
  <c r="O224" i="41"/>
  <c r="Q224" i="41"/>
  <c r="S224" i="41"/>
  <c r="U224" i="41"/>
  <c r="V224" i="41"/>
  <c r="X224" i="41"/>
  <c r="Z224" i="41"/>
  <c r="AE224" i="41"/>
  <c r="AG224" i="41"/>
  <c r="AI224" i="41"/>
  <c r="AL224" i="41"/>
  <c r="AO224" i="41"/>
  <c r="AT224" i="41"/>
  <c r="AY224" i="41"/>
  <c r="BA224" i="41"/>
  <c r="BD224" i="41"/>
  <c r="BF224" i="41"/>
  <c r="BZ224" i="41"/>
  <c r="CC224" i="41"/>
  <c r="CE224" i="41"/>
  <c r="CG224" i="41"/>
  <c r="CI224" i="41"/>
  <c r="CJ224" i="41"/>
  <c r="CK224" i="41"/>
  <c r="CM224" i="41"/>
  <c r="C225" i="41"/>
  <c r="J225" i="41"/>
  <c r="M225" i="41"/>
  <c r="O225" i="41"/>
  <c r="Q225" i="41"/>
  <c r="S225" i="41"/>
  <c r="U225" i="41"/>
  <c r="V225" i="41"/>
  <c r="X225" i="41"/>
  <c r="Z225" i="41"/>
  <c r="AE225" i="41"/>
  <c r="AG225" i="41"/>
  <c r="AI225" i="41"/>
  <c r="AL225" i="41"/>
  <c r="AO225" i="41"/>
  <c r="AT225" i="41"/>
  <c r="AY225" i="41"/>
  <c r="BA225" i="41"/>
  <c r="BD225" i="41"/>
  <c r="BF225" i="41"/>
  <c r="BZ225" i="41"/>
  <c r="CC225" i="41"/>
  <c r="CE225" i="41"/>
  <c r="CG225" i="41"/>
  <c r="CI225" i="41"/>
  <c r="CJ225" i="41"/>
  <c r="CK225" i="41"/>
  <c r="CM225" i="41"/>
  <c r="C226" i="41"/>
  <c r="J226" i="41"/>
  <c r="M226" i="41"/>
  <c r="O226" i="41"/>
  <c r="Q226" i="41"/>
  <c r="S226" i="41"/>
  <c r="U226" i="41"/>
  <c r="V226" i="41"/>
  <c r="X226" i="41"/>
  <c r="Z226" i="41"/>
  <c r="AE226" i="41"/>
  <c r="AG226" i="41"/>
  <c r="AI226" i="41"/>
  <c r="AL226" i="41"/>
  <c r="AO226" i="41"/>
  <c r="AT226" i="41"/>
  <c r="AY226" i="41"/>
  <c r="BA226" i="41"/>
  <c r="BD226" i="41"/>
  <c r="BF226" i="41"/>
  <c r="BZ226" i="41"/>
  <c r="CC226" i="41"/>
  <c r="CE226" i="41"/>
  <c r="CG226" i="41"/>
  <c r="CI226" i="41"/>
  <c r="CJ226" i="41"/>
  <c r="CK226" i="41"/>
  <c r="CM226" i="41"/>
  <c r="C227" i="41"/>
  <c r="J227" i="41"/>
  <c r="M227" i="41"/>
  <c r="O227" i="41"/>
  <c r="Q227" i="41"/>
  <c r="S227" i="41"/>
  <c r="U227" i="41"/>
  <c r="V227" i="41"/>
  <c r="X227" i="41"/>
  <c r="Z227" i="41"/>
  <c r="AE227" i="41"/>
  <c r="AG227" i="41"/>
  <c r="AI227" i="41"/>
  <c r="AL227" i="41"/>
  <c r="AO227" i="41"/>
  <c r="AT227" i="41"/>
  <c r="AY227" i="41"/>
  <c r="BA227" i="41"/>
  <c r="BD227" i="41"/>
  <c r="BF227" i="41"/>
  <c r="BZ227" i="41"/>
  <c r="CC227" i="41"/>
  <c r="CE227" i="41"/>
  <c r="CG227" i="41"/>
  <c r="CI227" i="41"/>
  <c r="CJ227" i="41"/>
  <c r="CK227" i="41"/>
  <c r="CM227" i="41"/>
  <c r="C228" i="41"/>
  <c r="J228" i="41"/>
  <c r="M228" i="41"/>
  <c r="O228" i="41"/>
  <c r="Q228" i="41"/>
  <c r="S228" i="41"/>
  <c r="U228" i="41"/>
  <c r="V228" i="41"/>
  <c r="X228" i="41"/>
  <c r="Z228" i="41"/>
  <c r="AE228" i="41"/>
  <c r="AG228" i="41"/>
  <c r="AI228" i="41"/>
  <c r="AL228" i="41"/>
  <c r="AO228" i="41"/>
  <c r="AT228" i="41"/>
  <c r="AY228" i="41"/>
  <c r="BA228" i="41"/>
  <c r="BD228" i="41"/>
  <c r="BF228" i="41"/>
  <c r="BZ228" i="41"/>
  <c r="CC228" i="41"/>
  <c r="CE228" i="41"/>
  <c r="CG228" i="41"/>
  <c r="CI228" i="41"/>
  <c r="CJ228" i="41"/>
  <c r="CK228" i="41"/>
  <c r="CM228" i="41"/>
  <c r="C229" i="41"/>
  <c r="J229" i="41"/>
  <c r="M229" i="41"/>
  <c r="O229" i="41"/>
  <c r="Q229" i="41"/>
  <c r="S229" i="41"/>
  <c r="U229" i="41"/>
  <c r="V229" i="41"/>
  <c r="X229" i="41"/>
  <c r="Z229" i="41"/>
  <c r="AE229" i="41"/>
  <c r="AG229" i="41"/>
  <c r="AI229" i="41"/>
  <c r="AL229" i="41"/>
  <c r="AO229" i="41"/>
  <c r="AT229" i="41"/>
  <c r="AY229" i="41"/>
  <c r="BA229" i="41"/>
  <c r="BD229" i="41"/>
  <c r="BF229" i="41"/>
  <c r="BZ229" i="41"/>
  <c r="CC229" i="41"/>
  <c r="CE229" i="41"/>
  <c r="CG229" i="41"/>
  <c r="CI229" i="41"/>
  <c r="CJ229" i="41"/>
  <c r="CK229" i="41"/>
  <c r="CM229" i="41"/>
  <c r="C230" i="41"/>
  <c r="J230" i="41"/>
  <c r="M230" i="41"/>
  <c r="O230" i="41"/>
  <c r="Q230" i="41"/>
  <c r="S230" i="41"/>
  <c r="U230" i="41"/>
  <c r="V230" i="41"/>
  <c r="X230" i="41"/>
  <c r="Z230" i="41"/>
  <c r="AE230" i="41"/>
  <c r="AG230" i="41"/>
  <c r="AI230" i="41"/>
  <c r="AL230" i="41"/>
  <c r="AO230" i="41"/>
  <c r="AT230" i="41"/>
  <c r="AY230" i="41"/>
  <c r="BA230" i="41"/>
  <c r="BD230" i="41"/>
  <c r="BF230" i="41"/>
  <c r="BZ230" i="41"/>
  <c r="CC230" i="41"/>
  <c r="CE230" i="41"/>
  <c r="CG230" i="41"/>
  <c r="CI230" i="41"/>
  <c r="CJ230" i="41"/>
  <c r="CK230" i="41"/>
  <c r="CM230" i="41"/>
  <c r="C231" i="41"/>
  <c r="J231" i="41"/>
  <c r="M231" i="41"/>
  <c r="O231" i="41"/>
  <c r="Q231" i="41"/>
  <c r="S231" i="41"/>
  <c r="U231" i="41"/>
  <c r="V231" i="41"/>
  <c r="X231" i="41"/>
  <c r="Z231" i="41"/>
  <c r="AE231" i="41"/>
  <c r="AG231" i="41"/>
  <c r="AI231" i="41"/>
  <c r="AL231" i="41"/>
  <c r="AO231" i="41"/>
  <c r="AT231" i="41"/>
  <c r="AY231" i="41"/>
  <c r="BA231" i="41"/>
  <c r="BD231" i="41"/>
  <c r="BF231" i="41"/>
  <c r="BZ231" i="41"/>
  <c r="CC231" i="41"/>
  <c r="CE231" i="41"/>
  <c r="CG231" i="41"/>
  <c r="CI231" i="41"/>
  <c r="CJ231" i="41"/>
  <c r="CK231" i="41"/>
  <c r="CM231" i="41"/>
  <c r="C232" i="41"/>
  <c r="J232" i="41"/>
  <c r="M232" i="41"/>
  <c r="O232" i="41"/>
  <c r="Q232" i="41"/>
  <c r="S232" i="41"/>
  <c r="U232" i="41"/>
  <c r="V232" i="41"/>
  <c r="X232" i="41"/>
  <c r="Z232" i="41"/>
  <c r="AE232" i="41"/>
  <c r="AG232" i="41"/>
  <c r="AI232" i="41"/>
  <c r="AL232" i="41"/>
  <c r="AO232" i="41"/>
  <c r="AT232" i="41"/>
  <c r="AY232" i="41"/>
  <c r="BA232" i="41"/>
  <c r="BD232" i="41"/>
  <c r="BF232" i="41"/>
  <c r="BZ232" i="41"/>
  <c r="CC232" i="41"/>
  <c r="CE232" i="41"/>
  <c r="CG232" i="41"/>
  <c r="CI232" i="41"/>
  <c r="CJ232" i="41"/>
  <c r="CK232" i="41"/>
  <c r="CM232" i="41"/>
  <c r="C233" i="41"/>
  <c r="J233" i="41"/>
  <c r="M233" i="41"/>
  <c r="O233" i="41"/>
  <c r="Q233" i="41"/>
  <c r="S233" i="41"/>
  <c r="U233" i="41"/>
  <c r="V233" i="41"/>
  <c r="X233" i="41"/>
  <c r="Z233" i="41"/>
  <c r="AE233" i="41"/>
  <c r="AG233" i="41"/>
  <c r="AI233" i="41"/>
  <c r="AL233" i="41"/>
  <c r="AO233" i="41"/>
  <c r="AT233" i="41"/>
  <c r="AY233" i="41"/>
  <c r="BA233" i="41"/>
  <c r="BD233" i="41"/>
  <c r="BF233" i="41"/>
  <c r="BZ233" i="41"/>
  <c r="CC233" i="41"/>
  <c r="CE233" i="41"/>
  <c r="CG233" i="41"/>
  <c r="CI233" i="41"/>
  <c r="CJ233" i="41"/>
  <c r="CK233" i="41"/>
  <c r="CM233" i="41"/>
  <c r="C234" i="41"/>
  <c r="J234" i="41"/>
  <c r="M234" i="41"/>
  <c r="O234" i="41"/>
  <c r="Q234" i="41"/>
  <c r="S234" i="41"/>
  <c r="U234" i="41"/>
  <c r="V234" i="41"/>
  <c r="X234" i="41"/>
  <c r="Z234" i="41"/>
  <c r="AE234" i="41"/>
  <c r="AG234" i="41"/>
  <c r="AI234" i="41"/>
  <c r="AL234" i="41"/>
  <c r="AO234" i="41"/>
  <c r="AT234" i="41"/>
  <c r="AY234" i="41"/>
  <c r="BA234" i="41"/>
  <c r="BD234" i="41"/>
  <c r="BF234" i="41"/>
  <c r="BZ234" i="41"/>
  <c r="CC234" i="41"/>
  <c r="CE234" i="41"/>
  <c r="CG234" i="41"/>
  <c r="CI234" i="41"/>
  <c r="CJ234" i="41"/>
  <c r="CK234" i="41"/>
  <c r="CM234" i="41"/>
  <c r="C235" i="41"/>
  <c r="J235" i="41"/>
  <c r="M235" i="41"/>
  <c r="O235" i="41"/>
  <c r="Q235" i="41"/>
  <c r="S235" i="41"/>
  <c r="U235" i="41"/>
  <c r="V235" i="41"/>
  <c r="X235" i="41"/>
  <c r="Z235" i="41"/>
  <c r="AE235" i="41"/>
  <c r="AG235" i="41"/>
  <c r="AI235" i="41"/>
  <c r="AL235" i="41"/>
  <c r="AO235" i="41"/>
  <c r="AT235" i="41"/>
  <c r="AY235" i="41"/>
  <c r="BA235" i="41"/>
  <c r="BD235" i="41"/>
  <c r="BF235" i="41"/>
  <c r="BZ235" i="41"/>
  <c r="CC235" i="41"/>
  <c r="CE235" i="41"/>
  <c r="CG235" i="41"/>
  <c r="CI235" i="41"/>
  <c r="CJ235" i="41"/>
  <c r="CK235" i="41"/>
  <c r="CM235" i="41"/>
  <c r="C236" i="41"/>
  <c r="J236" i="41"/>
  <c r="M236" i="41"/>
  <c r="O236" i="41"/>
  <c r="Q236" i="41"/>
  <c r="S236" i="41"/>
  <c r="U236" i="41"/>
  <c r="V236" i="41"/>
  <c r="X236" i="41"/>
  <c r="Z236" i="41"/>
  <c r="AE236" i="41"/>
  <c r="AG236" i="41"/>
  <c r="AI236" i="41"/>
  <c r="AL236" i="41"/>
  <c r="AO236" i="41"/>
  <c r="AT236" i="41"/>
  <c r="AY236" i="41"/>
  <c r="BA236" i="41"/>
  <c r="BD236" i="41"/>
  <c r="BF236" i="41"/>
  <c r="BZ236" i="41"/>
  <c r="CC236" i="41"/>
  <c r="CE236" i="41"/>
  <c r="CG236" i="41"/>
  <c r="CI236" i="41"/>
  <c r="CJ236" i="41"/>
  <c r="CK236" i="41"/>
  <c r="CM236" i="41"/>
  <c r="C237" i="41"/>
  <c r="J237" i="41"/>
  <c r="M237" i="41"/>
  <c r="O237" i="41"/>
  <c r="Q237" i="41"/>
  <c r="S237" i="41"/>
  <c r="U237" i="41"/>
  <c r="V237" i="41"/>
  <c r="X237" i="41"/>
  <c r="Z237" i="41"/>
  <c r="AE237" i="41"/>
  <c r="AG237" i="41"/>
  <c r="AI237" i="41"/>
  <c r="AL237" i="41"/>
  <c r="AO237" i="41"/>
  <c r="AT237" i="41"/>
  <c r="AY237" i="41"/>
  <c r="BA237" i="41"/>
  <c r="BD237" i="41"/>
  <c r="BF237" i="41"/>
  <c r="BZ237" i="41"/>
  <c r="CC237" i="41"/>
  <c r="CE237" i="41"/>
  <c r="CG237" i="41"/>
  <c r="CI237" i="41"/>
  <c r="CJ237" i="41"/>
  <c r="CK237" i="41"/>
  <c r="CM237" i="41"/>
  <c r="C238" i="41"/>
  <c r="J238" i="41"/>
  <c r="M238" i="41"/>
  <c r="O238" i="41"/>
  <c r="Q238" i="41"/>
  <c r="S238" i="41"/>
  <c r="U238" i="41"/>
  <c r="V238" i="41"/>
  <c r="X238" i="41"/>
  <c r="Z238" i="41"/>
  <c r="AE238" i="41"/>
  <c r="AG238" i="41"/>
  <c r="AI238" i="41"/>
  <c r="AL238" i="41"/>
  <c r="AO238" i="41"/>
  <c r="AT238" i="41"/>
  <c r="AY238" i="41"/>
  <c r="BA238" i="41"/>
  <c r="BD238" i="41"/>
  <c r="BF238" i="41"/>
  <c r="BZ238" i="41"/>
  <c r="CC238" i="41"/>
  <c r="CE238" i="41"/>
  <c r="CG238" i="41"/>
  <c r="CI238" i="41"/>
  <c r="CJ238" i="41"/>
  <c r="CK238" i="41"/>
  <c r="CM238" i="41"/>
  <c r="C239" i="41"/>
  <c r="J239" i="41"/>
  <c r="M239" i="41"/>
  <c r="O239" i="41"/>
  <c r="Q239" i="41"/>
  <c r="S239" i="41"/>
  <c r="U239" i="41"/>
  <c r="V239" i="41"/>
  <c r="X239" i="41"/>
  <c r="Z239" i="41"/>
  <c r="AE239" i="41"/>
  <c r="AG239" i="41"/>
  <c r="AI239" i="41"/>
  <c r="AL239" i="41"/>
  <c r="AO239" i="41"/>
  <c r="AT239" i="41"/>
  <c r="AY239" i="41"/>
  <c r="BA239" i="41"/>
  <c r="BD239" i="41"/>
  <c r="BF239" i="41"/>
  <c r="BZ239" i="41"/>
  <c r="CC239" i="41"/>
  <c r="CE239" i="41"/>
  <c r="CG239" i="41"/>
  <c r="CI239" i="41"/>
  <c r="CJ239" i="41"/>
  <c r="CK239" i="41"/>
  <c r="CM239" i="41"/>
  <c r="C240" i="41"/>
  <c r="J240" i="41"/>
  <c r="M240" i="41"/>
  <c r="O240" i="41"/>
  <c r="Q240" i="41"/>
  <c r="S240" i="41"/>
  <c r="U240" i="41"/>
  <c r="V240" i="41"/>
  <c r="X240" i="41"/>
  <c r="Z240" i="41"/>
  <c r="AE240" i="41"/>
  <c r="AG240" i="41"/>
  <c r="AI240" i="41"/>
  <c r="AL240" i="41"/>
  <c r="AO240" i="41"/>
  <c r="AT240" i="41"/>
  <c r="AY240" i="41"/>
  <c r="BA240" i="41"/>
  <c r="BD240" i="41"/>
  <c r="BF240" i="41"/>
  <c r="BZ240" i="41"/>
  <c r="CC240" i="41"/>
  <c r="CE240" i="41"/>
  <c r="CG240" i="41"/>
  <c r="CI240" i="41"/>
  <c r="CJ240" i="41"/>
  <c r="CK240" i="41"/>
  <c r="CM240" i="41"/>
  <c r="C241" i="41"/>
  <c r="J241" i="41"/>
  <c r="M241" i="41"/>
  <c r="O241" i="41"/>
  <c r="Q241" i="41"/>
  <c r="S241" i="41"/>
  <c r="U241" i="41"/>
  <c r="V241" i="41"/>
  <c r="X241" i="41"/>
  <c r="Z241" i="41"/>
  <c r="AE241" i="41"/>
  <c r="AG241" i="41"/>
  <c r="AI241" i="41"/>
  <c r="AL241" i="41"/>
  <c r="AO241" i="41"/>
  <c r="AT241" i="41"/>
  <c r="AY241" i="41"/>
  <c r="BA241" i="41"/>
  <c r="BD241" i="41"/>
  <c r="BF241" i="41"/>
  <c r="BZ241" i="41"/>
  <c r="CC241" i="41"/>
  <c r="CE241" i="41"/>
  <c r="CG241" i="41"/>
  <c r="CI241" i="41"/>
  <c r="CJ241" i="41"/>
  <c r="CK241" i="41"/>
  <c r="CM241" i="41"/>
  <c r="C242" i="41"/>
  <c r="J242" i="41"/>
  <c r="M242" i="41"/>
  <c r="O242" i="41"/>
  <c r="Q242" i="41"/>
  <c r="S242" i="41"/>
  <c r="U242" i="41"/>
  <c r="V242" i="41"/>
  <c r="X242" i="41"/>
  <c r="Z242" i="41"/>
  <c r="AE242" i="41"/>
  <c r="AG242" i="41"/>
  <c r="AI242" i="41"/>
  <c r="AL242" i="41"/>
  <c r="AO242" i="41"/>
  <c r="AT242" i="41"/>
  <c r="AY242" i="41"/>
  <c r="BA242" i="41"/>
  <c r="BD242" i="41"/>
  <c r="BF242" i="41"/>
  <c r="BZ242" i="41"/>
  <c r="CC242" i="41"/>
  <c r="CE242" i="41"/>
  <c r="CG242" i="41"/>
  <c r="CI242" i="41"/>
  <c r="CJ242" i="41"/>
  <c r="CK242" i="41"/>
  <c r="CM242" i="41"/>
  <c r="C243" i="41"/>
  <c r="J243" i="41"/>
  <c r="M243" i="41"/>
  <c r="O243" i="41"/>
  <c r="Q243" i="41"/>
  <c r="S243" i="41"/>
  <c r="U243" i="41"/>
  <c r="V243" i="41"/>
  <c r="X243" i="41"/>
  <c r="Z243" i="41"/>
  <c r="AE243" i="41"/>
  <c r="AG243" i="41"/>
  <c r="AI243" i="41"/>
  <c r="AL243" i="41"/>
  <c r="AO243" i="41"/>
  <c r="AT243" i="41"/>
  <c r="AY243" i="41"/>
  <c r="BA243" i="41"/>
  <c r="BD243" i="41"/>
  <c r="BF243" i="41"/>
  <c r="BZ243" i="41"/>
  <c r="CC243" i="41"/>
  <c r="CE243" i="41"/>
  <c r="CG243" i="41"/>
  <c r="CI243" i="41"/>
  <c r="CJ243" i="41"/>
  <c r="CK243" i="41"/>
  <c r="CM243" i="41"/>
  <c r="C244" i="41"/>
  <c r="J244" i="41"/>
  <c r="M244" i="41"/>
  <c r="O244" i="41"/>
  <c r="Q244" i="41"/>
  <c r="S244" i="41"/>
  <c r="U244" i="41"/>
  <c r="V244" i="41"/>
  <c r="X244" i="41"/>
  <c r="Z244" i="41"/>
  <c r="AE244" i="41"/>
  <c r="AG244" i="41"/>
  <c r="AI244" i="41"/>
  <c r="AL244" i="41"/>
  <c r="AO244" i="41"/>
  <c r="AT244" i="41"/>
  <c r="AY244" i="41"/>
  <c r="BA244" i="41"/>
  <c r="BD244" i="41"/>
  <c r="BF244" i="41"/>
  <c r="BZ244" i="41"/>
  <c r="CC244" i="41"/>
  <c r="CE244" i="41"/>
  <c r="CG244" i="41"/>
  <c r="CI244" i="41"/>
  <c r="CJ244" i="41"/>
  <c r="CK244" i="41"/>
  <c r="CM244" i="41"/>
  <c r="C245" i="41"/>
  <c r="J245" i="41"/>
  <c r="M245" i="41"/>
  <c r="O245" i="41"/>
  <c r="Q245" i="41"/>
  <c r="S245" i="41"/>
  <c r="U245" i="41"/>
  <c r="V245" i="41"/>
  <c r="X245" i="41"/>
  <c r="Z245" i="41"/>
  <c r="AE245" i="41"/>
  <c r="AG245" i="41"/>
  <c r="AI245" i="41"/>
  <c r="AL245" i="41"/>
  <c r="AO245" i="41"/>
  <c r="AT245" i="41"/>
  <c r="AY245" i="41"/>
  <c r="BA245" i="41"/>
  <c r="BD245" i="41"/>
  <c r="BF245" i="41"/>
  <c r="BZ245" i="41"/>
  <c r="CC245" i="41"/>
  <c r="CE245" i="41"/>
  <c r="CG245" i="41"/>
  <c r="CI245" i="41"/>
  <c r="CJ245" i="41"/>
  <c r="CK245" i="41"/>
  <c r="CM245" i="41"/>
  <c r="C246" i="41"/>
  <c r="J246" i="41"/>
  <c r="M246" i="41"/>
  <c r="O246" i="41"/>
  <c r="Q246" i="41"/>
  <c r="S246" i="41"/>
  <c r="U246" i="41"/>
  <c r="V246" i="41"/>
  <c r="X246" i="41"/>
  <c r="Z246" i="41"/>
  <c r="AE246" i="41"/>
  <c r="AG246" i="41"/>
  <c r="AI246" i="41"/>
  <c r="AL246" i="41"/>
  <c r="AO246" i="41"/>
  <c r="AT246" i="41"/>
  <c r="AY246" i="41"/>
  <c r="BA246" i="41"/>
  <c r="BD246" i="41"/>
  <c r="BF246" i="41"/>
  <c r="BZ246" i="41"/>
  <c r="CC246" i="41"/>
  <c r="CE246" i="41"/>
  <c r="CG246" i="41"/>
  <c r="CI246" i="41"/>
  <c r="CJ246" i="41"/>
  <c r="CK246" i="41"/>
  <c r="CM246" i="41"/>
  <c r="C247" i="41"/>
  <c r="J247" i="41"/>
  <c r="M247" i="41"/>
  <c r="O247" i="41"/>
  <c r="Q247" i="41"/>
  <c r="S247" i="41"/>
  <c r="U247" i="41"/>
  <c r="V247" i="41"/>
  <c r="X247" i="41"/>
  <c r="Z247" i="41"/>
  <c r="AE247" i="41"/>
  <c r="AG247" i="41"/>
  <c r="AI247" i="41"/>
  <c r="AL247" i="41"/>
  <c r="AO247" i="41"/>
  <c r="AT247" i="41"/>
  <c r="AY247" i="41"/>
  <c r="BA247" i="41"/>
  <c r="BD247" i="41"/>
  <c r="BF247" i="41"/>
  <c r="BZ247" i="41"/>
  <c r="CC247" i="41"/>
  <c r="CE247" i="41"/>
  <c r="CG247" i="41"/>
  <c r="CI247" i="41"/>
  <c r="CJ247" i="41"/>
  <c r="CK247" i="41"/>
  <c r="CM247" i="41"/>
  <c r="C248" i="41"/>
  <c r="J248" i="41"/>
  <c r="M248" i="41"/>
  <c r="O248" i="41"/>
  <c r="Q248" i="41"/>
  <c r="S248" i="41"/>
  <c r="U248" i="41"/>
  <c r="V248" i="41"/>
  <c r="X248" i="41"/>
  <c r="Z248" i="41"/>
  <c r="AE248" i="41"/>
  <c r="AG248" i="41"/>
  <c r="AI248" i="41"/>
  <c r="AL248" i="41"/>
  <c r="AO248" i="41"/>
  <c r="AT248" i="41"/>
  <c r="AY248" i="41"/>
  <c r="BA248" i="41"/>
  <c r="BD248" i="41"/>
  <c r="BF248" i="41"/>
  <c r="BZ248" i="41"/>
  <c r="CC248" i="41"/>
  <c r="CE248" i="41"/>
  <c r="CG248" i="41"/>
  <c r="CI248" i="41"/>
  <c r="CJ248" i="41"/>
  <c r="CK248" i="41"/>
  <c r="CM248" i="41"/>
  <c r="C249" i="41"/>
  <c r="J249" i="41"/>
  <c r="M249" i="41"/>
  <c r="O249" i="41"/>
  <c r="Q249" i="41"/>
  <c r="S249" i="41"/>
  <c r="U249" i="41"/>
  <c r="V249" i="41"/>
  <c r="X249" i="41"/>
  <c r="Z249" i="41"/>
  <c r="AE249" i="41"/>
  <c r="AG249" i="41"/>
  <c r="AI249" i="41"/>
  <c r="AL249" i="41"/>
  <c r="AO249" i="41"/>
  <c r="AT249" i="41"/>
  <c r="AY249" i="41"/>
  <c r="BA249" i="41"/>
  <c r="BD249" i="41"/>
  <c r="BF249" i="41"/>
  <c r="BZ249" i="41"/>
  <c r="CC249" i="41"/>
  <c r="CE249" i="41"/>
  <c r="CG249" i="41"/>
  <c r="CI249" i="41"/>
  <c r="CJ249" i="41"/>
  <c r="CK249" i="41"/>
  <c r="CM249" i="41"/>
  <c r="C250" i="41"/>
  <c r="J250" i="41"/>
  <c r="M250" i="41"/>
  <c r="O250" i="41"/>
  <c r="Q250" i="41"/>
  <c r="S250" i="41"/>
  <c r="U250" i="41"/>
  <c r="V250" i="41"/>
  <c r="X250" i="41"/>
  <c r="Z250" i="41"/>
  <c r="AE250" i="41"/>
  <c r="AG250" i="41"/>
  <c r="AI250" i="41"/>
  <c r="AL250" i="41"/>
  <c r="AO250" i="41"/>
  <c r="AT250" i="41"/>
  <c r="AY250" i="41"/>
  <c r="BA250" i="41"/>
  <c r="BD250" i="41"/>
  <c r="BF250" i="41"/>
  <c r="BZ250" i="41"/>
  <c r="CC250" i="41"/>
  <c r="CE250" i="41"/>
  <c r="CG250" i="41"/>
  <c r="CI250" i="41"/>
  <c r="CJ250" i="41"/>
  <c r="CK250" i="41"/>
  <c r="CM250" i="41"/>
  <c r="C251" i="41"/>
  <c r="J251" i="41"/>
  <c r="M251" i="41"/>
  <c r="O251" i="41"/>
  <c r="Q251" i="41"/>
  <c r="S251" i="41"/>
  <c r="U251" i="41"/>
  <c r="V251" i="41"/>
  <c r="X251" i="41"/>
  <c r="Z251" i="41"/>
  <c r="AE251" i="41"/>
  <c r="AG251" i="41"/>
  <c r="AI251" i="41"/>
  <c r="AL251" i="41"/>
  <c r="AO251" i="41"/>
  <c r="AT251" i="41"/>
  <c r="AY251" i="41"/>
  <c r="BA251" i="41"/>
  <c r="BD251" i="41"/>
  <c r="BF251" i="41"/>
  <c r="BZ251" i="41"/>
  <c r="CC251" i="41"/>
  <c r="CE251" i="41"/>
  <c r="CG251" i="41"/>
  <c r="CI251" i="41"/>
  <c r="CJ251" i="41"/>
  <c r="CK251" i="41"/>
  <c r="CM251" i="41"/>
  <c r="C252" i="41"/>
  <c r="J252" i="41"/>
  <c r="M252" i="41"/>
  <c r="O252" i="41"/>
  <c r="Q252" i="41"/>
  <c r="S252" i="41"/>
  <c r="U252" i="41"/>
  <c r="V252" i="41"/>
  <c r="X252" i="41"/>
  <c r="Z252" i="41"/>
  <c r="AE252" i="41"/>
  <c r="AG252" i="41"/>
  <c r="AI252" i="41"/>
  <c r="AL252" i="41"/>
  <c r="AO252" i="41"/>
  <c r="AT252" i="41"/>
  <c r="AY252" i="41"/>
  <c r="BA252" i="41"/>
  <c r="BD252" i="41"/>
  <c r="BF252" i="41"/>
  <c r="BZ252" i="41"/>
  <c r="CC252" i="41"/>
  <c r="CE252" i="41"/>
  <c r="CG252" i="41"/>
  <c r="CI252" i="41"/>
  <c r="CJ252" i="41"/>
  <c r="CK252" i="41"/>
  <c r="CM252" i="41"/>
  <c r="C253" i="41"/>
  <c r="J253" i="41"/>
  <c r="M253" i="41"/>
  <c r="O253" i="41"/>
  <c r="Q253" i="41"/>
  <c r="S253" i="41"/>
  <c r="U253" i="41"/>
  <c r="V253" i="41"/>
  <c r="X253" i="41"/>
  <c r="Z253" i="41"/>
  <c r="AE253" i="41"/>
  <c r="AG253" i="41"/>
  <c r="AI253" i="41"/>
  <c r="AL253" i="41"/>
  <c r="AO253" i="41"/>
  <c r="AT253" i="41"/>
  <c r="AY253" i="41"/>
  <c r="BA253" i="41"/>
  <c r="BD253" i="41"/>
  <c r="BF253" i="41"/>
  <c r="BZ253" i="41"/>
  <c r="CC253" i="41"/>
  <c r="CE253" i="41"/>
  <c r="CG253" i="41"/>
  <c r="CI253" i="41"/>
  <c r="CJ253" i="41"/>
  <c r="CK253" i="41"/>
  <c r="CM253" i="41"/>
  <c r="C254" i="41"/>
  <c r="J254" i="41"/>
  <c r="M254" i="41"/>
  <c r="O254" i="41"/>
  <c r="Q254" i="41"/>
  <c r="S254" i="41"/>
  <c r="U254" i="41"/>
  <c r="V254" i="41"/>
  <c r="X254" i="41"/>
  <c r="Z254" i="41"/>
  <c r="AE254" i="41"/>
  <c r="AG254" i="41"/>
  <c r="AI254" i="41"/>
  <c r="AL254" i="41"/>
  <c r="AO254" i="41"/>
  <c r="AT254" i="41"/>
  <c r="AY254" i="41"/>
  <c r="BA254" i="41"/>
  <c r="BD254" i="41"/>
  <c r="BF254" i="41"/>
  <c r="BZ254" i="41"/>
  <c r="CC254" i="41"/>
  <c r="CE254" i="41"/>
  <c r="CG254" i="41"/>
  <c r="CI254" i="41"/>
  <c r="CJ254" i="41"/>
  <c r="CK254" i="41"/>
  <c r="CM254" i="41"/>
  <c r="C255" i="41"/>
  <c r="J255" i="41"/>
  <c r="M255" i="41"/>
  <c r="O255" i="41"/>
  <c r="Q255" i="41"/>
  <c r="S255" i="41"/>
  <c r="U255" i="41"/>
  <c r="V255" i="41"/>
  <c r="X255" i="41"/>
  <c r="Z255" i="41"/>
  <c r="AE255" i="41"/>
  <c r="AG255" i="41"/>
  <c r="AI255" i="41"/>
  <c r="AL255" i="41"/>
  <c r="AO255" i="41"/>
  <c r="AT255" i="41"/>
  <c r="AY255" i="41"/>
  <c r="BA255" i="41"/>
  <c r="BD255" i="41"/>
  <c r="BF255" i="41"/>
  <c r="BZ255" i="41"/>
  <c r="CC255" i="41"/>
  <c r="CE255" i="41"/>
  <c r="CG255" i="41"/>
  <c r="CI255" i="41"/>
  <c r="CJ255" i="41"/>
  <c r="CK255" i="41"/>
  <c r="CM255" i="41"/>
  <c r="C256" i="41"/>
  <c r="J256" i="41"/>
  <c r="M256" i="41"/>
  <c r="O256" i="41"/>
  <c r="Q256" i="41"/>
  <c r="S256" i="41"/>
  <c r="U256" i="41"/>
  <c r="V256" i="41"/>
  <c r="X256" i="41"/>
  <c r="Z256" i="41"/>
  <c r="AE256" i="41"/>
  <c r="AG256" i="41"/>
  <c r="AI256" i="41"/>
  <c r="AL256" i="41"/>
  <c r="AO256" i="41"/>
  <c r="AT256" i="41"/>
  <c r="AY256" i="41"/>
  <c r="BA256" i="41"/>
  <c r="BD256" i="41"/>
  <c r="BF256" i="41"/>
  <c r="BZ256" i="41"/>
  <c r="CC256" i="41"/>
  <c r="CE256" i="41"/>
  <c r="CG256" i="41"/>
  <c r="CI256" i="41"/>
  <c r="CJ256" i="41"/>
  <c r="CK256" i="41"/>
  <c r="CM256" i="41"/>
  <c r="C257" i="41"/>
  <c r="J257" i="41"/>
  <c r="M257" i="41"/>
  <c r="O257" i="41"/>
  <c r="Q257" i="41"/>
  <c r="S257" i="41"/>
  <c r="U257" i="41"/>
  <c r="V257" i="41"/>
  <c r="X257" i="41"/>
  <c r="Z257" i="41"/>
  <c r="AE257" i="41"/>
  <c r="AG257" i="41"/>
  <c r="AI257" i="41"/>
  <c r="AL257" i="41"/>
  <c r="AO257" i="41"/>
  <c r="AT257" i="41"/>
  <c r="AY257" i="41"/>
  <c r="BA257" i="41"/>
  <c r="BD257" i="41"/>
  <c r="BF257" i="41"/>
  <c r="BZ257" i="41"/>
  <c r="CC257" i="41"/>
  <c r="CE257" i="41"/>
  <c r="CG257" i="41"/>
  <c r="CI257" i="41"/>
  <c r="CJ257" i="41"/>
  <c r="CK257" i="41"/>
  <c r="CM257" i="41"/>
  <c r="C258" i="41"/>
  <c r="J258" i="41"/>
  <c r="M258" i="41"/>
  <c r="O258" i="41"/>
  <c r="Q258" i="41"/>
  <c r="S258" i="41"/>
  <c r="U258" i="41"/>
  <c r="V258" i="41"/>
  <c r="X258" i="41"/>
  <c r="Z258" i="41"/>
  <c r="AE258" i="41"/>
  <c r="AG258" i="41"/>
  <c r="AI258" i="41"/>
  <c r="AL258" i="41"/>
  <c r="AO258" i="41"/>
  <c r="AT258" i="41"/>
  <c r="AY258" i="41"/>
  <c r="BA258" i="41"/>
  <c r="BD258" i="41"/>
  <c r="BF258" i="41"/>
  <c r="BZ258" i="41"/>
  <c r="CC258" i="41"/>
  <c r="CE258" i="41"/>
  <c r="CG258" i="41"/>
  <c r="CI258" i="41"/>
  <c r="CJ258" i="41"/>
  <c r="CK258" i="41"/>
  <c r="CM258" i="41"/>
  <c r="C259" i="41"/>
  <c r="J259" i="41"/>
  <c r="M259" i="41"/>
  <c r="O259" i="41"/>
  <c r="Q259" i="41"/>
  <c r="S259" i="41"/>
  <c r="U259" i="41"/>
  <c r="V259" i="41"/>
  <c r="X259" i="41"/>
  <c r="Z259" i="41"/>
  <c r="AE259" i="41"/>
  <c r="AG259" i="41"/>
  <c r="AI259" i="41"/>
  <c r="AL259" i="41"/>
  <c r="AO259" i="41"/>
  <c r="AT259" i="41"/>
  <c r="AY259" i="41"/>
  <c r="BA259" i="41"/>
  <c r="BD259" i="41"/>
  <c r="BF259" i="41"/>
  <c r="BZ259" i="41"/>
  <c r="CC259" i="41"/>
  <c r="CE259" i="41"/>
  <c r="CG259" i="41"/>
  <c r="CI259" i="41"/>
  <c r="CJ259" i="41"/>
  <c r="CK259" i="41"/>
  <c r="CM259" i="41"/>
  <c r="C260" i="41"/>
  <c r="J260" i="41"/>
  <c r="M260" i="41"/>
  <c r="O260" i="41"/>
  <c r="Q260" i="41"/>
  <c r="S260" i="41"/>
  <c r="U260" i="41"/>
  <c r="V260" i="41"/>
  <c r="X260" i="41"/>
  <c r="Z260" i="41"/>
  <c r="AE260" i="41"/>
  <c r="AG260" i="41"/>
  <c r="AI260" i="41"/>
  <c r="AL260" i="41"/>
  <c r="AO260" i="41"/>
  <c r="AT260" i="41"/>
  <c r="AY260" i="41"/>
  <c r="BA260" i="41"/>
  <c r="BD260" i="41"/>
  <c r="BF260" i="41"/>
  <c r="BZ260" i="41"/>
  <c r="CC260" i="41"/>
  <c r="CE260" i="41"/>
  <c r="CG260" i="41"/>
  <c r="CI260" i="41"/>
  <c r="CJ260" i="41"/>
  <c r="CK260" i="41"/>
  <c r="CM260" i="41"/>
  <c r="C261" i="41"/>
  <c r="J261" i="41"/>
  <c r="M261" i="41"/>
  <c r="O261" i="41"/>
  <c r="Q261" i="41"/>
  <c r="S261" i="41"/>
  <c r="U261" i="41"/>
  <c r="V261" i="41"/>
  <c r="X261" i="41"/>
  <c r="Z261" i="41"/>
  <c r="AE261" i="41"/>
  <c r="AG261" i="41"/>
  <c r="AI261" i="41"/>
  <c r="AL261" i="41"/>
  <c r="AO261" i="41"/>
  <c r="AT261" i="41"/>
  <c r="AY261" i="41"/>
  <c r="BA261" i="41"/>
  <c r="BD261" i="41"/>
  <c r="BF261" i="41"/>
  <c r="BZ261" i="41"/>
  <c r="CC261" i="41"/>
  <c r="CE261" i="41"/>
  <c r="CG261" i="41"/>
  <c r="CI261" i="41"/>
  <c r="CJ261" i="41"/>
  <c r="CK261" i="41"/>
  <c r="CM261" i="41"/>
  <c r="C262" i="41"/>
  <c r="J262" i="41"/>
  <c r="M262" i="41"/>
  <c r="O262" i="41"/>
  <c r="Q262" i="41"/>
  <c r="S262" i="41"/>
  <c r="U262" i="41"/>
  <c r="V262" i="41"/>
  <c r="X262" i="41"/>
  <c r="Z262" i="41"/>
  <c r="AE262" i="41"/>
  <c r="AG262" i="41"/>
  <c r="AI262" i="41"/>
  <c r="AL262" i="41"/>
  <c r="AO262" i="41"/>
  <c r="AT262" i="41"/>
  <c r="AY262" i="41"/>
  <c r="BA262" i="41"/>
  <c r="BD262" i="41"/>
  <c r="BF262" i="41"/>
  <c r="BZ262" i="41"/>
  <c r="CC262" i="41"/>
  <c r="CE262" i="41"/>
  <c r="CG262" i="41"/>
  <c r="CI262" i="41"/>
  <c r="CJ262" i="41"/>
  <c r="CK262" i="41"/>
  <c r="CM262" i="41"/>
  <c r="C263" i="41"/>
  <c r="J263" i="41"/>
  <c r="M263" i="41"/>
  <c r="O263" i="41"/>
  <c r="Q263" i="41"/>
  <c r="S263" i="41"/>
  <c r="U263" i="41"/>
  <c r="V263" i="41"/>
  <c r="X263" i="41"/>
  <c r="Z263" i="41"/>
  <c r="AE263" i="41"/>
  <c r="AG263" i="41"/>
  <c r="AI263" i="41"/>
  <c r="AL263" i="41"/>
  <c r="AO263" i="41"/>
  <c r="AT263" i="41"/>
  <c r="AY263" i="41"/>
  <c r="BA263" i="41"/>
  <c r="BD263" i="41"/>
  <c r="BF263" i="41"/>
  <c r="BZ263" i="41"/>
  <c r="CC263" i="41"/>
  <c r="CE263" i="41"/>
  <c r="CG263" i="41"/>
  <c r="CI263" i="41"/>
  <c r="CJ263" i="41"/>
  <c r="CK263" i="41"/>
  <c r="CM263" i="41"/>
  <c r="C264" i="41"/>
  <c r="J264" i="41"/>
  <c r="M264" i="41"/>
  <c r="O264" i="41"/>
  <c r="Q264" i="41"/>
  <c r="S264" i="41"/>
  <c r="U264" i="41"/>
  <c r="V264" i="41"/>
  <c r="X264" i="41"/>
  <c r="Z264" i="41"/>
  <c r="AE264" i="41"/>
  <c r="AG264" i="41"/>
  <c r="AI264" i="41"/>
  <c r="AL264" i="41"/>
  <c r="AO264" i="41"/>
  <c r="AT264" i="41"/>
  <c r="AY264" i="41"/>
  <c r="BA264" i="41"/>
  <c r="BD264" i="41"/>
  <c r="BF264" i="41"/>
  <c r="BZ264" i="41"/>
  <c r="CC264" i="41"/>
  <c r="CE264" i="41"/>
  <c r="CG264" i="41"/>
  <c r="CI264" i="41"/>
  <c r="CJ264" i="41"/>
  <c r="CK264" i="41"/>
  <c r="CM264" i="41"/>
  <c r="C265" i="41"/>
  <c r="J265" i="41"/>
  <c r="M265" i="41"/>
  <c r="O265" i="41"/>
  <c r="Q265" i="41"/>
  <c r="S265" i="41"/>
  <c r="U265" i="41"/>
  <c r="V265" i="41"/>
  <c r="X265" i="41"/>
  <c r="Z265" i="41"/>
  <c r="AE265" i="41"/>
  <c r="AG265" i="41"/>
  <c r="AI265" i="41"/>
  <c r="AL265" i="41"/>
  <c r="AO265" i="41"/>
  <c r="AT265" i="41"/>
  <c r="AY265" i="41"/>
  <c r="BA265" i="41"/>
  <c r="BD265" i="41"/>
  <c r="BF265" i="41"/>
  <c r="BZ265" i="41"/>
  <c r="CC265" i="41"/>
  <c r="CE265" i="41"/>
  <c r="CG265" i="41"/>
  <c r="CI265" i="41"/>
  <c r="CJ265" i="41"/>
  <c r="CK265" i="41"/>
  <c r="CM265" i="41"/>
  <c r="C266" i="41"/>
  <c r="J266" i="41"/>
  <c r="M266" i="41"/>
  <c r="O266" i="41"/>
  <c r="Q266" i="41"/>
  <c r="S266" i="41"/>
  <c r="U266" i="41"/>
  <c r="V266" i="41"/>
  <c r="X266" i="41"/>
  <c r="Z266" i="41"/>
  <c r="AE266" i="41"/>
  <c r="AG266" i="41"/>
  <c r="AI266" i="41"/>
  <c r="AL266" i="41"/>
  <c r="AO266" i="41"/>
  <c r="AT266" i="41"/>
  <c r="AY266" i="41"/>
  <c r="BA266" i="41"/>
  <c r="BD266" i="41"/>
  <c r="BF266" i="41"/>
  <c r="BZ266" i="41"/>
  <c r="CC266" i="41"/>
  <c r="CE266" i="41"/>
  <c r="CG266" i="41"/>
  <c r="CI266" i="41"/>
  <c r="CJ266" i="41"/>
  <c r="CK266" i="41"/>
  <c r="CM266" i="41"/>
  <c r="C267" i="41"/>
  <c r="J267" i="41"/>
  <c r="M267" i="41"/>
  <c r="O267" i="41"/>
  <c r="Q267" i="41"/>
  <c r="S267" i="41"/>
  <c r="U267" i="41"/>
  <c r="V267" i="41"/>
  <c r="X267" i="41"/>
  <c r="Z267" i="41"/>
  <c r="AE267" i="41"/>
  <c r="AG267" i="41"/>
  <c r="AI267" i="41"/>
  <c r="AL267" i="41"/>
  <c r="AO267" i="41"/>
  <c r="AT267" i="41"/>
  <c r="AY267" i="41"/>
  <c r="BA267" i="41"/>
  <c r="BD267" i="41"/>
  <c r="BF267" i="41"/>
  <c r="BZ267" i="41"/>
  <c r="CC267" i="41"/>
  <c r="CE267" i="41"/>
  <c r="CG267" i="41"/>
  <c r="CI267" i="41"/>
  <c r="CJ267" i="41"/>
  <c r="CK267" i="41"/>
  <c r="CM267" i="41"/>
  <c r="C268" i="41"/>
  <c r="J268" i="41"/>
  <c r="M268" i="41"/>
  <c r="O268" i="41"/>
  <c r="Q268" i="41"/>
  <c r="S268" i="41"/>
  <c r="U268" i="41"/>
  <c r="V268" i="41"/>
  <c r="X268" i="41"/>
  <c r="Z268" i="41"/>
  <c r="AE268" i="41"/>
  <c r="AG268" i="41"/>
  <c r="AI268" i="41"/>
  <c r="AL268" i="41"/>
  <c r="AO268" i="41"/>
  <c r="AT268" i="41"/>
  <c r="AY268" i="41"/>
  <c r="BA268" i="41"/>
  <c r="BD268" i="41"/>
  <c r="BF268" i="41"/>
  <c r="BZ268" i="41"/>
  <c r="CC268" i="41"/>
  <c r="CE268" i="41"/>
  <c r="CG268" i="41"/>
  <c r="CI268" i="41"/>
  <c r="CJ268" i="41"/>
  <c r="CK268" i="41"/>
  <c r="CM268" i="41"/>
  <c r="C269" i="41"/>
  <c r="J269" i="41"/>
  <c r="M269" i="41"/>
  <c r="O269" i="41"/>
  <c r="Q269" i="41"/>
  <c r="S269" i="41"/>
  <c r="U269" i="41"/>
  <c r="V269" i="41"/>
  <c r="X269" i="41"/>
  <c r="Z269" i="41"/>
  <c r="AE269" i="41"/>
  <c r="AG269" i="41"/>
  <c r="AI269" i="41"/>
  <c r="AL269" i="41"/>
  <c r="AO269" i="41"/>
  <c r="AT269" i="41"/>
  <c r="AY269" i="41"/>
  <c r="BA269" i="41"/>
  <c r="BD269" i="41"/>
  <c r="BF269" i="41"/>
  <c r="BZ269" i="41"/>
  <c r="CC269" i="41"/>
  <c r="CE269" i="41"/>
  <c r="CG269" i="41"/>
  <c r="CI269" i="41"/>
  <c r="CJ269" i="41"/>
  <c r="CK269" i="41"/>
  <c r="CM269" i="41"/>
  <c r="C270" i="41"/>
  <c r="J270" i="41"/>
  <c r="M270" i="41"/>
  <c r="O270" i="41"/>
  <c r="Q270" i="41"/>
  <c r="S270" i="41"/>
  <c r="U270" i="41"/>
  <c r="V270" i="41"/>
  <c r="X270" i="41"/>
  <c r="Z270" i="41"/>
  <c r="AE270" i="41"/>
  <c r="AG270" i="41"/>
  <c r="AI270" i="41"/>
  <c r="AL270" i="41"/>
  <c r="AO270" i="41"/>
  <c r="AT270" i="41"/>
  <c r="AY270" i="41"/>
  <c r="BA270" i="41"/>
  <c r="BD270" i="41"/>
  <c r="BF270" i="41"/>
  <c r="BZ270" i="41"/>
  <c r="CC270" i="41"/>
  <c r="CE270" i="41"/>
  <c r="CG270" i="41"/>
  <c r="CI270" i="41"/>
  <c r="CJ270" i="41"/>
  <c r="CK270" i="41"/>
  <c r="CM270" i="41"/>
  <c r="C271" i="41"/>
  <c r="J271" i="41"/>
  <c r="M271" i="41"/>
  <c r="O271" i="41"/>
  <c r="Q271" i="41"/>
  <c r="S271" i="41"/>
  <c r="U271" i="41"/>
  <c r="V271" i="41"/>
  <c r="X271" i="41"/>
  <c r="Z271" i="41"/>
  <c r="AE271" i="41"/>
  <c r="AG271" i="41"/>
  <c r="AI271" i="41"/>
  <c r="AL271" i="41"/>
  <c r="AO271" i="41"/>
  <c r="AT271" i="41"/>
  <c r="AY271" i="41"/>
  <c r="BA271" i="41"/>
  <c r="BD271" i="41"/>
  <c r="BF271" i="41"/>
  <c r="BZ271" i="41"/>
  <c r="CC271" i="41"/>
  <c r="CE271" i="41"/>
  <c r="CG271" i="41"/>
  <c r="CI271" i="41"/>
  <c r="CJ271" i="41"/>
  <c r="CK271" i="41"/>
  <c r="CM271" i="41"/>
  <c r="C272" i="41"/>
  <c r="J272" i="41"/>
  <c r="M272" i="41"/>
  <c r="O272" i="41"/>
  <c r="Q272" i="41"/>
  <c r="S272" i="41"/>
  <c r="U272" i="41"/>
  <c r="V272" i="41"/>
  <c r="X272" i="41"/>
  <c r="Z272" i="41"/>
  <c r="AE272" i="41"/>
  <c r="AG272" i="41"/>
  <c r="AI272" i="41"/>
  <c r="AL272" i="41"/>
  <c r="AO272" i="41"/>
  <c r="AT272" i="41"/>
  <c r="AY272" i="41"/>
  <c r="BA272" i="41"/>
  <c r="BD272" i="41"/>
  <c r="BF272" i="41"/>
  <c r="BZ272" i="41"/>
  <c r="CC272" i="41"/>
  <c r="CE272" i="41"/>
  <c r="CG272" i="41"/>
  <c r="CI272" i="41"/>
  <c r="CJ272" i="41"/>
  <c r="CK272" i="41"/>
  <c r="CM272" i="41"/>
  <c r="C273" i="41"/>
  <c r="J273" i="41"/>
  <c r="M273" i="41"/>
  <c r="O273" i="41"/>
  <c r="Q273" i="41"/>
  <c r="S273" i="41"/>
  <c r="U273" i="41"/>
  <c r="V273" i="41"/>
  <c r="X273" i="41"/>
  <c r="Z273" i="41"/>
  <c r="AE273" i="41"/>
  <c r="AG273" i="41"/>
  <c r="AI273" i="41"/>
  <c r="AL273" i="41"/>
  <c r="AO273" i="41"/>
  <c r="AT273" i="41"/>
  <c r="AY273" i="41"/>
  <c r="BA273" i="41"/>
  <c r="BD273" i="41"/>
  <c r="BF273" i="41"/>
  <c r="BZ273" i="41"/>
  <c r="CC273" i="41"/>
  <c r="CE273" i="41"/>
  <c r="CG273" i="41"/>
  <c r="CI273" i="41"/>
  <c r="CJ273" i="41"/>
  <c r="CK273" i="41"/>
  <c r="CM273" i="41"/>
  <c r="C274" i="41"/>
  <c r="J274" i="41"/>
  <c r="M274" i="41"/>
  <c r="O274" i="41"/>
  <c r="Q274" i="41"/>
  <c r="S274" i="41"/>
  <c r="U274" i="41"/>
  <c r="V274" i="41"/>
  <c r="X274" i="41"/>
  <c r="Z274" i="41"/>
  <c r="AE274" i="41"/>
  <c r="AG274" i="41"/>
  <c r="AI274" i="41"/>
  <c r="AL274" i="41"/>
  <c r="AO274" i="41"/>
  <c r="AT274" i="41"/>
  <c r="AY274" i="41"/>
  <c r="BA274" i="41"/>
  <c r="BD274" i="41"/>
  <c r="BF274" i="41"/>
  <c r="BZ274" i="41"/>
  <c r="CC274" i="41"/>
  <c r="CE274" i="41"/>
  <c r="CG274" i="41"/>
  <c r="CI274" i="41"/>
  <c r="CJ274" i="41"/>
  <c r="CK274" i="41"/>
  <c r="CM274" i="41"/>
  <c r="C275" i="41"/>
  <c r="J275" i="41"/>
  <c r="M275" i="41"/>
  <c r="O275" i="41"/>
  <c r="Q275" i="41"/>
  <c r="S275" i="41"/>
  <c r="U275" i="41"/>
  <c r="V275" i="41"/>
  <c r="X275" i="41"/>
  <c r="Z275" i="41"/>
  <c r="AE275" i="41"/>
  <c r="AG275" i="41"/>
  <c r="AI275" i="41"/>
  <c r="AL275" i="41"/>
  <c r="AO275" i="41"/>
  <c r="AT275" i="41"/>
  <c r="AY275" i="41"/>
  <c r="BA275" i="41"/>
  <c r="BD275" i="41"/>
  <c r="BF275" i="41"/>
  <c r="BZ275" i="41"/>
  <c r="CC275" i="41"/>
  <c r="CE275" i="41"/>
  <c r="CG275" i="41"/>
  <c r="CI275" i="41"/>
  <c r="CJ275" i="41"/>
  <c r="CK275" i="41"/>
  <c r="CM275" i="41"/>
  <c r="C276" i="41"/>
  <c r="J276" i="41"/>
  <c r="M276" i="41"/>
  <c r="O276" i="41"/>
  <c r="Q276" i="41"/>
  <c r="S276" i="41"/>
  <c r="U276" i="41"/>
  <c r="V276" i="41"/>
  <c r="X276" i="41"/>
  <c r="Z276" i="41"/>
  <c r="AE276" i="41"/>
  <c r="AG276" i="41"/>
  <c r="AI276" i="41"/>
  <c r="AL276" i="41"/>
  <c r="AO276" i="41"/>
  <c r="AT276" i="41"/>
  <c r="AY276" i="41"/>
  <c r="BA276" i="41"/>
  <c r="BD276" i="41"/>
  <c r="BF276" i="41"/>
  <c r="BZ276" i="41"/>
  <c r="CC276" i="41"/>
  <c r="CE276" i="41"/>
  <c r="CG276" i="41"/>
  <c r="CI276" i="41"/>
  <c r="CJ276" i="41"/>
  <c r="CK276" i="41"/>
  <c r="CM276" i="41"/>
  <c r="C277" i="41"/>
  <c r="J277" i="41"/>
  <c r="M277" i="41"/>
  <c r="O277" i="41"/>
  <c r="Q277" i="41"/>
  <c r="S277" i="41"/>
  <c r="U277" i="41"/>
  <c r="V277" i="41"/>
  <c r="X277" i="41"/>
  <c r="Z277" i="41"/>
  <c r="AE277" i="41"/>
  <c r="AG277" i="41"/>
  <c r="AI277" i="41"/>
  <c r="AL277" i="41"/>
  <c r="AO277" i="41"/>
  <c r="AT277" i="41"/>
  <c r="AY277" i="41"/>
  <c r="BA277" i="41"/>
  <c r="BD277" i="41"/>
  <c r="BF277" i="41"/>
  <c r="BZ277" i="41"/>
  <c r="CC277" i="41"/>
  <c r="CE277" i="41"/>
  <c r="CG277" i="41"/>
  <c r="CI277" i="41"/>
  <c r="CJ277" i="41"/>
  <c r="CK277" i="41"/>
  <c r="CM277" i="41"/>
  <c r="C278" i="41"/>
  <c r="J278" i="41"/>
  <c r="M278" i="41"/>
  <c r="O278" i="41"/>
  <c r="Q278" i="41"/>
  <c r="S278" i="41"/>
  <c r="U278" i="41"/>
  <c r="V278" i="41"/>
  <c r="X278" i="41"/>
  <c r="Z278" i="41"/>
  <c r="AE278" i="41"/>
  <c r="AG278" i="41"/>
  <c r="AI278" i="41"/>
  <c r="AL278" i="41"/>
  <c r="AO278" i="41"/>
  <c r="AT278" i="41"/>
  <c r="AY278" i="41"/>
  <c r="BA278" i="41"/>
  <c r="BD278" i="41"/>
  <c r="BF278" i="41"/>
  <c r="BZ278" i="41"/>
  <c r="CC278" i="41"/>
  <c r="CE278" i="41"/>
  <c r="CG278" i="41"/>
  <c r="CI278" i="41"/>
  <c r="CJ278" i="41"/>
  <c r="CK278" i="41"/>
  <c r="CM278" i="41"/>
  <c r="C279" i="41"/>
  <c r="J279" i="41"/>
  <c r="M279" i="41"/>
  <c r="O279" i="41"/>
  <c r="Q279" i="41"/>
  <c r="S279" i="41"/>
  <c r="U279" i="41"/>
  <c r="V279" i="41"/>
  <c r="X279" i="41"/>
  <c r="Z279" i="41"/>
  <c r="AE279" i="41"/>
  <c r="AG279" i="41"/>
  <c r="AI279" i="41"/>
  <c r="AL279" i="41"/>
  <c r="AO279" i="41"/>
  <c r="AT279" i="41"/>
  <c r="AY279" i="41"/>
  <c r="BA279" i="41"/>
  <c r="BD279" i="41"/>
  <c r="BF279" i="41"/>
  <c r="BZ279" i="41"/>
  <c r="CC279" i="41"/>
  <c r="CE279" i="41"/>
  <c r="CG279" i="41"/>
  <c r="CI279" i="41"/>
  <c r="CJ279" i="41"/>
  <c r="CK279" i="41"/>
  <c r="CM279" i="41"/>
  <c r="C280" i="41"/>
  <c r="J280" i="41"/>
  <c r="M280" i="41"/>
  <c r="O280" i="41"/>
  <c r="Q280" i="41"/>
  <c r="S280" i="41"/>
  <c r="U280" i="41"/>
  <c r="V280" i="41"/>
  <c r="X280" i="41"/>
  <c r="Z280" i="41"/>
  <c r="AE280" i="41"/>
  <c r="AG280" i="41"/>
  <c r="AI280" i="41"/>
  <c r="AL280" i="41"/>
  <c r="AO280" i="41"/>
  <c r="AT280" i="41"/>
  <c r="AY280" i="41"/>
  <c r="BA280" i="41"/>
  <c r="BD280" i="41"/>
  <c r="BF280" i="41"/>
  <c r="BZ280" i="41"/>
  <c r="CC280" i="41"/>
  <c r="CE280" i="41"/>
  <c r="CG280" i="41"/>
  <c r="CI280" i="41"/>
  <c r="CJ280" i="41"/>
  <c r="CK280" i="41"/>
  <c r="CM280" i="41"/>
  <c r="C281" i="41"/>
  <c r="J281" i="41"/>
  <c r="M281" i="41"/>
  <c r="O281" i="41"/>
  <c r="Q281" i="41"/>
  <c r="S281" i="41"/>
  <c r="U281" i="41"/>
  <c r="V281" i="41"/>
  <c r="X281" i="41"/>
  <c r="Z281" i="41"/>
  <c r="AE281" i="41"/>
  <c r="AG281" i="41"/>
  <c r="AI281" i="41"/>
  <c r="AL281" i="41"/>
  <c r="AO281" i="41"/>
  <c r="AT281" i="41"/>
  <c r="AY281" i="41"/>
  <c r="BA281" i="41"/>
  <c r="BD281" i="41"/>
  <c r="BF281" i="41"/>
  <c r="BZ281" i="41"/>
  <c r="CC281" i="41"/>
  <c r="CE281" i="41"/>
  <c r="CG281" i="41"/>
  <c r="CI281" i="41"/>
  <c r="CJ281" i="41"/>
  <c r="CK281" i="41"/>
  <c r="CM281" i="41"/>
  <c r="C282" i="41"/>
  <c r="J282" i="41"/>
  <c r="M282" i="41"/>
  <c r="O282" i="41"/>
  <c r="Q282" i="41"/>
  <c r="S282" i="41"/>
  <c r="U282" i="41"/>
  <c r="V282" i="41"/>
  <c r="X282" i="41"/>
  <c r="Z282" i="41"/>
  <c r="AE282" i="41"/>
  <c r="AG282" i="41"/>
  <c r="AI282" i="41"/>
  <c r="AL282" i="41"/>
  <c r="AO282" i="41"/>
  <c r="AT282" i="41"/>
  <c r="AY282" i="41"/>
  <c r="BA282" i="41"/>
  <c r="BD282" i="41"/>
  <c r="BF282" i="41"/>
  <c r="BZ282" i="41"/>
  <c r="CC282" i="41"/>
  <c r="CE282" i="41"/>
  <c r="CG282" i="41"/>
  <c r="CI282" i="41"/>
  <c r="CJ282" i="41"/>
  <c r="CK282" i="41"/>
  <c r="CM282" i="41"/>
  <c r="C283" i="41"/>
  <c r="J283" i="41"/>
  <c r="M283" i="41"/>
  <c r="O283" i="41"/>
  <c r="Q283" i="41"/>
  <c r="S283" i="41"/>
  <c r="U283" i="41"/>
  <c r="V283" i="41"/>
  <c r="X283" i="41"/>
  <c r="Z283" i="41"/>
  <c r="AE283" i="41"/>
  <c r="AG283" i="41"/>
  <c r="AI283" i="41"/>
  <c r="AL283" i="41"/>
  <c r="AO283" i="41"/>
  <c r="AT283" i="41"/>
  <c r="AY283" i="41"/>
  <c r="BA283" i="41"/>
  <c r="BD283" i="41"/>
  <c r="BF283" i="41"/>
  <c r="BZ283" i="41"/>
  <c r="CC283" i="41"/>
  <c r="CE283" i="41"/>
  <c r="CG283" i="41"/>
  <c r="CI283" i="41"/>
  <c r="CJ283" i="41"/>
  <c r="CK283" i="41"/>
  <c r="CM283" i="41"/>
  <c r="C284" i="41"/>
  <c r="J284" i="41"/>
  <c r="M284" i="41"/>
  <c r="O284" i="41"/>
  <c r="Q284" i="41"/>
  <c r="S284" i="41"/>
  <c r="U284" i="41"/>
  <c r="V284" i="41"/>
  <c r="X284" i="41"/>
  <c r="Z284" i="41"/>
  <c r="AE284" i="41"/>
  <c r="AG284" i="41"/>
  <c r="AI284" i="41"/>
  <c r="AL284" i="41"/>
  <c r="AO284" i="41"/>
  <c r="AT284" i="41"/>
  <c r="AY284" i="41"/>
  <c r="BA284" i="41"/>
  <c r="BD284" i="41"/>
  <c r="BF284" i="41"/>
  <c r="BZ284" i="41"/>
  <c r="CC284" i="41"/>
  <c r="CE284" i="41"/>
  <c r="CG284" i="41"/>
  <c r="CI284" i="41"/>
  <c r="CJ284" i="41"/>
  <c r="CK284" i="41"/>
  <c r="CM284" i="41"/>
  <c r="C285" i="41"/>
  <c r="J285" i="41"/>
  <c r="M285" i="41"/>
  <c r="O285" i="41"/>
  <c r="Q285" i="41"/>
  <c r="S285" i="41"/>
  <c r="U285" i="41"/>
  <c r="V285" i="41"/>
  <c r="X285" i="41"/>
  <c r="Z285" i="41"/>
  <c r="AE285" i="41"/>
  <c r="AG285" i="41"/>
  <c r="AI285" i="41"/>
  <c r="AL285" i="41"/>
  <c r="AO285" i="41"/>
  <c r="AT285" i="41"/>
  <c r="AY285" i="41"/>
  <c r="BA285" i="41"/>
  <c r="BD285" i="41"/>
  <c r="BF285" i="41"/>
  <c r="BZ285" i="41"/>
  <c r="CC285" i="41"/>
  <c r="CE285" i="41"/>
  <c r="CG285" i="41"/>
  <c r="CI285" i="41"/>
  <c r="CJ285" i="41"/>
  <c r="CK285" i="41"/>
  <c r="CM285" i="41"/>
  <c r="C286" i="41"/>
  <c r="J286" i="41"/>
  <c r="M286" i="41"/>
  <c r="O286" i="41"/>
  <c r="Q286" i="41"/>
  <c r="S286" i="41"/>
  <c r="U286" i="41"/>
  <c r="V286" i="41"/>
  <c r="X286" i="41"/>
  <c r="Z286" i="41"/>
  <c r="AE286" i="41"/>
  <c r="AG286" i="41"/>
  <c r="AI286" i="41"/>
  <c r="AL286" i="41"/>
  <c r="AO286" i="41"/>
  <c r="AT286" i="41"/>
  <c r="AY286" i="41"/>
  <c r="BA286" i="41"/>
  <c r="BD286" i="41"/>
  <c r="BF286" i="41"/>
  <c r="BZ286" i="41"/>
  <c r="CC286" i="41"/>
  <c r="CE286" i="41"/>
  <c r="CG286" i="41"/>
  <c r="CI286" i="41"/>
  <c r="CJ286" i="41"/>
  <c r="CK286" i="41"/>
  <c r="CM286" i="41"/>
  <c r="C287" i="41"/>
  <c r="J287" i="41"/>
  <c r="M287" i="41"/>
  <c r="O287" i="41"/>
  <c r="Q287" i="41"/>
  <c r="S287" i="41"/>
  <c r="U287" i="41"/>
  <c r="V287" i="41"/>
  <c r="X287" i="41"/>
  <c r="Z287" i="41"/>
  <c r="AE287" i="41"/>
  <c r="AG287" i="41"/>
  <c r="AI287" i="41"/>
  <c r="AL287" i="41"/>
  <c r="AO287" i="41"/>
  <c r="AT287" i="41"/>
  <c r="AY287" i="41"/>
  <c r="BA287" i="41"/>
  <c r="BD287" i="41"/>
  <c r="BF287" i="41"/>
  <c r="BZ287" i="41"/>
  <c r="CC287" i="41"/>
  <c r="CE287" i="41"/>
  <c r="CG287" i="41"/>
  <c r="CI287" i="41"/>
  <c r="CJ287" i="41"/>
  <c r="CK287" i="41"/>
  <c r="CM287" i="41"/>
  <c r="C288" i="41"/>
  <c r="J288" i="41"/>
  <c r="M288" i="41"/>
  <c r="O288" i="41"/>
  <c r="Q288" i="41"/>
  <c r="S288" i="41"/>
  <c r="U288" i="41"/>
  <c r="V288" i="41"/>
  <c r="X288" i="41"/>
  <c r="Z288" i="41"/>
  <c r="AE288" i="41"/>
  <c r="AG288" i="41"/>
  <c r="AI288" i="41"/>
  <c r="AL288" i="41"/>
  <c r="AO288" i="41"/>
  <c r="AT288" i="41"/>
  <c r="AY288" i="41"/>
  <c r="BA288" i="41"/>
  <c r="BD288" i="41"/>
  <c r="BF288" i="41"/>
  <c r="BZ288" i="41"/>
  <c r="CC288" i="41"/>
  <c r="CE288" i="41"/>
  <c r="CG288" i="41"/>
  <c r="CI288" i="41"/>
  <c r="CJ288" i="41"/>
  <c r="CK288" i="41"/>
  <c r="CM288" i="41"/>
  <c r="C289" i="41"/>
  <c r="J289" i="41"/>
  <c r="M289" i="41"/>
  <c r="O289" i="41"/>
  <c r="Q289" i="41"/>
  <c r="S289" i="41"/>
  <c r="U289" i="41"/>
  <c r="V289" i="41"/>
  <c r="X289" i="41"/>
  <c r="Z289" i="41"/>
  <c r="AE289" i="41"/>
  <c r="AG289" i="41"/>
  <c r="AI289" i="41"/>
  <c r="AL289" i="41"/>
  <c r="AO289" i="41"/>
  <c r="AT289" i="41"/>
  <c r="AY289" i="41"/>
  <c r="BA289" i="41"/>
  <c r="BD289" i="41"/>
  <c r="BF289" i="41"/>
  <c r="BZ289" i="41"/>
  <c r="CC289" i="41"/>
  <c r="CE289" i="41"/>
  <c r="CG289" i="41"/>
  <c r="CI289" i="41"/>
  <c r="CJ289" i="41"/>
  <c r="CK289" i="41"/>
  <c r="CM289" i="41"/>
  <c r="C290" i="41"/>
  <c r="J290" i="41"/>
  <c r="M290" i="41"/>
  <c r="O290" i="41"/>
  <c r="Q290" i="41"/>
  <c r="S290" i="41"/>
  <c r="U290" i="41"/>
  <c r="V290" i="41"/>
  <c r="X290" i="41"/>
  <c r="Z290" i="41"/>
  <c r="AE290" i="41"/>
  <c r="AG290" i="41"/>
  <c r="AI290" i="41"/>
  <c r="AL290" i="41"/>
  <c r="AO290" i="41"/>
  <c r="AT290" i="41"/>
  <c r="AY290" i="41"/>
  <c r="BA290" i="41"/>
  <c r="BD290" i="41"/>
  <c r="BF290" i="41"/>
  <c r="BZ290" i="41"/>
  <c r="CC290" i="41"/>
  <c r="CE290" i="41"/>
  <c r="CG290" i="41"/>
  <c r="CI290" i="41"/>
  <c r="CJ290" i="41"/>
  <c r="CK290" i="41"/>
  <c r="CM290" i="41"/>
  <c r="C291" i="41"/>
  <c r="J291" i="41"/>
  <c r="M291" i="41"/>
  <c r="O291" i="41"/>
  <c r="Q291" i="41"/>
  <c r="S291" i="41"/>
  <c r="U291" i="41"/>
  <c r="V291" i="41"/>
  <c r="X291" i="41"/>
  <c r="Z291" i="41"/>
  <c r="AE291" i="41"/>
  <c r="AG291" i="41"/>
  <c r="AI291" i="41"/>
  <c r="AL291" i="41"/>
  <c r="AO291" i="41"/>
  <c r="AT291" i="41"/>
  <c r="AY291" i="41"/>
  <c r="BA291" i="41"/>
  <c r="BD291" i="41"/>
  <c r="BF291" i="41"/>
  <c r="BZ291" i="41"/>
  <c r="CC291" i="41"/>
  <c r="CE291" i="41"/>
  <c r="CG291" i="41"/>
  <c r="CI291" i="41"/>
  <c r="CJ291" i="41"/>
  <c r="CK291" i="41"/>
  <c r="CM291" i="41"/>
  <c r="C292" i="41"/>
  <c r="J292" i="41"/>
  <c r="M292" i="41"/>
  <c r="O292" i="41"/>
  <c r="Q292" i="41"/>
  <c r="S292" i="41"/>
  <c r="U292" i="41"/>
  <c r="V292" i="41"/>
  <c r="X292" i="41"/>
  <c r="Z292" i="41"/>
  <c r="AE292" i="41"/>
  <c r="AG292" i="41"/>
  <c r="AI292" i="41"/>
  <c r="AL292" i="41"/>
  <c r="AO292" i="41"/>
  <c r="AT292" i="41"/>
  <c r="AY292" i="41"/>
  <c r="BA292" i="41"/>
  <c r="BD292" i="41"/>
  <c r="BF292" i="41"/>
  <c r="BZ292" i="41"/>
  <c r="CC292" i="41"/>
  <c r="CE292" i="41"/>
  <c r="CG292" i="41"/>
  <c r="CI292" i="41"/>
  <c r="CJ292" i="41"/>
  <c r="CK292" i="41"/>
  <c r="CM292" i="41"/>
  <c r="C293" i="41"/>
  <c r="J293" i="41"/>
  <c r="M293" i="41"/>
  <c r="O293" i="41"/>
  <c r="Q293" i="41"/>
  <c r="S293" i="41"/>
  <c r="U293" i="41"/>
  <c r="V293" i="41"/>
  <c r="X293" i="41"/>
  <c r="Z293" i="41"/>
  <c r="AE293" i="41"/>
  <c r="AG293" i="41"/>
  <c r="AI293" i="41"/>
  <c r="AL293" i="41"/>
  <c r="AO293" i="41"/>
  <c r="AT293" i="41"/>
  <c r="AY293" i="41"/>
  <c r="BA293" i="41"/>
  <c r="BD293" i="41"/>
  <c r="BF293" i="41"/>
  <c r="BZ293" i="41"/>
  <c r="CC293" i="41"/>
  <c r="CE293" i="41"/>
  <c r="CG293" i="41"/>
  <c r="CI293" i="41"/>
  <c r="CJ293" i="41"/>
  <c r="CK293" i="41"/>
  <c r="CM293" i="41"/>
  <c r="C294" i="41"/>
  <c r="J294" i="41"/>
  <c r="M294" i="41"/>
  <c r="O294" i="41"/>
  <c r="Q294" i="41"/>
  <c r="S294" i="41"/>
  <c r="U294" i="41"/>
  <c r="V294" i="41"/>
  <c r="X294" i="41"/>
  <c r="Z294" i="41"/>
  <c r="AE294" i="41"/>
  <c r="AG294" i="41"/>
  <c r="AI294" i="41"/>
  <c r="AL294" i="41"/>
  <c r="AO294" i="41"/>
  <c r="AT294" i="41"/>
  <c r="AY294" i="41"/>
  <c r="BA294" i="41"/>
  <c r="BD294" i="41"/>
  <c r="BF294" i="41"/>
  <c r="BZ294" i="41"/>
  <c r="CC294" i="41"/>
  <c r="CE294" i="41"/>
  <c r="CG294" i="41"/>
  <c r="CI294" i="41"/>
  <c r="CJ294" i="41"/>
  <c r="CK294" i="41"/>
  <c r="CM294" i="41"/>
  <c r="C295" i="41"/>
  <c r="J295" i="41"/>
  <c r="M295" i="41"/>
  <c r="O295" i="41"/>
  <c r="Q295" i="41"/>
  <c r="S295" i="41"/>
  <c r="U295" i="41"/>
  <c r="V295" i="41"/>
  <c r="X295" i="41"/>
  <c r="Z295" i="41"/>
  <c r="AE295" i="41"/>
  <c r="AG295" i="41"/>
  <c r="AI295" i="41"/>
  <c r="AL295" i="41"/>
  <c r="AO295" i="41"/>
  <c r="AT295" i="41"/>
  <c r="AY295" i="41"/>
  <c r="BA295" i="41"/>
  <c r="BD295" i="41"/>
  <c r="BF295" i="41"/>
  <c r="BZ295" i="41"/>
  <c r="CC295" i="41"/>
  <c r="CE295" i="41"/>
  <c r="CG295" i="41"/>
  <c r="CI295" i="41"/>
  <c r="CJ295" i="41"/>
  <c r="CK295" i="41"/>
  <c r="CM295" i="41"/>
  <c r="C296" i="41"/>
  <c r="J296" i="41"/>
  <c r="M296" i="41"/>
  <c r="O296" i="41"/>
  <c r="Q296" i="41"/>
  <c r="S296" i="41"/>
  <c r="U296" i="41"/>
  <c r="V296" i="41"/>
  <c r="X296" i="41"/>
  <c r="Z296" i="41"/>
  <c r="AE296" i="41"/>
  <c r="AG296" i="41"/>
  <c r="AI296" i="41"/>
  <c r="AL296" i="41"/>
  <c r="AO296" i="41"/>
  <c r="AT296" i="41"/>
  <c r="AY296" i="41"/>
  <c r="BA296" i="41"/>
  <c r="BD296" i="41"/>
  <c r="BF296" i="41"/>
  <c r="BZ296" i="41"/>
  <c r="CC296" i="41"/>
  <c r="CE296" i="41"/>
  <c r="CG296" i="41"/>
  <c r="CI296" i="41"/>
  <c r="CJ296" i="41"/>
  <c r="CK296" i="41"/>
  <c r="CM296" i="41"/>
  <c r="C297" i="41"/>
  <c r="J297" i="41"/>
  <c r="M297" i="41"/>
  <c r="O297" i="41"/>
  <c r="Q297" i="41"/>
  <c r="S297" i="41"/>
  <c r="U297" i="41"/>
  <c r="V297" i="41"/>
  <c r="X297" i="41"/>
  <c r="Z297" i="41"/>
  <c r="AE297" i="41"/>
  <c r="AG297" i="41"/>
  <c r="AI297" i="41"/>
  <c r="AL297" i="41"/>
  <c r="AO297" i="41"/>
  <c r="AT297" i="41"/>
  <c r="AY297" i="41"/>
  <c r="BA297" i="41"/>
  <c r="BD297" i="41"/>
  <c r="BF297" i="41"/>
  <c r="BZ297" i="41"/>
  <c r="CC297" i="41"/>
  <c r="CE297" i="41"/>
  <c r="CG297" i="41"/>
  <c r="CI297" i="41"/>
  <c r="CJ297" i="41"/>
  <c r="CK297" i="41"/>
  <c r="CM297" i="41"/>
  <c r="C298" i="41"/>
  <c r="J298" i="41"/>
  <c r="M298" i="41"/>
  <c r="O298" i="41"/>
  <c r="Q298" i="41"/>
  <c r="S298" i="41"/>
  <c r="U298" i="41"/>
  <c r="V298" i="41"/>
  <c r="X298" i="41"/>
  <c r="Z298" i="41"/>
  <c r="AE298" i="41"/>
  <c r="AG298" i="41"/>
  <c r="AI298" i="41"/>
  <c r="AL298" i="41"/>
  <c r="AO298" i="41"/>
  <c r="AT298" i="41"/>
  <c r="AY298" i="41"/>
  <c r="BA298" i="41"/>
  <c r="BD298" i="41"/>
  <c r="BF298" i="41"/>
  <c r="BZ298" i="41"/>
  <c r="CC298" i="41"/>
  <c r="CE298" i="41"/>
  <c r="CG298" i="41"/>
  <c r="CI298" i="41"/>
  <c r="CJ298" i="41"/>
  <c r="CK298" i="41"/>
  <c r="CM298" i="41"/>
  <c r="C299" i="41"/>
  <c r="J299" i="41"/>
  <c r="M299" i="41"/>
  <c r="O299" i="41"/>
  <c r="Q299" i="41"/>
  <c r="S299" i="41"/>
  <c r="U299" i="41"/>
  <c r="V299" i="41"/>
  <c r="X299" i="41"/>
  <c r="Z299" i="41"/>
  <c r="AE299" i="41"/>
  <c r="AG299" i="41"/>
  <c r="AI299" i="41"/>
  <c r="AL299" i="41"/>
  <c r="AO299" i="41"/>
  <c r="AT299" i="41"/>
  <c r="AY299" i="41"/>
  <c r="BA299" i="41"/>
  <c r="BD299" i="41"/>
  <c r="BF299" i="41"/>
  <c r="BZ299" i="41"/>
  <c r="CC299" i="41"/>
  <c r="CE299" i="41"/>
  <c r="CG299" i="41"/>
  <c r="CI299" i="41"/>
  <c r="CJ299" i="41"/>
  <c r="CK299" i="41"/>
  <c r="CM299" i="41"/>
  <c r="C300" i="41"/>
  <c r="J300" i="41"/>
  <c r="M300" i="41"/>
  <c r="O300" i="41"/>
  <c r="Q300" i="41"/>
  <c r="S300" i="41"/>
  <c r="U300" i="41"/>
  <c r="V300" i="41"/>
  <c r="X300" i="41"/>
  <c r="Z300" i="41"/>
  <c r="AE300" i="41"/>
  <c r="AG300" i="41"/>
  <c r="AI300" i="41"/>
  <c r="AL300" i="41"/>
  <c r="AO300" i="41"/>
  <c r="AT300" i="41"/>
  <c r="AY300" i="41"/>
  <c r="BA300" i="41"/>
  <c r="BD300" i="41"/>
  <c r="BF300" i="41"/>
  <c r="BZ300" i="41"/>
  <c r="CC300" i="41"/>
  <c r="CE300" i="41"/>
  <c r="CG300" i="41"/>
  <c r="CI300" i="41"/>
  <c r="CJ300" i="41"/>
  <c r="CK300" i="41"/>
  <c r="CM300" i="41"/>
  <c r="C301" i="41"/>
  <c r="J301" i="41"/>
  <c r="M301" i="41"/>
  <c r="O301" i="41"/>
  <c r="Q301" i="41"/>
  <c r="S301" i="41"/>
  <c r="U301" i="41"/>
  <c r="V301" i="41"/>
  <c r="X301" i="41"/>
  <c r="Z301" i="41"/>
  <c r="AE301" i="41"/>
  <c r="AG301" i="41"/>
  <c r="AI301" i="41"/>
  <c r="AL301" i="41"/>
  <c r="AO301" i="41"/>
  <c r="AT301" i="41"/>
  <c r="AY301" i="41"/>
  <c r="BA301" i="41"/>
  <c r="BD301" i="41"/>
  <c r="BF301" i="41"/>
  <c r="BZ301" i="41"/>
  <c r="CC301" i="41"/>
  <c r="CE301" i="41"/>
  <c r="CG301" i="41"/>
  <c r="CI301" i="41"/>
  <c r="CJ301" i="41"/>
  <c r="CK301" i="41"/>
  <c r="CM301" i="41"/>
  <c r="C302" i="41"/>
  <c r="J302" i="41"/>
  <c r="M302" i="41"/>
  <c r="O302" i="41"/>
  <c r="Q302" i="41"/>
  <c r="S302" i="41"/>
  <c r="U302" i="41"/>
  <c r="V302" i="41"/>
  <c r="X302" i="41"/>
  <c r="Z302" i="41"/>
  <c r="AE302" i="41"/>
  <c r="AG302" i="41"/>
  <c r="AI302" i="41"/>
  <c r="AL302" i="41"/>
  <c r="AO302" i="41"/>
  <c r="AT302" i="41"/>
  <c r="AY302" i="41"/>
  <c r="BA302" i="41"/>
  <c r="BD302" i="41"/>
  <c r="BF302" i="41"/>
  <c r="BZ302" i="41"/>
  <c r="CC302" i="41"/>
  <c r="CE302" i="41"/>
  <c r="CG302" i="41"/>
  <c r="CI302" i="41"/>
  <c r="CJ302" i="41"/>
  <c r="CK302" i="41"/>
  <c r="CM302" i="41"/>
  <c r="C303" i="41"/>
  <c r="J303" i="41"/>
  <c r="M303" i="41"/>
  <c r="O303" i="41"/>
  <c r="Q303" i="41"/>
  <c r="S303" i="41"/>
  <c r="U303" i="41"/>
  <c r="V303" i="41"/>
  <c r="X303" i="41"/>
  <c r="Z303" i="41"/>
  <c r="AE303" i="41"/>
  <c r="AG303" i="41"/>
  <c r="AI303" i="41"/>
  <c r="AL303" i="41"/>
  <c r="AO303" i="41"/>
  <c r="AT303" i="41"/>
  <c r="AY303" i="41"/>
  <c r="BA303" i="41"/>
  <c r="BD303" i="41"/>
  <c r="BF303" i="41"/>
  <c r="BZ303" i="41"/>
  <c r="CC303" i="41"/>
  <c r="CE303" i="41"/>
  <c r="CG303" i="41"/>
  <c r="CI303" i="41"/>
  <c r="CJ303" i="41"/>
  <c r="CK303" i="41"/>
  <c r="CM303" i="41"/>
  <c r="C304" i="41"/>
  <c r="J304" i="41"/>
  <c r="M304" i="41"/>
  <c r="O304" i="41"/>
  <c r="Q304" i="41"/>
  <c r="S304" i="41"/>
  <c r="U304" i="41"/>
  <c r="V304" i="41"/>
  <c r="X304" i="41"/>
  <c r="Z304" i="41"/>
  <c r="AE304" i="41"/>
  <c r="AG304" i="41"/>
  <c r="AI304" i="41"/>
  <c r="AL304" i="41"/>
  <c r="AO304" i="41"/>
  <c r="AT304" i="41"/>
  <c r="AY304" i="41"/>
  <c r="BA304" i="41"/>
  <c r="BD304" i="41"/>
  <c r="BF304" i="41"/>
  <c r="BZ304" i="41"/>
  <c r="CC304" i="41"/>
  <c r="CE304" i="41"/>
  <c r="CG304" i="41"/>
  <c r="CI304" i="41"/>
  <c r="CJ304" i="41"/>
  <c r="CK304" i="41"/>
  <c r="CM304" i="41"/>
  <c r="C305" i="41"/>
  <c r="J305" i="41"/>
  <c r="M305" i="41"/>
  <c r="O305" i="41"/>
  <c r="Q305" i="41"/>
  <c r="S305" i="41"/>
  <c r="U305" i="41"/>
  <c r="V305" i="41"/>
  <c r="X305" i="41"/>
  <c r="Z305" i="41"/>
  <c r="AE305" i="41"/>
  <c r="AG305" i="41"/>
  <c r="AI305" i="41"/>
  <c r="AL305" i="41"/>
  <c r="AO305" i="41"/>
  <c r="AT305" i="41"/>
  <c r="AY305" i="41"/>
  <c r="BA305" i="41"/>
  <c r="BD305" i="41"/>
  <c r="BF305" i="41"/>
  <c r="BZ305" i="41"/>
  <c r="CC305" i="41"/>
  <c r="CE305" i="41"/>
  <c r="CG305" i="41"/>
  <c r="CI305" i="41"/>
  <c r="CJ305" i="41"/>
  <c r="CK305" i="41"/>
  <c r="CM305" i="41"/>
  <c r="C306" i="41"/>
  <c r="J306" i="41"/>
  <c r="M306" i="41"/>
  <c r="O306" i="41"/>
  <c r="Q306" i="41"/>
  <c r="S306" i="41"/>
  <c r="U306" i="41"/>
  <c r="V306" i="41"/>
  <c r="X306" i="41"/>
  <c r="Z306" i="41"/>
  <c r="AE306" i="41"/>
  <c r="AG306" i="41"/>
  <c r="AI306" i="41"/>
  <c r="AL306" i="41"/>
  <c r="AO306" i="41"/>
  <c r="AT306" i="41"/>
  <c r="AY306" i="41"/>
  <c r="BA306" i="41"/>
  <c r="BD306" i="41"/>
  <c r="BF306" i="41"/>
  <c r="BZ306" i="41"/>
  <c r="CC306" i="41"/>
  <c r="CE306" i="41"/>
  <c r="CG306" i="41"/>
  <c r="CI306" i="41"/>
  <c r="CJ306" i="41"/>
  <c r="CK306" i="41"/>
  <c r="CM306" i="41"/>
  <c r="C307" i="41"/>
  <c r="J307" i="41"/>
  <c r="M307" i="41"/>
  <c r="O307" i="41"/>
  <c r="Q307" i="41"/>
  <c r="S307" i="41"/>
  <c r="U307" i="41"/>
  <c r="V307" i="41"/>
  <c r="X307" i="41"/>
  <c r="Z307" i="41"/>
  <c r="AE307" i="41"/>
  <c r="AG307" i="41"/>
  <c r="AI307" i="41"/>
  <c r="AL307" i="41"/>
  <c r="AO307" i="41"/>
  <c r="AT307" i="41"/>
  <c r="AY307" i="41"/>
  <c r="BA307" i="41"/>
  <c r="BD307" i="41"/>
  <c r="BF307" i="41"/>
  <c r="BZ307" i="41"/>
  <c r="CC307" i="41"/>
  <c r="CE307" i="41"/>
  <c r="CG307" i="41"/>
  <c r="CI307" i="41"/>
  <c r="CJ307" i="41"/>
  <c r="CK307" i="41"/>
  <c r="CM307" i="41"/>
  <c r="C308" i="41"/>
  <c r="J308" i="41"/>
  <c r="M308" i="41"/>
  <c r="O308" i="41"/>
  <c r="Q308" i="41"/>
  <c r="S308" i="41"/>
  <c r="U308" i="41"/>
  <c r="V308" i="41"/>
  <c r="X308" i="41"/>
  <c r="Z308" i="41"/>
  <c r="AE308" i="41"/>
  <c r="AG308" i="41"/>
  <c r="AI308" i="41"/>
  <c r="AL308" i="41"/>
  <c r="AO308" i="41"/>
  <c r="AT308" i="41"/>
  <c r="AY308" i="41"/>
  <c r="BA308" i="41"/>
  <c r="BD308" i="41"/>
  <c r="BF308" i="41"/>
  <c r="BZ308" i="41"/>
  <c r="CC308" i="41"/>
  <c r="CE308" i="41"/>
  <c r="CG308" i="41"/>
  <c r="CI308" i="41"/>
  <c r="CJ308" i="41"/>
  <c r="CK308" i="41"/>
  <c r="CM308" i="41"/>
  <c r="C309" i="41"/>
  <c r="J309" i="41"/>
  <c r="M309" i="41"/>
  <c r="O309" i="41"/>
  <c r="Q309" i="41"/>
  <c r="S309" i="41"/>
  <c r="U309" i="41"/>
  <c r="V309" i="41"/>
  <c r="X309" i="41"/>
  <c r="Z309" i="41"/>
  <c r="AE309" i="41"/>
  <c r="AG309" i="41"/>
  <c r="AI309" i="41"/>
  <c r="AL309" i="41"/>
  <c r="AO309" i="41"/>
  <c r="AT309" i="41"/>
  <c r="AY309" i="41"/>
  <c r="BA309" i="41"/>
  <c r="BD309" i="41"/>
  <c r="BF309" i="41"/>
  <c r="BZ309" i="41"/>
  <c r="CC309" i="41"/>
  <c r="CE309" i="41"/>
  <c r="CG309" i="41"/>
  <c r="CI309" i="41"/>
  <c r="CJ309" i="41"/>
  <c r="CK309" i="41"/>
  <c r="CM309" i="41"/>
  <c r="C310" i="41"/>
  <c r="J310" i="41"/>
  <c r="M310" i="41"/>
  <c r="O310" i="41"/>
  <c r="Q310" i="41"/>
  <c r="S310" i="41"/>
  <c r="U310" i="41"/>
  <c r="V310" i="41"/>
  <c r="X310" i="41"/>
  <c r="Z310" i="41"/>
  <c r="AE310" i="41"/>
  <c r="AG310" i="41"/>
  <c r="AI310" i="41"/>
  <c r="AL310" i="41"/>
  <c r="AO310" i="41"/>
  <c r="AT310" i="41"/>
  <c r="AY310" i="41"/>
  <c r="BA310" i="41"/>
  <c r="BD310" i="41"/>
  <c r="BF310" i="41"/>
  <c r="BZ310" i="41"/>
  <c r="CC310" i="41"/>
  <c r="CE310" i="41"/>
  <c r="CG310" i="41"/>
  <c r="CI310" i="41"/>
  <c r="CJ310" i="41"/>
  <c r="CK310" i="41"/>
  <c r="CM310" i="41"/>
  <c r="C311" i="41"/>
  <c r="J311" i="41"/>
  <c r="M311" i="41"/>
  <c r="O311" i="41"/>
  <c r="Q311" i="41"/>
  <c r="S311" i="41"/>
  <c r="U311" i="41"/>
  <c r="V311" i="41"/>
  <c r="X311" i="41"/>
  <c r="Z311" i="41"/>
  <c r="AE311" i="41"/>
  <c r="AG311" i="41"/>
  <c r="AI311" i="41"/>
  <c r="AL311" i="41"/>
  <c r="AO311" i="41"/>
  <c r="AT311" i="41"/>
  <c r="AY311" i="41"/>
  <c r="BA311" i="41"/>
  <c r="BD311" i="41"/>
  <c r="BF311" i="41"/>
  <c r="BZ311" i="41"/>
  <c r="CC311" i="41"/>
  <c r="CE311" i="41"/>
  <c r="CG311" i="41"/>
  <c r="CI311" i="41"/>
  <c r="CJ311" i="41"/>
  <c r="CK311" i="41"/>
  <c r="CM311" i="41"/>
  <c r="C312" i="41"/>
  <c r="J312" i="41"/>
  <c r="M312" i="41"/>
  <c r="O312" i="41"/>
  <c r="Q312" i="41"/>
  <c r="S312" i="41"/>
  <c r="U312" i="41"/>
  <c r="V312" i="41"/>
  <c r="X312" i="41"/>
  <c r="Z312" i="41"/>
  <c r="AE312" i="41"/>
  <c r="AG312" i="41"/>
  <c r="AI312" i="41"/>
  <c r="AL312" i="41"/>
  <c r="AO312" i="41"/>
  <c r="AT312" i="41"/>
  <c r="AY312" i="41"/>
  <c r="BA312" i="41"/>
  <c r="BD312" i="41"/>
  <c r="BF312" i="41"/>
  <c r="BZ312" i="41"/>
  <c r="CC312" i="41"/>
  <c r="CE312" i="41"/>
  <c r="CG312" i="41"/>
  <c r="CI312" i="41"/>
  <c r="CJ312" i="41"/>
  <c r="CK312" i="41"/>
  <c r="CM312" i="41"/>
  <c r="C313" i="41"/>
  <c r="J313" i="41"/>
  <c r="M313" i="41"/>
  <c r="O313" i="41"/>
  <c r="Q313" i="41"/>
  <c r="S313" i="41"/>
  <c r="U313" i="41"/>
  <c r="V313" i="41"/>
  <c r="X313" i="41"/>
  <c r="Z313" i="41"/>
  <c r="AE313" i="41"/>
  <c r="AG313" i="41"/>
  <c r="AI313" i="41"/>
  <c r="AL313" i="41"/>
  <c r="AO313" i="41"/>
  <c r="AT313" i="41"/>
  <c r="AY313" i="41"/>
  <c r="BA313" i="41"/>
  <c r="BD313" i="41"/>
  <c r="BF313" i="41"/>
  <c r="BZ313" i="41"/>
  <c r="CC313" i="41"/>
  <c r="CE313" i="41"/>
  <c r="CG313" i="41"/>
  <c r="CI313" i="41"/>
  <c r="CJ313" i="41"/>
  <c r="CK313" i="41"/>
  <c r="CM313" i="41"/>
  <c r="C314" i="41"/>
  <c r="J314" i="41"/>
  <c r="M314" i="41"/>
  <c r="O314" i="41"/>
  <c r="Q314" i="41"/>
  <c r="S314" i="41"/>
  <c r="U314" i="41"/>
  <c r="V314" i="41"/>
  <c r="X314" i="41"/>
  <c r="Z314" i="41"/>
  <c r="AE314" i="41"/>
  <c r="AG314" i="41"/>
  <c r="AI314" i="41"/>
  <c r="AL314" i="41"/>
  <c r="AO314" i="41"/>
  <c r="AT314" i="41"/>
  <c r="AY314" i="41"/>
  <c r="BA314" i="41"/>
  <c r="BD314" i="41"/>
  <c r="BF314" i="41"/>
  <c r="BZ314" i="41"/>
  <c r="CC314" i="41"/>
  <c r="CE314" i="41"/>
  <c r="CG314" i="41"/>
  <c r="CI314" i="41"/>
  <c r="CJ314" i="41"/>
  <c r="CK314" i="41"/>
  <c r="CM314" i="41"/>
  <c r="C315" i="41"/>
  <c r="J315" i="41"/>
  <c r="M315" i="41"/>
  <c r="O315" i="41"/>
  <c r="Q315" i="41"/>
  <c r="S315" i="41"/>
  <c r="U315" i="41"/>
  <c r="V315" i="41"/>
  <c r="X315" i="41"/>
  <c r="Z315" i="41"/>
  <c r="AE315" i="41"/>
  <c r="AG315" i="41"/>
  <c r="AI315" i="41"/>
  <c r="AL315" i="41"/>
  <c r="AO315" i="41"/>
  <c r="AT315" i="41"/>
  <c r="AY315" i="41"/>
  <c r="BA315" i="41"/>
  <c r="BD315" i="41"/>
  <c r="BF315" i="41"/>
  <c r="BZ315" i="41"/>
  <c r="CC315" i="41"/>
  <c r="CE315" i="41"/>
  <c r="CG315" i="41"/>
  <c r="CI315" i="41"/>
  <c r="CJ315" i="41"/>
  <c r="CK315" i="41"/>
  <c r="CM315" i="41"/>
  <c r="C316" i="41"/>
  <c r="J316" i="41"/>
  <c r="M316" i="41"/>
  <c r="O316" i="41"/>
  <c r="Q316" i="41"/>
  <c r="S316" i="41"/>
  <c r="U316" i="41"/>
  <c r="V316" i="41"/>
  <c r="X316" i="41"/>
  <c r="Z316" i="41"/>
  <c r="AE316" i="41"/>
  <c r="AG316" i="41"/>
  <c r="AI316" i="41"/>
  <c r="AL316" i="41"/>
  <c r="AO316" i="41"/>
  <c r="AT316" i="41"/>
  <c r="AY316" i="41"/>
  <c r="BA316" i="41"/>
  <c r="BD316" i="41"/>
  <c r="BF316" i="41"/>
  <c r="BZ316" i="41"/>
  <c r="CC316" i="41"/>
  <c r="CE316" i="41"/>
  <c r="CG316" i="41"/>
  <c r="CI316" i="41"/>
  <c r="CJ316" i="41"/>
  <c r="CK316" i="41"/>
  <c r="CM316" i="41"/>
  <c r="C317" i="41"/>
  <c r="J317" i="41"/>
  <c r="M317" i="41"/>
  <c r="O317" i="41"/>
  <c r="Q317" i="41"/>
  <c r="S317" i="41"/>
  <c r="U317" i="41"/>
  <c r="V317" i="41"/>
  <c r="X317" i="41"/>
  <c r="Z317" i="41"/>
  <c r="AE317" i="41"/>
  <c r="AG317" i="41"/>
  <c r="AI317" i="41"/>
  <c r="AL317" i="41"/>
  <c r="AO317" i="41"/>
  <c r="AT317" i="41"/>
  <c r="AY317" i="41"/>
  <c r="BA317" i="41"/>
  <c r="BD317" i="41"/>
  <c r="BF317" i="41"/>
  <c r="BZ317" i="41"/>
  <c r="CC317" i="41"/>
  <c r="CE317" i="41"/>
  <c r="CG317" i="41"/>
  <c r="CI317" i="41"/>
  <c r="CJ317" i="41"/>
  <c r="CK317" i="41"/>
  <c r="CM317" i="41"/>
  <c r="C318" i="41"/>
  <c r="J318" i="41"/>
  <c r="M318" i="41"/>
  <c r="O318" i="41"/>
  <c r="Q318" i="41"/>
  <c r="S318" i="41"/>
  <c r="U318" i="41"/>
  <c r="V318" i="41"/>
  <c r="X318" i="41"/>
  <c r="Z318" i="41"/>
  <c r="AE318" i="41"/>
  <c r="AG318" i="41"/>
  <c r="AI318" i="41"/>
  <c r="AL318" i="41"/>
  <c r="AO318" i="41"/>
  <c r="AT318" i="41"/>
  <c r="AY318" i="41"/>
  <c r="BA318" i="41"/>
  <c r="BD318" i="41"/>
  <c r="BF318" i="41"/>
  <c r="BZ318" i="41"/>
  <c r="CC318" i="41"/>
  <c r="CE318" i="41"/>
  <c r="CG318" i="41"/>
  <c r="CI318" i="41"/>
  <c r="CJ318" i="41"/>
  <c r="CK318" i="41"/>
  <c r="CM318" i="41"/>
  <c r="C319" i="41"/>
  <c r="J319" i="41"/>
  <c r="M319" i="41"/>
  <c r="O319" i="41"/>
  <c r="Q319" i="41"/>
  <c r="S319" i="41"/>
  <c r="U319" i="41"/>
  <c r="V319" i="41"/>
  <c r="X319" i="41"/>
  <c r="Z319" i="41"/>
  <c r="AE319" i="41"/>
  <c r="AG319" i="41"/>
  <c r="AI319" i="41"/>
  <c r="AL319" i="41"/>
  <c r="AO319" i="41"/>
  <c r="AT319" i="41"/>
  <c r="AY319" i="41"/>
  <c r="BA319" i="41"/>
  <c r="BD319" i="41"/>
  <c r="BF319" i="41"/>
  <c r="BZ319" i="41"/>
  <c r="CC319" i="41"/>
  <c r="CE319" i="41"/>
  <c r="CG319" i="41"/>
  <c r="CI319" i="41"/>
  <c r="CJ319" i="41"/>
  <c r="CK319" i="41"/>
  <c r="CM319" i="41"/>
  <c r="C320" i="41"/>
  <c r="J320" i="41"/>
  <c r="M320" i="41"/>
  <c r="O320" i="41"/>
  <c r="Q320" i="41"/>
  <c r="S320" i="41"/>
  <c r="U320" i="41"/>
  <c r="V320" i="41"/>
  <c r="X320" i="41"/>
  <c r="Z320" i="41"/>
  <c r="AE320" i="41"/>
  <c r="AG320" i="41"/>
  <c r="AI320" i="41"/>
  <c r="AL320" i="41"/>
  <c r="AO320" i="41"/>
  <c r="AT320" i="41"/>
  <c r="AY320" i="41"/>
  <c r="BA320" i="41"/>
  <c r="BD320" i="41"/>
  <c r="BF320" i="41"/>
  <c r="BZ320" i="41"/>
  <c r="CC320" i="41"/>
  <c r="CE320" i="41"/>
  <c r="CG320" i="41"/>
  <c r="CI320" i="41"/>
  <c r="CJ320" i="41"/>
  <c r="CK320" i="41"/>
  <c r="CM320" i="41"/>
  <c r="C321" i="41"/>
  <c r="J321" i="41"/>
  <c r="M321" i="41"/>
  <c r="O321" i="41"/>
  <c r="Q321" i="41"/>
  <c r="S321" i="41"/>
  <c r="U321" i="41"/>
  <c r="V321" i="41"/>
  <c r="X321" i="41"/>
  <c r="Z321" i="41"/>
  <c r="AE321" i="41"/>
  <c r="AG321" i="41"/>
  <c r="AI321" i="41"/>
  <c r="AL321" i="41"/>
  <c r="AO321" i="41"/>
  <c r="AT321" i="41"/>
  <c r="AY321" i="41"/>
  <c r="BA321" i="41"/>
  <c r="BD321" i="41"/>
  <c r="BF321" i="41"/>
  <c r="BZ321" i="41"/>
  <c r="CC321" i="41"/>
  <c r="CE321" i="41"/>
  <c r="CG321" i="41"/>
  <c r="CI321" i="41"/>
  <c r="CJ321" i="41"/>
  <c r="CK321" i="41"/>
  <c r="CM321" i="41"/>
  <c r="C322" i="41"/>
  <c r="J322" i="41"/>
  <c r="M322" i="41"/>
  <c r="O322" i="41"/>
  <c r="Q322" i="41"/>
  <c r="S322" i="41"/>
  <c r="U322" i="41"/>
  <c r="V322" i="41"/>
  <c r="X322" i="41"/>
  <c r="Z322" i="41"/>
  <c r="AE322" i="41"/>
  <c r="AG322" i="41"/>
  <c r="AI322" i="41"/>
  <c r="AL322" i="41"/>
  <c r="AO322" i="41"/>
  <c r="AT322" i="41"/>
  <c r="AY322" i="41"/>
  <c r="BA322" i="41"/>
  <c r="BD322" i="41"/>
  <c r="BF322" i="41"/>
  <c r="BZ322" i="41"/>
  <c r="CC322" i="41"/>
  <c r="CE322" i="41"/>
  <c r="CG322" i="41"/>
  <c r="CI322" i="41"/>
  <c r="CJ322" i="41"/>
  <c r="CK322" i="41"/>
  <c r="CM322" i="41"/>
  <c r="C323" i="41"/>
  <c r="J323" i="41"/>
  <c r="M323" i="41"/>
  <c r="O323" i="41"/>
  <c r="Q323" i="41"/>
  <c r="S323" i="41"/>
  <c r="U323" i="41"/>
  <c r="V323" i="41"/>
  <c r="X323" i="41"/>
  <c r="Z323" i="41"/>
  <c r="AE323" i="41"/>
  <c r="AG323" i="41"/>
  <c r="AI323" i="41"/>
  <c r="AL323" i="41"/>
  <c r="AO323" i="41"/>
  <c r="AT323" i="41"/>
  <c r="AY323" i="41"/>
  <c r="BA323" i="41"/>
  <c r="BD323" i="41"/>
  <c r="BF323" i="41"/>
  <c r="BZ323" i="41"/>
  <c r="CC323" i="41"/>
  <c r="CE323" i="41"/>
  <c r="CG323" i="41"/>
  <c r="CI323" i="41"/>
  <c r="CJ323" i="41"/>
  <c r="CK323" i="41"/>
  <c r="CM323" i="41"/>
  <c r="C324" i="41"/>
  <c r="J324" i="41"/>
  <c r="M324" i="41"/>
  <c r="O324" i="41"/>
  <c r="Q324" i="41"/>
  <c r="S324" i="41"/>
  <c r="U324" i="41"/>
  <c r="V324" i="41"/>
  <c r="X324" i="41"/>
  <c r="Z324" i="41"/>
  <c r="AE324" i="41"/>
  <c r="AG324" i="41"/>
  <c r="AI324" i="41"/>
  <c r="AL324" i="41"/>
  <c r="AO324" i="41"/>
  <c r="AT324" i="41"/>
  <c r="AY324" i="41"/>
  <c r="BA324" i="41"/>
  <c r="BD324" i="41"/>
  <c r="BF324" i="41"/>
  <c r="BZ324" i="41"/>
  <c r="CC324" i="41"/>
  <c r="CE324" i="41"/>
  <c r="CG324" i="41"/>
  <c r="CI324" i="41"/>
  <c r="CJ324" i="41"/>
  <c r="CK324" i="41"/>
  <c r="CM324" i="41"/>
  <c r="C325" i="41"/>
  <c r="J325" i="41"/>
  <c r="M325" i="41"/>
  <c r="O325" i="41"/>
  <c r="Q325" i="41"/>
  <c r="S325" i="41"/>
  <c r="U325" i="41"/>
  <c r="V325" i="41"/>
  <c r="X325" i="41"/>
  <c r="Z325" i="41"/>
  <c r="AE325" i="41"/>
  <c r="AG325" i="41"/>
  <c r="AI325" i="41"/>
  <c r="AL325" i="41"/>
  <c r="AO325" i="41"/>
  <c r="AT325" i="41"/>
  <c r="AY325" i="41"/>
  <c r="BA325" i="41"/>
  <c r="BD325" i="41"/>
  <c r="BF325" i="41"/>
  <c r="BZ325" i="41"/>
  <c r="CC325" i="41"/>
  <c r="CE325" i="41"/>
  <c r="CG325" i="41"/>
  <c r="CI325" i="41"/>
  <c r="CJ325" i="41"/>
  <c r="CK325" i="41"/>
  <c r="CM325" i="41"/>
  <c r="C326" i="41"/>
  <c r="J326" i="41"/>
  <c r="M326" i="41"/>
  <c r="O326" i="41"/>
  <c r="Q326" i="41"/>
  <c r="S326" i="41"/>
  <c r="U326" i="41"/>
  <c r="V326" i="41"/>
  <c r="X326" i="41"/>
  <c r="Z326" i="41"/>
  <c r="AE326" i="41"/>
  <c r="AG326" i="41"/>
  <c r="AI326" i="41"/>
  <c r="AL326" i="41"/>
  <c r="AO326" i="41"/>
  <c r="AT326" i="41"/>
  <c r="AY326" i="41"/>
  <c r="BA326" i="41"/>
  <c r="BD326" i="41"/>
  <c r="BF326" i="41"/>
  <c r="BZ326" i="41"/>
  <c r="CC326" i="41"/>
  <c r="CE326" i="41"/>
  <c r="CG326" i="41"/>
  <c r="CI326" i="41"/>
  <c r="CJ326" i="41"/>
  <c r="CK326" i="41"/>
  <c r="CM326" i="41"/>
  <c r="C327" i="41"/>
  <c r="J327" i="41"/>
  <c r="M327" i="41"/>
  <c r="O327" i="41"/>
  <c r="Q327" i="41"/>
  <c r="S327" i="41"/>
  <c r="U327" i="41"/>
  <c r="V327" i="41"/>
  <c r="X327" i="41"/>
  <c r="Z327" i="41"/>
  <c r="AE327" i="41"/>
  <c r="AG327" i="41"/>
  <c r="AI327" i="41"/>
  <c r="AL327" i="41"/>
  <c r="AO327" i="41"/>
  <c r="AT327" i="41"/>
  <c r="AY327" i="41"/>
  <c r="BA327" i="41"/>
  <c r="BD327" i="41"/>
  <c r="BF327" i="41"/>
  <c r="BZ327" i="41"/>
  <c r="CC327" i="41"/>
  <c r="CE327" i="41"/>
  <c r="CG327" i="41"/>
  <c r="CI327" i="41"/>
  <c r="CJ327" i="41"/>
  <c r="CK327" i="41"/>
  <c r="CM327" i="41"/>
  <c r="C328" i="41"/>
  <c r="J328" i="41"/>
  <c r="M328" i="41"/>
  <c r="O328" i="41"/>
  <c r="Q328" i="41"/>
  <c r="S328" i="41"/>
  <c r="U328" i="41"/>
  <c r="V328" i="41"/>
  <c r="X328" i="41"/>
  <c r="Z328" i="41"/>
  <c r="AE328" i="41"/>
  <c r="AG328" i="41"/>
  <c r="AI328" i="41"/>
  <c r="AL328" i="41"/>
  <c r="AO328" i="41"/>
  <c r="AT328" i="41"/>
  <c r="AY328" i="41"/>
  <c r="BA328" i="41"/>
  <c r="BD328" i="41"/>
  <c r="BF328" i="41"/>
  <c r="BZ328" i="41"/>
  <c r="CC328" i="41"/>
  <c r="CE328" i="41"/>
  <c r="CG328" i="41"/>
  <c r="CI328" i="41"/>
  <c r="CJ328" i="41"/>
  <c r="CK328" i="41"/>
  <c r="CM328" i="41"/>
  <c r="C329" i="41"/>
  <c r="J329" i="41"/>
  <c r="M329" i="41"/>
  <c r="O329" i="41"/>
  <c r="Q329" i="41"/>
  <c r="S329" i="41"/>
  <c r="U329" i="41"/>
  <c r="V329" i="41"/>
  <c r="X329" i="41"/>
  <c r="Z329" i="41"/>
  <c r="AE329" i="41"/>
  <c r="AG329" i="41"/>
  <c r="AI329" i="41"/>
  <c r="AL329" i="41"/>
  <c r="AO329" i="41"/>
  <c r="AT329" i="41"/>
  <c r="AY329" i="41"/>
  <c r="BA329" i="41"/>
  <c r="BD329" i="41"/>
  <c r="BF329" i="41"/>
  <c r="BZ329" i="41"/>
  <c r="CC329" i="41"/>
  <c r="CE329" i="41"/>
  <c r="CG329" i="41"/>
  <c r="CI329" i="41"/>
  <c r="CJ329" i="41"/>
  <c r="CK329" i="41"/>
  <c r="CM329" i="41"/>
  <c r="C330" i="41"/>
  <c r="J330" i="41"/>
  <c r="M330" i="41"/>
  <c r="O330" i="41"/>
  <c r="Q330" i="41"/>
  <c r="S330" i="41"/>
  <c r="U330" i="41"/>
  <c r="V330" i="41"/>
  <c r="X330" i="41"/>
  <c r="Z330" i="41"/>
  <c r="AE330" i="41"/>
  <c r="AG330" i="41"/>
  <c r="AI330" i="41"/>
  <c r="AL330" i="41"/>
  <c r="AO330" i="41"/>
  <c r="AT330" i="41"/>
  <c r="AY330" i="41"/>
  <c r="BA330" i="41"/>
  <c r="BD330" i="41"/>
  <c r="BF330" i="41"/>
  <c r="BZ330" i="41"/>
  <c r="CC330" i="41"/>
  <c r="CE330" i="41"/>
  <c r="CG330" i="41"/>
  <c r="CI330" i="41"/>
  <c r="CJ330" i="41"/>
  <c r="CK330" i="41"/>
  <c r="CM330" i="41"/>
  <c r="C331" i="41"/>
  <c r="J331" i="41"/>
  <c r="M331" i="41"/>
  <c r="O331" i="41"/>
  <c r="Q331" i="41"/>
  <c r="S331" i="41"/>
  <c r="U331" i="41"/>
  <c r="V331" i="41"/>
  <c r="X331" i="41"/>
  <c r="Z331" i="41"/>
  <c r="AE331" i="41"/>
  <c r="AG331" i="41"/>
  <c r="AI331" i="41"/>
  <c r="AL331" i="41"/>
  <c r="AO331" i="41"/>
  <c r="AT331" i="41"/>
  <c r="AY331" i="41"/>
  <c r="BA331" i="41"/>
  <c r="BD331" i="41"/>
  <c r="BF331" i="41"/>
  <c r="BZ331" i="41"/>
  <c r="CC331" i="41"/>
  <c r="CE331" i="41"/>
  <c r="CG331" i="41"/>
  <c r="CI331" i="41"/>
  <c r="CJ331" i="41"/>
  <c r="CK331" i="41"/>
  <c r="CM331" i="41"/>
  <c r="C332" i="41"/>
  <c r="J332" i="41"/>
  <c r="M332" i="41"/>
  <c r="O332" i="41"/>
  <c r="Q332" i="41"/>
  <c r="S332" i="41"/>
  <c r="U332" i="41"/>
  <c r="V332" i="41"/>
  <c r="X332" i="41"/>
  <c r="Z332" i="41"/>
  <c r="AE332" i="41"/>
  <c r="AG332" i="41"/>
  <c r="AI332" i="41"/>
  <c r="AL332" i="41"/>
  <c r="AO332" i="41"/>
  <c r="AT332" i="41"/>
  <c r="AY332" i="41"/>
  <c r="BA332" i="41"/>
  <c r="BD332" i="41"/>
  <c r="BF332" i="41"/>
  <c r="BZ332" i="41"/>
  <c r="CC332" i="41"/>
  <c r="CE332" i="41"/>
  <c r="CG332" i="41"/>
  <c r="CI332" i="41"/>
  <c r="CJ332" i="41"/>
  <c r="CK332" i="41"/>
  <c r="CM332" i="41"/>
  <c r="C333" i="41"/>
  <c r="J333" i="41"/>
  <c r="M333" i="41"/>
  <c r="O333" i="41"/>
  <c r="Q333" i="41"/>
  <c r="S333" i="41"/>
  <c r="U333" i="41"/>
  <c r="V333" i="41"/>
  <c r="X333" i="41"/>
  <c r="Z333" i="41"/>
  <c r="AE333" i="41"/>
  <c r="AG333" i="41"/>
  <c r="AI333" i="41"/>
  <c r="AL333" i="41"/>
  <c r="AO333" i="41"/>
  <c r="AT333" i="41"/>
  <c r="AY333" i="41"/>
  <c r="BA333" i="41"/>
  <c r="BD333" i="41"/>
  <c r="BF333" i="41"/>
  <c r="BZ333" i="41"/>
  <c r="CC333" i="41"/>
  <c r="CE333" i="41"/>
  <c r="CG333" i="41"/>
  <c r="CI333" i="41"/>
  <c r="CJ333" i="41"/>
  <c r="CK333" i="41"/>
  <c r="CM333" i="41"/>
  <c r="C334" i="41"/>
  <c r="J334" i="41"/>
  <c r="M334" i="41"/>
  <c r="O334" i="41"/>
  <c r="Q334" i="41"/>
  <c r="S334" i="41"/>
  <c r="U334" i="41"/>
  <c r="V334" i="41"/>
  <c r="X334" i="41"/>
  <c r="Z334" i="41"/>
  <c r="AE334" i="41"/>
  <c r="AG334" i="41"/>
  <c r="AI334" i="41"/>
  <c r="AL334" i="41"/>
  <c r="AO334" i="41"/>
  <c r="AT334" i="41"/>
  <c r="AY334" i="41"/>
  <c r="BA334" i="41"/>
  <c r="BD334" i="41"/>
  <c r="BF334" i="41"/>
  <c r="BZ334" i="41"/>
  <c r="CC334" i="41"/>
  <c r="CE334" i="41"/>
  <c r="CG334" i="41"/>
  <c r="CI334" i="41"/>
  <c r="CJ334" i="41"/>
  <c r="CK334" i="41"/>
  <c r="CM334" i="41"/>
  <c r="C335" i="41"/>
  <c r="J335" i="41"/>
  <c r="M335" i="41"/>
  <c r="O335" i="41"/>
  <c r="Q335" i="41"/>
  <c r="S335" i="41"/>
  <c r="U335" i="41"/>
  <c r="V335" i="41"/>
  <c r="X335" i="41"/>
  <c r="Z335" i="41"/>
  <c r="AE335" i="41"/>
  <c r="AG335" i="41"/>
  <c r="AI335" i="41"/>
  <c r="AL335" i="41"/>
  <c r="AO335" i="41"/>
  <c r="AT335" i="41"/>
  <c r="AY335" i="41"/>
  <c r="BA335" i="41"/>
  <c r="BD335" i="41"/>
  <c r="BF335" i="41"/>
  <c r="BZ335" i="41"/>
  <c r="CC335" i="41"/>
  <c r="CE335" i="41"/>
  <c r="CG335" i="41"/>
  <c r="CI335" i="41"/>
  <c r="CJ335" i="41"/>
  <c r="CK335" i="41"/>
  <c r="CM335" i="41"/>
  <c r="C336" i="41"/>
  <c r="J336" i="41"/>
  <c r="M336" i="41"/>
  <c r="O336" i="41"/>
  <c r="Q336" i="41"/>
  <c r="S336" i="41"/>
  <c r="U336" i="41"/>
  <c r="V336" i="41"/>
  <c r="X336" i="41"/>
  <c r="Z336" i="41"/>
  <c r="AE336" i="41"/>
  <c r="AG336" i="41"/>
  <c r="AI336" i="41"/>
  <c r="AL336" i="41"/>
  <c r="AO336" i="41"/>
  <c r="AT336" i="41"/>
  <c r="AY336" i="41"/>
  <c r="BA336" i="41"/>
  <c r="BD336" i="41"/>
  <c r="BF336" i="41"/>
  <c r="BZ336" i="41"/>
  <c r="CC336" i="41"/>
  <c r="CE336" i="41"/>
  <c r="CG336" i="41"/>
  <c r="CI336" i="41"/>
  <c r="CJ336" i="41"/>
  <c r="CK336" i="41"/>
  <c r="CM336" i="41"/>
  <c r="C337" i="41"/>
  <c r="J337" i="41"/>
  <c r="M337" i="41"/>
  <c r="O337" i="41"/>
  <c r="Q337" i="41"/>
  <c r="S337" i="41"/>
  <c r="U337" i="41"/>
  <c r="V337" i="41"/>
  <c r="X337" i="41"/>
  <c r="Z337" i="41"/>
  <c r="AE337" i="41"/>
  <c r="AG337" i="41"/>
  <c r="AI337" i="41"/>
  <c r="AL337" i="41"/>
  <c r="AO337" i="41"/>
  <c r="AT337" i="41"/>
  <c r="AY337" i="41"/>
  <c r="BA337" i="41"/>
  <c r="BD337" i="41"/>
  <c r="BF337" i="41"/>
  <c r="BZ337" i="41"/>
  <c r="CC337" i="41"/>
  <c r="CE337" i="41"/>
  <c r="CG337" i="41"/>
  <c r="CI337" i="41"/>
  <c r="CJ337" i="41"/>
  <c r="CK337" i="41"/>
  <c r="CM337" i="41"/>
  <c r="C338" i="41"/>
  <c r="J338" i="41"/>
  <c r="M338" i="41"/>
  <c r="O338" i="41"/>
  <c r="Q338" i="41"/>
  <c r="S338" i="41"/>
  <c r="U338" i="41"/>
  <c r="V338" i="41"/>
  <c r="X338" i="41"/>
  <c r="Z338" i="41"/>
  <c r="AE338" i="41"/>
  <c r="AG338" i="41"/>
  <c r="AI338" i="41"/>
  <c r="AL338" i="41"/>
  <c r="AO338" i="41"/>
  <c r="AT338" i="41"/>
  <c r="AY338" i="41"/>
  <c r="BA338" i="41"/>
  <c r="BD338" i="41"/>
  <c r="BF338" i="41"/>
  <c r="BZ338" i="41"/>
  <c r="CC338" i="41"/>
  <c r="CE338" i="41"/>
  <c r="CG338" i="41"/>
  <c r="CI338" i="41"/>
  <c r="CJ338" i="41"/>
  <c r="CK338" i="41"/>
  <c r="CM338" i="41"/>
  <c r="C339" i="41"/>
  <c r="J339" i="41"/>
  <c r="M339" i="41"/>
  <c r="O339" i="41"/>
  <c r="Q339" i="41"/>
  <c r="S339" i="41"/>
  <c r="U339" i="41"/>
  <c r="V339" i="41"/>
  <c r="X339" i="41"/>
  <c r="Z339" i="41"/>
  <c r="AE339" i="41"/>
  <c r="AG339" i="41"/>
  <c r="AI339" i="41"/>
  <c r="AL339" i="41"/>
  <c r="AO339" i="41"/>
  <c r="AT339" i="41"/>
  <c r="AY339" i="41"/>
  <c r="BA339" i="41"/>
  <c r="BD339" i="41"/>
  <c r="BF339" i="41"/>
  <c r="BZ339" i="41"/>
  <c r="CC339" i="41"/>
  <c r="CE339" i="41"/>
  <c r="CG339" i="41"/>
  <c r="CI339" i="41"/>
  <c r="CJ339" i="41"/>
  <c r="CK339" i="41"/>
  <c r="CM339" i="41"/>
  <c r="C340" i="41"/>
  <c r="J340" i="41"/>
  <c r="M340" i="41"/>
  <c r="O340" i="41"/>
  <c r="Q340" i="41"/>
  <c r="S340" i="41"/>
  <c r="U340" i="41"/>
  <c r="V340" i="41"/>
  <c r="X340" i="41"/>
  <c r="Z340" i="41"/>
  <c r="AE340" i="41"/>
  <c r="AG340" i="41"/>
  <c r="AI340" i="41"/>
  <c r="AL340" i="41"/>
  <c r="AO340" i="41"/>
  <c r="AT340" i="41"/>
  <c r="AY340" i="41"/>
  <c r="BA340" i="41"/>
  <c r="BD340" i="41"/>
  <c r="BF340" i="41"/>
  <c r="BZ340" i="41"/>
  <c r="CC340" i="41"/>
  <c r="CE340" i="41"/>
  <c r="CG340" i="41"/>
  <c r="CI340" i="41"/>
  <c r="CJ340" i="41"/>
  <c r="CK340" i="41"/>
  <c r="CM340" i="41"/>
  <c r="C341" i="41"/>
  <c r="J341" i="41"/>
  <c r="M341" i="41"/>
  <c r="O341" i="41"/>
  <c r="Q341" i="41"/>
  <c r="S341" i="41"/>
  <c r="U341" i="41"/>
  <c r="V341" i="41"/>
  <c r="X341" i="41"/>
  <c r="Z341" i="41"/>
  <c r="AE341" i="41"/>
  <c r="AG341" i="41"/>
  <c r="AI341" i="41"/>
  <c r="AL341" i="41"/>
  <c r="AO341" i="41"/>
  <c r="AT341" i="41"/>
  <c r="AY341" i="41"/>
  <c r="BA341" i="41"/>
  <c r="BD341" i="41"/>
  <c r="BF341" i="41"/>
  <c r="BZ341" i="41"/>
  <c r="CC341" i="41"/>
  <c r="CE341" i="41"/>
  <c r="CG341" i="41"/>
  <c r="CI341" i="41"/>
  <c r="CJ341" i="41"/>
  <c r="CK341" i="41"/>
  <c r="CM341" i="41"/>
  <c r="C342" i="41"/>
  <c r="J342" i="41"/>
  <c r="M342" i="41"/>
  <c r="O342" i="41"/>
  <c r="Q342" i="41"/>
  <c r="S342" i="41"/>
  <c r="U342" i="41"/>
  <c r="V342" i="41"/>
  <c r="X342" i="41"/>
  <c r="Z342" i="41"/>
  <c r="AE342" i="41"/>
  <c r="AG342" i="41"/>
  <c r="AI342" i="41"/>
  <c r="AL342" i="41"/>
  <c r="AO342" i="41"/>
  <c r="AT342" i="41"/>
  <c r="AY342" i="41"/>
  <c r="BA342" i="41"/>
  <c r="BD342" i="41"/>
  <c r="BF342" i="41"/>
  <c r="BZ342" i="41"/>
  <c r="CC342" i="41"/>
  <c r="CE342" i="41"/>
  <c r="CG342" i="41"/>
  <c r="CI342" i="41"/>
  <c r="CJ342" i="41"/>
  <c r="CK342" i="41"/>
  <c r="CM342" i="41"/>
  <c r="C343" i="41"/>
  <c r="J343" i="41"/>
  <c r="M343" i="41"/>
  <c r="O343" i="41"/>
  <c r="Q343" i="41"/>
  <c r="S343" i="41"/>
  <c r="U343" i="41"/>
  <c r="V343" i="41"/>
  <c r="X343" i="41"/>
  <c r="Z343" i="41"/>
  <c r="AE343" i="41"/>
  <c r="AG343" i="41"/>
  <c r="AI343" i="41"/>
  <c r="AL343" i="41"/>
  <c r="AO343" i="41"/>
  <c r="AT343" i="41"/>
  <c r="AY343" i="41"/>
  <c r="BA343" i="41"/>
  <c r="BD343" i="41"/>
  <c r="BF343" i="41"/>
  <c r="BZ343" i="41"/>
  <c r="CC343" i="41"/>
  <c r="CE343" i="41"/>
  <c r="CG343" i="41"/>
  <c r="CI343" i="41"/>
  <c r="CJ343" i="41"/>
  <c r="CK343" i="41"/>
  <c r="CM343" i="41"/>
  <c r="C344" i="41"/>
  <c r="J344" i="41"/>
  <c r="M344" i="41"/>
  <c r="O344" i="41"/>
  <c r="Q344" i="41"/>
  <c r="S344" i="41"/>
  <c r="U344" i="41"/>
  <c r="V344" i="41"/>
  <c r="X344" i="41"/>
  <c r="Z344" i="41"/>
  <c r="AE344" i="41"/>
  <c r="AG344" i="41"/>
  <c r="AI344" i="41"/>
  <c r="AL344" i="41"/>
  <c r="AO344" i="41"/>
  <c r="AT344" i="41"/>
  <c r="AY344" i="41"/>
  <c r="BA344" i="41"/>
  <c r="BD344" i="41"/>
  <c r="BF344" i="41"/>
  <c r="BZ344" i="41"/>
  <c r="CC344" i="41"/>
  <c r="CE344" i="41"/>
  <c r="CG344" i="41"/>
  <c r="CI344" i="41"/>
  <c r="CJ344" i="41"/>
  <c r="CK344" i="41"/>
  <c r="CM344" i="41"/>
  <c r="C345" i="41"/>
  <c r="J345" i="41"/>
  <c r="M345" i="41"/>
  <c r="O345" i="41"/>
  <c r="Q345" i="41"/>
  <c r="S345" i="41"/>
  <c r="U345" i="41"/>
  <c r="V345" i="41"/>
  <c r="X345" i="41"/>
  <c r="Z345" i="41"/>
  <c r="AE345" i="41"/>
  <c r="AG345" i="41"/>
  <c r="AI345" i="41"/>
  <c r="AL345" i="41"/>
  <c r="AO345" i="41"/>
  <c r="AT345" i="41"/>
  <c r="AY345" i="41"/>
  <c r="BA345" i="41"/>
  <c r="BD345" i="41"/>
  <c r="BF345" i="41"/>
  <c r="BZ345" i="41"/>
  <c r="CC345" i="41"/>
  <c r="CE345" i="41"/>
  <c r="CG345" i="41"/>
  <c r="CI345" i="41"/>
  <c r="CJ345" i="41"/>
  <c r="CK345" i="41"/>
  <c r="CM345" i="41"/>
  <c r="C346" i="41"/>
  <c r="J346" i="41"/>
  <c r="M346" i="41"/>
  <c r="O346" i="41"/>
  <c r="Q346" i="41"/>
  <c r="S346" i="41"/>
  <c r="U346" i="41"/>
  <c r="V346" i="41"/>
  <c r="X346" i="41"/>
  <c r="Z346" i="41"/>
  <c r="AE346" i="41"/>
  <c r="AG346" i="41"/>
  <c r="AI346" i="41"/>
  <c r="AL346" i="41"/>
  <c r="AO346" i="41"/>
  <c r="AT346" i="41"/>
  <c r="AY346" i="41"/>
  <c r="BA346" i="41"/>
  <c r="BD346" i="41"/>
  <c r="BF346" i="41"/>
  <c r="BZ346" i="41"/>
  <c r="CC346" i="41"/>
  <c r="CE346" i="41"/>
  <c r="CG346" i="41"/>
  <c r="CI346" i="41"/>
  <c r="CJ346" i="41"/>
  <c r="CK346" i="41"/>
  <c r="CM346" i="41"/>
  <c r="C347" i="41"/>
  <c r="J347" i="41"/>
  <c r="M347" i="41"/>
  <c r="O347" i="41"/>
  <c r="Q347" i="41"/>
  <c r="S347" i="41"/>
  <c r="U347" i="41"/>
  <c r="V347" i="41"/>
  <c r="X347" i="41"/>
  <c r="Z347" i="41"/>
  <c r="AE347" i="41"/>
  <c r="AG347" i="41"/>
  <c r="AI347" i="41"/>
  <c r="AL347" i="41"/>
  <c r="AO347" i="41"/>
  <c r="AT347" i="41"/>
  <c r="AY347" i="41"/>
  <c r="BA347" i="41"/>
  <c r="BD347" i="41"/>
  <c r="BF347" i="41"/>
  <c r="BZ347" i="41"/>
  <c r="CC347" i="41"/>
  <c r="CE347" i="41"/>
  <c r="CG347" i="41"/>
  <c r="CI347" i="41"/>
  <c r="CJ347" i="41"/>
  <c r="CK347" i="41"/>
  <c r="CM347" i="41"/>
  <c r="C348" i="41"/>
  <c r="J348" i="41"/>
  <c r="M348" i="41"/>
  <c r="O348" i="41"/>
  <c r="Q348" i="41"/>
  <c r="S348" i="41"/>
  <c r="U348" i="41"/>
  <c r="V348" i="41"/>
  <c r="X348" i="41"/>
  <c r="Z348" i="41"/>
  <c r="AE348" i="41"/>
  <c r="AG348" i="41"/>
  <c r="AI348" i="41"/>
  <c r="AL348" i="41"/>
  <c r="AO348" i="41"/>
  <c r="AT348" i="41"/>
  <c r="AY348" i="41"/>
  <c r="BA348" i="41"/>
  <c r="BD348" i="41"/>
  <c r="BF348" i="41"/>
  <c r="BZ348" i="41"/>
  <c r="CC348" i="41"/>
  <c r="CE348" i="41"/>
  <c r="CG348" i="41"/>
  <c r="CI348" i="41"/>
  <c r="CJ348" i="41"/>
  <c r="CK348" i="41"/>
  <c r="CM348" i="41"/>
  <c r="C349" i="41"/>
  <c r="J349" i="41"/>
  <c r="M349" i="41"/>
  <c r="O349" i="41"/>
  <c r="Q349" i="41"/>
  <c r="S349" i="41"/>
  <c r="U349" i="41"/>
  <c r="V349" i="41"/>
  <c r="X349" i="41"/>
  <c r="Z349" i="41"/>
  <c r="AE349" i="41"/>
  <c r="AG349" i="41"/>
  <c r="AI349" i="41"/>
  <c r="AL349" i="41"/>
  <c r="AO349" i="41"/>
  <c r="AT349" i="41"/>
  <c r="AY349" i="41"/>
  <c r="BA349" i="41"/>
  <c r="BD349" i="41"/>
  <c r="BF349" i="41"/>
  <c r="BZ349" i="41"/>
  <c r="CC349" i="41"/>
  <c r="CE349" i="41"/>
  <c r="CG349" i="41"/>
  <c r="CI349" i="41"/>
  <c r="CJ349" i="41"/>
  <c r="CK349" i="41"/>
  <c r="CM349" i="41"/>
  <c r="C350" i="41"/>
  <c r="J350" i="41"/>
  <c r="M350" i="41"/>
  <c r="O350" i="41"/>
  <c r="Q350" i="41"/>
  <c r="S350" i="41"/>
  <c r="U350" i="41"/>
  <c r="V350" i="41"/>
  <c r="X350" i="41"/>
  <c r="Z350" i="41"/>
  <c r="AE350" i="41"/>
  <c r="AG350" i="41"/>
  <c r="AI350" i="41"/>
  <c r="AL350" i="41"/>
  <c r="AO350" i="41"/>
  <c r="AT350" i="41"/>
  <c r="AY350" i="41"/>
  <c r="BA350" i="41"/>
  <c r="BD350" i="41"/>
  <c r="BF350" i="41"/>
  <c r="BZ350" i="41"/>
  <c r="CC350" i="41"/>
  <c r="CE350" i="41"/>
  <c r="CG350" i="41"/>
  <c r="CI350" i="41"/>
  <c r="CJ350" i="41"/>
  <c r="CK350" i="41"/>
  <c r="CM350" i="41"/>
  <c r="C351" i="41"/>
  <c r="J351" i="41"/>
  <c r="M351" i="41"/>
  <c r="O351" i="41"/>
  <c r="Q351" i="41"/>
  <c r="S351" i="41"/>
  <c r="U351" i="41"/>
  <c r="V351" i="41"/>
  <c r="X351" i="41"/>
  <c r="Z351" i="41"/>
  <c r="AE351" i="41"/>
  <c r="AG351" i="41"/>
  <c r="AI351" i="41"/>
  <c r="AL351" i="41"/>
  <c r="AO351" i="41"/>
  <c r="AT351" i="41"/>
  <c r="AY351" i="41"/>
  <c r="BA351" i="41"/>
  <c r="BD351" i="41"/>
  <c r="BF351" i="41"/>
  <c r="BZ351" i="41"/>
  <c r="CC351" i="41"/>
  <c r="CE351" i="41"/>
  <c r="CG351" i="41"/>
  <c r="CI351" i="41"/>
  <c r="CJ351" i="41"/>
  <c r="CK351" i="41"/>
  <c r="CM351" i="41"/>
  <c r="C352" i="41"/>
  <c r="J352" i="41"/>
  <c r="M352" i="41"/>
  <c r="O352" i="41"/>
  <c r="Q352" i="41"/>
  <c r="S352" i="41"/>
  <c r="U352" i="41"/>
  <c r="V352" i="41"/>
  <c r="X352" i="41"/>
  <c r="Z352" i="41"/>
  <c r="AE352" i="41"/>
  <c r="AG352" i="41"/>
  <c r="AI352" i="41"/>
  <c r="AL352" i="41"/>
  <c r="AO352" i="41"/>
  <c r="AT352" i="41"/>
  <c r="AY352" i="41"/>
  <c r="BA352" i="41"/>
  <c r="BD352" i="41"/>
  <c r="BF352" i="41"/>
  <c r="BZ352" i="41"/>
  <c r="CC352" i="41"/>
  <c r="CE352" i="41"/>
  <c r="CG352" i="41"/>
  <c r="CI352" i="41"/>
  <c r="CJ352" i="41"/>
  <c r="CK352" i="41"/>
  <c r="CM352" i="41"/>
  <c r="C353" i="41"/>
  <c r="J353" i="41"/>
  <c r="M353" i="41"/>
  <c r="O353" i="41"/>
  <c r="Q353" i="41"/>
  <c r="S353" i="41"/>
  <c r="U353" i="41"/>
  <c r="V353" i="41"/>
  <c r="X353" i="41"/>
  <c r="Z353" i="41"/>
  <c r="AE353" i="41"/>
  <c r="AG353" i="41"/>
  <c r="AI353" i="41"/>
  <c r="AL353" i="41"/>
  <c r="AO353" i="41"/>
  <c r="AT353" i="41"/>
  <c r="AY353" i="41"/>
  <c r="BA353" i="41"/>
  <c r="BD353" i="41"/>
  <c r="BF353" i="41"/>
  <c r="BZ353" i="41"/>
  <c r="CC353" i="41"/>
  <c r="CE353" i="41"/>
  <c r="CG353" i="41"/>
  <c r="CI353" i="41"/>
  <c r="CJ353" i="41"/>
  <c r="CK353" i="41"/>
  <c r="CM353" i="41"/>
  <c r="C354" i="41"/>
  <c r="J354" i="41"/>
  <c r="M354" i="41"/>
  <c r="O354" i="41"/>
  <c r="Q354" i="41"/>
  <c r="S354" i="41"/>
  <c r="U354" i="41"/>
  <c r="V354" i="41"/>
  <c r="X354" i="41"/>
  <c r="Z354" i="41"/>
  <c r="AE354" i="41"/>
  <c r="AG354" i="41"/>
  <c r="AI354" i="41"/>
  <c r="AL354" i="41"/>
  <c r="AO354" i="41"/>
  <c r="AT354" i="41"/>
  <c r="AY354" i="41"/>
  <c r="BA354" i="41"/>
  <c r="BD354" i="41"/>
  <c r="BF354" i="41"/>
  <c r="BZ354" i="41"/>
  <c r="CC354" i="41"/>
  <c r="CE354" i="41"/>
  <c r="CG354" i="41"/>
  <c r="CI354" i="41"/>
  <c r="CJ354" i="41"/>
  <c r="CK354" i="41"/>
  <c r="CM354" i="41"/>
  <c r="C355" i="41"/>
  <c r="J355" i="41"/>
  <c r="M355" i="41"/>
  <c r="O355" i="41"/>
  <c r="Q355" i="41"/>
  <c r="S355" i="41"/>
  <c r="U355" i="41"/>
  <c r="V355" i="41"/>
  <c r="X355" i="41"/>
  <c r="Z355" i="41"/>
  <c r="AE355" i="41"/>
  <c r="AG355" i="41"/>
  <c r="AI355" i="41"/>
  <c r="AL355" i="41"/>
  <c r="AO355" i="41"/>
  <c r="AT355" i="41"/>
  <c r="AY355" i="41"/>
  <c r="BA355" i="41"/>
  <c r="BD355" i="41"/>
  <c r="BF355" i="41"/>
  <c r="BZ355" i="41"/>
  <c r="CC355" i="41"/>
  <c r="CE355" i="41"/>
  <c r="CG355" i="41"/>
  <c r="CI355" i="41"/>
  <c r="CJ355" i="41"/>
  <c r="CK355" i="41"/>
  <c r="CM355" i="41"/>
  <c r="C356" i="41"/>
  <c r="J356" i="41"/>
  <c r="M356" i="41"/>
  <c r="O356" i="41"/>
  <c r="Q356" i="41"/>
  <c r="S356" i="41"/>
  <c r="U356" i="41"/>
  <c r="V356" i="41"/>
  <c r="X356" i="41"/>
  <c r="Z356" i="41"/>
  <c r="AE356" i="41"/>
  <c r="AG356" i="41"/>
  <c r="AI356" i="41"/>
  <c r="AL356" i="41"/>
  <c r="AO356" i="41"/>
  <c r="AT356" i="41"/>
  <c r="AY356" i="41"/>
  <c r="BA356" i="41"/>
  <c r="BD356" i="41"/>
  <c r="BF356" i="41"/>
  <c r="BZ356" i="41"/>
  <c r="CC356" i="41"/>
  <c r="CE356" i="41"/>
  <c r="CG356" i="41"/>
  <c r="CI356" i="41"/>
  <c r="CJ356" i="41"/>
  <c r="CK356" i="41"/>
  <c r="CM356" i="41"/>
  <c r="C357" i="41"/>
  <c r="J357" i="41"/>
  <c r="M357" i="41"/>
  <c r="O357" i="41"/>
  <c r="Q357" i="41"/>
  <c r="S357" i="41"/>
  <c r="U357" i="41"/>
  <c r="V357" i="41"/>
  <c r="X357" i="41"/>
  <c r="Z357" i="41"/>
  <c r="AE357" i="41"/>
  <c r="AG357" i="41"/>
  <c r="AI357" i="41"/>
  <c r="AL357" i="41"/>
  <c r="AO357" i="41"/>
  <c r="AT357" i="41"/>
  <c r="AY357" i="41"/>
  <c r="BA357" i="41"/>
  <c r="BD357" i="41"/>
  <c r="BF357" i="41"/>
  <c r="BZ357" i="41"/>
  <c r="CC357" i="41"/>
  <c r="CE357" i="41"/>
  <c r="CG357" i="41"/>
  <c r="CI357" i="41"/>
  <c r="CJ357" i="41"/>
  <c r="CK357" i="41"/>
  <c r="CM357" i="41"/>
  <c r="C358" i="41"/>
  <c r="J358" i="41"/>
  <c r="M358" i="41"/>
  <c r="O358" i="41"/>
  <c r="Q358" i="41"/>
  <c r="S358" i="41"/>
  <c r="U358" i="41"/>
  <c r="V358" i="41"/>
  <c r="X358" i="41"/>
  <c r="Z358" i="41"/>
  <c r="AE358" i="41"/>
  <c r="AG358" i="41"/>
  <c r="AI358" i="41"/>
  <c r="AL358" i="41"/>
  <c r="AO358" i="41"/>
  <c r="AT358" i="41"/>
  <c r="AY358" i="41"/>
  <c r="BA358" i="41"/>
  <c r="BD358" i="41"/>
  <c r="BF358" i="41"/>
  <c r="BZ358" i="41"/>
  <c r="CC358" i="41"/>
  <c r="CE358" i="41"/>
  <c r="CG358" i="41"/>
  <c r="CI358" i="41"/>
  <c r="CJ358" i="41"/>
  <c r="CK358" i="41"/>
  <c r="CM358" i="41"/>
  <c r="C359" i="41"/>
  <c r="J359" i="41"/>
  <c r="M359" i="41"/>
  <c r="O359" i="41"/>
  <c r="Q359" i="41"/>
  <c r="S359" i="41"/>
  <c r="U359" i="41"/>
  <c r="V359" i="41"/>
  <c r="X359" i="41"/>
  <c r="Z359" i="41"/>
  <c r="AE359" i="41"/>
  <c r="AG359" i="41"/>
  <c r="AI359" i="41"/>
  <c r="AL359" i="41"/>
  <c r="AO359" i="41"/>
  <c r="AT359" i="41"/>
  <c r="AY359" i="41"/>
  <c r="BA359" i="41"/>
  <c r="BD359" i="41"/>
  <c r="BF359" i="41"/>
  <c r="BZ359" i="41"/>
  <c r="CC359" i="41"/>
  <c r="CE359" i="41"/>
  <c r="CG359" i="41"/>
  <c r="CI359" i="41"/>
  <c r="CJ359" i="41"/>
  <c r="CK359" i="41"/>
  <c r="CM359" i="41"/>
  <c r="C360" i="41"/>
  <c r="J360" i="41"/>
  <c r="M360" i="41"/>
  <c r="O360" i="41"/>
  <c r="Q360" i="41"/>
  <c r="S360" i="41"/>
  <c r="U360" i="41"/>
  <c r="V360" i="41"/>
  <c r="X360" i="41"/>
  <c r="Z360" i="41"/>
  <c r="AE360" i="41"/>
  <c r="AG360" i="41"/>
  <c r="AI360" i="41"/>
  <c r="AL360" i="41"/>
  <c r="AO360" i="41"/>
  <c r="AT360" i="41"/>
  <c r="AY360" i="41"/>
  <c r="BA360" i="41"/>
  <c r="BD360" i="41"/>
  <c r="BF360" i="41"/>
  <c r="BZ360" i="41"/>
  <c r="CC360" i="41"/>
  <c r="CE360" i="41"/>
  <c r="CG360" i="41"/>
  <c r="CI360" i="41"/>
  <c r="CJ360" i="41"/>
  <c r="CK360" i="41"/>
  <c r="CM360" i="41"/>
  <c r="C361" i="41"/>
  <c r="J361" i="41"/>
  <c r="M361" i="41"/>
  <c r="O361" i="41"/>
  <c r="Q361" i="41"/>
  <c r="S361" i="41"/>
  <c r="U361" i="41"/>
  <c r="V361" i="41"/>
  <c r="X361" i="41"/>
  <c r="Z361" i="41"/>
  <c r="AE361" i="41"/>
  <c r="AG361" i="41"/>
  <c r="AI361" i="41"/>
  <c r="AL361" i="41"/>
  <c r="AO361" i="41"/>
  <c r="AT361" i="41"/>
  <c r="AY361" i="41"/>
  <c r="BA361" i="41"/>
  <c r="BD361" i="41"/>
  <c r="BF361" i="41"/>
  <c r="BZ361" i="41"/>
  <c r="CC361" i="41"/>
  <c r="CE361" i="41"/>
  <c r="CG361" i="41"/>
  <c r="CI361" i="41"/>
  <c r="CJ361" i="41"/>
  <c r="CK361" i="41"/>
  <c r="CM361" i="41"/>
  <c r="C362" i="41"/>
  <c r="J362" i="41"/>
  <c r="M362" i="41"/>
  <c r="O362" i="41"/>
  <c r="Q362" i="41"/>
  <c r="S362" i="41"/>
  <c r="U362" i="41"/>
  <c r="V362" i="41"/>
  <c r="X362" i="41"/>
  <c r="Z362" i="41"/>
  <c r="AE362" i="41"/>
  <c r="AG362" i="41"/>
  <c r="AI362" i="41"/>
  <c r="AL362" i="41"/>
  <c r="AO362" i="41"/>
  <c r="AT362" i="41"/>
  <c r="AY362" i="41"/>
  <c r="BA362" i="41"/>
  <c r="BD362" i="41"/>
  <c r="BF362" i="41"/>
  <c r="BZ362" i="41"/>
  <c r="CC362" i="41"/>
  <c r="CE362" i="41"/>
  <c r="CG362" i="41"/>
  <c r="CI362" i="41"/>
  <c r="CJ362" i="41"/>
  <c r="CK362" i="41"/>
  <c r="CM362" i="41"/>
  <c r="C363" i="41"/>
  <c r="J363" i="41"/>
  <c r="M363" i="41"/>
  <c r="O363" i="41"/>
  <c r="Q363" i="41"/>
  <c r="S363" i="41"/>
  <c r="U363" i="41"/>
  <c r="V363" i="41"/>
  <c r="X363" i="41"/>
  <c r="Z363" i="41"/>
  <c r="AE363" i="41"/>
  <c r="AG363" i="41"/>
  <c r="AI363" i="41"/>
  <c r="AL363" i="41"/>
  <c r="AO363" i="41"/>
  <c r="AT363" i="41"/>
  <c r="AY363" i="41"/>
  <c r="BA363" i="41"/>
  <c r="BD363" i="41"/>
  <c r="BF363" i="41"/>
  <c r="BZ363" i="41"/>
  <c r="CC363" i="41"/>
  <c r="CE363" i="41"/>
  <c r="CG363" i="41"/>
  <c r="CI363" i="41"/>
  <c r="CJ363" i="41"/>
  <c r="CK363" i="41"/>
  <c r="CM363" i="41"/>
  <c r="C364" i="41"/>
  <c r="J364" i="41"/>
  <c r="M364" i="41"/>
  <c r="O364" i="41"/>
  <c r="Q364" i="41"/>
  <c r="S364" i="41"/>
  <c r="U364" i="41"/>
  <c r="V364" i="41"/>
  <c r="X364" i="41"/>
  <c r="Z364" i="41"/>
  <c r="AE364" i="41"/>
  <c r="AG364" i="41"/>
  <c r="AI364" i="41"/>
  <c r="AL364" i="41"/>
  <c r="AO364" i="41"/>
  <c r="AT364" i="41"/>
  <c r="AY364" i="41"/>
  <c r="BA364" i="41"/>
  <c r="BD364" i="41"/>
  <c r="BF364" i="41"/>
  <c r="BZ364" i="41"/>
  <c r="CC364" i="41"/>
  <c r="CE364" i="41"/>
  <c r="CG364" i="41"/>
  <c r="CI364" i="41"/>
  <c r="CJ364" i="41"/>
  <c r="CK364" i="41"/>
  <c r="CM364" i="41"/>
  <c r="C365" i="41"/>
  <c r="J365" i="41"/>
  <c r="M365" i="41"/>
  <c r="O365" i="41"/>
  <c r="Q365" i="41"/>
  <c r="S365" i="41"/>
  <c r="U365" i="41"/>
  <c r="V365" i="41"/>
  <c r="X365" i="41"/>
  <c r="Z365" i="41"/>
  <c r="AE365" i="41"/>
  <c r="AG365" i="41"/>
  <c r="AI365" i="41"/>
  <c r="AL365" i="41"/>
  <c r="AO365" i="41"/>
  <c r="AT365" i="41"/>
  <c r="AY365" i="41"/>
  <c r="BA365" i="41"/>
  <c r="BD365" i="41"/>
  <c r="BF365" i="41"/>
  <c r="BZ365" i="41"/>
  <c r="CC365" i="41"/>
  <c r="CE365" i="41"/>
  <c r="CG365" i="41"/>
  <c r="CI365" i="41"/>
  <c r="CJ365" i="41"/>
  <c r="CK365" i="41"/>
  <c r="CM365" i="41"/>
  <c r="C366" i="41"/>
  <c r="J366" i="41"/>
  <c r="M366" i="41"/>
  <c r="O366" i="41"/>
  <c r="Q366" i="41"/>
  <c r="S366" i="41"/>
  <c r="U366" i="41"/>
  <c r="V366" i="41"/>
  <c r="X366" i="41"/>
  <c r="Z366" i="41"/>
  <c r="AE366" i="41"/>
  <c r="AG366" i="41"/>
  <c r="AI366" i="41"/>
  <c r="AL366" i="41"/>
  <c r="AO366" i="41"/>
  <c r="AT366" i="41"/>
  <c r="AY366" i="41"/>
  <c r="BA366" i="41"/>
  <c r="BD366" i="41"/>
  <c r="BF366" i="41"/>
  <c r="BZ366" i="41"/>
  <c r="CC366" i="41"/>
  <c r="CE366" i="41"/>
  <c r="CG366" i="41"/>
  <c r="CI366" i="41"/>
  <c r="CJ366" i="41"/>
  <c r="CK366" i="41"/>
  <c r="CM366" i="41"/>
  <c r="C367" i="41"/>
  <c r="J367" i="41"/>
  <c r="M367" i="41"/>
  <c r="O367" i="41"/>
  <c r="Q367" i="41"/>
  <c r="S367" i="41"/>
  <c r="U367" i="41"/>
  <c r="V367" i="41"/>
  <c r="X367" i="41"/>
  <c r="Z367" i="41"/>
  <c r="AE367" i="41"/>
  <c r="AG367" i="41"/>
  <c r="AI367" i="41"/>
  <c r="AL367" i="41"/>
  <c r="AO367" i="41"/>
  <c r="AT367" i="41"/>
  <c r="AY367" i="41"/>
  <c r="BA367" i="41"/>
  <c r="BD367" i="41"/>
  <c r="BF367" i="41"/>
  <c r="BZ367" i="41"/>
  <c r="CC367" i="41"/>
  <c r="CE367" i="41"/>
  <c r="CG367" i="41"/>
  <c r="CI367" i="41"/>
  <c r="CJ367" i="41"/>
  <c r="CK367" i="41"/>
  <c r="CM367" i="41"/>
  <c r="C368" i="41"/>
  <c r="J368" i="41"/>
  <c r="M368" i="41"/>
  <c r="O368" i="41"/>
  <c r="Q368" i="41"/>
  <c r="S368" i="41"/>
  <c r="U368" i="41"/>
  <c r="V368" i="41"/>
  <c r="X368" i="41"/>
  <c r="Z368" i="41"/>
  <c r="AE368" i="41"/>
  <c r="AG368" i="41"/>
  <c r="AI368" i="41"/>
  <c r="AL368" i="41"/>
  <c r="AO368" i="41"/>
  <c r="AT368" i="41"/>
  <c r="AY368" i="41"/>
  <c r="BA368" i="41"/>
  <c r="BD368" i="41"/>
  <c r="BF368" i="41"/>
  <c r="BZ368" i="41"/>
  <c r="CC368" i="41"/>
  <c r="CE368" i="41"/>
  <c r="CG368" i="41"/>
  <c r="CI368" i="41"/>
  <c r="CJ368" i="41"/>
  <c r="CK368" i="41"/>
  <c r="CM368" i="41"/>
  <c r="C369" i="41"/>
  <c r="J369" i="41"/>
  <c r="M369" i="41"/>
  <c r="O369" i="41"/>
  <c r="Q369" i="41"/>
  <c r="S369" i="41"/>
  <c r="U369" i="41"/>
  <c r="V369" i="41"/>
  <c r="X369" i="41"/>
  <c r="Z369" i="41"/>
  <c r="AE369" i="41"/>
  <c r="AG369" i="41"/>
  <c r="AI369" i="41"/>
  <c r="AL369" i="41"/>
  <c r="AO369" i="41"/>
  <c r="AT369" i="41"/>
  <c r="AY369" i="41"/>
  <c r="BA369" i="41"/>
  <c r="BD369" i="41"/>
  <c r="BF369" i="41"/>
  <c r="BZ369" i="41"/>
  <c r="CC369" i="41"/>
  <c r="CE369" i="41"/>
  <c r="CG369" i="41"/>
  <c r="CI369" i="41"/>
  <c r="CJ369" i="41"/>
  <c r="CK369" i="41"/>
  <c r="CM369" i="41"/>
  <c r="C370" i="41"/>
  <c r="J370" i="41"/>
  <c r="M370" i="41"/>
  <c r="O370" i="41"/>
  <c r="Q370" i="41"/>
  <c r="S370" i="41"/>
  <c r="U370" i="41"/>
  <c r="V370" i="41"/>
  <c r="X370" i="41"/>
  <c r="Z370" i="41"/>
  <c r="AE370" i="41"/>
  <c r="AG370" i="41"/>
  <c r="AI370" i="41"/>
  <c r="AL370" i="41"/>
  <c r="AO370" i="41"/>
  <c r="AT370" i="41"/>
  <c r="AY370" i="41"/>
  <c r="BA370" i="41"/>
  <c r="BD370" i="41"/>
  <c r="BF370" i="41"/>
  <c r="BZ370" i="41"/>
  <c r="CC370" i="41"/>
  <c r="CE370" i="41"/>
  <c r="CG370" i="41"/>
  <c r="CI370" i="41"/>
  <c r="CJ370" i="41"/>
  <c r="CK370" i="41"/>
  <c r="CM370" i="41"/>
  <c r="C371" i="41"/>
  <c r="J371" i="41"/>
  <c r="M371" i="41"/>
  <c r="O371" i="41"/>
  <c r="Q371" i="41"/>
  <c r="S371" i="41"/>
  <c r="U371" i="41"/>
  <c r="V371" i="41"/>
  <c r="X371" i="41"/>
  <c r="Z371" i="41"/>
  <c r="AE371" i="41"/>
  <c r="AG371" i="41"/>
  <c r="AI371" i="41"/>
  <c r="AL371" i="41"/>
  <c r="AO371" i="41"/>
  <c r="AT371" i="41"/>
  <c r="AY371" i="41"/>
  <c r="BA371" i="41"/>
  <c r="BD371" i="41"/>
  <c r="BF371" i="41"/>
  <c r="BZ371" i="41"/>
  <c r="CC371" i="41"/>
  <c r="CE371" i="41"/>
  <c r="CG371" i="41"/>
  <c r="CI371" i="41"/>
  <c r="CJ371" i="41"/>
  <c r="CK371" i="41"/>
  <c r="CM371" i="41"/>
  <c r="C372" i="41"/>
  <c r="J372" i="41"/>
  <c r="M372" i="41"/>
  <c r="O372" i="41"/>
  <c r="Q372" i="41"/>
  <c r="S372" i="41"/>
  <c r="U372" i="41"/>
  <c r="V372" i="41"/>
  <c r="X372" i="41"/>
  <c r="Z372" i="41"/>
  <c r="AE372" i="41"/>
  <c r="AG372" i="41"/>
  <c r="AI372" i="41"/>
  <c r="AL372" i="41"/>
  <c r="AO372" i="41"/>
  <c r="AT372" i="41"/>
  <c r="AY372" i="41"/>
  <c r="BA372" i="41"/>
  <c r="BD372" i="41"/>
  <c r="BF372" i="41"/>
  <c r="BZ372" i="41"/>
  <c r="CC372" i="41"/>
  <c r="CE372" i="41"/>
  <c r="CG372" i="41"/>
  <c r="CI372" i="41"/>
  <c r="CJ372" i="41"/>
  <c r="CK372" i="41"/>
  <c r="CM372" i="41"/>
  <c r="C373" i="41"/>
  <c r="J373" i="41"/>
  <c r="M373" i="41"/>
  <c r="O373" i="41"/>
  <c r="Q373" i="41"/>
  <c r="S373" i="41"/>
  <c r="U373" i="41"/>
  <c r="V373" i="41"/>
  <c r="X373" i="41"/>
  <c r="Z373" i="41"/>
  <c r="AE373" i="41"/>
  <c r="AG373" i="41"/>
  <c r="AI373" i="41"/>
  <c r="AL373" i="41"/>
  <c r="AO373" i="41"/>
  <c r="AT373" i="41"/>
  <c r="AY373" i="41"/>
  <c r="BA373" i="41"/>
  <c r="BD373" i="41"/>
  <c r="BF373" i="41"/>
  <c r="BZ373" i="41"/>
  <c r="CC373" i="41"/>
  <c r="CE373" i="41"/>
  <c r="CG373" i="41"/>
  <c r="CI373" i="41"/>
  <c r="CJ373" i="41"/>
  <c r="CK373" i="41"/>
  <c r="CM373" i="41"/>
  <c r="C374" i="41"/>
  <c r="J374" i="41"/>
  <c r="M374" i="41"/>
  <c r="O374" i="41"/>
  <c r="Q374" i="41"/>
  <c r="S374" i="41"/>
  <c r="U374" i="41"/>
  <c r="V374" i="41"/>
  <c r="X374" i="41"/>
  <c r="Z374" i="41"/>
  <c r="AE374" i="41"/>
  <c r="AG374" i="41"/>
  <c r="AI374" i="41"/>
  <c r="AL374" i="41"/>
  <c r="AO374" i="41"/>
  <c r="AT374" i="41"/>
  <c r="AY374" i="41"/>
  <c r="BA374" i="41"/>
  <c r="BD374" i="41"/>
  <c r="BF374" i="41"/>
  <c r="BZ374" i="41"/>
  <c r="CC374" i="41"/>
  <c r="CE374" i="41"/>
  <c r="CG374" i="41"/>
  <c r="CI374" i="41"/>
  <c r="CJ374" i="41"/>
  <c r="CK374" i="41"/>
  <c r="CM374" i="41"/>
  <c r="C375" i="41"/>
  <c r="J375" i="41"/>
  <c r="M375" i="41"/>
  <c r="O375" i="41"/>
  <c r="Q375" i="41"/>
  <c r="S375" i="41"/>
  <c r="U375" i="41"/>
  <c r="V375" i="41"/>
  <c r="X375" i="41"/>
  <c r="Z375" i="41"/>
  <c r="AE375" i="41"/>
  <c r="AG375" i="41"/>
  <c r="AI375" i="41"/>
  <c r="AL375" i="41"/>
  <c r="AO375" i="41"/>
  <c r="AT375" i="41"/>
  <c r="AY375" i="41"/>
  <c r="BA375" i="41"/>
  <c r="BD375" i="41"/>
  <c r="BF375" i="41"/>
  <c r="BZ375" i="41"/>
  <c r="CC375" i="41"/>
  <c r="CE375" i="41"/>
  <c r="CG375" i="41"/>
  <c r="CI375" i="41"/>
  <c r="CJ375" i="41"/>
  <c r="CK375" i="41"/>
  <c r="CM375" i="41"/>
  <c r="C376" i="41"/>
  <c r="J376" i="41"/>
  <c r="M376" i="41"/>
  <c r="O376" i="41"/>
  <c r="Q376" i="41"/>
  <c r="S376" i="41"/>
  <c r="U376" i="41"/>
  <c r="V376" i="41"/>
  <c r="X376" i="41"/>
  <c r="Z376" i="41"/>
  <c r="AE376" i="41"/>
  <c r="AG376" i="41"/>
  <c r="AI376" i="41"/>
  <c r="AL376" i="41"/>
  <c r="AO376" i="41"/>
  <c r="AT376" i="41"/>
  <c r="AY376" i="41"/>
  <c r="BA376" i="41"/>
  <c r="BD376" i="41"/>
  <c r="BF376" i="41"/>
  <c r="BZ376" i="41"/>
  <c r="CC376" i="41"/>
  <c r="CE376" i="41"/>
  <c r="CG376" i="41"/>
  <c r="CI376" i="41"/>
  <c r="CJ376" i="41"/>
  <c r="CK376" i="41"/>
  <c r="CM376" i="41"/>
  <c r="C377" i="41"/>
  <c r="J377" i="41"/>
  <c r="M377" i="41"/>
  <c r="O377" i="41"/>
  <c r="Q377" i="41"/>
  <c r="S377" i="41"/>
  <c r="U377" i="41"/>
  <c r="V377" i="41"/>
  <c r="X377" i="41"/>
  <c r="Z377" i="41"/>
  <c r="AE377" i="41"/>
  <c r="AG377" i="41"/>
  <c r="AI377" i="41"/>
  <c r="AL377" i="41"/>
  <c r="AO377" i="41"/>
  <c r="AT377" i="41"/>
  <c r="AY377" i="41"/>
  <c r="BA377" i="41"/>
  <c r="BD377" i="41"/>
  <c r="BF377" i="41"/>
  <c r="BZ377" i="41"/>
  <c r="CC377" i="41"/>
  <c r="CE377" i="41"/>
  <c r="CG377" i="41"/>
  <c r="CI377" i="41"/>
  <c r="CJ377" i="41"/>
  <c r="CK377" i="41"/>
  <c r="CM377" i="41"/>
  <c r="C378" i="41"/>
  <c r="J378" i="41"/>
  <c r="M378" i="41"/>
  <c r="O378" i="41"/>
  <c r="Q378" i="41"/>
  <c r="S378" i="41"/>
  <c r="U378" i="41"/>
  <c r="V378" i="41"/>
  <c r="X378" i="41"/>
  <c r="Z378" i="41"/>
  <c r="AE378" i="41"/>
  <c r="AG378" i="41"/>
  <c r="AI378" i="41"/>
  <c r="AL378" i="41"/>
  <c r="AO378" i="41"/>
  <c r="AT378" i="41"/>
  <c r="AY378" i="41"/>
  <c r="BA378" i="41"/>
  <c r="BD378" i="41"/>
  <c r="BF378" i="41"/>
  <c r="BZ378" i="41"/>
  <c r="CC378" i="41"/>
  <c r="CE378" i="41"/>
  <c r="CG378" i="41"/>
  <c r="CI378" i="41"/>
  <c r="CJ378" i="41"/>
  <c r="CK378" i="41"/>
  <c r="CM378" i="41"/>
  <c r="C379" i="41"/>
  <c r="J379" i="41"/>
  <c r="M379" i="41"/>
  <c r="O379" i="41"/>
  <c r="Q379" i="41"/>
  <c r="S379" i="41"/>
  <c r="U379" i="41"/>
  <c r="V379" i="41"/>
  <c r="X379" i="41"/>
  <c r="Z379" i="41"/>
  <c r="AE379" i="41"/>
  <c r="AG379" i="41"/>
  <c r="AI379" i="41"/>
  <c r="AL379" i="41"/>
  <c r="AO379" i="41"/>
  <c r="AT379" i="41"/>
  <c r="AY379" i="41"/>
  <c r="BA379" i="41"/>
  <c r="BD379" i="41"/>
  <c r="BF379" i="41"/>
  <c r="BZ379" i="41"/>
  <c r="CC379" i="41"/>
  <c r="CE379" i="41"/>
  <c r="CG379" i="41"/>
  <c r="CI379" i="41"/>
  <c r="CJ379" i="41"/>
  <c r="CK379" i="41"/>
  <c r="CM379" i="41"/>
  <c r="C380" i="41"/>
  <c r="J380" i="41"/>
  <c r="M380" i="41"/>
  <c r="O380" i="41"/>
  <c r="Q380" i="41"/>
  <c r="S380" i="41"/>
  <c r="U380" i="41"/>
  <c r="V380" i="41"/>
  <c r="X380" i="41"/>
  <c r="Z380" i="41"/>
  <c r="AE380" i="41"/>
  <c r="AG380" i="41"/>
  <c r="AI380" i="41"/>
  <c r="AL380" i="41"/>
  <c r="AO380" i="41"/>
  <c r="AT380" i="41"/>
  <c r="AY380" i="41"/>
  <c r="BA380" i="41"/>
  <c r="BD380" i="41"/>
  <c r="BF380" i="41"/>
  <c r="BZ380" i="41"/>
  <c r="CC380" i="41"/>
  <c r="CE380" i="41"/>
  <c r="CG380" i="41"/>
  <c r="CI380" i="41"/>
  <c r="CJ380" i="41"/>
  <c r="CK380" i="41"/>
  <c r="CM380" i="41"/>
  <c r="C381" i="41"/>
  <c r="J381" i="41"/>
  <c r="M381" i="41"/>
  <c r="O381" i="41"/>
  <c r="Q381" i="41"/>
  <c r="S381" i="41"/>
  <c r="U381" i="41"/>
  <c r="V381" i="41"/>
  <c r="X381" i="41"/>
  <c r="Z381" i="41"/>
  <c r="AE381" i="41"/>
  <c r="AG381" i="41"/>
  <c r="AI381" i="41"/>
  <c r="AL381" i="41"/>
  <c r="AO381" i="41"/>
  <c r="AT381" i="41"/>
  <c r="AY381" i="41"/>
  <c r="BA381" i="41"/>
  <c r="BD381" i="41"/>
  <c r="BF381" i="41"/>
  <c r="BZ381" i="41"/>
  <c r="CC381" i="41"/>
  <c r="CE381" i="41"/>
  <c r="CG381" i="41"/>
  <c r="CI381" i="41"/>
  <c r="CJ381" i="41"/>
  <c r="CK381" i="41"/>
  <c r="CM381" i="41"/>
  <c r="C382" i="41"/>
  <c r="J382" i="41"/>
  <c r="M382" i="41"/>
  <c r="O382" i="41"/>
  <c r="Q382" i="41"/>
  <c r="S382" i="41"/>
  <c r="U382" i="41"/>
  <c r="V382" i="41"/>
  <c r="X382" i="41"/>
  <c r="Z382" i="41"/>
  <c r="AE382" i="41"/>
  <c r="AG382" i="41"/>
  <c r="AI382" i="41"/>
  <c r="AL382" i="41"/>
  <c r="AO382" i="41"/>
  <c r="AT382" i="41"/>
  <c r="AY382" i="41"/>
  <c r="BA382" i="41"/>
  <c r="BD382" i="41"/>
  <c r="BF382" i="41"/>
  <c r="BZ382" i="41"/>
  <c r="CC382" i="41"/>
  <c r="CE382" i="41"/>
  <c r="CG382" i="41"/>
  <c r="CI382" i="41"/>
  <c r="CJ382" i="41"/>
  <c r="CK382" i="41"/>
  <c r="CM382" i="41"/>
  <c r="C383" i="41"/>
  <c r="J383" i="41"/>
  <c r="M383" i="41"/>
  <c r="O383" i="41"/>
  <c r="Q383" i="41"/>
  <c r="S383" i="41"/>
  <c r="U383" i="41"/>
  <c r="V383" i="41"/>
  <c r="X383" i="41"/>
  <c r="Z383" i="41"/>
  <c r="AE383" i="41"/>
  <c r="AG383" i="41"/>
  <c r="AI383" i="41"/>
  <c r="AL383" i="41"/>
  <c r="AO383" i="41"/>
  <c r="AT383" i="41"/>
  <c r="AY383" i="41"/>
  <c r="BA383" i="41"/>
  <c r="BD383" i="41"/>
  <c r="BF383" i="41"/>
  <c r="BZ383" i="41"/>
  <c r="CC383" i="41"/>
  <c r="CE383" i="41"/>
  <c r="CG383" i="41"/>
  <c r="CI383" i="41"/>
  <c r="CJ383" i="41"/>
  <c r="CK383" i="41"/>
  <c r="CM383" i="41"/>
  <c r="C384" i="41"/>
  <c r="J384" i="41"/>
  <c r="M384" i="41"/>
  <c r="O384" i="41"/>
  <c r="Q384" i="41"/>
  <c r="S384" i="41"/>
  <c r="U384" i="41"/>
  <c r="V384" i="41"/>
  <c r="X384" i="41"/>
  <c r="Z384" i="41"/>
  <c r="AE384" i="41"/>
  <c r="AG384" i="41"/>
  <c r="AI384" i="41"/>
  <c r="AL384" i="41"/>
  <c r="AO384" i="41"/>
  <c r="AT384" i="41"/>
  <c r="AY384" i="41"/>
  <c r="BA384" i="41"/>
  <c r="BD384" i="41"/>
  <c r="BF384" i="41"/>
  <c r="BZ384" i="41"/>
  <c r="CC384" i="41"/>
  <c r="CE384" i="41"/>
  <c r="CG384" i="41"/>
  <c r="CI384" i="41"/>
  <c r="CJ384" i="41"/>
  <c r="CK384" i="41"/>
  <c r="CM384" i="41"/>
  <c r="C385" i="41"/>
  <c r="J385" i="41"/>
  <c r="M385" i="41"/>
  <c r="O385" i="41"/>
  <c r="Q385" i="41"/>
  <c r="S385" i="41"/>
  <c r="U385" i="41"/>
  <c r="V385" i="41"/>
  <c r="X385" i="41"/>
  <c r="Z385" i="41"/>
  <c r="AE385" i="41"/>
  <c r="AG385" i="41"/>
  <c r="AI385" i="41"/>
  <c r="AL385" i="41"/>
  <c r="AO385" i="41"/>
  <c r="AT385" i="41"/>
  <c r="AY385" i="41"/>
  <c r="BA385" i="41"/>
  <c r="BD385" i="41"/>
  <c r="BF385" i="41"/>
  <c r="BZ385" i="41"/>
  <c r="CC385" i="41"/>
  <c r="CE385" i="41"/>
  <c r="CG385" i="41"/>
  <c r="CI385" i="41"/>
  <c r="CJ385" i="41"/>
  <c r="CK385" i="41"/>
  <c r="CM385" i="41"/>
  <c r="C386" i="41"/>
  <c r="J386" i="41"/>
  <c r="M386" i="41"/>
  <c r="O386" i="41"/>
  <c r="Q386" i="41"/>
  <c r="S386" i="41"/>
  <c r="U386" i="41"/>
  <c r="V386" i="41"/>
  <c r="X386" i="41"/>
  <c r="Z386" i="41"/>
  <c r="AE386" i="41"/>
  <c r="AG386" i="41"/>
  <c r="AI386" i="41"/>
  <c r="AL386" i="41"/>
  <c r="AO386" i="41"/>
  <c r="AT386" i="41"/>
  <c r="AY386" i="41"/>
  <c r="BA386" i="41"/>
  <c r="BD386" i="41"/>
  <c r="BF386" i="41"/>
  <c r="BZ386" i="41"/>
  <c r="CC386" i="41"/>
  <c r="CE386" i="41"/>
  <c r="CG386" i="41"/>
  <c r="CI386" i="41"/>
  <c r="CJ386" i="41"/>
  <c r="CK386" i="41"/>
  <c r="CM386" i="41"/>
  <c r="C387" i="41"/>
  <c r="J387" i="41"/>
  <c r="M387" i="41"/>
  <c r="O387" i="41"/>
  <c r="Q387" i="41"/>
  <c r="S387" i="41"/>
  <c r="U387" i="41"/>
  <c r="V387" i="41"/>
  <c r="X387" i="41"/>
  <c r="Z387" i="41"/>
  <c r="AE387" i="41"/>
  <c r="AG387" i="41"/>
  <c r="AI387" i="41"/>
  <c r="AL387" i="41"/>
  <c r="AO387" i="41"/>
  <c r="AT387" i="41"/>
  <c r="AY387" i="41"/>
  <c r="BA387" i="41"/>
  <c r="BD387" i="41"/>
  <c r="BF387" i="41"/>
  <c r="BZ387" i="41"/>
  <c r="CC387" i="41"/>
  <c r="CE387" i="41"/>
  <c r="CG387" i="41"/>
  <c r="CI387" i="41"/>
  <c r="CJ387" i="41"/>
  <c r="CK387" i="41"/>
  <c r="CM387" i="41"/>
  <c r="C388" i="41"/>
  <c r="J388" i="41"/>
  <c r="M388" i="41"/>
  <c r="O388" i="41"/>
  <c r="Q388" i="41"/>
  <c r="S388" i="41"/>
  <c r="U388" i="41"/>
  <c r="V388" i="41"/>
  <c r="X388" i="41"/>
  <c r="Z388" i="41"/>
  <c r="AE388" i="41"/>
  <c r="AG388" i="41"/>
  <c r="AI388" i="41"/>
  <c r="AL388" i="41"/>
  <c r="AO388" i="41"/>
  <c r="AT388" i="41"/>
  <c r="AY388" i="41"/>
  <c r="BA388" i="41"/>
  <c r="BD388" i="41"/>
  <c r="BF388" i="41"/>
  <c r="BZ388" i="41"/>
  <c r="CC388" i="41"/>
  <c r="CE388" i="41"/>
  <c r="CG388" i="41"/>
  <c r="CI388" i="41"/>
  <c r="CJ388" i="41"/>
  <c r="CK388" i="41"/>
  <c r="CM388" i="41"/>
  <c r="C389" i="41"/>
  <c r="J389" i="41"/>
  <c r="M389" i="41"/>
  <c r="O389" i="41"/>
  <c r="Q389" i="41"/>
  <c r="S389" i="41"/>
  <c r="U389" i="41"/>
  <c r="V389" i="41"/>
  <c r="X389" i="41"/>
  <c r="Z389" i="41"/>
  <c r="AE389" i="41"/>
  <c r="AG389" i="41"/>
  <c r="AI389" i="41"/>
  <c r="AL389" i="41"/>
  <c r="AO389" i="41"/>
  <c r="AT389" i="41"/>
  <c r="AY389" i="41"/>
  <c r="BA389" i="41"/>
  <c r="BD389" i="41"/>
  <c r="BF389" i="41"/>
  <c r="BZ389" i="41"/>
  <c r="CC389" i="41"/>
  <c r="CE389" i="41"/>
  <c r="CG389" i="41"/>
  <c r="CI389" i="41"/>
  <c r="CJ389" i="41"/>
  <c r="CK389" i="41"/>
  <c r="CM389" i="41"/>
  <c r="C390" i="41"/>
  <c r="J390" i="41"/>
  <c r="M390" i="41"/>
  <c r="O390" i="41"/>
  <c r="Q390" i="41"/>
  <c r="S390" i="41"/>
  <c r="U390" i="41"/>
  <c r="V390" i="41"/>
  <c r="X390" i="41"/>
  <c r="Z390" i="41"/>
  <c r="AE390" i="41"/>
  <c r="AG390" i="41"/>
  <c r="AI390" i="41"/>
  <c r="AL390" i="41"/>
  <c r="AO390" i="41"/>
  <c r="AT390" i="41"/>
  <c r="AY390" i="41"/>
  <c r="BA390" i="41"/>
  <c r="BD390" i="41"/>
  <c r="BF390" i="41"/>
  <c r="BZ390" i="41"/>
  <c r="CC390" i="41"/>
  <c r="CE390" i="41"/>
  <c r="CG390" i="41"/>
  <c r="CI390" i="41"/>
  <c r="CJ390" i="41"/>
  <c r="CK390" i="41"/>
  <c r="CM390" i="41"/>
  <c r="C391" i="41"/>
  <c r="J391" i="41"/>
  <c r="M391" i="41"/>
  <c r="O391" i="41"/>
  <c r="Q391" i="41"/>
  <c r="S391" i="41"/>
  <c r="U391" i="41"/>
  <c r="V391" i="41"/>
  <c r="X391" i="41"/>
  <c r="Z391" i="41"/>
  <c r="AE391" i="41"/>
  <c r="AG391" i="41"/>
  <c r="AI391" i="41"/>
  <c r="AL391" i="41"/>
  <c r="AO391" i="41"/>
  <c r="AT391" i="41"/>
  <c r="AY391" i="41"/>
  <c r="BA391" i="41"/>
  <c r="BD391" i="41"/>
  <c r="BF391" i="41"/>
  <c r="BZ391" i="41"/>
  <c r="CC391" i="41"/>
  <c r="CE391" i="41"/>
  <c r="CG391" i="41"/>
  <c r="CI391" i="41"/>
  <c r="CJ391" i="41"/>
  <c r="CK391" i="41"/>
  <c r="CM391" i="41"/>
  <c r="C392" i="41"/>
  <c r="J392" i="41"/>
  <c r="M392" i="41"/>
  <c r="O392" i="41"/>
  <c r="Q392" i="41"/>
  <c r="S392" i="41"/>
  <c r="U392" i="41"/>
  <c r="V392" i="41"/>
  <c r="X392" i="41"/>
  <c r="Z392" i="41"/>
  <c r="AE392" i="41"/>
  <c r="AG392" i="41"/>
  <c r="AI392" i="41"/>
  <c r="AL392" i="41"/>
  <c r="AO392" i="41"/>
  <c r="AT392" i="41"/>
  <c r="AY392" i="41"/>
  <c r="BA392" i="41"/>
  <c r="BD392" i="41"/>
  <c r="BF392" i="41"/>
  <c r="BZ392" i="41"/>
  <c r="CC392" i="41"/>
  <c r="CE392" i="41"/>
  <c r="CG392" i="41"/>
  <c r="CI392" i="41"/>
  <c r="CJ392" i="41"/>
  <c r="CK392" i="41"/>
  <c r="CM392" i="41"/>
  <c r="C393" i="41"/>
  <c r="J393" i="41"/>
  <c r="M393" i="41"/>
  <c r="O393" i="41"/>
  <c r="Q393" i="41"/>
  <c r="S393" i="41"/>
  <c r="U393" i="41"/>
  <c r="V393" i="41"/>
  <c r="X393" i="41"/>
  <c r="Z393" i="41"/>
  <c r="AE393" i="41"/>
  <c r="AG393" i="41"/>
  <c r="AI393" i="41"/>
  <c r="AL393" i="41"/>
  <c r="AO393" i="41"/>
  <c r="AT393" i="41"/>
  <c r="AY393" i="41"/>
  <c r="BA393" i="41"/>
  <c r="BD393" i="41"/>
  <c r="BF393" i="41"/>
  <c r="BZ393" i="41"/>
  <c r="CC393" i="41"/>
  <c r="CE393" i="41"/>
  <c r="CG393" i="41"/>
  <c r="CI393" i="41"/>
  <c r="CJ393" i="41"/>
  <c r="CK393" i="41"/>
  <c r="CM393" i="41"/>
  <c r="C394" i="41"/>
  <c r="J394" i="41"/>
  <c r="M394" i="41"/>
  <c r="O394" i="41"/>
  <c r="Q394" i="41"/>
  <c r="S394" i="41"/>
  <c r="U394" i="41"/>
  <c r="V394" i="41"/>
  <c r="X394" i="41"/>
  <c r="Z394" i="41"/>
  <c r="AE394" i="41"/>
  <c r="AG394" i="41"/>
  <c r="AI394" i="41"/>
  <c r="AL394" i="41"/>
  <c r="AO394" i="41"/>
  <c r="AT394" i="41"/>
  <c r="AY394" i="41"/>
  <c r="BA394" i="41"/>
  <c r="BD394" i="41"/>
  <c r="BF394" i="41"/>
  <c r="BZ394" i="41"/>
  <c r="CC394" i="41"/>
  <c r="CE394" i="41"/>
  <c r="CG394" i="41"/>
  <c r="CI394" i="41"/>
  <c r="CJ394" i="41"/>
  <c r="CK394" i="41"/>
  <c r="CM394" i="41"/>
  <c r="C395" i="41"/>
  <c r="J395" i="41"/>
  <c r="M395" i="41"/>
  <c r="O395" i="41"/>
  <c r="Q395" i="41"/>
  <c r="S395" i="41"/>
  <c r="U395" i="41"/>
  <c r="V395" i="41"/>
  <c r="X395" i="41"/>
  <c r="Z395" i="41"/>
  <c r="AE395" i="41"/>
  <c r="AG395" i="41"/>
  <c r="AI395" i="41"/>
  <c r="AL395" i="41"/>
  <c r="AO395" i="41"/>
  <c r="AT395" i="41"/>
  <c r="AY395" i="41"/>
  <c r="BA395" i="41"/>
  <c r="BD395" i="41"/>
  <c r="BF395" i="41"/>
  <c r="BZ395" i="41"/>
  <c r="CC395" i="41"/>
  <c r="CE395" i="41"/>
  <c r="CG395" i="41"/>
  <c r="CI395" i="41"/>
  <c r="CJ395" i="41"/>
  <c r="CK395" i="41"/>
  <c r="CM395" i="41"/>
  <c r="C396" i="41"/>
  <c r="J396" i="41"/>
  <c r="M396" i="41"/>
  <c r="O396" i="41"/>
  <c r="Q396" i="41"/>
  <c r="S396" i="41"/>
  <c r="U396" i="41"/>
  <c r="V396" i="41"/>
  <c r="X396" i="41"/>
  <c r="Z396" i="41"/>
  <c r="AE396" i="41"/>
  <c r="AG396" i="41"/>
  <c r="AI396" i="41"/>
  <c r="AL396" i="41"/>
  <c r="AO396" i="41"/>
  <c r="AT396" i="41"/>
  <c r="AY396" i="41"/>
  <c r="BA396" i="41"/>
  <c r="BD396" i="41"/>
  <c r="BF396" i="41"/>
  <c r="BZ396" i="41"/>
  <c r="CC396" i="41"/>
  <c r="CE396" i="41"/>
  <c r="CG396" i="41"/>
  <c r="CI396" i="41"/>
  <c r="CJ396" i="41"/>
  <c r="CK396" i="41"/>
  <c r="CM396" i="41"/>
  <c r="C397" i="41"/>
  <c r="J397" i="41"/>
  <c r="M397" i="41"/>
  <c r="O397" i="41"/>
  <c r="Q397" i="41"/>
  <c r="S397" i="41"/>
  <c r="U397" i="41"/>
  <c r="V397" i="41"/>
  <c r="X397" i="41"/>
  <c r="Z397" i="41"/>
  <c r="AE397" i="41"/>
  <c r="AG397" i="41"/>
  <c r="AI397" i="41"/>
  <c r="AL397" i="41"/>
  <c r="AO397" i="41"/>
  <c r="AT397" i="41"/>
  <c r="AY397" i="41"/>
  <c r="BA397" i="41"/>
  <c r="BD397" i="41"/>
  <c r="BF397" i="41"/>
  <c r="BZ397" i="41"/>
  <c r="CC397" i="41"/>
  <c r="CE397" i="41"/>
  <c r="CG397" i="41"/>
  <c r="CI397" i="41"/>
  <c r="CJ397" i="41"/>
  <c r="CK397" i="41"/>
  <c r="CM397" i="41"/>
  <c r="C398" i="41"/>
  <c r="J398" i="41"/>
  <c r="M398" i="41"/>
  <c r="O398" i="41"/>
  <c r="Q398" i="41"/>
  <c r="S398" i="41"/>
  <c r="U398" i="41"/>
  <c r="V398" i="41"/>
  <c r="X398" i="41"/>
  <c r="Z398" i="41"/>
  <c r="AE398" i="41"/>
  <c r="AG398" i="41"/>
  <c r="AI398" i="41"/>
  <c r="AL398" i="41"/>
  <c r="AO398" i="41"/>
  <c r="AT398" i="41"/>
  <c r="AY398" i="41"/>
  <c r="BA398" i="41"/>
  <c r="BD398" i="41"/>
  <c r="BF398" i="41"/>
  <c r="BZ398" i="41"/>
  <c r="CC398" i="41"/>
  <c r="CE398" i="41"/>
  <c r="CG398" i="41"/>
  <c r="CI398" i="41"/>
  <c r="CJ398" i="41"/>
  <c r="CK398" i="41"/>
  <c r="CM398" i="41"/>
  <c r="C399" i="41"/>
  <c r="J399" i="41"/>
  <c r="M399" i="41"/>
  <c r="O399" i="41"/>
  <c r="Q399" i="41"/>
  <c r="S399" i="41"/>
  <c r="U399" i="41"/>
  <c r="V399" i="41"/>
  <c r="X399" i="41"/>
  <c r="Z399" i="41"/>
  <c r="AE399" i="41"/>
  <c r="AG399" i="41"/>
  <c r="AI399" i="41"/>
  <c r="AL399" i="41"/>
  <c r="AO399" i="41"/>
  <c r="AT399" i="41"/>
  <c r="AY399" i="41"/>
  <c r="BA399" i="41"/>
  <c r="BD399" i="41"/>
  <c r="BF399" i="41"/>
  <c r="BZ399" i="41"/>
  <c r="CC399" i="41"/>
  <c r="CE399" i="41"/>
  <c r="CG399" i="41"/>
  <c r="CI399" i="41"/>
  <c r="CJ399" i="41"/>
  <c r="CK399" i="41"/>
  <c r="CM399" i="41"/>
  <c r="C7" i="15"/>
  <c r="J7" i="15"/>
  <c r="T7" i="15"/>
  <c r="Y7" i="15"/>
  <c r="AL7" i="15"/>
  <c r="C8" i="15"/>
  <c r="J8" i="15"/>
  <c r="T8" i="15"/>
  <c r="Y8" i="15"/>
  <c r="AL8" i="15"/>
  <c r="C9" i="15"/>
  <c r="J9" i="15"/>
  <c r="T9" i="15"/>
  <c r="Y9" i="15"/>
  <c r="AL9" i="15"/>
  <c r="C10" i="15"/>
  <c r="J10" i="15"/>
  <c r="T10" i="15"/>
  <c r="Y10" i="15"/>
  <c r="AL10" i="15"/>
  <c r="C11" i="15"/>
  <c r="J11" i="15"/>
  <c r="T11" i="15"/>
  <c r="Y11" i="15"/>
  <c r="AL11" i="15"/>
  <c r="C12" i="15"/>
  <c r="J12" i="15"/>
  <c r="T12" i="15"/>
  <c r="Y12" i="15"/>
  <c r="AL12" i="15"/>
  <c r="C13" i="15"/>
  <c r="J13" i="15"/>
  <c r="T13" i="15"/>
  <c r="Y13" i="15"/>
  <c r="AL13" i="15"/>
  <c r="C14" i="15"/>
  <c r="J14" i="15"/>
  <c r="T14" i="15"/>
  <c r="Y14" i="15"/>
  <c r="AL14" i="15"/>
  <c r="C15" i="15"/>
  <c r="J15" i="15"/>
  <c r="T15" i="15"/>
  <c r="Y15" i="15"/>
  <c r="AL15" i="15"/>
  <c r="C16" i="15"/>
  <c r="J16" i="15"/>
  <c r="T16" i="15"/>
  <c r="Y16" i="15"/>
  <c r="AL16" i="15"/>
  <c r="C17" i="15"/>
  <c r="J17" i="15"/>
  <c r="T17" i="15"/>
  <c r="Y17" i="15"/>
  <c r="AL17" i="15"/>
  <c r="C18" i="15"/>
  <c r="J18" i="15"/>
  <c r="T18" i="15"/>
  <c r="Y18" i="15"/>
  <c r="AL18" i="15"/>
  <c r="C19" i="15"/>
  <c r="J19" i="15"/>
  <c r="T19" i="15"/>
  <c r="Y19" i="15"/>
  <c r="AL19" i="15"/>
  <c r="C20" i="15"/>
  <c r="J20" i="15"/>
  <c r="T20" i="15"/>
  <c r="Y20" i="15"/>
  <c r="AL20" i="15"/>
  <c r="C21" i="15"/>
  <c r="J21" i="15"/>
  <c r="T21" i="15"/>
  <c r="Y21" i="15"/>
  <c r="AL21" i="15"/>
  <c r="C22" i="15"/>
  <c r="J22" i="15"/>
  <c r="T22" i="15"/>
  <c r="Y22" i="15"/>
  <c r="AL22" i="15"/>
  <c r="C23" i="15"/>
  <c r="J23" i="15"/>
  <c r="T23" i="15"/>
  <c r="Y23" i="15"/>
  <c r="AL23" i="15"/>
  <c r="C24" i="15"/>
  <c r="J24" i="15"/>
  <c r="T24" i="15"/>
  <c r="Y24" i="15"/>
  <c r="AL24" i="15"/>
  <c r="C25" i="15"/>
  <c r="J25" i="15"/>
  <c r="T25" i="15"/>
  <c r="Y25" i="15"/>
  <c r="AL25" i="15"/>
  <c r="C26" i="15"/>
  <c r="J26" i="15"/>
  <c r="T26" i="15"/>
  <c r="Y26" i="15"/>
  <c r="AL26" i="15"/>
  <c r="C27" i="15"/>
  <c r="J27" i="15"/>
  <c r="T27" i="15"/>
  <c r="Y27" i="15"/>
  <c r="AL27" i="15"/>
  <c r="C28" i="15"/>
  <c r="J28" i="15"/>
  <c r="T28" i="15"/>
  <c r="Y28" i="15"/>
  <c r="AL28" i="15"/>
  <c r="C29" i="15"/>
  <c r="J29" i="15"/>
  <c r="T29" i="15"/>
  <c r="Y29" i="15"/>
  <c r="AL29" i="15"/>
  <c r="C30" i="15"/>
  <c r="J30" i="15"/>
  <c r="T30" i="15"/>
  <c r="Y30" i="15"/>
  <c r="AL30" i="15"/>
  <c r="C31" i="15"/>
  <c r="J31" i="15"/>
  <c r="T31" i="15"/>
  <c r="Y31" i="15"/>
  <c r="AL31" i="15"/>
  <c r="C32" i="15"/>
  <c r="J32" i="15"/>
  <c r="T32" i="15"/>
  <c r="Y32" i="15"/>
  <c r="AL32" i="15"/>
  <c r="C33" i="15"/>
  <c r="J33" i="15"/>
  <c r="T33" i="15"/>
  <c r="Y33" i="15"/>
  <c r="AL33" i="15"/>
  <c r="C34" i="15"/>
  <c r="J34" i="15"/>
  <c r="T34" i="15"/>
  <c r="Y34" i="15"/>
  <c r="AL34" i="15"/>
  <c r="C35" i="15"/>
  <c r="J35" i="15"/>
  <c r="T35" i="15"/>
  <c r="Y35" i="15"/>
  <c r="AL35" i="15"/>
  <c r="C36" i="15"/>
  <c r="J36" i="15"/>
  <c r="T36" i="15"/>
  <c r="Y36" i="15"/>
  <c r="AL36" i="15"/>
  <c r="C37" i="15"/>
  <c r="J37" i="15"/>
  <c r="T37" i="15"/>
  <c r="Y37" i="15"/>
  <c r="AL37" i="15"/>
  <c r="C38" i="15"/>
  <c r="J38" i="15"/>
  <c r="T38" i="15"/>
  <c r="Y38" i="15"/>
  <c r="AL38" i="15"/>
  <c r="C39" i="15"/>
  <c r="J39" i="15"/>
  <c r="T39" i="15"/>
  <c r="Y39" i="15"/>
  <c r="AL39" i="15"/>
  <c r="C40" i="15"/>
  <c r="J40" i="15"/>
  <c r="T40" i="15"/>
  <c r="Y40" i="15"/>
  <c r="AL40" i="15"/>
  <c r="C41" i="15"/>
  <c r="J41" i="15"/>
  <c r="T41" i="15"/>
  <c r="Y41" i="15"/>
  <c r="AL41" i="15"/>
  <c r="C42" i="15"/>
  <c r="J42" i="15"/>
  <c r="T42" i="15"/>
  <c r="Y42" i="15"/>
  <c r="AL42" i="15"/>
  <c r="C43" i="15"/>
  <c r="J43" i="15"/>
  <c r="T43" i="15"/>
  <c r="Y43" i="15"/>
  <c r="AL43" i="15"/>
  <c r="C44" i="15"/>
  <c r="J44" i="15"/>
  <c r="T44" i="15"/>
  <c r="Y44" i="15"/>
  <c r="AL44" i="15"/>
  <c r="C45" i="15"/>
  <c r="J45" i="15"/>
  <c r="T45" i="15"/>
  <c r="Y45" i="15"/>
  <c r="AL45" i="15"/>
  <c r="C46" i="15"/>
  <c r="J46" i="15"/>
  <c r="T46" i="15"/>
  <c r="Y46" i="15"/>
  <c r="AL46" i="15"/>
  <c r="C47" i="15"/>
  <c r="J47" i="15"/>
  <c r="T47" i="15"/>
  <c r="Y47" i="15"/>
  <c r="AL47" i="15"/>
  <c r="C48" i="15"/>
  <c r="J48" i="15"/>
  <c r="T48" i="15"/>
  <c r="Y48" i="15"/>
  <c r="AL48" i="15"/>
  <c r="C49" i="15"/>
  <c r="J49" i="15"/>
  <c r="T49" i="15"/>
  <c r="Y49" i="15"/>
  <c r="AL49" i="15"/>
  <c r="C50" i="15"/>
  <c r="J50" i="15"/>
  <c r="T50" i="15"/>
  <c r="Y50" i="15"/>
  <c r="AL50" i="15"/>
  <c r="C51" i="15"/>
  <c r="J51" i="15"/>
  <c r="T51" i="15"/>
  <c r="Y51" i="15"/>
  <c r="AL51" i="15"/>
  <c r="C52" i="15"/>
  <c r="J52" i="15"/>
  <c r="T52" i="15"/>
  <c r="Y52" i="15"/>
  <c r="AL52" i="15"/>
  <c r="C53" i="15"/>
  <c r="J53" i="15"/>
  <c r="T53" i="15"/>
  <c r="Y53" i="15"/>
  <c r="AL53" i="15"/>
  <c r="C54" i="15"/>
  <c r="J54" i="15"/>
  <c r="T54" i="15"/>
  <c r="Y54" i="15"/>
  <c r="AL54" i="15"/>
  <c r="C55" i="15"/>
  <c r="J55" i="15"/>
  <c r="T55" i="15"/>
  <c r="Y55" i="15"/>
  <c r="AL55" i="15"/>
  <c r="C56" i="15"/>
  <c r="J56" i="15"/>
  <c r="T56" i="15"/>
  <c r="Y56" i="15"/>
  <c r="AL56" i="15"/>
  <c r="C57" i="15"/>
  <c r="J57" i="15"/>
  <c r="T57" i="15"/>
  <c r="Y57" i="15"/>
  <c r="AL57" i="15"/>
  <c r="C58" i="15"/>
  <c r="J58" i="15"/>
  <c r="T58" i="15"/>
  <c r="Y58" i="15"/>
  <c r="AL58" i="15"/>
  <c r="C59" i="15"/>
  <c r="J59" i="15"/>
  <c r="T59" i="15"/>
  <c r="Y59" i="15"/>
  <c r="AL59" i="15"/>
  <c r="C60" i="15"/>
  <c r="J60" i="15"/>
  <c r="T60" i="15"/>
  <c r="Y60" i="15"/>
  <c r="AL60" i="15"/>
  <c r="C61" i="15"/>
  <c r="J61" i="15"/>
  <c r="T61" i="15"/>
  <c r="Y61" i="15"/>
  <c r="AL61" i="15"/>
  <c r="C62" i="15"/>
  <c r="J62" i="15"/>
  <c r="T62" i="15"/>
  <c r="Y62" i="15"/>
  <c r="AL62" i="15"/>
  <c r="C63" i="15"/>
  <c r="J63" i="15"/>
  <c r="T63" i="15"/>
  <c r="Y63" i="15"/>
  <c r="AL63" i="15"/>
  <c r="C64" i="15"/>
  <c r="J64" i="15"/>
  <c r="T64" i="15"/>
  <c r="Y64" i="15"/>
  <c r="AL64" i="15"/>
  <c r="C65" i="15"/>
  <c r="J65" i="15"/>
  <c r="T65" i="15"/>
  <c r="Y65" i="15"/>
  <c r="AL65" i="15"/>
  <c r="C66" i="15"/>
  <c r="J66" i="15"/>
  <c r="T66" i="15"/>
  <c r="Y66" i="15"/>
  <c r="AL66" i="15"/>
  <c r="C67" i="15"/>
  <c r="J67" i="15"/>
  <c r="T67" i="15"/>
  <c r="Y67" i="15"/>
  <c r="AL67" i="15"/>
  <c r="C68" i="15"/>
  <c r="J68" i="15"/>
  <c r="T68" i="15"/>
  <c r="Y68" i="15"/>
  <c r="AL68" i="15"/>
  <c r="C69" i="15"/>
  <c r="J69" i="15"/>
  <c r="T69" i="15"/>
  <c r="Y69" i="15"/>
  <c r="AL69" i="15"/>
  <c r="C70" i="15"/>
  <c r="J70" i="15"/>
  <c r="T70" i="15"/>
  <c r="Y70" i="15"/>
  <c r="AL70" i="15"/>
  <c r="C71" i="15"/>
  <c r="J71" i="15"/>
  <c r="T71" i="15"/>
  <c r="Y71" i="15"/>
  <c r="AL71" i="15"/>
  <c r="C72" i="15"/>
  <c r="J72" i="15"/>
  <c r="T72" i="15"/>
  <c r="Y72" i="15"/>
  <c r="AL72" i="15"/>
  <c r="C73" i="15"/>
  <c r="J73" i="15"/>
  <c r="T73" i="15"/>
  <c r="Y73" i="15"/>
  <c r="AL73" i="15"/>
  <c r="C74" i="15"/>
  <c r="J74" i="15"/>
  <c r="T74" i="15"/>
  <c r="Y74" i="15"/>
  <c r="AL74" i="15"/>
  <c r="C75" i="15"/>
  <c r="J75" i="15"/>
  <c r="T75" i="15"/>
  <c r="Y75" i="15"/>
  <c r="AL75" i="15"/>
  <c r="C76" i="15"/>
  <c r="J76" i="15"/>
  <c r="T76" i="15"/>
  <c r="Y76" i="15"/>
  <c r="AL76" i="15"/>
  <c r="C77" i="15"/>
  <c r="J77" i="15"/>
  <c r="T77" i="15"/>
  <c r="Y77" i="15"/>
  <c r="AL77" i="15"/>
  <c r="C78" i="15"/>
  <c r="J78" i="15"/>
  <c r="T78" i="15"/>
  <c r="Y78" i="15"/>
  <c r="AL78" i="15"/>
  <c r="C79" i="15"/>
  <c r="J79" i="15"/>
  <c r="T79" i="15"/>
  <c r="Y79" i="15"/>
  <c r="AL79" i="15"/>
  <c r="C80" i="15"/>
  <c r="J80" i="15"/>
  <c r="T80" i="15"/>
  <c r="Y80" i="15"/>
  <c r="AL80" i="15"/>
  <c r="C81" i="15"/>
  <c r="J81" i="15"/>
  <c r="T81" i="15"/>
  <c r="Y81" i="15"/>
  <c r="AL81" i="15"/>
  <c r="C82" i="15"/>
  <c r="J82" i="15"/>
  <c r="T82" i="15"/>
  <c r="Y82" i="15"/>
  <c r="AL82" i="15"/>
  <c r="C83" i="15"/>
  <c r="J83" i="15"/>
  <c r="T83" i="15"/>
  <c r="Y83" i="15"/>
  <c r="AL83" i="15"/>
  <c r="C84" i="15"/>
  <c r="J84" i="15"/>
  <c r="T84" i="15"/>
  <c r="Y84" i="15"/>
  <c r="AL84" i="15"/>
  <c r="C85" i="15"/>
  <c r="J85" i="15"/>
  <c r="T85" i="15"/>
  <c r="Y85" i="15"/>
  <c r="AL85" i="15"/>
  <c r="C86" i="15"/>
  <c r="J86" i="15"/>
  <c r="T86" i="15"/>
  <c r="Y86" i="15"/>
  <c r="AL86" i="15"/>
  <c r="C87" i="15"/>
  <c r="J87" i="15"/>
  <c r="T87" i="15"/>
  <c r="Y87" i="15"/>
  <c r="AL87" i="15"/>
  <c r="C88" i="15"/>
  <c r="J88" i="15"/>
  <c r="T88" i="15"/>
  <c r="Y88" i="15"/>
  <c r="AL88" i="15"/>
  <c r="C89" i="15"/>
  <c r="J89" i="15"/>
  <c r="T89" i="15"/>
  <c r="Y89" i="15"/>
  <c r="AL89" i="15"/>
  <c r="C90" i="15"/>
  <c r="J90" i="15"/>
  <c r="T90" i="15"/>
  <c r="Y90" i="15"/>
  <c r="AL90" i="15"/>
  <c r="C91" i="15"/>
  <c r="J91" i="15"/>
  <c r="T91" i="15"/>
  <c r="Y91" i="15"/>
  <c r="AL91" i="15"/>
  <c r="C92" i="15"/>
  <c r="J92" i="15"/>
  <c r="T92" i="15"/>
  <c r="Y92" i="15"/>
  <c r="AL92" i="15"/>
  <c r="C93" i="15"/>
  <c r="J93" i="15"/>
  <c r="T93" i="15"/>
  <c r="Y93" i="15"/>
  <c r="AL93" i="15"/>
  <c r="C94" i="15"/>
  <c r="J94" i="15"/>
  <c r="T94" i="15"/>
  <c r="Y94" i="15"/>
  <c r="AL94" i="15"/>
  <c r="C95" i="15"/>
  <c r="J95" i="15"/>
  <c r="T95" i="15"/>
  <c r="Y95" i="15"/>
  <c r="AL95" i="15"/>
  <c r="C96" i="15"/>
  <c r="J96" i="15"/>
  <c r="T96" i="15"/>
  <c r="Y96" i="15"/>
  <c r="AL96" i="15"/>
  <c r="C97" i="15"/>
  <c r="J97" i="15"/>
  <c r="T97" i="15"/>
  <c r="Y97" i="15"/>
  <c r="AL97" i="15"/>
  <c r="C98" i="15"/>
  <c r="J98" i="15"/>
  <c r="T98" i="15"/>
  <c r="Y98" i="15"/>
  <c r="AL98" i="15"/>
  <c r="C99" i="15"/>
  <c r="J99" i="15"/>
  <c r="T99" i="15"/>
  <c r="Y99" i="15"/>
  <c r="AL99" i="15"/>
  <c r="C100" i="15"/>
  <c r="J100" i="15"/>
  <c r="T100" i="15"/>
  <c r="Y100" i="15"/>
  <c r="AL100" i="15"/>
  <c r="C101" i="15"/>
  <c r="J101" i="15"/>
  <c r="T101" i="15"/>
  <c r="Y101" i="15"/>
  <c r="AL101" i="15"/>
  <c r="C102" i="15"/>
  <c r="J102" i="15"/>
  <c r="T102" i="15"/>
  <c r="Y102" i="15"/>
  <c r="AL102" i="15"/>
  <c r="C103" i="15"/>
  <c r="J103" i="15"/>
  <c r="T103" i="15"/>
  <c r="Y103" i="15"/>
  <c r="AL103" i="15"/>
  <c r="C104" i="15"/>
  <c r="J104" i="15"/>
  <c r="T104" i="15"/>
  <c r="Y104" i="15"/>
  <c r="AL104" i="15"/>
  <c r="C105" i="15"/>
  <c r="J105" i="15"/>
  <c r="T105" i="15"/>
  <c r="Y105" i="15"/>
  <c r="AL105" i="15"/>
  <c r="C106" i="15"/>
  <c r="J106" i="15"/>
  <c r="T106" i="15"/>
  <c r="Y106" i="15"/>
  <c r="AL106" i="15"/>
  <c r="C107" i="15"/>
  <c r="J107" i="15"/>
  <c r="T107" i="15"/>
  <c r="Y107" i="15"/>
  <c r="AL107" i="15"/>
  <c r="C108" i="15"/>
  <c r="J108" i="15"/>
  <c r="T108" i="15"/>
  <c r="Y108" i="15"/>
  <c r="AL108" i="15"/>
  <c r="C109" i="15"/>
  <c r="J109" i="15"/>
  <c r="T109" i="15"/>
  <c r="Y109" i="15"/>
  <c r="AL109" i="15"/>
  <c r="C110" i="15"/>
  <c r="J110" i="15"/>
  <c r="T110" i="15"/>
  <c r="Y110" i="15"/>
  <c r="AL110" i="15"/>
  <c r="C111" i="15"/>
  <c r="J111" i="15"/>
  <c r="T111" i="15"/>
  <c r="Y111" i="15"/>
  <c r="AL111" i="15"/>
  <c r="C112" i="15"/>
  <c r="J112" i="15"/>
  <c r="T112" i="15"/>
  <c r="Y112" i="15"/>
  <c r="AL112" i="15"/>
  <c r="C113" i="15"/>
  <c r="J113" i="15"/>
  <c r="T113" i="15"/>
  <c r="Y113" i="15"/>
  <c r="AL113" i="15"/>
  <c r="C114" i="15"/>
  <c r="J114" i="15"/>
  <c r="T114" i="15"/>
  <c r="Y114" i="15"/>
  <c r="AL114" i="15"/>
  <c r="C115" i="15"/>
  <c r="J115" i="15"/>
  <c r="T115" i="15"/>
  <c r="Y115" i="15"/>
  <c r="AL115" i="15"/>
  <c r="C116" i="15"/>
  <c r="J116" i="15"/>
  <c r="T116" i="15"/>
  <c r="Y116" i="15"/>
  <c r="AL116" i="15"/>
  <c r="C117" i="15"/>
  <c r="J117" i="15"/>
  <c r="T117" i="15"/>
  <c r="Y117" i="15"/>
  <c r="AL117" i="15"/>
  <c r="C118" i="15"/>
  <c r="J118" i="15"/>
  <c r="T118" i="15"/>
  <c r="Y118" i="15"/>
  <c r="AL118" i="15"/>
  <c r="C119" i="15"/>
  <c r="J119" i="15"/>
  <c r="T119" i="15"/>
  <c r="Y119" i="15"/>
  <c r="AL119" i="15"/>
  <c r="C120" i="15"/>
  <c r="J120" i="15"/>
  <c r="T120" i="15"/>
  <c r="Y120" i="15"/>
  <c r="AL120" i="15"/>
  <c r="C121" i="15"/>
  <c r="J121" i="15"/>
  <c r="T121" i="15"/>
  <c r="Y121" i="15"/>
  <c r="AL121" i="15"/>
  <c r="C122" i="15"/>
  <c r="J122" i="15"/>
  <c r="T122" i="15"/>
  <c r="Y122" i="15"/>
  <c r="AL122" i="15"/>
  <c r="C123" i="15"/>
  <c r="J123" i="15"/>
  <c r="T123" i="15"/>
  <c r="Y123" i="15"/>
  <c r="AL123" i="15"/>
  <c r="C124" i="15"/>
  <c r="J124" i="15"/>
  <c r="T124" i="15"/>
  <c r="Y124" i="15"/>
  <c r="AL124" i="15"/>
  <c r="C125" i="15"/>
  <c r="J125" i="15"/>
  <c r="T125" i="15"/>
  <c r="Y125" i="15"/>
  <c r="AL125" i="15"/>
  <c r="C126" i="15"/>
  <c r="J126" i="15"/>
  <c r="T126" i="15"/>
  <c r="Y126" i="15"/>
  <c r="AL126" i="15"/>
  <c r="C127" i="15"/>
  <c r="J127" i="15"/>
  <c r="T127" i="15"/>
  <c r="Y127" i="15"/>
  <c r="AL127" i="15"/>
  <c r="C128" i="15"/>
  <c r="J128" i="15"/>
  <c r="T128" i="15"/>
  <c r="Y128" i="15"/>
  <c r="AL128" i="15"/>
  <c r="C129" i="15"/>
  <c r="J129" i="15"/>
  <c r="T129" i="15"/>
  <c r="Y129" i="15"/>
  <c r="AL129" i="15"/>
  <c r="C130" i="15"/>
  <c r="J130" i="15"/>
  <c r="T130" i="15"/>
  <c r="Y130" i="15"/>
  <c r="AL130" i="15"/>
  <c r="C131" i="15"/>
  <c r="J131" i="15"/>
  <c r="T131" i="15"/>
  <c r="Y131" i="15"/>
  <c r="AL131" i="15"/>
  <c r="C132" i="15"/>
  <c r="J132" i="15"/>
  <c r="T132" i="15"/>
  <c r="Y132" i="15"/>
  <c r="AL132" i="15"/>
  <c r="C133" i="15"/>
  <c r="J133" i="15"/>
  <c r="T133" i="15"/>
  <c r="Y133" i="15"/>
  <c r="AL133" i="15"/>
  <c r="C134" i="15"/>
  <c r="J134" i="15"/>
  <c r="T134" i="15"/>
  <c r="Y134" i="15"/>
  <c r="AL134" i="15"/>
  <c r="C135" i="15"/>
  <c r="J135" i="15"/>
  <c r="T135" i="15"/>
  <c r="Y135" i="15"/>
  <c r="AL135" i="15"/>
  <c r="C136" i="15"/>
  <c r="J136" i="15"/>
  <c r="T136" i="15"/>
  <c r="Y136" i="15"/>
  <c r="AL136" i="15"/>
  <c r="C137" i="15"/>
  <c r="J137" i="15"/>
  <c r="T137" i="15"/>
  <c r="Y137" i="15"/>
  <c r="AL137" i="15"/>
  <c r="C138" i="15"/>
  <c r="J138" i="15"/>
  <c r="T138" i="15"/>
  <c r="Y138" i="15"/>
  <c r="AL138" i="15"/>
  <c r="C139" i="15"/>
  <c r="J139" i="15"/>
  <c r="T139" i="15"/>
  <c r="Y139" i="15"/>
  <c r="AL139" i="15"/>
  <c r="C140" i="15"/>
  <c r="J140" i="15"/>
  <c r="T140" i="15"/>
  <c r="Y140" i="15"/>
  <c r="AL140" i="15"/>
  <c r="C141" i="15"/>
  <c r="J141" i="15"/>
  <c r="T141" i="15"/>
  <c r="Y141" i="15"/>
  <c r="AL141" i="15"/>
  <c r="C142" i="15"/>
  <c r="J142" i="15"/>
  <c r="T142" i="15"/>
  <c r="Y142" i="15"/>
  <c r="AL142" i="15"/>
  <c r="C143" i="15"/>
  <c r="J143" i="15"/>
  <c r="T143" i="15"/>
  <c r="Y143" i="15"/>
  <c r="AL143" i="15"/>
  <c r="C144" i="15"/>
  <c r="J144" i="15"/>
  <c r="T144" i="15"/>
  <c r="Y144" i="15"/>
  <c r="AL144" i="15"/>
  <c r="C145" i="15"/>
  <c r="J145" i="15"/>
  <c r="T145" i="15"/>
  <c r="Y145" i="15"/>
  <c r="AL145" i="15"/>
  <c r="C146" i="15"/>
  <c r="J146" i="15"/>
  <c r="T146" i="15"/>
  <c r="Y146" i="15"/>
  <c r="AL146" i="15"/>
  <c r="C147" i="15"/>
  <c r="J147" i="15"/>
  <c r="T147" i="15"/>
  <c r="Y147" i="15"/>
  <c r="AL147" i="15"/>
  <c r="C148" i="15"/>
  <c r="J148" i="15"/>
  <c r="T148" i="15"/>
  <c r="Y148" i="15"/>
  <c r="AL148" i="15"/>
  <c r="C149" i="15"/>
  <c r="J149" i="15"/>
  <c r="T149" i="15"/>
  <c r="Y149" i="15"/>
  <c r="AL149" i="15"/>
  <c r="C150" i="15"/>
  <c r="J150" i="15"/>
  <c r="T150" i="15"/>
  <c r="Y150" i="15"/>
  <c r="AL150" i="15"/>
  <c r="C151" i="15"/>
  <c r="J151" i="15"/>
  <c r="T151" i="15"/>
  <c r="Y151" i="15"/>
  <c r="AL151" i="15"/>
  <c r="C152" i="15"/>
  <c r="J152" i="15"/>
  <c r="T152" i="15"/>
  <c r="Y152" i="15"/>
  <c r="AL152" i="15"/>
  <c r="C153" i="15"/>
  <c r="J153" i="15"/>
  <c r="T153" i="15"/>
  <c r="Y153" i="15"/>
  <c r="AL153" i="15"/>
  <c r="C154" i="15"/>
  <c r="J154" i="15"/>
  <c r="T154" i="15"/>
  <c r="Y154" i="15"/>
  <c r="AL154" i="15"/>
  <c r="C155" i="15"/>
  <c r="J155" i="15"/>
  <c r="T155" i="15"/>
  <c r="Y155" i="15"/>
  <c r="AL155" i="15"/>
  <c r="C156" i="15"/>
  <c r="J156" i="15"/>
  <c r="T156" i="15"/>
  <c r="Y156" i="15"/>
  <c r="AL156" i="15"/>
  <c r="C157" i="15"/>
  <c r="J157" i="15"/>
  <c r="T157" i="15"/>
  <c r="Y157" i="15"/>
  <c r="AL157" i="15"/>
  <c r="C158" i="15"/>
  <c r="J158" i="15"/>
  <c r="T158" i="15"/>
  <c r="Y158" i="15"/>
  <c r="AL158" i="15"/>
  <c r="C159" i="15"/>
  <c r="J159" i="15"/>
  <c r="T159" i="15"/>
  <c r="Y159" i="15"/>
  <c r="AL159" i="15"/>
  <c r="C160" i="15"/>
  <c r="J160" i="15"/>
  <c r="T160" i="15"/>
  <c r="Y160" i="15"/>
  <c r="AL160" i="15"/>
  <c r="C161" i="15"/>
  <c r="J161" i="15"/>
  <c r="T161" i="15"/>
  <c r="Y161" i="15"/>
  <c r="AL161" i="15"/>
  <c r="C162" i="15"/>
  <c r="J162" i="15"/>
  <c r="T162" i="15"/>
  <c r="Y162" i="15"/>
  <c r="AL162" i="15"/>
  <c r="C163" i="15"/>
  <c r="J163" i="15"/>
  <c r="T163" i="15"/>
  <c r="Y163" i="15"/>
  <c r="AL163" i="15"/>
  <c r="C164" i="15"/>
  <c r="J164" i="15"/>
  <c r="T164" i="15"/>
  <c r="Y164" i="15"/>
  <c r="AL164" i="15"/>
  <c r="C165" i="15"/>
  <c r="J165" i="15"/>
  <c r="T165" i="15"/>
  <c r="Y165" i="15"/>
  <c r="AL165" i="15"/>
  <c r="C166" i="15"/>
  <c r="J166" i="15"/>
  <c r="T166" i="15"/>
  <c r="Y166" i="15"/>
  <c r="AL166" i="15"/>
  <c r="C167" i="15"/>
  <c r="J167" i="15"/>
  <c r="T167" i="15"/>
  <c r="Y167" i="15"/>
  <c r="AL167" i="15"/>
  <c r="C168" i="15"/>
  <c r="J168" i="15"/>
  <c r="T168" i="15"/>
  <c r="Y168" i="15"/>
  <c r="AL168" i="15"/>
  <c r="C169" i="15"/>
  <c r="J169" i="15"/>
  <c r="T169" i="15"/>
  <c r="Y169" i="15"/>
  <c r="AL169" i="15"/>
  <c r="C170" i="15"/>
  <c r="J170" i="15"/>
  <c r="T170" i="15"/>
  <c r="Y170" i="15"/>
  <c r="AL170" i="15"/>
  <c r="C171" i="15"/>
  <c r="J171" i="15"/>
  <c r="T171" i="15"/>
  <c r="Y171" i="15"/>
  <c r="AL171" i="15"/>
  <c r="C172" i="15"/>
  <c r="J172" i="15"/>
  <c r="T172" i="15"/>
  <c r="Y172" i="15"/>
  <c r="AL172" i="15"/>
  <c r="C173" i="15"/>
  <c r="J173" i="15"/>
  <c r="T173" i="15"/>
  <c r="Y173" i="15"/>
  <c r="AL173" i="15"/>
  <c r="C174" i="15"/>
  <c r="J174" i="15"/>
  <c r="T174" i="15"/>
  <c r="Y174" i="15"/>
  <c r="AL174" i="15"/>
  <c r="C175" i="15"/>
  <c r="J175" i="15"/>
  <c r="T175" i="15"/>
  <c r="Y175" i="15"/>
  <c r="AL175" i="15"/>
  <c r="C176" i="15"/>
  <c r="J176" i="15"/>
  <c r="T176" i="15"/>
  <c r="Y176" i="15"/>
  <c r="AL176" i="15"/>
  <c r="C177" i="15"/>
  <c r="J177" i="15"/>
  <c r="T177" i="15"/>
  <c r="Y177" i="15"/>
  <c r="AL177" i="15"/>
  <c r="C178" i="15"/>
  <c r="J178" i="15"/>
  <c r="T178" i="15"/>
  <c r="Y178" i="15"/>
  <c r="AL178" i="15"/>
  <c r="C179" i="15"/>
  <c r="J179" i="15"/>
  <c r="T179" i="15"/>
  <c r="Y179" i="15"/>
  <c r="AL179" i="15"/>
  <c r="C180" i="15"/>
  <c r="J180" i="15"/>
  <c r="T180" i="15"/>
  <c r="Y180" i="15"/>
  <c r="AL180" i="15"/>
  <c r="C181" i="15"/>
  <c r="J181" i="15"/>
  <c r="T181" i="15"/>
  <c r="Y181" i="15"/>
  <c r="AL181" i="15"/>
  <c r="C182" i="15"/>
  <c r="J182" i="15"/>
  <c r="T182" i="15"/>
  <c r="Y182" i="15"/>
  <c r="AL182" i="15"/>
  <c r="C183" i="15"/>
  <c r="J183" i="15"/>
  <c r="T183" i="15"/>
  <c r="Y183" i="15"/>
  <c r="AL183" i="15"/>
  <c r="C184" i="15"/>
  <c r="J184" i="15"/>
  <c r="T184" i="15"/>
  <c r="Y184" i="15"/>
  <c r="AL184" i="15"/>
  <c r="C185" i="15"/>
  <c r="J185" i="15"/>
  <c r="T185" i="15"/>
  <c r="Y185" i="15"/>
  <c r="AL185" i="15"/>
  <c r="C186" i="15"/>
  <c r="J186" i="15"/>
  <c r="T186" i="15"/>
  <c r="Y186" i="15"/>
  <c r="AL186" i="15"/>
  <c r="C187" i="15"/>
  <c r="J187" i="15"/>
  <c r="T187" i="15"/>
  <c r="Y187" i="15"/>
  <c r="AL187" i="15"/>
  <c r="C188" i="15"/>
  <c r="J188" i="15"/>
  <c r="T188" i="15"/>
  <c r="Y188" i="15"/>
  <c r="AL188" i="15"/>
  <c r="C189" i="15"/>
  <c r="J189" i="15"/>
  <c r="T189" i="15"/>
  <c r="Y189" i="15"/>
  <c r="AL189" i="15"/>
  <c r="C190" i="15"/>
  <c r="J190" i="15"/>
  <c r="T190" i="15"/>
  <c r="Y190" i="15"/>
  <c r="AL190" i="15"/>
  <c r="C191" i="15"/>
  <c r="J191" i="15"/>
  <c r="T191" i="15"/>
  <c r="Y191" i="15"/>
  <c r="AL191" i="15"/>
  <c r="C192" i="15"/>
  <c r="J192" i="15"/>
  <c r="T192" i="15"/>
  <c r="Y192" i="15"/>
  <c r="AL192" i="15"/>
  <c r="C193" i="15"/>
  <c r="J193" i="15"/>
  <c r="T193" i="15"/>
  <c r="Y193" i="15"/>
  <c r="AL193" i="15"/>
  <c r="C194" i="15"/>
  <c r="J194" i="15"/>
  <c r="T194" i="15"/>
  <c r="Y194" i="15"/>
  <c r="AL194" i="15"/>
  <c r="C195" i="15"/>
  <c r="J195" i="15"/>
  <c r="T195" i="15"/>
  <c r="Y195" i="15"/>
  <c r="AL195" i="15"/>
  <c r="C196" i="15"/>
  <c r="J196" i="15"/>
  <c r="T196" i="15"/>
  <c r="Y196" i="15"/>
  <c r="AL196" i="15"/>
  <c r="C197" i="15"/>
  <c r="J197" i="15"/>
  <c r="T197" i="15"/>
  <c r="Y197" i="15"/>
  <c r="AL197" i="15"/>
  <c r="C198" i="15"/>
  <c r="J198" i="15"/>
  <c r="T198" i="15"/>
  <c r="Y198" i="15"/>
  <c r="AL198" i="15"/>
  <c r="C199" i="15"/>
  <c r="J199" i="15"/>
  <c r="T199" i="15"/>
  <c r="Y199" i="15"/>
  <c r="AL199" i="15"/>
  <c r="C200" i="15"/>
  <c r="J200" i="15"/>
  <c r="T200" i="15"/>
  <c r="Y200" i="15"/>
  <c r="AL200" i="15"/>
  <c r="C201" i="15"/>
  <c r="J201" i="15"/>
  <c r="T201" i="15"/>
  <c r="Y201" i="15"/>
  <c r="AL201" i="15"/>
  <c r="C202" i="15"/>
  <c r="J202" i="15"/>
  <c r="T202" i="15"/>
  <c r="Y202" i="15"/>
  <c r="AL202" i="15"/>
  <c r="C203" i="15"/>
  <c r="J203" i="15"/>
  <c r="T203" i="15"/>
  <c r="Y203" i="15"/>
  <c r="AL203" i="15"/>
  <c r="C204" i="15"/>
  <c r="J204" i="15"/>
  <c r="T204" i="15"/>
  <c r="Y204" i="15"/>
  <c r="AL204" i="15"/>
  <c r="C205" i="15"/>
  <c r="J205" i="15"/>
  <c r="T205" i="15"/>
  <c r="Y205" i="15"/>
  <c r="AL205" i="15"/>
  <c r="C206" i="15"/>
  <c r="J206" i="15"/>
  <c r="T206" i="15"/>
  <c r="Y206" i="15"/>
  <c r="AL206" i="15"/>
  <c r="C207" i="15"/>
  <c r="J207" i="15"/>
  <c r="T207" i="15"/>
  <c r="Y207" i="15"/>
  <c r="AL207" i="15"/>
  <c r="C208" i="15"/>
  <c r="J208" i="15"/>
  <c r="T208" i="15"/>
  <c r="Y208" i="15"/>
  <c r="AL208" i="15"/>
  <c r="C209" i="15"/>
  <c r="J209" i="15"/>
  <c r="T209" i="15"/>
  <c r="Y209" i="15"/>
  <c r="AL209" i="15"/>
  <c r="C210" i="15"/>
  <c r="J210" i="15"/>
  <c r="T210" i="15"/>
  <c r="Y210" i="15"/>
  <c r="AL210" i="15"/>
  <c r="C211" i="15"/>
  <c r="J211" i="15"/>
  <c r="T211" i="15"/>
  <c r="Y211" i="15"/>
  <c r="AL211" i="15"/>
  <c r="C212" i="15"/>
  <c r="J212" i="15"/>
  <c r="T212" i="15"/>
  <c r="Y212" i="15"/>
  <c r="AL212" i="15"/>
  <c r="C213" i="15"/>
  <c r="J213" i="15"/>
  <c r="T213" i="15"/>
  <c r="Y213" i="15"/>
  <c r="AL213" i="15"/>
  <c r="C214" i="15"/>
  <c r="J214" i="15"/>
  <c r="T214" i="15"/>
  <c r="Y214" i="15"/>
  <c r="AL214" i="15"/>
  <c r="C215" i="15"/>
  <c r="J215" i="15"/>
  <c r="T215" i="15"/>
  <c r="Y215" i="15"/>
  <c r="AL215" i="15"/>
  <c r="C216" i="15"/>
  <c r="J216" i="15"/>
  <c r="T216" i="15"/>
  <c r="Y216" i="15"/>
  <c r="AL216" i="15"/>
  <c r="C217" i="15"/>
  <c r="J217" i="15"/>
  <c r="T217" i="15"/>
  <c r="Y217" i="15"/>
  <c r="AL217" i="15"/>
  <c r="C218" i="15"/>
  <c r="J218" i="15"/>
  <c r="T218" i="15"/>
  <c r="Y218" i="15"/>
  <c r="AL218" i="15"/>
  <c r="C219" i="15"/>
  <c r="J219" i="15"/>
  <c r="T219" i="15"/>
  <c r="Y219" i="15"/>
  <c r="AL219" i="15"/>
  <c r="C220" i="15"/>
  <c r="J220" i="15"/>
  <c r="T220" i="15"/>
  <c r="Y220" i="15"/>
  <c r="AL220" i="15"/>
  <c r="C221" i="15"/>
  <c r="J221" i="15"/>
  <c r="T221" i="15"/>
  <c r="Y221" i="15"/>
  <c r="AL221" i="15"/>
  <c r="C222" i="15"/>
  <c r="J222" i="15"/>
  <c r="T222" i="15"/>
  <c r="Y222" i="15"/>
  <c r="AL222" i="15"/>
  <c r="C223" i="15"/>
  <c r="J223" i="15"/>
  <c r="T223" i="15"/>
  <c r="Y223" i="15"/>
  <c r="AL223" i="15"/>
  <c r="C224" i="15"/>
  <c r="J224" i="15"/>
  <c r="T224" i="15"/>
  <c r="Y224" i="15"/>
  <c r="AL224" i="15"/>
  <c r="C225" i="15"/>
  <c r="J225" i="15"/>
  <c r="T225" i="15"/>
  <c r="Y225" i="15"/>
  <c r="AL225" i="15"/>
  <c r="C226" i="15"/>
  <c r="J226" i="15"/>
  <c r="T226" i="15"/>
  <c r="Y226" i="15"/>
  <c r="AL226" i="15"/>
  <c r="C227" i="15"/>
  <c r="J227" i="15"/>
  <c r="T227" i="15"/>
  <c r="Y227" i="15"/>
  <c r="AL227" i="15"/>
  <c r="C228" i="15"/>
  <c r="J228" i="15"/>
  <c r="T228" i="15"/>
  <c r="Y228" i="15"/>
  <c r="AL228" i="15"/>
  <c r="C229" i="15"/>
  <c r="J229" i="15"/>
  <c r="T229" i="15"/>
  <c r="Y229" i="15"/>
  <c r="AL229" i="15"/>
  <c r="C230" i="15"/>
  <c r="J230" i="15"/>
  <c r="T230" i="15"/>
  <c r="Y230" i="15"/>
  <c r="AL230" i="15"/>
  <c r="C231" i="15"/>
  <c r="J231" i="15"/>
  <c r="T231" i="15"/>
  <c r="Y231" i="15"/>
  <c r="AL231" i="15"/>
  <c r="C232" i="15"/>
  <c r="J232" i="15"/>
  <c r="T232" i="15"/>
  <c r="Y232" i="15"/>
  <c r="AL232" i="15"/>
  <c r="C233" i="15"/>
  <c r="J233" i="15"/>
  <c r="T233" i="15"/>
  <c r="Y233" i="15"/>
  <c r="AL233" i="15"/>
  <c r="C234" i="15"/>
  <c r="J234" i="15"/>
  <c r="T234" i="15"/>
  <c r="Y234" i="15"/>
  <c r="AL234" i="15"/>
  <c r="C235" i="15"/>
  <c r="J235" i="15"/>
  <c r="T235" i="15"/>
  <c r="Y235" i="15"/>
  <c r="AL235" i="15"/>
  <c r="C236" i="15"/>
  <c r="J236" i="15"/>
  <c r="T236" i="15"/>
  <c r="Y236" i="15"/>
  <c r="AL236" i="15"/>
  <c r="C237" i="15"/>
  <c r="J237" i="15"/>
  <c r="T237" i="15"/>
  <c r="Y237" i="15"/>
  <c r="AL237" i="15"/>
  <c r="C238" i="15"/>
  <c r="J238" i="15"/>
  <c r="T238" i="15"/>
  <c r="Y238" i="15"/>
  <c r="AL238" i="15"/>
  <c r="C239" i="15"/>
  <c r="J239" i="15"/>
  <c r="T239" i="15"/>
  <c r="Y239" i="15"/>
  <c r="AL239" i="15"/>
  <c r="C240" i="15"/>
  <c r="J240" i="15"/>
  <c r="T240" i="15"/>
  <c r="Y240" i="15"/>
  <c r="AL240" i="15"/>
  <c r="C241" i="15"/>
  <c r="J241" i="15"/>
  <c r="T241" i="15"/>
  <c r="Y241" i="15"/>
  <c r="AL241" i="15"/>
  <c r="C242" i="15"/>
  <c r="J242" i="15"/>
  <c r="T242" i="15"/>
  <c r="Y242" i="15"/>
  <c r="AL242" i="15"/>
  <c r="C243" i="15"/>
  <c r="J243" i="15"/>
  <c r="T243" i="15"/>
  <c r="Y243" i="15"/>
  <c r="AL243" i="15"/>
  <c r="C244" i="15"/>
  <c r="J244" i="15"/>
  <c r="T244" i="15"/>
  <c r="Y244" i="15"/>
  <c r="AL244" i="15"/>
  <c r="C245" i="15"/>
  <c r="J245" i="15"/>
  <c r="T245" i="15"/>
  <c r="Y245" i="15"/>
  <c r="AL245" i="15"/>
  <c r="C246" i="15"/>
  <c r="J246" i="15"/>
  <c r="T246" i="15"/>
  <c r="Y246" i="15"/>
  <c r="AL246" i="15"/>
  <c r="C247" i="15"/>
  <c r="J247" i="15"/>
  <c r="T247" i="15"/>
  <c r="Y247" i="15"/>
  <c r="AL247" i="15"/>
  <c r="C248" i="15"/>
  <c r="J248" i="15"/>
  <c r="T248" i="15"/>
  <c r="Y248" i="15"/>
  <c r="AL248" i="15"/>
  <c r="C249" i="15"/>
  <c r="J249" i="15"/>
  <c r="T249" i="15"/>
  <c r="Y249" i="15"/>
  <c r="AL249" i="15"/>
  <c r="C250" i="15"/>
  <c r="J250" i="15"/>
  <c r="T250" i="15"/>
  <c r="Y250" i="15"/>
  <c r="AL250" i="15"/>
  <c r="C251" i="15"/>
  <c r="J251" i="15"/>
  <c r="T251" i="15"/>
  <c r="Y251" i="15"/>
  <c r="AL251" i="15"/>
  <c r="C252" i="15"/>
  <c r="J252" i="15"/>
  <c r="T252" i="15"/>
  <c r="Y252" i="15"/>
  <c r="AL252" i="15"/>
  <c r="C253" i="15"/>
  <c r="J253" i="15"/>
  <c r="T253" i="15"/>
  <c r="Y253" i="15"/>
  <c r="AL253" i="15"/>
  <c r="C254" i="15"/>
  <c r="J254" i="15"/>
  <c r="T254" i="15"/>
  <c r="Y254" i="15"/>
  <c r="AL254" i="15"/>
  <c r="C255" i="15"/>
  <c r="J255" i="15"/>
  <c r="T255" i="15"/>
  <c r="Y255" i="15"/>
  <c r="AL255" i="15"/>
  <c r="C256" i="15"/>
  <c r="J256" i="15"/>
  <c r="T256" i="15"/>
  <c r="Y256" i="15"/>
  <c r="AL256" i="15"/>
  <c r="C257" i="15"/>
  <c r="J257" i="15"/>
  <c r="T257" i="15"/>
  <c r="Y257" i="15"/>
  <c r="AL257" i="15"/>
  <c r="C258" i="15"/>
  <c r="J258" i="15"/>
  <c r="T258" i="15"/>
  <c r="Y258" i="15"/>
  <c r="AL258" i="15"/>
  <c r="C259" i="15"/>
  <c r="J259" i="15"/>
  <c r="T259" i="15"/>
  <c r="Y259" i="15"/>
  <c r="AL259" i="15"/>
  <c r="C260" i="15"/>
  <c r="J260" i="15"/>
  <c r="T260" i="15"/>
  <c r="Y260" i="15"/>
  <c r="AL260" i="15"/>
  <c r="C261" i="15"/>
  <c r="J261" i="15"/>
  <c r="T261" i="15"/>
  <c r="Y261" i="15"/>
  <c r="AL261" i="15"/>
  <c r="C262" i="15"/>
  <c r="J262" i="15"/>
  <c r="T262" i="15"/>
  <c r="Y262" i="15"/>
  <c r="AL262" i="15"/>
  <c r="C263" i="15"/>
  <c r="J263" i="15"/>
  <c r="T263" i="15"/>
  <c r="Y263" i="15"/>
  <c r="AL263" i="15"/>
  <c r="C264" i="15"/>
  <c r="J264" i="15"/>
  <c r="T264" i="15"/>
  <c r="Y264" i="15"/>
  <c r="AL264" i="15"/>
  <c r="C265" i="15"/>
  <c r="J265" i="15"/>
  <c r="T265" i="15"/>
  <c r="Y265" i="15"/>
  <c r="AL265" i="15"/>
  <c r="C266" i="15"/>
  <c r="J266" i="15"/>
  <c r="T266" i="15"/>
  <c r="Y266" i="15"/>
  <c r="AL266" i="15"/>
  <c r="C267" i="15"/>
  <c r="J267" i="15"/>
  <c r="T267" i="15"/>
  <c r="Y267" i="15"/>
  <c r="AL267" i="15"/>
  <c r="C268" i="15"/>
  <c r="J268" i="15"/>
  <c r="T268" i="15"/>
  <c r="Y268" i="15"/>
  <c r="AL268" i="15"/>
  <c r="C269" i="15"/>
  <c r="J269" i="15"/>
  <c r="T269" i="15"/>
  <c r="Y269" i="15"/>
  <c r="AL269" i="15"/>
  <c r="C270" i="15"/>
  <c r="J270" i="15"/>
  <c r="T270" i="15"/>
  <c r="Y270" i="15"/>
  <c r="AL270" i="15"/>
  <c r="C271" i="15"/>
  <c r="J271" i="15"/>
  <c r="T271" i="15"/>
  <c r="Y271" i="15"/>
  <c r="AL271" i="15"/>
  <c r="C272" i="15"/>
  <c r="J272" i="15"/>
  <c r="T272" i="15"/>
  <c r="Y272" i="15"/>
  <c r="AL272" i="15"/>
  <c r="C273" i="15"/>
  <c r="J273" i="15"/>
  <c r="T273" i="15"/>
  <c r="Y273" i="15"/>
  <c r="AL273" i="15"/>
  <c r="C274" i="15"/>
  <c r="J274" i="15"/>
  <c r="T274" i="15"/>
  <c r="Y274" i="15"/>
  <c r="AL274" i="15"/>
  <c r="C275" i="15"/>
  <c r="J275" i="15"/>
  <c r="T275" i="15"/>
  <c r="Y275" i="15"/>
  <c r="AL275" i="15"/>
  <c r="C276" i="15"/>
  <c r="J276" i="15"/>
  <c r="T276" i="15"/>
  <c r="Y276" i="15"/>
  <c r="AL276" i="15"/>
  <c r="C277" i="15"/>
  <c r="J277" i="15"/>
  <c r="T277" i="15"/>
  <c r="Y277" i="15"/>
  <c r="AL277" i="15"/>
  <c r="C278" i="15"/>
  <c r="J278" i="15"/>
  <c r="T278" i="15"/>
  <c r="Y278" i="15"/>
  <c r="AL278" i="15"/>
  <c r="C279" i="15"/>
  <c r="J279" i="15"/>
  <c r="T279" i="15"/>
  <c r="Y279" i="15"/>
  <c r="AL279" i="15"/>
  <c r="C280" i="15"/>
  <c r="J280" i="15"/>
  <c r="T280" i="15"/>
  <c r="Y280" i="15"/>
  <c r="AL280" i="15"/>
  <c r="C281" i="15"/>
  <c r="J281" i="15"/>
  <c r="T281" i="15"/>
  <c r="Y281" i="15"/>
  <c r="AL281" i="15"/>
  <c r="C282" i="15"/>
  <c r="J282" i="15"/>
  <c r="T282" i="15"/>
  <c r="Y282" i="15"/>
  <c r="AL282" i="15"/>
  <c r="C283" i="15"/>
  <c r="J283" i="15"/>
  <c r="T283" i="15"/>
  <c r="Y283" i="15"/>
  <c r="AL283" i="15"/>
  <c r="C284" i="15"/>
  <c r="J284" i="15"/>
  <c r="T284" i="15"/>
  <c r="Y284" i="15"/>
  <c r="AL284" i="15"/>
  <c r="C285" i="15"/>
  <c r="J285" i="15"/>
  <c r="T285" i="15"/>
  <c r="Y285" i="15"/>
  <c r="AL285" i="15"/>
  <c r="C286" i="15"/>
  <c r="J286" i="15"/>
  <c r="T286" i="15"/>
  <c r="Y286" i="15"/>
  <c r="AL286" i="15"/>
  <c r="C287" i="15"/>
  <c r="J287" i="15"/>
  <c r="T287" i="15"/>
  <c r="Y287" i="15"/>
  <c r="AL287" i="15"/>
  <c r="C288" i="15"/>
  <c r="J288" i="15"/>
  <c r="T288" i="15"/>
  <c r="Y288" i="15"/>
  <c r="AL288" i="15"/>
  <c r="C289" i="15"/>
  <c r="J289" i="15"/>
  <c r="T289" i="15"/>
  <c r="Y289" i="15"/>
  <c r="AL289" i="15"/>
  <c r="C290" i="15"/>
  <c r="J290" i="15"/>
  <c r="T290" i="15"/>
  <c r="Y290" i="15"/>
  <c r="AL290" i="15"/>
  <c r="C291" i="15"/>
  <c r="J291" i="15"/>
  <c r="T291" i="15"/>
  <c r="Y291" i="15"/>
  <c r="AL291" i="15"/>
  <c r="C292" i="15"/>
  <c r="J292" i="15"/>
  <c r="T292" i="15"/>
  <c r="Y292" i="15"/>
  <c r="AL292" i="15"/>
  <c r="C293" i="15"/>
  <c r="J293" i="15"/>
  <c r="T293" i="15"/>
  <c r="Y293" i="15"/>
  <c r="AL293" i="15"/>
  <c r="C294" i="15"/>
  <c r="J294" i="15"/>
  <c r="T294" i="15"/>
  <c r="Y294" i="15"/>
  <c r="AL294" i="15"/>
  <c r="C295" i="15"/>
  <c r="J295" i="15"/>
  <c r="T295" i="15"/>
  <c r="Y295" i="15"/>
  <c r="AL295" i="15"/>
  <c r="C296" i="15"/>
  <c r="J296" i="15"/>
  <c r="T296" i="15"/>
  <c r="Y296" i="15"/>
  <c r="AL296" i="15"/>
  <c r="C297" i="15"/>
  <c r="J297" i="15"/>
  <c r="T297" i="15"/>
  <c r="Y297" i="15"/>
  <c r="AL297" i="15"/>
  <c r="C298" i="15"/>
  <c r="J298" i="15"/>
  <c r="T298" i="15"/>
  <c r="Y298" i="15"/>
  <c r="AL298" i="15"/>
  <c r="C299" i="15"/>
  <c r="J299" i="15"/>
  <c r="T299" i="15"/>
  <c r="Y299" i="15"/>
  <c r="AL299" i="15"/>
  <c r="C300" i="15"/>
  <c r="J300" i="15"/>
  <c r="T300" i="15"/>
  <c r="Y300" i="15"/>
  <c r="AL300" i="15"/>
  <c r="C301" i="15"/>
  <c r="J301" i="15"/>
  <c r="T301" i="15"/>
  <c r="Y301" i="15"/>
  <c r="AL301" i="15"/>
  <c r="C302" i="15"/>
  <c r="J302" i="15"/>
  <c r="T302" i="15"/>
  <c r="Y302" i="15"/>
  <c r="AL302" i="15"/>
  <c r="C303" i="15"/>
  <c r="J303" i="15"/>
  <c r="T303" i="15"/>
  <c r="Y303" i="15"/>
  <c r="AL303" i="15"/>
  <c r="C304" i="15"/>
  <c r="J304" i="15"/>
  <c r="T304" i="15"/>
  <c r="Y304" i="15"/>
  <c r="AL304" i="15"/>
  <c r="C305" i="15"/>
  <c r="J305" i="15"/>
  <c r="T305" i="15"/>
  <c r="Y305" i="15"/>
  <c r="AL305" i="15"/>
  <c r="C306" i="15"/>
  <c r="J306" i="15"/>
  <c r="T306" i="15"/>
  <c r="Y306" i="15"/>
  <c r="AL306" i="15"/>
  <c r="C307" i="15"/>
  <c r="J307" i="15"/>
  <c r="T307" i="15"/>
  <c r="Y307" i="15"/>
  <c r="AL307" i="15"/>
  <c r="C308" i="15"/>
  <c r="J308" i="15"/>
  <c r="T308" i="15"/>
  <c r="Y308" i="15"/>
  <c r="AL308" i="15"/>
  <c r="C309" i="15"/>
  <c r="J309" i="15"/>
  <c r="T309" i="15"/>
  <c r="Y309" i="15"/>
  <c r="AL309" i="15"/>
  <c r="C310" i="15"/>
  <c r="J310" i="15"/>
  <c r="T310" i="15"/>
  <c r="Y310" i="15"/>
  <c r="AL310" i="15"/>
  <c r="C311" i="15"/>
  <c r="J311" i="15"/>
  <c r="T311" i="15"/>
  <c r="Y311" i="15"/>
  <c r="AL311" i="15"/>
  <c r="C312" i="15"/>
  <c r="J312" i="15"/>
  <c r="T312" i="15"/>
  <c r="Y312" i="15"/>
  <c r="AL312" i="15"/>
  <c r="C313" i="15"/>
  <c r="J313" i="15"/>
  <c r="T313" i="15"/>
  <c r="Y313" i="15"/>
  <c r="AL313" i="15"/>
  <c r="C314" i="15"/>
  <c r="J314" i="15"/>
  <c r="T314" i="15"/>
  <c r="Y314" i="15"/>
  <c r="AL314" i="15"/>
  <c r="C315" i="15"/>
  <c r="J315" i="15"/>
  <c r="T315" i="15"/>
  <c r="Y315" i="15"/>
  <c r="AL315" i="15"/>
  <c r="C316" i="15"/>
  <c r="J316" i="15"/>
  <c r="T316" i="15"/>
  <c r="Y316" i="15"/>
  <c r="AL316" i="15"/>
  <c r="C317" i="15"/>
  <c r="J317" i="15"/>
  <c r="T317" i="15"/>
  <c r="Y317" i="15"/>
  <c r="AL317" i="15"/>
  <c r="C318" i="15"/>
  <c r="J318" i="15"/>
  <c r="T318" i="15"/>
  <c r="Y318" i="15"/>
  <c r="AL318" i="15"/>
  <c r="C319" i="15"/>
  <c r="J319" i="15"/>
  <c r="T319" i="15"/>
  <c r="Y319" i="15"/>
  <c r="AL319" i="15"/>
  <c r="C320" i="15"/>
  <c r="J320" i="15"/>
  <c r="T320" i="15"/>
  <c r="Y320" i="15"/>
  <c r="AL320" i="15"/>
  <c r="C321" i="15"/>
  <c r="J321" i="15"/>
  <c r="T321" i="15"/>
  <c r="Y321" i="15"/>
  <c r="AL321" i="15"/>
  <c r="C322" i="15"/>
  <c r="J322" i="15"/>
  <c r="T322" i="15"/>
  <c r="Y322" i="15"/>
  <c r="AL322" i="15"/>
  <c r="C323" i="15"/>
  <c r="J323" i="15"/>
  <c r="T323" i="15"/>
  <c r="Y323" i="15"/>
  <c r="AL323" i="15"/>
  <c r="C324" i="15"/>
  <c r="J324" i="15"/>
  <c r="T324" i="15"/>
  <c r="Y324" i="15"/>
  <c r="AL324" i="15"/>
  <c r="C325" i="15"/>
  <c r="J325" i="15"/>
  <c r="T325" i="15"/>
  <c r="Y325" i="15"/>
  <c r="AL325" i="15"/>
  <c r="C326" i="15"/>
  <c r="J326" i="15"/>
  <c r="T326" i="15"/>
  <c r="Y326" i="15"/>
  <c r="AL326" i="15"/>
  <c r="C327" i="15"/>
  <c r="J327" i="15"/>
  <c r="T327" i="15"/>
  <c r="Y327" i="15"/>
  <c r="AL327" i="15"/>
  <c r="C328" i="15"/>
  <c r="J328" i="15"/>
  <c r="T328" i="15"/>
  <c r="Y328" i="15"/>
  <c r="AL328" i="15"/>
  <c r="C329" i="15"/>
  <c r="J329" i="15"/>
  <c r="T329" i="15"/>
  <c r="Y329" i="15"/>
  <c r="AL329" i="15"/>
  <c r="C330" i="15"/>
  <c r="J330" i="15"/>
  <c r="T330" i="15"/>
  <c r="Y330" i="15"/>
  <c r="AL330" i="15"/>
  <c r="C331" i="15"/>
  <c r="J331" i="15"/>
  <c r="T331" i="15"/>
  <c r="Y331" i="15"/>
  <c r="AL331" i="15"/>
  <c r="C332" i="15"/>
  <c r="J332" i="15"/>
  <c r="T332" i="15"/>
  <c r="Y332" i="15"/>
  <c r="AL332" i="15"/>
  <c r="C333" i="15"/>
  <c r="J333" i="15"/>
  <c r="T333" i="15"/>
  <c r="Y333" i="15"/>
  <c r="AL333" i="15"/>
  <c r="C334" i="15"/>
  <c r="J334" i="15"/>
  <c r="T334" i="15"/>
  <c r="Y334" i="15"/>
  <c r="AL334" i="15"/>
  <c r="C335" i="15"/>
  <c r="J335" i="15"/>
  <c r="T335" i="15"/>
  <c r="Y335" i="15"/>
  <c r="AL335" i="15"/>
  <c r="C336" i="15"/>
  <c r="J336" i="15"/>
  <c r="T336" i="15"/>
  <c r="Y336" i="15"/>
  <c r="AL336" i="15"/>
  <c r="C337" i="15"/>
  <c r="J337" i="15"/>
  <c r="T337" i="15"/>
  <c r="Y337" i="15"/>
  <c r="AL337" i="15"/>
  <c r="C338" i="15"/>
  <c r="J338" i="15"/>
  <c r="T338" i="15"/>
  <c r="Y338" i="15"/>
  <c r="AL338" i="15"/>
  <c r="C339" i="15"/>
  <c r="J339" i="15"/>
  <c r="T339" i="15"/>
  <c r="Y339" i="15"/>
  <c r="AL339" i="15"/>
  <c r="C340" i="15"/>
  <c r="J340" i="15"/>
  <c r="T340" i="15"/>
  <c r="Y340" i="15"/>
  <c r="AL340" i="15"/>
  <c r="C341" i="15"/>
  <c r="J341" i="15"/>
  <c r="T341" i="15"/>
  <c r="Y341" i="15"/>
  <c r="AL341" i="15"/>
  <c r="C342" i="15"/>
  <c r="J342" i="15"/>
  <c r="T342" i="15"/>
  <c r="Y342" i="15"/>
  <c r="AL342" i="15"/>
  <c r="C343" i="15"/>
  <c r="J343" i="15"/>
  <c r="T343" i="15"/>
  <c r="Y343" i="15"/>
  <c r="AL343" i="15"/>
  <c r="C344" i="15"/>
  <c r="J344" i="15"/>
  <c r="T344" i="15"/>
  <c r="Y344" i="15"/>
  <c r="AL344" i="15"/>
  <c r="C345" i="15"/>
  <c r="J345" i="15"/>
  <c r="T345" i="15"/>
  <c r="Y345" i="15"/>
  <c r="AL345" i="15"/>
  <c r="C346" i="15"/>
  <c r="J346" i="15"/>
  <c r="T346" i="15"/>
  <c r="Y346" i="15"/>
  <c r="AL346" i="15"/>
  <c r="C347" i="15"/>
  <c r="J347" i="15"/>
  <c r="T347" i="15"/>
  <c r="Y347" i="15"/>
  <c r="AL347" i="15"/>
  <c r="C348" i="15"/>
  <c r="J348" i="15"/>
  <c r="T348" i="15"/>
  <c r="Y348" i="15"/>
  <c r="AL348" i="15"/>
  <c r="C349" i="15"/>
  <c r="J349" i="15"/>
  <c r="T349" i="15"/>
  <c r="Y349" i="15"/>
  <c r="AL349" i="15"/>
  <c r="C350" i="15"/>
  <c r="J350" i="15"/>
  <c r="T350" i="15"/>
  <c r="Y350" i="15"/>
  <c r="AL350" i="15"/>
  <c r="C351" i="15"/>
  <c r="J351" i="15"/>
  <c r="T351" i="15"/>
  <c r="Y351" i="15"/>
  <c r="AL351" i="15"/>
  <c r="C352" i="15"/>
  <c r="J352" i="15"/>
  <c r="T352" i="15"/>
  <c r="Y352" i="15"/>
  <c r="AL352" i="15"/>
  <c r="C353" i="15"/>
  <c r="J353" i="15"/>
  <c r="T353" i="15"/>
  <c r="Y353" i="15"/>
  <c r="AL353" i="15"/>
  <c r="C354" i="15"/>
  <c r="J354" i="15"/>
  <c r="T354" i="15"/>
  <c r="Y354" i="15"/>
  <c r="AL354" i="15"/>
  <c r="C355" i="15"/>
  <c r="J355" i="15"/>
  <c r="T355" i="15"/>
  <c r="Y355" i="15"/>
  <c r="AL355" i="15"/>
  <c r="C356" i="15"/>
  <c r="J356" i="15"/>
  <c r="T356" i="15"/>
  <c r="Y356" i="15"/>
  <c r="AL356" i="15"/>
  <c r="C357" i="15"/>
  <c r="J357" i="15"/>
  <c r="T357" i="15"/>
  <c r="Y357" i="15"/>
  <c r="AL357" i="15"/>
  <c r="C358" i="15"/>
  <c r="J358" i="15"/>
  <c r="T358" i="15"/>
  <c r="Y358" i="15"/>
  <c r="AL358" i="15"/>
  <c r="C359" i="15"/>
  <c r="J359" i="15"/>
  <c r="T359" i="15"/>
  <c r="Y359" i="15"/>
  <c r="AL359" i="15"/>
  <c r="C360" i="15"/>
  <c r="J360" i="15"/>
  <c r="T360" i="15"/>
  <c r="Y360" i="15"/>
  <c r="AL360" i="15"/>
  <c r="C361" i="15"/>
  <c r="J361" i="15"/>
  <c r="T361" i="15"/>
  <c r="Y361" i="15"/>
  <c r="AL361" i="15"/>
  <c r="C362" i="15"/>
  <c r="J362" i="15"/>
  <c r="T362" i="15"/>
  <c r="Y362" i="15"/>
  <c r="AL362" i="15"/>
  <c r="C363" i="15"/>
  <c r="J363" i="15"/>
  <c r="T363" i="15"/>
  <c r="Y363" i="15"/>
  <c r="AL363" i="15"/>
  <c r="C364" i="15"/>
  <c r="J364" i="15"/>
  <c r="T364" i="15"/>
  <c r="Y364" i="15"/>
  <c r="AL364" i="15"/>
  <c r="C365" i="15"/>
  <c r="J365" i="15"/>
  <c r="T365" i="15"/>
  <c r="Y365" i="15"/>
  <c r="AL365" i="15"/>
  <c r="C366" i="15"/>
  <c r="J366" i="15"/>
  <c r="T366" i="15"/>
  <c r="Y366" i="15"/>
  <c r="AL366" i="15"/>
  <c r="C367" i="15"/>
  <c r="J367" i="15"/>
  <c r="T367" i="15"/>
  <c r="Y367" i="15"/>
  <c r="AL367" i="15"/>
  <c r="C368" i="15"/>
  <c r="J368" i="15"/>
  <c r="T368" i="15"/>
  <c r="Y368" i="15"/>
  <c r="AL368" i="15"/>
  <c r="C369" i="15"/>
  <c r="J369" i="15"/>
  <c r="T369" i="15"/>
  <c r="Y369" i="15"/>
  <c r="AL369" i="15"/>
  <c r="C370" i="15"/>
  <c r="J370" i="15"/>
  <c r="T370" i="15"/>
  <c r="Y370" i="15"/>
  <c r="AL370" i="15"/>
  <c r="C371" i="15"/>
  <c r="J371" i="15"/>
  <c r="T371" i="15"/>
  <c r="Y371" i="15"/>
  <c r="AL371" i="15"/>
  <c r="C372" i="15"/>
  <c r="J372" i="15"/>
  <c r="T372" i="15"/>
  <c r="Y372" i="15"/>
  <c r="AL372" i="15"/>
  <c r="C373" i="15"/>
  <c r="J373" i="15"/>
  <c r="T373" i="15"/>
  <c r="Y373" i="15"/>
  <c r="AL373" i="15"/>
  <c r="C374" i="15"/>
  <c r="J374" i="15"/>
  <c r="T374" i="15"/>
  <c r="Y374" i="15"/>
  <c r="AL374" i="15"/>
  <c r="C375" i="15"/>
  <c r="J375" i="15"/>
  <c r="T375" i="15"/>
  <c r="Y375" i="15"/>
  <c r="AL375" i="15"/>
  <c r="C376" i="15"/>
  <c r="J376" i="15"/>
  <c r="T376" i="15"/>
  <c r="Y376" i="15"/>
  <c r="AL376" i="15"/>
  <c r="C377" i="15"/>
  <c r="J377" i="15"/>
  <c r="T377" i="15"/>
  <c r="Y377" i="15"/>
  <c r="AL377" i="15"/>
  <c r="C378" i="15"/>
  <c r="J378" i="15"/>
  <c r="T378" i="15"/>
  <c r="Y378" i="15"/>
  <c r="AL378" i="15"/>
  <c r="C379" i="15"/>
  <c r="J379" i="15"/>
  <c r="T379" i="15"/>
  <c r="Y379" i="15"/>
  <c r="AL379" i="15"/>
  <c r="C380" i="15"/>
  <c r="J380" i="15"/>
  <c r="T380" i="15"/>
  <c r="Y380" i="15"/>
  <c r="AL380" i="15"/>
  <c r="C381" i="15"/>
  <c r="J381" i="15"/>
  <c r="T381" i="15"/>
  <c r="Y381" i="15"/>
  <c r="AL381" i="15"/>
  <c r="C382" i="15"/>
  <c r="J382" i="15"/>
  <c r="T382" i="15"/>
  <c r="Y382" i="15"/>
  <c r="AL382" i="15"/>
  <c r="C383" i="15"/>
  <c r="J383" i="15"/>
  <c r="T383" i="15"/>
  <c r="Y383" i="15"/>
  <c r="AL383" i="15"/>
  <c r="C384" i="15"/>
  <c r="J384" i="15"/>
  <c r="T384" i="15"/>
  <c r="Y384" i="15"/>
  <c r="AL384" i="15"/>
  <c r="C385" i="15"/>
  <c r="J385" i="15"/>
  <c r="T385" i="15"/>
  <c r="Y385" i="15"/>
  <c r="AL385" i="15"/>
  <c r="C386" i="15"/>
  <c r="J386" i="15"/>
  <c r="T386" i="15"/>
  <c r="Y386" i="15"/>
  <c r="AL386" i="15"/>
  <c r="C387" i="15"/>
  <c r="J387" i="15"/>
  <c r="T387" i="15"/>
  <c r="Y387" i="15"/>
  <c r="AL387" i="15"/>
  <c r="C388" i="15"/>
  <c r="J388" i="15"/>
  <c r="T388" i="15"/>
  <c r="Y388" i="15"/>
  <c r="AL388" i="15"/>
  <c r="C389" i="15"/>
  <c r="J389" i="15"/>
  <c r="T389" i="15"/>
  <c r="Y389" i="15"/>
  <c r="AL389" i="15"/>
  <c r="C390" i="15"/>
  <c r="J390" i="15"/>
  <c r="T390" i="15"/>
  <c r="Y390" i="15"/>
  <c r="AL390" i="15"/>
  <c r="C391" i="15"/>
  <c r="J391" i="15"/>
  <c r="T391" i="15"/>
  <c r="Y391" i="15"/>
  <c r="AL391" i="15"/>
  <c r="C392" i="15"/>
  <c r="J392" i="15"/>
  <c r="T392" i="15"/>
  <c r="Y392" i="15"/>
  <c r="AL392" i="15"/>
  <c r="C393" i="15"/>
  <c r="J393" i="15"/>
  <c r="T393" i="15"/>
  <c r="Y393" i="15"/>
  <c r="AL393" i="15"/>
  <c r="C394" i="15"/>
  <c r="J394" i="15"/>
  <c r="T394" i="15"/>
  <c r="Y394" i="15"/>
  <c r="AL394" i="15"/>
  <c r="C395" i="15"/>
  <c r="J395" i="15"/>
  <c r="T395" i="15"/>
  <c r="Y395" i="15"/>
  <c r="AL395" i="15"/>
  <c r="C396" i="15"/>
  <c r="J396" i="15"/>
  <c r="T396" i="15"/>
  <c r="Y396" i="15"/>
  <c r="AL396" i="15"/>
  <c r="C397" i="15"/>
  <c r="J397" i="15"/>
  <c r="T397" i="15"/>
  <c r="Y397" i="15"/>
  <c r="AL397" i="15"/>
  <c r="C398" i="15"/>
  <c r="J398" i="15"/>
  <c r="T398" i="15"/>
  <c r="Y398" i="15"/>
  <c r="AL398" i="15"/>
  <c r="C399" i="15"/>
  <c r="J399" i="15"/>
  <c r="T399" i="15"/>
  <c r="Y399" i="15"/>
  <c r="AL399" i="15"/>
  <c r="C400" i="15"/>
  <c r="J400" i="15"/>
  <c r="T400" i="15"/>
  <c r="Y400" i="15"/>
  <c r="AL400" i="15"/>
  <c r="C401" i="15"/>
  <c r="J401" i="15"/>
  <c r="T401" i="15"/>
  <c r="Y401" i="15"/>
  <c r="AL401" i="15"/>
  <c r="C402" i="15"/>
  <c r="J402" i="15"/>
  <c r="T402" i="15"/>
  <c r="Y402" i="15"/>
  <c r="AL402" i="15"/>
  <c r="C403" i="15"/>
  <c r="J403" i="15"/>
  <c r="T403" i="15"/>
  <c r="Y403" i="15"/>
  <c r="AL403" i="15"/>
  <c r="C404" i="15"/>
  <c r="J404" i="15"/>
  <c r="T404" i="15"/>
  <c r="Y404" i="15"/>
  <c r="AL404" i="15"/>
  <c r="C405" i="15"/>
  <c r="J405" i="15"/>
  <c r="T405" i="15"/>
  <c r="Y405" i="15"/>
  <c r="AL405" i="15"/>
  <c r="C406" i="15"/>
  <c r="J406" i="15"/>
  <c r="T406" i="15"/>
  <c r="Y406" i="15"/>
  <c r="AL406" i="15"/>
  <c r="C407" i="15"/>
  <c r="J407" i="15"/>
  <c r="T407" i="15"/>
  <c r="Y407" i="15"/>
  <c r="AL407" i="15"/>
  <c r="C408" i="15"/>
  <c r="J408" i="15"/>
  <c r="T408" i="15"/>
  <c r="Y408" i="15"/>
  <c r="AL408" i="15"/>
  <c r="C409" i="15"/>
  <c r="J409" i="15"/>
  <c r="T409" i="15"/>
  <c r="Y409" i="15"/>
  <c r="AL409" i="15"/>
  <c r="C410" i="15"/>
  <c r="J410" i="15"/>
  <c r="T410" i="15"/>
  <c r="Y410" i="15"/>
  <c r="AL410" i="15"/>
  <c r="C411" i="15"/>
  <c r="J411" i="15"/>
  <c r="T411" i="15"/>
  <c r="Y411" i="15"/>
  <c r="AL411" i="15"/>
  <c r="C412" i="15"/>
  <c r="J412" i="15"/>
  <c r="T412" i="15"/>
  <c r="Y412" i="15"/>
  <c r="AL412" i="15"/>
  <c r="C413" i="15"/>
  <c r="J413" i="15"/>
  <c r="T413" i="15"/>
  <c r="Y413" i="15"/>
  <c r="AL413" i="15"/>
  <c r="C414" i="15"/>
  <c r="J414" i="15"/>
  <c r="T414" i="15"/>
  <c r="Y414" i="15"/>
  <c r="AL414" i="15"/>
  <c r="C415" i="15"/>
  <c r="J415" i="15"/>
  <c r="T415" i="15"/>
  <c r="Y415" i="15"/>
  <c r="AL415" i="15"/>
  <c r="C416" i="15"/>
  <c r="J416" i="15"/>
  <c r="T416" i="15"/>
  <c r="Y416" i="15"/>
  <c r="AL416" i="15"/>
  <c r="C417" i="15"/>
  <c r="J417" i="15"/>
  <c r="T417" i="15"/>
  <c r="Y417" i="15"/>
  <c r="AL417" i="15"/>
  <c r="C418" i="15"/>
  <c r="J418" i="15"/>
  <c r="T418" i="15"/>
  <c r="Y418" i="15"/>
  <c r="AL418" i="15"/>
  <c r="C419" i="15"/>
  <c r="J419" i="15"/>
  <c r="T419" i="15"/>
  <c r="Y419" i="15"/>
  <c r="AL419" i="15"/>
  <c r="C420" i="15"/>
  <c r="J420" i="15"/>
  <c r="T420" i="15"/>
  <c r="Y420" i="15"/>
  <c r="AL420" i="15"/>
  <c r="C421" i="15"/>
  <c r="J421" i="15"/>
  <c r="T421" i="15"/>
  <c r="Y421" i="15"/>
  <c r="AL421" i="15"/>
  <c r="C422" i="15"/>
  <c r="J422" i="15"/>
  <c r="T422" i="15"/>
  <c r="Y422" i="15"/>
  <c r="AL422" i="15"/>
  <c r="C423" i="15"/>
  <c r="J423" i="15"/>
  <c r="T423" i="15"/>
  <c r="Y423" i="15"/>
  <c r="AL423" i="15"/>
  <c r="C424" i="15"/>
  <c r="J424" i="15"/>
  <c r="T424" i="15"/>
  <c r="Y424" i="15"/>
  <c r="AL424" i="15"/>
  <c r="C425" i="15"/>
  <c r="J425" i="15"/>
  <c r="T425" i="15"/>
  <c r="Y425" i="15"/>
  <c r="AL425" i="15"/>
  <c r="C426" i="15"/>
  <c r="J426" i="15"/>
  <c r="T426" i="15"/>
  <c r="Y426" i="15"/>
  <c r="AL426" i="15"/>
  <c r="C427" i="15"/>
  <c r="J427" i="15"/>
  <c r="T427" i="15"/>
  <c r="Y427" i="15"/>
  <c r="AL427" i="15"/>
  <c r="C428" i="15"/>
  <c r="J428" i="15"/>
  <c r="T428" i="15"/>
  <c r="Y428" i="15"/>
  <c r="AL428" i="15"/>
  <c r="C429" i="15"/>
  <c r="J429" i="15"/>
  <c r="T429" i="15"/>
  <c r="Y429" i="15"/>
  <c r="AL429" i="15"/>
  <c r="C430" i="15"/>
  <c r="J430" i="15"/>
  <c r="T430" i="15"/>
  <c r="Y430" i="15"/>
  <c r="AL430" i="15"/>
  <c r="C431" i="15"/>
  <c r="J431" i="15"/>
  <c r="T431" i="15"/>
  <c r="Y431" i="15"/>
  <c r="AL431" i="15"/>
  <c r="C432" i="15"/>
  <c r="J432" i="15"/>
  <c r="T432" i="15"/>
  <c r="Y432" i="15"/>
  <c r="AL432" i="15"/>
  <c r="C433" i="15"/>
  <c r="J433" i="15"/>
  <c r="T433" i="15"/>
  <c r="Y433" i="15"/>
  <c r="AL433" i="15"/>
  <c r="C434" i="15"/>
  <c r="J434" i="15"/>
  <c r="T434" i="15"/>
  <c r="Y434" i="15"/>
  <c r="AL434" i="15"/>
  <c r="C435" i="15"/>
  <c r="J435" i="15"/>
  <c r="T435" i="15"/>
  <c r="Y435" i="15"/>
  <c r="AL435" i="15"/>
  <c r="C436" i="15"/>
  <c r="J436" i="15"/>
  <c r="T436" i="15"/>
  <c r="Y436" i="15"/>
  <c r="AL436" i="15"/>
  <c r="C437" i="15"/>
  <c r="J437" i="15"/>
  <c r="T437" i="15"/>
  <c r="Y437" i="15"/>
  <c r="AL437" i="15"/>
  <c r="C438" i="15"/>
  <c r="J438" i="15"/>
  <c r="T438" i="15"/>
  <c r="Y438" i="15"/>
  <c r="AL438" i="15"/>
  <c r="C439" i="15"/>
  <c r="J439" i="15"/>
  <c r="T439" i="15"/>
  <c r="Y439" i="15"/>
  <c r="AL439" i="15"/>
  <c r="C440" i="15"/>
  <c r="J440" i="15"/>
  <c r="T440" i="15"/>
  <c r="Y440" i="15"/>
  <c r="AL440" i="15"/>
  <c r="C441" i="15"/>
  <c r="J441" i="15"/>
  <c r="T441" i="15"/>
  <c r="Y441" i="15"/>
  <c r="AL441" i="15"/>
  <c r="C442" i="15"/>
  <c r="J442" i="15"/>
  <c r="T442" i="15"/>
  <c r="Y442" i="15"/>
  <c r="AL442" i="15"/>
  <c r="C443" i="15"/>
  <c r="J443" i="15"/>
  <c r="T443" i="15"/>
  <c r="Y443" i="15"/>
  <c r="AL443" i="15"/>
  <c r="C444" i="15"/>
  <c r="J444" i="15"/>
  <c r="T444" i="15"/>
  <c r="Y444" i="15"/>
  <c r="AL444" i="15"/>
  <c r="C445" i="15"/>
  <c r="J445" i="15"/>
  <c r="T445" i="15"/>
  <c r="Y445" i="15"/>
  <c r="AL445" i="15"/>
  <c r="C446" i="15"/>
  <c r="J446" i="15"/>
  <c r="T446" i="15"/>
  <c r="Y446" i="15"/>
  <c r="AL446" i="15"/>
  <c r="C447" i="15"/>
  <c r="J447" i="15"/>
  <c r="T447" i="15"/>
  <c r="Y447" i="15"/>
  <c r="AL447" i="15"/>
  <c r="C448" i="15"/>
  <c r="J448" i="15"/>
  <c r="T448" i="15"/>
  <c r="Y448" i="15"/>
  <c r="AL448" i="15"/>
  <c r="C449" i="15"/>
  <c r="J449" i="15"/>
  <c r="T449" i="15"/>
  <c r="Y449" i="15"/>
  <c r="AL449" i="15"/>
  <c r="C450" i="15"/>
  <c r="J450" i="15"/>
  <c r="T450" i="15"/>
  <c r="Y450" i="15"/>
  <c r="AL450" i="15"/>
  <c r="C451" i="15"/>
  <c r="J451" i="15"/>
  <c r="T451" i="15"/>
  <c r="Y451" i="15"/>
  <c r="AL451" i="15"/>
  <c r="C452" i="15"/>
  <c r="J452" i="15"/>
  <c r="T452" i="15"/>
  <c r="Y452" i="15"/>
  <c r="AL452" i="15"/>
  <c r="C453" i="15"/>
  <c r="J453" i="15"/>
  <c r="T453" i="15"/>
  <c r="Y453" i="15"/>
  <c r="AL453" i="15"/>
  <c r="C454" i="15"/>
  <c r="J454" i="15"/>
  <c r="T454" i="15"/>
  <c r="Y454" i="15"/>
  <c r="AL454" i="15"/>
  <c r="C455" i="15"/>
  <c r="J455" i="15"/>
  <c r="T455" i="15"/>
  <c r="Y455" i="15"/>
  <c r="AL455" i="15"/>
  <c r="C456" i="15"/>
  <c r="J456" i="15"/>
  <c r="T456" i="15"/>
  <c r="Y456" i="15"/>
  <c r="AL456" i="15"/>
  <c r="C457" i="15"/>
  <c r="J457" i="15"/>
  <c r="T457" i="15"/>
  <c r="Y457" i="15"/>
  <c r="AL457" i="15"/>
  <c r="C458" i="15"/>
  <c r="J458" i="15"/>
  <c r="T458" i="15"/>
  <c r="Y458" i="15"/>
  <c r="AL458" i="15"/>
  <c r="C459" i="15"/>
  <c r="J459" i="15"/>
  <c r="T459" i="15"/>
  <c r="Y459" i="15"/>
  <c r="AL459" i="15"/>
  <c r="C460" i="15"/>
  <c r="J460" i="15"/>
  <c r="T460" i="15"/>
  <c r="Y460" i="15"/>
  <c r="AL460" i="15"/>
  <c r="C461" i="15"/>
  <c r="J461" i="15"/>
  <c r="T461" i="15"/>
  <c r="Y461" i="15"/>
  <c r="AL461" i="15"/>
  <c r="C462" i="15"/>
  <c r="J462" i="15"/>
  <c r="T462" i="15"/>
  <c r="Y462" i="15"/>
  <c r="AL462" i="15"/>
  <c r="C463" i="15"/>
  <c r="J463" i="15"/>
  <c r="T463" i="15"/>
  <c r="Y463" i="15"/>
  <c r="AL463" i="15"/>
  <c r="C464" i="15"/>
  <c r="J464" i="15"/>
  <c r="T464" i="15"/>
  <c r="Y464" i="15"/>
  <c r="AL464" i="15"/>
  <c r="C465" i="15"/>
  <c r="J465" i="15"/>
  <c r="T465" i="15"/>
  <c r="Y465" i="15"/>
  <c r="AL465" i="15"/>
  <c r="C466" i="15"/>
  <c r="J466" i="15"/>
  <c r="T466" i="15"/>
  <c r="Y466" i="15"/>
  <c r="AL466" i="15"/>
  <c r="C467" i="15"/>
  <c r="J467" i="15"/>
  <c r="T467" i="15"/>
  <c r="Y467" i="15"/>
  <c r="AL467" i="15"/>
  <c r="C468" i="15"/>
  <c r="J468" i="15"/>
  <c r="T468" i="15"/>
  <c r="Y468" i="15"/>
  <c r="AL468" i="15"/>
  <c r="C469" i="15"/>
  <c r="J469" i="15"/>
  <c r="T469" i="15"/>
  <c r="Y469" i="15"/>
  <c r="AL469" i="15"/>
  <c r="C470" i="15"/>
  <c r="J470" i="15"/>
  <c r="T470" i="15"/>
  <c r="Y470" i="15"/>
  <c r="AL470" i="15"/>
  <c r="C471" i="15"/>
  <c r="J471" i="15"/>
  <c r="T471" i="15"/>
  <c r="Y471" i="15"/>
  <c r="AL471" i="15"/>
  <c r="C472" i="15"/>
  <c r="J472" i="15"/>
  <c r="T472" i="15"/>
  <c r="Y472" i="15"/>
  <c r="AL472" i="15"/>
  <c r="C473" i="15"/>
  <c r="J473" i="15"/>
  <c r="T473" i="15"/>
  <c r="Y473" i="15"/>
  <c r="AL473" i="15"/>
  <c r="C474" i="15"/>
  <c r="J474" i="15"/>
  <c r="T474" i="15"/>
  <c r="Y474" i="15"/>
  <c r="AL474" i="15"/>
  <c r="C475" i="15"/>
  <c r="J475" i="15"/>
  <c r="T475" i="15"/>
  <c r="Y475" i="15"/>
  <c r="AL475" i="15"/>
  <c r="C476" i="15"/>
  <c r="J476" i="15"/>
  <c r="T476" i="15"/>
  <c r="Y476" i="15"/>
  <c r="AL476" i="15"/>
  <c r="C477" i="15"/>
  <c r="J477" i="15"/>
  <c r="T477" i="15"/>
  <c r="Y477" i="15"/>
  <c r="AL477" i="15"/>
  <c r="C478" i="15"/>
  <c r="J478" i="15"/>
  <c r="T478" i="15"/>
  <c r="Y478" i="15"/>
  <c r="AL478" i="15"/>
  <c r="C479" i="15"/>
  <c r="J479" i="15"/>
  <c r="T479" i="15"/>
  <c r="Y479" i="15"/>
  <c r="AL479" i="15"/>
  <c r="C480" i="15"/>
  <c r="J480" i="15"/>
  <c r="T480" i="15"/>
  <c r="Y480" i="15"/>
  <c r="AL480" i="15"/>
  <c r="C481" i="15"/>
  <c r="J481" i="15"/>
  <c r="T481" i="15"/>
  <c r="Y481" i="15"/>
  <c r="AL481" i="15"/>
  <c r="C482" i="15"/>
  <c r="J482" i="15"/>
  <c r="T482" i="15"/>
  <c r="Y482" i="15"/>
  <c r="AL482" i="15"/>
  <c r="C483" i="15"/>
  <c r="J483" i="15"/>
  <c r="T483" i="15"/>
  <c r="Y483" i="15"/>
  <c r="AL483" i="15"/>
  <c r="C484" i="15"/>
  <c r="J484" i="15"/>
  <c r="T484" i="15"/>
  <c r="Y484" i="15"/>
  <c r="AL484" i="15"/>
  <c r="C485" i="15"/>
  <c r="J485" i="15"/>
  <c r="T485" i="15"/>
  <c r="Y485" i="15"/>
  <c r="AL485" i="15"/>
  <c r="C486" i="15"/>
  <c r="J486" i="15"/>
  <c r="T486" i="15"/>
  <c r="Y486" i="15"/>
  <c r="AL486" i="15"/>
  <c r="C487" i="15"/>
  <c r="J487" i="15"/>
  <c r="T487" i="15"/>
  <c r="Y487" i="15"/>
  <c r="AL487" i="15"/>
  <c r="C488" i="15"/>
  <c r="J488" i="15"/>
  <c r="T488" i="15"/>
  <c r="Y488" i="15"/>
  <c r="AL488" i="15"/>
  <c r="C489" i="15"/>
  <c r="J489" i="15"/>
  <c r="T489" i="15"/>
  <c r="Y489" i="15"/>
  <c r="AL489" i="15"/>
  <c r="C490" i="15"/>
  <c r="J490" i="15"/>
  <c r="T490" i="15"/>
  <c r="Y490" i="15"/>
  <c r="AL490" i="15"/>
  <c r="C491" i="15"/>
  <c r="J491" i="15"/>
  <c r="T491" i="15"/>
  <c r="Y491" i="15"/>
  <c r="AL491" i="15"/>
  <c r="C492" i="15"/>
  <c r="J492" i="15"/>
  <c r="T492" i="15"/>
  <c r="Y492" i="15"/>
  <c r="AL492" i="15"/>
  <c r="C493" i="15"/>
  <c r="J493" i="15"/>
  <c r="T493" i="15"/>
  <c r="Y493" i="15"/>
  <c r="AL493" i="15"/>
  <c r="C494" i="15"/>
  <c r="J494" i="15"/>
  <c r="T494" i="15"/>
  <c r="Y494" i="15"/>
  <c r="AL494" i="15"/>
  <c r="C495" i="15"/>
  <c r="J495" i="15"/>
  <c r="T495" i="15"/>
  <c r="Y495" i="15"/>
  <c r="AL495" i="15"/>
  <c r="C496" i="15"/>
  <c r="J496" i="15"/>
  <c r="T496" i="15"/>
  <c r="Y496" i="15"/>
  <c r="AL496" i="15"/>
  <c r="C497" i="15"/>
  <c r="J497" i="15"/>
  <c r="T497" i="15"/>
  <c r="Y497" i="15"/>
  <c r="AL497" i="15"/>
  <c r="C7" i="12"/>
  <c r="J7" i="12"/>
  <c r="K7" i="12" s="1"/>
  <c r="M7" i="12"/>
  <c r="AA7" i="12"/>
  <c r="AG7" i="12"/>
  <c r="AI7" i="12"/>
  <c r="AK7" i="12"/>
  <c r="AM7" i="12"/>
  <c r="C8" i="12"/>
  <c r="J8" i="12"/>
  <c r="K8" i="12"/>
  <c r="M8" i="12"/>
  <c r="AA8" i="12"/>
  <c r="AG8" i="12"/>
  <c r="AI8" i="12"/>
  <c r="AK8" i="12"/>
  <c r="AM8" i="12"/>
  <c r="C9" i="12"/>
  <c r="J9" i="12"/>
  <c r="K9" i="12" s="1"/>
  <c r="M9" i="12"/>
  <c r="AA9" i="12"/>
  <c r="AG9" i="12"/>
  <c r="AI9" i="12"/>
  <c r="AK9" i="12"/>
  <c r="AM9" i="12"/>
  <c r="C10" i="12"/>
  <c r="J10" i="12"/>
  <c r="K10" i="12" s="1"/>
  <c r="M10" i="12"/>
  <c r="AA10" i="12"/>
  <c r="AG10" i="12"/>
  <c r="AI10" i="12"/>
  <c r="AK10" i="12"/>
  <c r="AM10" i="12"/>
  <c r="C11" i="12"/>
  <c r="J11" i="12"/>
  <c r="K11" i="12" s="1"/>
  <c r="M11" i="12"/>
  <c r="AA11" i="12"/>
  <c r="AG11" i="12"/>
  <c r="AI11" i="12"/>
  <c r="AK11" i="12"/>
  <c r="AM11" i="12"/>
  <c r="C12" i="12"/>
  <c r="J12" i="12"/>
  <c r="K12" i="12"/>
  <c r="M12" i="12"/>
  <c r="AA12" i="12"/>
  <c r="AG12" i="12"/>
  <c r="AI12" i="12"/>
  <c r="AK12" i="12"/>
  <c r="AM12" i="12"/>
  <c r="C13" i="12"/>
  <c r="J13" i="12"/>
  <c r="K13" i="12" s="1"/>
  <c r="M13" i="12"/>
  <c r="AA13" i="12"/>
  <c r="AG13" i="12"/>
  <c r="AI13" i="12"/>
  <c r="AK13" i="12"/>
  <c r="AM13" i="12"/>
  <c r="C14" i="12"/>
  <c r="J14" i="12"/>
  <c r="K14" i="12" s="1"/>
  <c r="M14" i="12"/>
  <c r="AA14" i="12"/>
  <c r="AG14" i="12"/>
  <c r="AI14" i="12"/>
  <c r="AK14" i="12"/>
  <c r="AM14" i="12"/>
  <c r="C15" i="12"/>
  <c r="J15" i="12"/>
  <c r="K15" i="12" s="1"/>
  <c r="M15" i="12"/>
  <c r="AA15" i="12"/>
  <c r="AG15" i="12"/>
  <c r="AI15" i="12"/>
  <c r="AK15" i="12"/>
  <c r="AM15" i="12"/>
  <c r="C16" i="12"/>
  <c r="J16" i="12"/>
  <c r="K16" i="12"/>
  <c r="M16" i="12"/>
  <c r="AA16" i="12"/>
  <c r="AG16" i="12"/>
  <c r="AI16" i="12"/>
  <c r="AK16" i="12"/>
  <c r="AM16" i="12"/>
  <c r="C17" i="12"/>
  <c r="J17" i="12"/>
  <c r="K17" i="12" s="1"/>
  <c r="M17" i="12"/>
  <c r="AA17" i="12"/>
  <c r="AG17" i="12"/>
  <c r="AI17" i="12"/>
  <c r="AK17" i="12"/>
  <c r="AM17" i="12"/>
  <c r="C18" i="12"/>
  <c r="J18" i="12"/>
  <c r="K18" i="12" s="1"/>
  <c r="M18" i="12"/>
  <c r="AA18" i="12"/>
  <c r="AG18" i="12"/>
  <c r="AI18" i="12"/>
  <c r="AK18" i="12"/>
  <c r="AM18" i="12"/>
  <c r="C19" i="12"/>
  <c r="J19" i="12"/>
  <c r="K19" i="12"/>
  <c r="M19" i="12"/>
  <c r="AA19" i="12"/>
  <c r="AG19" i="12"/>
  <c r="AI19" i="12"/>
  <c r="AK19" i="12"/>
  <c r="AM19" i="12"/>
  <c r="C20" i="12"/>
  <c r="J20" i="12"/>
  <c r="K20" i="12"/>
  <c r="M20" i="12"/>
  <c r="AA20" i="12"/>
  <c r="AG20" i="12"/>
  <c r="AI20" i="12"/>
  <c r="AK20" i="12"/>
  <c r="AM20" i="12"/>
  <c r="C21" i="12"/>
  <c r="J21" i="12"/>
  <c r="K21" i="12" s="1"/>
  <c r="M21" i="12"/>
  <c r="AA21" i="12"/>
  <c r="AG21" i="12"/>
  <c r="AI21" i="12"/>
  <c r="AK21" i="12"/>
  <c r="AM21" i="12"/>
  <c r="C22" i="12"/>
  <c r="J22" i="12"/>
  <c r="K22" i="12" s="1"/>
  <c r="M22" i="12"/>
  <c r="AA22" i="12"/>
  <c r="AG22" i="12"/>
  <c r="AI22" i="12"/>
  <c r="AK22" i="12"/>
  <c r="AM22" i="12"/>
  <c r="C23" i="12"/>
  <c r="J23" i="12"/>
  <c r="K23" i="12"/>
  <c r="M23" i="12"/>
  <c r="AA23" i="12"/>
  <c r="AG23" i="12"/>
  <c r="AI23" i="12"/>
  <c r="AK23" i="12"/>
  <c r="AM23" i="12"/>
  <c r="C24" i="12"/>
  <c r="J24" i="12"/>
  <c r="K24" i="12"/>
  <c r="M24" i="12"/>
  <c r="AA24" i="12"/>
  <c r="AG24" i="12"/>
  <c r="AI24" i="12"/>
  <c r="AK24" i="12"/>
  <c r="AM24" i="12"/>
  <c r="C25" i="12"/>
  <c r="J25" i="12"/>
  <c r="K25" i="12" s="1"/>
  <c r="M25" i="12"/>
  <c r="AA25" i="12"/>
  <c r="AG25" i="12"/>
  <c r="AI25" i="12"/>
  <c r="AK25" i="12"/>
  <c r="AM25" i="12"/>
  <c r="C26" i="12"/>
  <c r="J26" i="12"/>
  <c r="K26" i="12"/>
  <c r="M26" i="12"/>
  <c r="AA26" i="12"/>
  <c r="AG26" i="12"/>
  <c r="AI26" i="12"/>
  <c r="AK26" i="12"/>
  <c r="AM26" i="12"/>
  <c r="C27" i="12"/>
  <c r="J27" i="12"/>
  <c r="K27" i="12"/>
  <c r="M27" i="12"/>
  <c r="AA27" i="12"/>
  <c r="AG27" i="12"/>
  <c r="AI27" i="12"/>
  <c r="AK27" i="12"/>
  <c r="AM27" i="12"/>
  <c r="C28" i="12"/>
  <c r="J28" i="12"/>
  <c r="K28" i="12"/>
  <c r="M28" i="12"/>
  <c r="AA28" i="12"/>
  <c r="AG28" i="12"/>
  <c r="AI28" i="12"/>
  <c r="AK28" i="12"/>
  <c r="AM28" i="12"/>
  <c r="C29" i="12"/>
  <c r="J29" i="12"/>
  <c r="K29" i="12" s="1"/>
  <c r="M29" i="12"/>
  <c r="AA29" i="12"/>
  <c r="AG29" i="12"/>
  <c r="AI29" i="12"/>
  <c r="AK29" i="12"/>
  <c r="AM29" i="12"/>
  <c r="C30" i="12"/>
  <c r="J30" i="12"/>
  <c r="K30" i="12"/>
  <c r="M30" i="12"/>
  <c r="AA30" i="12"/>
  <c r="AG30" i="12"/>
  <c r="AI30" i="12"/>
  <c r="AK30" i="12"/>
  <c r="AM30" i="12"/>
  <c r="C31" i="12"/>
  <c r="J31" i="12"/>
  <c r="K31" i="12"/>
  <c r="M31" i="12"/>
  <c r="AA31" i="12"/>
  <c r="AG31" i="12"/>
  <c r="AI31" i="12"/>
  <c r="AK31" i="12"/>
  <c r="AM31" i="12"/>
  <c r="C32" i="12"/>
  <c r="J32" i="12"/>
  <c r="K32" i="12"/>
  <c r="M32" i="12"/>
  <c r="AA32" i="12"/>
  <c r="AG32" i="12"/>
  <c r="AI32" i="12"/>
  <c r="AK32" i="12"/>
  <c r="AM32" i="12"/>
  <c r="C33" i="12"/>
  <c r="J33" i="12"/>
  <c r="K33" i="12" s="1"/>
  <c r="M33" i="12"/>
  <c r="AA33" i="12"/>
  <c r="AG33" i="12"/>
  <c r="AI33" i="12"/>
  <c r="AK33" i="12"/>
  <c r="AM33" i="12"/>
  <c r="C34" i="12"/>
  <c r="J34" i="12"/>
  <c r="K34" i="12"/>
  <c r="M34" i="12"/>
  <c r="AA34" i="12"/>
  <c r="AG34" i="12"/>
  <c r="AI34" i="12"/>
  <c r="AK34" i="12"/>
  <c r="AM34" i="12"/>
  <c r="C35" i="12"/>
  <c r="J35" i="12"/>
  <c r="K35" i="12"/>
  <c r="M35" i="12"/>
  <c r="AA35" i="12"/>
  <c r="AG35" i="12"/>
  <c r="AI35" i="12"/>
  <c r="AK35" i="12"/>
  <c r="AM35" i="12"/>
  <c r="C36" i="12"/>
  <c r="J36" i="12"/>
  <c r="K36" i="12"/>
  <c r="M36" i="12"/>
  <c r="AA36" i="12"/>
  <c r="AG36" i="12"/>
  <c r="AI36" i="12"/>
  <c r="AK36" i="12"/>
  <c r="AM36" i="12"/>
  <c r="C37" i="12"/>
  <c r="J37" i="12"/>
  <c r="K37" i="12" s="1"/>
  <c r="M37" i="12"/>
  <c r="AA37" i="12"/>
  <c r="AG37" i="12"/>
  <c r="AI37" i="12"/>
  <c r="AK37" i="12"/>
  <c r="AM37" i="12"/>
  <c r="C38" i="12"/>
  <c r="J38" i="12"/>
  <c r="K38" i="12"/>
  <c r="M38" i="12"/>
  <c r="AA38" i="12"/>
  <c r="AG38" i="12"/>
  <c r="AI38" i="12"/>
  <c r="AK38" i="12"/>
  <c r="AM38" i="12"/>
  <c r="C39" i="12"/>
  <c r="J39" i="12"/>
  <c r="K39" i="12"/>
  <c r="M39" i="12"/>
  <c r="AA39" i="12"/>
  <c r="AG39" i="12"/>
  <c r="AI39" i="12"/>
  <c r="AK39" i="12"/>
  <c r="AM39" i="12"/>
  <c r="C40" i="12"/>
  <c r="J40" i="12"/>
  <c r="K40" i="12"/>
  <c r="M40" i="12"/>
  <c r="AA40" i="12"/>
  <c r="AG40" i="12"/>
  <c r="AI40" i="12"/>
  <c r="AK40" i="12"/>
  <c r="AM40" i="12"/>
  <c r="C41" i="12"/>
  <c r="J41" i="12"/>
  <c r="K41" i="12" s="1"/>
  <c r="M41" i="12"/>
  <c r="AA41" i="12"/>
  <c r="AG41" i="12"/>
  <c r="AI41" i="12"/>
  <c r="AK41" i="12"/>
  <c r="AM41" i="12"/>
  <c r="C42" i="12"/>
  <c r="J42" i="12"/>
  <c r="K42" i="12"/>
  <c r="M42" i="12"/>
  <c r="AA42" i="12"/>
  <c r="AG42" i="12"/>
  <c r="AI42" i="12"/>
  <c r="AK42" i="12"/>
  <c r="AM42" i="12"/>
  <c r="C43" i="12"/>
  <c r="J43" i="12"/>
  <c r="K43" i="12"/>
  <c r="M43" i="12"/>
  <c r="AA43" i="12"/>
  <c r="AG43" i="12"/>
  <c r="AI43" i="12"/>
  <c r="AK43" i="12"/>
  <c r="AM43" i="12"/>
  <c r="C44" i="12"/>
  <c r="J44" i="12"/>
  <c r="K44" i="12"/>
  <c r="M44" i="12"/>
  <c r="AA44" i="12"/>
  <c r="AG44" i="12"/>
  <c r="AI44" i="12"/>
  <c r="AK44" i="12"/>
  <c r="AM44" i="12"/>
  <c r="C45" i="12"/>
  <c r="J45" i="12"/>
  <c r="K45" i="12" s="1"/>
  <c r="M45" i="12"/>
  <c r="AA45" i="12"/>
  <c r="AG45" i="12"/>
  <c r="AI45" i="12"/>
  <c r="AK45" i="12"/>
  <c r="AM45" i="12"/>
  <c r="C46" i="12"/>
  <c r="J46" i="12"/>
  <c r="K46" i="12"/>
  <c r="M46" i="12"/>
  <c r="AA46" i="12"/>
  <c r="AG46" i="12"/>
  <c r="AI46" i="12"/>
  <c r="AK46" i="12"/>
  <c r="AM46" i="12"/>
  <c r="C47" i="12"/>
  <c r="J47" i="12"/>
  <c r="K47" i="12"/>
  <c r="M47" i="12"/>
  <c r="AA47" i="12"/>
  <c r="AG47" i="12"/>
  <c r="AI47" i="12"/>
  <c r="AK47" i="12"/>
  <c r="AM47" i="12"/>
  <c r="C48" i="12"/>
  <c r="J48" i="12"/>
  <c r="K48" i="12"/>
  <c r="M48" i="12"/>
  <c r="AA48" i="12"/>
  <c r="AG48" i="12"/>
  <c r="AI48" i="12"/>
  <c r="AK48" i="12"/>
  <c r="AM48" i="12"/>
  <c r="C49" i="12"/>
  <c r="J49" i="12"/>
  <c r="K49" i="12" s="1"/>
  <c r="M49" i="12"/>
  <c r="AA49" i="12"/>
  <c r="AG49" i="12"/>
  <c r="AI49" i="12"/>
  <c r="AK49" i="12"/>
  <c r="AM49" i="12"/>
  <c r="C50" i="12"/>
  <c r="J50" i="12"/>
  <c r="K50" i="12"/>
  <c r="M50" i="12"/>
  <c r="AA50" i="12"/>
  <c r="AG50" i="12"/>
  <c r="AI50" i="12"/>
  <c r="AK50" i="12"/>
  <c r="AM50" i="12"/>
  <c r="C51" i="12"/>
  <c r="J51" i="12"/>
  <c r="K51" i="12"/>
  <c r="M51" i="12"/>
  <c r="AA51" i="12"/>
  <c r="AG51" i="12"/>
  <c r="AI51" i="12"/>
  <c r="AK51" i="12"/>
  <c r="AM51" i="12"/>
  <c r="C52" i="12"/>
  <c r="J52" i="12"/>
  <c r="K52" i="12"/>
  <c r="M52" i="12"/>
  <c r="AA52" i="12"/>
  <c r="AG52" i="12"/>
  <c r="AI52" i="12"/>
  <c r="AK52" i="12"/>
  <c r="AM52" i="12"/>
  <c r="C53" i="12"/>
  <c r="J53" i="12"/>
  <c r="K53" i="12" s="1"/>
  <c r="M53" i="12"/>
  <c r="AA53" i="12"/>
  <c r="AG53" i="12"/>
  <c r="AI53" i="12"/>
  <c r="AK53" i="12"/>
  <c r="AM53" i="12"/>
  <c r="C54" i="12"/>
  <c r="J54" i="12"/>
  <c r="K54" i="12"/>
  <c r="M54" i="12"/>
  <c r="AA54" i="12"/>
  <c r="AG54" i="12"/>
  <c r="AI54" i="12"/>
  <c r="AK54" i="12"/>
  <c r="AM54" i="12"/>
  <c r="C55" i="12"/>
  <c r="J55" i="12"/>
  <c r="K55" i="12"/>
  <c r="M55" i="12"/>
  <c r="AA55" i="12"/>
  <c r="AG55" i="12"/>
  <c r="AI55" i="12"/>
  <c r="AK55" i="12"/>
  <c r="AM55" i="12"/>
  <c r="C56" i="12"/>
  <c r="J56" i="12"/>
  <c r="K56" i="12"/>
  <c r="M56" i="12"/>
  <c r="AA56" i="12"/>
  <c r="AG56" i="12"/>
  <c r="AI56" i="12"/>
  <c r="AK56" i="12"/>
  <c r="AM56" i="12"/>
  <c r="C57" i="12"/>
  <c r="J57" i="12"/>
  <c r="K57" i="12" s="1"/>
  <c r="M57" i="12"/>
  <c r="AA57" i="12"/>
  <c r="AG57" i="12"/>
  <c r="AI57" i="12"/>
  <c r="AK57" i="12"/>
  <c r="AM57" i="12"/>
  <c r="C58" i="12"/>
  <c r="J58" i="12"/>
  <c r="K58" i="12"/>
  <c r="M58" i="12"/>
  <c r="AA58" i="12"/>
  <c r="AG58" i="12"/>
  <c r="AI58" i="12"/>
  <c r="AK58" i="12"/>
  <c r="AM58" i="12"/>
  <c r="C59" i="12"/>
  <c r="J59" i="12"/>
  <c r="K59" i="12"/>
  <c r="M59" i="12"/>
  <c r="AA59" i="12"/>
  <c r="AG59" i="12"/>
  <c r="AI59" i="12"/>
  <c r="AK59" i="12"/>
  <c r="AM59" i="12"/>
  <c r="C60" i="12"/>
  <c r="J60" i="12"/>
  <c r="K60" i="12"/>
  <c r="M60" i="12"/>
  <c r="AA60" i="12"/>
  <c r="AG60" i="12"/>
  <c r="AI60" i="12"/>
  <c r="AK60" i="12"/>
  <c r="AM60" i="12"/>
  <c r="C61" i="12"/>
  <c r="J61" i="12"/>
  <c r="K61" i="12" s="1"/>
  <c r="M61" i="12"/>
  <c r="AA61" i="12"/>
  <c r="AG61" i="12"/>
  <c r="AI61" i="12"/>
  <c r="AK61" i="12"/>
  <c r="AM61" i="12"/>
  <c r="C62" i="12"/>
  <c r="J62" i="12"/>
  <c r="K62" i="12"/>
  <c r="M62" i="12"/>
  <c r="AA62" i="12"/>
  <c r="AG62" i="12"/>
  <c r="AI62" i="12"/>
  <c r="AK62" i="12"/>
  <c r="AM62" i="12"/>
  <c r="C63" i="12"/>
  <c r="J63" i="12"/>
  <c r="K63" i="12"/>
  <c r="M63" i="12"/>
  <c r="AA63" i="12"/>
  <c r="AG63" i="12"/>
  <c r="AI63" i="12"/>
  <c r="AK63" i="12"/>
  <c r="AM63" i="12"/>
  <c r="C64" i="12"/>
  <c r="J64" i="12"/>
  <c r="K64" i="12"/>
  <c r="M64" i="12"/>
  <c r="AA64" i="12"/>
  <c r="AG64" i="12"/>
  <c r="AI64" i="12"/>
  <c r="AK64" i="12"/>
  <c r="AM64" i="12"/>
  <c r="C65" i="12"/>
  <c r="J65" i="12"/>
  <c r="K65" i="12" s="1"/>
  <c r="M65" i="12"/>
  <c r="AA65" i="12"/>
  <c r="AG65" i="12"/>
  <c r="AI65" i="12"/>
  <c r="AK65" i="12"/>
  <c r="AM65" i="12"/>
  <c r="C66" i="12"/>
  <c r="J66" i="12"/>
  <c r="K66" i="12"/>
  <c r="M66" i="12"/>
  <c r="AA66" i="12"/>
  <c r="AG66" i="12"/>
  <c r="AI66" i="12"/>
  <c r="AK66" i="12"/>
  <c r="AM66" i="12"/>
  <c r="C67" i="12"/>
  <c r="J67" i="12"/>
  <c r="K67" i="12"/>
  <c r="M67" i="12"/>
  <c r="AA67" i="12"/>
  <c r="AG67" i="12"/>
  <c r="AI67" i="12"/>
  <c r="AK67" i="12"/>
  <c r="AM67" i="12"/>
  <c r="C68" i="12"/>
  <c r="J68" i="12"/>
  <c r="K68" i="12"/>
  <c r="M68" i="12"/>
  <c r="AA68" i="12"/>
  <c r="AG68" i="12"/>
  <c r="AI68" i="12"/>
  <c r="AK68" i="12"/>
  <c r="AM68" i="12"/>
  <c r="C69" i="12"/>
  <c r="J69" i="12"/>
  <c r="K69" i="12" s="1"/>
  <c r="M69" i="12"/>
  <c r="AA69" i="12"/>
  <c r="AG69" i="12"/>
  <c r="AI69" i="12"/>
  <c r="AK69" i="12"/>
  <c r="AM69" i="12"/>
  <c r="C70" i="12"/>
  <c r="J70" i="12"/>
  <c r="K70" i="12"/>
  <c r="M70" i="12"/>
  <c r="AA70" i="12"/>
  <c r="AG70" i="12"/>
  <c r="AI70" i="12"/>
  <c r="AK70" i="12"/>
  <c r="AM70" i="12"/>
  <c r="C71" i="12"/>
  <c r="J71" i="12"/>
  <c r="K71" i="12"/>
  <c r="M71" i="12"/>
  <c r="AA71" i="12"/>
  <c r="AG71" i="12"/>
  <c r="AI71" i="12"/>
  <c r="AK71" i="12"/>
  <c r="AM71" i="12"/>
  <c r="C72" i="12"/>
  <c r="J72" i="12"/>
  <c r="K72" i="12"/>
  <c r="M72" i="12"/>
  <c r="AA72" i="12"/>
  <c r="AG72" i="12"/>
  <c r="AI72" i="12"/>
  <c r="AK72" i="12"/>
  <c r="AM72" i="12"/>
  <c r="C73" i="12"/>
  <c r="J73" i="12"/>
  <c r="K73" i="12" s="1"/>
  <c r="M73" i="12"/>
  <c r="AA73" i="12"/>
  <c r="AG73" i="12"/>
  <c r="AI73" i="12"/>
  <c r="AK73" i="12"/>
  <c r="AM73" i="12"/>
  <c r="C74" i="12"/>
  <c r="J74" i="12"/>
  <c r="K74" i="12"/>
  <c r="M74" i="12"/>
  <c r="AA74" i="12"/>
  <c r="AG74" i="12"/>
  <c r="AI74" i="12"/>
  <c r="AK74" i="12"/>
  <c r="AM74" i="12"/>
  <c r="C75" i="12"/>
  <c r="J75" i="12"/>
  <c r="K75" i="12"/>
  <c r="M75" i="12"/>
  <c r="AA75" i="12"/>
  <c r="AG75" i="12"/>
  <c r="AI75" i="12"/>
  <c r="AK75" i="12"/>
  <c r="AM75" i="12"/>
  <c r="C76" i="12"/>
  <c r="J76" i="12"/>
  <c r="K76" i="12"/>
  <c r="M76" i="12"/>
  <c r="AA76" i="12"/>
  <c r="AG76" i="12"/>
  <c r="AI76" i="12"/>
  <c r="AK76" i="12"/>
  <c r="AM76" i="12"/>
  <c r="C77" i="12"/>
  <c r="J77" i="12"/>
  <c r="K77" i="12" s="1"/>
  <c r="M77" i="12"/>
  <c r="AA77" i="12"/>
  <c r="AG77" i="12"/>
  <c r="AI77" i="12"/>
  <c r="AK77" i="12"/>
  <c r="AM77" i="12"/>
  <c r="C78" i="12"/>
  <c r="J78" i="12"/>
  <c r="K78" i="12"/>
  <c r="M78" i="12"/>
  <c r="AA78" i="12"/>
  <c r="AG78" i="12"/>
  <c r="AI78" i="12"/>
  <c r="AK78" i="12"/>
  <c r="AM78" i="12"/>
  <c r="C79" i="12"/>
  <c r="J79" i="12"/>
  <c r="K79" i="12"/>
  <c r="M79" i="12"/>
  <c r="AA79" i="12"/>
  <c r="AG79" i="12"/>
  <c r="AI79" i="12"/>
  <c r="AK79" i="12"/>
  <c r="AM79" i="12"/>
  <c r="C80" i="12"/>
  <c r="J80" i="12"/>
  <c r="K80" i="12"/>
  <c r="M80" i="12"/>
  <c r="AA80" i="12"/>
  <c r="AG80" i="12"/>
  <c r="AI80" i="12"/>
  <c r="AK80" i="12"/>
  <c r="AM80" i="12"/>
  <c r="C81" i="12"/>
  <c r="J81" i="12"/>
  <c r="K81" i="12" s="1"/>
  <c r="M81" i="12"/>
  <c r="AA81" i="12"/>
  <c r="AG81" i="12"/>
  <c r="AI81" i="12"/>
  <c r="AK81" i="12"/>
  <c r="AM81" i="12"/>
  <c r="C82" i="12"/>
  <c r="J82" i="12"/>
  <c r="K82" i="12"/>
  <c r="M82" i="12"/>
  <c r="AA82" i="12"/>
  <c r="AG82" i="12"/>
  <c r="AI82" i="12"/>
  <c r="AK82" i="12"/>
  <c r="AM82" i="12"/>
  <c r="C83" i="12"/>
  <c r="J83" i="12"/>
  <c r="K83" i="12"/>
  <c r="M83" i="12"/>
  <c r="AA83" i="12"/>
  <c r="AG83" i="12"/>
  <c r="AI83" i="12"/>
  <c r="AK83" i="12"/>
  <c r="AM83" i="12"/>
  <c r="C84" i="12"/>
  <c r="J84" i="12"/>
  <c r="K84" i="12"/>
  <c r="M84" i="12"/>
  <c r="AA84" i="12"/>
  <c r="AG84" i="12"/>
  <c r="AI84" i="12"/>
  <c r="AK84" i="12"/>
  <c r="AM84" i="12"/>
  <c r="C85" i="12"/>
  <c r="J85" i="12"/>
  <c r="K85" i="12" s="1"/>
  <c r="M85" i="12"/>
  <c r="AA85" i="12"/>
  <c r="AG85" i="12"/>
  <c r="AI85" i="12"/>
  <c r="AK85" i="12"/>
  <c r="AM85" i="12"/>
  <c r="C86" i="12"/>
  <c r="J86" i="12"/>
  <c r="K86" i="12"/>
  <c r="M86" i="12"/>
  <c r="AA86" i="12"/>
  <c r="AG86" i="12"/>
  <c r="AI86" i="12"/>
  <c r="AK86" i="12"/>
  <c r="AM86" i="12"/>
  <c r="C87" i="12"/>
  <c r="J87" i="12"/>
  <c r="K87" i="12"/>
  <c r="M87" i="12"/>
  <c r="AA87" i="12"/>
  <c r="AG87" i="12"/>
  <c r="AI87" i="12"/>
  <c r="AK87" i="12"/>
  <c r="AM87" i="12"/>
  <c r="C88" i="12"/>
  <c r="J88" i="12"/>
  <c r="K88" i="12"/>
  <c r="M88" i="12"/>
  <c r="AA88" i="12"/>
  <c r="AG88" i="12"/>
  <c r="AI88" i="12"/>
  <c r="AK88" i="12"/>
  <c r="AM88" i="12"/>
  <c r="C89" i="12"/>
  <c r="J89" i="12"/>
  <c r="K89" i="12" s="1"/>
  <c r="M89" i="12"/>
  <c r="AA89" i="12"/>
  <c r="AG89" i="12"/>
  <c r="AI89" i="12"/>
  <c r="AK89" i="12"/>
  <c r="AM89" i="12"/>
  <c r="C90" i="12"/>
  <c r="J90" i="12"/>
  <c r="K90" i="12"/>
  <c r="M90" i="12"/>
  <c r="AA90" i="12"/>
  <c r="AG90" i="12"/>
  <c r="AI90" i="12"/>
  <c r="AK90" i="12"/>
  <c r="AM90" i="12"/>
  <c r="C91" i="12"/>
  <c r="J91" i="12"/>
  <c r="K91" i="12"/>
  <c r="M91" i="12"/>
  <c r="AA91" i="12"/>
  <c r="AG91" i="12"/>
  <c r="AI91" i="12"/>
  <c r="AK91" i="12"/>
  <c r="AM91" i="12"/>
  <c r="C92" i="12"/>
  <c r="J92" i="12"/>
  <c r="K92" i="12"/>
  <c r="M92" i="12"/>
  <c r="AA92" i="12"/>
  <c r="AG92" i="12"/>
  <c r="AI92" i="12"/>
  <c r="AK92" i="12"/>
  <c r="AM92" i="12"/>
  <c r="C93" i="12"/>
  <c r="J93" i="12"/>
  <c r="K93" i="12" s="1"/>
  <c r="M93" i="12"/>
  <c r="AA93" i="12"/>
  <c r="AG93" i="12"/>
  <c r="AI93" i="12"/>
  <c r="AK93" i="12"/>
  <c r="AM93" i="12"/>
  <c r="C94" i="12"/>
  <c r="J94" i="12"/>
  <c r="K94" i="12"/>
  <c r="M94" i="12"/>
  <c r="AA94" i="12"/>
  <c r="AG94" i="12"/>
  <c r="AI94" i="12"/>
  <c r="AK94" i="12"/>
  <c r="AM94" i="12"/>
  <c r="C95" i="12"/>
  <c r="J95" i="12"/>
  <c r="K95" i="12"/>
  <c r="M95" i="12"/>
  <c r="AA95" i="12"/>
  <c r="AG95" i="12"/>
  <c r="AI95" i="12"/>
  <c r="AK95" i="12"/>
  <c r="AM95" i="12"/>
  <c r="C96" i="12"/>
  <c r="J96" i="12"/>
  <c r="K96" i="12"/>
  <c r="M96" i="12"/>
  <c r="AA96" i="12"/>
  <c r="AG96" i="12"/>
  <c r="AI96" i="12"/>
  <c r="AK96" i="12"/>
  <c r="AM96" i="12"/>
  <c r="C97" i="12"/>
  <c r="J97" i="12"/>
  <c r="K97" i="12" s="1"/>
  <c r="M97" i="12"/>
  <c r="AA97" i="12"/>
  <c r="AG97" i="12"/>
  <c r="AI97" i="12"/>
  <c r="AK97" i="12"/>
  <c r="AM97" i="12"/>
  <c r="C98" i="12"/>
  <c r="J98" i="12"/>
  <c r="K98" i="12"/>
  <c r="M98" i="12"/>
  <c r="AA98" i="12"/>
  <c r="AG98" i="12"/>
  <c r="AI98" i="12"/>
  <c r="AK98" i="12"/>
  <c r="AM98" i="12"/>
  <c r="C99" i="12"/>
  <c r="J99" i="12"/>
  <c r="K99" i="12"/>
  <c r="M99" i="12"/>
  <c r="AA99" i="12"/>
  <c r="AG99" i="12"/>
  <c r="AI99" i="12"/>
  <c r="AK99" i="12"/>
  <c r="AM99" i="12"/>
  <c r="C100" i="12"/>
  <c r="J100" i="12"/>
  <c r="K100" i="12"/>
  <c r="M100" i="12"/>
  <c r="AA100" i="12"/>
  <c r="AG100" i="12"/>
  <c r="AI100" i="12"/>
  <c r="AK100" i="12"/>
  <c r="AM100" i="12"/>
  <c r="C101" i="12"/>
  <c r="J101" i="12"/>
  <c r="K101" i="12" s="1"/>
  <c r="M101" i="12"/>
  <c r="AA101" i="12"/>
  <c r="AG101" i="12"/>
  <c r="AI101" i="12"/>
  <c r="AK101" i="12"/>
  <c r="AM101" i="12"/>
  <c r="C102" i="12"/>
  <c r="J102" i="12"/>
  <c r="K102" i="12"/>
  <c r="M102" i="12"/>
  <c r="AA102" i="12"/>
  <c r="AG102" i="12"/>
  <c r="AI102" i="12"/>
  <c r="AK102" i="12"/>
  <c r="AM102" i="12"/>
  <c r="C103" i="12"/>
  <c r="J103" i="12"/>
  <c r="K103" i="12"/>
  <c r="M103" i="12"/>
  <c r="AA103" i="12"/>
  <c r="AG103" i="12"/>
  <c r="AI103" i="12"/>
  <c r="AK103" i="12"/>
  <c r="AM103" i="12"/>
  <c r="C104" i="12"/>
  <c r="J104" i="12"/>
  <c r="K104" i="12"/>
  <c r="M104" i="12"/>
  <c r="AA104" i="12"/>
  <c r="AG104" i="12"/>
  <c r="AI104" i="12"/>
  <c r="AK104" i="12"/>
  <c r="AM104" i="12"/>
  <c r="C105" i="12"/>
  <c r="J105" i="12"/>
  <c r="K105" i="12" s="1"/>
  <c r="M105" i="12"/>
  <c r="AA105" i="12"/>
  <c r="AG105" i="12"/>
  <c r="AI105" i="12"/>
  <c r="AK105" i="12"/>
  <c r="AM105" i="12"/>
  <c r="C106" i="12"/>
  <c r="J106" i="12"/>
  <c r="K106" i="12"/>
  <c r="M106" i="12"/>
  <c r="AA106" i="12"/>
  <c r="AG106" i="12"/>
  <c r="AI106" i="12"/>
  <c r="AK106" i="12"/>
  <c r="AM106" i="12"/>
  <c r="C107" i="12"/>
  <c r="J107" i="12"/>
  <c r="K107" i="12"/>
  <c r="M107" i="12"/>
  <c r="AA107" i="12"/>
  <c r="AG107" i="12"/>
  <c r="AI107" i="12"/>
  <c r="AK107" i="12"/>
  <c r="AM107" i="12"/>
  <c r="C108" i="12"/>
  <c r="J108" i="12"/>
  <c r="K108" i="12"/>
  <c r="M108" i="12"/>
  <c r="AA108" i="12"/>
  <c r="AG108" i="12"/>
  <c r="AI108" i="12"/>
  <c r="AK108" i="12"/>
  <c r="AM108" i="12"/>
  <c r="C109" i="12"/>
  <c r="J109" i="12"/>
  <c r="K109" i="12" s="1"/>
  <c r="M109" i="12"/>
  <c r="AA109" i="12"/>
  <c r="AG109" i="12"/>
  <c r="AI109" i="12"/>
  <c r="AK109" i="12"/>
  <c r="AM109" i="12"/>
  <c r="C110" i="12"/>
  <c r="J110" i="12"/>
  <c r="K110" i="12"/>
  <c r="M110" i="12"/>
  <c r="AA110" i="12"/>
  <c r="AG110" i="12"/>
  <c r="AI110" i="12"/>
  <c r="AK110" i="12"/>
  <c r="AM110" i="12"/>
  <c r="C111" i="12"/>
  <c r="J111" i="12"/>
  <c r="K111" i="12"/>
  <c r="M111" i="12"/>
  <c r="AA111" i="12"/>
  <c r="AG111" i="12"/>
  <c r="AI111" i="12"/>
  <c r="AK111" i="12"/>
  <c r="AM111" i="12"/>
  <c r="C112" i="12"/>
  <c r="J112" i="12"/>
  <c r="K112" i="12"/>
  <c r="M112" i="12"/>
  <c r="AA112" i="12"/>
  <c r="AG112" i="12"/>
  <c r="AI112" i="12"/>
  <c r="AK112" i="12"/>
  <c r="AM112" i="12"/>
  <c r="C113" i="12"/>
  <c r="J113" i="12"/>
  <c r="K113" i="12" s="1"/>
  <c r="M113" i="12"/>
  <c r="AA113" i="12"/>
  <c r="AG113" i="12"/>
  <c r="AI113" i="12"/>
  <c r="AK113" i="12"/>
  <c r="AM113" i="12"/>
  <c r="C114" i="12"/>
  <c r="J114" i="12"/>
  <c r="K114" i="12"/>
  <c r="M114" i="12"/>
  <c r="AA114" i="12"/>
  <c r="AG114" i="12"/>
  <c r="AI114" i="12"/>
  <c r="AK114" i="12"/>
  <c r="AM114" i="12"/>
  <c r="C115" i="12"/>
  <c r="J115" i="12"/>
  <c r="K115" i="12"/>
  <c r="M115" i="12"/>
  <c r="AA115" i="12"/>
  <c r="AG115" i="12"/>
  <c r="AI115" i="12"/>
  <c r="AK115" i="12"/>
  <c r="AM115" i="12"/>
  <c r="C116" i="12"/>
  <c r="J116" i="12"/>
  <c r="K116" i="12"/>
  <c r="M116" i="12"/>
  <c r="AA116" i="12"/>
  <c r="AG116" i="12"/>
  <c r="AI116" i="12"/>
  <c r="AK116" i="12"/>
  <c r="AM116" i="12"/>
  <c r="C117" i="12"/>
  <c r="J117" i="12"/>
  <c r="K117" i="12" s="1"/>
  <c r="M117" i="12"/>
  <c r="AA117" i="12"/>
  <c r="AG117" i="12"/>
  <c r="AI117" i="12"/>
  <c r="AK117" i="12"/>
  <c r="AM117" i="12"/>
  <c r="C118" i="12"/>
  <c r="J118" i="12"/>
  <c r="K118" i="12"/>
  <c r="M118" i="12"/>
  <c r="AA118" i="12"/>
  <c r="AG118" i="12"/>
  <c r="AI118" i="12"/>
  <c r="AK118" i="12"/>
  <c r="AM118" i="12"/>
  <c r="C119" i="12"/>
  <c r="J119" i="12"/>
  <c r="K119" i="12"/>
  <c r="M119" i="12"/>
  <c r="AA119" i="12"/>
  <c r="AG119" i="12"/>
  <c r="AI119" i="12"/>
  <c r="AK119" i="12"/>
  <c r="AM119" i="12"/>
  <c r="C120" i="12"/>
  <c r="J120" i="12"/>
  <c r="K120" i="12"/>
  <c r="M120" i="12"/>
  <c r="AA120" i="12"/>
  <c r="AG120" i="12"/>
  <c r="AI120" i="12"/>
  <c r="AK120" i="12"/>
  <c r="AM120" i="12"/>
  <c r="C121" i="12"/>
  <c r="J121" i="12"/>
  <c r="K121" i="12" s="1"/>
  <c r="M121" i="12"/>
  <c r="AA121" i="12"/>
  <c r="AG121" i="12"/>
  <c r="AI121" i="12"/>
  <c r="AK121" i="12"/>
  <c r="AM121" i="12"/>
  <c r="C122" i="12"/>
  <c r="J122" i="12"/>
  <c r="K122" i="12"/>
  <c r="M122" i="12"/>
  <c r="AA122" i="12"/>
  <c r="AG122" i="12"/>
  <c r="AI122" i="12"/>
  <c r="AK122" i="12"/>
  <c r="AM122" i="12"/>
  <c r="C123" i="12"/>
  <c r="J123" i="12"/>
  <c r="K123" i="12"/>
  <c r="M123" i="12"/>
  <c r="AA123" i="12"/>
  <c r="AG123" i="12"/>
  <c r="AI123" i="12"/>
  <c r="AK123" i="12"/>
  <c r="AM123" i="12"/>
  <c r="C124" i="12"/>
  <c r="J124" i="12"/>
  <c r="K124" i="12"/>
  <c r="M124" i="12"/>
  <c r="AA124" i="12"/>
  <c r="AG124" i="12"/>
  <c r="AI124" i="12"/>
  <c r="AK124" i="12"/>
  <c r="AM124" i="12"/>
  <c r="C125" i="12"/>
  <c r="J125" i="12"/>
  <c r="K125" i="12" s="1"/>
  <c r="M125" i="12"/>
  <c r="AA125" i="12"/>
  <c r="AG125" i="12"/>
  <c r="AI125" i="12"/>
  <c r="AK125" i="12"/>
  <c r="AM125" i="12"/>
  <c r="C126" i="12"/>
  <c r="J126" i="12"/>
  <c r="K126" i="12"/>
  <c r="M126" i="12"/>
  <c r="AA126" i="12"/>
  <c r="AG126" i="12"/>
  <c r="AI126" i="12"/>
  <c r="AK126" i="12"/>
  <c r="AM126" i="12"/>
  <c r="C127" i="12"/>
  <c r="J127" i="12"/>
  <c r="K127" i="12"/>
  <c r="M127" i="12"/>
  <c r="AA127" i="12"/>
  <c r="AG127" i="12"/>
  <c r="AI127" i="12"/>
  <c r="AK127" i="12"/>
  <c r="AM127" i="12"/>
  <c r="C128" i="12"/>
  <c r="J128" i="12"/>
  <c r="K128" i="12"/>
  <c r="M128" i="12"/>
  <c r="AA128" i="12"/>
  <c r="AG128" i="12"/>
  <c r="AI128" i="12"/>
  <c r="AK128" i="12"/>
  <c r="AM128" i="12"/>
  <c r="C129" i="12"/>
  <c r="J129" i="12"/>
  <c r="K129" i="12" s="1"/>
  <c r="M129" i="12"/>
  <c r="AA129" i="12"/>
  <c r="AG129" i="12"/>
  <c r="AI129" i="12"/>
  <c r="AK129" i="12"/>
  <c r="AM129" i="12"/>
  <c r="C130" i="12"/>
  <c r="J130" i="12"/>
  <c r="K130" i="12"/>
  <c r="M130" i="12"/>
  <c r="AA130" i="12"/>
  <c r="AG130" i="12"/>
  <c r="AI130" i="12"/>
  <c r="AK130" i="12"/>
  <c r="AM130" i="12"/>
  <c r="C131" i="12"/>
  <c r="J131" i="12"/>
  <c r="K131" i="12"/>
  <c r="M131" i="12"/>
  <c r="AA131" i="12"/>
  <c r="AG131" i="12"/>
  <c r="AI131" i="12"/>
  <c r="AK131" i="12"/>
  <c r="AM131" i="12"/>
  <c r="C132" i="12"/>
  <c r="J132" i="12"/>
  <c r="K132" i="12"/>
  <c r="M132" i="12"/>
  <c r="AA132" i="12"/>
  <c r="AG132" i="12"/>
  <c r="AI132" i="12"/>
  <c r="AK132" i="12"/>
  <c r="AM132" i="12"/>
  <c r="C133" i="12"/>
  <c r="J133" i="12"/>
  <c r="K133" i="12" s="1"/>
  <c r="M133" i="12"/>
  <c r="AA133" i="12"/>
  <c r="AG133" i="12"/>
  <c r="AI133" i="12"/>
  <c r="AK133" i="12"/>
  <c r="AM133" i="12"/>
  <c r="C134" i="12"/>
  <c r="J134" i="12"/>
  <c r="K134" i="12"/>
  <c r="M134" i="12"/>
  <c r="AA134" i="12"/>
  <c r="AG134" i="12"/>
  <c r="AI134" i="12"/>
  <c r="AK134" i="12"/>
  <c r="AM134" i="12"/>
  <c r="C135" i="12"/>
  <c r="J135" i="12"/>
  <c r="K135" i="12"/>
  <c r="M135" i="12"/>
  <c r="AA135" i="12"/>
  <c r="AG135" i="12"/>
  <c r="AI135" i="12"/>
  <c r="AK135" i="12"/>
  <c r="AM135" i="12"/>
  <c r="C136" i="12"/>
  <c r="J136" i="12"/>
  <c r="K136" i="12"/>
  <c r="M136" i="12"/>
  <c r="AA136" i="12"/>
  <c r="AG136" i="12"/>
  <c r="AI136" i="12"/>
  <c r="AK136" i="12"/>
  <c r="AM136" i="12"/>
  <c r="C137" i="12"/>
  <c r="J137" i="12"/>
  <c r="K137" i="12" s="1"/>
  <c r="M137" i="12"/>
  <c r="AA137" i="12"/>
  <c r="AG137" i="12"/>
  <c r="AI137" i="12"/>
  <c r="AK137" i="12"/>
  <c r="AM137" i="12"/>
  <c r="C138" i="12"/>
  <c r="J138" i="12"/>
  <c r="K138" i="12"/>
  <c r="M138" i="12"/>
  <c r="AA138" i="12"/>
  <c r="AG138" i="12"/>
  <c r="AI138" i="12"/>
  <c r="AK138" i="12"/>
  <c r="AM138" i="12"/>
  <c r="C139" i="12"/>
  <c r="J139" i="12"/>
  <c r="K139" i="12"/>
  <c r="M139" i="12"/>
  <c r="AA139" i="12"/>
  <c r="AG139" i="12"/>
  <c r="AI139" i="12"/>
  <c r="AK139" i="12"/>
  <c r="AM139" i="12"/>
  <c r="C140" i="12"/>
  <c r="J140" i="12"/>
  <c r="K140" i="12"/>
  <c r="M140" i="12"/>
  <c r="AA140" i="12"/>
  <c r="AG140" i="12"/>
  <c r="AI140" i="12"/>
  <c r="AK140" i="12"/>
  <c r="AM140" i="12"/>
  <c r="C141" i="12"/>
  <c r="J141" i="12"/>
  <c r="K141" i="12" s="1"/>
  <c r="M141" i="12"/>
  <c r="AA141" i="12"/>
  <c r="AG141" i="12"/>
  <c r="AI141" i="12"/>
  <c r="AK141" i="12"/>
  <c r="AM141" i="12"/>
  <c r="C142" i="12"/>
  <c r="J142" i="12"/>
  <c r="K142" i="12"/>
  <c r="M142" i="12"/>
  <c r="AA142" i="12"/>
  <c r="AG142" i="12"/>
  <c r="AI142" i="12"/>
  <c r="AK142" i="12"/>
  <c r="AM142" i="12"/>
  <c r="C143" i="12"/>
  <c r="J143" i="12"/>
  <c r="K143" i="12"/>
  <c r="M143" i="12"/>
  <c r="AA143" i="12"/>
  <c r="AG143" i="12"/>
  <c r="AI143" i="12"/>
  <c r="AK143" i="12"/>
  <c r="AM143" i="12"/>
  <c r="C144" i="12"/>
  <c r="J144" i="12"/>
  <c r="K144" i="12"/>
  <c r="M144" i="12"/>
  <c r="AA144" i="12"/>
  <c r="AG144" i="12"/>
  <c r="AI144" i="12"/>
  <c r="AK144" i="12"/>
  <c r="AM144" i="12"/>
  <c r="C145" i="12"/>
  <c r="J145" i="12"/>
  <c r="K145" i="12" s="1"/>
  <c r="M145" i="12"/>
  <c r="AA145" i="12"/>
  <c r="AG145" i="12"/>
  <c r="AI145" i="12"/>
  <c r="AK145" i="12"/>
  <c r="AM145" i="12"/>
  <c r="C146" i="12"/>
  <c r="J146" i="12"/>
  <c r="K146" i="12"/>
  <c r="M146" i="12"/>
  <c r="AA146" i="12"/>
  <c r="AG146" i="12"/>
  <c r="AI146" i="12"/>
  <c r="AK146" i="12"/>
  <c r="AM146" i="12"/>
  <c r="C147" i="12"/>
  <c r="J147" i="12"/>
  <c r="K147" i="12"/>
  <c r="M147" i="12"/>
  <c r="AA147" i="12"/>
  <c r="AG147" i="12"/>
  <c r="AI147" i="12"/>
  <c r="AK147" i="12"/>
  <c r="AM147" i="12"/>
  <c r="C148" i="12"/>
  <c r="J148" i="12"/>
  <c r="K148" i="12"/>
  <c r="M148" i="12"/>
  <c r="AA148" i="12"/>
  <c r="AG148" i="12"/>
  <c r="AI148" i="12"/>
  <c r="AK148" i="12"/>
  <c r="AM148" i="12"/>
  <c r="C149" i="12"/>
  <c r="J149" i="12"/>
  <c r="K149" i="12" s="1"/>
  <c r="M149" i="12"/>
  <c r="AA149" i="12"/>
  <c r="AG149" i="12"/>
  <c r="AI149" i="12"/>
  <c r="AK149" i="12"/>
  <c r="AM149" i="12"/>
  <c r="C150" i="12"/>
  <c r="J150" i="12"/>
  <c r="K150" i="12"/>
  <c r="M150" i="12"/>
  <c r="AA150" i="12"/>
  <c r="AG150" i="12"/>
  <c r="AI150" i="12"/>
  <c r="AK150" i="12"/>
  <c r="AM150" i="12"/>
  <c r="C151" i="12"/>
  <c r="J151" i="12"/>
  <c r="K151" i="12"/>
  <c r="M151" i="12"/>
  <c r="AA151" i="12"/>
  <c r="AG151" i="12"/>
  <c r="AI151" i="12"/>
  <c r="AK151" i="12"/>
  <c r="AM151" i="12"/>
  <c r="C152" i="12"/>
  <c r="J152" i="12"/>
  <c r="K152" i="12"/>
  <c r="M152" i="12"/>
  <c r="AA152" i="12"/>
  <c r="AG152" i="12"/>
  <c r="AI152" i="12"/>
  <c r="AK152" i="12"/>
  <c r="AM152" i="12"/>
  <c r="C153" i="12"/>
  <c r="J153" i="12"/>
  <c r="K153" i="12" s="1"/>
  <c r="M153" i="12"/>
  <c r="AA153" i="12"/>
  <c r="AG153" i="12"/>
  <c r="AI153" i="12"/>
  <c r="AK153" i="12"/>
  <c r="AM153" i="12"/>
  <c r="C154" i="12"/>
  <c r="J154" i="12"/>
  <c r="K154" i="12"/>
  <c r="M154" i="12"/>
  <c r="AA154" i="12"/>
  <c r="AG154" i="12"/>
  <c r="AI154" i="12"/>
  <c r="AK154" i="12"/>
  <c r="AM154" i="12"/>
  <c r="C155" i="12"/>
  <c r="J155" i="12"/>
  <c r="K155" i="12"/>
  <c r="M155" i="12"/>
  <c r="AA155" i="12"/>
  <c r="AG155" i="12"/>
  <c r="AI155" i="12"/>
  <c r="AK155" i="12"/>
  <c r="AM155" i="12"/>
  <c r="C156" i="12"/>
  <c r="J156" i="12"/>
  <c r="K156" i="12"/>
  <c r="M156" i="12"/>
  <c r="AA156" i="12"/>
  <c r="AG156" i="12"/>
  <c r="AI156" i="12"/>
  <c r="AK156" i="12"/>
  <c r="AM156" i="12"/>
  <c r="C157" i="12"/>
  <c r="J157" i="12"/>
  <c r="K157" i="12" s="1"/>
  <c r="M157" i="12"/>
  <c r="AA157" i="12"/>
  <c r="AG157" i="12"/>
  <c r="AI157" i="12"/>
  <c r="AK157" i="12"/>
  <c r="AM157" i="12"/>
  <c r="C158" i="12"/>
  <c r="J158" i="12"/>
  <c r="K158" i="12"/>
  <c r="M158" i="12"/>
  <c r="AA158" i="12"/>
  <c r="AG158" i="12"/>
  <c r="AI158" i="12"/>
  <c r="AK158" i="12"/>
  <c r="AM158" i="12"/>
  <c r="C159" i="12"/>
  <c r="J159" i="12"/>
  <c r="K159" i="12"/>
  <c r="M159" i="12"/>
  <c r="AA159" i="12"/>
  <c r="AG159" i="12"/>
  <c r="AI159" i="12"/>
  <c r="AK159" i="12"/>
  <c r="AM159" i="12"/>
  <c r="C160" i="12"/>
  <c r="J160" i="12"/>
  <c r="K160" i="12"/>
  <c r="M160" i="12"/>
  <c r="AA160" i="12"/>
  <c r="AG160" i="12"/>
  <c r="AI160" i="12"/>
  <c r="AK160" i="12"/>
  <c r="AM160" i="12"/>
  <c r="C161" i="12"/>
  <c r="J161" i="12"/>
  <c r="K161" i="12" s="1"/>
  <c r="M161" i="12"/>
  <c r="AA161" i="12"/>
  <c r="AG161" i="12"/>
  <c r="AI161" i="12"/>
  <c r="AK161" i="12"/>
  <c r="AM161" i="12"/>
  <c r="C162" i="12"/>
  <c r="J162" i="12"/>
  <c r="K162" i="12"/>
  <c r="M162" i="12"/>
  <c r="AA162" i="12"/>
  <c r="AG162" i="12"/>
  <c r="AI162" i="12"/>
  <c r="AK162" i="12"/>
  <c r="AM162" i="12"/>
  <c r="C163" i="12"/>
  <c r="J163" i="12"/>
  <c r="K163" i="12"/>
  <c r="M163" i="12"/>
  <c r="AA163" i="12"/>
  <c r="AG163" i="12"/>
  <c r="AI163" i="12"/>
  <c r="AK163" i="12"/>
  <c r="AM163" i="12"/>
  <c r="C164" i="12"/>
  <c r="J164" i="12"/>
  <c r="K164" i="12"/>
  <c r="M164" i="12"/>
  <c r="AA164" i="12"/>
  <c r="AG164" i="12"/>
  <c r="AI164" i="12"/>
  <c r="AK164" i="12"/>
  <c r="AM164" i="12"/>
  <c r="C165" i="12"/>
  <c r="J165" i="12"/>
  <c r="K165" i="12" s="1"/>
  <c r="M165" i="12"/>
  <c r="AA165" i="12"/>
  <c r="AG165" i="12"/>
  <c r="AI165" i="12"/>
  <c r="AK165" i="12"/>
  <c r="AM165" i="12"/>
  <c r="C166" i="12"/>
  <c r="J166" i="12"/>
  <c r="K166" i="12"/>
  <c r="M166" i="12"/>
  <c r="AA166" i="12"/>
  <c r="AG166" i="12"/>
  <c r="AI166" i="12"/>
  <c r="AK166" i="12"/>
  <c r="AM166" i="12"/>
  <c r="C167" i="12"/>
  <c r="J167" i="12"/>
  <c r="K167" i="12"/>
  <c r="M167" i="12"/>
  <c r="AA167" i="12"/>
  <c r="AG167" i="12"/>
  <c r="AI167" i="12"/>
  <c r="AK167" i="12"/>
  <c r="AM167" i="12"/>
  <c r="C168" i="12"/>
  <c r="J168" i="12"/>
  <c r="K168" i="12"/>
  <c r="M168" i="12"/>
  <c r="AA168" i="12"/>
  <c r="AG168" i="12"/>
  <c r="AI168" i="12"/>
  <c r="AK168" i="12"/>
  <c r="AM168" i="12"/>
  <c r="C169" i="12"/>
  <c r="J169" i="12"/>
  <c r="K169" i="12" s="1"/>
  <c r="M169" i="12"/>
  <c r="AA169" i="12"/>
  <c r="AG169" i="12"/>
  <c r="AI169" i="12"/>
  <c r="AK169" i="12"/>
  <c r="AM169" i="12"/>
  <c r="C170" i="12"/>
  <c r="J170" i="12"/>
  <c r="K170" i="12"/>
  <c r="M170" i="12"/>
  <c r="AA170" i="12"/>
  <c r="AG170" i="12"/>
  <c r="AI170" i="12"/>
  <c r="AK170" i="12"/>
  <c r="AM170" i="12"/>
  <c r="C171" i="12"/>
  <c r="J171" i="12"/>
  <c r="K171" i="12"/>
  <c r="M171" i="12"/>
  <c r="AA171" i="12"/>
  <c r="AG171" i="12"/>
  <c r="AI171" i="12"/>
  <c r="AK171" i="12"/>
  <c r="AM171" i="12"/>
  <c r="C172" i="12"/>
  <c r="J172" i="12"/>
  <c r="K172" i="12"/>
  <c r="M172" i="12"/>
  <c r="AA172" i="12"/>
  <c r="AG172" i="12"/>
  <c r="AI172" i="12"/>
  <c r="AK172" i="12"/>
  <c r="AM172" i="12"/>
  <c r="C173" i="12"/>
  <c r="J173" i="12"/>
  <c r="K173" i="12" s="1"/>
  <c r="M173" i="12"/>
  <c r="AA173" i="12"/>
  <c r="AG173" i="12"/>
  <c r="AI173" i="12"/>
  <c r="AK173" i="12"/>
  <c r="AM173" i="12"/>
  <c r="C174" i="12"/>
  <c r="J174" i="12"/>
  <c r="K174" i="12"/>
  <c r="M174" i="12"/>
  <c r="AA174" i="12"/>
  <c r="AG174" i="12"/>
  <c r="AI174" i="12"/>
  <c r="AK174" i="12"/>
  <c r="AM174" i="12"/>
  <c r="C175" i="12"/>
  <c r="J175" i="12"/>
  <c r="K175" i="12"/>
  <c r="M175" i="12"/>
  <c r="AA175" i="12"/>
  <c r="AG175" i="12"/>
  <c r="AI175" i="12"/>
  <c r="AK175" i="12"/>
  <c r="AM175" i="12"/>
  <c r="C176" i="12"/>
  <c r="J176" i="12"/>
  <c r="K176" i="12"/>
  <c r="M176" i="12"/>
  <c r="AA176" i="12"/>
  <c r="AG176" i="12"/>
  <c r="AI176" i="12"/>
  <c r="AK176" i="12"/>
  <c r="AM176" i="12"/>
  <c r="C177" i="12"/>
  <c r="J177" i="12"/>
  <c r="K177" i="12" s="1"/>
  <c r="M177" i="12"/>
  <c r="AA177" i="12"/>
  <c r="AG177" i="12"/>
  <c r="AI177" i="12"/>
  <c r="AK177" i="12"/>
  <c r="AM177" i="12"/>
  <c r="C178" i="12"/>
  <c r="J178" i="12"/>
  <c r="K178" i="12"/>
  <c r="M178" i="12"/>
  <c r="AA178" i="12"/>
  <c r="AG178" i="12"/>
  <c r="AI178" i="12"/>
  <c r="AK178" i="12"/>
  <c r="AM178" i="12"/>
  <c r="C179" i="12"/>
  <c r="J179" i="12"/>
  <c r="K179" i="12"/>
  <c r="M179" i="12"/>
  <c r="AA179" i="12"/>
  <c r="AG179" i="12"/>
  <c r="AI179" i="12"/>
  <c r="AK179" i="12"/>
  <c r="AM179" i="12"/>
  <c r="C180" i="12"/>
  <c r="J180" i="12"/>
  <c r="K180" i="12"/>
  <c r="M180" i="12"/>
  <c r="AA180" i="12"/>
  <c r="AG180" i="12"/>
  <c r="AI180" i="12"/>
  <c r="AK180" i="12"/>
  <c r="AM180" i="12"/>
  <c r="C181" i="12"/>
  <c r="J181" i="12"/>
  <c r="K181" i="12" s="1"/>
  <c r="M181" i="12"/>
  <c r="AA181" i="12"/>
  <c r="AG181" i="12"/>
  <c r="AI181" i="12"/>
  <c r="AK181" i="12"/>
  <c r="AM181" i="12"/>
  <c r="C182" i="12"/>
  <c r="J182" i="12"/>
  <c r="K182" i="12"/>
  <c r="M182" i="12"/>
  <c r="AA182" i="12"/>
  <c r="AG182" i="12"/>
  <c r="AI182" i="12"/>
  <c r="AK182" i="12"/>
  <c r="AM182" i="12"/>
  <c r="C183" i="12"/>
  <c r="J183" i="12"/>
  <c r="K183" i="12"/>
  <c r="M183" i="12"/>
  <c r="AA183" i="12"/>
  <c r="AG183" i="12"/>
  <c r="AI183" i="12"/>
  <c r="AK183" i="12"/>
  <c r="AM183" i="12"/>
  <c r="C184" i="12"/>
  <c r="J184" i="12"/>
  <c r="K184" i="12"/>
  <c r="M184" i="12"/>
  <c r="AA184" i="12"/>
  <c r="AG184" i="12"/>
  <c r="AI184" i="12"/>
  <c r="AK184" i="12"/>
  <c r="AM184" i="12"/>
  <c r="C185" i="12"/>
  <c r="J185" i="12"/>
  <c r="K185" i="12" s="1"/>
  <c r="M185" i="12"/>
  <c r="AA185" i="12"/>
  <c r="AG185" i="12"/>
  <c r="AI185" i="12"/>
  <c r="AK185" i="12"/>
  <c r="AM185" i="12"/>
  <c r="C186" i="12"/>
  <c r="J186" i="12"/>
  <c r="K186" i="12"/>
  <c r="M186" i="12"/>
  <c r="AA186" i="12"/>
  <c r="AG186" i="12"/>
  <c r="AI186" i="12"/>
  <c r="AK186" i="12"/>
  <c r="AM186" i="12"/>
  <c r="C187" i="12"/>
  <c r="J187" i="12"/>
  <c r="K187" i="12"/>
  <c r="M187" i="12"/>
  <c r="AA187" i="12"/>
  <c r="AG187" i="12"/>
  <c r="AI187" i="12"/>
  <c r="AK187" i="12"/>
  <c r="AM187" i="12"/>
  <c r="C188" i="12"/>
  <c r="J188" i="12"/>
  <c r="K188" i="12"/>
  <c r="M188" i="12"/>
  <c r="AA188" i="12"/>
  <c r="AG188" i="12"/>
  <c r="AI188" i="12"/>
  <c r="AK188" i="12"/>
  <c r="AM188" i="12"/>
  <c r="C189" i="12"/>
  <c r="J189" i="12"/>
  <c r="K189" i="12" s="1"/>
  <c r="M189" i="12"/>
  <c r="AA189" i="12"/>
  <c r="AG189" i="12"/>
  <c r="AI189" i="12"/>
  <c r="AK189" i="12"/>
  <c r="AM189" i="12"/>
  <c r="C190" i="12"/>
  <c r="J190" i="12"/>
  <c r="K190" i="12"/>
  <c r="M190" i="12"/>
  <c r="AA190" i="12"/>
  <c r="AG190" i="12"/>
  <c r="AI190" i="12"/>
  <c r="AK190" i="12"/>
  <c r="AM190" i="12"/>
  <c r="C191" i="12"/>
  <c r="J191" i="12"/>
  <c r="K191" i="12"/>
  <c r="M191" i="12"/>
  <c r="AA191" i="12"/>
  <c r="AG191" i="12"/>
  <c r="AI191" i="12"/>
  <c r="AK191" i="12"/>
  <c r="AM191" i="12"/>
  <c r="C192" i="12"/>
  <c r="J192" i="12"/>
  <c r="K192" i="12"/>
  <c r="M192" i="12"/>
  <c r="AA192" i="12"/>
  <c r="AG192" i="12"/>
  <c r="AI192" i="12"/>
  <c r="AK192" i="12"/>
  <c r="AM192" i="12"/>
  <c r="C193" i="12"/>
  <c r="J193" i="12"/>
  <c r="K193" i="12" s="1"/>
  <c r="M193" i="12"/>
  <c r="AA193" i="12"/>
  <c r="AG193" i="12"/>
  <c r="AI193" i="12"/>
  <c r="AK193" i="12"/>
  <c r="AM193" i="12"/>
  <c r="C194" i="12"/>
  <c r="J194" i="12"/>
  <c r="K194" i="12"/>
  <c r="M194" i="12"/>
  <c r="AA194" i="12"/>
  <c r="AG194" i="12"/>
  <c r="AI194" i="12"/>
  <c r="AK194" i="12"/>
  <c r="AM194" i="12"/>
  <c r="C195" i="12"/>
  <c r="J195" i="12"/>
  <c r="K195" i="12"/>
  <c r="M195" i="12"/>
  <c r="AA195" i="12"/>
  <c r="AG195" i="12"/>
  <c r="AI195" i="12"/>
  <c r="AK195" i="12"/>
  <c r="AM195" i="12"/>
  <c r="C196" i="12"/>
  <c r="J196" i="12"/>
  <c r="K196" i="12"/>
  <c r="M196" i="12"/>
  <c r="AA196" i="12"/>
  <c r="AG196" i="12"/>
  <c r="AI196" i="12"/>
  <c r="AK196" i="12"/>
  <c r="AM196" i="12"/>
  <c r="C197" i="12"/>
  <c r="J197" i="12"/>
  <c r="K197" i="12" s="1"/>
  <c r="M197" i="12"/>
  <c r="AA197" i="12"/>
  <c r="AG197" i="12"/>
  <c r="AI197" i="12"/>
  <c r="AK197" i="12"/>
  <c r="AM197" i="12"/>
  <c r="C198" i="12"/>
  <c r="J198" i="12"/>
  <c r="K198" i="12"/>
  <c r="M198" i="12"/>
  <c r="AA198" i="12"/>
  <c r="AG198" i="12"/>
  <c r="AI198" i="12"/>
  <c r="AK198" i="12"/>
  <c r="AM198" i="12"/>
  <c r="C199" i="12"/>
  <c r="J199" i="12"/>
  <c r="K199" i="12"/>
  <c r="M199" i="12"/>
  <c r="AA199" i="12"/>
  <c r="AG199" i="12"/>
  <c r="AI199" i="12"/>
  <c r="AK199" i="12"/>
  <c r="AM199" i="12"/>
  <c r="C200" i="12"/>
  <c r="J200" i="12"/>
  <c r="K200" i="12"/>
  <c r="M200" i="12"/>
  <c r="AA200" i="12"/>
  <c r="AG200" i="12"/>
  <c r="AI200" i="12"/>
  <c r="AK200" i="12"/>
  <c r="AM200" i="12"/>
  <c r="C201" i="12"/>
  <c r="J201" i="12"/>
  <c r="K201" i="12" s="1"/>
  <c r="M201" i="12"/>
  <c r="AA201" i="12"/>
  <c r="AG201" i="12"/>
  <c r="AI201" i="12"/>
  <c r="AK201" i="12"/>
  <c r="AM201" i="12"/>
  <c r="C202" i="12"/>
  <c r="J202" i="12"/>
  <c r="K202" i="12"/>
  <c r="M202" i="12"/>
  <c r="AA202" i="12"/>
  <c r="AG202" i="12"/>
  <c r="AI202" i="12"/>
  <c r="AK202" i="12"/>
  <c r="AM202" i="12"/>
  <c r="C203" i="12"/>
  <c r="J203" i="12"/>
  <c r="K203" i="12"/>
  <c r="M203" i="12"/>
  <c r="AA203" i="12"/>
  <c r="AG203" i="12"/>
  <c r="AI203" i="12"/>
  <c r="AK203" i="12"/>
  <c r="AM203" i="12"/>
  <c r="C204" i="12"/>
  <c r="J204" i="12"/>
  <c r="K204" i="12"/>
  <c r="M204" i="12"/>
  <c r="AA204" i="12"/>
  <c r="AG204" i="12"/>
  <c r="AI204" i="12"/>
  <c r="AK204" i="12"/>
  <c r="AM204" i="12"/>
  <c r="C205" i="12"/>
  <c r="J205" i="12"/>
  <c r="K205" i="12" s="1"/>
  <c r="M205" i="12"/>
  <c r="AA205" i="12"/>
  <c r="AG205" i="12"/>
  <c r="AI205" i="12"/>
  <c r="AK205" i="12"/>
  <c r="AM205" i="12"/>
  <c r="C206" i="12"/>
  <c r="J206" i="12"/>
  <c r="K206" i="12"/>
  <c r="M206" i="12"/>
  <c r="AA206" i="12"/>
  <c r="AG206" i="12"/>
  <c r="AI206" i="12"/>
  <c r="AK206" i="12"/>
  <c r="AM206" i="12"/>
  <c r="C207" i="12"/>
  <c r="J207" i="12"/>
  <c r="K207" i="12"/>
  <c r="M207" i="12"/>
  <c r="AA207" i="12"/>
  <c r="AG207" i="12"/>
  <c r="AI207" i="12"/>
  <c r="AK207" i="12"/>
  <c r="AM207" i="12"/>
  <c r="C208" i="12"/>
  <c r="J208" i="12"/>
  <c r="K208" i="12"/>
  <c r="M208" i="12"/>
  <c r="AA208" i="12"/>
  <c r="AG208" i="12"/>
  <c r="AI208" i="12"/>
  <c r="AK208" i="12"/>
  <c r="AM208" i="12"/>
  <c r="C209" i="12"/>
  <c r="J209" i="12"/>
  <c r="K209" i="12" s="1"/>
  <c r="M209" i="12"/>
  <c r="AA209" i="12"/>
  <c r="AG209" i="12"/>
  <c r="AI209" i="12"/>
  <c r="AK209" i="12"/>
  <c r="AM209" i="12"/>
  <c r="C210" i="12"/>
  <c r="J210" i="12"/>
  <c r="K210" i="12"/>
  <c r="M210" i="12"/>
  <c r="AA210" i="12"/>
  <c r="AG210" i="12"/>
  <c r="AI210" i="12"/>
  <c r="AK210" i="12"/>
  <c r="AM210" i="12"/>
  <c r="C211" i="12"/>
  <c r="J211" i="12"/>
  <c r="K211" i="12"/>
  <c r="M211" i="12"/>
  <c r="AA211" i="12"/>
  <c r="AG211" i="12"/>
  <c r="AI211" i="12"/>
  <c r="AK211" i="12"/>
  <c r="AM211" i="12"/>
  <c r="C212" i="12"/>
  <c r="J212" i="12"/>
  <c r="K212" i="12"/>
  <c r="M212" i="12"/>
  <c r="AA212" i="12"/>
  <c r="AG212" i="12"/>
  <c r="AI212" i="12"/>
  <c r="AK212" i="12"/>
  <c r="AM212" i="12"/>
  <c r="C213" i="12"/>
  <c r="J213" i="12"/>
  <c r="K213" i="12" s="1"/>
  <c r="M213" i="12"/>
  <c r="AA213" i="12"/>
  <c r="AG213" i="12"/>
  <c r="AI213" i="12"/>
  <c r="AK213" i="12"/>
  <c r="AM213" i="12"/>
  <c r="C214" i="12"/>
  <c r="J214" i="12"/>
  <c r="K214" i="12"/>
  <c r="M214" i="12"/>
  <c r="AA214" i="12"/>
  <c r="AG214" i="12"/>
  <c r="AI214" i="12"/>
  <c r="AK214" i="12"/>
  <c r="AM214" i="12"/>
  <c r="C215" i="12"/>
  <c r="J215" i="12"/>
  <c r="K215" i="12"/>
  <c r="M215" i="12"/>
  <c r="AA215" i="12"/>
  <c r="AG215" i="12"/>
  <c r="AI215" i="12"/>
  <c r="AK215" i="12"/>
  <c r="AM215" i="12"/>
  <c r="C216" i="12"/>
  <c r="J216" i="12"/>
  <c r="K216" i="12"/>
  <c r="M216" i="12"/>
  <c r="AA216" i="12"/>
  <c r="AG216" i="12"/>
  <c r="AI216" i="12"/>
  <c r="AK216" i="12"/>
  <c r="AM216" i="12"/>
  <c r="C217" i="12"/>
  <c r="J217" i="12"/>
  <c r="K217" i="12" s="1"/>
  <c r="M217" i="12"/>
  <c r="AA217" i="12"/>
  <c r="AG217" i="12"/>
  <c r="AI217" i="12"/>
  <c r="AK217" i="12"/>
  <c r="AM217" i="12"/>
  <c r="C218" i="12"/>
  <c r="J218" i="12"/>
  <c r="K218" i="12"/>
  <c r="M218" i="12"/>
  <c r="AA218" i="12"/>
  <c r="AG218" i="12"/>
  <c r="AI218" i="12"/>
  <c r="AK218" i="12"/>
  <c r="AM218" i="12"/>
  <c r="C219" i="12"/>
  <c r="J219" i="12"/>
  <c r="K219" i="12"/>
  <c r="M219" i="12"/>
  <c r="AA219" i="12"/>
  <c r="AG219" i="12"/>
  <c r="AI219" i="12"/>
  <c r="AK219" i="12"/>
  <c r="AM219" i="12"/>
  <c r="C220" i="12"/>
  <c r="J220" i="12"/>
  <c r="K220" i="12"/>
  <c r="M220" i="12"/>
  <c r="AA220" i="12"/>
  <c r="AG220" i="12"/>
  <c r="AI220" i="12"/>
  <c r="AK220" i="12"/>
  <c r="AM220" i="12"/>
  <c r="C221" i="12"/>
  <c r="J221" i="12"/>
  <c r="K221" i="12" s="1"/>
  <c r="M221" i="12"/>
  <c r="AA221" i="12"/>
  <c r="AG221" i="12"/>
  <c r="AI221" i="12"/>
  <c r="AK221" i="12"/>
  <c r="AM221" i="12"/>
  <c r="C222" i="12"/>
  <c r="J222" i="12"/>
  <c r="K222" i="12"/>
  <c r="M222" i="12"/>
  <c r="AA222" i="12"/>
  <c r="AG222" i="12"/>
  <c r="AI222" i="12"/>
  <c r="AK222" i="12"/>
  <c r="AM222" i="12"/>
  <c r="C223" i="12"/>
  <c r="J223" i="12"/>
  <c r="K223" i="12"/>
  <c r="M223" i="12"/>
  <c r="AA223" i="12"/>
  <c r="AG223" i="12"/>
  <c r="AI223" i="12"/>
  <c r="AK223" i="12"/>
  <c r="AM223" i="12"/>
  <c r="C224" i="12"/>
  <c r="J224" i="12"/>
  <c r="K224" i="12"/>
  <c r="M224" i="12"/>
  <c r="AA224" i="12"/>
  <c r="AG224" i="12"/>
  <c r="AI224" i="12"/>
  <c r="AK224" i="12"/>
  <c r="AM224" i="12"/>
  <c r="C225" i="12"/>
  <c r="J225" i="12"/>
  <c r="K225" i="12" s="1"/>
  <c r="M225" i="12"/>
  <c r="AA225" i="12"/>
  <c r="AG225" i="12"/>
  <c r="AI225" i="12"/>
  <c r="AK225" i="12"/>
  <c r="AM225" i="12"/>
  <c r="C226" i="12"/>
  <c r="J226" i="12"/>
  <c r="K226" i="12"/>
  <c r="M226" i="12"/>
  <c r="AA226" i="12"/>
  <c r="AG226" i="12"/>
  <c r="AI226" i="12"/>
  <c r="AK226" i="12"/>
  <c r="AM226" i="12"/>
  <c r="C227" i="12"/>
  <c r="J227" i="12"/>
  <c r="K227" i="12"/>
  <c r="M227" i="12"/>
  <c r="AA227" i="12"/>
  <c r="AG227" i="12"/>
  <c r="AI227" i="12"/>
  <c r="AK227" i="12"/>
  <c r="AM227" i="12"/>
  <c r="C228" i="12"/>
  <c r="J228" i="12"/>
  <c r="K228" i="12"/>
  <c r="M228" i="12"/>
  <c r="AA228" i="12"/>
  <c r="AG228" i="12"/>
  <c r="AI228" i="12"/>
  <c r="AK228" i="12"/>
  <c r="AM228" i="12"/>
  <c r="C229" i="12"/>
  <c r="J229" i="12"/>
  <c r="K229" i="12" s="1"/>
  <c r="M229" i="12"/>
  <c r="AA229" i="12"/>
  <c r="AG229" i="12"/>
  <c r="AI229" i="12"/>
  <c r="AK229" i="12"/>
  <c r="AM229" i="12"/>
  <c r="C230" i="12"/>
  <c r="J230" i="12"/>
  <c r="K230" i="12"/>
  <c r="M230" i="12"/>
  <c r="AA230" i="12"/>
  <c r="AG230" i="12"/>
  <c r="AI230" i="12"/>
  <c r="AK230" i="12"/>
  <c r="AM230" i="12"/>
  <c r="C231" i="12"/>
  <c r="J231" i="12"/>
  <c r="K231" i="12"/>
  <c r="M231" i="12"/>
  <c r="AA231" i="12"/>
  <c r="AG231" i="12"/>
  <c r="AI231" i="12"/>
  <c r="AK231" i="12"/>
  <c r="AM231" i="12"/>
  <c r="C232" i="12"/>
  <c r="J232" i="12"/>
  <c r="K232" i="12"/>
  <c r="M232" i="12"/>
  <c r="AA232" i="12"/>
  <c r="AG232" i="12"/>
  <c r="AI232" i="12"/>
  <c r="AK232" i="12"/>
  <c r="AM232" i="12"/>
  <c r="C233" i="12"/>
  <c r="J233" i="12"/>
  <c r="K233" i="12" s="1"/>
  <c r="M233" i="12"/>
  <c r="AA233" i="12"/>
  <c r="AG233" i="12"/>
  <c r="AI233" i="12"/>
  <c r="AK233" i="12"/>
  <c r="AM233" i="12"/>
  <c r="C234" i="12"/>
  <c r="J234" i="12"/>
  <c r="K234" i="12"/>
  <c r="M234" i="12"/>
  <c r="AA234" i="12"/>
  <c r="AG234" i="12"/>
  <c r="AI234" i="12"/>
  <c r="AK234" i="12"/>
  <c r="AM234" i="12"/>
  <c r="C235" i="12"/>
  <c r="J235" i="12"/>
  <c r="K235" i="12"/>
  <c r="M235" i="12"/>
  <c r="AA235" i="12"/>
  <c r="AG235" i="12"/>
  <c r="AI235" i="12"/>
  <c r="AK235" i="12"/>
  <c r="AM235" i="12"/>
  <c r="C236" i="12"/>
  <c r="J236" i="12"/>
  <c r="K236" i="12"/>
  <c r="M236" i="12"/>
  <c r="AA236" i="12"/>
  <c r="AG236" i="12"/>
  <c r="AI236" i="12"/>
  <c r="AK236" i="12"/>
  <c r="AM236" i="12"/>
  <c r="C237" i="12"/>
  <c r="J237" i="12"/>
  <c r="K237" i="12" s="1"/>
  <c r="M237" i="12"/>
  <c r="AA237" i="12"/>
  <c r="AG237" i="12"/>
  <c r="AI237" i="12"/>
  <c r="AK237" i="12"/>
  <c r="AM237" i="12"/>
  <c r="C238" i="12"/>
  <c r="J238" i="12"/>
  <c r="K238" i="12"/>
  <c r="M238" i="12"/>
  <c r="AA238" i="12"/>
  <c r="AG238" i="12"/>
  <c r="AI238" i="12"/>
  <c r="AK238" i="12"/>
  <c r="AM238" i="12"/>
  <c r="C239" i="12"/>
  <c r="J239" i="12"/>
  <c r="K239" i="12"/>
  <c r="M239" i="12"/>
  <c r="AA239" i="12"/>
  <c r="AG239" i="12"/>
  <c r="AI239" i="12"/>
  <c r="AK239" i="12"/>
  <c r="AM239" i="12"/>
  <c r="C240" i="12"/>
  <c r="J240" i="12"/>
  <c r="K240" i="12"/>
  <c r="M240" i="12"/>
  <c r="AA240" i="12"/>
  <c r="AG240" i="12"/>
  <c r="AI240" i="12"/>
  <c r="AK240" i="12"/>
  <c r="AM240" i="12"/>
  <c r="C241" i="12"/>
  <c r="J241" i="12"/>
  <c r="K241" i="12" s="1"/>
  <c r="M241" i="12"/>
  <c r="AA241" i="12"/>
  <c r="AG241" i="12"/>
  <c r="AI241" i="12"/>
  <c r="AK241" i="12"/>
  <c r="AM241" i="12"/>
  <c r="C242" i="12"/>
  <c r="J242" i="12"/>
  <c r="K242" i="12"/>
  <c r="M242" i="12"/>
  <c r="AA242" i="12"/>
  <c r="AG242" i="12"/>
  <c r="AI242" i="12"/>
  <c r="AK242" i="12"/>
  <c r="AM242" i="12"/>
  <c r="C243" i="12"/>
  <c r="J243" i="12"/>
  <c r="K243" i="12"/>
  <c r="M243" i="12"/>
  <c r="AA243" i="12"/>
  <c r="AG243" i="12"/>
  <c r="AI243" i="12"/>
  <c r="AK243" i="12"/>
  <c r="AM243" i="12"/>
  <c r="C244" i="12"/>
  <c r="J244" i="12"/>
  <c r="K244" i="12"/>
  <c r="M244" i="12"/>
  <c r="AA244" i="12"/>
  <c r="AG244" i="12"/>
  <c r="AI244" i="12"/>
  <c r="AK244" i="12"/>
  <c r="AM244" i="12"/>
  <c r="C245" i="12"/>
  <c r="J245" i="12"/>
  <c r="K245" i="12" s="1"/>
  <c r="M245" i="12"/>
  <c r="AA245" i="12"/>
  <c r="AG245" i="12"/>
  <c r="AI245" i="12"/>
  <c r="AK245" i="12"/>
  <c r="AM245" i="12"/>
  <c r="C246" i="12"/>
  <c r="J246" i="12"/>
  <c r="K246" i="12"/>
  <c r="M246" i="12"/>
  <c r="AA246" i="12"/>
  <c r="AG246" i="12"/>
  <c r="AI246" i="12"/>
  <c r="AK246" i="12"/>
  <c r="AM246" i="12"/>
  <c r="C247" i="12"/>
  <c r="J247" i="12"/>
  <c r="K247" i="12"/>
  <c r="M247" i="12"/>
  <c r="AA247" i="12"/>
  <c r="AG247" i="12"/>
  <c r="AI247" i="12"/>
  <c r="AK247" i="12"/>
  <c r="AM247" i="12"/>
  <c r="C248" i="12"/>
  <c r="J248" i="12"/>
  <c r="K248" i="12"/>
  <c r="M248" i="12"/>
  <c r="AA248" i="12"/>
  <c r="AG248" i="12"/>
  <c r="AI248" i="12"/>
  <c r="AK248" i="12"/>
  <c r="AM248" i="12"/>
  <c r="C249" i="12"/>
  <c r="J249" i="12"/>
  <c r="K249" i="12" s="1"/>
  <c r="M249" i="12"/>
  <c r="AA249" i="12"/>
  <c r="AG249" i="12"/>
  <c r="AI249" i="12"/>
  <c r="AK249" i="12"/>
  <c r="AM249" i="12"/>
  <c r="C250" i="12"/>
  <c r="J250" i="12"/>
  <c r="K250" i="12"/>
  <c r="M250" i="12"/>
  <c r="AA250" i="12"/>
  <c r="AG250" i="12"/>
  <c r="AI250" i="12"/>
  <c r="AK250" i="12"/>
  <c r="AM250" i="12"/>
  <c r="C251" i="12"/>
  <c r="J251" i="12"/>
  <c r="K251" i="12"/>
  <c r="M251" i="12"/>
  <c r="AA251" i="12"/>
  <c r="AG251" i="12"/>
  <c r="AI251" i="12"/>
  <c r="AK251" i="12"/>
  <c r="AM251" i="12"/>
  <c r="C252" i="12"/>
  <c r="J252" i="12"/>
  <c r="K252" i="12"/>
  <c r="M252" i="12"/>
  <c r="AA252" i="12"/>
  <c r="AG252" i="12"/>
  <c r="AI252" i="12"/>
  <c r="AK252" i="12"/>
  <c r="AM252" i="12"/>
  <c r="C253" i="12"/>
  <c r="J253" i="12"/>
  <c r="K253" i="12" s="1"/>
  <c r="M253" i="12"/>
  <c r="AA253" i="12"/>
  <c r="AG253" i="12"/>
  <c r="AI253" i="12"/>
  <c r="AK253" i="12"/>
  <c r="AM253" i="12"/>
  <c r="C254" i="12"/>
  <c r="J254" i="12"/>
  <c r="K254" i="12"/>
  <c r="M254" i="12"/>
  <c r="AA254" i="12"/>
  <c r="AG254" i="12"/>
  <c r="AI254" i="12"/>
  <c r="AK254" i="12"/>
  <c r="AM254" i="12"/>
  <c r="C255" i="12"/>
  <c r="J255" i="12"/>
  <c r="K255" i="12"/>
  <c r="M255" i="12"/>
  <c r="AA255" i="12"/>
  <c r="AG255" i="12"/>
  <c r="AI255" i="12"/>
  <c r="AK255" i="12"/>
  <c r="AM255" i="12"/>
  <c r="C256" i="12"/>
  <c r="J256" i="12"/>
  <c r="K256" i="12"/>
  <c r="M256" i="12"/>
  <c r="AA256" i="12"/>
  <c r="AG256" i="12"/>
  <c r="AI256" i="12"/>
  <c r="AK256" i="12"/>
  <c r="AM256" i="12"/>
  <c r="C257" i="12"/>
  <c r="J257" i="12"/>
  <c r="K257" i="12" s="1"/>
  <c r="M257" i="12"/>
  <c r="AA257" i="12"/>
  <c r="AG257" i="12"/>
  <c r="AI257" i="12"/>
  <c r="AK257" i="12"/>
  <c r="AM257" i="12"/>
  <c r="C258" i="12"/>
  <c r="J258" i="12"/>
  <c r="K258" i="12" s="1"/>
  <c r="M258" i="12"/>
  <c r="AA258" i="12"/>
  <c r="AG258" i="12"/>
  <c r="AI258" i="12"/>
  <c r="AK258" i="12"/>
  <c r="AM258" i="12"/>
  <c r="C259" i="12"/>
  <c r="J259" i="12"/>
  <c r="K259" i="12"/>
  <c r="M259" i="12"/>
  <c r="AA259" i="12"/>
  <c r="AG259" i="12"/>
  <c r="AI259" i="12"/>
  <c r="AK259" i="12"/>
  <c r="AM259" i="12"/>
  <c r="C260" i="12"/>
  <c r="J260" i="12"/>
  <c r="K260" i="12"/>
  <c r="M260" i="12"/>
  <c r="AA260" i="12"/>
  <c r="AG260" i="12"/>
  <c r="AI260" i="12"/>
  <c r="AK260" i="12"/>
  <c r="AM260" i="12"/>
  <c r="C261" i="12"/>
  <c r="J261" i="12"/>
  <c r="K261" i="12" s="1"/>
  <c r="M261" i="12"/>
  <c r="AA261" i="12"/>
  <c r="AG261" i="12"/>
  <c r="AI261" i="12"/>
  <c r="AK261" i="12"/>
  <c r="AM261" i="12"/>
  <c r="C262" i="12"/>
  <c r="J262" i="12"/>
  <c r="K262" i="12" s="1"/>
  <c r="M262" i="12"/>
  <c r="AA262" i="12"/>
  <c r="AG262" i="12"/>
  <c r="AI262" i="12"/>
  <c r="AK262" i="12"/>
  <c r="AM262" i="12"/>
  <c r="C263" i="12"/>
  <c r="J263" i="12"/>
  <c r="K263" i="12"/>
  <c r="M263" i="12"/>
  <c r="AA263" i="12"/>
  <c r="AG263" i="12"/>
  <c r="AI263" i="12"/>
  <c r="AK263" i="12"/>
  <c r="AM263" i="12"/>
  <c r="C264" i="12"/>
  <c r="J264" i="12"/>
  <c r="K264" i="12"/>
  <c r="M264" i="12"/>
  <c r="AA264" i="12"/>
  <c r="AG264" i="12"/>
  <c r="AI264" i="12"/>
  <c r="AK264" i="12"/>
  <c r="AM264" i="12"/>
  <c r="C265" i="12"/>
  <c r="J265" i="12"/>
  <c r="K265" i="12" s="1"/>
  <c r="M265" i="12"/>
  <c r="AA265" i="12"/>
  <c r="AG265" i="12"/>
  <c r="AI265" i="12"/>
  <c r="AK265" i="12"/>
  <c r="AM265" i="12"/>
  <c r="C266" i="12"/>
  <c r="J266" i="12"/>
  <c r="K266" i="12" s="1"/>
  <c r="M266" i="12"/>
  <c r="AA266" i="12"/>
  <c r="AG266" i="12"/>
  <c r="AI266" i="12"/>
  <c r="AK266" i="12"/>
  <c r="AM266" i="12"/>
  <c r="C267" i="12"/>
  <c r="J267" i="12"/>
  <c r="K267" i="12"/>
  <c r="M267" i="12"/>
  <c r="AA267" i="12"/>
  <c r="AG267" i="12"/>
  <c r="AI267" i="12"/>
  <c r="AK267" i="12"/>
  <c r="AM267" i="12"/>
  <c r="C268" i="12"/>
  <c r="J268" i="12"/>
  <c r="K268" i="12"/>
  <c r="M268" i="12"/>
  <c r="AA268" i="12"/>
  <c r="AG268" i="12"/>
  <c r="AI268" i="12"/>
  <c r="AK268" i="12"/>
  <c r="AM268" i="12"/>
  <c r="C269" i="12"/>
  <c r="J269" i="12"/>
  <c r="K269" i="12" s="1"/>
  <c r="M269" i="12"/>
  <c r="AA269" i="12"/>
  <c r="AG269" i="12"/>
  <c r="AI269" i="12"/>
  <c r="AK269" i="12"/>
  <c r="AM269" i="12"/>
  <c r="C270" i="12"/>
  <c r="J270" i="12"/>
  <c r="K270" i="12" s="1"/>
  <c r="M270" i="12"/>
  <c r="AA270" i="12"/>
  <c r="AG270" i="12"/>
  <c r="AI270" i="12"/>
  <c r="AK270" i="12"/>
  <c r="AM270" i="12"/>
  <c r="C271" i="12"/>
  <c r="J271" i="12"/>
  <c r="K271" i="12"/>
  <c r="M271" i="12"/>
  <c r="AA271" i="12"/>
  <c r="AG271" i="12"/>
  <c r="AI271" i="12"/>
  <c r="AK271" i="12"/>
  <c r="AM271" i="12"/>
  <c r="C272" i="12"/>
  <c r="J272" i="12"/>
  <c r="K272" i="12"/>
  <c r="M272" i="12"/>
  <c r="AA272" i="12"/>
  <c r="AG272" i="12"/>
  <c r="AI272" i="12"/>
  <c r="AK272" i="12"/>
  <c r="AM272" i="12"/>
  <c r="C273" i="12"/>
  <c r="J273" i="12"/>
  <c r="K273" i="12" s="1"/>
  <c r="M273" i="12"/>
  <c r="AA273" i="12"/>
  <c r="AG273" i="12"/>
  <c r="AI273" i="12"/>
  <c r="AK273" i="12"/>
  <c r="AM273" i="12"/>
  <c r="C274" i="12"/>
  <c r="J274" i="12"/>
  <c r="K274" i="12" s="1"/>
  <c r="M274" i="12"/>
  <c r="AA274" i="12"/>
  <c r="AG274" i="12"/>
  <c r="AI274" i="12"/>
  <c r="AK274" i="12"/>
  <c r="AM274" i="12"/>
  <c r="C275" i="12"/>
  <c r="J275" i="12"/>
  <c r="K275" i="12"/>
  <c r="M275" i="12"/>
  <c r="AA275" i="12"/>
  <c r="AG275" i="12"/>
  <c r="AI275" i="12"/>
  <c r="AK275" i="12"/>
  <c r="AM275" i="12"/>
  <c r="C276" i="12"/>
  <c r="J276" i="12"/>
  <c r="K276" i="12"/>
  <c r="M276" i="12"/>
  <c r="AA276" i="12"/>
  <c r="AG276" i="12"/>
  <c r="AI276" i="12"/>
  <c r="AK276" i="12"/>
  <c r="AM276" i="12"/>
  <c r="C277" i="12"/>
  <c r="J277" i="12"/>
  <c r="K277" i="12" s="1"/>
  <c r="M277" i="12"/>
  <c r="AA277" i="12"/>
  <c r="AG277" i="12"/>
  <c r="AI277" i="12"/>
  <c r="AK277" i="12"/>
  <c r="AM277" i="12"/>
  <c r="C278" i="12"/>
  <c r="J278" i="12"/>
  <c r="K278" i="12" s="1"/>
  <c r="M278" i="12"/>
  <c r="AA278" i="12"/>
  <c r="AG278" i="12"/>
  <c r="AI278" i="12"/>
  <c r="AK278" i="12"/>
  <c r="AM278" i="12"/>
  <c r="C279" i="12"/>
  <c r="J279" i="12"/>
  <c r="K279" i="12"/>
  <c r="M279" i="12"/>
  <c r="AA279" i="12"/>
  <c r="AG279" i="12"/>
  <c r="AI279" i="12"/>
  <c r="AK279" i="12"/>
  <c r="AM279" i="12"/>
  <c r="C280" i="12"/>
  <c r="J280" i="12"/>
  <c r="K280" i="12"/>
  <c r="M280" i="12"/>
  <c r="AA280" i="12"/>
  <c r="AG280" i="12"/>
  <c r="AI280" i="12"/>
  <c r="AK280" i="12"/>
  <c r="AM280" i="12"/>
  <c r="C281" i="12"/>
  <c r="J281" i="12"/>
  <c r="K281" i="12" s="1"/>
  <c r="M281" i="12"/>
  <c r="AA281" i="12"/>
  <c r="AG281" i="12"/>
  <c r="AI281" i="12"/>
  <c r="AK281" i="12"/>
  <c r="AM281" i="12"/>
  <c r="C282" i="12"/>
  <c r="J282" i="12"/>
  <c r="K282" i="12" s="1"/>
  <c r="M282" i="12"/>
  <c r="AA282" i="12"/>
  <c r="AG282" i="12"/>
  <c r="AI282" i="12"/>
  <c r="AK282" i="12"/>
  <c r="AM282" i="12"/>
  <c r="C283" i="12"/>
  <c r="J283" i="12"/>
  <c r="K283" i="12"/>
  <c r="M283" i="12"/>
  <c r="AA283" i="12"/>
  <c r="AG283" i="12"/>
  <c r="AI283" i="12"/>
  <c r="AK283" i="12"/>
  <c r="AM283" i="12"/>
  <c r="C284" i="12"/>
  <c r="J284" i="12"/>
  <c r="K284" i="12"/>
  <c r="M284" i="12"/>
  <c r="AA284" i="12"/>
  <c r="AG284" i="12"/>
  <c r="AI284" i="12"/>
  <c r="AK284" i="12"/>
  <c r="AM284" i="12"/>
  <c r="C285" i="12"/>
  <c r="J285" i="12"/>
  <c r="K285" i="12" s="1"/>
  <c r="M285" i="12"/>
  <c r="AA285" i="12"/>
  <c r="AG285" i="12"/>
  <c r="AI285" i="12"/>
  <c r="AK285" i="12"/>
  <c r="AM285" i="12"/>
  <c r="C286" i="12"/>
  <c r="J286" i="12"/>
  <c r="K286" i="12" s="1"/>
  <c r="M286" i="12"/>
  <c r="AA286" i="12"/>
  <c r="AG286" i="12"/>
  <c r="AI286" i="12"/>
  <c r="AK286" i="12"/>
  <c r="AM286" i="12"/>
  <c r="C287" i="12"/>
  <c r="J287" i="12"/>
  <c r="K287" i="12"/>
  <c r="M287" i="12"/>
  <c r="AA287" i="12"/>
  <c r="AG287" i="12"/>
  <c r="AI287" i="12"/>
  <c r="AK287" i="12"/>
  <c r="AM287" i="12"/>
  <c r="C288" i="12"/>
  <c r="J288" i="12"/>
  <c r="K288" i="12"/>
  <c r="M288" i="12"/>
  <c r="AA288" i="12"/>
  <c r="AG288" i="12"/>
  <c r="AI288" i="12"/>
  <c r="AK288" i="12"/>
  <c r="AM288" i="12"/>
  <c r="C289" i="12"/>
  <c r="J289" i="12"/>
  <c r="K289" i="12" s="1"/>
  <c r="M289" i="12"/>
  <c r="AA289" i="12"/>
  <c r="AG289" i="12"/>
  <c r="AI289" i="12"/>
  <c r="AK289" i="12"/>
  <c r="AM289" i="12"/>
  <c r="C290" i="12"/>
  <c r="J290" i="12"/>
  <c r="K290" i="12" s="1"/>
  <c r="M290" i="12"/>
  <c r="AA290" i="12"/>
  <c r="AG290" i="12"/>
  <c r="AI290" i="12"/>
  <c r="AK290" i="12"/>
  <c r="AM290" i="12"/>
  <c r="C291" i="12"/>
  <c r="J291" i="12"/>
  <c r="K291" i="12"/>
  <c r="M291" i="12"/>
  <c r="AA291" i="12"/>
  <c r="AG291" i="12"/>
  <c r="AI291" i="12"/>
  <c r="AK291" i="12"/>
  <c r="AM291" i="12"/>
  <c r="C292" i="12"/>
  <c r="J292" i="12"/>
  <c r="K292" i="12"/>
  <c r="M292" i="12"/>
  <c r="AA292" i="12"/>
  <c r="AG292" i="12"/>
  <c r="AI292" i="12"/>
  <c r="AK292" i="12"/>
  <c r="AM292" i="12"/>
  <c r="C293" i="12"/>
  <c r="J293" i="12"/>
  <c r="K293" i="12" s="1"/>
  <c r="M293" i="12"/>
  <c r="AA293" i="12"/>
  <c r="AG293" i="12"/>
  <c r="AI293" i="12"/>
  <c r="AK293" i="12"/>
  <c r="AM293" i="12"/>
  <c r="C294" i="12"/>
  <c r="J294" i="12"/>
  <c r="K294" i="12" s="1"/>
  <c r="M294" i="12"/>
  <c r="AA294" i="12"/>
  <c r="AG294" i="12"/>
  <c r="AI294" i="12"/>
  <c r="AK294" i="12"/>
  <c r="AM294" i="12"/>
  <c r="C295" i="12"/>
  <c r="J295" i="12"/>
  <c r="K295" i="12"/>
  <c r="M295" i="12"/>
  <c r="AA295" i="12"/>
  <c r="AG295" i="12"/>
  <c r="AI295" i="12"/>
  <c r="AK295" i="12"/>
  <c r="AM295" i="12"/>
  <c r="C296" i="12"/>
  <c r="J296" i="12"/>
  <c r="K296" i="12"/>
  <c r="M296" i="12"/>
  <c r="AA296" i="12"/>
  <c r="AG296" i="12"/>
  <c r="AI296" i="12"/>
  <c r="AK296" i="12"/>
  <c r="AM296" i="12"/>
  <c r="C297" i="12"/>
  <c r="J297" i="12"/>
  <c r="K297" i="12" s="1"/>
  <c r="M297" i="12"/>
  <c r="AA297" i="12"/>
  <c r="AG297" i="12"/>
  <c r="AI297" i="12"/>
  <c r="AK297" i="12"/>
  <c r="AM297" i="12"/>
  <c r="C298" i="12"/>
  <c r="J298" i="12"/>
  <c r="K298" i="12" s="1"/>
  <c r="M298" i="12"/>
  <c r="AA298" i="12"/>
  <c r="AG298" i="12"/>
  <c r="AI298" i="12"/>
  <c r="AK298" i="12"/>
  <c r="AM298" i="12"/>
  <c r="C299" i="12"/>
  <c r="J299" i="12"/>
  <c r="K299" i="12"/>
  <c r="M299" i="12"/>
  <c r="AA299" i="12"/>
  <c r="AG299" i="12"/>
  <c r="AI299" i="12"/>
  <c r="AK299" i="12"/>
  <c r="AM299" i="12"/>
  <c r="C300" i="12"/>
  <c r="J300" i="12"/>
  <c r="K300" i="12"/>
  <c r="M300" i="12"/>
  <c r="AA300" i="12"/>
  <c r="AG300" i="12"/>
  <c r="AI300" i="12"/>
  <c r="AK300" i="12"/>
  <c r="AM300" i="12"/>
  <c r="C301" i="12"/>
  <c r="J301" i="12"/>
  <c r="K301" i="12" s="1"/>
  <c r="M301" i="12"/>
  <c r="AA301" i="12"/>
  <c r="AG301" i="12"/>
  <c r="AI301" i="12"/>
  <c r="AK301" i="12"/>
  <c r="AM301" i="12"/>
  <c r="C302" i="12"/>
  <c r="J302" i="12"/>
  <c r="K302" i="12" s="1"/>
  <c r="M302" i="12"/>
  <c r="AA302" i="12"/>
  <c r="AG302" i="12"/>
  <c r="AI302" i="12"/>
  <c r="AK302" i="12"/>
  <c r="AM302" i="12"/>
  <c r="C303" i="12"/>
  <c r="J303" i="12"/>
  <c r="K303" i="12"/>
  <c r="M303" i="12"/>
  <c r="AA303" i="12"/>
  <c r="AG303" i="12"/>
  <c r="AI303" i="12"/>
  <c r="AK303" i="12"/>
  <c r="AM303" i="12"/>
  <c r="C304" i="12"/>
  <c r="J304" i="12"/>
  <c r="K304" i="12"/>
  <c r="M304" i="12"/>
  <c r="AA304" i="12"/>
  <c r="AG304" i="12"/>
  <c r="AI304" i="12"/>
  <c r="AK304" i="12"/>
  <c r="AM304" i="12"/>
  <c r="C305" i="12"/>
  <c r="J305" i="12"/>
  <c r="K305" i="12" s="1"/>
  <c r="M305" i="12"/>
  <c r="AA305" i="12"/>
  <c r="AG305" i="12"/>
  <c r="AI305" i="12"/>
  <c r="AK305" i="12"/>
  <c r="AM305" i="12"/>
  <c r="C306" i="12"/>
  <c r="J306" i="12"/>
  <c r="K306" i="12" s="1"/>
  <c r="M306" i="12"/>
  <c r="AA306" i="12"/>
  <c r="AG306" i="12"/>
  <c r="AI306" i="12"/>
  <c r="AK306" i="12"/>
  <c r="AM306" i="12"/>
  <c r="C307" i="12"/>
  <c r="J307" i="12"/>
  <c r="K307" i="12"/>
  <c r="M307" i="12"/>
  <c r="AA307" i="12"/>
  <c r="AG307" i="12"/>
  <c r="AI307" i="12"/>
  <c r="AK307" i="12"/>
  <c r="AM307" i="12"/>
  <c r="C308" i="12"/>
  <c r="J308" i="12"/>
  <c r="K308" i="12"/>
  <c r="M308" i="12"/>
  <c r="AA308" i="12"/>
  <c r="AG308" i="12"/>
  <c r="AI308" i="12"/>
  <c r="AK308" i="12"/>
  <c r="AM308" i="12"/>
  <c r="C309" i="12"/>
  <c r="J309" i="12"/>
  <c r="K309" i="12" s="1"/>
  <c r="M309" i="12"/>
  <c r="AA309" i="12"/>
  <c r="AG309" i="12"/>
  <c r="AI309" i="12"/>
  <c r="AK309" i="12"/>
  <c r="AM309" i="12"/>
  <c r="C310" i="12"/>
  <c r="J310" i="12"/>
  <c r="K310" i="12" s="1"/>
  <c r="M310" i="12"/>
  <c r="AA310" i="12"/>
  <c r="AG310" i="12"/>
  <c r="AI310" i="12"/>
  <c r="AK310" i="12"/>
  <c r="AM310" i="12"/>
  <c r="C311" i="12"/>
  <c r="J311" i="12"/>
  <c r="K311" i="12"/>
  <c r="M311" i="12"/>
  <c r="AA311" i="12"/>
  <c r="AG311" i="12"/>
  <c r="AI311" i="12"/>
  <c r="AK311" i="12"/>
  <c r="AM311" i="12"/>
  <c r="C312" i="12"/>
  <c r="J312" i="12"/>
  <c r="K312" i="12"/>
  <c r="M312" i="12"/>
  <c r="AA312" i="12"/>
  <c r="AG312" i="12"/>
  <c r="AI312" i="12"/>
  <c r="AK312" i="12"/>
  <c r="AM312" i="12"/>
  <c r="C313" i="12"/>
  <c r="J313" i="12"/>
  <c r="K313" i="12" s="1"/>
  <c r="M313" i="12"/>
  <c r="AA313" i="12"/>
  <c r="AG313" i="12"/>
  <c r="AI313" i="12"/>
  <c r="AK313" i="12"/>
  <c r="AM313" i="12"/>
  <c r="C314" i="12"/>
  <c r="J314" i="12"/>
  <c r="K314" i="12" s="1"/>
  <c r="M314" i="12"/>
  <c r="AA314" i="12"/>
  <c r="AG314" i="12"/>
  <c r="AI314" i="12"/>
  <c r="AK314" i="12"/>
  <c r="AM314" i="12"/>
  <c r="C315" i="12"/>
  <c r="J315" i="12"/>
  <c r="K315" i="12"/>
  <c r="M315" i="12"/>
  <c r="AA315" i="12"/>
  <c r="AG315" i="12"/>
  <c r="AI315" i="12"/>
  <c r="AK315" i="12"/>
  <c r="AM315" i="12"/>
  <c r="C316" i="12"/>
  <c r="J316" i="12"/>
  <c r="K316" i="12"/>
  <c r="M316" i="12"/>
  <c r="AA316" i="12"/>
  <c r="AG316" i="12"/>
  <c r="AI316" i="12"/>
  <c r="AK316" i="12"/>
  <c r="AM316" i="12"/>
  <c r="C317" i="12"/>
  <c r="J317" i="12"/>
  <c r="K317" i="12" s="1"/>
  <c r="M317" i="12"/>
  <c r="AA317" i="12"/>
  <c r="AG317" i="12"/>
  <c r="AI317" i="12"/>
  <c r="AK317" i="12"/>
  <c r="AM317" i="12"/>
  <c r="C318" i="12"/>
  <c r="J318" i="12"/>
  <c r="K318" i="12" s="1"/>
  <c r="M318" i="12"/>
  <c r="AA318" i="12"/>
  <c r="AG318" i="12"/>
  <c r="AI318" i="12"/>
  <c r="AK318" i="12"/>
  <c r="AM318" i="12"/>
  <c r="C319" i="12"/>
  <c r="J319" i="12"/>
  <c r="K319" i="12"/>
  <c r="M319" i="12"/>
  <c r="AA319" i="12"/>
  <c r="AG319" i="12"/>
  <c r="AI319" i="12"/>
  <c r="AK319" i="12"/>
  <c r="AM319" i="12"/>
  <c r="C320" i="12"/>
  <c r="J320" i="12"/>
  <c r="K320" i="12"/>
  <c r="M320" i="12"/>
  <c r="AA320" i="12"/>
  <c r="AG320" i="12"/>
  <c r="AI320" i="12"/>
  <c r="AK320" i="12"/>
  <c r="AM320" i="12"/>
  <c r="C321" i="12"/>
  <c r="J321" i="12"/>
  <c r="K321" i="12" s="1"/>
  <c r="M321" i="12"/>
  <c r="AA321" i="12"/>
  <c r="AG321" i="12"/>
  <c r="AI321" i="12"/>
  <c r="AK321" i="12"/>
  <c r="AM321" i="12"/>
  <c r="C322" i="12"/>
  <c r="J322" i="12"/>
  <c r="K322" i="12" s="1"/>
  <c r="M322" i="12"/>
  <c r="AA322" i="12"/>
  <c r="AG322" i="12"/>
  <c r="AI322" i="12"/>
  <c r="AK322" i="12"/>
  <c r="AM322" i="12"/>
  <c r="C323" i="12"/>
  <c r="J323" i="12"/>
  <c r="K323" i="12"/>
  <c r="M323" i="12"/>
  <c r="AA323" i="12"/>
  <c r="AG323" i="12"/>
  <c r="AI323" i="12"/>
  <c r="AK323" i="12"/>
  <c r="AM323" i="12"/>
  <c r="C324" i="12"/>
  <c r="J324" i="12"/>
  <c r="K324" i="12"/>
  <c r="M324" i="12"/>
  <c r="AA324" i="12"/>
  <c r="AG324" i="12"/>
  <c r="AI324" i="12"/>
  <c r="AK324" i="12"/>
  <c r="AM324" i="12"/>
  <c r="C325" i="12"/>
  <c r="J325" i="12"/>
  <c r="K325" i="12" s="1"/>
  <c r="M325" i="12"/>
  <c r="AA325" i="12"/>
  <c r="AG325" i="12"/>
  <c r="AI325" i="12"/>
  <c r="AK325" i="12"/>
  <c r="AM325" i="12"/>
  <c r="C326" i="12"/>
  <c r="J326" i="12"/>
  <c r="K326" i="12" s="1"/>
  <c r="M326" i="12"/>
  <c r="AA326" i="12"/>
  <c r="AG326" i="12"/>
  <c r="AI326" i="12"/>
  <c r="AK326" i="12"/>
  <c r="AM326" i="12"/>
  <c r="C327" i="12"/>
  <c r="J327" i="12"/>
  <c r="K327" i="12"/>
  <c r="M327" i="12"/>
  <c r="AA327" i="12"/>
  <c r="AG327" i="12"/>
  <c r="AI327" i="12"/>
  <c r="AK327" i="12"/>
  <c r="AM327" i="12"/>
  <c r="C328" i="12"/>
  <c r="J328" i="12"/>
  <c r="K328" i="12"/>
  <c r="M328" i="12"/>
  <c r="AA328" i="12"/>
  <c r="AG328" i="12"/>
  <c r="AI328" i="12"/>
  <c r="AK328" i="12"/>
  <c r="AM328" i="12"/>
  <c r="C329" i="12"/>
  <c r="J329" i="12"/>
  <c r="K329" i="12" s="1"/>
  <c r="M329" i="12"/>
  <c r="AA329" i="12"/>
  <c r="AG329" i="12"/>
  <c r="AI329" i="12"/>
  <c r="AK329" i="12"/>
  <c r="AM329" i="12"/>
  <c r="C330" i="12"/>
  <c r="J330" i="12"/>
  <c r="K330" i="12" s="1"/>
  <c r="M330" i="12"/>
  <c r="AA330" i="12"/>
  <c r="AG330" i="12"/>
  <c r="AI330" i="12"/>
  <c r="AK330" i="12"/>
  <c r="AM330" i="12"/>
  <c r="C331" i="12"/>
  <c r="J331" i="12"/>
  <c r="K331" i="12"/>
  <c r="M331" i="12"/>
  <c r="AA331" i="12"/>
  <c r="AG331" i="12"/>
  <c r="AI331" i="12"/>
  <c r="AK331" i="12"/>
  <c r="AM331" i="12"/>
  <c r="C332" i="12"/>
  <c r="J332" i="12"/>
  <c r="K332" i="12"/>
  <c r="M332" i="12"/>
  <c r="AA332" i="12"/>
  <c r="AG332" i="12"/>
  <c r="AI332" i="12"/>
  <c r="AK332" i="12"/>
  <c r="AM332" i="12"/>
  <c r="C333" i="12"/>
  <c r="J333" i="12"/>
  <c r="K333" i="12" s="1"/>
  <c r="M333" i="12"/>
  <c r="AA333" i="12"/>
  <c r="AG333" i="12"/>
  <c r="AI333" i="12"/>
  <c r="AK333" i="12"/>
  <c r="AM333" i="12"/>
  <c r="C334" i="12"/>
  <c r="J334" i="12"/>
  <c r="K334" i="12" s="1"/>
  <c r="M334" i="12"/>
  <c r="AA334" i="12"/>
  <c r="AG334" i="12"/>
  <c r="AI334" i="12"/>
  <c r="AK334" i="12"/>
  <c r="AM334" i="12"/>
  <c r="C335" i="12"/>
  <c r="J335" i="12"/>
  <c r="K335" i="12"/>
  <c r="M335" i="12"/>
  <c r="AA335" i="12"/>
  <c r="AG335" i="12"/>
  <c r="AI335" i="12"/>
  <c r="AK335" i="12"/>
  <c r="AM335" i="12"/>
  <c r="C336" i="12"/>
  <c r="J336" i="12"/>
  <c r="K336" i="12"/>
  <c r="M336" i="12"/>
  <c r="AA336" i="12"/>
  <c r="AG336" i="12"/>
  <c r="AI336" i="12"/>
  <c r="AK336" i="12"/>
  <c r="AM336" i="12"/>
  <c r="C337" i="12"/>
  <c r="J337" i="12"/>
  <c r="K337" i="12" s="1"/>
  <c r="M337" i="12"/>
  <c r="AA337" i="12"/>
  <c r="AG337" i="12"/>
  <c r="AI337" i="12"/>
  <c r="AK337" i="12"/>
  <c r="AM337" i="12"/>
  <c r="C338" i="12"/>
  <c r="J338" i="12"/>
  <c r="K338" i="12" s="1"/>
  <c r="M338" i="12"/>
  <c r="AA338" i="12"/>
  <c r="AG338" i="12"/>
  <c r="AI338" i="12"/>
  <c r="AK338" i="12"/>
  <c r="AM338" i="12"/>
  <c r="C339" i="12"/>
  <c r="J339" i="12"/>
  <c r="K339" i="12"/>
  <c r="M339" i="12"/>
  <c r="AA339" i="12"/>
  <c r="AG339" i="12"/>
  <c r="AI339" i="12"/>
  <c r="AK339" i="12"/>
  <c r="AM339" i="12"/>
  <c r="C340" i="12"/>
  <c r="J340" i="12"/>
  <c r="K340" i="12"/>
  <c r="M340" i="12"/>
  <c r="AA340" i="12"/>
  <c r="AG340" i="12"/>
  <c r="AI340" i="12"/>
  <c r="AK340" i="12"/>
  <c r="AM340" i="12"/>
  <c r="C341" i="12"/>
  <c r="J341" i="12"/>
  <c r="K341" i="12" s="1"/>
  <c r="M341" i="12"/>
  <c r="AA341" i="12"/>
  <c r="AG341" i="12"/>
  <c r="AI341" i="12"/>
  <c r="AK341" i="12"/>
  <c r="AM341" i="12"/>
  <c r="C342" i="12"/>
  <c r="J342" i="12"/>
  <c r="K342" i="12" s="1"/>
  <c r="M342" i="12"/>
  <c r="AA342" i="12"/>
  <c r="AG342" i="12"/>
  <c r="AI342" i="12"/>
  <c r="AK342" i="12"/>
  <c r="AM342" i="12"/>
  <c r="C343" i="12"/>
  <c r="J343" i="12"/>
  <c r="K343" i="12"/>
  <c r="M343" i="12"/>
  <c r="AA343" i="12"/>
  <c r="AG343" i="12"/>
  <c r="AI343" i="12"/>
  <c r="AK343" i="12"/>
  <c r="AM343" i="12"/>
  <c r="C344" i="12"/>
  <c r="J344" i="12"/>
  <c r="K344" i="12"/>
  <c r="M344" i="12"/>
  <c r="AA344" i="12"/>
  <c r="AG344" i="12"/>
  <c r="AI344" i="12"/>
  <c r="AK344" i="12"/>
  <c r="AM344" i="12"/>
  <c r="C345" i="12"/>
  <c r="J345" i="12"/>
  <c r="K345" i="12" s="1"/>
  <c r="M345" i="12"/>
  <c r="AA345" i="12"/>
  <c r="AG345" i="12"/>
  <c r="AI345" i="12"/>
  <c r="AK345" i="12"/>
  <c r="AM345" i="12"/>
  <c r="C346" i="12"/>
  <c r="J346" i="12"/>
  <c r="K346" i="12" s="1"/>
  <c r="M346" i="12"/>
  <c r="AA346" i="12"/>
  <c r="AG346" i="12"/>
  <c r="AI346" i="12"/>
  <c r="AK346" i="12"/>
  <c r="AM346" i="12"/>
  <c r="C347" i="12"/>
  <c r="J347" i="12"/>
  <c r="K347" i="12"/>
  <c r="M347" i="12"/>
  <c r="AA347" i="12"/>
  <c r="AG347" i="12"/>
  <c r="AI347" i="12"/>
  <c r="AK347" i="12"/>
  <c r="AM347" i="12"/>
  <c r="C348" i="12"/>
  <c r="J348" i="12"/>
  <c r="K348" i="12"/>
  <c r="M348" i="12"/>
  <c r="AA348" i="12"/>
  <c r="AG348" i="12"/>
  <c r="AI348" i="12"/>
  <c r="AK348" i="12"/>
  <c r="AM348" i="12"/>
  <c r="C349" i="12"/>
  <c r="J349" i="12"/>
  <c r="K349" i="12" s="1"/>
  <c r="M349" i="12"/>
  <c r="AA349" i="12"/>
  <c r="AG349" i="12"/>
  <c r="AI349" i="12"/>
  <c r="AK349" i="12"/>
  <c r="AM349" i="12"/>
  <c r="C350" i="12"/>
  <c r="J350" i="12"/>
  <c r="K350" i="12" s="1"/>
  <c r="M350" i="12"/>
  <c r="AA350" i="12"/>
  <c r="AG350" i="12"/>
  <c r="AI350" i="12"/>
  <c r="AK350" i="12"/>
  <c r="AM350" i="12"/>
  <c r="C351" i="12"/>
  <c r="J351" i="12"/>
  <c r="K351" i="12"/>
  <c r="M351" i="12"/>
  <c r="AA351" i="12"/>
  <c r="AG351" i="12"/>
  <c r="AI351" i="12"/>
  <c r="AK351" i="12"/>
  <c r="AM351" i="12"/>
  <c r="C352" i="12"/>
  <c r="J352" i="12"/>
  <c r="K352" i="12"/>
  <c r="M352" i="12"/>
  <c r="AA352" i="12"/>
  <c r="AG352" i="12"/>
  <c r="AI352" i="12"/>
  <c r="AK352" i="12"/>
  <c r="AM352" i="12"/>
  <c r="C353" i="12"/>
  <c r="J353" i="12"/>
  <c r="K353" i="12" s="1"/>
  <c r="M353" i="12"/>
  <c r="AA353" i="12"/>
  <c r="AG353" i="12"/>
  <c r="AI353" i="12"/>
  <c r="AK353" i="12"/>
  <c r="AM353" i="12"/>
  <c r="C354" i="12"/>
  <c r="J354" i="12"/>
  <c r="K354" i="12" s="1"/>
  <c r="M354" i="12"/>
  <c r="AA354" i="12"/>
  <c r="AG354" i="12"/>
  <c r="AI354" i="12"/>
  <c r="AK354" i="12"/>
  <c r="AM354" i="12"/>
  <c r="C355" i="12"/>
  <c r="J355" i="12"/>
  <c r="K355" i="12"/>
  <c r="M355" i="12"/>
  <c r="AA355" i="12"/>
  <c r="AG355" i="12"/>
  <c r="AI355" i="12"/>
  <c r="AK355" i="12"/>
  <c r="AM355" i="12"/>
  <c r="C356" i="12"/>
  <c r="J356" i="12"/>
  <c r="K356" i="12"/>
  <c r="M356" i="12"/>
  <c r="AA356" i="12"/>
  <c r="AG356" i="12"/>
  <c r="AI356" i="12"/>
  <c r="AK356" i="12"/>
  <c r="AM356" i="12"/>
  <c r="C357" i="12"/>
  <c r="J357" i="12"/>
  <c r="K357" i="12"/>
  <c r="M357" i="12"/>
  <c r="AA357" i="12"/>
  <c r="AG357" i="12"/>
  <c r="AI357" i="12"/>
  <c r="AK357" i="12"/>
  <c r="AM357" i="12"/>
  <c r="C358" i="12"/>
  <c r="J358" i="12"/>
  <c r="K358" i="12" s="1"/>
  <c r="M358" i="12"/>
  <c r="AA358" i="12"/>
  <c r="AG358" i="12"/>
  <c r="AI358" i="12"/>
  <c r="AK358" i="12"/>
  <c r="AM358" i="12"/>
  <c r="C359" i="12"/>
  <c r="J359" i="12"/>
  <c r="K359" i="12"/>
  <c r="M359" i="12"/>
  <c r="AA359" i="12"/>
  <c r="AG359" i="12"/>
  <c r="AI359" i="12"/>
  <c r="AK359" i="12"/>
  <c r="AM359" i="12"/>
  <c r="C360" i="12"/>
  <c r="J360" i="12"/>
  <c r="K360" i="12"/>
  <c r="M360" i="12"/>
  <c r="AA360" i="12"/>
  <c r="AG360" i="12"/>
  <c r="AI360" i="12"/>
  <c r="AK360" i="12"/>
  <c r="AM360" i="12"/>
  <c r="C361" i="12"/>
  <c r="J361" i="12"/>
  <c r="K361" i="12"/>
  <c r="M361" i="12"/>
  <c r="AA361" i="12"/>
  <c r="AG361" i="12"/>
  <c r="AI361" i="12"/>
  <c r="AK361" i="12"/>
  <c r="AM361" i="12"/>
  <c r="C362" i="12"/>
  <c r="J362" i="12"/>
  <c r="K362" i="12" s="1"/>
  <c r="M362" i="12"/>
  <c r="AA362" i="12"/>
  <c r="AG362" i="12"/>
  <c r="AI362" i="12"/>
  <c r="AK362" i="12"/>
  <c r="AM362" i="12"/>
  <c r="C363" i="12"/>
  <c r="J363" i="12"/>
  <c r="K363" i="12"/>
  <c r="M363" i="12"/>
  <c r="AA363" i="12"/>
  <c r="AG363" i="12"/>
  <c r="AI363" i="12"/>
  <c r="AK363" i="12"/>
  <c r="AM363" i="12"/>
  <c r="C364" i="12"/>
  <c r="J364" i="12"/>
  <c r="K364" i="12"/>
  <c r="M364" i="12"/>
  <c r="AA364" i="12"/>
  <c r="AG364" i="12"/>
  <c r="AI364" i="12"/>
  <c r="AK364" i="12"/>
  <c r="AM364" i="12"/>
  <c r="C365" i="12"/>
  <c r="J365" i="12"/>
  <c r="K365" i="12" s="1"/>
  <c r="M365" i="12"/>
  <c r="AA365" i="12"/>
  <c r="AG365" i="12"/>
  <c r="AI365" i="12"/>
  <c r="AK365" i="12"/>
  <c r="AM365" i="12"/>
  <c r="C366" i="12"/>
  <c r="J366" i="12"/>
  <c r="K366" i="12" s="1"/>
  <c r="M366" i="12"/>
  <c r="AA366" i="12"/>
  <c r="AG366" i="12"/>
  <c r="AI366" i="12"/>
  <c r="AK366" i="12"/>
  <c r="AM366" i="12"/>
  <c r="C367" i="12"/>
  <c r="J367" i="12"/>
  <c r="K367" i="12"/>
  <c r="M367" i="12"/>
  <c r="AA367" i="12"/>
  <c r="AG367" i="12"/>
  <c r="AI367" i="12"/>
  <c r="AK367" i="12"/>
  <c r="AM367" i="12"/>
  <c r="C368" i="12"/>
  <c r="J368" i="12"/>
  <c r="K368" i="12"/>
  <c r="M368" i="12"/>
  <c r="AA368" i="12"/>
  <c r="AG368" i="12"/>
  <c r="AI368" i="12"/>
  <c r="AK368" i="12"/>
  <c r="AM368" i="12"/>
  <c r="C369" i="12"/>
  <c r="J369" i="12"/>
  <c r="K369" i="12" s="1"/>
  <c r="M369" i="12"/>
  <c r="AA369" i="12"/>
  <c r="AG369" i="12"/>
  <c r="AI369" i="12"/>
  <c r="AK369" i="12"/>
  <c r="AM369" i="12"/>
  <c r="C370" i="12"/>
  <c r="J370" i="12"/>
  <c r="K370" i="12" s="1"/>
  <c r="M370" i="12"/>
  <c r="AA370" i="12"/>
  <c r="AG370" i="12"/>
  <c r="AI370" i="12"/>
  <c r="AK370" i="12"/>
  <c r="AM370" i="12"/>
  <c r="C371" i="12"/>
  <c r="J371" i="12"/>
  <c r="K371" i="12"/>
  <c r="M371" i="12"/>
  <c r="AA371" i="12"/>
  <c r="AG371" i="12"/>
  <c r="AI371" i="12"/>
  <c r="AK371" i="12"/>
  <c r="AM371" i="12"/>
  <c r="C372" i="12"/>
  <c r="J372" i="12"/>
  <c r="K372" i="12"/>
  <c r="M372" i="12"/>
  <c r="AA372" i="12"/>
  <c r="AG372" i="12"/>
  <c r="AI372" i="12"/>
  <c r="AK372" i="12"/>
  <c r="AM372" i="12"/>
  <c r="C373" i="12"/>
  <c r="J373" i="12"/>
  <c r="K373" i="12"/>
  <c r="M373" i="12"/>
  <c r="AA373" i="12"/>
  <c r="AG373" i="12"/>
  <c r="AI373" i="12"/>
  <c r="AK373" i="12"/>
  <c r="AM373" i="12"/>
  <c r="C374" i="12"/>
  <c r="J374" i="12"/>
  <c r="K374" i="12" s="1"/>
  <c r="M374" i="12"/>
  <c r="AA374" i="12"/>
  <c r="AG374" i="12"/>
  <c r="AI374" i="12"/>
  <c r="AK374" i="12"/>
  <c r="AM374" i="12"/>
  <c r="C375" i="12"/>
  <c r="J375" i="12"/>
  <c r="K375" i="12"/>
  <c r="M375" i="12"/>
  <c r="AA375" i="12"/>
  <c r="AG375" i="12"/>
  <c r="AI375" i="12"/>
  <c r="AK375" i="12"/>
  <c r="AM375" i="12"/>
  <c r="C376" i="12"/>
  <c r="J376" i="12"/>
  <c r="K376" i="12"/>
  <c r="M376" i="12"/>
  <c r="AA376" i="12"/>
  <c r="AG376" i="12"/>
  <c r="AI376" i="12"/>
  <c r="AK376" i="12"/>
  <c r="AM376" i="12"/>
  <c r="C377" i="12"/>
  <c r="J377" i="12"/>
  <c r="K377" i="12"/>
  <c r="M377" i="12"/>
  <c r="AA377" i="12"/>
  <c r="AG377" i="12"/>
  <c r="AI377" i="12"/>
  <c r="AK377" i="12"/>
  <c r="AM377" i="12"/>
  <c r="C378" i="12"/>
  <c r="J378" i="12"/>
  <c r="K378" i="12" s="1"/>
  <c r="M378" i="12"/>
  <c r="AA378" i="12"/>
  <c r="AG378" i="12"/>
  <c r="AI378" i="12"/>
  <c r="AK378" i="12"/>
  <c r="AM378" i="12"/>
  <c r="C379" i="12"/>
  <c r="J379" i="12"/>
  <c r="K379" i="12"/>
  <c r="M379" i="12"/>
  <c r="AA379" i="12"/>
  <c r="AG379" i="12"/>
  <c r="AI379" i="12"/>
  <c r="AK379" i="12"/>
  <c r="AM379" i="12"/>
  <c r="C380" i="12"/>
  <c r="J380" i="12"/>
  <c r="K380" i="12"/>
  <c r="M380" i="12"/>
  <c r="AA380" i="12"/>
  <c r="AG380" i="12"/>
  <c r="AI380" i="12"/>
  <c r="AK380" i="12"/>
  <c r="AM380" i="12"/>
  <c r="C381" i="12"/>
  <c r="J381" i="12"/>
  <c r="K381" i="12" s="1"/>
  <c r="M381" i="12"/>
  <c r="AA381" i="12"/>
  <c r="AG381" i="12"/>
  <c r="AI381" i="12"/>
  <c r="AK381" i="12"/>
  <c r="AM381" i="12"/>
  <c r="C382" i="12"/>
  <c r="J382" i="12"/>
  <c r="K382" i="12" s="1"/>
  <c r="M382" i="12"/>
  <c r="AA382" i="12"/>
  <c r="AG382" i="12"/>
  <c r="AI382" i="12"/>
  <c r="AK382" i="12"/>
  <c r="AM382" i="12"/>
  <c r="C383" i="12"/>
  <c r="J383" i="12"/>
  <c r="K383" i="12"/>
  <c r="M383" i="12"/>
  <c r="AA383" i="12"/>
  <c r="AG383" i="12"/>
  <c r="AI383" i="12"/>
  <c r="AK383" i="12"/>
  <c r="AM383" i="12"/>
  <c r="C384" i="12"/>
  <c r="J384" i="12"/>
  <c r="K384" i="12"/>
  <c r="M384" i="12"/>
  <c r="AA384" i="12"/>
  <c r="AG384" i="12"/>
  <c r="AI384" i="12"/>
  <c r="AK384" i="12"/>
  <c r="AM384" i="12"/>
  <c r="C385" i="12"/>
  <c r="J385" i="12"/>
  <c r="K385" i="12" s="1"/>
  <c r="M385" i="12"/>
  <c r="AA385" i="12"/>
  <c r="AG385" i="12"/>
  <c r="AI385" i="12"/>
  <c r="AK385" i="12"/>
  <c r="AM385" i="12"/>
  <c r="C386" i="12"/>
  <c r="J386" i="12"/>
  <c r="K386" i="12" s="1"/>
  <c r="M386" i="12"/>
  <c r="AA386" i="12"/>
  <c r="AG386" i="12"/>
  <c r="AI386" i="12"/>
  <c r="AK386" i="12"/>
  <c r="AM386" i="12"/>
  <c r="C387" i="12"/>
  <c r="J387" i="12"/>
  <c r="K387" i="12"/>
  <c r="M387" i="12"/>
  <c r="AA387" i="12"/>
  <c r="AG387" i="12"/>
  <c r="AI387" i="12"/>
  <c r="AK387" i="12"/>
  <c r="AM387" i="12"/>
  <c r="C388" i="12"/>
  <c r="J388" i="12"/>
  <c r="K388" i="12"/>
  <c r="M388" i="12"/>
  <c r="AA388" i="12"/>
  <c r="AG388" i="12"/>
  <c r="AI388" i="12"/>
  <c r="AK388" i="12"/>
  <c r="AM388" i="12"/>
  <c r="C389" i="12"/>
  <c r="J389" i="12"/>
  <c r="K389" i="12"/>
  <c r="M389" i="12"/>
  <c r="AA389" i="12"/>
  <c r="AG389" i="12"/>
  <c r="AI389" i="12"/>
  <c r="AK389" i="12"/>
  <c r="AM389" i="12"/>
  <c r="C390" i="12"/>
  <c r="J390" i="12"/>
  <c r="K390" i="12" s="1"/>
  <c r="M390" i="12"/>
  <c r="AA390" i="12"/>
  <c r="AG390" i="12"/>
  <c r="AI390" i="12"/>
  <c r="AK390" i="12"/>
  <c r="AM390" i="12"/>
  <c r="C391" i="12"/>
  <c r="J391" i="12"/>
  <c r="K391" i="12"/>
  <c r="M391" i="12"/>
  <c r="AA391" i="12"/>
  <c r="AG391" i="12"/>
  <c r="AI391" i="12"/>
  <c r="AK391" i="12"/>
  <c r="AM391" i="12"/>
  <c r="C392" i="12"/>
  <c r="J392" i="12"/>
  <c r="K392" i="12"/>
  <c r="M392" i="12"/>
  <c r="AA392" i="12"/>
  <c r="AG392" i="12"/>
  <c r="AI392" i="12"/>
  <c r="AK392" i="12"/>
  <c r="AM392" i="12"/>
  <c r="C393" i="12"/>
  <c r="J393" i="12"/>
  <c r="K393" i="12"/>
  <c r="M393" i="12"/>
  <c r="AA393" i="12"/>
  <c r="AG393" i="12"/>
  <c r="AI393" i="12"/>
  <c r="AK393" i="12"/>
  <c r="AM393" i="12"/>
  <c r="C394" i="12"/>
  <c r="J394" i="12"/>
  <c r="K394" i="12" s="1"/>
  <c r="M394" i="12"/>
  <c r="AA394" i="12"/>
  <c r="AG394" i="12"/>
  <c r="AI394" i="12"/>
  <c r="AK394" i="12"/>
  <c r="AM394" i="12"/>
  <c r="C395" i="12"/>
  <c r="J395" i="12"/>
  <c r="K395" i="12"/>
  <c r="M395" i="12"/>
  <c r="AA395" i="12"/>
  <c r="AG395" i="12"/>
  <c r="AI395" i="12"/>
  <c r="AK395" i="12"/>
  <c r="AM395" i="12"/>
  <c r="C396" i="12"/>
  <c r="J396" i="12"/>
  <c r="K396" i="12" s="1"/>
  <c r="M396" i="12"/>
  <c r="AA396" i="12"/>
  <c r="AG396" i="12"/>
  <c r="AI396" i="12"/>
  <c r="AK396" i="12"/>
  <c r="AM396" i="12"/>
  <c r="C397" i="12"/>
  <c r="J397" i="12"/>
  <c r="K397" i="12" s="1"/>
  <c r="M397" i="12"/>
  <c r="AA397" i="12"/>
  <c r="AG397" i="12"/>
  <c r="AI397" i="12"/>
  <c r="AK397" i="12"/>
  <c r="AM397" i="12"/>
  <c r="C398" i="12"/>
  <c r="J398" i="12"/>
  <c r="K398" i="12" s="1"/>
  <c r="M398" i="12"/>
  <c r="AA398" i="12"/>
  <c r="AG398" i="12"/>
  <c r="AI398" i="12"/>
  <c r="AK398" i="12"/>
  <c r="AM398" i="12"/>
  <c r="C399" i="12"/>
  <c r="J399" i="12"/>
  <c r="K399" i="12"/>
  <c r="M399" i="12"/>
  <c r="AA399" i="12"/>
  <c r="AG399" i="12"/>
  <c r="AI399" i="12"/>
  <c r="AK399" i="12"/>
  <c r="AM399" i="12"/>
  <c r="C400" i="12"/>
  <c r="J400" i="12"/>
  <c r="K400" i="12"/>
  <c r="M400" i="12"/>
  <c r="AA400" i="12"/>
  <c r="AG400" i="12"/>
  <c r="AI400" i="12"/>
  <c r="AK400" i="12"/>
  <c r="AM400" i="12"/>
  <c r="C401" i="12"/>
  <c r="J401" i="12"/>
  <c r="K401" i="12" s="1"/>
  <c r="M401" i="12"/>
  <c r="AA401" i="12"/>
  <c r="AG401" i="12"/>
  <c r="AI401" i="12"/>
  <c r="AK401" i="12"/>
  <c r="AM401" i="12"/>
  <c r="C402" i="12"/>
  <c r="J402" i="12"/>
  <c r="K402" i="12" s="1"/>
  <c r="M402" i="12"/>
  <c r="AA402" i="12"/>
  <c r="AG402" i="12"/>
  <c r="AI402" i="12"/>
  <c r="AK402" i="12"/>
  <c r="AM402" i="12"/>
  <c r="C403" i="12"/>
  <c r="J403" i="12"/>
  <c r="K403" i="12"/>
  <c r="M403" i="12"/>
  <c r="AA403" i="12"/>
  <c r="AG403" i="12"/>
  <c r="AI403" i="12"/>
  <c r="AK403" i="12"/>
  <c r="AM403" i="12"/>
  <c r="C404" i="12"/>
  <c r="J404" i="12"/>
  <c r="K404" i="12"/>
  <c r="M404" i="12"/>
  <c r="AA404" i="12"/>
  <c r="AG404" i="12"/>
  <c r="AI404" i="12"/>
  <c r="AK404" i="12"/>
  <c r="AM404" i="12"/>
  <c r="C405" i="12"/>
  <c r="J405" i="12"/>
  <c r="K405" i="12"/>
  <c r="M405" i="12"/>
  <c r="AA405" i="12"/>
  <c r="AG405" i="12"/>
  <c r="AI405" i="12"/>
  <c r="AK405" i="12"/>
  <c r="AM405" i="12"/>
  <c r="C406" i="12"/>
  <c r="J406" i="12"/>
  <c r="K406" i="12" s="1"/>
  <c r="M406" i="12"/>
  <c r="AA406" i="12"/>
  <c r="AG406" i="12"/>
  <c r="AI406" i="12"/>
  <c r="AK406" i="12"/>
  <c r="AM406" i="12"/>
  <c r="C407" i="12"/>
  <c r="J407" i="12"/>
  <c r="K407" i="12"/>
  <c r="M407" i="12"/>
  <c r="AA407" i="12"/>
  <c r="AG407" i="12"/>
  <c r="AI407" i="12"/>
  <c r="AK407" i="12"/>
  <c r="AM407" i="12"/>
  <c r="C408" i="12"/>
  <c r="J408" i="12"/>
  <c r="K408" i="12" s="1"/>
  <c r="M408" i="12"/>
  <c r="AA408" i="12"/>
  <c r="AG408" i="12"/>
  <c r="AI408" i="12"/>
  <c r="AK408" i="12"/>
  <c r="AM408" i="12"/>
  <c r="C409" i="12"/>
  <c r="J409" i="12"/>
  <c r="K409" i="12"/>
  <c r="M409" i="12"/>
  <c r="AA409" i="12"/>
  <c r="AG409" i="12"/>
  <c r="AI409" i="12"/>
  <c r="AK409" i="12"/>
  <c r="AM409" i="12"/>
  <c r="C410" i="12"/>
  <c r="J410" i="12"/>
  <c r="K410" i="12" s="1"/>
  <c r="M410" i="12"/>
  <c r="AA410" i="12"/>
  <c r="AG410" i="12"/>
  <c r="AI410" i="12"/>
  <c r="AK410" i="12"/>
  <c r="AM410" i="12"/>
  <c r="C411" i="12"/>
  <c r="J411" i="12"/>
  <c r="K411" i="12"/>
  <c r="M411" i="12"/>
  <c r="AA411" i="12"/>
  <c r="AG411" i="12"/>
  <c r="AI411" i="12"/>
  <c r="AK411" i="12"/>
  <c r="AM411" i="12"/>
  <c r="C412" i="12"/>
  <c r="J412" i="12"/>
  <c r="K412" i="12" s="1"/>
  <c r="M412" i="12"/>
  <c r="AA412" i="12"/>
  <c r="AG412" i="12"/>
  <c r="AI412" i="12"/>
  <c r="AK412" i="12"/>
  <c r="AM412" i="12"/>
  <c r="C413" i="12"/>
  <c r="J413" i="12"/>
  <c r="K413" i="12" s="1"/>
  <c r="M413" i="12"/>
  <c r="AA413" i="12"/>
  <c r="AG413" i="12"/>
  <c r="AI413" i="12"/>
  <c r="AK413" i="12"/>
  <c r="AM413" i="12"/>
  <c r="C414" i="12"/>
  <c r="J414" i="12"/>
  <c r="K414" i="12" s="1"/>
  <c r="M414" i="12"/>
  <c r="AA414" i="12"/>
  <c r="AG414" i="12"/>
  <c r="AI414" i="12"/>
  <c r="AK414" i="12"/>
  <c r="AM414" i="12"/>
  <c r="C415" i="12"/>
  <c r="J415" i="12"/>
  <c r="K415" i="12"/>
  <c r="M415" i="12"/>
  <c r="AA415" i="12"/>
  <c r="AG415" i="12"/>
  <c r="AI415" i="12"/>
  <c r="AK415" i="12"/>
  <c r="AM415" i="12"/>
  <c r="C416" i="12"/>
  <c r="J416" i="12"/>
  <c r="K416" i="12"/>
  <c r="M416" i="12"/>
  <c r="AA416" i="12"/>
  <c r="AG416" i="12"/>
  <c r="AI416" i="12"/>
  <c r="AK416" i="12"/>
  <c r="AM416" i="12"/>
  <c r="C417" i="12"/>
  <c r="J417" i="12"/>
  <c r="K417" i="12" s="1"/>
  <c r="M417" i="12"/>
  <c r="AA417" i="12"/>
  <c r="AG417" i="12"/>
  <c r="AI417" i="12"/>
  <c r="AK417" i="12"/>
  <c r="AM417" i="12"/>
  <c r="C418" i="12"/>
  <c r="J418" i="12"/>
  <c r="K418" i="12" s="1"/>
  <c r="M418" i="12"/>
  <c r="AA418" i="12"/>
  <c r="AG418" i="12"/>
  <c r="AI418" i="12"/>
  <c r="AK418" i="12"/>
  <c r="AM418" i="12"/>
  <c r="C419" i="12"/>
  <c r="J419" i="12"/>
  <c r="K419" i="12"/>
  <c r="M419" i="12"/>
  <c r="AA419" i="12"/>
  <c r="AG419" i="12"/>
  <c r="AI419" i="12"/>
  <c r="AK419" i="12"/>
  <c r="AM419" i="12"/>
  <c r="C420" i="12"/>
  <c r="J420" i="12"/>
  <c r="K420" i="12"/>
  <c r="M420" i="12"/>
  <c r="AA420" i="12"/>
  <c r="AG420" i="12"/>
  <c r="AI420" i="12"/>
  <c r="AK420" i="12"/>
  <c r="AM420" i="12"/>
  <c r="C421" i="12"/>
  <c r="J421" i="12"/>
  <c r="K421" i="12"/>
  <c r="M421" i="12"/>
  <c r="AA421" i="12"/>
  <c r="AG421" i="12"/>
  <c r="AI421" i="12"/>
  <c r="AK421" i="12"/>
  <c r="AM421" i="12"/>
  <c r="C422" i="12"/>
  <c r="J422" i="12"/>
  <c r="K422" i="12" s="1"/>
  <c r="M422" i="12"/>
  <c r="AA422" i="12"/>
  <c r="AG422" i="12"/>
  <c r="AI422" i="12"/>
  <c r="AK422" i="12"/>
  <c r="AM422" i="12"/>
  <c r="C423" i="12"/>
  <c r="J423" i="12"/>
  <c r="K423" i="12"/>
  <c r="M423" i="12"/>
  <c r="AA423" i="12"/>
  <c r="AG423" i="12"/>
  <c r="AI423" i="12"/>
  <c r="AK423" i="12"/>
  <c r="AM423" i="12"/>
  <c r="C424" i="12"/>
  <c r="J424" i="12"/>
  <c r="K424" i="12" s="1"/>
  <c r="M424" i="12"/>
  <c r="AA424" i="12"/>
  <c r="AG424" i="12"/>
  <c r="AI424" i="12"/>
  <c r="AK424" i="12"/>
  <c r="AM424" i="12"/>
  <c r="C425" i="12"/>
  <c r="J425" i="12"/>
  <c r="K425" i="12"/>
  <c r="M425" i="12"/>
  <c r="AA425" i="12"/>
  <c r="AG425" i="12"/>
  <c r="AI425" i="12"/>
  <c r="AK425" i="12"/>
  <c r="AM425" i="12"/>
  <c r="C426" i="12"/>
  <c r="J426" i="12"/>
  <c r="K426" i="12" s="1"/>
  <c r="M426" i="12"/>
  <c r="AA426" i="12"/>
  <c r="AG426" i="12"/>
  <c r="AI426" i="12"/>
  <c r="AK426" i="12"/>
  <c r="AM426" i="12"/>
  <c r="C427" i="12"/>
  <c r="J427" i="12"/>
  <c r="K427" i="12"/>
  <c r="M427" i="12"/>
  <c r="AA427" i="12"/>
  <c r="AG427" i="12"/>
  <c r="AI427" i="12"/>
  <c r="AK427" i="12"/>
  <c r="AM427" i="12"/>
  <c r="C428" i="12"/>
  <c r="J428" i="12"/>
  <c r="K428" i="12" s="1"/>
  <c r="M428" i="12"/>
  <c r="AA428" i="12"/>
  <c r="AG428" i="12"/>
  <c r="AI428" i="12"/>
  <c r="AK428" i="12"/>
  <c r="AM428" i="12"/>
  <c r="C429" i="12"/>
  <c r="J429" i="12"/>
  <c r="K429" i="12" s="1"/>
  <c r="M429" i="12"/>
  <c r="AA429" i="12"/>
  <c r="AG429" i="12"/>
  <c r="AI429" i="12"/>
  <c r="AK429" i="12"/>
  <c r="AM429" i="12"/>
  <c r="C430" i="12"/>
  <c r="J430" i="12"/>
  <c r="K430" i="12" s="1"/>
  <c r="M430" i="12"/>
  <c r="AA430" i="12"/>
  <c r="AG430" i="12"/>
  <c r="AI430" i="12"/>
  <c r="AK430" i="12"/>
  <c r="AM430" i="12"/>
  <c r="C431" i="12"/>
  <c r="J431" i="12"/>
  <c r="K431" i="12"/>
  <c r="M431" i="12"/>
  <c r="AA431" i="12"/>
  <c r="AG431" i="12"/>
  <c r="AI431" i="12"/>
  <c r="AK431" i="12"/>
  <c r="AM431" i="12"/>
  <c r="C432" i="12"/>
  <c r="J432" i="12"/>
  <c r="K432" i="12"/>
  <c r="M432" i="12"/>
  <c r="AA432" i="12"/>
  <c r="AG432" i="12"/>
  <c r="AI432" i="12"/>
  <c r="AK432" i="12"/>
  <c r="AM432" i="12"/>
  <c r="C433" i="12"/>
  <c r="J433" i="12"/>
  <c r="K433" i="12" s="1"/>
  <c r="M433" i="12"/>
  <c r="AA433" i="12"/>
  <c r="AG433" i="12"/>
  <c r="AI433" i="12"/>
  <c r="AK433" i="12"/>
  <c r="AM433" i="12"/>
  <c r="C434" i="12"/>
  <c r="J434" i="12"/>
  <c r="K434" i="12" s="1"/>
  <c r="M434" i="12"/>
  <c r="AA434" i="12"/>
  <c r="AG434" i="12"/>
  <c r="AI434" i="12"/>
  <c r="AK434" i="12"/>
  <c r="AM434" i="12"/>
  <c r="C435" i="12"/>
  <c r="J435" i="12"/>
  <c r="K435" i="12"/>
  <c r="M435" i="12"/>
  <c r="AA435" i="12"/>
  <c r="AG435" i="12"/>
  <c r="AI435" i="12"/>
  <c r="AK435" i="12"/>
  <c r="AM435" i="12"/>
  <c r="C436" i="12"/>
  <c r="J436" i="12"/>
  <c r="K436" i="12"/>
  <c r="M436" i="12"/>
  <c r="AA436" i="12"/>
  <c r="AG436" i="12"/>
  <c r="AI436" i="12"/>
  <c r="AK436" i="12"/>
  <c r="AM436" i="12"/>
  <c r="C437" i="12"/>
  <c r="J437" i="12"/>
  <c r="K437" i="12" s="1"/>
  <c r="M437" i="12"/>
  <c r="AA437" i="12"/>
  <c r="AG437" i="12"/>
  <c r="AI437" i="12"/>
  <c r="AK437" i="12"/>
  <c r="AM437" i="12"/>
  <c r="C438" i="12"/>
  <c r="J438" i="12"/>
  <c r="K438" i="12" s="1"/>
  <c r="M438" i="12"/>
  <c r="AA438" i="12"/>
  <c r="AG438" i="12"/>
  <c r="AI438" i="12"/>
  <c r="AK438" i="12"/>
  <c r="AM438" i="12"/>
  <c r="C439" i="12"/>
  <c r="J439" i="12"/>
  <c r="K439" i="12"/>
  <c r="M439" i="12"/>
  <c r="AA439" i="12"/>
  <c r="AG439" i="12"/>
  <c r="AI439" i="12"/>
  <c r="AK439" i="12"/>
  <c r="AM439" i="12"/>
  <c r="C440" i="12"/>
  <c r="J440" i="12"/>
  <c r="K440" i="12"/>
  <c r="M440" i="12"/>
  <c r="AA440" i="12"/>
  <c r="AG440" i="12"/>
  <c r="AI440" i="12"/>
  <c r="AK440" i="12"/>
  <c r="AM440" i="12"/>
  <c r="C441" i="12"/>
  <c r="J441" i="12"/>
  <c r="K441" i="12" s="1"/>
  <c r="M441" i="12"/>
  <c r="AA441" i="12"/>
  <c r="AG441" i="12"/>
  <c r="AI441" i="12"/>
  <c r="AK441" i="12"/>
  <c r="AM441" i="12"/>
  <c r="C442" i="12"/>
  <c r="J442" i="12"/>
  <c r="K442" i="12" s="1"/>
  <c r="M442" i="12"/>
  <c r="AA442" i="12"/>
  <c r="AG442" i="12"/>
  <c r="AI442" i="12"/>
  <c r="AK442" i="12"/>
  <c r="AM442" i="12"/>
  <c r="C443" i="12"/>
  <c r="J443" i="12"/>
  <c r="K443" i="12"/>
  <c r="M443" i="12"/>
  <c r="AA443" i="12"/>
  <c r="AG443" i="12"/>
  <c r="AI443" i="12"/>
  <c r="AK443" i="12"/>
  <c r="AM443" i="12"/>
  <c r="C444" i="12"/>
  <c r="J444" i="12"/>
  <c r="K444" i="12"/>
  <c r="M444" i="12"/>
  <c r="AA444" i="12"/>
  <c r="AG444" i="12"/>
  <c r="AI444" i="12"/>
  <c r="AK444" i="12"/>
  <c r="AM444" i="12"/>
  <c r="C445" i="12"/>
  <c r="J445" i="12"/>
  <c r="K445" i="12" s="1"/>
  <c r="M445" i="12"/>
  <c r="AA445" i="12"/>
  <c r="AG445" i="12"/>
  <c r="AI445" i="12"/>
  <c r="AK445" i="12"/>
  <c r="AM445" i="12"/>
  <c r="C446" i="12"/>
  <c r="J446" i="12"/>
  <c r="K446" i="12" s="1"/>
  <c r="M446" i="12"/>
  <c r="AA446" i="12"/>
  <c r="AG446" i="12"/>
  <c r="AI446" i="12"/>
  <c r="AK446" i="12"/>
  <c r="AM446" i="12"/>
  <c r="C447" i="12"/>
  <c r="J447" i="12"/>
  <c r="K447" i="12"/>
  <c r="M447" i="12"/>
  <c r="AA447" i="12"/>
  <c r="AG447" i="12"/>
  <c r="AI447" i="12"/>
  <c r="AK447" i="12"/>
  <c r="AM447" i="12"/>
  <c r="C448" i="12"/>
  <c r="J448" i="12"/>
  <c r="K448" i="12"/>
  <c r="M448" i="12"/>
  <c r="AA448" i="12"/>
  <c r="AG448" i="12"/>
  <c r="AI448" i="12"/>
  <c r="AK448" i="12"/>
  <c r="AM448" i="12"/>
  <c r="C449" i="12"/>
  <c r="J449" i="12"/>
  <c r="K449" i="12" s="1"/>
  <c r="M449" i="12"/>
  <c r="AA449" i="12"/>
  <c r="AG449" i="12"/>
  <c r="AI449" i="12"/>
  <c r="AK449" i="12"/>
  <c r="AM449" i="12"/>
  <c r="C450" i="12"/>
  <c r="J450" i="12"/>
  <c r="K450" i="12" s="1"/>
  <c r="M450" i="12"/>
  <c r="AA450" i="12"/>
  <c r="AG450" i="12"/>
  <c r="AI450" i="12"/>
  <c r="AK450" i="12"/>
  <c r="AM450" i="12"/>
  <c r="C451" i="12"/>
  <c r="J451" i="12"/>
  <c r="K451" i="12"/>
  <c r="M451" i="12"/>
  <c r="AA451" i="12"/>
  <c r="AG451" i="12"/>
  <c r="AI451" i="12"/>
  <c r="AK451" i="12"/>
  <c r="AM451" i="12"/>
  <c r="C452" i="12"/>
  <c r="J452" i="12"/>
  <c r="K452" i="12"/>
  <c r="M452" i="12"/>
  <c r="AA452" i="12"/>
  <c r="AG452" i="12"/>
  <c r="AI452" i="12"/>
  <c r="AK452" i="12"/>
  <c r="AM452" i="12"/>
  <c r="C453" i="12"/>
  <c r="J453" i="12"/>
  <c r="K453" i="12" s="1"/>
  <c r="M453" i="12"/>
  <c r="AA453" i="12"/>
  <c r="AG453" i="12"/>
  <c r="AI453" i="12"/>
  <c r="AK453" i="12"/>
  <c r="AM453" i="12"/>
  <c r="C454" i="12"/>
  <c r="J454" i="12"/>
  <c r="K454" i="12" s="1"/>
  <c r="M454" i="12"/>
  <c r="AA454" i="12"/>
  <c r="AG454" i="12"/>
  <c r="AI454" i="12"/>
  <c r="AK454" i="12"/>
  <c r="AM454" i="12"/>
  <c r="C455" i="12"/>
  <c r="J455" i="12"/>
  <c r="K455" i="12"/>
  <c r="M455" i="12"/>
  <c r="AA455" i="12"/>
  <c r="AG455" i="12"/>
  <c r="AI455" i="12"/>
  <c r="AK455" i="12"/>
  <c r="AM455" i="12"/>
  <c r="C456" i="12"/>
  <c r="J456" i="12"/>
  <c r="K456" i="12"/>
  <c r="M456" i="12"/>
  <c r="AA456" i="12"/>
  <c r="AG456" i="12"/>
  <c r="AI456" i="12"/>
  <c r="AK456" i="12"/>
  <c r="AM456" i="12"/>
  <c r="C457" i="12"/>
  <c r="J457" i="12"/>
  <c r="K457" i="12" s="1"/>
  <c r="M457" i="12"/>
  <c r="AA457" i="12"/>
  <c r="AG457" i="12"/>
  <c r="AI457" i="12"/>
  <c r="AK457" i="12"/>
  <c r="AM457" i="12"/>
  <c r="C458" i="12"/>
  <c r="J458" i="12"/>
  <c r="K458" i="12" s="1"/>
  <c r="M458" i="12"/>
  <c r="AA458" i="12"/>
  <c r="AG458" i="12"/>
  <c r="AI458" i="12"/>
  <c r="AK458" i="12"/>
  <c r="AM458" i="12"/>
  <c r="C459" i="12"/>
  <c r="J459" i="12"/>
  <c r="K459" i="12"/>
  <c r="M459" i="12"/>
  <c r="AA459" i="12"/>
  <c r="AG459" i="12"/>
  <c r="AI459" i="12"/>
  <c r="AK459" i="12"/>
  <c r="AM459" i="12"/>
  <c r="C460" i="12"/>
  <c r="J460" i="12"/>
  <c r="K460" i="12"/>
  <c r="M460" i="12"/>
  <c r="AA460" i="12"/>
  <c r="AG460" i="12"/>
  <c r="AI460" i="12"/>
  <c r="AK460" i="12"/>
  <c r="AM460" i="12"/>
  <c r="C461" i="12"/>
  <c r="J461" i="12"/>
  <c r="K461" i="12" s="1"/>
  <c r="M461" i="12"/>
  <c r="AA461" i="12"/>
  <c r="AG461" i="12"/>
  <c r="AI461" i="12"/>
  <c r="AK461" i="12"/>
  <c r="AM461" i="12"/>
  <c r="C462" i="12"/>
  <c r="J462" i="12"/>
  <c r="K462" i="12" s="1"/>
  <c r="M462" i="12"/>
  <c r="AA462" i="12"/>
  <c r="AG462" i="12"/>
  <c r="AI462" i="12"/>
  <c r="AK462" i="12"/>
  <c r="AM462" i="12"/>
  <c r="C463" i="12"/>
  <c r="J463" i="12"/>
  <c r="K463" i="12"/>
  <c r="M463" i="12"/>
  <c r="AA463" i="12"/>
  <c r="AG463" i="12"/>
  <c r="AI463" i="12"/>
  <c r="AK463" i="12"/>
  <c r="AM463" i="12"/>
  <c r="C464" i="12"/>
  <c r="J464" i="12"/>
  <c r="K464" i="12"/>
  <c r="M464" i="12"/>
  <c r="AA464" i="12"/>
  <c r="AG464" i="12"/>
  <c r="AI464" i="12"/>
  <c r="AK464" i="12"/>
  <c r="AM464" i="12"/>
  <c r="C465" i="12"/>
  <c r="J465" i="12"/>
  <c r="K465" i="12" s="1"/>
  <c r="M465" i="12"/>
  <c r="AA465" i="12"/>
  <c r="AG465" i="12"/>
  <c r="AI465" i="12"/>
  <c r="AK465" i="12"/>
  <c r="AM465" i="12"/>
  <c r="C466" i="12"/>
  <c r="J466" i="12"/>
  <c r="K466" i="12" s="1"/>
  <c r="M466" i="12"/>
  <c r="AA466" i="12"/>
  <c r="AG466" i="12"/>
  <c r="AI466" i="12"/>
  <c r="AK466" i="12"/>
  <c r="AM466" i="12"/>
  <c r="C467" i="12"/>
  <c r="J467" i="12"/>
  <c r="K467" i="12"/>
  <c r="M467" i="12"/>
  <c r="AA467" i="12"/>
  <c r="AG467" i="12"/>
  <c r="AI467" i="12"/>
  <c r="AK467" i="12"/>
  <c r="AM467" i="12"/>
  <c r="C468" i="12"/>
  <c r="J468" i="12"/>
  <c r="K468" i="12"/>
  <c r="M468" i="12"/>
  <c r="AA468" i="12"/>
  <c r="AG468" i="12"/>
  <c r="AI468" i="12"/>
  <c r="AK468" i="12"/>
  <c r="AM468" i="12"/>
  <c r="C469" i="12"/>
  <c r="J469" i="12"/>
  <c r="K469" i="12" s="1"/>
  <c r="M469" i="12"/>
  <c r="AA469" i="12"/>
  <c r="AG469" i="12"/>
  <c r="AI469" i="12"/>
  <c r="AK469" i="12"/>
  <c r="AM469" i="12"/>
  <c r="C470" i="12"/>
  <c r="J470" i="12"/>
  <c r="K470" i="12" s="1"/>
  <c r="M470" i="12"/>
  <c r="AA470" i="12"/>
  <c r="AG470" i="12"/>
  <c r="AI470" i="12"/>
  <c r="AK470" i="12"/>
  <c r="AM470" i="12"/>
  <c r="C471" i="12"/>
  <c r="J471" i="12"/>
  <c r="K471" i="12"/>
  <c r="M471" i="12"/>
  <c r="AA471" i="12"/>
  <c r="AG471" i="12"/>
  <c r="AI471" i="12"/>
  <c r="AK471" i="12"/>
  <c r="AM471" i="12"/>
  <c r="C472" i="12"/>
  <c r="J472" i="12"/>
  <c r="K472" i="12"/>
  <c r="M472" i="12"/>
  <c r="AA472" i="12"/>
  <c r="AG472" i="12"/>
  <c r="AI472" i="12"/>
  <c r="AK472" i="12"/>
  <c r="AM472" i="12"/>
  <c r="C473" i="12"/>
  <c r="J473" i="12"/>
  <c r="K473" i="12" s="1"/>
  <c r="M473" i="12"/>
  <c r="AA473" i="12"/>
  <c r="AG473" i="12"/>
  <c r="AI473" i="12"/>
  <c r="AK473" i="12"/>
  <c r="AM473" i="12"/>
  <c r="C474" i="12"/>
  <c r="J474" i="12"/>
  <c r="K474" i="12" s="1"/>
  <c r="M474" i="12"/>
  <c r="AA474" i="12"/>
  <c r="AG474" i="12"/>
  <c r="AI474" i="12"/>
  <c r="AK474" i="12"/>
  <c r="AM474" i="12"/>
  <c r="C475" i="12"/>
  <c r="J475" i="12"/>
  <c r="K475" i="12"/>
  <c r="M475" i="12"/>
  <c r="AA475" i="12"/>
  <c r="AG475" i="12"/>
  <c r="AI475" i="12"/>
  <c r="AK475" i="12"/>
  <c r="AM475" i="12"/>
  <c r="C476" i="12"/>
  <c r="J476" i="12"/>
  <c r="K476" i="12"/>
  <c r="M476" i="12"/>
  <c r="AA476" i="12"/>
  <c r="AG476" i="12"/>
  <c r="AI476" i="12"/>
  <c r="AK476" i="12"/>
  <c r="AM476" i="12"/>
  <c r="C477" i="12"/>
  <c r="J477" i="12"/>
  <c r="K477" i="12" s="1"/>
  <c r="M477" i="12"/>
  <c r="AA477" i="12"/>
  <c r="AG477" i="12"/>
  <c r="AI477" i="12"/>
  <c r="AK477" i="12"/>
  <c r="AM477" i="12"/>
  <c r="C478" i="12"/>
  <c r="J478" i="12"/>
  <c r="K478" i="12" s="1"/>
  <c r="M478" i="12"/>
  <c r="AA478" i="12"/>
  <c r="AG478" i="12"/>
  <c r="AI478" i="12"/>
  <c r="AK478" i="12"/>
  <c r="AM478" i="12"/>
  <c r="C479" i="12"/>
  <c r="J479" i="12"/>
  <c r="K479" i="12"/>
  <c r="M479" i="12"/>
  <c r="AA479" i="12"/>
  <c r="AG479" i="12"/>
  <c r="AI479" i="12"/>
  <c r="AK479" i="12"/>
  <c r="AM479" i="12"/>
  <c r="C480" i="12"/>
  <c r="J480" i="12"/>
  <c r="K480" i="12"/>
  <c r="M480" i="12"/>
  <c r="AA480" i="12"/>
  <c r="AG480" i="12"/>
  <c r="AI480" i="12"/>
  <c r="AK480" i="12"/>
  <c r="AM480" i="12"/>
  <c r="C481" i="12"/>
  <c r="J481" i="12"/>
  <c r="K481" i="12" s="1"/>
  <c r="M481" i="12"/>
  <c r="AA481" i="12"/>
  <c r="AG481" i="12"/>
  <c r="AI481" i="12"/>
  <c r="AK481" i="12"/>
  <c r="AM481" i="12"/>
  <c r="C482" i="12"/>
  <c r="J482" i="12"/>
  <c r="K482" i="12" s="1"/>
  <c r="M482" i="12"/>
  <c r="AA482" i="12"/>
  <c r="AG482" i="12"/>
  <c r="AI482" i="12"/>
  <c r="AK482" i="12"/>
  <c r="AM482" i="12"/>
  <c r="C483" i="12"/>
  <c r="J483" i="12"/>
  <c r="K483" i="12"/>
  <c r="M483" i="12"/>
  <c r="AA483" i="12"/>
  <c r="AG483" i="12"/>
  <c r="AI483" i="12"/>
  <c r="AK483" i="12"/>
  <c r="AM483" i="12"/>
  <c r="C484" i="12"/>
  <c r="J484" i="12"/>
  <c r="K484" i="12"/>
  <c r="M484" i="12"/>
  <c r="AA484" i="12"/>
  <c r="AG484" i="12"/>
  <c r="AI484" i="12"/>
  <c r="AK484" i="12"/>
  <c r="AM484" i="12"/>
  <c r="C485" i="12"/>
  <c r="J485" i="12"/>
  <c r="K485" i="12" s="1"/>
  <c r="M485" i="12"/>
  <c r="AA485" i="12"/>
  <c r="AG485" i="12"/>
  <c r="AI485" i="12"/>
  <c r="AK485" i="12"/>
  <c r="AM485" i="12"/>
  <c r="C486" i="12"/>
  <c r="J486" i="12"/>
  <c r="K486" i="12" s="1"/>
  <c r="M486" i="12"/>
  <c r="AA486" i="12"/>
  <c r="AG486" i="12"/>
  <c r="AI486" i="12"/>
  <c r="AK486" i="12"/>
  <c r="AM486" i="12"/>
  <c r="C487" i="12"/>
  <c r="J487" i="12"/>
  <c r="K487" i="12"/>
  <c r="M487" i="12"/>
  <c r="AA487" i="12"/>
  <c r="AG487" i="12"/>
  <c r="AI487" i="12"/>
  <c r="AK487" i="12"/>
  <c r="AM487" i="12"/>
  <c r="C488" i="12"/>
  <c r="J488" i="12"/>
  <c r="K488" i="12"/>
  <c r="M488" i="12"/>
  <c r="AA488" i="12"/>
  <c r="AG488" i="12"/>
  <c r="AI488" i="12"/>
  <c r="AK488" i="12"/>
  <c r="AM488" i="12"/>
  <c r="C489" i="12"/>
  <c r="J489" i="12"/>
  <c r="K489" i="12" s="1"/>
  <c r="M489" i="12"/>
  <c r="AA489" i="12"/>
  <c r="AG489" i="12"/>
  <c r="AI489" i="12"/>
  <c r="AK489" i="12"/>
  <c r="AM489" i="12"/>
  <c r="C490" i="12"/>
  <c r="J490" i="12"/>
  <c r="K490" i="12" s="1"/>
  <c r="M490" i="12"/>
  <c r="AA490" i="12"/>
  <c r="AG490" i="12"/>
  <c r="AI490" i="12"/>
  <c r="AK490" i="12"/>
  <c r="AM490" i="12"/>
  <c r="C491" i="12"/>
  <c r="J491" i="12"/>
  <c r="K491" i="12"/>
  <c r="M491" i="12"/>
  <c r="AA491" i="12"/>
  <c r="AG491" i="12"/>
  <c r="AI491" i="12"/>
  <c r="AK491" i="12"/>
  <c r="AM491" i="12"/>
  <c r="C492" i="12"/>
  <c r="J492" i="12"/>
  <c r="K492" i="12"/>
  <c r="M492" i="12"/>
  <c r="AA492" i="12"/>
  <c r="AG492" i="12"/>
  <c r="AI492" i="12"/>
  <c r="AK492" i="12"/>
  <c r="AM492" i="12"/>
  <c r="C493" i="12"/>
  <c r="J493" i="12"/>
  <c r="K493" i="12" s="1"/>
  <c r="M493" i="12"/>
  <c r="AA493" i="12"/>
  <c r="AG493" i="12"/>
  <c r="AI493" i="12"/>
  <c r="AK493" i="12"/>
  <c r="AM493" i="12"/>
  <c r="C494" i="12"/>
  <c r="J494" i="12"/>
  <c r="K494" i="12" s="1"/>
  <c r="M494" i="12"/>
  <c r="AA494" i="12"/>
  <c r="AG494" i="12"/>
  <c r="AI494" i="12"/>
  <c r="AK494" i="12"/>
  <c r="AM494" i="12"/>
  <c r="C495" i="12"/>
  <c r="J495" i="12"/>
  <c r="K495" i="12"/>
  <c r="M495" i="12"/>
  <c r="AA495" i="12"/>
  <c r="AG495" i="12"/>
  <c r="AI495" i="12"/>
  <c r="AK495" i="12"/>
  <c r="AM495" i="12"/>
  <c r="C496" i="12"/>
  <c r="J496" i="12"/>
  <c r="K496" i="12"/>
  <c r="M496" i="12"/>
  <c r="AA496" i="12"/>
  <c r="AG496" i="12"/>
  <c r="AI496" i="12"/>
  <c r="AK496" i="12"/>
  <c r="AM496" i="12"/>
  <c r="C497" i="12"/>
  <c r="J497" i="12"/>
  <c r="K497" i="12" s="1"/>
  <c r="M497" i="12"/>
  <c r="AA497" i="12"/>
  <c r="AG497" i="12"/>
  <c r="AI497" i="12"/>
  <c r="AK497" i="12"/>
  <c r="AM497" i="12"/>
  <c r="B7" i="16"/>
  <c r="H7" i="16"/>
  <c r="J7" i="16"/>
  <c r="L7" i="16"/>
  <c r="S7" i="16"/>
  <c r="U7" i="16"/>
  <c r="Y7" i="16"/>
  <c r="AA7" i="16"/>
  <c r="AE7" i="16"/>
  <c r="AG7" i="16"/>
  <c r="AI7" i="16"/>
  <c r="AK7" i="16"/>
  <c r="AM7" i="16"/>
  <c r="AR7" i="16"/>
  <c r="AV7" i="16"/>
  <c r="B8" i="16"/>
  <c r="H8" i="16"/>
  <c r="J8" i="16"/>
  <c r="L8" i="16"/>
  <c r="S8" i="16"/>
  <c r="U8" i="16"/>
  <c r="Y8" i="16"/>
  <c r="AA8" i="16"/>
  <c r="AE8" i="16"/>
  <c r="AG8" i="16"/>
  <c r="AI8" i="16"/>
  <c r="AK8" i="16"/>
  <c r="AM8" i="16"/>
  <c r="AR8" i="16"/>
  <c r="AV8" i="16"/>
  <c r="B9" i="16"/>
  <c r="H9" i="16"/>
  <c r="J9" i="16"/>
  <c r="L9" i="16"/>
  <c r="S9" i="16"/>
  <c r="U9" i="16"/>
  <c r="Y9" i="16"/>
  <c r="AA9" i="16"/>
  <c r="AE9" i="16"/>
  <c r="AG9" i="16"/>
  <c r="AI9" i="16"/>
  <c r="AK9" i="16"/>
  <c r="AM9" i="16"/>
  <c r="AR9" i="16"/>
  <c r="AV9" i="16"/>
  <c r="B10" i="16"/>
  <c r="H10" i="16"/>
  <c r="J10" i="16"/>
  <c r="L10" i="16"/>
  <c r="S10" i="16"/>
  <c r="U10" i="16"/>
  <c r="Y10" i="16"/>
  <c r="AA10" i="16"/>
  <c r="AE10" i="16"/>
  <c r="AG10" i="16"/>
  <c r="AI10" i="16"/>
  <c r="AK10" i="16"/>
  <c r="AM10" i="16"/>
  <c r="AR10" i="16"/>
  <c r="AV10" i="16"/>
  <c r="B11" i="16"/>
  <c r="H11" i="16"/>
  <c r="J11" i="16"/>
  <c r="L11" i="16"/>
  <c r="S11" i="16"/>
  <c r="U11" i="16"/>
  <c r="Y11" i="16"/>
  <c r="AA11" i="16"/>
  <c r="AE11" i="16"/>
  <c r="AG11" i="16"/>
  <c r="AI11" i="16"/>
  <c r="AK11" i="16"/>
  <c r="AM11" i="16"/>
  <c r="AR11" i="16"/>
  <c r="AV11" i="16"/>
  <c r="B12" i="16"/>
  <c r="H12" i="16"/>
  <c r="J12" i="16"/>
  <c r="L12" i="16"/>
  <c r="S12" i="16"/>
  <c r="U12" i="16"/>
  <c r="Y12" i="16"/>
  <c r="AA12" i="16"/>
  <c r="AE12" i="16"/>
  <c r="AG12" i="16"/>
  <c r="AI12" i="16"/>
  <c r="AK12" i="16"/>
  <c r="AM12" i="16"/>
  <c r="AR12" i="16"/>
  <c r="AV12" i="16"/>
  <c r="B13" i="16"/>
  <c r="H13" i="16"/>
  <c r="J13" i="16"/>
  <c r="L13" i="16"/>
  <c r="S13" i="16"/>
  <c r="U13" i="16"/>
  <c r="Y13" i="16"/>
  <c r="AA13" i="16"/>
  <c r="AE13" i="16"/>
  <c r="AG13" i="16"/>
  <c r="AI13" i="16"/>
  <c r="AK13" i="16"/>
  <c r="AM13" i="16"/>
  <c r="AR13" i="16"/>
  <c r="AV13" i="16"/>
  <c r="B14" i="16"/>
  <c r="H14" i="16"/>
  <c r="J14" i="16"/>
  <c r="L14" i="16"/>
  <c r="S14" i="16"/>
  <c r="U14" i="16"/>
  <c r="Y14" i="16"/>
  <c r="AA14" i="16"/>
  <c r="AE14" i="16"/>
  <c r="AG14" i="16"/>
  <c r="AI14" i="16"/>
  <c r="AK14" i="16"/>
  <c r="AM14" i="16"/>
  <c r="AR14" i="16"/>
  <c r="AV14" i="16"/>
  <c r="B15" i="16"/>
  <c r="H15" i="16"/>
  <c r="J15" i="16"/>
  <c r="L15" i="16"/>
  <c r="S15" i="16"/>
  <c r="U15" i="16"/>
  <c r="Y15" i="16"/>
  <c r="AA15" i="16"/>
  <c r="AE15" i="16"/>
  <c r="AG15" i="16"/>
  <c r="AI15" i="16"/>
  <c r="AK15" i="16"/>
  <c r="AM15" i="16"/>
  <c r="AR15" i="16"/>
  <c r="AV15" i="16"/>
  <c r="B16" i="16"/>
  <c r="H16" i="16"/>
  <c r="J16" i="16"/>
  <c r="L16" i="16"/>
  <c r="S16" i="16"/>
  <c r="U16" i="16"/>
  <c r="Y16" i="16"/>
  <c r="AA16" i="16"/>
  <c r="AE16" i="16"/>
  <c r="AG16" i="16"/>
  <c r="AI16" i="16"/>
  <c r="AK16" i="16"/>
  <c r="AM16" i="16"/>
  <c r="AR16" i="16"/>
  <c r="AV16" i="16"/>
  <c r="B17" i="16"/>
  <c r="H17" i="16"/>
  <c r="J17" i="16"/>
  <c r="L17" i="16"/>
  <c r="S17" i="16"/>
  <c r="U17" i="16"/>
  <c r="Y17" i="16"/>
  <c r="AA17" i="16"/>
  <c r="AE17" i="16"/>
  <c r="AG17" i="16"/>
  <c r="AI17" i="16"/>
  <c r="AK17" i="16"/>
  <c r="AM17" i="16"/>
  <c r="AR17" i="16"/>
  <c r="AV17" i="16"/>
  <c r="B18" i="16"/>
  <c r="H18" i="16"/>
  <c r="J18" i="16"/>
  <c r="L18" i="16"/>
  <c r="S18" i="16"/>
  <c r="U18" i="16"/>
  <c r="Y18" i="16"/>
  <c r="AA18" i="16"/>
  <c r="AE18" i="16"/>
  <c r="AG18" i="16"/>
  <c r="AI18" i="16"/>
  <c r="AK18" i="16"/>
  <c r="AM18" i="16"/>
  <c r="AR18" i="16"/>
  <c r="AV18" i="16"/>
  <c r="B19" i="16"/>
  <c r="H19" i="16"/>
  <c r="J19" i="16"/>
  <c r="L19" i="16"/>
  <c r="S19" i="16"/>
  <c r="U19" i="16"/>
  <c r="Y19" i="16"/>
  <c r="AA19" i="16"/>
  <c r="AE19" i="16"/>
  <c r="AG19" i="16"/>
  <c r="AI19" i="16"/>
  <c r="AK19" i="16"/>
  <c r="AM19" i="16"/>
  <c r="AR19" i="16"/>
  <c r="AV19" i="16"/>
  <c r="B20" i="16"/>
  <c r="H20" i="16"/>
  <c r="J20" i="16"/>
  <c r="L20" i="16"/>
  <c r="S20" i="16"/>
  <c r="U20" i="16"/>
  <c r="Y20" i="16"/>
  <c r="AA20" i="16"/>
  <c r="AE20" i="16"/>
  <c r="AG20" i="16"/>
  <c r="AI20" i="16"/>
  <c r="AK20" i="16"/>
  <c r="AM20" i="16"/>
  <c r="AR20" i="16"/>
  <c r="AV20" i="16"/>
  <c r="B21" i="16"/>
  <c r="H21" i="16"/>
  <c r="J21" i="16"/>
  <c r="L21" i="16"/>
  <c r="S21" i="16"/>
  <c r="U21" i="16"/>
  <c r="Y21" i="16"/>
  <c r="AA21" i="16"/>
  <c r="AE21" i="16"/>
  <c r="AG21" i="16"/>
  <c r="AI21" i="16"/>
  <c r="AK21" i="16"/>
  <c r="AM21" i="16"/>
  <c r="AR21" i="16"/>
  <c r="AV21" i="16"/>
  <c r="B22" i="16"/>
  <c r="H22" i="16"/>
  <c r="J22" i="16"/>
  <c r="L22" i="16"/>
  <c r="S22" i="16"/>
  <c r="U22" i="16"/>
  <c r="Y22" i="16"/>
  <c r="AA22" i="16"/>
  <c r="AE22" i="16"/>
  <c r="AG22" i="16"/>
  <c r="AI22" i="16"/>
  <c r="AK22" i="16"/>
  <c r="AM22" i="16"/>
  <c r="AR22" i="16"/>
  <c r="AV22" i="16"/>
  <c r="B23" i="16"/>
  <c r="H23" i="16"/>
  <c r="J23" i="16"/>
  <c r="L23" i="16"/>
  <c r="S23" i="16"/>
  <c r="U23" i="16"/>
  <c r="Y23" i="16"/>
  <c r="AA23" i="16"/>
  <c r="AE23" i="16"/>
  <c r="AG23" i="16"/>
  <c r="AI23" i="16"/>
  <c r="AK23" i="16"/>
  <c r="AM23" i="16"/>
  <c r="AR23" i="16"/>
  <c r="AV23" i="16"/>
  <c r="B24" i="16"/>
  <c r="H24" i="16"/>
  <c r="J24" i="16"/>
  <c r="L24" i="16"/>
  <c r="S24" i="16"/>
  <c r="U24" i="16"/>
  <c r="Y24" i="16"/>
  <c r="AA24" i="16"/>
  <c r="AE24" i="16"/>
  <c r="AG24" i="16"/>
  <c r="AI24" i="16"/>
  <c r="AK24" i="16"/>
  <c r="AM24" i="16"/>
  <c r="AR24" i="16"/>
  <c r="AV24" i="16"/>
  <c r="B25" i="16"/>
  <c r="H25" i="16"/>
  <c r="J25" i="16"/>
  <c r="L25" i="16"/>
  <c r="S25" i="16"/>
  <c r="U25" i="16"/>
  <c r="Y25" i="16"/>
  <c r="AA25" i="16"/>
  <c r="AE25" i="16"/>
  <c r="AG25" i="16"/>
  <c r="AI25" i="16"/>
  <c r="AK25" i="16"/>
  <c r="AM25" i="16"/>
  <c r="AR25" i="16"/>
  <c r="AV25" i="16"/>
  <c r="B26" i="16"/>
  <c r="H26" i="16"/>
  <c r="J26" i="16"/>
  <c r="L26" i="16"/>
  <c r="S26" i="16"/>
  <c r="U26" i="16"/>
  <c r="Y26" i="16"/>
  <c r="AA26" i="16"/>
  <c r="AE26" i="16"/>
  <c r="AG26" i="16"/>
  <c r="AI26" i="16"/>
  <c r="AK26" i="16"/>
  <c r="AM26" i="16"/>
  <c r="AR26" i="16"/>
  <c r="AV26" i="16"/>
  <c r="B27" i="16"/>
  <c r="H27" i="16"/>
  <c r="J27" i="16"/>
  <c r="L27" i="16"/>
  <c r="S27" i="16"/>
  <c r="U27" i="16"/>
  <c r="Y27" i="16"/>
  <c r="AA27" i="16"/>
  <c r="AE27" i="16"/>
  <c r="AG27" i="16"/>
  <c r="AI27" i="16"/>
  <c r="AK27" i="16"/>
  <c r="AM27" i="16"/>
  <c r="AR27" i="16"/>
  <c r="AV27" i="16"/>
  <c r="B28" i="16"/>
  <c r="H28" i="16"/>
  <c r="J28" i="16"/>
  <c r="L28" i="16"/>
  <c r="S28" i="16"/>
  <c r="U28" i="16"/>
  <c r="Y28" i="16"/>
  <c r="AA28" i="16"/>
  <c r="AE28" i="16"/>
  <c r="AG28" i="16"/>
  <c r="AI28" i="16"/>
  <c r="AK28" i="16"/>
  <c r="AM28" i="16"/>
  <c r="AR28" i="16"/>
  <c r="AV28" i="16"/>
  <c r="B29" i="16"/>
  <c r="H29" i="16"/>
  <c r="J29" i="16"/>
  <c r="L29" i="16"/>
  <c r="S29" i="16"/>
  <c r="U29" i="16"/>
  <c r="Y29" i="16"/>
  <c r="AA29" i="16"/>
  <c r="AE29" i="16"/>
  <c r="AG29" i="16"/>
  <c r="AI29" i="16"/>
  <c r="AK29" i="16"/>
  <c r="AM29" i="16"/>
  <c r="AR29" i="16"/>
  <c r="AV29" i="16"/>
  <c r="B30" i="16"/>
  <c r="H30" i="16"/>
  <c r="J30" i="16"/>
  <c r="L30" i="16"/>
  <c r="S30" i="16"/>
  <c r="U30" i="16"/>
  <c r="Y30" i="16"/>
  <c r="AA30" i="16"/>
  <c r="AE30" i="16"/>
  <c r="AG30" i="16"/>
  <c r="AI30" i="16"/>
  <c r="AK30" i="16"/>
  <c r="AM30" i="16"/>
  <c r="AR30" i="16"/>
  <c r="AV30" i="16"/>
  <c r="B31" i="16"/>
  <c r="H31" i="16"/>
  <c r="J31" i="16"/>
  <c r="L31" i="16"/>
  <c r="S31" i="16"/>
  <c r="U31" i="16"/>
  <c r="Y31" i="16"/>
  <c r="AA31" i="16"/>
  <c r="AE31" i="16"/>
  <c r="AG31" i="16"/>
  <c r="AI31" i="16"/>
  <c r="AK31" i="16"/>
  <c r="AM31" i="16"/>
  <c r="AR31" i="16"/>
  <c r="AV31" i="16"/>
  <c r="B32" i="16"/>
  <c r="H32" i="16"/>
  <c r="J32" i="16"/>
  <c r="L32" i="16"/>
  <c r="S32" i="16"/>
  <c r="U32" i="16"/>
  <c r="Y32" i="16"/>
  <c r="AA32" i="16"/>
  <c r="AE32" i="16"/>
  <c r="AG32" i="16"/>
  <c r="AI32" i="16"/>
  <c r="AK32" i="16"/>
  <c r="AM32" i="16"/>
  <c r="AR32" i="16"/>
  <c r="AV32" i="16"/>
  <c r="B33" i="16"/>
  <c r="H33" i="16"/>
  <c r="J33" i="16"/>
  <c r="L33" i="16"/>
  <c r="S33" i="16"/>
  <c r="U33" i="16"/>
  <c r="Y33" i="16"/>
  <c r="AA33" i="16"/>
  <c r="AE33" i="16"/>
  <c r="AG33" i="16"/>
  <c r="AI33" i="16"/>
  <c r="AK33" i="16"/>
  <c r="AM33" i="16"/>
  <c r="AR33" i="16"/>
  <c r="AV33" i="16"/>
  <c r="B34" i="16"/>
  <c r="H34" i="16"/>
  <c r="J34" i="16"/>
  <c r="L34" i="16"/>
  <c r="S34" i="16"/>
  <c r="U34" i="16"/>
  <c r="Y34" i="16"/>
  <c r="AA34" i="16"/>
  <c r="AE34" i="16"/>
  <c r="AG34" i="16"/>
  <c r="AI34" i="16"/>
  <c r="AK34" i="16"/>
  <c r="AM34" i="16"/>
  <c r="AR34" i="16"/>
  <c r="AV34" i="16"/>
  <c r="B35" i="16"/>
  <c r="H35" i="16"/>
  <c r="J35" i="16"/>
  <c r="L35" i="16"/>
  <c r="S35" i="16"/>
  <c r="U35" i="16"/>
  <c r="Y35" i="16"/>
  <c r="AA35" i="16"/>
  <c r="AE35" i="16"/>
  <c r="AG35" i="16"/>
  <c r="AI35" i="16"/>
  <c r="AK35" i="16"/>
  <c r="AM35" i="16"/>
  <c r="AR35" i="16"/>
  <c r="AV35" i="16"/>
  <c r="B36" i="16"/>
  <c r="H36" i="16"/>
  <c r="J36" i="16"/>
  <c r="L36" i="16"/>
  <c r="S36" i="16"/>
  <c r="U36" i="16"/>
  <c r="Y36" i="16"/>
  <c r="AA36" i="16"/>
  <c r="AE36" i="16"/>
  <c r="AG36" i="16"/>
  <c r="AI36" i="16"/>
  <c r="AK36" i="16"/>
  <c r="AM36" i="16"/>
  <c r="AR36" i="16"/>
  <c r="AV36" i="16"/>
  <c r="B37" i="16"/>
  <c r="H37" i="16"/>
  <c r="J37" i="16"/>
  <c r="L37" i="16"/>
  <c r="S37" i="16"/>
  <c r="U37" i="16"/>
  <c r="Y37" i="16"/>
  <c r="AA37" i="16"/>
  <c r="AE37" i="16"/>
  <c r="AG37" i="16"/>
  <c r="AI37" i="16"/>
  <c r="AK37" i="16"/>
  <c r="AM37" i="16"/>
  <c r="AR37" i="16"/>
  <c r="AV37" i="16"/>
  <c r="B38" i="16"/>
  <c r="H38" i="16"/>
  <c r="J38" i="16"/>
  <c r="L38" i="16"/>
  <c r="S38" i="16"/>
  <c r="U38" i="16"/>
  <c r="Y38" i="16"/>
  <c r="AA38" i="16"/>
  <c r="AE38" i="16"/>
  <c r="AG38" i="16"/>
  <c r="AI38" i="16"/>
  <c r="AK38" i="16"/>
  <c r="AM38" i="16"/>
  <c r="AR38" i="16"/>
  <c r="AV38" i="16"/>
  <c r="B39" i="16"/>
  <c r="H39" i="16"/>
  <c r="J39" i="16"/>
  <c r="L39" i="16"/>
  <c r="S39" i="16"/>
  <c r="U39" i="16"/>
  <c r="Y39" i="16"/>
  <c r="AA39" i="16"/>
  <c r="AE39" i="16"/>
  <c r="AG39" i="16"/>
  <c r="AI39" i="16"/>
  <c r="AK39" i="16"/>
  <c r="AM39" i="16"/>
  <c r="AR39" i="16"/>
  <c r="AV39" i="16"/>
  <c r="B40" i="16"/>
  <c r="H40" i="16"/>
  <c r="J40" i="16"/>
  <c r="L40" i="16"/>
  <c r="S40" i="16"/>
  <c r="U40" i="16"/>
  <c r="Y40" i="16"/>
  <c r="AA40" i="16"/>
  <c r="AE40" i="16"/>
  <c r="AG40" i="16"/>
  <c r="AI40" i="16"/>
  <c r="AK40" i="16"/>
  <c r="AM40" i="16"/>
  <c r="AR40" i="16"/>
  <c r="AV40" i="16"/>
  <c r="B41" i="16"/>
  <c r="H41" i="16"/>
  <c r="J41" i="16"/>
  <c r="L41" i="16"/>
  <c r="S41" i="16"/>
  <c r="U41" i="16"/>
  <c r="Y41" i="16"/>
  <c r="AA41" i="16"/>
  <c r="AE41" i="16"/>
  <c r="AG41" i="16"/>
  <c r="AI41" i="16"/>
  <c r="AK41" i="16"/>
  <c r="AM41" i="16"/>
  <c r="AR41" i="16"/>
  <c r="AV41" i="16"/>
  <c r="B42" i="16"/>
  <c r="H42" i="16"/>
  <c r="J42" i="16"/>
  <c r="L42" i="16"/>
  <c r="S42" i="16"/>
  <c r="U42" i="16"/>
  <c r="Y42" i="16"/>
  <c r="AA42" i="16"/>
  <c r="AE42" i="16"/>
  <c r="AG42" i="16"/>
  <c r="AI42" i="16"/>
  <c r="AK42" i="16"/>
  <c r="AM42" i="16"/>
  <c r="AR42" i="16"/>
  <c r="AV42" i="16"/>
  <c r="B43" i="16"/>
  <c r="H43" i="16"/>
  <c r="J43" i="16"/>
  <c r="L43" i="16"/>
  <c r="S43" i="16"/>
  <c r="U43" i="16"/>
  <c r="Y43" i="16"/>
  <c r="AA43" i="16"/>
  <c r="AE43" i="16"/>
  <c r="AG43" i="16"/>
  <c r="AI43" i="16"/>
  <c r="AK43" i="16"/>
  <c r="AM43" i="16"/>
  <c r="AR43" i="16"/>
  <c r="AV43" i="16"/>
  <c r="B44" i="16"/>
  <c r="H44" i="16"/>
  <c r="J44" i="16"/>
  <c r="L44" i="16"/>
  <c r="S44" i="16"/>
  <c r="U44" i="16"/>
  <c r="Y44" i="16"/>
  <c r="AA44" i="16"/>
  <c r="AE44" i="16"/>
  <c r="AG44" i="16"/>
  <c r="AI44" i="16"/>
  <c r="AK44" i="16"/>
  <c r="AM44" i="16"/>
  <c r="AR44" i="16"/>
  <c r="AV44" i="16"/>
  <c r="B45" i="16"/>
  <c r="H45" i="16"/>
  <c r="J45" i="16"/>
  <c r="L45" i="16"/>
  <c r="S45" i="16"/>
  <c r="U45" i="16"/>
  <c r="Y45" i="16"/>
  <c r="AA45" i="16"/>
  <c r="AE45" i="16"/>
  <c r="AG45" i="16"/>
  <c r="AI45" i="16"/>
  <c r="AK45" i="16"/>
  <c r="AM45" i="16"/>
  <c r="AR45" i="16"/>
  <c r="AV45" i="16"/>
  <c r="B46" i="16"/>
  <c r="H46" i="16"/>
  <c r="J46" i="16"/>
  <c r="L46" i="16"/>
  <c r="S46" i="16"/>
  <c r="U46" i="16"/>
  <c r="Y46" i="16"/>
  <c r="AA46" i="16"/>
  <c r="AE46" i="16"/>
  <c r="AG46" i="16"/>
  <c r="AI46" i="16"/>
  <c r="AK46" i="16"/>
  <c r="AM46" i="16"/>
  <c r="AR46" i="16"/>
  <c r="AV46" i="16"/>
  <c r="B47" i="16"/>
  <c r="H47" i="16"/>
  <c r="J47" i="16"/>
  <c r="L47" i="16"/>
  <c r="S47" i="16"/>
  <c r="U47" i="16"/>
  <c r="Y47" i="16"/>
  <c r="AA47" i="16"/>
  <c r="AE47" i="16"/>
  <c r="AG47" i="16"/>
  <c r="AI47" i="16"/>
  <c r="AK47" i="16"/>
  <c r="AM47" i="16"/>
  <c r="AR47" i="16"/>
  <c r="AV47" i="16"/>
  <c r="B48" i="16"/>
  <c r="H48" i="16"/>
  <c r="J48" i="16"/>
  <c r="L48" i="16"/>
  <c r="S48" i="16"/>
  <c r="U48" i="16"/>
  <c r="Y48" i="16"/>
  <c r="AA48" i="16"/>
  <c r="AE48" i="16"/>
  <c r="AG48" i="16"/>
  <c r="AI48" i="16"/>
  <c r="AK48" i="16"/>
  <c r="AM48" i="16"/>
  <c r="AR48" i="16"/>
  <c r="AV48" i="16"/>
  <c r="B49" i="16"/>
  <c r="H49" i="16"/>
  <c r="J49" i="16"/>
  <c r="L49" i="16"/>
  <c r="S49" i="16"/>
  <c r="U49" i="16"/>
  <c r="Y49" i="16"/>
  <c r="AA49" i="16"/>
  <c r="AE49" i="16"/>
  <c r="AG49" i="16"/>
  <c r="AI49" i="16"/>
  <c r="AK49" i="16"/>
  <c r="AM49" i="16"/>
  <c r="AR49" i="16"/>
  <c r="AV49" i="16"/>
  <c r="B50" i="16"/>
  <c r="H50" i="16"/>
  <c r="J50" i="16"/>
  <c r="L50" i="16"/>
  <c r="S50" i="16"/>
  <c r="U50" i="16"/>
  <c r="Y50" i="16"/>
  <c r="AA50" i="16"/>
  <c r="AE50" i="16"/>
  <c r="AG50" i="16"/>
  <c r="AI50" i="16"/>
  <c r="AK50" i="16"/>
  <c r="AM50" i="16"/>
  <c r="AR50" i="16"/>
  <c r="AV50" i="16"/>
  <c r="B51" i="16"/>
  <c r="H51" i="16"/>
  <c r="J51" i="16"/>
  <c r="L51" i="16"/>
  <c r="S51" i="16"/>
  <c r="U51" i="16"/>
  <c r="Y51" i="16"/>
  <c r="AA51" i="16"/>
  <c r="AE51" i="16"/>
  <c r="AG51" i="16"/>
  <c r="AI51" i="16"/>
  <c r="AK51" i="16"/>
  <c r="AM51" i="16"/>
  <c r="AR51" i="16"/>
  <c r="AV51" i="16"/>
  <c r="B52" i="16"/>
  <c r="H52" i="16"/>
  <c r="J52" i="16"/>
  <c r="L52" i="16"/>
  <c r="S52" i="16"/>
  <c r="U52" i="16"/>
  <c r="Y52" i="16"/>
  <c r="AA52" i="16"/>
  <c r="AE52" i="16"/>
  <c r="AG52" i="16"/>
  <c r="AI52" i="16"/>
  <c r="AK52" i="16"/>
  <c r="AM52" i="16"/>
  <c r="AR52" i="16"/>
  <c r="AV52" i="16"/>
  <c r="B53" i="16"/>
  <c r="H53" i="16"/>
  <c r="J53" i="16"/>
  <c r="L53" i="16"/>
  <c r="S53" i="16"/>
  <c r="U53" i="16"/>
  <c r="Y53" i="16"/>
  <c r="AA53" i="16"/>
  <c r="AE53" i="16"/>
  <c r="AG53" i="16"/>
  <c r="AI53" i="16"/>
  <c r="AK53" i="16"/>
  <c r="AM53" i="16"/>
  <c r="AR53" i="16"/>
  <c r="AV53" i="16"/>
  <c r="B54" i="16"/>
  <c r="H54" i="16"/>
  <c r="J54" i="16"/>
  <c r="L54" i="16"/>
  <c r="S54" i="16"/>
  <c r="U54" i="16"/>
  <c r="Y54" i="16"/>
  <c r="AA54" i="16"/>
  <c r="AE54" i="16"/>
  <c r="AG54" i="16"/>
  <c r="AI54" i="16"/>
  <c r="AK54" i="16"/>
  <c r="AM54" i="16"/>
  <c r="AR54" i="16"/>
  <c r="AV54" i="16"/>
  <c r="B55" i="16"/>
  <c r="H55" i="16"/>
  <c r="J55" i="16"/>
  <c r="L55" i="16"/>
  <c r="S55" i="16"/>
  <c r="U55" i="16"/>
  <c r="Y55" i="16"/>
  <c r="AA55" i="16"/>
  <c r="AE55" i="16"/>
  <c r="AG55" i="16"/>
  <c r="AI55" i="16"/>
  <c r="AK55" i="16"/>
  <c r="AM55" i="16"/>
  <c r="AR55" i="16"/>
  <c r="AV55" i="16"/>
  <c r="B56" i="16"/>
  <c r="H56" i="16"/>
  <c r="J56" i="16"/>
  <c r="L56" i="16"/>
  <c r="S56" i="16"/>
  <c r="U56" i="16"/>
  <c r="Y56" i="16"/>
  <c r="AA56" i="16"/>
  <c r="AE56" i="16"/>
  <c r="AG56" i="16"/>
  <c r="AI56" i="16"/>
  <c r="AK56" i="16"/>
  <c r="AM56" i="16"/>
  <c r="AR56" i="16"/>
  <c r="AV56" i="16"/>
  <c r="B57" i="16"/>
  <c r="H57" i="16"/>
  <c r="J57" i="16"/>
  <c r="L57" i="16"/>
  <c r="S57" i="16"/>
  <c r="U57" i="16"/>
  <c r="Y57" i="16"/>
  <c r="AA57" i="16"/>
  <c r="AE57" i="16"/>
  <c r="AG57" i="16"/>
  <c r="AI57" i="16"/>
  <c r="AK57" i="16"/>
  <c r="AM57" i="16"/>
  <c r="AR57" i="16"/>
  <c r="AV57" i="16"/>
  <c r="B58" i="16"/>
  <c r="H58" i="16"/>
  <c r="J58" i="16"/>
  <c r="L58" i="16"/>
  <c r="S58" i="16"/>
  <c r="U58" i="16"/>
  <c r="Y58" i="16"/>
  <c r="AA58" i="16"/>
  <c r="AE58" i="16"/>
  <c r="AG58" i="16"/>
  <c r="AI58" i="16"/>
  <c r="AK58" i="16"/>
  <c r="AM58" i="16"/>
  <c r="AR58" i="16"/>
  <c r="AV58" i="16"/>
  <c r="B59" i="16"/>
  <c r="H59" i="16"/>
  <c r="J59" i="16"/>
  <c r="L59" i="16"/>
  <c r="S59" i="16"/>
  <c r="U59" i="16"/>
  <c r="Y59" i="16"/>
  <c r="AA59" i="16"/>
  <c r="AE59" i="16"/>
  <c r="AG59" i="16"/>
  <c r="AI59" i="16"/>
  <c r="AK59" i="16"/>
  <c r="AM59" i="16"/>
  <c r="AR59" i="16"/>
  <c r="AV59" i="16"/>
  <c r="B60" i="16"/>
  <c r="H60" i="16"/>
  <c r="J60" i="16"/>
  <c r="L60" i="16"/>
  <c r="S60" i="16"/>
  <c r="U60" i="16"/>
  <c r="Y60" i="16"/>
  <c r="AA60" i="16"/>
  <c r="AE60" i="16"/>
  <c r="AG60" i="16"/>
  <c r="AI60" i="16"/>
  <c r="AK60" i="16"/>
  <c r="AM60" i="16"/>
  <c r="AR60" i="16"/>
  <c r="AV60" i="16"/>
  <c r="B61" i="16"/>
  <c r="H61" i="16"/>
  <c r="J61" i="16"/>
  <c r="L61" i="16"/>
  <c r="S61" i="16"/>
  <c r="U61" i="16"/>
  <c r="Y61" i="16"/>
  <c r="AA61" i="16"/>
  <c r="AE61" i="16"/>
  <c r="AG61" i="16"/>
  <c r="AI61" i="16"/>
  <c r="AK61" i="16"/>
  <c r="AM61" i="16"/>
  <c r="AR61" i="16"/>
  <c r="AV61" i="16"/>
  <c r="B62" i="16"/>
  <c r="H62" i="16"/>
  <c r="J62" i="16"/>
  <c r="L62" i="16"/>
  <c r="S62" i="16"/>
  <c r="U62" i="16"/>
  <c r="Y62" i="16"/>
  <c r="AA62" i="16"/>
  <c r="AE62" i="16"/>
  <c r="AG62" i="16"/>
  <c r="AI62" i="16"/>
  <c r="AK62" i="16"/>
  <c r="AM62" i="16"/>
  <c r="AR62" i="16"/>
  <c r="AV62" i="16"/>
  <c r="B63" i="16"/>
  <c r="H63" i="16"/>
  <c r="J63" i="16"/>
  <c r="L63" i="16"/>
  <c r="S63" i="16"/>
  <c r="U63" i="16"/>
  <c r="Y63" i="16"/>
  <c r="AA63" i="16"/>
  <c r="AE63" i="16"/>
  <c r="AG63" i="16"/>
  <c r="AI63" i="16"/>
  <c r="AK63" i="16"/>
  <c r="AM63" i="16"/>
  <c r="AR63" i="16"/>
  <c r="AV63" i="16"/>
  <c r="B64" i="16"/>
  <c r="H64" i="16"/>
  <c r="J64" i="16"/>
  <c r="L64" i="16"/>
  <c r="S64" i="16"/>
  <c r="U64" i="16"/>
  <c r="Y64" i="16"/>
  <c r="AA64" i="16"/>
  <c r="AE64" i="16"/>
  <c r="AG64" i="16"/>
  <c r="AI64" i="16"/>
  <c r="AK64" i="16"/>
  <c r="AM64" i="16"/>
  <c r="AR64" i="16"/>
  <c r="AV64" i="16"/>
  <c r="B65" i="16"/>
  <c r="H65" i="16"/>
  <c r="J65" i="16"/>
  <c r="L65" i="16"/>
  <c r="S65" i="16"/>
  <c r="U65" i="16"/>
  <c r="Y65" i="16"/>
  <c r="AA65" i="16"/>
  <c r="AE65" i="16"/>
  <c r="AG65" i="16"/>
  <c r="AI65" i="16"/>
  <c r="AK65" i="16"/>
  <c r="AM65" i="16"/>
  <c r="AR65" i="16"/>
  <c r="AV65" i="16"/>
  <c r="B66" i="16"/>
  <c r="H66" i="16"/>
  <c r="J66" i="16"/>
  <c r="L66" i="16"/>
  <c r="S66" i="16"/>
  <c r="U66" i="16"/>
  <c r="Y66" i="16"/>
  <c r="AA66" i="16"/>
  <c r="AE66" i="16"/>
  <c r="AG66" i="16"/>
  <c r="AI66" i="16"/>
  <c r="AK66" i="16"/>
  <c r="AM66" i="16"/>
  <c r="AR66" i="16"/>
  <c r="AV66" i="16"/>
  <c r="B67" i="16"/>
  <c r="H67" i="16"/>
  <c r="J67" i="16"/>
  <c r="L67" i="16"/>
  <c r="S67" i="16"/>
  <c r="U67" i="16"/>
  <c r="Y67" i="16"/>
  <c r="AA67" i="16"/>
  <c r="AE67" i="16"/>
  <c r="AG67" i="16"/>
  <c r="AI67" i="16"/>
  <c r="AK67" i="16"/>
  <c r="AM67" i="16"/>
  <c r="AR67" i="16"/>
  <c r="AV67" i="16"/>
  <c r="B68" i="16"/>
  <c r="H68" i="16"/>
  <c r="J68" i="16"/>
  <c r="L68" i="16"/>
  <c r="S68" i="16"/>
  <c r="U68" i="16"/>
  <c r="Y68" i="16"/>
  <c r="AA68" i="16"/>
  <c r="AE68" i="16"/>
  <c r="AG68" i="16"/>
  <c r="AI68" i="16"/>
  <c r="AK68" i="16"/>
  <c r="AM68" i="16"/>
  <c r="AR68" i="16"/>
  <c r="AV68" i="16"/>
  <c r="B69" i="16"/>
  <c r="H69" i="16"/>
  <c r="J69" i="16"/>
  <c r="L69" i="16"/>
  <c r="S69" i="16"/>
  <c r="U69" i="16"/>
  <c r="Y69" i="16"/>
  <c r="AA69" i="16"/>
  <c r="AE69" i="16"/>
  <c r="AG69" i="16"/>
  <c r="AI69" i="16"/>
  <c r="AK69" i="16"/>
  <c r="AM69" i="16"/>
  <c r="AR69" i="16"/>
  <c r="AV69" i="16"/>
  <c r="B70" i="16"/>
  <c r="H70" i="16"/>
  <c r="J70" i="16"/>
  <c r="L70" i="16"/>
  <c r="S70" i="16"/>
  <c r="U70" i="16"/>
  <c r="Y70" i="16"/>
  <c r="AA70" i="16"/>
  <c r="AE70" i="16"/>
  <c r="AG70" i="16"/>
  <c r="AI70" i="16"/>
  <c r="AK70" i="16"/>
  <c r="AM70" i="16"/>
  <c r="AR70" i="16"/>
  <c r="AV70" i="16"/>
  <c r="B71" i="16"/>
  <c r="H71" i="16"/>
  <c r="J71" i="16"/>
  <c r="L71" i="16"/>
  <c r="S71" i="16"/>
  <c r="U71" i="16"/>
  <c r="Y71" i="16"/>
  <c r="AA71" i="16"/>
  <c r="AE71" i="16"/>
  <c r="AG71" i="16"/>
  <c r="AI71" i="16"/>
  <c r="AK71" i="16"/>
  <c r="AM71" i="16"/>
  <c r="AR71" i="16"/>
  <c r="AV71" i="16"/>
  <c r="B72" i="16"/>
  <c r="H72" i="16"/>
  <c r="J72" i="16"/>
  <c r="L72" i="16"/>
  <c r="S72" i="16"/>
  <c r="U72" i="16"/>
  <c r="Y72" i="16"/>
  <c r="AA72" i="16"/>
  <c r="AE72" i="16"/>
  <c r="AG72" i="16"/>
  <c r="AI72" i="16"/>
  <c r="AK72" i="16"/>
  <c r="AM72" i="16"/>
  <c r="AR72" i="16"/>
  <c r="AV72" i="16"/>
  <c r="B73" i="16"/>
  <c r="H73" i="16"/>
  <c r="J73" i="16"/>
  <c r="L73" i="16"/>
  <c r="S73" i="16"/>
  <c r="U73" i="16"/>
  <c r="Y73" i="16"/>
  <c r="AA73" i="16"/>
  <c r="AE73" i="16"/>
  <c r="AG73" i="16"/>
  <c r="AI73" i="16"/>
  <c r="AK73" i="16"/>
  <c r="AM73" i="16"/>
  <c r="AR73" i="16"/>
  <c r="AV73" i="16"/>
  <c r="B74" i="16"/>
  <c r="H74" i="16"/>
  <c r="J74" i="16"/>
  <c r="L74" i="16"/>
  <c r="S74" i="16"/>
  <c r="U74" i="16"/>
  <c r="Y74" i="16"/>
  <c r="AA74" i="16"/>
  <c r="AE74" i="16"/>
  <c r="AG74" i="16"/>
  <c r="AI74" i="16"/>
  <c r="AK74" i="16"/>
  <c r="AM74" i="16"/>
  <c r="AR74" i="16"/>
  <c r="AV74" i="16"/>
  <c r="B75" i="16"/>
  <c r="H75" i="16"/>
  <c r="J75" i="16"/>
  <c r="L75" i="16"/>
  <c r="S75" i="16"/>
  <c r="U75" i="16"/>
  <c r="Y75" i="16"/>
  <c r="AA75" i="16"/>
  <c r="AE75" i="16"/>
  <c r="AG75" i="16"/>
  <c r="AI75" i="16"/>
  <c r="AK75" i="16"/>
  <c r="AM75" i="16"/>
  <c r="AR75" i="16"/>
  <c r="AV75" i="16"/>
  <c r="B76" i="16"/>
  <c r="H76" i="16"/>
  <c r="J76" i="16"/>
  <c r="L76" i="16"/>
  <c r="S76" i="16"/>
  <c r="U76" i="16"/>
  <c r="Y76" i="16"/>
  <c r="AA76" i="16"/>
  <c r="AE76" i="16"/>
  <c r="AG76" i="16"/>
  <c r="AI76" i="16"/>
  <c r="AK76" i="16"/>
  <c r="AM76" i="16"/>
  <c r="AR76" i="16"/>
  <c r="AV76" i="16"/>
  <c r="B77" i="16"/>
  <c r="H77" i="16"/>
  <c r="J77" i="16"/>
  <c r="L77" i="16"/>
  <c r="S77" i="16"/>
  <c r="U77" i="16"/>
  <c r="Y77" i="16"/>
  <c r="AA77" i="16"/>
  <c r="AE77" i="16"/>
  <c r="AG77" i="16"/>
  <c r="AI77" i="16"/>
  <c r="AK77" i="16"/>
  <c r="AM77" i="16"/>
  <c r="AR77" i="16"/>
  <c r="AV77" i="16"/>
  <c r="B78" i="16"/>
  <c r="H78" i="16"/>
  <c r="J78" i="16"/>
  <c r="L78" i="16"/>
  <c r="S78" i="16"/>
  <c r="U78" i="16"/>
  <c r="Y78" i="16"/>
  <c r="AA78" i="16"/>
  <c r="AE78" i="16"/>
  <c r="AG78" i="16"/>
  <c r="AI78" i="16"/>
  <c r="AK78" i="16"/>
  <c r="AM78" i="16"/>
  <c r="AR78" i="16"/>
  <c r="AV78" i="16"/>
  <c r="B79" i="16"/>
  <c r="H79" i="16"/>
  <c r="J79" i="16"/>
  <c r="L79" i="16"/>
  <c r="S79" i="16"/>
  <c r="U79" i="16"/>
  <c r="Y79" i="16"/>
  <c r="AA79" i="16"/>
  <c r="AE79" i="16"/>
  <c r="AG79" i="16"/>
  <c r="AI79" i="16"/>
  <c r="AK79" i="16"/>
  <c r="AM79" i="16"/>
  <c r="AR79" i="16"/>
  <c r="AV79" i="16"/>
  <c r="B80" i="16"/>
  <c r="H80" i="16"/>
  <c r="J80" i="16"/>
  <c r="L80" i="16"/>
  <c r="S80" i="16"/>
  <c r="U80" i="16"/>
  <c r="Y80" i="16"/>
  <c r="AA80" i="16"/>
  <c r="AE80" i="16"/>
  <c r="AG80" i="16"/>
  <c r="AI80" i="16"/>
  <c r="AK80" i="16"/>
  <c r="AM80" i="16"/>
  <c r="AR80" i="16"/>
  <c r="AV80" i="16"/>
  <c r="B81" i="16"/>
  <c r="H81" i="16"/>
  <c r="J81" i="16"/>
  <c r="L81" i="16"/>
  <c r="S81" i="16"/>
  <c r="U81" i="16"/>
  <c r="Y81" i="16"/>
  <c r="AA81" i="16"/>
  <c r="AE81" i="16"/>
  <c r="AG81" i="16"/>
  <c r="AI81" i="16"/>
  <c r="AK81" i="16"/>
  <c r="AM81" i="16"/>
  <c r="AR81" i="16"/>
  <c r="AV81" i="16"/>
  <c r="B82" i="16"/>
  <c r="H82" i="16"/>
  <c r="J82" i="16"/>
  <c r="L82" i="16"/>
  <c r="S82" i="16"/>
  <c r="U82" i="16"/>
  <c r="Y82" i="16"/>
  <c r="AA82" i="16"/>
  <c r="AE82" i="16"/>
  <c r="AG82" i="16"/>
  <c r="AI82" i="16"/>
  <c r="AK82" i="16"/>
  <c r="AM82" i="16"/>
  <c r="AR82" i="16"/>
  <c r="AV82" i="16"/>
  <c r="B83" i="16"/>
  <c r="H83" i="16"/>
  <c r="J83" i="16"/>
  <c r="L83" i="16"/>
  <c r="S83" i="16"/>
  <c r="U83" i="16"/>
  <c r="Y83" i="16"/>
  <c r="AA83" i="16"/>
  <c r="AE83" i="16"/>
  <c r="AG83" i="16"/>
  <c r="AI83" i="16"/>
  <c r="AK83" i="16"/>
  <c r="AM83" i="16"/>
  <c r="AR83" i="16"/>
  <c r="AV83" i="16"/>
  <c r="B84" i="16"/>
  <c r="H84" i="16"/>
  <c r="J84" i="16"/>
  <c r="L84" i="16"/>
  <c r="S84" i="16"/>
  <c r="U84" i="16"/>
  <c r="Y84" i="16"/>
  <c r="AA84" i="16"/>
  <c r="AE84" i="16"/>
  <c r="AG84" i="16"/>
  <c r="AI84" i="16"/>
  <c r="AK84" i="16"/>
  <c r="AM84" i="16"/>
  <c r="AR84" i="16"/>
  <c r="AV84" i="16"/>
  <c r="B85" i="16"/>
  <c r="H85" i="16"/>
  <c r="J85" i="16"/>
  <c r="L85" i="16"/>
  <c r="S85" i="16"/>
  <c r="U85" i="16"/>
  <c r="Y85" i="16"/>
  <c r="AA85" i="16"/>
  <c r="AE85" i="16"/>
  <c r="AG85" i="16"/>
  <c r="AI85" i="16"/>
  <c r="AK85" i="16"/>
  <c r="AM85" i="16"/>
  <c r="AR85" i="16"/>
  <c r="AV85" i="16"/>
  <c r="B86" i="16"/>
  <c r="H86" i="16"/>
  <c r="J86" i="16"/>
  <c r="L86" i="16"/>
  <c r="S86" i="16"/>
  <c r="U86" i="16"/>
  <c r="Y86" i="16"/>
  <c r="AA86" i="16"/>
  <c r="AE86" i="16"/>
  <c r="AG86" i="16"/>
  <c r="AI86" i="16"/>
  <c r="AK86" i="16"/>
  <c r="AM86" i="16"/>
  <c r="AR86" i="16"/>
  <c r="AV86" i="16"/>
  <c r="B87" i="16"/>
  <c r="H87" i="16"/>
  <c r="J87" i="16"/>
  <c r="L87" i="16"/>
  <c r="S87" i="16"/>
  <c r="U87" i="16"/>
  <c r="Y87" i="16"/>
  <c r="AA87" i="16"/>
  <c r="AE87" i="16"/>
  <c r="AG87" i="16"/>
  <c r="AI87" i="16"/>
  <c r="AK87" i="16"/>
  <c r="AM87" i="16"/>
  <c r="AR87" i="16"/>
  <c r="AV87" i="16"/>
  <c r="B88" i="16"/>
  <c r="H88" i="16"/>
  <c r="J88" i="16"/>
  <c r="L88" i="16"/>
  <c r="S88" i="16"/>
  <c r="U88" i="16"/>
  <c r="Y88" i="16"/>
  <c r="AA88" i="16"/>
  <c r="AE88" i="16"/>
  <c r="AG88" i="16"/>
  <c r="AI88" i="16"/>
  <c r="AK88" i="16"/>
  <c r="AM88" i="16"/>
  <c r="AR88" i="16"/>
  <c r="AV88" i="16"/>
  <c r="B89" i="16"/>
  <c r="H89" i="16"/>
  <c r="J89" i="16"/>
  <c r="L89" i="16"/>
  <c r="S89" i="16"/>
  <c r="U89" i="16"/>
  <c r="Y89" i="16"/>
  <c r="AA89" i="16"/>
  <c r="AE89" i="16"/>
  <c r="AG89" i="16"/>
  <c r="AI89" i="16"/>
  <c r="AK89" i="16"/>
  <c r="AM89" i="16"/>
  <c r="AR89" i="16"/>
  <c r="AV89" i="16"/>
  <c r="B90" i="16"/>
  <c r="H90" i="16"/>
  <c r="J90" i="16"/>
  <c r="L90" i="16"/>
  <c r="S90" i="16"/>
  <c r="U90" i="16"/>
  <c r="Y90" i="16"/>
  <c r="AA90" i="16"/>
  <c r="AE90" i="16"/>
  <c r="AG90" i="16"/>
  <c r="AI90" i="16"/>
  <c r="AK90" i="16"/>
  <c r="AM90" i="16"/>
  <c r="AR90" i="16"/>
  <c r="AV90" i="16"/>
  <c r="B91" i="16"/>
  <c r="H91" i="16"/>
  <c r="J91" i="16"/>
  <c r="L91" i="16"/>
  <c r="S91" i="16"/>
  <c r="U91" i="16"/>
  <c r="Y91" i="16"/>
  <c r="AA91" i="16"/>
  <c r="AE91" i="16"/>
  <c r="AG91" i="16"/>
  <c r="AI91" i="16"/>
  <c r="AK91" i="16"/>
  <c r="AM91" i="16"/>
  <c r="AR91" i="16"/>
  <c r="AV91" i="16"/>
  <c r="B92" i="16"/>
  <c r="H92" i="16"/>
  <c r="J92" i="16"/>
  <c r="L92" i="16"/>
  <c r="S92" i="16"/>
  <c r="U92" i="16"/>
  <c r="Y92" i="16"/>
  <c r="AA92" i="16"/>
  <c r="AE92" i="16"/>
  <c r="AG92" i="16"/>
  <c r="AI92" i="16"/>
  <c r="AK92" i="16"/>
  <c r="AM92" i="16"/>
  <c r="AR92" i="16"/>
  <c r="AV92" i="16"/>
  <c r="B93" i="16"/>
  <c r="H93" i="16"/>
  <c r="J93" i="16"/>
  <c r="L93" i="16"/>
  <c r="S93" i="16"/>
  <c r="U93" i="16"/>
  <c r="Y93" i="16"/>
  <c r="AA93" i="16"/>
  <c r="AE93" i="16"/>
  <c r="AG93" i="16"/>
  <c r="AI93" i="16"/>
  <c r="AK93" i="16"/>
  <c r="AM93" i="16"/>
  <c r="AR93" i="16"/>
  <c r="AV93" i="16"/>
  <c r="B94" i="16"/>
  <c r="H94" i="16"/>
  <c r="J94" i="16"/>
  <c r="L94" i="16"/>
  <c r="S94" i="16"/>
  <c r="U94" i="16"/>
  <c r="Y94" i="16"/>
  <c r="AA94" i="16"/>
  <c r="AE94" i="16"/>
  <c r="AG94" i="16"/>
  <c r="AI94" i="16"/>
  <c r="AK94" i="16"/>
  <c r="AM94" i="16"/>
  <c r="AR94" i="16"/>
  <c r="AV94" i="16"/>
  <c r="B95" i="16"/>
  <c r="H95" i="16"/>
  <c r="J95" i="16"/>
  <c r="L95" i="16"/>
  <c r="S95" i="16"/>
  <c r="U95" i="16"/>
  <c r="Y95" i="16"/>
  <c r="AA95" i="16"/>
  <c r="AE95" i="16"/>
  <c r="AG95" i="16"/>
  <c r="AI95" i="16"/>
  <c r="AK95" i="16"/>
  <c r="AM95" i="16"/>
  <c r="AR95" i="16"/>
  <c r="AV95" i="16"/>
  <c r="B96" i="16"/>
  <c r="H96" i="16"/>
  <c r="J96" i="16"/>
  <c r="L96" i="16"/>
  <c r="S96" i="16"/>
  <c r="U96" i="16"/>
  <c r="Y96" i="16"/>
  <c r="AA96" i="16"/>
  <c r="AE96" i="16"/>
  <c r="AG96" i="16"/>
  <c r="AI96" i="16"/>
  <c r="AK96" i="16"/>
  <c r="AM96" i="16"/>
  <c r="AR96" i="16"/>
  <c r="AV96" i="16"/>
  <c r="B97" i="16"/>
  <c r="H97" i="16"/>
  <c r="J97" i="16"/>
  <c r="L97" i="16"/>
  <c r="S97" i="16"/>
  <c r="U97" i="16"/>
  <c r="Y97" i="16"/>
  <c r="AA97" i="16"/>
  <c r="AE97" i="16"/>
  <c r="AG97" i="16"/>
  <c r="AI97" i="16"/>
  <c r="AK97" i="16"/>
  <c r="AM97" i="16"/>
  <c r="AR97" i="16"/>
  <c r="AV97" i="16"/>
  <c r="B98" i="16"/>
  <c r="H98" i="16"/>
  <c r="J98" i="16"/>
  <c r="L98" i="16"/>
  <c r="S98" i="16"/>
  <c r="U98" i="16"/>
  <c r="Y98" i="16"/>
  <c r="AA98" i="16"/>
  <c r="AE98" i="16"/>
  <c r="AG98" i="16"/>
  <c r="AI98" i="16"/>
  <c r="AK98" i="16"/>
  <c r="AM98" i="16"/>
  <c r="AR98" i="16"/>
  <c r="AV98" i="16"/>
  <c r="B99" i="16"/>
  <c r="H99" i="16"/>
  <c r="J99" i="16"/>
  <c r="L99" i="16"/>
  <c r="S99" i="16"/>
  <c r="U99" i="16"/>
  <c r="Y99" i="16"/>
  <c r="AA99" i="16"/>
  <c r="AE99" i="16"/>
  <c r="AG99" i="16"/>
  <c r="AI99" i="16"/>
  <c r="AK99" i="16"/>
  <c r="AM99" i="16"/>
  <c r="AR99" i="16"/>
  <c r="AV99" i="16"/>
  <c r="B100" i="16"/>
  <c r="H100" i="16"/>
  <c r="J100" i="16"/>
  <c r="L100" i="16"/>
  <c r="S100" i="16"/>
  <c r="U100" i="16"/>
  <c r="Y100" i="16"/>
  <c r="AA100" i="16"/>
  <c r="AE100" i="16"/>
  <c r="AG100" i="16"/>
  <c r="AI100" i="16"/>
  <c r="AK100" i="16"/>
  <c r="AM100" i="16"/>
  <c r="AR100" i="16"/>
  <c r="AV100" i="16"/>
  <c r="B101" i="16"/>
  <c r="H101" i="16"/>
  <c r="J101" i="16"/>
  <c r="L101" i="16"/>
  <c r="S101" i="16"/>
  <c r="U101" i="16"/>
  <c r="Y101" i="16"/>
  <c r="AA101" i="16"/>
  <c r="AE101" i="16"/>
  <c r="AG101" i="16"/>
  <c r="AI101" i="16"/>
  <c r="AK101" i="16"/>
  <c r="AM101" i="16"/>
  <c r="AR101" i="16"/>
  <c r="AV101" i="16"/>
  <c r="B102" i="16"/>
  <c r="H102" i="16"/>
  <c r="J102" i="16"/>
  <c r="L102" i="16"/>
  <c r="S102" i="16"/>
  <c r="U102" i="16"/>
  <c r="Y102" i="16"/>
  <c r="AA102" i="16"/>
  <c r="AE102" i="16"/>
  <c r="AG102" i="16"/>
  <c r="AI102" i="16"/>
  <c r="AK102" i="16"/>
  <c r="AM102" i="16"/>
  <c r="AR102" i="16"/>
  <c r="AV102" i="16"/>
  <c r="B103" i="16"/>
  <c r="H103" i="16"/>
  <c r="J103" i="16"/>
  <c r="L103" i="16"/>
  <c r="S103" i="16"/>
  <c r="U103" i="16"/>
  <c r="Y103" i="16"/>
  <c r="AA103" i="16"/>
  <c r="AE103" i="16"/>
  <c r="AG103" i="16"/>
  <c r="AI103" i="16"/>
  <c r="AK103" i="16"/>
  <c r="AM103" i="16"/>
  <c r="AR103" i="16"/>
  <c r="AV103" i="16"/>
  <c r="B104" i="16"/>
  <c r="H104" i="16"/>
  <c r="J104" i="16"/>
  <c r="L104" i="16"/>
  <c r="S104" i="16"/>
  <c r="U104" i="16"/>
  <c r="Y104" i="16"/>
  <c r="AA104" i="16"/>
  <c r="AE104" i="16"/>
  <c r="AG104" i="16"/>
  <c r="AI104" i="16"/>
  <c r="AK104" i="16"/>
  <c r="AM104" i="16"/>
  <c r="AR104" i="16"/>
  <c r="AV104" i="16"/>
  <c r="B105" i="16"/>
  <c r="H105" i="16"/>
  <c r="J105" i="16"/>
  <c r="L105" i="16"/>
  <c r="S105" i="16"/>
  <c r="U105" i="16"/>
  <c r="Y105" i="16"/>
  <c r="AA105" i="16"/>
  <c r="AE105" i="16"/>
  <c r="AG105" i="16"/>
  <c r="AI105" i="16"/>
  <c r="AK105" i="16"/>
  <c r="AM105" i="16"/>
  <c r="AR105" i="16"/>
  <c r="AV105" i="16"/>
  <c r="B106" i="16"/>
  <c r="H106" i="16"/>
  <c r="J106" i="16"/>
  <c r="L106" i="16"/>
  <c r="S106" i="16"/>
  <c r="U106" i="16"/>
  <c r="Y106" i="16"/>
  <c r="AA106" i="16"/>
  <c r="AE106" i="16"/>
  <c r="AG106" i="16"/>
  <c r="AI106" i="16"/>
  <c r="AK106" i="16"/>
  <c r="AM106" i="16"/>
  <c r="AR106" i="16"/>
  <c r="AV106" i="16"/>
  <c r="B107" i="16"/>
  <c r="H107" i="16"/>
  <c r="J107" i="16"/>
  <c r="L107" i="16"/>
  <c r="S107" i="16"/>
  <c r="U107" i="16"/>
  <c r="Y107" i="16"/>
  <c r="AA107" i="16"/>
  <c r="AE107" i="16"/>
  <c r="AG107" i="16"/>
  <c r="AI107" i="16"/>
  <c r="AK107" i="16"/>
  <c r="AM107" i="16"/>
  <c r="AR107" i="16"/>
  <c r="AV107" i="16"/>
  <c r="B108" i="16"/>
  <c r="H108" i="16"/>
  <c r="J108" i="16"/>
  <c r="L108" i="16"/>
  <c r="S108" i="16"/>
  <c r="U108" i="16"/>
  <c r="Y108" i="16"/>
  <c r="AA108" i="16"/>
  <c r="AE108" i="16"/>
  <c r="AG108" i="16"/>
  <c r="AI108" i="16"/>
  <c r="AK108" i="16"/>
  <c r="AM108" i="16"/>
  <c r="AR108" i="16"/>
  <c r="AV108" i="16"/>
  <c r="B109" i="16"/>
  <c r="H109" i="16"/>
  <c r="J109" i="16"/>
  <c r="L109" i="16"/>
  <c r="S109" i="16"/>
  <c r="U109" i="16"/>
  <c r="Y109" i="16"/>
  <c r="AA109" i="16"/>
  <c r="AE109" i="16"/>
  <c r="AG109" i="16"/>
  <c r="AI109" i="16"/>
  <c r="AK109" i="16"/>
  <c r="AM109" i="16"/>
  <c r="AR109" i="16"/>
  <c r="AV109" i="16"/>
  <c r="B110" i="16"/>
  <c r="H110" i="16"/>
  <c r="J110" i="16"/>
  <c r="L110" i="16"/>
  <c r="S110" i="16"/>
  <c r="U110" i="16"/>
  <c r="Y110" i="16"/>
  <c r="AA110" i="16"/>
  <c r="AE110" i="16"/>
  <c r="AG110" i="16"/>
  <c r="AI110" i="16"/>
  <c r="AK110" i="16"/>
  <c r="AM110" i="16"/>
  <c r="AR110" i="16"/>
  <c r="AV110" i="16"/>
  <c r="B111" i="16"/>
  <c r="H111" i="16"/>
  <c r="J111" i="16"/>
  <c r="L111" i="16"/>
  <c r="S111" i="16"/>
  <c r="U111" i="16"/>
  <c r="Y111" i="16"/>
  <c r="AA111" i="16"/>
  <c r="AE111" i="16"/>
  <c r="AG111" i="16"/>
  <c r="AI111" i="16"/>
  <c r="AK111" i="16"/>
  <c r="AM111" i="16"/>
  <c r="AR111" i="16"/>
  <c r="AV111" i="16"/>
  <c r="B112" i="16"/>
  <c r="H112" i="16"/>
  <c r="J112" i="16"/>
  <c r="L112" i="16"/>
  <c r="S112" i="16"/>
  <c r="U112" i="16"/>
  <c r="Y112" i="16"/>
  <c r="AA112" i="16"/>
  <c r="AE112" i="16"/>
  <c r="AG112" i="16"/>
  <c r="AI112" i="16"/>
  <c r="AK112" i="16"/>
  <c r="AM112" i="16"/>
  <c r="AR112" i="16"/>
  <c r="AV112" i="16"/>
  <c r="B113" i="16"/>
  <c r="H113" i="16"/>
  <c r="J113" i="16"/>
  <c r="L113" i="16"/>
  <c r="S113" i="16"/>
  <c r="U113" i="16"/>
  <c r="Y113" i="16"/>
  <c r="AA113" i="16"/>
  <c r="AE113" i="16"/>
  <c r="AG113" i="16"/>
  <c r="AI113" i="16"/>
  <c r="AK113" i="16"/>
  <c r="AM113" i="16"/>
  <c r="AR113" i="16"/>
  <c r="AV113" i="16"/>
  <c r="B114" i="16"/>
  <c r="H114" i="16"/>
  <c r="J114" i="16"/>
  <c r="L114" i="16"/>
  <c r="S114" i="16"/>
  <c r="U114" i="16"/>
  <c r="Y114" i="16"/>
  <c r="AA114" i="16"/>
  <c r="AE114" i="16"/>
  <c r="AG114" i="16"/>
  <c r="AI114" i="16"/>
  <c r="AK114" i="16"/>
  <c r="AM114" i="16"/>
  <c r="AR114" i="16"/>
  <c r="AV114" i="16"/>
  <c r="B115" i="16"/>
  <c r="H115" i="16"/>
  <c r="J115" i="16"/>
  <c r="L115" i="16"/>
  <c r="S115" i="16"/>
  <c r="U115" i="16"/>
  <c r="Y115" i="16"/>
  <c r="AA115" i="16"/>
  <c r="AE115" i="16"/>
  <c r="AG115" i="16"/>
  <c r="AI115" i="16"/>
  <c r="AK115" i="16"/>
  <c r="AM115" i="16"/>
  <c r="AR115" i="16"/>
  <c r="AV115" i="16"/>
  <c r="B116" i="16"/>
  <c r="H116" i="16"/>
  <c r="J116" i="16"/>
  <c r="L116" i="16"/>
  <c r="S116" i="16"/>
  <c r="U116" i="16"/>
  <c r="Y116" i="16"/>
  <c r="AA116" i="16"/>
  <c r="AE116" i="16"/>
  <c r="AG116" i="16"/>
  <c r="AI116" i="16"/>
  <c r="AK116" i="16"/>
  <c r="AM116" i="16"/>
  <c r="AR116" i="16"/>
  <c r="AV116" i="16"/>
  <c r="B117" i="16"/>
  <c r="H117" i="16"/>
  <c r="J117" i="16"/>
  <c r="L117" i="16"/>
  <c r="S117" i="16"/>
  <c r="U117" i="16"/>
  <c r="Y117" i="16"/>
  <c r="AA117" i="16"/>
  <c r="AE117" i="16"/>
  <c r="AG117" i="16"/>
  <c r="AI117" i="16"/>
  <c r="AK117" i="16"/>
  <c r="AM117" i="16"/>
  <c r="AR117" i="16"/>
  <c r="AV117" i="16"/>
  <c r="B118" i="16"/>
  <c r="H118" i="16"/>
  <c r="J118" i="16"/>
  <c r="L118" i="16"/>
  <c r="S118" i="16"/>
  <c r="U118" i="16"/>
  <c r="Y118" i="16"/>
  <c r="AA118" i="16"/>
  <c r="AE118" i="16"/>
  <c r="AG118" i="16"/>
  <c r="AI118" i="16"/>
  <c r="AK118" i="16"/>
  <c r="AM118" i="16"/>
  <c r="AR118" i="16"/>
  <c r="AV118" i="16"/>
  <c r="B119" i="16"/>
  <c r="H119" i="16"/>
  <c r="J119" i="16"/>
  <c r="L119" i="16"/>
  <c r="S119" i="16"/>
  <c r="U119" i="16"/>
  <c r="Y119" i="16"/>
  <c r="AA119" i="16"/>
  <c r="AE119" i="16"/>
  <c r="AG119" i="16"/>
  <c r="AI119" i="16"/>
  <c r="AK119" i="16"/>
  <c r="AM119" i="16"/>
  <c r="AR119" i="16"/>
  <c r="AV119" i="16"/>
  <c r="B120" i="16"/>
  <c r="H120" i="16"/>
  <c r="J120" i="16"/>
  <c r="L120" i="16"/>
  <c r="S120" i="16"/>
  <c r="U120" i="16"/>
  <c r="Y120" i="16"/>
  <c r="AA120" i="16"/>
  <c r="AE120" i="16"/>
  <c r="AG120" i="16"/>
  <c r="AI120" i="16"/>
  <c r="AK120" i="16"/>
  <c r="AM120" i="16"/>
  <c r="AR120" i="16"/>
  <c r="AV120" i="16"/>
  <c r="B121" i="16"/>
  <c r="H121" i="16"/>
  <c r="J121" i="16"/>
  <c r="L121" i="16"/>
  <c r="S121" i="16"/>
  <c r="U121" i="16"/>
  <c r="Y121" i="16"/>
  <c r="AA121" i="16"/>
  <c r="AE121" i="16"/>
  <c r="AG121" i="16"/>
  <c r="AI121" i="16"/>
  <c r="AK121" i="16"/>
  <c r="AM121" i="16"/>
  <c r="AR121" i="16"/>
  <c r="AV121" i="16"/>
  <c r="B122" i="16"/>
  <c r="H122" i="16"/>
  <c r="J122" i="16"/>
  <c r="L122" i="16"/>
  <c r="S122" i="16"/>
  <c r="U122" i="16"/>
  <c r="Y122" i="16"/>
  <c r="AA122" i="16"/>
  <c r="AE122" i="16"/>
  <c r="AG122" i="16"/>
  <c r="AI122" i="16"/>
  <c r="AK122" i="16"/>
  <c r="AM122" i="16"/>
  <c r="AR122" i="16"/>
  <c r="AV122" i="16"/>
  <c r="B123" i="16"/>
  <c r="H123" i="16"/>
  <c r="J123" i="16"/>
  <c r="L123" i="16"/>
  <c r="S123" i="16"/>
  <c r="U123" i="16"/>
  <c r="Y123" i="16"/>
  <c r="AA123" i="16"/>
  <c r="AE123" i="16"/>
  <c r="AG123" i="16"/>
  <c r="AI123" i="16"/>
  <c r="AK123" i="16"/>
  <c r="AM123" i="16"/>
  <c r="AR123" i="16"/>
  <c r="AV123" i="16"/>
  <c r="B124" i="16"/>
  <c r="H124" i="16"/>
  <c r="J124" i="16"/>
  <c r="L124" i="16"/>
  <c r="S124" i="16"/>
  <c r="U124" i="16"/>
  <c r="Y124" i="16"/>
  <c r="AA124" i="16"/>
  <c r="AE124" i="16"/>
  <c r="AG124" i="16"/>
  <c r="AI124" i="16"/>
  <c r="AK124" i="16"/>
  <c r="AM124" i="16"/>
  <c r="AR124" i="16"/>
  <c r="AV124" i="16"/>
  <c r="B125" i="16"/>
  <c r="H125" i="16"/>
  <c r="J125" i="16"/>
  <c r="L125" i="16"/>
  <c r="S125" i="16"/>
  <c r="U125" i="16"/>
  <c r="Y125" i="16"/>
  <c r="AA125" i="16"/>
  <c r="AE125" i="16"/>
  <c r="AG125" i="16"/>
  <c r="AI125" i="16"/>
  <c r="AK125" i="16"/>
  <c r="AM125" i="16"/>
  <c r="AR125" i="16"/>
  <c r="AV125" i="16"/>
  <c r="B126" i="16"/>
  <c r="H126" i="16"/>
  <c r="J126" i="16"/>
  <c r="L126" i="16"/>
  <c r="S126" i="16"/>
  <c r="U126" i="16"/>
  <c r="Y126" i="16"/>
  <c r="AA126" i="16"/>
  <c r="AE126" i="16"/>
  <c r="AG126" i="16"/>
  <c r="AI126" i="16"/>
  <c r="AK126" i="16"/>
  <c r="AM126" i="16"/>
  <c r="AR126" i="16"/>
  <c r="AV126" i="16"/>
  <c r="B127" i="16"/>
  <c r="H127" i="16"/>
  <c r="J127" i="16"/>
  <c r="L127" i="16"/>
  <c r="S127" i="16"/>
  <c r="U127" i="16"/>
  <c r="Y127" i="16"/>
  <c r="AA127" i="16"/>
  <c r="AE127" i="16"/>
  <c r="AG127" i="16"/>
  <c r="AI127" i="16"/>
  <c r="AK127" i="16"/>
  <c r="AM127" i="16"/>
  <c r="AR127" i="16"/>
  <c r="AV127" i="16"/>
  <c r="B128" i="16"/>
  <c r="H128" i="16"/>
  <c r="J128" i="16"/>
  <c r="L128" i="16"/>
  <c r="S128" i="16"/>
  <c r="U128" i="16"/>
  <c r="Y128" i="16"/>
  <c r="AA128" i="16"/>
  <c r="AE128" i="16"/>
  <c r="AG128" i="16"/>
  <c r="AI128" i="16"/>
  <c r="AK128" i="16"/>
  <c r="AM128" i="16"/>
  <c r="AR128" i="16"/>
  <c r="AV128" i="16"/>
  <c r="B129" i="16"/>
  <c r="H129" i="16"/>
  <c r="J129" i="16"/>
  <c r="L129" i="16"/>
  <c r="S129" i="16"/>
  <c r="U129" i="16"/>
  <c r="Y129" i="16"/>
  <c r="AA129" i="16"/>
  <c r="AE129" i="16"/>
  <c r="AG129" i="16"/>
  <c r="AI129" i="16"/>
  <c r="AK129" i="16"/>
  <c r="AM129" i="16"/>
  <c r="AR129" i="16"/>
  <c r="AV129" i="16"/>
  <c r="B130" i="16"/>
  <c r="H130" i="16"/>
  <c r="J130" i="16"/>
  <c r="L130" i="16"/>
  <c r="S130" i="16"/>
  <c r="U130" i="16"/>
  <c r="Y130" i="16"/>
  <c r="AA130" i="16"/>
  <c r="AE130" i="16"/>
  <c r="AG130" i="16"/>
  <c r="AI130" i="16"/>
  <c r="AK130" i="16"/>
  <c r="AM130" i="16"/>
  <c r="AR130" i="16"/>
  <c r="AV130" i="16"/>
  <c r="B131" i="16"/>
  <c r="H131" i="16"/>
  <c r="J131" i="16"/>
  <c r="L131" i="16"/>
  <c r="S131" i="16"/>
  <c r="U131" i="16"/>
  <c r="Y131" i="16"/>
  <c r="AA131" i="16"/>
  <c r="AE131" i="16"/>
  <c r="AG131" i="16"/>
  <c r="AI131" i="16"/>
  <c r="AK131" i="16"/>
  <c r="AM131" i="16"/>
  <c r="AR131" i="16"/>
  <c r="AV131" i="16"/>
  <c r="B132" i="16"/>
  <c r="H132" i="16"/>
  <c r="J132" i="16"/>
  <c r="L132" i="16"/>
  <c r="S132" i="16"/>
  <c r="U132" i="16"/>
  <c r="Y132" i="16"/>
  <c r="AA132" i="16"/>
  <c r="AE132" i="16"/>
  <c r="AG132" i="16"/>
  <c r="AI132" i="16"/>
  <c r="AK132" i="16"/>
  <c r="AM132" i="16"/>
  <c r="AR132" i="16"/>
  <c r="AV132" i="16"/>
  <c r="B133" i="16"/>
  <c r="H133" i="16"/>
  <c r="J133" i="16"/>
  <c r="L133" i="16"/>
  <c r="S133" i="16"/>
  <c r="U133" i="16"/>
  <c r="Y133" i="16"/>
  <c r="AA133" i="16"/>
  <c r="AE133" i="16"/>
  <c r="AG133" i="16"/>
  <c r="AI133" i="16"/>
  <c r="AK133" i="16"/>
  <c r="AM133" i="16"/>
  <c r="AR133" i="16"/>
  <c r="AV133" i="16"/>
  <c r="B134" i="16"/>
  <c r="H134" i="16"/>
  <c r="J134" i="16"/>
  <c r="L134" i="16"/>
  <c r="S134" i="16"/>
  <c r="U134" i="16"/>
  <c r="Y134" i="16"/>
  <c r="AA134" i="16"/>
  <c r="AE134" i="16"/>
  <c r="AG134" i="16"/>
  <c r="AI134" i="16"/>
  <c r="AK134" i="16"/>
  <c r="AM134" i="16"/>
  <c r="AR134" i="16"/>
  <c r="AV134" i="16"/>
  <c r="B135" i="16"/>
  <c r="H135" i="16"/>
  <c r="J135" i="16"/>
  <c r="L135" i="16"/>
  <c r="S135" i="16"/>
  <c r="U135" i="16"/>
  <c r="Y135" i="16"/>
  <c r="AA135" i="16"/>
  <c r="AE135" i="16"/>
  <c r="AG135" i="16"/>
  <c r="AI135" i="16"/>
  <c r="AK135" i="16"/>
  <c r="AM135" i="16"/>
  <c r="AR135" i="16"/>
  <c r="AV135" i="16"/>
  <c r="B136" i="16"/>
  <c r="H136" i="16"/>
  <c r="J136" i="16"/>
  <c r="L136" i="16"/>
  <c r="S136" i="16"/>
  <c r="U136" i="16"/>
  <c r="Y136" i="16"/>
  <c r="AA136" i="16"/>
  <c r="AE136" i="16"/>
  <c r="AG136" i="16"/>
  <c r="AI136" i="16"/>
  <c r="AK136" i="16"/>
  <c r="AM136" i="16"/>
  <c r="AR136" i="16"/>
  <c r="AV136" i="16"/>
  <c r="B137" i="16"/>
  <c r="H137" i="16"/>
  <c r="J137" i="16"/>
  <c r="L137" i="16"/>
  <c r="S137" i="16"/>
  <c r="U137" i="16"/>
  <c r="Y137" i="16"/>
  <c r="AA137" i="16"/>
  <c r="AE137" i="16"/>
  <c r="AG137" i="16"/>
  <c r="AI137" i="16"/>
  <c r="AK137" i="16"/>
  <c r="AM137" i="16"/>
  <c r="AR137" i="16"/>
  <c r="AV137" i="16"/>
  <c r="B138" i="16"/>
  <c r="H138" i="16"/>
  <c r="J138" i="16"/>
  <c r="L138" i="16"/>
  <c r="S138" i="16"/>
  <c r="U138" i="16"/>
  <c r="Y138" i="16"/>
  <c r="AA138" i="16"/>
  <c r="AE138" i="16"/>
  <c r="AG138" i="16"/>
  <c r="AI138" i="16"/>
  <c r="AK138" i="16"/>
  <c r="AM138" i="16"/>
  <c r="AR138" i="16"/>
  <c r="AV138" i="16"/>
  <c r="B139" i="16"/>
  <c r="H139" i="16"/>
  <c r="J139" i="16"/>
  <c r="L139" i="16"/>
  <c r="S139" i="16"/>
  <c r="U139" i="16"/>
  <c r="Y139" i="16"/>
  <c r="AA139" i="16"/>
  <c r="AE139" i="16"/>
  <c r="AG139" i="16"/>
  <c r="AI139" i="16"/>
  <c r="AK139" i="16"/>
  <c r="AM139" i="16"/>
  <c r="AR139" i="16"/>
  <c r="AV139" i="16"/>
  <c r="B140" i="16"/>
  <c r="H140" i="16"/>
  <c r="J140" i="16"/>
  <c r="L140" i="16"/>
  <c r="S140" i="16"/>
  <c r="U140" i="16"/>
  <c r="Y140" i="16"/>
  <c r="AA140" i="16"/>
  <c r="AE140" i="16"/>
  <c r="AG140" i="16"/>
  <c r="AI140" i="16"/>
  <c r="AK140" i="16"/>
  <c r="AM140" i="16"/>
  <c r="AR140" i="16"/>
  <c r="AV140" i="16"/>
  <c r="B141" i="16"/>
  <c r="H141" i="16"/>
  <c r="J141" i="16"/>
  <c r="L141" i="16"/>
  <c r="S141" i="16"/>
  <c r="U141" i="16"/>
  <c r="Y141" i="16"/>
  <c r="AA141" i="16"/>
  <c r="AE141" i="16"/>
  <c r="AG141" i="16"/>
  <c r="AI141" i="16"/>
  <c r="AK141" i="16"/>
  <c r="AM141" i="16"/>
  <c r="AR141" i="16"/>
  <c r="AV141" i="16"/>
  <c r="B142" i="16"/>
  <c r="H142" i="16"/>
  <c r="J142" i="16"/>
  <c r="L142" i="16"/>
  <c r="S142" i="16"/>
  <c r="U142" i="16"/>
  <c r="Y142" i="16"/>
  <c r="AA142" i="16"/>
  <c r="AE142" i="16"/>
  <c r="AG142" i="16"/>
  <c r="AI142" i="16"/>
  <c r="AK142" i="16"/>
  <c r="AM142" i="16"/>
  <c r="AR142" i="16"/>
  <c r="AV142" i="16"/>
  <c r="B143" i="16"/>
  <c r="H143" i="16"/>
  <c r="J143" i="16"/>
  <c r="L143" i="16"/>
  <c r="S143" i="16"/>
  <c r="U143" i="16"/>
  <c r="Y143" i="16"/>
  <c r="AA143" i="16"/>
  <c r="AE143" i="16"/>
  <c r="AG143" i="16"/>
  <c r="AI143" i="16"/>
  <c r="AK143" i="16"/>
  <c r="AM143" i="16"/>
  <c r="AR143" i="16"/>
  <c r="AV143" i="16"/>
  <c r="B144" i="16"/>
  <c r="H144" i="16"/>
  <c r="J144" i="16"/>
  <c r="L144" i="16"/>
  <c r="S144" i="16"/>
  <c r="U144" i="16"/>
  <c r="Y144" i="16"/>
  <c r="AA144" i="16"/>
  <c r="AE144" i="16"/>
  <c r="AG144" i="16"/>
  <c r="AI144" i="16"/>
  <c r="AK144" i="16"/>
  <c r="AM144" i="16"/>
  <c r="AR144" i="16"/>
  <c r="AV144" i="16"/>
  <c r="B145" i="16"/>
  <c r="H145" i="16"/>
  <c r="J145" i="16"/>
  <c r="L145" i="16"/>
  <c r="S145" i="16"/>
  <c r="U145" i="16"/>
  <c r="Y145" i="16"/>
  <c r="AA145" i="16"/>
  <c r="AE145" i="16"/>
  <c r="AG145" i="16"/>
  <c r="AI145" i="16"/>
  <c r="AK145" i="16"/>
  <c r="AM145" i="16"/>
  <c r="AR145" i="16"/>
  <c r="AV145" i="16"/>
  <c r="B146" i="16"/>
  <c r="H146" i="16"/>
  <c r="J146" i="16"/>
  <c r="L146" i="16"/>
  <c r="S146" i="16"/>
  <c r="U146" i="16"/>
  <c r="Y146" i="16"/>
  <c r="AA146" i="16"/>
  <c r="AE146" i="16"/>
  <c r="AG146" i="16"/>
  <c r="AI146" i="16"/>
  <c r="AK146" i="16"/>
  <c r="AM146" i="16"/>
  <c r="AR146" i="16"/>
  <c r="AV146" i="16"/>
  <c r="B147" i="16"/>
  <c r="H147" i="16"/>
  <c r="J147" i="16"/>
  <c r="L147" i="16"/>
  <c r="S147" i="16"/>
  <c r="U147" i="16"/>
  <c r="Y147" i="16"/>
  <c r="AA147" i="16"/>
  <c r="AE147" i="16"/>
  <c r="AG147" i="16"/>
  <c r="AI147" i="16"/>
  <c r="AK147" i="16"/>
  <c r="AM147" i="16"/>
  <c r="AR147" i="16"/>
  <c r="AV147" i="16"/>
  <c r="B148" i="16"/>
  <c r="H148" i="16"/>
  <c r="J148" i="16"/>
  <c r="L148" i="16"/>
  <c r="S148" i="16"/>
  <c r="U148" i="16"/>
  <c r="Y148" i="16"/>
  <c r="AA148" i="16"/>
  <c r="AE148" i="16"/>
  <c r="AG148" i="16"/>
  <c r="AI148" i="16"/>
  <c r="AK148" i="16"/>
  <c r="AM148" i="16"/>
  <c r="AR148" i="16"/>
  <c r="AV148" i="16"/>
  <c r="B149" i="16"/>
  <c r="H149" i="16"/>
  <c r="J149" i="16"/>
  <c r="L149" i="16"/>
  <c r="S149" i="16"/>
  <c r="U149" i="16"/>
  <c r="Y149" i="16"/>
  <c r="AA149" i="16"/>
  <c r="AE149" i="16"/>
  <c r="AG149" i="16"/>
  <c r="AI149" i="16"/>
  <c r="AK149" i="16"/>
  <c r="AM149" i="16"/>
  <c r="AR149" i="16"/>
  <c r="AV149" i="16"/>
  <c r="B150" i="16"/>
  <c r="H150" i="16"/>
  <c r="J150" i="16"/>
  <c r="L150" i="16"/>
  <c r="S150" i="16"/>
  <c r="U150" i="16"/>
  <c r="Y150" i="16"/>
  <c r="AA150" i="16"/>
  <c r="AE150" i="16"/>
  <c r="AG150" i="16"/>
  <c r="AI150" i="16"/>
  <c r="AK150" i="16"/>
  <c r="AM150" i="16"/>
  <c r="AR150" i="16"/>
  <c r="AV150" i="16"/>
  <c r="B151" i="16"/>
  <c r="H151" i="16"/>
  <c r="J151" i="16"/>
  <c r="L151" i="16"/>
  <c r="S151" i="16"/>
  <c r="U151" i="16"/>
  <c r="Y151" i="16"/>
  <c r="AA151" i="16"/>
  <c r="AE151" i="16"/>
  <c r="AG151" i="16"/>
  <c r="AI151" i="16"/>
  <c r="AK151" i="16"/>
  <c r="AM151" i="16"/>
  <c r="AR151" i="16"/>
  <c r="AV151" i="16"/>
  <c r="B152" i="16"/>
  <c r="H152" i="16"/>
  <c r="J152" i="16"/>
  <c r="L152" i="16"/>
  <c r="S152" i="16"/>
  <c r="U152" i="16"/>
  <c r="Y152" i="16"/>
  <c r="AA152" i="16"/>
  <c r="AE152" i="16"/>
  <c r="AG152" i="16"/>
  <c r="AI152" i="16"/>
  <c r="AK152" i="16"/>
  <c r="AM152" i="16"/>
  <c r="AR152" i="16"/>
  <c r="AV152" i="16"/>
  <c r="B153" i="16"/>
  <c r="H153" i="16"/>
  <c r="J153" i="16"/>
  <c r="L153" i="16"/>
  <c r="S153" i="16"/>
  <c r="U153" i="16"/>
  <c r="Y153" i="16"/>
  <c r="AA153" i="16"/>
  <c r="AE153" i="16"/>
  <c r="AG153" i="16"/>
  <c r="AI153" i="16"/>
  <c r="AK153" i="16"/>
  <c r="AM153" i="16"/>
  <c r="AR153" i="16"/>
  <c r="AV153" i="16"/>
  <c r="B154" i="16"/>
  <c r="H154" i="16"/>
  <c r="J154" i="16"/>
  <c r="L154" i="16"/>
  <c r="S154" i="16"/>
  <c r="U154" i="16"/>
  <c r="Y154" i="16"/>
  <c r="AA154" i="16"/>
  <c r="AE154" i="16"/>
  <c r="AG154" i="16"/>
  <c r="AI154" i="16"/>
  <c r="AK154" i="16"/>
  <c r="AM154" i="16"/>
  <c r="AR154" i="16"/>
  <c r="AV154" i="16"/>
  <c r="B155" i="16"/>
  <c r="H155" i="16"/>
  <c r="J155" i="16"/>
  <c r="L155" i="16"/>
  <c r="S155" i="16"/>
  <c r="U155" i="16"/>
  <c r="Y155" i="16"/>
  <c r="AA155" i="16"/>
  <c r="AE155" i="16"/>
  <c r="AG155" i="16"/>
  <c r="AI155" i="16"/>
  <c r="AK155" i="16"/>
  <c r="AM155" i="16"/>
  <c r="AR155" i="16"/>
  <c r="AV155" i="16"/>
  <c r="B156" i="16"/>
  <c r="H156" i="16"/>
  <c r="J156" i="16"/>
  <c r="L156" i="16"/>
  <c r="S156" i="16"/>
  <c r="U156" i="16"/>
  <c r="Y156" i="16"/>
  <c r="AA156" i="16"/>
  <c r="AE156" i="16"/>
  <c r="AG156" i="16"/>
  <c r="AI156" i="16"/>
  <c r="AK156" i="16"/>
  <c r="AM156" i="16"/>
  <c r="AR156" i="16"/>
  <c r="AV156" i="16"/>
  <c r="B157" i="16"/>
  <c r="H157" i="16"/>
  <c r="J157" i="16"/>
  <c r="L157" i="16"/>
  <c r="S157" i="16"/>
  <c r="U157" i="16"/>
  <c r="Y157" i="16"/>
  <c r="AA157" i="16"/>
  <c r="AE157" i="16"/>
  <c r="AG157" i="16"/>
  <c r="AI157" i="16"/>
  <c r="AK157" i="16"/>
  <c r="AM157" i="16"/>
  <c r="AR157" i="16"/>
  <c r="AV157" i="16"/>
  <c r="B158" i="16"/>
  <c r="H158" i="16"/>
  <c r="J158" i="16"/>
  <c r="L158" i="16"/>
  <c r="S158" i="16"/>
  <c r="U158" i="16"/>
  <c r="Y158" i="16"/>
  <c r="AA158" i="16"/>
  <c r="AE158" i="16"/>
  <c r="AG158" i="16"/>
  <c r="AI158" i="16"/>
  <c r="AK158" i="16"/>
  <c r="AM158" i="16"/>
  <c r="AR158" i="16"/>
  <c r="AV158" i="16"/>
  <c r="B159" i="16"/>
  <c r="H159" i="16"/>
  <c r="J159" i="16"/>
  <c r="L159" i="16"/>
  <c r="S159" i="16"/>
  <c r="U159" i="16"/>
  <c r="Y159" i="16"/>
  <c r="AA159" i="16"/>
  <c r="AE159" i="16"/>
  <c r="AG159" i="16"/>
  <c r="AI159" i="16"/>
  <c r="AK159" i="16"/>
  <c r="AM159" i="16"/>
  <c r="AR159" i="16"/>
  <c r="AV159" i="16"/>
  <c r="B160" i="16"/>
  <c r="H160" i="16"/>
  <c r="J160" i="16"/>
  <c r="L160" i="16"/>
  <c r="S160" i="16"/>
  <c r="U160" i="16"/>
  <c r="Y160" i="16"/>
  <c r="AA160" i="16"/>
  <c r="AE160" i="16"/>
  <c r="AG160" i="16"/>
  <c r="AI160" i="16"/>
  <c r="AK160" i="16"/>
  <c r="AM160" i="16"/>
  <c r="AR160" i="16"/>
  <c r="AV160" i="16"/>
  <c r="B161" i="16"/>
  <c r="H161" i="16"/>
  <c r="J161" i="16"/>
  <c r="L161" i="16"/>
  <c r="S161" i="16"/>
  <c r="U161" i="16"/>
  <c r="Y161" i="16"/>
  <c r="AA161" i="16"/>
  <c r="AE161" i="16"/>
  <c r="AG161" i="16"/>
  <c r="AI161" i="16"/>
  <c r="AK161" i="16"/>
  <c r="AM161" i="16"/>
  <c r="AR161" i="16"/>
  <c r="AV161" i="16"/>
  <c r="B162" i="16"/>
  <c r="H162" i="16"/>
  <c r="J162" i="16"/>
  <c r="L162" i="16"/>
  <c r="S162" i="16"/>
  <c r="U162" i="16"/>
  <c r="Y162" i="16"/>
  <c r="AA162" i="16"/>
  <c r="AE162" i="16"/>
  <c r="AG162" i="16"/>
  <c r="AI162" i="16"/>
  <c r="AK162" i="16"/>
  <c r="AM162" i="16"/>
  <c r="AR162" i="16"/>
  <c r="AV162" i="16"/>
  <c r="B163" i="16"/>
  <c r="H163" i="16"/>
  <c r="J163" i="16"/>
  <c r="L163" i="16"/>
  <c r="S163" i="16"/>
  <c r="U163" i="16"/>
  <c r="Y163" i="16"/>
  <c r="AA163" i="16"/>
  <c r="AE163" i="16"/>
  <c r="AG163" i="16"/>
  <c r="AI163" i="16"/>
  <c r="AK163" i="16"/>
  <c r="AM163" i="16"/>
  <c r="AR163" i="16"/>
  <c r="AV163" i="16"/>
  <c r="B164" i="16"/>
  <c r="H164" i="16"/>
  <c r="J164" i="16"/>
  <c r="L164" i="16"/>
  <c r="S164" i="16"/>
  <c r="U164" i="16"/>
  <c r="Y164" i="16"/>
  <c r="AA164" i="16"/>
  <c r="AE164" i="16"/>
  <c r="AG164" i="16"/>
  <c r="AI164" i="16"/>
  <c r="AK164" i="16"/>
  <c r="AM164" i="16"/>
  <c r="AR164" i="16"/>
  <c r="AV164" i="16"/>
  <c r="B165" i="16"/>
  <c r="H165" i="16"/>
  <c r="J165" i="16"/>
  <c r="L165" i="16"/>
  <c r="S165" i="16"/>
  <c r="U165" i="16"/>
  <c r="Y165" i="16"/>
  <c r="AA165" i="16"/>
  <c r="AE165" i="16"/>
  <c r="AG165" i="16"/>
  <c r="AI165" i="16"/>
  <c r="AK165" i="16"/>
  <c r="AM165" i="16"/>
  <c r="AR165" i="16"/>
  <c r="AV165" i="16"/>
  <c r="B166" i="16"/>
  <c r="H166" i="16"/>
  <c r="J166" i="16"/>
  <c r="L166" i="16"/>
  <c r="S166" i="16"/>
  <c r="U166" i="16"/>
  <c r="Y166" i="16"/>
  <c r="AA166" i="16"/>
  <c r="AE166" i="16"/>
  <c r="AG166" i="16"/>
  <c r="AI166" i="16"/>
  <c r="AK166" i="16"/>
  <c r="AM166" i="16"/>
  <c r="AR166" i="16"/>
  <c r="AV166" i="16"/>
  <c r="B167" i="16"/>
  <c r="H167" i="16"/>
  <c r="J167" i="16"/>
  <c r="L167" i="16"/>
  <c r="S167" i="16"/>
  <c r="U167" i="16"/>
  <c r="Y167" i="16"/>
  <c r="AA167" i="16"/>
  <c r="AE167" i="16"/>
  <c r="AG167" i="16"/>
  <c r="AI167" i="16"/>
  <c r="AK167" i="16"/>
  <c r="AM167" i="16"/>
  <c r="AR167" i="16"/>
  <c r="AV167" i="16"/>
  <c r="B168" i="16"/>
  <c r="H168" i="16"/>
  <c r="J168" i="16"/>
  <c r="L168" i="16"/>
  <c r="S168" i="16"/>
  <c r="U168" i="16"/>
  <c r="Y168" i="16"/>
  <c r="AA168" i="16"/>
  <c r="AE168" i="16"/>
  <c r="AG168" i="16"/>
  <c r="AI168" i="16"/>
  <c r="AK168" i="16"/>
  <c r="AM168" i="16"/>
  <c r="AR168" i="16"/>
  <c r="AV168" i="16"/>
  <c r="B169" i="16"/>
  <c r="H169" i="16"/>
  <c r="J169" i="16"/>
  <c r="L169" i="16"/>
  <c r="S169" i="16"/>
  <c r="U169" i="16"/>
  <c r="Y169" i="16"/>
  <c r="AA169" i="16"/>
  <c r="AE169" i="16"/>
  <c r="AG169" i="16"/>
  <c r="AI169" i="16"/>
  <c r="AK169" i="16"/>
  <c r="AM169" i="16"/>
  <c r="AR169" i="16"/>
  <c r="AV169" i="16"/>
  <c r="B170" i="16"/>
  <c r="H170" i="16"/>
  <c r="J170" i="16"/>
  <c r="L170" i="16"/>
  <c r="S170" i="16"/>
  <c r="U170" i="16"/>
  <c r="Y170" i="16"/>
  <c r="AA170" i="16"/>
  <c r="AE170" i="16"/>
  <c r="AG170" i="16"/>
  <c r="AI170" i="16"/>
  <c r="AK170" i="16"/>
  <c r="AM170" i="16"/>
  <c r="AR170" i="16"/>
  <c r="AV170" i="16"/>
  <c r="B171" i="16"/>
  <c r="H171" i="16"/>
  <c r="J171" i="16"/>
  <c r="L171" i="16"/>
  <c r="S171" i="16"/>
  <c r="U171" i="16"/>
  <c r="Y171" i="16"/>
  <c r="AA171" i="16"/>
  <c r="AE171" i="16"/>
  <c r="AG171" i="16"/>
  <c r="AI171" i="16"/>
  <c r="AK171" i="16"/>
  <c r="AM171" i="16"/>
  <c r="AR171" i="16"/>
  <c r="AV171" i="16"/>
  <c r="B172" i="16"/>
  <c r="H172" i="16"/>
  <c r="J172" i="16"/>
  <c r="L172" i="16"/>
  <c r="S172" i="16"/>
  <c r="U172" i="16"/>
  <c r="Y172" i="16"/>
  <c r="AA172" i="16"/>
  <c r="AE172" i="16"/>
  <c r="AG172" i="16"/>
  <c r="AI172" i="16"/>
  <c r="AK172" i="16"/>
  <c r="AM172" i="16"/>
  <c r="AR172" i="16"/>
  <c r="AV172" i="16"/>
  <c r="B173" i="16"/>
  <c r="H173" i="16"/>
  <c r="J173" i="16"/>
  <c r="L173" i="16"/>
  <c r="S173" i="16"/>
  <c r="U173" i="16"/>
  <c r="Y173" i="16"/>
  <c r="AA173" i="16"/>
  <c r="AE173" i="16"/>
  <c r="AG173" i="16"/>
  <c r="AI173" i="16"/>
  <c r="AK173" i="16"/>
  <c r="AM173" i="16"/>
  <c r="AR173" i="16"/>
  <c r="AV173" i="16"/>
  <c r="B174" i="16"/>
  <c r="H174" i="16"/>
  <c r="J174" i="16"/>
  <c r="L174" i="16"/>
  <c r="S174" i="16"/>
  <c r="U174" i="16"/>
  <c r="Y174" i="16"/>
  <c r="AA174" i="16"/>
  <c r="AE174" i="16"/>
  <c r="AG174" i="16"/>
  <c r="AI174" i="16"/>
  <c r="AK174" i="16"/>
  <c r="AM174" i="16"/>
  <c r="AR174" i="16"/>
  <c r="AV174" i="16"/>
  <c r="B175" i="16"/>
  <c r="H175" i="16"/>
  <c r="J175" i="16"/>
  <c r="L175" i="16"/>
  <c r="S175" i="16"/>
  <c r="U175" i="16"/>
  <c r="Y175" i="16"/>
  <c r="AA175" i="16"/>
  <c r="AE175" i="16"/>
  <c r="AG175" i="16"/>
  <c r="AI175" i="16"/>
  <c r="AK175" i="16"/>
  <c r="AM175" i="16"/>
  <c r="AR175" i="16"/>
  <c r="AV175" i="16"/>
  <c r="B176" i="16"/>
  <c r="H176" i="16"/>
  <c r="J176" i="16"/>
  <c r="L176" i="16"/>
  <c r="S176" i="16"/>
  <c r="U176" i="16"/>
  <c r="Y176" i="16"/>
  <c r="AA176" i="16"/>
  <c r="AE176" i="16"/>
  <c r="AG176" i="16"/>
  <c r="AI176" i="16"/>
  <c r="AK176" i="16"/>
  <c r="AM176" i="16"/>
  <c r="AR176" i="16"/>
  <c r="AV176" i="16"/>
  <c r="B177" i="16"/>
  <c r="H177" i="16"/>
  <c r="J177" i="16"/>
  <c r="L177" i="16"/>
  <c r="S177" i="16"/>
  <c r="U177" i="16"/>
  <c r="Y177" i="16"/>
  <c r="AA177" i="16"/>
  <c r="AE177" i="16"/>
  <c r="AG177" i="16"/>
  <c r="AI177" i="16"/>
  <c r="AK177" i="16"/>
  <c r="AM177" i="16"/>
  <c r="AR177" i="16"/>
  <c r="AV177" i="16"/>
  <c r="B178" i="16"/>
  <c r="H178" i="16"/>
  <c r="J178" i="16"/>
  <c r="L178" i="16"/>
  <c r="S178" i="16"/>
  <c r="U178" i="16"/>
  <c r="Y178" i="16"/>
  <c r="AA178" i="16"/>
  <c r="AE178" i="16"/>
  <c r="AG178" i="16"/>
  <c r="AI178" i="16"/>
  <c r="AK178" i="16"/>
  <c r="AM178" i="16"/>
  <c r="AR178" i="16"/>
  <c r="AV178" i="16"/>
  <c r="B179" i="16"/>
  <c r="H179" i="16"/>
  <c r="J179" i="16"/>
  <c r="L179" i="16"/>
  <c r="S179" i="16"/>
  <c r="U179" i="16"/>
  <c r="Y179" i="16"/>
  <c r="AA179" i="16"/>
  <c r="AE179" i="16"/>
  <c r="AG179" i="16"/>
  <c r="AI179" i="16"/>
  <c r="AK179" i="16"/>
  <c r="AM179" i="16"/>
  <c r="AR179" i="16"/>
  <c r="AV179" i="16"/>
  <c r="B180" i="16"/>
  <c r="H180" i="16"/>
  <c r="J180" i="16"/>
  <c r="L180" i="16"/>
  <c r="S180" i="16"/>
  <c r="U180" i="16"/>
  <c r="Y180" i="16"/>
  <c r="AA180" i="16"/>
  <c r="AE180" i="16"/>
  <c r="AG180" i="16"/>
  <c r="AI180" i="16"/>
  <c r="AK180" i="16"/>
  <c r="AM180" i="16"/>
  <c r="AR180" i="16"/>
  <c r="AV180" i="16"/>
  <c r="B181" i="16"/>
  <c r="H181" i="16"/>
  <c r="J181" i="16"/>
  <c r="L181" i="16"/>
  <c r="S181" i="16"/>
  <c r="U181" i="16"/>
  <c r="Y181" i="16"/>
  <c r="AA181" i="16"/>
  <c r="AE181" i="16"/>
  <c r="AG181" i="16"/>
  <c r="AI181" i="16"/>
  <c r="AK181" i="16"/>
  <c r="AM181" i="16"/>
  <c r="AR181" i="16"/>
  <c r="AV181" i="16"/>
  <c r="B182" i="16"/>
  <c r="H182" i="16"/>
  <c r="J182" i="16"/>
  <c r="L182" i="16"/>
  <c r="S182" i="16"/>
  <c r="U182" i="16"/>
  <c r="Y182" i="16"/>
  <c r="AA182" i="16"/>
  <c r="AE182" i="16"/>
  <c r="AG182" i="16"/>
  <c r="AI182" i="16"/>
  <c r="AK182" i="16"/>
  <c r="AM182" i="16"/>
  <c r="AR182" i="16"/>
  <c r="AV182" i="16"/>
  <c r="B183" i="16"/>
  <c r="H183" i="16"/>
  <c r="J183" i="16"/>
  <c r="L183" i="16"/>
  <c r="S183" i="16"/>
  <c r="U183" i="16"/>
  <c r="Y183" i="16"/>
  <c r="AA183" i="16"/>
  <c r="AE183" i="16"/>
  <c r="AG183" i="16"/>
  <c r="AI183" i="16"/>
  <c r="AK183" i="16"/>
  <c r="AM183" i="16"/>
  <c r="AR183" i="16"/>
  <c r="AV183" i="16"/>
  <c r="B184" i="16"/>
  <c r="H184" i="16"/>
  <c r="J184" i="16"/>
  <c r="L184" i="16"/>
  <c r="S184" i="16"/>
  <c r="U184" i="16"/>
  <c r="Y184" i="16"/>
  <c r="AA184" i="16"/>
  <c r="AE184" i="16"/>
  <c r="AG184" i="16"/>
  <c r="AI184" i="16"/>
  <c r="AK184" i="16"/>
  <c r="AM184" i="16"/>
  <c r="AR184" i="16"/>
  <c r="AV184" i="16"/>
  <c r="B185" i="16"/>
  <c r="H185" i="16"/>
  <c r="J185" i="16"/>
  <c r="L185" i="16"/>
  <c r="S185" i="16"/>
  <c r="U185" i="16"/>
  <c r="Y185" i="16"/>
  <c r="AA185" i="16"/>
  <c r="AE185" i="16"/>
  <c r="AG185" i="16"/>
  <c r="AI185" i="16"/>
  <c r="AK185" i="16"/>
  <c r="AM185" i="16"/>
  <c r="AR185" i="16"/>
  <c r="AV185" i="16"/>
  <c r="B186" i="16"/>
  <c r="H186" i="16"/>
  <c r="J186" i="16"/>
  <c r="L186" i="16"/>
  <c r="S186" i="16"/>
  <c r="U186" i="16"/>
  <c r="Y186" i="16"/>
  <c r="AA186" i="16"/>
  <c r="AE186" i="16"/>
  <c r="AG186" i="16"/>
  <c r="AI186" i="16"/>
  <c r="AK186" i="16"/>
  <c r="AM186" i="16"/>
  <c r="AR186" i="16"/>
  <c r="AV186" i="16"/>
  <c r="B187" i="16"/>
  <c r="H187" i="16"/>
  <c r="J187" i="16"/>
  <c r="L187" i="16"/>
  <c r="S187" i="16"/>
  <c r="U187" i="16"/>
  <c r="Y187" i="16"/>
  <c r="AA187" i="16"/>
  <c r="AE187" i="16"/>
  <c r="AG187" i="16"/>
  <c r="AI187" i="16"/>
  <c r="AK187" i="16"/>
  <c r="AM187" i="16"/>
  <c r="AR187" i="16"/>
  <c r="AV187" i="16"/>
  <c r="B188" i="16"/>
  <c r="H188" i="16"/>
  <c r="J188" i="16"/>
  <c r="L188" i="16"/>
  <c r="S188" i="16"/>
  <c r="U188" i="16"/>
  <c r="Y188" i="16"/>
  <c r="AA188" i="16"/>
  <c r="AE188" i="16"/>
  <c r="AG188" i="16"/>
  <c r="AI188" i="16"/>
  <c r="AK188" i="16"/>
  <c r="AM188" i="16"/>
  <c r="AR188" i="16"/>
  <c r="AV188" i="16"/>
  <c r="B189" i="16"/>
  <c r="H189" i="16"/>
  <c r="J189" i="16"/>
  <c r="L189" i="16"/>
  <c r="S189" i="16"/>
  <c r="U189" i="16"/>
  <c r="Y189" i="16"/>
  <c r="AA189" i="16"/>
  <c r="AE189" i="16"/>
  <c r="AG189" i="16"/>
  <c r="AI189" i="16"/>
  <c r="AK189" i="16"/>
  <c r="AM189" i="16"/>
  <c r="AR189" i="16"/>
  <c r="AV189" i="16"/>
  <c r="B190" i="16"/>
  <c r="H190" i="16"/>
  <c r="J190" i="16"/>
  <c r="L190" i="16"/>
  <c r="S190" i="16"/>
  <c r="U190" i="16"/>
  <c r="Y190" i="16"/>
  <c r="AA190" i="16"/>
  <c r="AE190" i="16"/>
  <c r="AG190" i="16"/>
  <c r="AI190" i="16"/>
  <c r="AK190" i="16"/>
  <c r="AM190" i="16"/>
  <c r="AR190" i="16"/>
  <c r="AV190" i="16"/>
  <c r="B191" i="16"/>
  <c r="H191" i="16"/>
  <c r="J191" i="16"/>
  <c r="L191" i="16"/>
  <c r="S191" i="16"/>
  <c r="U191" i="16"/>
  <c r="Y191" i="16"/>
  <c r="AA191" i="16"/>
  <c r="AE191" i="16"/>
  <c r="AG191" i="16"/>
  <c r="AI191" i="16"/>
  <c r="AK191" i="16"/>
  <c r="AM191" i="16"/>
  <c r="AR191" i="16"/>
  <c r="AV191" i="16"/>
  <c r="B192" i="16"/>
  <c r="H192" i="16"/>
  <c r="J192" i="16"/>
  <c r="L192" i="16"/>
  <c r="S192" i="16"/>
  <c r="U192" i="16"/>
  <c r="Y192" i="16"/>
  <c r="AA192" i="16"/>
  <c r="AE192" i="16"/>
  <c r="AG192" i="16"/>
  <c r="AI192" i="16"/>
  <c r="AK192" i="16"/>
  <c r="AM192" i="16"/>
  <c r="AR192" i="16"/>
  <c r="AV192" i="16"/>
  <c r="B193" i="16"/>
  <c r="H193" i="16"/>
  <c r="J193" i="16"/>
  <c r="L193" i="16"/>
  <c r="S193" i="16"/>
  <c r="U193" i="16"/>
  <c r="Y193" i="16"/>
  <c r="AA193" i="16"/>
  <c r="AE193" i="16"/>
  <c r="AG193" i="16"/>
  <c r="AI193" i="16"/>
  <c r="AK193" i="16"/>
  <c r="AM193" i="16"/>
  <c r="AR193" i="16"/>
  <c r="AV193" i="16"/>
  <c r="B194" i="16"/>
  <c r="H194" i="16"/>
  <c r="J194" i="16"/>
  <c r="L194" i="16"/>
  <c r="S194" i="16"/>
  <c r="U194" i="16"/>
  <c r="Y194" i="16"/>
  <c r="AA194" i="16"/>
  <c r="AE194" i="16"/>
  <c r="AG194" i="16"/>
  <c r="AI194" i="16"/>
  <c r="AK194" i="16"/>
  <c r="AM194" i="16"/>
  <c r="AR194" i="16"/>
  <c r="AV194" i="16"/>
  <c r="B195" i="16"/>
  <c r="H195" i="16"/>
  <c r="J195" i="16"/>
  <c r="L195" i="16"/>
  <c r="S195" i="16"/>
  <c r="U195" i="16"/>
  <c r="Y195" i="16"/>
  <c r="AA195" i="16"/>
  <c r="AE195" i="16"/>
  <c r="AG195" i="16"/>
  <c r="AI195" i="16"/>
  <c r="AK195" i="16"/>
  <c r="AM195" i="16"/>
  <c r="AR195" i="16"/>
  <c r="AV195" i="16"/>
  <c r="B196" i="16"/>
  <c r="H196" i="16"/>
  <c r="J196" i="16"/>
  <c r="L196" i="16"/>
  <c r="S196" i="16"/>
  <c r="U196" i="16"/>
  <c r="Y196" i="16"/>
  <c r="AA196" i="16"/>
  <c r="AE196" i="16"/>
  <c r="AG196" i="16"/>
  <c r="AI196" i="16"/>
  <c r="AK196" i="16"/>
  <c r="AM196" i="16"/>
  <c r="AR196" i="16"/>
  <c r="AV196" i="16"/>
  <c r="B197" i="16"/>
  <c r="H197" i="16"/>
  <c r="J197" i="16"/>
  <c r="L197" i="16"/>
  <c r="S197" i="16"/>
  <c r="U197" i="16"/>
  <c r="Y197" i="16"/>
  <c r="AA197" i="16"/>
  <c r="AE197" i="16"/>
  <c r="AG197" i="16"/>
  <c r="AI197" i="16"/>
  <c r="AK197" i="16"/>
  <c r="AM197" i="16"/>
  <c r="AR197" i="16"/>
  <c r="AV197" i="16"/>
  <c r="B198" i="16"/>
  <c r="H198" i="16"/>
  <c r="J198" i="16"/>
  <c r="L198" i="16"/>
  <c r="S198" i="16"/>
  <c r="U198" i="16"/>
  <c r="Y198" i="16"/>
  <c r="AA198" i="16"/>
  <c r="AE198" i="16"/>
  <c r="AG198" i="16"/>
  <c r="AI198" i="16"/>
  <c r="AK198" i="16"/>
  <c r="AM198" i="16"/>
  <c r="AR198" i="16"/>
  <c r="AV198" i="16"/>
  <c r="B199" i="16"/>
  <c r="H199" i="16"/>
  <c r="J199" i="16"/>
  <c r="L199" i="16"/>
  <c r="S199" i="16"/>
  <c r="U199" i="16"/>
  <c r="Y199" i="16"/>
  <c r="AA199" i="16"/>
  <c r="AE199" i="16"/>
  <c r="AG199" i="16"/>
  <c r="AI199" i="16"/>
  <c r="AK199" i="16"/>
  <c r="AM199" i="16"/>
  <c r="AR199" i="16"/>
  <c r="AV199" i="16"/>
  <c r="B200" i="16"/>
  <c r="H200" i="16"/>
  <c r="J200" i="16"/>
  <c r="L200" i="16"/>
  <c r="S200" i="16"/>
  <c r="U200" i="16"/>
  <c r="Y200" i="16"/>
  <c r="AA200" i="16"/>
  <c r="AE200" i="16"/>
  <c r="AG200" i="16"/>
  <c r="AI200" i="16"/>
  <c r="AK200" i="16"/>
  <c r="AM200" i="16"/>
  <c r="AR200" i="16"/>
  <c r="AV200" i="16"/>
  <c r="B201" i="16"/>
  <c r="H201" i="16"/>
  <c r="J201" i="16"/>
  <c r="L201" i="16"/>
  <c r="S201" i="16"/>
  <c r="U201" i="16"/>
  <c r="Y201" i="16"/>
  <c r="AA201" i="16"/>
  <c r="AE201" i="16"/>
  <c r="AG201" i="16"/>
  <c r="AI201" i="16"/>
  <c r="AK201" i="16"/>
  <c r="AM201" i="16"/>
  <c r="AR201" i="16"/>
  <c r="AV201" i="16"/>
  <c r="B202" i="16"/>
  <c r="H202" i="16"/>
  <c r="J202" i="16"/>
  <c r="L202" i="16"/>
  <c r="S202" i="16"/>
  <c r="U202" i="16"/>
  <c r="Y202" i="16"/>
  <c r="AA202" i="16"/>
  <c r="AE202" i="16"/>
  <c r="AG202" i="16"/>
  <c r="AI202" i="16"/>
  <c r="AK202" i="16"/>
  <c r="AM202" i="16"/>
  <c r="AR202" i="16"/>
  <c r="AV202" i="16"/>
  <c r="B203" i="16"/>
  <c r="H203" i="16"/>
  <c r="J203" i="16"/>
  <c r="L203" i="16"/>
  <c r="S203" i="16"/>
  <c r="U203" i="16"/>
  <c r="Y203" i="16"/>
  <c r="AA203" i="16"/>
  <c r="AE203" i="16"/>
  <c r="AG203" i="16"/>
  <c r="AI203" i="16"/>
  <c r="AK203" i="16"/>
  <c r="AM203" i="16"/>
  <c r="AR203" i="16"/>
  <c r="AV203" i="16"/>
  <c r="B204" i="16"/>
  <c r="H204" i="16"/>
  <c r="J204" i="16"/>
  <c r="L204" i="16"/>
  <c r="S204" i="16"/>
  <c r="U204" i="16"/>
  <c r="Y204" i="16"/>
  <c r="AA204" i="16"/>
  <c r="AE204" i="16"/>
  <c r="AG204" i="16"/>
  <c r="AI204" i="16"/>
  <c r="AK204" i="16"/>
  <c r="AM204" i="16"/>
  <c r="AR204" i="16"/>
  <c r="AV204" i="16"/>
  <c r="B205" i="16"/>
  <c r="H205" i="16"/>
  <c r="J205" i="16"/>
  <c r="L205" i="16"/>
  <c r="S205" i="16"/>
  <c r="U205" i="16"/>
  <c r="Y205" i="16"/>
  <c r="AA205" i="16"/>
  <c r="AE205" i="16"/>
  <c r="AG205" i="16"/>
  <c r="AI205" i="16"/>
  <c r="AK205" i="16"/>
  <c r="AM205" i="16"/>
  <c r="AR205" i="16"/>
  <c r="AV205" i="16"/>
  <c r="B206" i="16"/>
  <c r="H206" i="16"/>
  <c r="J206" i="16"/>
  <c r="L206" i="16"/>
  <c r="S206" i="16"/>
  <c r="U206" i="16"/>
  <c r="Y206" i="16"/>
  <c r="AA206" i="16"/>
  <c r="AE206" i="16"/>
  <c r="AG206" i="16"/>
  <c r="AI206" i="16"/>
  <c r="AK206" i="16"/>
  <c r="AM206" i="16"/>
  <c r="AR206" i="16"/>
  <c r="AV206" i="16"/>
  <c r="B207" i="16"/>
  <c r="H207" i="16"/>
  <c r="J207" i="16"/>
  <c r="L207" i="16"/>
  <c r="S207" i="16"/>
  <c r="U207" i="16"/>
  <c r="Y207" i="16"/>
  <c r="AA207" i="16"/>
  <c r="AE207" i="16"/>
  <c r="AG207" i="16"/>
  <c r="AI207" i="16"/>
  <c r="AK207" i="16"/>
  <c r="AM207" i="16"/>
  <c r="AR207" i="16"/>
  <c r="AV207" i="16"/>
  <c r="B208" i="16"/>
  <c r="H208" i="16"/>
  <c r="J208" i="16"/>
  <c r="L208" i="16"/>
  <c r="S208" i="16"/>
  <c r="U208" i="16"/>
  <c r="Y208" i="16"/>
  <c r="AA208" i="16"/>
  <c r="AE208" i="16"/>
  <c r="AG208" i="16"/>
  <c r="AI208" i="16"/>
  <c r="AK208" i="16"/>
  <c r="AM208" i="16"/>
  <c r="AR208" i="16"/>
  <c r="AV208" i="16"/>
  <c r="B209" i="16"/>
  <c r="H209" i="16"/>
  <c r="J209" i="16"/>
  <c r="L209" i="16"/>
  <c r="S209" i="16"/>
  <c r="U209" i="16"/>
  <c r="Y209" i="16"/>
  <c r="AA209" i="16"/>
  <c r="AE209" i="16"/>
  <c r="AG209" i="16"/>
  <c r="AI209" i="16"/>
  <c r="AK209" i="16"/>
  <c r="AM209" i="16"/>
  <c r="AR209" i="16"/>
  <c r="AV209" i="16"/>
  <c r="B210" i="16"/>
  <c r="H210" i="16"/>
  <c r="J210" i="16"/>
  <c r="L210" i="16"/>
  <c r="S210" i="16"/>
  <c r="U210" i="16"/>
  <c r="Y210" i="16"/>
  <c r="AA210" i="16"/>
  <c r="AE210" i="16"/>
  <c r="AG210" i="16"/>
  <c r="AI210" i="16"/>
  <c r="AK210" i="16"/>
  <c r="AM210" i="16"/>
  <c r="AR210" i="16"/>
  <c r="AV210" i="16"/>
  <c r="B211" i="16"/>
  <c r="H211" i="16"/>
  <c r="J211" i="16"/>
  <c r="L211" i="16"/>
  <c r="S211" i="16"/>
  <c r="U211" i="16"/>
  <c r="Y211" i="16"/>
  <c r="AA211" i="16"/>
  <c r="AE211" i="16"/>
  <c r="AG211" i="16"/>
  <c r="AI211" i="16"/>
  <c r="AK211" i="16"/>
  <c r="AM211" i="16"/>
  <c r="AR211" i="16"/>
  <c r="AV211" i="16"/>
  <c r="B212" i="16"/>
  <c r="H212" i="16"/>
  <c r="J212" i="16"/>
  <c r="L212" i="16"/>
  <c r="S212" i="16"/>
  <c r="U212" i="16"/>
  <c r="Y212" i="16"/>
  <c r="AA212" i="16"/>
  <c r="AE212" i="16"/>
  <c r="AG212" i="16"/>
  <c r="AI212" i="16"/>
  <c r="AK212" i="16"/>
  <c r="AM212" i="16"/>
  <c r="AR212" i="16"/>
  <c r="AV212" i="16"/>
  <c r="B213" i="16"/>
  <c r="H213" i="16"/>
  <c r="J213" i="16"/>
  <c r="L213" i="16"/>
  <c r="S213" i="16"/>
  <c r="U213" i="16"/>
  <c r="Y213" i="16"/>
  <c r="AA213" i="16"/>
  <c r="AE213" i="16"/>
  <c r="AG213" i="16"/>
  <c r="AI213" i="16"/>
  <c r="AK213" i="16"/>
  <c r="AM213" i="16"/>
  <c r="AR213" i="16"/>
  <c r="AV213" i="16"/>
  <c r="B214" i="16"/>
  <c r="H214" i="16"/>
  <c r="J214" i="16"/>
  <c r="L214" i="16"/>
  <c r="S214" i="16"/>
  <c r="U214" i="16"/>
  <c r="Y214" i="16"/>
  <c r="AA214" i="16"/>
  <c r="AE214" i="16"/>
  <c r="AG214" i="16"/>
  <c r="AI214" i="16"/>
  <c r="AK214" i="16"/>
  <c r="AM214" i="16"/>
  <c r="AR214" i="16"/>
  <c r="AV214" i="16"/>
  <c r="B215" i="16"/>
  <c r="H215" i="16"/>
  <c r="J215" i="16"/>
  <c r="L215" i="16"/>
  <c r="S215" i="16"/>
  <c r="U215" i="16"/>
  <c r="Y215" i="16"/>
  <c r="AA215" i="16"/>
  <c r="AE215" i="16"/>
  <c r="AG215" i="16"/>
  <c r="AI215" i="16"/>
  <c r="AK215" i="16"/>
  <c r="AM215" i="16"/>
  <c r="AR215" i="16"/>
  <c r="AV215" i="16"/>
  <c r="B216" i="16"/>
  <c r="H216" i="16"/>
  <c r="J216" i="16"/>
  <c r="L216" i="16"/>
  <c r="S216" i="16"/>
  <c r="U216" i="16"/>
  <c r="Y216" i="16"/>
  <c r="AA216" i="16"/>
  <c r="AE216" i="16"/>
  <c r="AG216" i="16"/>
  <c r="AI216" i="16"/>
  <c r="AK216" i="16"/>
  <c r="AM216" i="16"/>
  <c r="AR216" i="16"/>
  <c r="AV216" i="16"/>
  <c r="B217" i="16"/>
  <c r="H217" i="16"/>
  <c r="J217" i="16"/>
  <c r="L217" i="16"/>
  <c r="S217" i="16"/>
  <c r="U217" i="16"/>
  <c r="Y217" i="16"/>
  <c r="AA217" i="16"/>
  <c r="AE217" i="16"/>
  <c r="AG217" i="16"/>
  <c r="AI217" i="16"/>
  <c r="AK217" i="16"/>
  <c r="AM217" i="16"/>
  <c r="AR217" i="16"/>
  <c r="AV217" i="16"/>
  <c r="B218" i="16"/>
  <c r="H218" i="16"/>
  <c r="J218" i="16"/>
  <c r="L218" i="16"/>
  <c r="S218" i="16"/>
  <c r="U218" i="16"/>
  <c r="Y218" i="16"/>
  <c r="AA218" i="16"/>
  <c r="AE218" i="16"/>
  <c r="AG218" i="16"/>
  <c r="AI218" i="16"/>
  <c r="AK218" i="16"/>
  <c r="AM218" i="16"/>
  <c r="AR218" i="16"/>
  <c r="AV218" i="16"/>
  <c r="B219" i="16"/>
  <c r="H219" i="16"/>
  <c r="J219" i="16"/>
  <c r="L219" i="16"/>
  <c r="S219" i="16"/>
  <c r="U219" i="16"/>
  <c r="Y219" i="16"/>
  <c r="AA219" i="16"/>
  <c r="AE219" i="16"/>
  <c r="AG219" i="16"/>
  <c r="AI219" i="16"/>
  <c r="AK219" i="16"/>
  <c r="AM219" i="16"/>
  <c r="AR219" i="16"/>
  <c r="AV219" i="16"/>
  <c r="B220" i="16"/>
  <c r="H220" i="16"/>
  <c r="J220" i="16"/>
  <c r="L220" i="16"/>
  <c r="S220" i="16"/>
  <c r="U220" i="16"/>
  <c r="Y220" i="16"/>
  <c r="AA220" i="16"/>
  <c r="AE220" i="16"/>
  <c r="AG220" i="16"/>
  <c r="AI220" i="16"/>
  <c r="AK220" i="16"/>
  <c r="AM220" i="16"/>
  <c r="AR220" i="16"/>
  <c r="AV220" i="16"/>
  <c r="B221" i="16"/>
  <c r="H221" i="16"/>
  <c r="J221" i="16"/>
  <c r="L221" i="16"/>
  <c r="S221" i="16"/>
  <c r="U221" i="16"/>
  <c r="Y221" i="16"/>
  <c r="AA221" i="16"/>
  <c r="AE221" i="16"/>
  <c r="AG221" i="16"/>
  <c r="AI221" i="16"/>
  <c r="AK221" i="16"/>
  <c r="AM221" i="16"/>
  <c r="AR221" i="16"/>
  <c r="AV221" i="16"/>
  <c r="B222" i="16"/>
  <c r="H222" i="16"/>
  <c r="J222" i="16"/>
  <c r="L222" i="16"/>
  <c r="S222" i="16"/>
  <c r="U222" i="16"/>
  <c r="Y222" i="16"/>
  <c r="AA222" i="16"/>
  <c r="AE222" i="16"/>
  <c r="AG222" i="16"/>
  <c r="AI222" i="16"/>
  <c r="AK222" i="16"/>
  <c r="AM222" i="16"/>
  <c r="AR222" i="16"/>
  <c r="AV222" i="16"/>
  <c r="B223" i="16"/>
  <c r="H223" i="16"/>
  <c r="J223" i="16"/>
  <c r="L223" i="16"/>
  <c r="S223" i="16"/>
  <c r="U223" i="16"/>
  <c r="Y223" i="16"/>
  <c r="AA223" i="16"/>
  <c r="AE223" i="16"/>
  <c r="AG223" i="16"/>
  <c r="AI223" i="16"/>
  <c r="AK223" i="16"/>
  <c r="AM223" i="16"/>
  <c r="AR223" i="16"/>
  <c r="AV223" i="16"/>
  <c r="B224" i="16"/>
  <c r="H224" i="16"/>
  <c r="J224" i="16"/>
  <c r="L224" i="16"/>
  <c r="S224" i="16"/>
  <c r="U224" i="16"/>
  <c r="Y224" i="16"/>
  <c r="AA224" i="16"/>
  <c r="AE224" i="16"/>
  <c r="AG224" i="16"/>
  <c r="AI224" i="16"/>
  <c r="AK224" i="16"/>
  <c r="AM224" i="16"/>
  <c r="AR224" i="16"/>
  <c r="AV224" i="16"/>
  <c r="B225" i="16"/>
  <c r="H225" i="16"/>
  <c r="J225" i="16"/>
  <c r="L225" i="16"/>
  <c r="S225" i="16"/>
  <c r="U225" i="16"/>
  <c r="Y225" i="16"/>
  <c r="AA225" i="16"/>
  <c r="AE225" i="16"/>
  <c r="AG225" i="16"/>
  <c r="AI225" i="16"/>
  <c r="AK225" i="16"/>
  <c r="AM225" i="16"/>
  <c r="AR225" i="16"/>
  <c r="AV225" i="16"/>
  <c r="B226" i="16"/>
  <c r="H226" i="16"/>
  <c r="J226" i="16"/>
  <c r="L226" i="16"/>
  <c r="S226" i="16"/>
  <c r="U226" i="16"/>
  <c r="Y226" i="16"/>
  <c r="AA226" i="16"/>
  <c r="AE226" i="16"/>
  <c r="AG226" i="16"/>
  <c r="AI226" i="16"/>
  <c r="AK226" i="16"/>
  <c r="AM226" i="16"/>
  <c r="AR226" i="16"/>
  <c r="AV226" i="16"/>
  <c r="B227" i="16"/>
  <c r="H227" i="16"/>
  <c r="J227" i="16"/>
  <c r="L227" i="16"/>
  <c r="S227" i="16"/>
  <c r="U227" i="16"/>
  <c r="Y227" i="16"/>
  <c r="AA227" i="16"/>
  <c r="AE227" i="16"/>
  <c r="AG227" i="16"/>
  <c r="AI227" i="16"/>
  <c r="AK227" i="16"/>
  <c r="AM227" i="16"/>
  <c r="AR227" i="16"/>
  <c r="AV227" i="16"/>
  <c r="B228" i="16"/>
  <c r="H228" i="16"/>
  <c r="J228" i="16"/>
  <c r="L228" i="16"/>
  <c r="S228" i="16"/>
  <c r="U228" i="16"/>
  <c r="Y228" i="16"/>
  <c r="AA228" i="16"/>
  <c r="AE228" i="16"/>
  <c r="AG228" i="16"/>
  <c r="AI228" i="16"/>
  <c r="AK228" i="16"/>
  <c r="AM228" i="16"/>
  <c r="AR228" i="16"/>
  <c r="AV228" i="16"/>
  <c r="B229" i="16"/>
  <c r="H229" i="16"/>
  <c r="J229" i="16"/>
  <c r="L229" i="16"/>
  <c r="S229" i="16"/>
  <c r="U229" i="16"/>
  <c r="Y229" i="16"/>
  <c r="AA229" i="16"/>
  <c r="AE229" i="16"/>
  <c r="AG229" i="16"/>
  <c r="AI229" i="16"/>
  <c r="AK229" i="16"/>
  <c r="AM229" i="16"/>
  <c r="AR229" i="16"/>
  <c r="AV229" i="16"/>
  <c r="B230" i="16"/>
  <c r="H230" i="16"/>
  <c r="J230" i="16"/>
  <c r="L230" i="16"/>
  <c r="S230" i="16"/>
  <c r="U230" i="16"/>
  <c r="Y230" i="16"/>
  <c r="AA230" i="16"/>
  <c r="AE230" i="16"/>
  <c r="AG230" i="16"/>
  <c r="AI230" i="16"/>
  <c r="AK230" i="16"/>
  <c r="AM230" i="16"/>
  <c r="AR230" i="16"/>
  <c r="AV230" i="16"/>
  <c r="B231" i="16"/>
  <c r="H231" i="16"/>
  <c r="J231" i="16"/>
  <c r="L231" i="16"/>
  <c r="S231" i="16"/>
  <c r="U231" i="16"/>
  <c r="Y231" i="16"/>
  <c r="AA231" i="16"/>
  <c r="AE231" i="16"/>
  <c r="AG231" i="16"/>
  <c r="AI231" i="16"/>
  <c r="AK231" i="16"/>
  <c r="AM231" i="16"/>
  <c r="AR231" i="16"/>
  <c r="AV231" i="16"/>
  <c r="B232" i="16"/>
  <c r="H232" i="16"/>
  <c r="J232" i="16"/>
  <c r="L232" i="16"/>
  <c r="S232" i="16"/>
  <c r="U232" i="16"/>
  <c r="Y232" i="16"/>
  <c r="AA232" i="16"/>
  <c r="AE232" i="16"/>
  <c r="AG232" i="16"/>
  <c r="AI232" i="16"/>
  <c r="AK232" i="16"/>
  <c r="AM232" i="16"/>
  <c r="AR232" i="16"/>
  <c r="AV232" i="16"/>
  <c r="B233" i="16"/>
  <c r="H233" i="16"/>
  <c r="J233" i="16"/>
  <c r="L233" i="16"/>
  <c r="S233" i="16"/>
  <c r="U233" i="16"/>
  <c r="Y233" i="16"/>
  <c r="AA233" i="16"/>
  <c r="AE233" i="16"/>
  <c r="AG233" i="16"/>
  <c r="AI233" i="16"/>
  <c r="AK233" i="16"/>
  <c r="AM233" i="16"/>
  <c r="AR233" i="16"/>
  <c r="AV233" i="16"/>
  <c r="B234" i="16"/>
  <c r="H234" i="16"/>
  <c r="J234" i="16"/>
  <c r="L234" i="16"/>
  <c r="S234" i="16"/>
  <c r="U234" i="16"/>
  <c r="Y234" i="16"/>
  <c r="AA234" i="16"/>
  <c r="AE234" i="16"/>
  <c r="AG234" i="16"/>
  <c r="AI234" i="16"/>
  <c r="AK234" i="16"/>
  <c r="AM234" i="16"/>
  <c r="AR234" i="16"/>
  <c r="AV234" i="16"/>
  <c r="B235" i="16"/>
  <c r="H235" i="16"/>
  <c r="J235" i="16"/>
  <c r="L235" i="16"/>
  <c r="S235" i="16"/>
  <c r="U235" i="16"/>
  <c r="Y235" i="16"/>
  <c r="AA235" i="16"/>
  <c r="AE235" i="16"/>
  <c r="AG235" i="16"/>
  <c r="AI235" i="16"/>
  <c r="AK235" i="16"/>
  <c r="AM235" i="16"/>
  <c r="AR235" i="16"/>
  <c r="AV235" i="16"/>
  <c r="B236" i="16"/>
  <c r="H236" i="16"/>
  <c r="J236" i="16"/>
  <c r="L236" i="16"/>
  <c r="S236" i="16"/>
  <c r="U236" i="16"/>
  <c r="Y236" i="16"/>
  <c r="AA236" i="16"/>
  <c r="AE236" i="16"/>
  <c r="AG236" i="16"/>
  <c r="AI236" i="16"/>
  <c r="AK236" i="16"/>
  <c r="AM236" i="16"/>
  <c r="AR236" i="16"/>
  <c r="AV236" i="16"/>
  <c r="B237" i="16"/>
  <c r="H237" i="16"/>
  <c r="J237" i="16"/>
  <c r="L237" i="16"/>
  <c r="S237" i="16"/>
  <c r="U237" i="16"/>
  <c r="Y237" i="16"/>
  <c r="AA237" i="16"/>
  <c r="AE237" i="16"/>
  <c r="AG237" i="16"/>
  <c r="AI237" i="16"/>
  <c r="AK237" i="16"/>
  <c r="AM237" i="16"/>
  <c r="AR237" i="16"/>
  <c r="AV237" i="16"/>
  <c r="B238" i="16"/>
  <c r="H238" i="16"/>
  <c r="J238" i="16"/>
  <c r="L238" i="16"/>
  <c r="S238" i="16"/>
  <c r="U238" i="16"/>
  <c r="Y238" i="16"/>
  <c r="AA238" i="16"/>
  <c r="AE238" i="16"/>
  <c r="AG238" i="16"/>
  <c r="AI238" i="16"/>
  <c r="AK238" i="16"/>
  <c r="AM238" i="16"/>
  <c r="AR238" i="16"/>
  <c r="AV238" i="16"/>
  <c r="B239" i="16"/>
  <c r="H239" i="16"/>
  <c r="J239" i="16"/>
  <c r="L239" i="16"/>
  <c r="S239" i="16"/>
  <c r="U239" i="16"/>
  <c r="Y239" i="16"/>
  <c r="AA239" i="16"/>
  <c r="AE239" i="16"/>
  <c r="AG239" i="16"/>
  <c r="AI239" i="16"/>
  <c r="AK239" i="16"/>
  <c r="AM239" i="16"/>
  <c r="AR239" i="16"/>
  <c r="AV239" i="16"/>
  <c r="B240" i="16"/>
  <c r="H240" i="16"/>
  <c r="J240" i="16"/>
  <c r="L240" i="16"/>
  <c r="S240" i="16"/>
  <c r="U240" i="16"/>
  <c r="Y240" i="16"/>
  <c r="AA240" i="16"/>
  <c r="AE240" i="16"/>
  <c r="AG240" i="16"/>
  <c r="AI240" i="16"/>
  <c r="AK240" i="16"/>
  <c r="AM240" i="16"/>
  <c r="AR240" i="16"/>
  <c r="AV240" i="16"/>
  <c r="B241" i="16"/>
  <c r="H241" i="16"/>
  <c r="J241" i="16"/>
  <c r="L241" i="16"/>
  <c r="S241" i="16"/>
  <c r="U241" i="16"/>
  <c r="Y241" i="16"/>
  <c r="AA241" i="16"/>
  <c r="AE241" i="16"/>
  <c r="AG241" i="16"/>
  <c r="AI241" i="16"/>
  <c r="AK241" i="16"/>
  <c r="AM241" i="16"/>
  <c r="AR241" i="16"/>
  <c r="AV241" i="16"/>
  <c r="B242" i="16"/>
  <c r="H242" i="16"/>
  <c r="J242" i="16"/>
  <c r="L242" i="16"/>
  <c r="S242" i="16"/>
  <c r="U242" i="16"/>
  <c r="Y242" i="16"/>
  <c r="AA242" i="16"/>
  <c r="AE242" i="16"/>
  <c r="AG242" i="16"/>
  <c r="AI242" i="16"/>
  <c r="AK242" i="16"/>
  <c r="AM242" i="16"/>
  <c r="AR242" i="16"/>
  <c r="AV242" i="16"/>
  <c r="B243" i="16"/>
  <c r="H243" i="16"/>
  <c r="J243" i="16"/>
  <c r="L243" i="16"/>
  <c r="S243" i="16"/>
  <c r="U243" i="16"/>
  <c r="Y243" i="16"/>
  <c r="AA243" i="16"/>
  <c r="AE243" i="16"/>
  <c r="AG243" i="16"/>
  <c r="AI243" i="16"/>
  <c r="AK243" i="16"/>
  <c r="AM243" i="16"/>
  <c r="AR243" i="16"/>
  <c r="AV243" i="16"/>
  <c r="B244" i="16"/>
  <c r="H244" i="16"/>
  <c r="J244" i="16"/>
  <c r="L244" i="16"/>
  <c r="S244" i="16"/>
  <c r="U244" i="16"/>
  <c r="Y244" i="16"/>
  <c r="AA244" i="16"/>
  <c r="AE244" i="16"/>
  <c r="AG244" i="16"/>
  <c r="AI244" i="16"/>
  <c r="AK244" i="16"/>
  <c r="AM244" i="16"/>
  <c r="AR244" i="16"/>
  <c r="AV244" i="16"/>
  <c r="B245" i="16"/>
  <c r="H245" i="16"/>
  <c r="J245" i="16"/>
  <c r="L245" i="16"/>
  <c r="S245" i="16"/>
  <c r="U245" i="16"/>
  <c r="Y245" i="16"/>
  <c r="AA245" i="16"/>
  <c r="AE245" i="16"/>
  <c r="AG245" i="16"/>
  <c r="AI245" i="16"/>
  <c r="AK245" i="16"/>
  <c r="AM245" i="16"/>
  <c r="AR245" i="16"/>
  <c r="AV245" i="16"/>
  <c r="B246" i="16"/>
  <c r="H246" i="16"/>
  <c r="J246" i="16"/>
  <c r="L246" i="16"/>
  <c r="S246" i="16"/>
  <c r="U246" i="16"/>
  <c r="Y246" i="16"/>
  <c r="AA246" i="16"/>
  <c r="AE246" i="16"/>
  <c r="AG246" i="16"/>
  <c r="AI246" i="16"/>
  <c r="AK246" i="16"/>
  <c r="AM246" i="16"/>
  <c r="AR246" i="16"/>
  <c r="AV246" i="16"/>
  <c r="B247" i="16"/>
  <c r="H247" i="16"/>
  <c r="J247" i="16"/>
  <c r="L247" i="16"/>
  <c r="S247" i="16"/>
  <c r="U247" i="16"/>
  <c r="Y247" i="16"/>
  <c r="AA247" i="16"/>
  <c r="AE247" i="16"/>
  <c r="AG247" i="16"/>
  <c r="AI247" i="16"/>
  <c r="AK247" i="16"/>
  <c r="AM247" i="16"/>
  <c r="AR247" i="16"/>
  <c r="AV247" i="16"/>
  <c r="B248" i="16"/>
  <c r="H248" i="16"/>
  <c r="J248" i="16"/>
  <c r="L248" i="16"/>
  <c r="S248" i="16"/>
  <c r="U248" i="16"/>
  <c r="Y248" i="16"/>
  <c r="AA248" i="16"/>
  <c r="AE248" i="16"/>
  <c r="AG248" i="16"/>
  <c r="AI248" i="16"/>
  <c r="AK248" i="16"/>
  <c r="AM248" i="16"/>
  <c r="AR248" i="16"/>
  <c r="AV248" i="16"/>
  <c r="B249" i="16"/>
  <c r="H249" i="16"/>
  <c r="J249" i="16"/>
  <c r="L249" i="16"/>
  <c r="S249" i="16"/>
  <c r="U249" i="16"/>
  <c r="Y249" i="16"/>
  <c r="AA249" i="16"/>
  <c r="AE249" i="16"/>
  <c r="AG249" i="16"/>
  <c r="AI249" i="16"/>
  <c r="AK249" i="16"/>
  <c r="AM249" i="16"/>
  <c r="AR249" i="16"/>
  <c r="AV249" i="16"/>
  <c r="B250" i="16"/>
  <c r="H250" i="16"/>
  <c r="J250" i="16"/>
  <c r="L250" i="16"/>
  <c r="S250" i="16"/>
  <c r="U250" i="16"/>
  <c r="Y250" i="16"/>
  <c r="AA250" i="16"/>
  <c r="AE250" i="16"/>
  <c r="AG250" i="16"/>
  <c r="AI250" i="16"/>
  <c r="AK250" i="16"/>
  <c r="AM250" i="16"/>
  <c r="AR250" i="16"/>
  <c r="AV250" i="16"/>
  <c r="B251" i="16"/>
  <c r="H251" i="16"/>
  <c r="J251" i="16"/>
  <c r="L251" i="16"/>
  <c r="S251" i="16"/>
  <c r="U251" i="16"/>
  <c r="Y251" i="16"/>
  <c r="AA251" i="16"/>
  <c r="AE251" i="16"/>
  <c r="AG251" i="16"/>
  <c r="AI251" i="16"/>
  <c r="AK251" i="16"/>
  <c r="AM251" i="16"/>
  <c r="AR251" i="16"/>
  <c r="AV251" i="16"/>
  <c r="B252" i="16"/>
  <c r="H252" i="16"/>
  <c r="J252" i="16"/>
  <c r="L252" i="16"/>
  <c r="S252" i="16"/>
  <c r="U252" i="16"/>
  <c r="Y252" i="16"/>
  <c r="AA252" i="16"/>
  <c r="AE252" i="16"/>
  <c r="AG252" i="16"/>
  <c r="AI252" i="16"/>
  <c r="AK252" i="16"/>
  <c r="AM252" i="16"/>
  <c r="AR252" i="16"/>
  <c r="AV252" i="16"/>
  <c r="B253" i="16"/>
  <c r="H253" i="16"/>
  <c r="J253" i="16"/>
  <c r="L253" i="16"/>
  <c r="S253" i="16"/>
  <c r="U253" i="16"/>
  <c r="Y253" i="16"/>
  <c r="AA253" i="16"/>
  <c r="AE253" i="16"/>
  <c r="AG253" i="16"/>
  <c r="AI253" i="16"/>
  <c r="AK253" i="16"/>
  <c r="AM253" i="16"/>
  <c r="AR253" i="16"/>
  <c r="AV253" i="16"/>
  <c r="B254" i="16"/>
  <c r="H254" i="16"/>
  <c r="J254" i="16"/>
  <c r="L254" i="16"/>
  <c r="S254" i="16"/>
  <c r="U254" i="16"/>
  <c r="Y254" i="16"/>
  <c r="AA254" i="16"/>
  <c r="AE254" i="16"/>
  <c r="AG254" i="16"/>
  <c r="AI254" i="16"/>
  <c r="AK254" i="16"/>
  <c r="AM254" i="16"/>
  <c r="AR254" i="16"/>
  <c r="AV254" i="16"/>
  <c r="B255" i="16"/>
  <c r="H255" i="16"/>
  <c r="J255" i="16"/>
  <c r="L255" i="16"/>
  <c r="S255" i="16"/>
  <c r="U255" i="16"/>
  <c r="Y255" i="16"/>
  <c r="AA255" i="16"/>
  <c r="AE255" i="16"/>
  <c r="AG255" i="16"/>
  <c r="AI255" i="16"/>
  <c r="AK255" i="16"/>
  <c r="AM255" i="16"/>
  <c r="AR255" i="16"/>
  <c r="AV255" i="16"/>
  <c r="B256" i="16"/>
  <c r="H256" i="16"/>
  <c r="J256" i="16"/>
  <c r="L256" i="16"/>
  <c r="S256" i="16"/>
  <c r="U256" i="16"/>
  <c r="Y256" i="16"/>
  <c r="AA256" i="16"/>
  <c r="AE256" i="16"/>
  <c r="AG256" i="16"/>
  <c r="AI256" i="16"/>
  <c r="AK256" i="16"/>
  <c r="AM256" i="16"/>
  <c r="AR256" i="16"/>
  <c r="AV256" i="16"/>
  <c r="B257" i="16"/>
  <c r="H257" i="16"/>
  <c r="J257" i="16"/>
  <c r="L257" i="16"/>
  <c r="S257" i="16"/>
  <c r="U257" i="16"/>
  <c r="Y257" i="16"/>
  <c r="AA257" i="16"/>
  <c r="AE257" i="16"/>
  <c r="AG257" i="16"/>
  <c r="AI257" i="16"/>
  <c r="AK257" i="16"/>
  <c r="AM257" i="16"/>
  <c r="AR257" i="16"/>
  <c r="AV257" i="16"/>
  <c r="B258" i="16"/>
  <c r="H258" i="16"/>
  <c r="J258" i="16"/>
  <c r="L258" i="16"/>
  <c r="S258" i="16"/>
  <c r="U258" i="16"/>
  <c r="Y258" i="16"/>
  <c r="AA258" i="16"/>
  <c r="AE258" i="16"/>
  <c r="AG258" i="16"/>
  <c r="AI258" i="16"/>
  <c r="AK258" i="16"/>
  <c r="AM258" i="16"/>
  <c r="AR258" i="16"/>
  <c r="AV258" i="16"/>
  <c r="B259" i="16"/>
  <c r="H259" i="16"/>
  <c r="J259" i="16"/>
  <c r="L259" i="16"/>
  <c r="S259" i="16"/>
  <c r="U259" i="16"/>
  <c r="Y259" i="16"/>
  <c r="AA259" i="16"/>
  <c r="AE259" i="16"/>
  <c r="AG259" i="16"/>
  <c r="AI259" i="16"/>
  <c r="AK259" i="16"/>
  <c r="AM259" i="16"/>
  <c r="AR259" i="16"/>
  <c r="AV259" i="16"/>
  <c r="B260" i="16"/>
  <c r="H260" i="16"/>
  <c r="J260" i="16"/>
  <c r="L260" i="16"/>
  <c r="S260" i="16"/>
  <c r="U260" i="16"/>
  <c r="Y260" i="16"/>
  <c r="AA260" i="16"/>
  <c r="AE260" i="16"/>
  <c r="AG260" i="16"/>
  <c r="AI260" i="16"/>
  <c r="AK260" i="16"/>
  <c r="AM260" i="16"/>
  <c r="AR260" i="16"/>
  <c r="AV260" i="16"/>
  <c r="B261" i="16"/>
  <c r="H261" i="16"/>
  <c r="J261" i="16"/>
  <c r="L261" i="16"/>
  <c r="S261" i="16"/>
  <c r="U261" i="16"/>
  <c r="Y261" i="16"/>
  <c r="AA261" i="16"/>
  <c r="AE261" i="16"/>
  <c r="AG261" i="16"/>
  <c r="AI261" i="16"/>
  <c r="AK261" i="16"/>
  <c r="AM261" i="16"/>
  <c r="AR261" i="16"/>
  <c r="AV261" i="16"/>
  <c r="B262" i="16"/>
  <c r="H262" i="16"/>
  <c r="J262" i="16"/>
  <c r="L262" i="16"/>
  <c r="S262" i="16"/>
  <c r="U262" i="16"/>
  <c r="Y262" i="16"/>
  <c r="AA262" i="16"/>
  <c r="AE262" i="16"/>
  <c r="AG262" i="16"/>
  <c r="AI262" i="16"/>
  <c r="AK262" i="16"/>
  <c r="AM262" i="16"/>
  <c r="AR262" i="16"/>
  <c r="AV262" i="16"/>
  <c r="B263" i="16"/>
  <c r="H263" i="16"/>
  <c r="J263" i="16"/>
  <c r="L263" i="16"/>
  <c r="S263" i="16"/>
  <c r="U263" i="16"/>
  <c r="Y263" i="16"/>
  <c r="AA263" i="16"/>
  <c r="AE263" i="16"/>
  <c r="AG263" i="16"/>
  <c r="AI263" i="16"/>
  <c r="AK263" i="16"/>
  <c r="AM263" i="16"/>
  <c r="AR263" i="16"/>
  <c r="AV263" i="16"/>
  <c r="B264" i="16"/>
  <c r="H264" i="16"/>
  <c r="J264" i="16"/>
  <c r="L264" i="16"/>
  <c r="S264" i="16"/>
  <c r="U264" i="16"/>
  <c r="Y264" i="16"/>
  <c r="AA264" i="16"/>
  <c r="AE264" i="16"/>
  <c r="AG264" i="16"/>
  <c r="AI264" i="16"/>
  <c r="AK264" i="16"/>
  <c r="AM264" i="16"/>
  <c r="AR264" i="16"/>
  <c r="AV264" i="16"/>
  <c r="B265" i="16"/>
  <c r="H265" i="16"/>
  <c r="J265" i="16"/>
  <c r="L265" i="16"/>
  <c r="S265" i="16"/>
  <c r="U265" i="16"/>
  <c r="Y265" i="16"/>
  <c r="AA265" i="16"/>
  <c r="AE265" i="16"/>
  <c r="AG265" i="16"/>
  <c r="AI265" i="16"/>
  <c r="AK265" i="16"/>
  <c r="AM265" i="16"/>
  <c r="AR265" i="16"/>
  <c r="AV265" i="16"/>
  <c r="B266" i="16"/>
  <c r="H266" i="16"/>
  <c r="J266" i="16"/>
  <c r="L266" i="16"/>
  <c r="S266" i="16"/>
  <c r="U266" i="16"/>
  <c r="Y266" i="16"/>
  <c r="AA266" i="16"/>
  <c r="AE266" i="16"/>
  <c r="AG266" i="16"/>
  <c r="AI266" i="16"/>
  <c r="AK266" i="16"/>
  <c r="AM266" i="16"/>
  <c r="AR266" i="16"/>
  <c r="AV266" i="16"/>
  <c r="B267" i="16"/>
  <c r="H267" i="16"/>
  <c r="J267" i="16"/>
  <c r="L267" i="16"/>
  <c r="S267" i="16"/>
  <c r="U267" i="16"/>
  <c r="Y267" i="16"/>
  <c r="AA267" i="16"/>
  <c r="AE267" i="16"/>
  <c r="AG267" i="16"/>
  <c r="AI267" i="16"/>
  <c r="AK267" i="16"/>
  <c r="AM267" i="16"/>
  <c r="AR267" i="16"/>
  <c r="AV267" i="16"/>
  <c r="B268" i="16"/>
  <c r="H268" i="16"/>
  <c r="J268" i="16"/>
  <c r="L268" i="16"/>
  <c r="S268" i="16"/>
  <c r="U268" i="16"/>
  <c r="Y268" i="16"/>
  <c r="AA268" i="16"/>
  <c r="AE268" i="16"/>
  <c r="AG268" i="16"/>
  <c r="AI268" i="16"/>
  <c r="AK268" i="16"/>
  <c r="AM268" i="16"/>
  <c r="AR268" i="16"/>
  <c r="AV268" i="16"/>
  <c r="B269" i="16"/>
  <c r="H269" i="16"/>
  <c r="J269" i="16"/>
  <c r="L269" i="16"/>
  <c r="S269" i="16"/>
  <c r="U269" i="16"/>
  <c r="Y269" i="16"/>
  <c r="AA269" i="16"/>
  <c r="AE269" i="16"/>
  <c r="AG269" i="16"/>
  <c r="AI269" i="16"/>
  <c r="AK269" i="16"/>
  <c r="AM269" i="16"/>
  <c r="AR269" i="16"/>
  <c r="AV269" i="16"/>
  <c r="B270" i="16"/>
  <c r="H270" i="16"/>
  <c r="J270" i="16"/>
  <c r="L270" i="16"/>
  <c r="S270" i="16"/>
  <c r="U270" i="16"/>
  <c r="Y270" i="16"/>
  <c r="AA270" i="16"/>
  <c r="AE270" i="16"/>
  <c r="AG270" i="16"/>
  <c r="AI270" i="16"/>
  <c r="AK270" i="16"/>
  <c r="AM270" i="16"/>
  <c r="AR270" i="16"/>
  <c r="AV270" i="16"/>
  <c r="B271" i="16"/>
  <c r="H271" i="16"/>
  <c r="J271" i="16"/>
  <c r="L271" i="16"/>
  <c r="S271" i="16"/>
  <c r="U271" i="16"/>
  <c r="Y271" i="16"/>
  <c r="AA271" i="16"/>
  <c r="AE271" i="16"/>
  <c r="AG271" i="16"/>
  <c r="AI271" i="16"/>
  <c r="AK271" i="16"/>
  <c r="AM271" i="16"/>
  <c r="AR271" i="16"/>
  <c r="AV271" i="16"/>
  <c r="B272" i="16"/>
  <c r="H272" i="16"/>
  <c r="J272" i="16"/>
  <c r="L272" i="16"/>
  <c r="S272" i="16"/>
  <c r="U272" i="16"/>
  <c r="Y272" i="16"/>
  <c r="AA272" i="16"/>
  <c r="AE272" i="16"/>
  <c r="AG272" i="16"/>
  <c r="AI272" i="16"/>
  <c r="AK272" i="16"/>
  <c r="AM272" i="16"/>
  <c r="AR272" i="16"/>
  <c r="AV272" i="16"/>
  <c r="B273" i="16"/>
  <c r="H273" i="16"/>
  <c r="J273" i="16"/>
  <c r="L273" i="16"/>
  <c r="S273" i="16"/>
  <c r="U273" i="16"/>
  <c r="Y273" i="16"/>
  <c r="AA273" i="16"/>
  <c r="AE273" i="16"/>
  <c r="AG273" i="16"/>
  <c r="AI273" i="16"/>
  <c r="AK273" i="16"/>
  <c r="AM273" i="16"/>
  <c r="AR273" i="16"/>
  <c r="AV273" i="16"/>
  <c r="B274" i="16"/>
  <c r="H274" i="16"/>
  <c r="J274" i="16"/>
  <c r="L274" i="16"/>
  <c r="S274" i="16"/>
  <c r="U274" i="16"/>
  <c r="Y274" i="16"/>
  <c r="AA274" i="16"/>
  <c r="AE274" i="16"/>
  <c r="AG274" i="16"/>
  <c r="AI274" i="16"/>
  <c r="AK274" i="16"/>
  <c r="AM274" i="16"/>
  <c r="AR274" i="16"/>
  <c r="AV274" i="16"/>
  <c r="B275" i="16"/>
  <c r="H275" i="16"/>
  <c r="J275" i="16"/>
  <c r="L275" i="16"/>
  <c r="S275" i="16"/>
  <c r="U275" i="16"/>
  <c r="Y275" i="16"/>
  <c r="AA275" i="16"/>
  <c r="AE275" i="16"/>
  <c r="AG275" i="16"/>
  <c r="AI275" i="16"/>
  <c r="AK275" i="16"/>
  <c r="AM275" i="16"/>
  <c r="AR275" i="16"/>
  <c r="AV275" i="16"/>
  <c r="B276" i="16"/>
  <c r="H276" i="16"/>
  <c r="J276" i="16"/>
  <c r="L276" i="16"/>
  <c r="S276" i="16"/>
  <c r="U276" i="16"/>
  <c r="Y276" i="16"/>
  <c r="AA276" i="16"/>
  <c r="AE276" i="16"/>
  <c r="AG276" i="16"/>
  <c r="AI276" i="16"/>
  <c r="AK276" i="16"/>
  <c r="AM276" i="16"/>
  <c r="AR276" i="16"/>
  <c r="AV276" i="16"/>
  <c r="B277" i="16"/>
  <c r="H277" i="16"/>
  <c r="J277" i="16"/>
  <c r="L277" i="16"/>
  <c r="S277" i="16"/>
  <c r="U277" i="16"/>
  <c r="Y277" i="16"/>
  <c r="AA277" i="16"/>
  <c r="AE277" i="16"/>
  <c r="AG277" i="16"/>
  <c r="AI277" i="16"/>
  <c r="AK277" i="16"/>
  <c r="AM277" i="16"/>
  <c r="AR277" i="16"/>
  <c r="AV277" i="16"/>
  <c r="B278" i="16"/>
  <c r="H278" i="16"/>
  <c r="J278" i="16"/>
  <c r="L278" i="16"/>
  <c r="S278" i="16"/>
  <c r="U278" i="16"/>
  <c r="Y278" i="16"/>
  <c r="AA278" i="16"/>
  <c r="AE278" i="16"/>
  <c r="AG278" i="16"/>
  <c r="AI278" i="16"/>
  <c r="AK278" i="16"/>
  <c r="AM278" i="16"/>
  <c r="AR278" i="16"/>
  <c r="AV278" i="16"/>
  <c r="B279" i="16"/>
  <c r="H279" i="16"/>
  <c r="J279" i="16"/>
  <c r="L279" i="16"/>
  <c r="S279" i="16"/>
  <c r="U279" i="16"/>
  <c r="Y279" i="16"/>
  <c r="AA279" i="16"/>
  <c r="AE279" i="16"/>
  <c r="AG279" i="16"/>
  <c r="AI279" i="16"/>
  <c r="AK279" i="16"/>
  <c r="AM279" i="16"/>
  <c r="AR279" i="16"/>
  <c r="AV279" i="16"/>
  <c r="B280" i="16"/>
  <c r="H280" i="16"/>
  <c r="J280" i="16"/>
  <c r="L280" i="16"/>
  <c r="S280" i="16"/>
  <c r="U280" i="16"/>
  <c r="Y280" i="16"/>
  <c r="AA280" i="16"/>
  <c r="AE280" i="16"/>
  <c r="AG280" i="16"/>
  <c r="AI280" i="16"/>
  <c r="AK280" i="16"/>
  <c r="AM280" i="16"/>
  <c r="AR280" i="16"/>
  <c r="AV280" i="16"/>
  <c r="B281" i="16"/>
  <c r="H281" i="16"/>
  <c r="J281" i="16"/>
  <c r="L281" i="16"/>
  <c r="S281" i="16"/>
  <c r="U281" i="16"/>
  <c r="Y281" i="16"/>
  <c r="AA281" i="16"/>
  <c r="AE281" i="16"/>
  <c r="AG281" i="16"/>
  <c r="AI281" i="16"/>
  <c r="AK281" i="16"/>
  <c r="AM281" i="16"/>
  <c r="AR281" i="16"/>
  <c r="AV281" i="16"/>
  <c r="B282" i="16"/>
  <c r="H282" i="16"/>
  <c r="J282" i="16"/>
  <c r="L282" i="16"/>
  <c r="S282" i="16"/>
  <c r="U282" i="16"/>
  <c r="Y282" i="16"/>
  <c r="AA282" i="16"/>
  <c r="AE282" i="16"/>
  <c r="AG282" i="16"/>
  <c r="AI282" i="16"/>
  <c r="AK282" i="16"/>
  <c r="AM282" i="16"/>
  <c r="AR282" i="16"/>
  <c r="AV282" i="16"/>
  <c r="B283" i="16"/>
  <c r="H283" i="16"/>
  <c r="J283" i="16"/>
  <c r="L283" i="16"/>
  <c r="S283" i="16"/>
  <c r="U283" i="16"/>
  <c r="Y283" i="16"/>
  <c r="AA283" i="16"/>
  <c r="AE283" i="16"/>
  <c r="AG283" i="16"/>
  <c r="AI283" i="16"/>
  <c r="AK283" i="16"/>
  <c r="AM283" i="16"/>
  <c r="AR283" i="16"/>
  <c r="AV283" i="16"/>
  <c r="B284" i="16"/>
  <c r="H284" i="16"/>
  <c r="J284" i="16"/>
  <c r="L284" i="16"/>
  <c r="S284" i="16"/>
  <c r="U284" i="16"/>
  <c r="Y284" i="16"/>
  <c r="AA284" i="16"/>
  <c r="AE284" i="16"/>
  <c r="AG284" i="16"/>
  <c r="AI284" i="16"/>
  <c r="AK284" i="16"/>
  <c r="AM284" i="16"/>
  <c r="AR284" i="16"/>
  <c r="AV284" i="16"/>
  <c r="B285" i="16"/>
  <c r="H285" i="16"/>
  <c r="J285" i="16"/>
  <c r="L285" i="16"/>
  <c r="S285" i="16"/>
  <c r="U285" i="16"/>
  <c r="Y285" i="16"/>
  <c r="AA285" i="16"/>
  <c r="AE285" i="16"/>
  <c r="AG285" i="16"/>
  <c r="AI285" i="16"/>
  <c r="AK285" i="16"/>
  <c r="AM285" i="16"/>
  <c r="AR285" i="16"/>
  <c r="AV285" i="16"/>
  <c r="B286" i="16"/>
  <c r="H286" i="16"/>
  <c r="J286" i="16"/>
  <c r="L286" i="16"/>
  <c r="S286" i="16"/>
  <c r="U286" i="16"/>
  <c r="Y286" i="16"/>
  <c r="AA286" i="16"/>
  <c r="AE286" i="16"/>
  <c r="AG286" i="16"/>
  <c r="AI286" i="16"/>
  <c r="AK286" i="16"/>
  <c r="AM286" i="16"/>
  <c r="AR286" i="16"/>
  <c r="AV286" i="16"/>
  <c r="B287" i="16"/>
  <c r="H287" i="16"/>
  <c r="J287" i="16"/>
  <c r="L287" i="16"/>
  <c r="S287" i="16"/>
  <c r="U287" i="16"/>
  <c r="Y287" i="16"/>
  <c r="AA287" i="16"/>
  <c r="AE287" i="16"/>
  <c r="AG287" i="16"/>
  <c r="AI287" i="16"/>
  <c r="AK287" i="16"/>
  <c r="AM287" i="16"/>
  <c r="AR287" i="16"/>
  <c r="AV287" i="16"/>
  <c r="B288" i="16"/>
  <c r="H288" i="16"/>
  <c r="J288" i="16"/>
  <c r="L288" i="16"/>
  <c r="S288" i="16"/>
  <c r="U288" i="16"/>
  <c r="Y288" i="16"/>
  <c r="AA288" i="16"/>
  <c r="AE288" i="16"/>
  <c r="AG288" i="16"/>
  <c r="AI288" i="16"/>
  <c r="AK288" i="16"/>
  <c r="AM288" i="16"/>
  <c r="AR288" i="16"/>
  <c r="AV288" i="16"/>
  <c r="B289" i="16"/>
  <c r="H289" i="16"/>
  <c r="J289" i="16"/>
  <c r="L289" i="16"/>
  <c r="S289" i="16"/>
  <c r="U289" i="16"/>
  <c r="Y289" i="16"/>
  <c r="AA289" i="16"/>
  <c r="AE289" i="16"/>
  <c r="AG289" i="16"/>
  <c r="AI289" i="16"/>
  <c r="AK289" i="16"/>
  <c r="AM289" i="16"/>
  <c r="AR289" i="16"/>
  <c r="AV289" i="16"/>
  <c r="B290" i="16"/>
  <c r="H290" i="16"/>
  <c r="J290" i="16"/>
  <c r="L290" i="16"/>
  <c r="S290" i="16"/>
  <c r="U290" i="16"/>
  <c r="Y290" i="16"/>
  <c r="AA290" i="16"/>
  <c r="AE290" i="16"/>
  <c r="AG290" i="16"/>
  <c r="AI290" i="16"/>
  <c r="AK290" i="16"/>
  <c r="AM290" i="16"/>
  <c r="AR290" i="16"/>
  <c r="AV290" i="16"/>
  <c r="B291" i="16"/>
  <c r="H291" i="16"/>
  <c r="J291" i="16"/>
  <c r="L291" i="16"/>
  <c r="S291" i="16"/>
  <c r="U291" i="16"/>
  <c r="Y291" i="16"/>
  <c r="AA291" i="16"/>
  <c r="AE291" i="16"/>
  <c r="AG291" i="16"/>
  <c r="AI291" i="16"/>
  <c r="AK291" i="16"/>
  <c r="AM291" i="16"/>
  <c r="AR291" i="16"/>
  <c r="AV291" i="16"/>
  <c r="B292" i="16"/>
  <c r="H292" i="16"/>
  <c r="J292" i="16"/>
  <c r="L292" i="16"/>
  <c r="S292" i="16"/>
  <c r="U292" i="16"/>
  <c r="Y292" i="16"/>
  <c r="AA292" i="16"/>
  <c r="AE292" i="16"/>
  <c r="AG292" i="16"/>
  <c r="AI292" i="16"/>
  <c r="AK292" i="16"/>
  <c r="AM292" i="16"/>
  <c r="AR292" i="16"/>
  <c r="AV292" i="16"/>
  <c r="B293" i="16"/>
  <c r="H293" i="16"/>
  <c r="J293" i="16"/>
  <c r="L293" i="16"/>
  <c r="S293" i="16"/>
  <c r="U293" i="16"/>
  <c r="Y293" i="16"/>
  <c r="AA293" i="16"/>
  <c r="AE293" i="16"/>
  <c r="AG293" i="16"/>
  <c r="AI293" i="16"/>
  <c r="AK293" i="16"/>
  <c r="AM293" i="16"/>
  <c r="AR293" i="16"/>
  <c r="AV293" i="16"/>
  <c r="B294" i="16"/>
  <c r="H294" i="16"/>
  <c r="J294" i="16"/>
  <c r="L294" i="16"/>
  <c r="S294" i="16"/>
  <c r="U294" i="16"/>
  <c r="Y294" i="16"/>
  <c r="AA294" i="16"/>
  <c r="AE294" i="16"/>
  <c r="AG294" i="16"/>
  <c r="AI294" i="16"/>
  <c r="AK294" i="16"/>
  <c r="AM294" i="16"/>
  <c r="AR294" i="16"/>
  <c r="AV294" i="16"/>
  <c r="B295" i="16"/>
  <c r="H295" i="16"/>
  <c r="J295" i="16"/>
  <c r="L295" i="16"/>
  <c r="S295" i="16"/>
  <c r="U295" i="16"/>
  <c r="Y295" i="16"/>
  <c r="AA295" i="16"/>
  <c r="AE295" i="16"/>
  <c r="AG295" i="16"/>
  <c r="AI295" i="16"/>
  <c r="AK295" i="16"/>
  <c r="AM295" i="16"/>
  <c r="AR295" i="16"/>
  <c r="AV295" i="16"/>
  <c r="B296" i="16"/>
  <c r="H296" i="16"/>
  <c r="J296" i="16"/>
  <c r="L296" i="16"/>
  <c r="S296" i="16"/>
  <c r="U296" i="16"/>
  <c r="Y296" i="16"/>
  <c r="AA296" i="16"/>
  <c r="AE296" i="16"/>
  <c r="AG296" i="16"/>
  <c r="AI296" i="16"/>
  <c r="AK296" i="16"/>
  <c r="AM296" i="16"/>
  <c r="AR296" i="16"/>
  <c r="AV296" i="16"/>
  <c r="B297" i="16"/>
  <c r="H297" i="16"/>
  <c r="J297" i="16"/>
  <c r="L297" i="16"/>
  <c r="S297" i="16"/>
  <c r="U297" i="16"/>
  <c r="Y297" i="16"/>
  <c r="AA297" i="16"/>
  <c r="AE297" i="16"/>
  <c r="AG297" i="16"/>
  <c r="AI297" i="16"/>
  <c r="AK297" i="16"/>
  <c r="AM297" i="16"/>
  <c r="AR297" i="16"/>
  <c r="AV297" i="16"/>
  <c r="B298" i="16"/>
  <c r="H298" i="16"/>
  <c r="J298" i="16"/>
  <c r="L298" i="16"/>
  <c r="S298" i="16"/>
  <c r="U298" i="16"/>
  <c r="Y298" i="16"/>
  <c r="AA298" i="16"/>
  <c r="AE298" i="16"/>
  <c r="AG298" i="16"/>
  <c r="AI298" i="16"/>
  <c r="AK298" i="16"/>
  <c r="AM298" i="16"/>
  <c r="AR298" i="16"/>
  <c r="AV298" i="16"/>
  <c r="B299" i="16"/>
  <c r="H299" i="16"/>
  <c r="J299" i="16"/>
  <c r="L299" i="16"/>
  <c r="S299" i="16"/>
  <c r="U299" i="16"/>
  <c r="Y299" i="16"/>
  <c r="AA299" i="16"/>
  <c r="AE299" i="16"/>
  <c r="AG299" i="16"/>
  <c r="AI299" i="16"/>
  <c r="AK299" i="16"/>
  <c r="AM299" i="16"/>
  <c r="AR299" i="16"/>
  <c r="AV299" i="16"/>
  <c r="B300" i="16"/>
  <c r="H300" i="16"/>
  <c r="J300" i="16"/>
  <c r="L300" i="16"/>
  <c r="S300" i="16"/>
  <c r="U300" i="16"/>
  <c r="Y300" i="16"/>
  <c r="AA300" i="16"/>
  <c r="AE300" i="16"/>
  <c r="AG300" i="16"/>
  <c r="AI300" i="16"/>
  <c r="AK300" i="16"/>
  <c r="AM300" i="16"/>
  <c r="AR300" i="16"/>
  <c r="AV300" i="16"/>
  <c r="B301" i="16"/>
  <c r="H301" i="16"/>
  <c r="J301" i="16"/>
  <c r="L301" i="16"/>
  <c r="S301" i="16"/>
  <c r="U301" i="16"/>
  <c r="Y301" i="16"/>
  <c r="AA301" i="16"/>
  <c r="AE301" i="16"/>
  <c r="AG301" i="16"/>
  <c r="AI301" i="16"/>
  <c r="AK301" i="16"/>
  <c r="AM301" i="16"/>
  <c r="AR301" i="16"/>
  <c r="AV301" i="16"/>
  <c r="B302" i="16"/>
  <c r="H302" i="16"/>
  <c r="J302" i="16"/>
  <c r="L302" i="16"/>
  <c r="S302" i="16"/>
  <c r="U302" i="16"/>
  <c r="Y302" i="16"/>
  <c r="AA302" i="16"/>
  <c r="AE302" i="16"/>
  <c r="AG302" i="16"/>
  <c r="AI302" i="16"/>
  <c r="AK302" i="16"/>
  <c r="AM302" i="16"/>
  <c r="AR302" i="16"/>
  <c r="AV302" i="16"/>
  <c r="B303" i="16"/>
  <c r="H303" i="16"/>
  <c r="J303" i="16"/>
  <c r="L303" i="16"/>
  <c r="S303" i="16"/>
  <c r="U303" i="16"/>
  <c r="Y303" i="16"/>
  <c r="AA303" i="16"/>
  <c r="AE303" i="16"/>
  <c r="AG303" i="16"/>
  <c r="AI303" i="16"/>
  <c r="AK303" i="16"/>
  <c r="AM303" i="16"/>
  <c r="AR303" i="16"/>
  <c r="AV303" i="16"/>
  <c r="B304" i="16"/>
  <c r="H304" i="16"/>
  <c r="J304" i="16"/>
  <c r="L304" i="16"/>
  <c r="S304" i="16"/>
  <c r="U304" i="16"/>
  <c r="Y304" i="16"/>
  <c r="AA304" i="16"/>
  <c r="AE304" i="16"/>
  <c r="AG304" i="16"/>
  <c r="AI304" i="16"/>
  <c r="AK304" i="16"/>
  <c r="AM304" i="16"/>
  <c r="AR304" i="16"/>
  <c r="AV304" i="16"/>
  <c r="B305" i="16"/>
  <c r="H305" i="16"/>
  <c r="J305" i="16"/>
  <c r="L305" i="16"/>
  <c r="S305" i="16"/>
  <c r="U305" i="16"/>
  <c r="Y305" i="16"/>
  <c r="AA305" i="16"/>
  <c r="AE305" i="16"/>
  <c r="AG305" i="16"/>
  <c r="AI305" i="16"/>
  <c r="AK305" i="16"/>
  <c r="AM305" i="16"/>
  <c r="AR305" i="16"/>
  <c r="AV305" i="16"/>
  <c r="B306" i="16"/>
  <c r="H306" i="16"/>
  <c r="J306" i="16"/>
  <c r="L306" i="16"/>
  <c r="S306" i="16"/>
  <c r="U306" i="16"/>
  <c r="Y306" i="16"/>
  <c r="AA306" i="16"/>
  <c r="AE306" i="16"/>
  <c r="AG306" i="16"/>
  <c r="AI306" i="16"/>
  <c r="AK306" i="16"/>
  <c r="AM306" i="16"/>
  <c r="AR306" i="16"/>
  <c r="AV306" i="16"/>
  <c r="B307" i="16"/>
  <c r="H307" i="16"/>
  <c r="J307" i="16"/>
  <c r="L307" i="16"/>
  <c r="S307" i="16"/>
  <c r="U307" i="16"/>
  <c r="Y307" i="16"/>
  <c r="AA307" i="16"/>
  <c r="AE307" i="16"/>
  <c r="AG307" i="16"/>
  <c r="AI307" i="16"/>
  <c r="AK307" i="16"/>
  <c r="AM307" i="16"/>
  <c r="AR307" i="16"/>
  <c r="AV307" i="16"/>
  <c r="B308" i="16"/>
  <c r="H308" i="16"/>
  <c r="J308" i="16"/>
  <c r="L308" i="16"/>
  <c r="S308" i="16"/>
  <c r="U308" i="16"/>
  <c r="Y308" i="16"/>
  <c r="AA308" i="16"/>
  <c r="AE308" i="16"/>
  <c r="AG308" i="16"/>
  <c r="AI308" i="16"/>
  <c r="AK308" i="16"/>
  <c r="AM308" i="16"/>
  <c r="AR308" i="16"/>
  <c r="AV308" i="16"/>
  <c r="B309" i="16"/>
  <c r="H309" i="16"/>
  <c r="J309" i="16"/>
  <c r="L309" i="16"/>
  <c r="S309" i="16"/>
  <c r="U309" i="16"/>
  <c r="Y309" i="16"/>
  <c r="AA309" i="16"/>
  <c r="AE309" i="16"/>
  <c r="AG309" i="16"/>
  <c r="AI309" i="16"/>
  <c r="AK309" i="16"/>
  <c r="AM309" i="16"/>
  <c r="AR309" i="16"/>
  <c r="AV309" i="16"/>
  <c r="B310" i="16"/>
  <c r="H310" i="16"/>
  <c r="J310" i="16"/>
  <c r="L310" i="16"/>
  <c r="S310" i="16"/>
  <c r="U310" i="16"/>
  <c r="Y310" i="16"/>
  <c r="AA310" i="16"/>
  <c r="AE310" i="16"/>
  <c r="AG310" i="16"/>
  <c r="AI310" i="16"/>
  <c r="AK310" i="16"/>
  <c r="AM310" i="16"/>
  <c r="AR310" i="16"/>
  <c r="AV310" i="16"/>
  <c r="B311" i="16"/>
  <c r="H311" i="16"/>
  <c r="J311" i="16"/>
  <c r="L311" i="16"/>
  <c r="S311" i="16"/>
  <c r="U311" i="16"/>
  <c r="Y311" i="16"/>
  <c r="AA311" i="16"/>
  <c r="AE311" i="16"/>
  <c r="AG311" i="16"/>
  <c r="AI311" i="16"/>
  <c r="AK311" i="16"/>
  <c r="AM311" i="16"/>
  <c r="AR311" i="16"/>
  <c r="AV311" i="16"/>
  <c r="B312" i="16"/>
  <c r="H312" i="16"/>
  <c r="J312" i="16"/>
  <c r="L312" i="16"/>
  <c r="S312" i="16"/>
  <c r="U312" i="16"/>
  <c r="Y312" i="16"/>
  <c r="AA312" i="16"/>
  <c r="AE312" i="16"/>
  <c r="AG312" i="16"/>
  <c r="AI312" i="16"/>
  <c r="AK312" i="16"/>
  <c r="AM312" i="16"/>
  <c r="AR312" i="16"/>
  <c r="AV312" i="16"/>
  <c r="B313" i="16"/>
  <c r="H313" i="16"/>
  <c r="J313" i="16"/>
  <c r="L313" i="16"/>
  <c r="S313" i="16"/>
  <c r="U313" i="16"/>
  <c r="Y313" i="16"/>
  <c r="AA313" i="16"/>
  <c r="AE313" i="16"/>
  <c r="AG313" i="16"/>
  <c r="AI313" i="16"/>
  <c r="AK313" i="16"/>
  <c r="AM313" i="16"/>
  <c r="AR313" i="16"/>
  <c r="AV313" i="16"/>
  <c r="B314" i="16"/>
  <c r="H314" i="16"/>
  <c r="J314" i="16"/>
  <c r="L314" i="16"/>
  <c r="S314" i="16"/>
  <c r="U314" i="16"/>
  <c r="Y314" i="16"/>
  <c r="AA314" i="16"/>
  <c r="AE314" i="16"/>
  <c r="AG314" i="16"/>
  <c r="AI314" i="16"/>
  <c r="AK314" i="16"/>
  <c r="AM314" i="16"/>
  <c r="AR314" i="16"/>
  <c r="AV314" i="16"/>
  <c r="B315" i="16"/>
  <c r="H315" i="16"/>
  <c r="J315" i="16"/>
  <c r="L315" i="16"/>
  <c r="S315" i="16"/>
  <c r="U315" i="16"/>
  <c r="Y315" i="16"/>
  <c r="AA315" i="16"/>
  <c r="AE315" i="16"/>
  <c r="AG315" i="16"/>
  <c r="AI315" i="16"/>
  <c r="AK315" i="16"/>
  <c r="AM315" i="16"/>
  <c r="AR315" i="16"/>
  <c r="AV315" i="16"/>
  <c r="B316" i="16"/>
  <c r="H316" i="16"/>
  <c r="J316" i="16"/>
  <c r="L316" i="16"/>
  <c r="S316" i="16"/>
  <c r="U316" i="16"/>
  <c r="Y316" i="16"/>
  <c r="AA316" i="16"/>
  <c r="AE316" i="16"/>
  <c r="AG316" i="16"/>
  <c r="AI316" i="16"/>
  <c r="AK316" i="16"/>
  <c r="AM316" i="16"/>
  <c r="AR316" i="16"/>
  <c r="AV316" i="16"/>
  <c r="B317" i="16"/>
  <c r="H317" i="16"/>
  <c r="J317" i="16"/>
  <c r="L317" i="16"/>
  <c r="S317" i="16"/>
  <c r="U317" i="16"/>
  <c r="Y317" i="16"/>
  <c r="AA317" i="16"/>
  <c r="AE317" i="16"/>
  <c r="AG317" i="16"/>
  <c r="AI317" i="16"/>
  <c r="AK317" i="16"/>
  <c r="AM317" i="16"/>
  <c r="AR317" i="16"/>
  <c r="AV317" i="16"/>
  <c r="B318" i="16"/>
  <c r="H318" i="16"/>
  <c r="J318" i="16"/>
  <c r="L318" i="16"/>
  <c r="S318" i="16"/>
  <c r="U318" i="16"/>
  <c r="Y318" i="16"/>
  <c r="AA318" i="16"/>
  <c r="AE318" i="16"/>
  <c r="AG318" i="16"/>
  <c r="AI318" i="16"/>
  <c r="AK318" i="16"/>
  <c r="AM318" i="16"/>
  <c r="AR318" i="16"/>
  <c r="AV318" i="16"/>
  <c r="B319" i="16"/>
  <c r="H319" i="16"/>
  <c r="J319" i="16"/>
  <c r="L319" i="16"/>
  <c r="S319" i="16"/>
  <c r="U319" i="16"/>
  <c r="Y319" i="16"/>
  <c r="AA319" i="16"/>
  <c r="AE319" i="16"/>
  <c r="AG319" i="16"/>
  <c r="AI319" i="16"/>
  <c r="AK319" i="16"/>
  <c r="AM319" i="16"/>
  <c r="AR319" i="16"/>
  <c r="AV319" i="16"/>
  <c r="B320" i="16"/>
  <c r="H320" i="16"/>
  <c r="J320" i="16"/>
  <c r="L320" i="16"/>
  <c r="S320" i="16"/>
  <c r="U320" i="16"/>
  <c r="Y320" i="16"/>
  <c r="AA320" i="16"/>
  <c r="AE320" i="16"/>
  <c r="AG320" i="16"/>
  <c r="AI320" i="16"/>
  <c r="AK320" i="16"/>
  <c r="AM320" i="16"/>
  <c r="AR320" i="16"/>
  <c r="AV320" i="16"/>
  <c r="B321" i="16"/>
  <c r="H321" i="16"/>
  <c r="J321" i="16"/>
  <c r="L321" i="16"/>
  <c r="S321" i="16"/>
  <c r="U321" i="16"/>
  <c r="Y321" i="16"/>
  <c r="AA321" i="16"/>
  <c r="AE321" i="16"/>
  <c r="AG321" i="16"/>
  <c r="AI321" i="16"/>
  <c r="AK321" i="16"/>
  <c r="AM321" i="16"/>
  <c r="AR321" i="16"/>
  <c r="AV321" i="16"/>
  <c r="B322" i="16"/>
  <c r="H322" i="16"/>
  <c r="J322" i="16"/>
  <c r="L322" i="16"/>
  <c r="S322" i="16"/>
  <c r="U322" i="16"/>
  <c r="Y322" i="16"/>
  <c r="AA322" i="16"/>
  <c r="AE322" i="16"/>
  <c r="AG322" i="16"/>
  <c r="AI322" i="16"/>
  <c r="AK322" i="16"/>
  <c r="AM322" i="16"/>
  <c r="AR322" i="16"/>
  <c r="AV322" i="16"/>
  <c r="B323" i="16"/>
  <c r="H323" i="16"/>
  <c r="J323" i="16"/>
  <c r="L323" i="16"/>
  <c r="S323" i="16"/>
  <c r="U323" i="16"/>
  <c r="Y323" i="16"/>
  <c r="AA323" i="16"/>
  <c r="AE323" i="16"/>
  <c r="AG323" i="16"/>
  <c r="AI323" i="16"/>
  <c r="AK323" i="16"/>
  <c r="AM323" i="16"/>
  <c r="AR323" i="16"/>
  <c r="AV323" i="16"/>
  <c r="B324" i="16"/>
  <c r="H324" i="16"/>
  <c r="J324" i="16"/>
  <c r="L324" i="16"/>
  <c r="S324" i="16"/>
  <c r="U324" i="16"/>
  <c r="Y324" i="16"/>
  <c r="AA324" i="16"/>
  <c r="AE324" i="16"/>
  <c r="AG324" i="16"/>
  <c r="AI324" i="16"/>
  <c r="AK324" i="16"/>
  <c r="AM324" i="16"/>
  <c r="AR324" i="16"/>
  <c r="AV324" i="16"/>
  <c r="B325" i="16"/>
  <c r="H325" i="16"/>
  <c r="J325" i="16"/>
  <c r="L325" i="16"/>
  <c r="S325" i="16"/>
  <c r="U325" i="16"/>
  <c r="Y325" i="16"/>
  <c r="AA325" i="16"/>
  <c r="AE325" i="16"/>
  <c r="AG325" i="16"/>
  <c r="AI325" i="16"/>
  <c r="AK325" i="16"/>
  <c r="AM325" i="16"/>
  <c r="AR325" i="16"/>
  <c r="AV325" i="16"/>
  <c r="B326" i="16"/>
  <c r="H326" i="16"/>
  <c r="J326" i="16"/>
  <c r="L326" i="16"/>
  <c r="S326" i="16"/>
  <c r="U326" i="16"/>
  <c r="Y326" i="16"/>
  <c r="AA326" i="16"/>
  <c r="AE326" i="16"/>
  <c r="AG326" i="16"/>
  <c r="AI326" i="16"/>
  <c r="AK326" i="16"/>
  <c r="AM326" i="16"/>
  <c r="AR326" i="16"/>
  <c r="AV326" i="16"/>
  <c r="B327" i="16"/>
  <c r="H327" i="16"/>
  <c r="J327" i="16"/>
  <c r="L327" i="16"/>
  <c r="S327" i="16"/>
  <c r="U327" i="16"/>
  <c r="Y327" i="16"/>
  <c r="AA327" i="16"/>
  <c r="AE327" i="16"/>
  <c r="AG327" i="16"/>
  <c r="AI327" i="16"/>
  <c r="AK327" i="16"/>
  <c r="AM327" i="16"/>
  <c r="AR327" i="16"/>
  <c r="AV327" i="16"/>
  <c r="B328" i="16"/>
  <c r="H328" i="16"/>
  <c r="J328" i="16"/>
  <c r="L328" i="16"/>
  <c r="S328" i="16"/>
  <c r="U328" i="16"/>
  <c r="Y328" i="16"/>
  <c r="AA328" i="16"/>
  <c r="AE328" i="16"/>
  <c r="AG328" i="16"/>
  <c r="AI328" i="16"/>
  <c r="AK328" i="16"/>
  <c r="AM328" i="16"/>
  <c r="AR328" i="16"/>
  <c r="AV328" i="16"/>
  <c r="B329" i="16"/>
  <c r="H329" i="16"/>
  <c r="J329" i="16"/>
  <c r="L329" i="16"/>
  <c r="S329" i="16"/>
  <c r="U329" i="16"/>
  <c r="Y329" i="16"/>
  <c r="AA329" i="16"/>
  <c r="AE329" i="16"/>
  <c r="AG329" i="16"/>
  <c r="AI329" i="16"/>
  <c r="AK329" i="16"/>
  <c r="AM329" i="16"/>
  <c r="AR329" i="16"/>
  <c r="AV329" i="16"/>
  <c r="B330" i="16"/>
  <c r="H330" i="16"/>
  <c r="J330" i="16"/>
  <c r="L330" i="16"/>
  <c r="S330" i="16"/>
  <c r="U330" i="16"/>
  <c r="Y330" i="16"/>
  <c r="AA330" i="16"/>
  <c r="AE330" i="16"/>
  <c r="AG330" i="16"/>
  <c r="AI330" i="16"/>
  <c r="AK330" i="16"/>
  <c r="AM330" i="16"/>
  <c r="AR330" i="16"/>
  <c r="AV330" i="16"/>
  <c r="B331" i="16"/>
  <c r="H331" i="16"/>
  <c r="J331" i="16"/>
  <c r="L331" i="16"/>
  <c r="S331" i="16"/>
  <c r="U331" i="16"/>
  <c r="Y331" i="16"/>
  <c r="AA331" i="16"/>
  <c r="AE331" i="16"/>
  <c r="AG331" i="16"/>
  <c r="AI331" i="16"/>
  <c r="AK331" i="16"/>
  <c r="AM331" i="16"/>
  <c r="AR331" i="16"/>
  <c r="AV331" i="16"/>
  <c r="B332" i="16"/>
  <c r="H332" i="16"/>
  <c r="J332" i="16"/>
  <c r="L332" i="16"/>
  <c r="S332" i="16"/>
  <c r="U332" i="16"/>
  <c r="Y332" i="16"/>
  <c r="AA332" i="16"/>
  <c r="AE332" i="16"/>
  <c r="AG332" i="16"/>
  <c r="AI332" i="16"/>
  <c r="AK332" i="16"/>
  <c r="AM332" i="16"/>
  <c r="AR332" i="16"/>
  <c r="AV332" i="16"/>
  <c r="B333" i="16"/>
  <c r="H333" i="16"/>
  <c r="J333" i="16"/>
  <c r="L333" i="16"/>
  <c r="S333" i="16"/>
  <c r="U333" i="16"/>
  <c r="Y333" i="16"/>
  <c r="AA333" i="16"/>
  <c r="AE333" i="16"/>
  <c r="AG333" i="16"/>
  <c r="AI333" i="16"/>
  <c r="AK333" i="16"/>
  <c r="AM333" i="16"/>
  <c r="AR333" i="16"/>
  <c r="AV333" i="16"/>
  <c r="B334" i="16"/>
  <c r="H334" i="16"/>
  <c r="J334" i="16"/>
  <c r="L334" i="16"/>
  <c r="S334" i="16"/>
  <c r="U334" i="16"/>
  <c r="Y334" i="16"/>
  <c r="AA334" i="16"/>
  <c r="AE334" i="16"/>
  <c r="AG334" i="16"/>
  <c r="AI334" i="16"/>
  <c r="AK334" i="16"/>
  <c r="AM334" i="16"/>
  <c r="AR334" i="16"/>
  <c r="AV334" i="16"/>
  <c r="B335" i="16"/>
  <c r="H335" i="16"/>
  <c r="J335" i="16"/>
  <c r="L335" i="16"/>
  <c r="S335" i="16"/>
  <c r="U335" i="16"/>
  <c r="Y335" i="16"/>
  <c r="AA335" i="16"/>
  <c r="AE335" i="16"/>
  <c r="AG335" i="16"/>
  <c r="AI335" i="16"/>
  <c r="AK335" i="16"/>
  <c r="AM335" i="16"/>
  <c r="AR335" i="16"/>
  <c r="AV335" i="16"/>
  <c r="B336" i="16"/>
  <c r="H336" i="16"/>
  <c r="J336" i="16"/>
  <c r="L336" i="16"/>
  <c r="S336" i="16"/>
  <c r="U336" i="16"/>
  <c r="Y336" i="16"/>
  <c r="AA336" i="16"/>
  <c r="AE336" i="16"/>
  <c r="AG336" i="16"/>
  <c r="AI336" i="16"/>
  <c r="AK336" i="16"/>
  <c r="AM336" i="16"/>
  <c r="AR336" i="16"/>
  <c r="AV336" i="16"/>
  <c r="B337" i="16"/>
  <c r="H337" i="16"/>
  <c r="J337" i="16"/>
  <c r="L337" i="16"/>
  <c r="S337" i="16"/>
  <c r="U337" i="16"/>
  <c r="Y337" i="16"/>
  <c r="AA337" i="16"/>
  <c r="AE337" i="16"/>
  <c r="AG337" i="16"/>
  <c r="AI337" i="16"/>
  <c r="AK337" i="16"/>
  <c r="AM337" i="16"/>
  <c r="AR337" i="16"/>
  <c r="AV337" i="16"/>
  <c r="B338" i="16"/>
  <c r="H338" i="16"/>
  <c r="J338" i="16"/>
  <c r="L338" i="16"/>
  <c r="S338" i="16"/>
  <c r="U338" i="16"/>
  <c r="Y338" i="16"/>
  <c r="AA338" i="16"/>
  <c r="AE338" i="16"/>
  <c r="AG338" i="16"/>
  <c r="AI338" i="16"/>
  <c r="AK338" i="16"/>
  <c r="AM338" i="16"/>
  <c r="AR338" i="16"/>
  <c r="AV338" i="16"/>
  <c r="B339" i="16"/>
  <c r="H339" i="16"/>
  <c r="J339" i="16"/>
  <c r="L339" i="16"/>
  <c r="S339" i="16"/>
  <c r="U339" i="16"/>
  <c r="Y339" i="16"/>
  <c r="AA339" i="16"/>
  <c r="AE339" i="16"/>
  <c r="AG339" i="16"/>
  <c r="AI339" i="16"/>
  <c r="AK339" i="16"/>
  <c r="AM339" i="16"/>
  <c r="AR339" i="16"/>
  <c r="AV339" i="16"/>
  <c r="B340" i="16"/>
  <c r="H340" i="16"/>
  <c r="J340" i="16"/>
  <c r="L340" i="16"/>
  <c r="S340" i="16"/>
  <c r="U340" i="16"/>
  <c r="Y340" i="16"/>
  <c r="AA340" i="16"/>
  <c r="AE340" i="16"/>
  <c r="AG340" i="16"/>
  <c r="AI340" i="16"/>
  <c r="AK340" i="16"/>
  <c r="AM340" i="16"/>
  <c r="AR340" i="16"/>
  <c r="AV340" i="16"/>
  <c r="B341" i="16"/>
  <c r="H341" i="16"/>
  <c r="J341" i="16"/>
  <c r="L341" i="16"/>
  <c r="S341" i="16"/>
  <c r="U341" i="16"/>
  <c r="Y341" i="16"/>
  <c r="AA341" i="16"/>
  <c r="AE341" i="16"/>
  <c r="AG341" i="16"/>
  <c r="AI341" i="16"/>
  <c r="AK341" i="16"/>
  <c r="AM341" i="16"/>
  <c r="AR341" i="16"/>
  <c r="AV341" i="16"/>
  <c r="B342" i="16"/>
  <c r="H342" i="16"/>
  <c r="J342" i="16"/>
  <c r="L342" i="16"/>
  <c r="S342" i="16"/>
  <c r="U342" i="16"/>
  <c r="Y342" i="16"/>
  <c r="AA342" i="16"/>
  <c r="AE342" i="16"/>
  <c r="AG342" i="16"/>
  <c r="AI342" i="16"/>
  <c r="AK342" i="16"/>
  <c r="AM342" i="16"/>
  <c r="AR342" i="16"/>
  <c r="AV342" i="16"/>
  <c r="B343" i="16"/>
  <c r="H343" i="16"/>
  <c r="J343" i="16"/>
  <c r="L343" i="16"/>
  <c r="S343" i="16"/>
  <c r="U343" i="16"/>
  <c r="Y343" i="16"/>
  <c r="AA343" i="16"/>
  <c r="AE343" i="16"/>
  <c r="AG343" i="16"/>
  <c r="AI343" i="16"/>
  <c r="AK343" i="16"/>
  <c r="AM343" i="16"/>
  <c r="AR343" i="16"/>
  <c r="AV343" i="16"/>
  <c r="B344" i="16"/>
  <c r="H344" i="16"/>
  <c r="J344" i="16"/>
  <c r="L344" i="16"/>
  <c r="S344" i="16"/>
  <c r="U344" i="16"/>
  <c r="Y344" i="16"/>
  <c r="AA344" i="16"/>
  <c r="AE344" i="16"/>
  <c r="AG344" i="16"/>
  <c r="AI344" i="16"/>
  <c r="AK344" i="16"/>
  <c r="AM344" i="16"/>
  <c r="AR344" i="16"/>
  <c r="AV344" i="16"/>
  <c r="B345" i="16"/>
  <c r="H345" i="16"/>
  <c r="J345" i="16"/>
  <c r="L345" i="16"/>
  <c r="S345" i="16"/>
  <c r="U345" i="16"/>
  <c r="Y345" i="16"/>
  <c r="AA345" i="16"/>
  <c r="AE345" i="16"/>
  <c r="AG345" i="16"/>
  <c r="AI345" i="16"/>
  <c r="AK345" i="16"/>
  <c r="AM345" i="16"/>
  <c r="AR345" i="16"/>
  <c r="AV345" i="16"/>
  <c r="B346" i="16"/>
  <c r="H346" i="16"/>
  <c r="J346" i="16"/>
  <c r="L346" i="16"/>
  <c r="S346" i="16"/>
  <c r="U346" i="16"/>
  <c r="Y346" i="16"/>
  <c r="AA346" i="16"/>
  <c r="AE346" i="16"/>
  <c r="AG346" i="16"/>
  <c r="AI346" i="16"/>
  <c r="AK346" i="16"/>
  <c r="AM346" i="16"/>
  <c r="AR346" i="16"/>
  <c r="AV346" i="16"/>
  <c r="B347" i="16"/>
  <c r="H347" i="16"/>
  <c r="J347" i="16"/>
  <c r="L347" i="16"/>
  <c r="S347" i="16"/>
  <c r="U347" i="16"/>
  <c r="Y347" i="16"/>
  <c r="AA347" i="16"/>
  <c r="AE347" i="16"/>
  <c r="AG347" i="16"/>
  <c r="AI347" i="16"/>
  <c r="AK347" i="16"/>
  <c r="AM347" i="16"/>
  <c r="AR347" i="16"/>
  <c r="AV347" i="16"/>
  <c r="B348" i="16"/>
  <c r="H348" i="16"/>
  <c r="J348" i="16"/>
  <c r="L348" i="16"/>
  <c r="S348" i="16"/>
  <c r="U348" i="16"/>
  <c r="Y348" i="16"/>
  <c r="AA348" i="16"/>
  <c r="AE348" i="16"/>
  <c r="AG348" i="16"/>
  <c r="AI348" i="16"/>
  <c r="AK348" i="16"/>
  <c r="AM348" i="16"/>
  <c r="AR348" i="16"/>
  <c r="AV348" i="16"/>
  <c r="B349" i="16"/>
  <c r="H349" i="16"/>
  <c r="J349" i="16"/>
  <c r="L349" i="16"/>
  <c r="S349" i="16"/>
  <c r="U349" i="16"/>
  <c r="Y349" i="16"/>
  <c r="AA349" i="16"/>
  <c r="AE349" i="16"/>
  <c r="AG349" i="16"/>
  <c r="AI349" i="16"/>
  <c r="AK349" i="16"/>
  <c r="AM349" i="16"/>
  <c r="AR349" i="16"/>
  <c r="AV349" i="16"/>
  <c r="B350" i="16"/>
  <c r="H350" i="16"/>
  <c r="J350" i="16"/>
  <c r="L350" i="16"/>
  <c r="S350" i="16"/>
  <c r="U350" i="16"/>
  <c r="Y350" i="16"/>
  <c r="AA350" i="16"/>
  <c r="AE350" i="16"/>
  <c r="AG350" i="16"/>
  <c r="AI350" i="16"/>
  <c r="AK350" i="16"/>
  <c r="AM350" i="16"/>
  <c r="AR350" i="16"/>
  <c r="AV350" i="16"/>
  <c r="B351" i="16"/>
  <c r="H351" i="16"/>
  <c r="J351" i="16"/>
  <c r="L351" i="16"/>
  <c r="S351" i="16"/>
  <c r="U351" i="16"/>
  <c r="Y351" i="16"/>
  <c r="AA351" i="16"/>
  <c r="AE351" i="16"/>
  <c r="AG351" i="16"/>
  <c r="AI351" i="16"/>
  <c r="AK351" i="16"/>
  <c r="AM351" i="16"/>
  <c r="AR351" i="16"/>
  <c r="AV351" i="16"/>
  <c r="B352" i="16"/>
  <c r="H352" i="16"/>
  <c r="J352" i="16"/>
  <c r="L352" i="16"/>
  <c r="S352" i="16"/>
  <c r="U352" i="16"/>
  <c r="Y352" i="16"/>
  <c r="AA352" i="16"/>
  <c r="AE352" i="16"/>
  <c r="AG352" i="16"/>
  <c r="AI352" i="16"/>
  <c r="AK352" i="16"/>
  <c r="AM352" i="16"/>
  <c r="AR352" i="16"/>
  <c r="AV352" i="16"/>
  <c r="B353" i="16"/>
  <c r="H353" i="16"/>
  <c r="J353" i="16"/>
  <c r="L353" i="16"/>
  <c r="S353" i="16"/>
  <c r="U353" i="16"/>
  <c r="Y353" i="16"/>
  <c r="AA353" i="16"/>
  <c r="AE353" i="16"/>
  <c r="AG353" i="16"/>
  <c r="AI353" i="16"/>
  <c r="AK353" i="16"/>
  <c r="AM353" i="16"/>
  <c r="AR353" i="16"/>
  <c r="AV353" i="16"/>
  <c r="B354" i="16"/>
  <c r="H354" i="16"/>
  <c r="J354" i="16"/>
  <c r="L354" i="16"/>
  <c r="S354" i="16"/>
  <c r="U354" i="16"/>
  <c r="Y354" i="16"/>
  <c r="AA354" i="16"/>
  <c r="AE354" i="16"/>
  <c r="AG354" i="16"/>
  <c r="AI354" i="16"/>
  <c r="AK354" i="16"/>
  <c r="AM354" i="16"/>
  <c r="AR354" i="16"/>
  <c r="AV354" i="16"/>
  <c r="B355" i="16"/>
  <c r="H355" i="16"/>
  <c r="J355" i="16"/>
  <c r="L355" i="16"/>
  <c r="S355" i="16"/>
  <c r="U355" i="16"/>
  <c r="Y355" i="16"/>
  <c r="AA355" i="16"/>
  <c r="AE355" i="16"/>
  <c r="AG355" i="16"/>
  <c r="AI355" i="16"/>
  <c r="AK355" i="16"/>
  <c r="AM355" i="16"/>
  <c r="AR355" i="16"/>
  <c r="AV355" i="16"/>
  <c r="B356" i="16"/>
  <c r="H356" i="16"/>
  <c r="J356" i="16"/>
  <c r="L356" i="16"/>
  <c r="S356" i="16"/>
  <c r="U356" i="16"/>
  <c r="Y356" i="16"/>
  <c r="AA356" i="16"/>
  <c r="AE356" i="16"/>
  <c r="AG356" i="16"/>
  <c r="AI356" i="16"/>
  <c r="AK356" i="16"/>
  <c r="AM356" i="16"/>
  <c r="AR356" i="16"/>
  <c r="AV356" i="16"/>
  <c r="B357" i="16"/>
  <c r="H357" i="16"/>
  <c r="J357" i="16"/>
  <c r="L357" i="16"/>
  <c r="S357" i="16"/>
  <c r="U357" i="16"/>
  <c r="Y357" i="16"/>
  <c r="AA357" i="16"/>
  <c r="AE357" i="16"/>
  <c r="AG357" i="16"/>
  <c r="AI357" i="16"/>
  <c r="AK357" i="16"/>
  <c r="AM357" i="16"/>
  <c r="AR357" i="16"/>
  <c r="AV357" i="16"/>
  <c r="B358" i="16"/>
  <c r="H358" i="16"/>
  <c r="J358" i="16"/>
  <c r="L358" i="16"/>
  <c r="S358" i="16"/>
  <c r="U358" i="16"/>
  <c r="Y358" i="16"/>
  <c r="AA358" i="16"/>
  <c r="AE358" i="16"/>
  <c r="AG358" i="16"/>
  <c r="AI358" i="16"/>
  <c r="AK358" i="16"/>
  <c r="AM358" i="16"/>
  <c r="AR358" i="16"/>
  <c r="AV358" i="16"/>
  <c r="B359" i="16"/>
  <c r="H359" i="16"/>
  <c r="J359" i="16"/>
  <c r="L359" i="16"/>
  <c r="S359" i="16"/>
  <c r="U359" i="16"/>
  <c r="Y359" i="16"/>
  <c r="AA359" i="16"/>
  <c r="AE359" i="16"/>
  <c r="AG359" i="16"/>
  <c r="AI359" i="16"/>
  <c r="AK359" i="16"/>
  <c r="AM359" i="16"/>
  <c r="AR359" i="16"/>
  <c r="AV359" i="16"/>
  <c r="B360" i="16"/>
  <c r="H360" i="16"/>
  <c r="J360" i="16"/>
  <c r="L360" i="16"/>
  <c r="S360" i="16"/>
  <c r="U360" i="16"/>
  <c r="Y360" i="16"/>
  <c r="AA360" i="16"/>
  <c r="AE360" i="16"/>
  <c r="AG360" i="16"/>
  <c r="AI360" i="16"/>
  <c r="AK360" i="16"/>
  <c r="AM360" i="16"/>
  <c r="AR360" i="16"/>
  <c r="AV360" i="16"/>
  <c r="B361" i="16"/>
  <c r="H361" i="16"/>
  <c r="J361" i="16"/>
  <c r="L361" i="16"/>
  <c r="S361" i="16"/>
  <c r="U361" i="16"/>
  <c r="Y361" i="16"/>
  <c r="AA361" i="16"/>
  <c r="AE361" i="16"/>
  <c r="AG361" i="16"/>
  <c r="AI361" i="16"/>
  <c r="AK361" i="16"/>
  <c r="AM361" i="16"/>
  <c r="AR361" i="16"/>
  <c r="AV361" i="16"/>
  <c r="B362" i="16"/>
  <c r="H362" i="16"/>
  <c r="J362" i="16"/>
  <c r="L362" i="16"/>
  <c r="S362" i="16"/>
  <c r="U362" i="16"/>
  <c r="Y362" i="16"/>
  <c r="AA362" i="16"/>
  <c r="AE362" i="16"/>
  <c r="AG362" i="16"/>
  <c r="AI362" i="16"/>
  <c r="AK362" i="16"/>
  <c r="AM362" i="16"/>
  <c r="AR362" i="16"/>
  <c r="AV362" i="16"/>
  <c r="B363" i="16"/>
  <c r="H363" i="16"/>
  <c r="J363" i="16"/>
  <c r="L363" i="16"/>
  <c r="S363" i="16"/>
  <c r="U363" i="16"/>
  <c r="Y363" i="16"/>
  <c r="AA363" i="16"/>
  <c r="AE363" i="16"/>
  <c r="AG363" i="16"/>
  <c r="AI363" i="16"/>
  <c r="AK363" i="16"/>
  <c r="AM363" i="16"/>
  <c r="AR363" i="16"/>
  <c r="AV363" i="16"/>
  <c r="B364" i="16"/>
  <c r="H364" i="16"/>
  <c r="J364" i="16"/>
  <c r="L364" i="16"/>
  <c r="S364" i="16"/>
  <c r="U364" i="16"/>
  <c r="Y364" i="16"/>
  <c r="AA364" i="16"/>
  <c r="AE364" i="16"/>
  <c r="AG364" i="16"/>
  <c r="AI364" i="16"/>
  <c r="AK364" i="16"/>
  <c r="AM364" i="16"/>
  <c r="AR364" i="16"/>
  <c r="AV364" i="16"/>
  <c r="B365" i="16"/>
  <c r="H365" i="16"/>
  <c r="J365" i="16"/>
  <c r="L365" i="16"/>
  <c r="S365" i="16"/>
  <c r="U365" i="16"/>
  <c r="Y365" i="16"/>
  <c r="AA365" i="16"/>
  <c r="AE365" i="16"/>
  <c r="AG365" i="16"/>
  <c r="AI365" i="16"/>
  <c r="AK365" i="16"/>
  <c r="AM365" i="16"/>
  <c r="AR365" i="16"/>
  <c r="AV365" i="16"/>
  <c r="B366" i="16"/>
  <c r="H366" i="16"/>
  <c r="J366" i="16"/>
  <c r="L366" i="16"/>
  <c r="S366" i="16"/>
  <c r="U366" i="16"/>
  <c r="Y366" i="16"/>
  <c r="AA366" i="16"/>
  <c r="AE366" i="16"/>
  <c r="AG366" i="16"/>
  <c r="AI366" i="16"/>
  <c r="AK366" i="16"/>
  <c r="AM366" i="16"/>
  <c r="AR366" i="16"/>
  <c r="AV366" i="16"/>
  <c r="B367" i="16"/>
  <c r="H367" i="16"/>
  <c r="J367" i="16"/>
  <c r="L367" i="16"/>
  <c r="S367" i="16"/>
  <c r="U367" i="16"/>
  <c r="Y367" i="16"/>
  <c r="AA367" i="16"/>
  <c r="AE367" i="16"/>
  <c r="AG367" i="16"/>
  <c r="AI367" i="16"/>
  <c r="AK367" i="16"/>
  <c r="AM367" i="16"/>
  <c r="AR367" i="16"/>
  <c r="AV367" i="16"/>
  <c r="B368" i="16"/>
  <c r="H368" i="16"/>
  <c r="J368" i="16"/>
  <c r="L368" i="16"/>
  <c r="S368" i="16"/>
  <c r="U368" i="16"/>
  <c r="Y368" i="16"/>
  <c r="AA368" i="16"/>
  <c r="AE368" i="16"/>
  <c r="AG368" i="16"/>
  <c r="AI368" i="16"/>
  <c r="AK368" i="16"/>
  <c r="AM368" i="16"/>
  <c r="AR368" i="16"/>
  <c r="AV368" i="16"/>
  <c r="B369" i="16"/>
  <c r="H369" i="16"/>
  <c r="J369" i="16"/>
  <c r="L369" i="16"/>
  <c r="S369" i="16"/>
  <c r="U369" i="16"/>
  <c r="Y369" i="16"/>
  <c r="AA369" i="16"/>
  <c r="AE369" i="16"/>
  <c r="AG369" i="16"/>
  <c r="AI369" i="16"/>
  <c r="AK369" i="16"/>
  <c r="AM369" i="16"/>
  <c r="AR369" i="16"/>
  <c r="AV369" i="16"/>
  <c r="B370" i="16"/>
  <c r="H370" i="16"/>
  <c r="J370" i="16"/>
  <c r="L370" i="16"/>
  <c r="S370" i="16"/>
  <c r="U370" i="16"/>
  <c r="Y370" i="16"/>
  <c r="AA370" i="16"/>
  <c r="AE370" i="16"/>
  <c r="AG370" i="16"/>
  <c r="AI370" i="16"/>
  <c r="AK370" i="16"/>
  <c r="AM370" i="16"/>
  <c r="AR370" i="16"/>
  <c r="AV370" i="16"/>
  <c r="B371" i="16"/>
  <c r="H371" i="16"/>
  <c r="J371" i="16"/>
  <c r="L371" i="16"/>
  <c r="S371" i="16"/>
  <c r="U371" i="16"/>
  <c r="Y371" i="16"/>
  <c r="AA371" i="16"/>
  <c r="AE371" i="16"/>
  <c r="AG371" i="16"/>
  <c r="AI371" i="16"/>
  <c r="AK371" i="16"/>
  <c r="AM371" i="16"/>
  <c r="AR371" i="16"/>
  <c r="AV371" i="16"/>
  <c r="B372" i="16"/>
  <c r="H372" i="16"/>
  <c r="J372" i="16"/>
  <c r="L372" i="16"/>
  <c r="S372" i="16"/>
  <c r="U372" i="16"/>
  <c r="Y372" i="16"/>
  <c r="AA372" i="16"/>
  <c r="AE372" i="16"/>
  <c r="AG372" i="16"/>
  <c r="AI372" i="16"/>
  <c r="AK372" i="16"/>
  <c r="AM372" i="16"/>
  <c r="AR372" i="16"/>
  <c r="AV372" i="16"/>
  <c r="B373" i="16"/>
  <c r="H373" i="16"/>
  <c r="J373" i="16"/>
  <c r="L373" i="16"/>
  <c r="S373" i="16"/>
  <c r="U373" i="16"/>
  <c r="Y373" i="16"/>
  <c r="AA373" i="16"/>
  <c r="AE373" i="16"/>
  <c r="AG373" i="16"/>
  <c r="AI373" i="16"/>
  <c r="AK373" i="16"/>
  <c r="AM373" i="16"/>
  <c r="AR373" i="16"/>
  <c r="AV373" i="16"/>
  <c r="B374" i="16"/>
  <c r="H374" i="16"/>
  <c r="J374" i="16"/>
  <c r="L374" i="16"/>
  <c r="S374" i="16"/>
  <c r="U374" i="16"/>
  <c r="Y374" i="16"/>
  <c r="AA374" i="16"/>
  <c r="AE374" i="16"/>
  <c r="AG374" i="16"/>
  <c r="AI374" i="16"/>
  <c r="AK374" i="16"/>
  <c r="AM374" i="16"/>
  <c r="AR374" i="16"/>
  <c r="AV374" i="16"/>
  <c r="B375" i="16"/>
  <c r="H375" i="16"/>
  <c r="J375" i="16"/>
  <c r="L375" i="16"/>
  <c r="S375" i="16"/>
  <c r="U375" i="16"/>
  <c r="Y375" i="16"/>
  <c r="AA375" i="16"/>
  <c r="AE375" i="16"/>
  <c r="AG375" i="16"/>
  <c r="AI375" i="16"/>
  <c r="AK375" i="16"/>
  <c r="AM375" i="16"/>
  <c r="AR375" i="16"/>
  <c r="AV375" i="16"/>
  <c r="B376" i="16"/>
  <c r="H376" i="16"/>
  <c r="J376" i="16"/>
  <c r="L376" i="16"/>
  <c r="S376" i="16"/>
  <c r="U376" i="16"/>
  <c r="Y376" i="16"/>
  <c r="AA376" i="16"/>
  <c r="AE376" i="16"/>
  <c r="AG376" i="16"/>
  <c r="AI376" i="16"/>
  <c r="AK376" i="16"/>
  <c r="AM376" i="16"/>
  <c r="AR376" i="16"/>
  <c r="AV376" i="16"/>
  <c r="B377" i="16"/>
  <c r="H377" i="16"/>
  <c r="J377" i="16"/>
  <c r="L377" i="16"/>
  <c r="S377" i="16"/>
  <c r="U377" i="16"/>
  <c r="Y377" i="16"/>
  <c r="AA377" i="16"/>
  <c r="AE377" i="16"/>
  <c r="AG377" i="16"/>
  <c r="AI377" i="16"/>
  <c r="AK377" i="16"/>
  <c r="AM377" i="16"/>
  <c r="AR377" i="16"/>
  <c r="AV377" i="16"/>
  <c r="B378" i="16"/>
  <c r="H378" i="16"/>
  <c r="J378" i="16"/>
  <c r="L378" i="16"/>
  <c r="S378" i="16"/>
  <c r="U378" i="16"/>
  <c r="Y378" i="16"/>
  <c r="AA378" i="16"/>
  <c r="AE378" i="16"/>
  <c r="AG378" i="16"/>
  <c r="AI378" i="16"/>
  <c r="AK378" i="16"/>
  <c r="AM378" i="16"/>
  <c r="AR378" i="16"/>
  <c r="AV378" i="16"/>
  <c r="B379" i="16"/>
  <c r="H379" i="16"/>
  <c r="J379" i="16"/>
  <c r="L379" i="16"/>
  <c r="S379" i="16"/>
  <c r="U379" i="16"/>
  <c r="Y379" i="16"/>
  <c r="AA379" i="16"/>
  <c r="AE379" i="16"/>
  <c r="AG379" i="16"/>
  <c r="AI379" i="16"/>
  <c r="AK379" i="16"/>
  <c r="AM379" i="16"/>
  <c r="AR379" i="16"/>
  <c r="AV379" i="16"/>
  <c r="B380" i="16"/>
  <c r="H380" i="16"/>
  <c r="J380" i="16"/>
  <c r="L380" i="16"/>
  <c r="S380" i="16"/>
  <c r="U380" i="16"/>
  <c r="Y380" i="16"/>
  <c r="AA380" i="16"/>
  <c r="AE380" i="16"/>
  <c r="AG380" i="16"/>
  <c r="AI380" i="16"/>
  <c r="AK380" i="16"/>
  <c r="AM380" i="16"/>
  <c r="AR380" i="16"/>
  <c r="AV380" i="16"/>
  <c r="B381" i="16"/>
  <c r="H381" i="16"/>
  <c r="J381" i="16"/>
  <c r="L381" i="16"/>
  <c r="S381" i="16"/>
  <c r="U381" i="16"/>
  <c r="Y381" i="16"/>
  <c r="AA381" i="16"/>
  <c r="AE381" i="16"/>
  <c r="AG381" i="16"/>
  <c r="AI381" i="16"/>
  <c r="AK381" i="16"/>
  <c r="AM381" i="16"/>
  <c r="AR381" i="16"/>
  <c r="AV381" i="16"/>
  <c r="B382" i="16"/>
  <c r="H382" i="16"/>
  <c r="J382" i="16"/>
  <c r="L382" i="16"/>
  <c r="S382" i="16"/>
  <c r="U382" i="16"/>
  <c r="Y382" i="16"/>
  <c r="AA382" i="16"/>
  <c r="AE382" i="16"/>
  <c r="AG382" i="16"/>
  <c r="AI382" i="16"/>
  <c r="AK382" i="16"/>
  <c r="AM382" i="16"/>
  <c r="AR382" i="16"/>
  <c r="AV382" i="16"/>
  <c r="B383" i="16"/>
  <c r="H383" i="16"/>
  <c r="J383" i="16"/>
  <c r="L383" i="16"/>
  <c r="S383" i="16"/>
  <c r="U383" i="16"/>
  <c r="Y383" i="16"/>
  <c r="AA383" i="16"/>
  <c r="AE383" i="16"/>
  <c r="AG383" i="16"/>
  <c r="AI383" i="16"/>
  <c r="AK383" i="16"/>
  <c r="AM383" i="16"/>
  <c r="AR383" i="16"/>
  <c r="AV383" i="16"/>
  <c r="B384" i="16"/>
  <c r="H384" i="16"/>
  <c r="J384" i="16"/>
  <c r="L384" i="16"/>
  <c r="S384" i="16"/>
  <c r="U384" i="16"/>
  <c r="Y384" i="16"/>
  <c r="AA384" i="16"/>
  <c r="AE384" i="16"/>
  <c r="AG384" i="16"/>
  <c r="AI384" i="16"/>
  <c r="AK384" i="16"/>
  <c r="AM384" i="16"/>
  <c r="AR384" i="16"/>
  <c r="AV384" i="16"/>
  <c r="B385" i="16"/>
  <c r="H385" i="16"/>
  <c r="J385" i="16"/>
  <c r="L385" i="16"/>
  <c r="S385" i="16"/>
  <c r="U385" i="16"/>
  <c r="Y385" i="16"/>
  <c r="AA385" i="16"/>
  <c r="AE385" i="16"/>
  <c r="AG385" i="16"/>
  <c r="AI385" i="16"/>
  <c r="AK385" i="16"/>
  <c r="AM385" i="16"/>
  <c r="AR385" i="16"/>
  <c r="AV385" i="16"/>
  <c r="B386" i="16"/>
  <c r="H386" i="16"/>
  <c r="J386" i="16"/>
  <c r="L386" i="16"/>
  <c r="S386" i="16"/>
  <c r="U386" i="16"/>
  <c r="Y386" i="16"/>
  <c r="AA386" i="16"/>
  <c r="AE386" i="16"/>
  <c r="AG386" i="16"/>
  <c r="AI386" i="16"/>
  <c r="AK386" i="16"/>
  <c r="AM386" i="16"/>
  <c r="AR386" i="16"/>
  <c r="AV386" i="16"/>
  <c r="B387" i="16"/>
  <c r="H387" i="16"/>
  <c r="J387" i="16"/>
  <c r="L387" i="16"/>
  <c r="S387" i="16"/>
  <c r="U387" i="16"/>
  <c r="Y387" i="16"/>
  <c r="AA387" i="16"/>
  <c r="AE387" i="16"/>
  <c r="AG387" i="16"/>
  <c r="AI387" i="16"/>
  <c r="AK387" i="16"/>
  <c r="AM387" i="16"/>
  <c r="AR387" i="16"/>
  <c r="AV387" i="16"/>
  <c r="B388" i="16"/>
  <c r="H388" i="16"/>
  <c r="J388" i="16"/>
  <c r="L388" i="16"/>
  <c r="S388" i="16"/>
  <c r="U388" i="16"/>
  <c r="Y388" i="16"/>
  <c r="AA388" i="16"/>
  <c r="AE388" i="16"/>
  <c r="AG388" i="16"/>
  <c r="AI388" i="16"/>
  <c r="AK388" i="16"/>
  <c r="AM388" i="16"/>
  <c r="AR388" i="16"/>
  <c r="AV388" i="16"/>
  <c r="B389" i="16"/>
  <c r="H389" i="16"/>
  <c r="J389" i="16"/>
  <c r="L389" i="16"/>
  <c r="S389" i="16"/>
  <c r="U389" i="16"/>
  <c r="Y389" i="16"/>
  <c r="AA389" i="16"/>
  <c r="AE389" i="16"/>
  <c r="AG389" i="16"/>
  <c r="AI389" i="16"/>
  <c r="AK389" i="16"/>
  <c r="AM389" i="16"/>
  <c r="AR389" i="16"/>
  <c r="AV389" i="16"/>
  <c r="B390" i="16"/>
  <c r="H390" i="16"/>
  <c r="J390" i="16"/>
  <c r="L390" i="16"/>
  <c r="S390" i="16"/>
  <c r="U390" i="16"/>
  <c r="Y390" i="16"/>
  <c r="AA390" i="16"/>
  <c r="AE390" i="16"/>
  <c r="AG390" i="16"/>
  <c r="AI390" i="16"/>
  <c r="AK390" i="16"/>
  <c r="AM390" i="16"/>
  <c r="AR390" i="16"/>
  <c r="AV390" i="16"/>
  <c r="B391" i="16"/>
  <c r="H391" i="16"/>
  <c r="J391" i="16"/>
  <c r="L391" i="16"/>
  <c r="S391" i="16"/>
  <c r="U391" i="16"/>
  <c r="Y391" i="16"/>
  <c r="AA391" i="16"/>
  <c r="AE391" i="16"/>
  <c r="AG391" i="16"/>
  <c r="AI391" i="16"/>
  <c r="AK391" i="16"/>
  <c r="AM391" i="16"/>
  <c r="AR391" i="16"/>
  <c r="AV391" i="16"/>
  <c r="B392" i="16"/>
  <c r="H392" i="16"/>
  <c r="J392" i="16"/>
  <c r="L392" i="16"/>
  <c r="S392" i="16"/>
  <c r="U392" i="16"/>
  <c r="Y392" i="16"/>
  <c r="AA392" i="16"/>
  <c r="AE392" i="16"/>
  <c r="AG392" i="16"/>
  <c r="AI392" i="16"/>
  <c r="AK392" i="16"/>
  <c r="AM392" i="16"/>
  <c r="AR392" i="16"/>
  <c r="AV392" i="16"/>
  <c r="B393" i="16"/>
  <c r="H393" i="16"/>
  <c r="J393" i="16"/>
  <c r="L393" i="16"/>
  <c r="S393" i="16"/>
  <c r="U393" i="16"/>
  <c r="Y393" i="16"/>
  <c r="AA393" i="16"/>
  <c r="AE393" i="16"/>
  <c r="AG393" i="16"/>
  <c r="AI393" i="16"/>
  <c r="AK393" i="16"/>
  <c r="AM393" i="16"/>
  <c r="AR393" i="16"/>
  <c r="AV393" i="16"/>
  <c r="B394" i="16"/>
  <c r="H394" i="16"/>
  <c r="J394" i="16"/>
  <c r="L394" i="16"/>
  <c r="S394" i="16"/>
  <c r="U394" i="16"/>
  <c r="Y394" i="16"/>
  <c r="AA394" i="16"/>
  <c r="AE394" i="16"/>
  <c r="AG394" i="16"/>
  <c r="AI394" i="16"/>
  <c r="AK394" i="16"/>
  <c r="AM394" i="16"/>
  <c r="AR394" i="16"/>
  <c r="AV394" i="16"/>
  <c r="B395" i="16"/>
  <c r="H395" i="16"/>
  <c r="J395" i="16"/>
  <c r="L395" i="16"/>
  <c r="S395" i="16"/>
  <c r="U395" i="16"/>
  <c r="Y395" i="16"/>
  <c r="AA395" i="16"/>
  <c r="AE395" i="16"/>
  <c r="AG395" i="16"/>
  <c r="AI395" i="16"/>
  <c r="AK395" i="16"/>
  <c r="AM395" i="16"/>
  <c r="AR395" i="16"/>
  <c r="AV395" i="16"/>
  <c r="B396" i="16"/>
  <c r="H396" i="16"/>
  <c r="J396" i="16"/>
  <c r="L396" i="16"/>
  <c r="S396" i="16"/>
  <c r="U396" i="16"/>
  <c r="Y396" i="16"/>
  <c r="AA396" i="16"/>
  <c r="AE396" i="16"/>
  <c r="AG396" i="16"/>
  <c r="AI396" i="16"/>
  <c r="AK396" i="16"/>
  <c r="AM396" i="16"/>
  <c r="AR396" i="16"/>
  <c r="AV396" i="16"/>
  <c r="B397" i="16"/>
  <c r="H397" i="16"/>
  <c r="J397" i="16"/>
  <c r="L397" i="16"/>
  <c r="S397" i="16"/>
  <c r="U397" i="16"/>
  <c r="Y397" i="16"/>
  <c r="AA397" i="16"/>
  <c r="AE397" i="16"/>
  <c r="AG397" i="16"/>
  <c r="AI397" i="16"/>
  <c r="AK397" i="16"/>
  <c r="AM397" i="16"/>
  <c r="AR397" i="16"/>
  <c r="AV397" i="16"/>
  <c r="B398" i="16"/>
  <c r="H398" i="16"/>
  <c r="J398" i="16"/>
  <c r="L398" i="16"/>
  <c r="S398" i="16"/>
  <c r="U398" i="16"/>
  <c r="Y398" i="16"/>
  <c r="AA398" i="16"/>
  <c r="AE398" i="16"/>
  <c r="AG398" i="16"/>
  <c r="AI398" i="16"/>
  <c r="AK398" i="16"/>
  <c r="AM398" i="16"/>
  <c r="AR398" i="16"/>
  <c r="AV398" i="16"/>
  <c r="B399" i="16"/>
  <c r="H399" i="16"/>
  <c r="J399" i="16"/>
  <c r="L399" i="16"/>
  <c r="S399" i="16"/>
  <c r="U399" i="16"/>
  <c r="Y399" i="16"/>
  <c r="AA399" i="16"/>
  <c r="AE399" i="16"/>
  <c r="AG399" i="16"/>
  <c r="AI399" i="16"/>
  <c r="AK399" i="16"/>
  <c r="AM399" i="16"/>
  <c r="AR399" i="16"/>
  <c r="AV399" i="16"/>
  <c r="B400" i="16"/>
  <c r="H400" i="16"/>
  <c r="J400" i="16"/>
  <c r="L400" i="16"/>
  <c r="S400" i="16"/>
  <c r="U400" i="16"/>
  <c r="Y400" i="16"/>
  <c r="AA400" i="16"/>
  <c r="AE400" i="16"/>
  <c r="AG400" i="16"/>
  <c r="AI400" i="16"/>
  <c r="AK400" i="16"/>
  <c r="AM400" i="16"/>
  <c r="AR400" i="16"/>
  <c r="AV400" i="16"/>
  <c r="B401" i="16"/>
  <c r="H401" i="16"/>
  <c r="J401" i="16"/>
  <c r="L401" i="16"/>
  <c r="S401" i="16"/>
  <c r="U401" i="16"/>
  <c r="Y401" i="16"/>
  <c r="AA401" i="16"/>
  <c r="AE401" i="16"/>
  <c r="AG401" i="16"/>
  <c r="AI401" i="16"/>
  <c r="AK401" i="16"/>
  <c r="AM401" i="16"/>
  <c r="AR401" i="16"/>
  <c r="AV401" i="16"/>
  <c r="B402" i="16"/>
  <c r="H402" i="16"/>
  <c r="J402" i="16"/>
  <c r="L402" i="16"/>
  <c r="S402" i="16"/>
  <c r="U402" i="16"/>
  <c r="Y402" i="16"/>
  <c r="AA402" i="16"/>
  <c r="AE402" i="16"/>
  <c r="AG402" i="16"/>
  <c r="AI402" i="16"/>
  <c r="AK402" i="16"/>
  <c r="AM402" i="16"/>
  <c r="AR402" i="16"/>
  <c r="AV402" i="16"/>
  <c r="B403" i="16"/>
  <c r="H403" i="16"/>
  <c r="J403" i="16"/>
  <c r="L403" i="16"/>
  <c r="S403" i="16"/>
  <c r="U403" i="16"/>
  <c r="Y403" i="16"/>
  <c r="AA403" i="16"/>
  <c r="AE403" i="16"/>
  <c r="AG403" i="16"/>
  <c r="AI403" i="16"/>
  <c r="AK403" i="16"/>
  <c r="AM403" i="16"/>
  <c r="AR403" i="16"/>
  <c r="AV403" i="16"/>
  <c r="B404" i="16"/>
  <c r="H404" i="16"/>
  <c r="J404" i="16"/>
  <c r="L404" i="16"/>
  <c r="S404" i="16"/>
  <c r="U404" i="16"/>
  <c r="Y404" i="16"/>
  <c r="AA404" i="16"/>
  <c r="AE404" i="16"/>
  <c r="AG404" i="16"/>
  <c r="AI404" i="16"/>
  <c r="AK404" i="16"/>
  <c r="AM404" i="16"/>
  <c r="AR404" i="16"/>
  <c r="AV404" i="16"/>
  <c r="B405" i="16"/>
  <c r="H405" i="16"/>
  <c r="J405" i="16"/>
  <c r="L405" i="16"/>
  <c r="S405" i="16"/>
  <c r="U405" i="16"/>
  <c r="Y405" i="16"/>
  <c r="AA405" i="16"/>
  <c r="AE405" i="16"/>
  <c r="AG405" i="16"/>
  <c r="AI405" i="16"/>
  <c r="AK405" i="16"/>
  <c r="AM405" i="16"/>
  <c r="AR405" i="16"/>
  <c r="AV405" i="16"/>
  <c r="B406" i="16"/>
  <c r="H406" i="16"/>
  <c r="J406" i="16"/>
  <c r="L406" i="16"/>
  <c r="S406" i="16"/>
  <c r="U406" i="16"/>
  <c r="Y406" i="16"/>
  <c r="AA406" i="16"/>
  <c r="AE406" i="16"/>
  <c r="AG406" i="16"/>
  <c r="AI406" i="16"/>
  <c r="AK406" i="16"/>
  <c r="AM406" i="16"/>
  <c r="AR406" i="16"/>
  <c r="AV406" i="16"/>
  <c r="B407" i="16"/>
  <c r="H407" i="16"/>
  <c r="J407" i="16"/>
  <c r="L407" i="16"/>
  <c r="S407" i="16"/>
  <c r="U407" i="16"/>
  <c r="Y407" i="16"/>
  <c r="AA407" i="16"/>
  <c r="AE407" i="16"/>
  <c r="AG407" i="16"/>
  <c r="AI407" i="16"/>
  <c r="AK407" i="16"/>
  <c r="AM407" i="16"/>
  <c r="AR407" i="16"/>
  <c r="AV407" i="16"/>
  <c r="B408" i="16"/>
  <c r="H408" i="16"/>
  <c r="J408" i="16"/>
  <c r="L408" i="16"/>
  <c r="S408" i="16"/>
  <c r="U408" i="16"/>
  <c r="Y408" i="16"/>
  <c r="AA408" i="16"/>
  <c r="AE408" i="16"/>
  <c r="AG408" i="16"/>
  <c r="AI408" i="16"/>
  <c r="AK408" i="16"/>
  <c r="AM408" i="16"/>
  <c r="AR408" i="16"/>
  <c r="AV408" i="16"/>
  <c r="B409" i="16"/>
  <c r="H409" i="16"/>
  <c r="J409" i="16"/>
  <c r="L409" i="16"/>
  <c r="S409" i="16"/>
  <c r="U409" i="16"/>
  <c r="Y409" i="16"/>
  <c r="AA409" i="16"/>
  <c r="AE409" i="16"/>
  <c r="AG409" i="16"/>
  <c r="AI409" i="16"/>
  <c r="AK409" i="16"/>
  <c r="AM409" i="16"/>
  <c r="AR409" i="16"/>
  <c r="AV409" i="16"/>
  <c r="B410" i="16"/>
  <c r="H410" i="16"/>
  <c r="J410" i="16"/>
  <c r="L410" i="16"/>
  <c r="S410" i="16"/>
  <c r="U410" i="16"/>
  <c r="Y410" i="16"/>
  <c r="AA410" i="16"/>
  <c r="AE410" i="16"/>
  <c r="AG410" i="16"/>
  <c r="AI410" i="16"/>
  <c r="AK410" i="16"/>
  <c r="AM410" i="16"/>
  <c r="AR410" i="16"/>
  <c r="AV410" i="16"/>
  <c r="B411" i="16"/>
  <c r="H411" i="16"/>
  <c r="J411" i="16"/>
  <c r="L411" i="16"/>
  <c r="S411" i="16"/>
  <c r="U411" i="16"/>
  <c r="Y411" i="16"/>
  <c r="AA411" i="16"/>
  <c r="AE411" i="16"/>
  <c r="AG411" i="16"/>
  <c r="AI411" i="16"/>
  <c r="AK411" i="16"/>
  <c r="AM411" i="16"/>
  <c r="AR411" i="16"/>
  <c r="AV411" i="16"/>
  <c r="B412" i="16"/>
  <c r="H412" i="16"/>
  <c r="J412" i="16"/>
  <c r="L412" i="16"/>
  <c r="S412" i="16"/>
  <c r="U412" i="16"/>
  <c r="Y412" i="16"/>
  <c r="AA412" i="16"/>
  <c r="AE412" i="16"/>
  <c r="AG412" i="16"/>
  <c r="AI412" i="16"/>
  <c r="AK412" i="16"/>
  <c r="AM412" i="16"/>
  <c r="AR412" i="16"/>
  <c r="AV412" i="16"/>
  <c r="B413" i="16"/>
  <c r="H413" i="16"/>
  <c r="J413" i="16"/>
  <c r="L413" i="16"/>
  <c r="S413" i="16"/>
  <c r="U413" i="16"/>
  <c r="Y413" i="16"/>
  <c r="AA413" i="16"/>
  <c r="AE413" i="16"/>
  <c r="AG413" i="16"/>
  <c r="AI413" i="16"/>
  <c r="AK413" i="16"/>
  <c r="AM413" i="16"/>
  <c r="AR413" i="16"/>
  <c r="AV413" i="16"/>
  <c r="B414" i="16"/>
  <c r="H414" i="16"/>
  <c r="J414" i="16"/>
  <c r="L414" i="16"/>
  <c r="S414" i="16"/>
  <c r="U414" i="16"/>
  <c r="Y414" i="16"/>
  <c r="AA414" i="16"/>
  <c r="AE414" i="16"/>
  <c r="AG414" i="16"/>
  <c r="AI414" i="16"/>
  <c r="AK414" i="16"/>
  <c r="AM414" i="16"/>
  <c r="AR414" i="16"/>
  <c r="AV414" i="16"/>
  <c r="B415" i="16"/>
  <c r="H415" i="16"/>
  <c r="J415" i="16"/>
  <c r="L415" i="16"/>
  <c r="S415" i="16"/>
  <c r="U415" i="16"/>
  <c r="Y415" i="16"/>
  <c r="AA415" i="16"/>
  <c r="AE415" i="16"/>
  <c r="AG415" i="16"/>
  <c r="AI415" i="16"/>
  <c r="AK415" i="16"/>
  <c r="AM415" i="16"/>
  <c r="AR415" i="16"/>
  <c r="AV415" i="16"/>
  <c r="B416" i="16"/>
  <c r="H416" i="16"/>
  <c r="J416" i="16"/>
  <c r="L416" i="16"/>
  <c r="S416" i="16"/>
  <c r="U416" i="16"/>
  <c r="Y416" i="16"/>
  <c r="AA416" i="16"/>
  <c r="AE416" i="16"/>
  <c r="AG416" i="16"/>
  <c r="AI416" i="16"/>
  <c r="AK416" i="16"/>
  <c r="AM416" i="16"/>
  <c r="AR416" i="16"/>
  <c r="AV416" i="16"/>
  <c r="B417" i="16"/>
  <c r="H417" i="16"/>
  <c r="J417" i="16"/>
  <c r="L417" i="16"/>
  <c r="S417" i="16"/>
  <c r="U417" i="16"/>
  <c r="Y417" i="16"/>
  <c r="AA417" i="16"/>
  <c r="AE417" i="16"/>
  <c r="AG417" i="16"/>
  <c r="AI417" i="16"/>
  <c r="AK417" i="16"/>
  <c r="AM417" i="16"/>
  <c r="AR417" i="16"/>
  <c r="AV417" i="16"/>
  <c r="B418" i="16"/>
  <c r="H418" i="16"/>
  <c r="J418" i="16"/>
  <c r="L418" i="16"/>
  <c r="S418" i="16"/>
  <c r="U418" i="16"/>
  <c r="Y418" i="16"/>
  <c r="AA418" i="16"/>
  <c r="AE418" i="16"/>
  <c r="AG418" i="16"/>
  <c r="AI418" i="16"/>
  <c r="AK418" i="16"/>
  <c r="AM418" i="16"/>
  <c r="AR418" i="16"/>
  <c r="AV418" i="16"/>
  <c r="B419" i="16"/>
  <c r="H419" i="16"/>
  <c r="J419" i="16"/>
  <c r="L419" i="16"/>
  <c r="S419" i="16"/>
  <c r="U419" i="16"/>
  <c r="Y419" i="16"/>
  <c r="AA419" i="16"/>
  <c r="AE419" i="16"/>
  <c r="AG419" i="16"/>
  <c r="AI419" i="16"/>
  <c r="AK419" i="16"/>
  <c r="AM419" i="16"/>
  <c r="AR419" i="16"/>
  <c r="AV419" i="16"/>
  <c r="B420" i="16"/>
  <c r="H420" i="16"/>
  <c r="J420" i="16"/>
  <c r="L420" i="16"/>
  <c r="S420" i="16"/>
  <c r="U420" i="16"/>
  <c r="Y420" i="16"/>
  <c r="AA420" i="16"/>
  <c r="AE420" i="16"/>
  <c r="AG420" i="16"/>
  <c r="AI420" i="16"/>
  <c r="AK420" i="16"/>
  <c r="AM420" i="16"/>
  <c r="AR420" i="16"/>
  <c r="AV420" i="16"/>
  <c r="B421" i="16"/>
  <c r="H421" i="16"/>
  <c r="J421" i="16"/>
  <c r="L421" i="16"/>
  <c r="S421" i="16"/>
  <c r="U421" i="16"/>
  <c r="Y421" i="16"/>
  <c r="AA421" i="16"/>
  <c r="AE421" i="16"/>
  <c r="AG421" i="16"/>
  <c r="AI421" i="16"/>
  <c r="AK421" i="16"/>
  <c r="AM421" i="16"/>
  <c r="AR421" i="16"/>
  <c r="AV421" i="16"/>
  <c r="B422" i="16"/>
  <c r="H422" i="16"/>
  <c r="J422" i="16"/>
  <c r="L422" i="16"/>
  <c r="S422" i="16"/>
  <c r="U422" i="16"/>
  <c r="Y422" i="16"/>
  <c r="AA422" i="16"/>
  <c r="AE422" i="16"/>
  <c r="AG422" i="16"/>
  <c r="AI422" i="16"/>
  <c r="AK422" i="16"/>
  <c r="AM422" i="16"/>
  <c r="AR422" i="16"/>
  <c r="AV422" i="16"/>
  <c r="B423" i="16"/>
  <c r="H423" i="16"/>
  <c r="J423" i="16"/>
  <c r="L423" i="16"/>
  <c r="S423" i="16"/>
  <c r="U423" i="16"/>
  <c r="Y423" i="16"/>
  <c r="AA423" i="16"/>
  <c r="AE423" i="16"/>
  <c r="AG423" i="16"/>
  <c r="AI423" i="16"/>
  <c r="AK423" i="16"/>
  <c r="AM423" i="16"/>
  <c r="AR423" i="16"/>
  <c r="AV423" i="16"/>
  <c r="B424" i="16"/>
  <c r="H424" i="16"/>
  <c r="J424" i="16"/>
  <c r="L424" i="16"/>
  <c r="S424" i="16"/>
  <c r="U424" i="16"/>
  <c r="Y424" i="16"/>
  <c r="AA424" i="16"/>
  <c r="AE424" i="16"/>
  <c r="AG424" i="16"/>
  <c r="AI424" i="16"/>
  <c r="AK424" i="16"/>
  <c r="AM424" i="16"/>
  <c r="AR424" i="16"/>
  <c r="AV424" i="16"/>
  <c r="B425" i="16"/>
  <c r="H425" i="16"/>
  <c r="J425" i="16"/>
  <c r="L425" i="16"/>
  <c r="S425" i="16"/>
  <c r="U425" i="16"/>
  <c r="Y425" i="16"/>
  <c r="AA425" i="16"/>
  <c r="AE425" i="16"/>
  <c r="AG425" i="16"/>
  <c r="AI425" i="16"/>
  <c r="AK425" i="16"/>
  <c r="AM425" i="16"/>
  <c r="AR425" i="16"/>
  <c r="AV425" i="16"/>
  <c r="B426" i="16"/>
  <c r="H426" i="16"/>
  <c r="J426" i="16"/>
  <c r="L426" i="16"/>
  <c r="S426" i="16"/>
  <c r="U426" i="16"/>
  <c r="Y426" i="16"/>
  <c r="AA426" i="16"/>
  <c r="AE426" i="16"/>
  <c r="AG426" i="16"/>
  <c r="AI426" i="16"/>
  <c r="AK426" i="16"/>
  <c r="AM426" i="16"/>
  <c r="AR426" i="16"/>
  <c r="AV426" i="16"/>
  <c r="B427" i="16"/>
  <c r="H427" i="16"/>
  <c r="J427" i="16"/>
  <c r="L427" i="16"/>
  <c r="S427" i="16"/>
  <c r="U427" i="16"/>
  <c r="Y427" i="16"/>
  <c r="AA427" i="16"/>
  <c r="AE427" i="16"/>
  <c r="AG427" i="16"/>
  <c r="AI427" i="16"/>
  <c r="AK427" i="16"/>
  <c r="AM427" i="16"/>
  <c r="AR427" i="16"/>
  <c r="AV427" i="16"/>
  <c r="B428" i="16"/>
  <c r="H428" i="16"/>
  <c r="J428" i="16"/>
  <c r="L428" i="16"/>
  <c r="S428" i="16"/>
  <c r="U428" i="16"/>
  <c r="Y428" i="16"/>
  <c r="AA428" i="16"/>
  <c r="AE428" i="16"/>
  <c r="AG428" i="16"/>
  <c r="AI428" i="16"/>
  <c r="AK428" i="16"/>
  <c r="AM428" i="16"/>
  <c r="AR428" i="16"/>
  <c r="AV428" i="16"/>
  <c r="B429" i="16"/>
  <c r="H429" i="16"/>
  <c r="J429" i="16"/>
  <c r="L429" i="16"/>
  <c r="S429" i="16"/>
  <c r="U429" i="16"/>
  <c r="Y429" i="16"/>
  <c r="AA429" i="16"/>
  <c r="AE429" i="16"/>
  <c r="AG429" i="16"/>
  <c r="AI429" i="16"/>
  <c r="AK429" i="16"/>
  <c r="AM429" i="16"/>
  <c r="AR429" i="16"/>
  <c r="AV429" i="16"/>
  <c r="B430" i="16"/>
  <c r="H430" i="16"/>
  <c r="J430" i="16"/>
  <c r="L430" i="16"/>
  <c r="S430" i="16"/>
  <c r="U430" i="16"/>
  <c r="Y430" i="16"/>
  <c r="AA430" i="16"/>
  <c r="AE430" i="16"/>
  <c r="AG430" i="16"/>
  <c r="AI430" i="16"/>
  <c r="AK430" i="16"/>
  <c r="AM430" i="16"/>
  <c r="AR430" i="16"/>
  <c r="AV430" i="16"/>
  <c r="B431" i="16"/>
  <c r="H431" i="16"/>
  <c r="J431" i="16"/>
  <c r="L431" i="16"/>
  <c r="S431" i="16"/>
  <c r="U431" i="16"/>
  <c r="Y431" i="16"/>
  <c r="AA431" i="16"/>
  <c r="AE431" i="16"/>
  <c r="AG431" i="16"/>
  <c r="AI431" i="16"/>
  <c r="AK431" i="16"/>
  <c r="AM431" i="16"/>
  <c r="AR431" i="16"/>
  <c r="AV431" i="16"/>
  <c r="B432" i="16"/>
  <c r="H432" i="16"/>
  <c r="J432" i="16"/>
  <c r="L432" i="16"/>
  <c r="S432" i="16"/>
  <c r="U432" i="16"/>
  <c r="Y432" i="16"/>
  <c r="AA432" i="16"/>
  <c r="AE432" i="16"/>
  <c r="AG432" i="16"/>
  <c r="AI432" i="16"/>
  <c r="AK432" i="16"/>
  <c r="AM432" i="16"/>
  <c r="AR432" i="16"/>
  <c r="AV432" i="16"/>
  <c r="B433" i="16"/>
  <c r="H433" i="16"/>
  <c r="J433" i="16"/>
  <c r="L433" i="16"/>
  <c r="S433" i="16"/>
  <c r="U433" i="16"/>
  <c r="Y433" i="16"/>
  <c r="AA433" i="16"/>
  <c r="AE433" i="16"/>
  <c r="AG433" i="16"/>
  <c r="AI433" i="16"/>
  <c r="AK433" i="16"/>
  <c r="AM433" i="16"/>
  <c r="AR433" i="16"/>
  <c r="AV433" i="16"/>
  <c r="B434" i="16"/>
  <c r="H434" i="16"/>
  <c r="J434" i="16"/>
  <c r="L434" i="16"/>
  <c r="S434" i="16"/>
  <c r="U434" i="16"/>
  <c r="Y434" i="16"/>
  <c r="AA434" i="16"/>
  <c r="AE434" i="16"/>
  <c r="AG434" i="16"/>
  <c r="AI434" i="16"/>
  <c r="AK434" i="16"/>
  <c r="AM434" i="16"/>
  <c r="AR434" i="16"/>
  <c r="AV434" i="16"/>
  <c r="B435" i="16"/>
  <c r="H435" i="16"/>
  <c r="J435" i="16"/>
  <c r="L435" i="16"/>
  <c r="S435" i="16"/>
  <c r="U435" i="16"/>
  <c r="Y435" i="16"/>
  <c r="AA435" i="16"/>
  <c r="AE435" i="16"/>
  <c r="AG435" i="16"/>
  <c r="AI435" i="16"/>
  <c r="AK435" i="16"/>
  <c r="AM435" i="16"/>
  <c r="AR435" i="16"/>
  <c r="AV435" i="16"/>
  <c r="B436" i="16"/>
  <c r="H436" i="16"/>
  <c r="J436" i="16"/>
  <c r="L436" i="16"/>
  <c r="S436" i="16"/>
  <c r="U436" i="16"/>
  <c r="Y436" i="16"/>
  <c r="AA436" i="16"/>
  <c r="AE436" i="16"/>
  <c r="AG436" i="16"/>
  <c r="AI436" i="16"/>
  <c r="AK436" i="16"/>
  <c r="AM436" i="16"/>
  <c r="AR436" i="16"/>
  <c r="AV436" i="16"/>
  <c r="B437" i="16"/>
  <c r="H437" i="16"/>
  <c r="J437" i="16"/>
  <c r="L437" i="16"/>
  <c r="S437" i="16"/>
  <c r="U437" i="16"/>
  <c r="Y437" i="16"/>
  <c r="AA437" i="16"/>
  <c r="AE437" i="16"/>
  <c r="AG437" i="16"/>
  <c r="AI437" i="16"/>
  <c r="AK437" i="16"/>
  <c r="AM437" i="16"/>
  <c r="AR437" i="16"/>
  <c r="AV437" i="16"/>
  <c r="B438" i="16"/>
  <c r="H438" i="16"/>
  <c r="J438" i="16"/>
  <c r="L438" i="16"/>
  <c r="S438" i="16"/>
  <c r="U438" i="16"/>
  <c r="Y438" i="16"/>
  <c r="AA438" i="16"/>
  <c r="AE438" i="16"/>
  <c r="AG438" i="16"/>
  <c r="AI438" i="16"/>
  <c r="AK438" i="16"/>
  <c r="AM438" i="16"/>
  <c r="AR438" i="16"/>
  <c r="AV438" i="16"/>
  <c r="B439" i="16"/>
  <c r="H439" i="16"/>
  <c r="J439" i="16"/>
  <c r="L439" i="16"/>
  <c r="S439" i="16"/>
  <c r="U439" i="16"/>
  <c r="Y439" i="16"/>
  <c r="AA439" i="16"/>
  <c r="AE439" i="16"/>
  <c r="AG439" i="16"/>
  <c r="AI439" i="16"/>
  <c r="AK439" i="16"/>
  <c r="AM439" i="16"/>
  <c r="AR439" i="16"/>
  <c r="AV439" i="16"/>
  <c r="B440" i="16"/>
  <c r="H440" i="16"/>
  <c r="J440" i="16"/>
  <c r="L440" i="16"/>
  <c r="S440" i="16"/>
  <c r="U440" i="16"/>
  <c r="Y440" i="16"/>
  <c r="AA440" i="16"/>
  <c r="AE440" i="16"/>
  <c r="AG440" i="16"/>
  <c r="AI440" i="16"/>
  <c r="AK440" i="16"/>
  <c r="AM440" i="16"/>
  <c r="AR440" i="16"/>
  <c r="AV440" i="16"/>
  <c r="B441" i="16"/>
  <c r="H441" i="16"/>
  <c r="J441" i="16"/>
  <c r="L441" i="16"/>
  <c r="S441" i="16"/>
  <c r="U441" i="16"/>
  <c r="Y441" i="16"/>
  <c r="AA441" i="16"/>
  <c r="AE441" i="16"/>
  <c r="AG441" i="16"/>
  <c r="AI441" i="16"/>
  <c r="AK441" i="16"/>
  <c r="AM441" i="16"/>
  <c r="AR441" i="16"/>
  <c r="AV441" i="16"/>
  <c r="B442" i="16"/>
  <c r="H442" i="16"/>
  <c r="J442" i="16"/>
  <c r="L442" i="16"/>
  <c r="S442" i="16"/>
  <c r="U442" i="16"/>
  <c r="Y442" i="16"/>
  <c r="AA442" i="16"/>
  <c r="AE442" i="16"/>
  <c r="AG442" i="16"/>
  <c r="AI442" i="16"/>
  <c r="AK442" i="16"/>
  <c r="AM442" i="16"/>
  <c r="AR442" i="16"/>
  <c r="AV442" i="16"/>
  <c r="B443" i="16"/>
  <c r="H443" i="16"/>
  <c r="J443" i="16"/>
  <c r="L443" i="16"/>
  <c r="S443" i="16"/>
  <c r="U443" i="16"/>
  <c r="Y443" i="16"/>
  <c r="AA443" i="16"/>
  <c r="AE443" i="16"/>
  <c r="AG443" i="16"/>
  <c r="AI443" i="16"/>
  <c r="AK443" i="16"/>
  <c r="AM443" i="16"/>
  <c r="AR443" i="16"/>
  <c r="AV443" i="16"/>
  <c r="B444" i="16"/>
  <c r="H444" i="16"/>
  <c r="J444" i="16"/>
  <c r="L444" i="16"/>
  <c r="S444" i="16"/>
  <c r="U444" i="16"/>
  <c r="Y444" i="16"/>
  <c r="AA444" i="16"/>
  <c r="AE444" i="16"/>
  <c r="AG444" i="16"/>
  <c r="AI444" i="16"/>
  <c r="AK444" i="16"/>
  <c r="AM444" i="16"/>
  <c r="AR444" i="16"/>
  <c r="AV444" i="16"/>
  <c r="B445" i="16"/>
  <c r="H445" i="16"/>
  <c r="J445" i="16"/>
  <c r="L445" i="16"/>
  <c r="S445" i="16"/>
  <c r="U445" i="16"/>
  <c r="Y445" i="16"/>
  <c r="AA445" i="16"/>
  <c r="AE445" i="16"/>
  <c r="AG445" i="16"/>
  <c r="AI445" i="16"/>
  <c r="AK445" i="16"/>
  <c r="AM445" i="16"/>
  <c r="AR445" i="16"/>
  <c r="AV445" i="16"/>
  <c r="B446" i="16"/>
  <c r="H446" i="16"/>
  <c r="J446" i="16"/>
  <c r="L446" i="16"/>
  <c r="S446" i="16"/>
  <c r="U446" i="16"/>
  <c r="Y446" i="16"/>
  <c r="AA446" i="16"/>
  <c r="AE446" i="16"/>
  <c r="AG446" i="16"/>
  <c r="AI446" i="16"/>
  <c r="AK446" i="16"/>
  <c r="AM446" i="16"/>
  <c r="AR446" i="16"/>
  <c r="AV446" i="16"/>
  <c r="B447" i="16"/>
  <c r="H447" i="16"/>
  <c r="J447" i="16"/>
  <c r="L447" i="16"/>
  <c r="S447" i="16"/>
  <c r="U447" i="16"/>
  <c r="Y447" i="16"/>
  <c r="AA447" i="16"/>
  <c r="AE447" i="16"/>
  <c r="AG447" i="16"/>
  <c r="AI447" i="16"/>
  <c r="AK447" i="16"/>
  <c r="AM447" i="16"/>
  <c r="AR447" i="16"/>
  <c r="AV447" i="16"/>
  <c r="B448" i="16"/>
  <c r="H448" i="16"/>
  <c r="J448" i="16"/>
  <c r="L448" i="16"/>
  <c r="S448" i="16"/>
  <c r="U448" i="16"/>
  <c r="Y448" i="16"/>
  <c r="AA448" i="16"/>
  <c r="AE448" i="16"/>
  <c r="AG448" i="16"/>
  <c r="AI448" i="16"/>
  <c r="AK448" i="16"/>
  <c r="AM448" i="16"/>
  <c r="AR448" i="16"/>
  <c r="AV448" i="16"/>
  <c r="B449" i="16"/>
  <c r="H449" i="16"/>
  <c r="J449" i="16"/>
  <c r="L449" i="16"/>
  <c r="S449" i="16"/>
  <c r="U449" i="16"/>
  <c r="Y449" i="16"/>
  <c r="AA449" i="16"/>
  <c r="AE449" i="16"/>
  <c r="AG449" i="16"/>
  <c r="AI449" i="16"/>
  <c r="AK449" i="16"/>
  <c r="AM449" i="16"/>
  <c r="AR449" i="16"/>
  <c r="AV449" i="16"/>
  <c r="B450" i="16"/>
  <c r="H450" i="16"/>
  <c r="J450" i="16"/>
  <c r="L450" i="16"/>
  <c r="S450" i="16"/>
  <c r="U450" i="16"/>
  <c r="Y450" i="16"/>
  <c r="AA450" i="16"/>
  <c r="AE450" i="16"/>
  <c r="AG450" i="16"/>
  <c r="AI450" i="16"/>
  <c r="AK450" i="16"/>
  <c r="AM450" i="16"/>
  <c r="AR450" i="16"/>
  <c r="AV450" i="16"/>
  <c r="B451" i="16"/>
  <c r="H451" i="16"/>
  <c r="J451" i="16"/>
  <c r="L451" i="16"/>
  <c r="S451" i="16"/>
  <c r="U451" i="16"/>
  <c r="Y451" i="16"/>
  <c r="AA451" i="16"/>
  <c r="AE451" i="16"/>
  <c r="AG451" i="16"/>
  <c r="AI451" i="16"/>
  <c r="AK451" i="16"/>
  <c r="AM451" i="16"/>
  <c r="AR451" i="16"/>
  <c r="AV451" i="16"/>
  <c r="B452" i="16"/>
  <c r="H452" i="16"/>
  <c r="J452" i="16"/>
  <c r="L452" i="16"/>
  <c r="S452" i="16"/>
  <c r="U452" i="16"/>
  <c r="Y452" i="16"/>
  <c r="AA452" i="16"/>
  <c r="AE452" i="16"/>
  <c r="AG452" i="16"/>
  <c r="AI452" i="16"/>
  <c r="AK452" i="16"/>
  <c r="AM452" i="16"/>
  <c r="AR452" i="16"/>
  <c r="AV452" i="16"/>
  <c r="B453" i="16"/>
  <c r="H453" i="16"/>
  <c r="J453" i="16"/>
  <c r="L453" i="16"/>
  <c r="S453" i="16"/>
  <c r="U453" i="16"/>
  <c r="Y453" i="16"/>
  <c r="AA453" i="16"/>
  <c r="AE453" i="16"/>
  <c r="AG453" i="16"/>
  <c r="AI453" i="16"/>
  <c r="AK453" i="16"/>
  <c r="AM453" i="16"/>
  <c r="AR453" i="16"/>
  <c r="AV453" i="16"/>
  <c r="B454" i="16"/>
  <c r="H454" i="16"/>
  <c r="J454" i="16"/>
  <c r="L454" i="16"/>
  <c r="S454" i="16"/>
  <c r="U454" i="16"/>
  <c r="Y454" i="16"/>
  <c r="AA454" i="16"/>
  <c r="AE454" i="16"/>
  <c r="AG454" i="16"/>
  <c r="AI454" i="16"/>
  <c r="AK454" i="16"/>
  <c r="AM454" i="16"/>
  <c r="AR454" i="16"/>
  <c r="AV454" i="16"/>
  <c r="B455" i="16"/>
  <c r="H455" i="16"/>
  <c r="J455" i="16"/>
  <c r="L455" i="16"/>
  <c r="S455" i="16"/>
  <c r="U455" i="16"/>
  <c r="Y455" i="16"/>
  <c r="AA455" i="16"/>
  <c r="AE455" i="16"/>
  <c r="AG455" i="16"/>
  <c r="AI455" i="16"/>
  <c r="AK455" i="16"/>
  <c r="AM455" i="16"/>
  <c r="AR455" i="16"/>
  <c r="AV455" i="16"/>
  <c r="B456" i="16"/>
  <c r="H456" i="16"/>
  <c r="J456" i="16"/>
  <c r="L456" i="16"/>
  <c r="S456" i="16"/>
  <c r="U456" i="16"/>
  <c r="Y456" i="16"/>
  <c r="AA456" i="16"/>
  <c r="AE456" i="16"/>
  <c r="AG456" i="16"/>
  <c r="AI456" i="16"/>
  <c r="AK456" i="16"/>
  <c r="AM456" i="16"/>
  <c r="AR456" i="16"/>
  <c r="AV456" i="16"/>
  <c r="B457" i="16"/>
  <c r="H457" i="16"/>
  <c r="J457" i="16"/>
  <c r="L457" i="16"/>
  <c r="S457" i="16"/>
  <c r="U457" i="16"/>
  <c r="Y457" i="16"/>
  <c r="AA457" i="16"/>
  <c r="AE457" i="16"/>
  <c r="AG457" i="16"/>
  <c r="AI457" i="16"/>
  <c r="AK457" i="16"/>
  <c r="AM457" i="16"/>
  <c r="AR457" i="16"/>
  <c r="AV457" i="16"/>
  <c r="B458" i="16"/>
  <c r="H458" i="16"/>
  <c r="J458" i="16"/>
  <c r="L458" i="16"/>
  <c r="S458" i="16"/>
  <c r="U458" i="16"/>
  <c r="Y458" i="16"/>
  <c r="AA458" i="16"/>
  <c r="AE458" i="16"/>
  <c r="AG458" i="16"/>
  <c r="AI458" i="16"/>
  <c r="AK458" i="16"/>
  <c r="AM458" i="16"/>
  <c r="AR458" i="16"/>
  <c r="AV458" i="16"/>
  <c r="B459" i="16"/>
  <c r="H459" i="16"/>
  <c r="J459" i="16"/>
  <c r="L459" i="16"/>
  <c r="S459" i="16"/>
  <c r="U459" i="16"/>
  <c r="Y459" i="16"/>
  <c r="AA459" i="16"/>
  <c r="AE459" i="16"/>
  <c r="AG459" i="16"/>
  <c r="AI459" i="16"/>
  <c r="AK459" i="16"/>
  <c r="AM459" i="16"/>
  <c r="AR459" i="16"/>
  <c r="AV459" i="16"/>
  <c r="B460" i="16"/>
  <c r="H460" i="16"/>
  <c r="J460" i="16"/>
  <c r="L460" i="16"/>
  <c r="S460" i="16"/>
  <c r="U460" i="16"/>
  <c r="Y460" i="16"/>
  <c r="AA460" i="16"/>
  <c r="AE460" i="16"/>
  <c r="AG460" i="16"/>
  <c r="AI460" i="16"/>
  <c r="AK460" i="16"/>
  <c r="AM460" i="16"/>
  <c r="AR460" i="16"/>
  <c r="AV460" i="16"/>
  <c r="B461" i="16"/>
  <c r="H461" i="16"/>
  <c r="J461" i="16"/>
  <c r="L461" i="16"/>
  <c r="S461" i="16"/>
  <c r="U461" i="16"/>
  <c r="Y461" i="16"/>
  <c r="AA461" i="16"/>
  <c r="AE461" i="16"/>
  <c r="AG461" i="16"/>
  <c r="AI461" i="16"/>
  <c r="AK461" i="16"/>
  <c r="AM461" i="16"/>
  <c r="AR461" i="16"/>
  <c r="AV461" i="16"/>
  <c r="B462" i="16"/>
  <c r="H462" i="16"/>
  <c r="J462" i="16"/>
  <c r="L462" i="16"/>
  <c r="S462" i="16"/>
  <c r="U462" i="16"/>
  <c r="Y462" i="16"/>
  <c r="AA462" i="16"/>
  <c r="AE462" i="16"/>
  <c r="AG462" i="16"/>
  <c r="AI462" i="16"/>
  <c r="AK462" i="16"/>
  <c r="AM462" i="16"/>
  <c r="AR462" i="16"/>
  <c r="AV462" i="16"/>
  <c r="B463" i="16"/>
  <c r="H463" i="16"/>
  <c r="J463" i="16"/>
  <c r="L463" i="16"/>
  <c r="S463" i="16"/>
  <c r="U463" i="16"/>
  <c r="Y463" i="16"/>
  <c r="AA463" i="16"/>
  <c r="AE463" i="16"/>
  <c r="AG463" i="16"/>
  <c r="AI463" i="16"/>
  <c r="AK463" i="16"/>
  <c r="AM463" i="16"/>
  <c r="AR463" i="16"/>
  <c r="AV463" i="16"/>
  <c r="B464" i="16"/>
  <c r="H464" i="16"/>
  <c r="J464" i="16"/>
  <c r="L464" i="16"/>
  <c r="S464" i="16"/>
  <c r="U464" i="16"/>
  <c r="Y464" i="16"/>
  <c r="AA464" i="16"/>
  <c r="AE464" i="16"/>
  <c r="AG464" i="16"/>
  <c r="AI464" i="16"/>
  <c r="AK464" i="16"/>
  <c r="AM464" i="16"/>
  <c r="AR464" i="16"/>
  <c r="AV464" i="16"/>
  <c r="B465" i="16"/>
  <c r="H465" i="16"/>
  <c r="J465" i="16"/>
  <c r="L465" i="16"/>
  <c r="S465" i="16"/>
  <c r="U465" i="16"/>
  <c r="Y465" i="16"/>
  <c r="AA465" i="16"/>
  <c r="AE465" i="16"/>
  <c r="AG465" i="16"/>
  <c r="AI465" i="16"/>
  <c r="AK465" i="16"/>
  <c r="AM465" i="16"/>
  <c r="AR465" i="16"/>
  <c r="AV465" i="16"/>
  <c r="B466" i="16"/>
  <c r="H466" i="16"/>
  <c r="J466" i="16"/>
  <c r="L466" i="16"/>
  <c r="S466" i="16"/>
  <c r="U466" i="16"/>
  <c r="Y466" i="16"/>
  <c r="AA466" i="16"/>
  <c r="AE466" i="16"/>
  <c r="AG466" i="16"/>
  <c r="AI466" i="16"/>
  <c r="AK466" i="16"/>
  <c r="AM466" i="16"/>
  <c r="AR466" i="16"/>
  <c r="AV466" i="16"/>
  <c r="B467" i="16"/>
  <c r="H467" i="16"/>
  <c r="J467" i="16"/>
  <c r="L467" i="16"/>
  <c r="S467" i="16"/>
  <c r="U467" i="16"/>
  <c r="Y467" i="16"/>
  <c r="AA467" i="16"/>
  <c r="AE467" i="16"/>
  <c r="AG467" i="16"/>
  <c r="AI467" i="16"/>
  <c r="AK467" i="16"/>
  <c r="AM467" i="16"/>
  <c r="AR467" i="16"/>
  <c r="AV467" i="16"/>
  <c r="B468" i="16"/>
  <c r="H468" i="16"/>
  <c r="J468" i="16"/>
  <c r="L468" i="16"/>
  <c r="S468" i="16"/>
  <c r="U468" i="16"/>
  <c r="Y468" i="16"/>
  <c r="AA468" i="16"/>
  <c r="AE468" i="16"/>
  <c r="AG468" i="16"/>
  <c r="AI468" i="16"/>
  <c r="AK468" i="16"/>
  <c r="AM468" i="16"/>
  <c r="AR468" i="16"/>
  <c r="AV468" i="16"/>
  <c r="B469" i="16"/>
  <c r="H469" i="16"/>
  <c r="J469" i="16"/>
  <c r="L469" i="16"/>
  <c r="S469" i="16"/>
  <c r="U469" i="16"/>
  <c r="Y469" i="16"/>
  <c r="AA469" i="16"/>
  <c r="AE469" i="16"/>
  <c r="AG469" i="16"/>
  <c r="AI469" i="16"/>
  <c r="AK469" i="16"/>
  <c r="AM469" i="16"/>
  <c r="AR469" i="16"/>
  <c r="AV469" i="16"/>
  <c r="B470" i="16"/>
  <c r="H470" i="16"/>
  <c r="J470" i="16"/>
  <c r="L470" i="16"/>
  <c r="S470" i="16"/>
  <c r="U470" i="16"/>
  <c r="Y470" i="16"/>
  <c r="AA470" i="16"/>
  <c r="AE470" i="16"/>
  <c r="AG470" i="16"/>
  <c r="AI470" i="16"/>
  <c r="AK470" i="16"/>
  <c r="AM470" i="16"/>
  <c r="AR470" i="16"/>
  <c r="AV470" i="16"/>
  <c r="B471" i="16"/>
  <c r="H471" i="16"/>
  <c r="J471" i="16"/>
  <c r="L471" i="16"/>
  <c r="S471" i="16"/>
  <c r="U471" i="16"/>
  <c r="Y471" i="16"/>
  <c r="AA471" i="16"/>
  <c r="AE471" i="16"/>
  <c r="AG471" i="16"/>
  <c r="AI471" i="16"/>
  <c r="AK471" i="16"/>
  <c r="AM471" i="16"/>
  <c r="AR471" i="16"/>
  <c r="AV471" i="16"/>
  <c r="B472" i="16"/>
  <c r="H472" i="16"/>
  <c r="J472" i="16"/>
  <c r="L472" i="16"/>
  <c r="S472" i="16"/>
  <c r="U472" i="16"/>
  <c r="Y472" i="16"/>
  <c r="AA472" i="16"/>
  <c r="AE472" i="16"/>
  <c r="AG472" i="16"/>
  <c r="AI472" i="16"/>
  <c r="AK472" i="16"/>
  <c r="AM472" i="16"/>
  <c r="AR472" i="16"/>
  <c r="AV472" i="16"/>
  <c r="B473" i="16"/>
  <c r="H473" i="16"/>
  <c r="J473" i="16"/>
  <c r="L473" i="16"/>
  <c r="S473" i="16"/>
  <c r="U473" i="16"/>
  <c r="Y473" i="16"/>
  <c r="AA473" i="16"/>
  <c r="AE473" i="16"/>
  <c r="AG473" i="16"/>
  <c r="AI473" i="16"/>
  <c r="AK473" i="16"/>
  <c r="AM473" i="16"/>
  <c r="AR473" i="16"/>
  <c r="AV473" i="16"/>
  <c r="B474" i="16"/>
  <c r="H474" i="16"/>
  <c r="J474" i="16"/>
  <c r="L474" i="16"/>
  <c r="S474" i="16"/>
  <c r="U474" i="16"/>
  <c r="Y474" i="16"/>
  <c r="AA474" i="16"/>
  <c r="AE474" i="16"/>
  <c r="AG474" i="16"/>
  <c r="AI474" i="16"/>
  <c r="AK474" i="16"/>
  <c r="AM474" i="16"/>
  <c r="AR474" i="16"/>
  <c r="AV474" i="16"/>
  <c r="B475" i="16"/>
  <c r="H475" i="16"/>
  <c r="J475" i="16"/>
  <c r="L475" i="16"/>
  <c r="S475" i="16"/>
  <c r="U475" i="16"/>
  <c r="Y475" i="16"/>
  <c r="AA475" i="16"/>
  <c r="AE475" i="16"/>
  <c r="AG475" i="16"/>
  <c r="AI475" i="16"/>
  <c r="AK475" i="16"/>
  <c r="AM475" i="16"/>
  <c r="AR475" i="16"/>
  <c r="AV475" i="16"/>
  <c r="B476" i="16"/>
  <c r="H476" i="16"/>
  <c r="J476" i="16"/>
  <c r="L476" i="16"/>
  <c r="S476" i="16"/>
  <c r="U476" i="16"/>
  <c r="Y476" i="16"/>
  <c r="AA476" i="16"/>
  <c r="AE476" i="16"/>
  <c r="AG476" i="16"/>
  <c r="AI476" i="16"/>
  <c r="AK476" i="16"/>
  <c r="AM476" i="16"/>
  <c r="AR476" i="16"/>
  <c r="AV476" i="16"/>
  <c r="B477" i="16"/>
  <c r="H477" i="16"/>
  <c r="J477" i="16"/>
  <c r="L477" i="16"/>
  <c r="S477" i="16"/>
  <c r="U477" i="16"/>
  <c r="Y477" i="16"/>
  <c r="AA477" i="16"/>
  <c r="AE477" i="16"/>
  <c r="AG477" i="16"/>
  <c r="AI477" i="16"/>
  <c r="AK477" i="16"/>
  <c r="AM477" i="16"/>
  <c r="AR477" i="16"/>
  <c r="AV477" i="16"/>
  <c r="B478" i="16"/>
  <c r="H478" i="16"/>
  <c r="J478" i="16"/>
  <c r="L478" i="16"/>
  <c r="S478" i="16"/>
  <c r="U478" i="16"/>
  <c r="Y478" i="16"/>
  <c r="AA478" i="16"/>
  <c r="AE478" i="16"/>
  <c r="AG478" i="16"/>
  <c r="AI478" i="16"/>
  <c r="AK478" i="16"/>
  <c r="AM478" i="16"/>
  <c r="AR478" i="16"/>
  <c r="AV478" i="16"/>
  <c r="B479" i="16"/>
  <c r="H479" i="16"/>
  <c r="J479" i="16"/>
  <c r="L479" i="16"/>
  <c r="S479" i="16"/>
  <c r="U479" i="16"/>
  <c r="Y479" i="16"/>
  <c r="AA479" i="16"/>
  <c r="AE479" i="16"/>
  <c r="AG479" i="16"/>
  <c r="AI479" i="16"/>
  <c r="AK479" i="16"/>
  <c r="AM479" i="16"/>
  <c r="AR479" i="16"/>
  <c r="AV479" i="16"/>
  <c r="B480" i="16"/>
  <c r="H480" i="16"/>
  <c r="J480" i="16"/>
  <c r="L480" i="16"/>
  <c r="S480" i="16"/>
  <c r="U480" i="16"/>
  <c r="Y480" i="16"/>
  <c r="AA480" i="16"/>
  <c r="AE480" i="16"/>
  <c r="AG480" i="16"/>
  <c r="AI480" i="16"/>
  <c r="AK480" i="16"/>
  <c r="AM480" i="16"/>
  <c r="AR480" i="16"/>
  <c r="AV480" i="16"/>
  <c r="B481" i="16"/>
  <c r="H481" i="16"/>
  <c r="J481" i="16"/>
  <c r="L481" i="16"/>
  <c r="S481" i="16"/>
  <c r="U481" i="16"/>
  <c r="Y481" i="16"/>
  <c r="AA481" i="16"/>
  <c r="AE481" i="16"/>
  <c r="AG481" i="16"/>
  <c r="AI481" i="16"/>
  <c r="AK481" i="16"/>
  <c r="AM481" i="16"/>
  <c r="AR481" i="16"/>
  <c r="AV481" i="16"/>
  <c r="B482" i="16"/>
  <c r="H482" i="16"/>
  <c r="J482" i="16"/>
  <c r="L482" i="16"/>
  <c r="S482" i="16"/>
  <c r="U482" i="16"/>
  <c r="Y482" i="16"/>
  <c r="AA482" i="16"/>
  <c r="AE482" i="16"/>
  <c r="AG482" i="16"/>
  <c r="AI482" i="16"/>
  <c r="AK482" i="16"/>
  <c r="AM482" i="16"/>
  <c r="AR482" i="16"/>
  <c r="AV482" i="16"/>
  <c r="B483" i="16"/>
  <c r="H483" i="16"/>
  <c r="J483" i="16"/>
  <c r="L483" i="16"/>
  <c r="S483" i="16"/>
  <c r="U483" i="16"/>
  <c r="Y483" i="16"/>
  <c r="AA483" i="16"/>
  <c r="AE483" i="16"/>
  <c r="AG483" i="16"/>
  <c r="AI483" i="16"/>
  <c r="AK483" i="16"/>
  <c r="AM483" i="16"/>
  <c r="AR483" i="16"/>
  <c r="AV483" i="16"/>
  <c r="B484" i="16"/>
  <c r="H484" i="16"/>
  <c r="J484" i="16"/>
  <c r="L484" i="16"/>
  <c r="S484" i="16"/>
  <c r="U484" i="16"/>
  <c r="Y484" i="16"/>
  <c r="AA484" i="16"/>
  <c r="AE484" i="16"/>
  <c r="AG484" i="16"/>
  <c r="AI484" i="16"/>
  <c r="AK484" i="16"/>
  <c r="AM484" i="16"/>
  <c r="AR484" i="16"/>
  <c r="AV484" i="16"/>
  <c r="B485" i="16"/>
  <c r="H485" i="16"/>
  <c r="J485" i="16"/>
  <c r="L485" i="16"/>
  <c r="S485" i="16"/>
  <c r="U485" i="16"/>
  <c r="Y485" i="16"/>
  <c r="AA485" i="16"/>
  <c r="AE485" i="16"/>
  <c r="AG485" i="16"/>
  <c r="AI485" i="16"/>
  <c r="AK485" i="16"/>
  <c r="AM485" i="16"/>
  <c r="AR485" i="16"/>
  <c r="AV485" i="16"/>
  <c r="B486" i="16"/>
  <c r="H486" i="16"/>
  <c r="J486" i="16"/>
  <c r="L486" i="16"/>
  <c r="S486" i="16"/>
  <c r="U486" i="16"/>
  <c r="Y486" i="16"/>
  <c r="AA486" i="16"/>
  <c r="AE486" i="16"/>
  <c r="AG486" i="16"/>
  <c r="AI486" i="16"/>
  <c r="AK486" i="16"/>
  <c r="AM486" i="16"/>
  <c r="AR486" i="16"/>
  <c r="AV486" i="16"/>
  <c r="B487" i="16"/>
  <c r="H487" i="16"/>
  <c r="J487" i="16"/>
  <c r="L487" i="16"/>
  <c r="S487" i="16"/>
  <c r="U487" i="16"/>
  <c r="Y487" i="16"/>
  <c r="AA487" i="16"/>
  <c r="AE487" i="16"/>
  <c r="AG487" i="16"/>
  <c r="AI487" i="16"/>
  <c r="AK487" i="16"/>
  <c r="AM487" i="16"/>
  <c r="AR487" i="16"/>
  <c r="AV487" i="16"/>
  <c r="B488" i="16"/>
  <c r="H488" i="16"/>
  <c r="J488" i="16"/>
  <c r="L488" i="16"/>
  <c r="S488" i="16"/>
  <c r="U488" i="16"/>
  <c r="Y488" i="16"/>
  <c r="AA488" i="16"/>
  <c r="AE488" i="16"/>
  <c r="AG488" i="16"/>
  <c r="AI488" i="16"/>
  <c r="AK488" i="16"/>
  <c r="AM488" i="16"/>
  <c r="AR488" i="16"/>
  <c r="AV488" i="16"/>
  <c r="B489" i="16"/>
  <c r="H489" i="16"/>
  <c r="J489" i="16"/>
  <c r="L489" i="16"/>
  <c r="S489" i="16"/>
  <c r="U489" i="16"/>
  <c r="Y489" i="16"/>
  <c r="AA489" i="16"/>
  <c r="AE489" i="16"/>
  <c r="AG489" i="16"/>
  <c r="AI489" i="16"/>
  <c r="AK489" i="16"/>
  <c r="AM489" i="16"/>
  <c r="AR489" i="16"/>
  <c r="AV489" i="16"/>
  <c r="B490" i="16"/>
  <c r="H490" i="16"/>
  <c r="J490" i="16"/>
  <c r="L490" i="16"/>
  <c r="S490" i="16"/>
  <c r="U490" i="16"/>
  <c r="Y490" i="16"/>
  <c r="AA490" i="16"/>
  <c r="AE490" i="16"/>
  <c r="AG490" i="16"/>
  <c r="AI490" i="16"/>
  <c r="AK490" i="16"/>
  <c r="AM490" i="16"/>
  <c r="AR490" i="16"/>
  <c r="AV490" i="16"/>
  <c r="B491" i="16"/>
  <c r="H491" i="16"/>
  <c r="J491" i="16"/>
  <c r="L491" i="16"/>
  <c r="S491" i="16"/>
  <c r="U491" i="16"/>
  <c r="Y491" i="16"/>
  <c r="AA491" i="16"/>
  <c r="AE491" i="16"/>
  <c r="AG491" i="16"/>
  <c r="AI491" i="16"/>
  <c r="AK491" i="16"/>
  <c r="AM491" i="16"/>
  <c r="AR491" i="16"/>
  <c r="AV491" i="16"/>
  <c r="B492" i="16"/>
  <c r="H492" i="16"/>
  <c r="J492" i="16"/>
  <c r="L492" i="16"/>
  <c r="S492" i="16"/>
  <c r="U492" i="16"/>
  <c r="Y492" i="16"/>
  <c r="AA492" i="16"/>
  <c r="AE492" i="16"/>
  <c r="AG492" i="16"/>
  <c r="AI492" i="16"/>
  <c r="AK492" i="16"/>
  <c r="AM492" i="16"/>
  <c r="AR492" i="16"/>
  <c r="AV492" i="16"/>
  <c r="B493" i="16"/>
  <c r="H493" i="16"/>
  <c r="J493" i="16"/>
  <c r="L493" i="16"/>
  <c r="S493" i="16"/>
  <c r="U493" i="16"/>
  <c r="Y493" i="16"/>
  <c r="AA493" i="16"/>
  <c r="AE493" i="16"/>
  <c r="AG493" i="16"/>
  <c r="AI493" i="16"/>
  <c r="AK493" i="16"/>
  <c r="AM493" i="16"/>
  <c r="AR493" i="16"/>
  <c r="AV493" i="16"/>
  <c r="B494" i="16"/>
  <c r="H494" i="16"/>
  <c r="J494" i="16"/>
  <c r="L494" i="16"/>
  <c r="S494" i="16"/>
  <c r="U494" i="16"/>
  <c r="Y494" i="16"/>
  <c r="AA494" i="16"/>
  <c r="AE494" i="16"/>
  <c r="AG494" i="16"/>
  <c r="AI494" i="16"/>
  <c r="AK494" i="16"/>
  <c r="AM494" i="16"/>
  <c r="AR494" i="16"/>
  <c r="AV494" i="16"/>
  <c r="B495" i="16"/>
  <c r="H495" i="16"/>
  <c r="J495" i="16"/>
  <c r="L495" i="16"/>
  <c r="S495" i="16"/>
  <c r="U495" i="16"/>
  <c r="Y495" i="16"/>
  <c r="AA495" i="16"/>
  <c r="AE495" i="16"/>
  <c r="AG495" i="16"/>
  <c r="AI495" i="16"/>
  <c r="AK495" i="16"/>
  <c r="AM495" i="16"/>
  <c r="AR495" i="16"/>
  <c r="AV495" i="16"/>
  <c r="B496" i="16"/>
  <c r="H496" i="16"/>
  <c r="J496" i="16"/>
  <c r="L496" i="16"/>
  <c r="S496" i="16"/>
  <c r="U496" i="16"/>
  <c r="Y496" i="16"/>
  <c r="AA496" i="16"/>
  <c r="AE496" i="16"/>
  <c r="AG496" i="16"/>
  <c r="AI496" i="16"/>
  <c r="AK496" i="16"/>
  <c r="AM496" i="16"/>
  <c r="AR496" i="16"/>
  <c r="AV496" i="16"/>
  <c r="B497" i="16"/>
  <c r="H497" i="16"/>
  <c r="J497" i="16"/>
  <c r="L497" i="16"/>
  <c r="S497" i="16"/>
  <c r="U497" i="16"/>
  <c r="Y497" i="16"/>
  <c r="AA497" i="16"/>
  <c r="AE497" i="16"/>
  <c r="AG497" i="16"/>
  <c r="AI497" i="16"/>
  <c r="AK497" i="16"/>
  <c r="AM497" i="16"/>
  <c r="AR497" i="16"/>
  <c r="AV497" i="16"/>
  <c r="B7" i="8"/>
  <c r="M7" i="8"/>
  <c r="Q7" i="8"/>
  <c r="S7" i="8"/>
  <c r="U7" i="8"/>
  <c r="AD7" i="8"/>
  <c r="AJ7" i="8"/>
  <c r="AN7" i="8"/>
  <c r="AQ7" i="8"/>
  <c r="AU7" i="8"/>
  <c r="B8" i="8"/>
  <c r="M8" i="8"/>
  <c r="Q8" i="8"/>
  <c r="S8" i="8"/>
  <c r="U8" i="8"/>
  <c r="AD8" i="8"/>
  <c r="AJ8" i="8"/>
  <c r="AN8" i="8"/>
  <c r="AQ8" i="8"/>
  <c r="AU8" i="8"/>
  <c r="B9" i="8"/>
  <c r="M9" i="8"/>
  <c r="Q9" i="8"/>
  <c r="S9" i="8"/>
  <c r="U9" i="8"/>
  <c r="AD9" i="8"/>
  <c r="AJ9" i="8"/>
  <c r="AN9" i="8"/>
  <c r="AQ9" i="8"/>
  <c r="AU9" i="8"/>
  <c r="B10" i="8"/>
  <c r="M10" i="8"/>
  <c r="Q10" i="8"/>
  <c r="S10" i="8"/>
  <c r="U10" i="8"/>
  <c r="AD10" i="8"/>
  <c r="AJ10" i="8"/>
  <c r="AN10" i="8"/>
  <c r="AQ10" i="8"/>
  <c r="AU10" i="8"/>
  <c r="B11" i="8"/>
  <c r="M11" i="8"/>
  <c r="Q11" i="8"/>
  <c r="S11" i="8"/>
  <c r="U11" i="8"/>
  <c r="AD11" i="8"/>
  <c r="AJ11" i="8"/>
  <c r="AN11" i="8"/>
  <c r="AQ11" i="8"/>
  <c r="AU11" i="8"/>
  <c r="B12" i="8"/>
  <c r="M12" i="8"/>
  <c r="Q12" i="8"/>
  <c r="S12" i="8"/>
  <c r="U12" i="8"/>
  <c r="AD12" i="8"/>
  <c r="AJ12" i="8"/>
  <c r="AN12" i="8"/>
  <c r="AQ12" i="8"/>
  <c r="AU12" i="8"/>
  <c r="B13" i="8"/>
  <c r="M13" i="8"/>
  <c r="Q13" i="8"/>
  <c r="S13" i="8"/>
  <c r="U13" i="8"/>
  <c r="AD13" i="8"/>
  <c r="AJ13" i="8"/>
  <c r="AN13" i="8"/>
  <c r="AQ13" i="8"/>
  <c r="AU13" i="8"/>
  <c r="B14" i="8"/>
  <c r="M14" i="8"/>
  <c r="Q14" i="8"/>
  <c r="S14" i="8"/>
  <c r="U14" i="8"/>
  <c r="AD14" i="8"/>
  <c r="AJ14" i="8"/>
  <c r="AN14" i="8"/>
  <c r="AQ14" i="8"/>
  <c r="AU14" i="8"/>
  <c r="B15" i="8"/>
  <c r="M15" i="8"/>
  <c r="Q15" i="8"/>
  <c r="S15" i="8"/>
  <c r="U15" i="8"/>
  <c r="AD15" i="8"/>
  <c r="AJ15" i="8"/>
  <c r="AN15" i="8"/>
  <c r="AQ15" i="8"/>
  <c r="AU15" i="8"/>
  <c r="B16" i="8"/>
  <c r="M16" i="8"/>
  <c r="Q16" i="8"/>
  <c r="S16" i="8"/>
  <c r="U16" i="8"/>
  <c r="AD16" i="8"/>
  <c r="AJ16" i="8"/>
  <c r="AN16" i="8"/>
  <c r="AQ16" i="8"/>
  <c r="AU16" i="8"/>
  <c r="B17" i="8"/>
  <c r="M17" i="8"/>
  <c r="Q17" i="8"/>
  <c r="S17" i="8"/>
  <c r="U17" i="8"/>
  <c r="AD17" i="8"/>
  <c r="AJ17" i="8"/>
  <c r="AN17" i="8"/>
  <c r="AQ17" i="8"/>
  <c r="AU17" i="8"/>
  <c r="B18" i="8"/>
  <c r="M18" i="8"/>
  <c r="Q18" i="8"/>
  <c r="S18" i="8"/>
  <c r="U18" i="8"/>
  <c r="AD18" i="8"/>
  <c r="AJ18" i="8"/>
  <c r="AN18" i="8"/>
  <c r="AQ18" i="8"/>
  <c r="AU18" i="8"/>
  <c r="B19" i="8"/>
  <c r="M19" i="8"/>
  <c r="Q19" i="8"/>
  <c r="S19" i="8"/>
  <c r="U19" i="8"/>
  <c r="AD19" i="8"/>
  <c r="AJ19" i="8"/>
  <c r="AN19" i="8"/>
  <c r="AQ19" i="8"/>
  <c r="AU19" i="8"/>
  <c r="B20" i="8"/>
  <c r="M20" i="8"/>
  <c r="Q20" i="8"/>
  <c r="S20" i="8"/>
  <c r="U20" i="8"/>
  <c r="AD20" i="8"/>
  <c r="AJ20" i="8"/>
  <c r="AN20" i="8"/>
  <c r="AQ20" i="8"/>
  <c r="AU20" i="8"/>
  <c r="B21" i="8"/>
  <c r="M21" i="8"/>
  <c r="Q21" i="8"/>
  <c r="S21" i="8"/>
  <c r="U21" i="8"/>
  <c r="AD21" i="8"/>
  <c r="AJ21" i="8"/>
  <c r="AN21" i="8"/>
  <c r="AQ21" i="8"/>
  <c r="AU21" i="8"/>
  <c r="B22" i="8"/>
  <c r="M22" i="8"/>
  <c r="Q22" i="8"/>
  <c r="S22" i="8"/>
  <c r="U22" i="8"/>
  <c r="AD22" i="8"/>
  <c r="AJ22" i="8"/>
  <c r="AN22" i="8"/>
  <c r="AQ22" i="8"/>
  <c r="AU22" i="8"/>
  <c r="B23" i="8"/>
  <c r="M23" i="8"/>
  <c r="Q23" i="8"/>
  <c r="S23" i="8"/>
  <c r="U23" i="8"/>
  <c r="AD23" i="8"/>
  <c r="AJ23" i="8"/>
  <c r="AN23" i="8"/>
  <c r="AQ23" i="8"/>
  <c r="AU23" i="8"/>
  <c r="B24" i="8"/>
  <c r="M24" i="8"/>
  <c r="Q24" i="8"/>
  <c r="S24" i="8"/>
  <c r="U24" i="8"/>
  <c r="AD24" i="8"/>
  <c r="AJ24" i="8"/>
  <c r="AN24" i="8"/>
  <c r="AQ24" i="8"/>
  <c r="AU24" i="8"/>
  <c r="B25" i="8"/>
  <c r="M25" i="8"/>
  <c r="Q25" i="8"/>
  <c r="S25" i="8"/>
  <c r="U25" i="8"/>
  <c r="AD25" i="8"/>
  <c r="AJ25" i="8"/>
  <c r="AN25" i="8"/>
  <c r="AQ25" i="8"/>
  <c r="AU25" i="8"/>
  <c r="B26" i="8"/>
  <c r="M26" i="8"/>
  <c r="Q26" i="8"/>
  <c r="S26" i="8"/>
  <c r="U26" i="8"/>
  <c r="AD26" i="8"/>
  <c r="AJ26" i="8"/>
  <c r="AN26" i="8"/>
  <c r="AQ26" i="8"/>
  <c r="AU26" i="8"/>
  <c r="B27" i="8"/>
  <c r="M27" i="8"/>
  <c r="Q27" i="8"/>
  <c r="S27" i="8"/>
  <c r="U27" i="8"/>
  <c r="AD27" i="8"/>
  <c r="AJ27" i="8"/>
  <c r="AN27" i="8"/>
  <c r="AQ27" i="8"/>
  <c r="AU27" i="8"/>
  <c r="B28" i="8"/>
  <c r="M28" i="8"/>
  <c r="Q28" i="8"/>
  <c r="S28" i="8"/>
  <c r="U28" i="8"/>
  <c r="AD28" i="8"/>
  <c r="AJ28" i="8"/>
  <c r="AN28" i="8"/>
  <c r="AQ28" i="8"/>
  <c r="AU28" i="8"/>
  <c r="B29" i="8"/>
  <c r="M29" i="8"/>
  <c r="Q29" i="8"/>
  <c r="S29" i="8"/>
  <c r="U29" i="8"/>
  <c r="AD29" i="8"/>
  <c r="AJ29" i="8"/>
  <c r="AN29" i="8"/>
  <c r="AQ29" i="8"/>
  <c r="AU29" i="8"/>
  <c r="B30" i="8"/>
  <c r="M30" i="8"/>
  <c r="Q30" i="8"/>
  <c r="S30" i="8"/>
  <c r="U30" i="8"/>
  <c r="AD30" i="8"/>
  <c r="AJ30" i="8"/>
  <c r="AN30" i="8"/>
  <c r="AQ30" i="8"/>
  <c r="AU30" i="8"/>
  <c r="B31" i="8"/>
  <c r="M31" i="8"/>
  <c r="Q31" i="8"/>
  <c r="S31" i="8"/>
  <c r="U31" i="8"/>
  <c r="AD31" i="8"/>
  <c r="AJ31" i="8"/>
  <c r="AN31" i="8"/>
  <c r="AQ31" i="8"/>
  <c r="AU31" i="8"/>
  <c r="B32" i="8"/>
  <c r="M32" i="8"/>
  <c r="Q32" i="8"/>
  <c r="S32" i="8"/>
  <c r="U32" i="8"/>
  <c r="AD32" i="8"/>
  <c r="AJ32" i="8"/>
  <c r="AN32" i="8"/>
  <c r="AQ32" i="8"/>
  <c r="AU32" i="8"/>
  <c r="B33" i="8"/>
  <c r="M33" i="8"/>
  <c r="Q33" i="8"/>
  <c r="S33" i="8"/>
  <c r="U33" i="8"/>
  <c r="AD33" i="8"/>
  <c r="AJ33" i="8"/>
  <c r="AN33" i="8"/>
  <c r="AQ33" i="8"/>
  <c r="AU33" i="8"/>
  <c r="B34" i="8"/>
  <c r="M34" i="8"/>
  <c r="Q34" i="8"/>
  <c r="S34" i="8"/>
  <c r="U34" i="8"/>
  <c r="AD34" i="8"/>
  <c r="AJ34" i="8"/>
  <c r="AN34" i="8"/>
  <c r="AQ34" i="8"/>
  <c r="AU34" i="8"/>
  <c r="B35" i="8"/>
  <c r="M35" i="8"/>
  <c r="Q35" i="8"/>
  <c r="S35" i="8"/>
  <c r="U35" i="8"/>
  <c r="AD35" i="8"/>
  <c r="AJ35" i="8"/>
  <c r="AN35" i="8"/>
  <c r="AQ35" i="8"/>
  <c r="AU35" i="8"/>
  <c r="B36" i="8"/>
  <c r="M36" i="8"/>
  <c r="Q36" i="8"/>
  <c r="S36" i="8"/>
  <c r="U36" i="8"/>
  <c r="AD36" i="8"/>
  <c r="AJ36" i="8"/>
  <c r="AN36" i="8"/>
  <c r="AQ36" i="8"/>
  <c r="AU36" i="8"/>
  <c r="B37" i="8"/>
  <c r="M37" i="8"/>
  <c r="Q37" i="8"/>
  <c r="S37" i="8"/>
  <c r="U37" i="8"/>
  <c r="AD37" i="8"/>
  <c r="AJ37" i="8"/>
  <c r="AN37" i="8"/>
  <c r="AQ37" i="8"/>
  <c r="AU37" i="8"/>
  <c r="B38" i="8"/>
  <c r="M38" i="8"/>
  <c r="Q38" i="8"/>
  <c r="S38" i="8"/>
  <c r="U38" i="8"/>
  <c r="AD38" i="8"/>
  <c r="AJ38" i="8"/>
  <c r="AN38" i="8"/>
  <c r="AQ38" i="8"/>
  <c r="AU38" i="8"/>
  <c r="B39" i="8"/>
  <c r="M39" i="8"/>
  <c r="Q39" i="8"/>
  <c r="S39" i="8"/>
  <c r="U39" i="8"/>
  <c r="AD39" i="8"/>
  <c r="AJ39" i="8"/>
  <c r="AN39" i="8"/>
  <c r="AQ39" i="8"/>
  <c r="AU39" i="8"/>
  <c r="B40" i="8"/>
  <c r="M40" i="8"/>
  <c r="Q40" i="8"/>
  <c r="S40" i="8"/>
  <c r="U40" i="8"/>
  <c r="AD40" i="8"/>
  <c r="AJ40" i="8"/>
  <c r="AN40" i="8"/>
  <c r="AQ40" i="8"/>
  <c r="AU40" i="8"/>
  <c r="B41" i="8"/>
  <c r="M41" i="8"/>
  <c r="Q41" i="8"/>
  <c r="S41" i="8"/>
  <c r="U41" i="8"/>
  <c r="AD41" i="8"/>
  <c r="AJ41" i="8"/>
  <c r="AN41" i="8"/>
  <c r="AQ41" i="8"/>
  <c r="AU41" i="8"/>
  <c r="B42" i="8"/>
  <c r="M42" i="8"/>
  <c r="Q42" i="8"/>
  <c r="S42" i="8"/>
  <c r="U42" i="8"/>
  <c r="AD42" i="8"/>
  <c r="AJ42" i="8"/>
  <c r="AN42" i="8"/>
  <c r="AQ42" i="8"/>
  <c r="AU42" i="8"/>
  <c r="B43" i="8"/>
  <c r="M43" i="8"/>
  <c r="Q43" i="8"/>
  <c r="S43" i="8"/>
  <c r="U43" i="8"/>
  <c r="AD43" i="8"/>
  <c r="AJ43" i="8"/>
  <c r="AN43" i="8"/>
  <c r="AQ43" i="8"/>
  <c r="AU43" i="8"/>
  <c r="B44" i="8"/>
  <c r="M44" i="8"/>
  <c r="Q44" i="8"/>
  <c r="S44" i="8"/>
  <c r="U44" i="8"/>
  <c r="AD44" i="8"/>
  <c r="AJ44" i="8"/>
  <c r="AN44" i="8"/>
  <c r="AQ44" i="8"/>
  <c r="AU44" i="8"/>
  <c r="B45" i="8"/>
  <c r="M45" i="8"/>
  <c r="Q45" i="8"/>
  <c r="S45" i="8"/>
  <c r="U45" i="8"/>
  <c r="AD45" i="8"/>
  <c r="AJ45" i="8"/>
  <c r="AN45" i="8"/>
  <c r="AQ45" i="8"/>
  <c r="AU45" i="8"/>
  <c r="B46" i="8"/>
  <c r="M46" i="8"/>
  <c r="Q46" i="8"/>
  <c r="S46" i="8"/>
  <c r="U46" i="8"/>
  <c r="AD46" i="8"/>
  <c r="AJ46" i="8"/>
  <c r="AN46" i="8"/>
  <c r="AQ46" i="8"/>
  <c r="AU46" i="8"/>
  <c r="B47" i="8"/>
  <c r="M47" i="8"/>
  <c r="Q47" i="8"/>
  <c r="S47" i="8"/>
  <c r="U47" i="8"/>
  <c r="AD47" i="8"/>
  <c r="AJ47" i="8"/>
  <c r="AN47" i="8"/>
  <c r="AQ47" i="8"/>
  <c r="AU47" i="8"/>
  <c r="B48" i="8"/>
  <c r="M48" i="8"/>
  <c r="Q48" i="8"/>
  <c r="S48" i="8"/>
  <c r="U48" i="8"/>
  <c r="AD48" i="8"/>
  <c r="AJ48" i="8"/>
  <c r="AN48" i="8"/>
  <c r="AQ48" i="8"/>
  <c r="AU48" i="8"/>
  <c r="B49" i="8"/>
  <c r="M49" i="8"/>
  <c r="Q49" i="8"/>
  <c r="S49" i="8"/>
  <c r="U49" i="8"/>
  <c r="AD49" i="8"/>
  <c r="AJ49" i="8"/>
  <c r="AN49" i="8"/>
  <c r="AQ49" i="8"/>
  <c r="AU49" i="8"/>
  <c r="B50" i="8"/>
  <c r="M50" i="8"/>
  <c r="Q50" i="8"/>
  <c r="S50" i="8"/>
  <c r="U50" i="8"/>
  <c r="AD50" i="8"/>
  <c r="AJ50" i="8"/>
  <c r="AN50" i="8"/>
  <c r="AQ50" i="8"/>
  <c r="AU50" i="8"/>
  <c r="B51" i="8"/>
  <c r="M51" i="8"/>
  <c r="Q51" i="8"/>
  <c r="S51" i="8"/>
  <c r="U51" i="8"/>
  <c r="AD51" i="8"/>
  <c r="AJ51" i="8"/>
  <c r="AN51" i="8"/>
  <c r="AQ51" i="8"/>
  <c r="AU51" i="8"/>
  <c r="B52" i="8"/>
  <c r="M52" i="8"/>
  <c r="Q52" i="8"/>
  <c r="S52" i="8"/>
  <c r="U52" i="8"/>
  <c r="AD52" i="8"/>
  <c r="AJ52" i="8"/>
  <c r="AN52" i="8"/>
  <c r="AQ52" i="8"/>
  <c r="AU52" i="8"/>
  <c r="B53" i="8"/>
  <c r="M53" i="8"/>
  <c r="Q53" i="8"/>
  <c r="S53" i="8"/>
  <c r="U53" i="8"/>
  <c r="AD53" i="8"/>
  <c r="AJ53" i="8"/>
  <c r="AN53" i="8"/>
  <c r="AQ53" i="8"/>
  <c r="AU53" i="8"/>
  <c r="B54" i="8"/>
  <c r="M54" i="8"/>
  <c r="Q54" i="8"/>
  <c r="S54" i="8"/>
  <c r="U54" i="8"/>
  <c r="AD54" i="8"/>
  <c r="AJ54" i="8"/>
  <c r="AN54" i="8"/>
  <c r="AQ54" i="8"/>
  <c r="AU54" i="8"/>
  <c r="B55" i="8"/>
  <c r="M55" i="8"/>
  <c r="Q55" i="8"/>
  <c r="S55" i="8"/>
  <c r="U55" i="8"/>
  <c r="AD55" i="8"/>
  <c r="AJ55" i="8"/>
  <c r="AN55" i="8"/>
  <c r="AQ55" i="8"/>
  <c r="AU55" i="8"/>
  <c r="B56" i="8"/>
  <c r="M56" i="8"/>
  <c r="Q56" i="8"/>
  <c r="S56" i="8"/>
  <c r="U56" i="8"/>
  <c r="AD56" i="8"/>
  <c r="AJ56" i="8"/>
  <c r="AN56" i="8"/>
  <c r="AQ56" i="8"/>
  <c r="AU56" i="8"/>
  <c r="B57" i="8"/>
  <c r="M57" i="8"/>
  <c r="Q57" i="8"/>
  <c r="S57" i="8"/>
  <c r="U57" i="8"/>
  <c r="AD57" i="8"/>
  <c r="AJ57" i="8"/>
  <c r="AN57" i="8"/>
  <c r="AQ57" i="8"/>
  <c r="AU57" i="8"/>
  <c r="B58" i="8"/>
  <c r="M58" i="8"/>
  <c r="Q58" i="8"/>
  <c r="S58" i="8"/>
  <c r="U58" i="8"/>
  <c r="AD58" i="8"/>
  <c r="AJ58" i="8"/>
  <c r="AN58" i="8"/>
  <c r="AQ58" i="8"/>
  <c r="AU58" i="8"/>
  <c r="B59" i="8"/>
  <c r="M59" i="8"/>
  <c r="Q59" i="8"/>
  <c r="S59" i="8"/>
  <c r="U59" i="8"/>
  <c r="AD59" i="8"/>
  <c r="AJ59" i="8"/>
  <c r="AN59" i="8"/>
  <c r="AQ59" i="8"/>
  <c r="AU59" i="8"/>
  <c r="B60" i="8"/>
  <c r="M60" i="8"/>
  <c r="Q60" i="8"/>
  <c r="S60" i="8"/>
  <c r="U60" i="8"/>
  <c r="AD60" i="8"/>
  <c r="AJ60" i="8"/>
  <c r="AN60" i="8"/>
  <c r="AQ60" i="8"/>
  <c r="AU60" i="8"/>
  <c r="B61" i="8"/>
  <c r="M61" i="8"/>
  <c r="Q61" i="8"/>
  <c r="S61" i="8"/>
  <c r="U61" i="8"/>
  <c r="AD61" i="8"/>
  <c r="AJ61" i="8"/>
  <c r="AN61" i="8"/>
  <c r="AQ61" i="8"/>
  <c r="AU61" i="8"/>
  <c r="B62" i="8"/>
  <c r="M62" i="8"/>
  <c r="Q62" i="8"/>
  <c r="S62" i="8"/>
  <c r="U62" i="8"/>
  <c r="AD62" i="8"/>
  <c r="AJ62" i="8"/>
  <c r="AN62" i="8"/>
  <c r="AQ62" i="8"/>
  <c r="AU62" i="8"/>
  <c r="B63" i="8"/>
  <c r="M63" i="8"/>
  <c r="Q63" i="8"/>
  <c r="S63" i="8"/>
  <c r="U63" i="8"/>
  <c r="AD63" i="8"/>
  <c r="AJ63" i="8"/>
  <c r="AN63" i="8"/>
  <c r="AQ63" i="8"/>
  <c r="AU63" i="8"/>
  <c r="B64" i="8"/>
  <c r="M64" i="8"/>
  <c r="Q64" i="8"/>
  <c r="S64" i="8"/>
  <c r="U64" i="8"/>
  <c r="AD64" i="8"/>
  <c r="AJ64" i="8"/>
  <c r="AN64" i="8"/>
  <c r="AQ64" i="8"/>
  <c r="AU64" i="8"/>
  <c r="B65" i="8"/>
  <c r="M65" i="8"/>
  <c r="Q65" i="8"/>
  <c r="S65" i="8"/>
  <c r="U65" i="8"/>
  <c r="AD65" i="8"/>
  <c r="AJ65" i="8"/>
  <c r="AN65" i="8"/>
  <c r="AQ65" i="8"/>
  <c r="AU65" i="8"/>
  <c r="B66" i="8"/>
  <c r="M66" i="8"/>
  <c r="Q66" i="8"/>
  <c r="S66" i="8"/>
  <c r="U66" i="8"/>
  <c r="AD66" i="8"/>
  <c r="AJ66" i="8"/>
  <c r="AN66" i="8"/>
  <c r="AQ66" i="8"/>
  <c r="AU66" i="8"/>
  <c r="B67" i="8"/>
  <c r="M67" i="8"/>
  <c r="Q67" i="8"/>
  <c r="S67" i="8"/>
  <c r="U67" i="8"/>
  <c r="AD67" i="8"/>
  <c r="AJ67" i="8"/>
  <c r="AN67" i="8"/>
  <c r="AQ67" i="8"/>
  <c r="AU67" i="8"/>
  <c r="B68" i="8"/>
  <c r="M68" i="8"/>
  <c r="Q68" i="8"/>
  <c r="S68" i="8"/>
  <c r="U68" i="8"/>
  <c r="AD68" i="8"/>
  <c r="AJ68" i="8"/>
  <c r="AN68" i="8"/>
  <c r="AQ68" i="8"/>
  <c r="AU68" i="8"/>
  <c r="B69" i="8"/>
  <c r="M69" i="8"/>
  <c r="Q69" i="8"/>
  <c r="S69" i="8"/>
  <c r="U69" i="8"/>
  <c r="AD69" i="8"/>
  <c r="AJ69" i="8"/>
  <c r="AN69" i="8"/>
  <c r="AQ69" i="8"/>
  <c r="AU69" i="8"/>
  <c r="B70" i="8"/>
  <c r="M70" i="8"/>
  <c r="Q70" i="8"/>
  <c r="S70" i="8"/>
  <c r="U70" i="8"/>
  <c r="AD70" i="8"/>
  <c r="AJ70" i="8"/>
  <c r="AN70" i="8"/>
  <c r="AQ70" i="8"/>
  <c r="AU70" i="8"/>
  <c r="B71" i="8"/>
  <c r="M71" i="8"/>
  <c r="Q71" i="8"/>
  <c r="S71" i="8"/>
  <c r="U71" i="8"/>
  <c r="AD71" i="8"/>
  <c r="AJ71" i="8"/>
  <c r="AN71" i="8"/>
  <c r="AQ71" i="8"/>
  <c r="AU71" i="8"/>
  <c r="B72" i="8"/>
  <c r="M72" i="8"/>
  <c r="Q72" i="8"/>
  <c r="S72" i="8"/>
  <c r="U72" i="8"/>
  <c r="AD72" i="8"/>
  <c r="AJ72" i="8"/>
  <c r="AN72" i="8"/>
  <c r="AQ72" i="8"/>
  <c r="AU72" i="8"/>
  <c r="B73" i="8"/>
  <c r="M73" i="8"/>
  <c r="Q73" i="8"/>
  <c r="S73" i="8"/>
  <c r="U73" i="8"/>
  <c r="AD73" i="8"/>
  <c r="AJ73" i="8"/>
  <c r="AN73" i="8"/>
  <c r="AQ73" i="8"/>
  <c r="AU73" i="8"/>
  <c r="B74" i="8"/>
  <c r="M74" i="8"/>
  <c r="Q74" i="8"/>
  <c r="S74" i="8"/>
  <c r="U74" i="8"/>
  <c r="AD74" i="8"/>
  <c r="AJ74" i="8"/>
  <c r="AN74" i="8"/>
  <c r="AQ74" i="8"/>
  <c r="AU74" i="8"/>
  <c r="B75" i="8"/>
  <c r="M75" i="8"/>
  <c r="Q75" i="8"/>
  <c r="S75" i="8"/>
  <c r="U75" i="8"/>
  <c r="AD75" i="8"/>
  <c r="AJ75" i="8"/>
  <c r="AN75" i="8"/>
  <c r="AQ75" i="8"/>
  <c r="AU75" i="8"/>
  <c r="B76" i="8"/>
  <c r="M76" i="8"/>
  <c r="Q76" i="8"/>
  <c r="S76" i="8"/>
  <c r="U76" i="8"/>
  <c r="AD76" i="8"/>
  <c r="AJ76" i="8"/>
  <c r="AN76" i="8"/>
  <c r="AQ76" i="8"/>
  <c r="AU76" i="8"/>
  <c r="B77" i="8"/>
  <c r="M77" i="8"/>
  <c r="Q77" i="8"/>
  <c r="S77" i="8"/>
  <c r="U77" i="8"/>
  <c r="AD77" i="8"/>
  <c r="AJ77" i="8"/>
  <c r="AN77" i="8"/>
  <c r="AQ77" i="8"/>
  <c r="AU77" i="8"/>
  <c r="B78" i="8"/>
  <c r="M78" i="8"/>
  <c r="Q78" i="8"/>
  <c r="S78" i="8"/>
  <c r="U78" i="8"/>
  <c r="AD78" i="8"/>
  <c r="AJ78" i="8"/>
  <c r="AN78" i="8"/>
  <c r="AQ78" i="8"/>
  <c r="AU78" i="8"/>
  <c r="B79" i="8"/>
  <c r="M79" i="8"/>
  <c r="Q79" i="8"/>
  <c r="S79" i="8"/>
  <c r="U79" i="8"/>
  <c r="AD79" i="8"/>
  <c r="AJ79" i="8"/>
  <c r="AN79" i="8"/>
  <c r="AQ79" i="8"/>
  <c r="AU79" i="8"/>
  <c r="B80" i="8"/>
  <c r="M80" i="8"/>
  <c r="Q80" i="8"/>
  <c r="S80" i="8"/>
  <c r="U80" i="8"/>
  <c r="AD80" i="8"/>
  <c r="AJ80" i="8"/>
  <c r="AN80" i="8"/>
  <c r="AQ80" i="8"/>
  <c r="AU80" i="8"/>
  <c r="B81" i="8"/>
  <c r="M81" i="8"/>
  <c r="Q81" i="8"/>
  <c r="S81" i="8"/>
  <c r="U81" i="8"/>
  <c r="AD81" i="8"/>
  <c r="AJ81" i="8"/>
  <c r="AN81" i="8"/>
  <c r="AQ81" i="8"/>
  <c r="AU81" i="8"/>
  <c r="B82" i="8"/>
  <c r="M82" i="8"/>
  <c r="Q82" i="8"/>
  <c r="S82" i="8"/>
  <c r="U82" i="8"/>
  <c r="AD82" i="8"/>
  <c r="AJ82" i="8"/>
  <c r="AN82" i="8"/>
  <c r="AQ82" i="8"/>
  <c r="AU82" i="8"/>
  <c r="B83" i="8"/>
  <c r="M83" i="8"/>
  <c r="Q83" i="8"/>
  <c r="S83" i="8"/>
  <c r="U83" i="8"/>
  <c r="AD83" i="8"/>
  <c r="AJ83" i="8"/>
  <c r="AN83" i="8"/>
  <c r="AQ83" i="8"/>
  <c r="AU83" i="8"/>
  <c r="B84" i="8"/>
  <c r="M84" i="8"/>
  <c r="Q84" i="8"/>
  <c r="S84" i="8"/>
  <c r="U84" i="8"/>
  <c r="AD84" i="8"/>
  <c r="AJ84" i="8"/>
  <c r="AN84" i="8"/>
  <c r="AQ84" i="8"/>
  <c r="AU84" i="8"/>
  <c r="B85" i="8"/>
  <c r="M85" i="8"/>
  <c r="Q85" i="8"/>
  <c r="S85" i="8"/>
  <c r="U85" i="8"/>
  <c r="AD85" i="8"/>
  <c r="AJ85" i="8"/>
  <c r="AN85" i="8"/>
  <c r="AQ85" i="8"/>
  <c r="AU85" i="8"/>
  <c r="B86" i="8"/>
  <c r="M86" i="8"/>
  <c r="Q86" i="8"/>
  <c r="S86" i="8"/>
  <c r="U86" i="8"/>
  <c r="AD86" i="8"/>
  <c r="AJ86" i="8"/>
  <c r="AN86" i="8"/>
  <c r="AQ86" i="8"/>
  <c r="AU86" i="8"/>
  <c r="B87" i="8"/>
  <c r="M87" i="8"/>
  <c r="Q87" i="8"/>
  <c r="S87" i="8"/>
  <c r="U87" i="8"/>
  <c r="AD87" i="8"/>
  <c r="AJ87" i="8"/>
  <c r="AN87" i="8"/>
  <c r="AQ87" i="8"/>
  <c r="AU87" i="8"/>
  <c r="B88" i="8"/>
  <c r="M88" i="8"/>
  <c r="Q88" i="8"/>
  <c r="S88" i="8"/>
  <c r="U88" i="8"/>
  <c r="AD88" i="8"/>
  <c r="AJ88" i="8"/>
  <c r="AN88" i="8"/>
  <c r="AQ88" i="8"/>
  <c r="AU88" i="8"/>
  <c r="B89" i="8"/>
  <c r="M89" i="8"/>
  <c r="Q89" i="8"/>
  <c r="S89" i="8"/>
  <c r="U89" i="8"/>
  <c r="AD89" i="8"/>
  <c r="AJ89" i="8"/>
  <c r="AN89" i="8"/>
  <c r="AQ89" i="8"/>
  <c r="AU89" i="8"/>
  <c r="B90" i="8"/>
  <c r="M90" i="8"/>
  <c r="Q90" i="8"/>
  <c r="S90" i="8"/>
  <c r="U90" i="8"/>
  <c r="AD90" i="8"/>
  <c r="AJ90" i="8"/>
  <c r="AN90" i="8"/>
  <c r="AQ90" i="8"/>
  <c r="AU90" i="8"/>
  <c r="B91" i="8"/>
  <c r="M91" i="8"/>
  <c r="Q91" i="8"/>
  <c r="S91" i="8"/>
  <c r="U91" i="8"/>
  <c r="AD91" i="8"/>
  <c r="AJ91" i="8"/>
  <c r="AN91" i="8"/>
  <c r="AQ91" i="8"/>
  <c r="AU91" i="8"/>
  <c r="B92" i="8"/>
  <c r="M92" i="8"/>
  <c r="Q92" i="8"/>
  <c r="S92" i="8"/>
  <c r="U92" i="8"/>
  <c r="AD92" i="8"/>
  <c r="AJ92" i="8"/>
  <c r="AN92" i="8"/>
  <c r="AQ92" i="8"/>
  <c r="AU92" i="8"/>
  <c r="B93" i="8"/>
  <c r="M93" i="8"/>
  <c r="Q93" i="8"/>
  <c r="S93" i="8"/>
  <c r="U93" i="8"/>
  <c r="AD93" i="8"/>
  <c r="AJ93" i="8"/>
  <c r="AN93" i="8"/>
  <c r="AQ93" i="8"/>
  <c r="AU93" i="8"/>
  <c r="B94" i="8"/>
  <c r="M94" i="8"/>
  <c r="Q94" i="8"/>
  <c r="S94" i="8"/>
  <c r="U94" i="8"/>
  <c r="AD94" i="8"/>
  <c r="AJ94" i="8"/>
  <c r="AN94" i="8"/>
  <c r="AQ94" i="8"/>
  <c r="AU94" i="8"/>
  <c r="B95" i="8"/>
  <c r="M95" i="8"/>
  <c r="Q95" i="8"/>
  <c r="S95" i="8"/>
  <c r="U95" i="8"/>
  <c r="AD95" i="8"/>
  <c r="AJ95" i="8"/>
  <c r="AN95" i="8"/>
  <c r="AQ95" i="8"/>
  <c r="AU95" i="8"/>
  <c r="B96" i="8"/>
  <c r="M96" i="8"/>
  <c r="Q96" i="8"/>
  <c r="S96" i="8"/>
  <c r="U96" i="8"/>
  <c r="AD96" i="8"/>
  <c r="AJ96" i="8"/>
  <c r="AN96" i="8"/>
  <c r="AQ96" i="8"/>
  <c r="AU96" i="8"/>
  <c r="B97" i="8"/>
  <c r="M97" i="8"/>
  <c r="Q97" i="8"/>
  <c r="S97" i="8"/>
  <c r="U97" i="8"/>
  <c r="AD97" i="8"/>
  <c r="AJ97" i="8"/>
  <c r="AN97" i="8"/>
  <c r="AQ97" i="8"/>
  <c r="AU97" i="8"/>
  <c r="B98" i="8"/>
  <c r="M98" i="8"/>
  <c r="Q98" i="8"/>
  <c r="S98" i="8"/>
  <c r="U98" i="8"/>
  <c r="AD98" i="8"/>
  <c r="AJ98" i="8"/>
  <c r="AN98" i="8"/>
  <c r="AQ98" i="8"/>
  <c r="AU98" i="8"/>
  <c r="B99" i="8"/>
  <c r="M99" i="8"/>
  <c r="Q99" i="8"/>
  <c r="S99" i="8"/>
  <c r="U99" i="8"/>
  <c r="AD99" i="8"/>
  <c r="AJ99" i="8"/>
  <c r="AN99" i="8"/>
  <c r="AQ99" i="8"/>
  <c r="AU99" i="8"/>
  <c r="B100" i="8"/>
  <c r="M100" i="8"/>
  <c r="Q100" i="8"/>
  <c r="S100" i="8"/>
  <c r="U100" i="8"/>
  <c r="AD100" i="8"/>
  <c r="AJ100" i="8"/>
  <c r="AN100" i="8"/>
  <c r="AQ100" i="8"/>
  <c r="AU100" i="8"/>
  <c r="B101" i="8"/>
  <c r="M101" i="8"/>
  <c r="Q101" i="8"/>
  <c r="S101" i="8"/>
  <c r="U101" i="8"/>
  <c r="AD101" i="8"/>
  <c r="AJ101" i="8"/>
  <c r="AN101" i="8"/>
  <c r="AQ101" i="8"/>
  <c r="AU101" i="8"/>
  <c r="B102" i="8"/>
  <c r="M102" i="8"/>
  <c r="Q102" i="8"/>
  <c r="S102" i="8"/>
  <c r="U102" i="8"/>
  <c r="AD102" i="8"/>
  <c r="AJ102" i="8"/>
  <c r="AN102" i="8"/>
  <c r="AQ102" i="8"/>
  <c r="AU102" i="8"/>
  <c r="B103" i="8"/>
  <c r="M103" i="8"/>
  <c r="Q103" i="8"/>
  <c r="S103" i="8"/>
  <c r="U103" i="8"/>
  <c r="AD103" i="8"/>
  <c r="AJ103" i="8"/>
  <c r="AN103" i="8"/>
  <c r="AQ103" i="8"/>
  <c r="AU103" i="8"/>
  <c r="B104" i="8"/>
  <c r="M104" i="8"/>
  <c r="Q104" i="8"/>
  <c r="S104" i="8"/>
  <c r="U104" i="8"/>
  <c r="AD104" i="8"/>
  <c r="AJ104" i="8"/>
  <c r="AN104" i="8"/>
  <c r="AQ104" i="8"/>
  <c r="AU104" i="8"/>
  <c r="B105" i="8"/>
  <c r="M105" i="8"/>
  <c r="Q105" i="8"/>
  <c r="S105" i="8"/>
  <c r="U105" i="8"/>
  <c r="AD105" i="8"/>
  <c r="AJ105" i="8"/>
  <c r="AN105" i="8"/>
  <c r="AQ105" i="8"/>
  <c r="AU105" i="8"/>
  <c r="B106" i="8"/>
  <c r="M106" i="8"/>
  <c r="Q106" i="8"/>
  <c r="S106" i="8"/>
  <c r="U106" i="8"/>
  <c r="AD106" i="8"/>
  <c r="AJ106" i="8"/>
  <c r="AN106" i="8"/>
  <c r="AQ106" i="8"/>
  <c r="AU106" i="8"/>
  <c r="B107" i="8"/>
  <c r="M107" i="8"/>
  <c r="Q107" i="8"/>
  <c r="S107" i="8"/>
  <c r="U107" i="8"/>
  <c r="AD107" i="8"/>
  <c r="AJ107" i="8"/>
  <c r="AN107" i="8"/>
  <c r="AQ107" i="8"/>
  <c r="AU107" i="8"/>
  <c r="B108" i="8"/>
  <c r="M108" i="8"/>
  <c r="Q108" i="8"/>
  <c r="S108" i="8"/>
  <c r="U108" i="8"/>
  <c r="AD108" i="8"/>
  <c r="AJ108" i="8"/>
  <c r="AN108" i="8"/>
  <c r="AQ108" i="8"/>
  <c r="AU108" i="8"/>
  <c r="B109" i="8"/>
  <c r="M109" i="8"/>
  <c r="Q109" i="8"/>
  <c r="S109" i="8"/>
  <c r="U109" i="8"/>
  <c r="AD109" i="8"/>
  <c r="AJ109" i="8"/>
  <c r="AN109" i="8"/>
  <c r="AQ109" i="8"/>
  <c r="AU109" i="8"/>
  <c r="B110" i="8"/>
  <c r="M110" i="8"/>
  <c r="Q110" i="8"/>
  <c r="S110" i="8"/>
  <c r="U110" i="8"/>
  <c r="AD110" i="8"/>
  <c r="AJ110" i="8"/>
  <c r="AN110" i="8"/>
  <c r="AQ110" i="8"/>
  <c r="AU110" i="8"/>
  <c r="B111" i="8"/>
  <c r="M111" i="8"/>
  <c r="Q111" i="8"/>
  <c r="S111" i="8"/>
  <c r="U111" i="8"/>
  <c r="AD111" i="8"/>
  <c r="AJ111" i="8"/>
  <c r="AN111" i="8"/>
  <c r="AQ111" i="8"/>
  <c r="AU111" i="8"/>
  <c r="B112" i="8"/>
  <c r="M112" i="8"/>
  <c r="Q112" i="8"/>
  <c r="S112" i="8"/>
  <c r="U112" i="8"/>
  <c r="AD112" i="8"/>
  <c r="AJ112" i="8"/>
  <c r="AN112" i="8"/>
  <c r="AQ112" i="8"/>
  <c r="AU112" i="8"/>
  <c r="B113" i="8"/>
  <c r="M113" i="8"/>
  <c r="Q113" i="8"/>
  <c r="S113" i="8"/>
  <c r="U113" i="8"/>
  <c r="AD113" i="8"/>
  <c r="AJ113" i="8"/>
  <c r="AN113" i="8"/>
  <c r="AQ113" i="8"/>
  <c r="AU113" i="8"/>
  <c r="B114" i="8"/>
  <c r="M114" i="8"/>
  <c r="Q114" i="8"/>
  <c r="S114" i="8"/>
  <c r="U114" i="8"/>
  <c r="AD114" i="8"/>
  <c r="AJ114" i="8"/>
  <c r="AN114" i="8"/>
  <c r="AQ114" i="8"/>
  <c r="AU114" i="8"/>
  <c r="B115" i="8"/>
  <c r="M115" i="8"/>
  <c r="Q115" i="8"/>
  <c r="S115" i="8"/>
  <c r="U115" i="8"/>
  <c r="AD115" i="8"/>
  <c r="AJ115" i="8"/>
  <c r="AN115" i="8"/>
  <c r="AQ115" i="8"/>
  <c r="AU115" i="8"/>
  <c r="B116" i="8"/>
  <c r="M116" i="8"/>
  <c r="Q116" i="8"/>
  <c r="S116" i="8"/>
  <c r="U116" i="8"/>
  <c r="AD116" i="8"/>
  <c r="AJ116" i="8"/>
  <c r="AN116" i="8"/>
  <c r="AQ116" i="8"/>
  <c r="AU116" i="8"/>
  <c r="B117" i="8"/>
  <c r="M117" i="8"/>
  <c r="Q117" i="8"/>
  <c r="S117" i="8"/>
  <c r="U117" i="8"/>
  <c r="AD117" i="8"/>
  <c r="AJ117" i="8"/>
  <c r="AN117" i="8"/>
  <c r="AQ117" i="8"/>
  <c r="AU117" i="8"/>
  <c r="B118" i="8"/>
  <c r="M118" i="8"/>
  <c r="Q118" i="8"/>
  <c r="S118" i="8"/>
  <c r="U118" i="8"/>
  <c r="AD118" i="8"/>
  <c r="AJ118" i="8"/>
  <c r="AN118" i="8"/>
  <c r="AQ118" i="8"/>
  <c r="AU118" i="8"/>
  <c r="B119" i="8"/>
  <c r="M119" i="8"/>
  <c r="Q119" i="8"/>
  <c r="S119" i="8"/>
  <c r="U119" i="8"/>
  <c r="AD119" i="8"/>
  <c r="AJ119" i="8"/>
  <c r="AN119" i="8"/>
  <c r="AQ119" i="8"/>
  <c r="AU119" i="8"/>
  <c r="B120" i="8"/>
  <c r="M120" i="8"/>
  <c r="Q120" i="8"/>
  <c r="S120" i="8"/>
  <c r="U120" i="8"/>
  <c r="AD120" i="8"/>
  <c r="AJ120" i="8"/>
  <c r="AN120" i="8"/>
  <c r="AQ120" i="8"/>
  <c r="AU120" i="8"/>
  <c r="B121" i="8"/>
  <c r="M121" i="8"/>
  <c r="Q121" i="8"/>
  <c r="S121" i="8"/>
  <c r="U121" i="8"/>
  <c r="AD121" i="8"/>
  <c r="AJ121" i="8"/>
  <c r="AN121" i="8"/>
  <c r="AQ121" i="8"/>
  <c r="AU121" i="8"/>
  <c r="B122" i="8"/>
  <c r="M122" i="8"/>
  <c r="Q122" i="8"/>
  <c r="S122" i="8"/>
  <c r="U122" i="8"/>
  <c r="AD122" i="8"/>
  <c r="AJ122" i="8"/>
  <c r="AN122" i="8"/>
  <c r="AQ122" i="8"/>
  <c r="AU122" i="8"/>
  <c r="B123" i="8"/>
  <c r="M123" i="8"/>
  <c r="Q123" i="8"/>
  <c r="S123" i="8"/>
  <c r="U123" i="8"/>
  <c r="AD123" i="8"/>
  <c r="AJ123" i="8"/>
  <c r="AN123" i="8"/>
  <c r="AQ123" i="8"/>
  <c r="AU123" i="8"/>
  <c r="B124" i="8"/>
  <c r="M124" i="8"/>
  <c r="Q124" i="8"/>
  <c r="S124" i="8"/>
  <c r="U124" i="8"/>
  <c r="AD124" i="8"/>
  <c r="AJ124" i="8"/>
  <c r="AN124" i="8"/>
  <c r="AQ124" i="8"/>
  <c r="AU124" i="8"/>
  <c r="B125" i="8"/>
  <c r="M125" i="8"/>
  <c r="Q125" i="8"/>
  <c r="S125" i="8"/>
  <c r="U125" i="8"/>
  <c r="AD125" i="8"/>
  <c r="AJ125" i="8"/>
  <c r="AN125" i="8"/>
  <c r="AQ125" i="8"/>
  <c r="AU125" i="8"/>
  <c r="B126" i="8"/>
  <c r="M126" i="8"/>
  <c r="Q126" i="8"/>
  <c r="S126" i="8"/>
  <c r="U126" i="8"/>
  <c r="AD126" i="8"/>
  <c r="AJ126" i="8"/>
  <c r="AN126" i="8"/>
  <c r="AQ126" i="8"/>
  <c r="AU126" i="8"/>
  <c r="B127" i="8"/>
  <c r="M127" i="8"/>
  <c r="Q127" i="8"/>
  <c r="S127" i="8"/>
  <c r="U127" i="8"/>
  <c r="AD127" i="8"/>
  <c r="AJ127" i="8"/>
  <c r="AN127" i="8"/>
  <c r="AQ127" i="8"/>
  <c r="AU127" i="8"/>
  <c r="B128" i="8"/>
  <c r="M128" i="8"/>
  <c r="Q128" i="8"/>
  <c r="S128" i="8"/>
  <c r="U128" i="8"/>
  <c r="AD128" i="8"/>
  <c r="AJ128" i="8"/>
  <c r="AN128" i="8"/>
  <c r="AQ128" i="8"/>
  <c r="AU128" i="8"/>
  <c r="B129" i="8"/>
  <c r="M129" i="8"/>
  <c r="Q129" i="8"/>
  <c r="S129" i="8"/>
  <c r="U129" i="8"/>
  <c r="AD129" i="8"/>
  <c r="AJ129" i="8"/>
  <c r="AN129" i="8"/>
  <c r="AQ129" i="8"/>
  <c r="AU129" i="8"/>
  <c r="B130" i="8"/>
  <c r="M130" i="8"/>
  <c r="Q130" i="8"/>
  <c r="S130" i="8"/>
  <c r="U130" i="8"/>
  <c r="AD130" i="8"/>
  <c r="AJ130" i="8"/>
  <c r="AN130" i="8"/>
  <c r="AQ130" i="8"/>
  <c r="AU130" i="8"/>
  <c r="B131" i="8"/>
  <c r="M131" i="8"/>
  <c r="Q131" i="8"/>
  <c r="S131" i="8"/>
  <c r="U131" i="8"/>
  <c r="AD131" i="8"/>
  <c r="AJ131" i="8"/>
  <c r="AN131" i="8"/>
  <c r="AQ131" i="8"/>
  <c r="AU131" i="8"/>
  <c r="B132" i="8"/>
  <c r="M132" i="8"/>
  <c r="Q132" i="8"/>
  <c r="S132" i="8"/>
  <c r="U132" i="8"/>
  <c r="AD132" i="8"/>
  <c r="AJ132" i="8"/>
  <c r="AN132" i="8"/>
  <c r="AQ132" i="8"/>
  <c r="AU132" i="8"/>
  <c r="B133" i="8"/>
  <c r="M133" i="8"/>
  <c r="Q133" i="8"/>
  <c r="S133" i="8"/>
  <c r="U133" i="8"/>
  <c r="AD133" i="8"/>
  <c r="AJ133" i="8"/>
  <c r="AN133" i="8"/>
  <c r="AQ133" i="8"/>
  <c r="AU133" i="8"/>
  <c r="B134" i="8"/>
  <c r="M134" i="8"/>
  <c r="Q134" i="8"/>
  <c r="S134" i="8"/>
  <c r="U134" i="8"/>
  <c r="AD134" i="8"/>
  <c r="AJ134" i="8"/>
  <c r="AN134" i="8"/>
  <c r="AQ134" i="8"/>
  <c r="AU134" i="8"/>
  <c r="B135" i="8"/>
  <c r="M135" i="8"/>
  <c r="Q135" i="8"/>
  <c r="S135" i="8"/>
  <c r="U135" i="8"/>
  <c r="AD135" i="8"/>
  <c r="AJ135" i="8"/>
  <c r="AN135" i="8"/>
  <c r="AQ135" i="8"/>
  <c r="AU135" i="8"/>
  <c r="B136" i="8"/>
  <c r="M136" i="8"/>
  <c r="Q136" i="8"/>
  <c r="S136" i="8"/>
  <c r="U136" i="8"/>
  <c r="AD136" i="8"/>
  <c r="AJ136" i="8"/>
  <c r="AN136" i="8"/>
  <c r="AQ136" i="8"/>
  <c r="AU136" i="8"/>
  <c r="B137" i="8"/>
  <c r="M137" i="8"/>
  <c r="Q137" i="8"/>
  <c r="S137" i="8"/>
  <c r="U137" i="8"/>
  <c r="AD137" i="8"/>
  <c r="AJ137" i="8"/>
  <c r="AN137" i="8"/>
  <c r="AQ137" i="8"/>
  <c r="AU137" i="8"/>
  <c r="B138" i="8"/>
  <c r="M138" i="8"/>
  <c r="Q138" i="8"/>
  <c r="S138" i="8"/>
  <c r="U138" i="8"/>
  <c r="AD138" i="8"/>
  <c r="AJ138" i="8"/>
  <c r="AN138" i="8"/>
  <c r="AQ138" i="8"/>
  <c r="AU138" i="8"/>
  <c r="B139" i="8"/>
  <c r="M139" i="8"/>
  <c r="Q139" i="8"/>
  <c r="S139" i="8"/>
  <c r="U139" i="8"/>
  <c r="AD139" i="8"/>
  <c r="AJ139" i="8"/>
  <c r="AN139" i="8"/>
  <c r="AQ139" i="8"/>
  <c r="AU139" i="8"/>
  <c r="B140" i="8"/>
  <c r="M140" i="8"/>
  <c r="Q140" i="8"/>
  <c r="S140" i="8"/>
  <c r="U140" i="8"/>
  <c r="AD140" i="8"/>
  <c r="AJ140" i="8"/>
  <c r="AN140" i="8"/>
  <c r="AQ140" i="8"/>
  <c r="AU140" i="8"/>
  <c r="B141" i="8"/>
  <c r="M141" i="8"/>
  <c r="Q141" i="8"/>
  <c r="S141" i="8"/>
  <c r="U141" i="8"/>
  <c r="AD141" i="8"/>
  <c r="AJ141" i="8"/>
  <c r="AN141" i="8"/>
  <c r="AQ141" i="8"/>
  <c r="AU141" i="8"/>
  <c r="B142" i="8"/>
  <c r="M142" i="8"/>
  <c r="Q142" i="8"/>
  <c r="S142" i="8"/>
  <c r="U142" i="8"/>
  <c r="AD142" i="8"/>
  <c r="AJ142" i="8"/>
  <c r="AN142" i="8"/>
  <c r="AQ142" i="8"/>
  <c r="AU142" i="8"/>
  <c r="B143" i="8"/>
  <c r="M143" i="8"/>
  <c r="Q143" i="8"/>
  <c r="S143" i="8"/>
  <c r="U143" i="8"/>
  <c r="AD143" i="8"/>
  <c r="AJ143" i="8"/>
  <c r="AN143" i="8"/>
  <c r="AQ143" i="8"/>
  <c r="AU143" i="8"/>
  <c r="B144" i="8"/>
  <c r="M144" i="8"/>
  <c r="Q144" i="8"/>
  <c r="S144" i="8"/>
  <c r="U144" i="8"/>
  <c r="AD144" i="8"/>
  <c r="AJ144" i="8"/>
  <c r="AN144" i="8"/>
  <c r="AQ144" i="8"/>
  <c r="AU144" i="8"/>
  <c r="B145" i="8"/>
  <c r="M145" i="8"/>
  <c r="Q145" i="8"/>
  <c r="S145" i="8"/>
  <c r="U145" i="8"/>
  <c r="AD145" i="8"/>
  <c r="AJ145" i="8"/>
  <c r="AN145" i="8"/>
  <c r="AQ145" i="8"/>
  <c r="AU145" i="8"/>
  <c r="B146" i="8"/>
  <c r="M146" i="8"/>
  <c r="Q146" i="8"/>
  <c r="S146" i="8"/>
  <c r="U146" i="8"/>
  <c r="AD146" i="8"/>
  <c r="AJ146" i="8"/>
  <c r="AN146" i="8"/>
  <c r="AQ146" i="8"/>
  <c r="AU146" i="8"/>
  <c r="B147" i="8"/>
  <c r="M147" i="8"/>
  <c r="Q147" i="8"/>
  <c r="S147" i="8"/>
  <c r="U147" i="8"/>
  <c r="AD147" i="8"/>
  <c r="AJ147" i="8"/>
  <c r="AN147" i="8"/>
  <c r="AQ147" i="8"/>
  <c r="AU147" i="8"/>
  <c r="B148" i="8"/>
  <c r="M148" i="8"/>
  <c r="Q148" i="8"/>
  <c r="S148" i="8"/>
  <c r="U148" i="8"/>
  <c r="AD148" i="8"/>
  <c r="AJ148" i="8"/>
  <c r="AN148" i="8"/>
  <c r="AQ148" i="8"/>
  <c r="AU148" i="8"/>
  <c r="B149" i="8"/>
  <c r="M149" i="8"/>
  <c r="Q149" i="8"/>
  <c r="S149" i="8"/>
  <c r="U149" i="8"/>
  <c r="AD149" i="8"/>
  <c r="AJ149" i="8"/>
  <c r="AN149" i="8"/>
  <c r="AQ149" i="8"/>
  <c r="AU149" i="8"/>
  <c r="B150" i="8"/>
  <c r="M150" i="8"/>
  <c r="Q150" i="8"/>
  <c r="S150" i="8"/>
  <c r="U150" i="8"/>
  <c r="AD150" i="8"/>
  <c r="AJ150" i="8"/>
  <c r="AN150" i="8"/>
  <c r="AQ150" i="8"/>
  <c r="AU150" i="8"/>
  <c r="B151" i="8"/>
  <c r="M151" i="8"/>
  <c r="Q151" i="8"/>
  <c r="S151" i="8"/>
  <c r="U151" i="8"/>
  <c r="AD151" i="8"/>
  <c r="AJ151" i="8"/>
  <c r="AN151" i="8"/>
  <c r="AQ151" i="8"/>
  <c r="AU151" i="8"/>
  <c r="B152" i="8"/>
  <c r="M152" i="8"/>
  <c r="Q152" i="8"/>
  <c r="S152" i="8"/>
  <c r="U152" i="8"/>
  <c r="AD152" i="8"/>
  <c r="AJ152" i="8"/>
  <c r="AN152" i="8"/>
  <c r="AQ152" i="8"/>
  <c r="AU152" i="8"/>
  <c r="B153" i="8"/>
  <c r="M153" i="8"/>
  <c r="Q153" i="8"/>
  <c r="S153" i="8"/>
  <c r="U153" i="8"/>
  <c r="AD153" i="8"/>
  <c r="AJ153" i="8"/>
  <c r="AN153" i="8"/>
  <c r="AQ153" i="8"/>
  <c r="AU153" i="8"/>
  <c r="B154" i="8"/>
  <c r="M154" i="8"/>
  <c r="Q154" i="8"/>
  <c r="S154" i="8"/>
  <c r="U154" i="8"/>
  <c r="AD154" i="8"/>
  <c r="AJ154" i="8"/>
  <c r="AN154" i="8"/>
  <c r="AQ154" i="8"/>
  <c r="AU154" i="8"/>
  <c r="B155" i="8"/>
  <c r="M155" i="8"/>
  <c r="Q155" i="8"/>
  <c r="S155" i="8"/>
  <c r="U155" i="8"/>
  <c r="AD155" i="8"/>
  <c r="AJ155" i="8"/>
  <c r="AN155" i="8"/>
  <c r="AQ155" i="8"/>
  <c r="AU155" i="8"/>
  <c r="B156" i="8"/>
  <c r="M156" i="8"/>
  <c r="Q156" i="8"/>
  <c r="S156" i="8"/>
  <c r="U156" i="8"/>
  <c r="AD156" i="8"/>
  <c r="AJ156" i="8"/>
  <c r="AN156" i="8"/>
  <c r="AQ156" i="8"/>
  <c r="AU156" i="8"/>
  <c r="B157" i="8"/>
  <c r="M157" i="8"/>
  <c r="Q157" i="8"/>
  <c r="S157" i="8"/>
  <c r="U157" i="8"/>
  <c r="AD157" i="8"/>
  <c r="AJ157" i="8"/>
  <c r="AN157" i="8"/>
  <c r="AQ157" i="8"/>
  <c r="AU157" i="8"/>
  <c r="B158" i="8"/>
  <c r="M158" i="8"/>
  <c r="Q158" i="8"/>
  <c r="S158" i="8"/>
  <c r="U158" i="8"/>
  <c r="AD158" i="8"/>
  <c r="AJ158" i="8"/>
  <c r="AN158" i="8"/>
  <c r="AQ158" i="8"/>
  <c r="AU158" i="8"/>
  <c r="B159" i="8"/>
  <c r="M159" i="8"/>
  <c r="Q159" i="8"/>
  <c r="S159" i="8"/>
  <c r="U159" i="8"/>
  <c r="AD159" i="8"/>
  <c r="AJ159" i="8"/>
  <c r="AN159" i="8"/>
  <c r="AQ159" i="8"/>
  <c r="AU159" i="8"/>
  <c r="B160" i="8"/>
  <c r="M160" i="8"/>
  <c r="Q160" i="8"/>
  <c r="S160" i="8"/>
  <c r="U160" i="8"/>
  <c r="AD160" i="8"/>
  <c r="AJ160" i="8"/>
  <c r="AN160" i="8"/>
  <c r="AQ160" i="8"/>
  <c r="AU160" i="8"/>
  <c r="B161" i="8"/>
  <c r="M161" i="8"/>
  <c r="Q161" i="8"/>
  <c r="S161" i="8"/>
  <c r="U161" i="8"/>
  <c r="AD161" i="8"/>
  <c r="AJ161" i="8"/>
  <c r="AN161" i="8"/>
  <c r="AQ161" i="8"/>
  <c r="AU161" i="8"/>
  <c r="B162" i="8"/>
  <c r="M162" i="8"/>
  <c r="Q162" i="8"/>
  <c r="S162" i="8"/>
  <c r="U162" i="8"/>
  <c r="AD162" i="8"/>
  <c r="AJ162" i="8"/>
  <c r="AN162" i="8"/>
  <c r="AQ162" i="8"/>
  <c r="AU162" i="8"/>
  <c r="B163" i="8"/>
  <c r="M163" i="8"/>
  <c r="Q163" i="8"/>
  <c r="S163" i="8"/>
  <c r="U163" i="8"/>
  <c r="AD163" i="8"/>
  <c r="AJ163" i="8"/>
  <c r="AN163" i="8"/>
  <c r="AQ163" i="8"/>
  <c r="AU163" i="8"/>
  <c r="B164" i="8"/>
  <c r="M164" i="8"/>
  <c r="Q164" i="8"/>
  <c r="S164" i="8"/>
  <c r="U164" i="8"/>
  <c r="AD164" i="8"/>
  <c r="AJ164" i="8"/>
  <c r="AN164" i="8"/>
  <c r="AQ164" i="8"/>
  <c r="AU164" i="8"/>
  <c r="B165" i="8"/>
  <c r="M165" i="8"/>
  <c r="Q165" i="8"/>
  <c r="S165" i="8"/>
  <c r="U165" i="8"/>
  <c r="AD165" i="8"/>
  <c r="AJ165" i="8"/>
  <c r="AN165" i="8"/>
  <c r="AQ165" i="8"/>
  <c r="AU165" i="8"/>
  <c r="B166" i="8"/>
  <c r="M166" i="8"/>
  <c r="Q166" i="8"/>
  <c r="S166" i="8"/>
  <c r="U166" i="8"/>
  <c r="AD166" i="8"/>
  <c r="AJ166" i="8"/>
  <c r="AN166" i="8"/>
  <c r="AQ166" i="8"/>
  <c r="AU166" i="8"/>
  <c r="B167" i="8"/>
  <c r="M167" i="8"/>
  <c r="Q167" i="8"/>
  <c r="S167" i="8"/>
  <c r="U167" i="8"/>
  <c r="AD167" i="8"/>
  <c r="AJ167" i="8"/>
  <c r="AN167" i="8"/>
  <c r="AQ167" i="8"/>
  <c r="AU167" i="8"/>
  <c r="B168" i="8"/>
  <c r="M168" i="8"/>
  <c r="Q168" i="8"/>
  <c r="S168" i="8"/>
  <c r="U168" i="8"/>
  <c r="AD168" i="8"/>
  <c r="AJ168" i="8"/>
  <c r="AN168" i="8"/>
  <c r="AQ168" i="8"/>
  <c r="AU168" i="8"/>
  <c r="B169" i="8"/>
  <c r="M169" i="8"/>
  <c r="Q169" i="8"/>
  <c r="S169" i="8"/>
  <c r="U169" i="8"/>
  <c r="AD169" i="8"/>
  <c r="AJ169" i="8"/>
  <c r="AN169" i="8"/>
  <c r="AQ169" i="8"/>
  <c r="AU169" i="8"/>
  <c r="B170" i="8"/>
  <c r="M170" i="8"/>
  <c r="Q170" i="8"/>
  <c r="S170" i="8"/>
  <c r="U170" i="8"/>
  <c r="AD170" i="8"/>
  <c r="AJ170" i="8"/>
  <c r="AN170" i="8"/>
  <c r="AQ170" i="8"/>
  <c r="AU170" i="8"/>
  <c r="B171" i="8"/>
  <c r="M171" i="8"/>
  <c r="Q171" i="8"/>
  <c r="S171" i="8"/>
  <c r="U171" i="8"/>
  <c r="AD171" i="8"/>
  <c r="AJ171" i="8"/>
  <c r="AN171" i="8"/>
  <c r="AQ171" i="8"/>
  <c r="AU171" i="8"/>
  <c r="B172" i="8"/>
  <c r="M172" i="8"/>
  <c r="Q172" i="8"/>
  <c r="S172" i="8"/>
  <c r="U172" i="8"/>
  <c r="AD172" i="8"/>
  <c r="AJ172" i="8"/>
  <c r="AN172" i="8"/>
  <c r="AQ172" i="8"/>
  <c r="AU172" i="8"/>
  <c r="B173" i="8"/>
  <c r="M173" i="8"/>
  <c r="Q173" i="8"/>
  <c r="S173" i="8"/>
  <c r="U173" i="8"/>
  <c r="AD173" i="8"/>
  <c r="AJ173" i="8"/>
  <c r="AN173" i="8"/>
  <c r="AQ173" i="8"/>
  <c r="AU173" i="8"/>
  <c r="B174" i="8"/>
  <c r="M174" i="8"/>
  <c r="Q174" i="8"/>
  <c r="S174" i="8"/>
  <c r="U174" i="8"/>
  <c r="AD174" i="8"/>
  <c r="AJ174" i="8"/>
  <c r="AN174" i="8"/>
  <c r="AQ174" i="8"/>
  <c r="AU174" i="8"/>
  <c r="B175" i="8"/>
  <c r="M175" i="8"/>
  <c r="Q175" i="8"/>
  <c r="S175" i="8"/>
  <c r="U175" i="8"/>
  <c r="AD175" i="8"/>
  <c r="AJ175" i="8"/>
  <c r="AN175" i="8"/>
  <c r="AQ175" i="8"/>
  <c r="AU175" i="8"/>
  <c r="B176" i="8"/>
  <c r="M176" i="8"/>
  <c r="Q176" i="8"/>
  <c r="S176" i="8"/>
  <c r="U176" i="8"/>
  <c r="AD176" i="8"/>
  <c r="AJ176" i="8"/>
  <c r="AN176" i="8"/>
  <c r="AQ176" i="8"/>
  <c r="AU176" i="8"/>
  <c r="B177" i="8"/>
  <c r="M177" i="8"/>
  <c r="Q177" i="8"/>
  <c r="S177" i="8"/>
  <c r="U177" i="8"/>
  <c r="AD177" i="8"/>
  <c r="AJ177" i="8"/>
  <c r="AN177" i="8"/>
  <c r="AQ177" i="8"/>
  <c r="AU177" i="8"/>
  <c r="B178" i="8"/>
  <c r="M178" i="8"/>
  <c r="Q178" i="8"/>
  <c r="S178" i="8"/>
  <c r="U178" i="8"/>
  <c r="AD178" i="8"/>
  <c r="AJ178" i="8"/>
  <c r="AN178" i="8"/>
  <c r="AQ178" i="8"/>
  <c r="AU178" i="8"/>
  <c r="B179" i="8"/>
  <c r="M179" i="8"/>
  <c r="Q179" i="8"/>
  <c r="S179" i="8"/>
  <c r="U179" i="8"/>
  <c r="AD179" i="8"/>
  <c r="AJ179" i="8"/>
  <c r="AN179" i="8"/>
  <c r="AQ179" i="8"/>
  <c r="AU179" i="8"/>
  <c r="B180" i="8"/>
  <c r="M180" i="8"/>
  <c r="Q180" i="8"/>
  <c r="S180" i="8"/>
  <c r="U180" i="8"/>
  <c r="AD180" i="8"/>
  <c r="AJ180" i="8"/>
  <c r="AN180" i="8"/>
  <c r="AQ180" i="8"/>
  <c r="AU180" i="8"/>
  <c r="B181" i="8"/>
  <c r="M181" i="8"/>
  <c r="Q181" i="8"/>
  <c r="S181" i="8"/>
  <c r="U181" i="8"/>
  <c r="AD181" i="8"/>
  <c r="AJ181" i="8"/>
  <c r="AN181" i="8"/>
  <c r="AQ181" i="8"/>
  <c r="AU181" i="8"/>
  <c r="B182" i="8"/>
  <c r="M182" i="8"/>
  <c r="Q182" i="8"/>
  <c r="S182" i="8"/>
  <c r="U182" i="8"/>
  <c r="AD182" i="8"/>
  <c r="AJ182" i="8"/>
  <c r="AN182" i="8"/>
  <c r="AQ182" i="8"/>
  <c r="AU182" i="8"/>
  <c r="B183" i="8"/>
  <c r="M183" i="8"/>
  <c r="Q183" i="8"/>
  <c r="S183" i="8"/>
  <c r="U183" i="8"/>
  <c r="AD183" i="8"/>
  <c r="AJ183" i="8"/>
  <c r="AN183" i="8"/>
  <c r="AQ183" i="8"/>
  <c r="AU183" i="8"/>
  <c r="B184" i="8"/>
  <c r="M184" i="8"/>
  <c r="Q184" i="8"/>
  <c r="S184" i="8"/>
  <c r="U184" i="8"/>
  <c r="AD184" i="8"/>
  <c r="AJ184" i="8"/>
  <c r="AN184" i="8"/>
  <c r="AQ184" i="8"/>
  <c r="AU184" i="8"/>
  <c r="B185" i="8"/>
  <c r="M185" i="8"/>
  <c r="Q185" i="8"/>
  <c r="S185" i="8"/>
  <c r="U185" i="8"/>
  <c r="AD185" i="8"/>
  <c r="AJ185" i="8"/>
  <c r="AN185" i="8"/>
  <c r="AQ185" i="8"/>
  <c r="AU185" i="8"/>
  <c r="B186" i="8"/>
  <c r="M186" i="8"/>
  <c r="Q186" i="8"/>
  <c r="S186" i="8"/>
  <c r="U186" i="8"/>
  <c r="AD186" i="8"/>
  <c r="AJ186" i="8"/>
  <c r="AN186" i="8"/>
  <c r="AQ186" i="8"/>
  <c r="AU186" i="8"/>
  <c r="B187" i="8"/>
  <c r="M187" i="8"/>
  <c r="Q187" i="8"/>
  <c r="S187" i="8"/>
  <c r="U187" i="8"/>
  <c r="AD187" i="8"/>
  <c r="AJ187" i="8"/>
  <c r="AN187" i="8"/>
  <c r="AQ187" i="8"/>
  <c r="AU187" i="8"/>
  <c r="B188" i="8"/>
  <c r="M188" i="8"/>
  <c r="Q188" i="8"/>
  <c r="S188" i="8"/>
  <c r="U188" i="8"/>
  <c r="AD188" i="8"/>
  <c r="AJ188" i="8"/>
  <c r="AN188" i="8"/>
  <c r="AQ188" i="8"/>
  <c r="AU188" i="8"/>
  <c r="B189" i="8"/>
  <c r="M189" i="8"/>
  <c r="Q189" i="8"/>
  <c r="S189" i="8"/>
  <c r="U189" i="8"/>
  <c r="AD189" i="8"/>
  <c r="AJ189" i="8"/>
  <c r="AN189" i="8"/>
  <c r="AQ189" i="8"/>
  <c r="AU189" i="8"/>
  <c r="B190" i="8"/>
  <c r="M190" i="8"/>
  <c r="Q190" i="8"/>
  <c r="S190" i="8"/>
  <c r="U190" i="8"/>
  <c r="AD190" i="8"/>
  <c r="AJ190" i="8"/>
  <c r="AN190" i="8"/>
  <c r="AQ190" i="8"/>
  <c r="AU190" i="8"/>
  <c r="B191" i="8"/>
  <c r="M191" i="8"/>
  <c r="Q191" i="8"/>
  <c r="S191" i="8"/>
  <c r="U191" i="8"/>
  <c r="AD191" i="8"/>
  <c r="AJ191" i="8"/>
  <c r="AN191" i="8"/>
  <c r="AQ191" i="8"/>
  <c r="AU191" i="8"/>
  <c r="B192" i="8"/>
  <c r="M192" i="8"/>
  <c r="Q192" i="8"/>
  <c r="S192" i="8"/>
  <c r="U192" i="8"/>
  <c r="AD192" i="8"/>
  <c r="AJ192" i="8"/>
  <c r="AN192" i="8"/>
  <c r="AQ192" i="8"/>
  <c r="AU192" i="8"/>
  <c r="B193" i="8"/>
  <c r="M193" i="8"/>
  <c r="Q193" i="8"/>
  <c r="S193" i="8"/>
  <c r="U193" i="8"/>
  <c r="AD193" i="8"/>
  <c r="AJ193" i="8"/>
  <c r="AN193" i="8"/>
  <c r="AQ193" i="8"/>
  <c r="AU193" i="8"/>
  <c r="B194" i="8"/>
  <c r="M194" i="8"/>
  <c r="Q194" i="8"/>
  <c r="S194" i="8"/>
  <c r="U194" i="8"/>
  <c r="AD194" i="8"/>
  <c r="AJ194" i="8"/>
  <c r="AN194" i="8"/>
  <c r="AQ194" i="8"/>
  <c r="AU194" i="8"/>
  <c r="B195" i="8"/>
  <c r="M195" i="8"/>
  <c r="Q195" i="8"/>
  <c r="S195" i="8"/>
  <c r="U195" i="8"/>
  <c r="AD195" i="8"/>
  <c r="AJ195" i="8"/>
  <c r="AN195" i="8"/>
  <c r="AQ195" i="8"/>
  <c r="AU195" i="8"/>
  <c r="B196" i="8"/>
  <c r="M196" i="8"/>
  <c r="Q196" i="8"/>
  <c r="S196" i="8"/>
  <c r="U196" i="8"/>
  <c r="AD196" i="8"/>
  <c r="AJ196" i="8"/>
  <c r="AN196" i="8"/>
  <c r="AQ196" i="8"/>
  <c r="AU196" i="8"/>
  <c r="B197" i="8"/>
  <c r="M197" i="8"/>
  <c r="Q197" i="8"/>
  <c r="S197" i="8"/>
  <c r="U197" i="8"/>
  <c r="AD197" i="8"/>
  <c r="AJ197" i="8"/>
  <c r="AN197" i="8"/>
  <c r="AQ197" i="8"/>
  <c r="AU197" i="8"/>
  <c r="B198" i="8"/>
  <c r="M198" i="8"/>
  <c r="Q198" i="8"/>
  <c r="S198" i="8"/>
  <c r="U198" i="8"/>
  <c r="AD198" i="8"/>
  <c r="AJ198" i="8"/>
  <c r="AN198" i="8"/>
  <c r="AQ198" i="8"/>
  <c r="AU198" i="8"/>
  <c r="B199" i="8"/>
  <c r="M199" i="8"/>
  <c r="Q199" i="8"/>
  <c r="S199" i="8"/>
  <c r="U199" i="8"/>
  <c r="AD199" i="8"/>
  <c r="AJ199" i="8"/>
  <c r="AN199" i="8"/>
  <c r="AQ199" i="8"/>
  <c r="AU199" i="8"/>
  <c r="B200" i="8"/>
  <c r="M200" i="8"/>
  <c r="Q200" i="8"/>
  <c r="S200" i="8"/>
  <c r="U200" i="8"/>
  <c r="AD200" i="8"/>
  <c r="AJ200" i="8"/>
  <c r="AN200" i="8"/>
  <c r="AQ200" i="8"/>
  <c r="AU200" i="8"/>
  <c r="B201" i="8"/>
  <c r="M201" i="8"/>
  <c r="Q201" i="8"/>
  <c r="S201" i="8"/>
  <c r="U201" i="8"/>
  <c r="AD201" i="8"/>
  <c r="AJ201" i="8"/>
  <c r="AN201" i="8"/>
  <c r="AQ201" i="8"/>
  <c r="AU201" i="8"/>
  <c r="B202" i="8"/>
  <c r="M202" i="8"/>
  <c r="Q202" i="8"/>
  <c r="S202" i="8"/>
  <c r="U202" i="8"/>
  <c r="AD202" i="8"/>
  <c r="AJ202" i="8"/>
  <c r="AN202" i="8"/>
  <c r="AQ202" i="8"/>
  <c r="AU202" i="8"/>
  <c r="B203" i="8"/>
  <c r="M203" i="8"/>
  <c r="Q203" i="8"/>
  <c r="S203" i="8"/>
  <c r="U203" i="8"/>
  <c r="AD203" i="8"/>
  <c r="AJ203" i="8"/>
  <c r="AN203" i="8"/>
  <c r="AQ203" i="8"/>
  <c r="AU203" i="8"/>
  <c r="B204" i="8"/>
  <c r="M204" i="8"/>
  <c r="Q204" i="8"/>
  <c r="S204" i="8"/>
  <c r="U204" i="8"/>
  <c r="AD204" i="8"/>
  <c r="AJ204" i="8"/>
  <c r="AN204" i="8"/>
  <c r="AQ204" i="8"/>
  <c r="AU204" i="8"/>
  <c r="B205" i="8"/>
  <c r="M205" i="8"/>
  <c r="Q205" i="8"/>
  <c r="S205" i="8"/>
  <c r="U205" i="8"/>
  <c r="AD205" i="8"/>
  <c r="AJ205" i="8"/>
  <c r="AN205" i="8"/>
  <c r="AQ205" i="8"/>
  <c r="AU205" i="8"/>
  <c r="B206" i="8"/>
  <c r="M206" i="8"/>
  <c r="Q206" i="8"/>
  <c r="S206" i="8"/>
  <c r="U206" i="8"/>
  <c r="AD206" i="8"/>
  <c r="AJ206" i="8"/>
  <c r="AN206" i="8"/>
  <c r="AQ206" i="8"/>
  <c r="AU206" i="8"/>
  <c r="B207" i="8"/>
  <c r="M207" i="8"/>
  <c r="Q207" i="8"/>
  <c r="S207" i="8"/>
  <c r="U207" i="8"/>
  <c r="AD207" i="8"/>
  <c r="AJ207" i="8"/>
  <c r="AN207" i="8"/>
  <c r="AQ207" i="8"/>
  <c r="AU207" i="8"/>
  <c r="B208" i="8"/>
  <c r="M208" i="8"/>
  <c r="Q208" i="8"/>
  <c r="S208" i="8"/>
  <c r="U208" i="8"/>
  <c r="AD208" i="8"/>
  <c r="AJ208" i="8"/>
  <c r="AN208" i="8"/>
  <c r="AQ208" i="8"/>
  <c r="AU208" i="8"/>
  <c r="B209" i="8"/>
  <c r="M209" i="8"/>
  <c r="Q209" i="8"/>
  <c r="S209" i="8"/>
  <c r="U209" i="8"/>
  <c r="AD209" i="8"/>
  <c r="AJ209" i="8"/>
  <c r="AN209" i="8"/>
  <c r="AQ209" i="8"/>
  <c r="AU209" i="8"/>
  <c r="B210" i="8"/>
  <c r="M210" i="8"/>
  <c r="Q210" i="8"/>
  <c r="S210" i="8"/>
  <c r="U210" i="8"/>
  <c r="AD210" i="8"/>
  <c r="AJ210" i="8"/>
  <c r="AN210" i="8"/>
  <c r="AQ210" i="8"/>
  <c r="AU210" i="8"/>
  <c r="B211" i="8"/>
  <c r="M211" i="8"/>
  <c r="Q211" i="8"/>
  <c r="S211" i="8"/>
  <c r="U211" i="8"/>
  <c r="AD211" i="8"/>
  <c r="AJ211" i="8"/>
  <c r="AN211" i="8"/>
  <c r="AQ211" i="8"/>
  <c r="AU211" i="8"/>
  <c r="B212" i="8"/>
  <c r="M212" i="8"/>
  <c r="Q212" i="8"/>
  <c r="S212" i="8"/>
  <c r="U212" i="8"/>
  <c r="AD212" i="8"/>
  <c r="AJ212" i="8"/>
  <c r="AN212" i="8"/>
  <c r="AQ212" i="8"/>
  <c r="AU212" i="8"/>
  <c r="B213" i="8"/>
  <c r="M213" i="8"/>
  <c r="Q213" i="8"/>
  <c r="S213" i="8"/>
  <c r="U213" i="8"/>
  <c r="AD213" i="8"/>
  <c r="AJ213" i="8"/>
  <c r="AN213" i="8"/>
  <c r="AQ213" i="8"/>
  <c r="AU213" i="8"/>
  <c r="B214" i="8"/>
  <c r="M214" i="8"/>
  <c r="Q214" i="8"/>
  <c r="S214" i="8"/>
  <c r="U214" i="8"/>
  <c r="AD214" i="8"/>
  <c r="AJ214" i="8"/>
  <c r="AN214" i="8"/>
  <c r="AQ214" i="8"/>
  <c r="AU214" i="8"/>
  <c r="B215" i="8"/>
  <c r="M215" i="8"/>
  <c r="Q215" i="8"/>
  <c r="S215" i="8"/>
  <c r="U215" i="8"/>
  <c r="AD215" i="8"/>
  <c r="AJ215" i="8"/>
  <c r="AN215" i="8"/>
  <c r="AQ215" i="8"/>
  <c r="AU215" i="8"/>
  <c r="B216" i="8"/>
  <c r="M216" i="8"/>
  <c r="Q216" i="8"/>
  <c r="S216" i="8"/>
  <c r="U216" i="8"/>
  <c r="AD216" i="8"/>
  <c r="AJ216" i="8"/>
  <c r="AN216" i="8"/>
  <c r="AQ216" i="8"/>
  <c r="AU216" i="8"/>
  <c r="B217" i="8"/>
  <c r="M217" i="8"/>
  <c r="Q217" i="8"/>
  <c r="S217" i="8"/>
  <c r="U217" i="8"/>
  <c r="AD217" i="8"/>
  <c r="AJ217" i="8"/>
  <c r="AN217" i="8"/>
  <c r="AQ217" i="8"/>
  <c r="AU217" i="8"/>
  <c r="B218" i="8"/>
  <c r="M218" i="8"/>
  <c r="Q218" i="8"/>
  <c r="S218" i="8"/>
  <c r="U218" i="8"/>
  <c r="AD218" i="8"/>
  <c r="AJ218" i="8"/>
  <c r="AN218" i="8"/>
  <c r="AQ218" i="8"/>
  <c r="AU218" i="8"/>
  <c r="B219" i="8"/>
  <c r="M219" i="8"/>
  <c r="Q219" i="8"/>
  <c r="S219" i="8"/>
  <c r="U219" i="8"/>
  <c r="AD219" i="8"/>
  <c r="AJ219" i="8"/>
  <c r="AN219" i="8"/>
  <c r="AQ219" i="8"/>
  <c r="AU219" i="8"/>
  <c r="B220" i="8"/>
  <c r="M220" i="8"/>
  <c r="Q220" i="8"/>
  <c r="S220" i="8"/>
  <c r="U220" i="8"/>
  <c r="AD220" i="8"/>
  <c r="AJ220" i="8"/>
  <c r="AN220" i="8"/>
  <c r="AQ220" i="8"/>
  <c r="AU220" i="8"/>
  <c r="B221" i="8"/>
  <c r="M221" i="8"/>
  <c r="Q221" i="8"/>
  <c r="S221" i="8"/>
  <c r="U221" i="8"/>
  <c r="AD221" i="8"/>
  <c r="AJ221" i="8"/>
  <c r="AN221" i="8"/>
  <c r="AQ221" i="8"/>
  <c r="AU221" i="8"/>
  <c r="B222" i="8"/>
  <c r="M222" i="8"/>
  <c r="Q222" i="8"/>
  <c r="S222" i="8"/>
  <c r="U222" i="8"/>
  <c r="AD222" i="8"/>
  <c r="AJ222" i="8"/>
  <c r="AN222" i="8"/>
  <c r="AQ222" i="8"/>
  <c r="AU222" i="8"/>
  <c r="B223" i="8"/>
  <c r="M223" i="8"/>
  <c r="Q223" i="8"/>
  <c r="S223" i="8"/>
  <c r="U223" i="8"/>
  <c r="AD223" i="8"/>
  <c r="AJ223" i="8"/>
  <c r="AN223" i="8"/>
  <c r="AQ223" i="8"/>
  <c r="AU223" i="8"/>
  <c r="B224" i="8"/>
  <c r="M224" i="8"/>
  <c r="Q224" i="8"/>
  <c r="S224" i="8"/>
  <c r="U224" i="8"/>
  <c r="AD224" i="8"/>
  <c r="AJ224" i="8"/>
  <c r="AN224" i="8"/>
  <c r="AQ224" i="8"/>
  <c r="AU224" i="8"/>
  <c r="B225" i="8"/>
  <c r="M225" i="8"/>
  <c r="Q225" i="8"/>
  <c r="S225" i="8"/>
  <c r="U225" i="8"/>
  <c r="AD225" i="8"/>
  <c r="AJ225" i="8"/>
  <c r="AN225" i="8"/>
  <c r="AQ225" i="8"/>
  <c r="AU225" i="8"/>
  <c r="B226" i="8"/>
  <c r="M226" i="8"/>
  <c r="Q226" i="8"/>
  <c r="S226" i="8"/>
  <c r="U226" i="8"/>
  <c r="AD226" i="8"/>
  <c r="AJ226" i="8"/>
  <c r="AN226" i="8"/>
  <c r="AQ226" i="8"/>
  <c r="AU226" i="8"/>
  <c r="B227" i="8"/>
  <c r="M227" i="8"/>
  <c r="Q227" i="8"/>
  <c r="S227" i="8"/>
  <c r="U227" i="8"/>
  <c r="AD227" i="8"/>
  <c r="AJ227" i="8"/>
  <c r="AN227" i="8"/>
  <c r="AQ227" i="8"/>
  <c r="AU227" i="8"/>
  <c r="B228" i="8"/>
  <c r="M228" i="8"/>
  <c r="Q228" i="8"/>
  <c r="S228" i="8"/>
  <c r="U228" i="8"/>
  <c r="AD228" i="8"/>
  <c r="AJ228" i="8"/>
  <c r="AN228" i="8"/>
  <c r="AQ228" i="8"/>
  <c r="AU228" i="8"/>
  <c r="B229" i="8"/>
  <c r="M229" i="8"/>
  <c r="Q229" i="8"/>
  <c r="S229" i="8"/>
  <c r="U229" i="8"/>
  <c r="AD229" i="8"/>
  <c r="AJ229" i="8"/>
  <c r="AN229" i="8"/>
  <c r="AQ229" i="8"/>
  <c r="AU229" i="8"/>
  <c r="B230" i="8"/>
  <c r="M230" i="8"/>
  <c r="Q230" i="8"/>
  <c r="S230" i="8"/>
  <c r="U230" i="8"/>
  <c r="AD230" i="8"/>
  <c r="AJ230" i="8"/>
  <c r="AN230" i="8"/>
  <c r="AQ230" i="8"/>
  <c r="AU230" i="8"/>
  <c r="B231" i="8"/>
  <c r="M231" i="8"/>
  <c r="Q231" i="8"/>
  <c r="S231" i="8"/>
  <c r="U231" i="8"/>
  <c r="AD231" i="8"/>
  <c r="AJ231" i="8"/>
  <c r="AN231" i="8"/>
  <c r="AQ231" i="8"/>
  <c r="AU231" i="8"/>
  <c r="B232" i="8"/>
  <c r="M232" i="8"/>
  <c r="Q232" i="8"/>
  <c r="S232" i="8"/>
  <c r="U232" i="8"/>
  <c r="AD232" i="8"/>
  <c r="AJ232" i="8"/>
  <c r="AN232" i="8"/>
  <c r="AQ232" i="8"/>
  <c r="AU232" i="8"/>
  <c r="B233" i="8"/>
  <c r="M233" i="8"/>
  <c r="Q233" i="8"/>
  <c r="S233" i="8"/>
  <c r="U233" i="8"/>
  <c r="AD233" i="8"/>
  <c r="AJ233" i="8"/>
  <c r="AN233" i="8"/>
  <c r="AQ233" i="8"/>
  <c r="AU233" i="8"/>
  <c r="B234" i="8"/>
  <c r="M234" i="8"/>
  <c r="Q234" i="8"/>
  <c r="S234" i="8"/>
  <c r="U234" i="8"/>
  <c r="AD234" i="8"/>
  <c r="AJ234" i="8"/>
  <c r="AN234" i="8"/>
  <c r="AQ234" i="8"/>
  <c r="AU234" i="8"/>
  <c r="B235" i="8"/>
  <c r="M235" i="8"/>
  <c r="Q235" i="8"/>
  <c r="S235" i="8"/>
  <c r="U235" i="8"/>
  <c r="AD235" i="8"/>
  <c r="AJ235" i="8"/>
  <c r="AN235" i="8"/>
  <c r="AQ235" i="8"/>
  <c r="AU235" i="8"/>
  <c r="B236" i="8"/>
  <c r="M236" i="8"/>
  <c r="Q236" i="8"/>
  <c r="S236" i="8"/>
  <c r="U236" i="8"/>
  <c r="AD236" i="8"/>
  <c r="AJ236" i="8"/>
  <c r="AN236" i="8"/>
  <c r="AQ236" i="8"/>
  <c r="AU236" i="8"/>
  <c r="B237" i="8"/>
  <c r="M237" i="8"/>
  <c r="Q237" i="8"/>
  <c r="S237" i="8"/>
  <c r="U237" i="8"/>
  <c r="AD237" i="8"/>
  <c r="AJ237" i="8"/>
  <c r="AN237" i="8"/>
  <c r="AQ237" i="8"/>
  <c r="AU237" i="8"/>
  <c r="B238" i="8"/>
  <c r="M238" i="8"/>
  <c r="Q238" i="8"/>
  <c r="S238" i="8"/>
  <c r="U238" i="8"/>
  <c r="AD238" i="8"/>
  <c r="AJ238" i="8"/>
  <c r="AN238" i="8"/>
  <c r="AQ238" i="8"/>
  <c r="AU238" i="8"/>
  <c r="B239" i="8"/>
  <c r="M239" i="8"/>
  <c r="Q239" i="8"/>
  <c r="S239" i="8"/>
  <c r="U239" i="8"/>
  <c r="AD239" i="8"/>
  <c r="AJ239" i="8"/>
  <c r="AN239" i="8"/>
  <c r="AQ239" i="8"/>
  <c r="AU239" i="8"/>
  <c r="B240" i="8"/>
  <c r="M240" i="8"/>
  <c r="Q240" i="8"/>
  <c r="S240" i="8"/>
  <c r="U240" i="8"/>
  <c r="AD240" i="8"/>
  <c r="AJ240" i="8"/>
  <c r="AN240" i="8"/>
  <c r="AQ240" i="8"/>
  <c r="AU240" i="8"/>
  <c r="B241" i="8"/>
  <c r="M241" i="8"/>
  <c r="Q241" i="8"/>
  <c r="S241" i="8"/>
  <c r="U241" i="8"/>
  <c r="AD241" i="8"/>
  <c r="AJ241" i="8"/>
  <c r="AN241" i="8"/>
  <c r="AQ241" i="8"/>
  <c r="AU241" i="8"/>
  <c r="B242" i="8"/>
  <c r="M242" i="8"/>
  <c r="Q242" i="8"/>
  <c r="S242" i="8"/>
  <c r="U242" i="8"/>
  <c r="AD242" i="8"/>
  <c r="AJ242" i="8"/>
  <c r="AN242" i="8"/>
  <c r="AQ242" i="8"/>
  <c r="AU242" i="8"/>
  <c r="B243" i="8"/>
  <c r="M243" i="8"/>
  <c r="Q243" i="8"/>
  <c r="S243" i="8"/>
  <c r="U243" i="8"/>
  <c r="AD243" i="8"/>
  <c r="AJ243" i="8"/>
  <c r="AN243" i="8"/>
  <c r="AQ243" i="8"/>
  <c r="AU243" i="8"/>
  <c r="B244" i="8"/>
  <c r="M244" i="8"/>
  <c r="Q244" i="8"/>
  <c r="S244" i="8"/>
  <c r="U244" i="8"/>
  <c r="AD244" i="8"/>
  <c r="AJ244" i="8"/>
  <c r="AN244" i="8"/>
  <c r="AQ244" i="8"/>
  <c r="AU244" i="8"/>
  <c r="B245" i="8"/>
  <c r="M245" i="8"/>
  <c r="Q245" i="8"/>
  <c r="S245" i="8"/>
  <c r="U245" i="8"/>
  <c r="AD245" i="8"/>
  <c r="AJ245" i="8"/>
  <c r="AN245" i="8"/>
  <c r="AQ245" i="8"/>
  <c r="AU245" i="8"/>
  <c r="B246" i="8"/>
  <c r="M246" i="8"/>
  <c r="Q246" i="8"/>
  <c r="S246" i="8"/>
  <c r="U246" i="8"/>
  <c r="AD246" i="8"/>
  <c r="AJ246" i="8"/>
  <c r="AN246" i="8"/>
  <c r="AQ246" i="8"/>
  <c r="AU246" i="8"/>
  <c r="B247" i="8"/>
  <c r="M247" i="8"/>
  <c r="Q247" i="8"/>
  <c r="S247" i="8"/>
  <c r="U247" i="8"/>
  <c r="AD247" i="8"/>
  <c r="AJ247" i="8"/>
  <c r="AN247" i="8"/>
  <c r="AQ247" i="8"/>
  <c r="AU247" i="8"/>
  <c r="B248" i="8"/>
  <c r="M248" i="8"/>
  <c r="Q248" i="8"/>
  <c r="S248" i="8"/>
  <c r="U248" i="8"/>
  <c r="AD248" i="8"/>
  <c r="AJ248" i="8"/>
  <c r="AN248" i="8"/>
  <c r="AQ248" i="8"/>
  <c r="AU248" i="8"/>
  <c r="B249" i="8"/>
  <c r="M249" i="8"/>
  <c r="Q249" i="8"/>
  <c r="S249" i="8"/>
  <c r="U249" i="8"/>
  <c r="AD249" i="8"/>
  <c r="AJ249" i="8"/>
  <c r="AN249" i="8"/>
  <c r="AQ249" i="8"/>
  <c r="AU249" i="8"/>
  <c r="B250" i="8"/>
  <c r="M250" i="8"/>
  <c r="Q250" i="8"/>
  <c r="S250" i="8"/>
  <c r="U250" i="8"/>
  <c r="AD250" i="8"/>
  <c r="AJ250" i="8"/>
  <c r="AN250" i="8"/>
  <c r="AQ250" i="8"/>
  <c r="AU250" i="8"/>
  <c r="B251" i="8"/>
  <c r="M251" i="8"/>
  <c r="Q251" i="8"/>
  <c r="S251" i="8"/>
  <c r="U251" i="8"/>
  <c r="AD251" i="8"/>
  <c r="AJ251" i="8"/>
  <c r="AN251" i="8"/>
  <c r="AQ251" i="8"/>
  <c r="AU251" i="8"/>
  <c r="B252" i="8"/>
  <c r="M252" i="8"/>
  <c r="Q252" i="8"/>
  <c r="S252" i="8"/>
  <c r="U252" i="8"/>
  <c r="AD252" i="8"/>
  <c r="AJ252" i="8"/>
  <c r="AN252" i="8"/>
  <c r="AQ252" i="8"/>
  <c r="AU252" i="8"/>
  <c r="B253" i="8"/>
  <c r="M253" i="8"/>
  <c r="Q253" i="8"/>
  <c r="S253" i="8"/>
  <c r="U253" i="8"/>
  <c r="AD253" i="8"/>
  <c r="AJ253" i="8"/>
  <c r="AN253" i="8"/>
  <c r="AQ253" i="8"/>
  <c r="AU253" i="8"/>
  <c r="B254" i="8"/>
  <c r="M254" i="8"/>
  <c r="Q254" i="8"/>
  <c r="S254" i="8"/>
  <c r="U254" i="8"/>
  <c r="AD254" i="8"/>
  <c r="AJ254" i="8"/>
  <c r="AN254" i="8"/>
  <c r="AQ254" i="8"/>
  <c r="AU254" i="8"/>
  <c r="B255" i="8"/>
  <c r="M255" i="8"/>
  <c r="Q255" i="8"/>
  <c r="S255" i="8"/>
  <c r="U255" i="8"/>
  <c r="AD255" i="8"/>
  <c r="AJ255" i="8"/>
  <c r="AN255" i="8"/>
  <c r="AQ255" i="8"/>
  <c r="AU255" i="8"/>
  <c r="B256" i="8"/>
  <c r="M256" i="8"/>
  <c r="Q256" i="8"/>
  <c r="S256" i="8"/>
  <c r="U256" i="8"/>
  <c r="AD256" i="8"/>
  <c r="AJ256" i="8"/>
  <c r="AN256" i="8"/>
  <c r="AQ256" i="8"/>
  <c r="AU256" i="8"/>
  <c r="B257" i="8"/>
  <c r="M257" i="8"/>
  <c r="Q257" i="8"/>
  <c r="S257" i="8"/>
  <c r="U257" i="8"/>
  <c r="AD257" i="8"/>
  <c r="AJ257" i="8"/>
  <c r="AN257" i="8"/>
  <c r="AQ257" i="8"/>
  <c r="AU257" i="8"/>
  <c r="B258" i="8"/>
  <c r="M258" i="8"/>
  <c r="Q258" i="8"/>
  <c r="S258" i="8"/>
  <c r="U258" i="8"/>
  <c r="AD258" i="8"/>
  <c r="AJ258" i="8"/>
  <c r="AN258" i="8"/>
  <c r="AQ258" i="8"/>
  <c r="AU258" i="8"/>
  <c r="B259" i="8"/>
  <c r="M259" i="8"/>
  <c r="Q259" i="8"/>
  <c r="S259" i="8"/>
  <c r="U259" i="8"/>
  <c r="AD259" i="8"/>
  <c r="AJ259" i="8"/>
  <c r="AN259" i="8"/>
  <c r="AQ259" i="8"/>
  <c r="AU259" i="8"/>
  <c r="B260" i="8"/>
  <c r="M260" i="8"/>
  <c r="Q260" i="8"/>
  <c r="S260" i="8"/>
  <c r="U260" i="8"/>
  <c r="AD260" i="8"/>
  <c r="AJ260" i="8"/>
  <c r="AN260" i="8"/>
  <c r="AQ260" i="8"/>
  <c r="AU260" i="8"/>
  <c r="B261" i="8"/>
  <c r="M261" i="8"/>
  <c r="Q261" i="8"/>
  <c r="S261" i="8"/>
  <c r="U261" i="8"/>
  <c r="AD261" i="8"/>
  <c r="AJ261" i="8"/>
  <c r="AN261" i="8"/>
  <c r="AQ261" i="8"/>
  <c r="AU261" i="8"/>
  <c r="B262" i="8"/>
  <c r="M262" i="8"/>
  <c r="Q262" i="8"/>
  <c r="S262" i="8"/>
  <c r="U262" i="8"/>
  <c r="AD262" i="8"/>
  <c r="AJ262" i="8"/>
  <c r="AN262" i="8"/>
  <c r="AQ262" i="8"/>
  <c r="AU262" i="8"/>
  <c r="B263" i="8"/>
  <c r="M263" i="8"/>
  <c r="Q263" i="8"/>
  <c r="S263" i="8"/>
  <c r="U263" i="8"/>
  <c r="AD263" i="8"/>
  <c r="AJ263" i="8"/>
  <c r="AN263" i="8"/>
  <c r="AQ263" i="8"/>
  <c r="AU263" i="8"/>
  <c r="B264" i="8"/>
  <c r="M264" i="8"/>
  <c r="Q264" i="8"/>
  <c r="S264" i="8"/>
  <c r="U264" i="8"/>
  <c r="AD264" i="8"/>
  <c r="AJ264" i="8"/>
  <c r="AN264" i="8"/>
  <c r="AQ264" i="8"/>
  <c r="AU264" i="8"/>
  <c r="B265" i="8"/>
  <c r="M265" i="8"/>
  <c r="Q265" i="8"/>
  <c r="S265" i="8"/>
  <c r="U265" i="8"/>
  <c r="AD265" i="8"/>
  <c r="AJ265" i="8"/>
  <c r="AN265" i="8"/>
  <c r="AQ265" i="8"/>
  <c r="AU265" i="8"/>
  <c r="B266" i="8"/>
  <c r="M266" i="8"/>
  <c r="Q266" i="8"/>
  <c r="S266" i="8"/>
  <c r="U266" i="8"/>
  <c r="AD266" i="8"/>
  <c r="AJ266" i="8"/>
  <c r="AN266" i="8"/>
  <c r="AQ266" i="8"/>
  <c r="AU266" i="8"/>
  <c r="B267" i="8"/>
  <c r="M267" i="8"/>
  <c r="Q267" i="8"/>
  <c r="S267" i="8"/>
  <c r="U267" i="8"/>
  <c r="AD267" i="8"/>
  <c r="AJ267" i="8"/>
  <c r="AN267" i="8"/>
  <c r="AQ267" i="8"/>
  <c r="AU267" i="8"/>
  <c r="B268" i="8"/>
  <c r="M268" i="8"/>
  <c r="Q268" i="8"/>
  <c r="S268" i="8"/>
  <c r="U268" i="8"/>
  <c r="AD268" i="8"/>
  <c r="AJ268" i="8"/>
  <c r="AN268" i="8"/>
  <c r="AQ268" i="8"/>
  <c r="AU268" i="8"/>
  <c r="B269" i="8"/>
  <c r="M269" i="8"/>
  <c r="Q269" i="8"/>
  <c r="S269" i="8"/>
  <c r="U269" i="8"/>
  <c r="AD269" i="8"/>
  <c r="AJ269" i="8"/>
  <c r="AN269" i="8"/>
  <c r="AQ269" i="8"/>
  <c r="AU269" i="8"/>
  <c r="B270" i="8"/>
  <c r="M270" i="8"/>
  <c r="Q270" i="8"/>
  <c r="S270" i="8"/>
  <c r="U270" i="8"/>
  <c r="AD270" i="8"/>
  <c r="AJ270" i="8"/>
  <c r="AN270" i="8"/>
  <c r="AQ270" i="8"/>
  <c r="AU270" i="8"/>
  <c r="B271" i="8"/>
  <c r="M271" i="8"/>
  <c r="Q271" i="8"/>
  <c r="S271" i="8"/>
  <c r="U271" i="8"/>
  <c r="AD271" i="8"/>
  <c r="AJ271" i="8"/>
  <c r="AN271" i="8"/>
  <c r="AQ271" i="8"/>
  <c r="AU271" i="8"/>
  <c r="B272" i="8"/>
  <c r="M272" i="8"/>
  <c r="Q272" i="8"/>
  <c r="S272" i="8"/>
  <c r="U272" i="8"/>
  <c r="AD272" i="8"/>
  <c r="AJ272" i="8"/>
  <c r="AN272" i="8"/>
  <c r="AQ272" i="8"/>
  <c r="AU272" i="8"/>
  <c r="B273" i="8"/>
  <c r="M273" i="8"/>
  <c r="Q273" i="8"/>
  <c r="S273" i="8"/>
  <c r="U273" i="8"/>
  <c r="AD273" i="8"/>
  <c r="AJ273" i="8"/>
  <c r="AN273" i="8"/>
  <c r="AQ273" i="8"/>
  <c r="AU273" i="8"/>
  <c r="B274" i="8"/>
  <c r="M274" i="8"/>
  <c r="Q274" i="8"/>
  <c r="S274" i="8"/>
  <c r="U274" i="8"/>
  <c r="AD274" i="8"/>
  <c r="AJ274" i="8"/>
  <c r="AN274" i="8"/>
  <c r="AQ274" i="8"/>
  <c r="AU274" i="8"/>
  <c r="B275" i="8"/>
  <c r="M275" i="8"/>
  <c r="Q275" i="8"/>
  <c r="S275" i="8"/>
  <c r="U275" i="8"/>
  <c r="AD275" i="8"/>
  <c r="AJ275" i="8"/>
  <c r="AN275" i="8"/>
  <c r="AQ275" i="8"/>
  <c r="AU275" i="8"/>
  <c r="B276" i="8"/>
  <c r="M276" i="8"/>
  <c r="Q276" i="8"/>
  <c r="S276" i="8"/>
  <c r="U276" i="8"/>
  <c r="AD276" i="8"/>
  <c r="AJ276" i="8"/>
  <c r="AN276" i="8"/>
  <c r="AQ276" i="8"/>
  <c r="AU276" i="8"/>
  <c r="B277" i="8"/>
  <c r="M277" i="8"/>
  <c r="Q277" i="8"/>
  <c r="S277" i="8"/>
  <c r="U277" i="8"/>
  <c r="AD277" i="8"/>
  <c r="AJ277" i="8"/>
  <c r="AN277" i="8"/>
  <c r="AQ277" i="8"/>
  <c r="AU277" i="8"/>
  <c r="B278" i="8"/>
  <c r="M278" i="8"/>
  <c r="Q278" i="8"/>
  <c r="S278" i="8"/>
  <c r="U278" i="8"/>
  <c r="AD278" i="8"/>
  <c r="AJ278" i="8"/>
  <c r="AN278" i="8"/>
  <c r="AQ278" i="8"/>
  <c r="AU278" i="8"/>
  <c r="B279" i="8"/>
  <c r="M279" i="8"/>
  <c r="Q279" i="8"/>
  <c r="S279" i="8"/>
  <c r="U279" i="8"/>
  <c r="AD279" i="8"/>
  <c r="AJ279" i="8"/>
  <c r="AN279" i="8"/>
  <c r="AQ279" i="8"/>
  <c r="AU279" i="8"/>
  <c r="B280" i="8"/>
  <c r="M280" i="8"/>
  <c r="Q280" i="8"/>
  <c r="S280" i="8"/>
  <c r="U280" i="8"/>
  <c r="AD280" i="8"/>
  <c r="AJ280" i="8"/>
  <c r="AN280" i="8"/>
  <c r="AQ280" i="8"/>
  <c r="AU280" i="8"/>
  <c r="B281" i="8"/>
  <c r="M281" i="8"/>
  <c r="Q281" i="8"/>
  <c r="S281" i="8"/>
  <c r="U281" i="8"/>
  <c r="AD281" i="8"/>
  <c r="AJ281" i="8"/>
  <c r="AN281" i="8"/>
  <c r="AQ281" i="8"/>
  <c r="AU281" i="8"/>
  <c r="B282" i="8"/>
  <c r="M282" i="8"/>
  <c r="Q282" i="8"/>
  <c r="S282" i="8"/>
  <c r="U282" i="8"/>
  <c r="AD282" i="8"/>
  <c r="AJ282" i="8"/>
  <c r="AN282" i="8"/>
  <c r="AQ282" i="8"/>
  <c r="AU282" i="8"/>
  <c r="B283" i="8"/>
  <c r="M283" i="8"/>
  <c r="Q283" i="8"/>
  <c r="S283" i="8"/>
  <c r="U283" i="8"/>
  <c r="AD283" i="8"/>
  <c r="AJ283" i="8"/>
  <c r="AN283" i="8"/>
  <c r="AQ283" i="8"/>
  <c r="AU283" i="8"/>
  <c r="B284" i="8"/>
  <c r="M284" i="8"/>
  <c r="Q284" i="8"/>
  <c r="S284" i="8"/>
  <c r="U284" i="8"/>
  <c r="AD284" i="8"/>
  <c r="AJ284" i="8"/>
  <c r="AN284" i="8"/>
  <c r="AQ284" i="8"/>
  <c r="AU284" i="8"/>
  <c r="B285" i="8"/>
  <c r="M285" i="8"/>
  <c r="Q285" i="8"/>
  <c r="S285" i="8"/>
  <c r="U285" i="8"/>
  <c r="AD285" i="8"/>
  <c r="AJ285" i="8"/>
  <c r="AN285" i="8"/>
  <c r="AQ285" i="8"/>
  <c r="AU285" i="8"/>
  <c r="B286" i="8"/>
  <c r="M286" i="8"/>
  <c r="Q286" i="8"/>
  <c r="S286" i="8"/>
  <c r="U286" i="8"/>
  <c r="AD286" i="8"/>
  <c r="AJ286" i="8"/>
  <c r="AN286" i="8"/>
  <c r="AQ286" i="8"/>
  <c r="AU286" i="8"/>
  <c r="B287" i="8"/>
  <c r="M287" i="8"/>
  <c r="Q287" i="8"/>
  <c r="S287" i="8"/>
  <c r="U287" i="8"/>
  <c r="AD287" i="8"/>
  <c r="AJ287" i="8"/>
  <c r="AN287" i="8"/>
  <c r="AQ287" i="8"/>
  <c r="AU287" i="8"/>
  <c r="B288" i="8"/>
  <c r="M288" i="8"/>
  <c r="Q288" i="8"/>
  <c r="S288" i="8"/>
  <c r="U288" i="8"/>
  <c r="AD288" i="8"/>
  <c r="AJ288" i="8"/>
  <c r="AN288" i="8"/>
  <c r="AQ288" i="8"/>
  <c r="AU288" i="8"/>
  <c r="B289" i="8"/>
  <c r="M289" i="8"/>
  <c r="Q289" i="8"/>
  <c r="S289" i="8"/>
  <c r="U289" i="8"/>
  <c r="AD289" i="8"/>
  <c r="AJ289" i="8"/>
  <c r="AN289" i="8"/>
  <c r="AQ289" i="8"/>
  <c r="AU289" i="8"/>
  <c r="B290" i="8"/>
  <c r="M290" i="8"/>
  <c r="Q290" i="8"/>
  <c r="S290" i="8"/>
  <c r="U290" i="8"/>
  <c r="AD290" i="8"/>
  <c r="AJ290" i="8"/>
  <c r="AN290" i="8"/>
  <c r="AQ290" i="8"/>
  <c r="AU290" i="8"/>
  <c r="B291" i="8"/>
  <c r="M291" i="8"/>
  <c r="Q291" i="8"/>
  <c r="S291" i="8"/>
  <c r="U291" i="8"/>
  <c r="AD291" i="8"/>
  <c r="AJ291" i="8"/>
  <c r="AN291" i="8"/>
  <c r="AQ291" i="8"/>
  <c r="AU291" i="8"/>
  <c r="B292" i="8"/>
  <c r="M292" i="8"/>
  <c r="Q292" i="8"/>
  <c r="S292" i="8"/>
  <c r="U292" i="8"/>
  <c r="AD292" i="8"/>
  <c r="AJ292" i="8"/>
  <c r="AN292" i="8"/>
  <c r="AQ292" i="8"/>
  <c r="AU292" i="8"/>
  <c r="B293" i="8"/>
  <c r="M293" i="8"/>
  <c r="Q293" i="8"/>
  <c r="S293" i="8"/>
  <c r="U293" i="8"/>
  <c r="AD293" i="8"/>
  <c r="AJ293" i="8"/>
  <c r="AN293" i="8"/>
  <c r="AQ293" i="8"/>
  <c r="AU293" i="8"/>
  <c r="B294" i="8"/>
  <c r="M294" i="8"/>
  <c r="Q294" i="8"/>
  <c r="S294" i="8"/>
  <c r="U294" i="8"/>
  <c r="AD294" i="8"/>
  <c r="AJ294" i="8"/>
  <c r="AN294" i="8"/>
  <c r="AQ294" i="8"/>
  <c r="AU294" i="8"/>
  <c r="B295" i="8"/>
  <c r="M295" i="8"/>
  <c r="Q295" i="8"/>
  <c r="S295" i="8"/>
  <c r="U295" i="8"/>
  <c r="AD295" i="8"/>
  <c r="AJ295" i="8"/>
  <c r="AN295" i="8"/>
  <c r="AQ295" i="8"/>
  <c r="AU295" i="8"/>
  <c r="B296" i="8"/>
  <c r="M296" i="8"/>
  <c r="Q296" i="8"/>
  <c r="S296" i="8"/>
  <c r="U296" i="8"/>
  <c r="AD296" i="8"/>
  <c r="AJ296" i="8"/>
  <c r="AN296" i="8"/>
  <c r="AQ296" i="8"/>
  <c r="AU296" i="8"/>
  <c r="B297" i="8"/>
  <c r="M297" i="8"/>
  <c r="Q297" i="8"/>
  <c r="S297" i="8"/>
  <c r="U297" i="8"/>
  <c r="AD297" i="8"/>
  <c r="AJ297" i="8"/>
  <c r="AN297" i="8"/>
  <c r="AQ297" i="8"/>
  <c r="AU297" i="8"/>
  <c r="B298" i="8"/>
  <c r="M298" i="8"/>
  <c r="Q298" i="8"/>
  <c r="S298" i="8"/>
  <c r="U298" i="8"/>
  <c r="AD298" i="8"/>
  <c r="AJ298" i="8"/>
  <c r="AN298" i="8"/>
  <c r="AQ298" i="8"/>
  <c r="AU298" i="8"/>
  <c r="B299" i="8"/>
  <c r="M299" i="8"/>
  <c r="Q299" i="8"/>
  <c r="S299" i="8"/>
  <c r="U299" i="8"/>
  <c r="AD299" i="8"/>
  <c r="AJ299" i="8"/>
  <c r="AN299" i="8"/>
  <c r="AQ299" i="8"/>
  <c r="AU299" i="8"/>
  <c r="B300" i="8"/>
  <c r="M300" i="8"/>
  <c r="Q300" i="8"/>
  <c r="S300" i="8"/>
  <c r="U300" i="8"/>
  <c r="AD300" i="8"/>
  <c r="AJ300" i="8"/>
  <c r="AN300" i="8"/>
  <c r="AQ300" i="8"/>
  <c r="AU300" i="8"/>
  <c r="B301" i="8"/>
  <c r="M301" i="8"/>
  <c r="Q301" i="8"/>
  <c r="S301" i="8"/>
  <c r="U301" i="8"/>
  <c r="AD301" i="8"/>
  <c r="AJ301" i="8"/>
  <c r="AN301" i="8"/>
  <c r="AQ301" i="8"/>
  <c r="AU301" i="8"/>
  <c r="B302" i="8"/>
  <c r="M302" i="8"/>
  <c r="Q302" i="8"/>
  <c r="S302" i="8"/>
  <c r="U302" i="8"/>
  <c r="AD302" i="8"/>
  <c r="AJ302" i="8"/>
  <c r="AN302" i="8"/>
  <c r="AQ302" i="8"/>
  <c r="AU302" i="8"/>
  <c r="B303" i="8"/>
  <c r="M303" i="8"/>
  <c r="Q303" i="8"/>
  <c r="S303" i="8"/>
  <c r="U303" i="8"/>
  <c r="AD303" i="8"/>
  <c r="AJ303" i="8"/>
  <c r="AN303" i="8"/>
  <c r="AQ303" i="8"/>
  <c r="AU303" i="8"/>
  <c r="B304" i="8"/>
  <c r="M304" i="8"/>
  <c r="Q304" i="8"/>
  <c r="S304" i="8"/>
  <c r="U304" i="8"/>
  <c r="AD304" i="8"/>
  <c r="AJ304" i="8"/>
  <c r="AN304" i="8"/>
  <c r="AQ304" i="8"/>
  <c r="AU304" i="8"/>
  <c r="B305" i="8"/>
  <c r="M305" i="8"/>
  <c r="Q305" i="8"/>
  <c r="S305" i="8"/>
  <c r="U305" i="8"/>
  <c r="AD305" i="8"/>
  <c r="AJ305" i="8"/>
  <c r="AN305" i="8"/>
  <c r="AQ305" i="8"/>
  <c r="AU305" i="8"/>
  <c r="B306" i="8"/>
  <c r="M306" i="8"/>
  <c r="Q306" i="8"/>
  <c r="S306" i="8"/>
  <c r="U306" i="8"/>
  <c r="AD306" i="8"/>
  <c r="AJ306" i="8"/>
  <c r="AN306" i="8"/>
  <c r="AQ306" i="8"/>
  <c r="AU306" i="8"/>
  <c r="B307" i="8"/>
  <c r="M307" i="8"/>
  <c r="Q307" i="8"/>
  <c r="S307" i="8"/>
  <c r="U307" i="8"/>
  <c r="AD307" i="8"/>
  <c r="AJ307" i="8"/>
  <c r="AN307" i="8"/>
  <c r="AQ307" i="8"/>
  <c r="AU307" i="8"/>
  <c r="B308" i="8"/>
  <c r="M308" i="8"/>
  <c r="Q308" i="8"/>
  <c r="S308" i="8"/>
  <c r="U308" i="8"/>
  <c r="AD308" i="8"/>
  <c r="AJ308" i="8"/>
  <c r="AN308" i="8"/>
  <c r="AQ308" i="8"/>
  <c r="AU308" i="8"/>
  <c r="B309" i="8"/>
  <c r="M309" i="8"/>
  <c r="Q309" i="8"/>
  <c r="S309" i="8"/>
  <c r="U309" i="8"/>
  <c r="AD309" i="8"/>
  <c r="AJ309" i="8"/>
  <c r="AN309" i="8"/>
  <c r="AQ309" i="8"/>
  <c r="AU309" i="8"/>
  <c r="B310" i="8"/>
  <c r="M310" i="8"/>
  <c r="Q310" i="8"/>
  <c r="S310" i="8"/>
  <c r="U310" i="8"/>
  <c r="AD310" i="8"/>
  <c r="AJ310" i="8"/>
  <c r="AN310" i="8"/>
  <c r="AQ310" i="8"/>
  <c r="AU310" i="8"/>
  <c r="B311" i="8"/>
  <c r="M311" i="8"/>
  <c r="Q311" i="8"/>
  <c r="S311" i="8"/>
  <c r="U311" i="8"/>
  <c r="AD311" i="8"/>
  <c r="AJ311" i="8"/>
  <c r="AN311" i="8"/>
  <c r="AQ311" i="8"/>
  <c r="AU311" i="8"/>
  <c r="B312" i="8"/>
  <c r="M312" i="8"/>
  <c r="Q312" i="8"/>
  <c r="S312" i="8"/>
  <c r="U312" i="8"/>
  <c r="AD312" i="8"/>
  <c r="AJ312" i="8"/>
  <c r="AN312" i="8"/>
  <c r="AQ312" i="8"/>
  <c r="AU312" i="8"/>
  <c r="B313" i="8"/>
  <c r="M313" i="8"/>
  <c r="Q313" i="8"/>
  <c r="S313" i="8"/>
  <c r="U313" i="8"/>
  <c r="AD313" i="8"/>
  <c r="AJ313" i="8"/>
  <c r="AN313" i="8"/>
  <c r="AQ313" i="8"/>
  <c r="AU313" i="8"/>
  <c r="B314" i="8"/>
  <c r="M314" i="8"/>
  <c r="Q314" i="8"/>
  <c r="S314" i="8"/>
  <c r="U314" i="8"/>
  <c r="AD314" i="8"/>
  <c r="AJ314" i="8"/>
  <c r="AN314" i="8"/>
  <c r="AQ314" i="8"/>
  <c r="AU314" i="8"/>
  <c r="B315" i="8"/>
  <c r="M315" i="8"/>
  <c r="Q315" i="8"/>
  <c r="S315" i="8"/>
  <c r="U315" i="8"/>
  <c r="AD315" i="8"/>
  <c r="AJ315" i="8"/>
  <c r="AN315" i="8"/>
  <c r="AQ315" i="8"/>
  <c r="AU315" i="8"/>
  <c r="B316" i="8"/>
  <c r="M316" i="8"/>
  <c r="Q316" i="8"/>
  <c r="S316" i="8"/>
  <c r="U316" i="8"/>
  <c r="AD316" i="8"/>
  <c r="AJ316" i="8"/>
  <c r="AN316" i="8"/>
  <c r="AQ316" i="8"/>
  <c r="AU316" i="8"/>
  <c r="B317" i="8"/>
  <c r="M317" i="8"/>
  <c r="Q317" i="8"/>
  <c r="S317" i="8"/>
  <c r="U317" i="8"/>
  <c r="AD317" i="8"/>
  <c r="AJ317" i="8"/>
  <c r="AN317" i="8"/>
  <c r="AQ317" i="8"/>
  <c r="AU317" i="8"/>
  <c r="B318" i="8"/>
  <c r="M318" i="8"/>
  <c r="Q318" i="8"/>
  <c r="S318" i="8"/>
  <c r="U318" i="8"/>
  <c r="AD318" i="8"/>
  <c r="AJ318" i="8"/>
  <c r="AN318" i="8"/>
  <c r="AQ318" i="8"/>
  <c r="AU318" i="8"/>
  <c r="B319" i="8"/>
  <c r="M319" i="8"/>
  <c r="Q319" i="8"/>
  <c r="S319" i="8"/>
  <c r="U319" i="8"/>
  <c r="AD319" i="8"/>
  <c r="AJ319" i="8"/>
  <c r="AN319" i="8"/>
  <c r="AQ319" i="8"/>
  <c r="AU319" i="8"/>
  <c r="B320" i="8"/>
  <c r="M320" i="8"/>
  <c r="Q320" i="8"/>
  <c r="S320" i="8"/>
  <c r="U320" i="8"/>
  <c r="AD320" i="8"/>
  <c r="AJ320" i="8"/>
  <c r="AN320" i="8"/>
  <c r="AQ320" i="8"/>
  <c r="AU320" i="8"/>
  <c r="B321" i="8"/>
  <c r="M321" i="8"/>
  <c r="Q321" i="8"/>
  <c r="S321" i="8"/>
  <c r="U321" i="8"/>
  <c r="AD321" i="8"/>
  <c r="AJ321" i="8"/>
  <c r="AN321" i="8"/>
  <c r="AQ321" i="8"/>
  <c r="AU321" i="8"/>
  <c r="B322" i="8"/>
  <c r="M322" i="8"/>
  <c r="Q322" i="8"/>
  <c r="S322" i="8"/>
  <c r="U322" i="8"/>
  <c r="AD322" i="8"/>
  <c r="AJ322" i="8"/>
  <c r="AN322" i="8"/>
  <c r="AQ322" i="8"/>
  <c r="AU322" i="8"/>
  <c r="B323" i="8"/>
  <c r="M323" i="8"/>
  <c r="Q323" i="8"/>
  <c r="S323" i="8"/>
  <c r="U323" i="8"/>
  <c r="AD323" i="8"/>
  <c r="AJ323" i="8"/>
  <c r="AN323" i="8"/>
  <c r="AQ323" i="8"/>
  <c r="AU323" i="8"/>
  <c r="B324" i="8"/>
  <c r="M324" i="8"/>
  <c r="Q324" i="8"/>
  <c r="S324" i="8"/>
  <c r="U324" i="8"/>
  <c r="AD324" i="8"/>
  <c r="AJ324" i="8"/>
  <c r="AN324" i="8"/>
  <c r="AQ324" i="8"/>
  <c r="AU324" i="8"/>
  <c r="B325" i="8"/>
  <c r="M325" i="8"/>
  <c r="Q325" i="8"/>
  <c r="S325" i="8"/>
  <c r="U325" i="8"/>
  <c r="AD325" i="8"/>
  <c r="AJ325" i="8"/>
  <c r="AN325" i="8"/>
  <c r="AQ325" i="8"/>
  <c r="AU325" i="8"/>
  <c r="B326" i="8"/>
  <c r="M326" i="8"/>
  <c r="Q326" i="8"/>
  <c r="S326" i="8"/>
  <c r="U326" i="8"/>
  <c r="AD326" i="8"/>
  <c r="AJ326" i="8"/>
  <c r="AN326" i="8"/>
  <c r="AQ326" i="8"/>
  <c r="AU326" i="8"/>
  <c r="B327" i="8"/>
  <c r="M327" i="8"/>
  <c r="Q327" i="8"/>
  <c r="S327" i="8"/>
  <c r="U327" i="8"/>
  <c r="AD327" i="8"/>
  <c r="AJ327" i="8"/>
  <c r="AN327" i="8"/>
  <c r="AQ327" i="8"/>
  <c r="AU327" i="8"/>
  <c r="B328" i="8"/>
  <c r="M328" i="8"/>
  <c r="Q328" i="8"/>
  <c r="S328" i="8"/>
  <c r="U328" i="8"/>
  <c r="AD328" i="8"/>
  <c r="AJ328" i="8"/>
  <c r="AN328" i="8"/>
  <c r="AQ328" i="8"/>
  <c r="AU328" i="8"/>
  <c r="B329" i="8"/>
  <c r="M329" i="8"/>
  <c r="Q329" i="8"/>
  <c r="S329" i="8"/>
  <c r="U329" i="8"/>
  <c r="AD329" i="8"/>
  <c r="AJ329" i="8"/>
  <c r="AN329" i="8"/>
  <c r="AQ329" i="8"/>
  <c r="AU329" i="8"/>
  <c r="B330" i="8"/>
  <c r="M330" i="8"/>
  <c r="Q330" i="8"/>
  <c r="S330" i="8"/>
  <c r="U330" i="8"/>
  <c r="AD330" i="8"/>
  <c r="AJ330" i="8"/>
  <c r="AN330" i="8"/>
  <c r="AQ330" i="8"/>
  <c r="AU330" i="8"/>
  <c r="B331" i="8"/>
  <c r="M331" i="8"/>
  <c r="Q331" i="8"/>
  <c r="S331" i="8"/>
  <c r="U331" i="8"/>
  <c r="AD331" i="8"/>
  <c r="AJ331" i="8"/>
  <c r="AN331" i="8"/>
  <c r="AQ331" i="8"/>
  <c r="AU331" i="8"/>
  <c r="B332" i="8"/>
  <c r="M332" i="8"/>
  <c r="Q332" i="8"/>
  <c r="S332" i="8"/>
  <c r="U332" i="8"/>
  <c r="AD332" i="8"/>
  <c r="AJ332" i="8"/>
  <c r="AN332" i="8"/>
  <c r="AQ332" i="8"/>
  <c r="AU332" i="8"/>
  <c r="B333" i="8"/>
  <c r="M333" i="8"/>
  <c r="Q333" i="8"/>
  <c r="S333" i="8"/>
  <c r="U333" i="8"/>
  <c r="AD333" i="8"/>
  <c r="AJ333" i="8"/>
  <c r="AN333" i="8"/>
  <c r="AQ333" i="8"/>
  <c r="AU333" i="8"/>
  <c r="B334" i="8"/>
  <c r="M334" i="8"/>
  <c r="Q334" i="8"/>
  <c r="S334" i="8"/>
  <c r="U334" i="8"/>
  <c r="AD334" i="8"/>
  <c r="AJ334" i="8"/>
  <c r="AN334" i="8"/>
  <c r="AQ334" i="8"/>
  <c r="AU334" i="8"/>
  <c r="B335" i="8"/>
  <c r="M335" i="8"/>
  <c r="Q335" i="8"/>
  <c r="S335" i="8"/>
  <c r="U335" i="8"/>
  <c r="AD335" i="8"/>
  <c r="AJ335" i="8"/>
  <c r="AN335" i="8"/>
  <c r="AQ335" i="8"/>
  <c r="AU335" i="8"/>
  <c r="B336" i="8"/>
  <c r="M336" i="8"/>
  <c r="Q336" i="8"/>
  <c r="S336" i="8"/>
  <c r="U336" i="8"/>
  <c r="AD336" i="8"/>
  <c r="AJ336" i="8"/>
  <c r="AN336" i="8"/>
  <c r="AQ336" i="8"/>
  <c r="AU336" i="8"/>
  <c r="B337" i="8"/>
  <c r="M337" i="8"/>
  <c r="Q337" i="8"/>
  <c r="S337" i="8"/>
  <c r="U337" i="8"/>
  <c r="AD337" i="8"/>
  <c r="AJ337" i="8"/>
  <c r="AN337" i="8"/>
  <c r="AQ337" i="8"/>
  <c r="AU337" i="8"/>
  <c r="B338" i="8"/>
  <c r="M338" i="8"/>
  <c r="Q338" i="8"/>
  <c r="S338" i="8"/>
  <c r="U338" i="8"/>
  <c r="AD338" i="8"/>
  <c r="AJ338" i="8"/>
  <c r="AN338" i="8"/>
  <c r="AQ338" i="8"/>
  <c r="AU338" i="8"/>
  <c r="B339" i="8"/>
  <c r="M339" i="8"/>
  <c r="Q339" i="8"/>
  <c r="S339" i="8"/>
  <c r="U339" i="8"/>
  <c r="AD339" i="8"/>
  <c r="AJ339" i="8"/>
  <c r="AN339" i="8"/>
  <c r="AQ339" i="8"/>
  <c r="AU339" i="8"/>
  <c r="B340" i="8"/>
  <c r="M340" i="8"/>
  <c r="Q340" i="8"/>
  <c r="S340" i="8"/>
  <c r="U340" i="8"/>
  <c r="AD340" i="8"/>
  <c r="AJ340" i="8"/>
  <c r="AN340" i="8"/>
  <c r="AQ340" i="8"/>
  <c r="AU340" i="8"/>
  <c r="B341" i="8"/>
  <c r="M341" i="8"/>
  <c r="Q341" i="8"/>
  <c r="S341" i="8"/>
  <c r="U341" i="8"/>
  <c r="AD341" i="8"/>
  <c r="AJ341" i="8"/>
  <c r="AN341" i="8"/>
  <c r="AQ341" i="8"/>
  <c r="AU341" i="8"/>
  <c r="B342" i="8"/>
  <c r="M342" i="8"/>
  <c r="Q342" i="8"/>
  <c r="S342" i="8"/>
  <c r="U342" i="8"/>
  <c r="AD342" i="8"/>
  <c r="AJ342" i="8"/>
  <c r="AN342" i="8"/>
  <c r="AQ342" i="8"/>
  <c r="AU342" i="8"/>
  <c r="B343" i="8"/>
  <c r="M343" i="8"/>
  <c r="Q343" i="8"/>
  <c r="S343" i="8"/>
  <c r="U343" i="8"/>
  <c r="AD343" i="8"/>
  <c r="AJ343" i="8"/>
  <c r="AN343" i="8"/>
  <c r="AQ343" i="8"/>
  <c r="AU343" i="8"/>
  <c r="B344" i="8"/>
  <c r="M344" i="8"/>
  <c r="Q344" i="8"/>
  <c r="S344" i="8"/>
  <c r="U344" i="8"/>
  <c r="AD344" i="8"/>
  <c r="AJ344" i="8"/>
  <c r="AN344" i="8"/>
  <c r="AQ344" i="8"/>
  <c r="AU344" i="8"/>
  <c r="B345" i="8"/>
  <c r="M345" i="8"/>
  <c r="Q345" i="8"/>
  <c r="S345" i="8"/>
  <c r="U345" i="8"/>
  <c r="AD345" i="8"/>
  <c r="AJ345" i="8"/>
  <c r="AN345" i="8"/>
  <c r="AQ345" i="8"/>
  <c r="AU345" i="8"/>
  <c r="B346" i="8"/>
  <c r="M346" i="8"/>
  <c r="Q346" i="8"/>
  <c r="S346" i="8"/>
  <c r="U346" i="8"/>
  <c r="AD346" i="8"/>
  <c r="AJ346" i="8"/>
  <c r="AN346" i="8"/>
  <c r="AQ346" i="8"/>
  <c r="AU346" i="8"/>
  <c r="B347" i="8"/>
  <c r="M347" i="8"/>
  <c r="Q347" i="8"/>
  <c r="S347" i="8"/>
  <c r="U347" i="8"/>
  <c r="AD347" i="8"/>
  <c r="AJ347" i="8"/>
  <c r="AN347" i="8"/>
  <c r="AQ347" i="8"/>
  <c r="AU347" i="8"/>
  <c r="B348" i="8"/>
  <c r="M348" i="8"/>
  <c r="Q348" i="8"/>
  <c r="S348" i="8"/>
  <c r="U348" i="8"/>
  <c r="AD348" i="8"/>
  <c r="AJ348" i="8"/>
  <c r="AN348" i="8"/>
  <c r="AQ348" i="8"/>
  <c r="AU348" i="8"/>
  <c r="B349" i="8"/>
  <c r="M349" i="8"/>
  <c r="Q349" i="8"/>
  <c r="S349" i="8"/>
  <c r="U349" i="8"/>
  <c r="AD349" i="8"/>
  <c r="AJ349" i="8"/>
  <c r="AN349" i="8"/>
  <c r="AQ349" i="8"/>
  <c r="AU349" i="8"/>
  <c r="B350" i="8"/>
  <c r="M350" i="8"/>
  <c r="Q350" i="8"/>
  <c r="S350" i="8"/>
  <c r="U350" i="8"/>
  <c r="AD350" i="8"/>
  <c r="AJ350" i="8"/>
  <c r="AN350" i="8"/>
  <c r="AQ350" i="8"/>
  <c r="AU350" i="8"/>
  <c r="B351" i="8"/>
  <c r="M351" i="8"/>
  <c r="Q351" i="8"/>
  <c r="S351" i="8"/>
  <c r="U351" i="8"/>
  <c r="AD351" i="8"/>
  <c r="AJ351" i="8"/>
  <c r="AN351" i="8"/>
  <c r="AQ351" i="8"/>
  <c r="AU351" i="8"/>
  <c r="B352" i="8"/>
  <c r="M352" i="8"/>
  <c r="Q352" i="8"/>
  <c r="S352" i="8"/>
  <c r="U352" i="8"/>
  <c r="AD352" i="8"/>
  <c r="AJ352" i="8"/>
  <c r="AN352" i="8"/>
  <c r="AQ352" i="8"/>
  <c r="AU352" i="8"/>
  <c r="B353" i="8"/>
  <c r="M353" i="8"/>
  <c r="Q353" i="8"/>
  <c r="S353" i="8"/>
  <c r="U353" i="8"/>
  <c r="AD353" i="8"/>
  <c r="AJ353" i="8"/>
  <c r="AN353" i="8"/>
  <c r="AQ353" i="8"/>
  <c r="AU353" i="8"/>
  <c r="B354" i="8"/>
  <c r="M354" i="8"/>
  <c r="Q354" i="8"/>
  <c r="S354" i="8"/>
  <c r="U354" i="8"/>
  <c r="AD354" i="8"/>
  <c r="AJ354" i="8"/>
  <c r="AN354" i="8"/>
  <c r="AQ354" i="8"/>
  <c r="AU354" i="8"/>
  <c r="B355" i="8"/>
  <c r="M355" i="8"/>
  <c r="Q355" i="8"/>
  <c r="S355" i="8"/>
  <c r="U355" i="8"/>
  <c r="AD355" i="8"/>
  <c r="AJ355" i="8"/>
  <c r="AN355" i="8"/>
  <c r="AQ355" i="8"/>
  <c r="AU355" i="8"/>
  <c r="B356" i="8"/>
  <c r="M356" i="8"/>
  <c r="Q356" i="8"/>
  <c r="S356" i="8"/>
  <c r="U356" i="8"/>
  <c r="AD356" i="8"/>
  <c r="AJ356" i="8"/>
  <c r="AN356" i="8"/>
  <c r="AQ356" i="8"/>
  <c r="AU356" i="8"/>
  <c r="B357" i="8"/>
  <c r="M357" i="8"/>
  <c r="Q357" i="8"/>
  <c r="S357" i="8"/>
  <c r="U357" i="8"/>
  <c r="AD357" i="8"/>
  <c r="AJ357" i="8"/>
  <c r="AN357" i="8"/>
  <c r="AQ357" i="8"/>
  <c r="AU357" i="8"/>
  <c r="B358" i="8"/>
  <c r="M358" i="8"/>
  <c r="Q358" i="8"/>
  <c r="S358" i="8"/>
  <c r="U358" i="8"/>
  <c r="AD358" i="8"/>
  <c r="AJ358" i="8"/>
  <c r="AN358" i="8"/>
  <c r="AQ358" i="8"/>
  <c r="AU358" i="8"/>
  <c r="B359" i="8"/>
  <c r="M359" i="8"/>
  <c r="Q359" i="8"/>
  <c r="S359" i="8"/>
  <c r="U359" i="8"/>
  <c r="AD359" i="8"/>
  <c r="AJ359" i="8"/>
  <c r="AN359" i="8"/>
  <c r="AQ359" i="8"/>
  <c r="AU359" i="8"/>
  <c r="B360" i="8"/>
  <c r="M360" i="8"/>
  <c r="Q360" i="8"/>
  <c r="S360" i="8"/>
  <c r="U360" i="8"/>
  <c r="AD360" i="8"/>
  <c r="AJ360" i="8"/>
  <c r="AN360" i="8"/>
  <c r="AQ360" i="8"/>
  <c r="AU360" i="8"/>
  <c r="B361" i="8"/>
  <c r="M361" i="8"/>
  <c r="Q361" i="8"/>
  <c r="S361" i="8"/>
  <c r="U361" i="8"/>
  <c r="AD361" i="8"/>
  <c r="AJ361" i="8"/>
  <c r="AN361" i="8"/>
  <c r="AQ361" i="8"/>
  <c r="AU361" i="8"/>
  <c r="B362" i="8"/>
  <c r="M362" i="8"/>
  <c r="Q362" i="8"/>
  <c r="S362" i="8"/>
  <c r="U362" i="8"/>
  <c r="AD362" i="8"/>
  <c r="AJ362" i="8"/>
  <c r="AN362" i="8"/>
  <c r="AQ362" i="8"/>
  <c r="AU362" i="8"/>
  <c r="B363" i="8"/>
  <c r="M363" i="8"/>
  <c r="Q363" i="8"/>
  <c r="S363" i="8"/>
  <c r="U363" i="8"/>
  <c r="AD363" i="8"/>
  <c r="AJ363" i="8"/>
  <c r="AN363" i="8"/>
  <c r="AQ363" i="8"/>
  <c r="AU363" i="8"/>
  <c r="B364" i="8"/>
  <c r="M364" i="8"/>
  <c r="Q364" i="8"/>
  <c r="S364" i="8"/>
  <c r="U364" i="8"/>
  <c r="AD364" i="8"/>
  <c r="AJ364" i="8"/>
  <c r="AN364" i="8"/>
  <c r="AQ364" i="8"/>
  <c r="AU364" i="8"/>
  <c r="B365" i="8"/>
  <c r="M365" i="8"/>
  <c r="Q365" i="8"/>
  <c r="S365" i="8"/>
  <c r="U365" i="8"/>
  <c r="AD365" i="8"/>
  <c r="AJ365" i="8"/>
  <c r="AN365" i="8"/>
  <c r="AQ365" i="8"/>
  <c r="AU365" i="8"/>
  <c r="B366" i="8"/>
  <c r="M366" i="8"/>
  <c r="Q366" i="8"/>
  <c r="S366" i="8"/>
  <c r="U366" i="8"/>
  <c r="AD366" i="8"/>
  <c r="AJ366" i="8"/>
  <c r="AN366" i="8"/>
  <c r="AQ366" i="8"/>
  <c r="AU366" i="8"/>
  <c r="B367" i="8"/>
  <c r="M367" i="8"/>
  <c r="Q367" i="8"/>
  <c r="S367" i="8"/>
  <c r="U367" i="8"/>
  <c r="AD367" i="8"/>
  <c r="AJ367" i="8"/>
  <c r="AN367" i="8"/>
  <c r="AQ367" i="8"/>
  <c r="AU367" i="8"/>
  <c r="B368" i="8"/>
  <c r="M368" i="8"/>
  <c r="Q368" i="8"/>
  <c r="S368" i="8"/>
  <c r="U368" i="8"/>
  <c r="AD368" i="8"/>
  <c r="AJ368" i="8"/>
  <c r="AN368" i="8"/>
  <c r="AQ368" i="8"/>
  <c r="AU368" i="8"/>
  <c r="B369" i="8"/>
  <c r="M369" i="8"/>
  <c r="Q369" i="8"/>
  <c r="S369" i="8"/>
  <c r="U369" i="8"/>
  <c r="AD369" i="8"/>
  <c r="AJ369" i="8"/>
  <c r="AN369" i="8"/>
  <c r="AQ369" i="8"/>
  <c r="AU369" i="8"/>
  <c r="B370" i="8"/>
  <c r="M370" i="8"/>
  <c r="Q370" i="8"/>
  <c r="S370" i="8"/>
  <c r="U370" i="8"/>
  <c r="AD370" i="8"/>
  <c r="AJ370" i="8"/>
  <c r="AN370" i="8"/>
  <c r="AQ370" i="8"/>
  <c r="AU370" i="8"/>
  <c r="B371" i="8"/>
  <c r="M371" i="8"/>
  <c r="Q371" i="8"/>
  <c r="S371" i="8"/>
  <c r="U371" i="8"/>
  <c r="AD371" i="8"/>
  <c r="AJ371" i="8"/>
  <c r="AN371" i="8"/>
  <c r="AQ371" i="8"/>
  <c r="AU371" i="8"/>
  <c r="B372" i="8"/>
  <c r="M372" i="8"/>
  <c r="Q372" i="8"/>
  <c r="S372" i="8"/>
  <c r="U372" i="8"/>
  <c r="AD372" i="8"/>
  <c r="AJ372" i="8"/>
  <c r="AN372" i="8"/>
  <c r="AQ372" i="8"/>
  <c r="AU372" i="8"/>
  <c r="B373" i="8"/>
  <c r="M373" i="8"/>
  <c r="Q373" i="8"/>
  <c r="S373" i="8"/>
  <c r="U373" i="8"/>
  <c r="AD373" i="8"/>
  <c r="AJ373" i="8"/>
  <c r="AN373" i="8"/>
  <c r="AQ373" i="8"/>
  <c r="AU373" i="8"/>
  <c r="B374" i="8"/>
  <c r="M374" i="8"/>
  <c r="Q374" i="8"/>
  <c r="S374" i="8"/>
  <c r="U374" i="8"/>
  <c r="AD374" i="8"/>
  <c r="AJ374" i="8"/>
  <c r="AN374" i="8"/>
  <c r="AQ374" i="8"/>
  <c r="AU374" i="8"/>
  <c r="B375" i="8"/>
  <c r="M375" i="8"/>
  <c r="Q375" i="8"/>
  <c r="S375" i="8"/>
  <c r="U375" i="8"/>
  <c r="AD375" i="8"/>
  <c r="AJ375" i="8"/>
  <c r="AN375" i="8"/>
  <c r="AQ375" i="8"/>
  <c r="AU375" i="8"/>
  <c r="B376" i="8"/>
  <c r="M376" i="8"/>
  <c r="Q376" i="8"/>
  <c r="S376" i="8"/>
  <c r="U376" i="8"/>
  <c r="AD376" i="8"/>
  <c r="AJ376" i="8"/>
  <c r="AN376" i="8"/>
  <c r="AQ376" i="8"/>
  <c r="AU376" i="8"/>
  <c r="B377" i="8"/>
  <c r="M377" i="8"/>
  <c r="Q377" i="8"/>
  <c r="S377" i="8"/>
  <c r="U377" i="8"/>
  <c r="AD377" i="8"/>
  <c r="AJ377" i="8"/>
  <c r="AN377" i="8"/>
  <c r="AQ377" i="8"/>
  <c r="AU377" i="8"/>
  <c r="B378" i="8"/>
  <c r="M378" i="8"/>
  <c r="Q378" i="8"/>
  <c r="S378" i="8"/>
  <c r="U378" i="8"/>
  <c r="AD378" i="8"/>
  <c r="AJ378" i="8"/>
  <c r="AN378" i="8"/>
  <c r="AQ378" i="8"/>
  <c r="AU378" i="8"/>
  <c r="B379" i="8"/>
  <c r="M379" i="8"/>
  <c r="Q379" i="8"/>
  <c r="S379" i="8"/>
  <c r="U379" i="8"/>
  <c r="AD379" i="8"/>
  <c r="AJ379" i="8"/>
  <c r="AN379" i="8"/>
  <c r="AQ379" i="8"/>
  <c r="AU379" i="8"/>
  <c r="B380" i="8"/>
  <c r="M380" i="8"/>
  <c r="Q380" i="8"/>
  <c r="S380" i="8"/>
  <c r="U380" i="8"/>
  <c r="AD380" i="8"/>
  <c r="AJ380" i="8"/>
  <c r="AN380" i="8"/>
  <c r="AQ380" i="8"/>
  <c r="AU380" i="8"/>
  <c r="B381" i="8"/>
  <c r="M381" i="8"/>
  <c r="Q381" i="8"/>
  <c r="S381" i="8"/>
  <c r="U381" i="8"/>
  <c r="AD381" i="8"/>
  <c r="AJ381" i="8"/>
  <c r="AN381" i="8"/>
  <c r="AQ381" i="8"/>
  <c r="AU381" i="8"/>
  <c r="B382" i="8"/>
  <c r="M382" i="8"/>
  <c r="Q382" i="8"/>
  <c r="S382" i="8"/>
  <c r="U382" i="8"/>
  <c r="AD382" i="8"/>
  <c r="AJ382" i="8"/>
  <c r="AN382" i="8"/>
  <c r="AQ382" i="8"/>
  <c r="AU382" i="8"/>
  <c r="B383" i="8"/>
  <c r="M383" i="8"/>
  <c r="Q383" i="8"/>
  <c r="S383" i="8"/>
  <c r="U383" i="8"/>
  <c r="AD383" i="8"/>
  <c r="AJ383" i="8"/>
  <c r="AN383" i="8"/>
  <c r="AQ383" i="8"/>
  <c r="AU383" i="8"/>
  <c r="B384" i="8"/>
  <c r="M384" i="8"/>
  <c r="Q384" i="8"/>
  <c r="S384" i="8"/>
  <c r="U384" i="8"/>
  <c r="AD384" i="8"/>
  <c r="AJ384" i="8"/>
  <c r="AN384" i="8"/>
  <c r="AQ384" i="8"/>
  <c r="AU384" i="8"/>
  <c r="B385" i="8"/>
  <c r="M385" i="8"/>
  <c r="Q385" i="8"/>
  <c r="S385" i="8"/>
  <c r="U385" i="8"/>
  <c r="AD385" i="8"/>
  <c r="AJ385" i="8"/>
  <c r="AN385" i="8"/>
  <c r="AQ385" i="8"/>
  <c r="AU385" i="8"/>
  <c r="B386" i="8"/>
  <c r="M386" i="8"/>
  <c r="Q386" i="8"/>
  <c r="S386" i="8"/>
  <c r="U386" i="8"/>
  <c r="AD386" i="8"/>
  <c r="AJ386" i="8"/>
  <c r="AN386" i="8"/>
  <c r="AQ386" i="8"/>
  <c r="AU386" i="8"/>
  <c r="B387" i="8"/>
  <c r="M387" i="8"/>
  <c r="Q387" i="8"/>
  <c r="S387" i="8"/>
  <c r="U387" i="8"/>
  <c r="AD387" i="8"/>
  <c r="AJ387" i="8"/>
  <c r="AN387" i="8"/>
  <c r="AQ387" i="8"/>
  <c r="AU387" i="8"/>
  <c r="B388" i="8"/>
  <c r="M388" i="8"/>
  <c r="Q388" i="8"/>
  <c r="S388" i="8"/>
  <c r="U388" i="8"/>
  <c r="AD388" i="8"/>
  <c r="AJ388" i="8"/>
  <c r="AN388" i="8"/>
  <c r="AQ388" i="8"/>
  <c r="AU388" i="8"/>
  <c r="B389" i="8"/>
  <c r="M389" i="8"/>
  <c r="Q389" i="8"/>
  <c r="S389" i="8"/>
  <c r="U389" i="8"/>
  <c r="AD389" i="8"/>
  <c r="AJ389" i="8"/>
  <c r="AN389" i="8"/>
  <c r="AQ389" i="8"/>
  <c r="AU389" i="8"/>
  <c r="B390" i="8"/>
  <c r="M390" i="8"/>
  <c r="Q390" i="8"/>
  <c r="S390" i="8"/>
  <c r="U390" i="8"/>
  <c r="AD390" i="8"/>
  <c r="AJ390" i="8"/>
  <c r="AN390" i="8"/>
  <c r="AQ390" i="8"/>
  <c r="AU390" i="8"/>
  <c r="B391" i="8"/>
  <c r="M391" i="8"/>
  <c r="Q391" i="8"/>
  <c r="S391" i="8"/>
  <c r="U391" i="8"/>
  <c r="AD391" i="8"/>
  <c r="AJ391" i="8"/>
  <c r="AN391" i="8"/>
  <c r="AQ391" i="8"/>
  <c r="AU391" i="8"/>
  <c r="B392" i="8"/>
  <c r="M392" i="8"/>
  <c r="Q392" i="8"/>
  <c r="S392" i="8"/>
  <c r="U392" i="8"/>
  <c r="AD392" i="8"/>
  <c r="AJ392" i="8"/>
  <c r="AN392" i="8"/>
  <c r="AQ392" i="8"/>
  <c r="AU392" i="8"/>
  <c r="B393" i="8"/>
  <c r="M393" i="8"/>
  <c r="Q393" i="8"/>
  <c r="S393" i="8"/>
  <c r="U393" i="8"/>
  <c r="AD393" i="8"/>
  <c r="AJ393" i="8"/>
  <c r="AN393" i="8"/>
  <c r="AQ393" i="8"/>
  <c r="AU393" i="8"/>
  <c r="B394" i="8"/>
  <c r="M394" i="8"/>
  <c r="Q394" i="8"/>
  <c r="S394" i="8"/>
  <c r="U394" i="8"/>
  <c r="AD394" i="8"/>
  <c r="AJ394" i="8"/>
  <c r="AN394" i="8"/>
  <c r="AQ394" i="8"/>
  <c r="AU394" i="8"/>
  <c r="B395" i="8"/>
  <c r="M395" i="8"/>
  <c r="Q395" i="8"/>
  <c r="S395" i="8"/>
  <c r="U395" i="8"/>
  <c r="AD395" i="8"/>
  <c r="AJ395" i="8"/>
  <c r="AN395" i="8"/>
  <c r="AQ395" i="8"/>
  <c r="AU395" i="8"/>
  <c r="B396" i="8"/>
  <c r="M396" i="8"/>
  <c r="Q396" i="8"/>
  <c r="S396" i="8"/>
  <c r="U396" i="8"/>
  <c r="AD396" i="8"/>
  <c r="AJ396" i="8"/>
  <c r="AN396" i="8"/>
  <c r="AQ396" i="8"/>
  <c r="AU396" i="8"/>
  <c r="B397" i="8"/>
  <c r="M397" i="8"/>
  <c r="Q397" i="8"/>
  <c r="S397" i="8"/>
  <c r="U397" i="8"/>
  <c r="AD397" i="8"/>
  <c r="AJ397" i="8"/>
  <c r="AN397" i="8"/>
  <c r="AQ397" i="8"/>
  <c r="AU397" i="8"/>
  <c r="B398" i="8"/>
  <c r="M398" i="8"/>
  <c r="Q398" i="8"/>
  <c r="S398" i="8"/>
  <c r="U398" i="8"/>
  <c r="AD398" i="8"/>
  <c r="AJ398" i="8"/>
  <c r="AN398" i="8"/>
  <c r="AQ398" i="8"/>
  <c r="AU398" i="8"/>
  <c r="B399" i="8"/>
  <c r="M399" i="8"/>
  <c r="Q399" i="8"/>
  <c r="S399" i="8"/>
  <c r="U399" i="8"/>
  <c r="AD399" i="8"/>
  <c r="AJ399" i="8"/>
  <c r="AN399" i="8"/>
  <c r="AQ399" i="8"/>
  <c r="AU399" i="8"/>
  <c r="B400" i="8"/>
  <c r="M400" i="8"/>
  <c r="Q400" i="8"/>
  <c r="S400" i="8"/>
  <c r="U400" i="8"/>
  <c r="AD400" i="8"/>
  <c r="AJ400" i="8"/>
  <c r="AN400" i="8"/>
  <c r="AQ400" i="8"/>
  <c r="AU400" i="8"/>
  <c r="B401" i="8"/>
  <c r="M401" i="8"/>
  <c r="Q401" i="8"/>
  <c r="S401" i="8"/>
  <c r="U401" i="8"/>
  <c r="AD401" i="8"/>
  <c r="AJ401" i="8"/>
  <c r="AN401" i="8"/>
  <c r="AQ401" i="8"/>
  <c r="AU401" i="8"/>
  <c r="B402" i="8"/>
  <c r="M402" i="8"/>
  <c r="Q402" i="8"/>
  <c r="S402" i="8"/>
  <c r="U402" i="8"/>
  <c r="AD402" i="8"/>
  <c r="AJ402" i="8"/>
  <c r="AN402" i="8"/>
  <c r="AQ402" i="8"/>
  <c r="AU402" i="8"/>
  <c r="B403" i="8"/>
  <c r="M403" i="8"/>
  <c r="Q403" i="8"/>
  <c r="S403" i="8"/>
  <c r="U403" i="8"/>
  <c r="AD403" i="8"/>
  <c r="AJ403" i="8"/>
  <c r="AN403" i="8"/>
  <c r="AQ403" i="8"/>
  <c r="AU403" i="8"/>
  <c r="B404" i="8"/>
  <c r="M404" i="8"/>
  <c r="Q404" i="8"/>
  <c r="S404" i="8"/>
  <c r="U404" i="8"/>
  <c r="AD404" i="8"/>
  <c r="AJ404" i="8"/>
  <c r="AN404" i="8"/>
  <c r="AQ404" i="8"/>
  <c r="AU404" i="8"/>
  <c r="B405" i="8"/>
  <c r="M405" i="8"/>
  <c r="Q405" i="8"/>
  <c r="S405" i="8"/>
  <c r="U405" i="8"/>
  <c r="AD405" i="8"/>
  <c r="AJ405" i="8"/>
  <c r="AN405" i="8"/>
  <c r="AQ405" i="8"/>
  <c r="AU405" i="8"/>
  <c r="B406" i="8"/>
  <c r="M406" i="8"/>
  <c r="Q406" i="8"/>
  <c r="S406" i="8"/>
  <c r="U406" i="8"/>
  <c r="AD406" i="8"/>
  <c r="AJ406" i="8"/>
  <c r="AN406" i="8"/>
  <c r="AQ406" i="8"/>
  <c r="AU406" i="8"/>
  <c r="B407" i="8"/>
  <c r="M407" i="8"/>
  <c r="Q407" i="8"/>
  <c r="S407" i="8"/>
  <c r="U407" i="8"/>
  <c r="AD407" i="8"/>
  <c r="AJ407" i="8"/>
  <c r="AN407" i="8"/>
  <c r="AQ407" i="8"/>
  <c r="AU407" i="8"/>
  <c r="B408" i="8"/>
  <c r="M408" i="8"/>
  <c r="Q408" i="8"/>
  <c r="S408" i="8"/>
  <c r="U408" i="8"/>
  <c r="AD408" i="8"/>
  <c r="AJ408" i="8"/>
  <c r="AN408" i="8"/>
  <c r="AQ408" i="8"/>
  <c r="AU408" i="8"/>
  <c r="B409" i="8"/>
  <c r="M409" i="8"/>
  <c r="Q409" i="8"/>
  <c r="S409" i="8"/>
  <c r="U409" i="8"/>
  <c r="AD409" i="8"/>
  <c r="AJ409" i="8"/>
  <c r="AN409" i="8"/>
  <c r="AQ409" i="8"/>
  <c r="AU409" i="8"/>
  <c r="B410" i="8"/>
  <c r="M410" i="8"/>
  <c r="Q410" i="8"/>
  <c r="S410" i="8"/>
  <c r="U410" i="8"/>
  <c r="AD410" i="8"/>
  <c r="AJ410" i="8"/>
  <c r="AN410" i="8"/>
  <c r="AQ410" i="8"/>
  <c r="AU410" i="8"/>
  <c r="B411" i="8"/>
  <c r="M411" i="8"/>
  <c r="Q411" i="8"/>
  <c r="S411" i="8"/>
  <c r="U411" i="8"/>
  <c r="AD411" i="8"/>
  <c r="AJ411" i="8"/>
  <c r="AN411" i="8"/>
  <c r="AQ411" i="8"/>
  <c r="AU411" i="8"/>
  <c r="B412" i="8"/>
  <c r="M412" i="8"/>
  <c r="Q412" i="8"/>
  <c r="S412" i="8"/>
  <c r="U412" i="8"/>
  <c r="AD412" i="8"/>
  <c r="AJ412" i="8"/>
  <c r="AN412" i="8"/>
  <c r="AQ412" i="8"/>
  <c r="AU412" i="8"/>
  <c r="B413" i="8"/>
  <c r="M413" i="8"/>
  <c r="Q413" i="8"/>
  <c r="S413" i="8"/>
  <c r="U413" i="8"/>
  <c r="AD413" i="8"/>
  <c r="AJ413" i="8"/>
  <c r="AN413" i="8"/>
  <c r="AQ413" i="8"/>
  <c r="AU413" i="8"/>
  <c r="B414" i="8"/>
  <c r="M414" i="8"/>
  <c r="Q414" i="8"/>
  <c r="S414" i="8"/>
  <c r="U414" i="8"/>
  <c r="AD414" i="8"/>
  <c r="AJ414" i="8"/>
  <c r="AN414" i="8"/>
  <c r="AQ414" i="8"/>
  <c r="AU414" i="8"/>
  <c r="B415" i="8"/>
  <c r="M415" i="8"/>
  <c r="Q415" i="8"/>
  <c r="S415" i="8"/>
  <c r="U415" i="8"/>
  <c r="AD415" i="8"/>
  <c r="AJ415" i="8"/>
  <c r="AN415" i="8"/>
  <c r="AQ415" i="8"/>
  <c r="AU415" i="8"/>
  <c r="B416" i="8"/>
  <c r="M416" i="8"/>
  <c r="Q416" i="8"/>
  <c r="S416" i="8"/>
  <c r="U416" i="8"/>
  <c r="AD416" i="8"/>
  <c r="AJ416" i="8"/>
  <c r="AN416" i="8"/>
  <c r="AQ416" i="8"/>
  <c r="AU416" i="8"/>
  <c r="B417" i="8"/>
  <c r="M417" i="8"/>
  <c r="Q417" i="8"/>
  <c r="S417" i="8"/>
  <c r="U417" i="8"/>
  <c r="AD417" i="8"/>
  <c r="AJ417" i="8"/>
  <c r="AN417" i="8"/>
  <c r="AQ417" i="8"/>
  <c r="AU417" i="8"/>
  <c r="B418" i="8"/>
  <c r="M418" i="8"/>
  <c r="Q418" i="8"/>
  <c r="S418" i="8"/>
  <c r="U418" i="8"/>
  <c r="AD418" i="8"/>
  <c r="AJ418" i="8"/>
  <c r="AN418" i="8"/>
  <c r="AQ418" i="8"/>
  <c r="AU418" i="8"/>
  <c r="B419" i="8"/>
  <c r="M419" i="8"/>
  <c r="Q419" i="8"/>
  <c r="S419" i="8"/>
  <c r="U419" i="8"/>
  <c r="AD419" i="8"/>
  <c r="AJ419" i="8"/>
  <c r="AN419" i="8"/>
  <c r="AQ419" i="8"/>
  <c r="AU419" i="8"/>
  <c r="B420" i="8"/>
  <c r="M420" i="8"/>
  <c r="Q420" i="8"/>
  <c r="S420" i="8"/>
  <c r="U420" i="8"/>
  <c r="AD420" i="8"/>
  <c r="AJ420" i="8"/>
  <c r="AN420" i="8"/>
  <c r="AQ420" i="8"/>
  <c r="AU420" i="8"/>
  <c r="B421" i="8"/>
  <c r="M421" i="8"/>
  <c r="Q421" i="8"/>
  <c r="S421" i="8"/>
  <c r="U421" i="8"/>
  <c r="AD421" i="8"/>
  <c r="AJ421" i="8"/>
  <c r="AN421" i="8"/>
  <c r="AQ421" i="8"/>
  <c r="AU421" i="8"/>
  <c r="B422" i="8"/>
  <c r="M422" i="8"/>
  <c r="Q422" i="8"/>
  <c r="S422" i="8"/>
  <c r="U422" i="8"/>
  <c r="AD422" i="8"/>
  <c r="AJ422" i="8"/>
  <c r="AN422" i="8"/>
  <c r="AQ422" i="8"/>
  <c r="AU422" i="8"/>
  <c r="B423" i="8"/>
  <c r="M423" i="8"/>
  <c r="Q423" i="8"/>
  <c r="S423" i="8"/>
  <c r="U423" i="8"/>
  <c r="AD423" i="8"/>
  <c r="AJ423" i="8"/>
  <c r="AN423" i="8"/>
  <c r="AQ423" i="8"/>
  <c r="AU423" i="8"/>
  <c r="B424" i="8"/>
  <c r="M424" i="8"/>
  <c r="Q424" i="8"/>
  <c r="S424" i="8"/>
  <c r="U424" i="8"/>
  <c r="AD424" i="8"/>
  <c r="AJ424" i="8"/>
  <c r="AN424" i="8"/>
  <c r="AQ424" i="8"/>
  <c r="AU424" i="8"/>
  <c r="B425" i="8"/>
  <c r="M425" i="8"/>
  <c r="Q425" i="8"/>
  <c r="S425" i="8"/>
  <c r="U425" i="8"/>
  <c r="AD425" i="8"/>
  <c r="AJ425" i="8"/>
  <c r="AN425" i="8"/>
  <c r="AQ425" i="8"/>
  <c r="AU425" i="8"/>
  <c r="B426" i="8"/>
  <c r="M426" i="8"/>
  <c r="Q426" i="8"/>
  <c r="S426" i="8"/>
  <c r="U426" i="8"/>
  <c r="AD426" i="8"/>
  <c r="AJ426" i="8"/>
  <c r="AN426" i="8"/>
  <c r="AQ426" i="8"/>
  <c r="AU426" i="8"/>
  <c r="B427" i="8"/>
  <c r="M427" i="8"/>
  <c r="Q427" i="8"/>
  <c r="S427" i="8"/>
  <c r="U427" i="8"/>
  <c r="AD427" i="8"/>
  <c r="AJ427" i="8"/>
  <c r="AN427" i="8"/>
  <c r="AQ427" i="8"/>
  <c r="AU427" i="8"/>
  <c r="B428" i="8"/>
  <c r="M428" i="8"/>
  <c r="Q428" i="8"/>
  <c r="S428" i="8"/>
  <c r="U428" i="8"/>
  <c r="AD428" i="8"/>
  <c r="AJ428" i="8"/>
  <c r="AN428" i="8"/>
  <c r="AQ428" i="8"/>
  <c r="AU428" i="8"/>
  <c r="B429" i="8"/>
  <c r="M429" i="8"/>
  <c r="Q429" i="8"/>
  <c r="S429" i="8"/>
  <c r="U429" i="8"/>
  <c r="AD429" i="8"/>
  <c r="AJ429" i="8"/>
  <c r="AN429" i="8"/>
  <c r="AQ429" i="8"/>
  <c r="AU429" i="8"/>
  <c r="B430" i="8"/>
  <c r="M430" i="8"/>
  <c r="Q430" i="8"/>
  <c r="S430" i="8"/>
  <c r="U430" i="8"/>
  <c r="AD430" i="8"/>
  <c r="AJ430" i="8"/>
  <c r="AN430" i="8"/>
  <c r="AQ430" i="8"/>
  <c r="AU430" i="8"/>
  <c r="B431" i="8"/>
  <c r="M431" i="8"/>
  <c r="Q431" i="8"/>
  <c r="S431" i="8"/>
  <c r="U431" i="8"/>
  <c r="AD431" i="8"/>
  <c r="AJ431" i="8"/>
  <c r="AN431" i="8"/>
  <c r="AQ431" i="8"/>
  <c r="AU431" i="8"/>
  <c r="B432" i="8"/>
  <c r="M432" i="8"/>
  <c r="Q432" i="8"/>
  <c r="S432" i="8"/>
  <c r="U432" i="8"/>
  <c r="AD432" i="8"/>
  <c r="AJ432" i="8"/>
  <c r="AN432" i="8"/>
  <c r="AQ432" i="8"/>
  <c r="AU432" i="8"/>
  <c r="B433" i="8"/>
  <c r="M433" i="8"/>
  <c r="Q433" i="8"/>
  <c r="S433" i="8"/>
  <c r="U433" i="8"/>
  <c r="AD433" i="8"/>
  <c r="AJ433" i="8"/>
  <c r="AN433" i="8"/>
  <c r="AQ433" i="8"/>
  <c r="AU433" i="8"/>
  <c r="B434" i="8"/>
  <c r="M434" i="8"/>
  <c r="Q434" i="8"/>
  <c r="S434" i="8"/>
  <c r="U434" i="8"/>
  <c r="AD434" i="8"/>
  <c r="AJ434" i="8"/>
  <c r="AN434" i="8"/>
  <c r="AQ434" i="8"/>
  <c r="AU434" i="8"/>
  <c r="B435" i="8"/>
  <c r="M435" i="8"/>
  <c r="Q435" i="8"/>
  <c r="S435" i="8"/>
  <c r="U435" i="8"/>
  <c r="AD435" i="8"/>
  <c r="AJ435" i="8"/>
  <c r="AN435" i="8"/>
  <c r="AQ435" i="8"/>
  <c r="AU435" i="8"/>
  <c r="B436" i="8"/>
  <c r="M436" i="8"/>
  <c r="Q436" i="8"/>
  <c r="S436" i="8"/>
  <c r="U436" i="8"/>
  <c r="AD436" i="8"/>
  <c r="AJ436" i="8"/>
  <c r="AN436" i="8"/>
  <c r="AQ436" i="8"/>
  <c r="AU436" i="8"/>
  <c r="B437" i="8"/>
  <c r="M437" i="8"/>
  <c r="Q437" i="8"/>
  <c r="S437" i="8"/>
  <c r="U437" i="8"/>
  <c r="AD437" i="8"/>
  <c r="AJ437" i="8"/>
  <c r="AN437" i="8"/>
  <c r="AQ437" i="8"/>
  <c r="AU437" i="8"/>
  <c r="B438" i="8"/>
  <c r="M438" i="8"/>
  <c r="Q438" i="8"/>
  <c r="S438" i="8"/>
  <c r="U438" i="8"/>
  <c r="AD438" i="8"/>
  <c r="AJ438" i="8"/>
  <c r="AN438" i="8"/>
  <c r="AQ438" i="8"/>
  <c r="AU438" i="8"/>
  <c r="B439" i="8"/>
  <c r="M439" i="8"/>
  <c r="Q439" i="8"/>
  <c r="S439" i="8"/>
  <c r="U439" i="8"/>
  <c r="AD439" i="8"/>
  <c r="AJ439" i="8"/>
  <c r="AN439" i="8"/>
  <c r="AQ439" i="8"/>
  <c r="AU439" i="8"/>
  <c r="B440" i="8"/>
  <c r="M440" i="8"/>
  <c r="Q440" i="8"/>
  <c r="S440" i="8"/>
  <c r="U440" i="8"/>
  <c r="AD440" i="8"/>
  <c r="AJ440" i="8"/>
  <c r="AN440" i="8"/>
  <c r="AQ440" i="8"/>
  <c r="AU440" i="8"/>
  <c r="B441" i="8"/>
  <c r="M441" i="8"/>
  <c r="Q441" i="8"/>
  <c r="S441" i="8"/>
  <c r="U441" i="8"/>
  <c r="AD441" i="8"/>
  <c r="AJ441" i="8"/>
  <c r="AN441" i="8"/>
  <c r="AQ441" i="8"/>
  <c r="AU441" i="8"/>
  <c r="B442" i="8"/>
  <c r="M442" i="8"/>
  <c r="Q442" i="8"/>
  <c r="S442" i="8"/>
  <c r="U442" i="8"/>
  <c r="AD442" i="8"/>
  <c r="AJ442" i="8"/>
  <c r="AN442" i="8"/>
  <c r="AQ442" i="8"/>
  <c r="AU442" i="8"/>
  <c r="B443" i="8"/>
  <c r="M443" i="8"/>
  <c r="Q443" i="8"/>
  <c r="S443" i="8"/>
  <c r="U443" i="8"/>
  <c r="AD443" i="8"/>
  <c r="AJ443" i="8"/>
  <c r="AN443" i="8"/>
  <c r="AQ443" i="8"/>
  <c r="AU443" i="8"/>
  <c r="B444" i="8"/>
  <c r="M444" i="8"/>
  <c r="Q444" i="8"/>
  <c r="S444" i="8"/>
  <c r="U444" i="8"/>
  <c r="AD444" i="8"/>
  <c r="AJ444" i="8"/>
  <c r="AN444" i="8"/>
  <c r="AQ444" i="8"/>
  <c r="AU444" i="8"/>
  <c r="B445" i="8"/>
  <c r="M445" i="8"/>
  <c r="Q445" i="8"/>
  <c r="S445" i="8"/>
  <c r="U445" i="8"/>
  <c r="AD445" i="8"/>
  <c r="AJ445" i="8"/>
  <c r="AN445" i="8"/>
  <c r="AQ445" i="8"/>
  <c r="AU445" i="8"/>
  <c r="B446" i="8"/>
  <c r="M446" i="8"/>
  <c r="Q446" i="8"/>
  <c r="S446" i="8"/>
  <c r="U446" i="8"/>
  <c r="AD446" i="8"/>
  <c r="AJ446" i="8"/>
  <c r="AN446" i="8"/>
  <c r="AQ446" i="8"/>
  <c r="AU446" i="8"/>
  <c r="B447" i="8"/>
  <c r="M447" i="8"/>
  <c r="Q447" i="8"/>
  <c r="S447" i="8"/>
  <c r="U447" i="8"/>
  <c r="AD447" i="8"/>
  <c r="AJ447" i="8"/>
  <c r="AN447" i="8"/>
  <c r="AQ447" i="8"/>
  <c r="AU447" i="8"/>
  <c r="B448" i="8"/>
  <c r="M448" i="8"/>
  <c r="Q448" i="8"/>
  <c r="S448" i="8"/>
  <c r="U448" i="8"/>
  <c r="AD448" i="8"/>
  <c r="AJ448" i="8"/>
  <c r="AN448" i="8"/>
  <c r="AQ448" i="8"/>
  <c r="AU448" i="8"/>
  <c r="B449" i="8"/>
  <c r="M449" i="8"/>
  <c r="Q449" i="8"/>
  <c r="S449" i="8"/>
  <c r="U449" i="8"/>
  <c r="AD449" i="8"/>
  <c r="AJ449" i="8"/>
  <c r="AN449" i="8"/>
  <c r="AQ449" i="8"/>
  <c r="AU449" i="8"/>
  <c r="B450" i="8"/>
  <c r="M450" i="8"/>
  <c r="Q450" i="8"/>
  <c r="S450" i="8"/>
  <c r="U450" i="8"/>
  <c r="AD450" i="8"/>
  <c r="AJ450" i="8"/>
  <c r="AN450" i="8"/>
  <c r="AQ450" i="8"/>
  <c r="AU450" i="8"/>
  <c r="B451" i="8"/>
  <c r="M451" i="8"/>
  <c r="Q451" i="8"/>
  <c r="S451" i="8"/>
  <c r="U451" i="8"/>
  <c r="AD451" i="8"/>
  <c r="AJ451" i="8"/>
  <c r="AN451" i="8"/>
  <c r="AQ451" i="8"/>
  <c r="AU451" i="8"/>
  <c r="B452" i="8"/>
  <c r="M452" i="8"/>
  <c r="Q452" i="8"/>
  <c r="S452" i="8"/>
  <c r="U452" i="8"/>
  <c r="AD452" i="8"/>
  <c r="AJ452" i="8"/>
  <c r="AN452" i="8"/>
  <c r="AQ452" i="8"/>
  <c r="AU452" i="8"/>
  <c r="B453" i="8"/>
  <c r="M453" i="8"/>
  <c r="Q453" i="8"/>
  <c r="S453" i="8"/>
  <c r="U453" i="8"/>
  <c r="AD453" i="8"/>
  <c r="AJ453" i="8"/>
  <c r="AN453" i="8"/>
  <c r="AQ453" i="8"/>
  <c r="AU453" i="8"/>
  <c r="B454" i="8"/>
  <c r="M454" i="8"/>
  <c r="Q454" i="8"/>
  <c r="S454" i="8"/>
  <c r="U454" i="8"/>
  <c r="AD454" i="8"/>
  <c r="AJ454" i="8"/>
  <c r="AN454" i="8"/>
  <c r="AQ454" i="8"/>
  <c r="AU454" i="8"/>
  <c r="B455" i="8"/>
  <c r="M455" i="8"/>
  <c r="Q455" i="8"/>
  <c r="S455" i="8"/>
  <c r="U455" i="8"/>
  <c r="AD455" i="8"/>
  <c r="AJ455" i="8"/>
  <c r="AN455" i="8"/>
  <c r="AQ455" i="8"/>
  <c r="AU455" i="8"/>
  <c r="B456" i="8"/>
  <c r="M456" i="8"/>
  <c r="Q456" i="8"/>
  <c r="S456" i="8"/>
  <c r="U456" i="8"/>
  <c r="AD456" i="8"/>
  <c r="AJ456" i="8"/>
  <c r="AN456" i="8"/>
  <c r="AQ456" i="8"/>
  <c r="AU456" i="8"/>
  <c r="B457" i="8"/>
  <c r="M457" i="8"/>
  <c r="Q457" i="8"/>
  <c r="S457" i="8"/>
  <c r="U457" i="8"/>
  <c r="AD457" i="8"/>
  <c r="AJ457" i="8"/>
  <c r="AN457" i="8"/>
  <c r="AQ457" i="8"/>
  <c r="AU457" i="8"/>
  <c r="B458" i="8"/>
  <c r="M458" i="8"/>
  <c r="Q458" i="8"/>
  <c r="S458" i="8"/>
  <c r="U458" i="8"/>
  <c r="AD458" i="8"/>
  <c r="AJ458" i="8"/>
  <c r="AN458" i="8"/>
  <c r="AQ458" i="8"/>
  <c r="AU458" i="8"/>
  <c r="B459" i="8"/>
  <c r="M459" i="8"/>
  <c r="Q459" i="8"/>
  <c r="S459" i="8"/>
  <c r="U459" i="8"/>
  <c r="AD459" i="8"/>
  <c r="AJ459" i="8"/>
  <c r="AN459" i="8"/>
  <c r="AQ459" i="8"/>
  <c r="AU459" i="8"/>
  <c r="B460" i="8"/>
  <c r="M460" i="8"/>
  <c r="Q460" i="8"/>
  <c r="S460" i="8"/>
  <c r="U460" i="8"/>
  <c r="AD460" i="8"/>
  <c r="AJ460" i="8"/>
  <c r="AN460" i="8"/>
  <c r="AQ460" i="8"/>
  <c r="AU460" i="8"/>
  <c r="B461" i="8"/>
  <c r="M461" i="8"/>
  <c r="Q461" i="8"/>
  <c r="S461" i="8"/>
  <c r="U461" i="8"/>
  <c r="AD461" i="8"/>
  <c r="AJ461" i="8"/>
  <c r="AN461" i="8"/>
  <c r="AQ461" i="8"/>
  <c r="AU461" i="8"/>
  <c r="B462" i="8"/>
  <c r="M462" i="8"/>
  <c r="Q462" i="8"/>
  <c r="S462" i="8"/>
  <c r="U462" i="8"/>
  <c r="AD462" i="8"/>
  <c r="AJ462" i="8"/>
  <c r="AN462" i="8"/>
  <c r="AQ462" i="8"/>
  <c r="AU462" i="8"/>
  <c r="B463" i="8"/>
  <c r="M463" i="8"/>
  <c r="Q463" i="8"/>
  <c r="S463" i="8"/>
  <c r="U463" i="8"/>
  <c r="AD463" i="8"/>
  <c r="AJ463" i="8"/>
  <c r="AN463" i="8"/>
  <c r="AQ463" i="8"/>
  <c r="AU463" i="8"/>
  <c r="B464" i="8"/>
  <c r="M464" i="8"/>
  <c r="Q464" i="8"/>
  <c r="S464" i="8"/>
  <c r="U464" i="8"/>
  <c r="AD464" i="8"/>
  <c r="AJ464" i="8"/>
  <c r="AN464" i="8"/>
  <c r="AQ464" i="8"/>
  <c r="AU464" i="8"/>
  <c r="B465" i="8"/>
  <c r="M465" i="8"/>
  <c r="Q465" i="8"/>
  <c r="S465" i="8"/>
  <c r="U465" i="8"/>
  <c r="AD465" i="8"/>
  <c r="AJ465" i="8"/>
  <c r="AN465" i="8"/>
  <c r="AQ465" i="8"/>
  <c r="AU465" i="8"/>
  <c r="B466" i="8"/>
  <c r="M466" i="8"/>
  <c r="Q466" i="8"/>
  <c r="S466" i="8"/>
  <c r="U466" i="8"/>
  <c r="AD466" i="8"/>
  <c r="AJ466" i="8"/>
  <c r="AN466" i="8"/>
  <c r="AQ466" i="8"/>
  <c r="AU466" i="8"/>
  <c r="B467" i="8"/>
  <c r="M467" i="8"/>
  <c r="Q467" i="8"/>
  <c r="S467" i="8"/>
  <c r="U467" i="8"/>
  <c r="AD467" i="8"/>
  <c r="AJ467" i="8"/>
  <c r="AN467" i="8"/>
  <c r="AQ467" i="8"/>
  <c r="AU467" i="8"/>
  <c r="B468" i="8"/>
  <c r="M468" i="8"/>
  <c r="Q468" i="8"/>
  <c r="S468" i="8"/>
  <c r="U468" i="8"/>
  <c r="AD468" i="8"/>
  <c r="AJ468" i="8"/>
  <c r="AN468" i="8"/>
  <c r="AQ468" i="8"/>
  <c r="AU468" i="8"/>
  <c r="B469" i="8"/>
  <c r="M469" i="8"/>
  <c r="Q469" i="8"/>
  <c r="S469" i="8"/>
  <c r="U469" i="8"/>
  <c r="AD469" i="8"/>
  <c r="AJ469" i="8"/>
  <c r="AN469" i="8"/>
  <c r="AQ469" i="8"/>
  <c r="AU469" i="8"/>
  <c r="B470" i="8"/>
  <c r="M470" i="8"/>
  <c r="Q470" i="8"/>
  <c r="S470" i="8"/>
  <c r="U470" i="8"/>
  <c r="AD470" i="8"/>
  <c r="AJ470" i="8"/>
  <c r="AN470" i="8"/>
  <c r="AQ470" i="8"/>
  <c r="AU470" i="8"/>
  <c r="B471" i="8"/>
  <c r="M471" i="8"/>
  <c r="Q471" i="8"/>
  <c r="S471" i="8"/>
  <c r="U471" i="8"/>
  <c r="AD471" i="8"/>
  <c r="AJ471" i="8"/>
  <c r="AN471" i="8"/>
  <c r="AQ471" i="8"/>
  <c r="AU471" i="8"/>
  <c r="B472" i="8"/>
  <c r="M472" i="8"/>
  <c r="Q472" i="8"/>
  <c r="S472" i="8"/>
  <c r="U472" i="8"/>
  <c r="AD472" i="8"/>
  <c r="AJ472" i="8"/>
  <c r="AN472" i="8"/>
  <c r="AQ472" i="8"/>
  <c r="AU472" i="8"/>
  <c r="B473" i="8"/>
  <c r="M473" i="8"/>
  <c r="Q473" i="8"/>
  <c r="S473" i="8"/>
  <c r="U473" i="8"/>
  <c r="AD473" i="8"/>
  <c r="AJ473" i="8"/>
  <c r="AN473" i="8"/>
  <c r="AQ473" i="8"/>
  <c r="AU473" i="8"/>
  <c r="B474" i="8"/>
  <c r="M474" i="8"/>
  <c r="Q474" i="8"/>
  <c r="S474" i="8"/>
  <c r="U474" i="8"/>
  <c r="AD474" i="8"/>
  <c r="AJ474" i="8"/>
  <c r="AN474" i="8"/>
  <c r="AQ474" i="8"/>
  <c r="AU474" i="8"/>
  <c r="B475" i="8"/>
  <c r="M475" i="8"/>
  <c r="Q475" i="8"/>
  <c r="S475" i="8"/>
  <c r="U475" i="8"/>
  <c r="AD475" i="8"/>
  <c r="AJ475" i="8"/>
  <c r="AN475" i="8"/>
  <c r="AQ475" i="8"/>
  <c r="AU475" i="8"/>
  <c r="B476" i="8"/>
  <c r="M476" i="8"/>
  <c r="Q476" i="8"/>
  <c r="S476" i="8"/>
  <c r="U476" i="8"/>
  <c r="AD476" i="8"/>
  <c r="AJ476" i="8"/>
  <c r="AN476" i="8"/>
  <c r="AQ476" i="8"/>
  <c r="AU476" i="8"/>
  <c r="B477" i="8"/>
  <c r="M477" i="8"/>
  <c r="Q477" i="8"/>
  <c r="S477" i="8"/>
  <c r="U477" i="8"/>
  <c r="AD477" i="8"/>
  <c r="AJ477" i="8"/>
  <c r="AN477" i="8"/>
  <c r="AQ477" i="8"/>
  <c r="AU477" i="8"/>
  <c r="B478" i="8"/>
  <c r="M478" i="8"/>
  <c r="Q478" i="8"/>
  <c r="S478" i="8"/>
  <c r="U478" i="8"/>
  <c r="AD478" i="8"/>
  <c r="AJ478" i="8"/>
  <c r="AN478" i="8"/>
  <c r="AQ478" i="8"/>
  <c r="AU478" i="8"/>
  <c r="B479" i="8"/>
  <c r="M479" i="8"/>
  <c r="Q479" i="8"/>
  <c r="S479" i="8"/>
  <c r="U479" i="8"/>
  <c r="AD479" i="8"/>
  <c r="AJ479" i="8"/>
  <c r="AN479" i="8"/>
  <c r="AQ479" i="8"/>
  <c r="AU479" i="8"/>
  <c r="B480" i="8"/>
  <c r="M480" i="8"/>
  <c r="Q480" i="8"/>
  <c r="S480" i="8"/>
  <c r="U480" i="8"/>
  <c r="AD480" i="8"/>
  <c r="AJ480" i="8"/>
  <c r="AN480" i="8"/>
  <c r="AQ480" i="8"/>
  <c r="AU480" i="8"/>
  <c r="B481" i="8"/>
  <c r="M481" i="8"/>
  <c r="Q481" i="8"/>
  <c r="S481" i="8"/>
  <c r="U481" i="8"/>
  <c r="AD481" i="8"/>
  <c r="AJ481" i="8"/>
  <c r="AN481" i="8"/>
  <c r="AQ481" i="8"/>
  <c r="AU481" i="8"/>
  <c r="B482" i="8"/>
  <c r="M482" i="8"/>
  <c r="Q482" i="8"/>
  <c r="S482" i="8"/>
  <c r="U482" i="8"/>
  <c r="AD482" i="8"/>
  <c r="AJ482" i="8"/>
  <c r="AN482" i="8"/>
  <c r="AQ482" i="8"/>
  <c r="AU482" i="8"/>
  <c r="B483" i="8"/>
  <c r="M483" i="8"/>
  <c r="Q483" i="8"/>
  <c r="S483" i="8"/>
  <c r="U483" i="8"/>
  <c r="AD483" i="8"/>
  <c r="AJ483" i="8"/>
  <c r="AN483" i="8"/>
  <c r="AQ483" i="8"/>
  <c r="AU483" i="8"/>
  <c r="B484" i="8"/>
  <c r="M484" i="8"/>
  <c r="Q484" i="8"/>
  <c r="S484" i="8"/>
  <c r="U484" i="8"/>
  <c r="AD484" i="8"/>
  <c r="AJ484" i="8"/>
  <c r="AN484" i="8"/>
  <c r="AQ484" i="8"/>
  <c r="AU484" i="8"/>
  <c r="B485" i="8"/>
  <c r="M485" i="8"/>
  <c r="Q485" i="8"/>
  <c r="S485" i="8"/>
  <c r="U485" i="8"/>
  <c r="AD485" i="8"/>
  <c r="AJ485" i="8"/>
  <c r="AN485" i="8"/>
  <c r="AQ485" i="8"/>
  <c r="AU485" i="8"/>
  <c r="B486" i="8"/>
  <c r="M486" i="8"/>
  <c r="Q486" i="8"/>
  <c r="S486" i="8"/>
  <c r="U486" i="8"/>
  <c r="AD486" i="8"/>
  <c r="AJ486" i="8"/>
  <c r="AN486" i="8"/>
  <c r="AQ486" i="8"/>
  <c r="AU486" i="8"/>
  <c r="B487" i="8"/>
  <c r="M487" i="8"/>
  <c r="Q487" i="8"/>
  <c r="S487" i="8"/>
  <c r="U487" i="8"/>
  <c r="AD487" i="8"/>
  <c r="AJ487" i="8"/>
  <c r="AN487" i="8"/>
  <c r="AQ487" i="8"/>
  <c r="AU487" i="8"/>
  <c r="B488" i="8"/>
  <c r="M488" i="8"/>
  <c r="Q488" i="8"/>
  <c r="S488" i="8"/>
  <c r="U488" i="8"/>
  <c r="AD488" i="8"/>
  <c r="AJ488" i="8"/>
  <c r="AN488" i="8"/>
  <c r="AQ488" i="8"/>
  <c r="AU488" i="8"/>
  <c r="B489" i="8"/>
  <c r="M489" i="8"/>
  <c r="Q489" i="8"/>
  <c r="S489" i="8"/>
  <c r="U489" i="8"/>
  <c r="AD489" i="8"/>
  <c r="AJ489" i="8"/>
  <c r="AN489" i="8"/>
  <c r="AQ489" i="8"/>
  <c r="AU489" i="8"/>
  <c r="B490" i="8"/>
  <c r="M490" i="8"/>
  <c r="Q490" i="8"/>
  <c r="S490" i="8"/>
  <c r="U490" i="8"/>
  <c r="AD490" i="8"/>
  <c r="AJ490" i="8"/>
  <c r="AN490" i="8"/>
  <c r="AQ490" i="8"/>
  <c r="AU490" i="8"/>
  <c r="B491" i="8"/>
  <c r="M491" i="8"/>
  <c r="Q491" i="8"/>
  <c r="S491" i="8"/>
  <c r="U491" i="8"/>
  <c r="AD491" i="8"/>
  <c r="AJ491" i="8"/>
  <c r="AN491" i="8"/>
  <c r="AQ491" i="8"/>
  <c r="AU491" i="8"/>
  <c r="B492" i="8"/>
  <c r="M492" i="8"/>
  <c r="Q492" i="8"/>
  <c r="S492" i="8"/>
  <c r="U492" i="8"/>
  <c r="AD492" i="8"/>
  <c r="AJ492" i="8"/>
  <c r="AN492" i="8"/>
  <c r="AQ492" i="8"/>
  <c r="AU492" i="8"/>
  <c r="B493" i="8"/>
  <c r="M493" i="8"/>
  <c r="Q493" i="8"/>
  <c r="S493" i="8"/>
  <c r="U493" i="8"/>
  <c r="AD493" i="8"/>
  <c r="AJ493" i="8"/>
  <c r="AN493" i="8"/>
  <c r="AQ493" i="8"/>
  <c r="AU493" i="8"/>
  <c r="B494" i="8"/>
  <c r="M494" i="8"/>
  <c r="Q494" i="8"/>
  <c r="S494" i="8"/>
  <c r="U494" i="8"/>
  <c r="AD494" i="8"/>
  <c r="AJ494" i="8"/>
  <c r="AN494" i="8"/>
  <c r="AQ494" i="8"/>
  <c r="AU494" i="8"/>
  <c r="B495" i="8"/>
  <c r="M495" i="8"/>
  <c r="Q495" i="8"/>
  <c r="S495" i="8"/>
  <c r="U495" i="8"/>
  <c r="AD495" i="8"/>
  <c r="AJ495" i="8"/>
  <c r="AN495" i="8"/>
  <c r="AQ495" i="8"/>
  <c r="AU495" i="8"/>
  <c r="B496" i="8"/>
  <c r="M496" i="8"/>
  <c r="Q496" i="8"/>
  <c r="S496" i="8"/>
  <c r="U496" i="8"/>
  <c r="AD496" i="8"/>
  <c r="AJ496" i="8"/>
  <c r="AN496" i="8"/>
  <c r="AQ496" i="8"/>
  <c r="AU496" i="8"/>
  <c r="B497" i="8"/>
  <c r="M497" i="8"/>
  <c r="Q497" i="8"/>
  <c r="S497" i="8"/>
  <c r="U497" i="8"/>
  <c r="AD497" i="8"/>
  <c r="AJ497" i="8"/>
  <c r="AN497" i="8"/>
  <c r="AQ497" i="8"/>
  <c r="AU497" i="8"/>
  <c r="B498" i="8"/>
  <c r="M498" i="8"/>
  <c r="Q498" i="8"/>
  <c r="S498" i="8"/>
  <c r="U498" i="8"/>
  <c r="AD498" i="8"/>
  <c r="AJ498" i="8"/>
  <c r="AN498" i="8"/>
  <c r="AQ498" i="8"/>
  <c r="AU498" i="8"/>
  <c r="B7" i="14"/>
  <c r="S7" i="14"/>
  <c r="W7" i="14"/>
  <c r="Z7" i="14"/>
  <c r="AB7" i="14"/>
  <c r="AF7" i="14"/>
  <c r="AG7" i="14"/>
  <c r="AI7" i="14"/>
  <c r="AK7" i="14"/>
  <c r="AN7" i="14"/>
  <c r="AP7" i="14"/>
  <c r="AS7" i="14"/>
  <c r="B8" i="14"/>
  <c r="S8" i="14"/>
  <c r="W8" i="14"/>
  <c r="Z8" i="14"/>
  <c r="AB8" i="14"/>
  <c r="AF8" i="14"/>
  <c r="AG8" i="14"/>
  <c r="AI8" i="14"/>
  <c r="AK8" i="14"/>
  <c r="AN8" i="14"/>
  <c r="AP8" i="14"/>
  <c r="AS8" i="14"/>
  <c r="B9" i="14"/>
  <c r="S9" i="14"/>
  <c r="W9" i="14"/>
  <c r="Z9" i="14"/>
  <c r="AB9" i="14"/>
  <c r="AF9" i="14"/>
  <c r="AG9" i="14"/>
  <c r="AI9" i="14"/>
  <c r="AK9" i="14"/>
  <c r="AN9" i="14"/>
  <c r="AP9" i="14"/>
  <c r="AS9" i="14"/>
  <c r="B10" i="14"/>
  <c r="S10" i="14"/>
  <c r="W10" i="14"/>
  <c r="Z10" i="14"/>
  <c r="AB10" i="14"/>
  <c r="AF10" i="14"/>
  <c r="AG10" i="14"/>
  <c r="AI10" i="14"/>
  <c r="AK10" i="14"/>
  <c r="AN10" i="14"/>
  <c r="AP10" i="14"/>
  <c r="AS10" i="14"/>
  <c r="B11" i="14"/>
  <c r="S11" i="14"/>
  <c r="W11" i="14"/>
  <c r="Z11" i="14"/>
  <c r="AB11" i="14"/>
  <c r="AF11" i="14"/>
  <c r="AG11" i="14"/>
  <c r="AI11" i="14"/>
  <c r="AK11" i="14"/>
  <c r="AN11" i="14"/>
  <c r="AP11" i="14"/>
  <c r="AS11" i="14"/>
  <c r="B12" i="14"/>
  <c r="S12" i="14"/>
  <c r="W12" i="14"/>
  <c r="Z12" i="14"/>
  <c r="AB12" i="14"/>
  <c r="AF12" i="14"/>
  <c r="AG12" i="14"/>
  <c r="AI12" i="14"/>
  <c r="AK12" i="14"/>
  <c r="AN12" i="14"/>
  <c r="AP12" i="14"/>
  <c r="AS12" i="14"/>
  <c r="B13" i="14"/>
  <c r="S13" i="14"/>
  <c r="W13" i="14"/>
  <c r="Z13" i="14"/>
  <c r="AB13" i="14"/>
  <c r="AF13" i="14"/>
  <c r="AG13" i="14"/>
  <c r="AI13" i="14"/>
  <c r="AK13" i="14"/>
  <c r="AN13" i="14"/>
  <c r="AP13" i="14"/>
  <c r="AS13" i="14"/>
  <c r="B14" i="14"/>
  <c r="S14" i="14"/>
  <c r="W14" i="14"/>
  <c r="Z14" i="14"/>
  <c r="AB14" i="14"/>
  <c r="AF14" i="14"/>
  <c r="AG14" i="14"/>
  <c r="AI14" i="14"/>
  <c r="AK14" i="14"/>
  <c r="AN14" i="14"/>
  <c r="AP14" i="14"/>
  <c r="AS14" i="14"/>
  <c r="B15" i="14"/>
  <c r="S15" i="14"/>
  <c r="W15" i="14"/>
  <c r="Z15" i="14"/>
  <c r="AB15" i="14"/>
  <c r="AF15" i="14"/>
  <c r="AG15" i="14"/>
  <c r="AI15" i="14"/>
  <c r="AK15" i="14"/>
  <c r="AN15" i="14"/>
  <c r="AP15" i="14"/>
  <c r="AS15" i="14"/>
  <c r="B16" i="14"/>
  <c r="S16" i="14"/>
  <c r="W16" i="14"/>
  <c r="Z16" i="14"/>
  <c r="AB16" i="14"/>
  <c r="AF16" i="14"/>
  <c r="AG16" i="14"/>
  <c r="AI16" i="14"/>
  <c r="AK16" i="14"/>
  <c r="AN16" i="14"/>
  <c r="AP16" i="14"/>
  <c r="AS16" i="14"/>
  <c r="B17" i="14"/>
  <c r="S17" i="14"/>
  <c r="W17" i="14"/>
  <c r="Z17" i="14"/>
  <c r="AB17" i="14"/>
  <c r="AF17" i="14"/>
  <c r="AG17" i="14"/>
  <c r="AI17" i="14"/>
  <c r="AK17" i="14"/>
  <c r="AN17" i="14"/>
  <c r="AP17" i="14"/>
  <c r="AS17" i="14"/>
  <c r="B18" i="14"/>
  <c r="S18" i="14"/>
  <c r="W18" i="14"/>
  <c r="Z18" i="14"/>
  <c r="AB18" i="14"/>
  <c r="AF18" i="14"/>
  <c r="AG18" i="14"/>
  <c r="AI18" i="14"/>
  <c r="AK18" i="14"/>
  <c r="AN18" i="14"/>
  <c r="AP18" i="14"/>
  <c r="AS18" i="14"/>
  <c r="B19" i="14"/>
  <c r="S19" i="14"/>
  <c r="W19" i="14"/>
  <c r="Z19" i="14"/>
  <c r="AB19" i="14"/>
  <c r="AF19" i="14"/>
  <c r="AG19" i="14"/>
  <c r="AI19" i="14"/>
  <c r="AK19" i="14"/>
  <c r="AN19" i="14"/>
  <c r="AP19" i="14"/>
  <c r="AS19" i="14"/>
  <c r="B20" i="14"/>
  <c r="S20" i="14"/>
  <c r="W20" i="14"/>
  <c r="Z20" i="14"/>
  <c r="AB20" i="14"/>
  <c r="AF20" i="14"/>
  <c r="AG20" i="14"/>
  <c r="AI20" i="14"/>
  <c r="AK20" i="14"/>
  <c r="AN20" i="14"/>
  <c r="AP20" i="14"/>
  <c r="AS20" i="14"/>
  <c r="B21" i="14"/>
  <c r="S21" i="14"/>
  <c r="W21" i="14"/>
  <c r="Z21" i="14"/>
  <c r="AB21" i="14"/>
  <c r="AF21" i="14"/>
  <c r="AG21" i="14"/>
  <c r="AI21" i="14"/>
  <c r="AK21" i="14"/>
  <c r="AN21" i="14"/>
  <c r="AP21" i="14"/>
  <c r="AS21" i="14"/>
  <c r="B22" i="14"/>
  <c r="S22" i="14"/>
  <c r="W22" i="14"/>
  <c r="Z22" i="14"/>
  <c r="AB22" i="14"/>
  <c r="AF22" i="14"/>
  <c r="AG22" i="14"/>
  <c r="AI22" i="14"/>
  <c r="AK22" i="14"/>
  <c r="AN22" i="14"/>
  <c r="AP22" i="14"/>
  <c r="AS22" i="14"/>
  <c r="B23" i="14"/>
  <c r="S23" i="14"/>
  <c r="W23" i="14"/>
  <c r="Z23" i="14"/>
  <c r="AB23" i="14"/>
  <c r="AF23" i="14"/>
  <c r="AG23" i="14"/>
  <c r="AI23" i="14"/>
  <c r="AK23" i="14"/>
  <c r="AN23" i="14"/>
  <c r="AP23" i="14"/>
  <c r="AS23" i="14"/>
  <c r="B24" i="14"/>
  <c r="S24" i="14"/>
  <c r="W24" i="14"/>
  <c r="Z24" i="14"/>
  <c r="AB24" i="14"/>
  <c r="AF24" i="14"/>
  <c r="AG24" i="14"/>
  <c r="AI24" i="14"/>
  <c r="AK24" i="14"/>
  <c r="AN24" i="14"/>
  <c r="AP24" i="14"/>
  <c r="AS24" i="14"/>
  <c r="B25" i="14"/>
  <c r="S25" i="14"/>
  <c r="W25" i="14"/>
  <c r="Z25" i="14"/>
  <c r="AB25" i="14"/>
  <c r="AF25" i="14"/>
  <c r="AG25" i="14"/>
  <c r="AI25" i="14"/>
  <c r="AK25" i="14"/>
  <c r="AN25" i="14"/>
  <c r="AP25" i="14"/>
  <c r="AS25" i="14"/>
  <c r="B26" i="14"/>
  <c r="S26" i="14"/>
  <c r="W26" i="14"/>
  <c r="Z26" i="14"/>
  <c r="AB26" i="14"/>
  <c r="AF26" i="14"/>
  <c r="AG26" i="14"/>
  <c r="AI26" i="14"/>
  <c r="AK26" i="14"/>
  <c r="AN26" i="14"/>
  <c r="AP26" i="14"/>
  <c r="AS26" i="14"/>
  <c r="B27" i="14"/>
  <c r="S27" i="14"/>
  <c r="W27" i="14"/>
  <c r="Z27" i="14"/>
  <c r="AB27" i="14"/>
  <c r="AF27" i="14"/>
  <c r="AG27" i="14"/>
  <c r="AI27" i="14"/>
  <c r="AK27" i="14"/>
  <c r="AN27" i="14"/>
  <c r="AP27" i="14"/>
  <c r="AS27" i="14"/>
  <c r="B28" i="14"/>
  <c r="S28" i="14"/>
  <c r="W28" i="14"/>
  <c r="Z28" i="14"/>
  <c r="AB28" i="14"/>
  <c r="AF28" i="14"/>
  <c r="AG28" i="14"/>
  <c r="AI28" i="14"/>
  <c r="AK28" i="14"/>
  <c r="AN28" i="14"/>
  <c r="AP28" i="14"/>
  <c r="AS28" i="14"/>
  <c r="B29" i="14"/>
  <c r="S29" i="14"/>
  <c r="W29" i="14"/>
  <c r="Z29" i="14"/>
  <c r="AB29" i="14"/>
  <c r="AF29" i="14"/>
  <c r="AG29" i="14"/>
  <c r="AI29" i="14"/>
  <c r="AK29" i="14"/>
  <c r="AN29" i="14"/>
  <c r="AP29" i="14"/>
  <c r="AS29" i="14"/>
  <c r="B30" i="14"/>
  <c r="S30" i="14"/>
  <c r="W30" i="14"/>
  <c r="Z30" i="14"/>
  <c r="AB30" i="14"/>
  <c r="AF30" i="14"/>
  <c r="AG30" i="14"/>
  <c r="AI30" i="14"/>
  <c r="AK30" i="14"/>
  <c r="AN30" i="14"/>
  <c r="AP30" i="14"/>
  <c r="AS30" i="14"/>
  <c r="B31" i="14"/>
  <c r="S31" i="14"/>
  <c r="W31" i="14"/>
  <c r="Z31" i="14"/>
  <c r="AB31" i="14"/>
  <c r="AF31" i="14"/>
  <c r="AG31" i="14"/>
  <c r="AI31" i="14"/>
  <c r="AK31" i="14"/>
  <c r="AN31" i="14"/>
  <c r="AP31" i="14"/>
  <c r="AS31" i="14"/>
  <c r="B32" i="14"/>
  <c r="S32" i="14"/>
  <c r="W32" i="14"/>
  <c r="Z32" i="14"/>
  <c r="AB32" i="14"/>
  <c r="AF32" i="14"/>
  <c r="AG32" i="14"/>
  <c r="AI32" i="14"/>
  <c r="AK32" i="14"/>
  <c r="AN32" i="14"/>
  <c r="AP32" i="14"/>
  <c r="AS32" i="14"/>
  <c r="B33" i="14"/>
  <c r="S33" i="14"/>
  <c r="W33" i="14"/>
  <c r="Z33" i="14"/>
  <c r="AB33" i="14"/>
  <c r="AF33" i="14"/>
  <c r="AG33" i="14"/>
  <c r="AI33" i="14"/>
  <c r="AK33" i="14"/>
  <c r="AN33" i="14"/>
  <c r="AP33" i="14"/>
  <c r="AS33" i="14"/>
  <c r="B34" i="14"/>
  <c r="S34" i="14"/>
  <c r="W34" i="14"/>
  <c r="Z34" i="14"/>
  <c r="AB34" i="14"/>
  <c r="AF34" i="14"/>
  <c r="AG34" i="14"/>
  <c r="AI34" i="14"/>
  <c r="AK34" i="14"/>
  <c r="AN34" i="14"/>
  <c r="AP34" i="14"/>
  <c r="AS34" i="14"/>
  <c r="B35" i="14"/>
  <c r="S35" i="14"/>
  <c r="W35" i="14"/>
  <c r="Z35" i="14"/>
  <c r="AB35" i="14"/>
  <c r="AF35" i="14"/>
  <c r="AG35" i="14"/>
  <c r="AI35" i="14"/>
  <c r="AK35" i="14"/>
  <c r="AN35" i="14"/>
  <c r="AP35" i="14"/>
  <c r="AS35" i="14"/>
  <c r="B36" i="14"/>
  <c r="S36" i="14"/>
  <c r="W36" i="14"/>
  <c r="Z36" i="14"/>
  <c r="AB36" i="14"/>
  <c r="AF36" i="14"/>
  <c r="AG36" i="14"/>
  <c r="AI36" i="14"/>
  <c r="AK36" i="14"/>
  <c r="AN36" i="14"/>
  <c r="AP36" i="14"/>
  <c r="AS36" i="14"/>
  <c r="B37" i="14"/>
  <c r="S37" i="14"/>
  <c r="W37" i="14"/>
  <c r="Z37" i="14"/>
  <c r="AB37" i="14"/>
  <c r="AF37" i="14"/>
  <c r="AG37" i="14"/>
  <c r="AI37" i="14"/>
  <c r="AK37" i="14"/>
  <c r="AN37" i="14"/>
  <c r="AP37" i="14"/>
  <c r="AS37" i="14"/>
  <c r="B38" i="14"/>
  <c r="S38" i="14"/>
  <c r="W38" i="14"/>
  <c r="Z38" i="14"/>
  <c r="AB38" i="14"/>
  <c r="AF38" i="14"/>
  <c r="AG38" i="14"/>
  <c r="AI38" i="14"/>
  <c r="AK38" i="14"/>
  <c r="AN38" i="14"/>
  <c r="AP38" i="14"/>
  <c r="AS38" i="14"/>
  <c r="B39" i="14"/>
  <c r="S39" i="14"/>
  <c r="W39" i="14"/>
  <c r="Z39" i="14"/>
  <c r="AB39" i="14"/>
  <c r="AF39" i="14"/>
  <c r="AG39" i="14"/>
  <c r="AI39" i="14"/>
  <c r="AK39" i="14"/>
  <c r="AN39" i="14"/>
  <c r="AP39" i="14"/>
  <c r="AS39" i="14"/>
  <c r="B40" i="14"/>
  <c r="S40" i="14"/>
  <c r="W40" i="14"/>
  <c r="Z40" i="14"/>
  <c r="AB40" i="14"/>
  <c r="AF40" i="14"/>
  <c r="AG40" i="14"/>
  <c r="AI40" i="14"/>
  <c r="AK40" i="14"/>
  <c r="AN40" i="14"/>
  <c r="AP40" i="14"/>
  <c r="AS40" i="14"/>
  <c r="B41" i="14"/>
  <c r="S41" i="14"/>
  <c r="W41" i="14"/>
  <c r="Z41" i="14"/>
  <c r="AB41" i="14"/>
  <c r="AF41" i="14"/>
  <c r="AG41" i="14"/>
  <c r="AI41" i="14"/>
  <c r="AK41" i="14"/>
  <c r="AN41" i="14"/>
  <c r="AP41" i="14"/>
  <c r="AS41" i="14"/>
  <c r="B42" i="14"/>
  <c r="S42" i="14"/>
  <c r="W42" i="14"/>
  <c r="Z42" i="14"/>
  <c r="AB42" i="14"/>
  <c r="AF42" i="14"/>
  <c r="AG42" i="14"/>
  <c r="AI42" i="14"/>
  <c r="AK42" i="14"/>
  <c r="AN42" i="14"/>
  <c r="AP42" i="14"/>
  <c r="AS42" i="14"/>
  <c r="B43" i="14"/>
  <c r="S43" i="14"/>
  <c r="W43" i="14"/>
  <c r="Z43" i="14"/>
  <c r="AB43" i="14"/>
  <c r="AF43" i="14"/>
  <c r="AG43" i="14"/>
  <c r="AI43" i="14"/>
  <c r="AK43" i="14"/>
  <c r="AN43" i="14"/>
  <c r="AP43" i="14"/>
  <c r="AS43" i="14"/>
  <c r="B44" i="14"/>
  <c r="S44" i="14"/>
  <c r="W44" i="14"/>
  <c r="Z44" i="14"/>
  <c r="AB44" i="14"/>
  <c r="AF44" i="14"/>
  <c r="AG44" i="14"/>
  <c r="AI44" i="14"/>
  <c r="AK44" i="14"/>
  <c r="AN44" i="14"/>
  <c r="AP44" i="14"/>
  <c r="AS44" i="14"/>
  <c r="B45" i="14"/>
  <c r="S45" i="14"/>
  <c r="W45" i="14"/>
  <c r="Z45" i="14"/>
  <c r="AB45" i="14"/>
  <c r="AF45" i="14"/>
  <c r="AG45" i="14"/>
  <c r="AI45" i="14"/>
  <c r="AK45" i="14"/>
  <c r="AN45" i="14"/>
  <c r="AP45" i="14"/>
  <c r="AS45" i="14"/>
  <c r="B46" i="14"/>
  <c r="S46" i="14"/>
  <c r="W46" i="14"/>
  <c r="Z46" i="14"/>
  <c r="AB46" i="14"/>
  <c r="AF46" i="14"/>
  <c r="AG46" i="14"/>
  <c r="AI46" i="14"/>
  <c r="AK46" i="14"/>
  <c r="AN46" i="14"/>
  <c r="AP46" i="14"/>
  <c r="AS46" i="14"/>
  <c r="B47" i="14"/>
  <c r="S47" i="14"/>
  <c r="W47" i="14"/>
  <c r="Z47" i="14"/>
  <c r="AB47" i="14"/>
  <c r="AF47" i="14"/>
  <c r="AG47" i="14"/>
  <c r="AI47" i="14"/>
  <c r="AK47" i="14"/>
  <c r="AN47" i="14"/>
  <c r="AP47" i="14"/>
  <c r="AS47" i="14"/>
  <c r="B48" i="14"/>
  <c r="S48" i="14"/>
  <c r="W48" i="14"/>
  <c r="Z48" i="14"/>
  <c r="AB48" i="14"/>
  <c r="AF48" i="14"/>
  <c r="AG48" i="14"/>
  <c r="AI48" i="14"/>
  <c r="AK48" i="14"/>
  <c r="AN48" i="14"/>
  <c r="AP48" i="14"/>
  <c r="AS48" i="14"/>
  <c r="B49" i="14"/>
  <c r="S49" i="14"/>
  <c r="W49" i="14"/>
  <c r="Z49" i="14"/>
  <c r="AB49" i="14"/>
  <c r="AF49" i="14"/>
  <c r="AG49" i="14"/>
  <c r="AI49" i="14"/>
  <c r="AK49" i="14"/>
  <c r="AN49" i="14"/>
  <c r="AP49" i="14"/>
  <c r="AS49" i="14"/>
  <c r="B50" i="14"/>
  <c r="S50" i="14"/>
  <c r="W50" i="14"/>
  <c r="Z50" i="14"/>
  <c r="AB50" i="14"/>
  <c r="AF50" i="14"/>
  <c r="AG50" i="14"/>
  <c r="AI50" i="14"/>
  <c r="AK50" i="14"/>
  <c r="AN50" i="14"/>
  <c r="AP50" i="14"/>
  <c r="AS50" i="14"/>
  <c r="B51" i="14"/>
  <c r="S51" i="14"/>
  <c r="W51" i="14"/>
  <c r="Z51" i="14"/>
  <c r="AB51" i="14"/>
  <c r="AF51" i="14"/>
  <c r="AG51" i="14"/>
  <c r="AI51" i="14"/>
  <c r="AK51" i="14"/>
  <c r="AN51" i="14"/>
  <c r="AP51" i="14"/>
  <c r="AS51" i="14"/>
  <c r="B52" i="14"/>
  <c r="S52" i="14"/>
  <c r="W52" i="14"/>
  <c r="Z52" i="14"/>
  <c r="AB52" i="14"/>
  <c r="AF52" i="14"/>
  <c r="AG52" i="14"/>
  <c r="AI52" i="14"/>
  <c r="AK52" i="14"/>
  <c r="AN52" i="14"/>
  <c r="AP52" i="14"/>
  <c r="AS52" i="14"/>
  <c r="B53" i="14"/>
  <c r="S53" i="14"/>
  <c r="W53" i="14"/>
  <c r="Z53" i="14"/>
  <c r="AB53" i="14"/>
  <c r="AF53" i="14"/>
  <c r="AG53" i="14"/>
  <c r="AI53" i="14"/>
  <c r="AK53" i="14"/>
  <c r="AN53" i="14"/>
  <c r="AP53" i="14"/>
  <c r="AS53" i="14"/>
  <c r="B54" i="14"/>
  <c r="S54" i="14"/>
  <c r="W54" i="14"/>
  <c r="Z54" i="14"/>
  <c r="AB54" i="14"/>
  <c r="AF54" i="14"/>
  <c r="AG54" i="14"/>
  <c r="AI54" i="14"/>
  <c r="AK54" i="14"/>
  <c r="AN54" i="14"/>
  <c r="AP54" i="14"/>
  <c r="AS54" i="14"/>
  <c r="B55" i="14"/>
  <c r="S55" i="14"/>
  <c r="W55" i="14"/>
  <c r="Z55" i="14"/>
  <c r="AB55" i="14"/>
  <c r="AF55" i="14"/>
  <c r="AG55" i="14"/>
  <c r="AI55" i="14"/>
  <c r="AK55" i="14"/>
  <c r="AN55" i="14"/>
  <c r="AP55" i="14"/>
  <c r="AS55" i="14"/>
  <c r="B56" i="14"/>
  <c r="S56" i="14"/>
  <c r="W56" i="14"/>
  <c r="Z56" i="14"/>
  <c r="AB56" i="14"/>
  <c r="AF56" i="14"/>
  <c r="AG56" i="14"/>
  <c r="AI56" i="14"/>
  <c r="AK56" i="14"/>
  <c r="AN56" i="14"/>
  <c r="AP56" i="14"/>
  <c r="AS56" i="14"/>
  <c r="B57" i="14"/>
  <c r="S57" i="14"/>
  <c r="W57" i="14"/>
  <c r="Z57" i="14"/>
  <c r="AB57" i="14"/>
  <c r="AF57" i="14"/>
  <c r="AG57" i="14"/>
  <c r="AI57" i="14"/>
  <c r="AK57" i="14"/>
  <c r="AN57" i="14"/>
  <c r="AP57" i="14"/>
  <c r="AS57" i="14"/>
  <c r="B58" i="14"/>
  <c r="S58" i="14"/>
  <c r="W58" i="14"/>
  <c r="Z58" i="14"/>
  <c r="AB58" i="14"/>
  <c r="AF58" i="14"/>
  <c r="AG58" i="14"/>
  <c r="AI58" i="14"/>
  <c r="AK58" i="14"/>
  <c r="AN58" i="14"/>
  <c r="AP58" i="14"/>
  <c r="AS58" i="14"/>
  <c r="B59" i="14"/>
  <c r="S59" i="14"/>
  <c r="W59" i="14"/>
  <c r="Z59" i="14"/>
  <c r="AB59" i="14"/>
  <c r="AF59" i="14"/>
  <c r="AG59" i="14"/>
  <c r="AI59" i="14"/>
  <c r="AK59" i="14"/>
  <c r="AN59" i="14"/>
  <c r="AP59" i="14"/>
  <c r="AS59" i="14"/>
  <c r="B60" i="14"/>
  <c r="S60" i="14"/>
  <c r="W60" i="14"/>
  <c r="Z60" i="14"/>
  <c r="AB60" i="14"/>
  <c r="AF60" i="14"/>
  <c r="AG60" i="14"/>
  <c r="AI60" i="14"/>
  <c r="AK60" i="14"/>
  <c r="AN60" i="14"/>
  <c r="AP60" i="14"/>
  <c r="AS60" i="14"/>
  <c r="B61" i="14"/>
  <c r="S61" i="14"/>
  <c r="W61" i="14"/>
  <c r="Z61" i="14"/>
  <c r="AB61" i="14"/>
  <c r="AF61" i="14"/>
  <c r="AG61" i="14"/>
  <c r="AI61" i="14"/>
  <c r="AK61" i="14"/>
  <c r="AN61" i="14"/>
  <c r="AP61" i="14"/>
  <c r="AS61" i="14"/>
  <c r="B62" i="14"/>
  <c r="S62" i="14"/>
  <c r="W62" i="14"/>
  <c r="Z62" i="14"/>
  <c r="AB62" i="14"/>
  <c r="AF62" i="14"/>
  <c r="AG62" i="14"/>
  <c r="AI62" i="14"/>
  <c r="AK62" i="14"/>
  <c r="AN62" i="14"/>
  <c r="AP62" i="14"/>
  <c r="AS62" i="14"/>
  <c r="B63" i="14"/>
  <c r="S63" i="14"/>
  <c r="W63" i="14"/>
  <c r="Z63" i="14"/>
  <c r="AB63" i="14"/>
  <c r="AF63" i="14"/>
  <c r="AG63" i="14"/>
  <c r="AI63" i="14"/>
  <c r="AK63" i="14"/>
  <c r="AN63" i="14"/>
  <c r="AP63" i="14"/>
  <c r="AS63" i="14"/>
  <c r="B64" i="14"/>
  <c r="S64" i="14"/>
  <c r="W64" i="14"/>
  <c r="Z64" i="14"/>
  <c r="AB64" i="14"/>
  <c r="AF64" i="14"/>
  <c r="AG64" i="14"/>
  <c r="AI64" i="14"/>
  <c r="AK64" i="14"/>
  <c r="AN64" i="14"/>
  <c r="AP64" i="14"/>
  <c r="AS64" i="14"/>
  <c r="B65" i="14"/>
  <c r="S65" i="14"/>
  <c r="W65" i="14"/>
  <c r="Z65" i="14"/>
  <c r="AB65" i="14"/>
  <c r="AF65" i="14"/>
  <c r="AG65" i="14"/>
  <c r="AI65" i="14"/>
  <c r="AK65" i="14"/>
  <c r="AN65" i="14"/>
  <c r="AP65" i="14"/>
  <c r="AS65" i="14"/>
  <c r="B66" i="14"/>
  <c r="S66" i="14"/>
  <c r="W66" i="14"/>
  <c r="Z66" i="14"/>
  <c r="AB66" i="14"/>
  <c r="AF66" i="14"/>
  <c r="AG66" i="14"/>
  <c r="AI66" i="14"/>
  <c r="AK66" i="14"/>
  <c r="AN66" i="14"/>
  <c r="AP66" i="14"/>
  <c r="AS66" i="14"/>
  <c r="B67" i="14"/>
  <c r="S67" i="14"/>
  <c r="W67" i="14"/>
  <c r="Z67" i="14"/>
  <c r="AB67" i="14"/>
  <c r="AF67" i="14"/>
  <c r="AG67" i="14"/>
  <c r="AI67" i="14"/>
  <c r="AK67" i="14"/>
  <c r="AN67" i="14"/>
  <c r="AP67" i="14"/>
  <c r="AS67" i="14"/>
  <c r="B68" i="14"/>
  <c r="S68" i="14"/>
  <c r="W68" i="14"/>
  <c r="Z68" i="14"/>
  <c r="AB68" i="14"/>
  <c r="AF68" i="14"/>
  <c r="AG68" i="14"/>
  <c r="AI68" i="14"/>
  <c r="AK68" i="14"/>
  <c r="AN68" i="14"/>
  <c r="AP68" i="14"/>
  <c r="AS68" i="14"/>
  <c r="B69" i="14"/>
  <c r="S69" i="14"/>
  <c r="W69" i="14"/>
  <c r="Z69" i="14"/>
  <c r="AB69" i="14"/>
  <c r="AF69" i="14"/>
  <c r="AG69" i="14"/>
  <c r="AI69" i="14"/>
  <c r="AK69" i="14"/>
  <c r="AN69" i="14"/>
  <c r="AP69" i="14"/>
  <c r="AS69" i="14"/>
  <c r="B70" i="14"/>
  <c r="S70" i="14"/>
  <c r="W70" i="14"/>
  <c r="Z70" i="14"/>
  <c r="AB70" i="14"/>
  <c r="AF70" i="14"/>
  <c r="AG70" i="14"/>
  <c r="AI70" i="14"/>
  <c r="AK70" i="14"/>
  <c r="AN70" i="14"/>
  <c r="AP70" i="14"/>
  <c r="AS70" i="14"/>
  <c r="B71" i="14"/>
  <c r="S71" i="14"/>
  <c r="W71" i="14"/>
  <c r="Z71" i="14"/>
  <c r="AB71" i="14"/>
  <c r="AF71" i="14"/>
  <c r="AG71" i="14"/>
  <c r="AI71" i="14"/>
  <c r="AK71" i="14"/>
  <c r="AN71" i="14"/>
  <c r="AP71" i="14"/>
  <c r="AS71" i="14"/>
  <c r="B72" i="14"/>
  <c r="S72" i="14"/>
  <c r="W72" i="14"/>
  <c r="Z72" i="14"/>
  <c r="AB72" i="14"/>
  <c r="AF72" i="14"/>
  <c r="AG72" i="14"/>
  <c r="AI72" i="14"/>
  <c r="AK72" i="14"/>
  <c r="AN72" i="14"/>
  <c r="AP72" i="14"/>
  <c r="AS72" i="14"/>
  <c r="B73" i="14"/>
  <c r="S73" i="14"/>
  <c r="W73" i="14"/>
  <c r="Z73" i="14"/>
  <c r="AB73" i="14"/>
  <c r="AF73" i="14"/>
  <c r="AG73" i="14"/>
  <c r="AI73" i="14"/>
  <c r="AK73" i="14"/>
  <c r="AN73" i="14"/>
  <c r="AP73" i="14"/>
  <c r="AS73" i="14"/>
  <c r="B74" i="14"/>
  <c r="S74" i="14"/>
  <c r="W74" i="14"/>
  <c r="Z74" i="14"/>
  <c r="AB74" i="14"/>
  <c r="AF74" i="14"/>
  <c r="AG74" i="14"/>
  <c r="AI74" i="14"/>
  <c r="AK74" i="14"/>
  <c r="AN74" i="14"/>
  <c r="AP74" i="14"/>
  <c r="AS74" i="14"/>
  <c r="B75" i="14"/>
  <c r="S75" i="14"/>
  <c r="W75" i="14"/>
  <c r="Z75" i="14"/>
  <c r="AB75" i="14"/>
  <c r="AF75" i="14"/>
  <c r="AG75" i="14"/>
  <c r="AI75" i="14"/>
  <c r="AK75" i="14"/>
  <c r="AN75" i="14"/>
  <c r="AP75" i="14"/>
  <c r="AS75" i="14"/>
  <c r="B76" i="14"/>
  <c r="S76" i="14"/>
  <c r="W76" i="14"/>
  <c r="Z76" i="14"/>
  <c r="AB76" i="14"/>
  <c r="AF76" i="14"/>
  <c r="AG76" i="14"/>
  <c r="AI76" i="14"/>
  <c r="AK76" i="14"/>
  <c r="AN76" i="14"/>
  <c r="AP76" i="14"/>
  <c r="AS76" i="14"/>
  <c r="B77" i="14"/>
  <c r="S77" i="14"/>
  <c r="W77" i="14"/>
  <c r="Z77" i="14"/>
  <c r="AB77" i="14"/>
  <c r="AF77" i="14"/>
  <c r="AG77" i="14"/>
  <c r="AI77" i="14"/>
  <c r="AK77" i="14"/>
  <c r="AN77" i="14"/>
  <c r="AP77" i="14"/>
  <c r="AS77" i="14"/>
  <c r="B78" i="14"/>
  <c r="S78" i="14"/>
  <c r="W78" i="14"/>
  <c r="Z78" i="14"/>
  <c r="AB78" i="14"/>
  <c r="AF78" i="14"/>
  <c r="AG78" i="14"/>
  <c r="AI78" i="14"/>
  <c r="AK78" i="14"/>
  <c r="AN78" i="14"/>
  <c r="AP78" i="14"/>
  <c r="AS78" i="14"/>
  <c r="B79" i="14"/>
  <c r="S79" i="14"/>
  <c r="W79" i="14"/>
  <c r="Z79" i="14"/>
  <c r="AB79" i="14"/>
  <c r="AF79" i="14"/>
  <c r="AG79" i="14"/>
  <c r="AI79" i="14"/>
  <c r="AK79" i="14"/>
  <c r="AN79" i="14"/>
  <c r="AP79" i="14"/>
  <c r="AS79" i="14"/>
  <c r="B80" i="14"/>
  <c r="S80" i="14"/>
  <c r="W80" i="14"/>
  <c r="Z80" i="14"/>
  <c r="AB80" i="14"/>
  <c r="AF80" i="14"/>
  <c r="AG80" i="14"/>
  <c r="AI80" i="14"/>
  <c r="AK80" i="14"/>
  <c r="AN80" i="14"/>
  <c r="AP80" i="14"/>
  <c r="AS80" i="14"/>
  <c r="B81" i="14"/>
  <c r="S81" i="14"/>
  <c r="W81" i="14"/>
  <c r="Z81" i="14"/>
  <c r="AB81" i="14"/>
  <c r="AF81" i="14"/>
  <c r="AG81" i="14"/>
  <c r="AI81" i="14"/>
  <c r="AK81" i="14"/>
  <c r="AN81" i="14"/>
  <c r="AP81" i="14"/>
  <c r="AS81" i="14"/>
  <c r="B82" i="14"/>
  <c r="S82" i="14"/>
  <c r="W82" i="14"/>
  <c r="Z82" i="14"/>
  <c r="AB82" i="14"/>
  <c r="AF82" i="14"/>
  <c r="AG82" i="14"/>
  <c r="AI82" i="14"/>
  <c r="AK82" i="14"/>
  <c r="AN82" i="14"/>
  <c r="AP82" i="14"/>
  <c r="AS82" i="14"/>
  <c r="B83" i="14"/>
  <c r="S83" i="14"/>
  <c r="W83" i="14"/>
  <c r="Z83" i="14"/>
  <c r="AB83" i="14"/>
  <c r="AF83" i="14"/>
  <c r="AG83" i="14"/>
  <c r="AI83" i="14"/>
  <c r="AK83" i="14"/>
  <c r="AN83" i="14"/>
  <c r="AP83" i="14"/>
  <c r="AS83" i="14"/>
  <c r="B84" i="14"/>
  <c r="S84" i="14"/>
  <c r="W84" i="14"/>
  <c r="Z84" i="14"/>
  <c r="AB84" i="14"/>
  <c r="AF84" i="14"/>
  <c r="AG84" i="14"/>
  <c r="AI84" i="14"/>
  <c r="AK84" i="14"/>
  <c r="AN84" i="14"/>
  <c r="AP84" i="14"/>
  <c r="AS84" i="14"/>
  <c r="B85" i="14"/>
  <c r="S85" i="14"/>
  <c r="W85" i="14"/>
  <c r="Z85" i="14"/>
  <c r="AB85" i="14"/>
  <c r="AF85" i="14"/>
  <c r="AG85" i="14"/>
  <c r="AI85" i="14"/>
  <c r="AK85" i="14"/>
  <c r="AN85" i="14"/>
  <c r="AP85" i="14"/>
  <c r="AS85" i="14"/>
  <c r="B86" i="14"/>
  <c r="S86" i="14"/>
  <c r="W86" i="14"/>
  <c r="Z86" i="14"/>
  <c r="AB86" i="14"/>
  <c r="AF86" i="14"/>
  <c r="AG86" i="14"/>
  <c r="AI86" i="14"/>
  <c r="AK86" i="14"/>
  <c r="AN86" i="14"/>
  <c r="AP86" i="14"/>
  <c r="AS86" i="14"/>
  <c r="B87" i="14"/>
  <c r="S87" i="14"/>
  <c r="W87" i="14"/>
  <c r="Z87" i="14"/>
  <c r="AB87" i="14"/>
  <c r="AF87" i="14"/>
  <c r="AG87" i="14"/>
  <c r="AI87" i="14"/>
  <c r="AK87" i="14"/>
  <c r="AN87" i="14"/>
  <c r="AP87" i="14"/>
  <c r="AS87" i="14"/>
  <c r="B88" i="14"/>
  <c r="S88" i="14"/>
  <c r="W88" i="14"/>
  <c r="Z88" i="14"/>
  <c r="AB88" i="14"/>
  <c r="AF88" i="14"/>
  <c r="AG88" i="14"/>
  <c r="AI88" i="14"/>
  <c r="AK88" i="14"/>
  <c r="AN88" i="14"/>
  <c r="AP88" i="14"/>
  <c r="AS88" i="14"/>
  <c r="B89" i="14"/>
  <c r="S89" i="14"/>
  <c r="W89" i="14"/>
  <c r="Z89" i="14"/>
  <c r="AB89" i="14"/>
  <c r="AF89" i="14"/>
  <c r="AG89" i="14"/>
  <c r="AI89" i="14"/>
  <c r="AK89" i="14"/>
  <c r="AN89" i="14"/>
  <c r="AP89" i="14"/>
  <c r="AS89" i="14"/>
  <c r="B90" i="14"/>
  <c r="S90" i="14"/>
  <c r="W90" i="14"/>
  <c r="Z90" i="14"/>
  <c r="AB90" i="14"/>
  <c r="AF90" i="14"/>
  <c r="AG90" i="14"/>
  <c r="AI90" i="14"/>
  <c r="AK90" i="14"/>
  <c r="AN90" i="14"/>
  <c r="AP90" i="14"/>
  <c r="AS90" i="14"/>
  <c r="B91" i="14"/>
  <c r="S91" i="14"/>
  <c r="W91" i="14"/>
  <c r="Z91" i="14"/>
  <c r="AB91" i="14"/>
  <c r="AF91" i="14"/>
  <c r="AG91" i="14"/>
  <c r="AI91" i="14"/>
  <c r="AK91" i="14"/>
  <c r="AN91" i="14"/>
  <c r="AP91" i="14"/>
  <c r="AS91" i="14"/>
  <c r="B92" i="14"/>
  <c r="S92" i="14"/>
  <c r="W92" i="14"/>
  <c r="Z92" i="14"/>
  <c r="AB92" i="14"/>
  <c r="AF92" i="14"/>
  <c r="AG92" i="14"/>
  <c r="AI92" i="14"/>
  <c r="AK92" i="14"/>
  <c r="AN92" i="14"/>
  <c r="AP92" i="14"/>
  <c r="AS92" i="14"/>
  <c r="B93" i="14"/>
  <c r="S93" i="14"/>
  <c r="W93" i="14"/>
  <c r="Z93" i="14"/>
  <c r="AB93" i="14"/>
  <c r="AF93" i="14"/>
  <c r="AG93" i="14"/>
  <c r="AI93" i="14"/>
  <c r="AK93" i="14"/>
  <c r="AN93" i="14"/>
  <c r="AP93" i="14"/>
  <c r="AS93" i="14"/>
  <c r="B94" i="14"/>
  <c r="S94" i="14"/>
  <c r="W94" i="14"/>
  <c r="Z94" i="14"/>
  <c r="AB94" i="14"/>
  <c r="AF94" i="14"/>
  <c r="AG94" i="14"/>
  <c r="AI94" i="14"/>
  <c r="AK94" i="14"/>
  <c r="AN94" i="14"/>
  <c r="AP94" i="14"/>
  <c r="AS94" i="14"/>
  <c r="B95" i="14"/>
  <c r="S95" i="14"/>
  <c r="W95" i="14"/>
  <c r="Z95" i="14"/>
  <c r="AB95" i="14"/>
  <c r="AF95" i="14"/>
  <c r="AG95" i="14"/>
  <c r="AI95" i="14"/>
  <c r="AK95" i="14"/>
  <c r="AN95" i="14"/>
  <c r="AP95" i="14"/>
  <c r="AS95" i="14"/>
  <c r="B96" i="14"/>
  <c r="S96" i="14"/>
  <c r="W96" i="14"/>
  <c r="Z96" i="14"/>
  <c r="AB96" i="14"/>
  <c r="AF96" i="14"/>
  <c r="AG96" i="14"/>
  <c r="AI96" i="14"/>
  <c r="AK96" i="14"/>
  <c r="AN96" i="14"/>
  <c r="AP96" i="14"/>
  <c r="AS96" i="14"/>
  <c r="B97" i="14"/>
  <c r="S97" i="14"/>
  <c r="W97" i="14"/>
  <c r="Z97" i="14"/>
  <c r="AB97" i="14"/>
  <c r="AF97" i="14"/>
  <c r="AG97" i="14"/>
  <c r="AI97" i="14"/>
  <c r="AK97" i="14"/>
  <c r="AN97" i="14"/>
  <c r="AP97" i="14"/>
  <c r="AS97" i="14"/>
  <c r="B98" i="14"/>
  <c r="S98" i="14"/>
  <c r="W98" i="14"/>
  <c r="Z98" i="14"/>
  <c r="AB98" i="14"/>
  <c r="AF98" i="14"/>
  <c r="AG98" i="14"/>
  <c r="AI98" i="14"/>
  <c r="AK98" i="14"/>
  <c r="AN98" i="14"/>
  <c r="AP98" i="14"/>
  <c r="AS98" i="14"/>
  <c r="B99" i="14"/>
  <c r="S99" i="14"/>
  <c r="W99" i="14"/>
  <c r="Z99" i="14"/>
  <c r="AB99" i="14"/>
  <c r="AF99" i="14"/>
  <c r="AG99" i="14"/>
  <c r="AI99" i="14"/>
  <c r="AK99" i="14"/>
  <c r="AN99" i="14"/>
  <c r="AP99" i="14"/>
  <c r="AS99" i="14"/>
  <c r="B100" i="14"/>
  <c r="S100" i="14"/>
  <c r="W100" i="14"/>
  <c r="Z100" i="14"/>
  <c r="AB100" i="14"/>
  <c r="AF100" i="14"/>
  <c r="AG100" i="14"/>
  <c r="AI100" i="14"/>
  <c r="AK100" i="14"/>
  <c r="AN100" i="14"/>
  <c r="AP100" i="14"/>
  <c r="AS100" i="14"/>
  <c r="B101" i="14"/>
  <c r="S101" i="14"/>
  <c r="W101" i="14"/>
  <c r="Z101" i="14"/>
  <c r="AB101" i="14"/>
  <c r="AF101" i="14"/>
  <c r="AG101" i="14"/>
  <c r="AI101" i="14"/>
  <c r="AK101" i="14"/>
  <c r="AN101" i="14"/>
  <c r="AP101" i="14"/>
  <c r="AS101" i="14"/>
  <c r="B102" i="14"/>
  <c r="S102" i="14"/>
  <c r="W102" i="14"/>
  <c r="Z102" i="14"/>
  <c r="AB102" i="14"/>
  <c r="AF102" i="14"/>
  <c r="AG102" i="14"/>
  <c r="AI102" i="14"/>
  <c r="AK102" i="14"/>
  <c r="AN102" i="14"/>
  <c r="AP102" i="14"/>
  <c r="AS102" i="14"/>
  <c r="B103" i="14"/>
  <c r="S103" i="14"/>
  <c r="W103" i="14"/>
  <c r="Z103" i="14"/>
  <c r="AB103" i="14"/>
  <c r="AF103" i="14"/>
  <c r="AG103" i="14"/>
  <c r="AI103" i="14"/>
  <c r="AK103" i="14"/>
  <c r="AN103" i="14"/>
  <c r="AP103" i="14"/>
  <c r="AS103" i="14"/>
  <c r="B104" i="14"/>
  <c r="S104" i="14"/>
  <c r="W104" i="14"/>
  <c r="Z104" i="14"/>
  <c r="AB104" i="14"/>
  <c r="AF104" i="14"/>
  <c r="AG104" i="14"/>
  <c r="AI104" i="14"/>
  <c r="AK104" i="14"/>
  <c r="AN104" i="14"/>
  <c r="AP104" i="14"/>
  <c r="AS104" i="14"/>
  <c r="B105" i="14"/>
  <c r="S105" i="14"/>
  <c r="W105" i="14"/>
  <c r="Z105" i="14"/>
  <c r="AB105" i="14"/>
  <c r="AF105" i="14"/>
  <c r="AG105" i="14"/>
  <c r="AI105" i="14"/>
  <c r="AK105" i="14"/>
  <c r="AN105" i="14"/>
  <c r="AP105" i="14"/>
  <c r="AS105" i="14"/>
  <c r="B106" i="14"/>
  <c r="S106" i="14"/>
  <c r="W106" i="14"/>
  <c r="Z106" i="14"/>
  <c r="AB106" i="14"/>
  <c r="AF106" i="14"/>
  <c r="AG106" i="14"/>
  <c r="AI106" i="14"/>
  <c r="AK106" i="14"/>
  <c r="AN106" i="14"/>
  <c r="AP106" i="14"/>
  <c r="AS106" i="14"/>
  <c r="B107" i="14"/>
  <c r="S107" i="14"/>
  <c r="W107" i="14"/>
  <c r="Z107" i="14"/>
  <c r="AB107" i="14"/>
  <c r="AF107" i="14"/>
  <c r="AG107" i="14"/>
  <c r="AI107" i="14"/>
  <c r="AK107" i="14"/>
  <c r="AN107" i="14"/>
  <c r="AP107" i="14"/>
  <c r="AS107" i="14"/>
  <c r="B108" i="14"/>
  <c r="S108" i="14"/>
  <c r="W108" i="14"/>
  <c r="Z108" i="14"/>
  <c r="AB108" i="14"/>
  <c r="AF108" i="14"/>
  <c r="AG108" i="14"/>
  <c r="AI108" i="14"/>
  <c r="AK108" i="14"/>
  <c r="AN108" i="14"/>
  <c r="AP108" i="14"/>
  <c r="AS108" i="14"/>
  <c r="B109" i="14"/>
  <c r="S109" i="14"/>
  <c r="W109" i="14"/>
  <c r="Z109" i="14"/>
  <c r="AB109" i="14"/>
  <c r="AF109" i="14"/>
  <c r="AG109" i="14"/>
  <c r="AI109" i="14"/>
  <c r="AK109" i="14"/>
  <c r="AN109" i="14"/>
  <c r="AP109" i="14"/>
  <c r="AS109" i="14"/>
  <c r="B110" i="14"/>
  <c r="S110" i="14"/>
  <c r="W110" i="14"/>
  <c r="Z110" i="14"/>
  <c r="AB110" i="14"/>
  <c r="AF110" i="14"/>
  <c r="AG110" i="14"/>
  <c r="AI110" i="14"/>
  <c r="AK110" i="14"/>
  <c r="AN110" i="14"/>
  <c r="AP110" i="14"/>
  <c r="AS110" i="14"/>
  <c r="B111" i="14"/>
  <c r="S111" i="14"/>
  <c r="W111" i="14"/>
  <c r="Z111" i="14"/>
  <c r="AB111" i="14"/>
  <c r="AF111" i="14"/>
  <c r="AG111" i="14"/>
  <c r="AI111" i="14"/>
  <c r="AK111" i="14"/>
  <c r="AN111" i="14"/>
  <c r="AP111" i="14"/>
  <c r="AS111" i="14"/>
  <c r="B112" i="14"/>
  <c r="S112" i="14"/>
  <c r="W112" i="14"/>
  <c r="Z112" i="14"/>
  <c r="AB112" i="14"/>
  <c r="AF112" i="14"/>
  <c r="AG112" i="14"/>
  <c r="AI112" i="14"/>
  <c r="AK112" i="14"/>
  <c r="AN112" i="14"/>
  <c r="AP112" i="14"/>
  <c r="AS112" i="14"/>
  <c r="B113" i="14"/>
  <c r="S113" i="14"/>
  <c r="W113" i="14"/>
  <c r="Z113" i="14"/>
  <c r="AB113" i="14"/>
  <c r="AF113" i="14"/>
  <c r="AG113" i="14"/>
  <c r="AI113" i="14"/>
  <c r="AK113" i="14"/>
  <c r="AN113" i="14"/>
  <c r="AP113" i="14"/>
  <c r="AS113" i="14"/>
  <c r="B114" i="14"/>
  <c r="S114" i="14"/>
  <c r="W114" i="14"/>
  <c r="Z114" i="14"/>
  <c r="AB114" i="14"/>
  <c r="AF114" i="14"/>
  <c r="AG114" i="14"/>
  <c r="AI114" i="14"/>
  <c r="AK114" i="14"/>
  <c r="AN114" i="14"/>
  <c r="AP114" i="14"/>
  <c r="AS114" i="14"/>
  <c r="B115" i="14"/>
  <c r="S115" i="14"/>
  <c r="W115" i="14"/>
  <c r="Z115" i="14"/>
  <c r="AB115" i="14"/>
  <c r="AF115" i="14"/>
  <c r="AG115" i="14"/>
  <c r="AI115" i="14"/>
  <c r="AK115" i="14"/>
  <c r="AN115" i="14"/>
  <c r="AP115" i="14"/>
  <c r="AS115" i="14"/>
  <c r="B116" i="14"/>
  <c r="S116" i="14"/>
  <c r="W116" i="14"/>
  <c r="Z116" i="14"/>
  <c r="AB116" i="14"/>
  <c r="AF116" i="14"/>
  <c r="AG116" i="14"/>
  <c r="AI116" i="14"/>
  <c r="AK116" i="14"/>
  <c r="AN116" i="14"/>
  <c r="AP116" i="14"/>
  <c r="AS116" i="14"/>
  <c r="B117" i="14"/>
  <c r="S117" i="14"/>
  <c r="W117" i="14"/>
  <c r="Z117" i="14"/>
  <c r="AB117" i="14"/>
  <c r="AF117" i="14"/>
  <c r="AG117" i="14"/>
  <c r="AI117" i="14"/>
  <c r="AK117" i="14"/>
  <c r="AN117" i="14"/>
  <c r="AP117" i="14"/>
  <c r="AS117" i="14"/>
  <c r="B118" i="14"/>
  <c r="S118" i="14"/>
  <c r="W118" i="14"/>
  <c r="Z118" i="14"/>
  <c r="AB118" i="14"/>
  <c r="AF118" i="14"/>
  <c r="AG118" i="14"/>
  <c r="AI118" i="14"/>
  <c r="AK118" i="14"/>
  <c r="AN118" i="14"/>
  <c r="AP118" i="14"/>
  <c r="AS118" i="14"/>
  <c r="B119" i="14"/>
  <c r="S119" i="14"/>
  <c r="W119" i="14"/>
  <c r="Z119" i="14"/>
  <c r="AB119" i="14"/>
  <c r="AF119" i="14"/>
  <c r="AG119" i="14"/>
  <c r="AI119" i="14"/>
  <c r="AK119" i="14"/>
  <c r="AN119" i="14"/>
  <c r="AP119" i="14"/>
  <c r="AS119" i="14"/>
  <c r="B120" i="14"/>
  <c r="S120" i="14"/>
  <c r="W120" i="14"/>
  <c r="Z120" i="14"/>
  <c r="AB120" i="14"/>
  <c r="AF120" i="14"/>
  <c r="AG120" i="14"/>
  <c r="AI120" i="14"/>
  <c r="AK120" i="14"/>
  <c r="AN120" i="14"/>
  <c r="AP120" i="14"/>
  <c r="AS120" i="14"/>
  <c r="B121" i="14"/>
  <c r="S121" i="14"/>
  <c r="W121" i="14"/>
  <c r="Z121" i="14"/>
  <c r="AB121" i="14"/>
  <c r="AF121" i="14"/>
  <c r="AG121" i="14"/>
  <c r="AI121" i="14"/>
  <c r="AK121" i="14"/>
  <c r="AN121" i="14"/>
  <c r="AP121" i="14"/>
  <c r="AS121" i="14"/>
  <c r="B122" i="14"/>
  <c r="S122" i="14"/>
  <c r="W122" i="14"/>
  <c r="Z122" i="14"/>
  <c r="AB122" i="14"/>
  <c r="AF122" i="14"/>
  <c r="AG122" i="14"/>
  <c r="AI122" i="14"/>
  <c r="AK122" i="14"/>
  <c r="AN122" i="14"/>
  <c r="AP122" i="14"/>
  <c r="AS122" i="14"/>
  <c r="B123" i="14"/>
  <c r="S123" i="14"/>
  <c r="W123" i="14"/>
  <c r="Z123" i="14"/>
  <c r="AB123" i="14"/>
  <c r="AF123" i="14"/>
  <c r="AG123" i="14"/>
  <c r="AI123" i="14"/>
  <c r="AK123" i="14"/>
  <c r="AN123" i="14"/>
  <c r="AP123" i="14"/>
  <c r="AS123" i="14"/>
  <c r="B124" i="14"/>
  <c r="S124" i="14"/>
  <c r="W124" i="14"/>
  <c r="Z124" i="14"/>
  <c r="AB124" i="14"/>
  <c r="AF124" i="14"/>
  <c r="AG124" i="14"/>
  <c r="AI124" i="14"/>
  <c r="AK124" i="14"/>
  <c r="AN124" i="14"/>
  <c r="AP124" i="14"/>
  <c r="AS124" i="14"/>
  <c r="B125" i="14"/>
  <c r="S125" i="14"/>
  <c r="W125" i="14"/>
  <c r="Z125" i="14"/>
  <c r="AB125" i="14"/>
  <c r="AF125" i="14"/>
  <c r="AG125" i="14"/>
  <c r="AI125" i="14"/>
  <c r="AK125" i="14"/>
  <c r="AN125" i="14"/>
  <c r="AP125" i="14"/>
  <c r="AS125" i="14"/>
  <c r="B126" i="14"/>
  <c r="S126" i="14"/>
  <c r="W126" i="14"/>
  <c r="Z126" i="14"/>
  <c r="AB126" i="14"/>
  <c r="AF126" i="14"/>
  <c r="AG126" i="14"/>
  <c r="AI126" i="14"/>
  <c r="AK126" i="14"/>
  <c r="AN126" i="14"/>
  <c r="AP126" i="14"/>
  <c r="AS126" i="14"/>
  <c r="B127" i="14"/>
  <c r="S127" i="14"/>
  <c r="W127" i="14"/>
  <c r="Z127" i="14"/>
  <c r="AB127" i="14"/>
  <c r="AF127" i="14"/>
  <c r="AG127" i="14"/>
  <c r="AI127" i="14"/>
  <c r="AK127" i="14"/>
  <c r="AN127" i="14"/>
  <c r="AP127" i="14"/>
  <c r="AS127" i="14"/>
  <c r="B128" i="14"/>
  <c r="S128" i="14"/>
  <c r="W128" i="14"/>
  <c r="Z128" i="14"/>
  <c r="AB128" i="14"/>
  <c r="AF128" i="14"/>
  <c r="AG128" i="14"/>
  <c r="AI128" i="14"/>
  <c r="AK128" i="14"/>
  <c r="AN128" i="14"/>
  <c r="AP128" i="14"/>
  <c r="AS128" i="14"/>
  <c r="B129" i="14"/>
  <c r="S129" i="14"/>
  <c r="W129" i="14"/>
  <c r="Z129" i="14"/>
  <c r="AB129" i="14"/>
  <c r="AF129" i="14"/>
  <c r="AG129" i="14"/>
  <c r="AI129" i="14"/>
  <c r="AK129" i="14"/>
  <c r="AN129" i="14"/>
  <c r="AP129" i="14"/>
  <c r="AS129" i="14"/>
  <c r="B130" i="14"/>
  <c r="S130" i="14"/>
  <c r="W130" i="14"/>
  <c r="Z130" i="14"/>
  <c r="AB130" i="14"/>
  <c r="AF130" i="14"/>
  <c r="AG130" i="14"/>
  <c r="AI130" i="14"/>
  <c r="AK130" i="14"/>
  <c r="AN130" i="14"/>
  <c r="AP130" i="14"/>
  <c r="AS130" i="14"/>
  <c r="B131" i="14"/>
  <c r="S131" i="14"/>
  <c r="W131" i="14"/>
  <c r="Z131" i="14"/>
  <c r="AB131" i="14"/>
  <c r="AF131" i="14"/>
  <c r="AG131" i="14"/>
  <c r="AI131" i="14"/>
  <c r="AK131" i="14"/>
  <c r="AN131" i="14"/>
  <c r="AP131" i="14"/>
  <c r="AS131" i="14"/>
  <c r="B132" i="14"/>
  <c r="S132" i="14"/>
  <c r="W132" i="14"/>
  <c r="Z132" i="14"/>
  <c r="AB132" i="14"/>
  <c r="AF132" i="14"/>
  <c r="AG132" i="14"/>
  <c r="AI132" i="14"/>
  <c r="AK132" i="14"/>
  <c r="AN132" i="14"/>
  <c r="AP132" i="14"/>
  <c r="AS132" i="14"/>
  <c r="B133" i="14"/>
  <c r="S133" i="14"/>
  <c r="W133" i="14"/>
  <c r="Z133" i="14"/>
  <c r="AB133" i="14"/>
  <c r="AF133" i="14"/>
  <c r="AG133" i="14"/>
  <c r="AI133" i="14"/>
  <c r="AK133" i="14"/>
  <c r="AN133" i="14"/>
  <c r="AP133" i="14"/>
  <c r="AS133" i="14"/>
  <c r="B134" i="14"/>
  <c r="S134" i="14"/>
  <c r="W134" i="14"/>
  <c r="Z134" i="14"/>
  <c r="AB134" i="14"/>
  <c r="AF134" i="14"/>
  <c r="AG134" i="14"/>
  <c r="AI134" i="14"/>
  <c r="AK134" i="14"/>
  <c r="AN134" i="14"/>
  <c r="AP134" i="14"/>
  <c r="AS134" i="14"/>
  <c r="B135" i="14"/>
  <c r="S135" i="14"/>
  <c r="W135" i="14"/>
  <c r="Z135" i="14"/>
  <c r="AB135" i="14"/>
  <c r="AF135" i="14"/>
  <c r="AG135" i="14"/>
  <c r="AI135" i="14"/>
  <c r="AK135" i="14"/>
  <c r="AN135" i="14"/>
  <c r="AP135" i="14"/>
  <c r="AS135" i="14"/>
  <c r="B136" i="14"/>
  <c r="S136" i="14"/>
  <c r="W136" i="14"/>
  <c r="Z136" i="14"/>
  <c r="AB136" i="14"/>
  <c r="AF136" i="14"/>
  <c r="AG136" i="14"/>
  <c r="AI136" i="14"/>
  <c r="AK136" i="14"/>
  <c r="AN136" i="14"/>
  <c r="AP136" i="14"/>
  <c r="AS136" i="14"/>
  <c r="B137" i="14"/>
  <c r="S137" i="14"/>
  <c r="W137" i="14"/>
  <c r="Z137" i="14"/>
  <c r="AB137" i="14"/>
  <c r="AF137" i="14"/>
  <c r="AG137" i="14"/>
  <c r="AI137" i="14"/>
  <c r="AK137" i="14"/>
  <c r="AN137" i="14"/>
  <c r="AP137" i="14"/>
  <c r="AS137" i="14"/>
  <c r="B138" i="14"/>
  <c r="S138" i="14"/>
  <c r="W138" i="14"/>
  <c r="Z138" i="14"/>
  <c r="AB138" i="14"/>
  <c r="AF138" i="14"/>
  <c r="AG138" i="14"/>
  <c r="AI138" i="14"/>
  <c r="AK138" i="14"/>
  <c r="AN138" i="14"/>
  <c r="AP138" i="14"/>
  <c r="AS138" i="14"/>
  <c r="B139" i="14"/>
  <c r="S139" i="14"/>
  <c r="W139" i="14"/>
  <c r="Z139" i="14"/>
  <c r="AB139" i="14"/>
  <c r="AF139" i="14"/>
  <c r="AG139" i="14"/>
  <c r="AI139" i="14"/>
  <c r="AK139" i="14"/>
  <c r="AN139" i="14"/>
  <c r="AP139" i="14"/>
  <c r="AS139" i="14"/>
  <c r="B140" i="14"/>
  <c r="S140" i="14"/>
  <c r="W140" i="14"/>
  <c r="Z140" i="14"/>
  <c r="AB140" i="14"/>
  <c r="AF140" i="14"/>
  <c r="AG140" i="14"/>
  <c r="AI140" i="14"/>
  <c r="AK140" i="14"/>
  <c r="AN140" i="14"/>
  <c r="AP140" i="14"/>
  <c r="AS140" i="14"/>
  <c r="B141" i="14"/>
  <c r="S141" i="14"/>
  <c r="W141" i="14"/>
  <c r="Z141" i="14"/>
  <c r="AB141" i="14"/>
  <c r="AF141" i="14"/>
  <c r="AG141" i="14"/>
  <c r="AI141" i="14"/>
  <c r="AK141" i="14"/>
  <c r="AN141" i="14"/>
  <c r="AP141" i="14"/>
  <c r="AS141" i="14"/>
  <c r="B142" i="14"/>
  <c r="S142" i="14"/>
  <c r="W142" i="14"/>
  <c r="Z142" i="14"/>
  <c r="AB142" i="14"/>
  <c r="AF142" i="14"/>
  <c r="AG142" i="14"/>
  <c r="AI142" i="14"/>
  <c r="AK142" i="14"/>
  <c r="AN142" i="14"/>
  <c r="AP142" i="14"/>
  <c r="AS142" i="14"/>
  <c r="B143" i="14"/>
  <c r="S143" i="14"/>
  <c r="W143" i="14"/>
  <c r="Z143" i="14"/>
  <c r="AB143" i="14"/>
  <c r="AF143" i="14"/>
  <c r="AG143" i="14"/>
  <c r="AI143" i="14"/>
  <c r="AK143" i="14"/>
  <c r="AN143" i="14"/>
  <c r="AP143" i="14"/>
  <c r="AS143" i="14"/>
  <c r="B144" i="14"/>
  <c r="S144" i="14"/>
  <c r="W144" i="14"/>
  <c r="Z144" i="14"/>
  <c r="AB144" i="14"/>
  <c r="AF144" i="14"/>
  <c r="AG144" i="14"/>
  <c r="AI144" i="14"/>
  <c r="AK144" i="14"/>
  <c r="AN144" i="14"/>
  <c r="AP144" i="14"/>
  <c r="AS144" i="14"/>
  <c r="B145" i="14"/>
  <c r="S145" i="14"/>
  <c r="W145" i="14"/>
  <c r="Z145" i="14"/>
  <c r="AB145" i="14"/>
  <c r="AF145" i="14"/>
  <c r="AG145" i="14"/>
  <c r="AI145" i="14"/>
  <c r="AK145" i="14"/>
  <c r="AN145" i="14"/>
  <c r="AP145" i="14"/>
  <c r="AS145" i="14"/>
  <c r="B146" i="14"/>
  <c r="S146" i="14"/>
  <c r="W146" i="14"/>
  <c r="Z146" i="14"/>
  <c r="AB146" i="14"/>
  <c r="AF146" i="14"/>
  <c r="AG146" i="14"/>
  <c r="AI146" i="14"/>
  <c r="AK146" i="14"/>
  <c r="AN146" i="14"/>
  <c r="AP146" i="14"/>
  <c r="AS146" i="14"/>
  <c r="B147" i="14"/>
  <c r="S147" i="14"/>
  <c r="W147" i="14"/>
  <c r="Z147" i="14"/>
  <c r="AB147" i="14"/>
  <c r="AF147" i="14"/>
  <c r="AG147" i="14"/>
  <c r="AI147" i="14"/>
  <c r="AK147" i="14"/>
  <c r="AN147" i="14"/>
  <c r="AP147" i="14"/>
  <c r="AS147" i="14"/>
  <c r="B148" i="14"/>
  <c r="S148" i="14"/>
  <c r="W148" i="14"/>
  <c r="Z148" i="14"/>
  <c r="AB148" i="14"/>
  <c r="AF148" i="14"/>
  <c r="AG148" i="14"/>
  <c r="AI148" i="14"/>
  <c r="AK148" i="14"/>
  <c r="AN148" i="14"/>
  <c r="AP148" i="14"/>
  <c r="AS148" i="14"/>
  <c r="B149" i="14"/>
  <c r="S149" i="14"/>
  <c r="W149" i="14"/>
  <c r="Z149" i="14"/>
  <c r="AB149" i="14"/>
  <c r="AF149" i="14"/>
  <c r="AG149" i="14"/>
  <c r="AI149" i="14"/>
  <c r="AK149" i="14"/>
  <c r="AN149" i="14"/>
  <c r="AP149" i="14"/>
  <c r="AS149" i="14"/>
  <c r="B150" i="14"/>
  <c r="S150" i="14"/>
  <c r="W150" i="14"/>
  <c r="Z150" i="14"/>
  <c r="AB150" i="14"/>
  <c r="AF150" i="14"/>
  <c r="AG150" i="14"/>
  <c r="AI150" i="14"/>
  <c r="AK150" i="14"/>
  <c r="AN150" i="14"/>
  <c r="AP150" i="14"/>
  <c r="AS150" i="14"/>
  <c r="B151" i="14"/>
  <c r="S151" i="14"/>
  <c r="W151" i="14"/>
  <c r="Z151" i="14"/>
  <c r="AB151" i="14"/>
  <c r="AF151" i="14"/>
  <c r="AG151" i="14"/>
  <c r="AI151" i="14"/>
  <c r="AK151" i="14"/>
  <c r="AN151" i="14"/>
  <c r="AP151" i="14"/>
  <c r="AS151" i="14"/>
  <c r="B152" i="14"/>
  <c r="S152" i="14"/>
  <c r="W152" i="14"/>
  <c r="Z152" i="14"/>
  <c r="AB152" i="14"/>
  <c r="AF152" i="14"/>
  <c r="AG152" i="14"/>
  <c r="AI152" i="14"/>
  <c r="AK152" i="14"/>
  <c r="AN152" i="14"/>
  <c r="AP152" i="14"/>
  <c r="AS152" i="14"/>
  <c r="B153" i="14"/>
  <c r="S153" i="14"/>
  <c r="W153" i="14"/>
  <c r="Z153" i="14"/>
  <c r="AB153" i="14"/>
  <c r="AF153" i="14"/>
  <c r="AG153" i="14"/>
  <c r="AI153" i="14"/>
  <c r="AK153" i="14"/>
  <c r="AN153" i="14"/>
  <c r="AP153" i="14"/>
  <c r="AS153" i="14"/>
  <c r="B154" i="14"/>
  <c r="S154" i="14"/>
  <c r="W154" i="14"/>
  <c r="Z154" i="14"/>
  <c r="AB154" i="14"/>
  <c r="AF154" i="14"/>
  <c r="AG154" i="14"/>
  <c r="AI154" i="14"/>
  <c r="AK154" i="14"/>
  <c r="AN154" i="14"/>
  <c r="AP154" i="14"/>
  <c r="AS154" i="14"/>
  <c r="B155" i="14"/>
  <c r="S155" i="14"/>
  <c r="W155" i="14"/>
  <c r="Z155" i="14"/>
  <c r="AB155" i="14"/>
  <c r="AF155" i="14"/>
  <c r="AG155" i="14"/>
  <c r="AI155" i="14"/>
  <c r="AK155" i="14"/>
  <c r="AN155" i="14"/>
  <c r="AP155" i="14"/>
  <c r="AS155" i="14"/>
  <c r="B156" i="14"/>
  <c r="S156" i="14"/>
  <c r="W156" i="14"/>
  <c r="Z156" i="14"/>
  <c r="AB156" i="14"/>
  <c r="AF156" i="14"/>
  <c r="AG156" i="14"/>
  <c r="AI156" i="14"/>
  <c r="AK156" i="14"/>
  <c r="AN156" i="14"/>
  <c r="AP156" i="14"/>
  <c r="AS156" i="14"/>
  <c r="B157" i="14"/>
  <c r="S157" i="14"/>
  <c r="W157" i="14"/>
  <c r="Z157" i="14"/>
  <c r="AB157" i="14"/>
  <c r="AF157" i="14"/>
  <c r="AG157" i="14"/>
  <c r="AI157" i="14"/>
  <c r="AK157" i="14"/>
  <c r="AN157" i="14"/>
  <c r="AP157" i="14"/>
  <c r="AS157" i="14"/>
  <c r="B158" i="14"/>
  <c r="S158" i="14"/>
  <c r="W158" i="14"/>
  <c r="Z158" i="14"/>
  <c r="AB158" i="14"/>
  <c r="AF158" i="14"/>
  <c r="AG158" i="14"/>
  <c r="AI158" i="14"/>
  <c r="AK158" i="14"/>
  <c r="AN158" i="14"/>
  <c r="AP158" i="14"/>
  <c r="AS158" i="14"/>
  <c r="B159" i="14"/>
  <c r="S159" i="14"/>
  <c r="W159" i="14"/>
  <c r="Z159" i="14"/>
  <c r="AB159" i="14"/>
  <c r="AF159" i="14"/>
  <c r="AG159" i="14"/>
  <c r="AI159" i="14"/>
  <c r="AK159" i="14"/>
  <c r="AN159" i="14"/>
  <c r="AP159" i="14"/>
  <c r="AS159" i="14"/>
  <c r="B160" i="14"/>
  <c r="S160" i="14"/>
  <c r="W160" i="14"/>
  <c r="Z160" i="14"/>
  <c r="AB160" i="14"/>
  <c r="AF160" i="14"/>
  <c r="AG160" i="14"/>
  <c r="AI160" i="14"/>
  <c r="AK160" i="14"/>
  <c r="AN160" i="14"/>
  <c r="AP160" i="14"/>
  <c r="AS160" i="14"/>
  <c r="B161" i="14"/>
  <c r="S161" i="14"/>
  <c r="W161" i="14"/>
  <c r="Z161" i="14"/>
  <c r="AB161" i="14"/>
  <c r="AF161" i="14"/>
  <c r="AG161" i="14"/>
  <c r="AI161" i="14"/>
  <c r="AK161" i="14"/>
  <c r="AN161" i="14"/>
  <c r="AP161" i="14"/>
  <c r="AS161" i="14"/>
  <c r="B162" i="14"/>
  <c r="S162" i="14"/>
  <c r="W162" i="14"/>
  <c r="Z162" i="14"/>
  <c r="AB162" i="14"/>
  <c r="AF162" i="14"/>
  <c r="AG162" i="14"/>
  <c r="AI162" i="14"/>
  <c r="AK162" i="14"/>
  <c r="AN162" i="14"/>
  <c r="AP162" i="14"/>
  <c r="AS162" i="14"/>
  <c r="B163" i="14"/>
  <c r="S163" i="14"/>
  <c r="W163" i="14"/>
  <c r="Z163" i="14"/>
  <c r="AB163" i="14"/>
  <c r="AF163" i="14"/>
  <c r="AG163" i="14"/>
  <c r="AI163" i="14"/>
  <c r="AK163" i="14"/>
  <c r="AN163" i="14"/>
  <c r="AP163" i="14"/>
  <c r="AS163" i="14"/>
  <c r="B164" i="14"/>
  <c r="S164" i="14"/>
  <c r="W164" i="14"/>
  <c r="Z164" i="14"/>
  <c r="AB164" i="14"/>
  <c r="AF164" i="14"/>
  <c r="AG164" i="14"/>
  <c r="AI164" i="14"/>
  <c r="AK164" i="14"/>
  <c r="AN164" i="14"/>
  <c r="AP164" i="14"/>
  <c r="AS164" i="14"/>
  <c r="B165" i="14"/>
  <c r="S165" i="14"/>
  <c r="W165" i="14"/>
  <c r="Z165" i="14"/>
  <c r="AB165" i="14"/>
  <c r="AF165" i="14"/>
  <c r="AG165" i="14"/>
  <c r="AI165" i="14"/>
  <c r="AK165" i="14"/>
  <c r="AN165" i="14"/>
  <c r="AP165" i="14"/>
  <c r="AS165" i="14"/>
  <c r="B166" i="14"/>
  <c r="S166" i="14"/>
  <c r="W166" i="14"/>
  <c r="Z166" i="14"/>
  <c r="AB166" i="14"/>
  <c r="AF166" i="14"/>
  <c r="AG166" i="14"/>
  <c r="AI166" i="14"/>
  <c r="AK166" i="14"/>
  <c r="AN166" i="14"/>
  <c r="AP166" i="14"/>
  <c r="AS166" i="14"/>
  <c r="B167" i="14"/>
  <c r="S167" i="14"/>
  <c r="W167" i="14"/>
  <c r="Z167" i="14"/>
  <c r="AB167" i="14"/>
  <c r="AF167" i="14"/>
  <c r="AG167" i="14"/>
  <c r="AI167" i="14"/>
  <c r="AK167" i="14"/>
  <c r="AN167" i="14"/>
  <c r="AP167" i="14"/>
  <c r="AS167" i="14"/>
  <c r="B168" i="14"/>
  <c r="S168" i="14"/>
  <c r="W168" i="14"/>
  <c r="Z168" i="14"/>
  <c r="AB168" i="14"/>
  <c r="AF168" i="14"/>
  <c r="AG168" i="14"/>
  <c r="AI168" i="14"/>
  <c r="AK168" i="14"/>
  <c r="AN168" i="14"/>
  <c r="AP168" i="14"/>
  <c r="AS168" i="14"/>
  <c r="B169" i="14"/>
  <c r="S169" i="14"/>
  <c r="W169" i="14"/>
  <c r="Z169" i="14"/>
  <c r="AB169" i="14"/>
  <c r="AF169" i="14"/>
  <c r="AG169" i="14"/>
  <c r="AI169" i="14"/>
  <c r="AK169" i="14"/>
  <c r="AN169" i="14"/>
  <c r="AP169" i="14"/>
  <c r="AS169" i="14"/>
  <c r="B170" i="14"/>
  <c r="S170" i="14"/>
  <c r="W170" i="14"/>
  <c r="Z170" i="14"/>
  <c r="AB170" i="14"/>
  <c r="AF170" i="14"/>
  <c r="AG170" i="14"/>
  <c r="AI170" i="14"/>
  <c r="AK170" i="14"/>
  <c r="AN170" i="14"/>
  <c r="AP170" i="14"/>
  <c r="AS170" i="14"/>
  <c r="B171" i="14"/>
  <c r="S171" i="14"/>
  <c r="W171" i="14"/>
  <c r="Z171" i="14"/>
  <c r="AB171" i="14"/>
  <c r="AF171" i="14"/>
  <c r="AG171" i="14"/>
  <c r="AI171" i="14"/>
  <c r="AK171" i="14"/>
  <c r="AN171" i="14"/>
  <c r="AP171" i="14"/>
  <c r="AS171" i="14"/>
  <c r="B172" i="14"/>
  <c r="S172" i="14"/>
  <c r="W172" i="14"/>
  <c r="Z172" i="14"/>
  <c r="AB172" i="14"/>
  <c r="AF172" i="14"/>
  <c r="AG172" i="14"/>
  <c r="AI172" i="14"/>
  <c r="AK172" i="14"/>
  <c r="AN172" i="14"/>
  <c r="AP172" i="14"/>
  <c r="AS172" i="14"/>
  <c r="B173" i="14"/>
  <c r="S173" i="14"/>
  <c r="W173" i="14"/>
  <c r="Z173" i="14"/>
  <c r="AB173" i="14"/>
  <c r="AF173" i="14"/>
  <c r="AG173" i="14"/>
  <c r="AI173" i="14"/>
  <c r="AK173" i="14"/>
  <c r="AN173" i="14"/>
  <c r="AP173" i="14"/>
  <c r="AS173" i="14"/>
  <c r="B174" i="14"/>
  <c r="S174" i="14"/>
  <c r="W174" i="14"/>
  <c r="Z174" i="14"/>
  <c r="AB174" i="14"/>
  <c r="AF174" i="14"/>
  <c r="AG174" i="14"/>
  <c r="AI174" i="14"/>
  <c r="AK174" i="14"/>
  <c r="AN174" i="14"/>
  <c r="AP174" i="14"/>
  <c r="AS174" i="14"/>
  <c r="B175" i="14"/>
  <c r="S175" i="14"/>
  <c r="W175" i="14"/>
  <c r="Z175" i="14"/>
  <c r="AB175" i="14"/>
  <c r="AF175" i="14"/>
  <c r="AG175" i="14"/>
  <c r="AI175" i="14"/>
  <c r="AK175" i="14"/>
  <c r="AN175" i="14"/>
  <c r="AP175" i="14"/>
  <c r="AS175" i="14"/>
  <c r="B176" i="14"/>
  <c r="S176" i="14"/>
  <c r="W176" i="14"/>
  <c r="Z176" i="14"/>
  <c r="AB176" i="14"/>
  <c r="AF176" i="14"/>
  <c r="AG176" i="14"/>
  <c r="AI176" i="14"/>
  <c r="AK176" i="14"/>
  <c r="AN176" i="14"/>
  <c r="AP176" i="14"/>
  <c r="AS176" i="14"/>
  <c r="B177" i="14"/>
  <c r="S177" i="14"/>
  <c r="W177" i="14"/>
  <c r="Z177" i="14"/>
  <c r="AB177" i="14"/>
  <c r="AF177" i="14"/>
  <c r="AG177" i="14"/>
  <c r="AI177" i="14"/>
  <c r="AK177" i="14"/>
  <c r="AN177" i="14"/>
  <c r="AP177" i="14"/>
  <c r="AS177" i="14"/>
  <c r="B178" i="14"/>
  <c r="S178" i="14"/>
  <c r="W178" i="14"/>
  <c r="Z178" i="14"/>
  <c r="AB178" i="14"/>
  <c r="AF178" i="14"/>
  <c r="AG178" i="14"/>
  <c r="AI178" i="14"/>
  <c r="AK178" i="14"/>
  <c r="AN178" i="14"/>
  <c r="AP178" i="14"/>
  <c r="AS178" i="14"/>
  <c r="B179" i="14"/>
  <c r="S179" i="14"/>
  <c r="W179" i="14"/>
  <c r="Z179" i="14"/>
  <c r="AB179" i="14"/>
  <c r="AF179" i="14"/>
  <c r="AG179" i="14"/>
  <c r="AI179" i="14"/>
  <c r="AK179" i="14"/>
  <c r="AN179" i="14"/>
  <c r="AP179" i="14"/>
  <c r="AS179" i="14"/>
  <c r="B180" i="14"/>
  <c r="S180" i="14"/>
  <c r="W180" i="14"/>
  <c r="Z180" i="14"/>
  <c r="AB180" i="14"/>
  <c r="AF180" i="14"/>
  <c r="AG180" i="14"/>
  <c r="AI180" i="14"/>
  <c r="AK180" i="14"/>
  <c r="AN180" i="14"/>
  <c r="AP180" i="14"/>
  <c r="AS180" i="14"/>
  <c r="B181" i="14"/>
  <c r="S181" i="14"/>
  <c r="W181" i="14"/>
  <c r="Z181" i="14"/>
  <c r="AB181" i="14"/>
  <c r="AF181" i="14"/>
  <c r="AG181" i="14"/>
  <c r="AI181" i="14"/>
  <c r="AK181" i="14"/>
  <c r="AN181" i="14"/>
  <c r="AP181" i="14"/>
  <c r="AS181" i="14"/>
  <c r="B182" i="14"/>
  <c r="S182" i="14"/>
  <c r="W182" i="14"/>
  <c r="Z182" i="14"/>
  <c r="AB182" i="14"/>
  <c r="AF182" i="14"/>
  <c r="AG182" i="14"/>
  <c r="AI182" i="14"/>
  <c r="AK182" i="14"/>
  <c r="AN182" i="14"/>
  <c r="AP182" i="14"/>
  <c r="AS182" i="14"/>
  <c r="B183" i="14"/>
  <c r="S183" i="14"/>
  <c r="W183" i="14"/>
  <c r="Z183" i="14"/>
  <c r="AB183" i="14"/>
  <c r="AF183" i="14"/>
  <c r="AG183" i="14"/>
  <c r="AI183" i="14"/>
  <c r="AK183" i="14"/>
  <c r="AN183" i="14"/>
  <c r="AP183" i="14"/>
  <c r="AS183" i="14"/>
  <c r="B184" i="14"/>
  <c r="S184" i="14"/>
  <c r="W184" i="14"/>
  <c r="Z184" i="14"/>
  <c r="AB184" i="14"/>
  <c r="AF184" i="14"/>
  <c r="AG184" i="14"/>
  <c r="AI184" i="14"/>
  <c r="AK184" i="14"/>
  <c r="AN184" i="14"/>
  <c r="AP184" i="14"/>
  <c r="AS184" i="14"/>
  <c r="B185" i="14"/>
  <c r="S185" i="14"/>
  <c r="W185" i="14"/>
  <c r="Z185" i="14"/>
  <c r="AB185" i="14"/>
  <c r="AF185" i="14"/>
  <c r="AG185" i="14"/>
  <c r="AI185" i="14"/>
  <c r="AK185" i="14"/>
  <c r="AN185" i="14"/>
  <c r="AP185" i="14"/>
  <c r="AS185" i="14"/>
  <c r="B186" i="14"/>
  <c r="S186" i="14"/>
  <c r="W186" i="14"/>
  <c r="Z186" i="14"/>
  <c r="AB186" i="14"/>
  <c r="AF186" i="14"/>
  <c r="AG186" i="14"/>
  <c r="AI186" i="14"/>
  <c r="AK186" i="14"/>
  <c r="AN186" i="14"/>
  <c r="AP186" i="14"/>
  <c r="AS186" i="14"/>
  <c r="B187" i="14"/>
  <c r="S187" i="14"/>
  <c r="W187" i="14"/>
  <c r="Z187" i="14"/>
  <c r="AB187" i="14"/>
  <c r="AF187" i="14"/>
  <c r="AG187" i="14"/>
  <c r="AI187" i="14"/>
  <c r="AK187" i="14"/>
  <c r="AN187" i="14"/>
  <c r="AP187" i="14"/>
  <c r="AS187" i="14"/>
  <c r="B188" i="14"/>
  <c r="S188" i="14"/>
  <c r="W188" i="14"/>
  <c r="Z188" i="14"/>
  <c r="AB188" i="14"/>
  <c r="AF188" i="14"/>
  <c r="AG188" i="14"/>
  <c r="AI188" i="14"/>
  <c r="AK188" i="14"/>
  <c r="AN188" i="14"/>
  <c r="AP188" i="14"/>
  <c r="AS188" i="14"/>
  <c r="B189" i="14"/>
  <c r="S189" i="14"/>
  <c r="W189" i="14"/>
  <c r="Z189" i="14"/>
  <c r="AB189" i="14"/>
  <c r="AF189" i="14"/>
  <c r="AG189" i="14"/>
  <c r="AI189" i="14"/>
  <c r="AK189" i="14"/>
  <c r="AN189" i="14"/>
  <c r="AP189" i="14"/>
  <c r="AS189" i="14"/>
  <c r="B190" i="14"/>
  <c r="S190" i="14"/>
  <c r="W190" i="14"/>
  <c r="Z190" i="14"/>
  <c r="AB190" i="14"/>
  <c r="AF190" i="14"/>
  <c r="AG190" i="14"/>
  <c r="AI190" i="14"/>
  <c r="AK190" i="14"/>
  <c r="AN190" i="14"/>
  <c r="AP190" i="14"/>
  <c r="AS190" i="14"/>
  <c r="B191" i="14"/>
  <c r="S191" i="14"/>
  <c r="W191" i="14"/>
  <c r="Z191" i="14"/>
  <c r="AB191" i="14"/>
  <c r="AF191" i="14"/>
  <c r="AG191" i="14"/>
  <c r="AI191" i="14"/>
  <c r="AK191" i="14"/>
  <c r="AN191" i="14"/>
  <c r="AP191" i="14"/>
  <c r="AS191" i="14"/>
  <c r="B192" i="14"/>
  <c r="S192" i="14"/>
  <c r="W192" i="14"/>
  <c r="Z192" i="14"/>
  <c r="AB192" i="14"/>
  <c r="AF192" i="14"/>
  <c r="AG192" i="14"/>
  <c r="AI192" i="14"/>
  <c r="AK192" i="14"/>
  <c r="AN192" i="14"/>
  <c r="AP192" i="14"/>
  <c r="AS192" i="14"/>
  <c r="B193" i="14"/>
  <c r="S193" i="14"/>
  <c r="W193" i="14"/>
  <c r="Z193" i="14"/>
  <c r="AB193" i="14"/>
  <c r="AF193" i="14"/>
  <c r="AG193" i="14"/>
  <c r="AI193" i="14"/>
  <c r="AK193" i="14"/>
  <c r="AN193" i="14"/>
  <c r="AP193" i="14"/>
  <c r="AS193" i="14"/>
  <c r="B194" i="14"/>
  <c r="S194" i="14"/>
  <c r="W194" i="14"/>
  <c r="Z194" i="14"/>
  <c r="AB194" i="14"/>
  <c r="AF194" i="14"/>
  <c r="AG194" i="14"/>
  <c r="AI194" i="14"/>
  <c r="AK194" i="14"/>
  <c r="AN194" i="14"/>
  <c r="AP194" i="14"/>
  <c r="AS194" i="14"/>
  <c r="B195" i="14"/>
  <c r="S195" i="14"/>
  <c r="W195" i="14"/>
  <c r="Z195" i="14"/>
  <c r="AB195" i="14"/>
  <c r="AF195" i="14"/>
  <c r="AG195" i="14"/>
  <c r="AI195" i="14"/>
  <c r="AK195" i="14"/>
  <c r="AN195" i="14"/>
  <c r="AP195" i="14"/>
  <c r="AS195" i="14"/>
  <c r="B196" i="14"/>
  <c r="S196" i="14"/>
  <c r="W196" i="14"/>
  <c r="Z196" i="14"/>
  <c r="AB196" i="14"/>
  <c r="AF196" i="14"/>
  <c r="AG196" i="14"/>
  <c r="AI196" i="14"/>
  <c r="AK196" i="14"/>
  <c r="AN196" i="14"/>
  <c r="AP196" i="14"/>
  <c r="AS196" i="14"/>
  <c r="B197" i="14"/>
  <c r="S197" i="14"/>
  <c r="W197" i="14"/>
  <c r="Z197" i="14"/>
  <c r="AB197" i="14"/>
  <c r="AF197" i="14"/>
  <c r="AG197" i="14"/>
  <c r="AI197" i="14"/>
  <c r="AK197" i="14"/>
  <c r="AN197" i="14"/>
  <c r="AP197" i="14"/>
  <c r="AS197" i="14"/>
  <c r="B198" i="14"/>
  <c r="S198" i="14"/>
  <c r="W198" i="14"/>
  <c r="Z198" i="14"/>
  <c r="AB198" i="14"/>
  <c r="AF198" i="14"/>
  <c r="AG198" i="14"/>
  <c r="AI198" i="14"/>
  <c r="AK198" i="14"/>
  <c r="AN198" i="14"/>
  <c r="AP198" i="14"/>
  <c r="AS198" i="14"/>
  <c r="B199" i="14"/>
  <c r="S199" i="14"/>
  <c r="W199" i="14"/>
  <c r="Z199" i="14"/>
  <c r="AB199" i="14"/>
  <c r="AF199" i="14"/>
  <c r="AG199" i="14"/>
  <c r="AI199" i="14"/>
  <c r="AK199" i="14"/>
  <c r="AN199" i="14"/>
  <c r="AP199" i="14"/>
  <c r="AS199" i="14"/>
  <c r="B200" i="14"/>
  <c r="S200" i="14"/>
  <c r="W200" i="14"/>
  <c r="Z200" i="14"/>
  <c r="AB200" i="14"/>
  <c r="AF200" i="14"/>
  <c r="AG200" i="14"/>
  <c r="AI200" i="14"/>
  <c r="AK200" i="14"/>
  <c r="AN200" i="14"/>
  <c r="AP200" i="14"/>
  <c r="AS200" i="14"/>
  <c r="B201" i="14"/>
  <c r="S201" i="14"/>
  <c r="W201" i="14"/>
  <c r="Z201" i="14"/>
  <c r="AB201" i="14"/>
  <c r="AF201" i="14"/>
  <c r="AG201" i="14"/>
  <c r="AI201" i="14"/>
  <c r="AK201" i="14"/>
  <c r="AN201" i="14"/>
  <c r="AP201" i="14"/>
  <c r="AS201" i="14"/>
  <c r="B202" i="14"/>
  <c r="S202" i="14"/>
  <c r="W202" i="14"/>
  <c r="Z202" i="14"/>
  <c r="AB202" i="14"/>
  <c r="AF202" i="14"/>
  <c r="AG202" i="14"/>
  <c r="AI202" i="14"/>
  <c r="AK202" i="14"/>
  <c r="AN202" i="14"/>
  <c r="AP202" i="14"/>
  <c r="AS202" i="14"/>
  <c r="B203" i="14"/>
  <c r="S203" i="14"/>
  <c r="W203" i="14"/>
  <c r="Z203" i="14"/>
  <c r="AB203" i="14"/>
  <c r="AF203" i="14"/>
  <c r="AG203" i="14"/>
  <c r="AI203" i="14"/>
  <c r="AK203" i="14"/>
  <c r="AN203" i="14"/>
  <c r="AP203" i="14"/>
  <c r="AS203" i="14"/>
  <c r="B204" i="14"/>
  <c r="S204" i="14"/>
  <c r="W204" i="14"/>
  <c r="Z204" i="14"/>
  <c r="AB204" i="14"/>
  <c r="AF204" i="14"/>
  <c r="AG204" i="14"/>
  <c r="AI204" i="14"/>
  <c r="AK204" i="14"/>
  <c r="AN204" i="14"/>
  <c r="AP204" i="14"/>
  <c r="AS204" i="14"/>
  <c r="B205" i="14"/>
  <c r="S205" i="14"/>
  <c r="W205" i="14"/>
  <c r="Z205" i="14"/>
  <c r="AB205" i="14"/>
  <c r="AF205" i="14"/>
  <c r="AG205" i="14"/>
  <c r="AI205" i="14"/>
  <c r="AK205" i="14"/>
  <c r="AN205" i="14"/>
  <c r="AP205" i="14"/>
  <c r="AS205" i="14"/>
  <c r="B206" i="14"/>
  <c r="S206" i="14"/>
  <c r="W206" i="14"/>
  <c r="Z206" i="14"/>
  <c r="AB206" i="14"/>
  <c r="AF206" i="14"/>
  <c r="AG206" i="14"/>
  <c r="AI206" i="14"/>
  <c r="AK206" i="14"/>
  <c r="AN206" i="14"/>
  <c r="AP206" i="14"/>
  <c r="AS206" i="14"/>
  <c r="B207" i="14"/>
  <c r="S207" i="14"/>
  <c r="W207" i="14"/>
  <c r="Z207" i="14"/>
  <c r="AB207" i="14"/>
  <c r="AF207" i="14"/>
  <c r="AG207" i="14"/>
  <c r="AI207" i="14"/>
  <c r="AK207" i="14"/>
  <c r="AN207" i="14"/>
  <c r="AP207" i="14"/>
  <c r="AS207" i="14"/>
  <c r="B208" i="14"/>
  <c r="S208" i="14"/>
  <c r="W208" i="14"/>
  <c r="Z208" i="14"/>
  <c r="AB208" i="14"/>
  <c r="AF208" i="14"/>
  <c r="AG208" i="14"/>
  <c r="AI208" i="14"/>
  <c r="AK208" i="14"/>
  <c r="AN208" i="14"/>
  <c r="AP208" i="14"/>
  <c r="AS208" i="14"/>
  <c r="B209" i="14"/>
  <c r="S209" i="14"/>
  <c r="W209" i="14"/>
  <c r="Z209" i="14"/>
  <c r="AB209" i="14"/>
  <c r="AF209" i="14"/>
  <c r="AG209" i="14"/>
  <c r="AI209" i="14"/>
  <c r="AK209" i="14"/>
  <c r="AN209" i="14"/>
  <c r="AP209" i="14"/>
  <c r="AS209" i="14"/>
  <c r="B210" i="14"/>
  <c r="S210" i="14"/>
  <c r="W210" i="14"/>
  <c r="Z210" i="14"/>
  <c r="AB210" i="14"/>
  <c r="AF210" i="14"/>
  <c r="AG210" i="14"/>
  <c r="AI210" i="14"/>
  <c r="AK210" i="14"/>
  <c r="AN210" i="14"/>
  <c r="AP210" i="14"/>
  <c r="AS210" i="14"/>
  <c r="B211" i="14"/>
  <c r="S211" i="14"/>
  <c r="W211" i="14"/>
  <c r="Z211" i="14"/>
  <c r="AB211" i="14"/>
  <c r="AF211" i="14"/>
  <c r="AG211" i="14"/>
  <c r="AI211" i="14"/>
  <c r="AK211" i="14"/>
  <c r="AN211" i="14"/>
  <c r="AP211" i="14"/>
  <c r="AS211" i="14"/>
  <c r="B212" i="14"/>
  <c r="S212" i="14"/>
  <c r="W212" i="14"/>
  <c r="Z212" i="14"/>
  <c r="AB212" i="14"/>
  <c r="AF212" i="14"/>
  <c r="AG212" i="14"/>
  <c r="AI212" i="14"/>
  <c r="AK212" i="14"/>
  <c r="AN212" i="14"/>
  <c r="AP212" i="14"/>
  <c r="AS212" i="14"/>
  <c r="B213" i="14"/>
  <c r="S213" i="14"/>
  <c r="W213" i="14"/>
  <c r="Z213" i="14"/>
  <c r="AB213" i="14"/>
  <c r="AF213" i="14"/>
  <c r="AG213" i="14"/>
  <c r="AI213" i="14"/>
  <c r="AK213" i="14"/>
  <c r="AN213" i="14"/>
  <c r="AP213" i="14"/>
  <c r="AS213" i="14"/>
  <c r="B214" i="14"/>
  <c r="S214" i="14"/>
  <c r="W214" i="14"/>
  <c r="Z214" i="14"/>
  <c r="AB214" i="14"/>
  <c r="AF214" i="14"/>
  <c r="AG214" i="14"/>
  <c r="AI214" i="14"/>
  <c r="AK214" i="14"/>
  <c r="AN214" i="14"/>
  <c r="AP214" i="14"/>
  <c r="AS214" i="14"/>
  <c r="B215" i="14"/>
  <c r="S215" i="14"/>
  <c r="W215" i="14"/>
  <c r="Z215" i="14"/>
  <c r="AB215" i="14"/>
  <c r="AF215" i="14"/>
  <c r="AG215" i="14"/>
  <c r="AI215" i="14"/>
  <c r="AK215" i="14"/>
  <c r="AN215" i="14"/>
  <c r="AP215" i="14"/>
  <c r="AS215" i="14"/>
  <c r="B216" i="14"/>
  <c r="S216" i="14"/>
  <c r="W216" i="14"/>
  <c r="Z216" i="14"/>
  <c r="AB216" i="14"/>
  <c r="AF216" i="14"/>
  <c r="AG216" i="14"/>
  <c r="AI216" i="14"/>
  <c r="AK216" i="14"/>
  <c r="AN216" i="14"/>
  <c r="AP216" i="14"/>
  <c r="AS216" i="14"/>
  <c r="B217" i="14"/>
  <c r="S217" i="14"/>
  <c r="W217" i="14"/>
  <c r="Z217" i="14"/>
  <c r="AB217" i="14"/>
  <c r="AF217" i="14"/>
  <c r="AG217" i="14"/>
  <c r="AI217" i="14"/>
  <c r="AK217" i="14"/>
  <c r="AN217" i="14"/>
  <c r="AP217" i="14"/>
  <c r="AS217" i="14"/>
  <c r="B218" i="14"/>
  <c r="S218" i="14"/>
  <c r="W218" i="14"/>
  <c r="Z218" i="14"/>
  <c r="AB218" i="14"/>
  <c r="AF218" i="14"/>
  <c r="AG218" i="14"/>
  <c r="AI218" i="14"/>
  <c r="AK218" i="14"/>
  <c r="AN218" i="14"/>
  <c r="AP218" i="14"/>
  <c r="AS218" i="14"/>
  <c r="B219" i="14"/>
  <c r="S219" i="14"/>
  <c r="W219" i="14"/>
  <c r="Z219" i="14"/>
  <c r="AB219" i="14"/>
  <c r="AF219" i="14"/>
  <c r="AG219" i="14"/>
  <c r="AI219" i="14"/>
  <c r="AK219" i="14"/>
  <c r="AN219" i="14"/>
  <c r="AP219" i="14"/>
  <c r="AS219" i="14"/>
  <c r="B220" i="14"/>
  <c r="S220" i="14"/>
  <c r="W220" i="14"/>
  <c r="Z220" i="14"/>
  <c r="AB220" i="14"/>
  <c r="AF220" i="14"/>
  <c r="AG220" i="14"/>
  <c r="AI220" i="14"/>
  <c r="AK220" i="14"/>
  <c r="AN220" i="14"/>
  <c r="AP220" i="14"/>
  <c r="AS220" i="14"/>
  <c r="B221" i="14"/>
  <c r="S221" i="14"/>
  <c r="W221" i="14"/>
  <c r="Z221" i="14"/>
  <c r="AB221" i="14"/>
  <c r="AF221" i="14"/>
  <c r="AG221" i="14"/>
  <c r="AI221" i="14"/>
  <c r="AK221" i="14"/>
  <c r="AN221" i="14"/>
  <c r="AP221" i="14"/>
  <c r="AS221" i="14"/>
  <c r="B222" i="14"/>
  <c r="S222" i="14"/>
  <c r="W222" i="14"/>
  <c r="Z222" i="14"/>
  <c r="AB222" i="14"/>
  <c r="AF222" i="14"/>
  <c r="AG222" i="14"/>
  <c r="AI222" i="14"/>
  <c r="AK222" i="14"/>
  <c r="AN222" i="14"/>
  <c r="AP222" i="14"/>
  <c r="AS222" i="14"/>
  <c r="B223" i="14"/>
  <c r="S223" i="14"/>
  <c r="W223" i="14"/>
  <c r="Z223" i="14"/>
  <c r="AB223" i="14"/>
  <c r="AF223" i="14"/>
  <c r="AG223" i="14"/>
  <c r="AI223" i="14"/>
  <c r="AK223" i="14"/>
  <c r="AN223" i="14"/>
  <c r="AP223" i="14"/>
  <c r="AS223" i="14"/>
  <c r="B224" i="14"/>
  <c r="S224" i="14"/>
  <c r="W224" i="14"/>
  <c r="Z224" i="14"/>
  <c r="AB224" i="14"/>
  <c r="AF224" i="14"/>
  <c r="AG224" i="14"/>
  <c r="AI224" i="14"/>
  <c r="AK224" i="14"/>
  <c r="AN224" i="14"/>
  <c r="AP224" i="14"/>
  <c r="AS224" i="14"/>
  <c r="B225" i="14"/>
  <c r="S225" i="14"/>
  <c r="W225" i="14"/>
  <c r="Z225" i="14"/>
  <c r="AB225" i="14"/>
  <c r="AF225" i="14"/>
  <c r="AG225" i="14"/>
  <c r="AI225" i="14"/>
  <c r="AK225" i="14"/>
  <c r="AN225" i="14"/>
  <c r="AP225" i="14"/>
  <c r="AS225" i="14"/>
  <c r="B226" i="14"/>
  <c r="S226" i="14"/>
  <c r="W226" i="14"/>
  <c r="Z226" i="14"/>
  <c r="AB226" i="14"/>
  <c r="AF226" i="14"/>
  <c r="AG226" i="14"/>
  <c r="AI226" i="14"/>
  <c r="AK226" i="14"/>
  <c r="AN226" i="14"/>
  <c r="AP226" i="14"/>
  <c r="AS226" i="14"/>
  <c r="B227" i="14"/>
  <c r="S227" i="14"/>
  <c r="W227" i="14"/>
  <c r="Z227" i="14"/>
  <c r="AB227" i="14"/>
  <c r="AF227" i="14"/>
  <c r="AG227" i="14"/>
  <c r="AI227" i="14"/>
  <c r="AK227" i="14"/>
  <c r="AN227" i="14"/>
  <c r="AP227" i="14"/>
  <c r="AS227" i="14"/>
  <c r="B228" i="14"/>
  <c r="S228" i="14"/>
  <c r="W228" i="14"/>
  <c r="Z228" i="14"/>
  <c r="AB228" i="14"/>
  <c r="AF228" i="14"/>
  <c r="AG228" i="14"/>
  <c r="AI228" i="14"/>
  <c r="AK228" i="14"/>
  <c r="AN228" i="14"/>
  <c r="AP228" i="14"/>
  <c r="AS228" i="14"/>
  <c r="B229" i="14"/>
  <c r="S229" i="14"/>
  <c r="W229" i="14"/>
  <c r="Z229" i="14"/>
  <c r="AB229" i="14"/>
  <c r="AF229" i="14"/>
  <c r="AG229" i="14"/>
  <c r="AI229" i="14"/>
  <c r="AK229" i="14"/>
  <c r="AN229" i="14"/>
  <c r="AP229" i="14"/>
  <c r="AS229" i="14"/>
  <c r="B230" i="14"/>
  <c r="S230" i="14"/>
  <c r="W230" i="14"/>
  <c r="Z230" i="14"/>
  <c r="AB230" i="14"/>
  <c r="AF230" i="14"/>
  <c r="AG230" i="14"/>
  <c r="AI230" i="14"/>
  <c r="AK230" i="14"/>
  <c r="AN230" i="14"/>
  <c r="AP230" i="14"/>
  <c r="AS230" i="14"/>
  <c r="B231" i="14"/>
  <c r="S231" i="14"/>
  <c r="W231" i="14"/>
  <c r="Z231" i="14"/>
  <c r="AB231" i="14"/>
  <c r="AF231" i="14"/>
  <c r="AG231" i="14"/>
  <c r="AI231" i="14"/>
  <c r="AK231" i="14"/>
  <c r="AN231" i="14"/>
  <c r="AP231" i="14"/>
  <c r="AS231" i="14"/>
  <c r="B232" i="14"/>
  <c r="S232" i="14"/>
  <c r="W232" i="14"/>
  <c r="Z232" i="14"/>
  <c r="AB232" i="14"/>
  <c r="AF232" i="14"/>
  <c r="AG232" i="14"/>
  <c r="AI232" i="14"/>
  <c r="AK232" i="14"/>
  <c r="AN232" i="14"/>
  <c r="AP232" i="14"/>
  <c r="AS232" i="14"/>
  <c r="B233" i="14"/>
  <c r="S233" i="14"/>
  <c r="W233" i="14"/>
  <c r="Z233" i="14"/>
  <c r="AB233" i="14"/>
  <c r="AF233" i="14"/>
  <c r="AG233" i="14"/>
  <c r="AI233" i="14"/>
  <c r="AK233" i="14"/>
  <c r="AN233" i="14"/>
  <c r="AP233" i="14"/>
  <c r="AS233" i="14"/>
  <c r="B234" i="14"/>
  <c r="S234" i="14"/>
  <c r="W234" i="14"/>
  <c r="Z234" i="14"/>
  <c r="AB234" i="14"/>
  <c r="AF234" i="14"/>
  <c r="AG234" i="14"/>
  <c r="AI234" i="14"/>
  <c r="AK234" i="14"/>
  <c r="AN234" i="14"/>
  <c r="AP234" i="14"/>
  <c r="AS234" i="14"/>
  <c r="B235" i="14"/>
  <c r="S235" i="14"/>
  <c r="W235" i="14"/>
  <c r="Z235" i="14"/>
  <c r="AB235" i="14"/>
  <c r="AF235" i="14"/>
  <c r="AG235" i="14"/>
  <c r="AI235" i="14"/>
  <c r="AK235" i="14"/>
  <c r="AN235" i="14"/>
  <c r="AP235" i="14"/>
  <c r="AS235" i="14"/>
  <c r="B236" i="14"/>
  <c r="S236" i="14"/>
  <c r="W236" i="14"/>
  <c r="Z236" i="14"/>
  <c r="AB236" i="14"/>
  <c r="AF236" i="14"/>
  <c r="AG236" i="14"/>
  <c r="AI236" i="14"/>
  <c r="AK236" i="14"/>
  <c r="AN236" i="14"/>
  <c r="AP236" i="14"/>
  <c r="AS236" i="14"/>
  <c r="B237" i="14"/>
  <c r="S237" i="14"/>
  <c r="W237" i="14"/>
  <c r="Z237" i="14"/>
  <c r="AB237" i="14"/>
  <c r="AF237" i="14"/>
  <c r="AG237" i="14"/>
  <c r="AI237" i="14"/>
  <c r="AK237" i="14"/>
  <c r="AN237" i="14"/>
  <c r="AP237" i="14"/>
  <c r="AS237" i="14"/>
  <c r="B238" i="14"/>
  <c r="S238" i="14"/>
  <c r="W238" i="14"/>
  <c r="Z238" i="14"/>
  <c r="AB238" i="14"/>
  <c r="AF238" i="14"/>
  <c r="AG238" i="14"/>
  <c r="AI238" i="14"/>
  <c r="AK238" i="14"/>
  <c r="AN238" i="14"/>
  <c r="AP238" i="14"/>
  <c r="AS238" i="14"/>
  <c r="B239" i="14"/>
  <c r="S239" i="14"/>
  <c r="W239" i="14"/>
  <c r="Z239" i="14"/>
  <c r="AB239" i="14"/>
  <c r="AF239" i="14"/>
  <c r="AG239" i="14"/>
  <c r="AI239" i="14"/>
  <c r="AK239" i="14"/>
  <c r="AN239" i="14"/>
  <c r="AP239" i="14"/>
  <c r="AS239" i="14"/>
  <c r="B240" i="14"/>
  <c r="S240" i="14"/>
  <c r="W240" i="14"/>
  <c r="Z240" i="14"/>
  <c r="AB240" i="14"/>
  <c r="AF240" i="14"/>
  <c r="AG240" i="14"/>
  <c r="AI240" i="14"/>
  <c r="AK240" i="14"/>
  <c r="AN240" i="14"/>
  <c r="AP240" i="14"/>
  <c r="AS240" i="14"/>
  <c r="B241" i="14"/>
  <c r="S241" i="14"/>
  <c r="W241" i="14"/>
  <c r="Z241" i="14"/>
  <c r="AB241" i="14"/>
  <c r="AF241" i="14"/>
  <c r="AG241" i="14"/>
  <c r="AI241" i="14"/>
  <c r="AK241" i="14"/>
  <c r="AN241" i="14"/>
  <c r="AP241" i="14"/>
  <c r="AS241" i="14"/>
  <c r="B242" i="14"/>
  <c r="S242" i="14"/>
  <c r="W242" i="14"/>
  <c r="Z242" i="14"/>
  <c r="AB242" i="14"/>
  <c r="AF242" i="14"/>
  <c r="AG242" i="14"/>
  <c r="AI242" i="14"/>
  <c r="AK242" i="14"/>
  <c r="AN242" i="14"/>
  <c r="AP242" i="14"/>
  <c r="AS242" i="14"/>
  <c r="B243" i="14"/>
  <c r="S243" i="14"/>
  <c r="W243" i="14"/>
  <c r="Z243" i="14"/>
  <c r="AB243" i="14"/>
  <c r="AF243" i="14"/>
  <c r="AG243" i="14"/>
  <c r="AI243" i="14"/>
  <c r="AK243" i="14"/>
  <c r="AN243" i="14"/>
  <c r="AP243" i="14"/>
  <c r="AS243" i="14"/>
  <c r="B244" i="14"/>
  <c r="S244" i="14"/>
  <c r="W244" i="14"/>
  <c r="Z244" i="14"/>
  <c r="AB244" i="14"/>
  <c r="AF244" i="14"/>
  <c r="AG244" i="14"/>
  <c r="AI244" i="14"/>
  <c r="AK244" i="14"/>
  <c r="AN244" i="14"/>
  <c r="AP244" i="14"/>
  <c r="AS244" i="14"/>
  <c r="B245" i="14"/>
  <c r="S245" i="14"/>
  <c r="W245" i="14"/>
  <c r="Z245" i="14"/>
  <c r="AB245" i="14"/>
  <c r="AF245" i="14"/>
  <c r="AG245" i="14"/>
  <c r="AI245" i="14"/>
  <c r="AK245" i="14"/>
  <c r="AN245" i="14"/>
  <c r="AP245" i="14"/>
  <c r="AS245" i="14"/>
  <c r="B246" i="14"/>
  <c r="S246" i="14"/>
  <c r="W246" i="14"/>
  <c r="Z246" i="14"/>
  <c r="AB246" i="14"/>
  <c r="AF246" i="14"/>
  <c r="AG246" i="14"/>
  <c r="AI246" i="14"/>
  <c r="AK246" i="14"/>
  <c r="AN246" i="14"/>
  <c r="AP246" i="14"/>
  <c r="AS246" i="14"/>
  <c r="B247" i="14"/>
  <c r="S247" i="14"/>
  <c r="W247" i="14"/>
  <c r="Z247" i="14"/>
  <c r="AB247" i="14"/>
  <c r="AF247" i="14"/>
  <c r="AG247" i="14"/>
  <c r="AI247" i="14"/>
  <c r="AK247" i="14"/>
  <c r="AN247" i="14"/>
  <c r="AP247" i="14"/>
  <c r="AS247" i="14"/>
  <c r="B248" i="14"/>
  <c r="S248" i="14"/>
  <c r="W248" i="14"/>
  <c r="Z248" i="14"/>
  <c r="AB248" i="14"/>
  <c r="AF248" i="14"/>
  <c r="AG248" i="14"/>
  <c r="AI248" i="14"/>
  <c r="AK248" i="14"/>
  <c r="AN248" i="14"/>
  <c r="AP248" i="14"/>
  <c r="AS248" i="14"/>
  <c r="B249" i="14"/>
  <c r="S249" i="14"/>
  <c r="W249" i="14"/>
  <c r="Z249" i="14"/>
  <c r="AB249" i="14"/>
  <c r="AF249" i="14"/>
  <c r="AG249" i="14"/>
  <c r="AI249" i="14"/>
  <c r="AK249" i="14"/>
  <c r="AN249" i="14"/>
  <c r="AP249" i="14"/>
  <c r="AS249" i="14"/>
  <c r="B250" i="14"/>
  <c r="S250" i="14"/>
  <c r="W250" i="14"/>
  <c r="Z250" i="14"/>
  <c r="AB250" i="14"/>
  <c r="AF250" i="14"/>
  <c r="AG250" i="14"/>
  <c r="AI250" i="14"/>
  <c r="AK250" i="14"/>
  <c r="AN250" i="14"/>
  <c r="AP250" i="14"/>
  <c r="AS250" i="14"/>
  <c r="B251" i="14"/>
  <c r="S251" i="14"/>
  <c r="W251" i="14"/>
  <c r="Z251" i="14"/>
  <c r="AB251" i="14"/>
  <c r="AF251" i="14"/>
  <c r="AG251" i="14"/>
  <c r="AI251" i="14"/>
  <c r="AK251" i="14"/>
  <c r="AN251" i="14"/>
  <c r="AP251" i="14"/>
  <c r="AS251" i="14"/>
  <c r="B252" i="14"/>
  <c r="S252" i="14"/>
  <c r="W252" i="14"/>
  <c r="Z252" i="14"/>
  <c r="AB252" i="14"/>
  <c r="AF252" i="14"/>
  <c r="AG252" i="14"/>
  <c r="AI252" i="14"/>
  <c r="AK252" i="14"/>
  <c r="AN252" i="14"/>
  <c r="AP252" i="14"/>
  <c r="AS252" i="14"/>
  <c r="B253" i="14"/>
  <c r="S253" i="14"/>
  <c r="W253" i="14"/>
  <c r="Z253" i="14"/>
  <c r="AB253" i="14"/>
  <c r="AF253" i="14"/>
  <c r="AG253" i="14"/>
  <c r="AI253" i="14"/>
  <c r="AK253" i="14"/>
  <c r="AN253" i="14"/>
  <c r="AP253" i="14"/>
  <c r="AS253" i="14"/>
  <c r="B254" i="14"/>
  <c r="S254" i="14"/>
  <c r="W254" i="14"/>
  <c r="Z254" i="14"/>
  <c r="AB254" i="14"/>
  <c r="AF254" i="14"/>
  <c r="AG254" i="14"/>
  <c r="AI254" i="14"/>
  <c r="AK254" i="14"/>
  <c r="AN254" i="14"/>
  <c r="AP254" i="14"/>
  <c r="AS254" i="14"/>
  <c r="B255" i="14"/>
  <c r="S255" i="14"/>
  <c r="W255" i="14"/>
  <c r="Z255" i="14"/>
  <c r="AB255" i="14"/>
  <c r="AF255" i="14"/>
  <c r="AG255" i="14"/>
  <c r="AI255" i="14"/>
  <c r="AK255" i="14"/>
  <c r="AN255" i="14"/>
  <c r="AP255" i="14"/>
  <c r="AS255" i="14"/>
  <c r="B256" i="14"/>
  <c r="S256" i="14"/>
  <c r="W256" i="14"/>
  <c r="Z256" i="14"/>
  <c r="AB256" i="14"/>
  <c r="AF256" i="14"/>
  <c r="AG256" i="14"/>
  <c r="AI256" i="14"/>
  <c r="AK256" i="14"/>
  <c r="AN256" i="14"/>
  <c r="AP256" i="14"/>
  <c r="AS256" i="14"/>
  <c r="B257" i="14"/>
  <c r="S257" i="14"/>
  <c r="W257" i="14"/>
  <c r="Z257" i="14"/>
  <c r="AB257" i="14"/>
  <c r="AF257" i="14"/>
  <c r="AG257" i="14"/>
  <c r="AI257" i="14"/>
  <c r="AK257" i="14"/>
  <c r="AN257" i="14"/>
  <c r="AP257" i="14"/>
  <c r="AS257" i="14"/>
  <c r="B258" i="14"/>
  <c r="S258" i="14"/>
  <c r="W258" i="14"/>
  <c r="Z258" i="14"/>
  <c r="AB258" i="14"/>
  <c r="AF258" i="14"/>
  <c r="AG258" i="14"/>
  <c r="AI258" i="14"/>
  <c r="AK258" i="14"/>
  <c r="AN258" i="14"/>
  <c r="AP258" i="14"/>
  <c r="AS258" i="14"/>
  <c r="B259" i="14"/>
  <c r="S259" i="14"/>
  <c r="W259" i="14"/>
  <c r="Z259" i="14"/>
  <c r="AB259" i="14"/>
  <c r="AF259" i="14"/>
  <c r="AG259" i="14"/>
  <c r="AI259" i="14"/>
  <c r="AK259" i="14"/>
  <c r="AN259" i="14"/>
  <c r="AP259" i="14"/>
  <c r="AS259" i="14"/>
  <c r="B260" i="14"/>
  <c r="S260" i="14"/>
  <c r="W260" i="14"/>
  <c r="Z260" i="14"/>
  <c r="AB260" i="14"/>
  <c r="AF260" i="14"/>
  <c r="AG260" i="14"/>
  <c r="AI260" i="14"/>
  <c r="AK260" i="14"/>
  <c r="AN260" i="14"/>
  <c r="AP260" i="14"/>
  <c r="AS260" i="14"/>
  <c r="B261" i="14"/>
  <c r="S261" i="14"/>
  <c r="W261" i="14"/>
  <c r="Z261" i="14"/>
  <c r="AB261" i="14"/>
  <c r="AF261" i="14"/>
  <c r="AG261" i="14"/>
  <c r="AI261" i="14"/>
  <c r="AK261" i="14"/>
  <c r="AN261" i="14"/>
  <c r="AP261" i="14"/>
  <c r="AS261" i="14"/>
  <c r="B262" i="14"/>
  <c r="S262" i="14"/>
  <c r="W262" i="14"/>
  <c r="Z262" i="14"/>
  <c r="AB262" i="14"/>
  <c r="AF262" i="14"/>
  <c r="AG262" i="14"/>
  <c r="AI262" i="14"/>
  <c r="AK262" i="14"/>
  <c r="AN262" i="14"/>
  <c r="AP262" i="14"/>
  <c r="AS262" i="14"/>
  <c r="B263" i="14"/>
  <c r="S263" i="14"/>
  <c r="W263" i="14"/>
  <c r="Z263" i="14"/>
  <c r="AB263" i="14"/>
  <c r="AF263" i="14"/>
  <c r="AG263" i="14"/>
  <c r="AI263" i="14"/>
  <c r="AK263" i="14"/>
  <c r="AN263" i="14"/>
  <c r="AP263" i="14"/>
  <c r="AS263" i="14"/>
  <c r="B264" i="14"/>
  <c r="S264" i="14"/>
  <c r="W264" i="14"/>
  <c r="Z264" i="14"/>
  <c r="AB264" i="14"/>
  <c r="AF264" i="14"/>
  <c r="AG264" i="14"/>
  <c r="AI264" i="14"/>
  <c r="AK264" i="14"/>
  <c r="AN264" i="14"/>
  <c r="AP264" i="14"/>
  <c r="AS264" i="14"/>
  <c r="B265" i="14"/>
  <c r="S265" i="14"/>
  <c r="W265" i="14"/>
  <c r="Z265" i="14"/>
  <c r="AB265" i="14"/>
  <c r="AF265" i="14"/>
  <c r="AG265" i="14"/>
  <c r="AI265" i="14"/>
  <c r="AK265" i="14"/>
  <c r="AN265" i="14"/>
  <c r="AP265" i="14"/>
  <c r="AS265" i="14"/>
  <c r="B266" i="14"/>
  <c r="S266" i="14"/>
  <c r="W266" i="14"/>
  <c r="Z266" i="14"/>
  <c r="AB266" i="14"/>
  <c r="AF266" i="14"/>
  <c r="AG266" i="14"/>
  <c r="AI266" i="14"/>
  <c r="AK266" i="14"/>
  <c r="AN266" i="14"/>
  <c r="AP266" i="14"/>
  <c r="AS266" i="14"/>
  <c r="B267" i="14"/>
  <c r="S267" i="14"/>
  <c r="W267" i="14"/>
  <c r="Z267" i="14"/>
  <c r="AB267" i="14"/>
  <c r="AF267" i="14"/>
  <c r="AG267" i="14"/>
  <c r="AI267" i="14"/>
  <c r="AK267" i="14"/>
  <c r="AN267" i="14"/>
  <c r="AP267" i="14"/>
  <c r="AS267" i="14"/>
  <c r="B268" i="14"/>
  <c r="S268" i="14"/>
  <c r="W268" i="14"/>
  <c r="Z268" i="14"/>
  <c r="AB268" i="14"/>
  <c r="AF268" i="14"/>
  <c r="AG268" i="14"/>
  <c r="AI268" i="14"/>
  <c r="AK268" i="14"/>
  <c r="AN268" i="14"/>
  <c r="AP268" i="14"/>
  <c r="AS268" i="14"/>
  <c r="B269" i="14"/>
  <c r="S269" i="14"/>
  <c r="W269" i="14"/>
  <c r="Z269" i="14"/>
  <c r="AB269" i="14"/>
  <c r="AF269" i="14"/>
  <c r="AG269" i="14"/>
  <c r="AI269" i="14"/>
  <c r="AK269" i="14"/>
  <c r="AN269" i="14"/>
  <c r="AP269" i="14"/>
  <c r="AS269" i="14"/>
  <c r="B270" i="14"/>
  <c r="S270" i="14"/>
  <c r="W270" i="14"/>
  <c r="Z270" i="14"/>
  <c r="AB270" i="14"/>
  <c r="AF270" i="14"/>
  <c r="AG270" i="14"/>
  <c r="AI270" i="14"/>
  <c r="AK270" i="14"/>
  <c r="AN270" i="14"/>
  <c r="AP270" i="14"/>
  <c r="AS270" i="14"/>
  <c r="B271" i="14"/>
  <c r="S271" i="14"/>
  <c r="W271" i="14"/>
  <c r="Z271" i="14"/>
  <c r="AB271" i="14"/>
  <c r="AF271" i="14"/>
  <c r="AG271" i="14"/>
  <c r="AI271" i="14"/>
  <c r="AK271" i="14"/>
  <c r="AN271" i="14"/>
  <c r="AP271" i="14"/>
  <c r="AS271" i="14"/>
  <c r="B272" i="14"/>
  <c r="S272" i="14"/>
  <c r="W272" i="14"/>
  <c r="Z272" i="14"/>
  <c r="AB272" i="14"/>
  <c r="AF272" i="14"/>
  <c r="AG272" i="14"/>
  <c r="AI272" i="14"/>
  <c r="AK272" i="14"/>
  <c r="AN272" i="14"/>
  <c r="AP272" i="14"/>
  <c r="AS272" i="14"/>
  <c r="B273" i="14"/>
  <c r="S273" i="14"/>
  <c r="W273" i="14"/>
  <c r="Z273" i="14"/>
  <c r="AB273" i="14"/>
  <c r="AF273" i="14"/>
  <c r="AG273" i="14"/>
  <c r="AI273" i="14"/>
  <c r="AK273" i="14"/>
  <c r="AN273" i="14"/>
  <c r="AP273" i="14"/>
  <c r="AS273" i="14"/>
  <c r="B274" i="14"/>
  <c r="S274" i="14"/>
  <c r="W274" i="14"/>
  <c r="Z274" i="14"/>
  <c r="AB274" i="14"/>
  <c r="AF274" i="14"/>
  <c r="AG274" i="14"/>
  <c r="AI274" i="14"/>
  <c r="AK274" i="14"/>
  <c r="AN274" i="14"/>
  <c r="AP274" i="14"/>
  <c r="AS274" i="14"/>
  <c r="B275" i="14"/>
  <c r="S275" i="14"/>
  <c r="W275" i="14"/>
  <c r="Z275" i="14"/>
  <c r="AB275" i="14"/>
  <c r="AF275" i="14"/>
  <c r="AG275" i="14"/>
  <c r="AI275" i="14"/>
  <c r="AK275" i="14"/>
  <c r="AN275" i="14"/>
  <c r="AP275" i="14"/>
  <c r="AS275" i="14"/>
  <c r="B276" i="14"/>
  <c r="S276" i="14"/>
  <c r="W276" i="14"/>
  <c r="Z276" i="14"/>
  <c r="AB276" i="14"/>
  <c r="AF276" i="14"/>
  <c r="AG276" i="14"/>
  <c r="AI276" i="14"/>
  <c r="AK276" i="14"/>
  <c r="AN276" i="14"/>
  <c r="AP276" i="14"/>
  <c r="AS276" i="14"/>
  <c r="B277" i="14"/>
  <c r="S277" i="14"/>
  <c r="W277" i="14"/>
  <c r="Z277" i="14"/>
  <c r="AB277" i="14"/>
  <c r="AF277" i="14"/>
  <c r="AG277" i="14"/>
  <c r="AI277" i="14"/>
  <c r="AK277" i="14"/>
  <c r="AN277" i="14"/>
  <c r="AP277" i="14"/>
  <c r="AS277" i="14"/>
  <c r="B278" i="14"/>
  <c r="S278" i="14"/>
  <c r="W278" i="14"/>
  <c r="Z278" i="14"/>
  <c r="AB278" i="14"/>
  <c r="AF278" i="14"/>
  <c r="AG278" i="14"/>
  <c r="AI278" i="14"/>
  <c r="AK278" i="14"/>
  <c r="AN278" i="14"/>
  <c r="AP278" i="14"/>
  <c r="AS278" i="14"/>
  <c r="B279" i="14"/>
  <c r="S279" i="14"/>
  <c r="W279" i="14"/>
  <c r="Z279" i="14"/>
  <c r="AB279" i="14"/>
  <c r="AF279" i="14"/>
  <c r="AG279" i="14"/>
  <c r="AI279" i="14"/>
  <c r="AK279" i="14"/>
  <c r="AN279" i="14"/>
  <c r="AP279" i="14"/>
  <c r="AS279" i="14"/>
  <c r="B280" i="14"/>
  <c r="S280" i="14"/>
  <c r="W280" i="14"/>
  <c r="Z280" i="14"/>
  <c r="AB280" i="14"/>
  <c r="AF280" i="14"/>
  <c r="AG280" i="14"/>
  <c r="AI280" i="14"/>
  <c r="AK280" i="14"/>
  <c r="AN280" i="14"/>
  <c r="AP280" i="14"/>
  <c r="AS280" i="14"/>
  <c r="B281" i="14"/>
  <c r="S281" i="14"/>
  <c r="W281" i="14"/>
  <c r="Z281" i="14"/>
  <c r="AB281" i="14"/>
  <c r="AF281" i="14"/>
  <c r="AG281" i="14"/>
  <c r="AI281" i="14"/>
  <c r="AK281" i="14"/>
  <c r="AN281" i="14"/>
  <c r="AP281" i="14"/>
  <c r="AS281" i="14"/>
  <c r="B282" i="14"/>
  <c r="S282" i="14"/>
  <c r="W282" i="14"/>
  <c r="Z282" i="14"/>
  <c r="AB282" i="14"/>
  <c r="AF282" i="14"/>
  <c r="AG282" i="14"/>
  <c r="AI282" i="14"/>
  <c r="AK282" i="14"/>
  <c r="AN282" i="14"/>
  <c r="AP282" i="14"/>
  <c r="AS282" i="14"/>
  <c r="B283" i="14"/>
  <c r="S283" i="14"/>
  <c r="W283" i="14"/>
  <c r="Z283" i="14"/>
  <c r="AB283" i="14"/>
  <c r="AF283" i="14"/>
  <c r="AG283" i="14"/>
  <c r="AI283" i="14"/>
  <c r="AK283" i="14"/>
  <c r="AN283" i="14"/>
  <c r="AP283" i="14"/>
  <c r="AS283" i="14"/>
  <c r="B284" i="14"/>
  <c r="S284" i="14"/>
  <c r="W284" i="14"/>
  <c r="Z284" i="14"/>
  <c r="AB284" i="14"/>
  <c r="AF284" i="14"/>
  <c r="AG284" i="14"/>
  <c r="AI284" i="14"/>
  <c r="AK284" i="14"/>
  <c r="AN284" i="14"/>
  <c r="AP284" i="14"/>
  <c r="AS284" i="14"/>
  <c r="B285" i="14"/>
  <c r="S285" i="14"/>
  <c r="W285" i="14"/>
  <c r="Z285" i="14"/>
  <c r="AB285" i="14"/>
  <c r="AF285" i="14"/>
  <c r="AG285" i="14"/>
  <c r="AI285" i="14"/>
  <c r="AK285" i="14"/>
  <c r="AN285" i="14"/>
  <c r="AP285" i="14"/>
  <c r="AS285" i="14"/>
  <c r="B286" i="14"/>
  <c r="S286" i="14"/>
  <c r="W286" i="14"/>
  <c r="Z286" i="14"/>
  <c r="AB286" i="14"/>
  <c r="AF286" i="14"/>
  <c r="AG286" i="14"/>
  <c r="AI286" i="14"/>
  <c r="AK286" i="14"/>
  <c r="AN286" i="14"/>
  <c r="AP286" i="14"/>
  <c r="AS286" i="14"/>
  <c r="B287" i="14"/>
  <c r="S287" i="14"/>
  <c r="W287" i="14"/>
  <c r="Z287" i="14"/>
  <c r="AB287" i="14"/>
  <c r="AF287" i="14"/>
  <c r="AG287" i="14"/>
  <c r="AI287" i="14"/>
  <c r="AK287" i="14"/>
  <c r="AN287" i="14"/>
  <c r="AP287" i="14"/>
  <c r="AS287" i="14"/>
  <c r="B288" i="14"/>
  <c r="S288" i="14"/>
  <c r="W288" i="14"/>
  <c r="Z288" i="14"/>
  <c r="AB288" i="14"/>
  <c r="AF288" i="14"/>
  <c r="AG288" i="14"/>
  <c r="AI288" i="14"/>
  <c r="AK288" i="14"/>
  <c r="AN288" i="14"/>
  <c r="AP288" i="14"/>
  <c r="AS288" i="14"/>
  <c r="B289" i="14"/>
  <c r="S289" i="14"/>
  <c r="W289" i="14"/>
  <c r="Z289" i="14"/>
  <c r="AB289" i="14"/>
  <c r="AF289" i="14"/>
  <c r="AG289" i="14"/>
  <c r="AI289" i="14"/>
  <c r="AK289" i="14"/>
  <c r="AN289" i="14"/>
  <c r="AP289" i="14"/>
  <c r="AS289" i="14"/>
  <c r="B290" i="14"/>
  <c r="S290" i="14"/>
  <c r="W290" i="14"/>
  <c r="Z290" i="14"/>
  <c r="AB290" i="14"/>
  <c r="AF290" i="14"/>
  <c r="AG290" i="14"/>
  <c r="AI290" i="14"/>
  <c r="AK290" i="14"/>
  <c r="AN290" i="14"/>
  <c r="AP290" i="14"/>
  <c r="AS290" i="14"/>
  <c r="B291" i="14"/>
  <c r="S291" i="14"/>
  <c r="W291" i="14"/>
  <c r="Z291" i="14"/>
  <c r="AB291" i="14"/>
  <c r="AF291" i="14"/>
  <c r="AG291" i="14"/>
  <c r="AI291" i="14"/>
  <c r="AK291" i="14"/>
  <c r="AN291" i="14"/>
  <c r="AP291" i="14"/>
  <c r="AS291" i="14"/>
  <c r="B292" i="14"/>
  <c r="S292" i="14"/>
  <c r="W292" i="14"/>
  <c r="Z292" i="14"/>
  <c r="AB292" i="14"/>
  <c r="AF292" i="14"/>
  <c r="AG292" i="14"/>
  <c r="AI292" i="14"/>
  <c r="AK292" i="14"/>
  <c r="AN292" i="14"/>
  <c r="AP292" i="14"/>
  <c r="AS292" i="14"/>
  <c r="B293" i="14"/>
  <c r="S293" i="14"/>
  <c r="W293" i="14"/>
  <c r="Z293" i="14"/>
  <c r="AB293" i="14"/>
  <c r="AF293" i="14"/>
  <c r="AG293" i="14"/>
  <c r="AI293" i="14"/>
  <c r="AK293" i="14"/>
  <c r="AN293" i="14"/>
  <c r="AP293" i="14"/>
  <c r="AS293" i="14"/>
  <c r="B294" i="14"/>
  <c r="S294" i="14"/>
  <c r="W294" i="14"/>
  <c r="Z294" i="14"/>
  <c r="AB294" i="14"/>
  <c r="AF294" i="14"/>
  <c r="AG294" i="14"/>
  <c r="AI294" i="14"/>
  <c r="AK294" i="14"/>
  <c r="AN294" i="14"/>
  <c r="AP294" i="14"/>
  <c r="AS294" i="14"/>
  <c r="B295" i="14"/>
  <c r="S295" i="14"/>
  <c r="W295" i="14"/>
  <c r="Z295" i="14"/>
  <c r="AB295" i="14"/>
  <c r="AF295" i="14"/>
  <c r="AG295" i="14"/>
  <c r="AI295" i="14"/>
  <c r="AK295" i="14"/>
  <c r="AN295" i="14"/>
  <c r="AP295" i="14"/>
  <c r="AS295" i="14"/>
  <c r="B296" i="14"/>
  <c r="S296" i="14"/>
  <c r="W296" i="14"/>
  <c r="Z296" i="14"/>
  <c r="AB296" i="14"/>
  <c r="AF296" i="14"/>
  <c r="AG296" i="14"/>
  <c r="AI296" i="14"/>
  <c r="AK296" i="14"/>
  <c r="AN296" i="14"/>
  <c r="AP296" i="14"/>
  <c r="AS296" i="14"/>
  <c r="B297" i="14"/>
  <c r="S297" i="14"/>
  <c r="W297" i="14"/>
  <c r="Z297" i="14"/>
  <c r="AB297" i="14"/>
  <c r="AF297" i="14"/>
  <c r="AG297" i="14"/>
  <c r="AI297" i="14"/>
  <c r="AK297" i="14"/>
  <c r="AN297" i="14"/>
  <c r="AP297" i="14"/>
  <c r="AS297" i="14"/>
  <c r="B298" i="14"/>
  <c r="S298" i="14"/>
  <c r="W298" i="14"/>
  <c r="Z298" i="14"/>
  <c r="AB298" i="14"/>
  <c r="AF298" i="14"/>
  <c r="AG298" i="14"/>
  <c r="AI298" i="14"/>
  <c r="AK298" i="14"/>
  <c r="AN298" i="14"/>
  <c r="AP298" i="14"/>
  <c r="AS298" i="14"/>
  <c r="B299" i="14"/>
  <c r="S299" i="14"/>
  <c r="W299" i="14"/>
  <c r="Z299" i="14"/>
  <c r="AB299" i="14"/>
  <c r="AF299" i="14"/>
  <c r="AG299" i="14"/>
  <c r="AI299" i="14"/>
  <c r="AK299" i="14"/>
  <c r="AN299" i="14"/>
  <c r="AP299" i="14"/>
  <c r="AS299" i="14"/>
  <c r="B300" i="14"/>
  <c r="S300" i="14"/>
  <c r="W300" i="14"/>
  <c r="Z300" i="14"/>
  <c r="AB300" i="14"/>
  <c r="AF300" i="14"/>
  <c r="AG300" i="14"/>
  <c r="AI300" i="14"/>
  <c r="AK300" i="14"/>
  <c r="AN300" i="14"/>
  <c r="AP300" i="14"/>
  <c r="AS300" i="14"/>
  <c r="B301" i="14"/>
  <c r="S301" i="14"/>
  <c r="W301" i="14"/>
  <c r="Z301" i="14"/>
  <c r="AB301" i="14"/>
  <c r="AF301" i="14"/>
  <c r="AG301" i="14"/>
  <c r="AI301" i="14"/>
  <c r="AK301" i="14"/>
  <c r="AN301" i="14"/>
  <c r="AP301" i="14"/>
  <c r="AS301" i="14"/>
  <c r="B302" i="14"/>
  <c r="S302" i="14"/>
  <c r="W302" i="14"/>
  <c r="Z302" i="14"/>
  <c r="AB302" i="14"/>
  <c r="AF302" i="14"/>
  <c r="AG302" i="14"/>
  <c r="AI302" i="14"/>
  <c r="AK302" i="14"/>
  <c r="AN302" i="14"/>
  <c r="AP302" i="14"/>
  <c r="AS302" i="14"/>
  <c r="B303" i="14"/>
  <c r="S303" i="14"/>
  <c r="W303" i="14"/>
  <c r="Z303" i="14"/>
  <c r="AB303" i="14"/>
  <c r="AF303" i="14"/>
  <c r="AG303" i="14"/>
  <c r="AI303" i="14"/>
  <c r="AK303" i="14"/>
  <c r="AN303" i="14"/>
  <c r="AP303" i="14"/>
  <c r="AS303" i="14"/>
  <c r="B304" i="14"/>
  <c r="S304" i="14"/>
  <c r="W304" i="14"/>
  <c r="Z304" i="14"/>
  <c r="AB304" i="14"/>
  <c r="AF304" i="14"/>
  <c r="AG304" i="14"/>
  <c r="AI304" i="14"/>
  <c r="AK304" i="14"/>
  <c r="AN304" i="14"/>
  <c r="AP304" i="14"/>
  <c r="AS304" i="14"/>
  <c r="B305" i="14"/>
  <c r="S305" i="14"/>
  <c r="W305" i="14"/>
  <c r="Z305" i="14"/>
  <c r="AB305" i="14"/>
  <c r="AF305" i="14"/>
  <c r="AG305" i="14"/>
  <c r="AI305" i="14"/>
  <c r="AK305" i="14"/>
  <c r="AN305" i="14"/>
  <c r="AP305" i="14"/>
  <c r="AS305" i="14"/>
  <c r="B306" i="14"/>
  <c r="S306" i="14"/>
  <c r="W306" i="14"/>
  <c r="Z306" i="14"/>
  <c r="AB306" i="14"/>
  <c r="AF306" i="14"/>
  <c r="AG306" i="14"/>
  <c r="AI306" i="14"/>
  <c r="AK306" i="14"/>
  <c r="AN306" i="14"/>
  <c r="AP306" i="14"/>
  <c r="AS306" i="14"/>
  <c r="B307" i="14"/>
  <c r="S307" i="14"/>
  <c r="W307" i="14"/>
  <c r="Z307" i="14"/>
  <c r="AB307" i="14"/>
  <c r="AF307" i="14"/>
  <c r="AG307" i="14"/>
  <c r="AI307" i="14"/>
  <c r="AK307" i="14"/>
  <c r="AN307" i="14"/>
  <c r="AP307" i="14"/>
  <c r="AS307" i="14"/>
  <c r="B308" i="14"/>
  <c r="S308" i="14"/>
  <c r="W308" i="14"/>
  <c r="Z308" i="14"/>
  <c r="AB308" i="14"/>
  <c r="AF308" i="14"/>
  <c r="AG308" i="14"/>
  <c r="AI308" i="14"/>
  <c r="AK308" i="14"/>
  <c r="AN308" i="14"/>
  <c r="AP308" i="14"/>
  <c r="AS308" i="14"/>
  <c r="B309" i="14"/>
  <c r="S309" i="14"/>
  <c r="W309" i="14"/>
  <c r="Z309" i="14"/>
  <c r="AB309" i="14"/>
  <c r="AF309" i="14"/>
  <c r="AG309" i="14"/>
  <c r="AI309" i="14"/>
  <c r="AK309" i="14"/>
  <c r="AN309" i="14"/>
  <c r="AP309" i="14"/>
  <c r="AS309" i="14"/>
  <c r="B310" i="14"/>
  <c r="S310" i="14"/>
  <c r="W310" i="14"/>
  <c r="Z310" i="14"/>
  <c r="AB310" i="14"/>
  <c r="AF310" i="14"/>
  <c r="AG310" i="14"/>
  <c r="AI310" i="14"/>
  <c r="AK310" i="14"/>
  <c r="AN310" i="14"/>
  <c r="AP310" i="14"/>
  <c r="AS310" i="14"/>
  <c r="B311" i="14"/>
  <c r="S311" i="14"/>
  <c r="W311" i="14"/>
  <c r="Z311" i="14"/>
  <c r="AB311" i="14"/>
  <c r="AF311" i="14"/>
  <c r="AG311" i="14"/>
  <c r="AI311" i="14"/>
  <c r="AK311" i="14"/>
  <c r="AN311" i="14"/>
  <c r="AP311" i="14"/>
  <c r="AS311" i="14"/>
  <c r="B312" i="14"/>
  <c r="S312" i="14"/>
  <c r="W312" i="14"/>
  <c r="Z312" i="14"/>
  <c r="AB312" i="14"/>
  <c r="AF312" i="14"/>
  <c r="AG312" i="14"/>
  <c r="AI312" i="14"/>
  <c r="AK312" i="14"/>
  <c r="AN312" i="14"/>
  <c r="AP312" i="14"/>
  <c r="AS312" i="14"/>
  <c r="B313" i="14"/>
  <c r="S313" i="14"/>
  <c r="W313" i="14"/>
  <c r="Z313" i="14"/>
  <c r="AB313" i="14"/>
  <c r="AF313" i="14"/>
  <c r="AG313" i="14"/>
  <c r="AI313" i="14"/>
  <c r="AK313" i="14"/>
  <c r="AN313" i="14"/>
  <c r="AP313" i="14"/>
  <c r="AS313" i="14"/>
  <c r="B314" i="14"/>
  <c r="S314" i="14"/>
  <c r="W314" i="14"/>
  <c r="Z314" i="14"/>
  <c r="AB314" i="14"/>
  <c r="AF314" i="14"/>
  <c r="AG314" i="14"/>
  <c r="AI314" i="14"/>
  <c r="AK314" i="14"/>
  <c r="AN314" i="14"/>
  <c r="AP314" i="14"/>
  <c r="AS314" i="14"/>
  <c r="B315" i="14"/>
  <c r="S315" i="14"/>
  <c r="W315" i="14"/>
  <c r="Z315" i="14"/>
  <c r="AB315" i="14"/>
  <c r="AF315" i="14"/>
  <c r="AG315" i="14"/>
  <c r="AI315" i="14"/>
  <c r="AK315" i="14"/>
  <c r="AN315" i="14"/>
  <c r="AP315" i="14"/>
  <c r="AS315" i="14"/>
  <c r="B316" i="14"/>
  <c r="S316" i="14"/>
  <c r="W316" i="14"/>
  <c r="Z316" i="14"/>
  <c r="AB316" i="14"/>
  <c r="AF316" i="14"/>
  <c r="AG316" i="14"/>
  <c r="AI316" i="14"/>
  <c r="AK316" i="14"/>
  <c r="AN316" i="14"/>
  <c r="AP316" i="14"/>
  <c r="AS316" i="14"/>
  <c r="B317" i="14"/>
  <c r="S317" i="14"/>
  <c r="W317" i="14"/>
  <c r="Z317" i="14"/>
  <c r="AB317" i="14"/>
  <c r="AF317" i="14"/>
  <c r="AG317" i="14"/>
  <c r="AI317" i="14"/>
  <c r="AK317" i="14"/>
  <c r="AN317" i="14"/>
  <c r="AP317" i="14"/>
  <c r="AS317" i="14"/>
  <c r="B318" i="14"/>
  <c r="S318" i="14"/>
  <c r="W318" i="14"/>
  <c r="Z318" i="14"/>
  <c r="AB318" i="14"/>
  <c r="AF318" i="14"/>
  <c r="AG318" i="14"/>
  <c r="AI318" i="14"/>
  <c r="AK318" i="14"/>
  <c r="AN318" i="14"/>
  <c r="AP318" i="14"/>
  <c r="AS318" i="14"/>
  <c r="B319" i="14"/>
  <c r="S319" i="14"/>
  <c r="W319" i="14"/>
  <c r="Z319" i="14"/>
  <c r="AB319" i="14"/>
  <c r="AF319" i="14"/>
  <c r="AG319" i="14"/>
  <c r="AI319" i="14"/>
  <c r="AK319" i="14"/>
  <c r="AN319" i="14"/>
  <c r="AP319" i="14"/>
  <c r="AS319" i="14"/>
  <c r="B320" i="14"/>
  <c r="S320" i="14"/>
  <c r="W320" i="14"/>
  <c r="Z320" i="14"/>
  <c r="AB320" i="14"/>
  <c r="AF320" i="14"/>
  <c r="AG320" i="14"/>
  <c r="AI320" i="14"/>
  <c r="AK320" i="14"/>
  <c r="AN320" i="14"/>
  <c r="AP320" i="14"/>
  <c r="AS320" i="14"/>
  <c r="B321" i="14"/>
  <c r="S321" i="14"/>
  <c r="W321" i="14"/>
  <c r="Z321" i="14"/>
  <c r="AB321" i="14"/>
  <c r="AF321" i="14"/>
  <c r="AG321" i="14"/>
  <c r="AI321" i="14"/>
  <c r="AK321" i="14"/>
  <c r="AN321" i="14"/>
  <c r="AP321" i="14"/>
  <c r="AS321" i="14"/>
  <c r="B322" i="14"/>
  <c r="S322" i="14"/>
  <c r="W322" i="14"/>
  <c r="Z322" i="14"/>
  <c r="AB322" i="14"/>
  <c r="AF322" i="14"/>
  <c r="AG322" i="14"/>
  <c r="AI322" i="14"/>
  <c r="AK322" i="14"/>
  <c r="AN322" i="14"/>
  <c r="AP322" i="14"/>
  <c r="AS322" i="14"/>
  <c r="B323" i="14"/>
  <c r="S323" i="14"/>
  <c r="W323" i="14"/>
  <c r="Z323" i="14"/>
  <c r="AB323" i="14"/>
  <c r="AF323" i="14"/>
  <c r="AG323" i="14"/>
  <c r="AI323" i="14"/>
  <c r="AK323" i="14"/>
  <c r="AN323" i="14"/>
  <c r="AP323" i="14"/>
  <c r="AS323" i="14"/>
  <c r="B324" i="14"/>
  <c r="S324" i="14"/>
  <c r="W324" i="14"/>
  <c r="Z324" i="14"/>
  <c r="AB324" i="14"/>
  <c r="AF324" i="14"/>
  <c r="AG324" i="14"/>
  <c r="AI324" i="14"/>
  <c r="AK324" i="14"/>
  <c r="AN324" i="14"/>
  <c r="AP324" i="14"/>
  <c r="AS324" i="14"/>
  <c r="B325" i="14"/>
  <c r="S325" i="14"/>
  <c r="W325" i="14"/>
  <c r="Z325" i="14"/>
  <c r="AB325" i="14"/>
  <c r="AF325" i="14"/>
  <c r="AG325" i="14"/>
  <c r="AI325" i="14"/>
  <c r="AK325" i="14"/>
  <c r="AN325" i="14"/>
  <c r="AP325" i="14"/>
  <c r="AS325" i="14"/>
  <c r="B326" i="14"/>
  <c r="S326" i="14"/>
  <c r="W326" i="14"/>
  <c r="Z326" i="14"/>
  <c r="AB326" i="14"/>
  <c r="AF326" i="14"/>
  <c r="AG326" i="14"/>
  <c r="AI326" i="14"/>
  <c r="AK326" i="14"/>
  <c r="AN326" i="14"/>
  <c r="AP326" i="14"/>
  <c r="AS326" i="14"/>
  <c r="B327" i="14"/>
  <c r="S327" i="14"/>
  <c r="W327" i="14"/>
  <c r="Z327" i="14"/>
  <c r="AB327" i="14"/>
  <c r="AF327" i="14"/>
  <c r="AG327" i="14"/>
  <c r="AI327" i="14"/>
  <c r="AK327" i="14"/>
  <c r="AN327" i="14"/>
  <c r="AP327" i="14"/>
  <c r="AS327" i="14"/>
  <c r="B328" i="14"/>
  <c r="S328" i="14"/>
  <c r="W328" i="14"/>
  <c r="Z328" i="14"/>
  <c r="AB328" i="14"/>
  <c r="AF328" i="14"/>
  <c r="AG328" i="14"/>
  <c r="AI328" i="14"/>
  <c r="AK328" i="14"/>
  <c r="AN328" i="14"/>
  <c r="AP328" i="14"/>
  <c r="AS328" i="14"/>
  <c r="B329" i="14"/>
  <c r="S329" i="14"/>
  <c r="W329" i="14"/>
  <c r="Z329" i="14"/>
  <c r="AB329" i="14"/>
  <c r="AF329" i="14"/>
  <c r="AG329" i="14"/>
  <c r="AI329" i="14"/>
  <c r="AK329" i="14"/>
  <c r="AN329" i="14"/>
  <c r="AP329" i="14"/>
  <c r="AS329" i="14"/>
  <c r="B330" i="14"/>
  <c r="S330" i="14"/>
  <c r="W330" i="14"/>
  <c r="Z330" i="14"/>
  <c r="AB330" i="14"/>
  <c r="AF330" i="14"/>
  <c r="AG330" i="14"/>
  <c r="AI330" i="14"/>
  <c r="AK330" i="14"/>
  <c r="AN330" i="14"/>
  <c r="AP330" i="14"/>
  <c r="AS330" i="14"/>
  <c r="B331" i="14"/>
  <c r="S331" i="14"/>
  <c r="W331" i="14"/>
  <c r="Z331" i="14"/>
  <c r="AB331" i="14"/>
  <c r="AF331" i="14"/>
  <c r="AG331" i="14"/>
  <c r="AI331" i="14"/>
  <c r="AK331" i="14"/>
  <c r="AN331" i="14"/>
  <c r="AP331" i="14"/>
  <c r="AS331" i="14"/>
  <c r="B332" i="14"/>
  <c r="S332" i="14"/>
  <c r="W332" i="14"/>
  <c r="Z332" i="14"/>
  <c r="AB332" i="14"/>
  <c r="AF332" i="14"/>
  <c r="AG332" i="14"/>
  <c r="AI332" i="14"/>
  <c r="AK332" i="14"/>
  <c r="AN332" i="14"/>
  <c r="AP332" i="14"/>
  <c r="AS332" i="14"/>
  <c r="B333" i="14"/>
  <c r="S333" i="14"/>
  <c r="W333" i="14"/>
  <c r="Z333" i="14"/>
  <c r="AB333" i="14"/>
  <c r="AF333" i="14"/>
  <c r="AG333" i="14"/>
  <c r="AI333" i="14"/>
  <c r="AK333" i="14"/>
  <c r="AN333" i="14"/>
  <c r="AP333" i="14"/>
  <c r="AS333" i="14"/>
  <c r="B334" i="14"/>
  <c r="S334" i="14"/>
  <c r="W334" i="14"/>
  <c r="Z334" i="14"/>
  <c r="AB334" i="14"/>
  <c r="AF334" i="14"/>
  <c r="AG334" i="14"/>
  <c r="AI334" i="14"/>
  <c r="AK334" i="14"/>
  <c r="AN334" i="14"/>
  <c r="AP334" i="14"/>
  <c r="AS334" i="14"/>
  <c r="B335" i="14"/>
  <c r="S335" i="14"/>
  <c r="W335" i="14"/>
  <c r="Z335" i="14"/>
  <c r="AB335" i="14"/>
  <c r="AF335" i="14"/>
  <c r="AG335" i="14"/>
  <c r="AI335" i="14"/>
  <c r="AK335" i="14"/>
  <c r="AN335" i="14"/>
  <c r="AP335" i="14"/>
  <c r="AS335" i="14"/>
  <c r="B336" i="14"/>
  <c r="S336" i="14"/>
  <c r="W336" i="14"/>
  <c r="Z336" i="14"/>
  <c r="AB336" i="14"/>
  <c r="AF336" i="14"/>
  <c r="AG336" i="14"/>
  <c r="AI336" i="14"/>
  <c r="AK336" i="14"/>
  <c r="AN336" i="14"/>
  <c r="AP336" i="14"/>
  <c r="AS336" i="14"/>
  <c r="B337" i="14"/>
  <c r="S337" i="14"/>
  <c r="W337" i="14"/>
  <c r="Z337" i="14"/>
  <c r="AB337" i="14"/>
  <c r="AF337" i="14"/>
  <c r="AG337" i="14"/>
  <c r="AI337" i="14"/>
  <c r="AK337" i="14"/>
  <c r="AN337" i="14"/>
  <c r="AP337" i="14"/>
  <c r="AS337" i="14"/>
  <c r="B338" i="14"/>
  <c r="S338" i="14"/>
  <c r="W338" i="14"/>
  <c r="Z338" i="14"/>
  <c r="AB338" i="14"/>
  <c r="AF338" i="14"/>
  <c r="AG338" i="14"/>
  <c r="AI338" i="14"/>
  <c r="AK338" i="14"/>
  <c r="AN338" i="14"/>
  <c r="AP338" i="14"/>
  <c r="AS338" i="14"/>
  <c r="B339" i="14"/>
  <c r="S339" i="14"/>
  <c r="W339" i="14"/>
  <c r="Z339" i="14"/>
  <c r="AB339" i="14"/>
  <c r="AF339" i="14"/>
  <c r="AG339" i="14"/>
  <c r="AI339" i="14"/>
  <c r="AK339" i="14"/>
  <c r="AN339" i="14"/>
  <c r="AP339" i="14"/>
  <c r="AS339" i="14"/>
  <c r="B340" i="14"/>
  <c r="S340" i="14"/>
  <c r="W340" i="14"/>
  <c r="Z340" i="14"/>
  <c r="AB340" i="14"/>
  <c r="AF340" i="14"/>
  <c r="AG340" i="14"/>
  <c r="AI340" i="14"/>
  <c r="AK340" i="14"/>
  <c r="AN340" i="14"/>
  <c r="AP340" i="14"/>
  <c r="AS340" i="14"/>
  <c r="B341" i="14"/>
  <c r="S341" i="14"/>
  <c r="W341" i="14"/>
  <c r="Z341" i="14"/>
  <c r="AB341" i="14"/>
  <c r="AF341" i="14"/>
  <c r="AG341" i="14"/>
  <c r="AI341" i="14"/>
  <c r="AK341" i="14"/>
  <c r="AN341" i="14"/>
  <c r="AP341" i="14"/>
  <c r="AS341" i="14"/>
  <c r="B342" i="14"/>
  <c r="S342" i="14"/>
  <c r="W342" i="14"/>
  <c r="Z342" i="14"/>
  <c r="AB342" i="14"/>
  <c r="AF342" i="14"/>
  <c r="AG342" i="14"/>
  <c r="AI342" i="14"/>
  <c r="AK342" i="14"/>
  <c r="AN342" i="14"/>
  <c r="AP342" i="14"/>
  <c r="AS342" i="14"/>
  <c r="B343" i="14"/>
  <c r="S343" i="14"/>
  <c r="W343" i="14"/>
  <c r="Z343" i="14"/>
  <c r="AB343" i="14"/>
  <c r="AF343" i="14"/>
  <c r="AG343" i="14"/>
  <c r="AI343" i="14"/>
  <c r="AK343" i="14"/>
  <c r="AN343" i="14"/>
  <c r="AP343" i="14"/>
  <c r="AS343" i="14"/>
  <c r="B344" i="14"/>
  <c r="S344" i="14"/>
  <c r="W344" i="14"/>
  <c r="Z344" i="14"/>
  <c r="AB344" i="14"/>
  <c r="AF344" i="14"/>
  <c r="AG344" i="14"/>
  <c r="AI344" i="14"/>
  <c r="AK344" i="14"/>
  <c r="AN344" i="14"/>
  <c r="AP344" i="14"/>
  <c r="AS344" i="14"/>
  <c r="B345" i="14"/>
  <c r="S345" i="14"/>
  <c r="W345" i="14"/>
  <c r="Z345" i="14"/>
  <c r="AB345" i="14"/>
  <c r="AF345" i="14"/>
  <c r="AG345" i="14"/>
  <c r="AI345" i="14"/>
  <c r="AK345" i="14"/>
  <c r="AN345" i="14"/>
  <c r="AP345" i="14"/>
  <c r="AS345" i="14"/>
  <c r="B346" i="14"/>
  <c r="S346" i="14"/>
  <c r="W346" i="14"/>
  <c r="Z346" i="14"/>
  <c r="AB346" i="14"/>
  <c r="AF346" i="14"/>
  <c r="AG346" i="14"/>
  <c r="AI346" i="14"/>
  <c r="AK346" i="14"/>
  <c r="AN346" i="14"/>
  <c r="AP346" i="14"/>
  <c r="AS346" i="14"/>
  <c r="B347" i="14"/>
  <c r="S347" i="14"/>
  <c r="W347" i="14"/>
  <c r="Z347" i="14"/>
  <c r="AB347" i="14"/>
  <c r="AF347" i="14"/>
  <c r="AG347" i="14"/>
  <c r="AI347" i="14"/>
  <c r="AK347" i="14"/>
  <c r="AN347" i="14"/>
  <c r="AP347" i="14"/>
  <c r="AS347" i="14"/>
  <c r="B348" i="14"/>
  <c r="S348" i="14"/>
  <c r="W348" i="14"/>
  <c r="Z348" i="14"/>
  <c r="AB348" i="14"/>
  <c r="AF348" i="14"/>
  <c r="AG348" i="14"/>
  <c r="AI348" i="14"/>
  <c r="AK348" i="14"/>
  <c r="AN348" i="14"/>
  <c r="AP348" i="14"/>
  <c r="AS348" i="14"/>
  <c r="B349" i="14"/>
  <c r="S349" i="14"/>
  <c r="W349" i="14"/>
  <c r="Z349" i="14"/>
  <c r="AB349" i="14"/>
  <c r="AF349" i="14"/>
  <c r="AG349" i="14"/>
  <c r="AI349" i="14"/>
  <c r="AK349" i="14"/>
  <c r="AN349" i="14"/>
  <c r="AP349" i="14"/>
  <c r="AS349" i="14"/>
  <c r="B350" i="14"/>
  <c r="S350" i="14"/>
  <c r="W350" i="14"/>
  <c r="Z350" i="14"/>
  <c r="AB350" i="14"/>
  <c r="AF350" i="14"/>
  <c r="AG350" i="14"/>
  <c r="AI350" i="14"/>
  <c r="AK350" i="14"/>
  <c r="AN350" i="14"/>
  <c r="AP350" i="14"/>
  <c r="AS350" i="14"/>
  <c r="B351" i="14"/>
  <c r="S351" i="14"/>
  <c r="W351" i="14"/>
  <c r="Z351" i="14"/>
  <c r="AB351" i="14"/>
  <c r="AF351" i="14"/>
  <c r="AG351" i="14"/>
  <c r="AI351" i="14"/>
  <c r="AK351" i="14"/>
  <c r="AN351" i="14"/>
  <c r="AP351" i="14"/>
  <c r="AS351" i="14"/>
  <c r="B352" i="14"/>
  <c r="S352" i="14"/>
  <c r="W352" i="14"/>
  <c r="Z352" i="14"/>
  <c r="AB352" i="14"/>
  <c r="AF352" i="14"/>
  <c r="AG352" i="14"/>
  <c r="AI352" i="14"/>
  <c r="AK352" i="14"/>
  <c r="AN352" i="14"/>
  <c r="AP352" i="14"/>
  <c r="AS352" i="14"/>
  <c r="B353" i="14"/>
  <c r="S353" i="14"/>
  <c r="W353" i="14"/>
  <c r="Z353" i="14"/>
  <c r="AB353" i="14"/>
  <c r="AF353" i="14"/>
  <c r="AG353" i="14"/>
  <c r="AI353" i="14"/>
  <c r="AK353" i="14"/>
  <c r="AN353" i="14"/>
  <c r="AP353" i="14"/>
  <c r="AS353" i="14"/>
  <c r="B354" i="14"/>
  <c r="S354" i="14"/>
  <c r="W354" i="14"/>
  <c r="Z354" i="14"/>
  <c r="AB354" i="14"/>
  <c r="AF354" i="14"/>
  <c r="AG354" i="14"/>
  <c r="AI354" i="14"/>
  <c r="AK354" i="14"/>
  <c r="AN354" i="14"/>
  <c r="AP354" i="14"/>
  <c r="AS354" i="14"/>
  <c r="B355" i="14"/>
  <c r="S355" i="14"/>
  <c r="W355" i="14"/>
  <c r="Z355" i="14"/>
  <c r="AB355" i="14"/>
  <c r="AF355" i="14"/>
  <c r="AG355" i="14"/>
  <c r="AI355" i="14"/>
  <c r="AK355" i="14"/>
  <c r="AN355" i="14"/>
  <c r="AP355" i="14"/>
  <c r="AS355" i="14"/>
  <c r="B356" i="14"/>
  <c r="S356" i="14"/>
  <c r="W356" i="14"/>
  <c r="Z356" i="14"/>
  <c r="AB356" i="14"/>
  <c r="AF356" i="14"/>
  <c r="AG356" i="14"/>
  <c r="AI356" i="14"/>
  <c r="AK356" i="14"/>
  <c r="AN356" i="14"/>
  <c r="AP356" i="14"/>
  <c r="AS356" i="14"/>
  <c r="B357" i="14"/>
  <c r="S357" i="14"/>
  <c r="W357" i="14"/>
  <c r="Z357" i="14"/>
  <c r="AB357" i="14"/>
  <c r="AF357" i="14"/>
  <c r="AG357" i="14"/>
  <c r="AI357" i="14"/>
  <c r="AK357" i="14"/>
  <c r="AN357" i="14"/>
  <c r="AP357" i="14"/>
  <c r="AS357" i="14"/>
  <c r="B358" i="14"/>
  <c r="S358" i="14"/>
  <c r="W358" i="14"/>
  <c r="Z358" i="14"/>
  <c r="AB358" i="14"/>
  <c r="AF358" i="14"/>
  <c r="AG358" i="14"/>
  <c r="AI358" i="14"/>
  <c r="AK358" i="14"/>
  <c r="AN358" i="14"/>
  <c r="AP358" i="14"/>
  <c r="AS358" i="14"/>
  <c r="B359" i="14"/>
  <c r="S359" i="14"/>
  <c r="W359" i="14"/>
  <c r="Z359" i="14"/>
  <c r="AB359" i="14"/>
  <c r="AF359" i="14"/>
  <c r="AG359" i="14"/>
  <c r="AI359" i="14"/>
  <c r="AK359" i="14"/>
  <c r="AN359" i="14"/>
  <c r="AP359" i="14"/>
  <c r="AS359" i="14"/>
  <c r="B360" i="14"/>
  <c r="S360" i="14"/>
  <c r="W360" i="14"/>
  <c r="Z360" i="14"/>
  <c r="AB360" i="14"/>
  <c r="AF360" i="14"/>
  <c r="AG360" i="14"/>
  <c r="AI360" i="14"/>
  <c r="AK360" i="14"/>
  <c r="AN360" i="14"/>
  <c r="AP360" i="14"/>
  <c r="AS360" i="14"/>
  <c r="B361" i="14"/>
  <c r="S361" i="14"/>
  <c r="W361" i="14"/>
  <c r="Z361" i="14"/>
  <c r="AB361" i="14"/>
  <c r="AF361" i="14"/>
  <c r="AG361" i="14"/>
  <c r="AI361" i="14"/>
  <c r="AK361" i="14"/>
  <c r="AN361" i="14"/>
  <c r="AP361" i="14"/>
  <c r="AS361" i="14"/>
  <c r="B362" i="14"/>
  <c r="S362" i="14"/>
  <c r="W362" i="14"/>
  <c r="Z362" i="14"/>
  <c r="AB362" i="14"/>
  <c r="AF362" i="14"/>
  <c r="AG362" i="14"/>
  <c r="AI362" i="14"/>
  <c r="AK362" i="14"/>
  <c r="AN362" i="14"/>
  <c r="AP362" i="14"/>
  <c r="AS362" i="14"/>
  <c r="B363" i="14"/>
  <c r="S363" i="14"/>
  <c r="W363" i="14"/>
  <c r="Z363" i="14"/>
  <c r="AB363" i="14"/>
  <c r="AF363" i="14"/>
  <c r="AG363" i="14"/>
  <c r="AI363" i="14"/>
  <c r="AK363" i="14"/>
  <c r="AN363" i="14"/>
  <c r="AP363" i="14"/>
  <c r="AS363" i="14"/>
  <c r="B364" i="14"/>
  <c r="S364" i="14"/>
  <c r="W364" i="14"/>
  <c r="Z364" i="14"/>
  <c r="AB364" i="14"/>
  <c r="AF364" i="14"/>
  <c r="AG364" i="14"/>
  <c r="AI364" i="14"/>
  <c r="AK364" i="14"/>
  <c r="AN364" i="14"/>
  <c r="AP364" i="14"/>
  <c r="AS364" i="14"/>
  <c r="B365" i="14"/>
  <c r="S365" i="14"/>
  <c r="W365" i="14"/>
  <c r="Z365" i="14"/>
  <c r="AB365" i="14"/>
  <c r="AF365" i="14"/>
  <c r="AG365" i="14"/>
  <c r="AI365" i="14"/>
  <c r="AK365" i="14"/>
  <c r="AN365" i="14"/>
  <c r="AP365" i="14"/>
  <c r="AS365" i="14"/>
  <c r="B366" i="14"/>
  <c r="S366" i="14"/>
  <c r="W366" i="14"/>
  <c r="Z366" i="14"/>
  <c r="AB366" i="14"/>
  <c r="AF366" i="14"/>
  <c r="AG366" i="14"/>
  <c r="AI366" i="14"/>
  <c r="AK366" i="14"/>
  <c r="AN366" i="14"/>
  <c r="AP366" i="14"/>
  <c r="AS366" i="14"/>
  <c r="B367" i="14"/>
  <c r="S367" i="14"/>
  <c r="W367" i="14"/>
  <c r="Z367" i="14"/>
  <c r="AB367" i="14"/>
  <c r="AF367" i="14"/>
  <c r="AG367" i="14"/>
  <c r="AI367" i="14"/>
  <c r="AK367" i="14"/>
  <c r="AN367" i="14"/>
  <c r="AP367" i="14"/>
  <c r="AS367" i="14"/>
  <c r="B368" i="14"/>
  <c r="S368" i="14"/>
  <c r="W368" i="14"/>
  <c r="Z368" i="14"/>
  <c r="AB368" i="14"/>
  <c r="AF368" i="14"/>
  <c r="AG368" i="14"/>
  <c r="AI368" i="14"/>
  <c r="AK368" i="14"/>
  <c r="AN368" i="14"/>
  <c r="AP368" i="14"/>
  <c r="AS368" i="14"/>
  <c r="B369" i="14"/>
  <c r="S369" i="14"/>
  <c r="W369" i="14"/>
  <c r="Z369" i="14"/>
  <c r="AB369" i="14"/>
  <c r="AF369" i="14"/>
  <c r="AG369" i="14"/>
  <c r="AI369" i="14"/>
  <c r="AK369" i="14"/>
  <c r="AN369" i="14"/>
  <c r="AP369" i="14"/>
  <c r="AS369" i="14"/>
  <c r="B370" i="14"/>
  <c r="S370" i="14"/>
  <c r="W370" i="14"/>
  <c r="Z370" i="14"/>
  <c r="AB370" i="14"/>
  <c r="AF370" i="14"/>
  <c r="AG370" i="14"/>
  <c r="AI370" i="14"/>
  <c r="AK370" i="14"/>
  <c r="AN370" i="14"/>
  <c r="AP370" i="14"/>
  <c r="AS370" i="14"/>
  <c r="B371" i="14"/>
  <c r="S371" i="14"/>
  <c r="W371" i="14"/>
  <c r="Z371" i="14"/>
  <c r="AB371" i="14"/>
  <c r="AF371" i="14"/>
  <c r="AG371" i="14"/>
  <c r="AI371" i="14"/>
  <c r="AK371" i="14"/>
  <c r="AN371" i="14"/>
  <c r="AP371" i="14"/>
  <c r="AS371" i="14"/>
  <c r="B372" i="14"/>
  <c r="S372" i="14"/>
  <c r="W372" i="14"/>
  <c r="Z372" i="14"/>
  <c r="AB372" i="14"/>
  <c r="AF372" i="14"/>
  <c r="AG372" i="14"/>
  <c r="AI372" i="14"/>
  <c r="AK372" i="14"/>
  <c r="AN372" i="14"/>
  <c r="AP372" i="14"/>
  <c r="AS372" i="14"/>
  <c r="B373" i="14"/>
  <c r="S373" i="14"/>
  <c r="W373" i="14"/>
  <c r="Z373" i="14"/>
  <c r="AB373" i="14"/>
  <c r="AF373" i="14"/>
  <c r="AG373" i="14"/>
  <c r="AI373" i="14"/>
  <c r="AK373" i="14"/>
  <c r="AN373" i="14"/>
  <c r="AP373" i="14"/>
  <c r="AS373" i="14"/>
  <c r="B374" i="14"/>
  <c r="S374" i="14"/>
  <c r="W374" i="14"/>
  <c r="Z374" i="14"/>
  <c r="AB374" i="14"/>
  <c r="AF374" i="14"/>
  <c r="AG374" i="14"/>
  <c r="AI374" i="14"/>
  <c r="AK374" i="14"/>
  <c r="AN374" i="14"/>
  <c r="AP374" i="14"/>
  <c r="AS374" i="14"/>
  <c r="B375" i="14"/>
  <c r="S375" i="14"/>
  <c r="W375" i="14"/>
  <c r="Z375" i="14"/>
  <c r="AB375" i="14"/>
  <c r="AF375" i="14"/>
  <c r="AG375" i="14"/>
  <c r="AI375" i="14"/>
  <c r="AK375" i="14"/>
  <c r="AN375" i="14"/>
  <c r="AP375" i="14"/>
  <c r="AS375" i="14"/>
  <c r="B376" i="14"/>
  <c r="S376" i="14"/>
  <c r="W376" i="14"/>
  <c r="Z376" i="14"/>
  <c r="AB376" i="14"/>
  <c r="AF376" i="14"/>
  <c r="AG376" i="14"/>
  <c r="AI376" i="14"/>
  <c r="AK376" i="14"/>
  <c r="AN376" i="14"/>
  <c r="AP376" i="14"/>
  <c r="AS376" i="14"/>
  <c r="B377" i="14"/>
  <c r="S377" i="14"/>
  <c r="W377" i="14"/>
  <c r="Z377" i="14"/>
  <c r="AB377" i="14"/>
  <c r="AF377" i="14"/>
  <c r="AG377" i="14"/>
  <c r="AI377" i="14"/>
  <c r="AK377" i="14"/>
  <c r="AN377" i="14"/>
  <c r="AP377" i="14"/>
  <c r="AS377" i="14"/>
  <c r="B378" i="14"/>
  <c r="S378" i="14"/>
  <c r="W378" i="14"/>
  <c r="Z378" i="14"/>
  <c r="AB378" i="14"/>
  <c r="AF378" i="14"/>
  <c r="AG378" i="14"/>
  <c r="AI378" i="14"/>
  <c r="AK378" i="14"/>
  <c r="AN378" i="14"/>
  <c r="AP378" i="14"/>
  <c r="AS378" i="14"/>
  <c r="B379" i="14"/>
  <c r="S379" i="14"/>
  <c r="W379" i="14"/>
  <c r="Z379" i="14"/>
  <c r="AB379" i="14"/>
  <c r="AF379" i="14"/>
  <c r="AG379" i="14"/>
  <c r="AI379" i="14"/>
  <c r="AK379" i="14"/>
  <c r="AN379" i="14"/>
  <c r="AP379" i="14"/>
  <c r="AS379" i="14"/>
  <c r="B380" i="14"/>
  <c r="S380" i="14"/>
  <c r="W380" i="14"/>
  <c r="Z380" i="14"/>
  <c r="AB380" i="14"/>
  <c r="AF380" i="14"/>
  <c r="AG380" i="14"/>
  <c r="AI380" i="14"/>
  <c r="AK380" i="14"/>
  <c r="AN380" i="14"/>
  <c r="AP380" i="14"/>
  <c r="AS380" i="14"/>
  <c r="B381" i="14"/>
  <c r="S381" i="14"/>
  <c r="W381" i="14"/>
  <c r="Z381" i="14"/>
  <c r="AB381" i="14"/>
  <c r="AF381" i="14"/>
  <c r="AG381" i="14"/>
  <c r="AI381" i="14"/>
  <c r="AK381" i="14"/>
  <c r="AN381" i="14"/>
  <c r="AP381" i="14"/>
  <c r="AS381" i="14"/>
  <c r="B382" i="14"/>
  <c r="S382" i="14"/>
  <c r="W382" i="14"/>
  <c r="Z382" i="14"/>
  <c r="AB382" i="14"/>
  <c r="AF382" i="14"/>
  <c r="AG382" i="14"/>
  <c r="AI382" i="14"/>
  <c r="AK382" i="14"/>
  <c r="AN382" i="14"/>
  <c r="AP382" i="14"/>
  <c r="AS382" i="14"/>
  <c r="B383" i="14"/>
  <c r="S383" i="14"/>
  <c r="W383" i="14"/>
  <c r="Z383" i="14"/>
  <c r="AB383" i="14"/>
  <c r="AF383" i="14"/>
  <c r="AG383" i="14"/>
  <c r="AI383" i="14"/>
  <c r="AK383" i="14"/>
  <c r="AN383" i="14"/>
  <c r="AP383" i="14"/>
  <c r="AS383" i="14"/>
  <c r="B384" i="14"/>
  <c r="S384" i="14"/>
  <c r="W384" i="14"/>
  <c r="Z384" i="14"/>
  <c r="AB384" i="14"/>
  <c r="AF384" i="14"/>
  <c r="AG384" i="14"/>
  <c r="AI384" i="14"/>
  <c r="AK384" i="14"/>
  <c r="AN384" i="14"/>
  <c r="AP384" i="14"/>
  <c r="AS384" i="14"/>
  <c r="B385" i="14"/>
  <c r="S385" i="14"/>
  <c r="W385" i="14"/>
  <c r="Z385" i="14"/>
  <c r="AB385" i="14"/>
  <c r="AF385" i="14"/>
  <c r="AG385" i="14"/>
  <c r="AI385" i="14"/>
  <c r="AK385" i="14"/>
  <c r="AN385" i="14"/>
  <c r="AP385" i="14"/>
  <c r="AS385" i="14"/>
  <c r="B386" i="14"/>
  <c r="S386" i="14"/>
  <c r="W386" i="14"/>
  <c r="Z386" i="14"/>
  <c r="AB386" i="14"/>
  <c r="AF386" i="14"/>
  <c r="AG386" i="14"/>
  <c r="AI386" i="14"/>
  <c r="AK386" i="14"/>
  <c r="AN386" i="14"/>
  <c r="AP386" i="14"/>
  <c r="AS386" i="14"/>
  <c r="B387" i="14"/>
  <c r="S387" i="14"/>
  <c r="W387" i="14"/>
  <c r="Z387" i="14"/>
  <c r="AB387" i="14"/>
  <c r="AF387" i="14"/>
  <c r="AG387" i="14"/>
  <c r="AI387" i="14"/>
  <c r="AK387" i="14"/>
  <c r="AN387" i="14"/>
  <c r="AP387" i="14"/>
  <c r="AS387" i="14"/>
  <c r="B388" i="14"/>
  <c r="S388" i="14"/>
  <c r="W388" i="14"/>
  <c r="Z388" i="14"/>
  <c r="AB388" i="14"/>
  <c r="AF388" i="14"/>
  <c r="AG388" i="14"/>
  <c r="AI388" i="14"/>
  <c r="AK388" i="14"/>
  <c r="AN388" i="14"/>
  <c r="AP388" i="14"/>
  <c r="AS388" i="14"/>
  <c r="B389" i="14"/>
  <c r="S389" i="14"/>
  <c r="W389" i="14"/>
  <c r="Z389" i="14"/>
  <c r="AB389" i="14"/>
  <c r="AF389" i="14"/>
  <c r="AG389" i="14"/>
  <c r="AI389" i="14"/>
  <c r="AK389" i="14"/>
  <c r="AN389" i="14"/>
  <c r="AP389" i="14"/>
  <c r="AS389" i="14"/>
  <c r="B390" i="14"/>
  <c r="S390" i="14"/>
  <c r="W390" i="14"/>
  <c r="Z390" i="14"/>
  <c r="AB390" i="14"/>
  <c r="AF390" i="14"/>
  <c r="AG390" i="14"/>
  <c r="AI390" i="14"/>
  <c r="AK390" i="14"/>
  <c r="AN390" i="14"/>
  <c r="AP390" i="14"/>
  <c r="AS390" i="14"/>
  <c r="B391" i="14"/>
  <c r="S391" i="14"/>
  <c r="W391" i="14"/>
  <c r="Z391" i="14"/>
  <c r="AB391" i="14"/>
  <c r="AF391" i="14"/>
  <c r="AG391" i="14"/>
  <c r="AI391" i="14"/>
  <c r="AK391" i="14"/>
  <c r="AN391" i="14"/>
  <c r="AP391" i="14"/>
  <c r="AS391" i="14"/>
  <c r="B392" i="14"/>
  <c r="S392" i="14"/>
  <c r="W392" i="14"/>
  <c r="Z392" i="14"/>
  <c r="AB392" i="14"/>
  <c r="AF392" i="14"/>
  <c r="AG392" i="14"/>
  <c r="AI392" i="14"/>
  <c r="AK392" i="14"/>
  <c r="AN392" i="14"/>
  <c r="AP392" i="14"/>
  <c r="AS392" i="14"/>
  <c r="B393" i="14"/>
  <c r="S393" i="14"/>
  <c r="W393" i="14"/>
  <c r="Z393" i="14"/>
  <c r="AB393" i="14"/>
  <c r="AF393" i="14"/>
  <c r="AG393" i="14"/>
  <c r="AI393" i="14"/>
  <c r="AK393" i="14"/>
  <c r="AN393" i="14"/>
  <c r="AP393" i="14"/>
  <c r="AS393" i="14"/>
  <c r="B394" i="14"/>
  <c r="S394" i="14"/>
  <c r="W394" i="14"/>
  <c r="Z394" i="14"/>
  <c r="AB394" i="14"/>
  <c r="AF394" i="14"/>
  <c r="AG394" i="14"/>
  <c r="AI394" i="14"/>
  <c r="AK394" i="14"/>
  <c r="AN394" i="14"/>
  <c r="AP394" i="14"/>
  <c r="AS394" i="14"/>
  <c r="B395" i="14"/>
  <c r="S395" i="14"/>
  <c r="W395" i="14"/>
  <c r="Z395" i="14"/>
  <c r="AB395" i="14"/>
  <c r="AF395" i="14"/>
  <c r="AG395" i="14"/>
  <c r="AI395" i="14"/>
  <c r="AK395" i="14"/>
  <c r="AN395" i="14"/>
  <c r="AP395" i="14"/>
  <c r="AS395" i="14"/>
  <c r="B396" i="14"/>
  <c r="S396" i="14"/>
  <c r="W396" i="14"/>
  <c r="Z396" i="14"/>
  <c r="AB396" i="14"/>
  <c r="AF396" i="14"/>
  <c r="AG396" i="14"/>
  <c r="AI396" i="14"/>
  <c r="AK396" i="14"/>
  <c r="AN396" i="14"/>
  <c r="AP396" i="14"/>
  <c r="AS396" i="14"/>
  <c r="B397" i="14"/>
  <c r="S397" i="14"/>
  <c r="W397" i="14"/>
  <c r="Z397" i="14"/>
  <c r="AB397" i="14"/>
  <c r="AF397" i="14"/>
  <c r="AG397" i="14"/>
  <c r="AI397" i="14"/>
  <c r="AK397" i="14"/>
  <c r="AN397" i="14"/>
  <c r="AP397" i="14"/>
  <c r="AS397" i="14"/>
  <c r="B398" i="14"/>
  <c r="S398" i="14"/>
  <c r="W398" i="14"/>
  <c r="Z398" i="14"/>
  <c r="AB398" i="14"/>
  <c r="AF398" i="14"/>
  <c r="AG398" i="14"/>
  <c r="AI398" i="14"/>
  <c r="AK398" i="14"/>
  <c r="AN398" i="14"/>
  <c r="AP398" i="14"/>
  <c r="AS398" i="14"/>
  <c r="B399" i="14"/>
  <c r="S399" i="14"/>
  <c r="W399" i="14"/>
  <c r="Z399" i="14"/>
  <c r="AB399" i="14"/>
  <c r="AF399" i="14"/>
  <c r="AG399" i="14"/>
  <c r="AI399" i="14"/>
  <c r="AK399" i="14"/>
  <c r="AN399" i="14"/>
  <c r="AP399" i="14"/>
  <c r="AS399" i="14"/>
  <c r="B400" i="14"/>
  <c r="S400" i="14"/>
  <c r="W400" i="14"/>
  <c r="Z400" i="14"/>
  <c r="AB400" i="14"/>
  <c r="AF400" i="14"/>
  <c r="AG400" i="14"/>
  <c r="AI400" i="14"/>
  <c r="AK400" i="14"/>
  <c r="AN400" i="14"/>
  <c r="AP400" i="14"/>
  <c r="AS400" i="14"/>
  <c r="B401" i="14"/>
  <c r="S401" i="14"/>
  <c r="W401" i="14"/>
  <c r="Z401" i="14"/>
  <c r="AB401" i="14"/>
  <c r="AF401" i="14"/>
  <c r="AG401" i="14"/>
  <c r="AI401" i="14"/>
  <c r="AK401" i="14"/>
  <c r="AN401" i="14"/>
  <c r="AP401" i="14"/>
  <c r="AS401" i="14"/>
  <c r="B402" i="14"/>
  <c r="S402" i="14"/>
  <c r="W402" i="14"/>
  <c r="Z402" i="14"/>
  <c r="AB402" i="14"/>
  <c r="AF402" i="14"/>
  <c r="AG402" i="14"/>
  <c r="AI402" i="14"/>
  <c r="AK402" i="14"/>
  <c r="AN402" i="14"/>
  <c r="AP402" i="14"/>
  <c r="AS402" i="14"/>
  <c r="B403" i="14"/>
  <c r="S403" i="14"/>
  <c r="W403" i="14"/>
  <c r="Z403" i="14"/>
  <c r="AB403" i="14"/>
  <c r="AF403" i="14"/>
  <c r="AG403" i="14"/>
  <c r="AI403" i="14"/>
  <c r="AK403" i="14"/>
  <c r="AN403" i="14"/>
  <c r="AP403" i="14"/>
  <c r="AS403" i="14"/>
  <c r="B404" i="14"/>
  <c r="S404" i="14"/>
  <c r="W404" i="14"/>
  <c r="Z404" i="14"/>
  <c r="AB404" i="14"/>
  <c r="AF404" i="14"/>
  <c r="AG404" i="14"/>
  <c r="AI404" i="14"/>
  <c r="AK404" i="14"/>
  <c r="AN404" i="14"/>
  <c r="AP404" i="14"/>
  <c r="AS404" i="14"/>
  <c r="B405" i="14"/>
  <c r="S405" i="14"/>
  <c r="W405" i="14"/>
  <c r="Z405" i="14"/>
  <c r="AB405" i="14"/>
  <c r="AF405" i="14"/>
  <c r="AG405" i="14"/>
  <c r="AI405" i="14"/>
  <c r="AK405" i="14"/>
  <c r="AN405" i="14"/>
  <c r="AP405" i="14"/>
  <c r="AS405" i="14"/>
  <c r="B406" i="14"/>
  <c r="S406" i="14"/>
  <c r="W406" i="14"/>
  <c r="Z406" i="14"/>
  <c r="AB406" i="14"/>
  <c r="AF406" i="14"/>
  <c r="AG406" i="14"/>
  <c r="AI406" i="14"/>
  <c r="AK406" i="14"/>
  <c r="AN406" i="14"/>
  <c r="AP406" i="14"/>
  <c r="AS406" i="14"/>
  <c r="B407" i="14"/>
  <c r="S407" i="14"/>
  <c r="W407" i="14"/>
  <c r="Z407" i="14"/>
  <c r="AB407" i="14"/>
  <c r="AF407" i="14"/>
  <c r="AG407" i="14"/>
  <c r="AI407" i="14"/>
  <c r="AK407" i="14"/>
  <c r="AN407" i="14"/>
  <c r="AP407" i="14"/>
  <c r="AS407" i="14"/>
  <c r="B408" i="14"/>
  <c r="S408" i="14"/>
  <c r="W408" i="14"/>
  <c r="Z408" i="14"/>
  <c r="AB408" i="14"/>
  <c r="AF408" i="14"/>
  <c r="AG408" i="14"/>
  <c r="AI408" i="14"/>
  <c r="AK408" i="14"/>
  <c r="AN408" i="14"/>
  <c r="AP408" i="14"/>
  <c r="AS408" i="14"/>
  <c r="B409" i="14"/>
  <c r="S409" i="14"/>
  <c r="W409" i="14"/>
  <c r="Z409" i="14"/>
  <c r="AB409" i="14"/>
  <c r="AF409" i="14"/>
  <c r="AG409" i="14"/>
  <c r="AI409" i="14"/>
  <c r="AK409" i="14"/>
  <c r="AN409" i="14"/>
  <c r="AP409" i="14"/>
  <c r="AS409" i="14"/>
  <c r="B410" i="14"/>
  <c r="S410" i="14"/>
  <c r="W410" i="14"/>
  <c r="Z410" i="14"/>
  <c r="AB410" i="14"/>
  <c r="AF410" i="14"/>
  <c r="AG410" i="14"/>
  <c r="AI410" i="14"/>
  <c r="AK410" i="14"/>
  <c r="AN410" i="14"/>
  <c r="AP410" i="14"/>
  <c r="AS410" i="14"/>
  <c r="B411" i="14"/>
  <c r="S411" i="14"/>
  <c r="W411" i="14"/>
  <c r="Z411" i="14"/>
  <c r="AB411" i="14"/>
  <c r="AF411" i="14"/>
  <c r="AG411" i="14"/>
  <c r="AI411" i="14"/>
  <c r="AK411" i="14"/>
  <c r="AN411" i="14"/>
  <c r="AP411" i="14"/>
  <c r="AS411" i="14"/>
  <c r="B412" i="14"/>
  <c r="S412" i="14"/>
  <c r="W412" i="14"/>
  <c r="Z412" i="14"/>
  <c r="AB412" i="14"/>
  <c r="AF412" i="14"/>
  <c r="AG412" i="14"/>
  <c r="AI412" i="14"/>
  <c r="AK412" i="14"/>
  <c r="AN412" i="14"/>
  <c r="AP412" i="14"/>
  <c r="AS412" i="14"/>
  <c r="B413" i="14"/>
  <c r="S413" i="14"/>
  <c r="W413" i="14"/>
  <c r="Z413" i="14"/>
  <c r="AB413" i="14"/>
  <c r="AF413" i="14"/>
  <c r="AG413" i="14"/>
  <c r="AI413" i="14"/>
  <c r="AK413" i="14"/>
  <c r="AN413" i="14"/>
  <c r="AP413" i="14"/>
  <c r="AS413" i="14"/>
  <c r="B414" i="14"/>
  <c r="S414" i="14"/>
  <c r="W414" i="14"/>
  <c r="Z414" i="14"/>
  <c r="AB414" i="14"/>
  <c r="AF414" i="14"/>
  <c r="AG414" i="14"/>
  <c r="AI414" i="14"/>
  <c r="AK414" i="14"/>
  <c r="AN414" i="14"/>
  <c r="AP414" i="14"/>
  <c r="AS414" i="14"/>
  <c r="B415" i="14"/>
  <c r="S415" i="14"/>
  <c r="W415" i="14"/>
  <c r="Z415" i="14"/>
  <c r="AB415" i="14"/>
  <c r="AF415" i="14"/>
  <c r="AG415" i="14"/>
  <c r="AI415" i="14"/>
  <c r="AK415" i="14"/>
  <c r="AN415" i="14"/>
  <c r="AP415" i="14"/>
  <c r="AS415" i="14"/>
  <c r="B416" i="14"/>
  <c r="S416" i="14"/>
  <c r="W416" i="14"/>
  <c r="Z416" i="14"/>
  <c r="AB416" i="14"/>
  <c r="AF416" i="14"/>
  <c r="AG416" i="14"/>
  <c r="AI416" i="14"/>
  <c r="AK416" i="14"/>
  <c r="AN416" i="14"/>
  <c r="AP416" i="14"/>
  <c r="AS416" i="14"/>
  <c r="B417" i="14"/>
  <c r="S417" i="14"/>
  <c r="W417" i="14"/>
  <c r="Z417" i="14"/>
  <c r="AB417" i="14"/>
  <c r="AF417" i="14"/>
  <c r="AG417" i="14"/>
  <c r="AI417" i="14"/>
  <c r="AK417" i="14"/>
  <c r="AN417" i="14"/>
  <c r="AP417" i="14"/>
  <c r="AS417" i="14"/>
  <c r="B418" i="14"/>
  <c r="S418" i="14"/>
  <c r="W418" i="14"/>
  <c r="Z418" i="14"/>
  <c r="AB418" i="14"/>
  <c r="AF418" i="14"/>
  <c r="AG418" i="14"/>
  <c r="AI418" i="14"/>
  <c r="AK418" i="14"/>
  <c r="AN418" i="14"/>
  <c r="AP418" i="14"/>
  <c r="AS418" i="14"/>
  <c r="B419" i="14"/>
  <c r="S419" i="14"/>
  <c r="W419" i="14"/>
  <c r="Z419" i="14"/>
  <c r="AB419" i="14"/>
  <c r="AF419" i="14"/>
  <c r="AG419" i="14"/>
  <c r="AI419" i="14"/>
  <c r="AK419" i="14"/>
  <c r="AN419" i="14"/>
  <c r="AP419" i="14"/>
  <c r="AS419" i="14"/>
  <c r="B420" i="14"/>
  <c r="S420" i="14"/>
  <c r="W420" i="14"/>
  <c r="Z420" i="14"/>
  <c r="AB420" i="14"/>
  <c r="AF420" i="14"/>
  <c r="AG420" i="14"/>
  <c r="AI420" i="14"/>
  <c r="AK420" i="14"/>
  <c r="AN420" i="14"/>
  <c r="AP420" i="14"/>
  <c r="AS420" i="14"/>
  <c r="B421" i="14"/>
  <c r="S421" i="14"/>
  <c r="W421" i="14"/>
  <c r="Z421" i="14"/>
  <c r="AB421" i="14"/>
  <c r="AF421" i="14"/>
  <c r="AG421" i="14"/>
  <c r="AI421" i="14"/>
  <c r="AK421" i="14"/>
  <c r="AN421" i="14"/>
  <c r="AP421" i="14"/>
  <c r="AS421" i="14"/>
  <c r="B422" i="14"/>
  <c r="S422" i="14"/>
  <c r="W422" i="14"/>
  <c r="Z422" i="14"/>
  <c r="AB422" i="14"/>
  <c r="AF422" i="14"/>
  <c r="AG422" i="14"/>
  <c r="AI422" i="14"/>
  <c r="AK422" i="14"/>
  <c r="AN422" i="14"/>
  <c r="AP422" i="14"/>
  <c r="AS422" i="14"/>
  <c r="B423" i="14"/>
  <c r="S423" i="14"/>
  <c r="W423" i="14"/>
  <c r="Z423" i="14"/>
  <c r="AB423" i="14"/>
  <c r="AF423" i="14"/>
  <c r="AG423" i="14"/>
  <c r="AI423" i="14"/>
  <c r="AK423" i="14"/>
  <c r="AN423" i="14"/>
  <c r="AP423" i="14"/>
  <c r="AS423" i="14"/>
  <c r="B424" i="14"/>
  <c r="S424" i="14"/>
  <c r="W424" i="14"/>
  <c r="Z424" i="14"/>
  <c r="AB424" i="14"/>
  <c r="AF424" i="14"/>
  <c r="AG424" i="14"/>
  <c r="AI424" i="14"/>
  <c r="AK424" i="14"/>
  <c r="AN424" i="14"/>
  <c r="AP424" i="14"/>
  <c r="AS424" i="14"/>
  <c r="B425" i="14"/>
  <c r="S425" i="14"/>
  <c r="W425" i="14"/>
  <c r="Z425" i="14"/>
  <c r="AB425" i="14"/>
  <c r="AF425" i="14"/>
  <c r="AG425" i="14"/>
  <c r="AI425" i="14"/>
  <c r="AK425" i="14"/>
  <c r="AN425" i="14"/>
  <c r="AP425" i="14"/>
  <c r="AS425" i="14"/>
  <c r="B426" i="14"/>
  <c r="S426" i="14"/>
  <c r="W426" i="14"/>
  <c r="Z426" i="14"/>
  <c r="AB426" i="14"/>
  <c r="AF426" i="14"/>
  <c r="AG426" i="14"/>
  <c r="AI426" i="14"/>
  <c r="AK426" i="14"/>
  <c r="AN426" i="14"/>
  <c r="AP426" i="14"/>
  <c r="AS426" i="14"/>
  <c r="B427" i="14"/>
  <c r="S427" i="14"/>
  <c r="W427" i="14"/>
  <c r="Z427" i="14"/>
  <c r="AB427" i="14"/>
  <c r="AF427" i="14"/>
  <c r="AG427" i="14"/>
  <c r="AI427" i="14"/>
  <c r="AK427" i="14"/>
  <c r="AN427" i="14"/>
  <c r="AP427" i="14"/>
  <c r="AS427" i="14"/>
  <c r="B428" i="14"/>
  <c r="S428" i="14"/>
  <c r="W428" i="14"/>
  <c r="Z428" i="14"/>
  <c r="AB428" i="14"/>
  <c r="AF428" i="14"/>
  <c r="AG428" i="14"/>
  <c r="AI428" i="14"/>
  <c r="AK428" i="14"/>
  <c r="AN428" i="14"/>
  <c r="AP428" i="14"/>
  <c r="AS428" i="14"/>
  <c r="B429" i="14"/>
  <c r="S429" i="14"/>
  <c r="W429" i="14"/>
  <c r="Z429" i="14"/>
  <c r="AB429" i="14"/>
  <c r="AF429" i="14"/>
  <c r="AG429" i="14"/>
  <c r="AI429" i="14"/>
  <c r="AK429" i="14"/>
  <c r="AN429" i="14"/>
  <c r="AP429" i="14"/>
  <c r="AS429" i="14"/>
  <c r="B430" i="14"/>
  <c r="S430" i="14"/>
  <c r="W430" i="14"/>
  <c r="Z430" i="14"/>
  <c r="AB430" i="14"/>
  <c r="AF430" i="14"/>
  <c r="AG430" i="14"/>
  <c r="AI430" i="14"/>
  <c r="AK430" i="14"/>
  <c r="AN430" i="14"/>
  <c r="AP430" i="14"/>
  <c r="AS430" i="14"/>
  <c r="B431" i="14"/>
  <c r="S431" i="14"/>
  <c r="W431" i="14"/>
  <c r="Z431" i="14"/>
  <c r="AB431" i="14"/>
  <c r="AF431" i="14"/>
  <c r="AG431" i="14"/>
  <c r="AI431" i="14"/>
  <c r="AK431" i="14"/>
  <c r="AN431" i="14"/>
  <c r="AP431" i="14"/>
  <c r="AS431" i="14"/>
  <c r="B432" i="14"/>
  <c r="S432" i="14"/>
  <c r="W432" i="14"/>
  <c r="Z432" i="14"/>
  <c r="AB432" i="14"/>
  <c r="AF432" i="14"/>
  <c r="AG432" i="14"/>
  <c r="AI432" i="14"/>
  <c r="AK432" i="14"/>
  <c r="AN432" i="14"/>
  <c r="AP432" i="14"/>
  <c r="AS432" i="14"/>
  <c r="B433" i="14"/>
  <c r="S433" i="14"/>
  <c r="W433" i="14"/>
  <c r="Z433" i="14"/>
  <c r="AB433" i="14"/>
  <c r="AF433" i="14"/>
  <c r="AG433" i="14"/>
  <c r="AI433" i="14"/>
  <c r="AK433" i="14"/>
  <c r="AN433" i="14"/>
  <c r="AP433" i="14"/>
  <c r="AS433" i="14"/>
  <c r="B434" i="14"/>
  <c r="S434" i="14"/>
  <c r="W434" i="14"/>
  <c r="Z434" i="14"/>
  <c r="AB434" i="14"/>
  <c r="AF434" i="14"/>
  <c r="AG434" i="14"/>
  <c r="AI434" i="14"/>
  <c r="AK434" i="14"/>
  <c r="AN434" i="14"/>
  <c r="AP434" i="14"/>
  <c r="AS434" i="14"/>
  <c r="B435" i="14"/>
  <c r="S435" i="14"/>
  <c r="W435" i="14"/>
  <c r="Z435" i="14"/>
  <c r="AB435" i="14"/>
  <c r="AF435" i="14"/>
  <c r="AG435" i="14"/>
  <c r="AI435" i="14"/>
  <c r="AK435" i="14"/>
  <c r="AN435" i="14"/>
  <c r="AP435" i="14"/>
  <c r="AS435" i="14"/>
  <c r="B436" i="14"/>
  <c r="S436" i="14"/>
  <c r="W436" i="14"/>
  <c r="Z436" i="14"/>
  <c r="AB436" i="14"/>
  <c r="AF436" i="14"/>
  <c r="AG436" i="14"/>
  <c r="AI436" i="14"/>
  <c r="AK436" i="14"/>
  <c r="AN436" i="14"/>
  <c r="AP436" i="14"/>
  <c r="AS436" i="14"/>
  <c r="B437" i="14"/>
  <c r="S437" i="14"/>
  <c r="W437" i="14"/>
  <c r="Z437" i="14"/>
  <c r="AB437" i="14"/>
  <c r="AF437" i="14"/>
  <c r="AG437" i="14"/>
  <c r="AI437" i="14"/>
  <c r="AK437" i="14"/>
  <c r="AN437" i="14"/>
  <c r="AP437" i="14"/>
  <c r="AS437" i="14"/>
  <c r="B438" i="14"/>
  <c r="S438" i="14"/>
  <c r="W438" i="14"/>
  <c r="Z438" i="14"/>
  <c r="AB438" i="14"/>
  <c r="AF438" i="14"/>
  <c r="AG438" i="14"/>
  <c r="AI438" i="14"/>
  <c r="AK438" i="14"/>
  <c r="AN438" i="14"/>
  <c r="AP438" i="14"/>
  <c r="AS438" i="14"/>
  <c r="B439" i="14"/>
  <c r="S439" i="14"/>
  <c r="W439" i="14"/>
  <c r="Z439" i="14"/>
  <c r="AB439" i="14"/>
  <c r="AF439" i="14"/>
  <c r="AG439" i="14"/>
  <c r="AI439" i="14"/>
  <c r="AK439" i="14"/>
  <c r="AN439" i="14"/>
  <c r="AP439" i="14"/>
  <c r="AS439" i="14"/>
  <c r="B440" i="14"/>
  <c r="S440" i="14"/>
  <c r="W440" i="14"/>
  <c r="Z440" i="14"/>
  <c r="AB440" i="14"/>
  <c r="AF440" i="14"/>
  <c r="AG440" i="14"/>
  <c r="AI440" i="14"/>
  <c r="AK440" i="14"/>
  <c r="AN440" i="14"/>
  <c r="AP440" i="14"/>
  <c r="AS440" i="14"/>
  <c r="B441" i="14"/>
  <c r="S441" i="14"/>
  <c r="W441" i="14"/>
  <c r="Z441" i="14"/>
  <c r="AB441" i="14"/>
  <c r="AF441" i="14"/>
  <c r="AG441" i="14"/>
  <c r="AI441" i="14"/>
  <c r="AK441" i="14"/>
  <c r="AN441" i="14"/>
  <c r="AP441" i="14"/>
  <c r="AS441" i="14"/>
  <c r="B442" i="14"/>
  <c r="S442" i="14"/>
  <c r="W442" i="14"/>
  <c r="Z442" i="14"/>
  <c r="AB442" i="14"/>
  <c r="AF442" i="14"/>
  <c r="AG442" i="14"/>
  <c r="AI442" i="14"/>
  <c r="AK442" i="14"/>
  <c r="AN442" i="14"/>
  <c r="AP442" i="14"/>
  <c r="AS442" i="14"/>
  <c r="B443" i="14"/>
  <c r="S443" i="14"/>
  <c r="W443" i="14"/>
  <c r="Z443" i="14"/>
  <c r="AB443" i="14"/>
  <c r="AF443" i="14"/>
  <c r="AG443" i="14"/>
  <c r="AI443" i="14"/>
  <c r="AK443" i="14"/>
  <c r="AN443" i="14"/>
  <c r="AP443" i="14"/>
  <c r="AS443" i="14"/>
  <c r="B444" i="14"/>
  <c r="S444" i="14"/>
  <c r="W444" i="14"/>
  <c r="Z444" i="14"/>
  <c r="AB444" i="14"/>
  <c r="AF444" i="14"/>
  <c r="AG444" i="14"/>
  <c r="AI444" i="14"/>
  <c r="AK444" i="14"/>
  <c r="AN444" i="14"/>
  <c r="AP444" i="14"/>
  <c r="AS444" i="14"/>
  <c r="B445" i="14"/>
  <c r="S445" i="14"/>
  <c r="W445" i="14"/>
  <c r="Z445" i="14"/>
  <c r="AB445" i="14"/>
  <c r="AF445" i="14"/>
  <c r="AG445" i="14"/>
  <c r="AI445" i="14"/>
  <c r="AK445" i="14"/>
  <c r="AN445" i="14"/>
  <c r="AP445" i="14"/>
  <c r="AS445" i="14"/>
  <c r="B446" i="14"/>
  <c r="S446" i="14"/>
  <c r="W446" i="14"/>
  <c r="Z446" i="14"/>
  <c r="AB446" i="14"/>
  <c r="AF446" i="14"/>
  <c r="AG446" i="14"/>
  <c r="AI446" i="14"/>
  <c r="AK446" i="14"/>
  <c r="AN446" i="14"/>
  <c r="AP446" i="14"/>
  <c r="AS446" i="14"/>
  <c r="B447" i="14"/>
  <c r="S447" i="14"/>
  <c r="W447" i="14"/>
  <c r="Z447" i="14"/>
  <c r="AB447" i="14"/>
  <c r="AF447" i="14"/>
  <c r="AG447" i="14"/>
  <c r="AI447" i="14"/>
  <c r="AK447" i="14"/>
  <c r="AN447" i="14"/>
  <c r="AP447" i="14"/>
  <c r="AS447" i="14"/>
  <c r="B448" i="14"/>
  <c r="S448" i="14"/>
  <c r="W448" i="14"/>
  <c r="Z448" i="14"/>
  <c r="AB448" i="14"/>
  <c r="AF448" i="14"/>
  <c r="AG448" i="14"/>
  <c r="AI448" i="14"/>
  <c r="AK448" i="14"/>
  <c r="AN448" i="14"/>
  <c r="AP448" i="14"/>
  <c r="AS448" i="14"/>
  <c r="B449" i="14"/>
  <c r="S449" i="14"/>
  <c r="W449" i="14"/>
  <c r="Z449" i="14"/>
  <c r="AB449" i="14"/>
  <c r="AF449" i="14"/>
  <c r="AG449" i="14"/>
  <c r="AI449" i="14"/>
  <c r="AK449" i="14"/>
  <c r="AN449" i="14"/>
  <c r="AP449" i="14"/>
  <c r="AS449" i="14"/>
  <c r="B450" i="14"/>
  <c r="S450" i="14"/>
  <c r="W450" i="14"/>
  <c r="Z450" i="14"/>
  <c r="AB450" i="14"/>
  <c r="AF450" i="14"/>
  <c r="AG450" i="14"/>
  <c r="AI450" i="14"/>
  <c r="AK450" i="14"/>
  <c r="AN450" i="14"/>
  <c r="AP450" i="14"/>
  <c r="AS450" i="14"/>
  <c r="B451" i="14"/>
  <c r="S451" i="14"/>
  <c r="W451" i="14"/>
  <c r="Z451" i="14"/>
  <c r="AB451" i="14"/>
  <c r="AF451" i="14"/>
  <c r="AG451" i="14"/>
  <c r="AI451" i="14"/>
  <c r="AK451" i="14"/>
  <c r="AN451" i="14"/>
  <c r="AP451" i="14"/>
  <c r="AS451" i="14"/>
  <c r="B452" i="14"/>
  <c r="S452" i="14"/>
  <c r="W452" i="14"/>
  <c r="Z452" i="14"/>
  <c r="AB452" i="14"/>
  <c r="AF452" i="14"/>
  <c r="AG452" i="14"/>
  <c r="AI452" i="14"/>
  <c r="AK452" i="14"/>
  <c r="AN452" i="14"/>
  <c r="AP452" i="14"/>
  <c r="AS452" i="14"/>
  <c r="B453" i="14"/>
  <c r="S453" i="14"/>
  <c r="W453" i="14"/>
  <c r="Z453" i="14"/>
  <c r="AB453" i="14"/>
  <c r="AF453" i="14"/>
  <c r="AG453" i="14"/>
  <c r="AI453" i="14"/>
  <c r="AK453" i="14"/>
  <c r="AN453" i="14"/>
  <c r="AP453" i="14"/>
  <c r="AS453" i="14"/>
  <c r="B454" i="14"/>
  <c r="S454" i="14"/>
  <c r="W454" i="14"/>
  <c r="Z454" i="14"/>
  <c r="AB454" i="14"/>
  <c r="AF454" i="14"/>
  <c r="AG454" i="14"/>
  <c r="AI454" i="14"/>
  <c r="AK454" i="14"/>
  <c r="AN454" i="14"/>
  <c r="AP454" i="14"/>
  <c r="AS454" i="14"/>
  <c r="B455" i="14"/>
  <c r="S455" i="14"/>
  <c r="W455" i="14"/>
  <c r="Z455" i="14"/>
  <c r="AB455" i="14"/>
  <c r="AF455" i="14"/>
  <c r="AG455" i="14"/>
  <c r="AI455" i="14"/>
  <c r="AK455" i="14"/>
  <c r="AN455" i="14"/>
  <c r="AP455" i="14"/>
  <c r="AS455" i="14"/>
  <c r="B456" i="14"/>
  <c r="S456" i="14"/>
  <c r="W456" i="14"/>
  <c r="Z456" i="14"/>
  <c r="AB456" i="14"/>
  <c r="AF456" i="14"/>
  <c r="AG456" i="14"/>
  <c r="AI456" i="14"/>
  <c r="AK456" i="14"/>
  <c r="AN456" i="14"/>
  <c r="AP456" i="14"/>
  <c r="AS456" i="14"/>
  <c r="B457" i="14"/>
  <c r="S457" i="14"/>
  <c r="W457" i="14"/>
  <c r="Z457" i="14"/>
  <c r="AB457" i="14"/>
  <c r="AF457" i="14"/>
  <c r="AG457" i="14"/>
  <c r="AI457" i="14"/>
  <c r="AK457" i="14"/>
  <c r="AN457" i="14"/>
  <c r="AP457" i="14"/>
  <c r="AS457" i="14"/>
  <c r="B458" i="14"/>
  <c r="S458" i="14"/>
  <c r="W458" i="14"/>
  <c r="Z458" i="14"/>
  <c r="AB458" i="14"/>
  <c r="AF458" i="14"/>
  <c r="AG458" i="14"/>
  <c r="AI458" i="14"/>
  <c r="AK458" i="14"/>
  <c r="AN458" i="14"/>
  <c r="AP458" i="14"/>
  <c r="AS458" i="14"/>
  <c r="B459" i="14"/>
  <c r="S459" i="14"/>
  <c r="W459" i="14"/>
  <c r="Z459" i="14"/>
  <c r="AB459" i="14"/>
  <c r="AF459" i="14"/>
  <c r="AG459" i="14"/>
  <c r="AI459" i="14"/>
  <c r="AK459" i="14"/>
  <c r="AN459" i="14"/>
  <c r="AP459" i="14"/>
  <c r="AS459" i="14"/>
  <c r="B460" i="14"/>
  <c r="S460" i="14"/>
  <c r="W460" i="14"/>
  <c r="Z460" i="14"/>
  <c r="AB460" i="14"/>
  <c r="AF460" i="14"/>
  <c r="AG460" i="14"/>
  <c r="AI460" i="14"/>
  <c r="AK460" i="14"/>
  <c r="AN460" i="14"/>
  <c r="AP460" i="14"/>
  <c r="AS460" i="14"/>
  <c r="B461" i="14"/>
  <c r="S461" i="14"/>
  <c r="W461" i="14"/>
  <c r="Z461" i="14"/>
  <c r="AB461" i="14"/>
  <c r="AF461" i="14"/>
  <c r="AG461" i="14"/>
  <c r="AI461" i="14"/>
  <c r="AK461" i="14"/>
  <c r="AN461" i="14"/>
  <c r="AP461" i="14"/>
  <c r="AS461" i="14"/>
  <c r="B462" i="14"/>
  <c r="S462" i="14"/>
  <c r="W462" i="14"/>
  <c r="Z462" i="14"/>
  <c r="AB462" i="14"/>
  <c r="AF462" i="14"/>
  <c r="AG462" i="14"/>
  <c r="AI462" i="14"/>
  <c r="AK462" i="14"/>
  <c r="AN462" i="14"/>
  <c r="AP462" i="14"/>
  <c r="AS462" i="14"/>
  <c r="B463" i="14"/>
  <c r="S463" i="14"/>
  <c r="W463" i="14"/>
  <c r="Z463" i="14"/>
  <c r="AB463" i="14"/>
  <c r="AF463" i="14"/>
  <c r="AG463" i="14"/>
  <c r="AI463" i="14"/>
  <c r="AK463" i="14"/>
  <c r="AN463" i="14"/>
  <c r="AP463" i="14"/>
  <c r="AS463" i="14"/>
  <c r="B464" i="14"/>
  <c r="S464" i="14"/>
  <c r="W464" i="14"/>
  <c r="Z464" i="14"/>
  <c r="AB464" i="14"/>
  <c r="AF464" i="14"/>
  <c r="AG464" i="14"/>
  <c r="AI464" i="14"/>
  <c r="AK464" i="14"/>
  <c r="AN464" i="14"/>
  <c r="AP464" i="14"/>
  <c r="AS464" i="14"/>
  <c r="B465" i="14"/>
  <c r="S465" i="14"/>
  <c r="W465" i="14"/>
  <c r="Z465" i="14"/>
  <c r="AB465" i="14"/>
  <c r="AF465" i="14"/>
  <c r="AG465" i="14"/>
  <c r="AI465" i="14"/>
  <c r="AK465" i="14"/>
  <c r="AN465" i="14"/>
  <c r="AP465" i="14"/>
  <c r="AS465" i="14"/>
  <c r="B466" i="14"/>
  <c r="S466" i="14"/>
  <c r="W466" i="14"/>
  <c r="Z466" i="14"/>
  <c r="AB466" i="14"/>
  <c r="AF466" i="14"/>
  <c r="AG466" i="14"/>
  <c r="AI466" i="14"/>
  <c r="AK466" i="14"/>
  <c r="AN466" i="14"/>
  <c r="AP466" i="14"/>
  <c r="AS466" i="14"/>
  <c r="B467" i="14"/>
  <c r="S467" i="14"/>
  <c r="W467" i="14"/>
  <c r="Z467" i="14"/>
  <c r="AB467" i="14"/>
  <c r="AF467" i="14"/>
  <c r="AG467" i="14"/>
  <c r="AI467" i="14"/>
  <c r="AK467" i="14"/>
  <c r="AN467" i="14"/>
  <c r="AP467" i="14"/>
  <c r="AS467" i="14"/>
  <c r="B468" i="14"/>
  <c r="S468" i="14"/>
  <c r="W468" i="14"/>
  <c r="Z468" i="14"/>
  <c r="AB468" i="14"/>
  <c r="AF468" i="14"/>
  <c r="AG468" i="14"/>
  <c r="AI468" i="14"/>
  <c r="AK468" i="14"/>
  <c r="AN468" i="14"/>
  <c r="AP468" i="14"/>
  <c r="AS468" i="14"/>
  <c r="B469" i="14"/>
  <c r="S469" i="14"/>
  <c r="W469" i="14"/>
  <c r="Z469" i="14"/>
  <c r="AB469" i="14"/>
  <c r="AF469" i="14"/>
  <c r="AG469" i="14"/>
  <c r="AI469" i="14"/>
  <c r="AK469" i="14"/>
  <c r="AN469" i="14"/>
  <c r="AP469" i="14"/>
  <c r="AS469" i="14"/>
  <c r="B470" i="14"/>
  <c r="S470" i="14"/>
  <c r="W470" i="14"/>
  <c r="Z470" i="14"/>
  <c r="AB470" i="14"/>
  <c r="AF470" i="14"/>
  <c r="AG470" i="14"/>
  <c r="AI470" i="14"/>
  <c r="AK470" i="14"/>
  <c r="AN470" i="14"/>
  <c r="AP470" i="14"/>
  <c r="AS470" i="14"/>
  <c r="B471" i="14"/>
  <c r="S471" i="14"/>
  <c r="W471" i="14"/>
  <c r="Z471" i="14"/>
  <c r="AB471" i="14"/>
  <c r="AF471" i="14"/>
  <c r="AG471" i="14"/>
  <c r="AI471" i="14"/>
  <c r="AK471" i="14"/>
  <c r="AN471" i="14"/>
  <c r="AP471" i="14"/>
  <c r="AS471" i="14"/>
  <c r="B472" i="14"/>
  <c r="S472" i="14"/>
  <c r="W472" i="14"/>
  <c r="Z472" i="14"/>
  <c r="AB472" i="14"/>
  <c r="AF472" i="14"/>
  <c r="AG472" i="14"/>
  <c r="AI472" i="14"/>
  <c r="AK472" i="14"/>
  <c r="AN472" i="14"/>
  <c r="AP472" i="14"/>
  <c r="AS472" i="14"/>
  <c r="B473" i="14"/>
  <c r="S473" i="14"/>
  <c r="W473" i="14"/>
  <c r="Z473" i="14"/>
  <c r="AB473" i="14"/>
  <c r="AF473" i="14"/>
  <c r="AG473" i="14"/>
  <c r="AI473" i="14"/>
  <c r="AK473" i="14"/>
  <c r="AN473" i="14"/>
  <c r="AP473" i="14"/>
  <c r="AS473" i="14"/>
  <c r="B474" i="14"/>
  <c r="S474" i="14"/>
  <c r="W474" i="14"/>
  <c r="Z474" i="14"/>
  <c r="AB474" i="14"/>
  <c r="AF474" i="14"/>
  <c r="AG474" i="14"/>
  <c r="AI474" i="14"/>
  <c r="AK474" i="14"/>
  <c r="AN474" i="14"/>
  <c r="AP474" i="14"/>
  <c r="AS474" i="14"/>
  <c r="B475" i="14"/>
  <c r="S475" i="14"/>
  <c r="W475" i="14"/>
  <c r="Z475" i="14"/>
  <c r="AB475" i="14"/>
  <c r="AF475" i="14"/>
  <c r="AG475" i="14"/>
  <c r="AI475" i="14"/>
  <c r="AK475" i="14"/>
  <c r="AN475" i="14"/>
  <c r="AP475" i="14"/>
  <c r="AS475" i="14"/>
  <c r="B476" i="14"/>
  <c r="S476" i="14"/>
  <c r="W476" i="14"/>
  <c r="Z476" i="14"/>
  <c r="AB476" i="14"/>
  <c r="AF476" i="14"/>
  <c r="AG476" i="14"/>
  <c r="AI476" i="14"/>
  <c r="AK476" i="14"/>
  <c r="AN476" i="14"/>
  <c r="AP476" i="14"/>
  <c r="AS476" i="14"/>
  <c r="B477" i="14"/>
  <c r="S477" i="14"/>
  <c r="W477" i="14"/>
  <c r="Z477" i="14"/>
  <c r="AB477" i="14"/>
  <c r="AF477" i="14"/>
  <c r="AG477" i="14"/>
  <c r="AI477" i="14"/>
  <c r="AK477" i="14"/>
  <c r="AN477" i="14"/>
  <c r="AP477" i="14"/>
  <c r="AS477" i="14"/>
  <c r="B478" i="14"/>
  <c r="S478" i="14"/>
  <c r="W478" i="14"/>
  <c r="Z478" i="14"/>
  <c r="AB478" i="14"/>
  <c r="AF478" i="14"/>
  <c r="AG478" i="14"/>
  <c r="AI478" i="14"/>
  <c r="AK478" i="14"/>
  <c r="AN478" i="14"/>
  <c r="AP478" i="14"/>
  <c r="AS478" i="14"/>
  <c r="B479" i="14"/>
  <c r="S479" i="14"/>
  <c r="W479" i="14"/>
  <c r="Z479" i="14"/>
  <c r="AB479" i="14"/>
  <c r="AF479" i="14"/>
  <c r="AG479" i="14"/>
  <c r="AI479" i="14"/>
  <c r="AK479" i="14"/>
  <c r="AN479" i="14"/>
  <c r="AP479" i="14"/>
  <c r="AS479" i="14"/>
  <c r="B480" i="14"/>
  <c r="S480" i="14"/>
  <c r="W480" i="14"/>
  <c r="Z480" i="14"/>
  <c r="AB480" i="14"/>
  <c r="AF480" i="14"/>
  <c r="AG480" i="14"/>
  <c r="AI480" i="14"/>
  <c r="AK480" i="14"/>
  <c r="AN480" i="14"/>
  <c r="AP480" i="14"/>
  <c r="AS480" i="14"/>
  <c r="B481" i="14"/>
  <c r="S481" i="14"/>
  <c r="W481" i="14"/>
  <c r="Z481" i="14"/>
  <c r="AB481" i="14"/>
  <c r="AF481" i="14"/>
  <c r="AG481" i="14"/>
  <c r="AI481" i="14"/>
  <c r="AK481" i="14"/>
  <c r="AN481" i="14"/>
  <c r="AP481" i="14"/>
  <c r="AS481" i="14"/>
  <c r="B482" i="14"/>
  <c r="S482" i="14"/>
  <c r="W482" i="14"/>
  <c r="Z482" i="14"/>
  <c r="AB482" i="14"/>
  <c r="AF482" i="14"/>
  <c r="AG482" i="14"/>
  <c r="AI482" i="14"/>
  <c r="AK482" i="14"/>
  <c r="AN482" i="14"/>
  <c r="AP482" i="14"/>
  <c r="AS482" i="14"/>
  <c r="B483" i="14"/>
  <c r="S483" i="14"/>
  <c r="W483" i="14"/>
  <c r="Z483" i="14"/>
  <c r="AB483" i="14"/>
  <c r="AF483" i="14"/>
  <c r="AG483" i="14"/>
  <c r="AI483" i="14"/>
  <c r="AK483" i="14"/>
  <c r="AN483" i="14"/>
  <c r="AP483" i="14"/>
  <c r="AS483" i="14"/>
  <c r="B484" i="14"/>
  <c r="S484" i="14"/>
  <c r="W484" i="14"/>
  <c r="Z484" i="14"/>
  <c r="AB484" i="14"/>
  <c r="AF484" i="14"/>
  <c r="AG484" i="14"/>
  <c r="AI484" i="14"/>
  <c r="AK484" i="14"/>
  <c r="AN484" i="14"/>
  <c r="AP484" i="14"/>
  <c r="AS484" i="14"/>
  <c r="B485" i="14"/>
  <c r="S485" i="14"/>
  <c r="W485" i="14"/>
  <c r="Z485" i="14"/>
  <c r="AB485" i="14"/>
  <c r="AF485" i="14"/>
  <c r="AG485" i="14"/>
  <c r="AI485" i="14"/>
  <c r="AK485" i="14"/>
  <c r="AN485" i="14"/>
  <c r="AP485" i="14"/>
  <c r="AS485" i="14"/>
  <c r="B486" i="14"/>
  <c r="S486" i="14"/>
  <c r="W486" i="14"/>
  <c r="Z486" i="14"/>
  <c r="AB486" i="14"/>
  <c r="AF486" i="14"/>
  <c r="AG486" i="14"/>
  <c r="AI486" i="14"/>
  <c r="AK486" i="14"/>
  <c r="AN486" i="14"/>
  <c r="AP486" i="14"/>
  <c r="AS486" i="14"/>
  <c r="B487" i="14"/>
  <c r="S487" i="14"/>
  <c r="W487" i="14"/>
  <c r="Z487" i="14"/>
  <c r="AB487" i="14"/>
  <c r="AF487" i="14"/>
  <c r="AG487" i="14"/>
  <c r="AI487" i="14"/>
  <c r="AK487" i="14"/>
  <c r="AN487" i="14"/>
  <c r="AP487" i="14"/>
  <c r="AS487" i="14"/>
  <c r="B488" i="14"/>
  <c r="S488" i="14"/>
  <c r="W488" i="14"/>
  <c r="Z488" i="14"/>
  <c r="AB488" i="14"/>
  <c r="AF488" i="14"/>
  <c r="AG488" i="14"/>
  <c r="AI488" i="14"/>
  <c r="AK488" i="14"/>
  <c r="AN488" i="14"/>
  <c r="AP488" i="14"/>
  <c r="AS488" i="14"/>
  <c r="B489" i="14"/>
  <c r="S489" i="14"/>
  <c r="W489" i="14"/>
  <c r="Z489" i="14"/>
  <c r="AB489" i="14"/>
  <c r="AF489" i="14"/>
  <c r="AG489" i="14"/>
  <c r="AI489" i="14"/>
  <c r="AK489" i="14"/>
  <c r="AN489" i="14"/>
  <c r="AP489" i="14"/>
  <c r="AS489" i="14"/>
  <c r="B490" i="14"/>
  <c r="S490" i="14"/>
  <c r="W490" i="14"/>
  <c r="Z490" i="14"/>
  <c r="AB490" i="14"/>
  <c r="AF490" i="14"/>
  <c r="AG490" i="14"/>
  <c r="AI490" i="14"/>
  <c r="AK490" i="14"/>
  <c r="AN490" i="14"/>
  <c r="AP490" i="14"/>
  <c r="AS490" i="14"/>
  <c r="B491" i="14"/>
  <c r="S491" i="14"/>
  <c r="W491" i="14"/>
  <c r="Z491" i="14"/>
  <c r="AB491" i="14"/>
  <c r="AF491" i="14"/>
  <c r="AG491" i="14"/>
  <c r="AI491" i="14"/>
  <c r="AK491" i="14"/>
  <c r="AN491" i="14"/>
  <c r="AP491" i="14"/>
  <c r="AS491" i="14"/>
  <c r="B492" i="14"/>
  <c r="S492" i="14"/>
  <c r="W492" i="14"/>
  <c r="Z492" i="14"/>
  <c r="AB492" i="14"/>
  <c r="AF492" i="14"/>
  <c r="AG492" i="14"/>
  <c r="AI492" i="14"/>
  <c r="AK492" i="14"/>
  <c r="AN492" i="14"/>
  <c r="AP492" i="14"/>
  <c r="AS492" i="14"/>
  <c r="B493" i="14"/>
  <c r="S493" i="14"/>
  <c r="W493" i="14"/>
  <c r="Z493" i="14"/>
  <c r="AB493" i="14"/>
  <c r="AF493" i="14"/>
  <c r="AG493" i="14"/>
  <c r="AI493" i="14"/>
  <c r="AK493" i="14"/>
  <c r="AN493" i="14"/>
  <c r="AP493" i="14"/>
  <c r="AS493" i="14"/>
  <c r="B494" i="14"/>
  <c r="S494" i="14"/>
  <c r="W494" i="14"/>
  <c r="Z494" i="14"/>
  <c r="AB494" i="14"/>
  <c r="AF494" i="14"/>
  <c r="AG494" i="14"/>
  <c r="AI494" i="14"/>
  <c r="AK494" i="14"/>
  <c r="AN494" i="14"/>
  <c r="AP494" i="14"/>
  <c r="AS494" i="14"/>
  <c r="B495" i="14"/>
  <c r="S495" i="14"/>
  <c r="W495" i="14"/>
  <c r="Z495" i="14"/>
  <c r="AB495" i="14"/>
  <c r="AF495" i="14"/>
  <c r="AG495" i="14"/>
  <c r="AI495" i="14"/>
  <c r="AK495" i="14"/>
  <c r="AN495" i="14"/>
  <c r="AP495" i="14"/>
  <c r="AS495" i="14"/>
  <c r="B496" i="14"/>
  <c r="S496" i="14"/>
  <c r="W496" i="14"/>
  <c r="Z496" i="14"/>
  <c r="AB496" i="14"/>
  <c r="AF496" i="14"/>
  <c r="AG496" i="14"/>
  <c r="AI496" i="14"/>
  <c r="AK496" i="14"/>
  <c r="AN496" i="14"/>
  <c r="AP496" i="14"/>
  <c r="AS496" i="14"/>
  <c r="B497" i="14"/>
  <c r="S497" i="14"/>
  <c r="W497" i="14"/>
  <c r="Z497" i="14"/>
  <c r="AB497" i="14"/>
  <c r="AF497" i="14"/>
  <c r="AG497" i="14"/>
  <c r="AI497" i="14"/>
  <c r="AK497" i="14"/>
  <c r="AN497" i="14"/>
  <c r="AP497" i="14"/>
  <c r="AS497" i="14"/>
  <c r="B498" i="14"/>
  <c r="S498" i="14"/>
  <c r="W498" i="14"/>
  <c r="Z498" i="14"/>
  <c r="AB498" i="14"/>
  <c r="AF498" i="14"/>
  <c r="AG498" i="14"/>
  <c r="AI498" i="14"/>
  <c r="AK498" i="14"/>
  <c r="AN498" i="14"/>
  <c r="AP498" i="14"/>
  <c r="AS498" i="14"/>
  <c r="C7" i="18"/>
  <c r="L7" i="18"/>
  <c r="X7" i="18"/>
  <c r="AA7" i="18"/>
  <c r="AE7" i="18"/>
  <c r="AG7" i="18"/>
  <c r="AI7" i="18"/>
  <c r="AK7" i="18"/>
  <c r="BB7" i="18"/>
  <c r="C8" i="18"/>
  <c r="L8" i="18"/>
  <c r="X8" i="18"/>
  <c r="AA8" i="18"/>
  <c r="AE8" i="18"/>
  <c r="AG8" i="18"/>
  <c r="AI8" i="18"/>
  <c r="AK8" i="18"/>
  <c r="BB8" i="18"/>
  <c r="C9" i="18"/>
  <c r="L9" i="18"/>
  <c r="X9" i="18"/>
  <c r="AA9" i="18"/>
  <c r="AE9" i="18"/>
  <c r="AG9" i="18"/>
  <c r="AI9" i="18"/>
  <c r="AK9" i="18"/>
  <c r="BB9" i="18"/>
  <c r="C10" i="18"/>
  <c r="L10" i="18"/>
  <c r="X10" i="18"/>
  <c r="AA10" i="18"/>
  <c r="AE10" i="18"/>
  <c r="AG10" i="18"/>
  <c r="AI10" i="18"/>
  <c r="AK10" i="18"/>
  <c r="BB10" i="18"/>
  <c r="C11" i="18"/>
  <c r="L11" i="18"/>
  <c r="X11" i="18"/>
  <c r="AA11" i="18"/>
  <c r="AE11" i="18"/>
  <c r="AG11" i="18"/>
  <c r="AI11" i="18"/>
  <c r="AK11" i="18"/>
  <c r="BB11" i="18"/>
  <c r="C12" i="18"/>
  <c r="L12" i="18"/>
  <c r="X12" i="18"/>
  <c r="AA12" i="18"/>
  <c r="AE12" i="18"/>
  <c r="AG12" i="18"/>
  <c r="AI12" i="18"/>
  <c r="AK12" i="18"/>
  <c r="BB12" i="18"/>
  <c r="C13" i="18"/>
  <c r="L13" i="18"/>
  <c r="X13" i="18"/>
  <c r="AA13" i="18"/>
  <c r="AE13" i="18"/>
  <c r="AG13" i="18"/>
  <c r="AI13" i="18"/>
  <c r="AK13" i="18"/>
  <c r="BB13" i="18"/>
  <c r="C14" i="18"/>
  <c r="L14" i="18"/>
  <c r="X14" i="18"/>
  <c r="AA14" i="18"/>
  <c r="AE14" i="18"/>
  <c r="AG14" i="18"/>
  <c r="AI14" i="18"/>
  <c r="AK14" i="18"/>
  <c r="BB14" i="18"/>
  <c r="C15" i="18"/>
  <c r="L15" i="18"/>
  <c r="X15" i="18"/>
  <c r="AA15" i="18"/>
  <c r="AE15" i="18"/>
  <c r="AG15" i="18"/>
  <c r="AI15" i="18"/>
  <c r="AK15" i="18"/>
  <c r="BB15" i="18"/>
  <c r="C16" i="18"/>
  <c r="L16" i="18"/>
  <c r="X16" i="18"/>
  <c r="AA16" i="18"/>
  <c r="AE16" i="18"/>
  <c r="AG16" i="18"/>
  <c r="AI16" i="18"/>
  <c r="AK16" i="18"/>
  <c r="BB16" i="18"/>
  <c r="C17" i="18"/>
  <c r="L17" i="18"/>
  <c r="X17" i="18"/>
  <c r="AA17" i="18"/>
  <c r="AE17" i="18"/>
  <c r="AG17" i="18"/>
  <c r="AI17" i="18"/>
  <c r="AK17" i="18"/>
  <c r="BB17" i="18"/>
  <c r="C18" i="18"/>
  <c r="L18" i="18"/>
  <c r="X18" i="18"/>
  <c r="AA18" i="18"/>
  <c r="AE18" i="18"/>
  <c r="AG18" i="18"/>
  <c r="AI18" i="18"/>
  <c r="AK18" i="18"/>
  <c r="BB18" i="18"/>
  <c r="C19" i="18"/>
  <c r="L19" i="18"/>
  <c r="X19" i="18"/>
  <c r="AA19" i="18"/>
  <c r="AE19" i="18"/>
  <c r="AG19" i="18"/>
  <c r="AI19" i="18"/>
  <c r="AK19" i="18"/>
  <c r="BB19" i="18"/>
  <c r="C20" i="18"/>
  <c r="L20" i="18"/>
  <c r="X20" i="18"/>
  <c r="AA20" i="18"/>
  <c r="AE20" i="18"/>
  <c r="AG20" i="18"/>
  <c r="AI20" i="18"/>
  <c r="AK20" i="18"/>
  <c r="BB20" i="18"/>
  <c r="C21" i="18"/>
  <c r="L21" i="18"/>
  <c r="X21" i="18"/>
  <c r="AA21" i="18"/>
  <c r="AE21" i="18"/>
  <c r="AG21" i="18"/>
  <c r="AI21" i="18"/>
  <c r="AK21" i="18"/>
  <c r="BB21" i="18"/>
  <c r="C22" i="18"/>
  <c r="L22" i="18"/>
  <c r="X22" i="18"/>
  <c r="AA22" i="18"/>
  <c r="AE22" i="18"/>
  <c r="AG22" i="18"/>
  <c r="AI22" i="18"/>
  <c r="AK22" i="18"/>
  <c r="BB22" i="18"/>
  <c r="C23" i="18"/>
  <c r="L23" i="18"/>
  <c r="X23" i="18"/>
  <c r="AA23" i="18"/>
  <c r="AE23" i="18"/>
  <c r="AG23" i="18"/>
  <c r="AI23" i="18"/>
  <c r="AK23" i="18"/>
  <c r="BB23" i="18"/>
  <c r="C24" i="18"/>
  <c r="L24" i="18"/>
  <c r="X24" i="18"/>
  <c r="AA24" i="18"/>
  <c r="AE24" i="18"/>
  <c r="AG24" i="18"/>
  <c r="AI24" i="18"/>
  <c r="AK24" i="18"/>
  <c r="BB24" i="18"/>
  <c r="C25" i="18"/>
  <c r="L25" i="18"/>
  <c r="X25" i="18"/>
  <c r="AA25" i="18"/>
  <c r="AE25" i="18"/>
  <c r="AG25" i="18"/>
  <c r="AI25" i="18"/>
  <c r="AK25" i="18"/>
  <c r="BB25" i="18"/>
  <c r="C26" i="18"/>
  <c r="L26" i="18"/>
  <c r="X26" i="18"/>
  <c r="AA26" i="18"/>
  <c r="AE26" i="18"/>
  <c r="AG26" i="18"/>
  <c r="AI26" i="18"/>
  <c r="AK26" i="18"/>
  <c r="BB26" i="18"/>
  <c r="C27" i="18"/>
  <c r="L27" i="18"/>
  <c r="X27" i="18"/>
  <c r="AA27" i="18"/>
  <c r="AE27" i="18"/>
  <c r="AG27" i="18"/>
  <c r="AI27" i="18"/>
  <c r="AK27" i="18"/>
  <c r="BB27" i="18"/>
  <c r="C28" i="18"/>
  <c r="L28" i="18"/>
  <c r="X28" i="18"/>
  <c r="AA28" i="18"/>
  <c r="AE28" i="18"/>
  <c r="AG28" i="18"/>
  <c r="AI28" i="18"/>
  <c r="AK28" i="18"/>
  <c r="BB28" i="18"/>
  <c r="C29" i="18"/>
  <c r="L29" i="18"/>
  <c r="X29" i="18"/>
  <c r="AA29" i="18"/>
  <c r="AE29" i="18"/>
  <c r="AG29" i="18"/>
  <c r="AI29" i="18"/>
  <c r="AK29" i="18"/>
  <c r="BB29" i="18"/>
  <c r="C30" i="18"/>
  <c r="L30" i="18"/>
  <c r="X30" i="18"/>
  <c r="AA30" i="18"/>
  <c r="AE30" i="18"/>
  <c r="AG30" i="18"/>
  <c r="AI30" i="18"/>
  <c r="AK30" i="18"/>
  <c r="BB30" i="18"/>
  <c r="C31" i="18"/>
  <c r="L31" i="18"/>
  <c r="X31" i="18"/>
  <c r="AA31" i="18"/>
  <c r="AE31" i="18"/>
  <c r="AG31" i="18"/>
  <c r="AI31" i="18"/>
  <c r="AK31" i="18"/>
  <c r="BB31" i="18"/>
  <c r="C32" i="18"/>
  <c r="L32" i="18"/>
  <c r="X32" i="18"/>
  <c r="AA32" i="18"/>
  <c r="AE32" i="18"/>
  <c r="AG32" i="18"/>
  <c r="AI32" i="18"/>
  <c r="AK32" i="18"/>
  <c r="BB32" i="18"/>
  <c r="C33" i="18"/>
  <c r="L33" i="18"/>
  <c r="X33" i="18"/>
  <c r="AA33" i="18"/>
  <c r="AE33" i="18"/>
  <c r="AG33" i="18"/>
  <c r="AI33" i="18"/>
  <c r="AK33" i="18"/>
  <c r="BB33" i="18"/>
  <c r="C34" i="18"/>
  <c r="L34" i="18"/>
  <c r="X34" i="18"/>
  <c r="AA34" i="18"/>
  <c r="AE34" i="18"/>
  <c r="AG34" i="18"/>
  <c r="AI34" i="18"/>
  <c r="AK34" i="18"/>
  <c r="BB34" i="18"/>
  <c r="C35" i="18"/>
  <c r="L35" i="18"/>
  <c r="X35" i="18"/>
  <c r="AA35" i="18"/>
  <c r="AE35" i="18"/>
  <c r="AG35" i="18"/>
  <c r="AI35" i="18"/>
  <c r="AK35" i="18"/>
  <c r="BB35" i="18"/>
  <c r="C36" i="18"/>
  <c r="L36" i="18"/>
  <c r="X36" i="18"/>
  <c r="AA36" i="18"/>
  <c r="AE36" i="18"/>
  <c r="AG36" i="18"/>
  <c r="AI36" i="18"/>
  <c r="AK36" i="18"/>
  <c r="BB36" i="18"/>
  <c r="C37" i="18"/>
  <c r="L37" i="18"/>
  <c r="X37" i="18"/>
  <c r="AA37" i="18"/>
  <c r="AE37" i="18"/>
  <c r="AG37" i="18"/>
  <c r="AI37" i="18"/>
  <c r="AK37" i="18"/>
  <c r="BB37" i="18"/>
  <c r="C38" i="18"/>
  <c r="L38" i="18"/>
  <c r="X38" i="18"/>
  <c r="AA38" i="18"/>
  <c r="AE38" i="18"/>
  <c r="AG38" i="18"/>
  <c r="AI38" i="18"/>
  <c r="AK38" i="18"/>
  <c r="BB38" i="18"/>
  <c r="C39" i="18"/>
  <c r="L39" i="18"/>
  <c r="X39" i="18"/>
  <c r="AA39" i="18"/>
  <c r="AE39" i="18"/>
  <c r="AG39" i="18"/>
  <c r="AI39" i="18"/>
  <c r="AK39" i="18"/>
  <c r="BB39" i="18"/>
  <c r="C40" i="18"/>
  <c r="L40" i="18"/>
  <c r="X40" i="18"/>
  <c r="AA40" i="18"/>
  <c r="AE40" i="18"/>
  <c r="AG40" i="18"/>
  <c r="AI40" i="18"/>
  <c r="AK40" i="18"/>
  <c r="BB40" i="18"/>
  <c r="C41" i="18"/>
  <c r="L41" i="18"/>
  <c r="X41" i="18"/>
  <c r="AA41" i="18"/>
  <c r="AE41" i="18"/>
  <c r="AG41" i="18"/>
  <c r="AI41" i="18"/>
  <c r="AK41" i="18"/>
  <c r="BB41" i="18"/>
  <c r="C42" i="18"/>
  <c r="L42" i="18"/>
  <c r="X42" i="18"/>
  <c r="AA42" i="18"/>
  <c r="AE42" i="18"/>
  <c r="AG42" i="18"/>
  <c r="AI42" i="18"/>
  <c r="AK42" i="18"/>
  <c r="BB42" i="18"/>
  <c r="C43" i="18"/>
  <c r="L43" i="18"/>
  <c r="X43" i="18"/>
  <c r="AA43" i="18"/>
  <c r="AE43" i="18"/>
  <c r="AG43" i="18"/>
  <c r="AI43" i="18"/>
  <c r="AK43" i="18"/>
  <c r="BB43" i="18"/>
  <c r="C44" i="18"/>
  <c r="L44" i="18"/>
  <c r="X44" i="18"/>
  <c r="AA44" i="18"/>
  <c r="AE44" i="18"/>
  <c r="AG44" i="18"/>
  <c r="AI44" i="18"/>
  <c r="AK44" i="18"/>
  <c r="BB44" i="18"/>
  <c r="C45" i="18"/>
  <c r="L45" i="18"/>
  <c r="X45" i="18"/>
  <c r="AA45" i="18"/>
  <c r="AE45" i="18"/>
  <c r="AG45" i="18"/>
  <c r="AI45" i="18"/>
  <c r="AK45" i="18"/>
  <c r="BB45" i="18"/>
  <c r="C46" i="18"/>
  <c r="L46" i="18"/>
  <c r="X46" i="18"/>
  <c r="AA46" i="18"/>
  <c r="AE46" i="18"/>
  <c r="AG46" i="18"/>
  <c r="AI46" i="18"/>
  <c r="AK46" i="18"/>
  <c r="BB46" i="18"/>
  <c r="C47" i="18"/>
  <c r="L47" i="18"/>
  <c r="X47" i="18"/>
  <c r="AA47" i="18"/>
  <c r="AE47" i="18"/>
  <c r="AG47" i="18"/>
  <c r="AI47" i="18"/>
  <c r="AK47" i="18"/>
  <c r="BB47" i="18"/>
  <c r="C48" i="18"/>
  <c r="L48" i="18"/>
  <c r="X48" i="18"/>
  <c r="AA48" i="18"/>
  <c r="AE48" i="18"/>
  <c r="AG48" i="18"/>
  <c r="AI48" i="18"/>
  <c r="AK48" i="18"/>
  <c r="BB48" i="18"/>
  <c r="C49" i="18"/>
  <c r="L49" i="18"/>
  <c r="X49" i="18"/>
  <c r="AA49" i="18"/>
  <c r="AE49" i="18"/>
  <c r="AG49" i="18"/>
  <c r="AI49" i="18"/>
  <c r="AK49" i="18"/>
  <c r="BB49" i="18"/>
  <c r="C50" i="18"/>
  <c r="L50" i="18"/>
  <c r="X50" i="18"/>
  <c r="AA50" i="18"/>
  <c r="AE50" i="18"/>
  <c r="AG50" i="18"/>
  <c r="AI50" i="18"/>
  <c r="AK50" i="18"/>
  <c r="BB50" i="18"/>
  <c r="C51" i="18"/>
  <c r="L51" i="18"/>
  <c r="X51" i="18"/>
  <c r="AA51" i="18"/>
  <c r="AE51" i="18"/>
  <c r="AG51" i="18"/>
  <c r="AI51" i="18"/>
  <c r="AK51" i="18"/>
  <c r="BB51" i="18"/>
  <c r="C52" i="18"/>
  <c r="L52" i="18"/>
  <c r="X52" i="18"/>
  <c r="AA52" i="18"/>
  <c r="AE52" i="18"/>
  <c r="AG52" i="18"/>
  <c r="AI52" i="18"/>
  <c r="AK52" i="18"/>
  <c r="BB52" i="18"/>
  <c r="C53" i="18"/>
  <c r="L53" i="18"/>
  <c r="X53" i="18"/>
  <c r="AA53" i="18"/>
  <c r="AE53" i="18"/>
  <c r="AG53" i="18"/>
  <c r="AI53" i="18"/>
  <c r="AK53" i="18"/>
  <c r="BB53" i="18"/>
  <c r="C54" i="18"/>
  <c r="L54" i="18"/>
  <c r="X54" i="18"/>
  <c r="AA54" i="18"/>
  <c r="AE54" i="18"/>
  <c r="AG54" i="18"/>
  <c r="AI54" i="18"/>
  <c r="AK54" i="18"/>
  <c r="BB54" i="18"/>
  <c r="C55" i="18"/>
  <c r="L55" i="18"/>
  <c r="X55" i="18"/>
  <c r="AA55" i="18"/>
  <c r="AE55" i="18"/>
  <c r="AG55" i="18"/>
  <c r="AI55" i="18"/>
  <c r="AK55" i="18"/>
  <c r="BB55" i="18"/>
  <c r="C56" i="18"/>
  <c r="L56" i="18"/>
  <c r="X56" i="18"/>
  <c r="AA56" i="18"/>
  <c r="AE56" i="18"/>
  <c r="AG56" i="18"/>
  <c r="AI56" i="18"/>
  <c r="AK56" i="18"/>
  <c r="BB56" i="18"/>
  <c r="C57" i="18"/>
  <c r="L57" i="18"/>
  <c r="X57" i="18"/>
  <c r="AA57" i="18"/>
  <c r="AE57" i="18"/>
  <c r="AG57" i="18"/>
  <c r="AI57" i="18"/>
  <c r="AK57" i="18"/>
  <c r="BB57" i="18"/>
  <c r="C58" i="18"/>
  <c r="L58" i="18"/>
  <c r="X58" i="18"/>
  <c r="AA58" i="18"/>
  <c r="AE58" i="18"/>
  <c r="AG58" i="18"/>
  <c r="AI58" i="18"/>
  <c r="AK58" i="18"/>
  <c r="BB58" i="18"/>
  <c r="C59" i="18"/>
  <c r="L59" i="18"/>
  <c r="X59" i="18"/>
  <c r="AA59" i="18"/>
  <c r="AE59" i="18"/>
  <c r="AG59" i="18"/>
  <c r="AI59" i="18"/>
  <c r="AK59" i="18"/>
  <c r="BB59" i="18"/>
  <c r="C60" i="18"/>
  <c r="L60" i="18"/>
  <c r="X60" i="18"/>
  <c r="AA60" i="18"/>
  <c r="AE60" i="18"/>
  <c r="AG60" i="18"/>
  <c r="AI60" i="18"/>
  <c r="AK60" i="18"/>
  <c r="BB60" i="18"/>
  <c r="C61" i="18"/>
  <c r="L61" i="18"/>
  <c r="X61" i="18"/>
  <c r="AA61" i="18"/>
  <c r="AE61" i="18"/>
  <c r="AG61" i="18"/>
  <c r="AI61" i="18"/>
  <c r="AK61" i="18"/>
  <c r="BB61" i="18"/>
  <c r="C62" i="18"/>
  <c r="L62" i="18"/>
  <c r="X62" i="18"/>
  <c r="AA62" i="18"/>
  <c r="AE62" i="18"/>
  <c r="AG62" i="18"/>
  <c r="AI62" i="18"/>
  <c r="AK62" i="18"/>
  <c r="BB62" i="18"/>
  <c r="C63" i="18"/>
  <c r="L63" i="18"/>
  <c r="X63" i="18"/>
  <c r="AA63" i="18"/>
  <c r="AE63" i="18"/>
  <c r="AG63" i="18"/>
  <c r="AI63" i="18"/>
  <c r="AK63" i="18"/>
  <c r="BB63" i="18"/>
  <c r="C64" i="18"/>
  <c r="L64" i="18"/>
  <c r="X64" i="18"/>
  <c r="AA64" i="18"/>
  <c r="AE64" i="18"/>
  <c r="AG64" i="18"/>
  <c r="AI64" i="18"/>
  <c r="AK64" i="18"/>
  <c r="BB64" i="18"/>
  <c r="C65" i="18"/>
  <c r="L65" i="18"/>
  <c r="X65" i="18"/>
  <c r="AA65" i="18"/>
  <c r="AE65" i="18"/>
  <c r="AG65" i="18"/>
  <c r="AI65" i="18"/>
  <c r="AK65" i="18"/>
  <c r="BB65" i="18"/>
  <c r="C66" i="18"/>
  <c r="L66" i="18"/>
  <c r="X66" i="18"/>
  <c r="AA66" i="18"/>
  <c r="AE66" i="18"/>
  <c r="AG66" i="18"/>
  <c r="AI66" i="18"/>
  <c r="AK66" i="18"/>
  <c r="BB66" i="18"/>
  <c r="C67" i="18"/>
  <c r="L67" i="18"/>
  <c r="X67" i="18"/>
  <c r="AA67" i="18"/>
  <c r="AE67" i="18"/>
  <c r="AG67" i="18"/>
  <c r="AI67" i="18"/>
  <c r="AK67" i="18"/>
  <c r="BB67" i="18"/>
  <c r="C68" i="18"/>
  <c r="L68" i="18"/>
  <c r="X68" i="18"/>
  <c r="AA68" i="18"/>
  <c r="AE68" i="18"/>
  <c r="AG68" i="18"/>
  <c r="AI68" i="18"/>
  <c r="AK68" i="18"/>
  <c r="BB68" i="18"/>
  <c r="C69" i="18"/>
  <c r="L69" i="18"/>
  <c r="X69" i="18"/>
  <c r="AA69" i="18"/>
  <c r="AE69" i="18"/>
  <c r="AG69" i="18"/>
  <c r="AI69" i="18"/>
  <c r="AK69" i="18"/>
  <c r="BB69" i="18"/>
  <c r="C70" i="18"/>
  <c r="L70" i="18"/>
  <c r="X70" i="18"/>
  <c r="AA70" i="18"/>
  <c r="AE70" i="18"/>
  <c r="AG70" i="18"/>
  <c r="AI70" i="18"/>
  <c r="AK70" i="18"/>
  <c r="BB70" i="18"/>
  <c r="C71" i="18"/>
  <c r="L71" i="18"/>
  <c r="X71" i="18"/>
  <c r="AA71" i="18"/>
  <c r="AE71" i="18"/>
  <c r="AG71" i="18"/>
  <c r="AI71" i="18"/>
  <c r="AK71" i="18"/>
  <c r="BB71" i="18"/>
  <c r="C72" i="18"/>
  <c r="L72" i="18"/>
  <c r="X72" i="18"/>
  <c r="AA72" i="18"/>
  <c r="AE72" i="18"/>
  <c r="AG72" i="18"/>
  <c r="AI72" i="18"/>
  <c r="AK72" i="18"/>
  <c r="BB72" i="18"/>
  <c r="C73" i="18"/>
  <c r="L73" i="18"/>
  <c r="X73" i="18"/>
  <c r="AA73" i="18"/>
  <c r="AE73" i="18"/>
  <c r="AG73" i="18"/>
  <c r="AI73" i="18"/>
  <c r="AK73" i="18"/>
  <c r="BB73" i="18"/>
  <c r="C74" i="18"/>
  <c r="L74" i="18"/>
  <c r="X74" i="18"/>
  <c r="AA74" i="18"/>
  <c r="AE74" i="18"/>
  <c r="AG74" i="18"/>
  <c r="AI74" i="18"/>
  <c r="AK74" i="18"/>
  <c r="BB74" i="18"/>
  <c r="C75" i="18"/>
  <c r="L75" i="18"/>
  <c r="X75" i="18"/>
  <c r="AA75" i="18"/>
  <c r="AE75" i="18"/>
  <c r="AG75" i="18"/>
  <c r="AI75" i="18"/>
  <c r="AK75" i="18"/>
  <c r="BB75" i="18"/>
  <c r="C76" i="18"/>
  <c r="L76" i="18"/>
  <c r="X76" i="18"/>
  <c r="AA76" i="18"/>
  <c r="AE76" i="18"/>
  <c r="AG76" i="18"/>
  <c r="AI76" i="18"/>
  <c r="AK76" i="18"/>
  <c r="BB76" i="18"/>
  <c r="C77" i="18"/>
  <c r="L77" i="18"/>
  <c r="X77" i="18"/>
  <c r="AA77" i="18"/>
  <c r="AE77" i="18"/>
  <c r="AG77" i="18"/>
  <c r="AI77" i="18"/>
  <c r="AK77" i="18"/>
  <c r="BB77" i="18"/>
  <c r="C78" i="18"/>
  <c r="L78" i="18"/>
  <c r="X78" i="18"/>
  <c r="AA78" i="18"/>
  <c r="AE78" i="18"/>
  <c r="AG78" i="18"/>
  <c r="AI78" i="18"/>
  <c r="AK78" i="18"/>
  <c r="BB78" i="18"/>
  <c r="C79" i="18"/>
  <c r="L79" i="18"/>
  <c r="X79" i="18"/>
  <c r="AA79" i="18"/>
  <c r="AE79" i="18"/>
  <c r="AG79" i="18"/>
  <c r="AI79" i="18"/>
  <c r="AK79" i="18"/>
  <c r="BB79" i="18"/>
  <c r="C80" i="18"/>
  <c r="L80" i="18"/>
  <c r="X80" i="18"/>
  <c r="AA80" i="18"/>
  <c r="AE80" i="18"/>
  <c r="AG80" i="18"/>
  <c r="AI80" i="18"/>
  <c r="AK80" i="18"/>
  <c r="BB80" i="18"/>
  <c r="C81" i="18"/>
  <c r="L81" i="18"/>
  <c r="X81" i="18"/>
  <c r="AA81" i="18"/>
  <c r="AE81" i="18"/>
  <c r="AG81" i="18"/>
  <c r="AI81" i="18"/>
  <c r="AK81" i="18"/>
  <c r="BB81" i="18"/>
  <c r="C82" i="18"/>
  <c r="L82" i="18"/>
  <c r="X82" i="18"/>
  <c r="AA82" i="18"/>
  <c r="AE82" i="18"/>
  <c r="AG82" i="18"/>
  <c r="AI82" i="18"/>
  <c r="AK82" i="18"/>
  <c r="BB82" i="18"/>
  <c r="C83" i="18"/>
  <c r="L83" i="18"/>
  <c r="X83" i="18"/>
  <c r="AA83" i="18"/>
  <c r="AE83" i="18"/>
  <c r="AG83" i="18"/>
  <c r="AI83" i="18"/>
  <c r="AK83" i="18"/>
  <c r="BB83" i="18"/>
  <c r="C84" i="18"/>
  <c r="L84" i="18"/>
  <c r="X84" i="18"/>
  <c r="AA84" i="18"/>
  <c r="AE84" i="18"/>
  <c r="AG84" i="18"/>
  <c r="AI84" i="18"/>
  <c r="AK84" i="18"/>
  <c r="BB84" i="18"/>
  <c r="C85" i="18"/>
  <c r="L85" i="18"/>
  <c r="X85" i="18"/>
  <c r="AA85" i="18"/>
  <c r="AE85" i="18"/>
  <c r="AG85" i="18"/>
  <c r="AI85" i="18"/>
  <c r="AK85" i="18"/>
  <c r="BB85" i="18"/>
  <c r="C86" i="18"/>
  <c r="L86" i="18"/>
  <c r="X86" i="18"/>
  <c r="AA86" i="18"/>
  <c r="AE86" i="18"/>
  <c r="AG86" i="18"/>
  <c r="AI86" i="18"/>
  <c r="AK86" i="18"/>
  <c r="BB86" i="18"/>
  <c r="C87" i="18"/>
  <c r="L87" i="18"/>
  <c r="X87" i="18"/>
  <c r="AA87" i="18"/>
  <c r="AE87" i="18"/>
  <c r="AG87" i="18"/>
  <c r="AI87" i="18"/>
  <c r="AK87" i="18"/>
  <c r="BB87" i="18"/>
  <c r="C88" i="18"/>
  <c r="L88" i="18"/>
  <c r="X88" i="18"/>
  <c r="AA88" i="18"/>
  <c r="AE88" i="18"/>
  <c r="AG88" i="18"/>
  <c r="AI88" i="18"/>
  <c r="AK88" i="18"/>
  <c r="BB88" i="18"/>
  <c r="C89" i="18"/>
  <c r="L89" i="18"/>
  <c r="X89" i="18"/>
  <c r="AA89" i="18"/>
  <c r="AE89" i="18"/>
  <c r="AG89" i="18"/>
  <c r="AI89" i="18"/>
  <c r="AK89" i="18"/>
  <c r="BB89" i="18"/>
  <c r="C90" i="18"/>
  <c r="L90" i="18"/>
  <c r="X90" i="18"/>
  <c r="AA90" i="18"/>
  <c r="AE90" i="18"/>
  <c r="AG90" i="18"/>
  <c r="AI90" i="18"/>
  <c r="AK90" i="18"/>
  <c r="BB90" i="18"/>
  <c r="C91" i="18"/>
  <c r="L91" i="18"/>
  <c r="X91" i="18"/>
  <c r="AA91" i="18"/>
  <c r="AE91" i="18"/>
  <c r="AG91" i="18"/>
  <c r="AI91" i="18"/>
  <c r="AK91" i="18"/>
  <c r="BB91" i="18"/>
  <c r="C92" i="18"/>
  <c r="L92" i="18"/>
  <c r="X92" i="18"/>
  <c r="AA92" i="18"/>
  <c r="AE92" i="18"/>
  <c r="AG92" i="18"/>
  <c r="AI92" i="18"/>
  <c r="AK92" i="18"/>
  <c r="BB92" i="18"/>
  <c r="C93" i="18"/>
  <c r="L93" i="18"/>
  <c r="X93" i="18"/>
  <c r="AA93" i="18"/>
  <c r="AE93" i="18"/>
  <c r="AG93" i="18"/>
  <c r="AI93" i="18"/>
  <c r="AK93" i="18"/>
  <c r="BB93" i="18"/>
  <c r="C94" i="18"/>
  <c r="L94" i="18"/>
  <c r="X94" i="18"/>
  <c r="AA94" i="18"/>
  <c r="AE94" i="18"/>
  <c r="AG94" i="18"/>
  <c r="AI94" i="18"/>
  <c r="AK94" i="18"/>
  <c r="BB94" i="18"/>
  <c r="C95" i="18"/>
  <c r="L95" i="18"/>
  <c r="X95" i="18"/>
  <c r="AA95" i="18"/>
  <c r="AE95" i="18"/>
  <c r="AG95" i="18"/>
  <c r="AI95" i="18"/>
  <c r="AK95" i="18"/>
  <c r="BB95" i="18"/>
  <c r="C96" i="18"/>
  <c r="L96" i="18"/>
  <c r="X96" i="18"/>
  <c r="AA96" i="18"/>
  <c r="AE96" i="18"/>
  <c r="AG96" i="18"/>
  <c r="AI96" i="18"/>
  <c r="AK96" i="18"/>
  <c r="BB96" i="18"/>
  <c r="C97" i="18"/>
  <c r="L97" i="18"/>
  <c r="X97" i="18"/>
  <c r="AA97" i="18"/>
  <c r="AE97" i="18"/>
  <c r="AG97" i="18"/>
  <c r="AI97" i="18"/>
  <c r="AK97" i="18"/>
  <c r="BB97" i="18"/>
  <c r="C98" i="18"/>
  <c r="L98" i="18"/>
  <c r="X98" i="18"/>
  <c r="AA98" i="18"/>
  <c r="AE98" i="18"/>
  <c r="AG98" i="18"/>
  <c r="AI98" i="18"/>
  <c r="AK98" i="18"/>
  <c r="BB98" i="18"/>
  <c r="C99" i="18"/>
  <c r="L99" i="18"/>
  <c r="X99" i="18"/>
  <c r="AA99" i="18"/>
  <c r="AE99" i="18"/>
  <c r="AG99" i="18"/>
  <c r="AI99" i="18"/>
  <c r="AK99" i="18"/>
  <c r="BB99" i="18"/>
  <c r="C100" i="18"/>
  <c r="L100" i="18"/>
  <c r="X100" i="18"/>
  <c r="AA100" i="18"/>
  <c r="AE100" i="18"/>
  <c r="AG100" i="18"/>
  <c r="AI100" i="18"/>
  <c r="AK100" i="18"/>
  <c r="BB100" i="18"/>
  <c r="C101" i="18"/>
  <c r="L101" i="18"/>
  <c r="X101" i="18"/>
  <c r="AA101" i="18"/>
  <c r="AE101" i="18"/>
  <c r="AG101" i="18"/>
  <c r="AI101" i="18"/>
  <c r="AK101" i="18"/>
  <c r="BB101" i="18"/>
  <c r="C102" i="18"/>
  <c r="L102" i="18"/>
  <c r="X102" i="18"/>
  <c r="AA102" i="18"/>
  <c r="AE102" i="18"/>
  <c r="AG102" i="18"/>
  <c r="AI102" i="18"/>
  <c r="AK102" i="18"/>
  <c r="BB102" i="18"/>
  <c r="C103" i="18"/>
  <c r="L103" i="18"/>
  <c r="X103" i="18"/>
  <c r="AA103" i="18"/>
  <c r="AE103" i="18"/>
  <c r="AG103" i="18"/>
  <c r="AI103" i="18"/>
  <c r="AK103" i="18"/>
  <c r="BB103" i="18"/>
  <c r="C104" i="18"/>
  <c r="L104" i="18"/>
  <c r="X104" i="18"/>
  <c r="AA104" i="18"/>
  <c r="AE104" i="18"/>
  <c r="AG104" i="18"/>
  <c r="AI104" i="18"/>
  <c r="AK104" i="18"/>
  <c r="BB104" i="18"/>
  <c r="C105" i="18"/>
  <c r="L105" i="18"/>
  <c r="X105" i="18"/>
  <c r="AA105" i="18"/>
  <c r="AE105" i="18"/>
  <c r="AG105" i="18"/>
  <c r="AI105" i="18"/>
  <c r="AK105" i="18"/>
  <c r="BB105" i="18"/>
  <c r="C106" i="18"/>
  <c r="L106" i="18"/>
  <c r="X106" i="18"/>
  <c r="AA106" i="18"/>
  <c r="AE106" i="18"/>
  <c r="AG106" i="18"/>
  <c r="AI106" i="18"/>
  <c r="AK106" i="18"/>
  <c r="BB106" i="18"/>
  <c r="C107" i="18"/>
  <c r="L107" i="18"/>
  <c r="X107" i="18"/>
  <c r="AA107" i="18"/>
  <c r="AE107" i="18"/>
  <c r="AG107" i="18"/>
  <c r="AI107" i="18"/>
  <c r="AK107" i="18"/>
  <c r="BB107" i="18"/>
  <c r="C108" i="18"/>
  <c r="L108" i="18"/>
  <c r="X108" i="18"/>
  <c r="AA108" i="18"/>
  <c r="AE108" i="18"/>
  <c r="AG108" i="18"/>
  <c r="AI108" i="18"/>
  <c r="AK108" i="18"/>
  <c r="BB108" i="18"/>
  <c r="C109" i="18"/>
  <c r="L109" i="18"/>
  <c r="X109" i="18"/>
  <c r="AA109" i="18"/>
  <c r="AE109" i="18"/>
  <c r="AG109" i="18"/>
  <c r="AI109" i="18"/>
  <c r="AK109" i="18"/>
  <c r="BB109" i="18"/>
  <c r="C110" i="18"/>
  <c r="L110" i="18"/>
  <c r="X110" i="18"/>
  <c r="AA110" i="18"/>
  <c r="AE110" i="18"/>
  <c r="AG110" i="18"/>
  <c r="AI110" i="18"/>
  <c r="AK110" i="18"/>
  <c r="BB110" i="18"/>
  <c r="C111" i="18"/>
  <c r="L111" i="18"/>
  <c r="X111" i="18"/>
  <c r="AA111" i="18"/>
  <c r="AE111" i="18"/>
  <c r="AG111" i="18"/>
  <c r="AI111" i="18"/>
  <c r="AK111" i="18"/>
  <c r="BB111" i="18"/>
  <c r="C112" i="18"/>
  <c r="L112" i="18"/>
  <c r="X112" i="18"/>
  <c r="AA112" i="18"/>
  <c r="AE112" i="18"/>
  <c r="AG112" i="18"/>
  <c r="AI112" i="18"/>
  <c r="AK112" i="18"/>
  <c r="BB112" i="18"/>
  <c r="C113" i="18"/>
  <c r="L113" i="18"/>
  <c r="X113" i="18"/>
  <c r="AA113" i="18"/>
  <c r="AE113" i="18"/>
  <c r="AG113" i="18"/>
  <c r="AI113" i="18"/>
  <c r="AK113" i="18"/>
  <c r="BB113" i="18"/>
  <c r="C114" i="18"/>
  <c r="L114" i="18"/>
  <c r="X114" i="18"/>
  <c r="AA114" i="18"/>
  <c r="AE114" i="18"/>
  <c r="AG114" i="18"/>
  <c r="AI114" i="18"/>
  <c r="AK114" i="18"/>
  <c r="BB114" i="18"/>
  <c r="C115" i="18"/>
  <c r="L115" i="18"/>
  <c r="X115" i="18"/>
  <c r="AA115" i="18"/>
  <c r="AE115" i="18"/>
  <c r="AG115" i="18"/>
  <c r="AI115" i="18"/>
  <c r="AK115" i="18"/>
  <c r="BB115" i="18"/>
  <c r="C116" i="18"/>
  <c r="L116" i="18"/>
  <c r="X116" i="18"/>
  <c r="AA116" i="18"/>
  <c r="AE116" i="18"/>
  <c r="AG116" i="18"/>
  <c r="AI116" i="18"/>
  <c r="AK116" i="18"/>
  <c r="BB116" i="18"/>
  <c r="C117" i="18"/>
  <c r="L117" i="18"/>
  <c r="X117" i="18"/>
  <c r="AA117" i="18"/>
  <c r="AE117" i="18"/>
  <c r="AG117" i="18"/>
  <c r="AI117" i="18"/>
  <c r="AK117" i="18"/>
  <c r="BB117" i="18"/>
  <c r="C118" i="18"/>
  <c r="L118" i="18"/>
  <c r="X118" i="18"/>
  <c r="AA118" i="18"/>
  <c r="AE118" i="18"/>
  <c r="AG118" i="18"/>
  <c r="AI118" i="18"/>
  <c r="AK118" i="18"/>
  <c r="BB118" i="18"/>
  <c r="C119" i="18"/>
  <c r="L119" i="18"/>
  <c r="X119" i="18"/>
  <c r="AA119" i="18"/>
  <c r="AE119" i="18"/>
  <c r="AG119" i="18"/>
  <c r="AI119" i="18"/>
  <c r="AK119" i="18"/>
  <c r="BB119" i="18"/>
  <c r="C120" i="18"/>
  <c r="L120" i="18"/>
  <c r="X120" i="18"/>
  <c r="AA120" i="18"/>
  <c r="AE120" i="18"/>
  <c r="AG120" i="18"/>
  <c r="AI120" i="18"/>
  <c r="AK120" i="18"/>
  <c r="BB120" i="18"/>
  <c r="C121" i="18"/>
  <c r="L121" i="18"/>
  <c r="X121" i="18"/>
  <c r="AA121" i="18"/>
  <c r="AE121" i="18"/>
  <c r="AG121" i="18"/>
  <c r="AI121" i="18"/>
  <c r="AK121" i="18"/>
  <c r="BB121" i="18"/>
  <c r="C122" i="18"/>
  <c r="L122" i="18"/>
  <c r="X122" i="18"/>
  <c r="AA122" i="18"/>
  <c r="AE122" i="18"/>
  <c r="AG122" i="18"/>
  <c r="AI122" i="18"/>
  <c r="AK122" i="18"/>
  <c r="BB122" i="18"/>
  <c r="C123" i="18"/>
  <c r="L123" i="18"/>
  <c r="X123" i="18"/>
  <c r="AA123" i="18"/>
  <c r="AE123" i="18"/>
  <c r="AG123" i="18"/>
  <c r="AI123" i="18"/>
  <c r="AK123" i="18"/>
  <c r="BB123" i="18"/>
  <c r="C124" i="18"/>
  <c r="L124" i="18"/>
  <c r="X124" i="18"/>
  <c r="AA124" i="18"/>
  <c r="AE124" i="18"/>
  <c r="AG124" i="18"/>
  <c r="AI124" i="18"/>
  <c r="AK124" i="18"/>
  <c r="BB124" i="18"/>
  <c r="C125" i="18"/>
  <c r="L125" i="18"/>
  <c r="X125" i="18"/>
  <c r="AA125" i="18"/>
  <c r="AE125" i="18"/>
  <c r="AG125" i="18"/>
  <c r="AI125" i="18"/>
  <c r="AK125" i="18"/>
  <c r="BB125" i="18"/>
  <c r="C126" i="18"/>
  <c r="L126" i="18"/>
  <c r="X126" i="18"/>
  <c r="AA126" i="18"/>
  <c r="AE126" i="18"/>
  <c r="AG126" i="18"/>
  <c r="AI126" i="18"/>
  <c r="AK126" i="18"/>
  <c r="BB126" i="18"/>
  <c r="C127" i="18"/>
  <c r="L127" i="18"/>
  <c r="X127" i="18"/>
  <c r="AA127" i="18"/>
  <c r="AE127" i="18"/>
  <c r="AG127" i="18"/>
  <c r="AI127" i="18"/>
  <c r="AK127" i="18"/>
  <c r="BB127" i="18"/>
  <c r="C128" i="18"/>
  <c r="L128" i="18"/>
  <c r="X128" i="18"/>
  <c r="AA128" i="18"/>
  <c r="AE128" i="18"/>
  <c r="AG128" i="18"/>
  <c r="AI128" i="18"/>
  <c r="AK128" i="18"/>
  <c r="BB128" i="18"/>
  <c r="C129" i="18"/>
  <c r="L129" i="18"/>
  <c r="X129" i="18"/>
  <c r="AA129" i="18"/>
  <c r="AE129" i="18"/>
  <c r="AG129" i="18"/>
  <c r="AI129" i="18"/>
  <c r="AK129" i="18"/>
  <c r="BB129" i="18"/>
  <c r="C130" i="18"/>
  <c r="L130" i="18"/>
  <c r="X130" i="18"/>
  <c r="AA130" i="18"/>
  <c r="AE130" i="18"/>
  <c r="AG130" i="18"/>
  <c r="AI130" i="18"/>
  <c r="AK130" i="18"/>
  <c r="BB130" i="18"/>
  <c r="C131" i="18"/>
  <c r="L131" i="18"/>
  <c r="X131" i="18"/>
  <c r="AA131" i="18"/>
  <c r="AE131" i="18"/>
  <c r="AG131" i="18"/>
  <c r="AI131" i="18"/>
  <c r="AK131" i="18"/>
  <c r="BB131" i="18"/>
  <c r="C132" i="18"/>
  <c r="L132" i="18"/>
  <c r="X132" i="18"/>
  <c r="AA132" i="18"/>
  <c r="AE132" i="18"/>
  <c r="AG132" i="18"/>
  <c r="AI132" i="18"/>
  <c r="AK132" i="18"/>
  <c r="BB132" i="18"/>
  <c r="C133" i="18"/>
  <c r="L133" i="18"/>
  <c r="X133" i="18"/>
  <c r="AA133" i="18"/>
  <c r="AE133" i="18"/>
  <c r="AG133" i="18"/>
  <c r="AI133" i="18"/>
  <c r="AK133" i="18"/>
  <c r="BB133" i="18"/>
  <c r="C134" i="18"/>
  <c r="L134" i="18"/>
  <c r="X134" i="18"/>
  <c r="AA134" i="18"/>
  <c r="AE134" i="18"/>
  <c r="AG134" i="18"/>
  <c r="AI134" i="18"/>
  <c r="AK134" i="18"/>
  <c r="BB134" i="18"/>
  <c r="C135" i="18"/>
  <c r="L135" i="18"/>
  <c r="X135" i="18"/>
  <c r="AA135" i="18"/>
  <c r="AE135" i="18"/>
  <c r="AG135" i="18"/>
  <c r="AI135" i="18"/>
  <c r="AK135" i="18"/>
  <c r="BB135" i="18"/>
  <c r="C136" i="18"/>
  <c r="L136" i="18"/>
  <c r="X136" i="18"/>
  <c r="AA136" i="18"/>
  <c r="AE136" i="18"/>
  <c r="AG136" i="18"/>
  <c r="AI136" i="18"/>
  <c r="AK136" i="18"/>
  <c r="BB136" i="18"/>
  <c r="C137" i="18"/>
  <c r="L137" i="18"/>
  <c r="X137" i="18"/>
  <c r="AA137" i="18"/>
  <c r="AE137" i="18"/>
  <c r="AG137" i="18"/>
  <c r="AI137" i="18"/>
  <c r="AK137" i="18"/>
  <c r="BB137" i="18"/>
  <c r="C138" i="18"/>
  <c r="L138" i="18"/>
  <c r="X138" i="18"/>
  <c r="AA138" i="18"/>
  <c r="AE138" i="18"/>
  <c r="AG138" i="18"/>
  <c r="AI138" i="18"/>
  <c r="AK138" i="18"/>
  <c r="BB138" i="18"/>
  <c r="C139" i="18"/>
  <c r="L139" i="18"/>
  <c r="X139" i="18"/>
  <c r="AA139" i="18"/>
  <c r="AE139" i="18"/>
  <c r="AG139" i="18"/>
  <c r="AI139" i="18"/>
  <c r="AK139" i="18"/>
  <c r="BB139" i="18"/>
  <c r="C140" i="18"/>
  <c r="L140" i="18"/>
  <c r="X140" i="18"/>
  <c r="AA140" i="18"/>
  <c r="AE140" i="18"/>
  <c r="AG140" i="18"/>
  <c r="AI140" i="18"/>
  <c r="AK140" i="18"/>
  <c r="BB140" i="18"/>
  <c r="C141" i="18"/>
  <c r="L141" i="18"/>
  <c r="X141" i="18"/>
  <c r="AA141" i="18"/>
  <c r="AE141" i="18"/>
  <c r="AG141" i="18"/>
  <c r="AI141" i="18"/>
  <c r="AK141" i="18"/>
  <c r="BB141" i="18"/>
  <c r="C142" i="18"/>
  <c r="L142" i="18"/>
  <c r="X142" i="18"/>
  <c r="AA142" i="18"/>
  <c r="AE142" i="18"/>
  <c r="AG142" i="18"/>
  <c r="AI142" i="18"/>
  <c r="AK142" i="18"/>
  <c r="BB142" i="18"/>
  <c r="C143" i="18"/>
  <c r="L143" i="18"/>
  <c r="X143" i="18"/>
  <c r="AA143" i="18"/>
  <c r="AE143" i="18"/>
  <c r="AG143" i="18"/>
  <c r="AI143" i="18"/>
  <c r="AK143" i="18"/>
  <c r="BB143" i="18"/>
  <c r="C144" i="18"/>
  <c r="L144" i="18"/>
  <c r="X144" i="18"/>
  <c r="AA144" i="18"/>
  <c r="AE144" i="18"/>
  <c r="AG144" i="18"/>
  <c r="AI144" i="18"/>
  <c r="AK144" i="18"/>
  <c r="BB144" i="18"/>
  <c r="C145" i="18"/>
  <c r="L145" i="18"/>
  <c r="X145" i="18"/>
  <c r="AA145" i="18"/>
  <c r="AE145" i="18"/>
  <c r="AG145" i="18"/>
  <c r="AI145" i="18"/>
  <c r="AK145" i="18"/>
  <c r="BB145" i="18"/>
  <c r="C146" i="18"/>
  <c r="L146" i="18"/>
  <c r="X146" i="18"/>
  <c r="AA146" i="18"/>
  <c r="AE146" i="18"/>
  <c r="AG146" i="18"/>
  <c r="AI146" i="18"/>
  <c r="AK146" i="18"/>
  <c r="BB146" i="18"/>
  <c r="C147" i="18"/>
  <c r="L147" i="18"/>
  <c r="X147" i="18"/>
  <c r="AA147" i="18"/>
  <c r="AE147" i="18"/>
  <c r="AG147" i="18"/>
  <c r="AI147" i="18"/>
  <c r="AK147" i="18"/>
  <c r="BB147" i="18"/>
  <c r="C148" i="18"/>
  <c r="L148" i="18"/>
  <c r="X148" i="18"/>
  <c r="AA148" i="18"/>
  <c r="AE148" i="18"/>
  <c r="AG148" i="18"/>
  <c r="AI148" i="18"/>
  <c r="AK148" i="18"/>
  <c r="BB148" i="18"/>
  <c r="C149" i="18"/>
  <c r="L149" i="18"/>
  <c r="X149" i="18"/>
  <c r="AA149" i="18"/>
  <c r="AE149" i="18"/>
  <c r="AG149" i="18"/>
  <c r="AI149" i="18"/>
  <c r="AK149" i="18"/>
  <c r="BB149" i="18"/>
  <c r="C150" i="18"/>
  <c r="L150" i="18"/>
  <c r="X150" i="18"/>
  <c r="AA150" i="18"/>
  <c r="AE150" i="18"/>
  <c r="AG150" i="18"/>
  <c r="AI150" i="18"/>
  <c r="AK150" i="18"/>
  <c r="BB150" i="18"/>
  <c r="C151" i="18"/>
  <c r="L151" i="18"/>
  <c r="X151" i="18"/>
  <c r="AA151" i="18"/>
  <c r="AE151" i="18"/>
  <c r="AG151" i="18"/>
  <c r="AI151" i="18"/>
  <c r="AK151" i="18"/>
  <c r="BB151" i="18"/>
  <c r="C152" i="18"/>
  <c r="L152" i="18"/>
  <c r="X152" i="18"/>
  <c r="AA152" i="18"/>
  <c r="AE152" i="18"/>
  <c r="AG152" i="18"/>
  <c r="AI152" i="18"/>
  <c r="AK152" i="18"/>
  <c r="BB152" i="18"/>
  <c r="C153" i="18"/>
  <c r="L153" i="18"/>
  <c r="X153" i="18"/>
  <c r="AA153" i="18"/>
  <c r="AE153" i="18"/>
  <c r="AG153" i="18"/>
  <c r="AI153" i="18"/>
  <c r="AK153" i="18"/>
  <c r="BB153" i="18"/>
  <c r="C154" i="18"/>
  <c r="L154" i="18"/>
  <c r="X154" i="18"/>
  <c r="AA154" i="18"/>
  <c r="AE154" i="18"/>
  <c r="AG154" i="18"/>
  <c r="AI154" i="18"/>
  <c r="AK154" i="18"/>
  <c r="BB154" i="18"/>
  <c r="C155" i="18"/>
  <c r="L155" i="18"/>
  <c r="X155" i="18"/>
  <c r="AA155" i="18"/>
  <c r="AE155" i="18"/>
  <c r="AG155" i="18"/>
  <c r="AI155" i="18"/>
  <c r="AK155" i="18"/>
  <c r="BB155" i="18"/>
  <c r="C156" i="18"/>
  <c r="L156" i="18"/>
  <c r="X156" i="18"/>
  <c r="AA156" i="18"/>
  <c r="AE156" i="18"/>
  <c r="AG156" i="18"/>
  <c r="AI156" i="18"/>
  <c r="AK156" i="18"/>
  <c r="BB156" i="18"/>
  <c r="C157" i="18"/>
  <c r="L157" i="18"/>
  <c r="X157" i="18"/>
  <c r="AA157" i="18"/>
  <c r="AE157" i="18"/>
  <c r="AG157" i="18"/>
  <c r="AI157" i="18"/>
  <c r="AK157" i="18"/>
  <c r="BB157" i="18"/>
  <c r="C158" i="18"/>
  <c r="L158" i="18"/>
  <c r="X158" i="18"/>
  <c r="AA158" i="18"/>
  <c r="AE158" i="18"/>
  <c r="AG158" i="18"/>
  <c r="AI158" i="18"/>
  <c r="AK158" i="18"/>
  <c r="BB158" i="18"/>
  <c r="C159" i="18"/>
  <c r="L159" i="18"/>
  <c r="X159" i="18"/>
  <c r="AA159" i="18"/>
  <c r="AE159" i="18"/>
  <c r="AG159" i="18"/>
  <c r="AI159" i="18"/>
  <c r="AK159" i="18"/>
  <c r="BB159" i="18"/>
  <c r="C160" i="18"/>
  <c r="L160" i="18"/>
  <c r="X160" i="18"/>
  <c r="AA160" i="18"/>
  <c r="AE160" i="18"/>
  <c r="AG160" i="18"/>
  <c r="AI160" i="18"/>
  <c r="AK160" i="18"/>
  <c r="BB160" i="18"/>
  <c r="C161" i="18"/>
  <c r="L161" i="18"/>
  <c r="X161" i="18"/>
  <c r="AA161" i="18"/>
  <c r="AE161" i="18"/>
  <c r="AG161" i="18"/>
  <c r="AI161" i="18"/>
  <c r="AK161" i="18"/>
  <c r="BB161" i="18"/>
  <c r="C162" i="18"/>
  <c r="L162" i="18"/>
  <c r="X162" i="18"/>
  <c r="AA162" i="18"/>
  <c r="AE162" i="18"/>
  <c r="AG162" i="18"/>
  <c r="AI162" i="18"/>
  <c r="AK162" i="18"/>
  <c r="BB162" i="18"/>
  <c r="C163" i="18"/>
  <c r="L163" i="18"/>
  <c r="X163" i="18"/>
  <c r="AA163" i="18"/>
  <c r="AE163" i="18"/>
  <c r="AG163" i="18"/>
  <c r="AI163" i="18"/>
  <c r="AK163" i="18"/>
  <c r="BB163" i="18"/>
  <c r="C164" i="18"/>
  <c r="L164" i="18"/>
  <c r="X164" i="18"/>
  <c r="AA164" i="18"/>
  <c r="AE164" i="18"/>
  <c r="AG164" i="18"/>
  <c r="AI164" i="18"/>
  <c r="AK164" i="18"/>
  <c r="BB164" i="18"/>
  <c r="C165" i="18"/>
  <c r="L165" i="18"/>
  <c r="X165" i="18"/>
  <c r="AA165" i="18"/>
  <c r="AE165" i="18"/>
  <c r="AG165" i="18"/>
  <c r="AI165" i="18"/>
  <c r="AK165" i="18"/>
  <c r="BB165" i="18"/>
  <c r="C166" i="18"/>
  <c r="L166" i="18"/>
  <c r="X166" i="18"/>
  <c r="AA166" i="18"/>
  <c r="AE166" i="18"/>
  <c r="AG166" i="18"/>
  <c r="AI166" i="18"/>
  <c r="AK166" i="18"/>
  <c r="BB166" i="18"/>
  <c r="C167" i="18"/>
  <c r="L167" i="18"/>
  <c r="X167" i="18"/>
  <c r="AA167" i="18"/>
  <c r="AE167" i="18"/>
  <c r="AG167" i="18"/>
  <c r="AI167" i="18"/>
  <c r="AK167" i="18"/>
  <c r="BB167" i="18"/>
  <c r="C168" i="18"/>
  <c r="L168" i="18"/>
  <c r="X168" i="18"/>
  <c r="AA168" i="18"/>
  <c r="AE168" i="18"/>
  <c r="AG168" i="18"/>
  <c r="AI168" i="18"/>
  <c r="AK168" i="18"/>
  <c r="BB168" i="18"/>
  <c r="C169" i="18"/>
  <c r="L169" i="18"/>
  <c r="X169" i="18"/>
  <c r="AA169" i="18"/>
  <c r="AE169" i="18"/>
  <c r="AG169" i="18"/>
  <c r="AI169" i="18"/>
  <c r="AK169" i="18"/>
  <c r="BB169" i="18"/>
  <c r="C170" i="18"/>
  <c r="L170" i="18"/>
  <c r="X170" i="18"/>
  <c r="AA170" i="18"/>
  <c r="AE170" i="18"/>
  <c r="AG170" i="18"/>
  <c r="AI170" i="18"/>
  <c r="AK170" i="18"/>
  <c r="BB170" i="18"/>
  <c r="C171" i="18"/>
  <c r="L171" i="18"/>
  <c r="X171" i="18"/>
  <c r="AA171" i="18"/>
  <c r="AE171" i="18"/>
  <c r="AG171" i="18"/>
  <c r="AI171" i="18"/>
  <c r="AK171" i="18"/>
  <c r="BB171" i="18"/>
  <c r="C172" i="18"/>
  <c r="L172" i="18"/>
  <c r="X172" i="18"/>
  <c r="AA172" i="18"/>
  <c r="AE172" i="18"/>
  <c r="AG172" i="18"/>
  <c r="AI172" i="18"/>
  <c r="AK172" i="18"/>
  <c r="BB172" i="18"/>
  <c r="C173" i="18"/>
  <c r="L173" i="18"/>
  <c r="X173" i="18"/>
  <c r="AA173" i="18"/>
  <c r="AE173" i="18"/>
  <c r="AG173" i="18"/>
  <c r="AI173" i="18"/>
  <c r="AK173" i="18"/>
  <c r="BB173" i="18"/>
  <c r="C174" i="18"/>
  <c r="L174" i="18"/>
  <c r="X174" i="18"/>
  <c r="AA174" i="18"/>
  <c r="AE174" i="18"/>
  <c r="AG174" i="18"/>
  <c r="AI174" i="18"/>
  <c r="AK174" i="18"/>
  <c r="BB174" i="18"/>
  <c r="C175" i="18"/>
  <c r="L175" i="18"/>
  <c r="X175" i="18"/>
  <c r="AA175" i="18"/>
  <c r="AE175" i="18"/>
  <c r="AG175" i="18"/>
  <c r="AI175" i="18"/>
  <c r="AK175" i="18"/>
  <c r="BB175" i="18"/>
  <c r="C176" i="18"/>
  <c r="L176" i="18"/>
  <c r="X176" i="18"/>
  <c r="AA176" i="18"/>
  <c r="AE176" i="18"/>
  <c r="AG176" i="18"/>
  <c r="AI176" i="18"/>
  <c r="AK176" i="18"/>
  <c r="BB176" i="18"/>
  <c r="C177" i="18"/>
  <c r="L177" i="18"/>
  <c r="X177" i="18"/>
  <c r="AA177" i="18"/>
  <c r="AE177" i="18"/>
  <c r="AG177" i="18"/>
  <c r="AI177" i="18"/>
  <c r="AK177" i="18"/>
  <c r="BB177" i="18"/>
  <c r="C178" i="18"/>
  <c r="L178" i="18"/>
  <c r="X178" i="18"/>
  <c r="AA178" i="18"/>
  <c r="AE178" i="18"/>
  <c r="AG178" i="18"/>
  <c r="AI178" i="18"/>
  <c r="AK178" i="18"/>
  <c r="BB178" i="18"/>
  <c r="C179" i="18"/>
  <c r="L179" i="18"/>
  <c r="X179" i="18"/>
  <c r="AA179" i="18"/>
  <c r="AE179" i="18"/>
  <c r="AG179" i="18"/>
  <c r="AI179" i="18"/>
  <c r="AK179" i="18"/>
  <c r="BB179" i="18"/>
  <c r="C180" i="18"/>
  <c r="L180" i="18"/>
  <c r="X180" i="18"/>
  <c r="AA180" i="18"/>
  <c r="AE180" i="18"/>
  <c r="AG180" i="18"/>
  <c r="AI180" i="18"/>
  <c r="AK180" i="18"/>
  <c r="BB180" i="18"/>
  <c r="C181" i="18"/>
  <c r="L181" i="18"/>
  <c r="X181" i="18"/>
  <c r="AA181" i="18"/>
  <c r="AE181" i="18"/>
  <c r="AG181" i="18"/>
  <c r="AI181" i="18"/>
  <c r="AK181" i="18"/>
  <c r="BB181" i="18"/>
  <c r="C182" i="18"/>
  <c r="L182" i="18"/>
  <c r="X182" i="18"/>
  <c r="AA182" i="18"/>
  <c r="AE182" i="18"/>
  <c r="AG182" i="18"/>
  <c r="AI182" i="18"/>
  <c r="AK182" i="18"/>
  <c r="BB182" i="18"/>
  <c r="C183" i="18"/>
  <c r="L183" i="18"/>
  <c r="X183" i="18"/>
  <c r="AA183" i="18"/>
  <c r="AE183" i="18"/>
  <c r="AG183" i="18"/>
  <c r="AI183" i="18"/>
  <c r="AK183" i="18"/>
  <c r="BB183" i="18"/>
  <c r="C184" i="18"/>
  <c r="L184" i="18"/>
  <c r="X184" i="18"/>
  <c r="AA184" i="18"/>
  <c r="AE184" i="18"/>
  <c r="AG184" i="18"/>
  <c r="AI184" i="18"/>
  <c r="AK184" i="18"/>
  <c r="BB184" i="18"/>
  <c r="C185" i="18"/>
  <c r="L185" i="18"/>
  <c r="X185" i="18"/>
  <c r="AA185" i="18"/>
  <c r="AE185" i="18"/>
  <c r="AG185" i="18"/>
  <c r="AI185" i="18"/>
  <c r="AK185" i="18"/>
  <c r="BB185" i="18"/>
  <c r="C186" i="18"/>
  <c r="L186" i="18"/>
  <c r="X186" i="18"/>
  <c r="AA186" i="18"/>
  <c r="AE186" i="18"/>
  <c r="AG186" i="18"/>
  <c r="AI186" i="18"/>
  <c r="AK186" i="18"/>
  <c r="BB186" i="18"/>
  <c r="C187" i="18"/>
  <c r="L187" i="18"/>
  <c r="X187" i="18"/>
  <c r="AA187" i="18"/>
  <c r="AE187" i="18"/>
  <c r="AG187" i="18"/>
  <c r="AI187" i="18"/>
  <c r="AK187" i="18"/>
  <c r="BB187" i="18"/>
  <c r="C188" i="18"/>
  <c r="L188" i="18"/>
  <c r="X188" i="18"/>
  <c r="AA188" i="18"/>
  <c r="AE188" i="18"/>
  <c r="AG188" i="18"/>
  <c r="AI188" i="18"/>
  <c r="AK188" i="18"/>
  <c r="BB188" i="18"/>
  <c r="C189" i="18"/>
  <c r="L189" i="18"/>
  <c r="X189" i="18"/>
  <c r="AA189" i="18"/>
  <c r="AE189" i="18"/>
  <c r="AG189" i="18"/>
  <c r="AI189" i="18"/>
  <c r="AK189" i="18"/>
  <c r="BB189" i="18"/>
  <c r="C190" i="18"/>
  <c r="L190" i="18"/>
  <c r="X190" i="18"/>
  <c r="AA190" i="18"/>
  <c r="AE190" i="18"/>
  <c r="AG190" i="18"/>
  <c r="AI190" i="18"/>
  <c r="AK190" i="18"/>
  <c r="BB190" i="18"/>
  <c r="C191" i="18"/>
  <c r="L191" i="18"/>
  <c r="X191" i="18"/>
  <c r="AA191" i="18"/>
  <c r="AE191" i="18"/>
  <c r="AG191" i="18"/>
  <c r="AI191" i="18"/>
  <c r="AK191" i="18"/>
  <c r="BB191" i="18"/>
  <c r="C192" i="18"/>
  <c r="L192" i="18"/>
  <c r="X192" i="18"/>
  <c r="AA192" i="18"/>
  <c r="AE192" i="18"/>
  <c r="AG192" i="18"/>
  <c r="AI192" i="18"/>
  <c r="AK192" i="18"/>
  <c r="BB192" i="18"/>
  <c r="C193" i="18"/>
  <c r="L193" i="18"/>
  <c r="X193" i="18"/>
  <c r="AA193" i="18"/>
  <c r="AE193" i="18"/>
  <c r="AG193" i="18"/>
  <c r="AI193" i="18"/>
  <c r="AK193" i="18"/>
  <c r="BB193" i="18"/>
  <c r="C194" i="18"/>
  <c r="L194" i="18"/>
  <c r="X194" i="18"/>
  <c r="AA194" i="18"/>
  <c r="AE194" i="18"/>
  <c r="AG194" i="18"/>
  <c r="AI194" i="18"/>
  <c r="AK194" i="18"/>
  <c r="BB194" i="18"/>
  <c r="C195" i="18"/>
  <c r="L195" i="18"/>
  <c r="X195" i="18"/>
  <c r="AA195" i="18"/>
  <c r="AE195" i="18"/>
  <c r="AG195" i="18"/>
  <c r="AI195" i="18"/>
  <c r="AK195" i="18"/>
  <c r="BB195" i="18"/>
  <c r="C196" i="18"/>
  <c r="L196" i="18"/>
  <c r="X196" i="18"/>
  <c r="AA196" i="18"/>
  <c r="AE196" i="18"/>
  <c r="AG196" i="18"/>
  <c r="AI196" i="18"/>
  <c r="AK196" i="18"/>
  <c r="BB196" i="18"/>
  <c r="C197" i="18"/>
  <c r="L197" i="18"/>
  <c r="X197" i="18"/>
  <c r="AA197" i="18"/>
  <c r="AE197" i="18"/>
  <c r="AG197" i="18"/>
  <c r="AI197" i="18"/>
  <c r="AK197" i="18"/>
  <c r="BB197" i="18"/>
  <c r="C198" i="18"/>
  <c r="L198" i="18"/>
  <c r="X198" i="18"/>
  <c r="AA198" i="18"/>
  <c r="AE198" i="18"/>
  <c r="AG198" i="18"/>
  <c r="AI198" i="18"/>
  <c r="AK198" i="18"/>
  <c r="BB198" i="18"/>
  <c r="C199" i="18"/>
  <c r="L199" i="18"/>
  <c r="X199" i="18"/>
  <c r="AA199" i="18"/>
  <c r="AE199" i="18"/>
  <c r="AG199" i="18"/>
  <c r="AI199" i="18"/>
  <c r="AK199" i="18"/>
  <c r="BB199" i="18"/>
  <c r="C200" i="18"/>
  <c r="L200" i="18"/>
  <c r="X200" i="18"/>
  <c r="AA200" i="18"/>
  <c r="AE200" i="18"/>
  <c r="AG200" i="18"/>
  <c r="AI200" i="18"/>
  <c r="AK200" i="18"/>
  <c r="BB200" i="18"/>
  <c r="C201" i="18"/>
  <c r="L201" i="18"/>
  <c r="X201" i="18"/>
  <c r="AA201" i="18"/>
  <c r="AE201" i="18"/>
  <c r="AG201" i="18"/>
  <c r="AI201" i="18"/>
  <c r="AK201" i="18"/>
  <c r="BB201" i="18"/>
  <c r="C202" i="18"/>
  <c r="L202" i="18"/>
  <c r="X202" i="18"/>
  <c r="AA202" i="18"/>
  <c r="AE202" i="18"/>
  <c r="AG202" i="18"/>
  <c r="AI202" i="18"/>
  <c r="AK202" i="18"/>
  <c r="BB202" i="18"/>
  <c r="C203" i="18"/>
  <c r="L203" i="18"/>
  <c r="X203" i="18"/>
  <c r="AA203" i="18"/>
  <c r="AE203" i="18"/>
  <c r="AG203" i="18"/>
  <c r="AI203" i="18"/>
  <c r="AK203" i="18"/>
  <c r="BB203" i="18"/>
  <c r="C204" i="18"/>
  <c r="L204" i="18"/>
  <c r="X204" i="18"/>
  <c r="AA204" i="18"/>
  <c r="AE204" i="18"/>
  <c r="AG204" i="18"/>
  <c r="AI204" i="18"/>
  <c r="AK204" i="18"/>
  <c r="BB204" i="18"/>
  <c r="C205" i="18"/>
  <c r="L205" i="18"/>
  <c r="X205" i="18"/>
  <c r="AA205" i="18"/>
  <c r="AE205" i="18"/>
  <c r="AG205" i="18"/>
  <c r="AI205" i="18"/>
  <c r="AK205" i="18"/>
  <c r="BB205" i="18"/>
  <c r="C206" i="18"/>
  <c r="L206" i="18"/>
  <c r="X206" i="18"/>
  <c r="AA206" i="18"/>
  <c r="AE206" i="18"/>
  <c r="AG206" i="18"/>
  <c r="AI206" i="18"/>
  <c r="AK206" i="18"/>
  <c r="BB206" i="18"/>
  <c r="C207" i="18"/>
  <c r="L207" i="18"/>
  <c r="X207" i="18"/>
  <c r="AA207" i="18"/>
  <c r="AE207" i="18"/>
  <c r="AG207" i="18"/>
  <c r="AI207" i="18"/>
  <c r="AK207" i="18"/>
  <c r="BB207" i="18"/>
  <c r="C208" i="18"/>
  <c r="L208" i="18"/>
  <c r="X208" i="18"/>
  <c r="AA208" i="18"/>
  <c r="AE208" i="18"/>
  <c r="AG208" i="18"/>
  <c r="AI208" i="18"/>
  <c r="AK208" i="18"/>
  <c r="BB208" i="18"/>
  <c r="C209" i="18"/>
  <c r="L209" i="18"/>
  <c r="X209" i="18"/>
  <c r="AA209" i="18"/>
  <c r="AE209" i="18"/>
  <c r="AG209" i="18"/>
  <c r="AI209" i="18"/>
  <c r="AK209" i="18"/>
  <c r="BB209" i="18"/>
  <c r="C210" i="18"/>
  <c r="L210" i="18"/>
  <c r="X210" i="18"/>
  <c r="AA210" i="18"/>
  <c r="AE210" i="18"/>
  <c r="AG210" i="18"/>
  <c r="AI210" i="18"/>
  <c r="AK210" i="18"/>
  <c r="BB210" i="18"/>
  <c r="C211" i="18"/>
  <c r="L211" i="18"/>
  <c r="X211" i="18"/>
  <c r="AA211" i="18"/>
  <c r="AE211" i="18"/>
  <c r="AG211" i="18"/>
  <c r="AI211" i="18"/>
  <c r="AK211" i="18"/>
  <c r="BB211" i="18"/>
  <c r="C212" i="18"/>
  <c r="L212" i="18"/>
  <c r="X212" i="18"/>
  <c r="AA212" i="18"/>
  <c r="AE212" i="18"/>
  <c r="AG212" i="18"/>
  <c r="AI212" i="18"/>
  <c r="AK212" i="18"/>
  <c r="BB212" i="18"/>
  <c r="C213" i="18"/>
  <c r="L213" i="18"/>
  <c r="X213" i="18"/>
  <c r="AA213" i="18"/>
  <c r="AE213" i="18"/>
  <c r="AG213" i="18"/>
  <c r="AI213" i="18"/>
  <c r="AK213" i="18"/>
  <c r="BB213" i="18"/>
  <c r="C214" i="18"/>
  <c r="L214" i="18"/>
  <c r="X214" i="18"/>
  <c r="AA214" i="18"/>
  <c r="AE214" i="18"/>
  <c r="AG214" i="18"/>
  <c r="AI214" i="18"/>
  <c r="AK214" i="18"/>
  <c r="BB214" i="18"/>
  <c r="C215" i="18"/>
  <c r="L215" i="18"/>
  <c r="X215" i="18"/>
  <c r="AA215" i="18"/>
  <c r="AE215" i="18"/>
  <c r="AG215" i="18"/>
  <c r="AI215" i="18"/>
  <c r="AK215" i="18"/>
  <c r="BB215" i="18"/>
  <c r="C216" i="18"/>
  <c r="L216" i="18"/>
  <c r="X216" i="18"/>
  <c r="AA216" i="18"/>
  <c r="AE216" i="18"/>
  <c r="AG216" i="18"/>
  <c r="AI216" i="18"/>
  <c r="AK216" i="18"/>
  <c r="BB216" i="18"/>
  <c r="C217" i="18"/>
  <c r="L217" i="18"/>
  <c r="X217" i="18"/>
  <c r="AA217" i="18"/>
  <c r="AE217" i="18"/>
  <c r="AG217" i="18"/>
  <c r="AI217" i="18"/>
  <c r="AK217" i="18"/>
  <c r="BB217" i="18"/>
  <c r="C218" i="18"/>
  <c r="L218" i="18"/>
  <c r="X218" i="18"/>
  <c r="AA218" i="18"/>
  <c r="AE218" i="18"/>
  <c r="AG218" i="18"/>
  <c r="AI218" i="18"/>
  <c r="AK218" i="18"/>
  <c r="BB218" i="18"/>
  <c r="C219" i="18"/>
  <c r="L219" i="18"/>
  <c r="X219" i="18"/>
  <c r="AA219" i="18"/>
  <c r="AE219" i="18"/>
  <c r="AG219" i="18"/>
  <c r="AI219" i="18"/>
  <c r="AK219" i="18"/>
  <c r="BB219" i="18"/>
  <c r="C220" i="18"/>
  <c r="L220" i="18"/>
  <c r="X220" i="18"/>
  <c r="AA220" i="18"/>
  <c r="AE220" i="18"/>
  <c r="AG220" i="18"/>
  <c r="AI220" i="18"/>
  <c r="AK220" i="18"/>
  <c r="BB220" i="18"/>
  <c r="C221" i="18"/>
  <c r="L221" i="18"/>
  <c r="X221" i="18"/>
  <c r="AA221" i="18"/>
  <c r="AE221" i="18"/>
  <c r="AG221" i="18"/>
  <c r="AI221" i="18"/>
  <c r="AK221" i="18"/>
  <c r="BB221" i="18"/>
  <c r="C222" i="18"/>
  <c r="L222" i="18"/>
  <c r="X222" i="18"/>
  <c r="AA222" i="18"/>
  <c r="AE222" i="18"/>
  <c r="AG222" i="18"/>
  <c r="AI222" i="18"/>
  <c r="AK222" i="18"/>
  <c r="BB222" i="18"/>
  <c r="C223" i="18"/>
  <c r="L223" i="18"/>
  <c r="X223" i="18"/>
  <c r="AA223" i="18"/>
  <c r="AE223" i="18"/>
  <c r="AG223" i="18"/>
  <c r="AI223" i="18"/>
  <c r="AK223" i="18"/>
  <c r="BB223" i="18"/>
  <c r="C224" i="18"/>
  <c r="L224" i="18"/>
  <c r="X224" i="18"/>
  <c r="AA224" i="18"/>
  <c r="AE224" i="18"/>
  <c r="AG224" i="18"/>
  <c r="AI224" i="18"/>
  <c r="AK224" i="18"/>
  <c r="BB224" i="18"/>
  <c r="C225" i="18"/>
  <c r="L225" i="18"/>
  <c r="X225" i="18"/>
  <c r="AA225" i="18"/>
  <c r="AE225" i="18"/>
  <c r="AG225" i="18"/>
  <c r="AI225" i="18"/>
  <c r="AK225" i="18"/>
  <c r="BB225" i="18"/>
  <c r="C226" i="18"/>
  <c r="L226" i="18"/>
  <c r="X226" i="18"/>
  <c r="AA226" i="18"/>
  <c r="AE226" i="18"/>
  <c r="AG226" i="18"/>
  <c r="AI226" i="18"/>
  <c r="AK226" i="18"/>
  <c r="BB226" i="18"/>
  <c r="C227" i="18"/>
  <c r="L227" i="18"/>
  <c r="X227" i="18"/>
  <c r="AA227" i="18"/>
  <c r="AE227" i="18"/>
  <c r="AG227" i="18"/>
  <c r="AI227" i="18"/>
  <c r="AK227" i="18"/>
  <c r="BB227" i="18"/>
  <c r="C228" i="18"/>
  <c r="L228" i="18"/>
  <c r="X228" i="18"/>
  <c r="AA228" i="18"/>
  <c r="AE228" i="18"/>
  <c r="AG228" i="18"/>
  <c r="AI228" i="18"/>
  <c r="AK228" i="18"/>
  <c r="BB228" i="18"/>
  <c r="C229" i="18"/>
  <c r="L229" i="18"/>
  <c r="X229" i="18"/>
  <c r="AA229" i="18"/>
  <c r="AE229" i="18"/>
  <c r="AG229" i="18"/>
  <c r="AI229" i="18"/>
  <c r="AK229" i="18"/>
  <c r="BB229" i="18"/>
  <c r="C230" i="18"/>
  <c r="L230" i="18"/>
  <c r="X230" i="18"/>
  <c r="AA230" i="18"/>
  <c r="AE230" i="18"/>
  <c r="AG230" i="18"/>
  <c r="AI230" i="18"/>
  <c r="AK230" i="18"/>
  <c r="BB230" i="18"/>
  <c r="C231" i="18"/>
  <c r="L231" i="18"/>
  <c r="X231" i="18"/>
  <c r="AA231" i="18"/>
  <c r="AE231" i="18"/>
  <c r="AG231" i="18"/>
  <c r="AI231" i="18"/>
  <c r="AK231" i="18"/>
  <c r="BB231" i="18"/>
  <c r="C232" i="18"/>
  <c r="L232" i="18"/>
  <c r="X232" i="18"/>
  <c r="AA232" i="18"/>
  <c r="AE232" i="18"/>
  <c r="AG232" i="18"/>
  <c r="AI232" i="18"/>
  <c r="AK232" i="18"/>
  <c r="BB232" i="18"/>
  <c r="C233" i="18"/>
  <c r="L233" i="18"/>
  <c r="X233" i="18"/>
  <c r="AA233" i="18"/>
  <c r="AE233" i="18"/>
  <c r="AG233" i="18"/>
  <c r="AI233" i="18"/>
  <c r="AK233" i="18"/>
  <c r="BB233" i="18"/>
  <c r="C234" i="18"/>
  <c r="L234" i="18"/>
  <c r="X234" i="18"/>
  <c r="AA234" i="18"/>
  <c r="AE234" i="18"/>
  <c r="AG234" i="18"/>
  <c r="AI234" i="18"/>
  <c r="AK234" i="18"/>
  <c r="BB234" i="18"/>
  <c r="C235" i="18"/>
  <c r="L235" i="18"/>
  <c r="X235" i="18"/>
  <c r="AA235" i="18"/>
  <c r="AE235" i="18"/>
  <c r="AG235" i="18"/>
  <c r="AI235" i="18"/>
  <c r="AK235" i="18"/>
  <c r="BB235" i="18"/>
  <c r="C236" i="18"/>
  <c r="L236" i="18"/>
  <c r="X236" i="18"/>
  <c r="AA236" i="18"/>
  <c r="AE236" i="18"/>
  <c r="AG236" i="18"/>
  <c r="AI236" i="18"/>
  <c r="AK236" i="18"/>
  <c r="BB236" i="18"/>
  <c r="C237" i="18"/>
  <c r="L237" i="18"/>
  <c r="X237" i="18"/>
  <c r="AA237" i="18"/>
  <c r="AE237" i="18"/>
  <c r="AG237" i="18"/>
  <c r="AI237" i="18"/>
  <c r="AK237" i="18"/>
  <c r="BB237" i="18"/>
  <c r="C238" i="18"/>
  <c r="L238" i="18"/>
  <c r="X238" i="18"/>
  <c r="AA238" i="18"/>
  <c r="AE238" i="18"/>
  <c r="AG238" i="18"/>
  <c r="AI238" i="18"/>
  <c r="AK238" i="18"/>
  <c r="BB238" i="18"/>
  <c r="C239" i="18"/>
  <c r="L239" i="18"/>
  <c r="X239" i="18"/>
  <c r="AA239" i="18"/>
  <c r="AE239" i="18"/>
  <c r="AG239" i="18"/>
  <c r="AI239" i="18"/>
  <c r="AK239" i="18"/>
  <c r="BB239" i="18"/>
  <c r="C240" i="18"/>
  <c r="L240" i="18"/>
  <c r="X240" i="18"/>
  <c r="AA240" i="18"/>
  <c r="AE240" i="18"/>
  <c r="AG240" i="18"/>
  <c r="AI240" i="18"/>
  <c r="AK240" i="18"/>
  <c r="BB240" i="18"/>
  <c r="C241" i="18"/>
  <c r="L241" i="18"/>
  <c r="X241" i="18"/>
  <c r="AA241" i="18"/>
  <c r="AE241" i="18"/>
  <c r="AG241" i="18"/>
  <c r="AI241" i="18"/>
  <c r="AK241" i="18"/>
  <c r="BB241" i="18"/>
  <c r="C242" i="18"/>
  <c r="L242" i="18"/>
  <c r="X242" i="18"/>
  <c r="AA242" i="18"/>
  <c r="AE242" i="18"/>
  <c r="AG242" i="18"/>
  <c r="AI242" i="18"/>
  <c r="AK242" i="18"/>
  <c r="BB242" i="18"/>
  <c r="C243" i="18"/>
  <c r="L243" i="18"/>
  <c r="X243" i="18"/>
  <c r="AA243" i="18"/>
  <c r="AE243" i="18"/>
  <c r="AG243" i="18"/>
  <c r="AI243" i="18"/>
  <c r="AK243" i="18"/>
  <c r="BB243" i="18"/>
  <c r="C244" i="18"/>
  <c r="L244" i="18"/>
  <c r="X244" i="18"/>
  <c r="AA244" i="18"/>
  <c r="AE244" i="18"/>
  <c r="AG244" i="18"/>
  <c r="AI244" i="18"/>
  <c r="AK244" i="18"/>
  <c r="BB244" i="18"/>
  <c r="C245" i="18"/>
  <c r="L245" i="18"/>
  <c r="X245" i="18"/>
  <c r="AA245" i="18"/>
  <c r="AE245" i="18"/>
  <c r="AG245" i="18"/>
  <c r="AI245" i="18"/>
  <c r="AK245" i="18"/>
  <c r="BB245" i="18"/>
  <c r="C246" i="18"/>
  <c r="L246" i="18"/>
  <c r="X246" i="18"/>
  <c r="AA246" i="18"/>
  <c r="AE246" i="18"/>
  <c r="AG246" i="18"/>
  <c r="AI246" i="18"/>
  <c r="AK246" i="18"/>
  <c r="BB246" i="18"/>
  <c r="C247" i="18"/>
  <c r="L247" i="18"/>
  <c r="X247" i="18"/>
  <c r="AA247" i="18"/>
  <c r="AE247" i="18"/>
  <c r="AG247" i="18"/>
  <c r="AI247" i="18"/>
  <c r="AK247" i="18"/>
  <c r="BB247" i="18"/>
  <c r="C248" i="18"/>
  <c r="L248" i="18"/>
  <c r="X248" i="18"/>
  <c r="AA248" i="18"/>
  <c r="AE248" i="18"/>
  <c r="AG248" i="18"/>
  <c r="AI248" i="18"/>
  <c r="AK248" i="18"/>
  <c r="BB248" i="18"/>
  <c r="C249" i="18"/>
  <c r="L249" i="18"/>
  <c r="X249" i="18"/>
  <c r="AA249" i="18"/>
  <c r="AE249" i="18"/>
  <c r="AG249" i="18"/>
  <c r="AI249" i="18"/>
  <c r="AK249" i="18"/>
  <c r="BB249" i="18"/>
  <c r="C250" i="18"/>
  <c r="L250" i="18"/>
  <c r="X250" i="18"/>
  <c r="AA250" i="18"/>
  <c r="AE250" i="18"/>
  <c r="AG250" i="18"/>
  <c r="AI250" i="18"/>
  <c r="AK250" i="18"/>
  <c r="BB250" i="18"/>
  <c r="C251" i="18"/>
  <c r="L251" i="18"/>
  <c r="X251" i="18"/>
  <c r="AA251" i="18"/>
  <c r="AE251" i="18"/>
  <c r="AG251" i="18"/>
  <c r="AI251" i="18"/>
  <c r="AK251" i="18"/>
  <c r="BB251" i="18"/>
  <c r="C252" i="18"/>
  <c r="L252" i="18"/>
  <c r="X252" i="18"/>
  <c r="AA252" i="18"/>
  <c r="AE252" i="18"/>
  <c r="AG252" i="18"/>
  <c r="AI252" i="18"/>
  <c r="AK252" i="18"/>
  <c r="BB252" i="18"/>
  <c r="C253" i="18"/>
  <c r="L253" i="18"/>
  <c r="X253" i="18"/>
  <c r="AA253" i="18"/>
  <c r="AE253" i="18"/>
  <c r="AG253" i="18"/>
  <c r="AI253" i="18"/>
  <c r="AK253" i="18"/>
  <c r="BB253" i="18"/>
  <c r="C254" i="18"/>
  <c r="L254" i="18"/>
  <c r="X254" i="18"/>
  <c r="AA254" i="18"/>
  <c r="AE254" i="18"/>
  <c r="AG254" i="18"/>
  <c r="AI254" i="18"/>
  <c r="AK254" i="18"/>
  <c r="BB254" i="18"/>
  <c r="C255" i="18"/>
  <c r="L255" i="18"/>
  <c r="X255" i="18"/>
  <c r="AA255" i="18"/>
  <c r="AE255" i="18"/>
  <c r="AG255" i="18"/>
  <c r="AI255" i="18"/>
  <c r="AK255" i="18"/>
  <c r="BB255" i="18"/>
  <c r="C256" i="18"/>
  <c r="L256" i="18"/>
  <c r="X256" i="18"/>
  <c r="AA256" i="18"/>
  <c r="AE256" i="18"/>
  <c r="AG256" i="18"/>
  <c r="AI256" i="18"/>
  <c r="AK256" i="18"/>
  <c r="BB256" i="18"/>
  <c r="C257" i="18"/>
  <c r="L257" i="18"/>
  <c r="X257" i="18"/>
  <c r="AA257" i="18"/>
  <c r="AE257" i="18"/>
  <c r="AG257" i="18"/>
  <c r="AI257" i="18"/>
  <c r="AK257" i="18"/>
  <c r="BB257" i="18"/>
  <c r="C258" i="18"/>
  <c r="L258" i="18"/>
  <c r="X258" i="18"/>
  <c r="AA258" i="18"/>
  <c r="AE258" i="18"/>
  <c r="AG258" i="18"/>
  <c r="AI258" i="18"/>
  <c r="AK258" i="18"/>
  <c r="BB258" i="18"/>
  <c r="C259" i="18"/>
  <c r="L259" i="18"/>
  <c r="X259" i="18"/>
  <c r="AA259" i="18"/>
  <c r="AE259" i="18"/>
  <c r="AG259" i="18"/>
  <c r="AI259" i="18"/>
  <c r="AK259" i="18"/>
  <c r="BB259" i="18"/>
  <c r="C260" i="18"/>
  <c r="L260" i="18"/>
  <c r="X260" i="18"/>
  <c r="AA260" i="18"/>
  <c r="AE260" i="18"/>
  <c r="AG260" i="18"/>
  <c r="AI260" i="18"/>
  <c r="AK260" i="18"/>
  <c r="BB260" i="18"/>
  <c r="C261" i="18"/>
  <c r="L261" i="18"/>
  <c r="X261" i="18"/>
  <c r="AA261" i="18"/>
  <c r="AE261" i="18"/>
  <c r="AG261" i="18"/>
  <c r="AI261" i="18"/>
  <c r="AK261" i="18"/>
  <c r="BB261" i="18"/>
  <c r="C262" i="18"/>
  <c r="L262" i="18"/>
  <c r="X262" i="18"/>
  <c r="AA262" i="18"/>
  <c r="AE262" i="18"/>
  <c r="AG262" i="18"/>
  <c r="AI262" i="18"/>
  <c r="AK262" i="18"/>
  <c r="BB262" i="18"/>
  <c r="C263" i="18"/>
  <c r="L263" i="18"/>
  <c r="X263" i="18"/>
  <c r="AA263" i="18"/>
  <c r="AE263" i="18"/>
  <c r="AG263" i="18"/>
  <c r="AI263" i="18"/>
  <c r="AK263" i="18"/>
  <c r="BB263" i="18"/>
  <c r="C264" i="18"/>
  <c r="L264" i="18"/>
  <c r="X264" i="18"/>
  <c r="AA264" i="18"/>
  <c r="AE264" i="18"/>
  <c r="AG264" i="18"/>
  <c r="AI264" i="18"/>
  <c r="AK264" i="18"/>
  <c r="BB264" i="18"/>
  <c r="C265" i="18"/>
  <c r="L265" i="18"/>
  <c r="X265" i="18"/>
  <c r="AA265" i="18"/>
  <c r="AE265" i="18"/>
  <c r="AG265" i="18"/>
  <c r="AI265" i="18"/>
  <c r="AK265" i="18"/>
  <c r="BB265" i="18"/>
  <c r="C266" i="18"/>
  <c r="L266" i="18"/>
  <c r="X266" i="18"/>
  <c r="AA266" i="18"/>
  <c r="AE266" i="18"/>
  <c r="AG266" i="18"/>
  <c r="AI266" i="18"/>
  <c r="AK266" i="18"/>
  <c r="BB266" i="18"/>
  <c r="C267" i="18"/>
  <c r="L267" i="18"/>
  <c r="X267" i="18"/>
  <c r="AA267" i="18"/>
  <c r="AE267" i="18"/>
  <c r="AG267" i="18"/>
  <c r="AI267" i="18"/>
  <c r="AK267" i="18"/>
  <c r="BB267" i="18"/>
  <c r="C268" i="18"/>
  <c r="L268" i="18"/>
  <c r="X268" i="18"/>
  <c r="AA268" i="18"/>
  <c r="AE268" i="18"/>
  <c r="AG268" i="18"/>
  <c r="AI268" i="18"/>
  <c r="AK268" i="18"/>
  <c r="BB268" i="18"/>
  <c r="C269" i="18"/>
  <c r="L269" i="18"/>
  <c r="X269" i="18"/>
  <c r="AA269" i="18"/>
  <c r="AE269" i="18"/>
  <c r="AG269" i="18"/>
  <c r="AI269" i="18"/>
  <c r="AK269" i="18"/>
  <c r="BB269" i="18"/>
  <c r="C270" i="18"/>
  <c r="L270" i="18"/>
  <c r="X270" i="18"/>
  <c r="AA270" i="18"/>
  <c r="AE270" i="18"/>
  <c r="AG270" i="18"/>
  <c r="AI270" i="18"/>
  <c r="AK270" i="18"/>
  <c r="BB270" i="18"/>
  <c r="C271" i="18"/>
  <c r="L271" i="18"/>
  <c r="X271" i="18"/>
  <c r="AA271" i="18"/>
  <c r="AE271" i="18"/>
  <c r="AG271" i="18"/>
  <c r="AI271" i="18"/>
  <c r="AK271" i="18"/>
  <c r="BB271" i="18"/>
  <c r="C272" i="18"/>
  <c r="L272" i="18"/>
  <c r="X272" i="18"/>
  <c r="AA272" i="18"/>
  <c r="AE272" i="18"/>
  <c r="AG272" i="18"/>
  <c r="AI272" i="18"/>
  <c r="AK272" i="18"/>
  <c r="BB272" i="18"/>
  <c r="C273" i="18"/>
  <c r="L273" i="18"/>
  <c r="X273" i="18"/>
  <c r="AA273" i="18"/>
  <c r="AE273" i="18"/>
  <c r="AG273" i="18"/>
  <c r="AI273" i="18"/>
  <c r="AK273" i="18"/>
  <c r="BB273" i="18"/>
  <c r="C274" i="18"/>
  <c r="L274" i="18"/>
  <c r="X274" i="18"/>
  <c r="AA274" i="18"/>
  <c r="AE274" i="18"/>
  <c r="AG274" i="18"/>
  <c r="AI274" i="18"/>
  <c r="AK274" i="18"/>
  <c r="BB274" i="18"/>
  <c r="C275" i="18"/>
  <c r="L275" i="18"/>
  <c r="X275" i="18"/>
  <c r="AA275" i="18"/>
  <c r="AE275" i="18"/>
  <c r="AG275" i="18"/>
  <c r="AI275" i="18"/>
  <c r="AK275" i="18"/>
  <c r="BB275" i="18"/>
  <c r="C276" i="18"/>
  <c r="L276" i="18"/>
  <c r="X276" i="18"/>
  <c r="AA276" i="18"/>
  <c r="AE276" i="18"/>
  <c r="AG276" i="18"/>
  <c r="AI276" i="18"/>
  <c r="AK276" i="18"/>
  <c r="BB276" i="18"/>
  <c r="C277" i="18"/>
  <c r="L277" i="18"/>
  <c r="X277" i="18"/>
  <c r="AA277" i="18"/>
  <c r="AE277" i="18"/>
  <c r="AG277" i="18"/>
  <c r="AI277" i="18"/>
  <c r="AK277" i="18"/>
  <c r="BB277" i="18"/>
  <c r="C278" i="18"/>
  <c r="L278" i="18"/>
  <c r="X278" i="18"/>
  <c r="AA278" i="18"/>
  <c r="AE278" i="18"/>
  <c r="AG278" i="18"/>
  <c r="AI278" i="18"/>
  <c r="AK278" i="18"/>
  <c r="BB278" i="18"/>
  <c r="C279" i="18"/>
  <c r="L279" i="18"/>
  <c r="X279" i="18"/>
  <c r="AA279" i="18"/>
  <c r="AE279" i="18"/>
  <c r="AG279" i="18"/>
  <c r="AI279" i="18"/>
  <c r="AK279" i="18"/>
  <c r="BB279" i="18"/>
  <c r="C280" i="18"/>
  <c r="L280" i="18"/>
  <c r="X280" i="18"/>
  <c r="AA280" i="18"/>
  <c r="AE280" i="18"/>
  <c r="AG280" i="18"/>
  <c r="AI280" i="18"/>
  <c r="AK280" i="18"/>
  <c r="BB280" i="18"/>
  <c r="C281" i="18"/>
  <c r="L281" i="18"/>
  <c r="X281" i="18"/>
  <c r="AA281" i="18"/>
  <c r="AE281" i="18"/>
  <c r="AG281" i="18"/>
  <c r="AI281" i="18"/>
  <c r="AK281" i="18"/>
  <c r="BB281" i="18"/>
  <c r="C282" i="18"/>
  <c r="L282" i="18"/>
  <c r="X282" i="18"/>
  <c r="AA282" i="18"/>
  <c r="AE282" i="18"/>
  <c r="AG282" i="18"/>
  <c r="AI282" i="18"/>
  <c r="AK282" i="18"/>
  <c r="BB282" i="18"/>
  <c r="C283" i="18"/>
  <c r="L283" i="18"/>
  <c r="X283" i="18"/>
  <c r="AA283" i="18"/>
  <c r="AE283" i="18"/>
  <c r="AG283" i="18"/>
  <c r="AI283" i="18"/>
  <c r="AK283" i="18"/>
  <c r="BB283" i="18"/>
  <c r="C284" i="18"/>
  <c r="L284" i="18"/>
  <c r="X284" i="18"/>
  <c r="AA284" i="18"/>
  <c r="AE284" i="18"/>
  <c r="AG284" i="18"/>
  <c r="AI284" i="18"/>
  <c r="AK284" i="18"/>
  <c r="BB284" i="18"/>
  <c r="C285" i="18"/>
  <c r="L285" i="18"/>
  <c r="X285" i="18"/>
  <c r="AA285" i="18"/>
  <c r="AE285" i="18"/>
  <c r="AG285" i="18"/>
  <c r="AI285" i="18"/>
  <c r="AK285" i="18"/>
  <c r="BB285" i="18"/>
  <c r="C286" i="18"/>
  <c r="L286" i="18"/>
  <c r="X286" i="18"/>
  <c r="AA286" i="18"/>
  <c r="AE286" i="18"/>
  <c r="AG286" i="18"/>
  <c r="AI286" i="18"/>
  <c r="AK286" i="18"/>
  <c r="BB286" i="18"/>
  <c r="C287" i="18"/>
  <c r="L287" i="18"/>
  <c r="X287" i="18"/>
  <c r="AA287" i="18"/>
  <c r="AE287" i="18"/>
  <c r="AG287" i="18"/>
  <c r="AI287" i="18"/>
  <c r="AK287" i="18"/>
  <c r="BB287" i="18"/>
  <c r="C288" i="18"/>
  <c r="L288" i="18"/>
  <c r="X288" i="18"/>
  <c r="AA288" i="18"/>
  <c r="AE288" i="18"/>
  <c r="AG288" i="18"/>
  <c r="AI288" i="18"/>
  <c r="AK288" i="18"/>
  <c r="BB288" i="18"/>
  <c r="C289" i="18"/>
  <c r="L289" i="18"/>
  <c r="X289" i="18"/>
  <c r="AA289" i="18"/>
  <c r="AE289" i="18"/>
  <c r="AG289" i="18"/>
  <c r="AI289" i="18"/>
  <c r="AK289" i="18"/>
  <c r="BB289" i="18"/>
  <c r="C290" i="18"/>
  <c r="L290" i="18"/>
  <c r="X290" i="18"/>
  <c r="AA290" i="18"/>
  <c r="AE290" i="18"/>
  <c r="AG290" i="18"/>
  <c r="AI290" i="18"/>
  <c r="AK290" i="18"/>
  <c r="BB290" i="18"/>
  <c r="C291" i="18"/>
  <c r="L291" i="18"/>
  <c r="X291" i="18"/>
  <c r="AA291" i="18"/>
  <c r="AE291" i="18"/>
  <c r="AG291" i="18"/>
  <c r="AI291" i="18"/>
  <c r="AK291" i="18"/>
  <c r="BB291" i="18"/>
  <c r="C292" i="18"/>
  <c r="L292" i="18"/>
  <c r="X292" i="18"/>
  <c r="AA292" i="18"/>
  <c r="AE292" i="18"/>
  <c r="AG292" i="18"/>
  <c r="AI292" i="18"/>
  <c r="AK292" i="18"/>
  <c r="BB292" i="18"/>
  <c r="C293" i="18"/>
  <c r="L293" i="18"/>
  <c r="X293" i="18"/>
  <c r="AA293" i="18"/>
  <c r="AE293" i="18"/>
  <c r="AG293" i="18"/>
  <c r="AI293" i="18"/>
  <c r="AK293" i="18"/>
  <c r="BB293" i="18"/>
  <c r="C294" i="18"/>
  <c r="L294" i="18"/>
  <c r="X294" i="18"/>
  <c r="AA294" i="18"/>
  <c r="AE294" i="18"/>
  <c r="AG294" i="18"/>
  <c r="AI294" i="18"/>
  <c r="AK294" i="18"/>
  <c r="BB294" i="18"/>
  <c r="C295" i="18"/>
  <c r="L295" i="18"/>
  <c r="X295" i="18"/>
  <c r="AA295" i="18"/>
  <c r="AE295" i="18"/>
  <c r="AG295" i="18"/>
  <c r="AI295" i="18"/>
  <c r="AK295" i="18"/>
  <c r="BB295" i="18"/>
  <c r="C296" i="18"/>
  <c r="L296" i="18"/>
  <c r="X296" i="18"/>
  <c r="AA296" i="18"/>
  <c r="AE296" i="18"/>
  <c r="AG296" i="18"/>
  <c r="AI296" i="18"/>
  <c r="AK296" i="18"/>
  <c r="BB296" i="18"/>
  <c r="C297" i="18"/>
  <c r="L297" i="18"/>
  <c r="X297" i="18"/>
  <c r="AA297" i="18"/>
  <c r="AE297" i="18"/>
  <c r="AG297" i="18"/>
  <c r="AI297" i="18"/>
  <c r="AK297" i="18"/>
  <c r="BB297" i="18"/>
  <c r="C298" i="18"/>
  <c r="L298" i="18"/>
  <c r="X298" i="18"/>
  <c r="AA298" i="18"/>
  <c r="AE298" i="18"/>
  <c r="AG298" i="18"/>
  <c r="AI298" i="18"/>
  <c r="AK298" i="18"/>
  <c r="BB298" i="18"/>
  <c r="C299" i="18"/>
  <c r="L299" i="18"/>
  <c r="X299" i="18"/>
  <c r="AA299" i="18"/>
  <c r="AE299" i="18"/>
  <c r="AG299" i="18"/>
  <c r="AI299" i="18"/>
  <c r="AK299" i="18"/>
  <c r="BB299" i="18"/>
  <c r="C300" i="18"/>
  <c r="L300" i="18"/>
  <c r="X300" i="18"/>
  <c r="AA300" i="18"/>
  <c r="AE300" i="18"/>
  <c r="AG300" i="18"/>
  <c r="AI300" i="18"/>
  <c r="AK300" i="18"/>
  <c r="BB300" i="18"/>
  <c r="C301" i="18"/>
  <c r="L301" i="18"/>
  <c r="X301" i="18"/>
  <c r="AA301" i="18"/>
  <c r="AE301" i="18"/>
  <c r="AG301" i="18"/>
  <c r="AI301" i="18"/>
  <c r="AK301" i="18"/>
  <c r="BB301" i="18"/>
  <c r="C302" i="18"/>
  <c r="L302" i="18"/>
  <c r="X302" i="18"/>
  <c r="AA302" i="18"/>
  <c r="AE302" i="18"/>
  <c r="AG302" i="18"/>
  <c r="AI302" i="18"/>
  <c r="AK302" i="18"/>
  <c r="BB302" i="18"/>
  <c r="C303" i="18"/>
  <c r="L303" i="18"/>
  <c r="X303" i="18"/>
  <c r="AA303" i="18"/>
  <c r="AE303" i="18"/>
  <c r="AG303" i="18"/>
  <c r="AI303" i="18"/>
  <c r="AK303" i="18"/>
  <c r="BB303" i="18"/>
  <c r="C304" i="18"/>
  <c r="L304" i="18"/>
  <c r="X304" i="18"/>
  <c r="AA304" i="18"/>
  <c r="AE304" i="18"/>
  <c r="AG304" i="18"/>
  <c r="AI304" i="18"/>
  <c r="AK304" i="18"/>
  <c r="BB304" i="18"/>
  <c r="C305" i="18"/>
  <c r="L305" i="18"/>
  <c r="X305" i="18"/>
  <c r="AA305" i="18"/>
  <c r="AE305" i="18"/>
  <c r="AG305" i="18"/>
  <c r="AI305" i="18"/>
  <c r="AK305" i="18"/>
  <c r="BB305" i="18"/>
  <c r="C306" i="18"/>
  <c r="L306" i="18"/>
  <c r="X306" i="18"/>
  <c r="AA306" i="18"/>
  <c r="AE306" i="18"/>
  <c r="AG306" i="18"/>
  <c r="AI306" i="18"/>
  <c r="AK306" i="18"/>
  <c r="BB306" i="18"/>
  <c r="C307" i="18"/>
  <c r="L307" i="18"/>
  <c r="X307" i="18"/>
  <c r="AA307" i="18"/>
  <c r="AE307" i="18"/>
  <c r="AG307" i="18"/>
  <c r="AI307" i="18"/>
  <c r="AK307" i="18"/>
  <c r="BB307" i="18"/>
  <c r="C308" i="18"/>
  <c r="L308" i="18"/>
  <c r="X308" i="18"/>
  <c r="AA308" i="18"/>
  <c r="AE308" i="18"/>
  <c r="AG308" i="18"/>
  <c r="AI308" i="18"/>
  <c r="AK308" i="18"/>
  <c r="BB308" i="18"/>
  <c r="C309" i="18"/>
  <c r="L309" i="18"/>
  <c r="X309" i="18"/>
  <c r="AA309" i="18"/>
  <c r="AE309" i="18"/>
  <c r="AG309" i="18"/>
  <c r="AI309" i="18"/>
  <c r="AK309" i="18"/>
  <c r="BB309" i="18"/>
  <c r="C310" i="18"/>
  <c r="L310" i="18"/>
  <c r="X310" i="18"/>
  <c r="AA310" i="18"/>
  <c r="AE310" i="18"/>
  <c r="AG310" i="18"/>
  <c r="AI310" i="18"/>
  <c r="AK310" i="18"/>
  <c r="BB310" i="18"/>
  <c r="C311" i="18"/>
  <c r="L311" i="18"/>
  <c r="X311" i="18"/>
  <c r="AA311" i="18"/>
  <c r="AE311" i="18"/>
  <c r="AG311" i="18"/>
  <c r="AI311" i="18"/>
  <c r="AK311" i="18"/>
  <c r="BB311" i="18"/>
  <c r="C312" i="18"/>
  <c r="L312" i="18"/>
  <c r="X312" i="18"/>
  <c r="AA312" i="18"/>
  <c r="AE312" i="18"/>
  <c r="AG312" i="18"/>
  <c r="AI312" i="18"/>
  <c r="AK312" i="18"/>
  <c r="BB312" i="18"/>
  <c r="C313" i="18"/>
  <c r="L313" i="18"/>
  <c r="X313" i="18"/>
  <c r="AA313" i="18"/>
  <c r="AE313" i="18"/>
  <c r="AG313" i="18"/>
  <c r="AI313" i="18"/>
  <c r="AK313" i="18"/>
  <c r="BB313" i="18"/>
  <c r="C314" i="18"/>
  <c r="L314" i="18"/>
  <c r="X314" i="18"/>
  <c r="AA314" i="18"/>
  <c r="AE314" i="18"/>
  <c r="AG314" i="18"/>
  <c r="AI314" i="18"/>
  <c r="AK314" i="18"/>
  <c r="BB314" i="18"/>
  <c r="C315" i="18"/>
  <c r="L315" i="18"/>
  <c r="X315" i="18"/>
  <c r="AA315" i="18"/>
  <c r="AE315" i="18"/>
  <c r="AG315" i="18"/>
  <c r="AI315" i="18"/>
  <c r="AK315" i="18"/>
  <c r="BB315" i="18"/>
  <c r="C316" i="18"/>
  <c r="L316" i="18"/>
  <c r="X316" i="18"/>
  <c r="AA316" i="18"/>
  <c r="AE316" i="18"/>
  <c r="AG316" i="18"/>
  <c r="AI316" i="18"/>
  <c r="AK316" i="18"/>
  <c r="BB316" i="18"/>
  <c r="C317" i="18"/>
  <c r="L317" i="18"/>
  <c r="X317" i="18"/>
  <c r="AA317" i="18"/>
  <c r="AE317" i="18"/>
  <c r="AG317" i="18"/>
  <c r="AI317" i="18"/>
  <c r="AK317" i="18"/>
  <c r="BB317" i="18"/>
  <c r="C318" i="18"/>
  <c r="L318" i="18"/>
  <c r="X318" i="18"/>
  <c r="AA318" i="18"/>
  <c r="AE318" i="18"/>
  <c r="AG318" i="18"/>
  <c r="AI318" i="18"/>
  <c r="AK318" i="18"/>
  <c r="BB318" i="18"/>
  <c r="C319" i="18"/>
  <c r="L319" i="18"/>
  <c r="X319" i="18"/>
  <c r="AA319" i="18"/>
  <c r="AE319" i="18"/>
  <c r="AG319" i="18"/>
  <c r="AI319" i="18"/>
  <c r="AK319" i="18"/>
  <c r="BB319" i="18"/>
  <c r="C320" i="18"/>
  <c r="L320" i="18"/>
  <c r="X320" i="18"/>
  <c r="AA320" i="18"/>
  <c r="AE320" i="18"/>
  <c r="AG320" i="18"/>
  <c r="AI320" i="18"/>
  <c r="AK320" i="18"/>
  <c r="BB320" i="18"/>
  <c r="C321" i="18"/>
  <c r="L321" i="18"/>
  <c r="X321" i="18"/>
  <c r="AA321" i="18"/>
  <c r="AE321" i="18"/>
  <c r="AG321" i="18"/>
  <c r="AI321" i="18"/>
  <c r="AK321" i="18"/>
  <c r="BB321" i="18"/>
  <c r="C322" i="18"/>
  <c r="L322" i="18"/>
  <c r="X322" i="18"/>
  <c r="AA322" i="18"/>
  <c r="AE322" i="18"/>
  <c r="AG322" i="18"/>
  <c r="AI322" i="18"/>
  <c r="AK322" i="18"/>
  <c r="BB322" i="18"/>
  <c r="C323" i="18"/>
  <c r="L323" i="18"/>
  <c r="X323" i="18"/>
  <c r="AA323" i="18"/>
  <c r="AE323" i="18"/>
  <c r="AG323" i="18"/>
  <c r="AI323" i="18"/>
  <c r="AK323" i="18"/>
  <c r="BB323" i="18"/>
  <c r="C324" i="18"/>
  <c r="L324" i="18"/>
  <c r="X324" i="18"/>
  <c r="AA324" i="18"/>
  <c r="AE324" i="18"/>
  <c r="AG324" i="18"/>
  <c r="AI324" i="18"/>
  <c r="AK324" i="18"/>
  <c r="BB324" i="18"/>
  <c r="C325" i="18"/>
  <c r="L325" i="18"/>
  <c r="X325" i="18"/>
  <c r="AA325" i="18"/>
  <c r="AE325" i="18"/>
  <c r="AG325" i="18"/>
  <c r="AI325" i="18"/>
  <c r="AK325" i="18"/>
  <c r="BB325" i="18"/>
  <c r="C326" i="18"/>
  <c r="L326" i="18"/>
  <c r="X326" i="18"/>
  <c r="AA326" i="18"/>
  <c r="AE326" i="18"/>
  <c r="AG326" i="18"/>
  <c r="AI326" i="18"/>
  <c r="AK326" i="18"/>
  <c r="BB326" i="18"/>
  <c r="C327" i="18"/>
  <c r="L327" i="18"/>
  <c r="X327" i="18"/>
  <c r="AA327" i="18"/>
  <c r="AE327" i="18"/>
  <c r="AG327" i="18"/>
  <c r="AI327" i="18"/>
  <c r="AK327" i="18"/>
  <c r="BB327" i="18"/>
  <c r="C328" i="18"/>
  <c r="L328" i="18"/>
  <c r="X328" i="18"/>
  <c r="AA328" i="18"/>
  <c r="AE328" i="18"/>
  <c r="AG328" i="18"/>
  <c r="AI328" i="18"/>
  <c r="AK328" i="18"/>
  <c r="BB328" i="18"/>
  <c r="C329" i="18"/>
  <c r="L329" i="18"/>
  <c r="X329" i="18"/>
  <c r="AA329" i="18"/>
  <c r="AE329" i="18"/>
  <c r="AG329" i="18"/>
  <c r="AI329" i="18"/>
  <c r="AK329" i="18"/>
  <c r="BB329" i="18"/>
  <c r="C330" i="18"/>
  <c r="L330" i="18"/>
  <c r="X330" i="18"/>
  <c r="AA330" i="18"/>
  <c r="AE330" i="18"/>
  <c r="AG330" i="18"/>
  <c r="AI330" i="18"/>
  <c r="AK330" i="18"/>
  <c r="BB330" i="18"/>
  <c r="C331" i="18"/>
  <c r="L331" i="18"/>
  <c r="X331" i="18"/>
  <c r="AA331" i="18"/>
  <c r="AE331" i="18"/>
  <c r="AG331" i="18"/>
  <c r="AI331" i="18"/>
  <c r="AK331" i="18"/>
  <c r="BB331" i="18"/>
  <c r="C332" i="18"/>
  <c r="L332" i="18"/>
  <c r="X332" i="18"/>
  <c r="AA332" i="18"/>
  <c r="AE332" i="18"/>
  <c r="AG332" i="18"/>
  <c r="AI332" i="18"/>
  <c r="AK332" i="18"/>
  <c r="BB332" i="18"/>
  <c r="C333" i="18"/>
  <c r="L333" i="18"/>
  <c r="X333" i="18"/>
  <c r="AA333" i="18"/>
  <c r="AE333" i="18"/>
  <c r="AG333" i="18"/>
  <c r="AI333" i="18"/>
  <c r="AK333" i="18"/>
  <c r="BB333" i="18"/>
  <c r="C334" i="18"/>
  <c r="L334" i="18"/>
  <c r="X334" i="18"/>
  <c r="AA334" i="18"/>
  <c r="AE334" i="18"/>
  <c r="AG334" i="18"/>
  <c r="AI334" i="18"/>
  <c r="AK334" i="18"/>
  <c r="BB334" i="18"/>
  <c r="C335" i="18"/>
  <c r="L335" i="18"/>
  <c r="X335" i="18"/>
  <c r="AA335" i="18"/>
  <c r="AE335" i="18"/>
  <c r="AG335" i="18"/>
  <c r="AI335" i="18"/>
  <c r="AK335" i="18"/>
  <c r="BB335" i="18"/>
  <c r="C336" i="18"/>
  <c r="L336" i="18"/>
  <c r="X336" i="18"/>
  <c r="AA336" i="18"/>
  <c r="AE336" i="18"/>
  <c r="AG336" i="18"/>
  <c r="AI336" i="18"/>
  <c r="AK336" i="18"/>
  <c r="BB336" i="18"/>
  <c r="C337" i="18"/>
  <c r="L337" i="18"/>
  <c r="X337" i="18"/>
  <c r="AA337" i="18"/>
  <c r="AE337" i="18"/>
  <c r="AG337" i="18"/>
  <c r="AI337" i="18"/>
  <c r="AK337" i="18"/>
  <c r="BB337" i="18"/>
  <c r="C338" i="18"/>
  <c r="L338" i="18"/>
  <c r="X338" i="18"/>
  <c r="AA338" i="18"/>
  <c r="AE338" i="18"/>
  <c r="AG338" i="18"/>
  <c r="AI338" i="18"/>
  <c r="AK338" i="18"/>
  <c r="BB338" i="18"/>
  <c r="C339" i="18"/>
  <c r="L339" i="18"/>
  <c r="X339" i="18"/>
  <c r="AA339" i="18"/>
  <c r="AE339" i="18"/>
  <c r="AG339" i="18"/>
  <c r="AI339" i="18"/>
  <c r="AK339" i="18"/>
  <c r="BB339" i="18"/>
  <c r="C340" i="18"/>
  <c r="L340" i="18"/>
  <c r="X340" i="18"/>
  <c r="AA340" i="18"/>
  <c r="AE340" i="18"/>
  <c r="AG340" i="18"/>
  <c r="AI340" i="18"/>
  <c r="AK340" i="18"/>
  <c r="BB340" i="18"/>
  <c r="C341" i="18"/>
  <c r="L341" i="18"/>
  <c r="X341" i="18"/>
  <c r="AA341" i="18"/>
  <c r="AE341" i="18"/>
  <c r="AG341" i="18"/>
  <c r="AI341" i="18"/>
  <c r="AK341" i="18"/>
  <c r="BB341" i="18"/>
  <c r="C342" i="18"/>
  <c r="L342" i="18"/>
  <c r="X342" i="18"/>
  <c r="AA342" i="18"/>
  <c r="AE342" i="18"/>
  <c r="AG342" i="18"/>
  <c r="AI342" i="18"/>
  <c r="AK342" i="18"/>
  <c r="BB342" i="18"/>
  <c r="C343" i="18"/>
  <c r="L343" i="18"/>
  <c r="X343" i="18"/>
  <c r="AA343" i="18"/>
  <c r="AE343" i="18"/>
  <c r="AG343" i="18"/>
  <c r="AI343" i="18"/>
  <c r="AK343" i="18"/>
  <c r="BB343" i="18"/>
  <c r="C344" i="18"/>
  <c r="L344" i="18"/>
  <c r="X344" i="18"/>
  <c r="AA344" i="18"/>
  <c r="AE344" i="18"/>
  <c r="AG344" i="18"/>
  <c r="AI344" i="18"/>
  <c r="AK344" i="18"/>
  <c r="BB344" i="18"/>
  <c r="C345" i="18"/>
  <c r="L345" i="18"/>
  <c r="X345" i="18"/>
  <c r="AA345" i="18"/>
  <c r="AE345" i="18"/>
  <c r="AG345" i="18"/>
  <c r="AI345" i="18"/>
  <c r="AK345" i="18"/>
  <c r="BB345" i="18"/>
  <c r="C346" i="18"/>
  <c r="L346" i="18"/>
  <c r="X346" i="18"/>
  <c r="AA346" i="18"/>
  <c r="AE346" i="18"/>
  <c r="AG346" i="18"/>
  <c r="AI346" i="18"/>
  <c r="AK346" i="18"/>
  <c r="BB346" i="18"/>
  <c r="C347" i="18"/>
  <c r="L347" i="18"/>
  <c r="X347" i="18"/>
  <c r="AA347" i="18"/>
  <c r="AE347" i="18"/>
  <c r="AG347" i="18"/>
  <c r="AI347" i="18"/>
  <c r="AK347" i="18"/>
  <c r="BB347" i="18"/>
  <c r="C348" i="18"/>
  <c r="L348" i="18"/>
  <c r="X348" i="18"/>
  <c r="AA348" i="18"/>
  <c r="AE348" i="18"/>
  <c r="AG348" i="18"/>
  <c r="AI348" i="18"/>
  <c r="AK348" i="18"/>
  <c r="BB348" i="18"/>
  <c r="C349" i="18"/>
  <c r="L349" i="18"/>
  <c r="X349" i="18"/>
  <c r="AA349" i="18"/>
  <c r="AE349" i="18"/>
  <c r="AG349" i="18"/>
  <c r="AI349" i="18"/>
  <c r="AK349" i="18"/>
  <c r="BB349" i="18"/>
  <c r="C350" i="18"/>
  <c r="L350" i="18"/>
  <c r="X350" i="18"/>
  <c r="AA350" i="18"/>
  <c r="AE350" i="18"/>
  <c r="AG350" i="18"/>
  <c r="AI350" i="18"/>
  <c r="AK350" i="18"/>
  <c r="BB350" i="18"/>
  <c r="C351" i="18"/>
  <c r="L351" i="18"/>
  <c r="X351" i="18"/>
  <c r="AA351" i="18"/>
  <c r="AE351" i="18"/>
  <c r="AG351" i="18"/>
  <c r="AI351" i="18"/>
  <c r="AK351" i="18"/>
  <c r="BB351" i="18"/>
  <c r="C352" i="18"/>
  <c r="L352" i="18"/>
  <c r="X352" i="18"/>
  <c r="AA352" i="18"/>
  <c r="AE352" i="18"/>
  <c r="AG352" i="18"/>
  <c r="AI352" i="18"/>
  <c r="AK352" i="18"/>
  <c r="BB352" i="18"/>
  <c r="C353" i="18"/>
  <c r="L353" i="18"/>
  <c r="X353" i="18"/>
  <c r="AA353" i="18"/>
  <c r="AE353" i="18"/>
  <c r="AG353" i="18"/>
  <c r="AI353" i="18"/>
  <c r="AK353" i="18"/>
  <c r="BB353" i="18"/>
  <c r="C354" i="18"/>
  <c r="L354" i="18"/>
  <c r="X354" i="18"/>
  <c r="AA354" i="18"/>
  <c r="AE354" i="18"/>
  <c r="AG354" i="18"/>
  <c r="AI354" i="18"/>
  <c r="AK354" i="18"/>
  <c r="BB354" i="18"/>
  <c r="C355" i="18"/>
  <c r="L355" i="18"/>
  <c r="X355" i="18"/>
  <c r="AA355" i="18"/>
  <c r="AE355" i="18"/>
  <c r="AG355" i="18"/>
  <c r="AI355" i="18"/>
  <c r="AK355" i="18"/>
  <c r="BB355" i="18"/>
  <c r="C356" i="18"/>
  <c r="L356" i="18"/>
  <c r="X356" i="18"/>
  <c r="AA356" i="18"/>
  <c r="AE356" i="18"/>
  <c r="AG356" i="18"/>
  <c r="AI356" i="18"/>
  <c r="AK356" i="18"/>
  <c r="BB356" i="18"/>
  <c r="C357" i="18"/>
  <c r="L357" i="18"/>
  <c r="X357" i="18"/>
  <c r="AA357" i="18"/>
  <c r="AE357" i="18"/>
  <c r="AG357" i="18"/>
  <c r="AI357" i="18"/>
  <c r="AK357" i="18"/>
  <c r="BB357" i="18"/>
  <c r="C358" i="18"/>
  <c r="L358" i="18"/>
  <c r="X358" i="18"/>
  <c r="AA358" i="18"/>
  <c r="AE358" i="18"/>
  <c r="AG358" i="18"/>
  <c r="AI358" i="18"/>
  <c r="AK358" i="18"/>
  <c r="BB358" i="18"/>
  <c r="C359" i="18"/>
  <c r="L359" i="18"/>
  <c r="X359" i="18"/>
  <c r="AA359" i="18"/>
  <c r="AE359" i="18"/>
  <c r="AG359" i="18"/>
  <c r="AI359" i="18"/>
  <c r="AK359" i="18"/>
  <c r="BB359" i="18"/>
  <c r="C360" i="18"/>
  <c r="L360" i="18"/>
  <c r="X360" i="18"/>
  <c r="AA360" i="18"/>
  <c r="AE360" i="18"/>
  <c r="AG360" i="18"/>
  <c r="AI360" i="18"/>
  <c r="AK360" i="18"/>
  <c r="BB360" i="18"/>
  <c r="C361" i="18"/>
  <c r="L361" i="18"/>
  <c r="X361" i="18"/>
  <c r="AA361" i="18"/>
  <c r="AE361" i="18"/>
  <c r="AG361" i="18"/>
  <c r="AI361" i="18"/>
  <c r="AK361" i="18"/>
  <c r="BB361" i="18"/>
  <c r="C362" i="18"/>
  <c r="L362" i="18"/>
  <c r="X362" i="18"/>
  <c r="AA362" i="18"/>
  <c r="AE362" i="18"/>
  <c r="AG362" i="18"/>
  <c r="AI362" i="18"/>
  <c r="AK362" i="18"/>
  <c r="BB362" i="18"/>
  <c r="C363" i="18"/>
  <c r="L363" i="18"/>
  <c r="X363" i="18"/>
  <c r="AA363" i="18"/>
  <c r="AE363" i="18"/>
  <c r="AG363" i="18"/>
  <c r="AI363" i="18"/>
  <c r="AK363" i="18"/>
  <c r="BB363" i="18"/>
  <c r="C364" i="18"/>
  <c r="L364" i="18"/>
  <c r="X364" i="18"/>
  <c r="AA364" i="18"/>
  <c r="AE364" i="18"/>
  <c r="AG364" i="18"/>
  <c r="AI364" i="18"/>
  <c r="AK364" i="18"/>
  <c r="BB364" i="18"/>
  <c r="C365" i="18"/>
  <c r="L365" i="18"/>
  <c r="X365" i="18"/>
  <c r="AA365" i="18"/>
  <c r="AE365" i="18"/>
  <c r="AG365" i="18"/>
  <c r="AI365" i="18"/>
  <c r="AK365" i="18"/>
  <c r="BB365" i="18"/>
  <c r="C366" i="18"/>
  <c r="L366" i="18"/>
  <c r="X366" i="18"/>
  <c r="AA366" i="18"/>
  <c r="AE366" i="18"/>
  <c r="AG366" i="18"/>
  <c r="AI366" i="18"/>
  <c r="AK366" i="18"/>
  <c r="BB366" i="18"/>
  <c r="C367" i="18"/>
  <c r="L367" i="18"/>
  <c r="X367" i="18"/>
  <c r="AA367" i="18"/>
  <c r="AE367" i="18"/>
  <c r="AG367" i="18"/>
  <c r="AI367" i="18"/>
  <c r="AK367" i="18"/>
  <c r="BB367" i="18"/>
  <c r="C368" i="18"/>
  <c r="L368" i="18"/>
  <c r="X368" i="18"/>
  <c r="AA368" i="18"/>
  <c r="AE368" i="18"/>
  <c r="AG368" i="18"/>
  <c r="AI368" i="18"/>
  <c r="AK368" i="18"/>
  <c r="BB368" i="18"/>
  <c r="C369" i="18"/>
  <c r="L369" i="18"/>
  <c r="X369" i="18"/>
  <c r="AA369" i="18"/>
  <c r="AE369" i="18"/>
  <c r="AG369" i="18"/>
  <c r="AI369" i="18"/>
  <c r="AK369" i="18"/>
  <c r="BB369" i="18"/>
  <c r="C370" i="18"/>
  <c r="L370" i="18"/>
  <c r="X370" i="18"/>
  <c r="AA370" i="18"/>
  <c r="AE370" i="18"/>
  <c r="AG370" i="18"/>
  <c r="AI370" i="18"/>
  <c r="AK370" i="18"/>
  <c r="BB370" i="18"/>
  <c r="C371" i="18"/>
  <c r="L371" i="18"/>
  <c r="X371" i="18"/>
  <c r="AA371" i="18"/>
  <c r="AE371" i="18"/>
  <c r="AG371" i="18"/>
  <c r="AI371" i="18"/>
  <c r="AK371" i="18"/>
  <c r="BB371" i="18"/>
  <c r="C372" i="18"/>
  <c r="L372" i="18"/>
  <c r="X372" i="18"/>
  <c r="AA372" i="18"/>
  <c r="AE372" i="18"/>
  <c r="AG372" i="18"/>
  <c r="AI372" i="18"/>
  <c r="AK372" i="18"/>
  <c r="BB372" i="18"/>
  <c r="C373" i="18"/>
  <c r="L373" i="18"/>
  <c r="X373" i="18"/>
  <c r="AA373" i="18"/>
  <c r="AE373" i="18"/>
  <c r="AG373" i="18"/>
  <c r="AI373" i="18"/>
  <c r="AK373" i="18"/>
  <c r="BB373" i="18"/>
  <c r="C374" i="18"/>
  <c r="L374" i="18"/>
  <c r="X374" i="18"/>
  <c r="AA374" i="18"/>
  <c r="AE374" i="18"/>
  <c r="AG374" i="18"/>
  <c r="AI374" i="18"/>
  <c r="AK374" i="18"/>
  <c r="BB374" i="18"/>
  <c r="C375" i="18"/>
  <c r="L375" i="18"/>
  <c r="X375" i="18"/>
  <c r="AA375" i="18"/>
  <c r="AE375" i="18"/>
  <c r="AG375" i="18"/>
  <c r="AI375" i="18"/>
  <c r="AK375" i="18"/>
  <c r="BB375" i="18"/>
  <c r="C376" i="18"/>
  <c r="L376" i="18"/>
  <c r="X376" i="18"/>
  <c r="AA376" i="18"/>
  <c r="AE376" i="18"/>
  <c r="AG376" i="18"/>
  <c r="AI376" i="18"/>
  <c r="AK376" i="18"/>
  <c r="BB376" i="18"/>
  <c r="C377" i="18"/>
  <c r="L377" i="18"/>
  <c r="X377" i="18"/>
  <c r="AA377" i="18"/>
  <c r="AE377" i="18"/>
  <c r="AG377" i="18"/>
  <c r="AI377" i="18"/>
  <c r="AK377" i="18"/>
  <c r="BB377" i="18"/>
  <c r="C378" i="18"/>
  <c r="L378" i="18"/>
  <c r="X378" i="18"/>
  <c r="AA378" i="18"/>
  <c r="AE378" i="18"/>
  <c r="AG378" i="18"/>
  <c r="AI378" i="18"/>
  <c r="AK378" i="18"/>
  <c r="BB378" i="18"/>
  <c r="C379" i="18"/>
  <c r="L379" i="18"/>
  <c r="X379" i="18"/>
  <c r="AA379" i="18"/>
  <c r="AE379" i="18"/>
  <c r="AG379" i="18"/>
  <c r="AI379" i="18"/>
  <c r="AK379" i="18"/>
  <c r="BB379" i="18"/>
  <c r="C380" i="18"/>
  <c r="L380" i="18"/>
  <c r="X380" i="18"/>
  <c r="AA380" i="18"/>
  <c r="AE380" i="18"/>
  <c r="AG380" i="18"/>
  <c r="AI380" i="18"/>
  <c r="AK380" i="18"/>
  <c r="BB380" i="18"/>
  <c r="C381" i="18"/>
  <c r="L381" i="18"/>
  <c r="X381" i="18"/>
  <c r="AA381" i="18"/>
  <c r="AE381" i="18"/>
  <c r="AG381" i="18"/>
  <c r="AI381" i="18"/>
  <c r="AK381" i="18"/>
  <c r="BB381" i="18"/>
  <c r="C382" i="18"/>
  <c r="L382" i="18"/>
  <c r="X382" i="18"/>
  <c r="AA382" i="18"/>
  <c r="AE382" i="18"/>
  <c r="AG382" i="18"/>
  <c r="AI382" i="18"/>
  <c r="AK382" i="18"/>
  <c r="BB382" i="18"/>
  <c r="C383" i="18"/>
  <c r="L383" i="18"/>
  <c r="X383" i="18"/>
  <c r="AA383" i="18"/>
  <c r="AE383" i="18"/>
  <c r="AG383" i="18"/>
  <c r="AI383" i="18"/>
  <c r="AK383" i="18"/>
  <c r="BB383" i="18"/>
  <c r="C384" i="18"/>
  <c r="L384" i="18"/>
  <c r="X384" i="18"/>
  <c r="AA384" i="18"/>
  <c r="AE384" i="18"/>
  <c r="AG384" i="18"/>
  <c r="AI384" i="18"/>
  <c r="AK384" i="18"/>
  <c r="BB384" i="18"/>
  <c r="C385" i="18"/>
  <c r="L385" i="18"/>
  <c r="X385" i="18"/>
  <c r="AA385" i="18"/>
  <c r="AE385" i="18"/>
  <c r="AG385" i="18"/>
  <c r="AI385" i="18"/>
  <c r="AK385" i="18"/>
  <c r="BB385" i="18"/>
  <c r="C386" i="18"/>
  <c r="L386" i="18"/>
  <c r="X386" i="18"/>
  <c r="AA386" i="18"/>
  <c r="AE386" i="18"/>
  <c r="AG386" i="18"/>
  <c r="AI386" i="18"/>
  <c r="AK386" i="18"/>
  <c r="BB386" i="18"/>
  <c r="C387" i="18"/>
  <c r="L387" i="18"/>
  <c r="X387" i="18"/>
  <c r="AA387" i="18"/>
  <c r="AE387" i="18"/>
  <c r="AG387" i="18"/>
  <c r="AI387" i="18"/>
  <c r="AK387" i="18"/>
  <c r="BB387" i="18"/>
  <c r="C388" i="18"/>
  <c r="L388" i="18"/>
  <c r="X388" i="18"/>
  <c r="AA388" i="18"/>
  <c r="AE388" i="18"/>
  <c r="AG388" i="18"/>
  <c r="AI388" i="18"/>
  <c r="AK388" i="18"/>
  <c r="BB388" i="18"/>
  <c r="C389" i="18"/>
  <c r="L389" i="18"/>
  <c r="X389" i="18"/>
  <c r="AA389" i="18"/>
  <c r="AE389" i="18"/>
  <c r="AG389" i="18"/>
  <c r="AI389" i="18"/>
  <c r="AK389" i="18"/>
  <c r="BB389" i="18"/>
  <c r="C390" i="18"/>
  <c r="L390" i="18"/>
  <c r="X390" i="18"/>
  <c r="AA390" i="18"/>
  <c r="AE390" i="18"/>
  <c r="AG390" i="18"/>
  <c r="AI390" i="18"/>
  <c r="AK390" i="18"/>
  <c r="BB390" i="18"/>
  <c r="C391" i="18"/>
  <c r="L391" i="18"/>
  <c r="X391" i="18"/>
  <c r="AA391" i="18"/>
  <c r="AE391" i="18"/>
  <c r="AG391" i="18"/>
  <c r="AI391" i="18"/>
  <c r="AK391" i="18"/>
  <c r="BB391" i="18"/>
  <c r="C392" i="18"/>
  <c r="L392" i="18"/>
  <c r="X392" i="18"/>
  <c r="AA392" i="18"/>
  <c r="AE392" i="18"/>
  <c r="AG392" i="18"/>
  <c r="AI392" i="18"/>
  <c r="AK392" i="18"/>
  <c r="BB392" i="18"/>
  <c r="C393" i="18"/>
  <c r="L393" i="18"/>
  <c r="X393" i="18"/>
  <c r="AA393" i="18"/>
  <c r="AE393" i="18"/>
  <c r="AG393" i="18"/>
  <c r="AI393" i="18"/>
  <c r="AK393" i="18"/>
  <c r="BB393" i="18"/>
  <c r="C394" i="18"/>
  <c r="L394" i="18"/>
  <c r="X394" i="18"/>
  <c r="AA394" i="18"/>
  <c r="AE394" i="18"/>
  <c r="AG394" i="18"/>
  <c r="AI394" i="18"/>
  <c r="AK394" i="18"/>
  <c r="BB394" i="18"/>
  <c r="C395" i="18"/>
  <c r="L395" i="18"/>
  <c r="X395" i="18"/>
  <c r="AA395" i="18"/>
  <c r="AE395" i="18"/>
  <c r="AG395" i="18"/>
  <c r="AI395" i="18"/>
  <c r="AK395" i="18"/>
  <c r="BB395" i="18"/>
  <c r="C396" i="18"/>
  <c r="L396" i="18"/>
  <c r="X396" i="18"/>
  <c r="AA396" i="18"/>
  <c r="AE396" i="18"/>
  <c r="AG396" i="18"/>
  <c r="AI396" i="18"/>
  <c r="AK396" i="18"/>
  <c r="BB396" i="18"/>
  <c r="C397" i="18"/>
  <c r="L397" i="18"/>
  <c r="X397" i="18"/>
  <c r="AA397" i="18"/>
  <c r="AE397" i="18"/>
  <c r="AG397" i="18"/>
  <c r="AI397" i="18"/>
  <c r="AK397" i="18"/>
  <c r="BB397" i="18"/>
  <c r="C398" i="18"/>
  <c r="L398" i="18"/>
  <c r="X398" i="18"/>
  <c r="AA398" i="18"/>
  <c r="AE398" i="18"/>
  <c r="AG398" i="18"/>
  <c r="AI398" i="18"/>
  <c r="AK398" i="18"/>
  <c r="BB398" i="18"/>
  <c r="C399" i="18"/>
  <c r="L399" i="18"/>
  <c r="X399" i="18"/>
  <c r="AA399" i="18"/>
  <c r="AE399" i="18"/>
  <c r="AG399" i="18"/>
  <c r="AI399" i="18"/>
  <c r="AK399" i="18"/>
  <c r="BB399" i="18"/>
  <c r="C400" i="18"/>
  <c r="L400" i="18"/>
  <c r="X400" i="18"/>
  <c r="AA400" i="18"/>
  <c r="AE400" i="18"/>
  <c r="AG400" i="18"/>
  <c r="AI400" i="18"/>
  <c r="AK400" i="18"/>
  <c r="BB400" i="18"/>
  <c r="C401" i="18"/>
  <c r="L401" i="18"/>
  <c r="X401" i="18"/>
  <c r="AA401" i="18"/>
  <c r="AE401" i="18"/>
  <c r="AG401" i="18"/>
  <c r="AI401" i="18"/>
  <c r="AK401" i="18"/>
  <c r="BB401" i="18"/>
  <c r="C402" i="18"/>
  <c r="L402" i="18"/>
  <c r="X402" i="18"/>
  <c r="AA402" i="18"/>
  <c r="AE402" i="18"/>
  <c r="AG402" i="18"/>
  <c r="AI402" i="18"/>
  <c r="AK402" i="18"/>
  <c r="BB402" i="18"/>
  <c r="C403" i="18"/>
  <c r="L403" i="18"/>
  <c r="X403" i="18"/>
  <c r="AA403" i="18"/>
  <c r="AE403" i="18"/>
  <c r="AG403" i="18"/>
  <c r="AI403" i="18"/>
  <c r="AK403" i="18"/>
  <c r="BB403" i="18"/>
  <c r="C404" i="18"/>
  <c r="L404" i="18"/>
  <c r="X404" i="18"/>
  <c r="AA404" i="18"/>
  <c r="AE404" i="18"/>
  <c r="AG404" i="18"/>
  <c r="AI404" i="18"/>
  <c r="AK404" i="18"/>
  <c r="BB404" i="18"/>
  <c r="C405" i="18"/>
  <c r="L405" i="18"/>
  <c r="X405" i="18"/>
  <c r="AA405" i="18"/>
  <c r="AE405" i="18"/>
  <c r="AG405" i="18"/>
  <c r="AI405" i="18"/>
  <c r="AK405" i="18"/>
  <c r="BB405" i="18"/>
  <c r="C406" i="18"/>
  <c r="L406" i="18"/>
  <c r="X406" i="18"/>
  <c r="AA406" i="18"/>
  <c r="AE406" i="18"/>
  <c r="AG406" i="18"/>
  <c r="AI406" i="18"/>
  <c r="AK406" i="18"/>
  <c r="BB406" i="18"/>
  <c r="C407" i="18"/>
  <c r="L407" i="18"/>
  <c r="X407" i="18"/>
  <c r="AA407" i="18"/>
  <c r="AE407" i="18"/>
  <c r="AG407" i="18"/>
  <c r="AI407" i="18"/>
  <c r="AK407" i="18"/>
  <c r="BB407" i="18"/>
  <c r="C408" i="18"/>
  <c r="L408" i="18"/>
  <c r="X408" i="18"/>
  <c r="AA408" i="18"/>
  <c r="AE408" i="18"/>
  <c r="AG408" i="18"/>
  <c r="AI408" i="18"/>
  <c r="AK408" i="18"/>
  <c r="BB408" i="18"/>
  <c r="C409" i="18"/>
  <c r="L409" i="18"/>
  <c r="X409" i="18"/>
  <c r="AA409" i="18"/>
  <c r="AE409" i="18"/>
  <c r="AG409" i="18"/>
  <c r="AI409" i="18"/>
  <c r="AK409" i="18"/>
  <c r="BB409" i="18"/>
  <c r="C410" i="18"/>
  <c r="L410" i="18"/>
  <c r="X410" i="18"/>
  <c r="AA410" i="18"/>
  <c r="AE410" i="18"/>
  <c r="AG410" i="18"/>
  <c r="AI410" i="18"/>
  <c r="AK410" i="18"/>
  <c r="BB410" i="18"/>
  <c r="C411" i="18"/>
  <c r="L411" i="18"/>
  <c r="X411" i="18"/>
  <c r="AA411" i="18"/>
  <c r="AE411" i="18"/>
  <c r="AG411" i="18"/>
  <c r="AI411" i="18"/>
  <c r="AK411" i="18"/>
  <c r="BB411" i="18"/>
  <c r="C412" i="18"/>
  <c r="L412" i="18"/>
  <c r="X412" i="18"/>
  <c r="AA412" i="18"/>
  <c r="AE412" i="18"/>
  <c r="AG412" i="18"/>
  <c r="AI412" i="18"/>
  <c r="AK412" i="18"/>
  <c r="BB412" i="18"/>
  <c r="C413" i="18"/>
  <c r="L413" i="18"/>
  <c r="X413" i="18"/>
  <c r="AA413" i="18"/>
  <c r="AE413" i="18"/>
  <c r="AG413" i="18"/>
  <c r="AI413" i="18"/>
  <c r="AK413" i="18"/>
  <c r="BB413" i="18"/>
  <c r="C414" i="18"/>
  <c r="L414" i="18"/>
  <c r="X414" i="18"/>
  <c r="AA414" i="18"/>
  <c r="AE414" i="18"/>
  <c r="AG414" i="18"/>
  <c r="AI414" i="18"/>
  <c r="AK414" i="18"/>
  <c r="BB414" i="18"/>
  <c r="C415" i="18"/>
  <c r="L415" i="18"/>
  <c r="X415" i="18"/>
  <c r="AA415" i="18"/>
  <c r="AE415" i="18"/>
  <c r="AG415" i="18"/>
  <c r="AI415" i="18"/>
  <c r="AK415" i="18"/>
  <c r="BB415" i="18"/>
  <c r="C416" i="18"/>
  <c r="L416" i="18"/>
  <c r="X416" i="18"/>
  <c r="AA416" i="18"/>
  <c r="AE416" i="18"/>
  <c r="AG416" i="18"/>
  <c r="AI416" i="18"/>
  <c r="AK416" i="18"/>
  <c r="BB416" i="18"/>
  <c r="C417" i="18"/>
  <c r="L417" i="18"/>
  <c r="X417" i="18"/>
  <c r="AA417" i="18"/>
  <c r="AE417" i="18"/>
  <c r="AG417" i="18"/>
  <c r="AI417" i="18"/>
  <c r="AK417" i="18"/>
  <c r="BB417" i="18"/>
  <c r="C418" i="18"/>
  <c r="L418" i="18"/>
  <c r="X418" i="18"/>
  <c r="AA418" i="18"/>
  <c r="AE418" i="18"/>
  <c r="AG418" i="18"/>
  <c r="AI418" i="18"/>
  <c r="AK418" i="18"/>
  <c r="BB418" i="18"/>
  <c r="C419" i="18"/>
  <c r="L419" i="18"/>
  <c r="X419" i="18"/>
  <c r="AA419" i="18"/>
  <c r="AE419" i="18"/>
  <c r="AG419" i="18"/>
  <c r="AI419" i="18"/>
  <c r="AK419" i="18"/>
  <c r="BB419" i="18"/>
  <c r="C420" i="18"/>
  <c r="L420" i="18"/>
  <c r="X420" i="18"/>
  <c r="AA420" i="18"/>
  <c r="AE420" i="18"/>
  <c r="AG420" i="18"/>
  <c r="AI420" i="18"/>
  <c r="AK420" i="18"/>
  <c r="BB420" i="18"/>
  <c r="C421" i="18"/>
  <c r="L421" i="18"/>
  <c r="X421" i="18"/>
  <c r="AA421" i="18"/>
  <c r="AE421" i="18"/>
  <c r="AG421" i="18"/>
  <c r="AI421" i="18"/>
  <c r="AK421" i="18"/>
  <c r="BB421" i="18"/>
  <c r="C422" i="18"/>
  <c r="L422" i="18"/>
  <c r="X422" i="18"/>
  <c r="AA422" i="18"/>
  <c r="AE422" i="18"/>
  <c r="AG422" i="18"/>
  <c r="AI422" i="18"/>
  <c r="AK422" i="18"/>
  <c r="BB422" i="18"/>
  <c r="C423" i="18"/>
  <c r="L423" i="18"/>
  <c r="X423" i="18"/>
  <c r="AA423" i="18"/>
  <c r="AE423" i="18"/>
  <c r="AG423" i="18"/>
  <c r="AI423" i="18"/>
  <c r="AK423" i="18"/>
  <c r="BB423" i="18"/>
  <c r="C424" i="18"/>
  <c r="L424" i="18"/>
  <c r="X424" i="18"/>
  <c r="AA424" i="18"/>
  <c r="AE424" i="18"/>
  <c r="AG424" i="18"/>
  <c r="AI424" i="18"/>
  <c r="AK424" i="18"/>
  <c r="BB424" i="18"/>
  <c r="C425" i="18"/>
  <c r="L425" i="18"/>
  <c r="X425" i="18"/>
  <c r="AA425" i="18"/>
  <c r="AE425" i="18"/>
  <c r="AG425" i="18"/>
  <c r="AI425" i="18"/>
  <c r="AK425" i="18"/>
  <c r="BB425" i="18"/>
  <c r="C426" i="18"/>
  <c r="L426" i="18"/>
  <c r="X426" i="18"/>
  <c r="AA426" i="18"/>
  <c r="AE426" i="18"/>
  <c r="AG426" i="18"/>
  <c r="AI426" i="18"/>
  <c r="AK426" i="18"/>
  <c r="BB426" i="18"/>
  <c r="C427" i="18"/>
  <c r="L427" i="18"/>
  <c r="X427" i="18"/>
  <c r="AA427" i="18"/>
  <c r="AE427" i="18"/>
  <c r="AG427" i="18"/>
  <c r="AI427" i="18"/>
  <c r="AK427" i="18"/>
  <c r="BB427" i="18"/>
  <c r="C428" i="18"/>
  <c r="L428" i="18"/>
  <c r="X428" i="18"/>
  <c r="AA428" i="18"/>
  <c r="AE428" i="18"/>
  <c r="AG428" i="18"/>
  <c r="AI428" i="18"/>
  <c r="AK428" i="18"/>
  <c r="BB428" i="18"/>
  <c r="C429" i="18"/>
  <c r="L429" i="18"/>
  <c r="X429" i="18"/>
  <c r="AA429" i="18"/>
  <c r="AE429" i="18"/>
  <c r="AG429" i="18"/>
  <c r="AI429" i="18"/>
  <c r="AK429" i="18"/>
  <c r="BB429" i="18"/>
  <c r="C430" i="18"/>
  <c r="L430" i="18"/>
  <c r="X430" i="18"/>
  <c r="AA430" i="18"/>
  <c r="AE430" i="18"/>
  <c r="AG430" i="18"/>
  <c r="AI430" i="18"/>
  <c r="AK430" i="18"/>
  <c r="BB430" i="18"/>
  <c r="C431" i="18"/>
  <c r="L431" i="18"/>
  <c r="X431" i="18"/>
  <c r="AA431" i="18"/>
  <c r="AE431" i="18"/>
  <c r="AG431" i="18"/>
  <c r="AI431" i="18"/>
  <c r="AK431" i="18"/>
  <c r="BB431" i="18"/>
  <c r="C432" i="18"/>
  <c r="L432" i="18"/>
  <c r="X432" i="18"/>
  <c r="AA432" i="18"/>
  <c r="AE432" i="18"/>
  <c r="AG432" i="18"/>
  <c r="AI432" i="18"/>
  <c r="AK432" i="18"/>
  <c r="BB432" i="18"/>
  <c r="C433" i="18"/>
  <c r="L433" i="18"/>
  <c r="X433" i="18"/>
  <c r="AA433" i="18"/>
  <c r="AE433" i="18"/>
  <c r="AG433" i="18"/>
  <c r="AI433" i="18"/>
  <c r="AK433" i="18"/>
  <c r="BB433" i="18"/>
  <c r="C434" i="18"/>
  <c r="L434" i="18"/>
  <c r="X434" i="18"/>
  <c r="AA434" i="18"/>
  <c r="AE434" i="18"/>
  <c r="AG434" i="18"/>
  <c r="AI434" i="18"/>
  <c r="AK434" i="18"/>
  <c r="BB434" i="18"/>
  <c r="C435" i="18"/>
  <c r="L435" i="18"/>
  <c r="X435" i="18"/>
  <c r="AA435" i="18"/>
  <c r="AE435" i="18"/>
  <c r="AG435" i="18"/>
  <c r="AI435" i="18"/>
  <c r="AK435" i="18"/>
  <c r="BB435" i="18"/>
  <c r="C436" i="18"/>
  <c r="L436" i="18"/>
  <c r="X436" i="18"/>
  <c r="AA436" i="18"/>
  <c r="AE436" i="18"/>
  <c r="AG436" i="18"/>
  <c r="AI436" i="18"/>
  <c r="AK436" i="18"/>
  <c r="BB436" i="18"/>
  <c r="C437" i="18"/>
  <c r="L437" i="18"/>
  <c r="X437" i="18"/>
  <c r="AA437" i="18"/>
  <c r="AE437" i="18"/>
  <c r="AG437" i="18"/>
  <c r="AI437" i="18"/>
  <c r="AK437" i="18"/>
  <c r="BB437" i="18"/>
  <c r="C438" i="18"/>
  <c r="L438" i="18"/>
  <c r="X438" i="18"/>
  <c r="AA438" i="18"/>
  <c r="AE438" i="18"/>
  <c r="AG438" i="18"/>
  <c r="AI438" i="18"/>
  <c r="AK438" i="18"/>
  <c r="BB438" i="18"/>
  <c r="C439" i="18"/>
  <c r="L439" i="18"/>
  <c r="X439" i="18"/>
  <c r="AA439" i="18"/>
  <c r="AE439" i="18"/>
  <c r="AG439" i="18"/>
  <c r="AI439" i="18"/>
  <c r="AK439" i="18"/>
  <c r="BB439" i="18"/>
  <c r="C440" i="18"/>
  <c r="L440" i="18"/>
  <c r="X440" i="18"/>
  <c r="AA440" i="18"/>
  <c r="AE440" i="18"/>
  <c r="AG440" i="18"/>
  <c r="AI440" i="18"/>
  <c r="AK440" i="18"/>
  <c r="BB440" i="18"/>
  <c r="C441" i="18"/>
  <c r="L441" i="18"/>
  <c r="X441" i="18"/>
  <c r="AA441" i="18"/>
  <c r="AE441" i="18"/>
  <c r="AG441" i="18"/>
  <c r="AI441" i="18"/>
  <c r="AK441" i="18"/>
  <c r="BB441" i="18"/>
  <c r="C442" i="18"/>
  <c r="L442" i="18"/>
  <c r="X442" i="18"/>
  <c r="AA442" i="18"/>
  <c r="AE442" i="18"/>
  <c r="AG442" i="18"/>
  <c r="AI442" i="18"/>
  <c r="AK442" i="18"/>
  <c r="BB442" i="18"/>
  <c r="C443" i="18"/>
  <c r="L443" i="18"/>
  <c r="X443" i="18"/>
  <c r="AA443" i="18"/>
  <c r="AE443" i="18"/>
  <c r="AG443" i="18"/>
  <c r="AI443" i="18"/>
  <c r="AK443" i="18"/>
  <c r="BB443" i="18"/>
  <c r="C444" i="18"/>
  <c r="L444" i="18"/>
  <c r="X444" i="18"/>
  <c r="AA444" i="18"/>
  <c r="AE444" i="18"/>
  <c r="AG444" i="18"/>
  <c r="AI444" i="18"/>
  <c r="AK444" i="18"/>
  <c r="BB444" i="18"/>
  <c r="C445" i="18"/>
  <c r="L445" i="18"/>
  <c r="X445" i="18"/>
  <c r="AA445" i="18"/>
  <c r="AE445" i="18"/>
  <c r="AG445" i="18"/>
  <c r="AI445" i="18"/>
  <c r="AK445" i="18"/>
  <c r="BB445" i="18"/>
  <c r="C446" i="18"/>
  <c r="L446" i="18"/>
  <c r="X446" i="18"/>
  <c r="AA446" i="18"/>
  <c r="AE446" i="18"/>
  <c r="AG446" i="18"/>
  <c r="AI446" i="18"/>
  <c r="AK446" i="18"/>
  <c r="BB446" i="18"/>
  <c r="C447" i="18"/>
  <c r="L447" i="18"/>
  <c r="X447" i="18"/>
  <c r="AA447" i="18"/>
  <c r="AE447" i="18"/>
  <c r="AG447" i="18"/>
  <c r="AI447" i="18"/>
  <c r="AK447" i="18"/>
  <c r="BB447" i="18"/>
  <c r="C448" i="18"/>
  <c r="L448" i="18"/>
  <c r="X448" i="18"/>
  <c r="AA448" i="18"/>
  <c r="AE448" i="18"/>
  <c r="AG448" i="18"/>
  <c r="AI448" i="18"/>
  <c r="AK448" i="18"/>
  <c r="BB448" i="18"/>
  <c r="C449" i="18"/>
  <c r="L449" i="18"/>
  <c r="X449" i="18"/>
  <c r="AA449" i="18"/>
  <c r="AE449" i="18"/>
  <c r="AG449" i="18"/>
  <c r="AI449" i="18"/>
  <c r="AK449" i="18"/>
  <c r="BB449" i="18"/>
  <c r="C450" i="18"/>
  <c r="L450" i="18"/>
  <c r="X450" i="18"/>
  <c r="AA450" i="18"/>
  <c r="AE450" i="18"/>
  <c r="AG450" i="18"/>
  <c r="AI450" i="18"/>
  <c r="AK450" i="18"/>
  <c r="BB450" i="18"/>
  <c r="C451" i="18"/>
  <c r="L451" i="18"/>
  <c r="X451" i="18"/>
  <c r="AA451" i="18"/>
  <c r="AE451" i="18"/>
  <c r="AG451" i="18"/>
  <c r="AI451" i="18"/>
  <c r="AK451" i="18"/>
  <c r="BB451" i="18"/>
  <c r="C452" i="18"/>
  <c r="L452" i="18"/>
  <c r="X452" i="18"/>
  <c r="AA452" i="18"/>
  <c r="AE452" i="18"/>
  <c r="AG452" i="18"/>
  <c r="AI452" i="18"/>
  <c r="AK452" i="18"/>
  <c r="BB452" i="18"/>
  <c r="C453" i="18"/>
  <c r="L453" i="18"/>
  <c r="X453" i="18"/>
  <c r="AA453" i="18"/>
  <c r="AE453" i="18"/>
  <c r="AG453" i="18"/>
  <c r="AI453" i="18"/>
  <c r="AK453" i="18"/>
  <c r="BB453" i="18"/>
  <c r="C454" i="18"/>
  <c r="L454" i="18"/>
  <c r="X454" i="18"/>
  <c r="AA454" i="18"/>
  <c r="AE454" i="18"/>
  <c r="AG454" i="18"/>
  <c r="AI454" i="18"/>
  <c r="AK454" i="18"/>
  <c r="BB454" i="18"/>
  <c r="C455" i="18"/>
  <c r="L455" i="18"/>
  <c r="X455" i="18"/>
  <c r="AA455" i="18"/>
  <c r="AE455" i="18"/>
  <c r="AG455" i="18"/>
  <c r="AI455" i="18"/>
  <c r="AK455" i="18"/>
  <c r="BB455" i="18"/>
  <c r="C456" i="18"/>
  <c r="L456" i="18"/>
  <c r="X456" i="18"/>
  <c r="AA456" i="18"/>
  <c r="AE456" i="18"/>
  <c r="AG456" i="18"/>
  <c r="AI456" i="18"/>
  <c r="AK456" i="18"/>
  <c r="BB456" i="18"/>
  <c r="C457" i="18"/>
  <c r="L457" i="18"/>
  <c r="X457" i="18"/>
  <c r="AA457" i="18"/>
  <c r="AE457" i="18"/>
  <c r="AG457" i="18"/>
  <c r="AI457" i="18"/>
  <c r="AK457" i="18"/>
  <c r="BB457" i="18"/>
  <c r="C458" i="18"/>
  <c r="L458" i="18"/>
  <c r="X458" i="18"/>
  <c r="AA458" i="18"/>
  <c r="AE458" i="18"/>
  <c r="AG458" i="18"/>
  <c r="AI458" i="18"/>
  <c r="AK458" i="18"/>
  <c r="BB458" i="18"/>
  <c r="C459" i="18"/>
  <c r="L459" i="18"/>
  <c r="X459" i="18"/>
  <c r="AA459" i="18"/>
  <c r="AE459" i="18"/>
  <c r="AG459" i="18"/>
  <c r="AI459" i="18"/>
  <c r="AK459" i="18"/>
  <c r="BB459" i="18"/>
  <c r="C460" i="18"/>
  <c r="L460" i="18"/>
  <c r="X460" i="18"/>
  <c r="AA460" i="18"/>
  <c r="AE460" i="18"/>
  <c r="AG460" i="18"/>
  <c r="AI460" i="18"/>
  <c r="AK460" i="18"/>
  <c r="BB460" i="18"/>
  <c r="C461" i="18"/>
  <c r="L461" i="18"/>
  <c r="X461" i="18"/>
  <c r="AA461" i="18"/>
  <c r="AE461" i="18"/>
  <c r="AG461" i="18"/>
  <c r="AI461" i="18"/>
  <c r="AK461" i="18"/>
  <c r="BB461" i="18"/>
  <c r="C462" i="18"/>
  <c r="L462" i="18"/>
  <c r="X462" i="18"/>
  <c r="AA462" i="18"/>
  <c r="AE462" i="18"/>
  <c r="AG462" i="18"/>
  <c r="AI462" i="18"/>
  <c r="AK462" i="18"/>
  <c r="BB462" i="18"/>
  <c r="C463" i="18"/>
  <c r="L463" i="18"/>
  <c r="X463" i="18"/>
  <c r="AA463" i="18"/>
  <c r="AE463" i="18"/>
  <c r="AG463" i="18"/>
  <c r="AI463" i="18"/>
  <c r="AK463" i="18"/>
  <c r="BB463" i="18"/>
  <c r="C464" i="18"/>
  <c r="L464" i="18"/>
  <c r="X464" i="18"/>
  <c r="AA464" i="18"/>
  <c r="AE464" i="18"/>
  <c r="AG464" i="18"/>
  <c r="AI464" i="18"/>
  <c r="AK464" i="18"/>
  <c r="BB464" i="18"/>
  <c r="C465" i="18"/>
  <c r="L465" i="18"/>
  <c r="X465" i="18"/>
  <c r="AA465" i="18"/>
  <c r="AE465" i="18"/>
  <c r="AG465" i="18"/>
  <c r="AI465" i="18"/>
  <c r="AK465" i="18"/>
  <c r="BB465" i="18"/>
  <c r="C466" i="18"/>
  <c r="L466" i="18"/>
  <c r="X466" i="18"/>
  <c r="AA466" i="18"/>
  <c r="AE466" i="18"/>
  <c r="AG466" i="18"/>
  <c r="AI466" i="18"/>
  <c r="AK466" i="18"/>
  <c r="BB466" i="18"/>
  <c r="C467" i="18"/>
  <c r="L467" i="18"/>
  <c r="X467" i="18"/>
  <c r="AA467" i="18"/>
  <c r="AE467" i="18"/>
  <c r="AG467" i="18"/>
  <c r="AI467" i="18"/>
  <c r="AK467" i="18"/>
  <c r="BB467" i="18"/>
  <c r="C468" i="18"/>
  <c r="L468" i="18"/>
  <c r="X468" i="18"/>
  <c r="AA468" i="18"/>
  <c r="AE468" i="18"/>
  <c r="AG468" i="18"/>
  <c r="AI468" i="18"/>
  <c r="AK468" i="18"/>
  <c r="BB468" i="18"/>
  <c r="C469" i="18"/>
  <c r="L469" i="18"/>
  <c r="X469" i="18"/>
  <c r="AA469" i="18"/>
  <c r="AE469" i="18"/>
  <c r="AG469" i="18"/>
  <c r="AI469" i="18"/>
  <c r="AK469" i="18"/>
  <c r="BB469" i="18"/>
  <c r="C470" i="18"/>
  <c r="L470" i="18"/>
  <c r="X470" i="18"/>
  <c r="AA470" i="18"/>
  <c r="AE470" i="18"/>
  <c r="AG470" i="18"/>
  <c r="AI470" i="18"/>
  <c r="AK470" i="18"/>
  <c r="BB470" i="18"/>
  <c r="C471" i="18"/>
  <c r="L471" i="18"/>
  <c r="X471" i="18"/>
  <c r="AA471" i="18"/>
  <c r="AE471" i="18"/>
  <c r="AG471" i="18"/>
  <c r="AI471" i="18"/>
  <c r="AK471" i="18"/>
  <c r="BB471" i="18"/>
  <c r="C472" i="18"/>
  <c r="L472" i="18"/>
  <c r="X472" i="18"/>
  <c r="AA472" i="18"/>
  <c r="AE472" i="18"/>
  <c r="AG472" i="18"/>
  <c r="AI472" i="18"/>
  <c r="AK472" i="18"/>
  <c r="BB472" i="18"/>
  <c r="C473" i="18"/>
  <c r="L473" i="18"/>
  <c r="X473" i="18"/>
  <c r="AA473" i="18"/>
  <c r="AE473" i="18"/>
  <c r="AG473" i="18"/>
  <c r="AI473" i="18"/>
  <c r="AK473" i="18"/>
  <c r="BB473" i="18"/>
  <c r="C474" i="18"/>
  <c r="L474" i="18"/>
  <c r="X474" i="18"/>
  <c r="AA474" i="18"/>
  <c r="AE474" i="18"/>
  <c r="AG474" i="18"/>
  <c r="AI474" i="18"/>
  <c r="AK474" i="18"/>
  <c r="BB474" i="18"/>
  <c r="C475" i="18"/>
  <c r="L475" i="18"/>
  <c r="X475" i="18"/>
  <c r="AA475" i="18"/>
  <c r="AE475" i="18"/>
  <c r="AG475" i="18"/>
  <c r="AI475" i="18"/>
  <c r="AK475" i="18"/>
  <c r="BB475" i="18"/>
  <c r="C476" i="18"/>
  <c r="L476" i="18"/>
  <c r="X476" i="18"/>
  <c r="AA476" i="18"/>
  <c r="AE476" i="18"/>
  <c r="AG476" i="18"/>
  <c r="AI476" i="18"/>
  <c r="AK476" i="18"/>
  <c r="BB476" i="18"/>
  <c r="C477" i="18"/>
  <c r="L477" i="18"/>
  <c r="X477" i="18"/>
  <c r="AA477" i="18"/>
  <c r="AE477" i="18"/>
  <c r="AG477" i="18"/>
  <c r="AI477" i="18"/>
  <c r="AK477" i="18"/>
  <c r="BB477" i="18"/>
  <c r="C478" i="18"/>
  <c r="L478" i="18"/>
  <c r="X478" i="18"/>
  <c r="AA478" i="18"/>
  <c r="AE478" i="18"/>
  <c r="AG478" i="18"/>
  <c r="AI478" i="18"/>
  <c r="AK478" i="18"/>
  <c r="BB478" i="18"/>
  <c r="C479" i="18"/>
  <c r="L479" i="18"/>
  <c r="X479" i="18"/>
  <c r="AA479" i="18"/>
  <c r="AE479" i="18"/>
  <c r="AG479" i="18"/>
  <c r="AI479" i="18"/>
  <c r="AK479" i="18"/>
  <c r="BB479" i="18"/>
  <c r="C480" i="18"/>
  <c r="L480" i="18"/>
  <c r="X480" i="18"/>
  <c r="AA480" i="18"/>
  <c r="AE480" i="18"/>
  <c r="AG480" i="18"/>
  <c r="AI480" i="18"/>
  <c r="AK480" i="18"/>
  <c r="BB480" i="18"/>
  <c r="C481" i="18"/>
  <c r="L481" i="18"/>
  <c r="X481" i="18"/>
  <c r="AA481" i="18"/>
  <c r="AE481" i="18"/>
  <c r="AG481" i="18"/>
  <c r="AI481" i="18"/>
  <c r="AK481" i="18"/>
  <c r="BB481" i="18"/>
  <c r="C482" i="18"/>
  <c r="L482" i="18"/>
  <c r="X482" i="18"/>
  <c r="AA482" i="18"/>
  <c r="AE482" i="18"/>
  <c r="AG482" i="18"/>
  <c r="AI482" i="18"/>
  <c r="AK482" i="18"/>
  <c r="BB482" i="18"/>
  <c r="C483" i="18"/>
  <c r="L483" i="18"/>
  <c r="X483" i="18"/>
  <c r="AA483" i="18"/>
  <c r="AE483" i="18"/>
  <c r="AG483" i="18"/>
  <c r="AI483" i="18"/>
  <c r="AK483" i="18"/>
  <c r="BB483" i="18"/>
  <c r="C484" i="18"/>
  <c r="L484" i="18"/>
  <c r="X484" i="18"/>
  <c r="AA484" i="18"/>
  <c r="AE484" i="18"/>
  <c r="AG484" i="18"/>
  <c r="AI484" i="18"/>
  <c r="AK484" i="18"/>
  <c r="BB484" i="18"/>
  <c r="C485" i="18"/>
  <c r="L485" i="18"/>
  <c r="X485" i="18"/>
  <c r="AA485" i="18"/>
  <c r="AE485" i="18"/>
  <c r="AG485" i="18"/>
  <c r="AI485" i="18"/>
  <c r="AK485" i="18"/>
  <c r="BB485" i="18"/>
  <c r="C486" i="18"/>
  <c r="L486" i="18"/>
  <c r="X486" i="18"/>
  <c r="AA486" i="18"/>
  <c r="AE486" i="18"/>
  <c r="AG486" i="18"/>
  <c r="AI486" i="18"/>
  <c r="AK486" i="18"/>
  <c r="BB486" i="18"/>
  <c r="C487" i="18"/>
  <c r="L487" i="18"/>
  <c r="X487" i="18"/>
  <c r="AA487" i="18"/>
  <c r="AE487" i="18"/>
  <c r="AG487" i="18"/>
  <c r="AI487" i="18"/>
  <c r="AK487" i="18"/>
  <c r="BB487" i="18"/>
  <c r="C488" i="18"/>
  <c r="L488" i="18"/>
  <c r="X488" i="18"/>
  <c r="AA488" i="18"/>
  <c r="AE488" i="18"/>
  <c r="AG488" i="18"/>
  <c r="AI488" i="18"/>
  <c r="AK488" i="18"/>
  <c r="BB488" i="18"/>
  <c r="C489" i="18"/>
  <c r="L489" i="18"/>
  <c r="X489" i="18"/>
  <c r="AA489" i="18"/>
  <c r="AE489" i="18"/>
  <c r="AG489" i="18"/>
  <c r="AI489" i="18"/>
  <c r="AK489" i="18"/>
  <c r="BB489" i="18"/>
  <c r="C490" i="18"/>
  <c r="L490" i="18"/>
  <c r="X490" i="18"/>
  <c r="AA490" i="18"/>
  <c r="AE490" i="18"/>
  <c r="AG490" i="18"/>
  <c r="AI490" i="18"/>
  <c r="AK490" i="18"/>
  <c r="BB490" i="18"/>
  <c r="C491" i="18"/>
  <c r="L491" i="18"/>
  <c r="X491" i="18"/>
  <c r="AA491" i="18"/>
  <c r="AE491" i="18"/>
  <c r="AG491" i="18"/>
  <c r="AI491" i="18"/>
  <c r="AK491" i="18"/>
  <c r="BB491" i="18"/>
  <c r="C492" i="18"/>
  <c r="L492" i="18"/>
  <c r="X492" i="18"/>
  <c r="AA492" i="18"/>
  <c r="AE492" i="18"/>
  <c r="AG492" i="18"/>
  <c r="AI492" i="18"/>
  <c r="AK492" i="18"/>
  <c r="BB492" i="18"/>
  <c r="C493" i="18"/>
  <c r="L493" i="18"/>
  <c r="X493" i="18"/>
  <c r="AA493" i="18"/>
  <c r="AE493" i="18"/>
  <c r="AG493" i="18"/>
  <c r="AI493" i="18"/>
  <c r="AK493" i="18"/>
  <c r="BB493" i="18"/>
  <c r="C494" i="18"/>
  <c r="L494" i="18"/>
  <c r="X494" i="18"/>
  <c r="AA494" i="18"/>
  <c r="AE494" i="18"/>
  <c r="AG494" i="18"/>
  <c r="AI494" i="18"/>
  <c r="AK494" i="18"/>
  <c r="BB494" i="18"/>
  <c r="C495" i="18"/>
  <c r="L495" i="18"/>
  <c r="X495" i="18"/>
  <c r="AA495" i="18"/>
  <c r="AE495" i="18"/>
  <c r="AG495" i="18"/>
  <c r="AI495" i="18"/>
  <c r="AK495" i="18"/>
  <c r="BB495" i="18"/>
  <c r="C496" i="18"/>
  <c r="L496" i="18"/>
  <c r="X496" i="18"/>
  <c r="AA496" i="18"/>
  <c r="AE496" i="18"/>
  <c r="AG496" i="18"/>
  <c r="AI496" i="18"/>
  <c r="AK496" i="18"/>
  <c r="BB496" i="18"/>
  <c r="C497" i="18"/>
  <c r="L497" i="18"/>
  <c r="X497" i="18"/>
  <c r="AA497" i="18"/>
  <c r="AE497" i="18"/>
  <c r="AG497" i="18"/>
  <c r="AI497" i="18"/>
  <c r="AK497" i="18"/>
  <c r="BB497" i="18"/>
  <c r="B7" i="9"/>
  <c r="Q7" i="9"/>
  <c r="U7" i="9"/>
  <c r="B8" i="9"/>
  <c r="Q8" i="9"/>
  <c r="U8" i="9"/>
  <c r="B9" i="9"/>
  <c r="Q9" i="9"/>
  <c r="U9" i="9"/>
  <c r="B10" i="9"/>
  <c r="Q10" i="9"/>
  <c r="U10" i="9"/>
  <c r="B11" i="9"/>
  <c r="Q11" i="9"/>
  <c r="U11" i="9"/>
  <c r="B12" i="9"/>
  <c r="Q12" i="9"/>
  <c r="U12" i="9"/>
  <c r="B13" i="9"/>
  <c r="Q13" i="9"/>
  <c r="U13" i="9"/>
  <c r="B14" i="9"/>
  <c r="Q14" i="9"/>
  <c r="U14" i="9"/>
  <c r="B15" i="9"/>
  <c r="Q15" i="9"/>
  <c r="U15" i="9"/>
  <c r="B16" i="9"/>
  <c r="Q16" i="9"/>
  <c r="U16" i="9"/>
  <c r="B17" i="9"/>
  <c r="Q17" i="9"/>
  <c r="U17" i="9"/>
  <c r="B18" i="9"/>
  <c r="Q18" i="9"/>
  <c r="U18" i="9"/>
  <c r="B19" i="9"/>
  <c r="Q19" i="9"/>
  <c r="U19" i="9"/>
  <c r="B20" i="9"/>
  <c r="Q20" i="9"/>
  <c r="U20" i="9"/>
  <c r="B21" i="9"/>
  <c r="Q21" i="9"/>
  <c r="U21" i="9"/>
  <c r="B22" i="9"/>
  <c r="Q22" i="9"/>
  <c r="U22" i="9"/>
  <c r="B23" i="9"/>
  <c r="Q23" i="9"/>
  <c r="U23" i="9"/>
  <c r="B24" i="9"/>
  <c r="Q24" i="9"/>
  <c r="U24" i="9"/>
  <c r="B25" i="9"/>
  <c r="Q25" i="9"/>
  <c r="U25" i="9"/>
  <c r="B26" i="9"/>
  <c r="Q26" i="9"/>
  <c r="U26" i="9"/>
  <c r="B27" i="9"/>
  <c r="Q27" i="9"/>
  <c r="U27" i="9"/>
  <c r="B28" i="9"/>
  <c r="Q28" i="9"/>
  <c r="U28" i="9"/>
  <c r="B29" i="9"/>
  <c r="Q29" i="9"/>
  <c r="U29" i="9"/>
  <c r="B30" i="9"/>
  <c r="Q30" i="9"/>
  <c r="U30" i="9"/>
  <c r="B31" i="9"/>
  <c r="Q31" i="9"/>
  <c r="U31" i="9"/>
  <c r="B32" i="9"/>
  <c r="Q32" i="9"/>
  <c r="U32" i="9"/>
  <c r="B33" i="9"/>
  <c r="Q33" i="9"/>
  <c r="U33" i="9"/>
  <c r="B34" i="9"/>
  <c r="Q34" i="9"/>
  <c r="U34" i="9"/>
  <c r="B35" i="9"/>
  <c r="Q35" i="9"/>
  <c r="U35" i="9"/>
  <c r="B36" i="9"/>
  <c r="Q36" i="9"/>
  <c r="U36" i="9"/>
  <c r="B37" i="9"/>
  <c r="Q37" i="9"/>
  <c r="U37" i="9"/>
  <c r="B38" i="9"/>
  <c r="Q38" i="9"/>
  <c r="U38" i="9"/>
  <c r="B39" i="9"/>
  <c r="Q39" i="9"/>
  <c r="U39" i="9"/>
  <c r="B40" i="9"/>
  <c r="Q40" i="9"/>
  <c r="U40" i="9"/>
  <c r="B41" i="9"/>
  <c r="Q41" i="9"/>
  <c r="U41" i="9"/>
  <c r="B42" i="9"/>
  <c r="Q42" i="9"/>
  <c r="U42" i="9"/>
  <c r="B43" i="9"/>
  <c r="Q43" i="9"/>
  <c r="U43" i="9"/>
  <c r="B44" i="9"/>
  <c r="Q44" i="9"/>
  <c r="U44" i="9"/>
  <c r="B45" i="9"/>
  <c r="Q45" i="9"/>
  <c r="U45" i="9"/>
  <c r="B46" i="9"/>
  <c r="Q46" i="9"/>
  <c r="U46" i="9"/>
  <c r="B47" i="9"/>
  <c r="Q47" i="9"/>
  <c r="U47" i="9"/>
  <c r="B48" i="9"/>
  <c r="Q48" i="9"/>
  <c r="U48" i="9"/>
  <c r="B49" i="9"/>
  <c r="Q49" i="9"/>
  <c r="U49" i="9"/>
  <c r="B50" i="9"/>
  <c r="Q50" i="9"/>
  <c r="U50" i="9"/>
  <c r="B51" i="9"/>
  <c r="Q51" i="9"/>
  <c r="U51" i="9"/>
  <c r="B52" i="9"/>
  <c r="Q52" i="9"/>
  <c r="U52" i="9"/>
  <c r="B53" i="9"/>
  <c r="Q53" i="9"/>
  <c r="U53" i="9"/>
  <c r="B54" i="9"/>
  <c r="Q54" i="9"/>
  <c r="U54" i="9"/>
  <c r="B55" i="9"/>
  <c r="Q55" i="9"/>
  <c r="U55" i="9"/>
  <c r="B56" i="9"/>
  <c r="Q56" i="9"/>
  <c r="U56" i="9"/>
  <c r="B57" i="9"/>
  <c r="Q57" i="9"/>
  <c r="U57" i="9"/>
  <c r="B58" i="9"/>
  <c r="Q58" i="9"/>
  <c r="U58" i="9"/>
  <c r="B59" i="9"/>
  <c r="Q59" i="9"/>
  <c r="U59" i="9"/>
  <c r="B60" i="9"/>
  <c r="Q60" i="9"/>
  <c r="U60" i="9"/>
  <c r="B61" i="9"/>
  <c r="Q61" i="9"/>
  <c r="U61" i="9"/>
  <c r="B62" i="9"/>
  <c r="Q62" i="9"/>
  <c r="U62" i="9"/>
  <c r="B63" i="9"/>
  <c r="Q63" i="9"/>
  <c r="U63" i="9"/>
  <c r="B64" i="9"/>
  <c r="Q64" i="9"/>
  <c r="U64" i="9"/>
  <c r="B65" i="9"/>
  <c r="Q65" i="9"/>
  <c r="U65" i="9"/>
  <c r="B66" i="9"/>
  <c r="Q66" i="9"/>
  <c r="U66" i="9"/>
  <c r="B67" i="9"/>
  <c r="Q67" i="9"/>
  <c r="U67" i="9"/>
  <c r="B68" i="9"/>
  <c r="Q68" i="9"/>
  <c r="U68" i="9"/>
  <c r="B69" i="9"/>
  <c r="Q69" i="9"/>
  <c r="U69" i="9"/>
  <c r="B70" i="9"/>
  <c r="Q70" i="9"/>
  <c r="U70" i="9"/>
  <c r="B71" i="9"/>
  <c r="Q71" i="9"/>
  <c r="U71" i="9"/>
  <c r="B72" i="9"/>
  <c r="Q72" i="9"/>
  <c r="U72" i="9"/>
  <c r="B73" i="9"/>
  <c r="Q73" i="9"/>
  <c r="U73" i="9"/>
  <c r="B74" i="9"/>
  <c r="Q74" i="9"/>
  <c r="U74" i="9"/>
  <c r="B75" i="9"/>
  <c r="Q75" i="9"/>
  <c r="U75" i="9"/>
  <c r="B76" i="9"/>
  <c r="Q76" i="9"/>
  <c r="U76" i="9"/>
  <c r="B77" i="9"/>
  <c r="Q77" i="9"/>
  <c r="U77" i="9"/>
  <c r="B78" i="9"/>
  <c r="Q78" i="9"/>
  <c r="U78" i="9"/>
  <c r="B79" i="9"/>
  <c r="Q79" i="9"/>
  <c r="U79" i="9"/>
  <c r="B80" i="9"/>
  <c r="Q80" i="9"/>
  <c r="U80" i="9"/>
  <c r="B81" i="9"/>
  <c r="Q81" i="9"/>
  <c r="U81" i="9"/>
  <c r="B82" i="9"/>
  <c r="Q82" i="9"/>
  <c r="U82" i="9"/>
  <c r="B83" i="9"/>
  <c r="Q83" i="9"/>
  <c r="U83" i="9"/>
  <c r="B84" i="9"/>
  <c r="Q84" i="9"/>
  <c r="U84" i="9"/>
  <c r="B85" i="9"/>
  <c r="Q85" i="9"/>
  <c r="U85" i="9"/>
  <c r="B86" i="9"/>
  <c r="Q86" i="9"/>
  <c r="U86" i="9"/>
  <c r="B87" i="9"/>
  <c r="Q87" i="9"/>
  <c r="U87" i="9"/>
  <c r="B88" i="9"/>
  <c r="Q88" i="9"/>
  <c r="U88" i="9"/>
  <c r="B89" i="9"/>
  <c r="Q89" i="9"/>
  <c r="U89" i="9"/>
  <c r="B90" i="9"/>
  <c r="Q90" i="9"/>
  <c r="U90" i="9"/>
  <c r="B91" i="9"/>
  <c r="Q91" i="9"/>
  <c r="U91" i="9"/>
  <c r="B92" i="9"/>
  <c r="Q92" i="9"/>
  <c r="U92" i="9"/>
  <c r="B93" i="9"/>
  <c r="Q93" i="9"/>
  <c r="U93" i="9"/>
  <c r="B94" i="9"/>
  <c r="Q94" i="9"/>
  <c r="U94" i="9"/>
  <c r="B95" i="9"/>
  <c r="Q95" i="9"/>
  <c r="U95" i="9"/>
  <c r="B96" i="9"/>
  <c r="Q96" i="9"/>
  <c r="U96" i="9"/>
  <c r="B97" i="9"/>
  <c r="Q97" i="9"/>
  <c r="U97" i="9"/>
  <c r="B98" i="9"/>
  <c r="Q98" i="9"/>
  <c r="U98" i="9"/>
  <c r="B99" i="9"/>
  <c r="Q99" i="9"/>
  <c r="U99" i="9"/>
  <c r="B100" i="9"/>
  <c r="Q100" i="9"/>
  <c r="U100" i="9"/>
  <c r="B101" i="9"/>
  <c r="Q101" i="9"/>
  <c r="U101" i="9"/>
  <c r="B102" i="9"/>
  <c r="Q102" i="9"/>
  <c r="U102" i="9"/>
  <c r="B103" i="9"/>
  <c r="Q103" i="9"/>
  <c r="U103" i="9"/>
  <c r="B104" i="9"/>
  <c r="Q104" i="9"/>
  <c r="U104" i="9"/>
  <c r="B105" i="9"/>
  <c r="Q105" i="9"/>
  <c r="U105" i="9"/>
  <c r="B106" i="9"/>
  <c r="Q106" i="9"/>
  <c r="U106" i="9"/>
  <c r="B107" i="9"/>
  <c r="Q107" i="9"/>
  <c r="U107" i="9"/>
  <c r="B108" i="9"/>
  <c r="Q108" i="9"/>
  <c r="U108" i="9"/>
  <c r="B109" i="9"/>
  <c r="Q109" i="9"/>
  <c r="U109" i="9"/>
  <c r="B110" i="9"/>
  <c r="Q110" i="9"/>
  <c r="U110" i="9"/>
  <c r="B111" i="9"/>
  <c r="Q111" i="9"/>
  <c r="U111" i="9"/>
  <c r="B112" i="9"/>
  <c r="Q112" i="9"/>
  <c r="U112" i="9"/>
  <c r="B113" i="9"/>
  <c r="Q113" i="9"/>
  <c r="U113" i="9"/>
  <c r="B114" i="9"/>
  <c r="Q114" i="9"/>
  <c r="U114" i="9"/>
  <c r="B115" i="9"/>
  <c r="Q115" i="9"/>
  <c r="U115" i="9"/>
  <c r="B116" i="9"/>
  <c r="Q116" i="9"/>
  <c r="U116" i="9"/>
  <c r="B117" i="9"/>
  <c r="Q117" i="9"/>
  <c r="U117" i="9"/>
  <c r="B118" i="9"/>
  <c r="Q118" i="9"/>
  <c r="U118" i="9"/>
  <c r="B119" i="9"/>
  <c r="Q119" i="9"/>
  <c r="U119" i="9"/>
  <c r="B120" i="9"/>
  <c r="Q120" i="9"/>
  <c r="U120" i="9"/>
  <c r="B121" i="9"/>
  <c r="Q121" i="9"/>
  <c r="U121" i="9"/>
  <c r="B122" i="9"/>
  <c r="Q122" i="9"/>
  <c r="U122" i="9"/>
  <c r="B123" i="9"/>
  <c r="Q123" i="9"/>
  <c r="U123" i="9"/>
  <c r="B124" i="9"/>
  <c r="Q124" i="9"/>
  <c r="U124" i="9"/>
  <c r="B125" i="9"/>
  <c r="Q125" i="9"/>
  <c r="U125" i="9"/>
  <c r="B126" i="9"/>
  <c r="Q126" i="9"/>
  <c r="U126" i="9"/>
  <c r="B127" i="9"/>
  <c r="Q127" i="9"/>
  <c r="U127" i="9"/>
  <c r="B128" i="9"/>
  <c r="Q128" i="9"/>
  <c r="U128" i="9"/>
  <c r="B129" i="9"/>
  <c r="Q129" i="9"/>
  <c r="U129" i="9"/>
  <c r="B130" i="9"/>
  <c r="Q130" i="9"/>
  <c r="U130" i="9"/>
  <c r="B131" i="9"/>
  <c r="Q131" i="9"/>
  <c r="U131" i="9"/>
  <c r="B132" i="9"/>
  <c r="Q132" i="9"/>
  <c r="U132" i="9"/>
  <c r="B133" i="9"/>
  <c r="Q133" i="9"/>
  <c r="U133" i="9"/>
  <c r="B134" i="9"/>
  <c r="Q134" i="9"/>
  <c r="U134" i="9"/>
  <c r="B135" i="9"/>
  <c r="Q135" i="9"/>
  <c r="U135" i="9"/>
  <c r="B136" i="9"/>
  <c r="Q136" i="9"/>
  <c r="U136" i="9"/>
  <c r="B137" i="9"/>
  <c r="Q137" i="9"/>
  <c r="U137" i="9"/>
  <c r="B138" i="9"/>
  <c r="Q138" i="9"/>
  <c r="U138" i="9"/>
  <c r="B139" i="9"/>
  <c r="Q139" i="9"/>
  <c r="U139" i="9"/>
  <c r="B140" i="9"/>
  <c r="Q140" i="9"/>
  <c r="U140" i="9"/>
  <c r="B141" i="9"/>
  <c r="Q141" i="9"/>
  <c r="U141" i="9"/>
  <c r="B142" i="9"/>
  <c r="Q142" i="9"/>
  <c r="U142" i="9"/>
  <c r="B143" i="9"/>
  <c r="Q143" i="9"/>
  <c r="U143" i="9"/>
  <c r="B144" i="9"/>
  <c r="Q144" i="9"/>
  <c r="U144" i="9"/>
  <c r="B145" i="9"/>
  <c r="Q145" i="9"/>
  <c r="U145" i="9"/>
  <c r="B146" i="9"/>
  <c r="Q146" i="9"/>
  <c r="U146" i="9"/>
  <c r="B147" i="9"/>
  <c r="Q147" i="9"/>
  <c r="U147" i="9"/>
  <c r="B148" i="9"/>
  <c r="Q148" i="9"/>
  <c r="U148" i="9"/>
  <c r="B149" i="9"/>
  <c r="Q149" i="9"/>
  <c r="U149" i="9"/>
  <c r="B150" i="9"/>
  <c r="Q150" i="9"/>
  <c r="U150" i="9"/>
  <c r="B151" i="9"/>
  <c r="Q151" i="9"/>
  <c r="U151" i="9"/>
  <c r="B152" i="9"/>
  <c r="Q152" i="9"/>
  <c r="U152" i="9"/>
  <c r="B153" i="9"/>
  <c r="Q153" i="9"/>
  <c r="U153" i="9"/>
  <c r="B154" i="9"/>
  <c r="Q154" i="9"/>
  <c r="U154" i="9"/>
  <c r="B155" i="9"/>
  <c r="Q155" i="9"/>
  <c r="U155" i="9"/>
  <c r="B156" i="9"/>
  <c r="Q156" i="9"/>
  <c r="U156" i="9"/>
  <c r="B157" i="9"/>
  <c r="Q157" i="9"/>
  <c r="U157" i="9"/>
  <c r="B158" i="9"/>
  <c r="Q158" i="9"/>
  <c r="U158" i="9"/>
  <c r="B159" i="9"/>
  <c r="Q159" i="9"/>
  <c r="U159" i="9"/>
  <c r="B160" i="9"/>
  <c r="Q160" i="9"/>
  <c r="U160" i="9"/>
  <c r="B161" i="9"/>
  <c r="Q161" i="9"/>
  <c r="U161" i="9"/>
  <c r="B162" i="9"/>
  <c r="Q162" i="9"/>
  <c r="U162" i="9"/>
  <c r="B163" i="9"/>
  <c r="Q163" i="9"/>
  <c r="U163" i="9"/>
  <c r="B164" i="9"/>
  <c r="Q164" i="9"/>
  <c r="U164" i="9"/>
  <c r="B165" i="9"/>
  <c r="Q165" i="9"/>
  <c r="U165" i="9"/>
  <c r="B166" i="9"/>
  <c r="Q166" i="9"/>
  <c r="U166" i="9"/>
  <c r="B167" i="9"/>
  <c r="Q167" i="9"/>
  <c r="U167" i="9"/>
  <c r="B168" i="9"/>
  <c r="Q168" i="9"/>
  <c r="U168" i="9"/>
  <c r="B169" i="9"/>
  <c r="Q169" i="9"/>
  <c r="U169" i="9"/>
  <c r="B170" i="9"/>
  <c r="Q170" i="9"/>
  <c r="U170" i="9"/>
  <c r="B171" i="9"/>
  <c r="Q171" i="9"/>
  <c r="U171" i="9"/>
  <c r="B172" i="9"/>
  <c r="Q172" i="9"/>
  <c r="U172" i="9"/>
  <c r="B173" i="9"/>
  <c r="Q173" i="9"/>
  <c r="U173" i="9"/>
  <c r="B174" i="9"/>
  <c r="Q174" i="9"/>
  <c r="U174" i="9"/>
  <c r="B175" i="9"/>
  <c r="Q175" i="9"/>
  <c r="U175" i="9"/>
  <c r="B176" i="9"/>
  <c r="Q176" i="9"/>
  <c r="U176" i="9"/>
  <c r="B177" i="9"/>
  <c r="Q177" i="9"/>
  <c r="U177" i="9"/>
  <c r="B178" i="9"/>
  <c r="Q178" i="9"/>
  <c r="U178" i="9"/>
  <c r="B179" i="9"/>
  <c r="Q179" i="9"/>
  <c r="U179" i="9"/>
  <c r="B180" i="9"/>
  <c r="Q180" i="9"/>
  <c r="U180" i="9"/>
  <c r="B181" i="9"/>
  <c r="Q181" i="9"/>
  <c r="U181" i="9"/>
  <c r="B182" i="9"/>
  <c r="Q182" i="9"/>
  <c r="U182" i="9"/>
  <c r="B183" i="9"/>
  <c r="Q183" i="9"/>
  <c r="U183" i="9"/>
  <c r="B184" i="9"/>
  <c r="Q184" i="9"/>
  <c r="U184" i="9"/>
  <c r="B185" i="9"/>
  <c r="Q185" i="9"/>
  <c r="U185" i="9"/>
  <c r="B186" i="9"/>
  <c r="Q186" i="9"/>
  <c r="U186" i="9"/>
  <c r="B187" i="9"/>
  <c r="Q187" i="9"/>
  <c r="U187" i="9"/>
  <c r="B188" i="9"/>
  <c r="Q188" i="9"/>
  <c r="U188" i="9"/>
  <c r="B189" i="9"/>
  <c r="Q189" i="9"/>
  <c r="U189" i="9"/>
  <c r="B190" i="9"/>
  <c r="Q190" i="9"/>
  <c r="U190" i="9"/>
  <c r="B191" i="9"/>
  <c r="Q191" i="9"/>
  <c r="U191" i="9"/>
  <c r="B192" i="9"/>
  <c r="Q192" i="9"/>
  <c r="U192" i="9"/>
  <c r="B193" i="9"/>
  <c r="Q193" i="9"/>
  <c r="U193" i="9"/>
  <c r="B194" i="9"/>
  <c r="Q194" i="9"/>
  <c r="U194" i="9"/>
  <c r="B195" i="9"/>
  <c r="Q195" i="9"/>
  <c r="U195" i="9"/>
  <c r="B196" i="9"/>
  <c r="Q196" i="9"/>
  <c r="U196" i="9"/>
  <c r="B197" i="9"/>
  <c r="Q197" i="9"/>
  <c r="U197" i="9"/>
  <c r="B198" i="9"/>
  <c r="Q198" i="9"/>
  <c r="U198" i="9"/>
  <c r="B199" i="9"/>
  <c r="Q199" i="9"/>
  <c r="U199" i="9"/>
  <c r="B200" i="9"/>
  <c r="Q200" i="9"/>
  <c r="U200" i="9"/>
  <c r="B201" i="9"/>
  <c r="Q201" i="9"/>
  <c r="U201" i="9"/>
  <c r="B202" i="9"/>
  <c r="Q202" i="9"/>
  <c r="U202" i="9"/>
  <c r="B203" i="9"/>
  <c r="Q203" i="9"/>
  <c r="U203" i="9"/>
  <c r="B204" i="9"/>
  <c r="Q204" i="9"/>
  <c r="U204" i="9"/>
  <c r="B205" i="9"/>
  <c r="Q205" i="9"/>
  <c r="U205" i="9"/>
  <c r="B206" i="9"/>
  <c r="Q206" i="9"/>
  <c r="U206" i="9"/>
  <c r="B207" i="9"/>
  <c r="Q207" i="9"/>
  <c r="U207" i="9"/>
  <c r="B208" i="9"/>
  <c r="Q208" i="9"/>
  <c r="U208" i="9"/>
  <c r="B209" i="9"/>
  <c r="Q209" i="9"/>
  <c r="U209" i="9"/>
  <c r="B210" i="9"/>
  <c r="Q210" i="9"/>
  <c r="U210" i="9"/>
  <c r="B211" i="9"/>
  <c r="Q211" i="9"/>
  <c r="U211" i="9"/>
  <c r="B212" i="9"/>
  <c r="Q212" i="9"/>
  <c r="U212" i="9"/>
  <c r="B213" i="9"/>
  <c r="Q213" i="9"/>
  <c r="U213" i="9"/>
  <c r="B214" i="9"/>
  <c r="Q214" i="9"/>
  <c r="U214" i="9"/>
  <c r="B215" i="9"/>
  <c r="Q215" i="9"/>
  <c r="U215" i="9"/>
  <c r="B216" i="9"/>
  <c r="Q216" i="9"/>
  <c r="U216" i="9"/>
  <c r="B217" i="9"/>
  <c r="Q217" i="9"/>
  <c r="U217" i="9"/>
  <c r="B218" i="9"/>
  <c r="Q218" i="9"/>
  <c r="U218" i="9"/>
  <c r="B219" i="9"/>
  <c r="Q219" i="9"/>
  <c r="U219" i="9"/>
  <c r="B220" i="9"/>
  <c r="Q220" i="9"/>
  <c r="U220" i="9"/>
  <c r="B221" i="9"/>
  <c r="Q221" i="9"/>
  <c r="U221" i="9"/>
  <c r="B222" i="9"/>
  <c r="Q222" i="9"/>
  <c r="U222" i="9"/>
  <c r="B223" i="9"/>
  <c r="Q223" i="9"/>
  <c r="U223" i="9"/>
  <c r="B224" i="9"/>
  <c r="Q224" i="9"/>
  <c r="U224" i="9"/>
  <c r="B225" i="9"/>
  <c r="Q225" i="9"/>
  <c r="U225" i="9"/>
  <c r="B226" i="9"/>
  <c r="Q226" i="9"/>
  <c r="U226" i="9"/>
  <c r="B227" i="9"/>
  <c r="Q227" i="9"/>
  <c r="U227" i="9"/>
  <c r="B228" i="9"/>
  <c r="Q228" i="9"/>
  <c r="U228" i="9"/>
  <c r="B229" i="9"/>
  <c r="Q229" i="9"/>
  <c r="U229" i="9"/>
  <c r="B230" i="9"/>
  <c r="Q230" i="9"/>
  <c r="U230" i="9"/>
  <c r="B231" i="9"/>
  <c r="Q231" i="9"/>
  <c r="U231" i="9"/>
  <c r="B232" i="9"/>
  <c r="Q232" i="9"/>
  <c r="U232" i="9"/>
  <c r="B233" i="9"/>
  <c r="Q233" i="9"/>
  <c r="U233" i="9"/>
  <c r="B234" i="9"/>
  <c r="Q234" i="9"/>
  <c r="U234" i="9"/>
  <c r="B235" i="9"/>
  <c r="Q235" i="9"/>
  <c r="U235" i="9"/>
  <c r="B236" i="9"/>
  <c r="Q236" i="9"/>
  <c r="U236" i="9"/>
  <c r="B237" i="9"/>
  <c r="Q237" i="9"/>
  <c r="U237" i="9"/>
  <c r="B238" i="9"/>
  <c r="Q238" i="9"/>
  <c r="U238" i="9"/>
  <c r="B239" i="9"/>
  <c r="Q239" i="9"/>
  <c r="U239" i="9"/>
  <c r="B240" i="9"/>
  <c r="Q240" i="9"/>
  <c r="U240" i="9"/>
  <c r="B241" i="9"/>
  <c r="Q241" i="9"/>
  <c r="U241" i="9"/>
  <c r="B242" i="9"/>
  <c r="Q242" i="9"/>
  <c r="U242" i="9"/>
  <c r="B243" i="9"/>
  <c r="Q243" i="9"/>
  <c r="U243" i="9"/>
  <c r="B244" i="9"/>
  <c r="Q244" i="9"/>
  <c r="U244" i="9"/>
  <c r="B245" i="9"/>
  <c r="Q245" i="9"/>
  <c r="U245" i="9"/>
  <c r="B246" i="9"/>
  <c r="Q246" i="9"/>
  <c r="U246" i="9"/>
  <c r="B247" i="9"/>
  <c r="Q247" i="9"/>
  <c r="U247" i="9"/>
  <c r="B248" i="9"/>
  <c r="Q248" i="9"/>
  <c r="U248" i="9"/>
  <c r="B249" i="9"/>
  <c r="Q249" i="9"/>
  <c r="U249" i="9"/>
  <c r="B250" i="9"/>
  <c r="Q250" i="9"/>
  <c r="U250" i="9"/>
  <c r="B251" i="9"/>
  <c r="Q251" i="9"/>
  <c r="U251" i="9"/>
  <c r="B252" i="9"/>
  <c r="Q252" i="9"/>
  <c r="U252" i="9"/>
  <c r="B253" i="9"/>
  <c r="Q253" i="9"/>
  <c r="U253" i="9"/>
  <c r="B254" i="9"/>
  <c r="Q254" i="9"/>
  <c r="U254" i="9"/>
  <c r="B255" i="9"/>
  <c r="Q255" i="9"/>
  <c r="U255" i="9"/>
  <c r="B256" i="9"/>
  <c r="Q256" i="9"/>
  <c r="U256" i="9"/>
  <c r="B257" i="9"/>
  <c r="Q257" i="9"/>
  <c r="U257" i="9"/>
  <c r="B258" i="9"/>
  <c r="Q258" i="9"/>
  <c r="U258" i="9"/>
  <c r="B259" i="9"/>
  <c r="Q259" i="9"/>
  <c r="U259" i="9"/>
  <c r="B260" i="9"/>
  <c r="Q260" i="9"/>
  <c r="U260" i="9"/>
  <c r="B261" i="9"/>
  <c r="Q261" i="9"/>
  <c r="U261" i="9"/>
  <c r="B262" i="9"/>
  <c r="Q262" i="9"/>
  <c r="U262" i="9"/>
  <c r="B263" i="9"/>
  <c r="Q263" i="9"/>
  <c r="U263" i="9"/>
  <c r="B264" i="9"/>
  <c r="Q264" i="9"/>
  <c r="U264" i="9"/>
  <c r="B265" i="9"/>
  <c r="Q265" i="9"/>
  <c r="U265" i="9"/>
  <c r="B266" i="9"/>
  <c r="Q266" i="9"/>
  <c r="U266" i="9"/>
  <c r="B267" i="9"/>
  <c r="Q267" i="9"/>
  <c r="U267" i="9"/>
  <c r="B268" i="9"/>
  <c r="Q268" i="9"/>
  <c r="U268" i="9"/>
  <c r="B269" i="9"/>
  <c r="Q269" i="9"/>
  <c r="U269" i="9"/>
  <c r="B270" i="9"/>
  <c r="Q270" i="9"/>
  <c r="U270" i="9"/>
  <c r="B271" i="9"/>
  <c r="Q271" i="9"/>
  <c r="U271" i="9"/>
  <c r="B272" i="9"/>
  <c r="Q272" i="9"/>
  <c r="U272" i="9"/>
  <c r="B273" i="9"/>
  <c r="Q273" i="9"/>
  <c r="U273" i="9"/>
  <c r="B274" i="9"/>
  <c r="Q274" i="9"/>
  <c r="U274" i="9"/>
  <c r="B275" i="9"/>
  <c r="Q275" i="9"/>
  <c r="U275" i="9"/>
  <c r="B276" i="9"/>
  <c r="Q276" i="9"/>
  <c r="U276" i="9"/>
  <c r="B277" i="9"/>
  <c r="Q277" i="9"/>
  <c r="U277" i="9"/>
  <c r="B278" i="9"/>
  <c r="Q278" i="9"/>
  <c r="U278" i="9"/>
  <c r="B279" i="9"/>
  <c r="Q279" i="9"/>
  <c r="U279" i="9"/>
  <c r="B280" i="9"/>
  <c r="Q280" i="9"/>
  <c r="U280" i="9"/>
  <c r="B281" i="9"/>
  <c r="Q281" i="9"/>
  <c r="U281" i="9"/>
  <c r="B282" i="9"/>
  <c r="Q282" i="9"/>
  <c r="U282" i="9"/>
  <c r="B283" i="9"/>
  <c r="Q283" i="9"/>
  <c r="U283" i="9"/>
  <c r="B284" i="9"/>
  <c r="Q284" i="9"/>
  <c r="U284" i="9"/>
  <c r="B285" i="9"/>
  <c r="Q285" i="9"/>
  <c r="U285" i="9"/>
  <c r="B286" i="9"/>
  <c r="Q286" i="9"/>
  <c r="U286" i="9"/>
  <c r="B287" i="9"/>
  <c r="Q287" i="9"/>
  <c r="U287" i="9"/>
  <c r="B288" i="9"/>
  <c r="Q288" i="9"/>
  <c r="U288" i="9"/>
  <c r="B289" i="9"/>
  <c r="Q289" i="9"/>
  <c r="U289" i="9"/>
  <c r="B290" i="9"/>
  <c r="Q290" i="9"/>
  <c r="U290" i="9"/>
  <c r="B291" i="9"/>
  <c r="Q291" i="9"/>
  <c r="U291" i="9"/>
  <c r="B292" i="9"/>
  <c r="Q292" i="9"/>
  <c r="U292" i="9"/>
  <c r="B293" i="9"/>
  <c r="Q293" i="9"/>
  <c r="U293" i="9"/>
  <c r="B294" i="9"/>
  <c r="Q294" i="9"/>
  <c r="U294" i="9"/>
  <c r="B295" i="9"/>
  <c r="Q295" i="9"/>
  <c r="U295" i="9"/>
  <c r="B296" i="9"/>
  <c r="Q296" i="9"/>
  <c r="U296" i="9"/>
  <c r="B297" i="9"/>
  <c r="Q297" i="9"/>
  <c r="U297" i="9"/>
  <c r="B298" i="9"/>
  <c r="Q298" i="9"/>
  <c r="U298" i="9"/>
  <c r="B299" i="9"/>
  <c r="Q299" i="9"/>
  <c r="U299" i="9"/>
  <c r="B300" i="9"/>
  <c r="Q300" i="9"/>
  <c r="U300" i="9"/>
  <c r="B301" i="9"/>
  <c r="Q301" i="9"/>
  <c r="U301" i="9"/>
  <c r="B302" i="9"/>
  <c r="Q302" i="9"/>
  <c r="U302" i="9"/>
  <c r="B303" i="9"/>
  <c r="Q303" i="9"/>
  <c r="U303" i="9"/>
  <c r="B304" i="9"/>
  <c r="Q304" i="9"/>
  <c r="U304" i="9"/>
  <c r="B305" i="9"/>
  <c r="Q305" i="9"/>
  <c r="U305" i="9"/>
  <c r="B306" i="9"/>
  <c r="Q306" i="9"/>
  <c r="U306" i="9"/>
  <c r="B307" i="9"/>
  <c r="Q307" i="9"/>
  <c r="U307" i="9"/>
  <c r="B308" i="9"/>
  <c r="Q308" i="9"/>
  <c r="U308" i="9"/>
  <c r="B309" i="9"/>
  <c r="Q309" i="9"/>
  <c r="U309" i="9"/>
  <c r="B310" i="9"/>
  <c r="Q310" i="9"/>
  <c r="U310" i="9"/>
  <c r="B311" i="9"/>
  <c r="Q311" i="9"/>
  <c r="U311" i="9"/>
  <c r="B312" i="9"/>
  <c r="Q312" i="9"/>
  <c r="U312" i="9"/>
  <c r="B313" i="9"/>
  <c r="Q313" i="9"/>
  <c r="U313" i="9"/>
  <c r="B314" i="9"/>
  <c r="Q314" i="9"/>
  <c r="U314" i="9"/>
  <c r="B315" i="9"/>
  <c r="Q315" i="9"/>
  <c r="U315" i="9"/>
  <c r="B316" i="9"/>
  <c r="Q316" i="9"/>
  <c r="U316" i="9"/>
  <c r="B317" i="9"/>
  <c r="Q317" i="9"/>
  <c r="U317" i="9"/>
  <c r="B318" i="9"/>
  <c r="Q318" i="9"/>
  <c r="U318" i="9"/>
  <c r="B319" i="9"/>
  <c r="Q319" i="9"/>
  <c r="U319" i="9"/>
  <c r="B320" i="9"/>
  <c r="Q320" i="9"/>
  <c r="U320" i="9"/>
  <c r="B321" i="9"/>
  <c r="Q321" i="9"/>
  <c r="U321" i="9"/>
  <c r="B322" i="9"/>
  <c r="Q322" i="9"/>
  <c r="U322" i="9"/>
  <c r="B323" i="9"/>
  <c r="Q323" i="9"/>
  <c r="U323" i="9"/>
  <c r="B324" i="9"/>
  <c r="Q324" i="9"/>
  <c r="U324" i="9"/>
  <c r="B325" i="9"/>
  <c r="Q325" i="9"/>
  <c r="U325" i="9"/>
  <c r="B326" i="9"/>
  <c r="Q326" i="9"/>
  <c r="U326" i="9"/>
  <c r="B327" i="9"/>
  <c r="Q327" i="9"/>
  <c r="U327" i="9"/>
  <c r="B328" i="9"/>
  <c r="Q328" i="9"/>
  <c r="U328" i="9"/>
  <c r="B329" i="9"/>
  <c r="Q329" i="9"/>
  <c r="U329" i="9"/>
  <c r="B330" i="9"/>
  <c r="Q330" i="9"/>
  <c r="U330" i="9"/>
  <c r="B331" i="9"/>
  <c r="Q331" i="9"/>
  <c r="U331" i="9"/>
  <c r="B332" i="9"/>
  <c r="Q332" i="9"/>
  <c r="U332" i="9"/>
  <c r="B333" i="9"/>
  <c r="Q333" i="9"/>
  <c r="U333" i="9"/>
  <c r="B334" i="9"/>
  <c r="Q334" i="9"/>
  <c r="U334" i="9"/>
  <c r="B335" i="9"/>
  <c r="Q335" i="9"/>
  <c r="U335" i="9"/>
  <c r="B336" i="9"/>
  <c r="Q336" i="9"/>
  <c r="U336" i="9"/>
  <c r="B337" i="9"/>
  <c r="Q337" i="9"/>
  <c r="U337" i="9"/>
  <c r="B338" i="9"/>
  <c r="Q338" i="9"/>
  <c r="U338" i="9"/>
  <c r="B339" i="9"/>
  <c r="Q339" i="9"/>
  <c r="U339" i="9"/>
  <c r="B340" i="9"/>
  <c r="Q340" i="9"/>
  <c r="U340" i="9"/>
  <c r="B341" i="9"/>
  <c r="Q341" i="9"/>
  <c r="U341" i="9"/>
  <c r="B342" i="9"/>
  <c r="Q342" i="9"/>
  <c r="U342" i="9"/>
  <c r="B343" i="9"/>
  <c r="Q343" i="9"/>
  <c r="U343" i="9"/>
  <c r="B344" i="9"/>
  <c r="Q344" i="9"/>
  <c r="U344" i="9"/>
  <c r="B345" i="9"/>
  <c r="Q345" i="9"/>
  <c r="U345" i="9"/>
  <c r="B346" i="9"/>
  <c r="Q346" i="9"/>
  <c r="U346" i="9"/>
  <c r="B347" i="9"/>
  <c r="Q347" i="9"/>
  <c r="U347" i="9"/>
  <c r="B348" i="9"/>
  <c r="Q348" i="9"/>
  <c r="U348" i="9"/>
  <c r="B349" i="9"/>
  <c r="Q349" i="9"/>
  <c r="U349" i="9"/>
  <c r="B350" i="9"/>
  <c r="Q350" i="9"/>
  <c r="U350" i="9"/>
  <c r="B351" i="9"/>
  <c r="Q351" i="9"/>
  <c r="U351" i="9"/>
  <c r="B352" i="9"/>
  <c r="Q352" i="9"/>
  <c r="U352" i="9"/>
  <c r="B353" i="9"/>
  <c r="Q353" i="9"/>
  <c r="U353" i="9"/>
  <c r="B354" i="9"/>
  <c r="Q354" i="9"/>
  <c r="U354" i="9"/>
  <c r="B355" i="9"/>
  <c r="Q355" i="9"/>
  <c r="U355" i="9"/>
  <c r="B356" i="9"/>
  <c r="Q356" i="9"/>
  <c r="U356" i="9"/>
  <c r="B357" i="9"/>
  <c r="Q357" i="9"/>
  <c r="U357" i="9"/>
  <c r="B358" i="9"/>
  <c r="Q358" i="9"/>
  <c r="U358" i="9"/>
  <c r="B359" i="9"/>
  <c r="Q359" i="9"/>
  <c r="U359" i="9"/>
  <c r="B360" i="9"/>
  <c r="Q360" i="9"/>
  <c r="U360" i="9"/>
  <c r="B361" i="9"/>
  <c r="Q361" i="9"/>
  <c r="U361" i="9"/>
  <c r="B362" i="9"/>
  <c r="Q362" i="9"/>
  <c r="U362" i="9"/>
  <c r="B363" i="9"/>
  <c r="Q363" i="9"/>
  <c r="U363" i="9"/>
  <c r="B364" i="9"/>
  <c r="Q364" i="9"/>
  <c r="U364" i="9"/>
  <c r="B365" i="9"/>
  <c r="Q365" i="9"/>
  <c r="U365" i="9"/>
  <c r="B366" i="9"/>
  <c r="Q366" i="9"/>
  <c r="U366" i="9"/>
  <c r="B367" i="9"/>
  <c r="Q367" i="9"/>
  <c r="U367" i="9"/>
  <c r="B368" i="9"/>
  <c r="Q368" i="9"/>
  <c r="U368" i="9"/>
  <c r="B369" i="9"/>
  <c r="Q369" i="9"/>
  <c r="U369" i="9"/>
  <c r="B370" i="9"/>
  <c r="Q370" i="9"/>
  <c r="U370" i="9"/>
  <c r="B371" i="9"/>
  <c r="Q371" i="9"/>
  <c r="U371" i="9"/>
  <c r="B372" i="9"/>
  <c r="Q372" i="9"/>
  <c r="U372" i="9"/>
  <c r="B373" i="9"/>
  <c r="Q373" i="9"/>
  <c r="U373" i="9"/>
  <c r="B374" i="9"/>
  <c r="Q374" i="9"/>
  <c r="U374" i="9"/>
  <c r="B375" i="9"/>
  <c r="Q375" i="9"/>
  <c r="U375" i="9"/>
  <c r="B376" i="9"/>
  <c r="Q376" i="9"/>
  <c r="U376" i="9"/>
  <c r="B377" i="9"/>
  <c r="Q377" i="9"/>
  <c r="U377" i="9"/>
  <c r="B378" i="9"/>
  <c r="Q378" i="9"/>
  <c r="U378" i="9"/>
  <c r="B379" i="9"/>
  <c r="Q379" i="9"/>
  <c r="U379" i="9"/>
  <c r="B380" i="9"/>
  <c r="Q380" i="9"/>
  <c r="U380" i="9"/>
  <c r="B381" i="9"/>
  <c r="Q381" i="9"/>
  <c r="U381" i="9"/>
  <c r="B382" i="9"/>
  <c r="Q382" i="9"/>
  <c r="U382" i="9"/>
  <c r="B383" i="9"/>
  <c r="Q383" i="9"/>
  <c r="U383" i="9"/>
  <c r="B384" i="9"/>
  <c r="Q384" i="9"/>
  <c r="U384" i="9"/>
  <c r="B385" i="9"/>
  <c r="Q385" i="9"/>
  <c r="U385" i="9"/>
  <c r="B386" i="9"/>
  <c r="Q386" i="9"/>
  <c r="U386" i="9"/>
  <c r="B387" i="9"/>
  <c r="Q387" i="9"/>
  <c r="U387" i="9"/>
  <c r="B388" i="9"/>
  <c r="Q388" i="9"/>
  <c r="U388" i="9"/>
  <c r="B389" i="9"/>
  <c r="Q389" i="9"/>
  <c r="U389" i="9"/>
  <c r="B390" i="9"/>
  <c r="Q390" i="9"/>
  <c r="U390" i="9"/>
  <c r="B391" i="9"/>
  <c r="Q391" i="9"/>
  <c r="U391" i="9"/>
  <c r="B392" i="9"/>
  <c r="Q392" i="9"/>
  <c r="U392" i="9"/>
  <c r="B393" i="9"/>
  <c r="Q393" i="9"/>
  <c r="U393" i="9"/>
  <c r="B394" i="9"/>
  <c r="Q394" i="9"/>
  <c r="U394" i="9"/>
  <c r="B395" i="9"/>
  <c r="Q395" i="9"/>
  <c r="U395" i="9"/>
  <c r="B396" i="9"/>
  <c r="Q396" i="9"/>
  <c r="U396" i="9"/>
  <c r="B397" i="9"/>
  <c r="Q397" i="9"/>
  <c r="U397" i="9"/>
  <c r="B398" i="9"/>
  <c r="Q398" i="9"/>
  <c r="U398" i="9"/>
  <c r="B399" i="9"/>
  <c r="Q399" i="9"/>
  <c r="U399" i="9"/>
  <c r="B400" i="9"/>
  <c r="Q400" i="9"/>
  <c r="U400" i="9"/>
  <c r="B401" i="9"/>
  <c r="Q401" i="9"/>
  <c r="U401" i="9"/>
  <c r="B402" i="9"/>
  <c r="Q402" i="9"/>
  <c r="U402" i="9"/>
  <c r="B403" i="9"/>
  <c r="Q403" i="9"/>
  <c r="U403" i="9"/>
  <c r="B404" i="9"/>
  <c r="Q404" i="9"/>
  <c r="U404" i="9"/>
  <c r="B405" i="9"/>
  <c r="Q405" i="9"/>
  <c r="U405" i="9"/>
  <c r="B406" i="9"/>
  <c r="Q406" i="9"/>
  <c r="U406" i="9"/>
  <c r="B407" i="9"/>
  <c r="Q407" i="9"/>
  <c r="U407" i="9"/>
  <c r="B408" i="9"/>
  <c r="Q408" i="9"/>
  <c r="U408" i="9"/>
  <c r="B409" i="9"/>
  <c r="Q409" i="9"/>
  <c r="U409" i="9"/>
  <c r="B410" i="9"/>
  <c r="Q410" i="9"/>
  <c r="U410" i="9"/>
  <c r="B411" i="9"/>
  <c r="Q411" i="9"/>
  <c r="U411" i="9"/>
  <c r="B412" i="9"/>
  <c r="Q412" i="9"/>
  <c r="U412" i="9"/>
  <c r="B413" i="9"/>
  <c r="Q413" i="9"/>
  <c r="U413" i="9"/>
  <c r="B414" i="9"/>
  <c r="Q414" i="9"/>
  <c r="U414" i="9"/>
  <c r="B415" i="9"/>
  <c r="Q415" i="9"/>
  <c r="U415" i="9"/>
  <c r="B416" i="9"/>
  <c r="Q416" i="9"/>
  <c r="U416" i="9"/>
  <c r="B417" i="9"/>
  <c r="Q417" i="9"/>
  <c r="U417" i="9"/>
  <c r="B418" i="9"/>
  <c r="Q418" i="9"/>
  <c r="U418" i="9"/>
  <c r="B419" i="9"/>
  <c r="Q419" i="9"/>
  <c r="U419" i="9"/>
  <c r="B420" i="9"/>
  <c r="Q420" i="9"/>
  <c r="U420" i="9"/>
  <c r="B421" i="9"/>
  <c r="Q421" i="9"/>
  <c r="U421" i="9"/>
  <c r="B422" i="9"/>
  <c r="Q422" i="9"/>
  <c r="U422" i="9"/>
  <c r="B423" i="9"/>
  <c r="Q423" i="9"/>
  <c r="U423" i="9"/>
  <c r="B424" i="9"/>
  <c r="Q424" i="9"/>
  <c r="U424" i="9"/>
  <c r="B425" i="9"/>
  <c r="Q425" i="9"/>
  <c r="U425" i="9"/>
  <c r="B426" i="9"/>
  <c r="Q426" i="9"/>
  <c r="U426" i="9"/>
  <c r="B427" i="9"/>
  <c r="Q427" i="9"/>
  <c r="U427" i="9"/>
  <c r="B428" i="9"/>
  <c r="Q428" i="9"/>
  <c r="U428" i="9"/>
  <c r="B429" i="9"/>
  <c r="Q429" i="9"/>
  <c r="U429" i="9"/>
  <c r="B430" i="9"/>
  <c r="Q430" i="9"/>
  <c r="U430" i="9"/>
  <c r="B431" i="9"/>
  <c r="Q431" i="9"/>
  <c r="U431" i="9"/>
  <c r="B432" i="9"/>
  <c r="Q432" i="9"/>
  <c r="U432" i="9"/>
  <c r="B433" i="9"/>
  <c r="Q433" i="9"/>
  <c r="U433" i="9"/>
  <c r="B434" i="9"/>
  <c r="Q434" i="9"/>
  <c r="U434" i="9"/>
  <c r="B435" i="9"/>
  <c r="Q435" i="9"/>
  <c r="U435" i="9"/>
  <c r="B436" i="9"/>
  <c r="Q436" i="9"/>
  <c r="U436" i="9"/>
  <c r="B437" i="9"/>
  <c r="Q437" i="9"/>
  <c r="U437" i="9"/>
  <c r="B438" i="9"/>
  <c r="Q438" i="9"/>
  <c r="U438" i="9"/>
  <c r="B439" i="9"/>
  <c r="Q439" i="9"/>
  <c r="U439" i="9"/>
  <c r="B440" i="9"/>
  <c r="Q440" i="9"/>
  <c r="U440" i="9"/>
  <c r="B441" i="9"/>
  <c r="Q441" i="9"/>
  <c r="U441" i="9"/>
  <c r="B442" i="9"/>
  <c r="Q442" i="9"/>
  <c r="U442" i="9"/>
  <c r="B443" i="9"/>
  <c r="Q443" i="9"/>
  <c r="U443" i="9"/>
  <c r="B444" i="9"/>
  <c r="Q444" i="9"/>
  <c r="U444" i="9"/>
  <c r="B445" i="9"/>
  <c r="Q445" i="9"/>
  <c r="U445" i="9"/>
  <c r="B446" i="9"/>
  <c r="Q446" i="9"/>
  <c r="U446" i="9"/>
  <c r="B447" i="9"/>
  <c r="Q447" i="9"/>
  <c r="U447" i="9"/>
  <c r="B448" i="9"/>
  <c r="Q448" i="9"/>
  <c r="U448" i="9"/>
  <c r="B449" i="9"/>
  <c r="Q449" i="9"/>
  <c r="U449" i="9"/>
  <c r="B450" i="9"/>
  <c r="Q450" i="9"/>
  <c r="U450" i="9"/>
  <c r="B451" i="9"/>
  <c r="Q451" i="9"/>
  <c r="U451" i="9"/>
  <c r="B452" i="9"/>
  <c r="Q452" i="9"/>
  <c r="U452" i="9"/>
  <c r="B453" i="9"/>
  <c r="Q453" i="9"/>
  <c r="U453" i="9"/>
  <c r="B454" i="9"/>
  <c r="Q454" i="9"/>
  <c r="U454" i="9"/>
  <c r="B455" i="9"/>
  <c r="Q455" i="9"/>
  <c r="U455" i="9"/>
  <c r="B456" i="9"/>
  <c r="Q456" i="9"/>
  <c r="U456" i="9"/>
  <c r="B457" i="9"/>
  <c r="Q457" i="9"/>
  <c r="U457" i="9"/>
  <c r="B458" i="9"/>
  <c r="Q458" i="9"/>
  <c r="U458" i="9"/>
  <c r="B459" i="9"/>
  <c r="Q459" i="9"/>
  <c r="U459" i="9"/>
  <c r="B460" i="9"/>
  <c r="Q460" i="9"/>
  <c r="U460" i="9"/>
  <c r="B461" i="9"/>
  <c r="Q461" i="9"/>
  <c r="U461" i="9"/>
  <c r="B462" i="9"/>
  <c r="Q462" i="9"/>
  <c r="U462" i="9"/>
  <c r="B463" i="9"/>
  <c r="Q463" i="9"/>
  <c r="U463" i="9"/>
  <c r="B464" i="9"/>
  <c r="Q464" i="9"/>
  <c r="U464" i="9"/>
  <c r="B465" i="9"/>
  <c r="Q465" i="9"/>
  <c r="U465" i="9"/>
  <c r="B466" i="9"/>
  <c r="Q466" i="9"/>
  <c r="U466" i="9"/>
  <c r="B467" i="9"/>
  <c r="Q467" i="9"/>
  <c r="U467" i="9"/>
  <c r="B468" i="9"/>
  <c r="Q468" i="9"/>
  <c r="U468" i="9"/>
  <c r="B469" i="9"/>
  <c r="Q469" i="9"/>
  <c r="U469" i="9"/>
  <c r="B470" i="9"/>
  <c r="Q470" i="9"/>
  <c r="U470" i="9"/>
  <c r="B471" i="9"/>
  <c r="Q471" i="9"/>
  <c r="U471" i="9"/>
  <c r="B472" i="9"/>
  <c r="Q472" i="9"/>
  <c r="U472" i="9"/>
  <c r="B473" i="9"/>
  <c r="Q473" i="9"/>
  <c r="U473" i="9"/>
  <c r="B474" i="9"/>
  <c r="Q474" i="9"/>
  <c r="U474" i="9"/>
  <c r="B475" i="9"/>
  <c r="Q475" i="9"/>
  <c r="U475" i="9"/>
  <c r="B476" i="9"/>
  <c r="Q476" i="9"/>
  <c r="U476" i="9"/>
  <c r="B477" i="9"/>
  <c r="Q477" i="9"/>
  <c r="U477" i="9"/>
  <c r="B478" i="9"/>
  <c r="Q478" i="9"/>
  <c r="U478" i="9"/>
  <c r="B479" i="9"/>
  <c r="Q479" i="9"/>
  <c r="U479" i="9"/>
  <c r="B480" i="9"/>
  <c r="Q480" i="9"/>
  <c r="U480" i="9"/>
  <c r="B481" i="9"/>
  <c r="Q481" i="9"/>
  <c r="U481" i="9"/>
  <c r="B482" i="9"/>
  <c r="Q482" i="9"/>
  <c r="U482" i="9"/>
  <c r="B483" i="9"/>
  <c r="Q483" i="9"/>
  <c r="U483" i="9"/>
  <c r="B484" i="9"/>
  <c r="Q484" i="9"/>
  <c r="U484" i="9"/>
  <c r="B485" i="9"/>
  <c r="Q485" i="9"/>
  <c r="U485" i="9"/>
  <c r="B486" i="9"/>
  <c r="Q486" i="9"/>
  <c r="U486" i="9"/>
  <c r="B487" i="9"/>
  <c r="Q487" i="9"/>
  <c r="U487" i="9"/>
  <c r="B488" i="9"/>
  <c r="Q488" i="9"/>
  <c r="U488" i="9"/>
  <c r="B489" i="9"/>
  <c r="Q489" i="9"/>
  <c r="U489" i="9"/>
  <c r="B490" i="9"/>
  <c r="Q490" i="9"/>
  <c r="U490" i="9"/>
  <c r="B491" i="9"/>
  <c r="Q491" i="9"/>
  <c r="U491" i="9"/>
  <c r="B492" i="9"/>
  <c r="Q492" i="9"/>
  <c r="U492" i="9"/>
  <c r="B493" i="9"/>
  <c r="Q493" i="9"/>
  <c r="U493" i="9"/>
  <c r="B494" i="9"/>
  <c r="Q494" i="9"/>
  <c r="U494" i="9"/>
  <c r="B495" i="9"/>
  <c r="Q495" i="9"/>
  <c r="U495" i="9"/>
  <c r="D7" i="2"/>
  <c r="N7" i="2"/>
  <c r="Y7" i="2"/>
  <c r="AF7" i="2"/>
  <c r="D8" i="2"/>
  <c r="N8" i="2"/>
  <c r="Y8" i="2"/>
  <c r="AF8" i="2"/>
  <c r="D9" i="2"/>
  <c r="N9" i="2"/>
  <c r="Y9" i="2"/>
  <c r="AF9" i="2"/>
  <c r="D10" i="2"/>
  <c r="N10" i="2"/>
  <c r="Y10" i="2"/>
  <c r="AF10" i="2"/>
  <c r="D11" i="2"/>
  <c r="N11" i="2"/>
  <c r="Y11" i="2"/>
  <c r="AF11" i="2"/>
  <c r="D12" i="2"/>
  <c r="N12" i="2"/>
  <c r="Y12" i="2"/>
  <c r="AF12" i="2"/>
  <c r="D13" i="2"/>
  <c r="N13" i="2"/>
  <c r="Y13" i="2"/>
  <c r="AF13" i="2"/>
  <c r="D14" i="2"/>
  <c r="N14" i="2"/>
  <c r="Y14" i="2"/>
  <c r="AF14" i="2"/>
  <c r="D15" i="2"/>
  <c r="N15" i="2"/>
  <c r="Y15" i="2"/>
  <c r="AF15" i="2"/>
  <c r="D16" i="2"/>
  <c r="N16" i="2"/>
  <c r="Y16" i="2"/>
  <c r="AF16" i="2"/>
  <c r="D17" i="2"/>
  <c r="N17" i="2"/>
  <c r="Y17" i="2"/>
  <c r="AF17" i="2"/>
  <c r="D18" i="2"/>
  <c r="N18" i="2"/>
  <c r="Y18" i="2"/>
  <c r="AF18" i="2"/>
  <c r="D19" i="2"/>
  <c r="N19" i="2"/>
  <c r="Y19" i="2"/>
  <c r="AF19" i="2"/>
  <c r="D20" i="2"/>
  <c r="N20" i="2"/>
  <c r="Y20" i="2"/>
  <c r="AF20" i="2"/>
  <c r="D21" i="2"/>
  <c r="N21" i="2"/>
  <c r="Y21" i="2"/>
  <c r="AF21" i="2"/>
  <c r="D22" i="2"/>
  <c r="N22" i="2"/>
  <c r="Y22" i="2"/>
  <c r="AF22" i="2"/>
  <c r="D23" i="2"/>
  <c r="N23" i="2"/>
  <c r="Y23" i="2"/>
  <c r="AF23" i="2"/>
  <c r="D24" i="2"/>
  <c r="N24" i="2"/>
  <c r="Y24" i="2"/>
  <c r="AF24" i="2"/>
  <c r="D25" i="2"/>
  <c r="N25" i="2"/>
  <c r="Y25" i="2"/>
  <c r="AF25" i="2"/>
  <c r="D26" i="2"/>
  <c r="N26" i="2"/>
  <c r="Y26" i="2"/>
  <c r="AF26" i="2"/>
  <c r="D27" i="2"/>
  <c r="N27" i="2"/>
  <c r="Y27" i="2"/>
  <c r="AF27" i="2"/>
  <c r="D28" i="2"/>
  <c r="N28" i="2"/>
  <c r="Y28" i="2"/>
  <c r="AF28" i="2"/>
  <c r="D29" i="2"/>
  <c r="N29" i="2"/>
  <c r="Y29" i="2"/>
  <c r="AF29" i="2"/>
  <c r="D30" i="2"/>
  <c r="N30" i="2"/>
  <c r="Y30" i="2"/>
  <c r="AF30" i="2"/>
  <c r="D31" i="2"/>
  <c r="N31" i="2"/>
  <c r="Y31" i="2"/>
  <c r="AF31" i="2"/>
  <c r="D32" i="2"/>
  <c r="N32" i="2"/>
  <c r="Y32" i="2"/>
  <c r="AF32" i="2"/>
  <c r="D33" i="2"/>
  <c r="N33" i="2"/>
  <c r="Y33" i="2"/>
  <c r="AF33" i="2"/>
  <c r="D34" i="2"/>
  <c r="N34" i="2"/>
  <c r="Y34" i="2"/>
  <c r="AF34" i="2"/>
  <c r="D35" i="2"/>
  <c r="N35" i="2"/>
  <c r="Y35" i="2"/>
  <c r="AF35" i="2"/>
  <c r="D36" i="2"/>
  <c r="N36" i="2"/>
  <c r="Y36" i="2"/>
  <c r="AF36" i="2"/>
  <c r="D37" i="2"/>
  <c r="N37" i="2"/>
  <c r="Y37" i="2"/>
  <c r="AF37" i="2"/>
  <c r="D38" i="2"/>
  <c r="N38" i="2"/>
  <c r="Y38" i="2"/>
  <c r="AF38" i="2"/>
  <c r="D39" i="2"/>
  <c r="N39" i="2"/>
  <c r="Y39" i="2"/>
  <c r="AF39" i="2"/>
  <c r="D40" i="2"/>
  <c r="N40" i="2"/>
  <c r="Y40" i="2"/>
  <c r="AF40" i="2"/>
  <c r="D41" i="2"/>
  <c r="N41" i="2"/>
  <c r="Y41" i="2"/>
  <c r="AF41" i="2"/>
  <c r="D42" i="2"/>
  <c r="N42" i="2"/>
  <c r="Y42" i="2"/>
  <c r="AF42" i="2"/>
  <c r="D43" i="2"/>
  <c r="N43" i="2"/>
  <c r="Y43" i="2"/>
  <c r="AF43" i="2"/>
  <c r="D44" i="2"/>
  <c r="N44" i="2"/>
  <c r="Y44" i="2"/>
  <c r="AF44" i="2"/>
  <c r="D45" i="2"/>
  <c r="N45" i="2"/>
  <c r="Y45" i="2"/>
  <c r="AF45" i="2"/>
  <c r="D46" i="2"/>
  <c r="N46" i="2"/>
  <c r="Y46" i="2"/>
  <c r="AF46" i="2"/>
  <c r="D47" i="2"/>
  <c r="N47" i="2"/>
  <c r="Y47" i="2"/>
  <c r="AF47" i="2"/>
  <c r="D48" i="2"/>
  <c r="N48" i="2"/>
  <c r="Y48" i="2"/>
  <c r="AF48" i="2"/>
  <c r="D49" i="2"/>
  <c r="N49" i="2"/>
  <c r="Y49" i="2"/>
  <c r="AF49" i="2"/>
  <c r="D50" i="2"/>
  <c r="N50" i="2"/>
  <c r="Y50" i="2"/>
  <c r="AF50" i="2"/>
  <c r="D51" i="2"/>
  <c r="N51" i="2"/>
  <c r="Y51" i="2"/>
  <c r="AF51" i="2"/>
  <c r="D52" i="2"/>
  <c r="N52" i="2"/>
  <c r="Y52" i="2"/>
  <c r="AF52" i="2"/>
  <c r="D53" i="2"/>
  <c r="N53" i="2"/>
  <c r="Y53" i="2"/>
  <c r="AF53" i="2"/>
  <c r="D54" i="2"/>
  <c r="N54" i="2"/>
  <c r="Y54" i="2"/>
  <c r="AF54" i="2"/>
  <c r="D55" i="2"/>
  <c r="N55" i="2"/>
  <c r="Y55" i="2"/>
  <c r="AF55" i="2"/>
  <c r="D56" i="2"/>
  <c r="N56" i="2"/>
  <c r="Y56" i="2"/>
  <c r="AF56" i="2"/>
  <c r="D57" i="2"/>
  <c r="N57" i="2"/>
  <c r="Y57" i="2"/>
  <c r="AF57" i="2"/>
  <c r="D58" i="2"/>
  <c r="N58" i="2"/>
  <c r="Y58" i="2"/>
  <c r="AF58" i="2"/>
  <c r="D59" i="2"/>
  <c r="N59" i="2"/>
  <c r="Y59" i="2"/>
  <c r="AF59" i="2"/>
  <c r="D60" i="2"/>
  <c r="N60" i="2"/>
  <c r="Y60" i="2"/>
  <c r="AF60" i="2"/>
  <c r="D61" i="2"/>
  <c r="N61" i="2"/>
  <c r="Y61" i="2"/>
  <c r="AF61" i="2"/>
  <c r="D62" i="2"/>
  <c r="N62" i="2"/>
  <c r="Y62" i="2"/>
  <c r="AF62" i="2"/>
  <c r="D63" i="2"/>
  <c r="N63" i="2"/>
  <c r="Y63" i="2"/>
  <c r="AF63" i="2"/>
  <c r="D64" i="2"/>
  <c r="N64" i="2"/>
  <c r="Y64" i="2"/>
  <c r="AF64" i="2"/>
  <c r="D65" i="2"/>
  <c r="N65" i="2"/>
  <c r="Y65" i="2"/>
  <c r="AF65" i="2"/>
  <c r="D66" i="2"/>
  <c r="N66" i="2"/>
  <c r="Y66" i="2"/>
  <c r="AF66" i="2"/>
  <c r="D67" i="2"/>
  <c r="N67" i="2"/>
  <c r="Y67" i="2"/>
  <c r="AF67" i="2"/>
  <c r="D68" i="2"/>
  <c r="N68" i="2"/>
  <c r="Y68" i="2"/>
  <c r="AF68" i="2"/>
  <c r="D69" i="2"/>
  <c r="N69" i="2"/>
  <c r="Y69" i="2"/>
  <c r="AF69" i="2"/>
  <c r="D70" i="2"/>
  <c r="N70" i="2"/>
  <c r="Y70" i="2"/>
  <c r="AF70" i="2"/>
  <c r="D71" i="2"/>
  <c r="N71" i="2"/>
  <c r="Y71" i="2"/>
  <c r="AF71" i="2"/>
  <c r="D72" i="2"/>
  <c r="N72" i="2"/>
  <c r="Y72" i="2"/>
  <c r="AF72" i="2"/>
  <c r="D73" i="2"/>
  <c r="N73" i="2"/>
  <c r="Y73" i="2"/>
  <c r="AF73" i="2"/>
  <c r="D74" i="2"/>
  <c r="N74" i="2"/>
  <c r="Y74" i="2"/>
  <c r="AF74" i="2"/>
  <c r="D75" i="2"/>
  <c r="N75" i="2"/>
  <c r="Y75" i="2"/>
  <c r="AF75" i="2"/>
  <c r="D76" i="2"/>
  <c r="N76" i="2"/>
  <c r="Y76" i="2"/>
  <c r="AF76" i="2"/>
  <c r="D77" i="2"/>
  <c r="N77" i="2"/>
  <c r="Y77" i="2"/>
  <c r="AF77" i="2"/>
  <c r="D78" i="2"/>
  <c r="N78" i="2"/>
  <c r="Y78" i="2"/>
  <c r="AF78" i="2"/>
  <c r="D79" i="2"/>
  <c r="N79" i="2"/>
  <c r="Y79" i="2"/>
  <c r="AF79" i="2"/>
  <c r="D80" i="2"/>
  <c r="N80" i="2"/>
  <c r="Y80" i="2"/>
  <c r="AF80" i="2"/>
  <c r="D81" i="2"/>
  <c r="N81" i="2"/>
  <c r="Y81" i="2"/>
  <c r="AF81" i="2"/>
  <c r="D82" i="2"/>
  <c r="N82" i="2"/>
  <c r="Y82" i="2"/>
  <c r="AF82" i="2"/>
  <c r="D83" i="2"/>
  <c r="N83" i="2"/>
  <c r="Y83" i="2"/>
  <c r="AF83" i="2"/>
  <c r="D84" i="2"/>
  <c r="N84" i="2"/>
  <c r="Y84" i="2"/>
  <c r="AF84" i="2"/>
  <c r="D85" i="2"/>
  <c r="N85" i="2"/>
  <c r="Y85" i="2"/>
  <c r="AF85" i="2"/>
  <c r="D86" i="2"/>
  <c r="N86" i="2"/>
  <c r="Y86" i="2"/>
  <c r="AF86" i="2"/>
  <c r="D87" i="2"/>
  <c r="N87" i="2"/>
  <c r="Y87" i="2"/>
  <c r="AF87" i="2"/>
  <c r="D88" i="2"/>
  <c r="N88" i="2"/>
  <c r="Y88" i="2"/>
  <c r="AF88" i="2"/>
  <c r="D89" i="2"/>
  <c r="N89" i="2"/>
  <c r="Y89" i="2"/>
  <c r="AF89" i="2"/>
  <c r="D90" i="2"/>
  <c r="N90" i="2"/>
  <c r="Y90" i="2"/>
  <c r="AF90" i="2"/>
  <c r="D91" i="2"/>
  <c r="N91" i="2"/>
  <c r="Y91" i="2"/>
  <c r="AF91" i="2"/>
  <c r="D92" i="2"/>
  <c r="N92" i="2"/>
  <c r="Y92" i="2"/>
  <c r="AF92" i="2"/>
  <c r="D93" i="2"/>
  <c r="N93" i="2"/>
  <c r="Y93" i="2"/>
  <c r="AF93" i="2"/>
  <c r="D94" i="2"/>
  <c r="N94" i="2"/>
  <c r="Y94" i="2"/>
  <c r="AF94" i="2"/>
  <c r="D95" i="2"/>
  <c r="N95" i="2"/>
  <c r="Y95" i="2"/>
  <c r="AF95" i="2"/>
  <c r="D96" i="2"/>
  <c r="N96" i="2"/>
  <c r="Y96" i="2"/>
  <c r="AF96" i="2"/>
  <c r="D97" i="2"/>
  <c r="N97" i="2"/>
  <c r="Y97" i="2"/>
  <c r="AF97" i="2"/>
  <c r="D98" i="2"/>
  <c r="N98" i="2"/>
  <c r="Y98" i="2"/>
  <c r="AF98" i="2"/>
  <c r="D99" i="2"/>
  <c r="N99" i="2"/>
  <c r="Y99" i="2"/>
  <c r="AF99" i="2"/>
  <c r="D100" i="2"/>
  <c r="N100" i="2"/>
  <c r="Y100" i="2"/>
  <c r="AF100" i="2"/>
  <c r="D101" i="2"/>
  <c r="N101" i="2"/>
  <c r="Y101" i="2"/>
  <c r="AF101" i="2"/>
  <c r="D102" i="2"/>
  <c r="N102" i="2"/>
  <c r="Y102" i="2"/>
  <c r="AF102" i="2"/>
  <c r="D103" i="2"/>
  <c r="N103" i="2"/>
  <c r="Y103" i="2"/>
  <c r="AF103" i="2"/>
  <c r="D104" i="2"/>
  <c r="N104" i="2"/>
  <c r="Y104" i="2"/>
  <c r="AF104" i="2"/>
  <c r="D105" i="2"/>
  <c r="N105" i="2"/>
  <c r="Y105" i="2"/>
  <c r="AF105" i="2"/>
  <c r="D106" i="2"/>
  <c r="N106" i="2"/>
  <c r="Y106" i="2"/>
  <c r="AF106" i="2"/>
  <c r="D107" i="2"/>
  <c r="N107" i="2"/>
  <c r="Y107" i="2"/>
  <c r="AF107" i="2"/>
  <c r="D108" i="2"/>
  <c r="N108" i="2"/>
  <c r="Y108" i="2"/>
  <c r="AF108" i="2"/>
  <c r="D109" i="2"/>
  <c r="N109" i="2"/>
  <c r="Y109" i="2"/>
  <c r="AF109" i="2"/>
  <c r="D110" i="2"/>
  <c r="N110" i="2"/>
  <c r="Y110" i="2"/>
  <c r="AF110" i="2"/>
  <c r="D111" i="2"/>
  <c r="N111" i="2"/>
  <c r="Y111" i="2"/>
  <c r="AF111" i="2"/>
  <c r="D112" i="2"/>
  <c r="N112" i="2"/>
  <c r="Y112" i="2"/>
  <c r="AF112" i="2"/>
  <c r="D113" i="2"/>
  <c r="N113" i="2"/>
  <c r="Y113" i="2"/>
  <c r="AF113" i="2"/>
  <c r="D114" i="2"/>
  <c r="N114" i="2"/>
  <c r="Y114" i="2"/>
  <c r="AF114" i="2"/>
  <c r="D115" i="2"/>
  <c r="N115" i="2"/>
  <c r="Y115" i="2"/>
  <c r="AF115" i="2"/>
  <c r="D116" i="2"/>
  <c r="N116" i="2"/>
  <c r="Y116" i="2"/>
  <c r="AF116" i="2"/>
  <c r="D117" i="2"/>
  <c r="N117" i="2"/>
  <c r="Y117" i="2"/>
  <c r="AF117" i="2"/>
  <c r="D118" i="2"/>
  <c r="N118" i="2"/>
  <c r="Y118" i="2"/>
  <c r="AF118" i="2"/>
  <c r="D119" i="2"/>
  <c r="N119" i="2"/>
  <c r="Y119" i="2"/>
  <c r="AF119" i="2"/>
  <c r="D120" i="2"/>
  <c r="N120" i="2"/>
  <c r="Y120" i="2"/>
  <c r="AF120" i="2"/>
  <c r="D121" i="2"/>
  <c r="N121" i="2"/>
  <c r="Y121" i="2"/>
  <c r="AF121" i="2"/>
  <c r="D122" i="2"/>
  <c r="N122" i="2"/>
  <c r="Y122" i="2"/>
  <c r="AF122" i="2"/>
  <c r="D123" i="2"/>
  <c r="N123" i="2"/>
  <c r="Y123" i="2"/>
  <c r="AF123" i="2"/>
  <c r="D124" i="2"/>
  <c r="N124" i="2"/>
  <c r="Y124" i="2"/>
  <c r="AF124" i="2"/>
  <c r="D125" i="2"/>
  <c r="N125" i="2"/>
  <c r="Y125" i="2"/>
  <c r="AF125" i="2"/>
  <c r="D126" i="2"/>
  <c r="N126" i="2"/>
  <c r="Y126" i="2"/>
  <c r="AF126" i="2"/>
  <c r="D127" i="2"/>
  <c r="N127" i="2"/>
  <c r="Y127" i="2"/>
  <c r="AF127" i="2"/>
  <c r="D128" i="2"/>
  <c r="N128" i="2"/>
  <c r="Y128" i="2"/>
  <c r="AF128" i="2"/>
  <c r="D129" i="2"/>
  <c r="N129" i="2"/>
  <c r="Y129" i="2"/>
  <c r="AF129" i="2"/>
  <c r="D130" i="2"/>
  <c r="N130" i="2"/>
  <c r="Y130" i="2"/>
  <c r="AF130" i="2"/>
  <c r="D131" i="2"/>
  <c r="N131" i="2"/>
  <c r="Y131" i="2"/>
  <c r="AF131" i="2"/>
  <c r="D132" i="2"/>
  <c r="N132" i="2"/>
  <c r="Y132" i="2"/>
  <c r="AF132" i="2"/>
  <c r="D133" i="2"/>
  <c r="N133" i="2"/>
  <c r="Y133" i="2"/>
  <c r="AF133" i="2"/>
  <c r="D134" i="2"/>
  <c r="N134" i="2"/>
  <c r="Y134" i="2"/>
  <c r="AF134" i="2"/>
  <c r="D135" i="2"/>
  <c r="N135" i="2"/>
  <c r="Y135" i="2"/>
  <c r="AF135" i="2"/>
  <c r="D136" i="2"/>
  <c r="N136" i="2"/>
  <c r="Y136" i="2"/>
  <c r="AF136" i="2"/>
  <c r="D137" i="2"/>
  <c r="N137" i="2"/>
  <c r="Y137" i="2"/>
  <c r="AF137" i="2"/>
  <c r="D138" i="2"/>
  <c r="N138" i="2"/>
  <c r="Y138" i="2"/>
  <c r="AF138" i="2"/>
  <c r="D139" i="2"/>
  <c r="N139" i="2"/>
  <c r="Y139" i="2"/>
  <c r="AF139" i="2"/>
  <c r="D140" i="2"/>
  <c r="N140" i="2"/>
  <c r="Y140" i="2"/>
  <c r="AF140" i="2"/>
  <c r="D141" i="2"/>
  <c r="N141" i="2"/>
  <c r="Y141" i="2"/>
  <c r="AF141" i="2"/>
  <c r="D142" i="2"/>
  <c r="N142" i="2"/>
  <c r="Y142" i="2"/>
  <c r="AF142" i="2"/>
  <c r="D143" i="2"/>
  <c r="N143" i="2"/>
  <c r="Y143" i="2"/>
  <c r="AF143" i="2"/>
  <c r="D144" i="2"/>
  <c r="N144" i="2"/>
  <c r="Y144" i="2"/>
  <c r="AF144" i="2"/>
  <c r="D145" i="2"/>
  <c r="N145" i="2"/>
  <c r="Y145" i="2"/>
  <c r="AF145" i="2"/>
  <c r="D146" i="2"/>
  <c r="N146" i="2"/>
  <c r="Y146" i="2"/>
  <c r="AF146" i="2"/>
  <c r="D147" i="2"/>
  <c r="N147" i="2"/>
  <c r="Y147" i="2"/>
  <c r="AF147" i="2"/>
  <c r="D148" i="2"/>
  <c r="N148" i="2"/>
  <c r="Y148" i="2"/>
  <c r="AF148" i="2"/>
  <c r="D149" i="2"/>
  <c r="N149" i="2"/>
  <c r="Y149" i="2"/>
  <c r="AF149" i="2"/>
  <c r="D150" i="2"/>
  <c r="N150" i="2"/>
  <c r="Y150" i="2"/>
  <c r="AF150" i="2"/>
  <c r="D151" i="2"/>
  <c r="N151" i="2"/>
  <c r="Y151" i="2"/>
  <c r="AF151" i="2"/>
  <c r="D152" i="2"/>
  <c r="N152" i="2"/>
  <c r="Y152" i="2"/>
  <c r="AF152" i="2"/>
  <c r="D153" i="2"/>
  <c r="N153" i="2"/>
  <c r="Y153" i="2"/>
  <c r="AF153" i="2"/>
  <c r="D154" i="2"/>
  <c r="N154" i="2"/>
  <c r="Y154" i="2"/>
  <c r="AF154" i="2"/>
  <c r="D155" i="2"/>
  <c r="N155" i="2"/>
  <c r="Y155" i="2"/>
  <c r="AF155" i="2"/>
  <c r="D156" i="2"/>
  <c r="N156" i="2"/>
  <c r="Y156" i="2"/>
  <c r="AF156" i="2"/>
  <c r="D157" i="2"/>
  <c r="N157" i="2"/>
  <c r="Y157" i="2"/>
  <c r="AF157" i="2"/>
  <c r="D158" i="2"/>
  <c r="N158" i="2"/>
  <c r="Y158" i="2"/>
  <c r="AF158" i="2"/>
  <c r="D159" i="2"/>
  <c r="N159" i="2"/>
  <c r="Y159" i="2"/>
  <c r="AF159" i="2"/>
  <c r="D160" i="2"/>
  <c r="N160" i="2"/>
  <c r="Y160" i="2"/>
  <c r="AF160" i="2"/>
  <c r="D161" i="2"/>
  <c r="N161" i="2"/>
  <c r="Y161" i="2"/>
  <c r="AF161" i="2"/>
  <c r="D162" i="2"/>
  <c r="N162" i="2"/>
  <c r="Y162" i="2"/>
  <c r="AF162" i="2"/>
  <c r="D163" i="2"/>
  <c r="N163" i="2"/>
  <c r="Y163" i="2"/>
  <c r="AF163" i="2"/>
  <c r="D164" i="2"/>
  <c r="N164" i="2"/>
  <c r="Y164" i="2"/>
  <c r="AF164" i="2"/>
  <c r="D165" i="2"/>
  <c r="N165" i="2"/>
  <c r="Y165" i="2"/>
  <c r="AF165" i="2"/>
  <c r="D166" i="2"/>
  <c r="N166" i="2"/>
  <c r="Y166" i="2"/>
  <c r="AF166" i="2"/>
  <c r="D167" i="2"/>
  <c r="N167" i="2"/>
  <c r="Y167" i="2"/>
  <c r="AF167" i="2"/>
  <c r="D168" i="2"/>
  <c r="N168" i="2"/>
  <c r="Y168" i="2"/>
  <c r="AF168" i="2"/>
  <c r="D169" i="2"/>
  <c r="N169" i="2"/>
  <c r="Y169" i="2"/>
  <c r="AF169" i="2"/>
  <c r="D170" i="2"/>
  <c r="N170" i="2"/>
  <c r="Y170" i="2"/>
  <c r="AF170" i="2"/>
  <c r="D171" i="2"/>
  <c r="N171" i="2"/>
  <c r="Y171" i="2"/>
  <c r="AF171" i="2"/>
  <c r="D172" i="2"/>
  <c r="N172" i="2"/>
  <c r="Y172" i="2"/>
  <c r="AF172" i="2"/>
  <c r="D173" i="2"/>
  <c r="N173" i="2"/>
  <c r="Y173" i="2"/>
  <c r="AF173" i="2"/>
  <c r="D174" i="2"/>
  <c r="N174" i="2"/>
  <c r="Y174" i="2"/>
  <c r="AF174" i="2"/>
  <c r="D175" i="2"/>
  <c r="N175" i="2"/>
  <c r="Y175" i="2"/>
  <c r="AF175" i="2"/>
  <c r="D176" i="2"/>
  <c r="N176" i="2"/>
  <c r="Y176" i="2"/>
  <c r="AF176" i="2"/>
  <c r="D177" i="2"/>
  <c r="N177" i="2"/>
  <c r="Y177" i="2"/>
  <c r="AF177" i="2"/>
  <c r="D178" i="2"/>
  <c r="N178" i="2"/>
  <c r="Y178" i="2"/>
  <c r="AF178" i="2"/>
  <c r="D179" i="2"/>
  <c r="N179" i="2"/>
  <c r="Y179" i="2"/>
  <c r="AF179" i="2"/>
  <c r="D180" i="2"/>
  <c r="N180" i="2"/>
  <c r="Y180" i="2"/>
  <c r="AF180" i="2"/>
  <c r="D181" i="2"/>
  <c r="N181" i="2"/>
  <c r="Y181" i="2"/>
  <c r="AF181" i="2"/>
  <c r="D182" i="2"/>
  <c r="N182" i="2"/>
  <c r="Y182" i="2"/>
  <c r="AF182" i="2"/>
  <c r="D183" i="2"/>
  <c r="N183" i="2"/>
  <c r="Y183" i="2"/>
  <c r="AF183" i="2"/>
  <c r="D184" i="2"/>
  <c r="N184" i="2"/>
  <c r="Y184" i="2"/>
  <c r="AF184" i="2"/>
  <c r="D185" i="2"/>
  <c r="N185" i="2"/>
  <c r="Y185" i="2"/>
  <c r="AF185" i="2"/>
  <c r="D186" i="2"/>
  <c r="N186" i="2"/>
  <c r="Y186" i="2"/>
  <c r="AF186" i="2"/>
  <c r="D187" i="2"/>
  <c r="N187" i="2"/>
  <c r="Y187" i="2"/>
  <c r="AF187" i="2"/>
  <c r="D188" i="2"/>
  <c r="N188" i="2"/>
  <c r="Y188" i="2"/>
  <c r="AF188" i="2"/>
  <c r="D189" i="2"/>
  <c r="N189" i="2"/>
  <c r="Y189" i="2"/>
  <c r="AF189" i="2"/>
  <c r="D190" i="2"/>
  <c r="N190" i="2"/>
  <c r="Y190" i="2"/>
  <c r="AF190" i="2"/>
  <c r="D191" i="2"/>
  <c r="N191" i="2"/>
  <c r="Y191" i="2"/>
  <c r="AF191" i="2"/>
  <c r="D192" i="2"/>
  <c r="N192" i="2"/>
  <c r="Y192" i="2"/>
  <c r="AF192" i="2"/>
  <c r="D193" i="2"/>
  <c r="N193" i="2"/>
  <c r="Y193" i="2"/>
  <c r="AF193" i="2"/>
  <c r="D194" i="2"/>
  <c r="N194" i="2"/>
  <c r="Y194" i="2"/>
  <c r="AF194" i="2"/>
  <c r="D195" i="2"/>
  <c r="N195" i="2"/>
  <c r="Y195" i="2"/>
  <c r="AF195" i="2"/>
  <c r="D196" i="2"/>
  <c r="N196" i="2"/>
  <c r="Y196" i="2"/>
  <c r="AF196" i="2"/>
  <c r="D197" i="2"/>
  <c r="N197" i="2"/>
  <c r="Y197" i="2"/>
  <c r="AF197" i="2"/>
  <c r="D198" i="2"/>
  <c r="N198" i="2"/>
  <c r="Y198" i="2"/>
  <c r="AF198" i="2"/>
  <c r="D199" i="2"/>
  <c r="N199" i="2"/>
  <c r="Y199" i="2"/>
  <c r="AF199" i="2"/>
  <c r="D200" i="2"/>
  <c r="N200" i="2"/>
  <c r="Y200" i="2"/>
  <c r="AF200" i="2"/>
  <c r="D201" i="2"/>
  <c r="N201" i="2"/>
  <c r="Y201" i="2"/>
  <c r="AF201" i="2"/>
  <c r="D202" i="2"/>
  <c r="N202" i="2"/>
  <c r="Y202" i="2"/>
  <c r="AF202" i="2"/>
  <c r="D203" i="2"/>
  <c r="N203" i="2"/>
  <c r="Y203" i="2"/>
  <c r="AF203" i="2"/>
  <c r="D204" i="2"/>
  <c r="N204" i="2"/>
  <c r="Y204" i="2"/>
  <c r="AF204" i="2"/>
  <c r="D205" i="2"/>
  <c r="N205" i="2"/>
  <c r="Y205" i="2"/>
  <c r="AF205" i="2"/>
  <c r="D206" i="2"/>
  <c r="N206" i="2"/>
  <c r="Y206" i="2"/>
  <c r="AF206" i="2"/>
  <c r="D207" i="2"/>
  <c r="N207" i="2"/>
  <c r="Y207" i="2"/>
  <c r="AF207" i="2"/>
  <c r="D208" i="2"/>
  <c r="N208" i="2"/>
  <c r="Y208" i="2"/>
  <c r="AF208" i="2"/>
  <c r="D209" i="2"/>
  <c r="N209" i="2"/>
  <c r="Y209" i="2"/>
  <c r="AF209" i="2"/>
  <c r="D210" i="2"/>
  <c r="N210" i="2"/>
  <c r="Y210" i="2"/>
  <c r="AF210" i="2"/>
  <c r="D211" i="2"/>
  <c r="N211" i="2"/>
  <c r="Y211" i="2"/>
  <c r="AF211" i="2"/>
  <c r="D212" i="2"/>
  <c r="N212" i="2"/>
  <c r="Y212" i="2"/>
  <c r="AF212" i="2"/>
  <c r="D213" i="2"/>
  <c r="N213" i="2"/>
  <c r="Y213" i="2"/>
  <c r="AF213" i="2"/>
  <c r="D214" i="2"/>
  <c r="N214" i="2"/>
  <c r="Y214" i="2"/>
  <c r="AF214" i="2"/>
  <c r="D215" i="2"/>
  <c r="N215" i="2"/>
  <c r="Y215" i="2"/>
  <c r="AF215" i="2"/>
  <c r="D216" i="2"/>
  <c r="N216" i="2"/>
  <c r="Y216" i="2"/>
  <c r="AF216" i="2"/>
  <c r="D217" i="2"/>
  <c r="N217" i="2"/>
  <c r="Y217" i="2"/>
  <c r="AF217" i="2"/>
  <c r="D218" i="2"/>
  <c r="N218" i="2"/>
  <c r="Y218" i="2"/>
  <c r="AF218" i="2"/>
  <c r="D219" i="2"/>
  <c r="N219" i="2"/>
  <c r="Y219" i="2"/>
  <c r="AF219" i="2"/>
  <c r="D220" i="2"/>
  <c r="N220" i="2"/>
  <c r="Y220" i="2"/>
  <c r="AF220" i="2"/>
  <c r="D221" i="2"/>
  <c r="N221" i="2"/>
  <c r="Y221" i="2"/>
  <c r="AF221" i="2"/>
  <c r="D222" i="2"/>
  <c r="N222" i="2"/>
  <c r="Y222" i="2"/>
  <c r="AF222" i="2"/>
  <c r="D223" i="2"/>
  <c r="N223" i="2"/>
  <c r="Y223" i="2"/>
  <c r="AF223" i="2"/>
  <c r="D224" i="2"/>
  <c r="N224" i="2"/>
  <c r="Y224" i="2"/>
  <c r="AF224" i="2"/>
  <c r="D225" i="2"/>
  <c r="N225" i="2"/>
  <c r="Y225" i="2"/>
  <c r="AF225" i="2"/>
  <c r="D226" i="2"/>
  <c r="N226" i="2"/>
  <c r="Y226" i="2"/>
  <c r="AF226" i="2"/>
  <c r="D227" i="2"/>
  <c r="N227" i="2"/>
  <c r="Y227" i="2"/>
  <c r="AF227" i="2"/>
  <c r="D228" i="2"/>
  <c r="N228" i="2"/>
  <c r="Y228" i="2"/>
  <c r="AF228" i="2"/>
  <c r="D229" i="2"/>
  <c r="N229" i="2"/>
  <c r="Y229" i="2"/>
  <c r="AF229" i="2"/>
  <c r="D230" i="2"/>
  <c r="N230" i="2"/>
  <c r="Y230" i="2"/>
  <c r="AF230" i="2"/>
  <c r="D231" i="2"/>
  <c r="N231" i="2"/>
  <c r="Y231" i="2"/>
  <c r="AF231" i="2"/>
  <c r="D232" i="2"/>
  <c r="N232" i="2"/>
  <c r="Y232" i="2"/>
  <c r="AF232" i="2"/>
  <c r="D233" i="2"/>
  <c r="N233" i="2"/>
  <c r="Y233" i="2"/>
  <c r="AF233" i="2"/>
  <c r="D234" i="2"/>
  <c r="N234" i="2"/>
  <c r="Y234" i="2"/>
  <c r="AF234" i="2"/>
  <c r="D235" i="2"/>
  <c r="N235" i="2"/>
  <c r="Y235" i="2"/>
  <c r="AF235" i="2"/>
  <c r="D236" i="2"/>
  <c r="N236" i="2"/>
  <c r="Y236" i="2"/>
  <c r="AF236" i="2"/>
  <c r="D237" i="2"/>
  <c r="N237" i="2"/>
  <c r="Y237" i="2"/>
  <c r="AF237" i="2"/>
  <c r="D238" i="2"/>
  <c r="N238" i="2"/>
  <c r="Y238" i="2"/>
  <c r="AF238" i="2"/>
  <c r="D239" i="2"/>
  <c r="N239" i="2"/>
  <c r="Y239" i="2"/>
  <c r="AF239" i="2"/>
  <c r="D240" i="2"/>
  <c r="N240" i="2"/>
  <c r="Y240" i="2"/>
  <c r="AF240" i="2"/>
  <c r="D241" i="2"/>
  <c r="N241" i="2"/>
  <c r="Y241" i="2"/>
  <c r="AF241" i="2"/>
  <c r="D242" i="2"/>
  <c r="N242" i="2"/>
  <c r="Y242" i="2"/>
  <c r="AF242" i="2"/>
  <c r="D243" i="2"/>
  <c r="N243" i="2"/>
  <c r="Y243" i="2"/>
  <c r="AF243" i="2"/>
  <c r="D244" i="2"/>
  <c r="N244" i="2"/>
  <c r="Y244" i="2"/>
  <c r="AF244" i="2"/>
  <c r="D245" i="2"/>
  <c r="N245" i="2"/>
  <c r="Y245" i="2"/>
  <c r="AF245" i="2"/>
  <c r="D246" i="2"/>
  <c r="N246" i="2"/>
  <c r="Y246" i="2"/>
  <c r="AF246" i="2"/>
  <c r="D247" i="2"/>
  <c r="N247" i="2"/>
  <c r="Y247" i="2"/>
  <c r="AF247" i="2"/>
  <c r="D248" i="2"/>
  <c r="N248" i="2"/>
  <c r="Y248" i="2"/>
  <c r="AF248" i="2"/>
  <c r="D249" i="2"/>
  <c r="N249" i="2"/>
  <c r="Y249" i="2"/>
  <c r="AF249" i="2"/>
  <c r="D250" i="2"/>
  <c r="N250" i="2"/>
  <c r="Y250" i="2"/>
  <c r="AF250" i="2"/>
  <c r="D251" i="2"/>
  <c r="N251" i="2"/>
  <c r="Y251" i="2"/>
  <c r="AF251" i="2"/>
  <c r="D252" i="2"/>
  <c r="N252" i="2"/>
  <c r="Y252" i="2"/>
  <c r="AF252" i="2"/>
  <c r="D253" i="2"/>
  <c r="N253" i="2"/>
  <c r="Y253" i="2"/>
  <c r="AF253" i="2"/>
  <c r="D254" i="2"/>
  <c r="N254" i="2"/>
  <c r="Y254" i="2"/>
  <c r="AF254" i="2"/>
  <c r="D255" i="2"/>
  <c r="N255" i="2"/>
  <c r="Y255" i="2"/>
  <c r="AF255" i="2"/>
  <c r="D256" i="2"/>
  <c r="N256" i="2"/>
  <c r="Y256" i="2"/>
  <c r="AF256" i="2"/>
  <c r="D257" i="2"/>
  <c r="N257" i="2"/>
  <c r="Y257" i="2"/>
  <c r="AF257" i="2"/>
  <c r="D258" i="2"/>
  <c r="N258" i="2"/>
  <c r="Y258" i="2"/>
  <c r="AF258" i="2"/>
  <c r="D259" i="2"/>
  <c r="N259" i="2"/>
  <c r="Y259" i="2"/>
  <c r="AF259" i="2"/>
  <c r="D260" i="2"/>
  <c r="N260" i="2"/>
  <c r="Y260" i="2"/>
  <c r="AF260" i="2"/>
  <c r="D261" i="2"/>
  <c r="N261" i="2"/>
  <c r="Y261" i="2"/>
  <c r="AF261" i="2"/>
  <c r="D262" i="2"/>
  <c r="N262" i="2"/>
  <c r="Y262" i="2"/>
  <c r="AF262" i="2"/>
  <c r="D263" i="2"/>
  <c r="N263" i="2"/>
  <c r="Y263" i="2"/>
  <c r="AF263" i="2"/>
  <c r="D264" i="2"/>
  <c r="N264" i="2"/>
  <c r="Y264" i="2"/>
  <c r="AF264" i="2"/>
  <c r="D265" i="2"/>
  <c r="N265" i="2"/>
  <c r="Y265" i="2"/>
  <c r="AF265" i="2"/>
  <c r="D266" i="2"/>
  <c r="N266" i="2"/>
  <c r="Y266" i="2"/>
  <c r="AF266" i="2"/>
  <c r="D267" i="2"/>
  <c r="N267" i="2"/>
  <c r="Y267" i="2"/>
  <c r="AF267" i="2"/>
  <c r="D268" i="2"/>
  <c r="N268" i="2"/>
  <c r="Y268" i="2"/>
  <c r="AF268" i="2"/>
  <c r="D269" i="2"/>
  <c r="N269" i="2"/>
  <c r="Y269" i="2"/>
  <c r="AF269" i="2"/>
  <c r="D270" i="2"/>
  <c r="N270" i="2"/>
  <c r="Y270" i="2"/>
  <c r="AF270" i="2"/>
  <c r="D271" i="2"/>
  <c r="N271" i="2"/>
  <c r="Y271" i="2"/>
  <c r="AF271" i="2"/>
  <c r="D272" i="2"/>
  <c r="N272" i="2"/>
  <c r="Y272" i="2"/>
  <c r="AF272" i="2"/>
  <c r="D273" i="2"/>
  <c r="N273" i="2"/>
  <c r="Y273" i="2"/>
  <c r="AF273" i="2"/>
  <c r="D274" i="2"/>
  <c r="N274" i="2"/>
  <c r="Y274" i="2"/>
  <c r="AF274" i="2"/>
  <c r="D275" i="2"/>
  <c r="N275" i="2"/>
  <c r="Y275" i="2"/>
  <c r="AF275" i="2"/>
  <c r="D276" i="2"/>
  <c r="N276" i="2"/>
  <c r="Y276" i="2"/>
  <c r="AF276" i="2"/>
  <c r="D277" i="2"/>
  <c r="N277" i="2"/>
  <c r="Y277" i="2"/>
  <c r="AF277" i="2"/>
  <c r="D278" i="2"/>
  <c r="N278" i="2"/>
  <c r="Y278" i="2"/>
  <c r="AF278" i="2"/>
  <c r="D279" i="2"/>
  <c r="N279" i="2"/>
  <c r="Y279" i="2"/>
  <c r="AF279" i="2"/>
  <c r="D280" i="2"/>
  <c r="N280" i="2"/>
  <c r="Y280" i="2"/>
  <c r="AF280" i="2"/>
  <c r="D281" i="2"/>
  <c r="N281" i="2"/>
  <c r="Y281" i="2"/>
  <c r="AF281" i="2"/>
  <c r="D282" i="2"/>
  <c r="N282" i="2"/>
  <c r="Y282" i="2"/>
  <c r="AF282" i="2"/>
  <c r="D283" i="2"/>
  <c r="N283" i="2"/>
  <c r="Y283" i="2"/>
  <c r="AF283" i="2"/>
  <c r="D284" i="2"/>
  <c r="N284" i="2"/>
  <c r="Y284" i="2"/>
  <c r="AF284" i="2"/>
  <c r="D285" i="2"/>
  <c r="N285" i="2"/>
  <c r="Y285" i="2"/>
  <c r="AF285" i="2"/>
  <c r="D286" i="2"/>
  <c r="N286" i="2"/>
  <c r="Y286" i="2"/>
  <c r="AF286" i="2"/>
  <c r="D287" i="2"/>
  <c r="N287" i="2"/>
  <c r="Y287" i="2"/>
  <c r="AF287" i="2"/>
  <c r="D288" i="2"/>
  <c r="N288" i="2"/>
  <c r="Y288" i="2"/>
  <c r="AF288" i="2"/>
  <c r="D289" i="2"/>
  <c r="N289" i="2"/>
  <c r="Y289" i="2"/>
  <c r="AF289" i="2"/>
  <c r="D290" i="2"/>
  <c r="N290" i="2"/>
  <c r="Y290" i="2"/>
  <c r="AF290" i="2"/>
  <c r="D291" i="2"/>
  <c r="N291" i="2"/>
  <c r="Y291" i="2"/>
  <c r="AF291" i="2"/>
  <c r="D292" i="2"/>
  <c r="N292" i="2"/>
  <c r="Y292" i="2"/>
  <c r="AF292" i="2"/>
  <c r="D293" i="2"/>
  <c r="N293" i="2"/>
  <c r="Y293" i="2"/>
  <c r="AF293" i="2"/>
  <c r="D294" i="2"/>
  <c r="N294" i="2"/>
  <c r="Y294" i="2"/>
  <c r="AF294" i="2"/>
  <c r="D295" i="2"/>
  <c r="N295" i="2"/>
  <c r="Y295" i="2"/>
  <c r="AF295" i="2"/>
  <c r="D296" i="2"/>
  <c r="N296" i="2"/>
  <c r="Y296" i="2"/>
  <c r="AF296" i="2"/>
  <c r="D297" i="2"/>
  <c r="N297" i="2"/>
  <c r="Y297" i="2"/>
  <c r="AF297" i="2"/>
  <c r="D298" i="2"/>
  <c r="N298" i="2"/>
  <c r="Y298" i="2"/>
  <c r="AF298" i="2"/>
  <c r="D299" i="2"/>
  <c r="N299" i="2"/>
  <c r="Y299" i="2"/>
  <c r="AF299" i="2"/>
  <c r="D300" i="2"/>
  <c r="N300" i="2"/>
  <c r="Y300" i="2"/>
  <c r="AF300" i="2"/>
  <c r="D301" i="2"/>
  <c r="N301" i="2"/>
  <c r="Y301" i="2"/>
  <c r="AF301" i="2"/>
  <c r="D302" i="2"/>
  <c r="N302" i="2"/>
  <c r="Y302" i="2"/>
  <c r="AF302" i="2"/>
  <c r="D303" i="2"/>
  <c r="N303" i="2"/>
  <c r="Y303" i="2"/>
  <c r="AF303" i="2"/>
  <c r="D304" i="2"/>
  <c r="N304" i="2"/>
  <c r="Y304" i="2"/>
  <c r="AF304" i="2"/>
  <c r="D305" i="2"/>
  <c r="N305" i="2"/>
  <c r="Y305" i="2"/>
  <c r="AF305" i="2"/>
  <c r="D306" i="2"/>
  <c r="N306" i="2"/>
  <c r="Y306" i="2"/>
  <c r="AF306" i="2"/>
  <c r="D307" i="2"/>
  <c r="N307" i="2"/>
  <c r="Y307" i="2"/>
  <c r="AF307" i="2"/>
  <c r="D308" i="2"/>
  <c r="N308" i="2"/>
  <c r="Y308" i="2"/>
  <c r="AF308" i="2"/>
  <c r="D309" i="2"/>
  <c r="N309" i="2"/>
  <c r="Y309" i="2"/>
  <c r="AF309" i="2"/>
  <c r="D310" i="2"/>
  <c r="N310" i="2"/>
  <c r="Y310" i="2"/>
  <c r="AF310" i="2"/>
  <c r="D311" i="2"/>
  <c r="N311" i="2"/>
  <c r="Y311" i="2"/>
  <c r="AF311" i="2"/>
  <c r="D312" i="2"/>
  <c r="N312" i="2"/>
  <c r="Y312" i="2"/>
  <c r="AF312" i="2"/>
  <c r="D313" i="2"/>
  <c r="N313" i="2"/>
  <c r="Y313" i="2"/>
  <c r="AF313" i="2"/>
  <c r="D314" i="2"/>
  <c r="N314" i="2"/>
  <c r="Y314" i="2"/>
  <c r="AF314" i="2"/>
  <c r="D315" i="2"/>
  <c r="N315" i="2"/>
  <c r="Y315" i="2"/>
  <c r="AF315" i="2"/>
  <c r="D316" i="2"/>
  <c r="N316" i="2"/>
  <c r="Y316" i="2"/>
  <c r="AF316" i="2"/>
  <c r="D317" i="2"/>
  <c r="N317" i="2"/>
  <c r="Y317" i="2"/>
  <c r="AF317" i="2"/>
  <c r="D318" i="2"/>
  <c r="N318" i="2"/>
  <c r="Y318" i="2"/>
  <c r="AF318" i="2"/>
  <c r="D319" i="2"/>
  <c r="N319" i="2"/>
  <c r="Y319" i="2"/>
  <c r="AF319" i="2"/>
  <c r="D320" i="2"/>
  <c r="N320" i="2"/>
  <c r="Y320" i="2"/>
  <c r="AF320" i="2"/>
  <c r="D321" i="2"/>
  <c r="N321" i="2"/>
  <c r="Y321" i="2"/>
  <c r="AF321" i="2"/>
  <c r="D322" i="2"/>
  <c r="N322" i="2"/>
  <c r="Y322" i="2"/>
  <c r="AF322" i="2"/>
  <c r="D323" i="2"/>
  <c r="N323" i="2"/>
  <c r="Y323" i="2"/>
  <c r="AF323" i="2"/>
  <c r="D324" i="2"/>
  <c r="N324" i="2"/>
  <c r="Y324" i="2"/>
  <c r="AF324" i="2"/>
  <c r="D325" i="2"/>
  <c r="N325" i="2"/>
  <c r="Y325" i="2"/>
  <c r="AF325" i="2"/>
  <c r="D326" i="2"/>
  <c r="N326" i="2"/>
  <c r="Y326" i="2"/>
  <c r="AF326" i="2"/>
  <c r="D327" i="2"/>
  <c r="N327" i="2"/>
  <c r="Y327" i="2"/>
  <c r="AF327" i="2"/>
  <c r="D328" i="2"/>
  <c r="N328" i="2"/>
  <c r="Y328" i="2"/>
  <c r="AF328" i="2"/>
  <c r="D329" i="2"/>
  <c r="N329" i="2"/>
  <c r="Y329" i="2"/>
  <c r="AF329" i="2"/>
  <c r="D330" i="2"/>
  <c r="N330" i="2"/>
  <c r="Y330" i="2"/>
  <c r="AF330" i="2"/>
  <c r="D331" i="2"/>
  <c r="N331" i="2"/>
  <c r="Y331" i="2"/>
  <c r="AF331" i="2"/>
  <c r="D332" i="2"/>
  <c r="N332" i="2"/>
  <c r="Y332" i="2"/>
  <c r="AF332" i="2"/>
  <c r="D333" i="2"/>
  <c r="N333" i="2"/>
  <c r="Y333" i="2"/>
  <c r="AF333" i="2"/>
  <c r="D334" i="2"/>
  <c r="N334" i="2"/>
  <c r="Y334" i="2"/>
  <c r="AF334" i="2"/>
  <c r="D335" i="2"/>
  <c r="N335" i="2"/>
  <c r="Y335" i="2"/>
  <c r="AF335" i="2"/>
  <c r="D336" i="2"/>
  <c r="N336" i="2"/>
  <c r="Y336" i="2"/>
  <c r="AF336" i="2"/>
  <c r="D337" i="2"/>
  <c r="N337" i="2"/>
  <c r="Y337" i="2"/>
  <c r="AF337" i="2"/>
  <c r="D338" i="2"/>
  <c r="N338" i="2"/>
  <c r="Y338" i="2"/>
  <c r="AF338" i="2"/>
  <c r="D339" i="2"/>
  <c r="N339" i="2"/>
  <c r="Y339" i="2"/>
  <c r="AF339" i="2"/>
  <c r="D340" i="2"/>
  <c r="N340" i="2"/>
  <c r="Y340" i="2"/>
  <c r="AF340" i="2"/>
  <c r="D341" i="2"/>
  <c r="N341" i="2"/>
  <c r="Y341" i="2"/>
  <c r="AF341" i="2"/>
  <c r="D342" i="2"/>
  <c r="N342" i="2"/>
  <c r="Y342" i="2"/>
  <c r="AF342" i="2"/>
  <c r="D343" i="2"/>
  <c r="N343" i="2"/>
  <c r="Y343" i="2"/>
  <c r="AF343" i="2"/>
  <c r="D344" i="2"/>
  <c r="N344" i="2"/>
  <c r="Y344" i="2"/>
  <c r="AF344" i="2"/>
  <c r="D345" i="2"/>
  <c r="N345" i="2"/>
  <c r="Y345" i="2"/>
  <c r="AF345" i="2"/>
  <c r="D346" i="2"/>
  <c r="N346" i="2"/>
  <c r="Y346" i="2"/>
  <c r="AF346" i="2"/>
  <c r="D347" i="2"/>
  <c r="N347" i="2"/>
  <c r="Y347" i="2"/>
  <c r="AF347" i="2"/>
  <c r="D348" i="2"/>
  <c r="N348" i="2"/>
  <c r="Y348" i="2"/>
  <c r="AF348" i="2"/>
  <c r="D349" i="2"/>
  <c r="N349" i="2"/>
  <c r="Y349" i="2"/>
  <c r="AF349" i="2"/>
  <c r="D350" i="2"/>
  <c r="N350" i="2"/>
  <c r="Y350" i="2"/>
  <c r="AF350" i="2"/>
  <c r="D351" i="2"/>
  <c r="N351" i="2"/>
  <c r="Y351" i="2"/>
  <c r="AF351" i="2"/>
  <c r="D352" i="2"/>
  <c r="N352" i="2"/>
  <c r="Y352" i="2"/>
  <c r="AF352" i="2"/>
  <c r="D353" i="2"/>
  <c r="N353" i="2"/>
  <c r="Y353" i="2"/>
  <c r="AF353" i="2"/>
  <c r="D354" i="2"/>
  <c r="N354" i="2"/>
  <c r="Y354" i="2"/>
  <c r="AF354" i="2"/>
  <c r="D355" i="2"/>
  <c r="N355" i="2"/>
  <c r="Y355" i="2"/>
  <c r="AF355" i="2"/>
  <c r="D356" i="2"/>
  <c r="N356" i="2"/>
  <c r="Y356" i="2"/>
  <c r="AF356" i="2"/>
  <c r="D357" i="2"/>
  <c r="N357" i="2"/>
  <c r="Y357" i="2"/>
  <c r="AF357" i="2"/>
  <c r="D358" i="2"/>
  <c r="N358" i="2"/>
  <c r="Y358" i="2"/>
  <c r="AF358" i="2"/>
  <c r="D359" i="2"/>
  <c r="N359" i="2"/>
  <c r="Y359" i="2"/>
  <c r="AF359" i="2"/>
  <c r="D360" i="2"/>
  <c r="N360" i="2"/>
  <c r="Y360" i="2"/>
  <c r="AF360" i="2"/>
  <c r="D361" i="2"/>
  <c r="N361" i="2"/>
  <c r="Y361" i="2"/>
  <c r="AF361" i="2"/>
  <c r="D362" i="2"/>
  <c r="N362" i="2"/>
  <c r="Y362" i="2"/>
  <c r="AF362" i="2"/>
  <c r="D363" i="2"/>
  <c r="N363" i="2"/>
  <c r="Y363" i="2"/>
  <c r="AF363" i="2"/>
  <c r="D364" i="2"/>
  <c r="N364" i="2"/>
  <c r="Y364" i="2"/>
  <c r="AF364" i="2"/>
  <c r="D365" i="2"/>
  <c r="N365" i="2"/>
  <c r="Y365" i="2"/>
  <c r="AF365" i="2"/>
  <c r="D366" i="2"/>
  <c r="N366" i="2"/>
  <c r="Y366" i="2"/>
  <c r="AF366" i="2"/>
  <c r="D367" i="2"/>
  <c r="N367" i="2"/>
  <c r="Y367" i="2"/>
  <c r="AF367" i="2"/>
  <c r="D368" i="2"/>
  <c r="N368" i="2"/>
  <c r="Y368" i="2"/>
  <c r="AF368" i="2"/>
  <c r="D369" i="2"/>
  <c r="N369" i="2"/>
  <c r="Y369" i="2"/>
  <c r="AF369" i="2"/>
  <c r="D370" i="2"/>
  <c r="N370" i="2"/>
  <c r="Y370" i="2"/>
  <c r="AF370" i="2"/>
  <c r="D371" i="2"/>
  <c r="N371" i="2"/>
  <c r="Y371" i="2"/>
  <c r="AF371" i="2"/>
  <c r="D372" i="2"/>
  <c r="N372" i="2"/>
  <c r="Y372" i="2"/>
  <c r="AF372" i="2"/>
  <c r="D373" i="2"/>
  <c r="N373" i="2"/>
  <c r="Y373" i="2"/>
  <c r="AF373" i="2"/>
  <c r="D374" i="2"/>
  <c r="N374" i="2"/>
  <c r="Y374" i="2"/>
  <c r="AF374" i="2"/>
  <c r="D375" i="2"/>
  <c r="N375" i="2"/>
  <c r="Y375" i="2"/>
  <c r="AF375" i="2"/>
  <c r="D376" i="2"/>
  <c r="N376" i="2"/>
  <c r="Y376" i="2"/>
  <c r="AF376" i="2"/>
  <c r="D377" i="2"/>
  <c r="N377" i="2"/>
  <c r="Y377" i="2"/>
  <c r="AF377" i="2"/>
  <c r="D378" i="2"/>
  <c r="N378" i="2"/>
  <c r="Y378" i="2"/>
  <c r="AF378" i="2"/>
  <c r="D379" i="2"/>
  <c r="N379" i="2"/>
  <c r="Y379" i="2"/>
  <c r="AF379" i="2"/>
  <c r="D380" i="2"/>
  <c r="N380" i="2"/>
  <c r="Y380" i="2"/>
  <c r="AF380" i="2"/>
  <c r="D381" i="2"/>
  <c r="N381" i="2"/>
  <c r="Y381" i="2"/>
  <c r="AF381" i="2"/>
  <c r="D382" i="2"/>
  <c r="N382" i="2"/>
  <c r="Y382" i="2"/>
  <c r="AF382" i="2"/>
  <c r="D383" i="2"/>
  <c r="N383" i="2"/>
  <c r="Y383" i="2"/>
  <c r="AF383" i="2"/>
  <c r="D384" i="2"/>
  <c r="N384" i="2"/>
  <c r="Y384" i="2"/>
  <c r="AF384" i="2"/>
  <c r="D385" i="2"/>
  <c r="N385" i="2"/>
  <c r="Y385" i="2"/>
  <c r="AF385" i="2"/>
  <c r="D386" i="2"/>
  <c r="N386" i="2"/>
  <c r="Y386" i="2"/>
  <c r="AF386" i="2"/>
  <c r="D387" i="2"/>
  <c r="N387" i="2"/>
  <c r="Y387" i="2"/>
  <c r="AF387" i="2"/>
  <c r="D388" i="2"/>
  <c r="N388" i="2"/>
  <c r="Y388" i="2"/>
  <c r="AF388" i="2"/>
  <c r="D389" i="2"/>
  <c r="N389" i="2"/>
  <c r="Y389" i="2"/>
  <c r="AF389" i="2"/>
  <c r="D390" i="2"/>
  <c r="N390" i="2"/>
  <c r="Y390" i="2"/>
  <c r="AF390" i="2"/>
  <c r="D391" i="2"/>
  <c r="N391" i="2"/>
  <c r="Y391" i="2"/>
  <c r="AF391" i="2"/>
  <c r="D392" i="2"/>
  <c r="N392" i="2"/>
  <c r="Y392" i="2"/>
  <c r="AF392" i="2"/>
  <c r="D393" i="2"/>
  <c r="N393" i="2"/>
  <c r="Y393" i="2"/>
  <c r="AF393" i="2"/>
  <c r="D394" i="2"/>
  <c r="N394" i="2"/>
  <c r="Y394" i="2"/>
  <c r="AF394" i="2"/>
  <c r="D395" i="2"/>
  <c r="N395" i="2"/>
  <c r="Y395" i="2"/>
  <c r="AF395" i="2"/>
  <c r="D396" i="2"/>
  <c r="N396" i="2"/>
  <c r="Y396" i="2"/>
  <c r="AF396" i="2"/>
  <c r="D397" i="2"/>
  <c r="N397" i="2"/>
  <c r="Y397" i="2"/>
  <c r="AF397" i="2"/>
  <c r="D398" i="2"/>
  <c r="N398" i="2"/>
  <c r="Y398" i="2"/>
  <c r="AF398" i="2"/>
  <c r="D399" i="2"/>
  <c r="N399" i="2"/>
  <c r="Y399" i="2"/>
  <c r="AF399" i="2"/>
  <c r="D400" i="2"/>
  <c r="N400" i="2"/>
  <c r="Y400" i="2"/>
  <c r="AF400" i="2"/>
  <c r="D401" i="2"/>
  <c r="N401" i="2"/>
  <c r="Y401" i="2"/>
  <c r="AF401" i="2"/>
  <c r="D402" i="2"/>
  <c r="N402" i="2"/>
  <c r="Y402" i="2"/>
  <c r="AF402" i="2"/>
  <c r="D403" i="2"/>
  <c r="N403" i="2"/>
  <c r="Y403" i="2"/>
  <c r="AF403" i="2"/>
  <c r="D404" i="2"/>
  <c r="N404" i="2"/>
  <c r="Y404" i="2"/>
  <c r="AF404" i="2"/>
  <c r="D405" i="2"/>
  <c r="N405" i="2"/>
  <c r="Y405" i="2"/>
  <c r="AF405" i="2"/>
  <c r="D406" i="2"/>
  <c r="N406" i="2"/>
  <c r="Y406" i="2"/>
  <c r="AF406" i="2"/>
  <c r="D407" i="2"/>
  <c r="N407" i="2"/>
  <c r="Y407" i="2"/>
  <c r="AF407" i="2"/>
  <c r="D408" i="2"/>
  <c r="N408" i="2"/>
  <c r="Y408" i="2"/>
  <c r="AF408" i="2"/>
  <c r="D409" i="2"/>
  <c r="N409" i="2"/>
  <c r="Y409" i="2"/>
  <c r="AF409" i="2"/>
  <c r="D410" i="2"/>
  <c r="N410" i="2"/>
  <c r="Y410" i="2"/>
  <c r="AF410" i="2"/>
  <c r="D411" i="2"/>
  <c r="N411" i="2"/>
  <c r="Y411" i="2"/>
  <c r="AF411" i="2"/>
  <c r="D412" i="2"/>
  <c r="N412" i="2"/>
  <c r="Y412" i="2"/>
  <c r="AF412" i="2"/>
  <c r="D413" i="2"/>
  <c r="N413" i="2"/>
  <c r="Y413" i="2"/>
  <c r="AF413" i="2"/>
  <c r="D414" i="2"/>
  <c r="N414" i="2"/>
  <c r="Y414" i="2"/>
  <c r="AF414" i="2"/>
  <c r="D415" i="2"/>
  <c r="N415" i="2"/>
  <c r="Y415" i="2"/>
  <c r="AF415" i="2"/>
  <c r="D416" i="2"/>
  <c r="N416" i="2"/>
  <c r="Y416" i="2"/>
  <c r="AF416" i="2"/>
  <c r="D417" i="2"/>
  <c r="N417" i="2"/>
  <c r="Y417" i="2"/>
  <c r="AF417" i="2"/>
  <c r="D418" i="2"/>
  <c r="N418" i="2"/>
  <c r="Y418" i="2"/>
  <c r="AF418" i="2"/>
  <c r="D419" i="2"/>
  <c r="N419" i="2"/>
  <c r="Y419" i="2"/>
  <c r="AF419" i="2"/>
  <c r="D420" i="2"/>
  <c r="N420" i="2"/>
  <c r="Y420" i="2"/>
  <c r="AF420" i="2"/>
  <c r="D421" i="2"/>
  <c r="N421" i="2"/>
  <c r="Y421" i="2"/>
  <c r="AF421" i="2"/>
  <c r="D422" i="2"/>
  <c r="N422" i="2"/>
  <c r="Y422" i="2"/>
  <c r="AF422" i="2"/>
  <c r="D423" i="2"/>
  <c r="N423" i="2"/>
  <c r="Y423" i="2"/>
  <c r="AF423" i="2"/>
  <c r="D424" i="2"/>
  <c r="N424" i="2"/>
  <c r="Y424" i="2"/>
  <c r="AF424" i="2"/>
  <c r="D425" i="2"/>
  <c r="N425" i="2"/>
  <c r="Y425" i="2"/>
  <c r="AF425" i="2"/>
  <c r="D426" i="2"/>
  <c r="N426" i="2"/>
  <c r="Y426" i="2"/>
  <c r="AF426" i="2"/>
  <c r="D427" i="2"/>
  <c r="N427" i="2"/>
  <c r="Y427" i="2"/>
  <c r="AF427" i="2"/>
  <c r="D428" i="2"/>
  <c r="N428" i="2"/>
  <c r="Y428" i="2"/>
  <c r="AF428" i="2"/>
  <c r="D429" i="2"/>
  <c r="N429" i="2"/>
  <c r="Y429" i="2"/>
  <c r="AF429" i="2"/>
  <c r="D430" i="2"/>
  <c r="N430" i="2"/>
  <c r="Y430" i="2"/>
  <c r="AF430" i="2"/>
  <c r="D431" i="2"/>
  <c r="N431" i="2"/>
  <c r="Y431" i="2"/>
  <c r="AF431" i="2"/>
  <c r="D432" i="2"/>
  <c r="N432" i="2"/>
  <c r="Y432" i="2"/>
  <c r="AF432" i="2"/>
  <c r="D433" i="2"/>
  <c r="N433" i="2"/>
  <c r="Y433" i="2"/>
  <c r="AF433" i="2"/>
  <c r="D434" i="2"/>
  <c r="N434" i="2"/>
  <c r="Y434" i="2"/>
  <c r="AF434" i="2"/>
  <c r="D435" i="2"/>
  <c r="N435" i="2"/>
  <c r="Y435" i="2"/>
  <c r="AF435" i="2"/>
  <c r="D436" i="2"/>
  <c r="N436" i="2"/>
  <c r="Y436" i="2"/>
  <c r="AF436" i="2"/>
  <c r="D437" i="2"/>
  <c r="N437" i="2"/>
  <c r="Y437" i="2"/>
  <c r="AF437" i="2"/>
  <c r="D438" i="2"/>
  <c r="N438" i="2"/>
  <c r="Y438" i="2"/>
  <c r="AF438" i="2"/>
  <c r="D439" i="2"/>
  <c r="N439" i="2"/>
  <c r="Y439" i="2"/>
  <c r="AF439" i="2"/>
  <c r="D440" i="2"/>
  <c r="N440" i="2"/>
  <c r="Y440" i="2"/>
  <c r="AF440" i="2"/>
  <c r="D441" i="2"/>
  <c r="N441" i="2"/>
  <c r="Y441" i="2"/>
  <c r="AF441" i="2"/>
  <c r="D442" i="2"/>
  <c r="N442" i="2"/>
  <c r="Y442" i="2"/>
  <c r="AF442" i="2"/>
  <c r="D443" i="2"/>
  <c r="N443" i="2"/>
  <c r="Y443" i="2"/>
  <c r="AF443" i="2"/>
  <c r="D444" i="2"/>
  <c r="N444" i="2"/>
  <c r="Y444" i="2"/>
  <c r="AF444" i="2"/>
  <c r="D445" i="2"/>
  <c r="N445" i="2"/>
  <c r="Y445" i="2"/>
  <c r="AF445" i="2"/>
  <c r="D446" i="2"/>
  <c r="N446" i="2"/>
  <c r="Y446" i="2"/>
  <c r="AF446" i="2"/>
  <c r="D447" i="2"/>
  <c r="N447" i="2"/>
  <c r="Y447" i="2"/>
  <c r="AF447" i="2"/>
  <c r="D448" i="2"/>
  <c r="N448" i="2"/>
  <c r="Y448" i="2"/>
  <c r="AF448" i="2"/>
  <c r="D449" i="2"/>
  <c r="N449" i="2"/>
  <c r="Y449" i="2"/>
  <c r="AF449" i="2"/>
  <c r="D450" i="2"/>
  <c r="N450" i="2"/>
  <c r="Y450" i="2"/>
  <c r="AF450" i="2"/>
  <c r="D451" i="2"/>
  <c r="N451" i="2"/>
  <c r="Y451" i="2"/>
  <c r="AF451" i="2"/>
  <c r="D452" i="2"/>
  <c r="N452" i="2"/>
  <c r="Y452" i="2"/>
  <c r="AF452" i="2"/>
  <c r="D453" i="2"/>
  <c r="N453" i="2"/>
  <c r="Y453" i="2"/>
  <c r="AF453" i="2"/>
  <c r="D454" i="2"/>
  <c r="N454" i="2"/>
  <c r="Y454" i="2"/>
  <c r="AF454" i="2"/>
  <c r="D455" i="2"/>
  <c r="N455" i="2"/>
  <c r="Y455" i="2"/>
  <c r="AF455" i="2"/>
  <c r="D456" i="2"/>
  <c r="N456" i="2"/>
  <c r="Y456" i="2"/>
  <c r="AF456" i="2"/>
  <c r="D457" i="2"/>
  <c r="N457" i="2"/>
  <c r="Y457" i="2"/>
  <c r="AF457" i="2"/>
  <c r="D458" i="2"/>
  <c r="N458" i="2"/>
  <c r="Y458" i="2"/>
  <c r="AF458" i="2"/>
  <c r="D459" i="2"/>
  <c r="N459" i="2"/>
  <c r="Y459" i="2"/>
  <c r="AF459" i="2"/>
  <c r="D460" i="2"/>
  <c r="N460" i="2"/>
  <c r="Y460" i="2"/>
  <c r="AF460" i="2"/>
  <c r="D461" i="2"/>
  <c r="N461" i="2"/>
  <c r="Y461" i="2"/>
  <c r="AF461" i="2"/>
  <c r="D462" i="2"/>
  <c r="N462" i="2"/>
  <c r="Y462" i="2"/>
  <c r="AF462" i="2"/>
  <c r="D463" i="2"/>
  <c r="N463" i="2"/>
  <c r="Y463" i="2"/>
  <c r="AF463" i="2"/>
  <c r="D464" i="2"/>
  <c r="N464" i="2"/>
  <c r="Y464" i="2"/>
  <c r="AF464" i="2"/>
  <c r="D465" i="2"/>
  <c r="N465" i="2"/>
  <c r="Y465" i="2"/>
  <c r="AF465" i="2"/>
  <c r="D466" i="2"/>
  <c r="N466" i="2"/>
  <c r="Y466" i="2"/>
  <c r="AF466" i="2"/>
  <c r="D467" i="2"/>
  <c r="N467" i="2"/>
  <c r="Y467" i="2"/>
  <c r="AF467" i="2"/>
  <c r="D468" i="2"/>
  <c r="N468" i="2"/>
  <c r="Y468" i="2"/>
  <c r="AF468" i="2"/>
  <c r="D469" i="2"/>
  <c r="N469" i="2"/>
  <c r="Y469" i="2"/>
  <c r="AF469" i="2"/>
  <c r="D470" i="2"/>
  <c r="N470" i="2"/>
  <c r="Y470" i="2"/>
  <c r="AF470" i="2"/>
  <c r="D471" i="2"/>
  <c r="N471" i="2"/>
  <c r="Y471" i="2"/>
  <c r="AF471" i="2"/>
  <c r="D472" i="2"/>
  <c r="N472" i="2"/>
  <c r="Y472" i="2"/>
  <c r="AF472" i="2"/>
  <c r="D473" i="2"/>
  <c r="N473" i="2"/>
  <c r="Y473" i="2"/>
  <c r="AF473" i="2"/>
  <c r="D474" i="2"/>
  <c r="N474" i="2"/>
  <c r="Y474" i="2"/>
  <c r="AF474" i="2"/>
  <c r="D475" i="2"/>
  <c r="N475" i="2"/>
  <c r="Y475" i="2"/>
  <c r="AF475" i="2"/>
  <c r="D476" i="2"/>
  <c r="N476" i="2"/>
  <c r="Y476" i="2"/>
  <c r="AF476" i="2"/>
  <c r="D477" i="2"/>
  <c r="N477" i="2"/>
  <c r="Y477" i="2"/>
  <c r="AF477" i="2"/>
  <c r="D478" i="2"/>
  <c r="N478" i="2"/>
  <c r="Y478" i="2"/>
  <c r="AF478" i="2"/>
  <c r="D479" i="2"/>
  <c r="N479" i="2"/>
  <c r="Y479" i="2"/>
  <c r="AF479" i="2"/>
  <c r="D480" i="2"/>
  <c r="N480" i="2"/>
  <c r="Y480" i="2"/>
  <c r="AF480" i="2"/>
  <c r="D481" i="2"/>
  <c r="N481" i="2"/>
  <c r="Y481" i="2"/>
  <c r="AF481" i="2"/>
  <c r="D482" i="2"/>
  <c r="N482" i="2"/>
  <c r="Y482" i="2"/>
  <c r="AF482" i="2"/>
  <c r="D483" i="2"/>
  <c r="N483" i="2"/>
  <c r="Y483" i="2"/>
  <c r="AF483" i="2"/>
  <c r="D484" i="2"/>
  <c r="N484" i="2"/>
  <c r="Y484" i="2"/>
  <c r="AF484" i="2"/>
  <c r="D485" i="2"/>
  <c r="N485" i="2"/>
  <c r="Y485" i="2"/>
  <c r="AF485" i="2"/>
  <c r="D486" i="2"/>
  <c r="N486" i="2"/>
  <c r="Y486" i="2"/>
  <c r="AF486" i="2"/>
  <c r="D487" i="2"/>
  <c r="N487" i="2"/>
  <c r="Y487" i="2"/>
  <c r="AF487" i="2"/>
  <c r="D488" i="2"/>
  <c r="N488" i="2"/>
  <c r="Y488" i="2"/>
  <c r="AF488" i="2"/>
  <c r="D489" i="2"/>
  <c r="N489" i="2"/>
  <c r="Y489" i="2"/>
  <c r="AF489" i="2"/>
  <c r="D490" i="2"/>
  <c r="N490" i="2"/>
  <c r="Y490" i="2"/>
  <c r="AF490" i="2"/>
  <c r="D491" i="2"/>
  <c r="N491" i="2"/>
  <c r="Y491" i="2"/>
  <c r="AF491" i="2"/>
  <c r="D492" i="2"/>
  <c r="N492" i="2"/>
  <c r="Y492" i="2"/>
  <c r="AF492" i="2"/>
  <c r="D493" i="2"/>
  <c r="N493" i="2"/>
  <c r="Y493" i="2"/>
  <c r="AF493" i="2"/>
  <c r="D494" i="2"/>
  <c r="N494" i="2"/>
  <c r="Y494" i="2"/>
  <c r="AF494" i="2"/>
  <c r="D495" i="2"/>
  <c r="N495" i="2"/>
  <c r="Y495" i="2"/>
  <c r="AF495" i="2"/>
  <c r="D496" i="2"/>
  <c r="N496" i="2"/>
  <c r="Y496" i="2"/>
  <c r="AF496" i="2"/>
  <c r="C7" i="1"/>
  <c r="D7" i="1"/>
  <c r="U7" i="1"/>
  <c r="V7" i="1"/>
  <c r="Y7" i="1"/>
  <c r="AA7" i="1"/>
  <c r="AH7" i="1"/>
  <c r="AL7" i="1"/>
  <c r="AO7" i="1"/>
  <c r="AR7" i="1"/>
  <c r="AT7" i="1"/>
  <c r="BD7" i="1"/>
  <c r="BK7" i="1"/>
  <c r="BM7" i="1"/>
  <c r="BO7" i="1"/>
  <c r="C8" i="1"/>
  <c r="D8" i="1"/>
  <c r="U8" i="1"/>
  <c r="V8" i="1"/>
  <c r="Y8" i="1"/>
  <c r="AA8" i="1"/>
  <c r="AH8" i="1"/>
  <c r="AL8" i="1"/>
  <c r="AO8" i="1"/>
  <c r="AR8" i="1"/>
  <c r="AT8" i="1"/>
  <c r="BD8" i="1"/>
  <c r="BK8" i="1"/>
  <c r="BM8" i="1"/>
  <c r="BO8" i="1"/>
  <c r="C9" i="1"/>
  <c r="D9" i="1"/>
  <c r="U9" i="1"/>
  <c r="V9" i="1"/>
  <c r="Y9" i="1"/>
  <c r="AA9" i="1"/>
  <c r="AH9" i="1"/>
  <c r="AL9" i="1"/>
  <c r="AO9" i="1"/>
  <c r="AR9" i="1"/>
  <c r="AT9" i="1"/>
  <c r="BD9" i="1"/>
  <c r="BK9" i="1"/>
  <c r="BM9" i="1"/>
  <c r="BO9" i="1"/>
  <c r="C10" i="1"/>
  <c r="D10" i="1"/>
  <c r="U10" i="1"/>
  <c r="V10" i="1"/>
  <c r="Y10" i="1"/>
  <c r="AA10" i="1"/>
  <c r="AH10" i="1"/>
  <c r="AL10" i="1"/>
  <c r="AO10" i="1"/>
  <c r="AR10" i="1"/>
  <c r="AT10" i="1"/>
  <c r="BD10" i="1"/>
  <c r="BK10" i="1"/>
  <c r="BM10" i="1"/>
  <c r="BO10" i="1"/>
  <c r="C11" i="1"/>
  <c r="D11" i="1"/>
  <c r="U11" i="1"/>
  <c r="V11" i="1"/>
  <c r="Y11" i="1"/>
  <c r="AA11" i="1"/>
  <c r="AH11" i="1"/>
  <c r="AL11" i="1"/>
  <c r="AO11" i="1"/>
  <c r="AR11" i="1"/>
  <c r="AT11" i="1"/>
  <c r="BD11" i="1"/>
  <c r="BK11" i="1"/>
  <c r="BM11" i="1"/>
  <c r="BO11" i="1"/>
  <c r="C12" i="1"/>
  <c r="D12" i="1"/>
  <c r="U12" i="1"/>
  <c r="V12" i="1"/>
  <c r="Y12" i="1"/>
  <c r="AA12" i="1"/>
  <c r="AH12" i="1"/>
  <c r="AL12" i="1"/>
  <c r="AO12" i="1"/>
  <c r="AR12" i="1"/>
  <c r="AT12" i="1"/>
  <c r="BD12" i="1"/>
  <c r="BK12" i="1"/>
  <c r="BM12" i="1"/>
  <c r="BO12" i="1"/>
  <c r="C13" i="1"/>
  <c r="D13" i="1"/>
  <c r="U13" i="1"/>
  <c r="V13" i="1"/>
  <c r="Y13" i="1"/>
  <c r="AA13" i="1"/>
  <c r="AH13" i="1"/>
  <c r="AL13" i="1"/>
  <c r="AO13" i="1"/>
  <c r="AR13" i="1"/>
  <c r="AT13" i="1"/>
  <c r="BD13" i="1"/>
  <c r="BK13" i="1"/>
  <c r="BM13" i="1"/>
  <c r="BO13" i="1"/>
  <c r="C14" i="1"/>
  <c r="D14" i="1"/>
  <c r="U14" i="1"/>
  <c r="V14" i="1"/>
  <c r="Y14" i="1"/>
  <c r="AA14" i="1"/>
  <c r="AH14" i="1"/>
  <c r="AL14" i="1"/>
  <c r="AO14" i="1"/>
  <c r="AR14" i="1"/>
  <c r="AT14" i="1"/>
  <c r="BD14" i="1"/>
  <c r="BK14" i="1"/>
  <c r="BM14" i="1"/>
  <c r="BO14" i="1"/>
  <c r="C15" i="1"/>
  <c r="D15" i="1"/>
  <c r="U15" i="1"/>
  <c r="V15" i="1"/>
  <c r="Y15" i="1"/>
  <c r="AA15" i="1"/>
  <c r="AH15" i="1"/>
  <c r="AL15" i="1"/>
  <c r="AO15" i="1"/>
  <c r="AR15" i="1"/>
  <c r="AT15" i="1"/>
  <c r="BD15" i="1"/>
  <c r="BK15" i="1"/>
  <c r="BM15" i="1"/>
  <c r="BO15" i="1"/>
  <c r="C16" i="1"/>
  <c r="D16" i="1"/>
  <c r="U16" i="1"/>
  <c r="V16" i="1"/>
  <c r="Y16" i="1"/>
  <c r="AA16" i="1"/>
  <c r="AH16" i="1"/>
  <c r="AL16" i="1"/>
  <c r="AO16" i="1"/>
  <c r="AR16" i="1"/>
  <c r="AT16" i="1"/>
  <c r="BD16" i="1"/>
  <c r="BK16" i="1"/>
  <c r="BM16" i="1"/>
  <c r="BO16" i="1"/>
  <c r="C17" i="1"/>
  <c r="D17" i="1"/>
  <c r="U17" i="1"/>
  <c r="V17" i="1"/>
  <c r="Y17" i="1"/>
  <c r="AA17" i="1"/>
  <c r="AH17" i="1"/>
  <c r="AL17" i="1"/>
  <c r="AO17" i="1"/>
  <c r="AR17" i="1"/>
  <c r="AT17" i="1"/>
  <c r="BD17" i="1"/>
  <c r="BK17" i="1"/>
  <c r="BM17" i="1"/>
  <c r="BO17" i="1"/>
  <c r="C18" i="1"/>
  <c r="D18" i="1"/>
  <c r="U18" i="1"/>
  <c r="V18" i="1"/>
  <c r="Y18" i="1"/>
  <c r="AA18" i="1"/>
  <c r="AH18" i="1"/>
  <c r="AL18" i="1"/>
  <c r="AO18" i="1"/>
  <c r="AR18" i="1"/>
  <c r="AT18" i="1"/>
  <c r="BD18" i="1"/>
  <c r="BK18" i="1"/>
  <c r="BM18" i="1"/>
  <c r="BO18" i="1"/>
  <c r="C19" i="1"/>
  <c r="D19" i="1"/>
  <c r="U19" i="1"/>
  <c r="V19" i="1"/>
  <c r="Y19" i="1"/>
  <c r="AA19" i="1"/>
  <c r="AH19" i="1"/>
  <c r="AL19" i="1"/>
  <c r="AO19" i="1"/>
  <c r="AR19" i="1"/>
  <c r="AT19" i="1"/>
  <c r="BD19" i="1"/>
  <c r="BK19" i="1"/>
  <c r="BM19" i="1"/>
  <c r="BO19" i="1"/>
  <c r="C20" i="1"/>
  <c r="D20" i="1"/>
  <c r="U20" i="1"/>
  <c r="V20" i="1"/>
  <c r="Y20" i="1"/>
  <c r="AA20" i="1"/>
  <c r="AH20" i="1"/>
  <c r="AL20" i="1"/>
  <c r="AO20" i="1"/>
  <c r="AR20" i="1"/>
  <c r="AT20" i="1"/>
  <c r="BD20" i="1"/>
  <c r="BK20" i="1"/>
  <c r="BM20" i="1"/>
  <c r="BO20" i="1"/>
  <c r="C21" i="1"/>
  <c r="D21" i="1"/>
  <c r="U21" i="1"/>
  <c r="V21" i="1"/>
  <c r="Y21" i="1"/>
  <c r="AA21" i="1"/>
  <c r="AH21" i="1"/>
  <c r="AL21" i="1"/>
  <c r="AO21" i="1"/>
  <c r="AR21" i="1"/>
  <c r="AT21" i="1"/>
  <c r="BD21" i="1"/>
  <c r="BK21" i="1"/>
  <c r="BM21" i="1"/>
  <c r="BO21" i="1"/>
  <c r="C22" i="1"/>
  <c r="D22" i="1"/>
  <c r="U22" i="1"/>
  <c r="V22" i="1"/>
  <c r="Y22" i="1"/>
  <c r="AA22" i="1"/>
  <c r="AH22" i="1"/>
  <c r="AL22" i="1"/>
  <c r="AO22" i="1"/>
  <c r="AR22" i="1"/>
  <c r="AT22" i="1"/>
  <c r="BD22" i="1"/>
  <c r="BK22" i="1"/>
  <c r="BM22" i="1"/>
  <c r="BO22" i="1"/>
  <c r="C23" i="1"/>
  <c r="D23" i="1"/>
  <c r="U23" i="1"/>
  <c r="V23" i="1"/>
  <c r="Y23" i="1"/>
  <c r="AA23" i="1"/>
  <c r="AH23" i="1"/>
  <c r="AL23" i="1"/>
  <c r="AO23" i="1"/>
  <c r="AR23" i="1"/>
  <c r="AT23" i="1"/>
  <c r="BD23" i="1"/>
  <c r="BK23" i="1"/>
  <c r="BM23" i="1"/>
  <c r="BO23" i="1"/>
  <c r="C24" i="1"/>
  <c r="D24" i="1"/>
  <c r="U24" i="1"/>
  <c r="V24" i="1"/>
  <c r="Y24" i="1"/>
  <c r="AA24" i="1"/>
  <c r="AH24" i="1"/>
  <c r="AL24" i="1"/>
  <c r="AO24" i="1"/>
  <c r="AR24" i="1"/>
  <c r="AT24" i="1"/>
  <c r="BD24" i="1"/>
  <c r="BK24" i="1"/>
  <c r="BM24" i="1"/>
  <c r="BO24" i="1"/>
  <c r="C25" i="1"/>
  <c r="D25" i="1"/>
  <c r="U25" i="1"/>
  <c r="V25" i="1"/>
  <c r="Y25" i="1"/>
  <c r="AA25" i="1"/>
  <c r="AH25" i="1"/>
  <c r="AL25" i="1"/>
  <c r="AO25" i="1"/>
  <c r="AR25" i="1"/>
  <c r="AT25" i="1"/>
  <c r="BD25" i="1"/>
  <c r="BK25" i="1"/>
  <c r="BM25" i="1"/>
  <c r="BO25" i="1"/>
  <c r="C26" i="1"/>
  <c r="D26" i="1"/>
  <c r="U26" i="1"/>
  <c r="V26" i="1"/>
  <c r="Y26" i="1"/>
  <c r="AA26" i="1"/>
  <c r="AH26" i="1"/>
  <c r="AL26" i="1"/>
  <c r="AO26" i="1"/>
  <c r="AR26" i="1"/>
  <c r="AT26" i="1"/>
  <c r="BD26" i="1"/>
  <c r="BK26" i="1"/>
  <c r="BM26" i="1"/>
  <c r="BO26" i="1"/>
  <c r="C27" i="1"/>
  <c r="D27" i="1"/>
  <c r="U27" i="1"/>
  <c r="V27" i="1"/>
  <c r="Y27" i="1"/>
  <c r="AA27" i="1"/>
  <c r="AH27" i="1"/>
  <c r="AL27" i="1"/>
  <c r="AO27" i="1"/>
  <c r="AR27" i="1"/>
  <c r="AT27" i="1"/>
  <c r="BD27" i="1"/>
  <c r="BK27" i="1"/>
  <c r="BM27" i="1"/>
  <c r="BO27" i="1"/>
  <c r="C28" i="1"/>
  <c r="D28" i="1"/>
  <c r="U28" i="1"/>
  <c r="V28" i="1"/>
  <c r="Y28" i="1"/>
  <c r="AA28" i="1"/>
  <c r="AH28" i="1"/>
  <c r="AL28" i="1"/>
  <c r="AO28" i="1"/>
  <c r="AR28" i="1"/>
  <c r="AT28" i="1"/>
  <c r="BD28" i="1"/>
  <c r="BK28" i="1"/>
  <c r="BM28" i="1"/>
  <c r="BO28" i="1"/>
  <c r="C29" i="1"/>
  <c r="D29" i="1"/>
  <c r="U29" i="1"/>
  <c r="V29" i="1"/>
  <c r="Y29" i="1"/>
  <c r="AA29" i="1"/>
  <c r="AH29" i="1"/>
  <c r="AL29" i="1"/>
  <c r="AO29" i="1"/>
  <c r="AR29" i="1"/>
  <c r="AT29" i="1"/>
  <c r="BD29" i="1"/>
  <c r="BK29" i="1"/>
  <c r="BM29" i="1"/>
  <c r="BO29" i="1"/>
  <c r="C30" i="1"/>
  <c r="D30" i="1"/>
  <c r="U30" i="1"/>
  <c r="V30" i="1"/>
  <c r="Y30" i="1"/>
  <c r="AA30" i="1"/>
  <c r="AH30" i="1"/>
  <c r="AL30" i="1"/>
  <c r="AO30" i="1"/>
  <c r="AR30" i="1"/>
  <c r="AT30" i="1"/>
  <c r="BD30" i="1"/>
  <c r="BK30" i="1"/>
  <c r="BM30" i="1"/>
  <c r="BO30" i="1"/>
  <c r="C31" i="1"/>
  <c r="D31" i="1"/>
  <c r="U31" i="1"/>
  <c r="V31" i="1"/>
  <c r="Y31" i="1"/>
  <c r="AA31" i="1"/>
  <c r="AH31" i="1"/>
  <c r="AL31" i="1"/>
  <c r="AO31" i="1"/>
  <c r="AR31" i="1"/>
  <c r="AT31" i="1"/>
  <c r="BD31" i="1"/>
  <c r="BK31" i="1"/>
  <c r="BM31" i="1"/>
  <c r="BO31" i="1"/>
  <c r="C32" i="1"/>
  <c r="D32" i="1"/>
  <c r="U32" i="1"/>
  <c r="V32" i="1"/>
  <c r="Y32" i="1"/>
  <c r="AA32" i="1"/>
  <c r="AH32" i="1"/>
  <c r="AL32" i="1"/>
  <c r="AO32" i="1"/>
  <c r="AR32" i="1"/>
  <c r="AT32" i="1"/>
  <c r="BD32" i="1"/>
  <c r="BK32" i="1"/>
  <c r="BM32" i="1"/>
  <c r="BO32" i="1"/>
  <c r="C33" i="1"/>
  <c r="D33" i="1"/>
  <c r="U33" i="1"/>
  <c r="V33" i="1"/>
  <c r="Y33" i="1"/>
  <c r="AA33" i="1"/>
  <c r="AH33" i="1"/>
  <c r="AL33" i="1"/>
  <c r="AO33" i="1"/>
  <c r="AR33" i="1"/>
  <c r="AT33" i="1"/>
  <c r="BD33" i="1"/>
  <c r="BK33" i="1"/>
  <c r="BM33" i="1"/>
  <c r="BO33" i="1"/>
  <c r="C34" i="1"/>
  <c r="D34" i="1"/>
  <c r="U34" i="1"/>
  <c r="V34" i="1"/>
  <c r="Y34" i="1"/>
  <c r="AA34" i="1"/>
  <c r="AH34" i="1"/>
  <c r="AL34" i="1"/>
  <c r="AO34" i="1"/>
  <c r="AR34" i="1"/>
  <c r="AT34" i="1"/>
  <c r="BD34" i="1"/>
  <c r="BK34" i="1"/>
  <c r="BM34" i="1"/>
  <c r="BO34" i="1"/>
  <c r="C35" i="1"/>
  <c r="D35" i="1"/>
  <c r="U35" i="1"/>
  <c r="V35" i="1"/>
  <c r="Y35" i="1"/>
  <c r="AA35" i="1"/>
  <c r="AH35" i="1"/>
  <c r="AL35" i="1"/>
  <c r="AO35" i="1"/>
  <c r="AR35" i="1"/>
  <c r="AT35" i="1"/>
  <c r="BD35" i="1"/>
  <c r="BK35" i="1"/>
  <c r="BM35" i="1"/>
  <c r="BO35" i="1"/>
  <c r="C36" i="1"/>
  <c r="D36" i="1"/>
  <c r="U36" i="1"/>
  <c r="V36" i="1"/>
  <c r="Y36" i="1"/>
  <c r="AA36" i="1"/>
  <c r="AH36" i="1"/>
  <c r="AL36" i="1"/>
  <c r="AO36" i="1"/>
  <c r="AR36" i="1"/>
  <c r="AT36" i="1"/>
  <c r="BD36" i="1"/>
  <c r="BK36" i="1"/>
  <c r="BM36" i="1"/>
  <c r="BO36" i="1"/>
  <c r="C37" i="1"/>
  <c r="D37" i="1"/>
  <c r="U37" i="1"/>
  <c r="V37" i="1"/>
  <c r="Y37" i="1"/>
  <c r="AA37" i="1"/>
  <c r="AH37" i="1"/>
  <c r="AL37" i="1"/>
  <c r="AO37" i="1"/>
  <c r="AR37" i="1"/>
  <c r="AT37" i="1"/>
  <c r="BD37" i="1"/>
  <c r="BK37" i="1"/>
  <c r="BM37" i="1"/>
  <c r="BO37" i="1"/>
  <c r="C38" i="1"/>
  <c r="D38" i="1"/>
  <c r="U38" i="1"/>
  <c r="V38" i="1"/>
  <c r="Y38" i="1"/>
  <c r="AA38" i="1"/>
  <c r="AH38" i="1"/>
  <c r="AL38" i="1"/>
  <c r="AO38" i="1"/>
  <c r="AR38" i="1"/>
  <c r="AT38" i="1"/>
  <c r="BD38" i="1"/>
  <c r="BK38" i="1"/>
  <c r="BM38" i="1"/>
  <c r="BO38" i="1"/>
  <c r="C39" i="1"/>
  <c r="D39" i="1"/>
  <c r="U39" i="1"/>
  <c r="V39" i="1"/>
  <c r="Y39" i="1"/>
  <c r="AA39" i="1"/>
  <c r="AH39" i="1"/>
  <c r="AL39" i="1"/>
  <c r="AO39" i="1"/>
  <c r="AR39" i="1"/>
  <c r="AT39" i="1"/>
  <c r="BD39" i="1"/>
  <c r="BK39" i="1"/>
  <c r="BM39" i="1"/>
  <c r="BO39" i="1"/>
  <c r="C40" i="1"/>
  <c r="D40" i="1"/>
  <c r="U40" i="1"/>
  <c r="V40" i="1"/>
  <c r="Y40" i="1"/>
  <c r="AA40" i="1"/>
  <c r="AH40" i="1"/>
  <c r="AL40" i="1"/>
  <c r="AO40" i="1"/>
  <c r="AR40" i="1"/>
  <c r="AT40" i="1"/>
  <c r="BD40" i="1"/>
  <c r="BK40" i="1"/>
  <c r="BM40" i="1"/>
  <c r="BO40" i="1"/>
  <c r="C41" i="1"/>
  <c r="D41" i="1"/>
  <c r="U41" i="1"/>
  <c r="V41" i="1"/>
  <c r="Y41" i="1"/>
  <c r="AA41" i="1"/>
  <c r="AH41" i="1"/>
  <c r="AL41" i="1"/>
  <c r="AO41" i="1"/>
  <c r="AR41" i="1"/>
  <c r="AT41" i="1"/>
  <c r="BD41" i="1"/>
  <c r="BK41" i="1"/>
  <c r="BM41" i="1"/>
  <c r="BO41" i="1"/>
  <c r="C42" i="1"/>
  <c r="D42" i="1"/>
  <c r="U42" i="1"/>
  <c r="V42" i="1"/>
  <c r="Y42" i="1"/>
  <c r="AA42" i="1"/>
  <c r="AH42" i="1"/>
  <c r="AL42" i="1"/>
  <c r="AO42" i="1"/>
  <c r="AR42" i="1"/>
  <c r="AT42" i="1"/>
  <c r="BD42" i="1"/>
  <c r="BK42" i="1"/>
  <c r="BM42" i="1"/>
  <c r="BO42" i="1"/>
  <c r="C43" i="1"/>
  <c r="D43" i="1"/>
  <c r="U43" i="1"/>
  <c r="V43" i="1"/>
  <c r="Y43" i="1"/>
  <c r="AA43" i="1"/>
  <c r="AH43" i="1"/>
  <c r="AL43" i="1"/>
  <c r="AO43" i="1"/>
  <c r="AR43" i="1"/>
  <c r="AT43" i="1"/>
  <c r="BD43" i="1"/>
  <c r="BK43" i="1"/>
  <c r="BM43" i="1"/>
  <c r="BO43" i="1"/>
  <c r="C44" i="1"/>
  <c r="D44" i="1"/>
  <c r="U44" i="1"/>
  <c r="V44" i="1"/>
  <c r="Y44" i="1"/>
  <c r="AA44" i="1"/>
  <c r="AH44" i="1"/>
  <c r="AL44" i="1"/>
  <c r="AO44" i="1"/>
  <c r="AR44" i="1"/>
  <c r="AT44" i="1"/>
  <c r="BD44" i="1"/>
  <c r="BK44" i="1"/>
  <c r="BM44" i="1"/>
  <c r="BO44" i="1"/>
  <c r="C45" i="1"/>
  <c r="D45" i="1"/>
  <c r="U45" i="1"/>
  <c r="V45" i="1"/>
  <c r="Y45" i="1"/>
  <c r="AA45" i="1"/>
  <c r="AH45" i="1"/>
  <c r="AL45" i="1"/>
  <c r="AO45" i="1"/>
  <c r="AR45" i="1"/>
  <c r="AT45" i="1"/>
  <c r="BD45" i="1"/>
  <c r="BK45" i="1"/>
  <c r="BM45" i="1"/>
  <c r="BO45" i="1"/>
  <c r="C46" i="1"/>
  <c r="D46" i="1"/>
  <c r="U46" i="1"/>
  <c r="V46" i="1"/>
  <c r="Y46" i="1"/>
  <c r="AA46" i="1"/>
  <c r="AH46" i="1"/>
  <c r="AL46" i="1"/>
  <c r="AO46" i="1"/>
  <c r="AR46" i="1"/>
  <c r="AT46" i="1"/>
  <c r="BD46" i="1"/>
  <c r="BK46" i="1"/>
  <c r="BM46" i="1"/>
  <c r="BO46" i="1"/>
  <c r="C47" i="1"/>
  <c r="D47" i="1"/>
  <c r="U47" i="1"/>
  <c r="V47" i="1"/>
  <c r="Y47" i="1"/>
  <c r="AA47" i="1"/>
  <c r="AH47" i="1"/>
  <c r="AL47" i="1"/>
  <c r="AO47" i="1"/>
  <c r="AR47" i="1"/>
  <c r="AT47" i="1"/>
  <c r="BD47" i="1"/>
  <c r="BK47" i="1"/>
  <c r="BM47" i="1"/>
  <c r="BO47" i="1"/>
  <c r="C48" i="1"/>
  <c r="D48" i="1"/>
  <c r="U48" i="1"/>
  <c r="V48" i="1"/>
  <c r="Y48" i="1"/>
  <c r="AA48" i="1"/>
  <c r="AH48" i="1"/>
  <c r="AL48" i="1"/>
  <c r="AO48" i="1"/>
  <c r="AR48" i="1"/>
  <c r="AT48" i="1"/>
  <c r="BD48" i="1"/>
  <c r="BK48" i="1"/>
  <c r="BM48" i="1"/>
  <c r="BO48" i="1"/>
  <c r="C49" i="1"/>
  <c r="D49" i="1"/>
  <c r="U49" i="1"/>
  <c r="V49" i="1"/>
  <c r="Y49" i="1"/>
  <c r="AA49" i="1"/>
  <c r="AH49" i="1"/>
  <c r="AL49" i="1"/>
  <c r="AO49" i="1"/>
  <c r="AR49" i="1"/>
  <c r="AT49" i="1"/>
  <c r="BD49" i="1"/>
  <c r="BK49" i="1"/>
  <c r="BM49" i="1"/>
  <c r="BO49" i="1"/>
  <c r="C50" i="1"/>
  <c r="D50" i="1"/>
  <c r="U50" i="1"/>
  <c r="V50" i="1"/>
  <c r="Y50" i="1"/>
  <c r="AA50" i="1"/>
  <c r="AH50" i="1"/>
  <c r="AL50" i="1"/>
  <c r="AO50" i="1"/>
  <c r="AR50" i="1"/>
  <c r="AT50" i="1"/>
  <c r="BD50" i="1"/>
  <c r="BK50" i="1"/>
  <c r="BM50" i="1"/>
  <c r="BO50" i="1"/>
  <c r="C51" i="1"/>
  <c r="D51" i="1"/>
  <c r="U51" i="1"/>
  <c r="V51" i="1"/>
  <c r="Y51" i="1"/>
  <c r="AA51" i="1"/>
  <c r="AH51" i="1"/>
  <c r="AL51" i="1"/>
  <c r="AO51" i="1"/>
  <c r="AR51" i="1"/>
  <c r="AT51" i="1"/>
  <c r="BD51" i="1"/>
  <c r="BK51" i="1"/>
  <c r="BM51" i="1"/>
  <c r="BO51" i="1"/>
  <c r="C52" i="1"/>
  <c r="D52" i="1"/>
  <c r="U52" i="1"/>
  <c r="V52" i="1"/>
  <c r="Y52" i="1"/>
  <c r="AA52" i="1"/>
  <c r="AH52" i="1"/>
  <c r="AL52" i="1"/>
  <c r="AO52" i="1"/>
  <c r="AR52" i="1"/>
  <c r="AT52" i="1"/>
  <c r="BD52" i="1"/>
  <c r="BK52" i="1"/>
  <c r="BM52" i="1"/>
  <c r="BO52" i="1"/>
  <c r="C53" i="1"/>
  <c r="D53" i="1"/>
  <c r="U53" i="1"/>
  <c r="V53" i="1"/>
  <c r="Y53" i="1"/>
  <c r="AA53" i="1"/>
  <c r="AH53" i="1"/>
  <c r="AL53" i="1"/>
  <c r="AO53" i="1"/>
  <c r="AR53" i="1"/>
  <c r="AT53" i="1"/>
  <c r="BD53" i="1"/>
  <c r="BK53" i="1"/>
  <c r="BM53" i="1"/>
  <c r="BO53" i="1"/>
  <c r="C54" i="1"/>
  <c r="D54" i="1"/>
  <c r="U54" i="1"/>
  <c r="V54" i="1"/>
  <c r="Y54" i="1"/>
  <c r="AA54" i="1"/>
  <c r="AH54" i="1"/>
  <c r="AL54" i="1"/>
  <c r="AO54" i="1"/>
  <c r="AR54" i="1"/>
  <c r="AT54" i="1"/>
  <c r="BD54" i="1"/>
  <c r="BK54" i="1"/>
  <c r="BM54" i="1"/>
  <c r="BO54" i="1"/>
  <c r="C55" i="1"/>
  <c r="D55" i="1"/>
  <c r="U55" i="1"/>
  <c r="V55" i="1"/>
  <c r="Y55" i="1"/>
  <c r="AA55" i="1"/>
  <c r="AH55" i="1"/>
  <c r="AL55" i="1"/>
  <c r="AO55" i="1"/>
  <c r="AR55" i="1"/>
  <c r="AT55" i="1"/>
  <c r="BD55" i="1"/>
  <c r="BK55" i="1"/>
  <c r="BM55" i="1"/>
  <c r="BO55" i="1"/>
  <c r="C56" i="1"/>
  <c r="D56" i="1"/>
  <c r="U56" i="1"/>
  <c r="V56" i="1"/>
  <c r="Y56" i="1"/>
  <c r="AA56" i="1"/>
  <c r="AH56" i="1"/>
  <c r="AL56" i="1"/>
  <c r="AO56" i="1"/>
  <c r="AR56" i="1"/>
  <c r="AT56" i="1"/>
  <c r="BD56" i="1"/>
  <c r="BK56" i="1"/>
  <c r="BM56" i="1"/>
  <c r="BO56" i="1"/>
  <c r="C57" i="1"/>
  <c r="D57" i="1"/>
  <c r="U57" i="1"/>
  <c r="V57" i="1"/>
  <c r="Y57" i="1"/>
  <c r="AA57" i="1"/>
  <c r="AH57" i="1"/>
  <c r="AL57" i="1"/>
  <c r="AO57" i="1"/>
  <c r="AR57" i="1"/>
  <c r="AT57" i="1"/>
  <c r="BD57" i="1"/>
  <c r="BK57" i="1"/>
  <c r="BM57" i="1"/>
  <c r="BO57" i="1"/>
  <c r="C58" i="1"/>
  <c r="D58" i="1"/>
  <c r="U58" i="1"/>
  <c r="V58" i="1"/>
  <c r="Y58" i="1"/>
  <c r="AA58" i="1"/>
  <c r="AH58" i="1"/>
  <c r="AL58" i="1"/>
  <c r="AO58" i="1"/>
  <c r="AR58" i="1"/>
  <c r="AT58" i="1"/>
  <c r="BD58" i="1"/>
  <c r="BK58" i="1"/>
  <c r="BM58" i="1"/>
  <c r="BO58" i="1"/>
  <c r="C59" i="1"/>
  <c r="D59" i="1"/>
  <c r="U59" i="1"/>
  <c r="V59" i="1"/>
  <c r="Y59" i="1"/>
  <c r="AA59" i="1"/>
  <c r="AH59" i="1"/>
  <c r="AL59" i="1"/>
  <c r="AO59" i="1"/>
  <c r="AR59" i="1"/>
  <c r="AT59" i="1"/>
  <c r="BD59" i="1"/>
  <c r="BK59" i="1"/>
  <c r="BM59" i="1"/>
  <c r="BO59" i="1"/>
  <c r="C60" i="1"/>
  <c r="D60" i="1"/>
  <c r="U60" i="1"/>
  <c r="V60" i="1"/>
  <c r="Y60" i="1"/>
  <c r="AA60" i="1"/>
  <c r="AH60" i="1"/>
  <c r="AL60" i="1"/>
  <c r="AO60" i="1"/>
  <c r="AR60" i="1"/>
  <c r="AT60" i="1"/>
  <c r="BD60" i="1"/>
  <c r="BK60" i="1"/>
  <c r="BM60" i="1"/>
  <c r="BO60" i="1"/>
  <c r="C61" i="1"/>
  <c r="D61" i="1"/>
  <c r="U61" i="1"/>
  <c r="V61" i="1"/>
  <c r="Y61" i="1"/>
  <c r="AA61" i="1"/>
  <c r="AH61" i="1"/>
  <c r="AL61" i="1"/>
  <c r="AO61" i="1"/>
  <c r="AR61" i="1"/>
  <c r="AT61" i="1"/>
  <c r="BD61" i="1"/>
  <c r="BK61" i="1"/>
  <c r="BM61" i="1"/>
  <c r="BO61" i="1"/>
  <c r="C62" i="1"/>
  <c r="D62" i="1"/>
  <c r="U62" i="1"/>
  <c r="V62" i="1"/>
  <c r="Y62" i="1"/>
  <c r="AA62" i="1"/>
  <c r="AH62" i="1"/>
  <c r="AL62" i="1"/>
  <c r="AO62" i="1"/>
  <c r="AR62" i="1"/>
  <c r="AT62" i="1"/>
  <c r="BD62" i="1"/>
  <c r="BK62" i="1"/>
  <c r="BM62" i="1"/>
  <c r="BO62" i="1"/>
  <c r="C63" i="1"/>
  <c r="D63" i="1"/>
  <c r="U63" i="1"/>
  <c r="V63" i="1"/>
  <c r="Y63" i="1"/>
  <c r="AA63" i="1"/>
  <c r="AH63" i="1"/>
  <c r="AL63" i="1"/>
  <c r="AO63" i="1"/>
  <c r="AR63" i="1"/>
  <c r="AT63" i="1"/>
  <c r="BD63" i="1"/>
  <c r="BK63" i="1"/>
  <c r="BM63" i="1"/>
  <c r="BO63" i="1"/>
  <c r="C64" i="1"/>
  <c r="D64" i="1"/>
  <c r="U64" i="1"/>
  <c r="V64" i="1"/>
  <c r="Y64" i="1"/>
  <c r="AA64" i="1"/>
  <c r="AH64" i="1"/>
  <c r="AL64" i="1"/>
  <c r="AO64" i="1"/>
  <c r="AR64" i="1"/>
  <c r="AT64" i="1"/>
  <c r="BD64" i="1"/>
  <c r="BK64" i="1"/>
  <c r="BM64" i="1"/>
  <c r="BO64" i="1"/>
  <c r="C65" i="1"/>
  <c r="D65" i="1"/>
  <c r="U65" i="1"/>
  <c r="V65" i="1"/>
  <c r="Y65" i="1"/>
  <c r="AA65" i="1"/>
  <c r="AH65" i="1"/>
  <c r="AL65" i="1"/>
  <c r="AO65" i="1"/>
  <c r="AR65" i="1"/>
  <c r="AT65" i="1"/>
  <c r="BD65" i="1"/>
  <c r="BK65" i="1"/>
  <c r="BM65" i="1"/>
  <c r="BO65" i="1"/>
  <c r="C66" i="1"/>
  <c r="D66" i="1"/>
  <c r="U66" i="1"/>
  <c r="V66" i="1"/>
  <c r="Y66" i="1"/>
  <c r="AA66" i="1"/>
  <c r="AH66" i="1"/>
  <c r="AL66" i="1"/>
  <c r="AO66" i="1"/>
  <c r="AR66" i="1"/>
  <c r="AT66" i="1"/>
  <c r="BD66" i="1"/>
  <c r="BK66" i="1"/>
  <c r="BM66" i="1"/>
  <c r="BO66" i="1"/>
  <c r="C67" i="1"/>
  <c r="D67" i="1"/>
  <c r="U67" i="1"/>
  <c r="V67" i="1"/>
  <c r="Y67" i="1"/>
  <c r="AA67" i="1"/>
  <c r="AH67" i="1"/>
  <c r="AL67" i="1"/>
  <c r="AO67" i="1"/>
  <c r="AR67" i="1"/>
  <c r="AT67" i="1"/>
  <c r="BD67" i="1"/>
  <c r="BK67" i="1"/>
  <c r="BM67" i="1"/>
  <c r="BO67" i="1"/>
  <c r="C68" i="1"/>
  <c r="D68" i="1"/>
  <c r="U68" i="1"/>
  <c r="V68" i="1"/>
  <c r="Y68" i="1"/>
  <c r="AA68" i="1"/>
  <c r="AH68" i="1"/>
  <c r="AL68" i="1"/>
  <c r="AO68" i="1"/>
  <c r="AR68" i="1"/>
  <c r="AT68" i="1"/>
  <c r="BD68" i="1"/>
  <c r="BK68" i="1"/>
  <c r="BM68" i="1"/>
  <c r="BO68" i="1"/>
  <c r="C69" i="1"/>
  <c r="D69" i="1"/>
  <c r="U69" i="1"/>
  <c r="V69" i="1"/>
  <c r="Y69" i="1"/>
  <c r="AA69" i="1"/>
  <c r="AH69" i="1"/>
  <c r="AL69" i="1"/>
  <c r="AO69" i="1"/>
  <c r="AR69" i="1"/>
  <c r="AT69" i="1"/>
  <c r="BD69" i="1"/>
  <c r="BK69" i="1"/>
  <c r="BM69" i="1"/>
  <c r="BO69" i="1"/>
  <c r="C70" i="1"/>
  <c r="D70" i="1"/>
  <c r="U70" i="1"/>
  <c r="V70" i="1"/>
  <c r="Y70" i="1"/>
  <c r="AA70" i="1"/>
  <c r="AH70" i="1"/>
  <c r="AL70" i="1"/>
  <c r="AO70" i="1"/>
  <c r="AR70" i="1"/>
  <c r="AT70" i="1"/>
  <c r="BD70" i="1"/>
  <c r="BK70" i="1"/>
  <c r="BM70" i="1"/>
  <c r="BO70" i="1"/>
  <c r="C71" i="1"/>
  <c r="D71" i="1"/>
  <c r="U71" i="1"/>
  <c r="V71" i="1"/>
  <c r="Y71" i="1"/>
  <c r="AA71" i="1"/>
  <c r="AH71" i="1"/>
  <c r="AL71" i="1"/>
  <c r="AO71" i="1"/>
  <c r="AR71" i="1"/>
  <c r="AT71" i="1"/>
  <c r="BD71" i="1"/>
  <c r="BK71" i="1"/>
  <c r="BM71" i="1"/>
  <c r="BO71" i="1"/>
  <c r="C72" i="1"/>
  <c r="D72" i="1"/>
  <c r="U72" i="1"/>
  <c r="V72" i="1"/>
  <c r="Y72" i="1"/>
  <c r="AA72" i="1"/>
  <c r="AH72" i="1"/>
  <c r="AL72" i="1"/>
  <c r="AO72" i="1"/>
  <c r="AR72" i="1"/>
  <c r="AT72" i="1"/>
  <c r="BD72" i="1"/>
  <c r="BK72" i="1"/>
  <c r="BM72" i="1"/>
  <c r="BO72" i="1"/>
  <c r="C73" i="1"/>
  <c r="D73" i="1"/>
  <c r="U73" i="1"/>
  <c r="V73" i="1"/>
  <c r="Y73" i="1"/>
  <c r="AA73" i="1"/>
  <c r="AH73" i="1"/>
  <c r="AL73" i="1"/>
  <c r="AO73" i="1"/>
  <c r="AR73" i="1"/>
  <c r="AT73" i="1"/>
  <c r="BD73" i="1"/>
  <c r="BK73" i="1"/>
  <c r="BM73" i="1"/>
  <c r="BO73" i="1"/>
  <c r="C74" i="1"/>
  <c r="D74" i="1"/>
  <c r="U74" i="1"/>
  <c r="V74" i="1"/>
  <c r="Y74" i="1"/>
  <c r="AA74" i="1"/>
  <c r="AH74" i="1"/>
  <c r="AL74" i="1"/>
  <c r="AO74" i="1"/>
  <c r="AR74" i="1"/>
  <c r="AT74" i="1"/>
  <c r="BD74" i="1"/>
  <c r="BK74" i="1"/>
  <c r="BM74" i="1"/>
  <c r="BO74" i="1"/>
  <c r="C75" i="1"/>
  <c r="D75" i="1"/>
  <c r="U75" i="1"/>
  <c r="V75" i="1"/>
  <c r="Y75" i="1"/>
  <c r="AA75" i="1"/>
  <c r="AH75" i="1"/>
  <c r="AL75" i="1"/>
  <c r="AO75" i="1"/>
  <c r="AR75" i="1"/>
  <c r="AT75" i="1"/>
  <c r="BD75" i="1"/>
  <c r="BK75" i="1"/>
  <c r="BM75" i="1"/>
  <c r="BO75" i="1"/>
  <c r="C76" i="1"/>
  <c r="D76" i="1"/>
  <c r="U76" i="1"/>
  <c r="V76" i="1"/>
  <c r="Y76" i="1"/>
  <c r="AA76" i="1"/>
  <c r="AH76" i="1"/>
  <c r="AL76" i="1"/>
  <c r="AO76" i="1"/>
  <c r="AR76" i="1"/>
  <c r="AT76" i="1"/>
  <c r="BD76" i="1"/>
  <c r="BK76" i="1"/>
  <c r="BM76" i="1"/>
  <c r="BO76" i="1"/>
  <c r="C77" i="1"/>
  <c r="D77" i="1"/>
  <c r="U77" i="1"/>
  <c r="V77" i="1"/>
  <c r="Y77" i="1"/>
  <c r="AA77" i="1"/>
  <c r="AH77" i="1"/>
  <c r="AL77" i="1"/>
  <c r="AO77" i="1"/>
  <c r="AR77" i="1"/>
  <c r="AT77" i="1"/>
  <c r="BD77" i="1"/>
  <c r="BK77" i="1"/>
  <c r="BM77" i="1"/>
  <c r="BO77" i="1"/>
  <c r="C78" i="1"/>
  <c r="D78" i="1"/>
  <c r="U78" i="1"/>
  <c r="V78" i="1"/>
  <c r="Y78" i="1"/>
  <c r="AA78" i="1"/>
  <c r="AH78" i="1"/>
  <c r="AL78" i="1"/>
  <c r="AO78" i="1"/>
  <c r="AR78" i="1"/>
  <c r="AT78" i="1"/>
  <c r="BD78" i="1"/>
  <c r="BK78" i="1"/>
  <c r="BM78" i="1"/>
  <c r="BO78" i="1"/>
  <c r="C79" i="1"/>
  <c r="D79" i="1"/>
  <c r="U79" i="1"/>
  <c r="V79" i="1"/>
  <c r="Y79" i="1"/>
  <c r="AA79" i="1"/>
  <c r="AH79" i="1"/>
  <c r="AL79" i="1"/>
  <c r="AO79" i="1"/>
  <c r="AR79" i="1"/>
  <c r="AT79" i="1"/>
  <c r="BD79" i="1"/>
  <c r="BK79" i="1"/>
  <c r="BM79" i="1"/>
  <c r="BO79" i="1"/>
  <c r="C80" i="1"/>
  <c r="D80" i="1"/>
  <c r="U80" i="1"/>
  <c r="V80" i="1"/>
  <c r="Y80" i="1"/>
  <c r="AA80" i="1"/>
  <c r="AH80" i="1"/>
  <c r="AL80" i="1"/>
  <c r="AO80" i="1"/>
  <c r="AR80" i="1"/>
  <c r="AT80" i="1"/>
  <c r="BD80" i="1"/>
  <c r="BK80" i="1"/>
  <c r="BM80" i="1"/>
  <c r="BO80" i="1"/>
  <c r="C81" i="1"/>
  <c r="D81" i="1"/>
  <c r="U81" i="1"/>
  <c r="V81" i="1"/>
  <c r="Y81" i="1"/>
  <c r="AA81" i="1"/>
  <c r="AH81" i="1"/>
  <c r="AL81" i="1"/>
  <c r="AO81" i="1"/>
  <c r="AR81" i="1"/>
  <c r="AT81" i="1"/>
  <c r="BD81" i="1"/>
  <c r="BK81" i="1"/>
  <c r="BM81" i="1"/>
  <c r="BO81" i="1"/>
  <c r="C82" i="1"/>
  <c r="D82" i="1"/>
  <c r="U82" i="1"/>
  <c r="V82" i="1"/>
  <c r="Y82" i="1"/>
  <c r="AA82" i="1"/>
  <c r="AH82" i="1"/>
  <c r="AL82" i="1"/>
  <c r="AO82" i="1"/>
  <c r="AR82" i="1"/>
  <c r="AT82" i="1"/>
  <c r="BD82" i="1"/>
  <c r="BK82" i="1"/>
  <c r="BM82" i="1"/>
  <c r="BO82" i="1"/>
  <c r="C83" i="1"/>
  <c r="D83" i="1"/>
  <c r="U83" i="1"/>
  <c r="V83" i="1"/>
  <c r="Y83" i="1"/>
  <c r="AA83" i="1"/>
  <c r="AH83" i="1"/>
  <c r="AL83" i="1"/>
  <c r="AO83" i="1"/>
  <c r="AR83" i="1"/>
  <c r="AT83" i="1"/>
  <c r="BD83" i="1"/>
  <c r="BK83" i="1"/>
  <c r="BM83" i="1"/>
  <c r="BO83" i="1"/>
  <c r="C84" i="1"/>
  <c r="D84" i="1"/>
  <c r="U84" i="1"/>
  <c r="V84" i="1"/>
  <c r="Y84" i="1"/>
  <c r="AA84" i="1"/>
  <c r="AH84" i="1"/>
  <c r="AL84" i="1"/>
  <c r="AO84" i="1"/>
  <c r="AR84" i="1"/>
  <c r="AT84" i="1"/>
  <c r="BD84" i="1"/>
  <c r="BK84" i="1"/>
  <c r="BM84" i="1"/>
  <c r="BO84" i="1"/>
  <c r="C85" i="1"/>
  <c r="D85" i="1"/>
  <c r="U85" i="1"/>
  <c r="V85" i="1"/>
  <c r="Y85" i="1"/>
  <c r="AA85" i="1"/>
  <c r="AH85" i="1"/>
  <c r="AL85" i="1"/>
  <c r="AO85" i="1"/>
  <c r="AR85" i="1"/>
  <c r="AT85" i="1"/>
  <c r="BD85" i="1"/>
  <c r="BK85" i="1"/>
  <c r="BM85" i="1"/>
  <c r="BO85" i="1"/>
  <c r="C86" i="1"/>
  <c r="D86" i="1"/>
  <c r="U86" i="1"/>
  <c r="V86" i="1"/>
  <c r="Y86" i="1"/>
  <c r="AA86" i="1"/>
  <c r="AH86" i="1"/>
  <c r="AL86" i="1"/>
  <c r="AO86" i="1"/>
  <c r="AR86" i="1"/>
  <c r="AT86" i="1"/>
  <c r="BD86" i="1"/>
  <c r="BK86" i="1"/>
  <c r="BM86" i="1"/>
  <c r="BO86" i="1"/>
  <c r="C87" i="1"/>
  <c r="D87" i="1"/>
  <c r="U87" i="1"/>
  <c r="V87" i="1"/>
  <c r="Y87" i="1"/>
  <c r="AA87" i="1"/>
  <c r="AH87" i="1"/>
  <c r="AL87" i="1"/>
  <c r="AO87" i="1"/>
  <c r="AR87" i="1"/>
  <c r="AT87" i="1"/>
  <c r="BD87" i="1"/>
  <c r="BK87" i="1"/>
  <c r="BM87" i="1"/>
  <c r="BO87" i="1"/>
  <c r="C88" i="1"/>
  <c r="D88" i="1"/>
  <c r="U88" i="1"/>
  <c r="V88" i="1"/>
  <c r="Y88" i="1"/>
  <c r="AA88" i="1"/>
  <c r="AH88" i="1"/>
  <c r="AL88" i="1"/>
  <c r="AO88" i="1"/>
  <c r="AR88" i="1"/>
  <c r="AT88" i="1"/>
  <c r="BD88" i="1"/>
  <c r="BK88" i="1"/>
  <c r="BM88" i="1"/>
  <c r="BO88" i="1"/>
  <c r="C89" i="1"/>
  <c r="D89" i="1"/>
  <c r="U89" i="1"/>
  <c r="V89" i="1"/>
  <c r="Y89" i="1"/>
  <c r="AA89" i="1"/>
  <c r="AH89" i="1"/>
  <c r="AL89" i="1"/>
  <c r="AO89" i="1"/>
  <c r="AR89" i="1"/>
  <c r="AT89" i="1"/>
  <c r="BD89" i="1"/>
  <c r="BK89" i="1"/>
  <c r="BM89" i="1"/>
  <c r="BO89" i="1"/>
  <c r="C90" i="1"/>
  <c r="D90" i="1"/>
  <c r="U90" i="1"/>
  <c r="V90" i="1"/>
  <c r="Y90" i="1"/>
  <c r="AA90" i="1"/>
  <c r="AH90" i="1"/>
  <c r="AL90" i="1"/>
  <c r="AO90" i="1"/>
  <c r="AR90" i="1"/>
  <c r="AT90" i="1"/>
  <c r="BD90" i="1"/>
  <c r="BK90" i="1"/>
  <c r="BM90" i="1"/>
  <c r="BO90" i="1"/>
  <c r="C91" i="1"/>
  <c r="D91" i="1"/>
  <c r="U91" i="1"/>
  <c r="V91" i="1"/>
  <c r="Y91" i="1"/>
  <c r="AA91" i="1"/>
  <c r="AH91" i="1"/>
  <c r="AL91" i="1"/>
  <c r="AO91" i="1"/>
  <c r="AR91" i="1"/>
  <c r="AT91" i="1"/>
  <c r="BD91" i="1"/>
  <c r="BK91" i="1"/>
  <c r="BM91" i="1"/>
  <c r="BO91" i="1"/>
  <c r="C92" i="1"/>
  <c r="D92" i="1"/>
  <c r="U92" i="1"/>
  <c r="V92" i="1"/>
  <c r="Y92" i="1"/>
  <c r="AA92" i="1"/>
  <c r="AH92" i="1"/>
  <c r="AL92" i="1"/>
  <c r="AO92" i="1"/>
  <c r="AR92" i="1"/>
  <c r="AT92" i="1"/>
  <c r="BD92" i="1"/>
  <c r="BK92" i="1"/>
  <c r="BM92" i="1"/>
  <c r="BO92" i="1"/>
  <c r="C93" i="1"/>
  <c r="D93" i="1"/>
  <c r="U93" i="1"/>
  <c r="V93" i="1"/>
  <c r="Y93" i="1"/>
  <c r="AA93" i="1"/>
  <c r="AH93" i="1"/>
  <c r="AL93" i="1"/>
  <c r="AO93" i="1"/>
  <c r="AR93" i="1"/>
  <c r="AT93" i="1"/>
  <c r="BD93" i="1"/>
  <c r="BK93" i="1"/>
  <c r="BM93" i="1"/>
  <c r="BO93" i="1"/>
  <c r="C94" i="1"/>
  <c r="D94" i="1"/>
  <c r="U94" i="1"/>
  <c r="V94" i="1"/>
  <c r="Y94" i="1"/>
  <c r="AA94" i="1"/>
  <c r="AH94" i="1"/>
  <c r="AL94" i="1"/>
  <c r="AO94" i="1"/>
  <c r="AR94" i="1"/>
  <c r="AT94" i="1"/>
  <c r="BD94" i="1"/>
  <c r="BK94" i="1"/>
  <c r="BM94" i="1"/>
  <c r="BO94" i="1"/>
  <c r="C95" i="1"/>
  <c r="D95" i="1"/>
  <c r="U95" i="1"/>
  <c r="V95" i="1"/>
  <c r="Y95" i="1"/>
  <c r="AA95" i="1"/>
  <c r="AH95" i="1"/>
  <c r="AL95" i="1"/>
  <c r="AO95" i="1"/>
  <c r="AR95" i="1"/>
  <c r="AT95" i="1"/>
  <c r="BD95" i="1"/>
  <c r="BK95" i="1"/>
  <c r="BM95" i="1"/>
  <c r="BO95" i="1"/>
  <c r="C96" i="1"/>
  <c r="D96" i="1"/>
  <c r="U96" i="1"/>
  <c r="V96" i="1"/>
  <c r="Y96" i="1"/>
  <c r="AA96" i="1"/>
  <c r="AH96" i="1"/>
  <c r="AL96" i="1"/>
  <c r="AO96" i="1"/>
  <c r="AR96" i="1"/>
  <c r="AT96" i="1"/>
  <c r="BD96" i="1"/>
  <c r="BK96" i="1"/>
  <c r="BM96" i="1"/>
  <c r="BO96" i="1"/>
  <c r="C97" i="1"/>
  <c r="D97" i="1"/>
  <c r="U97" i="1"/>
  <c r="V97" i="1"/>
  <c r="Y97" i="1"/>
  <c r="AA97" i="1"/>
  <c r="AH97" i="1"/>
  <c r="AL97" i="1"/>
  <c r="AO97" i="1"/>
  <c r="AR97" i="1"/>
  <c r="AT97" i="1"/>
  <c r="BD97" i="1"/>
  <c r="BK97" i="1"/>
  <c r="BM97" i="1"/>
  <c r="BO97" i="1"/>
  <c r="C98" i="1"/>
  <c r="D98" i="1"/>
  <c r="U98" i="1"/>
  <c r="V98" i="1"/>
  <c r="Y98" i="1"/>
  <c r="AA98" i="1"/>
  <c r="AH98" i="1"/>
  <c r="AL98" i="1"/>
  <c r="AO98" i="1"/>
  <c r="AR98" i="1"/>
  <c r="AT98" i="1"/>
  <c r="BD98" i="1"/>
  <c r="BK98" i="1"/>
  <c r="BM98" i="1"/>
  <c r="BO98" i="1"/>
  <c r="C99" i="1"/>
  <c r="D99" i="1"/>
  <c r="U99" i="1"/>
  <c r="V99" i="1"/>
  <c r="Y99" i="1"/>
  <c r="AA99" i="1"/>
  <c r="AH99" i="1"/>
  <c r="AL99" i="1"/>
  <c r="AO99" i="1"/>
  <c r="AR99" i="1"/>
  <c r="AT99" i="1"/>
  <c r="BD99" i="1"/>
  <c r="BK99" i="1"/>
  <c r="BM99" i="1"/>
  <c r="BO99" i="1"/>
  <c r="C100" i="1"/>
  <c r="D100" i="1"/>
  <c r="U100" i="1"/>
  <c r="V100" i="1"/>
  <c r="Y100" i="1"/>
  <c r="AA100" i="1"/>
  <c r="AH100" i="1"/>
  <c r="AL100" i="1"/>
  <c r="AO100" i="1"/>
  <c r="AR100" i="1"/>
  <c r="AT100" i="1"/>
  <c r="BD100" i="1"/>
  <c r="BK100" i="1"/>
  <c r="BM100" i="1"/>
  <c r="BO100" i="1"/>
  <c r="C101" i="1"/>
  <c r="D101" i="1"/>
  <c r="U101" i="1"/>
  <c r="V101" i="1"/>
  <c r="Y101" i="1"/>
  <c r="AA101" i="1"/>
  <c r="AH101" i="1"/>
  <c r="AL101" i="1"/>
  <c r="AO101" i="1"/>
  <c r="AR101" i="1"/>
  <c r="AT101" i="1"/>
  <c r="BD101" i="1"/>
  <c r="BK101" i="1"/>
  <c r="BM101" i="1"/>
  <c r="BO101" i="1"/>
  <c r="C102" i="1"/>
  <c r="D102" i="1"/>
  <c r="U102" i="1"/>
  <c r="V102" i="1"/>
  <c r="Y102" i="1"/>
  <c r="AA102" i="1"/>
  <c r="AH102" i="1"/>
  <c r="AL102" i="1"/>
  <c r="AO102" i="1"/>
  <c r="AR102" i="1"/>
  <c r="AT102" i="1"/>
  <c r="BD102" i="1"/>
  <c r="BK102" i="1"/>
  <c r="BM102" i="1"/>
  <c r="BO102" i="1"/>
  <c r="C103" i="1"/>
  <c r="D103" i="1"/>
  <c r="U103" i="1"/>
  <c r="V103" i="1"/>
  <c r="Y103" i="1"/>
  <c r="AA103" i="1"/>
  <c r="AH103" i="1"/>
  <c r="AL103" i="1"/>
  <c r="AO103" i="1"/>
  <c r="AR103" i="1"/>
  <c r="AT103" i="1"/>
  <c r="BD103" i="1"/>
  <c r="BK103" i="1"/>
  <c r="BM103" i="1"/>
  <c r="BO103" i="1"/>
  <c r="C104" i="1"/>
  <c r="D104" i="1"/>
  <c r="U104" i="1"/>
  <c r="V104" i="1"/>
  <c r="Y104" i="1"/>
  <c r="AA104" i="1"/>
  <c r="AH104" i="1"/>
  <c r="AL104" i="1"/>
  <c r="AO104" i="1"/>
  <c r="AR104" i="1"/>
  <c r="AT104" i="1"/>
  <c r="BD104" i="1"/>
  <c r="BK104" i="1"/>
  <c r="BM104" i="1"/>
  <c r="BO104" i="1"/>
  <c r="C105" i="1"/>
  <c r="D105" i="1"/>
  <c r="U105" i="1"/>
  <c r="V105" i="1"/>
  <c r="Y105" i="1"/>
  <c r="AA105" i="1"/>
  <c r="AH105" i="1"/>
  <c r="AL105" i="1"/>
  <c r="AO105" i="1"/>
  <c r="AR105" i="1"/>
  <c r="AT105" i="1"/>
  <c r="BD105" i="1"/>
  <c r="BK105" i="1"/>
  <c r="BM105" i="1"/>
  <c r="BO105" i="1"/>
  <c r="C106" i="1"/>
  <c r="D106" i="1"/>
  <c r="U106" i="1"/>
  <c r="V106" i="1"/>
  <c r="Y106" i="1"/>
  <c r="AA106" i="1"/>
  <c r="AH106" i="1"/>
  <c r="AL106" i="1"/>
  <c r="AO106" i="1"/>
  <c r="AR106" i="1"/>
  <c r="AT106" i="1"/>
  <c r="BD106" i="1"/>
  <c r="BK106" i="1"/>
  <c r="BM106" i="1"/>
  <c r="BO106" i="1"/>
  <c r="C107" i="1"/>
  <c r="D107" i="1"/>
  <c r="U107" i="1"/>
  <c r="V107" i="1"/>
  <c r="Y107" i="1"/>
  <c r="AA107" i="1"/>
  <c r="AH107" i="1"/>
  <c r="AL107" i="1"/>
  <c r="AO107" i="1"/>
  <c r="AR107" i="1"/>
  <c r="AT107" i="1"/>
  <c r="BD107" i="1"/>
  <c r="BK107" i="1"/>
  <c r="BM107" i="1"/>
  <c r="BO107" i="1"/>
  <c r="C108" i="1"/>
  <c r="D108" i="1"/>
  <c r="U108" i="1"/>
  <c r="V108" i="1"/>
  <c r="Y108" i="1"/>
  <c r="AA108" i="1"/>
  <c r="AH108" i="1"/>
  <c r="AL108" i="1"/>
  <c r="AO108" i="1"/>
  <c r="AR108" i="1"/>
  <c r="AT108" i="1"/>
  <c r="BD108" i="1"/>
  <c r="BK108" i="1"/>
  <c r="BM108" i="1"/>
  <c r="BO108" i="1"/>
  <c r="C109" i="1"/>
  <c r="D109" i="1"/>
  <c r="U109" i="1"/>
  <c r="V109" i="1"/>
  <c r="Y109" i="1"/>
  <c r="AA109" i="1"/>
  <c r="AH109" i="1"/>
  <c r="AL109" i="1"/>
  <c r="AO109" i="1"/>
  <c r="AR109" i="1"/>
  <c r="AT109" i="1"/>
  <c r="BD109" i="1"/>
  <c r="BK109" i="1"/>
  <c r="BM109" i="1"/>
  <c r="BO109" i="1"/>
  <c r="C110" i="1"/>
  <c r="D110" i="1"/>
  <c r="U110" i="1"/>
  <c r="V110" i="1"/>
  <c r="Y110" i="1"/>
  <c r="AA110" i="1"/>
  <c r="AH110" i="1"/>
  <c r="AL110" i="1"/>
  <c r="AO110" i="1"/>
  <c r="AR110" i="1"/>
  <c r="AT110" i="1"/>
  <c r="BD110" i="1"/>
  <c r="BK110" i="1"/>
  <c r="BM110" i="1"/>
  <c r="BO110" i="1"/>
  <c r="C111" i="1"/>
  <c r="D111" i="1"/>
  <c r="U111" i="1"/>
  <c r="V111" i="1"/>
  <c r="Y111" i="1"/>
  <c r="AA111" i="1"/>
  <c r="AH111" i="1"/>
  <c r="AL111" i="1"/>
  <c r="AO111" i="1"/>
  <c r="AR111" i="1"/>
  <c r="AT111" i="1"/>
  <c r="BD111" i="1"/>
  <c r="BK111" i="1"/>
  <c r="BM111" i="1"/>
  <c r="BO111" i="1"/>
  <c r="C112" i="1"/>
  <c r="D112" i="1"/>
  <c r="U112" i="1"/>
  <c r="V112" i="1"/>
  <c r="Y112" i="1"/>
  <c r="AA112" i="1"/>
  <c r="AH112" i="1"/>
  <c r="AL112" i="1"/>
  <c r="AO112" i="1"/>
  <c r="AR112" i="1"/>
  <c r="AT112" i="1"/>
  <c r="BD112" i="1"/>
  <c r="BK112" i="1"/>
  <c r="BM112" i="1"/>
  <c r="BO112" i="1"/>
  <c r="C113" i="1"/>
  <c r="D113" i="1"/>
  <c r="U113" i="1"/>
  <c r="V113" i="1"/>
  <c r="Y113" i="1"/>
  <c r="AA113" i="1"/>
  <c r="AH113" i="1"/>
  <c r="AL113" i="1"/>
  <c r="AO113" i="1"/>
  <c r="AR113" i="1"/>
  <c r="AT113" i="1"/>
  <c r="BD113" i="1"/>
  <c r="BK113" i="1"/>
  <c r="BM113" i="1"/>
  <c r="BO113" i="1"/>
  <c r="C114" i="1"/>
  <c r="D114" i="1"/>
  <c r="U114" i="1"/>
  <c r="V114" i="1"/>
  <c r="Y114" i="1"/>
  <c r="AA114" i="1"/>
  <c r="AH114" i="1"/>
  <c r="AL114" i="1"/>
  <c r="AO114" i="1"/>
  <c r="AR114" i="1"/>
  <c r="AT114" i="1"/>
  <c r="BD114" i="1"/>
  <c r="BK114" i="1"/>
  <c r="BM114" i="1"/>
  <c r="BO114" i="1"/>
  <c r="C115" i="1"/>
  <c r="D115" i="1"/>
  <c r="U115" i="1"/>
  <c r="V115" i="1"/>
  <c r="Y115" i="1"/>
  <c r="AA115" i="1"/>
  <c r="AH115" i="1"/>
  <c r="AL115" i="1"/>
  <c r="AO115" i="1"/>
  <c r="AR115" i="1"/>
  <c r="AT115" i="1"/>
  <c r="BD115" i="1"/>
  <c r="BK115" i="1"/>
  <c r="BM115" i="1"/>
  <c r="BO115" i="1"/>
  <c r="C116" i="1"/>
  <c r="D116" i="1"/>
  <c r="U116" i="1"/>
  <c r="V116" i="1"/>
  <c r="Y116" i="1"/>
  <c r="AA116" i="1"/>
  <c r="AH116" i="1"/>
  <c r="AL116" i="1"/>
  <c r="AO116" i="1"/>
  <c r="AR116" i="1"/>
  <c r="AT116" i="1"/>
  <c r="BD116" i="1"/>
  <c r="BK116" i="1"/>
  <c r="BM116" i="1"/>
  <c r="BO116" i="1"/>
  <c r="C117" i="1"/>
  <c r="D117" i="1"/>
  <c r="U117" i="1"/>
  <c r="V117" i="1"/>
  <c r="Y117" i="1"/>
  <c r="AA117" i="1"/>
  <c r="AH117" i="1"/>
  <c r="AL117" i="1"/>
  <c r="AO117" i="1"/>
  <c r="AR117" i="1"/>
  <c r="AT117" i="1"/>
  <c r="BD117" i="1"/>
  <c r="BK117" i="1"/>
  <c r="BM117" i="1"/>
  <c r="BO117" i="1"/>
  <c r="C118" i="1"/>
  <c r="D118" i="1"/>
  <c r="U118" i="1"/>
  <c r="V118" i="1"/>
  <c r="Y118" i="1"/>
  <c r="AA118" i="1"/>
  <c r="AH118" i="1"/>
  <c r="AL118" i="1"/>
  <c r="AO118" i="1"/>
  <c r="AR118" i="1"/>
  <c r="AT118" i="1"/>
  <c r="BD118" i="1"/>
  <c r="BK118" i="1"/>
  <c r="BM118" i="1"/>
  <c r="BO118" i="1"/>
  <c r="C119" i="1"/>
  <c r="D119" i="1"/>
  <c r="U119" i="1"/>
  <c r="V119" i="1"/>
  <c r="Y119" i="1"/>
  <c r="AA119" i="1"/>
  <c r="AH119" i="1"/>
  <c r="AL119" i="1"/>
  <c r="AO119" i="1"/>
  <c r="AR119" i="1"/>
  <c r="AT119" i="1"/>
  <c r="BD119" i="1"/>
  <c r="BK119" i="1"/>
  <c r="BM119" i="1"/>
  <c r="BO119" i="1"/>
  <c r="C120" i="1"/>
  <c r="D120" i="1"/>
  <c r="U120" i="1"/>
  <c r="V120" i="1"/>
  <c r="Y120" i="1"/>
  <c r="AA120" i="1"/>
  <c r="AH120" i="1"/>
  <c r="AL120" i="1"/>
  <c r="AO120" i="1"/>
  <c r="AR120" i="1"/>
  <c r="AT120" i="1"/>
  <c r="BD120" i="1"/>
  <c r="BK120" i="1"/>
  <c r="BM120" i="1"/>
  <c r="BO120" i="1"/>
  <c r="C121" i="1"/>
  <c r="D121" i="1"/>
  <c r="U121" i="1"/>
  <c r="V121" i="1"/>
  <c r="Y121" i="1"/>
  <c r="AA121" i="1"/>
  <c r="AH121" i="1"/>
  <c r="AL121" i="1"/>
  <c r="AO121" i="1"/>
  <c r="AR121" i="1"/>
  <c r="AT121" i="1"/>
  <c r="BD121" i="1"/>
  <c r="BK121" i="1"/>
  <c r="BM121" i="1"/>
  <c r="BO121" i="1"/>
  <c r="C122" i="1"/>
  <c r="D122" i="1"/>
  <c r="U122" i="1"/>
  <c r="V122" i="1"/>
  <c r="Y122" i="1"/>
  <c r="AA122" i="1"/>
  <c r="AH122" i="1"/>
  <c r="AL122" i="1"/>
  <c r="AO122" i="1"/>
  <c r="AR122" i="1"/>
  <c r="AT122" i="1"/>
  <c r="BD122" i="1"/>
  <c r="BK122" i="1"/>
  <c r="BM122" i="1"/>
  <c r="BO122" i="1"/>
  <c r="C123" i="1"/>
  <c r="D123" i="1"/>
  <c r="U123" i="1"/>
  <c r="V123" i="1"/>
  <c r="Y123" i="1"/>
  <c r="AA123" i="1"/>
  <c r="AH123" i="1"/>
  <c r="AL123" i="1"/>
  <c r="AO123" i="1"/>
  <c r="AR123" i="1"/>
  <c r="AT123" i="1"/>
  <c r="BD123" i="1"/>
  <c r="BK123" i="1"/>
  <c r="BM123" i="1"/>
  <c r="BO123" i="1"/>
  <c r="C124" i="1"/>
  <c r="D124" i="1"/>
  <c r="U124" i="1"/>
  <c r="V124" i="1"/>
  <c r="Y124" i="1"/>
  <c r="AA124" i="1"/>
  <c r="AH124" i="1"/>
  <c r="AL124" i="1"/>
  <c r="AO124" i="1"/>
  <c r="AR124" i="1"/>
  <c r="AT124" i="1"/>
  <c r="BD124" i="1"/>
  <c r="BK124" i="1"/>
  <c r="BM124" i="1"/>
  <c r="BO124" i="1"/>
  <c r="C125" i="1"/>
  <c r="D125" i="1"/>
  <c r="U125" i="1"/>
  <c r="V125" i="1"/>
  <c r="Y125" i="1"/>
  <c r="AA125" i="1"/>
  <c r="AH125" i="1"/>
  <c r="AL125" i="1"/>
  <c r="AO125" i="1"/>
  <c r="AR125" i="1"/>
  <c r="AT125" i="1"/>
  <c r="BD125" i="1"/>
  <c r="BK125" i="1"/>
  <c r="BM125" i="1"/>
  <c r="BO125" i="1"/>
  <c r="C126" i="1"/>
  <c r="D126" i="1"/>
  <c r="U126" i="1"/>
  <c r="V126" i="1"/>
  <c r="Y126" i="1"/>
  <c r="AA126" i="1"/>
  <c r="AH126" i="1"/>
  <c r="AL126" i="1"/>
  <c r="AO126" i="1"/>
  <c r="AR126" i="1"/>
  <c r="AT126" i="1"/>
  <c r="BD126" i="1"/>
  <c r="BK126" i="1"/>
  <c r="BM126" i="1"/>
  <c r="BO126" i="1"/>
  <c r="C127" i="1"/>
  <c r="D127" i="1"/>
  <c r="U127" i="1"/>
  <c r="V127" i="1"/>
  <c r="Y127" i="1"/>
  <c r="AA127" i="1"/>
  <c r="AH127" i="1"/>
  <c r="AL127" i="1"/>
  <c r="AO127" i="1"/>
  <c r="AR127" i="1"/>
  <c r="AT127" i="1"/>
  <c r="BD127" i="1"/>
  <c r="BK127" i="1"/>
  <c r="BM127" i="1"/>
  <c r="BO127" i="1"/>
  <c r="C128" i="1"/>
  <c r="D128" i="1"/>
  <c r="U128" i="1"/>
  <c r="V128" i="1"/>
  <c r="Y128" i="1"/>
  <c r="AA128" i="1"/>
  <c r="AH128" i="1"/>
  <c r="AL128" i="1"/>
  <c r="AO128" i="1"/>
  <c r="AR128" i="1"/>
  <c r="AT128" i="1"/>
  <c r="BD128" i="1"/>
  <c r="BK128" i="1"/>
  <c r="BM128" i="1"/>
  <c r="BO128" i="1"/>
  <c r="C129" i="1"/>
  <c r="D129" i="1"/>
  <c r="U129" i="1"/>
  <c r="V129" i="1"/>
  <c r="Y129" i="1"/>
  <c r="AA129" i="1"/>
  <c r="AH129" i="1"/>
  <c r="AL129" i="1"/>
  <c r="AO129" i="1"/>
  <c r="AR129" i="1"/>
  <c r="AT129" i="1"/>
  <c r="BD129" i="1"/>
  <c r="BK129" i="1"/>
  <c r="BM129" i="1"/>
  <c r="BO129" i="1"/>
  <c r="C130" i="1"/>
  <c r="D130" i="1"/>
  <c r="U130" i="1"/>
  <c r="V130" i="1"/>
  <c r="Y130" i="1"/>
  <c r="AA130" i="1"/>
  <c r="AH130" i="1"/>
  <c r="AL130" i="1"/>
  <c r="AO130" i="1"/>
  <c r="AR130" i="1"/>
  <c r="AT130" i="1"/>
  <c r="BD130" i="1"/>
  <c r="BK130" i="1"/>
  <c r="BM130" i="1"/>
  <c r="BO130" i="1"/>
  <c r="C131" i="1"/>
  <c r="D131" i="1"/>
  <c r="U131" i="1"/>
  <c r="V131" i="1"/>
  <c r="Y131" i="1"/>
  <c r="AA131" i="1"/>
  <c r="AH131" i="1"/>
  <c r="AL131" i="1"/>
  <c r="AO131" i="1"/>
  <c r="AR131" i="1"/>
  <c r="AT131" i="1"/>
  <c r="BD131" i="1"/>
  <c r="BK131" i="1"/>
  <c r="BM131" i="1"/>
  <c r="BO131" i="1"/>
  <c r="C132" i="1"/>
  <c r="D132" i="1"/>
  <c r="U132" i="1"/>
  <c r="V132" i="1"/>
  <c r="Y132" i="1"/>
  <c r="AA132" i="1"/>
  <c r="AH132" i="1"/>
  <c r="AL132" i="1"/>
  <c r="AO132" i="1"/>
  <c r="AR132" i="1"/>
  <c r="AT132" i="1"/>
  <c r="BD132" i="1"/>
  <c r="BK132" i="1"/>
  <c r="BM132" i="1"/>
  <c r="BO132" i="1"/>
  <c r="C133" i="1"/>
  <c r="D133" i="1"/>
  <c r="U133" i="1"/>
  <c r="V133" i="1"/>
  <c r="Y133" i="1"/>
  <c r="AA133" i="1"/>
  <c r="AH133" i="1"/>
  <c r="AL133" i="1"/>
  <c r="AO133" i="1"/>
  <c r="AR133" i="1"/>
  <c r="AT133" i="1"/>
  <c r="BD133" i="1"/>
  <c r="BK133" i="1"/>
  <c r="BM133" i="1"/>
  <c r="BO133" i="1"/>
  <c r="C134" i="1"/>
  <c r="D134" i="1"/>
  <c r="U134" i="1"/>
  <c r="V134" i="1"/>
  <c r="Y134" i="1"/>
  <c r="AA134" i="1"/>
  <c r="AH134" i="1"/>
  <c r="AL134" i="1"/>
  <c r="AO134" i="1"/>
  <c r="AR134" i="1"/>
  <c r="AT134" i="1"/>
  <c r="BD134" i="1"/>
  <c r="BK134" i="1"/>
  <c r="BM134" i="1"/>
  <c r="BO134" i="1"/>
  <c r="C135" i="1"/>
  <c r="D135" i="1"/>
  <c r="U135" i="1"/>
  <c r="V135" i="1"/>
  <c r="Y135" i="1"/>
  <c r="AA135" i="1"/>
  <c r="AH135" i="1"/>
  <c r="AL135" i="1"/>
  <c r="AO135" i="1"/>
  <c r="AR135" i="1"/>
  <c r="AT135" i="1"/>
  <c r="BD135" i="1"/>
  <c r="BK135" i="1"/>
  <c r="BM135" i="1"/>
  <c r="BO135" i="1"/>
  <c r="C136" i="1"/>
  <c r="D136" i="1"/>
  <c r="U136" i="1"/>
  <c r="V136" i="1"/>
  <c r="Y136" i="1"/>
  <c r="AA136" i="1"/>
  <c r="AH136" i="1"/>
  <c r="AL136" i="1"/>
  <c r="AO136" i="1"/>
  <c r="AR136" i="1"/>
  <c r="AT136" i="1"/>
  <c r="BD136" i="1"/>
  <c r="BK136" i="1"/>
  <c r="BM136" i="1"/>
  <c r="BO136" i="1"/>
  <c r="C137" i="1"/>
  <c r="D137" i="1"/>
  <c r="U137" i="1"/>
  <c r="V137" i="1"/>
  <c r="Y137" i="1"/>
  <c r="AA137" i="1"/>
  <c r="AH137" i="1"/>
  <c r="AL137" i="1"/>
  <c r="AO137" i="1"/>
  <c r="AR137" i="1"/>
  <c r="AT137" i="1"/>
  <c r="BD137" i="1"/>
  <c r="BK137" i="1"/>
  <c r="BM137" i="1"/>
  <c r="BO137" i="1"/>
  <c r="C138" i="1"/>
  <c r="D138" i="1"/>
  <c r="U138" i="1"/>
  <c r="V138" i="1"/>
  <c r="Y138" i="1"/>
  <c r="AA138" i="1"/>
  <c r="AH138" i="1"/>
  <c r="AL138" i="1"/>
  <c r="AO138" i="1"/>
  <c r="AR138" i="1"/>
  <c r="AT138" i="1"/>
  <c r="BD138" i="1"/>
  <c r="BK138" i="1"/>
  <c r="BM138" i="1"/>
  <c r="BO138" i="1"/>
  <c r="C139" i="1"/>
  <c r="D139" i="1"/>
  <c r="U139" i="1"/>
  <c r="V139" i="1"/>
  <c r="Y139" i="1"/>
  <c r="AA139" i="1"/>
  <c r="AH139" i="1"/>
  <c r="AL139" i="1"/>
  <c r="AO139" i="1"/>
  <c r="AR139" i="1"/>
  <c r="AT139" i="1"/>
  <c r="BD139" i="1"/>
  <c r="BK139" i="1"/>
  <c r="BM139" i="1"/>
  <c r="BO139" i="1"/>
  <c r="C140" i="1"/>
  <c r="D140" i="1"/>
  <c r="U140" i="1"/>
  <c r="V140" i="1"/>
  <c r="Y140" i="1"/>
  <c r="AA140" i="1"/>
  <c r="AH140" i="1"/>
  <c r="AL140" i="1"/>
  <c r="AO140" i="1"/>
  <c r="AR140" i="1"/>
  <c r="AT140" i="1"/>
  <c r="BD140" i="1"/>
  <c r="BK140" i="1"/>
  <c r="BM140" i="1"/>
  <c r="BO140" i="1"/>
  <c r="C141" i="1"/>
  <c r="D141" i="1"/>
  <c r="U141" i="1"/>
  <c r="V141" i="1"/>
  <c r="Y141" i="1"/>
  <c r="AA141" i="1"/>
  <c r="AH141" i="1"/>
  <c r="AL141" i="1"/>
  <c r="AO141" i="1"/>
  <c r="AR141" i="1"/>
  <c r="AT141" i="1"/>
  <c r="BD141" i="1"/>
  <c r="BK141" i="1"/>
  <c r="BM141" i="1"/>
  <c r="BO141" i="1"/>
  <c r="C142" i="1"/>
  <c r="D142" i="1"/>
  <c r="U142" i="1"/>
  <c r="V142" i="1"/>
  <c r="Y142" i="1"/>
  <c r="AA142" i="1"/>
  <c r="AH142" i="1"/>
  <c r="AL142" i="1"/>
  <c r="AO142" i="1"/>
  <c r="AR142" i="1"/>
  <c r="AT142" i="1"/>
  <c r="BD142" i="1"/>
  <c r="BK142" i="1"/>
  <c r="BM142" i="1"/>
  <c r="BO142" i="1"/>
  <c r="C143" i="1"/>
  <c r="D143" i="1"/>
  <c r="U143" i="1"/>
  <c r="V143" i="1"/>
  <c r="Y143" i="1"/>
  <c r="AA143" i="1"/>
  <c r="AH143" i="1"/>
  <c r="AL143" i="1"/>
  <c r="AO143" i="1"/>
  <c r="AR143" i="1"/>
  <c r="AT143" i="1"/>
  <c r="BD143" i="1"/>
  <c r="BK143" i="1"/>
  <c r="BM143" i="1"/>
  <c r="BO143" i="1"/>
  <c r="C144" i="1"/>
  <c r="D144" i="1"/>
  <c r="U144" i="1"/>
  <c r="V144" i="1"/>
  <c r="Y144" i="1"/>
  <c r="AA144" i="1"/>
  <c r="AH144" i="1"/>
  <c r="AL144" i="1"/>
  <c r="AO144" i="1"/>
  <c r="AR144" i="1"/>
  <c r="AT144" i="1"/>
  <c r="BD144" i="1"/>
  <c r="BK144" i="1"/>
  <c r="BM144" i="1"/>
  <c r="BO144" i="1"/>
  <c r="C145" i="1"/>
  <c r="D145" i="1"/>
  <c r="U145" i="1"/>
  <c r="V145" i="1"/>
  <c r="Y145" i="1"/>
  <c r="AA145" i="1"/>
  <c r="AH145" i="1"/>
  <c r="AL145" i="1"/>
  <c r="AO145" i="1"/>
  <c r="AR145" i="1"/>
  <c r="AT145" i="1"/>
  <c r="BD145" i="1"/>
  <c r="BK145" i="1"/>
  <c r="BM145" i="1"/>
  <c r="BO145" i="1"/>
  <c r="C146" i="1"/>
  <c r="D146" i="1"/>
  <c r="U146" i="1"/>
  <c r="V146" i="1"/>
  <c r="Y146" i="1"/>
  <c r="AA146" i="1"/>
  <c r="AH146" i="1"/>
  <c r="AL146" i="1"/>
  <c r="AO146" i="1"/>
  <c r="AR146" i="1"/>
  <c r="AT146" i="1"/>
  <c r="BD146" i="1"/>
  <c r="BK146" i="1"/>
  <c r="BM146" i="1"/>
  <c r="BO146" i="1"/>
  <c r="C147" i="1"/>
  <c r="D147" i="1"/>
  <c r="U147" i="1"/>
  <c r="V147" i="1"/>
  <c r="Y147" i="1"/>
  <c r="AA147" i="1"/>
  <c r="AH147" i="1"/>
  <c r="AL147" i="1"/>
  <c r="AO147" i="1"/>
  <c r="AR147" i="1"/>
  <c r="AT147" i="1"/>
  <c r="BD147" i="1"/>
  <c r="BK147" i="1"/>
  <c r="BM147" i="1"/>
  <c r="BO147" i="1"/>
  <c r="C148" i="1"/>
  <c r="D148" i="1"/>
  <c r="U148" i="1"/>
  <c r="V148" i="1"/>
  <c r="Y148" i="1"/>
  <c r="AA148" i="1"/>
  <c r="AH148" i="1"/>
  <c r="AL148" i="1"/>
  <c r="AO148" i="1"/>
  <c r="AR148" i="1"/>
  <c r="AT148" i="1"/>
  <c r="BD148" i="1"/>
  <c r="BK148" i="1"/>
  <c r="BM148" i="1"/>
  <c r="BO148" i="1"/>
  <c r="C149" i="1"/>
  <c r="D149" i="1"/>
  <c r="U149" i="1"/>
  <c r="V149" i="1"/>
  <c r="Y149" i="1"/>
  <c r="AA149" i="1"/>
  <c r="AH149" i="1"/>
  <c r="AL149" i="1"/>
  <c r="AO149" i="1"/>
  <c r="AR149" i="1"/>
  <c r="AT149" i="1"/>
  <c r="BD149" i="1"/>
  <c r="BK149" i="1"/>
  <c r="BM149" i="1"/>
  <c r="BO149" i="1"/>
  <c r="C150" i="1"/>
  <c r="D150" i="1"/>
  <c r="U150" i="1"/>
  <c r="V150" i="1"/>
  <c r="Y150" i="1"/>
  <c r="AA150" i="1"/>
  <c r="AH150" i="1"/>
  <c r="AL150" i="1"/>
  <c r="AO150" i="1"/>
  <c r="AR150" i="1"/>
  <c r="AT150" i="1"/>
  <c r="BD150" i="1"/>
  <c r="BK150" i="1"/>
  <c r="BM150" i="1"/>
  <c r="BO150" i="1"/>
  <c r="C151" i="1"/>
  <c r="D151" i="1"/>
  <c r="U151" i="1"/>
  <c r="V151" i="1"/>
  <c r="Y151" i="1"/>
  <c r="AA151" i="1"/>
  <c r="AH151" i="1"/>
  <c r="AL151" i="1"/>
  <c r="AO151" i="1"/>
  <c r="AR151" i="1"/>
  <c r="AT151" i="1"/>
  <c r="BD151" i="1"/>
  <c r="BK151" i="1"/>
  <c r="BM151" i="1"/>
  <c r="BO151" i="1"/>
  <c r="C152" i="1"/>
  <c r="D152" i="1"/>
  <c r="U152" i="1"/>
  <c r="V152" i="1"/>
  <c r="Y152" i="1"/>
  <c r="AA152" i="1"/>
  <c r="AH152" i="1"/>
  <c r="AL152" i="1"/>
  <c r="AO152" i="1"/>
  <c r="AR152" i="1"/>
  <c r="AT152" i="1"/>
  <c r="BD152" i="1"/>
  <c r="BK152" i="1"/>
  <c r="BM152" i="1"/>
  <c r="BO152" i="1"/>
  <c r="C153" i="1"/>
  <c r="D153" i="1"/>
  <c r="U153" i="1"/>
  <c r="V153" i="1"/>
  <c r="Y153" i="1"/>
  <c r="AA153" i="1"/>
  <c r="AH153" i="1"/>
  <c r="AL153" i="1"/>
  <c r="AO153" i="1"/>
  <c r="AR153" i="1"/>
  <c r="AT153" i="1"/>
  <c r="BD153" i="1"/>
  <c r="BK153" i="1"/>
  <c r="BM153" i="1"/>
  <c r="BO153" i="1"/>
  <c r="C154" i="1"/>
  <c r="D154" i="1"/>
  <c r="U154" i="1"/>
  <c r="V154" i="1"/>
  <c r="Y154" i="1"/>
  <c r="AA154" i="1"/>
  <c r="AH154" i="1"/>
  <c r="AL154" i="1"/>
  <c r="AO154" i="1"/>
  <c r="AR154" i="1"/>
  <c r="AT154" i="1"/>
  <c r="BD154" i="1"/>
  <c r="BK154" i="1"/>
  <c r="BM154" i="1"/>
  <c r="BO154" i="1"/>
  <c r="C155" i="1"/>
  <c r="D155" i="1"/>
  <c r="U155" i="1"/>
  <c r="V155" i="1"/>
  <c r="Y155" i="1"/>
  <c r="AA155" i="1"/>
  <c r="AH155" i="1"/>
  <c r="AL155" i="1"/>
  <c r="AO155" i="1"/>
  <c r="AR155" i="1"/>
  <c r="AT155" i="1"/>
  <c r="BD155" i="1"/>
  <c r="BK155" i="1"/>
  <c r="BM155" i="1"/>
  <c r="BO155" i="1"/>
  <c r="C156" i="1"/>
  <c r="D156" i="1"/>
  <c r="U156" i="1"/>
  <c r="V156" i="1"/>
  <c r="Y156" i="1"/>
  <c r="AA156" i="1"/>
  <c r="AH156" i="1"/>
  <c r="AL156" i="1"/>
  <c r="AO156" i="1"/>
  <c r="AR156" i="1"/>
  <c r="AT156" i="1"/>
  <c r="BD156" i="1"/>
  <c r="BK156" i="1"/>
  <c r="BM156" i="1"/>
  <c r="BO156" i="1"/>
  <c r="C157" i="1"/>
  <c r="D157" i="1"/>
  <c r="U157" i="1"/>
  <c r="V157" i="1"/>
  <c r="Y157" i="1"/>
  <c r="AA157" i="1"/>
  <c r="AH157" i="1"/>
  <c r="AL157" i="1"/>
  <c r="AO157" i="1"/>
  <c r="AR157" i="1"/>
  <c r="AT157" i="1"/>
  <c r="BD157" i="1"/>
  <c r="BK157" i="1"/>
  <c r="BM157" i="1"/>
  <c r="BO157" i="1"/>
  <c r="C158" i="1"/>
  <c r="D158" i="1"/>
  <c r="U158" i="1"/>
  <c r="V158" i="1"/>
  <c r="Y158" i="1"/>
  <c r="AA158" i="1"/>
  <c r="AH158" i="1"/>
  <c r="AL158" i="1"/>
  <c r="AO158" i="1"/>
  <c r="AR158" i="1"/>
  <c r="AT158" i="1"/>
  <c r="BD158" i="1"/>
  <c r="BK158" i="1"/>
  <c r="BM158" i="1"/>
  <c r="BO158" i="1"/>
  <c r="C159" i="1"/>
  <c r="D159" i="1"/>
  <c r="U159" i="1"/>
  <c r="V159" i="1"/>
  <c r="Y159" i="1"/>
  <c r="AA159" i="1"/>
  <c r="AH159" i="1"/>
  <c r="AL159" i="1"/>
  <c r="AO159" i="1"/>
  <c r="AR159" i="1"/>
  <c r="AT159" i="1"/>
  <c r="BD159" i="1"/>
  <c r="BK159" i="1"/>
  <c r="BM159" i="1"/>
  <c r="BO159" i="1"/>
  <c r="C160" i="1"/>
  <c r="D160" i="1"/>
  <c r="U160" i="1"/>
  <c r="V160" i="1"/>
  <c r="Y160" i="1"/>
  <c r="AA160" i="1"/>
  <c r="AH160" i="1"/>
  <c r="AL160" i="1"/>
  <c r="AO160" i="1"/>
  <c r="AR160" i="1"/>
  <c r="AT160" i="1"/>
  <c r="BD160" i="1"/>
  <c r="BK160" i="1"/>
  <c r="BM160" i="1"/>
  <c r="BO160" i="1"/>
  <c r="C161" i="1"/>
  <c r="D161" i="1"/>
  <c r="U161" i="1"/>
  <c r="V161" i="1"/>
  <c r="Y161" i="1"/>
  <c r="AA161" i="1"/>
  <c r="AH161" i="1"/>
  <c r="AL161" i="1"/>
  <c r="AO161" i="1"/>
  <c r="AR161" i="1"/>
  <c r="AT161" i="1"/>
  <c r="BD161" i="1"/>
  <c r="BK161" i="1"/>
  <c r="BM161" i="1"/>
  <c r="BO161" i="1"/>
  <c r="C162" i="1"/>
  <c r="D162" i="1"/>
  <c r="U162" i="1"/>
  <c r="V162" i="1"/>
  <c r="Y162" i="1"/>
  <c r="AA162" i="1"/>
  <c r="AH162" i="1"/>
  <c r="AL162" i="1"/>
  <c r="AO162" i="1"/>
  <c r="AR162" i="1"/>
  <c r="AT162" i="1"/>
  <c r="BD162" i="1"/>
  <c r="BK162" i="1"/>
  <c r="BM162" i="1"/>
  <c r="BO162" i="1"/>
  <c r="C163" i="1"/>
  <c r="D163" i="1"/>
  <c r="U163" i="1"/>
  <c r="V163" i="1"/>
  <c r="Y163" i="1"/>
  <c r="AA163" i="1"/>
  <c r="AH163" i="1"/>
  <c r="AL163" i="1"/>
  <c r="AO163" i="1"/>
  <c r="AR163" i="1"/>
  <c r="AT163" i="1"/>
  <c r="BD163" i="1"/>
  <c r="BK163" i="1"/>
  <c r="BM163" i="1"/>
  <c r="BO163" i="1"/>
  <c r="C164" i="1"/>
  <c r="D164" i="1"/>
  <c r="U164" i="1"/>
  <c r="V164" i="1"/>
  <c r="Y164" i="1"/>
  <c r="AA164" i="1"/>
  <c r="AH164" i="1"/>
  <c r="AL164" i="1"/>
  <c r="AO164" i="1"/>
  <c r="AR164" i="1"/>
  <c r="AT164" i="1"/>
  <c r="BD164" i="1"/>
  <c r="BK164" i="1"/>
  <c r="BM164" i="1"/>
  <c r="BO164" i="1"/>
  <c r="C165" i="1"/>
  <c r="D165" i="1"/>
  <c r="U165" i="1"/>
  <c r="V165" i="1"/>
  <c r="Y165" i="1"/>
  <c r="AA165" i="1"/>
  <c r="AH165" i="1"/>
  <c r="AL165" i="1"/>
  <c r="AO165" i="1"/>
  <c r="AR165" i="1"/>
  <c r="AT165" i="1"/>
  <c r="BD165" i="1"/>
  <c r="BK165" i="1"/>
  <c r="BM165" i="1"/>
  <c r="BO165" i="1"/>
  <c r="C166" i="1"/>
  <c r="D166" i="1"/>
  <c r="U166" i="1"/>
  <c r="V166" i="1"/>
  <c r="Y166" i="1"/>
  <c r="AA166" i="1"/>
  <c r="AH166" i="1"/>
  <c r="AL166" i="1"/>
  <c r="AO166" i="1"/>
  <c r="AR166" i="1"/>
  <c r="AT166" i="1"/>
  <c r="BD166" i="1"/>
  <c r="BK166" i="1"/>
  <c r="BM166" i="1"/>
  <c r="BO166" i="1"/>
  <c r="C167" i="1"/>
  <c r="D167" i="1"/>
  <c r="U167" i="1"/>
  <c r="V167" i="1"/>
  <c r="Y167" i="1"/>
  <c r="AA167" i="1"/>
  <c r="AH167" i="1"/>
  <c r="AL167" i="1"/>
  <c r="AO167" i="1"/>
  <c r="AR167" i="1"/>
  <c r="AT167" i="1"/>
  <c r="BD167" i="1"/>
  <c r="BK167" i="1"/>
  <c r="BM167" i="1"/>
  <c r="BO167" i="1"/>
  <c r="C168" i="1"/>
  <c r="D168" i="1"/>
  <c r="U168" i="1"/>
  <c r="V168" i="1"/>
  <c r="Y168" i="1"/>
  <c r="AA168" i="1"/>
  <c r="AH168" i="1"/>
  <c r="AL168" i="1"/>
  <c r="AO168" i="1"/>
  <c r="AR168" i="1"/>
  <c r="AT168" i="1"/>
  <c r="BD168" i="1"/>
  <c r="BK168" i="1"/>
  <c r="BM168" i="1"/>
  <c r="BO168" i="1"/>
  <c r="C169" i="1"/>
  <c r="D169" i="1"/>
  <c r="U169" i="1"/>
  <c r="V169" i="1"/>
  <c r="Y169" i="1"/>
  <c r="AA169" i="1"/>
  <c r="AH169" i="1"/>
  <c r="AL169" i="1"/>
  <c r="AO169" i="1"/>
  <c r="AR169" i="1"/>
  <c r="AT169" i="1"/>
  <c r="BD169" i="1"/>
  <c r="BK169" i="1"/>
  <c r="BM169" i="1"/>
  <c r="BO169" i="1"/>
  <c r="C170" i="1"/>
  <c r="D170" i="1"/>
  <c r="U170" i="1"/>
  <c r="V170" i="1"/>
  <c r="Y170" i="1"/>
  <c r="AA170" i="1"/>
  <c r="AH170" i="1"/>
  <c r="AL170" i="1"/>
  <c r="AO170" i="1"/>
  <c r="AR170" i="1"/>
  <c r="AT170" i="1"/>
  <c r="BD170" i="1"/>
  <c r="BK170" i="1"/>
  <c r="BM170" i="1"/>
  <c r="BO170" i="1"/>
  <c r="C171" i="1"/>
  <c r="D171" i="1"/>
  <c r="U171" i="1"/>
  <c r="V171" i="1"/>
  <c r="Y171" i="1"/>
  <c r="AA171" i="1"/>
  <c r="AH171" i="1"/>
  <c r="AL171" i="1"/>
  <c r="AO171" i="1"/>
  <c r="AR171" i="1"/>
  <c r="AT171" i="1"/>
  <c r="BD171" i="1"/>
  <c r="BK171" i="1"/>
  <c r="BM171" i="1"/>
  <c r="BO171" i="1"/>
  <c r="C172" i="1"/>
  <c r="D172" i="1"/>
  <c r="U172" i="1"/>
  <c r="V172" i="1"/>
  <c r="Y172" i="1"/>
  <c r="AA172" i="1"/>
  <c r="AH172" i="1"/>
  <c r="AL172" i="1"/>
  <c r="AO172" i="1"/>
  <c r="AR172" i="1"/>
  <c r="AT172" i="1"/>
  <c r="BD172" i="1"/>
  <c r="BK172" i="1"/>
  <c r="BM172" i="1"/>
  <c r="BO172" i="1"/>
  <c r="C173" i="1"/>
  <c r="D173" i="1"/>
  <c r="U173" i="1"/>
  <c r="V173" i="1"/>
  <c r="Y173" i="1"/>
  <c r="AA173" i="1"/>
  <c r="AH173" i="1"/>
  <c r="AL173" i="1"/>
  <c r="AO173" i="1"/>
  <c r="AR173" i="1"/>
  <c r="AT173" i="1"/>
  <c r="BD173" i="1"/>
  <c r="BK173" i="1"/>
  <c r="BM173" i="1"/>
  <c r="BO173" i="1"/>
  <c r="C174" i="1"/>
  <c r="D174" i="1"/>
  <c r="U174" i="1"/>
  <c r="V174" i="1"/>
  <c r="Y174" i="1"/>
  <c r="AA174" i="1"/>
  <c r="AH174" i="1"/>
  <c r="AL174" i="1"/>
  <c r="AO174" i="1"/>
  <c r="AR174" i="1"/>
  <c r="AT174" i="1"/>
  <c r="BD174" i="1"/>
  <c r="BK174" i="1"/>
  <c r="BM174" i="1"/>
  <c r="BO174" i="1"/>
  <c r="C175" i="1"/>
  <c r="D175" i="1"/>
  <c r="U175" i="1"/>
  <c r="V175" i="1"/>
  <c r="Y175" i="1"/>
  <c r="AA175" i="1"/>
  <c r="AH175" i="1"/>
  <c r="AL175" i="1"/>
  <c r="AO175" i="1"/>
  <c r="AR175" i="1"/>
  <c r="AT175" i="1"/>
  <c r="BD175" i="1"/>
  <c r="BK175" i="1"/>
  <c r="BM175" i="1"/>
  <c r="BO175" i="1"/>
  <c r="C176" i="1"/>
  <c r="D176" i="1"/>
  <c r="U176" i="1"/>
  <c r="V176" i="1"/>
  <c r="Y176" i="1"/>
  <c r="AA176" i="1"/>
  <c r="AH176" i="1"/>
  <c r="AL176" i="1"/>
  <c r="AO176" i="1"/>
  <c r="AR176" i="1"/>
  <c r="AT176" i="1"/>
  <c r="BD176" i="1"/>
  <c r="BK176" i="1"/>
  <c r="BM176" i="1"/>
  <c r="BO176" i="1"/>
  <c r="C177" i="1"/>
  <c r="D177" i="1"/>
  <c r="U177" i="1"/>
  <c r="V177" i="1"/>
  <c r="Y177" i="1"/>
  <c r="AA177" i="1"/>
  <c r="AH177" i="1"/>
  <c r="AL177" i="1"/>
  <c r="AO177" i="1"/>
  <c r="AR177" i="1"/>
  <c r="AT177" i="1"/>
  <c r="BD177" i="1"/>
  <c r="BK177" i="1"/>
  <c r="BM177" i="1"/>
  <c r="BO177" i="1"/>
  <c r="C178" i="1"/>
  <c r="D178" i="1"/>
  <c r="U178" i="1"/>
  <c r="V178" i="1"/>
  <c r="Y178" i="1"/>
  <c r="AA178" i="1"/>
  <c r="AH178" i="1"/>
  <c r="AL178" i="1"/>
  <c r="AO178" i="1"/>
  <c r="AR178" i="1"/>
  <c r="AT178" i="1"/>
  <c r="BD178" i="1"/>
  <c r="BK178" i="1"/>
  <c r="BM178" i="1"/>
  <c r="BO178" i="1"/>
  <c r="C179" i="1"/>
  <c r="D179" i="1"/>
  <c r="U179" i="1"/>
  <c r="V179" i="1"/>
  <c r="Y179" i="1"/>
  <c r="AA179" i="1"/>
  <c r="AH179" i="1"/>
  <c r="AL179" i="1"/>
  <c r="AO179" i="1"/>
  <c r="AR179" i="1"/>
  <c r="AT179" i="1"/>
  <c r="BD179" i="1"/>
  <c r="BK179" i="1"/>
  <c r="BM179" i="1"/>
  <c r="BO179" i="1"/>
  <c r="C180" i="1"/>
  <c r="D180" i="1"/>
  <c r="U180" i="1"/>
  <c r="V180" i="1"/>
  <c r="Y180" i="1"/>
  <c r="AA180" i="1"/>
  <c r="AH180" i="1"/>
  <c r="AL180" i="1"/>
  <c r="AO180" i="1"/>
  <c r="AR180" i="1"/>
  <c r="AT180" i="1"/>
  <c r="BD180" i="1"/>
  <c r="BK180" i="1"/>
  <c r="BM180" i="1"/>
  <c r="BO180" i="1"/>
  <c r="C181" i="1"/>
  <c r="D181" i="1"/>
  <c r="U181" i="1"/>
  <c r="V181" i="1"/>
  <c r="Y181" i="1"/>
  <c r="AA181" i="1"/>
  <c r="AH181" i="1"/>
  <c r="AL181" i="1"/>
  <c r="AO181" i="1"/>
  <c r="AR181" i="1"/>
  <c r="AT181" i="1"/>
  <c r="BD181" i="1"/>
  <c r="BK181" i="1"/>
  <c r="BM181" i="1"/>
  <c r="BO181" i="1"/>
  <c r="C182" i="1"/>
  <c r="D182" i="1"/>
  <c r="U182" i="1"/>
  <c r="V182" i="1"/>
  <c r="Y182" i="1"/>
  <c r="AA182" i="1"/>
  <c r="AH182" i="1"/>
  <c r="AL182" i="1"/>
  <c r="AO182" i="1"/>
  <c r="AR182" i="1"/>
  <c r="AT182" i="1"/>
  <c r="BD182" i="1"/>
  <c r="BK182" i="1"/>
  <c r="BM182" i="1"/>
  <c r="BO182" i="1"/>
  <c r="C183" i="1"/>
  <c r="D183" i="1"/>
  <c r="U183" i="1"/>
  <c r="V183" i="1"/>
  <c r="Y183" i="1"/>
  <c r="AA183" i="1"/>
  <c r="AH183" i="1"/>
  <c r="AL183" i="1"/>
  <c r="AO183" i="1"/>
  <c r="AR183" i="1"/>
  <c r="AT183" i="1"/>
  <c r="BD183" i="1"/>
  <c r="BK183" i="1"/>
  <c r="BM183" i="1"/>
  <c r="BO183" i="1"/>
  <c r="C184" i="1"/>
  <c r="D184" i="1"/>
  <c r="U184" i="1"/>
  <c r="V184" i="1"/>
  <c r="Y184" i="1"/>
  <c r="AA184" i="1"/>
  <c r="AH184" i="1"/>
  <c r="AL184" i="1"/>
  <c r="AO184" i="1"/>
  <c r="AR184" i="1"/>
  <c r="AT184" i="1"/>
  <c r="BD184" i="1"/>
  <c r="BK184" i="1"/>
  <c r="BM184" i="1"/>
  <c r="BO184" i="1"/>
  <c r="C185" i="1"/>
  <c r="D185" i="1"/>
  <c r="U185" i="1"/>
  <c r="V185" i="1"/>
  <c r="Y185" i="1"/>
  <c r="AA185" i="1"/>
  <c r="AH185" i="1"/>
  <c r="AL185" i="1"/>
  <c r="AO185" i="1"/>
  <c r="AR185" i="1"/>
  <c r="AT185" i="1"/>
  <c r="BD185" i="1"/>
  <c r="BK185" i="1"/>
  <c r="BM185" i="1"/>
  <c r="BO185" i="1"/>
  <c r="C186" i="1"/>
  <c r="D186" i="1"/>
  <c r="U186" i="1"/>
  <c r="V186" i="1"/>
  <c r="Y186" i="1"/>
  <c r="AA186" i="1"/>
  <c r="AH186" i="1"/>
  <c r="AL186" i="1"/>
  <c r="AO186" i="1"/>
  <c r="AR186" i="1"/>
  <c r="AT186" i="1"/>
  <c r="BD186" i="1"/>
  <c r="BK186" i="1"/>
  <c r="BM186" i="1"/>
  <c r="BO186" i="1"/>
  <c r="C187" i="1"/>
  <c r="D187" i="1"/>
  <c r="U187" i="1"/>
  <c r="V187" i="1"/>
  <c r="Y187" i="1"/>
  <c r="AA187" i="1"/>
  <c r="AH187" i="1"/>
  <c r="AL187" i="1"/>
  <c r="AO187" i="1"/>
  <c r="AR187" i="1"/>
  <c r="AT187" i="1"/>
  <c r="BD187" i="1"/>
  <c r="BK187" i="1"/>
  <c r="BM187" i="1"/>
  <c r="BO187" i="1"/>
  <c r="C188" i="1"/>
  <c r="D188" i="1"/>
  <c r="U188" i="1"/>
  <c r="V188" i="1"/>
  <c r="Y188" i="1"/>
  <c r="AA188" i="1"/>
  <c r="AH188" i="1"/>
  <c r="AL188" i="1"/>
  <c r="AO188" i="1"/>
  <c r="AR188" i="1"/>
  <c r="AT188" i="1"/>
  <c r="BD188" i="1"/>
  <c r="BK188" i="1"/>
  <c r="BM188" i="1"/>
  <c r="BO188" i="1"/>
  <c r="C189" i="1"/>
  <c r="D189" i="1"/>
  <c r="U189" i="1"/>
  <c r="V189" i="1"/>
  <c r="Y189" i="1"/>
  <c r="AA189" i="1"/>
  <c r="AH189" i="1"/>
  <c r="AL189" i="1"/>
  <c r="AO189" i="1"/>
  <c r="AR189" i="1"/>
  <c r="AT189" i="1"/>
  <c r="BD189" i="1"/>
  <c r="BK189" i="1"/>
  <c r="BM189" i="1"/>
  <c r="BO189" i="1"/>
  <c r="C190" i="1"/>
  <c r="D190" i="1"/>
  <c r="U190" i="1"/>
  <c r="V190" i="1"/>
  <c r="Y190" i="1"/>
  <c r="AA190" i="1"/>
  <c r="AH190" i="1"/>
  <c r="AL190" i="1"/>
  <c r="AO190" i="1"/>
  <c r="AR190" i="1"/>
  <c r="AT190" i="1"/>
  <c r="BD190" i="1"/>
  <c r="BK190" i="1"/>
  <c r="BM190" i="1"/>
  <c r="BO190" i="1"/>
  <c r="C191" i="1"/>
  <c r="D191" i="1"/>
  <c r="U191" i="1"/>
  <c r="V191" i="1"/>
  <c r="Y191" i="1"/>
  <c r="AA191" i="1"/>
  <c r="AH191" i="1"/>
  <c r="AL191" i="1"/>
  <c r="AO191" i="1"/>
  <c r="AR191" i="1"/>
  <c r="AT191" i="1"/>
  <c r="BD191" i="1"/>
  <c r="BK191" i="1"/>
  <c r="BM191" i="1"/>
  <c r="BO191" i="1"/>
  <c r="C192" i="1"/>
  <c r="D192" i="1"/>
  <c r="U192" i="1"/>
  <c r="V192" i="1"/>
  <c r="Y192" i="1"/>
  <c r="AA192" i="1"/>
  <c r="AH192" i="1"/>
  <c r="AL192" i="1"/>
  <c r="AO192" i="1"/>
  <c r="AR192" i="1"/>
  <c r="AT192" i="1"/>
  <c r="BD192" i="1"/>
  <c r="BK192" i="1"/>
  <c r="BM192" i="1"/>
  <c r="BO192" i="1"/>
  <c r="C193" i="1"/>
  <c r="D193" i="1"/>
  <c r="U193" i="1"/>
  <c r="V193" i="1"/>
  <c r="Y193" i="1"/>
  <c r="AA193" i="1"/>
  <c r="AH193" i="1"/>
  <c r="AL193" i="1"/>
  <c r="AO193" i="1"/>
  <c r="AR193" i="1"/>
  <c r="AT193" i="1"/>
  <c r="BD193" i="1"/>
  <c r="BK193" i="1"/>
  <c r="BM193" i="1"/>
  <c r="BO193" i="1"/>
  <c r="C194" i="1"/>
  <c r="D194" i="1"/>
  <c r="U194" i="1"/>
  <c r="V194" i="1"/>
  <c r="Y194" i="1"/>
  <c r="AA194" i="1"/>
  <c r="AH194" i="1"/>
  <c r="AL194" i="1"/>
  <c r="AO194" i="1"/>
  <c r="AR194" i="1"/>
  <c r="AT194" i="1"/>
  <c r="BD194" i="1"/>
  <c r="BK194" i="1"/>
  <c r="BM194" i="1"/>
  <c r="BO194" i="1"/>
  <c r="C195" i="1"/>
  <c r="D195" i="1"/>
  <c r="U195" i="1"/>
  <c r="V195" i="1"/>
  <c r="Y195" i="1"/>
  <c r="AA195" i="1"/>
  <c r="AH195" i="1"/>
  <c r="AL195" i="1"/>
  <c r="AO195" i="1"/>
  <c r="AR195" i="1"/>
  <c r="AT195" i="1"/>
  <c r="BD195" i="1"/>
  <c r="BK195" i="1"/>
  <c r="BM195" i="1"/>
  <c r="BO195" i="1"/>
  <c r="C196" i="1"/>
  <c r="D196" i="1"/>
  <c r="U196" i="1"/>
  <c r="V196" i="1"/>
  <c r="Y196" i="1"/>
  <c r="AA196" i="1"/>
  <c r="AH196" i="1"/>
  <c r="AL196" i="1"/>
  <c r="AO196" i="1"/>
  <c r="AR196" i="1"/>
  <c r="AT196" i="1"/>
  <c r="BD196" i="1"/>
  <c r="BK196" i="1"/>
  <c r="BM196" i="1"/>
  <c r="BO196" i="1"/>
  <c r="C197" i="1"/>
  <c r="D197" i="1"/>
  <c r="U197" i="1"/>
  <c r="V197" i="1"/>
  <c r="Y197" i="1"/>
  <c r="AA197" i="1"/>
  <c r="AH197" i="1"/>
  <c r="AL197" i="1"/>
  <c r="AO197" i="1"/>
  <c r="AR197" i="1"/>
  <c r="AT197" i="1"/>
  <c r="BD197" i="1"/>
  <c r="BK197" i="1"/>
  <c r="BM197" i="1"/>
  <c r="BO197" i="1"/>
  <c r="C198" i="1"/>
  <c r="D198" i="1"/>
  <c r="U198" i="1"/>
  <c r="V198" i="1"/>
  <c r="Y198" i="1"/>
  <c r="AA198" i="1"/>
  <c r="AH198" i="1"/>
  <c r="AL198" i="1"/>
  <c r="AO198" i="1"/>
  <c r="AR198" i="1"/>
  <c r="AT198" i="1"/>
  <c r="BD198" i="1"/>
  <c r="BK198" i="1"/>
  <c r="BM198" i="1"/>
  <c r="BO198" i="1"/>
  <c r="C199" i="1"/>
  <c r="D199" i="1"/>
  <c r="U199" i="1"/>
  <c r="V199" i="1"/>
  <c r="Y199" i="1"/>
  <c r="AA199" i="1"/>
  <c r="AH199" i="1"/>
  <c r="AL199" i="1"/>
  <c r="AO199" i="1"/>
  <c r="AR199" i="1"/>
  <c r="AT199" i="1"/>
  <c r="BD199" i="1"/>
  <c r="BK199" i="1"/>
  <c r="BM199" i="1"/>
  <c r="BO199" i="1"/>
  <c r="C200" i="1"/>
  <c r="D200" i="1"/>
  <c r="U200" i="1"/>
  <c r="V200" i="1"/>
  <c r="Y200" i="1"/>
  <c r="AA200" i="1"/>
  <c r="AH200" i="1"/>
  <c r="AL200" i="1"/>
  <c r="AO200" i="1"/>
  <c r="AR200" i="1"/>
  <c r="AT200" i="1"/>
  <c r="BD200" i="1"/>
  <c r="BK200" i="1"/>
  <c r="BM200" i="1"/>
  <c r="BO200" i="1"/>
  <c r="C201" i="1"/>
  <c r="D201" i="1"/>
  <c r="U201" i="1"/>
  <c r="V201" i="1"/>
  <c r="Y201" i="1"/>
  <c r="AA201" i="1"/>
  <c r="AH201" i="1"/>
  <c r="AL201" i="1"/>
  <c r="AO201" i="1"/>
  <c r="AR201" i="1"/>
  <c r="AT201" i="1"/>
  <c r="BD201" i="1"/>
  <c r="BK201" i="1"/>
  <c r="BM201" i="1"/>
  <c r="BO201" i="1"/>
  <c r="C202" i="1"/>
  <c r="D202" i="1"/>
  <c r="U202" i="1"/>
  <c r="V202" i="1"/>
  <c r="Y202" i="1"/>
  <c r="AA202" i="1"/>
  <c r="AH202" i="1"/>
  <c r="AL202" i="1"/>
  <c r="AO202" i="1"/>
  <c r="AR202" i="1"/>
  <c r="AT202" i="1"/>
  <c r="BD202" i="1"/>
  <c r="BK202" i="1"/>
  <c r="BM202" i="1"/>
  <c r="BO202" i="1"/>
  <c r="C203" i="1"/>
  <c r="D203" i="1"/>
  <c r="U203" i="1"/>
  <c r="V203" i="1"/>
  <c r="Y203" i="1"/>
  <c r="AA203" i="1"/>
  <c r="AH203" i="1"/>
  <c r="AL203" i="1"/>
  <c r="AO203" i="1"/>
  <c r="AR203" i="1"/>
  <c r="AT203" i="1"/>
  <c r="BD203" i="1"/>
  <c r="BK203" i="1"/>
  <c r="BM203" i="1"/>
  <c r="BO203" i="1"/>
  <c r="C204" i="1"/>
  <c r="D204" i="1"/>
  <c r="U204" i="1"/>
  <c r="V204" i="1"/>
  <c r="Y204" i="1"/>
  <c r="AA204" i="1"/>
  <c r="AH204" i="1"/>
  <c r="AL204" i="1"/>
  <c r="AO204" i="1"/>
  <c r="AR204" i="1"/>
  <c r="AT204" i="1"/>
  <c r="BD204" i="1"/>
  <c r="BK204" i="1"/>
  <c r="BM204" i="1"/>
  <c r="BO204" i="1"/>
  <c r="C205" i="1"/>
  <c r="D205" i="1"/>
  <c r="U205" i="1"/>
  <c r="V205" i="1"/>
  <c r="Y205" i="1"/>
  <c r="AA205" i="1"/>
  <c r="AH205" i="1"/>
  <c r="AL205" i="1"/>
  <c r="AO205" i="1"/>
  <c r="AR205" i="1"/>
  <c r="AT205" i="1"/>
  <c r="BD205" i="1"/>
  <c r="BK205" i="1"/>
  <c r="BM205" i="1"/>
  <c r="BO205" i="1"/>
  <c r="C206" i="1"/>
  <c r="D206" i="1"/>
  <c r="U206" i="1"/>
  <c r="V206" i="1"/>
  <c r="Y206" i="1"/>
  <c r="AA206" i="1"/>
  <c r="AH206" i="1"/>
  <c r="AL206" i="1"/>
  <c r="AO206" i="1"/>
  <c r="AR206" i="1"/>
  <c r="AT206" i="1"/>
  <c r="BD206" i="1"/>
  <c r="BK206" i="1"/>
  <c r="BM206" i="1"/>
  <c r="BO206" i="1"/>
  <c r="C207" i="1"/>
  <c r="D207" i="1"/>
  <c r="U207" i="1"/>
  <c r="V207" i="1"/>
  <c r="Y207" i="1"/>
  <c r="AA207" i="1"/>
  <c r="AH207" i="1"/>
  <c r="AL207" i="1"/>
  <c r="AO207" i="1"/>
  <c r="AR207" i="1"/>
  <c r="AT207" i="1"/>
  <c r="BD207" i="1"/>
  <c r="BK207" i="1"/>
  <c r="BM207" i="1"/>
  <c r="BO207" i="1"/>
  <c r="C208" i="1"/>
  <c r="D208" i="1"/>
  <c r="U208" i="1"/>
  <c r="V208" i="1"/>
  <c r="Y208" i="1"/>
  <c r="AA208" i="1"/>
  <c r="AH208" i="1"/>
  <c r="AL208" i="1"/>
  <c r="AO208" i="1"/>
  <c r="AR208" i="1"/>
  <c r="AT208" i="1"/>
  <c r="BD208" i="1"/>
  <c r="BK208" i="1"/>
  <c r="BM208" i="1"/>
  <c r="BO208" i="1"/>
  <c r="C209" i="1"/>
  <c r="D209" i="1"/>
  <c r="U209" i="1"/>
  <c r="V209" i="1"/>
  <c r="Y209" i="1"/>
  <c r="AA209" i="1"/>
  <c r="AH209" i="1"/>
  <c r="AL209" i="1"/>
  <c r="AO209" i="1"/>
  <c r="AR209" i="1"/>
  <c r="AT209" i="1"/>
  <c r="BD209" i="1"/>
  <c r="BK209" i="1"/>
  <c r="BM209" i="1"/>
  <c r="BO209" i="1"/>
  <c r="C210" i="1"/>
  <c r="D210" i="1"/>
  <c r="U210" i="1"/>
  <c r="V210" i="1"/>
  <c r="Y210" i="1"/>
  <c r="AA210" i="1"/>
  <c r="AH210" i="1"/>
  <c r="AL210" i="1"/>
  <c r="AO210" i="1"/>
  <c r="AR210" i="1"/>
  <c r="AT210" i="1"/>
  <c r="BD210" i="1"/>
  <c r="BK210" i="1"/>
  <c r="BM210" i="1"/>
  <c r="BO210" i="1"/>
  <c r="C211" i="1"/>
  <c r="D211" i="1"/>
  <c r="U211" i="1"/>
  <c r="V211" i="1"/>
  <c r="Y211" i="1"/>
  <c r="AA211" i="1"/>
  <c r="AH211" i="1"/>
  <c r="AL211" i="1"/>
  <c r="AO211" i="1"/>
  <c r="AR211" i="1"/>
  <c r="AT211" i="1"/>
  <c r="BD211" i="1"/>
  <c r="BK211" i="1"/>
  <c r="BM211" i="1"/>
  <c r="BO211" i="1"/>
  <c r="C212" i="1"/>
  <c r="D212" i="1"/>
  <c r="U212" i="1"/>
  <c r="V212" i="1"/>
  <c r="Y212" i="1"/>
  <c r="AA212" i="1"/>
  <c r="AH212" i="1"/>
  <c r="AL212" i="1"/>
  <c r="AO212" i="1"/>
  <c r="AR212" i="1"/>
  <c r="AT212" i="1"/>
  <c r="BD212" i="1"/>
  <c r="BK212" i="1"/>
  <c r="BM212" i="1"/>
  <c r="BO212" i="1"/>
  <c r="C213" i="1"/>
  <c r="D213" i="1"/>
  <c r="U213" i="1"/>
  <c r="V213" i="1"/>
  <c r="Y213" i="1"/>
  <c r="AA213" i="1"/>
  <c r="AH213" i="1"/>
  <c r="AL213" i="1"/>
  <c r="AO213" i="1"/>
  <c r="AR213" i="1"/>
  <c r="AT213" i="1"/>
  <c r="BD213" i="1"/>
  <c r="BK213" i="1"/>
  <c r="BM213" i="1"/>
  <c r="BO213" i="1"/>
  <c r="C214" i="1"/>
  <c r="D214" i="1"/>
  <c r="U214" i="1"/>
  <c r="V214" i="1"/>
  <c r="Y214" i="1"/>
  <c r="AA214" i="1"/>
  <c r="AH214" i="1"/>
  <c r="AL214" i="1"/>
  <c r="AO214" i="1"/>
  <c r="AR214" i="1"/>
  <c r="AT214" i="1"/>
  <c r="BD214" i="1"/>
  <c r="BK214" i="1"/>
  <c r="BM214" i="1"/>
  <c r="BO214" i="1"/>
  <c r="C215" i="1"/>
  <c r="D215" i="1"/>
  <c r="U215" i="1"/>
  <c r="V215" i="1"/>
  <c r="Y215" i="1"/>
  <c r="AA215" i="1"/>
  <c r="AH215" i="1"/>
  <c r="AL215" i="1"/>
  <c r="AO215" i="1"/>
  <c r="AR215" i="1"/>
  <c r="AT215" i="1"/>
  <c r="BD215" i="1"/>
  <c r="BK215" i="1"/>
  <c r="BM215" i="1"/>
  <c r="BO215" i="1"/>
  <c r="C216" i="1"/>
  <c r="D216" i="1"/>
  <c r="U216" i="1"/>
  <c r="V216" i="1"/>
  <c r="Y216" i="1"/>
  <c r="AA216" i="1"/>
  <c r="AH216" i="1"/>
  <c r="AL216" i="1"/>
  <c r="AO216" i="1"/>
  <c r="AR216" i="1"/>
  <c r="AT216" i="1"/>
  <c r="BD216" i="1"/>
  <c r="BK216" i="1"/>
  <c r="BM216" i="1"/>
  <c r="BO216" i="1"/>
  <c r="C217" i="1"/>
  <c r="D217" i="1"/>
  <c r="U217" i="1"/>
  <c r="V217" i="1"/>
  <c r="Y217" i="1"/>
  <c r="AA217" i="1"/>
  <c r="AH217" i="1"/>
  <c r="AL217" i="1"/>
  <c r="AO217" i="1"/>
  <c r="AR217" i="1"/>
  <c r="AT217" i="1"/>
  <c r="BD217" i="1"/>
  <c r="BK217" i="1"/>
  <c r="BM217" i="1"/>
  <c r="BO217" i="1"/>
  <c r="C218" i="1"/>
  <c r="D218" i="1"/>
  <c r="U218" i="1"/>
  <c r="V218" i="1"/>
  <c r="Y218" i="1"/>
  <c r="AA218" i="1"/>
  <c r="AH218" i="1"/>
  <c r="AL218" i="1"/>
  <c r="AO218" i="1"/>
  <c r="AR218" i="1"/>
  <c r="AT218" i="1"/>
  <c r="BD218" i="1"/>
  <c r="BK218" i="1"/>
  <c r="BM218" i="1"/>
  <c r="BO218" i="1"/>
  <c r="C219" i="1"/>
  <c r="D219" i="1"/>
  <c r="U219" i="1"/>
  <c r="V219" i="1"/>
  <c r="Y219" i="1"/>
  <c r="AA219" i="1"/>
  <c r="AH219" i="1"/>
  <c r="AL219" i="1"/>
  <c r="AO219" i="1"/>
  <c r="AR219" i="1"/>
  <c r="AT219" i="1"/>
  <c r="BD219" i="1"/>
  <c r="BK219" i="1"/>
  <c r="BM219" i="1"/>
  <c r="BO219" i="1"/>
  <c r="C220" i="1"/>
  <c r="D220" i="1"/>
  <c r="U220" i="1"/>
  <c r="V220" i="1"/>
  <c r="Y220" i="1"/>
  <c r="AA220" i="1"/>
  <c r="AH220" i="1"/>
  <c r="AL220" i="1"/>
  <c r="AO220" i="1"/>
  <c r="AR220" i="1"/>
  <c r="AT220" i="1"/>
  <c r="BD220" i="1"/>
  <c r="BK220" i="1"/>
  <c r="BM220" i="1"/>
  <c r="BO220" i="1"/>
  <c r="C221" i="1"/>
  <c r="D221" i="1"/>
  <c r="U221" i="1"/>
  <c r="V221" i="1"/>
  <c r="Y221" i="1"/>
  <c r="AA221" i="1"/>
  <c r="AH221" i="1"/>
  <c r="AL221" i="1"/>
  <c r="AO221" i="1"/>
  <c r="AR221" i="1"/>
  <c r="AT221" i="1"/>
  <c r="BD221" i="1"/>
  <c r="BK221" i="1"/>
  <c r="BM221" i="1"/>
  <c r="BO221" i="1"/>
  <c r="C222" i="1"/>
  <c r="D222" i="1"/>
  <c r="U222" i="1"/>
  <c r="V222" i="1"/>
  <c r="Y222" i="1"/>
  <c r="AA222" i="1"/>
  <c r="AH222" i="1"/>
  <c r="AL222" i="1"/>
  <c r="AO222" i="1"/>
  <c r="AR222" i="1"/>
  <c r="AT222" i="1"/>
  <c r="BD222" i="1"/>
  <c r="BK222" i="1"/>
  <c r="BM222" i="1"/>
  <c r="BO222" i="1"/>
  <c r="C223" i="1"/>
  <c r="D223" i="1"/>
  <c r="U223" i="1"/>
  <c r="V223" i="1"/>
  <c r="Y223" i="1"/>
  <c r="AA223" i="1"/>
  <c r="AH223" i="1"/>
  <c r="AL223" i="1"/>
  <c r="AO223" i="1"/>
  <c r="AR223" i="1"/>
  <c r="AT223" i="1"/>
  <c r="BD223" i="1"/>
  <c r="BK223" i="1"/>
  <c r="BM223" i="1"/>
  <c r="BO223" i="1"/>
  <c r="C224" i="1"/>
  <c r="D224" i="1"/>
  <c r="U224" i="1"/>
  <c r="V224" i="1"/>
  <c r="Y224" i="1"/>
  <c r="AA224" i="1"/>
  <c r="AH224" i="1"/>
  <c r="AL224" i="1"/>
  <c r="AO224" i="1"/>
  <c r="AR224" i="1"/>
  <c r="AT224" i="1"/>
  <c r="BD224" i="1"/>
  <c r="BK224" i="1"/>
  <c r="BM224" i="1"/>
  <c r="BO224" i="1"/>
  <c r="C225" i="1"/>
  <c r="D225" i="1"/>
  <c r="U225" i="1"/>
  <c r="V225" i="1"/>
  <c r="Y225" i="1"/>
  <c r="AA225" i="1"/>
  <c r="AH225" i="1"/>
  <c r="AL225" i="1"/>
  <c r="AO225" i="1"/>
  <c r="AR225" i="1"/>
  <c r="AT225" i="1"/>
  <c r="BD225" i="1"/>
  <c r="BK225" i="1"/>
  <c r="BM225" i="1"/>
  <c r="BO225" i="1"/>
  <c r="C226" i="1"/>
  <c r="D226" i="1"/>
  <c r="U226" i="1"/>
  <c r="V226" i="1"/>
  <c r="Y226" i="1"/>
  <c r="AA226" i="1"/>
  <c r="AH226" i="1"/>
  <c r="AL226" i="1"/>
  <c r="AO226" i="1"/>
  <c r="AR226" i="1"/>
  <c r="AT226" i="1"/>
  <c r="BD226" i="1"/>
  <c r="BK226" i="1"/>
  <c r="BM226" i="1"/>
  <c r="BO226" i="1"/>
  <c r="C227" i="1"/>
  <c r="D227" i="1"/>
  <c r="U227" i="1"/>
  <c r="V227" i="1"/>
  <c r="Y227" i="1"/>
  <c r="AA227" i="1"/>
  <c r="AH227" i="1"/>
  <c r="AL227" i="1"/>
  <c r="AO227" i="1"/>
  <c r="AR227" i="1"/>
  <c r="AT227" i="1"/>
  <c r="BD227" i="1"/>
  <c r="BK227" i="1"/>
  <c r="BM227" i="1"/>
  <c r="BO227" i="1"/>
  <c r="C228" i="1"/>
  <c r="D228" i="1"/>
  <c r="U228" i="1"/>
  <c r="V228" i="1"/>
  <c r="Y228" i="1"/>
  <c r="AA228" i="1"/>
  <c r="AH228" i="1"/>
  <c r="AL228" i="1"/>
  <c r="AO228" i="1"/>
  <c r="AR228" i="1"/>
  <c r="AT228" i="1"/>
  <c r="BD228" i="1"/>
  <c r="BK228" i="1"/>
  <c r="BM228" i="1"/>
  <c r="BO228" i="1"/>
  <c r="C229" i="1"/>
  <c r="D229" i="1"/>
  <c r="U229" i="1"/>
  <c r="V229" i="1"/>
  <c r="Y229" i="1"/>
  <c r="AA229" i="1"/>
  <c r="AH229" i="1"/>
  <c r="AL229" i="1"/>
  <c r="AO229" i="1"/>
  <c r="AR229" i="1"/>
  <c r="AT229" i="1"/>
  <c r="BD229" i="1"/>
  <c r="BK229" i="1"/>
  <c r="BM229" i="1"/>
  <c r="BO229" i="1"/>
  <c r="C230" i="1"/>
  <c r="D230" i="1"/>
  <c r="U230" i="1"/>
  <c r="V230" i="1"/>
  <c r="Y230" i="1"/>
  <c r="AA230" i="1"/>
  <c r="AH230" i="1"/>
  <c r="AL230" i="1"/>
  <c r="AO230" i="1"/>
  <c r="AR230" i="1"/>
  <c r="AT230" i="1"/>
  <c r="BD230" i="1"/>
  <c r="BK230" i="1"/>
  <c r="BM230" i="1"/>
  <c r="BO230" i="1"/>
  <c r="C231" i="1"/>
  <c r="D231" i="1"/>
  <c r="U231" i="1"/>
  <c r="V231" i="1"/>
  <c r="Y231" i="1"/>
  <c r="AA231" i="1"/>
  <c r="AH231" i="1"/>
  <c r="AL231" i="1"/>
  <c r="AO231" i="1"/>
  <c r="AR231" i="1"/>
  <c r="AT231" i="1"/>
  <c r="BD231" i="1"/>
  <c r="BK231" i="1"/>
  <c r="BM231" i="1"/>
  <c r="BO231" i="1"/>
  <c r="C232" i="1"/>
  <c r="D232" i="1"/>
  <c r="U232" i="1"/>
  <c r="V232" i="1"/>
  <c r="Y232" i="1"/>
  <c r="AA232" i="1"/>
  <c r="AH232" i="1"/>
  <c r="AL232" i="1"/>
  <c r="AO232" i="1"/>
  <c r="AR232" i="1"/>
  <c r="AT232" i="1"/>
  <c r="BD232" i="1"/>
  <c r="BK232" i="1"/>
  <c r="BM232" i="1"/>
  <c r="BO232" i="1"/>
  <c r="C233" i="1"/>
  <c r="D233" i="1"/>
  <c r="U233" i="1"/>
  <c r="V233" i="1"/>
  <c r="Y233" i="1"/>
  <c r="AA233" i="1"/>
  <c r="AH233" i="1"/>
  <c r="AL233" i="1"/>
  <c r="AO233" i="1"/>
  <c r="AR233" i="1"/>
  <c r="AT233" i="1"/>
  <c r="BD233" i="1"/>
  <c r="BK233" i="1"/>
  <c r="BM233" i="1"/>
  <c r="BO233" i="1"/>
  <c r="C234" i="1"/>
  <c r="D234" i="1"/>
  <c r="U234" i="1"/>
  <c r="V234" i="1"/>
  <c r="Y234" i="1"/>
  <c r="AA234" i="1"/>
  <c r="AH234" i="1"/>
  <c r="AL234" i="1"/>
  <c r="AO234" i="1"/>
  <c r="AR234" i="1"/>
  <c r="AT234" i="1"/>
  <c r="BD234" i="1"/>
  <c r="BK234" i="1"/>
  <c r="BM234" i="1"/>
  <c r="BO234" i="1"/>
  <c r="C235" i="1"/>
  <c r="D235" i="1"/>
  <c r="U235" i="1"/>
  <c r="V235" i="1"/>
  <c r="Y235" i="1"/>
  <c r="AA235" i="1"/>
  <c r="AH235" i="1"/>
  <c r="AL235" i="1"/>
  <c r="AO235" i="1"/>
  <c r="AR235" i="1"/>
  <c r="AT235" i="1"/>
  <c r="BD235" i="1"/>
  <c r="BK235" i="1"/>
  <c r="BM235" i="1"/>
  <c r="BO235" i="1"/>
  <c r="C236" i="1"/>
  <c r="D236" i="1"/>
  <c r="U236" i="1"/>
  <c r="V236" i="1"/>
  <c r="Y236" i="1"/>
  <c r="AA236" i="1"/>
  <c r="AH236" i="1"/>
  <c r="AL236" i="1"/>
  <c r="AO236" i="1"/>
  <c r="AR236" i="1"/>
  <c r="AT236" i="1"/>
  <c r="BD236" i="1"/>
  <c r="BK236" i="1"/>
  <c r="BM236" i="1"/>
  <c r="BO236" i="1"/>
  <c r="C237" i="1"/>
  <c r="D237" i="1"/>
  <c r="U237" i="1"/>
  <c r="V237" i="1"/>
  <c r="Y237" i="1"/>
  <c r="AA237" i="1"/>
  <c r="AH237" i="1"/>
  <c r="AL237" i="1"/>
  <c r="AO237" i="1"/>
  <c r="AR237" i="1"/>
  <c r="AT237" i="1"/>
  <c r="BD237" i="1"/>
  <c r="BK237" i="1"/>
  <c r="BM237" i="1"/>
  <c r="BO237" i="1"/>
  <c r="C238" i="1"/>
  <c r="D238" i="1"/>
  <c r="U238" i="1"/>
  <c r="V238" i="1"/>
  <c r="Y238" i="1"/>
  <c r="AA238" i="1"/>
  <c r="AH238" i="1"/>
  <c r="AL238" i="1"/>
  <c r="AO238" i="1"/>
  <c r="AR238" i="1"/>
  <c r="AT238" i="1"/>
  <c r="BD238" i="1"/>
  <c r="BK238" i="1"/>
  <c r="BM238" i="1"/>
  <c r="BO238" i="1"/>
  <c r="C239" i="1"/>
  <c r="D239" i="1"/>
  <c r="U239" i="1"/>
  <c r="V239" i="1"/>
  <c r="Y239" i="1"/>
  <c r="AA239" i="1"/>
  <c r="AH239" i="1"/>
  <c r="AL239" i="1"/>
  <c r="AO239" i="1"/>
  <c r="AR239" i="1"/>
  <c r="AT239" i="1"/>
  <c r="BD239" i="1"/>
  <c r="BK239" i="1"/>
  <c r="BM239" i="1"/>
  <c r="BO239" i="1"/>
  <c r="C240" i="1"/>
  <c r="D240" i="1"/>
  <c r="U240" i="1"/>
  <c r="V240" i="1"/>
  <c r="Y240" i="1"/>
  <c r="AA240" i="1"/>
  <c r="AH240" i="1"/>
  <c r="AL240" i="1"/>
  <c r="AO240" i="1"/>
  <c r="AR240" i="1"/>
  <c r="AT240" i="1"/>
  <c r="BD240" i="1"/>
  <c r="BK240" i="1"/>
  <c r="BM240" i="1"/>
  <c r="BO240" i="1"/>
  <c r="C241" i="1"/>
  <c r="D241" i="1"/>
  <c r="U241" i="1"/>
  <c r="V241" i="1"/>
  <c r="Y241" i="1"/>
  <c r="AA241" i="1"/>
  <c r="AH241" i="1"/>
  <c r="AL241" i="1"/>
  <c r="AO241" i="1"/>
  <c r="AR241" i="1"/>
  <c r="AT241" i="1"/>
  <c r="BD241" i="1"/>
  <c r="BK241" i="1"/>
  <c r="BM241" i="1"/>
  <c r="BO241" i="1"/>
  <c r="C242" i="1"/>
  <c r="D242" i="1"/>
  <c r="U242" i="1"/>
  <c r="V242" i="1"/>
  <c r="Y242" i="1"/>
  <c r="AA242" i="1"/>
  <c r="AH242" i="1"/>
  <c r="AL242" i="1"/>
  <c r="AO242" i="1"/>
  <c r="AR242" i="1"/>
  <c r="AT242" i="1"/>
  <c r="BD242" i="1"/>
  <c r="BK242" i="1"/>
  <c r="BM242" i="1"/>
  <c r="BO242" i="1"/>
  <c r="C243" i="1"/>
  <c r="D243" i="1"/>
  <c r="U243" i="1"/>
  <c r="V243" i="1"/>
  <c r="Y243" i="1"/>
  <c r="AA243" i="1"/>
  <c r="AH243" i="1"/>
  <c r="AL243" i="1"/>
  <c r="AO243" i="1"/>
  <c r="AR243" i="1"/>
  <c r="AT243" i="1"/>
  <c r="BD243" i="1"/>
  <c r="BK243" i="1"/>
  <c r="BM243" i="1"/>
  <c r="BO243" i="1"/>
  <c r="C244" i="1"/>
  <c r="D244" i="1"/>
  <c r="U244" i="1"/>
  <c r="V244" i="1"/>
  <c r="Y244" i="1"/>
  <c r="AA244" i="1"/>
  <c r="AH244" i="1"/>
  <c r="AL244" i="1"/>
  <c r="AO244" i="1"/>
  <c r="AR244" i="1"/>
  <c r="AT244" i="1"/>
  <c r="BD244" i="1"/>
  <c r="BK244" i="1"/>
  <c r="BM244" i="1"/>
  <c r="BO244" i="1"/>
  <c r="C245" i="1"/>
  <c r="D245" i="1"/>
  <c r="U245" i="1"/>
  <c r="V245" i="1"/>
  <c r="Y245" i="1"/>
  <c r="AA245" i="1"/>
  <c r="AH245" i="1"/>
  <c r="AL245" i="1"/>
  <c r="AO245" i="1"/>
  <c r="AR245" i="1"/>
  <c r="AT245" i="1"/>
  <c r="BD245" i="1"/>
  <c r="BK245" i="1"/>
  <c r="BM245" i="1"/>
  <c r="BO245" i="1"/>
  <c r="C246" i="1"/>
  <c r="D246" i="1"/>
  <c r="U246" i="1"/>
  <c r="V246" i="1"/>
  <c r="Y246" i="1"/>
  <c r="AA246" i="1"/>
  <c r="AH246" i="1"/>
  <c r="AL246" i="1"/>
  <c r="AO246" i="1"/>
  <c r="AR246" i="1"/>
  <c r="AT246" i="1"/>
  <c r="BD246" i="1"/>
  <c r="BK246" i="1"/>
  <c r="BM246" i="1"/>
  <c r="BO246" i="1"/>
  <c r="C247" i="1"/>
  <c r="D247" i="1"/>
  <c r="U247" i="1"/>
  <c r="V247" i="1"/>
  <c r="Y247" i="1"/>
  <c r="AA247" i="1"/>
  <c r="AH247" i="1"/>
  <c r="AL247" i="1"/>
  <c r="AO247" i="1"/>
  <c r="AR247" i="1"/>
  <c r="AT247" i="1"/>
  <c r="BD247" i="1"/>
  <c r="BK247" i="1"/>
  <c r="BM247" i="1"/>
  <c r="BO247" i="1"/>
  <c r="C248" i="1"/>
  <c r="D248" i="1"/>
  <c r="U248" i="1"/>
  <c r="V248" i="1"/>
  <c r="Y248" i="1"/>
  <c r="AA248" i="1"/>
  <c r="AH248" i="1"/>
  <c r="AL248" i="1"/>
  <c r="AO248" i="1"/>
  <c r="AR248" i="1"/>
  <c r="AT248" i="1"/>
  <c r="BD248" i="1"/>
  <c r="BK248" i="1"/>
  <c r="BM248" i="1"/>
  <c r="BO248" i="1"/>
  <c r="C249" i="1"/>
  <c r="D249" i="1"/>
  <c r="U249" i="1"/>
  <c r="V249" i="1"/>
  <c r="Y249" i="1"/>
  <c r="AA249" i="1"/>
  <c r="AH249" i="1"/>
  <c r="AL249" i="1"/>
  <c r="AO249" i="1"/>
  <c r="AR249" i="1"/>
  <c r="AT249" i="1"/>
  <c r="BD249" i="1"/>
  <c r="BK249" i="1"/>
  <c r="BM249" i="1"/>
  <c r="BO249" i="1"/>
  <c r="C250" i="1"/>
  <c r="D250" i="1"/>
  <c r="U250" i="1"/>
  <c r="V250" i="1"/>
  <c r="Y250" i="1"/>
  <c r="AA250" i="1"/>
  <c r="AH250" i="1"/>
  <c r="AL250" i="1"/>
  <c r="AO250" i="1"/>
  <c r="AR250" i="1"/>
  <c r="AT250" i="1"/>
  <c r="BD250" i="1"/>
  <c r="BK250" i="1"/>
  <c r="BM250" i="1"/>
  <c r="BO250" i="1"/>
  <c r="C251" i="1"/>
  <c r="D251" i="1"/>
  <c r="U251" i="1"/>
  <c r="V251" i="1"/>
  <c r="Y251" i="1"/>
  <c r="AA251" i="1"/>
  <c r="AH251" i="1"/>
  <c r="AL251" i="1"/>
  <c r="AO251" i="1"/>
  <c r="AR251" i="1"/>
  <c r="AT251" i="1"/>
  <c r="BD251" i="1"/>
  <c r="BK251" i="1"/>
  <c r="BM251" i="1"/>
  <c r="BO251" i="1"/>
  <c r="C252" i="1"/>
  <c r="D252" i="1"/>
  <c r="U252" i="1"/>
  <c r="V252" i="1"/>
  <c r="Y252" i="1"/>
  <c r="AA252" i="1"/>
  <c r="AH252" i="1"/>
  <c r="AL252" i="1"/>
  <c r="AO252" i="1"/>
  <c r="AR252" i="1"/>
  <c r="AT252" i="1"/>
  <c r="BD252" i="1"/>
  <c r="BK252" i="1"/>
  <c r="BM252" i="1"/>
  <c r="BO252" i="1"/>
  <c r="C253" i="1"/>
  <c r="D253" i="1"/>
  <c r="U253" i="1"/>
  <c r="V253" i="1"/>
  <c r="Y253" i="1"/>
  <c r="AA253" i="1"/>
  <c r="AH253" i="1"/>
  <c r="AL253" i="1"/>
  <c r="AO253" i="1"/>
  <c r="AR253" i="1"/>
  <c r="AT253" i="1"/>
  <c r="BD253" i="1"/>
  <c r="BK253" i="1"/>
  <c r="BM253" i="1"/>
  <c r="BO253" i="1"/>
  <c r="C254" i="1"/>
  <c r="D254" i="1"/>
  <c r="U254" i="1"/>
  <c r="V254" i="1"/>
  <c r="Y254" i="1"/>
  <c r="AA254" i="1"/>
  <c r="AH254" i="1"/>
  <c r="AL254" i="1"/>
  <c r="AO254" i="1"/>
  <c r="AR254" i="1"/>
  <c r="AT254" i="1"/>
  <c r="BD254" i="1"/>
  <c r="BK254" i="1"/>
  <c r="BM254" i="1"/>
  <c r="BO254" i="1"/>
  <c r="C255" i="1"/>
  <c r="D255" i="1"/>
  <c r="U255" i="1"/>
  <c r="V255" i="1"/>
  <c r="Y255" i="1"/>
  <c r="AA255" i="1"/>
  <c r="AH255" i="1"/>
  <c r="AL255" i="1"/>
  <c r="AO255" i="1"/>
  <c r="AR255" i="1"/>
  <c r="AT255" i="1"/>
  <c r="BD255" i="1"/>
  <c r="BK255" i="1"/>
  <c r="BM255" i="1"/>
  <c r="BO255" i="1"/>
  <c r="C256" i="1"/>
  <c r="D256" i="1"/>
  <c r="U256" i="1"/>
  <c r="V256" i="1"/>
  <c r="Y256" i="1"/>
  <c r="AA256" i="1"/>
  <c r="AH256" i="1"/>
  <c r="AL256" i="1"/>
  <c r="AO256" i="1"/>
  <c r="AR256" i="1"/>
  <c r="AT256" i="1"/>
  <c r="BD256" i="1"/>
  <c r="BK256" i="1"/>
  <c r="BM256" i="1"/>
  <c r="BO256" i="1"/>
  <c r="C257" i="1"/>
  <c r="D257" i="1"/>
  <c r="U257" i="1"/>
  <c r="V257" i="1"/>
  <c r="Y257" i="1"/>
  <c r="AA257" i="1"/>
  <c r="AH257" i="1"/>
  <c r="AL257" i="1"/>
  <c r="AO257" i="1"/>
  <c r="AR257" i="1"/>
  <c r="AT257" i="1"/>
  <c r="BD257" i="1"/>
  <c r="BK257" i="1"/>
  <c r="BM257" i="1"/>
  <c r="BO257" i="1"/>
  <c r="C258" i="1"/>
  <c r="D258" i="1"/>
  <c r="U258" i="1"/>
  <c r="V258" i="1"/>
  <c r="Y258" i="1"/>
  <c r="AA258" i="1"/>
  <c r="AH258" i="1"/>
  <c r="AL258" i="1"/>
  <c r="AO258" i="1"/>
  <c r="AR258" i="1"/>
  <c r="AT258" i="1"/>
  <c r="BD258" i="1"/>
  <c r="BK258" i="1"/>
  <c r="BM258" i="1"/>
  <c r="BO258" i="1"/>
  <c r="C259" i="1"/>
  <c r="D259" i="1"/>
  <c r="U259" i="1"/>
  <c r="V259" i="1"/>
  <c r="Y259" i="1"/>
  <c r="AA259" i="1"/>
  <c r="AH259" i="1"/>
  <c r="AL259" i="1"/>
  <c r="AO259" i="1"/>
  <c r="AR259" i="1"/>
  <c r="AT259" i="1"/>
  <c r="BD259" i="1"/>
  <c r="BK259" i="1"/>
  <c r="BM259" i="1"/>
  <c r="BO259" i="1"/>
  <c r="C260" i="1"/>
  <c r="D260" i="1"/>
  <c r="U260" i="1"/>
  <c r="V260" i="1"/>
  <c r="Y260" i="1"/>
  <c r="AA260" i="1"/>
  <c r="AH260" i="1"/>
  <c r="AL260" i="1"/>
  <c r="AO260" i="1"/>
  <c r="AR260" i="1"/>
  <c r="AT260" i="1"/>
  <c r="BD260" i="1"/>
  <c r="BK260" i="1"/>
  <c r="BM260" i="1"/>
  <c r="BO260" i="1"/>
  <c r="C261" i="1"/>
  <c r="D261" i="1"/>
  <c r="U261" i="1"/>
  <c r="V261" i="1"/>
  <c r="Y261" i="1"/>
  <c r="AA261" i="1"/>
  <c r="AH261" i="1"/>
  <c r="AL261" i="1"/>
  <c r="AO261" i="1"/>
  <c r="AR261" i="1"/>
  <c r="AT261" i="1"/>
  <c r="BD261" i="1"/>
  <c r="BK261" i="1"/>
  <c r="BM261" i="1"/>
  <c r="BO261" i="1"/>
  <c r="C262" i="1"/>
  <c r="D262" i="1"/>
  <c r="U262" i="1"/>
  <c r="V262" i="1"/>
  <c r="Y262" i="1"/>
  <c r="AA262" i="1"/>
  <c r="AH262" i="1"/>
  <c r="AL262" i="1"/>
  <c r="AO262" i="1"/>
  <c r="AR262" i="1"/>
  <c r="AT262" i="1"/>
  <c r="BD262" i="1"/>
  <c r="BK262" i="1"/>
  <c r="BM262" i="1"/>
  <c r="BO262" i="1"/>
  <c r="C263" i="1"/>
  <c r="D263" i="1"/>
  <c r="U263" i="1"/>
  <c r="V263" i="1"/>
  <c r="Y263" i="1"/>
  <c r="AA263" i="1"/>
  <c r="AH263" i="1"/>
  <c r="AL263" i="1"/>
  <c r="AO263" i="1"/>
  <c r="AR263" i="1"/>
  <c r="AT263" i="1"/>
  <c r="BD263" i="1"/>
  <c r="BK263" i="1"/>
  <c r="BM263" i="1"/>
  <c r="BO263" i="1"/>
  <c r="C264" i="1"/>
  <c r="D264" i="1"/>
  <c r="U264" i="1"/>
  <c r="V264" i="1"/>
  <c r="Y264" i="1"/>
  <c r="AA264" i="1"/>
  <c r="AH264" i="1"/>
  <c r="AL264" i="1"/>
  <c r="AO264" i="1"/>
  <c r="AR264" i="1"/>
  <c r="AT264" i="1"/>
  <c r="BD264" i="1"/>
  <c r="BK264" i="1"/>
  <c r="BM264" i="1"/>
  <c r="BO264" i="1"/>
  <c r="C265" i="1"/>
  <c r="D265" i="1"/>
  <c r="U265" i="1"/>
  <c r="V265" i="1"/>
  <c r="Y265" i="1"/>
  <c r="AA265" i="1"/>
  <c r="AH265" i="1"/>
  <c r="AL265" i="1"/>
  <c r="AO265" i="1"/>
  <c r="AR265" i="1"/>
  <c r="AT265" i="1"/>
  <c r="BD265" i="1"/>
  <c r="BK265" i="1"/>
  <c r="BM265" i="1"/>
  <c r="BO265" i="1"/>
  <c r="C266" i="1"/>
  <c r="D266" i="1"/>
  <c r="U266" i="1"/>
  <c r="V266" i="1"/>
  <c r="Y266" i="1"/>
  <c r="AA266" i="1"/>
  <c r="AH266" i="1"/>
  <c r="AL266" i="1"/>
  <c r="AO266" i="1"/>
  <c r="AR266" i="1"/>
  <c r="AT266" i="1"/>
  <c r="BD266" i="1"/>
  <c r="BK266" i="1"/>
  <c r="BM266" i="1"/>
  <c r="BO266" i="1"/>
  <c r="C267" i="1"/>
  <c r="D267" i="1"/>
  <c r="U267" i="1"/>
  <c r="V267" i="1"/>
  <c r="Y267" i="1"/>
  <c r="AA267" i="1"/>
  <c r="AH267" i="1"/>
  <c r="AL267" i="1"/>
  <c r="AO267" i="1"/>
  <c r="AR267" i="1"/>
  <c r="AT267" i="1"/>
  <c r="BD267" i="1"/>
  <c r="BK267" i="1"/>
  <c r="BM267" i="1"/>
  <c r="BO267" i="1"/>
  <c r="C268" i="1"/>
  <c r="D268" i="1"/>
  <c r="U268" i="1"/>
  <c r="V268" i="1"/>
  <c r="Y268" i="1"/>
  <c r="AA268" i="1"/>
  <c r="AH268" i="1"/>
  <c r="AL268" i="1"/>
  <c r="AO268" i="1"/>
  <c r="AR268" i="1"/>
  <c r="AT268" i="1"/>
  <c r="BD268" i="1"/>
  <c r="BK268" i="1"/>
  <c r="BM268" i="1"/>
  <c r="BO268" i="1"/>
  <c r="C269" i="1"/>
  <c r="D269" i="1"/>
  <c r="U269" i="1"/>
  <c r="V269" i="1"/>
  <c r="Y269" i="1"/>
  <c r="AA269" i="1"/>
  <c r="AH269" i="1"/>
  <c r="AL269" i="1"/>
  <c r="AO269" i="1"/>
  <c r="AR269" i="1"/>
  <c r="AT269" i="1"/>
  <c r="BD269" i="1"/>
  <c r="BK269" i="1"/>
  <c r="BM269" i="1"/>
  <c r="BO269" i="1"/>
  <c r="C270" i="1"/>
  <c r="D270" i="1"/>
  <c r="U270" i="1"/>
  <c r="V270" i="1"/>
  <c r="Y270" i="1"/>
  <c r="AA270" i="1"/>
  <c r="AH270" i="1"/>
  <c r="AL270" i="1"/>
  <c r="AO270" i="1"/>
  <c r="AR270" i="1"/>
  <c r="AT270" i="1"/>
  <c r="BD270" i="1"/>
  <c r="BK270" i="1"/>
  <c r="BM270" i="1"/>
  <c r="BO270" i="1"/>
  <c r="C271" i="1"/>
  <c r="D271" i="1"/>
  <c r="U271" i="1"/>
  <c r="V271" i="1"/>
  <c r="Y271" i="1"/>
  <c r="AA271" i="1"/>
  <c r="AH271" i="1"/>
  <c r="AL271" i="1"/>
  <c r="AO271" i="1"/>
  <c r="AR271" i="1"/>
  <c r="AT271" i="1"/>
  <c r="BD271" i="1"/>
  <c r="BK271" i="1"/>
  <c r="BM271" i="1"/>
  <c r="BO271" i="1"/>
  <c r="C272" i="1"/>
  <c r="D272" i="1"/>
  <c r="U272" i="1"/>
  <c r="V272" i="1"/>
  <c r="Y272" i="1"/>
  <c r="AA272" i="1"/>
  <c r="AH272" i="1"/>
  <c r="AL272" i="1"/>
  <c r="AO272" i="1"/>
  <c r="AR272" i="1"/>
  <c r="AT272" i="1"/>
  <c r="BD272" i="1"/>
  <c r="BK272" i="1"/>
  <c r="BM272" i="1"/>
  <c r="BO272" i="1"/>
  <c r="C273" i="1"/>
  <c r="D273" i="1"/>
  <c r="U273" i="1"/>
  <c r="V273" i="1"/>
  <c r="Y273" i="1"/>
  <c r="AA273" i="1"/>
  <c r="AH273" i="1"/>
  <c r="AL273" i="1"/>
  <c r="AO273" i="1"/>
  <c r="AR273" i="1"/>
  <c r="AT273" i="1"/>
  <c r="BD273" i="1"/>
  <c r="BK273" i="1"/>
  <c r="BM273" i="1"/>
  <c r="BO273" i="1"/>
  <c r="C274" i="1"/>
  <c r="D274" i="1"/>
  <c r="U274" i="1"/>
  <c r="V274" i="1"/>
  <c r="Y274" i="1"/>
  <c r="AA274" i="1"/>
  <c r="AH274" i="1"/>
  <c r="AL274" i="1"/>
  <c r="AO274" i="1"/>
  <c r="AR274" i="1"/>
  <c r="AT274" i="1"/>
  <c r="BD274" i="1"/>
  <c r="BK274" i="1"/>
  <c r="BM274" i="1"/>
  <c r="BO274" i="1"/>
  <c r="C275" i="1"/>
  <c r="D275" i="1"/>
  <c r="U275" i="1"/>
  <c r="V275" i="1"/>
  <c r="Y275" i="1"/>
  <c r="AA275" i="1"/>
  <c r="AH275" i="1"/>
  <c r="AL275" i="1"/>
  <c r="AO275" i="1"/>
  <c r="AR275" i="1"/>
  <c r="AT275" i="1"/>
  <c r="BD275" i="1"/>
  <c r="BK275" i="1"/>
  <c r="BM275" i="1"/>
  <c r="BO275" i="1"/>
  <c r="C276" i="1"/>
  <c r="D276" i="1"/>
  <c r="U276" i="1"/>
  <c r="V276" i="1"/>
  <c r="Y276" i="1"/>
  <c r="AA276" i="1"/>
  <c r="AH276" i="1"/>
  <c r="AL276" i="1"/>
  <c r="AO276" i="1"/>
  <c r="AR276" i="1"/>
  <c r="AT276" i="1"/>
  <c r="BD276" i="1"/>
  <c r="BK276" i="1"/>
  <c r="BM276" i="1"/>
  <c r="BO276" i="1"/>
  <c r="C277" i="1"/>
  <c r="D277" i="1"/>
  <c r="U277" i="1"/>
  <c r="V277" i="1"/>
  <c r="Y277" i="1"/>
  <c r="AA277" i="1"/>
  <c r="AH277" i="1"/>
  <c r="AL277" i="1"/>
  <c r="AO277" i="1"/>
  <c r="AR277" i="1"/>
  <c r="AT277" i="1"/>
  <c r="BD277" i="1"/>
  <c r="BK277" i="1"/>
  <c r="BM277" i="1"/>
  <c r="BO277" i="1"/>
  <c r="C278" i="1"/>
  <c r="D278" i="1"/>
  <c r="U278" i="1"/>
  <c r="V278" i="1"/>
  <c r="Y278" i="1"/>
  <c r="AA278" i="1"/>
  <c r="AH278" i="1"/>
  <c r="AL278" i="1"/>
  <c r="AO278" i="1"/>
  <c r="AR278" i="1"/>
  <c r="AT278" i="1"/>
  <c r="BD278" i="1"/>
  <c r="BK278" i="1"/>
  <c r="BM278" i="1"/>
  <c r="BO278" i="1"/>
  <c r="C279" i="1"/>
  <c r="D279" i="1"/>
  <c r="U279" i="1"/>
  <c r="V279" i="1"/>
  <c r="Y279" i="1"/>
  <c r="AA279" i="1"/>
  <c r="AH279" i="1"/>
  <c r="AL279" i="1"/>
  <c r="AO279" i="1"/>
  <c r="AR279" i="1"/>
  <c r="AT279" i="1"/>
  <c r="BD279" i="1"/>
  <c r="BK279" i="1"/>
  <c r="BM279" i="1"/>
  <c r="BO279" i="1"/>
  <c r="C280" i="1"/>
  <c r="D280" i="1"/>
  <c r="U280" i="1"/>
  <c r="V280" i="1"/>
  <c r="Y280" i="1"/>
  <c r="AA280" i="1"/>
  <c r="AH280" i="1"/>
  <c r="AL280" i="1"/>
  <c r="AO280" i="1"/>
  <c r="AR280" i="1"/>
  <c r="AT280" i="1"/>
  <c r="BD280" i="1"/>
  <c r="BK280" i="1"/>
  <c r="BM280" i="1"/>
  <c r="BO280" i="1"/>
  <c r="C281" i="1"/>
  <c r="D281" i="1"/>
  <c r="U281" i="1"/>
  <c r="V281" i="1"/>
  <c r="Y281" i="1"/>
  <c r="AA281" i="1"/>
  <c r="AH281" i="1"/>
  <c r="AL281" i="1"/>
  <c r="AO281" i="1"/>
  <c r="AR281" i="1"/>
  <c r="AT281" i="1"/>
  <c r="BD281" i="1"/>
  <c r="BK281" i="1"/>
  <c r="BM281" i="1"/>
  <c r="BO281" i="1"/>
  <c r="C282" i="1"/>
  <c r="D282" i="1"/>
  <c r="U282" i="1"/>
  <c r="V282" i="1"/>
  <c r="Y282" i="1"/>
  <c r="AA282" i="1"/>
  <c r="AH282" i="1"/>
  <c r="AL282" i="1"/>
  <c r="AO282" i="1"/>
  <c r="AR282" i="1"/>
  <c r="AT282" i="1"/>
  <c r="BD282" i="1"/>
  <c r="BK282" i="1"/>
  <c r="BM282" i="1"/>
  <c r="BO282" i="1"/>
  <c r="C283" i="1"/>
  <c r="D283" i="1"/>
  <c r="U283" i="1"/>
  <c r="V283" i="1"/>
  <c r="Y283" i="1"/>
  <c r="AA283" i="1"/>
  <c r="AH283" i="1"/>
  <c r="AL283" i="1"/>
  <c r="AO283" i="1"/>
  <c r="AR283" i="1"/>
  <c r="AT283" i="1"/>
  <c r="BD283" i="1"/>
  <c r="BK283" i="1"/>
  <c r="BM283" i="1"/>
  <c r="BO283" i="1"/>
  <c r="C284" i="1"/>
  <c r="D284" i="1"/>
  <c r="U284" i="1"/>
  <c r="V284" i="1"/>
  <c r="Y284" i="1"/>
  <c r="AA284" i="1"/>
  <c r="AH284" i="1"/>
  <c r="AL284" i="1"/>
  <c r="AO284" i="1"/>
  <c r="AR284" i="1"/>
  <c r="AT284" i="1"/>
  <c r="BD284" i="1"/>
  <c r="BK284" i="1"/>
  <c r="BM284" i="1"/>
  <c r="BO284" i="1"/>
  <c r="C285" i="1"/>
  <c r="D285" i="1"/>
  <c r="U285" i="1"/>
  <c r="V285" i="1"/>
  <c r="Y285" i="1"/>
  <c r="AA285" i="1"/>
  <c r="AH285" i="1"/>
  <c r="AL285" i="1"/>
  <c r="AO285" i="1"/>
  <c r="AR285" i="1"/>
  <c r="AT285" i="1"/>
  <c r="BD285" i="1"/>
  <c r="BK285" i="1"/>
  <c r="BM285" i="1"/>
  <c r="BO285" i="1"/>
  <c r="C286" i="1"/>
  <c r="D286" i="1"/>
  <c r="U286" i="1"/>
  <c r="V286" i="1"/>
  <c r="Y286" i="1"/>
  <c r="AA286" i="1"/>
  <c r="AH286" i="1"/>
  <c r="AL286" i="1"/>
  <c r="AO286" i="1"/>
  <c r="AR286" i="1"/>
  <c r="AT286" i="1"/>
  <c r="BD286" i="1"/>
  <c r="BK286" i="1"/>
  <c r="BM286" i="1"/>
  <c r="BO286" i="1"/>
  <c r="C287" i="1"/>
  <c r="D287" i="1"/>
  <c r="U287" i="1"/>
  <c r="V287" i="1"/>
  <c r="Y287" i="1"/>
  <c r="AA287" i="1"/>
  <c r="AH287" i="1"/>
  <c r="AL287" i="1"/>
  <c r="AO287" i="1"/>
  <c r="AR287" i="1"/>
  <c r="AT287" i="1"/>
  <c r="BD287" i="1"/>
  <c r="BK287" i="1"/>
  <c r="BM287" i="1"/>
  <c r="BO287" i="1"/>
  <c r="C288" i="1"/>
  <c r="D288" i="1"/>
  <c r="U288" i="1"/>
  <c r="V288" i="1"/>
  <c r="Y288" i="1"/>
  <c r="AA288" i="1"/>
  <c r="AH288" i="1"/>
  <c r="AL288" i="1"/>
  <c r="AO288" i="1"/>
  <c r="AR288" i="1"/>
  <c r="AT288" i="1"/>
  <c r="BD288" i="1"/>
  <c r="BK288" i="1"/>
  <c r="BM288" i="1"/>
  <c r="BO288" i="1"/>
  <c r="C289" i="1"/>
  <c r="D289" i="1"/>
  <c r="U289" i="1"/>
  <c r="V289" i="1"/>
  <c r="Y289" i="1"/>
  <c r="AA289" i="1"/>
  <c r="AH289" i="1"/>
  <c r="AL289" i="1"/>
  <c r="AO289" i="1"/>
  <c r="AR289" i="1"/>
  <c r="AT289" i="1"/>
  <c r="BD289" i="1"/>
  <c r="BK289" i="1"/>
  <c r="BM289" i="1"/>
  <c r="BO289" i="1"/>
  <c r="C290" i="1"/>
  <c r="D290" i="1"/>
  <c r="U290" i="1"/>
  <c r="V290" i="1"/>
  <c r="Y290" i="1"/>
  <c r="AA290" i="1"/>
  <c r="AH290" i="1"/>
  <c r="AL290" i="1"/>
  <c r="AO290" i="1"/>
  <c r="AR290" i="1"/>
  <c r="AT290" i="1"/>
  <c r="BD290" i="1"/>
  <c r="BK290" i="1"/>
  <c r="BM290" i="1"/>
  <c r="BO290" i="1"/>
  <c r="C291" i="1"/>
  <c r="D291" i="1"/>
  <c r="U291" i="1"/>
  <c r="V291" i="1"/>
  <c r="Y291" i="1"/>
  <c r="AA291" i="1"/>
  <c r="AH291" i="1"/>
  <c r="AL291" i="1"/>
  <c r="AO291" i="1"/>
  <c r="AR291" i="1"/>
  <c r="AT291" i="1"/>
  <c r="BD291" i="1"/>
  <c r="BK291" i="1"/>
  <c r="BM291" i="1"/>
  <c r="BO291" i="1"/>
  <c r="C292" i="1"/>
  <c r="D292" i="1"/>
  <c r="U292" i="1"/>
  <c r="V292" i="1"/>
  <c r="Y292" i="1"/>
  <c r="AA292" i="1"/>
  <c r="AH292" i="1"/>
  <c r="AL292" i="1"/>
  <c r="AO292" i="1"/>
  <c r="AR292" i="1"/>
  <c r="AT292" i="1"/>
  <c r="BD292" i="1"/>
  <c r="BK292" i="1"/>
  <c r="BM292" i="1"/>
  <c r="BO292" i="1"/>
  <c r="C293" i="1"/>
  <c r="D293" i="1"/>
  <c r="U293" i="1"/>
  <c r="V293" i="1"/>
  <c r="Y293" i="1"/>
  <c r="AA293" i="1"/>
  <c r="AH293" i="1"/>
  <c r="AL293" i="1"/>
  <c r="AO293" i="1"/>
  <c r="AR293" i="1"/>
  <c r="AT293" i="1"/>
  <c r="BD293" i="1"/>
  <c r="BK293" i="1"/>
  <c r="BM293" i="1"/>
  <c r="BO293" i="1"/>
  <c r="C294" i="1"/>
  <c r="D294" i="1"/>
  <c r="U294" i="1"/>
  <c r="V294" i="1"/>
  <c r="Y294" i="1"/>
  <c r="AA294" i="1"/>
  <c r="AH294" i="1"/>
  <c r="AL294" i="1"/>
  <c r="AO294" i="1"/>
  <c r="AR294" i="1"/>
  <c r="AT294" i="1"/>
  <c r="BD294" i="1"/>
  <c r="BK294" i="1"/>
  <c r="BM294" i="1"/>
  <c r="BO294" i="1"/>
  <c r="C295" i="1"/>
  <c r="D295" i="1"/>
  <c r="U295" i="1"/>
  <c r="V295" i="1"/>
  <c r="Y295" i="1"/>
  <c r="AA295" i="1"/>
  <c r="AH295" i="1"/>
  <c r="AL295" i="1"/>
  <c r="AO295" i="1"/>
  <c r="AR295" i="1"/>
  <c r="AT295" i="1"/>
  <c r="BD295" i="1"/>
  <c r="BK295" i="1"/>
  <c r="BM295" i="1"/>
  <c r="BO295" i="1"/>
  <c r="C296" i="1"/>
  <c r="D296" i="1"/>
  <c r="U296" i="1"/>
  <c r="V296" i="1"/>
  <c r="Y296" i="1"/>
  <c r="AA296" i="1"/>
  <c r="AH296" i="1"/>
  <c r="AL296" i="1"/>
  <c r="AO296" i="1"/>
  <c r="AR296" i="1"/>
  <c r="AT296" i="1"/>
  <c r="BD296" i="1"/>
  <c r="BK296" i="1"/>
  <c r="BM296" i="1"/>
  <c r="BO296" i="1"/>
  <c r="C297" i="1"/>
  <c r="D297" i="1"/>
  <c r="U297" i="1"/>
  <c r="V297" i="1"/>
  <c r="Y297" i="1"/>
  <c r="AA297" i="1"/>
  <c r="AH297" i="1"/>
  <c r="AL297" i="1"/>
  <c r="AO297" i="1"/>
  <c r="AR297" i="1"/>
  <c r="AT297" i="1"/>
  <c r="BD297" i="1"/>
  <c r="BK297" i="1"/>
  <c r="BM297" i="1"/>
  <c r="BO297" i="1"/>
  <c r="C298" i="1"/>
  <c r="D298" i="1"/>
  <c r="U298" i="1"/>
  <c r="V298" i="1"/>
  <c r="Y298" i="1"/>
  <c r="AA298" i="1"/>
  <c r="AH298" i="1"/>
  <c r="AL298" i="1"/>
  <c r="AO298" i="1"/>
  <c r="AR298" i="1"/>
  <c r="AT298" i="1"/>
  <c r="BD298" i="1"/>
  <c r="BK298" i="1"/>
  <c r="BM298" i="1"/>
  <c r="BO298" i="1"/>
  <c r="C299" i="1"/>
  <c r="D299" i="1"/>
  <c r="U299" i="1"/>
  <c r="V299" i="1"/>
  <c r="Y299" i="1"/>
  <c r="AA299" i="1"/>
  <c r="AH299" i="1"/>
  <c r="AL299" i="1"/>
  <c r="AO299" i="1"/>
  <c r="AR299" i="1"/>
  <c r="AT299" i="1"/>
  <c r="BD299" i="1"/>
  <c r="BK299" i="1"/>
  <c r="BM299" i="1"/>
  <c r="BO299" i="1"/>
  <c r="C300" i="1"/>
  <c r="D300" i="1"/>
  <c r="U300" i="1"/>
  <c r="V300" i="1"/>
  <c r="Y300" i="1"/>
  <c r="AA300" i="1"/>
  <c r="AH300" i="1"/>
  <c r="AL300" i="1"/>
  <c r="AO300" i="1"/>
  <c r="AR300" i="1"/>
  <c r="AT300" i="1"/>
  <c r="BD300" i="1"/>
  <c r="BK300" i="1"/>
  <c r="BM300" i="1"/>
  <c r="BO300" i="1"/>
  <c r="C301" i="1"/>
  <c r="D301" i="1"/>
  <c r="U301" i="1"/>
  <c r="V301" i="1"/>
  <c r="Y301" i="1"/>
  <c r="AA301" i="1"/>
  <c r="AH301" i="1"/>
  <c r="AL301" i="1"/>
  <c r="AO301" i="1"/>
  <c r="AR301" i="1"/>
  <c r="AT301" i="1"/>
  <c r="BD301" i="1"/>
  <c r="BK301" i="1"/>
  <c r="BM301" i="1"/>
  <c r="BO301" i="1"/>
  <c r="C302" i="1"/>
  <c r="D302" i="1"/>
  <c r="U302" i="1"/>
  <c r="V302" i="1"/>
  <c r="Y302" i="1"/>
  <c r="AA302" i="1"/>
  <c r="AH302" i="1"/>
  <c r="AL302" i="1"/>
  <c r="AO302" i="1"/>
  <c r="AR302" i="1"/>
  <c r="AT302" i="1"/>
  <c r="BD302" i="1"/>
  <c r="BK302" i="1"/>
  <c r="BM302" i="1"/>
  <c r="BO302" i="1"/>
  <c r="C303" i="1"/>
  <c r="D303" i="1"/>
  <c r="U303" i="1"/>
  <c r="V303" i="1"/>
  <c r="Y303" i="1"/>
  <c r="AA303" i="1"/>
  <c r="AH303" i="1"/>
  <c r="AL303" i="1"/>
  <c r="AO303" i="1"/>
  <c r="AR303" i="1"/>
  <c r="AT303" i="1"/>
  <c r="BD303" i="1"/>
  <c r="BK303" i="1"/>
  <c r="BM303" i="1"/>
  <c r="BO303" i="1"/>
  <c r="C304" i="1"/>
  <c r="D304" i="1"/>
  <c r="U304" i="1"/>
  <c r="V304" i="1"/>
  <c r="Y304" i="1"/>
  <c r="AA304" i="1"/>
  <c r="AH304" i="1"/>
  <c r="AL304" i="1"/>
  <c r="AO304" i="1"/>
  <c r="AR304" i="1"/>
  <c r="AT304" i="1"/>
  <c r="BD304" i="1"/>
  <c r="BK304" i="1"/>
  <c r="BM304" i="1"/>
  <c r="BO304" i="1"/>
  <c r="C305" i="1"/>
  <c r="D305" i="1"/>
  <c r="U305" i="1"/>
  <c r="V305" i="1"/>
  <c r="Y305" i="1"/>
  <c r="AA305" i="1"/>
  <c r="AH305" i="1"/>
  <c r="AL305" i="1"/>
  <c r="AO305" i="1"/>
  <c r="AR305" i="1"/>
  <c r="AT305" i="1"/>
  <c r="BD305" i="1"/>
  <c r="BK305" i="1"/>
  <c r="BM305" i="1"/>
  <c r="BO305" i="1"/>
  <c r="C306" i="1"/>
  <c r="D306" i="1"/>
  <c r="U306" i="1"/>
  <c r="V306" i="1"/>
  <c r="Y306" i="1"/>
  <c r="AA306" i="1"/>
  <c r="AH306" i="1"/>
  <c r="AL306" i="1"/>
  <c r="AO306" i="1"/>
  <c r="AR306" i="1"/>
  <c r="AT306" i="1"/>
  <c r="BD306" i="1"/>
  <c r="BK306" i="1"/>
  <c r="BM306" i="1"/>
  <c r="BO306" i="1"/>
  <c r="C307" i="1"/>
  <c r="D307" i="1"/>
  <c r="U307" i="1"/>
  <c r="V307" i="1"/>
  <c r="Y307" i="1"/>
  <c r="AA307" i="1"/>
  <c r="AH307" i="1"/>
  <c r="AL307" i="1"/>
  <c r="AO307" i="1"/>
  <c r="AR307" i="1"/>
  <c r="AT307" i="1"/>
  <c r="BD307" i="1"/>
  <c r="BK307" i="1"/>
  <c r="BM307" i="1"/>
  <c r="BO307" i="1"/>
  <c r="C308" i="1"/>
  <c r="D308" i="1"/>
  <c r="U308" i="1"/>
  <c r="V308" i="1"/>
  <c r="Y308" i="1"/>
  <c r="AA308" i="1"/>
  <c r="AH308" i="1"/>
  <c r="AL308" i="1"/>
  <c r="AO308" i="1"/>
  <c r="AR308" i="1"/>
  <c r="AT308" i="1"/>
  <c r="BD308" i="1"/>
  <c r="BK308" i="1"/>
  <c r="BM308" i="1"/>
  <c r="BO308" i="1"/>
  <c r="C309" i="1"/>
  <c r="D309" i="1"/>
  <c r="U309" i="1"/>
  <c r="V309" i="1"/>
  <c r="Y309" i="1"/>
  <c r="AA309" i="1"/>
  <c r="AH309" i="1"/>
  <c r="AL309" i="1"/>
  <c r="AO309" i="1"/>
  <c r="AR309" i="1"/>
  <c r="AT309" i="1"/>
  <c r="BD309" i="1"/>
  <c r="BK309" i="1"/>
  <c r="BM309" i="1"/>
  <c r="BO309" i="1"/>
  <c r="C310" i="1"/>
  <c r="D310" i="1"/>
  <c r="U310" i="1"/>
  <c r="V310" i="1"/>
  <c r="Y310" i="1"/>
  <c r="AA310" i="1"/>
  <c r="AH310" i="1"/>
  <c r="AL310" i="1"/>
  <c r="AO310" i="1"/>
  <c r="AR310" i="1"/>
  <c r="AT310" i="1"/>
  <c r="BD310" i="1"/>
  <c r="BK310" i="1"/>
  <c r="BM310" i="1"/>
  <c r="BO310" i="1"/>
  <c r="C311" i="1"/>
  <c r="D311" i="1"/>
  <c r="U311" i="1"/>
  <c r="V311" i="1"/>
  <c r="Y311" i="1"/>
  <c r="AA311" i="1"/>
  <c r="AH311" i="1"/>
  <c r="AL311" i="1"/>
  <c r="AO311" i="1"/>
  <c r="AR311" i="1"/>
  <c r="AT311" i="1"/>
  <c r="BD311" i="1"/>
  <c r="BK311" i="1"/>
  <c r="BM311" i="1"/>
  <c r="BO311" i="1"/>
  <c r="C312" i="1"/>
  <c r="D312" i="1"/>
  <c r="U312" i="1"/>
  <c r="V312" i="1"/>
  <c r="Y312" i="1"/>
  <c r="AA312" i="1"/>
  <c r="AH312" i="1"/>
  <c r="AL312" i="1"/>
  <c r="AO312" i="1"/>
  <c r="AR312" i="1"/>
  <c r="AT312" i="1"/>
  <c r="BD312" i="1"/>
  <c r="BK312" i="1"/>
  <c r="BM312" i="1"/>
  <c r="BO312" i="1"/>
  <c r="C313" i="1"/>
  <c r="D313" i="1"/>
  <c r="U313" i="1"/>
  <c r="V313" i="1"/>
  <c r="Y313" i="1"/>
  <c r="AA313" i="1"/>
  <c r="AH313" i="1"/>
  <c r="AL313" i="1"/>
  <c r="AO313" i="1"/>
  <c r="AR313" i="1"/>
  <c r="AT313" i="1"/>
  <c r="BD313" i="1"/>
  <c r="BK313" i="1"/>
  <c r="BM313" i="1"/>
  <c r="BO313" i="1"/>
  <c r="C314" i="1"/>
  <c r="D314" i="1"/>
  <c r="U314" i="1"/>
  <c r="V314" i="1"/>
  <c r="Y314" i="1"/>
  <c r="AA314" i="1"/>
  <c r="AH314" i="1"/>
  <c r="AL314" i="1"/>
  <c r="AO314" i="1"/>
  <c r="AR314" i="1"/>
  <c r="AT314" i="1"/>
  <c r="BD314" i="1"/>
  <c r="BK314" i="1"/>
  <c r="BM314" i="1"/>
  <c r="BO314" i="1"/>
  <c r="C315" i="1"/>
  <c r="D315" i="1"/>
  <c r="U315" i="1"/>
  <c r="V315" i="1"/>
  <c r="Y315" i="1"/>
  <c r="AA315" i="1"/>
  <c r="AH315" i="1"/>
  <c r="AL315" i="1"/>
  <c r="AO315" i="1"/>
  <c r="AR315" i="1"/>
  <c r="AT315" i="1"/>
  <c r="BD315" i="1"/>
  <c r="BK315" i="1"/>
  <c r="BM315" i="1"/>
  <c r="BO315" i="1"/>
  <c r="C316" i="1"/>
  <c r="D316" i="1"/>
  <c r="U316" i="1"/>
  <c r="V316" i="1"/>
  <c r="Y316" i="1"/>
  <c r="AA316" i="1"/>
  <c r="AH316" i="1"/>
  <c r="AL316" i="1"/>
  <c r="AO316" i="1"/>
  <c r="AR316" i="1"/>
  <c r="AT316" i="1"/>
  <c r="BD316" i="1"/>
  <c r="BK316" i="1"/>
  <c r="BM316" i="1"/>
  <c r="BO316" i="1"/>
  <c r="C317" i="1"/>
  <c r="D317" i="1"/>
  <c r="U317" i="1"/>
  <c r="V317" i="1"/>
  <c r="Y317" i="1"/>
  <c r="AA317" i="1"/>
  <c r="AH317" i="1"/>
  <c r="AL317" i="1"/>
  <c r="AO317" i="1"/>
  <c r="AR317" i="1"/>
  <c r="AT317" i="1"/>
  <c r="BD317" i="1"/>
  <c r="BK317" i="1"/>
  <c r="BM317" i="1"/>
  <c r="BO317" i="1"/>
  <c r="C318" i="1"/>
  <c r="D318" i="1"/>
  <c r="U318" i="1"/>
  <c r="V318" i="1"/>
  <c r="Y318" i="1"/>
  <c r="AA318" i="1"/>
  <c r="AH318" i="1"/>
  <c r="AL318" i="1"/>
  <c r="AO318" i="1"/>
  <c r="AR318" i="1"/>
  <c r="AT318" i="1"/>
  <c r="BD318" i="1"/>
  <c r="BK318" i="1"/>
  <c r="BM318" i="1"/>
  <c r="BO318" i="1"/>
  <c r="C319" i="1"/>
  <c r="D319" i="1"/>
  <c r="U319" i="1"/>
  <c r="V319" i="1"/>
  <c r="Y319" i="1"/>
  <c r="AA319" i="1"/>
  <c r="AH319" i="1"/>
  <c r="AL319" i="1"/>
  <c r="AO319" i="1"/>
  <c r="AR319" i="1"/>
  <c r="AT319" i="1"/>
  <c r="BD319" i="1"/>
  <c r="BK319" i="1"/>
  <c r="BM319" i="1"/>
  <c r="BO319" i="1"/>
  <c r="C320" i="1"/>
  <c r="D320" i="1"/>
  <c r="U320" i="1"/>
  <c r="V320" i="1"/>
  <c r="Y320" i="1"/>
  <c r="AA320" i="1"/>
  <c r="AH320" i="1"/>
  <c r="AL320" i="1"/>
  <c r="AO320" i="1"/>
  <c r="AR320" i="1"/>
  <c r="AT320" i="1"/>
  <c r="BD320" i="1"/>
  <c r="BK320" i="1"/>
  <c r="BM320" i="1"/>
  <c r="BO320" i="1"/>
  <c r="C321" i="1"/>
  <c r="D321" i="1"/>
  <c r="U321" i="1"/>
  <c r="V321" i="1"/>
  <c r="Y321" i="1"/>
  <c r="AA321" i="1"/>
  <c r="AH321" i="1"/>
  <c r="AL321" i="1"/>
  <c r="AO321" i="1"/>
  <c r="AR321" i="1"/>
  <c r="AT321" i="1"/>
  <c r="BD321" i="1"/>
  <c r="BK321" i="1"/>
  <c r="BM321" i="1"/>
  <c r="BO321" i="1"/>
  <c r="C322" i="1"/>
  <c r="D322" i="1"/>
  <c r="U322" i="1"/>
  <c r="V322" i="1"/>
  <c r="Y322" i="1"/>
  <c r="AA322" i="1"/>
  <c r="AH322" i="1"/>
  <c r="AL322" i="1"/>
  <c r="AO322" i="1"/>
  <c r="AR322" i="1"/>
  <c r="AT322" i="1"/>
  <c r="BD322" i="1"/>
  <c r="BK322" i="1"/>
  <c r="BM322" i="1"/>
  <c r="BO322" i="1"/>
  <c r="C323" i="1"/>
  <c r="D323" i="1"/>
  <c r="U323" i="1"/>
  <c r="V323" i="1"/>
  <c r="Y323" i="1"/>
  <c r="AA323" i="1"/>
  <c r="AH323" i="1"/>
  <c r="AL323" i="1"/>
  <c r="AO323" i="1"/>
  <c r="AR323" i="1"/>
  <c r="AT323" i="1"/>
  <c r="BD323" i="1"/>
  <c r="BK323" i="1"/>
  <c r="BM323" i="1"/>
  <c r="BO323" i="1"/>
  <c r="C324" i="1"/>
  <c r="D324" i="1"/>
  <c r="U324" i="1"/>
  <c r="V324" i="1"/>
  <c r="Y324" i="1"/>
  <c r="AA324" i="1"/>
  <c r="AH324" i="1"/>
  <c r="AL324" i="1"/>
  <c r="AO324" i="1"/>
  <c r="AR324" i="1"/>
  <c r="AT324" i="1"/>
  <c r="BD324" i="1"/>
  <c r="BK324" i="1"/>
  <c r="BM324" i="1"/>
  <c r="BO324" i="1"/>
  <c r="C325" i="1"/>
  <c r="D325" i="1"/>
  <c r="U325" i="1"/>
  <c r="V325" i="1"/>
  <c r="Y325" i="1"/>
  <c r="AA325" i="1"/>
  <c r="AH325" i="1"/>
  <c r="AL325" i="1"/>
  <c r="AO325" i="1"/>
  <c r="AR325" i="1"/>
  <c r="AT325" i="1"/>
  <c r="BD325" i="1"/>
  <c r="BK325" i="1"/>
  <c r="BM325" i="1"/>
  <c r="BO325" i="1"/>
  <c r="C326" i="1"/>
  <c r="D326" i="1"/>
  <c r="U326" i="1"/>
  <c r="V326" i="1"/>
  <c r="Y326" i="1"/>
  <c r="AA326" i="1"/>
  <c r="AH326" i="1"/>
  <c r="AL326" i="1"/>
  <c r="AO326" i="1"/>
  <c r="AR326" i="1"/>
  <c r="AT326" i="1"/>
  <c r="BD326" i="1"/>
  <c r="BK326" i="1"/>
  <c r="BM326" i="1"/>
  <c r="BO326" i="1"/>
  <c r="C327" i="1"/>
  <c r="D327" i="1"/>
  <c r="U327" i="1"/>
  <c r="V327" i="1"/>
  <c r="Y327" i="1"/>
  <c r="AA327" i="1"/>
  <c r="AH327" i="1"/>
  <c r="AL327" i="1"/>
  <c r="AO327" i="1"/>
  <c r="AR327" i="1"/>
  <c r="AT327" i="1"/>
  <c r="BD327" i="1"/>
  <c r="BK327" i="1"/>
  <c r="BM327" i="1"/>
  <c r="BO327" i="1"/>
  <c r="C328" i="1"/>
  <c r="D328" i="1"/>
  <c r="U328" i="1"/>
  <c r="V328" i="1"/>
  <c r="Y328" i="1"/>
  <c r="AA328" i="1"/>
  <c r="AH328" i="1"/>
  <c r="AL328" i="1"/>
  <c r="AO328" i="1"/>
  <c r="AR328" i="1"/>
  <c r="AT328" i="1"/>
  <c r="BD328" i="1"/>
  <c r="BK328" i="1"/>
  <c r="BM328" i="1"/>
  <c r="BO328" i="1"/>
  <c r="C329" i="1"/>
  <c r="D329" i="1"/>
  <c r="U329" i="1"/>
  <c r="V329" i="1"/>
  <c r="Y329" i="1"/>
  <c r="AA329" i="1"/>
  <c r="AH329" i="1"/>
  <c r="AL329" i="1"/>
  <c r="AO329" i="1"/>
  <c r="AR329" i="1"/>
  <c r="AT329" i="1"/>
  <c r="BD329" i="1"/>
  <c r="BK329" i="1"/>
  <c r="BM329" i="1"/>
  <c r="BO329" i="1"/>
  <c r="C330" i="1"/>
  <c r="D330" i="1"/>
  <c r="U330" i="1"/>
  <c r="V330" i="1"/>
  <c r="Y330" i="1"/>
  <c r="AA330" i="1"/>
  <c r="AH330" i="1"/>
  <c r="AL330" i="1"/>
  <c r="AO330" i="1"/>
  <c r="AR330" i="1"/>
  <c r="AT330" i="1"/>
  <c r="BD330" i="1"/>
  <c r="BK330" i="1"/>
  <c r="BM330" i="1"/>
  <c r="BO330" i="1"/>
  <c r="C331" i="1"/>
  <c r="D331" i="1"/>
  <c r="U331" i="1"/>
  <c r="V331" i="1"/>
  <c r="Y331" i="1"/>
  <c r="AA331" i="1"/>
  <c r="AH331" i="1"/>
  <c r="AL331" i="1"/>
  <c r="AO331" i="1"/>
  <c r="AR331" i="1"/>
  <c r="AT331" i="1"/>
  <c r="BD331" i="1"/>
  <c r="BK331" i="1"/>
  <c r="BM331" i="1"/>
  <c r="BO331" i="1"/>
  <c r="C332" i="1"/>
  <c r="D332" i="1"/>
  <c r="U332" i="1"/>
  <c r="V332" i="1"/>
  <c r="Y332" i="1"/>
  <c r="AA332" i="1"/>
  <c r="AH332" i="1"/>
  <c r="AL332" i="1"/>
  <c r="AO332" i="1"/>
  <c r="AR332" i="1"/>
  <c r="AT332" i="1"/>
  <c r="BD332" i="1"/>
  <c r="BK332" i="1"/>
  <c r="BM332" i="1"/>
  <c r="BO332" i="1"/>
  <c r="C333" i="1"/>
  <c r="D333" i="1"/>
  <c r="U333" i="1"/>
  <c r="V333" i="1"/>
  <c r="Y333" i="1"/>
  <c r="AA333" i="1"/>
  <c r="AH333" i="1"/>
  <c r="AL333" i="1"/>
  <c r="AO333" i="1"/>
  <c r="AR333" i="1"/>
  <c r="AT333" i="1"/>
  <c r="BD333" i="1"/>
  <c r="BK333" i="1"/>
  <c r="BM333" i="1"/>
  <c r="BO333" i="1"/>
  <c r="C334" i="1"/>
  <c r="D334" i="1"/>
  <c r="U334" i="1"/>
  <c r="V334" i="1"/>
  <c r="Y334" i="1"/>
  <c r="AA334" i="1"/>
  <c r="AH334" i="1"/>
  <c r="AL334" i="1"/>
  <c r="AO334" i="1"/>
  <c r="AR334" i="1"/>
  <c r="AT334" i="1"/>
  <c r="BD334" i="1"/>
  <c r="BK334" i="1"/>
  <c r="BM334" i="1"/>
  <c r="BO334" i="1"/>
  <c r="C335" i="1"/>
  <c r="D335" i="1"/>
  <c r="U335" i="1"/>
  <c r="V335" i="1"/>
  <c r="Y335" i="1"/>
  <c r="AA335" i="1"/>
  <c r="AH335" i="1"/>
  <c r="AL335" i="1"/>
  <c r="AO335" i="1"/>
  <c r="AR335" i="1"/>
  <c r="AT335" i="1"/>
  <c r="BD335" i="1"/>
  <c r="BK335" i="1"/>
  <c r="BM335" i="1"/>
  <c r="BO335" i="1"/>
  <c r="C336" i="1"/>
  <c r="D336" i="1"/>
  <c r="U336" i="1"/>
  <c r="V336" i="1"/>
  <c r="Y336" i="1"/>
  <c r="AA336" i="1"/>
  <c r="AH336" i="1"/>
  <c r="AL336" i="1"/>
  <c r="AO336" i="1"/>
  <c r="AR336" i="1"/>
  <c r="AT336" i="1"/>
  <c r="BD336" i="1"/>
  <c r="BK336" i="1"/>
  <c r="BM336" i="1"/>
  <c r="BO336" i="1"/>
  <c r="C337" i="1"/>
  <c r="D337" i="1"/>
  <c r="U337" i="1"/>
  <c r="V337" i="1"/>
  <c r="Y337" i="1"/>
  <c r="AA337" i="1"/>
  <c r="AH337" i="1"/>
  <c r="AL337" i="1"/>
  <c r="AO337" i="1"/>
  <c r="AR337" i="1"/>
  <c r="AT337" i="1"/>
  <c r="BD337" i="1"/>
  <c r="BK337" i="1"/>
  <c r="BM337" i="1"/>
  <c r="BO337" i="1"/>
  <c r="C338" i="1"/>
  <c r="D338" i="1"/>
  <c r="U338" i="1"/>
  <c r="V338" i="1"/>
  <c r="Y338" i="1"/>
  <c r="AA338" i="1"/>
  <c r="AH338" i="1"/>
  <c r="AL338" i="1"/>
  <c r="AO338" i="1"/>
  <c r="AR338" i="1"/>
  <c r="AT338" i="1"/>
  <c r="BD338" i="1"/>
  <c r="BK338" i="1"/>
  <c r="BM338" i="1"/>
  <c r="BO338" i="1"/>
  <c r="C339" i="1"/>
  <c r="D339" i="1"/>
  <c r="U339" i="1"/>
  <c r="V339" i="1"/>
  <c r="Y339" i="1"/>
  <c r="AA339" i="1"/>
  <c r="AH339" i="1"/>
  <c r="AL339" i="1"/>
  <c r="AO339" i="1"/>
  <c r="AR339" i="1"/>
  <c r="AT339" i="1"/>
  <c r="BD339" i="1"/>
  <c r="BK339" i="1"/>
  <c r="BM339" i="1"/>
  <c r="BO339" i="1"/>
  <c r="C340" i="1"/>
  <c r="D340" i="1"/>
  <c r="U340" i="1"/>
  <c r="V340" i="1"/>
  <c r="Y340" i="1"/>
  <c r="AA340" i="1"/>
  <c r="AH340" i="1"/>
  <c r="AL340" i="1"/>
  <c r="AO340" i="1"/>
  <c r="AR340" i="1"/>
  <c r="AT340" i="1"/>
  <c r="BD340" i="1"/>
  <c r="BK340" i="1"/>
  <c r="BM340" i="1"/>
  <c r="BO340" i="1"/>
  <c r="C341" i="1"/>
  <c r="D341" i="1"/>
  <c r="U341" i="1"/>
  <c r="V341" i="1"/>
  <c r="Y341" i="1"/>
  <c r="AA341" i="1"/>
  <c r="AH341" i="1"/>
  <c r="AL341" i="1"/>
  <c r="AO341" i="1"/>
  <c r="AR341" i="1"/>
  <c r="AT341" i="1"/>
  <c r="BD341" i="1"/>
  <c r="BK341" i="1"/>
  <c r="BM341" i="1"/>
  <c r="BO341" i="1"/>
  <c r="C342" i="1"/>
  <c r="D342" i="1"/>
  <c r="U342" i="1"/>
  <c r="V342" i="1"/>
  <c r="Y342" i="1"/>
  <c r="AA342" i="1"/>
  <c r="AH342" i="1"/>
  <c r="AL342" i="1"/>
  <c r="AO342" i="1"/>
  <c r="AR342" i="1"/>
  <c r="AT342" i="1"/>
  <c r="BD342" i="1"/>
  <c r="BK342" i="1"/>
  <c r="BM342" i="1"/>
  <c r="BO342" i="1"/>
  <c r="C343" i="1"/>
  <c r="D343" i="1"/>
  <c r="U343" i="1"/>
  <c r="V343" i="1"/>
  <c r="Y343" i="1"/>
  <c r="AA343" i="1"/>
  <c r="AH343" i="1"/>
  <c r="AL343" i="1"/>
  <c r="AO343" i="1"/>
  <c r="AR343" i="1"/>
  <c r="AT343" i="1"/>
  <c r="BD343" i="1"/>
  <c r="BK343" i="1"/>
  <c r="BM343" i="1"/>
  <c r="BO343" i="1"/>
  <c r="C344" i="1"/>
  <c r="D344" i="1"/>
  <c r="U344" i="1"/>
  <c r="V344" i="1"/>
  <c r="Y344" i="1"/>
  <c r="AA344" i="1"/>
  <c r="AH344" i="1"/>
  <c r="AL344" i="1"/>
  <c r="AO344" i="1"/>
  <c r="AR344" i="1"/>
  <c r="AT344" i="1"/>
  <c r="BD344" i="1"/>
  <c r="BK344" i="1"/>
  <c r="BM344" i="1"/>
  <c r="BO344" i="1"/>
  <c r="C345" i="1"/>
  <c r="D345" i="1"/>
  <c r="U345" i="1"/>
  <c r="V345" i="1"/>
  <c r="Y345" i="1"/>
  <c r="AA345" i="1"/>
  <c r="AH345" i="1"/>
  <c r="AL345" i="1"/>
  <c r="AO345" i="1"/>
  <c r="AR345" i="1"/>
  <c r="AT345" i="1"/>
  <c r="BD345" i="1"/>
  <c r="BK345" i="1"/>
  <c r="BM345" i="1"/>
  <c r="BO345" i="1"/>
  <c r="C346" i="1"/>
  <c r="D346" i="1"/>
  <c r="U346" i="1"/>
  <c r="V346" i="1"/>
  <c r="Y346" i="1"/>
  <c r="AA346" i="1"/>
  <c r="AH346" i="1"/>
  <c r="AL346" i="1"/>
  <c r="AO346" i="1"/>
  <c r="AR346" i="1"/>
  <c r="AT346" i="1"/>
  <c r="BD346" i="1"/>
  <c r="BK346" i="1"/>
  <c r="BM346" i="1"/>
  <c r="BO346" i="1"/>
  <c r="C347" i="1"/>
  <c r="D347" i="1"/>
  <c r="U347" i="1"/>
  <c r="V347" i="1"/>
  <c r="Y347" i="1"/>
  <c r="AA347" i="1"/>
  <c r="AH347" i="1"/>
  <c r="AL347" i="1"/>
  <c r="AO347" i="1"/>
  <c r="AR347" i="1"/>
  <c r="AT347" i="1"/>
  <c r="BD347" i="1"/>
  <c r="BK347" i="1"/>
  <c r="BM347" i="1"/>
  <c r="BO347" i="1"/>
  <c r="C348" i="1"/>
  <c r="D348" i="1"/>
  <c r="U348" i="1"/>
  <c r="V348" i="1"/>
  <c r="Y348" i="1"/>
  <c r="AA348" i="1"/>
  <c r="AH348" i="1"/>
  <c r="AL348" i="1"/>
  <c r="AO348" i="1"/>
  <c r="AR348" i="1"/>
  <c r="AT348" i="1"/>
  <c r="BD348" i="1"/>
  <c r="BK348" i="1"/>
  <c r="BM348" i="1"/>
  <c r="BO348" i="1"/>
  <c r="C349" i="1"/>
  <c r="D349" i="1"/>
  <c r="U349" i="1"/>
  <c r="V349" i="1"/>
  <c r="Y349" i="1"/>
  <c r="AA349" i="1"/>
  <c r="AH349" i="1"/>
  <c r="AL349" i="1"/>
  <c r="AO349" i="1"/>
  <c r="AR349" i="1"/>
  <c r="AT349" i="1"/>
  <c r="BD349" i="1"/>
  <c r="BK349" i="1"/>
  <c r="BM349" i="1"/>
  <c r="BO349" i="1"/>
  <c r="C350" i="1"/>
  <c r="D350" i="1"/>
  <c r="U350" i="1"/>
  <c r="V350" i="1"/>
  <c r="Y350" i="1"/>
  <c r="AA350" i="1"/>
  <c r="AH350" i="1"/>
  <c r="AL350" i="1"/>
  <c r="AO350" i="1"/>
  <c r="AR350" i="1"/>
  <c r="AT350" i="1"/>
  <c r="BD350" i="1"/>
  <c r="BK350" i="1"/>
  <c r="BM350" i="1"/>
  <c r="BO350" i="1"/>
  <c r="C351" i="1"/>
  <c r="D351" i="1"/>
  <c r="U351" i="1"/>
  <c r="V351" i="1"/>
  <c r="Y351" i="1"/>
  <c r="AA351" i="1"/>
  <c r="AH351" i="1"/>
  <c r="AL351" i="1"/>
  <c r="AO351" i="1"/>
  <c r="AR351" i="1"/>
  <c r="AT351" i="1"/>
  <c r="BD351" i="1"/>
  <c r="BK351" i="1"/>
  <c r="BM351" i="1"/>
  <c r="BO351" i="1"/>
  <c r="C352" i="1"/>
  <c r="D352" i="1"/>
  <c r="U352" i="1"/>
  <c r="V352" i="1"/>
  <c r="Y352" i="1"/>
  <c r="AA352" i="1"/>
  <c r="AH352" i="1"/>
  <c r="AL352" i="1"/>
  <c r="AO352" i="1"/>
  <c r="AR352" i="1"/>
  <c r="AT352" i="1"/>
  <c r="BD352" i="1"/>
  <c r="BK352" i="1"/>
  <c r="BM352" i="1"/>
  <c r="BO352" i="1"/>
  <c r="C353" i="1"/>
  <c r="D353" i="1"/>
  <c r="U353" i="1"/>
  <c r="V353" i="1"/>
  <c r="Y353" i="1"/>
  <c r="AA353" i="1"/>
  <c r="AH353" i="1"/>
  <c r="AL353" i="1"/>
  <c r="AO353" i="1"/>
  <c r="AR353" i="1"/>
  <c r="AT353" i="1"/>
  <c r="BD353" i="1"/>
  <c r="BK353" i="1"/>
  <c r="BM353" i="1"/>
  <c r="BO353" i="1"/>
  <c r="C354" i="1"/>
  <c r="D354" i="1"/>
  <c r="U354" i="1"/>
  <c r="V354" i="1"/>
  <c r="Y354" i="1"/>
  <c r="AA354" i="1"/>
  <c r="AH354" i="1"/>
  <c r="AL354" i="1"/>
  <c r="AO354" i="1"/>
  <c r="AR354" i="1"/>
  <c r="AT354" i="1"/>
  <c r="BD354" i="1"/>
  <c r="BK354" i="1"/>
  <c r="BM354" i="1"/>
  <c r="BO354" i="1"/>
  <c r="C355" i="1"/>
  <c r="D355" i="1"/>
  <c r="U355" i="1"/>
  <c r="V355" i="1"/>
  <c r="Y355" i="1"/>
  <c r="AA355" i="1"/>
  <c r="AH355" i="1"/>
  <c r="AL355" i="1"/>
  <c r="AO355" i="1"/>
  <c r="AR355" i="1"/>
  <c r="AT355" i="1"/>
  <c r="BD355" i="1"/>
  <c r="BK355" i="1"/>
  <c r="BM355" i="1"/>
  <c r="BO355" i="1"/>
  <c r="C356" i="1"/>
  <c r="D356" i="1"/>
  <c r="U356" i="1"/>
  <c r="V356" i="1"/>
  <c r="Y356" i="1"/>
  <c r="AA356" i="1"/>
  <c r="AH356" i="1"/>
  <c r="AL356" i="1"/>
  <c r="AO356" i="1"/>
  <c r="AR356" i="1"/>
  <c r="AT356" i="1"/>
  <c r="BD356" i="1"/>
  <c r="BK356" i="1"/>
  <c r="BM356" i="1"/>
  <c r="BO356" i="1"/>
  <c r="C357" i="1"/>
  <c r="D357" i="1"/>
  <c r="U357" i="1"/>
  <c r="V357" i="1"/>
  <c r="Y357" i="1"/>
  <c r="AA357" i="1"/>
  <c r="AH357" i="1"/>
  <c r="AL357" i="1"/>
  <c r="AO357" i="1"/>
  <c r="AR357" i="1"/>
  <c r="AT357" i="1"/>
  <c r="BD357" i="1"/>
  <c r="BK357" i="1"/>
  <c r="BM357" i="1"/>
  <c r="BO357" i="1"/>
  <c r="C358" i="1"/>
  <c r="D358" i="1"/>
  <c r="U358" i="1"/>
  <c r="V358" i="1"/>
  <c r="Y358" i="1"/>
  <c r="AA358" i="1"/>
  <c r="AH358" i="1"/>
  <c r="AL358" i="1"/>
  <c r="AO358" i="1"/>
  <c r="AR358" i="1"/>
  <c r="AT358" i="1"/>
  <c r="BD358" i="1"/>
  <c r="BK358" i="1"/>
  <c r="BM358" i="1"/>
  <c r="BO358" i="1"/>
  <c r="C359" i="1"/>
  <c r="D359" i="1"/>
  <c r="U359" i="1"/>
  <c r="V359" i="1"/>
  <c r="Y359" i="1"/>
  <c r="AA359" i="1"/>
  <c r="AH359" i="1"/>
  <c r="AL359" i="1"/>
  <c r="AO359" i="1"/>
  <c r="AR359" i="1"/>
  <c r="AT359" i="1"/>
  <c r="BD359" i="1"/>
  <c r="BK359" i="1"/>
  <c r="BM359" i="1"/>
  <c r="BO359" i="1"/>
  <c r="C360" i="1"/>
  <c r="D360" i="1"/>
  <c r="U360" i="1"/>
  <c r="V360" i="1"/>
  <c r="Y360" i="1"/>
  <c r="AA360" i="1"/>
  <c r="AH360" i="1"/>
  <c r="AL360" i="1"/>
  <c r="AO360" i="1"/>
  <c r="AR360" i="1"/>
  <c r="AT360" i="1"/>
  <c r="BD360" i="1"/>
  <c r="BK360" i="1"/>
  <c r="BM360" i="1"/>
  <c r="BO360" i="1"/>
  <c r="C361" i="1"/>
  <c r="D361" i="1"/>
  <c r="U361" i="1"/>
  <c r="V361" i="1"/>
  <c r="Y361" i="1"/>
  <c r="AA361" i="1"/>
  <c r="AH361" i="1"/>
  <c r="AL361" i="1"/>
  <c r="AO361" i="1"/>
  <c r="AR361" i="1"/>
  <c r="AT361" i="1"/>
  <c r="BD361" i="1"/>
  <c r="BK361" i="1"/>
  <c r="BM361" i="1"/>
  <c r="BO361" i="1"/>
  <c r="C362" i="1"/>
  <c r="D362" i="1"/>
  <c r="U362" i="1"/>
  <c r="V362" i="1"/>
  <c r="Y362" i="1"/>
  <c r="AA362" i="1"/>
  <c r="AH362" i="1"/>
  <c r="AL362" i="1"/>
  <c r="AO362" i="1"/>
  <c r="AR362" i="1"/>
  <c r="AT362" i="1"/>
  <c r="BD362" i="1"/>
  <c r="BK362" i="1"/>
  <c r="BM362" i="1"/>
  <c r="BO362" i="1"/>
  <c r="C363" i="1"/>
  <c r="D363" i="1"/>
  <c r="U363" i="1"/>
  <c r="V363" i="1"/>
  <c r="Y363" i="1"/>
  <c r="AA363" i="1"/>
  <c r="AH363" i="1"/>
  <c r="AL363" i="1"/>
  <c r="AO363" i="1"/>
  <c r="AR363" i="1"/>
  <c r="AT363" i="1"/>
  <c r="BD363" i="1"/>
  <c r="BK363" i="1"/>
  <c r="BM363" i="1"/>
  <c r="BO363" i="1"/>
  <c r="C364" i="1"/>
  <c r="D364" i="1"/>
  <c r="U364" i="1"/>
  <c r="V364" i="1"/>
  <c r="Y364" i="1"/>
  <c r="AA364" i="1"/>
  <c r="AH364" i="1"/>
  <c r="AL364" i="1"/>
  <c r="AO364" i="1"/>
  <c r="AR364" i="1"/>
  <c r="AT364" i="1"/>
  <c r="BD364" i="1"/>
  <c r="BK364" i="1"/>
  <c r="BM364" i="1"/>
  <c r="BO364" i="1"/>
  <c r="C365" i="1"/>
  <c r="D365" i="1"/>
  <c r="U365" i="1"/>
  <c r="V365" i="1"/>
  <c r="Y365" i="1"/>
  <c r="AA365" i="1"/>
  <c r="AH365" i="1"/>
  <c r="AL365" i="1"/>
  <c r="AO365" i="1"/>
  <c r="AR365" i="1"/>
  <c r="AT365" i="1"/>
  <c r="BD365" i="1"/>
  <c r="BK365" i="1"/>
  <c r="BM365" i="1"/>
  <c r="BO365" i="1"/>
  <c r="C366" i="1"/>
  <c r="D366" i="1"/>
  <c r="U366" i="1"/>
  <c r="V366" i="1"/>
  <c r="Y366" i="1"/>
  <c r="AA366" i="1"/>
  <c r="AH366" i="1"/>
  <c r="AL366" i="1"/>
  <c r="AO366" i="1"/>
  <c r="AR366" i="1"/>
  <c r="AT366" i="1"/>
  <c r="BD366" i="1"/>
  <c r="BK366" i="1"/>
  <c r="BM366" i="1"/>
  <c r="BO366" i="1"/>
  <c r="C367" i="1"/>
  <c r="D367" i="1"/>
  <c r="U367" i="1"/>
  <c r="V367" i="1"/>
  <c r="Y367" i="1"/>
  <c r="AA367" i="1"/>
  <c r="AH367" i="1"/>
  <c r="AL367" i="1"/>
  <c r="AO367" i="1"/>
  <c r="AR367" i="1"/>
  <c r="AT367" i="1"/>
  <c r="BD367" i="1"/>
  <c r="BK367" i="1"/>
  <c r="BM367" i="1"/>
  <c r="BO367" i="1"/>
  <c r="C368" i="1"/>
  <c r="D368" i="1"/>
  <c r="U368" i="1"/>
  <c r="V368" i="1"/>
  <c r="Y368" i="1"/>
  <c r="AA368" i="1"/>
  <c r="AH368" i="1"/>
  <c r="AL368" i="1"/>
  <c r="AO368" i="1"/>
  <c r="AR368" i="1"/>
  <c r="AT368" i="1"/>
  <c r="BD368" i="1"/>
  <c r="BK368" i="1"/>
  <c r="BM368" i="1"/>
  <c r="BO368" i="1"/>
  <c r="C369" i="1"/>
  <c r="D369" i="1"/>
  <c r="U369" i="1"/>
  <c r="V369" i="1"/>
  <c r="Y369" i="1"/>
  <c r="AA369" i="1"/>
  <c r="AH369" i="1"/>
  <c r="AL369" i="1"/>
  <c r="AO369" i="1"/>
  <c r="AR369" i="1"/>
  <c r="AT369" i="1"/>
  <c r="BD369" i="1"/>
  <c r="BK369" i="1"/>
  <c r="BM369" i="1"/>
  <c r="BO369" i="1"/>
  <c r="C370" i="1"/>
  <c r="D370" i="1"/>
  <c r="U370" i="1"/>
  <c r="V370" i="1"/>
  <c r="Y370" i="1"/>
  <c r="AA370" i="1"/>
  <c r="AH370" i="1"/>
  <c r="AL370" i="1"/>
  <c r="AO370" i="1"/>
  <c r="AR370" i="1"/>
  <c r="AT370" i="1"/>
  <c r="BD370" i="1"/>
  <c r="BK370" i="1"/>
  <c r="BM370" i="1"/>
  <c r="BO370" i="1"/>
  <c r="C371" i="1"/>
  <c r="D371" i="1"/>
  <c r="U371" i="1"/>
  <c r="V371" i="1"/>
  <c r="Y371" i="1"/>
  <c r="AA371" i="1"/>
  <c r="AH371" i="1"/>
  <c r="AL371" i="1"/>
  <c r="AO371" i="1"/>
  <c r="AR371" i="1"/>
  <c r="AT371" i="1"/>
  <c r="BD371" i="1"/>
  <c r="BK371" i="1"/>
  <c r="BM371" i="1"/>
  <c r="BO371" i="1"/>
  <c r="C372" i="1"/>
  <c r="D372" i="1"/>
  <c r="U372" i="1"/>
  <c r="V372" i="1"/>
  <c r="Y372" i="1"/>
  <c r="AA372" i="1"/>
  <c r="AH372" i="1"/>
  <c r="AL372" i="1"/>
  <c r="AO372" i="1"/>
  <c r="AR372" i="1"/>
  <c r="AT372" i="1"/>
  <c r="BD372" i="1"/>
  <c r="BK372" i="1"/>
  <c r="BM372" i="1"/>
  <c r="BO372" i="1"/>
  <c r="C373" i="1"/>
  <c r="D373" i="1"/>
  <c r="U373" i="1"/>
  <c r="V373" i="1"/>
  <c r="Y373" i="1"/>
  <c r="AA373" i="1"/>
  <c r="AH373" i="1"/>
  <c r="AL373" i="1"/>
  <c r="AO373" i="1"/>
  <c r="AR373" i="1"/>
  <c r="AT373" i="1"/>
  <c r="BD373" i="1"/>
  <c r="BK373" i="1"/>
  <c r="BM373" i="1"/>
  <c r="BO373" i="1"/>
  <c r="C374" i="1"/>
  <c r="D374" i="1"/>
  <c r="U374" i="1"/>
  <c r="V374" i="1"/>
  <c r="Y374" i="1"/>
  <c r="AA374" i="1"/>
  <c r="AH374" i="1"/>
  <c r="AL374" i="1"/>
  <c r="AO374" i="1"/>
  <c r="AR374" i="1"/>
  <c r="AT374" i="1"/>
  <c r="BD374" i="1"/>
  <c r="BK374" i="1"/>
  <c r="BM374" i="1"/>
  <c r="BO374" i="1"/>
  <c r="C375" i="1"/>
  <c r="D375" i="1"/>
  <c r="U375" i="1"/>
  <c r="V375" i="1"/>
  <c r="Y375" i="1"/>
  <c r="AA375" i="1"/>
  <c r="AH375" i="1"/>
  <c r="AL375" i="1"/>
  <c r="AO375" i="1"/>
  <c r="AR375" i="1"/>
  <c r="AT375" i="1"/>
  <c r="BD375" i="1"/>
  <c r="BK375" i="1"/>
  <c r="BM375" i="1"/>
  <c r="BO375" i="1"/>
  <c r="C376" i="1"/>
  <c r="D376" i="1"/>
  <c r="U376" i="1"/>
  <c r="V376" i="1"/>
  <c r="Y376" i="1"/>
  <c r="AA376" i="1"/>
  <c r="AH376" i="1"/>
  <c r="AL376" i="1"/>
  <c r="AO376" i="1"/>
  <c r="AR376" i="1"/>
  <c r="AT376" i="1"/>
  <c r="BD376" i="1"/>
  <c r="BK376" i="1"/>
  <c r="BM376" i="1"/>
  <c r="BO376" i="1"/>
  <c r="C377" i="1"/>
  <c r="D377" i="1"/>
  <c r="U377" i="1"/>
  <c r="V377" i="1"/>
  <c r="Y377" i="1"/>
  <c r="AA377" i="1"/>
  <c r="AH377" i="1"/>
  <c r="AL377" i="1"/>
  <c r="AO377" i="1"/>
  <c r="AR377" i="1"/>
  <c r="AT377" i="1"/>
  <c r="BD377" i="1"/>
  <c r="BK377" i="1"/>
  <c r="BM377" i="1"/>
  <c r="BO377" i="1"/>
  <c r="C378" i="1"/>
  <c r="D378" i="1"/>
  <c r="U378" i="1"/>
  <c r="V378" i="1"/>
  <c r="Y378" i="1"/>
  <c r="AA378" i="1"/>
  <c r="AH378" i="1"/>
  <c r="AL378" i="1"/>
  <c r="AO378" i="1"/>
  <c r="AR378" i="1"/>
  <c r="AT378" i="1"/>
  <c r="BD378" i="1"/>
  <c r="BK378" i="1"/>
  <c r="BM378" i="1"/>
  <c r="BO378" i="1"/>
  <c r="C379" i="1"/>
  <c r="D379" i="1"/>
  <c r="U379" i="1"/>
  <c r="V379" i="1"/>
  <c r="Y379" i="1"/>
  <c r="AA379" i="1"/>
  <c r="AH379" i="1"/>
  <c r="AL379" i="1"/>
  <c r="AO379" i="1"/>
  <c r="AR379" i="1"/>
  <c r="AT379" i="1"/>
  <c r="BD379" i="1"/>
  <c r="BK379" i="1"/>
  <c r="BM379" i="1"/>
  <c r="BO379" i="1"/>
  <c r="C380" i="1"/>
  <c r="D380" i="1"/>
  <c r="U380" i="1"/>
  <c r="V380" i="1"/>
  <c r="Y380" i="1"/>
  <c r="AA380" i="1"/>
  <c r="AH380" i="1"/>
  <c r="AL380" i="1"/>
  <c r="AO380" i="1"/>
  <c r="AR380" i="1"/>
  <c r="AT380" i="1"/>
  <c r="BD380" i="1"/>
  <c r="BK380" i="1"/>
  <c r="BM380" i="1"/>
  <c r="BO380" i="1"/>
  <c r="C381" i="1"/>
  <c r="D381" i="1"/>
  <c r="U381" i="1"/>
  <c r="V381" i="1"/>
  <c r="Y381" i="1"/>
  <c r="AA381" i="1"/>
  <c r="AH381" i="1"/>
  <c r="AL381" i="1"/>
  <c r="AO381" i="1"/>
  <c r="AR381" i="1"/>
  <c r="AT381" i="1"/>
  <c r="BD381" i="1"/>
  <c r="BK381" i="1"/>
  <c r="BM381" i="1"/>
  <c r="BO381" i="1"/>
  <c r="C382" i="1"/>
  <c r="D382" i="1"/>
  <c r="U382" i="1"/>
  <c r="V382" i="1"/>
  <c r="Y382" i="1"/>
  <c r="AA382" i="1"/>
  <c r="AH382" i="1"/>
  <c r="AL382" i="1"/>
  <c r="AO382" i="1"/>
  <c r="AR382" i="1"/>
  <c r="AT382" i="1"/>
  <c r="BD382" i="1"/>
  <c r="BK382" i="1"/>
  <c r="BM382" i="1"/>
  <c r="BO382" i="1"/>
  <c r="C383" i="1"/>
  <c r="D383" i="1"/>
  <c r="U383" i="1"/>
  <c r="V383" i="1"/>
  <c r="Y383" i="1"/>
  <c r="AA383" i="1"/>
  <c r="AH383" i="1"/>
  <c r="AL383" i="1"/>
  <c r="AO383" i="1"/>
  <c r="AR383" i="1"/>
  <c r="AT383" i="1"/>
  <c r="BD383" i="1"/>
  <c r="BK383" i="1"/>
  <c r="BM383" i="1"/>
  <c r="BO383" i="1"/>
  <c r="C384" i="1"/>
  <c r="D384" i="1"/>
  <c r="U384" i="1"/>
  <c r="V384" i="1"/>
  <c r="Y384" i="1"/>
  <c r="AA384" i="1"/>
  <c r="AH384" i="1"/>
  <c r="AL384" i="1"/>
  <c r="AO384" i="1"/>
  <c r="AR384" i="1"/>
  <c r="AT384" i="1"/>
  <c r="BD384" i="1"/>
  <c r="BK384" i="1"/>
  <c r="BM384" i="1"/>
  <c r="BO384" i="1"/>
  <c r="C385" i="1"/>
  <c r="D385" i="1"/>
  <c r="U385" i="1"/>
  <c r="V385" i="1"/>
  <c r="Y385" i="1"/>
  <c r="AA385" i="1"/>
  <c r="AH385" i="1"/>
  <c r="AL385" i="1"/>
  <c r="AO385" i="1"/>
  <c r="AR385" i="1"/>
  <c r="AT385" i="1"/>
  <c r="BD385" i="1"/>
  <c r="BK385" i="1"/>
  <c r="BM385" i="1"/>
  <c r="BO385" i="1"/>
  <c r="C386" i="1"/>
  <c r="D386" i="1"/>
  <c r="U386" i="1"/>
  <c r="V386" i="1"/>
  <c r="Y386" i="1"/>
  <c r="AA386" i="1"/>
  <c r="AH386" i="1"/>
  <c r="AL386" i="1"/>
  <c r="AO386" i="1"/>
  <c r="AR386" i="1"/>
  <c r="AT386" i="1"/>
  <c r="BD386" i="1"/>
  <c r="BK386" i="1"/>
  <c r="BM386" i="1"/>
  <c r="BO386" i="1"/>
  <c r="C387" i="1"/>
  <c r="D387" i="1"/>
  <c r="U387" i="1"/>
  <c r="V387" i="1"/>
  <c r="Y387" i="1"/>
  <c r="AA387" i="1"/>
  <c r="AH387" i="1"/>
  <c r="AL387" i="1"/>
  <c r="AO387" i="1"/>
  <c r="AR387" i="1"/>
  <c r="AT387" i="1"/>
  <c r="BD387" i="1"/>
  <c r="BK387" i="1"/>
  <c r="BM387" i="1"/>
  <c r="BO387" i="1"/>
  <c r="C388" i="1"/>
  <c r="D388" i="1"/>
  <c r="U388" i="1"/>
  <c r="V388" i="1"/>
  <c r="Y388" i="1"/>
  <c r="AA388" i="1"/>
  <c r="AH388" i="1"/>
  <c r="AL388" i="1"/>
  <c r="AO388" i="1"/>
  <c r="AR388" i="1"/>
  <c r="AT388" i="1"/>
  <c r="BD388" i="1"/>
  <c r="BK388" i="1"/>
  <c r="BM388" i="1"/>
  <c r="BO388" i="1"/>
  <c r="C389" i="1"/>
  <c r="D389" i="1"/>
  <c r="U389" i="1"/>
  <c r="V389" i="1"/>
  <c r="Y389" i="1"/>
  <c r="AA389" i="1"/>
  <c r="AH389" i="1"/>
  <c r="AL389" i="1"/>
  <c r="AO389" i="1"/>
  <c r="AR389" i="1"/>
  <c r="AT389" i="1"/>
  <c r="BD389" i="1"/>
  <c r="BK389" i="1"/>
  <c r="BM389" i="1"/>
  <c r="BO389" i="1"/>
  <c r="C390" i="1"/>
  <c r="D390" i="1"/>
  <c r="U390" i="1"/>
  <c r="V390" i="1"/>
  <c r="Y390" i="1"/>
  <c r="AA390" i="1"/>
  <c r="AH390" i="1"/>
  <c r="AL390" i="1"/>
  <c r="AO390" i="1"/>
  <c r="AR390" i="1"/>
  <c r="AT390" i="1"/>
  <c r="BD390" i="1"/>
  <c r="BK390" i="1"/>
  <c r="BM390" i="1"/>
  <c r="BO390" i="1"/>
  <c r="C391" i="1"/>
  <c r="D391" i="1"/>
  <c r="U391" i="1"/>
  <c r="V391" i="1"/>
  <c r="Y391" i="1"/>
  <c r="AA391" i="1"/>
  <c r="AH391" i="1"/>
  <c r="AL391" i="1"/>
  <c r="AO391" i="1"/>
  <c r="AR391" i="1"/>
  <c r="AT391" i="1"/>
  <c r="BD391" i="1"/>
  <c r="BK391" i="1"/>
  <c r="BM391" i="1"/>
  <c r="BO391" i="1"/>
  <c r="C392" i="1"/>
  <c r="D392" i="1"/>
  <c r="U392" i="1"/>
  <c r="V392" i="1"/>
  <c r="Y392" i="1"/>
  <c r="AA392" i="1"/>
  <c r="AH392" i="1"/>
  <c r="AL392" i="1"/>
  <c r="AO392" i="1"/>
  <c r="AR392" i="1"/>
  <c r="AT392" i="1"/>
  <c r="BD392" i="1"/>
  <c r="BK392" i="1"/>
  <c r="BM392" i="1"/>
  <c r="BO392" i="1"/>
  <c r="C393" i="1"/>
  <c r="D393" i="1"/>
  <c r="U393" i="1"/>
  <c r="V393" i="1"/>
  <c r="Y393" i="1"/>
  <c r="AA393" i="1"/>
  <c r="AH393" i="1"/>
  <c r="AL393" i="1"/>
  <c r="AO393" i="1"/>
  <c r="AR393" i="1"/>
  <c r="AT393" i="1"/>
  <c r="BD393" i="1"/>
  <c r="BK393" i="1"/>
  <c r="BM393" i="1"/>
  <c r="BO393" i="1"/>
  <c r="C394" i="1"/>
  <c r="D394" i="1"/>
  <c r="U394" i="1"/>
  <c r="V394" i="1"/>
  <c r="Y394" i="1"/>
  <c r="AA394" i="1"/>
  <c r="AH394" i="1"/>
  <c r="AL394" i="1"/>
  <c r="AO394" i="1"/>
  <c r="AR394" i="1"/>
  <c r="AT394" i="1"/>
  <c r="BD394" i="1"/>
  <c r="BK394" i="1"/>
  <c r="BM394" i="1"/>
  <c r="BO394" i="1"/>
  <c r="C395" i="1"/>
  <c r="D395" i="1"/>
  <c r="U395" i="1"/>
  <c r="V395" i="1"/>
  <c r="Y395" i="1"/>
  <c r="AA395" i="1"/>
  <c r="AH395" i="1"/>
  <c r="AL395" i="1"/>
  <c r="AO395" i="1"/>
  <c r="AR395" i="1"/>
  <c r="AT395" i="1"/>
  <c r="BD395" i="1"/>
  <c r="BK395" i="1"/>
  <c r="BM395" i="1"/>
  <c r="BO395" i="1"/>
  <c r="C396" i="1"/>
  <c r="D396" i="1"/>
  <c r="U396" i="1"/>
  <c r="V396" i="1"/>
  <c r="Y396" i="1"/>
  <c r="AA396" i="1"/>
  <c r="AH396" i="1"/>
  <c r="AL396" i="1"/>
  <c r="AO396" i="1"/>
  <c r="AR396" i="1"/>
  <c r="AT396" i="1"/>
  <c r="BD396" i="1"/>
  <c r="BK396" i="1"/>
  <c r="BM396" i="1"/>
  <c r="BO396" i="1"/>
  <c r="C397" i="1"/>
  <c r="D397" i="1"/>
  <c r="U397" i="1"/>
  <c r="V397" i="1"/>
  <c r="Y397" i="1"/>
  <c r="AA397" i="1"/>
  <c r="AH397" i="1"/>
  <c r="AL397" i="1"/>
  <c r="AO397" i="1"/>
  <c r="AR397" i="1"/>
  <c r="AT397" i="1"/>
  <c r="BD397" i="1"/>
  <c r="BK397" i="1"/>
  <c r="BM397" i="1"/>
  <c r="BO397" i="1"/>
  <c r="C398" i="1"/>
  <c r="D398" i="1"/>
  <c r="U398" i="1"/>
  <c r="V398" i="1"/>
  <c r="Y398" i="1"/>
  <c r="AA398" i="1"/>
  <c r="AH398" i="1"/>
  <c r="AL398" i="1"/>
  <c r="AO398" i="1"/>
  <c r="AR398" i="1"/>
  <c r="AT398" i="1"/>
  <c r="BD398" i="1"/>
  <c r="BK398" i="1"/>
  <c r="BM398" i="1"/>
  <c r="BO398" i="1"/>
  <c r="C399" i="1"/>
  <c r="D399" i="1"/>
  <c r="U399" i="1"/>
  <c r="V399" i="1"/>
  <c r="Y399" i="1"/>
  <c r="AA399" i="1"/>
  <c r="AH399" i="1"/>
  <c r="AL399" i="1"/>
  <c r="AO399" i="1"/>
  <c r="AR399" i="1"/>
  <c r="AT399" i="1"/>
  <c r="BD399" i="1"/>
  <c r="BK399" i="1"/>
  <c r="BM399" i="1"/>
  <c r="BO399" i="1"/>
  <c r="C400" i="1"/>
  <c r="D400" i="1"/>
  <c r="U400" i="1"/>
  <c r="V400" i="1"/>
  <c r="Y400" i="1"/>
  <c r="AA400" i="1"/>
  <c r="AH400" i="1"/>
  <c r="AL400" i="1"/>
  <c r="AO400" i="1"/>
  <c r="AR400" i="1"/>
  <c r="AT400" i="1"/>
  <c r="BD400" i="1"/>
  <c r="BK400" i="1"/>
  <c r="BM400" i="1"/>
  <c r="BO400" i="1"/>
  <c r="C401" i="1"/>
  <c r="D401" i="1"/>
  <c r="U401" i="1"/>
  <c r="V401" i="1"/>
  <c r="Y401" i="1"/>
  <c r="AA401" i="1"/>
  <c r="AH401" i="1"/>
  <c r="AL401" i="1"/>
  <c r="AO401" i="1"/>
  <c r="AR401" i="1"/>
  <c r="AT401" i="1"/>
  <c r="BD401" i="1"/>
  <c r="BK401" i="1"/>
  <c r="BM401" i="1"/>
  <c r="BO401" i="1"/>
  <c r="C402" i="1"/>
  <c r="D402" i="1"/>
  <c r="U402" i="1"/>
  <c r="V402" i="1"/>
  <c r="Y402" i="1"/>
  <c r="AA402" i="1"/>
  <c r="AH402" i="1"/>
  <c r="AL402" i="1"/>
  <c r="AO402" i="1"/>
  <c r="AR402" i="1"/>
  <c r="AT402" i="1"/>
  <c r="BD402" i="1"/>
  <c r="BK402" i="1"/>
  <c r="BM402" i="1"/>
  <c r="BO402" i="1"/>
  <c r="C403" i="1"/>
  <c r="D403" i="1"/>
  <c r="U403" i="1"/>
  <c r="V403" i="1"/>
  <c r="Y403" i="1"/>
  <c r="AA403" i="1"/>
  <c r="AH403" i="1"/>
  <c r="AL403" i="1"/>
  <c r="AO403" i="1"/>
  <c r="AR403" i="1"/>
  <c r="AT403" i="1"/>
  <c r="BD403" i="1"/>
  <c r="BK403" i="1"/>
  <c r="BM403" i="1"/>
  <c r="BO403" i="1"/>
  <c r="C404" i="1"/>
  <c r="D404" i="1"/>
  <c r="U404" i="1"/>
  <c r="V404" i="1"/>
  <c r="Y404" i="1"/>
  <c r="AA404" i="1"/>
  <c r="AH404" i="1"/>
  <c r="AL404" i="1"/>
  <c r="AO404" i="1"/>
  <c r="AR404" i="1"/>
  <c r="AT404" i="1"/>
  <c r="BD404" i="1"/>
  <c r="BK404" i="1"/>
  <c r="BM404" i="1"/>
  <c r="BO404" i="1"/>
  <c r="C405" i="1"/>
  <c r="D405" i="1"/>
  <c r="U405" i="1"/>
  <c r="V405" i="1"/>
  <c r="Y405" i="1"/>
  <c r="AA405" i="1"/>
  <c r="AH405" i="1"/>
  <c r="AL405" i="1"/>
  <c r="AO405" i="1"/>
  <c r="AR405" i="1"/>
  <c r="AT405" i="1"/>
  <c r="BD405" i="1"/>
  <c r="BK405" i="1"/>
  <c r="BM405" i="1"/>
  <c r="BO405" i="1"/>
  <c r="C406" i="1"/>
  <c r="D406" i="1"/>
  <c r="U406" i="1"/>
  <c r="V406" i="1"/>
  <c r="Y406" i="1"/>
  <c r="AA406" i="1"/>
  <c r="AH406" i="1"/>
  <c r="AL406" i="1"/>
  <c r="AO406" i="1"/>
  <c r="AR406" i="1"/>
  <c r="AT406" i="1"/>
  <c r="BD406" i="1"/>
  <c r="BK406" i="1"/>
  <c r="BM406" i="1"/>
  <c r="BO406" i="1"/>
  <c r="C407" i="1"/>
  <c r="D407" i="1"/>
  <c r="U407" i="1"/>
  <c r="V407" i="1"/>
  <c r="Y407" i="1"/>
  <c r="AA407" i="1"/>
  <c r="AH407" i="1"/>
  <c r="AL407" i="1"/>
  <c r="AO407" i="1"/>
  <c r="AR407" i="1"/>
  <c r="AT407" i="1"/>
  <c r="BD407" i="1"/>
  <c r="BK407" i="1"/>
  <c r="BM407" i="1"/>
  <c r="BO407" i="1"/>
  <c r="C408" i="1"/>
  <c r="D408" i="1"/>
  <c r="U408" i="1"/>
  <c r="V408" i="1"/>
  <c r="Y408" i="1"/>
  <c r="AA408" i="1"/>
  <c r="AH408" i="1"/>
  <c r="AL408" i="1"/>
  <c r="AO408" i="1"/>
  <c r="AR408" i="1"/>
  <c r="AT408" i="1"/>
  <c r="BD408" i="1"/>
  <c r="BK408" i="1"/>
  <c r="BM408" i="1"/>
  <c r="BO408" i="1"/>
  <c r="C409" i="1"/>
  <c r="D409" i="1"/>
  <c r="U409" i="1"/>
  <c r="V409" i="1"/>
  <c r="Y409" i="1"/>
  <c r="AA409" i="1"/>
  <c r="AH409" i="1"/>
  <c r="AL409" i="1"/>
  <c r="AO409" i="1"/>
  <c r="AR409" i="1"/>
  <c r="AT409" i="1"/>
  <c r="BD409" i="1"/>
  <c r="BK409" i="1"/>
  <c r="BM409" i="1"/>
  <c r="BO409" i="1"/>
  <c r="C410" i="1"/>
  <c r="D410" i="1"/>
  <c r="U410" i="1"/>
  <c r="V410" i="1"/>
  <c r="Y410" i="1"/>
  <c r="AA410" i="1"/>
  <c r="AH410" i="1"/>
  <c r="AL410" i="1"/>
  <c r="AO410" i="1"/>
  <c r="AR410" i="1"/>
  <c r="AT410" i="1"/>
  <c r="BD410" i="1"/>
  <c r="BK410" i="1"/>
  <c r="BM410" i="1"/>
  <c r="BO410" i="1"/>
  <c r="C411" i="1"/>
  <c r="D411" i="1"/>
  <c r="U411" i="1"/>
  <c r="V411" i="1"/>
  <c r="Y411" i="1"/>
  <c r="AA411" i="1"/>
  <c r="AH411" i="1"/>
  <c r="AL411" i="1"/>
  <c r="AO411" i="1"/>
  <c r="AR411" i="1"/>
  <c r="AT411" i="1"/>
  <c r="BD411" i="1"/>
  <c r="BK411" i="1"/>
  <c r="BM411" i="1"/>
  <c r="BO411" i="1"/>
  <c r="C412" i="1"/>
  <c r="D412" i="1"/>
  <c r="U412" i="1"/>
  <c r="V412" i="1"/>
  <c r="Y412" i="1"/>
  <c r="AA412" i="1"/>
  <c r="AH412" i="1"/>
  <c r="AL412" i="1"/>
  <c r="AO412" i="1"/>
  <c r="AR412" i="1"/>
  <c r="AT412" i="1"/>
  <c r="BD412" i="1"/>
  <c r="BK412" i="1"/>
  <c r="BM412" i="1"/>
  <c r="BO412" i="1"/>
  <c r="C413" i="1"/>
  <c r="D413" i="1"/>
  <c r="U413" i="1"/>
  <c r="V413" i="1"/>
  <c r="Y413" i="1"/>
  <c r="AA413" i="1"/>
  <c r="AH413" i="1"/>
  <c r="AL413" i="1"/>
  <c r="AO413" i="1"/>
  <c r="AR413" i="1"/>
  <c r="AT413" i="1"/>
  <c r="BD413" i="1"/>
  <c r="BK413" i="1"/>
  <c r="BM413" i="1"/>
  <c r="BO413" i="1"/>
  <c r="C414" i="1"/>
  <c r="D414" i="1"/>
  <c r="U414" i="1"/>
  <c r="V414" i="1"/>
  <c r="Y414" i="1"/>
  <c r="AA414" i="1"/>
  <c r="AH414" i="1"/>
  <c r="AL414" i="1"/>
  <c r="AO414" i="1"/>
  <c r="AR414" i="1"/>
  <c r="AT414" i="1"/>
  <c r="BD414" i="1"/>
  <c r="BK414" i="1"/>
  <c r="BM414" i="1"/>
  <c r="BO414" i="1"/>
  <c r="C415" i="1"/>
  <c r="D415" i="1"/>
  <c r="U415" i="1"/>
  <c r="V415" i="1"/>
  <c r="Y415" i="1"/>
  <c r="AA415" i="1"/>
  <c r="AH415" i="1"/>
  <c r="AL415" i="1"/>
  <c r="AO415" i="1"/>
  <c r="AR415" i="1"/>
  <c r="AT415" i="1"/>
  <c r="BD415" i="1"/>
  <c r="BK415" i="1"/>
  <c r="BM415" i="1"/>
  <c r="BO415" i="1"/>
  <c r="C416" i="1"/>
  <c r="D416" i="1"/>
  <c r="U416" i="1"/>
  <c r="V416" i="1"/>
  <c r="Y416" i="1"/>
  <c r="AA416" i="1"/>
  <c r="AH416" i="1"/>
  <c r="AL416" i="1"/>
  <c r="AO416" i="1"/>
  <c r="AR416" i="1"/>
  <c r="AT416" i="1"/>
  <c r="BD416" i="1"/>
  <c r="BK416" i="1"/>
  <c r="BM416" i="1"/>
  <c r="BO416" i="1"/>
  <c r="C417" i="1"/>
  <c r="D417" i="1"/>
  <c r="U417" i="1"/>
  <c r="V417" i="1"/>
  <c r="Y417" i="1"/>
  <c r="AA417" i="1"/>
  <c r="AH417" i="1"/>
  <c r="AL417" i="1"/>
  <c r="AO417" i="1"/>
  <c r="AR417" i="1"/>
  <c r="AT417" i="1"/>
  <c r="BD417" i="1"/>
  <c r="BK417" i="1"/>
  <c r="BM417" i="1"/>
  <c r="BO417" i="1"/>
  <c r="C418" i="1"/>
  <c r="D418" i="1"/>
  <c r="U418" i="1"/>
  <c r="V418" i="1"/>
  <c r="Y418" i="1"/>
  <c r="AA418" i="1"/>
  <c r="AH418" i="1"/>
  <c r="AL418" i="1"/>
  <c r="AO418" i="1"/>
  <c r="AR418" i="1"/>
  <c r="AT418" i="1"/>
  <c r="BD418" i="1"/>
  <c r="BK418" i="1"/>
  <c r="BM418" i="1"/>
  <c r="BO418" i="1"/>
  <c r="C419" i="1"/>
  <c r="D419" i="1"/>
  <c r="U419" i="1"/>
  <c r="V419" i="1"/>
  <c r="Y419" i="1"/>
  <c r="AA419" i="1"/>
  <c r="AH419" i="1"/>
  <c r="AL419" i="1"/>
  <c r="AO419" i="1"/>
  <c r="AR419" i="1"/>
  <c r="AT419" i="1"/>
  <c r="BD419" i="1"/>
  <c r="BK419" i="1"/>
  <c r="BM419" i="1"/>
  <c r="BO419" i="1"/>
  <c r="C420" i="1"/>
  <c r="D420" i="1"/>
  <c r="U420" i="1"/>
  <c r="V420" i="1"/>
  <c r="Y420" i="1"/>
  <c r="AA420" i="1"/>
  <c r="AH420" i="1"/>
  <c r="AL420" i="1"/>
  <c r="AO420" i="1"/>
  <c r="AR420" i="1"/>
  <c r="AT420" i="1"/>
  <c r="BD420" i="1"/>
  <c r="BK420" i="1"/>
  <c r="BM420" i="1"/>
  <c r="BO420" i="1"/>
  <c r="C421" i="1"/>
  <c r="D421" i="1"/>
  <c r="U421" i="1"/>
  <c r="V421" i="1"/>
  <c r="Y421" i="1"/>
  <c r="AA421" i="1"/>
  <c r="AH421" i="1"/>
  <c r="AL421" i="1"/>
  <c r="AO421" i="1"/>
  <c r="AR421" i="1"/>
  <c r="AT421" i="1"/>
  <c r="BD421" i="1"/>
  <c r="BK421" i="1"/>
  <c r="BM421" i="1"/>
  <c r="BO421" i="1"/>
  <c r="C422" i="1"/>
  <c r="D422" i="1"/>
  <c r="U422" i="1"/>
  <c r="V422" i="1"/>
  <c r="Y422" i="1"/>
  <c r="AA422" i="1"/>
  <c r="AH422" i="1"/>
  <c r="AL422" i="1"/>
  <c r="AO422" i="1"/>
  <c r="AR422" i="1"/>
  <c r="AT422" i="1"/>
  <c r="BD422" i="1"/>
  <c r="BK422" i="1"/>
  <c r="BM422" i="1"/>
  <c r="BO422" i="1"/>
  <c r="C423" i="1"/>
  <c r="D423" i="1"/>
  <c r="U423" i="1"/>
  <c r="V423" i="1"/>
  <c r="Y423" i="1"/>
  <c r="AA423" i="1"/>
  <c r="AH423" i="1"/>
  <c r="AL423" i="1"/>
  <c r="AO423" i="1"/>
  <c r="AR423" i="1"/>
  <c r="AT423" i="1"/>
  <c r="BD423" i="1"/>
  <c r="BK423" i="1"/>
  <c r="BM423" i="1"/>
  <c r="BO423" i="1"/>
  <c r="C424" i="1"/>
  <c r="D424" i="1"/>
  <c r="U424" i="1"/>
  <c r="V424" i="1"/>
  <c r="Y424" i="1"/>
  <c r="AA424" i="1"/>
  <c r="AH424" i="1"/>
  <c r="AL424" i="1"/>
  <c r="AO424" i="1"/>
  <c r="AR424" i="1"/>
  <c r="AT424" i="1"/>
  <c r="BD424" i="1"/>
  <c r="BK424" i="1"/>
  <c r="BM424" i="1"/>
  <c r="BO424" i="1"/>
  <c r="C425" i="1"/>
  <c r="D425" i="1"/>
  <c r="U425" i="1"/>
  <c r="V425" i="1"/>
  <c r="Y425" i="1"/>
  <c r="AA425" i="1"/>
  <c r="AH425" i="1"/>
  <c r="AL425" i="1"/>
  <c r="AO425" i="1"/>
  <c r="AR425" i="1"/>
  <c r="AT425" i="1"/>
  <c r="BD425" i="1"/>
  <c r="BK425" i="1"/>
  <c r="BM425" i="1"/>
  <c r="BO425" i="1"/>
  <c r="C426" i="1"/>
  <c r="D426" i="1"/>
  <c r="U426" i="1"/>
  <c r="V426" i="1"/>
  <c r="Y426" i="1"/>
  <c r="AA426" i="1"/>
  <c r="AH426" i="1"/>
  <c r="AL426" i="1"/>
  <c r="AO426" i="1"/>
  <c r="AR426" i="1"/>
  <c r="AT426" i="1"/>
  <c r="BD426" i="1"/>
  <c r="BK426" i="1"/>
  <c r="BM426" i="1"/>
  <c r="BO426" i="1"/>
  <c r="C427" i="1"/>
  <c r="D427" i="1"/>
  <c r="U427" i="1"/>
  <c r="V427" i="1"/>
  <c r="Y427" i="1"/>
  <c r="AA427" i="1"/>
  <c r="AH427" i="1"/>
  <c r="AL427" i="1"/>
  <c r="AO427" i="1"/>
  <c r="AR427" i="1"/>
  <c r="AT427" i="1"/>
  <c r="BD427" i="1"/>
  <c r="BK427" i="1"/>
  <c r="BM427" i="1"/>
  <c r="BO427" i="1"/>
  <c r="C428" i="1"/>
  <c r="D428" i="1"/>
  <c r="U428" i="1"/>
  <c r="V428" i="1"/>
  <c r="Y428" i="1"/>
  <c r="AA428" i="1"/>
  <c r="AH428" i="1"/>
  <c r="AL428" i="1"/>
  <c r="AO428" i="1"/>
  <c r="AR428" i="1"/>
  <c r="AT428" i="1"/>
  <c r="BD428" i="1"/>
  <c r="BK428" i="1"/>
  <c r="BM428" i="1"/>
  <c r="BO428" i="1"/>
  <c r="C429" i="1"/>
  <c r="D429" i="1"/>
  <c r="U429" i="1"/>
  <c r="V429" i="1"/>
  <c r="Y429" i="1"/>
  <c r="AA429" i="1"/>
  <c r="AH429" i="1"/>
  <c r="AL429" i="1"/>
  <c r="AO429" i="1"/>
  <c r="AR429" i="1"/>
  <c r="AT429" i="1"/>
  <c r="BD429" i="1"/>
  <c r="BK429" i="1"/>
  <c r="BM429" i="1"/>
  <c r="BO429" i="1"/>
  <c r="C430" i="1"/>
  <c r="D430" i="1"/>
  <c r="U430" i="1"/>
  <c r="V430" i="1"/>
  <c r="Y430" i="1"/>
  <c r="AA430" i="1"/>
  <c r="AH430" i="1"/>
  <c r="AL430" i="1"/>
  <c r="AO430" i="1"/>
  <c r="AR430" i="1"/>
  <c r="AT430" i="1"/>
  <c r="BD430" i="1"/>
  <c r="BK430" i="1"/>
  <c r="BM430" i="1"/>
  <c r="BO430" i="1"/>
  <c r="C431" i="1"/>
  <c r="D431" i="1"/>
  <c r="U431" i="1"/>
  <c r="V431" i="1"/>
  <c r="Y431" i="1"/>
  <c r="AA431" i="1"/>
  <c r="AH431" i="1"/>
  <c r="AL431" i="1"/>
  <c r="AO431" i="1"/>
  <c r="AR431" i="1"/>
  <c r="AT431" i="1"/>
  <c r="BD431" i="1"/>
  <c r="BK431" i="1"/>
  <c r="BM431" i="1"/>
  <c r="BO431" i="1"/>
  <c r="C432" i="1"/>
  <c r="D432" i="1"/>
  <c r="U432" i="1"/>
  <c r="V432" i="1"/>
  <c r="Y432" i="1"/>
  <c r="AA432" i="1"/>
  <c r="AH432" i="1"/>
  <c r="AL432" i="1"/>
  <c r="AO432" i="1"/>
  <c r="AR432" i="1"/>
  <c r="AT432" i="1"/>
  <c r="BD432" i="1"/>
  <c r="BK432" i="1"/>
  <c r="BM432" i="1"/>
  <c r="BO432" i="1"/>
  <c r="C433" i="1"/>
  <c r="D433" i="1"/>
  <c r="U433" i="1"/>
  <c r="V433" i="1"/>
  <c r="Y433" i="1"/>
  <c r="AA433" i="1"/>
  <c r="AH433" i="1"/>
  <c r="AL433" i="1"/>
  <c r="AO433" i="1"/>
  <c r="AR433" i="1"/>
  <c r="AT433" i="1"/>
  <c r="BD433" i="1"/>
  <c r="BK433" i="1"/>
  <c r="BM433" i="1"/>
  <c r="BO433" i="1"/>
  <c r="C434" i="1"/>
  <c r="D434" i="1"/>
  <c r="U434" i="1"/>
  <c r="V434" i="1"/>
  <c r="Y434" i="1"/>
  <c r="AA434" i="1"/>
  <c r="AH434" i="1"/>
  <c r="AL434" i="1"/>
  <c r="AO434" i="1"/>
  <c r="AR434" i="1"/>
  <c r="AT434" i="1"/>
  <c r="BD434" i="1"/>
  <c r="BK434" i="1"/>
  <c r="BM434" i="1"/>
  <c r="BO434" i="1"/>
  <c r="C435" i="1"/>
  <c r="D435" i="1"/>
  <c r="U435" i="1"/>
  <c r="V435" i="1"/>
  <c r="Y435" i="1"/>
  <c r="AA435" i="1"/>
  <c r="AH435" i="1"/>
  <c r="AL435" i="1"/>
  <c r="AO435" i="1"/>
  <c r="AR435" i="1"/>
  <c r="AT435" i="1"/>
  <c r="BD435" i="1"/>
  <c r="BK435" i="1"/>
  <c r="BM435" i="1"/>
  <c r="BO435" i="1"/>
  <c r="C436" i="1"/>
  <c r="D436" i="1"/>
  <c r="U436" i="1"/>
  <c r="V436" i="1"/>
  <c r="Y436" i="1"/>
  <c r="AA436" i="1"/>
  <c r="AH436" i="1"/>
  <c r="AL436" i="1"/>
  <c r="AO436" i="1"/>
  <c r="AR436" i="1"/>
  <c r="AT436" i="1"/>
  <c r="BD436" i="1"/>
  <c r="BK436" i="1"/>
  <c r="BM436" i="1"/>
  <c r="BO436" i="1"/>
  <c r="C437" i="1"/>
  <c r="D437" i="1"/>
  <c r="U437" i="1"/>
  <c r="V437" i="1"/>
  <c r="Y437" i="1"/>
  <c r="AA437" i="1"/>
  <c r="AH437" i="1"/>
  <c r="AL437" i="1"/>
  <c r="AO437" i="1"/>
  <c r="AR437" i="1"/>
  <c r="AT437" i="1"/>
  <c r="BD437" i="1"/>
  <c r="BK437" i="1"/>
  <c r="BM437" i="1"/>
  <c r="BO437" i="1"/>
  <c r="C438" i="1"/>
  <c r="D438" i="1"/>
  <c r="U438" i="1"/>
  <c r="V438" i="1"/>
  <c r="Y438" i="1"/>
  <c r="AA438" i="1"/>
  <c r="AH438" i="1"/>
  <c r="AL438" i="1"/>
  <c r="AO438" i="1"/>
  <c r="AR438" i="1"/>
  <c r="AT438" i="1"/>
  <c r="BD438" i="1"/>
  <c r="BK438" i="1"/>
  <c r="BM438" i="1"/>
  <c r="BO438" i="1"/>
  <c r="C439" i="1"/>
  <c r="D439" i="1"/>
  <c r="U439" i="1"/>
  <c r="V439" i="1"/>
  <c r="Y439" i="1"/>
  <c r="AA439" i="1"/>
  <c r="AH439" i="1"/>
  <c r="AL439" i="1"/>
  <c r="AO439" i="1"/>
  <c r="AR439" i="1"/>
  <c r="AT439" i="1"/>
  <c r="BD439" i="1"/>
  <c r="BK439" i="1"/>
  <c r="BM439" i="1"/>
  <c r="BO439" i="1"/>
  <c r="C440" i="1"/>
  <c r="D440" i="1"/>
  <c r="U440" i="1"/>
  <c r="V440" i="1"/>
  <c r="Y440" i="1"/>
  <c r="AA440" i="1"/>
  <c r="AH440" i="1"/>
  <c r="AL440" i="1"/>
  <c r="AO440" i="1"/>
  <c r="AR440" i="1"/>
  <c r="AT440" i="1"/>
  <c r="BD440" i="1"/>
  <c r="BK440" i="1"/>
  <c r="BM440" i="1"/>
  <c r="BO440" i="1"/>
  <c r="C441" i="1"/>
  <c r="D441" i="1"/>
  <c r="U441" i="1"/>
  <c r="V441" i="1"/>
  <c r="Y441" i="1"/>
  <c r="AA441" i="1"/>
  <c r="AH441" i="1"/>
  <c r="AL441" i="1"/>
  <c r="AO441" i="1"/>
  <c r="AR441" i="1"/>
  <c r="AT441" i="1"/>
  <c r="BD441" i="1"/>
  <c r="BK441" i="1"/>
  <c r="BM441" i="1"/>
  <c r="BO441" i="1"/>
  <c r="C442" i="1"/>
  <c r="D442" i="1"/>
  <c r="U442" i="1"/>
  <c r="V442" i="1"/>
  <c r="Y442" i="1"/>
  <c r="AA442" i="1"/>
  <c r="AH442" i="1"/>
  <c r="AL442" i="1"/>
  <c r="AO442" i="1"/>
  <c r="AR442" i="1"/>
  <c r="AT442" i="1"/>
  <c r="BD442" i="1"/>
  <c r="BK442" i="1"/>
  <c r="BM442" i="1"/>
  <c r="BO442" i="1"/>
  <c r="C443" i="1"/>
  <c r="D443" i="1"/>
  <c r="U443" i="1"/>
  <c r="V443" i="1"/>
  <c r="Y443" i="1"/>
  <c r="AA443" i="1"/>
  <c r="AH443" i="1"/>
  <c r="AL443" i="1"/>
  <c r="AO443" i="1"/>
  <c r="AR443" i="1"/>
  <c r="AT443" i="1"/>
  <c r="BD443" i="1"/>
  <c r="BK443" i="1"/>
  <c r="BM443" i="1"/>
  <c r="BO443" i="1"/>
  <c r="C444" i="1"/>
  <c r="D444" i="1"/>
  <c r="U444" i="1"/>
  <c r="V444" i="1"/>
  <c r="Y444" i="1"/>
  <c r="AA444" i="1"/>
  <c r="AH444" i="1"/>
  <c r="AL444" i="1"/>
  <c r="AO444" i="1"/>
  <c r="AR444" i="1"/>
  <c r="AT444" i="1"/>
  <c r="BD444" i="1"/>
  <c r="BK444" i="1"/>
  <c r="BM444" i="1"/>
  <c r="BO444" i="1"/>
  <c r="C445" i="1"/>
  <c r="D445" i="1"/>
  <c r="U445" i="1"/>
  <c r="V445" i="1"/>
  <c r="Y445" i="1"/>
  <c r="AA445" i="1"/>
  <c r="AH445" i="1"/>
  <c r="AL445" i="1"/>
  <c r="AO445" i="1"/>
  <c r="AR445" i="1"/>
  <c r="AT445" i="1"/>
  <c r="BD445" i="1"/>
  <c r="BK445" i="1"/>
  <c r="BM445" i="1"/>
  <c r="BO445" i="1"/>
  <c r="C446" i="1"/>
  <c r="D446" i="1"/>
  <c r="U446" i="1"/>
  <c r="V446" i="1"/>
  <c r="Y446" i="1"/>
  <c r="AA446" i="1"/>
  <c r="AH446" i="1"/>
  <c r="AL446" i="1"/>
  <c r="AO446" i="1"/>
  <c r="AR446" i="1"/>
  <c r="AT446" i="1"/>
  <c r="BD446" i="1"/>
  <c r="BK446" i="1"/>
  <c r="BM446" i="1"/>
  <c r="BO446" i="1"/>
  <c r="C447" i="1"/>
  <c r="D447" i="1"/>
  <c r="U447" i="1"/>
  <c r="V447" i="1"/>
  <c r="Y447" i="1"/>
  <c r="AA447" i="1"/>
  <c r="AH447" i="1"/>
  <c r="AL447" i="1"/>
  <c r="AO447" i="1"/>
  <c r="AR447" i="1"/>
  <c r="AT447" i="1"/>
  <c r="BD447" i="1"/>
  <c r="BK447" i="1"/>
  <c r="BM447" i="1"/>
  <c r="BO447" i="1"/>
  <c r="C448" i="1"/>
  <c r="D448" i="1"/>
  <c r="U448" i="1"/>
  <c r="V448" i="1"/>
  <c r="Y448" i="1"/>
  <c r="AA448" i="1"/>
  <c r="AH448" i="1"/>
  <c r="AL448" i="1"/>
  <c r="AO448" i="1"/>
  <c r="AR448" i="1"/>
  <c r="AT448" i="1"/>
  <c r="BD448" i="1"/>
  <c r="BK448" i="1"/>
  <c r="BM448" i="1"/>
  <c r="BO448" i="1"/>
  <c r="C449" i="1"/>
  <c r="D449" i="1"/>
  <c r="U449" i="1"/>
  <c r="V449" i="1"/>
  <c r="Y449" i="1"/>
  <c r="AA449" i="1"/>
  <c r="AH449" i="1"/>
  <c r="AL449" i="1"/>
  <c r="AO449" i="1"/>
  <c r="AR449" i="1"/>
  <c r="AT449" i="1"/>
  <c r="BD449" i="1"/>
  <c r="BK449" i="1"/>
  <c r="BM449" i="1"/>
  <c r="BO449" i="1"/>
  <c r="C450" i="1"/>
  <c r="D450" i="1"/>
  <c r="U450" i="1"/>
  <c r="V450" i="1"/>
  <c r="Y450" i="1"/>
  <c r="AA450" i="1"/>
  <c r="AH450" i="1"/>
  <c r="AL450" i="1"/>
  <c r="AO450" i="1"/>
  <c r="AR450" i="1"/>
  <c r="AT450" i="1"/>
  <c r="BD450" i="1"/>
  <c r="BK450" i="1"/>
  <c r="BM450" i="1"/>
  <c r="BO450" i="1"/>
  <c r="C451" i="1"/>
  <c r="D451" i="1"/>
  <c r="U451" i="1"/>
  <c r="V451" i="1"/>
  <c r="Y451" i="1"/>
  <c r="AA451" i="1"/>
  <c r="AH451" i="1"/>
  <c r="AL451" i="1"/>
  <c r="AO451" i="1"/>
  <c r="AR451" i="1"/>
  <c r="AT451" i="1"/>
  <c r="BD451" i="1"/>
  <c r="BK451" i="1"/>
  <c r="BM451" i="1"/>
  <c r="BO451" i="1"/>
  <c r="C452" i="1"/>
  <c r="D452" i="1"/>
  <c r="U452" i="1"/>
  <c r="V452" i="1"/>
  <c r="Y452" i="1"/>
  <c r="AA452" i="1"/>
  <c r="AH452" i="1"/>
  <c r="AL452" i="1"/>
  <c r="AO452" i="1"/>
  <c r="AR452" i="1"/>
  <c r="AT452" i="1"/>
  <c r="BD452" i="1"/>
  <c r="BK452" i="1"/>
  <c r="BM452" i="1"/>
  <c r="BO452" i="1"/>
  <c r="C453" i="1"/>
  <c r="D453" i="1"/>
  <c r="U453" i="1"/>
  <c r="V453" i="1"/>
  <c r="Y453" i="1"/>
  <c r="AA453" i="1"/>
  <c r="AH453" i="1"/>
  <c r="AL453" i="1"/>
  <c r="AO453" i="1"/>
  <c r="AR453" i="1"/>
  <c r="AT453" i="1"/>
  <c r="BD453" i="1"/>
  <c r="BK453" i="1"/>
  <c r="BM453" i="1"/>
  <c r="BO453" i="1"/>
  <c r="C454" i="1"/>
  <c r="D454" i="1"/>
  <c r="U454" i="1"/>
  <c r="V454" i="1"/>
  <c r="Y454" i="1"/>
  <c r="AA454" i="1"/>
  <c r="AH454" i="1"/>
  <c r="AL454" i="1"/>
  <c r="AO454" i="1"/>
  <c r="AR454" i="1"/>
  <c r="AT454" i="1"/>
  <c r="BD454" i="1"/>
  <c r="BK454" i="1"/>
  <c r="BM454" i="1"/>
  <c r="BO454" i="1"/>
  <c r="C455" i="1"/>
  <c r="D455" i="1"/>
  <c r="U455" i="1"/>
  <c r="V455" i="1"/>
  <c r="Y455" i="1"/>
  <c r="AA455" i="1"/>
  <c r="AH455" i="1"/>
  <c r="AL455" i="1"/>
  <c r="AO455" i="1"/>
  <c r="AR455" i="1"/>
  <c r="AT455" i="1"/>
  <c r="BD455" i="1"/>
  <c r="BK455" i="1"/>
  <c r="BM455" i="1"/>
  <c r="BO455" i="1"/>
  <c r="C456" i="1"/>
  <c r="D456" i="1"/>
  <c r="U456" i="1"/>
  <c r="V456" i="1"/>
  <c r="Y456" i="1"/>
  <c r="AA456" i="1"/>
  <c r="AH456" i="1"/>
  <c r="AL456" i="1"/>
  <c r="AO456" i="1"/>
  <c r="AR456" i="1"/>
  <c r="AT456" i="1"/>
  <c r="BD456" i="1"/>
  <c r="BK456" i="1"/>
  <c r="BM456" i="1"/>
  <c r="BO456" i="1"/>
  <c r="C457" i="1"/>
  <c r="D457" i="1"/>
  <c r="U457" i="1"/>
  <c r="V457" i="1"/>
  <c r="Y457" i="1"/>
  <c r="AA457" i="1"/>
  <c r="AH457" i="1"/>
  <c r="AL457" i="1"/>
  <c r="AO457" i="1"/>
  <c r="AR457" i="1"/>
  <c r="AT457" i="1"/>
  <c r="BD457" i="1"/>
  <c r="BK457" i="1"/>
  <c r="BM457" i="1"/>
  <c r="BO457" i="1"/>
  <c r="C458" i="1"/>
  <c r="D458" i="1"/>
  <c r="U458" i="1"/>
  <c r="V458" i="1"/>
  <c r="Y458" i="1"/>
  <c r="AA458" i="1"/>
  <c r="AH458" i="1"/>
  <c r="AL458" i="1"/>
  <c r="AO458" i="1"/>
  <c r="AR458" i="1"/>
  <c r="AT458" i="1"/>
  <c r="BD458" i="1"/>
  <c r="BK458" i="1"/>
  <c r="BM458" i="1"/>
  <c r="BO458" i="1"/>
  <c r="C459" i="1"/>
  <c r="D459" i="1"/>
  <c r="U459" i="1"/>
  <c r="V459" i="1"/>
  <c r="Y459" i="1"/>
  <c r="AA459" i="1"/>
  <c r="AH459" i="1"/>
  <c r="AL459" i="1"/>
  <c r="AO459" i="1"/>
  <c r="AR459" i="1"/>
  <c r="AT459" i="1"/>
  <c r="BD459" i="1"/>
  <c r="BK459" i="1"/>
  <c r="BM459" i="1"/>
  <c r="BO459" i="1"/>
  <c r="C460" i="1"/>
  <c r="D460" i="1"/>
  <c r="U460" i="1"/>
  <c r="V460" i="1"/>
  <c r="Y460" i="1"/>
  <c r="AA460" i="1"/>
  <c r="AH460" i="1"/>
  <c r="AL460" i="1"/>
  <c r="AO460" i="1"/>
  <c r="AR460" i="1"/>
  <c r="AT460" i="1"/>
  <c r="BD460" i="1"/>
  <c r="BK460" i="1"/>
  <c r="BM460" i="1"/>
  <c r="BO460" i="1"/>
  <c r="C461" i="1"/>
  <c r="D461" i="1"/>
  <c r="U461" i="1"/>
  <c r="V461" i="1"/>
  <c r="Y461" i="1"/>
  <c r="AA461" i="1"/>
  <c r="AH461" i="1"/>
  <c r="AL461" i="1"/>
  <c r="AO461" i="1"/>
  <c r="AR461" i="1"/>
  <c r="AT461" i="1"/>
  <c r="BD461" i="1"/>
  <c r="BK461" i="1"/>
  <c r="BM461" i="1"/>
  <c r="BO461" i="1"/>
  <c r="C462" i="1"/>
  <c r="D462" i="1"/>
  <c r="U462" i="1"/>
  <c r="V462" i="1"/>
  <c r="Y462" i="1"/>
  <c r="AA462" i="1"/>
  <c r="AH462" i="1"/>
  <c r="AL462" i="1"/>
  <c r="AO462" i="1"/>
  <c r="AR462" i="1"/>
  <c r="AT462" i="1"/>
  <c r="BD462" i="1"/>
  <c r="BK462" i="1"/>
  <c r="BM462" i="1"/>
  <c r="BO462" i="1"/>
  <c r="C463" i="1"/>
  <c r="D463" i="1"/>
  <c r="U463" i="1"/>
  <c r="V463" i="1"/>
  <c r="Y463" i="1"/>
  <c r="AA463" i="1"/>
  <c r="AH463" i="1"/>
  <c r="AL463" i="1"/>
  <c r="AO463" i="1"/>
  <c r="AR463" i="1"/>
  <c r="AT463" i="1"/>
  <c r="BD463" i="1"/>
  <c r="BK463" i="1"/>
  <c r="BM463" i="1"/>
  <c r="BO463" i="1"/>
  <c r="C464" i="1"/>
  <c r="D464" i="1"/>
  <c r="U464" i="1"/>
  <c r="V464" i="1"/>
  <c r="Y464" i="1"/>
  <c r="AA464" i="1"/>
  <c r="AH464" i="1"/>
  <c r="AL464" i="1"/>
  <c r="AO464" i="1"/>
  <c r="AR464" i="1"/>
  <c r="AT464" i="1"/>
  <c r="BD464" i="1"/>
  <c r="BK464" i="1"/>
  <c r="BM464" i="1"/>
  <c r="BO464" i="1"/>
  <c r="C465" i="1"/>
  <c r="D465" i="1"/>
  <c r="U465" i="1"/>
  <c r="V465" i="1"/>
  <c r="Y465" i="1"/>
  <c r="AA465" i="1"/>
  <c r="AH465" i="1"/>
  <c r="AL465" i="1"/>
  <c r="AO465" i="1"/>
  <c r="AR465" i="1"/>
  <c r="AT465" i="1"/>
  <c r="BD465" i="1"/>
  <c r="BK465" i="1"/>
  <c r="BM465" i="1"/>
  <c r="BO465" i="1"/>
  <c r="C466" i="1"/>
  <c r="D466" i="1"/>
  <c r="U466" i="1"/>
  <c r="V466" i="1"/>
  <c r="Y466" i="1"/>
  <c r="AA466" i="1"/>
  <c r="AH466" i="1"/>
  <c r="AL466" i="1"/>
  <c r="AO466" i="1"/>
  <c r="AR466" i="1"/>
  <c r="AT466" i="1"/>
  <c r="BD466" i="1"/>
  <c r="BK466" i="1"/>
  <c r="BM466" i="1"/>
  <c r="BO466" i="1"/>
  <c r="C467" i="1"/>
  <c r="D467" i="1"/>
  <c r="U467" i="1"/>
  <c r="V467" i="1"/>
  <c r="Y467" i="1"/>
  <c r="AA467" i="1"/>
  <c r="AH467" i="1"/>
  <c r="AL467" i="1"/>
  <c r="AO467" i="1"/>
  <c r="AR467" i="1"/>
  <c r="AT467" i="1"/>
  <c r="BD467" i="1"/>
  <c r="BK467" i="1"/>
  <c r="BM467" i="1"/>
  <c r="BO467" i="1"/>
  <c r="C468" i="1"/>
  <c r="D468" i="1"/>
  <c r="U468" i="1"/>
  <c r="V468" i="1"/>
  <c r="Y468" i="1"/>
  <c r="AA468" i="1"/>
  <c r="AH468" i="1"/>
  <c r="AL468" i="1"/>
  <c r="AO468" i="1"/>
  <c r="AR468" i="1"/>
  <c r="AT468" i="1"/>
  <c r="BD468" i="1"/>
  <c r="BK468" i="1"/>
  <c r="BM468" i="1"/>
  <c r="BO468" i="1"/>
  <c r="C469" i="1"/>
  <c r="D469" i="1"/>
  <c r="U469" i="1"/>
  <c r="V469" i="1"/>
  <c r="Y469" i="1"/>
  <c r="AA469" i="1"/>
  <c r="AH469" i="1"/>
  <c r="AL469" i="1"/>
  <c r="AO469" i="1"/>
  <c r="AR469" i="1"/>
  <c r="AT469" i="1"/>
  <c r="BD469" i="1"/>
  <c r="BK469" i="1"/>
  <c r="BM469" i="1"/>
  <c r="BO469" i="1"/>
  <c r="C470" i="1"/>
  <c r="D470" i="1"/>
  <c r="U470" i="1"/>
  <c r="V470" i="1"/>
  <c r="Y470" i="1"/>
  <c r="AA470" i="1"/>
  <c r="AH470" i="1"/>
  <c r="AL470" i="1"/>
  <c r="AO470" i="1"/>
  <c r="AR470" i="1"/>
  <c r="AT470" i="1"/>
  <c r="BD470" i="1"/>
  <c r="BK470" i="1"/>
  <c r="BM470" i="1"/>
  <c r="BO470" i="1"/>
  <c r="C471" i="1"/>
  <c r="D471" i="1"/>
  <c r="U471" i="1"/>
  <c r="V471" i="1"/>
  <c r="Y471" i="1"/>
  <c r="AA471" i="1"/>
  <c r="AH471" i="1"/>
  <c r="AL471" i="1"/>
  <c r="AO471" i="1"/>
  <c r="AR471" i="1"/>
  <c r="AT471" i="1"/>
  <c r="BD471" i="1"/>
  <c r="BK471" i="1"/>
  <c r="BM471" i="1"/>
  <c r="BO471" i="1"/>
  <c r="C472" i="1"/>
  <c r="D472" i="1"/>
  <c r="U472" i="1"/>
  <c r="V472" i="1"/>
  <c r="Y472" i="1"/>
  <c r="AA472" i="1"/>
  <c r="AH472" i="1"/>
  <c r="AL472" i="1"/>
  <c r="AO472" i="1"/>
  <c r="AR472" i="1"/>
  <c r="AT472" i="1"/>
  <c r="BD472" i="1"/>
  <c r="BK472" i="1"/>
  <c r="BM472" i="1"/>
  <c r="BO472" i="1"/>
  <c r="C473" i="1"/>
  <c r="D473" i="1"/>
  <c r="U473" i="1"/>
  <c r="V473" i="1"/>
  <c r="Y473" i="1"/>
  <c r="AA473" i="1"/>
  <c r="AH473" i="1"/>
  <c r="AL473" i="1"/>
  <c r="AO473" i="1"/>
  <c r="AR473" i="1"/>
  <c r="AT473" i="1"/>
  <c r="BD473" i="1"/>
  <c r="BK473" i="1"/>
  <c r="BM473" i="1"/>
  <c r="BO473" i="1"/>
  <c r="C474" i="1"/>
  <c r="D474" i="1"/>
  <c r="U474" i="1"/>
  <c r="V474" i="1"/>
  <c r="Y474" i="1"/>
  <c r="AA474" i="1"/>
  <c r="AH474" i="1"/>
  <c r="AL474" i="1"/>
  <c r="AO474" i="1"/>
  <c r="AR474" i="1"/>
  <c r="AT474" i="1"/>
  <c r="BD474" i="1"/>
  <c r="BK474" i="1"/>
  <c r="BM474" i="1"/>
  <c r="BO474" i="1"/>
  <c r="C475" i="1"/>
  <c r="D475" i="1"/>
  <c r="U475" i="1"/>
  <c r="V475" i="1"/>
  <c r="Y475" i="1"/>
  <c r="AA475" i="1"/>
  <c r="AH475" i="1"/>
  <c r="AL475" i="1"/>
  <c r="AO475" i="1"/>
  <c r="AR475" i="1"/>
  <c r="AT475" i="1"/>
  <c r="BD475" i="1"/>
  <c r="BK475" i="1"/>
  <c r="BM475" i="1"/>
  <c r="BO475" i="1"/>
  <c r="C476" i="1"/>
  <c r="D476" i="1"/>
  <c r="U476" i="1"/>
  <c r="V476" i="1"/>
  <c r="Y476" i="1"/>
  <c r="AA476" i="1"/>
  <c r="AH476" i="1"/>
  <c r="AL476" i="1"/>
  <c r="AO476" i="1"/>
  <c r="AR476" i="1"/>
  <c r="AT476" i="1"/>
  <c r="BD476" i="1"/>
  <c r="BK476" i="1"/>
  <c r="BM476" i="1"/>
  <c r="BO476" i="1"/>
  <c r="C477" i="1"/>
  <c r="D477" i="1"/>
  <c r="U477" i="1"/>
  <c r="V477" i="1"/>
  <c r="Y477" i="1"/>
  <c r="AA477" i="1"/>
  <c r="AH477" i="1"/>
  <c r="AL477" i="1"/>
  <c r="AO477" i="1"/>
  <c r="AR477" i="1"/>
  <c r="AT477" i="1"/>
  <c r="BD477" i="1"/>
  <c r="BK477" i="1"/>
  <c r="BM477" i="1"/>
  <c r="BO477" i="1"/>
  <c r="C478" i="1"/>
  <c r="D478" i="1"/>
  <c r="U478" i="1"/>
  <c r="V478" i="1"/>
  <c r="Y478" i="1"/>
  <c r="AA478" i="1"/>
  <c r="AH478" i="1"/>
  <c r="AL478" i="1"/>
  <c r="AO478" i="1"/>
  <c r="AR478" i="1"/>
  <c r="AT478" i="1"/>
  <c r="BD478" i="1"/>
  <c r="BK478" i="1"/>
  <c r="BM478" i="1"/>
  <c r="BO478" i="1"/>
  <c r="C479" i="1"/>
  <c r="D479" i="1"/>
  <c r="U479" i="1"/>
  <c r="V479" i="1"/>
  <c r="Y479" i="1"/>
  <c r="AA479" i="1"/>
  <c r="AH479" i="1"/>
  <c r="AL479" i="1"/>
  <c r="AO479" i="1"/>
  <c r="AR479" i="1"/>
  <c r="AT479" i="1"/>
  <c r="BD479" i="1"/>
  <c r="BK479" i="1"/>
  <c r="BM479" i="1"/>
  <c r="BO479" i="1"/>
  <c r="C480" i="1"/>
  <c r="D480" i="1"/>
  <c r="U480" i="1"/>
  <c r="V480" i="1"/>
  <c r="Y480" i="1"/>
  <c r="AA480" i="1"/>
  <c r="AH480" i="1"/>
  <c r="AL480" i="1"/>
  <c r="AO480" i="1"/>
  <c r="AR480" i="1"/>
  <c r="AT480" i="1"/>
  <c r="BD480" i="1"/>
  <c r="BK480" i="1"/>
  <c r="BM480" i="1"/>
  <c r="BO480" i="1"/>
  <c r="C481" i="1"/>
  <c r="D481" i="1"/>
  <c r="U481" i="1"/>
  <c r="V481" i="1"/>
  <c r="Y481" i="1"/>
  <c r="AA481" i="1"/>
  <c r="AH481" i="1"/>
  <c r="AL481" i="1"/>
  <c r="AO481" i="1"/>
  <c r="AR481" i="1"/>
  <c r="AT481" i="1"/>
  <c r="BD481" i="1"/>
  <c r="BK481" i="1"/>
  <c r="BM481" i="1"/>
  <c r="BO481" i="1"/>
  <c r="C482" i="1"/>
  <c r="D482" i="1"/>
  <c r="U482" i="1"/>
  <c r="V482" i="1"/>
  <c r="Y482" i="1"/>
  <c r="AA482" i="1"/>
  <c r="AH482" i="1"/>
  <c r="AL482" i="1"/>
  <c r="AO482" i="1"/>
  <c r="AR482" i="1"/>
  <c r="AT482" i="1"/>
  <c r="BD482" i="1"/>
  <c r="BK482" i="1"/>
  <c r="BM482" i="1"/>
  <c r="BO482" i="1"/>
  <c r="C483" i="1"/>
  <c r="D483" i="1"/>
  <c r="U483" i="1"/>
  <c r="V483" i="1"/>
  <c r="Y483" i="1"/>
  <c r="AA483" i="1"/>
  <c r="AH483" i="1"/>
  <c r="AL483" i="1"/>
  <c r="AO483" i="1"/>
  <c r="AR483" i="1"/>
  <c r="AT483" i="1"/>
  <c r="BD483" i="1"/>
  <c r="BK483" i="1"/>
  <c r="BM483" i="1"/>
  <c r="BO483" i="1"/>
  <c r="C484" i="1"/>
  <c r="D484" i="1"/>
  <c r="U484" i="1"/>
  <c r="V484" i="1"/>
  <c r="Y484" i="1"/>
  <c r="AA484" i="1"/>
  <c r="AH484" i="1"/>
  <c r="AL484" i="1"/>
  <c r="AO484" i="1"/>
  <c r="AR484" i="1"/>
  <c r="AT484" i="1"/>
  <c r="BD484" i="1"/>
  <c r="BK484" i="1"/>
  <c r="BM484" i="1"/>
  <c r="BO484" i="1"/>
  <c r="C485" i="1"/>
  <c r="D485" i="1"/>
  <c r="U485" i="1"/>
  <c r="V485" i="1"/>
  <c r="Y485" i="1"/>
  <c r="AA485" i="1"/>
  <c r="AH485" i="1"/>
  <c r="AL485" i="1"/>
  <c r="AO485" i="1"/>
  <c r="AR485" i="1"/>
  <c r="AT485" i="1"/>
  <c r="BD485" i="1"/>
  <c r="BK485" i="1"/>
  <c r="BM485" i="1"/>
  <c r="BO485" i="1"/>
  <c r="C486" i="1"/>
  <c r="D486" i="1"/>
  <c r="U486" i="1"/>
  <c r="V486" i="1"/>
  <c r="Y486" i="1"/>
  <c r="AA486" i="1"/>
  <c r="AH486" i="1"/>
  <c r="AL486" i="1"/>
  <c r="AO486" i="1"/>
  <c r="AR486" i="1"/>
  <c r="AT486" i="1"/>
  <c r="BD486" i="1"/>
  <c r="BK486" i="1"/>
  <c r="BM486" i="1"/>
  <c r="BO486" i="1"/>
  <c r="C487" i="1"/>
  <c r="D487" i="1"/>
  <c r="U487" i="1"/>
  <c r="V487" i="1"/>
  <c r="Y487" i="1"/>
  <c r="AA487" i="1"/>
  <c r="AH487" i="1"/>
  <c r="AL487" i="1"/>
  <c r="AO487" i="1"/>
  <c r="AR487" i="1"/>
  <c r="AT487" i="1"/>
  <c r="BD487" i="1"/>
  <c r="BK487" i="1"/>
  <c r="BM487" i="1"/>
  <c r="BO487" i="1"/>
  <c r="C488" i="1"/>
  <c r="D488" i="1"/>
  <c r="U488" i="1"/>
  <c r="V488" i="1"/>
  <c r="Y488" i="1"/>
  <c r="AA488" i="1"/>
  <c r="AH488" i="1"/>
  <c r="AL488" i="1"/>
  <c r="AO488" i="1"/>
  <c r="AR488" i="1"/>
  <c r="AT488" i="1"/>
  <c r="BD488" i="1"/>
  <c r="BK488" i="1"/>
  <c r="BM488" i="1"/>
  <c r="BO488" i="1"/>
  <c r="C489" i="1"/>
  <c r="D489" i="1"/>
  <c r="U489" i="1"/>
  <c r="V489" i="1"/>
  <c r="Y489" i="1"/>
  <c r="AA489" i="1"/>
  <c r="AH489" i="1"/>
  <c r="AL489" i="1"/>
  <c r="AO489" i="1"/>
  <c r="AR489" i="1"/>
  <c r="AT489" i="1"/>
  <c r="BD489" i="1"/>
  <c r="BK489" i="1"/>
  <c r="BM489" i="1"/>
  <c r="BO489" i="1"/>
  <c r="C490" i="1"/>
  <c r="D490" i="1"/>
  <c r="U490" i="1"/>
  <c r="V490" i="1"/>
  <c r="Y490" i="1"/>
  <c r="AA490" i="1"/>
  <c r="AH490" i="1"/>
  <c r="AL490" i="1"/>
  <c r="AO490" i="1"/>
  <c r="AR490" i="1"/>
  <c r="AT490" i="1"/>
  <c r="BD490" i="1"/>
  <c r="BK490" i="1"/>
  <c r="BM490" i="1"/>
  <c r="BO490" i="1"/>
  <c r="C491" i="1"/>
  <c r="D491" i="1"/>
  <c r="U491" i="1"/>
  <c r="V491" i="1"/>
  <c r="Y491" i="1"/>
  <c r="AA491" i="1"/>
  <c r="AH491" i="1"/>
  <c r="AL491" i="1"/>
  <c r="AO491" i="1"/>
  <c r="AR491" i="1"/>
  <c r="AT491" i="1"/>
  <c r="BD491" i="1"/>
  <c r="BK491" i="1"/>
  <c r="BM491" i="1"/>
  <c r="BO491" i="1"/>
  <c r="C492" i="1"/>
  <c r="D492" i="1"/>
  <c r="U492" i="1"/>
  <c r="V492" i="1"/>
  <c r="Y492" i="1"/>
  <c r="AA492" i="1"/>
  <c r="AH492" i="1"/>
  <c r="AL492" i="1"/>
  <c r="AO492" i="1"/>
  <c r="AR492" i="1"/>
  <c r="AT492" i="1"/>
  <c r="BD492" i="1"/>
  <c r="BK492" i="1"/>
  <c r="BM492" i="1"/>
  <c r="BO492" i="1"/>
  <c r="C493" i="1"/>
  <c r="D493" i="1"/>
  <c r="U493" i="1"/>
  <c r="V493" i="1"/>
  <c r="Y493" i="1"/>
  <c r="AA493" i="1"/>
  <c r="AH493" i="1"/>
  <c r="AL493" i="1"/>
  <c r="AO493" i="1"/>
  <c r="AR493" i="1"/>
  <c r="AT493" i="1"/>
  <c r="BD493" i="1"/>
  <c r="BK493" i="1"/>
  <c r="BM493" i="1"/>
  <c r="BO493" i="1"/>
  <c r="B6" i="47"/>
  <c r="C6" i="47"/>
  <c r="B7" i="47"/>
  <c r="C7" i="47"/>
  <c r="B8" i="47"/>
  <c r="C8" i="47"/>
  <c r="B9" i="47"/>
  <c r="C9" i="47"/>
  <c r="B10" i="47"/>
  <c r="C10" i="47"/>
  <c r="B11" i="47"/>
  <c r="C11" i="47"/>
  <c r="B12" i="47"/>
  <c r="C12" i="47"/>
  <c r="B13" i="47"/>
  <c r="C13" i="47"/>
  <c r="B14" i="47"/>
  <c r="C14" i="47"/>
  <c r="B15" i="47"/>
  <c r="C15" i="47"/>
  <c r="B16" i="47"/>
  <c r="C16" i="47"/>
  <c r="B17" i="47"/>
  <c r="C17" i="47"/>
  <c r="B18" i="47"/>
  <c r="C18" i="47"/>
  <c r="B19" i="47"/>
  <c r="C19" i="47"/>
  <c r="B20" i="47"/>
  <c r="C20" i="47"/>
  <c r="B21" i="47"/>
  <c r="C21" i="47"/>
  <c r="B22" i="47"/>
  <c r="C22" i="47"/>
  <c r="B23" i="47"/>
  <c r="C23" i="47"/>
  <c r="B24" i="47"/>
  <c r="C24" i="47"/>
  <c r="B25" i="47"/>
  <c r="C25" i="47"/>
  <c r="B26" i="47"/>
  <c r="C26" i="47"/>
  <c r="B27" i="47"/>
  <c r="C27" i="47"/>
  <c r="B28" i="47"/>
  <c r="C28" i="47"/>
  <c r="B29" i="47"/>
  <c r="C29" i="47"/>
  <c r="B30" i="47"/>
  <c r="C30" i="47"/>
  <c r="B31" i="47"/>
  <c r="C31" i="47"/>
  <c r="B32" i="47"/>
  <c r="C32" i="47"/>
  <c r="B33" i="47"/>
  <c r="C33" i="47"/>
  <c r="B34" i="47"/>
  <c r="C34" i="47"/>
  <c r="B35" i="47"/>
  <c r="C35" i="47"/>
  <c r="B36" i="47"/>
  <c r="C36" i="47"/>
  <c r="B37" i="47"/>
  <c r="C37" i="47"/>
  <c r="B38" i="47"/>
  <c r="C38" i="47"/>
  <c r="B39" i="47"/>
  <c r="C39" i="47"/>
  <c r="B40" i="47"/>
  <c r="C40" i="47"/>
  <c r="B41" i="47"/>
  <c r="C41" i="47"/>
  <c r="B42" i="47"/>
  <c r="C42" i="47"/>
  <c r="B43" i="47"/>
  <c r="C43" i="47"/>
  <c r="B44" i="47"/>
  <c r="C44" i="47"/>
  <c r="B45" i="47"/>
  <c r="C45" i="47"/>
  <c r="B46" i="47"/>
  <c r="C46" i="47"/>
  <c r="B47" i="47"/>
  <c r="C47" i="47"/>
  <c r="B48" i="47"/>
  <c r="C48" i="47"/>
  <c r="B49" i="47"/>
  <c r="C49" i="47"/>
  <c r="B50" i="47"/>
  <c r="C50" i="47"/>
  <c r="B51" i="47"/>
  <c r="C51" i="47"/>
  <c r="B52" i="47"/>
  <c r="C52" i="47"/>
  <c r="B53" i="47"/>
  <c r="C53" i="47"/>
  <c r="B54" i="47"/>
  <c r="C54" i="47"/>
  <c r="B55" i="47"/>
  <c r="C55" i="47"/>
  <c r="B56" i="47"/>
  <c r="C56" i="47"/>
  <c r="B57" i="47"/>
  <c r="C57" i="47"/>
  <c r="B58" i="47"/>
  <c r="C58" i="47"/>
  <c r="B59" i="47"/>
  <c r="C59" i="47"/>
  <c r="B60" i="47"/>
  <c r="C60" i="47"/>
  <c r="B61" i="47"/>
  <c r="C61" i="47"/>
  <c r="B62" i="47"/>
  <c r="C62" i="47"/>
  <c r="B63" i="47"/>
  <c r="C63" i="47"/>
  <c r="B64" i="47"/>
  <c r="C64" i="47"/>
  <c r="B65" i="47"/>
  <c r="C65" i="47"/>
  <c r="B66" i="47"/>
  <c r="C66" i="47"/>
  <c r="B67" i="47"/>
  <c r="C67" i="47"/>
  <c r="B68" i="47"/>
  <c r="C68" i="47"/>
  <c r="B69" i="47"/>
  <c r="C69" i="47"/>
  <c r="B70" i="47"/>
  <c r="C70" i="47"/>
  <c r="B71" i="47"/>
  <c r="C71" i="47"/>
  <c r="B72" i="47"/>
  <c r="C72" i="47"/>
  <c r="B73" i="47"/>
  <c r="C73" i="47"/>
  <c r="B74" i="47"/>
  <c r="C74" i="47"/>
  <c r="B75" i="47"/>
  <c r="C75" i="47"/>
  <c r="B76" i="47"/>
  <c r="C76" i="47"/>
  <c r="B77" i="47"/>
  <c r="C77" i="47"/>
  <c r="B78" i="47"/>
  <c r="C78" i="47"/>
  <c r="B79" i="47"/>
  <c r="C79" i="47"/>
  <c r="B80" i="47"/>
  <c r="C80" i="47"/>
  <c r="B81" i="47"/>
  <c r="C81" i="47"/>
  <c r="B82" i="47"/>
  <c r="C82" i="47"/>
  <c r="B83" i="47"/>
  <c r="C83" i="47"/>
  <c r="B84" i="47"/>
  <c r="C84" i="47"/>
  <c r="B85" i="47"/>
  <c r="C85" i="47"/>
  <c r="B86" i="47"/>
  <c r="C86" i="47"/>
  <c r="B87" i="47"/>
  <c r="C87" i="47"/>
  <c r="B88" i="47"/>
  <c r="C88" i="47"/>
  <c r="B89" i="47"/>
  <c r="C89" i="47"/>
  <c r="B90" i="47"/>
  <c r="C90" i="47"/>
  <c r="B91" i="47"/>
  <c r="C91" i="47"/>
  <c r="B92" i="47"/>
  <c r="C92" i="47"/>
  <c r="B93" i="47"/>
  <c r="C93" i="47"/>
  <c r="B94" i="47"/>
  <c r="C94" i="47"/>
  <c r="B95" i="47"/>
  <c r="C95" i="47"/>
  <c r="B96" i="47"/>
  <c r="C96" i="47"/>
  <c r="B97" i="47"/>
  <c r="C97" i="47"/>
  <c r="B98" i="47"/>
  <c r="C98" i="47"/>
  <c r="B99" i="47"/>
  <c r="C99" i="47"/>
  <c r="B100" i="47"/>
  <c r="C100" i="47"/>
  <c r="B101" i="47"/>
  <c r="C101" i="47"/>
  <c r="B102" i="47"/>
  <c r="C102" i="47"/>
  <c r="B103" i="47"/>
  <c r="C103" i="47"/>
  <c r="B104" i="47"/>
  <c r="C104" i="47"/>
  <c r="B105" i="47"/>
  <c r="C105" i="47"/>
  <c r="B106" i="47"/>
  <c r="C106" i="47"/>
  <c r="B107" i="47"/>
  <c r="C107" i="47"/>
  <c r="B108" i="47"/>
  <c r="C108" i="47"/>
  <c r="B109" i="47"/>
  <c r="C109" i="47"/>
  <c r="B110" i="47"/>
  <c r="C110" i="47"/>
  <c r="B111" i="47"/>
  <c r="C111" i="47"/>
  <c r="B112" i="47"/>
  <c r="C112" i="47"/>
  <c r="B113" i="47"/>
  <c r="C113" i="47"/>
  <c r="B114" i="47"/>
  <c r="C114" i="47"/>
  <c r="B115" i="47"/>
  <c r="C115" i="47"/>
  <c r="B116" i="47"/>
  <c r="C116" i="47"/>
  <c r="B117" i="47"/>
  <c r="C117" i="47"/>
  <c r="B118" i="47"/>
  <c r="C118" i="47"/>
  <c r="B119" i="47"/>
  <c r="C119" i="47"/>
  <c r="B120" i="47"/>
  <c r="C120" i="47"/>
  <c r="B121" i="47"/>
  <c r="C121" i="47"/>
  <c r="B122" i="47"/>
  <c r="C122" i="47"/>
  <c r="B123" i="47"/>
  <c r="C123" i="47"/>
  <c r="B124" i="47"/>
  <c r="C124" i="47"/>
  <c r="B125" i="47"/>
  <c r="C125" i="47"/>
  <c r="B126" i="47"/>
  <c r="C126" i="47"/>
  <c r="B127" i="47"/>
  <c r="C127" i="47"/>
  <c r="B128" i="47"/>
  <c r="C128" i="47"/>
  <c r="B129" i="47"/>
  <c r="C129" i="47"/>
  <c r="B130" i="47"/>
  <c r="C130" i="47"/>
  <c r="B131" i="47"/>
  <c r="C131" i="47"/>
  <c r="B132" i="47"/>
  <c r="C132" i="47"/>
  <c r="B133" i="47"/>
  <c r="C133" i="47"/>
  <c r="B134" i="47"/>
  <c r="C134" i="47"/>
  <c r="B135" i="47"/>
  <c r="C135" i="47"/>
  <c r="B136" i="47"/>
  <c r="C136" i="47"/>
  <c r="B137" i="47"/>
  <c r="C137" i="47"/>
  <c r="B138" i="47"/>
  <c r="C138" i="47"/>
  <c r="B139" i="47"/>
  <c r="C139" i="47"/>
  <c r="B140" i="47"/>
  <c r="C140" i="47"/>
  <c r="B141" i="47"/>
  <c r="C141" i="47"/>
  <c r="B142" i="47"/>
  <c r="C142" i="47"/>
  <c r="B143" i="47"/>
  <c r="C143" i="47"/>
  <c r="B144" i="47"/>
  <c r="C144" i="47"/>
  <c r="B145" i="47"/>
  <c r="C145" i="47"/>
  <c r="B146" i="47"/>
  <c r="C146" i="47"/>
  <c r="B147" i="47"/>
  <c r="C147" i="47"/>
  <c r="B148" i="47"/>
  <c r="C148" i="47"/>
  <c r="B149" i="47"/>
  <c r="C149" i="47"/>
  <c r="B150" i="47"/>
  <c r="C150" i="47"/>
  <c r="B151" i="47"/>
  <c r="C151" i="47"/>
  <c r="B152" i="47"/>
  <c r="C152" i="47"/>
  <c r="B153" i="47"/>
  <c r="C153" i="47"/>
  <c r="B154" i="47"/>
  <c r="C154" i="47"/>
  <c r="B155" i="47"/>
  <c r="C155" i="47"/>
  <c r="B156" i="47"/>
  <c r="C156" i="47"/>
  <c r="B157" i="47"/>
  <c r="C157" i="47"/>
  <c r="B158" i="47"/>
  <c r="C158" i="47"/>
  <c r="B159" i="47"/>
  <c r="C159" i="47"/>
  <c r="B160" i="47"/>
  <c r="C160" i="47"/>
  <c r="B161" i="47"/>
  <c r="C161" i="47"/>
  <c r="B162" i="47"/>
  <c r="C162" i="47"/>
  <c r="B163" i="47"/>
  <c r="C163" i="47"/>
  <c r="B164" i="47"/>
  <c r="C164" i="47"/>
  <c r="B165" i="47"/>
  <c r="C165" i="47"/>
  <c r="B166" i="47"/>
  <c r="C166" i="47"/>
  <c r="B167" i="47"/>
  <c r="C167" i="47"/>
  <c r="B168" i="47"/>
  <c r="C168" i="47"/>
  <c r="B169" i="47"/>
  <c r="C169" i="47"/>
  <c r="B170" i="47"/>
  <c r="C170" i="47"/>
  <c r="B171" i="47"/>
  <c r="C171" i="47"/>
  <c r="B172" i="47"/>
  <c r="C172" i="47"/>
  <c r="B173" i="47"/>
  <c r="C173" i="47"/>
  <c r="B174" i="47"/>
  <c r="C174" i="47"/>
  <c r="B175" i="47"/>
  <c r="C175" i="47"/>
  <c r="B176" i="47"/>
  <c r="C176" i="47"/>
  <c r="B177" i="47"/>
  <c r="C177" i="47"/>
  <c r="B178" i="47"/>
  <c r="C178" i="47"/>
  <c r="B179" i="47"/>
  <c r="C179" i="47"/>
  <c r="B180" i="47"/>
  <c r="C180" i="47"/>
  <c r="B181" i="47"/>
  <c r="C181" i="47"/>
  <c r="B182" i="47"/>
  <c r="C182" i="47"/>
  <c r="B183" i="47"/>
  <c r="C183" i="47"/>
  <c r="B184" i="47"/>
  <c r="C184" i="47"/>
  <c r="B185" i="47"/>
  <c r="C185" i="47"/>
  <c r="B186" i="47"/>
  <c r="C186" i="47"/>
  <c r="B187" i="47"/>
  <c r="C187" i="47"/>
  <c r="B188" i="47"/>
  <c r="C188" i="47"/>
  <c r="B189" i="47"/>
  <c r="C189" i="47"/>
  <c r="B190" i="47"/>
  <c r="C190" i="47"/>
  <c r="B191" i="47"/>
  <c r="C191" i="47"/>
  <c r="B192" i="47"/>
  <c r="C192" i="47"/>
  <c r="B193" i="47"/>
  <c r="C193" i="47"/>
  <c r="B194" i="47"/>
  <c r="C194" i="47"/>
  <c r="B195" i="47"/>
  <c r="C195" i="47"/>
  <c r="B196" i="47"/>
  <c r="C196" i="47"/>
  <c r="B197" i="47"/>
  <c r="C197" i="47"/>
  <c r="BB6" i="46" l="1"/>
  <c r="V6" i="1" l="1"/>
  <c r="C6" i="1"/>
  <c r="U6" i="1"/>
  <c r="N6" i="2"/>
  <c r="BO6" i="1"/>
  <c r="AD3" i="38" l="1"/>
  <c r="AD4" i="38"/>
  <c r="AD5" i="38"/>
  <c r="AD6" i="38"/>
  <c r="AD7" i="38"/>
  <c r="AD8" i="38"/>
  <c r="AD9" i="38"/>
  <c r="AD10" i="38"/>
  <c r="AD11" i="38"/>
  <c r="AD12" i="38"/>
  <c r="AD13" i="38"/>
  <c r="AD14" i="38"/>
  <c r="AD2" i="38"/>
  <c r="CG7" i="43" l="1"/>
  <c r="CG8" i="43"/>
  <c r="CG9" i="43"/>
  <c r="CG10" i="43"/>
  <c r="CG11" i="43"/>
  <c r="CG12" i="43"/>
  <c r="CG13" i="43"/>
  <c r="CG14" i="43"/>
  <c r="CG15" i="43"/>
  <c r="CG16" i="43"/>
  <c r="CG17" i="43"/>
  <c r="CG18" i="43"/>
  <c r="CG19" i="43"/>
  <c r="CG20" i="43"/>
  <c r="CG21" i="43"/>
  <c r="CG22" i="43"/>
  <c r="CG23" i="43"/>
  <c r="CG24" i="43"/>
  <c r="CG25" i="43"/>
  <c r="CG26" i="43"/>
  <c r="CG27" i="43"/>
  <c r="CG28" i="43"/>
  <c r="CG29" i="43"/>
  <c r="CG30" i="43"/>
  <c r="CG31" i="43"/>
  <c r="CG32" i="43"/>
  <c r="CG33" i="43"/>
  <c r="CG34" i="43"/>
  <c r="CG35" i="43"/>
  <c r="CG36" i="43"/>
  <c r="CG37" i="43"/>
  <c r="CG38" i="43"/>
  <c r="CG39" i="43"/>
  <c r="CG40" i="43"/>
  <c r="CG41" i="43"/>
  <c r="CG42" i="43"/>
  <c r="CG43" i="43"/>
  <c r="CG44" i="43"/>
  <c r="CG45" i="43"/>
  <c r="CG46" i="43"/>
  <c r="CG47" i="43"/>
  <c r="CG48" i="43"/>
  <c r="CG49" i="43"/>
  <c r="CG50" i="43"/>
  <c r="CG51" i="43"/>
  <c r="CG52" i="43"/>
  <c r="CG53" i="43"/>
  <c r="CG54" i="43"/>
  <c r="CG55" i="43"/>
  <c r="CG56" i="43"/>
  <c r="CG57" i="43"/>
  <c r="CG58" i="43"/>
  <c r="CG59" i="43"/>
  <c r="CG60" i="43"/>
  <c r="CG61" i="43"/>
  <c r="CG62" i="43"/>
  <c r="CG63" i="43"/>
  <c r="CG64" i="43"/>
  <c r="CG65" i="43"/>
  <c r="CG66" i="43"/>
  <c r="CG67" i="43"/>
  <c r="CG68" i="43"/>
  <c r="CG69" i="43"/>
  <c r="CG70" i="43"/>
  <c r="CG71" i="43"/>
  <c r="CG72" i="43"/>
  <c r="CG73" i="43"/>
  <c r="CG74" i="43"/>
  <c r="CG75" i="43"/>
  <c r="CG76" i="43"/>
  <c r="CG77" i="43"/>
  <c r="CG78" i="43"/>
  <c r="CG79" i="43"/>
  <c r="CG80" i="43"/>
  <c r="CG81" i="43"/>
  <c r="CG82" i="43"/>
  <c r="CG83" i="43"/>
  <c r="CG84" i="43"/>
  <c r="CG85" i="43"/>
  <c r="CG86" i="43"/>
  <c r="CG87" i="43"/>
  <c r="CG88" i="43"/>
  <c r="CG89" i="43"/>
  <c r="CG90" i="43"/>
  <c r="CG91" i="43"/>
  <c r="CG92" i="43"/>
  <c r="CG93" i="43"/>
  <c r="CG94" i="43"/>
  <c r="CG95" i="43"/>
  <c r="CG96" i="43"/>
  <c r="CG97" i="43"/>
  <c r="CG98" i="43"/>
  <c r="CG99" i="43"/>
  <c r="CG100" i="43"/>
  <c r="CG101" i="43"/>
  <c r="CG102" i="43"/>
  <c r="CG103" i="43"/>
  <c r="CG104" i="43"/>
  <c r="CG105" i="43"/>
  <c r="CG106" i="43"/>
  <c r="CG107" i="43"/>
  <c r="CG108" i="43"/>
  <c r="CG109" i="43"/>
  <c r="CG110" i="43"/>
  <c r="CG111" i="43"/>
  <c r="CG112" i="43"/>
  <c r="CG113" i="43"/>
  <c r="CG114" i="43"/>
  <c r="CG115" i="43"/>
  <c r="CG116" i="43"/>
  <c r="CG117" i="43"/>
  <c r="CG118" i="43"/>
  <c r="CG119" i="43"/>
  <c r="CG120" i="43"/>
  <c r="CG121" i="43"/>
  <c r="CG122" i="43"/>
  <c r="CG123" i="43"/>
  <c r="CG124" i="43"/>
  <c r="CG125" i="43"/>
  <c r="CG126" i="43"/>
  <c r="CG127" i="43"/>
  <c r="CG128" i="43"/>
  <c r="CG129" i="43"/>
  <c r="CG130" i="43"/>
  <c r="CG131" i="43"/>
  <c r="CG132" i="43"/>
  <c r="CG133" i="43"/>
  <c r="CG134" i="43"/>
  <c r="CG135" i="43"/>
  <c r="CG136" i="43"/>
  <c r="CG137" i="43"/>
  <c r="CG138" i="43"/>
  <c r="CG139" i="43"/>
  <c r="CG140" i="43"/>
  <c r="CG141" i="43"/>
  <c r="CG142" i="43"/>
  <c r="CG143" i="43"/>
  <c r="CG144" i="43"/>
  <c r="CG145" i="43"/>
  <c r="CG146" i="43"/>
  <c r="CG147" i="43"/>
  <c r="CG148" i="43"/>
  <c r="CG149" i="43"/>
  <c r="CG150" i="43"/>
  <c r="CG151" i="43"/>
  <c r="CG152" i="43"/>
  <c r="CG153" i="43"/>
  <c r="CG154" i="43"/>
  <c r="CG155" i="43"/>
  <c r="CG156" i="43"/>
  <c r="CG157" i="43"/>
  <c r="CG158" i="43"/>
  <c r="CG159" i="43"/>
  <c r="CG160" i="43"/>
  <c r="CG161" i="43"/>
  <c r="CG162" i="43"/>
  <c r="CG163" i="43"/>
  <c r="CG164" i="43"/>
  <c r="CG165" i="43"/>
  <c r="CG166" i="43"/>
  <c r="CG167" i="43"/>
  <c r="CG168" i="43"/>
  <c r="CG169" i="43"/>
  <c r="CG170" i="43"/>
  <c r="CG171" i="43"/>
  <c r="CG172" i="43"/>
  <c r="CG173" i="43"/>
  <c r="CG174" i="43"/>
  <c r="CG175" i="43"/>
  <c r="CG176" i="43"/>
  <c r="CG177" i="43"/>
  <c r="CG178" i="43"/>
  <c r="CG179" i="43"/>
  <c r="CG180" i="43"/>
  <c r="CG181" i="43"/>
  <c r="CG182" i="43"/>
  <c r="CG183" i="43"/>
  <c r="CG184" i="43"/>
  <c r="CG185" i="43"/>
  <c r="CG186" i="43"/>
  <c r="CG187" i="43"/>
  <c r="CG188" i="43"/>
  <c r="CG189" i="43"/>
  <c r="CG190" i="43"/>
  <c r="CG191" i="43"/>
  <c r="CG192" i="43"/>
  <c r="CG193" i="43"/>
  <c r="CG194" i="43"/>
  <c r="CG195" i="43"/>
  <c r="CG196" i="43"/>
  <c r="CG197" i="43"/>
  <c r="CG198" i="43"/>
  <c r="CG199" i="43"/>
  <c r="CG200" i="43"/>
  <c r="CG201" i="43"/>
  <c r="CG202" i="43"/>
  <c r="CG203" i="43"/>
  <c r="CG204" i="43"/>
  <c r="CG205" i="43"/>
  <c r="CG206" i="43"/>
  <c r="CG207" i="43"/>
  <c r="CG208" i="43"/>
  <c r="CG209" i="43"/>
  <c r="CG210" i="43"/>
  <c r="CG211" i="43"/>
  <c r="CG212" i="43"/>
  <c r="CG213" i="43"/>
  <c r="CG214" i="43"/>
  <c r="CG215" i="43"/>
  <c r="CG216" i="43"/>
  <c r="CG217" i="43"/>
  <c r="CG218" i="43"/>
  <c r="CG219" i="43"/>
  <c r="CG220" i="43"/>
  <c r="CG221" i="43"/>
  <c r="CG222" i="43"/>
  <c r="CG223" i="43"/>
  <c r="CG224" i="43"/>
  <c r="CG225" i="43"/>
  <c r="CG226" i="43"/>
  <c r="CG227" i="43"/>
  <c r="CG228" i="43"/>
  <c r="CG229" i="43"/>
  <c r="CG230" i="43"/>
  <c r="CG231" i="43"/>
  <c r="CG232" i="43"/>
  <c r="CG233" i="43"/>
  <c r="CG234" i="43"/>
  <c r="CG235" i="43"/>
  <c r="CG236" i="43"/>
  <c r="CG237" i="43"/>
  <c r="CG238" i="43"/>
  <c r="CG239" i="43"/>
  <c r="CG240" i="43"/>
  <c r="CG241" i="43"/>
  <c r="CG242" i="43"/>
  <c r="CG243" i="43"/>
  <c r="CG244" i="43"/>
  <c r="CG245" i="43"/>
  <c r="CG246" i="43"/>
  <c r="CG247" i="43"/>
  <c r="CG248" i="43"/>
  <c r="CG249" i="43"/>
  <c r="CG250" i="43"/>
  <c r="CG251" i="43"/>
  <c r="CG252" i="43"/>
  <c r="CG253" i="43"/>
  <c r="CG254" i="43"/>
  <c r="CG255" i="43"/>
  <c r="CG256" i="43"/>
  <c r="CG257" i="43"/>
  <c r="CG258" i="43"/>
  <c r="CG259" i="43"/>
  <c r="CG260" i="43"/>
  <c r="CG261" i="43"/>
  <c r="CG262" i="43"/>
  <c r="CG263" i="43"/>
  <c r="CG264" i="43"/>
  <c r="CG265" i="43"/>
  <c r="CG266" i="43"/>
  <c r="CG267" i="43"/>
  <c r="CG268" i="43"/>
  <c r="CG269" i="43"/>
  <c r="CG270" i="43"/>
  <c r="CG271" i="43"/>
  <c r="CG272" i="43"/>
  <c r="CG273" i="43"/>
  <c r="CG274" i="43"/>
  <c r="CG275" i="43"/>
  <c r="CG276" i="43"/>
  <c r="CG277" i="43"/>
  <c r="CG278" i="43"/>
  <c r="CG279" i="43"/>
  <c r="CG280" i="43"/>
  <c r="CG281" i="43"/>
  <c r="CG282" i="43"/>
  <c r="CG283" i="43"/>
  <c r="CG284" i="43"/>
  <c r="CG285" i="43"/>
  <c r="CG286" i="43"/>
  <c r="CG287" i="43"/>
  <c r="CG288" i="43"/>
  <c r="CG289" i="43"/>
  <c r="CG290" i="43"/>
  <c r="CG291" i="43"/>
  <c r="CG292" i="43"/>
  <c r="CG293" i="43"/>
  <c r="CG294" i="43"/>
  <c r="CG295" i="43"/>
  <c r="CG296" i="43"/>
  <c r="CG297" i="43"/>
  <c r="CG298" i="43"/>
  <c r="CG299" i="43"/>
  <c r="CG300" i="43"/>
  <c r="CG301" i="43"/>
  <c r="CG302" i="43"/>
  <c r="CG303" i="43"/>
  <c r="CG304" i="43"/>
  <c r="CG305" i="43"/>
  <c r="CG306" i="43"/>
  <c r="CG307" i="43"/>
  <c r="CG308" i="43"/>
  <c r="CG309" i="43"/>
  <c r="CG310" i="43"/>
  <c r="CG311" i="43"/>
  <c r="CG312" i="43"/>
  <c r="CG313" i="43"/>
  <c r="CG314" i="43"/>
  <c r="CG315" i="43"/>
  <c r="CG316" i="43"/>
  <c r="CG317" i="43"/>
  <c r="CG318" i="43"/>
  <c r="CG319" i="43"/>
  <c r="CG320" i="43"/>
  <c r="CG321" i="43"/>
  <c r="CG322" i="43"/>
  <c r="CG323" i="43"/>
  <c r="CG324" i="43"/>
  <c r="CG325" i="43"/>
  <c r="CG326" i="43"/>
  <c r="CG327" i="43"/>
  <c r="CG328" i="43"/>
  <c r="CG329" i="43"/>
  <c r="CG330" i="43"/>
  <c r="CG331" i="43"/>
  <c r="CG332" i="43"/>
  <c r="CG333" i="43"/>
  <c r="CG334" i="43"/>
  <c r="CG335" i="43"/>
  <c r="CG336" i="43"/>
  <c r="CG337" i="43"/>
  <c r="CG338" i="43"/>
  <c r="CG339" i="43"/>
  <c r="CG340" i="43"/>
  <c r="CG341" i="43"/>
  <c r="CG342" i="43"/>
  <c r="CG343" i="43"/>
  <c r="CG344" i="43"/>
  <c r="CG345" i="43"/>
  <c r="CG346" i="43"/>
  <c r="CG347" i="43"/>
  <c r="CG348" i="43"/>
  <c r="CG349" i="43"/>
  <c r="CG350" i="43"/>
  <c r="CG351" i="43"/>
  <c r="CG352" i="43"/>
  <c r="CG353" i="43"/>
  <c r="CG354" i="43"/>
  <c r="CG355" i="43"/>
  <c r="CG356" i="43"/>
  <c r="CG357" i="43"/>
  <c r="CG358" i="43"/>
  <c r="CG359" i="43"/>
  <c r="CG360" i="43"/>
  <c r="CG361" i="43"/>
  <c r="CG362" i="43"/>
  <c r="CG363" i="43"/>
  <c r="CG364" i="43"/>
  <c r="CG365" i="43"/>
  <c r="CG366" i="43"/>
  <c r="CG367" i="43"/>
  <c r="CG368" i="43"/>
  <c r="CG369" i="43"/>
  <c r="CG370" i="43"/>
  <c r="CG371" i="43"/>
  <c r="CG372" i="43"/>
  <c r="CG373" i="43"/>
  <c r="CG374" i="43"/>
  <c r="CG375" i="43"/>
  <c r="CG376" i="43"/>
  <c r="CG377" i="43"/>
  <c r="CG378" i="43"/>
  <c r="CG379" i="43"/>
  <c r="CG380" i="43"/>
  <c r="CG381" i="43"/>
  <c r="CG382" i="43"/>
  <c r="CG383" i="43"/>
  <c r="CG384" i="43"/>
  <c r="CG385" i="43"/>
  <c r="CG386" i="43"/>
  <c r="CG387" i="43"/>
  <c r="CG388" i="43"/>
  <c r="CG389" i="43"/>
  <c r="CG390" i="43"/>
  <c r="CG391" i="43"/>
  <c r="CG392" i="43"/>
  <c r="CG393" i="43"/>
  <c r="CG394" i="43"/>
  <c r="CG395" i="43"/>
  <c r="CG396" i="43"/>
  <c r="CG397" i="43"/>
  <c r="CG398" i="43"/>
  <c r="CG399" i="43"/>
  <c r="AR7" i="42"/>
  <c r="AR8" i="42"/>
  <c r="AR9" i="42"/>
  <c r="AR10" i="42"/>
  <c r="AR11" i="42"/>
  <c r="AR12" i="42"/>
  <c r="AR13" i="42"/>
  <c r="AR14" i="42"/>
  <c r="AR15" i="42"/>
  <c r="AR16" i="42"/>
  <c r="AR17" i="42"/>
  <c r="AR18" i="42"/>
  <c r="AR19" i="42"/>
  <c r="AR20" i="42"/>
  <c r="AR21" i="42"/>
  <c r="AR22" i="42"/>
  <c r="AR23" i="42"/>
  <c r="AR24" i="42"/>
  <c r="AR25" i="42"/>
  <c r="AR26" i="42"/>
  <c r="AR27" i="42"/>
  <c r="AR28" i="42"/>
  <c r="AR29" i="42"/>
  <c r="AR30" i="42"/>
  <c r="AR31" i="42"/>
  <c r="AR32" i="42"/>
  <c r="AR33" i="42"/>
  <c r="AR34" i="42"/>
  <c r="AR35" i="42"/>
  <c r="AR36" i="42"/>
  <c r="AR37" i="42"/>
  <c r="AR38" i="42"/>
  <c r="AR39" i="42"/>
  <c r="AR40" i="42"/>
  <c r="AR41" i="42"/>
  <c r="AR42" i="42"/>
  <c r="AR43" i="42"/>
  <c r="AR44" i="42"/>
  <c r="AR45" i="42"/>
  <c r="AR46" i="42"/>
  <c r="AR47" i="42"/>
  <c r="AR48" i="42"/>
  <c r="AR49" i="42"/>
  <c r="AR50" i="42"/>
  <c r="AR51" i="42"/>
  <c r="AR52" i="42"/>
  <c r="AR53" i="42"/>
  <c r="AR54" i="42"/>
  <c r="AR55" i="42"/>
  <c r="AR56" i="42"/>
  <c r="AR57" i="42"/>
  <c r="AR58" i="42"/>
  <c r="AR59" i="42"/>
  <c r="AR60" i="42"/>
  <c r="AR61" i="42"/>
  <c r="AR62" i="42"/>
  <c r="AR63" i="42"/>
  <c r="AR64" i="42"/>
  <c r="AR65" i="42"/>
  <c r="AR66" i="42"/>
  <c r="AR67" i="42"/>
  <c r="AR68" i="42"/>
  <c r="AR69" i="42"/>
  <c r="AR70" i="42"/>
  <c r="AR71" i="42"/>
  <c r="AR72" i="42"/>
  <c r="AR73" i="42"/>
  <c r="AR74" i="42"/>
  <c r="AR75" i="42"/>
  <c r="AR76" i="42"/>
  <c r="AR77" i="42"/>
  <c r="AR78" i="42"/>
  <c r="AR79" i="42"/>
  <c r="AR80" i="42"/>
  <c r="AR81" i="42"/>
  <c r="AR82" i="42"/>
  <c r="AR83" i="42"/>
  <c r="AR84" i="42"/>
  <c r="AR85" i="42"/>
  <c r="AR86" i="42"/>
  <c r="AR87" i="42"/>
  <c r="AR88" i="42"/>
  <c r="AR89" i="42"/>
  <c r="AR90" i="42"/>
  <c r="AR91" i="42"/>
  <c r="AR92" i="42"/>
  <c r="AR93" i="42"/>
  <c r="AR94" i="42"/>
  <c r="AR95" i="42"/>
  <c r="AR96" i="42"/>
  <c r="AR97" i="42"/>
  <c r="AR98" i="42"/>
  <c r="AR99" i="42"/>
  <c r="AR100" i="42"/>
  <c r="AR101" i="42"/>
  <c r="AR102" i="42"/>
  <c r="AR103" i="42"/>
  <c r="AR104" i="42"/>
  <c r="AR105" i="42"/>
  <c r="AR106" i="42"/>
  <c r="AR107" i="42"/>
  <c r="AR108" i="42"/>
  <c r="AR109" i="42"/>
  <c r="AR110" i="42"/>
  <c r="AR111" i="42"/>
  <c r="AR112" i="42"/>
  <c r="AR113" i="42"/>
  <c r="AR114" i="42"/>
  <c r="AR115" i="42"/>
  <c r="AR116" i="42"/>
  <c r="AR117" i="42"/>
  <c r="AR118" i="42"/>
  <c r="AR119" i="42"/>
  <c r="AR120" i="42"/>
  <c r="AR121" i="42"/>
  <c r="AR122" i="42"/>
  <c r="AR123" i="42"/>
  <c r="AR124" i="42"/>
  <c r="AR125" i="42"/>
  <c r="AR126" i="42"/>
  <c r="AR127" i="42"/>
  <c r="AR128" i="42"/>
  <c r="AR129" i="42"/>
  <c r="AR130" i="42"/>
  <c r="AR131" i="42"/>
  <c r="AR132" i="42"/>
  <c r="AR133" i="42"/>
  <c r="AR134" i="42"/>
  <c r="AR135" i="42"/>
  <c r="AR136" i="42"/>
  <c r="AR137" i="42"/>
  <c r="AR138" i="42"/>
  <c r="AR139" i="42"/>
  <c r="AR140" i="42"/>
  <c r="AR141" i="42"/>
  <c r="AR142" i="42"/>
  <c r="AR143" i="42"/>
  <c r="AR144" i="42"/>
  <c r="AR145" i="42"/>
  <c r="AR146" i="42"/>
  <c r="AR147" i="42"/>
  <c r="AR148" i="42"/>
  <c r="AR149" i="42"/>
  <c r="AR150" i="42"/>
  <c r="AR151" i="42"/>
  <c r="AR152" i="42"/>
  <c r="AR153" i="42"/>
  <c r="AR154" i="42"/>
  <c r="AR155" i="42"/>
  <c r="AR156" i="42"/>
  <c r="AR157" i="42"/>
  <c r="AR158" i="42"/>
  <c r="AR159" i="42"/>
  <c r="AR160" i="42"/>
  <c r="AR161" i="42"/>
  <c r="AR162" i="42"/>
  <c r="AR163" i="42"/>
  <c r="AR164" i="42"/>
  <c r="AR165" i="42"/>
  <c r="AR166" i="42"/>
  <c r="AR167" i="42"/>
  <c r="AR168" i="42"/>
  <c r="AR169" i="42"/>
  <c r="AR170" i="42"/>
  <c r="AR171" i="42"/>
  <c r="AR172" i="42"/>
  <c r="AR173" i="42"/>
  <c r="AR174" i="42"/>
  <c r="AR175" i="42"/>
  <c r="AR176" i="42"/>
  <c r="AR177" i="42"/>
  <c r="AR178" i="42"/>
  <c r="AR179" i="42"/>
  <c r="AR180" i="42"/>
  <c r="AR181" i="42"/>
  <c r="AR182" i="42"/>
  <c r="AR183" i="42"/>
  <c r="AR184" i="42"/>
  <c r="AR185" i="42"/>
  <c r="AR186" i="42"/>
  <c r="AR187" i="42"/>
  <c r="AR188" i="42"/>
  <c r="AR189" i="42"/>
  <c r="AR190" i="42"/>
  <c r="AR191" i="42"/>
  <c r="AR192" i="42"/>
  <c r="AR193" i="42"/>
  <c r="AR194" i="42"/>
  <c r="AR195" i="42"/>
  <c r="AR196" i="42"/>
  <c r="AR197" i="42"/>
  <c r="AR198" i="42"/>
  <c r="AR199" i="42"/>
  <c r="AR200" i="42"/>
  <c r="AR201" i="42"/>
  <c r="AR202" i="42"/>
  <c r="AR203" i="42"/>
  <c r="AR204" i="42"/>
  <c r="AR205" i="42"/>
  <c r="AR206" i="42"/>
  <c r="AR207" i="42"/>
  <c r="AR208" i="42"/>
  <c r="AR209" i="42"/>
  <c r="AR210" i="42"/>
  <c r="AR211" i="42"/>
  <c r="AR212" i="42"/>
  <c r="AR213" i="42"/>
  <c r="AR214" i="42"/>
  <c r="AR215" i="42"/>
  <c r="AR216" i="42"/>
  <c r="AR217" i="42"/>
  <c r="AR218" i="42"/>
  <c r="AR219" i="42"/>
  <c r="AR220" i="42"/>
  <c r="AR221" i="42"/>
  <c r="AR222" i="42"/>
  <c r="AR223" i="42"/>
  <c r="AR224" i="42"/>
  <c r="AR225" i="42"/>
  <c r="AR226" i="42"/>
  <c r="AR227" i="42"/>
  <c r="AR228" i="42"/>
  <c r="AR229" i="42"/>
  <c r="AR230" i="42"/>
  <c r="AR231" i="42"/>
  <c r="AR232" i="42"/>
  <c r="AR233" i="42"/>
  <c r="AR234" i="42"/>
  <c r="AR235" i="42"/>
  <c r="AR236" i="42"/>
  <c r="AR237" i="42"/>
  <c r="AR238" i="42"/>
  <c r="AR239" i="42"/>
  <c r="AR240" i="42"/>
  <c r="AR241" i="42"/>
  <c r="AR242" i="42"/>
  <c r="AR243" i="42"/>
  <c r="AR244" i="42"/>
  <c r="AR245" i="42"/>
  <c r="AR246" i="42"/>
  <c r="AR247" i="42"/>
  <c r="AR248" i="42"/>
  <c r="AR249" i="42"/>
  <c r="AR250" i="42"/>
  <c r="AR251" i="42"/>
  <c r="AR252" i="42"/>
  <c r="AR253" i="42"/>
  <c r="AR254" i="42"/>
  <c r="AR255" i="42"/>
  <c r="AR256" i="42"/>
  <c r="AR257" i="42"/>
  <c r="AR258" i="42"/>
  <c r="AR259" i="42"/>
  <c r="AR260" i="42"/>
  <c r="AR261" i="42"/>
  <c r="AR262" i="42"/>
  <c r="AR263" i="42"/>
  <c r="AR264" i="42"/>
  <c r="AR265" i="42"/>
  <c r="AR266" i="42"/>
  <c r="AR267" i="42"/>
  <c r="AR268" i="42"/>
  <c r="AR269" i="42"/>
  <c r="AR270" i="42"/>
  <c r="AR271" i="42"/>
  <c r="AR272" i="42"/>
  <c r="AR273" i="42"/>
  <c r="AR274" i="42"/>
  <c r="AR275" i="42"/>
  <c r="AR276" i="42"/>
  <c r="AR277" i="42"/>
  <c r="AR278" i="42"/>
  <c r="AR279" i="42"/>
  <c r="AR280" i="42"/>
  <c r="AR281" i="42"/>
  <c r="AR282" i="42"/>
  <c r="AR283" i="42"/>
  <c r="AR284" i="42"/>
  <c r="AR285" i="42"/>
  <c r="AR286" i="42"/>
  <c r="AR287" i="42"/>
  <c r="AR288" i="42"/>
  <c r="AR289" i="42"/>
  <c r="AR290" i="42"/>
  <c r="AR291" i="42"/>
  <c r="AR292" i="42"/>
  <c r="AR293" i="42"/>
  <c r="AR294" i="42"/>
  <c r="AR295" i="42"/>
  <c r="AR296" i="42"/>
  <c r="AR297" i="42"/>
  <c r="AR298" i="42"/>
  <c r="AR299" i="42"/>
  <c r="AR300" i="42"/>
  <c r="AR301" i="42"/>
  <c r="AR302" i="42"/>
  <c r="AR303" i="42"/>
  <c r="AR304" i="42"/>
  <c r="AR305" i="42"/>
  <c r="AR306" i="42"/>
  <c r="AR307" i="42"/>
  <c r="AR308" i="42"/>
  <c r="AR309" i="42"/>
  <c r="AR310" i="42"/>
  <c r="AR311" i="42"/>
  <c r="AR312" i="42"/>
  <c r="AR313" i="42"/>
  <c r="AR314" i="42"/>
  <c r="AR315" i="42"/>
  <c r="AR316" i="42"/>
  <c r="AR317" i="42"/>
  <c r="AR318" i="42"/>
  <c r="AR319" i="42"/>
  <c r="AR320" i="42"/>
  <c r="AR321" i="42"/>
  <c r="AR322" i="42"/>
  <c r="AR323" i="42"/>
  <c r="AR324" i="42"/>
  <c r="AR325" i="42"/>
  <c r="AR326" i="42"/>
  <c r="AR327" i="42"/>
  <c r="AR328" i="42"/>
  <c r="AR329" i="42"/>
  <c r="AR330" i="42"/>
  <c r="AR331" i="42"/>
  <c r="AR332" i="42"/>
  <c r="AR333" i="42"/>
  <c r="AR334" i="42"/>
  <c r="AR335" i="42"/>
  <c r="AR336" i="42"/>
  <c r="AR337" i="42"/>
  <c r="AR338" i="42"/>
  <c r="AR339" i="42"/>
  <c r="AR340" i="42"/>
  <c r="AR341" i="42"/>
  <c r="AR342" i="42"/>
  <c r="AR343" i="42"/>
  <c r="AR344" i="42"/>
  <c r="AR345" i="42"/>
  <c r="AR346" i="42"/>
  <c r="AR347" i="42"/>
  <c r="AR348" i="42"/>
  <c r="AR349" i="42"/>
  <c r="AR350" i="42"/>
  <c r="AR351" i="42"/>
  <c r="AR352" i="42"/>
  <c r="AR353" i="42"/>
  <c r="AR354" i="42"/>
  <c r="AR355" i="42"/>
  <c r="AR356" i="42"/>
  <c r="AR357" i="42"/>
  <c r="AR358" i="42"/>
  <c r="AR359" i="42"/>
  <c r="AR360" i="42"/>
  <c r="AR361" i="42"/>
  <c r="AR362" i="42"/>
  <c r="AR363" i="42"/>
  <c r="AR364" i="42"/>
  <c r="AR365" i="42"/>
  <c r="AR366" i="42"/>
  <c r="AR367" i="42"/>
  <c r="AR368" i="42"/>
  <c r="AR369" i="42"/>
  <c r="AR370" i="42"/>
  <c r="AR371" i="42"/>
  <c r="AR372" i="42"/>
  <c r="AR373" i="42"/>
  <c r="AR374" i="42"/>
  <c r="AR375" i="42"/>
  <c r="AR376" i="42"/>
  <c r="AR377" i="42"/>
  <c r="AR378" i="42"/>
  <c r="AR379" i="42"/>
  <c r="AR380" i="42"/>
  <c r="AR381" i="42"/>
  <c r="AR382" i="42"/>
  <c r="AR383" i="42"/>
  <c r="AR384" i="42"/>
  <c r="AR385" i="42"/>
  <c r="AR386" i="42"/>
  <c r="AR387" i="42"/>
  <c r="AR388" i="42"/>
  <c r="AR389" i="42"/>
  <c r="AR390" i="42"/>
  <c r="AR391" i="42"/>
  <c r="AR392" i="42"/>
  <c r="AR393" i="42"/>
  <c r="AR394" i="42"/>
  <c r="AR395" i="42"/>
  <c r="AR396" i="42"/>
  <c r="AR397" i="42"/>
  <c r="AR398" i="42"/>
  <c r="AR399" i="42"/>
  <c r="AQ400" i="42"/>
  <c r="AR400" i="42"/>
  <c r="AQ401" i="42"/>
  <c r="AR401" i="42"/>
  <c r="AQ402" i="42"/>
  <c r="AR402" i="42"/>
  <c r="AQ403" i="42"/>
  <c r="AR403" i="42"/>
  <c r="AQ404" i="42"/>
  <c r="AR404" i="42"/>
  <c r="AQ405" i="42"/>
  <c r="AR405" i="42"/>
  <c r="AQ406" i="42"/>
  <c r="AR406" i="42"/>
  <c r="AQ407" i="42"/>
  <c r="AR407" i="42"/>
  <c r="AQ408" i="42"/>
  <c r="AR408" i="42"/>
  <c r="AQ409" i="42"/>
  <c r="AR409" i="42"/>
  <c r="AQ410" i="42"/>
  <c r="AR410" i="42"/>
  <c r="AQ411" i="42"/>
  <c r="AR411" i="42"/>
  <c r="AQ412" i="42"/>
  <c r="AR412" i="42"/>
  <c r="AQ413" i="42"/>
  <c r="AR413" i="42"/>
  <c r="AQ414" i="42"/>
  <c r="AR414" i="42"/>
  <c r="AQ415" i="42"/>
  <c r="AR415" i="42"/>
  <c r="AQ416" i="42"/>
  <c r="AR416" i="42"/>
  <c r="AQ417" i="42"/>
  <c r="AR417" i="42"/>
  <c r="AQ418" i="42"/>
  <c r="AR418" i="42"/>
  <c r="AQ419" i="42"/>
  <c r="AR419" i="42"/>
  <c r="AQ420" i="42"/>
  <c r="AR420" i="42"/>
  <c r="AQ421" i="42"/>
  <c r="AR421" i="42"/>
  <c r="AQ422" i="42"/>
  <c r="AR422" i="42"/>
  <c r="AQ423" i="42"/>
  <c r="AR423" i="42"/>
  <c r="AQ424" i="42"/>
  <c r="AR424" i="42"/>
  <c r="AQ425" i="42"/>
  <c r="AR425" i="42"/>
  <c r="AQ426" i="42"/>
  <c r="AR426" i="42"/>
  <c r="AQ427" i="42"/>
  <c r="AR427" i="42"/>
  <c r="AQ428" i="42"/>
  <c r="AR428" i="42"/>
  <c r="AQ429" i="42"/>
  <c r="AR429" i="42"/>
  <c r="AQ430" i="42"/>
  <c r="AR430" i="42"/>
  <c r="AQ431" i="42"/>
  <c r="AR431" i="42"/>
  <c r="AQ432" i="42"/>
  <c r="AR432" i="42"/>
  <c r="AQ433" i="42"/>
  <c r="AR433" i="42"/>
  <c r="AQ434" i="42"/>
  <c r="AR434" i="42"/>
  <c r="AQ435" i="42"/>
  <c r="AR435" i="42"/>
  <c r="AQ436" i="42"/>
  <c r="AR436" i="42"/>
  <c r="AQ437" i="42"/>
  <c r="AR437" i="42"/>
  <c r="AQ438" i="42"/>
  <c r="AR438" i="42"/>
  <c r="AQ439" i="42"/>
  <c r="AR439" i="42"/>
  <c r="AQ440" i="42"/>
  <c r="AR440" i="42"/>
  <c r="AQ441" i="42"/>
  <c r="AR441" i="42"/>
  <c r="AQ442" i="42"/>
  <c r="AR442" i="42"/>
  <c r="AQ443" i="42"/>
  <c r="AR443" i="42"/>
  <c r="AQ444" i="42"/>
  <c r="AR444" i="42"/>
  <c r="AQ445" i="42"/>
  <c r="AR445" i="42"/>
  <c r="AQ446" i="42"/>
  <c r="AR446" i="42"/>
  <c r="AQ447" i="42"/>
  <c r="AR447" i="42"/>
  <c r="AQ448" i="42"/>
  <c r="AR448" i="42"/>
  <c r="AQ449" i="42"/>
  <c r="AR449" i="42"/>
  <c r="AQ450" i="42"/>
  <c r="AR450" i="42"/>
  <c r="AQ451" i="42"/>
  <c r="AR451" i="42"/>
  <c r="AQ452" i="42"/>
  <c r="AR452" i="42"/>
  <c r="AQ453" i="42"/>
  <c r="AR453" i="42"/>
  <c r="AQ454" i="42"/>
  <c r="AR454" i="42"/>
  <c r="AQ455" i="42"/>
  <c r="AR455" i="42"/>
  <c r="AQ456" i="42"/>
  <c r="AR456" i="42"/>
  <c r="AQ457" i="42"/>
  <c r="AR457" i="42"/>
  <c r="AQ458" i="42"/>
  <c r="AR458" i="42"/>
  <c r="AQ459" i="42"/>
  <c r="AR459" i="42"/>
  <c r="AQ460" i="42"/>
  <c r="AR460" i="42"/>
  <c r="AQ461" i="42"/>
  <c r="AR461" i="42"/>
  <c r="AQ462" i="42"/>
  <c r="AR462" i="42"/>
  <c r="AQ463" i="42"/>
  <c r="AR463" i="42"/>
  <c r="AQ464" i="42"/>
  <c r="AR464" i="42"/>
  <c r="AQ465" i="42"/>
  <c r="AR465" i="42"/>
  <c r="AQ466" i="42"/>
  <c r="AR466" i="42"/>
  <c r="AQ467" i="42"/>
  <c r="AR467" i="42"/>
  <c r="AQ468" i="42"/>
  <c r="AR468" i="42"/>
  <c r="AQ469" i="42"/>
  <c r="AR469" i="42"/>
  <c r="AQ470" i="42"/>
  <c r="AR470" i="42"/>
  <c r="AQ471" i="42"/>
  <c r="AR471" i="42"/>
  <c r="AQ472" i="42"/>
  <c r="AR472" i="42"/>
  <c r="AQ473" i="42"/>
  <c r="AR473" i="42"/>
  <c r="AQ474" i="42"/>
  <c r="AR474" i="42"/>
  <c r="AQ475" i="42"/>
  <c r="AR475" i="42"/>
  <c r="AQ476" i="42"/>
  <c r="AR476" i="42"/>
  <c r="AQ477" i="42"/>
  <c r="AR477" i="42"/>
  <c r="AQ478" i="42"/>
  <c r="AR478" i="42"/>
  <c r="AQ479" i="42"/>
  <c r="AR479" i="42"/>
  <c r="AQ480" i="42"/>
  <c r="AR480" i="42"/>
  <c r="AQ481" i="42"/>
  <c r="AR481" i="42"/>
  <c r="AQ482" i="42"/>
  <c r="AR482" i="42"/>
  <c r="AQ483" i="42"/>
  <c r="AR483" i="42"/>
  <c r="AQ484" i="42"/>
  <c r="AR484" i="42"/>
  <c r="AQ485" i="42"/>
  <c r="AR485" i="42"/>
  <c r="AQ486" i="42"/>
  <c r="AR486" i="42"/>
  <c r="AQ487" i="42"/>
  <c r="AR487" i="42"/>
  <c r="AQ488" i="42"/>
  <c r="AR488" i="42"/>
  <c r="AQ489" i="42"/>
  <c r="AR489" i="42"/>
  <c r="AQ490" i="42"/>
  <c r="AR490" i="42"/>
  <c r="AQ491" i="42"/>
  <c r="AR491" i="42"/>
  <c r="AQ492" i="42"/>
  <c r="AR492" i="42"/>
  <c r="CR7" i="41"/>
  <c r="CF7" i="43" s="1"/>
  <c r="CR8" i="41"/>
  <c r="CF8" i="43" s="1"/>
  <c r="CR9" i="41"/>
  <c r="CF9" i="43" s="1"/>
  <c r="CR10" i="41"/>
  <c r="CF10" i="43" s="1"/>
  <c r="CR11" i="41"/>
  <c r="CF11" i="43" s="1"/>
  <c r="CR12" i="41"/>
  <c r="CF12" i="43" s="1"/>
  <c r="CR13" i="41"/>
  <c r="CF13" i="43" s="1"/>
  <c r="CR14" i="41"/>
  <c r="CF14" i="43" s="1"/>
  <c r="CR15" i="41"/>
  <c r="CF15" i="43" s="1"/>
  <c r="CR16" i="41"/>
  <c r="CF16" i="43" s="1"/>
  <c r="CR17" i="41"/>
  <c r="CF17" i="43" s="1"/>
  <c r="CR18" i="41"/>
  <c r="CF18" i="43" s="1"/>
  <c r="CR19" i="41"/>
  <c r="CF19" i="43" s="1"/>
  <c r="CR20" i="41"/>
  <c r="CF20" i="43" s="1"/>
  <c r="CR21" i="41"/>
  <c r="CF21" i="43" s="1"/>
  <c r="CR22" i="41"/>
  <c r="CF22" i="43" s="1"/>
  <c r="CR23" i="41"/>
  <c r="CF23" i="43" s="1"/>
  <c r="CR24" i="41"/>
  <c r="CF24" i="43" s="1"/>
  <c r="CR25" i="41"/>
  <c r="CF25" i="43" s="1"/>
  <c r="CR26" i="41"/>
  <c r="CF26" i="43" s="1"/>
  <c r="CR27" i="41"/>
  <c r="CF27" i="43" s="1"/>
  <c r="CR28" i="41"/>
  <c r="CF28" i="43" s="1"/>
  <c r="CR29" i="41"/>
  <c r="CF29" i="43" s="1"/>
  <c r="CR30" i="41"/>
  <c r="CF30" i="43" s="1"/>
  <c r="CR31" i="41"/>
  <c r="CF31" i="43" s="1"/>
  <c r="CR32" i="41"/>
  <c r="CF32" i="43" s="1"/>
  <c r="CR33" i="41"/>
  <c r="CF33" i="43" s="1"/>
  <c r="CR34" i="41"/>
  <c r="CF34" i="43" s="1"/>
  <c r="CR35" i="41"/>
  <c r="CF35" i="43" s="1"/>
  <c r="CR36" i="41"/>
  <c r="CF36" i="43" s="1"/>
  <c r="CR37" i="41"/>
  <c r="CF37" i="43" s="1"/>
  <c r="CR38" i="41"/>
  <c r="CF38" i="43" s="1"/>
  <c r="CR39" i="41"/>
  <c r="CF39" i="43" s="1"/>
  <c r="CR40" i="41"/>
  <c r="CF40" i="43" s="1"/>
  <c r="CR41" i="41"/>
  <c r="CF41" i="43" s="1"/>
  <c r="CR42" i="41"/>
  <c r="CF42" i="43" s="1"/>
  <c r="CR43" i="41"/>
  <c r="CF43" i="43" s="1"/>
  <c r="CR44" i="41"/>
  <c r="CF44" i="43" s="1"/>
  <c r="CR45" i="41"/>
  <c r="CF45" i="43" s="1"/>
  <c r="CR46" i="41"/>
  <c r="CF46" i="43" s="1"/>
  <c r="CR47" i="41"/>
  <c r="CF47" i="43" s="1"/>
  <c r="CR48" i="41"/>
  <c r="CF48" i="43" s="1"/>
  <c r="CR49" i="41"/>
  <c r="CF49" i="43" s="1"/>
  <c r="CR50" i="41"/>
  <c r="CF50" i="43" s="1"/>
  <c r="CR51" i="41"/>
  <c r="CF51" i="43" s="1"/>
  <c r="CR52" i="41"/>
  <c r="CF52" i="43" s="1"/>
  <c r="CR53" i="41"/>
  <c r="CF53" i="43" s="1"/>
  <c r="CR54" i="41"/>
  <c r="CF54" i="43" s="1"/>
  <c r="CR55" i="41"/>
  <c r="CF55" i="43" s="1"/>
  <c r="CR56" i="41"/>
  <c r="CF56" i="43" s="1"/>
  <c r="CR57" i="41"/>
  <c r="CF57" i="43" s="1"/>
  <c r="CR58" i="41"/>
  <c r="CF58" i="43" s="1"/>
  <c r="CR59" i="41"/>
  <c r="CF59" i="43" s="1"/>
  <c r="CR60" i="41"/>
  <c r="CF60" i="43" s="1"/>
  <c r="CR61" i="41"/>
  <c r="CF61" i="43" s="1"/>
  <c r="CR62" i="41"/>
  <c r="CF62" i="43" s="1"/>
  <c r="CR63" i="41"/>
  <c r="CF63" i="43" s="1"/>
  <c r="CR64" i="41"/>
  <c r="CF64" i="43" s="1"/>
  <c r="CR65" i="41"/>
  <c r="CF65" i="43" s="1"/>
  <c r="CR66" i="41"/>
  <c r="CF66" i="43" s="1"/>
  <c r="CR67" i="41"/>
  <c r="CF67" i="43" s="1"/>
  <c r="CR68" i="41"/>
  <c r="CF68" i="43" s="1"/>
  <c r="CR69" i="41"/>
  <c r="CF69" i="43" s="1"/>
  <c r="CR70" i="41"/>
  <c r="CF70" i="43" s="1"/>
  <c r="CR71" i="41"/>
  <c r="CF71" i="43" s="1"/>
  <c r="CR72" i="41"/>
  <c r="CF72" i="43" s="1"/>
  <c r="CR73" i="41"/>
  <c r="CF73" i="43" s="1"/>
  <c r="CR74" i="41"/>
  <c r="CF74" i="43" s="1"/>
  <c r="CR75" i="41"/>
  <c r="CF75" i="43" s="1"/>
  <c r="CR76" i="41"/>
  <c r="CF76" i="43" s="1"/>
  <c r="CR77" i="41"/>
  <c r="CF77" i="43" s="1"/>
  <c r="CR78" i="41"/>
  <c r="CF78" i="43" s="1"/>
  <c r="CR79" i="41"/>
  <c r="CF79" i="43" s="1"/>
  <c r="CR80" i="41"/>
  <c r="CF80" i="43" s="1"/>
  <c r="CR81" i="41"/>
  <c r="CF81" i="43" s="1"/>
  <c r="CR82" i="41"/>
  <c r="CF82" i="43" s="1"/>
  <c r="CR83" i="41"/>
  <c r="CF83" i="43" s="1"/>
  <c r="CR84" i="41"/>
  <c r="CF84" i="43" s="1"/>
  <c r="CR85" i="41"/>
  <c r="CF85" i="43" s="1"/>
  <c r="CR86" i="41"/>
  <c r="CF86" i="43" s="1"/>
  <c r="CR87" i="41"/>
  <c r="CF87" i="43" s="1"/>
  <c r="CR88" i="41"/>
  <c r="CF88" i="43" s="1"/>
  <c r="CR89" i="41"/>
  <c r="CF89" i="43" s="1"/>
  <c r="CR90" i="41"/>
  <c r="CF90" i="43" s="1"/>
  <c r="CR91" i="41"/>
  <c r="CF91" i="43" s="1"/>
  <c r="CR92" i="41"/>
  <c r="CF92" i="43" s="1"/>
  <c r="CR93" i="41"/>
  <c r="CF93" i="43" s="1"/>
  <c r="CR94" i="41"/>
  <c r="CF94" i="43" s="1"/>
  <c r="CR95" i="41"/>
  <c r="CF95" i="43" s="1"/>
  <c r="CR96" i="41"/>
  <c r="CF96" i="43" s="1"/>
  <c r="CR97" i="41"/>
  <c r="CF97" i="43" s="1"/>
  <c r="CR98" i="41"/>
  <c r="CF98" i="43" s="1"/>
  <c r="CR99" i="41"/>
  <c r="CF99" i="43" s="1"/>
  <c r="CR100" i="41"/>
  <c r="CF100" i="43" s="1"/>
  <c r="CR101" i="41"/>
  <c r="CF101" i="43" s="1"/>
  <c r="CR102" i="41"/>
  <c r="CF102" i="43" s="1"/>
  <c r="CR103" i="41"/>
  <c r="CF103" i="43" s="1"/>
  <c r="CR104" i="41"/>
  <c r="CF104" i="43" s="1"/>
  <c r="CR105" i="41"/>
  <c r="CF105" i="43" s="1"/>
  <c r="CR106" i="41"/>
  <c r="CF106" i="43" s="1"/>
  <c r="CR107" i="41"/>
  <c r="CF107" i="43" s="1"/>
  <c r="CR108" i="41"/>
  <c r="CF108" i="43" s="1"/>
  <c r="CR109" i="41"/>
  <c r="CF109" i="43" s="1"/>
  <c r="CR110" i="41"/>
  <c r="CF110" i="43" s="1"/>
  <c r="CR111" i="41"/>
  <c r="CF111" i="43" s="1"/>
  <c r="CR112" i="41"/>
  <c r="CF112" i="43" s="1"/>
  <c r="CR113" i="41"/>
  <c r="CF113" i="43" s="1"/>
  <c r="CR114" i="41"/>
  <c r="CF114" i="43" s="1"/>
  <c r="CR115" i="41"/>
  <c r="CF115" i="43" s="1"/>
  <c r="CR116" i="41"/>
  <c r="CF116" i="43" s="1"/>
  <c r="CR117" i="41"/>
  <c r="CF117" i="43" s="1"/>
  <c r="CR118" i="41"/>
  <c r="CF118" i="43" s="1"/>
  <c r="CR119" i="41"/>
  <c r="CF119" i="43" s="1"/>
  <c r="CR120" i="41"/>
  <c r="CF120" i="43" s="1"/>
  <c r="CR121" i="41"/>
  <c r="CF121" i="43" s="1"/>
  <c r="CR122" i="41"/>
  <c r="CF122" i="43" s="1"/>
  <c r="CR123" i="41"/>
  <c r="CF123" i="43" s="1"/>
  <c r="CR124" i="41"/>
  <c r="CF124" i="43" s="1"/>
  <c r="CR125" i="41"/>
  <c r="CF125" i="43" s="1"/>
  <c r="CR126" i="41"/>
  <c r="CF126" i="43" s="1"/>
  <c r="CR127" i="41"/>
  <c r="CF127" i="43" s="1"/>
  <c r="CR128" i="41"/>
  <c r="CF128" i="43" s="1"/>
  <c r="CR129" i="41"/>
  <c r="CF129" i="43" s="1"/>
  <c r="CR130" i="41"/>
  <c r="CF130" i="43" s="1"/>
  <c r="CR131" i="41"/>
  <c r="CF131" i="43" s="1"/>
  <c r="CR132" i="41"/>
  <c r="CF132" i="43" s="1"/>
  <c r="CR133" i="41"/>
  <c r="CF133" i="43" s="1"/>
  <c r="CR134" i="41"/>
  <c r="CF134" i="43" s="1"/>
  <c r="CR135" i="41"/>
  <c r="CF135" i="43" s="1"/>
  <c r="CR136" i="41"/>
  <c r="CF136" i="43" s="1"/>
  <c r="CR137" i="41"/>
  <c r="CF137" i="43" s="1"/>
  <c r="CR138" i="41"/>
  <c r="CF138" i="43" s="1"/>
  <c r="CR139" i="41"/>
  <c r="CF139" i="43" s="1"/>
  <c r="CR140" i="41"/>
  <c r="CF140" i="43" s="1"/>
  <c r="CR141" i="41"/>
  <c r="CF141" i="43" s="1"/>
  <c r="CR142" i="41"/>
  <c r="CF142" i="43" s="1"/>
  <c r="CR143" i="41"/>
  <c r="CF143" i="43" s="1"/>
  <c r="CR144" i="41"/>
  <c r="CF144" i="43" s="1"/>
  <c r="CR145" i="41"/>
  <c r="CF145" i="43" s="1"/>
  <c r="CR146" i="41"/>
  <c r="CF146" i="43" s="1"/>
  <c r="CR147" i="41"/>
  <c r="CF147" i="43" s="1"/>
  <c r="CR148" i="41"/>
  <c r="CF148" i="43" s="1"/>
  <c r="CR149" i="41"/>
  <c r="CF149" i="43" s="1"/>
  <c r="CR150" i="41"/>
  <c r="CF150" i="43" s="1"/>
  <c r="CR151" i="41"/>
  <c r="CF151" i="43" s="1"/>
  <c r="CR152" i="41"/>
  <c r="CF152" i="43" s="1"/>
  <c r="CR153" i="41"/>
  <c r="CF153" i="43" s="1"/>
  <c r="CR154" i="41"/>
  <c r="CF154" i="43" s="1"/>
  <c r="CR155" i="41"/>
  <c r="CF155" i="43" s="1"/>
  <c r="CR156" i="41"/>
  <c r="CF156" i="43" s="1"/>
  <c r="CR157" i="41"/>
  <c r="CF157" i="43" s="1"/>
  <c r="CR158" i="41"/>
  <c r="CF158" i="43" s="1"/>
  <c r="CR159" i="41"/>
  <c r="CF159" i="43" s="1"/>
  <c r="CR160" i="41"/>
  <c r="CF160" i="43" s="1"/>
  <c r="CR161" i="41"/>
  <c r="CF161" i="43" s="1"/>
  <c r="CR162" i="41"/>
  <c r="CF162" i="43" s="1"/>
  <c r="CR163" i="41"/>
  <c r="CF163" i="43" s="1"/>
  <c r="CR164" i="41"/>
  <c r="CF164" i="43" s="1"/>
  <c r="CR165" i="41"/>
  <c r="CF165" i="43" s="1"/>
  <c r="CR166" i="41"/>
  <c r="CF166" i="43" s="1"/>
  <c r="CR167" i="41"/>
  <c r="CR168" i="41"/>
  <c r="CR169" i="41"/>
  <c r="CF169" i="43" s="1"/>
  <c r="CR170" i="41"/>
  <c r="CF170" i="43" s="1"/>
  <c r="CR171" i="41"/>
  <c r="CF171" i="43" s="1"/>
  <c r="CR172" i="41"/>
  <c r="CR173" i="41"/>
  <c r="CF173" i="43" s="1"/>
  <c r="CR174" i="41"/>
  <c r="CF174" i="43" s="1"/>
  <c r="CR175" i="41"/>
  <c r="CF175" i="43" s="1"/>
  <c r="CR176" i="41"/>
  <c r="CF176" i="43" s="1"/>
  <c r="CR177" i="41"/>
  <c r="CF177" i="43" s="1"/>
  <c r="CR178" i="41"/>
  <c r="CF178" i="43" s="1"/>
  <c r="CR179" i="41"/>
  <c r="CF179" i="43" s="1"/>
  <c r="CR180" i="41"/>
  <c r="CF180" i="43" s="1"/>
  <c r="CR181" i="41"/>
  <c r="CF181" i="43" s="1"/>
  <c r="CR182" i="41"/>
  <c r="CF182" i="43" s="1"/>
  <c r="CR183" i="41"/>
  <c r="CF183" i="43" s="1"/>
  <c r="CR184" i="41"/>
  <c r="CF184" i="43" s="1"/>
  <c r="CR185" i="41"/>
  <c r="CF185" i="43" s="1"/>
  <c r="CR186" i="41"/>
  <c r="CF186" i="43" s="1"/>
  <c r="CR187" i="41"/>
  <c r="CF187" i="43" s="1"/>
  <c r="CR188" i="41"/>
  <c r="CF188" i="43" s="1"/>
  <c r="CR189" i="41"/>
  <c r="CF189" i="43" s="1"/>
  <c r="CR190" i="41"/>
  <c r="CF190" i="43" s="1"/>
  <c r="CR191" i="41"/>
  <c r="CF191" i="43" s="1"/>
  <c r="CR192" i="41"/>
  <c r="CF192" i="43" s="1"/>
  <c r="CR193" i="41"/>
  <c r="CF193" i="43" s="1"/>
  <c r="CR194" i="41"/>
  <c r="CF194" i="43" s="1"/>
  <c r="CR195" i="41"/>
  <c r="CF195" i="43" s="1"/>
  <c r="CR196" i="41"/>
  <c r="CF196" i="43" s="1"/>
  <c r="CR197" i="41"/>
  <c r="CF197" i="43" s="1"/>
  <c r="CR198" i="41"/>
  <c r="CF198" i="43" s="1"/>
  <c r="CR199" i="41"/>
  <c r="CF199" i="43" s="1"/>
  <c r="CR200" i="41"/>
  <c r="CF200" i="43" s="1"/>
  <c r="CR201" i="41"/>
  <c r="CF201" i="43" s="1"/>
  <c r="CR202" i="41"/>
  <c r="CF202" i="43" s="1"/>
  <c r="CR203" i="41"/>
  <c r="CF203" i="43" s="1"/>
  <c r="CR204" i="41"/>
  <c r="CF204" i="43" s="1"/>
  <c r="CR205" i="41"/>
  <c r="CF205" i="43" s="1"/>
  <c r="CR206" i="41"/>
  <c r="CF206" i="43" s="1"/>
  <c r="CR207" i="41"/>
  <c r="CF207" i="43" s="1"/>
  <c r="CR208" i="41"/>
  <c r="CF208" i="43" s="1"/>
  <c r="CR209" i="41"/>
  <c r="CF209" i="43" s="1"/>
  <c r="CR210" i="41"/>
  <c r="CF210" i="43" s="1"/>
  <c r="CR211" i="41"/>
  <c r="CF211" i="43" s="1"/>
  <c r="CR212" i="41"/>
  <c r="CF212" i="43" s="1"/>
  <c r="CR213" i="41"/>
  <c r="CF213" i="43" s="1"/>
  <c r="CR214" i="41"/>
  <c r="CF214" i="43" s="1"/>
  <c r="CR215" i="41"/>
  <c r="CF215" i="43" s="1"/>
  <c r="CR216" i="41"/>
  <c r="CF216" i="43" s="1"/>
  <c r="CR217" i="41"/>
  <c r="CF217" i="43" s="1"/>
  <c r="CR218" i="41"/>
  <c r="CF218" i="43" s="1"/>
  <c r="CR219" i="41"/>
  <c r="CF219" i="43" s="1"/>
  <c r="CR220" i="41"/>
  <c r="CF220" i="43" s="1"/>
  <c r="CR221" i="41"/>
  <c r="CF221" i="43" s="1"/>
  <c r="CR222" i="41"/>
  <c r="CF222" i="43" s="1"/>
  <c r="CR223" i="41"/>
  <c r="CF223" i="43" s="1"/>
  <c r="CR224" i="41"/>
  <c r="CF224" i="43" s="1"/>
  <c r="CR225" i="41"/>
  <c r="CF225" i="43" s="1"/>
  <c r="CR226" i="41"/>
  <c r="CF226" i="43" s="1"/>
  <c r="CR227" i="41"/>
  <c r="CF227" i="43" s="1"/>
  <c r="CR228" i="41"/>
  <c r="CF228" i="43" s="1"/>
  <c r="CR229" i="41"/>
  <c r="CF229" i="43" s="1"/>
  <c r="CR230" i="41"/>
  <c r="CF230" i="43" s="1"/>
  <c r="CR231" i="41"/>
  <c r="CF231" i="43" s="1"/>
  <c r="CR232" i="41"/>
  <c r="CF232" i="43" s="1"/>
  <c r="CR233" i="41"/>
  <c r="CF233" i="43" s="1"/>
  <c r="CR234" i="41"/>
  <c r="CF234" i="43" s="1"/>
  <c r="CR235" i="41"/>
  <c r="CF235" i="43" s="1"/>
  <c r="CR236" i="41"/>
  <c r="CF236" i="43" s="1"/>
  <c r="CR237" i="41"/>
  <c r="CF237" i="43" s="1"/>
  <c r="CR238" i="41"/>
  <c r="CF238" i="43" s="1"/>
  <c r="CR239" i="41"/>
  <c r="CF239" i="43" s="1"/>
  <c r="CR240" i="41"/>
  <c r="CF240" i="43" s="1"/>
  <c r="CR241" i="41"/>
  <c r="CF241" i="43" s="1"/>
  <c r="CR242" i="41"/>
  <c r="CF242" i="43" s="1"/>
  <c r="CR243" i="41"/>
  <c r="CF243" i="43" s="1"/>
  <c r="CR244" i="41"/>
  <c r="CF244" i="43" s="1"/>
  <c r="CR245" i="41"/>
  <c r="CF245" i="43" s="1"/>
  <c r="CR246" i="41"/>
  <c r="CF246" i="43" s="1"/>
  <c r="CR247" i="41"/>
  <c r="CF247" i="43" s="1"/>
  <c r="CR248" i="41"/>
  <c r="CF248" i="43" s="1"/>
  <c r="CR249" i="41"/>
  <c r="CF249" i="43" s="1"/>
  <c r="CR250" i="41"/>
  <c r="CF250" i="43" s="1"/>
  <c r="CR251" i="41"/>
  <c r="CF251" i="43" s="1"/>
  <c r="CR252" i="41"/>
  <c r="CF252" i="43" s="1"/>
  <c r="CR253" i="41"/>
  <c r="CF253" i="43" s="1"/>
  <c r="CR254" i="41"/>
  <c r="CF254" i="43" s="1"/>
  <c r="CR255" i="41"/>
  <c r="CF255" i="43" s="1"/>
  <c r="CR256" i="41"/>
  <c r="CF256" i="43" s="1"/>
  <c r="CR257" i="41"/>
  <c r="CF257" i="43" s="1"/>
  <c r="CR258" i="41"/>
  <c r="CF258" i="43" s="1"/>
  <c r="CR259" i="41"/>
  <c r="CF259" i="43" s="1"/>
  <c r="CR260" i="41"/>
  <c r="CF260" i="43" s="1"/>
  <c r="CR261" i="41"/>
  <c r="CF261" i="43" s="1"/>
  <c r="CR262" i="41"/>
  <c r="CF262" i="43" s="1"/>
  <c r="CR263" i="41"/>
  <c r="CF263" i="43" s="1"/>
  <c r="CR264" i="41"/>
  <c r="CF264" i="43" s="1"/>
  <c r="CR265" i="41"/>
  <c r="CF265" i="43" s="1"/>
  <c r="CR266" i="41"/>
  <c r="CF266" i="43" s="1"/>
  <c r="CR267" i="41"/>
  <c r="CF267" i="43" s="1"/>
  <c r="CR268" i="41"/>
  <c r="CF268" i="43" s="1"/>
  <c r="CR269" i="41"/>
  <c r="CF269" i="43" s="1"/>
  <c r="CR270" i="41"/>
  <c r="CF270" i="43" s="1"/>
  <c r="CR271" i="41"/>
  <c r="CF271" i="43" s="1"/>
  <c r="CR272" i="41"/>
  <c r="CF272" i="43" s="1"/>
  <c r="CR273" i="41"/>
  <c r="CF273" i="43" s="1"/>
  <c r="CR274" i="41"/>
  <c r="CF274" i="43" s="1"/>
  <c r="CR275" i="41"/>
  <c r="CF275" i="43" s="1"/>
  <c r="CR276" i="41"/>
  <c r="CF276" i="43" s="1"/>
  <c r="CR277" i="41"/>
  <c r="CF277" i="43" s="1"/>
  <c r="CR278" i="41"/>
  <c r="CF278" i="43" s="1"/>
  <c r="CR279" i="41"/>
  <c r="CF279" i="43" s="1"/>
  <c r="CR280" i="41"/>
  <c r="CF280" i="43" s="1"/>
  <c r="CR281" i="41"/>
  <c r="CF281" i="43" s="1"/>
  <c r="CR282" i="41"/>
  <c r="CF282" i="43" s="1"/>
  <c r="CR283" i="41"/>
  <c r="CF283" i="43" s="1"/>
  <c r="CR284" i="41"/>
  <c r="CF284" i="43" s="1"/>
  <c r="CR285" i="41"/>
  <c r="CF285" i="43" s="1"/>
  <c r="CR286" i="41"/>
  <c r="CF286" i="43" s="1"/>
  <c r="CR287" i="41"/>
  <c r="CF287" i="43" s="1"/>
  <c r="CR288" i="41"/>
  <c r="CF288" i="43" s="1"/>
  <c r="CR289" i="41"/>
  <c r="CF289" i="43" s="1"/>
  <c r="CR290" i="41"/>
  <c r="CF290" i="43" s="1"/>
  <c r="CR291" i="41"/>
  <c r="CF291" i="43" s="1"/>
  <c r="CR292" i="41"/>
  <c r="CF292" i="43" s="1"/>
  <c r="CR293" i="41"/>
  <c r="CF293" i="43" s="1"/>
  <c r="CR294" i="41"/>
  <c r="CF294" i="43" s="1"/>
  <c r="CR295" i="41"/>
  <c r="CF295" i="43" s="1"/>
  <c r="CR296" i="41"/>
  <c r="CR297" i="41"/>
  <c r="AQ297" i="42" s="1"/>
  <c r="CR298" i="41"/>
  <c r="CR299" i="41"/>
  <c r="CR300" i="41"/>
  <c r="CR301" i="41"/>
  <c r="AQ301" i="42" s="1"/>
  <c r="CR302" i="41"/>
  <c r="CR303" i="41"/>
  <c r="CR304" i="41"/>
  <c r="CR305" i="41"/>
  <c r="AQ305" i="42" s="1"/>
  <c r="CR306" i="41"/>
  <c r="CR307" i="41"/>
  <c r="AQ307" i="42" s="1"/>
  <c r="CR308" i="41"/>
  <c r="CR309" i="41"/>
  <c r="AQ309" i="42" s="1"/>
  <c r="CR310" i="41"/>
  <c r="CR311" i="41"/>
  <c r="AQ311" i="42" s="1"/>
  <c r="CR312" i="41"/>
  <c r="CR313" i="41"/>
  <c r="AQ313" i="42" s="1"/>
  <c r="CR314" i="41"/>
  <c r="CR315" i="41"/>
  <c r="AQ315" i="42" s="1"/>
  <c r="CR316" i="41"/>
  <c r="AQ316" i="42" s="1"/>
  <c r="CR317" i="41"/>
  <c r="AQ317" i="42" s="1"/>
  <c r="CR318" i="41"/>
  <c r="AQ318" i="42" s="1"/>
  <c r="CR319" i="41"/>
  <c r="AQ319" i="42" s="1"/>
  <c r="CR320" i="41"/>
  <c r="AQ320" i="42" s="1"/>
  <c r="CR321" i="41"/>
  <c r="AQ321" i="42" s="1"/>
  <c r="CR322" i="41"/>
  <c r="AQ322" i="42" s="1"/>
  <c r="CR323" i="41"/>
  <c r="AQ323" i="42" s="1"/>
  <c r="CR324" i="41"/>
  <c r="AQ324" i="42" s="1"/>
  <c r="CR325" i="41"/>
  <c r="AQ325" i="42" s="1"/>
  <c r="CR326" i="41"/>
  <c r="AQ326" i="42" s="1"/>
  <c r="CR327" i="41"/>
  <c r="AQ327" i="42" s="1"/>
  <c r="CR328" i="41"/>
  <c r="AQ328" i="42" s="1"/>
  <c r="CR329" i="41"/>
  <c r="AQ329" i="42" s="1"/>
  <c r="CR330" i="41"/>
  <c r="AQ330" i="42" s="1"/>
  <c r="CR331" i="41"/>
  <c r="AQ331" i="42" s="1"/>
  <c r="CR332" i="41"/>
  <c r="AQ332" i="42" s="1"/>
  <c r="CR333" i="41"/>
  <c r="AQ333" i="42" s="1"/>
  <c r="CR334" i="41"/>
  <c r="AQ334" i="42" s="1"/>
  <c r="CR335" i="41"/>
  <c r="AQ335" i="42" s="1"/>
  <c r="CR336" i="41"/>
  <c r="AQ336" i="42" s="1"/>
  <c r="CR337" i="41"/>
  <c r="AQ337" i="42" s="1"/>
  <c r="CR338" i="41"/>
  <c r="AQ338" i="42" s="1"/>
  <c r="CR339" i="41"/>
  <c r="AQ339" i="42" s="1"/>
  <c r="CR340" i="41"/>
  <c r="AQ340" i="42" s="1"/>
  <c r="CR341" i="41"/>
  <c r="AQ341" i="42" s="1"/>
  <c r="CR342" i="41"/>
  <c r="AQ342" i="42" s="1"/>
  <c r="CR343" i="41"/>
  <c r="AQ343" i="42" s="1"/>
  <c r="CR344" i="41"/>
  <c r="AQ344" i="42" s="1"/>
  <c r="CR345" i="41"/>
  <c r="AQ345" i="42" s="1"/>
  <c r="CR346" i="41"/>
  <c r="AQ346" i="42" s="1"/>
  <c r="CR347" i="41"/>
  <c r="AQ347" i="42" s="1"/>
  <c r="CR348" i="41"/>
  <c r="AQ348" i="42" s="1"/>
  <c r="CR349" i="41"/>
  <c r="AQ349" i="42" s="1"/>
  <c r="CR350" i="41"/>
  <c r="AQ350" i="42" s="1"/>
  <c r="CR351" i="41"/>
  <c r="AQ351" i="42" s="1"/>
  <c r="CR352" i="41"/>
  <c r="AQ352" i="42" s="1"/>
  <c r="CR353" i="41"/>
  <c r="AQ353" i="42" s="1"/>
  <c r="CR354" i="41"/>
  <c r="AQ354" i="42" s="1"/>
  <c r="CR355" i="41"/>
  <c r="AQ355" i="42" s="1"/>
  <c r="CR356" i="41"/>
  <c r="AQ356" i="42" s="1"/>
  <c r="CR357" i="41"/>
  <c r="AQ357" i="42" s="1"/>
  <c r="CR358" i="41"/>
  <c r="AQ358" i="42" s="1"/>
  <c r="CR359" i="41"/>
  <c r="AQ359" i="42" s="1"/>
  <c r="CR360" i="41"/>
  <c r="AQ360" i="42" s="1"/>
  <c r="CR361" i="41"/>
  <c r="AQ361" i="42" s="1"/>
  <c r="CR362" i="41"/>
  <c r="AQ362" i="42" s="1"/>
  <c r="CR363" i="41"/>
  <c r="AQ363" i="42" s="1"/>
  <c r="CR364" i="41"/>
  <c r="AQ364" i="42" s="1"/>
  <c r="CR365" i="41"/>
  <c r="AQ365" i="42" s="1"/>
  <c r="CR366" i="41"/>
  <c r="AQ366" i="42" s="1"/>
  <c r="CR367" i="41"/>
  <c r="AQ367" i="42" s="1"/>
  <c r="CR368" i="41"/>
  <c r="AQ368" i="42" s="1"/>
  <c r="CR369" i="41"/>
  <c r="AQ369" i="42" s="1"/>
  <c r="CR370" i="41"/>
  <c r="AQ370" i="42" s="1"/>
  <c r="CR371" i="41"/>
  <c r="AQ371" i="42" s="1"/>
  <c r="CR372" i="41"/>
  <c r="AQ372" i="42" s="1"/>
  <c r="CR373" i="41"/>
  <c r="AQ373" i="42" s="1"/>
  <c r="CR374" i="41"/>
  <c r="AQ374" i="42" s="1"/>
  <c r="CR375" i="41"/>
  <c r="AQ375" i="42" s="1"/>
  <c r="CR376" i="41"/>
  <c r="AQ376" i="42" s="1"/>
  <c r="CR377" i="41"/>
  <c r="AQ377" i="42" s="1"/>
  <c r="CR378" i="41"/>
  <c r="AQ378" i="42" s="1"/>
  <c r="CR379" i="41"/>
  <c r="AQ379" i="42" s="1"/>
  <c r="CR380" i="41"/>
  <c r="AQ380" i="42" s="1"/>
  <c r="CR381" i="41"/>
  <c r="AQ381" i="42" s="1"/>
  <c r="CR382" i="41"/>
  <c r="AQ382" i="42" s="1"/>
  <c r="CR383" i="41"/>
  <c r="AQ383" i="42" s="1"/>
  <c r="CR384" i="41"/>
  <c r="AQ384" i="42" s="1"/>
  <c r="CR385" i="41"/>
  <c r="AQ385" i="42" s="1"/>
  <c r="CR386" i="41"/>
  <c r="AQ386" i="42" s="1"/>
  <c r="CR387" i="41"/>
  <c r="AQ387" i="42" s="1"/>
  <c r="CR388" i="41"/>
  <c r="AQ388" i="42" s="1"/>
  <c r="CR389" i="41"/>
  <c r="AQ389" i="42" s="1"/>
  <c r="CR390" i="41"/>
  <c r="AQ390" i="42" s="1"/>
  <c r="CR391" i="41"/>
  <c r="AQ391" i="42" s="1"/>
  <c r="CR392" i="41"/>
  <c r="AQ392" i="42" s="1"/>
  <c r="CR393" i="41"/>
  <c r="AQ393" i="42" s="1"/>
  <c r="CR394" i="41"/>
  <c r="AQ394" i="42" s="1"/>
  <c r="CR395" i="41"/>
  <c r="AQ395" i="42" s="1"/>
  <c r="CR396" i="41"/>
  <c r="AQ396" i="42" s="1"/>
  <c r="CR397" i="41"/>
  <c r="AQ397" i="42" s="1"/>
  <c r="CR398" i="41"/>
  <c r="AQ398" i="42" s="1"/>
  <c r="CR399" i="41"/>
  <c r="AQ399" i="42" s="1"/>
  <c r="BB6" i="43"/>
  <c r="BC6" i="43" s="1"/>
  <c r="P6" i="43"/>
  <c r="AF6" i="43"/>
  <c r="BQ6" i="43"/>
  <c r="AL6" i="43"/>
  <c r="AI6" i="43"/>
  <c r="T6" i="42"/>
  <c r="AL6" i="41"/>
  <c r="AY6" i="41"/>
  <c r="CC6" i="41"/>
  <c r="CF382" i="43" l="1"/>
  <c r="CF297" i="43"/>
  <c r="CF370" i="43"/>
  <c r="CF366" i="43"/>
  <c r="CF362" i="43"/>
  <c r="CF353" i="43"/>
  <c r="CF338" i="43"/>
  <c r="CF334" i="43"/>
  <c r="CF330" i="43"/>
  <c r="CF326" i="43"/>
  <c r="CF389" i="43"/>
  <c r="CF322" i="43"/>
  <c r="CF398" i="43"/>
  <c r="CF394" i="43"/>
  <c r="CF385" i="43"/>
  <c r="CF378" i="43"/>
  <c r="CF358" i="43"/>
  <c r="CF390" i="43"/>
  <c r="CF381" i="43"/>
  <c r="CF361" i="43"/>
  <c r="CF354" i="43"/>
  <c r="CF318" i="43"/>
  <c r="CF393" i="43"/>
  <c r="CF386" i="43"/>
  <c r="CF357" i="43"/>
  <c r="CF346" i="43"/>
  <c r="AQ172" i="42"/>
  <c r="CF172" i="43"/>
  <c r="CF349" i="43"/>
  <c r="CF345" i="43"/>
  <c r="CF341" i="43"/>
  <c r="CF337" i="43"/>
  <c r="CF333" i="43"/>
  <c r="CF329" i="43"/>
  <c r="CF325" i="43"/>
  <c r="CF321" i="43"/>
  <c r="CF317" i="43"/>
  <c r="CF374" i="43"/>
  <c r="CF342" i="43"/>
  <c r="AQ167" i="42"/>
  <c r="CF167" i="43"/>
  <c r="CF365" i="43"/>
  <c r="AQ314" i="42"/>
  <c r="CF314" i="43"/>
  <c r="AQ310" i="42"/>
  <c r="CF310" i="43"/>
  <c r="CF396" i="43"/>
  <c r="CF392" i="43"/>
  <c r="CF388" i="43"/>
  <c r="CF384" i="43"/>
  <c r="CF380" i="43"/>
  <c r="CF376" i="43"/>
  <c r="CF372" i="43"/>
  <c r="CF368" i="43"/>
  <c r="CF364" i="43"/>
  <c r="CF360" i="43"/>
  <c r="CF356" i="43"/>
  <c r="CF352" i="43"/>
  <c r="CF348" i="43"/>
  <c r="CF344" i="43"/>
  <c r="CF340" i="43"/>
  <c r="CF336" i="43"/>
  <c r="CF332" i="43"/>
  <c r="CF328" i="43"/>
  <c r="CF324" i="43"/>
  <c r="CF320" i="43"/>
  <c r="CF316" i="43"/>
  <c r="CF315" i="43"/>
  <c r="CF313" i="43"/>
  <c r="CF305" i="43"/>
  <c r="CF350" i="43"/>
  <c r="AQ168" i="42"/>
  <c r="CF168" i="43"/>
  <c r="CF397" i="43"/>
  <c r="CF377" i="43"/>
  <c r="CF373" i="43"/>
  <c r="CF369" i="43"/>
  <c r="AQ312" i="42"/>
  <c r="CF312" i="43"/>
  <c r="AQ308" i="42"/>
  <c r="CF308" i="43"/>
  <c r="AQ306" i="42"/>
  <c r="CF306" i="43"/>
  <c r="AQ304" i="42"/>
  <c r="CF304" i="43"/>
  <c r="AQ303" i="42"/>
  <c r="CF303" i="43"/>
  <c r="AQ302" i="42"/>
  <c r="CF302" i="43"/>
  <c r="AQ300" i="42"/>
  <c r="CF300" i="43"/>
  <c r="AQ299" i="42"/>
  <c r="CF299" i="43"/>
  <c r="AQ298" i="42"/>
  <c r="CF298" i="43"/>
  <c r="AQ296" i="42"/>
  <c r="CF296" i="43"/>
  <c r="CF399" i="43"/>
  <c r="CF395" i="43"/>
  <c r="CF391" i="43"/>
  <c r="CF387" i="43"/>
  <c r="CF383" i="43"/>
  <c r="CF379" i="43"/>
  <c r="CF375" i="43"/>
  <c r="CF371" i="43"/>
  <c r="CF367" i="43"/>
  <c r="CF363" i="43"/>
  <c r="CF359" i="43"/>
  <c r="CF355" i="43"/>
  <c r="CF351" i="43"/>
  <c r="CF347" i="43"/>
  <c r="CF343" i="43"/>
  <c r="CF339" i="43"/>
  <c r="CF335" i="43"/>
  <c r="CF331" i="43"/>
  <c r="CF327" i="43"/>
  <c r="CF323" i="43"/>
  <c r="CF319" i="43"/>
  <c r="CF311" i="43"/>
  <c r="CF309" i="43"/>
  <c r="CF307" i="43"/>
  <c r="CF301" i="43"/>
  <c r="AQ217" i="42"/>
  <c r="AQ288" i="42"/>
  <c r="AQ280" i="42"/>
  <c r="AQ272" i="42"/>
  <c r="AQ264" i="42"/>
  <c r="AQ255" i="42"/>
  <c r="AQ240" i="42"/>
  <c r="AQ232" i="42"/>
  <c r="AQ223" i="42"/>
  <c r="AQ199" i="42"/>
  <c r="AQ191" i="42"/>
  <c r="AQ183" i="42"/>
  <c r="AQ175" i="42"/>
  <c r="AQ160" i="42"/>
  <c r="AQ151" i="42"/>
  <c r="AQ136" i="42"/>
  <c r="AQ119" i="42"/>
  <c r="AQ91" i="42"/>
  <c r="AQ70" i="42"/>
  <c r="AQ54" i="42"/>
  <c r="AQ49" i="42"/>
  <c r="AQ38" i="42"/>
  <c r="AQ28" i="42"/>
  <c r="AQ21" i="42"/>
  <c r="AQ11" i="42"/>
  <c r="AQ294" i="42"/>
  <c r="AQ286" i="42"/>
  <c r="AQ270" i="42"/>
  <c r="AQ261" i="42"/>
  <c r="AQ238" i="42"/>
  <c r="AQ230" i="42"/>
  <c r="AQ214" i="42"/>
  <c r="AQ174" i="42"/>
  <c r="AQ158" i="42"/>
  <c r="AQ157" i="42"/>
  <c r="AQ150" i="42"/>
  <c r="AQ149" i="42"/>
  <c r="AQ142" i="42"/>
  <c r="AQ141" i="42"/>
  <c r="AQ134" i="42"/>
  <c r="AQ133" i="42"/>
  <c r="AQ126" i="42"/>
  <c r="AQ125" i="42"/>
  <c r="AQ118" i="42"/>
  <c r="AQ117" i="42"/>
  <c r="AQ112" i="42"/>
  <c r="AQ111" i="42"/>
  <c r="AQ106" i="42"/>
  <c r="AQ101" i="42"/>
  <c r="AQ96" i="42"/>
  <c r="AQ95" i="42"/>
  <c r="AQ90" i="42"/>
  <c r="AQ85" i="42"/>
  <c r="AQ80" i="42"/>
  <c r="AQ79" i="42"/>
  <c r="AQ74" i="42"/>
  <c r="AQ69" i="42"/>
  <c r="AQ64" i="42"/>
  <c r="AQ63" i="42"/>
  <c r="AQ58" i="42"/>
  <c r="AQ53" i="42"/>
  <c r="AQ48" i="42"/>
  <c r="AQ47" i="42"/>
  <c r="AQ42" i="42"/>
  <c r="AQ37" i="42"/>
  <c r="AQ32" i="42"/>
  <c r="AQ31" i="42"/>
  <c r="AQ26" i="42"/>
  <c r="AQ18" i="42"/>
  <c r="AQ10" i="42"/>
  <c r="AQ295" i="42"/>
  <c r="AQ287" i="42"/>
  <c r="AQ279" i="42"/>
  <c r="AQ263" i="42"/>
  <c r="AQ247" i="42"/>
  <c r="AQ239" i="42"/>
  <c r="AQ231" i="42"/>
  <c r="AQ216" i="42"/>
  <c r="AQ208" i="42"/>
  <c r="AQ200" i="42"/>
  <c r="AQ192" i="42"/>
  <c r="AQ184" i="42"/>
  <c r="AQ152" i="42"/>
  <c r="AQ144" i="42"/>
  <c r="AQ135" i="42"/>
  <c r="AQ128" i="42"/>
  <c r="AQ120" i="42"/>
  <c r="AQ108" i="42"/>
  <c r="AQ102" i="42"/>
  <c r="AQ92" i="42"/>
  <c r="AQ81" i="42"/>
  <c r="AQ75" i="42"/>
  <c r="AQ65" i="42"/>
  <c r="AQ60" i="42"/>
  <c r="AQ44" i="42"/>
  <c r="AQ33" i="42"/>
  <c r="AQ27" i="42"/>
  <c r="AQ20" i="42"/>
  <c r="AQ12" i="42"/>
  <c r="AQ293" i="42"/>
  <c r="AQ277" i="42"/>
  <c r="AQ262" i="42"/>
  <c r="AQ254" i="42"/>
  <c r="AQ245" i="42"/>
  <c r="AQ237" i="42"/>
  <c r="AQ221" i="42"/>
  <c r="AQ213" i="42"/>
  <c r="AQ206" i="42"/>
  <c r="AQ197" i="42"/>
  <c r="AQ189" i="42"/>
  <c r="AQ182" i="42"/>
  <c r="AQ173" i="42"/>
  <c r="AQ166" i="42"/>
  <c r="AQ292" i="42"/>
  <c r="AQ291" i="42"/>
  <c r="AQ284" i="42"/>
  <c r="AQ283" i="42"/>
  <c r="AQ276" i="42"/>
  <c r="AQ275" i="42"/>
  <c r="AQ268" i="42"/>
  <c r="AQ267" i="42"/>
  <c r="AQ260" i="42"/>
  <c r="AQ259" i="42"/>
  <c r="AQ252" i="42"/>
  <c r="AQ251" i="42"/>
  <c r="AQ244" i="42"/>
  <c r="AQ243" i="42"/>
  <c r="AQ236" i="42"/>
  <c r="AQ235" i="42"/>
  <c r="AQ228" i="42"/>
  <c r="AQ227" i="42"/>
  <c r="AQ220" i="42"/>
  <c r="AQ219" i="42"/>
  <c r="AQ212" i="42"/>
  <c r="AQ211" i="42"/>
  <c r="AQ204" i="42"/>
  <c r="AQ203" i="42"/>
  <c r="AQ196" i="42"/>
  <c r="AQ195" i="42"/>
  <c r="AQ188" i="42"/>
  <c r="AQ187" i="42"/>
  <c r="AQ180" i="42"/>
  <c r="AQ179" i="42"/>
  <c r="AQ171" i="42"/>
  <c r="AQ164" i="42"/>
  <c r="AQ163" i="42"/>
  <c r="AQ156" i="42"/>
  <c r="AQ155" i="42"/>
  <c r="AQ148" i="42"/>
  <c r="AQ147" i="42"/>
  <c r="AQ140" i="42"/>
  <c r="AQ139" i="42"/>
  <c r="AQ132" i="42"/>
  <c r="AQ131" i="42"/>
  <c r="AQ124" i="42"/>
  <c r="AQ123" i="42"/>
  <c r="AQ116" i="42"/>
  <c r="AQ115" i="42"/>
  <c r="AQ110" i="42"/>
  <c r="AQ105" i="42"/>
  <c r="AQ100" i="42"/>
  <c r="AQ99" i="42"/>
  <c r="AQ94" i="42"/>
  <c r="AQ89" i="42"/>
  <c r="AQ84" i="42"/>
  <c r="AQ83" i="42"/>
  <c r="AQ78" i="42"/>
  <c r="AQ73" i="42"/>
  <c r="AQ68" i="42"/>
  <c r="AQ67" i="42"/>
  <c r="AQ62" i="42"/>
  <c r="AQ57" i="42"/>
  <c r="AQ52" i="42"/>
  <c r="AQ51" i="42"/>
  <c r="AQ46" i="42"/>
  <c r="AQ41" i="42"/>
  <c r="AQ36" i="42"/>
  <c r="AQ35" i="42"/>
  <c r="AQ30" i="42"/>
  <c r="AQ25" i="42"/>
  <c r="AQ24" i="42"/>
  <c r="AQ23" i="42"/>
  <c r="AQ17" i="42"/>
  <c r="AQ16" i="42"/>
  <c r="AQ15" i="42"/>
  <c r="AQ9" i="42"/>
  <c r="AQ8" i="42"/>
  <c r="AQ7" i="42"/>
  <c r="AQ271" i="42"/>
  <c r="AQ256" i="42"/>
  <c r="AQ248" i="42"/>
  <c r="AQ224" i="42"/>
  <c r="AQ215" i="42"/>
  <c r="AQ207" i="42"/>
  <c r="AQ176" i="42"/>
  <c r="AQ159" i="42"/>
  <c r="AQ143" i="42"/>
  <c r="AQ127" i="42"/>
  <c r="AQ113" i="42"/>
  <c r="AQ107" i="42"/>
  <c r="AQ97" i="42"/>
  <c r="AQ86" i="42"/>
  <c r="AQ76" i="42"/>
  <c r="AQ59" i="42"/>
  <c r="AQ43" i="42"/>
  <c r="AQ19" i="42"/>
  <c r="AQ13" i="42"/>
  <c r="AQ285" i="42"/>
  <c r="AQ278" i="42"/>
  <c r="AQ269" i="42"/>
  <c r="AQ253" i="42"/>
  <c r="AQ246" i="42"/>
  <c r="AQ229" i="42"/>
  <c r="AQ222" i="42"/>
  <c r="AQ205" i="42"/>
  <c r="AQ198" i="42"/>
  <c r="AQ190" i="42"/>
  <c r="AQ181" i="42"/>
  <c r="AQ165" i="42"/>
  <c r="AQ290" i="42"/>
  <c r="AQ289" i="42"/>
  <c r="AQ282" i="42"/>
  <c r="AQ281" i="42"/>
  <c r="AQ274" i="42"/>
  <c r="AQ273" i="42"/>
  <c r="AQ266" i="42"/>
  <c r="AQ265" i="42"/>
  <c r="AQ258" i="42"/>
  <c r="AQ257" i="42"/>
  <c r="AQ250" i="42"/>
  <c r="AQ249" i="42"/>
  <c r="AQ242" i="42"/>
  <c r="AQ241" i="42"/>
  <c r="AQ234" i="42"/>
  <c r="AQ233" i="42"/>
  <c r="AQ226" i="42"/>
  <c r="AQ225" i="42"/>
  <c r="AQ218" i="42"/>
  <c r="AQ210" i="42"/>
  <c r="AQ209" i="42"/>
  <c r="AQ202" i="42"/>
  <c r="AQ201" i="42"/>
  <c r="AQ194" i="42"/>
  <c r="AQ193" i="42"/>
  <c r="AQ186" i="42"/>
  <c r="AQ185" i="42"/>
  <c r="AQ178" i="42"/>
  <c r="AQ177" i="42"/>
  <c r="AQ170" i="42"/>
  <c r="AQ169" i="42"/>
  <c r="AQ162" i="42"/>
  <c r="AQ161" i="42"/>
  <c r="AQ154" i="42"/>
  <c r="AQ153" i="42"/>
  <c r="AQ146" i="42"/>
  <c r="AQ145" i="42"/>
  <c r="AQ138" i="42"/>
  <c r="AQ137" i="42"/>
  <c r="AQ130" i="42"/>
  <c r="AQ129" i="42"/>
  <c r="AQ122" i="42"/>
  <c r="AQ121" i="42"/>
  <c r="AQ114" i="42"/>
  <c r="AQ109" i="42"/>
  <c r="AQ104" i="42"/>
  <c r="AQ103" i="42"/>
  <c r="AQ98" i="42"/>
  <c r="AQ93" i="42"/>
  <c r="AQ88" i="42"/>
  <c r="AQ87" i="42"/>
  <c r="AQ82" i="42"/>
  <c r="AQ77" i="42"/>
  <c r="AQ72" i="42"/>
  <c r="AQ71" i="42"/>
  <c r="AQ66" i="42"/>
  <c r="AQ61" i="42"/>
  <c r="AQ56" i="42"/>
  <c r="AQ55" i="42"/>
  <c r="AQ50" i="42"/>
  <c r="AQ45" i="42"/>
  <c r="AQ40" i="42"/>
  <c r="AQ39" i="42"/>
  <c r="AQ34" i="42"/>
  <c r="AQ29" i="42"/>
  <c r="AQ22" i="42"/>
  <c r="AQ14" i="42"/>
  <c r="BB3" i="46" l="1"/>
  <c r="BB4" i="46"/>
  <c r="BB5" i="46"/>
  <c r="BB7" i="46"/>
  <c r="BB8" i="46"/>
  <c r="BB9" i="46"/>
  <c r="BB10" i="46"/>
  <c r="BB11" i="46"/>
  <c r="BB12" i="46"/>
  <c r="BB13" i="46"/>
  <c r="BB14" i="46"/>
  <c r="BB15" i="46"/>
  <c r="BB16" i="46"/>
  <c r="BB17" i="46"/>
  <c r="BB18" i="46"/>
  <c r="BB19" i="46"/>
  <c r="BB20" i="46"/>
  <c r="BB21" i="46"/>
  <c r="BB22" i="46"/>
  <c r="BB23" i="46"/>
  <c r="BB2" i="46"/>
  <c r="BV6" i="43" l="1"/>
  <c r="CC6" i="43"/>
  <c r="AM6" i="42"/>
  <c r="AF6" i="42"/>
  <c r="CG6" i="41"/>
  <c r="CE6" i="41"/>
  <c r="J6" i="41"/>
  <c r="CR6" i="41"/>
  <c r="BG6" i="43" l="1"/>
  <c r="CG6" i="43"/>
  <c r="CF6" i="43" l="1"/>
  <c r="AR6" i="42"/>
  <c r="AQ6" i="42" l="1"/>
  <c r="R6" i="42"/>
  <c r="L6" i="42"/>
  <c r="N6" i="42"/>
  <c r="BZ6" i="41"/>
  <c r="CM6" i="41" l="1"/>
  <c r="CK6" i="41"/>
  <c r="CJ6" i="41"/>
  <c r="CI6" i="41"/>
  <c r="AH6" i="42" l="1"/>
  <c r="BX6" i="43"/>
  <c r="AI6" i="42"/>
  <c r="BY6" i="43"/>
  <c r="AD6" i="42"/>
  <c r="BT6" i="43"/>
  <c r="AJ6" i="42"/>
  <c r="BZ6" i="43"/>
  <c r="BA6" i="41"/>
  <c r="M6" i="41"/>
  <c r="AJ6" i="43"/>
  <c r="AG6" i="43"/>
  <c r="AH6" i="43" s="1"/>
  <c r="AE6" i="41" l="1"/>
  <c r="S6" i="43" s="1"/>
  <c r="T6" i="43" l="1"/>
  <c r="X6" i="41"/>
  <c r="BF6" i="43" l="1"/>
  <c r="O6" i="43"/>
  <c r="L6" i="43"/>
  <c r="C6" i="41" l="1"/>
  <c r="O6" i="41"/>
  <c r="Q6" i="41"/>
  <c r="S6" i="41"/>
  <c r="U6" i="41"/>
  <c r="V6" i="41" s="1"/>
  <c r="Z6" i="41"/>
  <c r="AG6" i="41"/>
  <c r="AI6" i="41"/>
  <c r="Q6" i="42" s="1"/>
  <c r="AO6" i="41"/>
  <c r="AT6" i="41"/>
  <c r="BF6" i="41"/>
  <c r="T3" i="46" l="1"/>
  <c r="T4" i="46"/>
  <c r="T5" i="46"/>
  <c r="T6" i="46"/>
  <c r="T7" i="46"/>
  <c r="T8" i="46"/>
  <c r="T9" i="46"/>
  <c r="T10" i="46"/>
  <c r="T11" i="46"/>
  <c r="T12" i="46"/>
  <c r="T2" i="46"/>
  <c r="AR6" i="43"/>
  <c r="J6" i="43"/>
  <c r="Z6" i="43"/>
  <c r="W6" i="42"/>
  <c r="BI6" i="43" l="1"/>
  <c r="AT6" i="43"/>
  <c r="AY6" i="43"/>
  <c r="AQ4" i="23" l="1"/>
  <c r="AQ8" i="23"/>
  <c r="AQ12" i="23"/>
  <c r="AQ16" i="23"/>
  <c r="AQ20" i="23"/>
  <c r="AQ24" i="23"/>
  <c r="AQ28" i="23"/>
  <c r="AQ32" i="23"/>
  <c r="AQ36" i="23"/>
  <c r="AQ40" i="23"/>
  <c r="AQ44" i="23"/>
  <c r="AQ48" i="23"/>
  <c r="AQ52" i="23"/>
  <c r="AQ56" i="23"/>
  <c r="AQ60" i="23"/>
  <c r="AQ64" i="23"/>
  <c r="AQ68" i="23"/>
  <c r="AQ72" i="23"/>
  <c r="AQ76" i="23"/>
  <c r="AQ80" i="23"/>
  <c r="AQ84" i="23"/>
  <c r="AQ88" i="23"/>
  <c r="AQ92" i="23"/>
  <c r="AQ96" i="23"/>
  <c r="AQ100" i="23"/>
  <c r="AQ104" i="23"/>
  <c r="AQ108" i="23"/>
  <c r="AQ112" i="23"/>
  <c r="AQ116" i="23"/>
  <c r="AQ120" i="23"/>
  <c r="AQ124" i="23"/>
  <c r="AQ128" i="23"/>
  <c r="AQ132" i="23"/>
  <c r="AQ136" i="23"/>
  <c r="AQ140" i="23"/>
  <c r="AQ144" i="23"/>
  <c r="AQ148" i="23"/>
  <c r="AQ152" i="23"/>
  <c r="AQ156" i="23"/>
  <c r="AQ160" i="23"/>
  <c r="AQ164" i="23"/>
  <c r="AQ168" i="23"/>
  <c r="AQ172" i="23"/>
  <c r="AQ176" i="23"/>
  <c r="AQ180" i="23"/>
  <c r="AQ184" i="23"/>
  <c r="AQ188" i="23"/>
  <c r="AQ192" i="23"/>
  <c r="AQ196" i="23"/>
  <c r="AQ200" i="23"/>
  <c r="AQ204" i="23"/>
  <c r="AQ208" i="23"/>
  <c r="AQ212" i="23"/>
  <c r="AQ216" i="23"/>
  <c r="AQ220" i="23"/>
  <c r="AQ224" i="23"/>
  <c r="AQ228" i="23"/>
  <c r="AQ232" i="23"/>
  <c r="AQ236" i="23"/>
  <c r="AQ240" i="23"/>
  <c r="AQ244" i="23"/>
  <c r="AQ248" i="23"/>
  <c r="AQ252" i="23"/>
  <c r="AQ256" i="23"/>
  <c r="AQ260" i="23"/>
  <c r="AQ264" i="23"/>
  <c r="AQ268" i="23"/>
  <c r="AQ272" i="23"/>
  <c r="AQ51" i="23"/>
  <c r="AQ67" i="23"/>
  <c r="AQ79" i="23"/>
  <c r="AQ91" i="23"/>
  <c r="AQ99" i="23"/>
  <c r="AQ111" i="23"/>
  <c r="AQ123" i="23"/>
  <c r="AQ135" i="23"/>
  <c r="AQ143" i="23"/>
  <c r="AQ155" i="23"/>
  <c r="AQ167" i="23"/>
  <c r="AQ179" i="23"/>
  <c r="AQ195" i="23"/>
  <c r="AQ207" i="23"/>
  <c r="AQ215" i="23"/>
  <c r="AQ223" i="23"/>
  <c r="AQ235" i="23"/>
  <c r="AQ247" i="23"/>
  <c r="AQ255" i="23"/>
  <c r="AQ267" i="23"/>
  <c r="AQ5" i="23"/>
  <c r="AQ9" i="23"/>
  <c r="AQ13" i="23"/>
  <c r="AQ17" i="23"/>
  <c r="AQ21" i="23"/>
  <c r="AQ25" i="23"/>
  <c r="AQ29" i="23"/>
  <c r="AQ33" i="23"/>
  <c r="AQ37" i="23"/>
  <c r="AQ41" i="23"/>
  <c r="AQ45" i="23"/>
  <c r="AQ49" i="23"/>
  <c r="AQ53" i="23"/>
  <c r="AQ57" i="23"/>
  <c r="AQ61" i="23"/>
  <c r="AQ65" i="23"/>
  <c r="AQ69" i="23"/>
  <c r="AQ73" i="23"/>
  <c r="AQ77" i="23"/>
  <c r="AQ81" i="23"/>
  <c r="AQ85" i="23"/>
  <c r="AQ89" i="23"/>
  <c r="AQ93" i="23"/>
  <c r="AQ97" i="23"/>
  <c r="AQ101" i="23"/>
  <c r="AQ105" i="23"/>
  <c r="AQ109" i="23"/>
  <c r="AQ113" i="23"/>
  <c r="AQ117" i="23"/>
  <c r="AQ121" i="23"/>
  <c r="AQ125" i="23"/>
  <c r="AQ129" i="23"/>
  <c r="AQ133" i="23"/>
  <c r="AQ137" i="23"/>
  <c r="AQ141" i="23"/>
  <c r="AQ145" i="23"/>
  <c r="AQ149" i="23"/>
  <c r="AQ153" i="23"/>
  <c r="AQ157" i="23"/>
  <c r="AQ161" i="23"/>
  <c r="AQ165" i="23"/>
  <c r="AQ169" i="23"/>
  <c r="AQ173" i="23"/>
  <c r="AQ177" i="23"/>
  <c r="AQ181" i="23"/>
  <c r="AQ185" i="23"/>
  <c r="AQ189" i="23"/>
  <c r="AQ193" i="23"/>
  <c r="AQ197" i="23"/>
  <c r="AQ201" i="23"/>
  <c r="AQ205" i="23"/>
  <c r="AQ209" i="23"/>
  <c r="AQ213" i="23"/>
  <c r="AQ217" i="23"/>
  <c r="AQ221" i="23"/>
  <c r="AQ225" i="23"/>
  <c r="AQ229" i="23"/>
  <c r="AQ233" i="23"/>
  <c r="AQ237" i="23"/>
  <c r="AQ241" i="23"/>
  <c r="AQ245" i="23"/>
  <c r="AQ249" i="23"/>
  <c r="AQ253" i="23"/>
  <c r="AQ257" i="23"/>
  <c r="AQ261" i="23"/>
  <c r="AQ265" i="23"/>
  <c r="AQ269" i="23"/>
  <c r="AQ43" i="23"/>
  <c r="AQ63" i="23"/>
  <c r="AQ75" i="23"/>
  <c r="AQ87" i="23"/>
  <c r="AQ103" i="23"/>
  <c r="AQ115" i="23"/>
  <c r="AQ127" i="23"/>
  <c r="AQ139" i="23"/>
  <c r="AQ151" i="23"/>
  <c r="AQ163" i="23"/>
  <c r="AQ175" i="23"/>
  <c r="AQ187" i="23"/>
  <c r="AQ199" i="23"/>
  <c r="AQ211" i="23"/>
  <c r="AQ231" i="23"/>
  <c r="AQ243" i="23"/>
  <c r="AQ259" i="23"/>
  <c r="AQ271" i="23"/>
  <c r="AQ6" i="23"/>
  <c r="AQ10" i="23"/>
  <c r="AQ14" i="23"/>
  <c r="AQ18" i="23"/>
  <c r="AQ22" i="23"/>
  <c r="AQ26" i="23"/>
  <c r="AQ30" i="23"/>
  <c r="AQ34" i="23"/>
  <c r="AQ38" i="23"/>
  <c r="AQ42" i="23"/>
  <c r="AQ46" i="23"/>
  <c r="AQ50" i="23"/>
  <c r="AQ54" i="23"/>
  <c r="AQ58" i="23"/>
  <c r="AQ62" i="23"/>
  <c r="AQ66" i="23"/>
  <c r="AQ70" i="23"/>
  <c r="AQ74" i="23"/>
  <c r="AQ78" i="23"/>
  <c r="AQ82" i="23"/>
  <c r="AQ86" i="23"/>
  <c r="AQ90" i="23"/>
  <c r="AQ94" i="23"/>
  <c r="AQ98" i="23"/>
  <c r="AQ102" i="23"/>
  <c r="AQ106" i="23"/>
  <c r="AQ110" i="23"/>
  <c r="AQ114" i="23"/>
  <c r="AQ118" i="23"/>
  <c r="AQ122" i="23"/>
  <c r="AQ126" i="23"/>
  <c r="AQ130" i="23"/>
  <c r="AQ134" i="23"/>
  <c r="AQ138" i="23"/>
  <c r="AQ142" i="23"/>
  <c r="AQ146" i="23"/>
  <c r="AQ150" i="23"/>
  <c r="AQ154" i="23"/>
  <c r="AQ158" i="23"/>
  <c r="AQ162" i="23"/>
  <c r="AQ166" i="23"/>
  <c r="AQ170" i="23"/>
  <c r="AQ174" i="23"/>
  <c r="AQ178" i="23"/>
  <c r="AQ182" i="23"/>
  <c r="AQ186" i="23"/>
  <c r="AQ190" i="23"/>
  <c r="AQ194" i="23"/>
  <c r="AQ198" i="23"/>
  <c r="AQ202" i="23"/>
  <c r="AQ206" i="23"/>
  <c r="AQ210" i="23"/>
  <c r="AQ214" i="23"/>
  <c r="AQ218" i="23"/>
  <c r="AQ222" i="23"/>
  <c r="AQ226" i="23"/>
  <c r="AQ230" i="23"/>
  <c r="AQ234" i="23"/>
  <c r="AQ238" i="23"/>
  <c r="AQ242" i="23"/>
  <c r="AQ246" i="23"/>
  <c r="AQ250" i="23"/>
  <c r="AQ254" i="23"/>
  <c r="AQ258" i="23"/>
  <c r="AQ262" i="23"/>
  <c r="AQ266" i="23"/>
  <c r="AQ270" i="23"/>
  <c r="AQ7" i="23"/>
  <c r="AQ11" i="23"/>
  <c r="AQ15" i="23"/>
  <c r="AQ19" i="23"/>
  <c r="AQ23" i="23"/>
  <c r="AQ27" i="23"/>
  <c r="AQ31" i="23"/>
  <c r="AQ35" i="23"/>
  <c r="AQ39" i="23"/>
  <c r="AQ47" i="23"/>
  <c r="AQ55" i="23"/>
  <c r="AQ59" i="23"/>
  <c r="AQ71" i="23"/>
  <c r="AQ83" i="23"/>
  <c r="AQ95" i="23"/>
  <c r="AQ107" i="23"/>
  <c r="AQ119" i="23"/>
  <c r="AQ131" i="23"/>
  <c r="AQ147" i="23"/>
  <c r="AQ159" i="23"/>
  <c r="AQ171" i="23"/>
  <c r="AQ183" i="23"/>
  <c r="AQ191" i="23"/>
  <c r="AQ203" i="23"/>
  <c r="AQ219" i="23"/>
  <c r="AQ227" i="23"/>
  <c r="AQ239" i="23"/>
  <c r="AQ251" i="23"/>
  <c r="AQ263" i="23"/>
  <c r="AQ3" i="23"/>
  <c r="AP44" i="23" l="1"/>
  <c r="AP45" i="23"/>
  <c r="AP46" i="23"/>
  <c r="AP47" i="23"/>
  <c r="AP48" i="23"/>
  <c r="AP49" i="23"/>
  <c r="AP50" i="23"/>
  <c r="AP51" i="23"/>
  <c r="AP52" i="23"/>
  <c r="AP53" i="23"/>
  <c r="AP54" i="23"/>
  <c r="AP55" i="23"/>
  <c r="AP56" i="23"/>
  <c r="AP57" i="23"/>
  <c r="AP58" i="23"/>
  <c r="AP59" i="23"/>
  <c r="AP60" i="23"/>
  <c r="AP61" i="23"/>
  <c r="AP62" i="23"/>
  <c r="AP63" i="23"/>
  <c r="AP64" i="23"/>
  <c r="AP65" i="23"/>
  <c r="AP66" i="23"/>
  <c r="AP67" i="23"/>
  <c r="AP68" i="23"/>
  <c r="AP69" i="23"/>
  <c r="AP70" i="23"/>
  <c r="AP71" i="23"/>
  <c r="AP72" i="23"/>
  <c r="AP73" i="23"/>
  <c r="AP74" i="23"/>
  <c r="AP75" i="23"/>
  <c r="AP76" i="23"/>
  <c r="AP77" i="23"/>
  <c r="AP78" i="23"/>
  <c r="AP79" i="23"/>
  <c r="AP80" i="23"/>
  <c r="AP81" i="23"/>
  <c r="AP82" i="23"/>
  <c r="E30" i="48"/>
  <c r="E31" i="48"/>
  <c r="E32" i="48"/>
  <c r="E33" i="48"/>
  <c r="E34" i="48"/>
  <c r="E35" i="48"/>
  <c r="E36" i="48"/>
  <c r="E37" i="48"/>
  <c r="E38" i="48"/>
  <c r="E39" i="48"/>
  <c r="E40" i="48"/>
  <c r="E41" i="48"/>
  <c r="E42" i="48"/>
  <c r="E43" i="48"/>
  <c r="E44" i="48"/>
  <c r="E45" i="48"/>
  <c r="E46" i="48"/>
  <c r="E47" i="48"/>
  <c r="E48" i="48"/>
  <c r="E49" i="48"/>
  <c r="E50" i="48"/>
  <c r="E51" i="48"/>
  <c r="E52" i="48"/>
  <c r="E53" i="48"/>
  <c r="E54" i="48"/>
  <c r="E55" i="48"/>
  <c r="E56" i="48"/>
  <c r="E57" i="48"/>
  <c r="E58" i="48"/>
  <c r="E59" i="48"/>
  <c r="E60" i="48"/>
  <c r="E61" i="48"/>
  <c r="E62" i="48"/>
  <c r="E63" i="48"/>
  <c r="E64" i="48"/>
  <c r="E65" i="48"/>
  <c r="E66" i="48"/>
  <c r="E67" i="48"/>
  <c r="E68" i="48"/>
  <c r="E69" i="48"/>
  <c r="E70" i="48"/>
  <c r="E71" i="48"/>
  <c r="E72" i="48"/>
  <c r="E73" i="48"/>
  <c r="E74" i="48"/>
  <c r="E75" i="48"/>
  <c r="E76" i="48"/>
  <c r="E77" i="48"/>
  <c r="E78" i="48"/>
  <c r="E79" i="48"/>
  <c r="E80" i="48"/>
  <c r="E81" i="48"/>
  <c r="E82" i="48"/>
  <c r="E83" i="48"/>
  <c r="E84" i="48"/>
  <c r="E85" i="48"/>
  <c r="E86" i="48"/>
  <c r="E87" i="48"/>
  <c r="E88" i="48"/>
  <c r="E89" i="48"/>
  <c r="E90" i="48"/>
  <c r="E91" i="48"/>
  <c r="E92" i="48"/>
  <c r="E93" i="48"/>
  <c r="E94" i="48"/>
  <c r="E95" i="48"/>
  <c r="E96" i="48"/>
  <c r="E97" i="48"/>
  <c r="E98" i="48"/>
  <c r="E99" i="48"/>
  <c r="E100" i="48"/>
  <c r="E101" i="48"/>
  <c r="E102" i="48"/>
  <c r="E103" i="48"/>
  <c r="E104" i="48"/>
  <c r="E105" i="48"/>
  <c r="E106" i="48"/>
  <c r="E107" i="48"/>
  <c r="E108" i="48"/>
  <c r="E109" i="48"/>
  <c r="E110" i="48"/>
  <c r="E111" i="48"/>
  <c r="E112" i="48"/>
  <c r="E113" i="48"/>
  <c r="E114" i="48"/>
  <c r="E115" i="48"/>
  <c r="E116" i="48"/>
  <c r="E117" i="48"/>
  <c r="E118" i="48"/>
  <c r="E119" i="48"/>
  <c r="E120" i="48"/>
  <c r="E121" i="48"/>
  <c r="E122" i="48"/>
  <c r="E123" i="48"/>
  <c r="E124" i="48"/>
  <c r="E125" i="48"/>
  <c r="E126" i="48"/>
  <c r="E127" i="48"/>
  <c r="E128" i="48"/>
  <c r="E129" i="48"/>
  <c r="E130" i="48"/>
  <c r="E131" i="48"/>
  <c r="E132" i="48"/>
  <c r="E133" i="48"/>
  <c r="E134" i="48"/>
  <c r="E135" i="48"/>
  <c r="E136" i="48"/>
  <c r="E137" i="48"/>
  <c r="E138" i="48"/>
  <c r="E139" i="48"/>
  <c r="E140" i="48"/>
  <c r="E141" i="48"/>
  <c r="E142" i="48"/>
  <c r="E143" i="48"/>
  <c r="E144" i="48"/>
  <c r="E145" i="48"/>
  <c r="E146" i="48"/>
  <c r="E147" i="48"/>
  <c r="E148" i="48"/>
  <c r="E149" i="48"/>
  <c r="E150" i="48"/>
  <c r="E151" i="48"/>
  <c r="E152" i="48"/>
  <c r="E153" i="48"/>
  <c r="E154" i="48"/>
  <c r="E155" i="48"/>
  <c r="E156" i="48"/>
  <c r="E157" i="48"/>
  <c r="E158" i="48"/>
  <c r="E159" i="48"/>
  <c r="E160" i="48"/>
  <c r="E161" i="48"/>
  <c r="E162" i="48"/>
  <c r="E163" i="48"/>
  <c r="E164" i="48"/>
  <c r="E165" i="48"/>
  <c r="E166" i="48"/>
  <c r="E167" i="48"/>
  <c r="E168" i="48"/>
  <c r="E169" i="48"/>
  <c r="E170" i="48"/>
  <c r="E171" i="48"/>
  <c r="E172" i="48"/>
  <c r="E173" i="48"/>
  <c r="E174" i="48"/>
  <c r="E175" i="48"/>
  <c r="E176" i="48"/>
  <c r="E177" i="48"/>
  <c r="E178" i="48"/>
  <c r="E179" i="48"/>
  <c r="E180" i="48"/>
  <c r="E181" i="48"/>
  <c r="E182" i="48"/>
  <c r="E183" i="48"/>
  <c r="E184" i="48"/>
  <c r="E185" i="48"/>
  <c r="E186" i="48"/>
  <c r="E187" i="48"/>
  <c r="E188" i="48"/>
  <c r="E189" i="48"/>
  <c r="E190" i="48"/>
  <c r="E191" i="48"/>
  <c r="E192" i="48"/>
  <c r="E193" i="48"/>
  <c r="E194" i="48"/>
  <c r="E195" i="48"/>
  <c r="E196" i="48"/>
  <c r="E197" i="48"/>
  <c r="E198" i="48"/>
  <c r="E199" i="48"/>
  <c r="E200" i="48"/>
  <c r="E201" i="48"/>
  <c r="E202" i="48"/>
  <c r="C6" i="11" l="1"/>
  <c r="C6" i="10" l="1"/>
  <c r="I6" i="10"/>
  <c r="V6" i="10"/>
  <c r="Y6" i="10"/>
  <c r="B6" i="39"/>
  <c r="G6" i="39"/>
  <c r="J6" i="39"/>
  <c r="W6" i="39"/>
  <c r="B6" i="8"/>
  <c r="M6" i="8"/>
  <c r="Q6" i="8"/>
  <c r="S6" i="8"/>
  <c r="U6" i="8"/>
  <c r="AD6" i="8"/>
  <c r="AJ6" i="8"/>
  <c r="AN6" i="8"/>
  <c r="AQ6" i="8"/>
  <c r="AU6" i="8"/>
  <c r="B6" i="14"/>
  <c r="S6" i="14"/>
  <c r="W6" i="14"/>
  <c r="Z6" i="14"/>
  <c r="AB6" i="14"/>
  <c r="AF6" i="14"/>
  <c r="AG6" i="14" s="1"/>
  <c r="AI6" i="14"/>
  <c r="AK6" i="14"/>
  <c r="AN6" i="14"/>
  <c r="AP6" i="14"/>
  <c r="AS6" i="14"/>
  <c r="D12" i="48"/>
  <c r="D13" i="48"/>
  <c r="D14" i="48"/>
  <c r="D15" i="48"/>
  <c r="D20" i="48"/>
  <c r="D21" i="48"/>
  <c r="D23" i="48"/>
  <c r="D26" i="48"/>
  <c r="D27" i="48"/>
  <c r="D28" i="48"/>
  <c r="D30" i="48"/>
  <c r="D31" i="48"/>
  <c r="D32" i="48"/>
  <c r="D33" i="48"/>
  <c r="D34" i="48"/>
  <c r="D35" i="48"/>
  <c r="D36" i="48"/>
  <c r="D37" i="48"/>
  <c r="D38" i="48"/>
  <c r="D39" i="48"/>
  <c r="D40" i="48"/>
  <c r="D41" i="48"/>
  <c r="D42" i="48"/>
  <c r="D43" i="48"/>
  <c r="D44" i="48"/>
  <c r="D45" i="48"/>
  <c r="D46" i="48"/>
  <c r="D47" i="48"/>
  <c r="D48" i="48"/>
  <c r="D49" i="48"/>
  <c r="D50" i="48"/>
  <c r="D51" i="48"/>
  <c r="D52" i="48"/>
  <c r="D53" i="48"/>
  <c r="D54" i="48"/>
  <c r="D55" i="48"/>
  <c r="D56" i="48"/>
  <c r="D57" i="48"/>
  <c r="D58" i="48"/>
  <c r="D59" i="48"/>
  <c r="D60" i="48"/>
  <c r="D61" i="48"/>
  <c r="D62" i="48"/>
  <c r="D63" i="48"/>
  <c r="D64" i="48"/>
  <c r="D65" i="48"/>
  <c r="D66" i="48"/>
  <c r="D67" i="48"/>
  <c r="D68" i="48"/>
  <c r="D69" i="48"/>
  <c r="D70" i="48"/>
  <c r="D71" i="48"/>
  <c r="D72" i="48"/>
  <c r="D73" i="48"/>
  <c r="D74" i="48"/>
  <c r="D75" i="48"/>
  <c r="D76" i="48"/>
  <c r="D77" i="48"/>
  <c r="D78" i="48"/>
  <c r="D79" i="48"/>
  <c r="D80" i="48"/>
  <c r="D81" i="48"/>
  <c r="D82" i="48"/>
  <c r="D83" i="48"/>
  <c r="D84" i="48"/>
  <c r="D85" i="48"/>
  <c r="D86" i="48"/>
  <c r="D87" i="48"/>
  <c r="D88" i="48"/>
  <c r="D89" i="48"/>
  <c r="D90" i="48"/>
  <c r="D91" i="48"/>
  <c r="D92" i="48"/>
  <c r="D93" i="48"/>
  <c r="D94" i="48"/>
  <c r="D95" i="48"/>
  <c r="D96" i="48"/>
  <c r="D97" i="48"/>
  <c r="D98" i="48"/>
  <c r="D99" i="48"/>
  <c r="D100" i="48"/>
  <c r="D101" i="48"/>
  <c r="D102" i="48"/>
  <c r="D103" i="48"/>
  <c r="D104" i="48"/>
  <c r="D105" i="48"/>
  <c r="D106" i="48"/>
  <c r="D107" i="48"/>
  <c r="D108" i="48"/>
  <c r="D109" i="48"/>
  <c r="D110" i="48"/>
  <c r="D111" i="48"/>
  <c r="D112" i="48"/>
  <c r="D113" i="48"/>
  <c r="D114" i="48"/>
  <c r="D115" i="48"/>
  <c r="D116" i="48"/>
  <c r="D117" i="48"/>
  <c r="D118" i="48"/>
  <c r="D119" i="48"/>
  <c r="D120" i="48"/>
  <c r="D121" i="48"/>
  <c r="D122" i="48"/>
  <c r="D123" i="48"/>
  <c r="D124" i="48"/>
  <c r="D125"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D186" i="48"/>
  <c r="D187" i="48"/>
  <c r="D188" i="48"/>
  <c r="D189" i="48"/>
  <c r="D190" i="48"/>
  <c r="D191" i="48"/>
  <c r="D192" i="48"/>
  <c r="D193" i="48"/>
  <c r="D194" i="48"/>
  <c r="D195" i="48"/>
  <c r="D196" i="48"/>
  <c r="D197" i="48"/>
  <c r="D198" i="48"/>
  <c r="D199" i="48"/>
  <c r="D200" i="48"/>
  <c r="D201" i="48"/>
  <c r="D202" i="48"/>
  <c r="D11" i="48"/>
  <c r="B5" i="47"/>
  <c r="C5" i="47"/>
  <c r="AF6" i="2" l="1"/>
  <c r="V6" i="13"/>
  <c r="BD6" i="1"/>
  <c r="C6" i="42"/>
  <c r="E6" i="42"/>
  <c r="F6" i="42"/>
  <c r="G6" i="42"/>
  <c r="H6" i="42"/>
  <c r="J6" i="42"/>
  <c r="Z6" i="42"/>
  <c r="H6" i="16"/>
  <c r="J6" i="16"/>
  <c r="L6" i="16"/>
  <c r="S6" i="16"/>
  <c r="U6" i="16"/>
  <c r="Y6" i="16"/>
  <c r="AA6" i="16"/>
  <c r="AE6" i="16"/>
  <c r="AG6" i="16"/>
  <c r="AI6" i="16"/>
  <c r="AK6" i="16"/>
  <c r="AM6" i="16"/>
  <c r="AR6" i="16"/>
  <c r="AV6" i="16"/>
  <c r="D6" i="1"/>
  <c r="Y6" i="1"/>
  <c r="AA6" i="1"/>
  <c r="AH6" i="1"/>
  <c r="AL6" i="1"/>
  <c r="AO6" i="1"/>
  <c r="AR6" i="1"/>
  <c r="AT6" i="1"/>
  <c r="BK6" i="1"/>
  <c r="BM6" i="1"/>
  <c r="AP2" i="23"/>
  <c r="C6" i="43" l="1"/>
  <c r="B6" i="43" s="1"/>
  <c r="E6" i="43"/>
  <c r="F6" i="43"/>
  <c r="G6" i="43"/>
  <c r="H6" i="43"/>
  <c r="M6" i="43"/>
  <c r="Q6" i="43"/>
  <c r="Y6" i="43"/>
  <c r="AC6" i="43"/>
  <c r="AN6" i="43"/>
  <c r="AP6" i="43"/>
  <c r="BD6" i="43"/>
  <c r="BN6" i="43"/>
  <c r="D6" i="42"/>
  <c r="D6" i="43" s="1"/>
  <c r="B6" i="13" l="1"/>
  <c r="L6" i="13"/>
  <c r="X6" i="13"/>
  <c r="AB6" i="13"/>
  <c r="AD6" i="13"/>
  <c r="AF6" i="13"/>
  <c r="AH6" i="13"/>
  <c r="AJ6" i="13"/>
  <c r="AL6" i="13"/>
  <c r="AN6" i="13"/>
  <c r="AQ6" i="13"/>
  <c r="BD6" i="13"/>
  <c r="BE6" i="13"/>
  <c r="C6" i="18" l="1"/>
  <c r="L6" i="18"/>
  <c r="X6" i="18"/>
  <c r="AA6" i="18"/>
  <c r="AE6" i="18"/>
  <c r="AG6" i="18"/>
  <c r="AI6" i="18"/>
  <c r="AK6" i="18"/>
  <c r="BB6" i="18"/>
  <c r="H6" i="11"/>
  <c r="K6" i="11"/>
  <c r="D6" i="40"/>
  <c r="M6" i="40"/>
  <c r="O6" i="40"/>
  <c r="R6" i="40"/>
  <c r="C6" i="15" l="1"/>
  <c r="J6" i="15"/>
  <c r="T6" i="15"/>
  <c r="Y6" i="15"/>
  <c r="AL6" i="15"/>
  <c r="C6" i="12"/>
  <c r="J6" i="12"/>
  <c r="K6" i="12" s="1"/>
  <c r="M6" i="12"/>
  <c r="AA6" i="12"/>
  <c r="AG6" i="12"/>
  <c r="AI6" i="12"/>
  <c r="AK6" i="12"/>
  <c r="AM6" i="12"/>
  <c r="B6" i="16" l="1"/>
  <c r="B6" i="9" l="1"/>
  <c r="Q6" i="9"/>
  <c r="U6" i="9"/>
  <c r="D6" i="2" l="1"/>
  <c r="C6" i="5" l="1"/>
  <c r="E6" i="5"/>
  <c r="I6" i="5"/>
  <c r="C7" i="5"/>
  <c r="E7" i="5"/>
  <c r="I7" i="5"/>
  <c r="C8" i="5"/>
  <c r="E8" i="5"/>
  <c r="I8" i="5"/>
  <c r="C9" i="5"/>
  <c r="E9" i="5"/>
  <c r="I9" i="5"/>
  <c r="C10" i="5"/>
  <c r="E10" i="5"/>
  <c r="I10" i="5"/>
  <c r="C11" i="5"/>
  <c r="E11" i="5"/>
  <c r="I11" i="5"/>
  <c r="C12" i="5"/>
  <c r="E12" i="5"/>
  <c r="I12" i="5"/>
  <c r="C13" i="5"/>
  <c r="E13" i="5"/>
  <c r="I13" i="5"/>
  <c r="C14" i="5"/>
  <c r="E14" i="5"/>
  <c r="I14" i="5"/>
  <c r="C15" i="5"/>
  <c r="E15" i="5"/>
  <c r="I15" i="5"/>
  <c r="C16" i="5"/>
  <c r="E16" i="5"/>
  <c r="I16" i="5"/>
  <c r="C17" i="5"/>
  <c r="E17" i="5"/>
  <c r="I17" i="5"/>
  <c r="C18" i="5"/>
  <c r="E18" i="5"/>
  <c r="I18" i="5"/>
  <c r="C19" i="5"/>
  <c r="E19" i="5"/>
  <c r="I19" i="5"/>
  <c r="C20" i="5"/>
  <c r="E20" i="5"/>
  <c r="I20" i="5"/>
  <c r="C21" i="5"/>
  <c r="E21" i="5"/>
  <c r="I21" i="5"/>
  <c r="C22" i="5"/>
  <c r="E22" i="5"/>
  <c r="I22" i="5"/>
  <c r="C23" i="5"/>
  <c r="E23" i="5"/>
  <c r="I23" i="5"/>
  <c r="C24" i="5"/>
  <c r="E24" i="5"/>
  <c r="I24" i="5"/>
  <c r="C25" i="5"/>
  <c r="E25" i="5"/>
  <c r="I25" i="5"/>
  <c r="C26" i="5"/>
  <c r="E26" i="5"/>
  <c r="I26" i="5"/>
  <c r="C27" i="5"/>
  <c r="E27" i="5"/>
  <c r="I27" i="5"/>
  <c r="C28" i="5"/>
  <c r="E28" i="5"/>
  <c r="I28" i="5"/>
  <c r="C29" i="5"/>
  <c r="E29" i="5"/>
  <c r="I29" i="5"/>
  <c r="C30" i="5"/>
  <c r="E30" i="5"/>
  <c r="I30" i="5"/>
  <c r="C31" i="5"/>
  <c r="E31" i="5"/>
  <c r="I31" i="5"/>
  <c r="C32" i="5"/>
  <c r="E32" i="5"/>
  <c r="I32" i="5"/>
  <c r="C33" i="5"/>
  <c r="E33" i="5"/>
  <c r="I33" i="5"/>
  <c r="C34" i="5"/>
  <c r="E34" i="5"/>
  <c r="I34" i="5"/>
  <c r="C35" i="5"/>
  <c r="E35" i="5"/>
  <c r="I35" i="5"/>
  <c r="C36" i="5"/>
  <c r="E36" i="5"/>
  <c r="I36" i="5"/>
  <c r="C37" i="5"/>
  <c r="E37" i="5"/>
  <c r="I37" i="5"/>
  <c r="C38" i="5"/>
  <c r="E38" i="5"/>
  <c r="I38" i="5"/>
  <c r="C39" i="5"/>
  <c r="E39" i="5"/>
  <c r="I39" i="5"/>
  <c r="C40" i="5"/>
  <c r="E40" i="5"/>
  <c r="I40" i="5"/>
  <c r="C41" i="5"/>
  <c r="E41" i="5"/>
  <c r="I41" i="5"/>
  <c r="C42" i="5"/>
  <c r="E42" i="5"/>
  <c r="I42" i="5"/>
  <c r="C43" i="5"/>
  <c r="E43" i="5"/>
  <c r="I43" i="5"/>
  <c r="C44" i="5"/>
  <c r="E44" i="5"/>
  <c r="I44" i="5"/>
  <c r="C45" i="5"/>
  <c r="E45" i="5"/>
  <c r="I45" i="5"/>
  <c r="C46" i="5"/>
  <c r="E46" i="5"/>
  <c r="I46" i="5"/>
  <c r="C47" i="5"/>
  <c r="E47" i="5"/>
  <c r="I47" i="5"/>
  <c r="C48" i="5"/>
  <c r="E48" i="5"/>
  <c r="I48" i="5"/>
  <c r="C49" i="5"/>
  <c r="E49" i="5"/>
  <c r="I49" i="5"/>
  <c r="C50" i="5"/>
  <c r="E50" i="5"/>
  <c r="I50" i="5"/>
  <c r="C51" i="5"/>
  <c r="E51" i="5"/>
  <c r="I51" i="5"/>
  <c r="C52" i="5"/>
  <c r="E52" i="5"/>
  <c r="I52" i="5"/>
  <c r="C53" i="5"/>
  <c r="E53" i="5"/>
  <c r="I53" i="5"/>
  <c r="C54" i="5"/>
  <c r="E54" i="5"/>
  <c r="I54" i="5"/>
  <c r="C55" i="5"/>
  <c r="E55" i="5"/>
  <c r="I55" i="5"/>
  <c r="C56" i="5"/>
  <c r="E56" i="5"/>
  <c r="I56" i="5"/>
  <c r="C57" i="5"/>
  <c r="E57" i="5"/>
  <c r="I57" i="5"/>
  <c r="C58" i="5"/>
  <c r="E58" i="5"/>
  <c r="I58" i="5"/>
  <c r="C59" i="5"/>
  <c r="E59" i="5"/>
  <c r="I59" i="5"/>
  <c r="C60" i="5"/>
  <c r="E60" i="5"/>
  <c r="I60" i="5"/>
  <c r="C61" i="5"/>
  <c r="E61" i="5"/>
  <c r="I61" i="5"/>
  <c r="C62" i="5"/>
  <c r="E62" i="5"/>
  <c r="I62" i="5"/>
  <c r="C63" i="5"/>
  <c r="E63" i="5"/>
  <c r="I63" i="5"/>
  <c r="C64" i="5"/>
  <c r="E64" i="5"/>
  <c r="I64" i="5"/>
  <c r="C65" i="5"/>
  <c r="E65" i="5"/>
  <c r="I65" i="5"/>
  <c r="C66" i="5"/>
  <c r="E66" i="5"/>
  <c r="I66" i="5"/>
  <c r="C67" i="5"/>
  <c r="E67" i="5"/>
  <c r="I67" i="5"/>
  <c r="C68" i="5"/>
  <c r="E68" i="5"/>
  <c r="I68" i="5"/>
  <c r="C69" i="5"/>
  <c r="E69" i="5"/>
  <c r="I69" i="5"/>
  <c r="C70" i="5"/>
  <c r="E70" i="5"/>
  <c r="I70" i="5"/>
  <c r="C71" i="5"/>
  <c r="E71" i="5"/>
  <c r="I71" i="5"/>
  <c r="C72" i="5"/>
  <c r="E72" i="5"/>
  <c r="I72" i="5"/>
  <c r="C73" i="5"/>
  <c r="E73" i="5"/>
  <c r="I73" i="5"/>
  <c r="C74" i="5"/>
  <c r="E74" i="5"/>
  <c r="I74" i="5"/>
  <c r="C75" i="5"/>
  <c r="E75" i="5"/>
  <c r="I75" i="5"/>
  <c r="C76" i="5"/>
  <c r="E76" i="5"/>
  <c r="I76" i="5"/>
  <c r="C77" i="5"/>
  <c r="E77" i="5"/>
  <c r="I77" i="5"/>
  <c r="C78" i="5"/>
  <c r="E78" i="5"/>
  <c r="I78" i="5"/>
  <c r="C79" i="5"/>
  <c r="E79" i="5"/>
  <c r="I79" i="5"/>
  <c r="C80" i="5"/>
  <c r="E80" i="5"/>
  <c r="I80" i="5"/>
  <c r="C81" i="5"/>
  <c r="E81" i="5"/>
  <c r="I81" i="5"/>
  <c r="C82" i="5"/>
  <c r="E82" i="5"/>
  <c r="I82" i="5"/>
  <c r="C83" i="5"/>
  <c r="E83" i="5"/>
  <c r="I83" i="5"/>
  <c r="C84" i="5"/>
  <c r="E84" i="5"/>
  <c r="I84" i="5"/>
  <c r="C85" i="5"/>
  <c r="E85" i="5"/>
  <c r="I85" i="5"/>
  <c r="C86" i="5"/>
  <c r="E86" i="5"/>
  <c r="I86" i="5"/>
  <c r="C87" i="5"/>
  <c r="E87" i="5"/>
  <c r="I87" i="5"/>
  <c r="C88" i="5"/>
  <c r="E88" i="5"/>
  <c r="I88" i="5"/>
  <c r="C89" i="5"/>
  <c r="E89" i="5"/>
  <c r="I89" i="5"/>
  <c r="C90" i="5"/>
  <c r="E90" i="5"/>
  <c r="I90" i="5"/>
  <c r="C91" i="5"/>
  <c r="E91" i="5"/>
  <c r="I91" i="5"/>
  <c r="C92" i="5"/>
  <c r="E92" i="5"/>
  <c r="I92" i="5"/>
  <c r="C93" i="5"/>
  <c r="E93" i="5"/>
  <c r="I93" i="5"/>
  <c r="C94" i="5"/>
  <c r="E94" i="5"/>
  <c r="I94" i="5"/>
  <c r="C95" i="5"/>
  <c r="E95" i="5"/>
  <c r="I95" i="5"/>
  <c r="C96" i="5"/>
  <c r="E96" i="5"/>
  <c r="I96" i="5"/>
  <c r="C97" i="5"/>
  <c r="E97" i="5"/>
  <c r="I97" i="5"/>
  <c r="C98" i="5"/>
  <c r="E98" i="5"/>
  <c r="I98" i="5"/>
  <c r="C99" i="5"/>
  <c r="E99" i="5"/>
  <c r="I99" i="5"/>
  <c r="C100" i="5"/>
  <c r="E100" i="5"/>
  <c r="I100" i="5"/>
  <c r="C101" i="5"/>
  <c r="E101" i="5"/>
  <c r="I101" i="5"/>
  <c r="C102" i="5"/>
  <c r="E102" i="5"/>
  <c r="I102" i="5"/>
  <c r="C103" i="5"/>
  <c r="E103" i="5"/>
  <c r="I103" i="5"/>
  <c r="C104" i="5"/>
  <c r="E104" i="5"/>
  <c r="I104" i="5"/>
  <c r="C105" i="5"/>
  <c r="E105" i="5"/>
  <c r="I105" i="5"/>
  <c r="C106" i="5"/>
  <c r="E106" i="5"/>
  <c r="I106" i="5"/>
  <c r="C107" i="5"/>
  <c r="E107" i="5"/>
  <c r="I107" i="5"/>
  <c r="C108" i="5"/>
  <c r="E108" i="5"/>
  <c r="I108" i="5"/>
  <c r="C109" i="5"/>
  <c r="E109" i="5"/>
  <c r="I109" i="5"/>
  <c r="C110" i="5"/>
  <c r="E110" i="5"/>
  <c r="I110" i="5"/>
  <c r="C111" i="5"/>
  <c r="E111" i="5"/>
  <c r="I111" i="5"/>
  <c r="C112" i="5"/>
  <c r="E112" i="5"/>
  <c r="I112" i="5"/>
  <c r="C113" i="5"/>
  <c r="E113" i="5"/>
  <c r="I113" i="5"/>
  <c r="C114" i="5"/>
  <c r="E114" i="5"/>
  <c r="I114" i="5"/>
  <c r="C115" i="5"/>
  <c r="E115" i="5"/>
  <c r="I115" i="5"/>
  <c r="C116" i="5"/>
  <c r="E116" i="5"/>
  <c r="I116" i="5"/>
  <c r="C117" i="5"/>
  <c r="E117" i="5"/>
  <c r="I117" i="5"/>
  <c r="C118" i="5"/>
  <c r="E118" i="5"/>
  <c r="I118" i="5"/>
  <c r="C119" i="5"/>
  <c r="E119" i="5"/>
  <c r="I119" i="5"/>
  <c r="C120" i="5"/>
  <c r="E120" i="5"/>
  <c r="I120" i="5"/>
  <c r="C121" i="5"/>
  <c r="E121" i="5"/>
  <c r="I121" i="5"/>
  <c r="C122" i="5"/>
  <c r="E122" i="5"/>
  <c r="I122" i="5"/>
  <c r="C123" i="5"/>
  <c r="E123" i="5"/>
  <c r="I123" i="5"/>
  <c r="C124" i="5"/>
  <c r="E124" i="5"/>
  <c r="I124" i="5"/>
  <c r="C125" i="5"/>
  <c r="E125" i="5"/>
  <c r="I125" i="5"/>
  <c r="C126" i="5"/>
  <c r="E126" i="5"/>
  <c r="I126" i="5"/>
  <c r="C127" i="5"/>
  <c r="E127" i="5"/>
  <c r="I127" i="5"/>
  <c r="C128" i="5"/>
  <c r="E128" i="5"/>
  <c r="I128" i="5"/>
  <c r="C129" i="5"/>
  <c r="E129" i="5"/>
  <c r="I129" i="5"/>
  <c r="C130" i="5"/>
  <c r="E130" i="5"/>
  <c r="I130" i="5"/>
  <c r="C131" i="5"/>
  <c r="E131" i="5"/>
  <c r="I131" i="5"/>
  <c r="C132" i="5"/>
  <c r="E132" i="5"/>
  <c r="I132" i="5"/>
  <c r="C133" i="5"/>
  <c r="E133" i="5"/>
  <c r="I133" i="5"/>
  <c r="C134" i="5"/>
  <c r="E134" i="5"/>
  <c r="I134" i="5"/>
  <c r="C135" i="5"/>
  <c r="E135" i="5"/>
  <c r="I135" i="5"/>
  <c r="C136" i="5"/>
  <c r="E136" i="5"/>
  <c r="I136" i="5"/>
  <c r="C137" i="5"/>
  <c r="E137" i="5"/>
  <c r="I137" i="5"/>
  <c r="C138" i="5"/>
  <c r="E138" i="5"/>
  <c r="I138" i="5"/>
  <c r="C139" i="5"/>
  <c r="E139" i="5"/>
  <c r="I139" i="5"/>
  <c r="C140" i="5"/>
  <c r="E140" i="5"/>
  <c r="I140" i="5"/>
  <c r="C141" i="5"/>
  <c r="E141" i="5"/>
  <c r="I141" i="5"/>
  <c r="C142" i="5"/>
  <c r="E142" i="5"/>
  <c r="I142" i="5"/>
  <c r="C143" i="5"/>
  <c r="E143" i="5"/>
  <c r="I143" i="5"/>
  <c r="C144" i="5"/>
  <c r="E144" i="5"/>
  <c r="I144" i="5"/>
  <c r="C145" i="5"/>
  <c r="E145" i="5"/>
  <c r="I145" i="5"/>
  <c r="C146" i="5"/>
  <c r="E146" i="5"/>
  <c r="I146" i="5"/>
  <c r="C147" i="5"/>
  <c r="E147" i="5"/>
  <c r="I147" i="5"/>
  <c r="C148" i="5"/>
  <c r="E148" i="5"/>
  <c r="I148" i="5"/>
  <c r="C149" i="5"/>
  <c r="E149" i="5"/>
  <c r="I149" i="5"/>
  <c r="C150" i="5"/>
  <c r="E150" i="5"/>
  <c r="I150" i="5"/>
  <c r="C151" i="5"/>
  <c r="E151" i="5"/>
  <c r="I151" i="5"/>
  <c r="C152" i="5"/>
  <c r="E152" i="5"/>
  <c r="I152" i="5"/>
  <c r="C153" i="5"/>
  <c r="E153" i="5"/>
  <c r="I153" i="5"/>
  <c r="C154" i="5"/>
  <c r="E154" i="5"/>
  <c r="I154" i="5"/>
  <c r="C155" i="5"/>
  <c r="E155" i="5"/>
  <c r="I155" i="5"/>
  <c r="C156" i="5"/>
  <c r="E156" i="5"/>
  <c r="I156" i="5"/>
  <c r="C157" i="5"/>
  <c r="E157" i="5"/>
  <c r="I157" i="5"/>
  <c r="C158" i="5"/>
  <c r="E158" i="5"/>
  <c r="I158" i="5"/>
  <c r="C159" i="5"/>
  <c r="E159" i="5"/>
  <c r="I159" i="5"/>
  <c r="C160" i="5"/>
  <c r="E160" i="5"/>
  <c r="I160" i="5"/>
  <c r="C161" i="5"/>
  <c r="E161" i="5"/>
  <c r="I161" i="5"/>
  <c r="C162" i="5"/>
  <c r="E162" i="5"/>
  <c r="I162" i="5"/>
  <c r="C163" i="5"/>
  <c r="E163" i="5"/>
  <c r="I163" i="5"/>
  <c r="C164" i="5"/>
  <c r="E164" i="5"/>
  <c r="I164" i="5"/>
  <c r="C165" i="5"/>
  <c r="E165" i="5"/>
  <c r="I165" i="5"/>
  <c r="C166" i="5"/>
  <c r="E166" i="5"/>
  <c r="I166" i="5"/>
  <c r="C167" i="5"/>
  <c r="E167" i="5"/>
  <c r="I167" i="5"/>
  <c r="C168" i="5"/>
  <c r="E168" i="5"/>
  <c r="I168" i="5"/>
  <c r="C169" i="5"/>
  <c r="E169" i="5"/>
  <c r="I169" i="5"/>
  <c r="C170" i="5"/>
  <c r="E170" i="5"/>
  <c r="I170" i="5"/>
  <c r="C171" i="5"/>
  <c r="E171" i="5"/>
  <c r="I171" i="5"/>
  <c r="C172" i="5"/>
  <c r="E172" i="5"/>
  <c r="I172" i="5"/>
  <c r="C173" i="5"/>
  <c r="E173" i="5"/>
  <c r="I173" i="5"/>
  <c r="C174" i="5"/>
  <c r="E174" i="5"/>
  <c r="I174" i="5"/>
  <c r="C175" i="5"/>
  <c r="E175" i="5"/>
  <c r="I175" i="5"/>
  <c r="C176" i="5"/>
  <c r="E176" i="5"/>
  <c r="I176" i="5"/>
  <c r="C177" i="5"/>
  <c r="E177" i="5"/>
  <c r="I177" i="5"/>
  <c r="C178" i="5"/>
  <c r="E178" i="5"/>
  <c r="I178" i="5"/>
  <c r="C179" i="5"/>
  <c r="E179" i="5"/>
  <c r="I179" i="5"/>
  <c r="C180" i="5"/>
  <c r="E180" i="5"/>
  <c r="I180" i="5"/>
  <c r="C181" i="5"/>
  <c r="E181" i="5"/>
  <c r="I181" i="5"/>
  <c r="C182" i="5"/>
  <c r="E182" i="5"/>
  <c r="I182" i="5"/>
  <c r="C183" i="5"/>
  <c r="E183" i="5"/>
  <c r="I183" i="5"/>
  <c r="C184" i="5"/>
  <c r="E184" i="5"/>
  <c r="I184" i="5"/>
  <c r="C185" i="5"/>
  <c r="E185" i="5"/>
  <c r="I185" i="5"/>
  <c r="C186" i="5"/>
  <c r="E186" i="5"/>
  <c r="I186" i="5"/>
  <c r="C187" i="5"/>
  <c r="E187" i="5"/>
  <c r="I187" i="5"/>
  <c r="C188" i="5"/>
  <c r="E188" i="5"/>
  <c r="I188" i="5"/>
  <c r="C189" i="5"/>
  <c r="E189" i="5"/>
  <c r="I189" i="5"/>
  <c r="C190" i="5"/>
  <c r="E190" i="5"/>
  <c r="I190" i="5"/>
  <c r="C191" i="5"/>
  <c r="E191" i="5"/>
  <c r="I191" i="5"/>
  <c r="C192" i="5"/>
  <c r="E192" i="5"/>
  <c r="I192" i="5"/>
  <c r="C193" i="5"/>
  <c r="E193" i="5"/>
  <c r="I193" i="5"/>
  <c r="C194" i="5"/>
  <c r="E194" i="5"/>
  <c r="I194" i="5"/>
  <c r="C195" i="5"/>
  <c r="E195" i="5"/>
  <c r="I195" i="5"/>
  <c r="C196" i="5"/>
  <c r="E196" i="5"/>
  <c r="I196" i="5"/>
  <c r="C197" i="5"/>
  <c r="E197" i="5"/>
  <c r="I197" i="5"/>
  <c r="C198" i="5"/>
  <c r="E198" i="5"/>
  <c r="I198" i="5"/>
  <c r="C199" i="5"/>
  <c r="E199" i="5"/>
  <c r="I199" i="5"/>
  <c r="C200" i="5"/>
  <c r="E200" i="5"/>
  <c r="I200" i="5"/>
  <c r="C201" i="5"/>
  <c r="E201" i="5"/>
  <c r="I201" i="5"/>
  <c r="C202" i="5"/>
  <c r="E202" i="5"/>
  <c r="I202" i="5"/>
  <c r="C203" i="5"/>
  <c r="E203" i="5"/>
  <c r="I203" i="5"/>
  <c r="C204" i="5"/>
  <c r="E204" i="5"/>
  <c r="I204" i="5"/>
  <c r="C205" i="5"/>
  <c r="E205" i="5"/>
  <c r="I205" i="5"/>
  <c r="C206" i="5"/>
  <c r="E206" i="5"/>
  <c r="I206" i="5"/>
  <c r="C207" i="5"/>
  <c r="E207" i="5"/>
  <c r="I207" i="5"/>
  <c r="C208" i="5"/>
  <c r="E208" i="5"/>
  <c r="I208" i="5"/>
  <c r="C209" i="5"/>
  <c r="E209" i="5"/>
  <c r="I209" i="5"/>
  <c r="C210" i="5"/>
  <c r="E210" i="5"/>
  <c r="I210" i="5"/>
  <c r="C211" i="5"/>
  <c r="E211" i="5"/>
  <c r="I211" i="5"/>
  <c r="C212" i="5"/>
  <c r="E212" i="5"/>
  <c r="I212" i="5"/>
  <c r="C213" i="5"/>
  <c r="E213" i="5"/>
  <c r="I213" i="5"/>
  <c r="C214" i="5"/>
  <c r="E214" i="5"/>
  <c r="I214" i="5"/>
  <c r="C215" i="5"/>
  <c r="E215" i="5"/>
  <c r="I215" i="5"/>
  <c r="C216" i="5"/>
  <c r="E216" i="5"/>
  <c r="I216" i="5"/>
  <c r="C217" i="5"/>
  <c r="E217" i="5"/>
  <c r="I217" i="5"/>
  <c r="C218" i="5"/>
  <c r="E218" i="5"/>
  <c r="I218" i="5"/>
  <c r="C219" i="5"/>
  <c r="E219" i="5"/>
  <c r="I219" i="5"/>
  <c r="C220" i="5"/>
  <c r="E220" i="5"/>
  <c r="I220" i="5"/>
  <c r="C221" i="5"/>
  <c r="E221" i="5"/>
  <c r="I221" i="5"/>
  <c r="C222" i="5"/>
  <c r="E222" i="5"/>
  <c r="I222" i="5"/>
  <c r="C223" i="5"/>
  <c r="E223" i="5"/>
  <c r="I223" i="5"/>
  <c r="C224" i="5"/>
  <c r="E224" i="5"/>
  <c r="I224" i="5"/>
  <c r="C225" i="5"/>
  <c r="E225" i="5"/>
  <c r="I225" i="5"/>
  <c r="C226" i="5"/>
  <c r="E226" i="5"/>
  <c r="I226" i="5"/>
  <c r="C227" i="5"/>
  <c r="E227" i="5"/>
  <c r="I227" i="5"/>
  <c r="C228" i="5"/>
  <c r="E228" i="5"/>
  <c r="I228" i="5"/>
  <c r="C229" i="5"/>
  <c r="E229" i="5"/>
  <c r="I229" i="5"/>
  <c r="C230" i="5"/>
  <c r="E230" i="5"/>
  <c r="I230" i="5"/>
  <c r="C231" i="5"/>
  <c r="E231" i="5"/>
  <c r="I231" i="5"/>
  <c r="C232" i="5"/>
  <c r="E232" i="5"/>
  <c r="I232" i="5"/>
  <c r="C233" i="5"/>
  <c r="E233" i="5"/>
  <c r="I233" i="5"/>
  <c r="C234" i="5"/>
  <c r="E234" i="5"/>
  <c r="I234" i="5"/>
  <c r="C235" i="5"/>
  <c r="E235" i="5"/>
  <c r="I235" i="5"/>
  <c r="C236" i="5"/>
  <c r="E236" i="5"/>
  <c r="I236" i="5"/>
  <c r="C237" i="5"/>
  <c r="E237" i="5"/>
  <c r="I237" i="5"/>
  <c r="C238" i="5"/>
  <c r="E238" i="5"/>
  <c r="I238" i="5"/>
  <c r="C239" i="5"/>
  <c r="E239" i="5"/>
  <c r="I239" i="5"/>
  <c r="C240" i="5"/>
  <c r="E240" i="5"/>
  <c r="I240" i="5"/>
  <c r="C241" i="5"/>
  <c r="E241" i="5"/>
  <c r="I241" i="5"/>
  <c r="C242" i="5"/>
  <c r="E242" i="5"/>
  <c r="I242" i="5"/>
  <c r="C243" i="5"/>
  <c r="E243" i="5"/>
  <c r="I243" i="5"/>
  <c r="C244" i="5"/>
  <c r="E244" i="5"/>
  <c r="I244" i="5"/>
  <c r="C245" i="5"/>
  <c r="E245" i="5"/>
  <c r="I245" i="5"/>
  <c r="C246" i="5"/>
  <c r="E246" i="5"/>
  <c r="I246" i="5"/>
  <c r="C247" i="5"/>
  <c r="E247" i="5"/>
  <c r="I247" i="5"/>
  <c r="C248" i="5"/>
  <c r="E248" i="5"/>
  <c r="I248" i="5"/>
  <c r="C249" i="5"/>
  <c r="E249" i="5"/>
  <c r="I249" i="5"/>
  <c r="C250" i="5"/>
  <c r="E250" i="5"/>
  <c r="I250" i="5"/>
  <c r="C251" i="5"/>
  <c r="E251" i="5"/>
  <c r="I251" i="5"/>
  <c r="C252" i="5"/>
  <c r="E252" i="5"/>
  <c r="I252" i="5"/>
  <c r="C253" i="5"/>
  <c r="E253" i="5"/>
  <c r="I253" i="5"/>
  <c r="C254" i="5"/>
  <c r="E254" i="5"/>
  <c r="I254" i="5"/>
  <c r="C255" i="5"/>
  <c r="E255" i="5"/>
  <c r="I255" i="5"/>
  <c r="C256" i="5"/>
  <c r="E256" i="5"/>
  <c r="I256" i="5"/>
  <c r="C257" i="5"/>
  <c r="E257" i="5"/>
  <c r="I257" i="5"/>
  <c r="C258" i="5"/>
  <c r="E258" i="5"/>
  <c r="I258" i="5"/>
  <c r="C259" i="5"/>
  <c r="E259" i="5"/>
  <c r="I259" i="5"/>
  <c r="C260" i="5"/>
  <c r="E260" i="5"/>
  <c r="I260" i="5"/>
  <c r="C261" i="5"/>
  <c r="E261" i="5"/>
  <c r="I261" i="5"/>
  <c r="C262" i="5"/>
  <c r="E262" i="5"/>
  <c r="I262" i="5"/>
  <c r="C263" i="5"/>
  <c r="E263" i="5"/>
  <c r="I263" i="5"/>
  <c r="C264" i="5"/>
  <c r="E264" i="5"/>
  <c r="I264" i="5"/>
  <c r="C265" i="5"/>
  <c r="E265" i="5"/>
  <c r="I265" i="5"/>
  <c r="C266" i="5"/>
  <c r="E266" i="5"/>
  <c r="I266" i="5"/>
  <c r="C267" i="5"/>
  <c r="E267" i="5"/>
  <c r="I267" i="5"/>
  <c r="C268" i="5"/>
  <c r="E268" i="5"/>
  <c r="I268" i="5"/>
  <c r="C269" i="5"/>
  <c r="E269" i="5"/>
  <c r="I269" i="5"/>
  <c r="C270" i="5"/>
  <c r="E270" i="5"/>
  <c r="I270" i="5"/>
  <c r="C271" i="5"/>
  <c r="E271" i="5"/>
  <c r="I271" i="5"/>
  <c r="C272" i="5"/>
  <c r="E272" i="5"/>
  <c r="I272" i="5"/>
  <c r="C273" i="5"/>
  <c r="E273" i="5"/>
  <c r="I273" i="5"/>
  <c r="C274" i="5"/>
  <c r="E274" i="5"/>
  <c r="I274" i="5"/>
  <c r="C275" i="5"/>
  <c r="E275" i="5"/>
  <c r="I275" i="5"/>
  <c r="C276" i="5"/>
  <c r="E276" i="5"/>
  <c r="I276" i="5"/>
  <c r="C277" i="5"/>
  <c r="E277" i="5"/>
  <c r="I277" i="5"/>
  <c r="C278" i="5"/>
  <c r="E278" i="5"/>
  <c r="I278" i="5"/>
  <c r="C279" i="5"/>
  <c r="E279" i="5"/>
  <c r="I279" i="5"/>
  <c r="C280" i="5"/>
  <c r="E280" i="5"/>
  <c r="I280" i="5"/>
  <c r="C281" i="5"/>
  <c r="E281" i="5"/>
  <c r="I281" i="5"/>
  <c r="C282" i="5"/>
  <c r="E282" i="5"/>
  <c r="I282" i="5"/>
  <c r="C283" i="5"/>
  <c r="E283" i="5"/>
  <c r="I283" i="5"/>
  <c r="C284" i="5"/>
  <c r="E284" i="5"/>
  <c r="I284" i="5"/>
  <c r="C285" i="5"/>
  <c r="E285" i="5"/>
  <c r="I285" i="5"/>
  <c r="C286" i="5"/>
  <c r="E286" i="5"/>
  <c r="I286" i="5"/>
  <c r="C287" i="5"/>
  <c r="E287" i="5"/>
  <c r="I287" i="5"/>
  <c r="C288" i="5"/>
  <c r="E288" i="5"/>
  <c r="I288" i="5"/>
  <c r="C289" i="5"/>
  <c r="E289" i="5"/>
  <c r="I289" i="5"/>
  <c r="C290" i="5"/>
  <c r="E290" i="5"/>
  <c r="I290" i="5"/>
  <c r="C291" i="5"/>
  <c r="E291" i="5"/>
  <c r="I291" i="5"/>
  <c r="C292" i="5"/>
  <c r="E292" i="5"/>
  <c r="I292" i="5"/>
  <c r="C293" i="5"/>
  <c r="E293" i="5"/>
  <c r="I293" i="5"/>
  <c r="C294" i="5"/>
  <c r="E294" i="5"/>
  <c r="I294" i="5"/>
  <c r="C295" i="5"/>
  <c r="E295" i="5"/>
  <c r="I295" i="5"/>
  <c r="C296" i="5"/>
  <c r="E296" i="5"/>
  <c r="I296" i="5"/>
  <c r="C297" i="5"/>
  <c r="E297" i="5"/>
  <c r="I297" i="5"/>
  <c r="C298" i="5"/>
  <c r="E298" i="5"/>
  <c r="I298" i="5"/>
  <c r="C299" i="5"/>
  <c r="E299" i="5"/>
  <c r="I299" i="5"/>
  <c r="C300" i="5"/>
  <c r="E300" i="5"/>
  <c r="I300" i="5"/>
  <c r="C301" i="5"/>
  <c r="E301" i="5"/>
  <c r="I301" i="5"/>
  <c r="C302" i="5"/>
  <c r="E302" i="5"/>
  <c r="I302" i="5"/>
  <c r="C303" i="5"/>
  <c r="E303" i="5"/>
  <c r="I303" i="5"/>
  <c r="C304" i="5"/>
  <c r="E304" i="5"/>
  <c r="I304" i="5"/>
  <c r="C305" i="5"/>
  <c r="E305" i="5"/>
  <c r="I305" i="5"/>
  <c r="C306" i="5"/>
  <c r="E306" i="5"/>
  <c r="I306" i="5"/>
  <c r="C307" i="5"/>
  <c r="E307" i="5"/>
  <c r="I307" i="5"/>
  <c r="C308" i="5"/>
  <c r="E308" i="5"/>
  <c r="I308" i="5"/>
  <c r="C309" i="5"/>
  <c r="E309" i="5"/>
  <c r="I309" i="5"/>
  <c r="C310" i="5"/>
  <c r="E310" i="5"/>
  <c r="I310" i="5"/>
  <c r="C311" i="5"/>
  <c r="E311" i="5"/>
  <c r="I311" i="5"/>
  <c r="C312" i="5"/>
  <c r="E312" i="5"/>
  <c r="I312" i="5"/>
  <c r="C313" i="5"/>
  <c r="E313" i="5"/>
  <c r="I313" i="5"/>
  <c r="C314" i="5"/>
  <c r="E314" i="5"/>
  <c r="I314" i="5"/>
  <c r="C315" i="5"/>
  <c r="E315" i="5"/>
  <c r="I315" i="5"/>
  <c r="C316" i="5"/>
  <c r="E316" i="5"/>
  <c r="I316" i="5"/>
  <c r="C317" i="5"/>
  <c r="E317" i="5"/>
  <c r="I317" i="5"/>
  <c r="C318" i="5"/>
  <c r="E318" i="5"/>
  <c r="I318" i="5"/>
  <c r="C319" i="5"/>
  <c r="E319" i="5"/>
  <c r="I319" i="5"/>
  <c r="C320" i="5"/>
  <c r="E320" i="5"/>
  <c r="I320" i="5"/>
  <c r="C321" i="5"/>
  <c r="E321" i="5"/>
  <c r="I321" i="5"/>
  <c r="C322" i="5"/>
  <c r="E322" i="5"/>
  <c r="I322" i="5"/>
  <c r="C323" i="5"/>
  <c r="E323" i="5"/>
  <c r="I323" i="5"/>
  <c r="C324" i="5"/>
  <c r="E324" i="5"/>
  <c r="I324" i="5"/>
  <c r="C325" i="5"/>
  <c r="E325" i="5"/>
  <c r="I325" i="5"/>
  <c r="C326" i="5"/>
  <c r="E326" i="5"/>
  <c r="I326" i="5"/>
  <c r="C327" i="5"/>
  <c r="E327" i="5"/>
  <c r="I327" i="5"/>
  <c r="C328" i="5"/>
  <c r="E328" i="5"/>
  <c r="I328" i="5"/>
  <c r="C329" i="5"/>
  <c r="E329" i="5"/>
  <c r="I329" i="5"/>
  <c r="C330" i="5"/>
  <c r="E330" i="5"/>
  <c r="I330" i="5"/>
  <c r="C331" i="5"/>
  <c r="E331" i="5"/>
  <c r="I331" i="5"/>
  <c r="C332" i="5"/>
  <c r="E332" i="5"/>
  <c r="I332" i="5"/>
  <c r="C333" i="5"/>
  <c r="E333" i="5"/>
  <c r="I333" i="5"/>
  <c r="C334" i="5"/>
  <c r="E334" i="5"/>
  <c r="I334" i="5"/>
  <c r="C335" i="5"/>
  <c r="E335" i="5"/>
  <c r="I335" i="5"/>
  <c r="C336" i="5"/>
  <c r="E336" i="5"/>
  <c r="I336" i="5"/>
  <c r="C337" i="5"/>
  <c r="E337" i="5"/>
  <c r="I337" i="5"/>
  <c r="C338" i="5"/>
  <c r="E338" i="5"/>
  <c r="I338" i="5"/>
  <c r="C339" i="5"/>
  <c r="E339" i="5"/>
  <c r="I339" i="5"/>
  <c r="C340" i="5"/>
  <c r="E340" i="5"/>
  <c r="I340" i="5"/>
  <c r="C341" i="5"/>
  <c r="E341" i="5"/>
  <c r="I341" i="5"/>
  <c r="C342" i="5"/>
  <c r="E342" i="5"/>
  <c r="I342" i="5"/>
  <c r="C343" i="5"/>
  <c r="E343" i="5"/>
  <c r="I343" i="5"/>
  <c r="C344" i="5"/>
  <c r="E344" i="5"/>
  <c r="I344" i="5"/>
  <c r="C345" i="5"/>
  <c r="E345" i="5"/>
  <c r="I345" i="5"/>
  <c r="C346" i="5"/>
  <c r="E346" i="5"/>
  <c r="I346" i="5"/>
  <c r="C347" i="5"/>
  <c r="E347" i="5"/>
  <c r="I347" i="5"/>
  <c r="C348" i="5"/>
  <c r="E348" i="5"/>
  <c r="I348" i="5"/>
  <c r="C349" i="5"/>
  <c r="E349" i="5"/>
  <c r="I349" i="5"/>
  <c r="C350" i="5"/>
  <c r="E350" i="5"/>
  <c r="I350" i="5"/>
  <c r="C351" i="5"/>
  <c r="E351" i="5"/>
  <c r="I351" i="5"/>
  <c r="C352" i="5"/>
  <c r="E352" i="5"/>
  <c r="I352" i="5"/>
  <c r="C353" i="5"/>
  <c r="E353" i="5"/>
  <c r="I353" i="5"/>
  <c r="C354" i="5"/>
  <c r="E354" i="5"/>
  <c r="I354" i="5"/>
  <c r="C355" i="5"/>
  <c r="E355" i="5"/>
  <c r="I355" i="5"/>
  <c r="C356" i="5"/>
  <c r="E356" i="5"/>
  <c r="I356" i="5"/>
  <c r="C357" i="5"/>
  <c r="E357" i="5"/>
  <c r="I357" i="5"/>
  <c r="C358" i="5"/>
  <c r="E358" i="5"/>
  <c r="I358" i="5"/>
  <c r="C359" i="5"/>
  <c r="E359" i="5"/>
  <c r="I359" i="5"/>
  <c r="C360" i="5"/>
  <c r="E360" i="5"/>
  <c r="I360" i="5"/>
  <c r="C361" i="5"/>
  <c r="E361" i="5"/>
  <c r="I361" i="5"/>
  <c r="C362" i="5"/>
  <c r="E362" i="5"/>
  <c r="I362" i="5"/>
  <c r="C363" i="5"/>
  <c r="E363" i="5"/>
  <c r="I363" i="5"/>
  <c r="C364" i="5"/>
  <c r="E364" i="5"/>
  <c r="I364" i="5"/>
  <c r="C365" i="5"/>
  <c r="E365" i="5"/>
  <c r="I365" i="5"/>
  <c r="C366" i="5"/>
  <c r="E366" i="5"/>
  <c r="I366" i="5"/>
  <c r="C367" i="5"/>
  <c r="E367" i="5"/>
  <c r="I367" i="5"/>
  <c r="C368" i="5"/>
  <c r="E368" i="5"/>
  <c r="I368" i="5"/>
  <c r="C369" i="5"/>
  <c r="E369" i="5"/>
  <c r="I369" i="5"/>
  <c r="C370" i="5"/>
  <c r="E370" i="5"/>
  <c r="I370" i="5"/>
  <c r="C371" i="5"/>
  <c r="E371" i="5"/>
  <c r="I371" i="5"/>
  <c r="C372" i="5"/>
  <c r="E372" i="5"/>
  <c r="I372" i="5"/>
  <c r="C373" i="5"/>
  <c r="E373" i="5"/>
  <c r="I373" i="5"/>
  <c r="C374" i="5"/>
  <c r="E374" i="5"/>
  <c r="I374" i="5"/>
  <c r="C375" i="5"/>
  <c r="E375" i="5"/>
  <c r="I375" i="5"/>
  <c r="C376" i="5"/>
  <c r="E376" i="5"/>
  <c r="I376" i="5"/>
  <c r="C377" i="5"/>
  <c r="E377" i="5"/>
  <c r="I377" i="5"/>
  <c r="C378" i="5"/>
  <c r="E378" i="5"/>
  <c r="I378" i="5"/>
  <c r="C379" i="5"/>
  <c r="E379" i="5"/>
  <c r="I379" i="5"/>
  <c r="C380" i="5"/>
  <c r="E380" i="5"/>
  <c r="I380" i="5"/>
  <c r="B6" i="4"/>
  <c r="C6" i="4"/>
  <c r="J6" i="4"/>
  <c r="B7" i="4"/>
  <c r="C7" i="4"/>
  <c r="J7" i="4"/>
  <c r="B8" i="4"/>
  <c r="C8" i="4"/>
  <c r="J8" i="4"/>
  <c r="B9" i="4"/>
  <c r="C9" i="4"/>
  <c r="J9" i="4"/>
  <c r="B10" i="4"/>
  <c r="C10" i="4"/>
  <c r="J10" i="4"/>
  <c r="B11" i="4"/>
  <c r="C11" i="4"/>
  <c r="J11" i="4"/>
  <c r="B12" i="4"/>
  <c r="C12" i="4"/>
  <c r="J12" i="4"/>
  <c r="B13" i="4"/>
  <c r="C13" i="4"/>
  <c r="J13" i="4"/>
  <c r="B14" i="4"/>
  <c r="C14" i="4"/>
  <c r="J14" i="4"/>
  <c r="B15" i="4"/>
  <c r="C15" i="4"/>
  <c r="J15" i="4"/>
  <c r="B16" i="4"/>
  <c r="C16" i="4"/>
  <c r="J16" i="4"/>
  <c r="B17" i="4"/>
  <c r="C17" i="4"/>
  <c r="J17" i="4"/>
  <c r="B18" i="4"/>
  <c r="C18" i="4"/>
  <c r="J18" i="4"/>
  <c r="B19" i="4"/>
  <c r="C19" i="4"/>
  <c r="J19" i="4"/>
  <c r="B20" i="4"/>
  <c r="C20" i="4"/>
  <c r="J20" i="4"/>
  <c r="B21" i="4"/>
  <c r="C21" i="4"/>
  <c r="J21" i="4"/>
  <c r="B22" i="4"/>
  <c r="C22" i="4"/>
  <c r="J22" i="4"/>
  <c r="B23" i="4"/>
  <c r="C23" i="4"/>
  <c r="J23" i="4"/>
  <c r="B24" i="4"/>
  <c r="C24" i="4"/>
  <c r="J24" i="4"/>
  <c r="B25" i="4"/>
  <c r="C25" i="4"/>
  <c r="J25" i="4"/>
  <c r="B26" i="4"/>
  <c r="C26" i="4"/>
  <c r="J26" i="4"/>
  <c r="B27" i="4"/>
  <c r="C27" i="4"/>
  <c r="J27" i="4"/>
  <c r="B28" i="4"/>
  <c r="C28" i="4"/>
  <c r="J28" i="4"/>
  <c r="B29" i="4"/>
  <c r="C29" i="4"/>
  <c r="J29" i="4"/>
  <c r="B30" i="4"/>
  <c r="C30" i="4"/>
  <c r="J30" i="4"/>
  <c r="B31" i="4"/>
  <c r="C31" i="4"/>
  <c r="J31" i="4"/>
  <c r="B32" i="4"/>
  <c r="C32" i="4"/>
  <c r="J32" i="4"/>
  <c r="B33" i="4"/>
  <c r="C33" i="4"/>
  <c r="J33" i="4"/>
  <c r="B34" i="4"/>
  <c r="C34" i="4"/>
  <c r="J34" i="4"/>
  <c r="B35" i="4"/>
  <c r="C35" i="4"/>
  <c r="J35" i="4"/>
  <c r="B36" i="4"/>
  <c r="C36" i="4"/>
  <c r="J36" i="4"/>
  <c r="B37" i="4"/>
  <c r="C37" i="4"/>
  <c r="J37" i="4"/>
  <c r="B38" i="4"/>
  <c r="C38" i="4"/>
  <c r="J38" i="4"/>
  <c r="B39" i="4"/>
  <c r="C39" i="4"/>
  <c r="J39" i="4"/>
  <c r="B40" i="4"/>
  <c r="C40" i="4"/>
  <c r="J40" i="4"/>
  <c r="B41" i="4"/>
  <c r="C41" i="4"/>
  <c r="J41" i="4"/>
  <c r="B42" i="4"/>
  <c r="C42" i="4"/>
  <c r="J42" i="4"/>
  <c r="B43" i="4"/>
  <c r="C43" i="4"/>
  <c r="J43" i="4"/>
  <c r="B44" i="4"/>
  <c r="C44" i="4"/>
  <c r="J44" i="4"/>
  <c r="B45" i="4"/>
  <c r="C45" i="4"/>
  <c r="J45" i="4"/>
  <c r="B46" i="4"/>
  <c r="C46" i="4"/>
  <c r="J46" i="4"/>
  <c r="B47" i="4"/>
  <c r="C47" i="4"/>
  <c r="J47" i="4"/>
  <c r="B48" i="4"/>
  <c r="C48" i="4"/>
  <c r="J48" i="4"/>
  <c r="B49" i="4"/>
  <c r="C49" i="4"/>
  <c r="J49" i="4"/>
  <c r="B50" i="4"/>
  <c r="C50" i="4"/>
  <c r="J50" i="4"/>
  <c r="B51" i="4"/>
  <c r="C51" i="4"/>
  <c r="J51" i="4"/>
  <c r="B52" i="4"/>
  <c r="C52" i="4"/>
  <c r="J52" i="4"/>
  <c r="B53" i="4"/>
  <c r="C53" i="4"/>
  <c r="J53" i="4"/>
  <c r="B54" i="4"/>
  <c r="C54" i="4"/>
  <c r="J54" i="4"/>
  <c r="B55" i="4"/>
  <c r="C55" i="4"/>
  <c r="J55" i="4"/>
  <c r="B56" i="4"/>
  <c r="C56" i="4"/>
  <c r="J56" i="4"/>
  <c r="B57" i="4"/>
  <c r="C57" i="4"/>
  <c r="J57" i="4"/>
  <c r="B58" i="4"/>
  <c r="C58" i="4"/>
  <c r="J58" i="4"/>
  <c r="B59" i="4"/>
  <c r="C59" i="4"/>
  <c r="J59" i="4"/>
  <c r="B60" i="4"/>
  <c r="C60" i="4"/>
  <c r="J60" i="4"/>
  <c r="B61" i="4"/>
  <c r="C61" i="4"/>
  <c r="J61" i="4"/>
  <c r="B62" i="4"/>
  <c r="C62" i="4"/>
  <c r="J62" i="4"/>
  <c r="B63" i="4"/>
  <c r="C63" i="4"/>
  <c r="J63" i="4"/>
  <c r="B64" i="4"/>
  <c r="C64" i="4"/>
  <c r="J64" i="4"/>
  <c r="B65" i="4"/>
  <c r="C65" i="4"/>
  <c r="J65" i="4"/>
  <c r="B66" i="4"/>
  <c r="C66" i="4"/>
  <c r="J66" i="4"/>
  <c r="B67" i="4"/>
  <c r="C67" i="4"/>
  <c r="J67" i="4"/>
  <c r="B68" i="4"/>
  <c r="C68" i="4"/>
  <c r="J68" i="4"/>
  <c r="B69" i="4"/>
  <c r="C69" i="4"/>
  <c r="J69" i="4"/>
  <c r="B70" i="4"/>
  <c r="C70" i="4"/>
  <c r="J70" i="4"/>
  <c r="B71" i="4"/>
  <c r="C71" i="4"/>
  <c r="J71" i="4"/>
  <c r="B72" i="4"/>
  <c r="C72" i="4"/>
  <c r="J72" i="4"/>
  <c r="B73" i="4"/>
  <c r="C73" i="4"/>
  <c r="J73" i="4"/>
  <c r="B74" i="4"/>
  <c r="C74" i="4"/>
  <c r="J74" i="4"/>
  <c r="B75" i="4"/>
  <c r="C75" i="4"/>
  <c r="J75" i="4"/>
  <c r="B76" i="4"/>
  <c r="C76" i="4"/>
  <c r="J76" i="4"/>
  <c r="B77" i="4"/>
  <c r="C77" i="4"/>
  <c r="J77" i="4"/>
  <c r="B78" i="4"/>
  <c r="C78" i="4"/>
  <c r="J78" i="4"/>
  <c r="B79" i="4"/>
  <c r="C79" i="4"/>
  <c r="J79" i="4"/>
  <c r="B80" i="4"/>
  <c r="C80" i="4"/>
  <c r="J80" i="4"/>
  <c r="B81" i="4"/>
  <c r="C81" i="4"/>
  <c r="J81" i="4"/>
  <c r="B82" i="4"/>
  <c r="C82" i="4"/>
  <c r="J82" i="4"/>
  <c r="B83" i="4"/>
  <c r="C83" i="4"/>
  <c r="J83" i="4"/>
  <c r="B84" i="4"/>
  <c r="C84" i="4"/>
  <c r="J84" i="4"/>
  <c r="B85" i="4"/>
  <c r="C85" i="4"/>
  <c r="J85" i="4"/>
  <c r="B86" i="4"/>
  <c r="C86" i="4"/>
  <c r="J86" i="4"/>
  <c r="B87" i="4"/>
  <c r="C87" i="4"/>
  <c r="J87" i="4"/>
  <c r="B88" i="4"/>
  <c r="C88" i="4"/>
  <c r="J88" i="4"/>
  <c r="B89" i="4"/>
  <c r="C89" i="4"/>
  <c r="J89" i="4"/>
  <c r="B90" i="4"/>
  <c r="C90" i="4"/>
  <c r="J90" i="4"/>
  <c r="B91" i="4"/>
  <c r="C91" i="4"/>
  <c r="J91" i="4"/>
  <c r="B92" i="4"/>
  <c r="C92" i="4"/>
  <c r="J92" i="4"/>
  <c r="B93" i="4"/>
  <c r="C93" i="4"/>
  <c r="J93" i="4"/>
  <c r="B94" i="4"/>
  <c r="C94" i="4"/>
  <c r="J94" i="4"/>
  <c r="B95" i="4"/>
  <c r="C95" i="4"/>
  <c r="J95" i="4"/>
  <c r="B96" i="4"/>
  <c r="C96" i="4"/>
  <c r="J96" i="4"/>
  <c r="B97" i="4"/>
  <c r="C97" i="4"/>
  <c r="J97" i="4"/>
  <c r="B98" i="4"/>
  <c r="C98" i="4"/>
  <c r="J98" i="4"/>
  <c r="B99" i="4"/>
  <c r="C99" i="4"/>
  <c r="J99" i="4"/>
  <c r="B100" i="4"/>
  <c r="C100" i="4"/>
  <c r="J100" i="4"/>
  <c r="B101" i="4"/>
  <c r="C101" i="4"/>
  <c r="J101" i="4"/>
  <c r="B102" i="4"/>
  <c r="C102" i="4"/>
  <c r="J102" i="4"/>
  <c r="B103" i="4"/>
  <c r="C103" i="4"/>
  <c r="J103" i="4"/>
  <c r="B104" i="4"/>
  <c r="C104" i="4"/>
  <c r="J104" i="4"/>
  <c r="B105" i="4"/>
  <c r="C105" i="4"/>
  <c r="J105" i="4"/>
  <c r="B106" i="4"/>
  <c r="C106" i="4"/>
  <c r="J106" i="4"/>
  <c r="B107" i="4"/>
  <c r="C107" i="4"/>
  <c r="J107" i="4"/>
  <c r="B108" i="4"/>
  <c r="C108" i="4"/>
  <c r="J108" i="4"/>
  <c r="B109" i="4"/>
  <c r="C109" i="4"/>
  <c r="J109" i="4"/>
  <c r="B110" i="4"/>
  <c r="C110" i="4"/>
  <c r="J110" i="4"/>
  <c r="B111" i="4"/>
  <c r="C111" i="4"/>
  <c r="J111" i="4"/>
  <c r="B112" i="4"/>
  <c r="C112" i="4"/>
  <c r="J112" i="4"/>
  <c r="B113" i="4"/>
  <c r="C113" i="4"/>
  <c r="J113" i="4"/>
  <c r="B114" i="4"/>
  <c r="C114" i="4"/>
  <c r="J114" i="4"/>
  <c r="B115" i="4"/>
  <c r="C115" i="4"/>
  <c r="J115" i="4"/>
  <c r="B116" i="4"/>
  <c r="C116" i="4"/>
  <c r="J116" i="4"/>
  <c r="B117" i="4"/>
  <c r="C117" i="4"/>
  <c r="J117" i="4"/>
  <c r="B118" i="4"/>
  <c r="C118" i="4"/>
  <c r="J118" i="4"/>
  <c r="B119" i="4"/>
  <c r="C119" i="4"/>
  <c r="J119" i="4"/>
  <c r="B120" i="4"/>
  <c r="C120" i="4"/>
  <c r="J120" i="4"/>
  <c r="B121" i="4"/>
  <c r="C121" i="4"/>
  <c r="J121" i="4"/>
  <c r="B122" i="4"/>
  <c r="C122" i="4"/>
  <c r="J122" i="4"/>
  <c r="B123" i="4"/>
  <c r="C123" i="4"/>
  <c r="J123" i="4"/>
  <c r="B124" i="4"/>
  <c r="C124" i="4"/>
  <c r="J124" i="4"/>
  <c r="B125" i="4"/>
  <c r="C125" i="4"/>
  <c r="J125" i="4"/>
  <c r="B126" i="4"/>
  <c r="C126" i="4"/>
  <c r="J126" i="4"/>
  <c r="B127" i="4"/>
  <c r="C127" i="4"/>
  <c r="J127" i="4"/>
  <c r="B128" i="4"/>
  <c r="C128" i="4"/>
  <c r="J128" i="4"/>
  <c r="B129" i="4"/>
  <c r="C129" i="4"/>
  <c r="J129" i="4"/>
  <c r="B130" i="4"/>
  <c r="C130" i="4"/>
  <c r="J130" i="4"/>
  <c r="B131" i="4"/>
  <c r="C131" i="4"/>
  <c r="J131" i="4"/>
  <c r="B132" i="4"/>
  <c r="C132" i="4"/>
  <c r="J132" i="4"/>
  <c r="B133" i="4"/>
  <c r="C133" i="4"/>
  <c r="J133" i="4"/>
  <c r="B134" i="4"/>
  <c r="C134" i="4"/>
  <c r="J134" i="4"/>
  <c r="B135" i="4"/>
  <c r="C135" i="4"/>
  <c r="J135" i="4"/>
  <c r="B136" i="4"/>
  <c r="C136" i="4"/>
  <c r="J136" i="4"/>
  <c r="B137" i="4"/>
  <c r="C137" i="4"/>
  <c r="J137" i="4"/>
  <c r="B138" i="4"/>
  <c r="C138" i="4"/>
  <c r="J138" i="4"/>
  <c r="B139" i="4"/>
  <c r="C139" i="4"/>
  <c r="J139" i="4"/>
  <c r="B140" i="4"/>
  <c r="C140" i="4"/>
  <c r="J140" i="4"/>
  <c r="B141" i="4"/>
  <c r="C141" i="4"/>
  <c r="J141" i="4"/>
  <c r="B142" i="4"/>
  <c r="C142" i="4"/>
  <c r="J142" i="4"/>
  <c r="B143" i="4"/>
  <c r="C143" i="4"/>
  <c r="J143" i="4"/>
  <c r="B144" i="4"/>
  <c r="C144" i="4"/>
  <c r="J144" i="4"/>
  <c r="B145" i="4"/>
  <c r="C145" i="4"/>
  <c r="J145" i="4"/>
  <c r="B146" i="4"/>
  <c r="C146" i="4"/>
  <c r="J146" i="4"/>
  <c r="B147" i="4"/>
  <c r="C147" i="4"/>
  <c r="J147" i="4"/>
  <c r="B148" i="4"/>
  <c r="C148" i="4"/>
  <c r="J148" i="4"/>
  <c r="B149" i="4"/>
  <c r="C149" i="4"/>
  <c r="J149" i="4"/>
  <c r="B150" i="4"/>
  <c r="C150" i="4"/>
  <c r="J150" i="4"/>
  <c r="B151" i="4"/>
  <c r="C151" i="4"/>
  <c r="J151" i="4"/>
  <c r="B152" i="4"/>
  <c r="C152" i="4"/>
  <c r="J152" i="4"/>
  <c r="B153" i="4"/>
  <c r="C153" i="4"/>
  <c r="J153" i="4"/>
  <c r="B154" i="4"/>
  <c r="C154" i="4"/>
  <c r="J154" i="4"/>
  <c r="B155" i="4"/>
  <c r="C155" i="4"/>
  <c r="J155" i="4"/>
  <c r="B156" i="4"/>
  <c r="C156" i="4"/>
  <c r="J156" i="4"/>
  <c r="B157" i="4"/>
  <c r="C157" i="4"/>
  <c r="J157" i="4"/>
  <c r="B158" i="4"/>
  <c r="C158" i="4"/>
  <c r="J158" i="4"/>
  <c r="B159" i="4"/>
  <c r="C159" i="4"/>
  <c r="J159" i="4"/>
  <c r="B160" i="4"/>
  <c r="C160" i="4"/>
  <c r="J160" i="4"/>
  <c r="B161" i="4"/>
  <c r="C161" i="4"/>
  <c r="J161" i="4"/>
  <c r="B162" i="4"/>
  <c r="C162" i="4"/>
  <c r="J162" i="4"/>
  <c r="B163" i="4"/>
  <c r="C163" i="4"/>
  <c r="J163" i="4"/>
  <c r="B164" i="4"/>
  <c r="C164" i="4"/>
  <c r="J164" i="4"/>
  <c r="B165" i="4"/>
  <c r="C165" i="4"/>
  <c r="J165" i="4"/>
  <c r="B166" i="4"/>
  <c r="C166" i="4"/>
  <c r="J166" i="4"/>
  <c r="B167" i="4"/>
  <c r="C167" i="4"/>
  <c r="J167" i="4"/>
  <c r="B168" i="4"/>
  <c r="C168" i="4"/>
  <c r="J168" i="4"/>
  <c r="B169" i="4"/>
  <c r="C169" i="4"/>
  <c r="J169" i="4"/>
  <c r="B170" i="4"/>
  <c r="C170" i="4"/>
  <c r="J170" i="4"/>
  <c r="B171" i="4"/>
  <c r="C171" i="4"/>
  <c r="J171" i="4"/>
  <c r="B172" i="4"/>
  <c r="C172" i="4"/>
  <c r="J172" i="4"/>
  <c r="B173" i="4"/>
  <c r="C173" i="4"/>
  <c r="J173" i="4"/>
  <c r="B174" i="4"/>
  <c r="C174" i="4"/>
  <c r="J174" i="4"/>
  <c r="B175" i="4"/>
  <c r="C175" i="4"/>
  <c r="J175" i="4"/>
  <c r="B176" i="4"/>
  <c r="C176" i="4"/>
  <c r="J176" i="4"/>
  <c r="B177" i="4"/>
  <c r="C177" i="4"/>
  <c r="J177" i="4"/>
  <c r="B178" i="4"/>
  <c r="C178" i="4"/>
  <c r="J178" i="4"/>
  <c r="B179" i="4"/>
  <c r="C179" i="4"/>
  <c r="J179" i="4"/>
  <c r="B180" i="4"/>
  <c r="C180" i="4"/>
  <c r="J180" i="4"/>
  <c r="B181" i="4"/>
  <c r="C181" i="4"/>
  <c r="J181" i="4"/>
  <c r="B182" i="4"/>
  <c r="C182" i="4"/>
  <c r="J182" i="4"/>
  <c r="B183" i="4"/>
  <c r="C183" i="4"/>
  <c r="J183" i="4"/>
  <c r="B184" i="4"/>
  <c r="C184" i="4"/>
  <c r="J184" i="4"/>
  <c r="B185" i="4"/>
  <c r="C185" i="4"/>
  <c r="J185" i="4"/>
  <c r="B186" i="4"/>
  <c r="C186" i="4"/>
  <c r="J186" i="4"/>
  <c r="B187" i="4"/>
  <c r="C187" i="4"/>
  <c r="J187" i="4"/>
  <c r="B188" i="4"/>
  <c r="C188" i="4"/>
  <c r="J188" i="4"/>
  <c r="B189" i="4"/>
  <c r="C189" i="4"/>
  <c r="J189" i="4"/>
  <c r="B190" i="4"/>
  <c r="C190" i="4"/>
  <c r="J190" i="4"/>
  <c r="B191" i="4"/>
  <c r="C191" i="4"/>
  <c r="J191" i="4"/>
  <c r="B192" i="4"/>
  <c r="C192" i="4"/>
  <c r="J192" i="4"/>
  <c r="B193" i="4"/>
  <c r="C193" i="4"/>
  <c r="J193" i="4"/>
  <c r="B194" i="4"/>
  <c r="C194" i="4"/>
  <c r="J194" i="4"/>
  <c r="B195" i="4"/>
  <c r="C195" i="4"/>
  <c r="J195" i="4"/>
  <c r="B196" i="4"/>
  <c r="C196" i="4"/>
  <c r="J196" i="4"/>
  <c r="B197" i="4"/>
  <c r="C197" i="4"/>
  <c r="J197" i="4"/>
  <c r="B198" i="4"/>
  <c r="C198" i="4"/>
  <c r="J198" i="4"/>
  <c r="B199" i="4"/>
  <c r="C199" i="4"/>
  <c r="J199" i="4"/>
  <c r="B200" i="4"/>
  <c r="C200" i="4"/>
  <c r="J200" i="4"/>
  <c r="B201" i="4"/>
  <c r="C201" i="4"/>
  <c r="J201" i="4"/>
  <c r="B202" i="4"/>
  <c r="C202" i="4"/>
  <c r="J202" i="4"/>
  <c r="B203" i="4"/>
  <c r="C203" i="4"/>
  <c r="J203" i="4"/>
  <c r="B204" i="4"/>
  <c r="C204" i="4"/>
  <c r="J204" i="4"/>
  <c r="B205" i="4"/>
  <c r="C205" i="4"/>
  <c r="J205" i="4"/>
  <c r="B206" i="4"/>
  <c r="C206" i="4"/>
  <c r="J206" i="4"/>
  <c r="B207" i="4"/>
  <c r="C207" i="4"/>
  <c r="J207" i="4"/>
  <c r="B208" i="4"/>
  <c r="C208" i="4"/>
  <c r="J208" i="4"/>
  <c r="B209" i="4"/>
  <c r="C209" i="4"/>
  <c r="J209" i="4"/>
  <c r="B210" i="4"/>
  <c r="C210" i="4"/>
  <c r="J210" i="4"/>
  <c r="B211" i="4"/>
  <c r="C211" i="4"/>
  <c r="J211" i="4"/>
  <c r="B212" i="4"/>
  <c r="C212" i="4"/>
  <c r="J212" i="4"/>
  <c r="B213" i="4"/>
  <c r="C213" i="4"/>
  <c r="J213" i="4"/>
  <c r="B214" i="4"/>
  <c r="C214" i="4"/>
  <c r="J214" i="4"/>
  <c r="B215" i="4"/>
  <c r="C215" i="4"/>
  <c r="J215" i="4"/>
  <c r="B216" i="4"/>
  <c r="C216" i="4"/>
  <c r="J216" i="4"/>
  <c r="B217" i="4"/>
  <c r="C217" i="4"/>
  <c r="J217" i="4"/>
  <c r="B218" i="4"/>
  <c r="C218" i="4"/>
  <c r="J218" i="4"/>
  <c r="B219" i="4"/>
  <c r="C219" i="4"/>
  <c r="J219" i="4"/>
  <c r="B220" i="4"/>
  <c r="C220" i="4"/>
  <c r="J220" i="4"/>
  <c r="B221" i="4"/>
  <c r="C221" i="4"/>
  <c r="J221" i="4"/>
  <c r="B222" i="4"/>
  <c r="C222" i="4"/>
  <c r="J222" i="4"/>
  <c r="B223" i="4"/>
  <c r="C223" i="4"/>
  <c r="J223" i="4"/>
  <c r="B224" i="4"/>
  <c r="C224" i="4"/>
  <c r="J224" i="4"/>
  <c r="B225" i="4"/>
  <c r="C225" i="4"/>
  <c r="J225" i="4"/>
  <c r="B226" i="4"/>
  <c r="C226" i="4"/>
  <c r="J226" i="4"/>
  <c r="B227" i="4"/>
  <c r="C227" i="4"/>
  <c r="J227" i="4"/>
  <c r="B228" i="4"/>
  <c r="C228" i="4"/>
  <c r="J228" i="4"/>
  <c r="B229" i="4"/>
  <c r="C229" i="4"/>
  <c r="J229" i="4"/>
  <c r="B230" i="4"/>
  <c r="C230" i="4"/>
  <c r="J230" i="4"/>
  <c r="B231" i="4"/>
  <c r="C231" i="4"/>
  <c r="J231" i="4"/>
  <c r="B232" i="4"/>
  <c r="C232" i="4"/>
  <c r="J232" i="4"/>
  <c r="B233" i="4"/>
  <c r="C233" i="4"/>
  <c r="J233" i="4"/>
  <c r="B234" i="4"/>
  <c r="C234" i="4"/>
  <c r="J234" i="4"/>
  <c r="B235" i="4"/>
  <c r="C235" i="4"/>
  <c r="J235" i="4"/>
  <c r="B236" i="4"/>
  <c r="C236" i="4"/>
  <c r="J236" i="4"/>
  <c r="B237" i="4"/>
  <c r="C237" i="4"/>
  <c r="J237" i="4"/>
  <c r="B238" i="4"/>
  <c r="C238" i="4"/>
  <c r="J238" i="4"/>
  <c r="B239" i="4"/>
  <c r="C239" i="4"/>
  <c r="J239" i="4"/>
  <c r="B240" i="4"/>
  <c r="C240" i="4"/>
  <c r="J240" i="4"/>
  <c r="B241" i="4"/>
  <c r="C241" i="4"/>
  <c r="J241" i="4"/>
  <c r="B242" i="4"/>
  <c r="C242" i="4"/>
  <c r="J242" i="4"/>
  <c r="B243" i="4"/>
  <c r="C243" i="4"/>
  <c r="J243" i="4"/>
  <c r="B244" i="4"/>
  <c r="C244" i="4"/>
  <c r="J244" i="4"/>
  <c r="B245" i="4"/>
  <c r="C245" i="4"/>
  <c r="J245" i="4"/>
  <c r="B246" i="4"/>
  <c r="C246" i="4"/>
  <c r="J246" i="4"/>
  <c r="B247" i="4"/>
  <c r="C247" i="4"/>
  <c r="J247" i="4"/>
  <c r="B248" i="4"/>
  <c r="C248" i="4"/>
  <c r="J248" i="4"/>
  <c r="B249" i="4"/>
  <c r="C249" i="4"/>
  <c r="J249" i="4"/>
  <c r="B250" i="4"/>
  <c r="C250" i="4"/>
  <c r="J250" i="4"/>
  <c r="B251" i="4"/>
  <c r="C251" i="4"/>
  <c r="J251" i="4"/>
  <c r="B252" i="4"/>
  <c r="C252" i="4"/>
  <c r="J252" i="4"/>
  <c r="B253" i="4"/>
  <c r="C253" i="4"/>
  <c r="J253" i="4"/>
  <c r="B254" i="4"/>
  <c r="C254" i="4"/>
  <c r="J254" i="4"/>
  <c r="B255" i="4"/>
  <c r="C255" i="4"/>
  <c r="J255" i="4"/>
  <c r="B256" i="4"/>
  <c r="C256" i="4"/>
  <c r="J256" i="4"/>
  <c r="B257" i="4"/>
  <c r="C257" i="4"/>
  <c r="J257" i="4"/>
  <c r="B258" i="4"/>
  <c r="C258" i="4"/>
  <c r="J258" i="4"/>
  <c r="B259" i="4"/>
  <c r="C259" i="4"/>
  <c r="J259" i="4"/>
  <c r="B260" i="4"/>
  <c r="C260" i="4"/>
  <c r="J260" i="4"/>
  <c r="B261" i="4"/>
  <c r="C261" i="4"/>
  <c r="J261" i="4"/>
  <c r="B262" i="4"/>
  <c r="C262" i="4"/>
  <c r="J262" i="4"/>
  <c r="B263" i="4"/>
  <c r="C263" i="4"/>
  <c r="J263" i="4"/>
  <c r="B264" i="4"/>
  <c r="C264" i="4"/>
  <c r="J264" i="4"/>
  <c r="B265" i="4"/>
  <c r="C265" i="4"/>
  <c r="J265" i="4"/>
  <c r="B266" i="4"/>
  <c r="C266" i="4"/>
  <c r="J266" i="4"/>
  <c r="B267" i="4"/>
  <c r="C267" i="4"/>
  <c r="J267" i="4"/>
  <c r="B268" i="4"/>
  <c r="C268" i="4"/>
  <c r="J268" i="4"/>
  <c r="B269" i="4"/>
  <c r="C269" i="4"/>
  <c r="J269" i="4"/>
  <c r="B270" i="4"/>
  <c r="C270" i="4"/>
  <c r="J270" i="4"/>
  <c r="B271" i="4"/>
  <c r="C271" i="4"/>
  <c r="J271" i="4"/>
  <c r="B272" i="4"/>
  <c r="C272" i="4"/>
  <c r="J272" i="4"/>
  <c r="B273" i="4"/>
  <c r="C273" i="4"/>
  <c r="J273" i="4"/>
  <c r="B274" i="4"/>
  <c r="C274" i="4"/>
  <c r="J274" i="4"/>
  <c r="B275" i="4"/>
  <c r="C275" i="4"/>
  <c r="J275" i="4"/>
  <c r="B276" i="4"/>
  <c r="C276" i="4"/>
  <c r="J276" i="4"/>
  <c r="B277" i="4"/>
  <c r="C277" i="4"/>
  <c r="J277" i="4"/>
  <c r="B278" i="4"/>
  <c r="C278" i="4"/>
  <c r="J278" i="4"/>
  <c r="B279" i="4"/>
  <c r="C279" i="4"/>
  <c r="J279" i="4"/>
  <c r="B280" i="4"/>
  <c r="C280" i="4"/>
  <c r="J280" i="4"/>
  <c r="B281" i="4"/>
  <c r="C281" i="4"/>
  <c r="J281" i="4"/>
  <c r="B282" i="4"/>
  <c r="C282" i="4"/>
  <c r="J282" i="4"/>
  <c r="B283" i="4"/>
  <c r="C283" i="4"/>
  <c r="J283" i="4"/>
  <c r="B284" i="4"/>
  <c r="C284" i="4"/>
  <c r="J284" i="4"/>
  <c r="B285" i="4"/>
  <c r="C285" i="4"/>
  <c r="J285" i="4"/>
  <c r="B286" i="4"/>
  <c r="C286" i="4"/>
  <c r="J286" i="4"/>
  <c r="B287" i="4"/>
  <c r="C287" i="4"/>
  <c r="J287" i="4"/>
  <c r="B288" i="4"/>
  <c r="C288" i="4"/>
  <c r="J288" i="4"/>
  <c r="B289" i="4"/>
  <c r="C289" i="4"/>
  <c r="J289" i="4"/>
  <c r="B290" i="4"/>
  <c r="C290" i="4"/>
  <c r="J290" i="4"/>
  <c r="B291" i="4"/>
  <c r="C291" i="4"/>
  <c r="J291" i="4"/>
  <c r="B292" i="4"/>
  <c r="C292" i="4"/>
  <c r="J292" i="4"/>
  <c r="B293" i="4"/>
  <c r="C293" i="4"/>
  <c r="J293" i="4"/>
  <c r="B294" i="4"/>
  <c r="C294" i="4"/>
  <c r="J294" i="4"/>
  <c r="B295" i="4"/>
  <c r="C295" i="4"/>
  <c r="J295" i="4"/>
  <c r="B296" i="4"/>
  <c r="C296" i="4"/>
  <c r="J296" i="4"/>
  <c r="B297" i="4"/>
  <c r="C297" i="4"/>
  <c r="J297" i="4"/>
  <c r="B298" i="4"/>
  <c r="C298" i="4"/>
  <c r="J298" i="4"/>
  <c r="B299" i="4"/>
  <c r="C299" i="4"/>
  <c r="J299" i="4"/>
  <c r="B300" i="4"/>
  <c r="C300" i="4"/>
  <c r="J300" i="4"/>
  <c r="B301" i="4"/>
  <c r="C301" i="4"/>
  <c r="J301" i="4"/>
  <c r="B302" i="4"/>
  <c r="C302" i="4"/>
  <c r="J302" i="4"/>
  <c r="B303" i="4"/>
  <c r="C303" i="4"/>
  <c r="J303" i="4"/>
  <c r="B304" i="4"/>
  <c r="C304" i="4"/>
  <c r="J304" i="4"/>
  <c r="B305" i="4"/>
  <c r="C305" i="4"/>
  <c r="J305" i="4"/>
  <c r="B306" i="4"/>
  <c r="C306" i="4"/>
  <c r="J306" i="4"/>
  <c r="B307" i="4"/>
  <c r="C307" i="4"/>
  <c r="J307" i="4"/>
  <c r="B308" i="4"/>
  <c r="C308" i="4"/>
  <c r="J308" i="4"/>
  <c r="B309" i="4"/>
  <c r="C309" i="4"/>
  <c r="J309" i="4"/>
  <c r="B310" i="4"/>
  <c r="C310" i="4"/>
  <c r="J310" i="4"/>
  <c r="B311" i="4"/>
  <c r="C311" i="4"/>
  <c r="J311" i="4"/>
  <c r="B312" i="4"/>
  <c r="C312" i="4"/>
  <c r="J312" i="4"/>
  <c r="B313" i="4"/>
  <c r="C313" i="4"/>
  <c r="J313" i="4"/>
  <c r="B314" i="4"/>
  <c r="C314" i="4"/>
  <c r="J314" i="4"/>
  <c r="B315" i="4"/>
  <c r="C315" i="4"/>
  <c r="J315" i="4"/>
  <c r="B316" i="4"/>
  <c r="C316" i="4"/>
  <c r="J316" i="4"/>
  <c r="B317" i="4"/>
  <c r="C317" i="4"/>
  <c r="J317" i="4"/>
  <c r="B318" i="4"/>
  <c r="C318" i="4"/>
  <c r="J318" i="4"/>
  <c r="B319" i="4"/>
  <c r="C319" i="4"/>
  <c r="J319" i="4"/>
  <c r="B320" i="4"/>
  <c r="C320" i="4"/>
  <c r="J320" i="4"/>
  <c r="B321" i="4"/>
  <c r="C321" i="4"/>
  <c r="J321" i="4"/>
  <c r="B322" i="4"/>
  <c r="C322" i="4"/>
  <c r="J322" i="4"/>
  <c r="B323" i="4"/>
  <c r="C323" i="4"/>
  <c r="J323" i="4"/>
  <c r="B324" i="4"/>
  <c r="C324" i="4"/>
  <c r="J324" i="4"/>
  <c r="B325" i="4"/>
  <c r="C325" i="4"/>
  <c r="J325" i="4"/>
  <c r="B326" i="4"/>
  <c r="C326" i="4"/>
  <c r="J326" i="4"/>
  <c r="B327" i="4"/>
  <c r="C327" i="4"/>
  <c r="J327" i="4"/>
  <c r="B328" i="4"/>
  <c r="C328" i="4"/>
  <c r="J328" i="4"/>
  <c r="B329" i="4"/>
  <c r="C329" i="4"/>
  <c r="J329" i="4"/>
  <c r="B330" i="4"/>
  <c r="C330" i="4"/>
  <c r="J330" i="4"/>
  <c r="B331" i="4"/>
  <c r="C331" i="4"/>
  <c r="J331" i="4"/>
  <c r="B332" i="4"/>
  <c r="C332" i="4"/>
  <c r="J332" i="4"/>
  <c r="B333" i="4"/>
  <c r="C333" i="4"/>
  <c r="J333" i="4"/>
  <c r="B334" i="4"/>
  <c r="C334" i="4"/>
  <c r="J334" i="4"/>
  <c r="B335" i="4"/>
  <c r="C335" i="4"/>
  <c r="J335" i="4"/>
  <c r="B336" i="4"/>
  <c r="C336" i="4"/>
  <c r="J336" i="4"/>
  <c r="B337" i="4"/>
  <c r="C337" i="4"/>
  <c r="J337" i="4"/>
  <c r="B338" i="4"/>
  <c r="C338" i="4"/>
  <c r="J338" i="4"/>
  <c r="B339" i="4"/>
  <c r="C339" i="4"/>
  <c r="J339" i="4"/>
  <c r="B340" i="4"/>
  <c r="C340" i="4"/>
  <c r="J340" i="4"/>
  <c r="B341" i="4"/>
  <c r="C341" i="4"/>
  <c r="J341" i="4"/>
  <c r="B342" i="4"/>
  <c r="C342" i="4"/>
  <c r="J342" i="4"/>
  <c r="B343" i="4"/>
  <c r="C343" i="4"/>
  <c r="J343" i="4"/>
  <c r="B344" i="4"/>
  <c r="C344" i="4"/>
  <c r="J344" i="4"/>
  <c r="B345" i="4"/>
  <c r="C345" i="4"/>
  <c r="J345" i="4"/>
  <c r="B346" i="4"/>
  <c r="C346" i="4"/>
  <c r="J346" i="4"/>
  <c r="B347" i="4"/>
  <c r="C347" i="4"/>
  <c r="J347" i="4"/>
  <c r="B348" i="4"/>
  <c r="C348" i="4"/>
  <c r="J348" i="4"/>
  <c r="B349" i="4"/>
  <c r="C349" i="4"/>
  <c r="J349" i="4"/>
  <c r="B350" i="4"/>
  <c r="C350" i="4"/>
  <c r="J350" i="4"/>
  <c r="B351" i="4"/>
  <c r="C351" i="4"/>
  <c r="J351" i="4"/>
  <c r="B352" i="4"/>
  <c r="C352" i="4"/>
  <c r="J352" i="4"/>
  <c r="B353" i="4"/>
  <c r="C353" i="4"/>
  <c r="J353" i="4"/>
  <c r="B354" i="4"/>
  <c r="C354" i="4"/>
  <c r="J354" i="4"/>
  <c r="B355" i="4"/>
  <c r="C355" i="4"/>
  <c r="J355" i="4"/>
  <c r="B356" i="4"/>
  <c r="C356" i="4"/>
  <c r="J356" i="4"/>
  <c r="B357" i="4"/>
  <c r="C357" i="4"/>
  <c r="J357" i="4"/>
  <c r="B358" i="4"/>
  <c r="C358" i="4"/>
  <c r="J358" i="4"/>
  <c r="B359" i="4"/>
  <c r="C359" i="4"/>
  <c r="J359" i="4"/>
  <c r="B360" i="4"/>
  <c r="C360" i="4"/>
  <c r="J360" i="4"/>
  <c r="B361" i="4"/>
  <c r="C361" i="4"/>
  <c r="J361" i="4"/>
  <c r="B362" i="4"/>
  <c r="C362" i="4"/>
  <c r="J362" i="4"/>
  <c r="B363" i="4"/>
  <c r="C363" i="4"/>
  <c r="J363" i="4"/>
  <c r="B364" i="4"/>
  <c r="C364" i="4"/>
  <c r="J364" i="4"/>
  <c r="B365" i="4"/>
  <c r="C365" i="4"/>
  <c r="J365" i="4"/>
  <c r="B366" i="4"/>
  <c r="C366" i="4"/>
  <c r="J366" i="4"/>
  <c r="B367" i="4"/>
  <c r="C367" i="4"/>
  <c r="J367" i="4"/>
  <c r="B368" i="4"/>
  <c r="C368" i="4"/>
  <c r="J368" i="4"/>
  <c r="B369" i="4"/>
  <c r="C369" i="4"/>
  <c r="J369" i="4"/>
  <c r="B370" i="4"/>
  <c r="C370" i="4"/>
  <c r="J370" i="4"/>
  <c r="B371" i="4"/>
  <c r="C371" i="4"/>
  <c r="J371" i="4"/>
  <c r="B372" i="4"/>
  <c r="C372" i="4"/>
  <c r="J372" i="4"/>
  <c r="B373" i="4"/>
  <c r="C373" i="4"/>
  <c r="J373" i="4"/>
  <c r="B374" i="4"/>
  <c r="C374" i="4"/>
  <c r="J374" i="4"/>
  <c r="B375" i="4"/>
  <c r="C375" i="4"/>
  <c r="J375" i="4"/>
  <c r="B376" i="4"/>
  <c r="C376" i="4"/>
  <c r="J376" i="4"/>
  <c r="B377" i="4"/>
  <c r="C377" i="4"/>
  <c r="J377" i="4"/>
  <c r="B378" i="4"/>
  <c r="C378" i="4"/>
  <c r="J378" i="4"/>
  <c r="Y6" i="2"/>
  <c r="C5" i="4"/>
  <c r="E5" i="5"/>
  <c r="I5" i="5"/>
  <c r="C5" i="5"/>
  <c r="J5" i="4"/>
  <c r="B5" i="4"/>
  <c r="BD6" i="41"/>
</calcChain>
</file>

<file path=xl/comments1.xml><?xml version="1.0" encoding="utf-8"?>
<comments xmlns="http://schemas.openxmlformats.org/spreadsheetml/2006/main">
  <authors>
    <author>Sandie Hughes</author>
    <author>porvg0</author>
    <author>Alison Tomlinson</author>
    <author>Roger Hughes</author>
  </authors>
  <commentList>
    <comment ref="A3" authorId="0" shapeId="0">
      <text>
        <r>
          <rPr>
            <b/>
            <sz val="8"/>
            <color indexed="81"/>
            <rFont val="Tahoma"/>
            <family val="2"/>
          </rPr>
          <t>Used in the import process (‘ add’ or’ amend’ record to the database).  For QLDC import use only.  Can be left blank.   Select from the drop down menu whether this is an Add, Delete or Update.</t>
        </r>
      </text>
    </comment>
    <comment ref="B3" authorId="0" shapeId="0">
      <text>
        <r>
          <rPr>
            <b/>
            <sz val="8"/>
            <color indexed="81"/>
            <rFont val="Tahoma"/>
            <family val="2"/>
          </rPr>
          <t>Enter Carriageway Surface ID if updating or deleting an existing Asset</t>
        </r>
      </text>
    </comment>
    <comment ref="D3" authorId="1" shapeId="0">
      <text>
        <r>
          <rPr>
            <b/>
            <sz val="8"/>
            <color indexed="81"/>
            <rFont val="Tahoma"/>
            <family val="2"/>
          </rPr>
          <t>Enter Carriageway Surface ID if updating or deleting an existing Asset</t>
        </r>
      </text>
    </comment>
    <comment ref="E3" authorId="0" shapeId="0">
      <text>
        <r>
          <rPr>
            <b/>
            <sz val="8"/>
            <color indexed="81"/>
            <rFont val="Tahoma"/>
            <family val="2"/>
          </rPr>
          <t>Locality / area / town
e.g. Gibbston, Luggate</t>
        </r>
      </text>
    </comment>
    <comment ref="F3" authorId="0" shapeId="0">
      <text>
        <r>
          <rPr>
            <b/>
            <sz val="8"/>
            <color indexed="81"/>
            <rFont val="Tahoma"/>
            <family val="2"/>
          </rPr>
          <t>Name development is known by</t>
        </r>
      </text>
    </comment>
    <comment ref="G3" authorId="0" shapeId="0">
      <text>
        <r>
          <rPr>
            <b/>
            <sz val="8"/>
            <color indexed="81"/>
            <rFont val="Tahoma"/>
            <family val="2"/>
          </rPr>
          <t>Resource consent number 
e.g. RM0123456</t>
        </r>
      </text>
    </comment>
    <comment ref="H3" authorId="0" shapeId="0">
      <text>
        <r>
          <rPr>
            <b/>
            <sz val="8"/>
            <color indexed="81"/>
            <rFont val="Tahoma"/>
            <family val="2"/>
          </rPr>
          <t>Survey company</t>
        </r>
      </text>
    </comment>
    <comment ref="I3" authorId="0" shapeId="0">
      <text>
        <r>
          <rPr>
            <b/>
            <sz val="8"/>
            <color indexed="81"/>
            <rFont val="Tahoma"/>
            <family val="2"/>
          </rPr>
          <t>Surveyor name</t>
        </r>
      </text>
    </comment>
    <comment ref="J3" authorId="0" shapeId="0">
      <text>
        <r>
          <rPr>
            <b/>
            <sz val="8"/>
            <color indexed="81"/>
            <rFont val="Tahoma"/>
            <family val="2"/>
          </rPr>
          <t>Date of survey</t>
        </r>
      </text>
    </comment>
    <comment ref="K3" authorId="0" shapeId="0">
      <text>
        <r>
          <rPr>
            <b/>
            <sz val="8"/>
            <color indexed="81"/>
            <rFont val="Tahoma"/>
            <family val="2"/>
          </rPr>
          <t>Ward - Either Wakatipu or Wanaka</t>
        </r>
      </text>
    </comment>
    <comment ref="L3" authorId="2" shapeId="0">
      <text>
        <r>
          <rPr>
            <b/>
            <sz val="9"/>
            <color indexed="81"/>
            <rFont val="Tahoma"/>
            <family val="2"/>
          </rPr>
          <t xml:space="preserve">If not yet vested, provide estimated date </t>
        </r>
        <r>
          <rPr>
            <sz val="9"/>
            <color indexed="81"/>
            <rFont val="Tahoma"/>
            <family val="2"/>
          </rPr>
          <t xml:space="preserve">
</t>
        </r>
      </text>
    </comment>
    <comment ref="M3" authorId="0" shapeId="0">
      <text>
        <r>
          <rPr>
            <b/>
            <sz val="8"/>
            <color indexed="81"/>
            <rFont val="Tahoma"/>
            <family val="2"/>
          </rPr>
          <t>Estimated traffic use</t>
        </r>
      </text>
    </comment>
    <comment ref="N3" authorId="0" shapeId="0">
      <text>
        <r>
          <rPr>
            <b/>
            <sz val="8"/>
            <color indexed="81"/>
            <rFont val="Tahoma"/>
            <family val="2"/>
          </rPr>
          <t>Is road urban or rural?</t>
        </r>
      </text>
    </comment>
    <comment ref="O3" authorId="0" shapeId="0">
      <text>
        <r>
          <rPr>
            <b/>
            <sz val="8"/>
            <color indexed="81"/>
            <rFont val="Tahoma"/>
            <family val="2"/>
          </rPr>
          <t>Describe the terrain.  Flat, Rolling (Trucks need low gears to climb), Mountainous(all vehicles need low gears to climb</t>
        </r>
      </text>
    </comment>
    <comment ref="P3" authorId="0" shapeId="0">
      <text>
        <r>
          <rPr>
            <b/>
            <sz val="8"/>
            <color indexed="81"/>
            <rFont val="Tahoma"/>
            <family val="2"/>
          </rPr>
          <t>Specify road lighting category as per ANS 1158 e.g. P3, P4</t>
        </r>
      </text>
    </comment>
    <comment ref="Q3" authorId="0" shapeId="0">
      <text>
        <r>
          <rPr>
            <b/>
            <sz val="8"/>
            <color indexed="81"/>
            <rFont val="Tahoma"/>
            <family val="2"/>
          </rPr>
          <t>Details of warranty, e.g. luminare -provide copy of warrenty and details.
Particularly for LED Luminaires.  Details to include, warranty end, copy of warranty and who is registered with warranty.</t>
        </r>
      </text>
    </comment>
    <comment ref="R3" authorId="2" shapeId="0">
      <text>
        <r>
          <rPr>
            <b/>
            <sz val="9"/>
            <color indexed="81"/>
            <rFont val="Tahoma"/>
            <family val="2"/>
          </rPr>
          <t xml:space="preserve">Provide details of second coat seal.  Include seal design document.  Indicate planned date of second coat, confirm if this be done by developer or through QLDC reseals programme at developer cost?  Details of bond if relevant  </t>
        </r>
      </text>
    </comment>
    <comment ref="S3" authorId="0" shapeId="0">
      <text>
        <r>
          <rPr>
            <b/>
            <sz val="8"/>
            <color indexed="81"/>
            <rFont val="Tahoma"/>
            <family val="2"/>
          </rPr>
          <t>Enter in any comments or notes</t>
        </r>
      </text>
    </comment>
    <comment ref="A4" authorId="3" shapeId="0">
      <text>
        <r>
          <rPr>
            <b/>
            <sz val="9"/>
            <color indexed="81"/>
            <rFont val="Tahoma"/>
            <family val="2"/>
          </rPr>
          <t>Used in the import process (‘ add’ or’ amend’ record to the database).  For QLDC import use only.  Can be left blank.   Select from the drop down menu whether this is an Add, Delete or Update.</t>
        </r>
      </text>
    </comment>
    <comment ref="B4" authorId="3" shapeId="0">
      <text>
        <r>
          <rPr>
            <b/>
            <sz val="9"/>
            <color indexed="81"/>
            <rFont val="Tahoma"/>
            <family val="2"/>
          </rPr>
          <t>Enter Carriageway Surface ID if updating or deleting an existing Asset</t>
        </r>
      </text>
    </comment>
    <comment ref="D4" authorId="3" shapeId="0">
      <text>
        <r>
          <rPr>
            <b/>
            <sz val="9"/>
            <color indexed="81"/>
            <rFont val="Tahoma"/>
            <family val="2"/>
          </rPr>
          <t>Enter Carriageway Surface ID if updating or deleting an existing Asset</t>
        </r>
      </text>
    </comment>
    <comment ref="E4" authorId="3" shapeId="0">
      <text>
        <r>
          <rPr>
            <b/>
            <sz val="9"/>
            <color indexed="81"/>
            <rFont val="Tahoma"/>
            <family val="2"/>
          </rPr>
          <t>Locality / area / town
e.g. Gibbston, Luggate</t>
        </r>
      </text>
    </comment>
  </commentList>
</comments>
</file>

<file path=xl/comments10.xml><?xml version="1.0" encoding="utf-8"?>
<comments xmlns="http://schemas.openxmlformats.org/spreadsheetml/2006/main">
  <authors>
    <author>Sandie Hughes</author>
    <author>porvg0</author>
    <author>Matt Ross</author>
  </authors>
  <commentList>
    <comment ref="A3" authorId="0" shapeId="0">
      <text>
        <r>
          <rPr>
            <b/>
            <sz val="8"/>
            <color indexed="81"/>
            <rFont val="Tahoma"/>
            <family val="2"/>
          </rPr>
          <t>Select from the drop down menu whether this is an Add, Delete or Update</t>
        </r>
      </text>
    </comment>
    <comment ref="B3" authorId="0" shapeId="0">
      <text>
        <r>
          <rPr>
            <b/>
            <sz val="8"/>
            <color indexed="81"/>
            <rFont val="Tahoma"/>
            <family val="2"/>
          </rPr>
          <t>Enter the unique Retaining Wall ID number assigned to this asset by RAMM. If the record is an update or delete use exisiting ID assisgned by RAMM - otherwise, leave set to 0.</t>
        </r>
      </text>
    </comment>
    <comment ref="D3" authorId="1" shapeId="0">
      <text>
        <r>
          <rPr>
            <b/>
            <sz val="8"/>
            <color indexed="81"/>
            <rFont val="Tahoma"/>
            <family val="2"/>
          </rPr>
          <t>Select RAMM Roadname from Drop Down menu:</t>
        </r>
        <r>
          <rPr>
            <sz val="8"/>
            <color indexed="81"/>
            <rFont val="Tahoma"/>
            <family val="2"/>
          </rPr>
          <t xml:space="preserve">
</t>
        </r>
      </text>
    </comment>
    <comment ref="E3" authorId="0" shapeId="0">
      <text>
        <r>
          <rPr>
            <b/>
            <sz val="8"/>
            <color indexed="81"/>
            <rFont val="Tahoma"/>
            <family val="2"/>
          </rPr>
          <t>Enter the displacement in 'm' where the structure begins</t>
        </r>
      </text>
    </comment>
    <comment ref="G3" authorId="0" shapeId="0">
      <text>
        <r>
          <rPr>
            <b/>
            <sz val="8"/>
            <color indexed="81"/>
            <rFont val="Tahoma"/>
            <family val="2"/>
          </rPr>
          <t>Enter the displacement in 'm' where the structure ends</t>
        </r>
      </text>
    </comment>
    <comment ref="I3" authorId="0" shapeId="0">
      <text>
        <r>
          <rPr>
            <b/>
            <sz val="8"/>
            <color indexed="81"/>
            <rFont val="Tahoma"/>
            <family val="2"/>
          </rPr>
          <t>Select Wall Type from the drop down menu</t>
        </r>
      </text>
    </comment>
    <comment ref="J3" authorId="0" shapeId="0">
      <text>
        <r>
          <rPr>
            <b/>
            <sz val="8"/>
            <color indexed="81"/>
            <rFont val="Tahoma"/>
            <family val="2"/>
          </rPr>
          <t>Do not enter anything - this field is populated automatically</t>
        </r>
      </text>
    </comment>
    <comment ref="K3" authorId="0" shapeId="0">
      <text>
        <r>
          <rPr>
            <b/>
            <sz val="8"/>
            <color indexed="81"/>
            <rFont val="Tahoma"/>
            <family val="2"/>
          </rPr>
          <t>Enter in the quantity of walls at this displacement (generally 1)</t>
        </r>
      </text>
    </comment>
    <comment ref="L3" authorId="0" shapeId="0">
      <text>
        <r>
          <rPr>
            <b/>
            <sz val="8"/>
            <color indexed="81"/>
            <rFont val="Tahoma"/>
            <family val="2"/>
          </rPr>
          <t>Do not enter anything - this field is populated automatically</t>
        </r>
      </text>
    </comment>
    <comment ref="S3" authorId="0" shapeId="0">
      <text>
        <r>
          <rPr>
            <b/>
            <sz val="8"/>
            <color indexed="81"/>
            <rFont val="Tahoma"/>
            <family val="2"/>
          </rPr>
          <t>Select the side from the drop down menu</t>
        </r>
      </text>
    </comment>
    <comment ref="U3" authorId="0" shapeId="0">
      <text>
        <r>
          <rPr>
            <b/>
            <sz val="8"/>
            <color indexed="81"/>
            <rFont val="Tahoma"/>
            <family val="2"/>
          </rPr>
          <t>This is the distance in metres from the road centre line to the Retaining Wall</t>
        </r>
      </text>
    </comment>
    <comment ref="V3" authorId="0" shapeId="0">
      <text>
        <r>
          <rPr>
            <b/>
            <sz val="8"/>
            <color indexed="81"/>
            <rFont val="Tahoma"/>
            <family val="2"/>
          </rPr>
          <t>Enter the length of the wall in 'm'</t>
        </r>
      </text>
    </comment>
    <comment ref="W3" authorId="0" shapeId="0">
      <text>
        <r>
          <rPr>
            <b/>
            <sz val="8"/>
            <color indexed="81"/>
            <rFont val="Tahoma"/>
            <family val="2"/>
          </rPr>
          <t>Enter the length adjust in metres if any</t>
        </r>
      </text>
    </comment>
    <comment ref="X3" authorId="0" shapeId="0">
      <text>
        <r>
          <rPr>
            <b/>
            <sz val="8"/>
            <color indexed="81"/>
            <rFont val="Tahoma"/>
            <family val="2"/>
          </rPr>
          <t>Select the adjustment reason from the drop down list</t>
        </r>
      </text>
    </comment>
    <comment ref="Y3" authorId="0" shapeId="0">
      <text>
        <r>
          <rPr>
            <b/>
            <sz val="8"/>
            <color indexed="81"/>
            <rFont val="Tahoma"/>
            <family val="2"/>
          </rPr>
          <t>Do not enter anything - this field is populated automatically</t>
        </r>
      </text>
    </comment>
    <comment ref="Z3" authorId="0" shapeId="0">
      <text>
        <r>
          <rPr>
            <b/>
            <sz val="8"/>
            <color indexed="81"/>
            <rFont val="Tahoma"/>
            <family val="2"/>
          </rPr>
          <t>Enter the width of the wall in metres</t>
        </r>
      </text>
    </comment>
    <comment ref="AA3" authorId="0" shapeId="0">
      <text>
        <r>
          <rPr>
            <b/>
            <sz val="8"/>
            <color indexed="81"/>
            <rFont val="Tahoma"/>
            <family val="2"/>
          </rPr>
          <t>Enter the average height of the wall in metres</t>
        </r>
      </text>
    </comment>
    <comment ref="AB3" authorId="0" shapeId="0">
      <text>
        <r>
          <rPr>
            <b/>
            <sz val="8"/>
            <color indexed="81"/>
            <rFont val="Tahoma"/>
            <family val="2"/>
          </rPr>
          <t>Enter the minimum height of the wall in metres</t>
        </r>
      </text>
    </comment>
    <comment ref="AC3" authorId="0" shapeId="0">
      <text>
        <r>
          <rPr>
            <b/>
            <sz val="8"/>
            <color indexed="81"/>
            <rFont val="Tahoma"/>
            <family val="2"/>
          </rPr>
          <t>Enter the maximum height of the wall in metres</t>
        </r>
      </text>
    </comment>
    <comment ref="AD3" authorId="0" shapeId="0">
      <text>
        <r>
          <rPr>
            <b/>
            <sz val="8"/>
            <color indexed="81"/>
            <rFont val="Tahoma"/>
            <family val="2"/>
          </rPr>
          <t>Enter the area of the wall in square metres</t>
        </r>
      </text>
    </comment>
    <comment ref="AE3" authorId="2" shapeId="0">
      <text>
        <r>
          <rPr>
            <b/>
            <sz val="9"/>
            <color indexed="81"/>
            <rFont val="Tahoma"/>
            <family val="2"/>
          </rPr>
          <t>Average angle of Overburden for the Retaining Wall</t>
        </r>
        <r>
          <rPr>
            <sz val="9"/>
            <color indexed="81"/>
            <rFont val="Tahoma"/>
            <family val="2"/>
          </rPr>
          <t xml:space="preserve">
</t>
        </r>
      </text>
    </comment>
    <comment ref="AF3" authorId="2" shapeId="0">
      <text>
        <r>
          <rPr>
            <b/>
            <sz val="9"/>
            <color indexed="81"/>
            <rFont val="Tahoma"/>
            <family val="2"/>
          </rPr>
          <t>Minimum Angle of Overburden for the Retaining Wall</t>
        </r>
        <r>
          <rPr>
            <sz val="9"/>
            <color indexed="81"/>
            <rFont val="Tahoma"/>
            <family val="2"/>
          </rPr>
          <t xml:space="preserve">
</t>
        </r>
      </text>
    </comment>
    <comment ref="AG3" authorId="2" shapeId="0">
      <text>
        <r>
          <rPr>
            <b/>
            <sz val="9"/>
            <color indexed="81"/>
            <rFont val="Tahoma"/>
            <family val="2"/>
          </rPr>
          <t>Maximum Angle of Overburden for the Retaining Wall</t>
        </r>
        <r>
          <rPr>
            <sz val="9"/>
            <color indexed="81"/>
            <rFont val="Tahoma"/>
            <family val="2"/>
          </rPr>
          <t xml:space="preserve">
</t>
        </r>
      </text>
    </comment>
    <comment ref="AH3" authorId="2" shapeId="0">
      <text>
        <r>
          <rPr>
            <b/>
            <sz val="9"/>
            <color indexed="81"/>
            <rFont val="Tahoma"/>
            <family val="2"/>
          </rPr>
          <t>Average Lean Angle for the Retaining Wall</t>
        </r>
        <r>
          <rPr>
            <sz val="9"/>
            <color indexed="81"/>
            <rFont val="Tahoma"/>
            <family val="2"/>
          </rPr>
          <t xml:space="preserve">
</t>
        </r>
      </text>
    </comment>
    <comment ref="AI3" authorId="0" shapeId="0">
      <text>
        <r>
          <rPr>
            <b/>
            <sz val="8"/>
            <color indexed="81"/>
            <rFont val="Tahoma"/>
            <family val="2"/>
          </rPr>
          <t>Minimum Lean Angle for the Retaining Wall</t>
        </r>
      </text>
    </comment>
    <comment ref="AJ3" authorId="2" shapeId="0">
      <text>
        <r>
          <rPr>
            <b/>
            <sz val="9"/>
            <color indexed="81"/>
            <rFont val="Tahoma"/>
            <family val="2"/>
          </rPr>
          <t>Maximum Lean Angle for the Retaining Wall</t>
        </r>
      </text>
    </comment>
    <comment ref="AK3" authorId="0" shapeId="0">
      <text>
        <r>
          <rPr>
            <b/>
            <sz val="8"/>
            <color indexed="81"/>
            <rFont val="Tahoma"/>
            <family val="2"/>
          </rPr>
          <t>Select the material from the drop down list</t>
        </r>
      </text>
    </comment>
    <comment ref="AM3" authorId="0" shapeId="0">
      <text>
        <r>
          <rPr>
            <b/>
            <sz val="8"/>
            <color indexed="81"/>
            <rFont val="Tahoma"/>
            <family val="2"/>
          </rPr>
          <t>Land Use Above the Retaining Wall</t>
        </r>
      </text>
    </comment>
    <comment ref="AN3" authorId="0" shapeId="0">
      <text>
        <r>
          <rPr>
            <b/>
            <sz val="8"/>
            <color indexed="81"/>
            <rFont val="Tahoma"/>
            <family val="2"/>
          </rPr>
          <t>Land Use Below the Retaining Wall</t>
        </r>
      </text>
    </comment>
    <comment ref="AQ3" authorId="0" shapeId="0">
      <text>
        <r>
          <rPr>
            <b/>
            <sz val="8"/>
            <color indexed="81"/>
            <rFont val="Tahoma"/>
            <family val="2"/>
          </rPr>
          <t>Enter the external ID for the wall if applicable</t>
        </r>
      </text>
    </comment>
    <comment ref="AR3" authorId="0" shapeId="0">
      <text>
        <r>
          <rPr>
            <b/>
            <sz val="8"/>
            <color indexed="81"/>
            <rFont val="Tahoma"/>
            <family val="2"/>
          </rPr>
          <t>Enter the date the wall was constructed</t>
        </r>
      </text>
    </comment>
    <comment ref="BA3" authorId="0" shapeId="0">
      <text>
        <r>
          <rPr>
            <b/>
            <sz val="8"/>
            <color indexed="81"/>
            <rFont val="Tahoma"/>
            <family val="2"/>
          </rPr>
          <t>Select the asset owner from the drop down list</t>
        </r>
      </text>
    </comment>
    <comment ref="BB3" authorId="0" shapeId="0">
      <text>
        <r>
          <rPr>
            <b/>
            <sz val="8"/>
            <color indexed="81"/>
            <rFont val="Tahoma"/>
            <family val="2"/>
          </rPr>
          <t>Enter any additional comments you may have</t>
        </r>
      </text>
    </comment>
  </commentList>
</comments>
</file>

<file path=xl/comments11.xml><?xml version="1.0" encoding="utf-8"?>
<comments xmlns="http://schemas.openxmlformats.org/spreadsheetml/2006/main">
  <authors>
    <author>Sid Christy</author>
    <author>Matt Ross</author>
    <author>Roger Hughes</author>
    <author>Ravi Singh</author>
  </authors>
  <commentList>
    <comment ref="A3" authorId="0" shapeId="0">
      <text>
        <r>
          <rPr>
            <b/>
            <sz val="8"/>
            <color indexed="81"/>
            <rFont val="Tahoma"/>
            <family val="2"/>
          </rPr>
          <t>Select whether the pole is to be Added, Updated or Deleted</t>
        </r>
      </text>
    </comment>
    <comment ref="B3" authorId="0" shapeId="0">
      <text>
        <r>
          <rPr>
            <b/>
            <sz val="8"/>
            <color indexed="81"/>
            <rFont val="Tahoma"/>
            <family val="2"/>
          </rPr>
          <t>Enter the unique Pole ID number assigned to this asset by RAMM. If the record is an update or delete use exisiting ID assisgned by RAMM - otherwise, leave set to 0.</t>
        </r>
      </text>
    </comment>
    <comment ref="D3" authorId="0" shapeId="0">
      <text>
        <r>
          <rPr>
            <b/>
            <sz val="8"/>
            <color indexed="81"/>
            <rFont val="Tahoma"/>
            <family val="2"/>
          </rPr>
          <t>Select the RAMM Road Name</t>
        </r>
      </text>
    </comment>
    <comment ref="F3" authorId="0" shapeId="0">
      <text>
        <r>
          <rPr>
            <b/>
            <sz val="8"/>
            <color indexed="81"/>
            <rFont val="Tahoma"/>
            <family val="2"/>
          </rPr>
          <t>Enter the Location of the pole in "m"</t>
        </r>
      </text>
    </comment>
    <comment ref="G3" authorId="0" shapeId="0">
      <text>
        <r>
          <rPr>
            <b/>
            <sz val="8"/>
            <color indexed="81"/>
            <rFont val="Tahoma"/>
            <family val="2"/>
          </rPr>
          <t>Enter the distance from the road centreline, to the nearest 0.1m</t>
        </r>
      </text>
    </comment>
    <comment ref="H3" authorId="1" shapeId="0">
      <text>
        <r>
          <rPr>
            <b/>
            <sz val="9"/>
            <color indexed="81"/>
            <rFont val="Tahoma"/>
            <family val="2"/>
          </rPr>
          <t>Enter the distance from the left hand side of the road , to the nearest 0.1m</t>
        </r>
        <r>
          <rPr>
            <sz val="9"/>
            <color indexed="81"/>
            <rFont val="Tahoma"/>
            <family val="2"/>
          </rPr>
          <t xml:space="preserve">
</t>
        </r>
      </text>
    </comment>
    <comment ref="I3" authorId="0" shapeId="0">
      <text>
        <r>
          <rPr>
            <b/>
            <sz val="8"/>
            <color indexed="81"/>
            <rFont val="Tahoma"/>
            <family val="2"/>
          </rPr>
          <t>Select Left, Right or Centre</t>
        </r>
      </text>
    </comment>
    <comment ref="N3" authorId="2" shapeId="0">
      <text>
        <r>
          <rPr>
            <b/>
            <sz val="9"/>
            <color indexed="81"/>
            <rFont val="Tahoma"/>
            <family val="2"/>
          </rPr>
          <t>ICP group number</t>
        </r>
      </text>
    </comment>
    <comment ref="P3" authorId="0" shapeId="0">
      <text>
        <r>
          <rPr>
            <b/>
            <sz val="8"/>
            <color indexed="81"/>
            <rFont val="Tahoma"/>
            <family val="2"/>
          </rPr>
          <t>Select the appropriate Pole Material</t>
        </r>
      </text>
    </comment>
    <comment ref="R3" authorId="0" shapeId="0">
      <text>
        <r>
          <rPr>
            <b/>
            <sz val="8"/>
            <color indexed="81"/>
            <rFont val="Tahoma"/>
            <family val="2"/>
          </rPr>
          <t>Select the shape of the Pole</t>
        </r>
      </text>
    </comment>
    <comment ref="S3" authorId="3" shapeId="0">
      <text>
        <r>
          <rPr>
            <b/>
            <sz val="9"/>
            <color indexed="10"/>
            <rFont val="Tahoma"/>
            <family val="2"/>
          </rPr>
          <t>DO NOT input any value as the Road ID automatically assigned when correct Shape is selected.</t>
        </r>
        <r>
          <rPr>
            <sz val="9"/>
            <color indexed="81"/>
            <rFont val="Tahoma"/>
            <family val="2"/>
          </rPr>
          <t xml:space="preserve">
</t>
        </r>
      </text>
    </comment>
    <comment ref="T3" authorId="0" shapeId="0">
      <text>
        <r>
          <rPr>
            <b/>
            <sz val="8"/>
            <color indexed="81"/>
            <rFont val="Tahoma"/>
            <family val="2"/>
          </rPr>
          <t>Select the Pole's Make</t>
        </r>
      </text>
    </comment>
    <comment ref="V3" authorId="1" shapeId="0">
      <text>
        <r>
          <rPr>
            <b/>
            <sz val="9"/>
            <color indexed="81"/>
            <rFont val="Tahoma"/>
            <family val="2"/>
          </rPr>
          <t xml:space="preserve">This row is used to provide dropdowns forms subtype. Conditional Lookups are based on ms type. </t>
        </r>
      </text>
    </comment>
    <comment ref="W3" authorId="1" shapeId="0">
      <text>
        <r>
          <rPr>
            <b/>
            <sz val="9"/>
            <color indexed="81"/>
            <rFont val="Tahoma"/>
            <family val="2"/>
          </rPr>
          <t>Select Pole Model from the drop down menu. If there is no Pole Make for that particular Pole then the Pole Model drop down will remain blank</t>
        </r>
        <r>
          <rPr>
            <sz val="9"/>
            <color indexed="81"/>
            <rFont val="Tahoma"/>
            <family val="2"/>
          </rPr>
          <t xml:space="preserve">
</t>
        </r>
      </text>
    </comment>
    <comment ref="Y3" authorId="0" shapeId="0">
      <text>
        <r>
          <rPr>
            <b/>
            <sz val="8"/>
            <color indexed="81"/>
            <rFont val="Tahoma"/>
            <family val="2"/>
          </rPr>
          <t>Select the Pole Mounting method</t>
        </r>
      </text>
    </comment>
    <comment ref="AA3" authorId="0" shapeId="0">
      <text>
        <r>
          <rPr>
            <b/>
            <sz val="8"/>
            <color indexed="81"/>
            <rFont val="Tahoma"/>
            <family val="2"/>
          </rPr>
          <t>Pole Attachment</t>
        </r>
      </text>
    </comment>
    <comment ref="AD3" authorId="0" shapeId="0">
      <text>
        <r>
          <rPr>
            <b/>
            <sz val="8"/>
            <color indexed="81"/>
            <rFont val="Tahoma"/>
            <family val="2"/>
          </rPr>
          <t>Select the appropriate Pole Purpose</t>
        </r>
      </text>
    </comment>
    <comment ref="AF3" authorId="0" shapeId="0">
      <text>
        <r>
          <rPr>
            <b/>
            <sz val="8"/>
            <color indexed="81"/>
            <rFont val="Tahoma"/>
            <family val="2"/>
          </rPr>
          <t>Pole Owner</t>
        </r>
      </text>
    </comment>
    <comment ref="AH3" authorId="0" shapeId="0">
      <text>
        <r>
          <rPr>
            <b/>
            <sz val="8"/>
            <color indexed="81"/>
            <rFont val="Tahoma"/>
            <family val="2"/>
          </rPr>
          <t>Coating applied to the Pole</t>
        </r>
      </text>
    </comment>
    <comment ref="AJ3" authorId="1" shapeId="0">
      <text>
        <r>
          <rPr>
            <b/>
            <sz val="9"/>
            <color indexed="81"/>
            <rFont val="Tahoma"/>
            <family val="2"/>
          </rPr>
          <t>Type in the pole colour</t>
        </r>
        <r>
          <rPr>
            <sz val="9"/>
            <color indexed="81"/>
            <rFont val="Tahoma"/>
            <family val="2"/>
          </rPr>
          <t xml:space="preserve">
</t>
        </r>
      </text>
    </comment>
    <comment ref="AK3" authorId="1" shapeId="0">
      <text>
        <r>
          <rPr>
            <b/>
            <sz val="9"/>
            <color indexed="81"/>
            <rFont val="Tahoma"/>
            <family val="2"/>
          </rPr>
          <t>Enter the pole status</t>
        </r>
        <r>
          <rPr>
            <sz val="9"/>
            <color indexed="81"/>
            <rFont val="Tahoma"/>
            <family val="2"/>
          </rPr>
          <t xml:space="preserve">
</t>
        </r>
      </text>
    </comment>
    <comment ref="AM3" authorId="0" shapeId="0">
      <text>
        <r>
          <rPr>
            <b/>
            <sz val="8"/>
            <color indexed="81"/>
            <rFont val="Tahoma"/>
            <family val="2"/>
          </rPr>
          <t>Enter the installation date in the format "dd/mm/yyyy"</t>
        </r>
      </text>
    </comment>
    <comment ref="AN3" authorId="1" shapeId="0">
      <text>
        <r>
          <rPr>
            <b/>
            <sz val="9"/>
            <color indexed="81"/>
            <rFont val="Tahoma"/>
            <family val="2"/>
          </rPr>
          <t>Select the reason why the pole was installed</t>
        </r>
      </text>
    </comment>
    <comment ref="AR3" authorId="0" shapeId="0">
      <text>
        <r>
          <rPr>
            <b/>
            <sz val="8"/>
            <color indexed="81"/>
            <rFont val="Tahoma"/>
            <family val="2"/>
          </rPr>
          <t>Enter the date the pole was replaced in the format "dd/mm/yyyy"</t>
        </r>
      </text>
    </comment>
    <comment ref="AS3" authorId="1" shapeId="0">
      <text>
        <r>
          <rPr>
            <b/>
            <sz val="9"/>
            <color indexed="81"/>
            <rFont val="Tahoma"/>
            <family val="2"/>
          </rPr>
          <t>Select the reason why the pole was replaced</t>
        </r>
        <r>
          <rPr>
            <sz val="9"/>
            <color indexed="81"/>
            <rFont val="Tahoma"/>
            <family val="2"/>
          </rPr>
          <t xml:space="preserve">
</t>
        </r>
      </text>
    </comment>
    <comment ref="AW3" authorId="1" shapeId="0">
      <text>
        <r>
          <rPr>
            <b/>
            <sz val="9"/>
            <color indexed="81"/>
            <rFont val="Tahoma"/>
            <family val="2"/>
          </rPr>
          <t>Estimated height of highest point for mounting light</t>
        </r>
        <r>
          <rPr>
            <sz val="9"/>
            <color indexed="81"/>
            <rFont val="Tahoma"/>
            <family val="2"/>
          </rPr>
          <t xml:space="preserve">
</t>
        </r>
      </text>
    </comment>
    <comment ref="AX3" authorId="0" shapeId="0">
      <text>
        <r>
          <rPr>
            <b/>
            <sz val="8"/>
            <color indexed="81"/>
            <rFont val="Tahoma"/>
            <family val="2"/>
          </rPr>
          <t>Select whether or not the pole is used for lighting</t>
        </r>
      </text>
    </comment>
    <comment ref="AZ3" authorId="0" shapeId="0">
      <text>
        <r>
          <rPr>
            <b/>
            <sz val="8"/>
            <color indexed="81"/>
            <rFont val="Tahoma"/>
            <family val="2"/>
          </rPr>
          <t>Select the Light Control mechanism for the pole</t>
        </r>
      </text>
    </comment>
    <comment ref="BB3" authorId="1" shapeId="0">
      <text>
        <r>
          <rPr>
            <b/>
            <sz val="9"/>
            <color indexed="81"/>
            <rFont val="Tahoma"/>
            <family val="2"/>
          </rPr>
          <t>Light illumination Reading</t>
        </r>
        <r>
          <rPr>
            <sz val="9"/>
            <color indexed="81"/>
            <rFont val="Tahoma"/>
            <family val="2"/>
          </rPr>
          <t xml:space="preserve">
</t>
        </r>
      </text>
    </comment>
    <comment ref="BC3" authorId="0" shapeId="0">
      <text>
        <r>
          <rPr>
            <b/>
            <sz val="8"/>
            <color indexed="81"/>
            <rFont val="Tahoma"/>
            <family val="2"/>
          </rPr>
          <t>Select the Power Supply Company</t>
        </r>
      </text>
    </comment>
    <comment ref="BK3" authorId="0" shapeId="0">
      <text>
        <r>
          <rPr>
            <b/>
            <sz val="8"/>
            <color indexed="81"/>
            <rFont val="Tahoma"/>
            <family val="2"/>
          </rPr>
          <t>Enter the number visible on the pole</t>
        </r>
      </text>
    </comment>
    <comment ref="BL3" authorId="1" shapeId="0">
      <text>
        <r>
          <rPr>
            <b/>
            <sz val="9"/>
            <color indexed="81"/>
            <rFont val="Tahoma"/>
            <family val="2"/>
          </rPr>
          <t>Enter the unique RAMM ID of the sign that is attached to the St Light Pole (If applicable). If a new sign enter 0.</t>
        </r>
      </text>
    </comment>
    <comment ref="BM3" authorId="2" shapeId="0">
      <text>
        <r>
          <rPr>
            <b/>
            <sz val="9"/>
            <color indexed="81"/>
            <rFont val="Tahoma"/>
            <family val="2"/>
          </rPr>
          <t>Enter the Easting coordinate in NZ Map Grid</t>
        </r>
      </text>
    </comment>
    <comment ref="BN3" authorId="0" shapeId="0">
      <text>
        <r>
          <rPr>
            <b/>
            <sz val="8"/>
            <color indexed="81"/>
            <rFont val="Tahoma"/>
            <family val="2"/>
          </rPr>
          <t>Enter the Northing coordinate in NZ Map Grid</t>
        </r>
      </text>
    </comment>
    <comment ref="BO3" authorId="0" shapeId="0">
      <text>
        <r>
          <rPr>
            <b/>
            <sz val="8"/>
            <color indexed="81"/>
            <rFont val="Tahoma"/>
            <family val="2"/>
          </rPr>
          <t>Enter the date the coordinates were recorded in the format "dd/mm/yyyy"</t>
        </r>
      </text>
    </comment>
    <comment ref="BQ3" authorId="0" shapeId="0">
      <text>
        <r>
          <rPr>
            <b/>
            <sz val="8"/>
            <color indexed="81"/>
            <rFont val="Tahoma"/>
            <family val="2"/>
          </rPr>
          <t>Select the GPS method used to gather the coordinates</t>
        </r>
      </text>
    </comment>
    <comment ref="BS3" authorId="0" shapeId="0">
      <text>
        <r>
          <rPr>
            <b/>
            <sz val="8"/>
            <color indexed="81"/>
            <rFont val="Tahoma"/>
            <family val="2"/>
          </rPr>
          <t>Enter the date the bolts were last tightened in the format "dd/mm/yyyy"</t>
        </r>
      </text>
    </comment>
    <comment ref="CB3" authorId="2" shapeId="0">
      <text>
        <r>
          <rPr>
            <b/>
            <sz val="9"/>
            <color indexed="81"/>
            <rFont val="Tahoma"/>
            <family val="2"/>
          </rPr>
          <t>Pole earthing method</t>
        </r>
      </text>
    </comment>
    <comment ref="CN3" authorId="1" shapeId="0">
      <text>
        <r>
          <rPr>
            <b/>
            <sz val="9"/>
            <color indexed="81"/>
            <rFont val="Tahoma"/>
            <family val="2"/>
          </rPr>
          <t>The Original Cost is an indication of the actual Original Cost for
the installation or construction of the pole</t>
        </r>
        <r>
          <rPr>
            <sz val="9"/>
            <color indexed="81"/>
            <rFont val="Tahoma"/>
            <family val="2"/>
          </rPr>
          <t xml:space="preserve">
</t>
        </r>
      </text>
    </comment>
    <comment ref="CO3" authorId="1" shapeId="0">
      <text>
        <r>
          <rPr>
            <sz val="9"/>
            <color indexed="81"/>
            <rFont val="Tahoma"/>
            <family val="2"/>
          </rPr>
          <t xml:space="preserve">Notes
</t>
        </r>
      </text>
    </comment>
  </commentList>
</comments>
</file>

<file path=xl/comments12.xml><?xml version="1.0" encoding="utf-8"?>
<comments xmlns="http://schemas.openxmlformats.org/spreadsheetml/2006/main">
  <authors>
    <author>Sid Christy</author>
    <author>Matt Ross</author>
    <author>Roger Hughes</author>
  </authors>
  <commentList>
    <comment ref="A3" authorId="0" shapeId="0">
      <text>
        <r>
          <rPr>
            <b/>
            <sz val="8"/>
            <color indexed="81"/>
            <rFont val="Tahoma"/>
            <family val="2"/>
          </rPr>
          <t>Select whether the pole is to be Added, Updated or Deleted</t>
        </r>
      </text>
    </comment>
    <comment ref="B3" authorId="1" shapeId="0">
      <text>
        <r>
          <rPr>
            <b/>
            <sz val="9"/>
            <color indexed="81"/>
            <rFont val="Tahoma"/>
            <family val="2"/>
          </rPr>
          <t>Enter the unique Bracket ID number assigned to this asset by RAMM. If the record is an update or delete use exisiting ID assisgned by RAMM - otherwise, leave set to 0.</t>
        </r>
        <r>
          <rPr>
            <sz val="9"/>
            <color indexed="81"/>
            <rFont val="Tahoma"/>
            <family val="2"/>
          </rPr>
          <t xml:space="preserve">
</t>
        </r>
      </text>
    </comment>
    <comment ref="C3" authorId="1" shapeId="0">
      <text>
        <r>
          <rPr>
            <b/>
            <sz val="9"/>
            <color indexed="81"/>
            <rFont val="Tahoma"/>
            <family val="2"/>
          </rPr>
          <t>This is the Pole ID of the Pole that the Bracket is attached to. It has been setup to auto populate from the Pole table</t>
        </r>
      </text>
    </comment>
    <comment ref="E3" authorId="1" shapeId="0">
      <text>
        <r>
          <rPr>
            <sz val="9"/>
            <color indexed="81"/>
            <rFont val="Tahoma"/>
            <family val="2"/>
          </rPr>
          <t xml:space="preserve">This has been setup to auto populate from the Pole table
</t>
        </r>
      </text>
    </comment>
    <comment ref="F3" authorId="1" shapeId="0">
      <text>
        <r>
          <rPr>
            <b/>
            <sz val="9"/>
            <color indexed="81"/>
            <rFont val="Tahoma"/>
            <family val="2"/>
          </rPr>
          <t>This has been setup to auto populate from the Pole table</t>
        </r>
        <r>
          <rPr>
            <sz val="9"/>
            <color indexed="81"/>
            <rFont val="Tahoma"/>
            <family val="2"/>
          </rPr>
          <t xml:space="preserve">
</t>
        </r>
      </text>
    </comment>
    <comment ref="G3" authorId="1" shapeId="0">
      <text>
        <r>
          <rPr>
            <b/>
            <sz val="9"/>
            <color indexed="81"/>
            <rFont val="Tahoma"/>
            <family val="2"/>
          </rPr>
          <t>This has been setup to auto populate from the Pole table</t>
        </r>
        <r>
          <rPr>
            <sz val="9"/>
            <color indexed="81"/>
            <rFont val="Tahoma"/>
            <family val="2"/>
          </rPr>
          <t xml:space="preserve">
</t>
        </r>
      </text>
    </comment>
    <comment ref="H3" authorId="1" shapeId="0">
      <text>
        <r>
          <rPr>
            <b/>
            <sz val="9"/>
            <color indexed="81"/>
            <rFont val="Tahoma"/>
            <family val="2"/>
          </rPr>
          <t>This has been setup to auto populate from the Pole table</t>
        </r>
        <r>
          <rPr>
            <sz val="9"/>
            <color indexed="81"/>
            <rFont val="Tahoma"/>
            <family val="2"/>
          </rPr>
          <t xml:space="preserve">
</t>
        </r>
      </text>
    </comment>
    <comment ref="I3" authorId="1" shapeId="0">
      <text>
        <r>
          <rPr>
            <b/>
            <sz val="9"/>
            <color indexed="81"/>
            <rFont val="Tahoma"/>
            <family val="2"/>
          </rPr>
          <t>Select Bracket Type on the drop down menu</t>
        </r>
      </text>
    </comment>
    <comment ref="K3" authorId="1" shapeId="0">
      <text>
        <r>
          <rPr>
            <b/>
            <sz val="9"/>
            <color indexed="81"/>
            <rFont val="Tahoma"/>
            <family val="2"/>
          </rPr>
          <t>Angle in degrees clockwise from road forward direction</t>
        </r>
        <r>
          <rPr>
            <sz val="9"/>
            <color indexed="81"/>
            <rFont val="Tahoma"/>
            <family val="2"/>
          </rPr>
          <t xml:space="preserve">
</t>
        </r>
      </text>
    </comment>
    <comment ref="L3" authorId="1" shapeId="0">
      <text>
        <r>
          <rPr>
            <b/>
            <sz val="9"/>
            <color indexed="81"/>
            <rFont val="Tahoma"/>
            <family val="2"/>
          </rPr>
          <t>Height of the bracket from base of pole</t>
        </r>
        <r>
          <rPr>
            <sz val="9"/>
            <color indexed="81"/>
            <rFont val="Tahoma"/>
            <family val="2"/>
          </rPr>
          <t xml:space="preserve">
</t>
        </r>
      </text>
    </comment>
    <comment ref="M3" authorId="1" shapeId="0">
      <text>
        <r>
          <rPr>
            <b/>
            <sz val="9"/>
            <color indexed="81"/>
            <rFont val="Tahoma"/>
            <family val="2"/>
          </rPr>
          <t>Is the bracket height an Estimate or Measure</t>
        </r>
        <r>
          <rPr>
            <sz val="9"/>
            <color indexed="81"/>
            <rFont val="Tahoma"/>
            <family val="2"/>
          </rPr>
          <t xml:space="preserve">
</t>
        </r>
      </text>
    </comment>
    <comment ref="O3" authorId="1" shapeId="0">
      <text>
        <r>
          <rPr>
            <b/>
            <sz val="9"/>
            <color indexed="81"/>
            <rFont val="Tahoma"/>
            <family val="2"/>
          </rPr>
          <t>Outreach of bracket in metres</t>
        </r>
        <r>
          <rPr>
            <sz val="9"/>
            <color indexed="81"/>
            <rFont val="Tahoma"/>
            <family val="2"/>
          </rPr>
          <t xml:space="preserve">
</t>
        </r>
      </text>
    </comment>
    <comment ref="P3" authorId="2" shapeId="0">
      <text>
        <r>
          <rPr>
            <sz val="9"/>
            <color indexed="81"/>
            <rFont val="Tahoma"/>
            <family val="2"/>
          </rPr>
          <t xml:space="preserve">Bracket coating
</t>
        </r>
      </text>
    </comment>
    <comment ref="R3" authorId="2" shapeId="0">
      <text>
        <r>
          <rPr>
            <b/>
            <sz val="9"/>
            <color indexed="81"/>
            <rFont val="Tahoma"/>
            <family val="2"/>
          </rPr>
          <t>Colour of bracket</t>
        </r>
      </text>
    </comment>
    <comment ref="S3" authorId="1" shapeId="0">
      <text>
        <r>
          <rPr>
            <b/>
            <sz val="9"/>
            <color indexed="81"/>
            <rFont val="Tahoma"/>
            <family val="2"/>
          </rPr>
          <t>Installation: New, Reconditioned or Unknown</t>
        </r>
        <r>
          <rPr>
            <sz val="9"/>
            <color indexed="81"/>
            <rFont val="Tahoma"/>
            <family val="2"/>
          </rPr>
          <t xml:space="preserve">
</t>
        </r>
      </text>
    </comment>
    <comment ref="W3" authorId="1" shapeId="0">
      <text>
        <r>
          <rPr>
            <b/>
            <sz val="9"/>
            <color indexed="81"/>
            <rFont val="Tahoma"/>
            <family val="2"/>
          </rPr>
          <t>Date the bracket was installed</t>
        </r>
        <r>
          <rPr>
            <sz val="9"/>
            <color indexed="81"/>
            <rFont val="Tahoma"/>
            <family val="2"/>
          </rPr>
          <t xml:space="preserve">
</t>
        </r>
      </text>
    </comment>
    <comment ref="X3" authorId="1" shapeId="0">
      <text>
        <r>
          <rPr>
            <b/>
            <sz val="9"/>
            <color indexed="81"/>
            <rFont val="Tahoma"/>
            <family val="2"/>
          </rPr>
          <t>Date the bracket was replaced. Only applicable for asset that are being removed/deleted</t>
        </r>
        <r>
          <rPr>
            <sz val="9"/>
            <color indexed="81"/>
            <rFont val="Tahoma"/>
            <family val="2"/>
          </rPr>
          <t xml:space="preserve">
</t>
        </r>
      </text>
    </comment>
    <comment ref="Y3" authorId="1" shapeId="0">
      <text>
        <r>
          <rPr>
            <b/>
            <sz val="9"/>
            <color indexed="81"/>
            <rFont val="Tahoma"/>
            <family val="2"/>
          </rPr>
          <t>Why the asset was replaced. Select from the drop down menu</t>
        </r>
        <r>
          <rPr>
            <sz val="9"/>
            <color indexed="81"/>
            <rFont val="Tahoma"/>
            <family val="2"/>
          </rPr>
          <t xml:space="preserve">
</t>
        </r>
      </text>
    </comment>
    <comment ref="AN3" authorId="1" shapeId="0">
      <text>
        <r>
          <rPr>
            <b/>
            <sz val="9"/>
            <color indexed="81"/>
            <rFont val="Tahoma"/>
            <family val="2"/>
          </rPr>
          <t>general notes</t>
        </r>
        <r>
          <rPr>
            <sz val="9"/>
            <color indexed="81"/>
            <rFont val="Tahoma"/>
            <family val="2"/>
          </rPr>
          <t xml:space="preserve">
</t>
        </r>
      </text>
    </comment>
  </commentList>
</comments>
</file>

<file path=xl/comments13.xml><?xml version="1.0" encoding="utf-8"?>
<comments xmlns="http://schemas.openxmlformats.org/spreadsheetml/2006/main">
  <authors>
    <author>Sid Christy</author>
    <author>Ravi Singh</author>
    <author>Matt Ross</author>
  </authors>
  <commentList>
    <comment ref="A3" authorId="0" shapeId="0">
      <text>
        <r>
          <rPr>
            <b/>
            <sz val="8"/>
            <color indexed="81"/>
            <rFont val="Tahoma"/>
            <family val="2"/>
          </rPr>
          <t>Select whether the pole is to be Added, Updated or Deleted</t>
        </r>
      </text>
    </comment>
    <comment ref="B3" authorId="0" shapeId="0">
      <text>
        <r>
          <rPr>
            <b/>
            <sz val="8"/>
            <color indexed="81"/>
            <rFont val="Tahoma"/>
            <family val="2"/>
          </rPr>
          <t>Enter the unique Light ID number assigned to this asset by RAMM. If the record is an update or delete use exisiting ID assisgned by RAMM - otherwise, leave set to 0.</t>
        </r>
      </text>
    </comment>
    <comment ref="C3" authorId="0" shapeId="0">
      <text>
        <r>
          <rPr>
            <b/>
            <sz val="8"/>
            <color indexed="81"/>
            <rFont val="Tahoma"/>
            <family val="2"/>
          </rPr>
          <t>This is the Bracket ID of the Bracket that the Light is attached to. It has been setup to auto populate from the Bracket table</t>
        </r>
      </text>
    </comment>
    <comment ref="D3" authorId="1" shapeId="0">
      <text>
        <r>
          <rPr>
            <b/>
            <sz val="9"/>
            <color indexed="81"/>
            <rFont val="Tahoma"/>
            <family val="2"/>
          </rPr>
          <t xml:space="preserve">DO NOT input any value as the Road ID automatically assigned when correct Roadname is selected.
</t>
        </r>
        <r>
          <rPr>
            <sz val="9"/>
            <color indexed="81"/>
            <rFont val="Tahoma"/>
            <family val="2"/>
          </rPr>
          <t xml:space="preserve">
</t>
        </r>
      </text>
    </comment>
    <comment ref="E3" authorId="0" shapeId="0">
      <text>
        <r>
          <rPr>
            <b/>
            <sz val="8"/>
            <color indexed="81"/>
            <rFont val="Tahoma"/>
            <family val="2"/>
          </rPr>
          <t>This has been setup to auto populate from the Bracket table</t>
        </r>
      </text>
    </comment>
    <comment ref="F3" authorId="2" shapeId="0">
      <text>
        <r>
          <rPr>
            <b/>
            <sz val="9"/>
            <color indexed="81"/>
            <rFont val="Tahoma"/>
            <family val="2"/>
          </rPr>
          <t>This has been setup to auto populate from the Bracket table</t>
        </r>
        <r>
          <rPr>
            <sz val="9"/>
            <color indexed="81"/>
            <rFont val="Tahoma"/>
            <family val="2"/>
          </rPr>
          <t xml:space="preserve">
</t>
        </r>
      </text>
    </comment>
    <comment ref="G3" authorId="2" shapeId="0">
      <text>
        <r>
          <rPr>
            <b/>
            <sz val="9"/>
            <color indexed="81"/>
            <rFont val="Tahoma"/>
            <family val="2"/>
          </rPr>
          <t>This has been setup to auto populate from the Bracket table</t>
        </r>
        <r>
          <rPr>
            <sz val="9"/>
            <color indexed="81"/>
            <rFont val="Tahoma"/>
            <family val="2"/>
          </rPr>
          <t xml:space="preserve">
</t>
        </r>
      </text>
    </comment>
    <comment ref="H3" authorId="2" shapeId="0">
      <text>
        <r>
          <rPr>
            <b/>
            <sz val="9"/>
            <color indexed="81"/>
            <rFont val="Tahoma"/>
            <family val="2"/>
          </rPr>
          <t>This has been setup to auto populate from the Bracket table</t>
        </r>
        <r>
          <rPr>
            <sz val="9"/>
            <color indexed="81"/>
            <rFont val="Tahoma"/>
            <family val="2"/>
          </rPr>
          <t xml:space="preserve">
</t>
        </r>
      </text>
    </comment>
    <comment ref="K3" authorId="0" shapeId="0">
      <text>
        <r>
          <rPr>
            <b/>
            <sz val="8"/>
            <color indexed="81"/>
            <rFont val="Tahoma"/>
            <family val="2"/>
          </rPr>
          <t>Select the make of the light</t>
        </r>
      </text>
    </comment>
    <comment ref="M3" authorId="2" shapeId="0">
      <text>
        <r>
          <rPr>
            <sz val="9"/>
            <color indexed="81"/>
            <rFont val="Tahoma"/>
            <family val="2"/>
          </rPr>
          <t xml:space="preserve">This row is used to provide dropdowns for Light Model. </t>
        </r>
      </text>
    </comment>
    <comment ref="N3" authorId="0" shapeId="0">
      <text>
        <r>
          <rPr>
            <b/>
            <sz val="8"/>
            <color indexed="81"/>
            <rFont val="Tahoma"/>
            <family val="2"/>
          </rPr>
          <t>Select the appropriate Light Model</t>
        </r>
      </text>
    </comment>
    <comment ref="P3" authorId="0" shapeId="0">
      <text>
        <r>
          <rPr>
            <b/>
            <sz val="8"/>
            <color indexed="81"/>
            <rFont val="Tahoma"/>
            <family val="2"/>
          </rPr>
          <t>Select whether the light is New or Reconditioned</t>
        </r>
      </text>
    </comment>
    <comment ref="R3" authorId="0" shapeId="0">
      <text>
        <r>
          <rPr>
            <b/>
            <sz val="8"/>
            <color indexed="81"/>
            <rFont val="Tahoma"/>
            <family val="2"/>
          </rPr>
          <t>Enter the Upcast Angle in degrees, where 0 = horizontal</t>
        </r>
      </text>
    </comment>
    <comment ref="S3" authorId="0" shapeId="0">
      <text>
        <r>
          <rPr>
            <b/>
            <sz val="8"/>
            <color indexed="81"/>
            <rFont val="Tahoma"/>
            <family val="2"/>
          </rPr>
          <t>Select the appropriate Supply Point</t>
        </r>
      </text>
    </comment>
    <comment ref="U3" authorId="2" shapeId="0">
      <text>
        <r>
          <rPr>
            <sz val="9"/>
            <color indexed="81"/>
            <rFont val="Tahoma"/>
            <family val="2"/>
          </rPr>
          <t>Location of supply point for the light unit</t>
        </r>
      </text>
    </comment>
    <comment ref="V3" authorId="2" shapeId="0">
      <text>
        <r>
          <rPr>
            <b/>
            <sz val="9"/>
            <color indexed="81"/>
            <rFont val="Tahoma"/>
            <family val="2"/>
          </rPr>
          <t xml:space="preserve">Coating for Light </t>
        </r>
        <r>
          <rPr>
            <sz val="9"/>
            <color indexed="81"/>
            <rFont val="Tahoma"/>
            <family val="2"/>
          </rPr>
          <t xml:space="preserve">
</t>
        </r>
      </text>
    </comment>
    <comment ref="W3" authorId="2" shapeId="0">
      <text>
        <r>
          <rPr>
            <b/>
            <sz val="9"/>
            <color indexed="81"/>
            <rFont val="Tahoma"/>
            <family val="2"/>
          </rPr>
          <t xml:space="preserve">The colour of the light
</t>
        </r>
        <r>
          <rPr>
            <sz val="9"/>
            <color indexed="81"/>
            <rFont val="Tahoma"/>
            <family val="2"/>
          </rPr>
          <t xml:space="preserve">
</t>
        </r>
      </text>
    </comment>
    <comment ref="X3" authorId="2" shapeId="0">
      <text>
        <r>
          <rPr>
            <b/>
            <sz val="9"/>
            <color indexed="81"/>
            <rFont val="Tahoma"/>
            <family val="2"/>
          </rPr>
          <t>Type of Light Shade if installed. Enter from the drop down menu</t>
        </r>
        <r>
          <rPr>
            <sz val="9"/>
            <color indexed="81"/>
            <rFont val="Tahoma"/>
            <family val="2"/>
          </rPr>
          <t xml:space="preserve">
</t>
        </r>
      </text>
    </comment>
    <comment ref="Z3" authorId="0" shapeId="0">
      <text>
        <r>
          <rPr>
            <b/>
            <sz val="8"/>
            <color indexed="81"/>
            <rFont val="Tahoma"/>
            <family val="2"/>
          </rPr>
          <t>Enter the date the light was installed, in the format "dd/mm/yyyy"</t>
        </r>
      </text>
    </comment>
    <comment ref="AA3" authorId="0" shapeId="0">
      <text>
        <r>
          <rPr>
            <b/>
            <sz val="8"/>
            <color indexed="81"/>
            <rFont val="Tahoma"/>
            <family val="2"/>
          </rPr>
          <t>Enter the date the light was replaced, in the format "dd/mm/yyyy"</t>
        </r>
      </text>
    </comment>
    <comment ref="AB3" authorId="2" shapeId="0">
      <text>
        <r>
          <rPr>
            <b/>
            <sz val="9"/>
            <color indexed="81"/>
            <rFont val="Tahoma"/>
            <family val="2"/>
          </rPr>
          <t>Enter reason that the light was replaced below</t>
        </r>
        <r>
          <rPr>
            <sz val="9"/>
            <color indexed="81"/>
            <rFont val="Tahoma"/>
            <family val="2"/>
          </rPr>
          <t xml:space="preserve">
</t>
        </r>
      </text>
    </comment>
    <comment ref="AF3" authorId="2" shapeId="0">
      <text>
        <r>
          <rPr>
            <b/>
            <sz val="9"/>
            <color indexed="81"/>
            <rFont val="Tahoma"/>
            <family val="2"/>
          </rPr>
          <t>Enter the gear make from the drop down menu</t>
        </r>
        <r>
          <rPr>
            <sz val="9"/>
            <color indexed="81"/>
            <rFont val="Tahoma"/>
            <family val="2"/>
          </rPr>
          <t xml:space="preserve">
</t>
        </r>
      </text>
    </comment>
    <comment ref="AH3" authorId="2" shapeId="0">
      <text>
        <r>
          <rPr>
            <sz val="9"/>
            <color indexed="81"/>
            <rFont val="Tahoma"/>
            <family val="2"/>
          </rPr>
          <t xml:space="preserve">This row is used to provide dropdowns for Lamp Model. </t>
        </r>
      </text>
    </comment>
    <comment ref="AI3" authorId="2" shapeId="0">
      <text>
        <r>
          <rPr>
            <b/>
            <sz val="9"/>
            <color indexed="81"/>
            <rFont val="Tahoma"/>
            <family val="2"/>
          </rPr>
          <t>Enter the gear model from the drop down menu</t>
        </r>
        <r>
          <rPr>
            <sz val="9"/>
            <color indexed="81"/>
            <rFont val="Tahoma"/>
            <family val="2"/>
          </rPr>
          <t xml:space="preserve">
</t>
        </r>
      </text>
    </comment>
    <comment ref="AK3" authorId="2" shapeId="0">
      <text>
        <r>
          <rPr>
            <b/>
            <sz val="9"/>
            <color indexed="81"/>
            <rFont val="Tahoma"/>
            <family val="2"/>
          </rPr>
          <t>Select whether the gear is New or Reconditioned</t>
        </r>
        <r>
          <rPr>
            <sz val="9"/>
            <color indexed="81"/>
            <rFont val="Tahoma"/>
            <family val="2"/>
          </rPr>
          <t xml:space="preserve">
</t>
        </r>
      </text>
    </comment>
    <comment ref="AM3" authorId="2" shapeId="0">
      <text>
        <r>
          <rPr>
            <b/>
            <sz val="9"/>
            <color indexed="81"/>
            <rFont val="Tahoma"/>
            <family val="2"/>
          </rPr>
          <t>Enter the code for the gear ballast in the drop down menu</t>
        </r>
        <r>
          <rPr>
            <sz val="9"/>
            <color indexed="81"/>
            <rFont val="Tahoma"/>
            <family val="2"/>
          </rPr>
          <t xml:space="preserve">
</t>
        </r>
      </text>
    </comment>
    <comment ref="AO3" authorId="2" shapeId="0">
      <text>
        <r>
          <rPr>
            <b/>
            <sz val="9"/>
            <color indexed="81"/>
            <rFont val="Tahoma"/>
            <family val="2"/>
          </rPr>
          <t>Enter the code for the Ignitor in the drop down menu</t>
        </r>
        <r>
          <rPr>
            <sz val="9"/>
            <color indexed="81"/>
            <rFont val="Tahoma"/>
            <family val="2"/>
          </rPr>
          <t xml:space="preserve">
</t>
        </r>
      </text>
    </comment>
    <comment ref="AQ3" authorId="2" shapeId="0">
      <text>
        <r>
          <rPr>
            <b/>
            <sz val="9"/>
            <color indexed="81"/>
            <rFont val="Tahoma"/>
            <family val="2"/>
          </rPr>
          <t>Enter Gear Capacitor</t>
        </r>
        <r>
          <rPr>
            <sz val="9"/>
            <color indexed="81"/>
            <rFont val="Tahoma"/>
            <family val="2"/>
          </rPr>
          <t xml:space="preserve">
</t>
        </r>
      </text>
    </comment>
    <comment ref="AR3" authorId="2" shapeId="0">
      <text>
        <r>
          <rPr>
            <sz val="9"/>
            <color indexed="81"/>
            <rFont val="Tahoma"/>
            <family val="2"/>
          </rPr>
          <t>Enter the date the gear was installed, in the format "dd/mm/yyyy"</t>
        </r>
      </text>
    </comment>
    <comment ref="AW3" authorId="2" shapeId="0">
      <text>
        <r>
          <rPr>
            <b/>
            <sz val="9"/>
            <color indexed="81"/>
            <rFont val="Tahoma"/>
            <family val="2"/>
          </rPr>
          <t>Enter the date the gear was replaced, in the format "dd/mm/yyyy"</t>
        </r>
        <r>
          <rPr>
            <sz val="9"/>
            <color indexed="81"/>
            <rFont val="Tahoma"/>
            <family val="2"/>
          </rPr>
          <t xml:space="preserve">
</t>
        </r>
      </text>
    </comment>
    <comment ref="AX3" authorId="2" shapeId="0">
      <text>
        <r>
          <rPr>
            <b/>
            <sz val="9"/>
            <color indexed="81"/>
            <rFont val="Tahoma"/>
            <family val="2"/>
          </rPr>
          <t>Choose from the drop down menu reason that the gear was replaced</t>
        </r>
        <r>
          <rPr>
            <sz val="9"/>
            <color indexed="81"/>
            <rFont val="Tahoma"/>
            <family val="2"/>
          </rPr>
          <t xml:space="preserve">
</t>
        </r>
      </text>
    </comment>
    <comment ref="BB3" authorId="0" shapeId="0">
      <text>
        <r>
          <rPr>
            <b/>
            <sz val="8"/>
            <color indexed="81"/>
            <rFont val="Tahoma"/>
            <family val="2"/>
          </rPr>
          <t>Select the Lamp make</t>
        </r>
      </text>
    </comment>
    <comment ref="BD3" authorId="2" shapeId="0">
      <text>
        <r>
          <rPr>
            <sz val="9"/>
            <color indexed="81"/>
            <rFont val="Tahoma"/>
            <family val="2"/>
          </rPr>
          <t xml:space="preserve">This row is used to provide dropdowns for Lamp Model. </t>
        </r>
      </text>
    </comment>
    <comment ref="BE3" authorId="0" shapeId="0">
      <text>
        <r>
          <rPr>
            <b/>
            <sz val="8"/>
            <color indexed="81"/>
            <rFont val="Tahoma"/>
            <family val="2"/>
          </rPr>
          <t>Select the appropriate wattage</t>
        </r>
      </text>
    </comment>
    <comment ref="BG3" authorId="0" shapeId="0">
      <text>
        <r>
          <rPr>
            <b/>
            <sz val="8"/>
            <color indexed="81"/>
            <rFont val="Tahoma"/>
            <family val="2"/>
          </rPr>
          <t>Enter the date the lamp was installed, in the format "dd/mm/yyyy"</t>
        </r>
      </text>
    </comment>
    <comment ref="BK3" authorId="2" shapeId="0">
      <text>
        <r>
          <rPr>
            <b/>
            <sz val="9"/>
            <color indexed="81"/>
            <rFont val="Tahoma"/>
            <family val="2"/>
          </rPr>
          <t>The unique number give to each dispatch</t>
        </r>
        <r>
          <rPr>
            <sz val="9"/>
            <color indexed="81"/>
            <rFont val="Tahoma"/>
            <family val="2"/>
          </rPr>
          <t xml:space="preserve">
</t>
        </r>
      </text>
    </comment>
    <comment ref="BL3" authorId="2" shapeId="0">
      <text>
        <r>
          <rPr>
            <b/>
            <sz val="9"/>
            <color indexed="81"/>
            <rFont val="Tahoma"/>
            <family val="2"/>
          </rPr>
          <t>Enter the date the lamp was replaced, in the format "dd/mm/yyyy"</t>
        </r>
        <r>
          <rPr>
            <sz val="9"/>
            <color indexed="81"/>
            <rFont val="Tahoma"/>
            <family val="2"/>
          </rPr>
          <t xml:space="preserve">
</t>
        </r>
      </text>
    </comment>
    <comment ref="BM3" authorId="2" shapeId="0">
      <text>
        <r>
          <rPr>
            <b/>
            <sz val="9"/>
            <color indexed="81"/>
            <rFont val="Tahoma"/>
            <family val="2"/>
          </rPr>
          <t>Choose from the drop down menu reason that the lamp was replaced</t>
        </r>
        <r>
          <rPr>
            <sz val="9"/>
            <color indexed="81"/>
            <rFont val="Tahoma"/>
            <family val="2"/>
          </rPr>
          <t xml:space="preserve">
</t>
        </r>
      </text>
    </comment>
    <comment ref="BQ3" authorId="2" shapeId="0">
      <text>
        <r>
          <rPr>
            <b/>
            <sz val="9"/>
            <color indexed="81"/>
            <rFont val="Tahoma"/>
            <family val="2"/>
          </rPr>
          <t>Date when the Lens or Diffuser was Last Cleaned</t>
        </r>
        <r>
          <rPr>
            <sz val="9"/>
            <color indexed="81"/>
            <rFont val="Tahoma"/>
            <family val="2"/>
          </rPr>
          <t xml:space="preserve">
</t>
        </r>
      </text>
    </comment>
    <comment ref="CD3" authorId="2" shapeId="0">
      <text>
        <r>
          <rPr>
            <b/>
            <sz val="9"/>
            <color indexed="81"/>
            <rFont val="Tahoma"/>
            <family val="2"/>
          </rPr>
          <t>Notes</t>
        </r>
        <r>
          <rPr>
            <sz val="9"/>
            <color indexed="81"/>
            <rFont val="Tahoma"/>
            <family val="2"/>
          </rPr>
          <t xml:space="preserve">
</t>
        </r>
      </text>
    </comment>
  </commentList>
</comments>
</file>

<file path=xl/comments14.xml><?xml version="1.0" encoding="utf-8"?>
<comments xmlns="http://schemas.openxmlformats.org/spreadsheetml/2006/main">
  <authors>
    <author>Matt Ross</author>
  </authors>
  <commentList>
    <comment ref="A3" authorId="0" shapeId="0">
      <text>
        <r>
          <rPr>
            <b/>
            <sz val="9"/>
            <color indexed="81"/>
            <rFont val="Tahoma"/>
            <family val="2"/>
          </rPr>
          <t>Select from the drop down menu whether this is an Add, Delete or Update</t>
        </r>
        <r>
          <rPr>
            <sz val="9"/>
            <color indexed="81"/>
            <rFont val="Tahoma"/>
            <family val="2"/>
          </rPr>
          <t xml:space="preserve">
</t>
        </r>
      </text>
    </comment>
    <comment ref="C3" authorId="0" shapeId="0">
      <text>
        <r>
          <rPr>
            <b/>
            <sz val="9"/>
            <color indexed="81"/>
            <rFont val="Tahoma"/>
            <family val="2"/>
          </rPr>
          <t>Select RAMM Roadname from Drop Down menu:</t>
        </r>
        <r>
          <rPr>
            <sz val="9"/>
            <color indexed="81"/>
            <rFont val="Tahoma"/>
            <family val="2"/>
          </rPr>
          <t xml:space="preserve">
</t>
        </r>
      </text>
    </comment>
    <comment ref="E3" authorId="0" shapeId="0">
      <text>
        <r>
          <rPr>
            <b/>
            <sz val="9"/>
            <color indexed="81"/>
            <rFont val="Tahoma"/>
            <family val="2"/>
          </rPr>
          <t>Enter the unique Crossing ID number assigned to this asset by RAMM. If the record is an update or delete use exisiting ID assisgned by RAMM - otherwise, leave set to 0.</t>
        </r>
      </text>
    </comment>
    <comment ref="F3" authorId="0" shapeId="0">
      <text>
        <r>
          <rPr>
            <b/>
            <sz val="9"/>
            <color indexed="81"/>
            <rFont val="Tahoma"/>
            <family val="2"/>
          </rPr>
          <t>Enter the Crossing type in the drop down:</t>
        </r>
        <r>
          <rPr>
            <sz val="9"/>
            <color indexed="81"/>
            <rFont val="Tahoma"/>
            <family val="2"/>
          </rPr>
          <t xml:space="preserve">
</t>
        </r>
      </text>
    </comment>
    <comment ref="H3" authorId="0" shapeId="0">
      <text>
        <r>
          <rPr>
            <b/>
            <sz val="9"/>
            <color indexed="81"/>
            <rFont val="Tahoma"/>
            <family val="2"/>
          </rPr>
          <t>Number of drives of this type at this location</t>
        </r>
      </text>
    </comment>
    <comment ref="I3" authorId="0" shapeId="0">
      <text>
        <r>
          <rPr>
            <b/>
            <sz val="9"/>
            <color indexed="81"/>
            <rFont val="Tahoma"/>
            <family val="2"/>
          </rPr>
          <t>Enter side in the drop down:</t>
        </r>
        <r>
          <rPr>
            <sz val="9"/>
            <color indexed="81"/>
            <rFont val="Tahoma"/>
            <family val="2"/>
          </rPr>
          <t xml:space="preserve">
</t>
        </r>
      </text>
    </comment>
    <comment ref="K3" authorId="0" shapeId="0">
      <text>
        <r>
          <rPr>
            <b/>
            <sz val="9"/>
            <color indexed="81"/>
            <rFont val="Tahoma"/>
            <family val="2"/>
          </rPr>
          <t>Start location of the crossing</t>
        </r>
      </text>
    </comment>
    <comment ref="L3" authorId="0" shapeId="0">
      <text>
        <r>
          <rPr>
            <b/>
            <sz val="9"/>
            <color indexed="81"/>
            <rFont val="Tahoma"/>
            <family val="2"/>
          </rPr>
          <t>End loction of the crossing</t>
        </r>
        <r>
          <rPr>
            <sz val="9"/>
            <color indexed="81"/>
            <rFont val="Tahoma"/>
            <family val="2"/>
          </rPr>
          <t xml:space="preserve">
</t>
        </r>
      </text>
    </comment>
    <comment ref="T3" authorId="0" shapeId="0">
      <text>
        <r>
          <rPr>
            <b/>
            <sz val="9"/>
            <color indexed="81"/>
            <rFont val="Tahoma"/>
            <family val="2"/>
          </rPr>
          <t>Length of the crossing</t>
        </r>
        <r>
          <rPr>
            <sz val="9"/>
            <color indexed="81"/>
            <rFont val="Tahoma"/>
            <family val="2"/>
          </rPr>
          <t xml:space="preserve">
</t>
        </r>
      </text>
    </comment>
    <comment ref="U3" authorId="0" shapeId="0">
      <text>
        <r>
          <rPr>
            <b/>
            <sz val="9"/>
            <color indexed="81"/>
            <rFont val="Tahoma"/>
            <family val="2"/>
          </rPr>
          <t>Width of the crossing:</t>
        </r>
        <r>
          <rPr>
            <sz val="9"/>
            <color indexed="81"/>
            <rFont val="Tahoma"/>
            <family val="2"/>
          </rPr>
          <t xml:space="preserve">
</t>
        </r>
      </text>
    </comment>
    <comment ref="V3" authorId="0" shapeId="0">
      <text>
        <r>
          <rPr>
            <b/>
            <sz val="9"/>
            <color indexed="81"/>
            <rFont val="Tahoma"/>
            <family val="2"/>
          </rPr>
          <t>Surface Material at the Crossing. Select from drop down:</t>
        </r>
        <r>
          <rPr>
            <sz val="9"/>
            <color indexed="81"/>
            <rFont val="Tahoma"/>
            <family val="2"/>
          </rPr>
          <t xml:space="preserve">
</t>
        </r>
      </text>
    </comment>
    <comment ref="AF3" authorId="0" shapeId="0">
      <text>
        <r>
          <rPr>
            <b/>
            <sz val="9"/>
            <color indexed="81"/>
            <rFont val="Tahoma"/>
            <family val="2"/>
          </rPr>
          <t>Construction date</t>
        </r>
        <r>
          <rPr>
            <sz val="9"/>
            <color indexed="81"/>
            <rFont val="Tahoma"/>
            <family val="2"/>
          </rPr>
          <t xml:space="preserve">
</t>
        </r>
      </text>
    </comment>
    <comment ref="AJ3" authorId="0" shapeId="0">
      <text>
        <r>
          <rPr>
            <b/>
            <sz val="9"/>
            <color indexed="81"/>
            <rFont val="Tahoma"/>
            <family val="2"/>
          </rPr>
          <t xml:space="preserve">Any general notes </t>
        </r>
      </text>
    </comment>
  </commentList>
</comments>
</file>

<file path=xl/comments15.xml><?xml version="1.0" encoding="utf-8"?>
<comments xmlns="http://schemas.openxmlformats.org/spreadsheetml/2006/main">
  <authors>
    <author>Sandie Hughes</author>
    <author>porvg0</author>
    <author>Matt Ross</author>
  </authors>
  <commentList>
    <comment ref="A3" authorId="0" shapeId="0">
      <text>
        <r>
          <rPr>
            <b/>
            <sz val="8"/>
            <color indexed="81"/>
            <rFont val="Tahoma"/>
            <family val="2"/>
          </rPr>
          <t>Select, from the drop down menu, whether this is an:
Add  - a new asset that is not presently recorded in the RAMM database
Update - a change to an asset already recorded in the RAMM database
Delete - a deletion of an asset already recorded in the RAMM database</t>
        </r>
      </text>
    </comment>
    <comment ref="B3" authorId="1" shapeId="0">
      <text>
        <r>
          <rPr>
            <b/>
            <sz val="8"/>
            <color indexed="81"/>
            <rFont val="Tahoma"/>
            <family val="2"/>
          </rPr>
          <t>Enter the unique Shoulder ID number assigned to this asset by RAMM. If the record is an update or delete use exisiting ID assisgned by RAMM - otherwise, leave set to 0.</t>
        </r>
        <r>
          <rPr>
            <sz val="8"/>
            <color indexed="81"/>
            <rFont val="Tahoma"/>
            <family val="2"/>
          </rPr>
          <t xml:space="preserve">
</t>
        </r>
      </text>
    </comment>
    <comment ref="C3" authorId="1" shapeId="0">
      <text>
        <r>
          <rPr>
            <b/>
            <sz val="8"/>
            <color indexed="81"/>
            <rFont val="Tahoma"/>
            <family val="2"/>
          </rPr>
          <t>Do not enter anything- this is automatically generated once the road-name is selected in the next column (Road Name).</t>
        </r>
      </text>
    </comment>
    <comment ref="D3" authorId="1" shapeId="0">
      <text>
        <r>
          <rPr>
            <b/>
            <sz val="8"/>
            <color indexed="81"/>
            <rFont val="Tahoma"/>
            <family val="2"/>
          </rPr>
          <t>Select RAMM Roadname from Drop Down menu:</t>
        </r>
        <r>
          <rPr>
            <sz val="8"/>
            <color indexed="81"/>
            <rFont val="Tahoma"/>
            <family val="2"/>
          </rPr>
          <t xml:space="preserve">
</t>
        </r>
      </text>
    </comment>
    <comment ref="E3" authorId="0" shapeId="0">
      <text>
        <r>
          <rPr>
            <b/>
            <sz val="8"/>
            <color indexed="81"/>
            <rFont val="Tahoma"/>
            <family val="2"/>
          </rPr>
          <t>The start displacement, measured from the road origin, of the road-section where this drainage asset is located - measured in metre.</t>
        </r>
      </text>
    </comment>
    <comment ref="F3" authorId="0" shapeId="0">
      <text>
        <r>
          <rPr>
            <b/>
            <sz val="8"/>
            <color indexed="81"/>
            <rFont val="Tahoma"/>
            <family val="2"/>
          </rPr>
          <t>The start displacement, from the road origin, where the shoulder begins - measured in metre.</t>
        </r>
      </text>
    </comment>
    <comment ref="G3" authorId="0" shapeId="0">
      <text>
        <r>
          <rPr>
            <b/>
            <sz val="8"/>
            <color indexed="81"/>
            <rFont val="Tahoma"/>
            <family val="2"/>
          </rPr>
          <t>The end displacement, from the road origin, where the shoulder stops - measured in metre.</t>
        </r>
      </text>
    </comment>
    <comment ref="H3" authorId="0" shapeId="0">
      <text>
        <r>
          <rPr>
            <b/>
            <sz val="8"/>
            <color indexed="81"/>
            <rFont val="Tahoma"/>
            <family val="2"/>
          </rPr>
          <t>Select the code, from the drop down menu, for the side of the road where the shoulder is located:
L = Left side of the road
R = Right side of the road.</t>
        </r>
      </text>
    </comment>
    <comment ref="J3" authorId="0" shapeId="0">
      <text>
        <r>
          <rPr>
            <b/>
            <sz val="8"/>
            <color indexed="81"/>
            <rFont val="Tahoma"/>
            <family val="2"/>
          </rPr>
          <t>The distance from the centreline of the carriageway to the side of the shoulder measured to nearest 0.1m.</t>
        </r>
      </text>
    </comment>
    <comment ref="R3" authorId="0" shapeId="0">
      <text>
        <r>
          <rPr>
            <b/>
            <sz val="8"/>
            <color indexed="81"/>
            <rFont val="Tahoma"/>
            <family val="2"/>
          </rPr>
          <t>Enter the length of the shoulder, measured in metre.</t>
        </r>
      </text>
    </comment>
    <comment ref="S3" authorId="2" shapeId="0">
      <text>
        <r>
          <rPr>
            <b/>
            <sz val="9"/>
            <color indexed="81"/>
            <rFont val="Tahoma"/>
            <family val="2"/>
          </rPr>
          <t>For assets whose length is not equal to end_m - start_m, you will need to collect the length adjustment information so that the true length of the asset can be entered into RAMM</t>
        </r>
        <r>
          <rPr>
            <sz val="9"/>
            <color indexed="81"/>
            <rFont val="Tahoma"/>
            <family val="2"/>
          </rPr>
          <t xml:space="preserve">
</t>
        </r>
      </text>
    </comment>
    <comment ref="T3" authorId="2" shapeId="0">
      <text>
        <r>
          <rPr>
            <b/>
            <sz val="9"/>
            <color indexed="81"/>
            <rFont val="Tahoma"/>
            <family val="2"/>
          </rPr>
          <t>Enter the length adjust in metres if any</t>
        </r>
        <r>
          <rPr>
            <sz val="9"/>
            <color indexed="81"/>
            <rFont val="Tahoma"/>
            <family val="2"/>
          </rPr>
          <t xml:space="preserve">
</t>
        </r>
      </text>
    </comment>
    <comment ref="U3" authorId="2" shapeId="0">
      <text>
        <r>
          <rPr>
            <b/>
            <sz val="9"/>
            <color indexed="81"/>
            <rFont val="Tahoma"/>
            <family val="2"/>
          </rPr>
          <t>Self explanatory codes provide a description of the reason why the asset length needs to be adjusted</t>
        </r>
      </text>
    </comment>
    <comment ref="W3" authorId="0" shapeId="0">
      <text>
        <r>
          <rPr>
            <b/>
            <sz val="8"/>
            <color indexed="81"/>
            <rFont val="Tahoma"/>
            <family val="2"/>
          </rPr>
          <t>Enter the width of the shoulder, measured to nearest 0.1m.</t>
        </r>
      </text>
    </comment>
    <comment ref="X3" authorId="0" shapeId="0">
      <text>
        <r>
          <rPr>
            <b/>
            <sz val="8"/>
            <color indexed="81"/>
            <rFont val="Tahoma"/>
            <family val="2"/>
          </rPr>
          <t xml:space="preserve">Select the shoulder material type code from the drop down menu. </t>
        </r>
      </text>
    </comment>
    <comment ref="Y3" authorId="0" shapeId="0">
      <text>
        <r>
          <rPr>
            <b/>
            <sz val="8"/>
            <color indexed="81"/>
            <rFont val="Tahoma"/>
            <family val="2"/>
          </rPr>
          <t>Do not enter anything - this field is populated automatically.</t>
        </r>
      </text>
    </comment>
    <comment ref="AI3" authorId="1" shapeId="0">
      <text>
        <r>
          <rPr>
            <b/>
            <sz val="8"/>
            <color indexed="81"/>
            <rFont val="Tahoma"/>
            <family val="2"/>
          </rPr>
          <t>Enter code for likelihood of this asset failing, from the following list:
1 = Rare
2 = Unlikely
3 = Possible
4 = Likely
5 =  Almost Certain
U = Unknown</t>
        </r>
      </text>
    </comment>
    <comment ref="AJ3" authorId="1" shapeId="0">
      <text>
        <r>
          <rPr>
            <b/>
            <sz val="8"/>
            <color indexed="81"/>
            <rFont val="Tahoma"/>
            <family val="2"/>
          </rPr>
          <t>Enter code for consequence of this asset failing, from the following list:
1 = Insignificant
2 = Minor
3 = Moderate
4 = High
5 =  Extreme
U = Unknown</t>
        </r>
      </text>
    </comment>
    <comment ref="AO3" authorId="0" shapeId="0">
      <text>
        <r>
          <rPr>
            <b/>
            <sz val="8"/>
            <color indexed="81"/>
            <rFont val="Tahoma"/>
            <family val="2"/>
          </rPr>
          <t>Enter in any comments or notes that are applicable to the asset.</t>
        </r>
      </text>
    </comment>
    <comment ref="AS3" authorId="0" shapeId="0">
      <text>
        <r>
          <rPr>
            <b/>
            <sz val="8"/>
            <color indexed="81"/>
            <rFont val="Tahoma"/>
            <family val="2"/>
          </rPr>
          <t>Enter date the asset is added to database.</t>
        </r>
      </text>
    </comment>
    <comment ref="AT3" authorId="0" shapeId="0">
      <text>
        <r>
          <rPr>
            <b/>
            <sz val="8"/>
            <color indexed="81"/>
            <rFont val="Tahoma"/>
            <family val="2"/>
          </rPr>
          <t>Enter name of user that is adding the asset to database.</t>
        </r>
      </text>
    </comment>
    <comment ref="AU3" authorId="0" shapeId="0">
      <text>
        <r>
          <rPr>
            <b/>
            <sz val="8"/>
            <color indexed="81"/>
            <rFont val="Tahoma"/>
            <family val="2"/>
          </rPr>
          <t>Enter date the asset is changed in database.</t>
        </r>
      </text>
    </comment>
    <comment ref="AV3" authorId="0" shapeId="0">
      <text>
        <r>
          <rPr>
            <b/>
            <sz val="8"/>
            <color indexed="81"/>
            <rFont val="Tahoma"/>
            <family val="2"/>
          </rPr>
          <t>Enter name of user that is changing the asset in database.</t>
        </r>
      </text>
    </comment>
  </commentList>
</comments>
</file>

<file path=xl/comments16.xml><?xml version="1.0" encoding="utf-8"?>
<comments xmlns="http://schemas.openxmlformats.org/spreadsheetml/2006/main">
  <authors>
    <author>Matt Ross</author>
  </authors>
  <commentList>
    <comment ref="A3" authorId="0" shapeId="0">
      <text>
        <r>
          <rPr>
            <b/>
            <sz val="9"/>
            <color indexed="81"/>
            <rFont val="Tahoma"/>
            <family val="2"/>
          </rPr>
          <t>Select, from the drop down menu, whether this is an:
Add  - a new asset that is not presently recorded in the RAMM database
Update - a change to an asset already recorded in the RAMM database
Delete - a deletion of an asset already recorded in the RAMM database</t>
        </r>
        <r>
          <rPr>
            <sz val="9"/>
            <color indexed="81"/>
            <rFont val="Tahoma"/>
            <family val="2"/>
          </rPr>
          <t xml:space="preserve">
</t>
        </r>
      </text>
    </comment>
    <comment ref="B3" authorId="0" shapeId="0">
      <text>
        <r>
          <rPr>
            <b/>
            <sz val="9"/>
            <color indexed="81"/>
            <rFont val="Tahoma"/>
            <family val="2"/>
          </rPr>
          <t xml:space="preserve">Enter the unique Shoulder ID number assigned to this asset by RAMM. If the record is an update or delete use exisiting ID assisgned by RAMM - otherwise, leave set to 0.
</t>
        </r>
      </text>
    </comment>
    <comment ref="C3" authorId="0" shapeId="0">
      <text>
        <r>
          <rPr>
            <b/>
            <sz val="9"/>
            <color indexed="81"/>
            <rFont val="Tahoma"/>
            <family val="2"/>
          </rPr>
          <t>Select RAMM Roadname from Drop Down menu:</t>
        </r>
      </text>
    </comment>
    <comment ref="E3" authorId="0" shapeId="0">
      <text>
        <r>
          <rPr>
            <b/>
            <sz val="9"/>
            <color indexed="81"/>
            <rFont val="Tahoma"/>
            <family val="2"/>
          </rPr>
          <t>Location of the Island Start RP</t>
        </r>
        <r>
          <rPr>
            <sz val="9"/>
            <color indexed="81"/>
            <rFont val="Tahoma"/>
            <family val="2"/>
          </rPr>
          <t xml:space="preserve">
</t>
        </r>
      </text>
    </comment>
    <comment ref="F3" authorId="0" shapeId="0">
      <text>
        <r>
          <rPr>
            <b/>
            <sz val="9"/>
            <color indexed="81"/>
            <rFont val="Tahoma"/>
            <family val="2"/>
          </rPr>
          <t>Location of the Island End RP</t>
        </r>
        <r>
          <rPr>
            <sz val="9"/>
            <color indexed="81"/>
            <rFont val="Tahoma"/>
            <family val="2"/>
          </rPr>
          <t xml:space="preserve">
</t>
        </r>
      </text>
    </comment>
    <comment ref="L3" authorId="0" shapeId="0">
      <text>
        <r>
          <rPr>
            <b/>
            <sz val="9"/>
            <color indexed="81"/>
            <rFont val="Tahoma"/>
            <family val="2"/>
          </rPr>
          <t>Select Island Type from Drop Down menu:</t>
        </r>
        <r>
          <rPr>
            <sz val="9"/>
            <color indexed="81"/>
            <rFont val="Tahoma"/>
            <family val="2"/>
          </rPr>
          <t xml:space="preserve">
</t>
        </r>
      </text>
    </comment>
    <comment ref="N3" authorId="0" shapeId="0">
      <text>
        <r>
          <rPr>
            <b/>
            <sz val="9"/>
            <color indexed="81"/>
            <rFont val="Tahoma"/>
            <family val="2"/>
          </rPr>
          <t>Select Island Material from Drop Down menu:</t>
        </r>
      </text>
    </comment>
    <comment ref="P3" authorId="0" shapeId="0">
      <text>
        <r>
          <rPr>
            <b/>
            <sz val="9"/>
            <color indexed="81"/>
            <rFont val="Tahoma"/>
            <family val="2"/>
          </rPr>
          <t>The date the Island was constructed</t>
        </r>
        <r>
          <rPr>
            <sz val="9"/>
            <color indexed="81"/>
            <rFont val="Tahoma"/>
            <family val="2"/>
          </rPr>
          <t xml:space="preserve">
</t>
        </r>
      </text>
    </comment>
    <comment ref="Q3" authorId="0" shapeId="0">
      <text>
        <r>
          <rPr>
            <b/>
            <sz val="9"/>
            <color indexed="81"/>
            <rFont val="Tahoma"/>
            <family val="2"/>
          </rPr>
          <t>Select Island Shape from Drop Down menu:</t>
        </r>
        <r>
          <rPr>
            <sz val="9"/>
            <color indexed="81"/>
            <rFont val="Tahoma"/>
            <family val="2"/>
          </rPr>
          <t xml:space="preserve">
</t>
        </r>
      </text>
    </comment>
    <comment ref="S3" authorId="0" shapeId="0">
      <text>
        <r>
          <rPr>
            <b/>
            <sz val="9"/>
            <color indexed="81"/>
            <rFont val="Tahoma"/>
            <family val="2"/>
          </rPr>
          <t>Height of the Island (mm)</t>
        </r>
        <r>
          <rPr>
            <sz val="9"/>
            <color indexed="81"/>
            <rFont val="Tahoma"/>
            <family val="2"/>
          </rPr>
          <t xml:space="preserve">
</t>
        </r>
      </text>
    </comment>
    <comment ref="T3" authorId="0" shapeId="0">
      <text>
        <r>
          <rPr>
            <b/>
            <sz val="9"/>
            <color indexed="81"/>
            <rFont val="Tahoma"/>
            <family val="2"/>
          </rPr>
          <t>Width is the the measurement of an item from side to side. It is
the the lesser of two or the least of three dimensions of an
item. It is used in the Area calculation Length * Width + Extra
Area</t>
        </r>
        <r>
          <rPr>
            <sz val="9"/>
            <color indexed="81"/>
            <rFont val="Tahoma"/>
            <family val="2"/>
          </rPr>
          <t xml:space="preserve">
</t>
        </r>
      </text>
    </comment>
    <comment ref="U3" authorId="0" shapeId="0">
      <text>
        <r>
          <rPr>
            <b/>
            <sz val="9"/>
            <color indexed="81"/>
            <rFont val="Tahoma"/>
            <family val="2"/>
          </rPr>
          <t>Area of the Island that is landscaped (sqm)</t>
        </r>
        <r>
          <rPr>
            <sz val="9"/>
            <color indexed="81"/>
            <rFont val="Tahoma"/>
            <family val="2"/>
          </rPr>
          <t xml:space="preserve">
</t>
        </r>
      </text>
    </comment>
    <comment ref="AH3" authorId="0" shapeId="0">
      <text>
        <r>
          <rPr>
            <b/>
            <sz val="9"/>
            <color indexed="81"/>
            <rFont val="Tahoma"/>
            <family val="2"/>
          </rPr>
          <t>Any additional notes</t>
        </r>
        <r>
          <rPr>
            <sz val="9"/>
            <color indexed="81"/>
            <rFont val="Tahoma"/>
            <family val="2"/>
          </rPr>
          <t xml:space="preserve">
</t>
        </r>
      </text>
    </comment>
  </commentList>
</comments>
</file>

<file path=xl/comments17.xml><?xml version="1.0" encoding="utf-8"?>
<comments xmlns="http://schemas.openxmlformats.org/spreadsheetml/2006/main">
  <authors>
    <author>Sandie Hughes</author>
    <author>Matt Ross</author>
    <author>porvg0</author>
  </authors>
  <commentList>
    <comment ref="A3" authorId="0" shapeId="0">
      <text>
        <r>
          <rPr>
            <b/>
            <sz val="8"/>
            <color indexed="81"/>
            <rFont val="Tahoma"/>
            <family val="2"/>
          </rPr>
          <t>Select from the drop down menu whether this is an Add, Delete or Update</t>
        </r>
      </text>
    </comment>
    <comment ref="B3" authorId="1" shapeId="0">
      <text>
        <r>
          <rPr>
            <b/>
            <sz val="9"/>
            <color indexed="81"/>
            <rFont val="Tahoma"/>
            <family val="2"/>
          </rPr>
          <t xml:space="preserve">Enter the unique Feature ID number assigned to this asset by RAMM. If the record is an update or delete use exisiting ID assisgned by RAMM - otherwise, leave set to 0.
</t>
        </r>
        <r>
          <rPr>
            <sz val="9"/>
            <color indexed="81"/>
            <rFont val="Tahoma"/>
            <family val="2"/>
          </rPr>
          <t xml:space="preserve">
</t>
        </r>
      </text>
    </comment>
    <comment ref="D3" authorId="2" shapeId="0">
      <text>
        <r>
          <rPr>
            <b/>
            <sz val="8"/>
            <color indexed="81"/>
            <rFont val="Tahoma"/>
            <family val="2"/>
          </rPr>
          <t>Select RAMM Roadname from Drop Down menu:</t>
        </r>
        <r>
          <rPr>
            <sz val="8"/>
            <color indexed="81"/>
            <rFont val="Tahoma"/>
            <family val="2"/>
          </rPr>
          <t xml:space="preserve">
</t>
        </r>
      </text>
    </comment>
    <comment ref="E3" authorId="2" shapeId="0">
      <text>
        <r>
          <rPr>
            <b/>
            <sz val="8"/>
            <color indexed="81"/>
            <rFont val="Tahoma"/>
            <family val="2"/>
          </rPr>
          <t>Enter the start displacement in metres from the road origin</t>
        </r>
      </text>
    </comment>
    <comment ref="F3" authorId="2" shapeId="0">
      <text>
        <r>
          <rPr>
            <b/>
            <sz val="8"/>
            <color indexed="81"/>
            <rFont val="Tahoma"/>
            <family val="2"/>
          </rPr>
          <t>Route Position of Feature measured from nearest ERP</t>
        </r>
        <r>
          <rPr>
            <sz val="8"/>
            <color indexed="81"/>
            <rFont val="Tahoma"/>
            <family val="2"/>
          </rPr>
          <t xml:space="preserve">
</t>
        </r>
      </text>
    </comment>
    <comment ref="G3" authorId="0" shapeId="0">
      <text>
        <r>
          <rPr>
            <b/>
            <sz val="8"/>
            <color indexed="81"/>
            <rFont val="Tahoma"/>
            <family val="2"/>
          </rPr>
          <t>Select the side from the drop down menu</t>
        </r>
      </text>
    </comment>
    <comment ref="I3" authorId="1" shapeId="0">
      <text>
        <r>
          <rPr>
            <b/>
            <sz val="9"/>
            <color indexed="81"/>
            <rFont val="Tahoma"/>
            <family val="2"/>
          </rPr>
          <t>Offset from the centreline</t>
        </r>
        <r>
          <rPr>
            <sz val="9"/>
            <color indexed="81"/>
            <rFont val="Tahoma"/>
            <family val="2"/>
          </rPr>
          <t xml:space="preserve">
</t>
        </r>
      </text>
    </comment>
    <comment ref="J3" authorId="0" shapeId="0">
      <text>
        <r>
          <rPr>
            <b/>
            <sz val="8"/>
            <color indexed="81"/>
            <rFont val="Tahoma"/>
            <family val="2"/>
          </rPr>
          <t>Select Feature Type from the drop down menu</t>
        </r>
      </text>
    </comment>
    <comment ref="K3" authorId="0" shapeId="0">
      <text>
        <r>
          <rPr>
            <b/>
            <sz val="8"/>
            <color indexed="81"/>
            <rFont val="Tahoma"/>
            <family val="2"/>
          </rPr>
          <t>Do not enter anything - this field is populated automatically</t>
        </r>
      </text>
    </comment>
    <comment ref="Q3" authorId="0" shapeId="0">
      <text>
        <r>
          <rPr>
            <b/>
            <sz val="8"/>
            <color indexed="81"/>
            <rFont val="Tahoma"/>
            <family val="2"/>
          </rPr>
          <t>Construction date of the feature</t>
        </r>
      </text>
    </comment>
    <comment ref="AC3" authorId="0" shapeId="0">
      <text>
        <r>
          <rPr>
            <b/>
            <sz val="8"/>
            <color indexed="81"/>
            <rFont val="Tahoma"/>
            <family val="2"/>
          </rPr>
          <t>Enter in any comments or notes as required</t>
        </r>
      </text>
    </comment>
  </commentList>
</comments>
</file>

<file path=xl/comments18.xml><?xml version="1.0" encoding="utf-8"?>
<comments xmlns="http://schemas.openxmlformats.org/spreadsheetml/2006/main">
  <authors>
    <author>Sandie Hughes</author>
    <author>porvg0</author>
    <author>Matt Ross</author>
  </authors>
  <commentList>
    <comment ref="A3" authorId="0" shapeId="0">
      <text>
        <r>
          <rPr>
            <b/>
            <sz val="8"/>
            <color indexed="81"/>
            <rFont val="Tahoma"/>
            <family val="2"/>
          </rPr>
          <t>Select from the drop down menu whether this is an Add, Delete or Update</t>
        </r>
      </text>
    </comment>
    <comment ref="C3" authorId="1" shapeId="0">
      <text>
        <r>
          <rPr>
            <b/>
            <sz val="8"/>
            <color indexed="81"/>
            <rFont val="Tahoma"/>
            <family val="2"/>
          </rPr>
          <t>Select RAMM Roadname from Drop Down menu:</t>
        </r>
        <r>
          <rPr>
            <sz val="8"/>
            <color indexed="81"/>
            <rFont val="Tahoma"/>
            <family val="2"/>
          </rPr>
          <t xml:space="preserve">
</t>
        </r>
      </text>
    </comment>
    <comment ref="D3" authorId="0" shapeId="0">
      <text>
        <r>
          <rPr>
            <b/>
            <sz val="8"/>
            <color indexed="81"/>
            <rFont val="Tahoma"/>
            <family val="2"/>
          </rPr>
          <t>Enter the unique Railing ID number assigned to this asset by RAMM. If the record is an update or delete use exisiting ID assisgned by RAMM - otherwise, leave set to 0.</t>
        </r>
      </text>
    </comment>
    <comment ref="E3" authorId="0" shapeId="0">
      <text>
        <r>
          <rPr>
            <b/>
            <sz val="8"/>
            <color indexed="81"/>
            <rFont val="Tahoma"/>
            <family val="2"/>
          </rPr>
          <t>Enter the displacement in 'm' where the rail begins</t>
        </r>
      </text>
    </comment>
    <comment ref="F3" authorId="0" shapeId="0">
      <text>
        <r>
          <rPr>
            <b/>
            <sz val="8"/>
            <color indexed="81"/>
            <rFont val="Tahoma"/>
            <family val="2"/>
          </rPr>
          <t>Enter the displacement in 'm' where the rail ends</t>
        </r>
      </text>
    </comment>
    <comment ref="I3" authorId="0" shapeId="0">
      <text>
        <r>
          <rPr>
            <b/>
            <sz val="8"/>
            <color indexed="81"/>
            <rFont val="Tahoma"/>
            <family val="2"/>
          </rPr>
          <t>Enter the railing length in 'm'</t>
        </r>
      </text>
    </comment>
    <comment ref="J3" authorId="0" shapeId="0">
      <text>
        <r>
          <rPr>
            <b/>
            <sz val="8"/>
            <color indexed="81"/>
            <rFont val="Tahoma"/>
            <family val="2"/>
          </rPr>
          <t>Enter the railing length adjustment in 'm' if applicable</t>
        </r>
      </text>
    </comment>
    <comment ref="K3" authorId="0" shapeId="0">
      <text>
        <r>
          <rPr>
            <b/>
            <sz val="8"/>
            <color indexed="81"/>
            <rFont val="Tahoma"/>
            <family val="2"/>
          </rPr>
          <t>Select the adjustment reason from the drop down menu</t>
        </r>
      </text>
    </comment>
    <comment ref="L3" authorId="0" shapeId="0">
      <text>
        <r>
          <rPr>
            <b/>
            <sz val="8"/>
            <color indexed="81"/>
            <rFont val="Tahoma"/>
            <family val="2"/>
          </rPr>
          <t>Do not enter anything - this field is populated automatically</t>
        </r>
      </text>
    </comment>
    <comment ref="T3" authorId="0" shapeId="0">
      <text>
        <r>
          <rPr>
            <b/>
            <sz val="8"/>
            <color indexed="81"/>
            <rFont val="Tahoma"/>
            <family val="2"/>
          </rPr>
          <t>This is the distance in metres from the road centreline to the Railing</t>
        </r>
      </text>
    </comment>
    <comment ref="U3" authorId="0" shapeId="0">
      <text>
        <r>
          <rPr>
            <b/>
            <sz val="8"/>
            <color indexed="81"/>
            <rFont val="Tahoma"/>
            <family val="2"/>
          </rPr>
          <t>Select the side from the drop down menu</t>
        </r>
      </text>
    </comment>
    <comment ref="W3" authorId="0" shapeId="0">
      <text>
        <r>
          <rPr>
            <b/>
            <sz val="8"/>
            <color indexed="81"/>
            <rFont val="Tahoma"/>
            <family val="2"/>
          </rPr>
          <t>Select Rail Type from the drop down menu</t>
        </r>
      </text>
    </comment>
    <comment ref="X3" authorId="0" shapeId="0">
      <text>
        <r>
          <rPr>
            <b/>
            <sz val="8"/>
            <color indexed="81"/>
            <rFont val="Tahoma"/>
            <family val="2"/>
          </rPr>
          <t>Do not enter anything - this field is populated automatically</t>
        </r>
      </text>
    </comment>
    <comment ref="Y3" authorId="0" shapeId="0">
      <text>
        <r>
          <rPr>
            <b/>
            <sz val="8"/>
            <color indexed="81"/>
            <rFont val="Tahoma"/>
            <family val="2"/>
          </rPr>
          <t>Date that the rail asset was installed in dd/mm/yyyy format</t>
        </r>
      </text>
    </comment>
    <comment ref="Z3" authorId="0" shapeId="0">
      <text>
        <r>
          <rPr>
            <b/>
            <sz val="8"/>
            <color indexed="81"/>
            <rFont val="Tahoma"/>
            <family val="2"/>
          </rPr>
          <t>Enter the ground height in 'm'</t>
        </r>
      </text>
    </comment>
    <comment ref="AA3" authorId="2" shapeId="0">
      <text>
        <r>
          <rPr>
            <b/>
            <sz val="9"/>
            <color indexed="81"/>
            <rFont val="Tahoma"/>
            <family val="2"/>
          </rPr>
          <t>Enter the Railing Make in the drop down menu</t>
        </r>
        <r>
          <rPr>
            <sz val="9"/>
            <color indexed="81"/>
            <rFont val="Tahoma"/>
            <family val="2"/>
          </rPr>
          <t xml:space="preserve">
</t>
        </r>
      </text>
    </comment>
    <comment ref="AC3" authorId="0" shapeId="0">
      <text>
        <r>
          <rPr>
            <b/>
            <sz val="8"/>
            <color indexed="81"/>
            <rFont val="Tahoma"/>
            <family val="2"/>
          </rPr>
          <t>Select the rail material from the drop down menu
C = Curved
S = S bend
T = straighT</t>
        </r>
      </text>
    </comment>
    <comment ref="AE3" authorId="2" shapeId="0">
      <text>
        <r>
          <rPr>
            <b/>
            <sz val="9"/>
            <color indexed="81"/>
            <rFont val="Tahoma"/>
            <family val="2"/>
          </rPr>
          <t>Enter the Rail Colour in the drop down menu</t>
        </r>
        <r>
          <rPr>
            <sz val="9"/>
            <color indexed="81"/>
            <rFont val="Tahoma"/>
            <family val="2"/>
          </rPr>
          <t xml:space="preserve">
</t>
        </r>
      </text>
    </comment>
    <comment ref="AG3" authorId="0" shapeId="0">
      <text>
        <r>
          <rPr>
            <b/>
            <sz val="8"/>
            <color indexed="81"/>
            <rFont val="Tahoma"/>
            <family val="2"/>
          </rPr>
          <t xml:space="preserve">Select the rail material from the drop down menu
</t>
        </r>
      </text>
    </comment>
    <comment ref="AI3" authorId="0" shapeId="0">
      <text>
        <r>
          <rPr>
            <b/>
            <sz val="8"/>
            <color indexed="81"/>
            <rFont val="Tahoma"/>
            <family val="2"/>
          </rPr>
          <t>Select Rail attachment from the drop down menu</t>
        </r>
      </text>
    </comment>
    <comment ref="AJ3" authorId="0" shapeId="0">
      <text>
        <r>
          <rPr>
            <b/>
            <sz val="8"/>
            <color indexed="81"/>
            <rFont val="Tahoma"/>
            <family val="2"/>
          </rPr>
          <t>Do not enter anything - this field is populated automatically</t>
        </r>
      </text>
    </comment>
    <comment ref="AK3" authorId="0" shapeId="0">
      <text>
        <r>
          <rPr>
            <b/>
            <sz val="8"/>
            <color indexed="81"/>
            <rFont val="Tahoma"/>
            <family val="2"/>
          </rPr>
          <t>Select Rail start style from the drop down menu</t>
        </r>
      </text>
    </comment>
    <comment ref="AL3" authorId="0" shapeId="0">
      <text>
        <r>
          <rPr>
            <b/>
            <sz val="8"/>
            <color indexed="81"/>
            <rFont val="Tahoma"/>
            <family val="2"/>
          </rPr>
          <t>Do not enter anything - this field is populated automatically</t>
        </r>
      </text>
    </comment>
    <comment ref="AM3" authorId="0" shapeId="0">
      <text>
        <r>
          <rPr>
            <b/>
            <sz val="8"/>
            <color indexed="81"/>
            <rFont val="Tahoma"/>
            <family val="2"/>
          </rPr>
          <t>Select Rail end style from the drop down menu</t>
        </r>
      </text>
    </comment>
    <comment ref="AN3" authorId="0" shapeId="0">
      <text>
        <r>
          <rPr>
            <b/>
            <sz val="8"/>
            <color indexed="81"/>
            <rFont val="Tahoma"/>
            <family val="2"/>
          </rPr>
          <t>Do not enter anything - this field is populated automatically</t>
        </r>
      </text>
    </comment>
    <comment ref="AO3" authorId="2" shapeId="0">
      <text>
        <r>
          <rPr>
            <b/>
            <sz val="9"/>
            <color indexed="81"/>
            <rFont val="Tahoma"/>
            <family val="2"/>
          </rPr>
          <t>Does the Rail conform to the current safety standard?</t>
        </r>
        <r>
          <rPr>
            <sz val="9"/>
            <color indexed="81"/>
            <rFont val="Tahoma"/>
            <family val="2"/>
          </rPr>
          <t xml:space="preserve">
</t>
        </r>
      </text>
    </comment>
    <comment ref="AP3" authorId="2" shapeId="0">
      <text>
        <r>
          <rPr>
            <b/>
            <sz val="9"/>
            <color indexed="81"/>
            <rFont val="Tahoma"/>
            <family val="2"/>
          </rPr>
          <t>How the Railing is set in the ground</t>
        </r>
        <r>
          <rPr>
            <sz val="9"/>
            <color indexed="81"/>
            <rFont val="Tahoma"/>
            <family val="2"/>
          </rPr>
          <t xml:space="preserve">
</t>
        </r>
      </text>
    </comment>
    <comment ref="AR3" authorId="2" shapeId="0">
      <text>
        <r>
          <rPr>
            <b/>
            <sz val="9"/>
            <color indexed="81"/>
            <rFont val="Tahoma"/>
            <family val="2"/>
          </rPr>
          <t>The purpose the railings was erected</t>
        </r>
        <r>
          <rPr>
            <sz val="9"/>
            <color indexed="81"/>
            <rFont val="Tahoma"/>
            <family val="2"/>
          </rPr>
          <t xml:space="preserve">
</t>
        </r>
      </text>
    </comment>
    <comment ref="BB3" authorId="2" shapeId="0">
      <text>
        <r>
          <rPr>
            <b/>
            <sz val="9"/>
            <color indexed="81"/>
            <rFont val="Tahoma"/>
            <family val="2"/>
          </rPr>
          <t>Number of posts supporting the railing</t>
        </r>
        <r>
          <rPr>
            <sz val="9"/>
            <color indexed="81"/>
            <rFont val="Tahoma"/>
            <family val="2"/>
          </rPr>
          <t xml:space="preserve">
</t>
        </r>
      </text>
    </comment>
    <comment ref="BC3" authorId="2" shapeId="0">
      <text>
        <r>
          <rPr>
            <b/>
            <sz val="9"/>
            <color indexed="81"/>
            <rFont val="Tahoma"/>
            <family val="2"/>
          </rPr>
          <t>Material of the posts</t>
        </r>
        <r>
          <rPr>
            <sz val="9"/>
            <color indexed="81"/>
            <rFont val="Tahoma"/>
            <family val="2"/>
          </rPr>
          <t xml:space="preserve">
</t>
        </r>
      </text>
    </comment>
    <comment ref="BK3" authorId="0" shapeId="0">
      <text>
        <r>
          <rPr>
            <b/>
            <sz val="8"/>
            <color indexed="81"/>
            <rFont val="Tahoma"/>
            <family val="2"/>
          </rPr>
          <t>Enter in any comments or notes as required</t>
        </r>
      </text>
    </comment>
  </commentList>
</comments>
</file>

<file path=xl/comments19.xml><?xml version="1.0" encoding="utf-8"?>
<comments xmlns="http://schemas.openxmlformats.org/spreadsheetml/2006/main">
  <authors>
    <author>Sandie Hughes</author>
    <author>porvg0</author>
  </authors>
  <commentList>
    <comment ref="A2" authorId="0" shapeId="0">
      <text>
        <r>
          <rPr>
            <b/>
            <sz val="8"/>
            <color indexed="81"/>
            <rFont val="Tahoma"/>
            <family val="2"/>
          </rPr>
          <t>Select from the drop down menu whether this is an Add, Delete or Update</t>
        </r>
      </text>
    </comment>
    <comment ref="B2" authorId="0" shapeId="0">
      <text>
        <r>
          <rPr>
            <b/>
            <sz val="8"/>
            <color indexed="10"/>
            <rFont val="Tahoma"/>
            <family val="2"/>
          </rPr>
          <t>The unique system generated ID for this test pit</t>
        </r>
      </text>
    </comment>
    <comment ref="D2" authorId="1" shapeId="0">
      <text>
        <r>
          <rPr>
            <b/>
            <sz val="8"/>
            <color indexed="81"/>
            <rFont val="Tahoma"/>
            <family val="2"/>
          </rPr>
          <t>Select RAMM Roadname from Drop Down menu:</t>
        </r>
        <r>
          <rPr>
            <sz val="8"/>
            <color indexed="81"/>
            <rFont val="Tahoma"/>
            <family val="2"/>
          </rPr>
          <t xml:space="preserve">
</t>
        </r>
      </text>
    </comment>
    <comment ref="E2" authorId="0" shapeId="0">
      <text>
        <r>
          <rPr>
            <b/>
            <sz val="8"/>
            <color indexed="81"/>
            <rFont val="Tahoma"/>
            <family val="2"/>
          </rPr>
          <t>Enter in the displacement, in metres, of the site of the test pit, from the road origin</t>
        </r>
      </text>
    </comment>
    <comment ref="F2" authorId="0" shapeId="0">
      <text>
        <r>
          <rPr>
            <b/>
            <sz val="8"/>
            <color indexed="81"/>
            <rFont val="Tahoma"/>
            <family val="2"/>
          </rPr>
          <t>Distance, in metres, from the LHS of the carriageway to the test pit location  - to nearest 0.1m</t>
        </r>
      </text>
    </comment>
    <comment ref="G2" authorId="0" shapeId="0">
      <text>
        <r>
          <rPr>
            <b/>
            <sz val="8"/>
            <color indexed="81"/>
            <rFont val="Tahoma"/>
            <family val="2"/>
          </rPr>
          <t>Set to historic (H) if pavement layers are altered since the test date; otherwise, the default is C(urrent) - i.e., the pavement layers are undisturbed since the test date.</t>
        </r>
      </text>
    </comment>
    <comment ref="H2" authorId="0" shapeId="0">
      <text>
        <r>
          <rPr>
            <b/>
            <sz val="8"/>
            <color indexed="81"/>
            <rFont val="Tahoma"/>
            <family val="2"/>
          </rPr>
          <t>Enter in the date of the test pit survey - in dd/mm/yyyy format</t>
        </r>
      </text>
    </comment>
    <comment ref="I2" authorId="0" shapeId="0">
      <text>
        <r>
          <rPr>
            <b/>
            <sz val="8"/>
            <color indexed="81"/>
            <rFont val="Tahoma"/>
            <family val="2"/>
          </rPr>
          <t>The used for the test pit survey - looks up on pave_tp_method table</t>
        </r>
      </text>
    </comment>
    <comment ref="J2" authorId="0" shapeId="0">
      <text>
        <r>
          <rPr>
            <b/>
            <sz val="8"/>
            <color indexed="10"/>
            <rFont val="Tahoma"/>
            <family val="2"/>
          </rPr>
          <t>Do not enter anything in this column - this field is populated automatically</t>
        </r>
      </text>
    </comment>
    <comment ref="Q2" authorId="0" shapeId="0">
      <text>
        <r>
          <rPr>
            <b/>
            <sz val="8"/>
            <color indexed="81"/>
            <rFont val="Tahoma"/>
            <family val="2"/>
          </rPr>
          <t>Enter in any comments or notes, if applicable, in  relation to the test</t>
        </r>
      </text>
    </comment>
  </commentList>
</comments>
</file>

<file path=xl/comments2.xml><?xml version="1.0" encoding="utf-8"?>
<comments xmlns="http://schemas.openxmlformats.org/spreadsheetml/2006/main">
  <authors>
    <author>Sandie Hughes</author>
    <author>Alison Tomlinson</author>
    <author>porvg0</author>
    <author>Peter J Murray</author>
    <author>Roger Hughes</author>
  </authors>
  <commentList>
    <comment ref="A3" authorId="0" shapeId="0">
      <text>
        <r>
          <rPr>
            <b/>
            <sz val="8"/>
            <color indexed="81"/>
            <rFont val="Tahoma"/>
            <family val="2"/>
          </rPr>
          <t>Select from the drop down menu whether this is an Add, Delete or Update</t>
        </r>
      </text>
    </comment>
    <comment ref="B3" authorId="1" shapeId="0">
      <text>
        <r>
          <rPr>
            <b/>
            <sz val="9"/>
            <color indexed="81"/>
            <rFont val="Tahoma"/>
            <family val="2"/>
          </rPr>
          <t>Please include a copy of the seal design</t>
        </r>
        <r>
          <rPr>
            <sz val="9"/>
            <color indexed="81"/>
            <rFont val="Tahoma"/>
            <family val="2"/>
          </rPr>
          <t xml:space="preserve">
</t>
        </r>
      </text>
    </comment>
    <comment ref="C3" authorId="0" shapeId="0">
      <text>
        <r>
          <rPr>
            <b/>
            <sz val="8"/>
            <color indexed="81"/>
            <rFont val="Tahoma"/>
            <family val="2"/>
          </rPr>
          <t>Enter the unique carriageway surface id number, assigned to this asset by RAMM. If the record is an update or delete use exisiting ID assisgned by RAMM - otherwise, leave set to 0.</t>
        </r>
      </text>
    </comment>
    <comment ref="E3" authorId="2" shapeId="0">
      <text>
        <r>
          <rPr>
            <b/>
            <sz val="8"/>
            <color indexed="81"/>
            <rFont val="Tahoma"/>
            <family val="2"/>
          </rPr>
          <t>Select RAMM Roadname from Drop Down menu:</t>
        </r>
        <r>
          <rPr>
            <sz val="8"/>
            <color indexed="81"/>
            <rFont val="Tahoma"/>
            <family val="2"/>
          </rPr>
          <t xml:space="preserve">
</t>
        </r>
      </text>
    </comment>
    <comment ref="F3" authorId="0" shapeId="0">
      <text>
        <r>
          <rPr>
            <b/>
            <sz val="8"/>
            <color indexed="81"/>
            <rFont val="Tahoma"/>
            <family val="2"/>
          </rPr>
          <t>Enter in 'm' the displacement where the Surface begins</t>
        </r>
      </text>
    </comment>
    <comment ref="G3" authorId="0" shapeId="0">
      <text>
        <r>
          <rPr>
            <b/>
            <sz val="8"/>
            <color indexed="81"/>
            <rFont val="Tahoma"/>
            <family val="2"/>
          </rPr>
          <t>Enter in 'm' the displacement where the Surface ends</t>
        </r>
      </text>
    </comment>
    <comment ref="H3" authorId="3" shapeId="0">
      <text>
        <r>
          <rPr>
            <sz val="9"/>
            <color indexed="81"/>
            <rFont val="Tahoma"/>
            <family val="2"/>
          </rPr>
          <t>Typically this field is the name of the nearest side road. Leave blank if data cannot be clearly defined</t>
        </r>
      </text>
    </comment>
    <comment ref="I3" authorId="3" shapeId="0">
      <text>
        <r>
          <rPr>
            <sz val="9"/>
            <color indexed="81"/>
            <rFont val="Tahoma"/>
            <family val="2"/>
          </rPr>
          <t>Typically this field is the name of the nearest side road. Leave blank if data cannot be clearly defined</t>
        </r>
      </text>
    </comment>
    <comment ref="Q3" authorId="0" shapeId="0">
      <text>
        <r>
          <rPr>
            <b/>
            <sz val="8"/>
            <color indexed="81"/>
            <rFont val="Tahoma"/>
            <family val="2"/>
          </rPr>
          <t>Enter in the seal date in dd/mm/yyyy format</t>
        </r>
      </text>
    </comment>
    <comment ref="R3" authorId="0" shapeId="0">
      <text>
        <r>
          <rPr>
            <b/>
            <sz val="8"/>
            <color indexed="81"/>
            <rFont val="Tahoma"/>
            <family val="2"/>
          </rPr>
          <t>Enter in the removed date in dd/mm/yyyy format only if the surface is Asphaltic</t>
        </r>
      </text>
    </comment>
    <comment ref="S3" authorId="0" shapeId="0">
      <text>
        <r>
          <rPr>
            <b/>
            <sz val="8"/>
            <color indexed="81"/>
            <rFont val="Tahoma"/>
            <family val="2"/>
          </rPr>
          <t>Enter the surface width in metres</t>
        </r>
      </text>
    </comment>
    <comment ref="T3" authorId="0" shapeId="0">
      <text>
        <r>
          <rPr>
            <b/>
            <sz val="8"/>
            <color indexed="81"/>
            <rFont val="Tahoma"/>
            <family val="2"/>
          </rPr>
          <t>Enter whether the surface is full width or not - Y = full, N = not full</t>
        </r>
      </text>
    </comment>
    <comment ref="V3" authorId="0" shapeId="0">
      <text>
        <r>
          <rPr>
            <b/>
            <sz val="8"/>
            <color indexed="81"/>
            <rFont val="Tahoma"/>
            <family val="2"/>
          </rPr>
          <t xml:space="preserve">This is the distance in metres from the LHS of the sealed carriageway to the LHS of the surface being recorded.  
</t>
        </r>
        <r>
          <rPr>
            <b/>
            <i/>
            <sz val="8"/>
            <color indexed="81"/>
            <rFont val="Tahoma"/>
            <family val="2"/>
          </rPr>
          <t>NB Should default to 0 except in seal widening</t>
        </r>
      </text>
    </comment>
    <comment ref="W3" authorId="0" shapeId="0">
      <text>
        <r>
          <rPr>
            <b/>
            <sz val="8"/>
            <color indexed="81"/>
            <rFont val="Tahoma"/>
            <family val="2"/>
          </rPr>
          <t>The expected life of the surfacing in years</t>
        </r>
      </text>
    </comment>
    <comment ref="X3" authorId="0" shapeId="0">
      <text>
        <r>
          <rPr>
            <b/>
            <sz val="8"/>
            <color indexed="81"/>
            <rFont val="Tahoma"/>
            <family val="2"/>
          </rPr>
          <t>Surface material used</t>
        </r>
      </text>
    </comment>
    <comment ref="Z3" authorId="0" shapeId="0">
      <text>
        <r>
          <rPr>
            <b/>
            <sz val="8"/>
            <color indexed="81"/>
            <rFont val="Tahoma"/>
            <family val="2"/>
          </rPr>
          <t>Select the Surfacing Function from the drop down menu</t>
        </r>
      </text>
    </comment>
    <comment ref="AB3" authorId="0" shapeId="0">
      <text>
        <r>
          <rPr>
            <b/>
            <sz val="8"/>
            <color indexed="81"/>
            <rFont val="Tahoma"/>
            <family val="2"/>
          </rPr>
          <t>Enter in the Surface depth in 'mm' (typically 0 for chipseals, 25mm for AC, 30-45mm for OGPA/OGEM</t>
        </r>
      </text>
    </comment>
    <comment ref="AD3" authorId="3" shapeId="0">
      <text>
        <r>
          <rPr>
            <sz val="9"/>
            <color indexed="81"/>
            <rFont val="Tahoma"/>
            <family val="2"/>
          </rPr>
          <t>Select from dropdown menu</t>
        </r>
      </text>
    </comment>
    <comment ref="AE3" authorId="3" shapeId="0">
      <text>
        <r>
          <rPr>
            <sz val="9"/>
            <color indexed="81"/>
            <rFont val="Tahoma"/>
            <family val="2"/>
          </rPr>
          <t>Select from dropdown menu</t>
        </r>
      </text>
    </comment>
    <comment ref="AF3" authorId="3" shapeId="0">
      <text>
        <r>
          <rPr>
            <sz val="9"/>
            <color indexed="81"/>
            <rFont val="Tahoma"/>
            <family val="2"/>
          </rPr>
          <t>Select the quarry where the chip was sourced from</t>
        </r>
      </text>
    </comment>
    <comment ref="AG3" authorId="3" shapeId="0">
      <text>
        <r>
          <rPr>
            <sz val="9"/>
            <color indexed="81"/>
            <rFont val="Tahoma"/>
            <family val="2"/>
          </rPr>
          <t>Select binder used from dropdown menu</t>
        </r>
      </text>
    </comment>
    <comment ref="AI3" authorId="0" shapeId="0">
      <text>
        <r>
          <rPr>
            <b/>
            <sz val="8"/>
            <color indexed="81"/>
            <rFont val="Tahoma"/>
            <family val="2"/>
          </rPr>
          <t>Enter in the amount of Flux in the Binder expressed as parts of Diesel per hundred parts of Bitumen</t>
        </r>
      </text>
    </comment>
    <comment ref="AJ3" authorId="0" shapeId="0">
      <text>
        <r>
          <rPr>
            <b/>
            <sz val="8"/>
            <color indexed="81"/>
            <rFont val="Tahoma"/>
            <family val="2"/>
          </rPr>
          <t>Enter in the amount of Cutter in the Binder expressed as parts of Cutter per hundred parts of Bitumen</t>
        </r>
      </text>
    </comment>
    <comment ref="AK3" authorId="0" shapeId="0">
      <text>
        <r>
          <rPr>
            <b/>
            <sz val="8"/>
            <color indexed="81"/>
            <rFont val="Tahoma"/>
            <family val="2"/>
          </rPr>
          <t>Select the Cutter Type from the drop down menu</t>
        </r>
      </text>
    </comment>
    <comment ref="AM3" authorId="3" shapeId="0">
      <text>
        <r>
          <rPr>
            <b/>
            <sz val="9"/>
            <color indexed="81"/>
            <rFont val="Tahoma"/>
            <family val="2"/>
          </rPr>
          <t>Peter J Murray:</t>
        </r>
        <r>
          <rPr>
            <sz val="9"/>
            <color indexed="81"/>
            <rFont val="Tahoma"/>
            <family val="2"/>
          </rPr>
          <t xml:space="preserve">
Amount of adhesion in the binder</t>
        </r>
      </text>
    </comment>
    <comment ref="AN3" authorId="0" shapeId="0">
      <text>
        <r>
          <rPr>
            <b/>
            <sz val="8"/>
            <color indexed="81"/>
            <rFont val="Tahoma"/>
            <family val="2"/>
          </rPr>
          <t>Select from the dropdown menu</t>
        </r>
      </text>
    </comment>
    <comment ref="AP3" authorId="0" shapeId="0">
      <text>
        <r>
          <rPr>
            <b/>
            <sz val="8"/>
            <color indexed="81"/>
            <rFont val="Tahoma"/>
            <family val="2"/>
          </rPr>
          <t>Enter in the amount of Additive in the Binder expressed as parts of Additive per hundred parts of Bitumen</t>
        </r>
      </text>
    </comment>
    <comment ref="AQ3" authorId="0" shapeId="0">
      <text>
        <r>
          <rPr>
            <b/>
            <sz val="8"/>
            <color indexed="81"/>
            <rFont val="Tahoma"/>
            <family val="2"/>
          </rPr>
          <t>Select from the dropdown menu</t>
        </r>
      </text>
    </comment>
    <comment ref="AS3" authorId="3" shapeId="0">
      <text>
        <r>
          <rPr>
            <sz val="9"/>
            <color indexed="81"/>
            <rFont val="Tahoma"/>
            <family val="2"/>
          </rPr>
          <t>Select from the dropdown menu</t>
        </r>
      </text>
    </comment>
    <comment ref="AU3" authorId="0" shapeId="0">
      <text>
        <r>
          <rPr>
            <b/>
            <sz val="8"/>
            <color indexed="81"/>
            <rFont val="Tahoma"/>
            <family val="2"/>
          </rPr>
          <t>Enter in the pecentage of polymer modification (%)</t>
        </r>
      </text>
    </comment>
    <comment ref="AV3" authorId="0" shapeId="0">
      <text>
        <r>
          <rPr>
            <b/>
            <sz val="8"/>
            <color indexed="81"/>
            <rFont val="Tahoma"/>
            <family val="2"/>
          </rPr>
          <t>Enter in the minimum elastic recovery, at 25°C (%)</t>
        </r>
      </text>
    </comment>
    <comment ref="AW3" authorId="0" shapeId="0">
      <text>
        <r>
          <rPr>
            <b/>
            <sz val="8"/>
            <color indexed="81"/>
            <rFont val="Tahoma"/>
            <family val="2"/>
          </rPr>
          <t>Enter in the minimum softening point (in °C)</t>
        </r>
      </text>
    </comment>
    <comment ref="AX3" authorId="0" shapeId="0">
      <text>
        <r>
          <rPr>
            <b/>
            <sz val="8"/>
            <color indexed="81"/>
            <rFont val="Tahoma"/>
            <family val="2"/>
          </rPr>
          <t>Enter in the residual application rate in either litre/sq m, for chip seals, or % binder content in mix, for mix-type seals (AC, slurry, etc..)</t>
        </r>
      </text>
    </comment>
    <comment ref="AY3" authorId="0" shapeId="0">
      <text>
        <r>
          <rPr>
            <b/>
            <sz val="8"/>
            <color indexed="81"/>
            <rFont val="Tahoma"/>
            <family val="2"/>
          </rPr>
          <t>Enter in the total area, in sq m, covered by the surfacing</t>
        </r>
      </text>
    </comment>
    <comment ref="BB3" authorId="0" shapeId="0">
      <text>
        <r>
          <rPr>
            <b/>
            <sz val="8"/>
            <color indexed="81"/>
            <rFont val="Tahoma"/>
            <family val="2"/>
          </rPr>
          <t>Enter in the NZTA contract number under which the surfacing was performed</t>
        </r>
      </text>
    </comment>
    <comment ref="BC3" authorId="3" shapeId="0">
      <text>
        <r>
          <rPr>
            <sz val="9"/>
            <color indexed="81"/>
            <rFont val="Tahoma"/>
            <family val="2"/>
          </rPr>
          <t>The Sealing contractor</t>
        </r>
      </text>
    </comment>
    <comment ref="BE3" authorId="0" shapeId="0">
      <text>
        <r>
          <rPr>
            <b/>
            <sz val="8"/>
            <color indexed="81"/>
            <rFont val="Tahoma"/>
            <family val="2"/>
          </rPr>
          <t>Select the end-user specification, under which the surfacing was specified</t>
        </r>
      </text>
    </comment>
    <comment ref="BF3" authorId="0" shapeId="0">
      <text>
        <r>
          <rPr>
            <b/>
            <sz val="8"/>
            <color indexed="81"/>
            <rFont val="Tahoma"/>
            <family val="2"/>
          </rPr>
          <t>Enter in the Polished Stone Value (PSV) of the largest chip</t>
        </r>
      </text>
    </comment>
    <comment ref="BG3" authorId="0" shapeId="0">
      <text>
        <r>
          <rPr>
            <b/>
            <sz val="8"/>
            <color indexed="81"/>
            <rFont val="Tahoma"/>
            <family val="2"/>
          </rPr>
          <t>Enter the Average Least Dimension of largest sealing chip measured in 'mm'.  Only required for chipseals</t>
        </r>
      </text>
    </comment>
    <comment ref="BH3" authorId="0" shapeId="0">
      <text>
        <r>
          <rPr>
            <b/>
            <sz val="8"/>
            <color indexed="81"/>
            <rFont val="Tahoma"/>
            <family val="2"/>
          </rPr>
          <t>Is the surface using recycled material?</t>
        </r>
      </text>
    </comment>
    <comment ref="BI3" authorId="3" shapeId="0">
      <text>
        <r>
          <rPr>
            <sz val="9"/>
            <color indexed="81"/>
            <rFont val="Tahoma"/>
            <family val="2"/>
          </rPr>
          <t>Percentage of Recycled material.</t>
        </r>
      </text>
    </comment>
    <comment ref="BJ3" authorId="0" shapeId="0">
      <text>
        <r>
          <rPr>
            <b/>
            <sz val="8"/>
            <color indexed="81"/>
            <rFont val="Tahoma"/>
            <family val="2"/>
          </rPr>
          <t>Surface Component that is Re-cycled.</t>
        </r>
      </text>
    </comment>
    <comment ref="BL3" authorId="0" shapeId="0">
      <text>
        <r>
          <rPr>
            <b/>
            <sz val="8"/>
            <color indexed="81"/>
            <rFont val="Tahoma"/>
            <family val="2"/>
          </rPr>
          <t>Enter in reason why the  surfacing was done - select from drop-down list</t>
        </r>
      </text>
    </comment>
    <comment ref="BN3" authorId="4" shapeId="0">
      <text>
        <r>
          <rPr>
            <b/>
            <sz val="9"/>
            <color indexed="81"/>
            <rFont val="Tahoma"/>
            <charset val="1"/>
          </rPr>
          <t>Enter in funding category the work is from - select from drop-down list</t>
        </r>
      </text>
    </comment>
    <comment ref="BU3" authorId="3" shapeId="0">
      <text>
        <r>
          <rPr>
            <sz val="9"/>
            <color indexed="81"/>
            <rFont val="Tahoma"/>
            <family val="2"/>
          </rPr>
          <t>Can be worked out from the contract schedule of quantities</t>
        </r>
      </text>
    </comment>
    <comment ref="BV3" authorId="0" shapeId="0">
      <text>
        <r>
          <rPr>
            <b/>
            <sz val="8"/>
            <color indexed="81"/>
            <rFont val="Tahoma"/>
            <family val="2"/>
          </rPr>
          <t>Enter in any comments or notes</t>
        </r>
      </text>
    </comment>
    <comment ref="A4" authorId="4" shapeId="0">
      <text>
        <r>
          <rPr>
            <b/>
            <sz val="9"/>
            <color indexed="81"/>
            <rFont val="Tahoma"/>
            <family val="2"/>
          </rPr>
          <t>Select from the drop down menu whether this is an Add, Delete or Update</t>
        </r>
      </text>
    </comment>
    <comment ref="B4" authorId="4" shapeId="0">
      <text>
        <r>
          <rPr>
            <b/>
            <sz val="9"/>
            <color indexed="81"/>
            <rFont val="Tahoma"/>
            <family val="2"/>
          </rPr>
          <t>Please include a copy of the seal design with the submission</t>
        </r>
      </text>
    </comment>
    <comment ref="C4" authorId="4" shapeId="0">
      <text>
        <r>
          <rPr>
            <b/>
            <sz val="9"/>
            <color indexed="81"/>
            <rFont val="Tahoma"/>
            <charset val="1"/>
          </rPr>
          <t>If added new surface leave as 0. If updating or deleting a surface record please enter RAMM surface id</t>
        </r>
      </text>
    </comment>
    <comment ref="E4" authorId="4" shapeId="0">
      <text>
        <r>
          <rPr>
            <b/>
            <sz val="9"/>
            <color indexed="81"/>
            <rFont val="Tahoma"/>
            <charset val="1"/>
          </rPr>
          <t xml:space="preserve">Select road name from Drop Down. If name is not in list please enter name
</t>
        </r>
      </text>
    </comment>
    <comment ref="F4" authorId="4" shapeId="0">
      <text>
        <r>
          <rPr>
            <b/>
            <sz val="9"/>
            <color indexed="81"/>
            <rFont val="Tahoma"/>
            <charset val="1"/>
          </rPr>
          <t>Enter in 'm' the displacement where the Surface begins</t>
        </r>
      </text>
    </comment>
    <comment ref="G4" authorId="4" shapeId="0">
      <text>
        <r>
          <rPr>
            <b/>
            <sz val="9"/>
            <color indexed="81"/>
            <rFont val="Tahoma"/>
            <charset val="1"/>
          </rPr>
          <t>Enter in 'm' the displacement where the Surface ends</t>
        </r>
      </text>
    </comment>
    <comment ref="H4" authorId="4" shapeId="0">
      <text>
        <r>
          <rPr>
            <b/>
            <sz val="9"/>
            <color indexed="81"/>
            <rFont val="Tahoma"/>
            <charset val="1"/>
          </rPr>
          <t>Typically this field is the name of the nearest side road. Leave blank if data cannot be clearly defined. If the road name is not in the list please enter name</t>
        </r>
      </text>
    </comment>
    <comment ref="I4" authorId="4" shapeId="0">
      <text>
        <r>
          <rPr>
            <b/>
            <sz val="9"/>
            <color indexed="81"/>
            <rFont val="Tahoma"/>
            <family val="2"/>
          </rPr>
          <t>Typically this field is the name of the nearest side road. Leave blank if data cannot be clearly defined. If the road name is not in the list please enter name</t>
        </r>
      </text>
    </comment>
    <comment ref="Q4" authorId="4" shapeId="0">
      <text>
        <r>
          <rPr>
            <b/>
            <sz val="9"/>
            <color indexed="81"/>
            <rFont val="Tahoma"/>
            <family val="2"/>
          </rPr>
          <t>Enter in the seal date in dd/mm/yyyy format</t>
        </r>
      </text>
    </comment>
    <comment ref="R4" authorId="4" shapeId="0">
      <text>
        <r>
          <rPr>
            <b/>
            <sz val="9"/>
            <color indexed="81"/>
            <rFont val="Tahoma"/>
            <family val="2"/>
          </rPr>
          <t>Enter in the removed date in dd/mm/yyyy format. Only if the surface is Asphaltic Concrete</t>
        </r>
      </text>
    </comment>
    <comment ref="S4" authorId="4" shapeId="0">
      <text>
        <r>
          <rPr>
            <b/>
            <sz val="9"/>
            <color indexed="81"/>
            <rFont val="Tahoma"/>
            <family val="2"/>
          </rPr>
          <t>Enter the surface width in metres</t>
        </r>
      </text>
    </comment>
    <comment ref="T4" authorId="4" shapeId="0">
      <text>
        <r>
          <rPr>
            <b/>
            <sz val="9"/>
            <color indexed="81"/>
            <rFont val="Tahoma"/>
            <family val="2"/>
          </rPr>
          <t>Enter whether the surface is full width or not</t>
        </r>
      </text>
    </comment>
    <comment ref="V4" authorId="4" shapeId="0">
      <text>
        <r>
          <rPr>
            <b/>
            <sz val="9"/>
            <color indexed="81"/>
            <rFont val="Tahoma"/>
            <family val="2"/>
          </rPr>
          <t xml:space="preserve">This is the distance in metres from the LHS of the sealed carriageway to the LHS of the surface being recorded.  
</t>
        </r>
        <r>
          <rPr>
            <b/>
            <i/>
            <sz val="9"/>
            <color indexed="81"/>
            <rFont val="Tahoma"/>
            <family val="2"/>
          </rPr>
          <t>NB Should default to 0 except in seal widening</t>
        </r>
      </text>
    </comment>
    <comment ref="W4" authorId="4" shapeId="0">
      <text>
        <r>
          <rPr>
            <b/>
            <sz val="9"/>
            <color indexed="81"/>
            <rFont val="Tahoma"/>
            <family val="2"/>
          </rPr>
          <t>The expected life of the surfacing in years</t>
        </r>
      </text>
    </comment>
    <comment ref="X4" authorId="4" shapeId="0">
      <text>
        <r>
          <rPr>
            <b/>
            <sz val="9"/>
            <color indexed="81"/>
            <rFont val="Tahoma"/>
            <charset val="1"/>
          </rPr>
          <t>Surface type</t>
        </r>
      </text>
    </comment>
    <comment ref="Z4" authorId="4" shapeId="0">
      <text>
        <r>
          <rPr>
            <b/>
            <sz val="9"/>
            <color indexed="81"/>
            <rFont val="Tahoma"/>
            <charset val="1"/>
          </rPr>
          <t xml:space="preserve">Select the Surfacing Function from the drop down </t>
        </r>
      </text>
    </comment>
    <comment ref="AB4" authorId="4" shapeId="0">
      <text>
        <r>
          <rPr>
            <b/>
            <sz val="9"/>
            <color indexed="81"/>
            <rFont val="Tahoma"/>
            <charset val="1"/>
          </rPr>
          <t>Enter in the Surface depth in 'mm' (typically 0 for chipseals, 25mm for AC, 30-45mm for OGPA/OGEM</t>
        </r>
        <r>
          <rPr>
            <sz val="9"/>
            <color indexed="81"/>
            <rFont val="Tahoma"/>
            <charset val="1"/>
          </rPr>
          <t xml:space="preserve">
</t>
        </r>
      </text>
    </comment>
    <comment ref="AD4" authorId="4" shapeId="0">
      <text>
        <r>
          <rPr>
            <b/>
            <sz val="9"/>
            <color indexed="81"/>
            <rFont val="Tahoma"/>
            <charset val="1"/>
          </rPr>
          <t>Select from dropdown menu</t>
        </r>
      </text>
    </comment>
    <comment ref="AE4" authorId="4" shapeId="0">
      <text>
        <r>
          <rPr>
            <b/>
            <sz val="9"/>
            <color indexed="81"/>
            <rFont val="Tahoma"/>
            <charset val="1"/>
          </rPr>
          <t>Select from dropdown menu</t>
        </r>
      </text>
    </comment>
    <comment ref="AF4" authorId="4" shapeId="0">
      <text>
        <r>
          <rPr>
            <b/>
            <sz val="9"/>
            <color indexed="81"/>
            <rFont val="Tahoma"/>
            <charset val="1"/>
          </rPr>
          <t>Select the quarry where the chip was sourced from</t>
        </r>
      </text>
    </comment>
    <comment ref="AG4" authorId="4" shapeId="0">
      <text>
        <r>
          <rPr>
            <b/>
            <sz val="9"/>
            <color indexed="81"/>
            <rFont val="Tahoma"/>
            <charset val="1"/>
          </rPr>
          <t>Select binder used from dropdown menu</t>
        </r>
      </text>
    </comment>
  </commentList>
</comments>
</file>

<file path=xl/comments20.xml><?xml version="1.0" encoding="utf-8"?>
<comments xmlns="http://schemas.openxmlformats.org/spreadsheetml/2006/main">
  <authors>
    <author>Sandie Hughes</author>
    <author>porvg0</author>
  </authors>
  <commentList>
    <comment ref="A2" authorId="0" shapeId="0">
      <text>
        <r>
          <rPr>
            <b/>
            <sz val="8"/>
            <color indexed="81"/>
            <rFont val="Tahoma"/>
            <family val="2"/>
          </rPr>
          <t>Select from the drop down menu whether this is an Add, Delete or Update</t>
        </r>
      </text>
    </comment>
    <comment ref="C2" authorId="0" shapeId="0">
      <text>
        <r>
          <rPr>
            <b/>
            <sz val="8"/>
            <color indexed="10"/>
            <rFont val="Tahoma"/>
            <family val="2"/>
          </rPr>
          <t>The unique system generated ID for this test pit</t>
        </r>
      </text>
    </comment>
    <comment ref="D2" authorId="0" shapeId="0">
      <text>
        <r>
          <rPr>
            <b/>
            <sz val="8"/>
            <color indexed="81"/>
            <rFont val="Tahoma"/>
            <family val="2"/>
          </rPr>
          <t>Select the test pit layer material from the drop down menu, if this is a pavement layer</t>
        </r>
      </text>
    </comment>
    <comment ref="E2" authorId="1" shapeId="0">
      <text>
        <r>
          <rPr>
            <b/>
            <sz val="8"/>
            <color indexed="10"/>
            <rFont val="Tahoma"/>
            <family val="2"/>
          </rPr>
          <t>Do not enter anything in this column - this field is populated automatically</t>
        </r>
        <r>
          <rPr>
            <sz val="8"/>
            <color indexed="81"/>
            <rFont val="Tahoma"/>
            <family val="2"/>
          </rPr>
          <t xml:space="preserve">
</t>
        </r>
      </text>
    </comment>
    <comment ref="F2" authorId="0" shapeId="0">
      <text>
        <r>
          <rPr>
            <b/>
            <sz val="8"/>
            <color indexed="81"/>
            <rFont val="Tahoma"/>
            <family val="2"/>
          </rPr>
          <t>Start depth, measured from the top of the basecourse, in units of 'mm'</t>
        </r>
      </text>
    </comment>
    <comment ref="G2" authorId="0" shapeId="0">
      <text>
        <r>
          <rPr>
            <b/>
            <sz val="8"/>
            <color indexed="81"/>
            <rFont val="Tahoma"/>
            <family val="2"/>
          </rPr>
          <t>End depth = start of next pavement layer, in units of 'mm'</t>
        </r>
      </text>
    </comment>
    <comment ref="H2" authorId="0" shapeId="0">
      <text>
        <r>
          <rPr>
            <b/>
            <sz val="8"/>
            <color indexed="81"/>
            <rFont val="Tahoma"/>
            <family val="2"/>
          </rPr>
          <t>Select the test pit layer material from the drop down menu, if this is a pavement layer</t>
        </r>
      </text>
    </comment>
    <comment ref="I2" authorId="0" shapeId="0">
      <text>
        <r>
          <rPr>
            <b/>
            <sz val="8"/>
            <color indexed="10"/>
            <rFont val="Tahoma"/>
            <family val="2"/>
          </rPr>
          <t>Do not enter anything in this column - this field is populated automatically</t>
        </r>
      </text>
    </comment>
    <comment ref="J2" authorId="0" shapeId="0">
      <text>
        <r>
          <rPr>
            <b/>
            <sz val="8"/>
            <color indexed="81"/>
            <rFont val="Tahoma"/>
            <family val="2"/>
          </rPr>
          <t>Select the test pit subgrade layer material from the drop down menu, if this is a pavement subgrade layer, e.g., Clay</t>
        </r>
      </text>
    </comment>
    <comment ref="O2" authorId="0" shapeId="0">
      <text>
        <r>
          <rPr>
            <b/>
            <sz val="8"/>
            <color indexed="81"/>
            <rFont val="Tahoma"/>
            <family val="2"/>
          </rPr>
          <t>Enter in any comments or notes, if applicable</t>
        </r>
      </text>
    </comment>
  </commentList>
</comments>
</file>

<file path=xl/comments3.xml><?xml version="1.0" encoding="utf-8"?>
<comments xmlns="http://schemas.openxmlformats.org/spreadsheetml/2006/main">
  <authors>
    <author>Sandie Hughes</author>
    <author>Alison Tomlinson</author>
    <author>porvg0</author>
    <author>Peter J Murray</author>
  </authors>
  <commentList>
    <comment ref="A3" authorId="0" shapeId="0">
      <text>
        <r>
          <rPr>
            <b/>
            <sz val="8"/>
            <color indexed="81"/>
            <rFont val="Tahoma"/>
            <family val="2"/>
          </rPr>
          <t>Select from the drop down menu whether this is an Add, Delete or Update</t>
        </r>
      </text>
    </comment>
    <comment ref="B3" authorId="1" shapeId="0">
      <text>
        <r>
          <rPr>
            <sz val="9"/>
            <color indexed="81"/>
            <rFont val="Tahoma"/>
            <family val="2"/>
          </rPr>
          <t xml:space="preserve">Please include a copy of the seal design
</t>
        </r>
      </text>
    </comment>
    <comment ref="C3" authorId="0" shapeId="0">
      <text>
        <r>
          <rPr>
            <b/>
            <sz val="8"/>
            <color indexed="81"/>
            <rFont val="Tahoma"/>
            <family val="2"/>
          </rPr>
          <t>Enter the unique Pavement Layer ID number, assigned to this asset by RAMM. If the record is an update or delete use exisiting ID assisgned by RAMM - otherwise, leave set to 0.</t>
        </r>
      </text>
    </comment>
    <comment ref="E3" authorId="2" shapeId="0">
      <text>
        <r>
          <rPr>
            <b/>
            <sz val="8"/>
            <color indexed="81"/>
            <rFont val="Tahoma"/>
            <family val="2"/>
          </rPr>
          <t>Select RAMM Roadname from Drop Down menu:</t>
        </r>
        <r>
          <rPr>
            <sz val="8"/>
            <color indexed="81"/>
            <rFont val="Tahoma"/>
            <family val="2"/>
          </rPr>
          <t xml:space="preserve">
</t>
        </r>
      </text>
    </comment>
    <comment ref="F3" authorId="0" shapeId="0">
      <text>
        <r>
          <rPr>
            <b/>
            <sz val="8"/>
            <color indexed="81"/>
            <rFont val="Tahoma"/>
            <family val="2"/>
          </rPr>
          <t>Enter in 'm' the start displacement where the Pavement begins</t>
        </r>
      </text>
    </comment>
    <comment ref="G3" authorId="0" shapeId="0">
      <text>
        <r>
          <rPr>
            <b/>
            <sz val="8"/>
            <color indexed="81"/>
            <rFont val="Tahoma"/>
            <family val="2"/>
          </rPr>
          <t>Enter in 'm' the displacement where the Pavement ends</t>
        </r>
      </text>
    </comment>
    <comment ref="H3" authorId="3" shapeId="0">
      <text>
        <r>
          <rPr>
            <sz val="9"/>
            <color indexed="81"/>
            <rFont val="Tahoma"/>
            <family val="2"/>
          </rPr>
          <t>Typically this is the name of the nearest side road</t>
        </r>
      </text>
    </comment>
    <comment ref="I3" authorId="3" shapeId="0">
      <text>
        <r>
          <rPr>
            <sz val="9"/>
            <color indexed="81"/>
            <rFont val="Tahoma"/>
            <family val="2"/>
          </rPr>
          <t>Typically this is the name of the nearest side road</t>
        </r>
      </text>
    </comment>
    <comment ref="J3" authorId="0" shapeId="0">
      <text>
        <r>
          <rPr>
            <b/>
            <sz val="8"/>
            <color indexed="81"/>
            <rFont val="Tahoma"/>
            <family val="2"/>
          </rPr>
          <t>Select whether Layer or Subgrade from the drop down menu</t>
        </r>
      </text>
    </comment>
    <comment ref="K3" authorId="0" shapeId="0">
      <text>
        <r>
          <rPr>
            <b/>
            <sz val="8"/>
            <color indexed="81"/>
            <rFont val="Tahoma"/>
            <family val="2"/>
          </rPr>
          <t>Enter in the date the Layer was tested or constructed in dd/mm/yyyy format</t>
        </r>
      </text>
    </comment>
    <comment ref="L3" authorId="1" shapeId="0">
      <text>
        <r>
          <rPr>
            <b/>
            <sz val="9"/>
            <color indexed="81"/>
            <rFont val="Tahoma"/>
            <family val="2"/>
          </rPr>
          <t xml:space="preserve">For each road, indicate order of pavement layers by numbering the layers. The bottom layer is layer number 1. </t>
        </r>
        <r>
          <rPr>
            <sz val="9"/>
            <color indexed="81"/>
            <rFont val="Tahoma"/>
            <family val="2"/>
          </rPr>
          <t xml:space="preserve">
</t>
        </r>
      </text>
    </comment>
    <comment ref="N3" authorId="0" shapeId="0">
      <text>
        <r>
          <rPr>
            <b/>
            <sz val="8"/>
            <color indexed="81"/>
            <rFont val="Tahoma"/>
            <family val="2"/>
          </rPr>
          <t>Work Origin</t>
        </r>
      </text>
    </comment>
    <comment ref="O3" authorId="0" shapeId="0">
      <text>
        <r>
          <rPr>
            <b/>
            <sz val="8"/>
            <color indexed="81"/>
            <rFont val="Tahoma"/>
            <family val="2"/>
          </rPr>
          <t>Enter in the date the Layer was removed in dd/mm/yyyy format</t>
        </r>
      </text>
    </comment>
    <comment ref="P3" authorId="0" shapeId="0">
      <text>
        <r>
          <rPr>
            <b/>
            <sz val="8"/>
            <color indexed="81"/>
            <rFont val="Tahoma"/>
            <family val="2"/>
          </rPr>
          <t>Enter in 'm' the offset from the LHS of the carriageway to the LHS of the Pavement Layer (I.e. 8.1)</t>
        </r>
      </text>
    </comment>
    <comment ref="Q3" authorId="0" shapeId="0">
      <text>
        <r>
          <rPr>
            <b/>
            <sz val="8"/>
            <color indexed="81"/>
            <rFont val="Tahoma"/>
            <family val="2"/>
          </rPr>
          <t>Enter in 'm' the width of the layer (i.e., 12.7)</t>
        </r>
      </text>
    </comment>
    <comment ref="R3" authorId="0" shapeId="0">
      <text>
        <r>
          <rPr>
            <b/>
            <sz val="8"/>
            <color indexed="81"/>
            <rFont val="Tahoma"/>
            <family val="2"/>
          </rPr>
          <t>Does the layer cover the full width of the carriageway - Y = Yes, N = No</t>
        </r>
      </text>
    </comment>
    <comment ref="S3" authorId="0" shapeId="0">
      <text>
        <r>
          <rPr>
            <b/>
            <sz val="8"/>
            <color indexed="81"/>
            <rFont val="Tahoma"/>
            <family val="2"/>
          </rPr>
          <t>Is the layer based on estimated or known layer data?
=  E (Estimated) or K (Known)</t>
        </r>
      </text>
    </comment>
    <comment ref="T3" authorId="0" shapeId="0">
      <text>
        <r>
          <rPr>
            <b/>
            <sz val="8"/>
            <color indexed="81"/>
            <rFont val="Tahoma"/>
            <family val="2"/>
          </rPr>
          <t>Enter in the layer strength measured in units of either CBR or UCS</t>
        </r>
      </text>
    </comment>
    <comment ref="U3" authorId="0" shapeId="0">
      <text>
        <r>
          <rPr>
            <b/>
            <sz val="8"/>
            <color indexed="81"/>
            <rFont val="Tahoma"/>
            <family val="2"/>
          </rPr>
          <t>Select whether units measured were CBR or UCS from the drop down menu</t>
        </r>
      </text>
    </comment>
    <comment ref="V3" authorId="0" shapeId="0">
      <text>
        <r>
          <rPr>
            <b/>
            <sz val="8"/>
            <color indexed="81"/>
            <rFont val="Tahoma"/>
            <family val="2"/>
          </rPr>
          <t>Select the Pavement Subgrade material from the drop down menu</t>
        </r>
      </text>
    </comment>
    <comment ref="W3" authorId="0" shapeId="0">
      <text>
        <r>
          <rPr>
            <b/>
            <sz val="8"/>
            <color indexed="81"/>
            <rFont val="Tahoma"/>
            <family val="2"/>
          </rPr>
          <t>Enter in the Pavement thickness measured in 'mm'</t>
        </r>
      </text>
    </comment>
    <comment ref="X3" authorId="0" shapeId="0">
      <text>
        <r>
          <rPr>
            <b/>
            <sz val="8"/>
            <color indexed="81"/>
            <rFont val="Tahoma"/>
            <family val="2"/>
          </rPr>
          <t>Select the Pavement material from the drop down menu</t>
        </r>
      </text>
    </comment>
    <comment ref="Y3" authorId="0" shapeId="0">
      <text>
        <r>
          <rPr>
            <b/>
            <sz val="8"/>
            <color indexed="81"/>
            <rFont val="Tahoma"/>
            <family val="2"/>
          </rPr>
          <t>Do not enter anything in this column - this field is populated automatically</t>
        </r>
      </text>
    </comment>
    <comment ref="Z3" authorId="0" shapeId="0">
      <text>
        <r>
          <rPr>
            <b/>
            <sz val="8"/>
            <color indexed="81"/>
            <rFont val="Tahoma"/>
            <family val="2"/>
          </rPr>
          <t>Select the Pavement Source from the drop down menu</t>
        </r>
      </text>
    </comment>
    <comment ref="AA3" authorId="0" shapeId="0">
      <text>
        <r>
          <rPr>
            <b/>
            <sz val="8"/>
            <color indexed="81"/>
            <rFont val="Tahoma"/>
            <family val="2"/>
          </rPr>
          <t>Is this layer using recycled material? True or False, from drop-down list</t>
        </r>
      </text>
    </comment>
    <comment ref="AD3" authorId="0" shapeId="0">
      <text>
        <r>
          <rPr>
            <b/>
            <sz val="8"/>
            <color indexed="81"/>
            <rFont val="Tahoma"/>
            <family val="2"/>
          </rPr>
          <t>Pavement Specification</t>
        </r>
      </text>
    </comment>
    <comment ref="AE3" authorId="0" shapeId="0">
      <text>
        <r>
          <rPr>
            <b/>
            <sz val="8"/>
            <color indexed="81"/>
            <rFont val="Tahoma"/>
            <family val="2"/>
          </rPr>
          <t>Enter whether the layer has been  reconstructed R or remains undisturbed U?</t>
        </r>
      </text>
    </comment>
    <comment ref="AG3" authorId="0" shapeId="0">
      <text>
        <r>
          <rPr>
            <b/>
            <sz val="8"/>
            <color indexed="81"/>
            <rFont val="Tahoma"/>
            <family val="2"/>
          </rPr>
          <t>If used, select the stabilising agent, used in the layer, fromthe drop down menu</t>
        </r>
      </text>
    </comment>
    <comment ref="AH3" authorId="0" shapeId="0">
      <text>
        <r>
          <rPr>
            <b/>
            <sz val="8"/>
            <color indexed="81"/>
            <rFont val="Tahoma"/>
            <family val="2"/>
          </rPr>
          <t>If used, enter in the % of stabilising agent used in the layer, to 0.1%</t>
        </r>
      </text>
    </comment>
    <comment ref="AI3" authorId="0" shapeId="0">
      <text>
        <r>
          <rPr>
            <b/>
            <sz val="8"/>
            <color indexed="81"/>
            <rFont val="Tahoma"/>
            <family val="2"/>
          </rPr>
          <t>Enter in the Construction Plan Number, used to build the layer</t>
        </r>
      </text>
    </comment>
    <comment ref="AJ3" authorId="0" shapeId="0">
      <text>
        <r>
          <rPr>
            <b/>
            <sz val="8"/>
            <color indexed="81"/>
            <rFont val="Tahoma"/>
            <family val="2"/>
          </rPr>
          <t>Enter either the estimated life or the actual design life of the pavement layer</t>
        </r>
      </text>
    </comment>
    <comment ref="AK3" authorId="0" shapeId="0">
      <text>
        <r>
          <rPr>
            <b/>
            <sz val="8"/>
            <color indexed="81"/>
            <rFont val="Tahoma"/>
            <family val="2"/>
          </rPr>
          <t>Enter estimated ESA or design ESA of the pavement layer, over its life</t>
        </r>
      </text>
    </comment>
    <comment ref="AL3" authorId="0" shapeId="0">
      <text>
        <r>
          <rPr>
            <b/>
            <sz val="8"/>
            <color indexed="81"/>
            <rFont val="Tahoma"/>
            <family val="2"/>
          </rPr>
          <t>Looks up on the fw_treatment table  = the treatment code used in the FWP, when the layer construction was planned</t>
        </r>
      </text>
    </comment>
    <comment ref="AM3" authorId="0" shapeId="0">
      <text>
        <r>
          <rPr>
            <b/>
            <sz val="8"/>
            <color indexed="81"/>
            <rFont val="Tahoma"/>
            <family val="2"/>
          </rPr>
          <t>Enter in any comments or notes, if applicable</t>
        </r>
      </text>
    </comment>
  </commentList>
</comments>
</file>

<file path=xl/comments4.xml><?xml version="1.0" encoding="utf-8"?>
<comments xmlns="http://schemas.openxmlformats.org/spreadsheetml/2006/main">
  <authors>
    <author>Sandie Hughes</author>
    <author>porvg0</author>
    <author>Matt Ross</author>
  </authors>
  <commentList>
    <comment ref="A3" authorId="0" shapeId="0">
      <text>
        <r>
          <rPr>
            <b/>
            <sz val="8"/>
            <color indexed="81"/>
            <rFont val="Tahoma"/>
            <family val="2"/>
          </rPr>
          <t>Select, from the drop down menu, whether this is an:
Add  - a new asset that is not presently recorded in the RAMM database
Update - a change to an asset already recorded in the RAMM database
Delete - a deletion of an asset already recorded in the RAMM database</t>
        </r>
      </text>
    </comment>
    <comment ref="C3" authorId="1" shapeId="0">
      <text>
        <r>
          <rPr>
            <b/>
            <sz val="8"/>
            <color indexed="81"/>
            <rFont val="Tahoma"/>
            <family val="2"/>
          </rPr>
          <t>Select RAMM Roadname from Drop Down menu:</t>
        </r>
        <r>
          <rPr>
            <sz val="8"/>
            <color indexed="81"/>
            <rFont val="Tahoma"/>
            <family val="2"/>
          </rPr>
          <t xml:space="preserve">
</t>
        </r>
      </text>
    </comment>
    <comment ref="D3" authorId="0" shapeId="0">
      <text>
        <r>
          <rPr>
            <b/>
            <sz val="8"/>
            <color indexed="81"/>
            <rFont val="Tahoma"/>
            <family val="2"/>
          </rPr>
          <t>The start displacement, from the road origin, where the SWC begins - measured in metre.</t>
        </r>
      </text>
    </comment>
    <comment ref="E3" authorId="0" shapeId="0">
      <text>
        <r>
          <rPr>
            <b/>
            <sz val="8"/>
            <color indexed="81"/>
            <rFont val="Tahoma"/>
            <family val="2"/>
          </rPr>
          <t>The end displacement, from the road origin, where the SWC stops - measured in metre.</t>
        </r>
      </text>
    </comment>
    <comment ref="F3" authorId="0" shapeId="0">
      <text>
        <r>
          <rPr>
            <b/>
            <sz val="8"/>
            <color indexed="81"/>
            <rFont val="Tahoma"/>
            <family val="2"/>
          </rPr>
          <t>Select the code, from the drop down menu, for the side of the road where the SWC is:
L = Left side of the road
R = Right side of the road.</t>
        </r>
      </text>
    </comment>
    <comment ref="N3" authorId="0" shapeId="0">
      <text>
        <r>
          <rPr>
            <b/>
            <sz val="8"/>
            <color indexed="81"/>
            <rFont val="Tahoma"/>
            <family val="2"/>
          </rPr>
          <t>Enter the length of the SWC, measured in metre.</t>
        </r>
      </text>
    </comment>
    <comment ref="O3" authorId="2" shapeId="0">
      <text>
        <r>
          <rPr>
            <b/>
            <sz val="9"/>
            <color indexed="81"/>
            <rFont val="Tahoma"/>
            <family val="2"/>
          </rPr>
          <t>For assets whose length is not equal to end_m - start_m, you will need to collect the length adjustment information so that the true length of the asset can be entered into RAMM</t>
        </r>
      </text>
    </comment>
    <comment ref="P3" authorId="2" shapeId="0">
      <text>
        <r>
          <rPr>
            <b/>
            <sz val="9"/>
            <color indexed="81"/>
            <rFont val="Tahoma"/>
            <family val="2"/>
          </rPr>
          <t>Self explanatory codes provide a description of the reason why the asset length needs to be adjusted</t>
        </r>
        <r>
          <rPr>
            <sz val="9"/>
            <color indexed="81"/>
            <rFont val="Tahoma"/>
            <family val="2"/>
          </rPr>
          <t xml:space="preserve">
</t>
        </r>
      </text>
    </comment>
    <comment ref="R3" authorId="0" shapeId="0">
      <text>
        <r>
          <rPr>
            <b/>
            <sz val="8"/>
            <color indexed="81"/>
            <rFont val="Tahoma"/>
            <family val="2"/>
          </rPr>
          <t>The distance from the edge of the seal to the invert of the earth channel, measured to nearest 0.1m.</t>
        </r>
      </text>
    </comment>
    <comment ref="S3" authorId="0" shapeId="0">
      <text>
        <r>
          <rPr>
            <b/>
            <sz val="8"/>
            <color indexed="81"/>
            <rFont val="Tahoma"/>
            <family val="2"/>
          </rPr>
          <t>The distance from the centreline of the carriageway to the side of the SWC, measured to nearest 0.1m.</t>
        </r>
      </text>
    </comment>
    <comment ref="T3" authorId="0" shapeId="0">
      <text>
        <r>
          <rPr>
            <b/>
            <sz val="8"/>
            <color indexed="81"/>
            <rFont val="Tahoma"/>
            <family val="2"/>
          </rPr>
          <t xml:space="preserve">Select the SWC type code from the drop down menu. </t>
        </r>
      </text>
    </comment>
    <comment ref="V3" authorId="0" shapeId="0">
      <text>
        <r>
          <rPr>
            <b/>
            <sz val="8"/>
            <color indexed="81"/>
            <rFont val="Tahoma"/>
            <family val="2"/>
          </rPr>
          <t>Enter in the date the SWC was constructed, in dd/mm/yyyy format.</t>
        </r>
      </text>
    </comment>
    <comment ref="AE3" authorId="1" shapeId="0">
      <text>
        <r>
          <rPr>
            <b/>
            <sz val="8"/>
            <color indexed="81"/>
            <rFont val="Tahoma"/>
            <family val="2"/>
          </rPr>
          <t>Enter the unique sw_channel_id number, assigned to this asset by RAMM, if the record is an update or delete - otherwise, leave set to 0.</t>
        </r>
        <r>
          <rPr>
            <sz val="8"/>
            <color indexed="81"/>
            <rFont val="Tahoma"/>
            <family val="2"/>
          </rPr>
          <t xml:space="preserve">
</t>
        </r>
      </text>
    </comment>
    <comment ref="AF3" authorId="0" shapeId="0">
      <text>
        <r>
          <rPr>
            <b/>
            <sz val="8"/>
            <color indexed="81"/>
            <rFont val="Tahoma"/>
            <family val="2"/>
          </rPr>
          <t>Enter in any comments or notes that are applicable to the asset.</t>
        </r>
      </text>
    </comment>
  </commentList>
</comments>
</file>

<file path=xl/comments5.xml><?xml version="1.0" encoding="utf-8"?>
<comments xmlns="http://schemas.openxmlformats.org/spreadsheetml/2006/main">
  <authors>
    <author>Sandie Hughes</author>
    <author>Matt Ross</author>
    <author>Peter J Murray</author>
  </authors>
  <commentList>
    <comment ref="A3" authorId="0" shapeId="0">
      <text>
        <r>
          <rPr>
            <b/>
            <sz val="8"/>
            <color indexed="81"/>
            <rFont val="Tahoma"/>
            <family val="2"/>
          </rPr>
          <t>Select from the drop down menu whether this is an Add, Delete or Update</t>
        </r>
      </text>
    </comment>
    <comment ref="B3" authorId="1" shapeId="0">
      <text>
        <r>
          <rPr>
            <b/>
            <sz val="9"/>
            <color indexed="81"/>
            <rFont val="Tahoma"/>
            <family val="2"/>
          </rPr>
          <t>Enter the unique Footpath ID number assigned to this asset by RAMM. If the record is an update or delete use exisiting ID assisgned by RAMM - otherwise, leave set to 0.</t>
        </r>
        <r>
          <rPr>
            <sz val="9"/>
            <color indexed="81"/>
            <rFont val="Tahoma"/>
            <family val="2"/>
          </rPr>
          <t xml:space="preserve">
</t>
        </r>
      </text>
    </comment>
    <comment ref="D3" authorId="1" shapeId="0">
      <text>
        <r>
          <rPr>
            <b/>
            <sz val="9"/>
            <color indexed="81"/>
            <rFont val="Tahoma"/>
            <family val="2"/>
          </rPr>
          <t>Select RAMM Roadname from Drop Down menu:</t>
        </r>
      </text>
    </comment>
    <comment ref="E3" authorId="1" shapeId="0">
      <text>
        <r>
          <rPr>
            <b/>
            <sz val="9"/>
            <color indexed="81"/>
            <rFont val="Tahoma"/>
            <family val="2"/>
          </rPr>
          <t>Start RP of the footpath</t>
        </r>
        <r>
          <rPr>
            <sz val="9"/>
            <color indexed="81"/>
            <rFont val="Tahoma"/>
            <family val="2"/>
          </rPr>
          <t xml:space="preserve">
</t>
        </r>
      </text>
    </comment>
    <comment ref="G3" authorId="1" shapeId="0">
      <text>
        <r>
          <rPr>
            <b/>
            <sz val="9"/>
            <color indexed="81"/>
            <rFont val="Tahoma"/>
            <family val="2"/>
          </rPr>
          <t>End RP of the footpath</t>
        </r>
        <r>
          <rPr>
            <sz val="9"/>
            <color indexed="81"/>
            <rFont val="Tahoma"/>
            <family val="2"/>
          </rPr>
          <t xml:space="preserve">
</t>
        </r>
      </text>
    </comment>
    <comment ref="I3" authorId="2" shapeId="0">
      <text>
        <r>
          <rPr>
            <sz val="9"/>
            <color indexed="81"/>
            <rFont val="Tahoma"/>
            <family val="2"/>
          </rPr>
          <t>Left
Right
Centre</t>
        </r>
      </text>
    </comment>
    <comment ref="J3" authorId="2" shapeId="0">
      <text>
        <r>
          <rPr>
            <sz val="9"/>
            <color indexed="81"/>
            <rFont val="Tahoma"/>
            <family val="2"/>
          </rPr>
          <t>The distance in metres from the centreline of the road</t>
        </r>
      </text>
    </comment>
    <comment ref="K3" authorId="2" shapeId="0">
      <text>
        <r>
          <rPr>
            <sz val="9"/>
            <color indexed="81"/>
            <rFont val="Tahoma"/>
            <family val="2"/>
          </rPr>
          <t>Select from dropdown menu</t>
        </r>
      </text>
    </comment>
    <comment ref="U3" authorId="1" shapeId="0">
      <text>
        <r>
          <rPr>
            <b/>
            <sz val="9"/>
            <color indexed="81"/>
            <rFont val="Tahoma"/>
            <family val="2"/>
          </rPr>
          <t>Length of the footpath</t>
        </r>
        <r>
          <rPr>
            <sz val="9"/>
            <color indexed="81"/>
            <rFont val="Tahoma"/>
            <family val="2"/>
          </rPr>
          <t xml:space="preserve">
</t>
        </r>
      </text>
    </comment>
    <comment ref="V3" authorId="2" shapeId="0">
      <text>
        <r>
          <rPr>
            <sz val="9"/>
            <color indexed="81"/>
            <rFont val="Tahoma"/>
            <family val="2"/>
          </rPr>
          <t>For assets whose length is not equal to end_m - start_m, you will need to collect the length adjustment information so that the true length of the asset can be entered into RAMM</t>
        </r>
      </text>
    </comment>
    <comment ref="W3" authorId="1" shapeId="0">
      <text>
        <r>
          <rPr>
            <b/>
            <sz val="9"/>
            <color indexed="81"/>
            <rFont val="Tahoma"/>
            <family val="2"/>
          </rPr>
          <t xml:space="preserve">Self explanatory codes provide a description of the reason why the asset length needs to be adjusted
</t>
        </r>
      </text>
    </comment>
    <comment ref="Y3" authorId="1" shapeId="0">
      <text>
        <r>
          <rPr>
            <b/>
            <sz val="9"/>
            <color indexed="81"/>
            <rFont val="Tahoma"/>
            <family val="2"/>
          </rPr>
          <t>Width of the footpath</t>
        </r>
        <r>
          <rPr>
            <sz val="9"/>
            <color indexed="81"/>
            <rFont val="Tahoma"/>
            <family val="2"/>
          </rPr>
          <t xml:space="preserve">
</t>
        </r>
      </text>
    </comment>
    <comment ref="Z3" authorId="2" shapeId="0">
      <text>
        <r>
          <rPr>
            <sz val="9"/>
            <color indexed="81"/>
            <rFont val="Tahoma"/>
            <family val="2"/>
          </rPr>
          <t>Select from dropdown menu</t>
        </r>
      </text>
    </comment>
    <comment ref="AB3" authorId="2" shapeId="0">
      <text>
        <r>
          <rPr>
            <sz val="9"/>
            <color indexed="81"/>
            <rFont val="Tahoma"/>
            <family val="2"/>
          </rPr>
          <t>Depth of the footpath overlay (0 for seal)</t>
        </r>
      </text>
    </comment>
    <comment ref="AC3" authorId="1" shapeId="0">
      <text>
        <r>
          <rPr>
            <b/>
            <sz val="9"/>
            <color indexed="81"/>
            <rFont val="Tahoma"/>
            <family val="2"/>
          </rPr>
          <t>Grade of chip or top size of aggregate in mix</t>
        </r>
        <r>
          <rPr>
            <sz val="9"/>
            <color indexed="81"/>
            <rFont val="Tahoma"/>
            <family val="2"/>
          </rPr>
          <t xml:space="preserve">
</t>
        </r>
      </text>
    </comment>
    <comment ref="AD3" authorId="2" shapeId="0">
      <text>
        <r>
          <rPr>
            <sz val="9"/>
            <color indexed="81"/>
            <rFont val="Tahoma"/>
            <family val="2"/>
          </rPr>
          <t>Select from dropdown menu</t>
        </r>
      </text>
    </comment>
    <comment ref="AF3" authorId="2" shapeId="0">
      <text>
        <r>
          <rPr>
            <sz val="9"/>
            <color indexed="81"/>
            <rFont val="Tahoma"/>
            <family val="2"/>
          </rPr>
          <t>Select from dropdown menu</t>
        </r>
      </text>
    </comment>
    <comment ref="AH3" authorId="1" shapeId="0">
      <text>
        <r>
          <rPr>
            <b/>
            <sz val="9"/>
            <color indexed="81"/>
            <rFont val="Tahoma"/>
            <family val="2"/>
          </rPr>
          <t>Select from dropdown menu</t>
        </r>
        <r>
          <rPr>
            <sz val="9"/>
            <color indexed="81"/>
            <rFont val="Tahoma"/>
            <family val="2"/>
          </rPr>
          <t xml:space="preserve">
</t>
        </r>
      </text>
    </comment>
    <comment ref="AJ3" authorId="1" shapeId="0">
      <text>
        <r>
          <rPr>
            <b/>
            <sz val="9"/>
            <color indexed="81"/>
            <rFont val="Tahoma"/>
            <family val="2"/>
          </rPr>
          <t>Select from dropdown menu</t>
        </r>
        <r>
          <rPr>
            <sz val="9"/>
            <color indexed="81"/>
            <rFont val="Tahoma"/>
            <family val="2"/>
          </rPr>
          <t xml:space="preserve">
</t>
        </r>
      </text>
    </comment>
    <comment ref="AL3" authorId="2" shapeId="0">
      <text>
        <r>
          <rPr>
            <sz val="9"/>
            <color indexed="81"/>
            <rFont val="Tahoma"/>
            <family val="2"/>
          </rPr>
          <t>If steps are present along the footpath - enter the the length they cover</t>
        </r>
      </text>
    </comment>
    <comment ref="AM3" authorId="2" shapeId="0">
      <text>
        <r>
          <rPr>
            <sz val="9"/>
            <color indexed="81"/>
            <rFont val="Tahoma"/>
            <family val="2"/>
          </rPr>
          <t>Additional area in excess of length x width calculation. Both positive and negative values are allowed</t>
        </r>
      </text>
    </comment>
    <comment ref="AN3" authorId="1" shapeId="0">
      <text>
        <r>
          <rPr>
            <b/>
            <sz val="9"/>
            <color indexed="81"/>
            <rFont val="Tahoma"/>
            <family val="2"/>
          </rPr>
          <t>Date the footpath was constructed</t>
        </r>
        <r>
          <rPr>
            <sz val="9"/>
            <color indexed="81"/>
            <rFont val="Tahoma"/>
            <family val="2"/>
          </rPr>
          <t xml:space="preserve">
</t>
        </r>
      </text>
    </comment>
    <comment ref="AO3" authorId="1" shapeId="0">
      <text>
        <r>
          <rPr>
            <b/>
            <sz val="9"/>
            <color indexed="81"/>
            <rFont val="Tahoma"/>
            <family val="2"/>
          </rPr>
          <t>Date when the footpth was last surfaced</t>
        </r>
        <r>
          <rPr>
            <sz val="9"/>
            <color indexed="81"/>
            <rFont val="Tahoma"/>
            <family val="2"/>
          </rPr>
          <t xml:space="preserve">
</t>
        </r>
      </text>
    </comment>
    <comment ref="BA3" authorId="1" shapeId="0">
      <text>
        <r>
          <rPr>
            <b/>
            <sz val="9"/>
            <color indexed="81"/>
            <rFont val="Tahoma"/>
            <family val="2"/>
          </rPr>
          <t>Purpose of the footpath. Enter from the drop down below</t>
        </r>
        <r>
          <rPr>
            <sz val="9"/>
            <color indexed="81"/>
            <rFont val="Tahoma"/>
            <family val="2"/>
          </rPr>
          <t xml:space="preserve">
</t>
        </r>
      </text>
    </comment>
    <comment ref="BF3" authorId="1" shapeId="0">
      <text>
        <r>
          <rPr>
            <b/>
            <sz val="9"/>
            <color indexed="81"/>
            <rFont val="Tahoma"/>
            <family val="2"/>
          </rPr>
          <t xml:space="preserve">Any notes </t>
        </r>
      </text>
    </comment>
    <comment ref="BH4" authorId="2" shapeId="0">
      <text>
        <r>
          <rPr>
            <b/>
            <sz val="9"/>
            <color indexed="81"/>
            <rFont val="Tahoma"/>
            <family val="2"/>
          </rPr>
          <t>Peter J Murray:</t>
        </r>
        <r>
          <rPr>
            <sz val="9"/>
            <color indexed="81"/>
            <rFont val="Tahoma"/>
            <family val="2"/>
          </rPr>
          <t xml:space="preserve">
Name of organisation collecting the data</t>
        </r>
      </text>
    </comment>
  </commentList>
</comments>
</file>

<file path=xl/comments6.xml><?xml version="1.0" encoding="utf-8"?>
<comments xmlns="http://schemas.openxmlformats.org/spreadsheetml/2006/main">
  <authors>
    <author>Sandie Hughes</author>
    <author>porvg0</author>
    <author>Matt Ross</author>
  </authors>
  <commentList>
    <comment ref="A3" authorId="0" shapeId="0">
      <text>
        <r>
          <rPr>
            <b/>
            <sz val="8"/>
            <color indexed="81"/>
            <rFont val="Tahoma"/>
            <family val="2"/>
          </rPr>
          <t>Select from the drop down menu whether this is an Add, Delete or Update</t>
        </r>
      </text>
    </comment>
    <comment ref="C3" authorId="1" shapeId="0">
      <text>
        <r>
          <rPr>
            <b/>
            <sz val="8"/>
            <color indexed="81"/>
            <rFont val="Tahoma"/>
            <family val="2"/>
          </rPr>
          <t>Select RAMM Roadname from Drop Down menu:</t>
        </r>
        <r>
          <rPr>
            <sz val="8"/>
            <color indexed="81"/>
            <rFont val="Tahoma"/>
            <family val="2"/>
          </rPr>
          <t xml:space="preserve">
</t>
        </r>
      </text>
    </comment>
    <comment ref="D3" authorId="0" shapeId="0">
      <text>
        <r>
          <rPr>
            <b/>
            <sz val="8"/>
            <color indexed="81"/>
            <rFont val="Tahoma"/>
            <family val="2"/>
          </rPr>
          <t>Enter the displacement in 'm' where the marking begins</t>
        </r>
      </text>
    </comment>
    <comment ref="E3" authorId="0" shapeId="0">
      <text>
        <r>
          <rPr>
            <b/>
            <sz val="8"/>
            <color indexed="81"/>
            <rFont val="Tahoma"/>
            <family val="2"/>
          </rPr>
          <t>Enter the displacement in 'm' where the marking ends</t>
        </r>
      </text>
    </comment>
    <comment ref="O3" authorId="0" shapeId="0">
      <text>
        <r>
          <rPr>
            <b/>
            <sz val="8"/>
            <color indexed="81"/>
            <rFont val="Tahoma"/>
            <family val="2"/>
          </rPr>
          <t>Enter the unique Marking ID number, assigned to this asset by RAMM. If the record is an update or delete use exisiting ID assisgned by RAMM - otherwise, leave set to 0.</t>
        </r>
      </text>
    </comment>
    <comment ref="P3" authorId="0" shapeId="0">
      <text>
        <r>
          <rPr>
            <b/>
            <sz val="8"/>
            <color indexed="81"/>
            <rFont val="Tahoma"/>
            <family val="2"/>
          </rPr>
          <t>Enter the Marking length in 'm'</t>
        </r>
      </text>
    </comment>
    <comment ref="Q3" authorId="2" shapeId="0">
      <text>
        <r>
          <rPr>
            <sz val="9"/>
            <color indexed="81"/>
            <rFont val="Tahoma"/>
            <family val="2"/>
          </rPr>
          <t xml:space="preserve">For assets whose length is not equal to end_m - start_m, you will need to collect the length adjustment information so that the true length of the asset can be entered into RAMM
</t>
        </r>
      </text>
    </comment>
    <comment ref="R3" authorId="2" shapeId="0">
      <text>
        <r>
          <rPr>
            <sz val="9"/>
            <color indexed="81"/>
            <rFont val="Tahoma"/>
            <family val="2"/>
          </rPr>
          <t xml:space="preserve">Self explanatory codes provide a description of the reason why the asset length needs to be adjusted
</t>
        </r>
      </text>
    </comment>
    <comment ref="T3" authorId="2" shapeId="0">
      <text>
        <r>
          <rPr>
            <b/>
            <sz val="9"/>
            <color indexed="81"/>
            <rFont val="Tahoma"/>
            <family val="2"/>
          </rPr>
          <t>The number of Markings</t>
        </r>
        <r>
          <rPr>
            <sz val="9"/>
            <color indexed="81"/>
            <rFont val="Tahoma"/>
            <family val="2"/>
          </rPr>
          <t xml:space="preserve">
</t>
        </r>
      </text>
    </comment>
    <comment ref="U3" authorId="0" shapeId="0">
      <text>
        <r>
          <rPr>
            <b/>
            <sz val="8"/>
            <color indexed="81"/>
            <rFont val="Tahoma"/>
            <family val="2"/>
          </rPr>
          <t>This is the distance in metres from the road centreline to the Marking</t>
        </r>
      </text>
    </comment>
    <comment ref="V3" authorId="0" shapeId="0">
      <text>
        <r>
          <rPr>
            <b/>
            <sz val="8"/>
            <color indexed="81"/>
            <rFont val="Tahoma"/>
            <family val="2"/>
          </rPr>
          <t>Select the side from the drop down menu</t>
        </r>
      </text>
    </comment>
    <comment ref="X3" authorId="2" shapeId="0">
      <text>
        <r>
          <rPr>
            <b/>
            <sz val="9"/>
            <color indexed="81"/>
            <rFont val="Tahoma"/>
            <family val="2"/>
          </rPr>
          <t>Angle of the Marking</t>
        </r>
      </text>
    </comment>
    <comment ref="Y3" authorId="0" shapeId="0">
      <text>
        <r>
          <rPr>
            <b/>
            <sz val="8"/>
            <color indexed="81"/>
            <rFont val="Tahoma"/>
            <family val="2"/>
          </rPr>
          <t>Select Marking Type from the drop down menu</t>
        </r>
      </text>
    </comment>
    <comment ref="AA3" authorId="0" shapeId="0">
      <text>
        <r>
          <rPr>
            <b/>
            <sz val="8"/>
            <color indexed="81"/>
            <rFont val="Tahoma"/>
            <family val="2"/>
          </rPr>
          <t xml:space="preserve">Select predominant colour of the Marking from the drop down menu:
</t>
        </r>
      </text>
    </comment>
    <comment ref="AC3" authorId="2" shapeId="0">
      <text>
        <r>
          <rPr>
            <b/>
            <sz val="9"/>
            <color indexed="81"/>
            <rFont val="Tahoma"/>
            <family val="2"/>
          </rPr>
          <t>The interval between multiple markings in metres</t>
        </r>
        <r>
          <rPr>
            <sz val="9"/>
            <color indexed="81"/>
            <rFont val="Tahoma"/>
            <family val="2"/>
          </rPr>
          <t xml:space="preserve">
</t>
        </r>
      </text>
    </comment>
    <comment ref="AD3" authorId="2" shapeId="0">
      <text>
        <r>
          <rPr>
            <b/>
            <sz val="9"/>
            <color indexed="81"/>
            <rFont val="Tahoma"/>
            <family val="2"/>
          </rPr>
          <t>The thickness of the markings in microns</t>
        </r>
      </text>
    </comment>
    <comment ref="AE3" authorId="2" shapeId="0">
      <text>
        <r>
          <rPr>
            <b/>
            <sz val="9"/>
            <color indexed="81"/>
            <rFont val="Tahoma"/>
            <family val="2"/>
          </rPr>
          <t>The manufacturer of the paint used for the marking</t>
        </r>
      </text>
    </comment>
    <comment ref="AG3" authorId="2" shapeId="0">
      <text>
        <r>
          <rPr>
            <sz val="9"/>
            <color indexed="81"/>
            <rFont val="Tahoma"/>
            <family val="2"/>
          </rPr>
          <t xml:space="preserve">This row is used to provide dropdowns for Paint Brand Name. Conditional Lookups are based on Paint Make. </t>
        </r>
      </text>
    </comment>
    <comment ref="AH3" authorId="2" shapeId="0">
      <text>
        <r>
          <rPr>
            <b/>
            <sz val="9"/>
            <color indexed="81"/>
            <rFont val="Tahoma"/>
            <family val="2"/>
          </rPr>
          <t>The brand name of the paint within the manufacturer. The drop box box for this column will only populate once the Paint Make cell is filled out</t>
        </r>
        <r>
          <rPr>
            <sz val="9"/>
            <color indexed="81"/>
            <rFont val="Tahoma"/>
            <family val="2"/>
          </rPr>
          <t xml:space="preserve">
</t>
        </r>
      </text>
    </comment>
    <comment ref="AJ3" authorId="0" shapeId="0">
      <text>
        <r>
          <rPr>
            <b/>
            <sz val="8"/>
            <color indexed="81"/>
            <rFont val="Tahoma"/>
            <family val="2"/>
          </rPr>
          <t>Select if Marking is reflectorised or not from drop down menu
R = Reflectorised
N = Normal</t>
        </r>
      </text>
    </comment>
    <comment ref="AL3" authorId="2" shapeId="0">
      <text>
        <r>
          <rPr>
            <b/>
            <sz val="9"/>
            <color indexed="81"/>
            <rFont val="Tahoma"/>
            <family val="2"/>
          </rPr>
          <t>The application rate used when applying the marking per m2</t>
        </r>
        <r>
          <rPr>
            <sz val="9"/>
            <color indexed="81"/>
            <rFont val="Tahoma"/>
            <family val="2"/>
          </rPr>
          <t xml:space="preserve">
</t>
        </r>
      </text>
    </comment>
    <comment ref="AM3" authorId="2" shapeId="0">
      <text>
        <r>
          <rPr>
            <b/>
            <sz val="9"/>
            <color indexed="81"/>
            <rFont val="Tahoma"/>
            <family val="2"/>
          </rPr>
          <t>Paint application type</t>
        </r>
        <r>
          <rPr>
            <sz val="9"/>
            <color indexed="81"/>
            <rFont val="Tahoma"/>
            <family val="2"/>
          </rPr>
          <t xml:space="preserve">
</t>
        </r>
      </text>
    </comment>
    <comment ref="AO3" authorId="2" shapeId="0">
      <text>
        <r>
          <rPr>
            <b/>
            <sz val="9"/>
            <color indexed="81"/>
            <rFont val="Tahoma"/>
            <family val="2"/>
          </rPr>
          <t>Type of attachments used on this marking</t>
        </r>
      </text>
    </comment>
    <comment ref="AQ3" authorId="2" shapeId="0">
      <text>
        <r>
          <rPr>
            <b/>
            <sz val="9"/>
            <color indexed="81"/>
            <rFont val="Tahoma"/>
            <family val="2"/>
          </rPr>
          <t>Date the marking was made</t>
        </r>
        <r>
          <rPr>
            <sz val="9"/>
            <color indexed="81"/>
            <rFont val="Tahoma"/>
            <family val="2"/>
          </rPr>
          <t xml:space="preserve">
</t>
        </r>
      </text>
    </comment>
    <comment ref="AR3" authorId="0" shapeId="0">
      <text>
        <r>
          <rPr>
            <b/>
            <sz val="8"/>
            <color indexed="81"/>
            <rFont val="Tahoma"/>
            <family val="2"/>
          </rPr>
          <t>Select Marking Material from the drop down menu</t>
        </r>
      </text>
    </comment>
    <comment ref="BB3" authorId="0" shapeId="0">
      <text>
        <r>
          <rPr>
            <b/>
            <sz val="8"/>
            <color indexed="81"/>
            <rFont val="Tahoma"/>
            <family val="2"/>
          </rPr>
          <t>Enter in any comments or notes as required</t>
        </r>
      </text>
    </comment>
  </commentList>
</comments>
</file>

<file path=xl/comments7.xml><?xml version="1.0" encoding="utf-8"?>
<comments xmlns="http://schemas.openxmlformats.org/spreadsheetml/2006/main">
  <authors>
    <author>Sandie Hughes</author>
    <author>porvg0</author>
    <author>Matt Ross</author>
  </authors>
  <commentList>
    <comment ref="A3" authorId="0" shapeId="0">
      <text>
        <r>
          <rPr>
            <b/>
            <sz val="8"/>
            <color indexed="81"/>
            <rFont val="Tahoma"/>
            <family val="2"/>
          </rPr>
          <t>Select, from the drop down menu, whether this is an:
Add  - a new asset that is not presently recorded in the RAMM database
Update - a change to an asset already recorded in the RAMM database
Delete - a deletion of an asset already recorded in the RAMM database</t>
        </r>
      </text>
    </comment>
    <comment ref="C3" authorId="1" shapeId="0">
      <text>
        <r>
          <rPr>
            <b/>
            <sz val="8"/>
            <color indexed="81"/>
            <rFont val="Tahoma"/>
            <family val="2"/>
          </rPr>
          <t>Select RAMM Roadname from Drop Down menu:</t>
        </r>
        <r>
          <rPr>
            <sz val="8"/>
            <color indexed="81"/>
            <rFont val="Tahoma"/>
            <family val="2"/>
          </rPr>
          <t xml:space="preserve">
</t>
        </r>
      </text>
    </comment>
    <comment ref="E3" authorId="1" shapeId="0">
      <text>
        <r>
          <rPr>
            <b/>
            <sz val="8"/>
            <color indexed="81"/>
            <rFont val="Tahoma"/>
            <family val="2"/>
          </rPr>
          <t>Enter the unique drainage_id number, assigned to this asset by RAMM. If the record is an update or delete use exisiting ID assisgned by RAMM - otherwise, leave set to 0.</t>
        </r>
        <r>
          <rPr>
            <sz val="8"/>
            <color indexed="81"/>
            <rFont val="Tahoma"/>
            <family val="2"/>
          </rPr>
          <t xml:space="preserve">
</t>
        </r>
      </text>
    </comment>
    <comment ref="F3" authorId="0" shapeId="0">
      <text>
        <r>
          <rPr>
            <b/>
            <sz val="8"/>
            <color indexed="81"/>
            <rFont val="Tahoma"/>
            <family val="2"/>
          </rPr>
          <t xml:space="preserve">Select the drainage feature type code from the drop down menu. </t>
        </r>
      </text>
    </comment>
    <comment ref="H3" authorId="0" shapeId="0">
      <text>
        <r>
          <rPr>
            <b/>
            <sz val="8"/>
            <color indexed="81"/>
            <rFont val="Tahoma"/>
            <family val="2"/>
          </rPr>
          <t>Enter in the date the frainage feature was constructed, in dd/mm/yyyy format, if known.</t>
        </r>
      </text>
    </comment>
    <comment ref="I3" authorId="0" shapeId="0">
      <text>
        <r>
          <rPr>
            <b/>
            <sz val="8"/>
            <color indexed="81"/>
            <rFont val="Tahoma"/>
            <family val="2"/>
          </rPr>
          <t>Enther the assigned Culvert Number (only applicable for Culverts running under the State Highway), if known.</t>
        </r>
      </text>
    </comment>
    <comment ref="J3" authorId="0" shapeId="0">
      <text>
        <r>
          <rPr>
            <b/>
            <sz val="8"/>
            <color indexed="81"/>
            <rFont val="Tahoma"/>
            <family val="2"/>
          </rPr>
          <t>The distance, from the road origin, to the drainage feature - measured in metre.</t>
        </r>
      </text>
    </comment>
    <comment ref="K3" authorId="0" shapeId="0">
      <text>
        <r>
          <rPr>
            <b/>
            <sz val="8"/>
            <color indexed="81"/>
            <rFont val="Tahoma"/>
            <family val="2"/>
          </rPr>
          <t>The distance from the centreline of the carriageway to the drainage feature, measured to nearest 0.1m.</t>
        </r>
      </text>
    </comment>
    <comment ref="L3" authorId="0" shapeId="0">
      <text>
        <r>
          <rPr>
            <b/>
            <sz val="8"/>
            <color indexed="81"/>
            <rFont val="Tahoma"/>
            <family val="2"/>
          </rPr>
          <t>Select the code, from the drop down menu, for the side of the road where the drainage feature is located:
A = Across the road
L = Left side of the road
C = Centre of the road
R = Right side of the road
E = End of the road.</t>
        </r>
      </text>
    </comment>
    <comment ref="N3" authorId="0" shapeId="0">
      <text>
        <r>
          <rPr>
            <b/>
            <sz val="8"/>
            <color indexed="81"/>
            <rFont val="Tahoma"/>
            <family val="2"/>
          </rPr>
          <t>Enter the length of the drainage feature, measured to nearest 0.1 metre.</t>
        </r>
      </text>
    </comment>
    <comment ref="O3" authorId="0" shapeId="0">
      <text>
        <r>
          <rPr>
            <b/>
            <sz val="8"/>
            <color indexed="81"/>
            <rFont val="Tahoma"/>
            <family val="2"/>
          </rPr>
          <t>Enter the height of the culvert or depth of cesspit, soakpit, etc…, measured in millimetre (mm).</t>
        </r>
      </text>
    </comment>
    <comment ref="P3" authorId="0" shapeId="0">
      <text>
        <r>
          <rPr>
            <b/>
            <sz val="8"/>
            <color indexed="81"/>
            <rFont val="Tahoma"/>
            <family val="2"/>
          </rPr>
          <t xml:space="preserve">Select the material code, of the material used for the drainage feature, from the drop down menu. </t>
        </r>
      </text>
    </comment>
    <comment ref="R3" authorId="0" shapeId="0">
      <text>
        <r>
          <rPr>
            <b/>
            <sz val="8"/>
            <color indexed="81"/>
            <rFont val="Tahoma"/>
            <family val="2"/>
          </rPr>
          <t xml:space="preserve">Select the inlet type code, if an inlet is present, from the drop down menu. </t>
        </r>
      </text>
    </comment>
    <comment ref="T3" authorId="0" shapeId="0">
      <text>
        <r>
          <rPr>
            <b/>
            <sz val="8"/>
            <color indexed="81"/>
            <rFont val="Tahoma"/>
            <family val="2"/>
          </rPr>
          <t xml:space="preserve">Select the outlet type code, if an outlet is present, from the drop down menu. </t>
        </r>
      </text>
    </comment>
    <comment ref="V3" authorId="2" shapeId="0">
      <text>
        <r>
          <rPr>
            <b/>
            <sz val="9"/>
            <color indexed="81"/>
            <rFont val="Tahoma"/>
            <family val="2"/>
          </rPr>
          <t>Type of culvert</t>
        </r>
        <r>
          <rPr>
            <sz val="9"/>
            <color indexed="81"/>
            <rFont val="Tahoma"/>
            <family val="2"/>
          </rPr>
          <t xml:space="preserve">
</t>
        </r>
      </text>
    </comment>
    <comment ref="W3" authorId="0" shapeId="0">
      <text>
        <r>
          <rPr>
            <b/>
            <sz val="8"/>
            <color indexed="81"/>
            <rFont val="Tahoma"/>
            <family val="2"/>
          </rPr>
          <t>Enter the width of the box or arch culvert, measured in millimetre (mm).</t>
        </r>
      </text>
    </comment>
    <comment ref="X3" authorId="0" shapeId="0">
      <text>
        <r>
          <rPr>
            <b/>
            <sz val="8"/>
            <color indexed="81"/>
            <rFont val="Tahoma"/>
            <family val="2"/>
          </rPr>
          <t>Enter the area of the box or arch culvert, measured to nearsest 0.01 sq metre.</t>
        </r>
      </text>
    </comment>
    <comment ref="AH3" authorId="0" shapeId="0">
      <text>
        <r>
          <rPr>
            <b/>
            <sz val="8"/>
            <color indexed="81"/>
            <rFont val="Tahoma"/>
            <family val="2"/>
          </rPr>
          <t>Enter name of waterway crossed by the bridge, if known.</t>
        </r>
      </text>
    </comment>
    <comment ref="AK3" authorId="2" shapeId="0">
      <text>
        <r>
          <rPr>
            <sz val="9"/>
            <color indexed="81"/>
            <rFont val="Tahoma"/>
            <family val="2"/>
          </rPr>
          <t xml:space="preserve">
The distance from the road surface to the top of the culvert structure</t>
        </r>
      </text>
    </comment>
    <comment ref="AL3" authorId="2" shapeId="0">
      <text>
        <r>
          <rPr>
            <sz val="9"/>
            <color indexed="81"/>
            <rFont val="Tahoma"/>
            <family val="2"/>
          </rPr>
          <t xml:space="preserve">The thickness of the drain wall (mm)
</t>
        </r>
      </text>
    </comment>
    <comment ref="AM3" authorId="0" shapeId="0">
      <text>
        <r>
          <rPr>
            <b/>
            <sz val="8"/>
            <color indexed="81"/>
            <rFont val="Tahoma"/>
            <family val="2"/>
          </rPr>
          <t>Select the code, from the drop down menu, for the shape of the drainage feature:
O = Oval
R = Round
S = Square</t>
        </r>
      </text>
    </comment>
    <comment ref="AP3" authorId="2" shapeId="0">
      <text>
        <r>
          <rPr>
            <b/>
            <sz val="9"/>
            <color indexed="81"/>
            <rFont val="Tahoma"/>
            <family val="2"/>
          </rPr>
          <t>The invert lining on a culvert</t>
        </r>
        <r>
          <rPr>
            <sz val="9"/>
            <color indexed="81"/>
            <rFont val="Tahoma"/>
            <family val="2"/>
          </rPr>
          <t xml:space="preserve">
</t>
        </r>
      </text>
    </comment>
    <comment ref="AR3" authorId="2" shapeId="0">
      <text>
        <r>
          <rPr>
            <b/>
            <sz val="9"/>
            <color indexed="81"/>
            <rFont val="Tahoma"/>
            <family val="2"/>
          </rPr>
          <t>Date the lining was added to the culvert</t>
        </r>
        <r>
          <rPr>
            <sz val="9"/>
            <color indexed="81"/>
            <rFont val="Tahoma"/>
            <family val="2"/>
          </rPr>
          <t xml:space="preserve">
</t>
        </r>
      </text>
    </comment>
    <comment ref="BH3" authorId="0" shapeId="0">
      <text>
        <r>
          <rPr>
            <b/>
            <sz val="8"/>
            <color indexed="81"/>
            <rFont val="Tahoma"/>
            <family val="2"/>
          </rPr>
          <t>Enter in any comments or notes that are applicable to the asset.</t>
        </r>
      </text>
    </comment>
  </commentList>
</comments>
</file>

<file path=xl/comments8.xml><?xml version="1.0" encoding="utf-8"?>
<comments xmlns="http://schemas.openxmlformats.org/spreadsheetml/2006/main">
  <authors>
    <author>Sandie Hughes</author>
    <author>porvg0</author>
    <author>Matt Ross</author>
    <author>Craig McKay</author>
    <author>Royce Greaves</author>
  </authors>
  <commentList>
    <comment ref="A3" authorId="0" shapeId="0">
      <text>
        <r>
          <rPr>
            <b/>
            <sz val="8"/>
            <color indexed="81"/>
            <rFont val="Tahoma"/>
            <family val="2"/>
          </rPr>
          <t>Select from the drop down menu whether this is an Add, Delete or Update</t>
        </r>
      </text>
    </comment>
    <comment ref="C3" authorId="1" shapeId="0">
      <text>
        <r>
          <rPr>
            <b/>
            <sz val="8"/>
            <color indexed="81"/>
            <rFont val="Tahoma"/>
            <family val="2"/>
          </rPr>
          <t>Select RAMM Roadname from Drop Down menu:</t>
        </r>
        <r>
          <rPr>
            <sz val="8"/>
            <color indexed="81"/>
            <rFont val="Tahoma"/>
            <family val="2"/>
          </rPr>
          <t xml:space="preserve">
</t>
        </r>
      </text>
    </comment>
    <comment ref="E3" authorId="0" shapeId="0">
      <text>
        <r>
          <rPr>
            <b/>
            <sz val="8"/>
            <color indexed="81"/>
            <rFont val="Tahoma"/>
            <family val="2"/>
          </rPr>
          <t>Enter the unique sign_id number, assigned to this asset by RAMM. If the record is an update or delete use exisiting ID assisgned by RAMM - otherwise, leave set to 0.</t>
        </r>
      </text>
    </comment>
    <comment ref="F3" authorId="0" shapeId="0">
      <text>
        <r>
          <rPr>
            <b/>
            <sz val="8"/>
            <color indexed="81"/>
            <rFont val="Tahoma"/>
            <family val="2"/>
          </rPr>
          <t>Choose appropriate No. of Supports  from drop down menu (typically 1, but can be 2 or more for PW67's)</t>
        </r>
      </text>
    </comment>
    <comment ref="K3" authorId="2" shapeId="0">
      <text>
        <r>
          <rPr>
            <b/>
            <sz val="9"/>
            <color indexed="81"/>
            <rFont val="Tahoma"/>
            <family val="2"/>
          </rPr>
          <t>Enter sign type</t>
        </r>
        <r>
          <rPr>
            <sz val="9"/>
            <color indexed="81"/>
            <rFont val="Tahoma"/>
            <family val="2"/>
          </rPr>
          <t xml:space="preserve">
</t>
        </r>
      </text>
    </comment>
    <comment ref="M3" authorId="3" shapeId="0">
      <text>
        <r>
          <rPr>
            <b/>
            <sz val="8"/>
            <color indexed="81"/>
            <rFont val="Tahoma"/>
            <family val="2"/>
          </rPr>
          <t xml:space="preserve">Route Position of sign (in metres) </t>
        </r>
        <r>
          <rPr>
            <sz val="8"/>
            <color indexed="81"/>
            <rFont val="Tahoma"/>
            <family val="2"/>
          </rPr>
          <t xml:space="preserve">
</t>
        </r>
      </text>
    </comment>
    <comment ref="T3" authorId="0" shapeId="0">
      <text>
        <r>
          <rPr>
            <b/>
            <sz val="8"/>
            <color indexed="81"/>
            <rFont val="Tahoma"/>
            <family val="2"/>
          </rPr>
          <t>Select the side from the drop down menu</t>
        </r>
      </text>
    </comment>
    <comment ref="V3" authorId="0" shapeId="0">
      <text>
        <r>
          <rPr>
            <b/>
            <sz val="8"/>
            <color indexed="81"/>
            <rFont val="Tahoma"/>
            <family val="2"/>
          </rPr>
          <t>This is the distance from the road centreline to the sign in metres</t>
        </r>
      </text>
    </comment>
    <comment ref="W3" authorId="0" shapeId="0">
      <text>
        <r>
          <rPr>
            <b/>
            <sz val="8"/>
            <color indexed="81"/>
            <rFont val="Tahoma"/>
            <family val="2"/>
          </rPr>
          <t>The number in section of this sign-type - for multiple signs only</t>
        </r>
      </text>
    </comment>
    <comment ref="X3" authorId="0" shapeId="0">
      <text>
        <r>
          <rPr>
            <b/>
            <sz val="8"/>
            <color indexed="81"/>
            <rFont val="Tahoma"/>
            <family val="2"/>
          </rPr>
          <t>The direction this sign is indicating</t>
        </r>
      </text>
    </comment>
    <comment ref="AB3" authorId="0" shapeId="0">
      <text>
        <r>
          <rPr>
            <b/>
            <sz val="8"/>
            <color indexed="81"/>
            <rFont val="Tahoma"/>
            <family val="2"/>
          </rPr>
          <t>Type what text /pictures are displayed on the sign</t>
        </r>
      </text>
    </comment>
    <comment ref="AC3" authorId="2" shapeId="0">
      <text>
        <r>
          <rPr>
            <b/>
            <sz val="9"/>
            <color indexed="81"/>
            <rFont val="Tahoma"/>
            <family val="2"/>
          </rPr>
          <t>Type what text /pictures are displayed on the reverse of the sign</t>
        </r>
        <r>
          <rPr>
            <sz val="9"/>
            <color indexed="81"/>
            <rFont val="Tahoma"/>
            <family val="2"/>
          </rPr>
          <t xml:space="preserve">
</t>
        </r>
      </text>
    </comment>
    <comment ref="AD3" authorId="0" shapeId="0">
      <text>
        <r>
          <rPr>
            <b/>
            <sz val="8"/>
            <color indexed="81"/>
            <rFont val="Tahoma"/>
            <family val="2"/>
          </rPr>
          <t>The type of material used for the legend</t>
        </r>
      </text>
    </comment>
    <comment ref="AF3" authorId="0" shapeId="0">
      <text>
        <r>
          <rPr>
            <b/>
            <sz val="8"/>
            <color indexed="81"/>
            <rFont val="Tahoma"/>
            <family val="2"/>
          </rPr>
          <t>The colour used for the legend</t>
        </r>
      </text>
    </comment>
    <comment ref="AH3" authorId="0" shapeId="0">
      <text>
        <r>
          <rPr>
            <b/>
            <sz val="8"/>
            <color indexed="81"/>
            <rFont val="Tahoma"/>
            <family val="2"/>
          </rPr>
          <t>The type of material used for the background of the sign legend</t>
        </r>
      </text>
    </comment>
    <comment ref="AJ3" authorId="0" shapeId="0">
      <text>
        <r>
          <rPr>
            <b/>
            <sz val="8"/>
            <color indexed="81"/>
            <rFont val="Tahoma"/>
            <family val="2"/>
          </rPr>
          <t>The colour used for the background</t>
        </r>
      </text>
    </comment>
    <comment ref="AL3" authorId="0" shapeId="0">
      <text>
        <r>
          <rPr>
            <b/>
            <sz val="8"/>
            <color indexed="81"/>
            <rFont val="Tahoma"/>
            <family val="2"/>
          </rPr>
          <t>The type of material used for the sign substrate</t>
        </r>
      </text>
    </comment>
    <comment ref="AN3" authorId="0" shapeId="0">
      <text>
        <r>
          <rPr>
            <b/>
            <sz val="8"/>
            <color indexed="81"/>
            <rFont val="Tahoma"/>
            <family val="2"/>
          </rPr>
          <t xml:space="preserve">Type in sign width </t>
        </r>
      </text>
    </comment>
    <comment ref="AO3" authorId="0" shapeId="0">
      <text>
        <r>
          <rPr>
            <b/>
            <sz val="8"/>
            <color indexed="81"/>
            <rFont val="Tahoma"/>
            <family val="2"/>
          </rPr>
          <t>Type in sign height</t>
        </r>
      </text>
    </comment>
    <comment ref="AP3" authorId="2" shapeId="0">
      <text>
        <r>
          <rPr>
            <b/>
            <sz val="9"/>
            <color indexed="81"/>
            <rFont val="Tahoma"/>
            <family val="2"/>
          </rPr>
          <t>Ground height of the sign</t>
        </r>
        <r>
          <rPr>
            <sz val="9"/>
            <color indexed="81"/>
            <rFont val="Tahoma"/>
            <family val="2"/>
          </rPr>
          <t xml:space="preserve">
</t>
        </r>
      </text>
    </comment>
    <comment ref="AQ3" authorId="1" shapeId="0">
      <text>
        <r>
          <rPr>
            <b/>
            <sz val="8"/>
            <color indexed="81"/>
            <rFont val="Tahoma"/>
            <family val="2"/>
          </rPr>
          <t>Select from drop down menu whether sign is framed (F) or not farmed (N)</t>
        </r>
      </text>
    </comment>
    <comment ref="AS3" authorId="4" shapeId="0">
      <text>
        <r>
          <rPr>
            <b/>
            <sz val="8"/>
            <color indexed="81"/>
            <rFont val="Tahoma"/>
            <family val="2"/>
          </rPr>
          <t xml:space="preserve">Enter Date that the sign was  installed  in dd/mm/yyyy format.  </t>
        </r>
        <r>
          <rPr>
            <sz val="8"/>
            <color indexed="81"/>
            <rFont val="Tahoma"/>
            <family val="2"/>
          </rPr>
          <t xml:space="preserve">
</t>
        </r>
      </text>
    </comment>
    <comment ref="AT3" authorId="4" shapeId="0">
      <text>
        <r>
          <rPr>
            <b/>
            <sz val="8"/>
            <color indexed="81"/>
            <rFont val="Tahoma"/>
            <family val="2"/>
          </rPr>
          <t>enter Date that existing sign was replaced in dd/mm/yyyy format.  This field only to be populated for exisiting recorded in RAMM that have been replaced</t>
        </r>
        <r>
          <rPr>
            <sz val="8"/>
            <color indexed="81"/>
            <rFont val="Tahoma"/>
            <family val="2"/>
          </rPr>
          <t xml:space="preserve">
</t>
        </r>
      </text>
    </comment>
    <comment ref="AU3" authorId="4" shapeId="0">
      <text>
        <r>
          <rPr>
            <b/>
            <sz val="8"/>
            <color indexed="81"/>
            <rFont val="Tahoma"/>
            <family val="2"/>
          </rPr>
          <t xml:space="preserve">If sign being replaced, enter reason for sign being replaced.  </t>
        </r>
        <r>
          <rPr>
            <sz val="8"/>
            <color indexed="81"/>
            <rFont val="Tahoma"/>
            <family val="2"/>
          </rPr>
          <t xml:space="preserve">
</t>
        </r>
      </text>
    </comment>
    <comment ref="AV3" authorId="4" shapeId="0">
      <text>
        <r>
          <rPr>
            <b/>
            <sz val="8"/>
            <color indexed="81"/>
            <rFont val="Tahoma"/>
            <family val="2"/>
          </rPr>
          <t xml:space="preserve">This field is automatically populated when Reason for Replacement is popualated
</t>
        </r>
        <r>
          <rPr>
            <sz val="8"/>
            <color indexed="81"/>
            <rFont val="Tahoma"/>
            <family val="2"/>
          </rPr>
          <t xml:space="preserve">
</t>
        </r>
      </text>
    </comment>
    <comment ref="AW3" authorId="4" shapeId="0">
      <text>
        <r>
          <rPr>
            <b/>
            <sz val="8"/>
            <color indexed="81"/>
            <rFont val="Tahoma"/>
            <family val="2"/>
          </rPr>
          <t>The likelihood of the sign failing</t>
        </r>
        <r>
          <rPr>
            <sz val="8"/>
            <color indexed="81"/>
            <rFont val="Tahoma"/>
            <family val="2"/>
          </rPr>
          <t xml:space="preserve">
</t>
        </r>
      </text>
    </comment>
    <comment ref="AZ3" authorId="4" shapeId="0">
      <text>
        <r>
          <rPr>
            <b/>
            <sz val="8"/>
            <color indexed="81"/>
            <rFont val="Tahoma"/>
            <family val="2"/>
          </rPr>
          <t>The likelihood of the sign failing</t>
        </r>
        <r>
          <rPr>
            <sz val="8"/>
            <color indexed="81"/>
            <rFont val="Tahoma"/>
            <family val="2"/>
          </rPr>
          <t xml:space="preserve">
</t>
        </r>
      </text>
    </comment>
    <comment ref="BA3" authorId="4" shapeId="0">
      <text>
        <r>
          <rPr>
            <b/>
            <sz val="8"/>
            <color indexed="81"/>
            <rFont val="Tahoma"/>
            <family val="2"/>
          </rPr>
          <t>The consequence of the sign failing</t>
        </r>
        <r>
          <rPr>
            <sz val="8"/>
            <color indexed="81"/>
            <rFont val="Tahoma"/>
            <family val="2"/>
          </rPr>
          <t xml:space="preserve">
</t>
        </r>
      </text>
    </comment>
    <comment ref="BD3" authorId="4" shapeId="0">
      <text>
        <r>
          <rPr>
            <b/>
            <sz val="8"/>
            <color indexed="81"/>
            <rFont val="Tahoma"/>
            <family val="2"/>
          </rPr>
          <t>The original cost of installing or constructing the sign</t>
        </r>
        <r>
          <rPr>
            <sz val="8"/>
            <color indexed="81"/>
            <rFont val="Tahoma"/>
            <family val="2"/>
          </rPr>
          <t xml:space="preserve">
</t>
        </r>
      </text>
    </comment>
    <comment ref="BE3" authorId="4" shapeId="0">
      <text>
        <r>
          <rPr>
            <b/>
            <sz val="8"/>
            <color indexed="81"/>
            <rFont val="Tahoma"/>
            <family val="2"/>
          </rPr>
          <t>Any general comments or notes about the sign</t>
        </r>
        <r>
          <rPr>
            <sz val="8"/>
            <color indexed="81"/>
            <rFont val="Tahoma"/>
            <family val="2"/>
          </rPr>
          <t xml:space="preserve">
</t>
        </r>
      </text>
    </comment>
  </commentList>
</comments>
</file>

<file path=xl/comments9.xml><?xml version="1.0" encoding="utf-8"?>
<comments xmlns="http://schemas.openxmlformats.org/spreadsheetml/2006/main">
  <authors>
    <author>Sandie Hughes</author>
    <author>porvg0</author>
    <author>Matt Ross</author>
  </authors>
  <commentList>
    <comment ref="A3" authorId="0" shapeId="0">
      <text>
        <r>
          <rPr>
            <b/>
            <sz val="8"/>
            <color indexed="81"/>
            <rFont val="Tahoma"/>
            <family val="2"/>
          </rPr>
          <t>Select from the drop down menu whether this is an Add, Delete or Update</t>
        </r>
      </text>
    </comment>
    <comment ref="B3" authorId="0" shapeId="0">
      <text>
        <r>
          <rPr>
            <b/>
            <sz val="8"/>
            <color indexed="81"/>
            <rFont val="Tahoma"/>
            <family val="2"/>
          </rPr>
          <t>Enter the unique Minor Structure ID number assigned to this asset by RAMM. If the record is an update or delete use exisiting ID assisgned by RAMM - otherwise, leave set to 0.</t>
        </r>
      </text>
    </comment>
    <comment ref="D3" authorId="1" shapeId="0">
      <text>
        <r>
          <rPr>
            <b/>
            <sz val="8"/>
            <color indexed="81"/>
            <rFont val="Tahoma"/>
            <family val="2"/>
          </rPr>
          <t>Select RAMM Roadname from Drop Down menu:</t>
        </r>
        <r>
          <rPr>
            <sz val="8"/>
            <color indexed="81"/>
            <rFont val="Tahoma"/>
            <family val="2"/>
          </rPr>
          <t xml:space="preserve">
</t>
        </r>
      </text>
    </comment>
    <comment ref="E3" authorId="0" shapeId="0">
      <text>
        <r>
          <rPr>
            <b/>
            <sz val="8"/>
            <color indexed="81"/>
            <rFont val="Tahoma"/>
            <family val="2"/>
          </rPr>
          <t>Enter the displacement in 'm' where the structure begins</t>
        </r>
      </text>
    </comment>
    <comment ref="G3" authorId="0" shapeId="0">
      <text>
        <r>
          <rPr>
            <b/>
            <sz val="8"/>
            <color indexed="81"/>
            <rFont val="Tahoma"/>
            <family val="2"/>
          </rPr>
          <t>Enter the displacement in 'm' where the structure ends</t>
        </r>
      </text>
    </comment>
    <comment ref="I3" authorId="0" shapeId="0">
      <text>
        <r>
          <rPr>
            <b/>
            <sz val="8"/>
            <color indexed="81"/>
            <rFont val="Tahoma"/>
            <family val="2"/>
          </rPr>
          <t>Select Structure Type from the drop down menu</t>
        </r>
      </text>
    </comment>
    <comment ref="K3" authorId="2" shapeId="0">
      <text>
        <r>
          <rPr>
            <sz val="9"/>
            <color indexed="81"/>
            <rFont val="Tahoma"/>
            <family val="2"/>
          </rPr>
          <t xml:space="preserve">This row is used to provide dropdowns for subtype. Conditional Lookups are based on ms type. </t>
        </r>
      </text>
    </comment>
    <comment ref="L3" authorId="0" shapeId="0">
      <text>
        <r>
          <rPr>
            <b/>
            <sz val="8"/>
            <color indexed="81"/>
            <rFont val="Tahoma"/>
            <family val="2"/>
          </rPr>
          <t>Select Structure Sub-Type from the drop down menu. If there is no Sub type for that particular Minor Sturcture Type then the Subtype drop down will remain blank</t>
        </r>
      </text>
    </comment>
    <comment ref="N3" authorId="2" shapeId="0">
      <text>
        <r>
          <rPr>
            <b/>
            <sz val="9"/>
            <color indexed="81"/>
            <rFont val="Tahoma"/>
            <family val="2"/>
          </rPr>
          <t>The number of Minor Structures at this displacement</t>
        </r>
        <r>
          <rPr>
            <sz val="9"/>
            <color indexed="81"/>
            <rFont val="Tahoma"/>
            <family val="2"/>
          </rPr>
          <t xml:space="preserve">
</t>
        </r>
      </text>
    </comment>
    <comment ref="V3" authorId="0" shapeId="0">
      <text>
        <r>
          <rPr>
            <b/>
            <sz val="8"/>
            <color indexed="81"/>
            <rFont val="Tahoma"/>
            <family val="2"/>
          </rPr>
          <t>Select the side from the drop down menu</t>
        </r>
      </text>
    </comment>
    <comment ref="W3" authorId="0" shapeId="0">
      <text>
        <r>
          <rPr>
            <b/>
            <sz val="8"/>
            <color indexed="81"/>
            <rFont val="Tahoma"/>
            <family val="2"/>
          </rPr>
          <t>This is the distance in metres from the road centre line to the Minor Structure</t>
        </r>
      </text>
    </comment>
    <comment ref="X3" authorId="0" shapeId="0">
      <text>
        <r>
          <rPr>
            <b/>
            <sz val="8"/>
            <color indexed="81"/>
            <rFont val="Tahoma"/>
            <family val="2"/>
          </rPr>
          <t>Enter the length of the Structure in 'm'</t>
        </r>
      </text>
    </comment>
    <comment ref="Y3" authorId="2" shapeId="0">
      <text>
        <r>
          <rPr>
            <b/>
            <sz val="9"/>
            <color indexed="81"/>
            <rFont val="Tahoma"/>
            <family val="2"/>
          </rPr>
          <t>For assets whose length is not equal to end_m - start_m, you will need to collect the length adjustment information so that the true length of the asset can be entered into RAMM</t>
        </r>
        <r>
          <rPr>
            <sz val="9"/>
            <color indexed="81"/>
            <rFont val="Tahoma"/>
            <family val="2"/>
          </rPr>
          <t xml:space="preserve">
</t>
        </r>
      </text>
    </comment>
    <comment ref="Z3" authorId="2" shapeId="0">
      <text>
        <r>
          <rPr>
            <b/>
            <sz val="9"/>
            <color indexed="81"/>
            <rFont val="Tahoma"/>
            <family val="2"/>
          </rPr>
          <t>Self explanatory codes provide a description of the reason why the asset length needs to be adjusted</t>
        </r>
      </text>
    </comment>
    <comment ref="AB3" authorId="0" shapeId="0">
      <text>
        <r>
          <rPr>
            <b/>
            <sz val="8"/>
            <color indexed="81"/>
            <rFont val="Tahoma"/>
            <family val="2"/>
          </rPr>
          <t>Enter the width of the Structure in 'm'</t>
        </r>
      </text>
    </comment>
    <comment ref="AC3" authorId="0" shapeId="0">
      <text>
        <r>
          <rPr>
            <b/>
            <sz val="8"/>
            <color indexed="81"/>
            <rFont val="Tahoma"/>
            <family val="2"/>
          </rPr>
          <t>Enter the height of the Structure in 'm'</t>
        </r>
      </text>
    </comment>
    <comment ref="AD3" authorId="0" shapeId="0">
      <text>
        <r>
          <rPr>
            <b/>
            <sz val="8"/>
            <color indexed="81"/>
            <rFont val="Tahoma"/>
            <family val="2"/>
          </rPr>
          <t>Enter the distance to the soffit or any supported or retained structure. In essence - clearance to the Minor Structure</t>
        </r>
      </text>
    </comment>
    <comment ref="AE3" authorId="2" shapeId="0">
      <text>
        <r>
          <rPr>
            <b/>
            <sz val="9"/>
            <color indexed="81"/>
            <rFont val="Tahoma"/>
            <family val="2"/>
          </rPr>
          <t>Area of the Minor Structure. In RAMM this is usually length x width</t>
        </r>
      </text>
    </comment>
    <comment ref="AF3" authorId="0" shapeId="0">
      <text>
        <r>
          <rPr>
            <b/>
            <sz val="8"/>
            <color indexed="81"/>
            <rFont val="Tahoma"/>
            <family val="2"/>
          </rPr>
          <t>Select Structure material from the drop down menu</t>
        </r>
      </text>
    </comment>
    <comment ref="AH3" authorId="2" shapeId="0">
      <text>
        <r>
          <rPr>
            <b/>
            <sz val="9"/>
            <color indexed="81"/>
            <rFont val="Tahoma"/>
            <family val="2"/>
          </rPr>
          <t>Surface treatment type</t>
        </r>
        <r>
          <rPr>
            <sz val="9"/>
            <color indexed="81"/>
            <rFont val="Tahoma"/>
            <family val="2"/>
          </rPr>
          <t xml:space="preserve">
</t>
        </r>
      </text>
    </comment>
    <comment ref="AJ3" authorId="2" shapeId="0">
      <text>
        <r>
          <rPr>
            <b/>
            <sz val="9"/>
            <color indexed="81"/>
            <rFont val="Tahoma"/>
            <family val="2"/>
          </rPr>
          <t>Colour of Minor Structure</t>
        </r>
        <r>
          <rPr>
            <sz val="9"/>
            <color indexed="81"/>
            <rFont val="Tahoma"/>
            <family val="2"/>
          </rPr>
          <t xml:space="preserve">
</t>
        </r>
      </text>
    </comment>
    <comment ref="AL3" authorId="2" shapeId="0">
      <text>
        <r>
          <rPr>
            <b/>
            <sz val="9"/>
            <color indexed="81"/>
            <rFont val="Tahoma"/>
            <family val="2"/>
          </rPr>
          <t>Style of Minor Structure</t>
        </r>
      </text>
    </comment>
    <comment ref="AN3" authorId="2" shapeId="0">
      <text>
        <r>
          <rPr>
            <b/>
            <sz val="9"/>
            <color indexed="81"/>
            <rFont val="Tahoma"/>
            <family val="2"/>
          </rPr>
          <t>Is the asset lockable?</t>
        </r>
      </text>
    </comment>
    <comment ref="AO3" authorId="2" shapeId="0">
      <text>
        <r>
          <rPr>
            <b/>
            <sz val="9"/>
            <color indexed="81"/>
            <rFont val="Tahoma"/>
            <family val="2"/>
          </rPr>
          <t>Name of the artist if applicatble</t>
        </r>
        <r>
          <rPr>
            <sz val="9"/>
            <color indexed="81"/>
            <rFont val="Tahoma"/>
            <family val="2"/>
          </rPr>
          <t xml:space="preserve">
</t>
        </r>
      </text>
    </comment>
    <comment ref="AP3" authorId="2" shapeId="0">
      <text>
        <r>
          <rPr>
            <b/>
            <sz val="9"/>
            <color indexed="81"/>
            <rFont val="Tahoma"/>
            <family val="2"/>
          </rPr>
          <t>Is a tree guard built into this asset?</t>
        </r>
        <r>
          <rPr>
            <sz val="9"/>
            <color indexed="81"/>
            <rFont val="Tahoma"/>
            <family val="2"/>
          </rPr>
          <t xml:space="preserve">
</t>
        </r>
      </text>
    </comment>
    <comment ref="AZ3" authorId="0" shapeId="0">
      <text>
        <r>
          <rPr>
            <b/>
            <sz val="8"/>
            <color indexed="81"/>
            <rFont val="Tahoma"/>
            <family val="2"/>
          </rPr>
          <t>Enter in any comments or notes as required</t>
        </r>
      </text>
    </comment>
  </commentList>
</comments>
</file>

<file path=xl/sharedStrings.xml><?xml version="1.0" encoding="utf-8"?>
<sst xmlns="http://schemas.openxmlformats.org/spreadsheetml/2006/main" count="10786" uniqueCount="6282">
  <si>
    <t>CAPE</t>
  </si>
  <si>
    <t>AGE</t>
  </si>
  <si>
    <t>COND</t>
  </si>
  <si>
    <t>FATIG</t>
  </si>
  <si>
    <t>FLUSH</t>
  </si>
  <si>
    <t>HOLD</t>
  </si>
  <si>
    <t>RG</t>
  </si>
  <si>
    <t>SCRIM</t>
  </si>
  <si>
    <t>SEXT</t>
  </si>
  <si>
    <t>SHAPE</t>
  </si>
  <si>
    <t>SUBD</t>
  </si>
  <si>
    <t>Road Name</t>
  </si>
  <si>
    <t>Road ID</t>
  </si>
  <si>
    <t>Surf Material</t>
  </si>
  <si>
    <t>Surf Material Desc</t>
  </si>
  <si>
    <t>Surf Cutter</t>
  </si>
  <si>
    <t>Surf Adhesion</t>
  </si>
  <si>
    <t>Surf Adhesion Desc</t>
  </si>
  <si>
    <t>Surf Additive Desc</t>
  </si>
  <si>
    <t>Surf Spec</t>
  </si>
  <si>
    <t>Surf Reason</t>
  </si>
  <si>
    <t>Layer/Sub</t>
  </si>
  <si>
    <t>Estimate/Known</t>
  </si>
  <si>
    <t>Pave Subgrade</t>
  </si>
  <si>
    <t>Pave Material</t>
  </si>
  <si>
    <t>Pave Material Desc</t>
  </si>
  <si>
    <t>TP Method</t>
  </si>
  <si>
    <t>TP Method Desc</t>
  </si>
  <si>
    <t>Layer Type Desc</t>
  </si>
  <si>
    <t>River Run</t>
  </si>
  <si>
    <t>SAC</t>
  </si>
  <si>
    <t>SAP100</t>
  </si>
  <si>
    <t>Scoria all passing 100mm sieve</t>
  </si>
  <si>
    <t>SAP150</t>
  </si>
  <si>
    <t>Scoria all passing 150mm sieve</t>
  </si>
  <si>
    <t>SAP20</t>
  </si>
  <si>
    <t>Scoria all passing 20MM Sieve</t>
  </si>
  <si>
    <t>SAP40</t>
  </si>
  <si>
    <t>Scoria all passing 40mm sieve</t>
  </si>
  <si>
    <t>SAP65</t>
  </si>
  <si>
    <t>Scoria all passing 65mm sieve</t>
  </si>
  <si>
    <t>SAP7</t>
  </si>
  <si>
    <t>Scoria all passing 7mm sieve</t>
  </si>
  <si>
    <t>SEALS</t>
  </si>
  <si>
    <t>Old seals</t>
  </si>
  <si>
    <t>STRIP</t>
  </si>
  <si>
    <t>Quarry Strippings - Ungraded</t>
  </si>
  <si>
    <t>Layer</t>
  </si>
  <si>
    <t>CBR /</t>
  </si>
  <si>
    <t>Thickness</t>
  </si>
  <si>
    <t>Material</t>
  </si>
  <si>
    <t>Pave</t>
  </si>
  <si>
    <t>Subgrade</t>
  </si>
  <si>
    <t>UCS</t>
  </si>
  <si>
    <t>Additional Notes</t>
  </si>
  <si>
    <t>Strength</t>
  </si>
  <si>
    <t>Reconstructed</t>
  </si>
  <si>
    <t>Stabilising Agent</t>
  </si>
  <si>
    <t>Action</t>
  </si>
  <si>
    <t>Pave Source</t>
  </si>
  <si>
    <t>ADD</t>
  </si>
  <si>
    <t>L</t>
  </si>
  <si>
    <t>AC</t>
  </si>
  <si>
    <t>Asphaltic concrete</t>
  </si>
  <si>
    <t>UPDATE</t>
  </si>
  <si>
    <t>R</t>
  </si>
  <si>
    <t>BOLID</t>
  </si>
  <si>
    <t>BOLIDT Polyurethane Mix</t>
  </si>
  <si>
    <t>DELETE</t>
  </si>
  <si>
    <t>B/S</t>
  </si>
  <si>
    <t>Bicouche/Sandwich</t>
  </si>
  <si>
    <t>BBM</t>
  </si>
  <si>
    <t>Bitumen Bound Macadam</t>
  </si>
  <si>
    <t>Full Width</t>
  </si>
  <si>
    <t>CONC</t>
  </si>
  <si>
    <t>Concrete</t>
  </si>
  <si>
    <t>KERO</t>
  </si>
  <si>
    <t>Y</t>
  </si>
  <si>
    <t>INBLK</t>
  </si>
  <si>
    <t>Interlocking concrete blocks</t>
  </si>
  <si>
    <t>OTHR</t>
  </si>
  <si>
    <t>N</t>
  </si>
  <si>
    <t>LOCK</t>
  </si>
  <si>
    <t>Locking Coat Seal</t>
  </si>
  <si>
    <t>TURP</t>
  </si>
  <si>
    <t>METAL</t>
  </si>
  <si>
    <t>Metal running course</t>
  </si>
  <si>
    <t>OGPA</t>
  </si>
  <si>
    <t>Open Graded Porous Asphalt</t>
  </si>
  <si>
    <t>OGEM</t>
  </si>
  <si>
    <t>Open graded emulsion mix</t>
  </si>
  <si>
    <t>B45</t>
  </si>
  <si>
    <t>OTHER</t>
  </si>
  <si>
    <t>Other material type</t>
  </si>
  <si>
    <t>PSKID</t>
  </si>
  <si>
    <t>Premium skid surface PSV &gt;70</t>
  </si>
  <si>
    <t>PSEAL</t>
  </si>
  <si>
    <t>Prime and seal</t>
  </si>
  <si>
    <t>B130</t>
  </si>
  <si>
    <t>RACK</t>
  </si>
  <si>
    <t>Racked in Seal</t>
  </si>
  <si>
    <t>WATR</t>
  </si>
  <si>
    <t>RCHIP</t>
  </si>
  <si>
    <t>Red Chip Seal (McCullum)</t>
  </si>
  <si>
    <t>UNKN</t>
  </si>
  <si>
    <t>1CHIP</t>
  </si>
  <si>
    <t>Single Coat Seal</t>
  </si>
  <si>
    <t>PORT</t>
  </si>
  <si>
    <t>SLRY</t>
  </si>
  <si>
    <t>Slurry Seal</t>
  </si>
  <si>
    <t>E80</t>
  </si>
  <si>
    <t>SMA</t>
  </si>
  <si>
    <t>Stone Mastic Asphalt</t>
  </si>
  <si>
    <t>E180</t>
  </si>
  <si>
    <t>TEXT</t>
  </si>
  <si>
    <t>Texturising Seal</t>
  </si>
  <si>
    <t>B80</t>
  </si>
  <si>
    <t>2CHIP</t>
  </si>
  <si>
    <t>Two Coat Seal</t>
  </si>
  <si>
    <t>B60</t>
  </si>
  <si>
    <t>VFILL</t>
  </si>
  <si>
    <t>Void fill seal</t>
  </si>
  <si>
    <t>B180</t>
  </si>
  <si>
    <t>Surf Additive</t>
  </si>
  <si>
    <t>BP50</t>
  </si>
  <si>
    <t>BP50C</t>
  </si>
  <si>
    <t>BTRN</t>
  </si>
  <si>
    <t>Bitran H</t>
  </si>
  <si>
    <t>CECA</t>
  </si>
  <si>
    <t>CECA EXP 3747</t>
  </si>
  <si>
    <t>D184</t>
  </si>
  <si>
    <t>Dinaram 184</t>
  </si>
  <si>
    <t>CRBR</t>
  </si>
  <si>
    <t>Crumb Rubber</t>
  </si>
  <si>
    <t>DHBG</t>
  </si>
  <si>
    <t>Diamin HBG</t>
  </si>
  <si>
    <t>EFXC</t>
  </si>
  <si>
    <t>Emoflex C</t>
  </si>
  <si>
    <t>DMPL</t>
  </si>
  <si>
    <t>Duomeen T(Pastille)</t>
  </si>
  <si>
    <t>NRLX</t>
  </si>
  <si>
    <t>Natural Rubber Latex</t>
  </si>
  <si>
    <t>DMPS</t>
  </si>
  <si>
    <t>Duomeen T(Paste)</t>
  </si>
  <si>
    <t>DOLB</t>
  </si>
  <si>
    <t>Diamin OLB</t>
  </si>
  <si>
    <t>PEEH</t>
  </si>
  <si>
    <t>Techniflex EH Polyme</t>
  </si>
  <si>
    <t>PM01</t>
  </si>
  <si>
    <t>Techniflex PMB 101</t>
  </si>
  <si>
    <t>MGA1</t>
  </si>
  <si>
    <t>Megamine 100</t>
  </si>
  <si>
    <t>PM05</t>
  </si>
  <si>
    <t>Techniflex PMB 105</t>
  </si>
  <si>
    <t>MGBA</t>
  </si>
  <si>
    <t>Megamine BA</t>
  </si>
  <si>
    <t>PM30</t>
  </si>
  <si>
    <t>Techniflex PMB 130</t>
  </si>
  <si>
    <t>N422</t>
  </si>
  <si>
    <t>Redicote N422</t>
  </si>
  <si>
    <t>PMB1</t>
  </si>
  <si>
    <t>Techniflex PMB 100</t>
  </si>
  <si>
    <t>N561</t>
  </si>
  <si>
    <t>Redicote N561</t>
  </si>
  <si>
    <t>PMB4</t>
  </si>
  <si>
    <t>Techniflex PMB 400</t>
  </si>
  <si>
    <t>N606</t>
  </si>
  <si>
    <t>Redicote N606</t>
  </si>
  <si>
    <t>PMB6</t>
  </si>
  <si>
    <t>Techniflex PMB 600</t>
  </si>
  <si>
    <t>N893</t>
  </si>
  <si>
    <t>Redicote N893</t>
  </si>
  <si>
    <t>PMB8</t>
  </si>
  <si>
    <t>Techniflex PMB 800</t>
  </si>
  <si>
    <t>P200</t>
  </si>
  <si>
    <t>Polyram L200</t>
  </si>
  <si>
    <t>PMBP</t>
  </si>
  <si>
    <t>Paveflex PMB</t>
  </si>
  <si>
    <t>P374</t>
  </si>
  <si>
    <t>Polyram 3747</t>
  </si>
  <si>
    <t>UNKNOWN</t>
  </si>
  <si>
    <t>POL1</t>
  </si>
  <si>
    <t>Polybilt 101</t>
  </si>
  <si>
    <t>RDIZ</t>
  </si>
  <si>
    <t>Redicote Z</t>
  </si>
  <si>
    <t>POL2</t>
  </si>
  <si>
    <t>Polybilt 102</t>
  </si>
  <si>
    <t>POL3</t>
  </si>
  <si>
    <t>Polybilt 103</t>
  </si>
  <si>
    <t>SAMC</t>
  </si>
  <si>
    <t>Sam C</t>
  </si>
  <si>
    <t>SHTA</t>
  </si>
  <si>
    <t>Shell Tenicon A</t>
  </si>
  <si>
    <t>TAA3</t>
  </si>
  <si>
    <t>Tomah 3000</t>
  </si>
  <si>
    <t>SAMF</t>
  </si>
  <si>
    <t>Samfilla</t>
  </si>
  <si>
    <t>WTFX</t>
  </si>
  <si>
    <t>Wetfix C</t>
  </si>
  <si>
    <t>SBR</t>
  </si>
  <si>
    <t>SX15</t>
  </si>
  <si>
    <t>SX50</t>
  </si>
  <si>
    <t>SX60</t>
  </si>
  <si>
    <t>XCS4</t>
  </si>
  <si>
    <t>XCS 104</t>
  </si>
  <si>
    <t>Road</t>
  </si>
  <si>
    <t>Start</t>
  </si>
  <si>
    <t>End</t>
  </si>
  <si>
    <t>Seal</t>
  </si>
  <si>
    <t>Surface</t>
  </si>
  <si>
    <t>Pavement</t>
  </si>
  <si>
    <t>Comments</t>
  </si>
  <si>
    <t>ID</t>
  </si>
  <si>
    <t>Name</t>
  </si>
  <si>
    <t>Date</t>
  </si>
  <si>
    <t>Width</t>
  </si>
  <si>
    <t>Offset</t>
  </si>
  <si>
    <t>Type</t>
  </si>
  <si>
    <t>Depth</t>
  </si>
  <si>
    <t>Pavement Layer Table Check Report</t>
  </si>
  <si>
    <t>AP100</t>
  </si>
  <si>
    <t>All passing 100mm sieve</t>
  </si>
  <si>
    <t>AP150</t>
  </si>
  <si>
    <t>All passing 150mm sieve</t>
  </si>
  <si>
    <t>AP20</t>
  </si>
  <si>
    <t>All passing 20MM sieve</t>
  </si>
  <si>
    <t>AP40</t>
  </si>
  <si>
    <t>All passing 40MM sieve</t>
  </si>
  <si>
    <t>AP65</t>
  </si>
  <si>
    <t>All passing 65MM sieve</t>
  </si>
  <si>
    <t>AP7</t>
  </si>
  <si>
    <t>All passing 7mm sieve</t>
  </si>
  <si>
    <t>BOLDER</t>
  </si>
  <si>
    <t>Boulders - Uncrushed Random</t>
  </si>
  <si>
    <t>S</t>
  </si>
  <si>
    <t>COMP</t>
  </si>
  <si>
    <t>Composite of different recycle</t>
  </si>
  <si>
    <t>Pave St Agent</t>
  </si>
  <si>
    <t>CBR/UCS</t>
  </si>
  <si>
    <t>CR</t>
  </si>
  <si>
    <t>Crusher Run</t>
  </si>
  <si>
    <t>C</t>
  </si>
  <si>
    <t>FAB</t>
  </si>
  <si>
    <t>Fabric</t>
  </si>
  <si>
    <t>U</t>
  </si>
  <si>
    <t>FABRIC</t>
  </si>
  <si>
    <t>FILTER</t>
  </si>
  <si>
    <t>Filter cloth</t>
  </si>
  <si>
    <t>GAP100</t>
  </si>
  <si>
    <t>Graded all passing 100mm sieve</t>
  </si>
  <si>
    <t>BOULDERS</t>
  </si>
  <si>
    <t>GAP150</t>
  </si>
  <si>
    <t>Graded all passing 150mm sieve</t>
  </si>
  <si>
    <t>CLAY</t>
  </si>
  <si>
    <t>GAP20</t>
  </si>
  <si>
    <t>Graded all passing 20mm sieve</t>
  </si>
  <si>
    <t>GAP40</t>
  </si>
  <si>
    <t>Graded all passing 40mm sieve</t>
  </si>
  <si>
    <t>GAP65</t>
  </si>
  <si>
    <t>Graded all passing 65mm sieve</t>
  </si>
  <si>
    <t>GRAVEL</t>
  </si>
  <si>
    <t>GAP7</t>
  </si>
  <si>
    <t>Graded all passing 7mm sieve</t>
  </si>
  <si>
    <t>LIME</t>
  </si>
  <si>
    <t>Lime Rock</t>
  </si>
  <si>
    <t>M3</t>
  </si>
  <si>
    <t>M3 Specification</t>
  </si>
  <si>
    <t>M4</t>
  </si>
  <si>
    <t>M4 Specification</t>
  </si>
  <si>
    <t>Other</t>
  </si>
  <si>
    <t>ORGANIC</t>
  </si>
  <si>
    <t>M5</t>
  </si>
  <si>
    <t>M5 Specification</t>
  </si>
  <si>
    <t>ROCK</t>
  </si>
  <si>
    <t>SAND</t>
  </si>
  <si>
    <t>SILT</t>
  </si>
  <si>
    <t>Pit Run</t>
  </si>
  <si>
    <t>Rock</t>
  </si>
  <si>
    <t>ROP500</t>
  </si>
  <si>
    <t>Run of Pit - Graded Max 500mm</t>
  </si>
  <si>
    <t>ROR300</t>
  </si>
  <si>
    <t>Run of River - Graded Max 300</t>
  </si>
  <si>
    <t>ROR500</t>
  </si>
  <si>
    <t>Run of River - Graded Max 500</t>
  </si>
  <si>
    <t>RR</t>
  </si>
  <si>
    <t>Recycling</t>
  </si>
  <si>
    <t>E</t>
  </si>
  <si>
    <t>K</t>
  </si>
  <si>
    <t>H</t>
  </si>
  <si>
    <t>Test Pit</t>
  </si>
  <si>
    <t>No</t>
  </si>
  <si>
    <t>Location</t>
  </si>
  <si>
    <t>Current or</t>
  </si>
  <si>
    <t>Historic</t>
  </si>
  <si>
    <t>Test</t>
  </si>
  <si>
    <t>Method</t>
  </si>
  <si>
    <t>Survey</t>
  </si>
  <si>
    <t>I</t>
  </si>
  <si>
    <t>In situ test</t>
  </si>
  <si>
    <t>Lab soaked</t>
  </si>
  <si>
    <t>Scala penetrometer</t>
  </si>
  <si>
    <t>Lab unsoaked</t>
  </si>
  <si>
    <t>Survey Method</t>
  </si>
  <si>
    <t>Description</t>
  </si>
  <si>
    <t>consultant</t>
  </si>
  <si>
    <t>test</t>
  </si>
  <si>
    <t>job_no</t>
  </si>
  <si>
    <t>SNP</t>
  </si>
  <si>
    <t>snp_date</t>
  </si>
  <si>
    <t>Organisation</t>
  </si>
  <si>
    <t>Survey or Test</t>
  </si>
  <si>
    <t>Notes or Comments</t>
  </si>
  <si>
    <t>Pavement Layer</t>
  </si>
  <si>
    <t>Layer Type</t>
  </si>
  <si>
    <t>Pavement Material</t>
  </si>
  <si>
    <t>Pavement Test Pit Table Check Report</t>
  </si>
  <si>
    <t>Pavement Test Pit Survey Header Table Check Report</t>
  </si>
  <si>
    <t>Please note: This is a prototype version and a final version will be re-issued once these prototype versions have been tested and accepted.</t>
  </si>
  <si>
    <t>M</t>
  </si>
  <si>
    <t>BUTA</t>
  </si>
  <si>
    <t>ROP300</t>
  </si>
  <si>
    <t>surf_recycled_cpnt</t>
  </si>
  <si>
    <t>surf_recycled_cpnt_desc</t>
  </si>
  <si>
    <t>GLAS</t>
  </si>
  <si>
    <t>Glass</t>
  </si>
  <si>
    <t>RAP</t>
  </si>
  <si>
    <t>Reclaimed Asphaltic Pavement</t>
  </si>
  <si>
    <t>SLAG</t>
  </si>
  <si>
    <t>Slag</t>
  </si>
  <si>
    <t>MA</t>
  </si>
  <si>
    <t>Marginal Aggregate</t>
  </si>
  <si>
    <t>fw_treatment</t>
  </si>
  <si>
    <t>AWT</t>
  </si>
  <si>
    <t>BURN</t>
  </si>
  <si>
    <t>DI</t>
  </si>
  <si>
    <t>DM</t>
  </si>
  <si>
    <t>DRAIN</t>
  </si>
  <si>
    <t>MILL</t>
  </si>
  <si>
    <t>MLAY</t>
  </si>
  <si>
    <t>OLAY</t>
  </si>
  <si>
    <t>OLAYD</t>
  </si>
  <si>
    <t>OLAYS</t>
  </si>
  <si>
    <t>PROJ</t>
  </si>
  <si>
    <t>RECY</t>
  </si>
  <si>
    <t>RHAB</t>
  </si>
  <si>
    <t>RMUP</t>
  </si>
  <si>
    <t>RMUPD</t>
  </si>
  <si>
    <t>RMUPS</t>
  </si>
  <si>
    <t>RS</t>
  </si>
  <si>
    <t>RS2</t>
  </si>
  <si>
    <t>RS24</t>
  </si>
  <si>
    <t>RS24C</t>
  </si>
  <si>
    <t>RS24R</t>
  </si>
  <si>
    <t>RS24S</t>
  </si>
  <si>
    <t>RS24W</t>
  </si>
  <si>
    <t>RS3</t>
  </si>
  <si>
    <t>RS35</t>
  </si>
  <si>
    <t>RS35C</t>
  </si>
  <si>
    <t>RS35R</t>
  </si>
  <si>
    <t>RS35S</t>
  </si>
  <si>
    <t>RS35W</t>
  </si>
  <si>
    <t>RS4</t>
  </si>
  <si>
    <t>RS42</t>
  </si>
  <si>
    <t>RS46R</t>
  </si>
  <si>
    <t>RS46W</t>
  </si>
  <si>
    <t>RS5</t>
  </si>
  <si>
    <t>RSB</t>
  </si>
  <si>
    <t>RSM</t>
  </si>
  <si>
    <t>RSS</t>
  </si>
  <si>
    <t>RSU</t>
  </si>
  <si>
    <t>SC2</t>
  </si>
  <si>
    <t>SC3</t>
  </si>
  <si>
    <t>SG</t>
  </si>
  <si>
    <t>SS24</t>
  </si>
  <si>
    <t>STAB</t>
  </si>
  <si>
    <t>STAC</t>
  </si>
  <si>
    <t>SW</t>
  </si>
  <si>
    <t>TAC</t>
  </si>
  <si>
    <t>UMS</t>
  </si>
  <si>
    <t>UWC</t>
  </si>
  <si>
    <t>VF</t>
  </si>
  <si>
    <t>WB</t>
  </si>
  <si>
    <t>WCUT</t>
  </si>
  <si>
    <t>WRUT</t>
  </si>
  <si>
    <t>Risk</t>
  </si>
  <si>
    <t>Asset Owner</t>
  </si>
  <si>
    <t>Drain Type</t>
  </si>
  <si>
    <t>Drain Type Desc</t>
  </si>
  <si>
    <t>Drain Side</t>
  </si>
  <si>
    <t>Drain Material</t>
  </si>
  <si>
    <t>Drain Material Desc</t>
  </si>
  <si>
    <t>Drain Entry</t>
  </si>
  <si>
    <t>Drain Entry Desc</t>
  </si>
  <si>
    <t>Drain Culvert</t>
  </si>
  <si>
    <t>Drain Culvert Desc</t>
  </si>
  <si>
    <t>Drain Shape</t>
  </si>
  <si>
    <t>TrueFalse</t>
  </si>
  <si>
    <t>Flow</t>
  </si>
  <si>
    <t>Flow Desc</t>
  </si>
  <si>
    <t>SWCSide</t>
  </si>
  <si>
    <t>SWC Type</t>
  </si>
  <si>
    <t>SWC Type Desc</t>
  </si>
  <si>
    <t>Rul Reset</t>
  </si>
  <si>
    <t>Shoulder Material</t>
  </si>
  <si>
    <t>Shoulder Material Desc</t>
  </si>
  <si>
    <t>A</t>
  </si>
  <si>
    <t>Asbestos cement</t>
  </si>
  <si>
    <t>CP</t>
  </si>
  <si>
    <t>Catchpit</t>
  </si>
  <si>
    <t>ARCH</t>
  </si>
  <si>
    <t>Arched</t>
  </si>
  <si>
    <t>O</t>
  </si>
  <si>
    <t>Left to right</t>
  </si>
  <si>
    <t>DA</t>
  </si>
  <si>
    <t>Dished Channel (Asphalt)</t>
  </si>
  <si>
    <t>Asphaltic Concrete</t>
  </si>
  <si>
    <t>CP1</t>
  </si>
  <si>
    <t>ALUM</t>
  </si>
  <si>
    <t>Aluminium</t>
  </si>
  <si>
    <t>DC</t>
  </si>
  <si>
    <t>Drop Chamber</t>
  </si>
  <si>
    <t>BOX</t>
  </si>
  <si>
    <t>Box shaped</t>
  </si>
  <si>
    <t>Right to left</t>
  </si>
  <si>
    <t>Dished Channel (Concrete)</t>
  </si>
  <si>
    <t>Composite</t>
  </si>
  <si>
    <t>P</t>
  </si>
  <si>
    <t>CP2</t>
  </si>
  <si>
    <t>ARMCO</t>
  </si>
  <si>
    <t>Armco</t>
  </si>
  <si>
    <t>FL</t>
  </si>
  <si>
    <t>Flume</t>
  </si>
  <si>
    <t>CIRC</t>
  </si>
  <si>
    <t>Circular</t>
  </si>
  <si>
    <t>Increasing</t>
  </si>
  <si>
    <t>B</t>
  </si>
  <si>
    <t>DP</t>
  </si>
  <si>
    <t>Dished Channel (Half pipe)</t>
  </si>
  <si>
    <t>CP3</t>
  </si>
  <si>
    <t>CON</t>
  </si>
  <si>
    <t>G</t>
  </si>
  <si>
    <t>Yes with a Grating</t>
  </si>
  <si>
    <t>D</t>
  </si>
  <si>
    <t>Decreasing</t>
  </si>
  <si>
    <t>DS</t>
  </si>
  <si>
    <t>Dished Channel (Sealed)</t>
  </si>
  <si>
    <t>GRASS</t>
  </si>
  <si>
    <t>Grass</t>
  </si>
  <si>
    <t>CUL</t>
  </si>
  <si>
    <t>Culvert</t>
  </si>
  <si>
    <t>EW</t>
  </si>
  <si>
    <t>Earthenware</t>
  </si>
  <si>
    <t>GD</t>
  </si>
  <si>
    <t>Grid</t>
  </si>
  <si>
    <t>Not Applicable</t>
  </si>
  <si>
    <t>KC</t>
  </si>
  <si>
    <t>Kerb Only (Concrete)</t>
  </si>
  <si>
    <t>Interlocking Blocks</t>
  </si>
  <si>
    <t>DAM</t>
  </si>
  <si>
    <t>Dam</t>
  </si>
  <si>
    <t>HC</t>
  </si>
  <si>
    <t>KCC</t>
  </si>
  <si>
    <t>Kerb &amp; Channel (Concrete)</t>
  </si>
  <si>
    <t>Metal</t>
  </si>
  <si>
    <t>DCHM</t>
  </si>
  <si>
    <t>HDPE</t>
  </si>
  <si>
    <t>H Density Polyethyl</t>
  </si>
  <si>
    <t>TWIN_ARCH</t>
  </si>
  <si>
    <t>Twin arched</t>
  </si>
  <si>
    <t>KCS</t>
  </si>
  <si>
    <t>Kerb &amp; Channel (Stone)</t>
  </si>
  <si>
    <t>NG</t>
  </si>
  <si>
    <t>Natural Ground</t>
  </si>
  <si>
    <t>HT</t>
  </si>
  <si>
    <t>TWIN_BOX</t>
  </si>
  <si>
    <t>Twin boxes</t>
  </si>
  <si>
    <t>KDC</t>
  </si>
  <si>
    <t>Kerb &amp; Dished Channel (Concrete)</t>
  </si>
  <si>
    <t>SEAL</t>
  </si>
  <si>
    <t>DWELL</t>
  </si>
  <si>
    <t>Deep well shaft</t>
  </si>
  <si>
    <t>PVC</t>
  </si>
  <si>
    <t>Poly Vinyl Chloride</t>
  </si>
  <si>
    <t>MH</t>
  </si>
  <si>
    <t>Manhole</t>
  </si>
  <si>
    <t>TWIN_CIRC</t>
  </si>
  <si>
    <t>Twin circular</t>
  </si>
  <si>
    <t>KS</t>
  </si>
  <si>
    <t>Kerb Only (Stone)</t>
  </si>
  <si>
    <t>STEEL</t>
  </si>
  <si>
    <t>Steel</t>
  </si>
  <si>
    <t>WATERDRV</t>
  </si>
  <si>
    <t>Waterdrive (hand dug</t>
  </si>
  <si>
    <t>MKC</t>
  </si>
  <si>
    <t>Mountable Kerb Only (Concrete)</t>
  </si>
  <si>
    <t>FLUME</t>
  </si>
  <si>
    <t>Flume down batter</t>
  </si>
  <si>
    <t>STONE</t>
  </si>
  <si>
    <t>Stone</t>
  </si>
  <si>
    <t>OT</t>
  </si>
  <si>
    <t>Other Structure</t>
  </si>
  <si>
    <t>MKCC</t>
  </si>
  <si>
    <t>Mountable Kerb &amp; Channel (Concrete)</t>
  </si>
  <si>
    <t>GRID</t>
  </si>
  <si>
    <t>Debris catching grid</t>
  </si>
  <si>
    <t>WILL</t>
  </si>
  <si>
    <t>RC</t>
  </si>
  <si>
    <t>Rock Wall (Cemented)</t>
  </si>
  <si>
    <t>Other Type</t>
  </si>
  <si>
    <t>MHOLE</t>
  </si>
  <si>
    <t>WOOD</t>
  </si>
  <si>
    <t>Timber construction</t>
  </si>
  <si>
    <t>RH</t>
  </si>
  <si>
    <t>Rock Wall (Hand Placed)</t>
  </si>
  <si>
    <t>SLTC</t>
  </si>
  <si>
    <t>Slot Channel (Concrete)</t>
  </si>
  <si>
    <t>OFCUL</t>
  </si>
  <si>
    <t>Outfall Culvert</t>
  </si>
  <si>
    <t>SB</t>
  </si>
  <si>
    <t>SWCD</t>
  </si>
  <si>
    <t>SWC (Deep, &gt;200 Below Seal Edge)</t>
  </si>
  <si>
    <t>Yes</t>
  </si>
  <si>
    <t>SWCS</t>
  </si>
  <si>
    <t>SWC (Shallow, &lt;200 Below Seal Edge)</t>
  </si>
  <si>
    <t>SCOUR</t>
  </si>
  <si>
    <t>Scour Protection</t>
  </si>
  <si>
    <t>UKN</t>
  </si>
  <si>
    <t>Unknown</t>
  </si>
  <si>
    <t>SDCUL</t>
  </si>
  <si>
    <t>Side Culvert</t>
  </si>
  <si>
    <t>SIDE</t>
  </si>
  <si>
    <t>Side drain</t>
  </si>
  <si>
    <t>SP</t>
  </si>
  <si>
    <t>Soak pit</t>
  </si>
  <si>
    <t>SPILL</t>
  </si>
  <si>
    <t>Spillway</t>
  </si>
  <si>
    <t>SUB</t>
  </si>
  <si>
    <t>Subsoil drain</t>
  </si>
  <si>
    <t>SUMP</t>
  </si>
  <si>
    <t>Sump</t>
  </si>
  <si>
    <t>WEIR</t>
  </si>
  <si>
    <t>Weir</t>
  </si>
  <si>
    <t>WR</t>
  </si>
  <si>
    <t>Water Race</t>
  </si>
  <si>
    <t>Side</t>
  </si>
  <si>
    <t>Feature Type</t>
  </si>
  <si>
    <t>Feature Type Desc</t>
  </si>
  <si>
    <t>MS Type</t>
  </si>
  <si>
    <t>MS Type Desc</t>
  </si>
  <si>
    <t>MS SubType</t>
  </si>
  <si>
    <t>MS SubType Desc</t>
  </si>
  <si>
    <t>MS Material</t>
  </si>
  <si>
    <t>Ms Material Desc</t>
  </si>
  <si>
    <t>Rail Type</t>
  </si>
  <si>
    <t>Rail Type Desc</t>
  </si>
  <si>
    <t>Rail Make</t>
  </si>
  <si>
    <t>Rail Shape</t>
  </si>
  <si>
    <t>Rail Material</t>
  </si>
  <si>
    <t>Rail Attach</t>
  </si>
  <si>
    <t>Rail Attach Desc</t>
  </si>
  <si>
    <t>Rail End</t>
  </si>
  <si>
    <t>Rail End Desc</t>
  </si>
  <si>
    <t>Mark Type</t>
  </si>
  <si>
    <t>Mark Type Desc</t>
  </si>
  <si>
    <t>Mark Colour</t>
  </si>
  <si>
    <t>Reflect</t>
  </si>
  <si>
    <t>Mark Material</t>
  </si>
  <si>
    <t>Mark Material Desc</t>
  </si>
  <si>
    <t>RTWall Type</t>
  </si>
  <si>
    <t>RTWall Type Desc</t>
  </si>
  <si>
    <t>ms_style_desc</t>
  </si>
  <si>
    <t>railing_ground_fix</t>
  </si>
  <si>
    <t>BR</t>
  </si>
  <si>
    <t>ARM</t>
  </si>
  <si>
    <t>NA</t>
  </si>
  <si>
    <t>M01</t>
  </si>
  <si>
    <t>Centreline 100mm continuous</t>
  </si>
  <si>
    <t>BK</t>
  </si>
  <si>
    <t>ANCH</t>
  </si>
  <si>
    <t>Anchored</t>
  </si>
  <si>
    <t>Angled</t>
  </si>
  <si>
    <t>GP</t>
  </si>
  <si>
    <t>Steel Composite</t>
  </si>
  <si>
    <t>RD</t>
  </si>
  <si>
    <t>Reflectorised disks</t>
  </si>
  <si>
    <t>BU</t>
  </si>
  <si>
    <t>Horizontal</t>
  </si>
  <si>
    <t>N/A</t>
  </si>
  <si>
    <t>BRF</t>
  </si>
  <si>
    <t>T</t>
  </si>
  <si>
    <t>UN</t>
  </si>
  <si>
    <t>BIBS</t>
  </si>
  <si>
    <t>Buried in Back Slope</t>
  </si>
  <si>
    <t>M02</t>
  </si>
  <si>
    <t>Centreline 100mm 3 x 7</t>
  </si>
  <si>
    <t>RE</t>
  </si>
  <si>
    <t>PM</t>
  </si>
  <si>
    <t>Raised Pavement Marker</t>
  </si>
  <si>
    <t>BIN</t>
  </si>
  <si>
    <t>Bin</t>
  </si>
  <si>
    <t>Lattice</t>
  </si>
  <si>
    <t>DRUM</t>
  </si>
  <si>
    <t>Steel Drum</t>
  </si>
  <si>
    <t>BN</t>
  </si>
  <si>
    <t>Breakaway Cable Terminal (Bull Nose)</t>
  </si>
  <si>
    <t>CANT</t>
  </si>
  <si>
    <t>Cantilever</t>
  </si>
  <si>
    <t>None</t>
  </si>
  <si>
    <t>TP1M</t>
  </si>
  <si>
    <t>EARTH</t>
  </si>
  <si>
    <t>Earth</t>
  </si>
  <si>
    <t>GR</t>
  </si>
  <si>
    <t>Guard rail</t>
  </si>
  <si>
    <t>BP</t>
  </si>
  <si>
    <t>M03</t>
  </si>
  <si>
    <t>No Overtaking 100mm continuous</t>
  </si>
  <si>
    <t>WH</t>
  </si>
  <si>
    <t>PT</t>
  </si>
  <si>
    <t>Paint</t>
  </si>
  <si>
    <t>TP2M</t>
  </si>
  <si>
    <t>GALV</t>
  </si>
  <si>
    <t>Galvanised Steel</t>
  </si>
  <si>
    <t>YE</t>
  </si>
  <si>
    <t>RP</t>
  </si>
  <si>
    <t>Reflectorised Paint</t>
  </si>
  <si>
    <t>COUNT</t>
  </si>
  <si>
    <t>Counterfort</t>
  </si>
  <si>
    <t>TP3M</t>
  </si>
  <si>
    <t>Tunnel</t>
  </si>
  <si>
    <t>HR</t>
  </si>
  <si>
    <t>Hand rail</t>
  </si>
  <si>
    <t>GT</t>
  </si>
  <si>
    <t>M04</t>
  </si>
  <si>
    <t>No Overtaking advance 100mm 13 x 7</t>
  </si>
  <si>
    <t>CRIB1</t>
  </si>
  <si>
    <t>Single Crib</t>
  </si>
  <si>
    <t>Vertical</t>
  </si>
  <si>
    <t>Plastic</t>
  </si>
  <si>
    <t>CRIB2</t>
  </si>
  <si>
    <t>Double Crib</t>
  </si>
  <si>
    <t>CE</t>
  </si>
  <si>
    <t>Cable end</t>
  </si>
  <si>
    <t>M05</t>
  </si>
  <si>
    <t>RPM non-reflective</t>
  </si>
  <si>
    <t>CRIB3</t>
  </si>
  <si>
    <t>Triple Crib</t>
  </si>
  <si>
    <t>M06</t>
  </si>
  <si>
    <t>RRPM yellow mono-directional</t>
  </si>
  <si>
    <t>TP</t>
  </si>
  <si>
    <t>Reinforced Earth</t>
  </si>
  <si>
    <t>M07</t>
  </si>
  <si>
    <t>RRPM white mono-directional</t>
  </si>
  <si>
    <t>GABN</t>
  </si>
  <si>
    <t>Gabion</t>
  </si>
  <si>
    <t>SR</t>
  </si>
  <si>
    <t>Sight rail</t>
  </si>
  <si>
    <t>ET</t>
  </si>
  <si>
    <t>ET2000</t>
  </si>
  <si>
    <t>M08</t>
  </si>
  <si>
    <t>RRPM white bi-directional</t>
  </si>
  <si>
    <t>GRAV</t>
  </si>
  <si>
    <t>Gravity</t>
  </si>
  <si>
    <t>Wood</t>
  </si>
  <si>
    <t>STP</t>
  </si>
  <si>
    <t>Steel Tube and Post barrier</t>
  </si>
  <si>
    <t>FB</t>
  </si>
  <si>
    <t>Fishtail/Butterfly end</t>
  </si>
  <si>
    <t>M09</t>
  </si>
  <si>
    <t>RRPM white/yellow bi-directional</t>
  </si>
  <si>
    <t>MCRIB</t>
  </si>
  <si>
    <t>Minicrib</t>
  </si>
  <si>
    <t>SWR</t>
  </si>
  <si>
    <t>Steel Wire Rope barrier</t>
  </si>
  <si>
    <t>FL350</t>
  </si>
  <si>
    <t>Fleat 350</t>
  </si>
  <si>
    <t>M10</t>
  </si>
  <si>
    <t>RRPM yellow bi-directional</t>
  </si>
  <si>
    <t>PILED</t>
  </si>
  <si>
    <t>Sheet Pile</t>
  </si>
  <si>
    <t>SWRA</t>
  </si>
  <si>
    <t>M11</t>
  </si>
  <si>
    <t>RRPM red (edge line) mono-directional</t>
  </si>
  <si>
    <t>GLASS</t>
  </si>
  <si>
    <t>TBGR</t>
  </si>
  <si>
    <t>THRIE Beam Steel Guard rail</t>
  </si>
  <si>
    <t>M12</t>
  </si>
  <si>
    <t>lane 100mm 3 x 7</t>
  </si>
  <si>
    <t>MC</t>
  </si>
  <si>
    <t>M23 Compliant</t>
  </si>
  <si>
    <t>M12A</t>
  </si>
  <si>
    <t>Lane Line 100mm 1m x 1m</t>
  </si>
  <si>
    <t>M13</t>
  </si>
  <si>
    <t>Edge 150mm continuous</t>
  </si>
  <si>
    <t>WGR</t>
  </si>
  <si>
    <t>W Section Guard rail</t>
  </si>
  <si>
    <t>M14</t>
  </si>
  <si>
    <t>Edge 75mm continuous</t>
  </si>
  <si>
    <t>M15</t>
  </si>
  <si>
    <t>Edge 100mm continuous</t>
  </si>
  <si>
    <t>Regent</t>
  </si>
  <si>
    <t>M15A</t>
  </si>
  <si>
    <t>Edge 200mm continuous</t>
  </si>
  <si>
    <t>NEW</t>
  </si>
  <si>
    <t>M16</t>
  </si>
  <si>
    <t>Painted shoulder</t>
  </si>
  <si>
    <t>M17</t>
  </si>
  <si>
    <t>Painted island</t>
  </si>
  <si>
    <t>M18</t>
  </si>
  <si>
    <t>Island pre warn</t>
  </si>
  <si>
    <t>Steel Wire Rope End Anchor Block</t>
  </si>
  <si>
    <t>M19</t>
  </si>
  <si>
    <t>Right turn bay</t>
  </si>
  <si>
    <t>M20</t>
  </si>
  <si>
    <t>Pedestrian crossing</t>
  </si>
  <si>
    <t>TE</t>
  </si>
  <si>
    <t>Terminal end</t>
  </si>
  <si>
    <t>M21</t>
  </si>
  <si>
    <t>Pedestrian crossing diamond</t>
  </si>
  <si>
    <t>M22</t>
  </si>
  <si>
    <t>Signalised mid-block crosswalk</t>
  </si>
  <si>
    <t>M23</t>
  </si>
  <si>
    <t>Signalised intersection crosswalk</t>
  </si>
  <si>
    <t>M24</t>
  </si>
  <si>
    <t>Railway crossing</t>
  </si>
  <si>
    <t>M25</t>
  </si>
  <si>
    <t>Emerg exit sig sh white</t>
  </si>
  <si>
    <t>X350</t>
  </si>
  <si>
    <t>Armorflex X 350</t>
  </si>
  <si>
    <t>M26</t>
  </si>
  <si>
    <t>CROSS ROADS</t>
  </si>
  <si>
    <t>M28</t>
  </si>
  <si>
    <t>SLOW</t>
  </si>
  <si>
    <t>M29</t>
  </si>
  <si>
    <t>ONE LANE BRIDGE</t>
  </si>
  <si>
    <t>M30</t>
  </si>
  <si>
    <t>STOP</t>
  </si>
  <si>
    <t>M31</t>
  </si>
  <si>
    <t>GIVE WAY</t>
  </si>
  <si>
    <t>M32</t>
  </si>
  <si>
    <t>NO LEFT TURN</t>
  </si>
  <si>
    <t>M33</t>
  </si>
  <si>
    <t>NO RIGHT TURN</t>
  </si>
  <si>
    <t>M34</t>
  </si>
  <si>
    <t>ONE WAY</t>
  </si>
  <si>
    <t>M35</t>
  </si>
  <si>
    <t>NO ENTRY</t>
  </si>
  <si>
    <t>M36</t>
  </si>
  <si>
    <t>NO TURNS</t>
  </si>
  <si>
    <t>M37</t>
  </si>
  <si>
    <t>NO EXIT</t>
  </si>
  <si>
    <t>M38</t>
  </si>
  <si>
    <t>Speed circles</t>
  </si>
  <si>
    <t>M3850</t>
  </si>
  <si>
    <t>Speed circle 50km/h</t>
  </si>
  <si>
    <t>M3870</t>
  </si>
  <si>
    <t>Speed circle 70km/h</t>
  </si>
  <si>
    <t>M40</t>
  </si>
  <si>
    <t>straight arrow</t>
  </si>
  <si>
    <t>M41</t>
  </si>
  <si>
    <t>right turn arrow</t>
  </si>
  <si>
    <t>M42</t>
  </si>
  <si>
    <t>Left turn arrow</t>
  </si>
  <si>
    <t>M43</t>
  </si>
  <si>
    <t>Combination arrows</t>
  </si>
  <si>
    <t>M44</t>
  </si>
  <si>
    <t>TURN LEFT</t>
  </si>
  <si>
    <t>M45</t>
  </si>
  <si>
    <t>TURN RIGHT</t>
  </si>
  <si>
    <t>M46</t>
  </si>
  <si>
    <t>KEEP CLEAR</t>
  </si>
  <si>
    <t>M47</t>
  </si>
  <si>
    <t>DISABLED PARKING</t>
  </si>
  <si>
    <t>M48</t>
  </si>
  <si>
    <t>NO PARKING</t>
  </si>
  <si>
    <t>M49</t>
  </si>
  <si>
    <t>CHILDREN</t>
  </si>
  <si>
    <t>M50</t>
  </si>
  <si>
    <t>STOP AHEAD</t>
  </si>
  <si>
    <t>M51</t>
  </si>
  <si>
    <t>GIVE WAY AHEAD</t>
  </si>
  <si>
    <t>M52</t>
  </si>
  <si>
    <t>PED. CROSS AHEAD</t>
  </si>
  <si>
    <t>M53</t>
  </si>
  <si>
    <t>SCHOOL PATROL</t>
  </si>
  <si>
    <t>M55</t>
  </si>
  <si>
    <t>Destination Legend</t>
  </si>
  <si>
    <t>M56</t>
  </si>
  <si>
    <t>SCHOOL</t>
  </si>
  <si>
    <t>M57</t>
  </si>
  <si>
    <t>SPEED HUMP</t>
  </si>
  <si>
    <t>M58</t>
  </si>
  <si>
    <t>Painted Speed Hump</t>
  </si>
  <si>
    <t>M59</t>
  </si>
  <si>
    <t>Intersection Continuity Lines (150mm 1 x 3)</t>
  </si>
  <si>
    <t>M60</t>
  </si>
  <si>
    <t>No Stopping Line (yellow) 100mm 1 x 1</t>
  </si>
  <si>
    <t>M61</t>
  </si>
  <si>
    <t>Loading zone</t>
  </si>
  <si>
    <t>M62</t>
  </si>
  <si>
    <t>Bus stop</t>
  </si>
  <si>
    <t>M63</t>
  </si>
  <si>
    <t>Taxi stand</t>
  </si>
  <si>
    <t>M64</t>
  </si>
  <si>
    <t>Other zone</t>
  </si>
  <si>
    <t>M65</t>
  </si>
  <si>
    <t>Park Limit Lines parallel</t>
  </si>
  <si>
    <t>M66</t>
  </si>
  <si>
    <t>Park meter bays</t>
  </si>
  <si>
    <t>M67</t>
  </si>
  <si>
    <t>Park bays angle</t>
  </si>
  <si>
    <t>M70</t>
  </si>
  <si>
    <t>Fire hydrant</t>
  </si>
  <si>
    <t>M71</t>
  </si>
  <si>
    <t>CAUTION</t>
  </si>
  <si>
    <t>M72</t>
  </si>
  <si>
    <t>CYCLE LANE</t>
  </si>
  <si>
    <t>M73</t>
  </si>
  <si>
    <t>Cycle symbol</t>
  </si>
  <si>
    <t>M74</t>
  </si>
  <si>
    <t>Flush Median</t>
  </si>
  <si>
    <t>M75</t>
  </si>
  <si>
    <t>BUS LANE</t>
  </si>
  <si>
    <t>M76</t>
  </si>
  <si>
    <t>BUS LANE ENDS</t>
  </si>
  <si>
    <t>M78</t>
  </si>
  <si>
    <t>Give Way Limit Lines</t>
  </si>
  <si>
    <t>M79</t>
  </si>
  <si>
    <t>Stop Limit Lines</t>
  </si>
  <si>
    <t>M80</t>
  </si>
  <si>
    <t>Sign Type</t>
  </si>
  <si>
    <t>Sign Type Desc</t>
  </si>
  <si>
    <t>Direction</t>
  </si>
  <si>
    <t>Sign Colour</t>
  </si>
  <si>
    <t>Latest</t>
  </si>
  <si>
    <t>Framed</t>
  </si>
  <si>
    <t>replace_reason</t>
  </si>
  <si>
    <t>replace_reason_des</t>
  </si>
  <si>
    <t>DG</t>
  </si>
  <si>
    <t>AL</t>
  </si>
  <si>
    <t>F</t>
  </si>
  <si>
    <t>BRP</t>
  </si>
  <si>
    <t>Bridge Route Position</t>
  </si>
  <si>
    <t>EG</t>
  </si>
  <si>
    <t>PL</t>
  </si>
  <si>
    <t>HI</t>
  </si>
  <si>
    <t>ST</t>
  </si>
  <si>
    <t>CPM</t>
  </si>
  <si>
    <t>Culvert Position Marker</t>
  </si>
  <si>
    <t>NR</t>
  </si>
  <si>
    <t>TI</t>
  </si>
  <si>
    <t>DAMAGED</t>
  </si>
  <si>
    <t>OR</t>
  </si>
  <si>
    <t>DOC</t>
  </si>
  <si>
    <t>Department of Conservation</t>
  </si>
  <si>
    <t>DRP</t>
  </si>
  <si>
    <t>Dumping of Rubbish Prohibited</t>
  </si>
  <si>
    <t>UP</t>
  </si>
  <si>
    <t>ERP</t>
  </si>
  <si>
    <t>Established Route Position</t>
  </si>
  <si>
    <t>FH</t>
  </si>
  <si>
    <t>Fire Hazard (Grapefruit sign)</t>
  </si>
  <si>
    <t>Advance direction (Stack) - Cross roads</t>
  </si>
  <si>
    <t>Bylaw Update</t>
  </si>
  <si>
    <t>Advance direction (Stack) - Skew intersection</t>
  </si>
  <si>
    <t>Advance direction (Stack) - "T" intersection</t>
  </si>
  <si>
    <t>Advance direction (Map) - "T" or cross roads</t>
  </si>
  <si>
    <t>Advance direction (Map) - Roundabout</t>
  </si>
  <si>
    <t>Advanced lane direction - Arrow</t>
  </si>
  <si>
    <t>Advanced lane direction - Message</t>
  </si>
  <si>
    <t>Confirmation Destination</t>
  </si>
  <si>
    <t>Intersection Direction</t>
  </si>
  <si>
    <t>Intersection Direction - with arrow</t>
  </si>
  <si>
    <t>Intersection Direction - with arrow and St. name sign</t>
  </si>
  <si>
    <t>Intersection Direction - with route marker</t>
  </si>
  <si>
    <t>Intersection Direction - route marker with St.name sign</t>
  </si>
  <si>
    <t>Intersection Direction - Urban</t>
  </si>
  <si>
    <t>Intersection Direction - "T"</t>
  </si>
  <si>
    <t>Intersection Direction - "T" with Street name sign</t>
  </si>
  <si>
    <t>Place Name</t>
  </si>
  <si>
    <t>Route Marker - Single numeral</t>
  </si>
  <si>
    <t>Route Marker - Double numeral</t>
  </si>
  <si>
    <t>Route BEGINS</t>
  </si>
  <si>
    <t>Route ENDS</t>
  </si>
  <si>
    <t>H05</t>
  </si>
  <si>
    <t>Hazard Marker</t>
  </si>
  <si>
    <t>H07</t>
  </si>
  <si>
    <t>Bridge End Marker</t>
  </si>
  <si>
    <t>IG</t>
  </si>
  <si>
    <t>BELLS OFF (Railway level crossing)</t>
  </si>
  <si>
    <t>HEAVY TRAFFIC BY PASS</t>
  </si>
  <si>
    <t>PASSING LANE 400m</t>
  </si>
  <si>
    <t>IG08</t>
  </si>
  <si>
    <t>SLOW VEHICLE BAYS NEXT "______" km</t>
  </si>
  <si>
    <t>IG09</t>
  </si>
  <si>
    <t>SLOW VEHICLE BAY "______"m</t>
  </si>
  <si>
    <t>IG10</t>
  </si>
  <si>
    <t>SLOW VEHICLE BAY with arrow</t>
  </si>
  <si>
    <t>CONSTRUCTION ZONE</t>
  </si>
  <si>
    <t>IG12</t>
  </si>
  <si>
    <t>IM</t>
  </si>
  <si>
    <t>IM01</t>
  </si>
  <si>
    <t>Speedo Test Warning</t>
  </si>
  <si>
    <t>IM02</t>
  </si>
  <si>
    <t>Speedo Test Start</t>
  </si>
  <si>
    <t>IM03</t>
  </si>
  <si>
    <t>Speedo Test End</t>
  </si>
  <si>
    <t>IM04</t>
  </si>
  <si>
    <t>ROAD INFORMATION</t>
  </si>
  <si>
    <t>IM05</t>
  </si>
  <si>
    <t>CHECK YOUR LIGHTS</t>
  </si>
  <si>
    <t>IM06</t>
  </si>
  <si>
    <t>Information (Miscellaneous Sign) - User Defined</t>
  </si>
  <si>
    <t>IM07</t>
  </si>
  <si>
    <t>IM10</t>
  </si>
  <si>
    <t>HOSPITAL</t>
  </si>
  <si>
    <t>IM11</t>
  </si>
  <si>
    <t>Motorist Amentities</t>
  </si>
  <si>
    <t>IM12</t>
  </si>
  <si>
    <t>Caravan Park</t>
  </si>
  <si>
    <t>IM13</t>
  </si>
  <si>
    <t>Caravan Waste Disposal</t>
  </si>
  <si>
    <t>IMW</t>
  </si>
  <si>
    <t>IM14</t>
  </si>
  <si>
    <t>Camping Area</t>
  </si>
  <si>
    <t>IM15</t>
  </si>
  <si>
    <t>Emergency Telephone</t>
  </si>
  <si>
    <t>IM21</t>
  </si>
  <si>
    <t>Airport Direction (pictorial)</t>
  </si>
  <si>
    <t>IM22</t>
  </si>
  <si>
    <t>Flucal CHILDREN CROSSING</t>
  </si>
  <si>
    <t>IM23</t>
  </si>
  <si>
    <t>NO HORSES</t>
  </si>
  <si>
    <t>IM24</t>
  </si>
  <si>
    <t>FUNERAL</t>
  </si>
  <si>
    <t>IMW01</t>
  </si>
  <si>
    <t>Advance Exit</t>
  </si>
  <si>
    <t>IMW02</t>
  </si>
  <si>
    <t>Exit Direction</t>
  </si>
  <si>
    <t>IMW03</t>
  </si>
  <si>
    <t>EXIT</t>
  </si>
  <si>
    <t>IMW04</t>
  </si>
  <si>
    <t>Bus LANE AHEAD</t>
  </si>
  <si>
    <t>IMW05</t>
  </si>
  <si>
    <t>Bus LANE ENDS</t>
  </si>
  <si>
    <t>IMW06</t>
  </si>
  <si>
    <t>Bus LANE "______" (Specified time)</t>
  </si>
  <si>
    <t>IMW10</t>
  </si>
  <si>
    <t>Advance Exit (Overhead)</t>
  </si>
  <si>
    <t>IMW11</t>
  </si>
  <si>
    <t>Exit Direction (Overhead)</t>
  </si>
  <si>
    <t>IMW12</t>
  </si>
  <si>
    <t>Exit (Overhead)</t>
  </si>
  <si>
    <t>IMW20</t>
  </si>
  <si>
    <t>Confirmatory Destination</t>
  </si>
  <si>
    <t>LR</t>
  </si>
  <si>
    <t>IMW30</t>
  </si>
  <si>
    <t>MOTORWAY BEGINS</t>
  </si>
  <si>
    <t>IMW31</t>
  </si>
  <si>
    <t>MOTORWAY ENDS 400 m</t>
  </si>
  <si>
    <t>IMW32</t>
  </si>
  <si>
    <t>MOTORWAY ENDS</t>
  </si>
  <si>
    <t>IMW33</t>
  </si>
  <si>
    <t>MOTORWAY (ramp)</t>
  </si>
  <si>
    <t>IMW34</t>
  </si>
  <si>
    <t>MOTORWAY ENDS (ramp)</t>
  </si>
  <si>
    <t>LNF</t>
  </si>
  <si>
    <t>LIGHT NO FIRES</t>
  </si>
  <si>
    <t>MS</t>
  </si>
  <si>
    <t>Reference Station</t>
  </si>
  <si>
    <t>MS1.1</t>
  </si>
  <si>
    <t>One service "______"m ON left/right</t>
  </si>
  <si>
    <t>MS1.2</t>
  </si>
  <si>
    <t>Two services "______"m ON left/right</t>
  </si>
  <si>
    <t>MS1.3</t>
  </si>
  <si>
    <t>Three services "______"m ON left/right</t>
  </si>
  <si>
    <t>MS1.4</t>
  </si>
  <si>
    <t>Four services "______"m ON left/right</t>
  </si>
  <si>
    <t>MS2.1</t>
  </si>
  <si>
    <t>One service TURN left/right "______"m</t>
  </si>
  <si>
    <t>MS2.2</t>
  </si>
  <si>
    <t>Two services TURN left/right "______"m</t>
  </si>
  <si>
    <t>MS2.3</t>
  </si>
  <si>
    <t>Three services TURN left/right "______"m</t>
  </si>
  <si>
    <t>MS2.4</t>
  </si>
  <si>
    <t>Four services TURN left/right "______"m</t>
  </si>
  <si>
    <t>MS3.1</t>
  </si>
  <si>
    <t>One service with chevron</t>
  </si>
  <si>
    <t>MS3.2</t>
  </si>
  <si>
    <t>Two services with chevron</t>
  </si>
  <si>
    <t>MS3.3</t>
  </si>
  <si>
    <t>Three services with chevron</t>
  </si>
  <si>
    <t>MS3.4</t>
  </si>
  <si>
    <t>Four services with chevron</t>
  </si>
  <si>
    <t>MS4.1</t>
  </si>
  <si>
    <t>One service with arrow</t>
  </si>
  <si>
    <t>MS4.2</t>
  </si>
  <si>
    <t>Two services with arrow</t>
  </si>
  <si>
    <t>MS4.3</t>
  </si>
  <si>
    <t>Three services with arrow</t>
  </si>
  <si>
    <t>MS4.4</t>
  </si>
  <si>
    <t>Four services with arrow</t>
  </si>
  <si>
    <t>MSR</t>
  </si>
  <si>
    <t>Radio Information</t>
  </si>
  <si>
    <t>STOPPING RESTRICTION ENDS</t>
  </si>
  <si>
    <t>FREE TURN</t>
  </si>
  <si>
    <t>THANK YOU</t>
  </si>
  <si>
    <t>WORKS END</t>
  </si>
  <si>
    <t>National State Highway route marker</t>
  </si>
  <si>
    <t>Provincial State Highway route marker</t>
  </si>
  <si>
    <t>Advance Direction (Cross Roads)</t>
  </si>
  <si>
    <t>Advance Direction (T Intersect tail on side)</t>
  </si>
  <si>
    <t>Advance Direction (T Intersect head of T ahead)</t>
  </si>
  <si>
    <t>DESTINATION (Stack)</t>
  </si>
  <si>
    <t>CONFIRMATORY DESTINATION</t>
  </si>
  <si>
    <t>PLACE NAME</t>
  </si>
  <si>
    <t>END OF STATE HIGHWAY</t>
  </si>
  <si>
    <t>INFORMATION CENTRE "________________"m (km)</t>
  </si>
  <si>
    <t>INFORMATION CENTRE</t>
  </si>
  <si>
    <t>DESTINATIONS (Flag)</t>
  </si>
  <si>
    <t>INTERSECTION ADVANCE WARNING</t>
  </si>
  <si>
    <t>HOTEL(S)</t>
  </si>
  <si>
    <t>MOTEL(S)</t>
  </si>
  <si>
    <t>MOTOR CAMP(S)</t>
  </si>
  <si>
    <t>REST AREA 400m</t>
  </si>
  <si>
    <t>REST AREA</t>
  </si>
  <si>
    <t>HISTORIC PLACE 400m</t>
  </si>
  <si>
    <t>HISTORIC PLACE</t>
  </si>
  <si>
    <t>ON LEFT</t>
  </si>
  <si>
    <t>ON RIGHT</t>
  </si>
  <si>
    <t>PARKING BUILDING</t>
  </si>
  <si>
    <t>OS</t>
  </si>
  <si>
    <t>CAR PARK</t>
  </si>
  <si>
    <t>TOILET</t>
  </si>
  <si>
    <t>HOT SPRINGS</t>
  </si>
  <si>
    <t>THERMAL AREA</t>
  </si>
  <si>
    <t>PW</t>
  </si>
  <si>
    <t>Sight Rail</t>
  </si>
  <si>
    <t>Obstruction Marker</t>
  </si>
  <si>
    <t>PW1</t>
  </si>
  <si>
    <t>Stop Ahead "______" m</t>
  </si>
  <si>
    <t>PW10</t>
  </si>
  <si>
    <t>Tee Junction - Controlled</t>
  </si>
  <si>
    <t>PW10.1</t>
  </si>
  <si>
    <t>Tee Junction - Uncontrolled</t>
  </si>
  <si>
    <t>PW11</t>
  </si>
  <si>
    <t>Side Road Junction - Controlled</t>
  </si>
  <si>
    <t>PW11.1</t>
  </si>
  <si>
    <t>Side Road Junction - Uncontrolled</t>
  </si>
  <si>
    <t>PW12</t>
  </si>
  <si>
    <t>Y-Junction - Controlled</t>
  </si>
  <si>
    <t>PW12.1</t>
  </si>
  <si>
    <t>Y-Junction - Uncontrolled</t>
  </si>
  <si>
    <t>PW13</t>
  </si>
  <si>
    <t>Railway Crossing On Side Road - Controlled</t>
  </si>
  <si>
    <t>PW13.1</t>
  </si>
  <si>
    <t>Railway Crossing On Side Road - Uncontrolled</t>
  </si>
  <si>
    <t>PW13.2</t>
  </si>
  <si>
    <t>Railway Crossing At Tee Junction - Controlled</t>
  </si>
  <si>
    <t>PW13.3</t>
  </si>
  <si>
    <t>Railway Crossing At Tee Junction - Uncontrolled</t>
  </si>
  <si>
    <t>PW14</t>
  </si>
  <si>
    <t>RAILWAY CROSSING</t>
  </si>
  <si>
    <t>PW15</t>
  </si>
  <si>
    <t>RAILWAY "_____" TRACKS</t>
  </si>
  <si>
    <t>PW16</t>
  </si>
  <si>
    <t>Sharp Curve - Approx 90 degrees</t>
  </si>
  <si>
    <t>PW17</t>
  </si>
  <si>
    <t>Curve - 15 to 90 degrees</t>
  </si>
  <si>
    <t>PW18</t>
  </si>
  <si>
    <t>Curve - 90 to 120 degrees</t>
  </si>
  <si>
    <t>PW19</t>
  </si>
  <si>
    <t>Curve - Greater Than 120 degrees</t>
  </si>
  <si>
    <t>PW2</t>
  </si>
  <si>
    <t>Give Way Ahead "_____" m</t>
  </si>
  <si>
    <t>PW20</t>
  </si>
  <si>
    <t>Reverse Curve - Less Than 60 degrees</t>
  </si>
  <si>
    <t>PW21</t>
  </si>
  <si>
    <t>Reverse Curve - Greater Than 60 degrees</t>
  </si>
  <si>
    <t>PW22</t>
  </si>
  <si>
    <t>Reverse Curve - Decreasing Radii</t>
  </si>
  <si>
    <t>PW23</t>
  </si>
  <si>
    <t>Reverse Curves (less than 1km in extent)</t>
  </si>
  <si>
    <t>PW24</t>
  </si>
  <si>
    <t>Winding Road  NEXT "_____" km</t>
  </si>
  <si>
    <t>PW25</t>
  </si>
  <si>
    <t>Curve Advisory Speed (never erected separately)</t>
  </si>
  <si>
    <t>PW25-05</t>
  </si>
  <si>
    <t>Curve Advisory Speed 5km/h</t>
  </si>
  <si>
    <t>PW25-15</t>
  </si>
  <si>
    <t>Curve Advisory Speed 15km/h</t>
  </si>
  <si>
    <t>PW25-25</t>
  </si>
  <si>
    <t>Curve Advisory Speed 25km/h</t>
  </si>
  <si>
    <t>PW25-35</t>
  </si>
  <si>
    <t>Curve Advisory Speed 35km/h</t>
  </si>
  <si>
    <t>PW25-45</t>
  </si>
  <si>
    <t>Curve Advisory Speed 45km/h</t>
  </si>
  <si>
    <t>PW25-55</t>
  </si>
  <si>
    <t>Curve Advisory Speed 55km/h</t>
  </si>
  <si>
    <t>PW25-65</t>
  </si>
  <si>
    <t>Curve Advisory Speed 65km/h</t>
  </si>
  <si>
    <t>PW25-75</t>
  </si>
  <si>
    <t>Curve Advisory Speed 75km/h</t>
  </si>
  <si>
    <t>PW25-85</t>
  </si>
  <si>
    <t>Curve Advisory Speed 85km/h</t>
  </si>
  <si>
    <t>PW25-95</t>
  </si>
  <si>
    <t>Curve Advisory Speed 95km/h</t>
  </si>
  <si>
    <t>PW26</t>
  </si>
  <si>
    <t>Concealed Exit On Curve</t>
  </si>
  <si>
    <t>PW27</t>
  </si>
  <si>
    <t>Steep Grade - Downgrade</t>
  </si>
  <si>
    <t>PW27.1</t>
  </si>
  <si>
    <t>Steep Grade - Upgrade</t>
  </si>
  <si>
    <t>PW28</t>
  </si>
  <si>
    <t>TRUCKS USE LOW GEAR (PW27 Supplementary)</t>
  </si>
  <si>
    <t>PW29</t>
  </si>
  <si>
    <t>Pedestrians</t>
  </si>
  <si>
    <t>PW3</t>
  </si>
  <si>
    <t>Traffic Signals</t>
  </si>
  <si>
    <t>PW30</t>
  </si>
  <si>
    <t>Pedestrian Crossing</t>
  </si>
  <si>
    <t>PW31</t>
  </si>
  <si>
    <t>Children</t>
  </si>
  <si>
    <t>PW32</t>
  </si>
  <si>
    <t>PW33</t>
  </si>
  <si>
    <t>SCHOOL Crossing</t>
  </si>
  <si>
    <t>PW34</t>
  </si>
  <si>
    <t>SCHOOL BUS ROUTE</t>
  </si>
  <si>
    <t>PW34A</t>
  </si>
  <si>
    <t>SCHOOL BUS TURNS</t>
  </si>
  <si>
    <t>PW35</t>
  </si>
  <si>
    <t>Cyclists</t>
  </si>
  <si>
    <t>PW36</t>
  </si>
  <si>
    <t>Horses</t>
  </si>
  <si>
    <t>PW37</t>
  </si>
  <si>
    <t>Stock (Cattle)</t>
  </si>
  <si>
    <t>PW37.1</t>
  </si>
  <si>
    <t>Stock (Sheep)</t>
  </si>
  <si>
    <t>PW38</t>
  </si>
  <si>
    <t>Sudden Dip</t>
  </si>
  <si>
    <t>PW39</t>
  </si>
  <si>
    <t>Hump</t>
  </si>
  <si>
    <t>PW4</t>
  </si>
  <si>
    <t>Merging Traffic</t>
  </si>
  <si>
    <t>PW40</t>
  </si>
  <si>
    <t>Uneven Surface</t>
  </si>
  <si>
    <t>PW41</t>
  </si>
  <si>
    <t>Slippery Surface (never erected separately)</t>
  </si>
  <si>
    <t>PW41.1</t>
  </si>
  <si>
    <t>Slippery Surface - WHEN FROSTY</t>
  </si>
  <si>
    <t>PW41.1A</t>
  </si>
  <si>
    <t>Slippery surface - WHEN FROSTY - next"____"km</t>
  </si>
  <si>
    <t>PW41.2</t>
  </si>
  <si>
    <t>Slippery Surface - WHEN WET</t>
  </si>
  <si>
    <t>PW41.3</t>
  </si>
  <si>
    <t>Slippery Surface - GRAVEL ROAD</t>
  </si>
  <si>
    <t>PW42</t>
  </si>
  <si>
    <t>Slips/Falling Debris</t>
  </si>
  <si>
    <t>PW43</t>
  </si>
  <si>
    <t>Road Narrows (Left or Right Side Narrowing)</t>
  </si>
  <si>
    <t>PW43.1</t>
  </si>
  <si>
    <t>Road Narrows (Both Sides Narrowing)</t>
  </si>
  <si>
    <t>PW43.2</t>
  </si>
  <si>
    <t>Road Narrows Ahead "___"m</t>
  </si>
  <si>
    <t>PW44</t>
  </si>
  <si>
    <t>Narrow Bridge</t>
  </si>
  <si>
    <t>PW44.1</t>
  </si>
  <si>
    <t>Narrow Bridge - CAUTION WIDE VEHICLES</t>
  </si>
  <si>
    <t>PW45</t>
  </si>
  <si>
    <t>Low Clearance - Advance Warning</t>
  </si>
  <si>
    <t>PW46</t>
  </si>
  <si>
    <t>Low Clearance On Structure Or Tunnel</t>
  </si>
  <si>
    <t>PW47</t>
  </si>
  <si>
    <t>Overhead Electric Cable (never erected separately)</t>
  </si>
  <si>
    <t>PW48</t>
  </si>
  <si>
    <t>Wind Gusts</t>
  </si>
  <si>
    <t>PW49</t>
  </si>
  <si>
    <t>Fire Station</t>
  </si>
  <si>
    <t>PW5</t>
  </si>
  <si>
    <t>Diverge</t>
  </si>
  <si>
    <t>PW50</t>
  </si>
  <si>
    <t>Trucks</t>
  </si>
  <si>
    <t>PW51</t>
  </si>
  <si>
    <t>Aircraft</t>
  </si>
  <si>
    <t>PW52</t>
  </si>
  <si>
    <t>PW53</t>
  </si>
  <si>
    <t>Other Hazard (never erected separately)</t>
  </si>
  <si>
    <t>PW54</t>
  </si>
  <si>
    <t>Other Hazard - FORD</t>
  </si>
  <si>
    <t>PW55</t>
  </si>
  <si>
    <t>Other Hazard - CATTLE STOP</t>
  </si>
  <si>
    <t>PW56</t>
  </si>
  <si>
    <t>Other Hazard - GATE</t>
  </si>
  <si>
    <t>PW57</t>
  </si>
  <si>
    <t>PW57.1</t>
  </si>
  <si>
    <t>Railway Level Crossing "-" Ahead</t>
  </si>
  <si>
    <t>PW58</t>
  </si>
  <si>
    <t>Railway Level Crossing FLashing Light Signals Ahead</t>
  </si>
  <si>
    <t>PW6</t>
  </si>
  <si>
    <t>Two Way</t>
  </si>
  <si>
    <t>PW60</t>
  </si>
  <si>
    <t>Railway Level Crossing Substantially at a Right Angle</t>
  </si>
  <si>
    <t>PW60.1</t>
  </si>
  <si>
    <t>Railway Level Crossing at an Oblique Angle</t>
  </si>
  <si>
    <t>PW60.2</t>
  </si>
  <si>
    <t>PW61</t>
  </si>
  <si>
    <t>Railway Level Crossing Intermediate Advance Warning</t>
  </si>
  <si>
    <t>PW62</t>
  </si>
  <si>
    <t>Railway Level Crossing on a Side Road Advance Warning</t>
  </si>
  <si>
    <t>PW63</t>
  </si>
  <si>
    <t>Tram</t>
  </si>
  <si>
    <t>PW64</t>
  </si>
  <si>
    <t>PW64.1</t>
  </si>
  <si>
    <t>PW64.2</t>
  </si>
  <si>
    <t>PW65</t>
  </si>
  <si>
    <t>Belisha Beacon Disk</t>
  </si>
  <si>
    <t>Chevron Board</t>
  </si>
  <si>
    <t>Chevron Board - Advisory speed 15km/h</t>
  </si>
  <si>
    <t>Chevron Board - Advisory speed 25km/h</t>
  </si>
  <si>
    <t>Chevron Board - Advisory speed 35km/h</t>
  </si>
  <si>
    <t>Chevron Board - Advisory speed 45km/h</t>
  </si>
  <si>
    <t>Chevron Board - Advisory speed 55km/h</t>
  </si>
  <si>
    <t>Chevron Board - Advisory speed 65km/h</t>
  </si>
  <si>
    <t>Chevron Board - Advisory speed 75km/h</t>
  </si>
  <si>
    <t>Chevron Board - Advisory speed 85km/h</t>
  </si>
  <si>
    <t>Chevron Board - Advisory speed 95km/h</t>
  </si>
  <si>
    <t>PW7</t>
  </si>
  <si>
    <t>Two Way Ahead "_____" m</t>
  </si>
  <si>
    <t>PW8</t>
  </si>
  <si>
    <t>Rotary Junction</t>
  </si>
  <si>
    <t>PW9</t>
  </si>
  <si>
    <t>Cross Roads - Controlled (priority route ahead)</t>
  </si>
  <si>
    <t>PW9.1</t>
  </si>
  <si>
    <t>Cross Roads - Controlled (priority route turns)</t>
  </si>
  <si>
    <t>PW99</t>
  </si>
  <si>
    <t>Kiwi Crossing</t>
  </si>
  <si>
    <t>RG1</t>
  </si>
  <si>
    <t>Speed Limit</t>
  </si>
  <si>
    <t>RG1-20</t>
  </si>
  <si>
    <t>Speed Limit 20km/h</t>
  </si>
  <si>
    <t>RG1-30</t>
  </si>
  <si>
    <t>Speed Limit 30km/h</t>
  </si>
  <si>
    <t>RG1-50</t>
  </si>
  <si>
    <t>Speed Limit 50km/h</t>
  </si>
  <si>
    <t>RG1-60</t>
  </si>
  <si>
    <t>Speed Limit 60km/h</t>
  </si>
  <si>
    <t>RG1-70</t>
  </si>
  <si>
    <t>Speed Limit 70km/h</t>
  </si>
  <si>
    <t>RG1-80</t>
  </si>
  <si>
    <t>Speed Limit 80km/h</t>
  </si>
  <si>
    <t>RG10</t>
  </si>
  <si>
    <t>No Turns</t>
  </si>
  <si>
    <t>RG11</t>
  </si>
  <si>
    <t>Turn</t>
  </si>
  <si>
    <t>RG12</t>
  </si>
  <si>
    <t>Turn Left</t>
  </si>
  <si>
    <t>RG13</t>
  </si>
  <si>
    <t>Turn Right</t>
  </si>
  <si>
    <t>RG14</t>
  </si>
  <si>
    <t>RG15</t>
  </si>
  <si>
    <t>No U Turn</t>
  </si>
  <si>
    <t>RG16</t>
  </si>
  <si>
    <t>ROAD CLOSED</t>
  </si>
  <si>
    <t>RG17</t>
  </si>
  <si>
    <t>Keep Left - Single Disc</t>
  </si>
  <si>
    <t>RG17.1</t>
  </si>
  <si>
    <t>Keep Left - Twin Disc</t>
  </si>
  <si>
    <t>RG18</t>
  </si>
  <si>
    <t>WRONG WAY</t>
  </si>
  <si>
    <t>RG19</t>
  </si>
  <si>
    <t>Single Lane Bridge - Give Way (symbolic)</t>
  </si>
  <si>
    <t>RG19.1</t>
  </si>
  <si>
    <t>Single Lane Bridge - Supplementary GIVE WAY</t>
  </si>
  <si>
    <t>RG19.1A</t>
  </si>
  <si>
    <t>Road Narrows - Supplementary GIVE WAY</t>
  </si>
  <si>
    <t>RG19A</t>
  </si>
  <si>
    <t>Road Narrows - Give Way (symbolic)</t>
  </si>
  <si>
    <t>RG2</t>
  </si>
  <si>
    <t>Speed Limit 100km/h</t>
  </si>
  <si>
    <t>RG2.1</t>
  </si>
  <si>
    <t>Derestriction</t>
  </si>
  <si>
    <t>RG20</t>
  </si>
  <si>
    <t>Single Lane - Priority</t>
  </si>
  <si>
    <t>RG20A</t>
  </si>
  <si>
    <t>Road Narrows - Priority</t>
  </si>
  <si>
    <t>RG21</t>
  </si>
  <si>
    <t>Low Clearance At Electrified Railway Crossing</t>
  </si>
  <si>
    <t>RG22</t>
  </si>
  <si>
    <t>USE LEFT LANE UNLESS PASSING</t>
  </si>
  <si>
    <t>RG23</t>
  </si>
  <si>
    <t>No Pedestrians</t>
  </si>
  <si>
    <t>RG24</t>
  </si>
  <si>
    <t>No Cycling</t>
  </si>
  <si>
    <t>RG25</t>
  </si>
  <si>
    <t>RG26</t>
  </si>
  <si>
    <t>Cycle Route</t>
  </si>
  <si>
    <t>RG26.1</t>
  </si>
  <si>
    <t>Cycle Route - BEGINS</t>
  </si>
  <si>
    <t>RG26.2</t>
  </si>
  <si>
    <t>Cycle Route - ENDS</t>
  </si>
  <si>
    <t>RG26.3</t>
  </si>
  <si>
    <t>Cycle Route - "______"</t>
  </si>
  <si>
    <t>RG26.4</t>
  </si>
  <si>
    <t>Cycle Route - Arrow</t>
  </si>
  <si>
    <t>RG27</t>
  </si>
  <si>
    <t>TURNING TRAFFIC GIVE WAY TO PEDESTRIANS</t>
  </si>
  <si>
    <t>RG28</t>
  </si>
  <si>
    <t>RG29</t>
  </si>
  <si>
    <t>Overhead Lane Use Arrows</t>
  </si>
  <si>
    <t>RG3</t>
  </si>
  <si>
    <t>Limited Speed Zone</t>
  </si>
  <si>
    <t>RG30</t>
  </si>
  <si>
    <t>RG31</t>
  </si>
  <si>
    <t>RG32</t>
  </si>
  <si>
    <t>RG33</t>
  </si>
  <si>
    <t>RG4</t>
  </si>
  <si>
    <t>Speed Limit - TEMPORARY</t>
  </si>
  <si>
    <t>RG4-20</t>
  </si>
  <si>
    <t>Temporary Speed Limit 20km/h</t>
  </si>
  <si>
    <t>RG4-30</t>
  </si>
  <si>
    <t>Temporary Speed Limit 30km/h</t>
  </si>
  <si>
    <t>RG4-50</t>
  </si>
  <si>
    <t>Temporary Speed Limit 50km/h</t>
  </si>
  <si>
    <t>RG4-60</t>
  </si>
  <si>
    <t>Temporary Speed Limit 60km/h</t>
  </si>
  <si>
    <t>RG4-70</t>
  </si>
  <si>
    <t>Temporary Speed Limit 70km/h</t>
  </si>
  <si>
    <t>RG5</t>
  </si>
  <si>
    <t>RG6</t>
  </si>
  <si>
    <t>RG6.2</t>
  </si>
  <si>
    <t>STRAIGHT AHEAD TRAFFIC (RG6 supplementary)</t>
  </si>
  <si>
    <t>RG6.3</t>
  </si>
  <si>
    <t>RIGHT TURNING TRAFFIC (RG6 supplementary)</t>
  </si>
  <si>
    <t>RG6R</t>
  </si>
  <si>
    <t>RG7</t>
  </si>
  <si>
    <t>No Right Turn</t>
  </si>
  <si>
    <t>RG8</t>
  </si>
  <si>
    <t>No Left Turn</t>
  </si>
  <si>
    <t>RG9</t>
  </si>
  <si>
    <t>RH1</t>
  </si>
  <si>
    <t>Road Classification - Heavy Vehicles</t>
  </si>
  <si>
    <t>RH2</t>
  </si>
  <si>
    <t>HEAVY VEHICLES - MAX LENGTH</t>
  </si>
  <si>
    <t>RH4</t>
  </si>
  <si>
    <t>HEAVY VEHICLE - BRIDGE LIMITS</t>
  </si>
  <si>
    <t>RH5</t>
  </si>
  <si>
    <t>Heavy Vehicle - RH4 Supplementary - " _ "m</t>
  </si>
  <si>
    <t>RH6</t>
  </si>
  <si>
    <t>HEAVY VEHICLE - AXLE LIMIT</t>
  </si>
  <si>
    <t>RP1</t>
  </si>
  <si>
    <t>No Stopping</t>
  </si>
  <si>
    <t>RP1.1</t>
  </si>
  <si>
    <t>No Stopping At All Times</t>
  </si>
  <si>
    <t>RP1.2</t>
  </si>
  <si>
    <t>No Stopping FOR "_______" km</t>
  </si>
  <si>
    <t>RP1.3</t>
  </si>
  <si>
    <t>No Stopping - ENDS (RP1 Supplementary)</t>
  </si>
  <si>
    <t>RP10</t>
  </si>
  <si>
    <t>Disabled Parking</t>
  </si>
  <si>
    <t>RP2</t>
  </si>
  <si>
    <t>No Stopping - Specified Period</t>
  </si>
  <si>
    <t>RP2.1</t>
  </si>
  <si>
    <t>Late Night Extension - (RP2 Supplementary)</t>
  </si>
  <si>
    <t>RP3</t>
  </si>
  <si>
    <t>CLEARWAY - Single Peak Period</t>
  </si>
  <si>
    <t>RP3.1</t>
  </si>
  <si>
    <t>CLEARWAY - Two Peak Period</t>
  </si>
  <si>
    <t>RP3.2</t>
  </si>
  <si>
    <t>BEGINS (RP3 RP3.1 Supplementary)</t>
  </si>
  <si>
    <t>RP3.3</t>
  </si>
  <si>
    <t>ENDS (RP3 RP3.1 Supplementary)</t>
  </si>
  <si>
    <t>RP3.4</t>
  </si>
  <si>
    <t>RP3.5</t>
  </si>
  <si>
    <t>CLEARWAY With Parking Restriction</t>
  </si>
  <si>
    <t>RP4</t>
  </si>
  <si>
    <t>Restricted Parking - Standard Hours</t>
  </si>
  <si>
    <t>RP4.1</t>
  </si>
  <si>
    <t>Restricted Parking - Non Standard Hours</t>
  </si>
  <si>
    <t>RP4.2</t>
  </si>
  <si>
    <t>Restricted Parking - Other Times</t>
  </si>
  <si>
    <t>RP4.3</t>
  </si>
  <si>
    <t>Restricted Parking - Late Night Extension</t>
  </si>
  <si>
    <t>RP5</t>
  </si>
  <si>
    <t>BUS STOP</t>
  </si>
  <si>
    <t>RP5.1</t>
  </si>
  <si>
    <t>BUS STOP - With Arrow</t>
  </si>
  <si>
    <t>RP6</t>
  </si>
  <si>
    <t>TAXI STAND</t>
  </si>
  <si>
    <t>RP6.1</t>
  </si>
  <si>
    <t>TAXI STAND - With Arrow</t>
  </si>
  <si>
    <t>RP7</t>
  </si>
  <si>
    <t>LOADING ZONE</t>
  </si>
  <si>
    <t>RP7.1</t>
  </si>
  <si>
    <t>LOADING ZONE - With Arrow</t>
  </si>
  <si>
    <t>RP7.2</t>
  </si>
  <si>
    <t>Loading Zone - GOODS VEHICLES ONLY (Supplementary)</t>
  </si>
  <si>
    <t>RP8</t>
  </si>
  <si>
    <t>Motorcycle Parking</t>
  </si>
  <si>
    <t>RP8.1</t>
  </si>
  <si>
    <t>Motorcycle Parking - With Arrow</t>
  </si>
  <si>
    <t>RP9</t>
  </si>
  <si>
    <t>Cycle Stand</t>
  </si>
  <si>
    <t>RP9.1</t>
  </si>
  <si>
    <t>Cycle Stand - With Arrow</t>
  </si>
  <si>
    <t>RPM</t>
  </si>
  <si>
    <t>Route Position Marker</t>
  </si>
  <si>
    <t>THT</t>
  </si>
  <si>
    <t>Tourist Heritage Trail</t>
  </si>
  <si>
    <t>TR1</t>
  </si>
  <si>
    <t>Tourist route marker - arrow only</t>
  </si>
  <si>
    <t>TR2</t>
  </si>
  <si>
    <t>Tourist route marker - arrow and route number</t>
  </si>
  <si>
    <t>TR3</t>
  </si>
  <si>
    <t>Tourist route marker - END and route number</t>
  </si>
  <si>
    <t>TR4</t>
  </si>
  <si>
    <t>TOURIST DRIVE TURN side "______"m</t>
  </si>
  <si>
    <t>TR5</t>
  </si>
  <si>
    <t>TOURIST DRIVE with Route marker and Chevron</t>
  </si>
  <si>
    <t>WM</t>
  </si>
  <si>
    <t>TR6</t>
  </si>
  <si>
    <t>TOURIST DRIVE "______"km FOLLOW route marker</t>
  </si>
  <si>
    <t>TS1</t>
  </si>
  <si>
    <t>Feature "_____"m ON left/right</t>
  </si>
  <si>
    <t>TS2</t>
  </si>
  <si>
    <t>Feature TURN left/right "______"m</t>
  </si>
  <si>
    <t>TS3A</t>
  </si>
  <si>
    <t>Position sign - One line description with chevron</t>
  </si>
  <si>
    <t>TS3B</t>
  </si>
  <si>
    <t>Position sign - Two line description with chevron</t>
  </si>
  <si>
    <t>TS4</t>
  </si>
  <si>
    <t>Feature name with arrow</t>
  </si>
  <si>
    <t>TS5</t>
  </si>
  <si>
    <t>Major tourist attractions - special information</t>
  </si>
  <si>
    <t>TSW</t>
  </si>
  <si>
    <t>Welcome To ........</t>
  </si>
  <si>
    <t>Other Hazard - Flooding</t>
  </si>
  <si>
    <t>Slippery Surface - Ice/Grit</t>
  </si>
  <si>
    <t>Cattle</t>
  </si>
  <si>
    <t>WM01</t>
  </si>
  <si>
    <t>RESIDENTIAL AREA</t>
  </si>
  <si>
    <t>WM03</t>
  </si>
  <si>
    <t>Warning (Miscellaneous Sign) - User defined</t>
  </si>
  <si>
    <t>WMW</t>
  </si>
  <si>
    <t>WM04</t>
  </si>
  <si>
    <t>WM05</t>
  </si>
  <si>
    <t>SPEED CAMERA AREA</t>
  </si>
  <si>
    <t>WM06</t>
  </si>
  <si>
    <t>WEIGH STATION AHEAD</t>
  </si>
  <si>
    <t>WM07</t>
  </si>
  <si>
    <t>TRUCKS STOP - Weighstation</t>
  </si>
  <si>
    <t>WM08</t>
  </si>
  <si>
    <t>NO TRUCKS</t>
  </si>
  <si>
    <t>WM09</t>
  </si>
  <si>
    <t>LEFT LANE EMERGENCY VEHCILES ONLY</t>
  </si>
  <si>
    <t>WM10</t>
  </si>
  <si>
    <t>BRIDGE LANES OPEN</t>
  </si>
  <si>
    <t>WM11</t>
  </si>
  <si>
    <t>USING LANES WITH X PROHIBITED</t>
  </si>
  <si>
    <t>WM12</t>
  </si>
  <si>
    <t>SIGNALS AHEAD</t>
  </si>
  <si>
    <t>WM13</t>
  </si>
  <si>
    <t>SLOW - LANE CONTROL</t>
  </si>
  <si>
    <t>WM14</t>
  </si>
  <si>
    <t>LANE CONTROL SIGNALS AHEAD</t>
  </si>
  <si>
    <t>WM15</t>
  </si>
  <si>
    <t>ELECTRONIC WARNING - ICE</t>
  </si>
  <si>
    <t>WM16</t>
  </si>
  <si>
    <t>ELECTRONIC WARNING - VARIABLE</t>
  </si>
  <si>
    <t>WMW02</t>
  </si>
  <si>
    <t>EXIT (Advisory Speed)</t>
  </si>
  <si>
    <t>WMW03</t>
  </si>
  <si>
    <t>LANE ENDS 200 metres</t>
  </si>
  <si>
    <t>Drainage Table Data Collection Form</t>
  </si>
  <si>
    <t>Length</t>
  </si>
  <si>
    <t>Inlet</t>
  </si>
  <si>
    <t>Outlet</t>
  </si>
  <si>
    <t>Flow Direction</t>
  </si>
  <si>
    <t>Shape</t>
  </si>
  <si>
    <t>Surface Water Channel Table Data Collection Form</t>
  </si>
  <si>
    <t>SWC</t>
  </si>
  <si>
    <t>Shoulders Table Data Collection Form</t>
  </si>
  <si>
    <t>Features Table Data Collection Form</t>
  </si>
  <si>
    <t>Minor Structures Table Data Collection Form</t>
  </si>
  <si>
    <t>Height</t>
  </si>
  <si>
    <t>ms_material</t>
  </si>
  <si>
    <t>Railings Table Data Collection Form</t>
  </si>
  <si>
    <t>Length (m)</t>
  </si>
  <si>
    <t>Make</t>
  </si>
  <si>
    <t>Markings Table Check Report</t>
  </si>
  <si>
    <t>offset</t>
  </si>
  <si>
    <t>side</t>
  </si>
  <si>
    <t>Retaining Walls Table Data Collection Form</t>
  </si>
  <si>
    <t>Wall</t>
  </si>
  <si>
    <t>Quantity</t>
  </si>
  <si>
    <t>Northing</t>
  </si>
  <si>
    <t>Easting</t>
  </si>
  <si>
    <t>Average</t>
  </si>
  <si>
    <t>Height (m)</t>
  </si>
  <si>
    <t>Code</t>
  </si>
  <si>
    <t>Signs Table Check Report</t>
  </si>
  <si>
    <t>legend_note</t>
  </si>
  <si>
    <t>Start m</t>
  </si>
  <si>
    <t>Train</t>
  </si>
  <si>
    <t>Stop On Red Signal</t>
  </si>
  <si>
    <t>Railway Level Crossing Give Way</t>
  </si>
  <si>
    <t>Railway Level Crossing Stop</t>
  </si>
  <si>
    <t>Railway Level Crossing Flashing Light Signal</t>
  </si>
  <si>
    <t>3CHIP</t>
  </si>
  <si>
    <t>Butanol NX111</t>
  </si>
  <si>
    <t>Fulton Hogan Paveflex 60</t>
  </si>
  <si>
    <t>Fulton Hogan Paveflex 50</t>
  </si>
  <si>
    <t>PAVE</t>
  </si>
  <si>
    <t>Paveflex 3%</t>
  </si>
  <si>
    <t>Styrene Butadiene Rb</t>
  </si>
  <si>
    <t>EX13</t>
  </si>
  <si>
    <t>SYNT</t>
  </si>
  <si>
    <t>Synthecol CC519LT</t>
  </si>
  <si>
    <t>CRACK</t>
  </si>
  <si>
    <t>RECON</t>
  </si>
  <si>
    <t>SEALW</t>
  </si>
  <si>
    <t>Cape Seal</t>
  </si>
  <si>
    <t>Blended Chipseal</t>
  </si>
  <si>
    <t>BUCKLERBURN</t>
  </si>
  <si>
    <t>CARDRONA</t>
  </si>
  <si>
    <t>COUTTS ISLAND</t>
  </si>
  <si>
    <t>DART</t>
  </si>
  <si>
    <t>FAIRLIGHT</t>
  </si>
  <si>
    <t>FH CENTRAL</t>
  </si>
  <si>
    <t>FH/ALEX</t>
  </si>
  <si>
    <t>LOWBURN</t>
  </si>
  <si>
    <t>MCPHERSON RD</t>
  </si>
  <si>
    <t>ORETI RIVER</t>
  </si>
  <si>
    <t>PARKBURN</t>
  </si>
  <si>
    <t>POWERS PIT</t>
  </si>
  <si>
    <t>TUCKER BEACH</t>
  </si>
  <si>
    <t>BEDROCK</t>
  </si>
  <si>
    <t>AP40 M</t>
  </si>
  <si>
    <t>AP40 M4</t>
  </si>
  <si>
    <t>AP32</t>
  </si>
  <si>
    <t>All passing 32mm seive</t>
  </si>
  <si>
    <t>AP41</t>
  </si>
  <si>
    <t>All passing 41mm seive</t>
  </si>
  <si>
    <t>AP42</t>
  </si>
  <si>
    <t>All passing 42mm seive</t>
  </si>
  <si>
    <t>AP43</t>
  </si>
  <si>
    <t>All passing 43mm</t>
  </si>
  <si>
    <t>AP44</t>
  </si>
  <si>
    <t>All passing 44mm</t>
  </si>
  <si>
    <t>PM02</t>
  </si>
  <si>
    <t>PITRUN</t>
  </si>
  <si>
    <t>Run of Pit - Graded Max 300mm</t>
  </si>
  <si>
    <t>BITUMEN</t>
  </si>
  <si>
    <t>BITUMEN/KILN DUST</t>
  </si>
  <si>
    <t>CEMENT</t>
  </si>
  <si>
    <t>CEMENT/BITUMEN</t>
  </si>
  <si>
    <t>CEMENT/KILN DUST</t>
  </si>
  <si>
    <t>CEMENT/LIME</t>
  </si>
  <si>
    <t>CEMENT/LIME/BITUMEN</t>
  </si>
  <si>
    <t>CEMENT/LIME/KILN D.</t>
  </si>
  <si>
    <t>KILN DUST</t>
  </si>
  <si>
    <t>LIME/BITUMEN</t>
  </si>
  <si>
    <t>LIME/BITUMEN/KILN D.</t>
  </si>
  <si>
    <t>LIME/KILN DUST</t>
  </si>
  <si>
    <t>Catchpit type 1</t>
  </si>
  <si>
    <t>Catchpit type 2</t>
  </si>
  <si>
    <t>Catchpit type 3</t>
  </si>
  <si>
    <t>CP1B</t>
  </si>
  <si>
    <t>Catchpit type Butler</t>
  </si>
  <si>
    <t>Surface Water Channe</t>
  </si>
  <si>
    <t>CP4</t>
  </si>
  <si>
    <t>Twin Butler Catchpit</t>
  </si>
  <si>
    <t>GAB</t>
  </si>
  <si>
    <t>Gabions</t>
  </si>
  <si>
    <t>Willow Saplings/logs</t>
  </si>
  <si>
    <t>RCRRJ</t>
  </si>
  <si>
    <t>Reinforced Concrete Rubber Ring Jointed</t>
  </si>
  <si>
    <t>Headwalls (Concrete)</t>
  </si>
  <si>
    <t>Headwalls (Timber)</t>
  </si>
  <si>
    <t>Sandbags</t>
  </si>
  <si>
    <t>QUAD_BOX</t>
  </si>
  <si>
    <t>4 Boxed Culverts</t>
  </si>
  <si>
    <t>DST</t>
  </si>
  <si>
    <t>Dish Channel Stone</t>
  </si>
  <si>
    <t>DIB</t>
  </si>
  <si>
    <t>Dished Channel Interlocking Blocks</t>
  </si>
  <si>
    <t>KCIB</t>
  </si>
  <si>
    <t>Kerb &amp; Channel Interblocking Blocks</t>
  </si>
  <si>
    <t>BIKE</t>
  </si>
  <si>
    <t>Bike Stand</t>
  </si>
  <si>
    <t>BOLLRD</t>
  </si>
  <si>
    <t>Bollard</t>
  </si>
  <si>
    <t>CS</t>
  </si>
  <si>
    <t>Cattle Stop</t>
  </si>
  <si>
    <t>Gate</t>
  </si>
  <si>
    <t>MIR</t>
  </si>
  <si>
    <t>Mirror</t>
  </si>
  <si>
    <t>MONUMT</t>
  </si>
  <si>
    <t>Monument/Memorial/Fountain</t>
  </si>
  <si>
    <t>Parking Meter</t>
  </si>
  <si>
    <t>PLANTR</t>
  </si>
  <si>
    <t>Planter Wall</t>
  </si>
  <si>
    <t>PROT</t>
  </si>
  <si>
    <t>Protection Structures</t>
  </si>
  <si>
    <t>RBIN</t>
  </si>
  <si>
    <t>Rubbish Bin</t>
  </si>
  <si>
    <t>SEAT</t>
  </si>
  <si>
    <t>Seat</t>
  </si>
  <si>
    <t>SHELTR</t>
  </si>
  <si>
    <t>Shelters</t>
  </si>
  <si>
    <t>Swing Bridge</t>
  </si>
  <si>
    <t>GRILL</t>
  </si>
  <si>
    <t>Tree Grills</t>
  </si>
  <si>
    <t>BLOCK</t>
  </si>
  <si>
    <t>Block</t>
  </si>
  <si>
    <t>BRICK</t>
  </si>
  <si>
    <t>Brick</t>
  </si>
  <si>
    <t>BRONZ</t>
  </si>
  <si>
    <t>Bronze</t>
  </si>
  <si>
    <t>CAST</t>
  </si>
  <si>
    <t>Cast Iron - Decorative</t>
  </si>
  <si>
    <t>CONGS</t>
  </si>
  <si>
    <t>Concrete and Galvanised Steel</t>
  </si>
  <si>
    <t>CONST</t>
  </si>
  <si>
    <t>Concrete and Steel</t>
  </si>
  <si>
    <t>FIBRE</t>
  </si>
  <si>
    <t>Fibreglass</t>
  </si>
  <si>
    <t>GRANT</t>
  </si>
  <si>
    <t>Granite</t>
  </si>
  <si>
    <t>RUBBR</t>
  </si>
  <si>
    <t>High Density Rubber</t>
  </si>
  <si>
    <t>MARBL</t>
  </si>
  <si>
    <t>Marble</t>
  </si>
  <si>
    <t>PLAS</t>
  </si>
  <si>
    <t>PCS</t>
  </si>
  <si>
    <t>Powder Coated Steel</t>
  </si>
  <si>
    <t>TIMBR</t>
  </si>
  <si>
    <t>Timber</t>
  </si>
  <si>
    <t>TIST</t>
  </si>
  <si>
    <t>Timber and Steel</t>
  </si>
  <si>
    <t>CONSN</t>
  </si>
  <si>
    <t>Concrete/Stone</t>
  </si>
  <si>
    <t>OTH</t>
  </si>
  <si>
    <t>TIM</t>
  </si>
  <si>
    <t>TPST</t>
  </si>
  <si>
    <t>Timber Post and Steel Tube</t>
  </si>
  <si>
    <t>NUG</t>
  </si>
  <si>
    <t>GS</t>
  </si>
  <si>
    <t>GST</t>
  </si>
  <si>
    <t>BIG</t>
  </si>
  <si>
    <t>Buried in Ground</t>
  </si>
  <si>
    <t>Bridge Plate</t>
  </si>
  <si>
    <t>CTT</t>
  </si>
  <si>
    <t>Curved Trailing End Terminal</t>
  </si>
  <si>
    <t>STT</t>
  </si>
  <si>
    <t>Straight Trailing End Terminal</t>
  </si>
  <si>
    <t>RRPM Blue Arcylic</t>
  </si>
  <si>
    <t>Thermoplastic</t>
  </si>
  <si>
    <t>POST</t>
  </si>
  <si>
    <t>Timber Post and Railing</t>
  </si>
  <si>
    <t>CONGA</t>
  </si>
  <si>
    <t>Concrete Gabion</t>
  </si>
  <si>
    <t>SP1M</t>
  </si>
  <si>
    <t>SP2M</t>
  </si>
  <si>
    <t>SP3M</t>
  </si>
  <si>
    <t>TS1M</t>
  </si>
  <si>
    <t>TS2M</t>
  </si>
  <si>
    <t>TS3M</t>
  </si>
  <si>
    <t>Road name</t>
  </si>
  <si>
    <t>road_id</t>
  </si>
  <si>
    <t>offset_side</t>
  </si>
  <si>
    <t>notes</t>
  </si>
  <si>
    <t xml:space="preserve">Action       </t>
  </si>
  <si>
    <t xml:space="preserve"> Road ID</t>
  </si>
  <si>
    <t>RAMM Road Name</t>
  </si>
  <si>
    <t>Start (m)</t>
  </si>
  <si>
    <t>End (m)</t>
  </si>
  <si>
    <t>Offset from CL (m)</t>
  </si>
  <si>
    <t>Width (m)</t>
  </si>
  <si>
    <t>General Comments (if required)</t>
  </si>
  <si>
    <t>MED</t>
  </si>
  <si>
    <t>Median</t>
  </si>
  <si>
    <t>ROT</t>
  </si>
  <si>
    <t>Rotary</t>
  </si>
  <si>
    <t>SPLIT</t>
  </si>
  <si>
    <t>Splitter</t>
  </si>
  <si>
    <t>THRT</t>
  </si>
  <si>
    <t>Throat</t>
  </si>
  <si>
    <t>Area of Grass</t>
  </si>
  <si>
    <t>Area of Paving</t>
  </si>
  <si>
    <t>HSBLK</t>
  </si>
  <si>
    <t>Hard Surface - Block</t>
  </si>
  <si>
    <t>HSCON</t>
  </si>
  <si>
    <t>Hard Surface - Concrete</t>
  </si>
  <si>
    <t>HSOTH</t>
  </si>
  <si>
    <t>Hard Surface - Other</t>
  </si>
  <si>
    <t>LAND</t>
  </si>
  <si>
    <t>Planted Landscaping</t>
  </si>
  <si>
    <t>Accessway (Ends away from road)</t>
  </si>
  <si>
    <t>J</t>
  </si>
  <si>
    <t>Accessway (Joins another road)</t>
  </si>
  <si>
    <t>Boundary</t>
  </si>
  <si>
    <t>Kerb</t>
  </si>
  <si>
    <t>Loop Footpath</t>
  </si>
  <si>
    <t>Middle</t>
  </si>
  <si>
    <t>Remote from Road</t>
  </si>
  <si>
    <t>W</t>
  </si>
  <si>
    <t>Whole Width</t>
  </si>
  <si>
    <t>AB</t>
  </si>
  <si>
    <t>Asphaltic concrete (black)</t>
  </si>
  <si>
    <t>AR</t>
  </si>
  <si>
    <t>Asphaltic concrete (red)</t>
  </si>
  <si>
    <t>CB</t>
  </si>
  <si>
    <t>Concrete (black)</t>
  </si>
  <si>
    <t>Concrete (red)</t>
  </si>
  <si>
    <t>IB</t>
  </si>
  <si>
    <t>Interlocking blocks</t>
  </si>
  <si>
    <t>SL</t>
  </si>
  <si>
    <t>CO</t>
  </si>
  <si>
    <t>Cobble Stone</t>
  </si>
  <si>
    <t>footpath_position</t>
  </si>
  <si>
    <t>Position</t>
  </si>
  <si>
    <t>Surface Material</t>
  </si>
  <si>
    <t>Bevelled Kerb crossing</t>
  </si>
  <si>
    <t>Bridge crossing</t>
  </si>
  <si>
    <t>HD</t>
  </si>
  <si>
    <t>Heavy Duty crossing</t>
  </si>
  <si>
    <t>Slot crossing</t>
  </si>
  <si>
    <t>risk_likelihood</t>
  </si>
  <si>
    <t>risk_consequence</t>
  </si>
  <si>
    <t>Risk Likelihood</t>
  </si>
  <si>
    <t>Risk Consequence</t>
  </si>
  <si>
    <t>Work Category</t>
  </si>
  <si>
    <t>Regional land transport planning management</t>
  </si>
  <si>
    <t>Transport model development</t>
  </si>
  <si>
    <t>Activity management planning improvement</t>
  </si>
  <si>
    <t>Programme business case development</t>
  </si>
  <si>
    <t>Sector Research</t>
  </si>
  <si>
    <t>Management of the funding allocation system</t>
  </si>
  <si>
    <t>Promotion, education and advertising</t>
  </si>
  <si>
    <t>Walking facilities</t>
  </si>
  <si>
    <t>Cycling facilities</t>
  </si>
  <si>
    <t>Bus services</t>
  </si>
  <si>
    <t>Passenger ferry services</t>
  </si>
  <si>
    <t>Public transport facilities operations and maintenance</t>
  </si>
  <si>
    <t>Passenger rail services</t>
  </si>
  <si>
    <t>Total Mobility operations</t>
  </si>
  <si>
    <t>Wheelchair hoists</t>
  </si>
  <si>
    <t>Total mobility wheelchair hoist use payments</t>
  </si>
  <si>
    <t>Public transport information supply, operations and maintenance</t>
  </si>
  <si>
    <t>Public transport improvements, major renewals and minor improvements</t>
  </si>
  <si>
    <t>Sealed pavement maintenance</t>
  </si>
  <si>
    <t>Unsealed pavement maintenance</t>
  </si>
  <si>
    <t>Routine drainage maintenance</t>
  </si>
  <si>
    <t>Structures maintenance</t>
  </si>
  <si>
    <t>Environmental maintenance</t>
  </si>
  <si>
    <t>Traffic services maintenance</t>
  </si>
  <si>
    <t>Operational traffic management</t>
  </si>
  <si>
    <t>Cycle path maintenance</t>
  </si>
  <si>
    <t>Level crossing warning devices</t>
  </si>
  <si>
    <t>Minor events</t>
  </si>
  <si>
    <t>Emergency works</t>
  </si>
  <si>
    <t>Network and asset management</t>
  </si>
  <si>
    <t>Property management (state highways),</t>
  </si>
  <si>
    <t>Financial grants</t>
  </si>
  <si>
    <t>Unsealed road metalling</t>
  </si>
  <si>
    <t>Sealed road resurfacing</t>
  </si>
  <si>
    <t>Drainage renewals</t>
  </si>
  <si>
    <t>Sealed road pavement rehabilitation</t>
  </si>
  <si>
    <t>Structures component replacements</t>
  </si>
  <si>
    <t>Environmental Renewals</t>
  </si>
  <si>
    <t>Traffic services renewals</t>
  </si>
  <si>
    <t>Associated Improvements</t>
  </si>
  <si>
    <t>Preventive Maintenance</t>
  </si>
  <si>
    <t>New traffic management facilities</t>
  </si>
  <si>
    <t>Replacement of bridges and other structures</t>
  </si>
  <si>
    <t>New roads</t>
  </si>
  <si>
    <t>Road improvements</t>
  </si>
  <si>
    <t>Seal extension</t>
  </si>
  <si>
    <t>Property purchase – state highways</t>
  </si>
  <si>
    <t>Property purchase - local roads</t>
  </si>
  <si>
    <t>Advance property purchase - local roads</t>
  </si>
  <si>
    <t>Minor improvements</t>
  </si>
  <si>
    <t>Resilience improvements</t>
  </si>
  <si>
    <t xml:space="preserve">RAMM (Road Assessment and Maintenance Management ) is the Asset Management system used for QLDC Transport Assets.
Information about this system can be found here http://www.ramm.com/ </t>
  </si>
  <si>
    <t>If there is a requirement for additional lookup codes, then please contact QLDC: infrastructureassetplanningteam@qldc.govt.nz</t>
  </si>
  <si>
    <t>http://www.qldc.govt.nz/planning/resource-consents/land-developments-and-subdivisions/</t>
  </si>
  <si>
    <t>Please ensure you are using the most up to date version of this spreadsheet.  It can be found on the link below:</t>
  </si>
  <si>
    <t>Each asset type should be recorded on each relevant Tab of the spreadsheet</t>
  </si>
  <si>
    <t>Polymer Type</t>
  </si>
  <si>
    <t>340A</t>
  </si>
  <si>
    <t>Flexiphalt 340A</t>
  </si>
  <si>
    <t>AX14</t>
  </si>
  <si>
    <t>Mobilflex</t>
  </si>
  <si>
    <t>AXH</t>
  </si>
  <si>
    <t>PAVEflex SBS High Modified Asphalt Binder</t>
  </si>
  <si>
    <t>AXM</t>
  </si>
  <si>
    <t>PAVEflex SBS Medium Modified Asphalt Binder</t>
  </si>
  <si>
    <t>ERL</t>
  </si>
  <si>
    <t>PAVEflex SBR Low Modified 180/200 Emulsion</t>
  </si>
  <si>
    <t>ERM</t>
  </si>
  <si>
    <t>PAVEflex SBR Medium Modified 180/200 Emulsion</t>
  </si>
  <si>
    <t>EX15</t>
  </si>
  <si>
    <t>EX 15</t>
  </si>
  <si>
    <t>EXH</t>
  </si>
  <si>
    <t>PAVEflex SBS High Modified 180/200 Emulsion</t>
  </si>
  <si>
    <t>EXL</t>
  </si>
  <si>
    <t>PAVEflex SBS Low Modified 180/200 Emulsion</t>
  </si>
  <si>
    <t>EXM</t>
  </si>
  <si>
    <t>PAVEflex SBS Medium Modified 180/200 Emulsion</t>
  </si>
  <si>
    <t>PAVEflex PMB</t>
  </si>
  <si>
    <t>RLA</t>
  </si>
  <si>
    <t>RLA2066/S</t>
  </si>
  <si>
    <t>RSDS</t>
  </si>
  <si>
    <t>Road Science RS 2 Dust Seal</t>
  </si>
  <si>
    <t>RSHD</t>
  </si>
  <si>
    <t>Road Science RS 4 Heavy Duty</t>
  </si>
  <si>
    <t>RSHE</t>
  </si>
  <si>
    <t>Road Science RS 4 Heavy Duty Extreme</t>
  </si>
  <si>
    <t>RSHG</t>
  </si>
  <si>
    <t>Road Science RS 3 High Strength</t>
  </si>
  <si>
    <t>RSHP</t>
  </si>
  <si>
    <t>Road Science RS 4 Heavy Duty Plus</t>
  </si>
  <si>
    <t>RSL1</t>
  </si>
  <si>
    <t>Road Science RS 1 Improved Seal</t>
  </si>
  <si>
    <t>RSL2</t>
  </si>
  <si>
    <t>Road Science RS 1 Improved Seal Plus</t>
  </si>
  <si>
    <t>RSL3</t>
  </si>
  <si>
    <t>Road Science RS 1 Improved Seal Extreme</t>
  </si>
  <si>
    <t>RSPA</t>
  </si>
  <si>
    <t>Road Science RS 3 Porous Asphalt</t>
  </si>
  <si>
    <t>RSQR</t>
  </si>
  <si>
    <t>Road Science RS 3 Quiet Road</t>
  </si>
  <si>
    <t>RSS1</t>
  </si>
  <si>
    <t>Road Science RS 1 Superior Seal</t>
  </si>
  <si>
    <t>RSS2</t>
  </si>
  <si>
    <t>Road Science RS 1 Superior Seal Plus</t>
  </si>
  <si>
    <t>RSS3</t>
  </si>
  <si>
    <t>Road Science RS 1 Superior Seal Extreme</t>
  </si>
  <si>
    <t>RSSP</t>
  </si>
  <si>
    <t>Road Science RS 4 Spill Resistant</t>
  </si>
  <si>
    <t>RSUT</t>
  </si>
  <si>
    <t>Road Science RS 3 Ultra Thin</t>
  </si>
  <si>
    <t>Styrene Butadiene Rubber</t>
  </si>
  <si>
    <t>SBS</t>
  </si>
  <si>
    <t>Styrene Butadiene Styrene</t>
  </si>
  <si>
    <t>SIS</t>
  </si>
  <si>
    <t>Styrene Isoprene Styrene</t>
  </si>
  <si>
    <t>SXH</t>
  </si>
  <si>
    <t>PAVEflex SBS High Modified 180/200 Cutback</t>
  </si>
  <si>
    <t>SXL</t>
  </si>
  <si>
    <t>PAVEflex SBS Low Modified 180/200 Cutback</t>
  </si>
  <si>
    <t>SXM</t>
  </si>
  <si>
    <t>PAVEflex SBS Medium Modified 180/200 Cutback</t>
  </si>
  <si>
    <t>TMEH</t>
  </si>
  <si>
    <t>Techniflex PM Emuls</t>
  </si>
  <si>
    <t>UNK</t>
  </si>
  <si>
    <t>RAMM Roading Asset Register - UPDATE FORM</t>
  </si>
  <si>
    <t xml:space="preserve"> You are welcome to copy this workbook and distribute it to any user.</t>
  </si>
  <si>
    <t xml:space="preserve"> Please do not change the format, validation of cells and the order of columns. These have been designed as required by the RAMM database upload system.</t>
  </si>
  <si>
    <r>
      <t xml:space="preserve">The </t>
    </r>
    <r>
      <rPr>
        <b/>
        <sz val="10"/>
        <rFont val="Arial"/>
        <family val="2"/>
      </rPr>
      <t>Data Collection spreadshee</t>
    </r>
    <r>
      <rPr>
        <sz val="10"/>
        <rFont val="Arial"/>
        <family val="2"/>
      </rPr>
      <t xml:space="preserve">t is designed to help record data for delivery to QLDC.  This covers both contractor works and the schedule of transport assets to be taken over (vested) by Council.  Failure to provide the correct data may delay the issue of 224(c) or payment of contract of work, where appropriate. </t>
    </r>
  </si>
  <si>
    <t xml:space="preserve"> For more information on type of entries required, consult the State Highway Database Operation Manual. </t>
  </si>
  <si>
    <t xml:space="preserve">https://www.nzta.govt.nz/resources/state-highway-database-operation-manual/ </t>
  </si>
  <si>
    <t xml:space="preserve">Version Control </t>
  </si>
  <si>
    <t>Date Updated</t>
  </si>
  <si>
    <t>Change summary</t>
  </si>
  <si>
    <t>Updated By</t>
  </si>
  <si>
    <t>Instructions Update</t>
  </si>
  <si>
    <t>A Tomlinson</t>
  </si>
  <si>
    <t>Bracket Type</t>
  </si>
  <si>
    <t>Added By</t>
  </si>
  <si>
    <t>Financial Year</t>
  </si>
  <si>
    <t>Cost-Activity-Fault-Unit</t>
  </si>
  <si>
    <t>Cost Group</t>
  </si>
  <si>
    <t>Activity</t>
  </si>
  <si>
    <t>Fault</t>
  </si>
  <si>
    <t>Units</t>
  </si>
  <si>
    <t>Cost Amt</t>
  </si>
  <si>
    <t>Source Quantity</t>
  </si>
  <si>
    <t>Road_id</t>
  </si>
  <si>
    <t>Allowed Start</t>
  </si>
  <si>
    <t>Allowed End</t>
  </si>
  <si>
    <t>Contractor</t>
  </si>
  <si>
    <t>Ground plant</t>
  </si>
  <si>
    <t>QLDC</t>
  </si>
  <si>
    <t>Electrical distribution</t>
  </si>
  <si>
    <t>Top/curved</t>
  </si>
  <si>
    <t>Relay</t>
  </si>
  <si>
    <t>Spunlite</t>
  </si>
  <si>
    <t>Delta</t>
  </si>
  <si>
    <t>Lighting unit</t>
  </si>
  <si>
    <t>Hexagonal</t>
  </si>
  <si>
    <t>Oclyte</t>
  </si>
  <si>
    <t>Shear Base</t>
  </si>
  <si>
    <t>Rectangular</t>
  </si>
  <si>
    <t>Cross arm/horizontal</t>
  </si>
  <si>
    <t>Photocell</t>
  </si>
  <si>
    <t>Bridge</t>
  </si>
  <si>
    <t>KEND</t>
  </si>
  <si>
    <t>Switch gear</t>
  </si>
  <si>
    <t>Octaganol</t>
  </si>
  <si>
    <t>Side/angle</t>
  </si>
  <si>
    <t>Timeswitch</t>
  </si>
  <si>
    <t>Flange mounted</t>
  </si>
  <si>
    <t>Telephone aerail</t>
  </si>
  <si>
    <t>Side/curved/decorative</t>
  </si>
  <si>
    <t>N/A - Wood</t>
  </si>
  <si>
    <t>Building</t>
  </si>
  <si>
    <t>OLD</t>
  </si>
  <si>
    <t>Spun Concrete</t>
  </si>
  <si>
    <t>Transformer</t>
  </si>
  <si>
    <t>Face/angle</t>
  </si>
  <si>
    <t>CSP Pacific</t>
  </si>
  <si>
    <t>LHE</t>
  </si>
  <si>
    <t>Anchor pole</t>
  </si>
  <si>
    <t>Top/horizontal/decorative</t>
  </si>
  <si>
    <t>SERV</t>
  </si>
  <si>
    <t>Top/angle</t>
  </si>
  <si>
    <t>Side/horizontal</t>
  </si>
  <si>
    <t>POWE</t>
  </si>
  <si>
    <t>Face/vertical</t>
  </si>
  <si>
    <t>Top/vertical</t>
  </si>
  <si>
    <t>Top/vertical/decorative</t>
  </si>
  <si>
    <t>Cross arm/angle</t>
  </si>
  <si>
    <t>Reseal</t>
  </si>
  <si>
    <t>Membrane Seal</t>
  </si>
  <si>
    <t>Hover cursor over hatching for more info on each field</t>
  </si>
  <si>
    <t>Seal design document attached</t>
  </si>
  <si>
    <t xml:space="preserve">update </t>
  </si>
  <si>
    <t>update to general &amp; metadata</t>
  </si>
  <si>
    <t>The tab numbers are linked to the guidance document found on the QLDC website.  Please note if there is no refence number, the guidance may not have been developed yet. http://www.qldc.govt.nz/planning/resource-consents/land-developments-and-subdivisions/</t>
  </si>
  <si>
    <t>c_surface_id</t>
  </si>
  <si>
    <t>end_m</t>
  </si>
  <si>
    <t>start_m</t>
  </si>
  <si>
    <t>surface_date</t>
  </si>
  <si>
    <t>removed_date</t>
  </si>
  <si>
    <t>surf_width</t>
  </si>
  <si>
    <t>surf_offset</t>
  </si>
  <si>
    <t>design_life</t>
  </si>
  <si>
    <t>surf_material</t>
  </si>
  <si>
    <t>surf_function</t>
  </si>
  <si>
    <t>surf_depth</t>
  </si>
  <si>
    <t>chip_size</t>
  </si>
  <si>
    <t>chip_2nd_size</t>
  </si>
  <si>
    <t>pave_source</t>
  </si>
  <si>
    <t>surf_binder</t>
  </si>
  <si>
    <t>flux</t>
  </si>
  <si>
    <t>cutter</t>
  </si>
  <si>
    <t>cutter_type</t>
  </si>
  <si>
    <t>adhesion</t>
  </si>
  <si>
    <t>surf_adhesion</t>
  </si>
  <si>
    <t>additive</t>
  </si>
  <si>
    <t>surf_additive</t>
  </si>
  <si>
    <t>polymer_type</t>
  </si>
  <si>
    <t>polymer_mod_pcnt</t>
  </si>
  <si>
    <t>elastic_recovery</t>
  </si>
  <si>
    <t>softening_point</t>
  </si>
  <si>
    <t>rate</t>
  </si>
  <si>
    <t>sealed_area</t>
  </si>
  <si>
    <t>contract_number</t>
  </si>
  <si>
    <t>surf_spec</t>
  </si>
  <si>
    <t>polished_stone</t>
  </si>
  <si>
    <t>average_dim</t>
  </si>
  <si>
    <t>recycling</t>
  </si>
  <si>
    <t>surf_reason</t>
  </si>
  <si>
    <t>start_name</t>
  </si>
  <si>
    <t>end_name</t>
  </si>
  <si>
    <t>northing</t>
  </si>
  <si>
    <t>easting</t>
  </si>
  <si>
    <t>northing_end</t>
  </si>
  <si>
    <t>easting_end</t>
  </si>
  <si>
    <t>gps_date</t>
  </si>
  <si>
    <t>gps_by</t>
  </si>
  <si>
    <t>gps_method_id</t>
  </si>
  <si>
    <t>full_width_flag</t>
  </si>
  <si>
    <t>use_calc_depth</t>
  </si>
  <si>
    <t>sealed_area_ok</t>
  </si>
  <si>
    <t>lane_coverage</t>
  </si>
  <si>
    <t>organisation</t>
  </si>
  <si>
    <t>pct_recycled</t>
  </si>
  <si>
    <t>work_origin_id</t>
  </si>
  <si>
    <t>rul_reset</t>
  </si>
  <si>
    <t>condition</t>
  </si>
  <si>
    <t>condition_date</t>
  </si>
  <si>
    <t>asset_owner</t>
  </si>
  <si>
    <t>use_default_rc</t>
  </si>
  <si>
    <t>original_cost</t>
  </si>
  <si>
    <t>activity</t>
  </si>
  <si>
    <t>added_on</t>
  </si>
  <si>
    <t>added_by</t>
  </si>
  <si>
    <t>chgd_on</t>
  </si>
  <si>
    <t>chgd_by</t>
  </si>
  <si>
    <t>Bitumen 130/150</t>
  </si>
  <si>
    <t>Bitumen 180/200</t>
  </si>
  <si>
    <t>Bitumen 45/55</t>
  </si>
  <si>
    <t>Bitumen 60/70</t>
  </si>
  <si>
    <t>Bitumen 80/100</t>
  </si>
  <si>
    <t>E130</t>
  </si>
  <si>
    <t>RS1 Improved Seal 74/B130 K0 L4.5</t>
  </si>
  <si>
    <t>Emulsion 180/200</t>
  </si>
  <si>
    <t>Emulsion 80/100</t>
  </si>
  <si>
    <t>Portland Cement</t>
  </si>
  <si>
    <t>Water</t>
  </si>
  <si>
    <t>Surf Binder Desc</t>
  </si>
  <si>
    <t>surf_category</t>
  </si>
  <si>
    <t>surf_category_desc</t>
  </si>
  <si>
    <t>AM</t>
  </si>
  <si>
    <t>Asphalt Mix</t>
  </si>
  <si>
    <t>CHIP</t>
  </si>
  <si>
    <t>Chipseal</t>
  </si>
  <si>
    <t>Surf Category</t>
  </si>
  <si>
    <t>Surf Category Desc</t>
  </si>
  <si>
    <t>surf_additive_desc</t>
  </si>
  <si>
    <t>surf_adhesion_desc</t>
  </si>
  <si>
    <t>surf_binder_desc</t>
  </si>
  <si>
    <t>surf_material_desc</t>
  </si>
  <si>
    <t>OTTA</t>
  </si>
  <si>
    <t>Otta Seal</t>
  </si>
  <si>
    <t>polymer_desc</t>
  </si>
  <si>
    <t>surf_reason_desc</t>
  </si>
  <si>
    <t>Aged</t>
  </si>
  <si>
    <t>Condition</t>
  </si>
  <si>
    <t>Cracking</t>
  </si>
  <si>
    <t>Fatigued</t>
  </si>
  <si>
    <t>Flushing</t>
  </si>
  <si>
    <t>Holding Seal</t>
  </si>
  <si>
    <t>Reconstruction</t>
  </si>
  <si>
    <t>Skid Resistance</t>
  </si>
  <si>
    <t>Seal Widening</t>
  </si>
  <si>
    <t>Seal Extension</t>
  </si>
  <si>
    <t>Shape Correction</t>
  </si>
  <si>
    <t>Sub Division</t>
  </si>
  <si>
    <t>Surf Reason Desc</t>
  </si>
  <si>
    <t>Surf Recycled %</t>
  </si>
  <si>
    <t>Surf Recycled % Desc</t>
  </si>
  <si>
    <t>chip_default_ald</t>
  </si>
  <si>
    <t>Chip Size</t>
  </si>
  <si>
    <t>Chip Def ALD</t>
  </si>
  <si>
    <t>Polymer Desc</t>
  </si>
  <si>
    <t>Northing
End</t>
  </si>
  <si>
    <t>Easting
End</t>
  </si>
  <si>
    <t>GPS
Date</t>
  </si>
  <si>
    <t>GPS
By</t>
  </si>
  <si>
    <t>GPS
Method ID</t>
  </si>
  <si>
    <t>Work
Origin</t>
  </si>
  <si>
    <t>Design
Life</t>
  </si>
  <si>
    <t>Surface Material
(code)</t>
  </si>
  <si>
    <t>Surface
Function</t>
  </si>
  <si>
    <t>Use Calc
Depth</t>
  </si>
  <si>
    <t>Surface
Adhesion</t>
  </si>
  <si>
    <t>Surface
Additive</t>
  </si>
  <si>
    <t>Contract No.</t>
  </si>
  <si>
    <t>Surface
Spec</t>
  </si>
  <si>
    <t>Polished
Stone</t>
  </si>
  <si>
    <t>ALD
mm</t>
  </si>
  <si>
    <t>%
Recycled</t>
  </si>
  <si>
    <t>Surface
Reason</t>
  </si>
  <si>
    <t>Date
Changed</t>
  </si>
  <si>
    <t>Changed
By</t>
  </si>
  <si>
    <t>Date
Added</t>
  </si>
  <si>
    <t>Use
Default RC</t>
  </si>
  <si>
    <t>Asset
Owner</t>
  </si>
  <si>
    <t>Condition
Date</t>
  </si>
  <si>
    <t>Rul
Reset</t>
  </si>
  <si>
    <t>Work
Origin ID</t>
  </si>
  <si>
    <t>Sealed
Area OK</t>
  </si>
  <si>
    <t>Lane
Coverage</t>
  </si>
  <si>
    <t>1st Coat</t>
  </si>
  <si>
    <t>2nd Coat</t>
  </si>
  <si>
    <t>Enrichment</t>
  </si>
  <si>
    <t>Pre-levelling</t>
  </si>
  <si>
    <t>Not applicable</t>
  </si>
  <si>
    <t>Surface
Function
Desc</t>
  </si>
  <si>
    <t>Surface
Function
Code</t>
  </si>
  <si>
    <t>Polymer
Type
(code)</t>
  </si>
  <si>
    <t xml:space="preserve">Condition
Risk
Likelihood
Consequence </t>
  </si>
  <si>
    <t>Excellent</t>
  </si>
  <si>
    <t>Good</t>
  </si>
  <si>
    <t>Poor</t>
  </si>
  <si>
    <t>Very Poor</t>
  </si>
  <si>
    <t xml:space="preserve">Condition
Risk
Likelihood
Consequence
Desc </t>
  </si>
  <si>
    <t>layer_id</t>
  </si>
  <si>
    <t>layer_subgrade</t>
  </si>
  <si>
    <t>layer_date</t>
  </si>
  <si>
    <t>width</t>
  </si>
  <si>
    <t>estimate_status</t>
  </si>
  <si>
    <t>layer_strength</t>
  </si>
  <si>
    <t>cbr_ucs</t>
  </si>
  <si>
    <t>pave_subgrade</t>
  </si>
  <si>
    <t>thickness</t>
  </si>
  <si>
    <t>pave_material</t>
  </si>
  <si>
    <t>pave_spec</t>
  </si>
  <si>
    <t>reconstructed</t>
  </si>
  <si>
    <t>plan_no</t>
  </si>
  <si>
    <t>design_esa</t>
  </si>
  <si>
    <t>ru_life</t>
  </si>
  <si>
    <t>condition_wt</t>
  </si>
  <si>
    <t>standard_rc</t>
  </si>
  <si>
    <t>rc_value</t>
  </si>
  <si>
    <t>drc_value</t>
  </si>
  <si>
    <t>annual_drc_value</t>
  </si>
  <si>
    <t>valuation_date</t>
  </si>
  <si>
    <t>pave_material_desc</t>
  </si>
  <si>
    <t>Layer
ID</t>
  </si>
  <si>
    <t>Road
ID</t>
  </si>
  <si>
    <t>Start Name</t>
  </si>
  <si>
    <t>End Name</t>
  </si>
  <si>
    <t>CBR / UCS</t>
  </si>
  <si>
    <t>Material Desc</t>
  </si>
  <si>
    <t>Surface
Recycled
Component</t>
  </si>
  <si>
    <t>Pavement
Spec</t>
  </si>
  <si>
    <t>Pavement
Stabilising Agent</t>
  </si>
  <si>
    <t>%
Stabilising
Agent</t>
  </si>
  <si>
    <t>Construction
Plan No</t>
  </si>
  <si>
    <t>Design
ESA</t>
  </si>
  <si>
    <t>FWP
Treatment</t>
  </si>
  <si>
    <t>D Kerr</t>
  </si>
  <si>
    <t>update to conditional formatting 2.3 - 2.4</t>
  </si>
  <si>
    <t>work_origin_desc</t>
  </si>
  <si>
    <t>id</t>
  </si>
  <si>
    <t>fund_work_origin</t>
  </si>
  <si>
    <t>footpath_id</t>
  </si>
  <si>
    <t>start_desc</t>
  </si>
  <si>
    <t>end_desc</t>
  </si>
  <si>
    <t>local_name</t>
  </si>
  <si>
    <t>length_m</t>
  </si>
  <si>
    <t>length_adjust_m</t>
  </si>
  <si>
    <t>len_adjust_rsn</t>
  </si>
  <si>
    <t>footpath_surf_mat</t>
  </si>
  <si>
    <t>overlay_depth</t>
  </si>
  <si>
    <t>pedestrian_use</t>
  </si>
  <si>
    <t>scooter_use</t>
  </si>
  <si>
    <t>bicycle_use</t>
  </si>
  <si>
    <t>steps_length</t>
  </si>
  <si>
    <t>extra_area</t>
  </si>
  <si>
    <t>constructed</t>
  </si>
  <si>
    <t>risk</t>
  </si>
  <si>
    <t>risk_date</t>
  </si>
  <si>
    <t>other_road_id</t>
  </si>
  <si>
    <t>other_location</t>
  </si>
  <si>
    <t>other_side</t>
  </si>
  <si>
    <t>purpose</t>
  </si>
  <si>
    <t>maintained_by</t>
  </si>
  <si>
    <t>as_tip_note</t>
  </si>
  <si>
    <t>bridge_id</t>
  </si>
  <si>
    <t>collect_name</t>
  </si>
  <si>
    <t>collect_date</t>
  </si>
  <si>
    <t>Footpath ID</t>
  </si>
  <si>
    <t>Footpath Position
Description</t>
  </si>
  <si>
    <t>Footpath Surface Material
Description</t>
  </si>
  <si>
    <t>Footpath Use</t>
  </si>
  <si>
    <t>Grading</t>
  </si>
  <si>
    <t>Low</t>
  </si>
  <si>
    <t>Low/medium</t>
  </si>
  <si>
    <t>Medium</t>
  </si>
  <si>
    <t>High</t>
  </si>
  <si>
    <t>Length Adjustment Reason</t>
  </si>
  <si>
    <t>No adjustments made</t>
  </si>
  <si>
    <t>Offset Side</t>
  </si>
  <si>
    <t>Scooter Use</t>
  </si>
  <si>
    <t>Bicycle Use</t>
  </si>
  <si>
    <t>Surface Binder</t>
  </si>
  <si>
    <t>Purpose</t>
  </si>
  <si>
    <t>Both (both cycles and pedestrians use the footpath)</t>
  </si>
  <si>
    <t>Cycleway (only cycles use the footpath)</t>
  </si>
  <si>
    <t>Footpath (the footpath is only used by pedestrians)</t>
  </si>
  <si>
    <t>Extra Area</t>
  </si>
  <si>
    <t xml:space="preserve">Action </t>
  </si>
  <si>
    <t>Culv No.</t>
  </si>
  <si>
    <t>Drain Size</t>
  </si>
  <si>
    <t>Cul Width</t>
  </si>
  <si>
    <t>Cul  Area</t>
  </si>
  <si>
    <t>Name of Waterway</t>
  </si>
  <si>
    <t xml:space="preserve">Drain Shape </t>
  </si>
  <si>
    <t>Fish Passage</t>
  </si>
  <si>
    <t>Comments (if required)</t>
  </si>
  <si>
    <t>Added On</t>
  </si>
  <si>
    <t>Changed On</t>
  </si>
  <si>
    <t>Changed By</t>
  </si>
  <si>
    <t>carrway_start_m</t>
  </si>
  <si>
    <t>drainage_id</t>
  </si>
  <si>
    <t>drain_type</t>
  </si>
  <si>
    <t>construct_date</t>
  </si>
  <si>
    <t>culv_number</t>
  </si>
  <si>
    <t>location</t>
  </si>
  <si>
    <t>drain_length</t>
  </si>
  <si>
    <t>drain_size</t>
  </si>
  <si>
    <t>drain_material</t>
  </si>
  <si>
    <t>inlet</t>
  </si>
  <si>
    <t>outlet</t>
  </si>
  <si>
    <t>drain_culvert</t>
  </si>
  <si>
    <t>cul_width</t>
  </si>
  <si>
    <t>cul_area</t>
  </si>
  <si>
    <t>inspect_date</t>
  </si>
  <si>
    <t>hazard</t>
  </si>
  <si>
    <t>adequacy</t>
  </si>
  <si>
    <t>maint_type</t>
  </si>
  <si>
    <t>file_ref</t>
  </si>
  <si>
    <t>maint_date</t>
  </si>
  <si>
    <t>maint_cycle</t>
  </si>
  <si>
    <t>wway</t>
  </si>
  <si>
    <t>depth_of_cover</t>
  </si>
  <si>
    <t>wall_thickness</t>
  </si>
  <si>
    <t>drain_shape</t>
  </si>
  <si>
    <t>drain_lining</t>
  </si>
  <si>
    <t>lining_date</t>
  </si>
  <si>
    <t>fish_passage</t>
  </si>
  <si>
    <t>flow_direction</t>
  </si>
  <si>
    <t>Collect Name</t>
  </si>
  <si>
    <t>Collect Date</t>
  </si>
  <si>
    <t>GPS Method</t>
  </si>
  <si>
    <t>GPS Date</t>
  </si>
  <si>
    <t>GPS By</t>
  </si>
  <si>
    <t>Condition Date</t>
  </si>
  <si>
    <t>Risk Date</t>
  </si>
  <si>
    <t>Remaining Useful Life Reset</t>
  </si>
  <si>
    <t>Inspect Date</t>
  </si>
  <si>
    <t>Hazard</t>
  </si>
  <si>
    <t>Adequacy</t>
  </si>
  <si>
    <t>Maintenance Type</t>
  </si>
  <si>
    <t>File Reference</t>
  </si>
  <si>
    <t>Maintenance Date</t>
  </si>
  <si>
    <t>Maintenance Cycle</t>
  </si>
  <si>
    <t>Depth of Cover</t>
  </si>
  <si>
    <t>Wall Thickness</t>
  </si>
  <si>
    <t>Bridge ID</t>
  </si>
  <si>
    <t>Drain Lining</t>
  </si>
  <si>
    <t>Lining Date</t>
  </si>
  <si>
    <t>ASP</t>
  </si>
  <si>
    <t>NON</t>
  </si>
  <si>
    <t>Asphalt</t>
  </si>
  <si>
    <t>Drain Lining Desc</t>
  </si>
  <si>
    <t>NIU</t>
  </si>
  <si>
    <t>Not in Use</t>
  </si>
  <si>
    <t>Construct Date</t>
  </si>
  <si>
    <t xml:space="preserve">Location </t>
  </si>
  <si>
    <t xml:space="preserve">Offset </t>
  </si>
  <si>
    <t>Carriageway Start m</t>
  </si>
  <si>
    <t>Culvert Type</t>
  </si>
  <si>
    <t>Local Authority</t>
  </si>
  <si>
    <t>Private</t>
  </si>
  <si>
    <t>Asset Owner Decription</t>
  </si>
  <si>
    <t>Crown - Road Reserve</t>
  </si>
  <si>
    <t>Crown - DOC</t>
  </si>
  <si>
    <t>Crown - MOE</t>
  </si>
  <si>
    <t>Local Authority - Freehold</t>
  </si>
  <si>
    <t>Local Authority - Prospective</t>
  </si>
  <si>
    <t>Local Authority - Reserve</t>
  </si>
  <si>
    <t>CD</t>
  </si>
  <si>
    <t>CM</t>
  </si>
  <si>
    <t>LF</t>
  </si>
  <si>
    <t>LP</t>
  </si>
  <si>
    <t>organisation_desc</t>
  </si>
  <si>
    <t>AA</t>
  </si>
  <si>
    <t>Automobile Association</t>
  </si>
  <si>
    <t>ARA</t>
  </si>
  <si>
    <t>AR &amp; Associates Ltd</t>
  </si>
  <si>
    <t>BEC</t>
  </si>
  <si>
    <t>Beca</t>
  </si>
  <si>
    <t>BL</t>
  </si>
  <si>
    <t>Beca Ltd.</t>
  </si>
  <si>
    <t>CL</t>
  </si>
  <si>
    <t>Company-X Ltd.</t>
  </si>
  <si>
    <t>CNL</t>
  </si>
  <si>
    <t>CoreLogic NZ Ltd.</t>
  </si>
  <si>
    <t>Other Contractor</t>
  </si>
  <si>
    <t>DCL Consulting</t>
  </si>
  <si>
    <t>DCL</t>
  </si>
  <si>
    <t>DCL Consulting Engineers Limited</t>
  </si>
  <si>
    <t>DEW</t>
  </si>
  <si>
    <t>Downer</t>
  </si>
  <si>
    <t>DNZ</t>
  </si>
  <si>
    <t>Downer New Zealand Limited</t>
  </si>
  <si>
    <t>DUS</t>
  </si>
  <si>
    <t>DELTA Utility Services Ltd.</t>
  </si>
  <si>
    <t>ELT</t>
  </si>
  <si>
    <t>Electrix Ltd.</t>
  </si>
  <si>
    <t>Fulton Hogan (NZ) Ltd.</t>
  </si>
  <si>
    <t>GL</t>
  </si>
  <si>
    <t>Geosolve Ltd</t>
  </si>
  <si>
    <t>GLT</t>
  </si>
  <si>
    <t>GHD Ltd.</t>
  </si>
  <si>
    <t>I20</t>
  </si>
  <si>
    <t>Info 2000</t>
  </si>
  <si>
    <t>IMC</t>
  </si>
  <si>
    <t>Imtech Corridor</t>
  </si>
  <si>
    <t>IMT</t>
  </si>
  <si>
    <t>Imtech Limited</t>
  </si>
  <si>
    <t>KCL</t>
  </si>
  <si>
    <t>Kampung Consulting Ltd.</t>
  </si>
  <si>
    <t>LA</t>
  </si>
  <si>
    <t>Local Authority - Contractor</t>
  </si>
  <si>
    <t>MOE</t>
  </si>
  <si>
    <t>Ministry of Education</t>
  </si>
  <si>
    <t>MWH</t>
  </si>
  <si>
    <t>MWH NZ Ltd.</t>
  </si>
  <si>
    <t>NT2</t>
  </si>
  <si>
    <t>NZ Transport Agency - Highway Programme</t>
  </si>
  <si>
    <t>NTA</t>
  </si>
  <si>
    <t>NZ Transport Agency - Funding</t>
  </si>
  <si>
    <t>NZ</t>
  </si>
  <si>
    <t>NZTA</t>
  </si>
  <si>
    <t>OEL</t>
  </si>
  <si>
    <t>Odyssey Energy Ltd.</t>
  </si>
  <si>
    <t>OIC</t>
  </si>
  <si>
    <t>Opus International Consultants Ltd (NZ)</t>
  </si>
  <si>
    <t>OP</t>
  </si>
  <si>
    <t>Opus International Consultants Ltd.</t>
  </si>
  <si>
    <t>PPO</t>
  </si>
  <si>
    <t>Peak Power</t>
  </si>
  <si>
    <t>PR</t>
  </si>
  <si>
    <t>Property</t>
  </si>
  <si>
    <t>PVT</t>
  </si>
  <si>
    <t>Private Organisation</t>
  </si>
  <si>
    <t>QD2</t>
  </si>
  <si>
    <t>Queenstown-Lakes District Council</t>
  </si>
  <si>
    <t>QDC</t>
  </si>
  <si>
    <t>QLDC Roading Maintenance Contractor</t>
  </si>
  <si>
    <t>QPR</t>
  </si>
  <si>
    <t>QLDC Parks and Reserves</t>
  </si>
  <si>
    <t>QW</t>
  </si>
  <si>
    <t>QLDC 3 Waters Maintenance Contractor</t>
  </si>
  <si>
    <t>RSL</t>
  </si>
  <si>
    <t>RAMM Software Limited</t>
  </si>
  <si>
    <t>SCS</t>
  </si>
  <si>
    <t>Shaw's Consulting Services Ltd</t>
  </si>
  <si>
    <t>SDC</t>
  </si>
  <si>
    <t>Southland District Council</t>
  </si>
  <si>
    <t>SNZ</t>
  </si>
  <si>
    <t>Stantec New Zealand</t>
  </si>
  <si>
    <t>STN</t>
  </si>
  <si>
    <t>Stantec</t>
  </si>
  <si>
    <t>TLA</t>
  </si>
  <si>
    <t>Territorial Local Authority</t>
  </si>
  <si>
    <t>TMC</t>
  </si>
  <si>
    <t>Threepwood Management Company</t>
  </si>
  <si>
    <t>TNZ</t>
  </si>
  <si>
    <t>Transit New Zealand</t>
  </si>
  <si>
    <t>UM</t>
  </si>
  <si>
    <t>Non-maintained</t>
  </si>
  <si>
    <t>VOL</t>
  </si>
  <si>
    <t>Veolia</t>
  </si>
  <si>
    <t>WCC</t>
  </si>
  <si>
    <t>Works Civil Construction</t>
  </si>
  <si>
    <t>WCS</t>
  </si>
  <si>
    <t>Works Consultancy Services</t>
  </si>
  <si>
    <t>WIL</t>
  </si>
  <si>
    <t>Wilsons</t>
  </si>
  <si>
    <t>WOR</t>
  </si>
  <si>
    <t>WORKS CIVIL</t>
  </si>
  <si>
    <t>Carriageway Surface Table Data Collection Form</t>
  </si>
  <si>
    <t>SWC Offset</t>
  </si>
  <si>
    <t>Seal Distance</t>
  </si>
  <si>
    <t>SWC End</t>
  </si>
  <si>
    <t>SWC Start</t>
  </si>
  <si>
    <t>Date Constructed</t>
  </si>
  <si>
    <t>SWC ID</t>
  </si>
  <si>
    <t>seal_dist</t>
  </si>
  <si>
    <t>swc_type</t>
  </si>
  <si>
    <t>sw_channel_id</t>
  </si>
  <si>
    <t>RUL Reset</t>
  </si>
  <si>
    <t>GPS Method ID</t>
  </si>
  <si>
    <t>GPS by</t>
  </si>
  <si>
    <t>Northing End</t>
  </si>
  <si>
    <t>Easting End</t>
  </si>
  <si>
    <t>len_adjust_rsn_des</t>
  </si>
  <si>
    <t>AWAY</t>
  </si>
  <si>
    <t>Ends away from the road</t>
  </si>
  <si>
    <t>BYOND</t>
  </si>
  <si>
    <t>Ends beyond Road End</t>
  </si>
  <si>
    <t>COM</t>
  </si>
  <si>
    <t>Common Section</t>
  </si>
  <si>
    <t>Cul-de-sac</t>
  </si>
  <si>
    <t>DUMMY</t>
  </si>
  <si>
    <t>Dummy of No Length</t>
  </si>
  <si>
    <t>ISECT</t>
  </si>
  <si>
    <t>Starts or Ends at an Intersection</t>
  </si>
  <si>
    <t>NONE</t>
  </si>
  <si>
    <t>RAB</t>
  </si>
  <si>
    <t>Roundabout</t>
  </si>
  <si>
    <t>WIDEN</t>
  </si>
  <si>
    <t>Widening</t>
  </si>
  <si>
    <t>Length Adjust (m)</t>
  </si>
  <si>
    <t>Drainage ID</t>
  </si>
  <si>
    <t>Surface ID</t>
  </si>
  <si>
    <t xml:space="preserve">Road Name </t>
  </si>
  <si>
    <t>Marking ID</t>
  </si>
  <si>
    <t>Marking Length</t>
  </si>
  <si>
    <t>Marking offset</t>
  </si>
  <si>
    <t>Marking side</t>
  </si>
  <si>
    <t>Marking Type</t>
  </si>
  <si>
    <t>Marking Colour</t>
  </si>
  <si>
    <t>Reflectorised Marking</t>
  </si>
  <si>
    <t>Marking Material</t>
  </si>
  <si>
    <t>Comments (If Required)</t>
  </si>
  <si>
    <t>marking_id</t>
  </si>
  <si>
    <t>quantity</t>
  </si>
  <si>
    <t>marking_type</t>
  </si>
  <si>
    <t>angle</t>
  </si>
  <si>
    <t>marking_colour</t>
  </si>
  <si>
    <t>spacing</t>
  </si>
  <si>
    <t>paint_make</t>
  </si>
  <si>
    <t>paint_brand_name</t>
  </si>
  <si>
    <t>reflectorised</t>
  </si>
  <si>
    <t>application_rate</t>
  </si>
  <si>
    <t>paint_apply_type</t>
  </si>
  <si>
    <t>marking_attach</t>
  </si>
  <si>
    <t>painted_date</t>
  </si>
  <si>
    <t>marking_material</t>
  </si>
  <si>
    <t>GPD Date</t>
  </si>
  <si>
    <t>GPS method ID</t>
  </si>
  <si>
    <t>Length Adjustment (m)</t>
  </si>
  <si>
    <t>Angle</t>
  </si>
  <si>
    <t>Spacing</t>
  </si>
  <si>
    <t>Paint Make</t>
  </si>
  <si>
    <t>Paint Brand Name</t>
  </si>
  <si>
    <t>Application Rate</t>
  </si>
  <si>
    <t>Paint Apply Type</t>
  </si>
  <si>
    <t>Marking Attach</t>
  </si>
  <si>
    <t>Painted Date</t>
  </si>
  <si>
    <t>marking_attach_des</t>
  </si>
  <si>
    <t>3MRPM</t>
  </si>
  <si>
    <t>3M series 240 and 280</t>
  </si>
  <si>
    <t>AXCDMD</t>
  </si>
  <si>
    <t>Apex ceramic dome, matrix dot on base</t>
  </si>
  <si>
    <t>AXCDRP</t>
  </si>
  <si>
    <t>Apex ceramic dome, radial pattern on base</t>
  </si>
  <si>
    <t>AXRPM</t>
  </si>
  <si>
    <t>Apex plastic body with filler</t>
  </si>
  <si>
    <t>AXRPM921</t>
  </si>
  <si>
    <t>Apex 921 plastic body with filler</t>
  </si>
  <si>
    <t>AXRPM926</t>
  </si>
  <si>
    <t>Apex 926 plastic body with filler</t>
  </si>
  <si>
    <t>CATRRPM</t>
  </si>
  <si>
    <t>Cataguide ABS plastic octagonal body with filler</t>
  </si>
  <si>
    <t>HCCD</t>
  </si>
  <si>
    <t>Highway Ceramics ceramic dome</t>
  </si>
  <si>
    <t>RORPMAA</t>
  </si>
  <si>
    <t>Ray-o-lite acrylic plastic shell with filler (AA)</t>
  </si>
  <si>
    <t>RORPMABS</t>
  </si>
  <si>
    <t>Ray-o-lite ABS plastic body with filler</t>
  </si>
  <si>
    <t>RSERPM18</t>
  </si>
  <si>
    <t>RSE Swareflex ABS plastic body model 3017.3018</t>
  </si>
  <si>
    <t>RSERPM28</t>
  </si>
  <si>
    <t>RSE Swareflex ABS plastic body with anchor stem 3027.3028</t>
  </si>
  <si>
    <t>SNRPM88</t>
  </si>
  <si>
    <t>Stimsonite acrylic plastic body with filler type 88</t>
  </si>
  <si>
    <t>SNRPM911</t>
  </si>
  <si>
    <t>Stimsonite acrylic plastic body with filler model 911</t>
  </si>
  <si>
    <t>Blacking out paint</t>
  </si>
  <si>
    <t>Blue</t>
  </si>
  <si>
    <t>Red</t>
  </si>
  <si>
    <t>White</t>
  </si>
  <si>
    <t>Yellow</t>
  </si>
  <si>
    <t>Mark Colour Desc</t>
  </si>
  <si>
    <t>paint_brand_desc</t>
  </si>
  <si>
    <t>100SYE</t>
  </si>
  <si>
    <t>100S yellow</t>
  </si>
  <si>
    <t>LO</t>
  </si>
  <si>
    <t>A100WH</t>
  </si>
  <si>
    <t>A100 white</t>
  </si>
  <si>
    <t>A100YE</t>
  </si>
  <si>
    <t>A100 yellow</t>
  </si>
  <si>
    <t>A150WH</t>
  </si>
  <si>
    <t>A150 white</t>
  </si>
  <si>
    <t>A200WH</t>
  </si>
  <si>
    <t>A200 white</t>
  </si>
  <si>
    <t>ACWH</t>
  </si>
  <si>
    <t>Acrylic road marking white</t>
  </si>
  <si>
    <t>ACYE</t>
  </si>
  <si>
    <t>Acrylic road marking yellow</t>
  </si>
  <si>
    <t>LV</t>
  </si>
  <si>
    <t>AKWH</t>
  </si>
  <si>
    <t>Standard alkyd roadmarking paint white</t>
  </si>
  <si>
    <t>AKWH100</t>
  </si>
  <si>
    <t>Alkyd road marking white 100</t>
  </si>
  <si>
    <t>AKWH102</t>
  </si>
  <si>
    <t>Alkyd road marking white 102</t>
  </si>
  <si>
    <t>AKYE</t>
  </si>
  <si>
    <t>Standard alkyd roadmarking paint yellow</t>
  </si>
  <si>
    <t>AKYE201</t>
  </si>
  <si>
    <t>Alkyd road marking yellow 201</t>
  </si>
  <si>
    <t>AKYE204</t>
  </si>
  <si>
    <t>Alkyd road marking yellow 204</t>
  </si>
  <si>
    <t>AKYE205</t>
  </si>
  <si>
    <t>Alkyd road marking yellow 205</t>
  </si>
  <si>
    <t>CRBWH</t>
  </si>
  <si>
    <t>Chlorinated rubber bead binder roadmarking paint white</t>
  </si>
  <si>
    <t>CRBYE</t>
  </si>
  <si>
    <t>Chlorinated rubber bead binder roadmarking paint yellow</t>
  </si>
  <si>
    <t>IP</t>
  </si>
  <si>
    <t>HATNZM7W</t>
  </si>
  <si>
    <t>Highway aqua TNZ M7W</t>
  </si>
  <si>
    <t>HATNZM7Y</t>
  </si>
  <si>
    <t>Highway aqua TNZ M7Y</t>
  </si>
  <si>
    <t>HSAKWH</t>
  </si>
  <si>
    <t>High solids alkyd roadmarking paint white</t>
  </si>
  <si>
    <t>HSAKYE</t>
  </si>
  <si>
    <t>High solids alkyd roadmarking paint yellow</t>
  </si>
  <si>
    <t>HTNZM7W</t>
  </si>
  <si>
    <t>Highway TNZ M7W</t>
  </si>
  <si>
    <t>HTNZM7Y</t>
  </si>
  <si>
    <t>Highway TNZ M7Y</t>
  </si>
  <si>
    <t>LWR6WH</t>
  </si>
  <si>
    <t>LWR6 white</t>
  </si>
  <si>
    <t>LWR8WH</t>
  </si>
  <si>
    <t>LWR8 white</t>
  </si>
  <si>
    <t>TMCRWH</t>
  </si>
  <si>
    <t>Tarmak modified chlorinated rubber white</t>
  </si>
  <si>
    <t>TMCRYE</t>
  </si>
  <si>
    <t>Tarmark modified chlorinated rubber yellow</t>
  </si>
  <si>
    <t>WB90YE</t>
  </si>
  <si>
    <t>WB90 yellow water based rapid dry</t>
  </si>
  <si>
    <t>WBACWH</t>
  </si>
  <si>
    <t>Waterbased acrylic roadmarking paint white</t>
  </si>
  <si>
    <t>XRM7-4</t>
  </si>
  <si>
    <t>paint_make_desc</t>
  </si>
  <si>
    <t>Fulton Hogan Ltd</t>
  </si>
  <si>
    <t>Bay of Plenty Industrial Paint</t>
  </si>
  <si>
    <t>Linaro NZ Ltd</t>
  </si>
  <si>
    <t>Levene Paint Manufacturing Ltd</t>
  </si>
  <si>
    <t>Resene Paints Ltd</t>
  </si>
  <si>
    <t>Conditional Lookups</t>
  </si>
  <si>
    <t>refernce cell needed paint_make</t>
  </si>
  <si>
    <t>Markings_Paint_Brand_FH</t>
  </si>
  <si>
    <t>Markings_Paint_Brand_IP</t>
  </si>
  <si>
    <t>Markings_Paint_Brand_LO</t>
  </si>
  <si>
    <t>Markings_Paint_Brand_LV</t>
  </si>
  <si>
    <t>Markings_Paint_Brand_RS</t>
  </si>
  <si>
    <t>Reference Only - Can delete before load to RAMM</t>
  </si>
  <si>
    <t>paint_apply_desc</t>
  </si>
  <si>
    <t>3A</t>
  </si>
  <si>
    <t>Drop-on/Intermix/Visibead</t>
  </si>
  <si>
    <t>Drop-on/Intermix</t>
  </si>
  <si>
    <t>DO</t>
  </si>
  <si>
    <t>Drop-on</t>
  </si>
  <si>
    <t>DV</t>
  </si>
  <si>
    <t>Drop-on/Visibead</t>
  </si>
  <si>
    <t>Intermix</t>
  </si>
  <si>
    <t>IV</t>
  </si>
  <si>
    <t>Intermix/Visibead</t>
  </si>
  <si>
    <t>VB</t>
  </si>
  <si>
    <t>Visibead</t>
  </si>
  <si>
    <t>Marking Start</t>
  </si>
  <si>
    <t>Marking End</t>
  </si>
  <si>
    <t>B1.B</t>
  </si>
  <si>
    <t>Lifejackets Mandatory</t>
  </si>
  <si>
    <t>B6.1</t>
  </si>
  <si>
    <t>Swimming</t>
  </si>
  <si>
    <t>B6.2</t>
  </si>
  <si>
    <t>Diving</t>
  </si>
  <si>
    <t>B6.3</t>
  </si>
  <si>
    <t>Body Boarding</t>
  </si>
  <si>
    <t>B6.4</t>
  </si>
  <si>
    <t>Wind Surfing</t>
  </si>
  <si>
    <t>B6.5</t>
  </si>
  <si>
    <t>Surfing</t>
  </si>
  <si>
    <t>B6.6</t>
  </si>
  <si>
    <t>Water Skiing</t>
  </si>
  <si>
    <t>B6.7</t>
  </si>
  <si>
    <t>Jet Skiing</t>
  </si>
  <si>
    <t>B6.8</t>
  </si>
  <si>
    <t>Fishing</t>
  </si>
  <si>
    <t>B7.1</t>
  </si>
  <si>
    <t>Snorkeling</t>
  </si>
  <si>
    <t>B7.10</t>
  </si>
  <si>
    <t>Surf Boarding</t>
  </si>
  <si>
    <t>B7.11</t>
  </si>
  <si>
    <t>Rowing</t>
  </si>
  <si>
    <t>B7.13</t>
  </si>
  <si>
    <t>Surf Casting</t>
  </si>
  <si>
    <t>B7.14</t>
  </si>
  <si>
    <t>Boat Fishing</t>
  </si>
  <si>
    <t>B7.15</t>
  </si>
  <si>
    <t>Power boating</t>
  </si>
  <si>
    <t>B7.16</t>
  </si>
  <si>
    <t>Lifejacket</t>
  </si>
  <si>
    <t>B7.17</t>
  </si>
  <si>
    <t>Shell Fishing</t>
  </si>
  <si>
    <t>B7.18</t>
  </si>
  <si>
    <t>Para Gliding</t>
  </si>
  <si>
    <t>B7.19</t>
  </si>
  <si>
    <t>Smoking</t>
  </si>
  <si>
    <t>B7.2</t>
  </si>
  <si>
    <t>Snorkel/Diving</t>
  </si>
  <si>
    <t>B7.20</t>
  </si>
  <si>
    <t>Kayaking</t>
  </si>
  <si>
    <t>B7.21</t>
  </si>
  <si>
    <t>Swimming Area</t>
  </si>
  <si>
    <t>B7.22</t>
  </si>
  <si>
    <t>Phone</t>
  </si>
  <si>
    <t>B7.3</t>
  </si>
  <si>
    <t>Spear Fishing</t>
  </si>
  <si>
    <t>B7.4</t>
  </si>
  <si>
    <t>Boat Ramp</t>
  </si>
  <si>
    <t>B7.5</t>
  </si>
  <si>
    <t>Anchorage</t>
  </si>
  <si>
    <t>B7.6</t>
  </si>
  <si>
    <t>B7.7</t>
  </si>
  <si>
    <t>Rafting</t>
  </si>
  <si>
    <t>B7.8</t>
  </si>
  <si>
    <t>Sailing</t>
  </si>
  <si>
    <t>B7.9</t>
  </si>
  <si>
    <t>Kite Boarding</t>
  </si>
  <si>
    <t>B8.1</t>
  </si>
  <si>
    <t>Rescue Equipment</t>
  </si>
  <si>
    <t>B8.2</t>
  </si>
  <si>
    <t>Fire Extinguisher</t>
  </si>
  <si>
    <t>B8.3</t>
  </si>
  <si>
    <t>First Aid</t>
  </si>
  <si>
    <t>B8.4</t>
  </si>
  <si>
    <t>Emergency Phone</t>
  </si>
  <si>
    <t>BUSINFO</t>
  </si>
  <si>
    <t>Bus timetable info signs</t>
  </si>
  <si>
    <t>CCTV</t>
  </si>
  <si>
    <t>CCTV operation Arrowtown Village Association</t>
  </si>
  <si>
    <t>FC1</t>
  </si>
  <si>
    <t>No Freedom Camping Zone</t>
  </si>
  <si>
    <t>FC2</t>
  </si>
  <si>
    <t>Zone Begins</t>
  </si>
  <si>
    <t>FC3</t>
  </si>
  <si>
    <t>Freedom Camping Allowed</t>
  </si>
  <si>
    <t>FREE-PK</t>
  </si>
  <si>
    <t>Custom Free parking sign</t>
  </si>
  <si>
    <t>G-ADS1</t>
  </si>
  <si>
    <t>G-ADS2</t>
  </si>
  <si>
    <t>G-ADS3</t>
  </si>
  <si>
    <t>G-ADS4</t>
  </si>
  <si>
    <t>G-ADS5</t>
  </si>
  <si>
    <t>G-ADSN</t>
  </si>
  <si>
    <t>Advance Direction- Street name sign</t>
  </si>
  <si>
    <t>G-ALDS1</t>
  </si>
  <si>
    <t>G-ALDS2</t>
  </si>
  <si>
    <t>G-CDS1</t>
  </si>
  <si>
    <t>G-IDS1</t>
  </si>
  <si>
    <t>G-IDS1A</t>
  </si>
  <si>
    <t>Intersection Direction sign with Street name sign</t>
  </si>
  <si>
    <t>G-IDS2</t>
  </si>
  <si>
    <t>G-IDS2A</t>
  </si>
  <si>
    <t>G-IDS3</t>
  </si>
  <si>
    <t>G-IDS3A</t>
  </si>
  <si>
    <t>G-IDS4</t>
  </si>
  <si>
    <t>G-IDS4A</t>
  </si>
  <si>
    <t>Intersection Direction - Urban with Strret name sign</t>
  </si>
  <si>
    <t>G-IDS5</t>
  </si>
  <si>
    <t>G-IDS5A</t>
  </si>
  <si>
    <t>G-IDSN</t>
  </si>
  <si>
    <t>Intersection Direction - Street name sign</t>
  </si>
  <si>
    <t>G-PNS1</t>
  </si>
  <si>
    <t>G-PNSI</t>
  </si>
  <si>
    <t>Place name</t>
  </si>
  <si>
    <t>G-RMS1</t>
  </si>
  <si>
    <t>G-RMS2</t>
  </si>
  <si>
    <t>G-RMS3</t>
  </si>
  <si>
    <t>G-RMS4</t>
  </si>
  <si>
    <t>H01</t>
  </si>
  <si>
    <t>H01-15</t>
  </si>
  <si>
    <t>H01-25</t>
  </si>
  <si>
    <t>H01-35</t>
  </si>
  <si>
    <t>H01-45</t>
  </si>
  <si>
    <t>H01-55</t>
  </si>
  <si>
    <t>H01-65</t>
  </si>
  <si>
    <t>H01-75</t>
  </si>
  <si>
    <t>H01-85</t>
  </si>
  <si>
    <t>H01-95</t>
  </si>
  <si>
    <t>H01Y</t>
  </si>
  <si>
    <t>Chevron Board (yellow reflectorised)</t>
  </si>
  <si>
    <t>H01Y-15</t>
  </si>
  <si>
    <t>Chevron Board (yellow) - Advisory speed 15km/h</t>
  </si>
  <si>
    <t>H01Y-25</t>
  </si>
  <si>
    <t>Chevron Board (yellow) - Advisory speed 25km/h</t>
  </si>
  <si>
    <t>H01Y-35</t>
  </si>
  <si>
    <t>Chevron Board (yellow) - Advisory speed 35km/h</t>
  </si>
  <si>
    <t>H01Y-45</t>
  </si>
  <si>
    <t>Chevron Board (yellow) - Advisory speed 45km/h</t>
  </si>
  <si>
    <t>H01Y-55</t>
  </si>
  <si>
    <t>Chevron Board (yellow) - Advisory speed 55km/h</t>
  </si>
  <si>
    <t>H01Y-65</t>
  </si>
  <si>
    <t>Chevron Board (yellow) - Advisory speed 65km/h</t>
  </si>
  <si>
    <t>H01Y-75</t>
  </si>
  <si>
    <t>Chevron Board (yellow) - Advisory speed 75km/h</t>
  </si>
  <si>
    <t>H01Y-85</t>
  </si>
  <si>
    <t>Chevron Board (yellow) - Advisory speed 85km/h</t>
  </si>
  <si>
    <t>H01Y-95</t>
  </si>
  <si>
    <t>Chevron Board (yellow) - Advisory speed 95km/h</t>
  </si>
  <si>
    <t>H04</t>
  </si>
  <si>
    <t>Single Chevron</t>
  </si>
  <si>
    <t>I02</t>
  </si>
  <si>
    <t>I04</t>
  </si>
  <si>
    <t>I04-1</t>
  </si>
  <si>
    <t>PASSING LANE 1km</t>
  </si>
  <si>
    <t>I04-2</t>
  </si>
  <si>
    <t>PASSING LANE 2km</t>
  </si>
  <si>
    <t>I04-5</t>
  </si>
  <si>
    <t>PASSING LANE 5km</t>
  </si>
  <si>
    <t>I05</t>
  </si>
  <si>
    <t>PASSING BAY "_________"m</t>
  </si>
  <si>
    <t>I06</t>
  </si>
  <si>
    <t>I08</t>
  </si>
  <si>
    <t>I09</t>
  </si>
  <si>
    <t>I10</t>
  </si>
  <si>
    <t>I11</t>
  </si>
  <si>
    <t>I12</t>
  </si>
  <si>
    <t>I13</t>
  </si>
  <si>
    <t>HEAVY TRAFFIC BY PASS "_________"m</t>
  </si>
  <si>
    <t>I14</t>
  </si>
  <si>
    <t>I21</t>
  </si>
  <si>
    <t>I22</t>
  </si>
  <si>
    <t>I23</t>
  </si>
  <si>
    <t>I24</t>
  </si>
  <si>
    <t>I27</t>
  </si>
  <si>
    <t>I28</t>
  </si>
  <si>
    <t>I29</t>
  </si>
  <si>
    <t>I30</t>
  </si>
  <si>
    <t>FINGER BOARD</t>
  </si>
  <si>
    <t>I31</t>
  </si>
  <si>
    <t>I32A</t>
  </si>
  <si>
    <t>I32B</t>
  </si>
  <si>
    <t>I33</t>
  </si>
  <si>
    <t>I34</t>
  </si>
  <si>
    <t>I40</t>
  </si>
  <si>
    <t>I41</t>
  </si>
  <si>
    <t>I42</t>
  </si>
  <si>
    <t>I43</t>
  </si>
  <si>
    <t>I44</t>
  </si>
  <si>
    <t>I47</t>
  </si>
  <si>
    <t>I48</t>
  </si>
  <si>
    <t>I49A</t>
  </si>
  <si>
    <t>I49B</t>
  </si>
  <si>
    <t>I50</t>
  </si>
  <si>
    <t>I51</t>
  </si>
  <si>
    <t>I52</t>
  </si>
  <si>
    <t>I60</t>
  </si>
  <si>
    <t>COUNTY/DISTRICT BOUNDARY</t>
  </si>
  <si>
    <t>I61</t>
  </si>
  <si>
    <t>RIVER/STREAM</t>
  </si>
  <si>
    <t>I63</t>
  </si>
  <si>
    <t>ELEVATION "_________"m</t>
  </si>
  <si>
    <t>I66</t>
  </si>
  <si>
    <t>I67</t>
  </si>
  <si>
    <t>IG1</t>
  </si>
  <si>
    <t>SHARE THE ROAD</t>
  </si>
  <si>
    <t>YELLOW FINGERBOARD</t>
  </si>
  <si>
    <t>Traffic Patrol *555</t>
  </si>
  <si>
    <t>IS</t>
  </si>
  <si>
    <t>Special Finger Board</t>
  </si>
  <si>
    <t>ORS-1</t>
  </si>
  <si>
    <t>Men/Toilet</t>
  </si>
  <si>
    <t>ORS-10</t>
  </si>
  <si>
    <t>Gondola</t>
  </si>
  <si>
    <t>ORS-11</t>
  </si>
  <si>
    <t>Boat Launching</t>
  </si>
  <si>
    <t>ORS-12</t>
  </si>
  <si>
    <t>Boat Mooring</t>
  </si>
  <si>
    <t>ORS-13</t>
  </si>
  <si>
    <t>ORS-14</t>
  </si>
  <si>
    <t>Shower</t>
  </si>
  <si>
    <t>ORS-15</t>
  </si>
  <si>
    <t>Gas Cooking</t>
  </si>
  <si>
    <t>ORS-16</t>
  </si>
  <si>
    <t>Rubbish</t>
  </si>
  <si>
    <t>ORS-17</t>
  </si>
  <si>
    <t>Barbecue</t>
  </si>
  <si>
    <t>ORS-18</t>
  </si>
  <si>
    <t>Parking</t>
  </si>
  <si>
    <t>ORS-19</t>
  </si>
  <si>
    <t>Powerpoints</t>
  </si>
  <si>
    <t>ORS-2</t>
  </si>
  <si>
    <t>Women/Toilet</t>
  </si>
  <si>
    <t>ORS-20</t>
  </si>
  <si>
    <t>Fire extinguisher</t>
  </si>
  <si>
    <t>ORS-21</t>
  </si>
  <si>
    <t>Playground</t>
  </si>
  <si>
    <t>ORS-22</t>
  </si>
  <si>
    <t>Lookout/Viewing Point</t>
  </si>
  <si>
    <t>ORS-3</t>
  </si>
  <si>
    <t>Toilets</t>
  </si>
  <si>
    <t>ORS-39</t>
  </si>
  <si>
    <t>Hunting/Shooting</t>
  </si>
  <si>
    <t>ORS-4</t>
  </si>
  <si>
    <t>Hut</t>
  </si>
  <si>
    <t>ORS-40</t>
  </si>
  <si>
    <t>Game Bird Hunting</t>
  </si>
  <si>
    <t>ORS-41</t>
  </si>
  <si>
    <t>Downhill Skiiing</t>
  </si>
  <si>
    <t>ORS-42</t>
  </si>
  <si>
    <t>Tobogganing</t>
  </si>
  <si>
    <t>ORS-43</t>
  </si>
  <si>
    <t>Ski Touring</t>
  </si>
  <si>
    <t>ORS-44</t>
  </si>
  <si>
    <t>Ice Skating</t>
  </si>
  <si>
    <t>ORS-45</t>
  </si>
  <si>
    <t>Mountain Biking</t>
  </si>
  <si>
    <t>ORS-46</t>
  </si>
  <si>
    <t>Trail Bike Riding</t>
  </si>
  <si>
    <t>ORS-47</t>
  </si>
  <si>
    <t>Cycling</t>
  </si>
  <si>
    <t>ORS-48</t>
  </si>
  <si>
    <t>Hang Gliding</t>
  </si>
  <si>
    <t>ORS-49</t>
  </si>
  <si>
    <t>Parapenting</t>
  </si>
  <si>
    <t>ORS-5</t>
  </si>
  <si>
    <t>Shelter</t>
  </si>
  <si>
    <t>ORS-50</t>
  </si>
  <si>
    <t>Path</t>
  </si>
  <si>
    <t>ORS-51</t>
  </si>
  <si>
    <t>Walking Track</t>
  </si>
  <si>
    <t>ORS-52</t>
  </si>
  <si>
    <t>Tramping Track</t>
  </si>
  <si>
    <t>ORS-53</t>
  </si>
  <si>
    <t>Interprtation Walk</t>
  </si>
  <si>
    <t>ORS-54</t>
  </si>
  <si>
    <t>Route</t>
  </si>
  <si>
    <t>ORS-55</t>
  </si>
  <si>
    <t>Jogging</t>
  </si>
  <si>
    <t>ORS-56</t>
  </si>
  <si>
    <t>Orienteering</t>
  </si>
  <si>
    <t>ORS-57</t>
  </si>
  <si>
    <t>Climbing</t>
  </si>
  <si>
    <t>ORS-58</t>
  </si>
  <si>
    <t>Gold Panning</t>
  </si>
  <si>
    <t>ORS-59</t>
  </si>
  <si>
    <t>Geology</t>
  </si>
  <si>
    <t>ORS-6</t>
  </si>
  <si>
    <t>Youth Hostel</t>
  </si>
  <si>
    <t>ORS-60</t>
  </si>
  <si>
    <t>Caving</t>
  </si>
  <si>
    <t>ORS-61</t>
  </si>
  <si>
    <t>Photography</t>
  </si>
  <si>
    <t>ORS-62</t>
  </si>
  <si>
    <t>Horse Riding</t>
  </si>
  <si>
    <t>ORS-63</t>
  </si>
  <si>
    <t>Camping</t>
  </si>
  <si>
    <t>ORS-64</t>
  </si>
  <si>
    <t>Picnicking</t>
  </si>
  <si>
    <t>ORS-65</t>
  </si>
  <si>
    <t>Vehicles</t>
  </si>
  <si>
    <t>ORS-66</t>
  </si>
  <si>
    <t>Campervan</t>
  </si>
  <si>
    <t>ORS-67</t>
  </si>
  <si>
    <t>Buses</t>
  </si>
  <si>
    <t>ORS-68</t>
  </si>
  <si>
    <t>Caravan</t>
  </si>
  <si>
    <t>ORS-69</t>
  </si>
  <si>
    <t>Dogs</t>
  </si>
  <si>
    <t>ORS-7</t>
  </si>
  <si>
    <t>Airfield/Airstrip</t>
  </si>
  <si>
    <t>ORS-70</t>
  </si>
  <si>
    <t>Dogs on Leash</t>
  </si>
  <si>
    <t>ORS-71</t>
  </si>
  <si>
    <t>Disabled Access</t>
  </si>
  <si>
    <t>ORS-72</t>
  </si>
  <si>
    <t>No Smoking</t>
  </si>
  <si>
    <t>ORS-73</t>
  </si>
  <si>
    <t>Danger/Warning</t>
  </si>
  <si>
    <t>ORS-74</t>
  </si>
  <si>
    <t>Dangerous Water Conditions</t>
  </si>
  <si>
    <t>ORS-75</t>
  </si>
  <si>
    <t>Falling Rocks</t>
  </si>
  <si>
    <t>ORS-76</t>
  </si>
  <si>
    <t>Close Gate</t>
  </si>
  <si>
    <t>ORS-77</t>
  </si>
  <si>
    <t>Wildlife Reserve</t>
  </si>
  <si>
    <t>ORS-78</t>
  </si>
  <si>
    <t>Arrow/Access</t>
  </si>
  <si>
    <t>ORS-79</t>
  </si>
  <si>
    <t>Do not feed the Kea</t>
  </si>
  <si>
    <t>ORS-8</t>
  </si>
  <si>
    <t>Helecopter landing</t>
  </si>
  <si>
    <t>ORS-80</t>
  </si>
  <si>
    <t>Do not remove vegetation</t>
  </si>
  <si>
    <t>ORS-81</t>
  </si>
  <si>
    <t>Bridge Loading</t>
  </si>
  <si>
    <t>ORS-82</t>
  </si>
  <si>
    <t>Fires</t>
  </si>
  <si>
    <t>ORS-83</t>
  </si>
  <si>
    <t>Four Wheel Drive</t>
  </si>
  <si>
    <t>ORS-84</t>
  </si>
  <si>
    <t>Information</t>
  </si>
  <si>
    <t>ORS-85</t>
  </si>
  <si>
    <t>Field Centre/Visiter Centre</t>
  </si>
  <si>
    <t>ORS-86</t>
  </si>
  <si>
    <t>Drinking Water</t>
  </si>
  <si>
    <t>ORS-87</t>
  </si>
  <si>
    <t>ORS-88</t>
  </si>
  <si>
    <t>Telephone</t>
  </si>
  <si>
    <t>ORS-89</t>
  </si>
  <si>
    <t>Dumping Station</t>
  </si>
  <si>
    <t>ORS-9</t>
  </si>
  <si>
    <t>Chairlifts</t>
  </si>
  <si>
    <t>PK-PAY</t>
  </si>
  <si>
    <t>Custom Pay here Sign</t>
  </si>
  <si>
    <t>PRIV-PK</t>
  </si>
  <si>
    <t>Private park</t>
  </si>
  <si>
    <t>Prepare to Stop</t>
  </si>
  <si>
    <t>Hidden Queue</t>
  </si>
  <si>
    <t>Queued Vehicles</t>
  </si>
  <si>
    <t>GIVEWAY ROUNDABOUT</t>
  </si>
  <si>
    <t>RM7</t>
  </si>
  <si>
    <t>RP10.1</t>
  </si>
  <si>
    <t>Disabled Parking with arrow</t>
  </si>
  <si>
    <t>MON-FRI (Clearway Supplementary)</t>
  </si>
  <si>
    <t>RP5.2</t>
  </si>
  <si>
    <t>Bus Stop - Additional Signage</t>
  </si>
  <si>
    <t>TOW</t>
  </si>
  <si>
    <t>Authorised Vehicles only - Tow away area</t>
  </si>
  <si>
    <t>TW32</t>
  </si>
  <si>
    <t>TW33</t>
  </si>
  <si>
    <t>TW8</t>
  </si>
  <si>
    <t>WINTER</t>
  </si>
  <si>
    <t>temporary winter ice/grit signs</t>
  </si>
  <si>
    <t>WM17</t>
  </si>
  <si>
    <t>SCHOOL ZONE</t>
  </si>
  <si>
    <t>WM18</t>
  </si>
  <si>
    <t>SCHOOL ZONE ENDS + SPEED</t>
  </si>
  <si>
    <t>Guide</t>
  </si>
  <si>
    <t>Hazard Markings</t>
  </si>
  <si>
    <t>Information signs</t>
  </si>
  <si>
    <t>Information General</t>
  </si>
  <si>
    <t>Information Miscellaneous</t>
  </si>
  <si>
    <t>Information Motorway</t>
  </si>
  <si>
    <t>Miscellaneous</t>
  </si>
  <si>
    <t>Motorist Services</t>
  </si>
  <si>
    <t>ORS</t>
  </si>
  <si>
    <t>Facilities</t>
  </si>
  <si>
    <t>Obsolete signs</t>
  </si>
  <si>
    <t>Permanent Warning</t>
  </si>
  <si>
    <t>Regulatory General</t>
  </si>
  <si>
    <t>Regulatory Heavy Vehicle</t>
  </si>
  <si>
    <t>Regulatory Parking</t>
  </si>
  <si>
    <t>SER</t>
  </si>
  <si>
    <t>Services</t>
  </si>
  <si>
    <t>Tourist</t>
  </si>
  <si>
    <t>Warning Miscellaneous</t>
  </si>
  <si>
    <t>Warning Motorway</t>
  </si>
  <si>
    <t>WSS</t>
  </si>
  <si>
    <t>Water Safety Signage</t>
  </si>
  <si>
    <t>sign_group</t>
  </si>
  <si>
    <t>sign_group_desc</t>
  </si>
  <si>
    <t>SCHOOL CROSSING</t>
  </si>
  <si>
    <t>SLIPPERY SURFACE- WHEN FROSTY</t>
  </si>
  <si>
    <t>SLIPPERY SURFACE - WHEN WET</t>
  </si>
  <si>
    <t>SLIPPERY SURFACE - GRAVEL ROAD</t>
  </si>
  <si>
    <t>OTHER HAZARD - FORD</t>
  </si>
  <si>
    <t>OTHER HAZARD - CATTLE STOP</t>
  </si>
  <si>
    <t>OTHER HAZARD - GATE</t>
  </si>
  <si>
    <t>SINGLE LANE - GIVE WAY (single land bridge)</t>
  </si>
  <si>
    <t>SINGLE LANE - SUPPLEMENTARY GIVE WAY</t>
  </si>
  <si>
    <t>SINGLE LANE _PRIORITY</t>
  </si>
  <si>
    <t>LOW CLEARANCE AT ELECTRIFIED RAILWAY CROSSING</t>
  </si>
  <si>
    <t>TEMPORARY Speed Limit 20km/h</t>
  </si>
  <si>
    <t>TEMPORARY Speed Limit 30km/h</t>
  </si>
  <si>
    <t>TEMPORARY Speed Limit 50km/h</t>
  </si>
  <si>
    <t>TEMPORARY Speed Limit 60km/h</t>
  </si>
  <si>
    <t>TEMPORARY Speed Limit 70km/h</t>
  </si>
  <si>
    <t>NO STOPPING AT ALL TIMES</t>
  </si>
  <si>
    <t>NO STOPPING AT ALL TIMES - NEXT "__"km</t>
  </si>
  <si>
    <t>NO STOPPING AT ALL TIMES - ENDS</t>
  </si>
  <si>
    <t>Carrway Start m</t>
  </si>
  <si>
    <t>Sign Class</t>
  </si>
  <si>
    <t>Sign Description</t>
  </si>
  <si>
    <t xml:space="preserve">Easting </t>
  </si>
  <si>
    <t xml:space="preserve">Northing </t>
  </si>
  <si>
    <t xml:space="preserve">Side </t>
  </si>
  <si>
    <t xml:space="preserve">Quantity </t>
  </si>
  <si>
    <t>Indicating Direction</t>
  </si>
  <si>
    <t>legend_note (front of sign)</t>
  </si>
  <si>
    <t>reverse legend_note (back of sign)</t>
  </si>
  <si>
    <t>Sign Mat</t>
  </si>
  <si>
    <t>Install Date</t>
  </si>
  <si>
    <t>Replace Date</t>
  </si>
  <si>
    <t>Replace Reason</t>
  </si>
  <si>
    <t>Risk likelihood</t>
  </si>
  <si>
    <t>Risk consequence</t>
  </si>
  <si>
    <t>Original Cost</t>
  </si>
  <si>
    <t>sign_id</t>
  </si>
  <si>
    <t>Sign ID</t>
  </si>
  <si>
    <t>post_count</t>
  </si>
  <si>
    <t>sign_class</t>
  </si>
  <si>
    <t>sign_type</t>
  </si>
  <si>
    <t>indicating_dir</t>
  </si>
  <si>
    <t>sign_owner</t>
  </si>
  <si>
    <t>legend2_note</t>
  </si>
  <si>
    <t>legend_material</t>
  </si>
  <si>
    <t>legend_colour</t>
  </si>
  <si>
    <t>bground_material</t>
  </si>
  <si>
    <t>bground_colour</t>
  </si>
  <si>
    <t>sign_substrate</t>
  </si>
  <si>
    <t>sign_width</t>
  </si>
  <si>
    <t>sign_height</t>
  </si>
  <si>
    <t>Framed?</t>
  </si>
  <si>
    <t>Sign Width (mm)</t>
  </si>
  <si>
    <t>Sign Height (mm)</t>
  </si>
  <si>
    <t>frame</t>
  </si>
  <si>
    <t>install_date</t>
  </si>
  <si>
    <t>replace_date</t>
  </si>
  <si>
    <t>rep_replace_reason</t>
  </si>
  <si>
    <t>general_note</t>
  </si>
  <si>
    <t>sign_bracket</t>
  </si>
  <si>
    <t>sign_bracket_desc</t>
  </si>
  <si>
    <t>Arc Brackets 60mm</t>
  </si>
  <si>
    <t>AU</t>
  </si>
  <si>
    <t>AUO Fixing Brackets</t>
  </si>
  <si>
    <t>Coach screw</t>
  </si>
  <si>
    <t>RHS Clips</t>
  </si>
  <si>
    <t>RTL Street name bracket</t>
  </si>
  <si>
    <t>Signfix street name bracket</t>
  </si>
  <si>
    <t>T1</t>
  </si>
  <si>
    <t>RTL TD1 63mm</t>
  </si>
  <si>
    <t>T2</t>
  </si>
  <si>
    <t>RTL TD2 63mm</t>
  </si>
  <si>
    <t>TB</t>
  </si>
  <si>
    <t>Through bolt</t>
  </si>
  <si>
    <t>TD</t>
  </si>
  <si>
    <t>TDI Fixing Brackets</t>
  </si>
  <si>
    <t>TO</t>
  </si>
  <si>
    <t>Toggle Straps</t>
  </si>
  <si>
    <t>TS</t>
  </si>
  <si>
    <t>Tek screw</t>
  </si>
  <si>
    <t>WS</t>
  </si>
  <si>
    <t>Wood screw</t>
  </si>
  <si>
    <t>Black</t>
  </si>
  <si>
    <t>Brown</t>
  </si>
  <si>
    <t>CH</t>
  </si>
  <si>
    <t>Charcoal</t>
  </si>
  <si>
    <t>Fluro</t>
  </si>
  <si>
    <t>Green</t>
  </si>
  <si>
    <t>Orange</t>
  </si>
  <si>
    <t>Unpainted</t>
  </si>
  <si>
    <t>Sign Colour Desc</t>
  </si>
  <si>
    <t>Diamond grade (diamond shape)</t>
  </si>
  <si>
    <t>Engineering grade (no pattern)</t>
  </si>
  <si>
    <t>High intensity (honey comb)</t>
  </si>
  <si>
    <t>Non-reflective</t>
  </si>
  <si>
    <t>Sign MaterialDesc</t>
  </si>
  <si>
    <t>Sign Material Code</t>
  </si>
  <si>
    <t>sign_owner_desc</t>
  </si>
  <si>
    <t>TN</t>
  </si>
  <si>
    <t>sign_post_attach</t>
  </si>
  <si>
    <t>sign_post_att_desc</t>
  </si>
  <si>
    <t>Bridge End</t>
  </si>
  <si>
    <t>TR</t>
  </si>
  <si>
    <t>Tree</t>
  </si>
  <si>
    <t>UT</t>
  </si>
  <si>
    <t>Utility pole</t>
  </si>
  <si>
    <t>WA</t>
  </si>
  <si>
    <t>sign_post_type</t>
  </si>
  <si>
    <t>sign_post_type_des</t>
  </si>
  <si>
    <t>BA</t>
  </si>
  <si>
    <t>Backing</t>
  </si>
  <si>
    <t>JO</t>
  </si>
  <si>
    <t>Jockey</t>
  </si>
  <si>
    <t>PA</t>
  </si>
  <si>
    <t>Parasite</t>
  </si>
  <si>
    <t>SA</t>
  </si>
  <si>
    <t>Standalone</t>
  </si>
  <si>
    <t>SU</t>
  </si>
  <si>
    <t>Supported</t>
  </si>
  <si>
    <t>Alumuinium</t>
  </si>
  <si>
    <t>SO</t>
  </si>
  <si>
    <t>Timber (combination materials)</t>
  </si>
  <si>
    <t>Substrate Desc</t>
  </si>
  <si>
    <t>Substrate Code</t>
  </si>
  <si>
    <t>Sign Class Desc</t>
  </si>
  <si>
    <t>Sign Class Code</t>
  </si>
  <si>
    <t>Centre</t>
  </si>
  <si>
    <t>Left</t>
  </si>
  <si>
    <t>Right</t>
  </si>
  <si>
    <t>Drection Desc</t>
  </si>
  <si>
    <t>For</t>
  </si>
  <si>
    <t>Against</t>
  </si>
  <si>
    <t>Both</t>
  </si>
  <si>
    <t>Framed Desc</t>
  </si>
  <si>
    <t>Not Framed</t>
  </si>
  <si>
    <t>Supports</t>
  </si>
  <si>
    <t>Sign Group</t>
  </si>
  <si>
    <t>GPS Method_ID Desc</t>
  </si>
  <si>
    <t>GPS_Method ID</t>
  </si>
  <si>
    <t>Generic GPS Device</t>
  </si>
  <si>
    <t>User clicked on Map</t>
  </si>
  <si>
    <t>Update RAMM from Map</t>
  </si>
  <si>
    <t>Taken from Asset</t>
  </si>
  <si>
    <t>Default</t>
  </si>
  <si>
    <t>Sign Owner</t>
  </si>
  <si>
    <t>Legend Material</t>
  </si>
  <si>
    <t>Background Material</t>
  </si>
  <si>
    <t>Background Colour</t>
  </si>
  <si>
    <t>Legend Colour</t>
  </si>
  <si>
    <t>Ground Height (mm)</t>
  </si>
  <si>
    <t>End m</t>
  </si>
  <si>
    <t>Type Desc</t>
  </si>
  <si>
    <t>Subtype Desc</t>
  </si>
  <si>
    <t>Clearance (m)</t>
  </si>
  <si>
    <t>Minor Structure ID</t>
  </si>
  <si>
    <t>minor_structure_id</t>
  </si>
  <si>
    <t>ms_type</t>
  </si>
  <si>
    <t>ms_subtype</t>
  </si>
  <si>
    <t>height_m</t>
  </si>
  <si>
    <t>clearance</t>
  </si>
  <si>
    <t>area</t>
  </si>
  <si>
    <t>ms_surf_treat</t>
  </si>
  <si>
    <t>ms_colour</t>
  </si>
  <si>
    <t>ms_style</t>
  </si>
  <si>
    <t>lockable</t>
  </si>
  <si>
    <t>artist_name</t>
  </si>
  <si>
    <t>tree_guard</t>
  </si>
  <si>
    <t>ms_colour_desc</t>
  </si>
  <si>
    <t>FORD</t>
  </si>
  <si>
    <t>Ford</t>
  </si>
  <si>
    <t>UNENT</t>
  </si>
  <si>
    <t>Underground Entrance</t>
  </si>
  <si>
    <t>Vertical Brown</t>
  </si>
  <si>
    <t>Vertical Green</t>
  </si>
  <si>
    <t>2A</t>
  </si>
  <si>
    <t>Vertical Green with Light</t>
  </si>
  <si>
    <t>Small</t>
  </si>
  <si>
    <t>Protector</t>
  </si>
  <si>
    <t>Tree Protector with Base</t>
  </si>
  <si>
    <t>Round</t>
  </si>
  <si>
    <t>Brazier</t>
  </si>
  <si>
    <t>MB</t>
  </si>
  <si>
    <t>Multi Bay</t>
  </si>
  <si>
    <t>PD</t>
  </si>
  <si>
    <t>Pay and Display</t>
  </si>
  <si>
    <t>PM1</t>
  </si>
  <si>
    <t>Single Meter</t>
  </si>
  <si>
    <t>Lidded</t>
  </si>
  <si>
    <t>Open</t>
  </si>
  <si>
    <t>Old slat style</t>
  </si>
  <si>
    <t>Standard</t>
  </si>
  <si>
    <t>Stone Back</t>
  </si>
  <si>
    <t>Bench Central Support</t>
  </si>
  <si>
    <t>Bench Support</t>
  </si>
  <si>
    <t>Seat Support</t>
  </si>
  <si>
    <t>With Cover</t>
  </si>
  <si>
    <t>Double without Cover DB</t>
  </si>
  <si>
    <t>ADSTD</t>
  </si>
  <si>
    <t>Advertising Standard</t>
  </si>
  <si>
    <t>BUS</t>
  </si>
  <si>
    <t>Bus Shelter</t>
  </si>
  <si>
    <t>Long glass</t>
  </si>
  <si>
    <t>Very new</t>
  </si>
  <si>
    <t>Old small sides, narrow window</t>
  </si>
  <si>
    <t>PREHS</t>
  </si>
  <si>
    <t>Pre-historic</t>
  </si>
  <si>
    <t>SPECL</t>
  </si>
  <si>
    <t>Special</t>
  </si>
  <si>
    <t>STD</t>
  </si>
  <si>
    <t>Standard with sides</t>
  </si>
  <si>
    <t>refernce cell needed MS Type</t>
  </si>
  <si>
    <t>V</t>
  </si>
  <si>
    <t>ms_surf_treat_desc</t>
  </si>
  <si>
    <t>Galvanised</t>
  </si>
  <si>
    <t>Painted</t>
  </si>
  <si>
    <t>Minor_Structures_ms_Type_BOLLRD</t>
  </si>
  <si>
    <t>Minor_Structures_ms_Type_GRILL</t>
  </si>
  <si>
    <t>Minor_Structures_ms_Type_PLANTR</t>
  </si>
  <si>
    <t>Minor_Structures_ms_Type_PM</t>
  </si>
  <si>
    <t>Minor_Structures_ms_Type_RBIN</t>
  </si>
  <si>
    <t>Minor_Structures_ms_Type_SB</t>
  </si>
  <si>
    <t>Minor_Structures_ms_Type_SEAT</t>
  </si>
  <si>
    <t>Minor_Structures_ms_Type_SHELTR</t>
  </si>
  <si>
    <t>Start Description</t>
  </si>
  <si>
    <t>End Description</t>
  </si>
  <si>
    <t>Minor Structures Type</t>
  </si>
  <si>
    <t>Minor Structures Subtype</t>
  </si>
  <si>
    <t>Area (m2)</t>
  </si>
  <si>
    <t>Surface Treatment</t>
  </si>
  <si>
    <t>Minor Structure Colour</t>
  </si>
  <si>
    <t>Minor Structure Style</t>
  </si>
  <si>
    <t>Lockable?</t>
  </si>
  <si>
    <t>Artist Name</t>
  </si>
  <si>
    <t>Tree Guard?</t>
  </si>
  <si>
    <t>Y/N</t>
  </si>
  <si>
    <t>Retaining Wall ID</t>
  </si>
  <si>
    <t>Wall Type</t>
  </si>
  <si>
    <t>Northing Start</t>
  </si>
  <si>
    <t>Easting Start</t>
  </si>
  <si>
    <t>Wall Side</t>
  </si>
  <si>
    <t>Wall Offset</t>
  </si>
  <si>
    <t>Adjust Reason</t>
  </si>
  <si>
    <t>Reason Description</t>
  </si>
  <si>
    <t>Average Height (m)</t>
  </si>
  <si>
    <t>Minimum Heigth (m)</t>
  </si>
  <si>
    <t>Maximum Height (m)</t>
  </si>
  <si>
    <t xml:space="preserve">Area </t>
  </si>
  <si>
    <t>Wall Material</t>
  </si>
  <si>
    <t>Category Code</t>
  </si>
  <si>
    <t>Foundation Code</t>
  </si>
  <si>
    <t>External ID</t>
  </si>
  <si>
    <t xml:space="preserve">Constructed </t>
  </si>
  <si>
    <t>retaining_wall_id</t>
  </si>
  <si>
    <t>ret_wall_type</t>
  </si>
  <si>
    <t>height_m_avg</t>
  </si>
  <si>
    <t>height_m_min</t>
  </si>
  <si>
    <t>height_m_max</t>
  </si>
  <si>
    <t>overburden_avg</t>
  </si>
  <si>
    <t>overburden_min</t>
  </si>
  <si>
    <t>overburden_max</t>
  </si>
  <si>
    <t>lean_angle_avg</t>
  </si>
  <si>
    <t>lean_angle_min</t>
  </si>
  <si>
    <t>lean_angle_max</t>
  </si>
  <si>
    <t>land_use_above</t>
  </si>
  <si>
    <t>land_use_below</t>
  </si>
  <si>
    <t>ret_wall_cat</t>
  </si>
  <si>
    <t>ret_wall_fnd</t>
  </si>
  <si>
    <t>external_id</t>
  </si>
  <si>
    <t>Overburben Average</t>
  </si>
  <si>
    <t>Overburben Minimal</t>
  </si>
  <si>
    <t>Overburden Maximum</t>
  </si>
  <si>
    <t>Lean Angle Average</t>
  </si>
  <si>
    <t>Lean Angle Minimum</t>
  </si>
  <si>
    <t>Lean Angle Max</t>
  </si>
  <si>
    <t>Land use above wall</t>
  </si>
  <si>
    <t>Land use below wall</t>
  </si>
  <si>
    <t>crossing_type</t>
  </si>
  <si>
    <t>complies</t>
  </si>
  <si>
    <t>proposed_sw</t>
  </si>
  <si>
    <t>crossing_id</t>
  </si>
  <si>
    <t>Crossing Type</t>
  </si>
  <si>
    <t>Start Location</t>
  </si>
  <si>
    <t>End Location</t>
  </si>
  <si>
    <t>Surface Material at the Crossing</t>
  </si>
  <si>
    <t>Propsed Crossing or Actual</t>
  </si>
  <si>
    <t>Notes</t>
  </si>
  <si>
    <t>Crossing ID</t>
  </si>
  <si>
    <t>Pedestrian Tiled Ramp</t>
  </si>
  <si>
    <t>PU</t>
  </si>
  <si>
    <t>Pedestrian Untiled Ramp</t>
  </si>
  <si>
    <t>TC</t>
  </si>
  <si>
    <t>Tactile Pavers</t>
  </si>
  <si>
    <t>Tactile Pavers - Drilled</t>
  </si>
  <si>
    <t>Crossings Table Data Collection Form</t>
  </si>
  <si>
    <t>Constructed Date</t>
  </si>
  <si>
    <t>Shoulder ID</t>
  </si>
  <si>
    <t>Carrway Start_m</t>
  </si>
  <si>
    <t>Shoulder Start</t>
  </si>
  <si>
    <t>Shoulder End</t>
  </si>
  <si>
    <t>Shoulder Width</t>
  </si>
  <si>
    <t>shoulder_id</t>
  </si>
  <si>
    <t>material</t>
  </si>
  <si>
    <t>island_id</t>
  </si>
  <si>
    <t>island_type</t>
  </si>
  <si>
    <t>island_mat</t>
  </si>
  <si>
    <t>island_shape</t>
  </si>
  <si>
    <t>height</t>
  </si>
  <si>
    <t>landscape_area</t>
  </si>
  <si>
    <t>maintenance_reqd</t>
  </si>
  <si>
    <t>maintenance_cycle</t>
  </si>
  <si>
    <t>Island ID</t>
  </si>
  <si>
    <t>Island Type</t>
  </si>
  <si>
    <t>Island Material</t>
  </si>
  <si>
    <t>Island Shape</t>
  </si>
  <si>
    <t>Landscape Area</t>
  </si>
  <si>
    <t>Maintenance Required</t>
  </si>
  <si>
    <t>island_shape_desc</t>
  </si>
  <si>
    <t>POLY</t>
  </si>
  <si>
    <t>Polygon</t>
  </si>
  <si>
    <t>ROUND</t>
  </si>
  <si>
    <t>SQARE</t>
  </si>
  <si>
    <t>Square</t>
  </si>
  <si>
    <t>TRIA</t>
  </si>
  <si>
    <t>Triangular</t>
  </si>
  <si>
    <t>Islands Lookups</t>
  </si>
  <si>
    <t>Island Type Description</t>
  </si>
  <si>
    <t>Island Type Code</t>
  </si>
  <si>
    <t>Island Material Description</t>
  </si>
  <si>
    <t>Island Material Code</t>
  </si>
  <si>
    <t>Heigth (mm)</t>
  </si>
  <si>
    <t>Island Start m</t>
  </si>
  <si>
    <t>Island End m</t>
  </si>
  <si>
    <t>Islands Table Data Collection Form</t>
  </si>
  <si>
    <t>Carriageway Start</t>
  </si>
  <si>
    <t>Feature Desc</t>
  </si>
  <si>
    <t>Feature ID</t>
  </si>
  <si>
    <t>feature_type</t>
  </si>
  <si>
    <t>PRAM</t>
  </si>
  <si>
    <t>Pram Crossing</t>
  </si>
  <si>
    <t>Footpath Table Data Collection Form</t>
  </si>
  <si>
    <t>Medium/high</t>
  </si>
  <si>
    <t xml:space="preserve">Length </t>
  </si>
  <si>
    <t>Length Adjustment</t>
  </si>
  <si>
    <t>Steps Length</t>
  </si>
  <si>
    <t>Constrution Date</t>
  </si>
  <si>
    <t>Surface Date</t>
  </si>
  <si>
    <t>Rail Start Disp (m)</t>
  </si>
  <si>
    <t>Rail End Disp (m)</t>
  </si>
  <si>
    <t>Rail Id</t>
  </si>
  <si>
    <t>Rail Length (m)</t>
  </si>
  <si>
    <t>Rail Length Adjust (m)</t>
  </si>
  <si>
    <t>Reason Desc</t>
  </si>
  <si>
    <t>Ground Height</t>
  </si>
  <si>
    <t>Railing Make</t>
  </si>
  <si>
    <t xml:space="preserve">Shape </t>
  </si>
  <si>
    <t xml:space="preserve">Material </t>
  </si>
  <si>
    <t>Railing Attach</t>
  </si>
  <si>
    <t>Start Style</t>
  </si>
  <si>
    <t>End Style</t>
  </si>
  <si>
    <t>Railing Ground Fix</t>
  </si>
  <si>
    <t>railing_id</t>
  </si>
  <si>
    <t>railing_type</t>
  </si>
  <si>
    <t>ground_height</t>
  </si>
  <si>
    <t>railing_make</t>
  </si>
  <si>
    <t>shape</t>
  </si>
  <si>
    <t>railing_colour</t>
  </si>
  <si>
    <t>railing_material</t>
  </si>
  <si>
    <t>railing_attach</t>
  </si>
  <si>
    <t>rail_start_style</t>
  </si>
  <si>
    <t>rail_end_style</t>
  </si>
  <si>
    <t>safe_height</t>
  </si>
  <si>
    <t>railing_purpose</t>
  </si>
  <si>
    <t>post_material</t>
  </si>
  <si>
    <t>post_condition</t>
  </si>
  <si>
    <t>paint_system</t>
  </si>
  <si>
    <t>Burgendy</t>
  </si>
  <si>
    <t>railing_colour_des</t>
  </si>
  <si>
    <t>Steel Posts 1m intervals</t>
  </si>
  <si>
    <t>Steel Posts 2m intervals</t>
  </si>
  <si>
    <t>Steel Posts 3m intervals</t>
  </si>
  <si>
    <t>Timber posts 1 metre intervals</t>
  </si>
  <si>
    <t>Timber posts 2 metre intervals</t>
  </si>
  <si>
    <t>Timber posts 3 metre intervals</t>
  </si>
  <si>
    <t>Timber &amp; Steel posts 1 metre intervals</t>
  </si>
  <si>
    <t>Timber &amp; Steel posts 2 metre intervals</t>
  </si>
  <si>
    <t>Timber &amp; Steel posts 3 metre intervals</t>
  </si>
  <si>
    <t>Armourflex</t>
  </si>
  <si>
    <t>Brifen</t>
  </si>
  <si>
    <t>Nu Guard</t>
  </si>
  <si>
    <t>Galvanised rails/steel posts</t>
  </si>
  <si>
    <t>Galvanised rails/steel &amp; timber posts</t>
  </si>
  <si>
    <t>Galvanised rails/timber posts</t>
  </si>
  <si>
    <t>Plastic/timber posts</t>
  </si>
  <si>
    <t>STGV</t>
  </si>
  <si>
    <t>Steel Wire/galvinised posts</t>
  </si>
  <si>
    <t>Curved</t>
  </si>
  <si>
    <t>S Bend</t>
  </si>
  <si>
    <t>Straight</t>
  </si>
  <si>
    <t>Rail Colour</t>
  </si>
  <si>
    <t>Railing Purpose</t>
  </si>
  <si>
    <t>Safe Height</t>
  </si>
  <si>
    <t>Post Count</t>
  </si>
  <si>
    <t>Post Material</t>
  </si>
  <si>
    <t>Street Lighting Pole Data Collection Form</t>
  </si>
  <si>
    <t>pole_id</t>
  </si>
  <si>
    <t>pole_material</t>
  </si>
  <si>
    <t>pole_shape</t>
  </si>
  <si>
    <t>pole_make</t>
  </si>
  <si>
    <t>pole_mount</t>
  </si>
  <si>
    <t>pole_attach</t>
  </si>
  <si>
    <t>pole_purpose</t>
  </si>
  <si>
    <t>coating</t>
  </si>
  <si>
    <t>in_replace_reason</t>
  </si>
  <si>
    <t>pole_in_use</t>
  </si>
  <si>
    <t>pole_control</t>
  </si>
  <si>
    <t>power_company</t>
  </si>
  <si>
    <t>pole_no</t>
  </si>
  <si>
    <t>post_id</t>
  </si>
  <si>
    <t>date_tightened</t>
  </si>
  <si>
    <t>controlled_by</t>
  </si>
  <si>
    <t>Pole ID</t>
  </si>
  <si>
    <t>Material Code</t>
  </si>
  <si>
    <t>Shape Code</t>
  </si>
  <si>
    <t>Make Code</t>
  </si>
  <si>
    <t>Mount</t>
  </si>
  <si>
    <t>Mount Code</t>
  </si>
  <si>
    <t>Attachment</t>
  </si>
  <si>
    <t>Purpose Code</t>
  </si>
  <si>
    <t>Coating</t>
  </si>
  <si>
    <t>Installation Date</t>
  </si>
  <si>
    <t>Replacement Date</t>
  </si>
  <si>
    <t>Replacement Reason</t>
  </si>
  <si>
    <t>Reason Code</t>
  </si>
  <si>
    <t>In Use</t>
  </si>
  <si>
    <t>Control</t>
  </si>
  <si>
    <t>Control Code</t>
  </si>
  <si>
    <t>Power Company</t>
  </si>
  <si>
    <t>Power Co. Code</t>
  </si>
  <si>
    <t>Pole No.</t>
  </si>
  <si>
    <t>Post ID</t>
  </si>
  <si>
    <t>Method Code</t>
  </si>
  <si>
    <t>Date Tightened</t>
  </si>
  <si>
    <t>Controlled by</t>
  </si>
  <si>
    <t>Collected On</t>
  </si>
  <si>
    <t>Model</t>
  </si>
  <si>
    <t>pole_model</t>
  </si>
  <si>
    <t>Model Code</t>
  </si>
  <si>
    <t>owner</t>
  </si>
  <si>
    <t>prior_id</t>
  </si>
  <si>
    <t>power_supply_id_1</t>
  </si>
  <si>
    <t>power_supply_id_2</t>
  </si>
  <si>
    <t>supply_point_seq</t>
  </si>
  <si>
    <t>men_point</t>
  </si>
  <si>
    <t>men_location</t>
  </si>
  <si>
    <t>earthing_type</t>
  </si>
  <si>
    <t>in_contract_id</t>
  </si>
  <si>
    <t>in_dispatch_id</t>
  </si>
  <si>
    <t>use_height</t>
  </si>
  <si>
    <t>Use Height</t>
  </si>
  <si>
    <t>lux</t>
  </si>
  <si>
    <t>power_board_no</t>
  </si>
  <si>
    <t>icp_group</t>
  </si>
  <si>
    <t>bulk_circuit</t>
  </si>
  <si>
    <t>circuit_sequence</t>
  </si>
  <si>
    <t>light_last_tested</t>
  </si>
  <si>
    <t>guarantee_date</t>
  </si>
  <si>
    <t>pole_make_desc</t>
  </si>
  <si>
    <t>CSP</t>
  </si>
  <si>
    <t>DE</t>
  </si>
  <si>
    <t>NW</t>
  </si>
  <si>
    <t>OC</t>
  </si>
  <si>
    <t>pole_control_desc</t>
  </si>
  <si>
    <t>pole_material_desc</t>
  </si>
  <si>
    <t>FIBR</t>
  </si>
  <si>
    <t>SPC</t>
  </si>
  <si>
    <t>STEE</t>
  </si>
  <si>
    <t>pole_model_desc</t>
  </si>
  <si>
    <t>pole_mount_desc</t>
  </si>
  <si>
    <t>pole_purpose_desc</t>
  </si>
  <si>
    <t>Trolley/Tram Bus pole</t>
  </si>
  <si>
    <t>Belisha Beacon</t>
  </si>
  <si>
    <t>pole_shape_desc</t>
  </si>
  <si>
    <t>HEX</t>
  </si>
  <si>
    <t>LATT</t>
  </si>
  <si>
    <t>OCT</t>
  </si>
  <si>
    <t>RECT</t>
  </si>
  <si>
    <t>TRI</t>
  </si>
  <si>
    <t>Reference cell needed Pole Make</t>
  </si>
  <si>
    <t>St_Lights_Pole_Make_CSP</t>
  </si>
  <si>
    <t>St_Lights_Pole_Make_NW</t>
  </si>
  <si>
    <t>St_Lights_Pole_Make_OC</t>
  </si>
  <si>
    <t>St_Lights_Pole_Make_OTH</t>
  </si>
  <si>
    <t>St_Lights_Pole_Make_SP</t>
  </si>
  <si>
    <t>St_Lights_Pole_Make_UNK</t>
  </si>
  <si>
    <t>Removed</t>
  </si>
  <si>
    <t>CA</t>
  </si>
  <si>
    <t>Car Accident</t>
  </si>
  <si>
    <t>CF</t>
  </si>
  <si>
    <t>Circuit Fault</t>
  </si>
  <si>
    <t>LB</t>
  </si>
  <si>
    <t>Lamp Blown</t>
  </si>
  <si>
    <t>Upgrade Program</t>
  </si>
  <si>
    <t>VA</t>
  </si>
  <si>
    <t>Vandalism</t>
  </si>
  <si>
    <t>power_company_desc</t>
  </si>
  <si>
    <t>Contact Energy</t>
  </si>
  <si>
    <t>Genesis</t>
  </si>
  <si>
    <t>Bracket ID</t>
  </si>
  <si>
    <t>Type Code</t>
  </si>
  <si>
    <t>Height Indicator</t>
  </si>
  <si>
    <t>Outreach</t>
  </si>
  <si>
    <t>bracket_id</t>
  </si>
  <si>
    <t>bracket_type</t>
  </si>
  <si>
    <t>bracket_angle</t>
  </si>
  <si>
    <t>bracket_height</t>
  </si>
  <si>
    <t>height_ind</t>
  </si>
  <si>
    <t>outreach</t>
  </si>
  <si>
    <t>bracket_colour</t>
  </si>
  <si>
    <t>bracket_status</t>
  </si>
  <si>
    <t>Bracket Colour</t>
  </si>
  <si>
    <t>Bracket Status</t>
  </si>
  <si>
    <t>bracket_type_desc</t>
  </si>
  <si>
    <t>CA1</t>
  </si>
  <si>
    <t>FA1</t>
  </si>
  <si>
    <t>FV</t>
  </si>
  <si>
    <t>NA - Box Ground Mount</t>
  </si>
  <si>
    <t>SA1</t>
  </si>
  <si>
    <t>SCD</t>
  </si>
  <si>
    <t>SH</t>
  </si>
  <si>
    <t>SV</t>
  </si>
  <si>
    <t>Side/vertical</t>
  </si>
  <si>
    <t>TA</t>
  </si>
  <si>
    <t>TA1</t>
  </si>
  <si>
    <t>THD</t>
  </si>
  <si>
    <t>TV</t>
  </si>
  <si>
    <t>TV1</t>
  </si>
  <si>
    <t>TVD</t>
  </si>
  <si>
    <t xml:space="preserve">New </t>
  </si>
  <si>
    <t>Reconditioned</t>
  </si>
  <si>
    <t>Street Lighting Bracket Data Collection Form</t>
  </si>
  <si>
    <t>Street Lighting Light Data Collection Form</t>
  </si>
  <si>
    <t>Light ID</t>
  </si>
  <si>
    <t>Owner</t>
  </si>
  <si>
    <t>Light Status</t>
  </si>
  <si>
    <t>Status Code</t>
  </si>
  <si>
    <t>Tilt</t>
  </si>
  <si>
    <t>Supply Point</t>
  </si>
  <si>
    <t>Supply Code</t>
  </si>
  <si>
    <t>Gear Status</t>
  </si>
  <si>
    <t>Lamp Make</t>
  </si>
  <si>
    <t>Lamp Install Date</t>
  </si>
  <si>
    <t>light_id</t>
  </si>
  <si>
    <t>light_make</t>
  </si>
  <si>
    <t>light_model</t>
  </si>
  <si>
    <t>light_status</t>
  </si>
  <si>
    <t>light_tilt</t>
  </si>
  <si>
    <t>light_install_date</t>
  </si>
  <si>
    <t>light_replace_date</t>
  </si>
  <si>
    <t>light_rep_reason</t>
  </si>
  <si>
    <t>gear_status</t>
  </si>
  <si>
    <t>lamp_make</t>
  </si>
  <si>
    <t>lamp_model</t>
  </si>
  <si>
    <t>lamp_install_date</t>
  </si>
  <si>
    <t>supply_point</t>
  </si>
  <si>
    <t>light_colour</t>
  </si>
  <si>
    <t>light_shade</t>
  </si>
  <si>
    <t>gear_make</t>
  </si>
  <si>
    <t>gear_model</t>
  </si>
  <si>
    <t>ballast</t>
  </si>
  <si>
    <t>ignitor</t>
  </si>
  <si>
    <t>capacitor</t>
  </si>
  <si>
    <t>gear_install_date</t>
  </si>
  <si>
    <t>gear_replace_date</t>
  </si>
  <si>
    <t>gear_rep_reason</t>
  </si>
  <si>
    <t>lamp_replace_date</t>
  </si>
  <si>
    <t>lamp_rep_reason</t>
  </si>
  <si>
    <t>last_cleaned_dt</t>
  </si>
  <si>
    <t>Lamp Replace Date</t>
  </si>
  <si>
    <t>Lamp Replace Reason</t>
  </si>
  <si>
    <t>Last Cleaned Date</t>
  </si>
  <si>
    <t>Light Colour</t>
  </si>
  <si>
    <t>Light Shade</t>
  </si>
  <si>
    <t>Gear Make</t>
  </si>
  <si>
    <t>Gear Model</t>
  </si>
  <si>
    <t>Ballast</t>
  </si>
  <si>
    <t>Ignitor</t>
  </si>
  <si>
    <t>Gear Install Date</t>
  </si>
  <si>
    <t>Gear Replace Date</t>
  </si>
  <si>
    <t>Gear Replace Reason</t>
  </si>
  <si>
    <t>lamp_make_desc</t>
  </si>
  <si>
    <t>CW</t>
  </si>
  <si>
    <t>HPS</t>
  </si>
  <si>
    <t>IN</t>
  </si>
  <si>
    <t>Incandescent</t>
  </si>
  <si>
    <t>LED</t>
  </si>
  <si>
    <t>MV</t>
  </si>
  <si>
    <t>lamp_model_desc</t>
  </si>
  <si>
    <t>SYLV</t>
  </si>
  <si>
    <t>THOR</t>
  </si>
  <si>
    <t>light_make_desc</t>
  </si>
  <si>
    <t>BETA</t>
  </si>
  <si>
    <t>GEC</t>
  </si>
  <si>
    <t>Gough</t>
  </si>
  <si>
    <t>Sylvania</t>
  </si>
  <si>
    <t>Thorn</t>
  </si>
  <si>
    <t>WE</t>
  </si>
  <si>
    <t>We-ef</t>
  </si>
  <si>
    <t>light_model_desc</t>
  </si>
  <si>
    <t>SOX</t>
  </si>
  <si>
    <t>GL500</t>
  </si>
  <si>
    <t>B2222</t>
  </si>
  <si>
    <t>B2224</t>
  </si>
  <si>
    <t>B2227</t>
  </si>
  <si>
    <t>Civic 1</t>
  </si>
  <si>
    <t>Civic 2</t>
  </si>
  <si>
    <t>D20</t>
  </si>
  <si>
    <t>light_shade_desc</t>
  </si>
  <si>
    <t>Large</t>
  </si>
  <si>
    <t>refernce cell needed Lamp Make</t>
  </si>
  <si>
    <t>St_Lights_Lamp_Make_Ref_Only_CW</t>
  </si>
  <si>
    <t>St_Lights_Lamp_Make_Ref_Only_FL</t>
  </si>
  <si>
    <t>St_Lights_Lamp_Make_Ref_Only_HPS</t>
  </si>
  <si>
    <t>St_Lights_Lamp_Make_Ref_Only_IN</t>
  </si>
  <si>
    <t>St_Lights_Lamp_Make_Ref_Only_LED</t>
  </si>
  <si>
    <t>St_Lights_Lamp_Make_Ref_Only_LPS</t>
  </si>
  <si>
    <t>St_Lights_Lamp_Make_Ref_Only_MH</t>
  </si>
  <si>
    <t>St_Lights_Lamp_Make_Ref_Only_MV</t>
  </si>
  <si>
    <t>refernce cell needed Light Make</t>
  </si>
  <si>
    <t>supply_point_desc</t>
  </si>
  <si>
    <t>OH</t>
  </si>
  <si>
    <t>Overhead</t>
  </si>
  <si>
    <t>UG</t>
  </si>
  <si>
    <t>Underground</t>
  </si>
  <si>
    <t>gear_make_desc</t>
  </si>
  <si>
    <t>gear_model_desc</t>
  </si>
  <si>
    <t>ballast_desc</t>
  </si>
  <si>
    <t>F06</t>
  </si>
  <si>
    <t>Fused 6A</t>
  </si>
  <si>
    <t>F10</t>
  </si>
  <si>
    <t>Fused 10A</t>
  </si>
  <si>
    <t>F16</t>
  </si>
  <si>
    <t>Fused 16A</t>
  </si>
  <si>
    <t>F25</t>
  </si>
  <si>
    <t>Fused 25A</t>
  </si>
  <si>
    <t>F32</t>
  </si>
  <si>
    <t>Fused 32A</t>
  </si>
  <si>
    <t>ignitor_desc</t>
  </si>
  <si>
    <t>400 Watt</t>
  </si>
  <si>
    <t>Before entering any data, please select "ADD", "UPDATE", or "DELETE" in column A as this will indicate what fields are required in that particular row (See below in step 4).</t>
  </si>
  <si>
    <t>Do not attempt to fill data in any hidden rows/columns they are for office use.</t>
  </si>
  <si>
    <t>Use the drop down menus where possible and avoid cutting and pasting, which may affect the formatting etc</t>
  </si>
  <si>
    <t>For additional information on the column you are populating, place your cursor on the blue hatched cell (Row 4)</t>
  </si>
  <si>
    <t>All tabs apart from Test Pits, Main Costs and General/Meta had significant changes made</t>
  </si>
  <si>
    <t>M Ross</t>
  </si>
  <si>
    <t xml:space="preserve">The required fields for each asset will be highlighted in YELLOW as soon as you enter data in Column A - all YELLOW squares must be completed. </t>
  </si>
  <si>
    <t>QLDC RAMM General road and metadata entry</t>
  </si>
  <si>
    <t>Existing Carrigeway ID</t>
  </si>
  <si>
    <t>Sub area / Town</t>
  </si>
  <si>
    <t>Development Name &amp; Stage</t>
  </si>
  <si>
    <t xml:space="preserve">Resource Consent Number </t>
  </si>
  <si>
    <t>Surveyor Company</t>
  </si>
  <si>
    <t>Surveyor name</t>
  </si>
  <si>
    <t>date of survey</t>
  </si>
  <si>
    <t>QLDC Ward</t>
  </si>
  <si>
    <t>Date Vested (224c)</t>
  </si>
  <si>
    <t>Pavement Use Group</t>
  </si>
  <si>
    <t>Urban / Rural</t>
  </si>
  <si>
    <t>Terrain</t>
  </si>
  <si>
    <t>Lighting Category</t>
  </si>
  <si>
    <t>Lighting Warranty details</t>
  </si>
  <si>
    <t>Details of Second Coat Seal required</t>
  </si>
  <si>
    <t>Kerosene</t>
  </si>
  <si>
    <t>Turpentine</t>
  </si>
  <si>
    <t>ATLEY ROAD CONNECTION</t>
  </si>
  <si>
    <t>BROWNSTON STREET (EAST)</t>
  </si>
  <si>
    <t>BROWNSTON STREET (WEST)</t>
  </si>
  <si>
    <t>WILLOW PLACE (EAST)</t>
  </si>
  <si>
    <t>WOODLEY PLACE NORTH</t>
  </si>
  <si>
    <t>WOODLEY PLACE SOUTH</t>
  </si>
  <si>
    <t>YORK STREET 2</t>
  </si>
  <si>
    <t>St_Lights_Light_Light_Make_Ref_Only_BETA</t>
  </si>
  <si>
    <t>St_Lights_Light_Light_Make_Ref_Only_GEC</t>
  </si>
  <si>
    <t>St_Lights_Light_Light_Make_Ref_Only_GO</t>
  </si>
  <si>
    <t>St_Lights_Light_Light_Make_Ref_Only_LED</t>
  </si>
  <si>
    <t>St_Lights_Light_Light_Make_Ref_Only_SYLV</t>
  </si>
  <si>
    <t>St_Lights_Light_Light_Make_Ref_Only_THOR</t>
  </si>
  <si>
    <t>St_Lights_Light_Light_Make_Ref_Only_UNK</t>
  </si>
  <si>
    <t>St_Lights_Light_Light_Make_Ref_Only_WE</t>
  </si>
  <si>
    <t>Undisturbed</t>
  </si>
  <si>
    <t>pave_st_agent</t>
  </si>
  <si>
    <t>Reflectorised</t>
  </si>
  <si>
    <t>Normal</t>
  </si>
  <si>
    <t>All tabs apart from Test Pits, Main Costs and General/Meta were reviewed</t>
  </si>
  <si>
    <t>Pavement Layer Road name data validation updated.</t>
  </si>
  <si>
    <t>ACHERON PLACE</t>
  </si>
  <si>
    <t>ACHILLES PLACE</t>
  </si>
  <si>
    <t>ADA PLACE</t>
  </si>
  <si>
    <t>ADAMSON DRIVE</t>
  </si>
  <si>
    <t>ADELAIDE STREET</t>
  </si>
  <si>
    <t>ADVANCE TERRACE</t>
  </si>
  <si>
    <t>AEOLUS PLACE</t>
  </si>
  <si>
    <t>AIRPORT WAY</t>
  </si>
  <si>
    <t>ALAN REIDS ROAD</t>
  </si>
  <si>
    <t>ALANDALE PLACE</t>
  </si>
  <si>
    <t>ALDER AVENUE</t>
  </si>
  <si>
    <t>ALEC ROBINS ROAD</t>
  </si>
  <si>
    <t>ALEXANDER PLACE</t>
  </si>
  <si>
    <t>ALICE BURN DRIVE</t>
  </si>
  <si>
    <t>ALICE BURN DRIVE EAST</t>
  </si>
  <si>
    <t>ALISON AVENUE</t>
  </si>
  <si>
    <t>ALLAN CRESCENT</t>
  </si>
  <si>
    <t>ALLENBY PLACE</t>
  </si>
  <si>
    <t>ALPHA CLOSE</t>
  </si>
  <si>
    <t>ALTA PLACE</t>
  </si>
  <si>
    <t>AMBER CLOSE</t>
  </si>
  <si>
    <t>ANDERSON HEIGHTS</t>
  </si>
  <si>
    <t>ANDERSON ROAD</t>
  </si>
  <si>
    <t>ANDREWS ROAD</t>
  </si>
  <si>
    <t>ANGELO DRIVE</t>
  </si>
  <si>
    <t>ANGELO DRIVE EXTENSION</t>
  </si>
  <si>
    <t>ANGLESEA STREET</t>
  </si>
  <si>
    <t>ANSTED PLACE</t>
  </si>
  <si>
    <t>APOLLO PLACE</t>
  </si>
  <si>
    <t>ARAWATA TERRACE</t>
  </si>
  <si>
    <t>ARDMORE STREET</t>
  </si>
  <si>
    <t>ARDMORE STREET(UPPER)</t>
  </si>
  <si>
    <t>ARGYLE PLACE</t>
  </si>
  <si>
    <t>ARGYLE STREET</t>
  </si>
  <si>
    <t>ARKLOW STREET</t>
  </si>
  <si>
    <t>ARROW JUNCTION ROAD</t>
  </si>
  <si>
    <t>ARROW LANE</t>
  </si>
  <si>
    <t>ARROWTOWN-LAKE HAYES ROAD</t>
  </si>
  <si>
    <t>ARTHURS POINT ROAD</t>
  </si>
  <si>
    <t>ARTHURS TRACK</t>
  </si>
  <si>
    <t>ASH AVENUE</t>
  </si>
  <si>
    <t>ASHENHURST WAY</t>
  </si>
  <si>
    <t>ASPEN GROVE</t>
  </si>
  <si>
    <t>ASPEN GROVE ROUNDABOUT</t>
  </si>
  <si>
    <t>ASPINALL STREET</t>
  </si>
  <si>
    <t>ASPIRING TERRACE</t>
  </si>
  <si>
    <t>ATHERTON PLACE</t>
  </si>
  <si>
    <t>ATHOL STREET</t>
  </si>
  <si>
    <t>ATKINS ROAD</t>
  </si>
  <si>
    <t>ATLEY ROAD</t>
  </si>
  <si>
    <t>AUBREY ROAD</t>
  </si>
  <si>
    <t>AVALANCHE PLACE</t>
  </si>
  <si>
    <t>AVALON CRESCENT</t>
  </si>
  <si>
    <t>AVALON STATION DRIVE</t>
  </si>
  <si>
    <t>BAKER GROVE</t>
  </si>
  <si>
    <t>BALLANTYNE ROAD</t>
  </si>
  <si>
    <t>BALLARAT STREET(EAST)</t>
  </si>
  <si>
    <t>BALLARAT STREET(WEST)</t>
  </si>
  <si>
    <t>BALMORAL DRIVE</t>
  </si>
  <si>
    <t>BANBURY ROUNDABOUT</t>
  </si>
  <si>
    <t>BANBURY TERRACE</t>
  </si>
  <si>
    <t>BANNISTER STREET</t>
  </si>
  <si>
    <t>BARCLAY PLACE</t>
  </si>
  <si>
    <t>BARGOUR ROAD</t>
  </si>
  <si>
    <t>BAY VIEW DRIVE</t>
  </si>
  <si>
    <t>BAY VIEW ROAD</t>
  </si>
  <si>
    <t>BEACH STREET</t>
  </si>
  <si>
    <t>BEACON POINT ROAD</t>
  </si>
  <si>
    <t>BEAUMONT STREET</t>
  </si>
  <si>
    <t>BEDFORD STREET</t>
  </si>
  <si>
    <t>BEECH STREET</t>
  </si>
  <si>
    <t>BEETHAM STREET</t>
  </si>
  <si>
    <t>BELFAST TERRACE</t>
  </si>
  <si>
    <t>BELL STREET</t>
  </si>
  <si>
    <t>BELLAMORE STREET</t>
  </si>
  <si>
    <t>BENMORE PLACE</t>
  </si>
  <si>
    <t>BERKSHIRE STREET</t>
  </si>
  <si>
    <t>BERKSHIRE STREET/WHILTSHIRE STREET ROUNDABOUT</t>
  </si>
  <si>
    <t>BERNARD ROAD</t>
  </si>
  <si>
    <t>BEVAN PLACE</t>
  </si>
  <si>
    <t>BIGGIN HILL ROAD</t>
  </si>
  <si>
    <t>BILLS WAY</t>
  </si>
  <si>
    <t>BIRSE STREET</t>
  </si>
  <si>
    <t>BOB LEE PLACE</t>
  </si>
  <si>
    <t>BODKIN STREET</t>
  </si>
  <si>
    <t>BOTTING PLACE</t>
  </si>
  <si>
    <t>BOUNDARY ROAD</t>
  </si>
  <si>
    <t>BOUNDARY STREET (ARROWTOWN)</t>
  </si>
  <si>
    <t>BOUNDARY STREET (QUEENSTOWN)</t>
  </si>
  <si>
    <t>BOVETT PLACE</t>
  </si>
  <si>
    <t>BOWEN STREET</t>
  </si>
  <si>
    <t>BOYD ROAD</t>
  </si>
  <si>
    <t>BOYD ROAD TRIANGLE ROAD</t>
  </si>
  <si>
    <t>BOYES CRESCENT</t>
  </si>
  <si>
    <t>BRACKEN STREET</t>
  </si>
  <si>
    <t>BRADBOURNE WAY</t>
  </si>
  <si>
    <t>BRAMSHILL DRIVE</t>
  </si>
  <si>
    <t>BREAKER LANE</t>
  </si>
  <si>
    <t>BRECON ST (UPPER)</t>
  </si>
  <si>
    <t>BRECON ST(LOWER)</t>
  </si>
  <si>
    <t>BREMNER PARK ROAD</t>
  </si>
  <si>
    <t>BREWSTER CRESCENT</t>
  </si>
  <si>
    <t>BRIAR BANK DRIVE</t>
  </si>
  <si>
    <t>BRIDESDALE DRIVE</t>
  </si>
  <si>
    <t>BRIDGE STREET</t>
  </si>
  <si>
    <t>BRIDGEWATER TERRACE</t>
  </si>
  <si>
    <t>BRISBANE STREET</t>
  </si>
  <si>
    <t>BROADVIEW RISE</t>
  </si>
  <si>
    <t>BROOKES ROAD</t>
  </si>
  <si>
    <t>BRUNSWICK STREET</t>
  </si>
  <si>
    <t>BUCHANAN RISE</t>
  </si>
  <si>
    <t>BUCKINGHAM STREET(EAST)</t>
  </si>
  <si>
    <t>BUCKINGHAM STREET(WEST)</t>
  </si>
  <si>
    <t>BULL RIDGE</t>
  </si>
  <si>
    <t>BULLENDALE DRIVE</t>
  </si>
  <si>
    <t>BULLOCK CREEK LANE</t>
  </si>
  <si>
    <t>BUSH CREEK ROAD</t>
  </si>
  <si>
    <t>BUTE STREET</t>
  </si>
  <si>
    <t>BUTEL AVENUE</t>
  </si>
  <si>
    <t>BUTEL ROAD</t>
  </si>
  <si>
    <t>BUTEMENT STREET</t>
  </si>
  <si>
    <t>BUTLER LANE</t>
  </si>
  <si>
    <t>BUTTERFIELD ROAD</t>
  </si>
  <si>
    <t>CAERNARVON STREET</t>
  </si>
  <si>
    <t>CAMBRIDGE STREET</t>
  </si>
  <si>
    <t>CAMERON FLAT PAPER ROAD</t>
  </si>
  <si>
    <t>CAMERON FLAT ROAD</t>
  </si>
  <si>
    <t>CAMERON PLACE</t>
  </si>
  <si>
    <t>CAMP HILL ROAD</t>
  </si>
  <si>
    <t>CAMP LANE</t>
  </si>
  <si>
    <t>CAMP STREET(EAST)</t>
  </si>
  <si>
    <t>CAMP STREET(WEST)</t>
  </si>
  <si>
    <t>CAMP STREET/CHURCH STREET ROUNDABOUT</t>
  </si>
  <si>
    <t>CAMPDEN COURT</t>
  </si>
  <si>
    <t>CANTIRE STREET</t>
  </si>
  <si>
    <t>CAPELL AVENUE</t>
  </si>
  <si>
    <t>CAPLES PLACE</t>
  </si>
  <si>
    <t>CARDIGAN STREET</t>
  </si>
  <si>
    <t>CARDRONA VALLEY ROAD</t>
  </si>
  <si>
    <t>CARLOW STREET</t>
  </si>
  <si>
    <t>CASCADE DRIVE</t>
  </si>
  <si>
    <t>CASTALIA DRIVE</t>
  </si>
  <si>
    <t>CEDAR DRIVE</t>
  </si>
  <si>
    <t>CEMETERY ROAD (HAWEA)</t>
  </si>
  <si>
    <t>CEMETERY ROAD (QUEENSTOWN)</t>
  </si>
  <si>
    <t>CENTENNIAL AVENUE</t>
  </si>
  <si>
    <t>CENTRE CRESCENT</t>
  </si>
  <si>
    <t>CHADLINGTON WAY</t>
  </si>
  <si>
    <t>CHALMERS PLACE</t>
  </si>
  <si>
    <t>CHALMERS STREET</t>
  </si>
  <si>
    <t>CHARD ROAD</t>
  </si>
  <si>
    <t>CHARLES COURT</t>
  </si>
  <si>
    <t>CHELTENHAM ROAD</t>
  </si>
  <si>
    <t>CHERRY BLOSSOM AVENUE</t>
  </si>
  <si>
    <t>CHERRY COURT</t>
  </si>
  <si>
    <t>CHERRY COURT(LEFT)</t>
  </si>
  <si>
    <t>CHERRY COURT(RIGHT)</t>
  </si>
  <si>
    <t>CHERWLL LANE</t>
  </si>
  <si>
    <t>CHESTNUT CIRCLE</t>
  </si>
  <si>
    <t>CHURCH ROAD</t>
  </si>
  <si>
    <t>CHURCH STREET</t>
  </si>
  <si>
    <t>CHURCHILL STREET</t>
  </si>
  <si>
    <t>CLAN MAC ROAD</t>
  </si>
  <si>
    <t>CLEARVIEW STREET</t>
  </si>
  <si>
    <t>CLEMATIS COURT</t>
  </si>
  <si>
    <t>CLIFF WILSON STREET</t>
  </si>
  <si>
    <t>CLOSEBURN ROAD</t>
  </si>
  <si>
    <t>CLUDEN CRESCENT</t>
  </si>
  <si>
    <t>CLUTHA PLACE</t>
  </si>
  <si>
    <t>CLYDESDALE COURT</t>
  </si>
  <si>
    <t>COAL PIT ROAD</t>
  </si>
  <si>
    <t>COBURN PLACE</t>
  </si>
  <si>
    <t>COLL STREET(EAST)</t>
  </si>
  <si>
    <t>COLL STREET(WEST)</t>
  </si>
  <si>
    <t>COLLINS STREET</t>
  </si>
  <si>
    <t>CONE PEAK CLOSE</t>
  </si>
  <si>
    <t>CONNELL TERRACE</t>
  </si>
  <si>
    <t>CONNOR STREET</t>
  </si>
  <si>
    <t>COOPER CRESCENT</t>
  </si>
  <si>
    <t>COPELAND CRESCENT</t>
  </si>
  <si>
    <t>COPPER BEECH AVENUE(NORTH)</t>
  </si>
  <si>
    <t>COPPER BEECH AVEUNE(SOUTH)</t>
  </si>
  <si>
    <t>CORNWALL STREET (ARROWTOWN)</t>
  </si>
  <si>
    <t>CORNWALL STREET(KINGSTON)</t>
  </si>
  <si>
    <t>COROMANDEL STREET</t>
  </si>
  <si>
    <t>CORONATION DRIVE</t>
  </si>
  <si>
    <t>CORONET PEAK ROAD</t>
  </si>
  <si>
    <t>CORONET PEAK STATION ROAD</t>
  </si>
  <si>
    <t>CORONET VIEW ROAD</t>
  </si>
  <si>
    <t>CORSICAN DRIVE</t>
  </si>
  <si>
    <t>COTSWOLD COURT</t>
  </si>
  <si>
    <t>COTTER AVENUE</t>
  </si>
  <si>
    <t>COURTHILL LANE</t>
  </si>
  <si>
    <t>COVE LANE</t>
  </si>
  <si>
    <t>COVENTRY CRESCENT</t>
  </si>
  <si>
    <t>COW LANE</t>
  </si>
  <si>
    <t>CRAWFORD PLACE</t>
  </si>
  <si>
    <t>CRIFFEL PLACE</t>
  </si>
  <si>
    <t>CRITERION STREET</t>
  </si>
  <si>
    <t>CROWN RANGE ROAD</t>
  </si>
  <si>
    <t>CURTIS ROAD</t>
  </si>
  <si>
    <t>CYPRESS COURT</t>
  </si>
  <si>
    <t>DALE STREET</t>
  </si>
  <si>
    <t>DALEFIELD ROAD</t>
  </si>
  <si>
    <t>DANDYS LANE</t>
  </si>
  <si>
    <t>DANIELS TERRACE</t>
  </si>
  <si>
    <t>DART PLACE</t>
  </si>
  <si>
    <t>DAVEYS PLACE</t>
  </si>
  <si>
    <t>DE LA MARE PLACE</t>
  </si>
  <si>
    <t>DEANS DRIVE</t>
  </si>
  <si>
    <t>DEERING STREET</t>
  </si>
  <si>
    <t>DENBIGH STREET</t>
  </si>
  <si>
    <t>DENNISON WAY</t>
  </si>
  <si>
    <t>DENNISTON ROAD</t>
  </si>
  <si>
    <t>DERBY STREET</t>
  </si>
  <si>
    <t>DEVON STREET</t>
  </si>
  <si>
    <t>DEWAR STREET</t>
  </si>
  <si>
    <t>DIAMOND LANE</t>
  </si>
  <si>
    <t>DINGLE BURN STATION ROAD</t>
  </si>
  <si>
    <t>DINGLE STREET</t>
  </si>
  <si>
    <t>DOMAIN ROAD (LAKE HAWEA)</t>
  </si>
  <si>
    <t>DOMAIN ROAD (LAKE HAYES)</t>
  </si>
  <si>
    <t>DORSET STREET</t>
  </si>
  <si>
    <t>DOUGLAS AVENUE</t>
  </si>
  <si>
    <t>DOUGLAS STREET</t>
  </si>
  <si>
    <t>DRAKE PLACE</t>
  </si>
  <si>
    <t>DRIFT BAY ROAD</t>
  </si>
  <si>
    <t>DUBLIN BAY ACCESS ROAD</t>
  </si>
  <si>
    <t>DUBLIN BAY ROAD</t>
  </si>
  <si>
    <t>DUBLIN STREET</t>
  </si>
  <si>
    <t>DUBLIN STREET 1</t>
  </si>
  <si>
    <t>DUKE STREET</t>
  </si>
  <si>
    <t>DUNCANS PLACE</t>
  </si>
  <si>
    <t>DUNGARVON STREET</t>
  </si>
  <si>
    <t>DUNMORE STREET</t>
  </si>
  <si>
    <t>DURHAM STREET</t>
  </si>
  <si>
    <t>EARL STREET</t>
  </si>
  <si>
    <t>EARNSLAW TERRACE</t>
  </si>
  <si>
    <t>EASTBURN ROAD</t>
  </si>
  <si>
    <t>EDEN CLOSE</t>
  </si>
  <si>
    <t>EDGAR STREET</t>
  </si>
  <si>
    <t>EDGEWOOD PLACE</t>
  </si>
  <si>
    <t>EDINBURGH DRIVE</t>
  </si>
  <si>
    <t>EDNA LANE</t>
  </si>
  <si>
    <t>EELY POINT ACCESS</t>
  </si>
  <si>
    <t>EELY POINT ROAD</t>
  </si>
  <si>
    <t>ELDERBERRY CRESCENT</t>
  </si>
  <si>
    <t>ELIZABETH PLACE</t>
  </si>
  <si>
    <t>ELIZABETH STREET</t>
  </si>
  <si>
    <t>ELK PLACE</t>
  </si>
  <si>
    <t>ELLIE PLACE</t>
  </si>
  <si>
    <t>ELM TREE AVENUE</t>
  </si>
  <si>
    <t>ELVA DAWSON PLACE</t>
  </si>
  <si>
    <t>ENTERPRISE DRIVE</t>
  </si>
  <si>
    <t>ERSKINE STREET</t>
  </si>
  <si>
    <t>ESSEX AVENUE</t>
  </si>
  <si>
    <t>ESSEX AVENUE - INNER SECTION</t>
  </si>
  <si>
    <t>EVENING STAR ROAD</t>
  </si>
  <si>
    <t>EVERGREEN PLACE</t>
  </si>
  <si>
    <t>EWING PLACE</t>
  </si>
  <si>
    <t>FAR HORIZON DRIVE</t>
  </si>
  <si>
    <t>FARRANT DRIVE</t>
  </si>
  <si>
    <t>FAULKS ROAD</t>
  </si>
  <si>
    <t>FAULKS TERRACE</t>
  </si>
  <si>
    <t>FERNHILL ROAD</t>
  </si>
  <si>
    <t>FERNHILL ROAD/LAKE ESPLANADE ROUNDABOUT</t>
  </si>
  <si>
    <t>FERRY HILL DRIVE</t>
  </si>
  <si>
    <t>FINCH STREET</t>
  </si>
  <si>
    <t>FITZPATRICK ROAD</t>
  </si>
  <si>
    <t>FLORA DORA PARADE</t>
  </si>
  <si>
    <t>FLORENCE CLOSE</t>
  </si>
  <si>
    <t>FLYNN LANE</t>
  </si>
  <si>
    <t>FORBES PLACE</t>
  </si>
  <si>
    <t>FORD STREET</t>
  </si>
  <si>
    <t>FOREST HEIGHTS</t>
  </si>
  <si>
    <t>FORT PLACE</t>
  </si>
  <si>
    <t>FOUR VIEWS AVENUE</t>
  </si>
  <si>
    <t>FOXGLOVE HEIGHTS</t>
  </si>
  <si>
    <t>FOXS TERRACE</t>
  </si>
  <si>
    <t>FOXWELL WAY</t>
  </si>
  <si>
    <t>FRANCIS LANE</t>
  </si>
  <si>
    <t>FRANKTON BEACH ACCESS</t>
  </si>
  <si>
    <t>FRANKTON RD ACCESSWAY 1006-1052</t>
  </si>
  <si>
    <t>FRANKTON RD ACCESSWAY 243-263</t>
  </si>
  <si>
    <t>FRANKTON RD ACCESSWAY 384-418</t>
  </si>
  <si>
    <t>FRANKTON RD ACCESSWAY 415-451</t>
  </si>
  <si>
    <t>FRANKTON RD ACCESSWAY 467-523</t>
  </si>
  <si>
    <t>FRANKTON RD ACCESSWAY 669-723</t>
  </si>
  <si>
    <t>FRANKTON RD ACCESSWAY 748-786</t>
  </si>
  <si>
    <t>FRANKTON RD ACCESSWAY 85-93</t>
  </si>
  <si>
    <t>FRANKTON RD ACCESSWAY 95-135</t>
  </si>
  <si>
    <t>FRANKTON ROAD</t>
  </si>
  <si>
    <t>FRANKTON SHOPPING CENTRE STREET</t>
  </si>
  <si>
    <t>FREDERICK STREET</t>
  </si>
  <si>
    <t>FRYE CRESCENT</t>
  </si>
  <si>
    <t>FRYER STREET</t>
  </si>
  <si>
    <t>GALLOWAY TERRACE</t>
  </si>
  <si>
    <t>GARLAND TERRACE</t>
  </si>
  <si>
    <t>GARNET GROVE (ROW A)</t>
  </si>
  <si>
    <t>GEORGE DRIVE</t>
  </si>
  <si>
    <t>GIBBSTON BACK ROAD</t>
  </si>
  <si>
    <t>GINGKO AVENUE</t>
  </si>
  <si>
    <t>GLADSTONE ROAD</t>
  </si>
  <si>
    <t>GLASGOW STREET</t>
  </si>
  <si>
    <t>GLEN DENE CRESCENT</t>
  </si>
  <si>
    <t>GLEN NEVIS STATION ROAD</t>
  </si>
  <si>
    <t>GLENARAY CRESCENT</t>
  </si>
  <si>
    <t>GLENCOE ROAD</t>
  </si>
  <si>
    <t>GLENDA DRIVE</t>
  </si>
  <si>
    <t>GLENFINNON PLACE</t>
  </si>
  <si>
    <t>GLENFOYLE ROAD</t>
  </si>
  <si>
    <t>GLENGYLE WAY</t>
  </si>
  <si>
    <t>GLENORCHY WATER FRONT RESERVE ROAD</t>
  </si>
  <si>
    <t>GLENORCHY-PARADISE ROAD</t>
  </si>
  <si>
    <t>GLENORCHY-QUEENSTOWN ROAD</t>
  </si>
  <si>
    <t>GLENORCHY-ROUTEBURN ROAD</t>
  </si>
  <si>
    <t>GLOUCESTER STREET</t>
  </si>
  <si>
    <t>GOLDEN TERRACE</t>
  </si>
  <si>
    <t>GOLDFIELD HEIGHTS</t>
  </si>
  <si>
    <t>GOLF COURSE LOOP ROAD</t>
  </si>
  <si>
    <t>GOLF COURSE ROAD</t>
  </si>
  <si>
    <t>GORDON ROAD</t>
  </si>
  <si>
    <t>GORGE ROAD</t>
  </si>
  <si>
    <t>GRANDVIEW ROAD</t>
  </si>
  <si>
    <t>GRANT ROAD</t>
  </si>
  <si>
    <t>GRAY ROAD</t>
  </si>
  <si>
    <t>GRAY STREET</t>
  </si>
  <si>
    <t>GREENBELT PLACE</t>
  </si>
  <si>
    <t>GREENBELT PLACE SOUTH</t>
  </si>
  <si>
    <t>GREENSTONE PLACE</t>
  </si>
  <si>
    <t>GREENSTONE STATION ROAD</t>
  </si>
  <si>
    <t>GREENSTONE TRACK ACCESS ROAD</t>
  </si>
  <si>
    <t>GRETTON WAY</t>
  </si>
  <si>
    <t>GROVE LANE</t>
  </si>
  <si>
    <t>GROVES STREET</t>
  </si>
  <si>
    <t>GUNN ROAD</t>
  </si>
  <si>
    <t>GUNN ROAD/AUBRY ROAD ROUNDABOUT</t>
  </si>
  <si>
    <t>HADDOWS PLACE</t>
  </si>
  <si>
    <t>HALLENSTEIN STREET</t>
  </si>
  <si>
    <t>HALLIDAY ROAD</t>
  </si>
  <si>
    <t>HAMILTON ROAD</t>
  </si>
  <si>
    <t>HAMPSHIRE STREET</t>
  </si>
  <si>
    <t>HAMPSHIRE STREET (WEST)</t>
  </si>
  <si>
    <t>HANSEN ROAD</t>
  </si>
  <si>
    <t>HANSEN ROAD NORTH</t>
  </si>
  <si>
    <t>HANSLOPE WAY</t>
  </si>
  <si>
    <t>HARDIE PLACE</t>
  </si>
  <si>
    <t>HARDWARE LANE</t>
  </si>
  <si>
    <t>HARDWARE LANE ROUNDABOUT</t>
  </si>
  <si>
    <t>HARRIS PLACE</t>
  </si>
  <si>
    <t>HARRYS CLOSE</t>
  </si>
  <si>
    <t>HAWEA BACK ROAD</t>
  </si>
  <si>
    <t>HAWEA BACK TRIANGLE ROAD</t>
  </si>
  <si>
    <t>HAWEA BOAT RAMP ACCESS</t>
  </si>
  <si>
    <t>HAWEA CONTROL STRUCTURE ACCESS</t>
  </si>
  <si>
    <t>HAWEA ESPLANADE ROAD</t>
  </si>
  <si>
    <t>HAWEA MOTOR CAMP ROAD</t>
  </si>
  <si>
    <t>HAWTHORNE / GLENDA DRIVE ROUNDABOUT</t>
  </si>
  <si>
    <t>HAWTHORNE DRIVE</t>
  </si>
  <si>
    <t>HAWTHORNE DRIVE ROUNDABOUT</t>
  </si>
  <si>
    <t>HAY STREET(NORTH)</t>
  </si>
  <si>
    <t>HAY STREET(SOUTH)</t>
  </si>
  <si>
    <t>HAYES CREEK ROAD</t>
  </si>
  <si>
    <t>HEADLEY DRIVE</t>
  </si>
  <si>
    <t>HEBBARD COURT</t>
  </si>
  <si>
    <t>HEBE COURT</t>
  </si>
  <si>
    <t>HECTOR CLOSE</t>
  </si>
  <si>
    <t>HEDDITCH STREET</t>
  </si>
  <si>
    <t>HEDDITCH STREET CONNECTION</t>
  </si>
  <si>
    <t>HELMS COURT</t>
  </si>
  <si>
    <t>HELWICK STREET</t>
  </si>
  <si>
    <t>HENRY STREET</t>
  </si>
  <si>
    <t>HENSMAN ROAD</t>
  </si>
  <si>
    <t>HERON GREEN</t>
  </si>
  <si>
    <t>HERRIES LANE</t>
  </si>
  <si>
    <t>HERTFORD STREET</t>
  </si>
  <si>
    <t>HEUCHAN LANE</t>
  </si>
  <si>
    <t>HEWSON CRESCENT</t>
  </si>
  <si>
    <t>HICKS ROAD</t>
  </si>
  <si>
    <t>HIDDEN HILLS DRIVE</t>
  </si>
  <si>
    <t>HIGHFIELD RIDGE</t>
  </si>
  <si>
    <t>HIGHVIEW TERRACE</t>
  </si>
  <si>
    <t>HIKUWAI DRIVE</t>
  </si>
  <si>
    <t>HILLVIEW PLACE</t>
  </si>
  <si>
    <t>HOBART STREET</t>
  </si>
  <si>
    <t>HODGKINSON STREET</t>
  </si>
  <si>
    <t>HOGAN LANE</t>
  </si>
  <si>
    <t>HOGANS GULLY ROAD</t>
  </si>
  <si>
    <t>HOHERIA RISE</t>
  </si>
  <si>
    <t>HOLLY COURT</t>
  </si>
  <si>
    <t>HOMESTEAD CLOSE</t>
  </si>
  <si>
    <t>HOOD CRESCENT</t>
  </si>
  <si>
    <t>HOPE AVE NORTH</t>
  </si>
  <si>
    <t>HOPE AVE SOUTH</t>
  </si>
  <si>
    <t>HOPE AVENUE</t>
  </si>
  <si>
    <t>HOPKINS STREET</t>
  </si>
  <si>
    <t>HOSPITAL CREEK ROAD</t>
  </si>
  <si>
    <t>HOWARDS DRIVE</t>
  </si>
  <si>
    <t>HOWARDS DRIVE NORTH</t>
  </si>
  <si>
    <t>HOWARDS DRIVE ROUNDABOUT</t>
  </si>
  <si>
    <t>HOWARDS DRIVE SOUTH</t>
  </si>
  <si>
    <t>HUFF STREET</t>
  </si>
  <si>
    <t>HUMES ROAD</t>
  </si>
  <si>
    <t>HUMPHREY STREET</t>
  </si>
  <si>
    <t>HUNT PLACE</t>
  </si>
  <si>
    <t>HUNTER CRESCENT</t>
  </si>
  <si>
    <t>HUNTER ROAD</t>
  </si>
  <si>
    <t>HUNTINGDON STREET</t>
  </si>
  <si>
    <t>HUXLEY PLACE</t>
  </si>
  <si>
    <t>HUXLEY PLACE EAST</t>
  </si>
  <si>
    <t>HUXLEY PLACE WEST</t>
  </si>
  <si>
    <t>HYLAND STREET</t>
  </si>
  <si>
    <t>HYLTON PLACE</t>
  </si>
  <si>
    <t>INDUSTRIAL LANE</t>
  </si>
  <si>
    <t>INDUSTRIAL PLACE</t>
  </si>
  <si>
    <t>INFINITY DRIVE</t>
  </si>
  <si>
    <t>INNES PLACE</t>
  </si>
  <si>
    <t>INVERNESS CRESCENT</t>
  </si>
  <si>
    <t>INVINCIBLE DRIVE</t>
  </si>
  <si>
    <t>IRONSIDE DRIVE</t>
  </si>
  <si>
    <t>ISABEL COURT</t>
  </si>
  <si>
    <t>ISLAND VIEW PLACE</t>
  </si>
  <si>
    <t>ISLAY STREET</t>
  </si>
  <si>
    <t>ISLE STREET</t>
  </si>
  <si>
    <t>ISLINGTON PLACE</t>
  </si>
  <si>
    <t>ISTHMUS PLACE</t>
  </si>
  <si>
    <t>JACK HANLEY DRIVE</t>
  </si>
  <si>
    <t>JACK YOUNG PLACE</t>
  </si>
  <si>
    <t>JADE DRIVE</t>
  </si>
  <si>
    <t>JANE WILLIAMS PLACE</t>
  </si>
  <si>
    <t>JEFFERY ROAD</t>
  </si>
  <si>
    <t>JENKINS PLACE</t>
  </si>
  <si>
    <t>JESSIES CRESCENT</t>
  </si>
  <si>
    <t>JETTY CREEK PARK ACCESS</t>
  </si>
  <si>
    <t>JETTY STREET</t>
  </si>
  <si>
    <t>JIMS WAY</t>
  </si>
  <si>
    <t>JOCK BOYD PLACE</t>
  </si>
  <si>
    <t>JOE O'CONNELL DRIVE</t>
  </si>
  <si>
    <t>JOHNSON PLACE</t>
  </si>
  <si>
    <t>JONES AVENUE</t>
  </si>
  <si>
    <t>JONES AVENUE ROUNDABOUT</t>
  </si>
  <si>
    <t>JOPP STREET</t>
  </si>
  <si>
    <t>JUDES LANE</t>
  </si>
  <si>
    <t>JUDGE AND JURY DRIVE</t>
  </si>
  <si>
    <t>JUNIPER PLACE</t>
  </si>
  <si>
    <t>JUNO PLACE</t>
  </si>
  <si>
    <t>KAHU CLOSE</t>
  </si>
  <si>
    <t>KAKA STREET</t>
  </si>
  <si>
    <t>KAKAPO COURT</t>
  </si>
  <si>
    <t>KAMAHI STREET</t>
  </si>
  <si>
    <t>KANE ROAD</t>
  </si>
  <si>
    <t>KAPUKA LANE</t>
  </si>
  <si>
    <t>KAREAREA RISE</t>
  </si>
  <si>
    <t>KAWARAU PLACE</t>
  </si>
  <si>
    <t>KEA STREET</t>
  </si>
  <si>
    <t>KELLIHER DRIVE</t>
  </si>
  <si>
    <t>KELVIN HEIGHTS GOLF COURSE ROAD</t>
  </si>
  <si>
    <t>KELVIN PLACE</t>
  </si>
  <si>
    <t>KENNEDY CRESCENT</t>
  </si>
  <si>
    <t>KENNELS LANE</t>
  </si>
  <si>
    <t>KENT STREET (ARROWTOWN)</t>
  </si>
  <si>
    <t>KENT STREET (KINGSTON)</t>
  </si>
  <si>
    <t>KENT STREET (QUEENSTOWN)</t>
  </si>
  <si>
    <t>KERERU CRESCENT</t>
  </si>
  <si>
    <t>KERRY DRIVE</t>
  </si>
  <si>
    <t>KIDSON LANE</t>
  </si>
  <si>
    <t>KILMARNOCH STREET</t>
  </si>
  <si>
    <t>KILMARNOCK STREET TRIANGLE</t>
  </si>
  <si>
    <t>KINGAN ROAD</t>
  </si>
  <si>
    <t>KINGFISHER CRESCENT</t>
  </si>
  <si>
    <t>KINGS DRIVE</t>
  </si>
  <si>
    <t>KINGSTON STREET</t>
  </si>
  <si>
    <t>KINLOCH ROAD</t>
  </si>
  <si>
    <t>KINNIBEG STREET</t>
  </si>
  <si>
    <t>KIRCHER PLACE</t>
  </si>
  <si>
    <t>KIRIMOKO CRESCENT</t>
  </si>
  <si>
    <t>KIWI STREET</t>
  </si>
  <si>
    <t>KORU WAY</t>
  </si>
  <si>
    <t>KOTARE DRIVE</t>
  </si>
  <si>
    <t>KOWHAI DRIVE</t>
  </si>
  <si>
    <t>KURI PLACE</t>
  </si>
  <si>
    <t>LACHLAN AVENUE</t>
  </si>
  <si>
    <t>LAGOON AVENUE</t>
  </si>
  <si>
    <t>LAGOON VALLEY ROAD</t>
  </si>
  <si>
    <t>LAKE AVENUE</t>
  </si>
  <si>
    <t>LAKE ESPLANADE</t>
  </si>
  <si>
    <t>LAKE ROAD</t>
  </si>
  <si>
    <t>LAKE ROAD (GLENORCHY)</t>
  </si>
  <si>
    <t>LAKE STREET</t>
  </si>
  <si>
    <t>LAKEFIELD CLOSE</t>
  </si>
  <si>
    <t>LAKESIDE ROAD</t>
  </si>
  <si>
    <t>LAKEVIEW TERRACE</t>
  </si>
  <si>
    <t>LANDSBOROUGH LANE</t>
  </si>
  <si>
    <t>LANSDOWN STREET</t>
  </si>
  <si>
    <t>LARCH COURT</t>
  </si>
  <si>
    <t>LARCH PLACE</t>
  </si>
  <si>
    <t>LAUDER STREET</t>
  </si>
  <si>
    <t>LEANING ROCK LANE</t>
  </si>
  <si>
    <t>LEWIS ROAD</t>
  </si>
  <si>
    <t>LINDSAY PLACE</t>
  </si>
  <si>
    <t>LINK WAY</t>
  </si>
  <si>
    <t>LISMORE STREET</t>
  </si>
  <si>
    <t>LISMORE STREET/MONLEY LANE ACCESSWAY</t>
  </si>
  <si>
    <t>LITTLE MAUDE DRIVE</t>
  </si>
  <si>
    <t>LITTLE OAK COMMON</t>
  </si>
  <si>
    <t>LITTLE STREET</t>
  </si>
  <si>
    <t>LITTLES ROAD</t>
  </si>
  <si>
    <t>LIVERPOOL WAY</t>
  </si>
  <si>
    <t>LLOYD DUNN AVENUE</t>
  </si>
  <si>
    <t>LOACH ROAD</t>
  </si>
  <si>
    <t>LOCHBURN AVENUE</t>
  </si>
  <si>
    <t>LOCHNAGAR DRIVE</t>
  </si>
  <si>
    <t>LOCHY ROAD</t>
  </si>
  <si>
    <t>LOESS LANE</t>
  </si>
  <si>
    <t>LOMOND CRESCENT</t>
  </si>
  <si>
    <t>LONG GRASS PLACE</t>
  </si>
  <si>
    <t>LONGLANDS STREET</t>
  </si>
  <si>
    <t>LONGWOOD PLACE</t>
  </si>
  <si>
    <t>LOOP ROAD</t>
  </si>
  <si>
    <t>LORDENS PLACE</t>
  </si>
  <si>
    <t>LORNE STREET</t>
  </si>
  <si>
    <t>LOVERS LEAP ROAD</t>
  </si>
  <si>
    <t>LOWER SHOTOVER ROAD</t>
  </si>
  <si>
    <t>LUCAS PLACE</t>
  </si>
  <si>
    <t>LUCAS PLACE ROUNDABOUT</t>
  </si>
  <si>
    <t>LUNA PLACE</t>
  </si>
  <si>
    <t>LYNCH LANE</t>
  </si>
  <si>
    <t>MACANDREW LANE</t>
  </si>
  <si>
    <t>MACETOWN ROAD</t>
  </si>
  <si>
    <t>MACKAY STREET</t>
  </si>
  <si>
    <t>MACKINNON TERRACE</t>
  </si>
  <si>
    <t>MACPHERSON STREET</t>
  </si>
  <si>
    <t>MAGNOLIA PLACE</t>
  </si>
  <si>
    <t>MAGPIE PLACE</t>
  </si>
  <si>
    <t>MAIZE STREET</t>
  </si>
  <si>
    <t>MAKOMAKO ROAD</t>
  </si>
  <si>
    <t>MALAGHAN STREET</t>
  </si>
  <si>
    <t>MALAGHANS ROAD</t>
  </si>
  <si>
    <t>MALLARD STREET</t>
  </si>
  <si>
    <t>MAN STREET</t>
  </si>
  <si>
    <t>MAN STREET/CAMP STREET ROUNDABOUT</t>
  </si>
  <si>
    <t>MANCHESTER PLACE</t>
  </si>
  <si>
    <t>MANORBURN PLACE</t>
  </si>
  <si>
    <t>MANSE ROAD</t>
  </si>
  <si>
    <t>MANUKA CRESCENT</t>
  </si>
  <si>
    <t>MAPLE COURT</t>
  </si>
  <si>
    <t>MARGARET PLACE</t>
  </si>
  <si>
    <t>MARINA ACCESS</t>
  </si>
  <si>
    <t>MARINA DRIVE</t>
  </si>
  <si>
    <t>MARINE PARADE (EAST)</t>
  </si>
  <si>
    <t>MARINE PARADE (WEST)</t>
  </si>
  <si>
    <t>MARSDEN PLACE</t>
  </si>
  <si>
    <t>MARSHALL AVENUE</t>
  </si>
  <si>
    <t>MARSTON ROAD</t>
  </si>
  <si>
    <t>MARY LANE</t>
  </si>
  <si>
    <t>MARYBURN LANE</t>
  </si>
  <si>
    <t>MASONS COURT</t>
  </si>
  <si>
    <t>MATAI ROAD</t>
  </si>
  <si>
    <t>MATAKANUI LANE</t>
  </si>
  <si>
    <t>MATAKAURI PLACE</t>
  </si>
  <si>
    <t>MATARAKI PLACE</t>
  </si>
  <si>
    <t>MATHESON CRESCENT</t>
  </si>
  <si>
    <t>MATHIAS TERRACE</t>
  </si>
  <si>
    <t>MATIPO STREET</t>
  </si>
  <si>
    <t>MAUNGAWERA VALLEY ROAD</t>
  </si>
  <si>
    <t>MAVORA ROAD</t>
  </si>
  <si>
    <t>MAXWELL PLACE</t>
  </si>
  <si>
    <t>MAXWELL ROAD</t>
  </si>
  <si>
    <t>MCBRIDE STREET</t>
  </si>
  <si>
    <t>MCCARTHY ROAD</t>
  </si>
  <si>
    <t>MCCHESNEY ROAD</t>
  </si>
  <si>
    <t>MCCORMICK STREET</t>
  </si>
  <si>
    <t>MCDONALD STREET</t>
  </si>
  <si>
    <t>MCDONNELL ROAD</t>
  </si>
  <si>
    <t>MCDOUGALL STREET</t>
  </si>
  <si>
    <t>MCFARLANE TERRACE</t>
  </si>
  <si>
    <t>MCINTOSH WAY</t>
  </si>
  <si>
    <t>MCIVOR LANE</t>
  </si>
  <si>
    <t>MCKAY ROAD</t>
  </si>
  <si>
    <t>MCKERROW PLACE</t>
  </si>
  <si>
    <t>MCKIBBIN PLACE</t>
  </si>
  <si>
    <t>MCLELLAN PLACE</t>
  </si>
  <si>
    <t>MCLENNAN ROAD</t>
  </si>
  <si>
    <t>MCLENNAN TRIANGLE ROAD</t>
  </si>
  <si>
    <t>MCLEOD AVENUE</t>
  </si>
  <si>
    <t>MCMILLAN ROAD</t>
  </si>
  <si>
    <t>MEADOWBROOK PLACE</t>
  </si>
  <si>
    <t>MEADOWSTONE DRIVE</t>
  </si>
  <si>
    <t>MEADS ROAD</t>
  </si>
  <si>
    <t>MELBOURNE STREET</t>
  </si>
  <si>
    <t>MEMORIAL STREET</t>
  </si>
  <si>
    <t>MERCURY PLACE</t>
  </si>
  <si>
    <t>MERIONETH STREET(NORTH)</t>
  </si>
  <si>
    <t>MERIONETH STREET(SOUTH)</t>
  </si>
  <si>
    <t>MERIVALE AVENUE</t>
  </si>
  <si>
    <t>MIDDLETON ROAD</t>
  </si>
  <si>
    <t>MILL END</t>
  </si>
  <si>
    <t>MILLS ROAD</t>
  </si>
  <si>
    <t>MILWARD PLACE</t>
  </si>
  <si>
    <t>MINARET RIDGE</t>
  </si>
  <si>
    <t>MINCHER ROAD</t>
  </si>
  <si>
    <t>MOHUA MEWS</t>
  </si>
  <si>
    <t>MOKE LAKE ROAD</t>
  </si>
  <si>
    <t>MONCRIEFF PLACE</t>
  </si>
  <si>
    <t>MONLEY LANE</t>
  </si>
  <si>
    <t>MONTEITH ROAD</t>
  </si>
  <si>
    <t>MOONEY ROAD</t>
  </si>
  <si>
    <t>MOONLIGHT TRACK</t>
  </si>
  <si>
    <t>MORAINE PLACE</t>
  </si>
  <si>
    <t>MOREPORK WAY</t>
  </si>
  <si>
    <t>MORNING STAR TERRACE</t>
  </si>
  <si>
    <t>MORRIES LANE</t>
  </si>
  <si>
    <t>MORRIS ROAD</t>
  </si>
  <si>
    <t>MORROWS MEAD</t>
  </si>
  <si>
    <t>MORVEN FERRY ROAD</t>
  </si>
  <si>
    <t>MOTATAPU ROAD</t>
  </si>
  <si>
    <t>MOUNT BARKER ROAD</t>
  </si>
  <si>
    <t>MOUNT BURKE STREET</t>
  </si>
  <si>
    <t>MOUNT CREIGHTON CRESCENT</t>
  </si>
  <si>
    <t>MOUNT GOLD PLACE</t>
  </si>
  <si>
    <t>MOUNT IDA PLACE</t>
  </si>
  <si>
    <t>MOUNT IRON DRIVE</t>
  </si>
  <si>
    <t>MOUNT IRON DRIVE/ ROB ROY LANE ROUNDABOUT</t>
  </si>
  <si>
    <t>MOUNT IRON LOOP ROAD</t>
  </si>
  <si>
    <t>MOUNT LINTON AVENUE</t>
  </si>
  <si>
    <t>MOUNT NICHOLAS AVENUE</t>
  </si>
  <si>
    <t>MOUNT NICHOLAS-BEACH BAY ROAD</t>
  </si>
  <si>
    <t>MOUNTAIN ASH DRIVE</t>
  </si>
  <si>
    <t>MOUNTAIN VIEW ROAD</t>
  </si>
  <si>
    <t>MOUNTAINEER STREET</t>
  </si>
  <si>
    <t>MOUTERE PLACE</t>
  </si>
  <si>
    <t>MUIR ROAD</t>
  </si>
  <si>
    <t>MULBERRY LANE</t>
  </si>
  <si>
    <t>MULL STREET</t>
  </si>
  <si>
    <t>MUSCOVY LANE</t>
  </si>
  <si>
    <t>MUSTANG LANE</t>
  </si>
  <si>
    <t>MYLES WAY</t>
  </si>
  <si>
    <t>MYRA STREET</t>
  </si>
  <si>
    <t>MYSTERY GROVE</t>
  </si>
  <si>
    <t>NAIRN STREET</t>
  </si>
  <si>
    <t>NERIN SQUARE</t>
  </si>
  <si>
    <t>NEWCASTLE ROAD</t>
  </si>
  <si>
    <t>NICHOL STREET</t>
  </si>
  <si>
    <t>NIGER STREET</t>
  </si>
  <si>
    <t>NOEMA TERRACE</t>
  </si>
  <si>
    <t>NOKOMAI STREET</t>
  </si>
  <si>
    <t>NOOK ROAD</t>
  </si>
  <si>
    <t>NORFOLK STREET</t>
  </si>
  <si>
    <t>NORMAN TERRACE</t>
  </si>
  <si>
    <t>NORTHBROOK PLACE</t>
  </si>
  <si>
    <t>NORTHBURN ROAD</t>
  </si>
  <si>
    <t>NORTHLAKE DRIVE</t>
  </si>
  <si>
    <t>OAKWOOD PLACE</t>
  </si>
  <si>
    <t>OBAN STREET</t>
  </si>
  <si>
    <t>OBELISK STREET</t>
  </si>
  <si>
    <t>OCALLAGHAN STREET</t>
  </si>
  <si>
    <t>OKANE LANE</t>
  </si>
  <si>
    <t>OLD DAIRY CLOSE</t>
  </si>
  <si>
    <t>OLD RACECOURSE ROAD</t>
  </si>
  <si>
    <t>OLD SCHOOL ROAD</t>
  </si>
  <si>
    <t>OLD STATION AVE/KELLIHER DRIVE ROUNDABOUT</t>
  </si>
  <si>
    <t>OLD STATION AVENUE NORTH</t>
  </si>
  <si>
    <t>OLD STATION AVENUE SOUTH</t>
  </si>
  <si>
    <t>OLEARYS PADDOCK</t>
  </si>
  <si>
    <t>OLIVERS PLACE</t>
  </si>
  <si>
    <t>ONSLOW ROAD</t>
  </si>
  <si>
    <t>ORBELL DRIVE</t>
  </si>
  <si>
    <t>ORCHARD ROAD</t>
  </si>
  <si>
    <t>OREGON DRIVE</t>
  </si>
  <si>
    <t>OUTLET ROAD</t>
  </si>
  <si>
    <t>OXENBRIDGE TUNNEL ROAD</t>
  </si>
  <si>
    <t>OXFORD STREET</t>
  </si>
  <si>
    <t>OXFORDSHIRE AVENUE</t>
  </si>
  <si>
    <t>PANNERS WAY</t>
  </si>
  <si>
    <t>PANORAMA PLACE</t>
  </si>
  <si>
    <t>PANORAMA TERRACE</t>
  </si>
  <si>
    <t>PARADISE PLACE</t>
  </si>
  <si>
    <t>PARK STREET</t>
  </si>
  <si>
    <t>PARKHILL AVENUE</t>
  </si>
  <si>
    <t>PARRY CRESCENT</t>
  </si>
  <si>
    <t>PARTRIDGE ROAD</t>
  </si>
  <si>
    <t>PATERSON DRIVE</t>
  </si>
  <si>
    <t>PATRICKS WAY</t>
  </si>
  <si>
    <t>PEAK LANE</t>
  </si>
  <si>
    <t>PEARCE PLACE</t>
  </si>
  <si>
    <t>PEARL LANE</t>
  </si>
  <si>
    <t>PEASMOOR ROAD</t>
  </si>
  <si>
    <t>PEMBROKE LANE</t>
  </si>
  <si>
    <t>PENINSULA ROAD</t>
  </si>
  <si>
    <t>PENNYCOOK PLACE</t>
  </si>
  <si>
    <t>PENRITH PARK DRIVE</t>
  </si>
  <si>
    <t>PEPPERCORN TERRACE</t>
  </si>
  <si>
    <t>PEPPERWOOD GREEN</t>
  </si>
  <si>
    <t>PEREGRINE PLACE</t>
  </si>
  <si>
    <t>PERKINS RD (WEST)</t>
  </si>
  <si>
    <t>PERKINS ROAD</t>
  </si>
  <si>
    <t>PERROW STREET</t>
  </si>
  <si>
    <t>PETALITE LANE</t>
  </si>
  <si>
    <t>PETERLEY ROAD</t>
  </si>
  <si>
    <t>PHOENIX LANE</t>
  </si>
  <si>
    <t>PIGEON PLACE</t>
  </si>
  <si>
    <t>PISA ROAD</t>
  </si>
  <si>
    <t>PLANTATION ROAD</t>
  </si>
  <si>
    <t>PLATINUM RIDGE</t>
  </si>
  <si>
    <t>POOLBURN COURT EAST</t>
  </si>
  <si>
    <t>POOLBURN COURT WEST</t>
  </si>
  <si>
    <t>POPLAR DRIVE</t>
  </si>
  <si>
    <t>PORTREE DRIVE</t>
  </si>
  <si>
    <t>POTTERS HILL DRIVE</t>
  </si>
  <si>
    <t>PREMIER PLACE</t>
  </si>
  <si>
    <t>PRESTON DRIVE</t>
  </si>
  <si>
    <t>PRESTON LOOP</t>
  </si>
  <si>
    <t>PRIMARY LANE</t>
  </si>
  <si>
    <t>PRIMROSE LANE</t>
  </si>
  <si>
    <t>PRINGLES CREEK ROAD</t>
  </si>
  <si>
    <t>PRIORY ROAD</t>
  </si>
  <si>
    <t>PRITCHARD PLACE</t>
  </si>
  <si>
    <t>PROSPECTORS LANE</t>
  </si>
  <si>
    <t>PUKEKO PLACE</t>
  </si>
  <si>
    <t>PUMPING STATION ROAD</t>
  </si>
  <si>
    <t>QUAIL STREET</t>
  </si>
  <si>
    <t>QUARRY PLACE</t>
  </si>
  <si>
    <t>QUILL STREET</t>
  </si>
  <si>
    <t>QUINNAT STREET</t>
  </si>
  <si>
    <t>RAFTERS ROAD</t>
  </si>
  <si>
    <t>RAGAN LANE</t>
  </si>
  <si>
    <t>RAMSHAW LANE</t>
  </si>
  <si>
    <t>RANGE VIEW PLACE</t>
  </si>
  <si>
    <t>RATA ROAD</t>
  </si>
  <si>
    <t>RATA STREET</t>
  </si>
  <si>
    <t>RED COTTAGE DRIVE</t>
  </si>
  <si>
    <t>RED DEER RISE</t>
  </si>
  <si>
    <t>REDFERN TERRACE</t>
  </si>
  <si>
    <t>REDWOOD COURT</t>
  </si>
  <si>
    <t>REDWOOD LANE</t>
  </si>
  <si>
    <t>REECE CRESCENT</t>
  </si>
  <si>
    <t>REES STREET</t>
  </si>
  <si>
    <t>REES VALLEY ROAD</t>
  </si>
  <si>
    <t>REGENT STREET</t>
  </si>
  <si>
    <t>REID AVENUE</t>
  </si>
  <si>
    <t>REID CRESCENT</t>
  </si>
  <si>
    <t>REMARKABLES CRESCENT</t>
  </si>
  <si>
    <t>RERE ROAD</t>
  </si>
  <si>
    <t>RERE ROAD/ONSLOW ROAD/REES STREET ROUNDABOUT</t>
  </si>
  <si>
    <t>RESTA ROAD</t>
  </si>
  <si>
    <t>RIBBONWOOD AVENUE</t>
  </si>
  <si>
    <t>RICHARDS PARK LANE</t>
  </si>
  <si>
    <t>RIDGECREST</t>
  </si>
  <si>
    <t>RIFLEMAN STREET</t>
  </si>
  <si>
    <t>RIMU LANE</t>
  </si>
  <si>
    <t>RISINGHURST TERRACE</t>
  </si>
  <si>
    <t>RITCHIE STREET</t>
  </si>
  <si>
    <t>RIVERBANK ROAD</t>
  </si>
  <si>
    <t>RIVERGOLD WAY</t>
  </si>
  <si>
    <t>RIVERSIDE ROAD</t>
  </si>
  <si>
    <t>RIVERSIDE ROAD EAST</t>
  </si>
  <si>
    <t>RIVERSIDE ROAD WEST</t>
  </si>
  <si>
    <t>ROAD 7 TIMSFIELD</t>
  </si>
  <si>
    <t>ROB ROY LANE</t>
  </si>
  <si>
    <t>ROBERTSON STREET(EAST)</t>
  </si>
  <si>
    <t>ROBERTSON STREET(WEST)</t>
  </si>
  <si>
    <t>ROBINS ROAD</t>
  </si>
  <si>
    <t>ROCHE STREET</t>
  </si>
  <si>
    <t>ROCKLANDS COURT</t>
  </si>
  <si>
    <t>ROMANS LANE</t>
  </si>
  <si>
    <t>ROSS STREET</t>
  </si>
  <si>
    <t>ROTO PLACE</t>
  </si>
  <si>
    <t>ROUTEBURN ROAD</t>
  </si>
  <si>
    <t>ROW OFF YORK STREET</t>
  </si>
  <si>
    <t>ROWAN COURT(WANAKA)</t>
  </si>
  <si>
    <t>RUBY ISLAND ROAD</t>
  </si>
  <si>
    <t>RUBY RIDGE</t>
  </si>
  <si>
    <t>RUSSELL STREET</t>
  </si>
  <si>
    <t>RUSSELL STREET (WEST)</t>
  </si>
  <si>
    <t>RUTHERFORD ROAD</t>
  </si>
  <si>
    <t>RYALLS WAY</t>
  </si>
  <si>
    <t>SAINSBURY ROAD</t>
  </si>
  <si>
    <t>SALMOND PLACE</t>
  </si>
  <si>
    <t>SANDFORD TERRACE</t>
  </si>
  <si>
    <t>SARGES WAY</t>
  </si>
  <si>
    <t>SARGOOD DRIVE</t>
  </si>
  <si>
    <t>SAWMILL ROAD</t>
  </si>
  <si>
    <t>SCAIFE PLACE</t>
  </si>
  <si>
    <t>SCHEELITE AVENUE</t>
  </si>
  <si>
    <t>SCHOOL ROAD</t>
  </si>
  <si>
    <t>SCOTTS BEACH ROAD</t>
  </si>
  <si>
    <t>SCURR TERRACE</t>
  </si>
  <si>
    <t>SEARLE LANE</t>
  </si>
  <si>
    <t>SENTINEL DRIVE</t>
  </si>
  <si>
    <t>SEQUOIA PLACE</t>
  </si>
  <si>
    <t>SHANAHAN LANE</t>
  </si>
  <si>
    <t>SHAW STREET(NORTH)</t>
  </si>
  <si>
    <t>SHAW STREET(SOUTH)</t>
  </si>
  <si>
    <t>SHEPHERD ROAD</t>
  </si>
  <si>
    <t>SHERWIN AVENUE</t>
  </si>
  <si>
    <t>SHIEL STREET</t>
  </si>
  <si>
    <t>SHIPTON COURT</t>
  </si>
  <si>
    <t>SHORELINE ROAD</t>
  </si>
  <si>
    <t>SHORT COURT</t>
  </si>
  <si>
    <t>SHORT ROAD</t>
  </si>
  <si>
    <t>SHOTOVER DELTA ROAD</t>
  </si>
  <si>
    <t>SHOTOVER STREET</t>
  </si>
  <si>
    <t>SHROPSHIRE STREET</t>
  </si>
  <si>
    <t>SILVER STREET</t>
  </si>
  <si>
    <t>SILVERWOOD LANE</t>
  </si>
  <si>
    <t>SIR TIM WALLIS DRIVE</t>
  </si>
  <si>
    <t>SKINNER CRESCENT</t>
  </si>
  <si>
    <t>SKIPPERS ROAD</t>
  </si>
  <si>
    <t>SKYLARK PLACE</t>
  </si>
  <si>
    <t>SLEDMERE DRIVE</t>
  </si>
  <si>
    <t>SLOPEHILL ROAD(EAST)</t>
  </si>
  <si>
    <t>SLOPEHILL ROAD(WEST)</t>
  </si>
  <si>
    <t>SMALL ROAD</t>
  </si>
  <si>
    <t>SMITH ROAD</t>
  </si>
  <si>
    <t>SNOWBERRY STREET</t>
  </si>
  <si>
    <t>SNOWY PLACE</t>
  </si>
  <si>
    <t>SOHO STREET</t>
  </si>
  <si>
    <t>SOMERSET STREET</t>
  </si>
  <si>
    <t>SORREL STREET</t>
  </si>
  <si>
    <t>SOUTHBERG AVENUE</t>
  </si>
  <si>
    <t>SPARROW LANE</t>
  </si>
  <si>
    <t>SPEARGRASS FLAT ROAD</t>
  </si>
  <si>
    <t>SPENCE ROAD</t>
  </si>
  <si>
    <t>SPITFIRE LANE</t>
  </si>
  <si>
    <t>SPRING HILL ROAD</t>
  </si>
  <si>
    <t>SPRINGFIELD ROAD</t>
  </si>
  <si>
    <t>ST GEORGES AVENUE</t>
  </si>
  <si>
    <t>ST LAURAS LANE</t>
  </si>
  <si>
    <t>ST MATTHEWS PLACE</t>
  </si>
  <si>
    <t>ST NINIANS WAY</t>
  </si>
  <si>
    <t>ST PAULS COURT</t>
  </si>
  <si>
    <t>ST PETERS PLACE</t>
  </si>
  <si>
    <t>STACKBRAE AVENUE</t>
  </si>
  <si>
    <t>STAFFORD STREET</t>
  </si>
  <si>
    <t>STALKER ROAD</t>
  </si>
  <si>
    <t>STAMPER LANE</t>
  </si>
  <si>
    <t>STANLEY STREET</t>
  </si>
  <si>
    <t>STEVENSON ROAD</t>
  </si>
  <si>
    <t>STEWART STREET (LOWER)</t>
  </si>
  <si>
    <t>STEWART STREET (UPPER)</t>
  </si>
  <si>
    <t>STONE STREET</t>
  </si>
  <si>
    <t>STONE WALLS TERRACE</t>
  </si>
  <si>
    <t>STONEBROOK DRIVE</t>
  </si>
  <si>
    <t>STRATFORD TERRACE</t>
  </si>
  <si>
    <t>STUDHOLME ROAD(NORTH)</t>
  </si>
  <si>
    <t>STUDHOLME ROAD(PAPER)</t>
  </si>
  <si>
    <t>STUDHOLME ROAD(SOUTH)</t>
  </si>
  <si>
    <t>SUBURB STREET(NORTH)</t>
  </si>
  <si>
    <t>SUBURB STREET(SOUTH)</t>
  </si>
  <si>
    <t>SUFFOLK STREET</t>
  </si>
  <si>
    <t>SUGAR LANE</t>
  </si>
  <si>
    <t>SUNNYSIDE LANE</t>
  </si>
  <si>
    <t>SUNRISE BAY DRIVE</t>
  </si>
  <si>
    <t>SUNSHINE BAY BOAT RAMP</t>
  </si>
  <si>
    <t>SURREY STREET</t>
  </si>
  <si>
    <t>SWAN STREET</t>
  </si>
  <si>
    <t>SYCAMORE PLACE</t>
  </si>
  <si>
    <t>SYDNEY STREET (NORTH)</t>
  </si>
  <si>
    <t>SYDNEY STREET (SOUTH)</t>
  </si>
  <si>
    <t>SYLVAN STREET</t>
  </si>
  <si>
    <t>TAKAHE LANE</t>
  </si>
  <si>
    <t>TAPLEY PADDOCK</t>
  </si>
  <si>
    <t>TE AWA ROAD</t>
  </si>
  <si>
    <t>TEAL PLACE</t>
  </si>
  <si>
    <t>TEMPLETON STREET</t>
  </si>
  <si>
    <t>TENBY STREET</t>
  </si>
  <si>
    <t>TENBY STREET(EAST)</t>
  </si>
  <si>
    <t>TENBY STREET(WEST)</t>
  </si>
  <si>
    <t>THAMES STREET</t>
  </si>
  <si>
    <t>THE BRANCHES ROAD</t>
  </si>
  <si>
    <t>THE HEIGHTS AVENUE</t>
  </si>
  <si>
    <t>THE MALL</t>
  </si>
  <si>
    <t>THE TERRACE</t>
  </si>
  <si>
    <t>THE TERRACES</t>
  </si>
  <si>
    <t>THOMPSON STREET</t>
  </si>
  <si>
    <t>THOMSON STREET</t>
  </si>
  <si>
    <t>THORN CRESCENT</t>
  </si>
  <si>
    <t>THREEPWOOD ROAD</t>
  </si>
  <si>
    <t>TIMARU CREEK ROAD</t>
  </si>
  <si>
    <t>TIMSFIELD DRIVE</t>
  </si>
  <si>
    <t>TIPPERARY PLACE</t>
  </si>
  <si>
    <t>TOBINS TRACK(ARROWTOWN END)</t>
  </si>
  <si>
    <t>TOBINS TRACK(CROWN TERRACE END)</t>
  </si>
  <si>
    <t>TONIS TERRACE</t>
  </si>
  <si>
    <t>TOTARA TERRACE</t>
  </si>
  <si>
    <t>TREVATHAN LANE</t>
  </si>
  <si>
    <t>TUCKER BEACH ROAD</t>
  </si>
  <si>
    <t>TUDOR LANE</t>
  </si>
  <si>
    <t>TUKE LANE</t>
  </si>
  <si>
    <t>TUOHYS GULLY ROAD</t>
  </si>
  <si>
    <t>TURNBULL CRESCENT</t>
  </si>
  <si>
    <t>TURNER STREET</t>
  </si>
  <si>
    <t>TYNDALL STREET</t>
  </si>
  <si>
    <t>UMBERS STREET</t>
  </si>
  <si>
    <t>UPTON STREET(EAST)</t>
  </si>
  <si>
    <t>UPTON STREET(WEST)</t>
  </si>
  <si>
    <t>URQUHART PLACE</t>
  </si>
  <si>
    <t>VALLEY CRESCENT</t>
  </si>
  <si>
    <t>VANCOUVER DRIVE</t>
  </si>
  <si>
    <t>VEINT CRESCENT</t>
  </si>
  <si>
    <t>VENUS PLACE</t>
  </si>
  <si>
    <t>VICTORIA FLATS ROAD</t>
  </si>
  <si>
    <t>VILLIERS STREET</t>
  </si>
  <si>
    <t>VIOLET WAY</t>
  </si>
  <si>
    <t>VISTA TERRACE</t>
  </si>
  <si>
    <t>VON LOOP ROAD</t>
  </si>
  <si>
    <t>VON PLACE</t>
  </si>
  <si>
    <t>VON ROAD</t>
  </si>
  <si>
    <t>WAIMANA PLACE</t>
  </si>
  <si>
    <t>WAIRAU ROAD</t>
  </si>
  <si>
    <t>WAITIRI ROAD</t>
  </si>
  <si>
    <t>WAKATIPU HEIGHTS</t>
  </si>
  <si>
    <t>WALLACE PLACE</t>
  </si>
  <si>
    <t>WANAKA-MOUNT ASPIRING ROAD</t>
  </si>
  <si>
    <t>WARD STREET</t>
  </si>
  <si>
    <t>WARREN STREET(EAST)</t>
  </si>
  <si>
    <t>WARREN STREET(WEST)</t>
  </si>
  <si>
    <t>WATKINS ROAD</t>
  </si>
  <si>
    <t>WATTIES TRACK</t>
  </si>
  <si>
    <t>WATTS ROAD</t>
  </si>
  <si>
    <t>WEAVER STREET</t>
  </si>
  <si>
    <t>WEKA STREET</t>
  </si>
  <si>
    <t>WELLSWOOD WAY</t>
  </si>
  <si>
    <t>WESNEY TERRACE</t>
  </si>
  <si>
    <t>WEST MEADOWS DRIVE</t>
  </si>
  <si>
    <t>WEST MEADOWS DRIVE (ROAD ONE)</t>
  </si>
  <si>
    <t>WEST WANAKA ROAD</t>
  </si>
  <si>
    <t>WESTVIEW ROAD</t>
  </si>
  <si>
    <t>WEXFORD STREET</t>
  </si>
  <si>
    <t>WHARF STREET</t>
  </si>
  <si>
    <t>WHEAT STREET</t>
  </si>
  <si>
    <t>WHITBOURN PLACE</t>
  </si>
  <si>
    <t>WHITBOURN PLACE ROUNDABOUT</t>
  </si>
  <si>
    <t>WHITECHAPEL ROAD</t>
  </si>
  <si>
    <t>WHITNEY PLACE</t>
  </si>
  <si>
    <t>WICKLOW TERRACE</t>
  </si>
  <si>
    <t>WIDGEON PLACE</t>
  </si>
  <si>
    <t>WILEY ROAD</t>
  </si>
  <si>
    <t>WILKIN ROAD (MAKARORA)</t>
  </si>
  <si>
    <t>WILKIN ROAD (WANAKA)</t>
  </si>
  <si>
    <t>WILLETS GREEN</t>
  </si>
  <si>
    <t>WILLIAMS STREET</t>
  </si>
  <si>
    <t>WILLOW PLACE</t>
  </si>
  <si>
    <t>WILLOWRIDGE</t>
  </si>
  <si>
    <t>WILMOT AVENUE</t>
  </si>
  <si>
    <t>WILTSHIRE STREET</t>
  </si>
  <si>
    <t>WINDERS STREET</t>
  </si>
  <si>
    <t>WINDSOR PLACE</t>
  </si>
  <si>
    <t>WOODLEY PLACE</t>
  </si>
  <si>
    <t>WOODPECKER STREET</t>
  </si>
  <si>
    <t>WOODSTOCK ROAD</t>
  </si>
  <si>
    <t>WOODSTOCK ROUNDABOUT</t>
  </si>
  <si>
    <t>WOOLSHED ROAD</t>
  </si>
  <si>
    <t>WREN STREET</t>
  </si>
  <si>
    <t>WYE PLACE</t>
  </si>
  <si>
    <t>WYNYARD CRESCENT</t>
  </si>
  <si>
    <t>YEWLETT CRESCENT</t>
  </si>
  <si>
    <t>YORK STREET</t>
  </si>
  <si>
    <t>YOUGHAL STREET(NORTH)</t>
  </si>
  <si>
    <t>YOUGHAL STREET(SOUTH)</t>
  </si>
  <si>
    <t>DATE</t>
  </si>
  <si>
    <t>ACTION</t>
  </si>
  <si>
    <t>Crossings_Crossing_Type_English_Description</t>
  </si>
  <si>
    <t>Crossings_Crossing_Type_Table_Array</t>
  </si>
  <si>
    <t>Drainage_Culvert_Table_Array</t>
  </si>
  <si>
    <t>Drainage_Drain_Culvert_Type</t>
  </si>
  <si>
    <t>Drainage_Drain_Entry_English_Description</t>
  </si>
  <si>
    <t>Drainage_Drain_Entry_Table_Array</t>
  </si>
  <si>
    <t>Drainage_Drain_Lining_English_Description</t>
  </si>
  <si>
    <t>Drainage_Drain_Lining_Table_Array</t>
  </si>
  <si>
    <t>Drainage_Drain_Material_English_Description</t>
  </si>
  <si>
    <t>Drainage_Drain_Material_Table_Array</t>
  </si>
  <si>
    <t>Drainage_Drain_Shape</t>
  </si>
  <si>
    <t>Drainage_Drain_Side</t>
  </si>
  <si>
    <t>Drainage_Drain_Type_English_Description</t>
  </si>
  <si>
    <t>Drainage_Drain_Type_Table_Array</t>
  </si>
  <si>
    <t>Drainage_Flow_Direction_English_Description</t>
  </si>
  <si>
    <t>Drainage_Flow_Direction_Table_Array</t>
  </si>
  <si>
    <t>Features_Feature_Type_English_Description</t>
  </si>
  <si>
    <t>Features_Feature_Type_Table_Array</t>
  </si>
  <si>
    <t>Footpaths_Footpath_Position_English_Description</t>
  </si>
  <si>
    <t>Footpaths_Footpath_Position_Table_Array</t>
  </si>
  <si>
    <t>Footpaths_Footpath_Purpose_English_Description</t>
  </si>
  <si>
    <t>Footpaths_Footpath_Purpose_Table_Array</t>
  </si>
  <si>
    <t>Footpaths_Footpath_Surface_Material_English_Description</t>
  </si>
  <si>
    <t>Footpaths_Footpath_Surface_Material_Table_Array</t>
  </si>
  <si>
    <t>Footpaths_Pedestrian_Use_English_Description</t>
  </si>
  <si>
    <t>Footpaths_Pedestrian_Use_Table_Array</t>
  </si>
  <si>
    <t>Generic_Action</t>
  </si>
  <si>
    <t>Generic_Asset_Owner_English_Description</t>
  </si>
  <si>
    <t>Generic_Asset_Owner_Table_Array</t>
  </si>
  <si>
    <t>Generic_GPS_Method_ID_English_Description</t>
  </si>
  <si>
    <t>Generic_GPS_Method_ID_Table_Array</t>
  </si>
  <si>
    <t>Generic_Latest</t>
  </si>
  <si>
    <t>Generic_Length_Adjustment_Reason_English_Description</t>
  </si>
  <si>
    <t>Generic_Length_Adjustment_Reason_Table_Array</t>
  </si>
  <si>
    <t>Generic_Organisation_English_Description</t>
  </si>
  <si>
    <t>Generic_Organisation_Table_Array</t>
  </si>
  <si>
    <t>Generic_Risk</t>
  </si>
  <si>
    <t>Generic_Road_Names_Table_Array</t>
  </si>
  <si>
    <t>Generic_Roadnames</t>
  </si>
  <si>
    <t>Generic_Side_English_Description</t>
  </si>
  <si>
    <t>Generic_Side_Table_Array</t>
  </si>
  <si>
    <t>Generic_True_False</t>
  </si>
  <si>
    <t>Generic_Work_Category</t>
  </si>
  <si>
    <t>Generic_Yes_No</t>
  </si>
  <si>
    <t>Islands_Island_Material_English_Description</t>
  </si>
  <si>
    <t>Islands_Island_Material_Table_Array</t>
  </si>
  <si>
    <t>Islands_Island_Shape_English_Description</t>
  </si>
  <si>
    <t>Islands_Island_Shape_Table_Array</t>
  </si>
  <si>
    <t>Islands_Island_Type_English_Description</t>
  </si>
  <si>
    <t>Islands_Island_Type_Table_Array</t>
  </si>
  <si>
    <t>Markings_Marking_Attach_English_Description</t>
  </si>
  <si>
    <t>Markings_Marking_Attach_Table_Array</t>
  </si>
  <si>
    <t>Markings_Marking_Colour_English_Description</t>
  </si>
  <si>
    <t>Markings_Marking_Colour_Table_Array</t>
  </si>
  <si>
    <t>Markings_Marking_Material_English_Description</t>
  </si>
  <si>
    <t>Markings_Marking_Material_Table_Array</t>
  </si>
  <si>
    <t>Markings_Marking_Type_English_Description</t>
  </si>
  <si>
    <t>Markings_Marking_Type_Table_Array</t>
  </si>
  <si>
    <t>Markings_Paint_Apply_Type_English_Description</t>
  </si>
  <si>
    <t>Markings_Paint_Apply_Type_Table_Array</t>
  </si>
  <si>
    <t>Markings_Paint_Brand_Name_English_Description</t>
  </si>
  <si>
    <t>Markings_Paint_Brand_Name_Table_Array</t>
  </si>
  <si>
    <t>Markings_Paint_Make_English_Description</t>
  </si>
  <si>
    <t>Markings_Paint_Make_Refernce_Only_Codes</t>
  </si>
  <si>
    <t>Markings_Paint_Make_Refernce_Only_Table_Array</t>
  </si>
  <si>
    <t>Markings_Paint_Make_Table_Array</t>
  </si>
  <si>
    <t>Markings_Reflectorised_English_Description</t>
  </si>
  <si>
    <t>Markings_Reflectorised_Table_Array</t>
  </si>
  <si>
    <t>Minor_Structures_ms_Colour_English_Description</t>
  </si>
  <si>
    <t>Minor_Structures_ms_Colour_Table_Array</t>
  </si>
  <si>
    <t>Minor_Structures_ms_Material_English_Description</t>
  </si>
  <si>
    <t>Minor_Structures_ms_Material_Table_Array</t>
  </si>
  <si>
    <t>Minor_Structures_ms_Style_English_Description</t>
  </si>
  <si>
    <t>Minor_Structures_ms_Style_Table_Array</t>
  </si>
  <si>
    <t>Minor_Structures_ms_SubType_English_Description</t>
  </si>
  <si>
    <t>Minor_Structures_ms_SubType_Table_Array</t>
  </si>
  <si>
    <t>Minor_Structures_ms_Surf_Treat_English_Description</t>
  </si>
  <si>
    <t>Minor_Structures_ms_Surf_Treat_Table_Array</t>
  </si>
  <si>
    <t>Minor_Structures_ms_Type_English_Description</t>
  </si>
  <si>
    <t>Minor_Structures_ms_Type_Ref_Only_Codes</t>
  </si>
  <si>
    <t>Minor_Structures_ms_Type_Ref_Only_Table_Array</t>
  </si>
  <si>
    <t>Minor_Structures_ms_Type_Table_Array</t>
  </si>
  <si>
    <t>Pavement_CBR_UCS</t>
  </si>
  <si>
    <t>Pavement_Estimate_Status</t>
  </si>
  <si>
    <t>Pavement_Layer_Sub</t>
  </si>
  <si>
    <t>Pavement_Layer_Type_Codes</t>
  </si>
  <si>
    <t>Pavement_Layer_Type_Table_Array</t>
  </si>
  <si>
    <t>Pavement_Pave_Material_Code</t>
  </si>
  <si>
    <t>Pavement_Pave_Material_Table_Array</t>
  </si>
  <si>
    <t>Pavement_Pave_Source</t>
  </si>
  <si>
    <t>Pavement_Pave_Subgrade</t>
  </si>
  <si>
    <t>Pavement_rcyc_cpnt</t>
  </si>
  <si>
    <t>Pavement_Reconstructed_English_Description</t>
  </si>
  <si>
    <t>Pavement_Reconstructed_Table_Array</t>
  </si>
  <si>
    <t>Pavement_Stabilisation_Agent</t>
  </si>
  <si>
    <t>Pavement_Test_Pit_Method_Code</t>
  </si>
  <si>
    <t>Pavement_Test_Pit_Method_Table_Array</t>
  </si>
  <si>
    <t>Railings_Rail_Attach_English_Description</t>
  </si>
  <si>
    <t>Railings_Rail_Attach_Table_Array</t>
  </si>
  <si>
    <t>Railings_Rail_Colour_English_Description</t>
  </si>
  <si>
    <t>Railings_Rail_Colour_Table_Array</t>
  </si>
  <si>
    <t>Railings_Rail_End_English_Description</t>
  </si>
  <si>
    <t>Railings_Rail_End_Table_Array</t>
  </si>
  <si>
    <t>Railings_Rail_Make_English_Description</t>
  </si>
  <si>
    <t>Railings_Rail_Make_Table_Array</t>
  </si>
  <si>
    <t>Railings_Rail_Material_English_Description</t>
  </si>
  <si>
    <t>Railings_Rail_Material_Table_Array</t>
  </si>
  <si>
    <t>Railings_Rail_Shape_English_Description</t>
  </si>
  <si>
    <t>Railings_Rail_Shape_Table_Array</t>
  </si>
  <si>
    <t>Railings_Rail_Type_English_Description</t>
  </si>
  <si>
    <t>Railings_Rail_Type_Table_Array</t>
  </si>
  <si>
    <t>Railings_Railing_Ground_Fix_Table_Array</t>
  </si>
  <si>
    <t>Railings_Railings_Ground_Fix_English_Description</t>
  </si>
  <si>
    <t>Retaining_Wall_Wall_Type_English_Description</t>
  </si>
  <si>
    <t>Retaining_Wall_Wall_Type_Table_Array</t>
  </si>
  <si>
    <t>Shoulder_Shoulder_Material_English_Description</t>
  </si>
  <si>
    <t>Shoulder_Shoulder_Material_Table_Array</t>
  </si>
  <si>
    <t>Signs_Direction_English_Description</t>
  </si>
  <si>
    <t>Signs_Direction_Table_Array</t>
  </si>
  <si>
    <t>Signs_Framed_English_Description</t>
  </si>
  <si>
    <t>Signs_Framed_Table_Array</t>
  </si>
  <si>
    <t>Signs_Replace_Reason_English_Description</t>
  </si>
  <si>
    <t>Signs_Replace_Reason_Table_Array</t>
  </si>
  <si>
    <t>Signs_Sign_Bracket_English_Description</t>
  </si>
  <si>
    <t>Signs_Sign_Bracket_Table_Array</t>
  </si>
  <si>
    <t>Signs_Sign_Class_English_Description</t>
  </si>
  <si>
    <t>Signs_Sign_Class_Table_Array</t>
  </si>
  <si>
    <t>Signs_Sign_Colour_English_Description</t>
  </si>
  <si>
    <t>Signs_Sign_Colour_Table_Array</t>
  </si>
  <si>
    <t>Signs_Sign_Group_English_Description</t>
  </si>
  <si>
    <t>Signs_Sign_Group_Table_Array</t>
  </si>
  <si>
    <t>Signs_Sign_Material_English_Description</t>
  </si>
  <si>
    <t>Signs_Sign_Material_Table_Array</t>
  </si>
  <si>
    <t>Signs_Sign_Owner_English_Description</t>
  </si>
  <si>
    <t>Signs_Sign_Owner_Table_Array</t>
  </si>
  <si>
    <t>Signs_Sign_Post_Attach_English_Description</t>
  </si>
  <si>
    <t>Signs_Sign_Post_Attach_Table_Array</t>
  </si>
  <si>
    <t>Signs_Sign_Post_Type_English_Description</t>
  </si>
  <si>
    <t>Signs_Sign_Post_Type_Table_Array</t>
  </si>
  <si>
    <t>Signs_Sign_Side_English_Description</t>
  </si>
  <si>
    <t>Signs_Sign_Side_Table_Array</t>
  </si>
  <si>
    <t>Signs_Sign_Substrate_English_Description</t>
  </si>
  <si>
    <t>Signs_Sign_Substrate_Table_Array</t>
  </si>
  <si>
    <t>Signs_Sign_Type_English_Description</t>
  </si>
  <si>
    <t>Signs_Sign_Type_Table_Array</t>
  </si>
  <si>
    <t>St_Light_Pole_Control_English_Description</t>
  </si>
  <si>
    <t>St_Light_Pole_Control_Table_Array</t>
  </si>
  <si>
    <t>St_Lights_Bracket_Bracket_Status_English_Desciption</t>
  </si>
  <si>
    <t>St_Lights_Bracket_Bracket_Status_Table_Array</t>
  </si>
  <si>
    <t>St_Lights_Bracket_Bracket_Type_English_Description</t>
  </si>
  <si>
    <t>St_Lights_Bracket_Bracket_Type_Table_Array</t>
  </si>
  <si>
    <t>St_Lights_Generic_Power_Company_English_Description</t>
  </si>
  <si>
    <t>St_Lights_Generic_Power_Company_Table_Array</t>
  </si>
  <si>
    <t>St_Lights_Generic_Replace_Reason_English_Description</t>
  </si>
  <si>
    <t>St_Lights_Generic_Replace_Reason_Table_Array</t>
  </si>
  <si>
    <t>St_Lights_Light_Ballast_English_Description</t>
  </si>
  <si>
    <t>St_Lights_Light_Ballast_Table_Array</t>
  </si>
  <si>
    <t>St_Lights_Light_Gear_Make_English_Description</t>
  </si>
  <si>
    <t>St_Lights_Light_Gear_Make_Table_Array</t>
  </si>
  <si>
    <t>St_Lights_Light_Gear_Model_English_Description</t>
  </si>
  <si>
    <t>St_Lights_Light_Gear_Model_Table_Array</t>
  </si>
  <si>
    <t>St_Lights_Light_Ignitor_English_Description</t>
  </si>
  <si>
    <t>St_Lights_Light_Ignitor_Table_Array</t>
  </si>
  <si>
    <t>St_Lights_Light_Lamp_Make_English_Description</t>
  </si>
  <si>
    <t>St_Lights_Light_Lamp_Make_Ref_Only_Table_Array</t>
  </si>
  <si>
    <t>St_Lights_Light_Lamp_Make_Table_Array</t>
  </si>
  <si>
    <t>St_Lights_Light_Lamp_Model_English_Description</t>
  </si>
  <si>
    <t>St_Lights_Light_Lamp_Model_Table_Array</t>
  </si>
  <si>
    <t>St_Lights_Light_Light_Make_Codes</t>
  </si>
  <si>
    <t>St_Lights_Light_Light_Make_English_Description</t>
  </si>
  <si>
    <t>St_Lights_Light_Light_Make_Ref_Only_Table_Array</t>
  </si>
  <si>
    <t>St_Lights_Light_Light_Make_Table_Array</t>
  </si>
  <si>
    <t>St_Lights_Light_Light_Model_English_Description</t>
  </si>
  <si>
    <t>St_Lights_Light_Light_Model_Table_Array</t>
  </si>
  <si>
    <t>St_Lights_Light_Light_Shade_English_Description</t>
  </si>
  <si>
    <t>St_Lights_Light_Light_Shade_Table_Array</t>
  </si>
  <si>
    <t>St_Lights_Light_Light_Status_English_Desciption</t>
  </si>
  <si>
    <t>St_Lights_Light_Light_Status_Table_Array</t>
  </si>
  <si>
    <t>St_Lights_Light_Supply_Point_English_Description</t>
  </si>
  <si>
    <t>St_Lights_Light_Supply_Point_Table_Array</t>
  </si>
  <si>
    <t>St_Lights_Pole_Control_English_Description</t>
  </si>
  <si>
    <t>St_Lights_Pole_Control_Table_Array</t>
  </si>
  <si>
    <t>St_Lights_Pole_Make_English_Description</t>
  </si>
  <si>
    <t>St_Lights_Pole_Make_Ref_Only_Codes</t>
  </si>
  <si>
    <t>St_Lights_Pole_Make_Ref_Only_Table_Array</t>
  </si>
  <si>
    <t>St_Lights_Pole_Make_Table_Array</t>
  </si>
  <si>
    <t>St_Lights_Pole_Material_English_Description</t>
  </si>
  <si>
    <t>St_Lights_Pole_Material_Table_Array</t>
  </si>
  <si>
    <t>St_Lights_Pole_Model_Table_Array</t>
  </si>
  <si>
    <t>St_Lights_Pole_Mount_English_Description</t>
  </si>
  <si>
    <t>St_Lights_Pole_Mount_Table_Array</t>
  </si>
  <si>
    <t>St_Lights_Pole_Purpose_English_Description</t>
  </si>
  <si>
    <t>St_Lights_Pole_Purpose_Table_Array</t>
  </si>
  <si>
    <t>St_Lights_Pole_Shape_English_Description</t>
  </si>
  <si>
    <t>St_Lights_Pole_Shape_Table_Array</t>
  </si>
  <si>
    <t>Surfacing_Chip_Size</t>
  </si>
  <si>
    <t>Surfacing_fw_treatment</t>
  </si>
  <si>
    <t>Surfacing_Pavement_Historic</t>
  </si>
  <si>
    <t>Surfacing_Pavements_Full_Width</t>
  </si>
  <si>
    <t>Surfacing_Polymer_Type_English_Description</t>
  </si>
  <si>
    <t>Surfacing_Polymer_Type_Table_Array</t>
  </si>
  <si>
    <t>Surfacing_Surface_Additive_English_Description</t>
  </si>
  <si>
    <t>Surfacing_Surface_Additive_Table_Array</t>
  </si>
  <si>
    <t>Surfacing_Surface_Adhesion_English_Description</t>
  </si>
  <si>
    <t>Surfacing_Surface_Adhesion_Table_Array</t>
  </si>
  <si>
    <t>Surfacing_Surface_Binder_English_Description</t>
  </si>
  <si>
    <t>Surfacing_Surface_Binder_Table_Array</t>
  </si>
  <si>
    <t>Surfacing_Surface_Cutter_English_Description</t>
  </si>
  <si>
    <t>Surfacing_Surface_Cutter_Table_Array</t>
  </si>
  <si>
    <t>Surfacing_Surface_Function</t>
  </si>
  <si>
    <t>Surfacing_Surface_Function_Table_Array</t>
  </si>
  <si>
    <t>Surfacing_Surface_Material_English_Desciption</t>
  </si>
  <si>
    <t>Surfacing_Surface_Material_Table_Array</t>
  </si>
  <si>
    <t>Surfacing_Surface_Reason</t>
  </si>
  <si>
    <t>Surfacing_Surface_Reason_Desc</t>
  </si>
  <si>
    <t>Surfacing_Surface_Recycled_Component_English_Description</t>
  </si>
  <si>
    <t>Surfacing_Surface_Recycled_Component_Table_Array</t>
  </si>
  <si>
    <t>Surfacing_Surface_Spec</t>
  </si>
  <si>
    <t>SWC_SWC_Side</t>
  </si>
  <si>
    <t>SWC_SWC_Type_English_Description</t>
  </si>
  <si>
    <t>SWC_SWC_Type_Table_Array</t>
  </si>
  <si>
    <t>Named list</t>
  </si>
  <si>
    <t>Arrays and Lists</t>
  </si>
  <si>
    <t>Sheets</t>
  </si>
  <si>
    <t xml:space="preserve">Sheets </t>
  </si>
  <si>
    <t>Lookups - Generic</t>
  </si>
  <si>
    <t>2.2 General &amp; Metadata</t>
  </si>
  <si>
    <t>Add lookups and arrays to sheet</t>
  </si>
  <si>
    <t>Ward</t>
  </si>
  <si>
    <t>Wakatipu</t>
  </si>
  <si>
    <t>Wanaka</t>
  </si>
  <si>
    <t>Generic_ward</t>
  </si>
  <si>
    <t>zNamedLists</t>
  </si>
  <si>
    <t>zNamedSheet_list</t>
  </si>
  <si>
    <t>who</t>
  </si>
  <si>
    <t>Roger Hughes</t>
  </si>
  <si>
    <t>Pavement use group</t>
  </si>
  <si>
    <t>ADT &lt;100</t>
  </si>
  <si>
    <t>ADT 100-500</t>
  </si>
  <si>
    <t>ADT 500-2,000</t>
  </si>
  <si>
    <t>ADT 2,000-4,000</t>
  </si>
  <si>
    <t>ADT 4,000-10,000</t>
  </si>
  <si>
    <t>ADT 10,000-20,000</t>
  </si>
  <si>
    <t>ADT &gt;20,000</t>
  </si>
  <si>
    <t>sub area</t>
  </si>
  <si>
    <t>Albert Town</t>
  </si>
  <si>
    <t>Arrowtown</t>
  </si>
  <si>
    <t>Arthurs Point</t>
  </si>
  <si>
    <t>Ben Lomond</t>
  </si>
  <si>
    <t>Cardrona</t>
  </si>
  <si>
    <t>Closeburn</t>
  </si>
  <si>
    <t>Dalefield</t>
  </si>
  <si>
    <t>Fernhill</t>
  </si>
  <si>
    <t>Frankton</t>
  </si>
  <si>
    <t>Gibbston</t>
  </si>
  <si>
    <t>Glenorchy</t>
  </si>
  <si>
    <t>Hawea</t>
  </si>
  <si>
    <t>Jacks Point</t>
  </si>
  <si>
    <t>Kelvin Heights</t>
  </si>
  <si>
    <t>Kingston</t>
  </si>
  <si>
    <t>Lake Hayes</t>
  </si>
  <si>
    <t>Lake Hayes South</t>
  </si>
  <si>
    <t>Luggate</t>
  </si>
  <si>
    <t>Makarora</t>
  </si>
  <si>
    <t>Mount Creighton</t>
  </si>
  <si>
    <t>Quail Rise</t>
  </si>
  <si>
    <t>Queenstown</t>
  </si>
  <si>
    <t>The Von</t>
  </si>
  <si>
    <t>West Wanaka</t>
  </si>
  <si>
    <t>Urban</t>
  </si>
  <si>
    <t>Rural</t>
  </si>
  <si>
    <t>urban / rural</t>
  </si>
  <si>
    <t>Flat</t>
  </si>
  <si>
    <t>Rolling</t>
  </si>
  <si>
    <t>Mountainous</t>
  </si>
  <si>
    <t>terrain</t>
  </si>
  <si>
    <t>P1</t>
  </si>
  <si>
    <t>P2</t>
  </si>
  <si>
    <t>P3</t>
  </si>
  <si>
    <t>P4</t>
  </si>
  <si>
    <t>P5</t>
  </si>
  <si>
    <t>P6</t>
  </si>
  <si>
    <t>P7</t>
  </si>
  <si>
    <t>P8</t>
  </si>
  <si>
    <t>P9</t>
  </si>
  <si>
    <t>P10</t>
  </si>
  <si>
    <t>P11</t>
  </si>
  <si>
    <t>P12</t>
  </si>
  <si>
    <t>V1</t>
  </si>
  <si>
    <t>V2</t>
  </si>
  <si>
    <t>V3</t>
  </si>
  <si>
    <t>V4</t>
  </si>
  <si>
    <t>V5</t>
  </si>
  <si>
    <t>light category</t>
  </si>
  <si>
    <t>Generic_LightCategory</t>
  </si>
  <si>
    <t>Generic_PavementUseGroup</t>
  </si>
  <si>
    <t>Generic_SubArea</t>
  </si>
  <si>
    <t>Generic_Terrain</t>
  </si>
  <si>
    <t>Generic_UrbanRural</t>
  </si>
  <si>
    <t>End 
m</t>
  </si>
  <si>
    <t>Start 
m</t>
  </si>
  <si>
    <t>All Sheets</t>
  </si>
  <si>
    <t>Format matching</t>
  </si>
  <si>
    <t>2.3 Surface</t>
  </si>
  <si>
    <t>Add lookup to start and end name fields</t>
  </si>
  <si>
    <t>Add auto populate to length adjust coded field</t>
  </si>
  <si>
    <t>2.6 Footpaths</t>
  </si>
  <si>
    <t>2.8 Markings</t>
  </si>
  <si>
    <t>Angle, spacing and thickness had wrong lookups</t>
  </si>
  <si>
    <t>Across the road</t>
  </si>
  <si>
    <t>Left side of the road</t>
  </si>
  <si>
    <t>Centre of the road</t>
  </si>
  <si>
    <t>Right side of the road</t>
  </si>
  <si>
    <t>End of the road.</t>
  </si>
  <si>
    <t>Create array</t>
  </si>
  <si>
    <t>Lookups - Drainage</t>
  </si>
  <si>
    <t>Oval</t>
  </si>
  <si>
    <t>3.1 Drains</t>
  </si>
  <si>
    <t>Add coded field and array lookup formula for shape</t>
  </si>
  <si>
    <t>Add coded field and array lookup formula for offset</t>
  </si>
  <si>
    <t>Drainage_Drain_Shape_array</t>
  </si>
  <si>
    <t>Drainage_Drain_Side_array</t>
  </si>
  <si>
    <t>ICP</t>
  </si>
  <si>
    <t>0000027637CE36B</t>
  </si>
  <si>
    <t>0008 801006TP2A7</t>
  </si>
  <si>
    <t>0000950000LNOEC</t>
  </si>
  <si>
    <t>0000480064CEA92</t>
  </si>
  <si>
    <t>0000990001LN819</t>
  </si>
  <si>
    <t>Lookups - St Lights (Generic)</t>
  </si>
  <si>
    <t>3.5 St Lights - Pole</t>
  </si>
  <si>
    <t>Add ICP field</t>
  </si>
  <si>
    <t>St_Lights_Generic_ICP</t>
  </si>
  <si>
    <t>R Hughes</t>
  </si>
  <si>
    <t>All sheets - format cleaned and additional VLOOKUPS added.In depth change log added</t>
  </si>
  <si>
    <t>St_Lights_Generic_owner</t>
  </si>
  <si>
    <t>='Lookups - Crossings'!$A$3:$A$8</t>
  </si>
  <si>
    <t>='Lookups - Crossings'!$A$3:$B$8</t>
  </si>
  <si>
    <t>='Lookups - Drainage'!$I$3:$I$11</t>
  </si>
  <si>
    <t>='Lookups - Drainage'!$G$3:$G$16</t>
  </si>
  <si>
    <t>='Lookups - Drainage'!$G$3:$H$16</t>
  </si>
  <si>
    <t>='Lookups - Drainage'!$O$3:$O$7</t>
  </si>
  <si>
    <t>='Lookups - Drainage'!$O$3:$P$7</t>
  </si>
  <si>
    <t>='Lookups - Drainage'!$E$3:$E$17</t>
  </si>
  <si>
    <t>='Lookups - Drainage'!$E$3:$F$17</t>
  </si>
  <si>
    <t>='Lookups - Drainage'!$K$3:$K$5</t>
  </si>
  <si>
    <t>='Lookups - Drainage'!$K$3:$L$5</t>
  </si>
  <si>
    <t>='Lookups - Drainage'!$C$3:$C$7</t>
  </si>
  <si>
    <t>='Lookups - Drainage'!$C$3:$D$7</t>
  </si>
  <si>
    <t>='Lookups - Drainage'!$A$3:$A$27</t>
  </si>
  <si>
    <t>='Lookups - Drainage'!$A$3:$B$70853</t>
  </si>
  <si>
    <t>='Lookups - Drainage'!$M$3:$M$7</t>
  </si>
  <si>
    <t>='Lookups - Drainage'!$M$3:$N$7</t>
  </si>
  <si>
    <t>='Lookups - Features'!$A$3</t>
  </si>
  <si>
    <t>='Lookups - Features'!$A$3:$B$3</t>
  </si>
  <si>
    <t>='Lookups - Footpath'!$A$3:$A$11</t>
  </si>
  <si>
    <t>='Lookups - Footpath'!$A$3:$B$11</t>
  </si>
  <si>
    <t>='Lookups - Footpath'!$G$3:$G$5</t>
  </si>
  <si>
    <t>='Lookups - Footpath'!$G$3:$H$5</t>
  </si>
  <si>
    <t>='Lookups - Footpath'!$C$3:$C$16</t>
  </si>
  <si>
    <t>='Lookups - Footpath'!$C$3:$D$16</t>
  </si>
  <si>
    <t>='Lookups - Footpath'!$E$3:$E$7</t>
  </si>
  <si>
    <t>='Lookups - Footpath'!$E$3:$F$7</t>
  </si>
  <si>
    <t>='Lookups - Generic'!$A$3:$A$5</t>
  </si>
  <si>
    <t>='Lookups - Generic'!$F$3:$F$10</t>
  </si>
  <si>
    <t>='Lookups - Generic'!$F$3:$G$10</t>
  </si>
  <si>
    <t>='Lookups - Generic'!$T$3:$T$8</t>
  </si>
  <si>
    <t>='Lookups - Generic'!$T$3:$U$8</t>
  </si>
  <si>
    <t>='Lookups - Generic'!$O$3:$O$4</t>
  </si>
  <si>
    <t>='Lookups - Generic'!$R$3:$R$12</t>
  </si>
  <si>
    <t>='Lookups - Generic'!$R$3:$S$33</t>
  </si>
  <si>
    <t>='Lookups - Generic'!$P$3:$P$56</t>
  </si>
  <si>
    <t>='Lookups - Generic'!$P$3:$Q$251</t>
  </si>
  <si>
    <t>='Lookups - Generic'!$E$3:$E$8</t>
  </si>
  <si>
    <t>='Lookups - Generic'!$B$3:$C$1334</t>
  </si>
  <si>
    <t>='Lookups - Generic'!$B$3:$B$1334</t>
  </si>
  <si>
    <t>='Lookups - Generic'!$K$3:$K$7</t>
  </si>
  <si>
    <t>='Lookups - Generic'!$K$3:$L$7</t>
  </si>
  <si>
    <t>='Lookups - Generic'!$D$3:$D$4</t>
  </si>
  <si>
    <t>='Lookups - Generic'!$N$3:$N$100</t>
  </si>
  <si>
    <t>='Lookups - Generic'!$V$3:$V$4</t>
  </si>
  <si>
    <t>='Lookups - Islands'!$C$4:$C$11</t>
  </si>
  <si>
    <t>='Lookups - Islands'!$C$4:$D$11</t>
  </si>
  <si>
    <t>='Lookups - Islands'!$E$4:$E$9</t>
  </si>
  <si>
    <t>='Lookups - Islands'!$E$4:$F$9</t>
  </si>
  <si>
    <t>='Lookups - Islands'!$A$4:$A$9</t>
  </si>
  <si>
    <t>='Lookups - Islands'!$A$4:$B$9</t>
  </si>
  <si>
    <t>='Lookups - Marking'!$I$3:$I$16</t>
  </si>
  <si>
    <t>='Lookups - Marking'!$I$3:$J$16</t>
  </si>
  <si>
    <t>='Lookups - Marking'!$C$3:$C$8</t>
  </si>
  <si>
    <t>='Lookups - Marking'!$C$3:$D$8</t>
  </si>
  <si>
    <t>='Lookups - Marking'!$G$3:$G$7</t>
  </si>
  <si>
    <t>='Lookups - Marking'!$G$3:$H$7</t>
  </si>
  <si>
    <t>='Lookups - Marking'!$A$3:$A$80</t>
  </si>
  <si>
    <t>='Lookups - Marking'!$A$3:$B$80</t>
  </si>
  <si>
    <t>='Lookups - Marking'!$X$3:$X$9</t>
  </si>
  <si>
    <t>='Lookups - Marking'!$X$3:$Y$9</t>
  </si>
  <si>
    <t>='Lookups - Marking'!$Q$3:$Q$9</t>
  </si>
  <si>
    <t>='Lookups - Marking'!$R$3:$R$6</t>
  </si>
  <si>
    <t>='Lookups - Marking'!$S$3:$S$7</t>
  </si>
  <si>
    <t>='Lookups - Marking'!$T$3:$T$9</t>
  </si>
  <si>
    <t>='Lookups - Marking'!$N$3:$N$31</t>
  </si>
  <si>
    <t>='Lookups - Marking'!$N$3:$O$32</t>
  </si>
  <si>
    <t>='Lookups - Marking'!$U$3:$U$9</t>
  </si>
  <si>
    <t>='Lookups - Marking'!$K$3:$K$7</t>
  </si>
  <si>
    <t>='Lookups - Marking'!$W$3:$W$7</t>
  </si>
  <si>
    <t>='Lookups - Marking'!$V$3:$W$7</t>
  </si>
  <si>
    <t>='Lookups - Marking'!$K$3:$L$7</t>
  </si>
  <si>
    <t>='Lookups - Marking'!$E$3:$E$4</t>
  </si>
  <si>
    <t>='Lookups - Marking'!$E$3:$F$4</t>
  </si>
  <si>
    <t>='Lookups - Minor Structures'!$T$3:$T$13</t>
  </si>
  <si>
    <t>='Lookups - Minor Structures'!$T$3:$U$13</t>
  </si>
  <si>
    <t>='Lookups - Minor Structures'!$P$3:$P$30</t>
  </si>
  <si>
    <t>='Lookups - Minor Structures'!$P$3:$Q$30</t>
  </si>
  <si>
    <t>='Lookups - Minor Structures'!$R$3:$R$9</t>
  </si>
  <si>
    <t>='Lookups - Minor Structures'!$R$3:$S$9</t>
  </si>
  <si>
    <t>='Lookups - Minor Structures'!$D$3:$D$33</t>
  </si>
  <si>
    <t>='Lookups - Minor Structures'!$D$3:$E$33</t>
  </si>
  <si>
    <t>='Lookups - Minor Structures'!$V$3:$V$8</t>
  </si>
  <si>
    <t>='Lookups - Minor Structures'!$V$3:$W$8</t>
  </si>
  <si>
    <t>='Lookups - Minor Structures'!$F$3:$F$7</t>
  </si>
  <si>
    <t>='Lookups - Minor Structures'!$A$3:$A$18</t>
  </si>
  <si>
    <t>='Lookups - Minor Structures'!$G$3:$G$4</t>
  </si>
  <si>
    <t>='Lookups - Minor Structures'!$H$3:$H$4</t>
  </si>
  <si>
    <t>='Lookups - Minor Structures'!$I$3:$I$5</t>
  </si>
  <si>
    <t>='Lookups - Minor Structures'!$J$3:$J$5</t>
  </si>
  <si>
    <t>='Lookups - Minor Structures'!$N$3:$N$10</t>
  </si>
  <si>
    <t>='Lookups - Minor Structures'!$N$3:$O$10</t>
  </si>
  <si>
    <t>='Lookups - Minor Structures'!$K$3</t>
  </si>
  <si>
    <t>='Lookups - Minor Structures'!$L$3:$L$9</t>
  </si>
  <si>
    <t>='Lookups - Minor Structures'!$M$3:$M$10</t>
  </si>
  <si>
    <t>='Lookups - Minor Structures'!$A$3:$B$18</t>
  </si>
  <si>
    <t>='Lookups - Surface and Pavement'!$AD$3:$AD$4</t>
  </si>
  <si>
    <t>='Lookups - Surface and Pavement'!$AC$3:$AC$4</t>
  </si>
  <si>
    <t>='Lookups - Surface and Pavement'!$AB$3:$AB$4</t>
  </si>
  <si>
    <t>='Lookups - Surface and Pavement'!$AN$3:$AN$5</t>
  </si>
  <si>
    <t>='Lookups - Surface and Pavement'!$AN$3:$AO$5</t>
  </si>
  <si>
    <t>='Lookups - Surface and Pavement'!$AF$3:$AF$46</t>
  </si>
  <si>
    <t>='Lookups - Surface and Pavement'!$AF$3:$AG$84</t>
  </si>
  <si>
    <t>='Lookups - Surface and Pavement'!$H$3:$H$15</t>
  </si>
  <si>
    <t>='Lookups - Surface and Pavement'!$AE$3:$AE$11</t>
  </si>
  <si>
    <t>='Lookups - Surface and Pavement'!$AA$3:$AA$7</t>
  </si>
  <si>
    <t>='Lookups - Surface and Pavement'!$AH$3:$AH$4</t>
  </si>
  <si>
    <t>='Lookups - Surface and Pavement'!$AH$3:$AI$4</t>
  </si>
  <si>
    <t>='Lookups - Surface and Pavement'!$AJ$3:$AJ$17</t>
  </si>
  <si>
    <t>='Lookups - Surface and Pavement'!$AL$3:$AL$5</t>
  </si>
  <si>
    <t>='Lookups - Surface and Pavement'!$AL$3:$AM$5</t>
  </si>
  <si>
    <t>='Lookups - Railings'!$I$3:$I$5</t>
  </si>
  <si>
    <t>='Lookups - Railings'!$I$3:$J$5</t>
  </si>
  <si>
    <t>='Lookups - Railings'!$O$3:$O$7</t>
  </si>
  <si>
    <t>='Lookups - Railings'!$O$3:$P$7</t>
  </si>
  <si>
    <t>='Lookups - Railings'!$K$3:$K$18</t>
  </si>
  <si>
    <t>='Lookups - Railings'!$K$3:$L$18</t>
  </si>
  <si>
    <t>='Lookups - Railings'!$C$3:$C$6</t>
  </si>
  <si>
    <t>='Lookups - Railings'!$C$3:$D$6</t>
  </si>
  <si>
    <t>='Lookups - Railings'!$G$3:$G$17</t>
  </si>
  <si>
    <t>='Lookups - Railings'!$G$3:$H$17</t>
  </si>
  <si>
    <t>='Lookups - Railings'!$E$3:$E$5</t>
  </si>
  <si>
    <t>='Lookups - Railings'!$E$3:$F$5</t>
  </si>
  <si>
    <t>='Lookups - Railings'!$A$3:$A$13</t>
  </si>
  <si>
    <t>='Lookups - Railings'!$A$3:$B$13</t>
  </si>
  <si>
    <t>='Lookups - Railings'!$M$3:$N$14</t>
  </si>
  <si>
    <t>='Lookups - Railings'!$M$3:$M$14</t>
  </si>
  <si>
    <t>='Lookups - Retaining Walls'!$A$3:$A$17</t>
  </si>
  <si>
    <t>='Lookups - Retaining Walls'!$A$3:$B$17</t>
  </si>
  <si>
    <t>='Lookups - Shoulder'!$A$3:$A$10</t>
  </si>
  <si>
    <t>='Lookups - Shoulder'!$A$3:$B$10</t>
  </si>
  <si>
    <t>='Lookups - Signs'!$I$3:$I$10</t>
  </si>
  <si>
    <t>='Lookups - Signs'!$I$3:$J$10</t>
  </si>
  <si>
    <t>='Lookups - Signs'!$Q$3:$Q$5</t>
  </si>
  <si>
    <t>='Lookups - Signs'!$Q$3:$R$5</t>
  </si>
  <si>
    <t>='Lookups - Signs'!$S$3:$S$5</t>
  </si>
  <si>
    <t>='Lookups - Signs'!$S$3:$T$5</t>
  </si>
  <si>
    <t>='Lookups - Signs'!$U$3:$U$16</t>
  </si>
  <si>
    <t>='Lookups - Signs'!$U$3:$V$16</t>
  </si>
  <si>
    <t>='Lookups - Signs'!$C$3:$C$23</t>
  </si>
  <si>
    <t>='Lookups - Signs'!$C$3:$D$23</t>
  </si>
  <si>
    <t>='Lookups - Signs'!$M$3:$M$14</t>
  </si>
  <si>
    <t>='Lookups - Signs'!$M$3:$N$14</t>
  </si>
  <si>
    <t>='Lookups - Signs'!$E$3:$E$23</t>
  </si>
  <si>
    <t>='Lookups - Signs'!$E$3:$F$23</t>
  </si>
  <si>
    <t>='Lookups - Signs'!$K$3:$K$7</t>
  </si>
  <si>
    <t>='Lookups - Signs'!$K$3:$L$7</t>
  </si>
  <si>
    <t>='Lookups - Signs'!$W$3:$W$6</t>
  </si>
  <si>
    <t>='Lookups - Signs'!$W$3:$X$7</t>
  </si>
  <si>
    <t>='Lookups - Signs'!$Y$3:$Y$9</t>
  </si>
  <si>
    <t>='Lookups - Signs'!$Y$3:$Z$9</t>
  </si>
  <si>
    <t>='Lookups - Signs'!$AA$3:$AA$9</t>
  </si>
  <si>
    <t>='Lookups - Signs'!$AA$3:$AB$9</t>
  </si>
  <si>
    <t>='Lookups - Signs'!$G$3:$G$6</t>
  </si>
  <si>
    <t>='Lookups - Signs'!$G$3:$H$6</t>
  </si>
  <si>
    <t>='Lookups - Signs'!$O$3:$O$8</t>
  </si>
  <si>
    <t>='Lookups - Signs'!$O$3:$P$8</t>
  </si>
  <si>
    <t>='Lookups - Signs'!$A$3:$A$504</t>
  </si>
  <si>
    <t>='Lookups - Signs'!$A$3:$B$504</t>
  </si>
  <si>
    <t>='Lookups - St Lights (Pole)'!$X$2:$X$6</t>
  </si>
  <si>
    <t>='Lookups - St Lights (Pole)'!$X$2:$Y$6</t>
  </si>
  <si>
    <t>='Lookups - St Lights (Bracket)'!$C$2:$C$4</t>
  </si>
  <si>
    <t>='Lookups - St Lights (Bracket)'!$C$2:$D$4</t>
  </si>
  <si>
    <t>='Lookups - St Lights (Bracket)'!$A$2:$A$20</t>
  </si>
  <si>
    <t>='Lookups - St Lights (Bracket)'!$A$2:$B$20</t>
  </si>
  <si>
    <t>='Lookups - St Lights (Generic)'!$E$2:$E$6</t>
  </si>
  <si>
    <t>='Lookups - St Lights (Generic)'!$C$2:$C$3</t>
  </si>
  <si>
    <t>='Lookups - St Lights (Generic)'!$C$2:$D$3</t>
  </si>
  <si>
    <t>='Lookups - St Lights (Generic)'!$A$2:$A$7</t>
  </si>
  <si>
    <t>='Lookups - St Lights (Generic)'!$A$2:$B$7</t>
  </si>
  <si>
    <t>='Lookups - St Lights (Lights)'!$F$3</t>
  </si>
  <si>
    <t>='Lookups - St Lights (Lights)'!$G$3:$G$9</t>
  </si>
  <si>
    <t>='Lookups - St Lights (Lights)'!$H$3:$H$9</t>
  </si>
  <si>
    <t>='Lookups - St Lights (Lights)'!$I$3:$I$9</t>
  </si>
  <si>
    <t>='Lookups - St Lights (Lights)'!$J$3</t>
  </si>
  <si>
    <t>='Lookups - St Lights (Lights)'!$K$3:$K$9</t>
  </si>
  <si>
    <t>='Lookups - St Lights (Lights)'!$L$3:$L$9</t>
  </si>
  <si>
    <t>='Lookups - St Lights (Lights)'!$M$3:$M$9</t>
  </si>
  <si>
    <t>='Lookups - St Lights (Lights)'!$AT$2:$AT$6</t>
  </si>
  <si>
    <t>='Lookups - St Lights (Lights)'!$AT$2:$AU$6</t>
  </si>
  <si>
    <t>='Lookups - St Lights (Lights)'!$AN$2:$AN$7</t>
  </si>
  <si>
    <t>='Lookups - St Lights (Lights)'!$AN$2:$AO$5</t>
  </si>
  <si>
    <t>='Lookups - St Lights (Lights)'!$AR$2</t>
  </si>
  <si>
    <t>='Lookups - St Lights (Lights)'!$AR$2:$AS$2</t>
  </si>
  <si>
    <t>='Lookups - St Lights (Lights)'!$AV$2</t>
  </si>
  <si>
    <t>='Lookups - St Lights (Lights)'!$AV$2:$AW$2</t>
  </si>
  <si>
    <t>='Lookups - St Lights (Lights)'!$A$2:$A$9</t>
  </si>
  <si>
    <t>='Lookups - St Lights (Lights)'!$O$2:$P$9</t>
  </si>
  <si>
    <t>='Lookups - St Lights (Lights)'!$A$2:$B$9</t>
  </si>
  <si>
    <t>='Lookups - St Lights (Lights)'!$D$2:$D$45</t>
  </si>
  <si>
    <t>='Lookups - St Lights (Lights)'!$D$2:$E$45</t>
  </si>
  <si>
    <t>='Lookups - St Lights (Lights)'!$AF$2:$AF$9</t>
  </si>
  <si>
    <t>='Lookups - St Lights (Lights)'!$R$2:$R$10</t>
  </si>
  <si>
    <t>='Lookups - St Lights (Lights)'!$X$3</t>
  </si>
  <si>
    <t>='Lookups - St Lights (Lights)'!$Y$3:$Y$9</t>
  </si>
  <si>
    <t>='Lookups - St Lights (Lights)'!$Z$3:$Z$6</t>
  </si>
  <si>
    <t>='Lookups - St Lights (Lights)'!$AA$3</t>
  </si>
  <si>
    <t>='Lookups - St Lights (Lights)'!$AB$3:$AB$5</t>
  </si>
  <si>
    <t>='Lookups - St Lights (Lights)'!$AF$2:$AG$9</t>
  </si>
  <si>
    <t>='Lookups - St Lights (Lights)'!$AC$3:$AC$5</t>
  </si>
  <si>
    <t>='Lookups - St Lights (Lights)'!$AD$3</t>
  </si>
  <si>
    <t>='Lookups - St Lights (Lights)'!$AE$3:$AE$4</t>
  </si>
  <si>
    <t>='Lookups - St Lights (Lights)'!$R$2:$S$10</t>
  </si>
  <si>
    <t>='Lookups - St Lights (Lights)'!$V$2:$V$23</t>
  </si>
  <si>
    <t>='Lookups - St Lights (Lights)'!$V$2:$W$23</t>
  </si>
  <si>
    <t>='Lookups - St Lights (Lights)'!$AH$2:$AH$5</t>
  </si>
  <si>
    <t>='Lookups - St Lights (Lights)'!$AH$2:$AI$5</t>
  </si>
  <si>
    <t>='Lookups - St Lights (Lights)'!$AJ$2:$AJ$4</t>
  </si>
  <si>
    <t>='Lookups - St Lights (Lights)'!$AJ$2:$AK$4</t>
  </si>
  <si>
    <t>='Lookups - St Lights (Lights)'!$AL$2:$AL$4</t>
  </si>
  <si>
    <t>='Lookups - St Lights (Lights)'!$AL$2:$AM$4</t>
  </si>
  <si>
    <t>='Lookups - St Lights (Pole)'!$A$2:$A$6</t>
  </si>
  <si>
    <t>='Lookups - St Lights (Pole)'!$A$2:$B$6</t>
  </si>
  <si>
    <t>='Lookups - St Lights (Pole)'!$P$3</t>
  </si>
  <si>
    <t>='Lookups - St Lights (Pole)'!$K$2:$K$8</t>
  </si>
  <si>
    <t>='Lookups - St Lights (Pole)'!$Q$3:$Q$4</t>
  </si>
  <si>
    <t>='Lookups - St Lights (Pole)'!$R$3:$R$4</t>
  </si>
  <si>
    <t>='Lookups - St Lights (Pole)'!$S$3:$S$7</t>
  </si>
  <si>
    <t>='Lookups - St Lights (Pole)'!$V$2:$V$7</t>
  </si>
  <si>
    <t>='Lookups - St Lights (Pole)'!$V$2:$W$7</t>
  </si>
  <si>
    <t>='Lookups - St Lights (Pole)'!$T$3:$T$4</t>
  </si>
  <si>
    <t>='Lookups - St Lights (Pole)'!$K$2:$L$8</t>
  </si>
  <si>
    <t>='Lookups - St Lights (Pole)'!$U$3:$U$4</t>
  </si>
  <si>
    <t>='Lookups - St Lights (Pole)'!$C$2:$C$7</t>
  </si>
  <si>
    <t>='Lookups - St Lights (Pole)'!$C$2:$D$7</t>
  </si>
  <si>
    <t>='Lookups - St Lights (Pole)'!$N$2:$O$15</t>
  </si>
  <si>
    <t>='Lookups - St Lights (Pole)'!$E$2:$E$7</t>
  </si>
  <si>
    <t>='Lookups - St Lights (Pole)'!$E$2:$F$7</t>
  </si>
  <si>
    <t>='Lookups - St Lights (Pole)'!$G$2:$G$10</t>
  </si>
  <si>
    <t>='Lookups - St Lights (Pole)'!$G$2:$H$10</t>
  </si>
  <si>
    <t>='Lookups - St Lights (Pole)'!$I$2:$I$8</t>
  </si>
  <si>
    <t>='Lookups - St Lights (Pole)'!$I$2:$J$8</t>
  </si>
  <si>
    <t>='Lookups - Surface and Pavement'!$F$3:$F$8</t>
  </si>
  <si>
    <t>='Lookups - Surface and Pavement'!$AP$3:$AP$60</t>
  </si>
  <si>
    <t>='Lookups - Surface and Pavement'!$AK$3:$AK$4</t>
  </si>
  <si>
    <t>='Lookups - Surface and Pavement'!$A$3:$A$4</t>
  </si>
  <si>
    <t>='Lookups - Surface and Pavement'!$S$3:$S$38</t>
  </si>
  <si>
    <t>='Lookups - Surface and Pavement'!$S$3:$T$38</t>
  </si>
  <si>
    <t>='Lookups - Surface and Pavement'!$Q$3:$Q$29</t>
  </si>
  <si>
    <t>='Lookups - Surface and Pavement'!$Q$3:$R$29</t>
  </si>
  <si>
    <t>='Lookups - Surface and Pavement'!$O$3:$O$24</t>
  </si>
  <si>
    <t>='Lookups - Surface and Pavement'!$O$3:$P$24</t>
  </si>
  <si>
    <t>='Lookups - Surface and Pavement'!$I$3:$I$13</t>
  </si>
  <si>
    <t>='Lookups - Surface and Pavement'!$I$3:$J$13</t>
  </si>
  <si>
    <t>='Lookups - Surface and Pavement'!$M$3:$M$5</t>
  </si>
  <si>
    <t>='Lookups - Surface and Pavement'!$M$3:$N$5</t>
  </si>
  <si>
    <t>='Lookups - Surface and Pavement'!$D$3:$D$9</t>
  </si>
  <si>
    <t>='Lookups - Surface and Pavement'!$D$3:$E$9</t>
  </si>
  <si>
    <t>='Lookups - Surface and Pavement'!$B$3:$B$26</t>
  </si>
  <si>
    <t>='Lookups - Surface and Pavement'!$B$3:$C$26</t>
  </si>
  <si>
    <t>='Lookups - Surface and Pavement'!$V$3:$W$16</t>
  </si>
  <si>
    <t>='Lookups - Surface and Pavement'!$V$3:$V$16</t>
  </si>
  <si>
    <t>='Lookups - Surface and Pavement'!$Z$3:$Z$7</t>
  </si>
  <si>
    <t>='Lookups - Surface and Pavement'!$Z$3:$AA$7</t>
  </si>
  <si>
    <t>='Lookups - Surface and Pavement'!$U$3:$U$19</t>
  </si>
  <si>
    <t>='Lookups - SWC'!$A$3:$A$4</t>
  </si>
  <si>
    <t>='Lookups - SWC'!$B$3:$B$21</t>
  </si>
  <si>
    <t>='Lookups - SWC'!$B$3:$C$21</t>
  </si>
  <si>
    <t>='Lookups - Generic'!$W$3:$W$270</t>
  </si>
  <si>
    <t>sheets formula</t>
  </si>
  <si>
    <t>Aurora Energy Ltd</t>
  </si>
  <si>
    <t>PB</t>
  </si>
  <si>
    <t>PowerNet Ltd</t>
  </si>
  <si>
    <t>Q3</t>
  </si>
  <si>
    <t>QLDC Reserves (Wakatipu)</t>
  </si>
  <si>
    <t>Q4</t>
  </si>
  <si>
    <t>QLDC Reserves (Wanaka)</t>
  </si>
  <si>
    <t>Q1</t>
  </si>
  <si>
    <t>QLDC S/L (Wakatipu)</t>
  </si>
  <si>
    <t>Q2</t>
  </si>
  <si>
    <t>QLDC S/L (Wanaka)</t>
  </si>
  <si>
    <t>owner_desc</t>
  </si>
  <si>
    <t>Owner Code</t>
  </si>
  <si>
    <t>='Lookups - St Lights (Generic)'!$F$2:$F$11</t>
  </si>
  <si>
    <t>St_Lights_Generic_owner_array</t>
  </si>
  <si>
    <t>='Lookups - St Lights (Generic)'!$F$2:$G$11</t>
  </si>
  <si>
    <t>=REPLACE(GET.WORKBOOK(1),1,FIND("]",GET.WORKBOOK(1)),"")&amp;T(NOW())</t>
  </si>
  <si>
    <t>zTabList</t>
  </si>
  <si>
    <t>='Lookups - Generic'!$AF$3:$AF$19</t>
  </si>
  <si>
    <t>='Lookups - Generic'!$AB$3:$AB$9</t>
  </si>
  <si>
    <t>='Lookups - Generic'!$AC$3:$AC$27</t>
  </si>
  <si>
    <t>='Lookups - Generic'!$AE$3:$AE$5</t>
  </si>
  <si>
    <t>='Lookups - Generic'!$AD$3:$AD$4</t>
  </si>
  <si>
    <t>='Lookups - Generic'!$AA$3:$AA$4</t>
  </si>
  <si>
    <t>='Lookups - Generic'!$Y$3:$Y$43</t>
  </si>
  <si>
    <t>Instructions -Read me</t>
  </si>
  <si>
    <t>Lookups - SWC</t>
  </si>
  <si>
    <t>Change_Log</t>
  </si>
  <si>
    <t>Lookups - Crossings</t>
  </si>
  <si>
    <t>Lookups - Features</t>
  </si>
  <si>
    <t>Lookups - Footpath</t>
  </si>
  <si>
    <t>Lookups - Islands</t>
  </si>
  <si>
    <t>Lookups - Marking</t>
  </si>
  <si>
    <t>Lookups - Minor Structures</t>
  </si>
  <si>
    <t>Lookups - Railings</t>
  </si>
  <si>
    <t>Lookups - Retaining Walls</t>
  </si>
  <si>
    <t>Lookups - Shoulder</t>
  </si>
  <si>
    <t>Lookups - Signs</t>
  </si>
  <si>
    <t>Lookups - St Lights (Pole)</t>
  </si>
  <si>
    <t>Lookups - Surface and Pavement</t>
  </si>
  <si>
    <t>Lookups - St Lights (Bracket)</t>
  </si>
  <si>
    <t>Lookups - St Lights (Lights)</t>
  </si>
  <si>
    <t>2.4 Pavement Layer</t>
  </si>
  <si>
    <t>2.5 SWC's</t>
  </si>
  <si>
    <t>3.2 Signs</t>
  </si>
  <si>
    <t>3.3 Minor Structures</t>
  </si>
  <si>
    <t>3.4 Retaining Walls</t>
  </si>
  <si>
    <t>3.5 St Lights - Bracket</t>
  </si>
  <si>
    <t>3.5 St Lights - Light</t>
  </si>
  <si>
    <t>Crossings</t>
  </si>
  <si>
    <t>Shoulder</t>
  </si>
  <si>
    <t>Islands</t>
  </si>
  <si>
    <t>Features</t>
  </si>
  <si>
    <t>Railings</t>
  </si>
  <si>
    <t>Pavement_Test_Pit _Survey</t>
  </si>
  <si>
    <t>Pavement_Test_Pit</t>
  </si>
  <si>
    <t>Maint Costs</t>
  </si>
  <si>
    <t xml:space="preserve"> Owner</t>
  </si>
  <si>
    <t xml:space="preserve">Unhide pole owner column </t>
  </si>
  <si>
    <t>Add auto populate to Bracket ID</t>
  </si>
  <si>
    <t>Add auto populate to Light ID</t>
  </si>
  <si>
    <t>Start 
Name</t>
  </si>
  <si>
    <t>End 
Name</t>
  </si>
  <si>
    <t>Seal 
Date</t>
  </si>
  <si>
    <t>Removed 
Date</t>
  </si>
  <si>
    <t>Full 
Width</t>
  </si>
  <si>
    <t>Surface m 
from LHS</t>
  </si>
  <si>
    <t>Design 
Life</t>
  </si>
  <si>
    <t>Surface 
Binder</t>
  </si>
  <si>
    <t>Cutter 
Type</t>
  </si>
  <si>
    <t>Adhesion 
Description</t>
  </si>
  <si>
    <t>Additive 
Description</t>
  </si>
  <si>
    <t>Additive 
Amount</t>
  </si>
  <si>
    <t>Polymer 
Type</t>
  </si>
  <si>
    <t>Polymer 
Mod %</t>
  </si>
  <si>
    <t>Elastic 
Recovery</t>
  </si>
  <si>
    <t>Softening 
Point</t>
  </si>
  <si>
    <t>Recycling 
Material</t>
  </si>
  <si>
    <t>Recycle 
Component</t>
  </si>
  <si>
    <t>Surface 
Reason</t>
  </si>
  <si>
    <t>Original 
Cost</t>
  </si>
  <si>
    <t>rep_contract_id</t>
  </si>
  <si>
    <t>rep_dispatch_id</t>
  </si>
  <si>
    <t>light_supply_point</t>
  </si>
  <si>
    <t>Supply Point Location</t>
  </si>
  <si>
    <t>light_rep_cont_id</t>
  </si>
  <si>
    <t>light_rep_disp_id</t>
  </si>
  <si>
    <t>Light Replacement Dispatch ID</t>
  </si>
  <si>
    <t>gear_in_reason</t>
  </si>
  <si>
    <t>gear_in_cont_id</t>
  </si>
  <si>
    <t>gear_in_disp_id</t>
  </si>
  <si>
    <t>Gear Install Reason</t>
  </si>
  <si>
    <t>gear_rep_cont_id</t>
  </si>
  <si>
    <t>gear_rep_disp_id</t>
  </si>
  <si>
    <t>Lamp Install Reason</t>
  </si>
  <si>
    <t>lamp_in_reason</t>
  </si>
  <si>
    <t>lamp_in_cont_id</t>
  </si>
  <si>
    <t>Lamp Install Dispatch ID</t>
  </si>
  <si>
    <t>lamp_rep_cont_id</t>
  </si>
  <si>
    <t>lamp_rep_disp_id</t>
  </si>
  <si>
    <t>Lamp Replace Dispatch ID</t>
  </si>
  <si>
    <t>Offset from the centreline</t>
  </si>
  <si>
    <t>Offset from the left hand side of road</t>
  </si>
  <si>
    <t>offset_lhs</t>
  </si>
  <si>
    <t>vertical_distance</t>
  </si>
  <si>
    <t>vertical_ind</t>
  </si>
  <si>
    <t>max_base_dim</t>
  </si>
  <si>
    <t>min_base_dim</t>
  </si>
  <si>
    <t>pole_colour</t>
  </si>
  <si>
    <t>Pole Colour</t>
  </si>
  <si>
    <t>pole_status</t>
  </si>
  <si>
    <t>Pole Status</t>
  </si>
  <si>
    <t>Install Reason</t>
  </si>
  <si>
    <t>rep_contact_id</t>
  </si>
  <si>
    <t>Icp_code</t>
  </si>
  <si>
    <t>sheets back engineered to reflect newly developed QLDC RAMM Database Operations Manual</t>
  </si>
  <si>
    <t xml:space="preserve"> </t>
  </si>
  <si>
    <t>IBEX</t>
  </si>
  <si>
    <t>Ibex</t>
  </si>
  <si>
    <t>TAP</t>
  </si>
  <si>
    <t>Tapered Steel with Marlborough Outreach</t>
  </si>
  <si>
    <t>POW</t>
  </si>
  <si>
    <t>coating_desc</t>
  </si>
  <si>
    <t>Coating Code</t>
  </si>
  <si>
    <t>height_indicator</t>
  </si>
  <si>
    <t>Measured</t>
  </si>
  <si>
    <t>height_indicator_desc</t>
  </si>
  <si>
    <t>Height Indicator code</t>
  </si>
  <si>
    <t>Coating code</t>
  </si>
  <si>
    <t>Fluorescent</t>
  </si>
  <si>
    <t>Halogen</t>
  </si>
  <si>
    <t>High Pressure Sodium (HPS/SON)</t>
  </si>
  <si>
    <t>Light Emitting Diode (LED)</t>
  </si>
  <si>
    <t>Low Pressure Sodium (SOX)</t>
  </si>
  <si>
    <t>Metal Halide (MH)</t>
  </si>
  <si>
    <t>Mecury Vapour (MV)</t>
  </si>
  <si>
    <t>No Data</t>
  </si>
  <si>
    <t>Phillips</t>
  </si>
  <si>
    <t>HL</t>
  </si>
  <si>
    <t>ND</t>
  </si>
  <si>
    <t>PHI</t>
  </si>
  <si>
    <t>100w</t>
  </si>
  <si>
    <t>12w</t>
  </si>
  <si>
    <t>13w</t>
  </si>
  <si>
    <t>150w</t>
  </si>
  <si>
    <t>18w</t>
  </si>
  <si>
    <t>23w</t>
  </si>
  <si>
    <t>25w</t>
  </si>
  <si>
    <t>250w</t>
  </si>
  <si>
    <t>400w</t>
  </si>
  <si>
    <t>50w</t>
  </si>
  <si>
    <t>70w</t>
  </si>
  <si>
    <t>20w</t>
  </si>
  <si>
    <t>110w</t>
  </si>
  <si>
    <t>60w</t>
  </si>
  <si>
    <t>17w</t>
  </si>
  <si>
    <t>22w</t>
  </si>
  <si>
    <t>24w</t>
  </si>
  <si>
    <t>24.5w</t>
  </si>
  <si>
    <t>26w</t>
  </si>
  <si>
    <t>27w</t>
  </si>
  <si>
    <t>29w</t>
  </si>
  <si>
    <t>30w</t>
  </si>
  <si>
    <t>36w</t>
  </si>
  <si>
    <t>44w</t>
  </si>
  <si>
    <t>56w</t>
  </si>
  <si>
    <t>65w</t>
  </si>
  <si>
    <t>73w</t>
  </si>
  <si>
    <t>89w</t>
  </si>
  <si>
    <t>135w</t>
  </si>
  <si>
    <t>35w</t>
  </si>
  <si>
    <t>55w</t>
  </si>
  <si>
    <t>90w</t>
  </si>
  <si>
    <t>125w</t>
  </si>
  <si>
    <t>80w</t>
  </si>
  <si>
    <t>CosmoWhite (60w)</t>
  </si>
  <si>
    <t>C60</t>
  </si>
  <si>
    <t>ArcLuce</t>
  </si>
  <si>
    <t>Fluorescent Generic</t>
  </si>
  <si>
    <t>MV Generic</t>
  </si>
  <si>
    <t>SOX Generic</t>
  </si>
  <si>
    <t>Kendelier</t>
  </si>
  <si>
    <t>OrangeTek</t>
  </si>
  <si>
    <t>Vizulo</t>
  </si>
  <si>
    <t>AEC</t>
  </si>
  <si>
    <t>ARC</t>
  </si>
  <si>
    <t>GHPS</t>
  </si>
  <si>
    <t>GIN</t>
  </si>
  <si>
    <t>GMV</t>
  </si>
  <si>
    <t>GSOX</t>
  </si>
  <si>
    <t>ORN</t>
  </si>
  <si>
    <t>VIS</t>
  </si>
  <si>
    <t>A2 LED</t>
  </si>
  <si>
    <t>A2</t>
  </si>
  <si>
    <t>S7026 Bollard LED</t>
  </si>
  <si>
    <t>MV 125w</t>
  </si>
  <si>
    <t>MV 250w</t>
  </si>
  <si>
    <t>MV 400w</t>
  </si>
  <si>
    <t>MV 50w</t>
  </si>
  <si>
    <t>MV 700w</t>
  </si>
  <si>
    <t>MV 80w</t>
  </si>
  <si>
    <t>SOX 135w</t>
  </si>
  <si>
    <t>SOX 18w</t>
  </si>
  <si>
    <t>SOX 35w</t>
  </si>
  <si>
    <t>SOX 55w</t>
  </si>
  <si>
    <t>SOX 90w</t>
  </si>
  <si>
    <t>Legend Modern 27w</t>
  </si>
  <si>
    <t>VFL530</t>
  </si>
  <si>
    <t>CREE</t>
  </si>
  <si>
    <t>Windsor</t>
  </si>
  <si>
    <t>SQU</t>
  </si>
  <si>
    <t>48w</t>
  </si>
  <si>
    <t>53w</t>
  </si>
  <si>
    <t>54w</t>
  </si>
  <si>
    <t>59w</t>
  </si>
  <si>
    <t>72w</t>
  </si>
  <si>
    <t>76w</t>
  </si>
  <si>
    <t>Advanced lighting</t>
  </si>
  <si>
    <t>ADL</t>
  </si>
  <si>
    <t>WEEF</t>
  </si>
  <si>
    <t>WIND</t>
  </si>
  <si>
    <t>KLOU</t>
  </si>
  <si>
    <t>MHL</t>
  </si>
  <si>
    <t>Klou Bollard</t>
  </si>
  <si>
    <t>Mark Herring Lighting 8.4M</t>
  </si>
  <si>
    <t>UNKB</t>
  </si>
  <si>
    <t>UNKD</t>
  </si>
  <si>
    <t>UNKF</t>
  </si>
  <si>
    <t>UNKS</t>
  </si>
  <si>
    <t>Standard Pole - Single Outreach</t>
  </si>
  <si>
    <t>Standard Pole - Double Outreach</t>
  </si>
  <si>
    <t>Decorative</t>
  </si>
  <si>
    <t>Power</t>
  </si>
  <si>
    <t>BES</t>
  </si>
  <si>
    <t>Bespoke</t>
  </si>
  <si>
    <t>FLU</t>
  </si>
  <si>
    <t>GOU</t>
  </si>
  <si>
    <t>PHIL</t>
  </si>
  <si>
    <t>SYL</t>
  </si>
  <si>
    <t>THN</t>
  </si>
  <si>
    <t>HPS/SON/MH Generic</t>
  </si>
  <si>
    <t>NA - LED</t>
  </si>
  <si>
    <t>Philips</t>
  </si>
  <si>
    <t>102w</t>
  </si>
  <si>
    <t>NA - Bollard</t>
  </si>
  <si>
    <t>Top / Horizontal</t>
  </si>
  <si>
    <t>Top direct mount (no bracket)</t>
  </si>
  <si>
    <t>NA2</t>
  </si>
  <si>
    <t>TH</t>
  </si>
  <si>
    <t>TOP</t>
  </si>
  <si>
    <t>Powered Coated</t>
  </si>
  <si>
    <t>Not QLDC Light</t>
  </si>
  <si>
    <t>LUMA</t>
  </si>
  <si>
    <t>GL50</t>
  </si>
  <si>
    <t>G50</t>
  </si>
  <si>
    <t>G70</t>
  </si>
  <si>
    <t>G100</t>
  </si>
  <si>
    <t>G110</t>
  </si>
  <si>
    <t>G150</t>
  </si>
  <si>
    <t>G250</t>
  </si>
  <si>
    <t>G400</t>
  </si>
  <si>
    <t>G18</t>
  </si>
  <si>
    <t>G35</t>
  </si>
  <si>
    <t>G55</t>
  </si>
  <si>
    <t>G90</t>
  </si>
  <si>
    <t>G135</t>
  </si>
  <si>
    <t>V50</t>
  </si>
  <si>
    <t>V80</t>
  </si>
  <si>
    <t>V125</t>
  </si>
  <si>
    <t>V250</t>
  </si>
  <si>
    <t>V400</t>
  </si>
  <si>
    <t>V700</t>
  </si>
  <si>
    <t>Philips Luma</t>
  </si>
  <si>
    <t>HPS/SON/MH 50w</t>
  </si>
  <si>
    <t>HPS/SON/MH 70w</t>
  </si>
  <si>
    <t>HPS/SON/MH 100w</t>
  </si>
  <si>
    <t>HPS/SON/MH 110w</t>
  </si>
  <si>
    <t>HPS/SON/MH 150w</t>
  </si>
  <si>
    <t>HPS/SON/MH 250w</t>
  </si>
  <si>
    <t>HPS/SON/MH 400w</t>
  </si>
  <si>
    <t>Incandescent (20w)</t>
  </si>
  <si>
    <t>Incandescent (60w)</t>
  </si>
  <si>
    <t>incandescent (70w)</t>
  </si>
  <si>
    <t>Fluorescent assumed loss</t>
  </si>
  <si>
    <t>st_lights_gear_make_ref_only_NA</t>
  </si>
  <si>
    <t>st_lights_gear_make_ref_only_GHPS</t>
  </si>
  <si>
    <t>st_lights_gear_make_ref_only_GSOX</t>
  </si>
  <si>
    <t>st_lights_gear_make_ref_only_GMV</t>
  </si>
  <si>
    <t>st_lights_gear_make_ref_only_GIN</t>
  </si>
  <si>
    <t>st_lights_gear_make_ref_only_FLU</t>
  </si>
  <si>
    <t>st_lights_gear_make_ref_only_UNKN</t>
  </si>
  <si>
    <t>st_lights_gear_make_ref_only_ND</t>
  </si>
  <si>
    <t>st_lights_gear_make_ref_only_GEC</t>
  </si>
  <si>
    <t>st_lights_gear_make_ref_only_GOU</t>
  </si>
  <si>
    <t>st_lights_gear_make_ref_only_SYL</t>
  </si>
  <si>
    <t>st_lights_gear_make_ref_only_THN</t>
  </si>
  <si>
    <t>st_lights_gear_make_ref_only_PHIL</t>
  </si>
  <si>
    <t>st_lights_gear_make_ref_only_WEEF</t>
  </si>
  <si>
    <t>Estimate</t>
  </si>
  <si>
    <t>status_desc</t>
  </si>
  <si>
    <t>status</t>
  </si>
  <si>
    <t>condition_desc</t>
  </si>
  <si>
    <t>risk_desc</t>
  </si>
  <si>
    <t>Rare</t>
  </si>
  <si>
    <t>Unlikely</t>
  </si>
  <si>
    <t>Possible</t>
  </si>
  <si>
    <t>Likely</t>
  </si>
  <si>
    <t>Almost Certain</t>
  </si>
  <si>
    <t>risk_likelihood_desc</t>
  </si>
  <si>
    <t>estimate_measured_desc</t>
  </si>
  <si>
    <t>estimate_measured</t>
  </si>
  <si>
    <t>new_recon_desc</t>
  </si>
  <si>
    <t>new_recon</t>
  </si>
  <si>
    <t>New</t>
  </si>
  <si>
    <t>risk_consequence_desc</t>
  </si>
  <si>
    <t>Insignificant</t>
  </si>
  <si>
    <t>Minor</t>
  </si>
  <si>
    <t>Moderate</t>
  </si>
  <si>
    <t>Major</t>
  </si>
  <si>
    <t>Extreme</t>
  </si>
  <si>
    <t>Very Low</t>
  </si>
  <si>
    <t>use_default_rc_desc</t>
  </si>
  <si>
    <t>User</t>
  </si>
  <si>
    <t>rul_reset_desc</t>
  </si>
  <si>
    <t>Not Reset</t>
  </si>
  <si>
    <t>Reset</t>
  </si>
  <si>
    <t>AITKEN LANE</t>
  </si>
  <si>
    <t>ARCADIA LANE</t>
  </si>
  <si>
    <t>CLELAND CLOSE</t>
  </si>
  <si>
    <t>COSMOS LANE</t>
  </si>
  <si>
    <t>HAWKSBURN LANE</t>
  </si>
  <si>
    <t>JACKSON RISE</t>
  </si>
  <si>
    <t>LITTLE ALPHA LOOP</t>
  </si>
  <si>
    <t>MOUNT PROSPECT LANE</t>
  </si>
  <si>
    <t>MULL STREET (EAST)</t>
  </si>
  <si>
    <t>RED OAKS DRIVE (NORTH)</t>
  </si>
  <si>
    <t>RED OAKS DRIVE (SOUTH)</t>
  </si>
  <si>
    <t>RESERVE LANE</t>
  </si>
  <si>
    <t>ROBROSA STREET</t>
  </si>
  <si>
    <t>SAPPHIRE SPRING RISE</t>
  </si>
  <si>
    <t>SAWDON STREET</t>
  </si>
  <si>
    <t>TEMPLETON WAY</t>
  </si>
  <si>
    <t>WANAKA-MOUNT ASPIRING/SARGOOD DRIVE ROUNDABOUT</t>
  </si>
  <si>
    <t>300w</t>
  </si>
  <si>
    <t>299w</t>
  </si>
  <si>
    <t>298w</t>
  </si>
  <si>
    <t>297w</t>
  </si>
  <si>
    <t>296w</t>
  </si>
  <si>
    <t>295w</t>
  </si>
  <si>
    <t>294w</t>
  </si>
  <si>
    <t>293w</t>
  </si>
  <si>
    <t>292w</t>
  </si>
  <si>
    <t>291w</t>
  </si>
  <si>
    <t>290w</t>
  </si>
  <si>
    <t>289w</t>
  </si>
  <si>
    <t>288w</t>
  </si>
  <si>
    <t>287w</t>
  </si>
  <si>
    <t>286w</t>
  </si>
  <si>
    <t>285w</t>
  </si>
  <si>
    <t>284w</t>
  </si>
  <si>
    <t>283w</t>
  </si>
  <si>
    <t>282w</t>
  </si>
  <si>
    <t>281w</t>
  </si>
  <si>
    <t>280w</t>
  </si>
  <si>
    <t>279w</t>
  </si>
  <si>
    <t>278w</t>
  </si>
  <si>
    <t>277w</t>
  </si>
  <si>
    <t>276w</t>
  </si>
  <si>
    <t>275w</t>
  </si>
  <si>
    <t>274w</t>
  </si>
  <si>
    <t>273w</t>
  </si>
  <si>
    <t>272w</t>
  </si>
  <si>
    <t>271w</t>
  </si>
  <si>
    <t>270w</t>
  </si>
  <si>
    <t>269w</t>
  </si>
  <si>
    <t>268w</t>
  </si>
  <si>
    <t>267w</t>
  </si>
  <si>
    <t>266w</t>
  </si>
  <si>
    <t>265w</t>
  </si>
  <si>
    <t>264w</t>
  </si>
  <si>
    <t>263w</t>
  </si>
  <si>
    <t>262w</t>
  </si>
  <si>
    <t>261w</t>
  </si>
  <si>
    <t>260w</t>
  </si>
  <si>
    <t>259w</t>
  </si>
  <si>
    <t>258w</t>
  </si>
  <si>
    <t>257w</t>
  </si>
  <si>
    <t>256w</t>
  </si>
  <si>
    <t>255w</t>
  </si>
  <si>
    <t>254w</t>
  </si>
  <si>
    <t>253w</t>
  </si>
  <si>
    <t>252w</t>
  </si>
  <si>
    <t>251w</t>
  </si>
  <si>
    <t>249w</t>
  </si>
  <si>
    <t>248w</t>
  </si>
  <si>
    <t>247w</t>
  </si>
  <si>
    <t>246w</t>
  </si>
  <si>
    <t>245w</t>
  </si>
  <si>
    <t>244w</t>
  </si>
  <si>
    <t>243w</t>
  </si>
  <si>
    <t>242w</t>
  </si>
  <si>
    <t>241w</t>
  </si>
  <si>
    <t>240w</t>
  </si>
  <si>
    <t>239w</t>
  </si>
  <si>
    <t>238w</t>
  </si>
  <si>
    <t>237w</t>
  </si>
  <si>
    <t>236w</t>
  </si>
  <si>
    <t>235w</t>
  </si>
  <si>
    <t>234w</t>
  </si>
  <si>
    <t>233w</t>
  </si>
  <si>
    <t>232w</t>
  </si>
  <si>
    <t>231w</t>
  </si>
  <si>
    <t>230w</t>
  </si>
  <si>
    <t>229w</t>
  </si>
  <si>
    <t>228w</t>
  </si>
  <si>
    <t>227w</t>
  </si>
  <si>
    <t>226w</t>
  </si>
  <si>
    <t>225w</t>
  </si>
  <si>
    <t>224w</t>
  </si>
  <si>
    <t>223w</t>
  </si>
  <si>
    <t>222w</t>
  </si>
  <si>
    <t>221w</t>
  </si>
  <si>
    <t>220w</t>
  </si>
  <si>
    <t>219w</t>
  </si>
  <si>
    <t>218w</t>
  </si>
  <si>
    <t>217w</t>
  </si>
  <si>
    <t>216w</t>
  </si>
  <si>
    <t>215w</t>
  </si>
  <si>
    <t>214w</t>
  </si>
  <si>
    <t>213w</t>
  </si>
  <si>
    <t>212w</t>
  </si>
  <si>
    <t>211w</t>
  </si>
  <si>
    <t>210w</t>
  </si>
  <si>
    <t>209w</t>
  </si>
  <si>
    <t>208w</t>
  </si>
  <si>
    <t>207w</t>
  </si>
  <si>
    <t>206w</t>
  </si>
  <si>
    <t>205w</t>
  </si>
  <si>
    <t>204w</t>
  </si>
  <si>
    <t>203w</t>
  </si>
  <si>
    <t>202w</t>
  </si>
  <si>
    <t>201w</t>
  </si>
  <si>
    <t>200w</t>
  </si>
  <si>
    <t>199w</t>
  </si>
  <si>
    <t>198w</t>
  </si>
  <si>
    <t>197w</t>
  </si>
  <si>
    <t>196w</t>
  </si>
  <si>
    <t>195w</t>
  </si>
  <si>
    <t>194w</t>
  </si>
  <si>
    <t>193w</t>
  </si>
  <si>
    <t>192w</t>
  </si>
  <si>
    <t>191w</t>
  </si>
  <si>
    <t>190w</t>
  </si>
  <si>
    <t>189w</t>
  </si>
  <si>
    <t>188w</t>
  </si>
  <si>
    <t>187w</t>
  </si>
  <si>
    <t>186w</t>
  </si>
  <si>
    <t>185w</t>
  </si>
  <si>
    <t>184w</t>
  </si>
  <si>
    <t>183w</t>
  </si>
  <si>
    <t>182w</t>
  </si>
  <si>
    <t>181w</t>
  </si>
  <si>
    <t>180w</t>
  </si>
  <si>
    <t>179w</t>
  </si>
  <si>
    <t>178w</t>
  </si>
  <si>
    <t>177w</t>
  </si>
  <si>
    <t>176w</t>
  </si>
  <si>
    <t>175w</t>
  </si>
  <si>
    <t>174w</t>
  </si>
  <si>
    <t>173w</t>
  </si>
  <si>
    <t>172w</t>
  </si>
  <si>
    <t>171w</t>
  </si>
  <si>
    <t>170w</t>
  </si>
  <si>
    <t>169w</t>
  </si>
  <si>
    <t>168w</t>
  </si>
  <si>
    <t>167w</t>
  </si>
  <si>
    <t>166w</t>
  </si>
  <si>
    <t>165w</t>
  </si>
  <si>
    <t>164w</t>
  </si>
  <si>
    <t>163w</t>
  </si>
  <si>
    <t>162w</t>
  </si>
  <si>
    <t>161w</t>
  </si>
  <si>
    <t>160w</t>
  </si>
  <si>
    <t>159w</t>
  </si>
  <si>
    <t>158w</t>
  </si>
  <si>
    <t>157w</t>
  </si>
  <si>
    <t>156w</t>
  </si>
  <si>
    <t>155w</t>
  </si>
  <si>
    <t>154w</t>
  </si>
  <si>
    <t>153w</t>
  </si>
  <si>
    <t>152w</t>
  </si>
  <si>
    <t>151w</t>
  </si>
  <si>
    <t>149w</t>
  </si>
  <si>
    <t>148w</t>
  </si>
  <si>
    <t>147w</t>
  </si>
  <si>
    <t>146w</t>
  </si>
  <si>
    <t>145w</t>
  </si>
  <si>
    <t>144w</t>
  </si>
  <si>
    <t>143w</t>
  </si>
  <si>
    <t>142w</t>
  </si>
  <si>
    <t>141w</t>
  </si>
  <si>
    <t>140w</t>
  </si>
  <si>
    <t>139w</t>
  </si>
  <si>
    <t>138w</t>
  </si>
  <si>
    <t>137w</t>
  </si>
  <si>
    <t>136w</t>
  </si>
  <si>
    <t>134w</t>
  </si>
  <si>
    <t>133w</t>
  </si>
  <si>
    <t>132w</t>
  </si>
  <si>
    <t>131w</t>
  </si>
  <si>
    <t>130w</t>
  </si>
  <si>
    <t>129w</t>
  </si>
  <si>
    <t>128w</t>
  </si>
  <si>
    <t>127w</t>
  </si>
  <si>
    <t>126w</t>
  </si>
  <si>
    <t>124w</t>
  </si>
  <si>
    <t>123w</t>
  </si>
  <si>
    <t>122w</t>
  </si>
  <si>
    <t>121w</t>
  </si>
  <si>
    <t>120w</t>
  </si>
  <si>
    <t>119w</t>
  </si>
  <si>
    <t>118w</t>
  </si>
  <si>
    <t>117w</t>
  </si>
  <si>
    <t>116w</t>
  </si>
  <si>
    <t>115w</t>
  </si>
  <si>
    <t>114w</t>
  </si>
  <si>
    <t>113w</t>
  </si>
  <si>
    <t>112w</t>
  </si>
  <si>
    <t>111w</t>
  </si>
  <si>
    <t>109w</t>
  </si>
  <si>
    <t>108w</t>
  </si>
  <si>
    <t>107w</t>
  </si>
  <si>
    <t>106w</t>
  </si>
  <si>
    <t>105w</t>
  </si>
  <si>
    <t>104w</t>
  </si>
  <si>
    <t>103w</t>
  </si>
  <si>
    <t>101w</t>
  </si>
  <si>
    <t>99w</t>
  </si>
  <si>
    <t>98w</t>
  </si>
  <si>
    <t>97w</t>
  </si>
  <si>
    <t>96w</t>
  </si>
  <si>
    <t>95w</t>
  </si>
  <si>
    <t>94w</t>
  </si>
  <si>
    <t>93w</t>
  </si>
  <si>
    <t>92w</t>
  </si>
  <si>
    <t>91w</t>
  </si>
  <si>
    <t>88w</t>
  </si>
  <si>
    <t>87w</t>
  </si>
  <si>
    <t>86w</t>
  </si>
  <si>
    <t>85w</t>
  </si>
  <si>
    <t>84w</t>
  </si>
  <si>
    <t>83w</t>
  </si>
  <si>
    <t>82w</t>
  </si>
  <si>
    <t>81w</t>
  </si>
  <si>
    <t>79w</t>
  </si>
  <si>
    <t>78w</t>
  </si>
  <si>
    <t>77w</t>
  </si>
  <si>
    <t>75w</t>
  </si>
  <si>
    <t>74w</t>
  </si>
  <si>
    <t>71w</t>
  </si>
  <si>
    <t>69w</t>
  </si>
  <si>
    <t>68w</t>
  </si>
  <si>
    <t>67w</t>
  </si>
  <si>
    <t>66w</t>
  </si>
  <si>
    <t>64w</t>
  </si>
  <si>
    <t>63w</t>
  </si>
  <si>
    <t>62w</t>
  </si>
  <si>
    <t>61w</t>
  </si>
  <si>
    <t>58w</t>
  </si>
  <si>
    <t>57w</t>
  </si>
  <si>
    <t>52w</t>
  </si>
  <si>
    <t>51w</t>
  </si>
  <si>
    <t>49w</t>
  </si>
  <si>
    <t>47w</t>
  </si>
  <si>
    <t>46w</t>
  </si>
  <si>
    <t>45w</t>
  </si>
  <si>
    <t>43w</t>
  </si>
  <si>
    <t>42w</t>
  </si>
  <si>
    <t>41w</t>
  </si>
  <si>
    <t>40w</t>
  </si>
  <si>
    <t>39w</t>
  </si>
  <si>
    <t>38w</t>
  </si>
  <si>
    <t>37w</t>
  </si>
  <si>
    <t>34w</t>
  </si>
  <si>
    <t>33w</t>
  </si>
  <si>
    <t>32w</t>
  </si>
  <si>
    <t>31w</t>
  </si>
  <si>
    <t>28w</t>
  </si>
  <si>
    <t>21w</t>
  </si>
  <si>
    <t>19w</t>
  </si>
  <si>
    <t>16w</t>
  </si>
  <si>
    <t>15w</t>
  </si>
  <si>
    <t>14w</t>
  </si>
  <si>
    <t>Betacom</t>
  </si>
  <si>
    <t>Cree</t>
  </si>
  <si>
    <t>DLEDS</t>
  </si>
  <si>
    <t>ETI Solid State Lighting</t>
  </si>
  <si>
    <t>Gerard</t>
  </si>
  <si>
    <t>iGuzzini</t>
  </si>
  <si>
    <t>KIM Lighting</t>
  </si>
  <si>
    <t>KTL</t>
  </si>
  <si>
    <t>Le Tehnika</t>
  </si>
  <si>
    <t>LRL (LED Roadway Lighting)</t>
  </si>
  <si>
    <t>Panhost Ltd</t>
  </si>
  <si>
    <t>Schreder</t>
  </si>
  <si>
    <t>Simon Electric Co Ltd</t>
  </si>
  <si>
    <t>Vulkan</t>
  </si>
  <si>
    <t>ZGSM (Hangzhou ZGSM Technology Co. Ltd)</t>
  </si>
  <si>
    <t>DLED</t>
  </si>
  <si>
    <t>ETI</t>
  </si>
  <si>
    <t>GER</t>
  </si>
  <si>
    <t>IGU</t>
  </si>
  <si>
    <t>KIM</t>
  </si>
  <si>
    <t>LET</t>
  </si>
  <si>
    <t>LRL</t>
  </si>
  <si>
    <t>PAN</t>
  </si>
  <si>
    <t>SCH</t>
  </si>
  <si>
    <t>SIM</t>
  </si>
  <si>
    <t>VUL</t>
  </si>
  <si>
    <t>ZG</t>
  </si>
  <si>
    <t>Italo 1</t>
  </si>
  <si>
    <t>Italo 2</t>
  </si>
  <si>
    <t>Italo 3</t>
  </si>
  <si>
    <t>I-Tron Zero OC6 STA</t>
  </si>
  <si>
    <t>I-Tron Zero OC8</t>
  </si>
  <si>
    <t>I-Tron 1 OC8</t>
  </si>
  <si>
    <t>GL520</t>
  </si>
  <si>
    <t>XSP1 Series C</t>
  </si>
  <si>
    <t>XSP1 HO Series D IPD H</t>
  </si>
  <si>
    <t>XSP2 Series C</t>
  </si>
  <si>
    <t>XSP2 HO Series D IPD I</t>
  </si>
  <si>
    <t>Stratos N 6M</t>
  </si>
  <si>
    <t>Tasman</t>
  </si>
  <si>
    <t>SastaLED - Size 1</t>
  </si>
  <si>
    <t>SastaLED - Size 2</t>
  </si>
  <si>
    <t>StreetLED Aero TMC1</t>
  </si>
  <si>
    <t>StreetLED Aero TMC2</t>
  </si>
  <si>
    <t>Wow Mini</t>
  </si>
  <si>
    <t>Wow Small</t>
  </si>
  <si>
    <t>Wow Large</t>
  </si>
  <si>
    <t>Woody LED Street</t>
  </si>
  <si>
    <t>Warp 9 LED</t>
  </si>
  <si>
    <t>Shard B28 - F</t>
  </si>
  <si>
    <t>Luxtella S12XPL-20AT</t>
  </si>
  <si>
    <t>NXT-C - 4AH</t>
  </si>
  <si>
    <t>NXT-S</t>
  </si>
  <si>
    <t>NXT-M</t>
  </si>
  <si>
    <t>AriaLed</t>
  </si>
  <si>
    <t>Ignis 1 (AV1 optic)</t>
  </si>
  <si>
    <t>Ignis 1 (AV12 optic)</t>
  </si>
  <si>
    <t>Ignis 1 (Z1L &amp; Z1R optics)</t>
  </si>
  <si>
    <t>Ignis 2 (AV3 optic)</t>
  </si>
  <si>
    <t>TransLEDer (P Cat)</t>
  </si>
  <si>
    <t>TransLEDer (V Cat)</t>
  </si>
  <si>
    <t>TransLEDer-Vi</t>
  </si>
  <si>
    <t>Luma 1 80 R5</t>
  </si>
  <si>
    <t>Stela+ (Gen2)</t>
  </si>
  <si>
    <t>Roadgrace BRP711</t>
  </si>
  <si>
    <t>Roadgrace BRP712</t>
  </si>
  <si>
    <t>PIANO 1</t>
  </si>
  <si>
    <t>PIANO 2</t>
  </si>
  <si>
    <t>TECEO 1</t>
  </si>
  <si>
    <t>TECEO 1 Cree XPL</t>
  </si>
  <si>
    <t>TECEO 2</t>
  </si>
  <si>
    <t>Nath-S</t>
  </si>
  <si>
    <t>Mini Martin 12 LED</t>
  </si>
  <si>
    <t>Mini Stork (P Cat)</t>
  </si>
  <si>
    <t>Mini Stork (V Cat)</t>
  </si>
  <si>
    <t>V3630-0.1Cu</t>
  </si>
  <si>
    <t>VFL540</t>
  </si>
  <si>
    <t>CRUX PLUS (P Cat)</t>
  </si>
  <si>
    <t>CRUX PLUS (V Cat)</t>
  </si>
  <si>
    <t>IT1</t>
  </si>
  <si>
    <t>IT2</t>
  </si>
  <si>
    <t>IT3</t>
  </si>
  <si>
    <t>OC6</t>
  </si>
  <si>
    <t>OC8</t>
  </si>
  <si>
    <t>1OC8</t>
  </si>
  <si>
    <t>EDSQ</t>
  </si>
  <si>
    <t>EDRD</t>
  </si>
  <si>
    <t>SP1C</t>
  </si>
  <si>
    <t>SP1D</t>
  </si>
  <si>
    <t>SP2C</t>
  </si>
  <si>
    <t>SP2D</t>
  </si>
  <si>
    <t>STRN</t>
  </si>
  <si>
    <t>TAS</t>
  </si>
  <si>
    <t>SAT1</t>
  </si>
  <si>
    <t>SAT2</t>
  </si>
  <si>
    <t>TMC1</t>
  </si>
  <si>
    <t>TMC2</t>
  </si>
  <si>
    <t>WOWM</t>
  </si>
  <si>
    <t>WOWS</t>
  </si>
  <si>
    <t>WOWL</t>
  </si>
  <si>
    <t>WARP</t>
  </si>
  <si>
    <t>B28</t>
  </si>
  <si>
    <t>LET1</t>
  </si>
  <si>
    <t>LRL1</t>
  </si>
  <si>
    <t>LRL2</t>
  </si>
  <si>
    <t>LRL3</t>
  </si>
  <si>
    <t>ALED</t>
  </si>
  <si>
    <t>IAV1</t>
  </si>
  <si>
    <t>IA12</t>
  </si>
  <si>
    <t>IZ1L</t>
  </si>
  <si>
    <t>IAV3</t>
  </si>
  <si>
    <t>TLD1</t>
  </si>
  <si>
    <t>TLD2</t>
  </si>
  <si>
    <t>TLD3</t>
  </si>
  <si>
    <t>STEL</t>
  </si>
  <si>
    <t>R711</t>
  </si>
  <si>
    <t>R712</t>
  </si>
  <si>
    <t>PIA1</t>
  </si>
  <si>
    <t>PIA2</t>
  </si>
  <si>
    <t>TEC1</t>
  </si>
  <si>
    <t>TXPL</t>
  </si>
  <si>
    <t>TEC2</t>
  </si>
  <si>
    <t>NATH</t>
  </si>
  <si>
    <t>MINM</t>
  </si>
  <si>
    <t>MINP</t>
  </si>
  <si>
    <t>MINV</t>
  </si>
  <si>
    <t>V363</t>
  </si>
  <si>
    <t>CRUP</t>
  </si>
  <si>
    <t>CRUV</t>
  </si>
  <si>
    <t>CUMBERLAND ROAD</t>
  </si>
  <si>
    <t>GLENDINNING CRESCENT</t>
  </si>
  <si>
    <t>STRADBROKE WAY</t>
  </si>
  <si>
    <t>WALTON WAY</t>
  </si>
  <si>
    <t>UNDS</t>
  </si>
  <si>
    <t>UNDD</t>
  </si>
  <si>
    <t>Decorative - Single Outreach</t>
  </si>
  <si>
    <t>Decorative - Double Outreach</t>
  </si>
  <si>
    <t>Streetlights - M30 list added, pole types, conditional formating and road names updated</t>
  </si>
  <si>
    <t>earthing_type_desc</t>
  </si>
  <si>
    <t>Connected to Earth Conductor</t>
  </si>
  <si>
    <t>Bonded to Earth Mat</t>
  </si>
  <si>
    <t>Driven Earth Rod</t>
  </si>
  <si>
    <t>Earthing Type</t>
  </si>
  <si>
    <t>Streetlight resticted to LEDs only and more automated population added</t>
  </si>
  <si>
    <t>NB. Please provide Eastings and Northings</t>
  </si>
  <si>
    <t>Wattage</t>
  </si>
  <si>
    <t>Compact Fluorescent</t>
  </si>
  <si>
    <t>CosmoWhite (CW)</t>
  </si>
  <si>
    <t>Osram</t>
  </si>
  <si>
    <t>Standard Pole - Triple Outreach</t>
  </si>
  <si>
    <t>Standard Pole - Quad Outreach</t>
  </si>
  <si>
    <t>Decorative - Triple Outreach</t>
  </si>
  <si>
    <t>Decorative - Quad Outreach</t>
  </si>
  <si>
    <t>UNKT</t>
  </si>
  <si>
    <t>UNKQ</t>
  </si>
  <si>
    <t>UNDT</t>
  </si>
  <si>
    <t>UNDQ</t>
  </si>
  <si>
    <t>Terraled Mini</t>
  </si>
  <si>
    <t>TERM</t>
  </si>
  <si>
    <t>700w</t>
  </si>
  <si>
    <t>2ND STREET</t>
  </si>
  <si>
    <t>3RD STREET</t>
  </si>
  <si>
    <t>ASHGROVE LANE</t>
  </si>
  <si>
    <t>BALE ROAD</t>
  </si>
  <si>
    <t>BARN ROAD</t>
  </si>
  <si>
    <t>BRODIE AVENUE</t>
  </si>
  <si>
    <t>CAMPBELL ROAD</t>
  </si>
  <si>
    <t>CECIL ROAD</t>
  </si>
  <si>
    <t>CROP STREET</t>
  </si>
  <si>
    <t>DOUG LEDGERWOOD DRIVE</t>
  </si>
  <si>
    <t>ENDEAVOUR STREET</t>
  </si>
  <si>
    <t>FALLOW STREET</t>
  </si>
  <si>
    <t>FERGUSON DRIVE</t>
  </si>
  <si>
    <t>HALL STREET</t>
  </si>
  <si>
    <t>HAWEA CEMETERY ACCESS ROAD</t>
  </si>
  <si>
    <t>HORRELL LANE</t>
  </si>
  <si>
    <t>HOWDEN DRIVE</t>
  </si>
  <si>
    <t>MARJON DRIVE</t>
  </si>
  <si>
    <t>MUNRO ROAD</t>
  </si>
  <si>
    <t>MUSTER ROAD</t>
  </si>
  <si>
    <t>O MEARA STREET</t>
  </si>
  <si>
    <t>PATTON PLACE</t>
  </si>
  <si>
    <t>PETERCULTER DRIVE</t>
  </si>
  <si>
    <t>PLOUGH STREET</t>
  </si>
  <si>
    <t>QLDC WWTP ACCESS ROAD</t>
  </si>
  <si>
    <t>QUARRY ACCESS ROAD</t>
  </si>
  <si>
    <t>SHEARERS DRIVE</t>
  </si>
  <si>
    <t>STEVENSON PAPER ROAD</t>
  </si>
  <si>
    <t>TILL STREET</t>
  </si>
  <si>
    <t>TONIS/STALKER ROUNDABOUT</t>
  </si>
  <si>
    <t>TUCKER BEACH ROAD NEW</t>
  </si>
  <si>
    <t>VENTURE CRESCENT</t>
  </si>
  <si>
    <t>WHITECHAPEL ROAD TO CROWN RANGE PAPER ROAD</t>
  </si>
  <si>
    <t>Road names and IDs updated. Minor format and automation changes. SL Array improvements</t>
  </si>
  <si>
    <t>Vested Assets</t>
  </si>
  <si>
    <t>Work Origin</t>
  </si>
  <si>
    <t>Flux 
Amount (pph)</t>
  </si>
  <si>
    <t>Cutter 
Amount (pph)</t>
  </si>
  <si>
    <t>Adhesion 
Quantity (pph)</t>
  </si>
  <si>
    <t>Application 
Rate (l/m2)</t>
  </si>
  <si>
    <t>Seal 
Area (m2)</t>
  </si>
  <si>
    <t>1st Chip (mm)</t>
  </si>
  <si>
    <t>2nd Chip (mm)</t>
  </si>
  <si>
    <t>Surface 
Depth (mm)</t>
  </si>
  <si>
    <t>Surface 
Width (m)</t>
  </si>
  <si>
    <t>Desc</t>
  </si>
  <si>
    <t>Full</t>
  </si>
  <si>
    <t>Not Full</t>
  </si>
  <si>
    <t>Surface Type</t>
  </si>
  <si>
    <t xml:space="preserve">Surface 
Function </t>
  </si>
  <si>
    <t>Seal design attached?</t>
  </si>
  <si>
    <t>Aggregate Source
Source</t>
  </si>
  <si>
    <t>Order of Pavement Layers</t>
  </si>
  <si>
    <t>Layer or Subgrade</t>
  </si>
  <si>
    <t>Layer Date</t>
  </si>
  <si>
    <t>Removed Date</t>
  </si>
  <si>
    <t>Estimate or Known</t>
  </si>
  <si>
    <t>Layer Strengh</t>
  </si>
  <si>
    <t>Pavement Subgrade</t>
  </si>
  <si>
    <t>Pavement Source</t>
  </si>
  <si>
    <t>% Recycled</t>
  </si>
  <si>
    <t>='Lookups - Generic'!$U$3:$U$10</t>
  </si>
  <si>
    <t>='Lookups - Generic'!$U$3:$V$10</t>
  </si>
  <si>
    <t>generic_condition_desc</t>
  </si>
  <si>
    <t>generic_condition_table_array</t>
  </si>
  <si>
    <t>='Lookups - Generic'!$E$3:$F$8</t>
  </si>
  <si>
    <t>generic_estimate_measured_desc</t>
  </si>
  <si>
    <t>='Lookups - Generic'!$I$3:$I$5</t>
  </si>
  <si>
    <t>generic_estimate_measured_table_array</t>
  </si>
  <si>
    <t>='Lookups - Generic'!$I$3:$J$5</t>
  </si>
  <si>
    <t>='Lookups - Generic'!$AJ$3:$AJ$8</t>
  </si>
  <si>
    <t>='Lookups - Generic'!$AJ$3:$AK$8</t>
  </si>
  <si>
    <t>='Lookups - Generic'!$AE$3:$AE$4</t>
  </si>
  <si>
    <t>='Lookups - Generic'!$AH$3:$AH$12</t>
  </si>
  <si>
    <t>='Lookups - Generic'!$AH$3:$AI$33</t>
  </si>
  <si>
    <t>='Lookups - Generic'!$AW$3:$AW$19</t>
  </si>
  <si>
    <t>generic_new_recon_desc</t>
  </si>
  <si>
    <t>='Lookups - Generic'!$K$3:$K$5</t>
  </si>
  <si>
    <t>generic_new_recon_table_array</t>
  </si>
  <si>
    <t>='Lookups - Generic'!$K$3:$L$5</t>
  </si>
  <si>
    <t>='Lookups - Generic'!$AF$3:$AF$56</t>
  </si>
  <si>
    <t>='Lookups - Generic'!$AF$3:$AG$251</t>
  </si>
  <si>
    <t>='Lookups - Generic'!$AS$3:$AS$9</t>
  </si>
  <si>
    <t>='Lookups - Generic'!$H$3:$H$8</t>
  </si>
  <si>
    <t>generic_risk_consequence_desc</t>
  </si>
  <si>
    <t>='Lookups - Generic'!$M$3:$M$8</t>
  </si>
  <si>
    <t>generic_risk_consequence_table_array</t>
  </si>
  <si>
    <t>='Lookups - Generic'!$M$3:$N$8</t>
  </si>
  <si>
    <t>generic_risk_desc</t>
  </si>
  <si>
    <t>='Lookups - Generic'!$O$3:$O$8</t>
  </si>
  <si>
    <t>generic_risk_likelihood_desc</t>
  </si>
  <si>
    <t>='Lookups - Generic'!$G$3:$G$8</t>
  </si>
  <si>
    <t>generic_risk_likelihood_table_array</t>
  </si>
  <si>
    <t>='Lookups - Generic'!$G$3:$H$8</t>
  </si>
  <si>
    <t>generic_risk_table_array</t>
  </si>
  <si>
    <t>='Lookups - Generic'!$O$3:$P$8</t>
  </si>
  <si>
    <t>='Lookups - Generic'!$B$3:$C$1025</t>
  </si>
  <si>
    <t>='Lookups - Generic'!$B$3:$B$1025</t>
  </si>
  <si>
    <t>generic_rul_reset_desc</t>
  </si>
  <si>
    <t>='Lookups - Generic'!$S$3:$S$4</t>
  </si>
  <si>
    <t>generic_rul_reset_table_array</t>
  </si>
  <si>
    <t>='Lookups - Generic'!$S$3:$T$4</t>
  </si>
  <si>
    <t>='Lookups - Generic'!$AA$3:$AA$7</t>
  </si>
  <si>
    <t>='Lookups - Generic'!$AA$3:$AB$7</t>
  </si>
  <si>
    <t>='Lookups - Generic'!$AT$3:$AT$27</t>
  </si>
  <si>
    <t>='Lookups - Generic'!$AV$3:$AV$5</t>
  </si>
  <si>
    <t>='Lookups - Generic'!$AU$3:$AU$4</t>
  </si>
  <si>
    <t>generic_use_default_rc_desc</t>
  </si>
  <si>
    <t>='Lookups - Generic'!$Q$3:$Q$4</t>
  </si>
  <si>
    <t>generic_use_default_rc_table_array</t>
  </si>
  <si>
    <t>='Lookups - Generic'!$Q$3:$R$4</t>
  </si>
  <si>
    <t>='Lookups - Generic'!$AR$3:$AR$4</t>
  </si>
  <si>
    <t>='Lookups - Generic'!$AD$3:$AD$100</t>
  </si>
  <si>
    <t>='Lookups - Generic'!$AL$3:$AL$4</t>
  </si>
  <si>
    <t>Generic_Yes_No_table_array</t>
  </si>
  <si>
    <t>='Lookups - Generic'!$AL$3:$AM$4</t>
  </si>
  <si>
    <t>='Lookups - Surface and Pavement'!$AE$3:$AE$4</t>
  </si>
  <si>
    <t>='Lookups - Surface and Pavement'!$AO$3:$AO$5</t>
  </si>
  <si>
    <t>='Lookups - Surface and Pavement'!$AO$3:$AP$5</t>
  </si>
  <si>
    <t>='Lookups - Surface and Pavement'!$AG$3:$AG$46</t>
  </si>
  <si>
    <t>='Lookups - Surface and Pavement'!$AG$3:$AH$84</t>
  </si>
  <si>
    <t>='Lookups - Surface and Pavement'!$I$3:$I$15</t>
  </si>
  <si>
    <t>='Lookups - Surface and Pavement'!$AF$3:$AF$11</t>
  </si>
  <si>
    <t>='Lookups - Surface and Pavement'!$AB$3:$AB$7</t>
  </si>
  <si>
    <t>='Lookups - Surface and Pavement'!$AI$3:$AI$4</t>
  </si>
  <si>
    <t>='Lookups - Surface and Pavement'!$AI$3:$AJ$4</t>
  </si>
  <si>
    <t>='Lookups - Surface and Pavement'!$AK$3:$AK$17</t>
  </si>
  <si>
    <t>='Lookups - Surface and Pavement'!$AM$3:$AM$5</t>
  </si>
  <si>
    <t>='Lookups - Surface and Pavement'!$AM$3:$AN$5</t>
  </si>
  <si>
    <t>sl_lights_light_supply_auto</t>
  </si>
  <si>
    <t>='Lookups - St Lights (Pole)'!$AI$2:$AJ$10</t>
  </si>
  <si>
    <t>='Lookups - St Lights (Pole)'!$AE$2:$AE$6</t>
  </si>
  <si>
    <t>='Lookups - St Lights (Pole)'!$AE$2:$AF$6</t>
  </si>
  <si>
    <t>St_Lights_Bracket_height_indicator_Desciption</t>
  </si>
  <si>
    <t>='Lookups - St Lights (Bracket)'!$E$2:$E$3</t>
  </si>
  <si>
    <t>St_Lights_Bracket_height_indicator_Table_Array</t>
  </si>
  <si>
    <t>='Lookups - St Lights (Bracket)'!$E$2:$F$3</t>
  </si>
  <si>
    <t>='Lookups - St Lights (Lights)'!$BS$3</t>
  </si>
  <si>
    <t>='Lookups - St Lights (Lights)'!$BV$3</t>
  </si>
  <si>
    <t>='Lookups - St Lights (Lights)'!$BO$3:$BO$9</t>
  </si>
  <si>
    <t>='Lookups - St Lights (Lights)'!$BR$3:$BR$5</t>
  </si>
  <si>
    <t>='Lookups - St Lights (Lights)'!$BQ$3:$BQ$8</t>
  </si>
  <si>
    <t>='Lookups - St Lights (Lights)'!$BW$3</t>
  </si>
  <si>
    <t>='Lookups - St Lights (Lights)'!$BP$3:$BP$7</t>
  </si>
  <si>
    <t>='Lookups - St Lights (Lights)'!$BN$3</t>
  </si>
  <si>
    <t>='Lookups - St Lights (Lights)'!$BU$3</t>
  </si>
  <si>
    <t>='Lookups - St Lights (Lights)'!$BZ$3:$BZ$5</t>
  </si>
  <si>
    <t>='Lookups - St Lights (Lights)'!$BX$3</t>
  </si>
  <si>
    <t>st_lights_gear_make_ref_only_table_array</t>
  </si>
  <si>
    <t>='Lookups - St Lights (Lights)'!$CB$2:$CC$15</t>
  </si>
  <si>
    <t>='Lookups - St Lights (Lights)'!$BY$3</t>
  </si>
  <si>
    <t>='Lookups - St Lights (Lights)'!$BT$3</t>
  </si>
  <si>
    <t>='Lookups - St Lights (Lights)'!$CA$3</t>
  </si>
  <si>
    <t>St_Lights_Generic_coating</t>
  </si>
  <si>
    <t>='Lookups - St Lights (Generic)'!$I$2:$I$5</t>
  </si>
  <si>
    <t>St_Lights_Generic_coating_array</t>
  </si>
  <si>
    <t>='Lookups - St Lights (Generic)'!$I$2:$J$5</t>
  </si>
  <si>
    <t>st_lights_generic_height_indicator_desc</t>
  </si>
  <si>
    <t>='Lookups - St Lights (Generic)'!$M$2:$M$4</t>
  </si>
  <si>
    <t>st_lights_generic_height_indicator_table_array</t>
  </si>
  <si>
    <t>='Lookups - St Lights (Generic)'!$M$2:$N$4</t>
  </si>
  <si>
    <t>St_Lights_Generic_ICP_English_Description</t>
  </si>
  <si>
    <t>='Lookups - St Lights (Generic)'!$E$2:$E$7</t>
  </si>
  <si>
    <t>St_Lights_Generic_ICP_Table_Array</t>
  </si>
  <si>
    <t>='Lookups - St Lights (Generic)'!$E$2:$F$7</t>
  </si>
  <si>
    <t>='Lookups - St Lights (Generic)'!$G$2:$G$11</t>
  </si>
  <si>
    <t>='Lookups - St Lights (Generic)'!$G$2:$H$11</t>
  </si>
  <si>
    <t>st_lights_generic_status_desc</t>
  </si>
  <si>
    <t>='Lookups - St Lights (Generic)'!$K$2:$K$4</t>
  </si>
  <si>
    <t>st_lights_generic_status_table_array</t>
  </si>
  <si>
    <t>='Lookups - St Lights (Generic)'!$K$2:$L$4</t>
  </si>
  <si>
    <t>St_Lights_Lamp_Make_Ref_Only_CF</t>
  </si>
  <si>
    <t>='Lookups - St Lights (Lights)'!$O$3:$O$6</t>
  </si>
  <si>
    <t>='Lookups - St Lights (Lights)'!$F$3:$F$6</t>
  </si>
  <si>
    <t>='Lookups - St Lights (Lights)'!$G$3:$G$13</t>
  </si>
  <si>
    <t>St_Lights_Lamp_Make_Ref_Only_HL</t>
  </si>
  <si>
    <t>='Lookups - St Lights (Lights)'!$H$3</t>
  </si>
  <si>
    <t>='Lookups - St Lights (Lights)'!$J$3:$J$10</t>
  </si>
  <si>
    <t>='Lookups - St Lights (Lights)'!$K$3:$K$292</t>
  </si>
  <si>
    <t>='Lookups - St Lights (Lights)'!$M$3:$M$8</t>
  </si>
  <si>
    <t>='Lookups - St Lights (Lights)'!$N$3:$N$8</t>
  </si>
  <si>
    <t>St_Lights_Lamp_Make_Ref_Only_SOX</t>
  </si>
  <si>
    <t>='Lookups - St Lights (Lights)'!$L$3:$L$7</t>
  </si>
  <si>
    <t>='Lookups - St Lights (Lights)'!$CD$2:$CD$6</t>
  </si>
  <si>
    <t>='Lookups - St Lights (Lights)'!$CD$2:$CE$6</t>
  </si>
  <si>
    <t>='Lookups - St Lights (Lights)'!$BH$2:$BH$15</t>
  </si>
  <si>
    <t>='Lookups - St Lights (Lights)'!$BH$2:$BI$15</t>
  </si>
  <si>
    <t>='Lookups - St Lights (Lights)'!$BL$2:$BL$30</t>
  </si>
  <si>
    <t>='Lookups - St Lights (Lights)'!$BL$2:$BM$30</t>
  </si>
  <si>
    <t>='Lookups - St Lights (Lights)'!$CF$2</t>
  </si>
  <si>
    <t>='Lookups - St Lights (Lights)'!$CF$2:$CG$2</t>
  </si>
  <si>
    <t>='Lookups - St Lights (Lights)'!$A$2:$A$14</t>
  </si>
  <si>
    <t>='Lookups - St Lights (Lights)'!$S$2:$T$13</t>
  </si>
  <si>
    <t>='Lookups - St Lights (Lights)'!$A$2:$B$14</t>
  </si>
  <si>
    <t>='Lookups - St Lights (Lights)'!$D$2:$D$356</t>
  </si>
  <si>
    <t>='Lookups - St Lights (Lights)'!$D$2:$E$356</t>
  </si>
  <si>
    <t>='Lookups - St Lights (Lights)'!$AZ$2:$AZ$25</t>
  </si>
  <si>
    <t>='Lookups - St Lights (Lights)'!$V$2:$V$25</t>
  </si>
  <si>
    <t>St_Lights_Light_Light_Make_Ref_Only_AEC</t>
  </si>
  <si>
    <t>='Lookups - St Lights (Lights)'!$AB$3:$AB$9</t>
  </si>
  <si>
    <t>St_Lights_Light_Light_Make_Ref_Only_ARC</t>
  </si>
  <si>
    <t>='Lookups - St Lights (Lights)'!$AC$3</t>
  </si>
  <si>
    <t>St_Lights_Light_Light_Make_Ref_Only_CREE</t>
  </si>
  <si>
    <t>='Lookups - St Lights (Lights)'!$AE$3:$AE$12</t>
  </si>
  <si>
    <t>St_Lights_Light_Light_Make_Ref_Only_DLED</t>
  </si>
  <si>
    <t>='Lookups - St Lights (Lights)'!$AF$3</t>
  </si>
  <si>
    <t>St_Lights_Light_Light_Make_Ref_Only_ETI</t>
  </si>
  <si>
    <t>='Lookups - St Lights (Lights)'!$AG$3</t>
  </si>
  <si>
    <t>='Lookups - St Lights (Lights)'!#REF!</t>
  </si>
  <si>
    <t>St_Lights_Light_Light_Make_Ref_Only_GER</t>
  </si>
  <si>
    <t>='Lookups - St Lights (Lights)'!$AH$3:$AH$6</t>
  </si>
  <si>
    <t>St_Lights_Light_Light_Make_Ref_Only_GMV</t>
  </si>
  <si>
    <t>='Lookups - St Lights (Lights)'!$AN$3:$AN$8</t>
  </si>
  <si>
    <t>St_Lights_Light_Light_Make_Ref_Only_IGU</t>
  </si>
  <si>
    <t>='Lookups - St Lights (Lights)'!$AI$3:$AI$6</t>
  </si>
  <si>
    <t>St_Lights_Light_Light_Make_Ref_Only_KEND</t>
  </si>
  <si>
    <t>St_Lights_Light_Light_Make_Ref_Only_KIM</t>
  </si>
  <si>
    <t>='Lookups - St Lights (Lights)'!$AJ$3</t>
  </si>
  <si>
    <t>St_Lights_Light_Light_Make_Ref_Only_KTL</t>
  </si>
  <si>
    <t>='Lookups - St Lights (Lights)'!$AK$3</t>
  </si>
  <si>
    <t>St_Lights_Light_Light_Make_Ref_Only_LET</t>
  </si>
  <si>
    <t>='Lookups - St Lights (Lights)'!$AL$3</t>
  </si>
  <si>
    <t>St_Lights_Light_Light_Make_Ref_Only_LRL</t>
  </si>
  <si>
    <t>='Lookups - St Lights (Lights)'!$AM$3:$AM$5</t>
  </si>
  <si>
    <t>St_Lights_Light_Light_Make_Ref_Only_ORN</t>
  </si>
  <si>
    <t>St_Lights_Light_Light_Make_Ref_Only_PAN</t>
  </si>
  <si>
    <t>='Lookups - St Lights (Lights)'!$AO$3:$AO$5</t>
  </si>
  <si>
    <t>St_Lights_Light_Light_Make_Ref_Only_PHI</t>
  </si>
  <si>
    <t>='Lookups - St Lights (Lights)'!$AP$3:$AP$6</t>
  </si>
  <si>
    <t>St_Lights_Light_Light_Make_Ref_Only_SCH</t>
  </si>
  <si>
    <t>='Lookups - St Lights (Lights)'!$AQ$3:$AQ$7</t>
  </si>
  <si>
    <t>St_Lights_Light_Light_Make_Ref_Only_SIM</t>
  </si>
  <si>
    <t>='Lookups - St Lights (Lights)'!$AR$3</t>
  </si>
  <si>
    <t>='Lookups - St Lights (Lights)'!$AS$3:$AS$5</t>
  </si>
  <si>
    <t>='Lookups - St Lights (Lights)'!$AZ$2:$BA$25</t>
  </si>
  <si>
    <t>='Lookups - St Lights (Lights)'!$AT$3:$AT$6</t>
  </si>
  <si>
    <t>St_Lights_Light_Light_Make_Ref_Only_VIS</t>
  </si>
  <si>
    <t>='Lookups - St Lights (Lights)'!$AU$3:$AU$5</t>
  </si>
  <si>
    <t>St_Lights_Light_Light_Make_Ref_Only_VUL</t>
  </si>
  <si>
    <t>='Lookups - St Lights (Lights)'!$AV$3</t>
  </si>
  <si>
    <t>='Lookups - St Lights (Lights)'!$AW$3:$AW$4</t>
  </si>
  <si>
    <t>St_Lights_Light_Light_Make_Ref_Only_WH</t>
  </si>
  <si>
    <t>='Lookups - St Lights (Lights)'!$AX$3:$AX$4</t>
  </si>
  <si>
    <t>St_Lights_Light_Light_Make_Ref_Only_ZG</t>
  </si>
  <si>
    <t>='Lookups - St Lights (Lights)'!$AY$3:$AY$4</t>
  </si>
  <si>
    <t>='Lookups - St Lights (Lights)'!$V$2:$W$25</t>
  </si>
  <si>
    <t>='Lookups - St Lights (Lights)'!$Z$2:$Z$65</t>
  </si>
  <si>
    <t>='Lookups - St Lights (Lights)'!$Z$2:$AA$65</t>
  </si>
  <si>
    <t>='Lookups - St Lights (Lights)'!$BB$2:$BB$5</t>
  </si>
  <si>
    <t>='Lookups - St Lights (Lights)'!$BB$2:$BC$5</t>
  </si>
  <si>
    <t>='Lookups - St Lights (Lights)'!$BD$2:$BD$4</t>
  </si>
  <si>
    <t>='Lookups - St Lights (Lights)'!$BD$2:$BE$4</t>
  </si>
  <si>
    <t>='Lookups - St Lights (Lights)'!$BF$2:$BF$4</t>
  </si>
  <si>
    <t>='Lookups - St Lights (Lights)'!$BF$2:$BG$4</t>
  </si>
  <si>
    <t>St_Lights_Pole_Earthing_English_Description</t>
  </si>
  <si>
    <t>='Lookups - St Lights (Pole)'!$AG$2:$AG$5</t>
  </si>
  <si>
    <t>St_Lights_Pole_Earthing_Table_Array</t>
  </si>
  <si>
    <t>='Lookups - St Lights (Pole)'!$AG$2:$AH$5</t>
  </si>
  <si>
    <t>St_lights_Pole_Make_ADL</t>
  </si>
  <si>
    <t>='Lookups - St Lights (Pole)'!$P$3:$P$13</t>
  </si>
  <si>
    <t>St_lights_Pole_Make_ARC</t>
  </si>
  <si>
    <t>='Lookups - St Lights (Pole)'!$Q$3:$Q$14</t>
  </si>
  <si>
    <t>='Lookups - St Lights (Pole)'!$R$3:$R$13</t>
  </si>
  <si>
    <t>St_lights_Pole_Make_DE</t>
  </si>
  <si>
    <t>='Lookups - St Lights (Pole)'!$S$3:$S$13</t>
  </si>
  <si>
    <t>='Lookups - St Lights (Pole)'!$K$2:$K$14</t>
  </si>
  <si>
    <t>St_Lights_Pole_Make_IBEX</t>
  </si>
  <si>
    <t>='Lookups - St Lights (Pole)'!$T$3:$T$13</t>
  </si>
  <si>
    <t>St_lights_Pole_Make_KEND</t>
  </si>
  <si>
    <t>='Lookups - St Lights (Pole)'!$U$3:$U$13</t>
  </si>
  <si>
    <t>='Lookups - St Lights (Pole)'!$V$3:$V$5</t>
  </si>
  <si>
    <t>='Lookups - St Lights (Pole)'!$W$3:$W$13</t>
  </si>
  <si>
    <t>='Lookups - St Lights (Pole)'!$X$3:$X$6</t>
  </si>
  <si>
    <t>='Lookups - St Lights (Pole)'!$AC$2:$AC$14</t>
  </si>
  <si>
    <t>='Lookups - St Lights (Pole)'!$AC$2:$AD$14</t>
  </si>
  <si>
    <t>='Lookups - St Lights (Pole)'!$Y$3:$Y$13</t>
  </si>
  <si>
    <t>='Lookups - St Lights (Pole)'!$K$2:$L$14</t>
  </si>
  <si>
    <t>='Lookups - St Lights (Pole)'!$Z$3:$Z$13</t>
  </si>
  <si>
    <t>St_lights_Pole_Make_WEEF</t>
  </si>
  <si>
    <t>='Lookups - St Lights (Pole)'!$AA$3:$AA$13</t>
  </si>
  <si>
    <t>St_lights_Pole_Make_WIND</t>
  </si>
  <si>
    <t>='Lookups - St Lights (Pole)'!$AB$3:$AB$13</t>
  </si>
  <si>
    <t>='Lookups - St Lights (Pole)'!$N$2:$O$131</t>
  </si>
  <si>
    <t>='Lookups - St Lights (Pole)'!$I$2:$I$9</t>
  </si>
  <si>
    <t>='Lookups - St Lights (Pole)'!$I$2:$J$9</t>
  </si>
  <si>
    <t>Surface_Work_Origin_Array</t>
  </si>
  <si>
    <t>='Lookups - Surface and Pavement'!$Y$3:$Z$9</t>
  </si>
  <si>
    <t>Surface_Work_Origin_Desc</t>
  </si>
  <si>
    <t>='Lookups - Surface and Pavement'!$Y$3:$Y$9</t>
  </si>
  <si>
    <t>='Lookups - Surface and Pavement'!$G$3:$G$8</t>
  </si>
  <si>
    <t>='Lookups - Surface and Pavement'!$AQ$3:$AQ$60</t>
  </si>
  <si>
    <t>='Lookups - Surface and Pavement'!$AL$3:$AL$4</t>
  </si>
  <si>
    <t>Surfacing_Pavements_Full_Width_Array</t>
  </si>
  <si>
    <t>='Lookups - Surface and Pavement'!$A$3:$B$4</t>
  </si>
  <si>
    <t>='Lookups - Surface and Pavement'!$T$3:$T$38</t>
  </si>
  <si>
    <t>='Lookups - Surface and Pavement'!$T$3:$U$38</t>
  </si>
  <si>
    <t>='Lookups - Surface and Pavement'!$R$3:$R$29</t>
  </si>
  <si>
    <t>='Lookups - Surface and Pavement'!$R$3:$S$29</t>
  </si>
  <si>
    <t>='Lookups - Surface and Pavement'!$P$3:$P$24</t>
  </si>
  <si>
    <t>='Lookups - Surface and Pavement'!$P$3:$Q$24</t>
  </si>
  <si>
    <t>='Lookups - Surface and Pavement'!$J$3:$J$13</t>
  </si>
  <si>
    <t>='Lookups - Surface and Pavement'!$J$3:$K$13</t>
  </si>
  <si>
    <t>='Lookups - Surface and Pavement'!$N$3:$N$5</t>
  </si>
  <si>
    <t>='Lookups - Surface and Pavement'!$N$3:$O$5</t>
  </si>
  <si>
    <t>='Lookups - Surface and Pavement'!$E$3:$E$9</t>
  </si>
  <si>
    <t>='Lookups - Surface and Pavement'!$E$3:$F$9</t>
  </si>
  <si>
    <t>='Lookups - Surface and Pavement'!$C$3:$C$26</t>
  </si>
  <si>
    <t>='Lookups - Surface and Pavement'!$C$3:$D$26</t>
  </si>
  <si>
    <t>='Lookups - Surface and Pavement'!$W$3:$X$16</t>
  </si>
  <si>
    <t>='Lookups - Surface and Pavement'!$W$3:$W$16</t>
  </si>
  <si>
    <t>='Lookups - Surface and Pavement'!$AA$3:$AB$7</t>
  </si>
  <si>
    <t>='Lookups - Surface and Pavement'!$V$3:$V$19</t>
  </si>
  <si>
    <t>='Lookups - Generic'!$AN$3:$AN$272</t>
  </si>
  <si>
    <t>='Lookups - Generic'!$AP$3:$AP$43</t>
  </si>
  <si>
    <t>CU Phosco Lighting</t>
  </si>
  <si>
    <t>CU</t>
  </si>
  <si>
    <t>LEDway XIL Series E</t>
  </si>
  <si>
    <t>EDGE Square Series E</t>
  </si>
  <si>
    <t>EDGE Round Series E</t>
  </si>
  <si>
    <t>P860</t>
  </si>
  <si>
    <t>P861</t>
  </si>
  <si>
    <t>P862</t>
  </si>
  <si>
    <t>P863</t>
  </si>
  <si>
    <t>Roadcharm BRP471</t>
  </si>
  <si>
    <t>Roadcharm BRP472</t>
  </si>
  <si>
    <t>Palmerston (was Ely C)</t>
  </si>
  <si>
    <t>Halswell (was Trafalgar)</t>
  </si>
  <si>
    <t>XILE</t>
  </si>
  <si>
    <t>R471</t>
  </si>
  <si>
    <t>R472</t>
  </si>
  <si>
    <t>PALM</t>
  </si>
  <si>
    <t>HALS</t>
  </si>
  <si>
    <t>ACCESS A</t>
  </si>
  <si>
    <t>DOUG LEDERWOOD DRIVE / CAMPBELL ROAD ROUNDABOUT</t>
  </si>
  <si>
    <t>GRACE WRIGHT DRIVE</t>
  </si>
  <si>
    <t>OCALLAGHAN STREET (HAMMERHEAD)</t>
  </si>
  <si>
    <t>ROCKLANDS COURT (EAST)</t>
  </si>
  <si>
    <t>SIR TIM WALLIS DRIVE / GRACE WRIGHT DRIVE ROUNDABOUT</t>
  </si>
  <si>
    <t>SIR TIM WALLIS DRIVE / PROPOSED ROUNDABOUT</t>
  </si>
  <si>
    <t>SYLVAN STREET / HOPE AVENUE ROUNDABOUT</t>
  </si>
  <si>
    <t>Road names and IDs updated. Minor format and automation changes. M30 update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</si>
</sst>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8" formatCode="&quot;$&quot;#,##0.00;[Red]\-&quot;$&quot;#,##0.00"/>
    <numFmt numFmtId="164" formatCode="0.0"/>
    <numFmt numFmtId="165" formatCode="[$-F800]dddd\,\ mmmm\ dd\,\ yyyy"/>
    <numFmt numFmtId="166" formatCode="0.0000"/>
  </numFmts>
  <fonts count="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10"/>
      <name val="Arial"/>
      <family val="2"/>
    </font>
    <font>
      <sz val="8"/>
      <name val="Arial"/>
      <family val="2"/>
    </font>
    <font>
      <b/>
      <sz val="8"/>
      <color indexed="9"/>
      <name val="Arial"/>
      <family val="2"/>
    </font>
    <font>
      <b/>
      <sz val="10"/>
      <color indexed="9"/>
      <name val="Arial"/>
      <family val="2"/>
    </font>
    <font>
      <b/>
      <sz val="8"/>
      <name val="Arial"/>
      <family val="2"/>
    </font>
    <font>
      <b/>
      <sz val="8"/>
      <color indexed="81"/>
      <name val="Tahoma"/>
      <family val="2"/>
    </font>
    <font>
      <sz val="8"/>
      <color indexed="81"/>
      <name val="Tahoma"/>
      <family val="2"/>
    </font>
    <font>
      <b/>
      <i/>
      <sz val="8"/>
      <color indexed="81"/>
      <name val="Tahoma"/>
      <family val="2"/>
    </font>
    <font>
      <b/>
      <sz val="10"/>
      <name val="Arial"/>
      <family val="2"/>
    </font>
    <font>
      <b/>
      <sz val="8"/>
      <color indexed="10"/>
      <name val="Tahoma"/>
      <family val="2"/>
    </font>
    <font>
      <b/>
      <sz val="14"/>
      <name val="Arial"/>
      <family val="2"/>
    </font>
    <font>
      <b/>
      <sz val="10"/>
      <color indexed="10"/>
      <name val="Arial"/>
      <family val="2"/>
    </font>
    <font>
      <sz val="9"/>
      <name val="Arial"/>
      <family val="2"/>
    </font>
    <font>
      <sz val="10"/>
      <name val="Arial"/>
      <family val="2"/>
    </font>
    <font>
      <sz val="22"/>
      <name val="Arial"/>
      <family val="2"/>
    </font>
    <font>
      <sz val="11"/>
      <color theme="1"/>
      <name val="Calibri"/>
      <family val="2"/>
      <scheme val="minor"/>
    </font>
    <font>
      <b/>
      <sz val="16"/>
      <name val="Arial"/>
      <family val="2"/>
    </font>
    <font>
      <b/>
      <sz val="18"/>
      <name val="Arial"/>
      <family val="2"/>
    </font>
    <font>
      <u/>
      <sz val="10"/>
      <color theme="10"/>
      <name val="Arial"/>
      <family val="2"/>
    </font>
    <font>
      <b/>
      <sz val="11"/>
      <color theme="0"/>
      <name val="Calibri"/>
      <family val="2"/>
      <scheme val="minor"/>
    </font>
    <font>
      <b/>
      <sz val="9"/>
      <color indexed="81"/>
      <name val="Tahoma"/>
      <family val="2"/>
    </font>
    <font>
      <sz val="9"/>
      <color indexed="81"/>
      <name val="Tahoma"/>
      <family val="2"/>
    </font>
    <font>
      <u/>
      <sz val="10"/>
      <color theme="10"/>
      <name val="Arial"/>
      <family val="2"/>
    </font>
    <font>
      <sz val="10"/>
      <name val="Arial Narrow"/>
      <family val="2"/>
    </font>
    <font>
      <b/>
      <sz val="9"/>
      <color indexed="10"/>
      <name val="Tahoma"/>
      <family val="2"/>
    </font>
    <font>
      <b/>
      <sz val="8"/>
      <name val="Calibri"/>
      <family val="2"/>
      <scheme val="minor"/>
    </font>
    <font>
      <sz val="8"/>
      <name val="Calibri"/>
      <family val="2"/>
      <scheme val="minor"/>
    </font>
    <font>
      <b/>
      <sz val="8"/>
      <color theme="1"/>
      <name val="Calibri"/>
      <family val="2"/>
      <scheme val="minor"/>
    </font>
    <font>
      <sz val="8"/>
      <color theme="1"/>
      <name val="Calibri"/>
      <family val="2"/>
      <scheme val="minor"/>
    </font>
    <font>
      <sz val="8"/>
      <name val="Calibri"/>
      <family val="2"/>
    </font>
    <font>
      <sz val="12"/>
      <name val="Arial"/>
      <family val="2"/>
    </font>
    <font>
      <sz val="10"/>
      <color theme="1"/>
      <name val="Calibri"/>
      <family val="2"/>
      <scheme val="minor"/>
    </font>
    <font>
      <sz val="10"/>
      <color indexed="10"/>
      <name val="Arial"/>
      <family val="2"/>
    </font>
    <font>
      <i/>
      <sz val="10"/>
      <name val="Arial"/>
      <family val="2"/>
    </font>
    <font>
      <sz val="12"/>
      <color theme="0"/>
      <name val="Arial Narrow"/>
      <family val="2"/>
    </font>
    <font>
      <b/>
      <sz val="10"/>
      <color theme="0"/>
      <name val="Arial"/>
      <family val="2"/>
    </font>
    <font>
      <u/>
      <sz val="10"/>
      <color theme="10"/>
      <name val="Arial"/>
      <family val="2"/>
    </font>
    <font>
      <b/>
      <sz val="12"/>
      <color theme="0"/>
      <name val="Arial"/>
      <family val="2"/>
    </font>
    <font>
      <b/>
      <sz val="9"/>
      <color indexed="81"/>
      <name val="Tahoma"/>
      <charset val="1"/>
    </font>
    <font>
      <sz val="8"/>
      <color indexed="9"/>
      <name val="Calibri"/>
      <family val="2"/>
      <scheme val="minor"/>
    </font>
    <font>
      <b/>
      <i/>
      <sz val="9"/>
      <color indexed="81"/>
      <name val="Tahoma"/>
      <family val="2"/>
    </font>
    <font>
      <sz val="9"/>
      <color indexed="81"/>
      <name val="Tahoma"/>
      <charset val="1"/>
    </font>
    <font>
      <sz val="10"/>
      <name val="Calibri"/>
      <family val="2"/>
      <scheme val="minor"/>
    </font>
    <font>
      <b/>
      <sz val="10"/>
      <color theme="0"/>
      <name val="Calibri"/>
      <family val="2"/>
      <scheme val="minor"/>
    </font>
    <font>
      <sz val="8"/>
      <color theme="0"/>
      <name val="Calibri"/>
      <family val="2"/>
      <scheme val="minor"/>
    </font>
    <font>
      <b/>
      <sz val="8"/>
      <color indexed="9"/>
      <name val="Calibri"/>
      <family val="2"/>
      <scheme val="minor"/>
    </font>
  </fonts>
  <fills count="29">
    <fill>
      <patternFill patternType="none"/>
    </fill>
    <fill>
      <patternFill patternType="gray125"/>
    </fill>
    <fill>
      <patternFill patternType="lightGrid">
        <bgColor indexed="41"/>
      </patternFill>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rgb="FFCCFFCC"/>
        <bgColor indexed="64"/>
      </patternFill>
    </fill>
    <fill>
      <patternFill patternType="solid">
        <fgColor theme="0"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1"/>
        <bgColor indexed="64"/>
      </patternFill>
    </fill>
    <fill>
      <patternFill patternType="solid">
        <fgColor theme="0" tint="-0.14999847407452621"/>
        <bgColor theme="0" tint="-0.14999847407452621"/>
      </patternFill>
    </fill>
    <fill>
      <patternFill patternType="solid">
        <fgColor theme="6"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rgb="FFF8A45E"/>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8" tint="-0.249977111117893"/>
        <bgColor indexed="64"/>
      </patternFill>
    </fill>
    <fill>
      <patternFill patternType="solid">
        <fgColor rgb="FFFAC294"/>
        <bgColor indexed="64"/>
      </patternFill>
    </fill>
    <fill>
      <patternFill patternType="solid">
        <fgColor theme="9"/>
        <bgColor indexed="64"/>
      </patternFill>
    </fill>
    <fill>
      <patternFill patternType="solid">
        <fgColor theme="9" tint="0.79998168889431442"/>
        <bgColor indexed="64"/>
      </patternFill>
    </fill>
    <fill>
      <patternFill patternType="solid">
        <fgColor rgb="FFFF0000"/>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7" tint="0.59999389629810485"/>
        <bgColor indexed="64"/>
      </patternFill>
    </fill>
  </fills>
  <borders count="39">
    <border>
      <left/>
      <right/>
      <top/>
      <bottom/>
      <diagonal/>
    </border>
    <border>
      <left style="thick">
        <color indexed="61"/>
      </left>
      <right style="thick">
        <color indexed="61"/>
      </right>
      <top style="thick">
        <color indexed="61"/>
      </top>
      <bottom style="thick">
        <color indexed="61"/>
      </bottom>
      <diagonal/>
    </border>
    <border>
      <left style="medium">
        <color indexed="64"/>
      </left>
      <right/>
      <top style="medium">
        <color indexed="64"/>
      </top>
      <bottom/>
      <diagonal/>
    </border>
    <border>
      <left style="medium">
        <color indexed="64"/>
      </left>
      <right/>
      <top/>
      <bottom/>
      <diagonal/>
    </border>
    <border>
      <left style="thick">
        <color indexed="61"/>
      </left>
      <right style="thick">
        <color indexed="61"/>
      </right>
      <top style="thick">
        <color indexed="61"/>
      </top>
      <bottom/>
      <diagonal/>
    </border>
    <border>
      <left style="hair">
        <color indexed="64"/>
      </left>
      <right style="hair">
        <color indexed="64"/>
      </right>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hair">
        <color indexed="64"/>
      </right>
      <top style="double">
        <color indexed="64"/>
      </top>
      <bottom/>
      <diagonal/>
    </border>
    <border>
      <left style="hair">
        <color indexed="64"/>
      </left>
      <right style="hair">
        <color indexed="64"/>
      </right>
      <top/>
      <bottom style="double">
        <color indexed="64"/>
      </bottom>
      <diagonal/>
    </border>
    <border>
      <left style="double">
        <color indexed="64"/>
      </left>
      <right/>
      <top style="double">
        <color indexed="64"/>
      </top>
      <bottom/>
      <diagonal/>
    </border>
    <border>
      <left/>
      <right style="hair">
        <color indexed="64"/>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hair">
        <color indexed="64"/>
      </right>
      <top/>
      <bottom style="double">
        <color indexed="64"/>
      </bottom>
      <diagonal/>
    </border>
    <border>
      <left/>
      <right style="double">
        <color indexed="64"/>
      </right>
      <top/>
      <bottom style="double">
        <color indexed="64"/>
      </bottom>
      <diagonal/>
    </border>
    <border>
      <left style="hair">
        <color indexed="64"/>
      </left>
      <right style="hair">
        <color indexed="64"/>
      </right>
      <top style="hair">
        <color indexed="64"/>
      </top>
      <bottom style="hair">
        <color indexed="64"/>
      </bottom>
      <diagonal/>
    </border>
    <border>
      <left/>
      <right style="hair">
        <color indexed="64"/>
      </right>
      <top/>
      <bottom style="hair">
        <color indexed="64"/>
      </bottom>
      <diagonal/>
    </border>
    <border>
      <left/>
      <right style="double">
        <color indexed="64"/>
      </right>
      <top/>
      <bottom style="hair">
        <color indexed="64"/>
      </bottom>
      <diagonal/>
    </border>
    <border>
      <left/>
      <right style="hair">
        <color indexed="64"/>
      </right>
      <top/>
      <bottom/>
      <diagonal/>
    </border>
    <border>
      <left style="hair">
        <color indexed="64"/>
      </left>
      <right/>
      <top/>
      <bottom/>
      <diagonal/>
    </border>
    <border>
      <left/>
      <right/>
      <top/>
      <bottom style="double">
        <color indexed="64"/>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medium">
        <color indexed="64"/>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double">
        <color indexed="64"/>
      </left>
      <right style="hair">
        <color indexed="64"/>
      </right>
      <top style="double">
        <color indexed="64"/>
      </top>
      <bottom/>
      <diagonal/>
    </border>
    <border>
      <left style="hair">
        <color indexed="64"/>
      </left>
      <right style="double">
        <color indexed="64"/>
      </right>
      <top style="double">
        <color indexed="64"/>
      </top>
      <bottom/>
      <diagonal/>
    </border>
    <border>
      <left/>
      <right/>
      <top/>
      <bottom style="thin">
        <color theme="4" tint="0.39997558519241921"/>
      </bottom>
      <diagonal/>
    </border>
    <border>
      <left/>
      <right/>
      <top style="thin">
        <color indexed="64"/>
      </top>
      <bottom style="thin">
        <color indexed="64"/>
      </bottom>
      <diagonal/>
    </border>
  </borders>
  <cellStyleXfs count="562">
    <xf numFmtId="0" fontId="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2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applyNumberFormat="0" applyFill="0" applyBorder="0" applyAlignment="0" applyProtection="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pplyNumberFormat="0" applyFill="0" applyBorder="0" applyAlignment="0" applyProtection="0"/>
  </cellStyleXfs>
  <cellXfs count="541">
    <xf numFmtId="0" fontId="0" fillId="0" borderId="0" xfId="0"/>
    <xf numFmtId="0" fontId="9" fillId="2" borderId="1" xfId="0" applyFont="1" applyFill="1" applyBorder="1" applyAlignment="1" applyProtection="1">
      <alignment horizontal="left"/>
    </xf>
    <xf numFmtId="0" fontId="4" fillId="0" borderId="0" xfId="0" applyFont="1" applyAlignment="1" applyProtection="1">
      <alignment horizontal="left"/>
    </xf>
    <xf numFmtId="0" fontId="5" fillId="0" borderId="0" xfId="0" applyFont="1" applyAlignment="1" applyProtection="1"/>
    <xf numFmtId="1" fontId="6" fillId="0" borderId="0" xfId="0" applyNumberFormat="1" applyFont="1" applyAlignment="1" applyProtection="1"/>
    <xf numFmtId="0" fontId="6" fillId="0" borderId="0" xfId="0" applyFont="1" applyAlignment="1" applyProtection="1"/>
    <xf numFmtId="0" fontId="6" fillId="0" borderId="0" xfId="0" applyFont="1" applyAlignment="1" applyProtection="1">
      <alignment horizontal="center"/>
    </xf>
    <xf numFmtId="0" fontId="4" fillId="0" borderId="0" xfId="0" applyFont="1" applyAlignment="1" applyProtection="1">
      <alignment horizontal="right"/>
    </xf>
    <xf numFmtId="14" fontId="5" fillId="0" borderId="5" xfId="0" applyNumberFormat="1" applyFont="1" applyBorder="1" applyAlignment="1" applyProtection="1">
      <alignment horizontal="center"/>
    </xf>
    <xf numFmtId="14" fontId="6" fillId="0" borderId="0" xfId="0" applyNumberFormat="1" applyFont="1" applyAlignment="1" applyProtection="1"/>
    <xf numFmtId="0" fontId="6" fillId="0" borderId="0" xfId="0" applyFont="1" applyAlignment="1" applyProtection="1">
      <alignment horizontal="left"/>
    </xf>
    <xf numFmtId="0" fontId="6" fillId="0" borderId="0" xfId="0" applyFont="1" applyBorder="1" applyAlignment="1" applyProtection="1">
      <alignment horizontal="left"/>
    </xf>
    <xf numFmtId="1" fontId="5" fillId="0" borderId="15" xfId="0" applyNumberFormat="1" applyFont="1" applyBorder="1" applyAlignment="1" applyProtection="1">
      <alignment horizontal="center"/>
      <protection locked="0"/>
    </xf>
    <xf numFmtId="1" fontId="5" fillId="0" borderId="5" xfId="0" applyNumberFormat="1" applyFont="1" applyBorder="1" applyAlignment="1" applyProtection="1">
      <alignment horizontal="center"/>
      <protection locked="0"/>
    </xf>
    <xf numFmtId="14" fontId="5" fillId="0" borderId="5" xfId="0" applyNumberFormat="1" applyFont="1" applyBorder="1" applyAlignment="1" applyProtection="1">
      <alignment horizontal="center"/>
      <protection locked="0"/>
    </xf>
    <xf numFmtId="14" fontId="5" fillId="0" borderId="15" xfId="0" applyNumberFormat="1" applyFont="1" applyBorder="1" applyAlignment="1" applyProtection="1">
      <alignment horizontal="center"/>
      <protection locked="0"/>
    </xf>
    <xf numFmtId="164" fontId="5" fillId="0" borderId="5" xfId="0" applyNumberFormat="1" applyFont="1" applyBorder="1" applyAlignment="1" applyProtection="1">
      <alignment horizontal="center"/>
      <protection locked="0"/>
    </xf>
    <xf numFmtId="0" fontId="5" fillId="4" borderId="16" xfId="0" applyFont="1" applyFill="1" applyBorder="1" applyAlignment="1" applyProtection="1">
      <alignment horizontal="center"/>
      <protection locked="0"/>
    </xf>
    <xf numFmtId="49" fontId="5" fillId="0" borderId="17" xfId="0" applyNumberFormat="1" applyFont="1" applyFill="1" applyBorder="1" applyAlignment="1" applyProtection="1">
      <alignment horizontal="center"/>
      <protection locked="0"/>
    </xf>
    <xf numFmtId="1" fontId="5" fillId="0" borderId="6" xfId="0" applyNumberFormat="1" applyFont="1" applyFill="1" applyBorder="1" applyAlignment="1" applyProtection="1">
      <alignment horizontal="center"/>
    </xf>
    <xf numFmtId="0" fontId="5" fillId="0" borderId="6" xfId="0" applyFont="1" applyFill="1" applyBorder="1" applyAlignment="1">
      <alignment horizontal="center" vertical="center"/>
    </xf>
    <xf numFmtId="0" fontId="0" fillId="0" borderId="0" xfId="0" applyBorder="1"/>
    <xf numFmtId="0" fontId="5" fillId="0" borderId="0" xfId="0" applyFont="1" applyBorder="1" applyAlignment="1">
      <alignment horizontal="center"/>
    </xf>
    <xf numFmtId="0" fontId="0" fillId="0" borderId="0" xfId="0" applyFill="1"/>
    <xf numFmtId="0" fontId="6" fillId="0" borderId="22" xfId="0" applyFont="1" applyBorder="1"/>
    <xf numFmtId="0" fontId="5" fillId="0" borderId="0" xfId="0" applyFont="1" applyBorder="1" applyAlignment="1">
      <alignment horizontal="left"/>
    </xf>
    <xf numFmtId="0" fontId="0" fillId="3" borderId="0" xfId="0" applyFill="1" applyBorder="1"/>
    <xf numFmtId="0" fontId="0" fillId="3" borderId="2" xfId="0" applyFill="1" applyBorder="1"/>
    <xf numFmtId="0" fontId="0" fillId="3" borderId="3" xfId="0" applyFill="1" applyBorder="1"/>
    <xf numFmtId="0" fontId="13" fillId="3" borderId="3" xfId="0" applyFont="1" applyFill="1" applyBorder="1" applyAlignment="1">
      <alignment horizontal="center" vertical="top"/>
    </xf>
    <xf numFmtId="0" fontId="0" fillId="0" borderId="0" xfId="0" applyAlignment="1">
      <alignment vertical="center" wrapText="1"/>
    </xf>
    <xf numFmtId="0" fontId="24" fillId="10" borderId="23" xfId="190" applyFont="1" applyFill="1" applyBorder="1" applyAlignment="1">
      <alignment horizontal="center" vertical="center" wrapText="1"/>
    </xf>
    <xf numFmtId="0" fontId="24" fillId="10" borderId="24" xfId="190" applyFont="1" applyFill="1" applyBorder="1" applyAlignment="1">
      <alignment horizontal="center" vertical="center" wrapText="1"/>
    </xf>
    <xf numFmtId="0" fontId="24" fillId="10" borderId="25" xfId="190" applyFont="1" applyFill="1" applyBorder="1" applyAlignment="1">
      <alignment horizontal="center" vertical="center" wrapText="1"/>
    </xf>
    <xf numFmtId="14" fontId="5" fillId="0" borderId="26" xfId="190" applyNumberFormat="1" applyBorder="1" applyAlignment="1">
      <alignment horizontal="center"/>
    </xf>
    <xf numFmtId="0" fontId="5" fillId="0" borderId="22" xfId="190" applyBorder="1" applyAlignment="1">
      <alignment horizontal="center"/>
    </xf>
    <xf numFmtId="0" fontId="5" fillId="0" borderId="22" xfId="190" applyBorder="1"/>
    <xf numFmtId="8" fontId="5" fillId="0" borderId="22" xfId="190" applyNumberFormat="1" applyBorder="1"/>
    <xf numFmtId="0" fontId="5" fillId="0" borderId="27" xfId="190" applyBorder="1" applyAlignment="1">
      <alignment horizontal="center"/>
    </xf>
    <xf numFmtId="0" fontId="5" fillId="0" borderId="27" xfId="190" applyBorder="1"/>
    <xf numFmtId="14" fontId="5" fillId="0" borderId="28" xfId="190" applyNumberFormat="1" applyBorder="1" applyAlignment="1">
      <alignment horizontal="center"/>
    </xf>
    <xf numFmtId="0" fontId="5" fillId="0" borderId="29" xfId="190" applyBorder="1" applyAlignment="1">
      <alignment horizontal="center"/>
    </xf>
    <xf numFmtId="0" fontId="5" fillId="0" borderId="29" xfId="190" applyBorder="1"/>
    <xf numFmtId="8" fontId="5" fillId="0" borderId="29" xfId="190" applyNumberFormat="1" applyBorder="1"/>
    <xf numFmtId="0" fontId="5" fillId="0" borderId="30" xfId="190" applyBorder="1" applyAlignment="1">
      <alignment horizontal="center"/>
    </xf>
    <xf numFmtId="0" fontId="5" fillId="0" borderId="30" xfId="190" applyBorder="1"/>
    <xf numFmtId="0" fontId="13" fillId="5" borderId="0" xfId="0" applyFont="1" applyFill="1" applyBorder="1" applyAlignment="1">
      <alignment horizontal="center" vertical="center"/>
    </xf>
    <xf numFmtId="0" fontId="13" fillId="5" borderId="0" xfId="0" applyFont="1" applyFill="1" applyAlignment="1">
      <alignment horizontal="center" vertical="center"/>
    </xf>
    <xf numFmtId="0" fontId="0" fillId="3" borderId="31" xfId="0" applyFill="1" applyBorder="1"/>
    <xf numFmtId="0" fontId="21" fillId="3" borderId="0" xfId="0" applyFont="1" applyFill="1" applyBorder="1"/>
    <xf numFmtId="0" fontId="19" fillId="3" borderId="0" xfId="0" applyFont="1" applyFill="1" applyBorder="1" applyAlignment="1">
      <alignment horizontal="center" vertical="center"/>
    </xf>
    <xf numFmtId="0" fontId="5" fillId="3" borderId="0" xfId="0" applyFont="1" applyFill="1" applyBorder="1" applyAlignment="1">
      <alignment wrapText="1"/>
    </xf>
    <xf numFmtId="0" fontId="5" fillId="3" borderId="0" xfId="0" applyFont="1" applyFill="1" applyBorder="1"/>
    <xf numFmtId="0" fontId="23" fillId="3" borderId="0" xfId="209" applyFill="1" applyBorder="1"/>
    <xf numFmtId="0" fontId="13" fillId="5" borderId="33" xfId="0" applyFont="1" applyFill="1" applyBorder="1" applyAlignment="1">
      <alignment horizontal="center" vertical="center"/>
    </xf>
    <xf numFmtId="0" fontId="13" fillId="5" borderId="34" xfId="0" applyFont="1" applyFill="1" applyBorder="1" applyAlignment="1">
      <alignment horizontal="center" vertical="center"/>
    </xf>
    <xf numFmtId="0" fontId="0" fillId="0" borderId="33" xfId="0" applyFill="1" applyBorder="1"/>
    <xf numFmtId="0" fontId="0" fillId="0" borderId="34" xfId="0" applyFill="1" applyBorder="1"/>
    <xf numFmtId="0" fontId="13" fillId="5" borderId="33" xfId="0" applyFont="1" applyFill="1" applyBorder="1" applyAlignment="1">
      <alignment horizontal="center" vertical="center" wrapText="1"/>
    </xf>
    <xf numFmtId="0" fontId="13" fillId="5" borderId="34" xfId="0" applyFont="1" applyFill="1" applyBorder="1" applyAlignment="1">
      <alignment horizontal="center" vertical="center" wrapText="1"/>
    </xf>
    <xf numFmtId="0" fontId="5" fillId="0" borderId="33" xfId="0" applyFont="1" applyFill="1" applyBorder="1"/>
    <xf numFmtId="0" fontId="5" fillId="0" borderId="34" xfId="0" applyFont="1" applyFill="1" applyBorder="1"/>
    <xf numFmtId="0" fontId="0" fillId="0" borderId="0" xfId="0" applyFill="1" applyBorder="1"/>
    <xf numFmtId="0" fontId="13" fillId="5" borderId="0" xfId="0" applyFont="1" applyFill="1" applyAlignment="1">
      <alignment horizontal="center" vertical="center" wrapText="1"/>
    </xf>
    <xf numFmtId="0" fontId="13" fillId="5" borderId="0" xfId="0" applyFont="1" applyFill="1" applyBorder="1" applyAlignment="1">
      <alignment horizontal="center" vertical="center" wrapText="1"/>
    </xf>
    <xf numFmtId="0" fontId="0" fillId="0" borderId="0" xfId="0" applyFill="1" applyBorder="1" applyAlignment="1">
      <alignment horizontal="center"/>
    </xf>
    <xf numFmtId="0" fontId="5" fillId="0" borderId="0" xfId="0" applyFont="1" applyFill="1" applyBorder="1"/>
    <xf numFmtId="0" fontId="0" fillId="0" borderId="0" xfId="0" applyFont="1" applyFill="1" applyBorder="1"/>
    <xf numFmtId="0" fontId="4" fillId="0" borderId="22" xfId="0" applyFont="1" applyBorder="1" applyAlignment="1">
      <alignment horizontal="left"/>
    </xf>
    <xf numFmtId="0" fontId="5" fillId="13" borderId="22" xfId="0" applyFont="1" applyFill="1" applyBorder="1" applyAlignment="1" applyProtection="1">
      <alignment horizontal="center" wrapText="1"/>
    </xf>
    <xf numFmtId="0" fontId="5" fillId="0" borderId="22" xfId="0" applyFont="1" applyBorder="1" applyAlignment="1">
      <alignment wrapText="1"/>
    </xf>
    <xf numFmtId="0" fontId="0" fillId="0" borderId="22" xfId="0" applyBorder="1"/>
    <xf numFmtId="0" fontId="5" fillId="0" borderId="22" xfId="0" applyFont="1" applyBorder="1" applyAlignment="1">
      <alignment horizontal="center" vertical="center"/>
    </xf>
    <xf numFmtId="0" fontId="5" fillId="0" borderId="22" xfId="0" applyFont="1" applyFill="1" applyBorder="1" applyAlignment="1">
      <alignment horizontal="center" vertical="center"/>
    </xf>
    <xf numFmtId="1" fontId="5" fillId="0" borderId="22" xfId="0" applyNumberFormat="1" applyFont="1" applyFill="1" applyBorder="1" applyAlignment="1">
      <alignment horizontal="center" vertical="center"/>
    </xf>
    <xf numFmtId="164" fontId="5" fillId="0" borderId="22" xfId="0" applyNumberFormat="1" applyFont="1" applyFill="1" applyBorder="1" applyAlignment="1">
      <alignment horizontal="center" vertical="center"/>
    </xf>
    <xf numFmtId="0" fontId="5" fillId="0" borderId="22" xfId="0" applyFont="1" applyBorder="1" applyAlignment="1"/>
    <xf numFmtId="0" fontId="4" fillId="0" borderId="22" xfId="0" applyFont="1" applyBorder="1" applyAlignment="1" applyProtection="1">
      <alignment horizontal="left"/>
    </xf>
    <xf numFmtId="0" fontId="5" fillId="0" borderId="22" xfId="0" applyFont="1" applyBorder="1" applyAlignment="1" applyProtection="1"/>
    <xf numFmtId="0" fontId="4" fillId="0" borderId="22" xfId="0" applyFont="1" applyBorder="1" applyAlignment="1" applyProtection="1">
      <alignment horizontal="right"/>
    </xf>
    <xf numFmtId="0" fontId="4" fillId="8" borderId="22" xfId="0" applyFont="1" applyFill="1" applyBorder="1" applyAlignment="1" applyProtection="1">
      <alignment horizontal="left"/>
    </xf>
    <xf numFmtId="1" fontId="5" fillId="14" borderId="22" xfId="0" applyNumberFormat="1" applyFont="1" applyFill="1" applyBorder="1" applyAlignment="1" applyProtection="1">
      <alignment horizontal="center"/>
      <protection locked="0"/>
    </xf>
    <xf numFmtId="0" fontId="5" fillId="14" borderId="22" xfId="0" applyFont="1" applyFill="1" applyBorder="1"/>
    <xf numFmtId="1" fontId="5" fillId="14" borderId="22" xfId="0" applyNumberFormat="1" applyFont="1" applyFill="1" applyBorder="1" applyAlignment="1" applyProtection="1">
      <alignment horizontal="center"/>
    </xf>
    <xf numFmtId="14" fontId="5" fillId="0" borderId="22" xfId="0" applyNumberFormat="1" applyFont="1" applyFill="1" applyBorder="1" applyAlignment="1" applyProtection="1">
      <alignment horizontal="center"/>
      <protection locked="0"/>
    </xf>
    <xf numFmtId="1" fontId="5" fillId="0" borderId="22" xfId="0" applyNumberFormat="1" applyFont="1" applyBorder="1" applyAlignment="1" applyProtection="1">
      <alignment horizontal="center"/>
      <protection locked="0"/>
    </xf>
    <xf numFmtId="1" fontId="5" fillId="0" borderId="22" xfId="0" applyNumberFormat="1" applyFont="1" applyFill="1" applyBorder="1" applyAlignment="1" applyProtection="1">
      <alignment horizontal="center"/>
      <protection locked="0"/>
    </xf>
    <xf numFmtId="1" fontId="5" fillId="0" borderId="22" xfId="0" applyNumberFormat="1" applyFont="1" applyFill="1" applyBorder="1" applyAlignment="1" applyProtection="1">
      <alignment horizontal="center"/>
    </xf>
    <xf numFmtId="2" fontId="5" fillId="0" borderId="22" xfId="0" applyNumberFormat="1" applyFont="1" applyFill="1" applyBorder="1" applyAlignment="1" applyProtection="1">
      <alignment horizontal="center"/>
      <protection locked="0"/>
    </xf>
    <xf numFmtId="1" fontId="5" fillId="12" borderId="22" xfId="0" applyNumberFormat="1" applyFont="1" applyFill="1" applyBorder="1" applyAlignment="1" applyProtection="1">
      <alignment horizontal="center"/>
      <protection locked="0"/>
    </xf>
    <xf numFmtId="0" fontId="5" fillId="0" borderId="22" xfId="0" applyFont="1" applyFill="1" applyBorder="1" applyAlignment="1" applyProtection="1">
      <alignment horizontal="center"/>
      <protection locked="0"/>
    </xf>
    <xf numFmtId="0" fontId="5" fillId="12" borderId="22" xfId="0" applyFont="1" applyFill="1" applyBorder="1" applyAlignment="1" applyProtection="1">
      <alignment horizontal="center"/>
      <protection locked="0"/>
    </xf>
    <xf numFmtId="1" fontId="17" fillId="14" borderId="22" xfId="0" applyNumberFormat="1" applyFont="1" applyFill="1" applyBorder="1" applyAlignment="1" applyProtection="1">
      <alignment horizontal="center"/>
    </xf>
    <xf numFmtId="0" fontId="0" fillId="14" borderId="22" xfId="0" applyFill="1" applyBorder="1"/>
    <xf numFmtId="0" fontId="5" fillId="14" borderId="22" xfId="0" applyFont="1" applyFill="1" applyBorder="1" applyAlignment="1">
      <alignment wrapText="1"/>
    </xf>
    <xf numFmtId="164" fontId="5" fillId="0" borderId="22" xfId="0" applyNumberFormat="1" applyFont="1" applyBorder="1" applyAlignment="1">
      <alignment horizontal="center" vertical="center"/>
    </xf>
    <xf numFmtId="14" fontId="5" fillId="0" borderId="22" xfId="0" applyNumberFormat="1" applyFont="1" applyBorder="1" applyAlignment="1">
      <alignment horizontal="center" vertical="center"/>
    </xf>
    <xf numFmtId="0" fontId="4" fillId="0" borderId="22" xfId="0" applyFont="1" applyFill="1" applyBorder="1" applyAlignment="1" applyProtection="1">
      <alignment horizontal="left"/>
    </xf>
    <xf numFmtId="0" fontId="4" fillId="8" borderId="22" xfId="0" applyNumberFormat="1" applyFont="1" applyFill="1" applyBorder="1" applyAlignment="1" applyProtection="1">
      <alignment horizontal="left"/>
    </xf>
    <xf numFmtId="0" fontId="5" fillId="0" borderId="22" xfId="0" applyNumberFormat="1" applyFont="1" applyFill="1" applyBorder="1" applyAlignment="1" applyProtection="1">
      <alignment horizontal="center"/>
      <protection locked="0"/>
    </xf>
    <xf numFmtId="164" fontId="5" fillId="0" borderId="22" xfId="0" applyNumberFormat="1" applyFont="1" applyFill="1" applyBorder="1" applyAlignment="1" applyProtection="1">
      <alignment horizontal="center"/>
      <protection locked="0"/>
    </xf>
    <xf numFmtId="14" fontId="5" fillId="0" borderId="22" xfId="0" applyNumberFormat="1" applyFont="1" applyFill="1" applyBorder="1" applyAlignment="1" applyProtection="1">
      <alignment horizontal="center"/>
    </xf>
    <xf numFmtId="49" fontId="5" fillId="0" borderId="22" xfId="0" applyNumberFormat="1" applyFont="1" applyBorder="1" applyAlignment="1" applyProtection="1">
      <alignment horizontal="center"/>
      <protection locked="0"/>
    </xf>
    <xf numFmtId="49" fontId="5" fillId="0" borderId="22" xfId="0" applyNumberFormat="1" applyFont="1" applyFill="1" applyBorder="1" applyAlignment="1" applyProtection="1">
      <alignment horizontal="center"/>
      <protection locked="0"/>
    </xf>
    <xf numFmtId="164" fontId="5" fillId="0" borderId="22" xfId="0" applyNumberFormat="1" applyFont="1" applyFill="1" applyBorder="1" applyAlignment="1">
      <alignment horizontal="center"/>
    </xf>
    <xf numFmtId="0" fontId="7" fillId="14" borderId="22" xfId="0" applyFont="1" applyFill="1" applyBorder="1" applyAlignment="1">
      <alignment horizontal="center" wrapText="1"/>
    </xf>
    <xf numFmtId="0" fontId="6" fillId="14" borderId="22" xfId="0" applyFont="1" applyFill="1" applyBorder="1" applyAlignment="1">
      <alignment horizontal="center"/>
    </xf>
    <xf numFmtId="0" fontId="5" fillId="0" borderId="22" xfId="0" applyFont="1" applyFill="1" applyBorder="1" applyAlignment="1">
      <alignment horizontal="center"/>
    </xf>
    <xf numFmtId="0" fontId="5" fillId="0" borderId="22" xfId="0" applyFont="1" applyFill="1" applyBorder="1" applyAlignment="1">
      <alignment horizontal="left"/>
    </xf>
    <xf numFmtId="0" fontId="5" fillId="0" borderId="22" xfId="0" applyFont="1" applyFill="1" applyBorder="1" applyAlignment="1"/>
    <xf numFmtId="0" fontId="4" fillId="0" borderId="22" xfId="0" applyFont="1" applyBorder="1" applyAlignment="1" applyProtection="1">
      <alignment horizontal="left"/>
      <protection locked="0"/>
    </xf>
    <xf numFmtId="0" fontId="4" fillId="8" borderId="22" xfId="0" applyFont="1" applyFill="1" applyBorder="1" applyAlignment="1" applyProtection="1">
      <alignment horizontal="left"/>
      <protection locked="0"/>
    </xf>
    <xf numFmtId="1" fontId="5" fillId="0" borderId="22" xfId="0" applyNumberFormat="1" applyFont="1" applyBorder="1" applyAlignment="1">
      <alignment horizontal="center"/>
    </xf>
    <xf numFmtId="1" fontId="5" fillId="0" borderId="22" xfId="0" applyNumberFormat="1" applyFont="1" applyFill="1" applyBorder="1" applyAlignment="1">
      <alignment horizontal="center"/>
    </xf>
    <xf numFmtId="0" fontId="13" fillId="13" borderId="0" xfId="0" applyFont="1" applyFill="1" applyBorder="1" applyAlignment="1">
      <alignment horizontal="center" vertical="center"/>
    </xf>
    <xf numFmtId="0" fontId="0" fillId="15" borderId="0" xfId="0" applyFill="1" applyBorder="1"/>
    <xf numFmtId="0" fontId="5" fillId="13" borderId="0" xfId="0" applyFont="1" applyFill="1" applyBorder="1" applyAlignment="1">
      <alignment horizontal="left" vertical="center"/>
    </xf>
    <xf numFmtId="0" fontId="0" fillId="19" borderId="22" xfId="0" applyFill="1" applyBorder="1"/>
    <xf numFmtId="0" fontId="5" fillId="19" borderId="0" xfId="0" applyFont="1" applyFill="1"/>
    <xf numFmtId="0" fontId="5" fillId="0" borderId="22" xfId="0" applyFont="1" applyBorder="1"/>
    <xf numFmtId="0" fontId="5" fillId="19" borderId="22" xfId="0" applyFont="1" applyFill="1" applyBorder="1"/>
    <xf numFmtId="1" fontId="5" fillId="0" borderId="22" xfId="0" applyNumberFormat="1" applyFont="1" applyBorder="1" applyAlignment="1">
      <alignment horizontal="center" vertical="center"/>
    </xf>
    <xf numFmtId="0" fontId="13" fillId="0" borderId="0" xfId="0" applyFont="1" applyBorder="1" applyAlignment="1">
      <alignment horizontal="left"/>
    </xf>
    <xf numFmtId="0" fontId="13" fillId="0" borderId="0" xfId="0" applyFont="1" applyBorder="1" applyAlignment="1">
      <alignment horizontal="center"/>
    </xf>
    <xf numFmtId="0" fontId="5" fillId="0" borderId="22" xfId="0" applyFont="1" applyBorder="1" applyAlignment="1">
      <alignment horizontal="center"/>
    </xf>
    <xf numFmtId="1" fontId="5" fillId="0" borderId="22" xfId="0" applyNumberFormat="1" applyFont="1" applyBorder="1" applyAlignment="1">
      <alignment horizontal="right"/>
    </xf>
    <xf numFmtId="1" fontId="5" fillId="0" borderId="22" xfId="0" applyNumberFormat="1" applyFont="1" applyBorder="1" applyAlignment="1">
      <alignment horizontal="left"/>
    </xf>
    <xf numFmtId="1" fontId="5" fillId="0" borderId="22" xfId="0" applyNumberFormat="1" applyFont="1" applyFill="1" applyBorder="1" applyAlignment="1">
      <alignment horizontal="left"/>
    </xf>
    <xf numFmtId="0" fontId="8" fillId="19" borderId="22" xfId="0" applyFont="1" applyFill="1" applyBorder="1" applyAlignment="1">
      <alignment horizontal="center"/>
    </xf>
    <xf numFmtId="0" fontId="5" fillId="0" borderId="22" xfId="0" applyFont="1" applyFill="1" applyBorder="1"/>
    <xf numFmtId="0" fontId="5" fillId="12" borderId="22" xfId="0" applyFont="1" applyFill="1" applyBorder="1"/>
    <xf numFmtId="0" fontId="5" fillId="0" borderId="22" xfId="0" applyFont="1" applyBorder="1" applyAlignment="1">
      <alignment horizontal="right"/>
    </xf>
    <xf numFmtId="0" fontId="5" fillId="0" borderId="22" xfId="0" applyFont="1" applyBorder="1" applyAlignment="1">
      <alignment horizontal="left"/>
    </xf>
    <xf numFmtId="14" fontId="5" fillId="0" borderId="22" xfId="0" applyNumberFormat="1" applyFont="1" applyBorder="1" applyAlignment="1">
      <alignment horizontal="center"/>
    </xf>
    <xf numFmtId="1" fontId="5" fillId="20" borderId="22" xfId="0" applyNumberFormat="1" applyFont="1" applyFill="1" applyBorder="1" applyAlignment="1">
      <alignment horizontal="left"/>
    </xf>
    <xf numFmtId="0" fontId="4" fillId="0" borderId="22" xfId="190" applyFont="1" applyBorder="1" applyAlignment="1" applyProtection="1">
      <alignment horizontal="left"/>
      <protection locked="0"/>
    </xf>
    <xf numFmtId="0" fontId="28" fillId="19" borderId="22" xfId="0" applyFont="1" applyFill="1" applyBorder="1" applyAlignment="1">
      <alignment horizontal="left" vertical="top"/>
    </xf>
    <xf numFmtId="0" fontId="28" fillId="19" borderId="22" xfId="0" applyFont="1" applyFill="1" applyBorder="1" applyAlignment="1">
      <alignment horizontal="center"/>
    </xf>
    <xf numFmtId="1" fontId="5" fillId="19" borderId="22" xfId="0" applyNumberFormat="1" applyFont="1" applyFill="1" applyBorder="1" applyAlignment="1" applyProtection="1"/>
    <xf numFmtId="0" fontId="5" fillId="19" borderId="22" xfId="0" applyFont="1" applyFill="1" applyBorder="1" applyAlignment="1"/>
    <xf numFmtId="0" fontId="13" fillId="15" borderId="0" xfId="0" applyFont="1" applyFill="1" applyBorder="1"/>
    <xf numFmtId="0" fontId="28" fillId="0" borderId="22" xfId="0" applyFont="1" applyFill="1" applyBorder="1"/>
    <xf numFmtId="0" fontId="5" fillId="3" borderId="0" xfId="0" applyFont="1" applyFill="1" applyBorder="1" applyAlignment="1">
      <alignment horizontal="left" vertical="top" wrapText="1"/>
    </xf>
    <xf numFmtId="165" fontId="28" fillId="19" borderId="22" xfId="0" applyNumberFormat="1" applyFont="1" applyFill="1" applyBorder="1" applyAlignment="1">
      <alignment horizontal="center"/>
    </xf>
    <xf numFmtId="0" fontId="0" fillId="3" borderId="0" xfId="0" applyFill="1" applyBorder="1" applyAlignment="1">
      <alignment vertical="top"/>
    </xf>
    <xf numFmtId="0" fontId="5" fillId="3" borderId="0" xfId="0" applyFont="1" applyFill="1" applyBorder="1" applyAlignment="1">
      <alignment vertical="top"/>
    </xf>
    <xf numFmtId="0" fontId="5" fillId="3" borderId="0" xfId="0" applyFont="1" applyFill="1" applyBorder="1" applyAlignment="1">
      <alignment horizontal="left" vertical="top"/>
    </xf>
    <xf numFmtId="0" fontId="9" fillId="2" borderId="4" xfId="0" applyFont="1" applyFill="1" applyBorder="1" applyAlignment="1" applyProtection="1">
      <alignment horizontal="left" vertical="top"/>
    </xf>
    <xf numFmtId="0" fontId="16" fillId="3" borderId="0" xfId="0" applyFont="1" applyFill="1" applyBorder="1" applyAlignment="1">
      <alignment vertical="top"/>
    </xf>
    <xf numFmtId="0" fontId="23" fillId="3" borderId="0" xfId="209" applyFill="1" applyBorder="1" applyAlignment="1">
      <alignment vertical="top"/>
    </xf>
    <xf numFmtId="2" fontId="6" fillId="0" borderId="0" xfId="0" applyNumberFormat="1" applyFont="1" applyAlignment="1" applyProtection="1"/>
    <xf numFmtId="0" fontId="4" fillId="8" borderId="0" xfId="0" applyFont="1" applyFill="1" applyAlignment="1" applyProtection="1">
      <alignment horizontal="left"/>
    </xf>
    <xf numFmtId="0" fontId="9" fillId="5" borderId="0" xfId="0" applyFont="1" applyFill="1" applyAlignment="1">
      <alignment horizontal="center" vertical="center" wrapText="1"/>
    </xf>
    <xf numFmtId="0" fontId="9" fillId="5" borderId="33" xfId="0" applyFont="1" applyFill="1" applyBorder="1" applyAlignment="1">
      <alignment horizontal="center" vertical="center" wrapText="1"/>
    </xf>
    <xf numFmtId="0" fontId="9" fillId="5" borderId="34" xfId="0" applyFont="1" applyFill="1" applyBorder="1" applyAlignment="1">
      <alignment horizontal="center" vertical="center" wrapText="1"/>
    </xf>
    <xf numFmtId="0" fontId="9" fillId="5" borderId="0" xfId="0" applyFont="1" applyFill="1" applyAlignment="1">
      <alignment horizontal="center" vertical="center"/>
    </xf>
    <xf numFmtId="0" fontId="6" fillId="0" borderId="0" xfId="0" applyFont="1"/>
    <xf numFmtId="0" fontId="9" fillId="5" borderId="33" xfId="0" applyFont="1" applyFill="1" applyBorder="1" applyAlignment="1">
      <alignment horizontal="center" vertical="center"/>
    </xf>
    <xf numFmtId="0" fontId="9" fillId="5" borderId="34" xfId="0" applyFont="1" applyFill="1" applyBorder="1" applyAlignment="1">
      <alignment horizontal="center" vertical="center"/>
    </xf>
    <xf numFmtId="0" fontId="6" fillId="0" borderId="0" xfId="0" applyFont="1" applyFill="1"/>
    <xf numFmtId="0" fontId="6" fillId="0" borderId="32" xfId="0" applyFont="1" applyFill="1" applyBorder="1"/>
    <xf numFmtId="0" fontId="6" fillId="0" borderId="33" xfId="0" applyFont="1" applyFill="1" applyBorder="1"/>
    <xf numFmtId="0" fontId="6" fillId="0" borderId="34" xfId="0" applyFont="1" applyFill="1" applyBorder="1"/>
    <xf numFmtId="0" fontId="30" fillId="5" borderId="0" xfId="0" applyFont="1" applyFill="1" applyAlignment="1">
      <alignment horizontal="center" vertical="center"/>
    </xf>
    <xf numFmtId="0" fontId="30" fillId="5" borderId="0" xfId="0" applyFont="1" applyFill="1" applyBorder="1" applyAlignment="1">
      <alignment horizontal="center" vertical="center"/>
    </xf>
    <xf numFmtId="0" fontId="31" fillId="0" borderId="0" xfId="0" applyFont="1"/>
    <xf numFmtId="0" fontId="30" fillId="5" borderId="33" xfId="0" applyFont="1" applyFill="1" applyBorder="1" applyAlignment="1">
      <alignment horizontal="center" vertical="center"/>
    </xf>
    <xf numFmtId="0" fontId="30" fillId="5" borderId="34" xfId="0" applyFont="1" applyFill="1" applyBorder="1" applyAlignment="1">
      <alignment horizontal="center" vertical="center"/>
    </xf>
    <xf numFmtId="0" fontId="30" fillId="5" borderId="32" xfId="0" applyFont="1" applyFill="1" applyBorder="1" applyAlignment="1">
      <alignment horizontal="center" vertical="center"/>
    </xf>
    <xf numFmtId="0" fontId="31" fillId="0" borderId="0" xfId="0" applyFont="1" applyFill="1"/>
    <xf numFmtId="0" fontId="32" fillId="0" borderId="37" xfId="0" applyFont="1" applyBorder="1"/>
    <xf numFmtId="0" fontId="31" fillId="0" borderId="33" xfId="0" applyFont="1" applyFill="1" applyBorder="1" applyAlignment="1">
      <alignment horizontal="center"/>
    </xf>
    <xf numFmtId="0" fontId="31" fillId="0" borderId="34" xfId="0" applyFont="1" applyFill="1" applyBorder="1" applyAlignment="1">
      <alignment horizontal="center"/>
    </xf>
    <xf numFmtId="0" fontId="31" fillId="0" borderId="33" xfId="0" applyFont="1" applyFill="1" applyBorder="1"/>
    <xf numFmtId="0" fontId="31" fillId="0" borderId="34" xfId="0" applyFont="1" applyFill="1" applyBorder="1"/>
    <xf numFmtId="0" fontId="31" fillId="0" borderId="32" xfId="0" applyFont="1" applyFill="1" applyBorder="1" applyAlignment="1">
      <alignment horizontal="center"/>
    </xf>
    <xf numFmtId="0" fontId="32" fillId="0" borderId="0" xfId="0" applyFont="1" applyBorder="1"/>
    <xf numFmtId="0" fontId="33" fillId="0" borderId="0" xfId="0" applyFont="1"/>
    <xf numFmtId="0" fontId="30" fillId="17" borderId="0" xfId="0" applyFont="1" applyFill="1"/>
    <xf numFmtId="14" fontId="31" fillId="0" borderId="0" xfId="0" applyNumberFormat="1" applyFont="1"/>
    <xf numFmtId="0" fontId="34" fillId="0" borderId="0" xfId="0" applyFont="1" applyAlignment="1">
      <alignment horizontal="left" vertical="center"/>
    </xf>
    <xf numFmtId="0" fontId="34" fillId="0" borderId="0" xfId="0" applyFont="1" applyAlignment="1">
      <alignment horizontal="left"/>
    </xf>
    <xf numFmtId="0" fontId="5" fillId="13" borderId="22" xfId="0" applyFont="1" applyFill="1" applyBorder="1" applyAlignment="1" applyProtection="1">
      <alignment horizontal="center" vertical="center" wrapText="1"/>
    </xf>
    <xf numFmtId="0" fontId="5" fillId="0" borderId="22" xfId="0" applyFont="1" applyFill="1" applyBorder="1" applyAlignment="1" applyProtection="1">
      <alignment horizontal="center"/>
    </xf>
    <xf numFmtId="0" fontId="5" fillId="0" borderId="22" xfId="0" applyFont="1" applyBorder="1" applyAlignment="1" applyProtection="1">
      <alignment horizontal="center"/>
    </xf>
    <xf numFmtId="0" fontId="35" fillId="0" borderId="22" xfId="0" applyFont="1" applyBorder="1" applyAlignment="1" applyProtection="1"/>
    <xf numFmtId="1" fontId="35" fillId="0" borderId="22" xfId="0" applyNumberFormat="1" applyFont="1" applyBorder="1" applyAlignment="1" applyProtection="1"/>
    <xf numFmtId="14" fontId="35" fillId="0" borderId="22" xfId="0" applyNumberFormat="1" applyFont="1" applyBorder="1" applyAlignment="1" applyProtection="1">
      <alignment horizontal="center"/>
    </xf>
    <xf numFmtId="0" fontId="35" fillId="0" borderId="22" xfId="0" applyFont="1" applyFill="1" applyBorder="1" applyAlignment="1" applyProtection="1"/>
    <xf numFmtId="0" fontId="35" fillId="0" borderId="22" xfId="0" applyFont="1" applyFill="1" applyBorder="1" applyAlignment="1" applyProtection="1">
      <alignment horizontal="center"/>
    </xf>
    <xf numFmtId="2" fontId="35" fillId="0" borderId="22" xfId="0" applyNumberFormat="1" applyFont="1" applyBorder="1" applyAlignment="1" applyProtection="1"/>
    <xf numFmtId="0" fontId="35" fillId="0" borderId="22" xfId="0" applyFont="1" applyBorder="1" applyAlignment="1" applyProtection="1">
      <alignment horizontal="center"/>
    </xf>
    <xf numFmtId="0" fontId="35" fillId="0" borderId="22" xfId="0" applyFont="1" applyBorder="1"/>
    <xf numFmtId="0" fontId="35" fillId="8" borderId="22" xfId="0" applyFont="1" applyFill="1" applyBorder="1" applyAlignment="1" applyProtection="1"/>
    <xf numFmtId="1" fontId="35" fillId="8" borderId="22" xfId="0" applyNumberFormat="1" applyFont="1" applyFill="1" applyBorder="1" applyAlignment="1" applyProtection="1"/>
    <xf numFmtId="14" fontId="35" fillId="8" borderId="22" xfId="0" applyNumberFormat="1" applyFont="1" applyFill="1" applyBorder="1" applyAlignment="1" applyProtection="1">
      <alignment horizontal="center"/>
    </xf>
    <xf numFmtId="0" fontId="35" fillId="0" borderId="0" xfId="0" applyFont="1" applyAlignment="1" applyProtection="1"/>
    <xf numFmtId="1" fontId="35" fillId="0" borderId="0" xfId="0" applyNumberFormat="1" applyFont="1" applyAlignment="1" applyProtection="1"/>
    <xf numFmtId="14" fontId="35" fillId="0" borderId="0" xfId="0" applyNumberFormat="1" applyFont="1" applyAlignment="1" applyProtection="1">
      <alignment horizontal="center"/>
    </xf>
    <xf numFmtId="2" fontId="35" fillId="0" borderId="0" xfId="0" applyNumberFormat="1" applyFont="1" applyAlignment="1" applyProtection="1"/>
    <xf numFmtId="0" fontId="35" fillId="8" borderId="0" xfId="0" applyFont="1" applyFill="1" applyAlignment="1" applyProtection="1"/>
    <xf numFmtId="1" fontId="35" fillId="8" borderId="0" xfId="0" applyNumberFormat="1" applyFont="1" applyFill="1" applyAlignment="1" applyProtection="1"/>
    <xf numFmtId="0" fontId="4" fillId="2" borderId="4" xfId="0" applyFont="1" applyFill="1" applyBorder="1" applyAlignment="1" applyProtection="1">
      <alignment horizontal="left"/>
    </xf>
    <xf numFmtId="0" fontId="4" fillId="2" borderId="1" xfId="0" applyFont="1" applyFill="1" applyBorder="1" applyAlignment="1" applyProtection="1">
      <alignment horizontal="left"/>
    </xf>
    <xf numFmtId="2" fontId="4" fillId="2" borderId="1" xfId="0" applyNumberFormat="1" applyFont="1" applyFill="1" applyBorder="1" applyAlignment="1" applyProtection="1">
      <alignment horizontal="left"/>
    </xf>
    <xf numFmtId="0" fontId="4" fillId="2" borderId="22" xfId="0" applyFont="1" applyFill="1" applyBorder="1" applyAlignment="1" applyProtection="1">
      <alignment horizontal="left"/>
    </xf>
    <xf numFmtId="2" fontId="4" fillId="2" borderId="22" xfId="0" applyNumberFormat="1" applyFont="1" applyFill="1" applyBorder="1" applyAlignment="1" applyProtection="1">
      <alignment horizontal="left"/>
    </xf>
    <xf numFmtId="1" fontId="5" fillId="12" borderId="22" xfId="0" applyNumberFormat="1" applyFont="1" applyFill="1" applyBorder="1" applyAlignment="1" applyProtection="1">
      <alignment horizontal="center"/>
    </xf>
    <xf numFmtId="0" fontId="35" fillId="0" borderId="22" xfId="0" applyNumberFormat="1" applyFont="1" applyBorder="1" applyAlignment="1" applyProtection="1"/>
    <xf numFmtId="1" fontId="35" fillId="0" borderId="22" xfId="0" applyNumberFormat="1" applyFont="1" applyFill="1" applyBorder="1" applyAlignment="1" applyProtection="1"/>
    <xf numFmtId="0" fontId="35" fillId="0" borderId="22" xfId="0" applyFont="1" applyBorder="1" applyAlignment="1" applyProtection="1">
      <alignment horizontal="left"/>
    </xf>
    <xf numFmtId="0" fontId="4" fillId="2" borderId="22" xfId="0" applyNumberFormat="1" applyFont="1" applyFill="1" applyBorder="1" applyAlignment="1" applyProtection="1">
      <alignment horizontal="left"/>
    </xf>
    <xf numFmtId="0" fontId="13" fillId="0" borderId="22" xfId="0" applyFont="1" applyFill="1" applyBorder="1" applyAlignment="1">
      <alignment horizontal="left"/>
    </xf>
    <xf numFmtId="0" fontId="35" fillId="0" borderId="22" xfId="0" applyFont="1" applyBorder="1" applyAlignment="1">
      <alignment horizontal="center"/>
    </xf>
    <xf numFmtId="14" fontId="35" fillId="0" borderId="22" xfId="0" applyNumberFormat="1" applyFont="1" applyFill="1" applyBorder="1" applyAlignment="1" applyProtection="1">
      <alignment horizontal="center"/>
    </xf>
    <xf numFmtId="0" fontId="4" fillId="0" borderId="22" xfId="0" applyFont="1" applyFill="1" applyBorder="1" applyAlignment="1">
      <alignment horizontal="left"/>
    </xf>
    <xf numFmtId="0" fontId="4" fillId="2" borderId="22" xfId="0" applyFont="1" applyFill="1" applyBorder="1" applyAlignment="1">
      <alignment horizontal="left"/>
    </xf>
    <xf numFmtId="0" fontId="4" fillId="2" borderId="22" xfId="0" applyFont="1" applyFill="1" applyBorder="1" applyAlignment="1">
      <alignment horizontal="center"/>
    </xf>
    <xf numFmtId="0" fontId="4" fillId="0" borderId="22" xfId="0" applyFont="1" applyFill="1" applyBorder="1" applyAlignment="1">
      <alignment horizontal="center"/>
    </xf>
    <xf numFmtId="0" fontId="36" fillId="0" borderId="22" xfId="22" applyFont="1" applyBorder="1" applyAlignment="1">
      <alignment horizontal="center"/>
    </xf>
    <xf numFmtId="0" fontId="36" fillId="0" borderId="22" xfId="23" applyFont="1" applyBorder="1" applyAlignment="1">
      <alignment horizontal="center"/>
    </xf>
    <xf numFmtId="0" fontId="36" fillId="0" borderId="22" xfId="24" applyFont="1" applyBorder="1" applyAlignment="1">
      <alignment horizontal="center"/>
    </xf>
    <xf numFmtId="0" fontId="36" fillId="0" borderId="22" xfId="25" applyFont="1" applyBorder="1" applyAlignment="1">
      <alignment horizontal="center"/>
    </xf>
    <xf numFmtId="0" fontId="35" fillId="8" borderId="22" xfId="0" applyFont="1" applyFill="1" applyBorder="1"/>
    <xf numFmtId="164" fontId="5" fillId="0" borderId="22" xfId="0" applyNumberFormat="1" applyFont="1" applyBorder="1"/>
    <xf numFmtId="0" fontId="37" fillId="0" borderId="22" xfId="0" applyFont="1" applyBorder="1"/>
    <xf numFmtId="0" fontId="35" fillId="0" borderId="22" xfId="0" applyFont="1" applyBorder="1" applyAlignment="1"/>
    <xf numFmtId="0" fontId="8" fillId="18" borderId="22" xfId="0" applyFont="1" applyFill="1" applyBorder="1" applyAlignment="1">
      <alignment horizontal="center" wrapText="1"/>
    </xf>
    <xf numFmtId="0" fontId="36" fillId="0" borderId="22" xfId="15" applyFont="1" applyFill="1" applyBorder="1" applyAlignment="1">
      <alignment horizontal="center"/>
    </xf>
    <xf numFmtId="0" fontId="36" fillId="0" borderId="22" xfId="16" applyFont="1" applyFill="1" applyBorder="1" applyAlignment="1">
      <alignment horizontal="center"/>
    </xf>
    <xf numFmtId="0" fontId="36" fillId="0" borderId="22" xfId="19" applyFont="1" applyFill="1" applyBorder="1" applyAlignment="1">
      <alignment horizontal="center"/>
    </xf>
    <xf numFmtId="0" fontId="36" fillId="0" borderId="22" xfId="20" applyFont="1" applyFill="1" applyBorder="1" applyAlignment="1">
      <alignment horizontal="center"/>
    </xf>
    <xf numFmtId="0" fontId="36" fillId="0" borderId="22" xfId="18" applyFont="1" applyFill="1" applyBorder="1" applyAlignment="1">
      <alignment horizontal="center"/>
    </xf>
    <xf numFmtId="0" fontId="36" fillId="0" borderId="22" xfId="17" applyFont="1" applyFill="1" applyBorder="1" applyAlignment="1">
      <alignment horizontal="center"/>
    </xf>
    <xf numFmtId="14" fontId="35" fillId="0" borderId="22" xfId="0" applyNumberFormat="1" applyFont="1" applyBorder="1" applyAlignment="1">
      <alignment horizontal="left"/>
    </xf>
    <xf numFmtId="1" fontId="35" fillId="0" borderId="22" xfId="0" applyNumberFormat="1" applyFont="1" applyBorder="1" applyAlignment="1"/>
    <xf numFmtId="164" fontId="35" fillId="0" borderId="22" xfId="0" applyNumberFormat="1" applyFont="1" applyBorder="1" applyAlignment="1">
      <alignment horizontal="left"/>
    </xf>
    <xf numFmtId="0" fontId="5" fillId="0" borderId="22" xfId="0" applyFont="1" applyBorder="1" applyAlignment="1" applyProtection="1">
      <alignment horizontal="center"/>
      <protection locked="0"/>
    </xf>
    <xf numFmtId="0" fontId="5" fillId="0" borderId="22" xfId="0" applyFont="1" applyBorder="1" applyProtection="1">
      <protection locked="0"/>
    </xf>
    <xf numFmtId="0" fontId="13" fillId="0" borderId="22" xfId="0" applyFont="1" applyFill="1" applyBorder="1" applyAlignment="1" applyProtection="1">
      <alignment horizontal="left"/>
      <protection locked="0"/>
    </xf>
    <xf numFmtId="0" fontId="35" fillId="0" borderId="22" xfId="0" applyFont="1" applyBorder="1" applyAlignment="1" applyProtection="1">
      <protection locked="0"/>
    </xf>
    <xf numFmtId="0" fontId="35" fillId="0" borderId="22" xfId="0" applyFont="1" applyBorder="1" applyAlignment="1" applyProtection="1">
      <alignment horizontal="center"/>
      <protection locked="0"/>
    </xf>
    <xf numFmtId="0" fontId="35" fillId="0" borderId="22" xfId="0" applyFont="1" applyBorder="1" applyAlignment="1" applyProtection="1">
      <alignment horizontal="center" wrapText="1"/>
      <protection locked="0"/>
    </xf>
    <xf numFmtId="0" fontId="35" fillId="0" borderId="22" xfId="0" applyFont="1" applyBorder="1" applyAlignment="1" applyProtection="1">
      <alignment horizontal="left"/>
      <protection locked="0"/>
    </xf>
    <xf numFmtId="0" fontId="35" fillId="0" borderId="22" xfId="0" applyFont="1" applyBorder="1" applyProtection="1">
      <protection locked="0"/>
    </xf>
    <xf numFmtId="0" fontId="35" fillId="0" borderId="22" xfId="0" applyFont="1" applyFill="1" applyBorder="1" applyProtection="1">
      <protection locked="0"/>
    </xf>
    <xf numFmtId="0" fontId="35" fillId="8" borderId="22" xfId="0" applyFont="1" applyFill="1" applyBorder="1" applyAlignment="1" applyProtection="1">
      <protection locked="0"/>
    </xf>
    <xf numFmtId="0" fontId="35" fillId="8" borderId="22" xfId="0" applyFont="1" applyFill="1" applyBorder="1" applyAlignment="1" applyProtection="1">
      <alignment horizontal="center"/>
      <protection locked="0"/>
    </xf>
    <xf numFmtId="0" fontId="4" fillId="0" borderId="22" xfId="0" applyFont="1" applyFill="1" applyBorder="1" applyAlignment="1" applyProtection="1">
      <alignment horizontal="left"/>
      <protection locked="0"/>
    </xf>
    <xf numFmtId="0" fontId="35" fillId="0" borderId="22" xfId="0" applyFont="1" applyFill="1" applyBorder="1" applyAlignment="1" applyProtection="1">
      <alignment horizontal="center" wrapText="1"/>
    </xf>
    <xf numFmtId="0" fontId="4" fillId="2" borderId="22" xfId="0" applyFont="1" applyFill="1" applyBorder="1" applyAlignment="1" applyProtection="1">
      <alignment horizontal="left"/>
      <protection locked="0"/>
    </xf>
    <xf numFmtId="0" fontId="4" fillId="0" borderId="22" xfId="0" applyFont="1" applyFill="1" applyBorder="1" applyAlignment="1" applyProtection="1">
      <alignment horizontal="center"/>
      <protection locked="0"/>
    </xf>
    <xf numFmtId="0" fontId="4" fillId="2" borderId="22" xfId="0" applyFont="1" applyFill="1" applyBorder="1" applyAlignment="1" applyProtection="1">
      <alignment horizontal="center"/>
      <protection locked="0"/>
    </xf>
    <xf numFmtId="1" fontId="35" fillId="12" borderId="22" xfId="0" applyNumberFormat="1" applyFont="1" applyFill="1" applyBorder="1" applyAlignment="1" applyProtection="1">
      <alignment horizontal="center"/>
    </xf>
    <xf numFmtId="0" fontId="8" fillId="14" borderId="22" xfId="0" applyFont="1" applyFill="1" applyBorder="1" applyAlignment="1" applyProtection="1">
      <alignment horizontal="center" wrapText="1"/>
      <protection locked="0"/>
    </xf>
    <xf numFmtId="0" fontId="36" fillId="14" borderId="22" xfId="103" applyFont="1" applyFill="1" applyBorder="1"/>
    <xf numFmtId="0" fontId="5" fillId="14" borderId="22" xfId="0" applyFont="1" applyFill="1" applyBorder="1" applyAlignment="1" applyProtection="1">
      <alignment wrapText="1"/>
      <protection locked="0"/>
    </xf>
    <xf numFmtId="0" fontId="36" fillId="0" borderId="22" xfId="104" applyFont="1" applyFill="1" applyBorder="1" applyAlignment="1">
      <alignment horizontal="center"/>
    </xf>
    <xf numFmtId="0" fontId="36" fillId="0" borderId="22" xfId="103" applyFont="1" applyFill="1" applyBorder="1" applyAlignment="1">
      <alignment horizontal="center"/>
    </xf>
    <xf numFmtId="0" fontId="36" fillId="0" borderId="22" xfId="103" applyFont="1" applyFill="1" applyBorder="1"/>
    <xf numFmtId="0" fontId="36" fillId="0" borderId="22" xfId="2" applyFont="1" applyFill="1" applyBorder="1" applyAlignment="1">
      <alignment horizontal="center"/>
    </xf>
    <xf numFmtId="0" fontId="36" fillId="0" borderId="22" xfId="4" applyFont="1" applyFill="1" applyBorder="1" applyAlignment="1">
      <alignment horizontal="center"/>
    </xf>
    <xf numFmtId="0" fontId="36" fillId="0" borderId="22" xfId="5" applyFont="1" applyFill="1" applyBorder="1" applyAlignment="1">
      <alignment horizontal="center"/>
    </xf>
    <xf numFmtId="0" fontId="36" fillId="0" borderId="22" xfId="6" applyFont="1" applyFill="1" applyBorder="1" applyAlignment="1">
      <alignment horizontal="center"/>
    </xf>
    <xf numFmtId="0" fontId="36" fillId="0" borderId="22" xfId="7" applyFont="1" applyFill="1" applyBorder="1" applyAlignment="1">
      <alignment horizontal="center"/>
    </xf>
    <xf numFmtId="0" fontId="36" fillId="0" borderId="22" xfId="8" applyFont="1" applyFill="1" applyBorder="1" applyAlignment="1">
      <alignment horizontal="center"/>
    </xf>
    <xf numFmtId="0" fontId="36" fillId="0" borderId="22" xfId="9" applyFont="1" applyFill="1" applyBorder="1" applyAlignment="1">
      <alignment horizontal="center"/>
    </xf>
    <xf numFmtId="0" fontId="36" fillId="0" borderId="22" xfId="10" applyFont="1" applyFill="1" applyBorder="1" applyAlignment="1">
      <alignment horizontal="center"/>
    </xf>
    <xf numFmtId="0" fontId="36" fillId="0" borderId="22" xfId="11" applyFont="1" applyFill="1" applyBorder="1" applyAlignment="1">
      <alignment horizontal="center"/>
    </xf>
    <xf numFmtId="0" fontId="36" fillId="0" borderId="22" xfId="12" applyFont="1" applyFill="1" applyBorder="1" applyAlignment="1">
      <alignment horizontal="center"/>
    </xf>
    <xf numFmtId="0" fontId="36" fillId="0" borderId="22" xfId="13" applyFont="1" applyFill="1" applyBorder="1" applyAlignment="1">
      <alignment horizontal="center"/>
    </xf>
    <xf numFmtId="14" fontId="5" fillId="0" borderId="22" xfId="0" applyNumberFormat="1" applyFont="1" applyBorder="1" applyAlignment="1" applyProtection="1">
      <alignment horizontal="center"/>
      <protection locked="0"/>
    </xf>
    <xf numFmtId="1" fontId="35" fillId="0" borderId="22" xfId="0" applyNumberFormat="1" applyFont="1" applyBorder="1" applyAlignment="1">
      <alignment horizontal="center"/>
    </xf>
    <xf numFmtId="164" fontId="35" fillId="0" borderId="22" xfId="0" applyNumberFormat="1" applyFont="1" applyBorder="1"/>
    <xf numFmtId="1" fontId="35" fillId="0" borderId="22" xfId="0" applyNumberFormat="1" applyFont="1" applyFill="1" applyBorder="1" applyAlignment="1" applyProtection="1">
      <alignment horizontal="center"/>
    </xf>
    <xf numFmtId="1" fontId="5" fillId="19" borderId="22" xfId="0" applyNumberFormat="1" applyFont="1" applyFill="1" applyBorder="1" applyAlignment="1" applyProtection="1">
      <alignment horizontal="center"/>
    </xf>
    <xf numFmtId="0" fontId="5" fillId="19" borderId="22" xfId="0" applyFont="1" applyFill="1" applyBorder="1" applyAlignment="1">
      <alignment horizontal="center"/>
    </xf>
    <xf numFmtId="0" fontId="5" fillId="0" borderId="22" xfId="0" applyFont="1" applyBorder="1" applyAlignment="1">
      <alignment horizontal="center" vertical="center" wrapText="1"/>
    </xf>
    <xf numFmtId="164" fontId="35" fillId="0" borderId="22" xfId="0" applyNumberFormat="1" applyFont="1" applyBorder="1" applyAlignment="1">
      <alignment horizontal="center"/>
    </xf>
    <xf numFmtId="164" fontId="35" fillId="0" borderId="22" xfId="0" applyNumberFormat="1" applyFont="1" applyBorder="1" applyAlignment="1">
      <alignment horizontal="right"/>
    </xf>
    <xf numFmtId="14" fontId="35" fillId="0" borderId="22" xfId="0" applyNumberFormat="1" applyFont="1" applyBorder="1" applyAlignment="1">
      <alignment horizontal="center"/>
    </xf>
    <xf numFmtId="0" fontId="35" fillId="0" borderId="22" xfId="0" applyFont="1" applyBorder="1" applyAlignment="1">
      <alignment wrapText="1"/>
    </xf>
    <xf numFmtId="1" fontId="5" fillId="0" borderId="22" xfId="0" applyNumberFormat="1" applyFont="1" applyBorder="1" applyAlignment="1"/>
    <xf numFmtId="14" fontId="5" fillId="0" borderId="22" xfId="0" applyNumberFormat="1" applyFont="1" applyBorder="1" applyAlignment="1">
      <alignment horizontal="left"/>
    </xf>
    <xf numFmtId="1" fontId="38" fillId="0" borderId="22" xfId="0" applyNumberFormat="1" applyFont="1" applyFill="1" applyBorder="1" applyAlignment="1"/>
    <xf numFmtId="0" fontId="5" fillId="0" borderId="22" xfId="0" applyFont="1" applyBorder="1" applyAlignment="1" applyProtection="1">
      <alignment vertical="center" wrapText="1"/>
      <protection locked="0"/>
    </xf>
    <xf numFmtId="0" fontId="35" fillId="0" borderId="22" xfId="0" applyFont="1" applyFill="1" applyBorder="1" applyAlignment="1">
      <alignment horizontal="center"/>
    </xf>
    <xf numFmtId="0" fontId="39" fillId="0" borderId="22" xfId="0" applyFont="1" applyFill="1" applyBorder="1" applyAlignment="1">
      <alignment horizontal="center"/>
    </xf>
    <xf numFmtId="165" fontId="35" fillId="0" borderId="22" xfId="0" applyNumberFormat="1" applyFont="1" applyFill="1" applyBorder="1" applyAlignment="1">
      <alignment horizontal="center"/>
    </xf>
    <xf numFmtId="0" fontId="35" fillId="0" borderId="22" xfId="0" applyFont="1" applyFill="1" applyBorder="1"/>
    <xf numFmtId="0" fontId="5" fillId="13" borderId="22" xfId="0" applyFont="1" applyFill="1" applyBorder="1" applyAlignment="1" applyProtection="1">
      <alignment horizontal="center" vertical="center"/>
    </xf>
    <xf numFmtId="0" fontId="9" fillId="13" borderId="33" xfId="0" applyFont="1" applyFill="1" applyBorder="1" applyAlignment="1">
      <alignment horizontal="center" vertical="center"/>
    </xf>
    <xf numFmtId="0" fontId="6" fillId="13" borderId="0" xfId="0" applyFont="1" applyFill="1"/>
    <xf numFmtId="0" fontId="6" fillId="15" borderId="0" xfId="0" applyFont="1" applyFill="1"/>
    <xf numFmtId="0" fontId="6" fillId="17" borderId="0" xfId="0" applyFont="1" applyFill="1"/>
    <xf numFmtId="0" fontId="0" fillId="0" borderId="38" xfId="0" applyBorder="1"/>
    <xf numFmtId="0" fontId="9" fillId="5" borderId="22" xfId="0" applyFont="1" applyFill="1" applyBorder="1" applyAlignment="1">
      <alignment horizontal="center" vertical="center" wrapText="1"/>
    </xf>
    <xf numFmtId="0" fontId="9" fillId="5" borderId="22" xfId="0" applyFont="1" applyFill="1" applyBorder="1" applyAlignment="1">
      <alignment horizontal="center" vertical="center"/>
    </xf>
    <xf numFmtId="0" fontId="6" fillId="0" borderId="22" xfId="0" applyFont="1" applyFill="1" applyBorder="1"/>
    <xf numFmtId="164" fontId="5" fillId="12" borderId="22" xfId="0" applyNumberFormat="1" applyFont="1" applyFill="1" applyBorder="1" applyAlignment="1">
      <alignment horizontal="center" vertical="center"/>
    </xf>
    <xf numFmtId="1" fontId="5" fillId="12" borderId="22" xfId="0" applyNumberFormat="1" applyFont="1" applyFill="1" applyBorder="1" applyAlignment="1">
      <alignment horizontal="center" vertical="center"/>
    </xf>
    <xf numFmtId="1" fontId="35" fillId="0" borderId="22" xfId="0" applyNumberFormat="1" applyFont="1" applyBorder="1"/>
    <xf numFmtId="0" fontId="5" fillId="12" borderId="22" xfId="0" applyFont="1" applyFill="1" applyBorder="1" applyAlignment="1">
      <alignment horizontal="center" vertical="center"/>
    </xf>
    <xf numFmtId="0" fontId="5" fillId="0" borderId="22" xfId="0" applyFont="1" applyBorder="1" applyAlignment="1">
      <alignment vertical="center"/>
    </xf>
    <xf numFmtId="0" fontId="35" fillId="2" borderId="22" xfId="0" applyFont="1" applyFill="1" applyBorder="1"/>
    <xf numFmtId="0" fontId="35" fillId="0" borderId="0" xfId="0" applyFont="1" applyAlignment="1" applyProtection="1">
      <alignment horizontal="left"/>
    </xf>
    <xf numFmtId="0" fontId="35" fillId="0" borderId="0" xfId="0" applyFont="1" applyAlignment="1" applyProtection="1">
      <alignment horizontal="center"/>
    </xf>
    <xf numFmtId="1" fontId="5" fillId="6" borderId="15" xfId="0" applyNumberFormat="1" applyFont="1" applyFill="1" applyBorder="1" applyAlignment="1" applyProtection="1">
      <alignment horizontal="center"/>
    </xf>
    <xf numFmtId="0" fontId="5" fillId="0" borderId="0" xfId="0" applyFont="1" applyAlignment="1" applyProtection="1">
      <alignment horizontal="center"/>
    </xf>
    <xf numFmtId="0" fontId="9" fillId="0" borderId="0" xfId="0" applyFont="1"/>
    <xf numFmtId="0" fontId="9" fillId="0" borderId="0" xfId="0" applyFont="1" applyFill="1" applyAlignment="1"/>
    <xf numFmtId="0" fontId="9" fillId="17" borderId="0" xfId="0" applyFont="1" applyFill="1" applyAlignment="1"/>
    <xf numFmtId="0" fontId="9" fillId="7" borderId="0" xfId="0" applyFont="1" applyFill="1"/>
    <xf numFmtId="0" fontId="9" fillId="16" borderId="0" xfId="0" applyFont="1" applyFill="1"/>
    <xf numFmtId="0" fontId="9" fillId="0" borderId="0" xfId="0" applyFont="1" applyFill="1"/>
    <xf numFmtId="0" fontId="9" fillId="15" borderId="0" xfId="0" applyFont="1" applyFill="1"/>
    <xf numFmtId="0" fontId="6" fillId="7" borderId="0" xfId="0" applyFont="1" applyFill="1"/>
    <xf numFmtId="1" fontId="5" fillId="21" borderId="22" xfId="0" applyNumberFormat="1" applyFont="1" applyFill="1" applyBorder="1" applyAlignment="1" applyProtection="1">
      <alignment horizontal="center"/>
    </xf>
    <xf numFmtId="0" fontId="40" fillId="21" borderId="22" xfId="0" applyFont="1" applyFill="1" applyBorder="1" applyAlignment="1">
      <alignment horizontal="center" vertical="center" wrapText="1"/>
    </xf>
    <xf numFmtId="1" fontId="40" fillId="21" borderId="22" xfId="0" applyNumberFormat="1" applyFont="1" applyFill="1" applyBorder="1" applyAlignment="1" applyProtection="1">
      <alignment horizontal="center" vertical="center"/>
    </xf>
    <xf numFmtId="0" fontId="40" fillId="0" borderId="22" xfId="0" applyFont="1" applyFill="1" applyBorder="1" applyAlignment="1">
      <alignment horizontal="center" vertical="center" wrapText="1"/>
    </xf>
    <xf numFmtId="0" fontId="9" fillId="9" borderId="22" xfId="0" applyFont="1" applyFill="1" applyBorder="1" applyAlignment="1">
      <alignment horizontal="center" vertical="center"/>
    </xf>
    <xf numFmtId="14" fontId="6" fillId="9" borderId="22" xfId="0" applyNumberFormat="1" applyFont="1" applyFill="1" applyBorder="1" applyAlignment="1">
      <alignment horizontal="center" vertical="center"/>
    </xf>
    <xf numFmtId="0" fontId="6" fillId="9" borderId="22" xfId="0" applyFont="1" applyFill="1" applyBorder="1" applyAlignment="1">
      <alignment horizontal="center" vertical="center"/>
    </xf>
    <xf numFmtId="0" fontId="6" fillId="9" borderId="22" xfId="0" applyFont="1" applyFill="1" applyBorder="1" applyAlignment="1">
      <alignment horizontal="left" vertical="center"/>
    </xf>
    <xf numFmtId="0" fontId="6" fillId="9" borderId="22" xfId="0" applyFont="1" applyFill="1" applyBorder="1" applyAlignment="1">
      <alignment horizontal="left" vertical="center" wrapText="1"/>
    </xf>
    <xf numFmtId="0" fontId="9" fillId="9" borderId="22" xfId="0" applyFont="1" applyFill="1" applyBorder="1" applyAlignment="1">
      <alignment horizontal="left" vertical="center"/>
    </xf>
    <xf numFmtId="0" fontId="8" fillId="21" borderId="7" xfId="0" applyFont="1" applyFill="1" applyBorder="1" applyAlignment="1" applyProtection="1">
      <alignment horizontal="center" vertical="center"/>
    </xf>
    <xf numFmtId="0" fontId="8" fillId="21" borderId="22" xfId="0" applyFont="1" applyFill="1" applyBorder="1" applyAlignment="1">
      <alignment horizontal="center" vertical="center" wrapText="1"/>
    </xf>
    <xf numFmtId="1" fontId="5" fillId="21" borderId="22" xfId="0" applyNumberFormat="1" applyFont="1" applyFill="1" applyBorder="1" applyAlignment="1" applyProtection="1">
      <alignment horizontal="center" vertical="center"/>
    </xf>
    <xf numFmtId="0" fontId="8" fillId="21" borderId="22" xfId="0" applyFont="1" applyFill="1" applyBorder="1" applyAlignment="1" applyProtection="1">
      <alignment horizontal="center" vertical="center" wrapText="1"/>
      <protection locked="0"/>
    </xf>
    <xf numFmtId="0" fontId="8" fillId="21" borderId="22" xfId="0" applyFont="1" applyFill="1" applyBorder="1" applyAlignment="1">
      <alignment horizontal="center" vertical="center"/>
    </xf>
    <xf numFmtId="165" fontId="5" fillId="19" borderId="22" xfId="0" applyNumberFormat="1" applyFont="1" applyFill="1" applyBorder="1" applyAlignment="1">
      <alignment horizontal="center"/>
    </xf>
    <xf numFmtId="0" fontId="0" fillId="21" borderId="0" xfId="0" applyFill="1" applyAlignment="1">
      <alignment vertical="center"/>
    </xf>
    <xf numFmtId="0" fontId="8" fillId="21" borderId="22" xfId="0" applyFont="1" applyFill="1" applyBorder="1" applyAlignment="1">
      <alignment horizontal="center"/>
    </xf>
    <xf numFmtId="0" fontId="8" fillId="21" borderId="9" xfId="0" applyFont="1" applyFill="1" applyBorder="1" applyAlignment="1" applyProtection="1">
      <alignment horizontal="center" vertical="center"/>
    </xf>
    <xf numFmtId="0" fontId="8" fillId="21" borderId="10" xfId="0" applyFont="1" applyFill="1" applyBorder="1" applyAlignment="1" applyProtection="1">
      <alignment horizontal="center" vertical="center"/>
    </xf>
    <xf numFmtId="1" fontId="8" fillId="21" borderId="10" xfId="0" applyNumberFormat="1" applyFont="1" applyFill="1" applyBorder="1" applyAlignment="1" applyProtection="1">
      <alignment horizontal="center" vertical="center"/>
    </xf>
    <xf numFmtId="14" fontId="8" fillId="21" borderId="7" xfId="0" applyNumberFormat="1" applyFont="1" applyFill="1" applyBorder="1" applyAlignment="1" applyProtection="1">
      <alignment horizontal="center" vertical="center"/>
    </xf>
    <xf numFmtId="14" fontId="8" fillId="21" borderId="10" xfId="0" applyNumberFormat="1" applyFont="1" applyFill="1" applyBorder="1" applyAlignment="1" applyProtection="1">
      <alignment horizontal="center" vertical="center"/>
    </xf>
    <xf numFmtId="0" fontId="8" fillId="21" borderId="11" xfId="0" applyFont="1" applyFill="1" applyBorder="1" applyAlignment="1" applyProtection="1">
      <alignment horizontal="center" vertical="center"/>
    </xf>
    <xf numFmtId="0" fontId="8" fillId="21" borderId="12" xfId="0" applyFont="1" applyFill="1" applyBorder="1" applyAlignment="1" applyProtection="1">
      <alignment horizontal="center" vertical="center"/>
    </xf>
    <xf numFmtId="0" fontId="8" fillId="21" borderId="8" xfId="0" applyFont="1" applyFill="1" applyBorder="1" applyAlignment="1" applyProtection="1">
      <alignment horizontal="center" vertical="center"/>
    </xf>
    <xf numFmtId="0" fontId="8" fillId="21" borderId="13" xfId="0" applyFont="1" applyFill="1" applyBorder="1" applyAlignment="1" applyProtection="1">
      <alignment horizontal="center" vertical="center"/>
    </xf>
    <xf numFmtId="1" fontId="8" fillId="21" borderId="13" xfId="0" applyNumberFormat="1" applyFont="1" applyFill="1" applyBorder="1" applyAlignment="1" applyProtection="1">
      <alignment horizontal="center" vertical="center"/>
    </xf>
    <xf numFmtId="14" fontId="8" fillId="21" borderId="8" xfId="0" applyNumberFormat="1" applyFont="1" applyFill="1" applyBorder="1" applyAlignment="1" applyProtection="1">
      <alignment horizontal="center" vertical="center"/>
    </xf>
    <xf numFmtId="14" fontId="8" fillId="21" borderId="13" xfId="0" applyNumberFormat="1" applyFont="1" applyFill="1" applyBorder="1" applyAlignment="1" applyProtection="1">
      <alignment horizontal="center" vertical="center"/>
    </xf>
    <xf numFmtId="0" fontId="8" fillId="21" borderId="14" xfId="0" applyFont="1" applyFill="1" applyBorder="1" applyAlignment="1" applyProtection="1">
      <alignment horizontal="center" vertical="center"/>
    </xf>
    <xf numFmtId="0" fontId="8" fillId="21" borderId="21" xfId="0" applyFont="1" applyFill="1" applyBorder="1" applyAlignment="1" applyProtection="1">
      <alignment horizontal="center" vertical="center"/>
    </xf>
    <xf numFmtId="0" fontId="7" fillId="21" borderId="12" xfId="0" applyFont="1" applyFill="1" applyBorder="1" applyAlignment="1" applyProtection="1">
      <alignment horizontal="center" vertical="center"/>
    </xf>
    <xf numFmtId="0" fontId="7" fillId="21" borderId="20" xfId="0" applyFont="1" applyFill="1" applyBorder="1" applyAlignment="1" applyProtection="1">
      <alignment horizontal="center" vertical="center"/>
    </xf>
    <xf numFmtId="0" fontId="5" fillId="0" borderId="0" xfId="0" applyNumberFormat="1" applyFont="1" applyFill="1" applyAlignment="1" applyProtection="1">
      <alignment wrapText="1"/>
    </xf>
    <xf numFmtId="0" fontId="5" fillId="0" borderId="0" xfId="0" applyFont="1" applyFill="1" applyAlignment="1" applyProtection="1"/>
    <xf numFmtId="0" fontId="5" fillId="13" borderId="0" xfId="0" applyFont="1" applyFill="1" applyBorder="1" applyAlignment="1">
      <alignment vertical="top"/>
    </xf>
    <xf numFmtId="0" fontId="0" fillId="13" borderId="0" xfId="0" applyFill="1" applyBorder="1" applyAlignment="1">
      <alignment vertical="top"/>
    </xf>
    <xf numFmtId="164" fontId="35" fillId="0" borderId="22" xfId="0" applyNumberFormat="1" applyFont="1" applyFill="1" applyBorder="1" applyAlignment="1">
      <alignment horizontal="center"/>
    </xf>
    <xf numFmtId="164" fontId="35" fillId="0" borderId="22" xfId="0" applyNumberFormat="1" applyFont="1" applyBorder="1" applyAlignment="1" applyProtection="1">
      <alignment horizontal="center"/>
      <protection locked="0"/>
    </xf>
    <xf numFmtId="164" fontId="4" fillId="2" borderId="22" xfId="0" applyNumberFormat="1" applyFont="1" applyFill="1" applyBorder="1" applyAlignment="1" applyProtection="1">
      <alignment horizontal="left"/>
    </xf>
    <xf numFmtId="164" fontId="40" fillId="21" borderId="22" xfId="0" applyNumberFormat="1" applyFont="1" applyFill="1" applyBorder="1" applyAlignment="1">
      <alignment horizontal="center" vertical="center" wrapText="1"/>
    </xf>
    <xf numFmtId="164" fontId="5" fillId="19" borderId="22" xfId="0" applyNumberFormat="1" applyFont="1" applyFill="1" applyBorder="1"/>
    <xf numFmtId="0" fontId="40" fillId="21" borderId="22" xfId="0" applyFont="1" applyFill="1" applyBorder="1" applyAlignment="1" applyProtection="1">
      <alignment horizontal="center" vertical="center" wrapText="1"/>
    </xf>
    <xf numFmtId="166" fontId="35" fillId="0" borderId="22" xfId="0" applyNumberFormat="1" applyFont="1" applyFill="1" applyBorder="1" applyAlignment="1">
      <alignment horizontal="center"/>
    </xf>
    <xf numFmtId="166" fontId="4" fillId="0" borderId="22" xfId="0" applyNumberFormat="1" applyFont="1" applyFill="1" applyBorder="1" applyAlignment="1" applyProtection="1">
      <alignment horizontal="left"/>
      <protection locked="0"/>
    </xf>
    <xf numFmtId="166" fontId="5" fillId="19" borderId="22" xfId="0" applyNumberFormat="1" applyFont="1" applyFill="1" applyBorder="1"/>
    <xf numFmtId="0" fontId="9" fillId="15" borderId="0" xfId="190" applyFont="1" applyFill="1" applyBorder="1" applyAlignment="1">
      <alignment horizontal="center"/>
    </xf>
    <xf numFmtId="0" fontId="5" fillId="22" borderId="22" xfId="0" applyFont="1" applyFill="1" applyBorder="1" applyAlignment="1">
      <alignment horizontal="center" vertical="center" wrapText="1"/>
    </xf>
    <xf numFmtId="14" fontId="35" fillId="0" borderId="22" xfId="0" applyNumberFormat="1" applyFont="1" applyBorder="1"/>
    <xf numFmtId="14" fontId="4" fillId="2" borderId="22" xfId="0" applyNumberFormat="1" applyFont="1" applyFill="1" applyBorder="1" applyAlignment="1" applyProtection="1">
      <alignment horizontal="left"/>
    </xf>
    <xf numFmtId="14" fontId="28" fillId="19" borderId="22" xfId="0" applyNumberFormat="1" applyFont="1" applyFill="1" applyBorder="1" applyAlignment="1">
      <alignment horizontal="center"/>
    </xf>
    <xf numFmtId="0" fontId="5" fillId="19" borderId="0" xfId="0" applyFont="1" applyFill="1" applyBorder="1"/>
    <xf numFmtId="0" fontId="35" fillId="0" borderId="22" xfId="0" applyNumberFormat="1" applyFont="1" applyBorder="1"/>
    <xf numFmtId="0" fontId="4" fillId="0" borderId="22" xfId="0" applyNumberFormat="1" applyFont="1" applyFill="1" applyBorder="1" applyAlignment="1" applyProtection="1">
      <alignment horizontal="left"/>
      <protection locked="0"/>
    </xf>
    <xf numFmtId="0" fontId="5" fillId="21" borderId="22" xfId="0" applyNumberFormat="1" applyFont="1" applyFill="1" applyBorder="1" applyAlignment="1" applyProtection="1">
      <alignment horizontal="center" vertical="center"/>
    </xf>
    <xf numFmtId="0" fontId="5" fillId="19" borderId="22" xfId="0" applyNumberFormat="1" applyFont="1" applyFill="1" applyBorder="1" applyAlignment="1">
      <alignment horizontal="center"/>
    </xf>
    <xf numFmtId="0" fontId="9" fillId="23" borderId="0" xfId="0" applyFont="1" applyFill="1"/>
    <xf numFmtId="0" fontId="6" fillId="23" borderId="0" xfId="0" applyFont="1" applyFill="1"/>
    <xf numFmtId="0" fontId="6" fillId="0" borderId="0" xfId="0" applyFont="1"/>
    <xf numFmtId="0" fontId="6" fillId="0" borderId="0" xfId="0" applyFont="1" applyAlignment="1"/>
    <xf numFmtId="0" fontId="6" fillId="0" borderId="0" xfId="0" applyFont="1" applyFill="1" applyAlignment="1"/>
    <xf numFmtId="0" fontId="6" fillId="17" borderId="0" xfId="0" applyFont="1" applyFill="1" applyAlignment="1"/>
    <xf numFmtId="0" fontId="6" fillId="0" borderId="0" xfId="190" applyFont="1" applyFill="1" applyAlignment="1"/>
    <xf numFmtId="0" fontId="9" fillId="16" borderId="0" xfId="190" applyFont="1" applyFill="1" applyAlignment="1"/>
    <xf numFmtId="0" fontId="6" fillId="15" borderId="0" xfId="190" applyFont="1" applyFill="1" applyAlignment="1"/>
    <xf numFmtId="0" fontId="6" fillId="0" borderId="0" xfId="190" applyFont="1" applyFill="1" applyAlignment="1">
      <alignment vertical="center"/>
    </xf>
    <xf numFmtId="0" fontId="6" fillId="15" borderId="0" xfId="0" applyFont="1" applyFill="1" applyAlignment="1"/>
    <xf numFmtId="14" fontId="8" fillId="21" borderId="22" xfId="0" applyNumberFormat="1" applyFont="1" applyFill="1" applyBorder="1" applyAlignment="1">
      <alignment horizontal="center" vertical="center"/>
    </xf>
    <xf numFmtId="0" fontId="5" fillId="13" borderId="22" xfId="0" applyFont="1" applyFill="1" applyBorder="1" applyAlignment="1" applyProtection="1">
      <alignment horizontal="center"/>
    </xf>
    <xf numFmtId="14" fontId="5" fillId="19" borderId="22" xfId="0" applyNumberFormat="1" applyFont="1" applyFill="1" applyBorder="1" applyAlignment="1"/>
    <xf numFmtId="14" fontId="4" fillId="0" borderId="22" xfId="0" applyNumberFormat="1" applyFont="1" applyFill="1" applyBorder="1" applyAlignment="1" applyProtection="1">
      <alignment horizontal="left"/>
      <protection locked="0"/>
    </xf>
    <xf numFmtId="14" fontId="5" fillId="13" borderId="22" xfId="0" applyNumberFormat="1" applyFont="1" applyFill="1" applyBorder="1" applyAlignment="1" applyProtection="1">
      <alignment horizontal="center" wrapText="1"/>
    </xf>
    <xf numFmtId="14" fontId="5" fillId="19" borderId="22" xfId="0" applyNumberFormat="1" applyFont="1" applyFill="1" applyBorder="1"/>
    <xf numFmtId="14" fontId="0" fillId="0" borderId="0" xfId="0" applyNumberFormat="1"/>
    <xf numFmtId="14" fontId="35" fillId="0" borderId="22" xfId="0" applyNumberFormat="1" applyFont="1" applyFill="1" applyBorder="1" applyAlignment="1" applyProtection="1">
      <alignment horizontal="center" wrapText="1"/>
    </xf>
    <xf numFmtId="14" fontId="5" fillId="13" borderId="22" xfId="0" applyNumberFormat="1" applyFont="1" applyFill="1" applyBorder="1" applyAlignment="1" applyProtection="1">
      <alignment horizontal="center" vertical="center" wrapText="1"/>
    </xf>
    <xf numFmtId="0" fontId="31" fillId="0" borderId="0" xfId="0" applyFont="1" applyFill="1" applyBorder="1"/>
    <xf numFmtId="0" fontId="30" fillId="24" borderId="0" xfId="0" applyFont="1" applyFill="1" applyBorder="1" applyAlignment="1">
      <alignment horizontal="center" vertical="center"/>
    </xf>
    <xf numFmtId="0" fontId="31" fillId="0" borderId="0" xfId="0" applyFont="1" applyAlignment="1"/>
    <xf numFmtId="0" fontId="31" fillId="0" borderId="0" xfId="0" applyFont="1" applyFill="1" applyBorder="1" applyAlignment="1">
      <alignment horizontal="right"/>
    </xf>
    <xf numFmtId="0" fontId="0" fillId="19" borderId="0" xfId="0" applyFill="1"/>
    <xf numFmtId="14" fontId="5" fillId="13" borderId="22" xfId="0" applyNumberFormat="1" applyFont="1" applyFill="1" applyBorder="1" applyAlignment="1" applyProtection="1">
      <alignment horizontal="center"/>
    </xf>
    <xf numFmtId="166" fontId="40" fillId="21" borderId="22" xfId="0" applyNumberFormat="1" applyFont="1" applyFill="1" applyBorder="1" applyAlignment="1" applyProtection="1">
      <alignment horizontal="center" vertical="center" wrapText="1"/>
    </xf>
    <xf numFmtId="0" fontId="5" fillId="13" borderId="22" xfId="0" applyFont="1" applyFill="1" applyBorder="1" applyAlignment="1">
      <alignment horizontal="center" vertical="center" wrapText="1"/>
    </xf>
    <xf numFmtId="14" fontId="5" fillId="19" borderId="22" xfId="0" applyNumberFormat="1" applyFont="1" applyFill="1" applyBorder="1" applyAlignment="1">
      <alignment horizontal="center"/>
    </xf>
    <xf numFmtId="0" fontId="5" fillId="0" borderId="22" xfId="0" applyNumberFormat="1" applyFont="1" applyFill="1" applyBorder="1" applyAlignment="1" applyProtection="1">
      <alignment horizontal="center" wrapText="1"/>
      <protection locked="0"/>
    </xf>
    <xf numFmtId="0" fontId="5" fillId="0" borderId="22" xfId="0" applyNumberFormat="1" applyFont="1" applyFill="1" applyBorder="1" applyAlignment="1" applyProtection="1">
      <alignment horizontal="center" wrapText="1"/>
    </xf>
    <xf numFmtId="0" fontId="5" fillId="0" borderId="22" xfId="0" applyNumberFormat="1" applyFont="1" applyFill="1" applyBorder="1" applyAlignment="1">
      <alignment horizontal="center" vertical="center" wrapText="1"/>
    </xf>
    <xf numFmtId="14" fontId="5" fillId="0" borderId="22" xfId="0" applyNumberFormat="1" applyFont="1" applyFill="1" applyBorder="1" applyAlignment="1" applyProtection="1">
      <alignment horizontal="center" wrapText="1"/>
      <protection locked="0"/>
    </xf>
    <xf numFmtId="14" fontId="35" fillId="0" borderId="0" xfId="0" applyNumberFormat="1" applyFont="1" applyAlignment="1" applyProtection="1"/>
    <xf numFmtId="14" fontId="4" fillId="2" borderId="1" xfId="0" applyNumberFormat="1" applyFont="1" applyFill="1" applyBorder="1" applyAlignment="1" applyProtection="1">
      <alignment horizontal="left"/>
    </xf>
    <xf numFmtId="0" fontId="8" fillId="18" borderId="22" xfId="0" applyFont="1" applyFill="1" applyBorder="1" applyAlignment="1" applyProtection="1">
      <alignment horizontal="center" wrapText="1"/>
      <protection locked="0"/>
    </xf>
    <xf numFmtId="165" fontId="5" fillId="0" borderId="22" xfId="0" applyNumberFormat="1" applyFont="1" applyBorder="1" applyAlignment="1" applyProtection="1">
      <alignment horizontal="center"/>
      <protection locked="0"/>
    </xf>
    <xf numFmtId="164" fontId="5" fillId="0" borderId="22" xfId="0" applyNumberFormat="1" applyFont="1" applyBorder="1" applyAlignment="1" applyProtection="1">
      <alignment horizontal="center"/>
      <protection locked="0"/>
    </xf>
    <xf numFmtId="166" fontId="5" fillId="0" borderId="22" xfId="0" applyNumberFormat="1" applyFont="1" applyBorder="1" applyAlignment="1" applyProtection="1">
      <alignment horizontal="center"/>
      <protection locked="0"/>
    </xf>
    <xf numFmtId="0" fontId="5" fillId="0" borderId="22" xfId="0" applyFont="1" applyBorder="1" applyAlignment="1" applyProtection="1">
      <protection locked="0"/>
    </xf>
    <xf numFmtId="0" fontId="8" fillId="18" borderId="22" xfId="0" applyFont="1" applyFill="1" applyBorder="1" applyAlignment="1" applyProtection="1">
      <alignment horizontal="center"/>
      <protection locked="0"/>
    </xf>
    <xf numFmtId="14" fontId="5" fillId="0" borderId="22" xfId="0" applyNumberFormat="1" applyFont="1" applyBorder="1" applyAlignment="1" applyProtection="1">
      <protection locked="0"/>
    </xf>
    <xf numFmtId="0" fontId="5" fillId="12" borderId="22" xfId="0" applyNumberFormat="1" applyFont="1" applyFill="1" applyBorder="1" applyAlignment="1" applyProtection="1">
      <alignment horizontal="center"/>
      <protection locked="0"/>
    </xf>
    <xf numFmtId="164" fontId="5" fillId="0" borderId="22" xfId="0" applyNumberFormat="1" applyFont="1" applyBorder="1" applyProtection="1">
      <protection locked="0"/>
    </xf>
    <xf numFmtId="14" fontId="5" fillId="0" borderId="22" xfId="0" applyNumberFormat="1" applyFont="1" applyBorder="1" applyProtection="1">
      <protection locked="0"/>
    </xf>
    <xf numFmtId="0" fontId="35" fillId="0" borderId="22" xfId="0" applyNumberFormat="1" applyFont="1" applyBorder="1" applyAlignment="1" applyProtection="1">
      <alignment horizontal="center"/>
    </xf>
    <xf numFmtId="0" fontId="0" fillId="0" borderId="0" xfId="0" applyNumberFormat="1"/>
    <xf numFmtId="0" fontId="4" fillId="2" borderId="22" xfId="0" applyNumberFormat="1" applyFont="1" applyFill="1" applyBorder="1" applyAlignment="1" applyProtection="1">
      <alignment horizontal="center"/>
    </xf>
    <xf numFmtId="0" fontId="33" fillId="0" borderId="0" xfId="0" applyFont="1" applyFill="1"/>
    <xf numFmtId="14" fontId="35" fillId="0" borderId="22" xfId="0" applyNumberFormat="1" applyFont="1" applyBorder="1" applyAlignment="1"/>
    <xf numFmtId="14" fontId="35" fillId="0" borderId="22" xfId="0" applyNumberFormat="1" applyFont="1" applyBorder="1" applyProtection="1">
      <protection locked="0"/>
    </xf>
    <xf numFmtId="14" fontId="6" fillId="9" borderId="22" xfId="0" applyNumberFormat="1" applyFont="1" applyFill="1" applyBorder="1" applyAlignment="1">
      <alignment horizontal="left" vertical="center"/>
    </xf>
    <xf numFmtId="0" fontId="30" fillId="5" borderId="0" xfId="0" applyFont="1" applyFill="1" applyAlignment="1">
      <alignment horizontal="center" vertical="center" wrapText="1"/>
    </xf>
    <xf numFmtId="0" fontId="30" fillId="5" borderId="33" xfId="0" applyFont="1" applyFill="1" applyBorder="1" applyAlignment="1">
      <alignment horizontal="center" vertical="center" wrapText="1"/>
    </xf>
    <xf numFmtId="0" fontId="30" fillId="5" borderId="34" xfId="0" applyFont="1" applyFill="1" applyBorder="1" applyAlignment="1">
      <alignment horizontal="center" vertical="center" wrapText="1"/>
    </xf>
    <xf numFmtId="0" fontId="30" fillId="5" borderId="32" xfId="0" applyFont="1" applyFill="1" applyBorder="1" applyAlignment="1">
      <alignment horizontal="center" vertical="center" wrapText="1"/>
    </xf>
    <xf numFmtId="0" fontId="30" fillId="7" borderId="33" xfId="0" applyFont="1" applyFill="1" applyBorder="1" applyAlignment="1">
      <alignment horizontal="center" vertical="center" wrapText="1"/>
    </xf>
    <xf numFmtId="0" fontId="30" fillId="7" borderId="0" xfId="0" applyFont="1" applyFill="1" applyBorder="1" applyAlignment="1">
      <alignment horizontal="center" vertical="center" wrapText="1"/>
    </xf>
    <xf numFmtId="0" fontId="30" fillId="8" borderId="33" xfId="0" applyFont="1" applyFill="1" applyBorder="1" applyAlignment="1">
      <alignment horizontal="center" vertical="center" wrapText="1"/>
    </xf>
    <xf numFmtId="0" fontId="30" fillId="8" borderId="34" xfId="0" applyFont="1" applyFill="1" applyBorder="1" applyAlignment="1">
      <alignment horizontal="center" vertical="center" wrapText="1"/>
    </xf>
    <xf numFmtId="0" fontId="30" fillId="7" borderId="0" xfId="0" applyFont="1" applyFill="1" applyAlignment="1">
      <alignment horizontal="center" vertical="center" wrapText="1"/>
    </xf>
    <xf numFmtId="0" fontId="30" fillId="7" borderId="34" xfId="0" applyFont="1" applyFill="1" applyBorder="1" applyAlignment="1">
      <alignment horizontal="center" vertical="center" wrapText="1"/>
    </xf>
    <xf numFmtId="0" fontId="30" fillId="7" borderId="0" xfId="0" applyFont="1" applyFill="1" applyBorder="1" applyAlignment="1">
      <alignment horizontal="center" vertical="center"/>
    </xf>
    <xf numFmtId="0" fontId="30" fillId="7" borderId="34" xfId="0" applyFont="1" applyFill="1" applyBorder="1" applyAlignment="1">
      <alignment horizontal="center" vertical="center"/>
    </xf>
    <xf numFmtId="0" fontId="30" fillId="8" borderId="33" xfId="0" applyFont="1" applyFill="1" applyBorder="1" applyAlignment="1">
      <alignment horizontal="center" vertical="center"/>
    </xf>
    <xf numFmtId="0" fontId="30" fillId="8" borderId="34" xfId="0" applyFont="1" applyFill="1" applyBorder="1" applyAlignment="1">
      <alignment horizontal="center" vertical="center"/>
    </xf>
    <xf numFmtId="0" fontId="30" fillId="7" borderId="0" xfId="0" applyFont="1" applyFill="1" applyAlignment="1">
      <alignment horizontal="center" vertical="center"/>
    </xf>
    <xf numFmtId="0" fontId="30" fillId="7" borderId="33" xfId="0" applyFont="1" applyFill="1" applyBorder="1" applyAlignment="1">
      <alignment horizontal="center" vertical="center"/>
    </xf>
    <xf numFmtId="0" fontId="33" fillId="11" borderId="33" xfId="0" applyFont="1" applyFill="1" applyBorder="1" applyAlignment="1">
      <alignment horizontal="center" vertical="center"/>
    </xf>
    <xf numFmtId="0" fontId="33" fillId="11" borderId="34" xfId="0" applyFont="1" applyFill="1" applyBorder="1" applyAlignment="1">
      <alignment horizontal="center" vertical="center"/>
    </xf>
    <xf numFmtId="0" fontId="31" fillId="0" borderId="0" xfId="0" applyFont="1" applyFill="1" applyAlignment="1">
      <alignment horizontal="center"/>
    </xf>
    <xf numFmtId="0" fontId="31" fillId="0" borderId="32" xfId="0" applyFont="1" applyFill="1" applyBorder="1"/>
    <xf numFmtId="0" fontId="31" fillId="8" borderId="33" xfId="0" applyFont="1" applyFill="1" applyBorder="1"/>
    <xf numFmtId="0" fontId="31" fillId="8" borderId="34" xfId="0" applyFont="1" applyFill="1" applyBorder="1"/>
    <xf numFmtId="0" fontId="33" fillId="0" borderId="33" xfId="0" applyFont="1" applyBorder="1"/>
    <xf numFmtId="0" fontId="33" fillId="0" borderId="34" xfId="0" applyFont="1" applyBorder="1" applyAlignment="1">
      <alignment horizontal="center"/>
    </xf>
    <xf numFmtId="0" fontId="31" fillId="0" borderId="33" xfId="0" applyFont="1" applyFill="1" applyBorder="1" applyAlignment="1"/>
    <xf numFmtId="0" fontId="33" fillId="11" borderId="33" xfId="0" applyFont="1" applyFill="1" applyBorder="1"/>
    <xf numFmtId="0" fontId="33" fillId="11" borderId="34" xfId="0" applyFont="1" applyFill="1" applyBorder="1" applyAlignment="1">
      <alignment horizontal="center"/>
    </xf>
    <xf numFmtId="0" fontId="4" fillId="0" borderId="22" xfId="0" applyNumberFormat="1" applyFont="1" applyBorder="1" applyAlignment="1" applyProtection="1">
      <alignment horizontal="right"/>
    </xf>
    <xf numFmtId="0" fontId="4" fillId="0" borderId="22" xfId="0" applyNumberFormat="1" applyFont="1" applyFill="1" applyBorder="1" applyAlignment="1" applyProtection="1">
      <alignment horizontal="left"/>
    </xf>
    <xf numFmtId="14" fontId="31" fillId="7" borderId="22" xfId="0" applyNumberFormat="1" applyFont="1" applyFill="1" applyBorder="1" applyAlignment="1" applyProtection="1">
      <alignment horizontal="center"/>
      <protection locked="0"/>
    </xf>
    <xf numFmtId="1" fontId="31" fillId="7" borderId="22" xfId="0" applyNumberFormat="1" applyFont="1" applyFill="1" applyBorder="1" applyAlignment="1" applyProtection="1">
      <alignment horizontal="center"/>
      <protection locked="0"/>
    </xf>
    <xf numFmtId="0" fontId="31" fillId="7" borderId="22" xfId="0" applyFont="1" applyFill="1" applyBorder="1"/>
    <xf numFmtId="1" fontId="31" fillId="7" borderId="22" xfId="0" applyNumberFormat="1" applyFont="1" applyFill="1" applyBorder="1" applyAlignment="1" applyProtection="1">
      <alignment horizontal="center"/>
    </xf>
    <xf numFmtId="0" fontId="31" fillId="7" borderId="22" xfId="0" applyNumberFormat="1" applyFont="1" applyFill="1" applyBorder="1" applyAlignment="1">
      <alignment horizontal="center"/>
    </xf>
    <xf numFmtId="0" fontId="31" fillId="7" borderId="22" xfId="0" applyFont="1" applyFill="1" applyBorder="1" applyAlignment="1" applyProtection="1">
      <alignment horizontal="center"/>
      <protection locked="0"/>
    </xf>
    <xf numFmtId="164" fontId="31" fillId="7" borderId="22" xfId="0" applyNumberFormat="1" applyFont="1" applyFill="1" applyBorder="1" applyAlignment="1" applyProtection="1">
      <alignment horizontal="center"/>
      <protection locked="0"/>
    </xf>
    <xf numFmtId="0" fontId="31" fillId="7" borderId="22" xfId="0" applyFont="1" applyFill="1" applyBorder="1" applyAlignment="1" applyProtection="1">
      <alignment horizontal="center"/>
    </xf>
    <xf numFmtId="2" fontId="31" fillId="7" borderId="22" xfId="0" applyNumberFormat="1" applyFont="1" applyFill="1" applyBorder="1" applyAlignment="1" applyProtection="1">
      <alignment horizontal="center"/>
      <protection locked="0"/>
    </xf>
    <xf numFmtId="49" fontId="31" fillId="7" borderId="22" xfId="0" applyNumberFormat="1" applyFont="1" applyFill="1" applyBorder="1" applyAlignment="1" applyProtection="1">
      <alignment horizontal="center" wrapText="1"/>
      <protection locked="0"/>
    </xf>
    <xf numFmtId="0" fontId="31" fillId="7" borderId="22" xfId="0" applyFont="1" applyFill="1" applyBorder="1" applyAlignment="1" applyProtection="1"/>
    <xf numFmtId="0" fontId="5" fillId="12" borderId="22" xfId="0" applyFont="1" applyFill="1" applyBorder="1" applyAlignment="1" applyProtection="1">
      <alignment horizontal="center"/>
    </xf>
    <xf numFmtId="14" fontId="31" fillId="7" borderId="22" xfId="0" applyNumberFormat="1" applyFont="1" applyFill="1" applyBorder="1" applyAlignment="1" applyProtection="1">
      <alignment horizontal="center"/>
    </xf>
    <xf numFmtId="0" fontId="31" fillId="7" borderId="22" xfId="0" applyNumberFormat="1" applyFont="1" applyFill="1" applyBorder="1" applyAlignment="1" applyProtection="1">
      <alignment horizontal="center"/>
    </xf>
    <xf numFmtId="0" fontId="44" fillId="7" borderId="22" xfId="0" applyFont="1" applyFill="1" applyBorder="1" applyAlignment="1" applyProtection="1">
      <alignment horizontal="center"/>
    </xf>
    <xf numFmtId="0" fontId="31" fillId="7" borderId="22" xfId="0" applyFont="1" applyFill="1" applyBorder="1" applyAlignment="1">
      <alignment horizontal="center" vertical="center" wrapText="1"/>
    </xf>
    <xf numFmtId="0" fontId="31" fillId="7" borderId="22" xfId="0" applyNumberFormat="1" applyFont="1" applyFill="1" applyBorder="1" applyAlignment="1" applyProtection="1">
      <alignment horizontal="center" wrapText="1"/>
    </xf>
    <xf numFmtId="0" fontId="31" fillId="7" borderId="22" xfId="0" applyFont="1" applyFill="1" applyBorder="1" applyAlignment="1" applyProtection="1">
      <alignment horizontal="center" wrapText="1"/>
    </xf>
    <xf numFmtId="49" fontId="31" fillId="7" borderId="22" xfId="0" applyNumberFormat="1" applyFont="1" applyFill="1" applyBorder="1" applyAlignment="1" applyProtection="1">
      <alignment horizontal="center"/>
      <protection locked="0"/>
    </xf>
    <xf numFmtId="0" fontId="35" fillId="0" borderId="0" xfId="0" applyFont="1" applyFill="1" applyAlignment="1" applyProtection="1"/>
    <xf numFmtId="0" fontId="6" fillId="0" borderId="0" xfId="0" applyFont="1" applyFill="1" applyAlignment="1" applyProtection="1"/>
    <xf numFmtId="0" fontId="48" fillId="26" borderId="22" xfId="0" applyFont="1" applyFill="1" applyBorder="1" applyAlignment="1" applyProtection="1">
      <alignment horizontal="center" vertical="center"/>
    </xf>
    <xf numFmtId="14" fontId="48" fillId="26" borderId="22" xfId="0" applyNumberFormat="1" applyFont="1" applyFill="1" applyBorder="1" applyAlignment="1" applyProtection="1">
      <alignment horizontal="center" vertical="center" wrapText="1"/>
    </xf>
    <xf numFmtId="1" fontId="48" fillId="26" borderId="22" xfId="0" applyNumberFormat="1" applyFont="1" applyFill="1" applyBorder="1" applyAlignment="1" applyProtection="1">
      <alignment horizontal="center" vertical="center"/>
    </xf>
    <xf numFmtId="1" fontId="48" fillId="26" borderId="22" xfId="0" applyNumberFormat="1" applyFont="1" applyFill="1" applyBorder="1" applyAlignment="1" applyProtection="1">
      <alignment horizontal="center" vertical="center" wrapText="1"/>
    </xf>
    <xf numFmtId="2" fontId="48" fillId="26" borderId="22" xfId="0" applyNumberFormat="1" applyFont="1" applyFill="1" applyBorder="1" applyAlignment="1" applyProtection="1">
      <alignment horizontal="center" vertical="center" wrapText="1"/>
    </xf>
    <xf numFmtId="0" fontId="48" fillId="26" borderId="22" xfId="0" applyNumberFormat="1" applyFont="1" applyFill="1" applyBorder="1" applyAlignment="1" applyProtection="1">
      <alignment horizontal="center" vertical="center" wrapText="1"/>
    </xf>
    <xf numFmtId="0" fontId="48" fillId="26" borderId="22" xfId="0" applyFont="1" applyFill="1" applyBorder="1" applyAlignment="1" applyProtection="1">
      <alignment horizontal="center" vertical="center" wrapText="1"/>
    </xf>
    <xf numFmtId="0" fontId="48" fillId="26" borderId="22" xfId="0" applyFont="1" applyFill="1" applyBorder="1" applyAlignment="1">
      <alignment horizontal="center" vertical="center"/>
    </xf>
    <xf numFmtId="0" fontId="48" fillId="26" borderId="35" xfId="0" applyFont="1" applyFill="1" applyBorder="1" applyAlignment="1" applyProtection="1">
      <alignment horizontal="center" vertical="center"/>
    </xf>
    <xf numFmtId="1" fontId="48" fillId="26" borderId="7" xfId="0" applyNumberFormat="1" applyFont="1" applyFill="1" applyBorder="1" applyAlignment="1" applyProtection="1">
      <alignment horizontal="center" vertical="center" wrapText="1"/>
    </xf>
    <xf numFmtId="0" fontId="48" fillId="26" borderId="7" xfId="0" applyFont="1" applyFill="1" applyBorder="1" applyAlignment="1" applyProtection="1">
      <alignment horizontal="center" vertical="center"/>
    </xf>
    <xf numFmtId="14" fontId="48" fillId="26" borderId="7" xfId="0" applyNumberFormat="1" applyFont="1" applyFill="1" applyBorder="1" applyAlignment="1" applyProtection="1">
      <alignment horizontal="center" vertical="center" wrapText="1"/>
    </xf>
    <xf numFmtId="0" fontId="48" fillId="26" borderId="36" xfId="0" applyFont="1" applyFill="1" applyBorder="1" applyAlignment="1" applyProtection="1">
      <alignment horizontal="center" vertical="center"/>
    </xf>
    <xf numFmtId="0" fontId="48" fillId="0" borderId="0" xfId="0" applyFont="1" applyFill="1" applyAlignment="1" applyProtection="1">
      <alignment horizontal="center" vertical="center"/>
    </xf>
    <xf numFmtId="14" fontId="48" fillId="26" borderId="22" xfId="0" applyNumberFormat="1" applyFont="1" applyFill="1" applyBorder="1" applyAlignment="1" applyProtection="1">
      <alignment horizontal="center" vertical="center"/>
    </xf>
    <xf numFmtId="0" fontId="8" fillId="26" borderId="22" xfId="0" applyFont="1" applyFill="1" applyBorder="1" applyAlignment="1">
      <alignment horizontal="center" vertical="center" wrapText="1"/>
    </xf>
    <xf numFmtId="0" fontId="5" fillId="26" borderId="22" xfId="0" applyFont="1" applyFill="1" applyBorder="1" applyAlignment="1">
      <alignment vertical="center" wrapText="1"/>
    </xf>
    <xf numFmtId="0" fontId="50" fillId="7" borderId="22" xfId="0" applyFont="1" applyFill="1" applyBorder="1" applyAlignment="1">
      <alignment horizontal="center" wrapText="1"/>
    </xf>
    <xf numFmtId="0" fontId="31" fillId="7" borderId="0" xfId="0" applyFont="1" applyFill="1"/>
    <xf numFmtId="0" fontId="31" fillId="7" borderId="22" xfId="0" applyFont="1" applyFill="1" applyBorder="1" applyAlignment="1">
      <alignment wrapText="1"/>
    </xf>
    <xf numFmtId="0" fontId="5" fillId="23" borderId="22" xfId="0" applyFont="1" applyFill="1" applyBorder="1" applyAlignment="1" applyProtection="1">
      <alignment horizontal="center" vertical="center" wrapText="1"/>
    </xf>
    <xf numFmtId="0" fontId="49" fillId="26" borderId="22" xfId="0" applyFont="1" applyFill="1" applyBorder="1" applyAlignment="1" applyProtection="1">
      <alignment horizontal="center" vertical="center"/>
    </xf>
    <xf numFmtId="1" fontId="47" fillId="23" borderId="22" xfId="0" applyNumberFormat="1" applyFont="1" applyFill="1" applyBorder="1" applyAlignment="1" applyProtection="1">
      <alignment horizontal="center" vertical="center"/>
      <protection locked="0"/>
    </xf>
    <xf numFmtId="14" fontId="47" fillId="23" borderId="22" xfId="0" applyNumberFormat="1" applyFont="1" applyFill="1" applyBorder="1" applyAlignment="1" applyProtection="1">
      <alignment horizontal="center" vertical="center" wrapText="1"/>
    </xf>
    <xf numFmtId="0" fontId="47" fillId="23" borderId="22" xfId="0" applyFont="1" applyFill="1" applyBorder="1" applyAlignment="1" applyProtection="1">
      <alignment horizontal="center" vertical="center"/>
    </xf>
    <xf numFmtId="0" fontId="47" fillId="23" borderId="22" xfId="0" applyFont="1" applyFill="1" applyBorder="1" applyAlignment="1" applyProtection="1">
      <alignment horizontal="center" vertical="center" wrapText="1"/>
    </xf>
    <xf numFmtId="0" fontId="47" fillId="23" borderId="22" xfId="0" applyNumberFormat="1" applyFont="1" applyFill="1" applyBorder="1" applyAlignment="1" applyProtection="1">
      <alignment horizontal="center" vertical="center" wrapText="1"/>
    </xf>
    <xf numFmtId="0" fontId="8" fillId="23" borderId="22" xfId="0" applyFont="1" applyFill="1" applyBorder="1" applyAlignment="1" applyProtection="1">
      <alignment horizontal="center" vertical="center" wrapText="1"/>
    </xf>
    <xf numFmtId="1" fontId="5" fillId="23" borderId="22" xfId="0" applyNumberFormat="1" applyFont="1" applyFill="1" applyBorder="1" applyAlignment="1" applyProtection="1">
      <alignment horizontal="center"/>
    </xf>
    <xf numFmtId="0" fontId="8" fillId="26" borderId="22" xfId="0" applyFont="1" applyFill="1" applyBorder="1" applyAlignment="1" applyProtection="1">
      <alignment horizontal="center" vertical="center" wrapText="1"/>
    </xf>
    <xf numFmtId="1" fontId="17" fillId="23" borderId="22" xfId="0" applyNumberFormat="1" applyFont="1" applyFill="1" applyBorder="1" applyAlignment="1" applyProtection="1">
      <alignment horizontal="center" vertical="center"/>
    </xf>
    <xf numFmtId="1" fontId="5" fillId="23" borderId="22" xfId="0" applyNumberFormat="1" applyFont="1" applyFill="1" applyBorder="1" applyAlignment="1" applyProtection="1">
      <alignment horizontal="center" vertical="center"/>
    </xf>
    <xf numFmtId="0" fontId="5" fillId="23" borderId="22" xfId="0" applyFont="1" applyFill="1" applyBorder="1" applyAlignment="1">
      <alignment horizontal="center" vertical="center"/>
    </xf>
    <xf numFmtId="0" fontId="5" fillId="26" borderId="22" xfId="0" applyFont="1" applyFill="1" applyBorder="1" applyAlignment="1">
      <alignment horizontal="center" vertical="center"/>
    </xf>
    <xf numFmtId="0" fontId="0" fillId="23" borderId="0" xfId="0" applyFill="1"/>
    <xf numFmtId="0" fontId="9" fillId="27" borderId="0" xfId="0" applyFont="1" applyFill="1"/>
    <xf numFmtId="0" fontId="6" fillId="27" borderId="0" xfId="0" applyFont="1" applyFill="1"/>
    <xf numFmtId="0" fontId="33" fillId="27" borderId="0" xfId="0" applyFont="1" applyFill="1"/>
    <xf numFmtId="0" fontId="9" fillId="28" borderId="0" xfId="0" applyFont="1" applyFill="1" applyAlignment="1">
      <alignment horizontal="center"/>
    </xf>
    <xf numFmtId="0" fontId="9" fillId="28" borderId="0" xfId="0" applyFont="1" applyFill="1"/>
    <xf numFmtId="0" fontId="33" fillId="28" borderId="0" xfId="0" applyFont="1" applyFill="1"/>
    <xf numFmtId="0" fontId="6" fillId="28" borderId="0" xfId="0" applyFont="1" applyFill="1"/>
    <xf numFmtId="0" fontId="15" fillId="3" borderId="3" xfId="0" applyFont="1" applyFill="1" applyBorder="1" applyAlignment="1">
      <alignment horizontal="center"/>
    </xf>
    <xf numFmtId="0" fontId="15" fillId="3" borderId="0" xfId="0" applyFont="1" applyFill="1" applyBorder="1" applyAlignment="1">
      <alignment horizontal="center"/>
    </xf>
    <xf numFmtId="0" fontId="22" fillId="3" borderId="3" xfId="0" applyFont="1" applyFill="1" applyBorder="1" applyAlignment="1">
      <alignment horizontal="center"/>
    </xf>
    <xf numFmtId="0" fontId="22" fillId="3" borderId="0" xfId="0" applyFont="1" applyFill="1" applyBorder="1" applyAlignment="1">
      <alignment horizontal="center"/>
    </xf>
    <xf numFmtId="0" fontId="5" fillId="8" borderId="0" xfId="0" applyFont="1" applyFill="1" applyBorder="1" applyAlignment="1">
      <alignment horizontal="left" vertical="top" wrapText="1"/>
    </xf>
    <xf numFmtId="0" fontId="0" fillId="8" borderId="0" xfId="0" applyFill="1" applyBorder="1" applyAlignment="1">
      <alignment horizontal="left" vertical="top" wrapText="1"/>
    </xf>
    <xf numFmtId="0" fontId="5" fillId="3" borderId="0" xfId="0" applyFont="1" applyFill="1" applyBorder="1" applyAlignment="1">
      <alignment horizontal="left" vertical="top" wrapText="1"/>
    </xf>
    <xf numFmtId="0" fontId="0" fillId="3" borderId="0" xfId="0" applyFill="1" applyBorder="1" applyAlignment="1">
      <alignment horizontal="left" vertical="top" wrapText="1"/>
    </xf>
    <xf numFmtId="0" fontId="9" fillId="15" borderId="0" xfId="0" applyFont="1" applyFill="1" applyAlignment="1">
      <alignment horizontal="center"/>
    </xf>
    <xf numFmtId="0" fontId="9" fillId="16" borderId="0" xfId="0" applyFont="1" applyFill="1" applyBorder="1" applyAlignment="1">
      <alignment horizontal="center" vertical="center" wrapText="1"/>
    </xf>
    <xf numFmtId="0" fontId="13" fillId="15" borderId="0" xfId="0" applyFont="1" applyFill="1" applyBorder="1" applyAlignment="1">
      <alignment horizontal="center"/>
    </xf>
    <xf numFmtId="0" fontId="13" fillId="16" borderId="0" xfId="0" applyFont="1" applyFill="1" applyBorder="1" applyAlignment="1">
      <alignment horizontal="center" vertical="center" wrapText="1"/>
    </xf>
    <xf numFmtId="0" fontId="9" fillId="15" borderId="0" xfId="190" applyFont="1" applyFill="1" applyAlignment="1">
      <alignment horizontal="center"/>
    </xf>
    <xf numFmtId="0" fontId="9" fillId="15" borderId="18" xfId="190" applyFont="1" applyFill="1" applyBorder="1" applyAlignment="1">
      <alignment horizontal="center"/>
    </xf>
    <xf numFmtId="0" fontId="9" fillId="16" borderId="19" xfId="190" applyFont="1" applyFill="1" applyBorder="1" applyAlignment="1" applyProtection="1">
      <alignment horizontal="center"/>
      <protection locked="0"/>
    </xf>
    <xf numFmtId="0" fontId="9" fillId="16" borderId="0" xfId="190" applyFont="1" applyFill="1" applyAlignment="1" applyProtection="1">
      <alignment horizontal="center"/>
      <protection locked="0"/>
    </xf>
    <xf numFmtId="0" fontId="9" fillId="28" borderId="0" xfId="0" applyFont="1" applyFill="1" applyAlignment="1">
      <alignment horizontal="center"/>
    </xf>
    <xf numFmtId="0" fontId="9" fillId="16" borderId="0" xfId="0" applyFont="1" applyFill="1" applyAlignment="1">
      <alignment horizontal="center"/>
    </xf>
    <xf numFmtId="0" fontId="9" fillId="23" borderId="0" xfId="0" applyFont="1" applyFill="1" applyAlignment="1">
      <alignment horizontal="center"/>
    </xf>
    <xf numFmtId="0" fontId="9" fillId="27" borderId="0" xfId="0" applyFont="1" applyFill="1" applyAlignment="1">
      <alignment horizontal="center"/>
    </xf>
    <xf numFmtId="0" fontId="42" fillId="25" borderId="27" xfId="0" applyFont="1" applyFill="1" applyBorder="1" applyAlignment="1" applyProtection="1">
      <alignment horizontal="center"/>
    </xf>
    <xf numFmtId="0" fontId="42" fillId="25" borderId="38" xfId="0" applyFont="1" applyFill="1" applyBorder="1" applyAlignment="1" applyProtection="1">
      <alignment horizontal="center"/>
    </xf>
    <xf numFmtId="0" fontId="42" fillId="25" borderId="26" xfId="0" applyFont="1" applyFill="1" applyBorder="1" applyAlignment="1" applyProtection="1">
      <alignment horizontal="center"/>
    </xf>
  </cellXfs>
  <cellStyles count="562">
    <cellStyle name="Hyperlink" xfId="209" builtinId="8"/>
    <cellStyle name="Hyperlink 2" xfId="297"/>
    <cellStyle name="Hyperlink 2 2" xfId="561"/>
    <cellStyle name="Hyperlink 3" xfId="473"/>
    <cellStyle name="Normal" xfId="0" builtinId="0"/>
    <cellStyle name="Normal 10" xfId="1"/>
    <cellStyle name="Normal 10 2" xfId="105"/>
    <cellStyle name="Normal 10 2 2" xfId="386"/>
    <cellStyle name="Normal 10 3" xfId="210"/>
    <cellStyle name="Normal 10 3 2" xfId="474"/>
    <cellStyle name="Normal 10 4" xfId="299"/>
    <cellStyle name="Normal 11" xfId="2"/>
    <cellStyle name="Normal 11 2" xfId="106"/>
    <cellStyle name="Normal 11 2 2" xfId="387"/>
    <cellStyle name="Normal 11 3" xfId="211"/>
    <cellStyle name="Normal 11 3 2" xfId="475"/>
    <cellStyle name="Normal 11 4" xfId="300"/>
    <cellStyle name="Normal 12" xfId="3"/>
    <cellStyle name="Normal 12 2" xfId="107"/>
    <cellStyle name="Normal 12 2 2" xfId="388"/>
    <cellStyle name="Normal 12 3" xfId="212"/>
    <cellStyle name="Normal 12 3 2" xfId="476"/>
    <cellStyle name="Normal 12 4" xfId="301"/>
    <cellStyle name="Normal 13" xfId="4"/>
    <cellStyle name="Normal 13 2" xfId="108"/>
    <cellStyle name="Normal 13 2 2" xfId="389"/>
    <cellStyle name="Normal 13 3" xfId="213"/>
    <cellStyle name="Normal 13 3 2" xfId="477"/>
    <cellStyle name="Normal 13 4" xfId="302"/>
    <cellStyle name="Normal 14" xfId="5"/>
    <cellStyle name="Normal 14 2" xfId="109"/>
    <cellStyle name="Normal 14 2 2" xfId="390"/>
    <cellStyle name="Normal 14 3" xfId="214"/>
    <cellStyle name="Normal 14 3 2" xfId="478"/>
    <cellStyle name="Normal 14 4" xfId="303"/>
    <cellStyle name="Normal 15" xfId="6"/>
    <cellStyle name="Normal 15 2" xfId="110"/>
    <cellStyle name="Normal 15 2 2" xfId="391"/>
    <cellStyle name="Normal 15 3" xfId="215"/>
    <cellStyle name="Normal 15 3 2" xfId="479"/>
    <cellStyle name="Normal 15 4" xfId="304"/>
    <cellStyle name="Normal 16" xfId="7"/>
    <cellStyle name="Normal 16 2" xfId="111"/>
    <cellStyle name="Normal 16 2 2" xfId="392"/>
    <cellStyle name="Normal 16 3" xfId="216"/>
    <cellStyle name="Normal 16 3 2" xfId="480"/>
    <cellStyle name="Normal 16 4" xfId="305"/>
    <cellStyle name="Normal 17" xfId="8"/>
    <cellStyle name="Normal 17 2" xfId="112"/>
    <cellStyle name="Normal 17 2 2" xfId="393"/>
    <cellStyle name="Normal 17 3" xfId="217"/>
    <cellStyle name="Normal 17 3 2" xfId="481"/>
    <cellStyle name="Normal 17 4" xfId="306"/>
    <cellStyle name="Normal 18" xfId="9"/>
    <cellStyle name="Normal 18 2" xfId="113"/>
    <cellStyle name="Normal 18 2 2" xfId="394"/>
    <cellStyle name="Normal 18 3" xfId="218"/>
    <cellStyle name="Normal 18 3 2" xfId="482"/>
    <cellStyle name="Normal 18 4" xfId="307"/>
    <cellStyle name="Normal 19" xfId="10"/>
    <cellStyle name="Normal 19 2" xfId="114"/>
    <cellStyle name="Normal 19 2 2" xfId="395"/>
    <cellStyle name="Normal 19 3" xfId="219"/>
    <cellStyle name="Normal 19 3 2" xfId="483"/>
    <cellStyle name="Normal 19 4" xfId="308"/>
    <cellStyle name="Normal 2" xfId="298"/>
    <cellStyle name="Normal 20" xfId="11"/>
    <cellStyle name="Normal 20 2" xfId="115"/>
    <cellStyle name="Normal 20 2 2" xfId="396"/>
    <cellStyle name="Normal 20 3" xfId="220"/>
    <cellStyle name="Normal 20 3 2" xfId="484"/>
    <cellStyle name="Normal 20 4" xfId="309"/>
    <cellStyle name="Normal 21" xfId="12"/>
    <cellStyle name="Normal 21 2" xfId="116"/>
    <cellStyle name="Normal 21 2 2" xfId="397"/>
    <cellStyle name="Normal 21 3" xfId="221"/>
    <cellStyle name="Normal 21 3 2" xfId="485"/>
    <cellStyle name="Normal 21 4" xfId="310"/>
    <cellStyle name="Normal 22" xfId="13"/>
    <cellStyle name="Normal 22 2" xfId="117"/>
    <cellStyle name="Normal 22 2 2" xfId="398"/>
    <cellStyle name="Normal 22 3" xfId="222"/>
    <cellStyle name="Normal 22 3 2" xfId="486"/>
    <cellStyle name="Normal 22 4" xfId="311"/>
    <cellStyle name="Normal 23" xfId="14"/>
    <cellStyle name="Normal 23 2" xfId="118"/>
    <cellStyle name="Normal 23 2 2" xfId="399"/>
    <cellStyle name="Normal 23 3" xfId="223"/>
    <cellStyle name="Normal 23 3 2" xfId="487"/>
    <cellStyle name="Normal 23 4" xfId="312"/>
    <cellStyle name="Normal 24" xfId="15"/>
    <cellStyle name="Normal 24 2" xfId="119"/>
    <cellStyle name="Normal 24 2 2" xfId="400"/>
    <cellStyle name="Normal 24 3" xfId="224"/>
    <cellStyle name="Normal 24 3 2" xfId="488"/>
    <cellStyle name="Normal 24 4" xfId="313"/>
    <cellStyle name="Normal 25" xfId="16"/>
    <cellStyle name="Normal 25 2" xfId="120"/>
    <cellStyle name="Normal 25 2 2" xfId="401"/>
    <cellStyle name="Normal 25 3" xfId="225"/>
    <cellStyle name="Normal 25 3 2" xfId="489"/>
    <cellStyle name="Normal 25 4" xfId="314"/>
    <cellStyle name="Normal 26" xfId="17"/>
    <cellStyle name="Normal 26 2" xfId="121"/>
    <cellStyle name="Normal 26 2 2" xfId="402"/>
    <cellStyle name="Normal 26 3" xfId="226"/>
    <cellStyle name="Normal 26 3 2" xfId="490"/>
    <cellStyle name="Normal 26 4" xfId="315"/>
    <cellStyle name="Normal 27" xfId="18"/>
    <cellStyle name="Normal 27 2" xfId="122"/>
    <cellStyle name="Normal 27 2 2" xfId="403"/>
    <cellStyle name="Normal 27 3" xfId="227"/>
    <cellStyle name="Normal 27 3 2" xfId="491"/>
    <cellStyle name="Normal 27 4" xfId="316"/>
    <cellStyle name="Normal 28" xfId="19"/>
    <cellStyle name="Normal 28 2" xfId="123"/>
    <cellStyle name="Normal 28 2 2" xfId="404"/>
    <cellStyle name="Normal 28 3" xfId="228"/>
    <cellStyle name="Normal 28 3 2" xfId="492"/>
    <cellStyle name="Normal 28 4" xfId="317"/>
    <cellStyle name="Normal 29" xfId="20"/>
    <cellStyle name="Normal 29 2" xfId="124"/>
    <cellStyle name="Normal 29 2 2" xfId="405"/>
    <cellStyle name="Normal 29 3" xfId="229"/>
    <cellStyle name="Normal 29 3 2" xfId="493"/>
    <cellStyle name="Normal 29 4" xfId="318"/>
    <cellStyle name="Normal 30" xfId="21"/>
    <cellStyle name="Normal 30 2" xfId="125"/>
    <cellStyle name="Normal 30 2 2" xfId="406"/>
    <cellStyle name="Normal 30 3" xfId="230"/>
    <cellStyle name="Normal 30 3 2" xfId="494"/>
    <cellStyle name="Normal 30 4" xfId="319"/>
    <cellStyle name="Normal 31" xfId="22"/>
    <cellStyle name="Normal 31 2" xfId="126"/>
    <cellStyle name="Normal 31 2 2" xfId="407"/>
    <cellStyle name="Normal 31 3" xfId="231"/>
    <cellStyle name="Normal 31 3 2" xfId="495"/>
    <cellStyle name="Normal 31 4" xfId="320"/>
    <cellStyle name="Normal 32" xfId="23"/>
    <cellStyle name="Normal 32 2" xfId="127"/>
    <cellStyle name="Normal 32 2 2" xfId="408"/>
    <cellStyle name="Normal 32 3" xfId="232"/>
    <cellStyle name="Normal 32 3 2" xfId="496"/>
    <cellStyle name="Normal 32 4" xfId="321"/>
    <cellStyle name="Normal 33" xfId="24"/>
    <cellStyle name="Normal 33 2" xfId="128"/>
    <cellStyle name="Normal 33 2 2" xfId="409"/>
    <cellStyle name="Normal 33 3" xfId="233"/>
    <cellStyle name="Normal 33 3 2" xfId="497"/>
    <cellStyle name="Normal 33 4" xfId="322"/>
    <cellStyle name="Normal 34" xfId="25"/>
    <cellStyle name="Normal 34 2" xfId="129"/>
    <cellStyle name="Normal 34 2 2" xfId="410"/>
    <cellStyle name="Normal 34 3" xfId="234"/>
    <cellStyle name="Normal 34 3 2" xfId="498"/>
    <cellStyle name="Normal 34 4" xfId="323"/>
    <cellStyle name="Normal 4" xfId="26"/>
    <cellStyle name="Normal 4 10" xfId="27"/>
    <cellStyle name="Normal 4 10 2" xfId="131"/>
    <cellStyle name="Normal 4 10 2 2" xfId="412"/>
    <cellStyle name="Normal 4 10 3" xfId="236"/>
    <cellStyle name="Normal 4 10 3 2" xfId="500"/>
    <cellStyle name="Normal 4 10 4" xfId="325"/>
    <cellStyle name="Normal 4 11" xfId="28"/>
    <cellStyle name="Normal 4 11 2" xfId="132"/>
    <cellStyle name="Normal 4 11 2 2" xfId="413"/>
    <cellStyle name="Normal 4 11 3" xfId="237"/>
    <cellStyle name="Normal 4 11 3 2" xfId="501"/>
    <cellStyle name="Normal 4 11 4" xfId="326"/>
    <cellStyle name="Normal 4 12" xfId="29"/>
    <cellStyle name="Normal 4 12 2" xfId="133"/>
    <cellStyle name="Normal 4 12 2 2" xfId="414"/>
    <cellStyle name="Normal 4 12 3" xfId="238"/>
    <cellStyle name="Normal 4 12 3 2" xfId="502"/>
    <cellStyle name="Normal 4 12 4" xfId="327"/>
    <cellStyle name="Normal 4 13" xfId="30"/>
    <cellStyle name="Normal 4 13 2" xfId="134"/>
    <cellStyle name="Normal 4 13 2 2" xfId="415"/>
    <cellStyle name="Normal 4 13 3" xfId="239"/>
    <cellStyle name="Normal 4 13 3 2" xfId="503"/>
    <cellStyle name="Normal 4 13 4" xfId="328"/>
    <cellStyle name="Normal 4 14" xfId="31"/>
    <cellStyle name="Normal 4 14 2" xfId="135"/>
    <cellStyle name="Normal 4 14 2 2" xfId="416"/>
    <cellStyle name="Normal 4 14 3" xfId="240"/>
    <cellStyle name="Normal 4 14 3 2" xfId="504"/>
    <cellStyle name="Normal 4 14 4" xfId="329"/>
    <cellStyle name="Normal 4 15" xfId="32"/>
    <cellStyle name="Normal 4 15 2" xfId="136"/>
    <cellStyle name="Normal 4 15 2 2" xfId="417"/>
    <cellStyle name="Normal 4 15 3" xfId="241"/>
    <cellStyle name="Normal 4 15 3 2" xfId="505"/>
    <cellStyle name="Normal 4 15 4" xfId="330"/>
    <cellStyle name="Normal 4 16" xfId="33"/>
    <cellStyle name="Normal 4 16 2" xfId="137"/>
    <cellStyle name="Normal 4 16 2 2" xfId="418"/>
    <cellStyle name="Normal 4 16 3" xfId="242"/>
    <cellStyle name="Normal 4 16 3 2" xfId="506"/>
    <cellStyle name="Normal 4 16 4" xfId="331"/>
    <cellStyle name="Normal 4 17" xfId="34"/>
    <cellStyle name="Normal 4 17 2" xfId="138"/>
    <cellStyle name="Normal 4 17 2 2" xfId="419"/>
    <cellStyle name="Normal 4 17 3" xfId="243"/>
    <cellStyle name="Normal 4 17 3 2" xfId="507"/>
    <cellStyle name="Normal 4 17 4" xfId="332"/>
    <cellStyle name="Normal 4 18" xfId="35"/>
    <cellStyle name="Normal 4 18 2" xfId="139"/>
    <cellStyle name="Normal 4 18 2 2" xfId="420"/>
    <cellStyle name="Normal 4 18 3" xfId="244"/>
    <cellStyle name="Normal 4 18 3 2" xfId="508"/>
    <cellStyle name="Normal 4 18 4" xfId="333"/>
    <cellStyle name="Normal 4 19" xfId="36"/>
    <cellStyle name="Normal 4 19 2" xfId="140"/>
    <cellStyle name="Normal 4 19 2 2" xfId="421"/>
    <cellStyle name="Normal 4 19 3" xfId="245"/>
    <cellStyle name="Normal 4 19 3 2" xfId="509"/>
    <cellStyle name="Normal 4 19 4" xfId="334"/>
    <cellStyle name="Normal 4 2" xfId="37"/>
    <cellStyle name="Normal 4 2 2" xfId="141"/>
    <cellStyle name="Normal 4 2 2 2" xfId="422"/>
    <cellStyle name="Normal 4 2 3" xfId="246"/>
    <cellStyle name="Normal 4 2 3 2" xfId="510"/>
    <cellStyle name="Normal 4 2 4" xfId="335"/>
    <cellStyle name="Normal 4 20" xfId="38"/>
    <cellStyle name="Normal 4 20 2" xfId="142"/>
    <cellStyle name="Normal 4 20 2 2" xfId="423"/>
    <cellStyle name="Normal 4 20 3" xfId="247"/>
    <cellStyle name="Normal 4 20 3 2" xfId="511"/>
    <cellStyle name="Normal 4 20 4" xfId="336"/>
    <cellStyle name="Normal 4 21" xfId="39"/>
    <cellStyle name="Normal 4 21 2" xfId="143"/>
    <cellStyle name="Normal 4 21 2 2" xfId="424"/>
    <cellStyle name="Normal 4 21 3" xfId="248"/>
    <cellStyle name="Normal 4 21 3 2" xfId="512"/>
    <cellStyle name="Normal 4 21 4" xfId="337"/>
    <cellStyle name="Normal 4 22" xfId="40"/>
    <cellStyle name="Normal 4 22 2" xfId="144"/>
    <cellStyle name="Normal 4 22 2 2" xfId="425"/>
    <cellStyle name="Normal 4 22 3" xfId="249"/>
    <cellStyle name="Normal 4 22 3 2" xfId="513"/>
    <cellStyle name="Normal 4 22 4" xfId="338"/>
    <cellStyle name="Normal 4 23" xfId="41"/>
    <cellStyle name="Normal 4 23 2" xfId="145"/>
    <cellStyle name="Normal 4 23 2 2" xfId="426"/>
    <cellStyle name="Normal 4 23 3" xfId="250"/>
    <cellStyle name="Normal 4 23 3 2" xfId="514"/>
    <cellStyle name="Normal 4 23 4" xfId="339"/>
    <cellStyle name="Normal 4 24" xfId="42"/>
    <cellStyle name="Normal 4 24 2" xfId="146"/>
    <cellStyle name="Normal 4 24 2 2" xfId="427"/>
    <cellStyle name="Normal 4 24 3" xfId="251"/>
    <cellStyle name="Normal 4 24 3 2" xfId="515"/>
    <cellStyle name="Normal 4 24 4" xfId="340"/>
    <cellStyle name="Normal 4 25" xfId="43"/>
    <cellStyle name="Normal 4 25 2" xfId="147"/>
    <cellStyle name="Normal 4 25 2 2" xfId="428"/>
    <cellStyle name="Normal 4 25 3" xfId="252"/>
    <cellStyle name="Normal 4 25 3 2" xfId="516"/>
    <cellStyle name="Normal 4 25 4" xfId="341"/>
    <cellStyle name="Normal 4 26" xfId="44"/>
    <cellStyle name="Normal 4 26 2" xfId="148"/>
    <cellStyle name="Normal 4 26 2 2" xfId="429"/>
    <cellStyle name="Normal 4 26 3" xfId="253"/>
    <cellStyle name="Normal 4 26 3 2" xfId="517"/>
    <cellStyle name="Normal 4 26 4" xfId="342"/>
    <cellStyle name="Normal 4 27" xfId="45"/>
    <cellStyle name="Normal 4 27 2" xfId="149"/>
    <cellStyle name="Normal 4 27 2 2" xfId="430"/>
    <cellStyle name="Normal 4 27 3" xfId="254"/>
    <cellStyle name="Normal 4 27 3 2" xfId="518"/>
    <cellStyle name="Normal 4 27 4" xfId="343"/>
    <cellStyle name="Normal 4 28" xfId="46"/>
    <cellStyle name="Normal 4 28 2" xfId="150"/>
    <cellStyle name="Normal 4 28 2 2" xfId="431"/>
    <cellStyle name="Normal 4 28 3" xfId="255"/>
    <cellStyle name="Normal 4 28 3 2" xfId="519"/>
    <cellStyle name="Normal 4 28 4" xfId="344"/>
    <cellStyle name="Normal 4 29" xfId="47"/>
    <cellStyle name="Normal 4 29 2" xfId="151"/>
    <cellStyle name="Normal 4 29 2 2" xfId="432"/>
    <cellStyle name="Normal 4 29 3" xfId="256"/>
    <cellStyle name="Normal 4 29 3 2" xfId="520"/>
    <cellStyle name="Normal 4 29 4" xfId="345"/>
    <cellStyle name="Normal 4 3" xfId="48"/>
    <cellStyle name="Normal 4 3 2" xfId="152"/>
    <cellStyle name="Normal 4 3 2 2" xfId="433"/>
    <cellStyle name="Normal 4 3 3" xfId="257"/>
    <cellStyle name="Normal 4 3 3 2" xfId="521"/>
    <cellStyle name="Normal 4 3 4" xfId="346"/>
    <cellStyle name="Normal 4 30" xfId="49"/>
    <cellStyle name="Normal 4 30 2" xfId="153"/>
    <cellStyle name="Normal 4 30 2 2" xfId="434"/>
    <cellStyle name="Normal 4 30 3" xfId="258"/>
    <cellStyle name="Normal 4 30 3 2" xfId="522"/>
    <cellStyle name="Normal 4 30 4" xfId="347"/>
    <cellStyle name="Normal 4 31" xfId="130"/>
    <cellStyle name="Normal 4 31 2" xfId="411"/>
    <cellStyle name="Normal 4 32" xfId="235"/>
    <cellStyle name="Normal 4 32 2" xfId="499"/>
    <cellStyle name="Normal 4 33" xfId="324"/>
    <cellStyle name="Normal 4 4" xfId="50"/>
    <cellStyle name="Normal 4 4 2" xfId="154"/>
    <cellStyle name="Normal 4 4 2 2" xfId="435"/>
    <cellStyle name="Normal 4 4 3" xfId="259"/>
    <cellStyle name="Normal 4 4 3 2" xfId="523"/>
    <cellStyle name="Normal 4 4 4" xfId="348"/>
    <cellStyle name="Normal 4 5" xfId="51"/>
    <cellStyle name="Normal 4 5 2" xfId="155"/>
    <cellStyle name="Normal 4 5 2 2" xfId="436"/>
    <cellStyle name="Normal 4 5 3" xfId="260"/>
    <cellStyle name="Normal 4 5 3 2" xfId="524"/>
    <cellStyle name="Normal 4 5 4" xfId="349"/>
    <cellStyle name="Normal 4 6" xfId="52"/>
    <cellStyle name="Normal 4 6 2" xfId="156"/>
    <cellStyle name="Normal 4 6 2 2" xfId="437"/>
    <cellStyle name="Normal 4 6 3" xfId="261"/>
    <cellStyle name="Normal 4 6 3 2" xfId="525"/>
    <cellStyle name="Normal 4 6 4" xfId="350"/>
    <cellStyle name="Normal 4 7" xfId="53"/>
    <cellStyle name="Normal 4 7 2" xfId="157"/>
    <cellStyle name="Normal 4 7 2 2" xfId="438"/>
    <cellStyle name="Normal 4 7 3" xfId="262"/>
    <cellStyle name="Normal 4 7 3 2" xfId="526"/>
    <cellStyle name="Normal 4 7 4" xfId="351"/>
    <cellStyle name="Normal 4 8" xfId="54"/>
    <cellStyle name="Normal 4 8 2" xfId="158"/>
    <cellStyle name="Normal 4 8 2 2" xfId="439"/>
    <cellStyle name="Normal 4 8 3" xfId="263"/>
    <cellStyle name="Normal 4 8 3 2" xfId="527"/>
    <cellStyle name="Normal 4 8 4" xfId="352"/>
    <cellStyle name="Normal 4 9" xfId="55"/>
    <cellStyle name="Normal 4 9 2" xfId="159"/>
    <cellStyle name="Normal 4 9 2 2" xfId="440"/>
    <cellStyle name="Normal 4 9 3" xfId="264"/>
    <cellStyle name="Normal 4 9 3 2" xfId="528"/>
    <cellStyle name="Normal 4 9 4" xfId="353"/>
    <cellStyle name="Normal 5" xfId="56"/>
    <cellStyle name="Normal 5 10" xfId="57"/>
    <cellStyle name="Normal 5 10 2" xfId="161"/>
    <cellStyle name="Normal 5 10 2 2" xfId="442"/>
    <cellStyle name="Normal 5 10 3" xfId="266"/>
    <cellStyle name="Normal 5 10 3 2" xfId="530"/>
    <cellStyle name="Normal 5 10 4" xfId="355"/>
    <cellStyle name="Normal 5 11" xfId="58"/>
    <cellStyle name="Normal 5 11 2" xfId="162"/>
    <cellStyle name="Normal 5 11 2 2" xfId="443"/>
    <cellStyle name="Normal 5 11 3" xfId="267"/>
    <cellStyle name="Normal 5 11 3 2" xfId="531"/>
    <cellStyle name="Normal 5 11 4" xfId="356"/>
    <cellStyle name="Normal 5 12" xfId="59"/>
    <cellStyle name="Normal 5 12 2" xfId="163"/>
    <cellStyle name="Normal 5 12 2 2" xfId="444"/>
    <cellStyle name="Normal 5 12 3" xfId="268"/>
    <cellStyle name="Normal 5 12 3 2" xfId="532"/>
    <cellStyle name="Normal 5 12 4" xfId="357"/>
    <cellStyle name="Normal 5 13" xfId="60"/>
    <cellStyle name="Normal 5 13 2" xfId="164"/>
    <cellStyle name="Normal 5 13 2 2" xfId="445"/>
    <cellStyle name="Normal 5 13 3" xfId="269"/>
    <cellStyle name="Normal 5 13 3 2" xfId="533"/>
    <cellStyle name="Normal 5 13 4" xfId="358"/>
    <cellStyle name="Normal 5 14" xfId="61"/>
    <cellStyle name="Normal 5 14 2" xfId="165"/>
    <cellStyle name="Normal 5 14 2 2" xfId="446"/>
    <cellStyle name="Normal 5 14 3" xfId="270"/>
    <cellStyle name="Normal 5 14 3 2" xfId="534"/>
    <cellStyle name="Normal 5 14 4" xfId="359"/>
    <cellStyle name="Normal 5 15" xfId="62"/>
    <cellStyle name="Normal 5 15 2" xfId="166"/>
    <cellStyle name="Normal 5 15 2 2" xfId="447"/>
    <cellStyle name="Normal 5 15 3" xfId="271"/>
    <cellStyle name="Normal 5 15 3 2" xfId="535"/>
    <cellStyle name="Normal 5 15 4" xfId="360"/>
    <cellStyle name="Normal 5 16" xfId="63"/>
    <cellStyle name="Normal 5 16 2" xfId="167"/>
    <cellStyle name="Normal 5 16 2 2" xfId="448"/>
    <cellStyle name="Normal 5 16 3" xfId="272"/>
    <cellStyle name="Normal 5 16 3 2" xfId="536"/>
    <cellStyle name="Normal 5 16 4" xfId="361"/>
    <cellStyle name="Normal 5 17" xfId="64"/>
    <cellStyle name="Normal 5 17 2" xfId="168"/>
    <cellStyle name="Normal 5 17 2 2" xfId="449"/>
    <cellStyle name="Normal 5 17 3" xfId="273"/>
    <cellStyle name="Normal 5 17 3 2" xfId="537"/>
    <cellStyle name="Normal 5 17 4" xfId="362"/>
    <cellStyle name="Normal 5 18" xfId="65"/>
    <cellStyle name="Normal 5 18 2" xfId="169"/>
    <cellStyle name="Normal 5 18 2 2" xfId="450"/>
    <cellStyle name="Normal 5 18 3" xfId="274"/>
    <cellStyle name="Normal 5 18 3 2" xfId="538"/>
    <cellStyle name="Normal 5 18 4" xfId="363"/>
    <cellStyle name="Normal 5 19" xfId="66"/>
    <cellStyle name="Normal 5 19 2" xfId="170"/>
    <cellStyle name="Normal 5 19 2 2" xfId="451"/>
    <cellStyle name="Normal 5 19 3" xfId="275"/>
    <cellStyle name="Normal 5 19 3 2" xfId="539"/>
    <cellStyle name="Normal 5 19 4" xfId="364"/>
    <cellStyle name="Normal 5 2" xfId="67"/>
    <cellStyle name="Normal 5 2 2" xfId="171"/>
    <cellStyle name="Normal 5 2 2 2" xfId="452"/>
    <cellStyle name="Normal 5 2 3" xfId="276"/>
    <cellStyle name="Normal 5 2 3 2" xfId="540"/>
    <cellStyle name="Normal 5 2 4" xfId="365"/>
    <cellStyle name="Normal 5 20" xfId="68"/>
    <cellStyle name="Normal 5 20 2" xfId="172"/>
    <cellStyle name="Normal 5 20 2 2" xfId="453"/>
    <cellStyle name="Normal 5 20 3" xfId="277"/>
    <cellStyle name="Normal 5 20 3 2" xfId="541"/>
    <cellStyle name="Normal 5 20 4" xfId="366"/>
    <cellStyle name="Normal 5 21" xfId="69"/>
    <cellStyle name="Normal 5 21 2" xfId="173"/>
    <cellStyle name="Normal 5 21 2 2" xfId="454"/>
    <cellStyle name="Normal 5 21 3" xfId="278"/>
    <cellStyle name="Normal 5 21 3 2" xfId="542"/>
    <cellStyle name="Normal 5 21 4" xfId="367"/>
    <cellStyle name="Normal 5 22" xfId="70"/>
    <cellStyle name="Normal 5 22 2" xfId="174"/>
    <cellStyle name="Normal 5 22 2 2" xfId="455"/>
    <cellStyle name="Normal 5 22 3" xfId="279"/>
    <cellStyle name="Normal 5 22 3 2" xfId="543"/>
    <cellStyle name="Normal 5 22 4" xfId="368"/>
    <cellStyle name="Normal 5 23" xfId="71"/>
    <cellStyle name="Normal 5 23 2" xfId="175"/>
    <cellStyle name="Normal 5 23 2 2" xfId="456"/>
    <cellStyle name="Normal 5 23 3" xfId="280"/>
    <cellStyle name="Normal 5 23 3 2" xfId="544"/>
    <cellStyle name="Normal 5 23 4" xfId="369"/>
    <cellStyle name="Normal 5 24" xfId="72"/>
    <cellStyle name="Normal 5 24 2" xfId="176"/>
    <cellStyle name="Normal 5 24 2 2" xfId="457"/>
    <cellStyle name="Normal 5 24 3" xfId="281"/>
    <cellStyle name="Normal 5 24 3 2" xfId="545"/>
    <cellStyle name="Normal 5 24 4" xfId="370"/>
    <cellStyle name="Normal 5 25" xfId="73"/>
    <cellStyle name="Normal 5 25 2" xfId="177"/>
    <cellStyle name="Normal 5 25 2 2" xfId="458"/>
    <cellStyle name="Normal 5 25 3" xfId="282"/>
    <cellStyle name="Normal 5 25 3 2" xfId="546"/>
    <cellStyle name="Normal 5 25 4" xfId="371"/>
    <cellStyle name="Normal 5 26" xfId="74"/>
    <cellStyle name="Normal 5 26 2" xfId="178"/>
    <cellStyle name="Normal 5 26 2 2" xfId="459"/>
    <cellStyle name="Normal 5 26 3" xfId="283"/>
    <cellStyle name="Normal 5 26 3 2" xfId="547"/>
    <cellStyle name="Normal 5 26 4" xfId="372"/>
    <cellStyle name="Normal 5 27" xfId="75"/>
    <cellStyle name="Normal 5 27 2" xfId="179"/>
    <cellStyle name="Normal 5 27 2 2" xfId="460"/>
    <cellStyle name="Normal 5 27 3" xfId="284"/>
    <cellStyle name="Normal 5 27 3 2" xfId="548"/>
    <cellStyle name="Normal 5 27 4" xfId="373"/>
    <cellStyle name="Normal 5 28" xfId="76"/>
    <cellStyle name="Normal 5 28 2" xfId="180"/>
    <cellStyle name="Normal 5 28 2 2" xfId="461"/>
    <cellStyle name="Normal 5 28 3" xfId="285"/>
    <cellStyle name="Normal 5 28 3 2" xfId="549"/>
    <cellStyle name="Normal 5 28 4" xfId="374"/>
    <cellStyle name="Normal 5 29" xfId="77"/>
    <cellStyle name="Normal 5 29 2" xfId="181"/>
    <cellStyle name="Normal 5 29 2 2" xfId="462"/>
    <cellStyle name="Normal 5 29 3" xfId="286"/>
    <cellStyle name="Normal 5 29 3 2" xfId="550"/>
    <cellStyle name="Normal 5 29 4" xfId="375"/>
    <cellStyle name="Normal 5 3" xfId="78"/>
    <cellStyle name="Normal 5 3 2" xfId="182"/>
    <cellStyle name="Normal 5 3 2 2" xfId="463"/>
    <cellStyle name="Normal 5 3 3" xfId="287"/>
    <cellStyle name="Normal 5 3 3 2" xfId="551"/>
    <cellStyle name="Normal 5 3 4" xfId="376"/>
    <cellStyle name="Normal 5 30" xfId="79"/>
    <cellStyle name="Normal 5 30 2" xfId="183"/>
    <cellStyle name="Normal 5 30 2 2" xfId="464"/>
    <cellStyle name="Normal 5 30 3" xfId="288"/>
    <cellStyle name="Normal 5 30 3 2" xfId="552"/>
    <cellStyle name="Normal 5 30 4" xfId="377"/>
    <cellStyle name="Normal 5 31" xfId="160"/>
    <cellStyle name="Normal 5 31 2" xfId="441"/>
    <cellStyle name="Normal 5 32" xfId="265"/>
    <cellStyle name="Normal 5 32 2" xfId="529"/>
    <cellStyle name="Normal 5 33" xfId="354"/>
    <cellStyle name="Normal 5 4" xfId="80"/>
    <cellStyle name="Normal 5 4 2" xfId="184"/>
    <cellStyle name="Normal 5 4 2 2" xfId="465"/>
    <cellStyle name="Normal 5 4 3" xfId="289"/>
    <cellStyle name="Normal 5 4 3 2" xfId="553"/>
    <cellStyle name="Normal 5 4 4" xfId="378"/>
    <cellStyle name="Normal 5 5" xfId="81"/>
    <cellStyle name="Normal 5 5 2" xfId="185"/>
    <cellStyle name="Normal 5 5 2 2" xfId="466"/>
    <cellStyle name="Normal 5 5 3" xfId="290"/>
    <cellStyle name="Normal 5 5 3 2" xfId="554"/>
    <cellStyle name="Normal 5 5 4" xfId="379"/>
    <cellStyle name="Normal 5 6" xfId="82"/>
    <cellStyle name="Normal 5 6 2" xfId="186"/>
    <cellStyle name="Normal 5 6 2 2" xfId="467"/>
    <cellStyle name="Normal 5 6 3" xfId="291"/>
    <cellStyle name="Normal 5 6 3 2" xfId="555"/>
    <cellStyle name="Normal 5 6 4" xfId="380"/>
    <cellStyle name="Normal 5 7" xfId="83"/>
    <cellStyle name="Normal 5 7 2" xfId="187"/>
    <cellStyle name="Normal 5 7 2 2" xfId="468"/>
    <cellStyle name="Normal 5 7 3" xfId="292"/>
    <cellStyle name="Normal 5 7 3 2" xfId="556"/>
    <cellStyle name="Normal 5 7 4" xfId="381"/>
    <cellStyle name="Normal 5 8" xfId="84"/>
    <cellStyle name="Normal 5 8 2" xfId="188"/>
    <cellStyle name="Normal 5 8 2 2" xfId="469"/>
    <cellStyle name="Normal 5 8 3" xfId="293"/>
    <cellStyle name="Normal 5 8 3 2" xfId="557"/>
    <cellStyle name="Normal 5 8 4" xfId="382"/>
    <cellStyle name="Normal 5 9" xfId="85"/>
    <cellStyle name="Normal 5 9 2" xfId="189"/>
    <cellStyle name="Normal 5 9 2 2" xfId="470"/>
    <cellStyle name="Normal 5 9 3" xfId="294"/>
    <cellStyle name="Normal 5 9 3 2" xfId="558"/>
    <cellStyle name="Normal 5 9 4" xfId="383"/>
    <cellStyle name="Normal 6 10" xfId="86"/>
    <cellStyle name="Normal 6 10 2" xfId="190"/>
    <cellStyle name="Normal 6 11" xfId="87"/>
    <cellStyle name="Normal 6 11 2" xfId="191"/>
    <cellStyle name="Normal 6 12" xfId="88"/>
    <cellStyle name="Normal 6 12 2" xfId="192"/>
    <cellStyle name="Normal 6 13" xfId="89"/>
    <cellStyle name="Normal 6 13 2" xfId="193"/>
    <cellStyle name="Normal 6 14" xfId="90"/>
    <cellStyle name="Normal 6 14 2" xfId="194"/>
    <cellStyle name="Normal 6 15" xfId="91"/>
    <cellStyle name="Normal 6 15 2" xfId="195"/>
    <cellStyle name="Normal 6 16" xfId="92"/>
    <cellStyle name="Normal 6 16 2" xfId="196"/>
    <cellStyle name="Normal 6 17" xfId="93"/>
    <cellStyle name="Normal 6 17 2" xfId="197"/>
    <cellStyle name="Normal 6 18" xfId="94"/>
    <cellStyle name="Normal 6 18 2" xfId="198"/>
    <cellStyle name="Normal 6 2" xfId="95"/>
    <cellStyle name="Normal 6 2 2" xfId="199"/>
    <cellStyle name="Normal 6 3" xfId="96"/>
    <cellStyle name="Normal 6 3 2" xfId="200"/>
    <cellStyle name="Normal 6 4" xfId="97"/>
    <cellStyle name="Normal 6 4 2" xfId="201"/>
    <cellStyle name="Normal 6 5" xfId="98"/>
    <cellStyle name="Normal 6 5 2" xfId="202"/>
    <cellStyle name="Normal 6 6" xfId="99"/>
    <cellStyle name="Normal 6 6 2" xfId="203"/>
    <cellStyle name="Normal 6 7" xfId="100"/>
    <cellStyle name="Normal 6 7 2" xfId="204"/>
    <cellStyle name="Normal 6 8" xfId="101"/>
    <cellStyle name="Normal 6 8 2" xfId="205"/>
    <cellStyle name="Normal 6 9" xfId="102"/>
    <cellStyle name="Normal 6 9 2" xfId="206"/>
    <cellStyle name="Normal 8" xfId="103"/>
    <cellStyle name="Normal 8 2" xfId="207"/>
    <cellStyle name="Normal 8 2 2" xfId="471"/>
    <cellStyle name="Normal 8 3" xfId="295"/>
    <cellStyle name="Normal 8 3 2" xfId="559"/>
    <cellStyle name="Normal 8 4" xfId="384"/>
    <cellStyle name="Normal 9" xfId="104"/>
    <cellStyle name="Normal 9 2" xfId="208"/>
    <cellStyle name="Normal 9 2 2" xfId="472"/>
    <cellStyle name="Normal 9 3" xfId="296"/>
    <cellStyle name="Normal 9 3 2" xfId="560"/>
    <cellStyle name="Normal 9 4" xfId="385"/>
  </cellStyles>
  <dxfs count="160">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bgColor indexed="13"/>
        </patternFill>
      </fill>
    </dxf>
  </dxfs>
  <tableStyles count="0" defaultTableStyle="TableStyleMedium9" defaultPivotStyle="PivotStyleLight16"/>
  <colors>
    <mruColors>
      <color rgb="FFFAC294"/>
      <color rgb="FFF8A45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5819775</xdr:colOff>
      <xdr:row>0</xdr:row>
      <xdr:rowOff>47625</xdr:rowOff>
    </xdr:from>
    <xdr:to>
      <xdr:col>2</xdr:col>
      <xdr:colOff>2533650</xdr:colOff>
      <xdr:row>2</xdr:row>
      <xdr:rowOff>238125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72200" y="47625"/>
          <a:ext cx="28479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nzta.govt.nz/resources/state-highway-database-operation-manual/" TargetMode="External"/><Relationship Id="rId1" Type="http://schemas.openxmlformats.org/officeDocument/2006/relationships/hyperlink" Target="http://www.qldc.govt.nz/planning/resource-consents/land-developments-and-subdivision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25"/>
  <sheetViews>
    <sheetView tabSelected="1" topLeftCell="A4" workbookViewId="0">
      <selection activeCell="F15" sqref="F15"/>
    </sheetView>
  </sheetViews>
  <sheetFormatPr defaultRowHeight="12.75" x14ac:dyDescent="0.2"/>
  <cols>
    <col min="1" max="1" width="5.28515625" customWidth="1"/>
    <col min="2" max="2" width="92" customWidth="1"/>
    <col min="3" max="3" width="62.140625" customWidth="1"/>
    <col min="5" max="5" width="14.140625" customWidth="1"/>
    <col min="6" max="6" width="65.140625" customWidth="1"/>
    <col min="7" max="7" width="9.7109375" customWidth="1"/>
  </cols>
  <sheetData>
    <row r="1" spans="1:7" x14ac:dyDescent="0.2">
      <c r="A1" s="27"/>
      <c r="B1" s="48"/>
      <c r="C1" s="26"/>
      <c r="E1" s="321" t="s">
        <v>1861</v>
      </c>
      <c r="F1" s="321"/>
      <c r="G1" s="321"/>
    </row>
    <row r="2" spans="1:7" ht="20.25" x14ac:dyDescent="0.3">
      <c r="A2" s="28"/>
      <c r="B2" s="49" t="s">
        <v>1855</v>
      </c>
      <c r="C2" s="26"/>
      <c r="E2" s="321" t="s">
        <v>1862</v>
      </c>
      <c r="F2" s="326" t="s">
        <v>1863</v>
      </c>
      <c r="G2" s="321" t="s">
        <v>1864</v>
      </c>
    </row>
    <row r="3" spans="1:7" ht="36.75" customHeight="1" x14ac:dyDescent="0.2">
      <c r="A3" s="28"/>
      <c r="B3" s="50"/>
      <c r="C3" s="26"/>
      <c r="E3" s="322">
        <v>42935</v>
      </c>
      <c r="F3" s="324" t="s">
        <v>1865</v>
      </c>
      <c r="G3" s="323" t="s">
        <v>1866</v>
      </c>
    </row>
    <row r="4" spans="1:7" ht="27" x14ac:dyDescent="0.2">
      <c r="A4" s="28"/>
      <c r="B4" s="50"/>
      <c r="C4" s="26"/>
      <c r="E4" s="322">
        <v>43027</v>
      </c>
      <c r="F4" s="324" t="s">
        <v>1926</v>
      </c>
      <c r="G4" s="323" t="s">
        <v>1866</v>
      </c>
    </row>
    <row r="5" spans="1:7" ht="11.25" customHeight="1" x14ac:dyDescent="0.2">
      <c r="A5" s="28"/>
      <c r="B5" s="51" t="s">
        <v>1782</v>
      </c>
      <c r="C5" s="26"/>
      <c r="E5" s="322">
        <v>43033</v>
      </c>
      <c r="F5" s="324" t="s">
        <v>1927</v>
      </c>
      <c r="G5" s="323" t="s">
        <v>1866</v>
      </c>
    </row>
    <row r="6" spans="1:7" ht="12" customHeight="1" x14ac:dyDescent="0.2">
      <c r="A6" s="28"/>
      <c r="B6" s="51"/>
      <c r="C6" s="26"/>
      <c r="E6" s="322">
        <v>43174</v>
      </c>
      <c r="F6" s="324" t="s">
        <v>2115</v>
      </c>
      <c r="G6" s="323" t="s">
        <v>2114</v>
      </c>
    </row>
    <row r="7" spans="1:7" x14ac:dyDescent="0.2">
      <c r="A7" s="28"/>
      <c r="B7" s="52" t="s">
        <v>1785</v>
      </c>
      <c r="C7" s="26"/>
      <c r="E7" s="322">
        <v>43273</v>
      </c>
      <c r="F7" s="325" t="s">
        <v>3589</v>
      </c>
      <c r="G7" s="323" t="s">
        <v>3590</v>
      </c>
    </row>
    <row r="8" spans="1:7" x14ac:dyDescent="0.2">
      <c r="A8" s="28"/>
      <c r="B8" s="53" t="s">
        <v>1784</v>
      </c>
      <c r="C8" s="26"/>
      <c r="E8" s="322">
        <v>43305</v>
      </c>
      <c r="F8" s="325" t="s">
        <v>3629</v>
      </c>
      <c r="G8" s="323" t="s">
        <v>3590</v>
      </c>
    </row>
    <row r="9" spans="1:7" x14ac:dyDescent="0.2">
      <c r="A9" s="28"/>
      <c r="B9" s="52" t="s">
        <v>1856</v>
      </c>
      <c r="C9" s="26"/>
      <c r="E9" s="322">
        <v>43306</v>
      </c>
      <c r="F9" s="325" t="s">
        <v>3630</v>
      </c>
      <c r="G9" s="323" t="s">
        <v>3590</v>
      </c>
    </row>
    <row r="10" spans="1:7" x14ac:dyDescent="0.2">
      <c r="A10" s="28"/>
      <c r="B10" s="52" t="s">
        <v>1857</v>
      </c>
      <c r="C10" s="26"/>
      <c r="E10" s="322">
        <v>43333</v>
      </c>
      <c r="F10" s="324" t="s">
        <v>4926</v>
      </c>
      <c r="G10" s="323" t="s">
        <v>4925</v>
      </c>
    </row>
    <row r="11" spans="1:7" ht="18" x14ac:dyDescent="0.25">
      <c r="A11" s="518"/>
      <c r="B11" s="519"/>
      <c r="C11" s="26"/>
      <c r="E11" s="322">
        <v>43402</v>
      </c>
      <c r="F11" s="324" t="s">
        <v>5303</v>
      </c>
      <c r="G11" s="323" t="s">
        <v>3590</v>
      </c>
    </row>
    <row r="12" spans="1:7" ht="23.25" x14ac:dyDescent="0.35">
      <c r="A12" s="520" t="s">
        <v>54</v>
      </c>
      <c r="B12" s="521"/>
      <c r="C12" s="26"/>
      <c r="E12" s="322">
        <v>43592</v>
      </c>
      <c r="F12" s="324" t="s">
        <v>5918</v>
      </c>
      <c r="G12" s="323" t="s">
        <v>4925</v>
      </c>
    </row>
    <row r="13" spans="1:7" ht="38.25" customHeight="1" x14ac:dyDescent="0.2">
      <c r="A13" s="29">
        <v>1</v>
      </c>
      <c r="B13" s="524" t="s">
        <v>1858</v>
      </c>
      <c r="C13" s="524"/>
      <c r="E13" s="322">
        <v>43535</v>
      </c>
      <c r="F13" s="324" t="s">
        <v>5924</v>
      </c>
      <c r="G13" s="323" t="s">
        <v>4925</v>
      </c>
    </row>
    <row r="14" spans="1:7" ht="19.5" customHeight="1" x14ac:dyDescent="0.2">
      <c r="A14" s="29">
        <v>2</v>
      </c>
      <c r="B14" s="142" t="s">
        <v>1786</v>
      </c>
      <c r="C14" s="144"/>
      <c r="E14" s="322">
        <v>43644</v>
      </c>
      <c r="F14" s="425" t="s">
        <v>5974</v>
      </c>
      <c r="G14" s="323" t="s">
        <v>4925</v>
      </c>
    </row>
    <row r="15" spans="1:7" ht="36.75" customHeight="1" x14ac:dyDescent="0.2">
      <c r="A15" s="29">
        <v>3</v>
      </c>
      <c r="B15" s="142" t="s">
        <v>3585</v>
      </c>
      <c r="C15" s="144"/>
      <c r="E15" s="322">
        <v>43734</v>
      </c>
      <c r="F15" s="425" t="s">
        <v>6281</v>
      </c>
      <c r="G15" s="323" t="s">
        <v>4925</v>
      </c>
    </row>
    <row r="16" spans="1:7" ht="18" customHeight="1" x14ac:dyDescent="0.2">
      <c r="A16" s="29">
        <v>4</v>
      </c>
      <c r="B16" s="522" t="s">
        <v>3591</v>
      </c>
      <c r="C16" s="523"/>
    </row>
    <row r="17" spans="1:3" ht="14.25" customHeight="1" x14ac:dyDescent="0.2">
      <c r="A17" s="29">
        <v>5</v>
      </c>
      <c r="B17" s="145" t="s">
        <v>1783</v>
      </c>
      <c r="C17" s="144"/>
    </row>
    <row r="18" spans="1:3" ht="17.25" customHeight="1" x14ac:dyDescent="0.2">
      <c r="A18" s="29">
        <v>6</v>
      </c>
      <c r="B18" s="353" t="s">
        <v>3586</v>
      </c>
      <c r="C18" s="354"/>
    </row>
    <row r="19" spans="1:3" ht="15.95" customHeight="1" thickBot="1" x14ac:dyDescent="0.25">
      <c r="A19" s="29">
        <v>7</v>
      </c>
      <c r="B19" s="145" t="s">
        <v>3587</v>
      </c>
      <c r="C19" s="144"/>
    </row>
    <row r="20" spans="1:3" ht="15.95" customHeight="1" thickTop="1" x14ac:dyDescent="0.2">
      <c r="A20" s="29">
        <v>8</v>
      </c>
      <c r="B20" s="146" t="s">
        <v>3588</v>
      </c>
      <c r="C20" s="147"/>
    </row>
    <row r="21" spans="1:3" ht="15.95" customHeight="1" x14ac:dyDescent="0.2">
      <c r="A21" s="29">
        <v>9</v>
      </c>
      <c r="B21" s="148" t="s">
        <v>317</v>
      </c>
      <c r="C21" s="144"/>
    </row>
    <row r="22" spans="1:3" ht="15.95" customHeight="1" x14ac:dyDescent="0.2">
      <c r="A22" s="29">
        <v>10</v>
      </c>
      <c r="B22" s="144" t="s">
        <v>1859</v>
      </c>
      <c r="C22" s="144"/>
    </row>
    <row r="23" spans="1:3" ht="15.95" customHeight="1" x14ac:dyDescent="0.2">
      <c r="A23" s="29">
        <v>11</v>
      </c>
      <c r="B23" s="149" t="s">
        <v>1860</v>
      </c>
      <c r="C23" s="144"/>
    </row>
    <row r="24" spans="1:3" ht="16.5" customHeight="1" x14ac:dyDescent="0.2">
      <c r="A24" s="29">
        <v>12</v>
      </c>
      <c r="B24" s="525" t="s">
        <v>1928</v>
      </c>
      <c r="C24" s="525"/>
    </row>
    <row r="25" spans="1:3" x14ac:dyDescent="0.2">
      <c r="A25" s="29">
        <v>13</v>
      </c>
      <c r="B25" s="525"/>
      <c r="C25" s="525"/>
    </row>
  </sheetData>
  <mergeCells count="5">
    <mergeCell ref="A11:B11"/>
    <mergeCell ref="A12:B12"/>
    <mergeCell ref="B16:C16"/>
    <mergeCell ref="B13:C13"/>
    <mergeCell ref="B24:C25"/>
  </mergeCells>
  <phoneticPr fontId="0" type="noConversion"/>
  <hyperlinks>
    <hyperlink ref="B8" r:id="rId1"/>
    <hyperlink ref="B23" r:id="rId2"/>
  </hyperlinks>
  <pageMargins left="0.75" right="0.75" top="1" bottom="1" header="0.5" footer="0.5"/>
  <pageSetup paperSize="9"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workbookViewId="0">
      <selection activeCell="P21" sqref="P21"/>
    </sheetView>
  </sheetViews>
  <sheetFormatPr defaultRowHeight="12.75" x14ac:dyDescent="0.2"/>
  <cols>
    <col min="1" max="1" width="11.140625" style="62" bestFit="1" customWidth="1"/>
    <col min="2" max="2" width="7.28515625" style="62" bestFit="1" customWidth="1"/>
    <col min="3" max="3" width="21.140625" style="62" bestFit="1" customWidth="1"/>
    <col min="4" max="4" width="13.5703125" style="62" customWidth="1"/>
    <col min="5" max="5" width="18.28515625" style="21" customWidth="1"/>
    <col min="6" max="6" width="23" style="21" customWidth="1"/>
    <col min="7" max="16384" width="9.140625" style="21"/>
  </cols>
  <sheetData>
    <row r="1" spans="1:6" x14ac:dyDescent="0.2">
      <c r="A1" s="66" t="s">
        <v>3261</v>
      </c>
    </row>
    <row r="2" spans="1:6" ht="38.25" x14ac:dyDescent="0.2">
      <c r="A2" s="64" t="s">
        <v>3262</v>
      </c>
      <c r="B2" s="64" t="s">
        <v>3263</v>
      </c>
      <c r="C2" s="64" t="s">
        <v>3264</v>
      </c>
      <c r="D2" s="64" t="s">
        <v>3265</v>
      </c>
      <c r="E2" s="64" t="s">
        <v>3253</v>
      </c>
      <c r="F2" s="64" t="s">
        <v>3242</v>
      </c>
    </row>
    <row r="3" spans="1:6" x14ac:dyDescent="0.2">
      <c r="A3" s="46"/>
      <c r="B3" s="46"/>
      <c r="C3" s="46"/>
      <c r="D3" s="46"/>
      <c r="E3" s="46"/>
      <c r="F3" s="46"/>
    </row>
    <row r="4" spans="1:6" x14ac:dyDescent="0.2">
      <c r="A4" t="s">
        <v>1679</v>
      </c>
      <c r="B4" t="s">
        <v>1678</v>
      </c>
      <c r="C4" s="21" t="s">
        <v>1686</v>
      </c>
      <c r="D4" s="21" t="s">
        <v>446</v>
      </c>
      <c r="E4" s="21" t="s">
        <v>269</v>
      </c>
      <c r="F4" s="21" t="s">
        <v>92</v>
      </c>
    </row>
    <row r="5" spans="1:6" x14ac:dyDescent="0.2">
      <c r="A5" t="s">
        <v>269</v>
      </c>
      <c r="B5" t="s">
        <v>92</v>
      </c>
      <c r="C5" s="21" t="s">
        <v>1689</v>
      </c>
      <c r="D5" s="21" t="s">
        <v>1688</v>
      </c>
      <c r="E5" s="21" t="s">
        <v>3255</v>
      </c>
      <c r="F5" s="21" t="s">
        <v>3254</v>
      </c>
    </row>
    <row r="6" spans="1:6" x14ac:dyDescent="0.2">
      <c r="A6" t="s">
        <v>1681</v>
      </c>
      <c r="B6" t="s">
        <v>1680</v>
      </c>
      <c r="C6" s="21" t="s">
        <v>1691</v>
      </c>
      <c r="D6" s="21" t="s">
        <v>1690</v>
      </c>
      <c r="E6" s="21" t="s">
        <v>3116</v>
      </c>
      <c r="F6" s="21" t="s">
        <v>3256</v>
      </c>
    </row>
    <row r="7" spans="1:6" x14ac:dyDescent="0.2">
      <c r="A7" t="s">
        <v>1683</v>
      </c>
      <c r="B7" t="s">
        <v>1682</v>
      </c>
      <c r="C7" s="21" t="s">
        <v>1693</v>
      </c>
      <c r="D7" s="21" t="s">
        <v>1692</v>
      </c>
      <c r="E7" s="21" t="s">
        <v>3258</v>
      </c>
      <c r="F7" s="21" t="s">
        <v>3257</v>
      </c>
    </row>
    <row r="8" spans="1:6" x14ac:dyDescent="0.2">
      <c r="A8" t="s">
        <v>1685</v>
      </c>
      <c r="B8" t="s">
        <v>1684</v>
      </c>
      <c r="C8" s="21" t="s">
        <v>1695</v>
      </c>
      <c r="D8" s="21" t="s">
        <v>1694</v>
      </c>
      <c r="E8" s="21" t="s">
        <v>3260</v>
      </c>
      <c r="F8" s="21" t="s">
        <v>3259</v>
      </c>
    </row>
    <row r="9" spans="1:6" x14ac:dyDescent="0.2">
      <c r="A9" t="s">
        <v>527</v>
      </c>
      <c r="B9" t="s">
        <v>526</v>
      </c>
      <c r="C9" s="21" t="s">
        <v>269</v>
      </c>
      <c r="D9" s="21" t="s">
        <v>92</v>
      </c>
      <c r="E9" s="21" t="s">
        <v>527</v>
      </c>
      <c r="F9" s="21" t="s">
        <v>526</v>
      </c>
    </row>
    <row r="10" spans="1:6" x14ac:dyDescent="0.2">
      <c r="A10" s="123"/>
      <c r="B10" s="122"/>
      <c r="C10" s="21" t="s">
        <v>1687</v>
      </c>
      <c r="D10" s="21" t="s">
        <v>1510</v>
      </c>
    </row>
    <row r="11" spans="1:6" x14ac:dyDescent="0.2">
      <c r="C11" s="21" t="s">
        <v>527</v>
      </c>
      <c r="D11" s="21" t="s">
        <v>526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0"/>
  <sheetViews>
    <sheetView topLeftCell="A3" workbookViewId="0">
      <selection activeCell="I15" sqref="I15"/>
    </sheetView>
  </sheetViews>
  <sheetFormatPr defaultRowHeight="11.25" x14ac:dyDescent="0.2"/>
  <cols>
    <col min="1" max="1" width="31.28515625" style="162" bestFit="1" customWidth="1"/>
    <col min="2" max="2" width="9.28515625" style="161" bestFit="1" customWidth="1"/>
    <col min="3" max="3" width="15.140625" style="159" bestFit="1" customWidth="1"/>
    <col min="4" max="4" width="10.7109375" style="159" bestFit="1" customWidth="1"/>
    <col min="5" max="5" width="10.140625" style="159" bestFit="1" customWidth="1"/>
    <col min="6" max="6" width="6.42578125" style="159" bestFit="1" customWidth="1"/>
    <col min="7" max="7" width="18.28515625" style="162" bestFit="1" customWidth="1"/>
    <col min="8" max="8" width="11.7109375" style="161" bestFit="1" customWidth="1"/>
    <col min="9" max="9" width="45.140625" style="156" bestFit="1" customWidth="1"/>
    <col min="10" max="10" width="13.28515625" style="156" bestFit="1" customWidth="1"/>
    <col min="11" max="11" width="23.140625" style="156" bestFit="1" customWidth="1"/>
    <col min="12" max="12" width="10.140625" style="156" bestFit="1" customWidth="1"/>
    <col min="13" max="13" width="10.140625" style="294" bestFit="1" customWidth="1"/>
    <col min="14" max="14" width="40.85546875" style="156" bestFit="1" customWidth="1"/>
    <col min="15" max="15" width="15.7109375" style="156" bestFit="1" customWidth="1"/>
    <col min="16" max="16" width="9.140625" style="156"/>
    <col min="17" max="17" width="22.5703125" style="156" bestFit="1" customWidth="1"/>
    <col min="18" max="18" width="18.42578125" style="156" bestFit="1" customWidth="1"/>
    <col min="19" max="19" width="26.5703125" style="156" bestFit="1" customWidth="1"/>
    <col min="20" max="20" width="40.85546875" style="156" bestFit="1" customWidth="1"/>
    <col min="21" max="21" width="31.42578125" style="156" bestFit="1" customWidth="1"/>
    <col min="22" max="22" width="3" style="156" bestFit="1" customWidth="1"/>
    <col min="23" max="23" width="19.42578125" style="156" bestFit="1" customWidth="1"/>
    <col min="24" max="24" width="19" style="156" bestFit="1" customWidth="1"/>
    <col min="25" max="25" width="14.28515625" style="156" bestFit="1" customWidth="1"/>
    <col min="26" max="16384" width="9.140625" style="156"/>
  </cols>
  <sheetData>
    <row r="1" spans="1:25" x14ac:dyDescent="0.2">
      <c r="A1" s="154" t="s">
        <v>563</v>
      </c>
      <c r="B1" s="153" t="s">
        <v>562</v>
      </c>
      <c r="C1" s="152" t="s">
        <v>2452</v>
      </c>
      <c r="D1" s="152" t="s">
        <v>564</v>
      </c>
      <c r="E1" s="152" t="s">
        <v>565</v>
      </c>
      <c r="F1" s="152" t="s">
        <v>565</v>
      </c>
      <c r="G1" s="154" t="s">
        <v>567</v>
      </c>
      <c r="H1" s="153" t="s">
        <v>566</v>
      </c>
      <c r="I1" s="157" t="s">
        <v>2418</v>
      </c>
      <c r="J1" s="157" t="s">
        <v>2404</v>
      </c>
      <c r="K1" s="157" t="s">
        <v>2514</v>
      </c>
      <c r="L1" s="157" t="s">
        <v>2399</v>
      </c>
      <c r="M1" s="291" t="s">
        <v>2399</v>
      </c>
      <c r="N1" s="291" t="s">
        <v>2453</v>
      </c>
      <c r="O1" s="291" t="s">
        <v>2400</v>
      </c>
      <c r="P1" s="292"/>
      <c r="Q1" s="526" t="s">
        <v>2520</v>
      </c>
      <c r="R1" s="526"/>
      <c r="S1" s="526"/>
      <c r="T1" s="526"/>
      <c r="U1" s="526"/>
      <c r="V1" s="527" t="s">
        <v>2521</v>
      </c>
      <c r="W1" s="527"/>
      <c r="X1" s="157" t="s">
        <v>2528</v>
      </c>
      <c r="Y1" s="157" t="s">
        <v>2403</v>
      </c>
    </row>
    <row r="2" spans="1:25" x14ac:dyDescent="0.2">
      <c r="A2" s="158"/>
      <c r="B2" s="157"/>
      <c r="C2" s="155"/>
      <c r="D2" s="155"/>
      <c r="E2" s="155"/>
      <c r="F2" s="155"/>
      <c r="G2" s="158"/>
      <c r="H2" s="157"/>
      <c r="I2" s="157"/>
      <c r="J2" s="157"/>
      <c r="K2" s="157"/>
      <c r="L2" s="157"/>
      <c r="M2" s="291"/>
      <c r="N2" s="291"/>
      <c r="O2" s="291"/>
      <c r="P2" s="292"/>
      <c r="Q2" s="293" t="s">
        <v>859</v>
      </c>
      <c r="R2" s="293" t="s">
        <v>2488</v>
      </c>
      <c r="S2" s="293" t="s">
        <v>2456</v>
      </c>
      <c r="T2" s="293" t="s">
        <v>2469</v>
      </c>
      <c r="U2" s="293" t="s">
        <v>348</v>
      </c>
      <c r="V2" s="527"/>
      <c r="W2" s="527"/>
      <c r="X2" s="157"/>
      <c r="Y2" s="157"/>
    </row>
    <row r="3" spans="1:25" x14ac:dyDescent="0.2">
      <c r="A3" s="156" t="s">
        <v>576</v>
      </c>
      <c r="B3" s="156" t="s">
        <v>575</v>
      </c>
      <c r="C3" s="156" t="s">
        <v>2447</v>
      </c>
      <c r="D3" s="156" t="s">
        <v>577</v>
      </c>
      <c r="E3" s="156" t="s">
        <v>3628</v>
      </c>
      <c r="F3" s="159" t="s">
        <v>81</v>
      </c>
      <c r="G3" s="156" t="s">
        <v>597</v>
      </c>
      <c r="H3" s="156" t="s">
        <v>596</v>
      </c>
      <c r="I3" s="156" t="s">
        <v>2420</v>
      </c>
      <c r="J3" s="156" t="s">
        <v>2419</v>
      </c>
      <c r="K3" s="156" t="s">
        <v>2515</v>
      </c>
      <c r="L3" s="156" t="s">
        <v>859</v>
      </c>
      <c r="M3" s="293" t="s">
        <v>859</v>
      </c>
      <c r="N3" s="292" t="s">
        <v>2466</v>
      </c>
      <c r="O3" s="292" t="s">
        <v>2465</v>
      </c>
      <c r="P3" s="292"/>
      <c r="Q3" s="293" t="s">
        <v>2466</v>
      </c>
      <c r="R3" s="293" t="s">
        <v>2490</v>
      </c>
      <c r="S3" s="293" t="s">
        <v>2458</v>
      </c>
      <c r="T3" s="293" t="s">
        <v>2471</v>
      </c>
      <c r="U3" s="293" t="s">
        <v>2455</v>
      </c>
      <c r="V3" s="156" t="s">
        <v>859</v>
      </c>
      <c r="W3" s="156" t="s">
        <v>2522</v>
      </c>
      <c r="X3" s="156" t="s">
        <v>2530</v>
      </c>
      <c r="Y3" s="156" t="s">
        <v>2529</v>
      </c>
    </row>
    <row r="4" spans="1:25" x14ac:dyDescent="0.2">
      <c r="A4" s="156" t="s">
        <v>594</v>
      </c>
      <c r="B4" s="156" t="s">
        <v>593</v>
      </c>
      <c r="C4" s="156" t="s">
        <v>2448</v>
      </c>
      <c r="D4" s="156" t="s">
        <v>585</v>
      </c>
      <c r="E4" s="156" t="s">
        <v>3627</v>
      </c>
      <c r="F4" s="159" t="s">
        <v>65</v>
      </c>
      <c r="G4" s="156" t="s">
        <v>618</v>
      </c>
      <c r="H4" s="156" t="s">
        <v>617</v>
      </c>
      <c r="I4" s="156" t="s">
        <v>2422</v>
      </c>
      <c r="J4" s="156" t="s">
        <v>2421</v>
      </c>
      <c r="K4" s="156" t="s">
        <v>2516</v>
      </c>
      <c r="L4" s="156" t="s">
        <v>2488</v>
      </c>
      <c r="M4" s="293" t="s">
        <v>859</v>
      </c>
      <c r="N4" s="292" t="s">
        <v>2468</v>
      </c>
      <c r="O4" s="292" t="s">
        <v>2467</v>
      </c>
      <c r="P4" s="292"/>
      <c r="Q4" s="293" t="s">
        <v>2468</v>
      </c>
      <c r="R4" s="293" t="s">
        <v>2492</v>
      </c>
      <c r="S4" s="293" t="s">
        <v>2460</v>
      </c>
      <c r="T4" s="293" t="s">
        <v>2477</v>
      </c>
      <c r="U4" s="293" t="s">
        <v>2502</v>
      </c>
      <c r="V4" s="156" t="s">
        <v>2488</v>
      </c>
      <c r="W4" s="156" t="s">
        <v>2523</v>
      </c>
      <c r="X4" s="156" t="s">
        <v>2531</v>
      </c>
      <c r="Y4" s="156" t="s">
        <v>334</v>
      </c>
    </row>
    <row r="5" spans="1:25" x14ac:dyDescent="0.2">
      <c r="A5" s="156" t="s">
        <v>615</v>
      </c>
      <c r="B5" s="156" t="s">
        <v>614</v>
      </c>
      <c r="C5" s="156" t="s">
        <v>2449</v>
      </c>
      <c r="D5" s="156" t="s">
        <v>595</v>
      </c>
      <c r="E5" s="156"/>
      <c r="G5" s="156" t="s">
        <v>624</v>
      </c>
      <c r="H5" s="156" t="s">
        <v>623</v>
      </c>
      <c r="I5" s="156" t="s">
        <v>2424</v>
      </c>
      <c r="J5" s="156" t="s">
        <v>2423</v>
      </c>
      <c r="K5" s="156" t="s">
        <v>2517</v>
      </c>
      <c r="L5" s="156" t="s">
        <v>2456</v>
      </c>
      <c r="M5" s="293" t="s">
        <v>859</v>
      </c>
      <c r="N5" s="292" t="s">
        <v>2473</v>
      </c>
      <c r="O5" s="292" t="s">
        <v>2472</v>
      </c>
      <c r="P5" s="292"/>
      <c r="Q5" s="293" t="s">
        <v>2473</v>
      </c>
      <c r="R5" s="293" t="s">
        <v>2498</v>
      </c>
      <c r="S5" s="293" t="s">
        <v>2462</v>
      </c>
      <c r="T5" s="293" t="s">
        <v>2485</v>
      </c>
      <c r="U5" s="293" t="s">
        <v>2504</v>
      </c>
      <c r="V5" s="156" t="s">
        <v>2456</v>
      </c>
      <c r="W5" s="156" t="s">
        <v>2524</v>
      </c>
      <c r="X5" s="156" t="s">
        <v>2533</v>
      </c>
      <c r="Y5" s="156" t="s">
        <v>2532</v>
      </c>
    </row>
    <row r="6" spans="1:25" x14ac:dyDescent="0.2">
      <c r="A6" s="156" t="s">
        <v>633</v>
      </c>
      <c r="B6" s="156" t="s">
        <v>632</v>
      </c>
      <c r="C6" s="156" t="s">
        <v>527</v>
      </c>
      <c r="D6" s="156" t="s">
        <v>590</v>
      </c>
      <c r="E6" s="156"/>
      <c r="G6" s="156" t="s">
        <v>1655</v>
      </c>
      <c r="H6" s="156" t="s">
        <v>648</v>
      </c>
      <c r="I6" s="156" t="s">
        <v>2426</v>
      </c>
      <c r="J6" s="156" t="s">
        <v>2425</v>
      </c>
      <c r="K6" s="156" t="s">
        <v>2518</v>
      </c>
      <c r="L6" s="156" t="s">
        <v>2469</v>
      </c>
      <c r="M6" s="293" t="s">
        <v>859</v>
      </c>
      <c r="N6" s="292" t="s">
        <v>2475</v>
      </c>
      <c r="O6" s="292" t="s">
        <v>2474</v>
      </c>
      <c r="P6" s="292"/>
      <c r="Q6" s="293" t="s">
        <v>2475</v>
      </c>
      <c r="R6" s="293" t="s">
        <v>2500</v>
      </c>
      <c r="S6" s="293" t="s">
        <v>2464</v>
      </c>
      <c r="T6" s="293" t="s">
        <v>2487</v>
      </c>
      <c r="U6" s="293" t="s">
        <v>2506</v>
      </c>
      <c r="V6" s="156" t="s">
        <v>2469</v>
      </c>
      <c r="W6" s="156" t="s">
        <v>2525</v>
      </c>
      <c r="X6" s="156" t="s">
        <v>2535</v>
      </c>
      <c r="Y6" s="156" t="s">
        <v>2534</v>
      </c>
    </row>
    <row r="7" spans="1:25" x14ac:dyDescent="0.2">
      <c r="A7" s="156" t="s">
        <v>643</v>
      </c>
      <c r="B7" s="156" t="s">
        <v>642</v>
      </c>
      <c r="C7" s="156" t="s">
        <v>2450</v>
      </c>
      <c r="D7" s="156" t="s">
        <v>616</v>
      </c>
      <c r="E7" s="156"/>
      <c r="G7" s="156" t="s">
        <v>527</v>
      </c>
      <c r="H7" s="156" t="s">
        <v>590</v>
      </c>
      <c r="I7" s="156" t="s">
        <v>2428</v>
      </c>
      <c r="J7" s="156" t="s">
        <v>2427</v>
      </c>
      <c r="K7" s="156" t="s">
        <v>2519</v>
      </c>
      <c r="L7" s="156" t="s">
        <v>348</v>
      </c>
      <c r="M7" s="293" t="s">
        <v>859</v>
      </c>
      <c r="N7" s="292" t="s">
        <v>2479</v>
      </c>
      <c r="O7" s="292" t="s">
        <v>2478</v>
      </c>
      <c r="P7" s="292"/>
      <c r="Q7" s="293" t="s">
        <v>2479</v>
      </c>
      <c r="R7" s="293"/>
      <c r="S7" s="293" t="s">
        <v>2510</v>
      </c>
      <c r="T7" s="293" t="s">
        <v>2494</v>
      </c>
      <c r="U7" s="293" t="s">
        <v>2508</v>
      </c>
      <c r="V7" s="156" t="s">
        <v>348</v>
      </c>
      <c r="W7" s="156" t="s">
        <v>2526</v>
      </c>
      <c r="X7" s="156" t="s">
        <v>2536</v>
      </c>
      <c r="Y7" s="156" t="s">
        <v>899</v>
      </c>
    </row>
    <row r="8" spans="1:25" x14ac:dyDescent="0.2">
      <c r="A8" s="156" t="s">
        <v>647</v>
      </c>
      <c r="B8" s="156" t="s">
        <v>646</v>
      </c>
      <c r="C8" s="156" t="s">
        <v>2451</v>
      </c>
      <c r="D8" s="156" t="s">
        <v>622</v>
      </c>
      <c r="E8" s="156"/>
      <c r="I8" s="156" t="s">
        <v>2430</v>
      </c>
      <c r="J8" s="156" t="s">
        <v>2429</v>
      </c>
      <c r="M8" s="293" t="s">
        <v>859</v>
      </c>
      <c r="N8" s="292" t="s">
        <v>2481</v>
      </c>
      <c r="O8" s="292" t="s">
        <v>2480</v>
      </c>
      <c r="P8" s="292"/>
      <c r="Q8" s="293" t="s">
        <v>2481</v>
      </c>
      <c r="R8" s="293"/>
      <c r="S8" s="293"/>
      <c r="T8" s="293" t="s">
        <v>2496</v>
      </c>
      <c r="U8" s="293" t="s">
        <v>2513</v>
      </c>
      <c r="X8" s="156" t="s">
        <v>2538</v>
      </c>
      <c r="Y8" s="156" t="s">
        <v>2537</v>
      </c>
    </row>
    <row r="9" spans="1:25" x14ac:dyDescent="0.2">
      <c r="A9" s="156" t="s">
        <v>651</v>
      </c>
      <c r="B9" s="156" t="s">
        <v>650</v>
      </c>
      <c r="I9" s="156" t="s">
        <v>2432</v>
      </c>
      <c r="J9" s="156" t="s">
        <v>2431</v>
      </c>
      <c r="M9" s="293" t="s">
        <v>859</v>
      </c>
      <c r="N9" s="292" t="s">
        <v>2483</v>
      </c>
      <c r="O9" s="292" t="s">
        <v>2482</v>
      </c>
      <c r="P9" s="292"/>
      <c r="Q9" s="293" t="s">
        <v>2483</v>
      </c>
      <c r="R9" s="293"/>
      <c r="S9" s="293"/>
      <c r="T9" s="293" t="s">
        <v>2512</v>
      </c>
      <c r="U9" s="293"/>
      <c r="X9" s="156" t="s">
        <v>2540</v>
      </c>
      <c r="Y9" s="156" t="s">
        <v>2539</v>
      </c>
    </row>
    <row r="10" spans="1:25" x14ac:dyDescent="0.2">
      <c r="A10" s="156" t="s">
        <v>659</v>
      </c>
      <c r="B10" s="156" t="s">
        <v>658</v>
      </c>
      <c r="I10" s="156" t="s">
        <v>2434</v>
      </c>
      <c r="J10" s="156" t="s">
        <v>2433</v>
      </c>
      <c r="M10" s="293" t="s">
        <v>2488</v>
      </c>
      <c r="N10" s="292" t="s">
        <v>2490</v>
      </c>
      <c r="O10" s="292" t="s">
        <v>2489</v>
      </c>
      <c r="P10" s="292"/>
      <c r="Q10" s="292"/>
      <c r="R10" s="292"/>
      <c r="S10" s="292"/>
      <c r="T10" s="292"/>
      <c r="U10" s="292"/>
    </row>
    <row r="11" spans="1:25" x14ac:dyDescent="0.2">
      <c r="A11" s="156" t="s">
        <v>668</v>
      </c>
      <c r="B11" s="156" t="s">
        <v>667</v>
      </c>
      <c r="I11" s="156" t="s">
        <v>2436</v>
      </c>
      <c r="J11" s="156" t="s">
        <v>2435</v>
      </c>
      <c r="M11" s="293" t="s">
        <v>2488</v>
      </c>
      <c r="N11" s="292" t="s">
        <v>2492</v>
      </c>
      <c r="O11" s="292" t="s">
        <v>2491</v>
      </c>
      <c r="P11" s="292"/>
      <c r="Q11" s="292"/>
      <c r="R11" s="292"/>
      <c r="S11" s="292"/>
      <c r="T11" s="292"/>
      <c r="U11" s="292"/>
    </row>
    <row r="12" spans="1:25" x14ac:dyDescent="0.2">
      <c r="A12" s="156" t="s">
        <v>676</v>
      </c>
      <c r="B12" s="156" t="s">
        <v>675</v>
      </c>
      <c r="I12" s="156" t="s">
        <v>2438</v>
      </c>
      <c r="J12" s="156" t="s">
        <v>2437</v>
      </c>
      <c r="M12" s="293" t="s">
        <v>2488</v>
      </c>
      <c r="N12" s="292" t="s">
        <v>2498</v>
      </c>
      <c r="O12" s="292" t="s">
        <v>2497</v>
      </c>
      <c r="P12" s="292"/>
      <c r="Q12" s="292"/>
      <c r="R12" s="292"/>
      <c r="S12" s="292"/>
      <c r="T12" s="292"/>
      <c r="U12" s="292"/>
    </row>
    <row r="13" spans="1:25" x14ac:dyDescent="0.2">
      <c r="A13" s="156" t="s">
        <v>681</v>
      </c>
      <c r="B13" s="156" t="s">
        <v>680</v>
      </c>
      <c r="I13" s="156" t="s">
        <v>2440</v>
      </c>
      <c r="J13" s="156" t="s">
        <v>2439</v>
      </c>
      <c r="M13" s="293" t="s">
        <v>2488</v>
      </c>
      <c r="N13" s="292" t="s">
        <v>2500</v>
      </c>
      <c r="O13" s="292" t="s">
        <v>2499</v>
      </c>
      <c r="P13" s="292"/>
      <c r="Q13" s="292"/>
      <c r="R13" s="292"/>
      <c r="S13" s="292"/>
      <c r="T13" s="292"/>
      <c r="U13" s="292"/>
    </row>
    <row r="14" spans="1:25" x14ac:dyDescent="0.2">
      <c r="A14" s="156" t="s">
        <v>686</v>
      </c>
      <c r="B14" s="156" t="s">
        <v>685</v>
      </c>
      <c r="I14" s="156" t="s">
        <v>2442</v>
      </c>
      <c r="J14" s="156" t="s">
        <v>2441</v>
      </c>
      <c r="M14" s="293" t="s">
        <v>2456</v>
      </c>
      <c r="N14" s="292" t="s">
        <v>2458</v>
      </c>
      <c r="O14" s="292" t="s">
        <v>2457</v>
      </c>
      <c r="P14" s="292"/>
      <c r="Q14" s="292"/>
      <c r="R14" s="292"/>
      <c r="S14" s="292"/>
      <c r="T14" s="292"/>
      <c r="U14" s="292"/>
    </row>
    <row r="15" spans="1:25" x14ac:dyDescent="0.2">
      <c r="A15" s="156" t="s">
        <v>690</v>
      </c>
      <c r="B15" s="156" t="s">
        <v>689</v>
      </c>
      <c r="I15" s="156" t="s">
        <v>2444</v>
      </c>
      <c r="J15" s="156" t="s">
        <v>2443</v>
      </c>
      <c r="M15" s="293" t="s">
        <v>2456</v>
      </c>
      <c r="N15" s="292" t="s">
        <v>2460</v>
      </c>
      <c r="O15" s="292" t="s">
        <v>2459</v>
      </c>
      <c r="P15" s="292"/>
      <c r="Q15" s="292"/>
      <c r="R15" s="292"/>
      <c r="S15" s="292"/>
      <c r="T15" s="292"/>
      <c r="U15" s="292"/>
    </row>
    <row r="16" spans="1:25" x14ac:dyDescent="0.2">
      <c r="A16" s="156" t="s">
        <v>692</v>
      </c>
      <c r="B16" s="156" t="s">
        <v>691</v>
      </c>
      <c r="I16" s="156" t="s">
        <v>2446</v>
      </c>
      <c r="J16" s="156" t="s">
        <v>2445</v>
      </c>
      <c r="M16" s="293" t="s">
        <v>2456</v>
      </c>
      <c r="N16" s="292" t="s">
        <v>2462</v>
      </c>
      <c r="O16" s="292" t="s">
        <v>2461</v>
      </c>
      <c r="P16" s="292"/>
      <c r="Q16" s="292"/>
      <c r="R16" s="292"/>
      <c r="S16" s="292"/>
      <c r="T16" s="292"/>
      <c r="U16" s="292"/>
    </row>
    <row r="17" spans="1:21" x14ac:dyDescent="0.2">
      <c r="A17" s="156" t="s">
        <v>696</v>
      </c>
      <c r="B17" s="156" t="s">
        <v>695</v>
      </c>
      <c r="M17" s="293" t="s">
        <v>2456</v>
      </c>
      <c r="N17" s="292" t="s">
        <v>2464</v>
      </c>
      <c r="O17" s="292" t="s">
        <v>2463</v>
      </c>
      <c r="P17" s="292"/>
      <c r="Q17" s="292"/>
      <c r="R17" s="292"/>
      <c r="S17" s="292"/>
      <c r="T17" s="292"/>
      <c r="U17" s="292"/>
    </row>
    <row r="18" spans="1:21" x14ac:dyDescent="0.2">
      <c r="A18" s="156" t="s">
        <v>698</v>
      </c>
      <c r="B18" s="156" t="s">
        <v>697</v>
      </c>
      <c r="M18" s="293" t="s">
        <v>2456</v>
      </c>
      <c r="N18" s="292" t="s">
        <v>2510</v>
      </c>
      <c r="O18" s="292" t="s">
        <v>2509</v>
      </c>
      <c r="P18" s="292"/>
      <c r="Q18" s="292"/>
      <c r="R18" s="292"/>
      <c r="S18" s="292"/>
      <c r="T18" s="292"/>
      <c r="U18" s="292"/>
    </row>
    <row r="19" spans="1:21" x14ac:dyDescent="0.2">
      <c r="A19" s="156" t="s">
        <v>701</v>
      </c>
      <c r="B19" s="156" t="s">
        <v>700</v>
      </c>
      <c r="M19" s="293" t="s">
        <v>2469</v>
      </c>
      <c r="N19" s="292" t="s">
        <v>2471</v>
      </c>
      <c r="O19" s="292" t="s">
        <v>2470</v>
      </c>
      <c r="P19" s="292"/>
      <c r="Q19" s="292"/>
      <c r="R19" s="292"/>
      <c r="S19" s="292"/>
      <c r="T19" s="292"/>
      <c r="U19" s="292"/>
    </row>
    <row r="20" spans="1:21" x14ac:dyDescent="0.2">
      <c r="A20" s="156" t="s">
        <v>704</v>
      </c>
      <c r="B20" s="156" t="s">
        <v>703</v>
      </c>
      <c r="M20" s="293" t="s">
        <v>2469</v>
      </c>
      <c r="N20" s="292" t="s">
        <v>2477</v>
      </c>
      <c r="O20" s="292" t="s">
        <v>2476</v>
      </c>
      <c r="P20" s="292"/>
      <c r="Q20" s="292"/>
      <c r="R20" s="292"/>
      <c r="S20" s="292"/>
      <c r="T20" s="292"/>
      <c r="U20" s="292"/>
    </row>
    <row r="21" spans="1:21" x14ac:dyDescent="0.2">
      <c r="A21" s="156" t="s">
        <v>706</v>
      </c>
      <c r="B21" s="156" t="s">
        <v>705</v>
      </c>
      <c r="M21" s="293" t="s">
        <v>2469</v>
      </c>
      <c r="N21" s="292" t="s">
        <v>2485</v>
      </c>
      <c r="O21" s="292" t="s">
        <v>2484</v>
      </c>
      <c r="P21" s="292"/>
      <c r="Q21" s="292"/>
      <c r="R21" s="292"/>
      <c r="S21" s="292"/>
      <c r="T21" s="292"/>
      <c r="U21" s="292"/>
    </row>
    <row r="22" spans="1:21" x14ac:dyDescent="0.2">
      <c r="A22" s="156" t="s">
        <v>708</v>
      </c>
      <c r="B22" s="156" t="s">
        <v>707</v>
      </c>
      <c r="M22" s="293" t="s">
        <v>2469</v>
      </c>
      <c r="N22" s="292" t="s">
        <v>2487</v>
      </c>
      <c r="O22" s="292" t="s">
        <v>2486</v>
      </c>
      <c r="P22" s="292"/>
      <c r="Q22" s="292"/>
      <c r="R22" s="292"/>
      <c r="S22" s="292"/>
      <c r="T22" s="292"/>
      <c r="U22" s="292"/>
    </row>
    <row r="23" spans="1:21" x14ac:dyDescent="0.2">
      <c r="A23" s="156" t="s">
        <v>711</v>
      </c>
      <c r="B23" s="156" t="s">
        <v>710</v>
      </c>
      <c r="M23" s="293" t="s">
        <v>2469</v>
      </c>
      <c r="N23" s="292" t="s">
        <v>2494</v>
      </c>
      <c r="O23" s="292" t="s">
        <v>2493</v>
      </c>
      <c r="P23" s="292"/>
      <c r="Q23" s="292"/>
      <c r="R23" s="292"/>
      <c r="S23" s="292"/>
      <c r="T23" s="292"/>
      <c r="U23" s="292"/>
    </row>
    <row r="24" spans="1:21" x14ac:dyDescent="0.2">
      <c r="A24" s="156" t="s">
        <v>713</v>
      </c>
      <c r="B24" s="156" t="s">
        <v>712</v>
      </c>
      <c r="M24" s="293" t="s">
        <v>2469</v>
      </c>
      <c r="N24" s="292" t="s">
        <v>2496</v>
      </c>
      <c r="O24" s="292" t="s">
        <v>2495</v>
      </c>
      <c r="P24" s="292"/>
      <c r="Q24" s="292"/>
      <c r="R24" s="292"/>
      <c r="S24" s="292"/>
      <c r="T24" s="292"/>
      <c r="U24" s="292"/>
    </row>
    <row r="25" spans="1:21" x14ac:dyDescent="0.2">
      <c r="A25" s="156" t="s">
        <v>717</v>
      </c>
      <c r="B25" s="156" t="s">
        <v>716</v>
      </c>
      <c r="M25" s="293" t="s">
        <v>2469</v>
      </c>
      <c r="N25" s="292" t="s">
        <v>2512</v>
      </c>
      <c r="O25" s="292" t="s">
        <v>2511</v>
      </c>
      <c r="P25" s="292"/>
      <c r="Q25" s="292"/>
      <c r="R25" s="292"/>
      <c r="S25" s="292"/>
      <c r="T25" s="292"/>
      <c r="U25" s="292"/>
    </row>
    <row r="26" spans="1:21" x14ac:dyDescent="0.2">
      <c r="A26" s="156" t="s">
        <v>719</v>
      </c>
      <c r="B26" s="156" t="s">
        <v>718</v>
      </c>
      <c r="M26" s="293" t="s">
        <v>348</v>
      </c>
      <c r="N26" s="292" t="s">
        <v>2455</v>
      </c>
      <c r="O26" s="292" t="s">
        <v>2454</v>
      </c>
      <c r="P26" s="292"/>
      <c r="Q26" s="292"/>
      <c r="R26" s="292"/>
      <c r="S26" s="292"/>
      <c r="T26" s="292"/>
      <c r="U26" s="292"/>
    </row>
    <row r="27" spans="1:21" x14ac:dyDescent="0.2">
      <c r="A27" s="156" t="s">
        <v>721</v>
      </c>
      <c r="B27" s="156" t="s">
        <v>720</v>
      </c>
      <c r="M27" s="293" t="s">
        <v>348</v>
      </c>
      <c r="N27" s="292" t="s">
        <v>2502</v>
      </c>
      <c r="O27" s="292" t="s">
        <v>2501</v>
      </c>
      <c r="P27" s="292"/>
      <c r="Q27" s="292"/>
      <c r="R27" s="292"/>
      <c r="S27" s="292"/>
      <c r="T27" s="292"/>
      <c r="U27" s="292"/>
    </row>
    <row r="28" spans="1:21" x14ac:dyDescent="0.2">
      <c r="A28" s="156" t="s">
        <v>723</v>
      </c>
      <c r="B28" s="156" t="s">
        <v>722</v>
      </c>
      <c r="M28" s="293" t="s">
        <v>348</v>
      </c>
      <c r="N28" s="292" t="s">
        <v>2504</v>
      </c>
      <c r="O28" s="292" t="s">
        <v>2503</v>
      </c>
      <c r="P28" s="292"/>
      <c r="Q28" s="292"/>
      <c r="R28" s="292"/>
      <c r="S28" s="292"/>
      <c r="T28" s="292"/>
      <c r="U28" s="292"/>
    </row>
    <row r="29" spans="1:21" x14ac:dyDescent="0.2">
      <c r="A29" s="156" t="s">
        <v>725</v>
      </c>
      <c r="B29" s="156" t="s">
        <v>724</v>
      </c>
      <c r="M29" s="293" t="s">
        <v>348</v>
      </c>
      <c r="N29" s="292" t="s">
        <v>2506</v>
      </c>
      <c r="O29" s="292" t="s">
        <v>2505</v>
      </c>
      <c r="P29" s="292"/>
      <c r="Q29" s="292"/>
      <c r="R29" s="292"/>
      <c r="S29" s="292"/>
      <c r="T29" s="292"/>
      <c r="U29" s="292"/>
    </row>
    <row r="30" spans="1:21" x14ac:dyDescent="0.2">
      <c r="A30" s="156" t="s">
        <v>729</v>
      </c>
      <c r="B30" s="156" t="s">
        <v>728</v>
      </c>
      <c r="M30" s="293" t="s">
        <v>348</v>
      </c>
      <c r="N30" s="292" t="s">
        <v>2508</v>
      </c>
      <c r="O30" s="292" t="s">
        <v>2507</v>
      </c>
      <c r="P30" s="292"/>
      <c r="Q30" s="292"/>
      <c r="R30" s="292"/>
      <c r="S30" s="292"/>
      <c r="T30" s="292"/>
      <c r="U30" s="292"/>
    </row>
    <row r="31" spans="1:21" x14ac:dyDescent="0.2">
      <c r="A31" s="156" t="s">
        <v>731</v>
      </c>
      <c r="B31" s="156" t="s">
        <v>730</v>
      </c>
      <c r="M31" s="293" t="s">
        <v>348</v>
      </c>
      <c r="N31" s="292" t="s">
        <v>2513</v>
      </c>
      <c r="O31" s="292" t="s">
        <v>2513</v>
      </c>
      <c r="P31" s="292"/>
      <c r="Q31" s="292"/>
      <c r="R31" s="292"/>
      <c r="S31" s="292"/>
      <c r="T31" s="292"/>
      <c r="U31" s="292"/>
    </row>
    <row r="32" spans="1:21" x14ac:dyDescent="0.2">
      <c r="A32" s="156" t="s">
        <v>733</v>
      </c>
      <c r="B32" s="156" t="s">
        <v>732</v>
      </c>
    </row>
    <row r="33" spans="1:2" x14ac:dyDescent="0.2">
      <c r="A33" s="156" t="s">
        <v>735</v>
      </c>
      <c r="B33" s="156" t="s">
        <v>734</v>
      </c>
    </row>
    <row r="34" spans="1:2" x14ac:dyDescent="0.2">
      <c r="A34" s="156" t="s">
        <v>737</v>
      </c>
      <c r="B34" s="156" t="s">
        <v>736</v>
      </c>
    </row>
    <row r="35" spans="1:2" x14ac:dyDescent="0.2">
      <c r="A35" s="156" t="s">
        <v>739</v>
      </c>
      <c r="B35" s="156" t="s">
        <v>738</v>
      </c>
    </row>
    <row r="36" spans="1:2" x14ac:dyDescent="0.2">
      <c r="A36" s="156" t="s">
        <v>741</v>
      </c>
      <c r="B36" s="156" t="s">
        <v>740</v>
      </c>
    </row>
    <row r="37" spans="1:2" x14ac:dyDescent="0.2">
      <c r="A37" s="156" t="s">
        <v>743</v>
      </c>
      <c r="B37" s="156" t="s">
        <v>742</v>
      </c>
    </row>
    <row r="38" spans="1:2" x14ac:dyDescent="0.2">
      <c r="A38" s="156" t="s">
        <v>745</v>
      </c>
      <c r="B38" s="156" t="s">
        <v>744</v>
      </c>
    </row>
    <row r="39" spans="1:2" x14ac:dyDescent="0.2">
      <c r="A39" s="156" t="s">
        <v>747</v>
      </c>
      <c r="B39" s="156" t="s">
        <v>746</v>
      </c>
    </row>
    <row r="40" spans="1:2" x14ac:dyDescent="0.2">
      <c r="A40" s="156" t="s">
        <v>749</v>
      </c>
      <c r="B40" s="156" t="s">
        <v>748</v>
      </c>
    </row>
    <row r="41" spans="1:2" x14ac:dyDescent="0.2">
      <c r="A41" s="156" t="s">
        <v>751</v>
      </c>
      <c r="B41" s="156" t="s">
        <v>750</v>
      </c>
    </row>
    <row r="42" spans="1:2" x14ac:dyDescent="0.2">
      <c r="A42" s="156" t="s">
        <v>753</v>
      </c>
      <c r="B42" s="156" t="s">
        <v>752</v>
      </c>
    </row>
    <row r="43" spans="1:2" x14ac:dyDescent="0.2">
      <c r="A43" s="156" t="s">
        <v>755</v>
      </c>
      <c r="B43" s="156" t="s">
        <v>754</v>
      </c>
    </row>
    <row r="44" spans="1:2" x14ac:dyDescent="0.2">
      <c r="A44" s="156" t="s">
        <v>757</v>
      </c>
      <c r="B44" s="156" t="s">
        <v>756</v>
      </c>
    </row>
    <row r="45" spans="1:2" x14ac:dyDescent="0.2">
      <c r="A45" s="156" t="s">
        <v>759</v>
      </c>
      <c r="B45" s="156" t="s">
        <v>758</v>
      </c>
    </row>
    <row r="46" spans="1:2" x14ac:dyDescent="0.2">
      <c r="A46" s="156" t="s">
        <v>761</v>
      </c>
      <c r="B46" s="156" t="s">
        <v>760</v>
      </c>
    </row>
    <row r="47" spans="1:2" x14ac:dyDescent="0.2">
      <c r="A47" s="156" t="s">
        <v>763</v>
      </c>
      <c r="B47" s="156" t="s">
        <v>762</v>
      </c>
    </row>
    <row r="48" spans="1:2" x14ac:dyDescent="0.2">
      <c r="A48" s="156" t="s">
        <v>765</v>
      </c>
      <c r="B48" s="156" t="s">
        <v>764</v>
      </c>
    </row>
    <row r="49" spans="1:2" x14ac:dyDescent="0.2">
      <c r="A49" s="156" t="s">
        <v>767</v>
      </c>
      <c r="B49" s="156" t="s">
        <v>766</v>
      </c>
    </row>
    <row r="50" spans="1:2" x14ac:dyDescent="0.2">
      <c r="A50" s="156" t="s">
        <v>769</v>
      </c>
      <c r="B50" s="156" t="s">
        <v>768</v>
      </c>
    </row>
    <row r="51" spans="1:2" x14ac:dyDescent="0.2">
      <c r="A51" s="156" t="s">
        <v>771</v>
      </c>
      <c r="B51" s="156" t="s">
        <v>770</v>
      </c>
    </row>
    <row r="52" spans="1:2" x14ac:dyDescent="0.2">
      <c r="A52" s="156" t="s">
        <v>773</v>
      </c>
      <c r="B52" s="156" t="s">
        <v>772</v>
      </c>
    </row>
    <row r="53" spans="1:2" x14ac:dyDescent="0.2">
      <c r="A53" s="156" t="s">
        <v>775</v>
      </c>
      <c r="B53" s="156" t="s">
        <v>774</v>
      </c>
    </row>
    <row r="54" spans="1:2" x14ac:dyDescent="0.2">
      <c r="A54" s="156" t="s">
        <v>777</v>
      </c>
      <c r="B54" s="156" t="s">
        <v>776</v>
      </c>
    </row>
    <row r="55" spans="1:2" x14ac:dyDescent="0.2">
      <c r="A55" s="156" t="s">
        <v>779</v>
      </c>
      <c r="B55" s="156" t="s">
        <v>778</v>
      </c>
    </row>
    <row r="56" spans="1:2" x14ac:dyDescent="0.2">
      <c r="A56" s="156" t="s">
        <v>781</v>
      </c>
      <c r="B56" s="156" t="s">
        <v>780</v>
      </c>
    </row>
    <row r="57" spans="1:2" x14ac:dyDescent="0.2">
      <c r="A57" s="156" t="s">
        <v>783</v>
      </c>
      <c r="B57" s="156" t="s">
        <v>782</v>
      </c>
    </row>
    <row r="58" spans="1:2" x14ac:dyDescent="0.2">
      <c r="A58" s="156" t="s">
        <v>785</v>
      </c>
      <c r="B58" s="156" t="s">
        <v>784</v>
      </c>
    </row>
    <row r="59" spans="1:2" x14ac:dyDescent="0.2">
      <c r="A59" s="156" t="s">
        <v>787</v>
      </c>
      <c r="B59" s="156" t="s">
        <v>786</v>
      </c>
    </row>
    <row r="60" spans="1:2" x14ac:dyDescent="0.2">
      <c r="A60" s="156" t="s">
        <v>789</v>
      </c>
      <c r="B60" s="156" t="s">
        <v>788</v>
      </c>
    </row>
    <row r="61" spans="1:2" x14ac:dyDescent="0.2">
      <c r="A61" s="156" t="s">
        <v>791</v>
      </c>
      <c r="B61" s="156" t="s">
        <v>790</v>
      </c>
    </row>
    <row r="62" spans="1:2" x14ac:dyDescent="0.2">
      <c r="A62" s="156" t="s">
        <v>793</v>
      </c>
      <c r="B62" s="156" t="s">
        <v>792</v>
      </c>
    </row>
    <row r="63" spans="1:2" x14ac:dyDescent="0.2">
      <c r="A63" s="156" t="s">
        <v>795</v>
      </c>
      <c r="B63" s="156" t="s">
        <v>794</v>
      </c>
    </row>
    <row r="64" spans="1:2" x14ac:dyDescent="0.2">
      <c r="A64" s="156" t="s">
        <v>797</v>
      </c>
      <c r="B64" s="156" t="s">
        <v>796</v>
      </c>
    </row>
    <row r="65" spans="1:2" x14ac:dyDescent="0.2">
      <c r="A65" s="156" t="s">
        <v>799</v>
      </c>
      <c r="B65" s="156" t="s">
        <v>798</v>
      </c>
    </row>
    <row r="66" spans="1:2" x14ac:dyDescent="0.2">
      <c r="A66" s="156" t="s">
        <v>801</v>
      </c>
      <c r="B66" s="156" t="s">
        <v>800</v>
      </c>
    </row>
    <row r="67" spans="1:2" x14ac:dyDescent="0.2">
      <c r="A67" s="156" t="s">
        <v>803</v>
      </c>
      <c r="B67" s="156" t="s">
        <v>802</v>
      </c>
    </row>
    <row r="68" spans="1:2" x14ac:dyDescent="0.2">
      <c r="A68" s="156" t="s">
        <v>805</v>
      </c>
      <c r="B68" s="156" t="s">
        <v>804</v>
      </c>
    </row>
    <row r="69" spans="1:2" x14ac:dyDescent="0.2">
      <c r="A69" s="156" t="s">
        <v>807</v>
      </c>
      <c r="B69" s="156" t="s">
        <v>806</v>
      </c>
    </row>
    <row r="70" spans="1:2" x14ac:dyDescent="0.2">
      <c r="A70" s="156" t="s">
        <v>809</v>
      </c>
      <c r="B70" s="156" t="s">
        <v>808</v>
      </c>
    </row>
    <row r="71" spans="1:2" x14ac:dyDescent="0.2">
      <c r="A71" s="156" t="s">
        <v>811</v>
      </c>
      <c r="B71" s="156" t="s">
        <v>810</v>
      </c>
    </row>
    <row r="72" spans="1:2" x14ac:dyDescent="0.2">
      <c r="A72" s="156" t="s">
        <v>813</v>
      </c>
      <c r="B72" s="156" t="s">
        <v>812</v>
      </c>
    </row>
    <row r="73" spans="1:2" x14ac:dyDescent="0.2">
      <c r="A73" s="156" t="s">
        <v>815</v>
      </c>
      <c r="B73" s="156" t="s">
        <v>814</v>
      </c>
    </row>
    <row r="74" spans="1:2" x14ac:dyDescent="0.2">
      <c r="A74" s="156" t="s">
        <v>817</v>
      </c>
      <c r="B74" s="156" t="s">
        <v>816</v>
      </c>
    </row>
    <row r="75" spans="1:2" x14ac:dyDescent="0.2">
      <c r="A75" s="156" t="s">
        <v>819</v>
      </c>
      <c r="B75" s="156" t="s">
        <v>818</v>
      </c>
    </row>
    <row r="76" spans="1:2" x14ac:dyDescent="0.2">
      <c r="A76" s="156" t="s">
        <v>821</v>
      </c>
      <c r="B76" s="156" t="s">
        <v>820</v>
      </c>
    </row>
    <row r="77" spans="1:2" x14ac:dyDescent="0.2">
      <c r="A77" s="156" t="s">
        <v>823</v>
      </c>
      <c r="B77" s="156" t="s">
        <v>822</v>
      </c>
    </row>
    <row r="78" spans="1:2" x14ac:dyDescent="0.2">
      <c r="A78" s="156" t="s">
        <v>825</v>
      </c>
      <c r="B78" s="156" t="s">
        <v>824</v>
      </c>
    </row>
    <row r="79" spans="1:2" x14ac:dyDescent="0.2">
      <c r="A79" s="156" t="s">
        <v>827</v>
      </c>
      <c r="B79" s="156" t="s">
        <v>826</v>
      </c>
    </row>
    <row r="80" spans="1:2" x14ac:dyDescent="0.2">
      <c r="A80" s="156" t="s">
        <v>1654</v>
      </c>
      <c r="B80" s="156" t="s">
        <v>828</v>
      </c>
    </row>
  </sheetData>
  <sortState ref="M5:O33">
    <sortCondition ref="M5:M33"/>
  </sortState>
  <mergeCells count="2">
    <mergeCell ref="Q1:U1"/>
    <mergeCell ref="V1:W2"/>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3"/>
  <sheetViews>
    <sheetView workbookViewId="0">
      <selection activeCell="P21" sqref="P21"/>
    </sheetView>
  </sheetViews>
  <sheetFormatPr defaultRowHeight="12.75" x14ac:dyDescent="0.2"/>
  <cols>
    <col min="1" max="1" width="21.42578125" style="62" bestFit="1" customWidth="1"/>
    <col min="2" max="2" width="9" style="62" bestFit="1" customWidth="1"/>
    <col min="3" max="3" width="19.5703125" style="62" customWidth="1"/>
    <col min="4" max="4" width="26.140625" style="62" customWidth="1"/>
    <col min="5" max="5" width="20.140625" style="62" customWidth="1"/>
    <col min="6" max="6" width="24.5703125" style="62" customWidth="1"/>
    <col min="7" max="11" width="9" style="62" customWidth="1"/>
    <col min="12" max="12" width="21.85546875" style="62" bestFit="1" customWidth="1"/>
    <col min="13" max="13" width="27.5703125" style="62" bestFit="1" customWidth="1"/>
    <col min="14" max="14" width="11.85546875" style="62" customWidth="1"/>
    <col min="15" max="15" width="44.7109375" style="62" bestFit="1" customWidth="1"/>
    <col min="16" max="16" width="16.42578125" style="62" bestFit="1" customWidth="1"/>
    <col min="17" max="17" width="11.85546875" style="62" bestFit="1" customWidth="1"/>
    <col min="18" max="18" width="14" style="62" bestFit="1" customWidth="1"/>
    <col min="19" max="19" width="16.42578125" style="62" customWidth="1"/>
    <col min="20" max="20" width="15.5703125" style="21" bestFit="1" customWidth="1"/>
    <col min="21" max="21" width="10.28515625" style="21" bestFit="1" customWidth="1"/>
    <col min="22" max="22" width="18.42578125" style="21" bestFit="1" customWidth="1"/>
    <col min="23" max="23" width="13.140625" style="21" bestFit="1" customWidth="1"/>
    <col min="24" max="16384" width="9.140625" style="21"/>
  </cols>
  <sheetData>
    <row r="1" spans="1:23" x14ac:dyDescent="0.2">
      <c r="A1" s="64" t="s">
        <v>548</v>
      </c>
      <c r="B1" s="64" t="s">
        <v>547</v>
      </c>
      <c r="C1" s="114" t="s">
        <v>547</v>
      </c>
      <c r="D1" s="114" t="s">
        <v>550</v>
      </c>
      <c r="E1" s="114" t="s">
        <v>549</v>
      </c>
      <c r="F1" s="528" t="s">
        <v>2520</v>
      </c>
      <c r="G1" s="528"/>
      <c r="H1" s="528"/>
      <c r="I1" s="528"/>
      <c r="J1" s="528"/>
      <c r="K1" s="528"/>
      <c r="L1" s="528"/>
      <c r="M1" s="528"/>
      <c r="N1" s="529" t="s">
        <v>3147</v>
      </c>
      <c r="O1" s="529"/>
      <c r="P1" s="64" t="s">
        <v>552</v>
      </c>
      <c r="Q1" s="64" t="s">
        <v>551</v>
      </c>
      <c r="R1" s="64" t="s">
        <v>570</v>
      </c>
      <c r="S1" s="64" t="s">
        <v>3100</v>
      </c>
      <c r="T1" s="46" t="s">
        <v>3104</v>
      </c>
      <c r="U1" s="46" t="s">
        <v>3099</v>
      </c>
      <c r="V1" s="46" t="s">
        <v>3149</v>
      </c>
      <c r="W1" s="46" t="s">
        <v>3098</v>
      </c>
    </row>
    <row r="2" spans="1:23" x14ac:dyDescent="0.2">
      <c r="A2" s="46"/>
      <c r="B2" s="46"/>
      <c r="C2" s="114"/>
      <c r="D2" s="114"/>
      <c r="E2" s="114"/>
      <c r="F2" s="140" t="s">
        <v>1588</v>
      </c>
      <c r="G2" s="140" t="s">
        <v>1609</v>
      </c>
      <c r="H2" s="140" t="s">
        <v>1598</v>
      </c>
      <c r="I2" s="140" t="s">
        <v>596</v>
      </c>
      <c r="J2" s="140" t="s">
        <v>1602</v>
      </c>
      <c r="K2" s="140" t="s">
        <v>518</v>
      </c>
      <c r="L2" s="140" t="s">
        <v>1604</v>
      </c>
      <c r="M2" s="140" t="s">
        <v>1606</v>
      </c>
      <c r="N2" s="529"/>
      <c r="O2" s="529"/>
      <c r="P2" s="46"/>
      <c r="Q2" s="46"/>
      <c r="R2" s="46"/>
      <c r="S2" s="46"/>
      <c r="T2" s="46"/>
      <c r="U2" s="46"/>
      <c r="V2" s="46"/>
      <c r="W2" s="46"/>
    </row>
    <row r="3" spans="1:23" x14ac:dyDescent="0.2">
      <c r="A3" s="21" t="s">
        <v>1587</v>
      </c>
      <c r="B3" s="21" t="s">
        <v>1586</v>
      </c>
      <c r="C3" s="115" t="s">
        <v>1588</v>
      </c>
      <c r="D3" s="116" t="s">
        <v>3109</v>
      </c>
      <c r="E3" s="116">
        <v>1</v>
      </c>
      <c r="F3" s="115" t="s">
        <v>3109</v>
      </c>
      <c r="G3" s="115" t="s">
        <v>3114</v>
      </c>
      <c r="H3" s="115" t="s">
        <v>3116</v>
      </c>
      <c r="I3" s="115" t="s">
        <v>3119</v>
      </c>
      <c r="J3" s="115" t="s">
        <v>3124</v>
      </c>
      <c r="K3" s="115" t="s">
        <v>3127</v>
      </c>
      <c r="L3" s="115" t="s">
        <v>3128</v>
      </c>
      <c r="M3" s="115" t="s">
        <v>3135</v>
      </c>
      <c r="N3" s="62" t="s">
        <v>1588</v>
      </c>
      <c r="O3" s="66" t="s">
        <v>3152</v>
      </c>
      <c r="P3" s="21" t="s">
        <v>418</v>
      </c>
      <c r="Q3" s="21" t="s">
        <v>417</v>
      </c>
      <c r="R3" s="21" t="s">
        <v>580</v>
      </c>
      <c r="S3" s="21" t="s">
        <v>405</v>
      </c>
      <c r="T3" s="21" t="s">
        <v>3019</v>
      </c>
      <c r="U3" s="21" t="s">
        <v>577</v>
      </c>
      <c r="V3" s="21" t="s">
        <v>3150</v>
      </c>
      <c r="W3" s="21" t="s">
        <v>440</v>
      </c>
    </row>
    <row r="4" spans="1:23" x14ac:dyDescent="0.2">
      <c r="A4" s="21" t="s">
        <v>1589</v>
      </c>
      <c r="B4" s="21" t="s">
        <v>1588</v>
      </c>
      <c r="C4" s="115" t="s">
        <v>1588</v>
      </c>
      <c r="D4" s="116" t="s">
        <v>3110</v>
      </c>
      <c r="E4" s="116">
        <v>2</v>
      </c>
      <c r="F4" s="115" t="s">
        <v>3110</v>
      </c>
      <c r="G4" s="115" t="s">
        <v>3115</v>
      </c>
      <c r="H4" s="115" t="s">
        <v>3117</v>
      </c>
      <c r="I4" s="115" t="s">
        <v>3121</v>
      </c>
      <c r="J4" s="115" t="s">
        <v>3125</v>
      </c>
      <c r="K4" s="115"/>
      <c r="L4" s="115" t="s">
        <v>3129</v>
      </c>
      <c r="M4" s="115" t="s">
        <v>3137</v>
      </c>
      <c r="N4" s="62" t="s">
        <v>1609</v>
      </c>
      <c r="O4" s="66" t="s">
        <v>3153</v>
      </c>
      <c r="P4" s="21" t="s">
        <v>429</v>
      </c>
      <c r="Q4" s="21" t="s">
        <v>428</v>
      </c>
      <c r="R4" s="21" t="s">
        <v>586</v>
      </c>
      <c r="S4" s="21" t="s">
        <v>288</v>
      </c>
      <c r="T4" s="21" t="s">
        <v>3020</v>
      </c>
      <c r="U4" s="21" t="s">
        <v>572</v>
      </c>
      <c r="V4" s="21" t="s">
        <v>607</v>
      </c>
      <c r="W4" s="21" t="s">
        <v>2375</v>
      </c>
    </row>
    <row r="5" spans="1:23" x14ac:dyDescent="0.2">
      <c r="A5" s="21" t="s">
        <v>1591</v>
      </c>
      <c r="B5" s="21" t="s">
        <v>1590</v>
      </c>
      <c r="C5" s="115" t="s">
        <v>1588</v>
      </c>
      <c r="D5" s="116" t="s">
        <v>3112</v>
      </c>
      <c r="E5" s="116" t="s">
        <v>3111</v>
      </c>
      <c r="F5" s="115" t="s">
        <v>3112</v>
      </c>
      <c r="G5" s="115"/>
      <c r="H5" s="115"/>
      <c r="I5" s="115" t="s">
        <v>3123</v>
      </c>
      <c r="J5" s="115" t="s">
        <v>3126</v>
      </c>
      <c r="K5" s="115"/>
      <c r="L5" s="115" t="s">
        <v>3130</v>
      </c>
      <c r="M5" s="115" t="s">
        <v>3138</v>
      </c>
      <c r="N5" s="62" t="s">
        <v>1598</v>
      </c>
      <c r="O5" s="66" t="s">
        <v>3154</v>
      </c>
      <c r="P5" s="21" t="s">
        <v>1612</v>
      </c>
      <c r="Q5" s="21" t="s">
        <v>1611</v>
      </c>
      <c r="R5" s="21" t="s">
        <v>600</v>
      </c>
      <c r="S5" s="21" t="s">
        <v>61</v>
      </c>
      <c r="T5" s="21" t="s">
        <v>2448</v>
      </c>
      <c r="U5" s="21" t="s">
        <v>585</v>
      </c>
      <c r="V5" s="21" t="s">
        <v>269</v>
      </c>
      <c r="W5" s="21" t="s">
        <v>92</v>
      </c>
    </row>
    <row r="6" spans="1:23" x14ac:dyDescent="0.2">
      <c r="A6" s="21" t="s">
        <v>3106</v>
      </c>
      <c r="B6" s="21" t="s">
        <v>3105</v>
      </c>
      <c r="C6" s="115" t="s">
        <v>1588</v>
      </c>
      <c r="D6" s="116" t="s">
        <v>269</v>
      </c>
      <c r="E6" s="116">
        <v>3</v>
      </c>
      <c r="F6" s="115" t="s">
        <v>269</v>
      </c>
      <c r="G6" s="115"/>
      <c r="H6" s="115"/>
      <c r="I6" s="115"/>
      <c r="J6" s="115"/>
      <c r="K6" s="115"/>
      <c r="L6" s="115" t="s">
        <v>3131</v>
      </c>
      <c r="M6" s="115" t="s">
        <v>3139</v>
      </c>
      <c r="N6" s="62" t="s">
        <v>596</v>
      </c>
      <c r="O6" s="66" t="s">
        <v>3155</v>
      </c>
      <c r="P6" s="21" t="s">
        <v>1614</v>
      </c>
      <c r="Q6" s="21" t="s">
        <v>1613</v>
      </c>
      <c r="R6" s="21" t="s">
        <v>607</v>
      </c>
      <c r="S6" s="21" t="s">
        <v>2375</v>
      </c>
      <c r="T6" s="21" t="s">
        <v>3024</v>
      </c>
      <c r="U6" s="21" t="s">
        <v>611</v>
      </c>
      <c r="V6" s="21" t="s">
        <v>3151</v>
      </c>
      <c r="W6" s="21" t="s">
        <v>426</v>
      </c>
    </row>
    <row r="7" spans="1:23" x14ac:dyDescent="0.2">
      <c r="A7" s="21" t="s">
        <v>1592</v>
      </c>
      <c r="B7" s="21" t="s">
        <v>440</v>
      </c>
      <c r="C7" s="115" t="s">
        <v>1588</v>
      </c>
      <c r="D7" s="116" t="s">
        <v>3113</v>
      </c>
      <c r="E7" s="116">
        <v>4</v>
      </c>
      <c r="F7" s="115" t="s">
        <v>3113</v>
      </c>
      <c r="G7" s="115"/>
      <c r="H7" s="115"/>
      <c r="I7" s="115"/>
      <c r="J7" s="115"/>
      <c r="K7" s="115"/>
      <c r="L7" s="115" t="s">
        <v>3132</v>
      </c>
      <c r="M7" s="115" t="s">
        <v>3140</v>
      </c>
      <c r="N7" s="62" t="s">
        <v>1602</v>
      </c>
      <c r="O7" s="66" t="s">
        <v>3156</v>
      </c>
      <c r="P7" s="21" t="s">
        <v>1616</v>
      </c>
      <c r="Q7" s="21" t="s">
        <v>1615</v>
      </c>
      <c r="R7" s="21" t="s">
        <v>269</v>
      </c>
      <c r="S7" s="21" t="s">
        <v>92</v>
      </c>
      <c r="T7" s="21" t="s">
        <v>607</v>
      </c>
      <c r="U7" s="21" t="s">
        <v>2375</v>
      </c>
      <c r="V7" s="21" t="s">
        <v>3026</v>
      </c>
      <c r="W7" s="21" t="s">
        <v>244</v>
      </c>
    </row>
    <row r="8" spans="1:23" x14ac:dyDescent="0.2">
      <c r="A8" s="21" t="s">
        <v>1610</v>
      </c>
      <c r="B8" s="21" t="s">
        <v>1609</v>
      </c>
      <c r="C8" s="115" t="s">
        <v>1609</v>
      </c>
      <c r="D8" s="116" t="s">
        <v>3114</v>
      </c>
      <c r="E8" s="116">
        <v>1</v>
      </c>
      <c r="F8" s="115"/>
      <c r="G8" s="115"/>
      <c r="H8" s="115"/>
      <c r="I8" s="115"/>
      <c r="J8" s="115"/>
      <c r="K8" s="115"/>
      <c r="L8" s="115" t="s">
        <v>3133</v>
      </c>
      <c r="M8" s="115" t="s">
        <v>3142</v>
      </c>
      <c r="N8" s="62" t="s">
        <v>518</v>
      </c>
      <c r="O8" s="66" t="s">
        <v>3157</v>
      </c>
      <c r="P8" s="21" t="s">
        <v>1618</v>
      </c>
      <c r="Q8" s="21" t="s">
        <v>1617</v>
      </c>
      <c r="R8" s="21" t="s">
        <v>527</v>
      </c>
      <c r="S8" s="21" t="s">
        <v>104</v>
      </c>
      <c r="T8" s="21" t="s">
        <v>269</v>
      </c>
      <c r="U8" s="21" t="s">
        <v>92</v>
      </c>
      <c r="V8" s="21" t="s">
        <v>527</v>
      </c>
      <c r="W8" s="21" t="s">
        <v>104</v>
      </c>
    </row>
    <row r="9" spans="1:23" x14ac:dyDescent="0.2">
      <c r="A9" s="21" t="s">
        <v>1594</v>
      </c>
      <c r="B9" s="21" t="s">
        <v>1593</v>
      </c>
      <c r="C9" s="115" t="s">
        <v>1609</v>
      </c>
      <c r="D9" s="116" t="s">
        <v>3115</v>
      </c>
      <c r="E9" s="116">
        <v>2</v>
      </c>
      <c r="F9" s="115"/>
      <c r="G9" s="115"/>
      <c r="H9" s="115"/>
      <c r="I9" s="115"/>
      <c r="J9" s="115"/>
      <c r="K9" s="115"/>
      <c r="L9" s="115" t="s">
        <v>527</v>
      </c>
      <c r="M9" s="115" t="s">
        <v>3144</v>
      </c>
      <c r="N9" s="62" t="s">
        <v>1604</v>
      </c>
      <c r="O9" s="66" t="s">
        <v>3158</v>
      </c>
      <c r="P9" s="21" t="s">
        <v>582</v>
      </c>
      <c r="Q9" s="21" t="s">
        <v>235</v>
      </c>
      <c r="R9" s="21" t="s">
        <v>636</v>
      </c>
      <c r="S9" s="21" t="s">
        <v>3148</v>
      </c>
      <c r="T9" s="21" t="s">
        <v>2449</v>
      </c>
      <c r="U9" s="21" t="s">
        <v>595</v>
      </c>
    </row>
    <row r="10" spans="1:23" x14ac:dyDescent="0.2">
      <c r="A10" s="21" t="s">
        <v>1596</v>
      </c>
      <c r="B10" s="21" t="s">
        <v>1595</v>
      </c>
      <c r="C10" s="115" t="s">
        <v>1598</v>
      </c>
      <c r="D10" s="116" t="s">
        <v>3116</v>
      </c>
      <c r="E10" s="116">
        <v>1</v>
      </c>
      <c r="F10" s="115"/>
      <c r="G10" s="115"/>
      <c r="H10" s="115"/>
      <c r="I10" s="115"/>
      <c r="J10" s="115"/>
      <c r="K10" s="115"/>
      <c r="L10" s="115"/>
      <c r="M10" s="115" t="s">
        <v>3146</v>
      </c>
      <c r="N10" s="62" t="s">
        <v>1606</v>
      </c>
      <c r="O10" s="66" t="s">
        <v>3159</v>
      </c>
      <c r="P10" s="21" t="s">
        <v>75</v>
      </c>
      <c r="Q10" s="21" t="s">
        <v>439</v>
      </c>
      <c r="T10" s="21" t="s">
        <v>527</v>
      </c>
      <c r="U10" s="21" t="s">
        <v>104</v>
      </c>
    </row>
    <row r="11" spans="1:23" x14ac:dyDescent="0.2">
      <c r="A11" s="21" t="s">
        <v>1599</v>
      </c>
      <c r="B11" s="21" t="s">
        <v>1598</v>
      </c>
      <c r="C11" s="115" t="s">
        <v>1598</v>
      </c>
      <c r="D11" s="116" t="s">
        <v>3117</v>
      </c>
      <c r="E11" s="116">
        <v>2</v>
      </c>
      <c r="F11" s="21"/>
      <c r="G11" s="21"/>
      <c r="H11" s="21"/>
      <c r="I11" s="21"/>
      <c r="J11" s="21"/>
      <c r="K11" s="21"/>
      <c r="L11" s="21"/>
      <c r="M11" s="21"/>
      <c r="N11" s="21"/>
      <c r="O11" s="21"/>
      <c r="P11" s="21" t="s">
        <v>1620</v>
      </c>
      <c r="Q11" s="21" t="s">
        <v>1619</v>
      </c>
      <c r="T11" s="21" t="s">
        <v>3026</v>
      </c>
      <c r="U11" s="21" t="s">
        <v>856</v>
      </c>
    </row>
    <row r="12" spans="1:23" x14ac:dyDescent="0.2">
      <c r="A12" s="21" t="s">
        <v>1597</v>
      </c>
      <c r="B12" s="21" t="s">
        <v>596</v>
      </c>
      <c r="C12" s="115" t="s">
        <v>596</v>
      </c>
      <c r="D12" s="116" t="s">
        <v>3119</v>
      </c>
      <c r="E12" s="116" t="s">
        <v>3118</v>
      </c>
      <c r="F12" s="21"/>
      <c r="G12" s="21"/>
      <c r="H12" s="21"/>
      <c r="I12" s="21"/>
      <c r="J12" s="21"/>
      <c r="K12" s="21"/>
      <c r="L12" s="21"/>
      <c r="M12" s="21"/>
      <c r="N12" s="21"/>
      <c r="O12" s="21"/>
      <c r="P12" s="21" t="s">
        <v>1639</v>
      </c>
      <c r="Q12" s="21" t="s">
        <v>1638</v>
      </c>
      <c r="T12" s="21" t="s">
        <v>2450</v>
      </c>
      <c r="U12" s="21" t="s">
        <v>616</v>
      </c>
    </row>
    <row r="13" spans="1:23" x14ac:dyDescent="0.2">
      <c r="A13" s="21" t="s">
        <v>1601</v>
      </c>
      <c r="B13" s="21" t="s">
        <v>1600</v>
      </c>
      <c r="C13" s="115" t="s">
        <v>596</v>
      </c>
      <c r="D13" s="116" t="s">
        <v>3121</v>
      </c>
      <c r="E13" s="116" t="s">
        <v>3120</v>
      </c>
      <c r="F13" s="21"/>
      <c r="G13" s="21"/>
      <c r="H13" s="21"/>
      <c r="I13" s="21"/>
      <c r="J13" s="21"/>
      <c r="K13" s="21"/>
      <c r="L13" s="21"/>
      <c r="M13" s="21"/>
      <c r="N13" s="21"/>
      <c r="O13" s="21"/>
      <c r="P13" s="21" t="s">
        <v>1622</v>
      </c>
      <c r="Q13" s="21" t="s">
        <v>1621</v>
      </c>
      <c r="T13" s="21" t="s">
        <v>2451</v>
      </c>
      <c r="U13" s="21" t="s">
        <v>622</v>
      </c>
    </row>
    <row r="14" spans="1:23" x14ac:dyDescent="0.2">
      <c r="A14" s="21" t="s">
        <v>1603</v>
      </c>
      <c r="B14" s="21" t="s">
        <v>1602</v>
      </c>
      <c r="C14" s="115" t="s">
        <v>596</v>
      </c>
      <c r="D14" s="116" t="s">
        <v>3123</v>
      </c>
      <c r="E14" s="116" t="s">
        <v>3122</v>
      </c>
      <c r="F14" s="21"/>
      <c r="G14" s="21"/>
      <c r="H14" s="21"/>
      <c r="I14" s="21"/>
      <c r="J14" s="21"/>
      <c r="K14" s="21"/>
      <c r="L14" s="21"/>
      <c r="M14" s="21"/>
      <c r="N14" s="21"/>
      <c r="O14" s="21"/>
      <c r="P14" s="21" t="s">
        <v>602</v>
      </c>
      <c r="Q14" s="21" t="s">
        <v>601</v>
      </c>
    </row>
    <row r="15" spans="1:23" x14ac:dyDescent="0.2">
      <c r="A15" s="21" t="s">
        <v>1608</v>
      </c>
      <c r="B15" s="21" t="s">
        <v>518</v>
      </c>
      <c r="C15" s="115" t="s">
        <v>1602</v>
      </c>
      <c r="D15" s="116" t="s">
        <v>3124</v>
      </c>
      <c r="E15" s="116">
        <v>1</v>
      </c>
      <c r="F15" s="21"/>
      <c r="G15" s="21"/>
      <c r="H15" s="21"/>
      <c r="I15" s="21"/>
      <c r="J15" s="21"/>
      <c r="K15" s="21"/>
      <c r="L15" s="21"/>
      <c r="M15" s="21"/>
      <c r="N15" s="21"/>
      <c r="O15" s="21"/>
      <c r="P15" s="21" t="s">
        <v>610</v>
      </c>
      <c r="Q15" s="21" t="s">
        <v>609</v>
      </c>
    </row>
    <row r="16" spans="1:23" x14ac:dyDescent="0.2">
      <c r="A16" s="21" t="s">
        <v>1605</v>
      </c>
      <c r="B16" s="21" t="s">
        <v>1604</v>
      </c>
      <c r="C16" s="115" t="s">
        <v>1602</v>
      </c>
      <c r="D16" s="116" t="s">
        <v>3125</v>
      </c>
      <c r="E16" s="116">
        <v>2</v>
      </c>
      <c r="F16" s="21"/>
      <c r="G16" s="21"/>
      <c r="H16" s="21"/>
      <c r="I16" s="21"/>
      <c r="J16" s="21"/>
      <c r="K16" s="21"/>
      <c r="L16" s="21"/>
      <c r="M16" s="21"/>
      <c r="N16" s="21"/>
      <c r="O16" s="21"/>
      <c r="P16" s="21" t="s">
        <v>1624</v>
      </c>
      <c r="Q16" s="21" t="s">
        <v>1623</v>
      </c>
    </row>
    <row r="17" spans="1:17" x14ac:dyDescent="0.2">
      <c r="A17" s="21" t="s">
        <v>1607</v>
      </c>
      <c r="B17" s="21" t="s">
        <v>1606</v>
      </c>
      <c r="C17" s="115" t="s">
        <v>1602</v>
      </c>
      <c r="D17" s="116" t="s">
        <v>3126</v>
      </c>
      <c r="E17" s="116">
        <v>3</v>
      </c>
      <c r="F17" s="21"/>
      <c r="G17" s="21"/>
      <c r="H17" s="21"/>
      <c r="I17" s="21"/>
      <c r="J17" s="21"/>
      <c r="K17" s="21"/>
      <c r="L17" s="21"/>
      <c r="M17" s="21"/>
      <c r="N17" s="21"/>
      <c r="O17" s="21"/>
      <c r="P17" s="21" t="s">
        <v>621</v>
      </c>
      <c r="Q17" s="21" t="s">
        <v>620</v>
      </c>
    </row>
    <row r="18" spans="1:17" x14ac:dyDescent="0.2">
      <c r="A18" s="21" t="s">
        <v>3108</v>
      </c>
      <c r="B18" s="21" t="s">
        <v>3107</v>
      </c>
      <c r="C18" s="115" t="s">
        <v>518</v>
      </c>
      <c r="D18" s="116" t="s">
        <v>3127</v>
      </c>
      <c r="E18" s="116">
        <v>1</v>
      </c>
      <c r="F18" s="21"/>
      <c r="G18" s="21"/>
      <c r="H18" s="21"/>
      <c r="I18" s="21"/>
      <c r="J18" s="21"/>
      <c r="K18" s="21"/>
      <c r="L18" s="21"/>
      <c r="M18" s="21"/>
      <c r="N18" s="21"/>
      <c r="O18" s="21"/>
      <c r="P18" s="21" t="s">
        <v>324</v>
      </c>
      <c r="Q18" s="21" t="s">
        <v>682</v>
      </c>
    </row>
    <row r="19" spans="1:17" x14ac:dyDescent="0.2">
      <c r="C19" s="115" t="s">
        <v>1604</v>
      </c>
      <c r="D19" s="116" t="s">
        <v>3128</v>
      </c>
      <c r="E19" s="116">
        <v>1</v>
      </c>
      <c r="P19" s="21" t="s">
        <v>1626</v>
      </c>
      <c r="Q19" s="21" t="s">
        <v>1625</v>
      </c>
    </row>
    <row r="20" spans="1:17" x14ac:dyDescent="0.2">
      <c r="C20" s="115" t="s">
        <v>1604</v>
      </c>
      <c r="D20" s="116" t="s">
        <v>3129</v>
      </c>
      <c r="E20" s="116">
        <v>2</v>
      </c>
      <c r="P20" s="21" t="s">
        <v>1630</v>
      </c>
      <c r="Q20" s="21" t="s">
        <v>1629</v>
      </c>
    </row>
    <row r="21" spans="1:17" x14ac:dyDescent="0.2">
      <c r="C21" s="115" t="s">
        <v>1604</v>
      </c>
      <c r="D21" s="116" t="s">
        <v>3130</v>
      </c>
      <c r="E21" s="116">
        <v>4</v>
      </c>
      <c r="P21" s="21" t="s">
        <v>1633</v>
      </c>
      <c r="Q21" s="21" t="s">
        <v>1632</v>
      </c>
    </row>
    <row r="22" spans="1:17" x14ac:dyDescent="0.2">
      <c r="C22" s="115" t="s">
        <v>1604</v>
      </c>
      <c r="D22" s="116" t="s">
        <v>3131</v>
      </c>
      <c r="E22" s="116">
        <v>5</v>
      </c>
      <c r="P22" s="21" t="s">
        <v>637</v>
      </c>
      <c r="Q22" s="21" t="s">
        <v>1631</v>
      </c>
    </row>
    <row r="23" spans="1:17" x14ac:dyDescent="0.2">
      <c r="C23" s="115" t="s">
        <v>1604</v>
      </c>
      <c r="D23" s="116" t="s">
        <v>3132</v>
      </c>
      <c r="E23" s="116">
        <v>6</v>
      </c>
      <c r="P23" s="21" t="s">
        <v>277</v>
      </c>
      <c r="Q23" s="21" t="s">
        <v>273</v>
      </c>
    </row>
    <row r="24" spans="1:17" x14ac:dyDescent="0.2">
      <c r="C24" s="115" t="s">
        <v>1604</v>
      </c>
      <c r="D24" s="116" t="s">
        <v>3133</v>
      </c>
      <c r="E24" s="116">
        <v>8</v>
      </c>
      <c r="P24" s="21" t="s">
        <v>1628</v>
      </c>
      <c r="Q24" s="21" t="s">
        <v>1627</v>
      </c>
    </row>
    <row r="25" spans="1:17" x14ac:dyDescent="0.2">
      <c r="C25" s="115" t="s">
        <v>1604</v>
      </c>
      <c r="D25" s="116" t="s">
        <v>527</v>
      </c>
      <c r="E25" s="116">
        <v>9</v>
      </c>
      <c r="P25" s="21" t="s">
        <v>490</v>
      </c>
      <c r="Q25" s="21" t="s">
        <v>489</v>
      </c>
    </row>
    <row r="26" spans="1:17" x14ac:dyDescent="0.2">
      <c r="C26" s="115" t="s">
        <v>1606</v>
      </c>
      <c r="D26" s="116" t="s">
        <v>3135</v>
      </c>
      <c r="E26" s="116" t="s">
        <v>3134</v>
      </c>
      <c r="P26" s="21" t="s">
        <v>498</v>
      </c>
      <c r="Q26" s="21" t="s">
        <v>497</v>
      </c>
    </row>
    <row r="27" spans="1:17" x14ac:dyDescent="0.2">
      <c r="C27" s="115" t="s">
        <v>1606</v>
      </c>
      <c r="D27" s="116" t="s">
        <v>3137</v>
      </c>
      <c r="E27" s="116" t="s">
        <v>3136</v>
      </c>
      <c r="P27" s="21" t="s">
        <v>1635</v>
      </c>
      <c r="Q27" s="21" t="s">
        <v>1634</v>
      </c>
    </row>
    <row r="28" spans="1:17" x14ac:dyDescent="0.2">
      <c r="C28" s="115" t="s">
        <v>1606</v>
      </c>
      <c r="D28" s="116" t="s">
        <v>3138</v>
      </c>
      <c r="E28" s="116" t="s">
        <v>682</v>
      </c>
      <c r="P28" s="21" t="s">
        <v>1637</v>
      </c>
      <c r="Q28" s="21" t="s">
        <v>1636</v>
      </c>
    </row>
    <row r="29" spans="1:17" x14ac:dyDescent="0.2">
      <c r="C29" s="115" t="s">
        <v>1606</v>
      </c>
      <c r="D29" s="116" t="s">
        <v>3139</v>
      </c>
      <c r="E29" s="116" t="s">
        <v>702</v>
      </c>
      <c r="P29" s="21" t="s">
        <v>527</v>
      </c>
      <c r="Q29" s="21" t="s">
        <v>104</v>
      </c>
    </row>
    <row r="30" spans="1:17" x14ac:dyDescent="0.2">
      <c r="C30" s="115" t="s">
        <v>1606</v>
      </c>
      <c r="D30" s="116" t="s">
        <v>3140</v>
      </c>
      <c r="E30" s="116" t="s">
        <v>1906</v>
      </c>
      <c r="P30" s="21" t="s">
        <v>662</v>
      </c>
      <c r="Q30" s="21" t="s">
        <v>510</v>
      </c>
    </row>
    <row r="31" spans="1:17" x14ac:dyDescent="0.2">
      <c r="C31" s="115" t="s">
        <v>1606</v>
      </c>
      <c r="D31" s="116" t="s">
        <v>3142</v>
      </c>
      <c r="E31" s="116" t="s">
        <v>3141</v>
      </c>
    </row>
    <row r="32" spans="1:17" x14ac:dyDescent="0.2">
      <c r="C32" s="115" t="s">
        <v>1606</v>
      </c>
      <c r="D32" s="116" t="s">
        <v>3144</v>
      </c>
      <c r="E32" s="116" t="s">
        <v>3143</v>
      </c>
    </row>
    <row r="33" spans="3:5" x14ac:dyDescent="0.2">
      <c r="C33" s="115" t="s">
        <v>1606</v>
      </c>
      <c r="D33" s="116" t="s">
        <v>3146</v>
      </c>
      <c r="E33" s="116" t="s">
        <v>3145</v>
      </c>
    </row>
  </sheetData>
  <mergeCells count="2">
    <mergeCell ref="F1:M1"/>
    <mergeCell ref="N1:O2"/>
  </mergeCells>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workbookViewId="0">
      <selection activeCell="P21" sqref="P21"/>
    </sheetView>
  </sheetViews>
  <sheetFormatPr defaultRowHeight="12.75" x14ac:dyDescent="0.2"/>
  <cols>
    <col min="1" max="1" width="26.5703125" style="62" bestFit="1" customWidth="1"/>
    <col min="2" max="2" width="9.5703125" style="62" bestFit="1" customWidth="1"/>
    <col min="3" max="3" width="10" style="62" customWidth="1"/>
    <col min="4" max="4" width="10" style="62" bestFit="1" customWidth="1"/>
    <col min="5" max="5" width="11" style="62" customWidth="1"/>
    <col min="6" max="6" width="11" style="62" bestFit="1" customWidth="1"/>
    <col min="7" max="7" width="12.5703125" style="62" customWidth="1"/>
    <col min="8" max="8" width="12.5703125" style="62" bestFit="1" customWidth="1"/>
    <col min="9" max="9" width="16.85546875" style="62" bestFit="1" customWidth="1"/>
    <col min="10" max="10" width="10.85546875" style="62" bestFit="1" customWidth="1"/>
    <col min="11" max="11" width="39.42578125" style="62" bestFit="1" customWidth="1"/>
    <col min="12" max="12" width="8.5703125" style="62" bestFit="1" customWidth="1"/>
    <col min="13" max="13" width="17.85546875" style="62" customWidth="1"/>
    <col min="14" max="14" width="17.85546875" style="62" bestFit="1" customWidth="1"/>
    <col min="15" max="15" width="18" style="21" bestFit="1" customWidth="1"/>
    <col min="16" max="16" width="13.7109375" style="21" bestFit="1" customWidth="1"/>
    <col min="17" max="16384" width="9.140625" style="21"/>
  </cols>
  <sheetData>
    <row r="1" spans="1:16" x14ac:dyDescent="0.2">
      <c r="A1" s="64" t="s">
        <v>554</v>
      </c>
      <c r="B1" s="64" t="s">
        <v>553</v>
      </c>
      <c r="C1" s="64" t="s">
        <v>555</v>
      </c>
      <c r="D1" s="64" t="s">
        <v>555</v>
      </c>
      <c r="E1" s="64" t="s">
        <v>556</v>
      </c>
      <c r="F1" s="64" t="s">
        <v>556</v>
      </c>
      <c r="G1" s="64" t="s">
        <v>557</v>
      </c>
      <c r="H1" s="64" t="s">
        <v>557</v>
      </c>
      <c r="I1" s="64" t="s">
        <v>559</v>
      </c>
      <c r="J1" s="64" t="s">
        <v>558</v>
      </c>
      <c r="K1" s="64" t="s">
        <v>561</v>
      </c>
      <c r="L1" s="64" t="s">
        <v>560</v>
      </c>
      <c r="M1" s="64" t="s">
        <v>571</v>
      </c>
      <c r="N1" s="64" t="s">
        <v>571</v>
      </c>
      <c r="O1" s="46" t="s">
        <v>3313</v>
      </c>
      <c r="P1" s="46" t="s">
        <v>3302</v>
      </c>
    </row>
    <row r="2" spans="1:16" x14ac:dyDescent="0.2">
      <c r="A2" s="46"/>
      <c r="B2" s="46"/>
      <c r="C2" s="46"/>
      <c r="D2" s="46"/>
      <c r="E2" s="46"/>
      <c r="F2" s="46"/>
      <c r="G2" s="46"/>
      <c r="H2" s="46"/>
      <c r="I2" s="46"/>
      <c r="J2" s="46"/>
      <c r="K2" s="46"/>
      <c r="L2" s="46"/>
      <c r="M2" s="46"/>
      <c r="N2" s="46"/>
      <c r="O2" s="46"/>
      <c r="P2" s="46"/>
    </row>
    <row r="3" spans="1:16" x14ac:dyDescent="0.2">
      <c r="A3" t="s">
        <v>612</v>
      </c>
      <c r="B3" t="s">
        <v>611</v>
      </c>
      <c r="C3" t="s">
        <v>3323</v>
      </c>
      <c r="D3" t="s">
        <v>573</v>
      </c>
      <c r="E3" s="62" t="s">
        <v>3332</v>
      </c>
      <c r="F3" s="62" t="s">
        <v>241</v>
      </c>
      <c r="G3" t="s">
        <v>428</v>
      </c>
      <c r="H3" t="s">
        <v>428</v>
      </c>
      <c r="I3" s="21" t="s">
        <v>454</v>
      </c>
      <c r="J3" s="21" t="s">
        <v>574</v>
      </c>
      <c r="K3" t="s">
        <v>592</v>
      </c>
      <c r="L3" t="s">
        <v>591</v>
      </c>
      <c r="M3" t="s">
        <v>1881</v>
      </c>
      <c r="N3" t="s">
        <v>581</v>
      </c>
      <c r="O3" t="s">
        <v>3312</v>
      </c>
      <c r="P3" t="s">
        <v>585</v>
      </c>
    </row>
    <row r="4" spans="1:16" x14ac:dyDescent="0.2">
      <c r="A4" t="s">
        <v>630</v>
      </c>
      <c r="B4" t="s">
        <v>629</v>
      </c>
      <c r="C4" t="s">
        <v>428</v>
      </c>
      <c r="D4" t="s">
        <v>428</v>
      </c>
      <c r="E4" s="62" t="s">
        <v>3333</v>
      </c>
      <c r="F4" s="62" t="s">
        <v>234</v>
      </c>
      <c r="G4" t="s">
        <v>582</v>
      </c>
      <c r="H4" t="s">
        <v>235</v>
      </c>
      <c r="I4" s="21" t="s">
        <v>584</v>
      </c>
      <c r="J4" s="21" t="s">
        <v>583</v>
      </c>
      <c r="K4" t="s">
        <v>1648</v>
      </c>
      <c r="L4" t="s">
        <v>1647</v>
      </c>
      <c r="M4" t="s">
        <v>454</v>
      </c>
      <c r="N4" t="s">
        <v>587</v>
      </c>
      <c r="O4" t="s">
        <v>527</v>
      </c>
      <c r="P4" t="s">
        <v>590</v>
      </c>
    </row>
    <row r="5" spans="1:16" x14ac:dyDescent="0.2">
      <c r="A5" t="s">
        <v>269</v>
      </c>
      <c r="B5" t="s">
        <v>1640</v>
      </c>
      <c r="C5" t="s">
        <v>3324</v>
      </c>
      <c r="D5" t="s">
        <v>588</v>
      </c>
      <c r="E5" s="62" t="s">
        <v>3334</v>
      </c>
      <c r="F5" s="62" t="s">
        <v>589</v>
      </c>
      <c r="G5" t="s">
        <v>75</v>
      </c>
      <c r="H5" t="s">
        <v>439</v>
      </c>
      <c r="I5" s="21" t="s">
        <v>527</v>
      </c>
      <c r="J5" s="21" t="s">
        <v>590</v>
      </c>
      <c r="K5" t="s">
        <v>604</v>
      </c>
      <c r="L5" t="s">
        <v>603</v>
      </c>
      <c r="M5" t="s">
        <v>3314</v>
      </c>
      <c r="N5" t="s">
        <v>1660</v>
      </c>
      <c r="O5" t="s">
        <v>3026</v>
      </c>
      <c r="P5" t="s">
        <v>856</v>
      </c>
    </row>
    <row r="6" spans="1:16" x14ac:dyDescent="0.2">
      <c r="A6" t="s">
        <v>655</v>
      </c>
      <c r="B6" t="s">
        <v>654</v>
      </c>
      <c r="C6" t="s">
        <v>3325</v>
      </c>
      <c r="D6" t="s">
        <v>1644</v>
      </c>
      <c r="G6" t="s">
        <v>602</v>
      </c>
      <c r="H6" t="s">
        <v>601</v>
      </c>
      <c r="K6" t="s">
        <v>1649</v>
      </c>
      <c r="L6" t="s">
        <v>613</v>
      </c>
      <c r="M6" t="s">
        <v>3315</v>
      </c>
      <c r="N6" t="s">
        <v>1661</v>
      </c>
      <c r="O6" t="s">
        <v>2450</v>
      </c>
      <c r="P6" t="s">
        <v>616</v>
      </c>
    </row>
    <row r="7" spans="1:16" x14ac:dyDescent="0.2">
      <c r="A7" t="s">
        <v>664</v>
      </c>
      <c r="B7" t="s">
        <v>663</v>
      </c>
      <c r="G7" t="s">
        <v>610</v>
      </c>
      <c r="H7" t="s">
        <v>609</v>
      </c>
      <c r="K7" t="s">
        <v>641</v>
      </c>
      <c r="L7" t="s">
        <v>640</v>
      </c>
      <c r="M7" t="s">
        <v>3316</v>
      </c>
      <c r="N7" t="s">
        <v>1662</v>
      </c>
      <c r="O7" t="s">
        <v>2451</v>
      </c>
      <c r="P7" t="s">
        <v>77</v>
      </c>
    </row>
    <row r="8" spans="1:16" x14ac:dyDescent="0.2">
      <c r="A8" t="s">
        <v>672</v>
      </c>
      <c r="B8" t="s">
        <v>671</v>
      </c>
      <c r="G8" t="s">
        <v>621</v>
      </c>
      <c r="H8" t="s">
        <v>620</v>
      </c>
      <c r="K8" t="s">
        <v>1651</v>
      </c>
      <c r="L8" t="s">
        <v>1650</v>
      </c>
      <c r="M8" t="s">
        <v>3317</v>
      </c>
      <c r="N8" t="s">
        <v>608</v>
      </c>
    </row>
    <row r="9" spans="1:16" x14ac:dyDescent="0.2">
      <c r="A9" t="s">
        <v>684</v>
      </c>
      <c r="B9" t="s">
        <v>683</v>
      </c>
      <c r="G9" t="s">
        <v>3326</v>
      </c>
      <c r="H9" t="s">
        <v>1645</v>
      </c>
      <c r="K9" t="s">
        <v>657</v>
      </c>
      <c r="L9" t="s">
        <v>656</v>
      </c>
      <c r="M9" t="s">
        <v>3318</v>
      </c>
      <c r="N9" t="s">
        <v>619</v>
      </c>
    </row>
    <row r="10" spans="1:16" x14ac:dyDescent="0.2">
      <c r="A10" t="s">
        <v>1635</v>
      </c>
      <c r="B10" t="s">
        <v>1641</v>
      </c>
      <c r="G10" t="s">
        <v>3327</v>
      </c>
      <c r="H10" t="s">
        <v>1646</v>
      </c>
      <c r="K10" t="s">
        <v>666</v>
      </c>
      <c r="L10" t="s">
        <v>665</v>
      </c>
      <c r="M10" t="s">
        <v>3319</v>
      </c>
      <c r="N10" t="s">
        <v>627</v>
      </c>
    </row>
    <row r="11" spans="1:16" x14ac:dyDescent="0.2">
      <c r="A11" t="s">
        <v>1643</v>
      </c>
      <c r="B11" t="s">
        <v>1642</v>
      </c>
      <c r="G11" t="s">
        <v>3328</v>
      </c>
      <c r="H11" t="s">
        <v>631</v>
      </c>
      <c r="K11" t="s">
        <v>674</v>
      </c>
      <c r="L11" t="s">
        <v>673</v>
      </c>
      <c r="M11" t="s">
        <v>3320</v>
      </c>
      <c r="N11" t="s">
        <v>1663</v>
      </c>
    </row>
    <row r="12" spans="1:16" x14ac:dyDescent="0.2">
      <c r="A12" t="s">
        <v>527</v>
      </c>
      <c r="B12" t="s">
        <v>526</v>
      </c>
      <c r="G12" t="s">
        <v>3329</v>
      </c>
      <c r="H12" t="s">
        <v>617</v>
      </c>
      <c r="K12" t="s">
        <v>688</v>
      </c>
      <c r="L12" t="s">
        <v>687</v>
      </c>
      <c r="M12" t="s">
        <v>3321</v>
      </c>
      <c r="N12" t="s">
        <v>1664</v>
      </c>
    </row>
    <row r="13" spans="1:16" x14ac:dyDescent="0.2">
      <c r="A13" t="s">
        <v>694</v>
      </c>
      <c r="B13" t="s">
        <v>693</v>
      </c>
      <c r="G13" t="s">
        <v>490</v>
      </c>
      <c r="H13" t="s">
        <v>489</v>
      </c>
      <c r="K13" t="s">
        <v>699</v>
      </c>
      <c r="L13" t="s">
        <v>595</v>
      </c>
      <c r="M13" t="s">
        <v>3322</v>
      </c>
      <c r="N13" t="s">
        <v>1665</v>
      </c>
    </row>
    <row r="14" spans="1:16" x14ac:dyDescent="0.2">
      <c r="G14" t="s">
        <v>3331</v>
      </c>
      <c r="H14" t="s">
        <v>3330</v>
      </c>
      <c r="K14" t="s">
        <v>1653</v>
      </c>
      <c r="L14" t="s">
        <v>1652</v>
      </c>
      <c r="M14" t="s">
        <v>527</v>
      </c>
      <c r="N14" t="s">
        <v>590</v>
      </c>
    </row>
    <row r="15" spans="1:16" x14ac:dyDescent="0.2">
      <c r="G15" t="s">
        <v>498</v>
      </c>
      <c r="H15" t="s">
        <v>497</v>
      </c>
      <c r="K15" t="s">
        <v>709</v>
      </c>
      <c r="L15" t="s">
        <v>679</v>
      </c>
    </row>
    <row r="16" spans="1:16" x14ac:dyDescent="0.2">
      <c r="G16" t="s">
        <v>1635</v>
      </c>
      <c r="H16" t="s">
        <v>1641</v>
      </c>
      <c r="K16" t="s">
        <v>715</v>
      </c>
      <c r="L16" t="s">
        <v>714</v>
      </c>
    </row>
    <row r="17" spans="7:12" x14ac:dyDescent="0.2">
      <c r="G17" t="s">
        <v>527</v>
      </c>
      <c r="H17" t="s">
        <v>104</v>
      </c>
      <c r="K17" t="s">
        <v>527</v>
      </c>
      <c r="L17" t="s">
        <v>590</v>
      </c>
    </row>
    <row r="18" spans="7:12" x14ac:dyDescent="0.2">
      <c r="K18" t="s">
        <v>727</v>
      </c>
      <c r="L18" t="s">
        <v>726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
  <sheetViews>
    <sheetView workbookViewId="0">
      <selection activeCell="P21" sqref="P21"/>
    </sheetView>
  </sheetViews>
  <sheetFormatPr defaultRowHeight="12.75" x14ac:dyDescent="0.2"/>
  <cols>
    <col min="1" max="1" width="17.7109375" style="57" bestFit="1" customWidth="1"/>
    <col min="2" max="2" width="12.5703125" style="56" bestFit="1" customWidth="1"/>
  </cols>
  <sheetData>
    <row r="1" spans="1:2" x14ac:dyDescent="0.2">
      <c r="A1" s="59" t="s">
        <v>569</v>
      </c>
      <c r="B1" s="58" t="s">
        <v>568</v>
      </c>
    </row>
    <row r="2" spans="1:2" x14ac:dyDescent="0.2">
      <c r="A2" s="55"/>
      <c r="B2" s="54"/>
    </row>
    <row r="3" spans="1:2" x14ac:dyDescent="0.2">
      <c r="A3" t="s">
        <v>579</v>
      </c>
      <c r="B3" t="s">
        <v>578</v>
      </c>
    </row>
    <row r="4" spans="1:2" x14ac:dyDescent="0.2">
      <c r="A4" t="s">
        <v>599</v>
      </c>
      <c r="B4" t="s">
        <v>598</v>
      </c>
    </row>
    <row r="5" spans="1:2" x14ac:dyDescent="0.2">
      <c r="A5" t="s">
        <v>606</v>
      </c>
      <c r="B5" t="s">
        <v>605</v>
      </c>
    </row>
    <row r="6" spans="1:2" x14ac:dyDescent="0.2">
      <c r="A6" t="s">
        <v>1659</v>
      </c>
      <c r="B6" t="s">
        <v>1658</v>
      </c>
    </row>
    <row r="7" spans="1:2" x14ac:dyDescent="0.2">
      <c r="A7" t="s">
        <v>626</v>
      </c>
      <c r="B7" t="s">
        <v>625</v>
      </c>
    </row>
    <row r="8" spans="1:2" x14ac:dyDescent="0.2">
      <c r="A8" t="s">
        <v>635</v>
      </c>
      <c r="B8" t="s">
        <v>634</v>
      </c>
    </row>
    <row r="9" spans="1:2" x14ac:dyDescent="0.2">
      <c r="A9" t="s">
        <v>639</v>
      </c>
      <c r="B9" t="s">
        <v>638</v>
      </c>
    </row>
    <row r="10" spans="1:2" x14ac:dyDescent="0.2">
      <c r="A10" t="s">
        <v>645</v>
      </c>
      <c r="B10" t="s">
        <v>644</v>
      </c>
    </row>
    <row r="11" spans="1:2" x14ac:dyDescent="0.2">
      <c r="A11" t="s">
        <v>649</v>
      </c>
      <c r="B11" t="s">
        <v>609</v>
      </c>
    </row>
    <row r="12" spans="1:2" x14ac:dyDescent="0.2">
      <c r="A12" t="s">
        <v>653</v>
      </c>
      <c r="B12" t="s">
        <v>652</v>
      </c>
    </row>
    <row r="13" spans="1:2" x14ac:dyDescent="0.2">
      <c r="A13" t="s">
        <v>661</v>
      </c>
      <c r="B13" t="s">
        <v>660</v>
      </c>
    </row>
    <row r="14" spans="1:2" x14ac:dyDescent="0.2">
      <c r="A14" t="s">
        <v>670</v>
      </c>
      <c r="B14" t="s">
        <v>669</v>
      </c>
    </row>
    <row r="15" spans="1:2" x14ac:dyDescent="0.2">
      <c r="A15" t="s">
        <v>678</v>
      </c>
      <c r="B15" t="s">
        <v>677</v>
      </c>
    </row>
    <row r="16" spans="1:2" x14ac:dyDescent="0.2">
      <c r="A16" t="s">
        <v>1657</v>
      </c>
      <c r="B16" t="s">
        <v>1656</v>
      </c>
    </row>
    <row r="17" spans="1:2" x14ac:dyDescent="0.2">
      <c r="A17" t="s">
        <v>277</v>
      </c>
      <c r="B17" t="s">
        <v>273</v>
      </c>
    </row>
    <row r="18" spans="1:2" x14ac:dyDescent="0.2">
      <c r="A18" s="61"/>
      <c r="B18" s="60"/>
    </row>
    <row r="19" spans="1:2" x14ac:dyDescent="0.2">
      <c r="A19" s="61"/>
      <c r="B19" s="6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J22" sqref="J22"/>
    </sheetView>
  </sheetViews>
  <sheetFormatPr defaultRowHeight="12.75" x14ac:dyDescent="0.2"/>
  <cols>
    <col min="1" max="1" width="22.5703125" style="57" bestFit="1" customWidth="1"/>
    <col min="2" max="2" width="17.5703125" style="56" bestFit="1" customWidth="1"/>
  </cols>
  <sheetData>
    <row r="1" spans="1:2" x14ac:dyDescent="0.2">
      <c r="A1" s="59" t="s">
        <v>404</v>
      </c>
      <c r="B1" s="58" t="s">
        <v>403</v>
      </c>
    </row>
    <row r="2" spans="1:2" x14ac:dyDescent="0.2">
      <c r="A2" s="55"/>
      <c r="B2" s="54"/>
    </row>
    <row r="3" spans="1:2" x14ac:dyDescent="0.2">
      <c r="A3" t="s">
        <v>415</v>
      </c>
      <c r="B3" t="s">
        <v>62</v>
      </c>
    </row>
    <row r="4" spans="1:2" x14ac:dyDescent="0.2">
      <c r="A4" t="s">
        <v>425</v>
      </c>
      <c r="B4" t="s">
        <v>235</v>
      </c>
    </row>
    <row r="5" spans="1:2" x14ac:dyDescent="0.2">
      <c r="A5" t="s">
        <v>75</v>
      </c>
      <c r="B5" t="s">
        <v>74</v>
      </c>
    </row>
    <row r="6" spans="1:2" x14ac:dyDescent="0.2">
      <c r="A6" t="s">
        <v>447</v>
      </c>
      <c r="B6" t="s">
        <v>446</v>
      </c>
    </row>
    <row r="7" spans="1:2" x14ac:dyDescent="0.2">
      <c r="A7" t="s">
        <v>457</v>
      </c>
      <c r="B7" t="s">
        <v>78</v>
      </c>
    </row>
    <row r="8" spans="1:2" x14ac:dyDescent="0.2">
      <c r="A8" t="s">
        <v>463</v>
      </c>
      <c r="B8" t="s">
        <v>85</v>
      </c>
    </row>
    <row r="9" spans="1:2" x14ac:dyDescent="0.2">
      <c r="A9" t="s">
        <v>269</v>
      </c>
      <c r="B9" t="s">
        <v>92</v>
      </c>
    </row>
    <row r="10" spans="1:2" x14ac:dyDescent="0.2">
      <c r="A10" t="s">
        <v>208</v>
      </c>
      <c r="B10" t="s">
        <v>478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04"/>
  <sheetViews>
    <sheetView topLeftCell="F1" workbookViewId="0">
      <selection activeCell="J22" sqref="J22"/>
    </sheetView>
  </sheetViews>
  <sheetFormatPr defaultRowHeight="12.75" x14ac:dyDescent="0.2"/>
  <cols>
    <col min="1" max="1" width="57.85546875" style="57" bestFit="1" customWidth="1"/>
    <col min="2" max="2" width="16.42578125" style="56" customWidth="1"/>
    <col min="3" max="3" width="25.28515625" style="23" customWidth="1"/>
    <col min="4" max="4" width="16.42578125" style="62" customWidth="1"/>
    <col min="5" max="5" width="51.28515625" style="23" customWidth="1"/>
    <col min="6" max="7" width="9.7109375" style="23" customWidth="1"/>
    <col min="8" max="9" width="10.140625" style="23" customWidth="1"/>
    <col min="10" max="10" width="9.140625" style="23"/>
    <col min="11" max="11" width="13.28515625" style="23" bestFit="1" customWidth="1"/>
    <col min="12" max="12" width="9.140625" style="23"/>
    <col min="13" max="13" width="11.7109375" style="23" bestFit="1" customWidth="1"/>
    <col min="14" max="14" width="13.28515625" style="23" customWidth="1"/>
    <col min="15" max="15" width="9.5703125" style="23" bestFit="1" customWidth="1"/>
    <col min="16" max="17" width="13.28515625" style="23" customWidth="1"/>
    <col min="18" max="18" width="8" style="23" bestFit="1" customWidth="1"/>
    <col min="19" max="19" width="25.85546875" style="57" bestFit="1" customWidth="1"/>
    <col min="20" max="20" width="15.140625" style="56" bestFit="1" customWidth="1"/>
    <col min="21" max="21" width="24.140625" bestFit="1" customWidth="1"/>
    <col min="22" max="22" width="8.7109375" bestFit="1" customWidth="1"/>
    <col min="23" max="23" width="18" bestFit="1" customWidth="1"/>
    <col min="24" max="24" width="13" customWidth="1"/>
    <col min="25" max="25" width="19.28515625" customWidth="1"/>
    <col min="26" max="26" width="19.140625" customWidth="1"/>
    <col min="27" max="27" width="19.5703125" customWidth="1"/>
    <col min="28" max="28" width="19.85546875" customWidth="1"/>
  </cols>
  <sheetData>
    <row r="1" spans="1:28" ht="38.25" x14ac:dyDescent="0.2">
      <c r="A1" s="59" t="s">
        <v>830</v>
      </c>
      <c r="B1" s="58" t="s">
        <v>829</v>
      </c>
      <c r="C1" s="63" t="s">
        <v>3061</v>
      </c>
      <c r="D1" s="64" t="s">
        <v>3062</v>
      </c>
      <c r="E1" s="47" t="s">
        <v>2936</v>
      </c>
      <c r="F1" s="47" t="s">
        <v>2935</v>
      </c>
      <c r="G1" s="47" t="s">
        <v>1489</v>
      </c>
      <c r="H1" s="63" t="s">
        <v>544</v>
      </c>
      <c r="I1" s="63" t="s">
        <v>3066</v>
      </c>
      <c r="J1" s="63" t="s">
        <v>831</v>
      </c>
      <c r="K1" s="63" t="s">
        <v>3032</v>
      </c>
      <c r="L1" s="63" t="s">
        <v>3033</v>
      </c>
      <c r="M1" s="63" t="s">
        <v>3027</v>
      </c>
      <c r="N1" s="63" t="s">
        <v>832</v>
      </c>
      <c r="O1" s="63" t="s">
        <v>3059</v>
      </c>
      <c r="P1" s="63" t="s">
        <v>3060</v>
      </c>
      <c r="Q1" s="63" t="s">
        <v>3070</v>
      </c>
      <c r="R1" s="63" t="s">
        <v>834</v>
      </c>
      <c r="S1" s="59" t="s">
        <v>836</v>
      </c>
      <c r="T1" s="58" t="s">
        <v>835</v>
      </c>
      <c r="U1" s="58" t="s">
        <v>2997</v>
      </c>
      <c r="V1" s="58" t="s">
        <v>2996</v>
      </c>
      <c r="W1" s="58" t="s">
        <v>3034</v>
      </c>
      <c r="X1" s="58" t="s">
        <v>2979</v>
      </c>
      <c r="Y1" s="58" t="s">
        <v>3037</v>
      </c>
      <c r="Z1" s="58" t="s">
        <v>3036</v>
      </c>
      <c r="AA1" s="58" t="s">
        <v>3045</v>
      </c>
      <c r="AB1" s="58" t="s">
        <v>3044</v>
      </c>
    </row>
    <row r="2" spans="1:28" x14ac:dyDescent="0.2">
      <c r="A2" s="55"/>
      <c r="B2" s="54"/>
      <c r="C2" s="47"/>
      <c r="D2" s="46"/>
      <c r="E2" s="47"/>
      <c r="F2" s="47"/>
      <c r="G2" s="47"/>
      <c r="H2" s="47"/>
      <c r="I2" s="47"/>
      <c r="J2" s="47"/>
      <c r="K2" s="47"/>
      <c r="L2" s="47"/>
      <c r="M2" s="47"/>
      <c r="N2" s="47"/>
      <c r="O2" s="47"/>
      <c r="P2" s="47"/>
      <c r="Q2" s="47"/>
      <c r="R2" s="47"/>
      <c r="S2" s="55"/>
      <c r="T2" s="54"/>
      <c r="U2" s="54"/>
      <c r="V2" s="54"/>
      <c r="W2" s="54"/>
      <c r="X2" s="54"/>
      <c r="Y2" s="54"/>
      <c r="Z2" s="54"/>
      <c r="AA2" s="54"/>
      <c r="AB2" s="54"/>
    </row>
    <row r="3" spans="1:28" x14ac:dyDescent="0.2">
      <c r="A3" t="s">
        <v>1009</v>
      </c>
      <c r="B3" t="s">
        <v>2705</v>
      </c>
      <c r="C3" t="s">
        <v>2913</v>
      </c>
      <c r="D3" t="s">
        <v>440</v>
      </c>
      <c r="E3" t="s">
        <v>2947</v>
      </c>
      <c r="F3" t="s">
        <v>1284</v>
      </c>
      <c r="G3" t="s">
        <v>3063</v>
      </c>
      <c r="H3" s="23" t="s">
        <v>241</v>
      </c>
      <c r="I3" s="23" t="s">
        <v>3067</v>
      </c>
      <c r="J3" s="23" t="s">
        <v>839</v>
      </c>
      <c r="K3" t="s">
        <v>3028</v>
      </c>
      <c r="L3" t="s">
        <v>837</v>
      </c>
      <c r="M3" t="s">
        <v>3019</v>
      </c>
      <c r="N3" t="s">
        <v>577</v>
      </c>
      <c r="O3" t="s">
        <v>3056</v>
      </c>
      <c r="P3" t="s">
        <v>838</v>
      </c>
      <c r="Q3" t="s">
        <v>834</v>
      </c>
      <c r="R3" s="23" t="s">
        <v>839</v>
      </c>
      <c r="S3" t="s">
        <v>862</v>
      </c>
      <c r="T3">
        <v>98</v>
      </c>
      <c r="U3" t="s">
        <v>2998</v>
      </c>
      <c r="V3" t="s">
        <v>1708</v>
      </c>
      <c r="W3" t="s">
        <v>2237</v>
      </c>
      <c r="X3" t="s">
        <v>2288</v>
      </c>
      <c r="Y3" t="s">
        <v>3038</v>
      </c>
      <c r="Z3" t="s">
        <v>572</v>
      </c>
      <c r="AA3" t="s">
        <v>3047</v>
      </c>
      <c r="AB3" t="s">
        <v>3046</v>
      </c>
    </row>
    <row r="4" spans="1:28" x14ac:dyDescent="0.2">
      <c r="A4" t="s">
        <v>865</v>
      </c>
      <c r="B4" t="s">
        <v>2625</v>
      </c>
      <c r="C4" t="s">
        <v>2914</v>
      </c>
      <c r="D4" t="s">
        <v>288</v>
      </c>
      <c r="E4" t="s">
        <v>2953</v>
      </c>
      <c r="F4" t="s">
        <v>1350</v>
      </c>
      <c r="G4" t="s">
        <v>3064</v>
      </c>
      <c r="H4" s="23" t="s">
        <v>61</v>
      </c>
      <c r="I4" s="23" t="s">
        <v>3068</v>
      </c>
      <c r="J4" s="23" t="s">
        <v>405</v>
      </c>
      <c r="K4" t="s">
        <v>3029</v>
      </c>
      <c r="L4" t="s">
        <v>842</v>
      </c>
      <c r="M4" t="s">
        <v>3020</v>
      </c>
      <c r="N4" t="s">
        <v>572</v>
      </c>
      <c r="O4" t="s">
        <v>637</v>
      </c>
      <c r="P4" t="s">
        <v>843</v>
      </c>
      <c r="Q4" t="s">
        <v>3071</v>
      </c>
      <c r="R4" s="23" t="s">
        <v>81</v>
      </c>
      <c r="S4" t="s">
        <v>180</v>
      </c>
      <c r="T4">
        <v>99</v>
      </c>
      <c r="U4" t="s">
        <v>3000</v>
      </c>
      <c r="V4" t="s">
        <v>2999</v>
      </c>
      <c r="W4" t="s">
        <v>2238</v>
      </c>
      <c r="X4" t="s">
        <v>2308</v>
      </c>
      <c r="Y4" t="s">
        <v>1905</v>
      </c>
      <c r="Z4" t="s">
        <v>585</v>
      </c>
      <c r="AA4" t="s">
        <v>3049</v>
      </c>
      <c r="AB4" t="s">
        <v>3048</v>
      </c>
    </row>
    <row r="5" spans="1:28" x14ac:dyDescent="0.2">
      <c r="A5" t="s">
        <v>866</v>
      </c>
      <c r="B5" t="s">
        <v>2626</v>
      </c>
      <c r="C5" t="s">
        <v>2915</v>
      </c>
      <c r="D5" t="s">
        <v>297</v>
      </c>
      <c r="E5" t="s">
        <v>2955</v>
      </c>
      <c r="F5" t="s">
        <v>1354</v>
      </c>
      <c r="G5" t="s">
        <v>3065</v>
      </c>
      <c r="H5" s="23" t="s">
        <v>65</v>
      </c>
      <c r="I5" s="23" t="s">
        <v>3069</v>
      </c>
      <c r="J5" s="23" t="s">
        <v>435</v>
      </c>
      <c r="K5" t="s">
        <v>3030</v>
      </c>
      <c r="L5" t="s">
        <v>844</v>
      </c>
      <c r="M5" t="s">
        <v>2448</v>
      </c>
      <c r="N5" t="s">
        <v>585</v>
      </c>
      <c r="O5" t="s">
        <v>498</v>
      </c>
      <c r="P5" t="s">
        <v>3057</v>
      </c>
      <c r="Q5" t="s">
        <v>527</v>
      </c>
      <c r="R5" s="23" t="s">
        <v>244</v>
      </c>
      <c r="S5" t="s">
        <v>850</v>
      </c>
      <c r="T5" t="s">
        <v>413</v>
      </c>
      <c r="U5" t="s">
        <v>3001</v>
      </c>
      <c r="V5" t="s">
        <v>1590</v>
      </c>
      <c r="W5" t="s">
        <v>2335</v>
      </c>
      <c r="X5" t="s">
        <v>3035</v>
      </c>
      <c r="Y5" t="s">
        <v>454</v>
      </c>
      <c r="Z5" t="s">
        <v>574</v>
      </c>
      <c r="AA5" t="s">
        <v>2069</v>
      </c>
      <c r="AB5" t="s">
        <v>574</v>
      </c>
    </row>
    <row r="6" spans="1:28" x14ac:dyDescent="0.2">
      <c r="A6" t="s">
        <v>864</v>
      </c>
      <c r="B6" t="s">
        <v>2624</v>
      </c>
      <c r="C6" t="s">
        <v>2916</v>
      </c>
      <c r="D6" t="s">
        <v>887</v>
      </c>
      <c r="E6" t="s">
        <v>2954</v>
      </c>
      <c r="F6" t="s">
        <v>1352</v>
      </c>
      <c r="G6" t="s">
        <v>527</v>
      </c>
      <c r="H6" s="23" t="s">
        <v>244</v>
      </c>
      <c r="I6" s="23" t="s">
        <v>3064</v>
      </c>
      <c r="J6" s="23" t="s">
        <v>61</v>
      </c>
      <c r="K6" t="s">
        <v>3031</v>
      </c>
      <c r="L6" t="s">
        <v>848</v>
      </c>
      <c r="M6" t="s">
        <v>3022</v>
      </c>
      <c r="N6" t="s">
        <v>3021</v>
      </c>
      <c r="O6" t="s">
        <v>490</v>
      </c>
      <c r="P6" t="s">
        <v>845</v>
      </c>
      <c r="Q6"/>
      <c r="U6" t="s">
        <v>3002</v>
      </c>
      <c r="V6" t="s">
        <v>512</v>
      </c>
      <c r="W6" t="s">
        <v>527</v>
      </c>
      <c r="X6" t="s">
        <v>590</v>
      </c>
      <c r="Y6" t="s">
        <v>3040</v>
      </c>
      <c r="Z6" t="s">
        <v>3039</v>
      </c>
      <c r="AA6" t="s">
        <v>3051</v>
      </c>
      <c r="AB6" t="s">
        <v>3050</v>
      </c>
    </row>
    <row r="7" spans="1:28" x14ac:dyDescent="0.2">
      <c r="A7" t="s">
        <v>861</v>
      </c>
      <c r="B7" t="s">
        <v>2622</v>
      </c>
      <c r="C7" t="s">
        <v>2917</v>
      </c>
      <c r="D7" t="s">
        <v>899</v>
      </c>
      <c r="E7" t="s">
        <v>2942</v>
      </c>
      <c r="F7" t="s">
        <v>1188</v>
      </c>
      <c r="G7"/>
      <c r="I7" s="23" t="s">
        <v>3065</v>
      </c>
      <c r="J7" s="23" t="s">
        <v>65</v>
      </c>
      <c r="K7" t="s">
        <v>527</v>
      </c>
      <c r="L7" t="s">
        <v>590</v>
      </c>
      <c r="M7" t="s">
        <v>3023</v>
      </c>
      <c r="N7" t="s">
        <v>430</v>
      </c>
      <c r="O7" t="s">
        <v>3058</v>
      </c>
      <c r="P7" t="s">
        <v>849</v>
      </c>
      <c r="Q7"/>
      <c r="U7" t="s">
        <v>3003</v>
      </c>
      <c r="V7" t="s">
        <v>348</v>
      </c>
      <c r="Y7" t="s">
        <v>527</v>
      </c>
      <c r="Z7" t="s">
        <v>590</v>
      </c>
      <c r="AA7" t="s">
        <v>3053</v>
      </c>
      <c r="AB7" t="s">
        <v>3052</v>
      </c>
    </row>
    <row r="8" spans="1:28" x14ac:dyDescent="0.2">
      <c r="A8" t="s">
        <v>863</v>
      </c>
      <c r="B8" t="s">
        <v>2623</v>
      </c>
      <c r="C8" t="s">
        <v>2918</v>
      </c>
      <c r="D8" t="s">
        <v>921</v>
      </c>
      <c r="E8" t="s">
        <v>2941</v>
      </c>
      <c r="F8" t="s">
        <v>1186</v>
      </c>
      <c r="G8"/>
      <c r="I8" s="23" t="s">
        <v>544</v>
      </c>
      <c r="J8" s="23" t="s">
        <v>234</v>
      </c>
      <c r="M8" t="s">
        <v>3024</v>
      </c>
      <c r="N8" t="s">
        <v>611</v>
      </c>
      <c r="O8" t="s">
        <v>527</v>
      </c>
      <c r="P8" t="s">
        <v>590</v>
      </c>
      <c r="Q8"/>
      <c r="U8" t="s">
        <v>3004</v>
      </c>
      <c r="V8" t="s">
        <v>518</v>
      </c>
      <c r="Y8" t="s">
        <v>3042</v>
      </c>
      <c r="Z8" t="s">
        <v>3041</v>
      </c>
      <c r="AA8" t="s">
        <v>3055</v>
      </c>
      <c r="AB8" t="s">
        <v>3054</v>
      </c>
    </row>
    <row r="9" spans="1:28" x14ac:dyDescent="0.2">
      <c r="A9" t="s">
        <v>1011</v>
      </c>
      <c r="B9" t="s">
        <v>2707</v>
      </c>
      <c r="C9" t="s">
        <v>2237</v>
      </c>
      <c r="D9" t="s">
        <v>2288</v>
      </c>
      <c r="E9" t="s">
        <v>2943</v>
      </c>
      <c r="F9" t="s">
        <v>1190</v>
      </c>
      <c r="G9"/>
      <c r="I9" s="23" t="s">
        <v>454</v>
      </c>
      <c r="J9" s="23" t="s">
        <v>81</v>
      </c>
      <c r="M9" t="s">
        <v>3025</v>
      </c>
      <c r="N9" t="s">
        <v>851</v>
      </c>
      <c r="P9"/>
      <c r="Q9"/>
      <c r="U9" t="s">
        <v>3006</v>
      </c>
      <c r="V9" t="s">
        <v>3005</v>
      </c>
      <c r="Y9" t="s">
        <v>1491</v>
      </c>
      <c r="Z9" t="s">
        <v>3043</v>
      </c>
      <c r="AA9" t="s">
        <v>527</v>
      </c>
      <c r="AB9" t="s">
        <v>590</v>
      </c>
    </row>
    <row r="10" spans="1:28" x14ac:dyDescent="0.2">
      <c r="A10" t="s">
        <v>1010</v>
      </c>
      <c r="B10" t="s">
        <v>2706</v>
      </c>
      <c r="C10" t="s">
        <v>2919</v>
      </c>
      <c r="D10" t="s">
        <v>318</v>
      </c>
      <c r="E10" t="s">
        <v>787</v>
      </c>
      <c r="F10" t="s">
        <v>1122</v>
      </c>
      <c r="G10"/>
      <c r="I10" s="23" t="s">
        <v>527</v>
      </c>
      <c r="J10" s="23" t="s">
        <v>244</v>
      </c>
      <c r="M10" t="s">
        <v>2449</v>
      </c>
      <c r="N10" t="s">
        <v>595</v>
      </c>
      <c r="P10"/>
      <c r="Q10"/>
      <c r="U10" t="s">
        <v>3008</v>
      </c>
      <c r="V10" t="s">
        <v>3007</v>
      </c>
    </row>
    <row r="11" spans="1:28" x14ac:dyDescent="0.2">
      <c r="A11" t="s">
        <v>2628</v>
      </c>
      <c r="B11" t="s">
        <v>2627</v>
      </c>
      <c r="C11" t="s">
        <v>2920</v>
      </c>
      <c r="D11" t="s">
        <v>967</v>
      </c>
      <c r="E11" t="s">
        <v>2937</v>
      </c>
      <c r="F11" t="s">
        <v>1123</v>
      </c>
      <c r="G11"/>
      <c r="M11" t="s">
        <v>527</v>
      </c>
      <c r="N11" t="s">
        <v>590</v>
      </c>
      <c r="P11"/>
      <c r="Q11"/>
      <c r="U11" t="s">
        <v>3010</v>
      </c>
      <c r="V11" t="s">
        <v>3009</v>
      </c>
    </row>
    <row r="12" spans="1:28" x14ac:dyDescent="0.2">
      <c r="A12" t="s">
        <v>935</v>
      </c>
      <c r="B12" t="s">
        <v>934</v>
      </c>
      <c r="C12" t="s">
        <v>2922</v>
      </c>
      <c r="D12" t="s">
        <v>2921</v>
      </c>
      <c r="E12" t="s">
        <v>2944</v>
      </c>
      <c r="F12" t="s">
        <v>1268</v>
      </c>
      <c r="G12"/>
      <c r="M12" t="s">
        <v>3026</v>
      </c>
      <c r="N12" t="s">
        <v>856</v>
      </c>
      <c r="P12"/>
      <c r="Q12"/>
      <c r="U12" t="s">
        <v>3012</v>
      </c>
      <c r="V12" t="s">
        <v>3011</v>
      </c>
    </row>
    <row r="13" spans="1:28" x14ac:dyDescent="0.2">
      <c r="A13" t="s">
        <v>947</v>
      </c>
      <c r="B13" t="s">
        <v>946</v>
      </c>
      <c r="C13" t="s">
        <v>2923</v>
      </c>
      <c r="D13" t="s">
        <v>1030</v>
      </c>
      <c r="E13" t="s">
        <v>2945</v>
      </c>
      <c r="F13" t="s">
        <v>1270</v>
      </c>
      <c r="G13"/>
      <c r="M13" t="s">
        <v>2450</v>
      </c>
      <c r="N13" t="s">
        <v>616</v>
      </c>
      <c r="P13"/>
      <c r="Q13"/>
      <c r="U13" t="s">
        <v>3014</v>
      </c>
      <c r="V13" t="s">
        <v>3013</v>
      </c>
    </row>
    <row r="14" spans="1:28" x14ac:dyDescent="0.2">
      <c r="A14" t="s">
        <v>867</v>
      </c>
      <c r="B14" t="s">
        <v>2629</v>
      </c>
      <c r="C14" t="s">
        <v>2924</v>
      </c>
      <c r="D14" t="s">
        <v>1035</v>
      </c>
      <c r="E14" t="s">
        <v>2946</v>
      </c>
      <c r="F14" t="s">
        <v>1280</v>
      </c>
      <c r="G14"/>
      <c r="M14" t="s">
        <v>2451</v>
      </c>
      <c r="N14" t="s">
        <v>622</v>
      </c>
      <c r="P14"/>
      <c r="Q14"/>
      <c r="U14" t="s">
        <v>3016</v>
      </c>
      <c r="V14" t="s">
        <v>3015</v>
      </c>
    </row>
    <row r="15" spans="1:28" x14ac:dyDescent="0.2">
      <c r="A15" t="s">
        <v>868</v>
      </c>
      <c r="B15" t="s">
        <v>2630</v>
      </c>
      <c r="C15" t="s">
        <v>2925</v>
      </c>
      <c r="D15" t="s">
        <v>6</v>
      </c>
      <c r="E15" t="s">
        <v>2940</v>
      </c>
      <c r="F15" t="s">
        <v>1153</v>
      </c>
      <c r="G15"/>
      <c r="U15" t="s">
        <v>527</v>
      </c>
      <c r="V15" t="s">
        <v>590</v>
      </c>
    </row>
    <row r="16" spans="1:28" x14ac:dyDescent="0.2">
      <c r="A16" t="s">
        <v>1182</v>
      </c>
      <c r="B16" t="s">
        <v>1181</v>
      </c>
      <c r="C16" t="s">
        <v>2926</v>
      </c>
      <c r="D16" t="s">
        <v>512</v>
      </c>
      <c r="E16" t="s">
        <v>2939</v>
      </c>
      <c r="F16" t="s">
        <v>1151</v>
      </c>
      <c r="G16"/>
      <c r="U16" t="s">
        <v>3018</v>
      </c>
      <c r="V16" t="s">
        <v>3017</v>
      </c>
    </row>
    <row r="17" spans="1:7" x14ac:dyDescent="0.2">
      <c r="A17" t="s">
        <v>2844</v>
      </c>
      <c r="B17" t="s">
        <v>2843</v>
      </c>
      <c r="C17" t="s">
        <v>2927</v>
      </c>
      <c r="D17" t="s">
        <v>623</v>
      </c>
      <c r="E17" t="s">
        <v>2938</v>
      </c>
      <c r="F17" t="s">
        <v>1147</v>
      </c>
      <c r="G17"/>
    </row>
    <row r="18" spans="1:7" x14ac:dyDescent="0.2">
      <c r="A18" t="s">
        <v>927</v>
      </c>
      <c r="B18" t="s">
        <v>926</v>
      </c>
      <c r="C18" t="s">
        <v>2929</v>
      </c>
      <c r="D18" t="s">
        <v>2928</v>
      </c>
      <c r="E18" t="s">
        <v>2948</v>
      </c>
      <c r="F18" t="s">
        <v>1316</v>
      </c>
      <c r="G18"/>
    </row>
    <row r="19" spans="1:7" x14ac:dyDescent="0.2">
      <c r="A19" t="s">
        <v>2594</v>
      </c>
      <c r="B19" t="s">
        <v>2593</v>
      </c>
      <c r="C19" t="s">
        <v>2930</v>
      </c>
      <c r="D19" t="s">
        <v>589</v>
      </c>
      <c r="E19" t="s">
        <v>2949</v>
      </c>
      <c r="F19" t="s">
        <v>1318</v>
      </c>
      <c r="G19"/>
    </row>
    <row r="20" spans="1:7" x14ac:dyDescent="0.2">
      <c r="A20" t="s">
        <v>2594</v>
      </c>
      <c r="B20" t="s">
        <v>2752</v>
      </c>
      <c r="C20" t="s">
        <v>527</v>
      </c>
      <c r="D20" t="s">
        <v>590</v>
      </c>
      <c r="E20" t="s">
        <v>2950</v>
      </c>
      <c r="F20" t="s">
        <v>1320</v>
      </c>
      <c r="G20"/>
    </row>
    <row r="21" spans="1:7" x14ac:dyDescent="0.2">
      <c r="A21" t="s">
        <v>2862</v>
      </c>
      <c r="B21" t="s">
        <v>2861</v>
      </c>
      <c r="C21" t="s">
        <v>2931</v>
      </c>
      <c r="D21" t="s">
        <v>1417</v>
      </c>
      <c r="E21" t="s">
        <v>2951</v>
      </c>
      <c r="F21" t="s">
        <v>1322</v>
      </c>
      <c r="G21"/>
    </row>
    <row r="22" spans="1:7" x14ac:dyDescent="0.2">
      <c r="A22" t="s">
        <v>2903</v>
      </c>
      <c r="B22" t="s">
        <v>2902</v>
      </c>
      <c r="C22" t="s">
        <v>2932</v>
      </c>
      <c r="D22" t="s">
        <v>1441</v>
      </c>
      <c r="E22" t="s">
        <v>2952</v>
      </c>
      <c r="F22" t="s">
        <v>1324</v>
      </c>
      <c r="G22"/>
    </row>
    <row r="23" spans="1:7" x14ac:dyDescent="0.2">
      <c r="A23" t="s">
        <v>2760</v>
      </c>
      <c r="B23" t="s">
        <v>2759</v>
      </c>
      <c r="C23" t="s">
        <v>2934</v>
      </c>
      <c r="D23" t="s">
        <v>2933</v>
      </c>
      <c r="E23" t="s">
        <v>1113</v>
      </c>
      <c r="F23" t="s">
        <v>1112</v>
      </c>
      <c r="G23"/>
    </row>
    <row r="24" spans="1:7" x14ac:dyDescent="0.2">
      <c r="A24" t="s">
        <v>1367</v>
      </c>
      <c r="B24" t="s">
        <v>1366</v>
      </c>
      <c r="D24"/>
    </row>
    <row r="25" spans="1:7" x14ac:dyDescent="0.2">
      <c r="A25" t="s">
        <v>1214</v>
      </c>
      <c r="B25" t="s">
        <v>1213</v>
      </c>
      <c r="D25"/>
    </row>
    <row r="26" spans="1:7" x14ac:dyDescent="0.2">
      <c r="A26" t="s">
        <v>888</v>
      </c>
      <c r="B26" t="s">
        <v>2700</v>
      </c>
      <c r="D26"/>
    </row>
    <row r="27" spans="1:7" x14ac:dyDescent="0.2">
      <c r="A27" t="s">
        <v>2570</v>
      </c>
      <c r="B27" t="s">
        <v>2569</v>
      </c>
      <c r="D27"/>
    </row>
    <row r="28" spans="1:7" x14ac:dyDescent="0.2">
      <c r="A28" t="s">
        <v>2749</v>
      </c>
      <c r="B28" t="s">
        <v>2748</v>
      </c>
      <c r="D28"/>
    </row>
    <row r="29" spans="1:7" x14ac:dyDescent="0.2">
      <c r="A29" t="s">
        <v>2751</v>
      </c>
      <c r="B29" t="s">
        <v>2750</v>
      </c>
      <c r="D29"/>
    </row>
    <row r="30" spans="1:7" x14ac:dyDescent="0.2">
      <c r="A30" t="s">
        <v>2592</v>
      </c>
      <c r="B30" t="s">
        <v>2591</v>
      </c>
      <c r="D30"/>
    </row>
    <row r="31" spans="1:7" x14ac:dyDescent="0.2">
      <c r="A31" t="s">
        <v>2550</v>
      </c>
      <c r="B31" t="s">
        <v>2549</v>
      </c>
      <c r="D31"/>
    </row>
    <row r="32" spans="1:7" x14ac:dyDescent="0.2">
      <c r="A32" t="s">
        <v>886</v>
      </c>
      <c r="B32" t="s">
        <v>885</v>
      </c>
      <c r="D32"/>
    </row>
    <row r="33" spans="1:4" x14ac:dyDescent="0.2">
      <c r="A33" t="s">
        <v>1454</v>
      </c>
      <c r="B33" t="s">
        <v>1453</v>
      </c>
      <c r="D33"/>
    </row>
    <row r="34" spans="1:4" x14ac:dyDescent="0.2">
      <c r="A34" t="s">
        <v>2870</v>
      </c>
      <c r="B34" t="s">
        <v>2869</v>
      </c>
      <c r="D34"/>
    </row>
    <row r="35" spans="1:4" x14ac:dyDescent="0.2">
      <c r="A35" t="s">
        <v>841</v>
      </c>
      <c r="B35" t="s">
        <v>840</v>
      </c>
      <c r="D35"/>
    </row>
    <row r="36" spans="1:4" x14ac:dyDescent="0.2">
      <c r="A36" t="s">
        <v>945</v>
      </c>
      <c r="B36" t="s">
        <v>944</v>
      </c>
      <c r="D36"/>
    </row>
    <row r="37" spans="1:4" x14ac:dyDescent="0.2">
      <c r="A37" t="s">
        <v>941</v>
      </c>
      <c r="B37" t="s">
        <v>940</v>
      </c>
      <c r="D37"/>
    </row>
    <row r="38" spans="1:4" x14ac:dyDescent="0.2">
      <c r="A38" t="s">
        <v>943</v>
      </c>
      <c r="B38" t="s">
        <v>942</v>
      </c>
      <c r="D38"/>
    </row>
    <row r="39" spans="1:4" x14ac:dyDescent="0.2">
      <c r="A39" t="s">
        <v>1382</v>
      </c>
      <c r="B39" t="s">
        <v>1381</v>
      </c>
      <c r="D39"/>
    </row>
    <row r="40" spans="1:4" x14ac:dyDescent="0.2">
      <c r="A40" t="s">
        <v>2901</v>
      </c>
      <c r="B40" t="s">
        <v>2900</v>
      </c>
      <c r="D40"/>
    </row>
    <row r="41" spans="1:4" x14ac:dyDescent="0.2">
      <c r="A41" t="s">
        <v>1384</v>
      </c>
      <c r="B41" t="s">
        <v>1383</v>
      </c>
      <c r="D41"/>
    </row>
    <row r="42" spans="1:4" x14ac:dyDescent="0.2">
      <c r="A42" t="s">
        <v>2611</v>
      </c>
      <c r="B42" t="s">
        <v>2610</v>
      </c>
      <c r="D42"/>
    </row>
    <row r="43" spans="1:4" x14ac:dyDescent="0.2">
      <c r="A43" t="s">
        <v>2838</v>
      </c>
      <c r="B43" t="s">
        <v>2837</v>
      </c>
      <c r="D43"/>
    </row>
    <row r="44" spans="1:4" x14ac:dyDescent="0.2">
      <c r="A44" t="s">
        <v>2836</v>
      </c>
      <c r="B44" t="s">
        <v>2835</v>
      </c>
      <c r="D44"/>
    </row>
    <row r="45" spans="1:4" x14ac:dyDescent="0.2">
      <c r="A45" t="s">
        <v>2830</v>
      </c>
      <c r="B45" t="s">
        <v>2829</v>
      </c>
      <c r="D45"/>
    </row>
    <row r="46" spans="1:4" x14ac:dyDescent="0.2">
      <c r="A46" t="s">
        <v>923</v>
      </c>
      <c r="B46" t="s">
        <v>922</v>
      </c>
      <c r="D46"/>
    </row>
    <row r="47" spans="1:4" x14ac:dyDescent="0.2">
      <c r="A47" t="s">
        <v>1031</v>
      </c>
      <c r="B47" t="s">
        <v>2728</v>
      </c>
      <c r="D47"/>
    </row>
    <row r="48" spans="1:4" x14ac:dyDescent="0.2">
      <c r="A48" t="s">
        <v>2840</v>
      </c>
      <c r="B48" t="s">
        <v>2839</v>
      </c>
      <c r="D48"/>
    </row>
    <row r="49" spans="1:4" x14ac:dyDescent="0.2">
      <c r="A49" t="s">
        <v>918</v>
      </c>
      <c r="B49" t="s">
        <v>917</v>
      </c>
      <c r="D49"/>
    </row>
    <row r="50" spans="1:4" x14ac:dyDescent="0.2">
      <c r="A50" t="s">
        <v>920</v>
      </c>
      <c r="B50" t="s">
        <v>919</v>
      </c>
      <c r="D50"/>
    </row>
    <row r="51" spans="1:4" x14ac:dyDescent="0.2">
      <c r="A51" t="s">
        <v>1436</v>
      </c>
      <c r="B51" t="s">
        <v>2904</v>
      </c>
      <c r="D51"/>
    </row>
    <row r="52" spans="1:4" x14ac:dyDescent="0.2">
      <c r="A52" t="s">
        <v>2824</v>
      </c>
      <c r="B52" t="s">
        <v>2823</v>
      </c>
      <c r="D52"/>
    </row>
    <row r="53" spans="1:4" x14ac:dyDescent="0.2">
      <c r="A53" t="s">
        <v>2613</v>
      </c>
      <c r="B53" t="s">
        <v>2612</v>
      </c>
      <c r="D53"/>
    </row>
    <row r="54" spans="1:4" x14ac:dyDescent="0.2">
      <c r="A54" t="s">
        <v>2887</v>
      </c>
      <c r="B54" t="s">
        <v>2886</v>
      </c>
      <c r="D54"/>
    </row>
    <row r="55" spans="1:4" x14ac:dyDescent="0.2">
      <c r="A55" t="s">
        <v>909</v>
      </c>
      <c r="B55" t="s">
        <v>908</v>
      </c>
      <c r="D55"/>
    </row>
    <row r="56" spans="1:4" x14ac:dyDescent="0.2">
      <c r="A56" t="s">
        <v>1215</v>
      </c>
      <c r="B56" t="s">
        <v>2653</v>
      </c>
      <c r="D56"/>
    </row>
    <row r="57" spans="1:4" x14ac:dyDescent="0.2">
      <c r="A57" t="s">
        <v>1216</v>
      </c>
      <c r="B57" t="s">
        <v>2654</v>
      </c>
      <c r="D57"/>
    </row>
    <row r="58" spans="1:4" x14ac:dyDescent="0.2">
      <c r="A58" t="s">
        <v>1217</v>
      </c>
      <c r="B58" t="s">
        <v>2655</v>
      </c>
      <c r="D58"/>
    </row>
    <row r="59" spans="1:4" x14ac:dyDescent="0.2">
      <c r="A59" t="s">
        <v>1218</v>
      </c>
      <c r="B59" t="s">
        <v>2656</v>
      </c>
      <c r="D59"/>
    </row>
    <row r="60" spans="1:4" x14ac:dyDescent="0.2">
      <c r="A60" t="s">
        <v>1219</v>
      </c>
      <c r="B60" t="s">
        <v>2657</v>
      </c>
      <c r="D60"/>
    </row>
    <row r="61" spans="1:4" x14ac:dyDescent="0.2">
      <c r="A61" t="s">
        <v>1220</v>
      </c>
      <c r="B61" t="s">
        <v>2658</v>
      </c>
      <c r="D61"/>
    </row>
    <row r="62" spans="1:4" x14ac:dyDescent="0.2">
      <c r="A62" t="s">
        <v>1221</v>
      </c>
      <c r="B62" t="s">
        <v>2659</v>
      </c>
      <c r="D62"/>
    </row>
    <row r="63" spans="1:4" x14ac:dyDescent="0.2">
      <c r="A63" t="s">
        <v>1222</v>
      </c>
      <c r="B63" t="s">
        <v>2660</v>
      </c>
      <c r="D63"/>
    </row>
    <row r="64" spans="1:4" x14ac:dyDescent="0.2">
      <c r="A64" t="s">
        <v>1223</v>
      </c>
      <c r="B64" t="s">
        <v>2661</v>
      </c>
      <c r="D64"/>
    </row>
    <row r="65" spans="1:4" x14ac:dyDescent="0.2">
      <c r="A65" t="s">
        <v>1224</v>
      </c>
      <c r="B65" t="s">
        <v>2662</v>
      </c>
      <c r="D65"/>
    </row>
    <row r="66" spans="1:4" x14ac:dyDescent="0.2">
      <c r="A66" t="s">
        <v>2664</v>
      </c>
      <c r="B66" t="s">
        <v>2663</v>
      </c>
      <c r="D66"/>
    </row>
    <row r="67" spans="1:4" x14ac:dyDescent="0.2">
      <c r="A67" t="s">
        <v>2666</v>
      </c>
      <c r="B67" t="s">
        <v>2665</v>
      </c>
      <c r="D67"/>
    </row>
    <row r="68" spans="1:4" x14ac:dyDescent="0.2">
      <c r="A68" t="s">
        <v>2668</v>
      </c>
      <c r="B68" t="s">
        <v>2667</v>
      </c>
      <c r="D68"/>
    </row>
    <row r="69" spans="1:4" x14ac:dyDescent="0.2">
      <c r="A69" t="s">
        <v>2670</v>
      </c>
      <c r="B69" t="s">
        <v>2669</v>
      </c>
      <c r="D69"/>
    </row>
    <row r="70" spans="1:4" x14ac:dyDescent="0.2">
      <c r="A70" t="s">
        <v>2672</v>
      </c>
      <c r="B70" t="s">
        <v>2671</v>
      </c>
      <c r="D70"/>
    </row>
    <row r="71" spans="1:4" x14ac:dyDescent="0.2">
      <c r="A71" t="s">
        <v>2674</v>
      </c>
      <c r="B71" t="s">
        <v>2673</v>
      </c>
      <c r="D71"/>
    </row>
    <row r="72" spans="1:4" x14ac:dyDescent="0.2">
      <c r="A72" t="s">
        <v>2676</v>
      </c>
      <c r="B72" t="s">
        <v>2675</v>
      </c>
      <c r="D72"/>
    </row>
    <row r="73" spans="1:4" x14ac:dyDescent="0.2">
      <c r="A73" t="s">
        <v>2678</v>
      </c>
      <c r="B73" t="s">
        <v>2677</v>
      </c>
      <c r="D73"/>
    </row>
    <row r="74" spans="1:4" x14ac:dyDescent="0.2">
      <c r="A74" t="s">
        <v>2680</v>
      </c>
      <c r="B74" t="s">
        <v>2679</v>
      </c>
      <c r="D74"/>
    </row>
    <row r="75" spans="1:4" x14ac:dyDescent="0.2">
      <c r="A75" t="s">
        <v>2682</v>
      </c>
      <c r="B75" t="s">
        <v>2681</v>
      </c>
      <c r="D75"/>
    </row>
    <row r="76" spans="1:4" x14ac:dyDescent="0.2">
      <c r="A76" t="s">
        <v>1121</v>
      </c>
      <c r="B76" t="s">
        <v>1120</v>
      </c>
      <c r="D76"/>
    </row>
    <row r="77" spans="1:4" x14ac:dyDescent="0.2">
      <c r="A77" t="s">
        <v>1363</v>
      </c>
      <c r="B77" t="s">
        <v>1362</v>
      </c>
      <c r="D77"/>
    </row>
    <row r="78" spans="1:4" x14ac:dyDescent="0.2">
      <c r="A78" t="s">
        <v>1365</v>
      </c>
      <c r="B78" t="s">
        <v>1364</v>
      </c>
      <c r="D78"/>
    </row>
    <row r="79" spans="1:4" x14ac:dyDescent="0.2">
      <c r="A79" t="s">
        <v>1372</v>
      </c>
      <c r="B79" t="s">
        <v>1371</v>
      </c>
      <c r="D79"/>
    </row>
    <row r="80" spans="1:4" x14ac:dyDescent="0.2">
      <c r="A80" t="s">
        <v>2816</v>
      </c>
      <c r="B80" t="s">
        <v>2815</v>
      </c>
      <c r="D80"/>
    </row>
    <row r="81" spans="1:4" x14ac:dyDescent="0.2">
      <c r="A81" t="s">
        <v>2858</v>
      </c>
      <c r="B81" t="s">
        <v>2857</v>
      </c>
      <c r="D81"/>
    </row>
    <row r="82" spans="1:4" x14ac:dyDescent="0.2">
      <c r="A82" t="s">
        <v>1107</v>
      </c>
      <c r="B82" t="s">
        <v>1106</v>
      </c>
      <c r="D82"/>
    </row>
    <row r="83" spans="1:4" x14ac:dyDescent="0.2">
      <c r="A83" t="s">
        <v>869</v>
      </c>
      <c r="B83" t="s">
        <v>2631</v>
      </c>
      <c r="D83"/>
    </row>
    <row r="84" spans="1:4" x14ac:dyDescent="0.2">
      <c r="A84" t="s">
        <v>1013</v>
      </c>
      <c r="B84" t="s">
        <v>2709</v>
      </c>
      <c r="D84"/>
    </row>
    <row r="85" spans="1:4" x14ac:dyDescent="0.2">
      <c r="A85" t="s">
        <v>953</v>
      </c>
      <c r="B85" t="s">
        <v>952</v>
      </c>
      <c r="D85"/>
    </row>
    <row r="86" spans="1:4" x14ac:dyDescent="0.2">
      <c r="A86" t="s">
        <v>897</v>
      </c>
      <c r="B86" t="s">
        <v>2696</v>
      </c>
      <c r="D86"/>
    </row>
    <row r="87" spans="1:4" x14ac:dyDescent="0.2">
      <c r="A87" t="s">
        <v>2731</v>
      </c>
      <c r="B87" t="s">
        <v>2730</v>
      </c>
      <c r="D87"/>
    </row>
    <row r="88" spans="1:4" x14ac:dyDescent="0.2">
      <c r="A88" t="s">
        <v>1230</v>
      </c>
      <c r="B88" t="s">
        <v>1229</v>
      </c>
      <c r="D88"/>
    </row>
    <row r="89" spans="1:4" x14ac:dyDescent="0.2">
      <c r="A89" t="s">
        <v>1232</v>
      </c>
      <c r="B89" t="s">
        <v>1231</v>
      </c>
      <c r="D89"/>
    </row>
    <row r="90" spans="1:4" x14ac:dyDescent="0.2">
      <c r="A90" t="s">
        <v>847</v>
      </c>
      <c r="B90" t="s">
        <v>846</v>
      </c>
      <c r="D90"/>
    </row>
    <row r="91" spans="1:4" x14ac:dyDescent="0.2">
      <c r="A91" t="s">
        <v>1067</v>
      </c>
      <c r="B91" t="s">
        <v>1066</v>
      </c>
      <c r="D91"/>
    </row>
    <row r="92" spans="1:4" x14ac:dyDescent="0.2">
      <c r="A92" t="s">
        <v>1069</v>
      </c>
      <c r="B92" t="s">
        <v>1068</v>
      </c>
      <c r="D92"/>
    </row>
    <row r="93" spans="1:4" x14ac:dyDescent="0.2">
      <c r="A93" t="s">
        <v>1071</v>
      </c>
      <c r="B93" t="s">
        <v>1070</v>
      </c>
      <c r="D93"/>
    </row>
    <row r="94" spans="1:4" x14ac:dyDescent="0.2">
      <c r="A94" t="s">
        <v>1085</v>
      </c>
      <c r="B94" t="s">
        <v>1084</v>
      </c>
      <c r="D94"/>
    </row>
    <row r="95" spans="1:4" x14ac:dyDescent="0.2">
      <c r="A95" t="s">
        <v>1089</v>
      </c>
      <c r="B95" t="s">
        <v>1088</v>
      </c>
      <c r="D95"/>
    </row>
    <row r="96" spans="1:4" x14ac:dyDescent="0.2">
      <c r="A96" t="s">
        <v>1091</v>
      </c>
      <c r="B96" t="s">
        <v>1090</v>
      </c>
      <c r="D96"/>
    </row>
    <row r="97" spans="1:4" x14ac:dyDescent="0.2">
      <c r="A97" t="s">
        <v>1093</v>
      </c>
      <c r="B97" t="s">
        <v>1092</v>
      </c>
      <c r="D97"/>
    </row>
    <row r="98" spans="1:4" x14ac:dyDescent="0.2">
      <c r="A98" t="s">
        <v>1095</v>
      </c>
      <c r="B98" t="s">
        <v>1094</v>
      </c>
      <c r="D98"/>
    </row>
    <row r="99" spans="1:4" x14ac:dyDescent="0.2">
      <c r="A99" t="s">
        <v>1097</v>
      </c>
      <c r="B99" t="s">
        <v>1096</v>
      </c>
      <c r="D99"/>
    </row>
    <row r="100" spans="1:4" x14ac:dyDescent="0.2">
      <c r="A100" t="s">
        <v>1087</v>
      </c>
      <c r="B100" t="s">
        <v>1086</v>
      </c>
      <c r="D100"/>
    </row>
    <row r="101" spans="1:4" x14ac:dyDescent="0.2">
      <c r="A101" t="s">
        <v>1099</v>
      </c>
      <c r="B101" t="s">
        <v>1098</v>
      </c>
      <c r="D101"/>
    </row>
    <row r="102" spans="1:4" x14ac:dyDescent="0.2">
      <c r="A102" t="s">
        <v>1101</v>
      </c>
      <c r="B102" t="s">
        <v>1100</v>
      </c>
      <c r="D102"/>
    </row>
    <row r="103" spans="1:4" x14ac:dyDescent="0.2">
      <c r="A103" t="s">
        <v>1103</v>
      </c>
      <c r="B103" t="s">
        <v>1102</v>
      </c>
      <c r="D103"/>
    </row>
    <row r="104" spans="1:4" x14ac:dyDescent="0.2">
      <c r="A104" t="s">
        <v>1105</v>
      </c>
      <c r="B104" t="s">
        <v>1104</v>
      </c>
      <c r="D104"/>
    </row>
    <row r="105" spans="1:4" x14ac:dyDescent="0.2">
      <c r="A105" t="s">
        <v>2621</v>
      </c>
      <c r="B105" t="s">
        <v>2620</v>
      </c>
      <c r="D105"/>
    </row>
    <row r="106" spans="1:4" x14ac:dyDescent="0.2">
      <c r="A106" t="s">
        <v>2889</v>
      </c>
      <c r="B106" t="s">
        <v>2888</v>
      </c>
      <c r="D106"/>
    </row>
    <row r="107" spans="1:4" x14ac:dyDescent="0.2">
      <c r="A107" t="s">
        <v>1294</v>
      </c>
      <c r="B107" t="s">
        <v>1293</v>
      </c>
      <c r="D107"/>
    </row>
    <row r="108" spans="1:4" x14ac:dyDescent="0.2">
      <c r="A108" t="s">
        <v>1300</v>
      </c>
      <c r="B108" t="s">
        <v>1299</v>
      </c>
      <c r="D108"/>
    </row>
    <row r="109" spans="1:4" x14ac:dyDescent="0.2">
      <c r="A109" t="s">
        <v>1302</v>
      </c>
      <c r="B109" t="s">
        <v>1301</v>
      </c>
      <c r="D109"/>
    </row>
    <row r="110" spans="1:4" x14ac:dyDescent="0.2">
      <c r="A110" t="s">
        <v>1296</v>
      </c>
      <c r="B110" t="s">
        <v>1295</v>
      </c>
      <c r="D110"/>
    </row>
    <row r="111" spans="1:4" x14ac:dyDescent="0.2">
      <c r="A111" t="s">
        <v>1298</v>
      </c>
      <c r="B111" t="s">
        <v>1297</v>
      </c>
      <c r="D111"/>
    </row>
    <row r="112" spans="1:4" x14ac:dyDescent="0.2">
      <c r="A112" t="s">
        <v>1400</v>
      </c>
      <c r="B112" t="s">
        <v>1399</v>
      </c>
      <c r="D112"/>
    </row>
    <row r="113" spans="1:4" x14ac:dyDescent="0.2">
      <c r="A113" t="s">
        <v>1402</v>
      </c>
      <c r="B113" t="s">
        <v>1401</v>
      </c>
      <c r="D113"/>
    </row>
    <row r="114" spans="1:4" x14ac:dyDescent="0.2">
      <c r="A114" t="s">
        <v>2794</v>
      </c>
      <c r="B114" t="s">
        <v>2793</v>
      </c>
      <c r="D114"/>
    </row>
    <row r="115" spans="1:4" x14ac:dyDescent="0.2">
      <c r="A115" t="s">
        <v>1130</v>
      </c>
      <c r="B115" t="s">
        <v>1129</v>
      </c>
      <c r="D115"/>
    </row>
    <row r="116" spans="1:4" x14ac:dyDescent="0.2">
      <c r="A116" t="s">
        <v>2852</v>
      </c>
      <c r="B116" t="s">
        <v>2851</v>
      </c>
      <c r="D116"/>
    </row>
    <row r="117" spans="1:4" x14ac:dyDescent="0.2">
      <c r="A117" t="s">
        <v>2854</v>
      </c>
      <c r="B117" t="s">
        <v>2853</v>
      </c>
      <c r="D117"/>
    </row>
    <row r="118" spans="1:4" x14ac:dyDescent="0.2">
      <c r="A118" t="s">
        <v>853</v>
      </c>
      <c r="B118" t="s">
        <v>852</v>
      </c>
      <c r="D118"/>
    </row>
    <row r="119" spans="1:4" x14ac:dyDescent="0.2">
      <c r="A119" t="s">
        <v>1279</v>
      </c>
      <c r="B119" t="s">
        <v>1278</v>
      </c>
      <c r="D119"/>
    </row>
    <row r="120" spans="1:4" x14ac:dyDescent="0.2">
      <c r="A120" t="s">
        <v>1012</v>
      </c>
      <c r="B120" t="s">
        <v>2708</v>
      </c>
      <c r="D120"/>
    </row>
    <row r="121" spans="1:4" x14ac:dyDescent="0.2">
      <c r="A121" t="s">
        <v>1018</v>
      </c>
      <c r="B121" t="s">
        <v>2716</v>
      </c>
      <c r="D121"/>
    </row>
    <row r="122" spans="1:4" x14ac:dyDescent="0.2">
      <c r="A122" t="s">
        <v>2848</v>
      </c>
      <c r="B122" t="s">
        <v>2847</v>
      </c>
      <c r="D122"/>
    </row>
    <row r="123" spans="1:4" x14ac:dyDescent="0.2">
      <c r="A123" t="s">
        <v>1357</v>
      </c>
      <c r="B123" t="s">
        <v>1356</v>
      </c>
      <c r="D123"/>
    </row>
    <row r="124" spans="1:4" x14ac:dyDescent="0.2">
      <c r="A124" t="s">
        <v>2898</v>
      </c>
      <c r="B124" t="s">
        <v>2897</v>
      </c>
      <c r="D124"/>
    </row>
    <row r="125" spans="1:4" x14ac:dyDescent="0.2">
      <c r="A125" t="s">
        <v>1178</v>
      </c>
      <c r="B125" t="s">
        <v>1177</v>
      </c>
      <c r="D125"/>
    </row>
    <row r="126" spans="1:4" x14ac:dyDescent="0.2">
      <c r="A126" t="s">
        <v>2548</v>
      </c>
      <c r="B126" t="s">
        <v>2547</v>
      </c>
      <c r="D126"/>
    </row>
    <row r="127" spans="1:4" x14ac:dyDescent="0.2">
      <c r="A127" t="s">
        <v>2864</v>
      </c>
      <c r="B127" t="s">
        <v>2863</v>
      </c>
      <c r="D127"/>
    </row>
    <row r="128" spans="1:4" x14ac:dyDescent="0.2">
      <c r="A128" t="s">
        <v>2868</v>
      </c>
      <c r="B128" t="s">
        <v>2867</v>
      </c>
      <c r="D128"/>
    </row>
    <row r="129" spans="1:4" x14ac:dyDescent="0.2">
      <c r="A129" t="s">
        <v>2842</v>
      </c>
      <c r="B129" t="s">
        <v>2841</v>
      </c>
      <c r="D129"/>
    </row>
    <row r="130" spans="1:4" x14ac:dyDescent="0.2">
      <c r="A130" t="s">
        <v>2846</v>
      </c>
      <c r="B130" t="s">
        <v>2845</v>
      </c>
      <c r="D130"/>
    </row>
    <row r="131" spans="1:4" x14ac:dyDescent="0.2">
      <c r="A131" t="s">
        <v>2782</v>
      </c>
      <c r="B131" t="s">
        <v>2781</v>
      </c>
      <c r="D131"/>
    </row>
    <row r="132" spans="1:4" x14ac:dyDescent="0.2">
      <c r="A132" t="s">
        <v>2880</v>
      </c>
      <c r="B132" t="s">
        <v>2879</v>
      </c>
      <c r="D132"/>
    </row>
    <row r="133" spans="1:4" x14ac:dyDescent="0.2">
      <c r="A133" t="s">
        <v>855</v>
      </c>
      <c r="B133" t="s">
        <v>854</v>
      </c>
      <c r="D133"/>
    </row>
    <row r="134" spans="1:4" x14ac:dyDescent="0.2">
      <c r="A134" t="s">
        <v>2885</v>
      </c>
      <c r="B134" t="s">
        <v>2884</v>
      </c>
      <c r="D134"/>
    </row>
    <row r="135" spans="1:4" x14ac:dyDescent="0.2">
      <c r="A135" t="s">
        <v>1464</v>
      </c>
      <c r="B135" t="s">
        <v>1463</v>
      </c>
      <c r="D135"/>
    </row>
    <row r="136" spans="1:4" x14ac:dyDescent="0.2">
      <c r="A136" t="s">
        <v>1466</v>
      </c>
      <c r="B136" t="s">
        <v>1465</v>
      </c>
      <c r="D136"/>
    </row>
    <row r="137" spans="1:4" x14ac:dyDescent="0.2">
      <c r="A137" t="s">
        <v>2735</v>
      </c>
      <c r="B137" t="s">
        <v>2734</v>
      </c>
      <c r="D137"/>
    </row>
    <row r="138" spans="1:4" x14ac:dyDescent="0.2">
      <c r="A138" t="s">
        <v>2609</v>
      </c>
      <c r="B138" t="s">
        <v>2608</v>
      </c>
      <c r="D138"/>
    </row>
    <row r="139" spans="1:4" x14ac:dyDescent="0.2">
      <c r="A139" t="s">
        <v>925</v>
      </c>
      <c r="B139" t="s">
        <v>924</v>
      </c>
      <c r="D139"/>
    </row>
    <row r="140" spans="1:4" x14ac:dyDescent="0.2">
      <c r="A140" t="s">
        <v>1015</v>
      </c>
      <c r="B140" t="s">
        <v>2713</v>
      </c>
      <c r="D140"/>
    </row>
    <row r="141" spans="1:4" x14ac:dyDescent="0.2">
      <c r="A141" t="s">
        <v>1369</v>
      </c>
      <c r="B141" t="s">
        <v>1368</v>
      </c>
      <c r="D141"/>
    </row>
    <row r="142" spans="1:4" x14ac:dyDescent="0.2">
      <c r="A142" t="s">
        <v>858</v>
      </c>
      <c r="B142" t="s">
        <v>857</v>
      </c>
      <c r="D142"/>
    </row>
    <row r="143" spans="1:4" x14ac:dyDescent="0.2">
      <c r="A143" t="s">
        <v>939</v>
      </c>
      <c r="B143" t="s">
        <v>938</v>
      </c>
      <c r="D143"/>
    </row>
    <row r="144" spans="1:4" x14ac:dyDescent="0.2">
      <c r="A144" t="s">
        <v>1468</v>
      </c>
      <c r="B144" t="s">
        <v>1467</v>
      </c>
      <c r="D144"/>
    </row>
    <row r="145" spans="1:4" x14ac:dyDescent="0.2">
      <c r="A145" t="s">
        <v>951</v>
      </c>
      <c r="B145" t="s">
        <v>950</v>
      </c>
      <c r="D145"/>
    </row>
    <row r="146" spans="1:4" x14ac:dyDescent="0.2">
      <c r="A146" t="s">
        <v>937</v>
      </c>
      <c r="B146" t="s">
        <v>936</v>
      </c>
      <c r="D146"/>
    </row>
    <row r="147" spans="1:4" x14ac:dyDescent="0.2">
      <c r="A147" t="s">
        <v>949</v>
      </c>
      <c r="B147" t="s">
        <v>948</v>
      </c>
      <c r="D147"/>
    </row>
    <row r="148" spans="1:4" x14ac:dyDescent="0.2">
      <c r="A148" t="s">
        <v>2856</v>
      </c>
      <c r="B148" t="s">
        <v>2855</v>
      </c>
      <c r="D148"/>
    </row>
    <row r="149" spans="1:4" x14ac:dyDescent="0.2">
      <c r="A149" t="s">
        <v>1421</v>
      </c>
      <c r="B149" t="s">
        <v>1420</v>
      </c>
      <c r="D149"/>
    </row>
    <row r="150" spans="1:4" x14ac:dyDescent="0.2">
      <c r="A150" t="s">
        <v>1429</v>
      </c>
      <c r="B150" t="s">
        <v>1428</v>
      </c>
      <c r="D150"/>
    </row>
    <row r="151" spans="1:4" x14ac:dyDescent="0.2">
      <c r="A151" t="s">
        <v>1423</v>
      </c>
      <c r="B151" t="s">
        <v>1422</v>
      </c>
      <c r="D151"/>
    </row>
    <row r="152" spans="1:4" x14ac:dyDescent="0.2">
      <c r="A152" t="s">
        <v>2878</v>
      </c>
      <c r="B152" t="s">
        <v>2877</v>
      </c>
      <c r="D152"/>
    </row>
    <row r="153" spans="1:4" x14ac:dyDescent="0.2">
      <c r="A153" t="s">
        <v>2712</v>
      </c>
      <c r="B153" t="s">
        <v>2711</v>
      </c>
      <c r="D153"/>
    </row>
    <row r="154" spans="1:4" x14ac:dyDescent="0.2">
      <c r="A154" t="s">
        <v>2605</v>
      </c>
      <c r="B154" t="s">
        <v>2604</v>
      </c>
      <c r="D154"/>
    </row>
    <row r="155" spans="1:4" x14ac:dyDescent="0.2">
      <c r="A155" t="s">
        <v>2768</v>
      </c>
      <c r="B155" t="s">
        <v>2767</v>
      </c>
      <c r="D155"/>
    </row>
    <row r="156" spans="1:4" x14ac:dyDescent="0.2">
      <c r="A156" t="s">
        <v>860</v>
      </c>
      <c r="B156" t="s">
        <v>859</v>
      </c>
      <c r="D156"/>
    </row>
    <row r="157" spans="1:4" x14ac:dyDescent="0.2">
      <c r="A157" t="s">
        <v>1176</v>
      </c>
      <c r="B157" t="s">
        <v>1175</v>
      </c>
      <c r="D157"/>
    </row>
    <row r="158" spans="1:4" x14ac:dyDescent="0.2">
      <c r="A158" t="s">
        <v>2872</v>
      </c>
      <c r="B158" t="s">
        <v>2871</v>
      </c>
      <c r="D158"/>
    </row>
    <row r="159" spans="1:4" x14ac:dyDescent="0.2">
      <c r="A159" t="s">
        <v>2607</v>
      </c>
      <c r="B159" t="s">
        <v>2606</v>
      </c>
      <c r="D159"/>
    </row>
    <row r="160" spans="1:4" x14ac:dyDescent="0.2">
      <c r="A160" t="s">
        <v>2607</v>
      </c>
      <c r="B160" t="s">
        <v>2881</v>
      </c>
      <c r="D160"/>
    </row>
    <row r="161" spans="1:4" x14ac:dyDescent="0.2">
      <c r="A161" t="s">
        <v>2560</v>
      </c>
      <c r="B161" t="s">
        <v>2559</v>
      </c>
      <c r="D161"/>
    </row>
    <row r="162" spans="1:4" x14ac:dyDescent="0.2">
      <c r="A162" t="s">
        <v>929</v>
      </c>
      <c r="B162" t="s">
        <v>928</v>
      </c>
      <c r="D162"/>
    </row>
    <row r="163" spans="1:4" x14ac:dyDescent="0.2">
      <c r="A163" t="s">
        <v>976</v>
      </c>
      <c r="B163" t="s">
        <v>975</v>
      </c>
      <c r="D163"/>
    </row>
    <row r="164" spans="1:4" x14ac:dyDescent="0.2">
      <c r="A164" t="s">
        <v>984</v>
      </c>
      <c r="B164" t="s">
        <v>983</v>
      </c>
      <c r="D164"/>
    </row>
    <row r="165" spans="1:4" x14ac:dyDescent="0.2">
      <c r="A165" t="s">
        <v>1000</v>
      </c>
      <c r="B165" t="s">
        <v>999</v>
      </c>
      <c r="D165"/>
    </row>
    <row r="166" spans="1:4" x14ac:dyDescent="0.2">
      <c r="A166" t="s">
        <v>992</v>
      </c>
      <c r="B166" t="s">
        <v>991</v>
      </c>
      <c r="D166"/>
    </row>
    <row r="167" spans="1:4" x14ac:dyDescent="0.2">
      <c r="A167" t="s">
        <v>2874</v>
      </c>
      <c r="B167" t="s">
        <v>2873</v>
      </c>
      <c r="D167"/>
    </row>
    <row r="168" spans="1:4" x14ac:dyDescent="0.2">
      <c r="A168" t="s">
        <v>1004</v>
      </c>
      <c r="B168" t="s">
        <v>2697</v>
      </c>
      <c r="D168"/>
    </row>
    <row r="169" spans="1:4" x14ac:dyDescent="0.2">
      <c r="A169" t="s">
        <v>2619</v>
      </c>
      <c r="B169" t="s">
        <v>2618</v>
      </c>
      <c r="D169"/>
    </row>
    <row r="170" spans="1:4" x14ac:dyDescent="0.2">
      <c r="A170" t="s">
        <v>933</v>
      </c>
      <c r="B170" t="s">
        <v>932</v>
      </c>
      <c r="D170"/>
    </row>
    <row r="171" spans="1:4" x14ac:dyDescent="0.2">
      <c r="A171" t="s">
        <v>2780</v>
      </c>
      <c r="B171" t="s">
        <v>2779</v>
      </c>
      <c r="D171"/>
    </row>
    <row r="172" spans="1:4" x14ac:dyDescent="0.2">
      <c r="A172" t="s">
        <v>2756</v>
      </c>
      <c r="B172" t="s">
        <v>2755</v>
      </c>
      <c r="D172"/>
    </row>
    <row r="173" spans="1:4" x14ac:dyDescent="0.2">
      <c r="A173" t="s">
        <v>2820</v>
      </c>
      <c r="B173" t="s">
        <v>2819</v>
      </c>
      <c r="D173"/>
    </row>
    <row r="174" spans="1:4" x14ac:dyDescent="0.2">
      <c r="A174" t="s">
        <v>737</v>
      </c>
      <c r="B174" t="s">
        <v>1327</v>
      </c>
      <c r="D174"/>
    </row>
    <row r="175" spans="1:4" x14ac:dyDescent="0.2">
      <c r="A175" t="s">
        <v>1073</v>
      </c>
      <c r="B175" t="s">
        <v>1072</v>
      </c>
      <c r="D175"/>
    </row>
    <row r="176" spans="1:4" x14ac:dyDescent="0.2">
      <c r="A176" t="s">
        <v>2895</v>
      </c>
      <c r="B176" t="s">
        <v>1332</v>
      </c>
      <c r="D176"/>
    </row>
    <row r="177" spans="1:4" x14ac:dyDescent="0.2">
      <c r="A177" t="s">
        <v>2818</v>
      </c>
      <c r="B177" t="s">
        <v>2817</v>
      </c>
      <c r="D177"/>
    </row>
    <row r="178" spans="1:4" x14ac:dyDescent="0.2">
      <c r="A178" t="s">
        <v>2747</v>
      </c>
      <c r="B178" t="s">
        <v>2746</v>
      </c>
      <c r="D178"/>
    </row>
    <row r="179" spans="1:4" x14ac:dyDescent="0.2">
      <c r="A179" t="s">
        <v>2796</v>
      </c>
      <c r="B179" t="s">
        <v>2795</v>
      </c>
      <c r="D179"/>
    </row>
    <row r="180" spans="1:4" x14ac:dyDescent="0.2">
      <c r="A180" t="s">
        <v>2215</v>
      </c>
      <c r="B180" t="s">
        <v>2595</v>
      </c>
      <c r="D180"/>
    </row>
    <row r="181" spans="1:4" x14ac:dyDescent="0.2">
      <c r="A181" t="s">
        <v>884</v>
      </c>
      <c r="B181" t="s">
        <v>883</v>
      </c>
      <c r="D181"/>
    </row>
    <row r="182" spans="1:4" x14ac:dyDescent="0.2">
      <c r="A182" t="s">
        <v>889</v>
      </c>
      <c r="B182" t="s">
        <v>2703</v>
      </c>
      <c r="D182"/>
    </row>
    <row r="183" spans="1:4" x14ac:dyDescent="0.2">
      <c r="A183" t="s">
        <v>2702</v>
      </c>
      <c r="B183" t="s">
        <v>2701</v>
      </c>
      <c r="D183"/>
    </row>
    <row r="184" spans="1:4" x14ac:dyDescent="0.2">
      <c r="A184" t="s">
        <v>1347</v>
      </c>
      <c r="B184" t="s">
        <v>1346</v>
      </c>
      <c r="D184"/>
    </row>
    <row r="185" spans="1:4" x14ac:dyDescent="0.2">
      <c r="A185" t="s">
        <v>1343</v>
      </c>
      <c r="B185" t="s">
        <v>1342</v>
      </c>
      <c r="D185"/>
    </row>
    <row r="186" spans="1:4" x14ac:dyDescent="0.2">
      <c r="A186" t="s">
        <v>1345</v>
      </c>
      <c r="B186" t="s">
        <v>1344</v>
      </c>
      <c r="D186"/>
    </row>
    <row r="187" spans="1:4" x14ac:dyDescent="0.2">
      <c r="A187" t="s">
        <v>1341</v>
      </c>
      <c r="B187" t="s">
        <v>1340</v>
      </c>
      <c r="D187"/>
    </row>
    <row r="188" spans="1:4" x14ac:dyDescent="0.2">
      <c r="A188" t="s">
        <v>2866</v>
      </c>
      <c r="B188" t="s">
        <v>2865</v>
      </c>
      <c r="D188"/>
    </row>
    <row r="189" spans="1:4" x14ac:dyDescent="0.2">
      <c r="A189" t="s">
        <v>2893</v>
      </c>
      <c r="B189" t="s">
        <v>1211</v>
      </c>
      <c r="D189"/>
    </row>
    <row r="190" spans="1:4" x14ac:dyDescent="0.2">
      <c r="A190" t="s">
        <v>1026</v>
      </c>
      <c r="B190" t="s">
        <v>2724</v>
      </c>
      <c r="D190"/>
    </row>
    <row r="191" spans="1:4" x14ac:dyDescent="0.2">
      <c r="A191" t="s">
        <v>1025</v>
      </c>
      <c r="B191" t="s">
        <v>2723</v>
      </c>
      <c r="D191"/>
    </row>
    <row r="192" spans="1:4" x14ac:dyDescent="0.2">
      <c r="A192" t="s">
        <v>2828</v>
      </c>
      <c r="B192" t="s">
        <v>2827</v>
      </c>
      <c r="D192"/>
    </row>
    <row r="193" spans="1:4" x14ac:dyDescent="0.2">
      <c r="A193" t="s">
        <v>1132</v>
      </c>
      <c r="B193" t="s">
        <v>1131</v>
      </c>
      <c r="D193"/>
    </row>
    <row r="194" spans="1:4" x14ac:dyDescent="0.2">
      <c r="A194" t="s">
        <v>914</v>
      </c>
      <c r="B194" t="s">
        <v>913</v>
      </c>
      <c r="D194"/>
    </row>
    <row r="195" spans="1:4" x14ac:dyDescent="0.2">
      <c r="A195" t="s">
        <v>1033</v>
      </c>
      <c r="B195" t="s">
        <v>2736</v>
      </c>
      <c r="D195"/>
    </row>
    <row r="196" spans="1:4" x14ac:dyDescent="0.2">
      <c r="A196" t="s">
        <v>1020</v>
      </c>
      <c r="B196" t="s">
        <v>2718</v>
      </c>
      <c r="D196"/>
    </row>
    <row r="197" spans="1:4" x14ac:dyDescent="0.2">
      <c r="A197" t="s">
        <v>1140</v>
      </c>
      <c r="B197" t="s">
        <v>1139</v>
      </c>
      <c r="D197"/>
    </row>
    <row r="198" spans="1:4" x14ac:dyDescent="0.2">
      <c r="A198" t="s">
        <v>2776</v>
      </c>
      <c r="B198" t="s">
        <v>2775</v>
      </c>
      <c r="D198"/>
    </row>
    <row r="199" spans="1:4" x14ac:dyDescent="0.2">
      <c r="A199" t="s">
        <v>2778</v>
      </c>
      <c r="B199" t="s">
        <v>2777</v>
      </c>
      <c r="D199"/>
    </row>
    <row r="200" spans="1:4" x14ac:dyDescent="0.2">
      <c r="A200" t="s">
        <v>2788</v>
      </c>
      <c r="B200" t="s">
        <v>2787</v>
      </c>
      <c r="D200"/>
    </row>
    <row r="201" spans="1:4" x14ac:dyDescent="0.2">
      <c r="A201" t="s">
        <v>2876</v>
      </c>
      <c r="B201" t="s">
        <v>2875</v>
      </c>
      <c r="D201"/>
    </row>
    <row r="202" spans="1:4" x14ac:dyDescent="0.2">
      <c r="A202" t="s">
        <v>911</v>
      </c>
      <c r="B202" t="s">
        <v>910</v>
      </c>
      <c r="D202"/>
    </row>
    <row r="203" spans="1:4" x14ac:dyDescent="0.2">
      <c r="A203" t="s">
        <v>1017</v>
      </c>
      <c r="B203" t="s">
        <v>2715</v>
      </c>
      <c r="D203"/>
    </row>
    <row r="204" spans="1:4" x14ac:dyDescent="0.2">
      <c r="A204" t="s">
        <v>1016</v>
      </c>
      <c r="B204" t="s">
        <v>2714</v>
      </c>
      <c r="D204"/>
    </row>
    <row r="205" spans="1:4" x14ac:dyDescent="0.2">
      <c r="A205" t="s">
        <v>2808</v>
      </c>
      <c r="B205" t="s">
        <v>2807</v>
      </c>
      <c r="D205"/>
    </row>
    <row r="206" spans="1:4" x14ac:dyDescent="0.2">
      <c r="A206" t="s">
        <v>1019</v>
      </c>
      <c r="B206" t="s">
        <v>2717</v>
      </c>
      <c r="D206"/>
    </row>
    <row r="207" spans="1:4" x14ac:dyDescent="0.2">
      <c r="A207" t="s">
        <v>870</v>
      </c>
      <c r="B207" t="s">
        <v>2632</v>
      </c>
      <c r="D207"/>
    </row>
    <row r="208" spans="1:4" x14ac:dyDescent="0.2">
      <c r="A208" t="s">
        <v>876</v>
      </c>
      <c r="B208" t="s">
        <v>2642</v>
      </c>
      <c r="D208"/>
    </row>
    <row r="209" spans="1:4" x14ac:dyDescent="0.2">
      <c r="A209" t="s">
        <v>877</v>
      </c>
      <c r="B209" t="s">
        <v>2643</v>
      </c>
      <c r="D209"/>
    </row>
    <row r="210" spans="1:4" x14ac:dyDescent="0.2">
      <c r="A210" t="s">
        <v>874</v>
      </c>
      <c r="B210" t="s">
        <v>2638</v>
      </c>
      <c r="D210"/>
    </row>
    <row r="211" spans="1:4" x14ac:dyDescent="0.2">
      <c r="A211" t="s">
        <v>2645</v>
      </c>
      <c r="B211" t="s">
        <v>2644</v>
      </c>
      <c r="D211"/>
    </row>
    <row r="212" spans="1:4" x14ac:dyDescent="0.2">
      <c r="A212" t="s">
        <v>875</v>
      </c>
      <c r="B212" t="s">
        <v>2639</v>
      </c>
      <c r="D212"/>
    </row>
    <row r="213" spans="1:4" x14ac:dyDescent="0.2">
      <c r="A213" t="s">
        <v>2641</v>
      </c>
      <c r="B213" t="s">
        <v>2640</v>
      </c>
      <c r="D213"/>
    </row>
    <row r="214" spans="1:4" x14ac:dyDescent="0.2">
      <c r="A214" t="s">
        <v>871</v>
      </c>
      <c r="B214" t="s">
        <v>2635</v>
      </c>
      <c r="D214"/>
    </row>
    <row r="215" spans="1:4" x14ac:dyDescent="0.2">
      <c r="A215" t="s">
        <v>872</v>
      </c>
      <c r="B215" t="s">
        <v>2636</v>
      </c>
      <c r="D215"/>
    </row>
    <row r="216" spans="1:4" x14ac:dyDescent="0.2">
      <c r="A216" t="s">
        <v>873</v>
      </c>
      <c r="B216" t="s">
        <v>2637</v>
      </c>
      <c r="D216"/>
    </row>
    <row r="217" spans="1:4" x14ac:dyDescent="0.2">
      <c r="A217" t="s">
        <v>2634</v>
      </c>
      <c r="B217" t="s">
        <v>2633</v>
      </c>
      <c r="D217"/>
    </row>
    <row r="218" spans="1:4" x14ac:dyDescent="0.2">
      <c r="A218" t="s">
        <v>2558</v>
      </c>
      <c r="B218" t="s">
        <v>2557</v>
      </c>
      <c r="D218"/>
    </row>
    <row r="219" spans="1:4" x14ac:dyDescent="0.2">
      <c r="A219" t="s">
        <v>2812</v>
      </c>
      <c r="B219" t="s">
        <v>2811</v>
      </c>
      <c r="D219"/>
    </row>
    <row r="220" spans="1:4" x14ac:dyDescent="0.2">
      <c r="A220" t="s">
        <v>2584</v>
      </c>
      <c r="B220" t="s">
        <v>2583</v>
      </c>
      <c r="D220"/>
    </row>
    <row r="221" spans="1:4" x14ac:dyDescent="0.2">
      <c r="A221" t="s">
        <v>1263</v>
      </c>
      <c r="B221" t="s">
        <v>1262</v>
      </c>
      <c r="D221"/>
    </row>
    <row r="222" spans="1:4" x14ac:dyDescent="0.2">
      <c r="A222" t="s">
        <v>1265</v>
      </c>
      <c r="B222" t="s">
        <v>1264</v>
      </c>
      <c r="D222"/>
    </row>
    <row r="223" spans="1:4" x14ac:dyDescent="0.2">
      <c r="A223" t="s">
        <v>2601</v>
      </c>
      <c r="B223" t="s">
        <v>2600</v>
      </c>
      <c r="D223"/>
    </row>
    <row r="224" spans="1:4" x14ac:dyDescent="0.2">
      <c r="A224" t="s">
        <v>1234</v>
      </c>
      <c r="B224" t="s">
        <v>1233</v>
      </c>
      <c r="D224"/>
    </row>
    <row r="225" spans="1:4" x14ac:dyDescent="0.2">
      <c r="A225" t="s">
        <v>1462</v>
      </c>
      <c r="B225" t="s">
        <v>1461</v>
      </c>
      <c r="D225"/>
    </row>
    <row r="226" spans="1:4" x14ac:dyDescent="0.2">
      <c r="A226" t="s">
        <v>1470</v>
      </c>
      <c r="B226" t="s">
        <v>1469</v>
      </c>
      <c r="D226"/>
    </row>
    <row r="227" spans="1:4" x14ac:dyDescent="0.2">
      <c r="A227" t="s">
        <v>1361</v>
      </c>
      <c r="B227" t="s">
        <v>1360</v>
      </c>
      <c r="D227"/>
    </row>
    <row r="228" spans="1:4" x14ac:dyDescent="0.2">
      <c r="A228" t="s">
        <v>1452</v>
      </c>
      <c r="B228" t="s">
        <v>1451</v>
      </c>
      <c r="D228"/>
    </row>
    <row r="229" spans="1:4" x14ac:dyDescent="0.2">
      <c r="A229" t="s">
        <v>2574</v>
      </c>
      <c r="B229" t="s">
        <v>2573</v>
      </c>
      <c r="D229"/>
    </row>
    <row r="230" spans="1:4" x14ac:dyDescent="0.2">
      <c r="A230" t="s">
        <v>2544</v>
      </c>
      <c r="B230" t="s">
        <v>2543</v>
      </c>
      <c r="D230"/>
    </row>
    <row r="231" spans="1:4" x14ac:dyDescent="0.2">
      <c r="A231" t="s">
        <v>966</v>
      </c>
      <c r="B231" t="s">
        <v>965</v>
      </c>
      <c r="D231"/>
    </row>
    <row r="232" spans="1:4" x14ac:dyDescent="0.2">
      <c r="A232" t="s">
        <v>1309</v>
      </c>
      <c r="B232" t="s">
        <v>1308</v>
      </c>
      <c r="D232"/>
    </row>
    <row r="233" spans="1:4" x14ac:dyDescent="0.2">
      <c r="A233" t="s">
        <v>1390</v>
      </c>
      <c r="B233" t="s">
        <v>1389</v>
      </c>
      <c r="D233"/>
    </row>
    <row r="234" spans="1:4" x14ac:dyDescent="0.2">
      <c r="A234" t="s">
        <v>1394</v>
      </c>
      <c r="B234" t="s">
        <v>1393</v>
      </c>
      <c r="D234"/>
    </row>
    <row r="235" spans="1:4" x14ac:dyDescent="0.2">
      <c r="A235" t="s">
        <v>1392</v>
      </c>
      <c r="B235" t="s">
        <v>1391</v>
      </c>
      <c r="D235"/>
    </row>
    <row r="236" spans="1:4" x14ac:dyDescent="0.2">
      <c r="A236" t="s">
        <v>2772</v>
      </c>
      <c r="B236" t="s">
        <v>2771</v>
      </c>
      <c r="D236"/>
    </row>
    <row r="237" spans="1:4" x14ac:dyDescent="0.2">
      <c r="A237" t="s">
        <v>1168</v>
      </c>
      <c r="B237" t="s">
        <v>1167</v>
      </c>
      <c r="D237"/>
    </row>
    <row r="238" spans="1:4" x14ac:dyDescent="0.2">
      <c r="A238" t="s">
        <v>1285</v>
      </c>
      <c r="B238" t="s">
        <v>1284</v>
      </c>
      <c r="D238"/>
    </row>
    <row r="239" spans="1:4" x14ac:dyDescent="0.2">
      <c r="A239" t="s">
        <v>1170</v>
      </c>
      <c r="B239" t="s">
        <v>1169</v>
      </c>
      <c r="D239"/>
    </row>
    <row r="240" spans="1:4" x14ac:dyDescent="0.2">
      <c r="A240" t="s">
        <v>1431</v>
      </c>
      <c r="B240" t="s">
        <v>1430</v>
      </c>
      <c r="D240"/>
    </row>
    <row r="241" spans="1:4" x14ac:dyDescent="0.2">
      <c r="A241" t="s">
        <v>2745</v>
      </c>
      <c r="B241" t="s">
        <v>2744</v>
      </c>
      <c r="D241"/>
    </row>
    <row r="242" spans="1:4" x14ac:dyDescent="0.2">
      <c r="A242" t="s">
        <v>1142</v>
      </c>
      <c r="B242" t="s">
        <v>1141</v>
      </c>
      <c r="D242"/>
    </row>
    <row r="243" spans="1:4" x14ac:dyDescent="0.2">
      <c r="A243" t="s">
        <v>2899</v>
      </c>
      <c r="B243" t="s">
        <v>1370</v>
      </c>
      <c r="D243"/>
    </row>
    <row r="244" spans="1:4" x14ac:dyDescent="0.2">
      <c r="A244" t="s">
        <v>1021</v>
      </c>
      <c r="B244" t="s">
        <v>2719</v>
      </c>
      <c r="D244"/>
    </row>
    <row r="245" spans="1:4" x14ac:dyDescent="0.2">
      <c r="A245" t="s">
        <v>1022</v>
      </c>
      <c r="B245" t="s">
        <v>2720</v>
      </c>
      <c r="D245"/>
    </row>
    <row r="246" spans="1:4" x14ac:dyDescent="0.2">
      <c r="A246" t="s">
        <v>1396</v>
      </c>
      <c r="B246" t="s">
        <v>1395</v>
      </c>
      <c r="D246"/>
    </row>
    <row r="247" spans="1:4" x14ac:dyDescent="0.2">
      <c r="A247" t="s">
        <v>1398</v>
      </c>
      <c r="B247" t="s">
        <v>1397</v>
      </c>
      <c r="D247"/>
    </row>
    <row r="248" spans="1:4" x14ac:dyDescent="0.2">
      <c r="A248" t="s">
        <v>916</v>
      </c>
      <c r="B248" t="s">
        <v>915</v>
      </c>
      <c r="D248"/>
    </row>
    <row r="249" spans="1:4" x14ac:dyDescent="0.2">
      <c r="A249" t="s">
        <v>962</v>
      </c>
      <c r="B249" t="s">
        <v>961</v>
      </c>
      <c r="D249"/>
    </row>
    <row r="250" spans="1:4" x14ac:dyDescent="0.2">
      <c r="A250" t="s">
        <v>956</v>
      </c>
      <c r="B250" t="s">
        <v>955</v>
      </c>
      <c r="D250"/>
    </row>
    <row r="251" spans="1:4" x14ac:dyDescent="0.2">
      <c r="A251" t="s">
        <v>960</v>
      </c>
      <c r="B251" t="s">
        <v>959</v>
      </c>
      <c r="D251"/>
    </row>
    <row r="252" spans="1:4" x14ac:dyDescent="0.2">
      <c r="A252" t="s">
        <v>964</v>
      </c>
      <c r="B252" t="s">
        <v>963</v>
      </c>
      <c r="D252"/>
    </row>
    <row r="253" spans="1:4" x14ac:dyDescent="0.2">
      <c r="A253" t="s">
        <v>958</v>
      </c>
      <c r="B253" t="s">
        <v>957</v>
      </c>
      <c r="D253"/>
    </row>
    <row r="254" spans="1:4" x14ac:dyDescent="0.2">
      <c r="A254" t="s">
        <v>2790</v>
      </c>
      <c r="B254" t="s">
        <v>2789</v>
      </c>
      <c r="D254"/>
    </row>
    <row r="255" spans="1:4" x14ac:dyDescent="0.2">
      <c r="A255" t="s">
        <v>1164</v>
      </c>
      <c r="B255" t="s">
        <v>1163</v>
      </c>
      <c r="D255"/>
    </row>
    <row r="256" spans="1:4" x14ac:dyDescent="0.2">
      <c r="A256" t="s">
        <v>1166</v>
      </c>
      <c r="B256" t="s">
        <v>1165</v>
      </c>
      <c r="D256"/>
    </row>
    <row r="257" spans="1:4" x14ac:dyDescent="0.2">
      <c r="A257" t="s">
        <v>1007</v>
      </c>
      <c r="B257" t="s">
        <v>2280</v>
      </c>
      <c r="D257"/>
    </row>
    <row r="258" spans="1:4" x14ac:dyDescent="0.2">
      <c r="A258" t="s">
        <v>1291</v>
      </c>
      <c r="B258" t="s">
        <v>1290</v>
      </c>
      <c r="D258"/>
    </row>
    <row r="259" spans="1:4" x14ac:dyDescent="0.2">
      <c r="A259" t="s">
        <v>745</v>
      </c>
      <c r="B259" t="s">
        <v>1337</v>
      </c>
      <c r="D259"/>
    </row>
    <row r="260" spans="1:4" x14ac:dyDescent="0.2">
      <c r="A260" t="s">
        <v>749</v>
      </c>
      <c r="B260" t="s">
        <v>2695</v>
      </c>
      <c r="D260"/>
    </row>
    <row r="261" spans="1:4" x14ac:dyDescent="0.2">
      <c r="A261" t="s">
        <v>2615</v>
      </c>
      <c r="B261" t="s">
        <v>2614</v>
      </c>
      <c r="D261"/>
    </row>
    <row r="262" spans="1:4" x14ac:dyDescent="0.2">
      <c r="A262" t="s">
        <v>931</v>
      </c>
      <c r="B262" t="s">
        <v>930</v>
      </c>
      <c r="D262"/>
    </row>
    <row r="263" spans="1:4" x14ac:dyDescent="0.2">
      <c r="A263" t="s">
        <v>1336</v>
      </c>
      <c r="B263" t="s">
        <v>1335</v>
      </c>
      <c r="D263"/>
    </row>
    <row r="264" spans="1:4" x14ac:dyDescent="0.2">
      <c r="A264" t="s">
        <v>1289</v>
      </c>
      <c r="B264" t="s">
        <v>1288</v>
      </c>
      <c r="D264"/>
    </row>
    <row r="265" spans="1:4" x14ac:dyDescent="0.2">
      <c r="A265" t="s">
        <v>1334</v>
      </c>
      <c r="B265" t="s">
        <v>1333</v>
      </c>
      <c r="D265"/>
    </row>
    <row r="266" spans="1:4" x14ac:dyDescent="0.2">
      <c r="A266" t="s">
        <v>2850</v>
      </c>
      <c r="B266" t="s">
        <v>2849</v>
      </c>
      <c r="D266"/>
    </row>
    <row r="267" spans="1:4" x14ac:dyDescent="0.2">
      <c r="A267" t="s">
        <v>1349</v>
      </c>
      <c r="B267" t="s">
        <v>1348</v>
      </c>
      <c r="D267"/>
    </row>
    <row r="268" spans="1:4" x14ac:dyDescent="0.2">
      <c r="A268" t="s">
        <v>1355</v>
      </c>
      <c r="B268" t="s">
        <v>1354</v>
      </c>
      <c r="D268"/>
    </row>
    <row r="269" spans="1:4" x14ac:dyDescent="0.2">
      <c r="A269" t="s">
        <v>1359</v>
      </c>
      <c r="B269" t="s">
        <v>1358</v>
      </c>
      <c r="D269"/>
    </row>
    <row r="270" spans="1:4" x14ac:dyDescent="0.2">
      <c r="A270" t="s">
        <v>1351</v>
      </c>
      <c r="B270" t="s">
        <v>1350</v>
      </c>
      <c r="D270"/>
    </row>
    <row r="271" spans="1:4" x14ac:dyDescent="0.2">
      <c r="A271" t="s">
        <v>1353</v>
      </c>
      <c r="B271" t="s">
        <v>1352</v>
      </c>
      <c r="D271"/>
    </row>
    <row r="272" spans="1:4" x14ac:dyDescent="0.2">
      <c r="A272" t="s">
        <v>1450</v>
      </c>
      <c r="B272" t="s">
        <v>1449</v>
      </c>
      <c r="D272"/>
    </row>
    <row r="273" spans="1:4" x14ac:dyDescent="0.2">
      <c r="A273" t="s">
        <v>1250</v>
      </c>
      <c r="B273" t="s">
        <v>1249</v>
      </c>
      <c r="D273"/>
    </row>
    <row r="274" spans="1:4" x14ac:dyDescent="0.2">
      <c r="A274" t="s">
        <v>1259</v>
      </c>
      <c r="B274" t="s">
        <v>1258</v>
      </c>
      <c r="D274"/>
    </row>
    <row r="275" spans="1:4" x14ac:dyDescent="0.2">
      <c r="A275" t="s">
        <v>1037</v>
      </c>
      <c r="B275" t="s">
        <v>2896</v>
      </c>
      <c r="D275"/>
    </row>
    <row r="276" spans="1:4" x14ac:dyDescent="0.2">
      <c r="A276" t="s">
        <v>1027</v>
      </c>
      <c r="B276" t="s">
        <v>2725</v>
      </c>
      <c r="D276"/>
    </row>
    <row r="277" spans="1:4" x14ac:dyDescent="0.2">
      <c r="A277" t="s">
        <v>1028</v>
      </c>
      <c r="B277" t="s">
        <v>2726</v>
      </c>
      <c r="D277"/>
    </row>
    <row r="278" spans="1:4" x14ac:dyDescent="0.2">
      <c r="A278" t="s">
        <v>970</v>
      </c>
      <c r="B278" t="s">
        <v>969</v>
      </c>
      <c r="D278"/>
    </row>
    <row r="279" spans="1:4" x14ac:dyDescent="0.2">
      <c r="A279" t="s">
        <v>978</v>
      </c>
      <c r="B279" t="s">
        <v>977</v>
      </c>
      <c r="D279"/>
    </row>
    <row r="280" spans="1:4" x14ac:dyDescent="0.2">
      <c r="A280" t="s">
        <v>994</v>
      </c>
      <c r="B280" t="s">
        <v>993</v>
      </c>
      <c r="D280"/>
    </row>
    <row r="281" spans="1:4" x14ac:dyDescent="0.2">
      <c r="A281" t="s">
        <v>986</v>
      </c>
      <c r="B281" t="s">
        <v>985</v>
      </c>
      <c r="D281"/>
    </row>
    <row r="282" spans="1:4" x14ac:dyDescent="0.2">
      <c r="A282" t="s">
        <v>743</v>
      </c>
      <c r="B282" t="s">
        <v>1257</v>
      </c>
      <c r="D282"/>
    </row>
    <row r="283" spans="1:4" x14ac:dyDescent="0.2">
      <c r="A283" t="s">
        <v>2814</v>
      </c>
      <c r="B283" t="s">
        <v>2813</v>
      </c>
      <c r="D283"/>
    </row>
    <row r="284" spans="1:4" x14ac:dyDescent="0.2">
      <c r="A284" t="s">
        <v>1189</v>
      </c>
      <c r="B284" t="s">
        <v>1188</v>
      </c>
      <c r="D284"/>
    </row>
    <row r="285" spans="1:4" x14ac:dyDescent="0.2">
      <c r="A285" t="s">
        <v>1434</v>
      </c>
      <c r="B285" t="s">
        <v>2906</v>
      </c>
      <c r="D285"/>
    </row>
    <row r="286" spans="1:4" x14ac:dyDescent="0.2">
      <c r="A286" t="s">
        <v>1187</v>
      </c>
      <c r="B286" t="s">
        <v>1186</v>
      </c>
      <c r="D286"/>
    </row>
    <row r="287" spans="1:4" x14ac:dyDescent="0.2">
      <c r="A287" t="s">
        <v>1191</v>
      </c>
      <c r="B287" t="s">
        <v>1190</v>
      </c>
      <c r="D287"/>
    </row>
    <row r="288" spans="1:4" x14ac:dyDescent="0.2">
      <c r="A288" t="s">
        <v>1185</v>
      </c>
      <c r="B288" t="s">
        <v>1184</v>
      </c>
      <c r="D288"/>
    </row>
    <row r="289" spans="1:4" x14ac:dyDescent="0.2">
      <c r="A289" t="s">
        <v>1172</v>
      </c>
      <c r="B289" t="s">
        <v>1171</v>
      </c>
      <c r="D289"/>
    </row>
    <row r="290" spans="1:4" x14ac:dyDescent="0.2">
      <c r="A290" t="s">
        <v>1307</v>
      </c>
      <c r="B290" t="s">
        <v>1306</v>
      </c>
      <c r="D290"/>
    </row>
    <row r="291" spans="1:4" x14ac:dyDescent="0.2">
      <c r="A291" t="s">
        <v>2578</v>
      </c>
      <c r="B291" t="s">
        <v>2577</v>
      </c>
      <c r="D291"/>
    </row>
    <row r="292" spans="1:4" x14ac:dyDescent="0.2">
      <c r="A292" t="s">
        <v>2798</v>
      </c>
      <c r="B292" t="s">
        <v>2797</v>
      </c>
      <c r="D292"/>
    </row>
    <row r="293" spans="1:4" x14ac:dyDescent="0.2">
      <c r="A293" t="s">
        <v>2762</v>
      </c>
      <c r="B293" t="s">
        <v>2761</v>
      </c>
      <c r="D293"/>
    </row>
    <row r="294" spans="1:4" x14ac:dyDescent="0.2">
      <c r="A294" t="s">
        <v>1029</v>
      </c>
      <c r="B294" t="s">
        <v>2727</v>
      </c>
      <c r="D294"/>
    </row>
    <row r="295" spans="1:4" x14ac:dyDescent="0.2">
      <c r="A295" t="s">
        <v>2694</v>
      </c>
      <c r="B295" t="s">
        <v>2693</v>
      </c>
      <c r="D295"/>
    </row>
    <row r="296" spans="1:4" x14ac:dyDescent="0.2">
      <c r="A296" t="s">
        <v>2688</v>
      </c>
      <c r="B296" t="s">
        <v>2687</v>
      </c>
      <c r="D296"/>
    </row>
    <row r="297" spans="1:4" x14ac:dyDescent="0.2">
      <c r="A297" t="s">
        <v>2690</v>
      </c>
      <c r="B297" t="s">
        <v>2689</v>
      </c>
      <c r="D297"/>
    </row>
    <row r="298" spans="1:4" x14ac:dyDescent="0.2">
      <c r="A298" t="s">
        <v>890</v>
      </c>
      <c r="B298" t="s">
        <v>2686</v>
      </c>
      <c r="D298"/>
    </row>
    <row r="299" spans="1:4" x14ac:dyDescent="0.2">
      <c r="A299" t="s">
        <v>2692</v>
      </c>
      <c r="B299" t="s">
        <v>2691</v>
      </c>
      <c r="D299"/>
    </row>
    <row r="300" spans="1:4" x14ac:dyDescent="0.2">
      <c r="A300" t="s">
        <v>2802</v>
      </c>
      <c r="B300" t="s">
        <v>2801</v>
      </c>
      <c r="D300"/>
    </row>
    <row r="301" spans="1:4" x14ac:dyDescent="0.2">
      <c r="A301" t="s">
        <v>1119</v>
      </c>
      <c r="B301" t="s">
        <v>1118</v>
      </c>
      <c r="D301"/>
    </row>
    <row r="302" spans="1:4" x14ac:dyDescent="0.2">
      <c r="A302" t="s">
        <v>1115</v>
      </c>
      <c r="B302" t="s">
        <v>1114</v>
      </c>
      <c r="D302"/>
    </row>
    <row r="303" spans="1:4" x14ac:dyDescent="0.2">
      <c r="A303" t="s">
        <v>1115</v>
      </c>
      <c r="B303" t="s">
        <v>1292</v>
      </c>
      <c r="D303"/>
    </row>
    <row r="304" spans="1:4" x14ac:dyDescent="0.2">
      <c r="A304" t="s">
        <v>2588</v>
      </c>
      <c r="B304" t="s">
        <v>2587</v>
      </c>
      <c r="D304"/>
    </row>
    <row r="305" spans="1:4" x14ac:dyDescent="0.2">
      <c r="A305" t="s">
        <v>2826</v>
      </c>
      <c r="B305" t="s">
        <v>2825</v>
      </c>
      <c r="D305"/>
    </row>
    <row r="306" spans="1:4" x14ac:dyDescent="0.2">
      <c r="A306" t="s">
        <v>2832</v>
      </c>
      <c r="B306" t="s">
        <v>2831</v>
      </c>
      <c r="D306"/>
    </row>
    <row r="307" spans="1:4" x14ac:dyDescent="0.2">
      <c r="A307" t="s">
        <v>878</v>
      </c>
      <c r="B307" t="s">
        <v>2646</v>
      </c>
      <c r="D307"/>
    </row>
    <row r="308" spans="1:4" x14ac:dyDescent="0.2">
      <c r="A308" t="s">
        <v>2648</v>
      </c>
      <c r="B308" t="s">
        <v>2647</v>
      </c>
      <c r="D308"/>
    </row>
    <row r="309" spans="1:4" x14ac:dyDescent="0.2">
      <c r="A309" t="s">
        <v>1014</v>
      </c>
      <c r="B309" t="s">
        <v>2710</v>
      </c>
      <c r="D309"/>
    </row>
    <row r="310" spans="1:4" x14ac:dyDescent="0.2">
      <c r="A310" t="s">
        <v>2770</v>
      </c>
      <c r="B310" t="s">
        <v>2769</v>
      </c>
      <c r="D310"/>
    </row>
    <row r="311" spans="1:4" x14ac:dyDescent="0.2">
      <c r="A311" t="s">
        <v>1425</v>
      </c>
      <c r="B311" t="s">
        <v>1424</v>
      </c>
      <c r="D311"/>
    </row>
    <row r="312" spans="1:4" x14ac:dyDescent="0.2">
      <c r="A312" t="s">
        <v>1427</v>
      </c>
      <c r="B312" t="s">
        <v>1426</v>
      </c>
      <c r="D312"/>
    </row>
    <row r="313" spans="1:4" x14ac:dyDescent="0.2">
      <c r="A313" t="s">
        <v>2572</v>
      </c>
      <c r="B313" t="s">
        <v>2571</v>
      </c>
      <c r="D313"/>
    </row>
    <row r="314" spans="1:4" x14ac:dyDescent="0.2">
      <c r="A314" t="s">
        <v>2764</v>
      </c>
      <c r="B314" t="s">
        <v>2763</v>
      </c>
      <c r="D314"/>
    </row>
    <row r="315" spans="1:4" x14ac:dyDescent="0.2">
      <c r="A315" t="s">
        <v>2892</v>
      </c>
      <c r="B315" t="s">
        <v>1210</v>
      </c>
      <c r="D315"/>
    </row>
    <row r="316" spans="1:4" x14ac:dyDescent="0.2">
      <c r="A316" t="s">
        <v>2891</v>
      </c>
      <c r="B316" t="s">
        <v>2890</v>
      </c>
      <c r="D316"/>
    </row>
    <row r="317" spans="1:4" x14ac:dyDescent="0.2">
      <c r="A317" t="s">
        <v>1008</v>
      </c>
      <c r="B317" t="s">
        <v>2704</v>
      </c>
      <c r="D317"/>
    </row>
    <row r="318" spans="1:4" x14ac:dyDescent="0.2">
      <c r="A318" t="s">
        <v>2894</v>
      </c>
      <c r="B318" t="s">
        <v>1212</v>
      </c>
      <c r="D318"/>
    </row>
    <row r="319" spans="1:4" x14ac:dyDescent="0.2">
      <c r="A319" t="s">
        <v>1002</v>
      </c>
      <c r="B319" t="s">
        <v>1001</v>
      </c>
      <c r="D319"/>
    </row>
    <row r="320" spans="1:4" x14ac:dyDescent="0.2">
      <c r="A320" t="s">
        <v>2597</v>
      </c>
      <c r="B320" t="s">
        <v>2596</v>
      </c>
      <c r="D320"/>
    </row>
    <row r="321" spans="1:4" x14ac:dyDescent="0.2">
      <c r="A321" t="s">
        <v>1063</v>
      </c>
      <c r="B321" t="s">
        <v>1062</v>
      </c>
      <c r="D321"/>
    </row>
    <row r="322" spans="1:4" x14ac:dyDescent="0.2">
      <c r="A322" t="s">
        <v>1061</v>
      </c>
      <c r="B322" t="s">
        <v>1060</v>
      </c>
      <c r="D322"/>
    </row>
    <row r="323" spans="1:4" x14ac:dyDescent="0.2">
      <c r="A323" t="s">
        <v>1057</v>
      </c>
      <c r="B323" t="s">
        <v>1056</v>
      </c>
      <c r="D323"/>
    </row>
    <row r="324" spans="1:4" x14ac:dyDescent="0.2">
      <c r="A324" t="s">
        <v>1059</v>
      </c>
      <c r="B324" t="s">
        <v>1058</v>
      </c>
      <c r="D324"/>
    </row>
    <row r="325" spans="1:4" x14ac:dyDescent="0.2">
      <c r="A325" t="s">
        <v>1053</v>
      </c>
      <c r="B325" t="s">
        <v>1052</v>
      </c>
      <c r="D325"/>
    </row>
    <row r="326" spans="1:4" x14ac:dyDescent="0.2">
      <c r="A326" t="s">
        <v>1055</v>
      </c>
      <c r="B326" t="s">
        <v>1054</v>
      </c>
      <c r="D326"/>
    </row>
    <row r="327" spans="1:4" x14ac:dyDescent="0.2">
      <c r="A327" t="s">
        <v>1194</v>
      </c>
      <c r="B327" t="s">
        <v>1193</v>
      </c>
      <c r="D327"/>
    </row>
    <row r="328" spans="1:4" x14ac:dyDescent="0.2">
      <c r="A328" t="s">
        <v>1202</v>
      </c>
      <c r="B328" t="s">
        <v>1201</v>
      </c>
      <c r="D328"/>
    </row>
    <row r="329" spans="1:4" x14ac:dyDescent="0.2">
      <c r="A329" t="s">
        <v>1202</v>
      </c>
      <c r="B329" t="s">
        <v>1203</v>
      </c>
      <c r="D329"/>
    </row>
    <row r="330" spans="1:4" x14ac:dyDescent="0.2">
      <c r="A330" t="s">
        <v>1505</v>
      </c>
      <c r="B330" t="s">
        <v>1313</v>
      </c>
      <c r="D330"/>
    </row>
    <row r="331" spans="1:4" x14ac:dyDescent="0.2">
      <c r="A331" t="s">
        <v>1196</v>
      </c>
      <c r="B331" t="s">
        <v>1195</v>
      </c>
      <c r="D331"/>
    </row>
    <row r="332" spans="1:4" x14ac:dyDescent="0.2">
      <c r="A332" t="s">
        <v>1503</v>
      </c>
      <c r="B332" t="s">
        <v>1311</v>
      </c>
      <c r="D332"/>
    </row>
    <row r="333" spans="1:4" x14ac:dyDescent="0.2">
      <c r="A333" t="s">
        <v>1205</v>
      </c>
      <c r="B333" t="s">
        <v>1204</v>
      </c>
      <c r="D333"/>
    </row>
    <row r="334" spans="1:4" x14ac:dyDescent="0.2">
      <c r="A334" t="s">
        <v>1207</v>
      </c>
      <c r="B334" t="s">
        <v>1206</v>
      </c>
      <c r="D334"/>
    </row>
    <row r="335" spans="1:4" x14ac:dyDescent="0.2">
      <c r="A335" t="s">
        <v>1504</v>
      </c>
      <c r="B335" t="s">
        <v>1312</v>
      </c>
      <c r="D335"/>
    </row>
    <row r="336" spans="1:4" x14ac:dyDescent="0.2">
      <c r="A336" t="s">
        <v>1200</v>
      </c>
      <c r="B336" t="s">
        <v>1199</v>
      </c>
      <c r="D336"/>
    </row>
    <row r="337" spans="1:4" x14ac:dyDescent="0.2">
      <c r="A337" t="s">
        <v>968</v>
      </c>
      <c r="B337" t="s">
        <v>348</v>
      </c>
      <c r="D337"/>
    </row>
    <row r="338" spans="1:4" x14ac:dyDescent="0.2">
      <c r="A338" t="s">
        <v>2603</v>
      </c>
      <c r="B338" t="s">
        <v>2602</v>
      </c>
      <c r="D338"/>
    </row>
    <row r="339" spans="1:4" x14ac:dyDescent="0.2">
      <c r="A339" t="s">
        <v>1438</v>
      </c>
      <c r="B339" t="s">
        <v>1437</v>
      </c>
      <c r="D339"/>
    </row>
    <row r="340" spans="1:4" x14ac:dyDescent="0.2">
      <c r="A340" t="s">
        <v>1024</v>
      </c>
      <c r="B340" t="s">
        <v>2722</v>
      </c>
      <c r="D340"/>
    </row>
    <row r="341" spans="1:4" x14ac:dyDescent="0.2">
      <c r="A341" t="s">
        <v>1023</v>
      </c>
      <c r="B341" t="s">
        <v>2721</v>
      </c>
      <c r="D341"/>
    </row>
    <row r="342" spans="1:4" x14ac:dyDescent="0.2">
      <c r="A342" t="s">
        <v>1380</v>
      </c>
      <c r="B342" t="s">
        <v>1379</v>
      </c>
      <c r="D342"/>
    </row>
    <row r="343" spans="1:4" x14ac:dyDescent="0.2">
      <c r="A343" t="s">
        <v>1376</v>
      </c>
      <c r="B343" t="s">
        <v>1375</v>
      </c>
      <c r="D343"/>
    </row>
    <row r="344" spans="1:4" x14ac:dyDescent="0.2">
      <c r="A344" t="s">
        <v>1378</v>
      </c>
      <c r="B344" t="s">
        <v>1377</v>
      </c>
      <c r="D344"/>
    </row>
    <row r="345" spans="1:4" x14ac:dyDescent="0.2">
      <c r="A345" t="s">
        <v>1374</v>
      </c>
      <c r="B345" t="s">
        <v>1373</v>
      </c>
      <c r="D345"/>
    </row>
    <row r="346" spans="1:4" x14ac:dyDescent="0.2">
      <c r="A346" t="s">
        <v>1079</v>
      </c>
      <c r="B346" t="s">
        <v>1078</v>
      </c>
      <c r="D346"/>
    </row>
    <row r="347" spans="1:4" x14ac:dyDescent="0.2">
      <c r="A347" t="s">
        <v>1077</v>
      </c>
      <c r="B347" t="s">
        <v>1076</v>
      </c>
      <c r="D347"/>
    </row>
    <row r="348" spans="1:4" x14ac:dyDescent="0.2">
      <c r="A348" t="s">
        <v>1075</v>
      </c>
      <c r="B348" t="s">
        <v>1074</v>
      </c>
      <c r="D348"/>
    </row>
    <row r="349" spans="1:4" x14ac:dyDescent="0.2">
      <c r="A349" t="s">
        <v>1081</v>
      </c>
      <c r="B349" t="s">
        <v>1080</v>
      </c>
      <c r="D349"/>
    </row>
    <row r="350" spans="1:4" x14ac:dyDescent="0.2">
      <c r="A350" t="s">
        <v>1331</v>
      </c>
      <c r="B350" t="s">
        <v>1330</v>
      </c>
      <c r="D350"/>
    </row>
    <row r="351" spans="1:4" x14ac:dyDescent="0.2">
      <c r="A351" t="s">
        <v>2733</v>
      </c>
      <c r="B351" t="s">
        <v>2732</v>
      </c>
      <c r="D351"/>
    </row>
    <row r="352" spans="1:4" x14ac:dyDescent="0.2">
      <c r="A352" t="s">
        <v>1339</v>
      </c>
      <c r="B352" t="s">
        <v>1338</v>
      </c>
      <c r="D352"/>
    </row>
    <row r="353" spans="1:4" x14ac:dyDescent="0.2">
      <c r="A353" t="s">
        <v>1261</v>
      </c>
      <c r="B353" t="s">
        <v>1260</v>
      </c>
      <c r="D353"/>
    </row>
    <row r="354" spans="1:4" x14ac:dyDescent="0.2">
      <c r="A354" t="s">
        <v>907</v>
      </c>
      <c r="B354" t="s">
        <v>906</v>
      </c>
      <c r="D354"/>
    </row>
    <row r="355" spans="1:4" x14ac:dyDescent="0.2">
      <c r="A355" t="s">
        <v>1275</v>
      </c>
      <c r="B355" t="s">
        <v>1274</v>
      </c>
      <c r="D355"/>
    </row>
    <row r="356" spans="1:4" x14ac:dyDescent="0.2">
      <c r="A356" t="s">
        <v>1283</v>
      </c>
      <c r="B356" t="s">
        <v>1282</v>
      </c>
      <c r="D356"/>
    </row>
    <row r="357" spans="1:4" x14ac:dyDescent="0.2">
      <c r="A357" t="s">
        <v>1273</v>
      </c>
      <c r="B357" t="s">
        <v>1272</v>
      </c>
      <c r="D357"/>
    </row>
    <row r="358" spans="1:4" x14ac:dyDescent="0.2">
      <c r="A358" t="s">
        <v>1160</v>
      </c>
      <c r="B358" t="s">
        <v>1159</v>
      </c>
      <c r="D358"/>
    </row>
    <row r="359" spans="1:4" x14ac:dyDescent="0.2">
      <c r="A359" t="s">
        <v>1158</v>
      </c>
      <c r="B359" t="s">
        <v>1157</v>
      </c>
      <c r="D359"/>
    </row>
    <row r="360" spans="1:4" x14ac:dyDescent="0.2">
      <c r="A360" t="s">
        <v>1162</v>
      </c>
      <c r="B360" t="s">
        <v>1161</v>
      </c>
      <c r="D360"/>
    </row>
    <row r="361" spans="1:4" x14ac:dyDescent="0.2">
      <c r="A361" t="s">
        <v>1228</v>
      </c>
      <c r="B361" t="s">
        <v>1227</v>
      </c>
      <c r="D361"/>
    </row>
    <row r="362" spans="1:4" x14ac:dyDescent="0.2">
      <c r="A362" t="s">
        <v>2810</v>
      </c>
      <c r="B362" t="s">
        <v>2809</v>
      </c>
      <c r="D362"/>
    </row>
    <row r="363" spans="1:4" x14ac:dyDescent="0.2">
      <c r="A363" t="s">
        <v>881</v>
      </c>
      <c r="B363" t="s">
        <v>2651</v>
      </c>
      <c r="D363"/>
    </row>
    <row r="364" spans="1:4" x14ac:dyDescent="0.2">
      <c r="A364" t="s">
        <v>882</v>
      </c>
      <c r="B364" t="s">
        <v>2652</v>
      </c>
      <c r="D364"/>
    </row>
    <row r="365" spans="1:4" x14ac:dyDescent="0.2">
      <c r="A365" t="s">
        <v>880</v>
      </c>
      <c r="B365" t="s">
        <v>2650</v>
      </c>
      <c r="D365"/>
    </row>
    <row r="366" spans="1:4" x14ac:dyDescent="0.2">
      <c r="A366" t="s">
        <v>879</v>
      </c>
      <c r="B366" t="s">
        <v>2649</v>
      </c>
      <c r="D366"/>
    </row>
    <row r="367" spans="1:4" x14ac:dyDescent="0.2">
      <c r="A367" t="s">
        <v>1404</v>
      </c>
      <c r="B367" t="s">
        <v>1403</v>
      </c>
      <c r="D367"/>
    </row>
    <row r="368" spans="1:4" x14ac:dyDescent="0.2">
      <c r="A368" t="s">
        <v>2566</v>
      </c>
      <c r="B368" t="s">
        <v>2565</v>
      </c>
      <c r="D368"/>
    </row>
    <row r="369" spans="1:4" x14ac:dyDescent="0.2">
      <c r="A369" t="s">
        <v>2758</v>
      </c>
      <c r="B369" t="s">
        <v>2757</v>
      </c>
      <c r="D369"/>
    </row>
    <row r="370" spans="1:4" x14ac:dyDescent="0.2">
      <c r="A370" t="s">
        <v>2599</v>
      </c>
      <c r="B370" t="s">
        <v>2598</v>
      </c>
      <c r="D370"/>
    </row>
    <row r="371" spans="1:4" x14ac:dyDescent="0.2">
      <c r="A371" t="s">
        <v>787</v>
      </c>
      <c r="B371" t="s">
        <v>1122</v>
      </c>
      <c r="D371"/>
    </row>
    <row r="372" spans="1:4" x14ac:dyDescent="0.2">
      <c r="A372" t="s">
        <v>1126</v>
      </c>
      <c r="B372" t="s">
        <v>1125</v>
      </c>
      <c r="D372"/>
    </row>
    <row r="373" spans="1:4" x14ac:dyDescent="0.2">
      <c r="A373" t="s">
        <v>1128</v>
      </c>
      <c r="B373" t="s">
        <v>1127</v>
      </c>
      <c r="D373"/>
    </row>
    <row r="374" spans="1:4" x14ac:dyDescent="0.2">
      <c r="A374" t="s">
        <v>1124</v>
      </c>
      <c r="B374" t="s">
        <v>1123</v>
      </c>
      <c r="D374"/>
    </row>
    <row r="375" spans="1:4" x14ac:dyDescent="0.2">
      <c r="A375" t="s">
        <v>783</v>
      </c>
      <c r="B375" t="s">
        <v>1305</v>
      </c>
      <c r="D375"/>
    </row>
    <row r="376" spans="1:4" x14ac:dyDescent="0.2">
      <c r="A376" t="s">
        <v>2910</v>
      </c>
      <c r="B376" t="s">
        <v>2909</v>
      </c>
      <c r="D376"/>
    </row>
    <row r="377" spans="1:4" x14ac:dyDescent="0.2">
      <c r="A377" t="s">
        <v>2912</v>
      </c>
      <c r="B377" t="s">
        <v>2911</v>
      </c>
      <c r="D377"/>
    </row>
    <row r="378" spans="1:4" x14ac:dyDescent="0.2">
      <c r="A378" t="s">
        <v>2739</v>
      </c>
      <c r="B378" t="s">
        <v>2738</v>
      </c>
      <c r="D378"/>
    </row>
    <row r="379" spans="1:4" x14ac:dyDescent="0.2">
      <c r="A379" t="s">
        <v>1065</v>
      </c>
      <c r="B379" t="s">
        <v>1064</v>
      </c>
      <c r="D379"/>
    </row>
    <row r="380" spans="1:4" x14ac:dyDescent="0.2">
      <c r="A380" t="s">
        <v>2576</v>
      </c>
      <c r="B380" t="s">
        <v>2575</v>
      </c>
      <c r="D380"/>
    </row>
    <row r="381" spans="1:4" x14ac:dyDescent="0.2">
      <c r="A381" t="s">
        <v>2800</v>
      </c>
      <c r="B381" t="s">
        <v>2799</v>
      </c>
      <c r="D381"/>
    </row>
    <row r="382" spans="1:4" x14ac:dyDescent="0.2">
      <c r="A382" t="s">
        <v>2754</v>
      </c>
      <c r="B382" t="s">
        <v>2753</v>
      </c>
      <c r="D382"/>
    </row>
    <row r="383" spans="1:4" x14ac:dyDescent="0.2">
      <c r="A383" t="s">
        <v>1045</v>
      </c>
      <c r="B383" t="s">
        <v>1044</v>
      </c>
      <c r="D383"/>
    </row>
    <row r="384" spans="1:4" x14ac:dyDescent="0.2">
      <c r="A384" t="s">
        <v>1047</v>
      </c>
      <c r="B384" t="s">
        <v>1046</v>
      </c>
      <c r="D384"/>
    </row>
    <row r="385" spans="1:4" x14ac:dyDescent="0.2">
      <c r="A385" t="s">
        <v>1036</v>
      </c>
      <c r="B385" t="s">
        <v>654</v>
      </c>
      <c r="D385"/>
    </row>
    <row r="386" spans="1:4" x14ac:dyDescent="0.2">
      <c r="A386" t="s">
        <v>1458</v>
      </c>
      <c r="B386" t="s">
        <v>1457</v>
      </c>
      <c r="D386"/>
    </row>
    <row r="387" spans="1:4" x14ac:dyDescent="0.2">
      <c r="A387" t="s">
        <v>2684</v>
      </c>
      <c r="B387" t="s">
        <v>2683</v>
      </c>
      <c r="D387"/>
    </row>
    <row r="388" spans="1:4" x14ac:dyDescent="0.2">
      <c r="A388" t="s">
        <v>1281</v>
      </c>
      <c r="B388" t="s">
        <v>1280</v>
      </c>
      <c r="D388"/>
    </row>
    <row r="389" spans="1:4" x14ac:dyDescent="0.2">
      <c r="A389" t="s">
        <v>1269</v>
      </c>
      <c r="B389" t="s">
        <v>1268</v>
      </c>
      <c r="D389"/>
    </row>
    <row r="390" spans="1:4" x14ac:dyDescent="0.2">
      <c r="A390" t="s">
        <v>1271</v>
      </c>
      <c r="B390" t="s">
        <v>1270</v>
      </c>
      <c r="D390"/>
    </row>
    <row r="391" spans="1:4" x14ac:dyDescent="0.2">
      <c r="A391" t="s">
        <v>2786</v>
      </c>
      <c r="B391" t="s">
        <v>2785</v>
      </c>
      <c r="D391"/>
    </row>
    <row r="392" spans="1:4" x14ac:dyDescent="0.2">
      <c r="A392" t="s">
        <v>1154</v>
      </c>
      <c r="B392" t="s">
        <v>1153</v>
      </c>
      <c r="D392"/>
    </row>
    <row r="393" spans="1:4" x14ac:dyDescent="0.2">
      <c r="A393" t="s">
        <v>1435</v>
      </c>
      <c r="B393" t="s">
        <v>2905</v>
      </c>
      <c r="D393"/>
    </row>
    <row r="394" spans="1:4" x14ac:dyDescent="0.2">
      <c r="A394" t="s">
        <v>1148</v>
      </c>
      <c r="B394" t="s">
        <v>1147</v>
      </c>
      <c r="D394"/>
    </row>
    <row r="395" spans="1:4" x14ac:dyDescent="0.2">
      <c r="A395" t="s">
        <v>1150</v>
      </c>
      <c r="B395" t="s">
        <v>1149</v>
      </c>
      <c r="D395"/>
    </row>
    <row r="396" spans="1:4" x14ac:dyDescent="0.2">
      <c r="A396" t="s">
        <v>1152</v>
      </c>
      <c r="B396" t="s">
        <v>1151</v>
      </c>
      <c r="D396"/>
    </row>
    <row r="397" spans="1:4" x14ac:dyDescent="0.2">
      <c r="A397" t="s">
        <v>1146</v>
      </c>
      <c r="B397" t="s">
        <v>1145</v>
      </c>
      <c r="D397"/>
    </row>
    <row r="398" spans="1:4" x14ac:dyDescent="0.2">
      <c r="A398" t="s">
        <v>1156</v>
      </c>
      <c r="B398" t="s">
        <v>1155</v>
      </c>
      <c r="D398"/>
    </row>
    <row r="399" spans="1:4" x14ac:dyDescent="0.2">
      <c r="A399" t="s">
        <v>1460</v>
      </c>
      <c r="B399" t="s">
        <v>1459</v>
      </c>
      <c r="D399"/>
    </row>
    <row r="400" spans="1:4" x14ac:dyDescent="0.2">
      <c r="A400" t="s">
        <v>894</v>
      </c>
      <c r="B400" t="s">
        <v>893</v>
      </c>
      <c r="D400"/>
    </row>
    <row r="401" spans="1:4" x14ac:dyDescent="0.2">
      <c r="A401" t="s">
        <v>896</v>
      </c>
      <c r="B401" t="s">
        <v>895</v>
      </c>
      <c r="D401"/>
    </row>
    <row r="402" spans="1:4" x14ac:dyDescent="0.2">
      <c r="A402" t="s">
        <v>892</v>
      </c>
      <c r="B402" t="s">
        <v>891</v>
      </c>
      <c r="D402"/>
    </row>
    <row r="403" spans="1:4" x14ac:dyDescent="0.2">
      <c r="A403" t="s">
        <v>2580</v>
      </c>
      <c r="B403" t="s">
        <v>2579</v>
      </c>
      <c r="D403"/>
    </row>
    <row r="404" spans="1:4" x14ac:dyDescent="0.2">
      <c r="A404" t="s">
        <v>2582</v>
      </c>
      <c r="B404" t="s">
        <v>2581</v>
      </c>
      <c r="D404"/>
    </row>
    <row r="405" spans="1:4" x14ac:dyDescent="0.2">
      <c r="A405" t="s">
        <v>2562</v>
      </c>
      <c r="B405" t="s">
        <v>2561</v>
      </c>
      <c r="D405"/>
    </row>
    <row r="406" spans="1:4" x14ac:dyDescent="0.2">
      <c r="A406" t="s">
        <v>2590</v>
      </c>
      <c r="B406" t="s">
        <v>2589</v>
      </c>
      <c r="D406"/>
    </row>
    <row r="407" spans="1:4" x14ac:dyDescent="0.2">
      <c r="A407" t="s">
        <v>2743</v>
      </c>
      <c r="B407" t="s">
        <v>2742</v>
      </c>
      <c r="D407"/>
    </row>
    <row r="408" spans="1:4" x14ac:dyDescent="0.2">
      <c r="A408" t="s">
        <v>1444</v>
      </c>
      <c r="B408" t="s">
        <v>1443</v>
      </c>
      <c r="D408"/>
    </row>
    <row r="409" spans="1:4" x14ac:dyDescent="0.2">
      <c r="A409" t="s">
        <v>1236</v>
      </c>
      <c r="B409" t="s">
        <v>1235</v>
      </c>
      <c r="D409"/>
    </row>
    <row r="410" spans="1:4" x14ac:dyDescent="0.2">
      <c r="A410" t="s">
        <v>1315</v>
      </c>
      <c r="B410" t="s">
        <v>1314</v>
      </c>
      <c r="D410"/>
    </row>
    <row r="411" spans="1:4" x14ac:dyDescent="0.2">
      <c r="A411" t="s">
        <v>1277</v>
      </c>
      <c r="B411" t="s">
        <v>1276</v>
      </c>
      <c r="D411"/>
    </row>
    <row r="412" spans="1:4" x14ac:dyDescent="0.2">
      <c r="A412" t="s">
        <v>1238</v>
      </c>
      <c r="B412" t="s">
        <v>1237</v>
      </c>
      <c r="D412"/>
    </row>
    <row r="413" spans="1:4" x14ac:dyDescent="0.2">
      <c r="A413" t="s">
        <v>1240</v>
      </c>
      <c r="B413" t="s">
        <v>1239</v>
      </c>
      <c r="D413"/>
    </row>
    <row r="414" spans="1:4" x14ac:dyDescent="0.2">
      <c r="A414" t="s">
        <v>1242</v>
      </c>
      <c r="B414" t="s">
        <v>1241</v>
      </c>
      <c r="D414"/>
    </row>
    <row r="415" spans="1:4" x14ac:dyDescent="0.2">
      <c r="A415" t="s">
        <v>1244</v>
      </c>
      <c r="B415" t="s">
        <v>1243</v>
      </c>
      <c r="D415"/>
    </row>
    <row r="416" spans="1:4" x14ac:dyDescent="0.2">
      <c r="A416" t="s">
        <v>1246</v>
      </c>
      <c r="B416" t="s">
        <v>1245</v>
      </c>
      <c r="D416"/>
    </row>
    <row r="417" spans="1:4" x14ac:dyDescent="0.2">
      <c r="A417" t="s">
        <v>1248</v>
      </c>
      <c r="B417" t="s">
        <v>1247</v>
      </c>
      <c r="D417"/>
    </row>
    <row r="418" spans="1:4" x14ac:dyDescent="0.2">
      <c r="A418" t="s">
        <v>905</v>
      </c>
      <c r="B418" t="s">
        <v>904</v>
      </c>
      <c r="D418"/>
    </row>
    <row r="419" spans="1:4" x14ac:dyDescent="0.2">
      <c r="A419" t="s">
        <v>903</v>
      </c>
      <c r="B419" t="s">
        <v>902</v>
      </c>
      <c r="D419"/>
    </row>
    <row r="420" spans="1:4" x14ac:dyDescent="0.2">
      <c r="A420" t="s">
        <v>901</v>
      </c>
      <c r="B420" t="s">
        <v>900</v>
      </c>
      <c r="D420"/>
    </row>
    <row r="421" spans="1:4" x14ac:dyDescent="0.2">
      <c r="A421" t="s">
        <v>1109</v>
      </c>
      <c r="B421" t="s">
        <v>1108</v>
      </c>
      <c r="D421"/>
    </row>
    <row r="422" spans="1:4" x14ac:dyDescent="0.2">
      <c r="A422" t="s">
        <v>1111</v>
      </c>
      <c r="B422" t="s">
        <v>1110</v>
      </c>
      <c r="D422"/>
    </row>
    <row r="423" spans="1:4" x14ac:dyDescent="0.2">
      <c r="A423" t="s">
        <v>1134</v>
      </c>
      <c r="B423" t="s">
        <v>1133</v>
      </c>
      <c r="D423"/>
    </row>
    <row r="424" spans="1:4" x14ac:dyDescent="0.2">
      <c r="A424" t="s">
        <v>1136</v>
      </c>
      <c r="B424" t="s">
        <v>1135</v>
      </c>
      <c r="D424"/>
    </row>
    <row r="425" spans="1:4" x14ac:dyDescent="0.2">
      <c r="A425" t="s">
        <v>735</v>
      </c>
      <c r="B425" t="s">
        <v>1326</v>
      </c>
      <c r="D425"/>
    </row>
    <row r="426" spans="1:4" x14ac:dyDescent="0.2">
      <c r="A426" t="s">
        <v>1039</v>
      </c>
      <c r="B426" t="s">
        <v>1038</v>
      </c>
      <c r="D426"/>
    </row>
    <row r="427" spans="1:4" x14ac:dyDescent="0.2">
      <c r="A427" t="s">
        <v>1502</v>
      </c>
      <c r="B427" t="s">
        <v>1310</v>
      </c>
      <c r="D427"/>
    </row>
    <row r="428" spans="1:4" x14ac:dyDescent="0.2">
      <c r="A428" t="s">
        <v>1003</v>
      </c>
      <c r="B428" t="s">
        <v>2685</v>
      </c>
      <c r="D428"/>
    </row>
    <row r="429" spans="1:4" x14ac:dyDescent="0.2">
      <c r="A429" t="s">
        <v>1329</v>
      </c>
      <c r="B429" t="s">
        <v>1328</v>
      </c>
      <c r="D429"/>
    </row>
    <row r="430" spans="1:4" x14ac:dyDescent="0.2">
      <c r="A430" t="s">
        <v>1138</v>
      </c>
      <c r="B430" t="s">
        <v>1137</v>
      </c>
      <c r="D430"/>
    </row>
    <row r="431" spans="1:4" x14ac:dyDescent="0.2">
      <c r="A431" t="s">
        <v>2564</v>
      </c>
      <c r="B431" t="s">
        <v>2563</v>
      </c>
      <c r="D431"/>
    </row>
    <row r="432" spans="1:4" x14ac:dyDescent="0.2">
      <c r="A432" t="s">
        <v>2568</v>
      </c>
      <c r="B432" t="s">
        <v>2567</v>
      </c>
      <c r="D432"/>
    </row>
    <row r="433" spans="1:4" x14ac:dyDescent="0.2">
      <c r="A433" t="s">
        <v>2554</v>
      </c>
      <c r="B433" t="s">
        <v>2553</v>
      </c>
      <c r="D433"/>
    </row>
    <row r="434" spans="1:4" x14ac:dyDescent="0.2">
      <c r="A434" t="s">
        <v>2546</v>
      </c>
      <c r="B434" t="s">
        <v>2545</v>
      </c>
      <c r="D434"/>
    </row>
    <row r="435" spans="1:4" x14ac:dyDescent="0.2">
      <c r="A435" t="s">
        <v>2586</v>
      </c>
      <c r="B435" t="s">
        <v>2585</v>
      </c>
      <c r="D435"/>
    </row>
    <row r="436" spans="1:4" x14ac:dyDescent="0.2">
      <c r="A436" t="s">
        <v>1386</v>
      </c>
      <c r="B436" t="s">
        <v>1385</v>
      </c>
      <c r="D436"/>
    </row>
    <row r="437" spans="1:4" x14ac:dyDescent="0.2">
      <c r="A437" t="s">
        <v>1388</v>
      </c>
      <c r="B437" t="s">
        <v>1387</v>
      </c>
      <c r="D437"/>
    </row>
    <row r="438" spans="1:4" x14ac:dyDescent="0.2">
      <c r="A438" t="s">
        <v>1041</v>
      </c>
      <c r="B438" t="s">
        <v>1040</v>
      </c>
      <c r="D438"/>
    </row>
    <row r="439" spans="1:4" x14ac:dyDescent="0.2">
      <c r="A439" t="s">
        <v>1043</v>
      </c>
      <c r="B439" t="s">
        <v>1042</v>
      </c>
      <c r="D439"/>
    </row>
    <row r="440" spans="1:4" x14ac:dyDescent="0.2">
      <c r="A440" t="s">
        <v>2883</v>
      </c>
      <c r="B440" t="s">
        <v>2882</v>
      </c>
      <c r="D440"/>
    </row>
    <row r="441" spans="1:4" x14ac:dyDescent="0.2">
      <c r="A441" t="s">
        <v>1317</v>
      </c>
      <c r="B441" t="s">
        <v>1316</v>
      </c>
      <c r="D441"/>
    </row>
    <row r="442" spans="1:4" x14ac:dyDescent="0.2">
      <c r="A442" t="s">
        <v>1319</v>
      </c>
      <c r="B442" t="s">
        <v>1318</v>
      </c>
      <c r="D442"/>
    </row>
    <row r="443" spans="1:4" x14ac:dyDescent="0.2">
      <c r="A443" t="s">
        <v>1321</v>
      </c>
      <c r="B443" t="s">
        <v>1320</v>
      </c>
      <c r="D443"/>
    </row>
    <row r="444" spans="1:4" x14ac:dyDescent="0.2">
      <c r="A444" t="s">
        <v>1323</v>
      </c>
      <c r="B444" t="s">
        <v>1322</v>
      </c>
      <c r="D444"/>
    </row>
    <row r="445" spans="1:4" x14ac:dyDescent="0.2">
      <c r="A445" t="s">
        <v>1325</v>
      </c>
      <c r="B445" t="s">
        <v>1324</v>
      </c>
      <c r="D445"/>
    </row>
    <row r="446" spans="1:4" x14ac:dyDescent="0.2">
      <c r="A446" t="s">
        <v>2908</v>
      </c>
      <c r="B446" t="s">
        <v>2907</v>
      </c>
      <c r="D446"/>
    </row>
    <row r="447" spans="1:4" x14ac:dyDescent="0.2">
      <c r="A447" t="s">
        <v>1005</v>
      </c>
      <c r="B447" t="s">
        <v>2698</v>
      </c>
      <c r="D447"/>
    </row>
    <row r="448" spans="1:4" x14ac:dyDescent="0.2">
      <c r="A448" t="s">
        <v>1034</v>
      </c>
      <c r="B448" t="s">
        <v>2737</v>
      </c>
      <c r="D448"/>
    </row>
    <row r="449" spans="1:4" x14ac:dyDescent="0.2">
      <c r="A449" t="s">
        <v>974</v>
      </c>
      <c r="B449" t="s">
        <v>973</v>
      </c>
      <c r="D449"/>
    </row>
    <row r="450" spans="1:4" x14ac:dyDescent="0.2">
      <c r="A450" t="s">
        <v>982</v>
      </c>
      <c r="B450" t="s">
        <v>981</v>
      </c>
      <c r="D450"/>
    </row>
    <row r="451" spans="1:4" x14ac:dyDescent="0.2">
      <c r="A451" t="s">
        <v>998</v>
      </c>
      <c r="B451" t="s">
        <v>997</v>
      </c>
      <c r="D451"/>
    </row>
    <row r="452" spans="1:4" x14ac:dyDescent="0.2">
      <c r="A452" t="s">
        <v>990</v>
      </c>
      <c r="B452" t="s">
        <v>989</v>
      </c>
      <c r="D452"/>
    </row>
    <row r="453" spans="1:4" x14ac:dyDescent="0.2">
      <c r="A453" t="s">
        <v>2784</v>
      </c>
      <c r="B453" t="s">
        <v>2783</v>
      </c>
      <c r="D453"/>
    </row>
    <row r="454" spans="1:4" x14ac:dyDescent="0.2">
      <c r="A454" t="s">
        <v>1032</v>
      </c>
      <c r="B454" t="s">
        <v>2729</v>
      </c>
      <c r="D454"/>
    </row>
    <row r="455" spans="1:4" x14ac:dyDescent="0.2">
      <c r="A455" t="s">
        <v>2774</v>
      </c>
      <c r="B455" t="s">
        <v>2773</v>
      </c>
      <c r="D455"/>
    </row>
    <row r="456" spans="1:4" x14ac:dyDescent="0.2">
      <c r="A456" t="s">
        <v>1419</v>
      </c>
      <c r="B456" t="s">
        <v>1418</v>
      </c>
      <c r="D456"/>
    </row>
    <row r="457" spans="1:4" x14ac:dyDescent="0.2">
      <c r="A457" t="s">
        <v>1414</v>
      </c>
      <c r="B457" t="s">
        <v>1413</v>
      </c>
      <c r="D457"/>
    </row>
    <row r="458" spans="1:4" x14ac:dyDescent="0.2">
      <c r="A458" t="s">
        <v>1416</v>
      </c>
      <c r="B458" t="s">
        <v>1415</v>
      </c>
      <c r="D458"/>
    </row>
    <row r="459" spans="1:4" x14ac:dyDescent="0.2">
      <c r="A459" t="s">
        <v>1406</v>
      </c>
      <c r="B459" t="s">
        <v>1405</v>
      </c>
      <c r="D459"/>
    </row>
    <row r="460" spans="1:4" x14ac:dyDescent="0.2">
      <c r="A460" t="s">
        <v>1410</v>
      </c>
      <c r="B460" t="s">
        <v>1409</v>
      </c>
      <c r="D460"/>
    </row>
    <row r="461" spans="1:4" x14ac:dyDescent="0.2">
      <c r="A461" t="s">
        <v>1408</v>
      </c>
      <c r="B461" t="s">
        <v>1407</v>
      </c>
      <c r="D461"/>
    </row>
    <row r="462" spans="1:4" x14ac:dyDescent="0.2">
      <c r="A462" t="s">
        <v>1412</v>
      </c>
      <c r="B462" t="s">
        <v>1411</v>
      </c>
      <c r="D462"/>
    </row>
    <row r="463" spans="1:4" x14ac:dyDescent="0.2">
      <c r="A463" t="s">
        <v>2741</v>
      </c>
      <c r="B463" t="s">
        <v>912</v>
      </c>
      <c r="D463"/>
    </row>
    <row r="464" spans="1:4" x14ac:dyDescent="0.2">
      <c r="A464" t="s">
        <v>1117</v>
      </c>
      <c r="B464" t="s">
        <v>1116</v>
      </c>
      <c r="D464"/>
    </row>
    <row r="465" spans="1:4" x14ac:dyDescent="0.2">
      <c r="A465" t="s">
        <v>2792</v>
      </c>
      <c r="B465" t="s">
        <v>2791</v>
      </c>
      <c r="D465"/>
    </row>
    <row r="466" spans="1:4" x14ac:dyDescent="0.2">
      <c r="A466" t="s">
        <v>1501</v>
      </c>
      <c r="B466" t="s">
        <v>1192</v>
      </c>
      <c r="D466"/>
    </row>
    <row r="467" spans="1:4" x14ac:dyDescent="0.2">
      <c r="A467" t="s">
        <v>1209</v>
      </c>
      <c r="B467" t="s">
        <v>1208</v>
      </c>
      <c r="D467"/>
    </row>
    <row r="468" spans="1:4" x14ac:dyDescent="0.2">
      <c r="A468" t="s">
        <v>2806</v>
      </c>
      <c r="B468" t="s">
        <v>2805</v>
      </c>
      <c r="D468"/>
    </row>
    <row r="469" spans="1:4" x14ac:dyDescent="0.2">
      <c r="A469" t="s">
        <v>1180</v>
      </c>
      <c r="B469" t="s">
        <v>1179</v>
      </c>
      <c r="D469"/>
    </row>
    <row r="470" spans="1:4" x14ac:dyDescent="0.2">
      <c r="A470" t="s">
        <v>1448</v>
      </c>
      <c r="B470" t="s">
        <v>1447</v>
      </c>
      <c r="D470"/>
    </row>
    <row r="471" spans="1:4" x14ac:dyDescent="0.2">
      <c r="A471" t="s">
        <v>1113</v>
      </c>
      <c r="B471" t="s">
        <v>1112</v>
      </c>
      <c r="D471"/>
    </row>
    <row r="472" spans="1:4" x14ac:dyDescent="0.2">
      <c r="A472" t="s">
        <v>628</v>
      </c>
      <c r="B472" t="s">
        <v>1183</v>
      </c>
      <c r="D472"/>
    </row>
    <row r="473" spans="1:4" x14ac:dyDescent="0.2">
      <c r="A473" t="s">
        <v>1252</v>
      </c>
      <c r="B473" t="s">
        <v>1251</v>
      </c>
      <c r="D473"/>
    </row>
    <row r="474" spans="1:4" x14ac:dyDescent="0.2">
      <c r="A474" t="s">
        <v>1254</v>
      </c>
      <c r="B474" t="s">
        <v>1253</v>
      </c>
      <c r="D474"/>
    </row>
    <row r="475" spans="1:4" x14ac:dyDescent="0.2">
      <c r="A475" t="s">
        <v>1256</v>
      </c>
      <c r="B475" t="s">
        <v>1255</v>
      </c>
      <c r="D475"/>
    </row>
    <row r="476" spans="1:4" x14ac:dyDescent="0.2">
      <c r="A476" t="s">
        <v>1304</v>
      </c>
      <c r="B476" t="s">
        <v>1303</v>
      </c>
      <c r="D476"/>
    </row>
    <row r="477" spans="1:4" x14ac:dyDescent="0.2">
      <c r="A477" t="s">
        <v>972</v>
      </c>
      <c r="B477" t="s">
        <v>971</v>
      </c>
      <c r="D477"/>
    </row>
    <row r="478" spans="1:4" x14ac:dyDescent="0.2">
      <c r="A478" t="s">
        <v>980</v>
      </c>
      <c r="B478" t="s">
        <v>979</v>
      </c>
      <c r="D478"/>
    </row>
    <row r="479" spans="1:4" x14ac:dyDescent="0.2">
      <c r="A479" t="s">
        <v>996</v>
      </c>
      <c r="B479" t="s">
        <v>995</v>
      </c>
      <c r="D479"/>
    </row>
    <row r="480" spans="1:4" x14ac:dyDescent="0.2">
      <c r="A480" t="s">
        <v>988</v>
      </c>
      <c r="B480" t="s">
        <v>987</v>
      </c>
      <c r="D480"/>
    </row>
    <row r="481" spans="1:4" x14ac:dyDescent="0.2">
      <c r="A481" t="s">
        <v>1198</v>
      </c>
      <c r="B481" t="s">
        <v>1197</v>
      </c>
      <c r="D481"/>
    </row>
    <row r="482" spans="1:4" x14ac:dyDescent="0.2">
      <c r="A482" t="s">
        <v>1226</v>
      </c>
      <c r="B482" t="s">
        <v>1225</v>
      </c>
      <c r="D482"/>
    </row>
    <row r="483" spans="1:4" x14ac:dyDescent="0.2">
      <c r="A483" t="s">
        <v>1144</v>
      </c>
      <c r="B483" t="s">
        <v>1143</v>
      </c>
      <c r="D483"/>
    </row>
    <row r="484" spans="1:4" x14ac:dyDescent="0.2">
      <c r="A484" t="s">
        <v>1287</v>
      </c>
      <c r="B484" t="s">
        <v>1286</v>
      </c>
      <c r="D484"/>
    </row>
    <row r="485" spans="1:4" x14ac:dyDescent="0.2">
      <c r="A485" t="s">
        <v>1456</v>
      </c>
      <c r="B485" t="s">
        <v>1455</v>
      </c>
      <c r="D485"/>
    </row>
    <row r="486" spans="1:4" x14ac:dyDescent="0.2">
      <c r="A486" t="s">
        <v>2834</v>
      </c>
      <c r="B486" t="s">
        <v>2833</v>
      </c>
      <c r="D486"/>
    </row>
    <row r="487" spans="1:4" x14ac:dyDescent="0.2">
      <c r="A487" t="s">
        <v>2804</v>
      </c>
      <c r="B487" t="s">
        <v>2803</v>
      </c>
      <c r="D487"/>
    </row>
    <row r="488" spans="1:4" x14ac:dyDescent="0.2">
      <c r="A488" t="s">
        <v>1440</v>
      </c>
      <c r="B488" t="s">
        <v>1439</v>
      </c>
      <c r="D488"/>
    </row>
    <row r="489" spans="1:4" x14ac:dyDescent="0.2">
      <c r="A489" t="s">
        <v>1440</v>
      </c>
      <c r="B489" t="s">
        <v>1442</v>
      </c>
      <c r="D489"/>
    </row>
    <row r="490" spans="1:4" x14ac:dyDescent="0.2">
      <c r="A490" t="s">
        <v>2556</v>
      </c>
      <c r="B490" t="s">
        <v>2555</v>
      </c>
      <c r="D490"/>
    </row>
    <row r="491" spans="1:4" x14ac:dyDescent="0.2">
      <c r="A491" t="s">
        <v>1446</v>
      </c>
      <c r="B491" t="s">
        <v>1445</v>
      </c>
      <c r="D491"/>
    </row>
    <row r="492" spans="1:4" x14ac:dyDescent="0.2">
      <c r="A492" t="s">
        <v>1433</v>
      </c>
      <c r="B492" t="s">
        <v>1432</v>
      </c>
      <c r="D492"/>
    </row>
    <row r="493" spans="1:4" x14ac:dyDescent="0.2">
      <c r="A493" t="s">
        <v>2860</v>
      </c>
      <c r="B493" t="s">
        <v>2859</v>
      </c>
      <c r="D493"/>
    </row>
    <row r="494" spans="1:4" x14ac:dyDescent="0.2">
      <c r="A494" t="s">
        <v>1174</v>
      </c>
      <c r="B494" t="s">
        <v>1173</v>
      </c>
      <c r="D494"/>
    </row>
    <row r="495" spans="1:4" x14ac:dyDescent="0.2">
      <c r="A495" t="s">
        <v>2552</v>
      </c>
      <c r="B495" t="s">
        <v>2551</v>
      </c>
      <c r="D495"/>
    </row>
    <row r="496" spans="1:4" x14ac:dyDescent="0.2">
      <c r="A496" t="s">
        <v>1083</v>
      </c>
      <c r="B496" t="s">
        <v>1082</v>
      </c>
      <c r="D496"/>
    </row>
    <row r="497" spans="1:4" x14ac:dyDescent="0.2">
      <c r="A497" t="s">
        <v>2766</v>
      </c>
      <c r="B497" t="s">
        <v>2765</v>
      </c>
      <c r="D497"/>
    </row>
    <row r="498" spans="1:4" x14ac:dyDescent="0.2">
      <c r="A498" t="s">
        <v>1006</v>
      </c>
      <c r="B498" t="s">
        <v>2699</v>
      </c>
      <c r="D498"/>
    </row>
    <row r="499" spans="1:4" x14ac:dyDescent="0.2">
      <c r="A499" t="s">
        <v>1267</v>
      </c>
      <c r="B499" t="s">
        <v>1266</v>
      </c>
      <c r="D499"/>
    </row>
    <row r="500" spans="1:4" x14ac:dyDescent="0.2">
      <c r="A500" t="s">
        <v>2740</v>
      </c>
      <c r="B500" t="s">
        <v>898</v>
      </c>
      <c r="D500"/>
    </row>
    <row r="501" spans="1:4" x14ac:dyDescent="0.2">
      <c r="A501" t="s">
        <v>1049</v>
      </c>
      <c r="B501" t="s">
        <v>1048</v>
      </c>
      <c r="D501"/>
    </row>
    <row r="502" spans="1:4" x14ac:dyDescent="0.2">
      <c r="A502" t="s">
        <v>1051</v>
      </c>
      <c r="B502" t="s">
        <v>1050</v>
      </c>
      <c r="D502"/>
    </row>
    <row r="503" spans="1:4" x14ac:dyDescent="0.2">
      <c r="A503" t="s">
        <v>2822</v>
      </c>
      <c r="B503" t="s">
        <v>2821</v>
      </c>
      <c r="D503"/>
    </row>
    <row r="504" spans="1:4" x14ac:dyDescent="0.2">
      <c r="A504" t="s">
        <v>2617</v>
      </c>
      <c r="B504" t="s">
        <v>2616</v>
      </c>
      <c r="D504"/>
    </row>
  </sheetData>
  <sortState ref="A3:B504">
    <sortCondition ref="A3:A504"/>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
  <sheetViews>
    <sheetView workbookViewId="0">
      <selection activeCell="A8" sqref="A8"/>
    </sheetView>
  </sheetViews>
  <sheetFormatPr defaultRowHeight="11.25" x14ac:dyDescent="0.2"/>
  <cols>
    <col min="1" max="1" width="15.42578125" style="156" bestFit="1" customWidth="1"/>
    <col min="2" max="2" width="11.85546875" style="156" bestFit="1" customWidth="1"/>
    <col min="3" max="3" width="17.28515625" style="156" bestFit="1" customWidth="1"/>
    <col min="4" max="4" width="12.7109375" style="156" bestFit="1" customWidth="1"/>
    <col min="5" max="6" width="15" style="156" customWidth="1"/>
    <col min="7" max="7" width="22.7109375" style="156" customWidth="1"/>
    <col min="8" max="8" width="9.140625" style="156"/>
    <col min="9" max="9" width="12.5703125" style="156" customWidth="1"/>
    <col min="10" max="10" width="9.140625" style="156"/>
    <col min="11" max="11" width="13.140625" style="156" customWidth="1"/>
    <col min="12" max="12" width="11.5703125" style="156" customWidth="1"/>
    <col min="13" max="13" width="12.85546875" style="156" customWidth="1"/>
    <col min="14" max="16384" width="9.140625" style="156"/>
  </cols>
  <sheetData>
    <row r="1" spans="1:14" x14ac:dyDescent="0.2">
      <c r="A1" s="156" t="s">
        <v>836</v>
      </c>
      <c r="B1" s="156" t="s">
        <v>835</v>
      </c>
      <c r="C1" s="156" t="s">
        <v>3441</v>
      </c>
      <c r="D1" s="156" t="s">
        <v>3352</v>
      </c>
      <c r="E1" s="156" t="s">
        <v>4915</v>
      </c>
      <c r="F1" s="156" t="s">
        <v>5302</v>
      </c>
      <c r="G1" s="156" t="s">
        <v>5199</v>
      </c>
      <c r="H1" s="156" t="s">
        <v>3384</v>
      </c>
      <c r="I1" s="156" t="s">
        <v>5310</v>
      </c>
      <c r="J1" s="156" t="s">
        <v>3348</v>
      </c>
      <c r="K1" s="156" t="s">
        <v>5487</v>
      </c>
      <c r="L1" s="156" t="s">
        <v>5488</v>
      </c>
      <c r="M1" s="156" t="s">
        <v>5314</v>
      </c>
      <c r="N1" s="156" t="s">
        <v>5312</v>
      </c>
    </row>
    <row r="2" spans="1:14" x14ac:dyDescent="0.2">
      <c r="A2" s="156" t="s">
        <v>3431</v>
      </c>
      <c r="B2" s="156">
        <v>99</v>
      </c>
      <c r="C2" s="156" t="s">
        <v>3442</v>
      </c>
      <c r="D2" s="156" t="s">
        <v>241</v>
      </c>
      <c r="E2" s="156" t="s">
        <v>4916</v>
      </c>
      <c r="F2" s="156">
        <v>1</v>
      </c>
      <c r="G2" s="156" t="s">
        <v>5188</v>
      </c>
      <c r="H2" s="156" t="s">
        <v>405</v>
      </c>
      <c r="I2" s="159" t="s">
        <v>3150</v>
      </c>
      <c r="J2" s="159" t="s">
        <v>620</v>
      </c>
      <c r="K2" s="156" t="s">
        <v>5501</v>
      </c>
      <c r="L2" s="156" t="s">
        <v>81</v>
      </c>
      <c r="M2" s="156" t="s">
        <v>5486</v>
      </c>
      <c r="N2" s="156" t="s">
        <v>286</v>
      </c>
    </row>
    <row r="3" spans="1:14" x14ac:dyDescent="0.2">
      <c r="A3" s="156" t="s">
        <v>3433</v>
      </c>
      <c r="B3" s="156" t="s">
        <v>3432</v>
      </c>
      <c r="C3" s="156" t="s">
        <v>3443</v>
      </c>
      <c r="D3" s="156" t="s">
        <v>440</v>
      </c>
      <c r="E3" s="156" t="s">
        <v>4917</v>
      </c>
      <c r="F3" s="156">
        <v>2</v>
      </c>
      <c r="G3" s="156" t="s">
        <v>5190</v>
      </c>
      <c r="H3" s="156" t="s">
        <v>5189</v>
      </c>
      <c r="I3" s="159" t="s">
        <v>5438</v>
      </c>
      <c r="J3" s="159" t="s">
        <v>5309</v>
      </c>
      <c r="K3" s="156" t="s">
        <v>3475</v>
      </c>
      <c r="L3" s="156" t="s">
        <v>65</v>
      </c>
      <c r="M3" s="156" t="s">
        <v>5313</v>
      </c>
      <c r="N3" s="156" t="s">
        <v>318</v>
      </c>
    </row>
    <row r="4" spans="1:14" x14ac:dyDescent="0.2">
      <c r="A4" s="156" t="s">
        <v>3435</v>
      </c>
      <c r="B4" s="156" t="s">
        <v>3434</v>
      </c>
      <c r="E4" s="156" t="s">
        <v>4918</v>
      </c>
      <c r="F4" s="156">
        <v>3</v>
      </c>
      <c r="G4" s="156" t="s">
        <v>2238</v>
      </c>
      <c r="H4" s="156" t="s">
        <v>426</v>
      </c>
      <c r="I4" s="156" t="s">
        <v>454</v>
      </c>
      <c r="J4" s="156" t="s">
        <v>574</v>
      </c>
      <c r="K4" s="156" t="s">
        <v>527</v>
      </c>
      <c r="L4" s="156" t="s">
        <v>244</v>
      </c>
      <c r="M4" s="156" t="s">
        <v>454</v>
      </c>
      <c r="N4" s="156" t="s">
        <v>244</v>
      </c>
    </row>
    <row r="5" spans="1:14" x14ac:dyDescent="0.2">
      <c r="A5" s="156" t="s">
        <v>3437</v>
      </c>
      <c r="B5" s="156" t="s">
        <v>3436</v>
      </c>
      <c r="E5" s="156" t="s">
        <v>4919</v>
      </c>
      <c r="F5" s="156">
        <v>4</v>
      </c>
      <c r="G5" s="156" t="s">
        <v>1882</v>
      </c>
      <c r="H5" s="156" t="s">
        <v>2288</v>
      </c>
      <c r="I5" s="156" t="s">
        <v>5324</v>
      </c>
      <c r="J5" s="156" t="s">
        <v>5327</v>
      </c>
    </row>
    <row r="6" spans="1:14" x14ac:dyDescent="0.2">
      <c r="A6" s="156" t="s">
        <v>3438</v>
      </c>
      <c r="B6" s="156" t="s">
        <v>856</v>
      </c>
      <c r="E6" s="156" t="s">
        <v>4920</v>
      </c>
      <c r="F6" s="156">
        <v>5</v>
      </c>
      <c r="G6" s="156" t="s">
        <v>5192</v>
      </c>
      <c r="H6" s="156" t="s">
        <v>5191</v>
      </c>
    </row>
    <row r="7" spans="1:14" x14ac:dyDescent="0.2">
      <c r="A7" s="156" t="s">
        <v>3440</v>
      </c>
      <c r="B7" s="156" t="s">
        <v>3439</v>
      </c>
      <c r="E7" s="156" t="s">
        <v>5439</v>
      </c>
      <c r="F7" s="156">
        <v>6</v>
      </c>
      <c r="G7" s="156" t="s">
        <v>5194</v>
      </c>
      <c r="H7" s="156" t="s">
        <v>5193</v>
      </c>
    </row>
    <row r="8" spans="1:14" x14ac:dyDescent="0.2">
      <c r="G8" s="156" t="s">
        <v>5196</v>
      </c>
      <c r="H8" s="156" t="s">
        <v>5195</v>
      </c>
    </row>
    <row r="9" spans="1:14" x14ac:dyDescent="0.2">
      <c r="G9" s="156" t="s">
        <v>5198</v>
      </c>
      <c r="H9" s="156" t="s">
        <v>5197</v>
      </c>
    </row>
    <row r="10" spans="1:14" x14ac:dyDescent="0.2">
      <c r="G10" s="156" t="s">
        <v>2299</v>
      </c>
      <c r="H10" s="156" t="s">
        <v>3039</v>
      </c>
    </row>
    <row r="11" spans="1:14" x14ac:dyDescent="0.2">
      <c r="G11" s="156" t="s">
        <v>527</v>
      </c>
      <c r="H11" s="156" t="s">
        <v>244</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31"/>
  <sheetViews>
    <sheetView zoomScaleNormal="100" workbookViewId="0">
      <selection activeCell="W19" sqref="W19"/>
    </sheetView>
  </sheetViews>
  <sheetFormatPr defaultRowHeight="11.25" x14ac:dyDescent="0.2"/>
  <cols>
    <col min="1" max="1" width="15.7109375" style="378" bestFit="1" customWidth="1"/>
    <col min="2" max="2" width="10.85546875" style="378" bestFit="1" customWidth="1"/>
    <col min="3" max="3" width="16.5703125" style="378" bestFit="1" customWidth="1"/>
    <col min="4" max="4" width="11.7109375" style="378" bestFit="1" customWidth="1"/>
    <col min="5" max="5" width="15.28515625" style="378" bestFit="1" customWidth="1"/>
    <col min="6" max="6" width="10.42578125" style="378" bestFit="1" customWidth="1"/>
    <col min="7" max="7" width="16.85546875" style="378" bestFit="1" customWidth="1"/>
    <col min="8" max="8" width="12" style="378" bestFit="1" customWidth="1"/>
    <col min="9" max="9" width="15" style="378" bestFit="1" customWidth="1"/>
    <col min="10" max="10" width="10.140625" style="378" bestFit="1" customWidth="1"/>
    <col min="11" max="11" width="14.5703125" style="378" bestFit="1" customWidth="1"/>
    <col min="12" max="12" width="9.7109375" style="378" bestFit="1" customWidth="1"/>
    <col min="13" max="13" width="9.7109375" style="379" bestFit="1" customWidth="1"/>
    <col min="14" max="14" width="30.5703125" style="378" bestFit="1" customWidth="1"/>
    <col min="15" max="15" width="10.28515625" style="378" bestFit="1" customWidth="1"/>
    <col min="16" max="19" width="24" style="384" bestFit="1" customWidth="1"/>
    <col min="20" max="20" width="30.5703125" style="384" bestFit="1" customWidth="1"/>
    <col min="21" max="21" width="30.5703125" style="384" customWidth="1"/>
    <col min="22" max="22" width="7.5703125" style="384" bestFit="1" customWidth="1"/>
    <col min="23" max="23" width="24" style="384" bestFit="1" customWidth="1"/>
    <col min="24" max="24" width="19.42578125" style="384" bestFit="1" customWidth="1"/>
    <col min="25" max="28" width="24" style="384" bestFit="1" customWidth="1"/>
    <col min="29" max="29" width="5" style="378" bestFit="1" customWidth="1"/>
    <col min="30" max="30" width="21.85546875" style="378" bestFit="1" customWidth="1"/>
    <col min="31" max="31" width="13.85546875" style="378" bestFit="1" customWidth="1"/>
    <col min="32" max="32" width="9.42578125" style="378" bestFit="1" customWidth="1"/>
    <col min="33" max="33" width="22.7109375" style="378" customWidth="1"/>
    <col min="34" max="34" width="12.28515625" style="378" customWidth="1"/>
    <col min="35" max="35" width="9.140625" style="378"/>
    <col min="36" max="36" width="11" style="378" customWidth="1"/>
    <col min="37" max="16384" width="9.140625" style="378"/>
  </cols>
  <sheetData>
    <row r="1" spans="1:36" s="310" customFormat="1" x14ac:dyDescent="0.2">
      <c r="A1" s="310" t="s">
        <v>3408</v>
      </c>
      <c r="B1" s="310" t="s">
        <v>3351</v>
      </c>
      <c r="C1" s="310" t="s">
        <v>3409</v>
      </c>
      <c r="D1" s="310" t="s">
        <v>3342</v>
      </c>
      <c r="E1" s="310" t="s">
        <v>3414</v>
      </c>
      <c r="F1" s="310" t="s">
        <v>3345</v>
      </c>
      <c r="G1" s="310" t="s">
        <v>3415</v>
      </c>
      <c r="H1" s="310" t="s">
        <v>3347</v>
      </c>
      <c r="I1" s="310" t="s">
        <v>3418</v>
      </c>
      <c r="J1" s="310" t="s">
        <v>3343</v>
      </c>
      <c r="K1" s="310" t="s">
        <v>3403</v>
      </c>
      <c r="L1" s="310" t="s">
        <v>3344</v>
      </c>
      <c r="M1" s="311" t="s">
        <v>3344</v>
      </c>
      <c r="N1" s="310" t="s">
        <v>3413</v>
      </c>
      <c r="O1" s="310" t="s">
        <v>3382</v>
      </c>
      <c r="P1" s="530" t="s">
        <v>2520</v>
      </c>
      <c r="Q1" s="530"/>
      <c r="R1" s="530"/>
      <c r="S1" s="530"/>
      <c r="T1" s="530"/>
      <c r="U1" s="530"/>
      <c r="V1" s="531"/>
      <c r="W1" s="364"/>
      <c r="X1" s="364"/>
      <c r="Y1" s="364"/>
      <c r="Z1" s="364"/>
      <c r="AA1" s="364"/>
      <c r="AB1" s="364"/>
      <c r="AC1" s="532" t="s">
        <v>3424</v>
      </c>
      <c r="AD1" s="533"/>
      <c r="AE1" s="377" t="s">
        <v>3408</v>
      </c>
      <c r="AF1" s="377" t="s">
        <v>3351</v>
      </c>
      <c r="AG1" s="310" t="s">
        <v>5919</v>
      </c>
      <c r="AH1" s="310" t="s">
        <v>3391</v>
      </c>
    </row>
    <row r="2" spans="1:36" ht="11.25" customHeight="1" x14ac:dyDescent="0.2">
      <c r="A2" s="378" t="s">
        <v>269</v>
      </c>
      <c r="B2" s="378" t="s">
        <v>411</v>
      </c>
      <c r="C2" s="378" t="s">
        <v>75</v>
      </c>
      <c r="D2" s="378" t="s">
        <v>439</v>
      </c>
      <c r="E2" s="378" t="s">
        <v>1905</v>
      </c>
      <c r="F2" s="378" t="s">
        <v>435</v>
      </c>
      <c r="G2" s="378" t="s">
        <v>1912</v>
      </c>
      <c r="H2" s="378" t="s">
        <v>405</v>
      </c>
      <c r="I2" s="378" t="s">
        <v>433</v>
      </c>
      <c r="J2" s="378" t="s">
        <v>432</v>
      </c>
      <c r="K2" s="378" t="s">
        <v>5405</v>
      </c>
      <c r="L2" s="378" t="s">
        <v>5406</v>
      </c>
      <c r="M2" s="177" t="s">
        <v>5406</v>
      </c>
      <c r="N2" s="177" t="s">
        <v>5417</v>
      </c>
      <c r="O2" s="177" t="s">
        <v>5416</v>
      </c>
      <c r="P2" s="378" t="s">
        <v>5406</v>
      </c>
      <c r="Q2" s="378" t="s">
        <v>5373</v>
      </c>
      <c r="R2" s="378" t="s">
        <v>3404</v>
      </c>
      <c r="S2" s="378" t="s">
        <v>3405</v>
      </c>
      <c r="T2" s="378" t="s">
        <v>5305</v>
      </c>
      <c r="U2" s="378" t="s">
        <v>1896</v>
      </c>
      <c r="V2" s="378" t="s">
        <v>3406</v>
      </c>
      <c r="W2" s="378" t="s">
        <v>3407</v>
      </c>
      <c r="X2" s="380" t="s">
        <v>1640</v>
      </c>
      <c r="Y2" s="380" t="s">
        <v>532</v>
      </c>
      <c r="Z2" s="380" t="s">
        <v>1854</v>
      </c>
      <c r="AA2" s="380" t="s">
        <v>5407</v>
      </c>
      <c r="AB2" s="380" t="s">
        <v>5408</v>
      </c>
      <c r="AC2" s="381" t="s">
        <v>5406</v>
      </c>
      <c r="AD2" s="381" t="str">
        <f>"St_lights_Pole_Make_"&amp;AC2</f>
        <v>St_lights_Pole_Make_ADL</v>
      </c>
      <c r="AE2" s="377" t="s">
        <v>269</v>
      </c>
      <c r="AF2" s="377" t="s">
        <v>411</v>
      </c>
      <c r="AG2" s="378" t="s">
        <v>527</v>
      </c>
      <c r="AH2" s="378" t="s">
        <v>244</v>
      </c>
      <c r="AI2" s="378" t="s">
        <v>405</v>
      </c>
      <c r="AJ2" s="378" t="s">
        <v>3567</v>
      </c>
    </row>
    <row r="3" spans="1:36" x14ac:dyDescent="0.2">
      <c r="A3" s="378" t="s">
        <v>1894</v>
      </c>
      <c r="B3" s="378" t="s">
        <v>426</v>
      </c>
      <c r="C3" s="378" t="s">
        <v>1624</v>
      </c>
      <c r="D3" s="378" t="s">
        <v>3410</v>
      </c>
      <c r="E3" s="378" t="s">
        <v>1895</v>
      </c>
      <c r="F3" s="378" t="s">
        <v>572</v>
      </c>
      <c r="G3" s="378" t="s">
        <v>3416</v>
      </c>
      <c r="H3" s="378" t="s">
        <v>435</v>
      </c>
      <c r="I3" s="378" t="s">
        <v>1889</v>
      </c>
      <c r="J3" s="378" t="s">
        <v>3419</v>
      </c>
      <c r="K3" s="378" t="s">
        <v>5365</v>
      </c>
      <c r="L3" s="378" t="s">
        <v>5373</v>
      </c>
      <c r="M3" s="177" t="s">
        <v>5406</v>
      </c>
      <c r="N3" s="177" t="s">
        <v>5418</v>
      </c>
      <c r="O3" s="177" t="s">
        <v>5414</v>
      </c>
      <c r="P3" s="177" t="s">
        <v>5417</v>
      </c>
      <c r="Q3" s="177" t="s">
        <v>5411</v>
      </c>
      <c r="R3" s="177" t="s">
        <v>5417</v>
      </c>
      <c r="S3" s="177" t="s">
        <v>5417</v>
      </c>
      <c r="T3" s="177" t="s">
        <v>5417</v>
      </c>
      <c r="U3" s="177" t="s">
        <v>5417</v>
      </c>
      <c r="V3" s="177" t="s">
        <v>5420</v>
      </c>
      <c r="W3" s="177" t="s">
        <v>5417</v>
      </c>
      <c r="X3" s="378" t="s">
        <v>1911</v>
      </c>
      <c r="Y3" s="177" t="s">
        <v>5417</v>
      </c>
      <c r="Z3" s="177" t="s">
        <v>5417</v>
      </c>
      <c r="AA3" s="177" t="s">
        <v>5417</v>
      </c>
      <c r="AB3" s="177" t="s">
        <v>5417</v>
      </c>
      <c r="AC3" s="381" t="s">
        <v>5373</v>
      </c>
      <c r="AD3" s="381" t="str">
        <f t="shared" ref="AD3:AD14" si="0">"St_lights_Pole_Make_"&amp;AC3</f>
        <v>St_lights_Pole_Make_ARC</v>
      </c>
      <c r="AE3" s="377" t="s">
        <v>1894</v>
      </c>
      <c r="AF3" s="377" t="s">
        <v>426</v>
      </c>
      <c r="AG3" s="378" t="s">
        <v>5920</v>
      </c>
      <c r="AH3" s="378" t="s">
        <v>241</v>
      </c>
      <c r="AI3" s="378" t="s">
        <v>435</v>
      </c>
      <c r="AJ3" s="378" t="s">
        <v>3567</v>
      </c>
    </row>
    <row r="4" spans="1:36" x14ac:dyDescent="0.2">
      <c r="A4" s="378" t="s">
        <v>1885</v>
      </c>
      <c r="B4" s="378" t="s">
        <v>65</v>
      </c>
      <c r="C4" s="378" t="s">
        <v>1907</v>
      </c>
      <c r="D4" s="378" t="s">
        <v>3411</v>
      </c>
      <c r="E4" s="378" t="s">
        <v>1901</v>
      </c>
      <c r="F4" s="378" t="s">
        <v>839</v>
      </c>
      <c r="G4" s="378" t="s">
        <v>1883</v>
      </c>
      <c r="H4" s="378" t="s">
        <v>286</v>
      </c>
      <c r="I4" s="378" t="s">
        <v>600</v>
      </c>
      <c r="J4" s="378" t="s">
        <v>3420</v>
      </c>
      <c r="K4" s="378" t="s">
        <v>1910</v>
      </c>
      <c r="L4" s="378" t="s">
        <v>3404</v>
      </c>
      <c r="M4" s="177" t="s">
        <v>5406</v>
      </c>
      <c r="N4" s="177" t="s">
        <v>5930</v>
      </c>
      <c r="O4" s="177" t="s">
        <v>5934</v>
      </c>
      <c r="P4" s="177" t="s">
        <v>5418</v>
      </c>
      <c r="Q4" s="177" t="s">
        <v>5417</v>
      </c>
      <c r="R4" s="177" t="s">
        <v>5418</v>
      </c>
      <c r="S4" s="177" t="s">
        <v>5418</v>
      </c>
      <c r="T4" s="177" t="s">
        <v>5418</v>
      </c>
      <c r="U4" s="177" t="s">
        <v>5418</v>
      </c>
      <c r="V4" s="177" t="s">
        <v>2929</v>
      </c>
      <c r="W4" s="177" t="s">
        <v>5418</v>
      </c>
      <c r="X4" s="378" t="s">
        <v>1882</v>
      </c>
      <c r="Y4" s="177" t="s">
        <v>5418</v>
      </c>
      <c r="Z4" s="177" t="s">
        <v>5418</v>
      </c>
      <c r="AA4" s="177" t="s">
        <v>5418</v>
      </c>
      <c r="AB4" s="177" t="s">
        <v>5418</v>
      </c>
      <c r="AC4" s="381" t="s">
        <v>3404</v>
      </c>
      <c r="AD4" s="381" t="str">
        <f t="shared" si="0"/>
        <v>St_lights_Pole_Make_CSP</v>
      </c>
      <c r="AE4" s="377" t="s">
        <v>1885</v>
      </c>
      <c r="AF4" s="377" t="s">
        <v>65</v>
      </c>
      <c r="AG4" s="378" t="s">
        <v>5921</v>
      </c>
      <c r="AH4" s="378" t="s">
        <v>318</v>
      </c>
      <c r="AI4" s="378" t="s">
        <v>286</v>
      </c>
      <c r="AJ4" s="378" t="s">
        <v>3567</v>
      </c>
    </row>
    <row r="5" spans="1:36" x14ac:dyDescent="0.2">
      <c r="A5" s="378" t="s">
        <v>1900</v>
      </c>
      <c r="B5" s="378" t="s">
        <v>589</v>
      </c>
      <c r="C5" s="378" t="s">
        <v>490</v>
      </c>
      <c r="D5" s="378" t="s">
        <v>3412</v>
      </c>
      <c r="E5" s="378" t="s">
        <v>1881</v>
      </c>
      <c r="F5" s="378" t="s">
        <v>440</v>
      </c>
      <c r="G5" s="378" t="s">
        <v>1908</v>
      </c>
      <c r="H5" s="378" t="s">
        <v>839</v>
      </c>
      <c r="I5" s="378" t="s">
        <v>1898</v>
      </c>
      <c r="J5" s="378" t="s">
        <v>3421</v>
      </c>
      <c r="K5" s="378" t="s">
        <v>1887</v>
      </c>
      <c r="L5" s="378" t="s">
        <v>3405</v>
      </c>
      <c r="M5" s="177" t="s">
        <v>5406</v>
      </c>
      <c r="N5" s="177" t="s">
        <v>5931</v>
      </c>
      <c r="O5" s="177" t="s">
        <v>5935</v>
      </c>
      <c r="P5" s="177" t="s">
        <v>5930</v>
      </c>
      <c r="Q5" s="177" t="s">
        <v>5418</v>
      </c>
      <c r="R5" s="177" t="s">
        <v>5930</v>
      </c>
      <c r="S5" s="177" t="s">
        <v>5930</v>
      </c>
      <c r="T5" s="177" t="s">
        <v>5930</v>
      </c>
      <c r="U5" s="177" t="s">
        <v>5930</v>
      </c>
      <c r="V5" s="177" t="s">
        <v>527</v>
      </c>
      <c r="W5" s="177" t="s">
        <v>5930</v>
      </c>
      <c r="X5" s="378" t="s">
        <v>5412</v>
      </c>
      <c r="Y5" s="177" t="s">
        <v>5930</v>
      </c>
      <c r="Z5" s="177" t="s">
        <v>5930</v>
      </c>
      <c r="AA5" s="177" t="s">
        <v>5930</v>
      </c>
      <c r="AB5" s="177" t="s">
        <v>5930</v>
      </c>
      <c r="AC5" s="381" t="s">
        <v>3405</v>
      </c>
      <c r="AD5" s="381" t="str">
        <f t="shared" si="0"/>
        <v>St_lights_Pole_Make_DE</v>
      </c>
      <c r="AE5" s="377" t="s">
        <v>1900</v>
      </c>
      <c r="AF5" s="377" t="s">
        <v>589</v>
      </c>
      <c r="AG5" s="378" t="s">
        <v>5922</v>
      </c>
      <c r="AH5" s="378" t="s">
        <v>65</v>
      </c>
      <c r="AI5" s="378" t="s">
        <v>839</v>
      </c>
      <c r="AJ5" s="378" t="s">
        <v>3567</v>
      </c>
    </row>
    <row r="6" spans="1:36" x14ac:dyDescent="0.2">
      <c r="A6" s="378" t="s">
        <v>527</v>
      </c>
      <c r="B6" s="378" t="s">
        <v>244</v>
      </c>
      <c r="C6" s="378" t="s">
        <v>527</v>
      </c>
      <c r="D6" s="378" t="s">
        <v>590</v>
      </c>
      <c r="E6" s="378" t="s">
        <v>1891</v>
      </c>
      <c r="F6" s="378" t="s">
        <v>234</v>
      </c>
      <c r="G6" s="378" t="s">
        <v>3417</v>
      </c>
      <c r="H6" s="378" t="s">
        <v>297</v>
      </c>
      <c r="I6" s="378" t="s">
        <v>1892</v>
      </c>
      <c r="J6" s="378" t="s">
        <v>3422</v>
      </c>
      <c r="K6" s="378" t="s">
        <v>5306</v>
      </c>
      <c r="L6" s="378" t="s">
        <v>5305</v>
      </c>
      <c r="M6" s="177" t="s">
        <v>5406</v>
      </c>
      <c r="N6" s="177" t="s">
        <v>5916</v>
      </c>
      <c r="O6" s="177" t="s">
        <v>5914</v>
      </c>
      <c r="P6" s="177" t="s">
        <v>5931</v>
      </c>
      <c r="Q6" s="177" t="s">
        <v>5930</v>
      </c>
      <c r="R6" s="177" t="s">
        <v>5931</v>
      </c>
      <c r="S6" s="177" t="s">
        <v>5931</v>
      </c>
      <c r="T6" s="177" t="s">
        <v>5931</v>
      </c>
      <c r="U6" s="177" t="s">
        <v>5931</v>
      </c>
      <c r="V6" s="382"/>
      <c r="W6" s="177" t="s">
        <v>5931</v>
      </c>
      <c r="X6" s="378" t="s">
        <v>5422</v>
      </c>
      <c r="Y6" s="177" t="s">
        <v>5931</v>
      </c>
      <c r="Z6" s="177" t="s">
        <v>5931</v>
      </c>
      <c r="AA6" s="177" t="s">
        <v>5931</v>
      </c>
      <c r="AB6" s="177" t="s">
        <v>5931</v>
      </c>
      <c r="AC6" s="381" t="s">
        <v>5305</v>
      </c>
      <c r="AD6" s="381" t="str">
        <f t="shared" si="0"/>
        <v>St_lights_Pole_Make_IBEX</v>
      </c>
      <c r="AE6" s="377" t="s">
        <v>527</v>
      </c>
      <c r="AF6" s="377" t="s">
        <v>244</v>
      </c>
      <c r="AI6" s="378" t="s">
        <v>297</v>
      </c>
      <c r="AJ6" s="378" t="s">
        <v>3569</v>
      </c>
    </row>
    <row r="7" spans="1:36" x14ac:dyDescent="0.2">
      <c r="A7" s="383"/>
      <c r="B7" s="380"/>
      <c r="C7" s="378" t="s">
        <v>662</v>
      </c>
      <c r="D7" s="378" t="s">
        <v>510</v>
      </c>
      <c r="E7" s="378" t="s">
        <v>527</v>
      </c>
      <c r="F7" s="378" t="s">
        <v>244</v>
      </c>
      <c r="G7" s="378" t="s">
        <v>1888</v>
      </c>
      <c r="H7" s="378" t="s">
        <v>61</v>
      </c>
      <c r="I7" s="378" t="s">
        <v>3258</v>
      </c>
      <c r="J7" s="378" t="s">
        <v>5398</v>
      </c>
      <c r="K7" s="378" t="s">
        <v>5369</v>
      </c>
      <c r="L7" s="378" t="s">
        <v>1896</v>
      </c>
      <c r="M7" s="177" t="s">
        <v>5406</v>
      </c>
      <c r="N7" s="177" t="s">
        <v>5917</v>
      </c>
      <c r="O7" s="177" t="s">
        <v>5915</v>
      </c>
      <c r="P7" s="177" t="s">
        <v>5916</v>
      </c>
      <c r="Q7" s="177" t="s">
        <v>5931</v>
      </c>
      <c r="R7" s="177" t="s">
        <v>5916</v>
      </c>
      <c r="S7" s="177" t="s">
        <v>5916</v>
      </c>
      <c r="T7" s="177" t="s">
        <v>5916</v>
      </c>
      <c r="U7" s="177" t="s">
        <v>5916</v>
      </c>
      <c r="V7" s="382"/>
      <c r="W7" s="177" t="s">
        <v>5916</v>
      </c>
      <c r="X7" s="177"/>
      <c r="Y7" s="177" t="s">
        <v>5916</v>
      </c>
      <c r="Z7" s="177" t="s">
        <v>5916</v>
      </c>
      <c r="AA7" s="177" t="s">
        <v>5916</v>
      </c>
      <c r="AB7" s="177" t="s">
        <v>5916</v>
      </c>
      <c r="AC7" s="381" t="s">
        <v>1896</v>
      </c>
      <c r="AD7" s="381" t="str">
        <f t="shared" si="0"/>
        <v>St_lights_Pole_Make_KEND</v>
      </c>
      <c r="AE7" s="380"/>
      <c r="AF7" s="380"/>
      <c r="AI7" s="378" t="s">
        <v>61</v>
      </c>
      <c r="AJ7" s="378" t="s">
        <v>3569</v>
      </c>
    </row>
    <row r="8" spans="1:36" x14ac:dyDescent="0.2">
      <c r="B8" s="380"/>
      <c r="C8" s="380"/>
      <c r="D8" s="380"/>
      <c r="E8" s="380"/>
      <c r="F8" s="380"/>
      <c r="G8" s="378" t="s">
        <v>1897</v>
      </c>
      <c r="H8" s="378" t="s">
        <v>234</v>
      </c>
      <c r="I8" s="378" t="s">
        <v>3260</v>
      </c>
      <c r="J8" s="378" t="s">
        <v>3423</v>
      </c>
      <c r="K8" s="378" t="s">
        <v>1904</v>
      </c>
      <c r="L8" s="378" t="s">
        <v>3406</v>
      </c>
      <c r="M8" s="177" t="s">
        <v>5406</v>
      </c>
      <c r="N8" s="177" t="s">
        <v>5932</v>
      </c>
      <c r="O8" s="177" t="s">
        <v>5936</v>
      </c>
      <c r="P8" s="177" t="s">
        <v>5917</v>
      </c>
      <c r="Q8" s="177" t="s">
        <v>5916</v>
      </c>
      <c r="R8" s="177" t="s">
        <v>5917</v>
      </c>
      <c r="S8" s="177" t="s">
        <v>5917</v>
      </c>
      <c r="T8" s="177" t="s">
        <v>5917</v>
      </c>
      <c r="U8" s="177" t="s">
        <v>5917</v>
      </c>
      <c r="V8" s="382"/>
      <c r="W8" s="177" t="s">
        <v>5917</v>
      </c>
      <c r="X8" s="382"/>
      <c r="Y8" s="177" t="s">
        <v>5917</v>
      </c>
      <c r="Z8" s="177" t="s">
        <v>5917</v>
      </c>
      <c r="AA8" s="177" t="s">
        <v>5917</v>
      </c>
      <c r="AB8" s="177" t="s">
        <v>5917</v>
      </c>
      <c r="AC8" s="380" t="s">
        <v>3406</v>
      </c>
      <c r="AD8" s="381" t="str">
        <f t="shared" si="0"/>
        <v>St_lights_Pole_Make_NW</v>
      </c>
      <c r="AE8" s="380"/>
      <c r="AF8" s="380"/>
      <c r="AI8" s="378" t="s">
        <v>234</v>
      </c>
      <c r="AJ8" s="378" t="s">
        <v>3567</v>
      </c>
    </row>
    <row r="9" spans="1:36" x14ac:dyDescent="0.2">
      <c r="A9" s="380"/>
      <c r="B9" s="380"/>
      <c r="C9" s="380"/>
      <c r="D9" s="380"/>
      <c r="E9" s="380"/>
      <c r="F9" s="380"/>
      <c r="G9" s="378" t="s">
        <v>1902</v>
      </c>
      <c r="H9" s="378" t="s">
        <v>589</v>
      </c>
      <c r="I9" s="380" t="s">
        <v>527</v>
      </c>
      <c r="J9" s="380" t="s">
        <v>590</v>
      </c>
      <c r="K9" s="380" t="s">
        <v>1890</v>
      </c>
      <c r="L9" s="380" t="s">
        <v>3407</v>
      </c>
      <c r="M9" s="177" t="s">
        <v>5406</v>
      </c>
      <c r="N9" s="177" t="s">
        <v>5933</v>
      </c>
      <c r="O9" s="177" t="s">
        <v>5937</v>
      </c>
      <c r="P9" s="177" t="s">
        <v>5932</v>
      </c>
      <c r="Q9" s="177" t="s">
        <v>5917</v>
      </c>
      <c r="R9" s="177" t="s">
        <v>5932</v>
      </c>
      <c r="S9" s="177" t="s">
        <v>5932</v>
      </c>
      <c r="T9" s="177" t="s">
        <v>5932</v>
      </c>
      <c r="U9" s="177" t="s">
        <v>5932</v>
      </c>
      <c r="V9" s="382"/>
      <c r="W9" s="177" t="s">
        <v>5932</v>
      </c>
      <c r="X9" s="382"/>
      <c r="Y9" s="177" t="s">
        <v>5932</v>
      </c>
      <c r="Z9" s="177" t="s">
        <v>5932</v>
      </c>
      <c r="AA9" s="177" t="s">
        <v>5932</v>
      </c>
      <c r="AB9" s="177" t="s">
        <v>5932</v>
      </c>
      <c r="AC9" s="380" t="s">
        <v>3407</v>
      </c>
      <c r="AD9" s="381" t="str">
        <f t="shared" si="0"/>
        <v>St_lights_Pole_Make_OC</v>
      </c>
      <c r="AE9" s="380"/>
      <c r="AF9" s="380"/>
      <c r="AI9" s="378" t="s">
        <v>589</v>
      </c>
      <c r="AJ9" s="378" t="s">
        <v>3567</v>
      </c>
    </row>
    <row r="10" spans="1:36" x14ac:dyDescent="0.2">
      <c r="A10" s="380"/>
      <c r="B10" s="380"/>
      <c r="C10" s="380"/>
      <c r="D10" s="380"/>
      <c r="E10" s="380"/>
      <c r="F10" s="380"/>
      <c r="G10" s="378" t="s">
        <v>527</v>
      </c>
      <c r="H10" s="378" t="s">
        <v>244</v>
      </c>
      <c r="I10" s="380"/>
      <c r="J10" s="380"/>
      <c r="K10" s="380" t="s">
        <v>269</v>
      </c>
      <c r="L10" s="380" t="s">
        <v>1640</v>
      </c>
      <c r="M10" s="177" t="s">
        <v>5406</v>
      </c>
      <c r="N10" s="177" t="s">
        <v>5419</v>
      </c>
      <c r="O10" s="177" t="s">
        <v>5415</v>
      </c>
      <c r="P10" s="177" t="s">
        <v>5933</v>
      </c>
      <c r="Q10" s="177" t="s">
        <v>5932</v>
      </c>
      <c r="R10" s="177" t="s">
        <v>5933</v>
      </c>
      <c r="S10" s="177" t="s">
        <v>5933</v>
      </c>
      <c r="T10" s="177" t="s">
        <v>5933</v>
      </c>
      <c r="U10" s="177" t="s">
        <v>5933</v>
      </c>
      <c r="V10" s="382"/>
      <c r="W10" s="177" t="s">
        <v>5933</v>
      </c>
      <c r="X10" s="382"/>
      <c r="Y10" s="177" t="s">
        <v>5933</v>
      </c>
      <c r="Z10" s="177" t="s">
        <v>5933</v>
      </c>
      <c r="AA10" s="177" t="s">
        <v>5933</v>
      </c>
      <c r="AB10" s="177" t="s">
        <v>5933</v>
      </c>
      <c r="AC10" s="380" t="s">
        <v>1640</v>
      </c>
      <c r="AD10" s="381" t="str">
        <f t="shared" si="0"/>
        <v>St_lights_Pole_Make_OTH</v>
      </c>
      <c r="AE10" s="380"/>
      <c r="AF10" s="380"/>
      <c r="AI10" s="378" t="s">
        <v>244</v>
      </c>
      <c r="AJ10" s="378" t="s">
        <v>527</v>
      </c>
    </row>
    <row r="11" spans="1:36" x14ac:dyDescent="0.2">
      <c r="A11" s="380"/>
      <c r="B11" s="380"/>
      <c r="C11" s="380"/>
      <c r="D11" s="380"/>
      <c r="E11" s="380"/>
      <c r="F11" s="380"/>
      <c r="G11" s="380"/>
      <c r="H11" s="380"/>
      <c r="I11" s="380"/>
      <c r="J11" s="380"/>
      <c r="K11" s="380" t="s">
        <v>1886</v>
      </c>
      <c r="L11" s="380" t="s">
        <v>532</v>
      </c>
      <c r="M11" s="177" t="s">
        <v>5406</v>
      </c>
      <c r="N11" s="177" t="s">
        <v>1589</v>
      </c>
      <c r="O11" s="177" t="s">
        <v>5413</v>
      </c>
      <c r="P11" s="177" t="s">
        <v>5419</v>
      </c>
      <c r="Q11" s="177" t="s">
        <v>5933</v>
      </c>
      <c r="R11" s="177" t="s">
        <v>5419</v>
      </c>
      <c r="S11" s="177" t="s">
        <v>5419</v>
      </c>
      <c r="T11" s="177" t="s">
        <v>5419</v>
      </c>
      <c r="U11" s="177" t="s">
        <v>5419</v>
      </c>
      <c r="V11" s="382"/>
      <c r="W11" s="177" t="s">
        <v>5419</v>
      </c>
      <c r="X11" s="382"/>
      <c r="Y11" s="177" t="s">
        <v>5419</v>
      </c>
      <c r="Z11" s="177" t="s">
        <v>5419</v>
      </c>
      <c r="AA11" s="177" t="s">
        <v>5419</v>
      </c>
      <c r="AB11" s="177" t="s">
        <v>5419</v>
      </c>
      <c r="AC11" s="380" t="s">
        <v>532</v>
      </c>
      <c r="AD11" s="381" t="str">
        <f t="shared" si="0"/>
        <v>St_lights_Pole_Make_SP</v>
      </c>
      <c r="AE11" s="380"/>
      <c r="AF11" s="380"/>
    </row>
    <row r="12" spans="1:36" x14ac:dyDescent="0.2">
      <c r="A12" s="380"/>
      <c r="B12" s="380"/>
      <c r="C12" s="380"/>
      <c r="D12" s="380"/>
      <c r="E12" s="380"/>
      <c r="F12" s="380"/>
      <c r="G12" s="380"/>
      <c r="H12" s="380"/>
      <c r="I12" s="380"/>
      <c r="J12" s="380"/>
      <c r="K12" s="380" t="s">
        <v>5397</v>
      </c>
      <c r="L12" s="380" t="s">
        <v>5408</v>
      </c>
      <c r="M12" s="177" t="s">
        <v>5406</v>
      </c>
      <c r="N12" s="177" t="s">
        <v>527</v>
      </c>
      <c r="O12" s="177" t="s">
        <v>1854</v>
      </c>
      <c r="P12" s="177" t="s">
        <v>1589</v>
      </c>
      <c r="Q12" s="177" t="s">
        <v>5419</v>
      </c>
      <c r="R12" s="177" t="s">
        <v>1589</v>
      </c>
      <c r="S12" s="177" t="s">
        <v>1589</v>
      </c>
      <c r="T12" s="177" t="s">
        <v>1589</v>
      </c>
      <c r="U12" s="177" t="s">
        <v>1589</v>
      </c>
      <c r="V12" s="382"/>
      <c r="W12" s="177" t="s">
        <v>1589</v>
      </c>
      <c r="X12" s="382"/>
      <c r="Y12" s="177" t="s">
        <v>1589</v>
      </c>
      <c r="Z12" s="177" t="s">
        <v>1589</v>
      </c>
      <c r="AA12" s="177" t="s">
        <v>1589</v>
      </c>
      <c r="AB12" s="177" t="s">
        <v>1589</v>
      </c>
      <c r="AC12" s="380" t="s">
        <v>5408</v>
      </c>
      <c r="AD12" s="381" t="str">
        <f t="shared" si="0"/>
        <v>St_lights_Pole_Make_WIND</v>
      </c>
      <c r="AE12" s="380"/>
      <c r="AF12" s="380"/>
    </row>
    <row r="13" spans="1:36" x14ac:dyDescent="0.2">
      <c r="A13" s="380"/>
      <c r="B13" s="380"/>
      <c r="C13" s="380"/>
      <c r="D13" s="380"/>
      <c r="E13" s="380"/>
      <c r="F13" s="380"/>
      <c r="G13" s="380"/>
      <c r="H13" s="380"/>
      <c r="I13" s="380"/>
      <c r="J13" s="380"/>
      <c r="K13" s="380" t="s">
        <v>3543</v>
      </c>
      <c r="L13" s="380" t="s">
        <v>5407</v>
      </c>
      <c r="M13" s="177" t="s">
        <v>5373</v>
      </c>
      <c r="N13" s="177" t="s">
        <v>5411</v>
      </c>
      <c r="O13" s="177" t="s">
        <v>5409</v>
      </c>
      <c r="P13" s="177" t="s">
        <v>527</v>
      </c>
      <c r="Q13" s="177" t="s">
        <v>1589</v>
      </c>
      <c r="R13" s="177" t="s">
        <v>527</v>
      </c>
      <c r="S13" s="177" t="s">
        <v>527</v>
      </c>
      <c r="T13" s="177" t="s">
        <v>527</v>
      </c>
      <c r="U13" s="177" t="s">
        <v>527</v>
      </c>
      <c r="V13" s="382"/>
      <c r="W13" s="177" t="s">
        <v>527</v>
      </c>
      <c r="X13" s="382"/>
      <c r="Y13" s="177" t="s">
        <v>527</v>
      </c>
      <c r="Z13" s="177" t="s">
        <v>527</v>
      </c>
      <c r="AA13" s="177" t="s">
        <v>527</v>
      </c>
      <c r="AB13" s="177" t="s">
        <v>527</v>
      </c>
      <c r="AC13" s="380" t="s">
        <v>5407</v>
      </c>
      <c r="AD13" s="381" t="str">
        <f t="shared" si="0"/>
        <v>St_lights_Pole_Make_WEEF</v>
      </c>
      <c r="AE13" s="380"/>
      <c r="AF13" s="380"/>
    </row>
    <row r="14" spans="1:36" x14ac:dyDescent="0.2">
      <c r="A14" s="380"/>
      <c r="B14" s="380"/>
      <c r="C14" s="380"/>
      <c r="D14" s="380"/>
      <c r="E14" s="380"/>
      <c r="F14" s="380"/>
      <c r="G14" s="380"/>
      <c r="H14" s="380"/>
      <c r="I14" s="380"/>
      <c r="J14" s="380"/>
      <c r="K14" s="380" t="s">
        <v>527</v>
      </c>
      <c r="L14" s="380" t="s">
        <v>1854</v>
      </c>
      <c r="M14" s="177" t="s">
        <v>5373</v>
      </c>
      <c r="N14" s="177" t="s">
        <v>5417</v>
      </c>
      <c r="O14" s="177" t="s">
        <v>5416</v>
      </c>
      <c r="P14" s="382"/>
      <c r="Q14" s="177" t="s">
        <v>527</v>
      </c>
      <c r="R14" s="382"/>
      <c r="S14" s="382"/>
      <c r="T14" s="382"/>
      <c r="U14" s="382"/>
      <c r="V14" s="382"/>
      <c r="W14" s="382"/>
      <c r="X14" s="382"/>
      <c r="Y14" s="382"/>
      <c r="Z14" s="382"/>
      <c r="AA14" s="382"/>
      <c r="AB14" s="382"/>
      <c r="AC14" s="380" t="s">
        <v>1854</v>
      </c>
      <c r="AD14" s="381" t="str">
        <f t="shared" si="0"/>
        <v>St_lights_Pole_Make_UNK</v>
      </c>
      <c r="AE14" s="380"/>
      <c r="AF14" s="380"/>
    </row>
    <row r="15" spans="1:36" x14ac:dyDescent="0.2">
      <c r="A15" s="380"/>
      <c r="B15" s="380"/>
      <c r="C15" s="380"/>
      <c r="D15" s="380"/>
      <c r="E15" s="380"/>
      <c r="F15" s="380"/>
      <c r="G15" s="380"/>
      <c r="H15" s="380"/>
      <c r="I15" s="380"/>
      <c r="J15" s="380"/>
      <c r="K15" s="380"/>
      <c r="L15" s="380"/>
      <c r="M15" s="177" t="s">
        <v>5373</v>
      </c>
      <c r="N15" s="177" t="s">
        <v>5418</v>
      </c>
      <c r="O15" s="177" t="s">
        <v>5414</v>
      </c>
      <c r="P15" s="382"/>
      <c r="Q15" s="382"/>
      <c r="R15" s="382"/>
      <c r="S15" s="382"/>
      <c r="T15" s="382"/>
      <c r="U15" s="382"/>
      <c r="V15" s="382"/>
      <c r="W15" s="382"/>
      <c r="X15" s="382"/>
      <c r="Y15" s="382"/>
      <c r="Z15" s="382"/>
      <c r="AA15" s="382"/>
      <c r="AB15" s="382"/>
      <c r="AC15" s="380"/>
      <c r="AD15" s="380"/>
      <c r="AE15" s="380"/>
      <c r="AF15" s="380"/>
    </row>
    <row r="16" spans="1:36" x14ac:dyDescent="0.2">
      <c r="M16" s="177" t="s">
        <v>5373</v>
      </c>
      <c r="N16" s="177" t="s">
        <v>5930</v>
      </c>
      <c r="O16" s="177" t="s">
        <v>5934</v>
      </c>
    </row>
    <row r="17" spans="13:15" x14ac:dyDescent="0.2">
      <c r="M17" s="177" t="s">
        <v>5373</v>
      </c>
      <c r="N17" s="177" t="s">
        <v>5931</v>
      </c>
      <c r="O17" s="177" t="s">
        <v>5935</v>
      </c>
    </row>
    <row r="18" spans="13:15" x14ac:dyDescent="0.2">
      <c r="M18" s="177" t="s">
        <v>5373</v>
      </c>
      <c r="N18" s="177" t="s">
        <v>5916</v>
      </c>
      <c r="O18" s="177" t="s">
        <v>5914</v>
      </c>
    </row>
    <row r="19" spans="13:15" x14ac:dyDescent="0.2">
      <c r="M19" s="177" t="s">
        <v>5373</v>
      </c>
      <c r="N19" s="177" t="s">
        <v>5917</v>
      </c>
      <c r="O19" s="177" t="s">
        <v>5915</v>
      </c>
    </row>
    <row r="20" spans="13:15" x14ac:dyDescent="0.2">
      <c r="M20" s="177" t="s">
        <v>5373</v>
      </c>
      <c r="N20" s="177" t="s">
        <v>5932</v>
      </c>
      <c r="O20" s="177" t="s">
        <v>5936</v>
      </c>
    </row>
    <row r="21" spans="13:15" x14ac:dyDescent="0.2">
      <c r="M21" s="177" t="s">
        <v>5373</v>
      </c>
      <c r="N21" s="177" t="s">
        <v>5933</v>
      </c>
      <c r="O21" s="177" t="s">
        <v>5937</v>
      </c>
    </row>
    <row r="22" spans="13:15" x14ac:dyDescent="0.2">
      <c r="M22" s="177" t="s">
        <v>5373</v>
      </c>
      <c r="N22" s="177" t="s">
        <v>5419</v>
      </c>
      <c r="O22" s="177" t="s">
        <v>5415</v>
      </c>
    </row>
    <row r="23" spans="13:15" x14ac:dyDescent="0.2">
      <c r="M23" s="177" t="s">
        <v>5373</v>
      </c>
      <c r="N23" s="177" t="s">
        <v>1589</v>
      </c>
      <c r="O23" s="177" t="s">
        <v>5413</v>
      </c>
    </row>
    <row r="24" spans="13:15" x14ac:dyDescent="0.2">
      <c r="M24" s="177" t="s">
        <v>5373</v>
      </c>
      <c r="N24" s="177" t="s">
        <v>527</v>
      </c>
      <c r="O24" s="177" t="s">
        <v>1854</v>
      </c>
    </row>
    <row r="25" spans="13:15" x14ac:dyDescent="0.2">
      <c r="M25" s="177" t="s">
        <v>3404</v>
      </c>
      <c r="N25" s="177" t="s">
        <v>5417</v>
      </c>
      <c r="O25" s="177" t="s">
        <v>5416</v>
      </c>
    </row>
    <row r="26" spans="13:15" x14ac:dyDescent="0.2">
      <c r="M26" s="177" t="s">
        <v>3404</v>
      </c>
      <c r="N26" s="177" t="s">
        <v>5418</v>
      </c>
      <c r="O26" s="177" t="s">
        <v>5414</v>
      </c>
    </row>
    <row r="27" spans="13:15" x14ac:dyDescent="0.2">
      <c r="M27" s="177" t="s">
        <v>3404</v>
      </c>
      <c r="N27" s="177" t="s">
        <v>5930</v>
      </c>
      <c r="O27" s="177" t="s">
        <v>5934</v>
      </c>
    </row>
    <row r="28" spans="13:15" x14ac:dyDescent="0.2">
      <c r="M28" s="177" t="s">
        <v>3404</v>
      </c>
      <c r="N28" s="177" t="s">
        <v>5931</v>
      </c>
      <c r="O28" s="177" t="s">
        <v>5935</v>
      </c>
    </row>
    <row r="29" spans="13:15" x14ac:dyDescent="0.2">
      <c r="M29" s="177" t="s">
        <v>3404</v>
      </c>
      <c r="N29" s="177" t="s">
        <v>5916</v>
      </c>
      <c r="O29" s="177" t="s">
        <v>5914</v>
      </c>
    </row>
    <row r="30" spans="13:15" x14ac:dyDescent="0.2">
      <c r="M30" s="177" t="s">
        <v>3404</v>
      </c>
      <c r="N30" s="177" t="s">
        <v>5917</v>
      </c>
      <c r="O30" s="177" t="s">
        <v>5915</v>
      </c>
    </row>
    <row r="31" spans="13:15" x14ac:dyDescent="0.2">
      <c r="M31" s="177" t="s">
        <v>3404</v>
      </c>
      <c r="N31" s="177" t="s">
        <v>5932</v>
      </c>
      <c r="O31" s="177" t="s">
        <v>5936</v>
      </c>
    </row>
    <row r="32" spans="13:15" x14ac:dyDescent="0.2">
      <c r="M32" s="177" t="s">
        <v>3404</v>
      </c>
      <c r="N32" s="177" t="s">
        <v>5933</v>
      </c>
      <c r="O32" s="177" t="s">
        <v>5937</v>
      </c>
    </row>
    <row r="33" spans="13:15" x14ac:dyDescent="0.2">
      <c r="M33" s="177" t="s">
        <v>3404</v>
      </c>
      <c r="N33" s="177" t="s">
        <v>5419</v>
      </c>
      <c r="O33" s="177" t="s">
        <v>5415</v>
      </c>
    </row>
    <row r="34" spans="13:15" x14ac:dyDescent="0.2">
      <c r="M34" s="177" t="s">
        <v>3404</v>
      </c>
      <c r="N34" s="177" t="s">
        <v>1589</v>
      </c>
      <c r="O34" s="177" t="s">
        <v>5413</v>
      </c>
    </row>
    <row r="35" spans="13:15" x14ac:dyDescent="0.2">
      <c r="M35" s="177" t="s">
        <v>3404</v>
      </c>
      <c r="N35" s="177" t="s">
        <v>527</v>
      </c>
      <c r="O35" s="177" t="s">
        <v>1854</v>
      </c>
    </row>
    <row r="36" spans="13:15" x14ac:dyDescent="0.2">
      <c r="M36" s="177" t="s">
        <v>3405</v>
      </c>
      <c r="N36" s="177" t="s">
        <v>5417</v>
      </c>
      <c r="O36" s="177" t="s">
        <v>5416</v>
      </c>
    </row>
    <row r="37" spans="13:15" x14ac:dyDescent="0.2">
      <c r="M37" s="177" t="s">
        <v>3405</v>
      </c>
      <c r="N37" s="177" t="s">
        <v>5418</v>
      </c>
      <c r="O37" s="177" t="s">
        <v>5414</v>
      </c>
    </row>
    <row r="38" spans="13:15" x14ac:dyDescent="0.2">
      <c r="M38" s="177" t="s">
        <v>3405</v>
      </c>
      <c r="N38" s="177" t="s">
        <v>5930</v>
      </c>
      <c r="O38" s="177" t="s">
        <v>5934</v>
      </c>
    </row>
    <row r="39" spans="13:15" x14ac:dyDescent="0.2">
      <c r="M39" s="177" t="s">
        <v>3405</v>
      </c>
      <c r="N39" s="177" t="s">
        <v>5931</v>
      </c>
      <c r="O39" s="177" t="s">
        <v>5935</v>
      </c>
    </row>
    <row r="40" spans="13:15" x14ac:dyDescent="0.2">
      <c r="M40" s="177" t="s">
        <v>3405</v>
      </c>
      <c r="N40" s="177" t="s">
        <v>5916</v>
      </c>
      <c r="O40" s="177" t="s">
        <v>5914</v>
      </c>
    </row>
    <row r="41" spans="13:15" x14ac:dyDescent="0.2">
      <c r="M41" s="177" t="s">
        <v>3405</v>
      </c>
      <c r="N41" s="177" t="s">
        <v>5917</v>
      </c>
      <c r="O41" s="177" t="s">
        <v>5915</v>
      </c>
    </row>
    <row r="42" spans="13:15" x14ac:dyDescent="0.2">
      <c r="M42" s="177" t="s">
        <v>3405</v>
      </c>
      <c r="N42" s="177" t="s">
        <v>5932</v>
      </c>
      <c r="O42" s="177" t="s">
        <v>5936</v>
      </c>
    </row>
    <row r="43" spans="13:15" x14ac:dyDescent="0.2">
      <c r="M43" s="177" t="s">
        <v>3405</v>
      </c>
      <c r="N43" s="177" t="s">
        <v>5933</v>
      </c>
      <c r="O43" s="177" t="s">
        <v>5937</v>
      </c>
    </row>
    <row r="44" spans="13:15" x14ac:dyDescent="0.2">
      <c r="M44" s="177" t="s">
        <v>3405</v>
      </c>
      <c r="N44" s="177" t="s">
        <v>5419</v>
      </c>
      <c r="O44" s="177" t="s">
        <v>5415</v>
      </c>
    </row>
    <row r="45" spans="13:15" x14ac:dyDescent="0.2">
      <c r="M45" s="177" t="s">
        <v>3405</v>
      </c>
      <c r="N45" s="177" t="s">
        <v>1589</v>
      </c>
      <c r="O45" s="177" t="s">
        <v>5413</v>
      </c>
    </row>
    <row r="46" spans="13:15" x14ac:dyDescent="0.2">
      <c r="M46" s="177" t="s">
        <v>3405</v>
      </c>
      <c r="N46" s="177" t="s">
        <v>527</v>
      </c>
      <c r="O46" s="177" t="s">
        <v>526</v>
      </c>
    </row>
    <row r="47" spans="13:15" x14ac:dyDescent="0.2">
      <c r="M47" s="177" t="s">
        <v>5305</v>
      </c>
      <c r="N47" s="177" t="s">
        <v>5308</v>
      </c>
      <c r="O47" s="177" t="s">
        <v>5307</v>
      </c>
    </row>
    <row r="48" spans="13:15" x14ac:dyDescent="0.2">
      <c r="M48" s="177" t="s">
        <v>5305</v>
      </c>
      <c r="N48" s="177" t="s">
        <v>5417</v>
      </c>
      <c r="O48" s="177" t="s">
        <v>5416</v>
      </c>
    </row>
    <row r="49" spans="13:15" x14ac:dyDescent="0.2">
      <c r="M49" s="177" t="s">
        <v>5305</v>
      </c>
      <c r="N49" s="177" t="s">
        <v>5418</v>
      </c>
      <c r="O49" s="177" t="s">
        <v>5414</v>
      </c>
    </row>
    <row r="50" spans="13:15" x14ac:dyDescent="0.2">
      <c r="M50" s="177" t="s">
        <v>5305</v>
      </c>
      <c r="N50" s="177" t="s">
        <v>5930</v>
      </c>
      <c r="O50" s="177" t="s">
        <v>5934</v>
      </c>
    </row>
    <row r="51" spans="13:15" x14ac:dyDescent="0.2">
      <c r="M51" s="177" t="s">
        <v>5305</v>
      </c>
      <c r="N51" s="177" t="s">
        <v>5931</v>
      </c>
      <c r="O51" s="177" t="s">
        <v>5935</v>
      </c>
    </row>
    <row r="52" spans="13:15" x14ac:dyDescent="0.2">
      <c r="M52" s="177" t="s">
        <v>5305</v>
      </c>
      <c r="N52" s="177" t="s">
        <v>5916</v>
      </c>
      <c r="O52" s="177" t="s">
        <v>5914</v>
      </c>
    </row>
    <row r="53" spans="13:15" x14ac:dyDescent="0.2">
      <c r="M53" s="177" t="s">
        <v>5305</v>
      </c>
      <c r="N53" s="177" t="s">
        <v>5917</v>
      </c>
      <c r="O53" s="177" t="s">
        <v>5915</v>
      </c>
    </row>
    <row r="54" spans="13:15" x14ac:dyDescent="0.2">
      <c r="M54" s="177" t="s">
        <v>5305</v>
      </c>
      <c r="N54" s="177" t="s">
        <v>5932</v>
      </c>
      <c r="O54" s="177" t="s">
        <v>5936</v>
      </c>
    </row>
    <row r="55" spans="13:15" x14ac:dyDescent="0.2">
      <c r="M55" s="177" t="s">
        <v>5305</v>
      </c>
      <c r="N55" s="177" t="s">
        <v>5933</v>
      </c>
      <c r="O55" s="177" t="s">
        <v>5937</v>
      </c>
    </row>
    <row r="56" spans="13:15" x14ac:dyDescent="0.2">
      <c r="M56" s="177" t="s">
        <v>5305</v>
      </c>
      <c r="N56" s="177" t="s">
        <v>5419</v>
      </c>
      <c r="O56" s="177" t="s">
        <v>5415</v>
      </c>
    </row>
    <row r="57" spans="13:15" x14ac:dyDescent="0.2">
      <c r="M57" s="177" t="s">
        <v>5305</v>
      </c>
      <c r="N57" s="177" t="s">
        <v>1589</v>
      </c>
      <c r="O57" s="177" t="s">
        <v>5413</v>
      </c>
    </row>
    <row r="58" spans="13:15" x14ac:dyDescent="0.2">
      <c r="M58" s="177" t="s">
        <v>5305</v>
      </c>
      <c r="N58" s="177" t="s">
        <v>527</v>
      </c>
      <c r="O58" s="177" t="s">
        <v>1854</v>
      </c>
    </row>
    <row r="59" spans="13:15" x14ac:dyDescent="0.2">
      <c r="M59" s="177" t="s">
        <v>1896</v>
      </c>
      <c r="N59" s="177" t="s">
        <v>5417</v>
      </c>
      <c r="O59" s="177" t="s">
        <v>5416</v>
      </c>
    </row>
    <row r="60" spans="13:15" x14ac:dyDescent="0.2">
      <c r="M60" s="177" t="s">
        <v>1896</v>
      </c>
      <c r="N60" s="177" t="s">
        <v>5418</v>
      </c>
      <c r="O60" s="177" t="s">
        <v>5414</v>
      </c>
    </row>
    <row r="61" spans="13:15" x14ac:dyDescent="0.2">
      <c r="M61" s="177" t="s">
        <v>1896</v>
      </c>
      <c r="N61" s="177" t="s">
        <v>5930</v>
      </c>
      <c r="O61" s="177" t="s">
        <v>5934</v>
      </c>
    </row>
    <row r="62" spans="13:15" x14ac:dyDescent="0.2">
      <c r="M62" s="177" t="s">
        <v>1896</v>
      </c>
      <c r="N62" s="177" t="s">
        <v>5931</v>
      </c>
      <c r="O62" s="177" t="s">
        <v>5935</v>
      </c>
    </row>
    <row r="63" spans="13:15" x14ac:dyDescent="0.2">
      <c r="M63" s="177" t="s">
        <v>1896</v>
      </c>
      <c r="N63" s="177" t="s">
        <v>5916</v>
      </c>
      <c r="O63" s="177" t="s">
        <v>5914</v>
      </c>
    </row>
    <row r="64" spans="13:15" x14ac:dyDescent="0.2">
      <c r="M64" s="177" t="s">
        <v>1896</v>
      </c>
      <c r="N64" s="177" t="s">
        <v>5917</v>
      </c>
      <c r="O64" s="177" t="s">
        <v>5915</v>
      </c>
    </row>
    <row r="65" spans="13:15" x14ac:dyDescent="0.2">
      <c r="M65" s="177" t="s">
        <v>1896</v>
      </c>
      <c r="N65" s="177" t="s">
        <v>5932</v>
      </c>
      <c r="O65" s="177" t="s">
        <v>5936</v>
      </c>
    </row>
    <row r="66" spans="13:15" x14ac:dyDescent="0.2">
      <c r="M66" s="177" t="s">
        <v>1896</v>
      </c>
      <c r="N66" s="177" t="s">
        <v>5933</v>
      </c>
      <c r="O66" s="177" t="s">
        <v>5937</v>
      </c>
    </row>
    <row r="67" spans="13:15" x14ac:dyDescent="0.2">
      <c r="M67" s="177" t="s">
        <v>1896</v>
      </c>
      <c r="N67" s="177" t="s">
        <v>5419</v>
      </c>
      <c r="O67" s="177" t="s">
        <v>5415</v>
      </c>
    </row>
    <row r="68" spans="13:15" x14ac:dyDescent="0.2">
      <c r="M68" s="177" t="s">
        <v>1896</v>
      </c>
      <c r="N68" s="177" t="s">
        <v>1589</v>
      </c>
      <c r="O68" s="177" t="s">
        <v>5413</v>
      </c>
    </row>
    <row r="69" spans="13:15" x14ac:dyDescent="0.2">
      <c r="M69" s="177" t="s">
        <v>1896</v>
      </c>
      <c r="N69" s="177" t="s">
        <v>527</v>
      </c>
      <c r="O69" s="177" t="s">
        <v>1854</v>
      </c>
    </row>
    <row r="70" spans="13:15" x14ac:dyDescent="0.2">
      <c r="M70" s="177" t="s">
        <v>3406</v>
      </c>
      <c r="N70" s="177" t="s">
        <v>5420</v>
      </c>
      <c r="O70" s="177" t="s">
        <v>1917</v>
      </c>
    </row>
    <row r="71" spans="13:15" x14ac:dyDescent="0.2">
      <c r="M71" s="177" t="s">
        <v>3406</v>
      </c>
      <c r="N71" s="177" t="s">
        <v>2929</v>
      </c>
      <c r="O71" s="177" t="s">
        <v>1914</v>
      </c>
    </row>
    <row r="72" spans="13:15" x14ac:dyDescent="0.2">
      <c r="M72" s="177" t="s">
        <v>3406</v>
      </c>
      <c r="N72" s="177" t="s">
        <v>527</v>
      </c>
      <c r="O72" s="177" t="s">
        <v>1854</v>
      </c>
    </row>
    <row r="73" spans="13:15" x14ac:dyDescent="0.2">
      <c r="M73" s="177" t="s">
        <v>3407</v>
      </c>
      <c r="N73" s="177" t="s">
        <v>5417</v>
      </c>
      <c r="O73" s="177" t="s">
        <v>5416</v>
      </c>
    </row>
    <row r="74" spans="13:15" x14ac:dyDescent="0.2">
      <c r="M74" s="177" t="s">
        <v>3407</v>
      </c>
      <c r="N74" s="177" t="s">
        <v>5418</v>
      </c>
      <c r="O74" s="177" t="s">
        <v>5414</v>
      </c>
    </row>
    <row r="75" spans="13:15" x14ac:dyDescent="0.2">
      <c r="M75" s="177" t="s">
        <v>3407</v>
      </c>
      <c r="N75" s="177" t="s">
        <v>5930</v>
      </c>
      <c r="O75" s="177" t="s">
        <v>5934</v>
      </c>
    </row>
    <row r="76" spans="13:15" x14ac:dyDescent="0.2">
      <c r="M76" s="177" t="s">
        <v>3407</v>
      </c>
      <c r="N76" s="177" t="s">
        <v>5931</v>
      </c>
      <c r="O76" s="177" t="s">
        <v>5935</v>
      </c>
    </row>
    <row r="77" spans="13:15" x14ac:dyDescent="0.2">
      <c r="M77" s="177" t="s">
        <v>3407</v>
      </c>
      <c r="N77" s="177" t="s">
        <v>5916</v>
      </c>
      <c r="O77" s="177" t="s">
        <v>5914</v>
      </c>
    </row>
    <row r="78" spans="13:15" x14ac:dyDescent="0.2">
      <c r="M78" s="177" t="s">
        <v>3407</v>
      </c>
      <c r="N78" s="177" t="s">
        <v>5917</v>
      </c>
      <c r="O78" s="177" t="s">
        <v>5915</v>
      </c>
    </row>
    <row r="79" spans="13:15" x14ac:dyDescent="0.2">
      <c r="M79" s="177" t="s">
        <v>3407</v>
      </c>
      <c r="N79" s="177" t="s">
        <v>5932</v>
      </c>
      <c r="O79" s="177" t="s">
        <v>5936</v>
      </c>
    </row>
    <row r="80" spans="13:15" x14ac:dyDescent="0.2">
      <c r="M80" s="177" t="s">
        <v>3407</v>
      </c>
      <c r="N80" s="177" t="s">
        <v>5933</v>
      </c>
      <c r="O80" s="177" t="s">
        <v>5937</v>
      </c>
    </row>
    <row r="81" spans="13:15" x14ac:dyDescent="0.2">
      <c r="M81" s="177" t="s">
        <v>3407</v>
      </c>
      <c r="N81" s="177" t="s">
        <v>5419</v>
      </c>
      <c r="O81" s="177" t="s">
        <v>5415</v>
      </c>
    </row>
    <row r="82" spans="13:15" x14ac:dyDescent="0.2">
      <c r="M82" s="379" t="s">
        <v>3407</v>
      </c>
      <c r="N82" s="378" t="s">
        <v>1589</v>
      </c>
      <c r="O82" s="378" t="s">
        <v>5413</v>
      </c>
    </row>
    <row r="83" spans="13:15" x14ac:dyDescent="0.2">
      <c r="M83" s="379" t="s">
        <v>3407</v>
      </c>
      <c r="N83" s="378" t="s">
        <v>527</v>
      </c>
      <c r="O83" s="378" t="s">
        <v>1854</v>
      </c>
    </row>
    <row r="84" spans="13:15" x14ac:dyDescent="0.2">
      <c r="M84" s="379" t="s">
        <v>1640</v>
      </c>
      <c r="N84" s="378" t="s">
        <v>1911</v>
      </c>
      <c r="O84" s="378" t="s">
        <v>1911</v>
      </c>
    </row>
    <row r="85" spans="13:15" x14ac:dyDescent="0.2">
      <c r="M85" s="379" t="s">
        <v>1640</v>
      </c>
      <c r="N85" s="378" t="s">
        <v>1882</v>
      </c>
      <c r="O85" s="378" t="s">
        <v>1882</v>
      </c>
    </row>
    <row r="86" spans="13:15" x14ac:dyDescent="0.2">
      <c r="M86" s="379" t="s">
        <v>1640</v>
      </c>
      <c r="N86" s="378" t="s">
        <v>5412</v>
      </c>
      <c r="O86" s="378" t="s">
        <v>5410</v>
      </c>
    </row>
    <row r="87" spans="13:15" x14ac:dyDescent="0.2">
      <c r="M87" s="379" t="s">
        <v>1640</v>
      </c>
      <c r="N87" s="378" t="s">
        <v>5422</v>
      </c>
      <c r="O87" s="378" t="s">
        <v>5421</v>
      </c>
    </row>
    <row r="88" spans="13:15" x14ac:dyDescent="0.2">
      <c r="M88" s="379" t="s">
        <v>532</v>
      </c>
      <c r="N88" s="378" t="s">
        <v>5417</v>
      </c>
      <c r="O88" s="378" t="s">
        <v>5416</v>
      </c>
    </row>
    <row r="89" spans="13:15" x14ac:dyDescent="0.2">
      <c r="M89" s="379" t="s">
        <v>532</v>
      </c>
      <c r="N89" s="378" t="s">
        <v>5418</v>
      </c>
      <c r="O89" s="378" t="s">
        <v>5414</v>
      </c>
    </row>
    <row r="90" spans="13:15" x14ac:dyDescent="0.2">
      <c r="M90" s="379" t="s">
        <v>532</v>
      </c>
      <c r="N90" s="378" t="s">
        <v>5930</v>
      </c>
      <c r="O90" s="378" t="s">
        <v>5934</v>
      </c>
    </row>
    <row r="91" spans="13:15" x14ac:dyDescent="0.2">
      <c r="M91" s="379" t="s">
        <v>532</v>
      </c>
      <c r="N91" s="378" t="s">
        <v>5931</v>
      </c>
      <c r="O91" s="378" t="s">
        <v>5935</v>
      </c>
    </row>
    <row r="92" spans="13:15" x14ac:dyDescent="0.2">
      <c r="M92" s="379" t="s">
        <v>532</v>
      </c>
      <c r="N92" s="378" t="s">
        <v>5916</v>
      </c>
      <c r="O92" s="378" t="s">
        <v>5914</v>
      </c>
    </row>
    <row r="93" spans="13:15" x14ac:dyDescent="0.2">
      <c r="M93" s="379" t="s">
        <v>532</v>
      </c>
      <c r="N93" s="378" t="s">
        <v>5917</v>
      </c>
      <c r="O93" s="378" t="s">
        <v>5915</v>
      </c>
    </row>
    <row r="94" spans="13:15" x14ac:dyDescent="0.2">
      <c r="M94" s="379" t="s">
        <v>532</v>
      </c>
      <c r="N94" s="378" t="s">
        <v>5932</v>
      </c>
      <c r="O94" s="378" t="s">
        <v>5936</v>
      </c>
    </row>
    <row r="95" spans="13:15" x14ac:dyDescent="0.2">
      <c r="M95" s="379" t="s">
        <v>532</v>
      </c>
      <c r="N95" s="378" t="s">
        <v>5933</v>
      </c>
      <c r="O95" s="378" t="s">
        <v>5937</v>
      </c>
    </row>
    <row r="96" spans="13:15" x14ac:dyDescent="0.2">
      <c r="M96" s="379" t="s">
        <v>532</v>
      </c>
      <c r="N96" s="378" t="s">
        <v>5419</v>
      </c>
      <c r="O96" s="378" t="s">
        <v>5415</v>
      </c>
    </row>
    <row r="97" spans="13:15" x14ac:dyDescent="0.2">
      <c r="M97" s="379" t="s">
        <v>532</v>
      </c>
      <c r="N97" s="378" t="s">
        <v>1589</v>
      </c>
      <c r="O97" s="378" t="s">
        <v>5413</v>
      </c>
    </row>
    <row r="98" spans="13:15" x14ac:dyDescent="0.2">
      <c r="M98" s="379" t="s">
        <v>532</v>
      </c>
      <c r="N98" s="378" t="s">
        <v>527</v>
      </c>
      <c r="O98" s="378" t="s">
        <v>1854</v>
      </c>
    </row>
    <row r="99" spans="13:15" x14ac:dyDescent="0.2">
      <c r="M99" s="379" t="s">
        <v>1854</v>
      </c>
      <c r="N99" s="378" t="s">
        <v>5417</v>
      </c>
      <c r="O99" s="378" t="s">
        <v>5416</v>
      </c>
    </row>
    <row r="100" spans="13:15" x14ac:dyDescent="0.2">
      <c r="M100" s="379" t="s">
        <v>1854</v>
      </c>
      <c r="N100" s="378" t="s">
        <v>5418</v>
      </c>
      <c r="O100" s="378" t="s">
        <v>5414</v>
      </c>
    </row>
    <row r="101" spans="13:15" x14ac:dyDescent="0.2">
      <c r="M101" s="379" t="s">
        <v>1854</v>
      </c>
      <c r="N101" s="378" t="s">
        <v>5930</v>
      </c>
      <c r="O101" s="378" t="s">
        <v>5934</v>
      </c>
    </row>
    <row r="102" spans="13:15" x14ac:dyDescent="0.2">
      <c r="M102" s="379" t="s">
        <v>1854</v>
      </c>
      <c r="N102" s="378" t="s">
        <v>5931</v>
      </c>
      <c r="O102" s="378" t="s">
        <v>5935</v>
      </c>
    </row>
    <row r="103" spans="13:15" x14ac:dyDescent="0.2">
      <c r="M103" s="379" t="s">
        <v>1854</v>
      </c>
      <c r="N103" s="378" t="s">
        <v>5916</v>
      </c>
      <c r="O103" s="378" t="s">
        <v>5914</v>
      </c>
    </row>
    <row r="104" spans="13:15" x14ac:dyDescent="0.2">
      <c r="M104" s="379" t="s">
        <v>1854</v>
      </c>
      <c r="N104" s="378" t="s">
        <v>5917</v>
      </c>
      <c r="O104" s="378" t="s">
        <v>5915</v>
      </c>
    </row>
    <row r="105" spans="13:15" x14ac:dyDescent="0.2">
      <c r="M105" s="379" t="s">
        <v>1854</v>
      </c>
      <c r="N105" s="378" t="s">
        <v>5932</v>
      </c>
      <c r="O105" s="378" t="s">
        <v>5936</v>
      </c>
    </row>
    <row r="106" spans="13:15" x14ac:dyDescent="0.2">
      <c r="M106" s="379" t="s">
        <v>1854</v>
      </c>
      <c r="N106" s="378" t="s">
        <v>5933</v>
      </c>
      <c r="O106" s="378" t="s">
        <v>5937</v>
      </c>
    </row>
    <row r="107" spans="13:15" x14ac:dyDescent="0.2">
      <c r="M107" s="379" t="s">
        <v>1854</v>
      </c>
      <c r="N107" s="378" t="s">
        <v>5419</v>
      </c>
      <c r="O107" s="378" t="s">
        <v>5415</v>
      </c>
    </row>
    <row r="108" spans="13:15" x14ac:dyDescent="0.2">
      <c r="M108" s="379" t="s">
        <v>1854</v>
      </c>
      <c r="N108" s="378" t="s">
        <v>1589</v>
      </c>
      <c r="O108" s="378" t="s">
        <v>5413</v>
      </c>
    </row>
    <row r="109" spans="13:15" x14ac:dyDescent="0.2">
      <c r="M109" s="379" t="s">
        <v>1854</v>
      </c>
      <c r="N109" s="378" t="s">
        <v>527</v>
      </c>
      <c r="O109" s="378" t="s">
        <v>1854</v>
      </c>
    </row>
    <row r="110" spans="13:15" x14ac:dyDescent="0.2">
      <c r="M110" s="379" t="s">
        <v>5407</v>
      </c>
      <c r="N110" s="378" t="s">
        <v>5417</v>
      </c>
      <c r="O110" s="378" t="s">
        <v>5416</v>
      </c>
    </row>
    <row r="111" spans="13:15" x14ac:dyDescent="0.2">
      <c r="M111" s="379" t="s">
        <v>5407</v>
      </c>
      <c r="N111" s="378" t="s">
        <v>5418</v>
      </c>
      <c r="O111" s="378" t="s">
        <v>5414</v>
      </c>
    </row>
    <row r="112" spans="13:15" x14ac:dyDescent="0.2">
      <c r="M112" s="379" t="s">
        <v>5407</v>
      </c>
      <c r="N112" s="378" t="s">
        <v>5916</v>
      </c>
      <c r="O112" s="378" t="s">
        <v>5914</v>
      </c>
    </row>
    <row r="113" spans="13:15" x14ac:dyDescent="0.2">
      <c r="M113" s="379" t="s">
        <v>5407</v>
      </c>
      <c r="N113" s="378" t="s">
        <v>5917</v>
      </c>
      <c r="O113" s="378" t="s">
        <v>5915</v>
      </c>
    </row>
    <row r="114" spans="13:15" x14ac:dyDescent="0.2">
      <c r="M114" s="379" t="s">
        <v>5407</v>
      </c>
      <c r="N114" s="378" t="s">
        <v>5930</v>
      </c>
      <c r="O114" s="378" t="s">
        <v>5934</v>
      </c>
    </row>
    <row r="115" spans="13:15" x14ac:dyDescent="0.2">
      <c r="M115" s="379" t="s">
        <v>5407</v>
      </c>
      <c r="N115" s="378" t="s">
        <v>5931</v>
      </c>
      <c r="O115" s="378" t="s">
        <v>5935</v>
      </c>
    </row>
    <row r="116" spans="13:15" x14ac:dyDescent="0.2">
      <c r="M116" s="379" t="s">
        <v>5407</v>
      </c>
      <c r="N116" s="378" t="s">
        <v>5932</v>
      </c>
      <c r="O116" s="378" t="s">
        <v>5936</v>
      </c>
    </row>
    <row r="117" spans="13:15" x14ac:dyDescent="0.2">
      <c r="M117" s="379" t="s">
        <v>5407</v>
      </c>
      <c r="N117" s="378" t="s">
        <v>5933</v>
      </c>
      <c r="O117" s="378" t="s">
        <v>5937</v>
      </c>
    </row>
    <row r="118" spans="13:15" x14ac:dyDescent="0.2">
      <c r="M118" s="379" t="s">
        <v>5407</v>
      </c>
      <c r="N118" s="378" t="s">
        <v>5419</v>
      </c>
      <c r="O118" s="378" t="s">
        <v>5415</v>
      </c>
    </row>
    <row r="119" spans="13:15" x14ac:dyDescent="0.2">
      <c r="M119" s="379" t="s">
        <v>5407</v>
      </c>
      <c r="N119" s="378" t="s">
        <v>1589</v>
      </c>
      <c r="O119" s="378" t="s">
        <v>5413</v>
      </c>
    </row>
    <row r="120" spans="13:15" x14ac:dyDescent="0.2">
      <c r="M120" s="379" t="s">
        <v>5407</v>
      </c>
      <c r="N120" s="378" t="s">
        <v>527</v>
      </c>
      <c r="O120" s="378" t="s">
        <v>1854</v>
      </c>
    </row>
    <row r="121" spans="13:15" x14ac:dyDescent="0.2">
      <c r="M121" s="379" t="s">
        <v>5408</v>
      </c>
      <c r="N121" s="378" t="s">
        <v>5417</v>
      </c>
      <c r="O121" s="378" t="s">
        <v>5416</v>
      </c>
    </row>
    <row r="122" spans="13:15" x14ac:dyDescent="0.2">
      <c r="M122" s="379" t="s">
        <v>5408</v>
      </c>
      <c r="N122" s="378" t="s">
        <v>5418</v>
      </c>
      <c r="O122" s="378" t="s">
        <v>5414</v>
      </c>
    </row>
    <row r="123" spans="13:15" x14ac:dyDescent="0.2">
      <c r="M123" s="379" t="s">
        <v>5408</v>
      </c>
      <c r="N123" s="378" t="s">
        <v>5930</v>
      </c>
      <c r="O123" s="378" t="s">
        <v>5934</v>
      </c>
    </row>
    <row r="124" spans="13:15" x14ac:dyDescent="0.2">
      <c r="M124" s="379" t="s">
        <v>5408</v>
      </c>
      <c r="N124" s="378" t="s">
        <v>5931</v>
      </c>
      <c r="O124" s="378" t="s">
        <v>5935</v>
      </c>
    </row>
    <row r="125" spans="13:15" x14ac:dyDescent="0.2">
      <c r="M125" s="379" t="s">
        <v>5408</v>
      </c>
      <c r="N125" s="378" t="s">
        <v>5916</v>
      </c>
      <c r="O125" s="378" t="s">
        <v>5914</v>
      </c>
    </row>
    <row r="126" spans="13:15" x14ac:dyDescent="0.2">
      <c r="M126" s="379" t="s">
        <v>5408</v>
      </c>
      <c r="N126" s="378" t="s">
        <v>5917</v>
      </c>
      <c r="O126" s="378" t="s">
        <v>5915</v>
      </c>
    </row>
    <row r="127" spans="13:15" x14ac:dyDescent="0.2">
      <c r="M127" s="379" t="s">
        <v>5408</v>
      </c>
      <c r="N127" s="378" t="s">
        <v>5932</v>
      </c>
      <c r="O127" s="378" t="s">
        <v>5936</v>
      </c>
    </row>
    <row r="128" spans="13:15" x14ac:dyDescent="0.2">
      <c r="M128" s="379" t="s">
        <v>5408</v>
      </c>
      <c r="N128" s="378" t="s">
        <v>5933</v>
      </c>
      <c r="O128" s="378" t="s">
        <v>5937</v>
      </c>
    </row>
    <row r="129" spans="13:15" x14ac:dyDescent="0.2">
      <c r="M129" s="379" t="s">
        <v>5408</v>
      </c>
      <c r="N129" s="378" t="s">
        <v>5419</v>
      </c>
      <c r="O129" s="378" t="s">
        <v>5415</v>
      </c>
    </row>
    <row r="130" spans="13:15" x14ac:dyDescent="0.2">
      <c r="M130" s="379" t="s">
        <v>5408</v>
      </c>
      <c r="N130" s="378" t="s">
        <v>1589</v>
      </c>
      <c r="O130" s="378" t="s">
        <v>5413</v>
      </c>
    </row>
    <row r="131" spans="13:15" x14ac:dyDescent="0.2">
      <c r="M131" s="379" t="s">
        <v>5408</v>
      </c>
      <c r="N131" s="378" t="s">
        <v>527</v>
      </c>
      <c r="O131" s="378" t="s">
        <v>526</v>
      </c>
    </row>
  </sheetData>
  <mergeCells count="2">
    <mergeCell ref="P1:V1"/>
    <mergeCell ref="AC1:AD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0"/>
  <sheetViews>
    <sheetView topLeftCell="Y1" workbookViewId="0">
      <selection activeCell="D17" sqref="D17"/>
    </sheetView>
  </sheetViews>
  <sheetFormatPr defaultRowHeight="11.25" x14ac:dyDescent="0.2"/>
  <cols>
    <col min="1" max="1" width="9.140625" style="165"/>
    <col min="2" max="2" width="7.85546875" style="444" bestFit="1" customWidth="1"/>
    <col min="3" max="3" width="21.140625" style="173" bestFit="1" customWidth="1"/>
    <col min="4" max="4" width="13.140625" style="172" bestFit="1" customWidth="1"/>
    <col min="5" max="5" width="11.5703125" style="173" bestFit="1" customWidth="1"/>
    <col min="6" max="6" width="6.85546875" style="172" bestFit="1" customWidth="1"/>
    <col min="7" max="7" width="7" style="175" bestFit="1" customWidth="1"/>
    <col min="8" max="8" width="12" style="175" bestFit="1" customWidth="1"/>
    <col min="9" max="9" width="11.42578125" style="445" bestFit="1" customWidth="1"/>
    <col min="10" max="10" width="24.85546875" style="173" bestFit="1" customWidth="1"/>
    <col min="11" max="11" width="8.5703125" style="394" bestFit="1" customWidth="1"/>
    <col min="12" max="12" width="9.85546875" style="446" bestFit="1" customWidth="1"/>
    <col min="13" max="13" width="13.7109375" style="447" bestFit="1" customWidth="1"/>
    <col min="14" max="14" width="8.42578125" style="394" bestFit="1" customWidth="1"/>
    <col min="15" max="15" width="8.140625" style="169" bestFit="1" customWidth="1"/>
    <col min="16" max="16" width="14.7109375" style="173" bestFit="1" customWidth="1"/>
    <col min="17" max="17" width="10.140625" style="174" bestFit="1" customWidth="1"/>
    <col min="18" max="18" width="18.140625" style="173" bestFit="1" customWidth="1"/>
    <col min="19" max="19" width="9.5703125" style="174" bestFit="1" customWidth="1"/>
    <col min="20" max="20" width="34.85546875" style="173" bestFit="1" customWidth="1"/>
    <col min="21" max="21" width="10.28515625" style="172" bestFit="1" customWidth="1"/>
    <col min="22" max="22" width="7" style="169" bestFit="1" customWidth="1"/>
    <col min="23" max="23" width="12.5703125" style="173" bestFit="1" customWidth="1"/>
    <col min="24" max="24" width="12" style="174" customWidth="1"/>
    <col min="25" max="25" width="52" style="394" bestFit="1" customWidth="1"/>
    <col min="26" max="26" width="12.5703125" style="394" bestFit="1" customWidth="1"/>
    <col min="27" max="27" width="22.28515625" style="174" bestFit="1" customWidth="1"/>
    <col min="28" max="28" width="13.7109375" style="173" bestFit="1" customWidth="1"/>
    <col min="29" max="29" width="7.7109375" style="175" bestFit="1" customWidth="1"/>
    <col min="30" max="30" width="8.28515625" style="175" bestFit="1" customWidth="1"/>
    <col min="31" max="31" width="6.85546875" style="175" bestFit="1" customWidth="1"/>
    <col min="32" max="32" width="10.85546875" style="169" bestFit="1" customWidth="1"/>
    <col min="33" max="33" width="10.42578125" style="173" bestFit="1" customWidth="1"/>
    <col min="34" max="34" width="23.140625" style="174" bestFit="1" customWidth="1"/>
    <col min="35" max="35" width="10.85546875" style="174" bestFit="1" customWidth="1"/>
    <col min="36" max="36" width="10.7109375" style="175" bestFit="1" customWidth="1"/>
    <col min="37" max="37" width="16.7109375" style="445" bestFit="1" customWidth="1"/>
    <col min="38" max="38" width="6.140625" style="169" bestFit="1" customWidth="1"/>
    <col min="39" max="39" width="8.28515625" style="173" bestFit="1" customWidth="1"/>
    <col min="40" max="40" width="14.5703125" style="174" bestFit="1" customWidth="1"/>
    <col min="41" max="41" width="8" style="173" bestFit="1" customWidth="1"/>
    <col min="42" max="42" width="11.85546875" style="174" bestFit="1" customWidth="1"/>
    <col min="43" max="43" width="10.140625" style="169" bestFit="1" customWidth="1"/>
    <col min="44" max="16384" width="9.140625" style="165"/>
  </cols>
  <sheetData>
    <row r="1" spans="1:43" ht="33.75" x14ac:dyDescent="0.2">
      <c r="B1" s="426" t="s">
        <v>73</v>
      </c>
      <c r="C1" s="427" t="s">
        <v>13</v>
      </c>
      <c r="D1" s="428" t="s">
        <v>14</v>
      </c>
      <c r="E1" s="427" t="s">
        <v>2070</v>
      </c>
      <c r="F1" s="428" t="s">
        <v>2045</v>
      </c>
      <c r="G1" s="429" t="s">
        <v>2034</v>
      </c>
      <c r="H1" s="429" t="s">
        <v>2035</v>
      </c>
      <c r="I1" s="429" t="s">
        <v>59</v>
      </c>
      <c r="J1" s="430" t="s">
        <v>2001</v>
      </c>
      <c r="K1" s="431"/>
      <c r="L1" s="432" t="s">
        <v>2008</v>
      </c>
      <c r="M1" s="433" t="s">
        <v>2009</v>
      </c>
      <c r="N1" s="431"/>
      <c r="O1" s="434" t="s">
        <v>15</v>
      </c>
      <c r="P1" s="430" t="s">
        <v>17</v>
      </c>
      <c r="Q1" s="435" t="s">
        <v>16</v>
      </c>
      <c r="R1" s="430" t="s">
        <v>18</v>
      </c>
      <c r="S1" s="435" t="s">
        <v>123</v>
      </c>
      <c r="T1" s="430" t="s">
        <v>2036</v>
      </c>
      <c r="U1" s="435" t="s">
        <v>1787</v>
      </c>
      <c r="V1" s="434" t="s">
        <v>19</v>
      </c>
      <c r="W1" s="430" t="s">
        <v>20</v>
      </c>
      <c r="X1" s="435" t="s">
        <v>2030</v>
      </c>
      <c r="Y1" s="430" t="s">
        <v>2118</v>
      </c>
      <c r="Z1" s="435" t="s">
        <v>2118</v>
      </c>
      <c r="AA1" s="428" t="s">
        <v>2032</v>
      </c>
      <c r="AB1" s="427" t="s">
        <v>2031</v>
      </c>
      <c r="AC1" s="429" t="s">
        <v>21</v>
      </c>
      <c r="AD1" s="429" t="s">
        <v>22</v>
      </c>
      <c r="AE1" s="429" t="s">
        <v>238</v>
      </c>
      <c r="AF1" s="426" t="s">
        <v>23</v>
      </c>
      <c r="AG1" s="427" t="s">
        <v>24</v>
      </c>
      <c r="AH1" s="428" t="s">
        <v>25</v>
      </c>
      <c r="AI1" s="429" t="s">
        <v>56</v>
      </c>
      <c r="AJ1" s="429" t="s">
        <v>56</v>
      </c>
      <c r="AK1" s="429" t="s">
        <v>237</v>
      </c>
      <c r="AL1" s="426" t="s">
        <v>293</v>
      </c>
      <c r="AM1" s="427" t="s">
        <v>26</v>
      </c>
      <c r="AN1" s="428" t="s">
        <v>27</v>
      </c>
      <c r="AO1" s="427" t="s">
        <v>313</v>
      </c>
      <c r="AP1" s="428" t="s">
        <v>28</v>
      </c>
      <c r="AQ1" s="426" t="s">
        <v>331</v>
      </c>
    </row>
    <row r="2" spans="1:43" x14ac:dyDescent="0.2">
      <c r="A2" s="165" t="s">
        <v>5986</v>
      </c>
      <c r="B2" s="163"/>
      <c r="C2" s="166" t="s">
        <v>2013</v>
      </c>
      <c r="D2" s="167" t="s">
        <v>1937</v>
      </c>
      <c r="E2" s="166"/>
      <c r="F2" s="167"/>
      <c r="G2" s="168" t="s">
        <v>1940</v>
      </c>
      <c r="H2" s="168" t="s">
        <v>2033</v>
      </c>
      <c r="I2" s="168" t="s">
        <v>1942</v>
      </c>
      <c r="J2" s="436" t="s">
        <v>2012</v>
      </c>
      <c r="K2" s="437" t="s">
        <v>1943</v>
      </c>
      <c r="L2" s="438" t="s">
        <v>2002</v>
      </c>
      <c r="M2" s="439" t="s">
        <v>2003</v>
      </c>
      <c r="N2" s="436"/>
      <c r="O2" s="440"/>
      <c r="P2" s="441" t="s">
        <v>2011</v>
      </c>
      <c r="Q2" s="437" t="s">
        <v>1948</v>
      </c>
      <c r="R2" s="441" t="s">
        <v>2010</v>
      </c>
      <c r="S2" s="437" t="s">
        <v>1950</v>
      </c>
      <c r="T2" s="442" t="s">
        <v>2016</v>
      </c>
      <c r="U2" s="443" t="s">
        <v>1951</v>
      </c>
      <c r="V2" s="440"/>
      <c r="W2" s="441" t="s">
        <v>2017</v>
      </c>
      <c r="X2" s="437" t="s">
        <v>1962</v>
      </c>
      <c r="Y2" s="441" t="s">
        <v>2116</v>
      </c>
      <c r="Z2" s="437" t="s">
        <v>2117</v>
      </c>
      <c r="AA2" s="167" t="s">
        <v>322</v>
      </c>
      <c r="AB2" s="166" t="s">
        <v>321</v>
      </c>
      <c r="AC2" s="168"/>
      <c r="AD2" s="168"/>
      <c r="AE2" s="168"/>
      <c r="AF2" s="163" t="s">
        <v>2086</v>
      </c>
      <c r="AG2" s="166" t="s">
        <v>2088</v>
      </c>
      <c r="AH2" s="167" t="s">
        <v>2100</v>
      </c>
      <c r="AI2" s="168"/>
      <c r="AJ2" s="168"/>
      <c r="AK2" s="168"/>
      <c r="AL2" s="163"/>
      <c r="AM2" s="166"/>
      <c r="AN2" s="167"/>
      <c r="AO2" s="166"/>
      <c r="AP2" s="167"/>
      <c r="AQ2" s="163"/>
    </row>
    <row r="3" spans="1:43" x14ac:dyDescent="0.2">
      <c r="A3" s="165" t="s">
        <v>5987</v>
      </c>
      <c r="B3" s="444" t="s">
        <v>77</v>
      </c>
      <c r="C3" s="173" t="s">
        <v>106</v>
      </c>
      <c r="D3" s="172" t="s">
        <v>105</v>
      </c>
      <c r="E3" s="173" t="s">
        <v>2065</v>
      </c>
      <c r="F3" s="172">
        <v>1</v>
      </c>
      <c r="G3" s="175">
        <v>1</v>
      </c>
      <c r="H3" s="175">
        <v>13</v>
      </c>
      <c r="I3" s="445" t="s">
        <v>1521</v>
      </c>
      <c r="J3" s="394" t="s">
        <v>1990</v>
      </c>
      <c r="K3" s="174" t="s">
        <v>98</v>
      </c>
      <c r="L3" s="446" t="s">
        <v>2004</v>
      </c>
      <c r="M3" s="447" t="s">
        <v>2005</v>
      </c>
      <c r="N3" s="394" t="s">
        <v>3608</v>
      </c>
      <c r="O3" s="169" t="s">
        <v>76</v>
      </c>
      <c r="P3" s="173" t="s">
        <v>125</v>
      </c>
      <c r="Q3" s="174" t="s">
        <v>124</v>
      </c>
      <c r="R3" s="173" t="s">
        <v>1507</v>
      </c>
      <c r="S3" s="174" t="s">
        <v>319</v>
      </c>
      <c r="T3" s="448" t="s">
        <v>1789</v>
      </c>
      <c r="U3" s="449" t="s">
        <v>1788</v>
      </c>
      <c r="W3" s="173" t="s">
        <v>2018</v>
      </c>
      <c r="X3" s="174" t="s">
        <v>1</v>
      </c>
      <c r="Y3" s="177" t="s">
        <v>1764</v>
      </c>
      <c r="Z3" s="177">
        <v>34</v>
      </c>
      <c r="AA3" s="174" t="s">
        <v>133</v>
      </c>
      <c r="AB3" s="450" t="s">
        <v>132</v>
      </c>
      <c r="AC3" s="175" t="s">
        <v>61</v>
      </c>
      <c r="AD3" s="175" t="s">
        <v>286</v>
      </c>
      <c r="AE3" s="175" t="s">
        <v>241</v>
      </c>
      <c r="AF3" s="165" t="s">
        <v>1534</v>
      </c>
      <c r="AG3" s="173" t="s">
        <v>220</v>
      </c>
      <c r="AH3" s="174" t="s">
        <v>221</v>
      </c>
      <c r="AI3" s="175" t="s">
        <v>56</v>
      </c>
      <c r="AJ3" s="175" t="s">
        <v>65</v>
      </c>
      <c r="AK3" s="445" t="s">
        <v>1550</v>
      </c>
      <c r="AL3" s="169" t="s">
        <v>288</v>
      </c>
      <c r="AM3" s="173" t="s">
        <v>297</v>
      </c>
      <c r="AN3" s="174" t="s">
        <v>298</v>
      </c>
      <c r="AO3" s="173" t="s">
        <v>241</v>
      </c>
      <c r="AP3" s="174" t="s">
        <v>209</v>
      </c>
      <c r="AQ3" s="169" t="s">
        <v>62</v>
      </c>
    </row>
    <row r="4" spans="1:43" x14ac:dyDescent="0.2">
      <c r="A4" s="165" t="s">
        <v>5988</v>
      </c>
      <c r="B4" s="444" t="s">
        <v>81</v>
      </c>
      <c r="C4" s="173" t="s">
        <v>118</v>
      </c>
      <c r="D4" s="172" t="s">
        <v>117</v>
      </c>
      <c r="E4" s="173" t="s">
        <v>2066</v>
      </c>
      <c r="F4" s="172">
        <v>2</v>
      </c>
      <c r="G4" s="175">
        <v>2</v>
      </c>
      <c r="H4" s="175">
        <v>11</v>
      </c>
      <c r="I4" s="445" t="s">
        <v>1522</v>
      </c>
      <c r="J4" s="394" t="s">
        <v>1991</v>
      </c>
      <c r="K4" s="174" t="s">
        <v>122</v>
      </c>
      <c r="L4" s="446" t="s">
        <v>2006</v>
      </c>
      <c r="M4" s="447" t="s">
        <v>2007</v>
      </c>
      <c r="N4" s="394" t="s">
        <v>269</v>
      </c>
      <c r="O4" s="169" t="s">
        <v>80</v>
      </c>
      <c r="P4" s="173" t="s">
        <v>127</v>
      </c>
      <c r="Q4" s="174" t="s">
        <v>126</v>
      </c>
      <c r="R4" s="173" t="s">
        <v>133</v>
      </c>
      <c r="S4" s="174" t="s">
        <v>132</v>
      </c>
      <c r="T4" s="451" t="s">
        <v>1791</v>
      </c>
      <c r="U4" s="452" t="s">
        <v>1790</v>
      </c>
      <c r="W4" s="173" t="s">
        <v>2019</v>
      </c>
      <c r="X4" s="174" t="s">
        <v>2</v>
      </c>
      <c r="Y4" s="177" t="s">
        <v>1766</v>
      </c>
      <c r="Z4" s="177">
        <v>36</v>
      </c>
      <c r="AA4" s="174" t="s">
        <v>324</v>
      </c>
      <c r="AB4" s="450" t="s">
        <v>323</v>
      </c>
      <c r="AC4" s="175" t="s">
        <v>234</v>
      </c>
      <c r="AD4" s="175" t="s">
        <v>287</v>
      </c>
      <c r="AE4" s="175" t="s">
        <v>244</v>
      </c>
      <c r="AF4" s="165" t="s">
        <v>250</v>
      </c>
      <c r="AG4" s="173" t="s">
        <v>222</v>
      </c>
      <c r="AH4" s="174" t="s">
        <v>223</v>
      </c>
      <c r="AI4" s="175" t="s">
        <v>3625</v>
      </c>
      <c r="AJ4" s="175" t="s">
        <v>244</v>
      </c>
      <c r="AK4" s="445" t="s">
        <v>1551</v>
      </c>
      <c r="AL4" s="169" t="s">
        <v>241</v>
      </c>
      <c r="AM4" s="173" t="s">
        <v>61</v>
      </c>
      <c r="AN4" s="174" t="s">
        <v>299</v>
      </c>
      <c r="AO4" s="173" t="s">
        <v>61</v>
      </c>
      <c r="AP4" s="174" t="s">
        <v>312</v>
      </c>
      <c r="AQ4" s="169" t="s">
        <v>332</v>
      </c>
    </row>
    <row r="5" spans="1:43" x14ac:dyDescent="0.2">
      <c r="C5" s="173" t="s">
        <v>1520</v>
      </c>
      <c r="D5" s="172" t="s">
        <v>1506</v>
      </c>
      <c r="E5" s="173" t="s">
        <v>1922</v>
      </c>
      <c r="F5" s="172" t="s">
        <v>65</v>
      </c>
      <c r="G5" s="175">
        <v>3</v>
      </c>
      <c r="H5" s="175">
        <v>9</v>
      </c>
      <c r="I5" s="445" t="s">
        <v>1523</v>
      </c>
      <c r="J5" s="394" t="s">
        <v>1992</v>
      </c>
      <c r="K5" s="174" t="s">
        <v>91</v>
      </c>
      <c r="L5" s="446" t="s">
        <v>74</v>
      </c>
      <c r="M5" s="447" t="s">
        <v>75</v>
      </c>
      <c r="N5" s="394" t="s">
        <v>3609</v>
      </c>
      <c r="O5" s="169" t="s">
        <v>84</v>
      </c>
      <c r="P5" s="173" t="s">
        <v>129</v>
      </c>
      <c r="Q5" s="174" t="s">
        <v>128</v>
      </c>
      <c r="R5" s="173" t="s">
        <v>137</v>
      </c>
      <c r="S5" s="174" t="s">
        <v>136</v>
      </c>
      <c r="T5" s="448" t="s">
        <v>1793</v>
      </c>
      <c r="U5" s="449" t="s">
        <v>1792</v>
      </c>
      <c r="W5" s="173" t="s">
        <v>2020</v>
      </c>
      <c r="X5" s="174" t="s">
        <v>1516</v>
      </c>
      <c r="Y5" s="177" t="s">
        <v>1749</v>
      </c>
      <c r="Z5" s="177">
        <v>19</v>
      </c>
      <c r="AA5" s="174" t="s">
        <v>330</v>
      </c>
      <c r="AB5" s="450" t="s">
        <v>329</v>
      </c>
      <c r="AF5" s="165" t="s">
        <v>253</v>
      </c>
      <c r="AG5" s="173" t="s">
        <v>224</v>
      </c>
      <c r="AH5" s="174" t="s">
        <v>225</v>
      </c>
      <c r="AK5" s="445" t="s">
        <v>1552</v>
      </c>
      <c r="AM5" s="173" t="s">
        <v>234</v>
      </c>
      <c r="AN5" s="174" t="s">
        <v>300</v>
      </c>
      <c r="AO5" s="173" t="s">
        <v>234</v>
      </c>
      <c r="AP5" s="174" t="s">
        <v>52</v>
      </c>
      <c r="AQ5" s="169" t="s">
        <v>333</v>
      </c>
    </row>
    <row r="6" spans="1:43" x14ac:dyDescent="0.2">
      <c r="C6" s="173" t="s">
        <v>63</v>
      </c>
      <c r="D6" s="172" t="s">
        <v>62</v>
      </c>
      <c r="E6" s="173" t="s">
        <v>1923</v>
      </c>
      <c r="F6" s="172" t="s">
        <v>318</v>
      </c>
      <c r="G6" s="175">
        <v>4</v>
      </c>
      <c r="H6" s="175">
        <v>6.7</v>
      </c>
      <c r="I6" s="445" t="s">
        <v>1524</v>
      </c>
      <c r="J6" s="394" t="s">
        <v>1993</v>
      </c>
      <c r="K6" s="174" t="s">
        <v>119</v>
      </c>
      <c r="L6" s="446" t="s">
        <v>85</v>
      </c>
      <c r="M6" s="447" t="s">
        <v>463</v>
      </c>
      <c r="P6" s="173" t="s">
        <v>131</v>
      </c>
      <c r="Q6" s="174" t="s">
        <v>130</v>
      </c>
      <c r="R6" s="173" t="s">
        <v>1513</v>
      </c>
      <c r="S6" s="174" t="s">
        <v>1513</v>
      </c>
      <c r="T6" s="451" t="s">
        <v>1795</v>
      </c>
      <c r="U6" s="452" t="s">
        <v>1794</v>
      </c>
      <c r="W6" s="173" t="s">
        <v>2021</v>
      </c>
      <c r="X6" s="174" t="s">
        <v>3</v>
      </c>
      <c r="Y6" s="177" t="s">
        <v>1763</v>
      </c>
      <c r="Z6" s="177">
        <v>33</v>
      </c>
      <c r="AA6" s="174" t="s">
        <v>326</v>
      </c>
      <c r="AB6" s="450" t="s">
        <v>325</v>
      </c>
      <c r="AF6" s="165" t="s">
        <v>260</v>
      </c>
      <c r="AG6" s="173" t="s">
        <v>1537</v>
      </c>
      <c r="AH6" s="174" t="s">
        <v>1538</v>
      </c>
      <c r="AK6" s="445" t="s">
        <v>1553</v>
      </c>
      <c r="AM6" s="173" t="s">
        <v>244</v>
      </c>
      <c r="AN6" s="174" t="s">
        <v>301</v>
      </c>
      <c r="AQ6" s="169" t="s">
        <v>0</v>
      </c>
    </row>
    <row r="7" spans="1:43" x14ac:dyDescent="0.2">
      <c r="C7" s="173" t="s">
        <v>70</v>
      </c>
      <c r="D7" s="172" t="s">
        <v>69</v>
      </c>
      <c r="E7" s="173" t="s">
        <v>2067</v>
      </c>
      <c r="F7" s="172" t="s">
        <v>286</v>
      </c>
      <c r="G7" s="175">
        <v>5</v>
      </c>
      <c r="H7" s="175">
        <v>4.7</v>
      </c>
      <c r="I7" s="445" t="s">
        <v>1525</v>
      </c>
      <c r="J7" s="394" t="s">
        <v>1994</v>
      </c>
      <c r="K7" s="174" t="s">
        <v>116</v>
      </c>
      <c r="L7" s="446" t="s">
        <v>92</v>
      </c>
      <c r="M7" s="447" t="s">
        <v>269</v>
      </c>
      <c r="P7" s="173" t="s">
        <v>135</v>
      </c>
      <c r="Q7" s="174" t="s">
        <v>134</v>
      </c>
      <c r="R7" s="173" t="s">
        <v>1801</v>
      </c>
      <c r="S7" s="174" t="s">
        <v>1800</v>
      </c>
      <c r="T7" s="448" t="s">
        <v>137</v>
      </c>
      <c r="U7" s="449" t="s">
        <v>136</v>
      </c>
      <c r="W7" s="173" t="s">
        <v>2022</v>
      </c>
      <c r="X7" s="174" t="s">
        <v>4</v>
      </c>
      <c r="Y7" s="177" t="s">
        <v>1774</v>
      </c>
      <c r="Z7" s="177">
        <v>44</v>
      </c>
      <c r="AA7" s="174" t="s">
        <v>328</v>
      </c>
      <c r="AB7" s="450" t="s">
        <v>327</v>
      </c>
      <c r="AF7" s="165" t="s">
        <v>270</v>
      </c>
      <c r="AG7" s="173" t="s">
        <v>226</v>
      </c>
      <c r="AH7" s="174" t="s">
        <v>227</v>
      </c>
      <c r="AK7" s="445" t="s">
        <v>1554</v>
      </c>
      <c r="AQ7" s="169" t="s">
        <v>334</v>
      </c>
    </row>
    <row r="8" spans="1:43" x14ac:dyDescent="0.2">
      <c r="C8" s="173" t="s">
        <v>72</v>
      </c>
      <c r="D8" s="172" t="s">
        <v>71</v>
      </c>
      <c r="E8" s="173" t="s">
        <v>2068</v>
      </c>
      <c r="F8" s="172" t="s">
        <v>426</v>
      </c>
      <c r="G8" s="175">
        <v>6</v>
      </c>
      <c r="H8" s="175">
        <v>3.5</v>
      </c>
      <c r="I8" s="445" t="s">
        <v>1526</v>
      </c>
      <c r="J8" s="394" t="s">
        <v>1996</v>
      </c>
      <c r="K8" s="174" t="s">
        <v>1995</v>
      </c>
      <c r="P8" s="173" t="s">
        <v>139</v>
      </c>
      <c r="Q8" s="174" t="s">
        <v>138</v>
      </c>
      <c r="R8" s="173" t="s">
        <v>141</v>
      </c>
      <c r="S8" s="174" t="s">
        <v>140</v>
      </c>
      <c r="T8" s="451" t="s">
        <v>1797</v>
      </c>
      <c r="U8" s="452" t="s">
        <v>1796</v>
      </c>
      <c r="W8" s="173" t="s">
        <v>2023</v>
      </c>
      <c r="X8" s="174" t="s">
        <v>5</v>
      </c>
      <c r="Y8" s="177" t="s">
        <v>1780</v>
      </c>
      <c r="Z8" s="177">
        <v>50</v>
      </c>
      <c r="AF8" s="165" t="s">
        <v>273</v>
      </c>
      <c r="AG8" s="173" t="s">
        <v>1535</v>
      </c>
      <c r="AH8" s="174" t="s">
        <v>1536</v>
      </c>
      <c r="AK8" s="445" t="s">
        <v>1555</v>
      </c>
      <c r="AQ8" s="169" t="s">
        <v>335</v>
      </c>
    </row>
    <row r="9" spans="1:43" x14ac:dyDescent="0.2">
      <c r="C9" s="173" t="s">
        <v>67</v>
      </c>
      <c r="D9" s="172" t="s">
        <v>66</v>
      </c>
      <c r="E9" s="173" t="s">
        <v>2069</v>
      </c>
      <c r="F9" s="172" t="s">
        <v>81</v>
      </c>
      <c r="I9" s="445" t="s">
        <v>1527</v>
      </c>
      <c r="J9" s="394" t="s">
        <v>1997</v>
      </c>
      <c r="K9" s="174" t="s">
        <v>113</v>
      </c>
      <c r="P9" s="173" t="s">
        <v>143</v>
      </c>
      <c r="Q9" s="174" t="s">
        <v>142</v>
      </c>
      <c r="R9" s="173" t="s">
        <v>1511</v>
      </c>
      <c r="S9" s="174" t="s">
        <v>1510</v>
      </c>
      <c r="T9" s="448" t="s">
        <v>1799</v>
      </c>
      <c r="U9" s="449" t="s">
        <v>1798</v>
      </c>
      <c r="W9" s="173" t="s">
        <v>269</v>
      </c>
      <c r="X9" s="174" t="s">
        <v>92</v>
      </c>
      <c r="Y9" s="177" t="s">
        <v>5975</v>
      </c>
      <c r="Z9" s="177">
        <v>52</v>
      </c>
      <c r="AF9" s="165" t="s">
        <v>274</v>
      </c>
      <c r="AG9" s="173" t="s">
        <v>1539</v>
      </c>
      <c r="AH9" s="174" t="s">
        <v>1540</v>
      </c>
      <c r="AK9" s="445" t="s">
        <v>1556</v>
      </c>
      <c r="AQ9" s="169" t="s">
        <v>336</v>
      </c>
    </row>
    <row r="10" spans="1:43" x14ac:dyDescent="0.2">
      <c r="C10" s="173" t="s">
        <v>1519</v>
      </c>
      <c r="D10" s="172" t="s">
        <v>0</v>
      </c>
      <c r="I10" s="445" t="s">
        <v>1528</v>
      </c>
      <c r="J10" s="394" t="s">
        <v>1998</v>
      </c>
      <c r="K10" s="174" t="s">
        <v>110</v>
      </c>
      <c r="P10" s="173" t="s">
        <v>145</v>
      </c>
      <c r="Q10" s="174" t="s">
        <v>144</v>
      </c>
      <c r="R10" s="173" t="s">
        <v>147</v>
      </c>
      <c r="S10" s="174" t="s">
        <v>146</v>
      </c>
      <c r="T10" s="451" t="s">
        <v>1801</v>
      </c>
      <c r="U10" s="452" t="s">
        <v>1800</v>
      </c>
      <c r="W10" s="173" t="s">
        <v>2024</v>
      </c>
      <c r="X10" s="174" t="s">
        <v>1517</v>
      </c>
      <c r="Y10" s="165"/>
      <c r="Z10" s="165"/>
      <c r="AF10" s="165" t="s">
        <v>275</v>
      </c>
      <c r="AG10" s="173" t="s">
        <v>1541</v>
      </c>
      <c r="AH10" s="174" t="s">
        <v>1542</v>
      </c>
      <c r="AK10" s="445" t="s">
        <v>1557</v>
      </c>
      <c r="AQ10" s="169" t="s">
        <v>337</v>
      </c>
    </row>
    <row r="11" spans="1:43" x14ac:dyDescent="0.2">
      <c r="C11" s="173" t="s">
        <v>75</v>
      </c>
      <c r="D11" s="172" t="s">
        <v>74</v>
      </c>
      <c r="I11" s="445" t="s">
        <v>1529</v>
      </c>
      <c r="J11" s="394" t="s">
        <v>1999</v>
      </c>
      <c r="K11" s="174" t="s">
        <v>107</v>
      </c>
      <c r="P11" s="173" t="s">
        <v>151</v>
      </c>
      <c r="Q11" s="174" t="s">
        <v>150</v>
      </c>
      <c r="R11" s="173" t="s">
        <v>149</v>
      </c>
      <c r="S11" s="174" t="s">
        <v>148</v>
      </c>
      <c r="T11" s="448" t="s">
        <v>1803</v>
      </c>
      <c r="U11" s="449" t="s">
        <v>1802</v>
      </c>
      <c r="W11" s="173" t="s">
        <v>2025</v>
      </c>
      <c r="X11" s="174" t="s">
        <v>7</v>
      </c>
      <c r="Y11" s="165"/>
      <c r="Z11" s="165"/>
      <c r="AF11" s="165" t="s">
        <v>180</v>
      </c>
      <c r="AG11" s="173" t="s">
        <v>1543</v>
      </c>
      <c r="AH11" s="174" t="s">
        <v>1544</v>
      </c>
      <c r="AK11" s="445" t="s">
        <v>1558</v>
      </c>
      <c r="AQ11" s="169" t="s">
        <v>338</v>
      </c>
    </row>
    <row r="12" spans="1:43" x14ac:dyDescent="0.2">
      <c r="C12" s="173" t="s">
        <v>79</v>
      </c>
      <c r="D12" s="172" t="s">
        <v>78</v>
      </c>
      <c r="I12" s="445" t="s">
        <v>1530</v>
      </c>
      <c r="J12" s="394" t="s">
        <v>527</v>
      </c>
      <c r="K12" s="174" t="s">
        <v>104</v>
      </c>
      <c r="P12" s="173" t="s">
        <v>155</v>
      </c>
      <c r="Q12" s="174" t="s">
        <v>154</v>
      </c>
      <c r="R12" s="173" t="s">
        <v>153</v>
      </c>
      <c r="S12" s="174" t="s">
        <v>152</v>
      </c>
      <c r="T12" s="451" t="s">
        <v>1805</v>
      </c>
      <c r="U12" s="452" t="s">
        <v>1804</v>
      </c>
      <c r="W12" s="173" t="s">
        <v>2026</v>
      </c>
      <c r="X12" s="174" t="s">
        <v>1518</v>
      </c>
      <c r="Y12" s="165"/>
      <c r="Z12" s="165"/>
      <c r="AG12" s="173" t="s">
        <v>1545</v>
      </c>
      <c r="AH12" s="174" t="s">
        <v>1546</v>
      </c>
      <c r="AK12" s="445" t="s">
        <v>263</v>
      </c>
      <c r="AQ12" s="169" t="s">
        <v>87</v>
      </c>
    </row>
    <row r="13" spans="1:43" x14ac:dyDescent="0.2">
      <c r="C13" s="173" t="s">
        <v>83</v>
      </c>
      <c r="D13" s="172" t="s">
        <v>82</v>
      </c>
      <c r="I13" s="445" t="s">
        <v>1531</v>
      </c>
      <c r="J13" s="394" t="s">
        <v>2000</v>
      </c>
      <c r="K13" s="174" t="s">
        <v>101</v>
      </c>
      <c r="P13" s="173" t="s">
        <v>159</v>
      </c>
      <c r="Q13" s="174" t="s">
        <v>158</v>
      </c>
      <c r="R13" s="173" t="s">
        <v>157</v>
      </c>
      <c r="S13" s="174" t="s">
        <v>156</v>
      </c>
      <c r="T13" s="448" t="s">
        <v>1807</v>
      </c>
      <c r="U13" s="449" t="s">
        <v>1806</v>
      </c>
      <c r="W13" s="173" t="s">
        <v>2027</v>
      </c>
      <c r="X13" s="174" t="s">
        <v>8</v>
      </c>
      <c r="Y13" s="165"/>
      <c r="Z13" s="165"/>
      <c r="AG13" s="173" t="s">
        <v>228</v>
      </c>
      <c r="AH13" s="174" t="s">
        <v>229</v>
      </c>
      <c r="AK13" s="445" t="s">
        <v>1559</v>
      </c>
      <c r="AQ13" s="169" t="s">
        <v>339</v>
      </c>
    </row>
    <row r="14" spans="1:43" x14ac:dyDescent="0.2">
      <c r="C14" s="173" t="s">
        <v>86</v>
      </c>
      <c r="D14" s="172" t="s">
        <v>85</v>
      </c>
      <c r="I14" s="445" t="s">
        <v>1532</v>
      </c>
      <c r="P14" s="173" t="s">
        <v>163</v>
      </c>
      <c r="Q14" s="174" t="s">
        <v>162</v>
      </c>
      <c r="R14" s="173" t="s">
        <v>161</v>
      </c>
      <c r="S14" s="174" t="s">
        <v>160</v>
      </c>
      <c r="T14" s="451" t="s">
        <v>1808</v>
      </c>
      <c r="U14" s="452" t="s">
        <v>176</v>
      </c>
      <c r="W14" s="173" t="s">
        <v>2028</v>
      </c>
      <c r="X14" s="174" t="s">
        <v>9</v>
      </c>
      <c r="Y14" s="165"/>
      <c r="Z14" s="165"/>
      <c r="AG14" s="173" t="s">
        <v>230</v>
      </c>
      <c r="AH14" s="174" t="s">
        <v>231</v>
      </c>
      <c r="AK14" s="445" t="s">
        <v>1560</v>
      </c>
      <c r="AQ14" s="169" t="s">
        <v>340</v>
      </c>
    </row>
    <row r="15" spans="1:43" x14ac:dyDescent="0.2">
      <c r="C15" s="173" t="s">
        <v>90</v>
      </c>
      <c r="D15" s="172" t="s">
        <v>89</v>
      </c>
      <c r="I15" s="445" t="s">
        <v>1533</v>
      </c>
      <c r="P15" s="173" t="s">
        <v>167</v>
      </c>
      <c r="Q15" s="174" t="s">
        <v>166</v>
      </c>
      <c r="R15" s="173" t="s">
        <v>165</v>
      </c>
      <c r="S15" s="174" t="s">
        <v>164</v>
      </c>
      <c r="T15" s="448" t="s">
        <v>1810</v>
      </c>
      <c r="U15" s="449" t="s">
        <v>1809</v>
      </c>
      <c r="W15" s="173" t="s">
        <v>2029</v>
      </c>
      <c r="X15" s="174" t="s">
        <v>10</v>
      </c>
      <c r="Y15" s="165"/>
      <c r="Z15" s="165"/>
      <c r="AG15" s="173" t="s">
        <v>232</v>
      </c>
      <c r="AH15" s="174" t="s">
        <v>233</v>
      </c>
      <c r="AK15" s="445" t="s">
        <v>1561</v>
      </c>
      <c r="AQ15" s="169" t="s">
        <v>341</v>
      </c>
    </row>
    <row r="16" spans="1:43" x14ac:dyDescent="0.2">
      <c r="C16" s="173" t="s">
        <v>88</v>
      </c>
      <c r="D16" s="172" t="s">
        <v>87</v>
      </c>
      <c r="P16" s="173" t="s">
        <v>171</v>
      </c>
      <c r="Q16" s="174" t="s">
        <v>170</v>
      </c>
      <c r="R16" s="173" t="s">
        <v>169</v>
      </c>
      <c r="S16" s="174" t="s">
        <v>168</v>
      </c>
      <c r="T16" s="451" t="s">
        <v>1812</v>
      </c>
      <c r="U16" s="452" t="s">
        <v>1811</v>
      </c>
      <c r="W16" s="173" t="s">
        <v>527</v>
      </c>
      <c r="X16" s="174" t="s">
        <v>104</v>
      </c>
      <c r="Y16" s="165"/>
      <c r="Z16" s="165"/>
      <c r="AG16" s="173" t="s">
        <v>235</v>
      </c>
      <c r="AH16" s="174" t="s">
        <v>236</v>
      </c>
      <c r="AK16" s="445" t="s">
        <v>92</v>
      </c>
      <c r="AQ16" s="169" t="s">
        <v>342</v>
      </c>
    </row>
    <row r="17" spans="3:43" x14ac:dyDescent="0.2">
      <c r="C17" s="173" t="s">
        <v>93</v>
      </c>
      <c r="D17" s="172" t="s">
        <v>92</v>
      </c>
      <c r="P17" s="173" t="s">
        <v>175</v>
      </c>
      <c r="Q17" s="174" t="s">
        <v>174</v>
      </c>
      <c r="R17" s="173" t="s">
        <v>173</v>
      </c>
      <c r="S17" s="174" t="s">
        <v>172</v>
      </c>
      <c r="T17" s="448" t="s">
        <v>1814</v>
      </c>
      <c r="U17" s="449" t="s">
        <v>1813</v>
      </c>
      <c r="Y17" s="165"/>
      <c r="Z17" s="165"/>
      <c r="AG17" s="173" t="s">
        <v>239</v>
      </c>
      <c r="AH17" s="174" t="s">
        <v>240</v>
      </c>
      <c r="AQ17" s="169" t="s">
        <v>343</v>
      </c>
    </row>
    <row r="18" spans="3:43" x14ac:dyDescent="0.2">
      <c r="C18" s="173" t="s">
        <v>2015</v>
      </c>
      <c r="D18" s="172" t="s">
        <v>2014</v>
      </c>
      <c r="P18" s="173" t="s">
        <v>179</v>
      </c>
      <c r="Q18" s="174" t="s">
        <v>178</v>
      </c>
      <c r="R18" s="173" t="s">
        <v>177</v>
      </c>
      <c r="S18" s="174" t="s">
        <v>176</v>
      </c>
      <c r="T18" s="451" t="s">
        <v>1816</v>
      </c>
      <c r="U18" s="452" t="s">
        <v>1815</v>
      </c>
      <c r="Y18" s="165"/>
      <c r="Z18" s="165"/>
      <c r="AG18" s="173" t="s">
        <v>245</v>
      </c>
      <c r="AH18" s="174" t="s">
        <v>243</v>
      </c>
      <c r="AQ18" s="169" t="s">
        <v>344</v>
      </c>
    </row>
    <row r="19" spans="3:43" x14ac:dyDescent="0.2">
      <c r="C19" s="173" t="s">
        <v>97</v>
      </c>
      <c r="D19" s="172" t="s">
        <v>96</v>
      </c>
      <c r="P19" s="173" t="s">
        <v>184</v>
      </c>
      <c r="Q19" s="174" t="s">
        <v>183</v>
      </c>
      <c r="R19" s="173" t="s">
        <v>182</v>
      </c>
      <c r="S19" s="174" t="s">
        <v>181</v>
      </c>
      <c r="T19" s="448" t="s">
        <v>1818</v>
      </c>
      <c r="U19" s="449" t="s">
        <v>1817</v>
      </c>
      <c r="Y19" s="165"/>
      <c r="Z19" s="165"/>
      <c r="AG19" s="173" t="s">
        <v>246</v>
      </c>
      <c r="AH19" s="174" t="s">
        <v>247</v>
      </c>
      <c r="AQ19" s="169" t="s">
        <v>345</v>
      </c>
    </row>
    <row r="20" spans="3:43" x14ac:dyDescent="0.2">
      <c r="C20" s="173" t="s">
        <v>95</v>
      </c>
      <c r="D20" s="172" t="s">
        <v>94</v>
      </c>
      <c r="P20" s="173" t="s">
        <v>192</v>
      </c>
      <c r="Q20" s="174" t="s">
        <v>191</v>
      </c>
      <c r="R20" s="173" t="s">
        <v>186</v>
      </c>
      <c r="S20" s="174" t="s">
        <v>185</v>
      </c>
      <c r="T20" s="451" t="s">
        <v>1820</v>
      </c>
      <c r="U20" s="452" t="s">
        <v>1819</v>
      </c>
      <c r="Y20" s="165"/>
      <c r="Z20" s="165"/>
      <c r="AG20" s="173" t="s">
        <v>248</v>
      </c>
      <c r="AH20" s="174" t="s">
        <v>249</v>
      </c>
      <c r="AQ20" s="169" t="s">
        <v>346</v>
      </c>
    </row>
    <row r="21" spans="3:43" x14ac:dyDescent="0.2">
      <c r="C21" s="173" t="s">
        <v>100</v>
      </c>
      <c r="D21" s="172" t="s">
        <v>99</v>
      </c>
      <c r="P21" s="173" t="s">
        <v>1515</v>
      </c>
      <c r="Q21" s="174" t="s">
        <v>1514</v>
      </c>
      <c r="R21" s="173" t="s">
        <v>188</v>
      </c>
      <c r="S21" s="174" t="s">
        <v>187</v>
      </c>
      <c r="T21" s="448" t="s">
        <v>1822</v>
      </c>
      <c r="U21" s="449" t="s">
        <v>1821</v>
      </c>
      <c r="Y21" s="165"/>
      <c r="Z21" s="165"/>
      <c r="AG21" s="173" t="s">
        <v>251</v>
      </c>
      <c r="AH21" s="174" t="s">
        <v>252</v>
      </c>
      <c r="AQ21" s="169" t="s">
        <v>347</v>
      </c>
    </row>
    <row r="22" spans="3:43" x14ac:dyDescent="0.2">
      <c r="C22" s="173" t="s">
        <v>103</v>
      </c>
      <c r="D22" s="172" t="s">
        <v>102</v>
      </c>
      <c r="P22" s="173" t="s">
        <v>194</v>
      </c>
      <c r="Q22" s="174" t="s">
        <v>193</v>
      </c>
      <c r="R22" s="173" t="s">
        <v>190</v>
      </c>
      <c r="S22" s="174" t="s">
        <v>189</v>
      </c>
      <c r="T22" s="451" t="s">
        <v>1824</v>
      </c>
      <c r="U22" s="452" t="s">
        <v>1823</v>
      </c>
      <c r="Y22" s="165"/>
      <c r="Z22" s="165"/>
      <c r="AG22" s="173" t="s">
        <v>254</v>
      </c>
      <c r="AH22" s="174" t="s">
        <v>255</v>
      </c>
      <c r="AQ22" s="169" t="s">
        <v>348</v>
      </c>
    </row>
    <row r="23" spans="3:43" x14ac:dyDescent="0.2">
      <c r="C23" s="173" t="s">
        <v>109</v>
      </c>
      <c r="D23" s="172" t="s">
        <v>108</v>
      </c>
      <c r="P23" s="173" t="s">
        <v>527</v>
      </c>
      <c r="Q23" s="174" t="s">
        <v>590</v>
      </c>
      <c r="R23" s="173" t="s">
        <v>196</v>
      </c>
      <c r="S23" s="174" t="s">
        <v>195</v>
      </c>
      <c r="T23" s="448" t="s">
        <v>1826</v>
      </c>
      <c r="U23" s="449" t="s">
        <v>1825</v>
      </c>
      <c r="Y23" s="165"/>
      <c r="Z23" s="165"/>
      <c r="AG23" s="173" t="s">
        <v>256</v>
      </c>
      <c r="AH23" s="174" t="s">
        <v>257</v>
      </c>
      <c r="AQ23" s="169" t="s">
        <v>349</v>
      </c>
    </row>
    <row r="24" spans="3:43" x14ac:dyDescent="0.2">
      <c r="C24" s="173" t="s">
        <v>112</v>
      </c>
      <c r="D24" s="172" t="s">
        <v>111</v>
      </c>
      <c r="P24" s="173" t="s">
        <v>198</v>
      </c>
      <c r="Q24" s="174" t="s">
        <v>197</v>
      </c>
      <c r="R24" s="173" t="s">
        <v>1512</v>
      </c>
      <c r="S24" s="174" t="s">
        <v>199</v>
      </c>
      <c r="T24" s="451" t="s">
        <v>1828</v>
      </c>
      <c r="U24" s="452" t="s">
        <v>1827</v>
      </c>
      <c r="Y24" s="165"/>
      <c r="Z24" s="165"/>
      <c r="AG24" s="173" t="s">
        <v>258</v>
      </c>
      <c r="AH24" s="174" t="s">
        <v>259</v>
      </c>
      <c r="AQ24" s="169" t="s">
        <v>350</v>
      </c>
    </row>
    <row r="25" spans="3:43" x14ac:dyDescent="0.2">
      <c r="C25" s="173" t="s">
        <v>115</v>
      </c>
      <c r="D25" s="172" t="s">
        <v>114</v>
      </c>
      <c r="R25" s="173" t="s">
        <v>200</v>
      </c>
      <c r="S25" s="174" t="s">
        <v>200</v>
      </c>
      <c r="T25" s="448" t="s">
        <v>1830</v>
      </c>
      <c r="U25" s="449" t="s">
        <v>1829</v>
      </c>
      <c r="Y25" s="165"/>
      <c r="Z25" s="165"/>
      <c r="AG25" s="173" t="s">
        <v>261</v>
      </c>
      <c r="AH25" s="174" t="s">
        <v>262</v>
      </c>
      <c r="AQ25" s="169" t="s">
        <v>351</v>
      </c>
    </row>
    <row r="26" spans="3:43" x14ac:dyDescent="0.2">
      <c r="C26" s="173" t="s">
        <v>121</v>
      </c>
      <c r="D26" s="172" t="s">
        <v>120</v>
      </c>
      <c r="R26" s="173" t="s">
        <v>1509</v>
      </c>
      <c r="S26" s="174" t="s">
        <v>201</v>
      </c>
      <c r="T26" s="451" t="s">
        <v>1832</v>
      </c>
      <c r="U26" s="452" t="s">
        <v>1831</v>
      </c>
      <c r="Y26" s="165"/>
      <c r="Z26" s="165"/>
      <c r="AG26" s="173" t="s">
        <v>263</v>
      </c>
      <c r="AH26" s="174" t="s">
        <v>264</v>
      </c>
      <c r="AQ26" s="169" t="s">
        <v>352</v>
      </c>
    </row>
    <row r="27" spans="3:43" x14ac:dyDescent="0.2">
      <c r="R27" s="173" t="s">
        <v>1508</v>
      </c>
      <c r="S27" s="174" t="s">
        <v>202</v>
      </c>
      <c r="T27" s="448" t="s">
        <v>1834</v>
      </c>
      <c r="U27" s="449" t="s">
        <v>1833</v>
      </c>
      <c r="Y27" s="165"/>
      <c r="Z27" s="165"/>
      <c r="AG27" s="173" t="s">
        <v>265</v>
      </c>
      <c r="AH27" s="174" t="s">
        <v>266</v>
      </c>
      <c r="AQ27" s="169" t="s">
        <v>353</v>
      </c>
    </row>
    <row r="28" spans="3:43" x14ac:dyDescent="0.2">
      <c r="R28" s="173" t="s">
        <v>527</v>
      </c>
      <c r="S28" s="174" t="s">
        <v>590</v>
      </c>
      <c r="T28" s="451" t="s">
        <v>1836</v>
      </c>
      <c r="U28" s="452" t="s">
        <v>1835</v>
      </c>
      <c r="Y28" s="165"/>
      <c r="Z28" s="165"/>
      <c r="AG28" s="173" t="s">
        <v>267</v>
      </c>
      <c r="AH28" s="174" t="s">
        <v>268</v>
      </c>
      <c r="AQ28" s="169" t="s">
        <v>354</v>
      </c>
    </row>
    <row r="29" spans="3:43" x14ac:dyDescent="0.2">
      <c r="R29" s="173" t="s">
        <v>204</v>
      </c>
      <c r="S29" s="174" t="s">
        <v>203</v>
      </c>
      <c r="T29" s="448" t="s">
        <v>1838</v>
      </c>
      <c r="U29" s="449" t="s">
        <v>1837</v>
      </c>
      <c r="Y29" s="165"/>
      <c r="Z29" s="165"/>
      <c r="AG29" s="173" t="s">
        <v>271</v>
      </c>
      <c r="AH29" s="174" t="s">
        <v>272</v>
      </c>
      <c r="AQ29" s="169" t="s">
        <v>355</v>
      </c>
    </row>
    <row r="30" spans="3:43" x14ac:dyDescent="0.2">
      <c r="T30" s="451" t="s">
        <v>1840</v>
      </c>
      <c r="U30" s="452" t="s">
        <v>1839</v>
      </c>
      <c r="Y30" s="165"/>
      <c r="Z30" s="165"/>
      <c r="AG30" s="173" t="s">
        <v>1548</v>
      </c>
      <c r="AH30" s="174" t="s">
        <v>276</v>
      </c>
      <c r="AQ30" s="169" t="s">
        <v>356</v>
      </c>
    </row>
    <row r="31" spans="3:43" x14ac:dyDescent="0.2">
      <c r="T31" s="448" t="s">
        <v>1841</v>
      </c>
      <c r="U31" s="449" t="s">
        <v>199</v>
      </c>
      <c r="Y31" s="165"/>
      <c r="Z31" s="165"/>
      <c r="AG31" s="173" t="s">
        <v>148</v>
      </c>
      <c r="AH31" s="174" t="s">
        <v>228</v>
      </c>
      <c r="AQ31" s="169" t="s">
        <v>357</v>
      </c>
    </row>
    <row r="32" spans="3:43" x14ac:dyDescent="0.2">
      <c r="T32" s="451" t="s">
        <v>1843</v>
      </c>
      <c r="U32" s="452" t="s">
        <v>1842</v>
      </c>
      <c r="Y32" s="165"/>
      <c r="Z32" s="165"/>
      <c r="AG32" s="173" t="s">
        <v>1547</v>
      </c>
      <c r="AH32" s="174" t="s">
        <v>267</v>
      </c>
      <c r="AQ32" s="169" t="s">
        <v>358</v>
      </c>
    </row>
    <row r="33" spans="20:43" x14ac:dyDescent="0.2">
      <c r="T33" s="448" t="s">
        <v>1845</v>
      </c>
      <c r="U33" s="449" t="s">
        <v>1844</v>
      </c>
      <c r="Y33" s="165"/>
      <c r="Z33" s="165"/>
      <c r="AG33" s="173" t="s">
        <v>320</v>
      </c>
      <c r="AH33" s="174" t="s">
        <v>1549</v>
      </c>
      <c r="AQ33" s="169" t="s">
        <v>359</v>
      </c>
    </row>
    <row r="34" spans="20:43" x14ac:dyDescent="0.2">
      <c r="T34" s="451" t="s">
        <v>1847</v>
      </c>
      <c r="U34" s="452" t="s">
        <v>1846</v>
      </c>
      <c r="Y34" s="165"/>
      <c r="Z34" s="165"/>
      <c r="AG34" s="173" t="s">
        <v>278</v>
      </c>
      <c r="AH34" s="174" t="s">
        <v>279</v>
      </c>
      <c r="AQ34" s="169" t="s">
        <v>360</v>
      </c>
    </row>
    <row r="35" spans="20:43" x14ac:dyDescent="0.2">
      <c r="T35" s="448" t="s">
        <v>1849</v>
      </c>
      <c r="U35" s="449" t="s">
        <v>1848</v>
      </c>
      <c r="Y35" s="165"/>
      <c r="Z35" s="165"/>
      <c r="AG35" s="173" t="s">
        <v>280</v>
      </c>
      <c r="AH35" s="174" t="s">
        <v>281</v>
      </c>
      <c r="AQ35" s="169" t="s">
        <v>361</v>
      </c>
    </row>
    <row r="36" spans="20:43" x14ac:dyDescent="0.2">
      <c r="T36" s="451" t="s">
        <v>1851</v>
      </c>
      <c r="U36" s="452" t="s">
        <v>1850</v>
      </c>
      <c r="Y36" s="165"/>
      <c r="Z36" s="165"/>
      <c r="AG36" s="173" t="s">
        <v>282</v>
      </c>
      <c r="AH36" s="174" t="s">
        <v>283</v>
      </c>
      <c r="AQ36" s="169" t="s">
        <v>362</v>
      </c>
    </row>
    <row r="37" spans="20:43" x14ac:dyDescent="0.2">
      <c r="T37" s="448" t="s">
        <v>1853</v>
      </c>
      <c r="U37" s="449" t="s">
        <v>1852</v>
      </c>
      <c r="Y37" s="165"/>
      <c r="Z37" s="165"/>
      <c r="AG37" s="173" t="s">
        <v>284</v>
      </c>
      <c r="AH37" s="174" t="s">
        <v>29</v>
      </c>
      <c r="AQ37" s="169" t="s">
        <v>363</v>
      </c>
    </row>
    <row r="38" spans="20:43" x14ac:dyDescent="0.2">
      <c r="T38" s="451" t="s">
        <v>527</v>
      </c>
      <c r="U38" s="452" t="s">
        <v>1854</v>
      </c>
      <c r="Y38" s="165"/>
      <c r="Z38" s="165"/>
      <c r="AG38" s="173" t="s">
        <v>31</v>
      </c>
      <c r="AH38" s="174" t="s">
        <v>32</v>
      </c>
      <c r="AQ38" s="169" t="s">
        <v>364</v>
      </c>
    </row>
    <row r="39" spans="20:43" x14ac:dyDescent="0.2">
      <c r="Y39" s="165"/>
      <c r="Z39" s="165"/>
      <c r="AG39" s="173" t="s">
        <v>33</v>
      </c>
      <c r="AH39" s="174" t="s">
        <v>34</v>
      </c>
      <c r="AQ39" s="169" t="s">
        <v>365</v>
      </c>
    </row>
    <row r="40" spans="20:43" x14ac:dyDescent="0.2">
      <c r="Y40" s="165"/>
      <c r="Z40" s="165"/>
      <c r="AG40" s="173" t="s">
        <v>35</v>
      </c>
      <c r="AH40" s="174" t="s">
        <v>36</v>
      </c>
      <c r="AQ40" s="169" t="s">
        <v>366</v>
      </c>
    </row>
    <row r="41" spans="20:43" x14ac:dyDescent="0.2">
      <c r="Y41" s="165"/>
      <c r="Z41" s="165"/>
      <c r="AG41" s="173" t="s">
        <v>37</v>
      </c>
      <c r="AH41" s="174" t="s">
        <v>38</v>
      </c>
      <c r="AQ41" s="169" t="s">
        <v>367</v>
      </c>
    </row>
    <row r="42" spans="20:43" x14ac:dyDescent="0.2">
      <c r="Y42" s="165"/>
      <c r="Z42" s="165"/>
      <c r="AG42" s="173" t="s">
        <v>39</v>
      </c>
      <c r="AH42" s="174" t="s">
        <v>40</v>
      </c>
      <c r="AQ42" s="169" t="s">
        <v>368</v>
      </c>
    </row>
    <row r="43" spans="20:43" x14ac:dyDescent="0.2">
      <c r="Y43" s="165"/>
      <c r="Z43" s="165"/>
      <c r="AG43" s="173" t="s">
        <v>41</v>
      </c>
      <c r="AH43" s="174" t="s">
        <v>42</v>
      </c>
      <c r="AQ43" s="169" t="s">
        <v>369</v>
      </c>
    </row>
    <row r="44" spans="20:43" x14ac:dyDescent="0.2">
      <c r="Y44" s="165"/>
      <c r="Z44" s="165"/>
      <c r="AG44" s="173" t="s">
        <v>43</v>
      </c>
      <c r="AH44" s="174" t="s">
        <v>44</v>
      </c>
      <c r="AQ44" s="169" t="s">
        <v>30</v>
      </c>
    </row>
    <row r="45" spans="20:43" x14ac:dyDescent="0.2">
      <c r="Y45" s="165"/>
      <c r="Z45" s="165"/>
      <c r="AG45" s="173" t="s">
        <v>45</v>
      </c>
      <c r="AH45" s="174" t="s">
        <v>46</v>
      </c>
      <c r="AQ45" s="169" t="s">
        <v>370</v>
      </c>
    </row>
    <row r="46" spans="20:43" x14ac:dyDescent="0.2">
      <c r="Y46" s="165"/>
      <c r="Z46" s="165"/>
      <c r="AG46" s="173" t="s">
        <v>104</v>
      </c>
      <c r="AH46" s="174" t="s">
        <v>527</v>
      </c>
      <c r="AQ46" s="169" t="s">
        <v>371</v>
      </c>
    </row>
    <row r="47" spans="20:43" x14ac:dyDescent="0.2">
      <c r="Y47" s="165"/>
      <c r="Z47" s="165"/>
      <c r="AQ47" s="169" t="s">
        <v>372</v>
      </c>
    </row>
    <row r="48" spans="20:43" x14ac:dyDescent="0.2">
      <c r="Y48" s="165"/>
      <c r="Z48" s="165"/>
      <c r="AQ48" s="169" t="s">
        <v>108</v>
      </c>
    </row>
    <row r="49" spans="25:43" x14ac:dyDescent="0.2">
      <c r="Y49" s="165"/>
      <c r="Z49" s="165"/>
      <c r="AQ49" s="169" t="s">
        <v>373</v>
      </c>
    </row>
    <row r="50" spans="25:43" x14ac:dyDescent="0.2">
      <c r="Y50" s="165"/>
      <c r="Z50" s="165"/>
      <c r="AQ50" s="169" t="s">
        <v>374</v>
      </c>
    </row>
    <row r="51" spans="25:43" x14ac:dyDescent="0.2">
      <c r="Y51" s="165"/>
      <c r="Z51" s="165"/>
      <c r="AQ51" s="169" t="s">
        <v>375</v>
      </c>
    </row>
    <row r="52" spans="25:43" x14ac:dyDescent="0.2">
      <c r="Y52" s="165"/>
      <c r="Z52" s="165"/>
      <c r="AQ52" s="169" t="s">
        <v>376</v>
      </c>
    </row>
    <row r="53" spans="25:43" x14ac:dyDescent="0.2">
      <c r="Y53" s="165"/>
      <c r="Z53" s="165"/>
      <c r="AQ53" s="169" t="s">
        <v>377</v>
      </c>
    </row>
    <row r="54" spans="25:43" x14ac:dyDescent="0.2">
      <c r="AQ54" s="169" t="s">
        <v>114</v>
      </c>
    </row>
    <row r="55" spans="25:43" x14ac:dyDescent="0.2">
      <c r="AQ55" s="169" t="s">
        <v>378</v>
      </c>
    </row>
    <row r="56" spans="25:43" x14ac:dyDescent="0.2">
      <c r="AQ56" s="169" t="s">
        <v>379</v>
      </c>
    </row>
    <row r="57" spans="25:43" x14ac:dyDescent="0.2">
      <c r="AQ57" s="169" t="s">
        <v>380</v>
      </c>
    </row>
    <row r="58" spans="25:43" x14ac:dyDescent="0.2">
      <c r="AQ58" s="169" t="s">
        <v>381</v>
      </c>
    </row>
    <row r="59" spans="25:43" x14ac:dyDescent="0.2">
      <c r="AQ59" s="169" t="s">
        <v>382</v>
      </c>
    </row>
    <row r="60" spans="25:43" x14ac:dyDescent="0.2">
      <c r="AQ60" s="169" t="s">
        <v>383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45"/>
  <sheetViews>
    <sheetView workbookViewId="0">
      <selection activeCell="D19" sqref="D19"/>
    </sheetView>
  </sheetViews>
  <sheetFormatPr defaultRowHeight="12.75" x14ac:dyDescent="0.2"/>
  <cols>
    <col min="1" max="1" width="54" bestFit="1" customWidth="1"/>
    <col min="2" max="2" width="44.5703125" bestFit="1" customWidth="1"/>
  </cols>
  <sheetData>
    <row r="1" spans="1:2" x14ac:dyDescent="0.2">
      <c r="A1" t="s">
        <v>4593</v>
      </c>
      <c r="B1" t="s">
        <v>4928</v>
      </c>
    </row>
    <row r="2" spans="1:2" x14ac:dyDescent="0.2">
      <c r="A2" t="s">
        <v>4594</v>
      </c>
      <c r="B2" t="s">
        <v>4929</v>
      </c>
    </row>
    <row r="3" spans="1:2" x14ac:dyDescent="0.2">
      <c r="A3" t="s">
        <v>4595</v>
      </c>
      <c r="B3" t="s">
        <v>4930</v>
      </c>
    </row>
    <row r="4" spans="1:2" x14ac:dyDescent="0.2">
      <c r="A4" t="s">
        <v>4596</v>
      </c>
      <c r="B4" t="s">
        <v>4930</v>
      </c>
    </row>
    <row r="5" spans="1:2" x14ac:dyDescent="0.2">
      <c r="A5" t="s">
        <v>4597</v>
      </c>
      <c r="B5" t="s">
        <v>4931</v>
      </c>
    </row>
    <row r="6" spans="1:2" x14ac:dyDescent="0.2">
      <c r="A6" t="s">
        <v>4598</v>
      </c>
      <c r="B6" t="s">
        <v>4932</v>
      </c>
    </row>
    <row r="7" spans="1:2" x14ac:dyDescent="0.2">
      <c r="A7" t="s">
        <v>4599</v>
      </c>
      <c r="B7" t="s">
        <v>4933</v>
      </c>
    </row>
    <row r="8" spans="1:2" x14ac:dyDescent="0.2">
      <c r="A8" t="s">
        <v>4600</v>
      </c>
      <c r="B8" t="s">
        <v>4934</v>
      </c>
    </row>
    <row r="9" spans="1:2" x14ac:dyDescent="0.2">
      <c r="A9" t="s">
        <v>4601</v>
      </c>
      <c r="B9" t="s">
        <v>4935</v>
      </c>
    </row>
    <row r="10" spans="1:2" x14ac:dyDescent="0.2">
      <c r="A10" t="s">
        <v>4602</v>
      </c>
      <c r="B10" t="s">
        <v>4936</v>
      </c>
    </row>
    <row r="11" spans="1:2" x14ac:dyDescent="0.2">
      <c r="A11" t="s">
        <v>4603</v>
      </c>
      <c r="B11" t="s">
        <v>4937</v>
      </c>
    </row>
    <row r="12" spans="1:2" x14ac:dyDescent="0.2">
      <c r="A12" t="s">
        <v>4913</v>
      </c>
      <c r="B12" t="s">
        <v>4938</v>
      </c>
    </row>
    <row r="13" spans="1:2" x14ac:dyDescent="0.2">
      <c r="A13" t="s">
        <v>4604</v>
      </c>
      <c r="B13" t="s">
        <v>4939</v>
      </c>
    </row>
    <row r="14" spans="1:2" x14ac:dyDescent="0.2">
      <c r="A14" t="s">
        <v>4914</v>
      </c>
      <c r="B14" t="s">
        <v>4940</v>
      </c>
    </row>
    <row r="15" spans="1:2" x14ac:dyDescent="0.2">
      <c r="A15" t="s">
        <v>4605</v>
      </c>
      <c r="B15" t="s">
        <v>4941</v>
      </c>
    </row>
    <row r="16" spans="1:2" x14ac:dyDescent="0.2">
      <c r="A16" t="s">
        <v>4606</v>
      </c>
      <c r="B16" t="s">
        <v>4942</v>
      </c>
    </row>
    <row r="17" spans="1:2" x14ac:dyDescent="0.2">
      <c r="A17" t="s">
        <v>4607</v>
      </c>
      <c r="B17" t="s">
        <v>4943</v>
      </c>
    </row>
    <row r="18" spans="1:2" x14ac:dyDescent="0.2">
      <c r="A18" t="s">
        <v>4608</v>
      </c>
      <c r="B18" t="s">
        <v>4944</v>
      </c>
    </row>
    <row r="19" spans="1:2" x14ac:dyDescent="0.2">
      <c r="A19" t="s">
        <v>4609</v>
      </c>
      <c r="B19" t="s">
        <v>4945</v>
      </c>
    </row>
    <row r="20" spans="1:2" x14ac:dyDescent="0.2">
      <c r="A20" t="s">
        <v>4610</v>
      </c>
      <c r="B20" t="s">
        <v>4946</v>
      </c>
    </row>
    <row r="21" spans="1:2" x14ac:dyDescent="0.2">
      <c r="A21" t="s">
        <v>4611</v>
      </c>
      <c r="B21" t="s">
        <v>4947</v>
      </c>
    </row>
    <row r="22" spans="1:2" x14ac:dyDescent="0.2">
      <c r="A22" t="s">
        <v>4612</v>
      </c>
      <c r="B22" t="s">
        <v>4948</v>
      </c>
    </row>
    <row r="23" spans="1:2" x14ac:dyDescent="0.2">
      <c r="A23" t="s">
        <v>4613</v>
      </c>
      <c r="B23" t="s">
        <v>4949</v>
      </c>
    </row>
    <row r="24" spans="1:2" x14ac:dyDescent="0.2">
      <c r="A24" t="s">
        <v>4614</v>
      </c>
      <c r="B24" t="s">
        <v>4950</v>
      </c>
    </row>
    <row r="25" spans="1:2" x14ac:dyDescent="0.2">
      <c r="A25" t="s">
        <v>4615</v>
      </c>
      <c r="B25" t="s">
        <v>4951</v>
      </c>
    </row>
    <row r="26" spans="1:2" x14ac:dyDescent="0.2">
      <c r="A26" t="s">
        <v>4616</v>
      </c>
      <c r="B26" t="s">
        <v>4952</v>
      </c>
    </row>
    <row r="27" spans="1:2" x14ac:dyDescent="0.2">
      <c r="A27" t="s">
        <v>4617</v>
      </c>
      <c r="B27" t="s">
        <v>4953</v>
      </c>
    </row>
    <row r="28" spans="1:2" x14ac:dyDescent="0.2">
      <c r="A28" t="s">
        <v>4618</v>
      </c>
      <c r="B28" t="s">
        <v>4954</v>
      </c>
    </row>
    <row r="29" spans="1:2" x14ac:dyDescent="0.2">
      <c r="A29" t="s">
        <v>4619</v>
      </c>
      <c r="B29" t="s">
        <v>4955</v>
      </c>
    </row>
    <row r="30" spans="1:2" x14ac:dyDescent="0.2">
      <c r="A30" t="s">
        <v>4620</v>
      </c>
      <c r="B30" t="s">
        <v>6002</v>
      </c>
    </row>
    <row r="31" spans="1:2" x14ac:dyDescent="0.2">
      <c r="A31" t="s">
        <v>4621</v>
      </c>
      <c r="B31" t="s">
        <v>6003</v>
      </c>
    </row>
    <row r="32" spans="1:2" x14ac:dyDescent="0.2">
      <c r="A32" t="s">
        <v>6004</v>
      </c>
      <c r="B32" t="s">
        <v>4965</v>
      </c>
    </row>
    <row r="33" spans="1:2" x14ac:dyDescent="0.2">
      <c r="A33" t="s">
        <v>6005</v>
      </c>
      <c r="B33" t="s">
        <v>6006</v>
      </c>
    </row>
    <row r="34" spans="1:2" x14ac:dyDescent="0.2">
      <c r="A34" t="s">
        <v>6007</v>
      </c>
      <c r="B34" t="s">
        <v>6008</v>
      </c>
    </row>
    <row r="35" spans="1:2" x14ac:dyDescent="0.2">
      <c r="A35" t="s">
        <v>6009</v>
      </c>
      <c r="B35" t="s">
        <v>6010</v>
      </c>
    </row>
    <row r="36" spans="1:2" x14ac:dyDescent="0.2">
      <c r="A36" t="s">
        <v>4622</v>
      </c>
      <c r="B36" t="s">
        <v>6011</v>
      </c>
    </row>
    <row r="37" spans="1:2" x14ac:dyDescent="0.2">
      <c r="A37" t="s">
        <v>4623</v>
      </c>
      <c r="B37" t="s">
        <v>6012</v>
      </c>
    </row>
    <row r="38" spans="1:2" x14ac:dyDescent="0.2">
      <c r="A38" t="s">
        <v>4624</v>
      </c>
      <c r="B38" t="s">
        <v>6013</v>
      </c>
    </row>
    <row r="39" spans="1:2" x14ac:dyDescent="0.2">
      <c r="A39" t="s">
        <v>4625</v>
      </c>
      <c r="B39" t="s">
        <v>6014</v>
      </c>
    </row>
    <row r="40" spans="1:2" x14ac:dyDescent="0.2">
      <c r="A40" t="s">
        <v>4626</v>
      </c>
      <c r="B40" t="s">
        <v>6015</v>
      </c>
    </row>
    <row r="41" spans="1:2" x14ac:dyDescent="0.2">
      <c r="A41" t="s">
        <v>4887</v>
      </c>
      <c r="B41" t="s">
        <v>6016</v>
      </c>
    </row>
    <row r="42" spans="1:2" x14ac:dyDescent="0.2">
      <c r="A42" t="s">
        <v>6017</v>
      </c>
      <c r="B42" t="s">
        <v>6018</v>
      </c>
    </row>
    <row r="43" spans="1:2" x14ac:dyDescent="0.2">
      <c r="A43" t="s">
        <v>6019</v>
      </c>
      <c r="B43" t="s">
        <v>6020</v>
      </c>
    </row>
    <row r="44" spans="1:2" x14ac:dyDescent="0.2">
      <c r="A44" t="s">
        <v>4627</v>
      </c>
      <c r="B44" t="s">
        <v>6021</v>
      </c>
    </row>
    <row r="45" spans="1:2" x14ac:dyDescent="0.2">
      <c r="A45" t="s">
        <v>4628</v>
      </c>
      <c r="B45" t="s">
        <v>6022</v>
      </c>
    </row>
    <row r="46" spans="1:2" x14ac:dyDescent="0.2">
      <c r="A46" t="s">
        <v>4888</v>
      </c>
      <c r="B46" t="s">
        <v>6023</v>
      </c>
    </row>
    <row r="47" spans="1:2" x14ac:dyDescent="0.2">
      <c r="A47" t="s">
        <v>4629</v>
      </c>
      <c r="B47" t="s">
        <v>6024</v>
      </c>
    </row>
    <row r="48" spans="1:2" x14ac:dyDescent="0.2">
      <c r="A48" t="s">
        <v>6025</v>
      </c>
      <c r="B48" t="s">
        <v>6026</v>
      </c>
    </row>
    <row r="49" spans="1:2" x14ac:dyDescent="0.2">
      <c r="A49" t="s">
        <v>6027</v>
      </c>
      <c r="B49" t="s">
        <v>6028</v>
      </c>
    </row>
    <row r="50" spans="1:2" x14ac:dyDescent="0.2">
      <c r="A50" t="s">
        <v>6029</v>
      </c>
      <c r="B50" t="s">
        <v>6030</v>
      </c>
    </row>
    <row r="51" spans="1:2" x14ac:dyDescent="0.2">
      <c r="A51" t="s">
        <v>6031</v>
      </c>
      <c r="B51" t="s">
        <v>6032</v>
      </c>
    </row>
    <row r="52" spans="1:2" x14ac:dyDescent="0.2">
      <c r="A52" t="s">
        <v>6033</v>
      </c>
      <c r="B52" t="s">
        <v>6034</v>
      </c>
    </row>
    <row r="53" spans="1:2" x14ac:dyDescent="0.2">
      <c r="A53" t="s">
        <v>6035</v>
      </c>
      <c r="B53" t="s">
        <v>6036</v>
      </c>
    </row>
    <row r="54" spans="1:2" x14ac:dyDescent="0.2">
      <c r="A54" t="s">
        <v>4630</v>
      </c>
      <c r="B54" t="s">
        <v>6037</v>
      </c>
    </row>
    <row r="55" spans="1:2" x14ac:dyDescent="0.2">
      <c r="A55" t="s">
        <v>4631</v>
      </c>
      <c r="B55" t="s">
        <v>6038</v>
      </c>
    </row>
    <row r="56" spans="1:2" x14ac:dyDescent="0.2">
      <c r="A56" t="s">
        <v>6039</v>
      </c>
      <c r="B56" t="s">
        <v>6040</v>
      </c>
    </row>
    <row r="57" spans="1:2" x14ac:dyDescent="0.2">
      <c r="A57" t="s">
        <v>6041</v>
      </c>
      <c r="B57" t="s">
        <v>6042</v>
      </c>
    </row>
    <row r="58" spans="1:2" x14ac:dyDescent="0.2">
      <c r="A58" t="s">
        <v>4632</v>
      </c>
      <c r="B58" t="s">
        <v>6043</v>
      </c>
    </row>
    <row r="59" spans="1:2" x14ac:dyDescent="0.2">
      <c r="A59" t="s">
        <v>4633</v>
      </c>
      <c r="B59" t="s">
        <v>6044</v>
      </c>
    </row>
    <row r="60" spans="1:2" x14ac:dyDescent="0.2">
      <c r="A60" t="s">
        <v>4889</v>
      </c>
      <c r="B60" t="s">
        <v>6045</v>
      </c>
    </row>
    <row r="61" spans="1:2" x14ac:dyDescent="0.2">
      <c r="A61" t="s">
        <v>4890</v>
      </c>
      <c r="B61" t="s">
        <v>6046</v>
      </c>
    </row>
    <row r="62" spans="1:2" x14ac:dyDescent="0.2">
      <c r="A62" t="s">
        <v>4634</v>
      </c>
      <c r="B62" t="s">
        <v>4970</v>
      </c>
    </row>
    <row r="63" spans="1:2" x14ac:dyDescent="0.2">
      <c r="A63" t="s">
        <v>4891</v>
      </c>
      <c r="B63" t="s">
        <v>6047</v>
      </c>
    </row>
    <row r="64" spans="1:2" x14ac:dyDescent="0.2">
      <c r="A64" t="s">
        <v>6048</v>
      </c>
      <c r="B64" t="s">
        <v>6049</v>
      </c>
    </row>
    <row r="65" spans="1:2" x14ac:dyDescent="0.2">
      <c r="A65" t="s">
        <v>6050</v>
      </c>
      <c r="B65" t="s">
        <v>6051</v>
      </c>
    </row>
    <row r="66" spans="1:2" x14ac:dyDescent="0.2">
      <c r="A66" t="s">
        <v>4824</v>
      </c>
      <c r="B66" t="s">
        <v>6052</v>
      </c>
    </row>
    <row r="67" spans="1:2" x14ac:dyDescent="0.2">
      <c r="A67" t="s">
        <v>4635</v>
      </c>
      <c r="B67" t="s">
        <v>6053</v>
      </c>
    </row>
    <row r="68" spans="1:2" x14ac:dyDescent="0.2">
      <c r="A68" t="s">
        <v>4636</v>
      </c>
      <c r="B68" t="s">
        <v>6054</v>
      </c>
    </row>
    <row r="69" spans="1:2" x14ac:dyDescent="0.2">
      <c r="A69" t="s">
        <v>6055</v>
      </c>
      <c r="B69" t="s">
        <v>6056</v>
      </c>
    </row>
    <row r="70" spans="1:2" x14ac:dyDescent="0.2">
      <c r="A70" t="s">
        <v>4637</v>
      </c>
      <c r="B70" t="s">
        <v>4973</v>
      </c>
    </row>
    <row r="71" spans="1:2" x14ac:dyDescent="0.2">
      <c r="A71" t="s">
        <v>4638</v>
      </c>
      <c r="B71" t="s">
        <v>4974</v>
      </c>
    </row>
    <row r="72" spans="1:2" x14ac:dyDescent="0.2">
      <c r="A72" t="s">
        <v>4639</v>
      </c>
      <c r="B72" t="s">
        <v>4975</v>
      </c>
    </row>
    <row r="73" spans="1:2" x14ac:dyDescent="0.2">
      <c r="A73" t="s">
        <v>4640</v>
      </c>
      <c r="B73" t="s">
        <v>4976</v>
      </c>
    </row>
    <row r="74" spans="1:2" x14ac:dyDescent="0.2">
      <c r="A74" t="s">
        <v>4641</v>
      </c>
      <c r="B74" t="s">
        <v>4977</v>
      </c>
    </row>
    <row r="75" spans="1:2" x14ac:dyDescent="0.2">
      <c r="A75" t="s">
        <v>4642</v>
      </c>
      <c r="B75" t="s">
        <v>4978</v>
      </c>
    </row>
    <row r="76" spans="1:2" x14ac:dyDescent="0.2">
      <c r="A76" t="s">
        <v>4643</v>
      </c>
      <c r="B76" t="s">
        <v>4979</v>
      </c>
    </row>
    <row r="77" spans="1:2" x14ac:dyDescent="0.2">
      <c r="A77" t="s">
        <v>4644</v>
      </c>
      <c r="B77" t="s">
        <v>4980</v>
      </c>
    </row>
    <row r="78" spans="1:2" x14ac:dyDescent="0.2">
      <c r="A78" t="s">
        <v>4645</v>
      </c>
      <c r="B78" t="s">
        <v>4981</v>
      </c>
    </row>
    <row r="79" spans="1:2" x14ac:dyDescent="0.2">
      <c r="A79" t="s">
        <v>4646</v>
      </c>
      <c r="B79" t="s">
        <v>4982</v>
      </c>
    </row>
    <row r="80" spans="1:2" x14ac:dyDescent="0.2">
      <c r="A80" t="s">
        <v>4647</v>
      </c>
      <c r="B80" t="s">
        <v>4983</v>
      </c>
    </row>
    <row r="81" spans="1:2" x14ac:dyDescent="0.2">
      <c r="A81" t="s">
        <v>4648</v>
      </c>
      <c r="B81" t="s">
        <v>4984</v>
      </c>
    </row>
    <row r="82" spans="1:2" x14ac:dyDescent="0.2">
      <c r="A82" t="s">
        <v>4649</v>
      </c>
      <c r="B82" t="s">
        <v>4985</v>
      </c>
    </row>
    <row r="83" spans="1:2" x14ac:dyDescent="0.2">
      <c r="A83" t="s">
        <v>4650</v>
      </c>
      <c r="B83" t="s">
        <v>4986</v>
      </c>
    </row>
    <row r="84" spans="1:2" x14ac:dyDescent="0.2">
      <c r="A84" t="s">
        <v>4651</v>
      </c>
      <c r="B84" t="s">
        <v>4987</v>
      </c>
    </row>
    <row r="85" spans="1:2" x14ac:dyDescent="0.2">
      <c r="A85" t="s">
        <v>4652</v>
      </c>
      <c r="B85" t="s">
        <v>4988</v>
      </c>
    </row>
    <row r="86" spans="1:2" x14ac:dyDescent="0.2">
      <c r="A86" t="s">
        <v>2522</v>
      </c>
      <c r="B86" t="s">
        <v>4989</v>
      </c>
    </row>
    <row r="87" spans="1:2" x14ac:dyDescent="0.2">
      <c r="A87" t="s">
        <v>2523</v>
      </c>
      <c r="B87" t="s">
        <v>4990</v>
      </c>
    </row>
    <row r="88" spans="1:2" x14ac:dyDescent="0.2">
      <c r="A88" t="s">
        <v>2524</v>
      </c>
      <c r="B88" t="s">
        <v>4991</v>
      </c>
    </row>
    <row r="89" spans="1:2" x14ac:dyDescent="0.2">
      <c r="A89" t="s">
        <v>2525</v>
      </c>
      <c r="B89" t="s">
        <v>4992</v>
      </c>
    </row>
    <row r="90" spans="1:2" x14ac:dyDescent="0.2">
      <c r="A90" t="s">
        <v>4653</v>
      </c>
      <c r="B90" t="s">
        <v>4993</v>
      </c>
    </row>
    <row r="91" spans="1:2" x14ac:dyDescent="0.2">
      <c r="A91" t="s">
        <v>4654</v>
      </c>
      <c r="B91" t="s">
        <v>4994</v>
      </c>
    </row>
    <row r="92" spans="1:2" x14ac:dyDescent="0.2">
      <c r="A92" t="s">
        <v>2526</v>
      </c>
      <c r="B92" t="s">
        <v>4995</v>
      </c>
    </row>
    <row r="93" spans="1:2" x14ac:dyDescent="0.2">
      <c r="A93" t="s">
        <v>4655</v>
      </c>
      <c r="B93" t="s">
        <v>4996</v>
      </c>
    </row>
    <row r="94" spans="1:2" x14ac:dyDescent="0.2">
      <c r="A94" t="s">
        <v>4656</v>
      </c>
      <c r="B94" t="s">
        <v>4997</v>
      </c>
    </row>
    <row r="95" spans="1:2" x14ac:dyDescent="0.2">
      <c r="A95" t="s">
        <v>4657</v>
      </c>
      <c r="B95" t="s">
        <v>4998</v>
      </c>
    </row>
    <row r="96" spans="1:2" x14ac:dyDescent="0.2">
      <c r="A96" t="s">
        <v>4658</v>
      </c>
      <c r="B96" t="s">
        <v>4999</v>
      </c>
    </row>
    <row r="97" spans="1:2" x14ac:dyDescent="0.2">
      <c r="A97" t="s">
        <v>4659</v>
      </c>
      <c r="B97" t="s">
        <v>5000</v>
      </c>
    </row>
    <row r="98" spans="1:2" x14ac:dyDescent="0.2">
      <c r="A98" t="s">
        <v>4660</v>
      </c>
      <c r="B98" t="s">
        <v>5001</v>
      </c>
    </row>
    <row r="99" spans="1:2" x14ac:dyDescent="0.2">
      <c r="A99" t="s">
        <v>4661</v>
      </c>
      <c r="B99" t="s">
        <v>5002</v>
      </c>
    </row>
    <row r="100" spans="1:2" x14ac:dyDescent="0.2">
      <c r="A100" t="s">
        <v>4662</v>
      </c>
      <c r="B100" t="s">
        <v>5003</v>
      </c>
    </row>
    <row r="101" spans="1:2" x14ac:dyDescent="0.2">
      <c r="A101" t="s">
        <v>4663</v>
      </c>
      <c r="B101" t="s">
        <v>5004</v>
      </c>
    </row>
    <row r="102" spans="1:2" x14ac:dyDescent="0.2">
      <c r="A102" t="s">
        <v>4664</v>
      </c>
      <c r="B102" t="s">
        <v>5005</v>
      </c>
    </row>
    <row r="103" spans="1:2" x14ac:dyDescent="0.2">
      <c r="A103" t="s">
        <v>4665</v>
      </c>
      <c r="B103" t="s">
        <v>5006</v>
      </c>
    </row>
    <row r="104" spans="1:2" x14ac:dyDescent="0.2">
      <c r="A104" t="s">
        <v>4666</v>
      </c>
      <c r="B104" t="s">
        <v>5007</v>
      </c>
    </row>
    <row r="105" spans="1:2" x14ac:dyDescent="0.2">
      <c r="A105" t="s">
        <v>4667</v>
      </c>
      <c r="B105" t="s">
        <v>5008</v>
      </c>
    </row>
    <row r="106" spans="1:2" x14ac:dyDescent="0.2">
      <c r="A106" t="s">
        <v>4668</v>
      </c>
      <c r="B106" t="s">
        <v>5009</v>
      </c>
    </row>
    <row r="107" spans="1:2" x14ac:dyDescent="0.2">
      <c r="A107" t="s">
        <v>4669</v>
      </c>
      <c r="B107" t="s">
        <v>5010</v>
      </c>
    </row>
    <row r="108" spans="1:2" x14ac:dyDescent="0.2">
      <c r="A108" t="s">
        <v>4670</v>
      </c>
      <c r="B108" t="s">
        <v>5011</v>
      </c>
    </row>
    <row r="109" spans="1:2" x14ac:dyDescent="0.2">
      <c r="A109" t="s">
        <v>3152</v>
      </c>
      <c r="B109" t="s">
        <v>5012</v>
      </c>
    </row>
    <row r="110" spans="1:2" x14ac:dyDescent="0.2">
      <c r="A110" t="s">
        <v>4671</v>
      </c>
      <c r="B110" t="s">
        <v>5013</v>
      </c>
    </row>
    <row r="111" spans="1:2" x14ac:dyDescent="0.2">
      <c r="A111" t="s">
        <v>3153</v>
      </c>
      <c r="B111" t="s">
        <v>5014</v>
      </c>
    </row>
    <row r="112" spans="1:2" x14ac:dyDescent="0.2">
      <c r="A112" t="s">
        <v>3154</v>
      </c>
      <c r="B112" t="s">
        <v>5015</v>
      </c>
    </row>
    <row r="113" spans="1:2" x14ac:dyDescent="0.2">
      <c r="A113" t="s">
        <v>3155</v>
      </c>
      <c r="B113" t="s">
        <v>5016</v>
      </c>
    </row>
    <row r="114" spans="1:2" x14ac:dyDescent="0.2">
      <c r="A114" t="s">
        <v>3156</v>
      </c>
      <c r="B114" t="s">
        <v>5017</v>
      </c>
    </row>
    <row r="115" spans="1:2" x14ac:dyDescent="0.2">
      <c r="A115" t="s">
        <v>4672</v>
      </c>
      <c r="B115" t="s">
        <v>5018</v>
      </c>
    </row>
    <row r="116" spans="1:2" x14ac:dyDescent="0.2">
      <c r="A116" t="s">
        <v>4673</v>
      </c>
      <c r="B116" t="s">
        <v>5019</v>
      </c>
    </row>
    <row r="117" spans="1:2" x14ac:dyDescent="0.2">
      <c r="A117" t="s">
        <v>3157</v>
      </c>
      <c r="B117" t="s">
        <v>5020</v>
      </c>
    </row>
    <row r="118" spans="1:2" x14ac:dyDescent="0.2">
      <c r="A118" t="s">
        <v>3158</v>
      </c>
      <c r="B118" t="s">
        <v>5021</v>
      </c>
    </row>
    <row r="119" spans="1:2" x14ac:dyDescent="0.2">
      <c r="A119" t="s">
        <v>3159</v>
      </c>
      <c r="B119" t="s">
        <v>5022</v>
      </c>
    </row>
    <row r="120" spans="1:2" x14ac:dyDescent="0.2">
      <c r="A120" t="s">
        <v>4674</v>
      </c>
      <c r="B120" t="s">
        <v>5023</v>
      </c>
    </row>
    <row r="121" spans="1:2" x14ac:dyDescent="0.2">
      <c r="A121" t="s">
        <v>4675</v>
      </c>
      <c r="B121" t="s">
        <v>6057</v>
      </c>
    </row>
    <row r="122" spans="1:2" x14ac:dyDescent="0.2">
      <c r="A122" t="s">
        <v>4676</v>
      </c>
      <c r="B122" t="s">
        <v>5024</v>
      </c>
    </row>
    <row r="123" spans="1:2" x14ac:dyDescent="0.2">
      <c r="A123" t="s">
        <v>4677</v>
      </c>
      <c r="B123" t="s">
        <v>5025</v>
      </c>
    </row>
    <row r="124" spans="1:2" x14ac:dyDescent="0.2">
      <c r="A124" t="s">
        <v>4678</v>
      </c>
      <c r="B124" t="s">
        <v>6058</v>
      </c>
    </row>
    <row r="125" spans="1:2" x14ac:dyDescent="0.2">
      <c r="A125" t="s">
        <v>4679</v>
      </c>
      <c r="B125" t="s">
        <v>6059</v>
      </c>
    </row>
    <row r="126" spans="1:2" x14ac:dyDescent="0.2">
      <c r="A126" t="s">
        <v>4680</v>
      </c>
      <c r="B126" t="s">
        <v>6060</v>
      </c>
    </row>
    <row r="127" spans="1:2" x14ac:dyDescent="0.2">
      <c r="A127" t="s">
        <v>4681</v>
      </c>
      <c r="B127" t="s">
        <v>6061</v>
      </c>
    </row>
    <row r="128" spans="1:2" x14ac:dyDescent="0.2">
      <c r="A128" t="s">
        <v>4682</v>
      </c>
      <c r="B128" t="s">
        <v>6062</v>
      </c>
    </row>
    <row r="129" spans="1:2" x14ac:dyDescent="0.2">
      <c r="A129" t="s">
        <v>4683</v>
      </c>
      <c r="B129" t="s">
        <v>6063</v>
      </c>
    </row>
    <row r="130" spans="1:2" x14ac:dyDescent="0.2">
      <c r="A130" t="s">
        <v>4684</v>
      </c>
      <c r="B130" t="s">
        <v>6064</v>
      </c>
    </row>
    <row r="131" spans="1:2" x14ac:dyDescent="0.2">
      <c r="A131" t="s">
        <v>4685</v>
      </c>
      <c r="B131" t="s">
        <v>6065</v>
      </c>
    </row>
    <row r="132" spans="1:2" x14ac:dyDescent="0.2">
      <c r="A132" t="s">
        <v>4686</v>
      </c>
      <c r="B132" t="s">
        <v>6066</v>
      </c>
    </row>
    <row r="133" spans="1:2" x14ac:dyDescent="0.2">
      <c r="A133" t="s">
        <v>4687</v>
      </c>
      <c r="B133" t="s">
        <v>6067</v>
      </c>
    </row>
    <row r="134" spans="1:2" x14ac:dyDescent="0.2">
      <c r="A134" t="s">
        <v>4688</v>
      </c>
      <c r="B134" t="s">
        <v>6068</v>
      </c>
    </row>
    <row r="135" spans="1:2" x14ac:dyDescent="0.2">
      <c r="A135" t="s">
        <v>4689</v>
      </c>
      <c r="B135" t="s">
        <v>6069</v>
      </c>
    </row>
    <row r="136" spans="1:2" x14ac:dyDescent="0.2">
      <c r="A136" t="s">
        <v>4690</v>
      </c>
      <c r="B136" t="s">
        <v>5039</v>
      </c>
    </row>
    <row r="137" spans="1:2" x14ac:dyDescent="0.2">
      <c r="A137" t="s">
        <v>4691</v>
      </c>
      <c r="B137" t="s">
        <v>5040</v>
      </c>
    </row>
    <row r="138" spans="1:2" x14ac:dyDescent="0.2">
      <c r="A138" t="s">
        <v>4692</v>
      </c>
      <c r="B138" t="s">
        <v>5041</v>
      </c>
    </row>
    <row r="139" spans="1:2" x14ac:dyDescent="0.2">
      <c r="A139" t="s">
        <v>4693</v>
      </c>
      <c r="B139" t="s">
        <v>5042</v>
      </c>
    </row>
    <row r="140" spans="1:2" x14ac:dyDescent="0.2">
      <c r="A140" t="s">
        <v>4694</v>
      </c>
      <c r="B140" t="s">
        <v>5043</v>
      </c>
    </row>
    <row r="141" spans="1:2" x14ac:dyDescent="0.2">
      <c r="A141" t="s">
        <v>4695</v>
      </c>
      <c r="B141" t="s">
        <v>5044</v>
      </c>
    </row>
    <row r="142" spans="1:2" x14ac:dyDescent="0.2">
      <c r="A142" t="s">
        <v>4696</v>
      </c>
      <c r="B142" t="s">
        <v>5045</v>
      </c>
    </row>
    <row r="143" spans="1:2" x14ac:dyDescent="0.2">
      <c r="A143" t="s">
        <v>4697</v>
      </c>
      <c r="B143" t="s">
        <v>5046</v>
      </c>
    </row>
    <row r="144" spans="1:2" x14ac:dyDescent="0.2">
      <c r="A144" t="s">
        <v>4698</v>
      </c>
      <c r="B144" t="s">
        <v>5047</v>
      </c>
    </row>
    <row r="145" spans="1:2" x14ac:dyDescent="0.2">
      <c r="A145" t="s">
        <v>4699</v>
      </c>
      <c r="B145" t="s">
        <v>5048</v>
      </c>
    </row>
    <row r="146" spans="1:2" x14ac:dyDescent="0.2">
      <c r="A146" t="s">
        <v>4700</v>
      </c>
      <c r="B146" t="s">
        <v>5049</v>
      </c>
    </row>
    <row r="147" spans="1:2" x14ac:dyDescent="0.2">
      <c r="A147" t="s">
        <v>4701</v>
      </c>
      <c r="B147" t="s">
        <v>5050</v>
      </c>
    </row>
    <row r="148" spans="1:2" x14ac:dyDescent="0.2">
      <c r="A148" t="s">
        <v>4702</v>
      </c>
      <c r="B148" t="s">
        <v>5051</v>
      </c>
    </row>
    <row r="149" spans="1:2" x14ac:dyDescent="0.2">
      <c r="A149" t="s">
        <v>4703</v>
      </c>
      <c r="B149" t="s">
        <v>5052</v>
      </c>
    </row>
    <row r="150" spans="1:2" x14ac:dyDescent="0.2">
      <c r="A150" t="s">
        <v>4704</v>
      </c>
      <c r="B150" t="s">
        <v>5053</v>
      </c>
    </row>
    <row r="151" spans="1:2" x14ac:dyDescent="0.2">
      <c r="A151" t="s">
        <v>4705</v>
      </c>
      <c r="B151" t="s">
        <v>5054</v>
      </c>
    </row>
    <row r="152" spans="1:2" x14ac:dyDescent="0.2">
      <c r="A152" t="s">
        <v>4706</v>
      </c>
      <c r="B152" t="s">
        <v>5055</v>
      </c>
    </row>
    <row r="153" spans="1:2" x14ac:dyDescent="0.2">
      <c r="A153" t="s">
        <v>4707</v>
      </c>
      <c r="B153" t="s">
        <v>5056</v>
      </c>
    </row>
    <row r="154" spans="1:2" x14ac:dyDescent="0.2">
      <c r="A154" t="s">
        <v>4708</v>
      </c>
      <c r="B154" t="s">
        <v>5057</v>
      </c>
    </row>
    <row r="155" spans="1:2" x14ac:dyDescent="0.2">
      <c r="A155" t="s">
        <v>4709</v>
      </c>
      <c r="B155" t="s">
        <v>5058</v>
      </c>
    </row>
    <row r="156" spans="1:2" x14ac:dyDescent="0.2">
      <c r="A156" t="s">
        <v>4710</v>
      </c>
      <c r="B156" t="s">
        <v>5059</v>
      </c>
    </row>
    <row r="157" spans="1:2" x14ac:dyDescent="0.2">
      <c r="A157" t="s">
        <v>4711</v>
      </c>
      <c r="B157" t="s">
        <v>5060</v>
      </c>
    </row>
    <row r="158" spans="1:2" x14ac:dyDescent="0.2">
      <c r="A158" t="s">
        <v>4712</v>
      </c>
      <c r="B158" t="s">
        <v>5061</v>
      </c>
    </row>
    <row r="159" spans="1:2" x14ac:dyDescent="0.2">
      <c r="A159" t="s">
        <v>4713</v>
      </c>
      <c r="B159" t="s">
        <v>5062</v>
      </c>
    </row>
    <row r="160" spans="1:2" x14ac:dyDescent="0.2">
      <c r="A160" t="s">
        <v>4714</v>
      </c>
      <c r="B160" t="s">
        <v>5063</v>
      </c>
    </row>
    <row r="161" spans="1:2" x14ac:dyDescent="0.2">
      <c r="A161" t="s">
        <v>4715</v>
      </c>
      <c r="B161" t="s">
        <v>5064</v>
      </c>
    </row>
    <row r="162" spans="1:2" x14ac:dyDescent="0.2">
      <c r="A162" t="s">
        <v>4716</v>
      </c>
      <c r="B162" t="s">
        <v>5065</v>
      </c>
    </row>
    <row r="163" spans="1:2" x14ac:dyDescent="0.2">
      <c r="A163" t="s">
        <v>4717</v>
      </c>
      <c r="B163" t="s">
        <v>5066</v>
      </c>
    </row>
    <row r="164" spans="1:2" x14ac:dyDescent="0.2">
      <c r="A164" t="s">
        <v>4718</v>
      </c>
      <c r="B164" t="s">
        <v>5067</v>
      </c>
    </row>
    <row r="165" spans="1:2" x14ac:dyDescent="0.2">
      <c r="A165" t="s">
        <v>4719</v>
      </c>
      <c r="B165" t="s">
        <v>5068</v>
      </c>
    </row>
    <row r="166" spans="1:2" x14ac:dyDescent="0.2">
      <c r="A166" t="s">
        <v>4720</v>
      </c>
      <c r="B166" t="s">
        <v>5069</v>
      </c>
    </row>
    <row r="167" spans="1:2" x14ac:dyDescent="0.2">
      <c r="A167" t="s">
        <v>4721</v>
      </c>
      <c r="B167" t="s">
        <v>5070</v>
      </c>
    </row>
    <row r="168" spans="1:2" x14ac:dyDescent="0.2">
      <c r="A168" t="s">
        <v>4722</v>
      </c>
      <c r="B168" t="s">
        <v>5071</v>
      </c>
    </row>
    <row r="169" spans="1:2" x14ac:dyDescent="0.2">
      <c r="A169" t="s">
        <v>4723</v>
      </c>
      <c r="B169" t="s">
        <v>5072</v>
      </c>
    </row>
    <row r="170" spans="1:2" x14ac:dyDescent="0.2">
      <c r="A170" t="s">
        <v>4724</v>
      </c>
      <c r="B170" t="s">
        <v>5073</v>
      </c>
    </row>
    <row r="171" spans="1:2" x14ac:dyDescent="0.2">
      <c r="A171" t="s">
        <v>4725</v>
      </c>
      <c r="B171" t="s">
        <v>5074</v>
      </c>
    </row>
    <row r="172" spans="1:2" x14ac:dyDescent="0.2">
      <c r="A172" t="s">
        <v>4726</v>
      </c>
      <c r="B172" t="s">
        <v>5075</v>
      </c>
    </row>
    <row r="173" spans="1:2" x14ac:dyDescent="0.2">
      <c r="A173" t="s">
        <v>4727</v>
      </c>
      <c r="B173" t="s">
        <v>5076</v>
      </c>
    </row>
    <row r="174" spans="1:2" x14ac:dyDescent="0.2">
      <c r="A174" t="s">
        <v>4728</v>
      </c>
      <c r="B174" t="s">
        <v>5077</v>
      </c>
    </row>
    <row r="175" spans="1:2" x14ac:dyDescent="0.2">
      <c r="A175" t="s">
        <v>4729</v>
      </c>
      <c r="B175" t="s">
        <v>5078</v>
      </c>
    </row>
    <row r="176" spans="1:2" x14ac:dyDescent="0.2">
      <c r="A176" t="s">
        <v>4730</v>
      </c>
      <c r="B176" t="s">
        <v>5079</v>
      </c>
    </row>
    <row r="177" spans="1:2" x14ac:dyDescent="0.2">
      <c r="A177" t="s">
        <v>4731</v>
      </c>
      <c r="B177" t="s">
        <v>5080</v>
      </c>
    </row>
    <row r="178" spans="1:2" x14ac:dyDescent="0.2">
      <c r="A178" t="s">
        <v>4732</v>
      </c>
      <c r="B178" t="s">
        <v>5081</v>
      </c>
    </row>
    <row r="179" spans="1:2" x14ac:dyDescent="0.2">
      <c r="A179" t="s">
        <v>4733</v>
      </c>
      <c r="B179" t="s">
        <v>5082</v>
      </c>
    </row>
    <row r="180" spans="1:2" x14ac:dyDescent="0.2">
      <c r="A180" t="s">
        <v>4734</v>
      </c>
      <c r="B180" t="s">
        <v>5083</v>
      </c>
    </row>
    <row r="181" spans="1:2" x14ac:dyDescent="0.2">
      <c r="A181" t="s">
        <v>4735</v>
      </c>
      <c r="B181" t="s">
        <v>5084</v>
      </c>
    </row>
    <row r="182" spans="1:2" x14ac:dyDescent="0.2">
      <c r="A182" t="s">
        <v>4736</v>
      </c>
      <c r="B182" t="s">
        <v>5085</v>
      </c>
    </row>
    <row r="183" spans="1:2" x14ac:dyDescent="0.2">
      <c r="A183" t="s">
        <v>4737</v>
      </c>
      <c r="B183" t="s">
        <v>5086</v>
      </c>
    </row>
    <row r="184" spans="1:2" x14ac:dyDescent="0.2">
      <c r="A184" t="s">
        <v>6070</v>
      </c>
      <c r="B184" t="s">
        <v>6071</v>
      </c>
    </row>
    <row r="185" spans="1:2" x14ac:dyDescent="0.2">
      <c r="A185" t="s">
        <v>4738</v>
      </c>
      <c r="B185" t="s">
        <v>6072</v>
      </c>
    </row>
    <row r="186" spans="1:2" x14ac:dyDescent="0.2">
      <c r="A186" t="s">
        <v>4739</v>
      </c>
      <c r="B186" t="s">
        <v>6073</v>
      </c>
    </row>
    <row r="187" spans="1:2" x14ac:dyDescent="0.2">
      <c r="A187" t="s">
        <v>4740</v>
      </c>
      <c r="B187" t="s">
        <v>5089</v>
      </c>
    </row>
    <row r="188" spans="1:2" x14ac:dyDescent="0.2">
      <c r="A188" t="s">
        <v>4741</v>
      </c>
      <c r="B188" t="s">
        <v>5090</v>
      </c>
    </row>
    <row r="189" spans="1:2" x14ac:dyDescent="0.2">
      <c r="A189" t="s">
        <v>4742</v>
      </c>
      <c r="B189" t="s">
        <v>5091</v>
      </c>
    </row>
    <row r="190" spans="1:2" x14ac:dyDescent="0.2">
      <c r="A190" t="s">
        <v>4743</v>
      </c>
      <c r="B190" t="s">
        <v>5092</v>
      </c>
    </row>
    <row r="191" spans="1:2" x14ac:dyDescent="0.2">
      <c r="A191" t="s">
        <v>6074</v>
      </c>
      <c r="B191" t="s">
        <v>6075</v>
      </c>
    </row>
    <row r="192" spans="1:2" x14ac:dyDescent="0.2">
      <c r="A192" t="s">
        <v>6076</v>
      </c>
      <c r="B192" t="s">
        <v>6077</v>
      </c>
    </row>
    <row r="193" spans="1:2" x14ac:dyDescent="0.2">
      <c r="A193" t="s">
        <v>5477</v>
      </c>
      <c r="B193" t="s">
        <v>6078</v>
      </c>
    </row>
    <row r="194" spans="1:2" x14ac:dyDescent="0.2">
      <c r="A194" t="s">
        <v>5480</v>
      </c>
      <c r="B194" t="s">
        <v>6079</v>
      </c>
    </row>
    <row r="195" spans="1:2" x14ac:dyDescent="0.2">
      <c r="A195" t="s">
        <v>5473</v>
      </c>
      <c r="B195" t="s">
        <v>6080</v>
      </c>
    </row>
    <row r="196" spans="1:2" x14ac:dyDescent="0.2">
      <c r="A196" t="s">
        <v>5476</v>
      </c>
      <c r="B196" t="s">
        <v>6081</v>
      </c>
    </row>
    <row r="197" spans="1:2" x14ac:dyDescent="0.2">
      <c r="A197" t="s">
        <v>5475</v>
      </c>
      <c r="B197" t="s">
        <v>6082</v>
      </c>
    </row>
    <row r="198" spans="1:2" x14ac:dyDescent="0.2">
      <c r="A198" t="s">
        <v>5481</v>
      </c>
      <c r="B198" t="s">
        <v>6083</v>
      </c>
    </row>
    <row r="199" spans="1:2" x14ac:dyDescent="0.2">
      <c r="A199" t="s">
        <v>5474</v>
      </c>
      <c r="B199" t="s">
        <v>6084</v>
      </c>
    </row>
    <row r="200" spans="1:2" x14ac:dyDescent="0.2">
      <c r="A200" t="s">
        <v>5472</v>
      </c>
      <c r="B200" t="s">
        <v>6085</v>
      </c>
    </row>
    <row r="201" spans="1:2" x14ac:dyDescent="0.2">
      <c r="A201" t="s">
        <v>5479</v>
      </c>
      <c r="B201" t="s">
        <v>6086</v>
      </c>
    </row>
    <row r="202" spans="1:2" x14ac:dyDescent="0.2">
      <c r="A202" t="s">
        <v>5484</v>
      </c>
      <c r="B202" t="s">
        <v>6087</v>
      </c>
    </row>
    <row r="203" spans="1:2" x14ac:dyDescent="0.2">
      <c r="A203" t="s">
        <v>5482</v>
      </c>
      <c r="B203" t="s">
        <v>6088</v>
      </c>
    </row>
    <row r="204" spans="1:2" x14ac:dyDescent="0.2">
      <c r="A204" t="s">
        <v>6089</v>
      </c>
      <c r="B204" t="s">
        <v>6090</v>
      </c>
    </row>
    <row r="205" spans="1:2" x14ac:dyDescent="0.2">
      <c r="A205" t="s">
        <v>5483</v>
      </c>
      <c r="B205" t="s">
        <v>6091</v>
      </c>
    </row>
    <row r="206" spans="1:2" x14ac:dyDescent="0.2">
      <c r="A206" t="s">
        <v>5478</v>
      </c>
      <c r="B206" t="s">
        <v>6092</v>
      </c>
    </row>
    <row r="207" spans="1:2" x14ac:dyDescent="0.2">
      <c r="A207" t="s">
        <v>5485</v>
      </c>
      <c r="B207" t="s">
        <v>6093</v>
      </c>
    </row>
    <row r="208" spans="1:2" x14ac:dyDescent="0.2">
      <c r="A208" t="s">
        <v>6094</v>
      </c>
      <c r="B208" t="s">
        <v>6095</v>
      </c>
    </row>
    <row r="209" spans="1:2" x14ac:dyDescent="0.2">
      <c r="A209" t="s">
        <v>6096</v>
      </c>
      <c r="B209" t="s">
        <v>6097</v>
      </c>
    </row>
    <row r="210" spans="1:2" x14ac:dyDescent="0.2">
      <c r="A210" t="s">
        <v>6098</v>
      </c>
      <c r="B210" t="s">
        <v>6099</v>
      </c>
    </row>
    <row r="211" spans="1:2" x14ac:dyDescent="0.2">
      <c r="A211" t="s">
        <v>6100</v>
      </c>
      <c r="B211" t="s">
        <v>6101</v>
      </c>
    </row>
    <row r="212" spans="1:2" x14ac:dyDescent="0.2">
      <c r="A212" t="s">
        <v>6102</v>
      </c>
      <c r="B212" t="s">
        <v>6103</v>
      </c>
    </row>
    <row r="213" spans="1:2" x14ac:dyDescent="0.2">
      <c r="A213" t="s">
        <v>6104</v>
      </c>
      <c r="B213" t="s">
        <v>6105</v>
      </c>
    </row>
    <row r="214" spans="1:2" x14ac:dyDescent="0.2">
      <c r="A214" t="s">
        <v>4927</v>
      </c>
      <c r="B214" t="s">
        <v>6106</v>
      </c>
    </row>
    <row r="215" spans="1:2" x14ac:dyDescent="0.2">
      <c r="A215" t="s">
        <v>5202</v>
      </c>
      <c r="B215" t="s">
        <v>6107</v>
      </c>
    </row>
    <row r="216" spans="1:2" x14ac:dyDescent="0.2">
      <c r="A216" t="s">
        <v>4744</v>
      </c>
      <c r="B216" t="s">
        <v>5094</v>
      </c>
    </row>
    <row r="217" spans="1:2" x14ac:dyDescent="0.2">
      <c r="A217" t="s">
        <v>4745</v>
      </c>
      <c r="B217" t="s">
        <v>5095</v>
      </c>
    </row>
    <row r="218" spans="1:2" x14ac:dyDescent="0.2">
      <c r="A218" t="s">
        <v>4746</v>
      </c>
      <c r="B218" t="s">
        <v>5096</v>
      </c>
    </row>
    <row r="219" spans="1:2" x14ac:dyDescent="0.2">
      <c r="A219" t="s">
        <v>4747</v>
      </c>
      <c r="B219" t="s">
        <v>5097</v>
      </c>
    </row>
    <row r="220" spans="1:2" x14ac:dyDescent="0.2">
      <c r="A220" t="s">
        <v>6108</v>
      </c>
      <c r="B220" t="s">
        <v>6109</v>
      </c>
    </row>
    <row r="221" spans="1:2" x14ac:dyDescent="0.2">
      <c r="A221" t="s">
        <v>6110</v>
      </c>
      <c r="B221" t="s">
        <v>6111</v>
      </c>
    </row>
    <row r="222" spans="1:2" x14ac:dyDescent="0.2">
      <c r="A222" t="s">
        <v>6112</v>
      </c>
      <c r="B222" t="s">
        <v>6113</v>
      </c>
    </row>
    <row r="223" spans="1:2" x14ac:dyDescent="0.2">
      <c r="A223" t="s">
        <v>3556</v>
      </c>
      <c r="B223" t="s">
        <v>6114</v>
      </c>
    </row>
    <row r="224" spans="1:2" x14ac:dyDescent="0.2">
      <c r="A224" t="s">
        <v>3557</v>
      </c>
      <c r="B224" t="s">
        <v>6115</v>
      </c>
    </row>
    <row r="225" spans="1:2" x14ac:dyDescent="0.2">
      <c r="A225" t="s">
        <v>6116</v>
      </c>
      <c r="B225" t="s">
        <v>6117</v>
      </c>
    </row>
    <row r="226" spans="1:2" x14ac:dyDescent="0.2">
      <c r="A226" t="s">
        <v>3558</v>
      </c>
      <c r="B226" t="s">
        <v>5101</v>
      </c>
    </row>
    <row r="227" spans="1:2" x14ac:dyDescent="0.2">
      <c r="A227" t="s">
        <v>3559</v>
      </c>
      <c r="B227" t="s">
        <v>6118</v>
      </c>
    </row>
    <row r="228" spans="1:2" x14ac:dyDescent="0.2">
      <c r="A228" t="s">
        <v>3560</v>
      </c>
      <c r="B228" t="s">
        <v>6119</v>
      </c>
    </row>
    <row r="229" spans="1:2" x14ac:dyDescent="0.2">
      <c r="A229" t="s">
        <v>3562</v>
      </c>
      <c r="B229" t="s">
        <v>6120</v>
      </c>
    </row>
    <row r="230" spans="1:2" x14ac:dyDescent="0.2">
      <c r="A230" t="s">
        <v>3563</v>
      </c>
      <c r="B230" t="s">
        <v>6121</v>
      </c>
    </row>
    <row r="231" spans="1:2" x14ac:dyDescent="0.2">
      <c r="A231" t="s">
        <v>6122</v>
      </c>
      <c r="B231" t="s">
        <v>6123</v>
      </c>
    </row>
    <row r="232" spans="1:2" x14ac:dyDescent="0.2">
      <c r="A232" t="s">
        <v>4748</v>
      </c>
      <c r="B232" t="s">
        <v>6124</v>
      </c>
    </row>
    <row r="233" spans="1:2" x14ac:dyDescent="0.2">
      <c r="A233" t="s">
        <v>4749</v>
      </c>
      <c r="B233" t="s">
        <v>6125</v>
      </c>
    </row>
    <row r="234" spans="1:2" x14ac:dyDescent="0.2">
      <c r="A234" t="s">
        <v>4750</v>
      </c>
      <c r="B234" t="s">
        <v>6126</v>
      </c>
    </row>
    <row r="235" spans="1:2" x14ac:dyDescent="0.2">
      <c r="A235" t="s">
        <v>4751</v>
      </c>
      <c r="B235" t="s">
        <v>6127</v>
      </c>
    </row>
    <row r="236" spans="1:2" x14ac:dyDescent="0.2">
      <c r="A236" t="s">
        <v>4752</v>
      </c>
      <c r="B236" t="s">
        <v>6128</v>
      </c>
    </row>
    <row r="237" spans="1:2" x14ac:dyDescent="0.2">
      <c r="A237" t="s">
        <v>4753</v>
      </c>
      <c r="B237" t="s">
        <v>6129</v>
      </c>
    </row>
    <row r="238" spans="1:2" x14ac:dyDescent="0.2">
      <c r="A238" t="s">
        <v>4754</v>
      </c>
      <c r="B238" t="s">
        <v>6130</v>
      </c>
    </row>
    <row r="239" spans="1:2" x14ac:dyDescent="0.2">
      <c r="A239" t="s">
        <v>4755</v>
      </c>
      <c r="B239" t="s">
        <v>6131</v>
      </c>
    </row>
    <row r="240" spans="1:2" x14ac:dyDescent="0.2">
      <c r="A240" t="s">
        <v>4756</v>
      </c>
      <c r="B240" t="s">
        <v>6132</v>
      </c>
    </row>
    <row r="241" spans="1:2" x14ac:dyDescent="0.2">
      <c r="A241" t="s">
        <v>4757</v>
      </c>
      <c r="B241" t="s">
        <v>6133</v>
      </c>
    </row>
    <row r="242" spans="1:2" x14ac:dyDescent="0.2">
      <c r="A242" t="s">
        <v>4758</v>
      </c>
      <c r="B242" t="s">
        <v>6134</v>
      </c>
    </row>
    <row r="243" spans="1:2" x14ac:dyDescent="0.2">
      <c r="A243" t="s">
        <v>4759</v>
      </c>
      <c r="B243" t="s">
        <v>6135</v>
      </c>
    </row>
    <row r="244" spans="1:2" x14ac:dyDescent="0.2">
      <c r="A244" t="s">
        <v>4760</v>
      </c>
      <c r="B244" t="s">
        <v>6136</v>
      </c>
    </row>
    <row r="245" spans="1:2" x14ac:dyDescent="0.2">
      <c r="A245" t="s">
        <v>4761</v>
      </c>
      <c r="B245" t="s">
        <v>6137</v>
      </c>
    </row>
    <row r="246" spans="1:2" x14ac:dyDescent="0.2">
      <c r="A246" t="s">
        <v>4762</v>
      </c>
      <c r="B246" t="s">
        <v>6138</v>
      </c>
    </row>
    <row r="247" spans="1:2" x14ac:dyDescent="0.2">
      <c r="A247" t="s">
        <v>6139</v>
      </c>
      <c r="B247" t="s">
        <v>6140</v>
      </c>
    </row>
    <row r="248" spans="1:2" x14ac:dyDescent="0.2">
      <c r="A248" t="s">
        <v>6141</v>
      </c>
      <c r="B248" t="s">
        <v>6142</v>
      </c>
    </row>
    <row r="249" spans="1:2" x14ac:dyDescent="0.2">
      <c r="A249" t="s">
        <v>3617</v>
      </c>
      <c r="B249" t="s">
        <v>5128</v>
      </c>
    </row>
    <row r="250" spans="1:2" x14ac:dyDescent="0.2">
      <c r="A250" t="s">
        <v>6143</v>
      </c>
      <c r="B250" t="s">
        <v>6144</v>
      </c>
    </row>
    <row r="251" spans="1:2" x14ac:dyDescent="0.2">
      <c r="A251" t="s">
        <v>6145</v>
      </c>
      <c r="B251" t="s">
        <v>6146</v>
      </c>
    </row>
    <row r="252" spans="1:2" x14ac:dyDescent="0.2">
      <c r="A252" t="s">
        <v>6147</v>
      </c>
      <c r="B252" t="s">
        <v>6148</v>
      </c>
    </row>
    <row r="253" spans="1:2" x14ac:dyDescent="0.2">
      <c r="A253" t="s">
        <v>3618</v>
      </c>
      <c r="B253" t="s">
        <v>6149</v>
      </c>
    </row>
    <row r="254" spans="1:2" x14ac:dyDescent="0.2">
      <c r="A254" t="s">
        <v>6150</v>
      </c>
      <c r="B254" t="s">
        <v>6151</v>
      </c>
    </row>
    <row r="255" spans="1:2" x14ac:dyDescent="0.2">
      <c r="A255" t="s">
        <v>6152</v>
      </c>
      <c r="B255" t="s">
        <v>6153</v>
      </c>
    </row>
    <row r="256" spans="1:2" x14ac:dyDescent="0.2">
      <c r="A256" t="s">
        <v>3619</v>
      </c>
      <c r="B256" t="s">
        <v>6149</v>
      </c>
    </row>
    <row r="257" spans="1:2" x14ac:dyDescent="0.2">
      <c r="A257" t="s">
        <v>6154</v>
      </c>
      <c r="B257" t="s">
        <v>6155</v>
      </c>
    </row>
    <row r="258" spans="1:2" x14ac:dyDescent="0.2">
      <c r="A258" t="s">
        <v>6156</v>
      </c>
      <c r="B258" t="s">
        <v>6149</v>
      </c>
    </row>
    <row r="259" spans="1:2" x14ac:dyDescent="0.2">
      <c r="A259" t="s">
        <v>6157</v>
      </c>
      <c r="B259" t="s">
        <v>6158</v>
      </c>
    </row>
    <row r="260" spans="1:2" x14ac:dyDescent="0.2">
      <c r="A260" t="s">
        <v>6159</v>
      </c>
      <c r="B260" t="s">
        <v>6160</v>
      </c>
    </row>
    <row r="261" spans="1:2" x14ac:dyDescent="0.2">
      <c r="A261" t="s">
        <v>6161</v>
      </c>
      <c r="B261" t="s">
        <v>6162</v>
      </c>
    </row>
    <row r="262" spans="1:2" x14ac:dyDescent="0.2">
      <c r="A262" t="s">
        <v>6163</v>
      </c>
      <c r="B262" t="s">
        <v>6164</v>
      </c>
    </row>
    <row r="263" spans="1:2" x14ac:dyDescent="0.2">
      <c r="A263" t="s">
        <v>6165</v>
      </c>
      <c r="B263" t="s">
        <v>6153</v>
      </c>
    </row>
    <row r="264" spans="1:2" x14ac:dyDescent="0.2">
      <c r="A264" t="s">
        <v>6166</v>
      </c>
      <c r="B264" t="s">
        <v>6167</v>
      </c>
    </row>
    <row r="265" spans="1:2" x14ac:dyDescent="0.2">
      <c r="A265" t="s">
        <v>6168</v>
      </c>
      <c r="B265" t="s">
        <v>6169</v>
      </c>
    </row>
    <row r="266" spans="1:2" x14ac:dyDescent="0.2">
      <c r="A266" t="s">
        <v>6170</v>
      </c>
      <c r="B266" t="s">
        <v>6171</v>
      </c>
    </row>
    <row r="267" spans="1:2" x14ac:dyDescent="0.2">
      <c r="A267" t="s">
        <v>6172</v>
      </c>
      <c r="B267" t="s">
        <v>6173</v>
      </c>
    </row>
    <row r="268" spans="1:2" x14ac:dyDescent="0.2">
      <c r="A268" t="s">
        <v>3621</v>
      </c>
      <c r="B268" t="s">
        <v>6174</v>
      </c>
    </row>
    <row r="269" spans="1:2" x14ac:dyDescent="0.2">
      <c r="A269" t="s">
        <v>4763</v>
      </c>
      <c r="B269" t="s">
        <v>6175</v>
      </c>
    </row>
    <row r="270" spans="1:2" x14ac:dyDescent="0.2">
      <c r="A270" t="s">
        <v>3622</v>
      </c>
      <c r="B270" t="s">
        <v>6176</v>
      </c>
    </row>
    <row r="271" spans="1:2" x14ac:dyDescent="0.2">
      <c r="A271" t="s">
        <v>6177</v>
      </c>
      <c r="B271" t="s">
        <v>6178</v>
      </c>
    </row>
    <row r="272" spans="1:2" x14ac:dyDescent="0.2">
      <c r="A272" t="s">
        <v>6179</v>
      </c>
      <c r="B272" t="s">
        <v>6180</v>
      </c>
    </row>
    <row r="273" spans="1:2" x14ac:dyDescent="0.2">
      <c r="A273" t="s">
        <v>3624</v>
      </c>
      <c r="B273" t="s">
        <v>6181</v>
      </c>
    </row>
    <row r="274" spans="1:2" x14ac:dyDescent="0.2">
      <c r="A274" t="s">
        <v>6182</v>
      </c>
      <c r="B274" t="s">
        <v>6183</v>
      </c>
    </row>
    <row r="275" spans="1:2" x14ac:dyDescent="0.2">
      <c r="A275" t="s">
        <v>6184</v>
      </c>
      <c r="B275" t="s">
        <v>6185</v>
      </c>
    </row>
    <row r="276" spans="1:2" x14ac:dyDescent="0.2">
      <c r="A276" t="s">
        <v>4764</v>
      </c>
      <c r="B276" t="s">
        <v>6186</v>
      </c>
    </row>
    <row r="277" spans="1:2" x14ac:dyDescent="0.2">
      <c r="A277" t="s">
        <v>4765</v>
      </c>
      <c r="B277" t="s">
        <v>6187</v>
      </c>
    </row>
    <row r="278" spans="1:2" x14ac:dyDescent="0.2">
      <c r="A278" t="s">
        <v>4766</v>
      </c>
      <c r="B278" t="s">
        <v>6188</v>
      </c>
    </row>
    <row r="279" spans="1:2" x14ac:dyDescent="0.2">
      <c r="A279" t="s">
        <v>4767</v>
      </c>
      <c r="B279" t="s">
        <v>6189</v>
      </c>
    </row>
    <row r="280" spans="1:2" x14ac:dyDescent="0.2">
      <c r="A280" t="s">
        <v>4768</v>
      </c>
      <c r="B280" t="s">
        <v>6190</v>
      </c>
    </row>
    <row r="281" spans="1:2" x14ac:dyDescent="0.2">
      <c r="A281" t="s">
        <v>4769</v>
      </c>
      <c r="B281" t="s">
        <v>6191</v>
      </c>
    </row>
    <row r="282" spans="1:2" x14ac:dyDescent="0.2">
      <c r="A282" t="s">
        <v>4770</v>
      </c>
      <c r="B282" t="s">
        <v>6192</v>
      </c>
    </row>
    <row r="283" spans="1:2" x14ac:dyDescent="0.2">
      <c r="A283" t="s">
        <v>4771</v>
      </c>
      <c r="B283" t="s">
        <v>6193</v>
      </c>
    </row>
    <row r="284" spans="1:2" x14ac:dyDescent="0.2">
      <c r="A284" t="s">
        <v>4772</v>
      </c>
      <c r="B284" t="s">
        <v>6194</v>
      </c>
    </row>
    <row r="285" spans="1:2" x14ac:dyDescent="0.2">
      <c r="A285" t="s">
        <v>4773</v>
      </c>
      <c r="B285" t="s">
        <v>5139</v>
      </c>
    </row>
    <row r="286" spans="1:2" x14ac:dyDescent="0.2">
      <c r="A286" t="s">
        <v>4774</v>
      </c>
      <c r="B286" t="s">
        <v>5140</v>
      </c>
    </row>
    <row r="287" spans="1:2" x14ac:dyDescent="0.2">
      <c r="A287" t="s">
        <v>6195</v>
      </c>
      <c r="B287" t="s">
        <v>6196</v>
      </c>
    </row>
    <row r="288" spans="1:2" x14ac:dyDescent="0.2">
      <c r="A288" t="s">
        <v>6197</v>
      </c>
      <c r="B288" t="s">
        <v>6198</v>
      </c>
    </row>
    <row r="289" spans="1:2" x14ac:dyDescent="0.2">
      <c r="A289" t="s">
        <v>6199</v>
      </c>
      <c r="B289" t="s">
        <v>6200</v>
      </c>
    </row>
    <row r="290" spans="1:2" x14ac:dyDescent="0.2">
      <c r="A290" t="s">
        <v>6201</v>
      </c>
      <c r="B290" t="s">
        <v>6202</v>
      </c>
    </row>
    <row r="291" spans="1:2" x14ac:dyDescent="0.2">
      <c r="A291" t="s">
        <v>3425</v>
      </c>
      <c r="B291" t="s">
        <v>6203</v>
      </c>
    </row>
    <row r="292" spans="1:2" x14ac:dyDescent="0.2">
      <c r="A292" t="s">
        <v>6204</v>
      </c>
      <c r="B292" t="s">
        <v>6205</v>
      </c>
    </row>
    <row r="293" spans="1:2" x14ac:dyDescent="0.2">
      <c r="A293" t="s">
        <v>4775</v>
      </c>
      <c r="B293" t="s">
        <v>6206</v>
      </c>
    </row>
    <row r="294" spans="1:2" x14ac:dyDescent="0.2">
      <c r="A294" t="s">
        <v>6207</v>
      </c>
      <c r="B294" t="s">
        <v>6208</v>
      </c>
    </row>
    <row r="295" spans="1:2" x14ac:dyDescent="0.2">
      <c r="A295" t="s">
        <v>6209</v>
      </c>
      <c r="B295" t="s">
        <v>6210</v>
      </c>
    </row>
    <row r="296" spans="1:2" x14ac:dyDescent="0.2">
      <c r="A296" t="s">
        <v>3426</v>
      </c>
      <c r="B296" t="s">
        <v>6211</v>
      </c>
    </row>
    <row r="297" spans="1:2" x14ac:dyDescent="0.2">
      <c r="A297" t="s">
        <v>3427</v>
      </c>
      <c r="B297" t="s">
        <v>6212</v>
      </c>
    </row>
    <row r="298" spans="1:2" x14ac:dyDescent="0.2">
      <c r="A298" t="s">
        <v>3428</v>
      </c>
      <c r="B298" t="s">
        <v>6213</v>
      </c>
    </row>
    <row r="299" spans="1:2" x14ac:dyDescent="0.2">
      <c r="A299" t="s">
        <v>4776</v>
      </c>
      <c r="B299" t="s">
        <v>6214</v>
      </c>
    </row>
    <row r="300" spans="1:2" x14ac:dyDescent="0.2">
      <c r="A300" t="s">
        <v>4777</v>
      </c>
      <c r="B300" t="s">
        <v>6215</v>
      </c>
    </row>
    <row r="301" spans="1:2" x14ac:dyDescent="0.2">
      <c r="A301" t="s">
        <v>3429</v>
      </c>
      <c r="B301" t="s">
        <v>6216</v>
      </c>
    </row>
    <row r="302" spans="1:2" x14ac:dyDescent="0.2">
      <c r="A302" t="s">
        <v>4778</v>
      </c>
      <c r="B302" t="s">
        <v>6217</v>
      </c>
    </row>
    <row r="303" spans="1:2" x14ac:dyDescent="0.2">
      <c r="A303" t="s">
        <v>3430</v>
      </c>
      <c r="B303" t="s">
        <v>6218</v>
      </c>
    </row>
    <row r="304" spans="1:2" x14ac:dyDescent="0.2">
      <c r="A304" t="s">
        <v>6219</v>
      </c>
      <c r="B304" t="s">
        <v>6220</v>
      </c>
    </row>
    <row r="305" spans="1:2" x14ac:dyDescent="0.2">
      <c r="A305" t="s">
        <v>6221</v>
      </c>
      <c r="B305" t="s">
        <v>6222</v>
      </c>
    </row>
    <row r="306" spans="1:2" x14ac:dyDescent="0.2">
      <c r="A306" t="s">
        <v>4779</v>
      </c>
      <c r="B306" t="s">
        <v>5151</v>
      </c>
    </row>
    <row r="307" spans="1:2" x14ac:dyDescent="0.2">
      <c r="A307" t="s">
        <v>4780</v>
      </c>
      <c r="B307" t="s">
        <v>5152</v>
      </c>
    </row>
    <row r="308" spans="1:2" x14ac:dyDescent="0.2">
      <c r="A308" t="s">
        <v>4781</v>
      </c>
      <c r="B308" t="s">
        <v>6223</v>
      </c>
    </row>
    <row r="309" spans="1:2" x14ac:dyDescent="0.2">
      <c r="A309" t="s">
        <v>4782</v>
      </c>
      <c r="B309" t="s">
        <v>5154</v>
      </c>
    </row>
    <row r="310" spans="1:2" x14ac:dyDescent="0.2">
      <c r="A310" t="s">
        <v>4783</v>
      </c>
      <c r="B310" t="s">
        <v>5155</v>
      </c>
    </row>
    <row r="311" spans="1:2" x14ac:dyDescent="0.2">
      <c r="A311" t="s">
        <v>4784</v>
      </c>
      <c r="B311" t="s">
        <v>5156</v>
      </c>
    </row>
    <row r="312" spans="1:2" x14ac:dyDescent="0.2">
      <c r="A312" t="s">
        <v>4785</v>
      </c>
      <c r="B312" t="s">
        <v>5157</v>
      </c>
    </row>
    <row r="313" spans="1:2" x14ac:dyDescent="0.2">
      <c r="A313" t="s">
        <v>4786</v>
      </c>
      <c r="B313" t="s">
        <v>6224</v>
      </c>
    </row>
    <row r="314" spans="1:2" x14ac:dyDescent="0.2">
      <c r="A314" t="s">
        <v>4787</v>
      </c>
      <c r="B314" t="s">
        <v>6225</v>
      </c>
    </row>
    <row r="315" spans="1:2" x14ac:dyDescent="0.2">
      <c r="A315" t="s">
        <v>6226</v>
      </c>
      <c r="B315" t="s">
        <v>6227</v>
      </c>
    </row>
    <row r="316" spans="1:2" x14ac:dyDescent="0.2">
      <c r="A316" t="s">
        <v>6228</v>
      </c>
      <c r="B316" t="s">
        <v>6229</v>
      </c>
    </row>
    <row r="317" spans="1:2" x14ac:dyDescent="0.2">
      <c r="A317" t="s">
        <v>4788</v>
      </c>
      <c r="B317" t="s">
        <v>6230</v>
      </c>
    </row>
    <row r="318" spans="1:2" x14ac:dyDescent="0.2">
      <c r="A318" t="s">
        <v>4789</v>
      </c>
      <c r="B318" t="s">
        <v>6231</v>
      </c>
    </row>
    <row r="319" spans="1:2" x14ac:dyDescent="0.2">
      <c r="A319" t="s">
        <v>4790</v>
      </c>
      <c r="B319" t="s">
        <v>6232</v>
      </c>
    </row>
    <row r="320" spans="1:2" x14ac:dyDescent="0.2">
      <c r="A320" t="s">
        <v>4791</v>
      </c>
      <c r="B320" t="s">
        <v>5163</v>
      </c>
    </row>
    <row r="321" spans="1:2" x14ac:dyDescent="0.2">
      <c r="A321" t="s">
        <v>6233</v>
      </c>
      <c r="B321" t="s">
        <v>6234</v>
      </c>
    </row>
    <row r="322" spans="1:2" x14ac:dyDescent="0.2">
      <c r="A322" t="s">
        <v>4792</v>
      </c>
      <c r="B322" t="s">
        <v>6235</v>
      </c>
    </row>
    <row r="323" spans="1:2" x14ac:dyDescent="0.2">
      <c r="A323" t="s">
        <v>4793</v>
      </c>
      <c r="B323" t="s">
        <v>6236</v>
      </c>
    </row>
    <row r="324" spans="1:2" x14ac:dyDescent="0.2">
      <c r="A324" t="s">
        <v>4794</v>
      </c>
      <c r="B324" t="s">
        <v>6237</v>
      </c>
    </row>
    <row r="325" spans="1:2" x14ac:dyDescent="0.2">
      <c r="A325" t="s">
        <v>4795</v>
      </c>
      <c r="B325" t="s">
        <v>6238</v>
      </c>
    </row>
    <row r="326" spans="1:2" x14ac:dyDescent="0.2">
      <c r="A326" t="s">
        <v>4796</v>
      </c>
      <c r="B326" t="s">
        <v>6239</v>
      </c>
    </row>
    <row r="327" spans="1:2" x14ac:dyDescent="0.2">
      <c r="A327" t="s">
        <v>4797</v>
      </c>
      <c r="B327" t="s">
        <v>6240</v>
      </c>
    </row>
    <row r="328" spans="1:2" x14ac:dyDescent="0.2">
      <c r="A328" t="s">
        <v>4798</v>
      </c>
      <c r="B328" t="s">
        <v>6241</v>
      </c>
    </row>
    <row r="329" spans="1:2" x14ac:dyDescent="0.2">
      <c r="A329" t="s">
        <v>4799</v>
      </c>
      <c r="B329" t="s">
        <v>6242</v>
      </c>
    </row>
    <row r="330" spans="1:2" x14ac:dyDescent="0.2">
      <c r="A330" t="s">
        <v>4800</v>
      </c>
      <c r="B330" t="s">
        <v>6243</v>
      </c>
    </row>
    <row r="331" spans="1:2" x14ac:dyDescent="0.2">
      <c r="A331" t="s">
        <v>4801</v>
      </c>
      <c r="B331" t="s">
        <v>6244</v>
      </c>
    </row>
    <row r="332" spans="1:2" x14ac:dyDescent="0.2">
      <c r="A332" t="s">
        <v>4802</v>
      </c>
      <c r="B332" t="s">
        <v>6245</v>
      </c>
    </row>
    <row r="333" spans="1:2" x14ac:dyDescent="0.2">
      <c r="A333" t="s">
        <v>4803</v>
      </c>
      <c r="B333" t="s">
        <v>6246</v>
      </c>
    </row>
    <row r="334" spans="1:2" x14ac:dyDescent="0.2">
      <c r="A334" t="s">
        <v>4804</v>
      </c>
      <c r="B334" t="s">
        <v>6247</v>
      </c>
    </row>
    <row r="335" spans="1:2" x14ac:dyDescent="0.2">
      <c r="A335" t="s">
        <v>4805</v>
      </c>
      <c r="B335" t="s">
        <v>6248</v>
      </c>
    </row>
    <row r="336" spans="1:2" x14ac:dyDescent="0.2">
      <c r="A336" t="s">
        <v>4806</v>
      </c>
      <c r="B336" t="s">
        <v>6249</v>
      </c>
    </row>
    <row r="337" spans="1:2" x14ac:dyDescent="0.2">
      <c r="A337" t="s">
        <v>4807</v>
      </c>
      <c r="B337" t="s">
        <v>6250</v>
      </c>
    </row>
    <row r="338" spans="1:2" x14ac:dyDescent="0.2">
      <c r="A338" t="s">
        <v>4808</v>
      </c>
      <c r="B338" t="s">
        <v>5033</v>
      </c>
    </row>
    <row r="339" spans="1:2" x14ac:dyDescent="0.2">
      <c r="A339" t="s">
        <v>4809</v>
      </c>
      <c r="B339" t="s">
        <v>6251</v>
      </c>
    </row>
    <row r="340" spans="1:2" x14ac:dyDescent="0.2">
      <c r="A340" t="s">
        <v>4810</v>
      </c>
      <c r="B340" t="s">
        <v>6252</v>
      </c>
    </row>
    <row r="341" spans="1:2" x14ac:dyDescent="0.2">
      <c r="A341" t="s">
        <v>4811</v>
      </c>
      <c r="B341" t="s">
        <v>5183</v>
      </c>
    </row>
    <row r="342" spans="1:2" x14ac:dyDescent="0.2">
      <c r="A342" t="s">
        <v>4812</v>
      </c>
      <c r="B342" t="s">
        <v>5184</v>
      </c>
    </row>
    <row r="343" spans="1:2" x14ac:dyDescent="0.2">
      <c r="A343" t="s">
        <v>4813</v>
      </c>
      <c r="B343" t="s">
        <v>5185</v>
      </c>
    </row>
    <row r="344" spans="1:2" x14ac:dyDescent="0.2">
      <c r="A344" t="s">
        <v>4825</v>
      </c>
      <c r="B344" t="s">
        <v>6253</v>
      </c>
    </row>
    <row r="345" spans="1:2" x14ac:dyDescent="0.2">
      <c r="A345" t="s">
        <v>5205</v>
      </c>
      <c r="B345" t="s">
        <v>6254</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workbookViewId="0">
      <selection activeCell="E7" sqref="E7"/>
    </sheetView>
  </sheetViews>
  <sheetFormatPr defaultRowHeight="11.25" x14ac:dyDescent="0.2"/>
  <cols>
    <col min="1" max="1" width="22.7109375" style="156" customWidth="1"/>
    <col min="2" max="2" width="11.28515625" style="156" bestFit="1" customWidth="1"/>
    <col min="3" max="4" width="12.85546875" style="156" bestFit="1" customWidth="1"/>
    <col min="5" max="5" width="18.5703125" style="156" customWidth="1"/>
    <col min="6" max="16384" width="9.140625" style="156"/>
  </cols>
  <sheetData>
    <row r="1" spans="1:6" s="309" customFormat="1" x14ac:dyDescent="0.2">
      <c r="A1" s="309" t="s">
        <v>3458</v>
      </c>
      <c r="B1" s="309" t="s">
        <v>3449</v>
      </c>
      <c r="C1" s="309" t="s">
        <v>3455</v>
      </c>
      <c r="D1" s="309" t="s">
        <v>3455</v>
      </c>
      <c r="E1" s="309" t="s">
        <v>5314</v>
      </c>
      <c r="F1" s="309" t="s">
        <v>5312</v>
      </c>
    </row>
    <row r="2" spans="1:6" x14ac:dyDescent="0.2">
      <c r="A2" s="156" t="s">
        <v>1921</v>
      </c>
      <c r="B2" s="156" t="s">
        <v>3432</v>
      </c>
      <c r="C2" s="156" t="s">
        <v>3474</v>
      </c>
      <c r="D2" s="156" t="s">
        <v>81</v>
      </c>
      <c r="E2" s="156" t="s">
        <v>5486</v>
      </c>
      <c r="F2" s="156" t="s">
        <v>286</v>
      </c>
    </row>
    <row r="3" spans="1:6" x14ac:dyDescent="0.2">
      <c r="A3" s="156" t="s">
        <v>1921</v>
      </c>
      <c r="B3" s="156" t="s">
        <v>3459</v>
      </c>
      <c r="C3" s="156" t="s">
        <v>3475</v>
      </c>
      <c r="D3" s="156" t="s">
        <v>65</v>
      </c>
      <c r="E3" s="156" t="s">
        <v>5313</v>
      </c>
      <c r="F3" s="156" t="s">
        <v>318</v>
      </c>
    </row>
    <row r="4" spans="1:6" x14ac:dyDescent="0.2">
      <c r="A4" s="156" t="s">
        <v>1893</v>
      </c>
      <c r="B4" s="156" t="s">
        <v>3021</v>
      </c>
      <c r="C4" s="156" t="s">
        <v>527</v>
      </c>
      <c r="D4" s="156" t="s">
        <v>244</v>
      </c>
      <c r="E4" s="156" t="s">
        <v>454</v>
      </c>
      <c r="F4" s="156" t="s">
        <v>244</v>
      </c>
    </row>
    <row r="5" spans="1:6" x14ac:dyDescent="0.2">
      <c r="A5" s="156" t="s">
        <v>1909</v>
      </c>
      <c r="B5" s="156" t="s">
        <v>3460</v>
      </c>
    </row>
    <row r="6" spans="1:6" x14ac:dyDescent="0.2">
      <c r="A6" s="156" t="s">
        <v>1918</v>
      </c>
      <c r="B6" s="156" t="s">
        <v>3461</v>
      </c>
    </row>
    <row r="7" spans="1:6" x14ac:dyDescent="0.2">
      <c r="A7" s="156" t="s">
        <v>3462</v>
      </c>
      <c r="B7" s="156" t="s">
        <v>574</v>
      </c>
    </row>
    <row r="8" spans="1:6" x14ac:dyDescent="0.2">
      <c r="A8" s="156" t="s">
        <v>5432</v>
      </c>
      <c r="B8" s="156" t="s">
        <v>5435</v>
      </c>
    </row>
    <row r="9" spans="1:6" x14ac:dyDescent="0.2">
      <c r="A9" s="156" t="s">
        <v>1899</v>
      </c>
      <c r="B9" s="156" t="s">
        <v>3052</v>
      </c>
    </row>
    <row r="10" spans="1:6" x14ac:dyDescent="0.2">
      <c r="A10" s="156" t="s">
        <v>1899</v>
      </c>
      <c r="B10" s="156" t="s">
        <v>3463</v>
      </c>
    </row>
    <row r="11" spans="1:6" x14ac:dyDescent="0.2">
      <c r="A11" s="156" t="s">
        <v>1903</v>
      </c>
      <c r="B11" s="156" t="s">
        <v>3464</v>
      </c>
    </row>
    <row r="12" spans="1:6" x14ac:dyDescent="0.2">
      <c r="A12" s="156" t="s">
        <v>1916</v>
      </c>
      <c r="B12" s="156" t="s">
        <v>3465</v>
      </c>
    </row>
    <row r="13" spans="1:6" x14ac:dyDescent="0.2">
      <c r="A13" s="156" t="s">
        <v>3467</v>
      </c>
      <c r="B13" s="156" t="s">
        <v>3466</v>
      </c>
    </row>
    <row r="14" spans="1:6" x14ac:dyDescent="0.2">
      <c r="A14" s="156" t="s">
        <v>1915</v>
      </c>
      <c r="B14" s="156" t="s">
        <v>3468</v>
      </c>
    </row>
    <row r="15" spans="1:6" x14ac:dyDescent="0.2">
      <c r="A15" s="156" t="s">
        <v>1915</v>
      </c>
      <c r="B15" s="156" t="s">
        <v>3469</v>
      </c>
    </row>
    <row r="16" spans="1:6" x14ac:dyDescent="0.2">
      <c r="A16" s="156" t="s">
        <v>1884</v>
      </c>
      <c r="B16" s="156" t="s">
        <v>3227</v>
      </c>
    </row>
    <row r="17" spans="1:2" x14ac:dyDescent="0.2">
      <c r="A17" s="156" t="s">
        <v>5433</v>
      </c>
      <c r="B17" s="156" t="s">
        <v>5436</v>
      </c>
    </row>
    <row r="18" spans="1:2" x14ac:dyDescent="0.2">
      <c r="A18" s="156" t="s">
        <v>1913</v>
      </c>
      <c r="B18" s="156" t="s">
        <v>3470</v>
      </c>
    </row>
    <row r="19" spans="1:2" x14ac:dyDescent="0.2">
      <c r="A19" s="156" t="s">
        <v>5434</v>
      </c>
      <c r="B19" s="156" t="s">
        <v>5437</v>
      </c>
    </row>
    <row r="20" spans="1:2" x14ac:dyDescent="0.2">
      <c r="A20" s="156" t="s">
        <v>1919</v>
      </c>
      <c r="B20" s="156" t="s">
        <v>3471</v>
      </c>
    </row>
    <row r="21" spans="1:2" x14ac:dyDescent="0.2">
      <c r="A21" s="156" t="s">
        <v>1919</v>
      </c>
      <c r="B21" s="156" t="s">
        <v>3472</v>
      </c>
    </row>
    <row r="22" spans="1:2" x14ac:dyDescent="0.2">
      <c r="A22" s="156" t="s">
        <v>1920</v>
      </c>
      <c r="B22" s="156" t="s">
        <v>3473</v>
      </c>
    </row>
    <row r="23" spans="1:2" x14ac:dyDescent="0.2">
      <c r="A23" s="156" t="s">
        <v>527</v>
      </c>
      <c r="B23" s="156" t="s">
        <v>590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343"/>
  <sheetViews>
    <sheetView zoomScale="75" zoomScaleNormal="75" workbookViewId="0">
      <selection activeCell="M11" sqref="M11"/>
    </sheetView>
  </sheetViews>
  <sheetFormatPr defaultRowHeight="11.25" x14ac:dyDescent="0.2"/>
  <cols>
    <col min="1" max="1" width="24.85546875" style="156" bestFit="1" customWidth="1"/>
    <col min="2" max="2" width="11" style="156" bestFit="1" customWidth="1"/>
    <col min="3" max="3" width="11" style="316" bestFit="1" customWidth="1"/>
    <col min="4" max="4" width="25.140625" style="156" customWidth="1"/>
    <col min="5" max="5" width="12" style="156" bestFit="1" customWidth="1"/>
    <col min="6" max="6" width="4.7109375" style="156" bestFit="1" customWidth="1"/>
    <col min="7" max="7" width="5.28515625" style="156" bestFit="1" customWidth="1"/>
    <col min="8" max="8" width="4.28515625" style="156" bestFit="1" customWidth="1"/>
    <col min="9" max="10" width="5.28515625" style="156" bestFit="1" customWidth="1"/>
    <col min="11" max="11" width="5.42578125" style="156" bestFit="1" customWidth="1"/>
    <col min="12" max="12" width="5" style="156" bestFit="1" customWidth="1"/>
    <col min="13" max="14" width="5.28515625" style="156" bestFit="1" customWidth="1"/>
    <col min="15" max="17" width="6.28515625" style="156" customWidth="1"/>
    <col min="18" max="18" width="16.140625" style="156" customWidth="1"/>
    <col min="19" max="19" width="29.85546875" style="156" bestFit="1" customWidth="1"/>
    <col min="20" max="20" width="36.140625" style="156" bestFit="1" customWidth="1"/>
    <col min="21" max="21" width="16.140625" style="156" customWidth="1"/>
    <col min="22" max="22" width="33.7109375" style="156" bestFit="1" customWidth="1"/>
    <col min="23" max="23" width="11" style="156" bestFit="1" customWidth="1"/>
    <col min="24" max="24" width="9.140625" style="156"/>
    <col min="25" max="25" width="11" style="316" bestFit="1" customWidth="1"/>
    <col min="26" max="26" width="28.7109375" style="156" bestFit="1" customWidth="1"/>
    <col min="27" max="27" width="12" style="156" bestFit="1" customWidth="1"/>
    <col min="28" max="28" width="16.28515625" style="376" bestFit="1" customWidth="1"/>
    <col min="29" max="29" width="14.5703125" style="376" bestFit="1" customWidth="1"/>
    <col min="30" max="30" width="6.5703125" style="156" bestFit="1" customWidth="1"/>
    <col min="31" max="31" width="18.28515625" style="376" bestFit="1" customWidth="1"/>
    <col min="32" max="32" width="10.85546875" style="376" customWidth="1"/>
    <col min="33" max="33" width="10.85546875" style="376" bestFit="1" customWidth="1"/>
    <col min="34" max="34" width="6.42578125" style="376" bestFit="1" customWidth="1"/>
    <col min="35" max="35" width="17.28515625" style="376" bestFit="1" customWidth="1"/>
    <col min="36" max="36" width="14.28515625" style="376" bestFit="1" customWidth="1"/>
    <col min="37" max="37" width="9.7109375" style="376" bestFit="1" customWidth="1"/>
    <col min="38" max="38" width="11" style="376" bestFit="1" customWidth="1"/>
    <col min="39" max="39" width="16.85546875" style="376" bestFit="1" customWidth="1"/>
    <col min="40" max="40" width="10.5703125" style="376" bestFit="1" customWidth="1"/>
    <col min="41" max="41" width="21.28515625" style="376" bestFit="1" customWidth="1"/>
    <col min="42" max="43" width="14.85546875" style="156" bestFit="1" customWidth="1"/>
    <col min="44" max="44" width="14.28515625" style="156" customWidth="1"/>
    <col min="45" max="45" width="6" style="376" bestFit="1" customWidth="1"/>
    <col min="46" max="46" width="6.42578125" style="156" bestFit="1" customWidth="1"/>
    <col min="47" max="47" width="15.5703125" style="376" bestFit="1" customWidth="1"/>
    <col min="48" max="48" width="14.42578125" style="376" bestFit="1" customWidth="1"/>
    <col min="49" max="49" width="10.5703125" style="376" bestFit="1" customWidth="1"/>
    <col min="50" max="50" width="7" style="156" bestFit="1" customWidth="1"/>
    <col min="51" max="51" width="18.140625" style="156" customWidth="1"/>
    <col min="52" max="52" width="15.7109375" style="376" bestFit="1" customWidth="1"/>
    <col min="53" max="53" width="6.85546875" style="156" bestFit="1" customWidth="1"/>
    <col min="54" max="54" width="43.42578125" style="156" bestFit="1" customWidth="1"/>
    <col min="55" max="55" width="17.140625" style="156" bestFit="1" customWidth="1"/>
    <col min="56" max="56" width="11.7109375" style="156" bestFit="1" customWidth="1"/>
    <col min="57" max="58" width="12.140625" style="156" bestFit="1" customWidth="1"/>
    <col min="59" max="59" width="18.42578125" style="156" bestFit="1" customWidth="1"/>
    <col min="60" max="60" width="13.140625" style="156" bestFit="1" customWidth="1"/>
    <col min="61" max="61" width="16.7109375" style="156" bestFit="1" customWidth="1"/>
    <col min="62" max="62" width="10.85546875" style="156" bestFit="1" customWidth="1"/>
    <col min="63" max="63" width="9.28515625" style="156" customWidth="1"/>
    <col min="64" max="64" width="10.85546875" style="293" bestFit="1" customWidth="1"/>
    <col min="65" max="65" width="19.42578125" style="156" bestFit="1" customWidth="1"/>
    <col min="66" max="66" width="11.7109375" style="156" bestFit="1" customWidth="1"/>
    <col min="67" max="67" width="7.7109375" style="376" bestFit="1" customWidth="1"/>
    <col min="68" max="68" width="15.5703125" style="376" bestFit="1" customWidth="1"/>
    <col min="69" max="69" width="8.5703125" style="376" bestFit="1" customWidth="1"/>
    <col min="70" max="70" width="8.28515625" style="376" bestFit="1" customWidth="1"/>
    <col min="71" max="71" width="15.140625" style="376" bestFit="1" customWidth="1"/>
    <col min="72" max="72" width="19.42578125" style="376" bestFit="1" customWidth="1"/>
    <col min="73" max="73" width="7.5703125" style="376" bestFit="1" customWidth="1"/>
    <col min="74" max="74" width="7" style="376" bestFit="1" customWidth="1"/>
    <col min="75" max="75" width="5.42578125" style="376" bestFit="1" customWidth="1"/>
    <col min="76" max="76" width="5.85546875" style="376" bestFit="1" customWidth="1"/>
    <col min="77" max="77" width="5.140625" style="376" bestFit="1" customWidth="1"/>
    <col min="78" max="78" width="5.28515625" style="376" bestFit="1" customWidth="1"/>
    <col min="79" max="79" width="14.85546875" style="376" bestFit="1" customWidth="1"/>
    <col min="80" max="80" width="6.85546875" style="376" bestFit="1" customWidth="1"/>
    <col min="81" max="81" width="6.85546875" style="156" bestFit="1" customWidth="1"/>
    <col min="82" max="82" width="35.42578125" style="156" bestFit="1" customWidth="1"/>
    <col min="83" max="83" width="12.7109375" style="156" bestFit="1" customWidth="1"/>
    <col min="84" max="84" width="7.5703125" style="156" bestFit="1" customWidth="1"/>
    <col min="85" max="85" width="12.7109375" style="156" bestFit="1" customWidth="1"/>
    <col min="86" max="86" width="7.5703125" style="156" bestFit="1" customWidth="1"/>
    <col min="87" max="16384" width="9.140625" style="156"/>
  </cols>
  <sheetData>
    <row r="1" spans="1:86" s="309" customFormat="1" ht="12.75" customHeight="1" x14ac:dyDescent="0.2">
      <c r="A1" s="309" t="s">
        <v>3526</v>
      </c>
      <c r="B1" s="309" t="s">
        <v>3497</v>
      </c>
      <c r="C1" s="312" t="s">
        <v>3497</v>
      </c>
      <c r="D1" s="309" t="s">
        <v>3533</v>
      </c>
      <c r="E1" s="309" t="s">
        <v>3498</v>
      </c>
      <c r="F1" s="534" t="s">
        <v>2520</v>
      </c>
      <c r="G1" s="534"/>
      <c r="H1" s="534"/>
      <c r="I1" s="534"/>
      <c r="J1" s="534"/>
      <c r="K1" s="534"/>
      <c r="L1" s="534"/>
      <c r="M1" s="534"/>
      <c r="N1" s="534"/>
      <c r="O1" s="514"/>
      <c r="P1" s="514"/>
      <c r="Q1" s="514"/>
      <c r="R1" s="514"/>
      <c r="S1" s="313" t="s">
        <v>3555</v>
      </c>
      <c r="T1" s="313"/>
      <c r="U1" s="314"/>
      <c r="V1" s="309" t="s">
        <v>3536</v>
      </c>
      <c r="W1" s="309" t="s">
        <v>3489</v>
      </c>
      <c r="Y1" s="312" t="s">
        <v>3489</v>
      </c>
      <c r="Z1" s="309" t="s">
        <v>3544</v>
      </c>
      <c r="AA1" s="309" t="s">
        <v>3490</v>
      </c>
      <c r="AB1" s="537" t="s">
        <v>2520</v>
      </c>
      <c r="AC1" s="537"/>
      <c r="AD1" s="537"/>
      <c r="AE1" s="537"/>
      <c r="AF1" s="537"/>
      <c r="AG1" s="537"/>
      <c r="AH1" s="537"/>
      <c r="AI1" s="537"/>
      <c r="AJ1" s="537"/>
      <c r="AK1" s="537"/>
      <c r="AL1" s="537"/>
      <c r="AM1" s="537"/>
      <c r="AN1" s="537"/>
      <c r="AO1" s="537"/>
      <c r="AP1" s="537"/>
      <c r="AQ1" s="537"/>
      <c r="AR1" s="537"/>
      <c r="AS1" s="537"/>
      <c r="AT1" s="537"/>
      <c r="AU1" s="537"/>
      <c r="AV1" s="537"/>
      <c r="AW1" s="537"/>
      <c r="AX1" s="537"/>
      <c r="AY1" s="537"/>
      <c r="AZ1" s="537"/>
      <c r="BA1" s="535" t="s">
        <v>3564</v>
      </c>
      <c r="BB1" s="535"/>
      <c r="BC1" s="309" t="s">
        <v>3553</v>
      </c>
      <c r="BD1" s="309" t="s">
        <v>3502</v>
      </c>
      <c r="BE1" s="309" t="s">
        <v>3491</v>
      </c>
      <c r="BF1" s="309" t="s">
        <v>3491</v>
      </c>
      <c r="BG1" s="309" t="s">
        <v>3565</v>
      </c>
      <c r="BH1" s="309" t="s">
        <v>3500</v>
      </c>
      <c r="BI1" s="309" t="s">
        <v>3570</v>
      </c>
      <c r="BJ1" s="309" t="s">
        <v>3503</v>
      </c>
      <c r="BL1" s="315" t="s">
        <v>3503</v>
      </c>
      <c r="BM1" s="309" t="s">
        <v>3571</v>
      </c>
      <c r="BN1" s="309" t="s">
        <v>3504</v>
      </c>
      <c r="BO1" s="536" t="s">
        <v>2520</v>
      </c>
      <c r="BP1" s="536"/>
      <c r="BQ1" s="536"/>
      <c r="BR1" s="536"/>
      <c r="BS1" s="536"/>
      <c r="BT1" s="536"/>
      <c r="BU1" s="536"/>
      <c r="BV1" s="536"/>
      <c r="BW1" s="536"/>
      <c r="BX1" s="536"/>
      <c r="BY1" s="536"/>
      <c r="BZ1" s="536"/>
      <c r="CA1" s="536"/>
      <c r="CB1" s="536"/>
      <c r="CC1" s="535" t="s">
        <v>3564</v>
      </c>
      <c r="CD1" s="535"/>
      <c r="CE1" s="309" t="s">
        <v>3572</v>
      </c>
      <c r="CF1" s="309" t="s">
        <v>3505</v>
      </c>
      <c r="CG1" s="309" t="s">
        <v>3583</v>
      </c>
      <c r="CH1" s="309" t="s">
        <v>3506</v>
      </c>
    </row>
    <row r="2" spans="1:86" x14ac:dyDescent="0.2">
      <c r="A2" s="177" t="s">
        <v>5927</v>
      </c>
      <c r="B2" s="177" t="s">
        <v>3434</v>
      </c>
      <c r="C2" s="422" t="s">
        <v>3434</v>
      </c>
      <c r="D2" s="422" t="s">
        <v>5347</v>
      </c>
      <c r="E2" s="422">
        <v>26</v>
      </c>
      <c r="F2" s="515" t="s">
        <v>3527</v>
      </c>
      <c r="G2" s="515" t="s">
        <v>430</v>
      </c>
      <c r="H2" s="515" t="s">
        <v>5326</v>
      </c>
      <c r="I2" s="515" t="s">
        <v>3528</v>
      </c>
      <c r="J2" s="515" t="s">
        <v>3529</v>
      </c>
      <c r="K2" s="515" t="s">
        <v>3531</v>
      </c>
      <c r="L2" s="515" t="s">
        <v>3545</v>
      </c>
      <c r="M2" s="515" t="s">
        <v>483</v>
      </c>
      <c r="N2" s="515" t="s">
        <v>3532</v>
      </c>
      <c r="O2" s="515" t="s">
        <v>3434</v>
      </c>
      <c r="P2" s="515"/>
      <c r="Q2" s="515"/>
      <c r="R2" s="515"/>
      <c r="S2" s="177" t="s">
        <v>3434</v>
      </c>
      <c r="T2" s="314" t="str">
        <f>"St_Lights_Lamp_Make_Ref_Only_"&amp;S2</f>
        <v>St_Lights_Lamp_Make_Ref_Only_CF</v>
      </c>
      <c r="U2" s="314"/>
      <c r="V2" s="156" t="s">
        <v>5372</v>
      </c>
      <c r="W2" s="156" t="s">
        <v>5372</v>
      </c>
      <c r="Y2" s="422" t="s">
        <v>5372</v>
      </c>
      <c r="Z2" s="422" t="s">
        <v>5380</v>
      </c>
      <c r="AA2" s="422" t="s">
        <v>5381</v>
      </c>
      <c r="AB2" s="511" t="s">
        <v>5372</v>
      </c>
      <c r="AC2" s="511" t="s">
        <v>5373</v>
      </c>
      <c r="AD2" s="511" t="s">
        <v>3537</v>
      </c>
      <c r="AE2" s="511" t="s">
        <v>5396</v>
      </c>
      <c r="AF2" s="511" t="s">
        <v>6256</v>
      </c>
      <c r="AG2" s="511" t="s">
        <v>5796</v>
      </c>
      <c r="AH2" s="511" t="s">
        <v>5797</v>
      </c>
      <c r="AI2" s="511" t="s">
        <v>5798</v>
      </c>
      <c r="AJ2" s="511" t="s">
        <v>5799</v>
      </c>
      <c r="AK2" s="511" t="s">
        <v>5800</v>
      </c>
      <c r="AL2" s="511" t="s">
        <v>5788</v>
      </c>
      <c r="AM2" s="511" t="s">
        <v>5801</v>
      </c>
      <c r="AN2" s="511" t="s">
        <v>5802</v>
      </c>
      <c r="AO2" s="511" t="s">
        <v>5378</v>
      </c>
      <c r="AP2" s="511" t="s">
        <v>5803</v>
      </c>
      <c r="AQ2" s="511" t="s">
        <v>5328</v>
      </c>
      <c r="AR2" s="511" t="s">
        <v>5804</v>
      </c>
      <c r="AS2" s="511" t="s">
        <v>5805</v>
      </c>
      <c r="AT2" s="511" t="s">
        <v>3534</v>
      </c>
      <c r="AU2" s="511" t="s">
        <v>3535</v>
      </c>
      <c r="AV2" s="511" t="s">
        <v>5379</v>
      </c>
      <c r="AW2" s="511" t="s">
        <v>5806</v>
      </c>
      <c r="AX2" s="511" t="s">
        <v>3542</v>
      </c>
      <c r="AY2" s="511" t="s">
        <v>616</v>
      </c>
      <c r="AZ2" s="511" t="s">
        <v>5807</v>
      </c>
      <c r="BA2" s="314" t="s">
        <v>5372</v>
      </c>
      <c r="BB2" s="314" t="str">
        <f>"St_Lights_Light_Light_Make_Ref_Only_"&amp;BA2&amp;""</f>
        <v>St_Lights_Light_Light_Make_Ref_Only_AEC</v>
      </c>
      <c r="BC2" s="156" t="s">
        <v>3554</v>
      </c>
      <c r="BD2" s="156" t="s">
        <v>61</v>
      </c>
      <c r="BE2" s="156" t="s">
        <v>3474</v>
      </c>
      <c r="BF2" s="156" t="s">
        <v>81</v>
      </c>
      <c r="BG2" s="156" t="s">
        <v>3567</v>
      </c>
      <c r="BH2" s="156" t="s">
        <v>3566</v>
      </c>
      <c r="BI2" s="156" t="s">
        <v>5429</v>
      </c>
      <c r="BJ2" s="156" t="s">
        <v>574</v>
      </c>
      <c r="BL2" s="293" t="s">
        <v>5423</v>
      </c>
      <c r="BM2" s="156" t="s">
        <v>5471</v>
      </c>
      <c r="BN2" s="156" t="s">
        <v>5423</v>
      </c>
      <c r="BO2" s="374" t="s">
        <v>574</v>
      </c>
      <c r="BP2" s="374" t="s">
        <v>5374</v>
      </c>
      <c r="BQ2" s="374" t="s">
        <v>5377</v>
      </c>
      <c r="BR2" s="374" t="s">
        <v>5376</v>
      </c>
      <c r="BS2" s="374" t="s">
        <v>5375</v>
      </c>
      <c r="BT2" s="374" t="s">
        <v>5423</v>
      </c>
      <c r="BU2" s="374" t="s">
        <v>104</v>
      </c>
      <c r="BV2" s="374" t="s">
        <v>5327</v>
      </c>
      <c r="BW2" s="374" t="s">
        <v>3538</v>
      </c>
      <c r="BX2" s="374" t="s">
        <v>5424</v>
      </c>
      <c r="BY2" s="374" t="s">
        <v>5426</v>
      </c>
      <c r="BZ2" s="374" t="s">
        <v>5427</v>
      </c>
      <c r="CA2" s="374" t="s">
        <v>5425</v>
      </c>
      <c r="CB2" s="374" t="s">
        <v>5407</v>
      </c>
      <c r="CC2" s="314" t="s">
        <v>574</v>
      </c>
      <c r="CD2" s="314" t="s">
        <v>5472</v>
      </c>
      <c r="CE2" s="156" t="s">
        <v>3574</v>
      </c>
      <c r="CF2" s="156" t="s">
        <v>3573</v>
      </c>
      <c r="CG2" s="156" t="s">
        <v>3584</v>
      </c>
      <c r="CH2" s="156">
        <v>400</v>
      </c>
    </row>
    <row r="3" spans="1:86" x14ac:dyDescent="0.2">
      <c r="A3" s="177" t="s">
        <v>5928</v>
      </c>
      <c r="B3" s="177" t="s">
        <v>3527</v>
      </c>
      <c r="C3" s="422" t="s">
        <v>3434</v>
      </c>
      <c r="D3" s="422" t="s">
        <v>5773</v>
      </c>
      <c r="E3" s="422">
        <v>32</v>
      </c>
      <c r="F3" s="516" t="s">
        <v>5763</v>
      </c>
      <c r="G3" s="516" t="s">
        <v>5330</v>
      </c>
      <c r="H3" s="517" t="s">
        <v>5340</v>
      </c>
      <c r="I3" s="516">
        <v>50</v>
      </c>
      <c r="J3" s="517" t="s">
        <v>5329</v>
      </c>
      <c r="K3" s="517" t="s">
        <v>5330</v>
      </c>
      <c r="L3" s="516" t="s">
        <v>5333</v>
      </c>
      <c r="M3" s="516" t="s">
        <v>5338</v>
      </c>
      <c r="N3" s="516" t="s">
        <v>5338</v>
      </c>
      <c r="O3" s="516" t="s">
        <v>5347</v>
      </c>
      <c r="P3" s="517"/>
      <c r="Q3" s="517"/>
      <c r="R3" s="517"/>
      <c r="S3" s="177" t="s">
        <v>3527</v>
      </c>
      <c r="T3" s="314" t="str">
        <f t="shared" ref="T3:T12" si="0">"St_Lights_Lamp_Make_Ref_Only_"&amp;S3</f>
        <v>St_Lights_Lamp_Make_Ref_Only_CW</v>
      </c>
      <c r="U3" s="314"/>
      <c r="V3" s="156" t="s">
        <v>5781</v>
      </c>
      <c r="W3" s="156" t="s">
        <v>3537</v>
      </c>
      <c r="Y3" s="422" t="s">
        <v>5372</v>
      </c>
      <c r="Z3" s="422" t="s">
        <v>5808</v>
      </c>
      <c r="AA3" s="422" t="s">
        <v>5860</v>
      </c>
      <c r="AB3" s="512" t="s">
        <v>5380</v>
      </c>
      <c r="AC3" s="512" t="s">
        <v>5382</v>
      </c>
      <c r="AD3" s="512" t="s">
        <v>5814</v>
      </c>
      <c r="AE3" s="512" t="s">
        <v>6257</v>
      </c>
      <c r="AF3" s="512" t="s">
        <v>6260</v>
      </c>
      <c r="AG3" s="512" t="s">
        <v>5819</v>
      </c>
      <c r="AH3" s="512" t="s">
        <v>5820</v>
      </c>
      <c r="AI3" s="512" t="s">
        <v>5821</v>
      </c>
      <c r="AJ3" s="512" t="s">
        <v>5825</v>
      </c>
      <c r="AK3" s="512" t="s">
        <v>5829</v>
      </c>
      <c r="AL3" s="512" t="s">
        <v>5830</v>
      </c>
      <c r="AM3" s="512" t="s">
        <v>5831</v>
      </c>
      <c r="AN3" s="512" t="s">
        <v>5832</v>
      </c>
      <c r="AO3" s="513" t="s">
        <v>5938</v>
      </c>
      <c r="AP3" s="512" t="s">
        <v>5840</v>
      </c>
      <c r="AQ3" s="512" t="s">
        <v>5843</v>
      </c>
      <c r="AR3" s="512" t="s">
        <v>5847</v>
      </c>
      <c r="AS3" s="512" t="s">
        <v>5852</v>
      </c>
      <c r="AT3" s="512" t="s">
        <v>3547</v>
      </c>
      <c r="AU3" s="512" t="s">
        <v>3550</v>
      </c>
      <c r="AV3" s="512" t="s">
        <v>5853</v>
      </c>
      <c r="AW3" s="512" t="s">
        <v>5856</v>
      </c>
      <c r="AX3" s="513" t="s">
        <v>5395</v>
      </c>
      <c r="AY3" s="513" t="s">
        <v>6266</v>
      </c>
      <c r="AZ3" s="512" t="s">
        <v>5858</v>
      </c>
      <c r="BA3" s="314" t="s">
        <v>3537</v>
      </c>
      <c r="BB3" s="314" t="str">
        <f t="shared" ref="BB3:BB23" si="1">"St_Lights_Light_Light_Make_Ref_Only_"&amp;BA3&amp;""</f>
        <v>St_Lights_Light_Light_Make_Ref_Only_BETA</v>
      </c>
      <c r="BC3" s="156" t="s">
        <v>607</v>
      </c>
      <c r="BD3" s="156" t="s">
        <v>81</v>
      </c>
      <c r="BE3" s="156" t="s">
        <v>3475</v>
      </c>
      <c r="BF3" s="156" t="s">
        <v>65</v>
      </c>
      <c r="BG3" s="156" t="s">
        <v>3569</v>
      </c>
      <c r="BH3" s="156" t="s">
        <v>3568</v>
      </c>
      <c r="BI3" s="156" t="s">
        <v>5428</v>
      </c>
      <c r="BJ3" s="156" t="s">
        <v>5374</v>
      </c>
      <c r="BL3" s="293" t="s">
        <v>5424</v>
      </c>
      <c r="BM3" s="156" t="s">
        <v>3546</v>
      </c>
      <c r="BN3" s="156" t="s">
        <v>5441</v>
      </c>
      <c r="BO3" s="375" t="s">
        <v>5429</v>
      </c>
      <c r="BP3" s="375" t="s">
        <v>5461</v>
      </c>
      <c r="BQ3" s="375" t="s">
        <v>5390</v>
      </c>
      <c r="BR3" s="375" t="s">
        <v>5386</v>
      </c>
      <c r="BS3" s="375" t="s">
        <v>5468</v>
      </c>
      <c r="BT3" s="375" t="s">
        <v>5471</v>
      </c>
      <c r="BU3" s="375" t="s">
        <v>527</v>
      </c>
      <c r="BV3" s="375" t="s">
        <v>5324</v>
      </c>
      <c r="BW3" s="375"/>
      <c r="BX3" s="375" t="s">
        <v>3546</v>
      </c>
      <c r="BY3" s="375"/>
      <c r="BZ3" s="375"/>
      <c r="CA3" s="375" t="s">
        <v>5460</v>
      </c>
      <c r="CB3" s="375"/>
      <c r="CC3" s="314" t="s">
        <v>5374</v>
      </c>
      <c r="CD3" s="314" t="s">
        <v>5473</v>
      </c>
      <c r="CE3" s="156" t="s">
        <v>3576</v>
      </c>
      <c r="CF3" s="156" t="s">
        <v>3575</v>
      </c>
    </row>
    <row r="4" spans="1:86" x14ac:dyDescent="0.2">
      <c r="A4" s="177" t="s">
        <v>5317</v>
      </c>
      <c r="B4" s="177" t="s">
        <v>430</v>
      </c>
      <c r="C4" s="422" t="s">
        <v>3434</v>
      </c>
      <c r="D4" s="422" t="s">
        <v>5765</v>
      </c>
      <c r="E4" s="422">
        <v>42</v>
      </c>
      <c r="F4" s="516" t="s">
        <v>5342</v>
      </c>
      <c r="G4" s="516" t="s">
        <v>5331</v>
      </c>
      <c r="H4" s="517"/>
      <c r="I4" s="516">
        <v>70</v>
      </c>
      <c r="J4" s="517" t="s">
        <v>5332</v>
      </c>
      <c r="K4" s="517" t="s">
        <v>5331</v>
      </c>
      <c r="L4" s="516" t="s">
        <v>5358</v>
      </c>
      <c r="M4" s="516" t="s">
        <v>5339</v>
      </c>
      <c r="N4" s="516" t="s">
        <v>5362</v>
      </c>
      <c r="O4" s="516" t="s">
        <v>5773</v>
      </c>
      <c r="P4" s="517"/>
      <c r="Q4" s="517"/>
      <c r="R4" s="517"/>
      <c r="S4" s="177" t="s">
        <v>430</v>
      </c>
      <c r="T4" s="314" t="str">
        <f t="shared" si="0"/>
        <v>St_Lights_Lamp_Make_Ref_Only_FL</v>
      </c>
      <c r="U4" s="314"/>
      <c r="V4" s="156" t="s">
        <v>5782</v>
      </c>
      <c r="W4" s="156" t="s">
        <v>5396</v>
      </c>
      <c r="Y4" s="422" t="s">
        <v>5372</v>
      </c>
      <c r="Z4" s="422" t="s">
        <v>5809</v>
      </c>
      <c r="AA4" s="422" t="s">
        <v>5861</v>
      </c>
      <c r="AB4" s="512" t="s">
        <v>5808</v>
      </c>
      <c r="AC4" s="512"/>
      <c r="AD4" s="512"/>
      <c r="AE4" s="512" t="s">
        <v>6258</v>
      </c>
      <c r="AF4" s="512" t="s">
        <v>6261</v>
      </c>
      <c r="AG4" s="512"/>
      <c r="AH4" s="512"/>
      <c r="AI4" s="512" t="s">
        <v>5822</v>
      </c>
      <c r="AJ4" s="512" t="s">
        <v>5826</v>
      </c>
      <c r="AK4" s="512"/>
      <c r="AL4" s="512"/>
      <c r="AM4" s="512"/>
      <c r="AN4" s="512" t="s">
        <v>5833</v>
      </c>
      <c r="AO4" s="513" t="s">
        <v>5835</v>
      </c>
      <c r="AP4" s="512" t="s">
        <v>5841</v>
      </c>
      <c r="AQ4" s="512" t="s">
        <v>5844</v>
      </c>
      <c r="AR4" s="512" t="s">
        <v>5848</v>
      </c>
      <c r="AS4" s="512"/>
      <c r="AT4" s="512" t="s">
        <v>3548</v>
      </c>
      <c r="AU4" s="512" t="s">
        <v>3551</v>
      </c>
      <c r="AV4" s="512" t="s">
        <v>5854</v>
      </c>
      <c r="AW4" s="512"/>
      <c r="AX4" s="513" t="s">
        <v>5857</v>
      </c>
      <c r="AY4" s="513" t="s">
        <v>6267</v>
      </c>
      <c r="AZ4" s="512" t="s">
        <v>5859</v>
      </c>
      <c r="BA4" s="314" t="s">
        <v>5396</v>
      </c>
      <c r="BB4" s="314" t="str">
        <f t="shared" si="1"/>
        <v>St_Lights_Light_Light_Make_Ref_Only_CREE</v>
      </c>
      <c r="BC4" s="156" t="s">
        <v>3113</v>
      </c>
      <c r="BD4" s="156" t="s">
        <v>234</v>
      </c>
      <c r="BE4" s="156" t="s">
        <v>527</v>
      </c>
      <c r="BF4" s="156" t="s">
        <v>244</v>
      </c>
      <c r="BG4" s="156" t="s">
        <v>527</v>
      </c>
      <c r="BH4" s="156" t="s">
        <v>590</v>
      </c>
      <c r="BI4" s="156" t="s">
        <v>5368</v>
      </c>
      <c r="BJ4" s="156" t="s">
        <v>5377</v>
      </c>
      <c r="BL4" s="293" t="s">
        <v>5374</v>
      </c>
      <c r="BM4" s="156" t="s">
        <v>5461</v>
      </c>
      <c r="BN4" s="156" t="s">
        <v>5442</v>
      </c>
      <c r="BO4" s="375"/>
      <c r="BP4" s="375" t="s">
        <v>5462</v>
      </c>
      <c r="BQ4" s="375" t="s">
        <v>5391</v>
      </c>
      <c r="BR4" s="375" t="s">
        <v>5388</v>
      </c>
      <c r="BS4" s="375" t="s">
        <v>5469</v>
      </c>
      <c r="BT4" s="375"/>
      <c r="BU4" s="375"/>
      <c r="BV4" s="375"/>
      <c r="BW4" s="375"/>
      <c r="BX4" s="375"/>
      <c r="BY4" s="375"/>
      <c r="BZ4" s="375"/>
      <c r="CA4" s="375" t="s">
        <v>180</v>
      </c>
      <c r="CB4" s="375"/>
      <c r="CC4" s="314" t="s">
        <v>5377</v>
      </c>
      <c r="CD4" s="314" t="s">
        <v>5474</v>
      </c>
      <c r="CE4" s="156" t="s">
        <v>3578</v>
      </c>
      <c r="CF4" s="156" t="s">
        <v>3577</v>
      </c>
    </row>
    <row r="5" spans="1:86" x14ac:dyDescent="0.2">
      <c r="A5" s="177" t="s">
        <v>5318</v>
      </c>
      <c r="B5" s="177" t="s">
        <v>5326</v>
      </c>
      <c r="C5" s="422" t="s">
        <v>3434</v>
      </c>
      <c r="D5" s="422" t="s">
        <v>5757</v>
      </c>
      <c r="E5" s="422">
        <v>57</v>
      </c>
      <c r="F5" s="516" t="s">
        <v>5360</v>
      </c>
      <c r="G5" s="516" t="s">
        <v>5333</v>
      </c>
      <c r="H5" s="517"/>
      <c r="I5" s="516">
        <v>100</v>
      </c>
      <c r="J5" s="517" t="s">
        <v>5334</v>
      </c>
      <c r="K5" s="517" t="s">
        <v>5780</v>
      </c>
      <c r="L5" s="516" t="s">
        <v>5359</v>
      </c>
      <c r="M5" s="516" t="s">
        <v>5329</v>
      </c>
      <c r="N5" s="516" t="s">
        <v>5361</v>
      </c>
      <c r="O5" s="516" t="s">
        <v>5765</v>
      </c>
      <c r="P5" s="517"/>
      <c r="Q5" s="517"/>
      <c r="R5" s="517"/>
      <c r="S5" s="177" t="s">
        <v>5326</v>
      </c>
      <c r="T5" s="314" t="str">
        <f t="shared" si="0"/>
        <v>St_Lights_Lamp_Make_Ref_Only_HL</v>
      </c>
      <c r="U5" s="314"/>
      <c r="V5" s="156" t="s">
        <v>6255</v>
      </c>
      <c r="W5" s="156" t="s">
        <v>6256</v>
      </c>
      <c r="Y5" s="422" t="s">
        <v>5372</v>
      </c>
      <c r="Z5" s="422" t="s">
        <v>5810</v>
      </c>
      <c r="AA5" s="422" t="s">
        <v>5862</v>
      </c>
      <c r="AB5" s="512" t="s">
        <v>5809</v>
      </c>
      <c r="AC5" s="512"/>
      <c r="AD5" s="512"/>
      <c r="AE5" s="512" t="s">
        <v>6259</v>
      </c>
      <c r="AF5" s="512" t="s">
        <v>6262</v>
      </c>
      <c r="AG5" s="512"/>
      <c r="AH5" s="512"/>
      <c r="AI5" s="512" t="s">
        <v>5823</v>
      </c>
      <c r="AJ5" s="512" t="s">
        <v>5827</v>
      </c>
      <c r="AK5" s="512"/>
      <c r="AL5" s="512"/>
      <c r="AM5" s="512"/>
      <c r="AN5" s="512" t="s">
        <v>5834</v>
      </c>
      <c r="AO5" s="513" t="s">
        <v>5836</v>
      </c>
      <c r="AP5" s="512" t="s">
        <v>5842</v>
      </c>
      <c r="AQ5" s="512" t="s">
        <v>5845</v>
      </c>
      <c r="AR5" s="512" t="s">
        <v>5849</v>
      </c>
      <c r="AS5" s="512"/>
      <c r="AT5" s="512" t="s">
        <v>3549</v>
      </c>
      <c r="AU5" s="512" t="s">
        <v>3552</v>
      </c>
      <c r="AV5" s="512" t="s">
        <v>5855</v>
      </c>
      <c r="AW5" s="512"/>
      <c r="AX5" s="512"/>
      <c r="AY5" s="512"/>
      <c r="AZ5" s="512"/>
      <c r="BA5" s="314" t="s">
        <v>6256</v>
      </c>
      <c r="BB5" s="314" t="str">
        <f t="shared" si="1"/>
        <v>St_Lights_Light_Light_Make_Ref_Only_CU</v>
      </c>
      <c r="BC5" s="156" t="s">
        <v>527</v>
      </c>
      <c r="BD5" s="156" t="s">
        <v>244</v>
      </c>
      <c r="BI5" s="156" t="s">
        <v>5367</v>
      </c>
      <c r="BJ5" s="156" t="s">
        <v>5376</v>
      </c>
      <c r="BL5" s="293" t="s">
        <v>5374</v>
      </c>
      <c r="BM5" s="156" t="s">
        <v>5462</v>
      </c>
      <c r="BN5" s="156" t="s">
        <v>5443</v>
      </c>
      <c r="BO5" s="375"/>
      <c r="BP5" s="375" t="s">
        <v>5463</v>
      </c>
      <c r="BQ5" s="375" t="s">
        <v>5392</v>
      </c>
      <c r="BR5" s="375" t="s">
        <v>5383</v>
      </c>
      <c r="BS5" s="375" t="s">
        <v>5470</v>
      </c>
      <c r="BT5" s="375"/>
      <c r="BU5" s="375"/>
      <c r="BV5" s="375"/>
      <c r="BW5" s="375"/>
      <c r="BX5" s="375"/>
      <c r="BY5" s="375"/>
      <c r="BZ5" s="375"/>
      <c r="CA5" s="375" t="s">
        <v>5363</v>
      </c>
      <c r="CB5" s="375"/>
      <c r="CC5" s="314" t="s">
        <v>5376</v>
      </c>
      <c r="CD5" s="314" t="s">
        <v>5475</v>
      </c>
      <c r="CE5" s="156" t="s">
        <v>3580</v>
      </c>
      <c r="CF5" s="156" t="s">
        <v>3579</v>
      </c>
    </row>
    <row r="6" spans="1:86" x14ac:dyDescent="0.2">
      <c r="A6" s="177" t="s">
        <v>5319</v>
      </c>
      <c r="B6" s="177" t="s">
        <v>3528</v>
      </c>
      <c r="C6" s="422" t="s">
        <v>3527</v>
      </c>
      <c r="D6" s="422" t="s">
        <v>5763</v>
      </c>
      <c r="E6" s="422">
        <v>45</v>
      </c>
      <c r="F6" s="516" t="s">
        <v>5689</v>
      </c>
      <c r="G6" s="516" t="s">
        <v>5334</v>
      </c>
      <c r="H6" s="517"/>
      <c r="I6" s="516">
        <v>110</v>
      </c>
      <c r="J6" s="517" t="s">
        <v>5336</v>
      </c>
      <c r="K6" s="517" t="s">
        <v>5779</v>
      </c>
      <c r="L6" s="516" t="s">
        <v>5360</v>
      </c>
      <c r="M6" s="516" t="s">
        <v>5332</v>
      </c>
      <c r="N6" s="516" t="s">
        <v>5336</v>
      </c>
      <c r="O6" s="516" t="s">
        <v>5757</v>
      </c>
      <c r="P6" s="517"/>
      <c r="Q6" s="517"/>
      <c r="R6" s="517"/>
      <c r="S6" s="177" t="s">
        <v>3528</v>
      </c>
      <c r="T6" s="314" t="str">
        <f t="shared" si="0"/>
        <v>St_Lights_Lamp_Make_Ref_Only_HPS</v>
      </c>
      <c r="U6" s="314"/>
      <c r="V6" s="177" t="s">
        <v>5783</v>
      </c>
      <c r="W6" s="177" t="s">
        <v>5796</v>
      </c>
      <c r="Y6" s="422" t="s">
        <v>5372</v>
      </c>
      <c r="Z6" s="422" t="s">
        <v>5811</v>
      </c>
      <c r="AA6" s="422" t="s">
        <v>5863</v>
      </c>
      <c r="AB6" s="512" t="s">
        <v>5810</v>
      </c>
      <c r="AC6" s="512"/>
      <c r="AD6" s="512"/>
      <c r="AE6" s="512" t="s">
        <v>5815</v>
      </c>
      <c r="AF6" s="512" t="s">
        <v>6263</v>
      </c>
      <c r="AG6" s="512"/>
      <c r="AH6" s="512"/>
      <c r="AI6" s="512" t="s">
        <v>5824</v>
      </c>
      <c r="AJ6" s="512" t="s">
        <v>5828</v>
      </c>
      <c r="AK6" s="512"/>
      <c r="AL6" s="512"/>
      <c r="AM6" s="512"/>
      <c r="AN6" s="512"/>
      <c r="AO6" s="513" t="s">
        <v>5837</v>
      </c>
      <c r="AP6" s="512"/>
      <c r="AQ6" s="512" t="s">
        <v>5846</v>
      </c>
      <c r="AR6" s="512" t="s">
        <v>5850</v>
      </c>
      <c r="AS6" s="512"/>
      <c r="AT6" s="512"/>
      <c r="AU6" s="512" t="s">
        <v>5394</v>
      </c>
      <c r="AV6" s="512"/>
      <c r="AW6" s="512"/>
      <c r="AX6" s="512"/>
      <c r="AY6" s="512"/>
      <c r="AZ6" s="512"/>
      <c r="BA6" s="314" t="s">
        <v>5796</v>
      </c>
      <c r="BB6" s="314" t="str">
        <f t="shared" si="1"/>
        <v>St_Lights_Light_Light_Make_Ref_Only_DLED</v>
      </c>
      <c r="BI6" s="156" t="s">
        <v>3530</v>
      </c>
      <c r="BJ6" s="156" t="s">
        <v>5375</v>
      </c>
      <c r="BL6" s="293" t="s">
        <v>5374</v>
      </c>
      <c r="BM6" s="156" t="s">
        <v>5463</v>
      </c>
      <c r="BN6" s="156" t="s">
        <v>5444</v>
      </c>
      <c r="BO6" s="375"/>
      <c r="BP6" s="375" t="s">
        <v>5464</v>
      </c>
      <c r="BQ6" s="375" t="s">
        <v>5393</v>
      </c>
      <c r="BR6" s="375" t="s">
        <v>5384</v>
      </c>
      <c r="BS6" s="375"/>
      <c r="BT6" s="375"/>
      <c r="BU6" s="375"/>
      <c r="BV6" s="375"/>
      <c r="BW6" s="375"/>
      <c r="BX6" s="375"/>
      <c r="BY6" s="375"/>
      <c r="BZ6" s="375"/>
      <c r="CA6" s="375"/>
      <c r="CB6" s="375"/>
      <c r="CC6" s="314" t="s">
        <v>5375</v>
      </c>
      <c r="CD6" s="314" t="s">
        <v>5476</v>
      </c>
      <c r="CE6" s="156" t="s">
        <v>3582</v>
      </c>
      <c r="CF6" s="156" t="s">
        <v>3581</v>
      </c>
    </row>
    <row r="7" spans="1:86" x14ac:dyDescent="0.2">
      <c r="A7" s="177" t="s">
        <v>3530</v>
      </c>
      <c r="B7" s="177" t="s">
        <v>3529</v>
      </c>
      <c r="C7" s="422" t="s">
        <v>3527</v>
      </c>
      <c r="D7" s="422" t="s">
        <v>5342</v>
      </c>
      <c r="E7" s="422">
        <v>60</v>
      </c>
      <c r="F7" s="517"/>
      <c r="G7" s="516" t="s">
        <v>5335</v>
      </c>
      <c r="H7" s="517"/>
      <c r="I7" s="516">
        <v>150</v>
      </c>
      <c r="J7" s="517" t="s">
        <v>5337</v>
      </c>
      <c r="K7" s="517" t="s">
        <v>5778</v>
      </c>
      <c r="L7" s="516" t="s">
        <v>5357</v>
      </c>
      <c r="M7" s="516" t="s">
        <v>5336</v>
      </c>
      <c r="N7" s="516" t="s">
        <v>5337</v>
      </c>
      <c r="O7" s="517"/>
      <c r="P7" s="517"/>
      <c r="Q7" s="517"/>
      <c r="R7" s="517"/>
      <c r="S7" s="177" t="s">
        <v>3529</v>
      </c>
      <c r="T7" s="314" t="str">
        <f t="shared" si="0"/>
        <v>St_Lights_Lamp_Make_Ref_Only_IN</v>
      </c>
      <c r="U7" s="314"/>
      <c r="V7" s="156" t="s">
        <v>5784</v>
      </c>
      <c r="W7" s="156" t="s">
        <v>5797</v>
      </c>
      <c r="Y7" s="422" t="s">
        <v>5372</v>
      </c>
      <c r="Z7" s="422" t="s">
        <v>5812</v>
      </c>
      <c r="AA7" s="422" t="s">
        <v>5864</v>
      </c>
      <c r="AB7" s="512" t="s">
        <v>5811</v>
      </c>
      <c r="AC7" s="512"/>
      <c r="AD7" s="512"/>
      <c r="AE7" s="512" t="s">
        <v>5816</v>
      </c>
      <c r="AF7" s="512"/>
      <c r="AG7" s="512"/>
      <c r="AH7" s="512"/>
      <c r="AI7" s="512"/>
      <c r="AJ7" s="512"/>
      <c r="AK7" s="512"/>
      <c r="AL7" s="512"/>
      <c r="AM7" s="512"/>
      <c r="AN7" s="512"/>
      <c r="AO7" s="513" t="s">
        <v>5838</v>
      </c>
      <c r="AP7" s="512"/>
      <c r="AQ7" s="512" t="s">
        <v>6264</v>
      </c>
      <c r="AR7" s="512" t="s">
        <v>5851</v>
      </c>
      <c r="AS7" s="512"/>
      <c r="AT7" s="512"/>
      <c r="AU7" s="512"/>
      <c r="AV7" s="512"/>
      <c r="AW7" s="512"/>
      <c r="AX7" s="512"/>
      <c r="AY7" s="512"/>
      <c r="AZ7" s="512"/>
      <c r="BA7" s="314" t="s">
        <v>5797</v>
      </c>
      <c r="BB7" s="314" t="str">
        <f t="shared" si="1"/>
        <v>St_Lights_Light_Light_Make_Ref_Only_ETI</v>
      </c>
      <c r="BI7" s="156" t="s">
        <v>5366</v>
      </c>
      <c r="BJ7" s="156" t="s">
        <v>5423</v>
      </c>
      <c r="BL7" s="293" t="s">
        <v>5374</v>
      </c>
      <c r="BM7" s="156" t="s">
        <v>5464</v>
      </c>
      <c r="BN7" s="156" t="s">
        <v>5445</v>
      </c>
      <c r="BO7" s="375"/>
      <c r="BP7" s="375" t="s">
        <v>5465</v>
      </c>
      <c r="BQ7" s="375" t="s">
        <v>5389</v>
      </c>
      <c r="BR7" s="375" t="s">
        <v>5385</v>
      </c>
      <c r="BS7" s="375"/>
      <c r="BT7" s="375"/>
      <c r="BU7" s="375"/>
      <c r="BV7" s="375"/>
      <c r="BW7" s="375"/>
      <c r="BX7" s="375"/>
      <c r="BY7" s="375"/>
      <c r="BZ7" s="375"/>
      <c r="CA7" s="375"/>
      <c r="CB7" s="375"/>
      <c r="CC7" s="314" t="s">
        <v>5423</v>
      </c>
      <c r="CD7" s="314" t="s">
        <v>5477</v>
      </c>
    </row>
    <row r="8" spans="1:86" x14ac:dyDescent="0.2">
      <c r="A8" s="177" t="s">
        <v>5320</v>
      </c>
      <c r="B8" s="177" t="s">
        <v>3531</v>
      </c>
      <c r="C8" s="422" t="s">
        <v>3527</v>
      </c>
      <c r="D8" s="422" t="s">
        <v>5360</v>
      </c>
      <c r="E8" s="422">
        <v>90</v>
      </c>
      <c r="F8" s="517"/>
      <c r="G8" s="516" t="s">
        <v>5338</v>
      </c>
      <c r="H8" s="517"/>
      <c r="I8" s="516">
        <v>250</v>
      </c>
      <c r="J8" s="517" t="s">
        <v>5338</v>
      </c>
      <c r="K8" s="517" t="s">
        <v>5343</v>
      </c>
      <c r="L8" s="517"/>
      <c r="M8" s="516" t="s">
        <v>5337</v>
      </c>
      <c r="N8" s="516" t="s">
        <v>5940</v>
      </c>
      <c r="O8" s="517"/>
      <c r="P8" s="517"/>
      <c r="Q8" s="517"/>
      <c r="R8" s="517"/>
      <c r="S8" s="177" t="s">
        <v>3531</v>
      </c>
      <c r="T8" s="314" t="str">
        <f t="shared" si="0"/>
        <v>St_Lights_Lamp_Make_Ref_Only_LED</v>
      </c>
      <c r="U8" s="314"/>
      <c r="V8" s="156" t="s">
        <v>5785</v>
      </c>
      <c r="W8" s="156" t="s">
        <v>5798</v>
      </c>
      <c r="Y8" s="422" t="s">
        <v>5372</v>
      </c>
      <c r="Z8" s="422" t="s">
        <v>5813</v>
      </c>
      <c r="AA8" s="422" t="s">
        <v>5865</v>
      </c>
      <c r="AB8" s="512" t="s">
        <v>5812</v>
      </c>
      <c r="AC8" s="512"/>
      <c r="AD8" s="512"/>
      <c r="AE8" s="512" t="s">
        <v>5817</v>
      </c>
      <c r="AF8" s="512"/>
      <c r="AG8" s="512"/>
      <c r="AH8" s="512"/>
      <c r="AI8" s="512"/>
      <c r="AJ8" s="512"/>
      <c r="AK8" s="512"/>
      <c r="AL8" s="512"/>
      <c r="AM8" s="512"/>
      <c r="AN8" s="512"/>
      <c r="AO8" s="513" t="s">
        <v>5839</v>
      </c>
      <c r="AP8" s="512"/>
      <c r="AQ8" s="512" t="s">
        <v>6265</v>
      </c>
      <c r="AR8" s="512"/>
      <c r="AS8" s="512"/>
      <c r="AT8" s="512"/>
      <c r="AU8" s="512"/>
      <c r="AV8" s="512"/>
      <c r="AW8" s="512"/>
      <c r="AX8" s="512"/>
      <c r="AY8" s="512"/>
      <c r="AZ8" s="512"/>
      <c r="BA8" s="314" t="s">
        <v>5798</v>
      </c>
      <c r="BB8" s="314" t="str">
        <f t="shared" si="1"/>
        <v>St_Lights_Light_Light_Make_Ref_Only_GER</v>
      </c>
      <c r="BI8" s="156" t="s">
        <v>527</v>
      </c>
      <c r="BJ8" s="156" t="s">
        <v>104</v>
      </c>
      <c r="BL8" s="293" t="s">
        <v>5374</v>
      </c>
      <c r="BM8" s="156" t="s">
        <v>5465</v>
      </c>
      <c r="BN8" s="156" t="s">
        <v>5446</v>
      </c>
      <c r="BO8" s="375"/>
      <c r="BP8" s="375" t="s">
        <v>5466</v>
      </c>
      <c r="BQ8" s="375"/>
      <c r="BR8" s="375" t="s">
        <v>5387</v>
      </c>
      <c r="BS8" s="375"/>
      <c r="BT8" s="375"/>
      <c r="BU8" s="375"/>
      <c r="BV8" s="375"/>
      <c r="BW8" s="375"/>
      <c r="BX8" s="375"/>
      <c r="BY8" s="375"/>
      <c r="BZ8" s="375"/>
      <c r="CA8" s="375"/>
      <c r="CB8" s="375"/>
      <c r="CC8" s="314" t="s">
        <v>104</v>
      </c>
      <c r="CD8" s="314" t="s">
        <v>5478</v>
      </c>
    </row>
    <row r="9" spans="1:86" x14ac:dyDescent="0.2">
      <c r="A9" s="177" t="s">
        <v>5321</v>
      </c>
      <c r="B9" s="177" t="s">
        <v>3545</v>
      </c>
      <c r="C9" s="422" t="s">
        <v>3527</v>
      </c>
      <c r="D9" s="422" t="s">
        <v>5689</v>
      </c>
      <c r="E9" s="422">
        <v>140</v>
      </c>
      <c r="F9" s="517"/>
      <c r="G9" s="516" t="s">
        <v>5339</v>
      </c>
      <c r="H9" s="517"/>
      <c r="I9" s="516">
        <v>400</v>
      </c>
      <c r="J9" s="517" t="s">
        <v>5342</v>
      </c>
      <c r="K9" s="517" t="s">
        <v>5333</v>
      </c>
      <c r="L9" s="517"/>
      <c r="M9" s="517"/>
      <c r="N9" s="517"/>
      <c r="O9" s="517"/>
      <c r="P9" s="517"/>
      <c r="Q9" s="517"/>
      <c r="R9" s="517"/>
      <c r="S9" s="177" t="s">
        <v>3545</v>
      </c>
      <c r="T9" s="314" t="str">
        <f t="shared" si="0"/>
        <v>St_Lights_Lamp_Make_Ref_Only_SOX</v>
      </c>
      <c r="U9" s="314"/>
      <c r="V9" s="156" t="s">
        <v>5786</v>
      </c>
      <c r="W9" s="156" t="s">
        <v>5799</v>
      </c>
      <c r="Y9" s="422" t="s">
        <v>3537</v>
      </c>
      <c r="Z9" s="422" t="s">
        <v>5814</v>
      </c>
      <c r="AA9" s="422">
        <v>520</v>
      </c>
      <c r="AB9" s="512" t="s">
        <v>5813</v>
      </c>
      <c r="AC9" s="512"/>
      <c r="AD9" s="512"/>
      <c r="AE9" s="512" t="s">
        <v>5818</v>
      </c>
      <c r="AF9" s="512"/>
      <c r="AG9" s="512"/>
      <c r="AH9" s="512"/>
      <c r="AI9" s="512"/>
      <c r="AJ9" s="512"/>
      <c r="AK9" s="512"/>
      <c r="AL9" s="512"/>
      <c r="AM9" s="512"/>
      <c r="AN9" s="512"/>
      <c r="AO9" s="512"/>
      <c r="AP9" s="512"/>
      <c r="AQ9" s="512"/>
      <c r="AR9" s="512"/>
      <c r="AS9" s="512"/>
      <c r="AT9" s="512"/>
      <c r="AU9" s="512"/>
      <c r="AV9" s="512"/>
      <c r="AW9" s="512"/>
      <c r="AX9" s="512"/>
      <c r="AY9" s="512"/>
      <c r="AZ9" s="512"/>
      <c r="BA9" s="314" t="s">
        <v>5799</v>
      </c>
      <c r="BB9" s="314" t="str">
        <f t="shared" si="1"/>
        <v>St_Lights_Light_Light_Make_Ref_Only_IGU</v>
      </c>
      <c r="BI9" s="156" t="s">
        <v>5324</v>
      </c>
      <c r="BJ9" s="156" t="s">
        <v>5327</v>
      </c>
      <c r="BL9" s="293" t="s">
        <v>5374</v>
      </c>
      <c r="BM9" s="156" t="s">
        <v>5466</v>
      </c>
      <c r="BN9" s="156" t="s">
        <v>5447</v>
      </c>
      <c r="BO9" s="375"/>
      <c r="BP9" s="375" t="s">
        <v>5467</v>
      </c>
      <c r="BQ9" s="375"/>
      <c r="BR9" s="375"/>
      <c r="BS9" s="375"/>
      <c r="BT9" s="375"/>
      <c r="BU9" s="375"/>
      <c r="BV9" s="375"/>
      <c r="BW9" s="375"/>
      <c r="BX9" s="375"/>
      <c r="BY9" s="375"/>
      <c r="BZ9" s="375"/>
      <c r="CA9" s="375"/>
      <c r="CB9" s="375"/>
      <c r="CC9" s="314" t="s">
        <v>5327</v>
      </c>
      <c r="CD9" s="314" t="s">
        <v>5479</v>
      </c>
    </row>
    <row r="10" spans="1:86" x14ac:dyDescent="0.2">
      <c r="A10" s="177" t="s">
        <v>5323</v>
      </c>
      <c r="B10" s="177" t="s">
        <v>3532</v>
      </c>
      <c r="C10" s="422" t="s">
        <v>430</v>
      </c>
      <c r="D10" s="422" t="s">
        <v>5330</v>
      </c>
      <c r="E10" s="422">
        <v>12</v>
      </c>
      <c r="F10" s="517"/>
      <c r="G10" s="516" t="s">
        <v>5329</v>
      </c>
      <c r="H10" s="517"/>
      <c r="I10" s="517"/>
      <c r="J10" s="517" t="s">
        <v>5339</v>
      </c>
      <c r="K10" s="517" t="s">
        <v>5777</v>
      </c>
      <c r="L10" s="517"/>
      <c r="M10" s="517"/>
      <c r="N10" s="517"/>
      <c r="O10" s="517"/>
      <c r="P10" s="517"/>
      <c r="Q10" s="517"/>
      <c r="R10" s="517"/>
      <c r="S10" s="177" t="s">
        <v>3532</v>
      </c>
      <c r="T10" s="314" t="str">
        <f t="shared" si="0"/>
        <v>St_Lights_Lamp_Make_Ref_Only_MV</v>
      </c>
      <c r="V10" s="156" t="s">
        <v>5787</v>
      </c>
      <c r="W10" s="156" t="s">
        <v>5800</v>
      </c>
      <c r="Y10" s="422" t="s">
        <v>5396</v>
      </c>
      <c r="Z10" s="422" t="s">
        <v>6257</v>
      </c>
      <c r="AA10" s="422" t="s">
        <v>6268</v>
      </c>
      <c r="AB10" s="512"/>
      <c r="AC10" s="512"/>
      <c r="AD10" s="512"/>
      <c r="AE10" s="512"/>
      <c r="AF10" s="512"/>
      <c r="AG10" s="512"/>
      <c r="AH10" s="512"/>
      <c r="AI10" s="512"/>
      <c r="AJ10" s="512"/>
      <c r="AK10" s="512"/>
      <c r="AL10" s="512"/>
      <c r="AM10" s="512"/>
      <c r="AN10" s="512"/>
      <c r="AO10" s="512"/>
      <c r="AP10" s="512"/>
      <c r="AQ10" s="512"/>
      <c r="AR10" s="512"/>
      <c r="AS10" s="512"/>
      <c r="AT10" s="512"/>
      <c r="AU10" s="512"/>
      <c r="AV10" s="512"/>
      <c r="AW10" s="512"/>
      <c r="AX10" s="512"/>
      <c r="AY10" s="512"/>
      <c r="AZ10" s="512"/>
      <c r="BA10" s="309" t="s">
        <v>5800</v>
      </c>
      <c r="BB10" s="314" t="str">
        <f t="shared" si="1"/>
        <v>St_Lights_Light_Light_Make_Ref_Only_KIM</v>
      </c>
      <c r="BI10" s="156" t="s">
        <v>3538</v>
      </c>
      <c r="BJ10" s="156" t="s">
        <v>3538</v>
      </c>
      <c r="BL10" s="293" t="s">
        <v>5374</v>
      </c>
      <c r="BM10" s="156" t="s">
        <v>5467</v>
      </c>
      <c r="BN10" s="156" t="s">
        <v>5448</v>
      </c>
      <c r="CC10" s="309" t="s">
        <v>3538</v>
      </c>
      <c r="CD10" s="309" t="s">
        <v>5480</v>
      </c>
    </row>
    <row r="11" spans="1:86" x14ac:dyDescent="0.2">
      <c r="A11" s="177" t="s">
        <v>5322</v>
      </c>
      <c r="B11" s="177" t="s">
        <v>483</v>
      </c>
      <c r="C11" s="422" t="s">
        <v>430</v>
      </c>
      <c r="D11" s="422" t="s">
        <v>5331</v>
      </c>
      <c r="E11" s="422">
        <v>13</v>
      </c>
      <c r="F11" s="517"/>
      <c r="G11" s="516" t="s">
        <v>5332</v>
      </c>
      <c r="H11" s="517"/>
      <c r="I11" s="517"/>
      <c r="J11" s="517"/>
      <c r="K11" s="517" t="s">
        <v>5340</v>
      </c>
      <c r="L11" s="517"/>
      <c r="M11" s="517"/>
      <c r="N11" s="517"/>
      <c r="O11" s="517"/>
      <c r="P11" s="517"/>
      <c r="Q11" s="517"/>
      <c r="R11" s="517"/>
      <c r="S11" s="177" t="s">
        <v>483</v>
      </c>
      <c r="T11" s="314" t="str">
        <f t="shared" si="0"/>
        <v>St_Lights_Lamp_Make_Ref_Only_MH</v>
      </c>
      <c r="V11" s="156" t="s">
        <v>5788</v>
      </c>
      <c r="W11" s="156" t="s">
        <v>5788</v>
      </c>
      <c r="Y11" s="422" t="s">
        <v>5396</v>
      </c>
      <c r="Z11" s="422" t="s">
        <v>6258</v>
      </c>
      <c r="AA11" s="422" t="s">
        <v>5866</v>
      </c>
      <c r="AB11" s="512"/>
      <c r="AC11" s="512"/>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c r="BA11" s="309" t="s">
        <v>5788</v>
      </c>
      <c r="BB11" s="314" t="str">
        <f t="shared" si="1"/>
        <v>St_Lights_Light_Light_Make_Ref_Only_KTL</v>
      </c>
      <c r="BI11" s="156" t="s">
        <v>3539</v>
      </c>
      <c r="BJ11" s="156" t="s">
        <v>5424</v>
      </c>
      <c r="BL11" s="293" t="s">
        <v>5375</v>
      </c>
      <c r="BM11" s="156" t="s">
        <v>5468</v>
      </c>
      <c r="BN11" s="156">
        <v>20</v>
      </c>
      <c r="CC11" s="309" t="s">
        <v>5424</v>
      </c>
      <c r="CD11" s="309" t="s">
        <v>5481</v>
      </c>
    </row>
    <row r="12" spans="1:86" x14ac:dyDescent="0.2">
      <c r="A12" s="177" t="s">
        <v>5324</v>
      </c>
      <c r="B12" s="177" t="s">
        <v>5327</v>
      </c>
      <c r="C12" s="422" t="s">
        <v>430</v>
      </c>
      <c r="D12" s="422" t="s">
        <v>5333</v>
      </c>
      <c r="E12" s="422">
        <v>18</v>
      </c>
      <c r="F12" s="517"/>
      <c r="G12" s="516" t="s">
        <v>5336</v>
      </c>
      <c r="H12" s="517"/>
      <c r="I12" s="517"/>
      <c r="J12" s="517"/>
      <c r="K12" s="517" t="s">
        <v>5776</v>
      </c>
      <c r="L12" s="517"/>
      <c r="M12" s="517"/>
      <c r="N12" s="517"/>
      <c r="O12" s="517"/>
      <c r="P12" s="517"/>
      <c r="Q12" s="517"/>
      <c r="R12" s="517"/>
      <c r="S12" s="177" t="s">
        <v>1030</v>
      </c>
      <c r="T12" s="314" t="str">
        <f t="shared" si="0"/>
        <v>St_Lights_Lamp_Make_Ref_Only_OS</v>
      </c>
      <c r="V12" s="156" t="s">
        <v>5789</v>
      </c>
      <c r="W12" s="156" t="s">
        <v>5801</v>
      </c>
      <c r="Y12" s="422" t="s">
        <v>5396</v>
      </c>
      <c r="Z12" s="422" t="s">
        <v>6259</v>
      </c>
      <c r="AA12" s="422" t="s">
        <v>5867</v>
      </c>
      <c r="AB12" s="512"/>
      <c r="AC12" s="512"/>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c r="BA12" s="309" t="s">
        <v>5801</v>
      </c>
      <c r="BB12" s="314" t="str">
        <f t="shared" si="1"/>
        <v>St_Lights_Light_Light_Make_Ref_Only_LET</v>
      </c>
      <c r="BI12" s="156" t="s">
        <v>3540</v>
      </c>
      <c r="BJ12" s="156" t="s">
        <v>5426</v>
      </c>
      <c r="BL12" s="293" t="s">
        <v>5375</v>
      </c>
      <c r="BM12" s="156" t="s">
        <v>5469</v>
      </c>
      <c r="BN12" s="156">
        <v>60</v>
      </c>
      <c r="CC12" s="309" t="s">
        <v>5426</v>
      </c>
      <c r="CD12" s="309" t="s">
        <v>5482</v>
      </c>
    </row>
    <row r="13" spans="1:86" x14ac:dyDescent="0.2">
      <c r="A13" s="177" t="s">
        <v>5929</v>
      </c>
      <c r="B13" s="177" t="s">
        <v>1030</v>
      </c>
      <c r="C13" s="422" t="s">
        <v>430</v>
      </c>
      <c r="D13" s="422" t="s">
        <v>5334</v>
      </c>
      <c r="E13" s="422">
        <v>23</v>
      </c>
      <c r="F13" s="517"/>
      <c r="G13" s="516" t="s">
        <v>5337</v>
      </c>
      <c r="H13" s="517"/>
      <c r="I13" s="517"/>
      <c r="J13" s="517"/>
      <c r="K13" s="517" t="s">
        <v>5344</v>
      </c>
      <c r="L13" s="517"/>
      <c r="M13" s="517"/>
      <c r="N13" s="517"/>
      <c r="O13" s="517"/>
      <c r="P13" s="517"/>
      <c r="Q13" s="517"/>
      <c r="R13" s="517"/>
      <c r="S13" s="177"/>
      <c r="T13" s="314"/>
      <c r="V13" s="156" t="s">
        <v>5790</v>
      </c>
      <c r="W13" s="156" t="s">
        <v>5802</v>
      </c>
      <c r="Y13" s="422" t="s">
        <v>5396</v>
      </c>
      <c r="Z13" s="422" t="s">
        <v>5815</v>
      </c>
      <c r="AA13" s="422" t="s">
        <v>5868</v>
      </c>
      <c r="AB13" s="512"/>
      <c r="AC13" s="512"/>
      <c r="AD13" s="512"/>
      <c r="AE13" s="512"/>
      <c r="AF13" s="512"/>
      <c r="AG13" s="512"/>
      <c r="AH13" s="512"/>
      <c r="AI13" s="512"/>
      <c r="AJ13" s="512"/>
      <c r="AK13" s="512"/>
      <c r="AL13" s="512"/>
      <c r="AM13" s="512"/>
      <c r="AN13" s="512"/>
      <c r="AO13" s="512"/>
      <c r="AP13" s="512"/>
      <c r="AQ13" s="512"/>
      <c r="AR13" s="512"/>
      <c r="AS13" s="512"/>
      <c r="AT13" s="512"/>
      <c r="AU13" s="512"/>
      <c r="AV13" s="512"/>
      <c r="AW13" s="512"/>
      <c r="AX13" s="512"/>
      <c r="AY13" s="512"/>
      <c r="AZ13" s="512"/>
      <c r="BA13" s="309" t="s">
        <v>5802</v>
      </c>
      <c r="BB13" s="314" t="str">
        <f t="shared" si="1"/>
        <v>St_Lights_Light_Light_Make_Ref_Only_LRL</v>
      </c>
      <c r="BI13" s="156" t="s">
        <v>3541</v>
      </c>
      <c r="BJ13" s="156" t="s">
        <v>5427</v>
      </c>
      <c r="BL13" s="293" t="s">
        <v>5375</v>
      </c>
      <c r="BM13" s="156" t="s">
        <v>5470</v>
      </c>
      <c r="BN13" s="156">
        <v>70</v>
      </c>
      <c r="CC13" s="309" t="s">
        <v>5427</v>
      </c>
      <c r="CD13" s="309" t="s">
        <v>5483</v>
      </c>
    </row>
    <row r="14" spans="1:86" x14ac:dyDescent="0.2">
      <c r="A14" s="177"/>
      <c r="B14" s="177"/>
      <c r="C14" s="422" t="s">
        <v>430</v>
      </c>
      <c r="D14" s="422" t="s">
        <v>5335</v>
      </c>
      <c r="E14" s="422">
        <v>25</v>
      </c>
      <c r="F14" s="517"/>
      <c r="G14" s="517"/>
      <c r="H14" s="517"/>
      <c r="I14" s="517"/>
      <c r="J14" s="517"/>
      <c r="K14" s="517" t="s">
        <v>5334</v>
      </c>
      <c r="L14" s="517"/>
      <c r="M14" s="517"/>
      <c r="N14" s="517"/>
      <c r="O14" s="517"/>
      <c r="P14" s="517"/>
      <c r="Q14" s="517"/>
      <c r="R14" s="517"/>
      <c r="S14" s="177"/>
      <c r="T14" s="314"/>
      <c r="V14" s="156" t="s">
        <v>5370</v>
      </c>
      <c r="W14" s="156" t="s">
        <v>5378</v>
      </c>
      <c r="Y14" s="422" t="s">
        <v>5396</v>
      </c>
      <c r="Z14" s="422" t="s">
        <v>5816</v>
      </c>
      <c r="AA14" s="422" t="s">
        <v>5869</v>
      </c>
      <c r="AB14" s="512"/>
      <c r="AC14" s="512"/>
      <c r="AD14" s="512"/>
      <c r="AE14" s="512"/>
      <c r="AF14" s="512"/>
      <c r="AG14" s="512"/>
      <c r="AH14" s="512"/>
      <c r="AI14" s="512"/>
      <c r="AJ14" s="512"/>
      <c r="AK14" s="512"/>
      <c r="AL14" s="512"/>
      <c r="AM14" s="512"/>
      <c r="AN14" s="512"/>
      <c r="AO14" s="512"/>
      <c r="AP14" s="512"/>
      <c r="AQ14" s="512"/>
      <c r="AR14" s="512"/>
      <c r="AS14" s="512"/>
      <c r="AT14" s="512"/>
      <c r="AU14" s="512"/>
      <c r="AV14" s="512"/>
      <c r="AW14" s="512"/>
      <c r="AX14" s="512"/>
      <c r="AY14" s="512"/>
      <c r="AZ14" s="512"/>
      <c r="BA14" s="309" t="s">
        <v>5378</v>
      </c>
      <c r="BB14" s="314" t="str">
        <f t="shared" si="1"/>
        <v>St_Lights_Light_Light_Make_Ref_Only_ORN</v>
      </c>
      <c r="BI14" s="156" t="s">
        <v>5430</v>
      </c>
      <c r="BJ14" s="156" t="s">
        <v>5425</v>
      </c>
      <c r="BL14" s="293" t="s">
        <v>5376</v>
      </c>
      <c r="BM14" s="156" t="s">
        <v>5386</v>
      </c>
      <c r="BN14" s="156" t="s">
        <v>5454</v>
      </c>
      <c r="CC14" s="309" t="s">
        <v>5425</v>
      </c>
      <c r="CD14" s="309" t="s">
        <v>5484</v>
      </c>
    </row>
    <row r="15" spans="1:86" x14ac:dyDescent="0.2">
      <c r="A15" s="177"/>
      <c r="B15" s="177"/>
      <c r="C15" s="422" t="s">
        <v>430</v>
      </c>
      <c r="D15" s="422" t="s">
        <v>5338</v>
      </c>
      <c r="E15" s="422">
        <v>50</v>
      </c>
      <c r="F15" s="517"/>
      <c r="G15" s="517"/>
      <c r="H15" s="517"/>
      <c r="I15" s="517"/>
      <c r="J15" s="517"/>
      <c r="K15" s="517" t="s">
        <v>5345</v>
      </c>
      <c r="L15" s="517"/>
      <c r="M15" s="517"/>
      <c r="N15" s="517"/>
      <c r="O15" s="517"/>
      <c r="P15" s="517"/>
      <c r="Q15" s="517"/>
      <c r="R15" s="517"/>
      <c r="S15" s="177"/>
      <c r="T15" s="314"/>
      <c r="V15" s="156" t="s">
        <v>5791</v>
      </c>
      <c r="W15" s="156" t="s">
        <v>5803</v>
      </c>
      <c r="Y15" s="422" t="s">
        <v>5396</v>
      </c>
      <c r="Z15" s="422" t="s">
        <v>5817</v>
      </c>
      <c r="AA15" s="422" t="s">
        <v>5870</v>
      </c>
      <c r="AB15" s="512"/>
      <c r="AC15" s="512"/>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309" t="s">
        <v>5803</v>
      </c>
      <c r="BB15" s="314" t="str">
        <f t="shared" si="1"/>
        <v>St_Lights_Light_Light_Make_Ref_Only_PAN</v>
      </c>
      <c r="BI15" s="156" t="s">
        <v>3543</v>
      </c>
      <c r="BJ15" s="156" t="s">
        <v>5407</v>
      </c>
      <c r="BL15" s="293" t="s">
        <v>5376</v>
      </c>
      <c r="BM15" s="156" t="s">
        <v>5388</v>
      </c>
      <c r="BN15" s="156" t="s">
        <v>5455</v>
      </c>
      <c r="CC15" s="309" t="s">
        <v>5407</v>
      </c>
      <c r="CD15" s="309" t="s">
        <v>5485</v>
      </c>
    </row>
    <row r="16" spans="1:86" x14ac:dyDescent="0.2">
      <c r="A16" s="177"/>
      <c r="B16" s="177"/>
      <c r="C16" s="422" t="s">
        <v>430</v>
      </c>
      <c r="D16" s="422" t="s">
        <v>5339</v>
      </c>
      <c r="E16" s="422">
        <v>70</v>
      </c>
      <c r="F16" s="517"/>
      <c r="G16" s="517"/>
      <c r="H16" s="517"/>
      <c r="I16" s="517"/>
      <c r="J16" s="517"/>
      <c r="K16" s="517" t="s">
        <v>5346</v>
      </c>
      <c r="L16" s="517"/>
      <c r="M16" s="517"/>
      <c r="N16" s="517"/>
      <c r="O16" s="517"/>
      <c r="P16" s="517"/>
      <c r="Q16" s="517"/>
      <c r="R16" s="517"/>
      <c r="V16" s="156" t="s">
        <v>5325</v>
      </c>
      <c r="W16" s="156" t="s">
        <v>5328</v>
      </c>
      <c r="Y16" s="422" t="s">
        <v>5396</v>
      </c>
      <c r="Z16" s="422" t="s">
        <v>5818</v>
      </c>
      <c r="AA16" s="422" t="s">
        <v>5871</v>
      </c>
      <c r="AB16" s="512"/>
      <c r="AC16" s="512"/>
      <c r="AD16" s="512"/>
      <c r="AE16" s="512"/>
      <c r="AF16" s="512"/>
      <c r="AG16" s="512"/>
      <c r="AH16" s="512"/>
      <c r="AI16" s="512"/>
      <c r="AJ16" s="512"/>
      <c r="AK16" s="512"/>
      <c r="AL16" s="512"/>
      <c r="AM16" s="512"/>
      <c r="AN16" s="512"/>
      <c r="AO16" s="512"/>
      <c r="AP16" s="512"/>
      <c r="AQ16" s="512"/>
      <c r="AR16" s="512"/>
      <c r="AS16" s="512"/>
      <c r="AT16" s="512"/>
      <c r="AU16" s="512"/>
      <c r="AV16" s="512"/>
      <c r="AW16" s="512"/>
      <c r="AX16" s="512"/>
      <c r="AY16" s="512"/>
      <c r="AZ16" s="512"/>
      <c r="BA16" s="309" t="s">
        <v>5328</v>
      </c>
      <c r="BB16" s="314" t="str">
        <f t="shared" si="1"/>
        <v>St_Lights_Light_Light_Make_Ref_Only_PHI</v>
      </c>
      <c r="BL16" s="293" t="s">
        <v>5376</v>
      </c>
      <c r="BM16" s="156" t="s">
        <v>5383</v>
      </c>
      <c r="BN16" s="156" t="s">
        <v>5456</v>
      </c>
      <c r="CC16" s="309"/>
      <c r="CD16" s="309"/>
    </row>
    <row r="17" spans="3:82" x14ac:dyDescent="0.2">
      <c r="C17" s="422" t="s">
        <v>430</v>
      </c>
      <c r="D17" s="422" t="s">
        <v>5329</v>
      </c>
      <c r="E17" s="422">
        <v>100</v>
      </c>
      <c r="F17" s="517"/>
      <c r="G17" s="517"/>
      <c r="H17" s="517"/>
      <c r="I17" s="517"/>
      <c r="J17" s="517"/>
      <c r="K17" s="517" t="s">
        <v>5335</v>
      </c>
      <c r="L17" s="517"/>
      <c r="M17" s="517"/>
      <c r="N17" s="517"/>
      <c r="O17" s="517"/>
      <c r="P17" s="517"/>
      <c r="Q17" s="517"/>
      <c r="R17" s="517"/>
      <c r="V17" s="156" t="s">
        <v>5792</v>
      </c>
      <c r="W17" s="156" t="s">
        <v>5804</v>
      </c>
      <c r="Y17" s="422" t="s">
        <v>6256</v>
      </c>
      <c r="Z17" s="422" t="s">
        <v>6260</v>
      </c>
      <c r="AA17" s="422" t="s">
        <v>6260</v>
      </c>
      <c r="AB17" s="512"/>
      <c r="AC17" s="512"/>
      <c r="AD17" s="512"/>
      <c r="AE17" s="512"/>
      <c r="AF17" s="512"/>
      <c r="AG17" s="512"/>
      <c r="AH17" s="512"/>
      <c r="AI17" s="512"/>
      <c r="AJ17" s="512"/>
      <c r="AK17" s="512"/>
      <c r="AL17" s="512"/>
      <c r="AM17" s="512"/>
      <c r="AN17" s="512"/>
      <c r="AO17" s="512"/>
      <c r="AP17" s="512"/>
      <c r="AQ17" s="512"/>
      <c r="AR17" s="512"/>
      <c r="AS17" s="512"/>
      <c r="AT17" s="512"/>
      <c r="AU17" s="512"/>
      <c r="AV17" s="512"/>
      <c r="AW17" s="512"/>
      <c r="AX17" s="512"/>
      <c r="AY17" s="512"/>
      <c r="AZ17" s="512"/>
      <c r="BA17" s="309" t="s">
        <v>5804</v>
      </c>
      <c r="BB17" s="314" t="str">
        <f t="shared" si="1"/>
        <v>St_Lights_Light_Light_Make_Ref_Only_SCH</v>
      </c>
      <c r="BL17" s="293" t="s">
        <v>5376</v>
      </c>
      <c r="BM17" s="156" t="s">
        <v>5384</v>
      </c>
      <c r="BN17" s="156" t="s">
        <v>5457</v>
      </c>
      <c r="CC17" s="309"/>
      <c r="CD17" s="309"/>
    </row>
    <row r="18" spans="3:82" x14ac:dyDescent="0.2">
      <c r="C18" s="422" t="s">
        <v>430</v>
      </c>
      <c r="D18" s="422" t="s">
        <v>5332</v>
      </c>
      <c r="E18" s="422">
        <v>150</v>
      </c>
      <c r="F18" s="517"/>
      <c r="G18" s="517"/>
      <c r="H18" s="517"/>
      <c r="I18" s="517"/>
      <c r="J18" s="517"/>
      <c r="K18" s="517" t="s">
        <v>5347</v>
      </c>
      <c r="L18" s="517"/>
      <c r="M18" s="517"/>
      <c r="N18" s="517"/>
      <c r="O18" s="517"/>
      <c r="P18" s="517"/>
      <c r="Q18" s="517"/>
      <c r="R18" s="517"/>
      <c r="V18" s="156" t="s">
        <v>5793</v>
      </c>
      <c r="W18" s="156" t="s">
        <v>5805</v>
      </c>
      <c r="Y18" s="422" t="s">
        <v>6256</v>
      </c>
      <c r="Z18" s="422" t="s">
        <v>6261</v>
      </c>
      <c r="AA18" s="422" t="s">
        <v>6261</v>
      </c>
      <c r="AB18" s="512"/>
      <c r="AC18" s="512"/>
      <c r="AD18" s="512"/>
      <c r="AE18" s="512"/>
      <c r="AF18" s="512"/>
      <c r="AG18" s="512"/>
      <c r="AH18" s="512"/>
      <c r="AI18" s="512"/>
      <c r="AJ18" s="512"/>
      <c r="AK18" s="512"/>
      <c r="AL18" s="512"/>
      <c r="AM18" s="512"/>
      <c r="AN18" s="512"/>
      <c r="AO18" s="512"/>
      <c r="AP18" s="512"/>
      <c r="AQ18" s="512"/>
      <c r="AR18" s="512"/>
      <c r="AS18" s="512"/>
      <c r="AT18" s="512"/>
      <c r="AU18" s="512"/>
      <c r="AV18" s="512"/>
      <c r="AW18" s="512"/>
      <c r="AX18" s="512"/>
      <c r="AY18" s="512"/>
      <c r="AZ18" s="512"/>
      <c r="BA18" s="309" t="s">
        <v>5805</v>
      </c>
      <c r="BB18" s="314" t="str">
        <f t="shared" si="1"/>
        <v>St_Lights_Light_Light_Make_Ref_Only_SIM</v>
      </c>
      <c r="BL18" s="293" t="s">
        <v>5376</v>
      </c>
      <c r="BM18" s="156" t="s">
        <v>5385</v>
      </c>
      <c r="BN18" s="156" t="s">
        <v>5458</v>
      </c>
      <c r="CC18" s="309"/>
      <c r="CD18" s="309"/>
    </row>
    <row r="19" spans="3:82" x14ac:dyDescent="0.2">
      <c r="C19" s="422" t="s">
        <v>430</v>
      </c>
      <c r="D19" s="422" t="s">
        <v>5336</v>
      </c>
      <c r="E19" s="422">
        <v>250</v>
      </c>
      <c r="F19" s="517"/>
      <c r="G19" s="517"/>
      <c r="H19" s="517"/>
      <c r="I19" s="517"/>
      <c r="J19" s="517"/>
      <c r="K19" s="517" t="s">
        <v>5348</v>
      </c>
      <c r="L19" s="517"/>
      <c r="M19" s="517"/>
      <c r="N19" s="517"/>
      <c r="O19" s="517"/>
      <c r="P19" s="517"/>
      <c r="Q19" s="517"/>
      <c r="R19" s="517"/>
      <c r="V19" s="156" t="s">
        <v>5371</v>
      </c>
      <c r="W19" s="156" t="s">
        <v>5379</v>
      </c>
      <c r="Y19" s="422" t="s">
        <v>6256</v>
      </c>
      <c r="Z19" s="422" t="s">
        <v>6262</v>
      </c>
      <c r="AA19" s="422" t="s">
        <v>6262</v>
      </c>
      <c r="AB19" s="512"/>
      <c r="AC19" s="512"/>
      <c r="AD19" s="512"/>
      <c r="AE19" s="512"/>
      <c r="AF19" s="512"/>
      <c r="AG19" s="512"/>
      <c r="AH19" s="512"/>
      <c r="AI19" s="512"/>
      <c r="AJ19" s="512"/>
      <c r="AK19" s="512"/>
      <c r="AL19" s="512"/>
      <c r="AM19" s="512"/>
      <c r="AN19" s="512"/>
      <c r="AO19" s="512"/>
      <c r="AP19" s="512"/>
      <c r="AQ19" s="512"/>
      <c r="AR19" s="512"/>
      <c r="AS19" s="512"/>
      <c r="AT19" s="512"/>
      <c r="AU19" s="512"/>
      <c r="AV19" s="512"/>
      <c r="AW19" s="512"/>
      <c r="AX19" s="512"/>
      <c r="AY19" s="512"/>
      <c r="AZ19" s="512"/>
      <c r="BA19" s="309" t="s">
        <v>5379</v>
      </c>
      <c r="BB19" s="314" t="str">
        <f t="shared" si="1"/>
        <v>St_Lights_Light_Light_Make_Ref_Only_VIS</v>
      </c>
      <c r="BL19" s="293" t="s">
        <v>5376</v>
      </c>
      <c r="BM19" s="156" t="s">
        <v>5387</v>
      </c>
      <c r="BN19" s="156" t="s">
        <v>5459</v>
      </c>
      <c r="CC19" s="309"/>
      <c r="CD19" s="309"/>
    </row>
    <row r="20" spans="3:82" x14ac:dyDescent="0.2">
      <c r="C20" s="422" t="s">
        <v>430</v>
      </c>
      <c r="D20" s="422" t="s">
        <v>5337</v>
      </c>
      <c r="E20" s="422">
        <v>400</v>
      </c>
      <c r="F20" s="517"/>
      <c r="G20" s="517"/>
      <c r="H20" s="517"/>
      <c r="I20" s="517"/>
      <c r="J20" s="517"/>
      <c r="K20" s="517" t="s">
        <v>5775</v>
      </c>
      <c r="L20" s="517"/>
      <c r="M20" s="517"/>
      <c r="N20" s="517"/>
      <c r="O20" s="517"/>
      <c r="P20" s="517"/>
      <c r="Q20" s="517"/>
      <c r="R20" s="517"/>
      <c r="V20" s="156" t="s">
        <v>5794</v>
      </c>
      <c r="W20" s="156" t="s">
        <v>5806</v>
      </c>
      <c r="Y20" s="422" t="s">
        <v>6256</v>
      </c>
      <c r="Z20" s="422" t="s">
        <v>6263</v>
      </c>
      <c r="AA20" s="422" t="s">
        <v>6263</v>
      </c>
      <c r="AB20" s="512"/>
      <c r="AC20" s="512"/>
      <c r="AD20" s="512"/>
      <c r="AE20" s="512"/>
      <c r="AF20" s="512"/>
      <c r="AG20" s="512"/>
      <c r="AH20" s="512"/>
      <c r="AI20" s="512"/>
      <c r="AJ20" s="512"/>
      <c r="AK20" s="512"/>
      <c r="AL20" s="512"/>
      <c r="AM20" s="512"/>
      <c r="AN20" s="512"/>
      <c r="AO20" s="512"/>
      <c r="AP20" s="512"/>
      <c r="AQ20" s="512"/>
      <c r="AR20" s="512"/>
      <c r="AS20" s="512"/>
      <c r="AT20" s="512"/>
      <c r="AU20" s="512"/>
      <c r="AV20" s="512"/>
      <c r="AW20" s="512"/>
      <c r="AX20" s="512"/>
      <c r="AY20" s="512"/>
      <c r="AZ20" s="512"/>
      <c r="BA20" s="309" t="s">
        <v>5806</v>
      </c>
      <c r="BB20" s="314" t="str">
        <f t="shared" si="1"/>
        <v>St_Lights_Light_Light_Make_Ref_Only_VUL</v>
      </c>
      <c r="BL20" s="293" t="s">
        <v>574</v>
      </c>
      <c r="BM20" s="156" t="s">
        <v>5429</v>
      </c>
      <c r="BN20" s="156" t="s">
        <v>574</v>
      </c>
      <c r="CC20" s="309"/>
      <c r="CD20" s="309"/>
    </row>
    <row r="21" spans="3:82" x14ac:dyDescent="0.2">
      <c r="C21" s="422" t="s">
        <v>5326</v>
      </c>
      <c r="D21" s="422" t="s">
        <v>5340</v>
      </c>
      <c r="E21" s="422">
        <v>20</v>
      </c>
      <c r="F21" s="517"/>
      <c r="G21" s="517"/>
      <c r="H21" s="517"/>
      <c r="I21" s="517"/>
      <c r="J21" s="517"/>
      <c r="K21" s="517" t="s">
        <v>5349</v>
      </c>
      <c r="L21" s="517"/>
      <c r="M21" s="517"/>
      <c r="N21" s="517"/>
      <c r="O21" s="517"/>
      <c r="P21" s="517"/>
      <c r="Q21" s="517"/>
      <c r="R21" s="517"/>
      <c r="V21" s="156" t="s">
        <v>3543</v>
      </c>
      <c r="W21" s="156" t="s">
        <v>3542</v>
      </c>
      <c r="Y21" s="422" t="s">
        <v>5796</v>
      </c>
      <c r="Z21" s="422" t="s">
        <v>5819</v>
      </c>
      <c r="AA21" s="422" t="s">
        <v>5872</v>
      </c>
      <c r="AB21" s="512"/>
      <c r="AC21" s="512"/>
      <c r="AD21" s="512"/>
      <c r="AE21" s="512"/>
      <c r="AF21" s="512"/>
      <c r="AG21" s="512"/>
      <c r="AH21" s="512"/>
      <c r="AI21" s="512"/>
      <c r="AJ21" s="512"/>
      <c r="AK21" s="512"/>
      <c r="AL21" s="512"/>
      <c r="AM21" s="512"/>
      <c r="AN21" s="512"/>
      <c r="AO21" s="512"/>
      <c r="AP21" s="512"/>
      <c r="AQ21" s="512"/>
      <c r="AR21" s="512"/>
      <c r="AS21" s="512"/>
      <c r="AT21" s="512"/>
      <c r="AU21" s="512"/>
      <c r="AV21" s="512"/>
      <c r="AW21" s="512"/>
      <c r="AX21" s="512"/>
      <c r="AY21" s="512"/>
      <c r="AZ21" s="512"/>
      <c r="BA21" s="309" t="s">
        <v>3542</v>
      </c>
      <c r="BB21" s="314" t="str">
        <f t="shared" si="1"/>
        <v>St_Lights_Light_Light_Make_Ref_Only_WE</v>
      </c>
      <c r="BL21" s="293" t="s">
        <v>5327</v>
      </c>
      <c r="BM21" s="156" t="s">
        <v>5324</v>
      </c>
      <c r="BN21" s="156" t="s">
        <v>5327</v>
      </c>
      <c r="CC21" s="309"/>
      <c r="CD21" s="309"/>
    </row>
    <row r="22" spans="3:82" x14ac:dyDescent="0.2">
      <c r="C22" s="422" t="s">
        <v>3528</v>
      </c>
      <c r="D22" s="422" t="s">
        <v>5338</v>
      </c>
      <c r="E22" s="422">
        <v>50</v>
      </c>
      <c r="F22" s="517"/>
      <c r="G22" s="517"/>
      <c r="H22" s="517"/>
      <c r="I22" s="517"/>
      <c r="J22" s="517"/>
      <c r="K22" s="517" t="s">
        <v>5350</v>
      </c>
      <c r="L22" s="517"/>
      <c r="M22" s="517"/>
      <c r="N22" s="517"/>
      <c r="O22" s="517"/>
      <c r="P22" s="517"/>
      <c r="Q22" s="517"/>
      <c r="R22" s="517"/>
      <c r="V22" s="156" t="s">
        <v>5397</v>
      </c>
      <c r="W22" s="156" t="s">
        <v>616</v>
      </c>
      <c r="Y22" s="422" t="s">
        <v>5797</v>
      </c>
      <c r="Z22" s="422" t="s">
        <v>5820</v>
      </c>
      <c r="AA22" s="422" t="s">
        <v>5873</v>
      </c>
      <c r="AB22" s="512"/>
      <c r="AC22" s="512"/>
      <c r="AD22" s="512"/>
      <c r="AE22" s="512"/>
      <c r="AF22" s="512"/>
      <c r="AG22" s="512"/>
      <c r="AH22" s="512"/>
      <c r="AI22" s="512"/>
      <c r="AJ22" s="512"/>
      <c r="AK22" s="512"/>
      <c r="AL22" s="512"/>
      <c r="AM22" s="512"/>
      <c r="AN22" s="512"/>
      <c r="AO22" s="512"/>
      <c r="AP22" s="512"/>
      <c r="AQ22" s="512"/>
      <c r="AR22" s="512"/>
      <c r="AS22" s="512"/>
      <c r="AT22" s="512"/>
      <c r="AU22" s="512"/>
      <c r="AV22" s="512"/>
      <c r="AW22" s="512"/>
      <c r="AX22" s="512"/>
      <c r="AY22" s="512"/>
      <c r="AZ22" s="512"/>
      <c r="BA22" s="309" t="s">
        <v>616</v>
      </c>
      <c r="BB22" s="314" t="str">
        <f t="shared" si="1"/>
        <v>St_Lights_Light_Light_Make_Ref_Only_WH</v>
      </c>
      <c r="BL22" s="293" t="s">
        <v>5425</v>
      </c>
      <c r="BM22" s="156" t="s">
        <v>5460</v>
      </c>
      <c r="BN22" s="156" t="s">
        <v>5440</v>
      </c>
      <c r="CC22" s="309"/>
      <c r="CD22" s="309"/>
    </row>
    <row r="23" spans="3:82" x14ac:dyDescent="0.2">
      <c r="C23" s="422" t="s">
        <v>3528</v>
      </c>
      <c r="D23" s="422" t="s">
        <v>5339</v>
      </c>
      <c r="E23" s="422">
        <v>70</v>
      </c>
      <c r="F23" s="517"/>
      <c r="G23" s="517"/>
      <c r="H23" s="517"/>
      <c r="I23" s="517"/>
      <c r="J23" s="517"/>
      <c r="K23" s="517" t="s">
        <v>5774</v>
      </c>
      <c r="L23" s="517"/>
      <c r="M23" s="517"/>
      <c r="N23" s="517"/>
      <c r="O23" s="517"/>
      <c r="P23" s="517"/>
      <c r="Q23" s="517"/>
      <c r="R23" s="517"/>
      <c r="V23" s="156" t="s">
        <v>5795</v>
      </c>
      <c r="W23" s="156" t="s">
        <v>5807</v>
      </c>
      <c r="Y23" s="422" t="s">
        <v>5798</v>
      </c>
      <c r="Z23" s="422" t="s">
        <v>5821</v>
      </c>
      <c r="AA23" s="422" t="s">
        <v>5874</v>
      </c>
      <c r="AB23" s="512"/>
      <c r="AC23" s="512"/>
      <c r="AD23" s="512"/>
      <c r="AE23" s="512"/>
      <c r="AF23" s="512"/>
      <c r="AG23" s="512"/>
      <c r="AH23" s="512"/>
      <c r="AI23" s="512"/>
      <c r="AJ23" s="512"/>
      <c r="AK23" s="512"/>
      <c r="AL23" s="512"/>
      <c r="AM23" s="512"/>
      <c r="AN23" s="512"/>
      <c r="AO23" s="512"/>
      <c r="AP23" s="512"/>
      <c r="AQ23" s="512"/>
      <c r="AR23" s="512"/>
      <c r="AS23" s="512"/>
      <c r="AT23" s="512"/>
      <c r="AU23" s="512"/>
      <c r="AV23" s="512"/>
      <c r="AW23" s="512"/>
      <c r="AX23" s="512"/>
      <c r="AY23" s="512"/>
      <c r="AZ23" s="512"/>
      <c r="BA23" s="309" t="s">
        <v>5807</v>
      </c>
      <c r="BB23" s="314" t="str">
        <f t="shared" si="1"/>
        <v>St_Lights_Light_Light_Make_Ref_Only_ZG</v>
      </c>
      <c r="BL23" s="293" t="s">
        <v>5425</v>
      </c>
      <c r="BM23" s="156" t="s">
        <v>180</v>
      </c>
      <c r="BN23" s="156" t="s">
        <v>1854</v>
      </c>
      <c r="CC23" s="309"/>
      <c r="CD23" s="309"/>
    </row>
    <row r="24" spans="3:82" x14ac:dyDescent="0.2">
      <c r="C24" s="422" t="s">
        <v>3528</v>
      </c>
      <c r="D24" s="422" t="s">
        <v>5329</v>
      </c>
      <c r="E24" s="422">
        <v>100</v>
      </c>
      <c r="F24" s="517"/>
      <c r="G24" s="517"/>
      <c r="H24" s="517"/>
      <c r="I24" s="517"/>
      <c r="J24" s="517"/>
      <c r="K24" s="517" t="s">
        <v>5773</v>
      </c>
      <c r="L24" s="517"/>
      <c r="M24" s="517"/>
      <c r="N24" s="517"/>
      <c r="O24" s="517"/>
      <c r="P24" s="517"/>
      <c r="Q24" s="517"/>
      <c r="R24" s="517"/>
      <c r="Y24" s="422" t="s">
        <v>5798</v>
      </c>
      <c r="Z24" s="422" t="s">
        <v>5822</v>
      </c>
      <c r="AA24" s="422" t="s">
        <v>5875</v>
      </c>
      <c r="AB24" s="512"/>
      <c r="AC24" s="512"/>
      <c r="AD24" s="512"/>
      <c r="AE24" s="512"/>
      <c r="AF24" s="512"/>
      <c r="AG24" s="512"/>
      <c r="AH24" s="512"/>
      <c r="AI24" s="512"/>
      <c r="AJ24" s="512"/>
      <c r="AK24" s="512"/>
      <c r="AL24" s="512"/>
      <c r="AM24" s="512"/>
      <c r="AN24" s="512"/>
      <c r="AO24" s="512"/>
      <c r="AP24" s="512"/>
      <c r="AQ24" s="512"/>
      <c r="AR24" s="512"/>
      <c r="AS24" s="512"/>
      <c r="AT24" s="512"/>
      <c r="AU24" s="512"/>
      <c r="AV24" s="512"/>
      <c r="AW24" s="512"/>
      <c r="AX24" s="512"/>
      <c r="AY24" s="512"/>
      <c r="AZ24" s="512"/>
      <c r="BA24" s="309"/>
      <c r="BB24" s="314"/>
      <c r="BL24" s="293" t="s">
        <v>5425</v>
      </c>
      <c r="BM24" s="156" t="s">
        <v>5363</v>
      </c>
      <c r="BN24" s="156" t="s">
        <v>5364</v>
      </c>
      <c r="CC24" s="309"/>
      <c r="CD24" s="309"/>
    </row>
    <row r="25" spans="3:82" x14ac:dyDescent="0.2">
      <c r="C25" s="422" t="s">
        <v>3528</v>
      </c>
      <c r="D25" s="422" t="s">
        <v>5341</v>
      </c>
      <c r="E25" s="422">
        <v>110</v>
      </c>
      <c r="F25" s="517"/>
      <c r="G25" s="517"/>
      <c r="H25" s="517"/>
      <c r="I25" s="517"/>
      <c r="J25" s="517"/>
      <c r="K25" s="517" t="s">
        <v>5772</v>
      </c>
      <c r="L25" s="517"/>
      <c r="M25" s="517"/>
      <c r="N25" s="517"/>
      <c r="O25" s="517"/>
      <c r="P25" s="517"/>
      <c r="Q25" s="517"/>
      <c r="R25" s="517"/>
      <c r="Y25" s="422" t="s">
        <v>5798</v>
      </c>
      <c r="Z25" s="422" t="s">
        <v>5823</v>
      </c>
      <c r="AA25" s="422" t="s">
        <v>5876</v>
      </c>
      <c r="AB25" s="512"/>
      <c r="AC25" s="512"/>
      <c r="AD25" s="512"/>
      <c r="AE25" s="512"/>
      <c r="AF25" s="512"/>
      <c r="AG25" s="512"/>
      <c r="AH25" s="512"/>
      <c r="AI25" s="512"/>
      <c r="AJ25" s="512"/>
      <c r="AK25" s="512"/>
      <c r="AL25" s="512"/>
      <c r="AM25" s="512"/>
      <c r="AN25" s="512"/>
      <c r="AO25" s="512"/>
      <c r="AP25" s="512"/>
      <c r="AQ25" s="512"/>
      <c r="AR25" s="512"/>
      <c r="AS25" s="512"/>
      <c r="AT25" s="512"/>
      <c r="AU25" s="512"/>
      <c r="AV25" s="512"/>
      <c r="AW25" s="512"/>
      <c r="AX25" s="512"/>
      <c r="AY25" s="512"/>
      <c r="AZ25" s="512"/>
      <c r="BA25" s="309"/>
      <c r="BB25" s="314"/>
      <c r="BL25" s="293" t="s">
        <v>5377</v>
      </c>
      <c r="BM25" s="156" t="s">
        <v>5390</v>
      </c>
      <c r="BN25" s="156" t="s">
        <v>5449</v>
      </c>
    </row>
    <row r="26" spans="3:82" x14ac:dyDescent="0.2">
      <c r="C26" s="422" t="s">
        <v>3528</v>
      </c>
      <c r="D26" s="422" t="s">
        <v>5332</v>
      </c>
      <c r="E26" s="422">
        <v>150</v>
      </c>
      <c r="F26" s="517"/>
      <c r="G26" s="517"/>
      <c r="H26" s="517"/>
      <c r="I26" s="517"/>
      <c r="J26" s="517"/>
      <c r="K26" s="517" t="s">
        <v>5771</v>
      </c>
      <c r="L26" s="517"/>
      <c r="M26" s="517"/>
      <c r="N26" s="517"/>
      <c r="O26" s="517"/>
      <c r="P26" s="517"/>
      <c r="Q26" s="517"/>
      <c r="R26" s="517"/>
      <c r="Y26" s="422" t="s">
        <v>5798</v>
      </c>
      <c r="Z26" s="422" t="s">
        <v>5824</v>
      </c>
      <c r="AA26" s="422" t="s">
        <v>5877</v>
      </c>
      <c r="AB26" s="512"/>
      <c r="AC26" s="512"/>
      <c r="AD26" s="512"/>
      <c r="AE26" s="512"/>
      <c r="AF26" s="512"/>
      <c r="AG26" s="512"/>
      <c r="AH26" s="512"/>
      <c r="AI26" s="512"/>
      <c r="AJ26" s="512"/>
      <c r="AK26" s="512"/>
      <c r="AL26" s="512"/>
      <c r="AM26" s="512"/>
      <c r="AN26" s="512"/>
      <c r="AO26" s="512"/>
      <c r="AP26" s="512"/>
      <c r="AQ26" s="512"/>
      <c r="AR26" s="512"/>
      <c r="AS26" s="512"/>
      <c r="AT26" s="512"/>
      <c r="AU26" s="512"/>
      <c r="AV26" s="512"/>
      <c r="AW26" s="512"/>
      <c r="AX26" s="512"/>
      <c r="AY26" s="512"/>
      <c r="AZ26" s="512"/>
      <c r="BA26" s="309"/>
      <c r="BB26" s="314"/>
      <c r="BL26" s="293" t="s">
        <v>5377</v>
      </c>
      <c r="BM26" s="156" t="s">
        <v>5391</v>
      </c>
      <c r="BN26" s="156" t="s">
        <v>5450</v>
      </c>
    </row>
    <row r="27" spans="3:82" x14ac:dyDescent="0.2">
      <c r="C27" s="422" t="s">
        <v>3528</v>
      </c>
      <c r="D27" s="422" t="s">
        <v>5336</v>
      </c>
      <c r="E27" s="422">
        <v>250</v>
      </c>
      <c r="F27" s="517"/>
      <c r="G27" s="517"/>
      <c r="H27" s="517"/>
      <c r="I27" s="517"/>
      <c r="J27" s="517"/>
      <c r="K27" s="517" t="s">
        <v>5358</v>
      </c>
      <c r="L27" s="517"/>
      <c r="M27" s="517"/>
      <c r="N27" s="517"/>
      <c r="O27" s="517"/>
      <c r="P27" s="517"/>
      <c r="Q27" s="517"/>
      <c r="R27" s="517"/>
      <c r="Y27" s="422" t="s">
        <v>5799</v>
      </c>
      <c r="Z27" s="422" t="s">
        <v>5825</v>
      </c>
      <c r="AA27" s="422" t="s">
        <v>5878</v>
      </c>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L27" s="293" t="s">
        <v>5377</v>
      </c>
      <c r="BM27" s="156" t="s">
        <v>5392</v>
      </c>
      <c r="BN27" s="156" t="s">
        <v>5451</v>
      </c>
    </row>
    <row r="28" spans="3:82" x14ac:dyDescent="0.2">
      <c r="C28" s="422" t="s">
        <v>3528</v>
      </c>
      <c r="D28" s="422" t="s">
        <v>5337</v>
      </c>
      <c r="E28" s="422">
        <v>400</v>
      </c>
      <c r="F28" s="517"/>
      <c r="G28" s="517"/>
      <c r="H28" s="517"/>
      <c r="I28" s="517"/>
      <c r="J28" s="517"/>
      <c r="K28" s="517" t="s">
        <v>5351</v>
      </c>
      <c r="L28" s="517"/>
      <c r="M28" s="517"/>
      <c r="N28" s="517"/>
      <c r="O28" s="517"/>
      <c r="P28" s="517"/>
      <c r="Q28" s="517"/>
      <c r="R28" s="517"/>
      <c r="Y28" s="422" t="s">
        <v>5799</v>
      </c>
      <c r="Z28" s="422" t="s">
        <v>5826</v>
      </c>
      <c r="AA28" s="422" t="s">
        <v>5879</v>
      </c>
      <c r="AB28" s="512"/>
      <c r="AC28" s="512"/>
      <c r="AD28" s="512"/>
      <c r="AE28" s="512"/>
      <c r="AF28" s="512"/>
      <c r="AG28" s="512"/>
      <c r="AH28" s="512"/>
      <c r="AI28" s="512"/>
      <c r="AJ28" s="512"/>
      <c r="AK28" s="512"/>
      <c r="AL28" s="512"/>
      <c r="AM28" s="512"/>
      <c r="AN28" s="512"/>
      <c r="AO28" s="512"/>
      <c r="AP28" s="512"/>
      <c r="AQ28" s="512"/>
      <c r="AR28" s="512"/>
      <c r="AS28" s="512"/>
      <c r="AT28" s="512"/>
      <c r="AU28" s="512"/>
      <c r="AV28" s="512"/>
      <c r="AW28" s="512"/>
      <c r="AX28" s="512"/>
      <c r="AY28" s="512"/>
      <c r="AZ28" s="512"/>
      <c r="BL28" s="293" t="s">
        <v>5377</v>
      </c>
      <c r="BM28" s="156" t="s">
        <v>5393</v>
      </c>
      <c r="BN28" s="156" t="s">
        <v>5452</v>
      </c>
      <c r="CD28" s="376"/>
    </row>
    <row r="29" spans="3:82" x14ac:dyDescent="0.2">
      <c r="C29" s="422" t="s">
        <v>3529</v>
      </c>
      <c r="D29" s="422" t="s">
        <v>5329</v>
      </c>
      <c r="E29" s="422">
        <v>100</v>
      </c>
      <c r="F29" s="517"/>
      <c r="G29" s="517"/>
      <c r="H29" s="517"/>
      <c r="I29" s="517"/>
      <c r="J29" s="517"/>
      <c r="K29" s="517" t="s">
        <v>5770</v>
      </c>
      <c r="L29" s="517"/>
      <c r="M29" s="517"/>
      <c r="N29" s="517"/>
      <c r="O29" s="517"/>
      <c r="P29" s="517"/>
      <c r="Q29" s="517"/>
      <c r="R29" s="517"/>
      <c r="Y29" s="422" t="s">
        <v>5799</v>
      </c>
      <c r="Z29" s="422" t="s">
        <v>5827</v>
      </c>
      <c r="AA29" s="422" t="s">
        <v>5880</v>
      </c>
      <c r="BL29" s="293" t="s">
        <v>5377</v>
      </c>
      <c r="BM29" s="156" t="s">
        <v>5389</v>
      </c>
      <c r="BN29" s="156" t="s">
        <v>5453</v>
      </c>
      <c r="CD29" s="376"/>
    </row>
    <row r="30" spans="3:82" x14ac:dyDescent="0.2">
      <c r="C30" s="422" t="s">
        <v>3529</v>
      </c>
      <c r="D30" s="422" t="s">
        <v>5332</v>
      </c>
      <c r="E30" s="422">
        <v>150</v>
      </c>
      <c r="F30" s="517"/>
      <c r="G30" s="517"/>
      <c r="H30" s="517"/>
      <c r="I30" s="517"/>
      <c r="J30" s="517"/>
      <c r="K30" s="517" t="s">
        <v>5769</v>
      </c>
      <c r="L30" s="517"/>
      <c r="M30" s="517"/>
      <c r="N30" s="517"/>
      <c r="O30" s="517"/>
      <c r="P30" s="517"/>
      <c r="Q30" s="517"/>
      <c r="R30" s="517"/>
      <c r="Y30" s="422" t="s">
        <v>5799</v>
      </c>
      <c r="Z30" s="422" t="s">
        <v>5828</v>
      </c>
      <c r="AA30" s="422" t="s">
        <v>510</v>
      </c>
      <c r="BB30" s="376"/>
      <c r="BL30" s="293" t="s">
        <v>104</v>
      </c>
      <c r="BM30" s="156" t="s">
        <v>527</v>
      </c>
      <c r="BN30" s="156" t="s">
        <v>104</v>
      </c>
      <c r="CD30" s="376"/>
    </row>
    <row r="31" spans="3:82" x14ac:dyDescent="0.2">
      <c r="C31" s="422" t="s">
        <v>3529</v>
      </c>
      <c r="D31" s="422" t="s">
        <v>5336</v>
      </c>
      <c r="E31" s="422">
        <v>250</v>
      </c>
      <c r="F31" s="517"/>
      <c r="G31" s="517"/>
      <c r="H31" s="517"/>
      <c r="I31" s="517"/>
      <c r="J31" s="517"/>
      <c r="K31" s="517" t="s">
        <v>5768</v>
      </c>
      <c r="L31" s="517"/>
      <c r="M31" s="517"/>
      <c r="N31" s="517"/>
      <c r="O31" s="517"/>
      <c r="P31" s="517"/>
      <c r="Q31" s="517"/>
      <c r="R31" s="517"/>
      <c r="Y31" s="422" t="s">
        <v>5800</v>
      </c>
      <c r="Z31" s="422" t="s">
        <v>5829</v>
      </c>
      <c r="AA31" s="422" t="s">
        <v>5881</v>
      </c>
      <c r="BB31" s="376"/>
      <c r="CD31" s="376"/>
    </row>
    <row r="32" spans="3:82" x14ac:dyDescent="0.2">
      <c r="C32" s="422" t="s">
        <v>3529</v>
      </c>
      <c r="D32" s="422" t="s">
        <v>5334</v>
      </c>
      <c r="E32" s="422">
        <v>23</v>
      </c>
      <c r="F32" s="517"/>
      <c r="G32" s="517"/>
      <c r="H32" s="517"/>
      <c r="I32" s="517"/>
      <c r="J32" s="517"/>
      <c r="K32" s="517" t="s">
        <v>5767</v>
      </c>
      <c r="L32" s="517"/>
      <c r="M32" s="517"/>
      <c r="N32" s="517"/>
      <c r="O32" s="517"/>
      <c r="P32" s="517"/>
      <c r="Q32" s="517"/>
      <c r="R32" s="517"/>
      <c r="Y32" s="422" t="s">
        <v>5788</v>
      </c>
      <c r="Z32" s="422" t="s">
        <v>5830</v>
      </c>
      <c r="AA32" s="422" t="s">
        <v>5882</v>
      </c>
      <c r="BB32" s="376"/>
      <c r="CD32" s="376"/>
    </row>
    <row r="33" spans="3:82" x14ac:dyDescent="0.2">
      <c r="C33" s="422" t="s">
        <v>3529</v>
      </c>
      <c r="D33" s="422" t="s">
        <v>5337</v>
      </c>
      <c r="E33" s="422">
        <v>400</v>
      </c>
      <c r="F33" s="517"/>
      <c r="G33" s="517"/>
      <c r="H33" s="517"/>
      <c r="I33" s="517"/>
      <c r="J33" s="517"/>
      <c r="K33" s="517" t="s">
        <v>5766</v>
      </c>
      <c r="L33" s="517"/>
      <c r="M33" s="517"/>
      <c r="N33" s="517"/>
      <c r="O33" s="517"/>
      <c r="P33" s="517"/>
      <c r="Q33" s="517"/>
      <c r="R33" s="517"/>
      <c r="Y33" s="422" t="s">
        <v>5801</v>
      </c>
      <c r="Z33" s="422" t="s">
        <v>5831</v>
      </c>
      <c r="AA33" s="422" t="s">
        <v>5883</v>
      </c>
      <c r="BB33" s="376"/>
      <c r="CD33" s="376"/>
    </row>
    <row r="34" spans="3:82" x14ac:dyDescent="0.2">
      <c r="C34" s="422" t="s">
        <v>3529</v>
      </c>
      <c r="D34" s="422" t="s">
        <v>5338</v>
      </c>
      <c r="E34" s="422">
        <v>50</v>
      </c>
      <c r="F34" s="517"/>
      <c r="G34" s="517"/>
      <c r="H34" s="517"/>
      <c r="I34" s="517"/>
      <c r="J34" s="517"/>
      <c r="K34" s="517" t="s">
        <v>5765</v>
      </c>
      <c r="L34" s="517"/>
      <c r="M34" s="517"/>
      <c r="N34" s="517"/>
      <c r="O34" s="517"/>
      <c r="P34" s="517"/>
      <c r="Q34" s="517"/>
      <c r="R34" s="517"/>
      <c r="Y34" s="422" t="s">
        <v>5802</v>
      </c>
      <c r="Z34" s="422" t="s">
        <v>5832</v>
      </c>
      <c r="AA34" s="422" t="s">
        <v>5884</v>
      </c>
      <c r="BB34" s="376"/>
      <c r="CD34" s="376"/>
    </row>
    <row r="35" spans="3:82" x14ac:dyDescent="0.2">
      <c r="C35" s="422" t="s">
        <v>3529</v>
      </c>
      <c r="D35" s="422" t="s">
        <v>5339</v>
      </c>
      <c r="E35" s="422">
        <v>70</v>
      </c>
      <c r="F35" s="517"/>
      <c r="G35" s="517"/>
      <c r="H35" s="517"/>
      <c r="I35" s="517"/>
      <c r="J35" s="517"/>
      <c r="K35" s="517" t="s">
        <v>5764</v>
      </c>
      <c r="L35" s="517"/>
      <c r="M35" s="517"/>
      <c r="N35" s="517"/>
      <c r="O35" s="517"/>
      <c r="P35" s="517"/>
      <c r="Q35" s="517"/>
      <c r="R35" s="517"/>
      <c r="Y35" s="422" t="s">
        <v>5802</v>
      </c>
      <c r="Z35" s="422" t="s">
        <v>5833</v>
      </c>
      <c r="AA35" s="422" t="s">
        <v>5885</v>
      </c>
      <c r="BB35" s="376"/>
      <c r="CD35" s="376"/>
    </row>
    <row r="36" spans="3:82" x14ac:dyDescent="0.2">
      <c r="C36" s="422" t="s">
        <v>3529</v>
      </c>
      <c r="D36" s="422" t="s">
        <v>5342</v>
      </c>
      <c r="E36" s="422">
        <v>60</v>
      </c>
      <c r="F36" s="517"/>
      <c r="G36" s="517"/>
      <c r="H36" s="517"/>
      <c r="I36" s="517"/>
      <c r="J36" s="517"/>
      <c r="K36" s="517" t="s">
        <v>5352</v>
      </c>
      <c r="L36" s="517"/>
      <c r="M36" s="517"/>
      <c r="N36" s="517"/>
      <c r="O36" s="517"/>
      <c r="P36" s="517"/>
      <c r="Q36" s="517"/>
      <c r="R36" s="517"/>
      <c r="Y36" s="422" t="s">
        <v>5802</v>
      </c>
      <c r="Z36" s="422" t="s">
        <v>5834</v>
      </c>
      <c r="AA36" s="422" t="s">
        <v>5886</v>
      </c>
      <c r="BB36" s="376"/>
      <c r="CD36" s="376"/>
    </row>
    <row r="37" spans="3:82" x14ac:dyDescent="0.2">
      <c r="C37" s="422" t="s">
        <v>3531</v>
      </c>
      <c r="D37" s="422" t="s">
        <v>5330</v>
      </c>
      <c r="E37" s="422">
        <v>12</v>
      </c>
      <c r="F37" s="517"/>
      <c r="G37" s="517"/>
      <c r="H37" s="517"/>
      <c r="I37" s="517"/>
      <c r="J37" s="517"/>
      <c r="K37" s="517" t="s">
        <v>5763</v>
      </c>
      <c r="L37" s="517"/>
      <c r="M37" s="517"/>
      <c r="N37" s="517"/>
      <c r="O37" s="517"/>
      <c r="P37" s="517"/>
      <c r="Q37" s="517"/>
      <c r="R37" s="517"/>
      <c r="Y37" s="422" t="s">
        <v>5378</v>
      </c>
      <c r="Z37" s="422" t="s">
        <v>5938</v>
      </c>
      <c r="AA37" s="422" t="s">
        <v>5939</v>
      </c>
      <c r="BB37" s="376"/>
      <c r="CD37" s="376"/>
    </row>
    <row r="38" spans="3:82" x14ac:dyDescent="0.2">
      <c r="C38" s="422" t="s">
        <v>3531</v>
      </c>
      <c r="D38" s="422" t="s">
        <v>5331</v>
      </c>
      <c r="E38" s="422">
        <v>13</v>
      </c>
      <c r="F38" s="517"/>
      <c r="G38" s="517"/>
      <c r="H38" s="517"/>
      <c r="I38" s="517"/>
      <c r="J38" s="517"/>
      <c r="K38" s="517" t="s">
        <v>5762</v>
      </c>
      <c r="L38" s="517"/>
      <c r="M38" s="517"/>
      <c r="N38" s="517"/>
      <c r="O38" s="517"/>
      <c r="P38" s="517"/>
      <c r="Q38" s="517"/>
      <c r="R38" s="517"/>
      <c r="Y38" s="422" t="s">
        <v>5378</v>
      </c>
      <c r="Z38" s="422" t="s">
        <v>5835</v>
      </c>
      <c r="AA38" s="422" t="s">
        <v>5887</v>
      </c>
      <c r="BB38" s="376"/>
      <c r="CD38" s="376"/>
    </row>
    <row r="39" spans="3:82" x14ac:dyDescent="0.2">
      <c r="C39" s="422" t="s">
        <v>3531</v>
      </c>
      <c r="D39" s="422" t="s">
        <v>5780</v>
      </c>
      <c r="E39" s="422">
        <v>14</v>
      </c>
      <c r="F39" s="517"/>
      <c r="G39" s="517"/>
      <c r="H39" s="517"/>
      <c r="I39" s="517"/>
      <c r="J39" s="517"/>
      <c r="K39" s="517" t="s">
        <v>5761</v>
      </c>
      <c r="L39" s="517"/>
      <c r="M39" s="517"/>
      <c r="N39" s="517"/>
      <c r="O39" s="517"/>
      <c r="P39" s="517"/>
      <c r="Q39" s="517"/>
      <c r="R39" s="517"/>
      <c r="Y39" s="422" t="s">
        <v>5378</v>
      </c>
      <c r="Z39" s="422" t="s">
        <v>5836</v>
      </c>
      <c r="AA39" s="422" t="s">
        <v>5888</v>
      </c>
      <c r="BB39" s="376"/>
      <c r="CD39" s="376"/>
    </row>
    <row r="40" spans="3:82" x14ac:dyDescent="0.2">
      <c r="C40" s="422" t="s">
        <v>3531</v>
      </c>
      <c r="D40" s="422" t="s">
        <v>5779</v>
      </c>
      <c r="E40" s="422">
        <v>15</v>
      </c>
      <c r="F40" s="517"/>
      <c r="G40" s="517"/>
      <c r="H40" s="517"/>
      <c r="I40" s="517"/>
      <c r="J40" s="517"/>
      <c r="K40" s="517" t="s">
        <v>5399</v>
      </c>
      <c r="L40" s="517"/>
      <c r="M40" s="517"/>
      <c r="N40" s="517"/>
      <c r="O40" s="517"/>
      <c r="P40" s="517"/>
      <c r="Q40" s="517"/>
      <c r="R40" s="517"/>
      <c r="Y40" s="422" t="s">
        <v>5378</v>
      </c>
      <c r="Z40" s="422" t="s">
        <v>5837</v>
      </c>
      <c r="AA40" s="422" t="s">
        <v>5889</v>
      </c>
      <c r="BB40" s="376"/>
      <c r="CD40" s="376"/>
    </row>
    <row r="41" spans="3:82" x14ac:dyDescent="0.2">
      <c r="C41" s="422" t="s">
        <v>3531</v>
      </c>
      <c r="D41" s="422" t="s">
        <v>5778</v>
      </c>
      <c r="E41" s="422">
        <v>16</v>
      </c>
      <c r="F41" s="517"/>
      <c r="G41" s="517"/>
      <c r="H41" s="517"/>
      <c r="I41" s="517"/>
      <c r="J41" s="517"/>
      <c r="K41" s="517" t="s">
        <v>5760</v>
      </c>
      <c r="L41" s="517"/>
      <c r="M41" s="517"/>
      <c r="N41" s="517"/>
      <c r="O41" s="517"/>
      <c r="P41" s="517"/>
      <c r="Q41" s="517"/>
      <c r="R41" s="517"/>
      <c r="Y41" s="422" t="s">
        <v>5378</v>
      </c>
      <c r="Z41" s="422" t="s">
        <v>5838</v>
      </c>
      <c r="AA41" s="422" t="s">
        <v>5890</v>
      </c>
      <c r="BB41" s="376"/>
    </row>
    <row r="42" spans="3:82" x14ac:dyDescent="0.2">
      <c r="C42" s="422" t="s">
        <v>3531</v>
      </c>
      <c r="D42" s="422" t="s">
        <v>5343</v>
      </c>
      <c r="E42" s="422">
        <v>17</v>
      </c>
      <c r="F42" s="517"/>
      <c r="G42" s="517"/>
      <c r="H42" s="517"/>
      <c r="I42" s="517"/>
      <c r="J42" s="517"/>
      <c r="K42" s="517" t="s">
        <v>5338</v>
      </c>
      <c r="L42" s="517"/>
      <c r="M42" s="517"/>
      <c r="N42" s="517"/>
      <c r="O42" s="517"/>
      <c r="P42" s="517"/>
      <c r="Q42" s="517"/>
      <c r="R42" s="517"/>
      <c r="Y42" s="422" t="s">
        <v>5378</v>
      </c>
      <c r="Z42" s="422" t="s">
        <v>5839</v>
      </c>
      <c r="AA42" s="422" t="s">
        <v>5891</v>
      </c>
      <c r="BB42" s="376"/>
    </row>
    <row r="43" spans="3:82" x14ac:dyDescent="0.2">
      <c r="C43" s="422" t="s">
        <v>3531</v>
      </c>
      <c r="D43" s="422" t="s">
        <v>5333</v>
      </c>
      <c r="E43" s="422">
        <v>18</v>
      </c>
      <c r="F43" s="517"/>
      <c r="G43" s="517"/>
      <c r="H43" s="517"/>
      <c r="I43" s="517"/>
      <c r="J43" s="517"/>
      <c r="K43" s="517" t="s">
        <v>5759</v>
      </c>
      <c r="L43" s="517"/>
      <c r="M43" s="517"/>
      <c r="N43" s="517"/>
      <c r="O43" s="517"/>
      <c r="P43" s="517"/>
      <c r="Q43" s="517"/>
      <c r="R43" s="517"/>
      <c r="Y43" s="422" t="s">
        <v>5803</v>
      </c>
      <c r="Z43" s="422" t="s">
        <v>5840</v>
      </c>
      <c r="AA43" s="422" t="s">
        <v>5892</v>
      </c>
      <c r="BB43" s="376"/>
    </row>
    <row r="44" spans="3:82" x14ac:dyDescent="0.2">
      <c r="C44" s="422" t="s">
        <v>3531</v>
      </c>
      <c r="D44" s="422" t="s">
        <v>5777</v>
      </c>
      <c r="E44" s="422">
        <v>19</v>
      </c>
      <c r="F44" s="517"/>
      <c r="G44" s="517"/>
      <c r="H44" s="517"/>
      <c r="I44" s="517"/>
      <c r="J44" s="517"/>
      <c r="K44" s="517" t="s">
        <v>5758</v>
      </c>
      <c r="L44" s="517"/>
      <c r="M44" s="517"/>
      <c r="N44" s="517"/>
      <c r="O44" s="517"/>
      <c r="P44" s="517"/>
      <c r="Q44" s="517"/>
      <c r="R44" s="517"/>
      <c r="Y44" s="422" t="s">
        <v>5803</v>
      </c>
      <c r="Z44" s="422" t="s">
        <v>5841</v>
      </c>
      <c r="AA44" s="422" t="s">
        <v>5893</v>
      </c>
      <c r="BB44" s="376"/>
    </row>
    <row r="45" spans="3:82" x14ac:dyDescent="0.2">
      <c r="C45" s="422" t="s">
        <v>3531</v>
      </c>
      <c r="D45" s="422" t="s">
        <v>5340</v>
      </c>
      <c r="E45" s="422">
        <v>20</v>
      </c>
      <c r="F45" s="517"/>
      <c r="G45" s="517"/>
      <c r="H45" s="517"/>
      <c r="I45" s="517"/>
      <c r="J45" s="517"/>
      <c r="K45" s="517" t="s">
        <v>5400</v>
      </c>
      <c r="L45" s="517"/>
      <c r="M45" s="517"/>
      <c r="N45" s="517"/>
      <c r="O45" s="517"/>
      <c r="P45" s="517"/>
      <c r="Q45" s="517"/>
      <c r="R45" s="517"/>
      <c r="Y45" s="422" t="s">
        <v>5803</v>
      </c>
      <c r="Z45" s="422" t="s">
        <v>5842</v>
      </c>
      <c r="AA45" s="422" t="s">
        <v>5894</v>
      </c>
      <c r="BB45" s="376"/>
    </row>
    <row r="46" spans="3:82" x14ac:dyDescent="0.2">
      <c r="C46" s="422" t="s">
        <v>3531</v>
      </c>
      <c r="D46" s="422" t="s">
        <v>5776</v>
      </c>
      <c r="E46" s="422">
        <v>21</v>
      </c>
      <c r="F46" s="517"/>
      <c r="G46" s="517"/>
      <c r="H46" s="517"/>
      <c r="I46" s="517"/>
      <c r="J46" s="517"/>
      <c r="K46" s="517" t="s">
        <v>5401</v>
      </c>
      <c r="L46" s="517"/>
      <c r="M46" s="517"/>
      <c r="N46" s="517"/>
      <c r="O46" s="517"/>
      <c r="P46" s="517"/>
      <c r="Q46" s="517"/>
      <c r="R46" s="517"/>
      <c r="Y46" s="422" t="s">
        <v>5328</v>
      </c>
      <c r="Z46" s="422" t="s">
        <v>5843</v>
      </c>
      <c r="AA46" s="422" t="s">
        <v>5440</v>
      </c>
      <c r="BB46" s="376"/>
    </row>
    <row r="47" spans="3:82" x14ac:dyDescent="0.2">
      <c r="C47" s="422" t="s">
        <v>3531</v>
      </c>
      <c r="D47" s="422" t="s">
        <v>5344</v>
      </c>
      <c r="E47" s="422">
        <v>22</v>
      </c>
      <c r="F47" s="517"/>
      <c r="G47" s="517"/>
      <c r="H47" s="517"/>
      <c r="I47" s="517"/>
      <c r="J47" s="517"/>
      <c r="K47" s="517" t="s">
        <v>5359</v>
      </c>
      <c r="L47" s="517"/>
      <c r="M47" s="517"/>
      <c r="N47" s="517"/>
      <c r="O47" s="517"/>
      <c r="P47" s="517"/>
      <c r="Q47" s="517"/>
      <c r="R47" s="517"/>
      <c r="Y47" s="422" t="s">
        <v>5328</v>
      </c>
      <c r="Z47" s="422" t="s">
        <v>5844</v>
      </c>
      <c r="AA47" s="422" t="s">
        <v>5895</v>
      </c>
      <c r="BB47" s="376"/>
    </row>
    <row r="48" spans="3:82" x14ac:dyDescent="0.2">
      <c r="C48" s="422" t="s">
        <v>3531</v>
      </c>
      <c r="D48" s="422" t="s">
        <v>5334</v>
      </c>
      <c r="E48" s="422">
        <v>23</v>
      </c>
      <c r="F48" s="517"/>
      <c r="G48" s="517"/>
      <c r="H48" s="517"/>
      <c r="I48" s="517"/>
      <c r="J48" s="517"/>
      <c r="K48" s="517" t="s">
        <v>5353</v>
      </c>
      <c r="L48" s="517"/>
      <c r="M48" s="517"/>
      <c r="N48" s="517"/>
      <c r="O48" s="517"/>
      <c r="P48" s="517"/>
      <c r="Q48" s="517"/>
      <c r="R48" s="517"/>
      <c r="Y48" s="422" t="s">
        <v>5328</v>
      </c>
      <c r="Z48" s="422" t="s">
        <v>5845</v>
      </c>
      <c r="AA48" s="422" t="s">
        <v>5896</v>
      </c>
      <c r="BB48" s="376"/>
    </row>
    <row r="49" spans="3:54" x14ac:dyDescent="0.2">
      <c r="C49" s="422" t="s">
        <v>3531</v>
      </c>
      <c r="D49" s="422" t="s">
        <v>5345</v>
      </c>
      <c r="E49" s="422">
        <v>24</v>
      </c>
      <c r="F49" s="517"/>
      <c r="G49" s="517"/>
      <c r="H49" s="517"/>
      <c r="I49" s="517"/>
      <c r="J49" s="517"/>
      <c r="K49" s="517" t="s">
        <v>5757</v>
      </c>
      <c r="L49" s="517"/>
      <c r="M49" s="517"/>
      <c r="N49" s="517"/>
      <c r="O49" s="517"/>
      <c r="P49" s="517"/>
      <c r="Q49" s="517"/>
      <c r="R49" s="517"/>
      <c r="Y49" s="422" t="s">
        <v>5328</v>
      </c>
      <c r="Z49" s="422" t="s">
        <v>5846</v>
      </c>
      <c r="AA49" s="422" t="s">
        <v>5897</v>
      </c>
      <c r="BB49" s="376"/>
    </row>
    <row r="50" spans="3:54" x14ac:dyDescent="0.2">
      <c r="C50" s="422" t="s">
        <v>3531</v>
      </c>
      <c r="D50" s="422" t="s">
        <v>5346</v>
      </c>
      <c r="E50" s="422">
        <v>24.5</v>
      </c>
      <c r="F50" s="517"/>
      <c r="G50" s="517"/>
      <c r="H50" s="517"/>
      <c r="I50" s="517"/>
      <c r="J50" s="517"/>
      <c r="K50" s="517" t="s">
        <v>5756</v>
      </c>
      <c r="L50" s="517"/>
      <c r="M50" s="517"/>
      <c r="N50" s="517"/>
      <c r="O50" s="517"/>
      <c r="P50" s="517"/>
      <c r="Q50" s="517"/>
      <c r="R50" s="517"/>
      <c r="Y50" s="422" t="s">
        <v>5328</v>
      </c>
      <c r="Z50" s="422" t="s">
        <v>6264</v>
      </c>
      <c r="AA50" s="422" t="s">
        <v>6269</v>
      </c>
      <c r="BB50" s="376"/>
    </row>
    <row r="51" spans="3:54" x14ac:dyDescent="0.2">
      <c r="C51" s="422" t="s">
        <v>3531</v>
      </c>
      <c r="D51" s="422" t="s">
        <v>5335</v>
      </c>
      <c r="E51" s="422">
        <v>25</v>
      </c>
      <c r="F51" s="517"/>
      <c r="G51" s="517"/>
      <c r="H51" s="517"/>
      <c r="I51" s="517"/>
      <c r="J51" s="517"/>
      <c r="K51" s="517" t="s">
        <v>5402</v>
      </c>
      <c r="L51" s="517"/>
      <c r="M51" s="517"/>
      <c r="N51" s="517"/>
      <c r="O51" s="517"/>
      <c r="P51" s="517"/>
      <c r="Q51" s="517"/>
      <c r="R51" s="517"/>
      <c r="Y51" s="422" t="s">
        <v>5328</v>
      </c>
      <c r="Z51" s="422" t="s">
        <v>6265</v>
      </c>
      <c r="AA51" s="422" t="s">
        <v>6270</v>
      </c>
      <c r="BB51" s="376"/>
    </row>
    <row r="52" spans="3:54" x14ac:dyDescent="0.2">
      <c r="C52" s="422" t="s">
        <v>3531</v>
      </c>
      <c r="D52" s="422" t="s">
        <v>5347</v>
      </c>
      <c r="E52" s="422">
        <v>26</v>
      </c>
      <c r="F52" s="517"/>
      <c r="G52" s="517"/>
      <c r="H52" s="517"/>
      <c r="I52" s="517"/>
      <c r="J52" s="517"/>
      <c r="K52" s="517" t="s">
        <v>5342</v>
      </c>
      <c r="L52" s="517"/>
      <c r="M52" s="517"/>
      <c r="N52" s="517"/>
      <c r="O52" s="517"/>
      <c r="P52" s="517"/>
      <c r="Q52" s="517"/>
      <c r="R52" s="517"/>
      <c r="Y52" s="422" t="s">
        <v>5804</v>
      </c>
      <c r="Z52" s="422" t="s">
        <v>5847</v>
      </c>
      <c r="AA52" s="422" t="s">
        <v>5898</v>
      </c>
    </row>
    <row r="53" spans="3:54" x14ac:dyDescent="0.2">
      <c r="C53" s="422" t="s">
        <v>3531</v>
      </c>
      <c r="D53" s="422" t="s">
        <v>5348</v>
      </c>
      <c r="E53" s="422">
        <v>27</v>
      </c>
      <c r="F53" s="517"/>
      <c r="G53" s="517"/>
      <c r="H53" s="517"/>
      <c r="I53" s="517"/>
      <c r="J53" s="517"/>
      <c r="K53" s="517" t="s">
        <v>5755</v>
      </c>
      <c r="L53" s="517"/>
      <c r="M53" s="517"/>
      <c r="N53" s="517"/>
      <c r="O53" s="517"/>
      <c r="P53" s="517"/>
      <c r="Q53" s="517"/>
      <c r="R53" s="517"/>
      <c r="Y53" s="422" t="s">
        <v>5804</v>
      </c>
      <c r="Z53" s="422" t="s">
        <v>5848</v>
      </c>
      <c r="AA53" s="422" t="s">
        <v>5899</v>
      </c>
    </row>
    <row r="54" spans="3:54" x14ac:dyDescent="0.2">
      <c r="C54" s="422" t="s">
        <v>3531</v>
      </c>
      <c r="D54" s="422" t="s">
        <v>5775</v>
      </c>
      <c r="E54" s="422">
        <v>28</v>
      </c>
      <c r="F54" s="517"/>
      <c r="G54" s="517"/>
      <c r="H54" s="517"/>
      <c r="I54" s="517"/>
      <c r="J54" s="517"/>
      <c r="K54" s="517" t="s">
        <v>5754</v>
      </c>
      <c r="L54" s="517"/>
      <c r="M54" s="517"/>
      <c r="N54" s="517"/>
      <c r="O54" s="517"/>
      <c r="P54" s="517"/>
      <c r="Q54" s="517"/>
      <c r="R54" s="517"/>
      <c r="Y54" s="422" t="s">
        <v>5804</v>
      </c>
      <c r="Z54" s="422" t="s">
        <v>5849</v>
      </c>
      <c r="AA54" s="422" t="s">
        <v>5900</v>
      </c>
    </row>
    <row r="55" spans="3:54" x14ac:dyDescent="0.2">
      <c r="C55" s="422" t="s">
        <v>3531</v>
      </c>
      <c r="D55" s="422" t="s">
        <v>5349</v>
      </c>
      <c r="E55" s="422">
        <v>29</v>
      </c>
      <c r="F55" s="517"/>
      <c r="G55" s="517"/>
      <c r="H55" s="517"/>
      <c r="I55" s="517"/>
      <c r="J55" s="517"/>
      <c r="K55" s="517" t="s">
        <v>5753</v>
      </c>
      <c r="L55" s="517"/>
      <c r="M55" s="517"/>
      <c r="N55" s="517"/>
      <c r="O55" s="517"/>
      <c r="P55" s="517"/>
      <c r="Q55" s="517"/>
      <c r="R55" s="517"/>
      <c r="Y55" s="422" t="s">
        <v>5804</v>
      </c>
      <c r="Z55" s="422" t="s">
        <v>5850</v>
      </c>
      <c r="AA55" s="422" t="s">
        <v>5901</v>
      </c>
    </row>
    <row r="56" spans="3:54" x14ac:dyDescent="0.2">
      <c r="C56" s="422" t="s">
        <v>3531</v>
      </c>
      <c r="D56" s="422" t="s">
        <v>5350</v>
      </c>
      <c r="E56" s="422">
        <v>30</v>
      </c>
      <c r="F56" s="517"/>
      <c r="G56" s="517"/>
      <c r="H56" s="517"/>
      <c r="I56" s="517"/>
      <c r="J56" s="517"/>
      <c r="K56" s="517" t="s">
        <v>5752</v>
      </c>
      <c r="L56" s="517"/>
      <c r="M56" s="517"/>
      <c r="N56" s="517"/>
      <c r="O56" s="517"/>
      <c r="P56" s="517"/>
      <c r="Q56" s="517"/>
      <c r="R56" s="517"/>
      <c r="Y56" s="422" t="s">
        <v>5804</v>
      </c>
      <c r="Z56" s="422" t="s">
        <v>5851</v>
      </c>
      <c r="AA56" s="422" t="s">
        <v>5902</v>
      </c>
    </row>
    <row r="57" spans="3:54" x14ac:dyDescent="0.2">
      <c r="C57" s="422" t="s">
        <v>3531</v>
      </c>
      <c r="D57" s="422" t="s">
        <v>5774</v>
      </c>
      <c r="E57" s="422">
        <v>31</v>
      </c>
      <c r="F57" s="517"/>
      <c r="G57" s="517"/>
      <c r="H57" s="517"/>
      <c r="I57" s="517"/>
      <c r="J57" s="517"/>
      <c r="K57" s="517" t="s">
        <v>5354</v>
      </c>
      <c r="L57" s="517"/>
      <c r="M57" s="517"/>
      <c r="N57" s="517"/>
      <c r="O57" s="517"/>
      <c r="P57" s="517"/>
      <c r="Q57" s="517"/>
      <c r="R57" s="517"/>
      <c r="Y57" s="422" t="s">
        <v>5805</v>
      </c>
      <c r="Z57" s="422" t="s">
        <v>5852</v>
      </c>
      <c r="AA57" s="422" t="s">
        <v>5903</v>
      </c>
    </row>
    <row r="58" spans="3:54" x14ac:dyDescent="0.2">
      <c r="C58" s="422" t="s">
        <v>3531</v>
      </c>
      <c r="D58" s="422" t="s">
        <v>5773</v>
      </c>
      <c r="E58" s="422">
        <v>32</v>
      </c>
      <c r="F58" s="517"/>
      <c r="G58" s="517"/>
      <c r="H58" s="517"/>
      <c r="I58" s="517"/>
      <c r="J58" s="517"/>
      <c r="K58" s="517" t="s">
        <v>5751</v>
      </c>
      <c r="L58" s="517"/>
      <c r="M58" s="517"/>
      <c r="N58" s="517"/>
      <c r="O58" s="517"/>
      <c r="P58" s="517"/>
      <c r="Q58" s="517"/>
      <c r="R58" s="517"/>
      <c r="Y58" s="422" t="s">
        <v>5379</v>
      </c>
      <c r="Z58" s="422" t="s">
        <v>5853</v>
      </c>
      <c r="AA58" s="422" t="s">
        <v>5904</v>
      </c>
    </row>
    <row r="59" spans="3:54" x14ac:dyDescent="0.2">
      <c r="C59" s="422" t="s">
        <v>3531</v>
      </c>
      <c r="D59" s="422" t="s">
        <v>5772</v>
      </c>
      <c r="E59" s="422">
        <v>33</v>
      </c>
      <c r="F59" s="517"/>
      <c r="G59" s="517"/>
      <c r="H59" s="517"/>
      <c r="I59" s="517"/>
      <c r="J59" s="517"/>
      <c r="K59" s="517" t="s">
        <v>5750</v>
      </c>
      <c r="L59" s="517"/>
      <c r="M59" s="517"/>
      <c r="N59" s="517"/>
      <c r="O59" s="517"/>
      <c r="P59" s="517"/>
      <c r="Q59" s="517"/>
      <c r="R59" s="517"/>
      <c r="Y59" s="422" t="s">
        <v>5379</v>
      </c>
      <c r="Z59" s="422" t="s">
        <v>5854</v>
      </c>
      <c r="AA59" s="422" t="s">
        <v>5905</v>
      </c>
    </row>
    <row r="60" spans="3:54" x14ac:dyDescent="0.2">
      <c r="C60" s="422" t="s">
        <v>3531</v>
      </c>
      <c r="D60" s="422" t="s">
        <v>5771</v>
      </c>
      <c r="E60" s="422">
        <v>34</v>
      </c>
      <c r="F60" s="517"/>
      <c r="G60" s="517"/>
      <c r="H60" s="517"/>
      <c r="I60" s="517"/>
      <c r="J60" s="517"/>
      <c r="K60" s="517" t="s">
        <v>5749</v>
      </c>
      <c r="L60" s="517"/>
      <c r="M60" s="517"/>
      <c r="N60" s="517"/>
      <c r="O60" s="517"/>
      <c r="P60" s="517"/>
      <c r="Q60" s="517"/>
      <c r="R60" s="517"/>
      <c r="Y60" s="422" t="s">
        <v>5379</v>
      </c>
      <c r="Z60" s="422" t="s">
        <v>5855</v>
      </c>
      <c r="AA60" s="422" t="s">
        <v>5906</v>
      </c>
    </row>
    <row r="61" spans="3:54" x14ac:dyDescent="0.2">
      <c r="C61" s="422" t="s">
        <v>3531</v>
      </c>
      <c r="D61" s="422" t="s">
        <v>5358</v>
      </c>
      <c r="E61" s="422">
        <v>35</v>
      </c>
      <c r="F61" s="517"/>
      <c r="G61" s="517"/>
      <c r="H61" s="517"/>
      <c r="I61" s="517"/>
      <c r="J61" s="517"/>
      <c r="K61" s="517" t="s">
        <v>5748</v>
      </c>
      <c r="L61" s="517"/>
      <c r="M61" s="517"/>
      <c r="N61" s="517"/>
      <c r="O61" s="517"/>
      <c r="P61" s="517"/>
      <c r="Q61" s="517"/>
      <c r="R61" s="517"/>
      <c r="Y61" s="422" t="s">
        <v>5806</v>
      </c>
      <c r="Z61" s="422" t="s">
        <v>5856</v>
      </c>
      <c r="AA61" s="422" t="s">
        <v>5907</v>
      </c>
    </row>
    <row r="62" spans="3:54" x14ac:dyDescent="0.2">
      <c r="C62" s="422" t="s">
        <v>3531</v>
      </c>
      <c r="D62" s="422" t="s">
        <v>5351</v>
      </c>
      <c r="E62" s="422">
        <v>36</v>
      </c>
      <c r="F62" s="517"/>
      <c r="G62" s="517"/>
      <c r="H62" s="517"/>
      <c r="I62" s="517"/>
      <c r="J62" s="517"/>
      <c r="K62" s="517" t="s">
        <v>5339</v>
      </c>
      <c r="L62" s="517"/>
      <c r="M62" s="517"/>
      <c r="N62" s="517"/>
      <c r="O62" s="517"/>
      <c r="P62" s="517"/>
      <c r="Q62" s="517"/>
      <c r="R62" s="517"/>
      <c r="Y62" s="422" t="s">
        <v>3542</v>
      </c>
      <c r="Z62" s="422" t="s">
        <v>5395</v>
      </c>
      <c r="AA62" s="422">
        <v>530</v>
      </c>
    </row>
    <row r="63" spans="3:54" x14ac:dyDescent="0.2">
      <c r="C63" s="422" t="s">
        <v>3531</v>
      </c>
      <c r="D63" s="422" t="s">
        <v>5770</v>
      </c>
      <c r="E63" s="422">
        <v>37</v>
      </c>
      <c r="F63" s="517"/>
      <c r="G63" s="517"/>
      <c r="H63" s="517"/>
      <c r="I63" s="517"/>
      <c r="J63" s="517"/>
      <c r="K63" s="517" t="s">
        <v>5747</v>
      </c>
      <c r="L63" s="517"/>
      <c r="M63" s="517"/>
      <c r="N63" s="517"/>
      <c r="O63" s="517"/>
      <c r="P63" s="517"/>
      <c r="Q63" s="517"/>
      <c r="R63" s="517"/>
      <c r="Y63" s="422" t="s">
        <v>3542</v>
      </c>
      <c r="Z63" s="422" t="s">
        <v>5857</v>
      </c>
      <c r="AA63" s="422">
        <v>540</v>
      </c>
    </row>
    <row r="64" spans="3:54" x14ac:dyDescent="0.2">
      <c r="C64" s="422" t="s">
        <v>3531</v>
      </c>
      <c r="D64" s="422" t="s">
        <v>5769</v>
      </c>
      <c r="E64" s="422">
        <v>38</v>
      </c>
      <c r="F64" s="517"/>
      <c r="G64" s="517"/>
      <c r="H64" s="517"/>
      <c r="I64" s="517"/>
      <c r="J64" s="517"/>
      <c r="K64" s="517" t="s">
        <v>5403</v>
      </c>
      <c r="L64" s="517"/>
      <c r="M64" s="517"/>
      <c r="N64" s="517"/>
      <c r="O64" s="517"/>
      <c r="P64" s="517"/>
      <c r="Q64" s="517"/>
      <c r="R64" s="517"/>
      <c r="Y64" s="422" t="s">
        <v>616</v>
      </c>
      <c r="Z64" s="422" t="s">
        <v>6266</v>
      </c>
      <c r="AA64" s="422" t="s">
        <v>6271</v>
      </c>
    </row>
    <row r="65" spans="3:27" x14ac:dyDescent="0.2">
      <c r="C65" s="422" t="s">
        <v>3531</v>
      </c>
      <c r="D65" s="422" t="s">
        <v>5768</v>
      </c>
      <c r="E65" s="422">
        <v>39</v>
      </c>
      <c r="F65" s="517"/>
      <c r="G65" s="517"/>
      <c r="H65" s="517"/>
      <c r="I65" s="517"/>
      <c r="J65" s="517"/>
      <c r="K65" s="517" t="s">
        <v>5355</v>
      </c>
      <c r="L65" s="517"/>
      <c r="M65" s="517"/>
      <c r="N65" s="517"/>
      <c r="O65" s="517"/>
      <c r="P65" s="517"/>
      <c r="Q65" s="517"/>
      <c r="R65" s="517"/>
      <c r="Y65" s="422" t="s">
        <v>616</v>
      </c>
      <c r="Z65" s="422" t="s">
        <v>6267</v>
      </c>
      <c r="AA65" s="422" t="s">
        <v>6272</v>
      </c>
    </row>
    <row r="66" spans="3:27" x14ac:dyDescent="0.2">
      <c r="C66" s="422" t="s">
        <v>3531</v>
      </c>
      <c r="D66" s="422" t="s">
        <v>5767</v>
      </c>
      <c r="E66" s="422">
        <v>40</v>
      </c>
      <c r="F66" s="517"/>
      <c r="G66" s="517"/>
      <c r="H66" s="517"/>
      <c r="I66" s="517"/>
      <c r="J66" s="517"/>
      <c r="K66" s="517" t="s">
        <v>5746</v>
      </c>
      <c r="L66" s="517"/>
      <c r="M66" s="517"/>
      <c r="N66" s="517"/>
      <c r="O66" s="517"/>
      <c r="P66" s="517"/>
      <c r="Q66" s="517"/>
      <c r="R66" s="517"/>
      <c r="Y66" s="316" t="s">
        <v>5807</v>
      </c>
      <c r="Z66" s="156" t="s">
        <v>5858</v>
      </c>
      <c r="AA66" s="156" t="s">
        <v>5908</v>
      </c>
    </row>
    <row r="67" spans="3:27" x14ac:dyDescent="0.2">
      <c r="C67" s="422" t="s">
        <v>3531</v>
      </c>
      <c r="D67" s="422" t="s">
        <v>5766</v>
      </c>
      <c r="E67" s="422">
        <v>41</v>
      </c>
      <c r="F67" s="517"/>
      <c r="G67" s="517"/>
      <c r="H67" s="517"/>
      <c r="I67" s="517"/>
      <c r="J67" s="517"/>
      <c r="K67" s="517" t="s">
        <v>5745</v>
      </c>
      <c r="L67" s="517"/>
      <c r="M67" s="517"/>
      <c r="N67" s="517"/>
      <c r="O67" s="517"/>
      <c r="P67" s="517"/>
      <c r="Q67" s="517"/>
      <c r="R67" s="517"/>
      <c r="Y67" s="316" t="s">
        <v>5807</v>
      </c>
      <c r="Z67" s="156" t="s">
        <v>5859</v>
      </c>
      <c r="AA67" s="156" t="s">
        <v>5909</v>
      </c>
    </row>
    <row r="68" spans="3:27" x14ac:dyDescent="0.2">
      <c r="C68" s="422" t="s">
        <v>3531</v>
      </c>
      <c r="D68" s="422" t="s">
        <v>5765</v>
      </c>
      <c r="E68" s="422">
        <v>42</v>
      </c>
      <c r="F68" s="517"/>
      <c r="G68" s="517"/>
      <c r="H68" s="517"/>
      <c r="I68" s="517"/>
      <c r="J68" s="517"/>
      <c r="K68" s="517" t="s">
        <v>5404</v>
      </c>
      <c r="L68" s="517"/>
      <c r="M68" s="517"/>
      <c r="N68" s="517"/>
      <c r="O68" s="517"/>
      <c r="P68" s="517"/>
      <c r="Q68" s="517"/>
      <c r="R68" s="517"/>
    </row>
    <row r="69" spans="3:27" x14ac:dyDescent="0.2">
      <c r="C69" s="422" t="s">
        <v>3531</v>
      </c>
      <c r="D69" s="422" t="s">
        <v>5764</v>
      </c>
      <c r="E69" s="422">
        <v>43</v>
      </c>
      <c r="F69" s="517"/>
      <c r="G69" s="517"/>
      <c r="H69" s="517"/>
      <c r="I69" s="517"/>
      <c r="J69" s="517"/>
      <c r="K69" s="517" t="s">
        <v>5744</v>
      </c>
      <c r="L69" s="517"/>
      <c r="M69" s="517"/>
      <c r="N69" s="517"/>
      <c r="O69" s="517"/>
      <c r="P69" s="517"/>
      <c r="Q69" s="517"/>
      <c r="R69" s="517"/>
    </row>
    <row r="70" spans="3:27" x14ac:dyDescent="0.2">
      <c r="C70" s="422" t="s">
        <v>3531</v>
      </c>
      <c r="D70" s="422" t="s">
        <v>5352</v>
      </c>
      <c r="E70" s="422">
        <v>44</v>
      </c>
      <c r="F70" s="517"/>
      <c r="G70" s="517"/>
      <c r="H70" s="517"/>
      <c r="I70" s="517"/>
      <c r="J70" s="517"/>
      <c r="K70" s="517" t="s">
        <v>5743</v>
      </c>
      <c r="L70" s="517"/>
      <c r="M70" s="517"/>
      <c r="N70" s="517"/>
      <c r="O70" s="517"/>
      <c r="P70" s="517"/>
      <c r="Q70" s="517"/>
      <c r="R70" s="517"/>
    </row>
    <row r="71" spans="3:27" x14ac:dyDescent="0.2">
      <c r="C71" s="422" t="s">
        <v>3531</v>
      </c>
      <c r="D71" s="422" t="s">
        <v>5763</v>
      </c>
      <c r="E71" s="422">
        <v>45</v>
      </c>
      <c r="F71" s="517"/>
      <c r="G71" s="517"/>
      <c r="H71" s="517"/>
      <c r="I71" s="517"/>
      <c r="J71" s="517"/>
      <c r="K71" s="517" t="s">
        <v>5742</v>
      </c>
      <c r="L71" s="517"/>
      <c r="M71" s="517"/>
      <c r="N71" s="517"/>
      <c r="O71" s="517"/>
      <c r="P71" s="517"/>
      <c r="Q71" s="517"/>
      <c r="R71" s="517"/>
    </row>
    <row r="72" spans="3:27" x14ac:dyDescent="0.2">
      <c r="C72" s="422" t="s">
        <v>3531</v>
      </c>
      <c r="D72" s="422" t="s">
        <v>5762</v>
      </c>
      <c r="E72" s="422">
        <v>46</v>
      </c>
      <c r="F72" s="517"/>
      <c r="G72" s="517"/>
      <c r="H72" s="517"/>
      <c r="I72" s="517"/>
      <c r="J72" s="517"/>
      <c r="K72" s="517" t="s">
        <v>5362</v>
      </c>
      <c r="L72" s="517"/>
      <c r="M72" s="517"/>
      <c r="N72" s="517"/>
      <c r="O72" s="517"/>
      <c r="P72" s="517"/>
      <c r="Q72" s="517"/>
      <c r="R72" s="517"/>
    </row>
    <row r="73" spans="3:27" x14ac:dyDescent="0.2">
      <c r="C73" s="422" t="s">
        <v>3531</v>
      </c>
      <c r="D73" s="422" t="s">
        <v>5761</v>
      </c>
      <c r="E73" s="422">
        <v>47</v>
      </c>
      <c r="F73" s="517"/>
      <c r="G73" s="517"/>
      <c r="H73" s="517"/>
      <c r="I73" s="517"/>
      <c r="J73" s="517"/>
      <c r="K73" s="517" t="s">
        <v>5741</v>
      </c>
      <c r="L73" s="517"/>
      <c r="M73" s="517"/>
      <c r="N73" s="517"/>
      <c r="O73" s="517"/>
      <c r="P73" s="517"/>
      <c r="Q73" s="517"/>
      <c r="R73" s="517"/>
    </row>
    <row r="74" spans="3:27" x14ac:dyDescent="0.2">
      <c r="C74" s="422" t="s">
        <v>3531</v>
      </c>
      <c r="D74" s="422" t="s">
        <v>5399</v>
      </c>
      <c r="E74" s="422">
        <v>48</v>
      </c>
      <c r="F74" s="517"/>
      <c r="G74" s="517"/>
      <c r="H74" s="517"/>
      <c r="I74" s="517"/>
      <c r="J74" s="517"/>
      <c r="K74" s="517" t="s">
        <v>5740</v>
      </c>
      <c r="L74" s="517"/>
      <c r="M74" s="517"/>
      <c r="N74" s="517"/>
      <c r="O74" s="517"/>
      <c r="P74" s="517"/>
      <c r="Q74" s="517"/>
      <c r="R74" s="517"/>
    </row>
    <row r="75" spans="3:27" x14ac:dyDescent="0.2">
      <c r="C75" s="422" t="s">
        <v>3531</v>
      </c>
      <c r="D75" s="422" t="s">
        <v>5760</v>
      </c>
      <c r="E75" s="422">
        <v>49</v>
      </c>
      <c r="F75" s="517"/>
      <c r="G75" s="517"/>
      <c r="H75" s="517"/>
      <c r="I75" s="517"/>
      <c r="J75" s="517"/>
      <c r="K75" s="517" t="s">
        <v>5739</v>
      </c>
      <c r="L75" s="517"/>
      <c r="M75" s="517"/>
      <c r="N75" s="517"/>
      <c r="O75" s="517"/>
      <c r="P75" s="517"/>
      <c r="Q75" s="517"/>
      <c r="R75" s="517"/>
    </row>
    <row r="76" spans="3:27" x14ac:dyDescent="0.2">
      <c r="C76" s="422" t="s">
        <v>3531</v>
      </c>
      <c r="D76" s="422" t="s">
        <v>5338</v>
      </c>
      <c r="E76" s="422">
        <v>50</v>
      </c>
      <c r="F76" s="517"/>
      <c r="G76" s="517"/>
      <c r="H76" s="517"/>
      <c r="I76" s="517"/>
      <c r="J76" s="517"/>
      <c r="K76" s="517" t="s">
        <v>5738</v>
      </c>
      <c r="L76" s="517"/>
      <c r="M76" s="517"/>
      <c r="N76" s="517"/>
      <c r="O76" s="517"/>
      <c r="P76" s="517"/>
      <c r="Q76" s="517"/>
      <c r="R76" s="517"/>
    </row>
    <row r="77" spans="3:27" x14ac:dyDescent="0.2">
      <c r="C77" s="422" t="s">
        <v>3531</v>
      </c>
      <c r="D77" s="422" t="s">
        <v>5759</v>
      </c>
      <c r="E77" s="422">
        <v>51</v>
      </c>
      <c r="F77" s="517"/>
      <c r="G77" s="517"/>
      <c r="H77" s="517"/>
      <c r="I77" s="517"/>
      <c r="J77" s="517"/>
      <c r="K77" s="517" t="s">
        <v>5737</v>
      </c>
      <c r="L77" s="517"/>
      <c r="M77" s="517"/>
      <c r="N77" s="517"/>
      <c r="O77" s="517"/>
      <c r="P77" s="517"/>
      <c r="Q77" s="517"/>
      <c r="R77" s="517"/>
    </row>
    <row r="78" spans="3:27" x14ac:dyDescent="0.2">
      <c r="C78" s="422" t="s">
        <v>3531</v>
      </c>
      <c r="D78" s="422" t="s">
        <v>5758</v>
      </c>
      <c r="E78" s="422">
        <v>52</v>
      </c>
      <c r="F78" s="517"/>
      <c r="G78" s="517"/>
      <c r="H78" s="517"/>
      <c r="I78" s="517"/>
      <c r="J78" s="517"/>
      <c r="K78" s="517" t="s">
        <v>5736</v>
      </c>
      <c r="L78" s="517"/>
      <c r="M78" s="517"/>
      <c r="N78" s="517"/>
      <c r="O78" s="517"/>
      <c r="P78" s="517"/>
      <c r="Q78" s="517"/>
      <c r="R78" s="517"/>
    </row>
    <row r="79" spans="3:27" x14ac:dyDescent="0.2">
      <c r="C79" s="422" t="s">
        <v>3531</v>
      </c>
      <c r="D79" s="422" t="s">
        <v>5400</v>
      </c>
      <c r="E79" s="422">
        <v>53</v>
      </c>
      <c r="F79" s="517"/>
      <c r="G79" s="517"/>
      <c r="H79" s="517"/>
      <c r="I79" s="517"/>
      <c r="J79" s="517"/>
      <c r="K79" s="517" t="s">
        <v>5735</v>
      </c>
      <c r="L79" s="517"/>
      <c r="M79" s="517"/>
      <c r="N79" s="517"/>
      <c r="O79" s="517"/>
      <c r="P79" s="517"/>
      <c r="Q79" s="517"/>
      <c r="R79" s="517"/>
    </row>
    <row r="80" spans="3:27" x14ac:dyDescent="0.2">
      <c r="C80" s="422" t="s">
        <v>3531</v>
      </c>
      <c r="D80" s="422" t="s">
        <v>5401</v>
      </c>
      <c r="E80" s="422">
        <v>54</v>
      </c>
      <c r="F80" s="517"/>
      <c r="G80" s="517"/>
      <c r="H80" s="517"/>
      <c r="I80" s="517"/>
      <c r="J80" s="517"/>
      <c r="K80" s="517" t="s">
        <v>5734</v>
      </c>
      <c r="L80" s="517"/>
      <c r="M80" s="517"/>
      <c r="N80" s="517"/>
      <c r="O80" s="517"/>
      <c r="P80" s="517"/>
      <c r="Q80" s="517"/>
      <c r="R80" s="517"/>
    </row>
    <row r="81" spans="3:18" x14ac:dyDescent="0.2">
      <c r="C81" s="422" t="s">
        <v>3531</v>
      </c>
      <c r="D81" s="422" t="s">
        <v>5359</v>
      </c>
      <c r="E81" s="422">
        <v>55</v>
      </c>
      <c r="F81" s="517"/>
      <c r="G81" s="517"/>
      <c r="H81" s="517"/>
      <c r="I81" s="517"/>
      <c r="J81" s="517"/>
      <c r="K81" s="517" t="s">
        <v>5356</v>
      </c>
      <c r="L81" s="517"/>
      <c r="M81" s="517"/>
      <c r="N81" s="517"/>
      <c r="O81" s="517"/>
      <c r="P81" s="517"/>
      <c r="Q81" s="517"/>
      <c r="R81" s="517"/>
    </row>
    <row r="82" spans="3:18" x14ac:dyDescent="0.2">
      <c r="C82" s="422" t="s">
        <v>3531</v>
      </c>
      <c r="D82" s="422" t="s">
        <v>5353</v>
      </c>
      <c r="E82" s="422">
        <v>56</v>
      </c>
      <c r="F82" s="517"/>
      <c r="G82" s="517"/>
      <c r="H82" s="517"/>
      <c r="I82" s="517"/>
      <c r="J82" s="517"/>
      <c r="K82" s="517" t="s">
        <v>5360</v>
      </c>
      <c r="L82" s="517"/>
      <c r="M82" s="517"/>
      <c r="N82" s="517"/>
      <c r="O82" s="517"/>
      <c r="P82" s="517"/>
      <c r="Q82" s="517"/>
      <c r="R82" s="517"/>
    </row>
    <row r="83" spans="3:18" x14ac:dyDescent="0.2">
      <c r="C83" s="422" t="s">
        <v>3531</v>
      </c>
      <c r="D83" s="422" t="s">
        <v>5757</v>
      </c>
      <c r="E83" s="422">
        <v>57</v>
      </c>
      <c r="F83" s="517"/>
      <c r="G83" s="517"/>
      <c r="H83" s="517"/>
      <c r="I83" s="517"/>
      <c r="J83" s="517"/>
      <c r="K83" s="517" t="s">
        <v>5733</v>
      </c>
      <c r="L83" s="517"/>
      <c r="M83" s="517"/>
      <c r="N83" s="517"/>
      <c r="O83" s="517"/>
      <c r="P83" s="517"/>
      <c r="Q83" s="517"/>
      <c r="R83" s="517"/>
    </row>
    <row r="84" spans="3:18" x14ac:dyDescent="0.2">
      <c r="C84" s="422" t="s">
        <v>3531</v>
      </c>
      <c r="D84" s="422" t="s">
        <v>5756</v>
      </c>
      <c r="E84" s="422">
        <v>58</v>
      </c>
      <c r="F84" s="517"/>
      <c r="G84" s="517"/>
      <c r="H84" s="517"/>
      <c r="I84" s="517"/>
      <c r="J84" s="517"/>
      <c r="K84" s="517" t="s">
        <v>5732</v>
      </c>
      <c r="L84" s="517"/>
      <c r="M84" s="517"/>
      <c r="N84" s="517"/>
      <c r="O84" s="517"/>
      <c r="P84" s="517"/>
      <c r="Q84" s="517"/>
      <c r="R84" s="517"/>
    </row>
    <row r="85" spans="3:18" x14ac:dyDescent="0.2">
      <c r="C85" s="422" t="s">
        <v>3531</v>
      </c>
      <c r="D85" s="422" t="s">
        <v>5402</v>
      </c>
      <c r="E85" s="422">
        <v>59</v>
      </c>
      <c r="F85" s="517"/>
      <c r="G85" s="517"/>
      <c r="H85" s="517"/>
      <c r="I85" s="517"/>
      <c r="J85" s="517"/>
      <c r="K85" s="517" t="s">
        <v>5731</v>
      </c>
      <c r="L85" s="517"/>
      <c r="M85" s="517"/>
      <c r="N85" s="517"/>
      <c r="O85" s="517"/>
      <c r="P85" s="517"/>
      <c r="Q85" s="517"/>
      <c r="R85" s="517"/>
    </row>
    <row r="86" spans="3:18" x14ac:dyDescent="0.2">
      <c r="C86" s="422" t="s">
        <v>3531</v>
      </c>
      <c r="D86" s="422" t="s">
        <v>5342</v>
      </c>
      <c r="E86" s="422">
        <v>60</v>
      </c>
      <c r="F86" s="517"/>
      <c r="G86" s="517"/>
      <c r="H86" s="517"/>
      <c r="I86" s="517"/>
      <c r="J86" s="517"/>
      <c r="K86" s="517" t="s">
        <v>5730</v>
      </c>
      <c r="L86" s="517"/>
      <c r="M86" s="517"/>
      <c r="N86" s="517"/>
      <c r="O86" s="517"/>
      <c r="P86" s="517"/>
      <c r="Q86" s="517"/>
      <c r="R86" s="517"/>
    </row>
    <row r="87" spans="3:18" x14ac:dyDescent="0.2">
      <c r="C87" s="422" t="s">
        <v>3531</v>
      </c>
      <c r="D87" s="422" t="s">
        <v>5755</v>
      </c>
      <c r="E87" s="422">
        <v>61</v>
      </c>
      <c r="F87" s="517"/>
      <c r="G87" s="517"/>
      <c r="H87" s="517"/>
      <c r="I87" s="517"/>
      <c r="J87" s="517"/>
      <c r="K87" s="517" t="s">
        <v>5729</v>
      </c>
      <c r="L87" s="517"/>
      <c r="M87" s="517"/>
      <c r="N87" s="517"/>
      <c r="O87" s="517"/>
      <c r="P87" s="517"/>
      <c r="Q87" s="517"/>
      <c r="R87" s="517"/>
    </row>
    <row r="88" spans="3:18" x14ac:dyDescent="0.2">
      <c r="C88" s="422" t="s">
        <v>3531</v>
      </c>
      <c r="D88" s="422" t="s">
        <v>5754</v>
      </c>
      <c r="E88" s="422">
        <v>62</v>
      </c>
      <c r="F88" s="517"/>
      <c r="G88" s="517"/>
      <c r="H88" s="517"/>
      <c r="I88" s="517"/>
      <c r="J88" s="517"/>
      <c r="K88" s="517" t="s">
        <v>5728</v>
      </c>
      <c r="L88" s="517"/>
      <c r="M88" s="517"/>
      <c r="N88" s="517"/>
      <c r="O88" s="517"/>
      <c r="P88" s="517"/>
      <c r="Q88" s="517"/>
      <c r="R88" s="517"/>
    </row>
    <row r="89" spans="3:18" x14ac:dyDescent="0.2">
      <c r="C89" s="422" t="s">
        <v>3531</v>
      </c>
      <c r="D89" s="422" t="s">
        <v>5753</v>
      </c>
      <c r="E89" s="422">
        <v>63</v>
      </c>
      <c r="F89" s="517"/>
      <c r="G89" s="517"/>
      <c r="H89" s="517"/>
      <c r="I89" s="517"/>
      <c r="J89" s="517"/>
      <c r="K89" s="517" t="s">
        <v>5727</v>
      </c>
      <c r="L89" s="517"/>
      <c r="M89" s="517"/>
      <c r="N89" s="517"/>
      <c r="O89" s="517"/>
      <c r="P89" s="517"/>
      <c r="Q89" s="517"/>
      <c r="R89" s="517"/>
    </row>
    <row r="90" spans="3:18" x14ac:dyDescent="0.2">
      <c r="C90" s="422" t="s">
        <v>3531</v>
      </c>
      <c r="D90" s="422" t="s">
        <v>5752</v>
      </c>
      <c r="E90" s="422">
        <v>64</v>
      </c>
      <c r="F90" s="517"/>
      <c r="G90" s="517"/>
      <c r="H90" s="517"/>
      <c r="I90" s="517"/>
      <c r="J90" s="517"/>
      <c r="K90" s="517" t="s">
        <v>5726</v>
      </c>
      <c r="L90" s="517"/>
      <c r="M90" s="517"/>
      <c r="N90" s="517"/>
      <c r="O90" s="517"/>
      <c r="P90" s="517"/>
      <c r="Q90" s="517"/>
      <c r="R90" s="517"/>
    </row>
    <row r="91" spans="3:18" x14ac:dyDescent="0.2">
      <c r="C91" s="422" t="s">
        <v>3531</v>
      </c>
      <c r="D91" s="422" t="s">
        <v>5354</v>
      </c>
      <c r="E91" s="422">
        <v>65</v>
      </c>
      <c r="F91" s="517"/>
      <c r="G91" s="517"/>
      <c r="H91" s="517"/>
      <c r="I91" s="517"/>
      <c r="J91" s="517"/>
      <c r="K91" s="517" t="s">
        <v>5725</v>
      </c>
      <c r="L91" s="517"/>
      <c r="M91" s="517"/>
      <c r="N91" s="517"/>
      <c r="O91" s="517"/>
      <c r="P91" s="517"/>
      <c r="Q91" s="517"/>
      <c r="R91" s="517"/>
    </row>
    <row r="92" spans="3:18" x14ac:dyDescent="0.2">
      <c r="C92" s="422" t="s">
        <v>3531</v>
      </c>
      <c r="D92" s="422" t="s">
        <v>5751</v>
      </c>
      <c r="E92" s="422">
        <v>66</v>
      </c>
      <c r="F92" s="517"/>
      <c r="G92" s="517"/>
      <c r="H92" s="517"/>
      <c r="I92" s="517"/>
      <c r="J92" s="517"/>
      <c r="K92" s="517" t="s">
        <v>5329</v>
      </c>
      <c r="L92" s="517"/>
      <c r="M92" s="517"/>
      <c r="N92" s="517"/>
      <c r="O92" s="517"/>
      <c r="P92" s="517"/>
      <c r="Q92" s="517"/>
      <c r="R92" s="517"/>
    </row>
    <row r="93" spans="3:18" x14ac:dyDescent="0.2">
      <c r="C93" s="422" t="s">
        <v>3531</v>
      </c>
      <c r="D93" s="422" t="s">
        <v>5750</v>
      </c>
      <c r="E93" s="422">
        <v>67</v>
      </c>
      <c r="F93" s="517"/>
      <c r="G93" s="517"/>
      <c r="H93" s="517"/>
      <c r="I93" s="517"/>
      <c r="J93" s="517"/>
      <c r="K93" s="517" t="s">
        <v>5724</v>
      </c>
      <c r="L93" s="517"/>
      <c r="M93" s="517"/>
      <c r="N93" s="517"/>
      <c r="O93" s="517"/>
      <c r="P93" s="517"/>
      <c r="Q93" s="517"/>
      <c r="R93" s="517"/>
    </row>
    <row r="94" spans="3:18" x14ac:dyDescent="0.2">
      <c r="C94" s="422" t="s">
        <v>3531</v>
      </c>
      <c r="D94" s="422" t="s">
        <v>5749</v>
      </c>
      <c r="E94" s="422">
        <v>68</v>
      </c>
      <c r="F94" s="517"/>
      <c r="G94" s="517"/>
      <c r="H94" s="517"/>
      <c r="I94" s="517"/>
      <c r="J94" s="517"/>
      <c r="K94" s="517" t="s">
        <v>5431</v>
      </c>
      <c r="L94" s="517"/>
      <c r="M94" s="517"/>
      <c r="N94" s="517"/>
      <c r="O94" s="517"/>
      <c r="P94" s="517"/>
      <c r="Q94" s="517"/>
      <c r="R94" s="517"/>
    </row>
    <row r="95" spans="3:18" x14ac:dyDescent="0.2">
      <c r="C95" s="422" t="s">
        <v>3531</v>
      </c>
      <c r="D95" s="422" t="s">
        <v>5748</v>
      </c>
      <c r="E95" s="422">
        <v>69</v>
      </c>
      <c r="F95" s="517"/>
      <c r="G95" s="517"/>
      <c r="H95" s="517"/>
      <c r="I95" s="517"/>
      <c r="J95" s="517"/>
      <c r="K95" s="517" t="s">
        <v>5723</v>
      </c>
      <c r="L95" s="517"/>
      <c r="M95" s="517"/>
      <c r="N95" s="517"/>
      <c r="O95" s="517"/>
      <c r="P95" s="517"/>
      <c r="Q95" s="517"/>
      <c r="R95" s="517"/>
    </row>
    <row r="96" spans="3:18" x14ac:dyDescent="0.2">
      <c r="C96" s="422" t="s">
        <v>3531</v>
      </c>
      <c r="D96" s="422" t="s">
        <v>5339</v>
      </c>
      <c r="E96" s="422">
        <v>70</v>
      </c>
      <c r="F96" s="517"/>
      <c r="G96" s="517"/>
      <c r="H96" s="517"/>
      <c r="I96" s="517"/>
      <c r="J96" s="517"/>
      <c r="K96" s="517" t="s">
        <v>5722</v>
      </c>
      <c r="L96" s="517"/>
      <c r="M96" s="517"/>
      <c r="N96" s="517"/>
      <c r="O96" s="517"/>
      <c r="P96" s="517"/>
      <c r="Q96" s="517"/>
      <c r="R96" s="517"/>
    </row>
    <row r="97" spans="3:18" x14ac:dyDescent="0.2">
      <c r="C97" s="422" t="s">
        <v>3531</v>
      </c>
      <c r="D97" s="422" t="s">
        <v>5747</v>
      </c>
      <c r="E97" s="422">
        <v>71</v>
      </c>
      <c r="F97" s="517"/>
      <c r="G97" s="517"/>
      <c r="H97" s="517"/>
      <c r="I97" s="517"/>
      <c r="J97" s="517"/>
      <c r="K97" s="517" t="s">
        <v>5721</v>
      </c>
      <c r="L97" s="517"/>
      <c r="M97" s="517"/>
      <c r="N97" s="517"/>
      <c r="O97" s="517"/>
      <c r="P97" s="517"/>
      <c r="Q97" s="517"/>
      <c r="R97" s="517"/>
    </row>
    <row r="98" spans="3:18" x14ac:dyDescent="0.2">
      <c r="C98" s="422" t="s">
        <v>3531</v>
      </c>
      <c r="D98" s="422" t="s">
        <v>5403</v>
      </c>
      <c r="E98" s="422">
        <v>72</v>
      </c>
      <c r="F98" s="517"/>
      <c r="G98" s="517"/>
      <c r="H98" s="517"/>
      <c r="I98" s="517"/>
      <c r="J98" s="517"/>
      <c r="K98" s="517" t="s">
        <v>5720</v>
      </c>
      <c r="L98" s="517"/>
      <c r="M98" s="517"/>
      <c r="N98" s="517"/>
      <c r="O98" s="517"/>
      <c r="P98" s="517"/>
      <c r="Q98" s="517"/>
      <c r="R98" s="517"/>
    </row>
    <row r="99" spans="3:18" x14ac:dyDescent="0.2">
      <c r="C99" s="422" t="s">
        <v>3531</v>
      </c>
      <c r="D99" s="422" t="s">
        <v>5355</v>
      </c>
      <c r="E99" s="422">
        <v>73</v>
      </c>
      <c r="F99" s="517"/>
      <c r="G99" s="517"/>
      <c r="H99" s="517"/>
      <c r="I99" s="517"/>
      <c r="J99" s="517"/>
      <c r="K99" s="517" t="s">
        <v>5719</v>
      </c>
      <c r="L99" s="517"/>
      <c r="M99" s="517"/>
      <c r="N99" s="517"/>
      <c r="O99" s="517"/>
      <c r="P99" s="517"/>
      <c r="Q99" s="517"/>
      <c r="R99" s="517"/>
    </row>
    <row r="100" spans="3:18" x14ac:dyDescent="0.2">
      <c r="C100" s="422" t="s">
        <v>3531</v>
      </c>
      <c r="D100" s="422" t="s">
        <v>5746</v>
      </c>
      <c r="E100" s="422">
        <v>74</v>
      </c>
      <c r="F100" s="517"/>
      <c r="G100" s="517"/>
      <c r="H100" s="517"/>
      <c r="I100" s="517"/>
      <c r="J100" s="517"/>
      <c r="K100" s="517" t="s">
        <v>5718</v>
      </c>
      <c r="L100" s="517"/>
      <c r="M100" s="517"/>
      <c r="N100" s="517"/>
      <c r="O100" s="517"/>
      <c r="P100" s="517"/>
      <c r="Q100" s="517"/>
      <c r="R100" s="517"/>
    </row>
    <row r="101" spans="3:18" x14ac:dyDescent="0.2">
      <c r="C101" s="422" t="s">
        <v>3531</v>
      </c>
      <c r="D101" s="422" t="s">
        <v>5745</v>
      </c>
      <c r="E101" s="422">
        <v>75</v>
      </c>
      <c r="F101" s="517"/>
      <c r="G101" s="517"/>
      <c r="H101" s="517"/>
      <c r="I101" s="517"/>
      <c r="J101" s="517"/>
      <c r="K101" s="517" t="s">
        <v>5717</v>
      </c>
      <c r="L101" s="517"/>
      <c r="M101" s="517"/>
      <c r="N101" s="517"/>
      <c r="O101" s="517"/>
      <c r="P101" s="517"/>
      <c r="Q101" s="517"/>
      <c r="R101" s="517"/>
    </row>
    <row r="102" spans="3:18" x14ac:dyDescent="0.2">
      <c r="C102" s="422" t="s">
        <v>3531</v>
      </c>
      <c r="D102" s="422" t="s">
        <v>5404</v>
      </c>
      <c r="E102" s="422">
        <v>76</v>
      </c>
      <c r="F102" s="517"/>
      <c r="G102" s="517"/>
      <c r="H102" s="517"/>
      <c r="I102" s="517"/>
      <c r="J102" s="517"/>
      <c r="K102" s="517" t="s">
        <v>5341</v>
      </c>
      <c r="L102" s="517"/>
      <c r="M102" s="517"/>
      <c r="N102" s="517"/>
      <c r="O102" s="517"/>
      <c r="P102" s="517"/>
      <c r="Q102" s="517"/>
      <c r="R102" s="517"/>
    </row>
    <row r="103" spans="3:18" x14ac:dyDescent="0.2">
      <c r="C103" s="422" t="s">
        <v>3531</v>
      </c>
      <c r="D103" s="422" t="s">
        <v>5744</v>
      </c>
      <c r="E103" s="422">
        <v>77</v>
      </c>
      <c r="F103" s="517"/>
      <c r="G103" s="517"/>
      <c r="H103" s="517"/>
      <c r="I103" s="517"/>
      <c r="J103" s="517"/>
      <c r="K103" s="517" t="s">
        <v>5716</v>
      </c>
      <c r="L103" s="517"/>
      <c r="M103" s="517"/>
      <c r="N103" s="517"/>
      <c r="O103" s="517"/>
      <c r="P103" s="517"/>
      <c r="Q103" s="517"/>
      <c r="R103" s="517"/>
    </row>
    <row r="104" spans="3:18" x14ac:dyDescent="0.2">
      <c r="C104" s="422" t="s">
        <v>3531</v>
      </c>
      <c r="D104" s="422" t="s">
        <v>5743</v>
      </c>
      <c r="E104" s="422">
        <v>78</v>
      </c>
      <c r="F104" s="517"/>
      <c r="G104" s="517"/>
      <c r="H104" s="517"/>
      <c r="I104" s="517"/>
      <c r="J104" s="517"/>
      <c r="K104" s="517" t="s">
        <v>5715</v>
      </c>
      <c r="L104" s="517"/>
      <c r="M104" s="517"/>
      <c r="N104" s="517"/>
      <c r="O104" s="517"/>
      <c r="P104" s="517"/>
      <c r="Q104" s="517"/>
      <c r="R104" s="517"/>
    </row>
    <row r="105" spans="3:18" x14ac:dyDescent="0.2">
      <c r="C105" s="422" t="s">
        <v>3531</v>
      </c>
      <c r="D105" s="422" t="s">
        <v>5742</v>
      </c>
      <c r="E105" s="422">
        <v>79</v>
      </c>
      <c r="F105" s="517"/>
      <c r="G105" s="517"/>
      <c r="H105" s="517"/>
      <c r="I105" s="517"/>
      <c r="J105" s="517"/>
      <c r="K105" s="517" t="s">
        <v>5714</v>
      </c>
      <c r="L105" s="517"/>
      <c r="M105" s="517"/>
      <c r="N105" s="517"/>
      <c r="O105" s="517"/>
      <c r="P105" s="517"/>
      <c r="Q105" s="517"/>
      <c r="R105" s="517"/>
    </row>
    <row r="106" spans="3:18" x14ac:dyDescent="0.2">
      <c r="C106" s="422" t="s">
        <v>3531</v>
      </c>
      <c r="D106" s="422" t="s">
        <v>5362</v>
      </c>
      <c r="E106" s="422">
        <v>80</v>
      </c>
      <c r="F106" s="517"/>
      <c r="G106" s="517"/>
      <c r="H106" s="517"/>
      <c r="I106" s="517"/>
      <c r="J106" s="517"/>
      <c r="K106" s="517" t="s">
        <v>5713</v>
      </c>
      <c r="L106" s="517"/>
      <c r="M106" s="517"/>
      <c r="N106" s="517"/>
      <c r="O106" s="517"/>
      <c r="P106" s="517"/>
      <c r="Q106" s="517"/>
      <c r="R106" s="517"/>
    </row>
    <row r="107" spans="3:18" x14ac:dyDescent="0.2">
      <c r="C107" s="422" t="s">
        <v>3531</v>
      </c>
      <c r="D107" s="422" t="s">
        <v>5741</v>
      </c>
      <c r="E107" s="422">
        <v>81</v>
      </c>
      <c r="F107" s="517"/>
      <c r="G107" s="517"/>
      <c r="H107" s="517"/>
      <c r="I107" s="517"/>
      <c r="J107" s="517"/>
      <c r="K107" s="517" t="s">
        <v>5712</v>
      </c>
      <c r="L107" s="517"/>
      <c r="M107" s="517"/>
      <c r="N107" s="517"/>
      <c r="O107" s="517"/>
      <c r="P107" s="517"/>
      <c r="Q107" s="517"/>
      <c r="R107" s="517"/>
    </row>
    <row r="108" spans="3:18" x14ac:dyDescent="0.2">
      <c r="C108" s="422" t="s">
        <v>3531</v>
      </c>
      <c r="D108" s="422" t="s">
        <v>5740</v>
      </c>
      <c r="E108" s="422">
        <v>82</v>
      </c>
      <c r="F108" s="517"/>
      <c r="G108" s="517"/>
      <c r="H108" s="517"/>
      <c r="I108" s="517"/>
      <c r="J108" s="517"/>
      <c r="K108" s="517" t="s">
        <v>5711</v>
      </c>
      <c r="L108" s="517"/>
      <c r="M108" s="517"/>
      <c r="N108" s="517"/>
      <c r="O108" s="517"/>
      <c r="P108" s="517"/>
      <c r="Q108" s="517"/>
      <c r="R108" s="517"/>
    </row>
    <row r="109" spans="3:18" x14ac:dyDescent="0.2">
      <c r="C109" s="422" t="s">
        <v>3531</v>
      </c>
      <c r="D109" s="422" t="s">
        <v>5739</v>
      </c>
      <c r="E109" s="422">
        <v>83</v>
      </c>
      <c r="F109" s="517"/>
      <c r="G109" s="517"/>
      <c r="H109" s="517"/>
      <c r="I109" s="517"/>
      <c r="J109" s="517"/>
      <c r="K109" s="517" t="s">
        <v>5710</v>
      </c>
      <c r="L109" s="517"/>
      <c r="M109" s="517"/>
      <c r="N109" s="517"/>
      <c r="O109" s="517"/>
      <c r="P109" s="517"/>
      <c r="Q109" s="517"/>
      <c r="R109" s="517"/>
    </row>
    <row r="110" spans="3:18" x14ac:dyDescent="0.2">
      <c r="C110" s="422" t="s">
        <v>3531</v>
      </c>
      <c r="D110" s="422" t="s">
        <v>5738</v>
      </c>
      <c r="E110" s="422">
        <v>84</v>
      </c>
      <c r="F110" s="517"/>
      <c r="G110" s="517"/>
      <c r="H110" s="517"/>
      <c r="I110" s="517"/>
      <c r="J110" s="517"/>
      <c r="K110" s="517" t="s">
        <v>5709</v>
      </c>
      <c r="L110" s="517"/>
      <c r="M110" s="517"/>
      <c r="N110" s="517"/>
      <c r="O110" s="517"/>
      <c r="P110" s="517"/>
      <c r="Q110" s="517"/>
      <c r="R110" s="517"/>
    </row>
    <row r="111" spans="3:18" x14ac:dyDescent="0.2">
      <c r="C111" s="422" t="s">
        <v>3531</v>
      </c>
      <c r="D111" s="422" t="s">
        <v>5737</v>
      </c>
      <c r="E111" s="422">
        <v>85</v>
      </c>
      <c r="F111" s="517"/>
      <c r="G111" s="517"/>
      <c r="H111" s="517"/>
      <c r="I111" s="517"/>
      <c r="J111" s="517"/>
      <c r="K111" s="517" t="s">
        <v>5708</v>
      </c>
      <c r="L111" s="517"/>
      <c r="M111" s="517"/>
      <c r="N111" s="517"/>
      <c r="O111" s="517"/>
      <c r="P111" s="517"/>
      <c r="Q111" s="517"/>
      <c r="R111" s="517"/>
    </row>
    <row r="112" spans="3:18" x14ac:dyDescent="0.2">
      <c r="C112" s="422" t="s">
        <v>3531</v>
      </c>
      <c r="D112" s="422" t="s">
        <v>5736</v>
      </c>
      <c r="E112" s="422">
        <v>86</v>
      </c>
      <c r="F112" s="517"/>
      <c r="G112" s="517"/>
      <c r="H112" s="517"/>
      <c r="I112" s="517"/>
      <c r="J112" s="517"/>
      <c r="K112" s="517" t="s">
        <v>5707</v>
      </c>
      <c r="L112" s="517"/>
      <c r="M112" s="517"/>
      <c r="N112" s="517"/>
      <c r="O112" s="517"/>
      <c r="P112" s="517"/>
      <c r="Q112" s="517"/>
      <c r="R112" s="517"/>
    </row>
    <row r="113" spans="3:18" x14ac:dyDescent="0.2">
      <c r="C113" s="422" t="s">
        <v>3531</v>
      </c>
      <c r="D113" s="422" t="s">
        <v>5735</v>
      </c>
      <c r="E113" s="422">
        <v>87</v>
      </c>
      <c r="F113" s="517"/>
      <c r="G113" s="517"/>
      <c r="H113" s="517"/>
      <c r="I113" s="517"/>
      <c r="J113" s="517"/>
      <c r="K113" s="517" t="s">
        <v>5706</v>
      </c>
      <c r="L113" s="517"/>
      <c r="M113" s="517"/>
      <c r="N113" s="517"/>
      <c r="O113" s="517"/>
      <c r="P113" s="517"/>
      <c r="Q113" s="517"/>
      <c r="R113" s="517"/>
    </row>
    <row r="114" spans="3:18" x14ac:dyDescent="0.2">
      <c r="C114" s="422" t="s">
        <v>3531</v>
      </c>
      <c r="D114" s="422" t="s">
        <v>5734</v>
      </c>
      <c r="E114" s="422">
        <v>88</v>
      </c>
      <c r="F114" s="517"/>
      <c r="G114" s="517"/>
      <c r="H114" s="517"/>
      <c r="I114" s="517"/>
      <c r="J114" s="517"/>
      <c r="K114" s="517" t="s">
        <v>5705</v>
      </c>
      <c r="L114" s="517"/>
      <c r="M114" s="517"/>
      <c r="N114" s="517"/>
      <c r="O114" s="517"/>
      <c r="P114" s="517"/>
      <c r="Q114" s="517"/>
      <c r="R114" s="517"/>
    </row>
    <row r="115" spans="3:18" x14ac:dyDescent="0.2">
      <c r="C115" s="422" t="s">
        <v>3531</v>
      </c>
      <c r="D115" s="422" t="s">
        <v>5356</v>
      </c>
      <c r="E115" s="422">
        <v>89</v>
      </c>
      <c r="F115" s="517"/>
      <c r="G115" s="517"/>
      <c r="H115" s="517"/>
      <c r="I115" s="517"/>
      <c r="J115" s="517"/>
      <c r="K115" s="517" t="s">
        <v>5704</v>
      </c>
      <c r="L115" s="517"/>
      <c r="M115" s="517"/>
      <c r="N115" s="517"/>
      <c r="O115" s="517"/>
      <c r="P115" s="517"/>
      <c r="Q115" s="517"/>
      <c r="R115" s="517"/>
    </row>
    <row r="116" spans="3:18" x14ac:dyDescent="0.2">
      <c r="C116" s="422" t="s">
        <v>3531</v>
      </c>
      <c r="D116" s="422" t="s">
        <v>5360</v>
      </c>
      <c r="E116" s="422">
        <v>90</v>
      </c>
      <c r="F116" s="517"/>
      <c r="G116" s="517"/>
      <c r="H116" s="517"/>
      <c r="I116" s="517"/>
      <c r="J116" s="517"/>
      <c r="K116" s="517" t="s">
        <v>5703</v>
      </c>
      <c r="L116" s="517"/>
      <c r="M116" s="517"/>
      <c r="N116" s="517"/>
      <c r="O116" s="517"/>
      <c r="P116" s="517"/>
      <c r="Q116" s="517"/>
      <c r="R116" s="517"/>
    </row>
    <row r="117" spans="3:18" x14ac:dyDescent="0.2">
      <c r="C117" s="422" t="s">
        <v>3531</v>
      </c>
      <c r="D117" s="422" t="s">
        <v>5733</v>
      </c>
      <c r="E117" s="422">
        <v>91</v>
      </c>
      <c r="F117" s="517"/>
      <c r="G117" s="517"/>
      <c r="H117" s="517"/>
      <c r="I117" s="517"/>
      <c r="J117" s="517"/>
      <c r="K117" s="517" t="s">
        <v>5361</v>
      </c>
      <c r="L117" s="517"/>
      <c r="M117" s="517"/>
      <c r="N117" s="517"/>
      <c r="O117" s="517"/>
      <c r="P117" s="517"/>
      <c r="Q117" s="517"/>
      <c r="R117" s="517"/>
    </row>
    <row r="118" spans="3:18" x14ac:dyDescent="0.2">
      <c r="C118" s="422" t="s">
        <v>3531</v>
      </c>
      <c r="D118" s="422" t="s">
        <v>5732</v>
      </c>
      <c r="E118" s="422">
        <v>92</v>
      </c>
      <c r="F118" s="517"/>
      <c r="G118" s="517"/>
      <c r="H118" s="517"/>
      <c r="I118" s="517"/>
      <c r="J118" s="517"/>
      <c r="K118" s="517" t="s">
        <v>5702</v>
      </c>
      <c r="L118" s="517"/>
      <c r="M118" s="517"/>
      <c r="N118" s="517"/>
      <c r="O118" s="517"/>
      <c r="P118" s="517"/>
      <c r="Q118" s="517"/>
      <c r="R118" s="517"/>
    </row>
    <row r="119" spans="3:18" x14ac:dyDescent="0.2">
      <c r="C119" s="422" t="s">
        <v>3531</v>
      </c>
      <c r="D119" s="422" t="s">
        <v>5731</v>
      </c>
      <c r="E119" s="422">
        <v>93</v>
      </c>
      <c r="F119" s="517"/>
      <c r="G119" s="517"/>
      <c r="H119" s="517"/>
      <c r="I119" s="517"/>
      <c r="J119" s="517"/>
      <c r="K119" s="517" t="s">
        <v>5701</v>
      </c>
      <c r="L119" s="517"/>
      <c r="M119" s="517"/>
      <c r="N119" s="517"/>
      <c r="O119" s="517"/>
      <c r="P119" s="517"/>
      <c r="Q119" s="517"/>
      <c r="R119" s="517"/>
    </row>
    <row r="120" spans="3:18" x14ac:dyDescent="0.2">
      <c r="C120" s="422" t="s">
        <v>3531</v>
      </c>
      <c r="D120" s="422" t="s">
        <v>5730</v>
      </c>
      <c r="E120" s="422">
        <v>94</v>
      </c>
      <c r="F120" s="517"/>
      <c r="G120" s="517"/>
      <c r="H120" s="517"/>
      <c r="I120" s="517"/>
      <c r="J120" s="517"/>
      <c r="K120" s="517" t="s">
        <v>5700</v>
      </c>
      <c r="L120" s="517"/>
      <c r="M120" s="517"/>
      <c r="N120" s="517"/>
      <c r="O120" s="517"/>
      <c r="P120" s="517"/>
      <c r="Q120" s="517"/>
      <c r="R120" s="517"/>
    </row>
    <row r="121" spans="3:18" x14ac:dyDescent="0.2">
      <c r="C121" s="422" t="s">
        <v>3531</v>
      </c>
      <c r="D121" s="422" t="s">
        <v>5729</v>
      </c>
      <c r="E121" s="422">
        <v>95</v>
      </c>
      <c r="F121" s="517"/>
      <c r="G121" s="517"/>
      <c r="H121" s="517"/>
      <c r="I121" s="517"/>
      <c r="J121" s="517"/>
      <c r="K121" s="517" t="s">
        <v>5699</v>
      </c>
      <c r="L121" s="517"/>
      <c r="M121" s="517"/>
      <c r="N121" s="517"/>
      <c r="O121" s="517"/>
      <c r="P121" s="517"/>
      <c r="Q121" s="517"/>
      <c r="R121" s="517"/>
    </row>
    <row r="122" spans="3:18" x14ac:dyDescent="0.2">
      <c r="C122" s="422" t="s">
        <v>3531</v>
      </c>
      <c r="D122" s="422" t="s">
        <v>5728</v>
      </c>
      <c r="E122" s="422">
        <v>96</v>
      </c>
      <c r="F122" s="517"/>
      <c r="G122" s="517"/>
      <c r="H122" s="517"/>
      <c r="I122" s="517"/>
      <c r="J122" s="517"/>
      <c r="K122" s="517" t="s">
        <v>5698</v>
      </c>
      <c r="L122" s="517"/>
      <c r="M122" s="517"/>
      <c r="N122" s="517"/>
      <c r="O122" s="517"/>
      <c r="P122" s="517"/>
      <c r="Q122" s="517"/>
      <c r="R122" s="517"/>
    </row>
    <row r="123" spans="3:18" x14ac:dyDescent="0.2">
      <c r="C123" s="422" t="s">
        <v>3531</v>
      </c>
      <c r="D123" s="422" t="s">
        <v>5727</v>
      </c>
      <c r="E123" s="422">
        <v>97</v>
      </c>
      <c r="F123" s="517"/>
      <c r="G123" s="517"/>
      <c r="H123" s="517"/>
      <c r="I123" s="517"/>
      <c r="J123" s="517"/>
      <c r="K123" s="517" t="s">
        <v>5697</v>
      </c>
      <c r="L123" s="517"/>
      <c r="M123" s="517"/>
      <c r="N123" s="517"/>
      <c r="O123" s="517"/>
      <c r="P123" s="517"/>
      <c r="Q123" s="517"/>
      <c r="R123" s="517"/>
    </row>
    <row r="124" spans="3:18" x14ac:dyDescent="0.2">
      <c r="C124" s="422" t="s">
        <v>3531</v>
      </c>
      <c r="D124" s="422" t="s">
        <v>5726</v>
      </c>
      <c r="E124" s="422">
        <v>98</v>
      </c>
      <c r="F124" s="517"/>
      <c r="G124" s="517"/>
      <c r="H124" s="517"/>
      <c r="I124" s="517"/>
      <c r="J124" s="517"/>
      <c r="K124" s="517" t="s">
        <v>5696</v>
      </c>
      <c r="L124" s="517"/>
      <c r="M124" s="517"/>
      <c r="N124" s="517"/>
      <c r="O124" s="517"/>
      <c r="P124" s="517"/>
      <c r="Q124" s="517"/>
      <c r="R124" s="517"/>
    </row>
    <row r="125" spans="3:18" x14ac:dyDescent="0.2">
      <c r="C125" s="422" t="s">
        <v>3531</v>
      </c>
      <c r="D125" s="422" t="s">
        <v>5725</v>
      </c>
      <c r="E125" s="422">
        <v>99</v>
      </c>
      <c r="F125" s="517"/>
      <c r="G125" s="517"/>
      <c r="H125" s="517"/>
      <c r="I125" s="517"/>
      <c r="J125" s="517"/>
      <c r="K125" s="517" t="s">
        <v>5695</v>
      </c>
      <c r="L125" s="517"/>
      <c r="M125" s="517"/>
      <c r="N125" s="517"/>
      <c r="O125" s="517"/>
      <c r="P125" s="517"/>
      <c r="Q125" s="517"/>
      <c r="R125" s="517"/>
    </row>
    <row r="126" spans="3:18" x14ac:dyDescent="0.2">
      <c r="C126" s="422" t="s">
        <v>3531</v>
      </c>
      <c r="D126" s="422" t="s">
        <v>5329</v>
      </c>
      <c r="E126" s="422">
        <v>100</v>
      </c>
      <c r="F126" s="517"/>
      <c r="G126" s="517"/>
      <c r="H126" s="517"/>
      <c r="I126" s="517"/>
      <c r="J126" s="517"/>
      <c r="K126" s="517" t="s">
        <v>5694</v>
      </c>
      <c r="L126" s="517"/>
      <c r="M126" s="517"/>
      <c r="N126" s="517"/>
      <c r="O126" s="517"/>
      <c r="P126" s="517"/>
      <c r="Q126" s="517"/>
      <c r="R126" s="517"/>
    </row>
    <row r="127" spans="3:18" x14ac:dyDescent="0.2">
      <c r="C127" s="422" t="s">
        <v>3531</v>
      </c>
      <c r="D127" s="422" t="s">
        <v>5724</v>
      </c>
      <c r="E127" s="422">
        <v>101</v>
      </c>
      <c r="F127" s="517"/>
      <c r="G127" s="517"/>
      <c r="H127" s="517"/>
      <c r="I127" s="517"/>
      <c r="J127" s="517"/>
      <c r="K127" s="517" t="s">
        <v>5357</v>
      </c>
      <c r="L127" s="517"/>
      <c r="M127" s="517"/>
      <c r="N127" s="517"/>
      <c r="O127" s="517"/>
      <c r="P127" s="517"/>
      <c r="Q127" s="517"/>
      <c r="R127" s="517"/>
    </row>
    <row r="128" spans="3:18" x14ac:dyDescent="0.2">
      <c r="C128" s="422" t="s">
        <v>3531</v>
      </c>
      <c r="D128" s="422" t="s">
        <v>5431</v>
      </c>
      <c r="E128" s="422">
        <v>102</v>
      </c>
      <c r="F128" s="517"/>
      <c r="G128" s="517"/>
      <c r="H128" s="517"/>
      <c r="I128" s="517"/>
      <c r="J128" s="517"/>
      <c r="K128" s="517" t="s">
        <v>5693</v>
      </c>
      <c r="L128" s="517"/>
      <c r="M128" s="517"/>
      <c r="N128" s="517"/>
      <c r="O128" s="517"/>
      <c r="P128" s="517"/>
      <c r="Q128" s="517"/>
      <c r="R128" s="517"/>
    </row>
    <row r="129" spans="3:18" x14ac:dyDescent="0.2">
      <c r="C129" s="422" t="s">
        <v>3531</v>
      </c>
      <c r="D129" s="422" t="s">
        <v>5723</v>
      </c>
      <c r="E129" s="422">
        <v>103</v>
      </c>
      <c r="F129" s="517"/>
      <c r="G129" s="517"/>
      <c r="H129" s="517"/>
      <c r="I129" s="517"/>
      <c r="J129" s="517"/>
      <c r="K129" s="517" t="s">
        <v>5692</v>
      </c>
      <c r="L129" s="517"/>
      <c r="M129" s="517"/>
      <c r="N129" s="517"/>
      <c r="O129" s="517"/>
      <c r="P129" s="517"/>
      <c r="Q129" s="517"/>
      <c r="R129" s="517"/>
    </row>
    <row r="130" spans="3:18" x14ac:dyDescent="0.2">
      <c r="C130" s="422" t="s">
        <v>3531</v>
      </c>
      <c r="D130" s="422" t="s">
        <v>5722</v>
      </c>
      <c r="E130" s="422">
        <v>104</v>
      </c>
      <c r="F130" s="517"/>
      <c r="G130" s="517"/>
      <c r="H130" s="517"/>
      <c r="I130" s="517"/>
      <c r="J130" s="517"/>
      <c r="K130" s="517" t="s">
        <v>5691</v>
      </c>
      <c r="L130" s="517"/>
      <c r="M130" s="517"/>
      <c r="N130" s="517"/>
      <c r="O130" s="517"/>
      <c r="P130" s="517"/>
      <c r="Q130" s="517"/>
      <c r="R130" s="517"/>
    </row>
    <row r="131" spans="3:18" x14ac:dyDescent="0.2">
      <c r="C131" s="422" t="s">
        <v>3531</v>
      </c>
      <c r="D131" s="422" t="s">
        <v>5721</v>
      </c>
      <c r="E131" s="422">
        <v>105</v>
      </c>
      <c r="F131" s="517"/>
      <c r="G131" s="517"/>
      <c r="H131" s="517"/>
      <c r="I131" s="517"/>
      <c r="J131" s="517"/>
      <c r="K131" s="517" t="s">
        <v>5690</v>
      </c>
      <c r="L131" s="517"/>
      <c r="M131" s="517"/>
      <c r="N131" s="517"/>
      <c r="O131" s="517"/>
      <c r="P131" s="517"/>
      <c r="Q131" s="517"/>
      <c r="R131" s="517"/>
    </row>
    <row r="132" spans="3:18" x14ac:dyDescent="0.2">
      <c r="C132" s="422" t="s">
        <v>3531</v>
      </c>
      <c r="D132" s="422" t="s">
        <v>5720</v>
      </c>
      <c r="E132" s="422">
        <v>106</v>
      </c>
      <c r="F132" s="517"/>
      <c r="G132" s="517"/>
      <c r="H132" s="517"/>
      <c r="I132" s="517"/>
      <c r="J132" s="517"/>
      <c r="K132" s="517" t="s">
        <v>5689</v>
      </c>
      <c r="L132" s="517"/>
      <c r="M132" s="517"/>
      <c r="N132" s="517"/>
      <c r="O132" s="517"/>
      <c r="P132" s="517"/>
      <c r="Q132" s="517"/>
      <c r="R132" s="517"/>
    </row>
    <row r="133" spans="3:18" x14ac:dyDescent="0.2">
      <c r="C133" s="422" t="s">
        <v>3531</v>
      </c>
      <c r="D133" s="422" t="s">
        <v>5719</v>
      </c>
      <c r="E133" s="422">
        <v>107</v>
      </c>
      <c r="F133" s="517"/>
      <c r="G133" s="517"/>
      <c r="H133" s="517"/>
      <c r="I133" s="517"/>
      <c r="J133" s="517"/>
      <c r="K133" s="517" t="s">
        <v>5688</v>
      </c>
      <c r="L133" s="517"/>
      <c r="M133" s="517"/>
      <c r="N133" s="517"/>
      <c r="O133" s="517"/>
      <c r="P133" s="517"/>
      <c r="Q133" s="517"/>
      <c r="R133" s="517"/>
    </row>
    <row r="134" spans="3:18" x14ac:dyDescent="0.2">
      <c r="C134" s="422" t="s">
        <v>3531</v>
      </c>
      <c r="D134" s="422" t="s">
        <v>5718</v>
      </c>
      <c r="E134" s="422">
        <v>108</v>
      </c>
      <c r="F134" s="517"/>
      <c r="G134" s="517"/>
      <c r="H134" s="517"/>
      <c r="I134" s="517"/>
      <c r="J134" s="517"/>
      <c r="K134" s="517" t="s">
        <v>5687</v>
      </c>
      <c r="L134" s="517"/>
      <c r="M134" s="517"/>
      <c r="N134" s="517"/>
      <c r="O134" s="517"/>
      <c r="P134" s="517"/>
      <c r="Q134" s="517"/>
      <c r="R134" s="517"/>
    </row>
    <row r="135" spans="3:18" x14ac:dyDescent="0.2">
      <c r="C135" s="422" t="s">
        <v>3531</v>
      </c>
      <c r="D135" s="422" t="s">
        <v>5717</v>
      </c>
      <c r="E135" s="422">
        <v>109</v>
      </c>
      <c r="F135" s="517"/>
      <c r="G135" s="517"/>
      <c r="H135" s="517"/>
      <c r="I135" s="517"/>
      <c r="J135" s="517"/>
      <c r="K135" s="517" t="s">
        <v>5686</v>
      </c>
      <c r="L135" s="517"/>
      <c r="M135" s="517"/>
      <c r="N135" s="517"/>
      <c r="O135" s="517"/>
      <c r="P135" s="517"/>
      <c r="Q135" s="517"/>
      <c r="R135" s="517"/>
    </row>
    <row r="136" spans="3:18" x14ac:dyDescent="0.2">
      <c r="C136" s="422" t="s">
        <v>3531</v>
      </c>
      <c r="D136" s="422" t="s">
        <v>5341</v>
      </c>
      <c r="E136" s="422">
        <v>110</v>
      </c>
      <c r="F136" s="517"/>
      <c r="G136" s="517"/>
      <c r="H136" s="517"/>
      <c r="I136" s="517"/>
      <c r="J136" s="517"/>
      <c r="K136" s="517" t="s">
        <v>5685</v>
      </c>
      <c r="L136" s="517"/>
      <c r="M136" s="517"/>
      <c r="N136" s="517"/>
      <c r="O136" s="517"/>
      <c r="P136" s="517"/>
      <c r="Q136" s="517"/>
      <c r="R136" s="517"/>
    </row>
    <row r="137" spans="3:18" x14ac:dyDescent="0.2">
      <c r="C137" s="422" t="s">
        <v>3531</v>
      </c>
      <c r="D137" s="422" t="s">
        <v>5716</v>
      </c>
      <c r="E137" s="422">
        <v>111</v>
      </c>
      <c r="F137" s="517"/>
      <c r="G137" s="517"/>
      <c r="H137" s="517"/>
      <c r="I137" s="517"/>
      <c r="J137" s="517"/>
      <c r="K137" s="517" t="s">
        <v>5684</v>
      </c>
      <c r="L137" s="517"/>
      <c r="M137" s="517"/>
      <c r="N137" s="517"/>
      <c r="O137" s="517"/>
      <c r="P137" s="517"/>
      <c r="Q137" s="517"/>
      <c r="R137" s="517"/>
    </row>
    <row r="138" spans="3:18" x14ac:dyDescent="0.2">
      <c r="C138" s="422" t="s">
        <v>3531</v>
      </c>
      <c r="D138" s="422" t="s">
        <v>5715</v>
      </c>
      <c r="E138" s="422">
        <v>112</v>
      </c>
      <c r="F138" s="517"/>
      <c r="G138" s="517"/>
      <c r="H138" s="517"/>
      <c r="I138" s="517"/>
      <c r="J138" s="517"/>
      <c r="K138" s="517" t="s">
        <v>5683</v>
      </c>
      <c r="L138" s="517"/>
      <c r="M138" s="517"/>
      <c r="N138" s="517"/>
      <c r="O138" s="517"/>
      <c r="P138" s="517"/>
      <c r="Q138" s="517"/>
      <c r="R138" s="517"/>
    </row>
    <row r="139" spans="3:18" x14ac:dyDescent="0.2">
      <c r="C139" s="422" t="s">
        <v>3531</v>
      </c>
      <c r="D139" s="422" t="s">
        <v>5714</v>
      </c>
      <c r="E139" s="422">
        <v>113</v>
      </c>
      <c r="F139" s="517"/>
      <c r="G139" s="517"/>
      <c r="H139" s="517"/>
      <c r="I139" s="517"/>
      <c r="J139" s="517"/>
      <c r="K139" s="517" t="s">
        <v>5682</v>
      </c>
      <c r="L139" s="517"/>
      <c r="M139" s="517"/>
      <c r="N139" s="517"/>
      <c r="O139" s="517"/>
      <c r="P139" s="517"/>
      <c r="Q139" s="517"/>
      <c r="R139" s="517"/>
    </row>
    <row r="140" spans="3:18" x14ac:dyDescent="0.2">
      <c r="C140" s="422" t="s">
        <v>3531</v>
      </c>
      <c r="D140" s="422" t="s">
        <v>5713</v>
      </c>
      <c r="E140" s="422">
        <v>114</v>
      </c>
      <c r="F140" s="517"/>
      <c r="G140" s="517"/>
      <c r="H140" s="517"/>
      <c r="I140" s="517"/>
      <c r="J140" s="517"/>
      <c r="K140" s="517" t="s">
        <v>5681</v>
      </c>
      <c r="L140" s="517"/>
      <c r="M140" s="517"/>
      <c r="N140" s="517"/>
      <c r="O140" s="517"/>
      <c r="P140" s="517"/>
      <c r="Q140" s="517"/>
      <c r="R140" s="517"/>
    </row>
    <row r="141" spans="3:18" x14ac:dyDescent="0.2">
      <c r="C141" s="422" t="s">
        <v>3531</v>
      </c>
      <c r="D141" s="422" t="s">
        <v>5712</v>
      </c>
      <c r="E141" s="422">
        <v>115</v>
      </c>
      <c r="F141" s="517"/>
      <c r="G141" s="517"/>
      <c r="H141" s="517"/>
      <c r="I141" s="517"/>
      <c r="J141" s="517"/>
      <c r="K141" s="517" t="s">
        <v>5680</v>
      </c>
      <c r="L141" s="517"/>
      <c r="M141" s="517"/>
      <c r="N141" s="517"/>
      <c r="O141" s="517"/>
      <c r="P141" s="517"/>
      <c r="Q141" s="517"/>
      <c r="R141" s="517"/>
    </row>
    <row r="142" spans="3:18" x14ac:dyDescent="0.2">
      <c r="C142" s="422" t="s">
        <v>3531</v>
      </c>
      <c r="D142" s="422" t="s">
        <v>5711</v>
      </c>
      <c r="E142" s="422">
        <v>116</v>
      </c>
      <c r="F142" s="517"/>
      <c r="G142" s="517"/>
      <c r="H142" s="517"/>
      <c r="I142" s="517"/>
      <c r="J142" s="517"/>
      <c r="K142" s="517" t="s">
        <v>5332</v>
      </c>
      <c r="L142" s="517"/>
      <c r="M142" s="517"/>
      <c r="N142" s="517"/>
      <c r="O142" s="517"/>
      <c r="P142" s="517"/>
      <c r="Q142" s="517"/>
      <c r="R142" s="517"/>
    </row>
    <row r="143" spans="3:18" x14ac:dyDescent="0.2">
      <c r="C143" s="422" t="s">
        <v>3531</v>
      </c>
      <c r="D143" s="422" t="s">
        <v>5710</v>
      </c>
      <c r="E143" s="422">
        <v>117</v>
      </c>
      <c r="F143" s="517"/>
      <c r="G143" s="517"/>
      <c r="H143" s="517"/>
      <c r="I143" s="517"/>
      <c r="J143" s="517"/>
      <c r="K143" s="517" t="s">
        <v>5679</v>
      </c>
      <c r="L143" s="517"/>
      <c r="M143" s="517"/>
      <c r="N143" s="517"/>
      <c r="O143" s="517"/>
      <c r="P143" s="517"/>
      <c r="Q143" s="517"/>
      <c r="R143" s="517"/>
    </row>
    <row r="144" spans="3:18" x14ac:dyDescent="0.2">
      <c r="C144" s="422" t="s">
        <v>3531</v>
      </c>
      <c r="D144" s="422" t="s">
        <v>5709</v>
      </c>
      <c r="E144" s="422">
        <v>118</v>
      </c>
      <c r="F144" s="517"/>
      <c r="G144" s="517"/>
      <c r="H144" s="517"/>
      <c r="I144" s="517"/>
      <c r="J144" s="517"/>
      <c r="K144" s="517" t="s">
        <v>5678</v>
      </c>
      <c r="L144" s="517"/>
      <c r="M144" s="517"/>
      <c r="N144" s="517"/>
      <c r="O144" s="517"/>
      <c r="P144" s="517"/>
      <c r="Q144" s="517"/>
      <c r="R144" s="517"/>
    </row>
    <row r="145" spans="3:18" x14ac:dyDescent="0.2">
      <c r="C145" s="422" t="s">
        <v>3531</v>
      </c>
      <c r="D145" s="422" t="s">
        <v>5708</v>
      </c>
      <c r="E145" s="422">
        <v>119</v>
      </c>
      <c r="F145" s="517"/>
      <c r="G145" s="517"/>
      <c r="H145" s="517"/>
      <c r="I145" s="517"/>
      <c r="J145" s="517"/>
      <c r="K145" s="517" t="s">
        <v>5677</v>
      </c>
      <c r="L145" s="517"/>
      <c r="M145" s="517"/>
      <c r="N145" s="517"/>
      <c r="O145" s="517"/>
      <c r="P145" s="517"/>
      <c r="Q145" s="517"/>
      <c r="R145" s="517"/>
    </row>
    <row r="146" spans="3:18" x14ac:dyDescent="0.2">
      <c r="C146" s="422" t="s">
        <v>3531</v>
      </c>
      <c r="D146" s="422" t="s">
        <v>5707</v>
      </c>
      <c r="E146" s="422">
        <v>120</v>
      </c>
      <c r="F146" s="517"/>
      <c r="G146" s="517"/>
      <c r="H146" s="517"/>
      <c r="I146" s="517"/>
      <c r="J146" s="517"/>
      <c r="K146" s="517" t="s">
        <v>5676</v>
      </c>
      <c r="L146" s="517"/>
      <c r="M146" s="517"/>
      <c r="N146" s="517"/>
      <c r="O146" s="517"/>
      <c r="P146" s="517"/>
      <c r="Q146" s="517"/>
      <c r="R146" s="517"/>
    </row>
    <row r="147" spans="3:18" x14ac:dyDescent="0.2">
      <c r="C147" s="422" t="s">
        <v>3531</v>
      </c>
      <c r="D147" s="422" t="s">
        <v>5706</v>
      </c>
      <c r="E147" s="422">
        <v>121</v>
      </c>
      <c r="F147" s="517"/>
      <c r="G147" s="517"/>
      <c r="H147" s="517"/>
      <c r="I147" s="517"/>
      <c r="J147" s="517"/>
      <c r="K147" s="517" t="s">
        <v>5675</v>
      </c>
      <c r="L147" s="517"/>
      <c r="M147" s="517"/>
      <c r="N147" s="517"/>
      <c r="O147" s="517"/>
      <c r="P147" s="517"/>
      <c r="Q147" s="517"/>
      <c r="R147" s="517"/>
    </row>
    <row r="148" spans="3:18" x14ac:dyDescent="0.2">
      <c r="C148" s="422" t="s">
        <v>3531</v>
      </c>
      <c r="D148" s="422" t="s">
        <v>5705</v>
      </c>
      <c r="E148" s="422">
        <v>122</v>
      </c>
      <c r="F148" s="517"/>
      <c r="G148" s="517"/>
      <c r="H148" s="517"/>
      <c r="I148" s="517"/>
      <c r="J148" s="517"/>
      <c r="K148" s="517" t="s">
        <v>5674</v>
      </c>
      <c r="L148" s="517"/>
      <c r="M148" s="517"/>
      <c r="N148" s="517"/>
      <c r="O148" s="517"/>
      <c r="P148" s="517"/>
      <c r="Q148" s="517"/>
      <c r="R148" s="517"/>
    </row>
    <row r="149" spans="3:18" x14ac:dyDescent="0.2">
      <c r="C149" s="422" t="s">
        <v>3531</v>
      </c>
      <c r="D149" s="422" t="s">
        <v>5704</v>
      </c>
      <c r="E149" s="422">
        <v>123</v>
      </c>
      <c r="F149" s="517"/>
      <c r="G149" s="517"/>
      <c r="H149" s="517"/>
      <c r="I149" s="517"/>
      <c r="J149" s="517"/>
      <c r="K149" s="517" t="s">
        <v>5673</v>
      </c>
      <c r="L149" s="517"/>
      <c r="M149" s="517"/>
      <c r="N149" s="517"/>
      <c r="O149" s="517"/>
      <c r="P149" s="517"/>
      <c r="Q149" s="517"/>
      <c r="R149" s="517"/>
    </row>
    <row r="150" spans="3:18" x14ac:dyDescent="0.2">
      <c r="C150" s="422" t="s">
        <v>3531</v>
      </c>
      <c r="D150" s="422" t="s">
        <v>5703</v>
      </c>
      <c r="E150" s="422">
        <v>124</v>
      </c>
      <c r="F150" s="517"/>
      <c r="G150" s="517"/>
      <c r="H150" s="517"/>
      <c r="I150" s="517"/>
      <c r="J150" s="517"/>
      <c r="K150" s="517" t="s">
        <v>5672</v>
      </c>
      <c r="L150" s="517"/>
      <c r="M150" s="517"/>
      <c r="N150" s="517"/>
      <c r="O150" s="517"/>
      <c r="P150" s="517"/>
      <c r="Q150" s="517"/>
      <c r="R150" s="517"/>
    </row>
    <row r="151" spans="3:18" x14ac:dyDescent="0.2">
      <c r="C151" s="422" t="s">
        <v>3531</v>
      </c>
      <c r="D151" s="422" t="s">
        <v>5361</v>
      </c>
      <c r="E151" s="422">
        <v>125</v>
      </c>
      <c r="F151" s="517"/>
      <c r="G151" s="517"/>
      <c r="H151" s="517"/>
      <c r="I151" s="517"/>
      <c r="J151" s="517"/>
      <c r="K151" s="517" t="s">
        <v>5671</v>
      </c>
      <c r="L151" s="517"/>
      <c r="M151" s="517"/>
      <c r="N151" s="517"/>
      <c r="O151" s="517"/>
      <c r="P151" s="517"/>
      <c r="Q151" s="517"/>
      <c r="R151" s="517"/>
    </row>
    <row r="152" spans="3:18" x14ac:dyDescent="0.2">
      <c r="C152" s="422" t="s">
        <v>3531</v>
      </c>
      <c r="D152" s="422" t="s">
        <v>5702</v>
      </c>
      <c r="E152" s="422">
        <v>126</v>
      </c>
      <c r="F152" s="517"/>
      <c r="G152" s="517"/>
      <c r="H152" s="517"/>
      <c r="I152" s="517"/>
      <c r="J152" s="517"/>
      <c r="K152" s="517" t="s">
        <v>5670</v>
      </c>
      <c r="L152" s="517"/>
      <c r="M152" s="517"/>
      <c r="N152" s="517"/>
      <c r="O152" s="517"/>
      <c r="P152" s="517"/>
      <c r="Q152" s="517"/>
      <c r="R152" s="517"/>
    </row>
    <row r="153" spans="3:18" x14ac:dyDescent="0.2">
      <c r="C153" s="422" t="s">
        <v>3531</v>
      </c>
      <c r="D153" s="422" t="s">
        <v>5701</v>
      </c>
      <c r="E153" s="422">
        <v>127</v>
      </c>
      <c r="F153" s="517"/>
      <c r="G153" s="517"/>
      <c r="H153" s="517"/>
      <c r="I153" s="517"/>
      <c r="J153" s="517"/>
      <c r="K153" s="517" t="s">
        <v>5669</v>
      </c>
      <c r="L153" s="517"/>
      <c r="M153" s="517"/>
      <c r="N153" s="517"/>
      <c r="O153" s="517"/>
      <c r="P153" s="517"/>
      <c r="Q153" s="517"/>
      <c r="R153" s="517"/>
    </row>
    <row r="154" spans="3:18" x14ac:dyDescent="0.2">
      <c r="C154" s="422" t="s">
        <v>3531</v>
      </c>
      <c r="D154" s="422" t="s">
        <v>5700</v>
      </c>
      <c r="E154" s="422">
        <v>128</v>
      </c>
      <c r="F154" s="517"/>
      <c r="G154" s="517"/>
      <c r="H154" s="517"/>
      <c r="I154" s="517"/>
      <c r="J154" s="517"/>
      <c r="K154" s="517" t="s">
        <v>5668</v>
      </c>
      <c r="L154" s="517"/>
      <c r="M154" s="517"/>
      <c r="N154" s="517"/>
      <c r="O154" s="517"/>
      <c r="P154" s="517"/>
      <c r="Q154" s="517"/>
      <c r="R154" s="517"/>
    </row>
    <row r="155" spans="3:18" x14ac:dyDescent="0.2">
      <c r="C155" s="422" t="s">
        <v>3531</v>
      </c>
      <c r="D155" s="422" t="s">
        <v>5699</v>
      </c>
      <c r="E155" s="422">
        <v>129</v>
      </c>
      <c r="F155" s="517"/>
      <c r="G155" s="517"/>
      <c r="H155" s="517"/>
      <c r="I155" s="517"/>
      <c r="J155" s="517"/>
      <c r="K155" s="517" t="s">
        <v>5667</v>
      </c>
      <c r="L155" s="517"/>
      <c r="M155" s="517"/>
      <c r="N155" s="517"/>
      <c r="O155" s="517"/>
      <c r="P155" s="517"/>
      <c r="Q155" s="517"/>
      <c r="R155" s="517"/>
    </row>
    <row r="156" spans="3:18" x14ac:dyDescent="0.2">
      <c r="C156" s="422" t="s">
        <v>3531</v>
      </c>
      <c r="D156" s="422" t="s">
        <v>5698</v>
      </c>
      <c r="E156" s="422">
        <v>130</v>
      </c>
      <c r="F156" s="517"/>
      <c r="G156" s="517"/>
      <c r="H156" s="517"/>
      <c r="I156" s="517"/>
      <c r="J156" s="517"/>
      <c r="K156" s="517" t="s">
        <v>5666</v>
      </c>
      <c r="L156" s="517"/>
      <c r="M156" s="517"/>
      <c r="N156" s="517"/>
      <c r="O156" s="517"/>
      <c r="P156" s="517"/>
      <c r="Q156" s="517"/>
      <c r="R156" s="517"/>
    </row>
    <row r="157" spans="3:18" x14ac:dyDescent="0.2">
      <c r="C157" s="422" t="s">
        <v>3531</v>
      </c>
      <c r="D157" s="422" t="s">
        <v>5697</v>
      </c>
      <c r="E157" s="422">
        <v>131</v>
      </c>
      <c r="F157" s="517"/>
      <c r="G157" s="517"/>
      <c r="H157" s="517"/>
      <c r="I157" s="517"/>
      <c r="J157" s="517"/>
      <c r="K157" s="517" t="s">
        <v>5665</v>
      </c>
      <c r="L157" s="517"/>
      <c r="M157" s="517"/>
      <c r="N157" s="517"/>
      <c r="O157" s="517"/>
      <c r="P157" s="517"/>
      <c r="Q157" s="517"/>
      <c r="R157" s="517"/>
    </row>
    <row r="158" spans="3:18" x14ac:dyDescent="0.2">
      <c r="C158" s="422" t="s">
        <v>3531</v>
      </c>
      <c r="D158" s="422" t="s">
        <v>5696</v>
      </c>
      <c r="E158" s="422">
        <v>132</v>
      </c>
      <c r="F158" s="517"/>
      <c r="G158" s="517"/>
      <c r="H158" s="517"/>
      <c r="I158" s="517"/>
      <c r="J158" s="517"/>
      <c r="K158" s="517" t="s">
        <v>5664</v>
      </c>
      <c r="L158" s="517"/>
      <c r="M158" s="517"/>
      <c r="N158" s="517"/>
      <c r="O158" s="517"/>
      <c r="P158" s="517"/>
      <c r="Q158" s="517"/>
      <c r="R158" s="517"/>
    </row>
    <row r="159" spans="3:18" x14ac:dyDescent="0.2">
      <c r="C159" s="422" t="s">
        <v>3531</v>
      </c>
      <c r="D159" s="422" t="s">
        <v>5695</v>
      </c>
      <c r="E159" s="422">
        <v>133</v>
      </c>
      <c r="F159" s="517"/>
      <c r="G159" s="517"/>
      <c r="H159" s="517"/>
      <c r="I159" s="517"/>
      <c r="J159" s="517"/>
      <c r="K159" s="517" t="s">
        <v>5663</v>
      </c>
      <c r="L159" s="517"/>
      <c r="M159" s="517"/>
      <c r="N159" s="517"/>
      <c r="O159" s="517"/>
      <c r="P159" s="517"/>
      <c r="Q159" s="517"/>
      <c r="R159" s="517"/>
    </row>
    <row r="160" spans="3:18" x14ac:dyDescent="0.2">
      <c r="C160" s="422" t="s">
        <v>3531</v>
      </c>
      <c r="D160" s="422" t="s">
        <v>5694</v>
      </c>
      <c r="E160" s="422">
        <v>134</v>
      </c>
      <c r="F160" s="517"/>
      <c r="G160" s="517"/>
      <c r="H160" s="517"/>
      <c r="I160" s="517"/>
      <c r="J160" s="517"/>
      <c r="K160" s="517" t="s">
        <v>5662</v>
      </c>
      <c r="L160" s="517"/>
      <c r="M160" s="517"/>
      <c r="N160" s="517"/>
      <c r="O160" s="517"/>
      <c r="P160" s="517"/>
      <c r="Q160" s="517"/>
      <c r="R160" s="517"/>
    </row>
    <row r="161" spans="3:18" x14ac:dyDescent="0.2">
      <c r="C161" s="422" t="s">
        <v>3531</v>
      </c>
      <c r="D161" s="422" t="s">
        <v>5357</v>
      </c>
      <c r="E161" s="422">
        <v>135</v>
      </c>
      <c r="F161" s="517"/>
      <c r="G161" s="517"/>
      <c r="H161" s="517"/>
      <c r="I161" s="517"/>
      <c r="J161" s="517"/>
      <c r="K161" s="517" t="s">
        <v>5661</v>
      </c>
      <c r="L161" s="517"/>
      <c r="M161" s="517"/>
      <c r="N161" s="517"/>
      <c r="O161" s="517"/>
      <c r="P161" s="517"/>
      <c r="Q161" s="517"/>
      <c r="R161" s="517"/>
    </row>
    <row r="162" spans="3:18" x14ac:dyDescent="0.2">
      <c r="C162" s="422" t="s">
        <v>3531</v>
      </c>
      <c r="D162" s="422" t="s">
        <v>5693</v>
      </c>
      <c r="E162" s="422">
        <v>136</v>
      </c>
      <c r="F162" s="517"/>
      <c r="G162" s="517"/>
      <c r="H162" s="517"/>
      <c r="I162" s="517"/>
      <c r="J162" s="517"/>
      <c r="K162" s="517" t="s">
        <v>5660</v>
      </c>
      <c r="L162" s="517"/>
      <c r="M162" s="517"/>
      <c r="N162" s="517"/>
      <c r="O162" s="517"/>
      <c r="P162" s="517"/>
      <c r="Q162" s="517"/>
      <c r="R162" s="517"/>
    </row>
    <row r="163" spans="3:18" x14ac:dyDescent="0.2">
      <c r="C163" s="422" t="s">
        <v>3531</v>
      </c>
      <c r="D163" s="422" t="s">
        <v>5692</v>
      </c>
      <c r="E163" s="422">
        <v>137</v>
      </c>
      <c r="F163" s="517"/>
      <c r="G163" s="517"/>
      <c r="H163" s="517"/>
      <c r="I163" s="517"/>
      <c r="J163" s="517"/>
      <c r="K163" s="517" t="s">
        <v>5659</v>
      </c>
      <c r="L163" s="517"/>
      <c r="M163" s="517"/>
      <c r="N163" s="517"/>
      <c r="O163" s="517"/>
      <c r="P163" s="517"/>
      <c r="Q163" s="517"/>
      <c r="R163" s="517"/>
    </row>
    <row r="164" spans="3:18" x14ac:dyDescent="0.2">
      <c r="C164" s="422" t="s">
        <v>3531</v>
      </c>
      <c r="D164" s="422" t="s">
        <v>5691</v>
      </c>
      <c r="E164" s="422">
        <v>138</v>
      </c>
      <c r="F164" s="517"/>
      <c r="G164" s="517"/>
      <c r="H164" s="517"/>
      <c r="I164" s="517"/>
      <c r="J164" s="517"/>
      <c r="K164" s="517" t="s">
        <v>5658</v>
      </c>
      <c r="L164" s="517"/>
      <c r="M164" s="517"/>
      <c r="N164" s="517"/>
      <c r="O164" s="517"/>
      <c r="P164" s="517"/>
      <c r="Q164" s="517"/>
      <c r="R164" s="517"/>
    </row>
    <row r="165" spans="3:18" x14ac:dyDescent="0.2">
      <c r="C165" s="422" t="s">
        <v>3531</v>
      </c>
      <c r="D165" s="422" t="s">
        <v>5690</v>
      </c>
      <c r="E165" s="422">
        <v>139</v>
      </c>
      <c r="F165" s="517"/>
      <c r="G165" s="517"/>
      <c r="H165" s="517"/>
      <c r="I165" s="517"/>
      <c r="J165" s="517"/>
      <c r="K165" s="517" t="s">
        <v>5657</v>
      </c>
      <c r="L165" s="517"/>
      <c r="M165" s="517"/>
      <c r="N165" s="517"/>
      <c r="O165" s="517"/>
      <c r="P165" s="517"/>
      <c r="Q165" s="517"/>
      <c r="R165" s="517"/>
    </row>
    <row r="166" spans="3:18" x14ac:dyDescent="0.2">
      <c r="C166" s="422" t="s">
        <v>3531</v>
      </c>
      <c r="D166" s="422" t="s">
        <v>5689</v>
      </c>
      <c r="E166" s="422">
        <v>140</v>
      </c>
      <c r="F166" s="517"/>
      <c r="G166" s="517"/>
      <c r="H166" s="517"/>
      <c r="I166" s="517"/>
      <c r="J166" s="517"/>
      <c r="K166" s="517" t="s">
        <v>5656</v>
      </c>
      <c r="L166" s="517"/>
      <c r="M166" s="517"/>
      <c r="N166" s="517"/>
      <c r="O166" s="517"/>
      <c r="P166" s="517"/>
      <c r="Q166" s="517"/>
      <c r="R166" s="517"/>
    </row>
    <row r="167" spans="3:18" x14ac:dyDescent="0.2">
      <c r="C167" s="422" t="s">
        <v>3531</v>
      </c>
      <c r="D167" s="422" t="s">
        <v>5688</v>
      </c>
      <c r="E167" s="422">
        <v>141</v>
      </c>
      <c r="F167" s="517"/>
      <c r="G167" s="517"/>
      <c r="H167" s="517"/>
      <c r="I167" s="517"/>
      <c r="J167" s="517"/>
      <c r="K167" s="517" t="s">
        <v>5655</v>
      </c>
      <c r="L167" s="517"/>
      <c r="M167" s="517"/>
      <c r="N167" s="517"/>
      <c r="O167" s="517"/>
      <c r="P167" s="517"/>
      <c r="Q167" s="517"/>
      <c r="R167" s="517"/>
    </row>
    <row r="168" spans="3:18" x14ac:dyDescent="0.2">
      <c r="C168" s="422" t="s">
        <v>3531</v>
      </c>
      <c r="D168" s="422" t="s">
        <v>5687</v>
      </c>
      <c r="E168" s="422">
        <v>142</v>
      </c>
      <c r="F168" s="517"/>
      <c r="G168" s="517"/>
      <c r="H168" s="517"/>
      <c r="I168" s="517"/>
      <c r="J168" s="517"/>
      <c r="K168" s="517" t="s">
        <v>5654</v>
      </c>
      <c r="L168" s="517"/>
      <c r="M168" s="517"/>
      <c r="N168" s="517"/>
      <c r="O168" s="517"/>
      <c r="P168" s="517"/>
      <c r="Q168" s="517"/>
      <c r="R168" s="517"/>
    </row>
    <row r="169" spans="3:18" x14ac:dyDescent="0.2">
      <c r="C169" s="422" t="s">
        <v>3531</v>
      </c>
      <c r="D169" s="422" t="s">
        <v>5686</v>
      </c>
      <c r="E169" s="422">
        <v>143</v>
      </c>
      <c r="F169" s="517"/>
      <c r="G169" s="517"/>
      <c r="H169" s="517"/>
      <c r="I169" s="517"/>
      <c r="J169" s="517"/>
      <c r="K169" s="517" t="s">
        <v>5653</v>
      </c>
      <c r="L169" s="517"/>
      <c r="M169" s="517"/>
      <c r="N169" s="517"/>
      <c r="O169" s="517"/>
      <c r="P169" s="517"/>
      <c r="Q169" s="517"/>
      <c r="R169" s="517"/>
    </row>
    <row r="170" spans="3:18" x14ac:dyDescent="0.2">
      <c r="C170" s="422" t="s">
        <v>3531</v>
      </c>
      <c r="D170" s="422" t="s">
        <v>5685</v>
      </c>
      <c r="E170" s="422">
        <v>144</v>
      </c>
      <c r="F170" s="517"/>
      <c r="G170" s="517"/>
      <c r="H170" s="517"/>
      <c r="I170" s="517"/>
      <c r="J170" s="517"/>
      <c r="K170" s="517" t="s">
        <v>5652</v>
      </c>
      <c r="L170" s="517"/>
      <c r="M170" s="517"/>
      <c r="N170" s="517"/>
      <c r="O170" s="517"/>
      <c r="P170" s="517"/>
      <c r="Q170" s="517"/>
      <c r="R170" s="517"/>
    </row>
    <row r="171" spans="3:18" x14ac:dyDescent="0.2">
      <c r="C171" s="422" t="s">
        <v>3531</v>
      </c>
      <c r="D171" s="422" t="s">
        <v>5684</v>
      </c>
      <c r="E171" s="422">
        <v>145</v>
      </c>
      <c r="F171" s="517"/>
      <c r="G171" s="517"/>
      <c r="H171" s="517"/>
      <c r="I171" s="517"/>
      <c r="J171" s="517"/>
      <c r="K171" s="517" t="s">
        <v>5651</v>
      </c>
      <c r="L171" s="517"/>
      <c r="M171" s="517"/>
      <c r="N171" s="517"/>
      <c r="O171" s="517"/>
      <c r="P171" s="517"/>
      <c r="Q171" s="517"/>
      <c r="R171" s="517"/>
    </row>
    <row r="172" spans="3:18" x14ac:dyDescent="0.2">
      <c r="C172" s="422" t="s">
        <v>3531</v>
      </c>
      <c r="D172" s="422" t="s">
        <v>5683</v>
      </c>
      <c r="E172" s="422">
        <v>146</v>
      </c>
      <c r="F172" s="517"/>
      <c r="G172" s="517"/>
      <c r="H172" s="517"/>
      <c r="I172" s="517"/>
      <c r="J172" s="517"/>
      <c r="K172" s="517" t="s">
        <v>5650</v>
      </c>
      <c r="L172" s="517"/>
      <c r="M172" s="517"/>
      <c r="N172" s="517"/>
      <c r="O172" s="517"/>
      <c r="P172" s="517"/>
      <c r="Q172" s="517"/>
      <c r="R172" s="517"/>
    </row>
    <row r="173" spans="3:18" x14ac:dyDescent="0.2">
      <c r="C173" s="422" t="s">
        <v>3531</v>
      </c>
      <c r="D173" s="422" t="s">
        <v>5682</v>
      </c>
      <c r="E173" s="422">
        <v>147</v>
      </c>
      <c r="F173" s="517"/>
      <c r="G173" s="517"/>
      <c r="H173" s="517"/>
      <c r="I173" s="517"/>
      <c r="J173" s="517"/>
      <c r="K173" s="517" t="s">
        <v>5649</v>
      </c>
      <c r="L173" s="517"/>
      <c r="M173" s="517"/>
      <c r="N173" s="517"/>
      <c r="O173" s="517"/>
      <c r="P173" s="517"/>
      <c r="Q173" s="517"/>
      <c r="R173" s="517"/>
    </row>
    <row r="174" spans="3:18" x14ac:dyDescent="0.2">
      <c r="C174" s="422" t="s">
        <v>3531</v>
      </c>
      <c r="D174" s="422" t="s">
        <v>5681</v>
      </c>
      <c r="E174" s="422">
        <v>148</v>
      </c>
      <c r="F174" s="517"/>
      <c r="G174" s="517"/>
      <c r="H174" s="517"/>
      <c r="I174" s="517"/>
      <c r="J174" s="517"/>
      <c r="K174" s="517" t="s">
        <v>5648</v>
      </c>
      <c r="L174" s="517"/>
      <c r="M174" s="517"/>
      <c r="N174" s="517"/>
      <c r="O174" s="517"/>
      <c r="P174" s="517"/>
      <c r="Q174" s="517"/>
      <c r="R174" s="517"/>
    </row>
    <row r="175" spans="3:18" x14ac:dyDescent="0.2">
      <c r="C175" s="422" t="s">
        <v>3531</v>
      </c>
      <c r="D175" s="422" t="s">
        <v>5680</v>
      </c>
      <c r="E175" s="422">
        <v>149</v>
      </c>
      <c r="F175" s="517"/>
      <c r="G175" s="517"/>
      <c r="H175" s="517"/>
      <c r="I175" s="517"/>
      <c r="J175" s="517"/>
      <c r="K175" s="517" t="s">
        <v>5647</v>
      </c>
      <c r="L175" s="517"/>
      <c r="M175" s="517"/>
      <c r="N175" s="517"/>
      <c r="O175" s="517"/>
      <c r="P175" s="517"/>
      <c r="Q175" s="517"/>
      <c r="R175" s="517"/>
    </row>
    <row r="176" spans="3:18" x14ac:dyDescent="0.2">
      <c r="C176" s="422" t="s">
        <v>3531</v>
      </c>
      <c r="D176" s="422" t="s">
        <v>5332</v>
      </c>
      <c r="E176" s="422">
        <v>150</v>
      </c>
      <c r="F176" s="517"/>
      <c r="G176" s="517"/>
      <c r="H176" s="517"/>
      <c r="I176" s="517"/>
      <c r="J176" s="517"/>
      <c r="K176" s="517" t="s">
        <v>5646</v>
      </c>
      <c r="L176" s="517"/>
      <c r="M176" s="517"/>
      <c r="N176" s="517"/>
      <c r="O176" s="517"/>
      <c r="P176" s="517"/>
      <c r="Q176" s="517"/>
      <c r="R176" s="517"/>
    </row>
    <row r="177" spans="3:18" x14ac:dyDescent="0.2">
      <c r="C177" s="422" t="s">
        <v>3531</v>
      </c>
      <c r="D177" s="422" t="s">
        <v>5679</v>
      </c>
      <c r="E177" s="422">
        <v>151</v>
      </c>
      <c r="F177" s="517"/>
      <c r="G177" s="517"/>
      <c r="H177" s="517"/>
      <c r="I177" s="517"/>
      <c r="J177" s="517"/>
      <c r="K177" s="517" t="s">
        <v>5645</v>
      </c>
      <c r="L177" s="517"/>
      <c r="M177" s="517"/>
      <c r="N177" s="517"/>
      <c r="O177" s="517"/>
      <c r="P177" s="517"/>
      <c r="Q177" s="517"/>
      <c r="R177" s="517"/>
    </row>
    <row r="178" spans="3:18" x14ac:dyDescent="0.2">
      <c r="C178" s="422" t="s">
        <v>3531</v>
      </c>
      <c r="D178" s="422" t="s">
        <v>5678</v>
      </c>
      <c r="E178" s="422">
        <v>152</v>
      </c>
      <c r="F178" s="517"/>
      <c r="G178" s="517"/>
      <c r="H178" s="517"/>
      <c r="I178" s="517"/>
      <c r="J178" s="517"/>
      <c r="K178" s="517" t="s">
        <v>5644</v>
      </c>
      <c r="L178" s="517"/>
      <c r="M178" s="517"/>
      <c r="N178" s="517"/>
      <c r="O178" s="517"/>
      <c r="P178" s="517"/>
      <c r="Q178" s="517"/>
      <c r="R178" s="517"/>
    </row>
    <row r="179" spans="3:18" x14ac:dyDescent="0.2">
      <c r="C179" s="422" t="s">
        <v>3531</v>
      </c>
      <c r="D179" s="422" t="s">
        <v>5677</v>
      </c>
      <c r="E179" s="422">
        <v>153</v>
      </c>
      <c r="F179" s="517"/>
      <c r="G179" s="517"/>
      <c r="H179" s="517"/>
      <c r="I179" s="517"/>
      <c r="J179" s="517"/>
      <c r="K179" s="517" t="s">
        <v>5643</v>
      </c>
      <c r="L179" s="517"/>
      <c r="M179" s="517"/>
      <c r="N179" s="517"/>
      <c r="O179" s="517"/>
      <c r="P179" s="517"/>
      <c r="Q179" s="517"/>
      <c r="R179" s="517"/>
    </row>
    <row r="180" spans="3:18" x14ac:dyDescent="0.2">
      <c r="C180" s="422" t="s">
        <v>3531</v>
      </c>
      <c r="D180" s="422" t="s">
        <v>5676</v>
      </c>
      <c r="E180" s="422">
        <v>154</v>
      </c>
      <c r="F180" s="517"/>
      <c r="G180" s="517"/>
      <c r="H180" s="517"/>
      <c r="I180" s="517"/>
      <c r="J180" s="517"/>
      <c r="K180" s="517" t="s">
        <v>5642</v>
      </c>
      <c r="L180" s="517"/>
      <c r="M180" s="517"/>
      <c r="N180" s="517"/>
      <c r="O180" s="517"/>
      <c r="P180" s="517"/>
      <c r="Q180" s="517"/>
      <c r="R180" s="517"/>
    </row>
    <row r="181" spans="3:18" x14ac:dyDescent="0.2">
      <c r="C181" s="422" t="s">
        <v>3531</v>
      </c>
      <c r="D181" s="422" t="s">
        <v>5675</v>
      </c>
      <c r="E181" s="422">
        <v>155</v>
      </c>
      <c r="F181" s="517"/>
      <c r="G181" s="517"/>
      <c r="H181" s="517"/>
      <c r="I181" s="517"/>
      <c r="J181" s="517"/>
      <c r="K181" s="517" t="s">
        <v>5641</v>
      </c>
      <c r="L181" s="517"/>
      <c r="M181" s="517"/>
      <c r="N181" s="517"/>
      <c r="O181" s="517"/>
      <c r="P181" s="517"/>
      <c r="Q181" s="517"/>
      <c r="R181" s="517"/>
    </row>
    <row r="182" spans="3:18" x14ac:dyDescent="0.2">
      <c r="C182" s="422" t="s">
        <v>3531</v>
      </c>
      <c r="D182" s="422" t="s">
        <v>5674</v>
      </c>
      <c r="E182" s="422">
        <v>156</v>
      </c>
      <c r="F182" s="517"/>
      <c r="G182" s="517"/>
      <c r="H182" s="517"/>
      <c r="I182" s="517"/>
      <c r="J182" s="517"/>
      <c r="K182" s="517" t="s">
        <v>5640</v>
      </c>
      <c r="L182" s="517"/>
      <c r="M182" s="517"/>
      <c r="N182" s="517"/>
      <c r="O182" s="517"/>
      <c r="P182" s="517"/>
      <c r="Q182" s="517"/>
      <c r="R182" s="517"/>
    </row>
    <row r="183" spans="3:18" x14ac:dyDescent="0.2">
      <c r="C183" s="422" t="s">
        <v>3531</v>
      </c>
      <c r="D183" s="422" t="s">
        <v>5673</v>
      </c>
      <c r="E183" s="422">
        <v>157</v>
      </c>
      <c r="F183" s="517"/>
      <c r="G183" s="517"/>
      <c r="H183" s="517"/>
      <c r="I183" s="517"/>
      <c r="J183" s="517"/>
      <c r="K183" s="517" t="s">
        <v>5639</v>
      </c>
      <c r="L183" s="517"/>
      <c r="M183" s="517"/>
      <c r="N183" s="517"/>
      <c r="O183" s="517"/>
      <c r="P183" s="517"/>
      <c r="Q183" s="517"/>
      <c r="R183" s="517"/>
    </row>
    <row r="184" spans="3:18" x14ac:dyDescent="0.2">
      <c r="C184" s="422" t="s">
        <v>3531</v>
      </c>
      <c r="D184" s="422" t="s">
        <v>5672</v>
      </c>
      <c r="E184" s="422">
        <v>158</v>
      </c>
      <c r="F184" s="517"/>
      <c r="G184" s="517"/>
      <c r="H184" s="517"/>
      <c r="I184" s="517"/>
      <c r="J184" s="517"/>
      <c r="K184" s="517" t="s">
        <v>5638</v>
      </c>
      <c r="L184" s="517"/>
      <c r="M184" s="517"/>
      <c r="N184" s="517"/>
      <c r="O184" s="517"/>
      <c r="P184" s="517"/>
      <c r="Q184" s="517"/>
      <c r="R184" s="517"/>
    </row>
    <row r="185" spans="3:18" x14ac:dyDescent="0.2">
      <c r="C185" s="422" t="s">
        <v>3531</v>
      </c>
      <c r="D185" s="422" t="s">
        <v>5671</v>
      </c>
      <c r="E185" s="422">
        <v>159</v>
      </c>
      <c r="F185" s="517"/>
      <c r="G185" s="517"/>
      <c r="H185" s="517"/>
      <c r="I185" s="517"/>
      <c r="J185" s="517"/>
      <c r="K185" s="517" t="s">
        <v>5637</v>
      </c>
      <c r="L185" s="517"/>
      <c r="M185" s="517"/>
      <c r="N185" s="517"/>
      <c r="O185" s="517"/>
      <c r="P185" s="517"/>
      <c r="Q185" s="517"/>
      <c r="R185" s="517"/>
    </row>
    <row r="186" spans="3:18" x14ac:dyDescent="0.2">
      <c r="C186" s="422" t="s">
        <v>3531</v>
      </c>
      <c r="D186" s="422" t="s">
        <v>5670</v>
      </c>
      <c r="E186" s="422">
        <v>160</v>
      </c>
      <c r="F186" s="517"/>
      <c r="G186" s="517"/>
      <c r="H186" s="517"/>
      <c r="I186" s="517"/>
      <c r="J186" s="517"/>
      <c r="K186" s="517" t="s">
        <v>5636</v>
      </c>
      <c r="L186" s="517"/>
      <c r="M186" s="517"/>
      <c r="N186" s="517"/>
      <c r="O186" s="517"/>
      <c r="P186" s="517"/>
      <c r="Q186" s="517"/>
      <c r="R186" s="517"/>
    </row>
    <row r="187" spans="3:18" x14ac:dyDescent="0.2">
      <c r="C187" s="422" t="s">
        <v>3531</v>
      </c>
      <c r="D187" s="422" t="s">
        <v>5669</v>
      </c>
      <c r="E187" s="422">
        <v>161</v>
      </c>
      <c r="F187" s="517"/>
      <c r="G187" s="517"/>
      <c r="H187" s="517"/>
      <c r="I187" s="517"/>
      <c r="J187" s="517"/>
      <c r="K187" s="517" t="s">
        <v>5635</v>
      </c>
      <c r="L187" s="517"/>
      <c r="M187" s="517"/>
      <c r="N187" s="517"/>
      <c r="O187" s="517"/>
      <c r="P187" s="517"/>
      <c r="Q187" s="517"/>
      <c r="R187" s="517"/>
    </row>
    <row r="188" spans="3:18" x14ac:dyDescent="0.2">
      <c r="C188" s="422" t="s">
        <v>3531</v>
      </c>
      <c r="D188" s="422" t="s">
        <v>5668</v>
      </c>
      <c r="E188" s="422">
        <v>162</v>
      </c>
      <c r="F188" s="517"/>
      <c r="G188" s="517"/>
      <c r="H188" s="517"/>
      <c r="I188" s="517"/>
      <c r="J188" s="517"/>
      <c r="K188" s="517" t="s">
        <v>5634</v>
      </c>
      <c r="L188" s="517"/>
      <c r="M188" s="517"/>
      <c r="N188" s="517"/>
      <c r="O188" s="517"/>
      <c r="P188" s="517"/>
      <c r="Q188" s="517"/>
      <c r="R188" s="517"/>
    </row>
    <row r="189" spans="3:18" x14ac:dyDescent="0.2">
      <c r="C189" s="422" t="s">
        <v>3531</v>
      </c>
      <c r="D189" s="422" t="s">
        <v>5667</v>
      </c>
      <c r="E189" s="422">
        <v>163</v>
      </c>
      <c r="F189" s="517"/>
      <c r="G189" s="517"/>
      <c r="H189" s="517"/>
      <c r="I189" s="517"/>
      <c r="J189" s="517"/>
      <c r="K189" s="517" t="s">
        <v>5633</v>
      </c>
      <c r="L189" s="517"/>
      <c r="M189" s="517"/>
      <c r="N189" s="517"/>
      <c r="O189" s="517"/>
      <c r="P189" s="517"/>
      <c r="Q189" s="517"/>
      <c r="R189" s="517"/>
    </row>
    <row r="190" spans="3:18" x14ac:dyDescent="0.2">
      <c r="C190" s="422" t="s">
        <v>3531</v>
      </c>
      <c r="D190" s="422" t="s">
        <v>5666</v>
      </c>
      <c r="E190" s="422">
        <v>164</v>
      </c>
      <c r="F190" s="517"/>
      <c r="G190" s="517"/>
      <c r="H190" s="517"/>
      <c r="I190" s="517"/>
      <c r="J190" s="517"/>
      <c r="K190" s="517" t="s">
        <v>5632</v>
      </c>
      <c r="L190" s="517"/>
      <c r="M190" s="517"/>
      <c r="N190" s="517"/>
      <c r="O190" s="517"/>
      <c r="P190" s="517"/>
      <c r="Q190" s="517"/>
      <c r="R190" s="517"/>
    </row>
    <row r="191" spans="3:18" x14ac:dyDescent="0.2">
      <c r="C191" s="422" t="s">
        <v>3531</v>
      </c>
      <c r="D191" s="422" t="s">
        <v>5665</v>
      </c>
      <c r="E191" s="422">
        <v>165</v>
      </c>
      <c r="F191" s="517"/>
      <c r="G191" s="517"/>
      <c r="H191" s="517"/>
      <c r="I191" s="517"/>
      <c r="J191" s="517"/>
      <c r="K191" s="517" t="s">
        <v>5631</v>
      </c>
      <c r="L191" s="517"/>
      <c r="M191" s="517"/>
      <c r="N191" s="517"/>
      <c r="O191" s="517"/>
      <c r="P191" s="517"/>
      <c r="Q191" s="517"/>
      <c r="R191" s="517"/>
    </row>
    <row r="192" spans="3:18" x14ac:dyDescent="0.2">
      <c r="C192" s="422" t="s">
        <v>3531</v>
      </c>
      <c r="D192" s="422" t="s">
        <v>5664</v>
      </c>
      <c r="E192" s="422">
        <v>166</v>
      </c>
      <c r="F192" s="517"/>
      <c r="G192" s="517"/>
      <c r="H192" s="517"/>
      <c r="I192" s="517"/>
      <c r="J192" s="517"/>
      <c r="K192" s="517" t="s">
        <v>5630</v>
      </c>
      <c r="L192" s="517"/>
      <c r="M192" s="517"/>
      <c r="N192" s="517"/>
      <c r="O192" s="517"/>
      <c r="P192" s="517"/>
      <c r="Q192" s="517"/>
      <c r="R192" s="517"/>
    </row>
    <row r="193" spans="3:18" x14ac:dyDescent="0.2">
      <c r="C193" s="422" t="s">
        <v>3531</v>
      </c>
      <c r="D193" s="422" t="s">
        <v>5663</v>
      </c>
      <c r="E193" s="422">
        <v>167</v>
      </c>
      <c r="F193" s="517"/>
      <c r="G193" s="517"/>
      <c r="H193" s="517"/>
      <c r="I193" s="517"/>
      <c r="J193" s="517"/>
      <c r="K193" s="517" t="s">
        <v>5629</v>
      </c>
      <c r="L193" s="517"/>
      <c r="M193" s="517"/>
      <c r="N193" s="517"/>
      <c r="O193" s="517"/>
      <c r="P193" s="517"/>
      <c r="Q193" s="517"/>
      <c r="R193" s="517"/>
    </row>
    <row r="194" spans="3:18" x14ac:dyDescent="0.2">
      <c r="C194" s="422" t="s">
        <v>3531</v>
      </c>
      <c r="D194" s="422" t="s">
        <v>5662</v>
      </c>
      <c r="E194" s="422">
        <v>168</v>
      </c>
      <c r="F194" s="517"/>
      <c r="G194" s="517"/>
      <c r="H194" s="517"/>
      <c r="I194" s="517"/>
      <c r="J194" s="517"/>
      <c r="K194" s="517" t="s">
        <v>5628</v>
      </c>
      <c r="L194" s="517"/>
      <c r="M194" s="517"/>
      <c r="N194" s="517"/>
      <c r="O194" s="517"/>
      <c r="P194" s="517"/>
      <c r="Q194" s="517"/>
      <c r="R194" s="517"/>
    </row>
    <row r="195" spans="3:18" x14ac:dyDescent="0.2">
      <c r="C195" s="422" t="s">
        <v>3531</v>
      </c>
      <c r="D195" s="422" t="s">
        <v>5661</v>
      </c>
      <c r="E195" s="422">
        <v>169</v>
      </c>
      <c r="F195" s="517"/>
      <c r="G195" s="517"/>
      <c r="H195" s="517"/>
      <c r="I195" s="517"/>
      <c r="J195" s="517"/>
      <c r="K195" s="517" t="s">
        <v>5627</v>
      </c>
      <c r="L195" s="517"/>
      <c r="M195" s="517"/>
      <c r="N195" s="517"/>
      <c r="O195" s="517"/>
      <c r="P195" s="517"/>
      <c r="Q195" s="517"/>
      <c r="R195" s="517"/>
    </row>
    <row r="196" spans="3:18" x14ac:dyDescent="0.2">
      <c r="C196" s="422" t="s">
        <v>3531</v>
      </c>
      <c r="D196" s="422" t="s">
        <v>5660</v>
      </c>
      <c r="E196" s="422">
        <v>170</v>
      </c>
      <c r="F196" s="517"/>
      <c r="G196" s="517"/>
      <c r="H196" s="517"/>
      <c r="I196" s="517"/>
      <c r="J196" s="517"/>
      <c r="K196" s="517" t="s">
        <v>5626</v>
      </c>
      <c r="L196" s="517"/>
      <c r="M196" s="517"/>
      <c r="N196" s="517"/>
      <c r="O196" s="517"/>
      <c r="P196" s="517"/>
      <c r="Q196" s="517"/>
      <c r="R196" s="517"/>
    </row>
    <row r="197" spans="3:18" x14ac:dyDescent="0.2">
      <c r="C197" s="422" t="s">
        <v>3531</v>
      </c>
      <c r="D197" s="422" t="s">
        <v>5659</v>
      </c>
      <c r="E197" s="422">
        <v>171</v>
      </c>
      <c r="F197" s="517"/>
      <c r="G197" s="517"/>
      <c r="H197" s="517"/>
      <c r="I197" s="517"/>
      <c r="J197" s="517"/>
      <c r="K197" s="517" t="s">
        <v>5625</v>
      </c>
      <c r="L197" s="517"/>
      <c r="M197" s="517"/>
      <c r="N197" s="517"/>
      <c r="O197" s="517"/>
      <c r="P197" s="517"/>
      <c r="Q197" s="517"/>
      <c r="R197" s="517"/>
    </row>
    <row r="198" spans="3:18" x14ac:dyDescent="0.2">
      <c r="C198" s="422" t="s">
        <v>3531</v>
      </c>
      <c r="D198" s="422" t="s">
        <v>5658</v>
      </c>
      <c r="E198" s="422">
        <v>172</v>
      </c>
      <c r="F198" s="517"/>
      <c r="G198" s="517"/>
      <c r="H198" s="517"/>
      <c r="I198" s="517"/>
      <c r="J198" s="517"/>
      <c r="K198" s="517" t="s">
        <v>5624</v>
      </c>
      <c r="L198" s="517"/>
      <c r="M198" s="517"/>
      <c r="N198" s="517"/>
      <c r="O198" s="517"/>
      <c r="P198" s="517"/>
      <c r="Q198" s="517"/>
      <c r="R198" s="517"/>
    </row>
    <row r="199" spans="3:18" x14ac:dyDescent="0.2">
      <c r="C199" s="422" t="s">
        <v>3531</v>
      </c>
      <c r="D199" s="422" t="s">
        <v>5657</v>
      </c>
      <c r="E199" s="422">
        <v>173</v>
      </c>
      <c r="F199" s="517"/>
      <c r="G199" s="517"/>
      <c r="H199" s="517"/>
      <c r="I199" s="517"/>
      <c r="J199" s="517"/>
      <c r="K199" s="517" t="s">
        <v>5623</v>
      </c>
      <c r="L199" s="517"/>
      <c r="M199" s="517"/>
      <c r="N199" s="517"/>
      <c r="O199" s="517"/>
      <c r="P199" s="517"/>
      <c r="Q199" s="517"/>
      <c r="R199" s="517"/>
    </row>
    <row r="200" spans="3:18" x14ac:dyDescent="0.2">
      <c r="C200" s="422" t="s">
        <v>3531</v>
      </c>
      <c r="D200" s="422" t="s">
        <v>5656</v>
      </c>
      <c r="E200" s="422">
        <v>174</v>
      </c>
      <c r="F200" s="517"/>
      <c r="G200" s="517"/>
      <c r="H200" s="517"/>
      <c r="I200" s="517"/>
      <c r="J200" s="517"/>
      <c r="K200" s="517" t="s">
        <v>5622</v>
      </c>
      <c r="L200" s="517"/>
      <c r="M200" s="517"/>
      <c r="N200" s="517"/>
      <c r="O200" s="517"/>
      <c r="P200" s="517"/>
      <c r="Q200" s="517"/>
      <c r="R200" s="517"/>
    </row>
    <row r="201" spans="3:18" x14ac:dyDescent="0.2">
      <c r="C201" s="422" t="s">
        <v>3531</v>
      </c>
      <c r="D201" s="422" t="s">
        <v>5655</v>
      </c>
      <c r="E201" s="422">
        <v>175</v>
      </c>
      <c r="F201" s="517"/>
      <c r="G201" s="517"/>
      <c r="H201" s="517"/>
      <c r="I201" s="517"/>
      <c r="J201" s="517"/>
      <c r="K201" s="517" t="s">
        <v>5621</v>
      </c>
      <c r="L201" s="517"/>
      <c r="M201" s="517"/>
      <c r="N201" s="517"/>
      <c r="O201" s="517"/>
      <c r="P201" s="517"/>
      <c r="Q201" s="517"/>
      <c r="R201" s="517"/>
    </row>
    <row r="202" spans="3:18" x14ac:dyDescent="0.2">
      <c r="C202" s="422" t="s">
        <v>3531</v>
      </c>
      <c r="D202" s="422" t="s">
        <v>5654</v>
      </c>
      <c r="E202" s="422">
        <v>176</v>
      </c>
      <c r="F202" s="517"/>
      <c r="G202" s="517"/>
      <c r="H202" s="517"/>
      <c r="I202" s="517"/>
      <c r="J202" s="517"/>
      <c r="K202" s="517" t="s">
        <v>5620</v>
      </c>
      <c r="L202" s="517"/>
      <c r="M202" s="517"/>
      <c r="N202" s="517"/>
      <c r="O202" s="517"/>
      <c r="P202" s="517"/>
      <c r="Q202" s="517"/>
      <c r="R202" s="517"/>
    </row>
    <row r="203" spans="3:18" x14ac:dyDescent="0.2">
      <c r="C203" s="422" t="s">
        <v>3531</v>
      </c>
      <c r="D203" s="422" t="s">
        <v>5653</v>
      </c>
      <c r="E203" s="422">
        <v>177</v>
      </c>
      <c r="F203" s="517"/>
      <c r="G203" s="517"/>
      <c r="H203" s="517"/>
      <c r="I203" s="517"/>
      <c r="J203" s="517"/>
      <c r="K203" s="517" t="s">
        <v>5619</v>
      </c>
      <c r="L203" s="517"/>
      <c r="M203" s="517"/>
      <c r="N203" s="517"/>
      <c r="O203" s="517"/>
      <c r="P203" s="517"/>
      <c r="Q203" s="517"/>
      <c r="R203" s="517"/>
    </row>
    <row r="204" spans="3:18" x14ac:dyDescent="0.2">
      <c r="C204" s="422" t="s">
        <v>3531</v>
      </c>
      <c r="D204" s="422" t="s">
        <v>5652</v>
      </c>
      <c r="E204" s="422">
        <v>178</v>
      </c>
      <c r="F204" s="517"/>
      <c r="G204" s="517"/>
      <c r="H204" s="517"/>
      <c r="I204" s="517"/>
      <c r="J204" s="517"/>
      <c r="K204" s="517" t="s">
        <v>5618</v>
      </c>
      <c r="L204" s="517"/>
      <c r="M204" s="517"/>
      <c r="N204" s="517"/>
      <c r="O204" s="517"/>
      <c r="P204" s="517"/>
      <c r="Q204" s="517"/>
      <c r="R204" s="517"/>
    </row>
    <row r="205" spans="3:18" x14ac:dyDescent="0.2">
      <c r="C205" s="422" t="s">
        <v>3531</v>
      </c>
      <c r="D205" s="422" t="s">
        <v>5651</v>
      </c>
      <c r="E205" s="422">
        <v>179</v>
      </c>
      <c r="F205" s="517"/>
      <c r="G205" s="517"/>
      <c r="H205" s="517"/>
      <c r="I205" s="517"/>
      <c r="J205" s="517"/>
      <c r="K205" s="517" t="s">
        <v>5617</v>
      </c>
      <c r="L205" s="517"/>
      <c r="M205" s="517"/>
      <c r="N205" s="517"/>
      <c r="O205" s="517"/>
      <c r="P205" s="517"/>
      <c r="Q205" s="517"/>
      <c r="R205" s="517"/>
    </row>
    <row r="206" spans="3:18" x14ac:dyDescent="0.2">
      <c r="C206" s="422" t="s">
        <v>3531</v>
      </c>
      <c r="D206" s="422" t="s">
        <v>5650</v>
      </c>
      <c r="E206" s="422">
        <v>180</v>
      </c>
      <c r="F206" s="517"/>
      <c r="G206" s="517"/>
      <c r="H206" s="517"/>
      <c r="I206" s="517"/>
      <c r="J206" s="517"/>
      <c r="K206" s="517" t="s">
        <v>5616</v>
      </c>
      <c r="L206" s="517"/>
      <c r="M206" s="517"/>
      <c r="N206" s="517"/>
      <c r="O206" s="517"/>
      <c r="P206" s="517"/>
      <c r="Q206" s="517"/>
      <c r="R206" s="517"/>
    </row>
    <row r="207" spans="3:18" x14ac:dyDescent="0.2">
      <c r="C207" s="422" t="s">
        <v>3531</v>
      </c>
      <c r="D207" s="422" t="s">
        <v>5649</v>
      </c>
      <c r="E207" s="422">
        <v>181</v>
      </c>
      <c r="F207" s="517"/>
      <c r="G207" s="517"/>
      <c r="H207" s="517"/>
      <c r="I207" s="517"/>
      <c r="J207" s="517"/>
      <c r="K207" s="517" t="s">
        <v>5615</v>
      </c>
      <c r="L207" s="517"/>
      <c r="M207" s="517"/>
      <c r="N207" s="517"/>
      <c r="O207" s="517"/>
      <c r="P207" s="517"/>
      <c r="Q207" s="517"/>
      <c r="R207" s="517"/>
    </row>
    <row r="208" spans="3:18" x14ac:dyDescent="0.2">
      <c r="C208" s="422" t="s">
        <v>3531</v>
      </c>
      <c r="D208" s="422" t="s">
        <v>5648</v>
      </c>
      <c r="E208" s="422">
        <v>182</v>
      </c>
      <c r="F208" s="517"/>
      <c r="G208" s="517"/>
      <c r="H208" s="517"/>
      <c r="I208" s="517"/>
      <c r="J208" s="517"/>
      <c r="K208" s="517" t="s">
        <v>5614</v>
      </c>
      <c r="L208" s="517"/>
      <c r="M208" s="517"/>
      <c r="N208" s="517"/>
      <c r="O208" s="517"/>
      <c r="P208" s="517"/>
      <c r="Q208" s="517"/>
      <c r="R208" s="517"/>
    </row>
    <row r="209" spans="3:18" x14ac:dyDescent="0.2">
      <c r="C209" s="422" t="s">
        <v>3531</v>
      </c>
      <c r="D209" s="422" t="s">
        <v>5647</v>
      </c>
      <c r="E209" s="422">
        <v>183</v>
      </c>
      <c r="F209" s="517"/>
      <c r="G209" s="517"/>
      <c r="H209" s="517"/>
      <c r="I209" s="517"/>
      <c r="J209" s="517"/>
      <c r="K209" s="517" t="s">
        <v>5613</v>
      </c>
      <c r="L209" s="517"/>
      <c r="M209" s="517"/>
      <c r="N209" s="517"/>
      <c r="O209" s="517"/>
      <c r="P209" s="517"/>
      <c r="Q209" s="517"/>
      <c r="R209" s="517"/>
    </row>
    <row r="210" spans="3:18" x14ac:dyDescent="0.2">
      <c r="C210" s="422" t="s">
        <v>3531</v>
      </c>
      <c r="D210" s="422" t="s">
        <v>5646</v>
      </c>
      <c r="E210" s="422">
        <v>184</v>
      </c>
      <c r="F210" s="517"/>
      <c r="G210" s="517"/>
      <c r="H210" s="517"/>
      <c r="I210" s="517"/>
      <c r="J210" s="517"/>
      <c r="K210" s="517" t="s">
        <v>5612</v>
      </c>
      <c r="L210" s="517"/>
      <c r="M210" s="517"/>
      <c r="N210" s="517"/>
      <c r="O210" s="517"/>
      <c r="P210" s="517"/>
      <c r="Q210" s="517"/>
      <c r="R210" s="517"/>
    </row>
    <row r="211" spans="3:18" x14ac:dyDescent="0.2">
      <c r="C211" s="422" t="s">
        <v>3531</v>
      </c>
      <c r="D211" s="422" t="s">
        <v>5645</v>
      </c>
      <c r="E211" s="422">
        <v>185</v>
      </c>
      <c r="F211" s="517"/>
      <c r="G211" s="517"/>
      <c r="H211" s="517"/>
      <c r="I211" s="517"/>
      <c r="J211" s="517"/>
      <c r="K211" s="517" t="s">
        <v>5611</v>
      </c>
      <c r="L211" s="517"/>
      <c r="M211" s="517"/>
      <c r="N211" s="517"/>
      <c r="O211" s="517"/>
      <c r="P211" s="517"/>
      <c r="Q211" s="517"/>
      <c r="R211" s="517"/>
    </row>
    <row r="212" spans="3:18" x14ac:dyDescent="0.2">
      <c r="C212" s="422" t="s">
        <v>3531</v>
      </c>
      <c r="D212" s="422" t="s">
        <v>5644</v>
      </c>
      <c r="E212" s="422">
        <v>186</v>
      </c>
      <c r="F212" s="517"/>
      <c r="G212" s="517"/>
      <c r="H212" s="517"/>
      <c r="I212" s="517"/>
      <c r="J212" s="517"/>
      <c r="K212" s="517" t="s">
        <v>5610</v>
      </c>
      <c r="L212" s="517"/>
      <c r="M212" s="517"/>
      <c r="N212" s="517"/>
      <c r="O212" s="517"/>
      <c r="P212" s="517"/>
      <c r="Q212" s="517"/>
      <c r="R212" s="517"/>
    </row>
    <row r="213" spans="3:18" x14ac:dyDescent="0.2">
      <c r="C213" s="422" t="s">
        <v>3531</v>
      </c>
      <c r="D213" s="422" t="s">
        <v>5643</v>
      </c>
      <c r="E213" s="422">
        <v>187</v>
      </c>
      <c r="F213" s="517"/>
      <c r="G213" s="517"/>
      <c r="H213" s="517"/>
      <c r="I213" s="517"/>
      <c r="J213" s="517"/>
      <c r="K213" s="517" t="s">
        <v>5609</v>
      </c>
      <c r="L213" s="517"/>
      <c r="M213" s="517"/>
      <c r="N213" s="517"/>
      <c r="O213" s="517"/>
      <c r="P213" s="517"/>
      <c r="Q213" s="517"/>
      <c r="R213" s="517"/>
    </row>
    <row r="214" spans="3:18" x14ac:dyDescent="0.2">
      <c r="C214" s="422" t="s">
        <v>3531</v>
      </c>
      <c r="D214" s="422" t="s">
        <v>5642</v>
      </c>
      <c r="E214" s="422">
        <v>188</v>
      </c>
      <c r="F214" s="517"/>
      <c r="G214" s="517"/>
      <c r="H214" s="517"/>
      <c r="I214" s="517"/>
      <c r="J214" s="517"/>
      <c r="K214" s="517" t="s">
        <v>5608</v>
      </c>
      <c r="L214" s="517"/>
      <c r="M214" s="517"/>
      <c r="N214" s="517"/>
      <c r="O214" s="517"/>
      <c r="P214" s="517"/>
      <c r="Q214" s="517"/>
      <c r="R214" s="517"/>
    </row>
    <row r="215" spans="3:18" x14ac:dyDescent="0.2">
      <c r="C215" s="422" t="s">
        <v>3531</v>
      </c>
      <c r="D215" s="422" t="s">
        <v>5641</v>
      </c>
      <c r="E215" s="422">
        <v>189</v>
      </c>
      <c r="F215" s="517"/>
      <c r="G215" s="517"/>
      <c r="H215" s="517"/>
      <c r="I215" s="517"/>
      <c r="J215" s="517"/>
      <c r="K215" s="517" t="s">
        <v>5607</v>
      </c>
      <c r="L215" s="517"/>
      <c r="M215" s="517"/>
      <c r="N215" s="517"/>
      <c r="O215" s="517"/>
      <c r="P215" s="517"/>
      <c r="Q215" s="517"/>
      <c r="R215" s="517"/>
    </row>
    <row r="216" spans="3:18" x14ac:dyDescent="0.2">
      <c r="C216" s="422" t="s">
        <v>3531</v>
      </c>
      <c r="D216" s="422" t="s">
        <v>5640</v>
      </c>
      <c r="E216" s="422">
        <v>190</v>
      </c>
      <c r="F216" s="517"/>
      <c r="G216" s="517"/>
      <c r="H216" s="517"/>
      <c r="I216" s="517"/>
      <c r="J216" s="517"/>
      <c r="K216" s="517" t="s">
        <v>5606</v>
      </c>
      <c r="L216" s="517"/>
      <c r="M216" s="517"/>
      <c r="N216" s="517"/>
      <c r="O216" s="517"/>
      <c r="P216" s="517"/>
      <c r="Q216" s="517"/>
      <c r="R216" s="517"/>
    </row>
    <row r="217" spans="3:18" x14ac:dyDescent="0.2">
      <c r="C217" s="422" t="s">
        <v>3531</v>
      </c>
      <c r="D217" s="422" t="s">
        <v>5639</v>
      </c>
      <c r="E217" s="422">
        <v>191</v>
      </c>
      <c r="F217" s="517"/>
      <c r="G217" s="517"/>
      <c r="H217" s="517"/>
      <c r="I217" s="517"/>
      <c r="J217" s="517"/>
      <c r="K217" s="517" t="s">
        <v>5605</v>
      </c>
      <c r="L217" s="517"/>
      <c r="M217" s="517"/>
      <c r="N217" s="517"/>
      <c r="O217" s="517"/>
      <c r="P217" s="517"/>
      <c r="Q217" s="517"/>
      <c r="R217" s="517"/>
    </row>
    <row r="218" spans="3:18" x14ac:dyDescent="0.2">
      <c r="C218" s="422" t="s">
        <v>3531</v>
      </c>
      <c r="D218" s="422" t="s">
        <v>5638</v>
      </c>
      <c r="E218" s="422">
        <v>192</v>
      </c>
      <c r="F218" s="517"/>
      <c r="G218" s="517"/>
      <c r="H218" s="517"/>
      <c r="I218" s="517"/>
      <c r="J218" s="517"/>
      <c r="K218" s="517" t="s">
        <v>5604</v>
      </c>
      <c r="L218" s="517"/>
      <c r="M218" s="517"/>
      <c r="N218" s="517"/>
      <c r="O218" s="517"/>
      <c r="P218" s="517"/>
      <c r="Q218" s="517"/>
      <c r="R218" s="517"/>
    </row>
    <row r="219" spans="3:18" x14ac:dyDescent="0.2">
      <c r="C219" s="422" t="s">
        <v>3531</v>
      </c>
      <c r="D219" s="422" t="s">
        <v>5637</v>
      </c>
      <c r="E219" s="422">
        <v>193</v>
      </c>
      <c r="F219" s="517"/>
      <c r="G219" s="517"/>
      <c r="H219" s="517"/>
      <c r="I219" s="517"/>
      <c r="J219" s="517"/>
      <c r="K219" s="517" t="s">
        <v>5603</v>
      </c>
      <c r="L219" s="517"/>
      <c r="M219" s="517"/>
      <c r="N219" s="517"/>
      <c r="O219" s="517"/>
      <c r="P219" s="517"/>
      <c r="Q219" s="517"/>
      <c r="R219" s="517"/>
    </row>
    <row r="220" spans="3:18" x14ac:dyDescent="0.2">
      <c r="C220" s="422" t="s">
        <v>3531</v>
      </c>
      <c r="D220" s="422" t="s">
        <v>5636</v>
      </c>
      <c r="E220" s="422">
        <v>194</v>
      </c>
      <c r="F220" s="517"/>
      <c r="G220" s="517"/>
      <c r="H220" s="517"/>
      <c r="I220" s="517"/>
      <c r="J220" s="517"/>
      <c r="K220" s="517" t="s">
        <v>5602</v>
      </c>
      <c r="L220" s="517"/>
      <c r="M220" s="517"/>
      <c r="N220" s="517"/>
      <c r="O220" s="517"/>
      <c r="P220" s="517"/>
      <c r="Q220" s="517"/>
      <c r="R220" s="517"/>
    </row>
    <row r="221" spans="3:18" x14ac:dyDescent="0.2">
      <c r="C221" s="422" t="s">
        <v>3531</v>
      </c>
      <c r="D221" s="422" t="s">
        <v>5635</v>
      </c>
      <c r="E221" s="422">
        <v>195</v>
      </c>
      <c r="F221" s="517"/>
      <c r="G221" s="517"/>
      <c r="H221" s="517"/>
      <c r="I221" s="517"/>
      <c r="J221" s="517"/>
      <c r="K221" s="517" t="s">
        <v>5601</v>
      </c>
      <c r="L221" s="517"/>
      <c r="M221" s="517"/>
      <c r="N221" s="517"/>
      <c r="O221" s="517"/>
      <c r="P221" s="517"/>
      <c r="Q221" s="517"/>
      <c r="R221" s="517"/>
    </row>
    <row r="222" spans="3:18" x14ac:dyDescent="0.2">
      <c r="C222" s="422" t="s">
        <v>3531</v>
      </c>
      <c r="D222" s="422" t="s">
        <v>5634</v>
      </c>
      <c r="E222" s="422">
        <v>196</v>
      </c>
      <c r="F222" s="517"/>
      <c r="G222" s="517"/>
      <c r="H222" s="517"/>
      <c r="I222" s="517"/>
      <c r="J222" s="517"/>
      <c r="K222" s="517" t="s">
        <v>5600</v>
      </c>
      <c r="L222" s="517"/>
      <c r="M222" s="517"/>
      <c r="N222" s="517"/>
      <c r="O222" s="517"/>
      <c r="P222" s="517"/>
      <c r="Q222" s="517"/>
      <c r="R222" s="517"/>
    </row>
    <row r="223" spans="3:18" x14ac:dyDescent="0.2">
      <c r="C223" s="422" t="s">
        <v>3531</v>
      </c>
      <c r="D223" s="422" t="s">
        <v>5633</v>
      </c>
      <c r="E223" s="422">
        <v>197</v>
      </c>
      <c r="F223" s="517"/>
      <c r="G223" s="517"/>
      <c r="H223" s="517"/>
      <c r="I223" s="517"/>
      <c r="J223" s="517"/>
      <c r="K223" s="517" t="s">
        <v>5599</v>
      </c>
      <c r="L223" s="517"/>
      <c r="M223" s="517"/>
      <c r="N223" s="517"/>
      <c r="O223" s="517"/>
      <c r="P223" s="517"/>
      <c r="Q223" s="517"/>
      <c r="R223" s="517"/>
    </row>
    <row r="224" spans="3:18" x14ac:dyDescent="0.2">
      <c r="C224" s="422" t="s">
        <v>3531</v>
      </c>
      <c r="D224" s="422" t="s">
        <v>5632</v>
      </c>
      <c r="E224" s="422">
        <v>198</v>
      </c>
      <c r="F224" s="517"/>
      <c r="G224" s="517"/>
      <c r="H224" s="517"/>
      <c r="I224" s="517"/>
      <c r="J224" s="517"/>
      <c r="K224" s="517" t="s">
        <v>5598</v>
      </c>
      <c r="L224" s="517"/>
      <c r="M224" s="517"/>
      <c r="N224" s="517"/>
      <c r="O224" s="517"/>
      <c r="P224" s="517"/>
      <c r="Q224" s="517"/>
      <c r="R224" s="517"/>
    </row>
    <row r="225" spans="3:18" x14ac:dyDescent="0.2">
      <c r="C225" s="422" t="s">
        <v>3531</v>
      </c>
      <c r="D225" s="422" t="s">
        <v>5631</v>
      </c>
      <c r="E225" s="422">
        <v>199</v>
      </c>
      <c r="F225" s="517"/>
      <c r="G225" s="517"/>
      <c r="H225" s="517"/>
      <c r="I225" s="517"/>
      <c r="J225" s="517"/>
      <c r="K225" s="517" t="s">
        <v>5597</v>
      </c>
      <c r="L225" s="517"/>
      <c r="M225" s="517"/>
      <c r="N225" s="517"/>
      <c r="O225" s="517"/>
      <c r="P225" s="517"/>
      <c r="Q225" s="517"/>
      <c r="R225" s="517"/>
    </row>
    <row r="226" spans="3:18" x14ac:dyDescent="0.2">
      <c r="C226" s="422" t="s">
        <v>3531</v>
      </c>
      <c r="D226" s="422" t="s">
        <v>5630</v>
      </c>
      <c r="E226" s="422">
        <v>200</v>
      </c>
      <c r="F226" s="517"/>
      <c r="G226" s="517"/>
      <c r="H226" s="517"/>
      <c r="I226" s="517"/>
      <c r="J226" s="517"/>
      <c r="K226" s="517" t="s">
        <v>5596</v>
      </c>
      <c r="L226" s="517"/>
      <c r="M226" s="517"/>
      <c r="N226" s="517"/>
      <c r="O226" s="517"/>
      <c r="P226" s="517"/>
      <c r="Q226" s="517"/>
      <c r="R226" s="517"/>
    </row>
    <row r="227" spans="3:18" x14ac:dyDescent="0.2">
      <c r="C227" s="422" t="s">
        <v>3531</v>
      </c>
      <c r="D227" s="422" t="s">
        <v>5629</v>
      </c>
      <c r="E227" s="422">
        <v>201</v>
      </c>
      <c r="F227" s="517"/>
      <c r="G227" s="517"/>
      <c r="H227" s="517"/>
      <c r="I227" s="517"/>
      <c r="J227" s="517"/>
      <c r="K227" s="517" t="s">
        <v>5595</v>
      </c>
      <c r="L227" s="517"/>
      <c r="M227" s="517"/>
      <c r="N227" s="517"/>
      <c r="O227" s="517"/>
      <c r="P227" s="517"/>
      <c r="Q227" s="517"/>
      <c r="R227" s="517"/>
    </row>
    <row r="228" spans="3:18" x14ac:dyDescent="0.2">
      <c r="C228" s="422" t="s">
        <v>3531</v>
      </c>
      <c r="D228" s="422" t="s">
        <v>5628</v>
      </c>
      <c r="E228" s="422">
        <v>202</v>
      </c>
      <c r="F228" s="517"/>
      <c r="G228" s="517"/>
      <c r="H228" s="517"/>
      <c r="I228" s="517"/>
      <c r="J228" s="517"/>
      <c r="K228" s="517" t="s">
        <v>5594</v>
      </c>
      <c r="L228" s="517"/>
      <c r="M228" s="517"/>
      <c r="N228" s="517"/>
      <c r="O228" s="517"/>
      <c r="P228" s="517"/>
      <c r="Q228" s="517"/>
      <c r="R228" s="517"/>
    </row>
    <row r="229" spans="3:18" x14ac:dyDescent="0.2">
      <c r="C229" s="422" t="s">
        <v>3531</v>
      </c>
      <c r="D229" s="422" t="s">
        <v>5627</v>
      </c>
      <c r="E229" s="422">
        <v>203</v>
      </c>
      <c r="F229" s="517"/>
      <c r="G229" s="517"/>
      <c r="H229" s="517"/>
      <c r="I229" s="517"/>
      <c r="J229" s="517"/>
      <c r="K229" s="517" t="s">
        <v>5593</v>
      </c>
      <c r="L229" s="517"/>
      <c r="M229" s="517"/>
      <c r="N229" s="517"/>
      <c r="O229" s="517"/>
      <c r="P229" s="517"/>
      <c r="Q229" s="517"/>
      <c r="R229" s="517"/>
    </row>
    <row r="230" spans="3:18" x14ac:dyDescent="0.2">
      <c r="C230" s="422" t="s">
        <v>3531</v>
      </c>
      <c r="D230" s="422" t="s">
        <v>5626</v>
      </c>
      <c r="E230" s="422">
        <v>204</v>
      </c>
      <c r="F230" s="517"/>
      <c r="G230" s="517"/>
      <c r="H230" s="517"/>
      <c r="I230" s="517"/>
      <c r="J230" s="517"/>
      <c r="K230" s="517" t="s">
        <v>5592</v>
      </c>
      <c r="L230" s="517"/>
      <c r="M230" s="517"/>
      <c r="N230" s="517"/>
      <c r="O230" s="517"/>
      <c r="P230" s="517"/>
      <c r="Q230" s="517"/>
      <c r="R230" s="517"/>
    </row>
    <row r="231" spans="3:18" x14ac:dyDescent="0.2">
      <c r="C231" s="422" t="s">
        <v>3531</v>
      </c>
      <c r="D231" s="422" t="s">
        <v>5625</v>
      </c>
      <c r="E231" s="422">
        <v>205</v>
      </c>
      <c r="F231" s="517"/>
      <c r="G231" s="517"/>
      <c r="H231" s="517"/>
      <c r="I231" s="517"/>
      <c r="J231" s="517"/>
      <c r="K231" s="517" t="s">
        <v>5591</v>
      </c>
      <c r="L231" s="517"/>
      <c r="M231" s="517"/>
      <c r="N231" s="517"/>
      <c r="O231" s="517"/>
      <c r="P231" s="517"/>
      <c r="Q231" s="517"/>
      <c r="R231" s="517"/>
    </row>
    <row r="232" spans="3:18" x14ac:dyDescent="0.2">
      <c r="C232" s="422" t="s">
        <v>3531</v>
      </c>
      <c r="D232" s="422" t="s">
        <v>5624</v>
      </c>
      <c r="E232" s="422">
        <v>206</v>
      </c>
      <c r="F232" s="517"/>
      <c r="G232" s="517"/>
      <c r="H232" s="517"/>
      <c r="I232" s="517"/>
      <c r="J232" s="517"/>
      <c r="K232" s="517" t="s">
        <v>5590</v>
      </c>
      <c r="L232" s="517"/>
      <c r="M232" s="517"/>
      <c r="N232" s="517"/>
      <c r="O232" s="517"/>
      <c r="P232" s="517"/>
      <c r="Q232" s="517"/>
      <c r="R232" s="517"/>
    </row>
    <row r="233" spans="3:18" x14ac:dyDescent="0.2">
      <c r="C233" s="422" t="s">
        <v>3531</v>
      </c>
      <c r="D233" s="422" t="s">
        <v>5623</v>
      </c>
      <c r="E233" s="422">
        <v>207</v>
      </c>
      <c r="F233" s="517"/>
      <c r="G233" s="517"/>
      <c r="H233" s="517"/>
      <c r="I233" s="517"/>
      <c r="J233" s="517"/>
      <c r="K233" s="517" t="s">
        <v>5589</v>
      </c>
      <c r="L233" s="517"/>
      <c r="M233" s="517"/>
      <c r="N233" s="517"/>
      <c r="O233" s="517"/>
      <c r="P233" s="517"/>
      <c r="Q233" s="517"/>
      <c r="R233" s="517"/>
    </row>
    <row r="234" spans="3:18" x14ac:dyDescent="0.2">
      <c r="C234" s="422" t="s">
        <v>3531</v>
      </c>
      <c r="D234" s="422" t="s">
        <v>5622</v>
      </c>
      <c r="E234" s="422">
        <v>208</v>
      </c>
      <c r="F234" s="517"/>
      <c r="G234" s="517"/>
      <c r="H234" s="517"/>
      <c r="I234" s="517"/>
      <c r="J234" s="517"/>
      <c r="K234" s="517" t="s">
        <v>5588</v>
      </c>
      <c r="L234" s="517"/>
      <c r="M234" s="517"/>
      <c r="N234" s="517"/>
      <c r="O234" s="517"/>
      <c r="P234" s="517"/>
      <c r="Q234" s="517"/>
      <c r="R234" s="517"/>
    </row>
    <row r="235" spans="3:18" x14ac:dyDescent="0.2">
      <c r="C235" s="422" t="s">
        <v>3531</v>
      </c>
      <c r="D235" s="422" t="s">
        <v>5621</v>
      </c>
      <c r="E235" s="422">
        <v>209</v>
      </c>
      <c r="F235" s="517"/>
      <c r="G235" s="517"/>
      <c r="H235" s="517"/>
      <c r="I235" s="517"/>
      <c r="J235" s="517"/>
      <c r="K235" s="517" t="s">
        <v>5587</v>
      </c>
      <c r="L235" s="517"/>
      <c r="M235" s="517"/>
      <c r="N235" s="517"/>
      <c r="O235" s="517"/>
      <c r="P235" s="517"/>
      <c r="Q235" s="517"/>
      <c r="R235" s="517"/>
    </row>
    <row r="236" spans="3:18" x14ac:dyDescent="0.2">
      <c r="C236" s="422" t="s">
        <v>3531</v>
      </c>
      <c r="D236" s="422" t="s">
        <v>5620</v>
      </c>
      <c r="E236" s="422">
        <v>210</v>
      </c>
      <c r="F236" s="517"/>
      <c r="G236" s="517"/>
      <c r="H236" s="517"/>
      <c r="I236" s="517"/>
      <c r="J236" s="517"/>
      <c r="K236" s="517" t="s">
        <v>5586</v>
      </c>
      <c r="L236" s="517"/>
      <c r="M236" s="517"/>
      <c r="N236" s="517"/>
      <c r="O236" s="517"/>
      <c r="P236" s="517"/>
      <c r="Q236" s="517"/>
      <c r="R236" s="517"/>
    </row>
    <row r="237" spans="3:18" x14ac:dyDescent="0.2">
      <c r="C237" s="422" t="s">
        <v>3531</v>
      </c>
      <c r="D237" s="422" t="s">
        <v>5619</v>
      </c>
      <c r="E237" s="422">
        <v>211</v>
      </c>
      <c r="F237" s="517"/>
      <c r="G237" s="517"/>
      <c r="H237" s="517"/>
      <c r="I237" s="517"/>
      <c r="J237" s="517"/>
      <c r="K237" s="517" t="s">
        <v>5585</v>
      </c>
      <c r="L237" s="517"/>
      <c r="M237" s="517"/>
      <c r="N237" s="517"/>
      <c r="O237" s="517"/>
      <c r="P237" s="517"/>
      <c r="Q237" s="517"/>
      <c r="R237" s="517"/>
    </row>
    <row r="238" spans="3:18" x14ac:dyDescent="0.2">
      <c r="C238" s="422" t="s">
        <v>3531</v>
      </c>
      <c r="D238" s="422" t="s">
        <v>5618</v>
      </c>
      <c r="E238" s="422">
        <v>212</v>
      </c>
      <c r="F238" s="517"/>
      <c r="G238" s="517"/>
      <c r="H238" s="517"/>
      <c r="I238" s="517"/>
      <c r="J238" s="517"/>
      <c r="K238" s="517" t="s">
        <v>5584</v>
      </c>
      <c r="L238" s="517"/>
      <c r="M238" s="517"/>
      <c r="N238" s="517"/>
      <c r="O238" s="517"/>
      <c r="P238" s="517"/>
      <c r="Q238" s="517"/>
      <c r="R238" s="517"/>
    </row>
    <row r="239" spans="3:18" x14ac:dyDescent="0.2">
      <c r="C239" s="422" t="s">
        <v>3531</v>
      </c>
      <c r="D239" s="422" t="s">
        <v>5617</v>
      </c>
      <c r="E239" s="422">
        <v>213</v>
      </c>
      <c r="F239" s="517"/>
      <c r="G239" s="517"/>
      <c r="H239" s="517"/>
      <c r="I239" s="517"/>
      <c r="J239" s="517"/>
      <c r="K239" s="517" t="s">
        <v>5583</v>
      </c>
      <c r="L239" s="517"/>
      <c r="M239" s="517"/>
      <c r="N239" s="517"/>
      <c r="O239" s="517"/>
      <c r="P239" s="517"/>
      <c r="Q239" s="517"/>
      <c r="R239" s="517"/>
    </row>
    <row r="240" spans="3:18" x14ac:dyDescent="0.2">
      <c r="C240" s="422" t="s">
        <v>3531</v>
      </c>
      <c r="D240" s="422" t="s">
        <v>5616</v>
      </c>
      <c r="E240" s="422">
        <v>214</v>
      </c>
      <c r="F240" s="517"/>
      <c r="G240" s="517"/>
      <c r="H240" s="517"/>
      <c r="I240" s="517"/>
      <c r="J240" s="517"/>
      <c r="K240" s="517" t="s">
        <v>5582</v>
      </c>
      <c r="L240" s="517"/>
      <c r="M240" s="517"/>
      <c r="N240" s="517"/>
      <c r="O240" s="517"/>
      <c r="P240" s="517"/>
      <c r="Q240" s="517"/>
      <c r="R240" s="517"/>
    </row>
    <row r="241" spans="3:18" x14ac:dyDescent="0.2">
      <c r="C241" s="422" t="s">
        <v>3531</v>
      </c>
      <c r="D241" s="422" t="s">
        <v>5615</v>
      </c>
      <c r="E241" s="422">
        <v>215</v>
      </c>
      <c r="F241" s="517"/>
      <c r="G241" s="517"/>
      <c r="H241" s="517"/>
      <c r="I241" s="517"/>
      <c r="J241" s="517"/>
      <c r="K241" s="517" t="s">
        <v>5581</v>
      </c>
      <c r="L241" s="517"/>
      <c r="M241" s="517"/>
      <c r="N241" s="517"/>
      <c r="O241" s="517"/>
      <c r="P241" s="517"/>
      <c r="Q241" s="517"/>
      <c r="R241" s="517"/>
    </row>
    <row r="242" spans="3:18" x14ac:dyDescent="0.2">
      <c r="C242" s="422" t="s">
        <v>3531</v>
      </c>
      <c r="D242" s="422" t="s">
        <v>5614</v>
      </c>
      <c r="E242" s="422">
        <v>216</v>
      </c>
      <c r="F242" s="517"/>
      <c r="G242" s="517"/>
      <c r="H242" s="517"/>
      <c r="I242" s="517"/>
      <c r="J242" s="517"/>
      <c r="K242" s="517" t="s">
        <v>5336</v>
      </c>
      <c r="L242" s="517"/>
      <c r="M242" s="517"/>
      <c r="N242" s="517"/>
      <c r="O242" s="517"/>
      <c r="P242" s="517"/>
      <c r="Q242" s="517"/>
      <c r="R242" s="517"/>
    </row>
    <row r="243" spans="3:18" x14ac:dyDescent="0.2">
      <c r="C243" s="422" t="s">
        <v>3531</v>
      </c>
      <c r="D243" s="422" t="s">
        <v>5613</v>
      </c>
      <c r="E243" s="422">
        <v>217</v>
      </c>
      <c r="F243" s="517"/>
      <c r="G243" s="517"/>
      <c r="H243" s="517"/>
      <c r="I243" s="517"/>
      <c r="J243" s="517"/>
      <c r="K243" s="517" t="s">
        <v>5580</v>
      </c>
      <c r="L243" s="517"/>
      <c r="M243" s="517"/>
      <c r="N243" s="517"/>
      <c r="O243" s="517"/>
      <c r="P243" s="517"/>
      <c r="Q243" s="517"/>
      <c r="R243" s="517"/>
    </row>
    <row r="244" spans="3:18" x14ac:dyDescent="0.2">
      <c r="C244" s="422" t="s">
        <v>3531</v>
      </c>
      <c r="D244" s="422" t="s">
        <v>5612</v>
      </c>
      <c r="E244" s="422">
        <v>218</v>
      </c>
      <c r="F244" s="517"/>
      <c r="G244" s="517"/>
      <c r="H244" s="517"/>
      <c r="I244" s="517"/>
      <c r="J244" s="517"/>
      <c r="K244" s="517" t="s">
        <v>5579</v>
      </c>
      <c r="L244" s="517"/>
      <c r="M244" s="517"/>
      <c r="N244" s="517"/>
      <c r="O244" s="517"/>
      <c r="P244" s="517"/>
      <c r="Q244" s="517"/>
      <c r="R244" s="517"/>
    </row>
    <row r="245" spans="3:18" x14ac:dyDescent="0.2">
      <c r="C245" s="422" t="s">
        <v>3531</v>
      </c>
      <c r="D245" s="422" t="s">
        <v>5611</v>
      </c>
      <c r="E245" s="422">
        <v>219</v>
      </c>
      <c r="F245" s="517"/>
      <c r="G245" s="517"/>
      <c r="H245" s="517"/>
      <c r="I245" s="517"/>
      <c r="J245" s="517"/>
      <c r="K245" s="517" t="s">
        <v>5578</v>
      </c>
      <c r="L245" s="517"/>
      <c r="M245" s="517"/>
      <c r="N245" s="517"/>
      <c r="O245" s="517"/>
      <c r="P245" s="517"/>
      <c r="Q245" s="517"/>
      <c r="R245" s="517"/>
    </row>
    <row r="246" spans="3:18" x14ac:dyDescent="0.2">
      <c r="C246" s="422" t="s">
        <v>3531</v>
      </c>
      <c r="D246" s="422" t="s">
        <v>5610</v>
      </c>
      <c r="E246" s="422">
        <v>220</v>
      </c>
      <c r="F246" s="517"/>
      <c r="G246" s="517"/>
      <c r="H246" s="517"/>
      <c r="I246" s="517"/>
      <c r="J246" s="517"/>
      <c r="K246" s="517" t="s">
        <v>5577</v>
      </c>
      <c r="L246" s="517"/>
      <c r="M246" s="517"/>
      <c r="N246" s="517"/>
      <c r="O246" s="517"/>
      <c r="P246" s="517"/>
      <c r="Q246" s="517"/>
      <c r="R246" s="517"/>
    </row>
    <row r="247" spans="3:18" x14ac:dyDescent="0.2">
      <c r="C247" s="422" t="s">
        <v>3531</v>
      </c>
      <c r="D247" s="422" t="s">
        <v>5609</v>
      </c>
      <c r="E247" s="422">
        <v>221</v>
      </c>
      <c r="F247" s="517"/>
      <c r="G247" s="517"/>
      <c r="H247" s="517"/>
      <c r="I247" s="517"/>
      <c r="J247" s="517"/>
      <c r="K247" s="517" t="s">
        <v>5576</v>
      </c>
      <c r="L247" s="517"/>
      <c r="M247" s="517"/>
      <c r="N247" s="517"/>
      <c r="O247" s="517"/>
      <c r="P247" s="517"/>
      <c r="Q247" s="517"/>
      <c r="R247" s="517"/>
    </row>
    <row r="248" spans="3:18" x14ac:dyDescent="0.2">
      <c r="C248" s="422" t="s">
        <v>3531</v>
      </c>
      <c r="D248" s="422" t="s">
        <v>5608</v>
      </c>
      <c r="E248" s="422">
        <v>222</v>
      </c>
      <c r="F248" s="517"/>
      <c r="G248" s="517"/>
      <c r="H248" s="517"/>
      <c r="I248" s="517"/>
      <c r="J248" s="517"/>
      <c r="K248" s="517" t="s">
        <v>5575</v>
      </c>
      <c r="L248" s="517"/>
      <c r="M248" s="517"/>
      <c r="N248" s="517"/>
      <c r="O248" s="517"/>
      <c r="P248" s="517"/>
      <c r="Q248" s="517"/>
      <c r="R248" s="517"/>
    </row>
    <row r="249" spans="3:18" x14ac:dyDescent="0.2">
      <c r="C249" s="422" t="s">
        <v>3531</v>
      </c>
      <c r="D249" s="422" t="s">
        <v>5607</v>
      </c>
      <c r="E249" s="422">
        <v>223</v>
      </c>
      <c r="F249" s="517"/>
      <c r="G249" s="517"/>
      <c r="H249" s="517"/>
      <c r="I249" s="517"/>
      <c r="J249" s="517"/>
      <c r="K249" s="517" t="s">
        <v>5574</v>
      </c>
      <c r="L249" s="517"/>
      <c r="M249" s="517"/>
      <c r="N249" s="517"/>
      <c r="O249" s="517"/>
      <c r="P249" s="517"/>
      <c r="Q249" s="517"/>
      <c r="R249" s="517"/>
    </row>
    <row r="250" spans="3:18" x14ac:dyDescent="0.2">
      <c r="C250" s="422" t="s">
        <v>3531</v>
      </c>
      <c r="D250" s="422" t="s">
        <v>5606</v>
      </c>
      <c r="E250" s="422">
        <v>224</v>
      </c>
      <c r="F250" s="517"/>
      <c r="G250" s="517"/>
      <c r="H250" s="517"/>
      <c r="I250" s="517"/>
      <c r="J250" s="517"/>
      <c r="K250" s="517" t="s">
        <v>5573</v>
      </c>
      <c r="L250" s="517"/>
      <c r="M250" s="517"/>
      <c r="N250" s="517"/>
      <c r="O250" s="517"/>
      <c r="P250" s="517"/>
      <c r="Q250" s="517"/>
      <c r="R250" s="517"/>
    </row>
    <row r="251" spans="3:18" x14ac:dyDescent="0.2">
      <c r="C251" s="422" t="s">
        <v>3531</v>
      </c>
      <c r="D251" s="422" t="s">
        <v>5605</v>
      </c>
      <c r="E251" s="422">
        <v>225</v>
      </c>
      <c r="F251" s="517"/>
      <c r="G251" s="517"/>
      <c r="H251" s="517"/>
      <c r="I251" s="517"/>
      <c r="J251" s="517"/>
      <c r="K251" s="517" t="s">
        <v>5572</v>
      </c>
      <c r="L251" s="517"/>
      <c r="M251" s="517"/>
      <c r="N251" s="517"/>
      <c r="O251" s="517"/>
      <c r="P251" s="517"/>
      <c r="Q251" s="517"/>
      <c r="R251" s="517"/>
    </row>
    <row r="252" spans="3:18" x14ac:dyDescent="0.2">
      <c r="C252" s="422" t="s">
        <v>3531</v>
      </c>
      <c r="D252" s="422" t="s">
        <v>5604</v>
      </c>
      <c r="E252" s="422">
        <v>226</v>
      </c>
      <c r="F252" s="517"/>
      <c r="G252" s="517"/>
      <c r="H252" s="517"/>
      <c r="I252" s="517"/>
      <c r="J252" s="517"/>
      <c r="K252" s="517" t="s">
        <v>5571</v>
      </c>
      <c r="L252" s="517"/>
      <c r="M252" s="517"/>
      <c r="N252" s="517"/>
      <c r="O252" s="517"/>
      <c r="P252" s="517"/>
      <c r="Q252" s="517"/>
      <c r="R252" s="517"/>
    </row>
    <row r="253" spans="3:18" x14ac:dyDescent="0.2">
      <c r="C253" s="422" t="s">
        <v>3531</v>
      </c>
      <c r="D253" s="422" t="s">
        <v>5603</v>
      </c>
      <c r="E253" s="422">
        <v>227</v>
      </c>
      <c r="F253" s="517"/>
      <c r="G253" s="517"/>
      <c r="H253" s="517"/>
      <c r="I253" s="517"/>
      <c r="J253" s="517"/>
      <c r="K253" s="517" t="s">
        <v>5570</v>
      </c>
      <c r="L253" s="517"/>
      <c r="M253" s="517"/>
      <c r="N253" s="517"/>
      <c r="O253" s="517"/>
      <c r="P253" s="517"/>
      <c r="Q253" s="517"/>
      <c r="R253" s="517"/>
    </row>
    <row r="254" spans="3:18" x14ac:dyDescent="0.2">
      <c r="C254" s="422" t="s">
        <v>3531</v>
      </c>
      <c r="D254" s="422" t="s">
        <v>5602</v>
      </c>
      <c r="E254" s="422">
        <v>228</v>
      </c>
      <c r="F254" s="517"/>
      <c r="G254" s="517"/>
      <c r="H254" s="517"/>
      <c r="I254" s="517"/>
      <c r="J254" s="517"/>
      <c r="K254" s="517" t="s">
        <v>5569</v>
      </c>
      <c r="L254" s="517"/>
      <c r="M254" s="517"/>
      <c r="N254" s="517"/>
      <c r="O254" s="517"/>
      <c r="P254" s="517"/>
      <c r="Q254" s="517"/>
      <c r="R254" s="517"/>
    </row>
    <row r="255" spans="3:18" x14ac:dyDescent="0.2">
      <c r="C255" s="422" t="s">
        <v>3531</v>
      </c>
      <c r="D255" s="422" t="s">
        <v>5601</v>
      </c>
      <c r="E255" s="422">
        <v>229</v>
      </c>
      <c r="F255" s="517"/>
      <c r="G255" s="517"/>
      <c r="H255" s="517"/>
      <c r="I255" s="517"/>
      <c r="J255" s="517"/>
      <c r="K255" s="517" t="s">
        <v>5568</v>
      </c>
      <c r="L255" s="517"/>
      <c r="M255" s="517"/>
      <c r="N255" s="517"/>
      <c r="O255" s="517"/>
      <c r="P255" s="517"/>
      <c r="Q255" s="517"/>
      <c r="R255" s="517"/>
    </row>
    <row r="256" spans="3:18" x14ac:dyDescent="0.2">
      <c r="C256" s="422" t="s">
        <v>3531</v>
      </c>
      <c r="D256" s="422" t="s">
        <v>5600</v>
      </c>
      <c r="E256" s="422">
        <v>230</v>
      </c>
      <c r="F256" s="517"/>
      <c r="G256" s="517"/>
      <c r="H256" s="517"/>
      <c r="I256" s="517"/>
      <c r="J256" s="517"/>
      <c r="K256" s="517" t="s">
        <v>5567</v>
      </c>
      <c r="L256" s="517"/>
      <c r="M256" s="517"/>
      <c r="N256" s="517"/>
      <c r="O256" s="517"/>
      <c r="P256" s="517"/>
      <c r="Q256" s="517"/>
      <c r="R256" s="517"/>
    </row>
    <row r="257" spans="3:18" x14ac:dyDescent="0.2">
      <c r="C257" s="422" t="s">
        <v>3531</v>
      </c>
      <c r="D257" s="422" t="s">
        <v>5599</v>
      </c>
      <c r="E257" s="422">
        <v>231</v>
      </c>
      <c r="F257" s="517"/>
      <c r="G257" s="517"/>
      <c r="H257" s="517"/>
      <c r="I257" s="517"/>
      <c r="J257" s="517"/>
      <c r="K257" s="517" t="s">
        <v>5566</v>
      </c>
      <c r="L257" s="517"/>
      <c r="M257" s="517"/>
      <c r="N257" s="517"/>
      <c r="O257" s="517"/>
      <c r="P257" s="517"/>
      <c r="Q257" s="517"/>
      <c r="R257" s="517"/>
    </row>
    <row r="258" spans="3:18" x14ac:dyDescent="0.2">
      <c r="C258" s="422" t="s">
        <v>3531</v>
      </c>
      <c r="D258" s="422" t="s">
        <v>5598</v>
      </c>
      <c r="E258" s="422">
        <v>232</v>
      </c>
      <c r="F258" s="517"/>
      <c r="G258" s="517"/>
      <c r="H258" s="517"/>
      <c r="I258" s="517"/>
      <c r="J258" s="517"/>
      <c r="K258" s="517" t="s">
        <v>5565</v>
      </c>
      <c r="L258" s="517"/>
      <c r="M258" s="517"/>
      <c r="N258" s="517"/>
      <c r="O258" s="517"/>
      <c r="P258" s="517"/>
      <c r="Q258" s="517"/>
      <c r="R258" s="517"/>
    </row>
    <row r="259" spans="3:18" x14ac:dyDescent="0.2">
      <c r="C259" s="422" t="s">
        <v>3531</v>
      </c>
      <c r="D259" s="422" t="s">
        <v>5597</v>
      </c>
      <c r="E259" s="422">
        <v>233</v>
      </c>
      <c r="F259" s="517"/>
      <c r="G259" s="517"/>
      <c r="H259" s="517"/>
      <c r="I259" s="517"/>
      <c r="J259" s="517"/>
      <c r="K259" s="517" t="s">
        <v>5564</v>
      </c>
      <c r="L259" s="517"/>
      <c r="M259" s="517"/>
      <c r="N259" s="517"/>
      <c r="O259" s="517"/>
      <c r="P259" s="517"/>
      <c r="Q259" s="517"/>
      <c r="R259" s="517"/>
    </row>
    <row r="260" spans="3:18" x14ac:dyDescent="0.2">
      <c r="C260" s="422" t="s">
        <v>3531</v>
      </c>
      <c r="D260" s="422" t="s">
        <v>5596</v>
      </c>
      <c r="E260" s="422">
        <v>234</v>
      </c>
      <c r="F260" s="517"/>
      <c r="G260" s="517"/>
      <c r="H260" s="517"/>
      <c r="I260" s="517"/>
      <c r="J260" s="517"/>
      <c r="K260" s="517" t="s">
        <v>5563</v>
      </c>
      <c r="L260" s="517"/>
      <c r="M260" s="517"/>
      <c r="N260" s="517"/>
      <c r="O260" s="517"/>
      <c r="P260" s="517"/>
      <c r="Q260" s="517"/>
      <c r="R260" s="517"/>
    </row>
    <row r="261" spans="3:18" x14ac:dyDescent="0.2">
      <c r="C261" s="422" t="s">
        <v>3531</v>
      </c>
      <c r="D261" s="422" t="s">
        <v>5595</v>
      </c>
      <c r="E261" s="422">
        <v>235</v>
      </c>
      <c r="F261" s="517"/>
      <c r="G261" s="517"/>
      <c r="H261" s="517"/>
      <c r="I261" s="517"/>
      <c r="J261" s="517"/>
      <c r="K261" s="517" t="s">
        <v>5562</v>
      </c>
      <c r="L261" s="517"/>
      <c r="M261" s="517"/>
      <c r="N261" s="517"/>
      <c r="O261" s="517"/>
      <c r="P261" s="517"/>
      <c r="Q261" s="517"/>
      <c r="R261" s="517"/>
    </row>
    <row r="262" spans="3:18" x14ac:dyDescent="0.2">
      <c r="C262" s="422" t="s">
        <v>3531</v>
      </c>
      <c r="D262" s="422" t="s">
        <v>5594</v>
      </c>
      <c r="E262" s="422">
        <v>236</v>
      </c>
      <c r="F262" s="517"/>
      <c r="G262" s="517"/>
      <c r="H262" s="517"/>
      <c r="I262" s="517"/>
      <c r="J262" s="517"/>
      <c r="K262" s="517" t="s">
        <v>5561</v>
      </c>
      <c r="L262" s="517"/>
      <c r="M262" s="517"/>
      <c r="N262" s="517"/>
      <c r="O262" s="517"/>
      <c r="P262" s="517"/>
      <c r="Q262" s="517"/>
      <c r="R262" s="517"/>
    </row>
    <row r="263" spans="3:18" x14ac:dyDescent="0.2">
      <c r="C263" s="422" t="s">
        <v>3531</v>
      </c>
      <c r="D263" s="422" t="s">
        <v>5593</v>
      </c>
      <c r="E263" s="422">
        <v>237</v>
      </c>
      <c r="F263" s="517"/>
      <c r="G263" s="517"/>
      <c r="H263" s="517"/>
      <c r="I263" s="517"/>
      <c r="J263" s="517"/>
      <c r="K263" s="517" t="s">
        <v>5560</v>
      </c>
      <c r="L263" s="517"/>
      <c r="M263" s="517"/>
      <c r="N263" s="517"/>
      <c r="O263" s="517"/>
      <c r="P263" s="517"/>
      <c r="Q263" s="517"/>
      <c r="R263" s="517"/>
    </row>
    <row r="264" spans="3:18" x14ac:dyDescent="0.2">
      <c r="C264" s="422" t="s">
        <v>3531</v>
      </c>
      <c r="D264" s="422" t="s">
        <v>5592</v>
      </c>
      <c r="E264" s="422">
        <v>238</v>
      </c>
      <c r="F264" s="517"/>
      <c r="G264" s="517"/>
      <c r="H264" s="517"/>
      <c r="I264" s="517"/>
      <c r="J264" s="517"/>
      <c r="K264" s="517" t="s">
        <v>5559</v>
      </c>
      <c r="L264" s="517"/>
      <c r="M264" s="517"/>
      <c r="N264" s="517"/>
      <c r="O264" s="517"/>
      <c r="P264" s="517"/>
      <c r="Q264" s="517"/>
      <c r="R264" s="517"/>
    </row>
    <row r="265" spans="3:18" x14ac:dyDescent="0.2">
      <c r="C265" s="422" t="s">
        <v>3531</v>
      </c>
      <c r="D265" s="422" t="s">
        <v>5591</v>
      </c>
      <c r="E265" s="422">
        <v>239</v>
      </c>
      <c r="F265" s="517"/>
      <c r="G265" s="517"/>
      <c r="H265" s="517"/>
      <c r="I265" s="517"/>
      <c r="J265" s="517"/>
      <c r="K265" s="517" t="s">
        <v>5558</v>
      </c>
      <c r="L265" s="517"/>
      <c r="M265" s="517"/>
      <c r="N265" s="517"/>
      <c r="O265" s="517"/>
      <c r="P265" s="517"/>
      <c r="Q265" s="517"/>
      <c r="R265" s="517"/>
    </row>
    <row r="266" spans="3:18" x14ac:dyDescent="0.2">
      <c r="C266" s="422" t="s">
        <v>3531</v>
      </c>
      <c r="D266" s="422" t="s">
        <v>5590</v>
      </c>
      <c r="E266" s="422">
        <v>240</v>
      </c>
      <c r="F266" s="517"/>
      <c r="G266" s="517"/>
      <c r="H266" s="517"/>
      <c r="I266" s="517"/>
      <c r="J266" s="517"/>
      <c r="K266" s="517" t="s">
        <v>5557</v>
      </c>
      <c r="L266" s="517"/>
      <c r="M266" s="517"/>
      <c r="N266" s="517"/>
      <c r="O266" s="517"/>
      <c r="P266" s="517"/>
      <c r="Q266" s="517"/>
      <c r="R266" s="517"/>
    </row>
    <row r="267" spans="3:18" x14ac:dyDescent="0.2">
      <c r="C267" s="422" t="s">
        <v>3531</v>
      </c>
      <c r="D267" s="422" t="s">
        <v>5589</v>
      </c>
      <c r="E267" s="422">
        <v>241</v>
      </c>
      <c r="F267" s="517"/>
      <c r="G267" s="517"/>
      <c r="H267" s="517"/>
      <c r="I267" s="517"/>
      <c r="J267" s="517"/>
      <c r="K267" s="517" t="s">
        <v>5556</v>
      </c>
      <c r="L267" s="517"/>
      <c r="M267" s="517"/>
      <c r="N267" s="517"/>
      <c r="O267" s="517"/>
      <c r="P267" s="517"/>
      <c r="Q267" s="517"/>
      <c r="R267" s="517"/>
    </row>
    <row r="268" spans="3:18" x14ac:dyDescent="0.2">
      <c r="C268" s="422" t="s">
        <v>3531</v>
      </c>
      <c r="D268" s="422" t="s">
        <v>5588</v>
      </c>
      <c r="E268" s="422">
        <v>242</v>
      </c>
      <c r="F268" s="517"/>
      <c r="G268" s="517"/>
      <c r="H268" s="517"/>
      <c r="I268" s="517"/>
      <c r="J268" s="517"/>
      <c r="K268" s="517" t="s">
        <v>5555</v>
      </c>
      <c r="L268" s="517"/>
      <c r="M268" s="517"/>
      <c r="N268" s="517"/>
      <c r="O268" s="517"/>
      <c r="P268" s="517"/>
      <c r="Q268" s="517"/>
      <c r="R268" s="517"/>
    </row>
    <row r="269" spans="3:18" x14ac:dyDescent="0.2">
      <c r="C269" s="422" t="s">
        <v>3531</v>
      </c>
      <c r="D269" s="422" t="s">
        <v>5587</v>
      </c>
      <c r="E269" s="422">
        <v>243</v>
      </c>
      <c r="F269" s="517"/>
      <c r="G269" s="517"/>
      <c r="H269" s="517"/>
      <c r="I269" s="517"/>
      <c r="J269" s="517"/>
      <c r="K269" s="517" t="s">
        <v>5554</v>
      </c>
      <c r="L269" s="517"/>
      <c r="M269" s="517"/>
      <c r="N269" s="517"/>
      <c r="O269" s="517"/>
      <c r="P269" s="517"/>
      <c r="Q269" s="517"/>
      <c r="R269" s="517"/>
    </row>
    <row r="270" spans="3:18" x14ac:dyDescent="0.2">
      <c r="C270" s="422" t="s">
        <v>3531</v>
      </c>
      <c r="D270" s="422" t="s">
        <v>5586</v>
      </c>
      <c r="E270" s="422">
        <v>244</v>
      </c>
      <c r="F270" s="517"/>
      <c r="G270" s="517"/>
      <c r="H270" s="517"/>
      <c r="I270" s="517"/>
      <c r="J270" s="517"/>
      <c r="K270" s="517" t="s">
        <v>5553</v>
      </c>
      <c r="L270" s="517"/>
      <c r="M270" s="517"/>
      <c r="N270" s="517"/>
      <c r="O270" s="517"/>
      <c r="P270" s="517"/>
      <c r="Q270" s="517"/>
      <c r="R270" s="517"/>
    </row>
    <row r="271" spans="3:18" x14ac:dyDescent="0.2">
      <c r="C271" s="422" t="s">
        <v>3531</v>
      </c>
      <c r="D271" s="422" t="s">
        <v>5585</v>
      </c>
      <c r="E271" s="422">
        <v>245</v>
      </c>
      <c r="F271" s="517"/>
      <c r="G271" s="517"/>
      <c r="H271" s="517"/>
      <c r="I271" s="517"/>
      <c r="J271" s="517"/>
      <c r="K271" s="517" t="s">
        <v>5552</v>
      </c>
      <c r="L271" s="517"/>
      <c r="M271" s="517"/>
      <c r="N271" s="517"/>
      <c r="O271" s="517"/>
      <c r="P271" s="517"/>
      <c r="Q271" s="517"/>
      <c r="R271" s="517"/>
    </row>
    <row r="272" spans="3:18" x14ac:dyDescent="0.2">
      <c r="C272" s="422" t="s">
        <v>3531</v>
      </c>
      <c r="D272" s="422" t="s">
        <v>5584</v>
      </c>
      <c r="E272" s="422">
        <v>246</v>
      </c>
      <c r="F272" s="517"/>
      <c r="G272" s="517"/>
      <c r="H272" s="517"/>
      <c r="I272" s="517"/>
      <c r="J272" s="517"/>
      <c r="K272" s="517" t="s">
        <v>5551</v>
      </c>
      <c r="L272" s="517"/>
      <c r="M272" s="517"/>
      <c r="N272" s="517"/>
      <c r="O272" s="517"/>
      <c r="P272" s="517"/>
      <c r="Q272" s="517"/>
      <c r="R272" s="517"/>
    </row>
    <row r="273" spans="3:18" x14ac:dyDescent="0.2">
      <c r="C273" s="422" t="s">
        <v>3531</v>
      </c>
      <c r="D273" s="422" t="s">
        <v>5583</v>
      </c>
      <c r="E273" s="422">
        <v>247</v>
      </c>
      <c r="F273" s="517"/>
      <c r="G273" s="517"/>
      <c r="H273" s="517"/>
      <c r="I273" s="517"/>
      <c r="J273" s="517"/>
      <c r="K273" s="517" t="s">
        <v>5550</v>
      </c>
      <c r="L273" s="517"/>
      <c r="M273" s="517"/>
      <c r="N273" s="517"/>
      <c r="O273" s="517"/>
      <c r="P273" s="517"/>
      <c r="Q273" s="517"/>
      <c r="R273" s="517"/>
    </row>
    <row r="274" spans="3:18" x14ac:dyDescent="0.2">
      <c r="C274" s="422" t="s">
        <v>3531</v>
      </c>
      <c r="D274" s="422" t="s">
        <v>5582</v>
      </c>
      <c r="E274" s="422">
        <v>248</v>
      </c>
      <c r="F274" s="517"/>
      <c r="G274" s="517"/>
      <c r="H274" s="517"/>
      <c r="I274" s="517"/>
      <c r="J274" s="517"/>
      <c r="K274" s="517" t="s">
        <v>5549</v>
      </c>
      <c r="L274" s="517"/>
      <c r="M274" s="517"/>
      <c r="N274" s="517"/>
      <c r="O274" s="517"/>
      <c r="P274" s="517"/>
      <c r="Q274" s="517"/>
      <c r="R274" s="517"/>
    </row>
    <row r="275" spans="3:18" x14ac:dyDescent="0.2">
      <c r="C275" s="422" t="s">
        <v>3531</v>
      </c>
      <c r="D275" s="422" t="s">
        <v>5581</v>
      </c>
      <c r="E275" s="422">
        <v>249</v>
      </c>
      <c r="F275" s="517"/>
      <c r="G275" s="517"/>
      <c r="H275" s="517"/>
      <c r="I275" s="517"/>
      <c r="J275" s="517"/>
      <c r="K275" s="517" t="s">
        <v>5548</v>
      </c>
      <c r="L275" s="517"/>
      <c r="M275" s="517"/>
      <c r="N275" s="517"/>
      <c r="O275" s="517"/>
      <c r="P275" s="517"/>
      <c r="Q275" s="517"/>
      <c r="R275" s="517"/>
    </row>
    <row r="276" spans="3:18" x14ac:dyDescent="0.2">
      <c r="C276" s="422" t="s">
        <v>3531</v>
      </c>
      <c r="D276" s="422" t="s">
        <v>5336</v>
      </c>
      <c r="E276" s="422">
        <v>250</v>
      </c>
      <c r="F276" s="517"/>
      <c r="G276" s="517"/>
      <c r="H276" s="517"/>
      <c r="I276" s="517"/>
      <c r="J276" s="517"/>
      <c r="K276" s="517" t="s">
        <v>5547</v>
      </c>
      <c r="L276" s="517"/>
      <c r="M276" s="517"/>
      <c r="N276" s="517"/>
      <c r="O276" s="517"/>
      <c r="P276" s="517"/>
      <c r="Q276" s="517"/>
      <c r="R276" s="517"/>
    </row>
    <row r="277" spans="3:18" x14ac:dyDescent="0.2">
      <c r="C277" s="422" t="s">
        <v>3531</v>
      </c>
      <c r="D277" s="422" t="s">
        <v>5580</v>
      </c>
      <c r="E277" s="422">
        <v>251</v>
      </c>
      <c r="F277" s="517"/>
      <c r="G277" s="517"/>
      <c r="H277" s="517"/>
      <c r="I277" s="517"/>
      <c r="J277" s="517"/>
      <c r="K277" s="517" t="s">
        <v>5546</v>
      </c>
      <c r="L277" s="517"/>
      <c r="M277" s="517"/>
      <c r="N277" s="517"/>
      <c r="O277" s="517"/>
      <c r="P277" s="517"/>
      <c r="Q277" s="517"/>
      <c r="R277" s="517"/>
    </row>
    <row r="278" spans="3:18" x14ac:dyDescent="0.2">
      <c r="C278" s="422" t="s">
        <v>3531</v>
      </c>
      <c r="D278" s="422" t="s">
        <v>5579</v>
      </c>
      <c r="E278" s="422">
        <v>252</v>
      </c>
      <c r="F278" s="517"/>
      <c r="G278" s="517"/>
      <c r="H278" s="517"/>
      <c r="I278" s="517"/>
      <c r="J278" s="517"/>
      <c r="K278" s="517" t="s">
        <v>5545</v>
      </c>
      <c r="L278" s="517"/>
      <c r="M278" s="517"/>
      <c r="N278" s="517"/>
      <c r="O278" s="517"/>
      <c r="P278" s="517"/>
      <c r="Q278" s="517"/>
      <c r="R278" s="517"/>
    </row>
    <row r="279" spans="3:18" x14ac:dyDescent="0.2">
      <c r="C279" s="422" t="s">
        <v>3531</v>
      </c>
      <c r="D279" s="422" t="s">
        <v>5578</v>
      </c>
      <c r="E279" s="422">
        <v>253</v>
      </c>
      <c r="F279" s="517"/>
      <c r="G279" s="517"/>
      <c r="H279" s="517"/>
      <c r="I279" s="517"/>
      <c r="J279" s="517"/>
      <c r="K279" s="517" t="s">
        <v>5544</v>
      </c>
      <c r="L279" s="517"/>
      <c r="M279" s="517"/>
      <c r="N279" s="517"/>
      <c r="O279" s="517"/>
      <c r="P279" s="517"/>
      <c r="Q279" s="517"/>
      <c r="R279" s="517"/>
    </row>
    <row r="280" spans="3:18" x14ac:dyDescent="0.2">
      <c r="C280" s="422" t="s">
        <v>3531</v>
      </c>
      <c r="D280" s="422" t="s">
        <v>5577</v>
      </c>
      <c r="E280" s="422">
        <v>254</v>
      </c>
      <c r="F280" s="517"/>
      <c r="G280" s="517"/>
      <c r="H280" s="517"/>
      <c r="I280" s="517"/>
      <c r="J280" s="517"/>
      <c r="K280" s="517" t="s">
        <v>5543</v>
      </c>
      <c r="L280" s="517"/>
      <c r="M280" s="517"/>
      <c r="N280" s="517"/>
      <c r="O280" s="517"/>
      <c r="P280" s="517"/>
      <c r="Q280" s="517"/>
      <c r="R280" s="517"/>
    </row>
    <row r="281" spans="3:18" x14ac:dyDescent="0.2">
      <c r="C281" s="422" t="s">
        <v>3531</v>
      </c>
      <c r="D281" s="422" t="s">
        <v>5576</v>
      </c>
      <c r="E281" s="422">
        <v>255</v>
      </c>
      <c r="F281" s="517"/>
      <c r="G281" s="517"/>
      <c r="H281" s="517"/>
      <c r="I281" s="517"/>
      <c r="J281" s="517"/>
      <c r="K281" s="517" t="s">
        <v>5542</v>
      </c>
      <c r="L281" s="517"/>
      <c r="M281" s="517"/>
      <c r="N281" s="517"/>
      <c r="O281" s="517"/>
      <c r="P281" s="517"/>
      <c r="Q281" s="517"/>
      <c r="R281" s="517"/>
    </row>
    <row r="282" spans="3:18" x14ac:dyDescent="0.2">
      <c r="C282" s="422" t="s">
        <v>3531</v>
      </c>
      <c r="D282" s="422" t="s">
        <v>5575</v>
      </c>
      <c r="E282" s="422">
        <v>256</v>
      </c>
      <c r="F282" s="517"/>
      <c r="G282" s="517"/>
      <c r="H282" s="517"/>
      <c r="I282" s="517"/>
      <c r="J282" s="517"/>
      <c r="K282" s="517" t="s">
        <v>5541</v>
      </c>
      <c r="L282" s="517"/>
      <c r="M282" s="517"/>
      <c r="N282" s="517"/>
      <c r="O282" s="517"/>
      <c r="P282" s="517"/>
      <c r="Q282" s="517"/>
      <c r="R282" s="517"/>
    </row>
    <row r="283" spans="3:18" x14ac:dyDescent="0.2">
      <c r="C283" s="422" t="s">
        <v>3531</v>
      </c>
      <c r="D283" s="422" t="s">
        <v>5574</v>
      </c>
      <c r="E283" s="422">
        <v>257</v>
      </c>
      <c r="F283" s="517"/>
      <c r="G283" s="517"/>
      <c r="H283" s="517"/>
      <c r="I283" s="517"/>
      <c r="J283" s="517"/>
      <c r="K283" s="517" t="s">
        <v>5540</v>
      </c>
      <c r="L283" s="517"/>
      <c r="M283" s="517"/>
      <c r="N283" s="517"/>
      <c r="O283" s="517"/>
      <c r="P283" s="517"/>
      <c r="Q283" s="517"/>
      <c r="R283" s="517"/>
    </row>
    <row r="284" spans="3:18" x14ac:dyDescent="0.2">
      <c r="C284" s="422" t="s">
        <v>3531</v>
      </c>
      <c r="D284" s="422" t="s">
        <v>5573</v>
      </c>
      <c r="E284" s="422">
        <v>258</v>
      </c>
      <c r="F284" s="517"/>
      <c r="G284" s="517"/>
      <c r="H284" s="517"/>
      <c r="I284" s="517"/>
      <c r="J284" s="517"/>
      <c r="K284" s="517" t="s">
        <v>5539</v>
      </c>
      <c r="L284" s="517"/>
      <c r="M284" s="517"/>
      <c r="N284" s="517"/>
      <c r="O284" s="517"/>
      <c r="P284" s="517"/>
      <c r="Q284" s="517"/>
      <c r="R284" s="517"/>
    </row>
    <row r="285" spans="3:18" x14ac:dyDescent="0.2">
      <c r="C285" s="422" t="s">
        <v>3531</v>
      </c>
      <c r="D285" s="422" t="s">
        <v>5572</v>
      </c>
      <c r="E285" s="422">
        <v>259</v>
      </c>
      <c r="F285" s="517"/>
      <c r="G285" s="517"/>
      <c r="H285" s="517"/>
      <c r="I285" s="517"/>
      <c r="J285" s="517"/>
      <c r="K285" s="517" t="s">
        <v>5538</v>
      </c>
      <c r="L285" s="517"/>
      <c r="M285" s="517"/>
      <c r="N285" s="517"/>
      <c r="O285" s="517"/>
      <c r="P285" s="517"/>
      <c r="Q285" s="517"/>
      <c r="R285" s="517"/>
    </row>
    <row r="286" spans="3:18" x14ac:dyDescent="0.2">
      <c r="C286" s="422" t="s">
        <v>3531</v>
      </c>
      <c r="D286" s="422" t="s">
        <v>5571</v>
      </c>
      <c r="E286" s="422">
        <v>260</v>
      </c>
      <c r="F286" s="517"/>
      <c r="G286" s="517"/>
      <c r="H286" s="517"/>
      <c r="I286" s="517"/>
      <c r="J286" s="517"/>
      <c r="K286" s="517" t="s">
        <v>5537</v>
      </c>
      <c r="L286" s="517"/>
      <c r="M286" s="517"/>
      <c r="N286" s="517"/>
      <c r="O286" s="517"/>
      <c r="P286" s="517"/>
      <c r="Q286" s="517"/>
      <c r="R286" s="517"/>
    </row>
    <row r="287" spans="3:18" x14ac:dyDescent="0.2">
      <c r="C287" s="422" t="s">
        <v>3531</v>
      </c>
      <c r="D287" s="422" t="s">
        <v>5570</v>
      </c>
      <c r="E287" s="422">
        <v>261</v>
      </c>
      <c r="F287" s="517"/>
      <c r="G287" s="517"/>
      <c r="H287" s="517"/>
      <c r="I287" s="517"/>
      <c r="J287" s="517"/>
      <c r="K287" s="517" t="s">
        <v>5536</v>
      </c>
      <c r="L287" s="517"/>
      <c r="M287" s="517"/>
      <c r="N287" s="517"/>
      <c r="O287" s="517"/>
      <c r="P287" s="517"/>
      <c r="Q287" s="517"/>
      <c r="R287" s="517"/>
    </row>
    <row r="288" spans="3:18" x14ac:dyDescent="0.2">
      <c r="C288" s="422" t="s">
        <v>3531</v>
      </c>
      <c r="D288" s="422" t="s">
        <v>5569</v>
      </c>
      <c r="E288" s="422">
        <v>262</v>
      </c>
      <c r="F288" s="517"/>
      <c r="G288" s="517"/>
      <c r="H288" s="517"/>
      <c r="I288" s="517"/>
      <c r="J288" s="517"/>
      <c r="K288" s="517" t="s">
        <v>5535</v>
      </c>
      <c r="L288" s="517"/>
      <c r="M288" s="517"/>
      <c r="N288" s="517"/>
      <c r="O288" s="517"/>
      <c r="P288" s="517"/>
      <c r="Q288" s="517"/>
      <c r="R288" s="517"/>
    </row>
    <row r="289" spans="3:18" x14ac:dyDescent="0.2">
      <c r="C289" s="422" t="s">
        <v>3531</v>
      </c>
      <c r="D289" s="422" t="s">
        <v>5568</v>
      </c>
      <c r="E289" s="422">
        <v>263</v>
      </c>
      <c r="F289" s="517"/>
      <c r="G289" s="517"/>
      <c r="H289" s="517"/>
      <c r="I289" s="517"/>
      <c r="J289" s="517"/>
      <c r="K289" s="517" t="s">
        <v>5534</v>
      </c>
      <c r="L289" s="517"/>
      <c r="M289" s="517"/>
      <c r="N289" s="517"/>
      <c r="O289" s="517"/>
      <c r="P289" s="517"/>
      <c r="Q289" s="517"/>
      <c r="R289" s="517"/>
    </row>
    <row r="290" spans="3:18" x14ac:dyDescent="0.2">
      <c r="C290" s="422" t="s">
        <v>3531</v>
      </c>
      <c r="D290" s="422" t="s">
        <v>5567</v>
      </c>
      <c r="E290" s="422">
        <v>264</v>
      </c>
      <c r="F290" s="517"/>
      <c r="G290" s="517"/>
      <c r="H290" s="517"/>
      <c r="I290" s="517"/>
      <c r="J290" s="517"/>
      <c r="K290" s="517" t="s">
        <v>5533</v>
      </c>
      <c r="L290" s="517"/>
      <c r="M290" s="517"/>
      <c r="N290" s="517"/>
      <c r="O290" s="517"/>
      <c r="P290" s="517"/>
      <c r="Q290" s="517"/>
      <c r="R290" s="517"/>
    </row>
    <row r="291" spans="3:18" x14ac:dyDescent="0.2">
      <c r="C291" s="422" t="s">
        <v>3531</v>
      </c>
      <c r="D291" s="422" t="s">
        <v>5566</v>
      </c>
      <c r="E291" s="422">
        <v>265</v>
      </c>
      <c r="F291" s="517"/>
      <c r="G291" s="517"/>
      <c r="H291" s="517"/>
      <c r="I291" s="517"/>
      <c r="J291" s="517"/>
      <c r="K291" s="517" t="s">
        <v>5532</v>
      </c>
      <c r="L291" s="517"/>
      <c r="M291" s="517"/>
      <c r="N291" s="517"/>
      <c r="O291" s="517"/>
      <c r="P291" s="517"/>
      <c r="Q291" s="517"/>
      <c r="R291" s="517"/>
    </row>
    <row r="292" spans="3:18" x14ac:dyDescent="0.2">
      <c r="C292" s="422" t="s">
        <v>3531</v>
      </c>
      <c r="D292" s="422" t="s">
        <v>5565</v>
      </c>
      <c r="E292" s="422">
        <v>266</v>
      </c>
      <c r="F292" s="517"/>
      <c r="G292" s="517"/>
      <c r="H292" s="517"/>
      <c r="I292" s="517"/>
      <c r="J292" s="517"/>
      <c r="K292" s="517" t="s">
        <v>5531</v>
      </c>
      <c r="L292" s="517"/>
      <c r="M292" s="517"/>
      <c r="N292" s="517"/>
      <c r="O292" s="517"/>
      <c r="P292" s="517"/>
      <c r="Q292" s="517"/>
      <c r="R292" s="517"/>
    </row>
    <row r="293" spans="3:18" x14ac:dyDescent="0.2">
      <c r="C293" s="422" t="s">
        <v>3531</v>
      </c>
      <c r="D293" s="422" t="s">
        <v>5564</v>
      </c>
      <c r="E293" s="422">
        <v>267</v>
      </c>
    </row>
    <row r="294" spans="3:18" x14ac:dyDescent="0.2">
      <c r="C294" s="422" t="s">
        <v>3531</v>
      </c>
      <c r="D294" s="422" t="s">
        <v>5563</v>
      </c>
      <c r="E294" s="422">
        <v>268</v>
      </c>
    </row>
    <row r="295" spans="3:18" x14ac:dyDescent="0.2">
      <c r="C295" s="422" t="s">
        <v>3531</v>
      </c>
      <c r="D295" s="422" t="s">
        <v>5562</v>
      </c>
      <c r="E295" s="422">
        <v>269</v>
      </c>
    </row>
    <row r="296" spans="3:18" x14ac:dyDescent="0.2">
      <c r="C296" s="422" t="s">
        <v>3531</v>
      </c>
      <c r="D296" s="422" t="s">
        <v>5561</v>
      </c>
      <c r="E296" s="422">
        <v>270</v>
      </c>
    </row>
    <row r="297" spans="3:18" x14ac:dyDescent="0.2">
      <c r="C297" s="422" t="s">
        <v>3531</v>
      </c>
      <c r="D297" s="422" t="s">
        <v>5560</v>
      </c>
      <c r="E297" s="422">
        <v>271</v>
      </c>
    </row>
    <row r="298" spans="3:18" x14ac:dyDescent="0.2">
      <c r="C298" s="422" t="s">
        <v>3531</v>
      </c>
      <c r="D298" s="422" t="s">
        <v>5559</v>
      </c>
      <c r="E298" s="422">
        <v>272</v>
      </c>
    </row>
    <row r="299" spans="3:18" x14ac:dyDescent="0.2">
      <c r="C299" s="422" t="s">
        <v>3531</v>
      </c>
      <c r="D299" s="422" t="s">
        <v>5558</v>
      </c>
      <c r="E299" s="422">
        <v>273</v>
      </c>
    </row>
    <row r="300" spans="3:18" x14ac:dyDescent="0.2">
      <c r="C300" s="422" t="s">
        <v>3531</v>
      </c>
      <c r="D300" s="422" t="s">
        <v>5557</v>
      </c>
      <c r="E300" s="422">
        <v>274</v>
      </c>
    </row>
    <row r="301" spans="3:18" x14ac:dyDescent="0.2">
      <c r="C301" s="422" t="s">
        <v>3531</v>
      </c>
      <c r="D301" s="422" t="s">
        <v>5556</v>
      </c>
      <c r="E301" s="422">
        <v>275</v>
      </c>
    </row>
    <row r="302" spans="3:18" x14ac:dyDescent="0.2">
      <c r="C302" s="422" t="s">
        <v>3531</v>
      </c>
      <c r="D302" s="422" t="s">
        <v>5555</v>
      </c>
      <c r="E302" s="422">
        <v>276</v>
      </c>
    </row>
    <row r="303" spans="3:18" x14ac:dyDescent="0.2">
      <c r="C303" s="422" t="s">
        <v>3531</v>
      </c>
      <c r="D303" s="422" t="s">
        <v>5554</v>
      </c>
      <c r="E303" s="422">
        <v>277</v>
      </c>
    </row>
    <row r="304" spans="3:18" x14ac:dyDescent="0.2">
      <c r="C304" s="422" t="s">
        <v>3531</v>
      </c>
      <c r="D304" s="422" t="s">
        <v>5553</v>
      </c>
      <c r="E304" s="422">
        <v>278</v>
      </c>
    </row>
    <row r="305" spans="3:5" x14ac:dyDescent="0.2">
      <c r="C305" s="422" t="s">
        <v>3531</v>
      </c>
      <c r="D305" s="422" t="s">
        <v>5552</v>
      </c>
      <c r="E305" s="422">
        <v>279</v>
      </c>
    </row>
    <row r="306" spans="3:5" x14ac:dyDescent="0.2">
      <c r="C306" s="422" t="s">
        <v>3531</v>
      </c>
      <c r="D306" s="422" t="s">
        <v>5551</v>
      </c>
      <c r="E306" s="422">
        <v>280</v>
      </c>
    </row>
    <row r="307" spans="3:5" x14ac:dyDescent="0.2">
      <c r="C307" s="422" t="s">
        <v>3531</v>
      </c>
      <c r="D307" s="422" t="s">
        <v>5550</v>
      </c>
      <c r="E307" s="422">
        <v>281</v>
      </c>
    </row>
    <row r="308" spans="3:5" x14ac:dyDescent="0.2">
      <c r="C308" s="422" t="s">
        <v>3531</v>
      </c>
      <c r="D308" s="422" t="s">
        <v>5549</v>
      </c>
      <c r="E308" s="422">
        <v>282</v>
      </c>
    </row>
    <row r="309" spans="3:5" x14ac:dyDescent="0.2">
      <c r="C309" s="422" t="s">
        <v>3531</v>
      </c>
      <c r="D309" s="422" t="s">
        <v>5548</v>
      </c>
      <c r="E309" s="422">
        <v>283</v>
      </c>
    </row>
    <row r="310" spans="3:5" x14ac:dyDescent="0.2">
      <c r="C310" s="422" t="s">
        <v>3531</v>
      </c>
      <c r="D310" s="422" t="s">
        <v>5547</v>
      </c>
      <c r="E310" s="422">
        <v>284</v>
      </c>
    </row>
    <row r="311" spans="3:5" x14ac:dyDescent="0.2">
      <c r="C311" s="422" t="s">
        <v>3531</v>
      </c>
      <c r="D311" s="422" t="s">
        <v>5546</v>
      </c>
      <c r="E311" s="422">
        <v>285</v>
      </c>
    </row>
    <row r="312" spans="3:5" x14ac:dyDescent="0.2">
      <c r="C312" s="422" t="s">
        <v>3531</v>
      </c>
      <c r="D312" s="422" t="s">
        <v>5545</v>
      </c>
      <c r="E312" s="422">
        <v>286</v>
      </c>
    </row>
    <row r="313" spans="3:5" x14ac:dyDescent="0.2">
      <c r="C313" s="422" t="s">
        <v>3531</v>
      </c>
      <c r="D313" s="422" t="s">
        <v>5544</v>
      </c>
      <c r="E313" s="422">
        <v>287</v>
      </c>
    </row>
    <row r="314" spans="3:5" x14ac:dyDescent="0.2">
      <c r="C314" s="422" t="s">
        <v>3531</v>
      </c>
      <c r="D314" s="422" t="s">
        <v>5543</v>
      </c>
      <c r="E314" s="422">
        <v>288</v>
      </c>
    </row>
    <row r="315" spans="3:5" x14ac:dyDescent="0.2">
      <c r="C315" s="422" t="s">
        <v>3531</v>
      </c>
      <c r="D315" s="422" t="s">
        <v>5542</v>
      </c>
      <c r="E315" s="422">
        <v>289</v>
      </c>
    </row>
    <row r="316" spans="3:5" x14ac:dyDescent="0.2">
      <c r="C316" s="422" t="s">
        <v>3531</v>
      </c>
      <c r="D316" s="422" t="s">
        <v>5541</v>
      </c>
      <c r="E316" s="422">
        <v>290</v>
      </c>
    </row>
    <row r="317" spans="3:5" x14ac:dyDescent="0.2">
      <c r="C317" s="422" t="s">
        <v>3531</v>
      </c>
      <c r="D317" s="422" t="s">
        <v>5540</v>
      </c>
      <c r="E317" s="422">
        <v>291</v>
      </c>
    </row>
    <row r="318" spans="3:5" x14ac:dyDescent="0.2">
      <c r="C318" s="422" t="s">
        <v>3531</v>
      </c>
      <c r="D318" s="422" t="s">
        <v>5539</v>
      </c>
      <c r="E318" s="422">
        <v>292</v>
      </c>
    </row>
    <row r="319" spans="3:5" x14ac:dyDescent="0.2">
      <c r="C319" s="422" t="s">
        <v>3531</v>
      </c>
      <c r="D319" s="422" t="s">
        <v>5538</v>
      </c>
      <c r="E319" s="422">
        <v>293</v>
      </c>
    </row>
    <row r="320" spans="3:5" x14ac:dyDescent="0.2">
      <c r="C320" s="422" t="s">
        <v>3531</v>
      </c>
      <c r="D320" s="422" t="s">
        <v>5537</v>
      </c>
      <c r="E320" s="422">
        <v>294</v>
      </c>
    </row>
    <row r="321" spans="3:5" x14ac:dyDescent="0.2">
      <c r="C321" s="422" t="s">
        <v>3531</v>
      </c>
      <c r="D321" s="422" t="s">
        <v>5536</v>
      </c>
      <c r="E321" s="422">
        <v>295</v>
      </c>
    </row>
    <row r="322" spans="3:5" x14ac:dyDescent="0.2">
      <c r="C322" s="422" t="s">
        <v>3531</v>
      </c>
      <c r="D322" s="422" t="s">
        <v>5535</v>
      </c>
      <c r="E322" s="422">
        <v>296</v>
      </c>
    </row>
    <row r="323" spans="3:5" x14ac:dyDescent="0.2">
      <c r="C323" s="422" t="s">
        <v>3531</v>
      </c>
      <c r="D323" s="422" t="s">
        <v>5534</v>
      </c>
      <c r="E323" s="422">
        <v>297</v>
      </c>
    </row>
    <row r="324" spans="3:5" x14ac:dyDescent="0.2">
      <c r="C324" s="422" t="s">
        <v>3531</v>
      </c>
      <c r="D324" s="422" t="s">
        <v>5533</v>
      </c>
      <c r="E324" s="422">
        <v>298</v>
      </c>
    </row>
    <row r="325" spans="3:5" x14ac:dyDescent="0.2">
      <c r="C325" s="422" t="s">
        <v>3531</v>
      </c>
      <c r="D325" s="422" t="s">
        <v>5532</v>
      </c>
      <c r="E325" s="422">
        <v>299</v>
      </c>
    </row>
    <row r="326" spans="3:5" x14ac:dyDescent="0.2">
      <c r="C326" s="422" t="s">
        <v>3531</v>
      </c>
      <c r="D326" s="422" t="s">
        <v>5531</v>
      </c>
      <c r="E326" s="422">
        <v>300</v>
      </c>
    </row>
    <row r="327" spans="3:5" x14ac:dyDescent="0.2">
      <c r="C327" s="422" t="s">
        <v>3545</v>
      </c>
      <c r="D327" s="422" t="s">
        <v>5333</v>
      </c>
      <c r="E327" s="422">
        <v>18</v>
      </c>
    </row>
    <row r="328" spans="3:5" x14ac:dyDescent="0.2">
      <c r="C328" s="422" t="s">
        <v>3545</v>
      </c>
      <c r="D328" s="422" t="s">
        <v>5358</v>
      </c>
      <c r="E328" s="422">
        <v>35</v>
      </c>
    </row>
    <row r="329" spans="3:5" x14ac:dyDescent="0.2">
      <c r="C329" s="422" t="s">
        <v>3545</v>
      </c>
      <c r="D329" s="422" t="s">
        <v>5359</v>
      </c>
      <c r="E329" s="422">
        <v>55</v>
      </c>
    </row>
    <row r="330" spans="3:5" x14ac:dyDescent="0.2">
      <c r="C330" s="422" t="s">
        <v>3545</v>
      </c>
      <c r="D330" s="422" t="s">
        <v>5360</v>
      </c>
      <c r="E330" s="422">
        <v>90</v>
      </c>
    </row>
    <row r="331" spans="3:5" x14ac:dyDescent="0.2">
      <c r="C331" s="422" t="s">
        <v>3545</v>
      </c>
      <c r="D331" s="422" t="s">
        <v>5357</v>
      </c>
      <c r="E331" s="422">
        <v>135</v>
      </c>
    </row>
    <row r="332" spans="3:5" x14ac:dyDescent="0.2">
      <c r="C332" s="422" t="s">
        <v>3532</v>
      </c>
      <c r="D332" s="422" t="s">
        <v>5338</v>
      </c>
      <c r="E332" s="422">
        <v>50</v>
      </c>
    </row>
    <row r="333" spans="3:5" x14ac:dyDescent="0.2">
      <c r="C333" s="422" t="s">
        <v>3532</v>
      </c>
      <c r="D333" s="422" t="s">
        <v>5362</v>
      </c>
      <c r="E333" s="422">
        <v>80</v>
      </c>
    </row>
    <row r="334" spans="3:5" x14ac:dyDescent="0.2">
      <c r="C334" s="422" t="s">
        <v>3532</v>
      </c>
      <c r="D334" s="422" t="s">
        <v>5361</v>
      </c>
      <c r="E334" s="422">
        <v>125</v>
      </c>
    </row>
    <row r="335" spans="3:5" x14ac:dyDescent="0.2">
      <c r="C335" s="422" t="s">
        <v>3532</v>
      </c>
      <c r="D335" s="422" t="s">
        <v>5336</v>
      </c>
      <c r="E335" s="422">
        <v>250</v>
      </c>
    </row>
    <row r="336" spans="3:5" x14ac:dyDescent="0.2">
      <c r="C336" s="422" t="s">
        <v>3532</v>
      </c>
      <c r="D336" s="422" t="s">
        <v>5337</v>
      </c>
      <c r="E336" s="422">
        <v>400</v>
      </c>
    </row>
    <row r="337" spans="3:5" x14ac:dyDescent="0.2">
      <c r="C337" s="422" t="s">
        <v>3532</v>
      </c>
      <c r="D337" s="422" t="s">
        <v>5940</v>
      </c>
      <c r="E337" s="422">
        <v>700</v>
      </c>
    </row>
    <row r="338" spans="3:5" x14ac:dyDescent="0.2">
      <c r="C338" s="422" t="s">
        <v>483</v>
      </c>
      <c r="D338" s="422" t="s">
        <v>5338</v>
      </c>
      <c r="E338" s="422">
        <v>50</v>
      </c>
    </row>
    <row r="339" spans="3:5" x14ac:dyDescent="0.2">
      <c r="C339" s="422" t="s">
        <v>483</v>
      </c>
      <c r="D339" s="422" t="s">
        <v>5339</v>
      </c>
      <c r="E339" s="422">
        <v>70</v>
      </c>
    </row>
    <row r="340" spans="3:5" x14ac:dyDescent="0.2">
      <c r="C340" s="422" t="s">
        <v>483</v>
      </c>
      <c r="D340" s="422" t="s">
        <v>5329</v>
      </c>
      <c r="E340" s="422">
        <v>100</v>
      </c>
    </row>
    <row r="341" spans="3:5" x14ac:dyDescent="0.2">
      <c r="C341" s="422" t="s">
        <v>483</v>
      </c>
      <c r="D341" s="422" t="s">
        <v>5332</v>
      </c>
      <c r="E341" s="422">
        <v>150</v>
      </c>
    </row>
    <row r="342" spans="3:5" x14ac:dyDescent="0.2">
      <c r="C342" s="422" t="s">
        <v>483</v>
      </c>
      <c r="D342" s="422" t="s">
        <v>5336</v>
      </c>
      <c r="E342" s="422">
        <v>250</v>
      </c>
    </row>
    <row r="343" spans="3:5" x14ac:dyDescent="0.2">
      <c r="C343" s="422" t="s">
        <v>483</v>
      </c>
      <c r="D343" s="422" t="s">
        <v>5337</v>
      </c>
      <c r="E343" s="422">
        <v>400</v>
      </c>
    </row>
  </sheetData>
  <mergeCells count="5">
    <mergeCell ref="F1:N1"/>
    <mergeCell ref="BA1:BB1"/>
    <mergeCell ref="BO1:CB1"/>
    <mergeCell ref="CC1:CD1"/>
    <mergeCell ref="AB1:AZ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97"/>
  <sheetViews>
    <sheetView workbookViewId="0">
      <pane ySplit="4" topLeftCell="A5" activePane="bottomLeft" state="frozen"/>
      <selection pane="bottomLeft" activeCell="D5" sqref="D5"/>
    </sheetView>
  </sheetViews>
  <sheetFormatPr defaultRowHeight="12.75" outlineLevelCol="1" x14ac:dyDescent="0.2"/>
  <cols>
    <col min="1" max="1" width="8.42578125" style="5" customWidth="1"/>
    <col min="2" max="2" width="14" style="3" customWidth="1"/>
    <col min="3" max="3" width="5.7109375" style="4" hidden="1" customWidth="1" outlineLevel="1"/>
    <col min="4" max="4" width="33.140625" style="4" customWidth="1" collapsed="1"/>
    <col min="5" max="5" width="16.42578125" style="9" customWidth="1"/>
    <col min="6" max="6" width="27.140625" style="5" customWidth="1"/>
    <col min="7" max="7" width="17.5703125" style="5" customWidth="1"/>
    <col min="8" max="8" width="18.5703125" style="150" customWidth="1"/>
    <col min="9" max="9" width="15" style="5" customWidth="1"/>
    <col min="10" max="10" width="7.28515625" style="5" customWidth="1"/>
    <col min="11" max="11" width="11.5703125" style="5" customWidth="1"/>
    <col min="12" max="12" width="17.85546875" style="9" customWidth="1"/>
    <col min="13" max="13" width="20.42578125" style="5" customWidth="1"/>
    <col min="14" max="14" width="13.140625" style="5" customWidth="1"/>
    <col min="15" max="15" width="11.5703125" style="5" customWidth="1"/>
    <col min="16" max="16" width="17.42578125" style="5" customWidth="1"/>
    <col min="17" max="17" width="17.5703125" style="5" customWidth="1"/>
    <col min="18" max="18" width="18.42578125" style="5" customWidth="1"/>
    <col min="19" max="19" width="10.5703125" style="5" customWidth="1"/>
    <col min="20" max="16384" width="9.140625" style="475"/>
  </cols>
  <sheetData>
    <row r="1" spans="1:19" s="474" customFormat="1" ht="15.75" x14ac:dyDescent="0.25">
      <c r="A1" s="2" t="s">
        <v>3592</v>
      </c>
      <c r="B1" s="196"/>
      <c r="C1" s="197"/>
      <c r="D1" s="197"/>
      <c r="E1" s="198"/>
      <c r="F1" s="7"/>
      <c r="G1" s="196"/>
      <c r="H1" s="199"/>
      <c r="I1" s="196"/>
      <c r="J1" s="196"/>
      <c r="K1" s="196"/>
      <c r="L1" s="407"/>
      <c r="M1" s="196"/>
      <c r="N1" s="196"/>
      <c r="O1" s="196"/>
      <c r="P1" s="196"/>
      <c r="Q1" s="196"/>
      <c r="R1" s="196"/>
      <c r="S1" s="196"/>
    </row>
    <row r="2" spans="1:19" s="474" customFormat="1" ht="16.5" thickBot="1" x14ac:dyDescent="0.3">
      <c r="A2" s="151" t="s">
        <v>1924</v>
      </c>
      <c r="B2" s="200"/>
      <c r="C2" s="201"/>
      <c r="D2" s="201"/>
      <c r="E2" s="198"/>
      <c r="F2" s="196"/>
      <c r="G2" s="196"/>
      <c r="H2" s="199"/>
      <c r="I2" s="196"/>
      <c r="J2" s="196"/>
      <c r="K2" s="196"/>
      <c r="L2" s="407"/>
      <c r="M2" s="196"/>
      <c r="N2" s="196"/>
      <c r="O2" s="196"/>
      <c r="P2" s="196"/>
      <c r="Q2" s="196"/>
      <c r="R2" s="196"/>
      <c r="S2" s="196"/>
    </row>
    <row r="3" spans="1:19" s="474" customFormat="1" ht="17.25" thickTop="1" thickBot="1" x14ac:dyDescent="0.3">
      <c r="A3" s="202"/>
      <c r="B3" s="202"/>
      <c r="C3" s="197"/>
      <c r="D3" s="202"/>
      <c r="E3" s="202"/>
      <c r="F3" s="203"/>
      <c r="G3" s="203"/>
      <c r="H3" s="204"/>
      <c r="I3" s="203"/>
      <c r="J3" s="203"/>
      <c r="K3" s="203"/>
      <c r="L3" s="408"/>
      <c r="M3" s="203"/>
      <c r="N3" s="203"/>
      <c r="O3" s="203"/>
      <c r="P3" s="203"/>
      <c r="Q3" s="203"/>
      <c r="R3" s="203"/>
      <c r="S3" s="203"/>
    </row>
    <row r="4" spans="1:19" s="489" customFormat="1" ht="26.25" thickTop="1" x14ac:dyDescent="0.2">
      <c r="A4" s="484" t="s">
        <v>58</v>
      </c>
      <c r="B4" s="485" t="s">
        <v>3593</v>
      </c>
      <c r="C4" s="486" t="s">
        <v>205</v>
      </c>
      <c r="D4" s="486" t="s">
        <v>1672</v>
      </c>
      <c r="E4" s="485" t="s">
        <v>3594</v>
      </c>
      <c r="F4" s="487" t="s">
        <v>3595</v>
      </c>
      <c r="G4" s="487" t="s">
        <v>3596</v>
      </c>
      <c r="H4" s="487" t="s">
        <v>3597</v>
      </c>
      <c r="I4" s="487" t="s">
        <v>3598</v>
      </c>
      <c r="J4" s="487" t="s">
        <v>3599</v>
      </c>
      <c r="K4" s="487" t="s">
        <v>3600</v>
      </c>
      <c r="L4" s="487" t="s">
        <v>3601</v>
      </c>
      <c r="M4" s="487" t="s">
        <v>3602</v>
      </c>
      <c r="N4" s="487" t="s">
        <v>3603</v>
      </c>
      <c r="O4" s="487" t="s">
        <v>3604</v>
      </c>
      <c r="P4" s="487" t="s">
        <v>3605</v>
      </c>
      <c r="Q4" s="487" t="s">
        <v>3606</v>
      </c>
      <c r="R4" s="487" t="s">
        <v>3607</v>
      </c>
      <c r="S4" s="488" t="s">
        <v>211</v>
      </c>
    </row>
    <row r="5" spans="1:19" s="351" customFormat="1" x14ac:dyDescent="0.2">
      <c r="A5" s="403"/>
      <c r="B5" s="404" t="str">
        <f t="shared" ref="B5:B67" si="0">IF(A5="ADD","N/A","")</f>
        <v/>
      </c>
      <c r="C5" s="404" t="str">
        <f t="shared" ref="C5:C35" si="1">IF(D5="","",(VLOOKUP(D5,Generic_Road_Names_Table_Array,2,FALSE)))</f>
        <v/>
      </c>
      <c r="D5" s="405"/>
      <c r="E5" s="403"/>
      <c r="F5" s="403"/>
      <c r="G5" s="403"/>
      <c r="H5" s="403"/>
      <c r="I5" s="403"/>
      <c r="J5" s="406"/>
      <c r="K5" s="403"/>
      <c r="L5" s="406"/>
      <c r="M5" s="403"/>
      <c r="N5" s="403"/>
      <c r="O5" s="403"/>
      <c r="P5" s="403"/>
      <c r="Q5" s="403"/>
      <c r="R5" s="403"/>
      <c r="S5" s="403"/>
    </row>
    <row r="6" spans="1:19" s="351" customFormat="1" x14ac:dyDescent="0.2">
      <c r="A6" s="403"/>
      <c r="B6" s="404" t="str">
        <f t="shared" ref="B6:B69" si="2">IF(A6="ADD","N/A","")</f>
        <v/>
      </c>
      <c r="C6" s="404" t="str">
        <f t="shared" ref="C6:C69" si="3">IF(D6="","",(VLOOKUP(D6,Generic_Road_Names_Table_Array,2,FALSE)))</f>
        <v/>
      </c>
      <c r="D6" s="405"/>
      <c r="E6" s="403"/>
      <c r="F6" s="403"/>
      <c r="G6" s="403"/>
      <c r="H6" s="403"/>
      <c r="I6" s="403"/>
      <c r="J6" s="406"/>
      <c r="K6" s="403"/>
      <c r="L6" s="406"/>
      <c r="M6" s="403"/>
      <c r="N6" s="403"/>
      <c r="O6" s="403"/>
      <c r="P6" s="403"/>
      <c r="Q6" s="403"/>
      <c r="R6" s="403"/>
      <c r="S6" s="403"/>
    </row>
    <row r="7" spans="1:19" s="351" customFormat="1" x14ac:dyDescent="0.2">
      <c r="A7" s="403"/>
      <c r="B7" s="404" t="str">
        <f t="shared" si="2"/>
        <v/>
      </c>
      <c r="C7" s="404" t="str">
        <f t="shared" si="3"/>
        <v/>
      </c>
      <c r="D7" s="405"/>
      <c r="E7" s="403"/>
      <c r="F7" s="403"/>
      <c r="G7" s="403"/>
      <c r="H7" s="403"/>
      <c r="I7" s="403"/>
      <c r="J7" s="406"/>
      <c r="K7" s="403"/>
      <c r="L7" s="406"/>
      <c r="M7" s="403"/>
      <c r="N7" s="403"/>
      <c r="O7" s="403"/>
      <c r="P7" s="403"/>
      <c r="Q7" s="403"/>
      <c r="R7" s="403"/>
      <c r="S7" s="403"/>
    </row>
    <row r="8" spans="1:19" s="351" customFormat="1" x14ac:dyDescent="0.2">
      <c r="A8" s="403"/>
      <c r="B8" s="404" t="str">
        <f t="shared" si="2"/>
        <v/>
      </c>
      <c r="C8" s="404" t="str">
        <f t="shared" si="3"/>
        <v/>
      </c>
      <c r="D8" s="405"/>
      <c r="E8" s="403"/>
      <c r="F8" s="403"/>
      <c r="G8" s="403"/>
      <c r="H8" s="403"/>
      <c r="I8" s="403"/>
      <c r="J8" s="406"/>
      <c r="K8" s="403"/>
      <c r="L8" s="406"/>
      <c r="M8" s="403"/>
      <c r="N8" s="403"/>
      <c r="O8" s="403"/>
      <c r="P8" s="403"/>
      <c r="Q8" s="403"/>
      <c r="R8" s="403"/>
      <c r="S8" s="403"/>
    </row>
    <row r="9" spans="1:19" s="351" customFormat="1" x14ac:dyDescent="0.2">
      <c r="A9" s="403"/>
      <c r="B9" s="404" t="str">
        <f t="shared" si="2"/>
        <v/>
      </c>
      <c r="C9" s="404" t="str">
        <f t="shared" si="3"/>
        <v/>
      </c>
      <c r="D9" s="405"/>
      <c r="E9" s="403"/>
      <c r="F9" s="403"/>
      <c r="G9" s="403"/>
      <c r="H9" s="403"/>
      <c r="I9" s="403"/>
      <c r="J9" s="406"/>
      <c r="K9" s="403"/>
      <c r="L9" s="406"/>
      <c r="M9" s="403"/>
      <c r="N9" s="403"/>
      <c r="O9" s="403"/>
      <c r="P9" s="403"/>
      <c r="Q9" s="403"/>
      <c r="R9" s="403"/>
      <c r="S9" s="403"/>
    </row>
    <row r="10" spans="1:19" s="351" customFormat="1" x14ac:dyDescent="0.2">
      <c r="A10" s="403"/>
      <c r="B10" s="404" t="str">
        <f t="shared" si="2"/>
        <v/>
      </c>
      <c r="C10" s="404" t="str">
        <f t="shared" si="3"/>
        <v/>
      </c>
      <c r="D10" s="405"/>
      <c r="E10" s="403"/>
      <c r="F10" s="403"/>
      <c r="G10" s="403"/>
      <c r="H10" s="403"/>
      <c r="I10" s="403"/>
      <c r="J10" s="406"/>
      <c r="K10" s="403"/>
      <c r="L10" s="406"/>
      <c r="M10" s="403"/>
      <c r="N10" s="403"/>
      <c r="O10" s="403"/>
      <c r="P10" s="403"/>
      <c r="Q10" s="403"/>
      <c r="R10" s="403"/>
      <c r="S10" s="403"/>
    </row>
    <row r="11" spans="1:19" s="351" customFormat="1" x14ac:dyDescent="0.2">
      <c r="A11" s="403"/>
      <c r="B11" s="404" t="str">
        <f t="shared" si="2"/>
        <v/>
      </c>
      <c r="C11" s="404" t="str">
        <f t="shared" si="3"/>
        <v/>
      </c>
      <c r="D11" s="405"/>
      <c r="E11" s="403"/>
      <c r="F11" s="403"/>
      <c r="G11" s="403"/>
      <c r="H11" s="403"/>
      <c r="I11" s="403"/>
      <c r="J11" s="406"/>
      <c r="K11" s="403"/>
      <c r="L11" s="406"/>
      <c r="M11" s="403"/>
      <c r="N11" s="403"/>
      <c r="O11" s="403"/>
      <c r="P11" s="403"/>
      <c r="Q11" s="403"/>
      <c r="R11" s="403"/>
      <c r="S11" s="403"/>
    </row>
    <row r="12" spans="1:19" s="351" customFormat="1" x14ac:dyDescent="0.2">
      <c r="A12" s="403"/>
      <c r="B12" s="404" t="str">
        <f t="shared" si="2"/>
        <v/>
      </c>
      <c r="C12" s="404" t="str">
        <f t="shared" si="3"/>
        <v/>
      </c>
      <c r="D12" s="405"/>
      <c r="E12" s="403"/>
      <c r="F12" s="403"/>
      <c r="G12" s="403"/>
      <c r="H12" s="403"/>
      <c r="I12" s="403"/>
      <c r="J12" s="406"/>
      <c r="K12" s="403"/>
      <c r="L12" s="406"/>
      <c r="M12" s="403"/>
      <c r="N12" s="403"/>
      <c r="O12" s="403"/>
      <c r="P12" s="403"/>
      <c r="Q12" s="403"/>
      <c r="R12" s="403"/>
      <c r="S12" s="403"/>
    </row>
    <row r="13" spans="1:19" s="351" customFormat="1" x14ac:dyDescent="0.2">
      <c r="A13" s="403"/>
      <c r="B13" s="404" t="str">
        <f t="shared" si="2"/>
        <v/>
      </c>
      <c r="C13" s="404" t="str">
        <f t="shared" si="3"/>
        <v/>
      </c>
      <c r="D13" s="405"/>
      <c r="E13" s="403"/>
      <c r="F13" s="403"/>
      <c r="G13" s="403"/>
      <c r="H13" s="403"/>
      <c r="I13" s="403"/>
      <c r="J13" s="406"/>
      <c r="K13" s="403"/>
      <c r="L13" s="406"/>
      <c r="M13" s="403"/>
      <c r="N13" s="403"/>
      <c r="O13" s="403"/>
      <c r="P13" s="403"/>
      <c r="Q13" s="403"/>
      <c r="R13" s="403"/>
      <c r="S13" s="403"/>
    </row>
    <row r="14" spans="1:19" s="351" customFormat="1" x14ac:dyDescent="0.2">
      <c r="A14" s="403"/>
      <c r="B14" s="404" t="str">
        <f t="shared" si="2"/>
        <v/>
      </c>
      <c r="C14" s="404" t="str">
        <f t="shared" si="3"/>
        <v/>
      </c>
      <c r="D14" s="405"/>
      <c r="E14" s="403"/>
      <c r="F14" s="403"/>
      <c r="G14" s="403"/>
      <c r="H14" s="403"/>
      <c r="I14" s="403"/>
      <c r="J14" s="406"/>
      <c r="K14" s="403"/>
      <c r="L14" s="406"/>
      <c r="M14" s="403"/>
      <c r="N14" s="403"/>
      <c r="O14" s="403"/>
      <c r="P14" s="403"/>
      <c r="Q14" s="403"/>
      <c r="R14" s="403"/>
      <c r="S14" s="403"/>
    </row>
    <row r="15" spans="1:19" s="351" customFormat="1" x14ac:dyDescent="0.2">
      <c r="A15" s="403"/>
      <c r="B15" s="404" t="str">
        <f t="shared" si="2"/>
        <v/>
      </c>
      <c r="C15" s="404" t="str">
        <f t="shared" si="3"/>
        <v/>
      </c>
      <c r="D15" s="405"/>
      <c r="E15" s="403"/>
      <c r="F15" s="403"/>
      <c r="G15" s="403"/>
      <c r="H15" s="403"/>
      <c r="I15" s="403"/>
      <c r="J15" s="406"/>
      <c r="K15" s="403"/>
      <c r="L15" s="406"/>
      <c r="M15" s="403"/>
      <c r="N15" s="403"/>
      <c r="O15" s="403"/>
      <c r="P15" s="403"/>
      <c r="Q15" s="403"/>
      <c r="R15" s="403"/>
      <c r="S15" s="403"/>
    </row>
    <row r="16" spans="1:19" s="351" customFormat="1" x14ac:dyDescent="0.2">
      <c r="A16" s="403"/>
      <c r="B16" s="404" t="str">
        <f t="shared" si="2"/>
        <v/>
      </c>
      <c r="C16" s="404" t="str">
        <f t="shared" si="3"/>
        <v/>
      </c>
      <c r="D16" s="405"/>
      <c r="E16" s="403"/>
      <c r="F16" s="403"/>
      <c r="G16" s="403"/>
      <c r="H16" s="403"/>
      <c r="I16" s="403"/>
      <c r="J16" s="406"/>
      <c r="K16" s="403"/>
      <c r="L16" s="406"/>
      <c r="M16" s="403"/>
      <c r="N16" s="403"/>
      <c r="O16" s="403"/>
      <c r="P16" s="403"/>
      <c r="Q16" s="403"/>
      <c r="R16" s="403"/>
      <c r="S16" s="403"/>
    </row>
    <row r="17" spans="1:19" s="351" customFormat="1" x14ac:dyDescent="0.2">
      <c r="A17" s="403"/>
      <c r="B17" s="404" t="str">
        <f t="shared" si="2"/>
        <v/>
      </c>
      <c r="C17" s="404" t="str">
        <f t="shared" si="3"/>
        <v/>
      </c>
      <c r="D17" s="405"/>
      <c r="E17" s="403"/>
      <c r="F17" s="403"/>
      <c r="G17" s="403"/>
      <c r="H17" s="403"/>
      <c r="I17" s="403"/>
      <c r="J17" s="406"/>
      <c r="K17" s="403"/>
      <c r="L17" s="406"/>
      <c r="M17" s="403"/>
      <c r="N17" s="403"/>
      <c r="O17" s="403"/>
      <c r="P17" s="403"/>
      <c r="Q17" s="403"/>
      <c r="R17" s="403"/>
      <c r="S17" s="403"/>
    </row>
    <row r="18" spans="1:19" s="351" customFormat="1" x14ac:dyDescent="0.2">
      <c r="A18" s="403"/>
      <c r="B18" s="404" t="str">
        <f t="shared" si="2"/>
        <v/>
      </c>
      <c r="C18" s="404" t="str">
        <f t="shared" si="3"/>
        <v/>
      </c>
      <c r="D18" s="405"/>
      <c r="E18" s="403"/>
      <c r="F18" s="403"/>
      <c r="G18" s="403"/>
      <c r="H18" s="403"/>
      <c r="I18" s="403"/>
      <c r="J18" s="406"/>
      <c r="K18" s="403"/>
      <c r="L18" s="406"/>
      <c r="M18" s="403"/>
      <c r="N18" s="403"/>
      <c r="O18" s="403"/>
      <c r="P18" s="403"/>
      <c r="Q18" s="403"/>
      <c r="R18" s="403"/>
      <c r="S18" s="403"/>
    </row>
    <row r="19" spans="1:19" s="351" customFormat="1" x14ac:dyDescent="0.2">
      <c r="A19" s="403"/>
      <c r="B19" s="404" t="str">
        <f t="shared" si="2"/>
        <v/>
      </c>
      <c r="C19" s="404" t="str">
        <f t="shared" si="3"/>
        <v/>
      </c>
      <c r="D19" s="405"/>
      <c r="E19" s="403"/>
      <c r="F19" s="403"/>
      <c r="G19" s="403"/>
      <c r="H19" s="403"/>
      <c r="I19" s="403"/>
      <c r="J19" s="406"/>
      <c r="K19" s="403"/>
      <c r="L19" s="406"/>
      <c r="M19" s="403"/>
      <c r="N19" s="403"/>
      <c r="O19" s="403"/>
      <c r="P19" s="403"/>
      <c r="Q19" s="403"/>
      <c r="R19" s="403"/>
      <c r="S19" s="403"/>
    </row>
    <row r="20" spans="1:19" s="351" customFormat="1" x14ac:dyDescent="0.2">
      <c r="A20" s="403"/>
      <c r="B20" s="404" t="str">
        <f t="shared" si="2"/>
        <v/>
      </c>
      <c r="C20" s="404" t="str">
        <f t="shared" si="3"/>
        <v/>
      </c>
      <c r="D20" s="405"/>
      <c r="E20" s="403"/>
      <c r="F20" s="403"/>
      <c r="G20" s="403"/>
      <c r="H20" s="403"/>
      <c r="I20" s="403"/>
      <c r="J20" s="406"/>
      <c r="K20" s="403"/>
      <c r="L20" s="406"/>
      <c r="M20" s="403"/>
      <c r="N20" s="403"/>
      <c r="O20" s="403"/>
      <c r="P20" s="403"/>
      <c r="Q20" s="403"/>
      <c r="R20" s="403"/>
      <c r="S20" s="403"/>
    </row>
    <row r="21" spans="1:19" s="351" customFormat="1" x14ac:dyDescent="0.2">
      <c r="A21" s="403"/>
      <c r="B21" s="404" t="str">
        <f t="shared" si="2"/>
        <v/>
      </c>
      <c r="C21" s="404" t="str">
        <f t="shared" si="3"/>
        <v/>
      </c>
      <c r="D21" s="405"/>
      <c r="E21" s="403"/>
      <c r="F21" s="403"/>
      <c r="G21" s="403"/>
      <c r="H21" s="403"/>
      <c r="I21" s="403"/>
      <c r="J21" s="406"/>
      <c r="K21" s="403"/>
      <c r="L21" s="406"/>
      <c r="M21" s="403"/>
      <c r="N21" s="403"/>
      <c r="O21" s="403"/>
      <c r="P21" s="403"/>
      <c r="Q21" s="403"/>
      <c r="R21" s="403"/>
      <c r="S21" s="403"/>
    </row>
    <row r="22" spans="1:19" s="351" customFormat="1" x14ac:dyDescent="0.2">
      <c r="A22" s="403"/>
      <c r="B22" s="404" t="str">
        <f t="shared" si="2"/>
        <v/>
      </c>
      <c r="C22" s="404" t="str">
        <f t="shared" si="3"/>
        <v/>
      </c>
      <c r="D22" s="405"/>
      <c r="E22" s="403"/>
      <c r="F22" s="403"/>
      <c r="G22" s="403"/>
      <c r="H22" s="403"/>
      <c r="I22" s="403"/>
      <c r="J22" s="406"/>
      <c r="K22" s="403"/>
      <c r="L22" s="406"/>
      <c r="M22" s="403"/>
      <c r="N22" s="403"/>
      <c r="O22" s="403"/>
      <c r="P22" s="403"/>
      <c r="Q22" s="403"/>
      <c r="R22" s="403"/>
      <c r="S22" s="403"/>
    </row>
    <row r="23" spans="1:19" s="351" customFormat="1" x14ac:dyDescent="0.2">
      <c r="A23" s="403"/>
      <c r="B23" s="404" t="str">
        <f t="shared" si="2"/>
        <v/>
      </c>
      <c r="C23" s="404" t="str">
        <f t="shared" si="3"/>
        <v/>
      </c>
      <c r="D23" s="405"/>
      <c r="E23" s="403"/>
      <c r="F23" s="403"/>
      <c r="G23" s="403"/>
      <c r="H23" s="403"/>
      <c r="I23" s="403"/>
      <c r="J23" s="406"/>
      <c r="K23" s="403"/>
      <c r="L23" s="406"/>
      <c r="M23" s="403"/>
      <c r="N23" s="403"/>
      <c r="O23" s="403"/>
      <c r="P23" s="403"/>
      <c r="Q23" s="403"/>
      <c r="R23" s="403"/>
      <c r="S23" s="403"/>
    </row>
    <row r="24" spans="1:19" s="351" customFormat="1" x14ac:dyDescent="0.2">
      <c r="A24" s="403"/>
      <c r="B24" s="404" t="str">
        <f t="shared" si="2"/>
        <v/>
      </c>
      <c r="C24" s="404" t="str">
        <f t="shared" si="3"/>
        <v/>
      </c>
      <c r="D24" s="405"/>
      <c r="E24" s="403"/>
      <c r="F24" s="403"/>
      <c r="G24" s="403"/>
      <c r="H24" s="403"/>
      <c r="I24" s="403"/>
      <c r="J24" s="406"/>
      <c r="K24" s="403"/>
      <c r="L24" s="406"/>
      <c r="M24" s="403"/>
      <c r="N24" s="403"/>
      <c r="O24" s="403"/>
      <c r="P24" s="403"/>
      <c r="Q24" s="403"/>
      <c r="R24" s="403"/>
      <c r="S24" s="403"/>
    </row>
    <row r="25" spans="1:19" s="351" customFormat="1" x14ac:dyDescent="0.2">
      <c r="A25" s="403"/>
      <c r="B25" s="404" t="str">
        <f t="shared" si="2"/>
        <v/>
      </c>
      <c r="C25" s="404" t="str">
        <f t="shared" si="3"/>
        <v/>
      </c>
      <c r="D25" s="405"/>
      <c r="E25" s="403"/>
      <c r="F25" s="403"/>
      <c r="G25" s="403"/>
      <c r="H25" s="403"/>
      <c r="I25" s="403"/>
      <c r="J25" s="406"/>
      <c r="K25" s="403"/>
      <c r="L25" s="406"/>
      <c r="M25" s="403"/>
      <c r="N25" s="403"/>
      <c r="O25" s="403"/>
      <c r="P25" s="403"/>
      <c r="Q25" s="403"/>
      <c r="R25" s="403"/>
      <c r="S25" s="403"/>
    </row>
    <row r="26" spans="1:19" s="351" customFormat="1" x14ac:dyDescent="0.2">
      <c r="A26" s="403"/>
      <c r="B26" s="404" t="str">
        <f t="shared" si="2"/>
        <v/>
      </c>
      <c r="C26" s="404" t="str">
        <f t="shared" si="3"/>
        <v/>
      </c>
      <c r="D26" s="405"/>
      <c r="E26" s="403"/>
      <c r="F26" s="403"/>
      <c r="G26" s="403"/>
      <c r="H26" s="403"/>
      <c r="I26" s="403"/>
      <c r="J26" s="406"/>
      <c r="K26" s="403"/>
      <c r="L26" s="406"/>
      <c r="M26" s="403"/>
      <c r="N26" s="403"/>
      <c r="O26" s="403"/>
      <c r="P26" s="403"/>
      <c r="Q26" s="403"/>
      <c r="R26" s="403"/>
      <c r="S26" s="403"/>
    </row>
    <row r="27" spans="1:19" s="351" customFormat="1" x14ac:dyDescent="0.2">
      <c r="A27" s="403"/>
      <c r="B27" s="404" t="str">
        <f t="shared" si="2"/>
        <v/>
      </c>
      <c r="C27" s="404" t="str">
        <f t="shared" si="3"/>
        <v/>
      </c>
      <c r="D27" s="405"/>
      <c r="E27" s="403"/>
      <c r="F27" s="403"/>
      <c r="G27" s="403"/>
      <c r="H27" s="403"/>
      <c r="I27" s="403"/>
      <c r="J27" s="406"/>
      <c r="K27" s="403"/>
      <c r="L27" s="406"/>
      <c r="M27" s="403"/>
      <c r="N27" s="403"/>
      <c r="O27" s="403"/>
      <c r="P27" s="403"/>
      <c r="Q27" s="403"/>
      <c r="R27" s="403"/>
      <c r="S27" s="403"/>
    </row>
    <row r="28" spans="1:19" s="351" customFormat="1" x14ac:dyDescent="0.2">
      <c r="A28" s="403"/>
      <c r="B28" s="404" t="str">
        <f t="shared" si="2"/>
        <v/>
      </c>
      <c r="C28" s="404" t="str">
        <f t="shared" si="3"/>
        <v/>
      </c>
      <c r="D28" s="405"/>
      <c r="E28" s="403"/>
      <c r="F28" s="403"/>
      <c r="G28" s="403"/>
      <c r="H28" s="403"/>
      <c r="I28" s="403"/>
      <c r="J28" s="406"/>
      <c r="K28" s="403"/>
      <c r="L28" s="406"/>
      <c r="M28" s="403"/>
      <c r="N28" s="403"/>
      <c r="O28" s="403"/>
      <c r="P28" s="403"/>
      <c r="Q28" s="403"/>
      <c r="R28" s="403"/>
      <c r="S28" s="403"/>
    </row>
    <row r="29" spans="1:19" s="351" customFormat="1" x14ac:dyDescent="0.2">
      <c r="A29" s="403"/>
      <c r="B29" s="404" t="str">
        <f t="shared" si="2"/>
        <v/>
      </c>
      <c r="C29" s="404" t="str">
        <f t="shared" si="3"/>
        <v/>
      </c>
      <c r="D29" s="405"/>
      <c r="E29" s="403"/>
      <c r="F29" s="403"/>
      <c r="G29" s="403"/>
      <c r="H29" s="403"/>
      <c r="I29" s="403"/>
      <c r="J29" s="406"/>
      <c r="K29" s="403"/>
      <c r="L29" s="406"/>
      <c r="M29" s="403"/>
      <c r="N29" s="403"/>
      <c r="O29" s="403"/>
      <c r="P29" s="403"/>
      <c r="Q29" s="403"/>
      <c r="R29" s="403"/>
      <c r="S29" s="403"/>
    </row>
    <row r="30" spans="1:19" s="351" customFormat="1" x14ac:dyDescent="0.2">
      <c r="A30" s="403"/>
      <c r="B30" s="404" t="str">
        <f t="shared" si="2"/>
        <v/>
      </c>
      <c r="C30" s="404" t="str">
        <f t="shared" si="3"/>
        <v/>
      </c>
      <c r="D30" s="405"/>
      <c r="E30" s="403"/>
      <c r="F30" s="403"/>
      <c r="G30" s="403"/>
      <c r="H30" s="403"/>
      <c r="I30" s="403"/>
      <c r="J30" s="406"/>
      <c r="K30" s="403"/>
      <c r="L30" s="406"/>
      <c r="M30" s="403"/>
      <c r="N30" s="403"/>
      <c r="O30" s="403"/>
      <c r="P30" s="403"/>
      <c r="Q30" s="403"/>
      <c r="R30" s="403"/>
      <c r="S30" s="403"/>
    </row>
    <row r="31" spans="1:19" s="351" customFormat="1" x14ac:dyDescent="0.2">
      <c r="A31" s="403"/>
      <c r="B31" s="404" t="str">
        <f t="shared" si="2"/>
        <v/>
      </c>
      <c r="C31" s="404" t="str">
        <f t="shared" si="3"/>
        <v/>
      </c>
      <c r="D31" s="405"/>
      <c r="E31" s="403"/>
      <c r="F31" s="403"/>
      <c r="G31" s="403"/>
      <c r="H31" s="403"/>
      <c r="I31" s="403"/>
      <c r="J31" s="406"/>
      <c r="K31" s="403"/>
      <c r="L31" s="406"/>
      <c r="M31" s="403"/>
      <c r="N31" s="403"/>
      <c r="O31" s="403"/>
      <c r="P31" s="403"/>
      <c r="Q31" s="403"/>
      <c r="R31" s="403"/>
      <c r="S31" s="403"/>
    </row>
    <row r="32" spans="1:19" s="351" customFormat="1" x14ac:dyDescent="0.2">
      <c r="A32" s="403"/>
      <c r="B32" s="404" t="str">
        <f t="shared" si="2"/>
        <v/>
      </c>
      <c r="C32" s="404" t="str">
        <f t="shared" si="3"/>
        <v/>
      </c>
      <c r="D32" s="405"/>
      <c r="E32" s="403"/>
      <c r="F32" s="403"/>
      <c r="G32" s="403"/>
      <c r="H32" s="403"/>
      <c r="I32" s="403"/>
      <c r="J32" s="406"/>
      <c r="K32" s="403"/>
      <c r="L32" s="406"/>
      <c r="M32" s="403"/>
      <c r="N32" s="403"/>
      <c r="O32" s="403"/>
      <c r="P32" s="403"/>
      <c r="Q32" s="403"/>
      <c r="R32" s="403"/>
      <c r="S32" s="403"/>
    </row>
    <row r="33" spans="1:19" s="351" customFormat="1" x14ac:dyDescent="0.2">
      <c r="A33" s="403"/>
      <c r="B33" s="404" t="str">
        <f t="shared" si="2"/>
        <v/>
      </c>
      <c r="C33" s="404" t="str">
        <f t="shared" si="3"/>
        <v/>
      </c>
      <c r="D33" s="405"/>
      <c r="E33" s="403"/>
      <c r="F33" s="403"/>
      <c r="G33" s="403"/>
      <c r="H33" s="403"/>
      <c r="I33" s="403"/>
      <c r="J33" s="406"/>
      <c r="K33" s="403"/>
      <c r="L33" s="406"/>
      <c r="M33" s="403"/>
      <c r="N33" s="403"/>
      <c r="O33" s="403"/>
      <c r="P33" s="403"/>
      <c r="Q33" s="403"/>
      <c r="R33" s="403"/>
      <c r="S33" s="403"/>
    </row>
    <row r="34" spans="1:19" s="351" customFormat="1" x14ac:dyDescent="0.2">
      <c r="A34" s="403"/>
      <c r="B34" s="404" t="str">
        <f t="shared" si="2"/>
        <v/>
      </c>
      <c r="C34" s="404" t="str">
        <f t="shared" si="3"/>
        <v/>
      </c>
      <c r="D34" s="405"/>
      <c r="E34" s="403"/>
      <c r="F34" s="403"/>
      <c r="G34" s="403"/>
      <c r="H34" s="403"/>
      <c r="I34" s="403"/>
      <c r="J34" s="406"/>
      <c r="K34" s="403"/>
      <c r="L34" s="406"/>
      <c r="M34" s="403"/>
      <c r="N34" s="403"/>
      <c r="O34" s="403"/>
      <c r="P34" s="403"/>
      <c r="Q34" s="403"/>
      <c r="R34" s="403"/>
      <c r="S34" s="403"/>
    </row>
    <row r="35" spans="1:19" s="351" customFormat="1" x14ac:dyDescent="0.2">
      <c r="A35" s="403"/>
      <c r="B35" s="404" t="str">
        <f t="shared" si="2"/>
        <v/>
      </c>
      <c r="C35" s="404" t="str">
        <f t="shared" si="3"/>
        <v/>
      </c>
      <c r="D35" s="405"/>
      <c r="E35" s="403"/>
      <c r="F35" s="403"/>
      <c r="G35" s="403"/>
      <c r="H35" s="403"/>
      <c r="I35" s="403"/>
      <c r="J35" s="406"/>
      <c r="K35" s="403"/>
      <c r="L35" s="406"/>
      <c r="M35" s="403"/>
      <c r="N35" s="403"/>
      <c r="O35" s="403"/>
      <c r="P35" s="403"/>
      <c r="Q35" s="403"/>
      <c r="R35" s="403"/>
      <c r="S35" s="403"/>
    </row>
    <row r="36" spans="1:19" s="351" customFormat="1" x14ac:dyDescent="0.2">
      <c r="A36" s="403"/>
      <c r="B36" s="404" t="str">
        <f t="shared" si="2"/>
        <v/>
      </c>
      <c r="C36" s="404" t="str">
        <f t="shared" si="3"/>
        <v/>
      </c>
      <c r="D36" s="405"/>
      <c r="E36" s="403"/>
      <c r="F36" s="403"/>
      <c r="G36" s="403"/>
      <c r="H36" s="403"/>
      <c r="I36" s="403"/>
      <c r="J36" s="406"/>
      <c r="K36" s="403"/>
      <c r="L36" s="406"/>
      <c r="M36" s="403"/>
      <c r="N36" s="403"/>
      <c r="O36" s="403"/>
      <c r="P36" s="403"/>
      <c r="Q36" s="403"/>
      <c r="R36" s="403"/>
      <c r="S36" s="403"/>
    </row>
    <row r="37" spans="1:19" s="351" customFormat="1" x14ac:dyDescent="0.2">
      <c r="A37" s="403"/>
      <c r="B37" s="404" t="str">
        <f t="shared" si="2"/>
        <v/>
      </c>
      <c r="C37" s="404" t="str">
        <f t="shared" si="3"/>
        <v/>
      </c>
      <c r="D37" s="405"/>
      <c r="E37" s="403"/>
      <c r="F37" s="403"/>
      <c r="G37" s="403"/>
      <c r="H37" s="403"/>
      <c r="I37" s="403"/>
      <c r="J37" s="406"/>
      <c r="K37" s="403"/>
      <c r="L37" s="406"/>
      <c r="M37" s="403"/>
      <c r="N37" s="403"/>
      <c r="O37" s="403"/>
      <c r="P37" s="403"/>
      <c r="Q37" s="403"/>
      <c r="R37" s="403"/>
      <c r="S37" s="403"/>
    </row>
    <row r="38" spans="1:19" s="351" customFormat="1" x14ac:dyDescent="0.2">
      <c r="A38" s="403"/>
      <c r="B38" s="404" t="str">
        <f t="shared" si="2"/>
        <v/>
      </c>
      <c r="C38" s="404" t="str">
        <f t="shared" si="3"/>
        <v/>
      </c>
      <c r="D38" s="405"/>
      <c r="E38" s="403"/>
      <c r="F38" s="403"/>
      <c r="G38" s="403"/>
      <c r="H38" s="403"/>
      <c r="I38" s="403"/>
      <c r="J38" s="406"/>
      <c r="K38" s="403"/>
      <c r="L38" s="406"/>
      <c r="M38" s="403"/>
      <c r="N38" s="403"/>
      <c r="O38" s="403"/>
      <c r="P38" s="403"/>
      <c r="Q38" s="403"/>
      <c r="R38" s="403"/>
      <c r="S38" s="403"/>
    </row>
    <row r="39" spans="1:19" s="351" customFormat="1" x14ac:dyDescent="0.2">
      <c r="A39" s="403"/>
      <c r="B39" s="404" t="str">
        <f t="shared" si="2"/>
        <v/>
      </c>
      <c r="C39" s="404" t="str">
        <f t="shared" si="3"/>
        <v/>
      </c>
      <c r="D39" s="405"/>
      <c r="E39" s="403"/>
      <c r="F39" s="403"/>
      <c r="G39" s="403"/>
      <c r="H39" s="403"/>
      <c r="I39" s="403"/>
      <c r="J39" s="406"/>
      <c r="K39" s="403"/>
      <c r="L39" s="406"/>
      <c r="M39" s="403"/>
      <c r="N39" s="403"/>
      <c r="O39" s="403"/>
      <c r="P39" s="403"/>
      <c r="Q39" s="403"/>
      <c r="R39" s="403"/>
      <c r="S39" s="403"/>
    </row>
    <row r="40" spans="1:19" s="351" customFormat="1" x14ac:dyDescent="0.2">
      <c r="A40" s="403"/>
      <c r="B40" s="404" t="str">
        <f t="shared" si="2"/>
        <v/>
      </c>
      <c r="C40" s="404" t="str">
        <f t="shared" si="3"/>
        <v/>
      </c>
      <c r="D40" s="405"/>
      <c r="E40" s="403"/>
      <c r="F40" s="403"/>
      <c r="G40" s="403"/>
      <c r="H40" s="403"/>
      <c r="I40" s="403"/>
      <c r="J40" s="406"/>
      <c r="K40" s="403"/>
      <c r="L40" s="406"/>
      <c r="M40" s="403"/>
      <c r="N40" s="403"/>
      <c r="O40" s="403"/>
      <c r="P40" s="403"/>
      <c r="Q40" s="403"/>
      <c r="R40" s="403"/>
      <c r="S40" s="403"/>
    </row>
    <row r="41" spans="1:19" s="351" customFormat="1" x14ac:dyDescent="0.2">
      <c r="A41" s="403"/>
      <c r="B41" s="404" t="str">
        <f t="shared" si="2"/>
        <v/>
      </c>
      <c r="C41" s="404" t="str">
        <f t="shared" si="3"/>
        <v/>
      </c>
      <c r="D41" s="405"/>
      <c r="E41" s="403"/>
      <c r="F41" s="403"/>
      <c r="G41" s="403"/>
      <c r="H41" s="403"/>
      <c r="I41" s="403"/>
      <c r="J41" s="406"/>
      <c r="K41" s="403"/>
      <c r="L41" s="406"/>
      <c r="M41" s="403"/>
      <c r="N41" s="403"/>
      <c r="O41" s="403"/>
      <c r="P41" s="403"/>
      <c r="Q41" s="403"/>
      <c r="R41" s="403"/>
      <c r="S41" s="403"/>
    </row>
    <row r="42" spans="1:19" s="351" customFormat="1" x14ac:dyDescent="0.2">
      <c r="A42" s="403"/>
      <c r="B42" s="404" t="str">
        <f t="shared" si="2"/>
        <v/>
      </c>
      <c r="C42" s="404" t="str">
        <f t="shared" si="3"/>
        <v/>
      </c>
      <c r="D42" s="405"/>
      <c r="E42" s="403"/>
      <c r="F42" s="403"/>
      <c r="G42" s="403"/>
      <c r="H42" s="403"/>
      <c r="I42" s="403"/>
      <c r="J42" s="406"/>
      <c r="K42" s="403"/>
      <c r="L42" s="406"/>
      <c r="M42" s="403"/>
      <c r="N42" s="403"/>
      <c r="O42" s="403"/>
      <c r="P42" s="403"/>
      <c r="Q42" s="403"/>
      <c r="R42" s="403"/>
      <c r="S42" s="403"/>
    </row>
    <row r="43" spans="1:19" s="351" customFormat="1" x14ac:dyDescent="0.2">
      <c r="A43" s="403"/>
      <c r="B43" s="404" t="str">
        <f t="shared" si="2"/>
        <v/>
      </c>
      <c r="C43" s="404" t="str">
        <f t="shared" si="3"/>
        <v/>
      </c>
      <c r="D43" s="405"/>
      <c r="E43" s="403"/>
      <c r="F43" s="403"/>
      <c r="G43" s="403"/>
      <c r="H43" s="403"/>
      <c r="I43" s="403"/>
      <c r="J43" s="406"/>
      <c r="K43" s="403"/>
      <c r="L43" s="406"/>
      <c r="M43" s="403"/>
      <c r="N43" s="403"/>
      <c r="O43" s="403"/>
      <c r="P43" s="403"/>
      <c r="Q43" s="403"/>
      <c r="R43" s="403"/>
      <c r="S43" s="403"/>
    </row>
    <row r="44" spans="1:19" s="351" customFormat="1" x14ac:dyDescent="0.2">
      <c r="A44" s="403"/>
      <c r="B44" s="404" t="str">
        <f t="shared" si="2"/>
        <v/>
      </c>
      <c r="C44" s="404" t="str">
        <f t="shared" si="3"/>
        <v/>
      </c>
      <c r="D44" s="405"/>
      <c r="E44" s="403"/>
      <c r="F44" s="403"/>
      <c r="G44" s="403"/>
      <c r="H44" s="403"/>
      <c r="I44" s="403"/>
      <c r="J44" s="406"/>
      <c r="K44" s="403"/>
      <c r="L44" s="406"/>
      <c r="M44" s="403"/>
      <c r="N44" s="403"/>
      <c r="O44" s="403"/>
      <c r="P44" s="403"/>
      <c r="Q44" s="403"/>
      <c r="R44" s="403"/>
      <c r="S44" s="403"/>
    </row>
    <row r="45" spans="1:19" s="351" customFormat="1" x14ac:dyDescent="0.2">
      <c r="A45" s="403"/>
      <c r="B45" s="404" t="str">
        <f t="shared" si="2"/>
        <v/>
      </c>
      <c r="C45" s="404" t="str">
        <f t="shared" si="3"/>
        <v/>
      </c>
      <c r="D45" s="405"/>
      <c r="E45" s="403"/>
      <c r="F45" s="403"/>
      <c r="G45" s="403"/>
      <c r="H45" s="403"/>
      <c r="I45" s="403"/>
      <c r="J45" s="406"/>
      <c r="K45" s="403"/>
      <c r="L45" s="406"/>
      <c r="M45" s="403"/>
      <c r="N45" s="403"/>
      <c r="O45" s="403"/>
      <c r="P45" s="403"/>
      <c r="Q45" s="403"/>
      <c r="R45" s="403"/>
      <c r="S45" s="403"/>
    </row>
    <row r="46" spans="1:19" s="351" customFormat="1" x14ac:dyDescent="0.2">
      <c r="A46" s="403"/>
      <c r="B46" s="404" t="str">
        <f t="shared" si="2"/>
        <v/>
      </c>
      <c r="C46" s="404" t="str">
        <f t="shared" si="3"/>
        <v/>
      </c>
      <c r="D46" s="405"/>
      <c r="E46" s="403"/>
      <c r="F46" s="403"/>
      <c r="G46" s="403"/>
      <c r="H46" s="403"/>
      <c r="I46" s="403"/>
      <c r="J46" s="406"/>
      <c r="K46" s="403"/>
      <c r="L46" s="406"/>
      <c r="M46" s="403"/>
      <c r="N46" s="403"/>
      <c r="O46" s="403"/>
      <c r="P46" s="403"/>
      <c r="Q46" s="403"/>
      <c r="R46" s="403"/>
      <c r="S46" s="403"/>
    </row>
    <row r="47" spans="1:19" s="351" customFormat="1" x14ac:dyDescent="0.2">
      <c r="A47" s="403"/>
      <c r="B47" s="404" t="str">
        <f t="shared" si="2"/>
        <v/>
      </c>
      <c r="C47" s="404" t="str">
        <f t="shared" si="3"/>
        <v/>
      </c>
      <c r="D47" s="405"/>
      <c r="E47" s="403"/>
      <c r="F47" s="403"/>
      <c r="G47" s="403"/>
      <c r="H47" s="403"/>
      <c r="I47" s="403"/>
      <c r="J47" s="406"/>
      <c r="K47" s="403"/>
      <c r="L47" s="406"/>
      <c r="M47" s="403"/>
      <c r="N47" s="403"/>
      <c r="O47" s="403"/>
      <c r="P47" s="403"/>
      <c r="Q47" s="403"/>
      <c r="R47" s="403"/>
      <c r="S47" s="403"/>
    </row>
    <row r="48" spans="1:19" s="352" customFormat="1" x14ac:dyDescent="0.2">
      <c r="A48" s="403"/>
      <c r="B48" s="404" t="str">
        <f t="shared" si="2"/>
        <v/>
      </c>
      <c r="C48" s="404" t="str">
        <f t="shared" si="3"/>
        <v/>
      </c>
      <c r="D48" s="405"/>
      <c r="E48" s="403"/>
      <c r="F48" s="403"/>
      <c r="G48" s="403"/>
      <c r="H48" s="403"/>
      <c r="I48" s="403"/>
      <c r="J48" s="406"/>
      <c r="K48" s="403"/>
      <c r="L48" s="406"/>
      <c r="M48" s="403"/>
      <c r="N48" s="403"/>
      <c r="O48" s="403"/>
      <c r="P48" s="403"/>
      <c r="Q48" s="403"/>
      <c r="R48" s="403"/>
      <c r="S48" s="403"/>
    </row>
    <row r="49" spans="1:19" s="352" customFormat="1" x14ac:dyDescent="0.2">
      <c r="A49" s="403"/>
      <c r="B49" s="404" t="str">
        <f t="shared" si="2"/>
        <v/>
      </c>
      <c r="C49" s="404" t="str">
        <f t="shared" si="3"/>
        <v/>
      </c>
      <c r="D49" s="405"/>
      <c r="E49" s="403"/>
      <c r="F49" s="403"/>
      <c r="G49" s="403"/>
      <c r="H49" s="403"/>
      <c r="I49" s="403"/>
      <c r="J49" s="406"/>
      <c r="K49" s="403"/>
      <c r="L49" s="406"/>
      <c r="M49" s="403"/>
      <c r="N49" s="403"/>
      <c r="O49" s="403"/>
      <c r="P49" s="403"/>
      <c r="Q49" s="403"/>
      <c r="R49" s="403"/>
      <c r="S49" s="403"/>
    </row>
    <row r="50" spans="1:19" s="352" customFormat="1" x14ac:dyDescent="0.2">
      <c r="A50" s="403"/>
      <c r="B50" s="404" t="str">
        <f t="shared" si="2"/>
        <v/>
      </c>
      <c r="C50" s="404" t="str">
        <f t="shared" si="3"/>
        <v/>
      </c>
      <c r="D50" s="405"/>
      <c r="E50" s="403"/>
      <c r="F50" s="403"/>
      <c r="G50" s="403"/>
      <c r="H50" s="403"/>
      <c r="I50" s="403"/>
      <c r="J50" s="406"/>
      <c r="K50" s="403"/>
      <c r="L50" s="406"/>
      <c r="M50" s="403"/>
      <c r="N50" s="403"/>
      <c r="O50" s="403"/>
      <c r="P50" s="403"/>
      <c r="Q50" s="403"/>
      <c r="R50" s="403"/>
      <c r="S50" s="403"/>
    </row>
    <row r="51" spans="1:19" s="352" customFormat="1" x14ac:dyDescent="0.2">
      <c r="A51" s="403"/>
      <c r="B51" s="404" t="str">
        <f t="shared" si="2"/>
        <v/>
      </c>
      <c r="C51" s="404" t="str">
        <f t="shared" si="3"/>
        <v/>
      </c>
      <c r="D51" s="405"/>
      <c r="E51" s="403"/>
      <c r="F51" s="403"/>
      <c r="G51" s="403"/>
      <c r="H51" s="403"/>
      <c r="I51" s="403"/>
      <c r="J51" s="406"/>
      <c r="K51" s="403"/>
      <c r="L51" s="406"/>
      <c r="M51" s="403"/>
      <c r="N51" s="403"/>
      <c r="O51" s="403"/>
      <c r="P51" s="403"/>
      <c r="Q51" s="403"/>
      <c r="R51" s="403"/>
      <c r="S51" s="403"/>
    </row>
    <row r="52" spans="1:19" s="352" customFormat="1" x14ac:dyDescent="0.2">
      <c r="A52" s="403"/>
      <c r="B52" s="404" t="str">
        <f t="shared" si="2"/>
        <v/>
      </c>
      <c r="C52" s="404" t="str">
        <f t="shared" si="3"/>
        <v/>
      </c>
      <c r="D52" s="405"/>
      <c r="E52" s="403"/>
      <c r="F52" s="403"/>
      <c r="G52" s="403"/>
      <c r="H52" s="403"/>
      <c r="I52" s="403"/>
      <c r="J52" s="406"/>
      <c r="K52" s="403"/>
      <c r="L52" s="406"/>
      <c r="M52" s="403"/>
      <c r="N52" s="403"/>
      <c r="O52" s="403"/>
      <c r="P52" s="403"/>
      <c r="Q52" s="403"/>
      <c r="R52" s="403"/>
      <c r="S52" s="403"/>
    </row>
    <row r="53" spans="1:19" s="352" customFormat="1" x14ac:dyDescent="0.2">
      <c r="A53" s="403"/>
      <c r="B53" s="404" t="str">
        <f t="shared" si="2"/>
        <v/>
      </c>
      <c r="C53" s="404" t="str">
        <f t="shared" si="3"/>
        <v/>
      </c>
      <c r="D53" s="405"/>
      <c r="E53" s="403"/>
      <c r="F53" s="403"/>
      <c r="G53" s="403"/>
      <c r="H53" s="403"/>
      <c r="I53" s="403"/>
      <c r="J53" s="406"/>
      <c r="K53" s="403"/>
      <c r="L53" s="406"/>
      <c r="M53" s="403"/>
      <c r="N53" s="403"/>
      <c r="O53" s="403"/>
      <c r="P53" s="403"/>
      <c r="Q53" s="403"/>
      <c r="R53" s="403"/>
      <c r="S53" s="403"/>
    </row>
    <row r="54" spans="1:19" s="352" customFormat="1" x14ac:dyDescent="0.2">
      <c r="A54" s="403"/>
      <c r="B54" s="404" t="str">
        <f t="shared" si="2"/>
        <v/>
      </c>
      <c r="C54" s="404" t="str">
        <f t="shared" si="3"/>
        <v/>
      </c>
      <c r="D54" s="405"/>
      <c r="E54" s="403"/>
      <c r="F54" s="403"/>
      <c r="G54" s="403"/>
      <c r="H54" s="403"/>
      <c r="I54" s="403"/>
      <c r="J54" s="406"/>
      <c r="K54" s="403"/>
      <c r="L54" s="406"/>
      <c r="M54" s="403"/>
      <c r="N54" s="403"/>
      <c r="O54" s="403"/>
      <c r="P54" s="403"/>
      <c r="Q54" s="403"/>
      <c r="R54" s="403"/>
      <c r="S54" s="403"/>
    </row>
    <row r="55" spans="1:19" s="352" customFormat="1" x14ac:dyDescent="0.2">
      <c r="A55" s="403"/>
      <c r="B55" s="404" t="str">
        <f t="shared" si="2"/>
        <v/>
      </c>
      <c r="C55" s="404" t="str">
        <f t="shared" si="3"/>
        <v/>
      </c>
      <c r="D55" s="405"/>
      <c r="E55" s="403"/>
      <c r="F55" s="403"/>
      <c r="G55" s="403"/>
      <c r="H55" s="403"/>
      <c r="I55" s="403"/>
      <c r="J55" s="406"/>
      <c r="K55" s="403"/>
      <c r="L55" s="406"/>
      <c r="M55" s="403"/>
      <c r="N55" s="403"/>
      <c r="O55" s="403"/>
      <c r="P55" s="403"/>
      <c r="Q55" s="403"/>
      <c r="R55" s="403"/>
      <c r="S55" s="403"/>
    </row>
    <row r="56" spans="1:19" s="352" customFormat="1" x14ac:dyDescent="0.2">
      <c r="A56" s="403"/>
      <c r="B56" s="404" t="str">
        <f t="shared" si="2"/>
        <v/>
      </c>
      <c r="C56" s="404" t="str">
        <f t="shared" si="3"/>
        <v/>
      </c>
      <c r="D56" s="405"/>
      <c r="E56" s="403"/>
      <c r="F56" s="403"/>
      <c r="G56" s="403"/>
      <c r="H56" s="403"/>
      <c r="I56" s="403"/>
      <c r="J56" s="406"/>
      <c r="K56" s="403"/>
      <c r="L56" s="406"/>
      <c r="M56" s="403"/>
      <c r="N56" s="403"/>
      <c r="O56" s="403"/>
      <c r="P56" s="403"/>
      <c r="Q56" s="403"/>
      <c r="R56" s="403"/>
      <c r="S56" s="403"/>
    </row>
    <row r="57" spans="1:19" s="352" customFormat="1" x14ac:dyDescent="0.2">
      <c r="A57" s="403"/>
      <c r="B57" s="404" t="str">
        <f t="shared" si="2"/>
        <v/>
      </c>
      <c r="C57" s="404" t="str">
        <f t="shared" si="3"/>
        <v/>
      </c>
      <c r="D57" s="405"/>
      <c r="E57" s="403"/>
      <c r="F57" s="403"/>
      <c r="G57" s="403"/>
      <c r="H57" s="403"/>
      <c r="I57" s="403"/>
      <c r="J57" s="406"/>
      <c r="K57" s="403"/>
      <c r="L57" s="406"/>
      <c r="M57" s="403"/>
      <c r="N57" s="403"/>
      <c r="O57" s="403"/>
      <c r="P57" s="403"/>
      <c r="Q57" s="403"/>
      <c r="R57" s="403"/>
      <c r="S57" s="403"/>
    </row>
    <row r="58" spans="1:19" s="352" customFormat="1" x14ac:dyDescent="0.2">
      <c r="A58" s="403"/>
      <c r="B58" s="404" t="str">
        <f t="shared" si="2"/>
        <v/>
      </c>
      <c r="C58" s="404" t="str">
        <f t="shared" si="3"/>
        <v/>
      </c>
      <c r="D58" s="405"/>
      <c r="E58" s="403"/>
      <c r="F58" s="403"/>
      <c r="G58" s="403"/>
      <c r="H58" s="403"/>
      <c r="I58" s="403"/>
      <c r="J58" s="406"/>
      <c r="K58" s="403"/>
      <c r="L58" s="406"/>
      <c r="M58" s="403"/>
      <c r="N58" s="403"/>
      <c r="O58" s="403"/>
      <c r="P58" s="403"/>
      <c r="Q58" s="403"/>
      <c r="R58" s="403"/>
      <c r="S58" s="403"/>
    </row>
    <row r="59" spans="1:19" s="352" customFormat="1" x14ac:dyDescent="0.2">
      <c r="A59" s="403"/>
      <c r="B59" s="404" t="str">
        <f t="shared" si="2"/>
        <v/>
      </c>
      <c r="C59" s="404" t="str">
        <f t="shared" si="3"/>
        <v/>
      </c>
      <c r="D59" s="405"/>
      <c r="E59" s="403"/>
      <c r="F59" s="403"/>
      <c r="G59" s="403"/>
      <c r="H59" s="403"/>
      <c r="I59" s="403"/>
      <c r="J59" s="406"/>
      <c r="K59" s="403"/>
      <c r="L59" s="406"/>
      <c r="M59" s="403"/>
      <c r="N59" s="403"/>
      <c r="O59" s="403"/>
      <c r="P59" s="403"/>
      <c r="Q59" s="403"/>
      <c r="R59" s="403"/>
      <c r="S59" s="403"/>
    </row>
    <row r="60" spans="1:19" s="352" customFormat="1" x14ac:dyDescent="0.2">
      <c r="A60" s="403"/>
      <c r="B60" s="404" t="str">
        <f t="shared" si="2"/>
        <v/>
      </c>
      <c r="C60" s="404" t="str">
        <f t="shared" si="3"/>
        <v/>
      </c>
      <c r="D60" s="405"/>
      <c r="E60" s="403"/>
      <c r="F60" s="403"/>
      <c r="G60" s="403"/>
      <c r="H60" s="403"/>
      <c r="I60" s="403"/>
      <c r="J60" s="406"/>
      <c r="K60" s="403"/>
      <c r="L60" s="406"/>
      <c r="M60" s="403"/>
      <c r="N60" s="403"/>
      <c r="O60" s="403"/>
      <c r="P60" s="403"/>
      <c r="Q60" s="403"/>
      <c r="R60" s="403"/>
      <c r="S60" s="403"/>
    </row>
    <row r="61" spans="1:19" s="352" customFormat="1" x14ac:dyDescent="0.2">
      <c r="A61" s="403"/>
      <c r="B61" s="404" t="str">
        <f t="shared" si="2"/>
        <v/>
      </c>
      <c r="C61" s="404" t="str">
        <f t="shared" si="3"/>
        <v/>
      </c>
      <c r="D61" s="405"/>
      <c r="E61" s="403"/>
      <c r="F61" s="403"/>
      <c r="G61" s="403"/>
      <c r="H61" s="403"/>
      <c r="I61" s="403"/>
      <c r="J61" s="406"/>
      <c r="K61" s="403"/>
      <c r="L61" s="406"/>
      <c r="M61" s="403"/>
      <c r="N61" s="403"/>
      <c r="O61" s="403"/>
      <c r="P61" s="403"/>
      <c r="Q61" s="403"/>
      <c r="R61" s="403"/>
      <c r="S61" s="403"/>
    </row>
    <row r="62" spans="1:19" s="352" customFormat="1" x14ac:dyDescent="0.2">
      <c r="A62" s="403"/>
      <c r="B62" s="404" t="str">
        <f t="shared" si="2"/>
        <v/>
      </c>
      <c r="C62" s="404" t="str">
        <f t="shared" si="3"/>
        <v/>
      </c>
      <c r="D62" s="405"/>
      <c r="E62" s="403"/>
      <c r="F62" s="403"/>
      <c r="G62" s="403"/>
      <c r="H62" s="403"/>
      <c r="I62" s="403"/>
      <c r="J62" s="406"/>
      <c r="K62" s="403"/>
      <c r="L62" s="406"/>
      <c r="M62" s="403"/>
      <c r="N62" s="403"/>
      <c r="O62" s="403"/>
      <c r="P62" s="403"/>
      <c r="Q62" s="403"/>
      <c r="R62" s="403"/>
      <c r="S62" s="403"/>
    </row>
    <row r="63" spans="1:19" s="352" customFormat="1" x14ac:dyDescent="0.2">
      <c r="A63" s="403"/>
      <c r="B63" s="404" t="str">
        <f t="shared" si="2"/>
        <v/>
      </c>
      <c r="C63" s="404" t="str">
        <f t="shared" si="3"/>
        <v/>
      </c>
      <c r="D63" s="405"/>
      <c r="E63" s="403"/>
      <c r="F63" s="403"/>
      <c r="G63" s="403"/>
      <c r="H63" s="403"/>
      <c r="I63" s="403"/>
      <c r="J63" s="406"/>
      <c r="K63" s="403"/>
      <c r="L63" s="406"/>
      <c r="M63" s="403"/>
      <c r="N63" s="403"/>
      <c r="O63" s="403"/>
      <c r="P63" s="403"/>
      <c r="Q63" s="403"/>
      <c r="R63" s="403"/>
      <c r="S63" s="403"/>
    </row>
    <row r="64" spans="1:19" s="352" customFormat="1" x14ac:dyDescent="0.2">
      <c r="A64" s="403"/>
      <c r="B64" s="404" t="str">
        <f t="shared" si="2"/>
        <v/>
      </c>
      <c r="C64" s="404" t="str">
        <f t="shared" si="3"/>
        <v/>
      </c>
      <c r="D64" s="405"/>
      <c r="E64" s="403"/>
      <c r="F64" s="403"/>
      <c r="G64" s="403"/>
      <c r="H64" s="403"/>
      <c r="I64" s="403"/>
      <c r="J64" s="406"/>
      <c r="K64" s="403"/>
      <c r="L64" s="406"/>
      <c r="M64" s="403"/>
      <c r="N64" s="403"/>
      <c r="O64" s="403"/>
      <c r="P64" s="403"/>
      <c r="Q64" s="403"/>
      <c r="R64" s="403"/>
      <c r="S64" s="403"/>
    </row>
    <row r="65" spans="1:19" s="352" customFormat="1" x14ac:dyDescent="0.2">
      <c r="A65" s="403"/>
      <c r="B65" s="404" t="str">
        <f t="shared" si="2"/>
        <v/>
      </c>
      <c r="C65" s="404" t="str">
        <f t="shared" si="3"/>
        <v/>
      </c>
      <c r="D65" s="405"/>
      <c r="E65" s="403"/>
      <c r="F65" s="403"/>
      <c r="G65" s="403"/>
      <c r="H65" s="403"/>
      <c r="I65" s="403"/>
      <c r="J65" s="406"/>
      <c r="K65" s="403"/>
      <c r="L65" s="406"/>
      <c r="M65" s="403"/>
      <c r="N65" s="403"/>
      <c r="O65" s="403"/>
      <c r="P65" s="403"/>
      <c r="Q65" s="403"/>
      <c r="R65" s="403"/>
      <c r="S65" s="403"/>
    </row>
    <row r="66" spans="1:19" s="352" customFormat="1" x14ac:dyDescent="0.2">
      <c r="A66" s="403"/>
      <c r="B66" s="404" t="str">
        <f t="shared" si="2"/>
        <v/>
      </c>
      <c r="C66" s="404" t="str">
        <f t="shared" si="3"/>
        <v/>
      </c>
      <c r="D66" s="405"/>
      <c r="E66" s="403"/>
      <c r="F66" s="403"/>
      <c r="G66" s="403"/>
      <c r="H66" s="403"/>
      <c r="I66" s="403"/>
      <c r="J66" s="406"/>
      <c r="K66" s="403"/>
      <c r="L66" s="406"/>
      <c r="M66" s="403"/>
      <c r="N66" s="403"/>
      <c r="O66" s="403"/>
      <c r="P66" s="403"/>
      <c r="Q66" s="403"/>
      <c r="R66" s="403"/>
      <c r="S66" s="403"/>
    </row>
    <row r="67" spans="1:19" s="352" customFormat="1" x14ac:dyDescent="0.2">
      <c r="A67" s="403"/>
      <c r="B67" s="404" t="str">
        <f t="shared" si="2"/>
        <v/>
      </c>
      <c r="C67" s="404" t="str">
        <f t="shared" si="3"/>
        <v/>
      </c>
      <c r="D67" s="405"/>
      <c r="E67" s="403"/>
      <c r="F67" s="403"/>
      <c r="G67" s="403"/>
      <c r="H67" s="403"/>
      <c r="I67" s="403"/>
      <c r="J67" s="406"/>
      <c r="K67" s="403"/>
      <c r="L67" s="406"/>
      <c r="M67" s="403"/>
      <c r="N67" s="403"/>
      <c r="O67" s="403"/>
      <c r="P67" s="403"/>
      <c r="Q67" s="403"/>
      <c r="R67" s="403"/>
      <c r="S67" s="403"/>
    </row>
    <row r="68" spans="1:19" s="352" customFormat="1" x14ac:dyDescent="0.2">
      <c r="A68" s="403"/>
      <c r="B68" s="404" t="str">
        <f t="shared" si="2"/>
        <v/>
      </c>
      <c r="C68" s="404" t="str">
        <f t="shared" si="3"/>
        <v/>
      </c>
      <c r="D68" s="405"/>
      <c r="E68" s="403"/>
      <c r="F68" s="403"/>
      <c r="G68" s="403"/>
      <c r="H68" s="403"/>
      <c r="I68" s="403"/>
      <c r="J68" s="406"/>
      <c r="K68" s="403"/>
      <c r="L68" s="406"/>
      <c r="M68" s="403"/>
      <c r="N68" s="403"/>
      <c r="O68" s="403"/>
      <c r="P68" s="403"/>
      <c r="Q68" s="403"/>
      <c r="R68" s="403"/>
      <c r="S68" s="403"/>
    </row>
    <row r="69" spans="1:19" s="352" customFormat="1" x14ac:dyDescent="0.2">
      <c r="A69" s="403"/>
      <c r="B69" s="404" t="str">
        <f t="shared" si="2"/>
        <v/>
      </c>
      <c r="C69" s="404" t="str">
        <f t="shared" si="3"/>
        <v/>
      </c>
      <c r="D69" s="405"/>
      <c r="E69" s="403"/>
      <c r="F69" s="403"/>
      <c r="G69" s="403"/>
      <c r="H69" s="403"/>
      <c r="I69" s="403"/>
      <c r="J69" s="406"/>
      <c r="K69" s="403"/>
      <c r="L69" s="406"/>
      <c r="M69" s="403"/>
      <c r="N69" s="403"/>
      <c r="O69" s="403"/>
      <c r="P69" s="403"/>
      <c r="Q69" s="403"/>
      <c r="R69" s="403"/>
      <c r="S69" s="403"/>
    </row>
    <row r="70" spans="1:19" s="352" customFormat="1" x14ac:dyDescent="0.2">
      <c r="A70" s="403"/>
      <c r="B70" s="404" t="str">
        <f t="shared" ref="B70:B133" si="4">IF(A70="ADD","N/A","")</f>
        <v/>
      </c>
      <c r="C70" s="404" t="str">
        <f t="shared" ref="C70:C133" si="5">IF(D70="","",(VLOOKUP(D70,Generic_Road_Names_Table_Array,2,FALSE)))</f>
        <v/>
      </c>
      <c r="D70" s="405"/>
      <c r="E70" s="403"/>
      <c r="F70" s="403"/>
      <c r="G70" s="403"/>
      <c r="H70" s="403"/>
      <c r="I70" s="403"/>
      <c r="J70" s="406"/>
      <c r="K70" s="403"/>
      <c r="L70" s="406"/>
      <c r="M70" s="403"/>
      <c r="N70" s="403"/>
      <c r="O70" s="403"/>
      <c r="P70" s="403"/>
      <c r="Q70" s="403"/>
      <c r="R70" s="403"/>
      <c r="S70" s="403"/>
    </row>
    <row r="71" spans="1:19" s="352" customFormat="1" x14ac:dyDescent="0.2">
      <c r="A71" s="403"/>
      <c r="B71" s="404" t="str">
        <f t="shared" si="4"/>
        <v/>
      </c>
      <c r="C71" s="404" t="str">
        <f t="shared" si="5"/>
        <v/>
      </c>
      <c r="D71" s="405"/>
      <c r="E71" s="403"/>
      <c r="F71" s="403"/>
      <c r="G71" s="403"/>
      <c r="H71" s="403"/>
      <c r="I71" s="403"/>
      <c r="J71" s="406"/>
      <c r="K71" s="403"/>
      <c r="L71" s="406"/>
      <c r="M71" s="403"/>
      <c r="N71" s="403"/>
      <c r="O71" s="403"/>
      <c r="P71" s="403"/>
      <c r="Q71" s="403"/>
      <c r="R71" s="403"/>
      <c r="S71" s="403"/>
    </row>
    <row r="72" spans="1:19" s="352" customFormat="1" x14ac:dyDescent="0.2">
      <c r="A72" s="403"/>
      <c r="B72" s="404" t="str">
        <f t="shared" si="4"/>
        <v/>
      </c>
      <c r="C72" s="404" t="str">
        <f t="shared" si="5"/>
        <v/>
      </c>
      <c r="D72" s="405"/>
      <c r="E72" s="403"/>
      <c r="F72" s="403"/>
      <c r="G72" s="403"/>
      <c r="H72" s="403"/>
      <c r="I72" s="403"/>
      <c r="J72" s="406"/>
      <c r="K72" s="403"/>
      <c r="L72" s="406"/>
      <c r="M72" s="403"/>
      <c r="N72" s="403"/>
      <c r="O72" s="403"/>
      <c r="P72" s="403"/>
      <c r="Q72" s="403"/>
      <c r="R72" s="403"/>
      <c r="S72" s="403"/>
    </row>
    <row r="73" spans="1:19" s="352" customFormat="1" x14ac:dyDescent="0.2">
      <c r="A73" s="403"/>
      <c r="B73" s="404" t="str">
        <f t="shared" si="4"/>
        <v/>
      </c>
      <c r="C73" s="404" t="str">
        <f t="shared" si="5"/>
        <v/>
      </c>
      <c r="D73" s="405"/>
      <c r="E73" s="403"/>
      <c r="F73" s="403"/>
      <c r="G73" s="403"/>
      <c r="H73" s="403"/>
      <c r="I73" s="403"/>
      <c r="J73" s="406"/>
      <c r="K73" s="403"/>
      <c r="L73" s="406"/>
      <c r="M73" s="403"/>
      <c r="N73" s="403"/>
      <c r="O73" s="403"/>
      <c r="P73" s="403"/>
      <c r="Q73" s="403"/>
      <c r="R73" s="403"/>
      <c r="S73" s="403"/>
    </row>
    <row r="74" spans="1:19" s="352" customFormat="1" x14ac:dyDescent="0.2">
      <c r="A74" s="403"/>
      <c r="B74" s="404" t="str">
        <f t="shared" si="4"/>
        <v/>
      </c>
      <c r="C74" s="404" t="str">
        <f t="shared" si="5"/>
        <v/>
      </c>
      <c r="D74" s="405"/>
      <c r="E74" s="403"/>
      <c r="F74" s="403"/>
      <c r="G74" s="403"/>
      <c r="H74" s="403"/>
      <c r="I74" s="403"/>
      <c r="J74" s="406"/>
      <c r="K74" s="403"/>
      <c r="L74" s="406"/>
      <c r="M74" s="403"/>
      <c r="N74" s="403"/>
      <c r="O74" s="403"/>
      <c r="P74" s="403"/>
      <c r="Q74" s="403"/>
      <c r="R74" s="403"/>
      <c r="S74" s="403"/>
    </row>
    <row r="75" spans="1:19" s="352" customFormat="1" x14ac:dyDescent="0.2">
      <c r="A75" s="403"/>
      <c r="B75" s="404" t="str">
        <f t="shared" si="4"/>
        <v/>
      </c>
      <c r="C75" s="404" t="str">
        <f t="shared" si="5"/>
        <v/>
      </c>
      <c r="D75" s="405"/>
      <c r="E75" s="403"/>
      <c r="F75" s="403"/>
      <c r="G75" s="403"/>
      <c r="H75" s="403"/>
      <c r="I75" s="403"/>
      <c r="J75" s="406"/>
      <c r="K75" s="403"/>
      <c r="L75" s="406"/>
      <c r="M75" s="403"/>
      <c r="N75" s="403"/>
      <c r="O75" s="403"/>
      <c r="P75" s="403"/>
      <c r="Q75" s="403"/>
      <c r="R75" s="403"/>
      <c r="S75" s="403"/>
    </row>
    <row r="76" spans="1:19" s="352" customFormat="1" x14ac:dyDescent="0.2">
      <c r="A76" s="403"/>
      <c r="B76" s="404" t="str">
        <f t="shared" si="4"/>
        <v/>
      </c>
      <c r="C76" s="404" t="str">
        <f t="shared" si="5"/>
        <v/>
      </c>
      <c r="D76" s="405"/>
      <c r="E76" s="403"/>
      <c r="F76" s="403"/>
      <c r="G76" s="403"/>
      <c r="H76" s="403"/>
      <c r="I76" s="403"/>
      <c r="J76" s="406"/>
      <c r="K76" s="403"/>
      <c r="L76" s="406"/>
      <c r="M76" s="403"/>
      <c r="N76" s="403"/>
      <c r="O76" s="403"/>
      <c r="P76" s="403"/>
      <c r="Q76" s="403"/>
      <c r="R76" s="403"/>
      <c r="S76" s="403"/>
    </row>
    <row r="77" spans="1:19" s="352" customFormat="1" x14ac:dyDescent="0.2">
      <c r="A77" s="403"/>
      <c r="B77" s="404" t="str">
        <f t="shared" si="4"/>
        <v/>
      </c>
      <c r="C77" s="404" t="str">
        <f t="shared" si="5"/>
        <v/>
      </c>
      <c r="D77" s="405"/>
      <c r="E77" s="403"/>
      <c r="F77" s="403"/>
      <c r="G77" s="403"/>
      <c r="H77" s="403"/>
      <c r="I77" s="403"/>
      <c r="J77" s="406"/>
      <c r="K77" s="403"/>
      <c r="L77" s="406"/>
      <c r="M77" s="403"/>
      <c r="N77" s="403"/>
      <c r="O77" s="403"/>
      <c r="P77" s="403"/>
      <c r="Q77" s="403"/>
      <c r="R77" s="403"/>
      <c r="S77" s="403"/>
    </row>
    <row r="78" spans="1:19" s="352" customFormat="1" x14ac:dyDescent="0.2">
      <c r="A78" s="403"/>
      <c r="B78" s="404" t="str">
        <f t="shared" si="4"/>
        <v/>
      </c>
      <c r="C78" s="404" t="str">
        <f t="shared" si="5"/>
        <v/>
      </c>
      <c r="D78" s="405"/>
      <c r="E78" s="403"/>
      <c r="F78" s="403"/>
      <c r="G78" s="403"/>
      <c r="H78" s="403"/>
      <c r="I78" s="403"/>
      <c r="J78" s="406"/>
      <c r="K78" s="403"/>
      <c r="L78" s="406"/>
      <c r="M78" s="403"/>
      <c r="N78" s="403"/>
      <c r="O78" s="403"/>
      <c r="P78" s="403"/>
      <c r="Q78" s="403"/>
      <c r="R78" s="403"/>
      <c r="S78" s="403"/>
    </row>
    <row r="79" spans="1:19" s="352" customFormat="1" x14ac:dyDescent="0.2">
      <c r="A79" s="403"/>
      <c r="B79" s="404" t="str">
        <f t="shared" si="4"/>
        <v/>
      </c>
      <c r="C79" s="404" t="str">
        <f t="shared" si="5"/>
        <v/>
      </c>
      <c r="D79" s="405"/>
      <c r="E79" s="403"/>
      <c r="F79" s="403"/>
      <c r="G79" s="403"/>
      <c r="H79" s="403"/>
      <c r="I79" s="403"/>
      <c r="J79" s="406"/>
      <c r="K79" s="403"/>
      <c r="L79" s="406"/>
      <c r="M79" s="403"/>
      <c r="N79" s="403"/>
      <c r="O79" s="403"/>
      <c r="P79" s="403"/>
      <c r="Q79" s="403"/>
      <c r="R79" s="403"/>
      <c r="S79" s="403"/>
    </row>
    <row r="80" spans="1:19" s="352" customFormat="1" x14ac:dyDescent="0.2">
      <c r="A80" s="403"/>
      <c r="B80" s="404" t="str">
        <f t="shared" si="4"/>
        <v/>
      </c>
      <c r="C80" s="404" t="str">
        <f t="shared" si="5"/>
        <v/>
      </c>
      <c r="D80" s="405"/>
      <c r="E80" s="403"/>
      <c r="F80" s="403"/>
      <c r="G80" s="403"/>
      <c r="H80" s="403"/>
      <c r="I80" s="403"/>
      <c r="J80" s="406"/>
      <c r="K80" s="403"/>
      <c r="L80" s="406"/>
      <c r="M80" s="403"/>
      <c r="N80" s="403"/>
      <c r="O80" s="403"/>
      <c r="P80" s="403"/>
      <c r="Q80" s="403"/>
      <c r="R80" s="403"/>
      <c r="S80" s="403"/>
    </row>
    <row r="81" spans="1:19" s="352" customFormat="1" x14ac:dyDescent="0.2">
      <c r="A81" s="403"/>
      <c r="B81" s="404" t="str">
        <f t="shared" si="4"/>
        <v/>
      </c>
      <c r="C81" s="404" t="str">
        <f t="shared" si="5"/>
        <v/>
      </c>
      <c r="D81" s="405"/>
      <c r="E81" s="403"/>
      <c r="F81" s="403"/>
      <c r="G81" s="403"/>
      <c r="H81" s="403"/>
      <c r="I81" s="403"/>
      <c r="J81" s="406"/>
      <c r="K81" s="403"/>
      <c r="L81" s="406"/>
      <c r="M81" s="403"/>
      <c r="N81" s="403"/>
      <c r="O81" s="403"/>
      <c r="P81" s="403"/>
      <c r="Q81" s="403"/>
      <c r="R81" s="403"/>
      <c r="S81" s="403"/>
    </row>
    <row r="82" spans="1:19" s="352" customFormat="1" x14ac:dyDescent="0.2">
      <c r="A82" s="403"/>
      <c r="B82" s="404" t="str">
        <f t="shared" si="4"/>
        <v/>
      </c>
      <c r="C82" s="404" t="str">
        <f t="shared" si="5"/>
        <v/>
      </c>
      <c r="D82" s="405"/>
      <c r="E82" s="403"/>
      <c r="F82" s="403"/>
      <c r="G82" s="403"/>
      <c r="H82" s="403"/>
      <c r="I82" s="403"/>
      <c r="J82" s="406"/>
      <c r="K82" s="403"/>
      <c r="L82" s="406"/>
      <c r="M82" s="403"/>
      <c r="N82" s="403"/>
      <c r="O82" s="403"/>
      <c r="P82" s="403"/>
      <c r="Q82" s="403"/>
      <c r="R82" s="403"/>
      <c r="S82" s="403"/>
    </row>
    <row r="83" spans="1:19" s="352" customFormat="1" x14ac:dyDescent="0.2">
      <c r="A83" s="403"/>
      <c r="B83" s="404" t="str">
        <f t="shared" si="4"/>
        <v/>
      </c>
      <c r="C83" s="404" t="str">
        <f t="shared" si="5"/>
        <v/>
      </c>
      <c r="D83" s="405"/>
      <c r="E83" s="403"/>
      <c r="F83" s="403"/>
      <c r="G83" s="403"/>
      <c r="H83" s="403"/>
      <c r="I83" s="403"/>
      <c r="J83" s="406"/>
      <c r="K83" s="403"/>
      <c r="L83" s="406"/>
      <c r="M83" s="403"/>
      <c r="N83" s="403"/>
      <c r="O83" s="403"/>
      <c r="P83" s="403"/>
      <c r="Q83" s="403"/>
      <c r="R83" s="403"/>
      <c r="S83" s="403"/>
    </row>
    <row r="84" spans="1:19" s="352" customFormat="1" x14ac:dyDescent="0.2">
      <c r="A84" s="403"/>
      <c r="B84" s="404" t="str">
        <f t="shared" si="4"/>
        <v/>
      </c>
      <c r="C84" s="404" t="str">
        <f t="shared" si="5"/>
        <v/>
      </c>
      <c r="D84" s="405"/>
      <c r="E84" s="403"/>
      <c r="F84" s="403"/>
      <c r="G84" s="403"/>
      <c r="H84" s="403"/>
      <c r="I84" s="403"/>
      <c r="J84" s="406"/>
      <c r="K84" s="403"/>
      <c r="L84" s="406"/>
      <c r="M84" s="403"/>
      <c r="N84" s="403"/>
      <c r="O84" s="403"/>
      <c r="P84" s="403"/>
      <c r="Q84" s="403"/>
      <c r="R84" s="403"/>
      <c r="S84" s="403"/>
    </row>
    <row r="85" spans="1:19" s="352" customFormat="1" x14ac:dyDescent="0.2">
      <c r="A85" s="403"/>
      <c r="B85" s="404" t="str">
        <f t="shared" si="4"/>
        <v/>
      </c>
      <c r="C85" s="404" t="str">
        <f t="shared" si="5"/>
        <v/>
      </c>
      <c r="D85" s="405"/>
      <c r="E85" s="403"/>
      <c r="F85" s="403"/>
      <c r="G85" s="403"/>
      <c r="H85" s="403"/>
      <c r="I85" s="403"/>
      <c r="J85" s="406"/>
      <c r="K85" s="403"/>
      <c r="L85" s="406"/>
      <c r="M85" s="403"/>
      <c r="N85" s="403"/>
      <c r="O85" s="403"/>
      <c r="P85" s="403"/>
      <c r="Q85" s="403"/>
      <c r="R85" s="403"/>
      <c r="S85" s="403"/>
    </row>
    <row r="86" spans="1:19" s="352" customFormat="1" x14ac:dyDescent="0.2">
      <c r="A86" s="403"/>
      <c r="B86" s="404" t="str">
        <f t="shared" si="4"/>
        <v/>
      </c>
      <c r="C86" s="404" t="str">
        <f t="shared" si="5"/>
        <v/>
      </c>
      <c r="D86" s="405"/>
      <c r="E86" s="403"/>
      <c r="F86" s="403"/>
      <c r="G86" s="403"/>
      <c r="H86" s="403"/>
      <c r="I86" s="403"/>
      <c r="J86" s="406"/>
      <c r="K86" s="403"/>
      <c r="L86" s="406"/>
      <c r="M86" s="403"/>
      <c r="N86" s="403"/>
      <c r="O86" s="403"/>
      <c r="P86" s="403"/>
      <c r="Q86" s="403"/>
      <c r="R86" s="403"/>
      <c r="S86" s="403"/>
    </row>
    <row r="87" spans="1:19" s="352" customFormat="1" x14ac:dyDescent="0.2">
      <c r="A87" s="403"/>
      <c r="B87" s="404" t="str">
        <f t="shared" si="4"/>
        <v/>
      </c>
      <c r="C87" s="404" t="str">
        <f t="shared" si="5"/>
        <v/>
      </c>
      <c r="D87" s="405"/>
      <c r="E87" s="403"/>
      <c r="F87" s="403"/>
      <c r="G87" s="403"/>
      <c r="H87" s="403"/>
      <c r="I87" s="403"/>
      <c r="J87" s="406"/>
      <c r="K87" s="403"/>
      <c r="L87" s="406"/>
      <c r="M87" s="403"/>
      <c r="N87" s="403"/>
      <c r="O87" s="403"/>
      <c r="P87" s="403"/>
      <c r="Q87" s="403"/>
      <c r="R87" s="403"/>
      <c r="S87" s="403"/>
    </row>
    <row r="88" spans="1:19" s="352" customFormat="1" x14ac:dyDescent="0.2">
      <c r="A88" s="403"/>
      <c r="B88" s="404" t="str">
        <f t="shared" si="4"/>
        <v/>
      </c>
      <c r="C88" s="404" t="str">
        <f t="shared" si="5"/>
        <v/>
      </c>
      <c r="D88" s="405"/>
      <c r="E88" s="403"/>
      <c r="F88" s="403"/>
      <c r="G88" s="403"/>
      <c r="H88" s="403"/>
      <c r="I88" s="403"/>
      <c r="J88" s="406"/>
      <c r="K88" s="403"/>
      <c r="L88" s="406"/>
      <c r="M88" s="403"/>
      <c r="N88" s="403"/>
      <c r="O88" s="403"/>
      <c r="P88" s="403"/>
      <c r="Q88" s="403"/>
      <c r="R88" s="403"/>
      <c r="S88" s="403"/>
    </row>
    <row r="89" spans="1:19" s="352" customFormat="1" x14ac:dyDescent="0.2">
      <c r="A89" s="403"/>
      <c r="B89" s="404" t="str">
        <f t="shared" si="4"/>
        <v/>
      </c>
      <c r="C89" s="404" t="str">
        <f t="shared" si="5"/>
        <v/>
      </c>
      <c r="D89" s="405"/>
      <c r="E89" s="403"/>
      <c r="F89" s="403"/>
      <c r="G89" s="403"/>
      <c r="H89" s="403"/>
      <c r="I89" s="403"/>
      <c r="J89" s="406"/>
      <c r="K89" s="403"/>
      <c r="L89" s="406"/>
      <c r="M89" s="403"/>
      <c r="N89" s="403"/>
      <c r="O89" s="403"/>
      <c r="P89" s="403"/>
      <c r="Q89" s="403"/>
      <c r="R89" s="403"/>
      <c r="S89" s="403"/>
    </row>
    <row r="90" spans="1:19" s="352" customFormat="1" x14ac:dyDescent="0.2">
      <c r="A90" s="403"/>
      <c r="B90" s="404" t="str">
        <f t="shared" si="4"/>
        <v/>
      </c>
      <c r="C90" s="404" t="str">
        <f t="shared" si="5"/>
        <v/>
      </c>
      <c r="D90" s="405"/>
      <c r="E90" s="403"/>
      <c r="F90" s="403"/>
      <c r="G90" s="403"/>
      <c r="H90" s="403"/>
      <c r="I90" s="403"/>
      <c r="J90" s="406"/>
      <c r="K90" s="403"/>
      <c r="L90" s="406"/>
      <c r="M90" s="403"/>
      <c r="N90" s="403"/>
      <c r="O90" s="403"/>
      <c r="P90" s="403"/>
      <c r="Q90" s="403"/>
      <c r="R90" s="403"/>
      <c r="S90" s="403"/>
    </row>
    <row r="91" spans="1:19" s="352" customFormat="1" x14ac:dyDescent="0.2">
      <c r="A91" s="403"/>
      <c r="B91" s="404" t="str">
        <f t="shared" si="4"/>
        <v/>
      </c>
      <c r="C91" s="404" t="str">
        <f t="shared" si="5"/>
        <v/>
      </c>
      <c r="D91" s="405"/>
      <c r="E91" s="403"/>
      <c r="F91" s="403"/>
      <c r="G91" s="403"/>
      <c r="H91" s="403"/>
      <c r="I91" s="403"/>
      <c r="J91" s="406"/>
      <c r="K91" s="403"/>
      <c r="L91" s="406"/>
      <c r="M91" s="403"/>
      <c r="N91" s="403"/>
      <c r="O91" s="403"/>
      <c r="P91" s="403"/>
      <c r="Q91" s="403"/>
      <c r="R91" s="403"/>
      <c r="S91" s="403"/>
    </row>
    <row r="92" spans="1:19" s="352" customFormat="1" x14ac:dyDescent="0.2">
      <c r="A92" s="403"/>
      <c r="B92" s="404" t="str">
        <f t="shared" si="4"/>
        <v/>
      </c>
      <c r="C92" s="404" t="str">
        <f t="shared" si="5"/>
        <v/>
      </c>
      <c r="D92" s="405"/>
      <c r="E92" s="403"/>
      <c r="F92" s="403"/>
      <c r="G92" s="403"/>
      <c r="H92" s="403"/>
      <c r="I92" s="403"/>
      <c r="J92" s="406"/>
      <c r="K92" s="403"/>
      <c r="L92" s="406"/>
      <c r="M92" s="403"/>
      <c r="N92" s="403"/>
      <c r="O92" s="403"/>
      <c r="P92" s="403"/>
      <c r="Q92" s="403"/>
      <c r="R92" s="403"/>
      <c r="S92" s="403"/>
    </row>
    <row r="93" spans="1:19" s="352" customFormat="1" x14ac:dyDescent="0.2">
      <c r="A93" s="403"/>
      <c r="B93" s="404" t="str">
        <f t="shared" si="4"/>
        <v/>
      </c>
      <c r="C93" s="404" t="str">
        <f t="shared" si="5"/>
        <v/>
      </c>
      <c r="D93" s="405"/>
      <c r="E93" s="403"/>
      <c r="F93" s="403"/>
      <c r="G93" s="403"/>
      <c r="H93" s="403"/>
      <c r="I93" s="403"/>
      <c r="J93" s="406"/>
      <c r="K93" s="403"/>
      <c r="L93" s="406"/>
      <c r="M93" s="403"/>
      <c r="N93" s="403"/>
      <c r="O93" s="403"/>
      <c r="P93" s="403"/>
      <c r="Q93" s="403"/>
      <c r="R93" s="403"/>
      <c r="S93" s="403"/>
    </row>
    <row r="94" spans="1:19" s="352" customFormat="1" x14ac:dyDescent="0.2">
      <c r="A94" s="403"/>
      <c r="B94" s="404" t="str">
        <f t="shared" si="4"/>
        <v/>
      </c>
      <c r="C94" s="404" t="str">
        <f t="shared" si="5"/>
        <v/>
      </c>
      <c r="D94" s="405"/>
      <c r="E94" s="403"/>
      <c r="F94" s="403"/>
      <c r="G94" s="403"/>
      <c r="H94" s="403"/>
      <c r="I94" s="403"/>
      <c r="J94" s="406"/>
      <c r="K94" s="403"/>
      <c r="L94" s="406"/>
      <c r="M94" s="403"/>
      <c r="N94" s="403"/>
      <c r="O94" s="403"/>
      <c r="P94" s="403"/>
      <c r="Q94" s="403"/>
      <c r="R94" s="403"/>
      <c r="S94" s="403"/>
    </row>
    <row r="95" spans="1:19" s="352" customFormat="1" x14ac:dyDescent="0.2">
      <c r="A95" s="403"/>
      <c r="B95" s="404" t="str">
        <f t="shared" si="4"/>
        <v/>
      </c>
      <c r="C95" s="404" t="str">
        <f t="shared" si="5"/>
        <v/>
      </c>
      <c r="D95" s="405"/>
      <c r="E95" s="403"/>
      <c r="F95" s="403"/>
      <c r="G95" s="403"/>
      <c r="H95" s="403"/>
      <c r="I95" s="403"/>
      <c r="J95" s="406"/>
      <c r="K95" s="403"/>
      <c r="L95" s="406"/>
      <c r="M95" s="403"/>
      <c r="N95" s="403"/>
      <c r="O95" s="403"/>
      <c r="P95" s="403"/>
      <c r="Q95" s="403"/>
      <c r="R95" s="403"/>
      <c r="S95" s="403"/>
    </row>
    <row r="96" spans="1:19" s="352" customFormat="1" x14ac:dyDescent="0.2">
      <c r="A96" s="403"/>
      <c r="B96" s="404" t="str">
        <f t="shared" si="4"/>
        <v/>
      </c>
      <c r="C96" s="404" t="str">
        <f t="shared" si="5"/>
        <v/>
      </c>
      <c r="D96" s="405"/>
      <c r="E96" s="403"/>
      <c r="F96" s="403"/>
      <c r="G96" s="403"/>
      <c r="H96" s="403"/>
      <c r="I96" s="403"/>
      <c r="J96" s="406"/>
      <c r="K96" s="403"/>
      <c r="L96" s="406"/>
      <c r="M96" s="403"/>
      <c r="N96" s="403"/>
      <c r="O96" s="403"/>
      <c r="P96" s="403"/>
      <c r="Q96" s="403"/>
      <c r="R96" s="403"/>
      <c r="S96" s="403"/>
    </row>
    <row r="97" spans="1:19" s="352" customFormat="1" x14ac:dyDescent="0.2">
      <c r="A97" s="403"/>
      <c r="B97" s="404" t="str">
        <f t="shared" si="4"/>
        <v/>
      </c>
      <c r="C97" s="404" t="str">
        <f t="shared" si="5"/>
        <v/>
      </c>
      <c r="D97" s="405"/>
      <c r="E97" s="403"/>
      <c r="F97" s="403"/>
      <c r="G97" s="403"/>
      <c r="H97" s="403"/>
      <c r="I97" s="403"/>
      <c r="J97" s="406"/>
      <c r="K97" s="403"/>
      <c r="L97" s="406"/>
      <c r="M97" s="403"/>
      <c r="N97" s="403"/>
      <c r="O97" s="403"/>
      <c r="P97" s="403"/>
      <c r="Q97" s="403"/>
      <c r="R97" s="403"/>
      <c r="S97" s="403"/>
    </row>
    <row r="98" spans="1:19" s="352" customFormat="1" x14ac:dyDescent="0.2">
      <c r="A98" s="403"/>
      <c r="B98" s="404" t="str">
        <f t="shared" si="4"/>
        <v/>
      </c>
      <c r="C98" s="404" t="str">
        <f t="shared" si="5"/>
        <v/>
      </c>
      <c r="D98" s="405"/>
      <c r="E98" s="403"/>
      <c r="F98" s="403"/>
      <c r="G98" s="403"/>
      <c r="H98" s="403"/>
      <c r="I98" s="403"/>
      <c r="J98" s="406"/>
      <c r="K98" s="403"/>
      <c r="L98" s="406"/>
      <c r="M98" s="403"/>
      <c r="N98" s="403"/>
      <c r="O98" s="403"/>
      <c r="P98" s="403"/>
      <c r="Q98" s="403"/>
      <c r="R98" s="403"/>
      <c r="S98" s="403"/>
    </row>
    <row r="99" spans="1:19" s="352" customFormat="1" x14ac:dyDescent="0.2">
      <c r="A99" s="403"/>
      <c r="B99" s="404" t="str">
        <f t="shared" si="4"/>
        <v/>
      </c>
      <c r="C99" s="404" t="str">
        <f t="shared" si="5"/>
        <v/>
      </c>
      <c r="D99" s="405"/>
      <c r="E99" s="403"/>
      <c r="F99" s="403"/>
      <c r="G99" s="403"/>
      <c r="H99" s="403"/>
      <c r="I99" s="403"/>
      <c r="J99" s="406"/>
      <c r="K99" s="403"/>
      <c r="L99" s="406"/>
      <c r="M99" s="403"/>
      <c r="N99" s="403"/>
      <c r="O99" s="403"/>
      <c r="P99" s="403"/>
      <c r="Q99" s="403"/>
      <c r="R99" s="403"/>
      <c r="S99" s="403"/>
    </row>
    <row r="100" spans="1:19" s="352" customFormat="1" x14ac:dyDescent="0.2">
      <c r="A100" s="403"/>
      <c r="B100" s="404" t="str">
        <f t="shared" si="4"/>
        <v/>
      </c>
      <c r="C100" s="404" t="str">
        <f t="shared" si="5"/>
        <v/>
      </c>
      <c r="D100" s="405"/>
      <c r="E100" s="403"/>
      <c r="F100" s="403"/>
      <c r="G100" s="403"/>
      <c r="H100" s="403"/>
      <c r="I100" s="403"/>
      <c r="J100" s="406"/>
      <c r="K100" s="403"/>
      <c r="L100" s="406"/>
      <c r="M100" s="403"/>
      <c r="N100" s="403"/>
      <c r="O100" s="403"/>
      <c r="P100" s="403"/>
      <c r="Q100" s="403"/>
      <c r="R100" s="403"/>
      <c r="S100" s="403"/>
    </row>
    <row r="101" spans="1:19" s="352" customFormat="1" x14ac:dyDescent="0.2">
      <c r="A101" s="403"/>
      <c r="B101" s="404" t="str">
        <f t="shared" si="4"/>
        <v/>
      </c>
      <c r="C101" s="404" t="str">
        <f t="shared" si="5"/>
        <v/>
      </c>
      <c r="D101" s="405"/>
      <c r="E101" s="403"/>
      <c r="F101" s="403"/>
      <c r="G101" s="403"/>
      <c r="H101" s="403"/>
      <c r="I101" s="403"/>
      <c r="J101" s="406"/>
      <c r="K101" s="403"/>
      <c r="L101" s="406"/>
      <c r="M101" s="403"/>
      <c r="N101" s="403"/>
      <c r="O101" s="403"/>
      <c r="P101" s="403"/>
      <c r="Q101" s="403"/>
      <c r="R101" s="403"/>
      <c r="S101" s="403"/>
    </row>
    <row r="102" spans="1:19" s="352" customFormat="1" x14ac:dyDescent="0.2">
      <c r="A102" s="403"/>
      <c r="B102" s="404" t="str">
        <f t="shared" si="4"/>
        <v/>
      </c>
      <c r="C102" s="404" t="str">
        <f t="shared" si="5"/>
        <v/>
      </c>
      <c r="D102" s="405"/>
      <c r="E102" s="403"/>
      <c r="F102" s="403"/>
      <c r="G102" s="403"/>
      <c r="H102" s="403"/>
      <c r="I102" s="403"/>
      <c r="J102" s="406"/>
      <c r="K102" s="403"/>
      <c r="L102" s="406"/>
      <c r="M102" s="403"/>
      <c r="N102" s="403"/>
      <c r="O102" s="403"/>
      <c r="P102" s="403"/>
      <c r="Q102" s="403"/>
      <c r="R102" s="403"/>
      <c r="S102" s="403"/>
    </row>
    <row r="103" spans="1:19" s="352" customFormat="1" x14ac:dyDescent="0.2">
      <c r="A103" s="403"/>
      <c r="B103" s="404" t="str">
        <f t="shared" si="4"/>
        <v/>
      </c>
      <c r="C103" s="404" t="str">
        <f t="shared" si="5"/>
        <v/>
      </c>
      <c r="D103" s="405"/>
      <c r="E103" s="403"/>
      <c r="F103" s="403"/>
      <c r="G103" s="403"/>
      <c r="H103" s="403"/>
      <c r="I103" s="403"/>
      <c r="J103" s="406"/>
      <c r="K103" s="403"/>
      <c r="L103" s="406"/>
      <c r="M103" s="403"/>
      <c r="N103" s="403"/>
      <c r="O103" s="403"/>
      <c r="P103" s="403"/>
      <c r="Q103" s="403"/>
      <c r="R103" s="403"/>
      <c r="S103" s="403"/>
    </row>
    <row r="104" spans="1:19" s="352" customFormat="1" x14ac:dyDescent="0.2">
      <c r="A104" s="403"/>
      <c r="B104" s="404" t="str">
        <f t="shared" si="4"/>
        <v/>
      </c>
      <c r="C104" s="404" t="str">
        <f t="shared" si="5"/>
        <v/>
      </c>
      <c r="D104" s="405"/>
      <c r="E104" s="403"/>
      <c r="F104" s="403"/>
      <c r="G104" s="403"/>
      <c r="H104" s="403"/>
      <c r="I104" s="403"/>
      <c r="J104" s="406"/>
      <c r="K104" s="403"/>
      <c r="L104" s="406"/>
      <c r="M104" s="403"/>
      <c r="N104" s="403"/>
      <c r="O104" s="403"/>
      <c r="P104" s="403"/>
      <c r="Q104" s="403"/>
      <c r="R104" s="403"/>
      <c r="S104" s="403"/>
    </row>
    <row r="105" spans="1:19" s="352" customFormat="1" x14ac:dyDescent="0.2">
      <c r="A105" s="403"/>
      <c r="B105" s="404" t="str">
        <f t="shared" si="4"/>
        <v/>
      </c>
      <c r="C105" s="404" t="str">
        <f t="shared" si="5"/>
        <v/>
      </c>
      <c r="D105" s="405"/>
      <c r="E105" s="403"/>
      <c r="F105" s="403"/>
      <c r="G105" s="403"/>
      <c r="H105" s="403"/>
      <c r="I105" s="403"/>
      <c r="J105" s="406"/>
      <c r="K105" s="403"/>
      <c r="L105" s="406"/>
      <c r="M105" s="403"/>
      <c r="N105" s="403"/>
      <c r="O105" s="403"/>
      <c r="P105" s="403"/>
      <c r="Q105" s="403"/>
      <c r="R105" s="403"/>
      <c r="S105" s="403"/>
    </row>
    <row r="106" spans="1:19" s="352" customFormat="1" x14ac:dyDescent="0.2">
      <c r="A106" s="403"/>
      <c r="B106" s="404" t="str">
        <f t="shared" si="4"/>
        <v/>
      </c>
      <c r="C106" s="404" t="str">
        <f t="shared" si="5"/>
        <v/>
      </c>
      <c r="D106" s="405"/>
      <c r="E106" s="403"/>
      <c r="F106" s="403"/>
      <c r="G106" s="403"/>
      <c r="H106" s="403"/>
      <c r="I106" s="403"/>
      <c r="J106" s="406"/>
      <c r="K106" s="403"/>
      <c r="L106" s="406"/>
      <c r="M106" s="403"/>
      <c r="N106" s="403"/>
      <c r="O106" s="403"/>
      <c r="P106" s="403"/>
      <c r="Q106" s="403"/>
      <c r="R106" s="403"/>
      <c r="S106" s="403"/>
    </row>
    <row r="107" spans="1:19" s="352" customFormat="1" x14ac:dyDescent="0.2">
      <c r="A107" s="403"/>
      <c r="B107" s="404" t="str">
        <f t="shared" si="4"/>
        <v/>
      </c>
      <c r="C107" s="404" t="str">
        <f t="shared" si="5"/>
        <v/>
      </c>
      <c r="D107" s="405"/>
      <c r="E107" s="403"/>
      <c r="F107" s="403"/>
      <c r="G107" s="403"/>
      <c r="H107" s="403"/>
      <c r="I107" s="403"/>
      <c r="J107" s="406"/>
      <c r="K107" s="403"/>
      <c r="L107" s="406"/>
      <c r="M107" s="403"/>
      <c r="N107" s="403"/>
      <c r="O107" s="403"/>
      <c r="P107" s="403"/>
      <c r="Q107" s="403"/>
      <c r="R107" s="403"/>
      <c r="S107" s="403"/>
    </row>
    <row r="108" spans="1:19" s="352" customFormat="1" x14ac:dyDescent="0.2">
      <c r="A108" s="403"/>
      <c r="B108" s="404" t="str">
        <f t="shared" si="4"/>
        <v/>
      </c>
      <c r="C108" s="404" t="str">
        <f t="shared" si="5"/>
        <v/>
      </c>
      <c r="D108" s="405"/>
      <c r="E108" s="403"/>
      <c r="F108" s="403"/>
      <c r="G108" s="403"/>
      <c r="H108" s="403"/>
      <c r="I108" s="403"/>
      <c r="J108" s="406"/>
      <c r="K108" s="403"/>
      <c r="L108" s="406"/>
      <c r="M108" s="403"/>
      <c r="N108" s="403"/>
      <c r="O108" s="403"/>
      <c r="P108" s="403"/>
      <c r="Q108" s="403"/>
      <c r="R108" s="403"/>
      <c r="S108" s="403"/>
    </row>
    <row r="109" spans="1:19" s="352" customFormat="1" x14ac:dyDescent="0.2">
      <c r="A109" s="403"/>
      <c r="B109" s="404" t="str">
        <f t="shared" si="4"/>
        <v/>
      </c>
      <c r="C109" s="404" t="str">
        <f t="shared" si="5"/>
        <v/>
      </c>
      <c r="D109" s="405"/>
      <c r="E109" s="403"/>
      <c r="F109" s="403"/>
      <c r="G109" s="403"/>
      <c r="H109" s="403"/>
      <c r="I109" s="403"/>
      <c r="J109" s="406"/>
      <c r="K109" s="403"/>
      <c r="L109" s="406"/>
      <c r="M109" s="403"/>
      <c r="N109" s="403"/>
      <c r="O109" s="403"/>
      <c r="P109" s="403"/>
      <c r="Q109" s="403"/>
      <c r="R109" s="403"/>
      <c r="S109" s="403"/>
    </row>
    <row r="110" spans="1:19" s="352" customFormat="1" x14ac:dyDescent="0.2">
      <c r="A110" s="403"/>
      <c r="B110" s="404" t="str">
        <f t="shared" si="4"/>
        <v/>
      </c>
      <c r="C110" s="404" t="str">
        <f t="shared" si="5"/>
        <v/>
      </c>
      <c r="D110" s="405"/>
      <c r="E110" s="403"/>
      <c r="F110" s="403"/>
      <c r="G110" s="403"/>
      <c r="H110" s="403"/>
      <c r="I110" s="403"/>
      <c r="J110" s="406"/>
      <c r="K110" s="403"/>
      <c r="L110" s="406"/>
      <c r="M110" s="403"/>
      <c r="N110" s="403"/>
      <c r="O110" s="403"/>
      <c r="P110" s="403"/>
      <c r="Q110" s="403"/>
      <c r="R110" s="403"/>
      <c r="S110" s="403"/>
    </row>
    <row r="111" spans="1:19" s="352" customFormat="1" x14ac:dyDescent="0.2">
      <c r="A111" s="403"/>
      <c r="B111" s="404" t="str">
        <f t="shared" si="4"/>
        <v/>
      </c>
      <c r="C111" s="404" t="str">
        <f t="shared" si="5"/>
        <v/>
      </c>
      <c r="D111" s="405"/>
      <c r="E111" s="403"/>
      <c r="F111" s="403"/>
      <c r="G111" s="403"/>
      <c r="H111" s="403"/>
      <c r="I111" s="403"/>
      <c r="J111" s="406"/>
      <c r="K111" s="403"/>
      <c r="L111" s="406"/>
      <c r="M111" s="403"/>
      <c r="N111" s="403"/>
      <c r="O111" s="403"/>
      <c r="P111" s="403"/>
      <c r="Q111" s="403"/>
      <c r="R111" s="403"/>
      <c r="S111" s="403"/>
    </row>
    <row r="112" spans="1:19" s="352" customFormat="1" x14ac:dyDescent="0.2">
      <c r="A112" s="403"/>
      <c r="B112" s="404" t="str">
        <f t="shared" si="4"/>
        <v/>
      </c>
      <c r="C112" s="404" t="str">
        <f t="shared" si="5"/>
        <v/>
      </c>
      <c r="D112" s="405"/>
      <c r="E112" s="403"/>
      <c r="F112" s="403"/>
      <c r="G112" s="403"/>
      <c r="H112" s="403"/>
      <c r="I112" s="403"/>
      <c r="J112" s="406"/>
      <c r="K112" s="403"/>
      <c r="L112" s="406"/>
      <c r="M112" s="403"/>
      <c r="N112" s="403"/>
      <c r="O112" s="403"/>
      <c r="P112" s="403"/>
      <c r="Q112" s="403"/>
      <c r="R112" s="403"/>
      <c r="S112" s="403"/>
    </row>
    <row r="113" spans="1:19" s="352" customFormat="1" x14ac:dyDescent="0.2">
      <c r="A113" s="403"/>
      <c r="B113" s="404" t="str">
        <f t="shared" si="4"/>
        <v/>
      </c>
      <c r="C113" s="404" t="str">
        <f t="shared" si="5"/>
        <v/>
      </c>
      <c r="D113" s="405"/>
      <c r="E113" s="403"/>
      <c r="F113" s="403"/>
      <c r="G113" s="403"/>
      <c r="H113" s="403"/>
      <c r="I113" s="403"/>
      <c r="J113" s="406"/>
      <c r="K113" s="403"/>
      <c r="L113" s="406"/>
      <c r="M113" s="403"/>
      <c r="N113" s="403"/>
      <c r="O113" s="403"/>
      <c r="P113" s="403"/>
      <c r="Q113" s="403"/>
      <c r="R113" s="403"/>
      <c r="S113" s="403"/>
    </row>
    <row r="114" spans="1:19" s="352" customFormat="1" x14ac:dyDescent="0.2">
      <c r="A114" s="403"/>
      <c r="B114" s="404" t="str">
        <f t="shared" si="4"/>
        <v/>
      </c>
      <c r="C114" s="404" t="str">
        <f t="shared" si="5"/>
        <v/>
      </c>
      <c r="D114" s="405"/>
      <c r="E114" s="403"/>
      <c r="F114" s="403"/>
      <c r="G114" s="403"/>
      <c r="H114" s="403"/>
      <c r="I114" s="403"/>
      <c r="J114" s="406"/>
      <c r="K114" s="403"/>
      <c r="L114" s="406"/>
      <c r="M114" s="403"/>
      <c r="N114" s="403"/>
      <c r="O114" s="403"/>
      <c r="P114" s="403"/>
      <c r="Q114" s="403"/>
      <c r="R114" s="403"/>
      <c r="S114" s="403"/>
    </row>
    <row r="115" spans="1:19" s="352" customFormat="1" x14ac:dyDescent="0.2">
      <c r="A115" s="403"/>
      <c r="B115" s="404" t="str">
        <f t="shared" si="4"/>
        <v/>
      </c>
      <c r="C115" s="404" t="str">
        <f t="shared" si="5"/>
        <v/>
      </c>
      <c r="D115" s="405"/>
      <c r="E115" s="403"/>
      <c r="F115" s="403"/>
      <c r="G115" s="403"/>
      <c r="H115" s="403"/>
      <c r="I115" s="403"/>
      <c r="J115" s="406"/>
      <c r="K115" s="403"/>
      <c r="L115" s="406"/>
      <c r="M115" s="403"/>
      <c r="N115" s="403"/>
      <c r="O115" s="403"/>
      <c r="P115" s="403"/>
      <c r="Q115" s="403"/>
      <c r="R115" s="403"/>
      <c r="S115" s="403"/>
    </row>
    <row r="116" spans="1:19" s="352" customFormat="1" x14ac:dyDescent="0.2">
      <c r="A116" s="403"/>
      <c r="B116" s="404" t="str">
        <f t="shared" si="4"/>
        <v/>
      </c>
      <c r="C116" s="404" t="str">
        <f t="shared" si="5"/>
        <v/>
      </c>
      <c r="D116" s="405"/>
      <c r="E116" s="403"/>
      <c r="F116" s="403"/>
      <c r="G116" s="403"/>
      <c r="H116" s="403"/>
      <c r="I116" s="403"/>
      <c r="J116" s="406"/>
      <c r="K116" s="403"/>
      <c r="L116" s="406"/>
      <c r="M116" s="403"/>
      <c r="N116" s="403"/>
      <c r="O116" s="403"/>
      <c r="P116" s="403"/>
      <c r="Q116" s="403"/>
      <c r="R116" s="403"/>
      <c r="S116" s="403"/>
    </row>
    <row r="117" spans="1:19" s="352" customFormat="1" x14ac:dyDescent="0.2">
      <c r="A117" s="403"/>
      <c r="B117" s="404" t="str">
        <f t="shared" si="4"/>
        <v/>
      </c>
      <c r="C117" s="404" t="str">
        <f t="shared" si="5"/>
        <v/>
      </c>
      <c r="D117" s="405"/>
      <c r="E117" s="403"/>
      <c r="F117" s="403"/>
      <c r="G117" s="403"/>
      <c r="H117" s="403"/>
      <c r="I117" s="403"/>
      <c r="J117" s="406"/>
      <c r="K117" s="403"/>
      <c r="L117" s="406"/>
      <c r="M117" s="403"/>
      <c r="N117" s="403"/>
      <c r="O117" s="403"/>
      <c r="P117" s="403"/>
      <c r="Q117" s="403"/>
      <c r="R117" s="403"/>
      <c r="S117" s="403"/>
    </row>
    <row r="118" spans="1:19" s="352" customFormat="1" x14ac:dyDescent="0.2">
      <c r="A118" s="403"/>
      <c r="B118" s="404" t="str">
        <f t="shared" si="4"/>
        <v/>
      </c>
      <c r="C118" s="404" t="str">
        <f t="shared" si="5"/>
        <v/>
      </c>
      <c r="D118" s="405"/>
      <c r="E118" s="403"/>
      <c r="F118" s="403"/>
      <c r="G118" s="403"/>
      <c r="H118" s="403"/>
      <c r="I118" s="403"/>
      <c r="J118" s="406"/>
      <c r="K118" s="403"/>
      <c r="L118" s="406"/>
      <c r="M118" s="403"/>
      <c r="N118" s="403"/>
      <c r="O118" s="403"/>
      <c r="P118" s="403"/>
      <c r="Q118" s="403"/>
      <c r="R118" s="403"/>
      <c r="S118" s="403"/>
    </row>
    <row r="119" spans="1:19" s="352" customFormat="1" x14ac:dyDescent="0.2">
      <c r="A119" s="403"/>
      <c r="B119" s="404" t="str">
        <f t="shared" si="4"/>
        <v/>
      </c>
      <c r="C119" s="404" t="str">
        <f t="shared" si="5"/>
        <v/>
      </c>
      <c r="D119" s="405"/>
      <c r="E119" s="403"/>
      <c r="F119" s="403"/>
      <c r="G119" s="403"/>
      <c r="H119" s="403"/>
      <c r="I119" s="403"/>
      <c r="J119" s="406"/>
      <c r="K119" s="403"/>
      <c r="L119" s="406"/>
      <c r="M119" s="403"/>
      <c r="N119" s="403"/>
      <c r="O119" s="403"/>
      <c r="P119" s="403"/>
      <c r="Q119" s="403"/>
      <c r="R119" s="403"/>
      <c r="S119" s="403"/>
    </row>
    <row r="120" spans="1:19" s="352" customFormat="1" x14ac:dyDescent="0.2">
      <c r="A120" s="403"/>
      <c r="B120" s="404" t="str">
        <f t="shared" si="4"/>
        <v/>
      </c>
      <c r="C120" s="404" t="str">
        <f t="shared" si="5"/>
        <v/>
      </c>
      <c r="D120" s="405"/>
      <c r="E120" s="403"/>
      <c r="F120" s="403"/>
      <c r="G120" s="403"/>
      <c r="H120" s="403"/>
      <c r="I120" s="403"/>
      <c r="J120" s="406"/>
      <c r="K120" s="403"/>
      <c r="L120" s="406"/>
      <c r="M120" s="403"/>
      <c r="N120" s="403"/>
      <c r="O120" s="403"/>
      <c r="P120" s="403"/>
      <c r="Q120" s="403"/>
      <c r="R120" s="403"/>
      <c r="S120" s="403"/>
    </row>
    <row r="121" spans="1:19" s="352" customFormat="1" x14ac:dyDescent="0.2">
      <c r="A121" s="403"/>
      <c r="B121" s="404" t="str">
        <f t="shared" si="4"/>
        <v/>
      </c>
      <c r="C121" s="404" t="str">
        <f t="shared" si="5"/>
        <v/>
      </c>
      <c r="D121" s="405"/>
      <c r="E121" s="403"/>
      <c r="F121" s="403"/>
      <c r="G121" s="403"/>
      <c r="H121" s="403"/>
      <c r="I121" s="403"/>
      <c r="J121" s="406"/>
      <c r="K121" s="403"/>
      <c r="L121" s="406"/>
      <c r="M121" s="403"/>
      <c r="N121" s="403"/>
      <c r="O121" s="403"/>
      <c r="P121" s="403"/>
      <c r="Q121" s="403"/>
      <c r="R121" s="403"/>
      <c r="S121" s="403"/>
    </row>
    <row r="122" spans="1:19" s="352" customFormat="1" x14ac:dyDescent="0.2">
      <c r="A122" s="403"/>
      <c r="B122" s="404" t="str">
        <f t="shared" si="4"/>
        <v/>
      </c>
      <c r="C122" s="404" t="str">
        <f t="shared" si="5"/>
        <v/>
      </c>
      <c r="D122" s="405"/>
      <c r="E122" s="403"/>
      <c r="F122" s="403"/>
      <c r="G122" s="403"/>
      <c r="H122" s="403"/>
      <c r="I122" s="403"/>
      <c r="J122" s="406"/>
      <c r="K122" s="403"/>
      <c r="L122" s="406"/>
      <c r="M122" s="403"/>
      <c r="N122" s="403"/>
      <c r="O122" s="403"/>
      <c r="P122" s="403"/>
      <c r="Q122" s="403"/>
      <c r="R122" s="403"/>
      <c r="S122" s="403"/>
    </row>
    <row r="123" spans="1:19" s="352" customFormat="1" x14ac:dyDescent="0.2">
      <c r="A123" s="403"/>
      <c r="B123" s="404" t="str">
        <f t="shared" si="4"/>
        <v/>
      </c>
      <c r="C123" s="404" t="str">
        <f t="shared" si="5"/>
        <v/>
      </c>
      <c r="D123" s="405"/>
      <c r="E123" s="403"/>
      <c r="F123" s="403"/>
      <c r="G123" s="403"/>
      <c r="H123" s="403"/>
      <c r="I123" s="403"/>
      <c r="J123" s="406"/>
      <c r="K123" s="403"/>
      <c r="L123" s="406"/>
      <c r="M123" s="403"/>
      <c r="N123" s="403"/>
      <c r="O123" s="403"/>
      <c r="P123" s="403"/>
      <c r="Q123" s="403"/>
      <c r="R123" s="403"/>
      <c r="S123" s="403"/>
    </row>
    <row r="124" spans="1:19" s="352" customFormat="1" x14ac:dyDescent="0.2">
      <c r="A124" s="403"/>
      <c r="B124" s="404" t="str">
        <f t="shared" si="4"/>
        <v/>
      </c>
      <c r="C124" s="404" t="str">
        <f t="shared" si="5"/>
        <v/>
      </c>
      <c r="D124" s="405"/>
      <c r="E124" s="403"/>
      <c r="F124" s="403"/>
      <c r="G124" s="403"/>
      <c r="H124" s="403"/>
      <c r="I124" s="403"/>
      <c r="J124" s="406"/>
      <c r="K124" s="403"/>
      <c r="L124" s="406"/>
      <c r="M124" s="403"/>
      <c r="N124" s="403"/>
      <c r="O124" s="403"/>
      <c r="P124" s="403"/>
      <c r="Q124" s="403"/>
      <c r="R124" s="403"/>
      <c r="S124" s="403"/>
    </row>
    <row r="125" spans="1:19" s="352" customFormat="1" x14ac:dyDescent="0.2">
      <c r="A125" s="403"/>
      <c r="B125" s="404" t="str">
        <f t="shared" si="4"/>
        <v/>
      </c>
      <c r="C125" s="404" t="str">
        <f t="shared" si="5"/>
        <v/>
      </c>
      <c r="D125" s="405"/>
      <c r="E125" s="403"/>
      <c r="F125" s="403"/>
      <c r="G125" s="403"/>
      <c r="H125" s="403"/>
      <c r="I125" s="403"/>
      <c r="J125" s="406"/>
      <c r="K125" s="403"/>
      <c r="L125" s="406"/>
      <c r="M125" s="403"/>
      <c r="N125" s="403"/>
      <c r="O125" s="403"/>
      <c r="P125" s="403"/>
      <c r="Q125" s="403"/>
      <c r="R125" s="403"/>
      <c r="S125" s="403"/>
    </row>
    <row r="126" spans="1:19" s="352" customFormat="1" x14ac:dyDescent="0.2">
      <c r="A126" s="403"/>
      <c r="B126" s="404" t="str">
        <f t="shared" si="4"/>
        <v/>
      </c>
      <c r="C126" s="404" t="str">
        <f t="shared" si="5"/>
        <v/>
      </c>
      <c r="D126" s="405"/>
      <c r="E126" s="403"/>
      <c r="F126" s="403"/>
      <c r="G126" s="403"/>
      <c r="H126" s="403"/>
      <c r="I126" s="403"/>
      <c r="J126" s="406"/>
      <c r="K126" s="403"/>
      <c r="L126" s="406"/>
      <c r="M126" s="403"/>
      <c r="N126" s="403"/>
      <c r="O126" s="403"/>
      <c r="P126" s="403"/>
      <c r="Q126" s="403"/>
      <c r="R126" s="403"/>
      <c r="S126" s="403"/>
    </row>
    <row r="127" spans="1:19" s="352" customFormat="1" x14ac:dyDescent="0.2">
      <c r="A127" s="403"/>
      <c r="B127" s="404" t="str">
        <f t="shared" si="4"/>
        <v/>
      </c>
      <c r="C127" s="404" t="str">
        <f t="shared" si="5"/>
        <v/>
      </c>
      <c r="D127" s="405"/>
      <c r="E127" s="403"/>
      <c r="F127" s="403"/>
      <c r="G127" s="403"/>
      <c r="H127" s="403"/>
      <c r="I127" s="403"/>
      <c r="J127" s="406"/>
      <c r="K127" s="403"/>
      <c r="L127" s="406"/>
      <c r="M127" s="403"/>
      <c r="N127" s="403"/>
      <c r="O127" s="403"/>
      <c r="P127" s="403"/>
      <c r="Q127" s="403"/>
      <c r="R127" s="403"/>
      <c r="S127" s="403"/>
    </row>
    <row r="128" spans="1:19" s="352" customFormat="1" x14ac:dyDescent="0.2">
      <c r="A128" s="403"/>
      <c r="B128" s="404" t="str">
        <f t="shared" si="4"/>
        <v/>
      </c>
      <c r="C128" s="404" t="str">
        <f t="shared" si="5"/>
        <v/>
      </c>
      <c r="D128" s="405"/>
      <c r="E128" s="403"/>
      <c r="F128" s="403"/>
      <c r="G128" s="403"/>
      <c r="H128" s="403"/>
      <c r="I128" s="403"/>
      <c r="J128" s="406"/>
      <c r="K128" s="403"/>
      <c r="L128" s="406"/>
      <c r="M128" s="403"/>
      <c r="N128" s="403"/>
      <c r="O128" s="403"/>
      <c r="P128" s="403"/>
      <c r="Q128" s="403"/>
      <c r="R128" s="403"/>
      <c r="S128" s="403"/>
    </row>
    <row r="129" spans="1:19" s="352" customFormat="1" x14ac:dyDescent="0.2">
      <c r="A129" s="403"/>
      <c r="B129" s="404" t="str">
        <f t="shared" si="4"/>
        <v/>
      </c>
      <c r="C129" s="404" t="str">
        <f t="shared" si="5"/>
        <v/>
      </c>
      <c r="D129" s="405"/>
      <c r="E129" s="403"/>
      <c r="F129" s="403"/>
      <c r="G129" s="403"/>
      <c r="H129" s="403"/>
      <c r="I129" s="403"/>
      <c r="J129" s="406"/>
      <c r="K129" s="403"/>
      <c r="L129" s="406"/>
      <c r="M129" s="403"/>
      <c r="N129" s="403"/>
      <c r="O129" s="403"/>
      <c r="P129" s="403"/>
      <c r="Q129" s="403"/>
      <c r="R129" s="403"/>
      <c r="S129" s="403"/>
    </row>
    <row r="130" spans="1:19" s="352" customFormat="1" x14ac:dyDescent="0.2">
      <c r="A130" s="403"/>
      <c r="B130" s="404" t="str">
        <f t="shared" si="4"/>
        <v/>
      </c>
      <c r="C130" s="404" t="str">
        <f t="shared" si="5"/>
        <v/>
      </c>
      <c r="D130" s="405"/>
      <c r="E130" s="403"/>
      <c r="F130" s="403"/>
      <c r="G130" s="403"/>
      <c r="H130" s="403"/>
      <c r="I130" s="403"/>
      <c r="J130" s="406"/>
      <c r="K130" s="403"/>
      <c r="L130" s="406"/>
      <c r="M130" s="403"/>
      <c r="N130" s="403"/>
      <c r="O130" s="403"/>
      <c r="P130" s="403"/>
      <c r="Q130" s="403"/>
      <c r="R130" s="403"/>
      <c r="S130" s="403"/>
    </row>
    <row r="131" spans="1:19" s="352" customFormat="1" x14ac:dyDescent="0.2">
      <c r="A131" s="403"/>
      <c r="B131" s="404" t="str">
        <f t="shared" si="4"/>
        <v/>
      </c>
      <c r="C131" s="404" t="str">
        <f t="shared" si="5"/>
        <v/>
      </c>
      <c r="D131" s="405"/>
      <c r="E131" s="403"/>
      <c r="F131" s="403"/>
      <c r="G131" s="403"/>
      <c r="H131" s="403"/>
      <c r="I131" s="403"/>
      <c r="J131" s="406"/>
      <c r="K131" s="403"/>
      <c r="L131" s="406"/>
      <c r="M131" s="403"/>
      <c r="N131" s="403"/>
      <c r="O131" s="403"/>
      <c r="P131" s="403"/>
      <c r="Q131" s="403"/>
      <c r="R131" s="403"/>
      <c r="S131" s="403"/>
    </row>
    <row r="132" spans="1:19" s="352" customFormat="1" x14ac:dyDescent="0.2">
      <c r="A132" s="403"/>
      <c r="B132" s="404" t="str">
        <f t="shared" si="4"/>
        <v/>
      </c>
      <c r="C132" s="404" t="str">
        <f t="shared" si="5"/>
        <v/>
      </c>
      <c r="D132" s="405"/>
      <c r="E132" s="403"/>
      <c r="F132" s="403"/>
      <c r="G132" s="403"/>
      <c r="H132" s="403"/>
      <c r="I132" s="403"/>
      <c r="J132" s="406"/>
      <c r="K132" s="403"/>
      <c r="L132" s="406"/>
      <c r="M132" s="403"/>
      <c r="N132" s="403"/>
      <c r="O132" s="403"/>
      <c r="P132" s="403"/>
      <c r="Q132" s="403"/>
      <c r="R132" s="403"/>
      <c r="S132" s="403"/>
    </row>
    <row r="133" spans="1:19" s="352" customFormat="1" x14ac:dyDescent="0.2">
      <c r="A133" s="403"/>
      <c r="B133" s="404" t="str">
        <f t="shared" si="4"/>
        <v/>
      </c>
      <c r="C133" s="404" t="str">
        <f t="shared" si="5"/>
        <v/>
      </c>
      <c r="D133" s="405"/>
      <c r="E133" s="403"/>
      <c r="F133" s="403"/>
      <c r="G133" s="403"/>
      <c r="H133" s="403"/>
      <c r="I133" s="403"/>
      <c r="J133" s="406"/>
      <c r="K133" s="403"/>
      <c r="L133" s="406"/>
      <c r="M133" s="403"/>
      <c r="N133" s="403"/>
      <c r="O133" s="403"/>
      <c r="P133" s="403"/>
      <c r="Q133" s="403"/>
      <c r="R133" s="403"/>
      <c r="S133" s="403"/>
    </row>
    <row r="134" spans="1:19" s="352" customFormat="1" x14ac:dyDescent="0.2">
      <c r="A134" s="403"/>
      <c r="B134" s="404" t="str">
        <f t="shared" ref="B134:B197" si="6">IF(A134="ADD","N/A","")</f>
        <v/>
      </c>
      <c r="C134" s="404" t="str">
        <f t="shared" ref="C134:C197" si="7">IF(D134="","",(VLOOKUP(D134,Generic_Road_Names_Table_Array,2,FALSE)))</f>
        <v/>
      </c>
      <c r="D134" s="405"/>
      <c r="E134" s="403"/>
      <c r="F134" s="403"/>
      <c r="G134" s="403"/>
      <c r="H134" s="403"/>
      <c r="I134" s="403"/>
      <c r="J134" s="406"/>
      <c r="K134" s="403"/>
      <c r="L134" s="406"/>
      <c r="M134" s="403"/>
      <c r="N134" s="403"/>
      <c r="O134" s="403"/>
      <c r="P134" s="403"/>
      <c r="Q134" s="403"/>
      <c r="R134" s="403"/>
      <c r="S134" s="403"/>
    </row>
    <row r="135" spans="1:19" s="352" customFormat="1" x14ac:dyDescent="0.2">
      <c r="A135" s="403"/>
      <c r="B135" s="404" t="str">
        <f t="shared" si="6"/>
        <v/>
      </c>
      <c r="C135" s="404" t="str">
        <f t="shared" si="7"/>
        <v/>
      </c>
      <c r="D135" s="405"/>
      <c r="E135" s="403"/>
      <c r="F135" s="403"/>
      <c r="G135" s="403"/>
      <c r="H135" s="403"/>
      <c r="I135" s="403"/>
      <c r="J135" s="406"/>
      <c r="K135" s="403"/>
      <c r="L135" s="406"/>
      <c r="M135" s="403"/>
      <c r="N135" s="403"/>
      <c r="O135" s="403"/>
      <c r="P135" s="403"/>
      <c r="Q135" s="403"/>
      <c r="R135" s="403"/>
      <c r="S135" s="403"/>
    </row>
    <row r="136" spans="1:19" s="352" customFormat="1" x14ac:dyDescent="0.2">
      <c r="A136" s="403"/>
      <c r="B136" s="404" t="str">
        <f t="shared" si="6"/>
        <v/>
      </c>
      <c r="C136" s="404" t="str">
        <f t="shared" si="7"/>
        <v/>
      </c>
      <c r="D136" s="405"/>
      <c r="E136" s="403"/>
      <c r="F136" s="403"/>
      <c r="G136" s="403"/>
      <c r="H136" s="403"/>
      <c r="I136" s="403"/>
      <c r="J136" s="406"/>
      <c r="K136" s="403"/>
      <c r="L136" s="406"/>
      <c r="M136" s="403"/>
      <c r="N136" s="403"/>
      <c r="O136" s="403"/>
      <c r="P136" s="403"/>
      <c r="Q136" s="403"/>
      <c r="R136" s="403"/>
      <c r="S136" s="403"/>
    </row>
    <row r="137" spans="1:19" s="352" customFormat="1" x14ac:dyDescent="0.2">
      <c r="A137" s="403"/>
      <c r="B137" s="404" t="str">
        <f t="shared" si="6"/>
        <v/>
      </c>
      <c r="C137" s="404" t="str">
        <f t="shared" si="7"/>
        <v/>
      </c>
      <c r="D137" s="405"/>
      <c r="E137" s="403"/>
      <c r="F137" s="403"/>
      <c r="G137" s="403"/>
      <c r="H137" s="403"/>
      <c r="I137" s="403"/>
      <c r="J137" s="406"/>
      <c r="K137" s="403"/>
      <c r="L137" s="406"/>
      <c r="M137" s="403"/>
      <c r="N137" s="403"/>
      <c r="O137" s="403"/>
      <c r="P137" s="403"/>
      <c r="Q137" s="403"/>
      <c r="R137" s="403"/>
      <c r="S137" s="403"/>
    </row>
    <row r="138" spans="1:19" s="352" customFormat="1" x14ac:dyDescent="0.2">
      <c r="A138" s="403"/>
      <c r="B138" s="404" t="str">
        <f t="shared" si="6"/>
        <v/>
      </c>
      <c r="C138" s="404" t="str">
        <f t="shared" si="7"/>
        <v/>
      </c>
      <c r="D138" s="405"/>
      <c r="E138" s="403"/>
      <c r="F138" s="403"/>
      <c r="G138" s="403"/>
      <c r="H138" s="403"/>
      <c r="I138" s="403"/>
      <c r="J138" s="406"/>
      <c r="K138" s="403"/>
      <c r="L138" s="406"/>
      <c r="M138" s="403"/>
      <c r="N138" s="403"/>
      <c r="O138" s="403"/>
      <c r="P138" s="403"/>
      <c r="Q138" s="403"/>
      <c r="R138" s="403"/>
      <c r="S138" s="403"/>
    </row>
    <row r="139" spans="1:19" s="352" customFormat="1" x14ac:dyDescent="0.2">
      <c r="A139" s="403"/>
      <c r="B139" s="404" t="str">
        <f t="shared" si="6"/>
        <v/>
      </c>
      <c r="C139" s="404" t="str">
        <f t="shared" si="7"/>
        <v/>
      </c>
      <c r="D139" s="405"/>
      <c r="E139" s="403"/>
      <c r="F139" s="403"/>
      <c r="G139" s="403"/>
      <c r="H139" s="403"/>
      <c r="I139" s="403"/>
      <c r="J139" s="406"/>
      <c r="K139" s="403"/>
      <c r="L139" s="406"/>
      <c r="M139" s="403"/>
      <c r="N139" s="403"/>
      <c r="O139" s="403"/>
      <c r="P139" s="403"/>
      <c r="Q139" s="403"/>
      <c r="R139" s="403"/>
      <c r="S139" s="403"/>
    </row>
    <row r="140" spans="1:19" s="352" customFormat="1" x14ac:dyDescent="0.2">
      <c r="A140" s="403"/>
      <c r="B140" s="404" t="str">
        <f t="shared" si="6"/>
        <v/>
      </c>
      <c r="C140" s="404" t="str">
        <f t="shared" si="7"/>
        <v/>
      </c>
      <c r="D140" s="405"/>
      <c r="E140" s="403"/>
      <c r="F140" s="403"/>
      <c r="G140" s="403"/>
      <c r="H140" s="403"/>
      <c r="I140" s="403"/>
      <c r="J140" s="406"/>
      <c r="K140" s="403"/>
      <c r="L140" s="406"/>
      <c r="M140" s="403"/>
      <c r="N140" s="403"/>
      <c r="O140" s="403"/>
      <c r="P140" s="403"/>
      <c r="Q140" s="403"/>
      <c r="R140" s="403"/>
      <c r="S140" s="403"/>
    </row>
    <row r="141" spans="1:19" s="352" customFormat="1" x14ac:dyDescent="0.2">
      <c r="A141" s="403"/>
      <c r="B141" s="404" t="str">
        <f t="shared" si="6"/>
        <v/>
      </c>
      <c r="C141" s="404" t="str">
        <f t="shared" si="7"/>
        <v/>
      </c>
      <c r="D141" s="405"/>
      <c r="E141" s="403"/>
      <c r="F141" s="403"/>
      <c r="G141" s="403"/>
      <c r="H141" s="403"/>
      <c r="I141" s="403"/>
      <c r="J141" s="406"/>
      <c r="K141" s="403"/>
      <c r="L141" s="406"/>
      <c r="M141" s="403"/>
      <c r="N141" s="403"/>
      <c r="O141" s="403"/>
      <c r="P141" s="403"/>
      <c r="Q141" s="403"/>
      <c r="R141" s="403"/>
      <c r="S141" s="403"/>
    </row>
    <row r="142" spans="1:19" s="352" customFormat="1" x14ac:dyDescent="0.2">
      <c r="A142" s="403"/>
      <c r="B142" s="404" t="str">
        <f t="shared" si="6"/>
        <v/>
      </c>
      <c r="C142" s="404" t="str">
        <f t="shared" si="7"/>
        <v/>
      </c>
      <c r="D142" s="405"/>
      <c r="E142" s="403"/>
      <c r="F142" s="403"/>
      <c r="G142" s="403"/>
      <c r="H142" s="403"/>
      <c r="I142" s="403"/>
      <c r="J142" s="406"/>
      <c r="K142" s="403"/>
      <c r="L142" s="406"/>
      <c r="M142" s="403"/>
      <c r="N142" s="403"/>
      <c r="O142" s="403"/>
      <c r="P142" s="403"/>
      <c r="Q142" s="403"/>
      <c r="R142" s="403"/>
      <c r="S142" s="403"/>
    </row>
    <row r="143" spans="1:19" s="352" customFormat="1" x14ac:dyDescent="0.2">
      <c r="A143" s="403"/>
      <c r="B143" s="404" t="str">
        <f t="shared" si="6"/>
        <v/>
      </c>
      <c r="C143" s="404" t="str">
        <f t="shared" si="7"/>
        <v/>
      </c>
      <c r="D143" s="405"/>
      <c r="E143" s="403"/>
      <c r="F143" s="403"/>
      <c r="G143" s="403"/>
      <c r="H143" s="403"/>
      <c r="I143" s="403"/>
      <c r="J143" s="406"/>
      <c r="K143" s="403"/>
      <c r="L143" s="406"/>
      <c r="M143" s="403"/>
      <c r="N143" s="403"/>
      <c r="O143" s="403"/>
      <c r="P143" s="403"/>
      <c r="Q143" s="403"/>
      <c r="R143" s="403"/>
      <c r="S143" s="403"/>
    </row>
    <row r="144" spans="1:19" s="352" customFormat="1" x14ac:dyDescent="0.2">
      <c r="A144" s="403"/>
      <c r="B144" s="404" t="str">
        <f t="shared" si="6"/>
        <v/>
      </c>
      <c r="C144" s="404" t="str">
        <f t="shared" si="7"/>
        <v/>
      </c>
      <c r="D144" s="405"/>
      <c r="E144" s="403"/>
      <c r="F144" s="403"/>
      <c r="G144" s="403"/>
      <c r="H144" s="403"/>
      <c r="I144" s="403"/>
      <c r="J144" s="406"/>
      <c r="K144" s="403"/>
      <c r="L144" s="406"/>
      <c r="M144" s="403"/>
      <c r="N144" s="403"/>
      <c r="O144" s="403"/>
      <c r="P144" s="403"/>
      <c r="Q144" s="403"/>
      <c r="R144" s="403"/>
      <c r="S144" s="403"/>
    </row>
    <row r="145" spans="1:19" s="352" customFormat="1" x14ac:dyDescent="0.2">
      <c r="A145" s="403"/>
      <c r="B145" s="404" t="str">
        <f t="shared" si="6"/>
        <v/>
      </c>
      <c r="C145" s="404" t="str">
        <f t="shared" si="7"/>
        <v/>
      </c>
      <c r="D145" s="405"/>
      <c r="E145" s="403"/>
      <c r="F145" s="403"/>
      <c r="G145" s="403"/>
      <c r="H145" s="403"/>
      <c r="I145" s="403"/>
      <c r="J145" s="406"/>
      <c r="K145" s="403"/>
      <c r="L145" s="406"/>
      <c r="M145" s="403"/>
      <c r="N145" s="403"/>
      <c r="O145" s="403"/>
      <c r="P145" s="403"/>
      <c r="Q145" s="403"/>
      <c r="R145" s="403"/>
      <c r="S145" s="403"/>
    </row>
    <row r="146" spans="1:19" s="352" customFormat="1" x14ac:dyDescent="0.2">
      <c r="A146" s="403"/>
      <c r="B146" s="404" t="str">
        <f t="shared" si="6"/>
        <v/>
      </c>
      <c r="C146" s="404" t="str">
        <f t="shared" si="7"/>
        <v/>
      </c>
      <c r="D146" s="405"/>
      <c r="E146" s="403"/>
      <c r="F146" s="403"/>
      <c r="G146" s="403"/>
      <c r="H146" s="403"/>
      <c r="I146" s="403"/>
      <c r="J146" s="406"/>
      <c r="K146" s="403"/>
      <c r="L146" s="406"/>
      <c r="M146" s="403"/>
      <c r="N146" s="403"/>
      <c r="O146" s="403"/>
      <c r="P146" s="403"/>
      <c r="Q146" s="403"/>
      <c r="R146" s="403"/>
      <c r="S146" s="403"/>
    </row>
    <row r="147" spans="1:19" s="352" customFormat="1" x14ac:dyDescent="0.2">
      <c r="A147" s="403"/>
      <c r="B147" s="404" t="str">
        <f t="shared" si="6"/>
        <v/>
      </c>
      <c r="C147" s="404" t="str">
        <f t="shared" si="7"/>
        <v/>
      </c>
      <c r="D147" s="405"/>
      <c r="E147" s="403"/>
      <c r="F147" s="403"/>
      <c r="G147" s="403"/>
      <c r="H147" s="403"/>
      <c r="I147" s="403"/>
      <c r="J147" s="406"/>
      <c r="K147" s="403"/>
      <c r="L147" s="406"/>
      <c r="M147" s="403"/>
      <c r="N147" s="403"/>
      <c r="O147" s="403"/>
      <c r="P147" s="403"/>
      <c r="Q147" s="403"/>
      <c r="R147" s="403"/>
      <c r="S147" s="403"/>
    </row>
    <row r="148" spans="1:19" s="352" customFormat="1" x14ac:dyDescent="0.2">
      <c r="A148" s="403"/>
      <c r="B148" s="404" t="str">
        <f t="shared" si="6"/>
        <v/>
      </c>
      <c r="C148" s="404" t="str">
        <f t="shared" si="7"/>
        <v/>
      </c>
      <c r="D148" s="405"/>
      <c r="E148" s="403"/>
      <c r="F148" s="403"/>
      <c r="G148" s="403"/>
      <c r="H148" s="403"/>
      <c r="I148" s="403"/>
      <c r="J148" s="406"/>
      <c r="K148" s="403"/>
      <c r="L148" s="406"/>
      <c r="M148" s="403"/>
      <c r="N148" s="403"/>
      <c r="O148" s="403"/>
      <c r="P148" s="403"/>
      <c r="Q148" s="403"/>
      <c r="R148" s="403"/>
      <c r="S148" s="403"/>
    </row>
    <row r="149" spans="1:19" s="352" customFormat="1" x14ac:dyDescent="0.2">
      <c r="A149" s="403"/>
      <c r="B149" s="404" t="str">
        <f t="shared" si="6"/>
        <v/>
      </c>
      <c r="C149" s="404" t="str">
        <f t="shared" si="7"/>
        <v/>
      </c>
      <c r="D149" s="405"/>
      <c r="E149" s="403"/>
      <c r="F149" s="403"/>
      <c r="G149" s="403"/>
      <c r="H149" s="403"/>
      <c r="I149" s="403"/>
      <c r="J149" s="406"/>
      <c r="K149" s="403"/>
      <c r="L149" s="406"/>
      <c r="M149" s="403"/>
      <c r="N149" s="403"/>
      <c r="O149" s="403"/>
      <c r="P149" s="403"/>
      <c r="Q149" s="403"/>
      <c r="R149" s="403"/>
      <c r="S149" s="403"/>
    </row>
    <row r="150" spans="1:19" s="352" customFormat="1" x14ac:dyDescent="0.2">
      <c r="A150" s="403"/>
      <c r="B150" s="404" t="str">
        <f t="shared" si="6"/>
        <v/>
      </c>
      <c r="C150" s="404" t="str">
        <f t="shared" si="7"/>
        <v/>
      </c>
      <c r="D150" s="405"/>
      <c r="E150" s="403"/>
      <c r="F150" s="403"/>
      <c r="G150" s="403"/>
      <c r="H150" s="403"/>
      <c r="I150" s="403"/>
      <c r="J150" s="406"/>
      <c r="K150" s="403"/>
      <c r="L150" s="406"/>
      <c r="M150" s="403"/>
      <c r="N150" s="403"/>
      <c r="O150" s="403"/>
      <c r="P150" s="403"/>
      <c r="Q150" s="403"/>
      <c r="R150" s="403"/>
      <c r="S150" s="403"/>
    </row>
    <row r="151" spans="1:19" s="352" customFormat="1" x14ac:dyDescent="0.2">
      <c r="A151" s="403"/>
      <c r="B151" s="404" t="str">
        <f t="shared" si="6"/>
        <v/>
      </c>
      <c r="C151" s="404" t="str">
        <f t="shared" si="7"/>
        <v/>
      </c>
      <c r="D151" s="405"/>
      <c r="E151" s="403"/>
      <c r="F151" s="403"/>
      <c r="G151" s="403"/>
      <c r="H151" s="403"/>
      <c r="I151" s="403"/>
      <c r="J151" s="406"/>
      <c r="K151" s="403"/>
      <c r="L151" s="406"/>
      <c r="M151" s="403"/>
      <c r="N151" s="403"/>
      <c r="O151" s="403"/>
      <c r="P151" s="403"/>
      <c r="Q151" s="403"/>
      <c r="R151" s="403"/>
      <c r="S151" s="403"/>
    </row>
    <row r="152" spans="1:19" s="352" customFormat="1" x14ac:dyDescent="0.2">
      <c r="A152" s="403"/>
      <c r="B152" s="404" t="str">
        <f t="shared" si="6"/>
        <v/>
      </c>
      <c r="C152" s="404" t="str">
        <f t="shared" si="7"/>
        <v/>
      </c>
      <c r="D152" s="405"/>
      <c r="E152" s="403"/>
      <c r="F152" s="403"/>
      <c r="G152" s="403"/>
      <c r="H152" s="403"/>
      <c r="I152" s="403"/>
      <c r="J152" s="406"/>
      <c r="K152" s="403"/>
      <c r="L152" s="406"/>
      <c r="M152" s="403"/>
      <c r="N152" s="403"/>
      <c r="O152" s="403"/>
      <c r="P152" s="403"/>
      <c r="Q152" s="403"/>
      <c r="R152" s="403"/>
      <c r="S152" s="403"/>
    </row>
    <row r="153" spans="1:19" s="352" customFormat="1" x14ac:dyDescent="0.2">
      <c r="A153" s="403"/>
      <c r="B153" s="404" t="str">
        <f t="shared" si="6"/>
        <v/>
      </c>
      <c r="C153" s="404" t="str">
        <f t="shared" si="7"/>
        <v/>
      </c>
      <c r="D153" s="405"/>
      <c r="E153" s="403"/>
      <c r="F153" s="403"/>
      <c r="G153" s="403"/>
      <c r="H153" s="403"/>
      <c r="I153" s="403"/>
      <c r="J153" s="406"/>
      <c r="K153" s="403"/>
      <c r="L153" s="406"/>
      <c r="M153" s="403"/>
      <c r="N153" s="403"/>
      <c r="O153" s="403"/>
      <c r="P153" s="403"/>
      <c r="Q153" s="403"/>
      <c r="R153" s="403"/>
      <c r="S153" s="403"/>
    </row>
    <row r="154" spans="1:19" s="352" customFormat="1" x14ac:dyDescent="0.2">
      <c r="A154" s="403"/>
      <c r="B154" s="404" t="str">
        <f t="shared" si="6"/>
        <v/>
      </c>
      <c r="C154" s="404" t="str">
        <f t="shared" si="7"/>
        <v/>
      </c>
      <c r="D154" s="405"/>
      <c r="E154" s="403"/>
      <c r="F154" s="403"/>
      <c r="G154" s="403"/>
      <c r="H154" s="403"/>
      <c r="I154" s="403"/>
      <c r="J154" s="406"/>
      <c r="K154" s="403"/>
      <c r="L154" s="406"/>
      <c r="M154" s="403"/>
      <c r="N154" s="403"/>
      <c r="O154" s="403"/>
      <c r="P154" s="403"/>
      <c r="Q154" s="403"/>
      <c r="R154" s="403"/>
      <c r="S154" s="403"/>
    </row>
    <row r="155" spans="1:19" s="352" customFormat="1" x14ac:dyDescent="0.2">
      <c r="A155" s="403"/>
      <c r="B155" s="404" t="str">
        <f t="shared" si="6"/>
        <v/>
      </c>
      <c r="C155" s="404" t="str">
        <f t="shared" si="7"/>
        <v/>
      </c>
      <c r="D155" s="405"/>
      <c r="E155" s="403"/>
      <c r="F155" s="403"/>
      <c r="G155" s="403"/>
      <c r="H155" s="403"/>
      <c r="I155" s="403"/>
      <c r="J155" s="406"/>
      <c r="K155" s="403"/>
      <c r="L155" s="406"/>
      <c r="M155" s="403"/>
      <c r="N155" s="403"/>
      <c r="O155" s="403"/>
      <c r="P155" s="403"/>
      <c r="Q155" s="403"/>
      <c r="R155" s="403"/>
      <c r="S155" s="403"/>
    </row>
    <row r="156" spans="1:19" s="352" customFormat="1" x14ac:dyDescent="0.2">
      <c r="A156" s="403"/>
      <c r="B156" s="404" t="str">
        <f t="shared" si="6"/>
        <v/>
      </c>
      <c r="C156" s="404" t="str">
        <f t="shared" si="7"/>
        <v/>
      </c>
      <c r="D156" s="405"/>
      <c r="E156" s="403"/>
      <c r="F156" s="403"/>
      <c r="G156" s="403"/>
      <c r="H156" s="403"/>
      <c r="I156" s="403"/>
      <c r="J156" s="406"/>
      <c r="K156" s="403"/>
      <c r="L156" s="406"/>
      <c r="M156" s="403"/>
      <c r="N156" s="403"/>
      <c r="O156" s="403"/>
      <c r="P156" s="403"/>
      <c r="Q156" s="403"/>
      <c r="R156" s="403"/>
      <c r="S156" s="403"/>
    </row>
    <row r="157" spans="1:19" s="352" customFormat="1" x14ac:dyDescent="0.2">
      <c r="A157" s="403"/>
      <c r="B157" s="404" t="str">
        <f t="shared" si="6"/>
        <v/>
      </c>
      <c r="C157" s="404" t="str">
        <f t="shared" si="7"/>
        <v/>
      </c>
      <c r="D157" s="405"/>
      <c r="E157" s="403"/>
      <c r="F157" s="403"/>
      <c r="G157" s="403"/>
      <c r="H157" s="403"/>
      <c r="I157" s="403"/>
      <c r="J157" s="406"/>
      <c r="K157" s="403"/>
      <c r="L157" s="406"/>
      <c r="M157" s="403"/>
      <c r="N157" s="403"/>
      <c r="O157" s="403"/>
      <c r="P157" s="403"/>
      <c r="Q157" s="403"/>
      <c r="R157" s="403"/>
      <c r="S157" s="403"/>
    </row>
    <row r="158" spans="1:19" s="352" customFormat="1" x14ac:dyDescent="0.2">
      <c r="A158" s="403"/>
      <c r="B158" s="404" t="str">
        <f t="shared" si="6"/>
        <v/>
      </c>
      <c r="C158" s="404" t="str">
        <f t="shared" si="7"/>
        <v/>
      </c>
      <c r="D158" s="405"/>
      <c r="E158" s="403"/>
      <c r="F158" s="403"/>
      <c r="G158" s="403"/>
      <c r="H158" s="403"/>
      <c r="I158" s="403"/>
      <c r="J158" s="406"/>
      <c r="K158" s="403"/>
      <c r="L158" s="406"/>
      <c r="M158" s="403"/>
      <c r="N158" s="403"/>
      <c r="O158" s="403"/>
      <c r="P158" s="403"/>
      <c r="Q158" s="403"/>
      <c r="R158" s="403"/>
      <c r="S158" s="403"/>
    </row>
    <row r="159" spans="1:19" s="352" customFormat="1" x14ac:dyDescent="0.2">
      <c r="A159" s="403"/>
      <c r="B159" s="404" t="str">
        <f t="shared" si="6"/>
        <v/>
      </c>
      <c r="C159" s="404" t="str">
        <f t="shared" si="7"/>
        <v/>
      </c>
      <c r="D159" s="405"/>
      <c r="E159" s="403"/>
      <c r="F159" s="403"/>
      <c r="G159" s="403"/>
      <c r="H159" s="403"/>
      <c r="I159" s="403"/>
      <c r="J159" s="406"/>
      <c r="K159" s="403"/>
      <c r="L159" s="406"/>
      <c r="M159" s="403"/>
      <c r="N159" s="403"/>
      <c r="O159" s="403"/>
      <c r="P159" s="403"/>
      <c r="Q159" s="403"/>
      <c r="R159" s="403"/>
      <c r="S159" s="403"/>
    </row>
    <row r="160" spans="1:19" s="352" customFormat="1" x14ac:dyDescent="0.2">
      <c r="A160" s="403"/>
      <c r="B160" s="404" t="str">
        <f t="shared" si="6"/>
        <v/>
      </c>
      <c r="C160" s="404" t="str">
        <f t="shared" si="7"/>
        <v/>
      </c>
      <c r="D160" s="405"/>
      <c r="E160" s="403"/>
      <c r="F160" s="403"/>
      <c r="G160" s="403"/>
      <c r="H160" s="403"/>
      <c r="I160" s="403"/>
      <c r="J160" s="406"/>
      <c r="K160" s="403"/>
      <c r="L160" s="406"/>
      <c r="M160" s="403"/>
      <c r="N160" s="403"/>
      <c r="O160" s="403"/>
      <c r="P160" s="403"/>
      <c r="Q160" s="403"/>
      <c r="R160" s="403"/>
      <c r="S160" s="403"/>
    </row>
    <row r="161" spans="1:19" s="352" customFormat="1" x14ac:dyDescent="0.2">
      <c r="A161" s="403"/>
      <c r="B161" s="404" t="str">
        <f t="shared" si="6"/>
        <v/>
      </c>
      <c r="C161" s="404" t="str">
        <f t="shared" si="7"/>
        <v/>
      </c>
      <c r="D161" s="405"/>
      <c r="E161" s="403"/>
      <c r="F161" s="403"/>
      <c r="G161" s="403"/>
      <c r="H161" s="403"/>
      <c r="I161" s="403"/>
      <c r="J161" s="406"/>
      <c r="K161" s="403"/>
      <c r="L161" s="406"/>
      <c r="M161" s="403"/>
      <c r="N161" s="403"/>
      <c r="O161" s="403"/>
      <c r="P161" s="403"/>
      <c r="Q161" s="403"/>
      <c r="R161" s="403"/>
      <c r="S161" s="403"/>
    </row>
    <row r="162" spans="1:19" s="352" customFormat="1" x14ac:dyDescent="0.2">
      <c r="A162" s="403"/>
      <c r="B162" s="404" t="str">
        <f t="shared" si="6"/>
        <v/>
      </c>
      <c r="C162" s="404" t="str">
        <f t="shared" si="7"/>
        <v/>
      </c>
      <c r="D162" s="405"/>
      <c r="E162" s="403"/>
      <c r="F162" s="403"/>
      <c r="G162" s="403"/>
      <c r="H162" s="403"/>
      <c r="I162" s="403"/>
      <c r="J162" s="406"/>
      <c r="K162" s="403"/>
      <c r="L162" s="406"/>
      <c r="M162" s="403"/>
      <c r="N162" s="403"/>
      <c r="O162" s="403"/>
      <c r="P162" s="403"/>
      <c r="Q162" s="403"/>
      <c r="R162" s="403"/>
      <c r="S162" s="403"/>
    </row>
    <row r="163" spans="1:19" s="352" customFormat="1" x14ac:dyDescent="0.2">
      <c r="A163" s="403"/>
      <c r="B163" s="404" t="str">
        <f t="shared" si="6"/>
        <v/>
      </c>
      <c r="C163" s="404" t="str">
        <f t="shared" si="7"/>
        <v/>
      </c>
      <c r="D163" s="405"/>
      <c r="E163" s="403"/>
      <c r="F163" s="403"/>
      <c r="G163" s="403"/>
      <c r="H163" s="403"/>
      <c r="I163" s="403"/>
      <c r="J163" s="406"/>
      <c r="K163" s="403"/>
      <c r="L163" s="406"/>
      <c r="M163" s="403"/>
      <c r="N163" s="403"/>
      <c r="O163" s="403"/>
      <c r="P163" s="403"/>
      <c r="Q163" s="403"/>
      <c r="R163" s="403"/>
      <c r="S163" s="403"/>
    </row>
    <row r="164" spans="1:19" s="352" customFormat="1" x14ac:dyDescent="0.2">
      <c r="A164" s="403"/>
      <c r="B164" s="404" t="str">
        <f t="shared" si="6"/>
        <v/>
      </c>
      <c r="C164" s="404" t="str">
        <f t="shared" si="7"/>
        <v/>
      </c>
      <c r="D164" s="405"/>
      <c r="E164" s="403"/>
      <c r="F164" s="403"/>
      <c r="G164" s="403"/>
      <c r="H164" s="403"/>
      <c r="I164" s="403"/>
      <c r="J164" s="406"/>
      <c r="K164" s="403"/>
      <c r="L164" s="406"/>
      <c r="M164" s="403"/>
      <c r="N164" s="403"/>
      <c r="O164" s="403"/>
      <c r="P164" s="403"/>
      <c r="Q164" s="403"/>
      <c r="R164" s="403"/>
      <c r="S164" s="403"/>
    </row>
    <row r="165" spans="1:19" s="352" customFormat="1" x14ac:dyDescent="0.2">
      <c r="A165" s="403"/>
      <c r="B165" s="404" t="str">
        <f t="shared" si="6"/>
        <v/>
      </c>
      <c r="C165" s="404" t="str">
        <f t="shared" si="7"/>
        <v/>
      </c>
      <c r="D165" s="405"/>
      <c r="E165" s="403"/>
      <c r="F165" s="403"/>
      <c r="G165" s="403"/>
      <c r="H165" s="403"/>
      <c r="I165" s="403"/>
      <c r="J165" s="406"/>
      <c r="K165" s="403"/>
      <c r="L165" s="406"/>
      <c r="M165" s="403"/>
      <c r="N165" s="403"/>
      <c r="O165" s="403"/>
      <c r="P165" s="403"/>
      <c r="Q165" s="403"/>
      <c r="R165" s="403"/>
      <c r="S165" s="403"/>
    </row>
    <row r="166" spans="1:19" s="352" customFormat="1" x14ac:dyDescent="0.2">
      <c r="A166" s="403"/>
      <c r="B166" s="404" t="str">
        <f t="shared" si="6"/>
        <v/>
      </c>
      <c r="C166" s="404" t="str">
        <f t="shared" si="7"/>
        <v/>
      </c>
      <c r="D166" s="405"/>
      <c r="E166" s="403"/>
      <c r="F166" s="403"/>
      <c r="G166" s="403"/>
      <c r="H166" s="403"/>
      <c r="I166" s="403"/>
      <c r="J166" s="406"/>
      <c r="K166" s="403"/>
      <c r="L166" s="406"/>
      <c r="M166" s="403"/>
      <c r="N166" s="403"/>
      <c r="O166" s="403"/>
      <c r="P166" s="403"/>
      <c r="Q166" s="403"/>
      <c r="R166" s="403"/>
      <c r="S166" s="403"/>
    </row>
    <row r="167" spans="1:19" s="352" customFormat="1" x14ac:dyDescent="0.2">
      <c r="A167" s="403"/>
      <c r="B167" s="404" t="str">
        <f t="shared" si="6"/>
        <v/>
      </c>
      <c r="C167" s="404" t="str">
        <f t="shared" si="7"/>
        <v/>
      </c>
      <c r="D167" s="405"/>
      <c r="E167" s="403"/>
      <c r="F167" s="403"/>
      <c r="G167" s="403"/>
      <c r="H167" s="403"/>
      <c r="I167" s="403"/>
      <c r="J167" s="406"/>
      <c r="K167" s="403"/>
      <c r="L167" s="406"/>
      <c r="M167" s="403"/>
      <c r="N167" s="403"/>
      <c r="O167" s="403"/>
      <c r="P167" s="403"/>
      <c r="Q167" s="403"/>
      <c r="R167" s="403"/>
      <c r="S167" s="403"/>
    </row>
    <row r="168" spans="1:19" s="352" customFormat="1" x14ac:dyDescent="0.2">
      <c r="A168" s="403"/>
      <c r="B168" s="404" t="str">
        <f t="shared" si="6"/>
        <v/>
      </c>
      <c r="C168" s="404" t="str">
        <f t="shared" si="7"/>
        <v/>
      </c>
      <c r="D168" s="405"/>
      <c r="E168" s="403"/>
      <c r="F168" s="403"/>
      <c r="G168" s="403"/>
      <c r="H168" s="403"/>
      <c r="I168" s="403"/>
      <c r="J168" s="406"/>
      <c r="K168" s="403"/>
      <c r="L168" s="406"/>
      <c r="M168" s="403"/>
      <c r="N168" s="403"/>
      <c r="O168" s="403"/>
      <c r="P168" s="403"/>
      <c r="Q168" s="403"/>
      <c r="R168" s="403"/>
      <c r="S168" s="403"/>
    </row>
    <row r="169" spans="1:19" s="352" customFormat="1" x14ac:dyDescent="0.2">
      <c r="A169" s="403"/>
      <c r="B169" s="404" t="str">
        <f t="shared" si="6"/>
        <v/>
      </c>
      <c r="C169" s="404" t="str">
        <f t="shared" si="7"/>
        <v/>
      </c>
      <c r="D169" s="405"/>
      <c r="E169" s="403"/>
      <c r="F169" s="403"/>
      <c r="G169" s="403"/>
      <c r="H169" s="403"/>
      <c r="I169" s="403"/>
      <c r="J169" s="406"/>
      <c r="K169" s="403"/>
      <c r="L169" s="406"/>
      <c r="M169" s="403"/>
      <c r="N169" s="403"/>
      <c r="O169" s="403"/>
      <c r="P169" s="403"/>
      <c r="Q169" s="403"/>
      <c r="R169" s="403"/>
      <c r="S169" s="403"/>
    </row>
    <row r="170" spans="1:19" s="352" customFormat="1" x14ac:dyDescent="0.2">
      <c r="A170" s="403"/>
      <c r="B170" s="404" t="str">
        <f t="shared" si="6"/>
        <v/>
      </c>
      <c r="C170" s="404" t="str">
        <f t="shared" si="7"/>
        <v/>
      </c>
      <c r="D170" s="405"/>
      <c r="E170" s="403"/>
      <c r="F170" s="403"/>
      <c r="G170" s="403"/>
      <c r="H170" s="403"/>
      <c r="I170" s="403"/>
      <c r="J170" s="406"/>
      <c r="K170" s="403"/>
      <c r="L170" s="406"/>
      <c r="M170" s="403"/>
      <c r="N170" s="403"/>
      <c r="O170" s="403"/>
      <c r="P170" s="403"/>
      <c r="Q170" s="403"/>
      <c r="R170" s="403"/>
      <c r="S170" s="403"/>
    </row>
    <row r="171" spans="1:19" s="352" customFormat="1" x14ac:dyDescent="0.2">
      <c r="A171" s="403"/>
      <c r="B171" s="404" t="str">
        <f t="shared" si="6"/>
        <v/>
      </c>
      <c r="C171" s="404" t="str">
        <f t="shared" si="7"/>
        <v/>
      </c>
      <c r="D171" s="405"/>
      <c r="E171" s="403"/>
      <c r="F171" s="403"/>
      <c r="G171" s="403"/>
      <c r="H171" s="403"/>
      <c r="I171" s="403"/>
      <c r="J171" s="406"/>
      <c r="K171" s="403"/>
      <c r="L171" s="406"/>
      <c r="M171" s="403"/>
      <c r="N171" s="403"/>
      <c r="O171" s="403"/>
      <c r="P171" s="403"/>
      <c r="Q171" s="403"/>
      <c r="R171" s="403"/>
      <c r="S171" s="403"/>
    </row>
    <row r="172" spans="1:19" s="352" customFormat="1" x14ac:dyDescent="0.2">
      <c r="A172" s="403"/>
      <c r="B172" s="404" t="str">
        <f t="shared" si="6"/>
        <v/>
      </c>
      <c r="C172" s="404" t="str">
        <f t="shared" si="7"/>
        <v/>
      </c>
      <c r="D172" s="405"/>
      <c r="E172" s="403"/>
      <c r="F172" s="403"/>
      <c r="G172" s="403"/>
      <c r="H172" s="403"/>
      <c r="I172" s="403"/>
      <c r="J172" s="406"/>
      <c r="K172" s="403"/>
      <c r="L172" s="406"/>
      <c r="M172" s="403"/>
      <c r="N172" s="403"/>
      <c r="O172" s="403"/>
      <c r="P172" s="403"/>
      <c r="Q172" s="403"/>
      <c r="R172" s="403"/>
      <c r="S172" s="403"/>
    </row>
    <row r="173" spans="1:19" s="352" customFormat="1" x14ac:dyDescent="0.2">
      <c r="A173" s="403"/>
      <c r="B173" s="404" t="str">
        <f t="shared" si="6"/>
        <v/>
      </c>
      <c r="C173" s="404" t="str">
        <f t="shared" si="7"/>
        <v/>
      </c>
      <c r="D173" s="405"/>
      <c r="E173" s="403"/>
      <c r="F173" s="403"/>
      <c r="G173" s="403"/>
      <c r="H173" s="403"/>
      <c r="I173" s="403"/>
      <c r="J173" s="406"/>
      <c r="K173" s="403"/>
      <c r="L173" s="406"/>
      <c r="M173" s="403"/>
      <c r="N173" s="403"/>
      <c r="O173" s="403"/>
      <c r="P173" s="403"/>
      <c r="Q173" s="403"/>
      <c r="R173" s="403"/>
      <c r="S173" s="403"/>
    </row>
    <row r="174" spans="1:19" s="352" customFormat="1" x14ac:dyDescent="0.2">
      <c r="A174" s="403"/>
      <c r="B174" s="404" t="str">
        <f t="shared" si="6"/>
        <v/>
      </c>
      <c r="C174" s="404" t="str">
        <f t="shared" si="7"/>
        <v/>
      </c>
      <c r="D174" s="405"/>
      <c r="E174" s="403"/>
      <c r="F174" s="403"/>
      <c r="G174" s="403"/>
      <c r="H174" s="403"/>
      <c r="I174" s="403"/>
      <c r="J174" s="406"/>
      <c r="K174" s="403"/>
      <c r="L174" s="406"/>
      <c r="M174" s="403"/>
      <c r="N174" s="403"/>
      <c r="O174" s="403"/>
      <c r="P174" s="403"/>
      <c r="Q174" s="403"/>
      <c r="R174" s="403"/>
      <c r="S174" s="403"/>
    </row>
    <row r="175" spans="1:19" s="352" customFormat="1" x14ac:dyDescent="0.2">
      <c r="A175" s="403"/>
      <c r="B175" s="404" t="str">
        <f t="shared" si="6"/>
        <v/>
      </c>
      <c r="C175" s="404" t="str">
        <f t="shared" si="7"/>
        <v/>
      </c>
      <c r="D175" s="405"/>
      <c r="E175" s="403"/>
      <c r="F175" s="403"/>
      <c r="G175" s="403"/>
      <c r="H175" s="403"/>
      <c r="I175" s="403"/>
      <c r="J175" s="406"/>
      <c r="K175" s="403"/>
      <c r="L175" s="406"/>
      <c r="M175" s="403"/>
      <c r="N175" s="403"/>
      <c r="O175" s="403"/>
      <c r="P175" s="403"/>
      <c r="Q175" s="403"/>
      <c r="R175" s="403"/>
      <c r="S175" s="403"/>
    </row>
    <row r="176" spans="1:19" s="352" customFormat="1" x14ac:dyDescent="0.2">
      <c r="A176" s="403"/>
      <c r="B176" s="404" t="str">
        <f t="shared" si="6"/>
        <v/>
      </c>
      <c r="C176" s="404" t="str">
        <f t="shared" si="7"/>
        <v/>
      </c>
      <c r="D176" s="405"/>
      <c r="E176" s="403"/>
      <c r="F176" s="403"/>
      <c r="G176" s="403"/>
      <c r="H176" s="403"/>
      <c r="I176" s="403"/>
      <c r="J176" s="406"/>
      <c r="K176" s="403"/>
      <c r="L176" s="406"/>
      <c r="M176" s="403"/>
      <c r="N176" s="403"/>
      <c r="O176" s="403"/>
      <c r="P176" s="403"/>
      <c r="Q176" s="403"/>
      <c r="R176" s="403"/>
      <c r="S176" s="403"/>
    </row>
    <row r="177" spans="1:19" s="352" customFormat="1" x14ac:dyDescent="0.2">
      <c r="A177" s="403"/>
      <c r="B177" s="404" t="str">
        <f t="shared" si="6"/>
        <v/>
      </c>
      <c r="C177" s="404" t="str">
        <f t="shared" si="7"/>
        <v/>
      </c>
      <c r="D177" s="405"/>
      <c r="E177" s="403"/>
      <c r="F177" s="403"/>
      <c r="G177" s="403"/>
      <c r="H177" s="403"/>
      <c r="I177" s="403"/>
      <c r="J177" s="406"/>
      <c r="K177" s="403"/>
      <c r="L177" s="406"/>
      <c r="M177" s="403"/>
      <c r="N177" s="403"/>
      <c r="O177" s="403"/>
      <c r="P177" s="403"/>
      <c r="Q177" s="403"/>
      <c r="R177" s="403"/>
      <c r="S177" s="403"/>
    </row>
    <row r="178" spans="1:19" s="352" customFormat="1" x14ac:dyDescent="0.2">
      <c r="A178" s="403"/>
      <c r="B178" s="404" t="str">
        <f t="shared" si="6"/>
        <v/>
      </c>
      <c r="C178" s="404" t="str">
        <f t="shared" si="7"/>
        <v/>
      </c>
      <c r="D178" s="405"/>
      <c r="E178" s="403"/>
      <c r="F178" s="403"/>
      <c r="G178" s="403"/>
      <c r="H178" s="403"/>
      <c r="I178" s="403"/>
      <c r="J178" s="406"/>
      <c r="K178" s="403"/>
      <c r="L178" s="406"/>
      <c r="M178" s="403"/>
      <c r="N178" s="403"/>
      <c r="O178" s="403"/>
      <c r="P178" s="403"/>
      <c r="Q178" s="403"/>
      <c r="R178" s="403"/>
      <c r="S178" s="403"/>
    </row>
    <row r="179" spans="1:19" s="352" customFormat="1" x14ac:dyDescent="0.2">
      <c r="A179" s="403"/>
      <c r="B179" s="404" t="str">
        <f t="shared" si="6"/>
        <v/>
      </c>
      <c r="C179" s="404" t="str">
        <f t="shared" si="7"/>
        <v/>
      </c>
      <c r="D179" s="405"/>
      <c r="E179" s="403"/>
      <c r="F179" s="403"/>
      <c r="G179" s="403"/>
      <c r="H179" s="403"/>
      <c r="I179" s="403"/>
      <c r="J179" s="406"/>
      <c r="K179" s="403"/>
      <c r="L179" s="406"/>
      <c r="M179" s="403"/>
      <c r="N179" s="403"/>
      <c r="O179" s="403"/>
      <c r="P179" s="403"/>
      <c r="Q179" s="403"/>
      <c r="R179" s="403"/>
      <c r="S179" s="403"/>
    </row>
    <row r="180" spans="1:19" s="352" customFormat="1" x14ac:dyDescent="0.2">
      <c r="A180" s="403"/>
      <c r="B180" s="404" t="str">
        <f t="shared" si="6"/>
        <v/>
      </c>
      <c r="C180" s="404" t="str">
        <f t="shared" si="7"/>
        <v/>
      </c>
      <c r="D180" s="405"/>
      <c r="E180" s="403"/>
      <c r="F180" s="403"/>
      <c r="G180" s="403"/>
      <c r="H180" s="403"/>
      <c r="I180" s="403"/>
      <c r="J180" s="406"/>
      <c r="K180" s="403"/>
      <c r="L180" s="406"/>
      <c r="M180" s="403"/>
      <c r="N180" s="403"/>
      <c r="O180" s="403"/>
      <c r="P180" s="403"/>
      <c r="Q180" s="403"/>
      <c r="R180" s="403"/>
      <c r="S180" s="403"/>
    </row>
    <row r="181" spans="1:19" s="352" customFormat="1" x14ac:dyDescent="0.2">
      <c r="A181" s="403"/>
      <c r="B181" s="404" t="str">
        <f t="shared" si="6"/>
        <v/>
      </c>
      <c r="C181" s="404" t="str">
        <f t="shared" si="7"/>
        <v/>
      </c>
      <c r="D181" s="405"/>
      <c r="E181" s="403"/>
      <c r="F181" s="403"/>
      <c r="G181" s="403"/>
      <c r="H181" s="403"/>
      <c r="I181" s="403"/>
      <c r="J181" s="406"/>
      <c r="K181" s="403"/>
      <c r="L181" s="406"/>
      <c r="M181" s="403"/>
      <c r="N181" s="403"/>
      <c r="O181" s="403"/>
      <c r="P181" s="403"/>
      <c r="Q181" s="403"/>
      <c r="R181" s="403"/>
      <c r="S181" s="403"/>
    </row>
    <row r="182" spans="1:19" s="352" customFormat="1" x14ac:dyDescent="0.2">
      <c r="A182" s="403"/>
      <c r="B182" s="404" t="str">
        <f t="shared" si="6"/>
        <v/>
      </c>
      <c r="C182" s="404" t="str">
        <f t="shared" si="7"/>
        <v/>
      </c>
      <c r="D182" s="405"/>
      <c r="E182" s="403"/>
      <c r="F182" s="403"/>
      <c r="G182" s="403"/>
      <c r="H182" s="403"/>
      <c r="I182" s="403"/>
      <c r="J182" s="406"/>
      <c r="K182" s="403"/>
      <c r="L182" s="406"/>
      <c r="M182" s="403"/>
      <c r="N182" s="403"/>
      <c r="O182" s="403"/>
      <c r="P182" s="403"/>
      <c r="Q182" s="403"/>
      <c r="R182" s="403"/>
      <c r="S182" s="403"/>
    </row>
    <row r="183" spans="1:19" s="352" customFormat="1" x14ac:dyDescent="0.2">
      <c r="A183" s="403"/>
      <c r="B183" s="404" t="str">
        <f t="shared" si="6"/>
        <v/>
      </c>
      <c r="C183" s="404" t="str">
        <f t="shared" si="7"/>
        <v/>
      </c>
      <c r="D183" s="405"/>
      <c r="E183" s="403"/>
      <c r="F183" s="403"/>
      <c r="G183" s="403"/>
      <c r="H183" s="403"/>
      <c r="I183" s="403"/>
      <c r="J183" s="406"/>
      <c r="K183" s="403"/>
      <c r="L183" s="406"/>
      <c r="M183" s="403"/>
      <c r="N183" s="403"/>
      <c r="O183" s="403"/>
      <c r="P183" s="403"/>
      <c r="Q183" s="403"/>
      <c r="R183" s="403"/>
      <c r="S183" s="403"/>
    </row>
    <row r="184" spans="1:19" s="352" customFormat="1" x14ac:dyDescent="0.2">
      <c r="A184" s="403"/>
      <c r="B184" s="404" t="str">
        <f t="shared" si="6"/>
        <v/>
      </c>
      <c r="C184" s="404" t="str">
        <f t="shared" si="7"/>
        <v/>
      </c>
      <c r="D184" s="405"/>
      <c r="E184" s="403"/>
      <c r="F184" s="403"/>
      <c r="G184" s="403"/>
      <c r="H184" s="403"/>
      <c r="I184" s="403"/>
      <c r="J184" s="406"/>
      <c r="K184" s="403"/>
      <c r="L184" s="406"/>
      <c r="M184" s="403"/>
      <c r="N184" s="403"/>
      <c r="O184" s="403"/>
      <c r="P184" s="403"/>
      <c r="Q184" s="403"/>
      <c r="R184" s="403"/>
      <c r="S184" s="403"/>
    </row>
    <row r="185" spans="1:19" s="352" customFormat="1" x14ac:dyDescent="0.2">
      <c r="A185" s="403"/>
      <c r="B185" s="404" t="str">
        <f t="shared" si="6"/>
        <v/>
      </c>
      <c r="C185" s="404" t="str">
        <f t="shared" si="7"/>
        <v/>
      </c>
      <c r="D185" s="405"/>
      <c r="E185" s="403"/>
      <c r="F185" s="403"/>
      <c r="G185" s="403"/>
      <c r="H185" s="403"/>
      <c r="I185" s="403"/>
      <c r="J185" s="406"/>
      <c r="K185" s="403"/>
      <c r="L185" s="406"/>
      <c r="M185" s="403"/>
      <c r="N185" s="403"/>
      <c r="O185" s="403"/>
      <c r="P185" s="403"/>
      <c r="Q185" s="403"/>
      <c r="R185" s="403"/>
      <c r="S185" s="403"/>
    </row>
    <row r="186" spans="1:19" s="352" customFormat="1" x14ac:dyDescent="0.2">
      <c r="A186" s="403"/>
      <c r="B186" s="404" t="str">
        <f t="shared" si="6"/>
        <v/>
      </c>
      <c r="C186" s="404" t="str">
        <f t="shared" si="7"/>
        <v/>
      </c>
      <c r="D186" s="405"/>
      <c r="E186" s="403"/>
      <c r="F186" s="403"/>
      <c r="G186" s="403"/>
      <c r="H186" s="403"/>
      <c r="I186" s="403"/>
      <c r="J186" s="406"/>
      <c r="K186" s="403"/>
      <c r="L186" s="406"/>
      <c r="M186" s="403"/>
      <c r="N186" s="403"/>
      <c r="O186" s="403"/>
      <c r="P186" s="403"/>
      <c r="Q186" s="403"/>
      <c r="R186" s="403"/>
      <c r="S186" s="403"/>
    </row>
    <row r="187" spans="1:19" s="352" customFormat="1" x14ac:dyDescent="0.2">
      <c r="A187" s="403"/>
      <c r="B187" s="404" t="str">
        <f t="shared" si="6"/>
        <v/>
      </c>
      <c r="C187" s="404" t="str">
        <f t="shared" si="7"/>
        <v/>
      </c>
      <c r="D187" s="405"/>
      <c r="E187" s="403"/>
      <c r="F187" s="403"/>
      <c r="G187" s="403"/>
      <c r="H187" s="403"/>
      <c r="I187" s="403"/>
      <c r="J187" s="406"/>
      <c r="K187" s="403"/>
      <c r="L187" s="406"/>
      <c r="M187" s="403"/>
      <c r="N187" s="403"/>
      <c r="O187" s="403"/>
      <c r="P187" s="403"/>
      <c r="Q187" s="403"/>
      <c r="R187" s="403"/>
      <c r="S187" s="403"/>
    </row>
    <row r="188" spans="1:19" s="352" customFormat="1" x14ac:dyDescent="0.2">
      <c r="A188" s="403"/>
      <c r="B188" s="404" t="str">
        <f t="shared" si="6"/>
        <v/>
      </c>
      <c r="C188" s="404" t="str">
        <f t="shared" si="7"/>
        <v/>
      </c>
      <c r="D188" s="405"/>
      <c r="E188" s="403"/>
      <c r="F188" s="403"/>
      <c r="G188" s="403"/>
      <c r="H188" s="403"/>
      <c r="I188" s="403"/>
      <c r="J188" s="406"/>
      <c r="K188" s="403"/>
      <c r="L188" s="406"/>
      <c r="M188" s="403"/>
      <c r="N188" s="403"/>
      <c r="O188" s="403"/>
      <c r="P188" s="403"/>
      <c r="Q188" s="403"/>
      <c r="R188" s="403"/>
      <c r="S188" s="403"/>
    </row>
    <row r="189" spans="1:19" s="352" customFormat="1" x14ac:dyDescent="0.2">
      <c r="A189" s="403"/>
      <c r="B189" s="404" t="str">
        <f t="shared" si="6"/>
        <v/>
      </c>
      <c r="C189" s="404" t="str">
        <f t="shared" si="7"/>
        <v/>
      </c>
      <c r="D189" s="405"/>
      <c r="E189" s="403"/>
      <c r="F189" s="403"/>
      <c r="G189" s="403"/>
      <c r="H189" s="403"/>
      <c r="I189" s="403"/>
      <c r="J189" s="406"/>
      <c r="K189" s="403"/>
      <c r="L189" s="406"/>
      <c r="M189" s="403"/>
      <c r="N189" s="403"/>
      <c r="O189" s="403"/>
      <c r="P189" s="403"/>
      <c r="Q189" s="403"/>
      <c r="R189" s="403"/>
      <c r="S189" s="403"/>
    </row>
    <row r="190" spans="1:19" s="352" customFormat="1" x14ac:dyDescent="0.2">
      <c r="A190" s="403"/>
      <c r="B190" s="404" t="str">
        <f t="shared" si="6"/>
        <v/>
      </c>
      <c r="C190" s="404" t="str">
        <f t="shared" si="7"/>
        <v/>
      </c>
      <c r="D190" s="405"/>
      <c r="E190" s="403"/>
      <c r="F190" s="403"/>
      <c r="G190" s="403"/>
      <c r="H190" s="403"/>
      <c r="I190" s="403"/>
      <c r="J190" s="406"/>
      <c r="K190" s="403"/>
      <c r="L190" s="406"/>
      <c r="M190" s="403"/>
      <c r="N190" s="403"/>
      <c r="O190" s="403"/>
      <c r="P190" s="403"/>
      <c r="Q190" s="403"/>
      <c r="R190" s="403"/>
      <c r="S190" s="403"/>
    </row>
    <row r="191" spans="1:19" s="352" customFormat="1" x14ac:dyDescent="0.2">
      <c r="A191" s="403"/>
      <c r="B191" s="404" t="str">
        <f t="shared" si="6"/>
        <v/>
      </c>
      <c r="C191" s="404" t="str">
        <f t="shared" si="7"/>
        <v/>
      </c>
      <c r="D191" s="405"/>
      <c r="E191" s="403"/>
      <c r="F191" s="403"/>
      <c r="G191" s="403"/>
      <c r="H191" s="403"/>
      <c r="I191" s="403"/>
      <c r="J191" s="406"/>
      <c r="K191" s="403"/>
      <c r="L191" s="406"/>
      <c r="M191" s="403"/>
      <c r="N191" s="403"/>
      <c r="O191" s="403"/>
      <c r="P191" s="403"/>
      <c r="Q191" s="403"/>
      <c r="R191" s="403"/>
      <c r="S191" s="403"/>
    </row>
    <row r="192" spans="1:19" s="352" customFormat="1" x14ac:dyDescent="0.2">
      <c r="A192" s="403"/>
      <c r="B192" s="404" t="str">
        <f t="shared" si="6"/>
        <v/>
      </c>
      <c r="C192" s="404" t="str">
        <f t="shared" si="7"/>
        <v/>
      </c>
      <c r="D192" s="405"/>
      <c r="E192" s="403"/>
      <c r="F192" s="403"/>
      <c r="G192" s="403"/>
      <c r="H192" s="403"/>
      <c r="I192" s="403"/>
      <c r="J192" s="406"/>
      <c r="K192" s="403"/>
      <c r="L192" s="406"/>
      <c r="M192" s="403"/>
      <c r="N192" s="403"/>
      <c r="O192" s="403"/>
      <c r="P192" s="403"/>
      <c r="Q192" s="403"/>
      <c r="R192" s="403"/>
      <c r="S192" s="403"/>
    </row>
    <row r="193" spans="1:19" s="352" customFormat="1" x14ac:dyDescent="0.2">
      <c r="A193" s="403"/>
      <c r="B193" s="404" t="str">
        <f t="shared" si="6"/>
        <v/>
      </c>
      <c r="C193" s="404" t="str">
        <f t="shared" si="7"/>
        <v/>
      </c>
      <c r="D193" s="405"/>
      <c r="E193" s="403"/>
      <c r="F193" s="403"/>
      <c r="G193" s="403"/>
      <c r="H193" s="403"/>
      <c r="I193" s="403"/>
      <c r="J193" s="406"/>
      <c r="K193" s="403"/>
      <c r="L193" s="406"/>
      <c r="M193" s="403"/>
      <c r="N193" s="403"/>
      <c r="O193" s="403"/>
      <c r="P193" s="403"/>
      <c r="Q193" s="403"/>
      <c r="R193" s="403"/>
      <c r="S193" s="403"/>
    </row>
    <row r="194" spans="1:19" s="352" customFormat="1" x14ac:dyDescent="0.2">
      <c r="A194" s="403"/>
      <c r="B194" s="404" t="str">
        <f t="shared" si="6"/>
        <v/>
      </c>
      <c r="C194" s="404" t="str">
        <f t="shared" si="7"/>
        <v/>
      </c>
      <c r="D194" s="405"/>
      <c r="E194" s="403"/>
      <c r="F194" s="403"/>
      <c r="G194" s="403"/>
      <c r="H194" s="403"/>
      <c r="I194" s="403"/>
      <c r="J194" s="406"/>
      <c r="K194" s="403"/>
      <c r="L194" s="406"/>
      <c r="M194" s="403"/>
      <c r="N194" s="403"/>
      <c r="O194" s="403"/>
      <c r="P194" s="403"/>
      <c r="Q194" s="403"/>
      <c r="R194" s="403"/>
      <c r="S194" s="403"/>
    </row>
    <row r="195" spans="1:19" s="352" customFormat="1" x14ac:dyDescent="0.2">
      <c r="A195" s="403"/>
      <c r="B195" s="404" t="str">
        <f t="shared" si="6"/>
        <v/>
      </c>
      <c r="C195" s="404" t="str">
        <f t="shared" si="7"/>
        <v/>
      </c>
      <c r="D195" s="405"/>
      <c r="E195" s="403"/>
      <c r="F195" s="403"/>
      <c r="G195" s="403"/>
      <c r="H195" s="403"/>
      <c r="I195" s="403"/>
      <c r="J195" s="406"/>
      <c r="K195" s="403"/>
      <c r="L195" s="406"/>
      <c r="M195" s="403"/>
      <c r="N195" s="403"/>
      <c r="O195" s="403"/>
      <c r="P195" s="403"/>
      <c r="Q195" s="403"/>
      <c r="R195" s="403"/>
      <c r="S195" s="403"/>
    </row>
    <row r="196" spans="1:19" s="352" customFormat="1" x14ac:dyDescent="0.2">
      <c r="A196" s="403"/>
      <c r="B196" s="404" t="str">
        <f t="shared" si="6"/>
        <v/>
      </c>
      <c r="C196" s="404" t="str">
        <f t="shared" si="7"/>
        <v/>
      </c>
      <c r="D196" s="405"/>
      <c r="E196" s="403"/>
      <c r="F196" s="403"/>
      <c r="G196" s="403"/>
      <c r="H196" s="403"/>
      <c r="I196" s="403"/>
      <c r="J196" s="406"/>
      <c r="K196" s="403"/>
      <c r="L196" s="406"/>
      <c r="M196" s="403"/>
      <c r="N196" s="403"/>
      <c r="O196" s="403"/>
      <c r="P196" s="403"/>
      <c r="Q196" s="403"/>
      <c r="R196" s="403"/>
      <c r="S196" s="403"/>
    </row>
    <row r="197" spans="1:19" s="352" customFormat="1" x14ac:dyDescent="0.2">
      <c r="A197" s="403"/>
      <c r="B197" s="404" t="str">
        <f t="shared" si="6"/>
        <v/>
      </c>
      <c r="C197" s="404" t="str">
        <f t="shared" si="7"/>
        <v/>
      </c>
      <c r="D197" s="405"/>
      <c r="E197" s="403"/>
      <c r="F197" s="403"/>
      <c r="G197" s="403"/>
      <c r="H197" s="403"/>
      <c r="I197" s="403"/>
      <c r="J197" s="406"/>
      <c r="K197" s="403"/>
      <c r="L197" s="406"/>
      <c r="M197" s="403"/>
      <c r="N197" s="403"/>
      <c r="O197" s="403"/>
      <c r="P197" s="403"/>
      <c r="Q197" s="403"/>
      <c r="R197" s="403"/>
      <c r="S197" s="403"/>
    </row>
  </sheetData>
  <conditionalFormatting sqref="H5:J197 F5:F197">
    <cfRule type="expression" dxfId="159" priority="10" stopIfTrue="1">
      <formula>AND((F5=""),($A5="ADD"))</formula>
    </cfRule>
  </conditionalFormatting>
  <conditionalFormatting sqref="G5:G197 L5:R197">
    <cfRule type="expression" dxfId="158" priority="11" stopIfTrue="1">
      <formula>AND((G5=""),($A5&lt;&gt;""))</formula>
    </cfRule>
  </conditionalFormatting>
  <conditionalFormatting sqref="K5:K197">
    <cfRule type="expression" dxfId="157" priority="9" stopIfTrue="1">
      <formula>AND((#REF!=""),($A5="ADD"))</formula>
    </cfRule>
  </conditionalFormatting>
  <conditionalFormatting sqref="B5:B197">
    <cfRule type="expression" dxfId="156" priority="8" stopIfTrue="1">
      <formula>AND((B5=""),(A5&lt;&gt;"ADD"),(A5&lt;&gt;""))</formula>
    </cfRule>
  </conditionalFormatting>
  <conditionalFormatting sqref="D5:D197">
    <cfRule type="expression" dxfId="155" priority="7" stopIfTrue="1">
      <formula>AND((B5&lt;&gt;""),(D5=""))</formula>
    </cfRule>
  </conditionalFormatting>
  <conditionalFormatting sqref="E5:E197">
    <cfRule type="expression" dxfId="154" priority="482" stopIfTrue="1">
      <formula>AND((E5=""),(#REF!&lt;&gt;""))</formula>
    </cfRule>
  </conditionalFormatting>
  <dataValidations count="9">
    <dataValidation type="list" allowBlank="1" showInputMessage="1" showErrorMessage="1" sqref="A5:A197">
      <formula1>Generic_Action</formula1>
    </dataValidation>
    <dataValidation type="date" operator="greaterThan" allowBlank="1" showInputMessage="1" showErrorMessage="1" error="Enter date dd/mm/yyyy" sqref="L5:L197 J5:J197">
      <formula1>18264</formula1>
    </dataValidation>
    <dataValidation type="list" allowBlank="1" showInputMessage="1" showErrorMessage="1" sqref="K5:K197">
      <formula1>Generic_ward</formula1>
    </dataValidation>
    <dataValidation type="list" allowBlank="1" showInputMessage="1" showErrorMessage="1" sqref="M5:M197">
      <formula1>Generic_PavementUseGroup</formula1>
    </dataValidation>
    <dataValidation type="list" allowBlank="1" showInputMessage="1" showErrorMessage="1" sqref="N5:N197">
      <formula1>Generic_UrbanRural</formula1>
    </dataValidation>
    <dataValidation type="list" allowBlank="1" showInputMessage="1" showErrorMessage="1" sqref="O5:O197">
      <formula1>Generic_Terrain</formula1>
    </dataValidation>
    <dataValidation type="list" allowBlank="1" showInputMessage="1" showErrorMessage="1" sqref="P5:P197">
      <formula1>Generic_LightCategory</formula1>
    </dataValidation>
    <dataValidation type="list" errorStyle="warning" allowBlank="1" showInputMessage="1" showErrorMessage="1" sqref="E5:E197">
      <formula1>Generic_SubArea</formula1>
    </dataValidation>
    <dataValidation type="list" errorStyle="warning" allowBlank="1" showInputMessage="1" showErrorMessage="1" sqref="D5:D197">
      <formula1>Generic_Roadnames</formula1>
    </dataValidation>
  </dataValidations>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B493"/>
  <sheetViews>
    <sheetView showGridLines="0" workbookViewId="0">
      <pane ySplit="5" topLeftCell="A6" activePane="bottomLeft" state="frozen"/>
      <selection pane="bottomLeft" activeCell="A6" sqref="A6"/>
    </sheetView>
  </sheetViews>
  <sheetFormatPr defaultRowHeight="12.75" outlineLevelRow="1" outlineLevelCol="1" x14ac:dyDescent="0.2"/>
  <cols>
    <col min="1" max="1" width="8.42578125" customWidth="1"/>
    <col min="2" max="2" width="11.7109375" customWidth="1"/>
    <col min="3" max="3" width="11.42578125" customWidth="1"/>
    <col min="4" max="4" width="7.5703125" hidden="1" customWidth="1" outlineLevel="1"/>
    <col min="5" max="5" width="33.140625" customWidth="1" collapsed="1"/>
    <col min="6" max="6" width="8.7109375" customWidth="1"/>
    <col min="7" max="7" width="9.28515625" customWidth="1"/>
    <col min="8" max="9" width="33.140625" customWidth="1"/>
    <col min="10" max="10" width="7.85546875" hidden="1" customWidth="1" outlineLevel="1"/>
    <col min="11" max="11" width="7.28515625" hidden="1" customWidth="1" outlineLevel="1"/>
    <col min="12" max="12" width="12.5703125" hidden="1" customWidth="1" outlineLevel="1"/>
    <col min="13" max="13" width="12" hidden="1" customWidth="1" outlineLevel="1"/>
    <col min="14" max="14" width="10.28515625" hidden="1" customWidth="1" outlineLevel="1"/>
    <col min="15" max="15" width="8.7109375" hidden="1" customWidth="1" outlineLevel="1"/>
    <col min="16" max="16" width="15" hidden="1" customWidth="1" outlineLevel="1"/>
    <col min="17" max="17" width="11.5703125" bestFit="1" customWidth="1" collapsed="1"/>
    <col min="18" max="18" width="15.28515625" bestFit="1" customWidth="1"/>
    <col min="19" max="19" width="14.85546875" customWidth="1"/>
    <col min="20" max="20" width="12.42578125" customWidth="1"/>
    <col min="21" max="21" width="12.42578125" hidden="1" customWidth="1" outlineLevel="1"/>
    <col min="22" max="22" width="20.42578125" customWidth="1" collapsed="1"/>
    <col min="23" max="23" width="12" style="420" customWidth="1"/>
    <col min="24" max="24" width="27.7109375" customWidth="1"/>
    <col min="25" max="25" width="21.42578125" hidden="1" customWidth="1" outlineLevel="1"/>
    <col min="26" max="26" width="23.42578125" customWidth="1" collapsed="1"/>
    <col min="27" max="27" width="22" hidden="1" customWidth="1" outlineLevel="1"/>
    <col min="28" max="28" width="14.85546875" bestFit="1" customWidth="1" collapsed="1"/>
    <col min="29" max="29" width="15" hidden="1" customWidth="1" outlineLevel="1"/>
    <col min="30" max="30" width="12.42578125" customWidth="1" collapsed="1"/>
    <col min="31" max="31" width="12.85546875" bestFit="1" customWidth="1"/>
    <col min="32" max="32" width="18.28515625" customWidth="1"/>
    <col min="33" max="33" width="31.85546875" customWidth="1"/>
    <col min="34" max="34" width="10" hidden="1" customWidth="1" outlineLevel="1"/>
    <col min="35" max="35" width="13.5703125" customWidth="1" collapsed="1"/>
    <col min="36" max="36" width="15" customWidth="1"/>
    <col min="37" max="37" width="12.28515625" bestFit="1" customWidth="1"/>
    <col min="38" max="38" width="10.28515625" hidden="1" customWidth="1" outlineLevel="1"/>
    <col min="39" max="39" width="18.7109375" customWidth="1" collapsed="1"/>
    <col min="40" max="40" width="21.42578125" customWidth="1"/>
    <col min="41" max="41" width="16.5703125" hidden="1" customWidth="1" outlineLevel="1"/>
    <col min="42" max="42" width="17" customWidth="1" collapsed="1"/>
    <col min="43" max="43" width="22.42578125" customWidth="1"/>
    <col min="44" max="44" width="15.28515625" hidden="1" customWidth="1" outlineLevel="1"/>
    <col min="45" max="45" width="41.7109375" customWidth="1" collapsed="1"/>
    <col min="46" max="46" width="20.140625" hidden="1" customWidth="1" outlineLevel="1"/>
    <col min="47" max="47" width="16.85546875" bestFit="1" customWidth="1" collapsed="1"/>
    <col min="48" max="48" width="16.85546875" bestFit="1" customWidth="1"/>
    <col min="49" max="49" width="16" customWidth="1"/>
    <col min="50" max="50" width="17" customWidth="1"/>
    <col min="51" max="51" width="11" bestFit="1" customWidth="1"/>
    <col min="52" max="52" width="15.42578125" hidden="1" customWidth="1" outlineLevel="1"/>
    <col min="53" max="53" width="14.140625" hidden="1" customWidth="1" outlineLevel="1"/>
    <col min="54" max="54" width="15" customWidth="1" collapsed="1"/>
    <col min="55" max="55" width="25.28515625" customWidth="1"/>
    <col min="56" max="56" width="11" hidden="1" customWidth="1" outlineLevel="1"/>
    <col min="57" max="57" width="14.140625" customWidth="1" collapsed="1"/>
    <col min="58" max="58" width="15.7109375" bestFit="1" customWidth="1"/>
    <col min="59" max="59" width="11.28515625" bestFit="1" customWidth="1"/>
    <col min="60" max="60" width="19" bestFit="1" customWidth="1"/>
    <col min="61" max="61" width="12.140625" customWidth="1"/>
    <col min="62" max="62" width="27.28515625" bestFit="1" customWidth="1"/>
    <col min="63" max="63" width="16.7109375" hidden="1" customWidth="1" outlineLevel="1"/>
    <col min="64" max="64" width="16.28515625" customWidth="1" collapsed="1"/>
    <col min="65" max="65" width="15.140625" hidden="1" customWidth="1" outlineLevel="1"/>
    <col min="66" max="66" width="25.140625" customWidth="1" collapsed="1"/>
    <col min="67" max="67" width="14.140625" hidden="1" customWidth="1" outlineLevel="1"/>
    <col min="68" max="68" width="10" hidden="1" customWidth="1" outlineLevel="1"/>
    <col min="69" max="69" width="8.7109375" hidden="1" customWidth="1" outlineLevel="1"/>
    <col min="70" max="70" width="14.140625" hidden="1" customWidth="1" outlineLevel="1"/>
    <col min="71" max="71" width="12.5703125" hidden="1" customWidth="1" outlineLevel="1"/>
    <col min="72" max="72" width="14.7109375" hidden="1" customWidth="1" outlineLevel="1"/>
    <col min="73" max="73" width="13.7109375" customWidth="1" collapsed="1"/>
    <col min="74" max="74" width="10.5703125" customWidth="1"/>
    <col min="75" max="75" width="7" hidden="1" customWidth="1" outlineLevel="1"/>
    <col min="76" max="76" width="11.5703125" hidden="1" customWidth="1" outlineLevel="1"/>
    <col min="77" max="77" width="9.140625" hidden="1" customWidth="1" outlineLevel="1"/>
    <col min="78" max="78" width="13.7109375" hidden="1" customWidth="1" outlineLevel="1"/>
    <col min="79" max="79" width="12" hidden="1" customWidth="1" outlineLevel="1"/>
    <col min="80" max="80" width="9.140625" collapsed="1"/>
  </cols>
  <sheetData>
    <row r="1" spans="1:80" s="185" customFormat="1" ht="15.75" x14ac:dyDescent="0.25">
      <c r="A1" s="68" t="s">
        <v>2348</v>
      </c>
      <c r="D1" s="186"/>
      <c r="E1" s="186"/>
      <c r="F1" s="187"/>
      <c r="H1" s="188"/>
      <c r="I1" s="188"/>
      <c r="J1" s="188"/>
      <c r="K1" s="188"/>
      <c r="L1" s="188"/>
      <c r="M1" s="188"/>
      <c r="N1" s="188"/>
      <c r="O1" s="189"/>
      <c r="P1" s="189"/>
      <c r="S1" s="190"/>
      <c r="U1" s="185" t="s">
        <v>5304</v>
      </c>
      <c r="W1" s="419"/>
      <c r="X1" s="188"/>
      <c r="AE1" s="188"/>
      <c r="AO1" s="188"/>
      <c r="AZ1" s="188"/>
      <c r="BA1" s="188"/>
      <c r="BI1" s="188"/>
      <c r="CB1" s="192"/>
    </row>
    <row r="2" spans="1:80" s="185" customFormat="1" ht="15.75" x14ac:dyDescent="0.25">
      <c r="A2" s="80" t="s">
        <v>1924</v>
      </c>
      <c r="B2" s="193"/>
      <c r="C2" s="193"/>
      <c r="D2" s="194"/>
      <c r="E2" s="194"/>
      <c r="F2" s="195"/>
      <c r="H2" s="188"/>
      <c r="I2" s="188"/>
      <c r="J2" s="188"/>
      <c r="K2" s="188"/>
      <c r="L2" s="188"/>
      <c r="M2" s="188"/>
      <c r="N2" s="188"/>
      <c r="O2" s="189"/>
      <c r="P2" s="189"/>
      <c r="S2" s="190"/>
      <c r="W2" s="419"/>
      <c r="AO2" s="188"/>
      <c r="AZ2" s="188"/>
      <c r="BA2" s="188"/>
      <c r="BI2" s="188"/>
    </row>
    <row r="3" spans="1:80" s="185" customFormat="1" ht="15.75" x14ac:dyDescent="0.25">
      <c r="A3" s="205"/>
      <c r="B3" s="205"/>
      <c r="C3" s="205"/>
      <c r="D3" s="186"/>
      <c r="E3" s="205"/>
      <c r="F3" s="205"/>
      <c r="G3" s="205"/>
      <c r="H3" s="205"/>
      <c r="I3" s="205"/>
      <c r="J3" s="97"/>
      <c r="K3" s="97"/>
      <c r="L3" s="97"/>
      <c r="M3" s="97"/>
      <c r="N3" s="97"/>
      <c r="O3" s="189"/>
      <c r="P3" s="189"/>
      <c r="Q3" s="205"/>
      <c r="R3" s="205"/>
      <c r="S3" s="206"/>
      <c r="T3" s="205"/>
      <c r="U3" s="189"/>
      <c r="V3" s="205"/>
      <c r="W3" s="421"/>
      <c r="X3" s="205"/>
      <c r="Z3" s="205"/>
      <c r="AB3" s="205"/>
      <c r="AD3" s="205"/>
      <c r="AE3" s="205"/>
      <c r="AF3" s="205"/>
      <c r="AG3" s="205"/>
      <c r="AI3" s="205"/>
      <c r="AJ3" s="205"/>
      <c r="AK3" s="205"/>
      <c r="AM3" s="205"/>
      <c r="AN3" s="205"/>
      <c r="AP3" s="205"/>
      <c r="AQ3" s="205"/>
      <c r="AS3" s="205"/>
      <c r="AU3" s="205"/>
      <c r="AV3" s="205"/>
      <c r="AW3" s="205"/>
      <c r="AX3" s="205"/>
      <c r="AY3" s="205"/>
      <c r="BB3" s="205"/>
      <c r="BC3" s="205"/>
      <c r="BD3" s="186"/>
      <c r="BE3" s="205"/>
      <c r="BF3" s="205"/>
      <c r="BG3" s="205"/>
      <c r="BH3" s="205"/>
      <c r="BI3" s="205"/>
      <c r="BJ3" s="205"/>
      <c r="BL3" s="205"/>
      <c r="BN3" s="205"/>
      <c r="BU3" s="205"/>
      <c r="BV3" s="205"/>
      <c r="CB3" s="192"/>
    </row>
    <row r="4" spans="1:80" s="476" customFormat="1" ht="25.5" x14ac:dyDescent="0.2">
      <c r="A4" s="476" t="s">
        <v>58</v>
      </c>
      <c r="B4" s="477" t="s">
        <v>5991</v>
      </c>
      <c r="C4" s="476" t="s">
        <v>2382</v>
      </c>
      <c r="D4" s="498" t="s">
        <v>12</v>
      </c>
      <c r="E4" s="476" t="s">
        <v>1672</v>
      </c>
      <c r="F4" s="478" t="s">
        <v>4893</v>
      </c>
      <c r="G4" s="478" t="s">
        <v>4892</v>
      </c>
      <c r="H4" s="479" t="s">
        <v>5249</v>
      </c>
      <c r="I4" s="479" t="s">
        <v>5250</v>
      </c>
      <c r="J4" s="498" t="s">
        <v>1493</v>
      </c>
      <c r="K4" s="498" t="s">
        <v>1494</v>
      </c>
      <c r="L4" s="498" t="s">
        <v>2037</v>
      </c>
      <c r="M4" s="498" t="s">
        <v>2038</v>
      </c>
      <c r="N4" s="498" t="s">
        <v>2039</v>
      </c>
      <c r="O4" s="498" t="s">
        <v>2040</v>
      </c>
      <c r="P4" s="498" t="s">
        <v>2041</v>
      </c>
      <c r="Q4" s="477" t="s">
        <v>5251</v>
      </c>
      <c r="R4" s="477" t="s">
        <v>5252</v>
      </c>
      <c r="S4" s="480" t="s">
        <v>5985</v>
      </c>
      <c r="T4" s="477" t="s">
        <v>5253</v>
      </c>
      <c r="U4" s="499" t="s">
        <v>5253</v>
      </c>
      <c r="V4" s="477" t="s">
        <v>5254</v>
      </c>
      <c r="W4" s="481" t="s">
        <v>5255</v>
      </c>
      <c r="X4" s="476" t="s">
        <v>5989</v>
      </c>
      <c r="Y4" s="498" t="s">
        <v>2044</v>
      </c>
      <c r="Z4" s="477" t="s">
        <v>5990</v>
      </c>
      <c r="AA4" s="498" t="s">
        <v>2071</v>
      </c>
      <c r="AB4" s="477" t="s">
        <v>5984</v>
      </c>
      <c r="AC4" s="500" t="s">
        <v>2046</v>
      </c>
      <c r="AD4" s="476" t="s">
        <v>5982</v>
      </c>
      <c r="AE4" s="476" t="s">
        <v>5983</v>
      </c>
      <c r="AF4" s="482" t="s">
        <v>5992</v>
      </c>
      <c r="AG4" s="482" t="s">
        <v>5256</v>
      </c>
      <c r="AH4" s="498" t="s">
        <v>1943</v>
      </c>
      <c r="AI4" s="482" t="s">
        <v>5977</v>
      </c>
      <c r="AJ4" s="482" t="s">
        <v>5978</v>
      </c>
      <c r="AK4" s="482" t="s">
        <v>5257</v>
      </c>
      <c r="AL4" s="498" t="s">
        <v>1946</v>
      </c>
      <c r="AM4" s="482" t="s">
        <v>5979</v>
      </c>
      <c r="AN4" s="482" t="s">
        <v>5258</v>
      </c>
      <c r="AO4" s="498" t="s">
        <v>2047</v>
      </c>
      <c r="AP4" s="482" t="s">
        <v>5260</v>
      </c>
      <c r="AQ4" s="482" t="s">
        <v>5259</v>
      </c>
      <c r="AR4" s="498" t="s">
        <v>2048</v>
      </c>
      <c r="AS4" s="482" t="s">
        <v>5261</v>
      </c>
      <c r="AT4" s="498" t="s">
        <v>2072</v>
      </c>
      <c r="AU4" s="482" t="s">
        <v>5262</v>
      </c>
      <c r="AV4" s="482" t="s">
        <v>5263</v>
      </c>
      <c r="AW4" s="482" t="s">
        <v>5264</v>
      </c>
      <c r="AX4" s="482" t="s">
        <v>5980</v>
      </c>
      <c r="AY4" s="482" t="s">
        <v>5981</v>
      </c>
      <c r="AZ4" s="500" t="s">
        <v>2063</v>
      </c>
      <c r="BA4" s="500" t="s">
        <v>2064</v>
      </c>
      <c r="BB4" s="476" t="s">
        <v>2049</v>
      </c>
      <c r="BC4" s="476" t="s">
        <v>309</v>
      </c>
      <c r="BD4" s="498" t="s">
        <v>1976</v>
      </c>
      <c r="BE4" s="476" t="s">
        <v>2050</v>
      </c>
      <c r="BF4" s="476" t="s">
        <v>2051</v>
      </c>
      <c r="BG4" s="476" t="s">
        <v>2052</v>
      </c>
      <c r="BH4" s="482" t="s">
        <v>5265</v>
      </c>
      <c r="BI4" s="476" t="s">
        <v>2053</v>
      </c>
      <c r="BJ4" s="482" t="s">
        <v>5266</v>
      </c>
      <c r="BK4" s="498" t="s">
        <v>321</v>
      </c>
      <c r="BL4" s="482" t="s">
        <v>5267</v>
      </c>
      <c r="BM4" s="501" t="s">
        <v>2054</v>
      </c>
      <c r="BN4" s="482" t="s">
        <v>5976</v>
      </c>
      <c r="BO4" s="500" t="s">
        <v>2062</v>
      </c>
      <c r="BP4" s="500" t="s">
        <v>2061</v>
      </c>
      <c r="BQ4" s="500" t="s">
        <v>2019</v>
      </c>
      <c r="BR4" s="500" t="s">
        <v>2060</v>
      </c>
      <c r="BS4" s="500" t="s">
        <v>2059</v>
      </c>
      <c r="BT4" s="500" t="s">
        <v>2058</v>
      </c>
      <c r="BU4" s="482" t="s">
        <v>5268</v>
      </c>
      <c r="BV4" s="476" t="s">
        <v>211</v>
      </c>
      <c r="BW4" s="500" t="s">
        <v>1872</v>
      </c>
      <c r="BX4" s="500" t="s">
        <v>2057</v>
      </c>
      <c r="BY4" s="500" t="s">
        <v>1868</v>
      </c>
      <c r="BZ4" s="500" t="s">
        <v>2055</v>
      </c>
      <c r="CA4" s="500" t="s">
        <v>2056</v>
      </c>
      <c r="CB4" s="483"/>
    </row>
    <row r="5" spans="1:80" s="465" customFormat="1" ht="11.25" hidden="1" outlineLevel="1" x14ac:dyDescent="0.2">
      <c r="A5" s="455"/>
      <c r="B5" s="456"/>
      <c r="C5" s="457" t="s">
        <v>1929</v>
      </c>
      <c r="D5" s="457" t="s">
        <v>1667</v>
      </c>
      <c r="E5" s="456"/>
      <c r="F5" s="457" t="s">
        <v>1931</v>
      </c>
      <c r="G5" s="457" t="s">
        <v>1930</v>
      </c>
      <c r="H5" s="457" t="s">
        <v>1963</v>
      </c>
      <c r="I5" s="457" t="s">
        <v>1964</v>
      </c>
      <c r="J5" s="457" t="s">
        <v>1965</v>
      </c>
      <c r="K5" s="457" t="s">
        <v>1966</v>
      </c>
      <c r="L5" s="457" t="s">
        <v>1967</v>
      </c>
      <c r="M5" s="457" t="s">
        <v>1968</v>
      </c>
      <c r="N5" s="457" t="s">
        <v>1969</v>
      </c>
      <c r="O5" s="458" t="s">
        <v>1970</v>
      </c>
      <c r="P5" s="458" t="s">
        <v>1971</v>
      </c>
      <c r="Q5" s="457" t="s">
        <v>1932</v>
      </c>
      <c r="R5" s="457" t="s">
        <v>1933</v>
      </c>
      <c r="S5" s="457" t="s">
        <v>1934</v>
      </c>
      <c r="T5" s="456"/>
      <c r="U5" s="456" t="s">
        <v>1972</v>
      </c>
      <c r="V5" s="456" t="s">
        <v>1935</v>
      </c>
      <c r="W5" s="459" t="s">
        <v>1936</v>
      </c>
      <c r="X5" s="460"/>
      <c r="Y5" s="460" t="s">
        <v>1937</v>
      </c>
      <c r="Z5" s="456"/>
      <c r="AA5" s="460" t="s">
        <v>1938</v>
      </c>
      <c r="AB5" s="456" t="s">
        <v>1939</v>
      </c>
      <c r="AC5" s="458" t="s">
        <v>1973</v>
      </c>
      <c r="AD5" s="456" t="s">
        <v>1940</v>
      </c>
      <c r="AE5" s="456" t="s">
        <v>1941</v>
      </c>
      <c r="AF5" s="456" t="s">
        <v>1942</v>
      </c>
      <c r="AG5" s="456"/>
      <c r="AH5" s="456" t="s">
        <v>1943</v>
      </c>
      <c r="AI5" s="456" t="s">
        <v>1944</v>
      </c>
      <c r="AJ5" s="456" t="s">
        <v>1945</v>
      </c>
      <c r="AK5" s="460"/>
      <c r="AL5" s="460" t="s">
        <v>1946</v>
      </c>
      <c r="AM5" s="461" t="s">
        <v>1947</v>
      </c>
      <c r="AN5" s="461"/>
      <c r="AO5" s="460" t="s">
        <v>1948</v>
      </c>
      <c r="AP5" s="460" t="s">
        <v>1949</v>
      </c>
      <c r="AQ5" s="460"/>
      <c r="AR5" s="460" t="s">
        <v>1950</v>
      </c>
      <c r="AS5" s="462"/>
      <c r="AT5" s="462" t="s">
        <v>1951</v>
      </c>
      <c r="AU5" s="462" t="s">
        <v>1952</v>
      </c>
      <c r="AV5" s="462" t="s">
        <v>1953</v>
      </c>
      <c r="AW5" s="462" t="s">
        <v>1954</v>
      </c>
      <c r="AX5" s="463" t="s">
        <v>1955</v>
      </c>
      <c r="AY5" s="462" t="s">
        <v>1956</v>
      </c>
      <c r="AZ5" s="462" t="s">
        <v>1974</v>
      </c>
      <c r="BA5" s="462" t="s">
        <v>1975</v>
      </c>
      <c r="BB5" s="462" t="s">
        <v>1957</v>
      </c>
      <c r="BC5" s="462"/>
      <c r="BD5" s="462" t="s">
        <v>1976</v>
      </c>
      <c r="BE5" s="460" t="s">
        <v>1958</v>
      </c>
      <c r="BF5" s="456" t="s">
        <v>1959</v>
      </c>
      <c r="BG5" s="463" t="s">
        <v>1960</v>
      </c>
      <c r="BH5" s="463" t="s">
        <v>1961</v>
      </c>
      <c r="BI5" s="463" t="s">
        <v>1977</v>
      </c>
      <c r="BJ5" s="463"/>
      <c r="BK5" s="463" t="s">
        <v>321</v>
      </c>
      <c r="BL5" s="463"/>
      <c r="BM5" s="463" t="s">
        <v>1962</v>
      </c>
      <c r="BN5" s="462"/>
      <c r="BO5" s="462" t="s">
        <v>1978</v>
      </c>
      <c r="BP5" s="462" t="s">
        <v>1979</v>
      </c>
      <c r="BQ5" s="462" t="s">
        <v>1980</v>
      </c>
      <c r="BR5" s="462" t="s">
        <v>1981</v>
      </c>
      <c r="BS5" s="462" t="s">
        <v>1982</v>
      </c>
      <c r="BT5" s="462" t="s">
        <v>1983</v>
      </c>
      <c r="BU5" s="462" t="s">
        <v>1984</v>
      </c>
      <c r="BV5" s="464" t="s">
        <v>1669</v>
      </c>
      <c r="BW5" s="462" t="s">
        <v>1985</v>
      </c>
      <c r="BX5" s="462" t="s">
        <v>1986</v>
      </c>
      <c r="BY5" s="462" t="s">
        <v>1987</v>
      </c>
      <c r="BZ5" s="462" t="s">
        <v>1988</v>
      </c>
      <c r="CA5" s="462" t="s">
        <v>1989</v>
      </c>
    </row>
    <row r="6" spans="1:80" s="78" customFormat="1" collapsed="1" x14ac:dyDescent="0.2">
      <c r="A6" s="84"/>
      <c r="B6" s="85"/>
      <c r="C6" s="86" t="str">
        <f>IF(A6="ADD","0","")</f>
        <v/>
      </c>
      <c r="D6" s="207" t="str">
        <f t="shared" ref="D6" si="0">IF(E6="","",(VLOOKUP(E6,Generic_Road_Names_Table_Array,2,FALSE)))</f>
        <v/>
      </c>
      <c r="E6" s="86"/>
      <c r="F6" s="86"/>
      <c r="G6" s="86"/>
      <c r="H6" s="86"/>
      <c r="I6" s="86"/>
      <c r="J6" s="86"/>
      <c r="K6" s="86"/>
      <c r="L6" s="86"/>
      <c r="M6" s="86"/>
      <c r="N6" s="86"/>
      <c r="O6" s="87"/>
      <c r="P6" s="87"/>
      <c r="Q6" s="84"/>
      <c r="R6" s="84"/>
      <c r="S6" s="88"/>
      <c r="T6" s="86"/>
      <c r="U6" s="89" t="str">
        <f>IF(T6="","",VLOOKUP(T6,Surfacing_Pavements_Full_Width_Array,2,FALSE))</f>
        <v/>
      </c>
      <c r="V6" s="88" t="str">
        <f>IF(A6="ADD","0","")</f>
        <v/>
      </c>
      <c r="W6" s="99"/>
      <c r="X6" s="90"/>
      <c r="Y6" s="89" t="str">
        <f t="shared" ref="Y6" si="1">IF(X6="","",VLOOKUP(X6,Surfacing_Surface_Material_Table_Array,2,FALSE))</f>
        <v/>
      </c>
      <c r="Z6" s="86"/>
      <c r="AA6" s="91" t="str">
        <f t="shared" ref="AA6" si="2">IF(Z6="","",VLOOKUP(Z6,Surfacing_Surface_Function_Table_Array,2,FALSE))</f>
        <v/>
      </c>
      <c r="AB6" s="86"/>
      <c r="AC6" s="87"/>
      <c r="AD6" s="86"/>
      <c r="AE6" s="86"/>
      <c r="AF6" s="86"/>
      <c r="AG6" s="86"/>
      <c r="AH6" s="89" t="str">
        <f t="shared" ref="AH6" si="3">IF(AG6="","",VLOOKUP(AG6,Surfacing_Surface_Binder_Table_Array,2,FALSE))</f>
        <v/>
      </c>
      <c r="AI6" s="86"/>
      <c r="AJ6" s="86"/>
      <c r="AK6" s="86"/>
      <c r="AL6" s="89" t="str">
        <f t="shared" ref="AL6" si="4">IF(AK6="","",VLOOKUP(AK6,Surfacing_Surface_Cutter_Table_Array,2,FALSE))</f>
        <v/>
      </c>
      <c r="AM6" s="86"/>
      <c r="AN6" s="86"/>
      <c r="AO6" s="89" t="str">
        <f t="shared" ref="AO6" si="5">IF(AN6="","",(VLOOKUP(AN6,Surfacing_Surface_Adhesion_Table_Array,2,FALSE)))</f>
        <v/>
      </c>
      <c r="AP6" s="86"/>
      <c r="AQ6" s="86"/>
      <c r="AR6" s="89" t="str">
        <f t="shared" ref="AR6" si="6">IF(AQ6="","",(VLOOKUP(AQ6,Surfacing_Surface_Additive_Table_Array,2,FALSE)))</f>
        <v/>
      </c>
      <c r="AS6" s="86"/>
      <c r="AT6" s="89" t="str">
        <f t="shared" ref="AT6" si="7">IF(AS6="","",(VLOOKUP(AS6,Surfacing_Polymer_Type_Table_Array,2,FALSE)))</f>
        <v/>
      </c>
      <c r="AU6" s="86"/>
      <c r="AV6" s="86"/>
      <c r="AW6" s="86"/>
      <c r="AX6" s="86"/>
      <c r="AY6" s="86"/>
      <c r="AZ6" s="184"/>
      <c r="BA6" s="184"/>
      <c r="BB6" s="183"/>
      <c r="BC6" s="183"/>
      <c r="BD6" s="207" t="str">
        <f t="shared" ref="BD6" si="8">IF(BC6="","",(VLOOKUP(BC6,Generic_Organisation_Table_Array,2,FALSE)))</f>
        <v/>
      </c>
      <c r="BE6" s="86"/>
      <c r="BF6" s="86"/>
      <c r="BG6" s="86"/>
      <c r="BH6" s="86"/>
      <c r="BI6" s="88"/>
      <c r="BJ6" s="88"/>
      <c r="BK6" s="89" t="str">
        <f t="shared" ref="BK6" si="9">IF(BJ6="","",(VLOOKUP(BJ6,Surfacing_Surface_Recycled_Component_Table_Array,2,FALSE)))</f>
        <v/>
      </c>
      <c r="BL6" s="86"/>
      <c r="BM6" s="89" t="str">
        <f t="shared" ref="BM6" si="10">IF(BL6="","",(VLOOKUP(BL6,Surfacing_Surface_Reason,2,FALSE)))</f>
        <v/>
      </c>
      <c r="BN6" s="184"/>
      <c r="BO6" s="184" t="str">
        <f t="shared" ref="BO6:BO69" si="11">IF(BN6="","",(VLOOKUP(BN6,Surface_Work_Origin_Array,2,FALSE)))</f>
        <v/>
      </c>
      <c r="BP6" s="466"/>
      <c r="BQ6" s="184"/>
      <c r="BR6" s="184"/>
      <c r="BS6" s="184"/>
      <c r="BT6" s="184"/>
      <c r="BU6" s="184"/>
      <c r="BV6" s="86"/>
      <c r="BW6" s="184"/>
      <c r="BX6" s="184"/>
      <c r="BY6" s="184"/>
      <c r="BZ6" s="184"/>
      <c r="CA6" s="184"/>
      <c r="CB6" s="119"/>
    </row>
    <row r="7" spans="1:80" s="78" customFormat="1" x14ac:dyDescent="0.2">
      <c r="A7" s="84"/>
      <c r="B7" s="85"/>
      <c r="C7" s="86" t="str">
        <f t="shared" ref="C7:C70" si="12">IF(A7="ADD","0","")</f>
        <v/>
      </c>
      <c r="D7" s="207" t="str">
        <f t="shared" ref="D7:D70" si="13">IF(E7="","",(VLOOKUP(E7,Generic_Road_Names_Table_Array,2,FALSE)))</f>
        <v/>
      </c>
      <c r="E7" s="86"/>
      <c r="F7" s="86"/>
      <c r="G7" s="86"/>
      <c r="H7" s="86"/>
      <c r="I7" s="86"/>
      <c r="J7" s="86"/>
      <c r="K7" s="86"/>
      <c r="L7" s="86"/>
      <c r="M7" s="86"/>
      <c r="N7" s="86"/>
      <c r="O7" s="87"/>
      <c r="P7" s="87"/>
      <c r="Q7" s="84"/>
      <c r="R7" s="84"/>
      <c r="S7" s="88"/>
      <c r="T7" s="86"/>
      <c r="U7" s="89" t="str">
        <f>IF(T7="","",VLOOKUP(T7,Surfacing_Pavements_Full_Width_Array,2,FALSE))</f>
        <v/>
      </c>
      <c r="V7" s="88" t="str">
        <f t="shared" ref="V7:V70" si="14">IF(A7="ADD","0","")</f>
        <v/>
      </c>
      <c r="W7" s="99"/>
      <c r="X7" s="90"/>
      <c r="Y7" s="89" t="str">
        <f t="shared" ref="Y7:Y70" si="15">IF(X7="","",VLOOKUP(X7,Surfacing_Surface_Material_Table_Array,2,FALSE))</f>
        <v/>
      </c>
      <c r="Z7" s="86"/>
      <c r="AA7" s="91" t="str">
        <f t="shared" ref="AA7:AA70" si="16">IF(Z7="","",VLOOKUP(Z7,Surfacing_Surface_Function_Table_Array,2,FALSE))</f>
        <v/>
      </c>
      <c r="AB7" s="86"/>
      <c r="AC7" s="87"/>
      <c r="AD7" s="86"/>
      <c r="AE7" s="86"/>
      <c r="AF7" s="86"/>
      <c r="AG7" s="86"/>
      <c r="AH7" s="89" t="str">
        <f t="shared" ref="AH7:AH70" si="17">IF(AG7="","",VLOOKUP(AG7,Surfacing_Surface_Binder_Table_Array,2,FALSE))</f>
        <v/>
      </c>
      <c r="AI7" s="86"/>
      <c r="AJ7" s="86"/>
      <c r="AK7" s="86"/>
      <c r="AL7" s="89" t="str">
        <f t="shared" ref="AL7:AL70" si="18">IF(AK7="","",VLOOKUP(AK7,Surfacing_Surface_Cutter_Table_Array,2,FALSE))</f>
        <v/>
      </c>
      <c r="AM7" s="86"/>
      <c r="AN7" s="86"/>
      <c r="AO7" s="89" t="str">
        <f t="shared" ref="AO7:AO70" si="19">IF(AN7="","",(VLOOKUP(AN7,Surfacing_Surface_Adhesion_Table_Array,2,FALSE)))</f>
        <v/>
      </c>
      <c r="AP7" s="86"/>
      <c r="AQ7" s="86"/>
      <c r="AR7" s="89" t="str">
        <f t="shared" ref="AR7:AR70" si="20">IF(AQ7="","",(VLOOKUP(AQ7,Surfacing_Surface_Additive_Table_Array,2,FALSE)))</f>
        <v/>
      </c>
      <c r="AS7" s="86"/>
      <c r="AT7" s="89" t="str">
        <f t="shared" ref="AT7:AT70" si="21">IF(AS7="","",(VLOOKUP(AS7,Surfacing_Polymer_Type_Table_Array,2,FALSE)))</f>
        <v/>
      </c>
      <c r="AU7" s="86"/>
      <c r="AV7" s="86"/>
      <c r="AW7" s="86"/>
      <c r="AX7" s="86"/>
      <c r="AY7" s="86"/>
      <c r="AZ7" s="184"/>
      <c r="BA7" s="184"/>
      <c r="BB7" s="183"/>
      <c r="BC7" s="183"/>
      <c r="BD7" s="207" t="str">
        <f t="shared" ref="BD7:BD70" si="22">IF(BC7="","",(VLOOKUP(BC7,Generic_Organisation_Table_Array,2,FALSE)))</f>
        <v/>
      </c>
      <c r="BE7" s="86"/>
      <c r="BF7" s="86"/>
      <c r="BG7" s="86"/>
      <c r="BH7" s="86"/>
      <c r="BI7" s="88"/>
      <c r="BJ7" s="88"/>
      <c r="BK7" s="89" t="str">
        <f t="shared" ref="BK7:BK70" si="23">IF(BJ7="","",(VLOOKUP(BJ7,Surfacing_Surface_Recycled_Component_Table_Array,2,FALSE)))</f>
        <v/>
      </c>
      <c r="BL7" s="86"/>
      <c r="BM7" s="89" t="str">
        <f t="shared" ref="BM7:BM70" si="24">IF(BL7="","",(VLOOKUP(BL7,Surfacing_Surface_Reason,2,FALSE)))</f>
        <v/>
      </c>
      <c r="BN7" s="184"/>
      <c r="BO7" s="184" t="str">
        <f t="shared" ref="BO7:BO70" si="25">IF(BN7="","",(VLOOKUP(BN7,Surface_Work_Origin_Array,2,FALSE)))</f>
        <v/>
      </c>
      <c r="BP7" s="466"/>
      <c r="BQ7" s="184"/>
      <c r="BR7" s="184"/>
      <c r="BS7" s="184"/>
      <c r="BT7" s="184"/>
      <c r="BU7" s="184"/>
      <c r="BV7" s="86"/>
      <c r="BW7" s="184"/>
      <c r="BX7" s="184"/>
      <c r="BY7" s="184"/>
      <c r="BZ7" s="184"/>
      <c r="CA7" s="184"/>
      <c r="CB7" s="119"/>
    </row>
    <row r="8" spans="1:80" s="78" customFormat="1" x14ac:dyDescent="0.2">
      <c r="A8" s="84"/>
      <c r="B8" s="85"/>
      <c r="C8" s="86" t="str">
        <f t="shared" si="12"/>
        <v/>
      </c>
      <c r="D8" s="207" t="str">
        <f t="shared" si="13"/>
        <v/>
      </c>
      <c r="E8" s="86"/>
      <c r="F8" s="86"/>
      <c r="G8" s="86"/>
      <c r="H8" s="86"/>
      <c r="I8" s="86"/>
      <c r="J8" s="86"/>
      <c r="K8" s="86"/>
      <c r="L8" s="86"/>
      <c r="M8" s="86"/>
      <c r="N8" s="86"/>
      <c r="O8" s="87"/>
      <c r="P8" s="87"/>
      <c r="Q8" s="84"/>
      <c r="R8" s="84"/>
      <c r="S8" s="88"/>
      <c r="T8" s="86"/>
      <c r="U8" s="89" t="str">
        <f>IF(T8="","",VLOOKUP(T8,Surfacing_Pavements_Full_Width_Array,2,FALSE))</f>
        <v/>
      </c>
      <c r="V8" s="88" t="str">
        <f t="shared" si="14"/>
        <v/>
      </c>
      <c r="W8" s="99"/>
      <c r="X8" s="90"/>
      <c r="Y8" s="89" t="str">
        <f t="shared" si="15"/>
        <v/>
      </c>
      <c r="Z8" s="86"/>
      <c r="AA8" s="91" t="str">
        <f t="shared" si="16"/>
        <v/>
      </c>
      <c r="AB8" s="86"/>
      <c r="AC8" s="87"/>
      <c r="AD8" s="86"/>
      <c r="AE8" s="86"/>
      <c r="AF8" s="86"/>
      <c r="AG8" s="86"/>
      <c r="AH8" s="89" t="str">
        <f t="shared" si="17"/>
        <v/>
      </c>
      <c r="AI8" s="86"/>
      <c r="AJ8" s="86"/>
      <c r="AK8" s="86"/>
      <c r="AL8" s="89" t="str">
        <f t="shared" si="18"/>
        <v/>
      </c>
      <c r="AM8" s="86"/>
      <c r="AN8" s="86"/>
      <c r="AO8" s="89" t="str">
        <f t="shared" si="19"/>
        <v/>
      </c>
      <c r="AP8" s="86"/>
      <c r="AQ8" s="86"/>
      <c r="AR8" s="89" t="str">
        <f t="shared" si="20"/>
        <v/>
      </c>
      <c r="AS8" s="86"/>
      <c r="AT8" s="89" t="str">
        <f t="shared" si="21"/>
        <v/>
      </c>
      <c r="AU8" s="86"/>
      <c r="AV8" s="86"/>
      <c r="AW8" s="86"/>
      <c r="AX8" s="86"/>
      <c r="AY8" s="86"/>
      <c r="AZ8" s="184"/>
      <c r="BA8" s="184"/>
      <c r="BB8" s="183"/>
      <c r="BC8" s="183"/>
      <c r="BD8" s="207" t="str">
        <f t="shared" si="22"/>
        <v/>
      </c>
      <c r="BE8" s="86"/>
      <c r="BF8" s="86"/>
      <c r="BG8" s="86"/>
      <c r="BH8" s="86"/>
      <c r="BI8" s="88"/>
      <c r="BJ8" s="88"/>
      <c r="BK8" s="89" t="str">
        <f t="shared" si="23"/>
        <v/>
      </c>
      <c r="BL8" s="86"/>
      <c r="BM8" s="89" t="str">
        <f t="shared" si="24"/>
        <v/>
      </c>
      <c r="BN8" s="184"/>
      <c r="BO8" s="184" t="str">
        <f t="shared" si="25"/>
        <v/>
      </c>
      <c r="BP8" s="466"/>
      <c r="BQ8" s="184"/>
      <c r="BR8" s="184"/>
      <c r="BS8" s="184"/>
      <c r="BT8" s="184"/>
      <c r="BU8" s="184"/>
      <c r="BV8" s="86"/>
      <c r="BW8" s="184"/>
      <c r="BX8" s="184"/>
      <c r="BY8" s="184"/>
      <c r="BZ8" s="184"/>
      <c r="CA8" s="184"/>
      <c r="CB8" s="119"/>
    </row>
    <row r="9" spans="1:80" s="78" customFormat="1" x14ac:dyDescent="0.2">
      <c r="A9" s="84"/>
      <c r="B9" s="85"/>
      <c r="C9" s="86" t="str">
        <f t="shared" si="12"/>
        <v/>
      </c>
      <c r="D9" s="207" t="str">
        <f t="shared" si="13"/>
        <v/>
      </c>
      <c r="E9" s="86"/>
      <c r="F9" s="86"/>
      <c r="G9" s="86"/>
      <c r="H9" s="86"/>
      <c r="I9" s="86"/>
      <c r="J9" s="86"/>
      <c r="K9" s="86"/>
      <c r="L9" s="86"/>
      <c r="M9" s="86"/>
      <c r="N9" s="86"/>
      <c r="O9" s="87"/>
      <c r="P9" s="87"/>
      <c r="Q9" s="84"/>
      <c r="R9" s="84"/>
      <c r="S9" s="88"/>
      <c r="T9" s="86"/>
      <c r="U9" s="89" t="str">
        <f>IF(T9="","",VLOOKUP(T9,Surfacing_Pavements_Full_Width_Array,2,FALSE))</f>
        <v/>
      </c>
      <c r="V9" s="88" t="str">
        <f t="shared" si="14"/>
        <v/>
      </c>
      <c r="W9" s="99"/>
      <c r="X9" s="90"/>
      <c r="Y9" s="89" t="str">
        <f t="shared" si="15"/>
        <v/>
      </c>
      <c r="Z9" s="86"/>
      <c r="AA9" s="91" t="str">
        <f t="shared" si="16"/>
        <v/>
      </c>
      <c r="AB9" s="86"/>
      <c r="AC9" s="87"/>
      <c r="AD9" s="86"/>
      <c r="AE9" s="86"/>
      <c r="AF9" s="86"/>
      <c r="AG9" s="86"/>
      <c r="AH9" s="89" t="str">
        <f t="shared" si="17"/>
        <v/>
      </c>
      <c r="AI9" s="86"/>
      <c r="AJ9" s="86"/>
      <c r="AK9" s="86"/>
      <c r="AL9" s="89" t="str">
        <f t="shared" si="18"/>
        <v/>
      </c>
      <c r="AM9" s="86"/>
      <c r="AN9" s="86"/>
      <c r="AO9" s="89" t="str">
        <f t="shared" si="19"/>
        <v/>
      </c>
      <c r="AP9" s="86"/>
      <c r="AQ9" s="86"/>
      <c r="AR9" s="89" t="str">
        <f t="shared" si="20"/>
        <v/>
      </c>
      <c r="AS9" s="86"/>
      <c r="AT9" s="89" t="str">
        <f t="shared" si="21"/>
        <v/>
      </c>
      <c r="AU9" s="86"/>
      <c r="AV9" s="86"/>
      <c r="AW9" s="86"/>
      <c r="AX9" s="86"/>
      <c r="AY9" s="86"/>
      <c r="AZ9" s="184"/>
      <c r="BA9" s="184"/>
      <c r="BB9" s="183"/>
      <c r="BC9" s="183"/>
      <c r="BD9" s="207" t="str">
        <f t="shared" si="22"/>
        <v/>
      </c>
      <c r="BE9" s="86"/>
      <c r="BF9" s="86"/>
      <c r="BG9" s="86"/>
      <c r="BH9" s="86"/>
      <c r="BI9" s="88"/>
      <c r="BJ9" s="88"/>
      <c r="BK9" s="89" t="str">
        <f t="shared" si="23"/>
        <v/>
      </c>
      <c r="BL9" s="86"/>
      <c r="BM9" s="89" t="str">
        <f t="shared" si="24"/>
        <v/>
      </c>
      <c r="BN9" s="184"/>
      <c r="BO9" s="184" t="str">
        <f t="shared" si="25"/>
        <v/>
      </c>
      <c r="BP9" s="466"/>
      <c r="BQ9" s="184"/>
      <c r="BR9" s="184"/>
      <c r="BS9" s="184"/>
      <c r="BT9" s="184"/>
      <c r="BU9" s="184"/>
      <c r="BV9" s="86"/>
      <c r="BW9" s="184"/>
      <c r="BX9" s="184"/>
      <c r="BY9" s="184"/>
      <c r="BZ9" s="184"/>
      <c r="CA9" s="184"/>
      <c r="CB9" s="119"/>
    </row>
    <row r="10" spans="1:80" s="78" customFormat="1" x14ac:dyDescent="0.2">
      <c r="A10" s="84"/>
      <c r="B10" s="85"/>
      <c r="C10" s="86" t="str">
        <f t="shared" si="12"/>
        <v/>
      </c>
      <c r="D10" s="207" t="str">
        <f t="shared" si="13"/>
        <v/>
      </c>
      <c r="E10" s="86"/>
      <c r="F10" s="86"/>
      <c r="G10" s="86"/>
      <c r="H10" s="86"/>
      <c r="I10" s="86"/>
      <c r="J10" s="86"/>
      <c r="K10" s="86"/>
      <c r="L10" s="86"/>
      <c r="M10" s="86"/>
      <c r="N10" s="86"/>
      <c r="O10" s="87"/>
      <c r="P10" s="87"/>
      <c r="Q10" s="84"/>
      <c r="R10" s="84"/>
      <c r="S10" s="88"/>
      <c r="T10" s="86"/>
      <c r="U10" s="89" t="str">
        <f>IF(T10="","",VLOOKUP(T10,Surfacing_Pavements_Full_Width_Array,2,FALSE))</f>
        <v/>
      </c>
      <c r="V10" s="88" t="str">
        <f t="shared" si="14"/>
        <v/>
      </c>
      <c r="W10" s="99"/>
      <c r="X10" s="90"/>
      <c r="Y10" s="89" t="str">
        <f t="shared" si="15"/>
        <v/>
      </c>
      <c r="Z10" s="86"/>
      <c r="AA10" s="91" t="str">
        <f t="shared" si="16"/>
        <v/>
      </c>
      <c r="AB10" s="86"/>
      <c r="AC10" s="87"/>
      <c r="AD10" s="86"/>
      <c r="AE10" s="86"/>
      <c r="AF10" s="86"/>
      <c r="AG10" s="86"/>
      <c r="AH10" s="89" t="str">
        <f t="shared" si="17"/>
        <v/>
      </c>
      <c r="AI10" s="86"/>
      <c r="AJ10" s="86"/>
      <c r="AK10" s="86"/>
      <c r="AL10" s="89" t="str">
        <f t="shared" si="18"/>
        <v/>
      </c>
      <c r="AM10" s="86"/>
      <c r="AN10" s="86"/>
      <c r="AO10" s="89" t="str">
        <f t="shared" si="19"/>
        <v/>
      </c>
      <c r="AP10" s="86"/>
      <c r="AQ10" s="86"/>
      <c r="AR10" s="89" t="str">
        <f t="shared" si="20"/>
        <v/>
      </c>
      <c r="AS10" s="86"/>
      <c r="AT10" s="89" t="str">
        <f t="shared" si="21"/>
        <v/>
      </c>
      <c r="AU10" s="86"/>
      <c r="AV10" s="86"/>
      <c r="AW10" s="86"/>
      <c r="AX10" s="86"/>
      <c r="AY10" s="86"/>
      <c r="AZ10" s="184"/>
      <c r="BA10" s="184"/>
      <c r="BB10" s="183"/>
      <c r="BC10" s="183"/>
      <c r="BD10" s="207" t="str">
        <f t="shared" si="22"/>
        <v/>
      </c>
      <c r="BE10" s="86"/>
      <c r="BF10" s="86"/>
      <c r="BG10" s="86"/>
      <c r="BH10" s="86"/>
      <c r="BI10" s="88"/>
      <c r="BJ10" s="88"/>
      <c r="BK10" s="89" t="str">
        <f t="shared" si="23"/>
        <v/>
      </c>
      <c r="BL10" s="86"/>
      <c r="BM10" s="89" t="str">
        <f t="shared" si="24"/>
        <v/>
      </c>
      <c r="BN10" s="184"/>
      <c r="BO10" s="184" t="str">
        <f t="shared" si="25"/>
        <v/>
      </c>
      <c r="BP10" s="466"/>
      <c r="BQ10" s="184"/>
      <c r="BR10" s="184"/>
      <c r="BS10" s="184"/>
      <c r="BT10" s="184"/>
      <c r="BU10" s="184"/>
      <c r="BV10" s="86"/>
      <c r="BW10" s="184"/>
      <c r="BX10" s="184"/>
      <c r="BY10" s="184"/>
      <c r="BZ10" s="184"/>
      <c r="CA10" s="184"/>
      <c r="CB10" s="119"/>
    </row>
    <row r="11" spans="1:80" s="78" customFormat="1" x14ac:dyDescent="0.2">
      <c r="A11" s="84"/>
      <c r="B11" s="85"/>
      <c r="C11" s="86" t="str">
        <f t="shared" si="12"/>
        <v/>
      </c>
      <c r="D11" s="207" t="str">
        <f t="shared" si="13"/>
        <v/>
      </c>
      <c r="E11" s="86"/>
      <c r="F11" s="86"/>
      <c r="G11" s="86"/>
      <c r="H11" s="86"/>
      <c r="I11" s="86"/>
      <c r="J11" s="86"/>
      <c r="K11" s="86"/>
      <c r="L11" s="86"/>
      <c r="M11" s="86"/>
      <c r="N11" s="86"/>
      <c r="O11" s="87"/>
      <c r="P11" s="87"/>
      <c r="Q11" s="84"/>
      <c r="R11" s="84"/>
      <c r="S11" s="88"/>
      <c r="T11" s="86"/>
      <c r="U11" s="89" t="str">
        <f>IF(T11="","",VLOOKUP(T11,Surfacing_Pavements_Full_Width_Array,2,FALSE))</f>
        <v/>
      </c>
      <c r="V11" s="88" t="str">
        <f t="shared" si="14"/>
        <v/>
      </c>
      <c r="W11" s="99"/>
      <c r="X11" s="90"/>
      <c r="Y11" s="89" t="str">
        <f t="shared" si="15"/>
        <v/>
      </c>
      <c r="Z11" s="86"/>
      <c r="AA11" s="91" t="str">
        <f t="shared" si="16"/>
        <v/>
      </c>
      <c r="AB11" s="86"/>
      <c r="AC11" s="87"/>
      <c r="AD11" s="86"/>
      <c r="AE11" s="86"/>
      <c r="AF11" s="86"/>
      <c r="AG11" s="86"/>
      <c r="AH11" s="89" t="str">
        <f t="shared" si="17"/>
        <v/>
      </c>
      <c r="AI11" s="86"/>
      <c r="AJ11" s="86"/>
      <c r="AK11" s="86"/>
      <c r="AL11" s="89" t="str">
        <f t="shared" si="18"/>
        <v/>
      </c>
      <c r="AM11" s="86"/>
      <c r="AN11" s="86"/>
      <c r="AO11" s="89" t="str">
        <f t="shared" si="19"/>
        <v/>
      </c>
      <c r="AP11" s="86"/>
      <c r="AQ11" s="86"/>
      <c r="AR11" s="89" t="str">
        <f t="shared" si="20"/>
        <v/>
      </c>
      <c r="AS11" s="86"/>
      <c r="AT11" s="89" t="str">
        <f t="shared" si="21"/>
        <v/>
      </c>
      <c r="AU11" s="86"/>
      <c r="AV11" s="86"/>
      <c r="AW11" s="86"/>
      <c r="AX11" s="86"/>
      <c r="AY11" s="86"/>
      <c r="AZ11" s="184"/>
      <c r="BA11" s="184"/>
      <c r="BB11" s="183"/>
      <c r="BC11" s="183"/>
      <c r="BD11" s="207" t="str">
        <f t="shared" si="22"/>
        <v/>
      </c>
      <c r="BE11" s="86"/>
      <c r="BF11" s="86"/>
      <c r="BG11" s="86"/>
      <c r="BH11" s="86"/>
      <c r="BI11" s="88"/>
      <c r="BJ11" s="88"/>
      <c r="BK11" s="89" t="str">
        <f t="shared" si="23"/>
        <v/>
      </c>
      <c r="BL11" s="86"/>
      <c r="BM11" s="89" t="str">
        <f t="shared" si="24"/>
        <v/>
      </c>
      <c r="BN11" s="184"/>
      <c r="BO11" s="184" t="str">
        <f t="shared" si="25"/>
        <v/>
      </c>
      <c r="BP11" s="466"/>
      <c r="BQ11" s="184"/>
      <c r="BR11" s="184"/>
      <c r="BS11" s="184"/>
      <c r="BT11" s="184"/>
      <c r="BU11" s="184"/>
      <c r="BV11" s="86"/>
      <c r="BW11" s="184"/>
      <c r="BX11" s="184"/>
      <c r="BY11" s="184"/>
      <c r="BZ11" s="184"/>
      <c r="CA11" s="184"/>
      <c r="CB11" s="119"/>
    </row>
    <row r="12" spans="1:80" s="78" customFormat="1" x14ac:dyDescent="0.2">
      <c r="A12" s="84"/>
      <c r="B12" s="85"/>
      <c r="C12" s="86" t="str">
        <f t="shared" si="12"/>
        <v/>
      </c>
      <c r="D12" s="207" t="str">
        <f t="shared" si="13"/>
        <v/>
      </c>
      <c r="E12" s="86"/>
      <c r="F12" s="86"/>
      <c r="G12" s="86"/>
      <c r="H12" s="86"/>
      <c r="I12" s="86"/>
      <c r="J12" s="86"/>
      <c r="K12" s="86"/>
      <c r="L12" s="86"/>
      <c r="M12" s="86"/>
      <c r="N12" s="86"/>
      <c r="O12" s="87"/>
      <c r="P12" s="87"/>
      <c r="Q12" s="84"/>
      <c r="R12" s="84"/>
      <c r="S12" s="88"/>
      <c r="T12" s="86"/>
      <c r="U12" s="89" t="str">
        <f>IF(T12="","",VLOOKUP(T12,Surfacing_Pavements_Full_Width_Array,2,FALSE))</f>
        <v/>
      </c>
      <c r="V12" s="88" t="str">
        <f t="shared" si="14"/>
        <v/>
      </c>
      <c r="W12" s="99"/>
      <c r="X12" s="90"/>
      <c r="Y12" s="89" t="str">
        <f t="shared" si="15"/>
        <v/>
      </c>
      <c r="Z12" s="86"/>
      <c r="AA12" s="91" t="str">
        <f t="shared" si="16"/>
        <v/>
      </c>
      <c r="AB12" s="86"/>
      <c r="AC12" s="87"/>
      <c r="AD12" s="86"/>
      <c r="AE12" s="86"/>
      <c r="AF12" s="86"/>
      <c r="AG12" s="86"/>
      <c r="AH12" s="89" t="str">
        <f t="shared" si="17"/>
        <v/>
      </c>
      <c r="AI12" s="86"/>
      <c r="AJ12" s="86"/>
      <c r="AK12" s="86"/>
      <c r="AL12" s="89" t="str">
        <f t="shared" si="18"/>
        <v/>
      </c>
      <c r="AM12" s="86"/>
      <c r="AN12" s="86"/>
      <c r="AO12" s="89" t="str">
        <f t="shared" si="19"/>
        <v/>
      </c>
      <c r="AP12" s="86"/>
      <c r="AQ12" s="86"/>
      <c r="AR12" s="89" t="str">
        <f t="shared" si="20"/>
        <v/>
      </c>
      <c r="AS12" s="86"/>
      <c r="AT12" s="89" t="str">
        <f t="shared" si="21"/>
        <v/>
      </c>
      <c r="AU12" s="86"/>
      <c r="AV12" s="86"/>
      <c r="AW12" s="86"/>
      <c r="AX12" s="86"/>
      <c r="AY12" s="86"/>
      <c r="AZ12" s="184"/>
      <c r="BA12" s="184"/>
      <c r="BB12" s="183"/>
      <c r="BC12" s="183"/>
      <c r="BD12" s="207" t="str">
        <f t="shared" si="22"/>
        <v/>
      </c>
      <c r="BE12" s="86"/>
      <c r="BF12" s="86"/>
      <c r="BG12" s="86"/>
      <c r="BH12" s="86"/>
      <c r="BI12" s="88"/>
      <c r="BJ12" s="88"/>
      <c r="BK12" s="89" t="str">
        <f t="shared" si="23"/>
        <v/>
      </c>
      <c r="BL12" s="86"/>
      <c r="BM12" s="89" t="str">
        <f t="shared" si="24"/>
        <v/>
      </c>
      <c r="BN12" s="184"/>
      <c r="BO12" s="184" t="str">
        <f t="shared" si="25"/>
        <v/>
      </c>
      <c r="BP12" s="466"/>
      <c r="BQ12" s="184"/>
      <c r="BR12" s="184"/>
      <c r="BS12" s="184"/>
      <c r="BT12" s="184"/>
      <c r="BU12" s="184"/>
      <c r="BV12" s="86"/>
      <c r="BW12" s="184"/>
      <c r="BX12" s="184"/>
      <c r="BY12" s="184"/>
      <c r="BZ12" s="184"/>
      <c r="CA12" s="184"/>
      <c r="CB12" s="119"/>
    </row>
    <row r="13" spans="1:80" s="78" customFormat="1" x14ac:dyDescent="0.2">
      <c r="A13" s="84"/>
      <c r="B13" s="85"/>
      <c r="C13" s="86" t="str">
        <f t="shared" si="12"/>
        <v/>
      </c>
      <c r="D13" s="207" t="str">
        <f t="shared" si="13"/>
        <v/>
      </c>
      <c r="E13" s="86"/>
      <c r="F13" s="86"/>
      <c r="G13" s="86"/>
      <c r="H13" s="86"/>
      <c r="I13" s="86"/>
      <c r="J13" s="86"/>
      <c r="K13" s="86"/>
      <c r="L13" s="86"/>
      <c r="M13" s="86"/>
      <c r="N13" s="86"/>
      <c r="O13" s="87"/>
      <c r="P13" s="87"/>
      <c r="Q13" s="84"/>
      <c r="R13" s="84"/>
      <c r="S13" s="88"/>
      <c r="T13" s="86"/>
      <c r="U13" s="89" t="str">
        <f>IF(T13="","",VLOOKUP(T13,Surfacing_Pavements_Full_Width_Array,2,FALSE))</f>
        <v/>
      </c>
      <c r="V13" s="88" t="str">
        <f t="shared" si="14"/>
        <v/>
      </c>
      <c r="W13" s="99"/>
      <c r="X13" s="90"/>
      <c r="Y13" s="89" t="str">
        <f t="shared" si="15"/>
        <v/>
      </c>
      <c r="Z13" s="86"/>
      <c r="AA13" s="91" t="str">
        <f t="shared" si="16"/>
        <v/>
      </c>
      <c r="AB13" s="86"/>
      <c r="AC13" s="87"/>
      <c r="AD13" s="86"/>
      <c r="AE13" s="86"/>
      <c r="AF13" s="86"/>
      <c r="AG13" s="86"/>
      <c r="AH13" s="89" t="str">
        <f t="shared" si="17"/>
        <v/>
      </c>
      <c r="AI13" s="86"/>
      <c r="AJ13" s="86"/>
      <c r="AK13" s="86"/>
      <c r="AL13" s="89" t="str">
        <f t="shared" si="18"/>
        <v/>
      </c>
      <c r="AM13" s="86"/>
      <c r="AN13" s="86"/>
      <c r="AO13" s="89" t="str">
        <f t="shared" si="19"/>
        <v/>
      </c>
      <c r="AP13" s="86"/>
      <c r="AQ13" s="86"/>
      <c r="AR13" s="89" t="str">
        <f t="shared" si="20"/>
        <v/>
      </c>
      <c r="AS13" s="86"/>
      <c r="AT13" s="89" t="str">
        <f t="shared" si="21"/>
        <v/>
      </c>
      <c r="AU13" s="86"/>
      <c r="AV13" s="86"/>
      <c r="AW13" s="86"/>
      <c r="AX13" s="86"/>
      <c r="AY13" s="86"/>
      <c r="AZ13" s="184"/>
      <c r="BA13" s="184"/>
      <c r="BB13" s="183"/>
      <c r="BC13" s="183"/>
      <c r="BD13" s="207" t="str">
        <f t="shared" si="22"/>
        <v/>
      </c>
      <c r="BE13" s="86"/>
      <c r="BF13" s="86"/>
      <c r="BG13" s="86"/>
      <c r="BH13" s="86"/>
      <c r="BI13" s="88"/>
      <c r="BJ13" s="88"/>
      <c r="BK13" s="89" t="str">
        <f t="shared" si="23"/>
        <v/>
      </c>
      <c r="BL13" s="86"/>
      <c r="BM13" s="89" t="str">
        <f t="shared" si="24"/>
        <v/>
      </c>
      <c r="BN13" s="184"/>
      <c r="BO13" s="184" t="str">
        <f t="shared" si="25"/>
        <v/>
      </c>
      <c r="BP13" s="466"/>
      <c r="BQ13" s="184"/>
      <c r="BR13" s="184"/>
      <c r="BS13" s="184"/>
      <c r="BT13" s="184"/>
      <c r="BU13" s="184"/>
      <c r="BV13" s="86"/>
      <c r="BW13" s="184"/>
      <c r="BX13" s="184"/>
      <c r="BY13" s="184"/>
      <c r="BZ13" s="184"/>
      <c r="CA13" s="184"/>
      <c r="CB13" s="119"/>
    </row>
    <row r="14" spans="1:80" s="78" customFormat="1" x14ac:dyDescent="0.2">
      <c r="A14" s="84"/>
      <c r="B14" s="85"/>
      <c r="C14" s="86" t="str">
        <f t="shared" si="12"/>
        <v/>
      </c>
      <c r="D14" s="207" t="str">
        <f t="shared" si="13"/>
        <v/>
      </c>
      <c r="E14" s="86"/>
      <c r="F14" s="86"/>
      <c r="G14" s="86"/>
      <c r="H14" s="86"/>
      <c r="I14" s="86"/>
      <c r="J14" s="86"/>
      <c r="K14" s="86"/>
      <c r="L14" s="86"/>
      <c r="M14" s="86"/>
      <c r="N14" s="86"/>
      <c r="O14" s="87"/>
      <c r="P14" s="87"/>
      <c r="Q14" s="84"/>
      <c r="R14" s="84"/>
      <c r="S14" s="88"/>
      <c r="T14" s="86"/>
      <c r="U14" s="89" t="str">
        <f>IF(T14="","",VLOOKUP(T14,Surfacing_Pavements_Full_Width_Array,2,FALSE))</f>
        <v/>
      </c>
      <c r="V14" s="88" t="str">
        <f t="shared" si="14"/>
        <v/>
      </c>
      <c r="W14" s="99"/>
      <c r="X14" s="90"/>
      <c r="Y14" s="89" t="str">
        <f t="shared" si="15"/>
        <v/>
      </c>
      <c r="Z14" s="86"/>
      <c r="AA14" s="91" t="str">
        <f t="shared" si="16"/>
        <v/>
      </c>
      <c r="AB14" s="86"/>
      <c r="AC14" s="87"/>
      <c r="AD14" s="86"/>
      <c r="AE14" s="86"/>
      <c r="AF14" s="86"/>
      <c r="AG14" s="86"/>
      <c r="AH14" s="89" t="str">
        <f t="shared" si="17"/>
        <v/>
      </c>
      <c r="AI14" s="86"/>
      <c r="AJ14" s="86"/>
      <c r="AK14" s="86"/>
      <c r="AL14" s="89" t="str">
        <f t="shared" si="18"/>
        <v/>
      </c>
      <c r="AM14" s="86"/>
      <c r="AN14" s="86"/>
      <c r="AO14" s="89" t="str">
        <f t="shared" si="19"/>
        <v/>
      </c>
      <c r="AP14" s="86"/>
      <c r="AQ14" s="86"/>
      <c r="AR14" s="89" t="str">
        <f t="shared" si="20"/>
        <v/>
      </c>
      <c r="AS14" s="86"/>
      <c r="AT14" s="89" t="str">
        <f t="shared" si="21"/>
        <v/>
      </c>
      <c r="AU14" s="86"/>
      <c r="AV14" s="86"/>
      <c r="AW14" s="86"/>
      <c r="AX14" s="86"/>
      <c r="AY14" s="86"/>
      <c r="AZ14" s="184"/>
      <c r="BA14" s="184"/>
      <c r="BB14" s="183"/>
      <c r="BC14" s="183"/>
      <c r="BD14" s="207" t="str">
        <f t="shared" si="22"/>
        <v/>
      </c>
      <c r="BE14" s="86"/>
      <c r="BF14" s="86"/>
      <c r="BG14" s="86"/>
      <c r="BH14" s="86"/>
      <c r="BI14" s="88"/>
      <c r="BJ14" s="88"/>
      <c r="BK14" s="89" t="str">
        <f t="shared" si="23"/>
        <v/>
      </c>
      <c r="BL14" s="86"/>
      <c r="BM14" s="89" t="str">
        <f t="shared" si="24"/>
        <v/>
      </c>
      <c r="BN14" s="184"/>
      <c r="BO14" s="184" t="str">
        <f t="shared" si="25"/>
        <v/>
      </c>
      <c r="BP14" s="466"/>
      <c r="BQ14" s="184"/>
      <c r="BR14" s="184"/>
      <c r="BS14" s="184"/>
      <c r="BT14" s="184"/>
      <c r="BU14" s="184"/>
      <c r="BV14" s="86"/>
      <c r="BW14" s="184"/>
      <c r="BX14" s="184"/>
      <c r="BY14" s="184"/>
      <c r="BZ14" s="184"/>
      <c r="CA14" s="184"/>
      <c r="CB14" s="119"/>
    </row>
    <row r="15" spans="1:80" s="78" customFormat="1" x14ac:dyDescent="0.2">
      <c r="A15" s="84"/>
      <c r="B15" s="85"/>
      <c r="C15" s="86" t="str">
        <f t="shared" si="12"/>
        <v/>
      </c>
      <c r="D15" s="207" t="str">
        <f t="shared" si="13"/>
        <v/>
      </c>
      <c r="E15" s="86"/>
      <c r="F15" s="86"/>
      <c r="G15" s="86"/>
      <c r="H15" s="86"/>
      <c r="I15" s="86"/>
      <c r="J15" s="86"/>
      <c r="K15" s="86"/>
      <c r="L15" s="86"/>
      <c r="M15" s="86"/>
      <c r="N15" s="86"/>
      <c r="O15" s="87"/>
      <c r="P15" s="87"/>
      <c r="Q15" s="84"/>
      <c r="R15" s="84"/>
      <c r="S15" s="88"/>
      <c r="T15" s="86"/>
      <c r="U15" s="89" t="str">
        <f>IF(T15="","",VLOOKUP(T15,Surfacing_Pavements_Full_Width_Array,2,FALSE))</f>
        <v/>
      </c>
      <c r="V15" s="88" t="str">
        <f t="shared" si="14"/>
        <v/>
      </c>
      <c r="W15" s="99"/>
      <c r="X15" s="90"/>
      <c r="Y15" s="89" t="str">
        <f t="shared" si="15"/>
        <v/>
      </c>
      <c r="Z15" s="86"/>
      <c r="AA15" s="91" t="str">
        <f t="shared" si="16"/>
        <v/>
      </c>
      <c r="AB15" s="86"/>
      <c r="AC15" s="87"/>
      <c r="AD15" s="86"/>
      <c r="AE15" s="86"/>
      <c r="AF15" s="86"/>
      <c r="AG15" s="86"/>
      <c r="AH15" s="89" t="str">
        <f t="shared" si="17"/>
        <v/>
      </c>
      <c r="AI15" s="86"/>
      <c r="AJ15" s="86"/>
      <c r="AK15" s="86"/>
      <c r="AL15" s="89" t="str">
        <f t="shared" si="18"/>
        <v/>
      </c>
      <c r="AM15" s="86"/>
      <c r="AN15" s="86"/>
      <c r="AO15" s="89" t="str">
        <f t="shared" si="19"/>
        <v/>
      </c>
      <c r="AP15" s="86"/>
      <c r="AQ15" s="86"/>
      <c r="AR15" s="89" t="str">
        <f t="shared" si="20"/>
        <v/>
      </c>
      <c r="AS15" s="86"/>
      <c r="AT15" s="89" t="str">
        <f t="shared" si="21"/>
        <v/>
      </c>
      <c r="AU15" s="86"/>
      <c r="AV15" s="86"/>
      <c r="AW15" s="86"/>
      <c r="AX15" s="86"/>
      <c r="AY15" s="86"/>
      <c r="AZ15" s="184"/>
      <c r="BA15" s="184"/>
      <c r="BB15" s="183"/>
      <c r="BC15" s="183"/>
      <c r="BD15" s="207" t="str">
        <f t="shared" si="22"/>
        <v/>
      </c>
      <c r="BE15" s="86"/>
      <c r="BF15" s="86"/>
      <c r="BG15" s="86"/>
      <c r="BH15" s="86"/>
      <c r="BI15" s="88"/>
      <c r="BJ15" s="88"/>
      <c r="BK15" s="89" t="str">
        <f t="shared" si="23"/>
        <v/>
      </c>
      <c r="BL15" s="86"/>
      <c r="BM15" s="89" t="str">
        <f t="shared" si="24"/>
        <v/>
      </c>
      <c r="BN15" s="184"/>
      <c r="BO15" s="184" t="str">
        <f t="shared" si="25"/>
        <v/>
      </c>
      <c r="BP15" s="466"/>
      <c r="BQ15" s="184"/>
      <c r="BR15" s="184"/>
      <c r="BS15" s="184"/>
      <c r="BT15" s="184"/>
      <c r="BU15" s="184"/>
      <c r="BV15" s="86"/>
      <c r="BW15" s="184"/>
      <c r="BX15" s="184"/>
      <c r="BY15" s="184"/>
      <c r="BZ15" s="184"/>
      <c r="CA15" s="184"/>
      <c r="CB15" s="119"/>
    </row>
    <row r="16" spans="1:80" s="78" customFormat="1" x14ac:dyDescent="0.2">
      <c r="A16" s="84"/>
      <c r="B16" s="85"/>
      <c r="C16" s="86" t="str">
        <f t="shared" si="12"/>
        <v/>
      </c>
      <c r="D16" s="207" t="str">
        <f t="shared" si="13"/>
        <v/>
      </c>
      <c r="E16" s="86"/>
      <c r="F16" s="86"/>
      <c r="G16" s="86"/>
      <c r="H16" s="86"/>
      <c r="I16" s="86"/>
      <c r="J16" s="86"/>
      <c r="K16" s="86"/>
      <c r="L16" s="86"/>
      <c r="M16" s="86"/>
      <c r="N16" s="86"/>
      <c r="O16" s="87"/>
      <c r="P16" s="87"/>
      <c r="Q16" s="84"/>
      <c r="R16" s="84"/>
      <c r="S16" s="88"/>
      <c r="T16" s="86"/>
      <c r="U16" s="89" t="str">
        <f>IF(T16="","",VLOOKUP(T16,Surfacing_Pavements_Full_Width_Array,2,FALSE))</f>
        <v/>
      </c>
      <c r="V16" s="88" t="str">
        <f t="shared" si="14"/>
        <v/>
      </c>
      <c r="W16" s="99"/>
      <c r="X16" s="90"/>
      <c r="Y16" s="89" t="str">
        <f t="shared" si="15"/>
        <v/>
      </c>
      <c r="Z16" s="86"/>
      <c r="AA16" s="91" t="str">
        <f t="shared" si="16"/>
        <v/>
      </c>
      <c r="AB16" s="86"/>
      <c r="AC16" s="87"/>
      <c r="AD16" s="86"/>
      <c r="AE16" s="86"/>
      <c r="AF16" s="86"/>
      <c r="AG16" s="86"/>
      <c r="AH16" s="89" t="str">
        <f t="shared" si="17"/>
        <v/>
      </c>
      <c r="AI16" s="86"/>
      <c r="AJ16" s="86"/>
      <c r="AK16" s="86"/>
      <c r="AL16" s="89" t="str">
        <f t="shared" si="18"/>
        <v/>
      </c>
      <c r="AM16" s="86"/>
      <c r="AN16" s="86"/>
      <c r="AO16" s="89" t="str">
        <f t="shared" si="19"/>
        <v/>
      </c>
      <c r="AP16" s="86"/>
      <c r="AQ16" s="86"/>
      <c r="AR16" s="89" t="str">
        <f t="shared" si="20"/>
        <v/>
      </c>
      <c r="AS16" s="86"/>
      <c r="AT16" s="89" t="str">
        <f t="shared" si="21"/>
        <v/>
      </c>
      <c r="AU16" s="86"/>
      <c r="AV16" s="86"/>
      <c r="AW16" s="86"/>
      <c r="AX16" s="86"/>
      <c r="AY16" s="86"/>
      <c r="AZ16" s="184"/>
      <c r="BA16" s="184"/>
      <c r="BB16" s="183"/>
      <c r="BC16" s="183"/>
      <c r="BD16" s="207" t="str">
        <f t="shared" si="22"/>
        <v/>
      </c>
      <c r="BE16" s="86"/>
      <c r="BF16" s="86"/>
      <c r="BG16" s="86"/>
      <c r="BH16" s="86"/>
      <c r="BI16" s="88"/>
      <c r="BJ16" s="88"/>
      <c r="BK16" s="89" t="str">
        <f t="shared" si="23"/>
        <v/>
      </c>
      <c r="BL16" s="86"/>
      <c r="BM16" s="89" t="str">
        <f t="shared" si="24"/>
        <v/>
      </c>
      <c r="BN16" s="184"/>
      <c r="BO16" s="184" t="str">
        <f t="shared" si="25"/>
        <v/>
      </c>
      <c r="BP16" s="466"/>
      <c r="BQ16" s="184"/>
      <c r="BR16" s="184"/>
      <c r="BS16" s="184"/>
      <c r="BT16" s="184"/>
      <c r="BU16" s="184"/>
      <c r="BV16" s="86"/>
      <c r="BW16" s="184"/>
      <c r="BX16" s="184"/>
      <c r="BY16" s="184"/>
      <c r="BZ16" s="184"/>
      <c r="CA16" s="184"/>
      <c r="CB16" s="119"/>
    </row>
    <row r="17" spans="1:80" s="78" customFormat="1" x14ac:dyDescent="0.2">
      <c r="A17" s="84"/>
      <c r="B17" s="85"/>
      <c r="C17" s="86" t="str">
        <f t="shared" si="12"/>
        <v/>
      </c>
      <c r="D17" s="207" t="str">
        <f t="shared" si="13"/>
        <v/>
      </c>
      <c r="E17" s="86"/>
      <c r="F17" s="86"/>
      <c r="G17" s="86"/>
      <c r="H17" s="86"/>
      <c r="I17" s="86"/>
      <c r="J17" s="86"/>
      <c r="K17" s="86"/>
      <c r="L17" s="86"/>
      <c r="M17" s="86"/>
      <c r="N17" s="86"/>
      <c r="O17" s="87"/>
      <c r="P17" s="87"/>
      <c r="Q17" s="84"/>
      <c r="R17" s="84"/>
      <c r="S17" s="88"/>
      <c r="T17" s="86"/>
      <c r="U17" s="89" t="str">
        <f>IF(T17="","",VLOOKUP(T17,Surfacing_Pavements_Full_Width_Array,2,FALSE))</f>
        <v/>
      </c>
      <c r="V17" s="88" t="str">
        <f t="shared" si="14"/>
        <v/>
      </c>
      <c r="W17" s="99"/>
      <c r="X17" s="90"/>
      <c r="Y17" s="89" t="str">
        <f t="shared" si="15"/>
        <v/>
      </c>
      <c r="Z17" s="86"/>
      <c r="AA17" s="91" t="str">
        <f t="shared" si="16"/>
        <v/>
      </c>
      <c r="AB17" s="86"/>
      <c r="AC17" s="87"/>
      <c r="AD17" s="86"/>
      <c r="AE17" s="86"/>
      <c r="AF17" s="86"/>
      <c r="AG17" s="86"/>
      <c r="AH17" s="89" t="str">
        <f t="shared" si="17"/>
        <v/>
      </c>
      <c r="AI17" s="86"/>
      <c r="AJ17" s="86"/>
      <c r="AK17" s="86"/>
      <c r="AL17" s="89" t="str">
        <f t="shared" si="18"/>
        <v/>
      </c>
      <c r="AM17" s="86"/>
      <c r="AN17" s="86"/>
      <c r="AO17" s="89" t="str">
        <f t="shared" si="19"/>
        <v/>
      </c>
      <c r="AP17" s="86"/>
      <c r="AQ17" s="86"/>
      <c r="AR17" s="89" t="str">
        <f t="shared" si="20"/>
        <v/>
      </c>
      <c r="AS17" s="86"/>
      <c r="AT17" s="89" t="str">
        <f t="shared" si="21"/>
        <v/>
      </c>
      <c r="AU17" s="86"/>
      <c r="AV17" s="86"/>
      <c r="AW17" s="86"/>
      <c r="AX17" s="86"/>
      <c r="AY17" s="86"/>
      <c r="AZ17" s="184"/>
      <c r="BA17" s="184"/>
      <c r="BB17" s="183"/>
      <c r="BC17" s="183"/>
      <c r="BD17" s="207" t="str">
        <f t="shared" si="22"/>
        <v/>
      </c>
      <c r="BE17" s="86"/>
      <c r="BF17" s="86"/>
      <c r="BG17" s="86"/>
      <c r="BH17" s="86"/>
      <c r="BI17" s="88"/>
      <c r="BJ17" s="88"/>
      <c r="BK17" s="89" t="str">
        <f t="shared" si="23"/>
        <v/>
      </c>
      <c r="BL17" s="86"/>
      <c r="BM17" s="89" t="str">
        <f t="shared" si="24"/>
        <v/>
      </c>
      <c r="BN17" s="184"/>
      <c r="BO17" s="184" t="str">
        <f t="shared" si="25"/>
        <v/>
      </c>
      <c r="BP17" s="466"/>
      <c r="BQ17" s="184"/>
      <c r="BR17" s="184"/>
      <c r="BS17" s="184"/>
      <c r="BT17" s="184"/>
      <c r="BU17" s="184"/>
      <c r="BV17" s="86"/>
      <c r="BW17" s="184"/>
      <c r="BX17" s="184"/>
      <c r="BY17" s="184"/>
      <c r="BZ17" s="184"/>
      <c r="CA17" s="184"/>
      <c r="CB17" s="119"/>
    </row>
    <row r="18" spans="1:80" s="78" customFormat="1" x14ac:dyDescent="0.2">
      <c r="A18" s="84"/>
      <c r="B18" s="85"/>
      <c r="C18" s="86" t="str">
        <f t="shared" si="12"/>
        <v/>
      </c>
      <c r="D18" s="207" t="str">
        <f t="shared" si="13"/>
        <v/>
      </c>
      <c r="E18" s="86"/>
      <c r="F18" s="86"/>
      <c r="G18" s="86"/>
      <c r="H18" s="86"/>
      <c r="I18" s="86"/>
      <c r="J18" s="86"/>
      <c r="K18" s="86"/>
      <c r="L18" s="86"/>
      <c r="M18" s="86"/>
      <c r="N18" s="86"/>
      <c r="O18" s="87"/>
      <c r="P18" s="87"/>
      <c r="Q18" s="84"/>
      <c r="R18" s="84"/>
      <c r="S18" s="88"/>
      <c r="T18" s="86"/>
      <c r="U18" s="89" t="str">
        <f>IF(T18="","",VLOOKUP(T18,Surfacing_Pavements_Full_Width_Array,2,FALSE))</f>
        <v/>
      </c>
      <c r="V18" s="88" t="str">
        <f t="shared" si="14"/>
        <v/>
      </c>
      <c r="W18" s="99"/>
      <c r="X18" s="90"/>
      <c r="Y18" s="89" t="str">
        <f t="shared" si="15"/>
        <v/>
      </c>
      <c r="Z18" s="86"/>
      <c r="AA18" s="91" t="str">
        <f t="shared" si="16"/>
        <v/>
      </c>
      <c r="AB18" s="86"/>
      <c r="AC18" s="87"/>
      <c r="AD18" s="86"/>
      <c r="AE18" s="86"/>
      <c r="AF18" s="86"/>
      <c r="AG18" s="86"/>
      <c r="AH18" s="89" t="str">
        <f t="shared" si="17"/>
        <v/>
      </c>
      <c r="AI18" s="86"/>
      <c r="AJ18" s="86"/>
      <c r="AK18" s="86"/>
      <c r="AL18" s="89" t="str">
        <f t="shared" si="18"/>
        <v/>
      </c>
      <c r="AM18" s="86"/>
      <c r="AN18" s="86"/>
      <c r="AO18" s="89" t="str">
        <f t="shared" si="19"/>
        <v/>
      </c>
      <c r="AP18" s="86"/>
      <c r="AQ18" s="86"/>
      <c r="AR18" s="89" t="str">
        <f t="shared" si="20"/>
        <v/>
      </c>
      <c r="AS18" s="86"/>
      <c r="AT18" s="89" t="str">
        <f t="shared" si="21"/>
        <v/>
      </c>
      <c r="AU18" s="86"/>
      <c r="AV18" s="86"/>
      <c r="AW18" s="86"/>
      <c r="AX18" s="86"/>
      <c r="AY18" s="86"/>
      <c r="AZ18" s="184"/>
      <c r="BA18" s="184"/>
      <c r="BB18" s="183"/>
      <c r="BC18" s="183"/>
      <c r="BD18" s="207" t="str">
        <f t="shared" si="22"/>
        <v/>
      </c>
      <c r="BE18" s="86"/>
      <c r="BF18" s="86"/>
      <c r="BG18" s="86"/>
      <c r="BH18" s="86"/>
      <c r="BI18" s="88"/>
      <c r="BJ18" s="88"/>
      <c r="BK18" s="89" t="str">
        <f t="shared" si="23"/>
        <v/>
      </c>
      <c r="BL18" s="86"/>
      <c r="BM18" s="89" t="str">
        <f t="shared" si="24"/>
        <v/>
      </c>
      <c r="BN18" s="184"/>
      <c r="BO18" s="184" t="str">
        <f t="shared" si="25"/>
        <v/>
      </c>
      <c r="BP18" s="466"/>
      <c r="BQ18" s="184"/>
      <c r="BR18" s="184"/>
      <c r="BS18" s="184"/>
      <c r="BT18" s="184"/>
      <c r="BU18" s="184"/>
      <c r="BV18" s="86"/>
      <c r="BW18" s="184"/>
      <c r="BX18" s="184"/>
      <c r="BY18" s="184"/>
      <c r="BZ18" s="184"/>
      <c r="CA18" s="184"/>
      <c r="CB18" s="119"/>
    </row>
    <row r="19" spans="1:80" s="78" customFormat="1" x14ac:dyDescent="0.2">
      <c r="A19" s="84"/>
      <c r="B19" s="85"/>
      <c r="C19" s="86" t="str">
        <f t="shared" si="12"/>
        <v/>
      </c>
      <c r="D19" s="207" t="str">
        <f t="shared" si="13"/>
        <v/>
      </c>
      <c r="E19" s="86"/>
      <c r="F19" s="86"/>
      <c r="G19" s="86"/>
      <c r="H19" s="86"/>
      <c r="I19" s="86"/>
      <c r="J19" s="86"/>
      <c r="K19" s="86"/>
      <c r="L19" s="86"/>
      <c r="M19" s="86"/>
      <c r="N19" s="86"/>
      <c r="O19" s="87"/>
      <c r="P19" s="87"/>
      <c r="Q19" s="84"/>
      <c r="R19" s="84"/>
      <c r="S19" s="88"/>
      <c r="T19" s="86"/>
      <c r="U19" s="89" t="str">
        <f>IF(T19="","",VLOOKUP(T19,Surfacing_Pavements_Full_Width_Array,2,FALSE))</f>
        <v/>
      </c>
      <c r="V19" s="88" t="str">
        <f t="shared" si="14"/>
        <v/>
      </c>
      <c r="W19" s="99"/>
      <c r="X19" s="90"/>
      <c r="Y19" s="89" t="str">
        <f t="shared" si="15"/>
        <v/>
      </c>
      <c r="Z19" s="86"/>
      <c r="AA19" s="91" t="str">
        <f t="shared" si="16"/>
        <v/>
      </c>
      <c r="AB19" s="86"/>
      <c r="AC19" s="87"/>
      <c r="AD19" s="86"/>
      <c r="AE19" s="86"/>
      <c r="AF19" s="86"/>
      <c r="AG19" s="86"/>
      <c r="AH19" s="89" t="str">
        <f t="shared" si="17"/>
        <v/>
      </c>
      <c r="AI19" s="86"/>
      <c r="AJ19" s="86"/>
      <c r="AK19" s="86"/>
      <c r="AL19" s="89" t="str">
        <f t="shared" si="18"/>
        <v/>
      </c>
      <c r="AM19" s="86"/>
      <c r="AN19" s="86"/>
      <c r="AO19" s="89" t="str">
        <f t="shared" si="19"/>
        <v/>
      </c>
      <c r="AP19" s="86"/>
      <c r="AQ19" s="86"/>
      <c r="AR19" s="89" t="str">
        <f t="shared" si="20"/>
        <v/>
      </c>
      <c r="AS19" s="86"/>
      <c r="AT19" s="89" t="str">
        <f t="shared" si="21"/>
        <v/>
      </c>
      <c r="AU19" s="86"/>
      <c r="AV19" s="86"/>
      <c r="AW19" s="86"/>
      <c r="AX19" s="86"/>
      <c r="AY19" s="86"/>
      <c r="AZ19" s="184"/>
      <c r="BA19" s="184"/>
      <c r="BB19" s="183"/>
      <c r="BC19" s="183"/>
      <c r="BD19" s="207" t="str">
        <f t="shared" si="22"/>
        <v/>
      </c>
      <c r="BE19" s="86"/>
      <c r="BF19" s="86"/>
      <c r="BG19" s="86"/>
      <c r="BH19" s="86"/>
      <c r="BI19" s="88"/>
      <c r="BJ19" s="88"/>
      <c r="BK19" s="89" t="str">
        <f t="shared" si="23"/>
        <v/>
      </c>
      <c r="BL19" s="86"/>
      <c r="BM19" s="89" t="str">
        <f t="shared" si="24"/>
        <v/>
      </c>
      <c r="BN19" s="184"/>
      <c r="BO19" s="184" t="str">
        <f t="shared" si="25"/>
        <v/>
      </c>
      <c r="BP19" s="466"/>
      <c r="BQ19" s="184"/>
      <c r="BR19" s="184"/>
      <c r="BS19" s="184"/>
      <c r="BT19" s="184"/>
      <c r="BU19" s="184"/>
      <c r="BV19" s="86"/>
      <c r="BW19" s="184"/>
      <c r="BX19" s="184"/>
      <c r="BY19" s="184"/>
      <c r="BZ19" s="184"/>
      <c r="CA19" s="184"/>
      <c r="CB19" s="119"/>
    </row>
    <row r="20" spans="1:80" s="78" customFormat="1" x14ac:dyDescent="0.2">
      <c r="A20" s="84"/>
      <c r="B20" s="85"/>
      <c r="C20" s="86" t="str">
        <f t="shared" si="12"/>
        <v/>
      </c>
      <c r="D20" s="207" t="str">
        <f t="shared" si="13"/>
        <v/>
      </c>
      <c r="E20" s="86"/>
      <c r="F20" s="86"/>
      <c r="G20" s="86"/>
      <c r="H20" s="86"/>
      <c r="I20" s="86"/>
      <c r="J20" s="86"/>
      <c r="K20" s="86"/>
      <c r="L20" s="86"/>
      <c r="M20" s="86"/>
      <c r="N20" s="86"/>
      <c r="O20" s="87"/>
      <c r="P20" s="87"/>
      <c r="Q20" s="84"/>
      <c r="R20" s="84"/>
      <c r="S20" s="88"/>
      <c r="T20" s="86"/>
      <c r="U20" s="89" t="str">
        <f>IF(T20="","",VLOOKUP(T20,Surfacing_Pavements_Full_Width_Array,2,FALSE))</f>
        <v/>
      </c>
      <c r="V20" s="88" t="str">
        <f t="shared" si="14"/>
        <v/>
      </c>
      <c r="W20" s="99"/>
      <c r="X20" s="90"/>
      <c r="Y20" s="89" t="str">
        <f t="shared" si="15"/>
        <v/>
      </c>
      <c r="Z20" s="86"/>
      <c r="AA20" s="91" t="str">
        <f t="shared" si="16"/>
        <v/>
      </c>
      <c r="AB20" s="86"/>
      <c r="AC20" s="87"/>
      <c r="AD20" s="86"/>
      <c r="AE20" s="86"/>
      <c r="AF20" s="86"/>
      <c r="AG20" s="86"/>
      <c r="AH20" s="89" t="str">
        <f t="shared" si="17"/>
        <v/>
      </c>
      <c r="AI20" s="86"/>
      <c r="AJ20" s="86"/>
      <c r="AK20" s="86"/>
      <c r="AL20" s="89" t="str">
        <f t="shared" si="18"/>
        <v/>
      </c>
      <c r="AM20" s="86"/>
      <c r="AN20" s="86"/>
      <c r="AO20" s="89" t="str">
        <f t="shared" si="19"/>
        <v/>
      </c>
      <c r="AP20" s="86"/>
      <c r="AQ20" s="86"/>
      <c r="AR20" s="89" t="str">
        <f t="shared" si="20"/>
        <v/>
      </c>
      <c r="AS20" s="86"/>
      <c r="AT20" s="89" t="str">
        <f t="shared" si="21"/>
        <v/>
      </c>
      <c r="AU20" s="86"/>
      <c r="AV20" s="86"/>
      <c r="AW20" s="86"/>
      <c r="AX20" s="86"/>
      <c r="AY20" s="86"/>
      <c r="AZ20" s="184"/>
      <c r="BA20" s="184"/>
      <c r="BB20" s="183"/>
      <c r="BC20" s="183"/>
      <c r="BD20" s="207" t="str">
        <f t="shared" si="22"/>
        <v/>
      </c>
      <c r="BE20" s="86"/>
      <c r="BF20" s="86"/>
      <c r="BG20" s="86"/>
      <c r="BH20" s="86"/>
      <c r="BI20" s="88"/>
      <c r="BJ20" s="88"/>
      <c r="BK20" s="89" t="str">
        <f t="shared" si="23"/>
        <v/>
      </c>
      <c r="BL20" s="86"/>
      <c r="BM20" s="89" t="str">
        <f t="shared" si="24"/>
        <v/>
      </c>
      <c r="BN20" s="184"/>
      <c r="BO20" s="184" t="str">
        <f t="shared" si="25"/>
        <v/>
      </c>
      <c r="BP20" s="466"/>
      <c r="BQ20" s="184"/>
      <c r="BR20" s="184"/>
      <c r="BS20" s="184"/>
      <c r="BT20" s="184"/>
      <c r="BU20" s="184"/>
      <c r="BV20" s="86"/>
      <c r="BW20" s="184"/>
      <c r="BX20" s="184"/>
      <c r="BY20" s="184"/>
      <c r="BZ20" s="184"/>
      <c r="CA20" s="184"/>
      <c r="CB20" s="119"/>
    </row>
    <row r="21" spans="1:80" s="78" customFormat="1" x14ac:dyDescent="0.2">
      <c r="A21" s="84"/>
      <c r="B21" s="85"/>
      <c r="C21" s="86" t="str">
        <f t="shared" si="12"/>
        <v/>
      </c>
      <c r="D21" s="207" t="str">
        <f t="shared" si="13"/>
        <v/>
      </c>
      <c r="E21" s="86"/>
      <c r="F21" s="86"/>
      <c r="G21" s="86"/>
      <c r="H21" s="86"/>
      <c r="I21" s="86"/>
      <c r="J21" s="86"/>
      <c r="K21" s="86"/>
      <c r="L21" s="86"/>
      <c r="M21" s="86"/>
      <c r="N21" s="86"/>
      <c r="O21" s="87"/>
      <c r="P21" s="87"/>
      <c r="Q21" s="84"/>
      <c r="R21" s="84"/>
      <c r="S21" s="88"/>
      <c r="T21" s="86"/>
      <c r="U21" s="89" t="str">
        <f>IF(T21="","",VLOOKUP(T21,Surfacing_Pavements_Full_Width_Array,2,FALSE))</f>
        <v/>
      </c>
      <c r="V21" s="88" t="str">
        <f t="shared" si="14"/>
        <v/>
      </c>
      <c r="W21" s="99"/>
      <c r="X21" s="90"/>
      <c r="Y21" s="89" t="str">
        <f t="shared" si="15"/>
        <v/>
      </c>
      <c r="Z21" s="86"/>
      <c r="AA21" s="91" t="str">
        <f t="shared" si="16"/>
        <v/>
      </c>
      <c r="AB21" s="86"/>
      <c r="AC21" s="87"/>
      <c r="AD21" s="86"/>
      <c r="AE21" s="86"/>
      <c r="AF21" s="86"/>
      <c r="AG21" s="86"/>
      <c r="AH21" s="89" t="str">
        <f t="shared" si="17"/>
        <v/>
      </c>
      <c r="AI21" s="86"/>
      <c r="AJ21" s="86"/>
      <c r="AK21" s="86"/>
      <c r="AL21" s="89" t="str">
        <f t="shared" si="18"/>
        <v/>
      </c>
      <c r="AM21" s="86"/>
      <c r="AN21" s="86"/>
      <c r="AO21" s="89" t="str">
        <f t="shared" si="19"/>
        <v/>
      </c>
      <c r="AP21" s="86"/>
      <c r="AQ21" s="86"/>
      <c r="AR21" s="89" t="str">
        <f t="shared" si="20"/>
        <v/>
      </c>
      <c r="AS21" s="86"/>
      <c r="AT21" s="89" t="str">
        <f t="shared" si="21"/>
        <v/>
      </c>
      <c r="AU21" s="86"/>
      <c r="AV21" s="86"/>
      <c r="AW21" s="86"/>
      <c r="AX21" s="86"/>
      <c r="AY21" s="86"/>
      <c r="AZ21" s="184"/>
      <c r="BA21" s="184"/>
      <c r="BB21" s="183"/>
      <c r="BC21" s="183"/>
      <c r="BD21" s="207" t="str">
        <f t="shared" si="22"/>
        <v/>
      </c>
      <c r="BE21" s="86"/>
      <c r="BF21" s="86"/>
      <c r="BG21" s="86"/>
      <c r="BH21" s="86"/>
      <c r="BI21" s="88"/>
      <c r="BJ21" s="88"/>
      <c r="BK21" s="89" t="str">
        <f t="shared" si="23"/>
        <v/>
      </c>
      <c r="BL21" s="86"/>
      <c r="BM21" s="89" t="str">
        <f t="shared" si="24"/>
        <v/>
      </c>
      <c r="BN21" s="184"/>
      <c r="BO21" s="184" t="str">
        <f t="shared" si="25"/>
        <v/>
      </c>
      <c r="BP21" s="466"/>
      <c r="BQ21" s="184"/>
      <c r="BR21" s="184"/>
      <c r="BS21" s="184"/>
      <c r="BT21" s="184"/>
      <c r="BU21" s="184"/>
      <c r="BV21" s="86"/>
      <c r="BW21" s="184"/>
      <c r="BX21" s="184"/>
      <c r="BY21" s="184"/>
      <c r="BZ21" s="184"/>
      <c r="CA21" s="184"/>
      <c r="CB21" s="119"/>
    </row>
    <row r="22" spans="1:80" s="78" customFormat="1" x14ac:dyDescent="0.2">
      <c r="A22" s="84"/>
      <c r="B22" s="85"/>
      <c r="C22" s="86" t="str">
        <f t="shared" si="12"/>
        <v/>
      </c>
      <c r="D22" s="207" t="str">
        <f t="shared" si="13"/>
        <v/>
      </c>
      <c r="E22" s="86"/>
      <c r="F22" s="86"/>
      <c r="G22" s="86"/>
      <c r="H22" s="86"/>
      <c r="I22" s="86"/>
      <c r="J22" s="86"/>
      <c r="K22" s="86"/>
      <c r="L22" s="86"/>
      <c r="M22" s="86"/>
      <c r="N22" s="86"/>
      <c r="O22" s="87"/>
      <c r="P22" s="87"/>
      <c r="Q22" s="84"/>
      <c r="R22" s="84"/>
      <c r="S22" s="88"/>
      <c r="T22" s="86"/>
      <c r="U22" s="89" t="str">
        <f>IF(T22="","",VLOOKUP(T22,Surfacing_Pavements_Full_Width_Array,2,FALSE))</f>
        <v/>
      </c>
      <c r="V22" s="88" t="str">
        <f t="shared" si="14"/>
        <v/>
      </c>
      <c r="W22" s="99"/>
      <c r="X22" s="90"/>
      <c r="Y22" s="89" t="str">
        <f t="shared" si="15"/>
        <v/>
      </c>
      <c r="Z22" s="86"/>
      <c r="AA22" s="91" t="str">
        <f t="shared" si="16"/>
        <v/>
      </c>
      <c r="AB22" s="86"/>
      <c r="AC22" s="87"/>
      <c r="AD22" s="86"/>
      <c r="AE22" s="86"/>
      <c r="AF22" s="86"/>
      <c r="AG22" s="86"/>
      <c r="AH22" s="89" t="str">
        <f t="shared" si="17"/>
        <v/>
      </c>
      <c r="AI22" s="86"/>
      <c r="AJ22" s="86"/>
      <c r="AK22" s="86"/>
      <c r="AL22" s="89" t="str">
        <f t="shared" si="18"/>
        <v/>
      </c>
      <c r="AM22" s="86"/>
      <c r="AN22" s="86"/>
      <c r="AO22" s="89" t="str">
        <f t="shared" si="19"/>
        <v/>
      </c>
      <c r="AP22" s="86"/>
      <c r="AQ22" s="86"/>
      <c r="AR22" s="89" t="str">
        <f t="shared" si="20"/>
        <v/>
      </c>
      <c r="AS22" s="86"/>
      <c r="AT22" s="89" t="str">
        <f t="shared" si="21"/>
        <v/>
      </c>
      <c r="AU22" s="86"/>
      <c r="AV22" s="86"/>
      <c r="AW22" s="86"/>
      <c r="AX22" s="86"/>
      <c r="AY22" s="86"/>
      <c r="AZ22" s="184"/>
      <c r="BA22" s="184"/>
      <c r="BB22" s="183"/>
      <c r="BC22" s="183"/>
      <c r="BD22" s="207" t="str">
        <f t="shared" si="22"/>
        <v/>
      </c>
      <c r="BE22" s="86"/>
      <c r="BF22" s="86"/>
      <c r="BG22" s="86"/>
      <c r="BH22" s="86"/>
      <c r="BI22" s="88"/>
      <c r="BJ22" s="88"/>
      <c r="BK22" s="89" t="str">
        <f t="shared" si="23"/>
        <v/>
      </c>
      <c r="BL22" s="86"/>
      <c r="BM22" s="89" t="str">
        <f t="shared" si="24"/>
        <v/>
      </c>
      <c r="BN22" s="184"/>
      <c r="BO22" s="184" t="str">
        <f t="shared" si="25"/>
        <v/>
      </c>
      <c r="BP22" s="466"/>
      <c r="BQ22" s="184"/>
      <c r="BR22" s="184"/>
      <c r="BS22" s="184"/>
      <c r="BT22" s="184"/>
      <c r="BU22" s="184"/>
      <c r="BV22" s="86"/>
      <c r="BW22" s="184"/>
      <c r="BX22" s="184"/>
      <c r="BY22" s="184"/>
      <c r="BZ22" s="184"/>
      <c r="CA22" s="184"/>
      <c r="CB22" s="119"/>
    </row>
    <row r="23" spans="1:80" s="78" customFormat="1" x14ac:dyDescent="0.2">
      <c r="A23" s="84"/>
      <c r="B23" s="85"/>
      <c r="C23" s="86" t="str">
        <f t="shared" si="12"/>
        <v/>
      </c>
      <c r="D23" s="207" t="str">
        <f t="shared" si="13"/>
        <v/>
      </c>
      <c r="E23" s="86"/>
      <c r="F23" s="86"/>
      <c r="G23" s="86"/>
      <c r="H23" s="86"/>
      <c r="I23" s="86"/>
      <c r="J23" s="86"/>
      <c r="K23" s="86"/>
      <c r="L23" s="86"/>
      <c r="M23" s="86"/>
      <c r="N23" s="86"/>
      <c r="O23" s="87"/>
      <c r="P23" s="87"/>
      <c r="Q23" s="84"/>
      <c r="R23" s="84"/>
      <c r="S23" s="88"/>
      <c r="T23" s="86"/>
      <c r="U23" s="89" t="str">
        <f>IF(T23="","",VLOOKUP(T23,Surfacing_Pavements_Full_Width_Array,2,FALSE))</f>
        <v/>
      </c>
      <c r="V23" s="88" t="str">
        <f t="shared" si="14"/>
        <v/>
      </c>
      <c r="W23" s="99"/>
      <c r="X23" s="90"/>
      <c r="Y23" s="89" t="str">
        <f t="shared" si="15"/>
        <v/>
      </c>
      <c r="Z23" s="86"/>
      <c r="AA23" s="91" t="str">
        <f t="shared" si="16"/>
        <v/>
      </c>
      <c r="AB23" s="86"/>
      <c r="AC23" s="87"/>
      <c r="AD23" s="86"/>
      <c r="AE23" s="86"/>
      <c r="AF23" s="86"/>
      <c r="AG23" s="86"/>
      <c r="AH23" s="89" t="str">
        <f t="shared" si="17"/>
        <v/>
      </c>
      <c r="AI23" s="86"/>
      <c r="AJ23" s="86"/>
      <c r="AK23" s="86"/>
      <c r="AL23" s="89" t="str">
        <f t="shared" si="18"/>
        <v/>
      </c>
      <c r="AM23" s="86"/>
      <c r="AN23" s="86"/>
      <c r="AO23" s="89" t="str">
        <f t="shared" si="19"/>
        <v/>
      </c>
      <c r="AP23" s="86"/>
      <c r="AQ23" s="86"/>
      <c r="AR23" s="89" t="str">
        <f t="shared" si="20"/>
        <v/>
      </c>
      <c r="AS23" s="86"/>
      <c r="AT23" s="89" t="str">
        <f t="shared" si="21"/>
        <v/>
      </c>
      <c r="AU23" s="86"/>
      <c r="AV23" s="86"/>
      <c r="AW23" s="86"/>
      <c r="AX23" s="86"/>
      <c r="AY23" s="86"/>
      <c r="AZ23" s="184"/>
      <c r="BA23" s="184"/>
      <c r="BB23" s="183"/>
      <c r="BC23" s="183"/>
      <c r="BD23" s="207" t="str">
        <f t="shared" si="22"/>
        <v/>
      </c>
      <c r="BE23" s="86"/>
      <c r="BF23" s="86"/>
      <c r="BG23" s="86"/>
      <c r="BH23" s="86"/>
      <c r="BI23" s="88"/>
      <c r="BJ23" s="88"/>
      <c r="BK23" s="89" t="str">
        <f t="shared" si="23"/>
        <v/>
      </c>
      <c r="BL23" s="86"/>
      <c r="BM23" s="89" t="str">
        <f t="shared" si="24"/>
        <v/>
      </c>
      <c r="BN23" s="184"/>
      <c r="BO23" s="184" t="str">
        <f t="shared" si="25"/>
        <v/>
      </c>
      <c r="BP23" s="466"/>
      <c r="BQ23" s="184"/>
      <c r="BR23" s="184"/>
      <c r="BS23" s="184"/>
      <c r="BT23" s="184"/>
      <c r="BU23" s="184"/>
      <c r="BV23" s="86"/>
      <c r="BW23" s="184"/>
      <c r="BX23" s="184"/>
      <c r="BY23" s="184"/>
      <c r="BZ23" s="184"/>
      <c r="CA23" s="184"/>
      <c r="CB23" s="119"/>
    </row>
    <row r="24" spans="1:80" s="78" customFormat="1" x14ac:dyDescent="0.2">
      <c r="A24" s="84"/>
      <c r="B24" s="85"/>
      <c r="C24" s="86" t="str">
        <f t="shared" si="12"/>
        <v/>
      </c>
      <c r="D24" s="207" t="str">
        <f t="shared" si="13"/>
        <v/>
      </c>
      <c r="E24" s="86"/>
      <c r="F24" s="86"/>
      <c r="G24" s="86"/>
      <c r="H24" s="86"/>
      <c r="I24" s="86"/>
      <c r="J24" s="86"/>
      <c r="K24" s="86"/>
      <c r="L24" s="86"/>
      <c r="M24" s="86"/>
      <c r="N24" s="86"/>
      <c r="O24" s="87"/>
      <c r="P24" s="87"/>
      <c r="Q24" s="84"/>
      <c r="R24" s="84"/>
      <c r="S24" s="88"/>
      <c r="T24" s="86"/>
      <c r="U24" s="89" t="str">
        <f>IF(T24="","",VLOOKUP(T24,Surfacing_Pavements_Full_Width_Array,2,FALSE))</f>
        <v/>
      </c>
      <c r="V24" s="88" t="str">
        <f t="shared" si="14"/>
        <v/>
      </c>
      <c r="W24" s="99"/>
      <c r="X24" s="90"/>
      <c r="Y24" s="89" t="str">
        <f t="shared" si="15"/>
        <v/>
      </c>
      <c r="Z24" s="86"/>
      <c r="AA24" s="91" t="str">
        <f t="shared" si="16"/>
        <v/>
      </c>
      <c r="AB24" s="86"/>
      <c r="AC24" s="87"/>
      <c r="AD24" s="86"/>
      <c r="AE24" s="86"/>
      <c r="AF24" s="86"/>
      <c r="AG24" s="86"/>
      <c r="AH24" s="89" t="str">
        <f t="shared" si="17"/>
        <v/>
      </c>
      <c r="AI24" s="86"/>
      <c r="AJ24" s="86"/>
      <c r="AK24" s="86"/>
      <c r="AL24" s="89" t="str">
        <f t="shared" si="18"/>
        <v/>
      </c>
      <c r="AM24" s="86"/>
      <c r="AN24" s="86"/>
      <c r="AO24" s="89" t="str">
        <f t="shared" si="19"/>
        <v/>
      </c>
      <c r="AP24" s="86"/>
      <c r="AQ24" s="86"/>
      <c r="AR24" s="89" t="str">
        <f t="shared" si="20"/>
        <v/>
      </c>
      <c r="AS24" s="86"/>
      <c r="AT24" s="89" t="str">
        <f t="shared" si="21"/>
        <v/>
      </c>
      <c r="AU24" s="86"/>
      <c r="AV24" s="86"/>
      <c r="AW24" s="86"/>
      <c r="AX24" s="86"/>
      <c r="AY24" s="86"/>
      <c r="AZ24" s="184"/>
      <c r="BA24" s="184"/>
      <c r="BB24" s="183"/>
      <c r="BC24" s="183"/>
      <c r="BD24" s="207" t="str">
        <f t="shared" si="22"/>
        <v/>
      </c>
      <c r="BE24" s="86"/>
      <c r="BF24" s="86"/>
      <c r="BG24" s="86"/>
      <c r="BH24" s="86"/>
      <c r="BI24" s="88"/>
      <c r="BJ24" s="88"/>
      <c r="BK24" s="89" t="str">
        <f t="shared" si="23"/>
        <v/>
      </c>
      <c r="BL24" s="86"/>
      <c r="BM24" s="89" t="str">
        <f t="shared" si="24"/>
        <v/>
      </c>
      <c r="BN24" s="184"/>
      <c r="BO24" s="184" t="str">
        <f t="shared" si="25"/>
        <v/>
      </c>
      <c r="BP24" s="466"/>
      <c r="BQ24" s="184"/>
      <c r="BR24" s="184"/>
      <c r="BS24" s="184"/>
      <c r="BT24" s="184"/>
      <c r="BU24" s="184"/>
      <c r="BV24" s="86"/>
      <c r="BW24" s="184"/>
      <c r="BX24" s="184"/>
      <c r="BY24" s="184"/>
      <c r="BZ24" s="184"/>
      <c r="CA24" s="184"/>
      <c r="CB24" s="119"/>
    </row>
    <row r="25" spans="1:80" s="78" customFormat="1" x14ac:dyDescent="0.2">
      <c r="A25" s="84"/>
      <c r="B25" s="85"/>
      <c r="C25" s="86" t="str">
        <f t="shared" si="12"/>
        <v/>
      </c>
      <c r="D25" s="207" t="str">
        <f t="shared" si="13"/>
        <v/>
      </c>
      <c r="E25" s="86"/>
      <c r="F25" s="86"/>
      <c r="G25" s="86"/>
      <c r="H25" s="86"/>
      <c r="I25" s="86"/>
      <c r="J25" s="86"/>
      <c r="K25" s="86"/>
      <c r="L25" s="86"/>
      <c r="M25" s="86"/>
      <c r="N25" s="86"/>
      <c r="O25" s="87"/>
      <c r="P25" s="87"/>
      <c r="Q25" s="84"/>
      <c r="R25" s="84"/>
      <c r="S25" s="88"/>
      <c r="T25" s="86"/>
      <c r="U25" s="89" t="str">
        <f>IF(T25="","",VLOOKUP(T25,Surfacing_Pavements_Full_Width_Array,2,FALSE))</f>
        <v/>
      </c>
      <c r="V25" s="88" t="str">
        <f t="shared" si="14"/>
        <v/>
      </c>
      <c r="W25" s="99"/>
      <c r="X25" s="90"/>
      <c r="Y25" s="89" t="str">
        <f t="shared" si="15"/>
        <v/>
      </c>
      <c r="Z25" s="86"/>
      <c r="AA25" s="91" t="str">
        <f t="shared" si="16"/>
        <v/>
      </c>
      <c r="AB25" s="86"/>
      <c r="AC25" s="87"/>
      <c r="AD25" s="86"/>
      <c r="AE25" s="86"/>
      <c r="AF25" s="86"/>
      <c r="AG25" s="86"/>
      <c r="AH25" s="89" t="str">
        <f t="shared" si="17"/>
        <v/>
      </c>
      <c r="AI25" s="86"/>
      <c r="AJ25" s="86"/>
      <c r="AK25" s="86"/>
      <c r="AL25" s="89" t="str">
        <f t="shared" si="18"/>
        <v/>
      </c>
      <c r="AM25" s="86"/>
      <c r="AN25" s="86"/>
      <c r="AO25" s="89" t="str">
        <f t="shared" si="19"/>
        <v/>
      </c>
      <c r="AP25" s="86"/>
      <c r="AQ25" s="86"/>
      <c r="AR25" s="89" t="str">
        <f t="shared" si="20"/>
        <v/>
      </c>
      <c r="AS25" s="86"/>
      <c r="AT25" s="89" t="str">
        <f t="shared" si="21"/>
        <v/>
      </c>
      <c r="AU25" s="86"/>
      <c r="AV25" s="86"/>
      <c r="AW25" s="86"/>
      <c r="AX25" s="86"/>
      <c r="AY25" s="86"/>
      <c r="AZ25" s="184"/>
      <c r="BA25" s="184"/>
      <c r="BB25" s="183"/>
      <c r="BC25" s="183"/>
      <c r="BD25" s="207" t="str">
        <f t="shared" si="22"/>
        <v/>
      </c>
      <c r="BE25" s="86"/>
      <c r="BF25" s="86"/>
      <c r="BG25" s="86"/>
      <c r="BH25" s="86"/>
      <c r="BI25" s="88"/>
      <c r="BJ25" s="88"/>
      <c r="BK25" s="89" t="str">
        <f t="shared" si="23"/>
        <v/>
      </c>
      <c r="BL25" s="86"/>
      <c r="BM25" s="89" t="str">
        <f t="shared" si="24"/>
        <v/>
      </c>
      <c r="BN25" s="184"/>
      <c r="BO25" s="184" t="str">
        <f t="shared" si="25"/>
        <v/>
      </c>
      <c r="BP25" s="466"/>
      <c r="BQ25" s="184"/>
      <c r="BR25" s="184"/>
      <c r="BS25" s="184"/>
      <c r="BT25" s="184"/>
      <c r="BU25" s="184"/>
      <c r="BV25" s="86"/>
      <c r="BW25" s="184"/>
      <c r="BX25" s="184"/>
      <c r="BY25" s="184"/>
      <c r="BZ25" s="184"/>
      <c r="CA25" s="184"/>
      <c r="CB25" s="119"/>
    </row>
    <row r="26" spans="1:80" s="78" customFormat="1" x14ac:dyDescent="0.2">
      <c r="A26" s="84"/>
      <c r="B26" s="85"/>
      <c r="C26" s="86" t="str">
        <f t="shared" si="12"/>
        <v/>
      </c>
      <c r="D26" s="207" t="str">
        <f t="shared" si="13"/>
        <v/>
      </c>
      <c r="E26" s="86"/>
      <c r="F26" s="86"/>
      <c r="G26" s="86"/>
      <c r="H26" s="86"/>
      <c r="I26" s="86"/>
      <c r="J26" s="86"/>
      <c r="K26" s="86"/>
      <c r="L26" s="86"/>
      <c r="M26" s="86"/>
      <c r="N26" s="86"/>
      <c r="O26" s="87"/>
      <c r="P26" s="87"/>
      <c r="Q26" s="84"/>
      <c r="R26" s="84"/>
      <c r="S26" s="88"/>
      <c r="T26" s="86"/>
      <c r="U26" s="89" t="str">
        <f>IF(T26="","",VLOOKUP(T26,Surfacing_Pavements_Full_Width_Array,2,FALSE))</f>
        <v/>
      </c>
      <c r="V26" s="88" t="str">
        <f t="shared" si="14"/>
        <v/>
      </c>
      <c r="W26" s="99"/>
      <c r="X26" s="90"/>
      <c r="Y26" s="89" t="str">
        <f t="shared" si="15"/>
        <v/>
      </c>
      <c r="Z26" s="86"/>
      <c r="AA26" s="91" t="str">
        <f t="shared" si="16"/>
        <v/>
      </c>
      <c r="AB26" s="86"/>
      <c r="AC26" s="87"/>
      <c r="AD26" s="86"/>
      <c r="AE26" s="86"/>
      <c r="AF26" s="86"/>
      <c r="AG26" s="86"/>
      <c r="AH26" s="89" t="str">
        <f t="shared" si="17"/>
        <v/>
      </c>
      <c r="AI26" s="86"/>
      <c r="AJ26" s="86"/>
      <c r="AK26" s="86"/>
      <c r="AL26" s="89" t="str">
        <f t="shared" si="18"/>
        <v/>
      </c>
      <c r="AM26" s="86"/>
      <c r="AN26" s="86"/>
      <c r="AO26" s="89" t="str">
        <f t="shared" si="19"/>
        <v/>
      </c>
      <c r="AP26" s="86"/>
      <c r="AQ26" s="86"/>
      <c r="AR26" s="89" t="str">
        <f t="shared" si="20"/>
        <v/>
      </c>
      <c r="AS26" s="86"/>
      <c r="AT26" s="89" t="str">
        <f t="shared" si="21"/>
        <v/>
      </c>
      <c r="AU26" s="86"/>
      <c r="AV26" s="86"/>
      <c r="AW26" s="86"/>
      <c r="AX26" s="86"/>
      <c r="AY26" s="86"/>
      <c r="AZ26" s="184"/>
      <c r="BA26" s="184"/>
      <c r="BB26" s="183"/>
      <c r="BC26" s="183"/>
      <c r="BD26" s="207" t="str">
        <f t="shared" si="22"/>
        <v/>
      </c>
      <c r="BE26" s="86"/>
      <c r="BF26" s="86"/>
      <c r="BG26" s="86"/>
      <c r="BH26" s="86"/>
      <c r="BI26" s="88"/>
      <c r="BJ26" s="88"/>
      <c r="BK26" s="89" t="str">
        <f t="shared" si="23"/>
        <v/>
      </c>
      <c r="BL26" s="86"/>
      <c r="BM26" s="89" t="str">
        <f t="shared" si="24"/>
        <v/>
      </c>
      <c r="BN26" s="184"/>
      <c r="BO26" s="184" t="str">
        <f t="shared" si="25"/>
        <v/>
      </c>
      <c r="BP26" s="466"/>
      <c r="BQ26" s="184"/>
      <c r="BR26" s="184"/>
      <c r="BS26" s="184"/>
      <c r="BT26" s="184"/>
      <c r="BU26" s="184"/>
      <c r="BV26" s="86"/>
      <c r="BW26" s="184"/>
      <c r="BX26" s="184"/>
      <c r="BY26" s="184"/>
      <c r="BZ26" s="184"/>
      <c r="CA26" s="184"/>
      <c r="CB26" s="119"/>
    </row>
    <row r="27" spans="1:80" s="78" customFormat="1" x14ac:dyDescent="0.2">
      <c r="A27" s="84"/>
      <c r="B27" s="85"/>
      <c r="C27" s="86" t="str">
        <f t="shared" si="12"/>
        <v/>
      </c>
      <c r="D27" s="207" t="str">
        <f t="shared" si="13"/>
        <v/>
      </c>
      <c r="E27" s="86"/>
      <c r="F27" s="86"/>
      <c r="G27" s="86"/>
      <c r="H27" s="86"/>
      <c r="I27" s="86"/>
      <c r="J27" s="86"/>
      <c r="K27" s="86"/>
      <c r="L27" s="86"/>
      <c r="M27" s="86"/>
      <c r="N27" s="86"/>
      <c r="O27" s="87"/>
      <c r="P27" s="87"/>
      <c r="Q27" s="84"/>
      <c r="R27" s="84"/>
      <c r="S27" s="88"/>
      <c r="T27" s="86"/>
      <c r="U27" s="89" t="str">
        <f>IF(T27="","",VLOOKUP(T27,Surfacing_Pavements_Full_Width_Array,2,FALSE))</f>
        <v/>
      </c>
      <c r="V27" s="88" t="str">
        <f t="shared" si="14"/>
        <v/>
      </c>
      <c r="W27" s="99"/>
      <c r="X27" s="90"/>
      <c r="Y27" s="89" t="str">
        <f t="shared" si="15"/>
        <v/>
      </c>
      <c r="Z27" s="86"/>
      <c r="AA27" s="91" t="str">
        <f t="shared" si="16"/>
        <v/>
      </c>
      <c r="AB27" s="86"/>
      <c r="AC27" s="87"/>
      <c r="AD27" s="86"/>
      <c r="AE27" s="86"/>
      <c r="AF27" s="86"/>
      <c r="AG27" s="86"/>
      <c r="AH27" s="89" t="str">
        <f t="shared" si="17"/>
        <v/>
      </c>
      <c r="AI27" s="86"/>
      <c r="AJ27" s="86"/>
      <c r="AK27" s="86"/>
      <c r="AL27" s="89" t="str">
        <f t="shared" si="18"/>
        <v/>
      </c>
      <c r="AM27" s="86"/>
      <c r="AN27" s="86"/>
      <c r="AO27" s="89" t="str">
        <f t="shared" si="19"/>
        <v/>
      </c>
      <c r="AP27" s="86"/>
      <c r="AQ27" s="86"/>
      <c r="AR27" s="89" t="str">
        <f t="shared" si="20"/>
        <v/>
      </c>
      <c r="AS27" s="86"/>
      <c r="AT27" s="89" t="str">
        <f t="shared" si="21"/>
        <v/>
      </c>
      <c r="AU27" s="86"/>
      <c r="AV27" s="86"/>
      <c r="AW27" s="86"/>
      <c r="AX27" s="86"/>
      <c r="AY27" s="86"/>
      <c r="AZ27" s="184"/>
      <c r="BA27" s="184"/>
      <c r="BB27" s="183"/>
      <c r="BC27" s="183"/>
      <c r="BD27" s="207" t="str">
        <f t="shared" si="22"/>
        <v/>
      </c>
      <c r="BE27" s="86"/>
      <c r="BF27" s="86"/>
      <c r="BG27" s="86"/>
      <c r="BH27" s="86"/>
      <c r="BI27" s="88"/>
      <c r="BJ27" s="88"/>
      <c r="BK27" s="89" t="str">
        <f t="shared" si="23"/>
        <v/>
      </c>
      <c r="BL27" s="86"/>
      <c r="BM27" s="89" t="str">
        <f t="shared" si="24"/>
        <v/>
      </c>
      <c r="BN27" s="184"/>
      <c r="BO27" s="184" t="str">
        <f t="shared" si="25"/>
        <v/>
      </c>
      <c r="BP27" s="466"/>
      <c r="BQ27" s="184"/>
      <c r="BR27" s="184"/>
      <c r="BS27" s="184"/>
      <c r="BT27" s="184"/>
      <c r="BU27" s="184"/>
      <c r="BV27" s="86"/>
      <c r="BW27" s="184"/>
      <c r="BX27" s="184"/>
      <c r="BY27" s="184"/>
      <c r="BZ27" s="184"/>
      <c r="CA27" s="184"/>
      <c r="CB27" s="119"/>
    </row>
    <row r="28" spans="1:80" s="78" customFormat="1" x14ac:dyDescent="0.2">
      <c r="A28" s="84"/>
      <c r="B28" s="85"/>
      <c r="C28" s="86" t="str">
        <f t="shared" si="12"/>
        <v/>
      </c>
      <c r="D28" s="207" t="str">
        <f t="shared" si="13"/>
        <v/>
      </c>
      <c r="E28" s="86"/>
      <c r="F28" s="86"/>
      <c r="G28" s="86"/>
      <c r="H28" s="86"/>
      <c r="I28" s="86"/>
      <c r="J28" s="86"/>
      <c r="K28" s="86"/>
      <c r="L28" s="86"/>
      <c r="M28" s="86"/>
      <c r="N28" s="86"/>
      <c r="O28" s="87"/>
      <c r="P28" s="87"/>
      <c r="Q28" s="84"/>
      <c r="R28" s="84"/>
      <c r="S28" s="88"/>
      <c r="T28" s="86"/>
      <c r="U28" s="89" t="str">
        <f>IF(T28="","",VLOOKUP(T28,Surfacing_Pavements_Full_Width_Array,2,FALSE))</f>
        <v/>
      </c>
      <c r="V28" s="88" t="str">
        <f t="shared" si="14"/>
        <v/>
      </c>
      <c r="W28" s="99"/>
      <c r="X28" s="90"/>
      <c r="Y28" s="89" t="str">
        <f t="shared" si="15"/>
        <v/>
      </c>
      <c r="Z28" s="86"/>
      <c r="AA28" s="91" t="str">
        <f t="shared" si="16"/>
        <v/>
      </c>
      <c r="AB28" s="86"/>
      <c r="AC28" s="87"/>
      <c r="AD28" s="86"/>
      <c r="AE28" s="86"/>
      <c r="AF28" s="86"/>
      <c r="AG28" s="86"/>
      <c r="AH28" s="89" t="str">
        <f t="shared" si="17"/>
        <v/>
      </c>
      <c r="AI28" s="86"/>
      <c r="AJ28" s="86"/>
      <c r="AK28" s="86"/>
      <c r="AL28" s="89" t="str">
        <f t="shared" si="18"/>
        <v/>
      </c>
      <c r="AM28" s="86"/>
      <c r="AN28" s="86"/>
      <c r="AO28" s="89" t="str">
        <f t="shared" si="19"/>
        <v/>
      </c>
      <c r="AP28" s="86"/>
      <c r="AQ28" s="86"/>
      <c r="AR28" s="89" t="str">
        <f t="shared" si="20"/>
        <v/>
      </c>
      <c r="AS28" s="86"/>
      <c r="AT28" s="89" t="str">
        <f t="shared" si="21"/>
        <v/>
      </c>
      <c r="AU28" s="86"/>
      <c r="AV28" s="86"/>
      <c r="AW28" s="86"/>
      <c r="AX28" s="86"/>
      <c r="AY28" s="86"/>
      <c r="AZ28" s="184"/>
      <c r="BA28" s="184"/>
      <c r="BB28" s="183"/>
      <c r="BC28" s="183"/>
      <c r="BD28" s="207" t="str">
        <f t="shared" si="22"/>
        <v/>
      </c>
      <c r="BE28" s="86"/>
      <c r="BF28" s="86"/>
      <c r="BG28" s="86"/>
      <c r="BH28" s="86"/>
      <c r="BI28" s="88"/>
      <c r="BJ28" s="88"/>
      <c r="BK28" s="89" t="str">
        <f t="shared" si="23"/>
        <v/>
      </c>
      <c r="BL28" s="86"/>
      <c r="BM28" s="89" t="str">
        <f t="shared" si="24"/>
        <v/>
      </c>
      <c r="BN28" s="184"/>
      <c r="BO28" s="184" t="str">
        <f t="shared" si="25"/>
        <v/>
      </c>
      <c r="BP28" s="466"/>
      <c r="BQ28" s="184"/>
      <c r="BR28" s="184"/>
      <c r="BS28" s="184"/>
      <c r="BT28" s="184"/>
      <c r="BU28" s="184"/>
      <c r="BV28" s="86"/>
      <c r="BW28" s="184"/>
      <c r="BX28" s="184"/>
      <c r="BY28" s="184"/>
      <c r="BZ28" s="184"/>
      <c r="CA28" s="184"/>
      <c r="CB28" s="119"/>
    </row>
    <row r="29" spans="1:80" s="78" customFormat="1" x14ac:dyDescent="0.2">
      <c r="A29" s="84"/>
      <c r="B29" s="85"/>
      <c r="C29" s="86" t="str">
        <f t="shared" si="12"/>
        <v/>
      </c>
      <c r="D29" s="207" t="str">
        <f t="shared" si="13"/>
        <v/>
      </c>
      <c r="E29" s="86"/>
      <c r="F29" s="86"/>
      <c r="G29" s="86"/>
      <c r="H29" s="86"/>
      <c r="I29" s="86"/>
      <c r="J29" s="86"/>
      <c r="K29" s="86"/>
      <c r="L29" s="86"/>
      <c r="M29" s="86"/>
      <c r="N29" s="86"/>
      <c r="O29" s="87"/>
      <c r="P29" s="87"/>
      <c r="Q29" s="84"/>
      <c r="R29" s="84"/>
      <c r="S29" s="88"/>
      <c r="T29" s="86"/>
      <c r="U29" s="89" t="str">
        <f>IF(T29="","",VLOOKUP(T29,Surfacing_Pavements_Full_Width_Array,2,FALSE))</f>
        <v/>
      </c>
      <c r="V29" s="88" t="str">
        <f t="shared" si="14"/>
        <v/>
      </c>
      <c r="W29" s="99"/>
      <c r="X29" s="90"/>
      <c r="Y29" s="89" t="str">
        <f t="shared" si="15"/>
        <v/>
      </c>
      <c r="Z29" s="86"/>
      <c r="AA29" s="91" t="str">
        <f t="shared" si="16"/>
        <v/>
      </c>
      <c r="AB29" s="86"/>
      <c r="AC29" s="87"/>
      <c r="AD29" s="86"/>
      <c r="AE29" s="86"/>
      <c r="AF29" s="86"/>
      <c r="AG29" s="86"/>
      <c r="AH29" s="89" t="str">
        <f t="shared" si="17"/>
        <v/>
      </c>
      <c r="AI29" s="86"/>
      <c r="AJ29" s="86"/>
      <c r="AK29" s="86"/>
      <c r="AL29" s="89" t="str">
        <f t="shared" si="18"/>
        <v/>
      </c>
      <c r="AM29" s="86"/>
      <c r="AN29" s="86"/>
      <c r="AO29" s="89" t="str">
        <f t="shared" si="19"/>
        <v/>
      </c>
      <c r="AP29" s="86"/>
      <c r="AQ29" s="86"/>
      <c r="AR29" s="89" t="str">
        <f t="shared" si="20"/>
        <v/>
      </c>
      <c r="AS29" s="86"/>
      <c r="AT29" s="89" t="str">
        <f t="shared" si="21"/>
        <v/>
      </c>
      <c r="AU29" s="86"/>
      <c r="AV29" s="86"/>
      <c r="AW29" s="86"/>
      <c r="AX29" s="86"/>
      <c r="AY29" s="86"/>
      <c r="AZ29" s="184"/>
      <c r="BA29" s="184"/>
      <c r="BB29" s="183"/>
      <c r="BC29" s="183"/>
      <c r="BD29" s="207" t="str">
        <f t="shared" si="22"/>
        <v/>
      </c>
      <c r="BE29" s="86"/>
      <c r="BF29" s="86"/>
      <c r="BG29" s="86"/>
      <c r="BH29" s="86"/>
      <c r="BI29" s="88"/>
      <c r="BJ29" s="88"/>
      <c r="BK29" s="89" t="str">
        <f t="shared" si="23"/>
        <v/>
      </c>
      <c r="BL29" s="86"/>
      <c r="BM29" s="89" t="str">
        <f t="shared" si="24"/>
        <v/>
      </c>
      <c r="BN29" s="184"/>
      <c r="BO29" s="184" t="str">
        <f t="shared" si="25"/>
        <v/>
      </c>
      <c r="BP29" s="466"/>
      <c r="BQ29" s="184"/>
      <c r="BR29" s="184"/>
      <c r="BS29" s="184"/>
      <c r="BT29" s="184"/>
      <c r="BU29" s="184"/>
      <c r="BV29" s="86"/>
      <c r="BW29" s="184"/>
      <c r="BX29" s="184"/>
      <c r="BY29" s="184"/>
      <c r="BZ29" s="184"/>
      <c r="CA29" s="184"/>
      <c r="CB29" s="119"/>
    </row>
    <row r="30" spans="1:80" s="78" customFormat="1" x14ac:dyDescent="0.2">
      <c r="A30" s="84"/>
      <c r="B30" s="85"/>
      <c r="C30" s="86" t="str">
        <f t="shared" si="12"/>
        <v/>
      </c>
      <c r="D30" s="207" t="str">
        <f t="shared" si="13"/>
        <v/>
      </c>
      <c r="E30" s="86"/>
      <c r="F30" s="86"/>
      <c r="G30" s="86"/>
      <c r="H30" s="86"/>
      <c r="I30" s="86"/>
      <c r="J30" s="86"/>
      <c r="K30" s="86"/>
      <c r="L30" s="86"/>
      <c r="M30" s="86"/>
      <c r="N30" s="86"/>
      <c r="O30" s="87"/>
      <c r="P30" s="87"/>
      <c r="Q30" s="84"/>
      <c r="R30" s="84"/>
      <c r="S30" s="88"/>
      <c r="T30" s="86"/>
      <c r="U30" s="89" t="str">
        <f>IF(T30="","",VLOOKUP(T30,Surfacing_Pavements_Full_Width_Array,2,FALSE))</f>
        <v/>
      </c>
      <c r="V30" s="88" t="str">
        <f t="shared" si="14"/>
        <v/>
      </c>
      <c r="W30" s="99"/>
      <c r="X30" s="90"/>
      <c r="Y30" s="89" t="str">
        <f t="shared" si="15"/>
        <v/>
      </c>
      <c r="Z30" s="86"/>
      <c r="AA30" s="91" t="str">
        <f t="shared" si="16"/>
        <v/>
      </c>
      <c r="AB30" s="86"/>
      <c r="AC30" s="87"/>
      <c r="AD30" s="86"/>
      <c r="AE30" s="86"/>
      <c r="AF30" s="86"/>
      <c r="AG30" s="86"/>
      <c r="AH30" s="89" t="str">
        <f t="shared" si="17"/>
        <v/>
      </c>
      <c r="AI30" s="86"/>
      <c r="AJ30" s="86"/>
      <c r="AK30" s="86"/>
      <c r="AL30" s="89" t="str">
        <f t="shared" si="18"/>
        <v/>
      </c>
      <c r="AM30" s="86"/>
      <c r="AN30" s="86"/>
      <c r="AO30" s="89" t="str">
        <f t="shared" si="19"/>
        <v/>
      </c>
      <c r="AP30" s="86"/>
      <c r="AQ30" s="86"/>
      <c r="AR30" s="89" t="str">
        <f t="shared" si="20"/>
        <v/>
      </c>
      <c r="AS30" s="86"/>
      <c r="AT30" s="89" t="str">
        <f t="shared" si="21"/>
        <v/>
      </c>
      <c r="AU30" s="86"/>
      <c r="AV30" s="86"/>
      <c r="AW30" s="86"/>
      <c r="AX30" s="86"/>
      <c r="AY30" s="86"/>
      <c r="AZ30" s="184"/>
      <c r="BA30" s="184"/>
      <c r="BB30" s="183"/>
      <c r="BC30" s="183"/>
      <c r="BD30" s="207" t="str">
        <f t="shared" si="22"/>
        <v/>
      </c>
      <c r="BE30" s="86"/>
      <c r="BF30" s="86"/>
      <c r="BG30" s="86"/>
      <c r="BH30" s="86"/>
      <c r="BI30" s="88"/>
      <c r="BJ30" s="88"/>
      <c r="BK30" s="89" t="str">
        <f t="shared" si="23"/>
        <v/>
      </c>
      <c r="BL30" s="86"/>
      <c r="BM30" s="89" t="str">
        <f t="shared" si="24"/>
        <v/>
      </c>
      <c r="BN30" s="184"/>
      <c r="BO30" s="184" t="str">
        <f t="shared" si="25"/>
        <v/>
      </c>
      <c r="BP30" s="466"/>
      <c r="BQ30" s="184"/>
      <c r="BR30" s="184"/>
      <c r="BS30" s="184"/>
      <c r="BT30" s="184"/>
      <c r="BU30" s="184"/>
      <c r="BV30" s="86"/>
      <c r="BW30" s="184"/>
      <c r="BX30" s="184"/>
      <c r="BY30" s="184"/>
      <c r="BZ30" s="184"/>
      <c r="CA30" s="184"/>
      <c r="CB30" s="119"/>
    </row>
    <row r="31" spans="1:80" s="78" customFormat="1" x14ac:dyDescent="0.2">
      <c r="A31" s="84"/>
      <c r="B31" s="85"/>
      <c r="C31" s="86" t="str">
        <f t="shared" si="12"/>
        <v/>
      </c>
      <c r="D31" s="207" t="str">
        <f t="shared" si="13"/>
        <v/>
      </c>
      <c r="E31" s="86"/>
      <c r="F31" s="86"/>
      <c r="G31" s="86"/>
      <c r="H31" s="86"/>
      <c r="I31" s="86"/>
      <c r="J31" s="86"/>
      <c r="K31" s="86"/>
      <c r="L31" s="86"/>
      <c r="M31" s="86"/>
      <c r="N31" s="86"/>
      <c r="O31" s="87"/>
      <c r="P31" s="87"/>
      <c r="Q31" s="84"/>
      <c r="R31" s="84"/>
      <c r="S31" s="88"/>
      <c r="T31" s="86"/>
      <c r="U31" s="89" t="str">
        <f>IF(T31="","",VLOOKUP(T31,Surfacing_Pavements_Full_Width_Array,2,FALSE))</f>
        <v/>
      </c>
      <c r="V31" s="88" t="str">
        <f t="shared" si="14"/>
        <v/>
      </c>
      <c r="W31" s="99"/>
      <c r="X31" s="90"/>
      <c r="Y31" s="89" t="str">
        <f t="shared" si="15"/>
        <v/>
      </c>
      <c r="Z31" s="86"/>
      <c r="AA31" s="91" t="str">
        <f t="shared" si="16"/>
        <v/>
      </c>
      <c r="AB31" s="86"/>
      <c r="AC31" s="87"/>
      <c r="AD31" s="86"/>
      <c r="AE31" s="86"/>
      <c r="AF31" s="86"/>
      <c r="AG31" s="86"/>
      <c r="AH31" s="89" t="str">
        <f t="shared" si="17"/>
        <v/>
      </c>
      <c r="AI31" s="86"/>
      <c r="AJ31" s="86"/>
      <c r="AK31" s="86"/>
      <c r="AL31" s="89" t="str">
        <f t="shared" si="18"/>
        <v/>
      </c>
      <c r="AM31" s="86"/>
      <c r="AN31" s="86"/>
      <c r="AO31" s="89" t="str">
        <f t="shared" si="19"/>
        <v/>
      </c>
      <c r="AP31" s="86"/>
      <c r="AQ31" s="86"/>
      <c r="AR31" s="89" t="str">
        <f t="shared" si="20"/>
        <v/>
      </c>
      <c r="AS31" s="86"/>
      <c r="AT31" s="89" t="str">
        <f t="shared" si="21"/>
        <v/>
      </c>
      <c r="AU31" s="86"/>
      <c r="AV31" s="86"/>
      <c r="AW31" s="86"/>
      <c r="AX31" s="86"/>
      <c r="AY31" s="86"/>
      <c r="AZ31" s="184"/>
      <c r="BA31" s="184"/>
      <c r="BB31" s="183"/>
      <c r="BC31" s="183"/>
      <c r="BD31" s="207" t="str">
        <f t="shared" si="22"/>
        <v/>
      </c>
      <c r="BE31" s="86"/>
      <c r="BF31" s="86"/>
      <c r="BG31" s="86"/>
      <c r="BH31" s="86"/>
      <c r="BI31" s="88"/>
      <c r="BJ31" s="88"/>
      <c r="BK31" s="89" t="str">
        <f t="shared" si="23"/>
        <v/>
      </c>
      <c r="BL31" s="86"/>
      <c r="BM31" s="89" t="str">
        <f t="shared" si="24"/>
        <v/>
      </c>
      <c r="BN31" s="184"/>
      <c r="BO31" s="184" t="str">
        <f t="shared" si="25"/>
        <v/>
      </c>
      <c r="BP31" s="466"/>
      <c r="BQ31" s="184"/>
      <c r="BR31" s="184"/>
      <c r="BS31" s="184"/>
      <c r="BT31" s="184"/>
      <c r="BU31" s="184"/>
      <c r="BV31" s="86"/>
      <c r="BW31" s="184"/>
      <c r="BX31" s="184"/>
      <c r="BY31" s="184"/>
      <c r="BZ31" s="184"/>
      <c r="CA31" s="184"/>
      <c r="CB31" s="119"/>
    </row>
    <row r="32" spans="1:80" s="78" customFormat="1" x14ac:dyDescent="0.2">
      <c r="A32" s="84"/>
      <c r="B32" s="85"/>
      <c r="C32" s="86" t="str">
        <f t="shared" si="12"/>
        <v/>
      </c>
      <c r="D32" s="207" t="str">
        <f t="shared" si="13"/>
        <v/>
      </c>
      <c r="E32" s="86"/>
      <c r="F32" s="86"/>
      <c r="G32" s="86"/>
      <c r="H32" s="86"/>
      <c r="I32" s="86"/>
      <c r="J32" s="86"/>
      <c r="K32" s="86"/>
      <c r="L32" s="86"/>
      <c r="M32" s="86"/>
      <c r="N32" s="86"/>
      <c r="O32" s="87"/>
      <c r="P32" s="87"/>
      <c r="Q32" s="84"/>
      <c r="R32" s="84"/>
      <c r="S32" s="88"/>
      <c r="T32" s="86"/>
      <c r="U32" s="89" t="str">
        <f>IF(T32="","",VLOOKUP(T32,Surfacing_Pavements_Full_Width_Array,2,FALSE))</f>
        <v/>
      </c>
      <c r="V32" s="88" t="str">
        <f t="shared" si="14"/>
        <v/>
      </c>
      <c r="W32" s="99"/>
      <c r="X32" s="90"/>
      <c r="Y32" s="89" t="str">
        <f t="shared" si="15"/>
        <v/>
      </c>
      <c r="Z32" s="86"/>
      <c r="AA32" s="91" t="str">
        <f t="shared" si="16"/>
        <v/>
      </c>
      <c r="AB32" s="86"/>
      <c r="AC32" s="87"/>
      <c r="AD32" s="86"/>
      <c r="AE32" s="86"/>
      <c r="AF32" s="86"/>
      <c r="AG32" s="86"/>
      <c r="AH32" s="89" t="str">
        <f t="shared" si="17"/>
        <v/>
      </c>
      <c r="AI32" s="86"/>
      <c r="AJ32" s="86"/>
      <c r="AK32" s="86"/>
      <c r="AL32" s="89" t="str">
        <f t="shared" si="18"/>
        <v/>
      </c>
      <c r="AM32" s="86"/>
      <c r="AN32" s="86"/>
      <c r="AO32" s="89" t="str">
        <f t="shared" si="19"/>
        <v/>
      </c>
      <c r="AP32" s="86"/>
      <c r="AQ32" s="86"/>
      <c r="AR32" s="89" t="str">
        <f t="shared" si="20"/>
        <v/>
      </c>
      <c r="AS32" s="86"/>
      <c r="AT32" s="89" t="str">
        <f t="shared" si="21"/>
        <v/>
      </c>
      <c r="AU32" s="86"/>
      <c r="AV32" s="86"/>
      <c r="AW32" s="86"/>
      <c r="AX32" s="86"/>
      <c r="AY32" s="86"/>
      <c r="AZ32" s="184"/>
      <c r="BA32" s="184"/>
      <c r="BB32" s="183"/>
      <c r="BC32" s="183"/>
      <c r="BD32" s="207" t="str">
        <f t="shared" si="22"/>
        <v/>
      </c>
      <c r="BE32" s="86"/>
      <c r="BF32" s="86"/>
      <c r="BG32" s="86"/>
      <c r="BH32" s="86"/>
      <c r="BI32" s="88"/>
      <c r="BJ32" s="88"/>
      <c r="BK32" s="89" t="str">
        <f t="shared" si="23"/>
        <v/>
      </c>
      <c r="BL32" s="86"/>
      <c r="BM32" s="89" t="str">
        <f t="shared" si="24"/>
        <v/>
      </c>
      <c r="BN32" s="184"/>
      <c r="BO32" s="184" t="str">
        <f t="shared" si="25"/>
        <v/>
      </c>
      <c r="BP32" s="466"/>
      <c r="BQ32" s="184"/>
      <c r="BR32" s="184"/>
      <c r="BS32" s="184"/>
      <c r="BT32" s="184"/>
      <c r="BU32" s="184"/>
      <c r="BV32" s="86"/>
      <c r="BW32" s="184"/>
      <c r="BX32" s="184"/>
      <c r="BY32" s="184"/>
      <c r="BZ32" s="184"/>
      <c r="CA32" s="184"/>
      <c r="CB32" s="119"/>
    </row>
    <row r="33" spans="1:80" s="78" customFormat="1" x14ac:dyDescent="0.2">
      <c r="A33" s="84"/>
      <c r="B33" s="85"/>
      <c r="C33" s="86" t="str">
        <f t="shared" si="12"/>
        <v/>
      </c>
      <c r="D33" s="207" t="str">
        <f t="shared" si="13"/>
        <v/>
      </c>
      <c r="E33" s="86"/>
      <c r="F33" s="86"/>
      <c r="G33" s="86"/>
      <c r="H33" s="86"/>
      <c r="I33" s="86"/>
      <c r="J33" s="86"/>
      <c r="K33" s="86"/>
      <c r="L33" s="86"/>
      <c r="M33" s="86"/>
      <c r="N33" s="86"/>
      <c r="O33" s="87"/>
      <c r="P33" s="87"/>
      <c r="Q33" s="84"/>
      <c r="R33" s="84"/>
      <c r="S33" s="88"/>
      <c r="T33" s="86"/>
      <c r="U33" s="89" t="str">
        <f>IF(T33="","",VLOOKUP(T33,Surfacing_Pavements_Full_Width_Array,2,FALSE))</f>
        <v/>
      </c>
      <c r="V33" s="88" t="str">
        <f t="shared" si="14"/>
        <v/>
      </c>
      <c r="W33" s="99"/>
      <c r="X33" s="90"/>
      <c r="Y33" s="89" t="str">
        <f t="shared" si="15"/>
        <v/>
      </c>
      <c r="Z33" s="86"/>
      <c r="AA33" s="91" t="str">
        <f t="shared" si="16"/>
        <v/>
      </c>
      <c r="AB33" s="86"/>
      <c r="AC33" s="87"/>
      <c r="AD33" s="86"/>
      <c r="AE33" s="86"/>
      <c r="AF33" s="86"/>
      <c r="AG33" s="86"/>
      <c r="AH33" s="89" t="str">
        <f t="shared" si="17"/>
        <v/>
      </c>
      <c r="AI33" s="86"/>
      <c r="AJ33" s="86"/>
      <c r="AK33" s="86"/>
      <c r="AL33" s="89" t="str">
        <f t="shared" si="18"/>
        <v/>
      </c>
      <c r="AM33" s="86"/>
      <c r="AN33" s="86"/>
      <c r="AO33" s="89" t="str">
        <f t="shared" si="19"/>
        <v/>
      </c>
      <c r="AP33" s="86"/>
      <c r="AQ33" s="86"/>
      <c r="AR33" s="89" t="str">
        <f t="shared" si="20"/>
        <v/>
      </c>
      <c r="AS33" s="86"/>
      <c r="AT33" s="89" t="str">
        <f t="shared" si="21"/>
        <v/>
      </c>
      <c r="AU33" s="86"/>
      <c r="AV33" s="86"/>
      <c r="AW33" s="86"/>
      <c r="AX33" s="86"/>
      <c r="AY33" s="86"/>
      <c r="AZ33" s="184"/>
      <c r="BA33" s="184"/>
      <c r="BB33" s="183"/>
      <c r="BC33" s="183"/>
      <c r="BD33" s="207" t="str">
        <f t="shared" si="22"/>
        <v/>
      </c>
      <c r="BE33" s="86"/>
      <c r="BF33" s="86"/>
      <c r="BG33" s="86"/>
      <c r="BH33" s="86"/>
      <c r="BI33" s="88"/>
      <c r="BJ33" s="88"/>
      <c r="BK33" s="89" t="str">
        <f t="shared" si="23"/>
        <v/>
      </c>
      <c r="BL33" s="86"/>
      <c r="BM33" s="89" t="str">
        <f t="shared" si="24"/>
        <v/>
      </c>
      <c r="BN33" s="184"/>
      <c r="BO33" s="184" t="str">
        <f t="shared" si="25"/>
        <v/>
      </c>
      <c r="BP33" s="466"/>
      <c r="BQ33" s="184"/>
      <c r="BR33" s="184"/>
      <c r="BS33" s="184"/>
      <c r="BT33" s="184"/>
      <c r="BU33" s="184"/>
      <c r="BV33" s="86"/>
      <c r="BW33" s="184"/>
      <c r="BX33" s="184"/>
      <c r="BY33" s="184"/>
      <c r="BZ33" s="184"/>
      <c r="CA33" s="184"/>
      <c r="CB33" s="119"/>
    </row>
    <row r="34" spans="1:80" s="78" customFormat="1" x14ac:dyDescent="0.2">
      <c r="A34" s="84"/>
      <c r="B34" s="85"/>
      <c r="C34" s="86" t="str">
        <f t="shared" si="12"/>
        <v/>
      </c>
      <c r="D34" s="207" t="str">
        <f t="shared" si="13"/>
        <v/>
      </c>
      <c r="E34" s="86"/>
      <c r="F34" s="86"/>
      <c r="G34" s="86"/>
      <c r="H34" s="86"/>
      <c r="I34" s="86"/>
      <c r="J34" s="86"/>
      <c r="K34" s="86"/>
      <c r="L34" s="86"/>
      <c r="M34" s="86"/>
      <c r="N34" s="86"/>
      <c r="O34" s="87"/>
      <c r="P34" s="87"/>
      <c r="Q34" s="84"/>
      <c r="R34" s="84"/>
      <c r="S34" s="88"/>
      <c r="T34" s="86"/>
      <c r="U34" s="89" t="str">
        <f>IF(T34="","",VLOOKUP(T34,Surfacing_Pavements_Full_Width_Array,2,FALSE))</f>
        <v/>
      </c>
      <c r="V34" s="88" t="str">
        <f t="shared" si="14"/>
        <v/>
      </c>
      <c r="W34" s="99"/>
      <c r="X34" s="90"/>
      <c r="Y34" s="89" t="str">
        <f t="shared" si="15"/>
        <v/>
      </c>
      <c r="Z34" s="86"/>
      <c r="AA34" s="91" t="str">
        <f t="shared" si="16"/>
        <v/>
      </c>
      <c r="AB34" s="86"/>
      <c r="AC34" s="87"/>
      <c r="AD34" s="86"/>
      <c r="AE34" s="86"/>
      <c r="AF34" s="86"/>
      <c r="AG34" s="86"/>
      <c r="AH34" s="89" t="str">
        <f t="shared" si="17"/>
        <v/>
      </c>
      <c r="AI34" s="86"/>
      <c r="AJ34" s="86"/>
      <c r="AK34" s="86"/>
      <c r="AL34" s="89" t="str">
        <f t="shared" si="18"/>
        <v/>
      </c>
      <c r="AM34" s="86"/>
      <c r="AN34" s="86"/>
      <c r="AO34" s="89" t="str">
        <f t="shared" si="19"/>
        <v/>
      </c>
      <c r="AP34" s="86"/>
      <c r="AQ34" s="86"/>
      <c r="AR34" s="89" t="str">
        <f t="shared" si="20"/>
        <v/>
      </c>
      <c r="AS34" s="86"/>
      <c r="AT34" s="89" t="str">
        <f t="shared" si="21"/>
        <v/>
      </c>
      <c r="AU34" s="86"/>
      <c r="AV34" s="86"/>
      <c r="AW34" s="86"/>
      <c r="AX34" s="86"/>
      <c r="AY34" s="86"/>
      <c r="AZ34" s="184"/>
      <c r="BA34" s="184"/>
      <c r="BB34" s="183"/>
      <c r="BC34" s="183"/>
      <c r="BD34" s="207" t="str">
        <f t="shared" si="22"/>
        <v/>
      </c>
      <c r="BE34" s="86"/>
      <c r="BF34" s="86"/>
      <c r="BG34" s="86"/>
      <c r="BH34" s="86"/>
      <c r="BI34" s="88"/>
      <c r="BJ34" s="88"/>
      <c r="BK34" s="89" t="str">
        <f t="shared" si="23"/>
        <v/>
      </c>
      <c r="BL34" s="86"/>
      <c r="BM34" s="89" t="str">
        <f t="shared" si="24"/>
        <v/>
      </c>
      <c r="BN34" s="184"/>
      <c r="BO34" s="184" t="str">
        <f t="shared" si="25"/>
        <v/>
      </c>
      <c r="BP34" s="466"/>
      <c r="BQ34" s="184"/>
      <c r="BR34" s="184"/>
      <c r="BS34" s="184"/>
      <c r="BT34" s="184"/>
      <c r="BU34" s="184"/>
      <c r="BV34" s="86"/>
      <c r="BW34" s="184"/>
      <c r="BX34" s="184"/>
      <c r="BY34" s="184"/>
      <c r="BZ34" s="184"/>
      <c r="CA34" s="184"/>
      <c r="CB34" s="119"/>
    </row>
    <row r="35" spans="1:80" s="78" customFormat="1" x14ac:dyDescent="0.2">
      <c r="A35" s="84"/>
      <c r="B35" s="85"/>
      <c r="C35" s="86" t="str">
        <f t="shared" si="12"/>
        <v/>
      </c>
      <c r="D35" s="207" t="str">
        <f t="shared" si="13"/>
        <v/>
      </c>
      <c r="E35" s="86"/>
      <c r="F35" s="86"/>
      <c r="G35" s="86"/>
      <c r="H35" s="86"/>
      <c r="I35" s="86"/>
      <c r="J35" s="86"/>
      <c r="K35" s="86"/>
      <c r="L35" s="86"/>
      <c r="M35" s="86"/>
      <c r="N35" s="86"/>
      <c r="O35" s="87"/>
      <c r="P35" s="87"/>
      <c r="Q35" s="84"/>
      <c r="R35" s="84"/>
      <c r="S35" s="88"/>
      <c r="T35" s="86"/>
      <c r="U35" s="89" t="str">
        <f>IF(T35="","",VLOOKUP(T35,Surfacing_Pavements_Full_Width_Array,2,FALSE))</f>
        <v/>
      </c>
      <c r="V35" s="88" t="str">
        <f t="shared" si="14"/>
        <v/>
      </c>
      <c r="W35" s="99"/>
      <c r="X35" s="90"/>
      <c r="Y35" s="89" t="str">
        <f t="shared" si="15"/>
        <v/>
      </c>
      <c r="Z35" s="86"/>
      <c r="AA35" s="91" t="str">
        <f t="shared" si="16"/>
        <v/>
      </c>
      <c r="AB35" s="86"/>
      <c r="AC35" s="87"/>
      <c r="AD35" s="86"/>
      <c r="AE35" s="86"/>
      <c r="AF35" s="86"/>
      <c r="AG35" s="86"/>
      <c r="AH35" s="89" t="str">
        <f t="shared" si="17"/>
        <v/>
      </c>
      <c r="AI35" s="86"/>
      <c r="AJ35" s="86"/>
      <c r="AK35" s="86"/>
      <c r="AL35" s="89" t="str">
        <f t="shared" si="18"/>
        <v/>
      </c>
      <c r="AM35" s="86"/>
      <c r="AN35" s="86"/>
      <c r="AO35" s="89" t="str">
        <f t="shared" si="19"/>
        <v/>
      </c>
      <c r="AP35" s="86"/>
      <c r="AQ35" s="86"/>
      <c r="AR35" s="89" t="str">
        <f t="shared" si="20"/>
        <v/>
      </c>
      <c r="AS35" s="86"/>
      <c r="AT35" s="89" t="str">
        <f t="shared" si="21"/>
        <v/>
      </c>
      <c r="AU35" s="86"/>
      <c r="AV35" s="86"/>
      <c r="AW35" s="86"/>
      <c r="AX35" s="86"/>
      <c r="AY35" s="86"/>
      <c r="AZ35" s="184"/>
      <c r="BA35" s="184"/>
      <c r="BB35" s="183"/>
      <c r="BC35" s="183"/>
      <c r="BD35" s="207" t="str">
        <f t="shared" si="22"/>
        <v/>
      </c>
      <c r="BE35" s="86"/>
      <c r="BF35" s="86"/>
      <c r="BG35" s="86"/>
      <c r="BH35" s="86"/>
      <c r="BI35" s="88"/>
      <c r="BJ35" s="88"/>
      <c r="BK35" s="89" t="str">
        <f t="shared" si="23"/>
        <v/>
      </c>
      <c r="BL35" s="86"/>
      <c r="BM35" s="89" t="str">
        <f t="shared" si="24"/>
        <v/>
      </c>
      <c r="BN35" s="184"/>
      <c r="BO35" s="184" t="str">
        <f t="shared" si="25"/>
        <v/>
      </c>
      <c r="BP35" s="466"/>
      <c r="BQ35" s="184"/>
      <c r="BR35" s="184"/>
      <c r="BS35" s="184"/>
      <c r="BT35" s="184"/>
      <c r="BU35" s="184"/>
      <c r="BV35" s="86"/>
      <c r="BW35" s="184"/>
      <c r="BX35" s="184"/>
      <c r="BY35" s="184"/>
      <c r="BZ35" s="184"/>
      <c r="CA35" s="184"/>
      <c r="CB35" s="119"/>
    </row>
    <row r="36" spans="1:80" s="78" customFormat="1" x14ac:dyDescent="0.2">
      <c r="A36" s="84"/>
      <c r="B36" s="85"/>
      <c r="C36" s="86" t="str">
        <f t="shared" si="12"/>
        <v/>
      </c>
      <c r="D36" s="207" t="str">
        <f t="shared" si="13"/>
        <v/>
      </c>
      <c r="E36" s="86"/>
      <c r="F36" s="86"/>
      <c r="G36" s="86"/>
      <c r="H36" s="86"/>
      <c r="I36" s="86"/>
      <c r="J36" s="86"/>
      <c r="K36" s="86"/>
      <c r="L36" s="86"/>
      <c r="M36" s="86"/>
      <c r="N36" s="86"/>
      <c r="O36" s="87"/>
      <c r="P36" s="87"/>
      <c r="Q36" s="84"/>
      <c r="R36" s="84"/>
      <c r="S36" s="88"/>
      <c r="T36" s="86"/>
      <c r="U36" s="89" t="str">
        <f>IF(T36="","",VLOOKUP(T36,Surfacing_Pavements_Full_Width_Array,2,FALSE))</f>
        <v/>
      </c>
      <c r="V36" s="88" t="str">
        <f t="shared" si="14"/>
        <v/>
      </c>
      <c r="W36" s="99"/>
      <c r="X36" s="90"/>
      <c r="Y36" s="89" t="str">
        <f t="shared" si="15"/>
        <v/>
      </c>
      <c r="Z36" s="86"/>
      <c r="AA36" s="91" t="str">
        <f t="shared" si="16"/>
        <v/>
      </c>
      <c r="AB36" s="86"/>
      <c r="AC36" s="87"/>
      <c r="AD36" s="86"/>
      <c r="AE36" s="86"/>
      <c r="AF36" s="86"/>
      <c r="AG36" s="86"/>
      <c r="AH36" s="89" t="str">
        <f t="shared" si="17"/>
        <v/>
      </c>
      <c r="AI36" s="86"/>
      <c r="AJ36" s="86"/>
      <c r="AK36" s="86"/>
      <c r="AL36" s="89" t="str">
        <f t="shared" si="18"/>
        <v/>
      </c>
      <c r="AM36" s="86"/>
      <c r="AN36" s="86"/>
      <c r="AO36" s="89" t="str">
        <f t="shared" si="19"/>
        <v/>
      </c>
      <c r="AP36" s="86"/>
      <c r="AQ36" s="86"/>
      <c r="AR36" s="89" t="str">
        <f t="shared" si="20"/>
        <v/>
      </c>
      <c r="AS36" s="86"/>
      <c r="AT36" s="89" t="str">
        <f t="shared" si="21"/>
        <v/>
      </c>
      <c r="AU36" s="86"/>
      <c r="AV36" s="86"/>
      <c r="AW36" s="86"/>
      <c r="AX36" s="86"/>
      <c r="AY36" s="86"/>
      <c r="AZ36" s="184"/>
      <c r="BA36" s="184"/>
      <c r="BB36" s="183"/>
      <c r="BC36" s="183"/>
      <c r="BD36" s="207" t="str">
        <f t="shared" si="22"/>
        <v/>
      </c>
      <c r="BE36" s="86"/>
      <c r="BF36" s="86"/>
      <c r="BG36" s="86"/>
      <c r="BH36" s="86"/>
      <c r="BI36" s="88"/>
      <c r="BJ36" s="88"/>
      <c r="BK36" s="89" t="str">
        <f t="shared" si="23"/>
        <v/>
      </c>
      <c r="BL36" s="86"/>
      <c r="BM36" s="89" t="str">
        <f t="shared" si="24"/>
        <v/>
      </c>
      <c r="BN36" s="184"/>
      <c r="BO36" s="184" t="str">
        <f t="shared" si="25"/>
        <v/>
      </c>
      <c r="BP36" s="466"/>
      <c r="BQ36" s="184"/>
      <c r="BR36" s="184"/>
      <c r="BS36" s="184"/>
      <c r="BT36" s="184"/>
      <c r="BU36" s="184"/>
      <c r="BV36" s="86"/>
      <c r="BW36" s="184"/>
      <c r="BX36" s="184"/>
      <c r="BY36" s="184"/>
      <c r="BZ36" s="184"/>
      <c r="CA36" s="184"/>
      <c r="CB36" s="119"/>
    </row>
    <row r="37" spans="1:80" s="78" customFormat="1" x14ac:dyDescent="0.2">
      <c r="A37" s="84"/>
      <c r="B37" s="85"/>
      <c r="C37" s="86" t="str">
        <f t="shared" si="12"/>
        <v/>
      </c>
      <c r="D37" s="207" t="str">
        <f t="shared" si="13"/>
        <v/>
      </c>
      <c r="E37" s="86"/>
      <c r="F37" s="86"/>
      <c r="G37" s="86"/>
      <c r="H37" s="86"/>
      <c r="I37" s="86"/>
      <c r="J37" s="86"/>
      <c r="K37" s="86"/>
      <c r="L37" s="86"/>
      <c r="M37" s="86"/>
      <c r="N37" s="86"/>
      <c r="O37" s="87"/>
      <c r="P37" s="87"/>
      <c r="Q37" s="84"/>
      <c r="R37" s="84"/>
      <c r="S37" s="88"/>
      <c r="T37" s="86"/>
      <c r="U37" s="89" t="str">
        <f>IF(T37="","",VLOOKUP(T37,Surfacing_Pavements_Full_Width_Array,2,FALSE))</f>
        <v/>
      </c>
      <c r="V37" s="88" t="str">
        <f t="shared" si="14"/>
        <v/>
      </c>
      <c r="W37" s="99"/>
      <c r="X37" s="90"/>
      <c r="Y37" s="89" t="str">
        <f t="shared" si="15"/>
        <v/>
      </c>
      <c r="Z37" s="86"/>
      <c r="AA37" s="91" t="str">
        <f t="shared" si="16"/>
        <v/>
      </c>
      <c r="AB37" s="86"/>
      <c r="AC37" s="87"/>
      <c r="AD37" s="86"/>
      <c r="AE37" s="86"/>
      <c r="AF37" s="86"/>
      <c r="AG37" s="86"/>
      <c r="AH37" s="89" t="str">
        <f t="shared" si="17"/>
        <v/>
      </c>
      <c r="AI37" s="86"/>
      <c r="AJ37" s="86"/>
      <c r="AK37" s="86"/>
      <c r="AL37" s="89" t="str">
        <f t="shared" si="18"/>
        <v/>
      </c>
      <c r="AM37" s="86"/>
      <c r="AN37" s="86"/>
      <c r="AO37" s="89" t="str">
        <f t="shared" si="19"/>
        <v/>
      </c>
      <c r="AP37" s="86"/>
      <c r="AQ37" s="86"/>
      <c r="AR37" s="89" t="str">
        <f t="shared" si="20"/>
        <v/>
      </c>
      <c r="AS37" s="86"/>
      <c r="AT37" s="89" t="str">
        <f t="shared" si="21"/>
        <v/>
      </c>
      <c r="AU37" s="86"/>
      <c r="AV37" s="86"/>
      <c r="AW37" s="86"/>
      <c r="AX37" s="86"/>
      <c r="AY37" s="86"/>
      <c r="AZ37" s="184"/>
      <c r="BA37" s="184"/>
      <c r="BB37" s="183"/>
      <c r="BC37" s="183"/>
      <c r="BD37" s="207" t="str">
        <f t="shared" si="22"/>
        <v/>
      </c>
      <c r="BE37" s="86"/>
      <c r="BF37" s="86"/>
      <c r="BG37" s="86"/>
      <c r="BH37" s="86"/>
      <c r="BI37" s="88"/>
      <c r="BJ37" s="88"/>
      <c r="BK37" s="89" t="str">
        <f t="shared" si="23"/>
        <v/>
      </c>
      <c r="BL37" s="86"/>
      <c r="BM37" s="89" t="str">
        <f t="shared" si="24"/>
        <v/>
      </c>
      <c r="BN37" s="184"/>
      <c r="BO37" s="184" t="str">
        <f t="shared" si="25"/>
        <v/>
      </c>
      <c r="BP37" s="466"/>
      <c r="BQ37" s="184"/>
      <c r="BR37" s="184"/>
      <c r="BS37" s="184"/>
      <c r="BT37" s="184"/>
      <c r="BU37" s="184"/>
      <c r="BV37" s="86"/>
      <c r="BW37" s="184"/>
      <c r="BX37" s="184"/>
      <c r="BY37" s="184"/>
      <c r="BZ37" s="184"/>
      <c r="CA37" s="184"/>
      <c r="CB37" s="119"/>
    </row>
    <row r="38" spans="1:80" s="78" customFormat="1" x14ac:dyDescent="0.2">
      <c r="A38" s="84"/>
      <c r="B38" s="85"/>
      <c r="C38" s="86" t="str">
        <f t="shared" si="12"/>
        <v/>
      </c>
      <c r="D38" s="207" t="str">
        <f t="shared" si="13"/>
        <v/>
      </c>
      <c r="E38" s="86"/>
      <c r="F38" s="86"/>
      <c r="G38" s="86"/>
      <c r="H38" s="86"/>
      <c r="I38" s="86"/>
      <c r="J38" s="86"/>
      <c r="K38" s="86"/>
      <c r="L38" s="86"/>
      <c r="M38" s="86"/>
      <c r="N38" s="86"/>
      <c r="O38" s="87"/>
      <c r="P38" s="87"/>
      <c r="Q38" s="84"/>
      <c r="R38" s="84"/>
      <c r="S38" s="88"/>
      <c r="T38" s="86"/>
      <c r="U38" s="89" t="str">
        <f>IF(T38="","",VLOOKUP(T38,Surfacing_Pavements_Full_Width_Array,2,FALSE))</f>
        <v/>
      </c>
      <c r="V38" s="88" t="str">
        <f t="shared" si="14"/>
        <v/>
      </c>
      <c r="W38" s="99"/>
      <c r="X38" s="90"/>
      <c r="Y38" s="89" t="str">
        <f t="shared" si="15"/>
        <v/>
      </c>
      <c r="Z38" s="86"/>
      <c r="AA38" s="91" t="str">
        <f t="shared" si="16"/>
        <v/>
      </c>
      <c r="AB38" s="86"/>
      <c r="AC38" s="87"/>
      <c r="AD38" s="86"/>
      <c r="AE38" s="86"/>
      <c r="AF38" s="86"/>
      <c r="AG38" s="86"/>
      <c r="AH38" s="89" t="str">
        <f t="shared" si="17"/>
        <v/>
      </c>
      <c r="AI38" s="86"/>
      <c r="AJ38" s="86"/>
      <c r="AK38" s="86"/>
      <c r="AL38" s="89" t="str">
        <f t="shared" si="18"/>
        <v/>
      </c>
      <c r="AM38" s="86"/>
      <c r="AN38" s="86"/>
      <c r="AO38" s="89" t="str">
        <f t="shared" si="19"/>
        <v/>
      </c>
      <c r="AP38" s="86"/>
      <c r="AQ38" s="86"/>
      <c r="AR38" s="89" t="str">
        <f t="shared" si="20"/>
        <v/>
      </c>
      <c r="AS38" s="86"/>
      <c r="AT38" s="89" t="str">
        <f t="shared" si="21"/>
        <v/>
      </c>
      <c r="AU38" s="86"/>
      <c r="AV38" s="86"/>
      <c r="AW38" s="86"/>
      <c r="AX38" s="86"/>
      <c r="AY38" s="86"/>
      <c r="AZ38" s="184"/>
      <c r="BA38" s="184"/>
      <c r="BB38" s="183"/>
      <c r="BC38" s="183"/>
      <c r="BD38" s="207" t="str">
        <f t="shared" si="22"/>
        <v/>
      </c>
      <c r="BE38" s="86"/>
      <c r="BF38" s="86"/>
      <c r="BG38" s="86"/>
      <c r="BH38" s="86"/>
      <c r="BI38" s="88"/>
      <c r="BJ38" s="88"/>
      <c r="BK38" s="89" t="str">
        <f t="shared" si="23"/>
        <v/>
      </c>
      <c r="BL38" s="86"/>
      <c r="BM38" s="89" t="str">
        <f t="shared" si="24"/>
        <v/>
      </c>
      <c r="BN38" s="184"/>
      <c r="BO38" s="184" t="str">
        <f t="shared" si="25"/>
        <v/>
      </c>
      <c r="BP38" s="466"/>
      <c r="BQ38" s="184"/>
      <c r="BR38" s="184"/>
      <c r="BS38" s="184"/>
      <c r="BT38" s="184"/>
      <c r="BU38" s="184"/>
      <c r="BV38" s="86"/>
      <c r="BW38" s="184"/>
      <c r="BX38" s="184"/>
      <c r="BY38" s="184"/>
      <c r="BZ38" s="184"/>
      <c r="CA38" s="184"/>
      <c r="CB38" s="119"/>
    </row>
    <row r="39" spans="1:80" s="78" customFormat="1" x14ac:dyDescent="0.2">
      <c r="A39" s="84"/>
      <c r="B39" s="85"/>
      <c r="C39" s="86" t="str">
        <f t="shared" si="12"/>
        <v/>
      </c>
      <c r="D39" s="207" t="str">
        <f t="shared" si="13"/>
        <v/>
      </c>
      <c r="E39" s="86"/>
      <c r="F39" s="86"/>
      <c r="G39" s="86"/>
      <c r="H39" s="86"/>
      <c r="I39" s="86"/>
      <c r="J39" s="86"/>
      <c r="K39" s="86"/>
      <c r="L39" s="86"/>
      <c r="M39" s="86"/>
      <c r="N39" s="86"/>
      <c r="O39" s="87"/>
      <c r="P39" s="87"/>
      <c r="Q39" s="84"/>
      <c r="R39" s="84"/>
      <c r="S39" s="88"/>
      <c r="T39" s="86"/>
      <c r="U39" s="89" t="str">
        <f>IF(T39="","",VLOOKUP(T39,Surfacing_Pavements_Full_Width_Array,2,FALSE))</f>
        <v/>
      </c>
      <c r="V39" s="88" t="str">
        <f t="shared" si="14"/>
        <v/>
      </c>
      <c r="W39" s="99"/>
      <c r="X39" s="90"/>
      <c r="Y39" s="89" t="str">
        <f t="shared" si="15"/>
        <v/>
      </c>
      <c r="Z39" s="86"/>
      <c r="AA39" s="91" t="str">
        <f t="shared" si="16"/>
        <v/>
      </c>
      <c r="AB39" s="86"/>
      <c r="AC39" s="87"/>
      <c r="AD39" s="86"/>
      <c r="AE39" s="86"/>
      <c r="AF39" s="86"/>
      <c r="AG39" s="86"/>
      <c r="AH39" s="89" t="str">
        <f t="shared" si="17"/>
        <v/>
      </c>
      <c r="AI39" s="86"/>
      <c r="AJ39" s="86"/>
      <c r="AK39" s="86"/>
      <c r="AL39" s="89" t="str">
        <f t="shared" si="18"/>
        <v/>
      </c>
      <c r="AM39" s="86"/>
      <c r="AN39" s="86"/>
      <c r="AO39" s="89" t="str">
        <f t="shared" si="19"/>
        <v/>
      </c>
      <c r="AP39" s="86"/>
      <c r="AQ39" s="86"/>
      <c r="AR39" s="89" t="str">
        <f t="shared" si="20"/>
        <v/>
      </c>
      <c r="AS39" s="86"/>
      <c r="AT39" s="89" t="str">
        <f t="shared" si="21"/>
        <v/>
      </c>
      <c r="AU39" s="86"/>
      <c r="AV39" s="86"/>
      <c r="AW39" s="86"/>
      <c r="AX39" s="86"/>
      <c r="AY39" s="86"/>
      <c r="AZ39" s="184"/>
      <c r="BA39" s="184"/>
      <c r="BB39" s="183"/>
      <c r="BC39" s="183"/>
      <c r="BD39" s="207" t="str">
        <f t="shared" si="22"/>
        <v/>
      </c>
      <c r="BE39" s="86"/>
      <c r="BF39" s="86"/>
      <c r="BG39" s="86"/>
      <c r="BH39" s="86"/>
      <c r="BI39" s="88"/>
      <c r="BJ39" s="88"/>
      <c r="BK39" s="89" t="str">
        <f t="shared" si="23"/>
        <v/>
      </c>
      <c r="BL39" s="86"/>
      <c r="BM39" s="89" t="str">
        <f t="shared" si="24"/>
        <v/>
      </c>
      <c r="BN39" s="184"/>
      <c r="BO39" s="184" t="str">
        <f t="shared" si="25"/>
        <v/>
      </c>
      <c r="BP39" s="466"/>
      <c r="BQ39" s="184"/>
      <c r="BR39" s="184"/>
      <c r="BS39" s="184"/>
      <c r="BT39" s="184"/>
      <c r="BU39" s="184"/>
      <c r="BV39" s="86"/>
      <c r="BW39" s="184"/>
      <c r="BX39" s="184"/>
      <c r="BY39" s="184"/>
      <c r="BZ39" s="184"/>
      <c r="CA39" s="184"/>
      <c r="CB39" s="119"/>
    </row>
    <row r="40" spans="1:80" s="78" customFormat="1" x14ac:dyDescent="0.2">
      <c r="A40" s="84"/>
      <c r="B40" s="85"/>
      <c r="C40" s="86" t="str">
        <f t="shared" si="12"/>
        <v/>
      </c>
      <c r="D40" s="207" t="str">
        <f t="shared" si="13"/>
        <v/>
      </c>
      <c r="E40" s="86"/>
      <c r="F40" s="86"/>
      <c r="G40" s="86"/>
      <c r="H40" s="86"/>
      <c r="I40" s="86"/>
      <c r="J40" s="86"/>
      <c r="K40" s="86"/>
      <c r="L40" s="86"/>
      <c r="M40" s="86"/>
      <c r="N40" s="86"/>
      <c r="O40" s="87"/>
      <c r="P40" s="87"/>
      <c r="Q40" s="84"/>
      <c r="R40" s="84"/>
      <c r="S40" s="88"/>
      <c r="T40" s="86"/>
      <c r="U40" s="89" t="str">
        <f>IF(T40="","",VLOOKUP(T40,Surfacing_Pavements_Full_Width_Array,2,FALSE))</f>
        <v/>
      </c>
      <c r="V40" s="88" t="str">
        <f t="shared" si="14"/>
        <v/>
      </c>
      <c r="W40" s="99"/>
      <c r="X40" s="90"/>
      <c r="Y40" s="89" t="str">
        <f t="shared" si="15"/>
        <v/>
      </c>
      <c r="Z40" s="86"/>
      <c r="AA40" s="91" t="str">
        <f t="shared" si="16"/>
        <v/>
      </c>
      <c r="AB40" s="86"/>
      <c r="AC40" s="87"/>
      <c r="AD40" s="86"/>
      <c r="AE40" s="86"/>
      <c r="AF40" s="86"/>
      <c r="AG40" s="86"/>
      <c r="AH40" s="89" t="str">
        <f t="shared" si="17"/>
        <v/>
      </c>
      <c r="AI40" s="86"/>
      <c r="AJ40" s="86"/>
      <c r="AK40" s="86"/>
      <c r="AL40" s="89" t="str">
        <f t="shared" si="18"/>
        <v/>
      </c>
      <c r="AM40" s="86"/>
      <c r="AN40" s="86"/>
      <c r="AO40" s="89" t="str">
        <f t="shared" si="19"/>
        <v/>
      </c>
      <c r="AP40" s="86"/>
      <c r="AQ40" s="86"/>
      <c r="AR40" s="89" t="str">
        <f t="shared" si="20"/>
        <v/>
      </c>
      <c r="AS40" s="86"/>
      <c r="AT40" s="89" t="str">
        <f t="shared" si="21"/>
        <v/>
      </c>
      <c r="AU40" s="86"/>
      <c r="AV40" s="86"/>
      <c r="AW40" s="86"/>
      <c r="AX40" s="86"/>
      <c r="AY40" s="86"/>
      <c r="AZ40" s="184"/>
      <c r="BA40" s="184"/>
      <c r="BB40" s="183"/>
      <c r="BC40" s="183"/>
      <c r="BD40" s="207" t="str">
        <f t="shared" si="22"/>
        <v/>
      </c>
      <c r="BE40" s="86"/>
      <c r="BF40" s="86"/>
      <c r="BG40" s="86"/>
      <c r="BH40" s="86"/>
      <c r="BI40" s="88"/>
      <c r="BJ40" s="88"/>
      <c r="BK40" s="89" t="str">
        <f t="shared" si="23"/>
        <v/>
      </c>
      <c r="BL40" s="86"/>
      <c r="BM40" s="89" t="str">
        <f t="shared" si="24"/>
        <v/>
      </c>
      <c r="BN40" s="184"/>
      <c r="BO40" s="184" t="str">
        <f t="shared" si="25"/>
        <v/>
      </c>
      <c r="BP40" s="466"/>
      <c r="BQ40" s="184"/>
      <c r="BR40" s="184"/>
      <c r="BS40" s="184"/>
      <c r="BT40" s="184"/>
      <c r="BU40" s="184"/>
      <c r="BV40" s="86"/>
      <c r="BW40" s="184"/>
      <c r="BX40" s="184"/>
      <c r="BY40" s="184"/>
      <c r="BZ40" s="184"/>
      <c r="CA40" s="184"/>
      <c r="CB40" s="119"/>
    </row>
    <row r="41" spans="1:80" s="78" customFormat="1" x14ac:dyDescent="0.2">
      <c r="A41" s="84"/>
      <c r="B41" s="85"/>
      <c r="C41" s="86" t="str">
        <f t="shared" si="12"/>
        <v/>
      </c>
      <c r="D41" s="207" t="str">
        <f t="shared" si="13"/>
        <v/>
      </c>
      <c r="E41" s="86"/>
      <c r="F41" s="86"/>
      <c r="G41" s="86"/>
      <c r="H41" s="86"/>
      <c r="I41" s="86"/>
      <c r="J41" s="86"/>
      <c r="K41" s="86"/>
      <c r="L41" s="86"/>
      <c r="M41" s="86"/>
      <c r="N41" s="86"/>
      <c r="O41" s="87"/>
      <c r="P41" s="87"/>
      <c r="Q41" s="84"/>
      <c r="R41" s="84"/>
      <c r="S41" s="88"/>
      <c r="T41" s="86"/>
      <c r="U41" s="89" t="str">
        <f>IF(T41="","",VLOOKUP(T41,Surfacing_Pavements_Full_Width_Array,2,FALSE))</f>
        <v/>
      </c>
      <c r="V41" s="88" t="str">
        <f t="shared" si="14"/>
        <v/>
      </c>
      <c r="W41" s="99"/>
      <c r="X41" s="90"/>
      <c r="Y41" s="89" t="str">
        <f t="shared" si="15"/>
        <v/>
      </c>
      <c r="Z41" s="86"/>
      <c r="AA41" s="91" t="str">
        <f t="shared" si="16"/>
        <v/>
      </c>
      <c r="AB41" s="86"/>
      <c r="AC41" s="87"/>
      <c r="AD41" s="86"/>
      <c r="AE41" s="86"/>
      <c r="AF41" s="86"/>
      <c r="AG41" s="86"/>
      <c r="AH41" s="89" t="str">
        <f t="shared" si="17"/>
        <v/>
      </c>
      <c r="AI41" s="86"/>
      <c r="AJ41" s="86"/>
      <c r="AK41" s="86"/>
      <c r="AL41" s="89" t="str">
        <f t="shared" si="18"/>
        <v/>
      </c>
      <c r="AM41" s="86"/>
      <c r="AN41" s="86"/>
      <c r="AO41" s="89" t="str">
        <f t="shared" si="19"/>
        <v/>
      </c>
      <c r="AP41" s="86"/>
      <c r="AQ41" s="86"/>
      <c r="AR41" s="89" t="str">
        <f t="shared" si="20"/>
        <v/>
      </c>
      <c r="AS41" s="86"/>
      <c r="AT41" s="89" t="str">
        <f t="shared" si="21"/>
        <v/>
      </c>
      <c r="AU41" s="86"/>
      <c r="AV41" s="86"/>
      <c r="AW41" s="86"/>
      <c r="AX41" s="86"/>
      <c r="AY41" s="86"/>
      <c r="AZ41" s="184"/>
      <c r="BA41" s="184"/>
      <c r="BB41" s="183"/>
      <c r="BC41" s="183"/>
      <c r="BD41" s="207" t="str">
        <f t="shared" si="22"/>
        <v/>
      </c>
      <c r="BE41" s="86"/>
      <c r="BF41" s="86"/>
      <c r="BG41" s="86"/>
      <c r="BH41" s="86"/>
      <c r="BI41" s="88"/>
      <c r="BJ41" s="88"/>
      <c r="BK41" s="89" t="str">
        <f t="shared" si="23"/>
        <v/>
      </c>
      <c r="BL41" s="86"/>
      <c r="BM41" s="89" t="str">
        <f t="shared" si="24"/>
        <v/>
      </c>
      <c r="BN41" s="184"/>
      <c r="BO41" s="184" t="str">
        <f t="shared" si="25"/>
        <v/>
      </c>
      <c r="BP41" s="466"/>
      <c r="BQ41" s="184"/>
      <c r="BR41" s="184"/>
      <c r="BS41" s="184"/>
      <c r="BT41" s="184"/>
      <c r="BU41" s="184"/>
      <c r="BV41" s="86"/>
      <c r="BW41" s="184"/>
      <c r="BX41" s="184"/>
      <c r="BY41" s="184"/>
      <c r="BZ41" s="184"/>
      <c r="CA41" s="184"/>
      <c r="CB41" s="119"/>
    </row>
    <row r="42" spans="1:80" s="78" customFormat="1" x14ac:dyDescent="0.2">
      <c r="A42" s="84"/>
      <c r="B42" s="85"/>
      <c r="C42" s="86" t="str">
        <f t="shared" si="12"/>
        <v/>
      </c>
      <c r="D42" s="207" t="str">
        <f t="shared" si="13"/>
        <v/>
      </c>
      <c r="E42" s="86"/>
      <c r="F42" s="86"/>
      <c r="G42" s="86"/>
      <c r="H42" s="86"/>
      <c r="I42" s="86"/>
      <c r="J42" s="86"/>
      <c r="K42" s="86"/>
      <c r="L42" s="86"/>
      <c r="M42" s="86"/>
      <c r="N42" s="86"/>
      <c r="O42" s="87"/>
      <c r="P42" s="87"/>
      <c r="Q42" s="84"/>
      <c r="R42" s="84"/>
      <c r="S42" s="88"/>
      <c r="T42" s="86"/>
      <c r="U42" s="89" t="str">
        <f>IF(T42="","",VLOOKUP(T42,Surfacing_Pavements_Full_Width_Array,2,FALSE))</f>
        <v/>
      </c>
      <c r="V42" s="88" t="str">
        <f t="shared" si="14"/>
        <v/>
      </c>
      <c r="W42" s="99"/>
      <c r="X42" s="90"/>
      <c r="Y42" s="89" t="str">
        <f t="shared" si="15"/>
        <v/>
      </c>
      <c r="Z42" s="86"/>
      <c r="AA42" s="91" t="str">
        <f t="shared" si="16"/>
        <v/>
      </c>
      <c r="AB42" s="86"/>
      <c r="AC42" s="87"/>
      <c r="AD42" s="86"/>
      <c r="AE42" s="86"/>
      <c r="AF42" s="86"/>
      <c r="AG42" s="86"/>
      <c r="AH42" s="89" t="str">
        <f t="shared" si="17"/>
        <v/>
      </c>
      <c r="AI42" s="86"/>
      <c r="AJ42" s="86"/>
      <c r="AK42" s="86"/>
      <c r="AL42" s="89" t="str">
        <f t="shared" si="18"/>
        <v/>
      </c>
      <c r="AM42" s="86"/>
      <c r="AN42" s="86"/>
      <c r="AO42" s="89" t="str">
        <f t="shared" si="19"/>
        <v/>
      </c>
      <c r="AP42" s="86"/>
      <c r="AQ42" s="86"/>
      <c r="AR42" s="89" t="str">
        <f t="shared" si="20"/>
        <v/>
      </c>
      <c r="AS42" s="86"/>
      <c r="AT42" s="89" t="str">
        <f t="shared" si="21"/>
        <v/>
      </c>
      <c r="AU42" s="86"/>
      <c r="AV42" s="86"/>
      <c r="AW42" s="86"/>
      <c r="AX42" s="86"/>
      <c r="AY42" s="86"/>
      <c r="AZ42" s="184"/>
      <c r="BA42" s="184"/>
      <c r="BB42" s="183"/>
      <c r="BC42" s="183"/>
      <c r="BD42" s="207" t="str">
        <f t="shared" si="22"/>
        <v/>
      </c>
      <c r="BE42" s="86"/>
      <c r="BF42" s="86"/>
      <c r="BG42" s="86"/>
      <c r="BH42" s="86"/>
      <c r="BI42" s="88"/>
      <c r="BJ42" s="88"/>
      <c r="BK42" s="89" t="str">
        <f t="shared" si="23"/>
        <v/>
      </c>
      <c r="BL42" s="86"/>
      <c r="BM42" s="89" t="str">
        <f t="shared" si="24"/>
        <v/>
      </c>
      <c r="BN42" s="184"/>
      <c r="BO42" s="184" t="str">
        <f t="shared" si="25"/>
        <v/>
      </c>
      <c r="BP42" s="466"/>
      <c r="BQ42" s="184"/>
      <c r="BR42" s="184"/>
      <c r="BS42" s="184"/>
      <c r="BT42" s="184"/>
      <c r="BU42" s="184"/>
      <c r="BV42" s="86"/>
      <c r="BW42" s="184"/>
      <c r="BX42" s="184"/>
      <c r="BY42" s="184"/>
      <c r="BZ42" s="184"/>
      <c r="CA42" s="184"/>
      <c r="CB42" s="119"/>
    </row>
    <row r="43" spans="1:80" s="78" customFormat="1" x14ac:dyDescent="0.2">
      <c r="A43" s="84"/>
      <c r="B43" s="85"/>
      <c r="C43" s="86" t="str">
        <f t="shared" si="12"/>
        <v/>
      </c>
      <c r="D43" s="207" t="str">
        <f t="shared" si="13"/>
        <v/>
      </c>
      <c r="E43" s="86"/>
      <c r="F43" s="86"/>
      <c r="G43" s="86"/>
      <c r="H43" s="86"/>
      <c r="I43" s="86"/>
      <c r="J43" s="86"/>
      <c r="K43" s="86"/>
      <c r="L43" s="86"/>
      <c r="M43" s="86"/>
      <c r="N43" s="86"/>
      <c r="O43" s="87"/>
      <c r="P43" s="87"/>
      <c r="Q43" s="84"/>
      <c r="R43" s="84"/>
      <c r="S43" s="88"/>
      <c r="T43" s="86"/>
      <c r="U43" s="89" t="str">
        <f>IF(T43="","",VLOOKUP(T43,Surfacing_Pavements_Full_Width_Array,2,FALSE))</f>
        <v/>
      </c>
      <c r="V43" s="88" t="str">
        <f t="shared" si="14"/>
        <v/>
      </c>
      <c r="W43" s="99"/>
      <c r="X43" s="90"/>
      <c r="Y43" s="89" t="str">
        <f t="shared" si="15"/>
        <v/>
      </c>
      <c r="Z43" s="86"/>
      <c r="AA43" s="91" t="str">
        <f t="shared" si="16"/>
        <v/>
      </c>
      <c r="AB43" s="86"/>
      <c r="AC43" s="87"/>
      <c r="AD43" s="86"/>
      <c r="AE43" s="86"/>
      <c r="AF43" s="86"/>
      <c r="AG43" s="86"/>
      <c r="AH43" s="89" t="str">
        <f t="shared" si="17"/>
        <v/>
      </c>
      <c r="AI43" s="86"/>
      <c r="AJ43" s="86"/>
      <c r="AK43" s="86"/>
      <c r="AL43" s="89" t="str">
        <f t="shared" si="18"/>
        <v/>
      </c>
      <c r="AM43" s="86"/>
      <c r="AN43" s="86"/>
      <c r="AO43" s="89" t="str">
        <f t="shared" si="19"/>
        <v/>
      </c>
      <c r="AP43" s="86"/>
      <c r="AQ43" s="86"/>
      <c r="AR43" s="89" t="str">
        <f t="shared" si="20"/>
        <v/>
      </c>
      <c r="AS43" s="86"/>
      <c r="AT43" s="89" t="str">
        <f t="shared" si="21"/>
        <v/>
      </c>
      <c r="AU43" s="86"/>
      <c r="AV43" s="86"/>
      <c r="AW43" s="86"/>
      <c r="AX43" s="86"/>
      <c r="AY43" s="86"/>
      <c r="AZ43" s="184"/>
      <c r="BA43" s="184"/>
      <c r="BB43" s="183"/>
      <c r="BC43" s="183"/>
      <c r="BD43" s="207" t="str">
        <f t="shared" si="22"/>
        <v/>
      </c>
      <c r="BE43" s="86"/>
      <c r="BF43" s="86"/>
      <c r="BG43" s="86"/>
      <c r="BH43" s="86"/>
      <c r="BI43" s="88"/>
      <c r="BJ43" s="88"/>
      <c r="BK43" s="89" t="str">
        <f t="shared" si="23"/>
        <v/>
      </c>
      <c r="BL43" s="86"/>
      <c r="BM43" s="89" t="str">
        <f t="shared" si="24"/>
        <v/>
      </c>
      <c r="BN43" s="184"/>
      <c r="BO43" s="184" t="str">
        <f t="shared" si="25"/>
        <v/>
      </c>
      <c r="BP43" s="466"/>
      <c r="BQ43" s="184"/>
      <c r="BR43" s="184"/>
      <c r="BS43" s="184"/>
      <c r="BT43" s="184"/>
      <c r="BU43" s="184"/>
      <c r="BV43" s="86"/>
      <c r="BW43" s="184"/>
      <c r="BX43" s="184"/>
      <c r="BY43" s="184"/>
      <c r="BZ43" s="184"/>
      <c r="CA43" s="184"/>
      <c r="CB43" s="119"/>
    </row>
    <row r="44" spans="1:80" s="78" customFormat="1" x14ac:dyDescent="0.2">
      <c r="A44" s="84"/>
      <c r="B44" s="85"/>
      <c r="C44" s="86" t="str">
        <f t="shared" si="12"/>
        <v/>
      </c>
      <c r="D44" s="207" t="str">
        <f t="shared" si="13"/>
        <v/>
      </c>
      <c r="E44" s="86"/>
      <c r="F44" s="86"/>
      <c r="G44" s="86"/>
      <c r="H44" s="86"/>
      <c r="I44" s="86"/>
      <c r="J44" s="86"/>
      <c r="K44" s="86"/>
      <c r="L44" s="86"/>
      <c r="M44" s="86"/>
      <c r="N44" s="86"/>
      <c r="O44" s="87"/>
      <c r="P44" s="87"/>
      <c r="Q44" s="84"/>
      <c r="R44" s="84"/>
      <c r="S44" s="88"/>
      <c r="T44" s="86"/>
      <c r="U44" s="89" t="str">
        <f>IF(T44="","",VLOOKUP(T44,Surfacing_Pavements_Full_Width_Array,2,FALSE))</f>
        <v/>
      </c>
      <c r="V44" s="88" t="str">
        <f t="shared" si="14"/>
        <v/>
      </c>
      <c r="W44" s="99"/>
      <c r="X44" s="90"/>
      <c r="Y44" s="89" t="str">
        <f t="shared" si="15"/>
        <v/>
      </c>
      <c r="Z44" s="86"/>
      <c r="AA44" s="91" t="str">
        <f t="shared" si="16"/>
        <v/>
      </c>
      <c r="AB44" s="86"/>
      <c r="AC44" s="87"/>
      <c r="AD44" s="86"/>
      <c r="AE44" s="86"/>
      <c r="AF44" s="86"/>
      <c r="AG44" s="86"/>
      <c r="AH44" s="89" t="str">
        <f t="shared" si="17"/>
        <v/>
      </c>
      <c r="AI44" s="86"/>
      <c r="AJ44" s="86"/>
      <c r="AK44" s="86"/>
      <c r="AL44" s="89" t="str">
        <f t="shared" si="18"/>
        <v/>
      </c>
      <c r="AM44" s="86"/>
      <c r="AN44" s="86"/>
      <c r="AO44" s="89" t="str">
        <f t="shared" si="19"/>
        <v/>
      </c>
      <c r="AP44" s="86"/>
      <c r="AQ44" s="86"/>
      <c r="AR44" s="89" t="str">
        <f t="shared" si="20"/>
        <v/>
      </c>
      <c r="AS44" s="86"/>
      <c r="AT44" s="89" t="str">
        <f t="shared" si="21"/>
        <v/>
      </c>
      <c r="AU44" s="86"/>
      <c r="AV44" s="86"/>
      <c r="AW44" s="86"/>
      <c r="AX44" s="86"/>
      <c r="AY44" s="86"/>
      <c r="AZ44" s="184"/>
      <c r="BA44" s="184"/>
      <c r="BB44" s="183"/>
      <c r="BC44" s="183"/>
      <c r="BD44" s="207" t="str">
        <f t="shared" si="22"/>
        <v/>
      </c>
      <c r="BE44" s="86"/>
      <c r="BF44" s="86"/>
      <c r="BG44" s="86"/>
      <c r="BH44" s="86"/>
      <c r="BI44" s="88"/>
      <c r="BJ44" s="88"/>
      <c r="BK44" s="89" t="str">
        <f t="shared" si="23"/>
        <v/>
      </c>
      <c r="BL44" s="86"/>
      <c r="BM44" s="89" t="str">
        <f t="shared" si="24"/>
        <v/>
      </c>
      <c r="BN44" s="184"/>
      <c r="BO44" s="184" t="str">
        <f t="shared" si="25"/>
        <v/>
      </c>
      <c r="BP44" s="466"/>
      <c r="BQ44" s="184"/>
      <c r="BR44" s="184"/>
      <c r="BS44" s="184"/>
      <c r="BT44" s="184"/>
      <c r="BU44" s="184"/>
      <c r="BV44" s="86"/>
      <c r="BW44" s="184"/>
      <c r="BX44" s="184"/>
      <c r="BY44" s="184"/>
      <c r="BZ44" s="184"/>
      <c r="CA44" s="184"/>
      <c r="CB44" s="119"/>
    </row>
    <row r="45" spans="1:80" s="78" customFormat="1" x14ac:dyDescent="0.2">
      <c r="A45" s="84"/>
      <c r="B45" s="85"/>
      <c r="C45" s="86" t="str">
        <f t="shared" si="12"/>
        <v/>
      </c>
      <c r="D45" s="207" t="str">
        <f t="shared" si="13"/>
        <v/>
      </c>
      <c r="E45" s="86"/>
      <c r="F45" s="86"/>
      <c r="G45" s="86"/>
      <c r="H45" s="86"/>
      <c r="I45" s="86"/>
      <c r="J45" s="86"/>
      <c r="K45" s="86"/>
      <c r="L45" s="86"/>
      <c r="M45" s="86"/>
      <c r="N45" s="86"/>
      <c r="O45" s="87"/>
      <c r="P45" s="87"/>
      <c r="Q45" s="84"/>
      <c r="R45" s="84"/>
      <c r="S45" s="88"/>
      <c r="T45" s="86"/>
      <c r="U45" s="89" t="str">
        <f>IF(T45="","",VLOOKUP(T45,Surfacing_Pavements_Full_Width_Array,2,FALSE))</f>
        <v/>
      </c>
      <c r="V45" s="88" t="str">
        <f t="shared" si="14"/>
        <v/>
      </c>
      <c r="W45" s="99"/>
      <c r="X45" s="90"/>
      <c r="Y45" s="89" t="str">
        <f t="shared" si="15"/>
        <v/>
      </c>
      <c r="Z45" s="86"/>
      <c r="AA45" s="91" t="str">
        <f t="shared" si="16"/>
        <v/>
      </c>
      <c r="AB45" s="86"/>
      <c r="AC45" s="87"/>
      <c r="AD45" s="86"/>
      <c r="AE45" s="86"/>
      <c r="AF45" s="86"/>
      <c r="AG45" s="86"/>
      <c r="AH45" s="89" t="str">
        <f t="shared" si="17"/>
        <v/>
      </c>
      <c r="AI45" s="86"/>
      <c r="AJ45" s="86"/>
      <c r="AK45" s="86"/>
      <c r="AL45" s="89" t="str">
        <f t="shared" si="18"/>
        <v/>
      </c>
      <c r="AM45" s="86"/>
      <c r="AN45" s="86"/>
      <c r="AO45" s="89" t="str">
        <f t="shared" si="19"/>
        <v/>
      </c>
      <c r="AP45" s="86"/>
      <c r="AQ45" s="86"/>
      <c r="AR45" s="89" t="str">
        <f t="shared" si="20"/>
        <v/>
      </c>
      <c r="AS45" s="86"/>
      <c r="AT45" s="89" t="str">
        <f t="shared" si="21"/>
        <v/>
      </c>
      <c r="AU45" s="86"/>
      <c r="AV45" s="86"/>
      <c r="AW45" s="86"/>
      <c r="AX45" s="86"/>
      <c r="AY45" s="86"/>
      <c r="AZ45" s="184"/>
      <c r="BA45" s="184"/>
      <c r="BB45" s="183"/>
      <c r="BC45" s="183"/>
      <c r="BD45" s="207" t="str">
        <f t="shared" si="22"/>
        <v/>
      </c>
      <c r="BE45" s="86"/>
      <c r="BF45" s="86"/>
      <c r="BG45" s="86"/>
      <c r="BH45" s="86"/>
      <c r="BI45" s="88"/>
      <c r="BJ45" s="88"/>
      <c r="BK45" s="89" t="str">
        <f t="shared" si="23"/>
        <v/>
      </c>
      <c r="BL45" s="86"/>
      <c r="BM45" s="89" t="str">
        <f t="shared" si="24"/>
        <v/>
      </c>
      <c r="BN45" s="184"/>
      <c r="BO45" s="184" t="str">
        <f t="shared" si="25"/>
        <v/>
      </c>
      <c r="BP45" s="466"/>
      <c r="BQ45" s="184"/>
      <c r="BR45" s="184"/>
      <c r="BS45" s="184"/>
      <c r="BT45" s="184"/>
      <c r="BU45" s="184"/>
      <c r="BV45" s="86"/>
      <c r="BW45" s="184"/>
      <c r="BX45" s="184"/>
      <c r="BY45" s="184"/>
      <c r="BZ45" s="184"/>
      <c r="CA45" s="184"/>
      <c r="CB45" s="119"/>
    </row>
    <row r="46" spans="1:80" s="78" customFormat="1" x14ac:dyDescent="0.2">
      <c r="A46" s="84"/>
      <c r="B46" s="85"/>
      <c r="C46" s="86" t="str">
        <f t="shared" si="12"/>
        <v/>
      </c>
      <c r="D46" s="207" t="str">
        <f t="shared" si="13"/>
        <v/>
      </c>
      <c r="E46" s="86"/>
      <c r="F46" s="86"/>
      <c r="G46" s="86"/>
      <c r="H46" s="86"/>
      <c r="I46" s="86"/>
      <c r="J46" s="86"/>
      <c r="K46" s="86"/>
      <c r="L46" s="86"/>
      <c r="M46" s="86"/>
      <c r="N46" s="86"/>
      <c r="O46" s="87"/>
      <c r="P46" s="87"/>
      <c r="Q46" s="84"/>
      <c r="R46" s="84"/>
      <c r="S46" s="88"/>
      <c r="T46" s="86"/>
      <c r="U46" s="89" t="str">
        <f>IF(T46="","",VLOOKUP(T46,Surfacing_Pavements_Full_Width_Array,2,FALSE))</f>
        <v/>
      </c>
      <c r="V46" s="88" t="str">
        <f t="shared" si="14"/>
        <v/>
      </c>
      <c r="W46" s="99"/>
      <c r="X46" s="90"/>
      <c r="Y46" s="89" t="str">
        <f t="shared" si="15"/>
        <v/>
      </c>
      <c r="Z46" s="86"/>
      <c r="AA46" s="91" t="str">
        <f t="shared" si="16"/>
        <v/>
      </c>
      <c r="AB46" s="86"/>
      <c r="AC46" s="87"/>
      <c r="AD46" s="86"/>
      <c r="AE46" s="86"/>
      <c r="AF46" s="86"/>
      <c r="AG46" s="86"/>
      <c r="AH46" s="89" t="str">
        <f t="shared" si="17"/>
        <v/>
      </c>
      <c r="AI46" s="86"/>
      <c r="AJ46" s="86"/>
      <c r="AK46" s="86"/>
      <c r="AL46" s="89" t="str">
        <f t="shared" si="18"/>
        <v/>
      </c>
      <c r="AM46" s="86"/>
      <c r="AN46" s="86"/>
      <c r="AO46" s="89" t="str">
        <f t="shared" si="19"/>
        <v/>
      </c>
      <c r="AP46" s="86"/>
      <c r="AQ46" s="86"/>
      <c r="AR46" s="89" t="str">
        <f t="shared" si="20"/>
        <v/>
      </c>
      <c r="AS46" s="86"/>
      <c r="AT46" s="89" t="str">
        <f t="shared" si="21"/>
        <v/>
      </c>
      <c r="AU46" s="86"/>
      <c r="AV46" s="86"/>
      <c r="AW46" s="86"/>
      <c r="AX46" s="86"/>
      <c r="AY46" s="86"/>
      <c r="AZ46" s="184"/>
      <c r="BA46" s="184"/>
      <c r="BB46" s="183"/>
      <c r="BC46" s="183"/>
      <c r="BD46" s="207" t="str">
        <f t="shared" si="22"/>
        <v/>
      </c>
      <c r="BE46" s="86"/>
      <c r="BF46" s="86"/>
      <c r="BG46" s="86"/>
      <c r="BH46" s="86"/>
      <c r="BI46" s="88"/>
      <c r="BJ46" s="88"/>
      <c r="BK46" s="89" t="str">
        <f t="shared" si="23"/>
        <v/>
      </c>
      <c r="BL46" s="86"/>
      <c r="BM46" s="89" t="str">
        <f t="shared" si="24"/>
        <v/>
      </c>
      <c r="BN46" s="184"/>
      <c r="BO46" s="184" t="str">
        <f t="shared" si="25"/>
        <v/>
      </c>
      <c r="BP46" s="466"/>
      <c r="BQ46" s="184"/>
      <c r="BR46" s="184"/>
      <c r="BS46" s="184"/>
      <c r="BT46" s="184"/>
      <c r="BU46" s="184"/>
      <c r="BV46" s="86"/>
      <c r="BW46" s="184"/>
      <c r="BX46" s="184"/>
      <c r="BY46" s="184"/>
      <c r="BZ46" s="184"/>
      <c r="CA46" s="184"/>
      <c r="CB46" s="119"/>
    </row>
    <row r="47" spans="1:80" s="78" customFormat="1" x14ac:dyDescent="0.2">
      <c r="A47" s="84"/>
      <c r="B47" s="85"/>
      <c r="C47" s="86" t="str">
        <f t="shared" si="12"/>
        <v/>
      </c>
      <c r="D47" s="207" t="str">
        <f t="shared" si="13"/>
        <v/>
      </c>
      <c r="E47" s="86"/>
      <c r="F47" s="86"/>
      <c r="G47" s="86"/>
      <c r="H47" s="86"/>
      <c r="I47" s="86"/>
      <c r="J47" s="86"/>
      <c r="K47" s="86"/>
      <c r="L47" s="86"/>
      <c r="M47" s="86"/>
      <c r="N47" s="86"/>
      <c r="O47" s="87"/>
      <c r="P47" s="87"/>
      <c r="Q47" s="84"/>
      <c r="R47" s="84"/>
      <c r="S47" s="88"/>
      <c r="T47" s="86"/>
      <c r="U47" s="89" t="str">
        <f>IF(T47="","",VLOOKUP(T47,Surfacing_Pavements_Full_Width_Array,2,FALSE))</f>
        <v/>
      </c>
      <c r="V47" s="88" t="str">
        <f t="shared" si="14"/>
        <v/>
      </c>
      <c r="W47" s="99"/>
      <c r="X47" s="90"/>
      <c r="Y47" s="89" t="str">
        <f t="shared" si="15"/>
        <v/>
      </c>
      <c r="Z47" s="86"/>
      <c r="AA47" s="91" t="str">
        <f t="shared" si="16"/>
        <v/>
      </c>
      <c r="AB47" s="86"/>
      <c r="AC47" s="87"/>
      <c r="AD47" s="86"/>
      <c r="AE47" s="86"/>
      <c r="AF47" s="86"/>
      <c r="AG47" s="86"/>
      <c r="AH47" s="89" t="str">
        <f t="shared" si="17"/>
        <v/>
      </c>
      <c r="AI47" s="86"/>
      <c r="AJ47" s="86"/>
      <c r="AK47" s="86"/>
      <c r="AL47" s="89" t="str">
        <f t="shared" si="18"/>
        <v/>
      </c>
      <c r="AM47" s="86"/>
      <c r="AN47" s="86"/>
      <c r="AO47" s="89" t="str">
        <f t="shared" si="19"/>
        <v/>
      </c>
      <c r="AP47" s="86"/>
      <c r="AQ47" s="86"/>
      <c r="AR47" s="89" t="str">
        <f t="shared" si="20"/>
        <v/>
      </c>
      <c r="AS47" s="86"/>
      <c r="AT47" s="89" t="str">
        <f t="shared" si="21"/>
        <v/>
      </c>
      <c r="AU47" s="86"/>
      <c r="AV47" s="86"/>
      <c r="AW47" s="86"/>
      <c r="AX47" s="86"/>
      <c r="AY47" s="86"/>
      <c r="AZ47" s="184"/>
      <c r="BA47" s="184"/>
      <c r="BB47" s="183"/>
      <c r="BC47" s="183"/>
      <c r="BD47" s="207" t="str">
        <f t="shared" si="22"/>
        <v/>
      </c>
      <c r="BE47" s="86"/>
      <c r="BF47" s="86"/>
      <c r="BG47" s="86"/>
      <c r="BH47" s="86"/>
      <c r="BI47" s="88"/>
      <c r="BJ47" s="88"/>
      <c r="BK47" s="89" t="str">
        <f t="shared" si="23"/>
        <v/>
      </c>
      <c r="BL47" s="86"/>
      <c r="BM47" s="89" t="str">
        <f t="shared" si="24"/>
        <v/>
      </c>
      <c r="BN47" s="184"/>
      <c r="BO47" s="184" t="str">
        <f t="shared" si="25"/>
        <v/>
      </c>
      <c r="BP47" s="466"/>
      <c r="BQ47" s="184"/>
      <c r="BR47" s="184"/>
      <c r="BS47" s="184"/>
      <c r="BT47" s="184"/>
      <c r="BU47" s="184"/>
      <c r="BV47" s="86"/>
      <c r="BW47" s="184"/>
      <c r="BX47" s="184"/>
      <c r="BY47" s="184"/>
      <c r="BZ47" s="184"/>
      <c r="CA47" s="184"/>
      <c r="CB47" s="119"/>
    </row>
    <row r="48" spans="1:80" s="78" customFormat="1" x14ac:dyDescent="0.2">
      <c r="A48" s="84"/>
      <c r="B48" s="85"/>
      <c r="C48" s="86" t="str">
        <f t="shared" si="12"/>
        <v/>
      </c>
      <c r="D48" s="207" t="str">
        <f t="shared" si="13"/>
        <v/>
      </c>
      <c r="E48" s="86"/>
      <c r="F48" s="86"/>
      <c r="G48" s="86"/>
      <c r="H48" s="86"/>
      <c r="I48" s="86"/>
      <c r="J48" s="86"/>
      <c r="K48" s="86"/>
      <c r="L48" s="86"/>
      <c r="M48" s="86"/>
      <c r="N48" s="86"/>
      <c r="O48" s="87"/>
      <c r="P48" s="87"/>
      <c r="Q48" s="84"/>
      <c r="R48" s="84"/>
      <c r="S48" s="88"/>
      <c r="T48" s="86"/>
      <c r="U48" s="89" t="str">
        <f>IF(T48="","",VLOOKUP(T48,Surfacing_Pavements_Full_Width_Array,2,FALSE))</f>
        <v/>
      </c>
      <c r="V48" s="88" t="str">
        <f t="shared" si="14"/>
        <v/>
      </c>
      <c r="W48" s="99"/>
      <c r="X48" s="90"/>
      <c r="Y48" s="89" t="str">
        <f t="shared" si="15"/>
        <v/>
      </c>
      <c r="Z48" s="86"/>
      <c r="AA48" s="91" t="str">
        <f t="shared" si="16"/>
        <v/>
      </c>
      <c r="AB48" s="86"/>
      <c r="AC48" s="87"/>
      <c r="AD48" s="86"/>
      <c r="AE48" s="86"/>
      <c r="AF48" s="86"/>
      <c r="AG48" s="86"/>
      <c r="AH48" s="89" t="str">
        <f t="shared" si="17"/>
        <v/>
      </c>
      <c r="AI48" s="86"/>
      <c r="AJ48" s="86"/>
      <c r="AK48" s="86"/>
      <c r="AL48" s="89" t="str">
        <f t="shared" si="18"/>
        <v/>
      </c>
      <c r="AM48" s="86"/>
      <c r="AN48" s="86"/>
      <c r="AO48" s="89" t="str">
        <f t="shared" si="19"/>
        <v/>
      </c>
      <c r="AP48" s="86"/>
      <c r="AQ48" s="86"/>
      <c r="AR48" s="89" t="str">
        <f t="shared" si="20"/>
        <v/>
      </c>
      <c r="AS48" s="86"/>
      <c r="AT48" s="89" t="str">
        <f t="shared" si="21"/>
        <v/>
      </c>
      <c r="AU48" s="86"/>
      <c r="AV48" s="86"/>
      <c r="AW48" s="86"/>
      <c r="AX48" s="86"/>
      <c r="AY48" s="86"/>
      <c r="AZ48" s="184"/>
      <c r="BA48" s="184"/>
      <c r="BB48" s="183"/>
      <c r="BC48" s="183"/>
      <c r="BD48" s="207" t="str">
        <f t="shared" si="22"/>
        <v/>
      </c>
      <c r="BE48" s="86"/>
      <c r="BF48" s="86"/>
      <c r="BG48" s="86"/>
      <c r="BH48" s="86"/>
      <c r="BI48" s="88"/>
      <c r="BJ48" s="88"/>
      <c r="BK48" s="89" t="str">
        <f t="shared" si="23"/>
        <v/>
      </c>
      <c r="BL48" s="86"/>
      <c r="BM48" s="89" t="str">
        <f t="shared" si="24"/>
        <v/>
      </c>
      <c r="BN48" s="184"/>
      <c r="BO48" s="184" t="str">
        <f t="shared" si="25"/>
        <v/>
      </c>
      <c r="BP48" s="466"/>
      <c r="BQ48" s="184"/>
      <c r="BR48" s="184"/>
      <c r="BS48" s="184"/>
      <c r="BT48" s="184"/>
      <c r="BU48" s="184"/>
      <c r="BV48" s="86"/>
      <c r="BW48" s="184"/>
      <c r="BX48" s="184"/>
      <c r="BY48" s="184"/>
      <c r="BZ48" s="184"/>
      <c r="CA48" s="184"/>
      <c r="CB48" s="119"/>
    </row>
    <row r="49" spans="1:80" s="78" customFormat="1" x14ac:dyDescent="0.2">
      <c r="A49" s="84"/>
      <c r="B49" s="85"/>
      <c r="C49" s="86" t="str">
        <f t="shared" si="12"/>
        <v/>
      </c>
      <c r="D49" s="207" t="str">
        <f t="shared" si="13"/>
        <v/>
      </c>
      <c r="E49" s="86"/>
      <c r="F49" s="86"/>
      <c r="G49" s="86"/>
      <c r="H49" s="86"/>
      <c r="I49" s="86"/>
      <c r="J49" s="86"/>
      <c r="K49" s="86"/>
      <c r="L49" s="86"/>
      <c r="M49" s="86"/>
      <c r="N49" s="86"/>
      <c r="O49" s="87"/>
      <c r="P49" s="87"/>
      <c r="Q49" s="84"/>
      <c r="R49" s="84"/>
      <c r="S49" s="88"/>
      <c r="T49" s="86"/>
      <c r="U49" s="89" t="str">
        <f>IF(T49="","",VLOOKUP(T49,Surfacing_Pavements_Full_Width_Array,2,FALSE))</f>
        <v/>
      </c>
      <c r="V49" s="88" t="str">
        <f t="shared" si="14"/>
        <v/>
      </c>
      <c r="W49" s="99"/>
      <c r="X49" s="90"/>
      <c r="Y49" s="89" t="str">
        <f t="shared" si="15"/>
        <v/>
      </c>
      <c r="Z49" s="86"/>
      <c r="AA49" s="91" t="str">
        <f t="shared" si="16"/>
        <v/>
      </c>
      <c r="AB49" s="86"/>
      <c r="AC49" s="87"/>
      <c r="AD49" s="86"/>
      <c r="AE49" s="86"/>
      <c r="AF49" s="86"/>
      <c r="AG49" s="86"/>
      <c r="AH49" s="89" t="str">
        <f t="shared" si="17"/>
        <v/>
      </c>
      <c r="AI49" s="86"/>
      <c r="AJ49" s="86"/>
      <c r="AK49" s="86"/>
      <c r="AL49" s="89" t="str">
        <f t="shared" si="18"/>
        <v/>
      </c>
      <c r="AM49" s="86"/>
      <c r="AN49" s="86"/>
      <c r="AO49" s="89" t="str">
        <f t="shared" si="19"/>
        <v/>
      </c>
      <c r="AP49" s="86"/>
      <c r="AQ49" s="86"/>
      <c r="AR49" s="89" t="str">
        <f t="shared" si="20"/>
        <v/>
      </c>
      <c r="AS49" s="86"/>
      <c r="AT49" s="89" t="str">
        <f t="shared" si="21"/>
        <v/>
      </c>
      <c r="AU49" s="86"/>
      <c r="AV49" s="86"/>
      <c r="AW49" s="86"/>
      <c r="AX49" s="86"/>
      <c r="AY49" s="86"/>
      <c r="AZ49" s="184"/>
      <c r="BA49" s="184"/>
      <c r="BB49" s="183"/>
      <c r="BC49" s="183"/>
      <c r="BD49" s="207" t="str">
        <f t="shared" si="22"/>
        <v/>
      </c>
      <c r="BE49" s="86"/>
      <c r="BF49" s="86"/>
      <c r="BG49" s="86"/>
      <c r="BH49" s="86"/>
      <c r="BI49" s="88"/>
      <c r="BJ49" s="88"/>
      <c r="BK49" s="89" t="str">
        <f t="shared" si="23"/>
        <v/>
      </c>
      <c r="BL49" s="86"/>
      <c r="BM49" s="89" t="str">
        <f t="shared" si="24"/>
        <v/>
      </c>
      <c r="BN49" s="184"/>
      <c r="BO49" s="184" t="str">
        <f t="shared" si="25"/>
        <v/>
      </c>
      <c r="BP49" s="466"/>
      <c r="BQ49" s="184"/>
      <c r="BR49" s="184"/>
      <c r="BS49" s="184"/>
      <c r="BT49" s="184"/>
      <c r="BU49" s="184"/>
      <c r="BV49" s="86"/>
      <c r="BW49" s="184"/>
      <c r="BX49" s="184"/>
      <c r="BY49" s="184"/>
      <c r="BZ49" s="184"/>
      <c r="CA49" s="184"/>
      <c r="CB49" s="119"/>
    </row>
    <row r="50" spans="1:80" s="78" customFormat="1" x14ac:dyDescent="0.2">
      <c r="A50" s="84"/>
      <c r="B50" s="85"/>
      <c r="C50" s="86" t="str">
        <f t="shared" si="12"/>
        <v/>
      </c>
      <c r="D50" s="207" t="str">
        <f t="shared" si="13"/>
        <v/>
      </c>
      <c r="E50" s="86"/>
      <c r="F50" s="86"/>
      <c r="G50" s="86"/>
      <c r="H50" s="86"/>
      <c r="I50" s="86"/>
      <c r="J50" s="86"/>
      <c r="K50" s="86"/>
      <c r="L50" s="86"/>
      <c r="M50" s="86"/>
      <c r="N50" s="86"/>
      <c r="O50" s="87"/>
      <c r="P50" s="87"/>
      <c r="Q50" s="84"/>
      <c r="R50" s="84"/>
      <c r="S50" s="88"/>
      <c r="T50" s="86"/>
      <c r="U50" s="89" t="str">
        <f>IF(T50="","",VLOOKUP(T50,Surfacing_Pavements_Full_Width_Array,2,FALSE))</f>
        <v/>
      </c>
      <c r="V50" s="88" t="str">
        <f t="shared" si="14"/>
        <v/>
      </c>
      <c r="W50" s="99"/>
      <c r="X50" s="90"/>
      <c r="Y50" s="89" t="str">
        <f t="shared" si="15"/>
        <v/>
      </c>
      <c r="Z50" s="86"/>
      <c r="AA50" s="91" t="str">
        <f t="shared" si="16"/>
        <v/>
      </c>
      <c r="AB50" s="86"/>
      <c r="AC50" s="87"/>
      <c r="AD50" s="86"/>
      <c r="AE50" s="86"/>
      <c r="AF50" s="86"/>
      <c r="AG50" s="86"/>
      <c r="AH50" s="89" t="str">
        <f t="shared" si="17"/>
        <v/>
      </c>
      <c r="AI50" s="86"/>
      <c r="AJ50" s="86"/>
      <c r="AK50" s="86"/>
      <c r="AL50" s="89" t="str">
        <f t="shared" si="18"/>
        <v/>
      </c>
      <c r="AM50" s="86"/>
      <c r="AN50" s="86"/>
      <c r="AO50" s="89" t="str">
        <f t="shared" si="19"/>
        <v/>
      </c>
      <c r="AP50" s="86"/>
      <c r="AQ50" s="86"/>
      <c r="AR50" s="89" t="str">
        <f t="shared" si="20"/>
        <v/>
      </c>
      <c r="AS50" s="86"/>
      <c r="AT50" s="89" t="str">
        <f t="shared" si="21"/>
        <v/>
      </c>
      <c r="AU50" s="86"/>
      <c r="AV50" s="86"/>
      <c r="AW50" s="86"/>
      <c r="AX50" s="86"/>
      <c r="AY50" s="86"/>
      <c r="AZ50" s="184"/>
      <c r="BA50" s="184"/>
      <c r="BB50" s="183"/>
      <c r="BC50" s="183"/>
      <c r="BD50" s="207" t="str">
        <f t="shared" si="22"/>
        <v/>
      </c>
      <c r="BE50" s="86"/>
      <c r="BF50" s="86"/>
      <c r="BG50" s="86"/>
      <c r="BH50" s="86"/>
      <c r="BI50" s="88"/>
      <c r="BJ50" s="88"/>
      <c r="BK50" s="89" t="str">
        <f t="shared" si="23"/>
        <v/>
      </c>
      <c r="BL50" s="86"/>
      <c r="BM50" s="89" t="str">
        <f t="shared" si="24"/>
        <v/>
      </c>
      <c r="BN50" s="184"/>
      <c r="BO50" s="184" t="str">
        <f t="shared" si="25"/>
        <v/>
      </c>
      <c r="BP50" s="466"/>
      <c r="BQ50" s="184"/>
      <c r="BR50" s="184"/>
      <c r="BS50" s="184"/>
      <c r="BT50" s="184"/>
      <c r="BU50" s="184"/>
      <c r="BV50" s="86"/>
      <c r="BW50" s="184"/>
      <c r="BX50" s="184"/>
      <c r="BY50" s="184"/>
      <c r="BZ50" s="184"/>
      <c r="CA50" s="184"/>
      <c r="CB50" s="119"/>
    </row>
    <row r="51" spans="1:80" s="78" customFormat="1" x14ac:dyDescent="0.2">
      <c r="A51" s="84"/>
      <c r="B51" s="85"/>
      <c r="C51" s="86" t="str">
        <f t="shared" si="12"/>
        <v/>
      </c>
      <c r="D51" s="207" t="str">
        <f t="shared" si="13"/>
        <v/>
      </c>
      <c r="E51" s="86"/>
      <c r="F51" s="86"/>
      <c r="G51" s="86"/>
      <c r="H51" s="86"/>
      <c r="I51" s="86"/>
      <c r="J51" s="86"/>
      <c r="K51" s="86"/>
      <c r="L51" s="86"/>
      <c r="M51" s="86"/>
      <c r="N51" s="86"/>
      <c r="O51" s="87"/>
      <c r="P51" s="87"/>
      <c r="Q51" s="84"/>
      <c r="R51" s="84"/>
      <c r="S51" s="88"/>
      <c r="T51" s="86"/>
      <c r="U51" s="89" t="str">
        <f>IF(T51="","",VLOOKUP(T51,Surfacing_Pavements_Full_Width_Array,2,FALSE))</f>
        <v/>
      </c>
      <c r="V51" s="88" t="str">
        <f t="shared" si="14"/>
        <v/>
      </c>
      <c r="W51" s="99"/>
      <c r="X51" s="90"/>
      <c r="Y51" s="89" t="str">
        <f t="shared" si="15"/>
        <v/>
      </c>
      <c r="Z51" s="86"/>
      <c r="AA51" s="91" t="str">
        <f t="shared" si="16"/>
        <v/>
      </c>
      <c r="AB51" s="86"/>
      <c r="AC51" s="87"/>
      <c r="AD51" s="86"/>
      <c r="AE51" s="86"/>
      <c r="AF51" s="86"/>
      <c r="AG51" s="86"/>
      <c r="AH51" s="89" t="str">
        <f t="shared" si="17"/>
        <v/>
      </c>
      <c r="AI51" s="86"/>
      <c r="AJ51" s="86"/>
      <c r="AK51" s="86"/>
      <c r="AL51" s="89" t="str">
        <f t="shared" si="18"/>
        <v/>
      </c>
      <c r="AM51" s="86"/>
      <c r="AN51" s="86"/>
      <c r="AO51" s="89" t="str">
        <f t="shared" si="19"/>
        <v/>
      </c>
      <c r="AP51" s="86"/>
      <c r="AQ51" s="86"/>
      <c r="AR51" s="89" t="str">
        <f t="shared" si="20"/>
        <v/>
      </c>
      <c r="AS51" s="86"/>
      <c r="AT51" s="89" t="str">
        <f t="shared" si="21"/>
        <v/>
      </c>
      <c r="AU51" s="86"/>
      <c r="AV51" s="86"/>
      <c r="AW51" s="86"/>
      <c r="AX51" s="86"/>
      <c r="AY51" s="86"/>
      <c r="AZ51" s="184"/>
      <c r="BA51" s="184"/>
      <c r="BB51" s="183"/>
      <c r="BC51" s="183"/>
      <c r="BD51" s="207" t="str">
        <f t="shared" si="22"/>
        <v/>
      </c>
      <c r="BE51" s="86"/>
      <c r="BF51" s="86"/>
      <c r="BG51" s="86"/>
      <c r="BH51" s="86"/>
      <c r="BI51" s="88"/>
      <c r="BJ51" s="88"/>
      <c r="BK51" s="89" t="str">
        <f t="shared" si="23"/>
        <v/>
      </c>
      <c r="BL51" s="86"/>
      <c r="BM51" s="89" t="str">
        <f t="shared" si="24"/>
        <v/>
      </c>
      <c r="BN51" s="184"/>
      <c r="BO51" s="184" t="str">
        <f t="shared" si="25"/>
        <v/>
      </c>
      <c r="BP51" s="466"/>
      <c r="BQ51" s="184"/>
      <c r="BR51" s="184"/>
      <c r="BS51" s="184"/>
      <c r="BT51" s="184"/>
      <c r="BU51" s="184"/>
      <c r="BV51" s="86"/>
      <c r="BW51" s="184"/>
      <c r="BX51" s="184"/>
      <c r="BY51" s="184"/>
      <c r="BZ51" s="184"/>
      <c r="CA51" s="184"/>
      <c r="CB51" s="119"/>
    </row>
    <row r="52" spans="1:80" s="78" customFormat="1" x14ac:dyDescent="0.2">
      <c r="A52" s="84"/>
      <c r="B52" s="85"/>
      <c r="C52" s="86" t="str">
        <f t="shared" si="12"/>
        <v/>
      </c>
      <c r="D52" s="207" t="str">
        <f t="shared" si="13"/>
        <v/>
      </c>
      <c r="E52" s="86"/>
      <c r="F52" s="86"/>
      <c r="G52" s="86"/>
      <c r="H52" s="86"/>
      <c r="I52" s="86"/>
      <c r="J52" s="86"/>
      <c r="K52" s="86"/>
      <c r="L52" s="86"/>
      <c r="M52" s="86"/>
      <c r="N52" s="86"/>
      <c r="O52" s="87"/>
      <c r="P52" s="87"/>
      <c r="Q52" s="84"/>
      <c r="R52" s="84"/>
      <c r="S52" s="88"/>
      <c r="T52" s="86"/>
      <c r="U52" s="89" t="str">
        <f>IF(T52="","",VLOOKUP(T52,Surfacing_Pavements_Full_Width_Array,2,FALSE))</f>
        <v/>
      </c>
      <c r="V52" s="88" t="str">
        <f t="shared" si="14"/>
        <v/>
      </c>
      <c r="W52" s="99"/>
      <c r="X52" s="90"/>
      <c r="Y52" s="89" t="str">
        <f t="shared" si="15"/>
        <v/>
      </c>
      <c r="Z52" s="86"/>
      <c r="AA52" s="91" t="str">
        <f t="shared" si="16"/>
        <v/>
      </c>
      <c r="AB52" s="86"/>
      <c r="AC52" s="87"/>
      <c r="AD52" s="86"/>
      <c r="AE52" s="86"/>
      <c r="AF52" s="86"/>
      <c r="AG52" s="86"/>
      <c r="AH52" s="89" t="str">
        <f t="shared" si="17"/>
        <v/>
      </c>
      <c r="AI52" s="86"/>
      <c r="AJ52" s="86"/>
      <c r="AK52" s="86"/>
      <c r="AL52" s="89" t="str">
        <f t="shared" si="18"/>
        <v/>
      </c>
      <c r="AM52" s="86"/>
      <c r="AN52" s="86"/>
      <c r="AO52" s="89" t="str">
        <f t="shared" si="19"/>
        <v/>
      </c>
      <c r="AP52" s="86"/>
      <c r="AQ52" s="86"/>
      <c r="AR52" s="89" t="str">
        <f t="shared" si="20"/>
        <v/>
      </c>
      <c r="AS52" s="86"/>
      <c r="AT52" s="89" t="str">
        <f t="shared" si="21"/>
        <v/>
      </c>
      <c r="AU52" s="86"/>
      <c r="AV52" s="86"/>
      <c r="AW52" s="86"/>
      <c r="AX52" s="86"/>
      <c r="AY52" s="86"/>
      <c r="AZ52" s="184"/>
      <c r="BA52" s="184"/>
      <c r="BB52" s="183"/>
      <c r="BC52" s="183"/>
      <c r="BD52" s="207" t="str">
        <f t="shared" si="22"/>
        <v/>
      </c>
      <c r="BE52" s="86"/>
      <c r="BF52" s="86"/>
      <c r="BG52" s="86"/>
      <c r="BH52" s="86"/>
      <c r="BI52" s="88"/>
      <c r="BJ52" s="88"/>
      <c r="BK52" s="89" t="str">
        <f t="shared" si="23"/>
        <v/>
      </c>
      <c r="BL52" s="86"/>
      <c r="BM52" s="89" t="str">
        <f t="shared" si="24"/>
        <v/>
      </c>
      <c r="BN52" s="184"/>
      <c r="BO52" s="184" t="str">
        <f t="shared" si="25"/>
        <v/>
      </c>
      <c r="BP52" s="466"/>
      <c r="BQ52" s="184"/>
      <c r="BR52" s="184"/>
      <c r="BS52" s="184"/>
      <c r="BT52" s="184"/>
      <c r="BU52" s="184"/>
      <c r="BV52" s="86"/>
      <c r="BW52" s="184"/>
      <c r="BX52" s="184"/>
      <c r="BY52" s="184"/>
      <c r="BZ52" s="184"/>
      <c r="CA52" s="184"/>
      <c r="CB52" s="119"/>
    </row>
    <row r="53" spans="1:80" s="78" customFormat="1" x14ac:dyDescent="0.2">
      <c r="A53" s="84"/>
      <c r="B53" s="85"/>
      <c r="C53" s="86" t="str">
        <f t="shared" si="12"/>
        <v/>
      </c>
      <c r="D53" s="207" t="str">
        <f t="shared" si="13"/>
        <v/>
      </c>
      <c r="E53" s="86"/>
      <c r="F53" s="86"/>
      <c r="G53" s="86"/>
      <c r="H53" s="86"/>
      <c r="I53" s="86"/>
      <c r="J53" s="86"/>
      <c r="K53" s="86"/>
      <c r="L53" s="86"/>
      <c r="M53" s="86"/>
      <c r="N53" s="86"/>
      <c r="O53" s="87"/>
      <c r="P53" s="87"/>
      <c r="Q53" s="84"/>
      <c r="R53" s="84"/>
      <c r="S53" s="88"/>
      <c r="T53" s="86"/>
      <c r="U53" s="89" t="str">
        <f>IF(T53="","",VLOOKUP(T53,Surfacing_Pavements_Full_Width_Array,2,FALSE))</f>
        <v/>
      </c>
      <c r="V53" s="88" t="str">
        <f t="shared" si="14"/>
        <v/>
      </c>
      <c r="W53" s="99"/>
      <c r="X53" s="90"/>
      <c r="Y53" s="89" t="str">
        <f t="shared" si="15"/>
        <v/>
      </c>
      <c r="Z53" s="86"/>
      <c r="AA53" s="91" t="str">
        <f t="shared" si="16"/>
        <v/>
      </c>
      <c r="AB53" s="86"/>
      <c r="AC53" s="87"/>
      <c r="AD53" s="86"/>
      <c r="AE53" s="86"/>
      <c r="AF53" s="86"/>
      <c r="AG53" s="86"/>
      <c r="AH53" s="89" t="str">
        <f t="shared" si="17"/>
        <v/>
      </c>
      <c r="AI53" s="86"/>
      <c r="AJ53" s="86"/>
      <c r="AK53" s="86"/>
      <c r="AL53" s="89" t="str">
        <f t="shared" si="18"/>
        <v/>
      </c>
      <c r="AM53" s="86"/>
      <c r="AN53" s="86"/>
      <c r="AO53" s="89" t="str">
        <f t="shared" si="19"/>
        <v/>
      </c>
      <c r="AP53" s="86"/>
      <c r="AQ53" s="86"/>
      <c r="AR53" s="89" t="str">
        <f t="shared" si="20"/>
        <v/>
      </c>
      <c r="AS53" s="86"/>
      <c r="AT53" s="89" t="str">
        <f t="shared" si="21"/>
        <v/>
      </c>
      <c r="AU53" s="86"/>
      <c r="AV53" s="86"/>
      <c r="AW53" s="86"/>
      <c r="AX53" s="86"/>
      <c r="AY53" s="86"/>
      <c r="AZ53" s="184"/>
      <c r="BA53" s="184"/>
      <c r="BB53" s="183"/>
      <c r="BC53" s="183"/>
      <c r="BD53" s="207" t="str">
        <f t="shared" si="22"/>
        <v/>
      </c>
      <c r="BE53" s="86"/>
      <c r="BF53" s="86"/>
      <c r="BG53" s="86"/>
      <c r="BH53" s="86"/>
      <c r="BI53" s="88"/>
      <c r="BJ53" s="88"/>
      <c r="BK53" s="89" t="str">
        <f t="shared" si="23"/>
        <v/>
      </c>
      <c r="BL53" s="86"/>
      <c r="BM53" s="89" t="str">
        <f t="shared" si="24"/>
        <v/>
      </c>
      <c r="BN53" s="184"/>
      <c r="BO53" s="184" t="str">
        <f t="shared" si="25"/>
        <v/>
      </c>
      <c r="BP53" s="466"/>
      <c r="BQ53" s="184"/>
      <c r="BR53" s="184"/>
      <c r="BS53" s="184"/>
      <c r="BT53" s="184"/>
      <c r="BU53" s="184"/>
      <c r="BV53" s="86"/>
      <c r="BW53" s="184"/>
      <c r="BX53" s="184"/>
      <c r="BY53" s="184"/>
      <c r="BZ53" s="184"/>
      <c r="CA53" s="184"/>
      <c r="CB53" s="119"/>
    </row>
    <row r="54" spans="1:80" s="78" customFormat="1" x14ac:dyDescent="0.2">
      <c r="A54" s="84"/>
      <c r="B54" s="85"/>
      <c r="C54" s="86" t="str">
        <f t="shared" si="12"/>
        <v/>
      </c>
      <c r="D54" s="207" t="str">
        <f t="shared" si="13"/>
        <v/>
      </c>
      <c r="E54" s="86"/>
      <c r="F54" s="86"/>
      <c r="G54" s="86"/>
      <c r="H54" s="86"/>
      <c r="I54" s="86"/>
      <c r="J54" s="86"/>
      <c r="K54" s="86"/>
      <c r="L54" s="86"/>
      <c r="M54" s="86"/>
      <c r="N54" s="86"/>
      <c r="O54" s="87"/>
      <c r="P54" s="87"/>
      <c r="Q54" s="84"/>
      <c r="R54" s="84"/>
      <c r="S54" s="88"/>
      <c r="T54" s="86"/>
      <c r="U54" s="89" t="str">
        <f>IF(T54="","",VLOOKUP(T54,Surfacing_Pavements_Full_Width_Array,2,FALSE))</f>
        <v/>
      </c>
      <c r="V54" s="88" t="str">
        <f t="shared" si="14"/>
        <v/>
      </c>
      <c r="W54" s="99"/>
      <c r="X54" s="90"/>
      <c r="Y54" s="89" t="str">
        <f t="shared" si="15"/>
        <v/>
      </c>
      <c r="Z54" s="86"/>
      <c r="AA54" s="91" t="str">
        <f t="shared" si="16"/>
        <v/>
      </c>
      <c r="AB54" s="86"/>
      <c r="AC54" s="87"/>
      <c r="AD54" s="86"/>
      <c r="AE54" s="86"/>
      <c r="AF54" s="86"/>
      <c r="AG54" s="86"/>
      <c r="AH54" s="89" t="str">
        <f t="shared" si="17"/>
        <v/>
      </c>
      <c r="AI54" s="86"/>
      <c r="AJ54" s="86"/>
      <c r="AK54" s="86"/>
      <c r="AL54" s="89" t="str">
        <f t="shared" si="18"/>
        <v/>
      </c>
      <c r="AM54" s="86"/>
      <c r="AN54" s="86"/>
      <c r="AO54" s="89" t="str">
        <f t="shared" si="19"/>
        <v/>
      </c>
      <c r="AP54" s="86"/>
      <c r="AQ54" s="86"/>
      <c r="AR54" s="89" t="str">
        <f t="shared" si="20"/>
        <v/>
      </c>
      <c r="AS54" s="86"/>
      <c r="AT54" s="89" t="str">
        <f t="shared" si="21"/>
        <v/>
      </c>
      <c r="AU54" s="86"/>
      <c r="AV54" s="86"/>
      <c r="AW54" s="86"/>
      <c r="AX54" s="86"/>
      <c r="AY54" s="86"/>
      <c r="AZ54" s="184"/>
      <c r="BA54" s="184"/>
      <c r="BB54" s="183"/>
      <c r="BC54" s="183"/>
      <c r="BD54" s="207" t="str">
        <f t="shared" si="22"/>
        <v/>
      </c>
      <c r="BE54" s="86"/>
      <c r="BF54" s="86"/>
      <c r="BG54" s="86"/>
      <c r="BH54" s="86"/>
      <c r="BI54" s="88"/>
      <c r="BJ54" s="88"/>
      <c r="BK54" s="89" t="str">
        <f t="shared" si="23"/>
        <v/>
      </c>
      <c r="BL54" s="86"/>
      <c r="BM54" s="89" t="str">
        <f t="shared" si="24"/>
        <v/>
      </c>
      <c r="BN54" s="184"/>
      <c r="BO54" s="184" t="str">
        <f t="shared" si="25"/>
        <v/>
      </c>
      <c r="BP54" s="466"/>
      <c r="BQ54" s="184"/>
      <c r="BR54" s="184"/>
      <c r="BS54" s="184"/>
      <c r="BT54" s="184"/>
      <c r="BU54" s="184"/>
      <c r="BV54" s="86"/>
      <c r="BW54" s="184"/>
      <c r="BX54" s="184"/>
      <c r="BY54" s="184"/>
      <c r="BZ54" s="184"/>
      <c r="CA54" s="184"/>
      <c r="CB54" s="119"/>
    </row>
    <row r="55" spans="1:80" s="78" customFormat="1" x14ac:dyDescent="0.2">
      <c r="A55" s="84"/>
      <c r="B55" s="85"/>
      <c r="C55" s="86" t="str">
        <f t="shared" si="12"/>
        <v/>
      </c>
      <c r="D55" s="207" t="str">
        <f t="shared" si="13"/>
        <v/>
      </c>
      <c r="E55" s="86"/>
      <c r="F55" s="86"/>
      <c r="G55" s="86"/>
      <c r="H55" s="86"/>
      <c r="I55" s="86"/>
      <c r="J55" s="86"/>
      <c r="K55" s="86"/>
      <c r="L55" s="86"/>
      <c r="M55" s="86"/>
      <c r="N55" s="86"/>
      <c r="O55" s="87"/>
      <c r="P55" s="87"/>
      <c r="Q55" s="84"/>
      <c r="R55" s="84"/>
      <c r="S55" s="88"/>
      <c r="T55" s="86"/>
      <c r="U55" s="89" t="str">
        <f>IF(T55="","",VLOOKUP(T55,Surfacing_Pavements_Full_Width_Array,2,FALSE))</f>
        <v/>
      </c>
      <c r="V55" s="88" t="str">
        <f t="shared" si="14"/>
        <v/>
      </c>
      <c r="W55" s="99"/>
      <c r="X55" s="90"/>
      <c r="Y55" s="89" t="str">
        <f t="shared" si="15"/>
        <v/>
      </c>
      <c r="Z55" s="86"/>
      <c r="AA55" s="91" t="str">
        <f t="shared" si="16"/>
        <v/>
      </c>
      <c r="AB55" s="86"/>
      <c r="AC55" s="87"/>
      <c r="AD55" s="86"/>
      <c r="AE55" s="86"/>
      <c r="AF55" s="86"/>
      <c r="AG55" s="86"/>
      <c r="AH55" s="89" t="str">
        <f t="shared" si="17"/>
        <v/>
      </c>
      <c r="AI55" s="86"/>
      <c r="AJ55" s="86"/>
      <c r="AK55" s="86"/>
      <c r="AL55" s="89" t="str">
        <f t="shared" si="18"/>
        <v/>
      </c>
      <c r="AM55" s="86"/>
      <c r="AN55" s="86"/>
      <c r="AO55" s="89" t="str">
        <f t="shared" si="19"/>
        <v/>
      </c>
      <c r="AP55" s="86"/>
      <c r="AQ55" s="86"/>
      <c r="AR55" s="89" t="str">
        <f t="shared" si="20"/>
        <v/>
      </c>
      <c r="AS55" s="86"/>
      <c r="AT55" s="89" t="str">
        <f t="shared" si="21"/>
        <v/>
      </c>
      <c r="AU55" s="86"/>
      <c r="AV55" s="86"/>
      <c r="AW55" s="86"/>
      <c r="AX55" s="86"/>
      <c r="AY55" s="86"/>
      <c r="AZ55" s="184"/>
      <c r="BA55" s="184"/>
      <c r="BB55" s="183"/>
      <c r="BC55" s="183"/>
      <c r="BD55" s="207" t="str">
        <f t="shared" si="22"/>
        <v/>
      </c>
      <c r="BE55" s="86"/>
      <c r="BF55" s="86"/>
      <c r="BG55" s="86"/>
      <c r="BH55" s="86"/>
      <c r="BI55" s="88"/>
      <c r="BJ55" s="88"/>
      <c r="BK55" s="89" t="str">
        <f t="shared" si="23"/>
        <v/>
      </c>
      <c r="BL55" s="86"/>
      <c r="BM55" s="89" t="str">
        <f t="shared" si="24"/>
        <v/>
      </c>
      <c r="BN55" s="184"/>
      <c r="BO55" s="184" t="str">
        <f t="shared" si="25"/>
        <v/>
      </c>
      <c r="BP55" s="466"/>
      <c r="BQ55" s="184"/>
      <c r="BR55" s="184"/>
      <c r="BS55" s="184"/>
      <c r="BT55" s="184"/>
      <c r="BU55" s="184"/>
      <c r="BV55" s="86"/>
      <c r="BW55" s="184"/>
      <c r="BX55" s="184"/>
      <c r="BY55" s="184"/>
      <c r="BZ55" s="184"/>
      <c r="CA55" s="184"/>
      <c r="CB55" s="119"/>
    </row>
    <row r="56" spans="1:80" s="78" customFormat="1" x14ac:dyDescent="0.2">
      <c r="A56" s="84"/>
      <c r="B56" s="85"/>
      <c r="C56" s="86" t="str">
        <f t="shared" si="12"/>
        <v/>
      </c>
      <c r="D56" s="207" t="str">
        <f t="shared" si="13"/>
        <v/>
      </c>
      <c r="E56" s="86"/>
      <c r="F56" s="86"/>
      <c r="G56" s="86"/>
      <c r="H56" s="86"/>
      <c r="I56" s="86"/>
      <c r="J56" s="86"/>
      <c r="K56" s="86"/>
      <c r="L56" s="86"/>
      <c r="M56" s="86"/>
      <c r="N56" s="86"/>
      <c r="O56" s="87"/>
      <c r="P56" s="87"/>
      <c r="Q56" s="84"/>
      <c r="R56" s="84"/>
      <c r="S56" s="88"/>
      <c r="T56" s="86"/>
      <c r="U56" s="89" t="str">
        <f>IF(T56="","",VLOOKUP(T56,Surfacing_Pavements_Full_Width_Array,2,FALSE))</f>
        <v/>
      </c>
      <c r="V56" s="88" t="str">
        <f t="shared" si="14"/>
        <v/>
      </c>
      <c r="W56" s="99"/>
      <c r="X56" s="90"/>
      <c r="Y56" s="89" t="str">
        <f t="shared" si="15"/>
        <v/>
      </c>
      <c r="Z56" s="86"/>
      <c r="AA56" s="91" t="str">
        <f t="shared" si="16"/>
        <v/>
      </c>
      <c r="AB56" s="86"/>
      <c r="AC56" s="87"/>
      <c r="AD56" s="86"/>
      <c r="AE56" s="86"/>
      <c r="AF56" s="86"/>
      <c r="AG56" s="86"/>
      <c r="AH56" s="89" t="str">
        <f t="shared" si="17"/>
        <v/>
      </c>
      <c r="AI56" s="86"/>
      <c r="AJ56" s="86"/>
      <c r="AK56" s="86"/>
      <c r="AL56" s="89" t="str">
        <f t="shared" si="18"/>
        <v/>
      </c>
      <c r="AM56" s="86"/>
      <c r="AN56" s="86"/>
      <c r="AO56" s="89" t="str">
        <f t="shared" si="19"/>
        <v/>
      </c>
      <c r="AP56" s="86"/>
      <c r="AQ56" s="86"/>
      <c r="AR56" s="89" t="str">
        <f t="shared" si="20"/>
        <v/>
      </c>
      <c r="AS56" s="86"/>
      <c r="AT56" s="89" t="str">
        <f t="shared" si="21"/>
        <v/>
      </c>
      <c r="AU56" s="86"/>
      <c r="AV56" s="86"/>
      <c r="AW56" s="86"/>
      <c r="AX56" s="86"/>
      <c r="AY56" s="86"/>
      <c r="AZ56" s="184"/>
      <c r="BA56" s="184"/>
      <c r="BB56" s="183"/>
      <c r="BC56" s="183"/>
      <c r="BD56" s="207" t="str">
        <f t="shared" si="22"/>
        <v/>
      </c>
      <c r="BE56" s="86"/>
      <c r="BF56" s="86"/>
      <c r="BG56" s="86"/>
      <c r="BH56" s="86"/>
      <c r="BI56" s="88"/>
      <c r="BJ56" s="88"/>
      <c r="BK56" s="89" t="str">
        <f t="shared" si="23"/>
        <v/>
      </c>
      <c r="BL56" s="86"/>
      <c r="BM56" s="89" t="str">
        <f t="shared" si="24"/>
        <v/>
      </c>
      <c r="BN56" s="184"/>
      <c r="BO56" s="184" t="str">
        <f t="shared" si="25"/>
        <v/>
      </c>
      <c r="BP56" s="466"/>
      <c r="BQ56" s="184"/>
      <c r="BR56" s="184"/>
      <c r="BS56" s="184"/>
      <c r="BT56" s="184"/>
      <c r="BU56" s="184"/>
      <c r="BV56" s="86"/>
      <c r="BW56" s="184"/>
      <c r="BX56" s="184"/>
      <c r="BY56" s="184"/>
      <c r="BZ56" s="184"/>
      <c r="CA56" s="184"/>
      <c r="CB56" s="119"/>
    </row>
    <row r="57" spans="1:80" s="78" customFormat="1" x14ac:dyDescent="0.2">
      <c r="A57" s="84"/>
      <c r="B57" s="85"/>
      <c r="C57" s="86" t="str">
        <f t="shared" si="12"/>
        <v/>
      </c>
      <c r="D57" s="207" t="str">
        <f t="shared" si="13"/>
        <v/>
      </c>
      <c r="E57" s="86"/>
      <c r="F57" s="86"/>
      <c r="G57" s="86"/>
      <c r="H57" s="86"/>
      <c r="I57" s="86"/>
      <c r="J57" s="86"/>
      <c r="K57" s="86"/>
      <c r="L57" s="86"/>
      <c r="M57" s="86"/>
      <c r="N57" s="86"/>
      <c r="O57" s="87"/>
      <c r="P57" s="87"/>
      <c r="Q57" s="84"/>
      <c r="R57" s="84"/>
      <c r="S57" s="88"/>
      <c r="T57" s="86"/>
      <c r="U57" s="89" t="str">
        <f>IF(T57="","",VLOOKUP(T57,Surfacing_Pavements_Full_Width_Array,2,FALSE))</f>
        <v/>
      </c>
      <c r="V57" s="88" t="str">
        <f t="shared" si="14"/>
        <v/>
      </c>
      <c r="W57" s="99"/>
      <c r="X57" s="90"/>
      <c r="Y57" s="89" t="str">
        <f t="shared" si="15"/>
        <v/>
      </c>
      <c r="Z57" s="86"/>
      <c r="AA57" s="91" t="str">
        <f t="shared" si="16"/>
        <v/>
      </c>
      <c r="AB57" s="86"/>
      <c r="AC57" s="87"/>
      <c r="AD57" s="86"/>
      <c r="AE57" s="86"/>
      <c r="AF57" s="86"/>
      <c r="AG57" s="86"/>
      <c r="AH57" s="89" t="str">
        <f t="shared" si="17"/>
        <v/>
      </c>
      <c r="AI57" s="86"/>
      <c r="AJ57" s="86"/>
      <c r="AK57" s="86"/>
      <c r="AL57" s="89" t="str">
        <f t="shared" si="18"/>
        <v/>
      </c>
      <c r="AM57" s="86"/>
      <c r="AN57" s="86"/>
      <c r="AO57" s="89" t="str">
        <f t="shared" si="19"/>
        <v/>
      </c>
      <c r="AP57" s="86"/>
      <c r="AQ57" s="86"/>
      <c r="AR57" s="89" t="str">
        <f t="shared" si="20"/>
        <v/>
      </c>
      <c r="AS57" s="86"/>
      <c r="AT57" s="89" t="str">
        <f t="shared" si="21"/>
        <v/>
      </c>
      <c r="AU57" s="86"/>
      <c r="AV57" s="86"/>
      <c r="AW57" s="86"/>
      <c r="AX57" s="86"/>
      <c r="AY57" s="86"/>
      <c r="AZ57" s="184"/>
      <c r="BA57" s="184"/>
      <c r="BB57" s="183"/>
      <c r="BC57" s="183"/>
      <c r="BD57" s="207" t="str">
        <f t="shared" si="22"/>
        <v/>
      </c>
      <c r="BE57" s="86"/>
      <c r="BF57" s="86"/>
      <c r="BG57" s="86"/>
      <c r="BH57" s="86"/>
      <c r="BI57" s="88"/>
      <c r="BJ57" s="88"/>
      <c r="BK57" s="89" t="str">
        <f t="shared" si="23"/>
        <v/>
      </c>
      <c r="BL57" s="86"/>
      <c r="BM57" s="89" t="str">
        <f t="shared" si="24"/>
        <v/>
      </c>
      <c r="BN57" s="184"/>
      <c r="BO57" s="184" t="str">
        <f t="shared" si="25"/>
        <v/>
      </c>
      <c r="BP57" s="466"/>
      <c r="BQ57" s="184"/>
      <c r="BR57" s="184"/>
      <c r="BS57" s="184"/>
      <c r="BT57" s="184"/>
      <c r="BU57" s="184"/>
      <c r="BV57" s="86"/>
      <c r="BW57" s="184"/>
      <c r="BX57" s="184"/>
      <c r="BY57" s="184"/>
      <c r="BZ57" s="184"/>
      <c r="CA57" s="184"/>
      <c r="CB57" s="119"/>
    </row>
    <row r="58" spans="1:80" s="78" customFormat="1" x14ac:dyDescent="0.2">
      <c r="A58" s="84"/>
      <c r="B58" s="85"/>
      <c r="C58" s="86" t="str">
        <f t="shared" si="12"/>
        <v/>
      </c>
      <c r="D58" s="207" t="str">
        <f t="shared" si="13"/>
        <v/>
      </c>
      <c r="E58" s="86"/>
      <c r="F58" s="86"/>
      <c r="G58" s="86"/>
      <c r="H58" s="86"/>
      <c r="I58" s="86"/>
      <c r="J58" s="86"/>
      <c r="K58" s="86"/>
      <c r="L58" s="86"/>
      <c r="M58" s="86"/>
      <c r="N58" s="86"/>
      <c r="O58" s="87"/>
      <c r="P58" s="87"/>
      <c r="Q58" s="84"/>
      <c r="R58" s="84"/>
      <c r="S58" s="88"/>
      <c r="T58" s="86"/>
      <c r="U58" s="89" t="str">
        <f>IF(T58="","",VLOOKUP(T58,Surfacing_Pavements_Full_Width_Array,2,FALSE))</f>
        <v/>
      </c>
      <c r="V58" s="88" t="str">
        <f t="shared" si="14"/>
        <v/>
      </c>
      <c r="W58" s="99"/>
      <c r="X58" s="90"/>
      <c r="Y58" s="89" t="str">
        <f t="shared" si="15"/>
        <v/>
      </c>
      <c r="Z58" s="86"/>
      <c r="AA58" s="91" t="str">
        <f t="shared" si="16"/>
        <v/>
      </c>
      <c r="AB58" s="86"/>
      <c r="AC58" s="87"/>
      <c r="AD58" s="86"/>
      <c r="AE58" s="86"/>
      <c r="AF58" s="86"/>
      <c r="AG58" s="86"/>
      <c r="AH58" s="89" t="str">
        <f t="shared" si="17"/>
        <v/>
      </c>
      <c r="AI58" s="86"/>
      <c r="AJ58" s="86"/>
      <c r="AK58" s="86"/>
      <c r="AL58" s="89" t="str">
        <f t="shared" si="18"/>
        <v/>
      </c>
      <c r="AM58" s="86"/>
      <c r="AN58" s="86"/>
      <c r="AO58" s="89" t="str">
        <f t="shared" si="19"/>
        <v/>
      </c>
      <c r="AP58" s="86"/>
      <c r="AQ58" s="86"/>
      <c r="AR58" s="89" t="str">
        <f t="shared" si="20"/>
        <v/>
      </c>
      <c r="AS58" s="86"/>
      <c r="AT58" s="89" t="str">
        <f t="shared" si="21"/>
        <v/>
      </c>
      <c r="AU58" s="86"/>
      <c r="AV58" s="86"/>
      <c r="AW58" s="86"/>
      <c r="AX58" s="86"/>
      <c r="AY58" s="86"/>
      <c r="AZ58" s="184"/>
      <c r="BA58" s="184"/>
      <c r="BB58" s="183"/>
      <c r="BC58" s="183"/>
      <c r="BD58" s="207" t="str">
        <f t="shared" si="22"/>
        <v/>
      </c>
      <c r="BE58" s="86"/>
      <c r="BF58" s="86"/>
      <c r="BG58" s="86"/>
      <c r="BH58" s="86"/>
      <c r="BI58" s="88"/>
      <c r="BJ58" s="88"/>
      <c r="BK58" s="89" t="str">
        <f t="shared" si="23"/>
        <v/>
      </c>
      <c r="BL58" s="86"/>
      <c r="BM58" s="89" t="str">
        <f t="shared" si="24"/>
        <v/>
      </c>
      <c r="BN58" s="184"/>
      <c r="BO58" s="184" t="str">
        <f t="shared" si="25"/>
        <v/>
      </c>
      <c r="BP58" s="466"/>
      <c r="BQ58" s="184"/>
      <c r="BR58" s="184"/>
      <c r="BS58" s="184"/>
      <c r="BT58" s="184"/>
      <c r="BU58" s="184"/>
      <c r="BV58" s="86"/>
      <c r="BW58" s="184"/>
      <c r="BX58" s="184"/>
      <c r="BY58" s="184"/>
      <c r="BZ58" s="184"/>
      <c r="CA58" s="184"/>
      <c r="CB58" s="119"/>
    </row>
    <row r="59" spans="1:80" s="78" customFormat="1" x14ac:dyDescent="0.2">
      <c r="A59" s="84"/>
      <c r="B59" s="85"/>
      <c r="C59" s="86" t="str">
        <f t="shared" si="12"/>
        <v/>
      </c>
      <c r="D59" s="207" t="str">
        <f t="shared" si="13"/>
        <v/>
      </c>
      <c r="E59" s="86"/>
      <c r="F59" s="86"/>
      <c r="G59" s="86"/>
      <c r="H59" s="86"/>
      <c r="I59" s="86"/>
      <c r="J59" s="86"/>
      <c r="K59" s="86"/>
      <c r="L59" s="86"/>
      <c r="M59" s="86"/>
      <c r="N59" s="86"/>
      <c r="O59" s="87"/>
      <c r="P59" s="87"/>
      <c r="Q59" s="84"/>
      <c r="R59" s="84"/>
      <c r="S59" s="88"/>
      <c r="T59" s="86"/>
      <c r="U59" s="89" t="str">
        <f>IF(T59="","",VLOOKUP(T59,Surfacing_Pavements_Full_Width_Array,2,FALSE))</f>
        <v/>
      </c>
      <c r="V59" s="88" t="str">
        <f t="shared" si="14"/>
        <v/>
      </c>
      <c r="W59" s="99"/>
      <c r="X59" s="90"/>
      <c r="Y59" s="89" t="str">
        <f t="shared" si="15"/>
        <v/>
      </c>
      <c r="Z59" s="86"/>
      <c r="AA59" s="91" t="str">
        <f t="shared" si="16"/>
        <v/>
      </c>
      <c r="AB59" s="86"/>
      <c r="AC59" s="87"/>
      <c r="AD59" s="86"/>
      <c r="AE59" s="86"/>
      <c r="AF59" s="86"/>
      <c r="AG59" s="86"/>
      <c r="AH59" s="89" t="str">
        <f t="shared" si="17"/>
        <v/>
      </c>
      <c r="AI59" s="86"/>
      <c r="AJ59" s="86"/>
      <c r="AK59" s="86"/>
      <c r="AL59" s="89" t="str">
        <f t="shared" si="18"/>
        <v/>
      </c>
      <c r="AM59" s="86"/>
      <c r="AN59" s="86"/>
      <c r="AO59" s="89" t="str">
        <f t="shared" si="19"/>
        <v/>
      </c>
      <c r="AP59" s="86"/>
      <c r="AQ59" s="86"/>
      <c r="AR59" s="89" t="str">
        <f t="shared" si="20"/>
        <v/>
      </c>
      <c r="AS59" s="86"/>
      <c r="AT59" s="89" t="str">
        <f t="shared" si="21"/>
        <v/>
      </c>
      <c r="AU59" s="86"/>
      <c r="AV59" s="86"/>
      <c r="AW59" s="86"/>
      <c r="AX59" s="86"/>
      <c r="AY59" s="86"/>
      <c r="AZ59" s="184"/>
      <c r="BA59" s="184"/>
      <c r="BB59" s="183"/>
      <c r="BC59" s="183"/>
      <c r="BD59" s="207" t="str">
        <f t="shared" si="22"/>
        <v/>
      </c>
      <c r="BE59" s="86"/>
      <c r="BF59" s="86"/>
      <c r="BG59" s="86"/>
      <c r="BH59" s="86"/>
      <c r="BI59" s="88"/>
      <c r="BJ59" s="88"/>
      <c r="BK59" s="89" t="str">
        <f t="shared" si="23"/>
        <v/>
      </c>
      <c r="BL59" s="86"/>
      <c r="BM59" s="89" t="str">
        <f t="shared" si="24"/>
        <v/>
      </c>
      <c r="BN59" s="184"/>
      <c r="BO59" s="184" t="str">
        <f t="shared" si="25"/>
        <v/>
      </c>
      <c r="BP59" s="466"/>
      <c r="BQ59" s="184"/>
      <c r="BR59" s="184"/>
      <c r="BS59" s="184"/>
      <c r="BT59" s="184"/>
      <c r="BU59" s="184"/>
      <c r="BV59" s="86"/>
      <c r="BW59" s="184"/>
      <c r="BX59" s="184"/>
      <c r="BY59" s="184"/>
      <c r="BZ59" s="184"/>
      <c r="CA59" s="184"/>
      <c r="CB59" s="119"/>
    </row>
    <row r="60" spans="1:80" s="78" customFormat="1" x14ac:dyDescent="0.2">
      <c r="A60" s="84"/>
      <c r="B60" s="85"/>
      <c r="C60" s="86" t="str">
        <f t="shared" si="12"/>
        <v/>
      </c>
      <c r="D60" s="207" t="str">
        <f t="shared" si="13"/>
        <v/>
      </c>
      <c r="E60" s="86"/>
      <c r="F60" s="86"/>
      <c r="G60" s="86"/>
      <c r="H60" s="86"/>
      <c r="I60" s="86"/>
      <c r="J60" s="86"/>
      <c r="K60" s="86"/>
      <c r="L60" s="86"/>
      <c r="M60" s="86"/>
      <c r="N60" s="86"/>
      <c r="O60" s="87"/>
      <c r="P60" s="87"/>
      <c r="Q60" s="84"/>
      <c r="R60" s="84"/>
      <c r="S60" s="88"/>
      <c r="T60" s="86"/>
      <c r="U60" s="89" t="str">
        <f>IF(T60="","",VLOOKUP(T60,Surfacing_Pavements_Full_Width_Array,2,FALSE))</f>
        <v/>
      </c>
      <c r="V60" s="88" t="str">
        <f t="shared" si="14"/>
        <v/>
      </c>
      <c r="W60" s="99"/>
      <c r="X60" s="90"/>
      <c r="Y60" s="89" t="str">
        <f t="shared" si="15"/>
        <v/>
      </c>
      <c r="Z60" s="86"/>
      <c r="AA60" s="91" t="str">
        <f t="shared" si="16"/>
        <v/>
      </c>
      <c r="AB60" s="86"/>
      <c r="AC60" s="87"/>
      <c r="AD60" s="86"/>
      <c r="AE60" s="86"/>
      <c r="AF60" s="86"/>
      <c r="AG60" s="86"/>
      <c r="AH60" s="89" t="str">
        <f t="shared" si="17"/>
        <v/>
      </c>
      <c r="AI60" s="86"/>
      <c r="AJ60" s="86"/>
      <c r="AK60" s="86"/>
      <c r="AL60" s="89" t="str">
        <f t="shared" si="18"/>
        <v/>
      </c>
      <c r="AM60" s="86"/>
      <c r="AN60" s="86"/>
      <c r="AO60" s="89" t="str">
        <f t="shared" si="19"/>
        <v/>
      </c>
      <c r="AP60" s="86"/>
      <c r="AQ60" s="86"/>
      <c r="AR60" s="89" t="str">
        <f t="shared" si="20"/>
        <v/>
      </c>
      <c r="AS60" s="86"/>
      <c r="AT60" s="89" t="str">
        <f t="shared" si="21"/>
        <v/>
      </c>
      <c r="AU60" s="86"/>
      <c r="AV60" s="86"/>
      <c r="AW60" s="86"/>
      <c r="AX60" s="86"/>
      <c r="AY60" s="86"/>
      <c r="AZ60" s="184"/>
      <c r="BA60" s="184"/>
      <c r="BB60" s="183"/>
      <c r="BC60" s="183"/>
      <c r="BD60" s="207" t="str">
        <f t="shared" si="22"/>
        <v/>
      </c>
      <c r="BE60" s="86"/>
      <c r="BF60" s="86"/>
      <c r="BG60" s="86"/>
      <c r="BH60" s="86"/>
      <c r="BI60" s="88"/>
      <c r="BJ60" s="88"/>
      <c r="BK60" s="89" t="str">
        <f t="shared" si="23"/>
        <v/>
      </c>
      <c r="BL60" s="86"/>
      <c r="BM60" s="89" t="str">
        <f t="shared" si="24"/>
        <v/>
      </c>
      <c r="BN60" s="184"/>
      <c r="BO60" s="184" t="str">
        <f t="shared" si="25"/>
        <v/>
      </c>
      <c r="BP60" s="466"/>
      <c r="BQ60" s="184"/>
      <c r="BR60" s="184"/>
      <c r="BS60" s="184"/>
      <c r="BT60" s="184"/>
      <c r="BU60" s="184"/>
      <c r="BV60" s="86"/>
      <c r="BW60" s="184"/>
      <c r="BX60" s="184"/>
      <c r="BY60" s="184"/>
      <c r="BZ60" s="184"/>
      <c r="CA60" s="184"/>
      <c r="CB60" s="119"/>
    </row>
    <row r="61" spans="1:80" s="78" customFormat="1" x14ac:dyDescent="0.2">
      <c r="A61" s="84"/>
      <c r="B61" s="85"/>
      <c r="C61" s="86" t="str">
        <f t="shared" si="12"/>
        <v/>
      </c>
      <c r="D61" s="207" t="str">
        <f t="shared" si="13"/>
        <v/>
      </c>
      <c r="E61" s="86"/>
      <c r="F61" s="86"/>
      <c r="G61" s="86"/>
      <c r="H61" s="86"/>
      <c r="I61" s="86"/>
      <c r="J61" s="86"/>
      <c r="K61" s="86"/>
      <c r="L61" s="86"/>
      <c r="M61" s="86"/>
      <c r="N61" s="86"/>
      <c r="O61" s="87"/>
      <c r="P61" s="87"/>
      <c r="Q61" s="84"/>
      <c r="R61" s="84"/>
      <c r="S61" s="88"/>
      <c r="T61" s="86"/>
      <c r="U61" s="89" t="str">
        <f>IF(T61="","",VLOOKUP(T61,Surfacing_Pavements_Full_Width_Array,2,FALSE))</f>
        <v/>
      </c>
      <c r="V61" s="88" t="str">
        <f t="shared" si="14"/>
        <v/>
      </c>
      <c r="W61" s="99"/>
      <c r="X61" s="90"/>
      <c r="Y61" s="89" t="str">
        <f t="shared" si="15"/>
        <v/>
      </c>
      <c r="Z61" s="86"/>
      <c r="AA61" s="91" t="str">
        <f t="shared" si="16"/>
        <v/>
      </c>
      <c r="AB61" s="86"/>
      <c r="AC61" s="87"/>
      <c r="AD61" s="86"/>
      <c r="AE61" s="86"/>
      <c r="AF61" s="86"/>
      <c r="AG61" s="86"/>
      <c r="AH61" s="89" t="str">
        <f t="shared" si="17"/>
        <v/>
      </c>
      <c r="AI61" s="86"/>
      <c r="AJ61" s="86"/>
      <c r="AK61" s="86"/>
      <c r="AL61" s="89" t="str">
        <f t="shared" si="18"/>
        <v/>
      </c>
      <c r="AM61" s="86"/>
      <c r="AN61" s="86"/>
      <c r="AO61" s="89" t="str">
        <f t="shared" si="19"/>
        <v/>
      </c>
      <c r="AP61" s="86"/>
      <c r="AQ61" s="86"/>
      <c r="AR61" s="89" t="str">
        <f t="shared" si="20"/>
        <v/>
      </c>
      <c r="AS61" s="86"/>
      <c r="AT61" s="89" t="str">
        <f t="shared" si="21"/>
        <v/>
      </c>
      <c r="AU61" s="86"/>
      <c r="AV61" s="86"/>
      <c r="AW61" s="86"/>
      <c r="AX61" s="86"/>
      <c r="AY61" s="86"/>
      <c r="AZ61" s="184"/>
      <c r="BA61" s="184"/>
      <c r="BB61" s="183"/>
      <c r="BC61" s="183"/>
      <c r="BD61" s="207" t="str">
        <f t="shared" si="22"/>
        <v/>
      </c>
      <c r="BE61" s="86"/>
      <c r="BF61" s="86"/>
      <c r="BG61" s="86"/>
      <c r="BH61" s="86"/>
      <c r="BI61" s="88"/>
      <c r="BJ61" s="88"/>
      <c r="BK61" s="89" t="str">
        <f t="shared" si="23"/>
        <v/>
      </c>
      <c r="BL61" s="86"/>
      <c r="BM61" s="89" t="str">
        <f t="shared" si="24"/>
        <v/>
      </c>
      <c r="BN61" s="184"/>
      <c r="BO61" s="184" t="str">
        <f t="shared" si="25"/>
        <v/>
      </c>
      <c r="BP61" s="466"/>
      <c r="BQ61" s="184"/>
      <c r="BR61" s="184"/>
      <c r="BS61" s="184"/>
      <c r="BT61" s="184"/>
      <c r="BU61" s="184"/>
      <c r="BV61" s="86"/>
      <c r="BW61" s="184"/>
      <c r="BX61" s="184"/>
      <c r="BY61" s="184"/>
      <c r="BZ61" s="184"/>
      <c r="CA61" s="184"/>
      <c r="CB61" s="119"/>
    </row>
    <row r="62" spans="1:80" s="78" customFormat="1" x14ac:dyDescent="0.2">
      <c r="A62" s="84"/>
      <c r="B62" s="85"/>
      <c r="C62" s="86" t="str">
        <f t="shared" si="12"/>
        <v/>
      </c>
      <c r="D62" s="207" t="str">
        <f t="shared" si="13"/>
        <v/>
      </c>
      <c r="E62" s="86"/>
      <c r="F62" s="86"/>
      <c r="G62" s="86"/>
      <c r="H62" s="86"/>
      <c r="I62" s="86"/>
      <c r="J62" s="86"/>
      <c r="K62" s="86"/>
      <c r="L62" s="86"/>
      <c r="M62" s="86"/>
      <c r="N62" s="86"/>
      <c r="O62" s="87"/>
      <c r="P62" s="87"/>
      <c r="Q62" s="84"/>
      <c r="R62" s="84"/>
      <c r="S62" s="88"/>
      <c r="T62" s="86"/>
      <c r="U62" s="89" t="str">
        <f>IF(T62="","",VLOOKUP(T62,Surfacing_Pavements_Full_Width_Array,2,FALSE))</f>
        <v/>
      </c>
      <c r="V62" s="88" t="str">
        <f t="shared" si="14"/>
        <v/>
      </c>
      <c r="W62" s="99"/>
      <c r="X62" s="90"/>
      <c r="Y62" s="89" t="str">
        <f t="shared" si="15"/>
        <v/>
      </c>
      <c r="Z62" s="86"/>
      <c r="AA62" s="91" t="str">
        <f t="shared" si="16"/>
        <v/>
      </c>
      <c r="AB62" s="86"/>
      <c r="AC62" s="87"/>
      <c r="AD62" s="86"/>
      <c r="AE62" s="86"/>
      <c r="AF62" s="86"/>
      <c r="AG62" s="86"/>
      <c r="AH62" s="89" t="str">
        <f t="shared" si="17"/>
        <v/>
      </c>
      <c r="AI62" s="86"/>
      <c r="AJ62" s="86"/>
      <c r="AK62" s="86"/>
      <c r="AL62" s="89" t="str">
        <f t="shared" si="18"/>
        <v/>
      </c>
      <c r="AM62" s="86"/>
      <c r="AN62" s="86"/>
      <c r="AO62" s="89" t="str">
        <f t="shared" si="19"/>
        <v/>
      </c>
      <c r="AP62" s="86"/>
      <c r="AQ62" s="86"/>
      <c r="AR62" s="89" t="str">
        <f t="shared" si="20"/>
        <v/>
      </c>
      <c r="AS62" s="86"/>
      <c r="AT62" s="89" t="str">
        <f t="shared" si="21"/>
        <v/>
      </c>
      <c r="AU62" s="86"/>
      <c r="AV62" s="86"/>
      <c r="AW62" s="86"/>
      <c r="AX62" s="86"/>
      <c r="AY62" s="86"/>
      <c r="AZ62" s="184"/>
      <c r="BA62" s="184"/>
      <c r="BB62" s="183"/>
      <c r="BC62" s="183"/>
      <c r="BD62" s="207" t="str">
        <f t="shared" si="22"/>
        <v/>
      </c>
      <c r="BE62" s="86"/>
      <c r="BF62" s="86"/>
      <c r="BG62" s="86"/>
      <c r="BH62" s="86"/>
      <c r="BI62" s="88"/>
      <c r="BJ62" s="88"/>
      <c r="BK62" s="89" t="str">
        <f t="shared" si="23"/>
        <v/>
      </c>
      <c r="BL62" s="86"/>
      <c r="BM62" s="89" t="str">
        <f t="shared" si="24"/>
        <v/>
      </c>
      <c r="BN62" s="184"/>
      <c r="BO62" s="184" t="str">
        <f t="shared" si="25"/>
        <v/>
      </c>
      <c r="BP62" s="466"/>
      <c r="BQ62" s="184"/>
      <c r="BR62" s="184"/>
      <c r="BS62" s="184"/>
      <c r="BT62" s="184"/>
      <c r="BU62" s="184"/>
      <c r="BV62" s="86"/>
      <c r="BW62" s="184"/>
      <c r="BX62" s="184"/>
      <c r="BY62" s="184"/>
      <c r="BZ62" s="184"/>
      <c r="CA62" s="184"/>
      <c r="CB62" s="119"/>
    </row>
    <row r="63" spans="1:80" s="78" customFormat="1" x14ac:dyDescent="0.2">
      <c r="A63" s="84"/>
      <c r="B63" s="85"/>
      <c r="C63" s="86" t="str">
        <f t="shared" si="12"/>
        <v/>
      </c>
      <c r="D63" s="207" t="str">
        <f t="shared" si="13"/>
        <v/>
      </c>
      <c r="E63" s="86"/>
      <c r="F63" s="86"/>
      <c r="G63" s="86"/>
      <c r="H63" s="86"/>
      <c r="I63" s="86"/>
      <c r="J63" s="86"/>
      <c r="K63" s="86"/>
      <c r="L63" s="86"/>
      <c r="M63" s="86"/>
      <c r="N63" s="86"/>
      <c r="O63" s="87"/>
      <c r="P63" s="87"/>
      <c r="Q63" s="84"/>
      <c r="R63" s="84"/>
      <c r="S63" s="88"/>
      <c r="T63" s="86"/>
      <c r="U63" s="89" t="str">
        <f>IF(T63="","",VLOOKUP(T63,Surfacing_Pavements_Full_Width_Array,2,FALSE))</f>
        <v/>
      </c>
      <c r="V63" s="88" t="str">
        <f t="shared" si="14"/>
        <v/>
      </c>
      <c r="W63" s="99"/>
      <c r="X63" s="90"/>
      <c r="Y63" s="89" t="str">
        <f t="shared" si="15"/>
        <v/>
      </c>
      <c r="Z63" s="86"/>
      <c r="AA63" s="91" t="str">
        <f t="shared" si="16"/>
        <v/>
      </c>
      <c r="AB63" s="86"/>
      <c r="AC63" s="87"/>
      <c r="AD63" s="86"/>
      <c r="AE63" s="86"/>
      <c r="AF63" s="86"/>
      <c r="AG63" s="86"/>
      <c r="AH63" s="89" t="str">
        <f t="shared" si="17"/>
        <v/>
      </c>
      <c r="AI63" s="86"/>
      <c r="AJ63" s="86"/>
      <c r="AK63" s="86"/>
      <c r="AL63" s="89" t="str">
        <f t="shared" si="18"/>
        <v/>
      </c>
      <c r="AM63" s="86"/>
      <c r="AN63" s="86"/>
      <c r="AO63" s="89" t="str">
        <f t="shared" si="19"/>
        <v/>
      </c>
      <c r="AP63" s="86"/>
      <c r="AQ63" s="86"/>
      <c r="AR63" s="89" t="str">
        <f t="shared" si="20"/>
        <v/>
      </c>
      <c r="AS63" s="86"/>
      <c r="AT63" s="89" t="str">
        <f t="shared" si="21"/>
        <v/>
      </c>
      <c r="AU63" s="86"/>
      <c r="AV63" s="86"/>
      <c r="AW63" s="86"/>
      <c r="AX63" s="86"/>
      <c r="AY63" s="86"/>
      <c r="AZ63" s="184"/>
      <c r="BA63" s="184"/>
      <c r="BB63" s="183"/>
      <c r="BC63" s="183"/>
      <c r="BD63" s="207" t="str">
        <f t="shared" si="22"/>
        <v/>
      </c>
      <c r="BE63" s="86"/>
      <c r="BF63" s="86"/>
      <c r="BG63" s="86"/>
      <c r="BH63" s="86"/>
      <c r="BI63" s="88"/>
      <c r="BJ63" s="88"/>
      <c r="BK63" s="89" t="str">
        <f t="shared" si="23"/>
        <v/>
      </c>
      <c r="BL63" s="86"/>
      <c r="BM63" s="89" t="str">
        <f t="shared" si="24"/>
        <v/>
      </c>
      <c r="BN63" s="184"/>
      <c r="BO63" s="184" t="str">
        <f t="shared" si="25"/>
        <v/>
      </c>
      <c r="BP63" s="466"/>
      <c r="BQ63" s="184"/>
      <c r="BR63" s="184"/>
      <c r="BS63" s="184"/>
      <c r="BT63" s="184"/>
      <c r="BU63" s="184"/>
      <c r="BV63" s="86"/>
      <c r="BW63" s="184"/>
      <c r="BX63" s="184"/>
      <c r="BY63" s="184"/>
      <c r="BZ63" s="184"/>
      <c r="CA63" s="184"/>
      <c r="CB63" s="119"/>
    </row>
    <row r="64" spans="1:80" s="78" customFormat="1" x14ac:dyDescent="0.2">
      <c r="A64" s="84"/>
      <c r="B64" s="85"/>
      <c r="C64" s="86" t="str">
        <f t="shared" si="12"/>
        <v/>
      </c>
      <c r="D64" s="207" t="str">
        <f t="shared" si="13"/>
        <v/>
      </c>
      <c r="E64" s="86"/>
      <c r="F64" s="86"/>
      <c r="G64" s="86"/>
      <c r="H64" s="86"/>
      <c r="I64" s="86"/>
      <c r="J64" s="86"/>
      <c r="K64" s="86"/>
      <c r="L64" s="86"/>
      <c r="M64" s="86"/>
      <c r="N64" s="86"/>
      <c r="O64" s="87"/>
      <c r="P64" s="87"/>
      <c r="Q64" s="84"/>
      <c r="R64" s="84"/>
      <c r="S64" s="88"/>
      <c r="T64" s="86"/>
      <c r="U64" s="89" t="str">
        <f>IF(T64="","",VLOOKUP(T64,Surfacing_Pavements_Full_Width_Array,2,FALSE))</f>
        <v/>
      </c>
      <c r="V64" s="88" t="str">
        <f t="shared" si="14"/>
        <v/>
      </c>
      <c r="W64" s="99"/>
      <c r="X64" s="90"/>
      <c r="Y64" s="89" t="str">
        <f t="shared" si="15"/>
        <v/>
      </c>
      <c r="Z64" s="86"/>
      <c r="AA64" s="91" t="str">
        <f t="shared" si="16"/>
        <v/>
      </c>
      <c r="AB64" s="86"/>
      <c r="AC64" s="87"/>
      <c r="AD64" s="86"/>
      <c r="AE64" s="86"/>
      <c r="AF64" s="86"/>
      <c r="AG64" s="86"/>
      <c r="AH64" s="89" t="str">
        <f t="shared" si="17"/>
        <v/>
      </c>
      <c r="AI64" s="86"/>
      <c r="AJ64" s="86"/>
      <c r="AK64" s="86"/>
      <c r="AL64" s="89" t="str">
        <f t="shared" si="18"/>
        <v/>
      </c>
      <c r="AM64" s="86"/>
      <c r="AN64" s="86"/>
      <c r="AO64" s="89" t="str">
        <f t="shared" si="19"/>
        <v/>
      </c>
      <c r="AP64" s="86"/>
      <c r="AQ64" s="86"/>
      <c r="AR64" s="89" t="str">
        <f t="shared" si="20"/>
        <v/>
      </c>
      <c r="AS64" s="86"/>
      <c r="AT64" s="89" t="str">
        <f t="shared" si="21"/>
        <v/>
      </c>
      <c r="AU64" s="86"/>
      <c r="AV64" s="86"/>
      <c r="AW64" s="86"/>
      <c r="AX64" s="86"/>
      <c r="AY64" s="86"/>
      <c r="AZ64" s="184"/>
      <c r="BA64" s="184"/>
      <c r="BB64" s="183"/>
      <c r="BC64" s="183"/>
      <c r="BD64" s="207" t="str">
        <f t="shared" si="22"/>
        <v/>
      </c>
      <c r="BE64" s="86"/>
      <c r="BF64" s="86"/>
      <c r="BG64" s="86"/>
      <c r="BH64" s="86"/>
      <c r="BI64" s="88"/>
      <c r="BJ64" s="88"/>
      <c r="BK64" s="89" t="str">
        <f t="shared" si="23"/>
        <v/>
      </c>
      <c r="BL64" s="86"/>
      <c r="BM64" s="89" t="str">
        <f t="shared" si="24"/>
        <v/>
      </c>
      <c r="BN64" s="184"/>
      <c r="BO64" s="184" t="str">
        <f t="shared" si="25"/>
        <v/>
      </c>
      <c r="BP64" s="466"/>
      <c r="BQ64" s="184"/>
      <c r="BR64" s="184"/>
      <c r="BS64" s="184"/>
      <c r="BT64" s="184"/>
      <c r="BU64" s="184"/>
      <c r="BV64" s="86"/>
      <c r="BW64" s="184"/>
      <c r="BX64" s="184"/>
      <c r="BY64" s="184"/>
      <c r="BZ64" s="184"/>
      <c r="CA64" s="184"/>
      <c r="CB64" s="119"/>
    </row>
    <row r="65" spans="1:80" s="78" customFormat="1" x14ac:dyDescent="0.2">
      <c r="A65" s="84"/>
      <c r="B65" s="85"/>
      <c r="C65" s="86" t="str">
        <f t="shared" si="12"/>
        <v/>
      </c>
      <c r="D65" s="207" t="str">
        <f t="shared" si="13"/>
        <v/>
      </c>
      <c r="E65" s="86"/>
      <c r="F65" s="86"/>
      <c r="G65" s="86"/>
      <c r="H65" s="86"/>
      <c r="I65" s="86"/>
      <c r="J65" s="86"/>
      <c r="K65" s="86"/>
      <c r="L65" s="86"/>
      <c r="M65" s="86"/>
      <c r="N65" s="86"/>
      <c r="O65" s="87"/>
      <c r="P65" s="87"/>
      <c r="Q65" s="84"/>
      <c r="R65" s="84"/>
      <c r="S65" s="88"/>
      <c r="T65" s="86"/>
      <c r="U65" s="89" t="str">
        <f>IF(T65="","",VLOOKUP(T65,Surfacing_Pavements_Full_Width_Array,2,FALSE))</f>
        <v/>
      </c>
      <c r="V65" s="88" t="str">
        <f t="shared" si="14"/>
        <v/>
      </c>
      <c r="W65" s="99"/>
      <c r="X65" s="90"/>
      <c r="Y65" s="89" t="str">
        <f t="shared" si="15"/>
        <v/>
      </c>
      <c r="Z65" s="86"/>
      <c r="AA65" s="91" t="str">
        <f t="shared" si="16"/>
        <v/>
      </c>
      <c r="AB65" s="86"/>
      <c r="AC65" s="87"/>
      <c r="AD65" s="86"/>
      <c r="AE65" s="86"/>
      <c r="AF65" s="86"/>
      <c r="AG65" s="86"/>
      <c r="AH65" s="89" t="str">
        <f t="shared" si="17"/>
        <v/>
      </c>
      <c r="AI65" s="86"/>
      <c r="AJ65" s="86"/>
      <c r="AK65" s="86"/>
      <c r="AL65" s="89" t="str">
        <f t="shared" si="18"/>
        <v/>
      </c>
      <c r="AM65" s="86"/>
      <c r="AN65" s="86"/>
      <c r="AO65" s="89" t="str">
        <f t="shared" si="19"/>
        <v/>
      </c>
      <c r="AP65" s="86"/>
      <c r="AQ65" s="86"/>
      <c r="AR65" s="89" t="str">
        <f t="shared" si="20"/>
        <v/>
      </c>
      <c r="AS65" s="86"/>
      <c r="AT65" s="89" t="str">
        <f t="shared" si="21"/>
        <v/>
      </c>
      <c r="AU65" s="86"/>
      <c r="AV65" s="86"/>
      <c r="AW65" s="86"/>
      <c r="AX65" s="86"/>
      <c r="AY65" s="86"/>
      <c r="AZ65" s="184"/>
      <c r="BA65" s="184"/>
      <c r="BB65" s="183"/>
      <c r="BC65" s="183"/>
      <c r="BD65" s="207" t="str">
        <f t="shared" si="22"/>
        <v/>
      </c>
      <c r="BE65" s="86"/>
      <c r="BF65" s="86"/>
      <c r="BG65" s="86"/>
      <c r="BH65" s="86"/>
      <c r="BI65" s="88"/>
      <c r="BJ65" s="88"/>
      <c r="BK65" s="89" t="str">
        <f t="shared" si="23"/>
        <v/>
      </c>
      <c r="BL65" s="86"/>
      <c r="BM65" s="89" t="str">
        <f t="shared" si="24"/>
        <v/>
      </c>
      <c r="BN65" s="184"/>
      <c r="BO65" s="184" t="str">
        <f t="shared" si="25"/>
        <v/>
      </c>
      <c r="BP65" s="466"/>
      <c r="BQ65" s="184"/>
      <c r="BR65" s="184"/>
      <c r="BS65" s="184"/>
      <c r="BT65" s="184"/>
      <c r="BU65" s="184"/>
      <c r="BV65" s="86"/>
      <c r="BW65" s="184"/>
      <c r="BX65" s="184"/>
      <c r="BY65" s="184"/>
      <c r="BZ65" s="184"/>
      <c r="CA65" s="184"/>
      <c r="CB65" s="119"/>
    </row>
    <row r="66" spans="1:80" s="78" customFormat="1" x14ac:dyDescent="0.2">
      <c r="A66" s="84"/>
      <c r="B66" s="85"/>
      <c r="C66" s="86" t="str">
        <f t="shared" si="12"/>
        <v/>
      </c>
      <c r="D66" s="207" t="str">
        <f t="shared" si="13"/>
        <v/>
      </c>
      <c r="E66" s="86"/>
      <c r="F66" s="86"/>
      <c r="G66" s="86"/>
      <c r="H66" s="86"/>
      <c r="I66" s="86"/>
      <c r="J66" s="86"/>
      <c r="K66" s="86"/>
      <c r="L66" s="86"/>
      <c r="M66" s="86"/>
      <c r="N66" s="86"/>
      <c r="O66" s="87"/>
      <c r="P66" s="87"/>
      <c r="Q66" s="84"/>
      <c r="R66" s="84"/>
      <c r="S66" s="88"/>
      <c r="T66" s="86"/>
      <c r="U66" s="89" t="str">
        <f>IF(T66="","",VLOOKUP(T66,Surfacing_Pavements_Full_Width_Array,2,FALSE))</f>
        <v/>
      </c>
      <c r="V66" s="88" t="str">
        <f t="shared" si="14"/>
        <v/>
      </c>
      <c r="W66" s="99"/>
      <c r="X66" s="90"/>
      <c r="Y66" s="89" t="str">
        <f t="shared" si="15"/>
        <v/>
      </c>
      <c r="Z66" s="86"/>
      <c r="AA66" s="91" t="str">
        <f t="shared" si="16"/>
        <v/>
      </c>
      <c r="AB66" s="86"/>
      <c r="AC66" s="87"/>
      <c r="AD66" s="86"/>
      <c r="AE66" s="86"/>
      <c r="AF66" s="86"/>
      <c r="AG66" s="86"/>
      <c r="AH66" s="89" t="str">
        <f t="shared" si="17"/>
        <v/>
      </c>
      <c r="AI66" s="86"/>
      <c r="AJ66" s="86"/>
      <c r="AK66" s="86"/>
      <c r="AL66" s="89" t="str">
        <f t="shared" si="18"/>
        <v/>
      </c>
      <c r="AM66" s="86"/>
      <c r="AN66" s="86"/>
      <c r="AO66" s="89" t="str">
        <f t="shared" si="19"/>
        <v/>
      </c>
      <c r="AP66" s="86"/>
      <c r="AQ66" s="86"/>
      <c r="AR66" s="89" t="str">
        <f t="shared" si="20"/>
        <v/>
      </c>
      <c r="AS66" s="86"/>
      <c r="AT66" s="89" t="str">
        <f t="shared" si="21"/>
        <v/>
      </c>
      <c r="AU66" s="86"/>
      <c r="AV66" s="86"/>
      <c r="AW66" s="86"/>
      <c r="AX66" s="86"/>
      <c r="AY66" s="86"/>
      <c r="AZ66" s="184"/>
      <c r="BA66" s="184"/>
      <c r="BB66" s="183"/>
      <c r="BC66" s="183"/>
      <c r="BD66" s="207" t="str">
        <f t="shared" si="22"/>
        <v/>
      </c>
      <c r="BE66" s="86"/>
      <c r="BF66" s="86"/>
      <c r="BG66" s="86"/>
      <c r="BH66" s="86"/>
      <c r="BI66" s="88"/>
      <c r="BJ66" s="88"/>
      <c r="BK66" s="89" t="str">
        <f t="shared" si="23"/>
        <v/>
      </c>
      <c r="BL66" s="86"/>
      <c r="BM66" s="89" t="str">
        <f t="shared" si="24"/>
        <v/>
      </c>
      <c r="BN66" s="184"/>
      <c r="BO66" s="184" t="str">
        <f t="shared" si="25"/>
        <v/>
      </c>
      <c r="BP66" s="466"/>
      <c r="BQ66" s="184"/>
      <c r="BR66" s="184"/>
      <c r="BS66" s="184"/>
      <c r="BT66" s="184"/>
      <c r="BU66" s="184"/>
      <c r="BV66" s="86"/>
      <c r="BW66" s="184"/>
      <c r="BX66" s="184"/>
      <c r="BY66" s="184"/>
      <c r="BZ66" s="184"/>
      <c r="CA66" s="184"/>
      <c r="CB66" s="119"/>
    </row>
    <row r="67" spans="1:80" s="78" customFormat="1" x14ac:dyDescent="0.2">
      <c r="A67" s="84"/>
      <c r="B67" s="85"/>
      <c r="C67" s="86" t="str">
        <f t="shared" si="12"/>
        <v/>
      </c>
      <c r="D67" s="207" t="str">
        <f t="shared" si="13"/>
        <v/>
      </c>
      <c r="E67" s="86"/>
      <c r="F67" s="86"/>
      <c r="G67" s="86"/>
      <c r="H67" s="86"/>
      <c r="I67" s="86"/>
      <c r="J67" s="86"/>
      <c r="K67" s="86"/>
      <c r="L67" s="86"/>
      <c r="M67" s="86"/>
      <c r="N67" s="86"/>
      <c r="O67" s="87"/>
      <c r="P67" s="87"/>
      <c r="Q67" s="84"/>
      <c r="R67" s="84"/>
      <c r="S67" s="88"/>
      <c r="T67" s="86"/>
      <c r="U67" s="89" t="str">
        <f>IF(T67="","",VLOOKUP(T67,Surfacing_Pavements_Full_Width_Array,2,FALSE))</f>
        <v/>
      </c>
      <c r="V67" s="88" t="str">
        <f t="shared" si="14"/>
        <v/>
      </c>
      <c r="W67" s="99"/>
      <c r="X67" s="90"/>
      <c r="Y67" s="89" t="str">
        <f t="shared" si="15"/>
        <v/>
      </c>
      <c r="Z67" s="86"/>
      <c r="AA67" s="91" t="str">
        <f t="shared" si="16"/>
        <v/>
      </c>
      <c r="AB67" s="86"/>
      <c r="AC67" s="87"/>
      <c r="AD67" s="86"/>
      <c r="AE67" s="86"/>
      <c r="AF67" s="86"/>
      <c r="AG67" s="86"/>
      <c r="AH67" s="89" t="str">
        <f t="shared" si="17"/>
        <v/>
      </c>
      <c r="AI67" s="86"/>
      <c r="AJ67" s="86"/>
      <c r="AK67" s="86"/>
      <c r="AL67" s="89" t="str">
        <f t="shared" si="18"/>
        <v/>
      </c>
      <c r="AM67" s="86"/>
      <c r="AN67" s="86"/>
      <c r="AO67" s="89" t="str">
        <f t="shared" si="19"/>
        <v/>
      </c>
      <c r="AP67" s="86"/>
      <c r="AQ67" s="86"/>
      <c r="AR67" s="89" t="str">
        <f t="shared" si="20"/>
        <v/>
      </c>
      <c r="AS67" s="86"/>
      <c r="AT67" s="89" t="str">
        <f t="shared" si="21"/>
        <v/>
      </c>
      <c r="AU67" s="86"/>
      <c r="AV67" s="86"/>
      <c r="AW67" s="86"/>
      <c r="AX67" s="86"/>
      <c r="AY67" s="86"/>
      <c r="AZ67" s="184"/>
      <c r="BA67" s="184"/>
      <c r="BB67" s="183"/>
      <c r="BC67" s="183"/>
      <c r="BD67" s="207" t="str">
        <f t="shared" si="22"/>
        <v/>
      </c>
      <c r="BE67" s="86"/>
      <c r="BF67" s="86"/>
      <c r="BG67" s="86"/>
      <c r="BH67" s="86"/>
      <c r="BI67" s="88"/>
      <c r="BJ67" s="88"/>
      <c r="BK67" s="89" t="str">
        <f t="shared" si="23"/>
        <v/>
      </c>
      <c r="BL67" s="86"/>
      <c r="BM67" s="89" t="str">
        <f t="shared" si="24"/>
        <v/>
      </c>
      <c r="BN67" s="184"/>
      <c r="BO67" s="184" t="str">
        <f t="shared" si="25"/>
        <v/>
      </c>
      <c r="BP67" s="466"/>
      <c r="BQ67" s="184"/>
      <c r="BR67" s="184"/>
      <c r="BS67" s="184"/>
      <c r="BT67" s="184"/>
      <c r="BU67" s="184"/>
      <c r="BV67" s="86"/>
      <c r="BW67" s="184"/>
      <c r="BX67" s="184"/>
      <c r="BY67" s="184"/>
      <c r="BZ67" s="184"/>
      <c r="CA67" s="184"/>
      <c r="CB67" s="119"/>
    </row>
    <row r="68" spans="1:80" s="78" customFormat="1" x14ac:dyDescent="0.2">
      <c r="A68" s="84"/>
      <c r="B68" s="85"/>
      <c r="C68" s="86" t="str">
        <f t="shared" si="12"/>
        <v/>
      </c>
      <c r="D68" s="207" t="str">
        <f t="shared" si="13"/>
        <v/>
      </c>
      <c r="E68" s="86"/>
      <c r="F68" s="86"/>
      <c r="G68" s="86"/>
      <c r="H68" s="86"/>
      <c r="I68" s="86"/>
      <c r="J68" s="86"/>
      <c r="K68" s="86"/>
      <c r="L68" s="86"/>
      <c r="M68" s="86"/>
      <c r="N68" s="86"/>
      <c r="O68" s="87"/>
      <c r="P68" s="87"/>
      <c r="Q68" s="84"/>
      <c r="R68" s="84"/>
      <c r="S68" s="88"/>
      <c r="T68" s="86"/>
      <c r="U68" s="89" t="str">
        <f>IF(T68="","",VLOOKUP(T68,Surfacing_Pavements_Full_Width_Array,2,FALSE))</f>
        <v/>
      </c>
      <c r="V68" s="88" t="str">
        <f t="shared" si="14"/>
        <v/>
      </c>
      <c r="W68" s="99"/>
      <c r="X68" s="90"/>
      <c r="Y68" s="89" t="str">
        <f t="shared" si="15"/>
        <v/>
      </c>
      <c r="Z68" s="86"/>
      <c r="AA68" s="91" t="str">
        <f t="shared" si="16"/>
        <v/>
      </c>
      <c r="AB68" s="86"/>
      <c r="AC68" s="87"/>
      <c r="AD68" s="86"/>
      <c r="AE68" s="86"/>
      <c r="AF68" s="86"/>
      <c r="AG68" s="86"/>
      <c r="AH68" s="89" t="str">
        <f t="shared" si="17"/>
        <v/>
      </c>
      <c r="AI68" s="86"/>
      <c r="AJ68" s="86"/>
      <c r="AK68" s="86"/>
      <c r="AL68" s="89" t="str">
        <f t="shared" si="18"/>
        <v/>
      </c>
      <c r="AM68" s="86"/>
      <c r="AN68" s="86"/>
      <c r="AO68" s="89" t="str">
        <f t="shared" si="19"/>
        <v/>
      </c>
      <c r="AP68" s="86"/>
      <c r="AQ68" s="86"/>
      <c r="AR68" s="89" t="str">
        <f t="shared" si="20"/>
        <v/>
      </c>
      <c r="AS68" s="86"/>
      <c r="AT68" s="89" t="str">
        <f t="shared" si="21"/>
        <v/>
      </c>
      <c r="AU68" s="86"/>
      <c r="AV68" s="86"/>
      <c r="AW68" s="86"/>
      <c r="AX68" s="86"/>
      <c r="AY68" s="86"/>
      <c r="AZ68" s="184"/>
      <c r="BA68" s="184"/>
      <c r="BB68" s="183"/>
      <c r="BC68" s="183"/>
      <c r="BD68" s="207" t="str">
        <f t="shared" si="22"/>
        <v/>
      </c>
      <c r="BE68" s="86"/>
      <c r="BF68" s="86"/>
      <c r="BG68" s="86"/>
      <c r="BH68" s="86"/>
      <c r="BI68" s="88"/>
      <c r="BJ68" s="88"/>
      <c r="BK68" s="89" t="str">
        <f t="shared" si="23"/>
        <v/>
      </c>
      <c r="BL68" s="86"/>
      <c r="BM68" s="89" t="str">
        <f t="shared" si="24"/>
        <v/>
      </c>
      <c r="BN68" s="184"/>
      <c r="BO68" s="184" t="str">
        <f t="shared" si="25"/>
        <v/>
      </c>
      <c r="BP68" s="466"/>
      <c r="BQ68" s="184"/>
      <c r="BR68" s="184"/>
      <c r="BS68" s="184"/>
      <c r="BT68" s="184"/>
      <c r="BU68" s="184"/>
      <c r="BV68" s="86"/>
      <c r="BW68" s="184"/>
      <c r="BX68" s="184"/>
      <c r="BY68" s="184"/>
      <c r="BZ68" s="184"/>
      <c r="CA68" s="184"/>
      <c r="CB68" s="119"/>
    </row>
    <row r="69" spans="1:80" s="78" customFormat="1" x14ac:dyDescent="0.2">
      <c r="A69" s="84"/>
      <c r="B69" s="85"/>
      <c r="C69" s="86" t="str">
        <f t="shared" si="12"/>
        <v/>
      </c>
      <c r="D69" s="207" t="str">
        <f t="shared" si="13"/>
        <v/>
      </c>
      <c r="E69" s="86"/>
      <c r="F69" s="86"/>
      <c r="G69" s="86"/>
      <c r="H69" s="86"/>
      <c r="I69" s="86"/>
      <c r="J69" s="86"/>
      <c r="K69" s="86"/>
      <c r="L69" s="86"/>
      <c r="M69" s="86"/>
      <c r="N69" s="86"/>
      <c r="O69" s="87"/>
      <c r="P69" s="87"/>
      <c r="Q69" s="84"/>
      <c r="R69" s="84"/>
      <c r="S69" s="88"/>
      <c r="T69" s="86"/>
      <c r="U69" s="89" t="str">
        <f>IF(T69="","",VLOOKUP(T69,Surfacing_Pavements_Full_Width_Array,2,FALSE))</f>
        <v/>
      </c>
      <c r="V69" s="88" t="str">
        <f t="shared" si="14"/>
        <v/>
      </c>
      <c r="W69" s="99"/>
      <c r="X69" s="90"/>
      <c r="Y69" s="89" t="str">
        <f t="shared" si="15"/>
        <v/>
      </c>
      <c r="Z69" s="86"/>
      <c r="AA69" s="91" t="str">
        <f t="shared" si="16"/>
        <v/>
      </c>
      <c r="AB69" s="86"/>
      <c r="AC69" s="87"/>
      <c r="AD69" s="86"/>
      <c r="AE69" s="86"/>
      <c r="AF69" s="86"/>
      <c r="AG69" s="86"/>
      <c r="AH69" s="89" t="str">
        <f t="shared" si="17"/>
        <v/>
      </c>
      <c r="AI69" s="86"/>
      <c r="AJ69" s="86"/>
      <c r="AK69" s="86"/>
      <c r="AL69" s="89" t="str">
        <f t="shared" si="18"/>
        <v/>
      </c>
      <c r="AM69" s="86"/>
      <c r="AN69" s="86"/>
      <c r="AO69" s="89" t="str">
        <f t="shared" si="19"/>
        <v/>
      </c>
      <c r="AP69" s="86"/>
      <c r="AQ69" s="86"/>
      <c r="AR69" s="89" t="str">
        <f t="shared" si="20"/>
        <v/>
      </c>
      <c r="AS69" s="86"/>
      <c r="AT69" s="89" t="str">
        <f t="shared" si="21"/>
        <v/>
      </c>
      <c r="AU69" s="86"/>
      <c r="AV69" s="86"/>
      <c r="AW69" s="86"/>
      <c r="AX69" s="86"/>
      <c r="AY69" s="86"/>
      <c r="AZ69" s="184"/>
      <c r="BA69" s="184"/>
      <c r="BB69" s="183"/>
      <c r="BC69" s="183"/>
      <c r="BD69" s="207" t="str">
        <f t="shared" si="22"/>
        <v/>
      </c>
      <c r="BE69" s="86"/>
      <c r="BF69" s="86"/>
      <c r="BG69" s="86"/>
      <c r="BH69" s="86"/>
      <c r="BI69" s="88"/>
      <c r="BJ69" s="88"/>
      <c r="BK69" s="89" t="str">
        <f t="shared" si="23"/>
        <v/>
      </c>
      <c r="BL69" s="86"/>
      <c r="BM69" s="89" t="str">
        <f t="shared" si="24"/>
        <v/>
      </c>
      <c r="BN69" s="184"/>
      <c r="BO69" s="184" t="str">
        <f t="shared" si="25"/>
        <v/>
      </c>
      <c r="BP69" s="466"/>
      <c r="BQ69" s="184"/>
      <c r="BR69" s="184"/>
      <c r="BS69" s="184"/>
      <c r="BT69" s="184"/>
      <c r="BU69" s="184"/>
      <c r="BV69" s="86"/>
      <c r="BW69" s="184"/>
      <c r="BX69" s="184"/>
      <c r="BY69" s="184"/>
      <c r="BZ69" s="184"/>
      <c r="CA69" s="184"/>
      <c r="CB69" s="119"/>
    </row>
    <row r="70" spans="1:80" s="78" customFormat="1" x14ac:dyDescent="0.2">
      <c r="A70" s="84"/>
      <c r="B70" s="85"/>
      <c r="C70" s="86" t="str">
        <f t="shared" si="12"/>
        <v/>
      </c>
      <c r="D70" s="207" t="str">
        <f t="shared" si="13"/>
        <v/>
      </c>
      <c r="E70" s="86"/>
      <c r="F70" s="86"/>
      <c r="G70" s="86"/>
      <c r="H70" s="86"/>
      <c r="I70" s="86"/>
      <c r="J70" s="86"/>
      <c r="K70" s="86"/>
      <c r="L70" s="86"/>
      <c r="M70" s="86"/>
      <c r="N70" s="86"/>
      <c r="O70" s="87"/>
      <c r="P70" s="87"/>
      <c r="Q70" s="84"/>
      <c r="R70" s="84"/>
      <c r="S70" s="88"/>
      <c r="T70" s="86"/>
      <c r="U70" s="89" t="str">
        <f>IF(T70="","",VLOOKUP(T70,Surfacing_Pavements_Full_Width_Array,2,FALSE))</f>
        <v/>
      </c>
      <c r="V70" s="88" t="str">
        <f t="shared" si="14"/>
        <v/>
      </c>
      <c r="W70" s="99"/>
      <c r="X70" s="90"/>
      <c r="Y70" s="89" t="str">
        <f t="shared" si="15"/>
        <v/>
      </c>
      <c r="Z70" s="86"/>
      <c r="AA70" s="91" t="str">
        <f t="shared" si="16"/>
        <v/>
      </c>
      <c r="AB70" s="86"/>
      <c r="AC70" s="87"/>
      <c r="AD70" s="86"/>
      <c r="AE70" s="86"/>
      <c r="AF70" s="86"/>
      <c r="AG70" s="86"/>
      <c r="AH70" s="89" t="str">
        <f t="shared" si="17"/>
        <v/>
      </c>
      <c r="AI70" s="86"/>
      <c r="AJ70" s="86"/>
      <c r="AK70" s="86"/>
      <c r="AL70" s="89" t="str">
        <f t="shared" si="18"/>
        <v/>
      </c>
      <c r="AM70" s="86"/>
      <c r="AN70" s="86"/>
      <c r="AO70" s="89" t="str">
        <f t="shared" si="19"/>
        <v/>
      </c>
      <c r="AP70" s="86"/>
      <c r="AQ70" s="86"/>
      <c r="AR70" s="89" t="str">
        <f t="shared" si="20"/>
        <v/>
      </c>
      <c r="AS70" s="86"/>
      <c r="AT70" s="89" t="str">
        <f t="shared" si="21"/>
        <v/>
      </c>
      <c r="AU70" s="86"/>
      <c r="AV70" s="86"/>
      <c r="AW70" s="86"/>
      <c r="AX70" s="86"/>
      <c r="AY70" s="86"/>
      <c r="AZ70" s="184"/>
      <c r="BA70" s="184"/>
      <c r="BB70" s="183"/>
      <c r="BC70" s="183"/>
      <c r="BD70" s="207" t="str">
        <f t="shared" si="22"/>
        <v/>
      </c>
      <c r="BE70" s="86"/>
      <c r="BF70" s="86"/>
      <c r="BG70" s="86"/>
      <c r="BH70" s="86"/>
      <c r="BI70" s="88"/>
      <c r="BJ70" s="88"/>
      <c r="BK70" s="89" t="str">
        <f t="shared" si="23"/>
        <v/>
      </c>
      <c r="BL70" s="86"/>
      <c r="BM70" s="89" t="str">
        <f t="shared" si="24"/>
        <v/>
      </c>
      <c r="BN70" s="184"/>
      <c r="BO70" s="184" t="str">
        <f t="shared" si="25"/>
        <v/>
      </c>
      <c r="BP70" s="466"/>
      <c r="BQ70" s="184"/>
      <c r="BR70" s="184"/>
      <c r="BS70" s="184"/>
      <c r="BT70" s="184"/>
      <c r="BU70" s="184"/>
      <c r="BV70" s="86"/>
      <c r="BW70" s="184"/>
      <c r="BX70" s="184"/>
      <c r="BY70" s="184"/>
      <c r="BZ70" s="184"/>
      <c r="CA70" s="184"/>
      <c r="CB70" s="119"/>
    </row>
    <row r="71" spans="1:80" s="78" customFormat="1" x14ac:dyDescent="0.2">
      <c r="A71" s="84"/>
      <c r="B71" s="85"/>
      <c r="C71" s="86" t="str">
        <f t="shared" ref="C71:C134" si="26">IF(A71="ADD","0","")</f>
        <v/>
      </c>
      <c r="D71" s="207" t="str">
        <f t="shared" ref="D71:D134" si="27">IF(E71="","",(VLOOKUP(E71,Generic_Road_Names_Table_Array,2,FALSE)))</f>
        <v/>
      </c>
      <c r="E71" s="86"/>
      <c r="F71" s="86"/>
      <c r="G71" s="86"/>
      <c r="H71" s="86"/>
      <c r="I71" s="86"/>
      <c r="J71" s="86"/>
      <c r="K71" s="86"/>
      <c r="L71" s="86"/>
      <c r="M71" s="86"/>
      <c r="N71" s="86"/>
      <c r="O71" s="87"/>
      <c r="P71" s="87"/>
      <c r="Q71" s="84"/>
      <c r="R71" s="84"/>
      <c r="S71" s="88"/>
      <c r="T71" s="86"/>
      <c r="U71" s="89" t="str">
        <f>IF(T71="","",VLOOKUP(T71,Surfacing_Pavements_Full_Width_Array,2,FALSE))</f>
        <v/>
      </c>
      <c r="V71" s="88" t="str">
        <f t="shared" ref="V71:V134" si="28">IF(A71="ADD","0","")</f>
        <v/>
      </c>
      <c r="W71" s="99"/>
      <c r="X71" s="90"/>
      <c r="Y71" s="89" t="str">
        <f t="shared" ref="Y71:Y134" si="29">IF(X71="","",VLOOKUP(X71,Surfacing_Surface_Material_Table_Array,2,FALSE))</f>
        <v/>
      </c>
      <c r="Z71" s="86"/>
      <c r="AA71" s="91" t="str">
        <f t="shared" ref="AA71:AA134" si="30">IF(Z71="","",VLOOKUP(Z71,Surfacing_Surface_Function_Table_Array,2,FALSE))</f>
        <v/>
      </c>
      <c r="AB71" s="86"/>
      <c r="AC71" s="87"/>
      <c r="AD71" s="86"/>
      <c r="AE71" s="86"/>
      <c r="AF71" s="86"/>
      <c r="AG71" s="86"/>
      <c r="AH71" s="89" t="str">
        <f t="shared" ref="AH71:AH134" si="31">IF(AG71="","",VLOOKUP(AG71,Surfacing_Surface_Binder_Table_Array,2,FALSE))</f>
        <v/>
      </c>
      <c r="AI71" s="86"/>
      <c r="AJ71" s="86"/>
      <c r="AK71" s="86"/>
      <c r="AL71" s="89" t="str">
        <f t="shared" ref="AL71:AL134" si="32">IF(AK71="","",VLOOKUP(AK71,Surfacing_Surface_Cutter_Table_Array,2,FALSE))</f>
        <v/>
      </c>
      <c r="AM71" s="86"/>
      <c r="AN71" s="86"/>
      <c r="AO71" s="89" t="str">
        <f t="shared" ref="AO71:AO134" si="33">IF(AN71="","",(VLOOKUP(AN71,Surfacing_Surface_Adhesion_Table_Array,2,FALSE)))</f>
        <v/>
      </c>
      <c r="AP71" s="86"/>
      <c r="AQ71" s="86"/>
      <c r="AR71" s="89" t="str">
        <f t="shared" ref="AR71:AR134" si="34">IF(AQ71="","",(VLOOKUP(AQ71,Surfacing_Surface_Additive_Table_Array,2,FALSE)))</f>
        <v/>
      </c>
      <c r="AS71" s="86"/>
      <c r="AT71" s="89" t="str">
        <f t="shared" ref="AT71:AT134" si="35">IF(AS71="","",(VLOOKUP(AS71,Surfacing_Polymer_Type_Table_Array,2,FALSE)))</f>
        <v/>
      </c>
      <c r="AU71" s="86"/>
      <c r="AV71" s="86"/>
      <c r="AW71" s="86"/>
      <c r="AX71" s="86"/>
      <c r="AY71" s="86"/>
      <c r="AZ71" s="184"/>
      <c r="BA71" s="184"/>
      <c r="BB71" s="183"/>
      <c r="BC71" s="183"/>
      <c r="BD71" s="207" t="str">
        <f t="shared" ref="BD71:BD134" si="36">IF(BC71="","",(VLOOKUP(BC71,Generic_Organisation_Table_Array,2,FALSE)))</f>
        <v/>
      </c>
      <c r="BE71" s="86"/>
      <c r="BF71" s="86"/>
      <c r="BG71" s="86"/>
      <c r="BH71" s="86"/>
      <c r="BI71" s="88"/>
      <c r="BJ71" s="88"/>
      <c r="BK71" s="89" t="str">
        <f t="shared" ref="BK71:BK134" si="37">IF(BJ71="","",(VLOOKUP(BJ71,Surfacing_Surface_Recycled_Component_Table_Array,2,FALSE)))</f>
        <v/>
      </c>
      <c r="BL71" s="86"/>
      <c r="BM71" s="89" t="str">
        <f t="shared" ref="BM71:BM134" si="38">IF(BL71="","",(VLOOKUP(BL71,Surfacing_Surface_Reason,2,FALSE)))</f>
        <v/>
      </c>
      <c r="BN71" s="184"/>
      <c r="BO71" s="184" t="str">
        <f t="shared" ref="BO71:BO134" si="39">IF(BN71="","",(VLOOKUP(BN71,Surface_Work_Origin_Array,2,FALSE)))</f>
        <v/>
      </c>
      <c r="BP71" s="466"/>
      <c r="BQ71" s="184"/>
      <c r="BR71" s="184"/>
      <c r="BS71" s="184"/>
      <c r="BT71" s="184"/>
      <c r="BU71" s="184"/>
      <c r="BV71" s="86"/>
      <c r="BW71" s="184"/>
      <c r="BX71" s="184"/>
      <c r="BY71" s="184"/>
      <c r="BZ71" s="184"/>
      <c r="CA71" s="184"/>
      <c r="CB71" s="119"/>
    </row>
    <row r="72" spans="1:80" s="78" customFormat="1" x14ac:dyDescent="0.2">
      <c r="A72" s="84"/>
      <c r="B72" s="85"/>
      <c r="C72" s="86" t="str">
        <f t="shared" si="26"/>
        <v/>
      </c>
      <c r="D72" s="207" t="str">
        <f t="shared" si="27"/>
        <v/>
      </c>
      <c r="E72" s="86"/>
      <c r="F72" s="86"/>
      <c r="G72" s="86"/>
      <c r="H72" s="86"/>
      <c r="I72" s="86"/>
      <c r="J72" s="86"/>
      <c r="K72" s="86"/>
      <c r="L72" s="86"/>
      <c r="M72" s="86"/>
      <c r="N72" s="86"/>
      <c r="O72" s="87"/>
      <c r="P72" s="87"/>
      <c r="Q72" s="84"/>
      <c r="R72" s="84"/>
      <c r="S72" s="88"/>
      <c r="T72" s="86"/>
      <c r="U72" s="89" t="str">
        <f>IF(T72="","",VLOOKUP(T72,Surfacing_Pavements_Full_Width_Array,2,FALSE))</f>
        <v/>
      </c>
      <c r="V72" s="88" t="str">
        <f t="shared" si="28"/>
        <v/>
      </c>
      <c r="W72" s="99"/>
      <c r="X72" s="90"/>
      <c r="Y72" s="89" t="str">
        <f t="shared" si="29"/>
        <v/>
      </c>
      <c r="Z72" s="86"/>
      <c r="AA72" s="91" t="str">
        <f t="shared" si="30"/>
        <v/>
      </c>
      <c r="AB72" s="86"/>
      <c r="AC72" s="87"/>
      <c r="AD72" s="86"/>
      <c r="AE72" s="86"/>
      <c r="AF72" s="86"/>
      <c r="AG72" s="86"/>
      <c r="AH72" s="89" t="str">
        <f t="shared" si="31"/>
        <v/>
      </c>
      <c r="AI72" s="86"/>
      <c r="AJ72" s="86"/>
      <c r="AK72" s="86"/>
      <c r="AL72" s="89" t="str">
        <f t="shared" si="32"/>
        <v/>
      </c>
      <c r="AM72" s="86"/>
      <c r="AN72" s="86"/>
      <c r="AO72" s="89" t="str">
        <f t="shared" si="33"/>
        <v/>
      </c>
      <c r="AP72" s="86"/>
      <c r="AQ72" s="86"/>
      <c r="AR72" s="89" t="str">
        <f t="shared" si="34"/>
        <v/>
      </c>
      <c r="AS72" s="86"/>
      <c r="AT72" s="89" t="str">
        <f t="shared" si="35"/>
        <v/>
      </c>
      <c r="AU72" s="86"/>
      <c r="AV72" s="86"/>
      <c r="AW72" s="86"/>
      <c r="AX72" s="86"/>
      <c r="AY72" s="86"/>
      <c r="AZ72" s="184"/>
      <c r="BA72" s="184"/>
      <c r="BB72" s="183"/>
      <c r="BC72" s="183"/>
      <c r="BD72" s="207" t="str">
        <f t="shared" si="36"/>
        <v/>
      </c>
      <c r="BE72" s="86"/>
      <c r="BF72" s="86"/>
      <c r="BG72" s="86"/>
      <c r="BH72" s="86"/>
      <c r="BI72" s="88"/>
      <c r="BJ72" s="88"/>
      <c r="BK72" s="89" t="str">
        <f t="shared" si="37"/>
        <v/>
      </c>
      <c r="BL72" s="86"/>
      <c r="BM72" s="89" t="str">
        <f t="shared" si="38"/>
        <v/>
      </c>
      <c r="BN72" s="184"/>
      <c r="BO72" s="184" t="str">
        <f t="shared" si="39"/>
        <v/>
      </c>
      <c r="BP72" s="466"/>
      <c r="BQ72" s="184"/>
      <c r="BR72" s="184"/>
      <c r="BS72" s="184"/>
      <c r="BT72" s="184"/>
      <c r="BU72" s="184"/>
      <c r="BV72" s="86"/>
      <c r="BW72" s="184"/>
      <c r="BX72" s="184"/>
      <c r="BY72" s="184"/>
      <c r="BZ72" s="184"/>
      <c r="CA72" s="184"/>
      <c r="CB72" s="119"/>
    </row>
    <row r="73" spans="1:80" s="78" customFormat="1" x14ac:dyDescent="0.2">
      <c r="A73" s="84"/>
      <c r="B73" s="85"/>
      <c r="C73" s="86" t="str">
        <f t="shared" si="26"/>
        <v/>
      </c>
      <c r="D73" s="207" t="str">
        <f t="shared" si="27"/>
        <v/>
      </c>
      <c r="E73" s="86"/>
      <c r="F73" s="86"/>
      <c r="G73" s="86"/>
      <c r="H73" s="86"/>
      <c r="I73" s="86"/>
      <c r="J73" s="86"/>
      <c r="K73" s="86"/>
      <c r="L73" s="86"/>
      <c r="M73" s="86"/>
      <c r="N73" s="86"/>
      <c r="O73" s="87"/>
      <c r="P73" s="87"/>
      <c r="Q73" s="84"/>
      <c r="R73" s="84"/>
      <c r="S73" s="88"/>
      <c r="T73" s="86"/>
      <c r="U73" s="89" t="str">
        <f>IF(T73="","",VLOOKUP(T73,Surfacing_Pavements_Full_Width_Array,2,FALSE))</f>
        <v/>
      </c>
      <c r="V73" s="88" t="str">
        <f t="shared" si="28"/>
        <v/>
      </c>
      <c r="W73" s="99"/>
      <c r="X73" s="90"/>
      <c r="Y73" s="89" t="str">
        <f t="shared" si="29"/>
        <v/>
      </c>
      <c r="Z73" s="86"/>
      <c r="AA73" s="91" t="str">
        <f t="shared" si="30"/>
        <v/>
      </c>
      <c r="AB73" s="86"/>
      <c r="AC73" s="87"/>
      <c r="AD73" s="86"/>
      <c r="AE73" s="86"/>
      <c r="AF73" s="86"/>
      <c r="AG73" s="86"/>
      <c r="AH73" s="89" t="str">
        <f t="shared" si="31"/>
        <v/>
      </c>
      <c r="AI73" s="86"/>
      <c r="AJ73" s="86"/>
      <c r="AK73" s="86"/>
      <c r="AL73" s="89" t="str">
        <f t="shared" si="32"/>
        <v/>
      </c>
      <c r="AM73" s="86"/>
      <c r="AN73" s="86"/>
      <c r="AO73" s="89" t="str">
        <f t="shared" si="33"/>
        <v/>
      </c>
      <c r="AP73" s="86"/>
      <c r="AQ73" s="86"/>
      <c r="AR73" s="89" t="str">
        <f t="shared" si="34"/>
        <v/>
      </c>
      <c r="AS73" s="86"/>
      <c r="AT73" s="89" t="str">
        <f t="shared" si="35"/>
        <v/>
      </c>
      <c r="AU73" s="86"/>
      <c r="AV73" s="86"/>
      <c r="AW73" s="86"/>
      <c r="AX73" s="86"/>
      <c r="AY73" s="86"/>
      <c r="AZ73" s="184"/>
      <c r="BA73" s="184"/>
      <c r="BB73" s="183"/>
      <c r="BC73" s="183"/>
      <c r="BD73" s="207" t="str">
        <f t="shared" si="36"/>
        <v/>
      </c>
      <c r="BE73" s="86"/>
      <c r="BF73" s="86"/>
      <c r="BG73" s="86"/>
      <c r="BH73" s="86"/>
      <c r="BI73" s="88"/>
      <c r="BJ73" s="88"/>
      <c r="BK73" s="89" t="str">
        <f t="shared" si="37"/>
        <v/>
      </c>
      <c r="BL73" s="86"/>
      <c r="BM73" s="89" t="str">
        <f t="shared" si="38"/>
        <v/>
      </c>
      <c r="BN73" s="184"/>
      <c r="BO73" s="184" t="str">
        <f t="shared" si="39"/>
        <v/>
      </c>
      <c r="BP73" s="466"/>
      <c r="BQ73" s="184"/>
      <c r="BR73" s="184"/>
      <c r="BS73" s="184"/>
      <c r="BT73" s="184"/>
      <c r="BU73" s="184"/>
      <c r="BV73" s="86"/>
      <c r="BW73" s="184"/>
      <c r="BX73" s="184"/>
      <c r="BY73" s="184"/>
      <c r="BZ73" s="184"/>
      <c r="CA73" s="184"/>
      <c r="CB73" s="119"/>
    </row>
    <row r="74" spans="1:80" s="78" customFormat="1" x14ac:dyDescent="0.2">
      <c r="A74" s="84"/>
      <c r="B74" s="85"/>
      <c r="C74" s="86" t="str">
        <f t="shared" si="26"/>
        <v/>
      </c>
      <c r="D74" s="207" t="str">
        <f t="shared" si="27"/>
        <v/>
      </c>
      <c r="E74" s="86"/>
      <c r="F74" s="86"/>
      <c r="G74" s="86"/>
      <c r="H74" s="86"/>
      <c r="I74" s="86"/>
      <c r="J74" s="86"/>
      <c r="K74" s="86"/>
      <c r="L74" s="86"/>
      <c r="M74" s="86"/>
      <c r="N74" s="86"/>
      <c r="O74" s="87"/>
      <c r="P74" s="87"/>
      <c r="Q74" s="84"/>
      <c r="R74" s="84"/>
      <c r="S74" s="88"/>
      <c r="T74" s="86"/>
      <c r="U74" s="89" t="str">
        <f>IF(T74="","",VLOOKUP(T74,Surfacing_Pavements_Full_Width_Array,2,FALSE))</f>
        <v/>
      </c>
      <c r="V74" s="88" t="str">
        <f t="shared" si="28"/>
        <v/>
      </c>
      <c r="W74" s="99"/>
      <c r="X74" s="90"/>
      <c r="Y74" s="89" t="str">
        <f t="shared" si="29"/>
        <v/>
      </c>
      <c r="Z74" s="86"/>
      <c r="AA74" s="91" t="str">
        <f t="shared" si="30"/>
        <v/>
      </c>
      <c r="AB74" s="86"/>
      <c r="AC74" s="87"/>
      <c r="AD74" s="86"/>
      <c r="AE74" s="86"/>
      <c r="AF74" s="86"/>
      <c r="AG74" s="86"/>
      <c r="AH74" s="89" t="str">
        <f t="shared" si="31"/>
        <v/>
      </c>
      <c r="AI74" s="86"/>
      <c r="AJ74" s="86"/>
      <c r="AK74" s="86"/>
      <c r="AL74" s="89" t="str">
        <f t="shared" si="32"/>
        <v/>
      </c>
      <c r="AM74" s="86"/>
      <c r="AN74" s="86"/>
      <c r="AO74" s="89" t="str">
        <f t="shared" si="33"/>
        <v/>
      </c>
      <c r="AP74" s="86"/>
      <c r="AQ74" s="86"/>
      <c r="AR74" s="89" t="str">
        <f t="shared" si="34"/>
        <v/>
      </c>
      <c r="AS74" s="86"/>
      <c r="AT74" s="89" t="str">
        <f t="shared" si="35"/>
        <v/>
      </c>
      <c r="AU74" s="86"/>
      <c r="AV74" s="86"/>
      <c r="AW74" s="86"/>
      <c r="AX74" s="86"/>
      <c r="AY74" s="86"/>
      <c r="AZ74" s="184"/>
      <c r="BA74" s="184"/>
      <c r="BB74" s="183"/>
      <c r="BC74" s="183"/>
      <c r="BD74" s="207" t="str">
        <f t="shared" si="36"/>
        <v/>
      </c>
      <c r="BE74" s="86"/>
      <c r="BF74" s="86"/>
      <c r="BG74" s="86"/>
      <c r="BH74" s="86"/>
      <c r="BI74" s="88"/>
      <c r="BJ74" s="88"/>
      <c r="BK74" s="89" t="str">
        <f t="shared" si="37"/>
        <v/>
      </c>
      <c r="BL74" s="86"/>
      <c r="BM74" s="89" t="str">
        <f t="shared" si="38"/>
        <v/>
      </c>
      <c r="BN74" s="184"/>
      <c r="BO74" s="184" t="str">
        <f t="shared" si="39"/>
        <v/>
      </c>
      <c r="BP74" s="466"/>
      <c r="BQ74" s="184"/>
      <c r="BR74" s="184"/>
      <c r="BS74" s="184"/>
      <c r="BT74" s="184"/>
      <c r="BU74" s="184"/>
      <c r="BV74" s="86"/>
      <c r="BW74" s="184"/>
      <c r="BX74" s="184"/>
      <c r="BY74" s="184"/>
      <c r="BZ74" s="184"/>
      <c r="CA74" s="184"/>
      <c r="CB74" s="119"/>
    </row>
    <row r="75" spans="1:80" s="78" customFormat="1" x14ac:dyDescent="0.2">
      <c r="A75" s="84"/>
      <c r="B75" s="85"/>
      <c r="C75" s="86" t="str">
        <f t="shared" si="26"/>
        <v/>
      </c>
      <c r="D75" s="207" t="str">
        <f t="shared" si="27"/>
        <v/>
      </c>
      <c r="E75" s="86"/>
      <c r="F75" s="86"/>
      <c r="G75" s="86"/>
      <c r="H75" s="86"/>
      <c r="I75" s="86"/>
      <c r="J75" s="86"/>
      <c r="K75" s="86"/>
      <c r="L75" s="86"/>
      <c r="M75" s="86"/>
      <c r="N75" s="86"/>
      <c r="O75" s="87"/>
      <c r="P75" s="87"/>
      <c r="Q75" s="84"/>
      <c r="R75" s="84"/>
      <c r="S75" s="88"/>
      <c r="T75" s="86"/>
      <c r="U75" s="89" t="str">
        <f>IF(T75="","",VLOOKUP(T75,Surfacing_Pavements_Full_Width_Array,2,FALSE))</f>
        <v/>
      </c>
      <c r="V75" s="88" t="str">
        <f t="shared" si="28"/>
        <v/>
      </c>
      <c r="W75" s="99"/>
      <c r="X75" s="90"/>
      <c r="Y75" s="89" t="str">
        <f t="shared" si="29"/>
        <v/>
      </c>
      <c r="Z75" s="86"/>
      <c r="AA75" s="91" t="str">
        <f t="shared" si="30"/>
        <v/>
      </c>
      <c r="AB75" s="86"/>
      <c r="AC75" s="87"/>
      <c r="AD75" s="86"/>
      <c r="AE75" s="86"/>
      <c r="AF75" s="86"/>
      <c r="AG75" s="86"/>
      <c r="AH75" s="89" t="str">
        <f t="shared" si="31"/>
        <v/>
      </c>
      <c r="AI75" s="86"/>
      <c r="AJ75" s="86"/>
      <c r="AK75" s="86"/>
      <c r="AL75" s="89" t="str">
        <f t="shared" si="32"/>
        <v/>
      </c>
      <c r="AM75" s="86"/>
      <c r="AN75" s="86"/>
      <c r="AO75" s="89" t="str">
        <f t="shared" si="33"/>
        <v/>
      </c>
      <c r="AP75" s="86"/>
      <c r="AQ75" s="86"/>
      <c r="AR75" s="89" t="str">
        <f t="shared" si="34"/>
        <v/>
      </c>
      <c r="AS75" s="86"/>
      <c r="AT75" s="89" t="str">
        <f t="shared" si="35"/>
        <v/>
      </c>
      <c r="AU75" s="86"/>
      <c r="AV75" s="86"/>
      <c r="AW75" s="86"/>
      <c r="AX75" s="86"/>
      <c r="AY75" s="86"/>
      <c r="AZ75" s="184"/>
      <c r="BA75" s="184"/>
      <c r="BB75" s="183"/>
      <c r="BC75" s="183"/>
      <c r="BD75" s="207" t="str">
        <f t="shared" si="36"/>
        <v/>
      </c>
      <c r="BE75" s="86"/>
      <c r="BF75" s="86"/>
      <c r="BG75" s="86"/>
      <c r="BH75" s="86"/>
      <c r="BI75" s="88"/>
      <c r="BJ75" s="88"/>
      <c r="BK75" s="89" t="str">
        <f t="shared" si="37"/>
        <v/>
      </c>
      <c r="BL75" s="86"/>
      <c r="BM75" s="89" t="str">
        <f t="shared" si="38"/>
        <v/>
      </c>
      <c r="BN75" s="184"/>
      <c r="BO75" s="184" t="str">
        <f t="shared" si="39"/>
        <v/>
      </c>
      <c r="BP75" s="466"/>
      <c r="BQ75" s="184"/>
      <c r="BR75" s="184"/>
      <c r="BS75" s="184"/>
      <c r="BT75" s="184"/>
      <c r="BU75" s="184"/>
      <c r="BV75" s="86"/>
      <c r="BW75" s="184"/>
      <c r="BX75" s="184"/>
      <c r="BY75" s="184"/>
      <c r="BZ75" s="184"/>
      <c r="CA75" s="184"/>
      <c r="CB75" s="119"/>
    </row>
    <row r="76" spans="1:80" s="78" customFormat="1" x14ac:dyDescent="0.2">
      <c r="A76" s="84"/>
      <c r="B76" s="85"/>
      <c r="C76" s="86" t="str">
        <f t="shared" si="26"/>
        <v/>
      </c>
      <c r="D76" s="207" t="str">
        <f t="shared" si="27"/>
        <v/>
      </c>
      <c r="E76" s="86"/>
      <c r="F76" s="86"/>
      <c r="G76" s="86"/>
      <c r="H76" s="86"/>
      <c r="I76" s="86"/>
      <c r="J76" s="86"/>
      <c r="K76" s="86"/>
      <c r="L76" s="86"/>
      <c r="M76" s="86"/>
      <c r="N76" s="86"/>
      <c r="O76" s="87"/>
      <c r="P76" s="87"/>
      <c r="Q76" s="84"/>
      <c r="R76" s="84"/>
      <c r="S76" s="88"/>
      <c r="T76" s="86"/>
      <c r="U76" s="89" t="str">
        <f>IF(T76="","",VLOOKUP(T76,Surfacing_Pavements_Full_Width_Array,2,FALSE))</f>
        <v/>
      </c>
      <c r="V76" s="88" t="str">
        <f t="shared" si="28"/>
        <v/>
      </c>
      <c r="W76" s="99"/>
      <c r="X76" s="90"/>
      <c r="Y76" s="89" t="str">
        <f t="shared" si="29"/>
        <v/>
      </c>
      <c r="Z76" s="86"/>
      <c r="AA76" s="91" t="str">
        <f t="shared" si="30"/>
        <v/>
      </c>
      <c r="AB76" s="86"/>
      <c r="AC76" s="87"/>
      <c r="AD76" s="86"/>
      <c r="AE76" s="86"/>
      <c r="AF76" s="86"/>
      <c r="AG76" s="86"/>
      <c r="AH76" s="89" t="str">
        <f t="shared" si="31"/>
        <v/>
      </c>
      <c r="AI76" s="86"/>
      <c r="AJ76" s="86"/>
      <c r="AK76" s="86"/>
      <c r="AL76" s="89" t="str">
        <f t="shared" si="32"/>
        <v/>
      </c>
      <c r="AM76" s="86"/>
      <c r="AN76" s="86"/>
      <c r="AO76" s="89" t="str">
        <f t="shared" si="33"/>
        <v/>
      </c>
      <c r="AP76" s="86"/>
      <c r="AQ76" s="86"/>
      <c r="AR76" s="89" t="str">
        <f t="shared" si="34"/>
        <v/>
      </c>
      <c r="AS76" s="86"/>
      <c r="AT76" s="89" t="str">
        <f t="shared" si="35"/>
        <v/>
      </c>
      <c r="AU76" s="86"/>
      <c r="AV76" s="86"/>
      <c r="AW76" s="86"/>
      <c r="AX76" s="86"/>
      <c r="AY76" s="86"/>
      <c r="AZ76" s="184"/>
      <c r="BA76" s="184"/>
      <c r="BB76" s="183"/>
      <c r="BC76" s="183"/>
      <c r="BD76" s="207" t="str">
        <f t="shared" si="36"/>
        <v/>
      </c>
      <c r="BE76" s="86"/>
      <c r="BF76" s="86"/>
      <c r="BG76" s="86"/>
      <c r="BH76" s="86"/>
      <c r="BI76" s="88"/>
      <c r="BJ76" s="88"/>
      <c r="BK76" s="89" t="str">
        <f t="shared" si="37"/>
        <v/>
      </c>
      <c r="BL76" s="86"/>
      <c r="BM76" s="89" t="str">
        <f t="shared" si="38"/>
        <v/>
      </c>
      <c r="BN76" s="184"/>
      <c r="BO76" s="184" t="str">
        <f t="shared" si="39"/>
        <v/>
      </c>
      <c r="BP76" s="466"/>
      <c r="BQ76" s="184"/>
      <c r="BR76" s="184"/>
      <c r="BS76" s="184"/>
      <c r="BT76" s="184"/>
      <c r="BU76" s="184"/>
      <c r="BV76" s="86"/>
      <c r="BW76" s="184"/>
      <c r="BX76" s="184"/>
      <c r="BY76" s="184"/>
      <c r="BZ76" s="184"/>
      <c r="CA76" s="184"/>
      <c r="CB76" s="119"/>
    </row>
    <row r="77" spans="1:80" s="78" customFormat="1" x14ac:dyDescent="0.2">
      <c r="A77" s="84"/>
      <c r="B77" s="85"/>
      <c r="C77" s="86" t="str">
        <f t="shared" si="26"/>
        <v/>
      </c>
      <c r="D77" s="207" t="str">
        <f t="shared" si="27"/>
        <v/>
      </c>
      <c r="E77" s="86"/>
      <c r="F77" s="86"/>
      <c r="G77" s="86"/>
      <c r="H77" s="86"/>
      <c r="I77" s="86"/>
      <c r="J77" s="86"/>
      <c r="K77" s="86"/>
      <c r="L77" s="86"/>
      <c r="M77" s="86"/>
      <c r="N77" s="86"/>
      <c r="O77" s="87"/>
      <c r="P77" s="87"/>
      <c r="Q77" s="84"/>
      <c r="R77" s="84"/>
      <c r="S77" s="88"/>
      <c r="T77" s="86"/>
      <c r="U77" s="89" t="str">
        <f>IF(T77="","",VLOOKUP(T77,Surfacing_Pavements_Full_Width_Array,2,FALSE))</f>
        <v/>
      </c>
      <c r="V77" s="88" t="str">
        <f t="shared" si="28"/>
        <v/>
      </c>
      <c r="W77" s="99"/>
      <c r="X77" s="90"/>
      <c r="Y77" s="89" t="str">
        <f t="shared" si="29"/>
        <v/>
      </c>
      <c r="Z77" s="86"/>
      <c r="AA77" s="91" t="str">
        <f t="shared" si="30"/>
        <v/>
      </c>
      <c r="AB77" s="86"/>
      <c r="AC77" s="87"/>
      <c r="AD77" s="86"/>
      <c r="AE77" s="86"/>
      <c r="AF77" s="86"/>
      <c r="AG77" s="86"/>
      <c r="AH77" s="89" t="str">
        <f t="shared" si="31"/>
        <v/>
      </c>
      <c r="AI77" s="86"/>
      <c r="AJ77" s="86"/>
      <c r="AK77" s="86"/>
      <c r="AL77" s="89" t="str">
        <f t="shared" si="32"/>
        <v/>
      </c>
      <c r="AM77" s="86"/>
      <c r="AN77" s="86"/>
      <c r="AO77" s="89" t="str">
        <f t="shared" si="33"/>
        <v/>
      </c>
      <c r="AP77" s="86"/>
      <c r="AQ77" s="86"/>
      <c r="AR77" s="89" t="str">
        <f t="shared" si="34"/>
        <v/>
      </c>
      <c r="AS77" s="86"/>
      <c r="AT77" s="89" t="str">
        <f t="shared" si="35"/>
        <v/>
      </c>
      <c r="AU77" s="86"/>
      <c r="AV77" s="86"/>
      <c r="AW77" s="86"/>
      <c r="AX77" s="86"/>
      <c r="AY77" s="86"/>
      <c r="AZ77" s="184"/>
      <c r="BA77" s="184"/>
      <c r="BB77" s="183"/>
      <c r="BC77" s="183"/>
      <c r="BD77" s="207" t="str">
        <f t="shared" si="36"/>
        <v/>
      </c>
      <c r="BE77" s="86"/>
      <c r="BF77" s="86"/>
      <c r="BG77" s="86"/>
      <c r="BH77" s="86"/>
      <c r="BI77" s="88"/>
      <c r="BJ77" s="88"/>
      <c r="BK77" s="89" t="str">
        <f t="shared" si="37"/>
        <v/>
      </c>
      <c r="BL77" s="86"/>
      <c r="BM77" s="89" t="str">
        <f t="shared" si="38"/>
        <v/>
      </c>
      <c r="BN77" s="184"/>
      <c r="BO77" s="184" t="str">
        <f t="shared" si="39"/>
        <v/>
      </c>
      <c r="BP77" s="466"/>
      <c r="BQ77" s="184"/>
      <c r="BR77" s="184"/>
      <c r="BS77" s="184"/>
      <c r="BT77" s="184"/>
      <c r="BU77" s="184"/>
      <c r="BV77" s="86"/>
      <c r="BW77" s="184"/>
      <c r="BX77" s="184"/>
      <c r="BY77" s="184"/>
      <c r="BZ77" s="184"/>
      <c r="CA77" s="184"/>
      <c r="CB77" s="119"/>
    </row>
    <row r="78" spans="1:80" s="78" customFormat="1" x14ac:dyDescent="0.2">
      <c r="A78" s="84"/>
      <c r="B78" s="85"/>
      <c r="C78" s="86" t="str">
        <f t="shared" si="26"/>
        <v/>
      </c>
      <c r="D78" s="207" t="str">
        <f t="shared" si="27"/>
        <v/>
      </c>
      <c r="E78" s="86"/>
      <c r="F78" s="86"/>
      <c r="G78" s="86"/>
      <c r="H78" s="86"/>
      <c r="I78" s="86"/>
      <c r="J78" s="86"/>
      <c r="K78" s="86"/>
      <c r="L78" s="86"/>
      <c r="M78" s="86"/>
      <c r="N78" s="86"/>
      <c r="O78" s="87"/>
      <c r="P78" s="87"/>
      <c r="Q78" s="84"/>
      <c r="R78" s="84"/>
      <c r="S78" s="88"/>
      <c r="T78" s="86"/>
      <c r="U78" s="89" t="str">
        <f>IF(T78="","",VLOOKUP(T78,Surfacing_Pavements_Full_Width_Array,2,FALSE))</f>
        <v/>
      </c>
      <c r="V78" s="88" t="str">
        <f t="shared" si="28"/>
        <v/>
      </c>
      <c r="W78" s="99"/>
      <c r="X78" s="90"/>
      <c r="Y78" s="89" t="str">
        <f t="shared" si="29"/>
        <v/>
      </c>
      <c r="Z78" s="86"/>
      <c r="AA78" s="91" t="str">
        <f t="shared" si="30"/>
        <v/>
      </c>
      <c r="AB78" s="86"/>
      <c r="AC78" s="87"/>
      <c r="AD78" s="86"/>
      <c r="AE78" s="86"/>
      <c r="AF78" s="86"/>
      <c r="AG78" s="86"/>
      <c r="AH78" s="89" t="str">
        <f t="shared" si="31"/>
        <v/>
      </c>
      <c r="AI78" s="86"/>
      <c r="AJ78" s="86"/>
      <c r="AK78" s="86"/>
      <c r="AL78" s="89" t="str">
        <f t="shared" si="32"/>
        <v/>
      </c>
      <c r="AM78" s="86"/>
      <c r="AN78" s="86"/>
      <c r="AO78" s="89" t="str">
        <f t="shared" si="33"/>
        <v/>
      </c>
      <c r="AP78" s="86"/>
      <c r="AQ78" s="86"/>
      <c r="AR78" s="89" t="str">
        <f t="shared" si="34"/>
        <v/>
      </c>
      <c r="AS78" s="86"/>
      <c r="AT78" s="89" t="str">
        <f t="shared" si="35"/>
        <v/>
      </c>
      <c r="AU78" s="86"/>
      <c r="AV78" s="86"/>
      <c r="AW78" s="86"/>
      <c r="AX78" s="86"/>
      <c r="AY78" s="86"/>
      <c r="AZ78" s="184"/>
      <c r="BA78" s="184"/>
      <c r="BB78" s="183"/>
      <c r="BC78" s="183"/>
      <c r="BD78" s="207" t="str">
        <f t="shared" si="36"/>
        <v/>
      </c>
      <c r="BE78" s="86"/>
      <c r="BF78" s="86"/>
      <c r="BG78" s="86"/>
      <c r="BH78" s="86"/>
      <c r="BI78" s="88"/>
      <c r="BJ78" s="88"/>
      <c r="BK78" s="89" t="str">
        <f t="shared" si="37"/>
        <v/>
      </c>
      <c r="BL78" s="86"/>
      <c r="BM78" s="89" t="str">
        <f t="shared" si="38"/>
        <v/>
      </c>
      <c r="BN78" s="184"/>
      <c r="BO78" s="184" t="str">
        <f t="shared" si="39"/>
        <v/>
      </c>
      <c r="BP78" s="466"/>
      <c r="BQ78" s="184"/>
      <c r="BR78" s="184"/>
      <c r="BS78" s="184"/>
      <c r="BT78" s="184"/>
      <c r="BU78" s="184"/>
      <c r="BV78" s="86"/>
      <c r="BW78" s="184"/>
      <c r="BX78" s="184"/>
      <c r="BY78" s="184"/>
      <c r="BZ78" s="184"/>
      <c r="CA78" s="184"/>
      <c r="CB78" s="119"/>
    </row>
    <row r="79" spans="1:80" s="78" customFormat="1" x14ac:dyDescent="0.2">
      <c r="A79" s="84"/>
      <c r="B79" s="85"/>
      <c r="C79" s="86" t="str">
        <f t="shared" si="26"/>
        <v/>
      </c>
      <c r="D79" s="207" t="str">
        <f t="shared" si="27"/>
        <v/>
      </c>
      <c r="E79" s="86"/>
      <c r="F79" s="86"/>
      <c r="G79" s="86"/>
      <c r="H79" s="86"/>
      <c r="I79" s="86"/>
      <c r="J79" s="86"/>
      <c r="K79" s="86"/>
      <c r="L79" s="86"/>
      <c r="M79" s="86"/>
      <c r="N79" s="86"/>
      <c r="O79" s="87"/>
      <c r="P79" s="87"/>
      <c r="Q79" s="84"/>
      <c r="R79" s="84"/>
      <c r="S79" s="88"/>
      <c r="T79" s="86"/>
      <c r="U79" s="89" t="str">
        <f>IF(T79="","",VLOOKUP(T79,Surfacing_Pavements_Full_Width_Array,2,FALSE))</f>
        <v/>
      </c>
      <c r="V79" s="88" t="str">
        <f t="shared" si="28"/>
        <v/>
      </c>
      <c r="W79" s="99"/>
      <c r="X79" s="90"/>
      <c r="Y79" s="89" t="str">
        <f t="shared" si="29"/>
        <v/>
      </c>
      <c r="Z79" s="86"/>
      <c r="AA79" s="91" t="str">
        <f t="shared" si="30"/>
        <v/>
      </c>
      <c r="AB79" s="86"/>
      <c r="AC79" s="87"/>
      <c r="AD79" s="86"/>
      <c r="AE79" s="86"/>
      <c r="AF79" s="86"/>
      <c r="AG79" s="86"/>
      <c r="AH79" s="89" t="str">
        <f t="shared" si="31"/>
        <v/>
      </c>
      <c r="AI79" s="86"/>
      <c r="AJ79" s="86"/>
      <c r="AK79" s="86"/>
      <c r="AL79" s="89" t="str">
        <f t="shared" si="32"/>
        <v/>
      </c>
      <c r="AM79" s="86"/>
      <c r="AN79" s="86"/>
      <c r="AO79" s="89" t="str">
        <f t="shared" si="33"/>
        <v/>
      </c>
      <c r="AP79" s="86"/>
      <c r="AQ79" s="86"/>
      <c r="AR79" s="89" t="str">
        <f t="shared" si="34"/>
        <v/>
      </c>
      <c r="AS79" s="86"/>
      <c r="AT79" s="89" t="str">
        <f t="shared" si="35"/>
        <v/>
      </c>
      <c r="AU79" s="86"/>
      <c r="AV79" s="86"/>
      <c r="AW79" s="86"/>
      <c r="AX79" s="86"/>
      <c r="AY79" s="86"/>
      <c r="AZ79" s="184"/>
      <c r="BA79" s="184"/>
      <c r="BB79" s="183"/>
      <c r="BC79" s="183"/>
      <c r="BD79" s="207" t="str">
        <f t="shared" si="36"/>
        <v/>
      </c>
      <c r="BE79" s="86"/>
      <c r="BF79" s="86"/>
      <c r="BG79" s="86"/>
      <c r="BH79" s="86"/>
      <c r="BI79" s="88"/>
      <c r="BJ79" s="88"/>
      <c r="BK79" s="89" t="str">
        <f t="shared" si="37"/>
        <v/>
      </c>
      <c r="BL79" s="86"/>
      <c r="BM79" s="89" t="str">
        <f t="shared" si="38"/>
        <v/>
      </c>
      <c r="BN79" s="184"/>
      <c r="BO79" s="184" t="str">
        <f t="shared" si="39"/>
        <v/>
      </c>
      <c r="BP79" s="466"/>
      <c r="BQ79" s="184"/>
      <c r="BR79" s="184"/>
      <c r="BS79" s="184"/>
      <c r="BT79" s="184"/>
      <c r="BU79" s="184"/>
      <c r="BV79" s="86"/>
      <c r="BW79" s="184"/>
      <c r="BX79" s="184"/>
      <c r="BY79" s="184"/>
      <c r="BZ79" s="184"/>
      <c r="CA79" s="184"/>
      <c r="CB79" s="119"/>
    </row>
    <row r="80" spans="1:80" s="78" customFormat="1" x14ac:dyDescent="0.2">
      <c r="A80" s="84"/>
      <c r="B80" s="85"/>
      <c r="C80" s="86" t="str">
        <f t="shared" si="26"/>
        <v/>
      </c>
      <c r="D80" s="207" t="str">
        <f t="shared" si="27"/>
        <v/>
      </c>
      <c r="E80" s="86"/>
      <c r="F80" s="86"/>
      <c r="G80" s="86"/>
      <c r="H80" s="86"/>
      <c r="I80" s="86"/>
      <c r="J80" s="86"/>
      <c r="K80" s="86"/>
      <c r="L80" s="86"/>
      <c r="M80" s="86"/>
      <c r="N80" s="86"/>
      <c r="O80" s="87"/>
      <c r="P80" s="87"/>
      <c r="Q80" s="84"/>
      <c r="R80" s="84"/>
      <c r="S80" s="88"/>
      <c r="T80" s="86"/>
      <c r="U80" s="89" t="str">
        <f>IF(T80="","",VLOOKUP(T80,Surfacing_Pavements_Full_Width_Array,2,FALSE))</f>
        <v/>
      </c>
      <c r="V80" s="88" t="str">
        <f t="shared" si="28"/>
        <v/>
      </c>
      <c r="W80" s="99"/>
      <c r="X80" s="90"/>
      <c r="Y80" s="89" t="str">
        <f t="shared" si="29"/>
        <v/>
      </c>
      <c r="Z80" s="86"/>
      <c r="AA80" s="91" t="str">
        <f t="shared" si="30"/>
        <v/>
      </c>
      <c r="AB80" s="86"/>
      <c r="AC80" s="87"/>
      <c r="AD80" s="86"/>
      <c r="AE80" s="86"/>
      <c r="AF80" s="86"/>
      <c r="AG80" s="86"/>
      <c r="AH80" s="89" t="str">
        <f t="shared" si="31"/>
        <v/>
      </c>
      <c r="AI80" s="86"/>
      <c r="AJ80" s="86"/>
      <c r="AK80" s="86"/>
      <c r="AL80" s="89" t="str">
        <f t="shared" si="32"/>
        <v/>
      </c>
      <c r="AM80" s="86"/>
      <c r="AN80" s="86"/>
      <c r="AO80" s="89" t="str">
        <f t="shared" si="33"/>
        <v/>
      </c>
      <c r="AP80" s="86"/>
      <c r="AQ80" s="86"/>
      <c r="AR80" s="89" t="str">
        <f t="shared" si="34"/>
        <v/>
      </c>
      <c r="AS80" s="86"/>
      <c r="AT80" s="89" t="str">
        <f t="shared" si="35"/>
        <v/>
      </c>
      <c r="AU80" s="86"/>
      <c r="AV80" s="86"/>
      <c r="AW80" s="86"/>
      <c r="AX80" s="86"/>
      <c r="AY80" s="86"/>
      <c r="AZ80" s="184"/>
      <c r="BA80" s="184"/>
      <c r="BB80" s="183"/>
      <c r="BC80" s="183"/>
      <c r="BD80" s="207" t="str">
        <f t="shared" si="36"/>
        <v/>
      </c>
      <c r="BE80" s="86"/>
      <c r="BF80" s="86"/>
      <c r="BG80" s="86"/>
      <c r="BH80" s="86"/>
      <c r="BI80" s="88"/>
      <c r="BJ80" s="88"/>
      <c r="BK80" s="89" t="str">
        <f t="shared" si="37"/>
        <v/>
      </c>
      <c r="BL80" s="86"/>
      <c r="BM80" s="89" t="str">
        <f t="shared" si="38"/>
        <v/>
      </c>
      <c r="BN80" s="184"/>
      <c r="BO80" s="184" t="str">
        <f t="shared" si="39"/>
        <v/>
      </c>
      <c r="BP80" s="466"/>
      <c r="BQ80" s="184"/>
      <c r="BR80" s="184"/>
      <c r="BS80" s="184"/>
      <c r="BT80" s="184"/>
      <c r="BU80" s="184"/>
      <c r="BV80" s="86"/>
      <c r="BW80" s="184"/>
      <c r="BX80" s="184"/>
      <c r="BY80" s="184"/>
      <c r="BZ80" s="184"/>
      <c r="CA80" s="184"/>
      <c r="CB80" s="119"/>
    </row>
    <row r="81" spans="1:80" s="78" customFormat="1" x14ac:dyDescent="0.2">
      <c r="A81" s="84"/>
      <c r="B81" s="85"/>
      <c r="C81" s="86" t="str">
        <f t="shared" si="26"/>
        <v/>
      </c>
      <c r="D81" s="207" t="str">
        <f t="shared" si="27"/>
        <v/>
      </c>
      <c r="E81" s="86"/>
      <c r="F81" s="86"/>
      <c r="G81" s="86"/>
      <c r="H81" s="86"/>
      <c r="I81" s="86"/>
      <c r="J81" s="86"/>
      <c r="K81" s="86"/>
      <c r="L81" s="86"/>
      <c r="M81" s="86"/>
      <c r="N81" s="86"/>
      <c r="O81" s="87"/>
      <c r="P81" s="87"/>
      <c r="Q81" s="84"/>
      <c r="R81" s="84"/>
      <c r="S81" s="88"/>
      <c r="T81" s="86"/>
      <c r="U81" s="89" t="str">
        <f>IF(T81="","",VLOOKUP(T81,Surfacing_Pavements_Full_Width_Array,2,FALSE))</f>
        <v/>
      </c>
      <c r="V81" s="88" t="str">
        <f t="shared" si="28"/>
        <v/>
      </c>
      <c r="W81" s="99"/>
      <c r="X81" s="90"/>
      <c r="Y81" s="89" t="str">
        <f t="shared" si="29"/>
        <v/>
      </c>
      <c r="Z81" s="86"/>
      <c r="AA81" s="91" t="str">
        <f t="shared" si="30"/>
        <v/>
      </c>
      <c r="AB81" s="86"/>
      <c r="AC81" s="87"/>
      <c r="AD81" s="86"/>
      <c r="AE81" s="86"/>
      <c r="AF81" s="86"/>
      <c r="AG81" s="86"/>
      <c r="AH81" s="89" t="str">
        <f t="shared" si="31"/>
        <v/>
      </c>
      <c r="AI81" s="86"/>
      <c r="AJ81" s="86"/>
      <c r="AK81" s="86"/>
      <c r="AL81" s="89" t="str">
        <f t="shared" si="32"/>
        <v/>
      </c>
      <c r="AM81" s="86"/>
      <c r="AN81" s="86"/>
      <c r="AO81" s="89" t="str">
        <f t="shared" si="33"/>
        <v/>
      </c>
      <c r="AP81" s="86"/>
      <c r="AQ81" s="86"/>
      <c r="AR81" s="89" t="str">
        <f t="shared" si="34"/>
        <v/>
      </c>
      <c r="AS81" s="86"/>
      <c r="AT81" s="89" t="str">
        <f t="shared" si="35"/>
        <v/>
      </c>
      <c r="AU81" s="86"/>
      <c r="AV81" s="86"/>
      <c r="AW81" s="86"/>
      <c r="AX81" s="86"/>
      <c r="AY81" s="86"/>
      <c r="AZ81" s="184"/>
      <c r="BA81" s="184"/>
      <c r="BB81" s="183"/>
      <c r="BC81" s="183"/>
      <c r="BD81" s="207" t="str">
        <f t="shared" si="36"/>
        <v/>
      </c>
      <c r="BE81" s="86"/>
      <c r="BF81" s="86"/>
      <c r="BG81" s="86"/>
      <c r="BH81" s="86"/>
      <c r="BI81" s="88"/>
      <c r="BJ81" s="88"/>
      <c r="BK81" s="89" t="str">
        <f t="shared" si="37"/>
        <v/>
      </c>
      <c r="BL81" s="86"/>
      <c r="BM81" s="89" t="str">
        <f t="shared" si="38"/>
        <v/>
      </c>
      <c r="BN81" s="184"/>
      <c r="BO81" s="184" t="str">
        <f t="shared" si="39"/>
        <v/>
      </c>
      <c r="BP81" s="466"/>
      <c r="BQ81" s="184"/>
      <c r="BR81" s="184"/>
      <c r="BS81" s="184"/>
      <c r="BT81" s="184"/>
      <c r="BU81" s="184"/>
      <c r="BV81" s="86"/>
      <c r="BW81" s="184"/>
      <c r="BX81" s="184"/>
      <c r="BY81" s="184"/>
      <c r="BZ81" s="184"/>
      <c r="CA81" s="184"/>
      <c r="CB81" s="119"/>
    </row>
    <row r="82" spans="1:80" s="78" customFormat="1" x14ac:dyDescent="0.2">
      <c r="A82" s="84"/>
      <c r="B82" s="85"/>
      <c r="C82" s="86" t="str">
        <f t="shared" si="26"/>
        <v/>
      </c>
      <c r="D82" s="207" t="str">
        <f t="shared" si="27"/>
        <v/>
      </c>
      <c r="E82" s="86"/>
      <c r="F82" s="86"/>
      <c r="G82" s="86"/>
      <c r="H82" s="86"/>
      <c r="I82" s="86"/>
      <c r="J82" s="86"/>
      <c r="K82" s="86"/>
      <c r="L82" s="86"/>
      <c r="M82" s="86"/>
      <c r="N82" s="86"/>
      <c r="O82" s="87"/>
      <c r="P82" s="87"/>
      <c r="Q82" s="84"/>
      <c r="R82" s="84"/>
      <c r="S82" s="88"/>
      <c r="T82" s="86"/>
      <c r="U82" s="89" t="str">
        <f>IF(T82="","",VLOOKUP(T82,Surfacing_Pavements_Full_Width_Array,2,FALSE))</f>
        <v/>
      </c>
      <c r="V82" s="88" t="str">
        <f t="shared" si="28"/>
        <v/>
      </c>
      <c r="W82" s="99"/>
      <c r="X82" s="90"/>
      <c r="Y82" s="89" t="str">
        <f t="shared" si="29"/>
        <v/>
      </c>
      <c r="Z82" s="86"/>
      <c r="AA82" s="91" t="str">
        <f t="shared" si="30"/>
        <v/>
      </c>
      <c r="AB82" s="86"/>
      <c r="AC82" s="87"/>
      <c r="AD82" s="86"/>
      <c r="AE82" s="86"/>
      <c r="AF82" s="86"/>
      <c r="AG82" s="86"/>
      <c r="AH82" s="89" t="str">
        <f t="shared" si="31"/>
        <v/>
      </c>
      <c r="AI82" s="86"/>
      <c r="AJ82" s="86"/>
      <c r="AK82" s="86"/>
      <c r="AL82" s="89" t="str">
        <f t="shared" si="32"/>
        <v/>
      </c>
      <c r="AM82" s="86"/>
      <c r="AN82" s="86"/>
      <c r="AO82" s="89" t="str">
        <f t="shared" si="33"/>
        <v/>
      </c>
      <c r="AP82" s="86"/>
      <c r="AQ82" s="86"/>
      <c r="AR82" s="89" t="str">
        <f t="shared" si="34"/>
        <v/>
      </c>
      <c r="AS82" s="86"/>
      <c r="AT82" s="89" t="str">
        <f t="shared" si="35"/>
        <v/>
      </c>
      <c r="AU82" s="86"/>
      <c r="AV82" s="86"/>
      <c r="AW82" s="86"/>
      <c r="AX82" s="86"/>
      <c r="AY82" s="86"/>
      <c r="AZ82" s="184"/>
      <c r="BA82" s="184"/>
      <c r="BB82" s="183"/>
      <c r="BC82" s="183"/>
      <c r="BD82" s="207" t="str">
        <f t="shared" si="36"/>
        <v/>
      </c>
      <c r="BE82" s="86"/>
      <c r="BF82" s="86"/>
      <c r="BG82" s="86"/>
      <c r="BH82" s="86"/>
      <c r="BI82" s="88"/>
      <c r="BJ82" s="88"/>
      <c r="BK82" s="89" t="str">
        <f t="shared" si="37"/>
        <v/>
      </c>
      <c r="BL82" s="86"/>
      <c r="BM82" s="89" t="str">
        <f t="shared" si="38"/>
        <v/>
      </c>
      <c r="BN82" s="184"/>
      <c r="BO82" s="184" t="str">
        <f t="shared" si="39"/>
        <v/>
      </c>
      <c r="BP82" s="466"/>
      <c r="BQ82" s="184"/>
      <c r="BR82" s="184"/>
      <c r="BS82" s="184"/>
      <c r="BT82" s="184"/>
      <c r="BU82" s="184"/>
      <c r="BV82" s="86"/>
      <c r="BW82" s="184"/>
      <c r="BX82" s="184"/>
      <c r="BY82" s="184"/>
      <c r="BZ82" s="184"/>
      <c r="CA82" s="184"/>
      <c r="CB82" s="119"/>
    </row>
    <row r="83" spans="1:80" s="78" customFormat="1" x14ac:dyDescent="0.2">
      <c r="A83" s="84"/>
      <c r="B83" s="85"/>
      <c r="C83" s="86" t="str">
        <f t="shared" si="26"/>
        <v/>
      </c>
      <c r="D83" s="207" t="str">
        <f t="shared" si="27"/>
        <v/>
      </c>
      <c r="E83" s="86"/>
      <c r="F83" s="86"/>
      <c r="G83" s="86"/>
      <c r="H83" s="86"/>
      <c r="I83" s="86"/>
      <c r="J83" s="86"/>
      <c r="K83" s="86"/>
      <c r="L83" s="86"/>
      <c r="M83" s="86"/>
      <c r="N83" s="86"/>
      <c r="O83" s="87"/>
      <c r="P83" s="87"/>
      <c r="Q83" s="84"/>
      <c r="R83" s="84"/>
      <c r="S83" s="88"/>
      <c r="T83" s="86"/>
      <c r="U83" s="89" t="str">
        <f>IF(T83="","",VLOOKUP(T83,Surfacing_Pavements_Full_Width_Array,2,FALSE))</f>
        <v/>
      </c>
      <c r="V83" s="88" t="str">
        <f t="shared" si="28"/>
        <v/>
      </c>
      <c r="W83" s="99"/>
      <c r="X83" s="90"/>
      <c r="Y83" s="89" t="str">
        <f t="shared" si="29"/>
        <v/>
      </c>
      <c r="Z83" s="86"/>
      <c r="AA83" s="91" t="str">
        <f t="shared" si="30"/>
        <v/>
      </c>
      <c r="AB83" s="86"/>
      <c r="AC83" s="87"/>
      <c r="AD83" s="86"/>
      <c r="AE83" s="86"/>
      <c r="AF83" s="86"/>
      <c r="AG83" s="86"/>
      <c r="AH83" s="89" t="str">
        <f t="shared" si="31"/>
        <v/>
      </c>
      <c r="AI83" s="86"/>
      <c r="AJ83" s="86"/>
      <c r="AK83" s="86"/>
      <c r="AL83" s="89" t="str">
        <f t="shared" si="32"/>
        <v/>
      </c>
      <c r="AM83" s="86"/>
      <c r="AN83" s="86"/>
      <c r="AO83" s="89" t="str">
        <f t="shared" si="33"/>
        <v/>
      </c>
      <c r="AP83" s="86"/>
      <c r="AQ83" s="86"/>
      <c r="AR83" s="89" t="str">
        <f t="shared" si="34"/>
        <v/>
      </c>
      <c r="AS83" s="86"/>
      <c r="AT83" s="89" t="str">
        <f t="shared" si="35"/>
        <v/>
      </c>
      <c r="AU83" s="86"/>
      <c r="AV83" s="86"/>
      <c r="AW83" s="86"/>
      <c r="AX83" s="86"/>
      <c r="AY83" s="86"/>
      <c r="AZ83" s="184"/>
      <c r="BA83" s="184"/>
      <c r="BB83" s="183"/>
      <c r="BC83" s="183"/>
      <c r="BD83" s="207" t="str">
        <f t="shared" si="36"/>
        <v/>
      </c>
      <c r="BE83" s="86"/>
      <c r="BF83" s="86"/>
      <c r="BG83" s="86"/>
      <c r="BH83" s="86"/>
      <c r="BI83" s="88"/>
      <c r="BJ83" s="88"/>
      <c r="BK83" s="89" t="str">
        <f t="shared" si="37"/>
        <v/>
      </c>
      <c r="BL83" s="86"/>
      <c r="BM83" s="89" t="str">
        <f t="shared" si="38"/>
        <v/>
      </c>
      <c r="BN83" s="184"/>
      <c r="BO83" s="184" t="str">
        <f t="shared" si="39"/>
        <v/>
      </c>
      <c r="BP83" s="466"/>
      <c r="BQ83" s="184"/>
      <c r="BR83" s="184"/>
      <c r="BS83" s="184"/>
      <c r="BT83" s="184"/>
      <c r="BU83" s="184"/>
      <c r="BV83" s="86"/>
      <c r="BW83" s="184"/>
      <c r="BX83" s="184"/>
      <c r="BY83" s="184"/>
      <c r="BZ83" s="184"/>
      <c r="CA83" s="184"/>
      <c r="CB83" s="119"/>
    </row>
    <row r="84" spans="1:80" s="78" customFormat="1" x14ac:dyDescent="0.2">
      <c r="A84" s="84"/>
      <c r="B84" s="85"/>
      <c r="C84" s="86" t="str">
        <f t="shared" si="26"/>
        <v/>
      </c>
      <c r="D84" s="207" t="str">
        <f t="shared" si="27"/>
        <v/>
      </c>
      <c r="E84" s="86"/>
      <c r="F84" s="86"/>
      <c r="G84" s="86"/>
      <c r="H84" s="86"/>
      <c r="I84" s="86"/>
      <c r="J84" s="86"/>
      <c r="K84" s="86"/>
      <c r="L84" s="86"/>
      <c r="M84" s="86"/>
      <c r="N84" s="86"/>
      <c r="O84" s="87"/>
      <c r="P84" s="87"/>
      <c r="Q84" s="84"/>
      <c r="R84" s="84"/>
      <c r="S84" s="88"/>
      <c r="T84" s="86"/>
      <c r="U84" s="89" t="str">
        <f>IF(T84="","",VLOOKUP(T84,Surfacing_Pavements_Full_Width_Array,2,FALSE))</f>
        <v/>
      </c>
      <c r="V84" s="88" t="str">
        <f t="shared" si="28"/>
        <v/>
      </c>
      <c r="W84" s="99"/>
      <c r="X84" s="90"/>
      <c r="Y84" s="89" t="str">
        <f t="shared" si="29"/>
        <v/>
      </c>
      <c r="Z84" s="86"/>
      <c r="AA84" s="91" t="str">
        <f t="shared" si="30"/>
        <v/>
      </c>
      <c r="AB84" s="86"/>
      <c r="AC84" s="87"/>
      <c r="AD84" s="86"/>
      <c r="AE84" s="86"/>
      <c r="AF84" s="86"/>
      <c r="AG84" s="86"/>
      <c r="AH84" s="89" t="str">
        <f t="shared" si="31"/>
        <v/>
      </c>
      <c r="AI84" s="86"/>
      <c r="AJ84" s="86"/>
      <c r="AK84" s="86"/>
      <c r="AL84" s="89" t="str">
        <f t="shared" si="32"/>
        <v/>
      </c>
      <c r="AM84" s="86"/>
      <c r="AN84" s="86"/>
      <c r="AO84" s="89" t="str">
        <f t="shared" si="33"/>
        <v/>
      </c>
      <c r="AP84" s="86"/>
      <c r="AQ84" s="86"/>
      <c r="AR84" s="89" t="str">
        <f t="shared" si="34"/>
        <v/>
      </c>
      <c r="AS84" s="86"/>
      <c r="AT84" s="89" t="str">
        <f t="shared" si="35"/>
        <v/>
      </c>
      <c r="AU84" s="86"/>
      <c r="AV84" s="86"/>
      <c r="AW84" s="86"/>
      <c r="AX84" s="86"/>
      <c r="AY84" s="86"/>
      <c r="AZ84" s="184"/>
      <c r="BA84" s="184"/>
      <c r="BB84" s="183"/>
      <c r="BC84" s="183"/>
      <c r="BD84" s="207" t="str">
        <f t="shared" si="36"/>
        <v/>
      </c>
      <c r="BE84" s="86"/>
      <c r="BF84" s="86"/>
      <c r="BG84" s="86"/>
      <c r="BH84" s="86"/>
      <c r="BI84" s="88"/>
      <c r="BJ84" s="88"/>
      <c r="BK84" s="89" t="str">
        <f t="shared" si="37"/>
        <v/>
      </c>
      <c r="BL84" s="86"/>
      <c r="BM84" s="89" t="str">
        <f t="shared" si="38"/>
        <v/>
      </c>
      <c r="BN84" s="184"/>
      <c r="BO84" s="184" t="str">
        <f t="shared" si="39"/>
        <v/>
      </c>
      <c r="BP84" s="466"/>
      <c r="BQ84" s="184"/>
      <c r="BR84" s="184"/>
      <c r="BS84" s="184"/>
      <c r="BT84" s="184"/>
      <c r="BU84" s="184"/>
      <c r="BV84" s="86"/>
      <c r="BW84" s="184"/>
      <c r="BX84" s="184"/>
      <c r="BY84" s="184"/>
      <c r="BZ84" s="184"/>
      <c r="CA84" s="184"/>
      <c r="CB84" s="119"/>
    </row>
    <row r="85" spans="1:80" s="78" customFormat="1" x14ac:dyDescent="0.2">
      <c r="A85" s="84"/>
      <c r="B85" s="85"/>
      <c r="C85" s="86" t="str">
        <f t="shared" si="26"/>
        <v/>
      </c>
      <c r="D85" s="207" t="str">
        <f t="shared" si="27"/>
        <v/>
      </c>
      <c r="E85" s="86"/>
      <c r="F85" s="86"/>
      <c r="G85" s="86"/>
      <c r="H85" s="86"/>
      <c r="I85" s="86"/>
      <c r="J85" s="86"/>
      <c r="K85" s="86"/>
      <c r="L85" s="86"/>
      <c r="M85" s="86"/>
      <c r="N85" s="86"/>
      <c r="O85" s="87"/>
      <c r="P85" s="87"/>
      <c r="Q85" s="84"/>
      <c r="R85" s="84"/>
      <c r="S85" s="88"/>
      <c r="T85" s="86"/>
      <c r="U85" s="89" t="str">
        <f>IF(T85="","",VLOOKUP(T85,Surfacing_Pavements_Full_Width_Array,2,FALSE))</f>
        <v/>
      </c>
      <c r="V85" s="88" t="str">
        <f t="shared" si="28"/>
        <v/>
      </c>
      <c r="W85" s="99"/>
      <c r="X85" s="90"/>
      <c r="Y85" s="89" t="str">
        <f t="shared" si="29"/>
        <v/>
      </c>
      <c r="Z85" s="86"/>
      <c r="AA85" s="91" t="str">
        <f t="shared" si="30"/>
        <v/>
      </c>
      <c r="AB85" s="86"/>
      <c r="AC85" s="87"/>
      <c r="AD85" s="86"/>
      <c r="AE85" s="86"/>
      <c r="AF85" s="86"/>
      <c r="AG85" s="86"/>
      <c r="AH85" s="89" t="str">
        <f t="shared" si="31"/>
        <v/>
      </c>
      <c r="AI85" s="86"/>
      <c r="AJ85" s="86"/>
      <c r="AK85" s="86"/>
      <c r="AL85" s="89" t="str">
        <f t="shared" si="32"/>
        <v/>
      </c>
      <c r="AM85" s="86"/>
      <c r="AN85" s="86"/>
      <c r="AO85" s="89" t="str">
        <f t="shared" si="33"/>
        <v/>
      </c>
      <c r="AP85" s="86"/>
      <c r="AQ85" s="86"/>
      <c r="AR85" s="89" t="str">
        <f t="shared" si="34"/>
        <v/>
      </c>
      <c r="AS85" s="86"/>
      <c r="AT85" s="89" t="str">
        <f t="shared" si="35"/>
        <v/>
      </c>
      <c r="AU85" s="86"/>
      <c r="AV85" s="86"/>
      <c r="AW85" s="86"/>
      <c r="AX85" s="86"/>
      <c r="AY85" s="86"/>
      <c r="AZ85" s="184"/>
      <c r="BA85" s="184"/>
      <c r="BB85" s="183"/>
      <c r="BC85" s="183"/>
      <c r="BD85" s="207" t="str">
        <f t="shared" si="36"/>
        <v/>
      </c>
      <c r="BE85" s="86"/>
      <c r="BF85" s="86"/>
      <c r="BG85" s="86"/>
      <c r="BH85" s="86"/>
      <c r="BI85" s="88"/>
      <c r="BJ85" s="88"/>
      <c r="BK85" s="89" t="str">
        <f t="shared" si="37"/>
        <v/>
      </c>
      <c r="BL85" s="86"/>
      <c r="BM85" s="89" t="str">
        <f t="shared" si="38"/>
        <v/>
      </c>
      <c r="BN85" s="184"/>
      <c r="BO85" s="184" t="str">
        <f t="shared" si="39"/>
        <v/>
      </c>
      <c r="BP85" s="466"/>
      <c r="BQ85" s="184"/>
      <c r="BR85" s="184"/>
      <c r="BS85" s="184"/>
      <c r="BT85" s="184"/>
      <c r="BU85" s="184"/>
      <c r="BV85" s="86"/>
      <c r="BW85" s="184"/>
      <c r="BX85" s="184"/>
      <c r="BY85" s="184"/>
      <c r="BZ85" s="184"/>
      <c r="CA85" s="184"/>
      <c r="CB85" s="119"/>
    </row>
    <row r="86" spans="1:80" s="78" customFormat="1" x14ac:dyDescent="0.2">
      <c r="A86" s="84"/>
      <c r="B86" s="85"/>
      <c r="C86" s="86" t="str">
        <f t="shared" si="26"/>
        <v/>
      </c>
      <c r="D86" s="207" t="str">
        <f t="shared" si="27"/>
        <v/>
      </c>
      <c r="E86" s="86"/>
      <c r="F86" s="86"/>
      <c r="G86" s="86"/>
      <c r="H86" s="86"/>
      <c r="I86" s="86"/>
      <c r="J86" s="86"/>
      <c r="K86" s="86"/>
      <c r="L86" s="86"/>
      <c r="M86" s="86"/>
      <c r="N86" s="86"/>
      <c r="O86" s="87"/>
      <c r="P86" s="87"/>
      <c r="Q86" s="84"/>
      <c r="R86" s="84"/>
      <c r="S86" s="88"/>
      <c r="T86" s="86"/>
      <c r="U86" s="89" t="str">
        <f>IF(T86="","",VLOOKUP(T86,Surfacing_Pavements_Full_Width_Array,2,FALSE))</f>
        <v/>
      </c>
      <c r="V86" s="88" t="str">
        <f t="shared" si="28"/>
        <v/>
      </c>
      <c r="W86" s="99"/>
      <c r="X86" s="90"/>
      <c r="Y86" s="89" t="str">
        <f t="shared" si="29"/>
        <v/>
      </c>
      <c r="Z86" s="86"/>
      <c r="AA86" s="91" t="str">
        <f t="shared" si="30"/>
        <v/>
      </c>
      <c r="AB86" s="86"/>
      <c r="AC86" s="87"/>
      <c r="AD86" s="86"/>
      <c r="AE86" s="86"/>
      <c r="AF86" s="86"/>
      <c r="AG86" s="86"/>
      <c r="AH86" s="89" t="str">
        <f t="shared" si="31"/>
        <v/>
      </c>
      <c r="AI86" s="86"/>
      <c r="AJ86" s="86"/>
      <c r="AK86" s="86"/>
      <c r="AL86" s="89" t="str">
        <f t="shared" si="32"/>
        <v/>
      </c>
      <c r="AM86" s="86"/>
      <c r="AN86" s="86"/>
      <c r="AO86" s="89" t="str">
        <f t="shared" si="33"/>
        <v/>
      </c>
      <c r="AP86" s="86"/>
      <c r="AQ86" s="86"/>
      <c r="AR86" s="89" t="str">
        <f t="shared" si="34"/>
        <v/>
      </c>
      <c r="AS86" s="86"/>
      <c r="AT86" s="89" t="str">
        <f t="shared" si="35"/>
        <v/>
      </c>
      <c r="AU86" s="86"/>
      <c r="AV86" s="86"/>
      <c r="AW86" s="86"/>
      <c r="AX86" s="86"/>
      <c r="AY86" s="86"/>
      <c r="AZ86" s="184"/>
      <c r="BA86" s="184"/>
      <c r="BB86" s="183"/>
      <c r="BC86" s="183"/>
      <c r="BD86" s="207" t="str">
        <f t="shared" si="36"/>
        <v/>
      </c>
      <c r="BE86" s="86"/>
      <c r="BF86" s="86"/>
      <c r="BG86" s="86"/>
      <c r="BH86" s="86"/>
      <c r="BI86" s="88"/>
      <c r="BJ86" s="88"/>
      <c r="BK86" s="89" t="str">
        <f t="shared" si="37"/>
        <v/>
      </c>
      <c r="BL86" s="86"/>
      <c r="BM86" s="89" t="str">
        <f t="shared" si="38"/>
        <v/>
      </c>
      <c r="BN86" s="184"/>
      <c r="BO86" s="184" t="str">
        <f t="shared" si="39"/>
        <v/>
      </c>
      <c r="BP86" s="466"/>
      <c r="BQ86" s="184"/>
      <c r="BR86" s="184"/>
      <c r="BS86" s="184"/>
      <c r="BT86" s="184"/>
      <c r="BU86" s="184"/>
      <c r="BV86" s="86"/>
      <c r="BW86" s="184"/>
      <c r="BX86" s="184"/>
      <c r="BY86" s="184"/>
      <c r="BZ86" s="184"/>
      <c r="CA86" s="184"/>
      <c r="CB86" s="119"/>
    </row>
    <row r="87" spans="1:80" s="78" customFormat="1" x14ac:dyDescent="0.2">
      <c r="A87" s="84"/>
      <c r="B87" s="85"/>
      <c r="C87" s="86" t="str">
        <f t="shared" si="26"/>
        <v/>
      </c>
      <c r="D87" s="207" t="str">
        <f t="shared" si="27"/>
        <v/>
      </c>
      <c r="E87" s="86"/>
      <c r="F87" s="86"/>
      <c r="G87" s="86"/>
      <c r="H87" s="86"/>
      <c r="I87" s="86"/>
      <c r="J87" s="86"/>
      <c r="K87" s="86"/>
      <c r="L87" s="86"/>
      <c r="M87" s="86"/>
      <c r="N87" s="86"/>
      <c r="O87" s="87"/>
      <c r="P87" s="87"/>
      <c r="Q87" s="84"/>
      <c r="R87" s="84"/>
      <c r="S87" s="88"/>
      <c r="T87" s="86"/>
      <c r="U87" s="89" t="str">
        <f>IF(T87="","",VLOOKUP(T87,Surfacing_Pavements_Full_Width_Array,2,FALSE))</f>
        <v/>
      </c>
      <c r="V87" s="88" t="str">
        <f t="shared" si="28"/>
        <v/>
      </c>
      <c r="W87" s="99"/>
      <c r="X87" s="90"/>
      <c r="Y87" s="89" t="str">
        <f t="shared" si="29"/>
        <v/>
      </c>
      <c r="Z87" s="86"/>
      <c r="AA87" s="91" t="str">
        <f t="shared" si="30"/>
        <v/>
      </c>
      <c r="AB87" s="86"/>
      <c r="AC87" s="87"/>
      <c r="AD87" s="86"/>
      <c r="AE87" s="86"/>
      <c r="AF87" s="86"/>
      <c r="AG87" s="86"/>
      <c r="AH87" s="89" t="str">
        <f t="shared" si="31"/>
        <v/>
      </c>
      <c r="AI87" s="86"/>
      <c r="AJ87" s="86"/>
      <c r="AK87" s="86"/>
      <c r="AL87" s="89" t="str">
        <f t="shared" si="32"/>
        <v/>
      </c>
      <c r="AM87" s="86"/>
      <c r="AN87" s="86"/>
      <c r="AO87" s="89" t="str">
        <f t="shared" si="33"/>
        <v/>
      </c>
      <c r="AP87" s="86"/>
      <c r="AQ87" s="86"/>
      <c r="AR87" s="89" t="str">
        <f t="shared" si="34"/>
        <v/>
      </c>
      <c r="AS87" s="86"/>
      <c r="AT87" s="89" t="str">
        <f t="shared" si="35"/>
        <v/>
      </c>
      <c r="AU87" s="86"/>
      <c r="AV87" s="86"/>
      <c r="AW87" s="86"/>
      <c r="AX87" s="86"/>
      <c r="AY87" s="86"/>
      <c r="AZ87" s="184"/>
      <c r="BA87" s="184"/>
      <c r="BB87" s="183"/>
      <c r="BC87" s="183"/>
      <c r="BD87" s="207" t="str">
        <f t="shared" si="36"/>
        <v/>
      </c>
      <c r="BE87" s="86"/>
      <c r="BF87" s="86"/>
      <c r="BG87" s="86"/>
      <c r="BH87" s="86"/>
      <c r="BI87" s="88"/>
      <c r="BJ87" s="88"/>
      <c r="BK87" s="89" t="str">
        <f t="shared" si="37"/>
        <v/>
      </c>
      <c r="BL87" s="86"/>
      <c r="BM87" s="89" t="str">
        <f t="shared" si="38"/>
        <v/>
      </c>
      <c r="BN87" s="184"/>
      <c r="BO87" s="184" t="str">
        <f t="shared" si="39"/>
        <v/>
      </c>
      <c r="BP87" s="466"/>
      <c r="BQ87" s="184"/>
      <c r="BR87" s="184"/>
      <c r="BS87" s="184"/>
      <c r="BT87" s="184"/>
      <c r="BU87" s="184"/>
      <c r="BV87" s="86"/>
      <c r="BW87" s="184"/>
      <c r="BX87" s="184"/>
      <c r="BY87" s="184"/>
      <c r="BZ87" s="184"/>
      <c r="CA87" s="184"/>
      <c r="CB87" s="119"/>
    </row>
    <row r="88" spans="1:80" s="78" customFormat="1" x14ac:dyDescent="0.2">
      <c r="A88" s="84"/>
      <c r="B88" s="85"/>
      <c r="C88" s="86" t="str">
        <f t="shared" si="26"/>
        <v/>
      </c>
      <c r="D88" s="207" t="str">
        <f t="shared" si="27"/>
        <v/>
      </c>
      <c r="E88" s="86"/>
      <c r="F88" s="86"/>
      <c r="G88" s="86"/>
      <c r="H88" s="86"/>
      <c r="I88" s="86"/>
      <c r="J88" s="86"/>
      <c r="K88" s="86"/>
      <c r="L88" s="86"/>
      <c r="M88" s="86"/>
      <c r="N88" s="86"/>
      <c r="O88" s="87"/>
      <c r="P88" s="87"/>
      <c r="Q88" s="84"/>
      <c r="R88" s="84"/>
      <c r="S88" s="88"/>
      <c r="T88" s="86"/>
      <c r="U88" s="89" t="str">
        <f>IF(T88="","",VLOOKUP(T88,Surfacing_Pavements_Full_Width_Array,2,FALSE))</f>
        <v/>
      </c>
      <c r="V88" s="88" t="str">
        <f t="shared" si="28"/>
        <v/>
      </c>
      <c r="W88" s="99"/>
      <c r="X88" s="90"/>
      <c r="Y88" s="89" t="str">
        <f t="shared" si="29"/>
        <v/>
      </c>
      <c r="Z88" s="86"/>
      <c r="AA88" s="91" t="str">
        <f t="shared" si="30"/>
        <v/>
      </c>
      <c r="AB88" s="86"/>
      <c r="AC88" s="87"/>
      <c r="AD88" s="86"/>
      <c r="AE88" s="86"/>
      <c r="AF88" s="86"/>
      <c r="AG88" s="86"/>
      <c r="AH88" s="89" t="str">
        <f t="shared" si="31"/>
        <v/>
      </c>
      <c r="AI88" s="86"/>
      <c r="AJ88" s="86"/>
      <c r="AK88" s="86"/>
      <c r="AL88" s="89" t="str">
        <f t="shared" si="32"/>
        <v/>
      </c>
      <c r="AM88" s="86"/>
      <c r="AN88" s="86"/>
      <c r="AO88" s="89" t="str">
        <f t="shared" si="33"/>
        <v/>
      </c>
      <c r="AP88" s="86"/>
      <c r="AQ88" s="86"/>
      <c r="AR88" s="89" t="str">
        <f t="shared" si="34"/>
        <v/>
      </c>
      <c r="AS88" s="86"/>
      <c r="AT88" s="89" t="str">
        <f t="shared" si="35"/>
        <v/>
      </c>
      <c r="AU88" s="86"/>
      <c r="AV88" s="86"/>
      <c r="AW88" s="86"/>
      <c r="AX88" s="86"/>
      <c r="AY88" s="86"/>
      <c r="AZ88" s="184"/>
      <c r="BA88" s="184"/>
      <c r="BB88" s="183"/>
      <c r="BC88" s="183"/>
      <c r="BD88" s="207" t="str">
        <f t="shared" si="36"/>
        <v/>
      </c>
      <c r="BE88" s="86"/>
      <c r="BF88" s="86"/>
      <c r="BG88" s="86"/>
      <c r="BH88" s="86"/>
      <c r="BI88" s="88"/>
      <c r="BJ88" s="88"/>
      <c r="BK88" s="89" t="str">
        <f t="shared" si="37"/>
        <v/>
      </c>
      <c r="BL88" s="86"/>
      <c r="BM88" s="89" t="str">
        <f t="shared" si="38"/>
        <v/>
      </c>
      <c r="BN88" s="184"/>
      <c r="BO88" s="184" t="str">
        <f t="shared" si="39"/>
        <v/>
      </c>
      <c r="BP88" s="466"/>
      <c r="BQ88" s="184"/>
      <c r="BR88" s="184"/>
      <c r="BS88" s="184"/>
      <c r="BT88" s="184"/>
      <c r="BU88" s="184"/>
      <c r="BV88" s="86"/>
      <c r="BW88" s="184"/>
      <c r="BX88" s="184"/>
      <c r="BY88" s="184"/>
      <c r="BZ88" s="184"/>
      <c r="CA88" s="184"/>
      <c r="CB88" s="119"/>
    </row>
    <row r="89" spans="1:80" s="78" customFormat="1" x14ac:dyDescent="0.2">
      <c r="A89" s="84"/>
      <c r="B89" s="85"/>
      <c r="C89" s="86" t="str">
        <f t="shared" si="26"/>
        <v/>
      </c>
      <c r="D89" s="207" t="str">
        <f t="shared" si="27"/>
        <v/>
      </c>
      <c r="E89" s="86"/>
      <c r="F89" s="86"/>
      <c r="G89" s="86"/>
      <c r="H89" s="86"/>
      <c r="I89" s="86"/>
      <c r="J89" s="86"/>
      <c r="K89" s="86"/>
      <c r="L89" s="86"/>
      <c r="M89" s="86"/>
      <c r="N89" s="86"/>
      <c r="O89" s="87"/>
      <c r="P89" s="87"/>
      <c r="Q89" s="84"/>
      <c r="R89" s="84"/>
      <c r="S89" s="88"/>
      <c r="T89" s="86"/>
      <c r="U89" s="89" t="str">
        <f>IF(T89="","",VLOOKUP(T89,Surfacing_Pavements_Full_Width_Array,2,FALSE))</f>
        <v/>
      </c>
      <c r="V89" s="88" t="str">
        <f t="shared" si="28"/>
        <v/>
      </c>
      <c r="W89" s="99"/>
      <c r="X89" s="90"/>
      <c r="Y89" s="89" t="str">
        <f t="shared" si="29"/>
        <v/>
      </c>
      <c r="Z89" s="86"/>
      <c r="AA89" s="91" t="str">
        <f t="shared" si="30"/>
        <v/>
      </c>
      <c r="AB89" s="86"/>
      <c r="AC89" s="87"/>
      <c r="AD89" s="86"/>
      <c r="AE89" s="86"/>
      <c r="AF89" s="86"/>
      <c r="AG89" s="86"/>
      <c r="AH89" s="89" t="str">
        <f t="shared" si="31"/>
        <v/>
      </c>
      <c r="AI89" s="86"/>
      <c r="AJ89" s="86"/>
      <c r="AK89" s="86"/>
      <c r="AL89" s="89" t="str">
        <f t="shared" si="32"/>
        <v/>
      </c>
      <c r="AM89" s="86"/>
      <c r="AN89" s="86"/>
      <c r="AO89" s="89" t="str">
        <f t="shared" si="33"/>
        <v/>
      </c>
      <c r="AP89" s="86"/>
      <c r="AQ89" s="86"/>
      <c r="AR89" s="89" t="str">
        <f t="shared" si="34"/>
        <v/>
      </c>
      <c r="AS89" s="86"/>
      <c r="AT89" s="89" t="str">
        <f t="shared" si="35"/>
        <v/>
      </c>
      <c r="AU89" s="86"/>
      <c r="AV89" s="86"/>
      <c r="AW89" s="86"/>
      <c r="AX89" s="86"/>
      <c r="AY89" s="86"/>
      <c r="AZ89" s="184"/>
      <c r="BA89" s="184"/>
      <c r="BB89" s="183"/>
      <c r="BC89" s="183"/>
      <c r="BD89" s="207" t="str">
        <f t="shared" si="36"/>
        <v/>
      </c>
      <c r="BE89" s="86"/>
      <c r="BF89" s="86"/>
      <c r="BG89" s="86"/>
      <c r="BH89" s="86"/>
      <c r="BI89" s="88"/>
      <c r="BJ89" s="88"/>
      <c r="BK89" s="89" t="str">
        <f t="shared" si="37"/>
        <v/>
      </c>
      <c r="BL89" s="86"/>
      <c r="BM89" s="89" t="str">
        <f t="shared" si="38"/>
        <v/>
      </c>
      <c r="BN89" s="184"/>
      <c r="BO89" s="184" t="str">
        <f t="shared" si="39"/>
        <v/>
      </c>
      <c r="BP89" s="466"/>
      <c r="BQ89" s="184"/>
      <c r="BR89" s="184"/>
      <c r="BS89" s="184"/>
      <c r="BT89" s="184"/>
      <c r="BU89" s="184"/>
      <c r="BV89" s="86"/>
      <c r="BW89" s="184"/>
      <c r="BX89" s="184"/>
      <c r="BY89" s="184"/>
      <c r="BZ89" s="184"/>
      <c r="CA89" s="184"/>
      <c r="CB89" s="119"/>
    </row>
    <row r="90" spans="1:80" s="78" customFormat="1" x14ac:dyDescent="0.2">
      <c r="A90" s="84"/>
      <c r="B90" s="85"/>
      <c r="C90" s="86" t="str">
        <f t="shared" si="26"/>
        <v/>
      </c>
      <c r="D90" s="207" t="str">
        <f t="shared" si="27"/>
        <v/>
      </c>
      <c r="E90" s="86"/>
      <c r="F90" s="86"/>
      <c r="G90" s="86"/>
      <c r="H90" s="86"/>
      <c r="I90" s="86"/>
      <c r="J90" s="86"/>
      <c r="K90" s="86"/>
      <c r="L90" s="86"/>
      <c r="M90" s="86"/>
      <c r="N90" s="86"/>
      <c r="O90" s="87"/>
      <c r="P90" s="87"/>
      <c r="Q90" s="84"/>
      <c r="R90" s="84"/>
      <c r="S90" s="88"/>
      <c r="T90" s="86"/>
      <c r="U90" s="89" t="str">
        <f>IF(T90="","",VLOOKUP(T90,Surfacing_Pavements_Full_Width_Array,2,FALSE))</f>
        <v/>
      </c>
      <c r="V90" s="88" t="str">
        <f t="shared" si="28"/>
        <v/>
      </c>
      <c r="W90" s="99"/>
      <c r="X90" s="90"/>
      <c r="Y90" s="89" t="str">
        <f t="shared" si="29"/>
        <v/>
      </c>
      <c r="Z90" s="86"/>
      <c r="AA90" s="91" t="str">
        <f t="shared" si="30"/>
        <v/>
      </c>
      <c r="AB90" s="86"/>
      <c r="AC90" s="87"/>
      <c r="AD90" s="86"/>
      <c r="AE90" s="86"/>
      <c r="AF90" s="86"/>
      <c r="AG90" s="86"/>
      <c r="AH90" s="89" t="str">
        <f t="shared" si="31"/>
        <v/>
      </c>
      <c r="AI90" s="86"/>
      <c r="AJ90" s="86"/>
      <c r="AK90" s="86"/>
      <c r="AL90" s="89" t="str">
        <f t="shared" si="32"/>
        <v/>
      </c>
      <c r="AM90" s="86"/>
      <c r="AN90" s="86"/>
      <c r="AO90" s="89" t="str">
        <f t="shared" si="33"/>
        <v/>
      </c>
      <c r="AP90" s="86"/>
      <c r="AQ90" s="86"/>
      <c r="AR90" s="89" t="str">
        <f t="shared" si="34"/>
        <v/>
      </c>
      <c r="AS90" s="86"/>
      <c r="AT90" s="89" t="str">
        <f t="shared" si="35"/>
        <v/>
      </c>
      <c r="AU90" s="86"/>
      <c r="AV90" s="86"/>
      <c r="AW90" s="86"/>
      <c r="AX90" s="86"/>
      <c r="AY90" s="86"/>
      <c r="AZ90" s="184"/>
      <c r="BA90" s="184"/>
      <c r="BB90" s="183"/>
      <c r="BC90" s="183"/>
      <c r="BD90" s="207" t="str">
        <f t="shared" si="36"/>
        <v/>
      </c>
      <c r="BE90" s="86"/>
      <c r="BF90" s="86"/>
      <c r="BG90" s="86"/>
      <c r="BH90" s="86"/>
      <c r="BI90" s="88"/>
      <c r="BJ90" s="88"/>
      <c r="BK90" s="89" t="str">
        <f t="shared" si="37"/>
        <v/>
      </c>
      <c r="BL90" s="86"/>
      <c r="BM90" s="89" t="str">
        <f t="shared" si="38"/>
        <v/>
      </c>
      <c r="BN90" s="184"/>
      <c r="BO90" s="184" t="str">
        <f t="shared" si="39"/>
        <v/>
      </c>
      <c r="BP90" s="466"/>
      <c r="BQ90" s="184"/>
      <c r="BR90" s="184"/>
      <c r="BS90" s="184"/>
      <c r="BT90" s="184"/>
      <c r="BU90" s="184"/>
      <c r="BV90" s="86"/>
      <c r="BW90" s="184"/>
      <c r="BX90" s="184"/>
      <c r="BY90" s="184"/>
      <c r="BZ90" s="184"/>
      <c r="CA90" s="184"/>
      <c r="CB90" s="119"/>
    </row>
    <row r="91" spans="1:80" s="78" customFormat="1" x14ac:dyDescent="0.2">
      <c r="A91" s="84"/>
      <c r="B91" s="85"/>
      <c r="C91" s="86" t="str">
        <f t="shared" si="26"/>
        <v/>
      </c>
      <c r="D91" s="207" t="str">
        <f t="shared" si="27"/>
        <v/>
      </c>
      <c r="E91" s="86"/>
      <c r="F91" s="86"/>
      <c r="G91" s="86"/>
      <c r="H91" s="86"/>
      <c r="I91" s="86"/>
      <c r="J91" s="86"/>
      <c r="K91" s="86"/>
      <c r="L91" s="86"/>
      <c r="M91" s="86"/>
      <c r="N91" s="86"/>
      <c r="O91" s="87"/>
      <c r="P91" s="87"/>
      <c r="Q91" s="84"/>
      <c r="R91" s="84"/>
      <c r="S91" s="88"/>
      <c r="T91" s="86"/>
      <c r="U91" s="89" t="str">
        <f>IF(T91="","",VLOOKUP(T91,Surfacing_Pavements_Full_Width_Array,2,FALSE))</f>
        <v/>
      </c>
      <c r="V91" s="88" t="str">
        <f t="shared" si="28"/>
        <v/>
      </c>
      <c r="W91" s="99"/>
      <c r="X91" s="90"/>
      <c r="Y91" s="89" t="str">
        <f t="shared" si="29"/>
        <v/>
      </c>
      <c r="Z91" s="86"/>
      <c r="AA91" s="91" t="str">
        <f t="shared" si="30"/>
        <v/>
      </c>
      <c r="AB91" s="86"/>
      <c r="AC91" s="87"/>
      <c r="AD91" s="86"/>
      <c r="AE91" s="86"/>
      <c r="AF91" s="86"/>
      <c r="AG91" s="86"/>
      <c r="AH91" s="89" t="str">
        <f t="shared" si="31"/>
        <v/>
      </c>
      <c r="AI91" s="86"/>
      <c r="AJ91" s="86"/>
      <c r="AK91" s="86"/>
      <c r="AL91" s="89" t="str">
        <f t="shared" si="32"/>
        <v/>
      </c>
      <c r="AM91" s="86"/>
      <c r="AN91" s="86"/>
      <c r="AO91" s="89" t="str">
        <f t="shared" si="33"/>
        <v/>
      </c>
      <c r="AP91" s="86"/>
      <c r="AQ91" s="86"/>
      <c r="AR91" s="89" t="str">
        <f t="shared" si="34"/>
        <v/>
      </c>
      <c r="AS91" s="86"/>
      <c r="AT91" s="89" t="str">
        <f t="shared" si="35"/>
        <v/>
      </c>
      <c r="AU91" s="86"/>
      <c r="AV91" s="86"/>
      <c r="AW91" s="86"/>
      <c r="AX91" s="86"/>
      <c r="AY91" s="86"/>
      <c r="AZ91" s="184"/>
      <c r="BA91" s="184"/>
      <c r="BB91" s="183"/>
      <c r="BC91" s="183"/>
      <c r="BD91" s="207" t="str">
        <f t="shared" si="36"/>
        <v/>
      </c>
      <c r="BE91" s="86"/>
      <c r="BF91" s="86"/>
      <c r="BG91" s="86"/>
      <c r="BH91" s="86"/>
      <c r="BI91" s="88"/>
      <c r="BJ91" s="88"/>
      <c r="BK91" s="89" t="str">
        <f t="shared" si="37"/>
        <v/>
      </c>
      <c r="BL91" s="86"/>
      <c r="BM91" s="89" t="str">
        <f t="shared" si="38"/>
        <v/>
      </c>
      <c r="BN91" s="184"/>
      <c r="BO91" s="184" t="str">
        <f t="shared" si="39"/>
        <v/>
      </c>
      <c r="BP91" s="466"/>
      <c r="BQ91" s="184"/>
      <c r="BR91" s="184"/>
      <c r="BS91" s="184"/>
      <c r="BT91" s="184"/>
      <c r="BU91" s="184"/>
      <c r="BV91" s="86"/>
      <c r="BW91" s="184"/>
      <c r="BX91" s="184"/>
      <c r="BY91" s="184"/>
      <c r="BZ91" s="184"/>
      <c r="CA91" s="184"/>
      <c r="CB91" s="119"/>
    </row>
    <row r="92" spans="1:80" s="78" customFormat="1" x14ac:dyDescent="0.2">
      <c r="A92" s="84"/>
      <c r="B92" s="85"/>
      <c r="C92" s="86" t="str">
        <f t="shared" si="26"/>
        <v/>
      </c>
      <c r="D92" s="207" t="str">
        <f t="shared" si="27"/>
        <v/>
      </c>
      <c r="E92" s="86"/>
      <c r="F92" s="86"/>
      <c r="G92" s="86"/>
      <c r="H92" s="86"/>
      <c r="I92" s="86"/>
      <c r="J92" s="86"/>
      <c r="K92" s="86"/>
      <c r="L92" s="86"/>
      <c r="M92" s="86"/>
      <c r="N92" s="86"/>
      <c r="O92" s="87"/>
      <c r="P92" s="87"/>
      <c r="Q92" s="84"/>
      <c r="R92" s="84"/>
      <c r="S92" s="88"/>
      <c r="T92" s="86"/>
      <c r="U92" s="89" t="str">
        <f>IF(T92="","",VLOOKUP(T92,Surfacing_Pavements_Full_Width_Array,2,FALSE))</f>
        <v/>
      </c>
      <c r="V92" s="88" t="str">
        <f t="shared" si="28"/>
        <v/>
      </c>
      <c r="W92" s="99"/>
      <c r="X92" s="90"/>
      <c r="Y92" s="89" t="str">
        <f t="shared" si="29"/>
        <v/>
      </c>
      <c r="Z92" s="86"/>
      <c r="AA92" s="91" t="str">
        <f t="shared" si="30"/>
        <v/>
      </c>
      <c r="AB92" s="86"/>
      <c r="AC92" s="87"/>
      <c r="AD92" s="86"/>
      <c r="AE92" s="86"/>
      <c r="AF92" s="86"/>
      <c r="AG92" s="86"/>
      <c r="AH92" s="89" t="str">
        <f t="shared" si="31"/>
        <v/>
      </c>
      <c r="AI92" s="86"/>
      <c r="AJ92" s="86"/>
      <c r="AK92" s="86"/>
      <c r="AL92" s="89" t="str">
        <f t="shared" si="32"/>
        <v/>
      </c>
      <c r="AM92" s="86"/>
      <c r="AN92" s="86"/>
      <c r="AO92" s="89" t="str">
        <f t="shared" si="33"/>
        <v/>
      </c>
      <c r="AP92" s="86"/>
      <c r="AQ92" s="86"/>
      <c r="AR92" s="89" t="str">
        <f t="shared" si="34"/>
        <v/>
      </c>
      <c r="AS92" s="86"/>
      <c r="AT92" s="89" t="str">
        <f t="shared" si="35"/>
        <v/>
      </c>
      <c r="AU92" s="86"/>
      <c r="AV92" s="86"/>
      <c r="AW92" s="86"/>
      <c r="AX92" s="86"/>
      <c r="AY92" s="86"/>
      <c r="AZ92" s="184"/>
      <c r="BA92" s="184"/>
      <c r="BB92" s="183"/>
      <c r="BC92" s="183"/>
      <c r="BD92" s="207" t="str">
        <f t="shared" si="36"/>
        <v/>
      </c>
      <c r="BE92" s="86"/>
      <c r="BF92" s="86"/>
      <c r="BG92" s="86"/>
      <c r="BH92" s="86"/>
      <c r="BI92" s="88"/>
      <c r="BJ92" s="88"/>
      <c r="BK92" s="89" t="str">
        <f t="shared" si="37"/>
        <v/>
      </c>
      <c r="BL92" s="86"/>
      <c r="BM92" s="89" t="str">
        <f t="shared" si="38"/>
        <v/>
      </c>
      <c r="BN92" s="184"/>
      <c r="BO92" s="184" t="str">
        <f t="shared" si="39"/>
        <v/>
      </c>
      <c r="BP92" s="466"/>
      <c r="BQ92" s="184"/>
      <c r="BR92" s="184"/>
      <c r="BS92" s="184"/>
      <c r="BT92" s="184"/>
      <c r="BU92" s="184"/>
      <c r="BV92" s="86"/>
      <c r="BW92" s="184"/>
      <c r="BX92" s="184"/>
      <c r="BY92" s="184"/>
      <c r="BZ92" s="184"/>
      <c r="CA92" s="184"/>
      <c r="CB92" s="119"/>
    </row>
    <row r="93" spans="1:80" s="78" customFormat="1" x14ac:dyDescent="0.2">
      <c r="A93" s="84"/>
      <c r="B93" s="85"/>
      <c r="C93" s="86" t="str">
        <f t="shared" si="26"/>
        <v/>
      </c>
      <c r="D93" s="207" t="str">
        <f t="shared" si="27"/>
        <v/>
      </c>
      <c r="E93" s="86"/>
      <c r="F93" s="86"/>
      <c r="G93" s="86"/>
      <c r="H93" s="86"/>
      <c r="I93" s="86"/>
      <c r="J93" s="86"/>
      <c r="K93" s="86"/>
      <c r="L93" s="86"/>
      <c r="M93" s="86"/>
      <c r="N93" s="86"/>
      <c r="O93" s="87"/>
      <c r="P93" s="87"/>
      <c r="Q93" s="84"/>
      <c r="R93" s="84"/>
      <c r="S93" s="88"/>
      <c r="T93" s="86"/>
      <c r="U93" s="89" t="str">
        <f>IF(T93="","",VLOOKUP(T93,Surfacing_Pavements_Full_Width_Array,2,FALSE))</f>
        <v/>
      </c>
      <c r="V93" s="88" t="str">
        <f t="shared" si="28"/>
        <v/>
      </c>
      <c r="W93" s="99"/>
      <c r="X93" s="90"/>
      <c r="Y93" s="89" t="str">
        <f t="shared" si="29"/>
        <v/>
      </c>
      <c r="Z93" s="86"/>
      <c r="AA93" s="91" t="str">
        <f t="shared" si="30"/>
        <v/>
      </c>
      <c r="AB93" s="86"/>
      <c r="AC93" s="87"/>
      <c r="AD93" s="86"/>
      <c r="AE93" s="86"/>
      <c r="AF93" s="86"/>
      <c r="AG93" s="86"/>
      <c r="AH93" s="89" t="str">
        <f t="shared" si="31"/>
        <v/>
      </c>
      <c r="AI93" s="86"/>
      <c r="AJ93" s="86"/>
      <c r="AK93" s="86"/>
      <c r="AL93" s="89" t="str">
        <f t="shared" si="32"/>
        <v/>
      </c>
      <c r="AM93" s="86"/>
      <c r="AN93" s="86"/>
      <c r="AO93" s="89" t="str">
        <f t="shared" si="33"/>
        <v/>
      </c>
      <c r="AP93" s="86"/>
      <c r="AQ93" s="86"/>
      <c r="AR93" s="89" t="str">
        <f t="shared" si="34"/>
        <v/>
      </c>
      <c r="AS93" s="86"/>
      <c r="AT93" s="89" t="str">
        <f t="shared" si="35"/>
        <v/>
      </c>
      <c r="AU93" s="86"/>
      <c r="AV93" s="86"/>
      <c r="AW93" s="86"/>
      <c r="AX93" s="86"/>
      <c r="AY93" s="86"/>
      <c r="AZ93" s="184"/>
      <c r="BA93" s="184"/>
      <c r="BB93" s="183"/>
      <c r="BC93" s="183"/>
      <c r="BD93" s="207" t="str">
        <f t="shared" si="36"/>
        <v/>
      </c>
      <c r="BE93" s="86"/>
      <c r="BF93" s="86"/>
      <c r="BG93" s="86"/>
      <c r="BH93" s="86"/>
      <c r="BI93" s="88"/>
      <c r="BJ93" s="88"/>
      <c r="BK93" s="89" t="str">
        <f t="shared" si="37"/>
        <v/>
      </c>
      <c r="BL93" s="86"/>
      <c r="BM93" s="89" t="str">
        <f t="shared" si="38"/>
        <v/>
      </c>
      <c r="BN93" s="184"/>
      <c r="BO93" s="184" t="str">
        <f t="shared" si="39"/>
        <v/>
      </c>
      <c r="BP93" s="466"/>
      <c r="BQ93" s="184"/>
      <c r="BR93" s="184"/>
      <c r="BS93" s="184"/>
      <c r="BT93" s="184"/>
      <c r="BU93" s="184"/>
      <c r="BV93" s="86"/>
      <c r="BW93" s="184"/>
      <c r="BX93" s="184"/>
      <c r="BY93" s="184"/>
      <c r="BZ93" s="184"/>
      <c r="CA93" s="184"/>
      <c r="CB93" s="119"/>
    </row>
    <row r="94" spans="1:80" s="78" customFormat="1" x14ac:dyDescent="0.2">
      <c r="A94" s="84"/>
      <c r="B94" s="85"/>
      <c r="C94" s="86" t="str">
        <f t="shared" si="26"/>
        <v/>
      </c>
      <c r="D94" s="207" t="str">
        <f t="shared" si="27"/>
        <v/>
      </c>
      <c r="E94" s="86"/>
      <c r="F94" s="86"/>
      <c r="G94" s="86"/>
      <c r="H94" s="86"/>
      <c r="I94" s="86"/>
      <c r="J94" s="86"/>
      <c r="K94" s="86"/>
      <c r="L94" s="86"/>
      <c r="M94" s="86"/>
      <c r="N94" s="86"/>
      <c r="O94" s="87"/>
      <c r="P94" s="87"/>
      <c r="Q94" s="84"/>
      <c r="R94" s="84"/>
      <c r="S94" s="88"/>
      <c r="T94" s="86"/>
      <c r="U94" s="89" t="str">
        <f>IF(T94="","",VLOOKUP(T94,Surfacing_Pavements_Full_Width_Array,2,FALSE))</f>
        <v/>
      </c>
      <c r="V94" s="88" t="str">
        <f t="shared" si="28"/>
        <v/>
      </c>
      <c r="W94" s="99"/>
      <c r="X94" s="90"/>
      <c r="Y94" s="89" t="str">
        <f t="shared" si="29"/>
        <v/>
      </c>
      <c r="Z94" s="86"/>
      <c r="AA94" s="91" t="str">
        <f t="shared" si="30"/>
        <v/>
      </c>
      <c r="AB94" s="86"/>
      <c r="AC94" s="87"/>
      <c r="AD94" s="86"/>
      <c r="AE94" s="86"/>
      <c r="AF94" s="86"/>
      <c r="AG94" s="86"/>
      <c r="AH94" s="89" t="str">
        <f t="shared" si="31"/>
        <v/>
      </c>
      <c r="AI94" s="86"/>
      <c r="AJ94" s="86"/>
      <c r="AK94" s="86"/>
      <c r="AL94" s="89" t="str">
        <f t="shared" si="32"/>
        <v/>
      </c>
      <c r="AM94" s="86"/>
      <c r="AN94" s="86"/>
      <c r="AO94" s="89" t="str">
        <f t="shared" si="33"/>
        <v/>
      </c>
      <c r="AP94" s="86"/>
      <c r="AQ94" s="86"/>
      <c r="AR94" s="89" t="str">
        <f t="shared" si="34"/>
        <v/>
      </c>
      <c r="AS94" s="86"/>
      <c r="AT94" s="89" t="str">
        <f t="shared" si="35"/>
        <v/>
      </c>
      <c r="AU94" s="86"/>
      <c r="AV94" s="86"/>
      <c r="AW94" s="86"/>
      <c r="AX94" s="86"/>
      <c r="AY94" s="86"/>
      <c r="AZ94" s="184"/>
      <c r="BA94" s="184"/>
      <c r="BB94" s="183"/>
      <c r="BC94" s="183"/>
      <c r="BD94" s="207" t="str">
        <f t="shared" si="36"/>
        <v/>
      </c>
      <c r="BE94" s="86"/>
      <c r="BF94" s="86"/>
      <c r="BG94" s="86"/>
      <c r="BH94" s="86"/>
      <c r="BI94" s="88"/>
      <c r="BJ94" s="88"/>
      <c r="BK94" s="89" t="str">
        <f t="shared" si="37"/>
        <v/>
      </c>
      <c r="BL94" s="86"/>
      <c r="BM94" s="89" t="str">
        <f t="shared" si="38"/>
        <v/>
      </c>
      <c r="BN94" s="184"/>
      <c r="BO94" s="184" t="str">
        <f t="shared" si="39"/>
        <v/>
      </c>
      <c r="BP94" s="466"/>
      <c r="BQ94" s="184"/>
      <c r="BR94" s="184"/>
      <c r="BS94" s="184"/>
      <c r="BT94" s="184"/>
      <c r="BU94" s="184"/>
      <c r="BV94" s="86"/>
      <c r="BW94" s="184"/>
      <c r="BX94" s="184"/>
      <c r="BY94" s="184"/>
      <c r="BZ94" s="184"/>
      <c r="CA94" s="184"/>
      <c r="CB94" s="119"/>
    </row>
    <row r="95" spans="1:80" s="78" customFormat="1" x14ac:dyDescent="0.2">
      <c r="A95" s="84"/>
      <c r="B95" s="85"/>
      <c r="C95" s="86" t="str">
        <f t="shared" si="26"/>
        <v/>
      </c>
      <c r="D95" s="207" t="str">
        <f t="shared" si="27"/>
        <v/>
      </c>
      <c r="E95" s="86"/>
      <c r="F95" s="86"/>
      <c r="G95" s="86"/>
      <c r="H95" s="86"/>
      <c r="I95" s="86"/>
      <c r="J95" s="86"/>
      <c r="K95" s="86"/>
      <c r="L95" s="86"/>
      <c r="M95" s="86"/>
      <c r="N95" s="86"/>
      <c r="O95" s="87"/>
      <c r="P95" s="87"/>
      <c r="Q95" s="84"/>
      <c r="R95" s="84"/>
      <c r="S95" s="88"/>
      <c r="T95" s="86"/>
      <c r="U95" s="89" t="str">
        <f>IF(T95="","",VLOOKUP(T95,Surfacing_Pavements_Full_Width_Array,2,FALSE))</f>
        <v/>
      </c>
      <c r="V95" s="88" t="str">
        <f t="shared" si="28"/>
        <v/>
      </c>
      <c r="W95" s="99"/>
      <c r="X95" s="90"/>
      <c r="Y95" s="89" t="str">
        <f t="shared" si="29"/>
        <v/>
      </c>
      <c r="Z95" s="86"/>
      <c r="AA95" s="91" t="str">
        <f t="shared" si="30"/>
        <v/>
      </c>
      <c r="AB95" s="86"/>
      <c r="AC95" s="87"/>
      <c r="AD95" s="86"/>
      <c r="AE95" s="86"/>
      <c r="AF95" s="86"/>
      <c r="AG95" s="86"/>
      <c r="AH95" s="89" t="str">
        <f t="shared" si="31"/>
        <v/>
      </c>
      <c r="AI95" s="86"/>
      <c r="AJ95" s="86"/>
      <c r="AK95" s="86"/>
      <c r="AL95" s="89" t="str">
        <f t="shared" si="32"/>
        <v/>
      </c>
      <c r="AM95" s="86"/>
      <c r="AN95" s="86"/>
      <c r="AO95" s="89" t="str">
        <f t="shared" si="33"/>
        <v/>
      </c>
      <c r="AP95" s="86"/>
      <c r="AQ95" s="86"/>
      <c r="AR95" s="89" t="str">
        <f t="shared" si="34"/>
        <v/>
      </c>
      <c r="AS95" s="86"/>
      <c r="AT95" s="89" t="str">
        <f t="shared" si="35"/>
        <v/>
      </c>
      <c r="AU95" s="86"/>
      <c r="AV95" s="86"/>
      <c r="AW95" s="86"/>
      <c r="AX95" s="86"/>
      <c r="AY95" s="86"/>
      <c r="AZ95" s="184"/>
      <c r="BA95" s="184"/>
      <c r="BB95" s="183"/>
      <c r="BC95" s="183"/>
      <c r="BD95" s="207" t="str">
        <f t="shared" si="36"/>
        <v/>
      </c>
      <c r="BE95" s="86"/>
      <c r="BF95" s="86"/>
      <c r="BG95" s="86"/>
      <c r="BH95" s="86"/>
      <c r="BI95" s="88"/>
      <c r="BJ95" s="88"/>
      <c r="BK95" s="89" t="str">
        <f t="shared" si="37"/>
        <v/>
      </c>
      <c r="BL95" s="86"/>
      <c r="BM95" s="89" t="str">
        <f t="shared" si="38"/>
        <v/>
      </c>
      <c r="BN95" s="184"/>
      <c r="BO95" s="184" t="str">
        <f t="shared" si="39"/>
        <v/>
      </c>
      <c r="BP95" s="466"/>
      <c r="BQ95" s="184"/>
      <c r="BR95" s="184"/>
      <c r="BS95" s="184"/>
      <c r="BT95" s="184"/>
      <c r="BU95" s="184"/>
      <c r="BV95" s="86"/>
      <c r="BW95" s="184"/>
      <c r="BX95" s="184"/>
      <c r="BY95" s="184"/>
      <c r="BZ95" s="184"/>
      <c r="CA95" s="184"/>
      <c r="CB95" s="119"/>
    </row>
    <row r="96" spans="1:80" s="78" customFormat="1" x14ac:dyDescent="0.2">
      <c r="A96" s="84"/>
      <c r="B96" s="85"/>
      <c r="C96" s="86" t="str">
        <f t="shared" si="26"/>
        <v/>
      </c>
      <c r="D96" s="207" t="str">
        <f t="shared" si="27"/>
        <v/>
      </c>
      <c r="E96" s="86"/>
      <c r="F96" s="86"/>
      <c r="G96" s="86"/>
      <c r="H96" s="86"/>
      <c r="I96" s="86"/>
      <c r="J96" s="86"/>
      <c r="K96" s="86"/>
      <c r="L96" s="86"/>
      <c r="M96" s="86"/>
      <c r="N96" s="86"/>
      <c r="O96" s="87"/>
      <c r="P96" s="87"/>
      <c r="Q96" s="84"/>
      <c r="R96" s="84"/>
      <c r="S96" s="88"/>
      <c r="T96" s="86"/>
      <c r="U96" s="89" t="str">
        <f>IF(T96="","",VLOOKUP(T96,Surfacing_Pavements_Full_Width_Array,2,FALSE))</f>
        <v/>
      </c>
      <c r="V96" s="88" t="str">
        <f t="shared" si="28"/>
        <v/>
      </c>
      <c r="W96" s="99"/>
      <c r="X96" s="90"/>
      <c r="Y96" s="89" t="str">
        <f t="shared" si="29"/>
        <v/>
      </c>
      <c r="Z96" s="86"/>
      <c r="AA96" s="91" t="str">
        <f t="shared" si="30"/>
        <v/>
      </c>
      <c r="AB96" s="86"/>
      <c r="AC96" s="87"/>
      <c r="AD96" s="86"/>
      <c r="AE96" s="86"/>
      <c r="AF96" s="86"/>
      <c r="AG96" s="86"/>
      <c r="AH96" s="89" t="str">
        <f t="shared" si="31"/>
        <v/>
      </c>
      <c r="AI96" s="86"/>
      <c r="AJ96" s="86"/>
      <c r="AK96" s="86"/>
      <c r="AL96" s="89" t="str">
        <f t="shared" si="32"/>
        <v/>
      </c>
      <c r="AM96" s="86"/>
      <c r="AN96" s="86"/>
      <c r="AO96" s="89" t="str">
        <f t="shared" si="33"/>
        <v/>
      </c>
      <c r="AP96" s="86"/>
      <c r="AQ96" s="86"/>
      <c r="AR96" s="89" t="str">
        <f t="shared" si="34"/>
        <v/>
      </c>
      <c r="AS96" s="86"/>
      <c r="AT96" s="89" t="str">
        <f t="shared" si="35"/>
        <v/>
      </c>
      <c r="AU96" s="86"/>
      <c r="AV96" s="86"/>
      <c r="AW96" s="86"/>
      <c r="AX96" s="86"/>
      <c r="AY96" s="86"/>
      <c r="AZ96" s="184"/>
      <c r="BA96" s="184"/>
      <c r="BB96" s="183"/>
      <c r="BC96" s="183"/>
      <c r="BD96" s="207" t="str">
        <f t="shared" si="36"/>
        <v/>
      </c>
      <c r="BE96" s="86"/>
      <c r="BF96" s="86"/>
      <c r="BG96" s="86"/>
      <c r="BH96" s="86"/>
      <c r="BI96" s="88"/>
      <c r="BJ96" s="88"/>
      <c r="BK96" s="89" t="str">
        <f t="shared" si="37"/>
        <v/>
      </c>
      <c r="BL96" s="86"/>
      <c r="BM96" s="89" t="str">
        <f t="shared" si="38"/>
        <v/>
      </c>
      <c r="BN96" s="184"/>
      <c r="BO96" s="184" t="str">
        <f t="shared" si="39"/>
        <v/>
      </c>
      <c r="BP96" s="466"/>
      <c r="BQ96" s="184"/>
      <c r="BR96" s="184"/>
      <c r="BS96" s="184"/>
      <c r="BT96" s="184"/>
      <c r="BU96" s="184"/>
      <c r="BV96" s="86"/>
      <c r="BW96" s="184"/>
      <c r="BX96" s="184"/>
      <c r="BY96" s="184"/>
      <c r="BZ96" s="184"/>
      <c r="CA96" s="184"/>
      <c r="CB96" s="119"/>
    </row>
    <row r="97" spans="1:80" s="78" customFormat="1" x14ac:dyDescent="0.2">
      <c r="A97" s="84"/>
      <c r="B97" s="85"/>
      <c r="C97" s="86" t="str">
        <f t="shared" si="26"/>
        <v/>
      </c>
      <c r="D97" s="207" t="str">
        <f t="shared" si="27"/>
        <v/>
      </c>
      <c r="E97" s="86"/>
      <c r="F97" s="86"/>
      <c r="G97" s="86"/>
      <c r="H97" s="86"/>
      <c r="I97" s="86"/>
      <c r="J97" s="86"/>
      <c r="K97" s="86"/>
      <c r="L97" s="86"/>
      <c r="M97" s="86"/>
      <c r="N97" s="86"/>
      <c r="O97" s="87"/>
      <c r="P97" s="87"/>
      <c r="Q97" s="84"/>
      <c r="R97" s="84"/>
      <c r="S97" s="88"/>
      <c r="T97" s="86"/>
      <c r="U97" s="89" t="str">
        <f>IF(T97="","",VLOOKUP(T97,Surfacing_Pavements_Full_Width_Array,2,FALSE))</f>
        <v/>
      </c>
      <c r="V97" s="88" t="str">
        <f t="shared" si="28"/>
        <v/>
      </c>
      <c r="W97" s="99"/>
      <c r="X97" s="90"/>
      <c r="Y97" s="89" t="str">
        <f t="shared" si="29"/>
        <v/>
      </c>
      <c r="Z97" s="86"/>
      <c r="AA97" s="91" t="str">
        <f t="shared" si="30"/>
        <v/>
      </c>
      <c r="AB97" s="86"/>
      <c r="AC97" s="87"/>
      <c r="AD97" s="86"/>
      <c r="AE97" s="86"/>
      <c r="AF97" s="86"/>
      <c r="AG97" s="86"/>
      <c r="AH97" s="89" t="str">
        <f t="shared" si="31"/>
        <v/>
      </c>
      <c r="AI97" s="86"/>
      <c r="AJ97" s="86"/>
      <c r="AK97" s="86"/>
      <c r="AL97" s="89" t="str">
        <f t="shared" si="32"/>
        <v/>
      </c>
      <c r="AM97" s="86"/>
      <c r="AN97" s="86"/>
      <c r="AO97" s="89" t="str">
        <f t="shared" si="33"/>
        <v/>
      </c>
      <c r="AP97" s="86"/>
      <c r="AQ97" s="86"/>
      <c r="AR97" s="89" t="str">
        <f t="shared" si="34"/>
        <v/>
      </c>
      <c r="AS97" s="86"/>
      <c r="AT97" s="89" t="str">
        <f t="shared" si="35"/>
        <v/>
      </c>
      <c r="AU97" s="86"/>
      <c r="AV97" s="86"/>
      <c r="AW97" s="86"/>
      <c r="AX97" s="86"/>
      <c r="AY97" s="86"/>
      <c r="AZ97" s="184"/>
      <c r="BA97" s="184"/>
      <c r="BB97" s="183"/>
      <c r="BC97" s="183"/>
      <c r="BD97" s="207" t="str">
        <f t="shared" si="36"/>
        <v/>
      </c>
      <c r="BE97" s="86"/>
      <c r="BF97" s="86"/>
      <c r="BG97" s="86"/>
      <c r="BH97" s="86"/>
      <c r="BI97" s="88"/>
      <c r="BJ97" s="88"/>
      <c r="BK97" s="89" t="str">
        <f t="shared" si="37"/>
        <v/>
      </c>
      <c r="BL97" s="86"/>
      <c r="BM97" s="89" t="str">
        <f t="shared" si="38"/>
        <v/>
      </c>
      <c r="BN97" s="184"/>
      <c r="BO97" s="184" t="str">
        <f t="shared" si="39"/>
        <v/>
      </c>
      <c r="BP97" s="466"/>
      <c r="BQ97" s="184"/>
      <c r="BR97" s="184"/>
      <c r="BS97" s="184"/>
      <c r="BT97" s="184"/>
      <c r="BU97" s="184"/>
      <c r="BV97" s="86"/>
      <c r="BW97" s="184"/>
      <c r="BX97" s="184"/>
      <c r="BY97" s="184"/>
      <c r="BZ97" s="184"/>
      <c r="CA97" s="184"/>
      <c r="CB97" s="119"/>
    </row>
    <row r="98" spans="1:80" s="78" customFormat="1" x14ac:dyDescent="0.2">
      <c r="A98" s="84"/>
      <c r="B98" s="85"/>
      <c r="C98" s="86" t="str">
        <f t="shared" si="26"/>
        <v/>
      </c>
      <c r="D98" s="207" t="str">
        <f t="shared" si="27"/>
        <v/>
      </c>
      <c r="E98" s="86"/>
      <c r="F98" s="86"/>
      <c r="G98" s="86"/>
      <c r="H98" s="86"/>
      <c r="I98" s="86"/>
      <c r="J98" s="86"/>
      <c r="K98" s="86"/>
      <c r="L98" s="86"/>
      <c r="M98" s="86"/>
      <c r="N98" s="86"/>
      <c r="O98" s="87"/>
      <c r="P98" s="87"/>
      <c r="Q98" s="84"/>
      <c r="R98" s="84"/>
      <c r="S98" s="88"/>
      <c r="T98" s="86"/>
      <c r="U98" s="89" t="str">
        <f>IF(T98="","",VLOOKUP(T98,Surfacing_Pavements_Full_Width_Array,2,FALSE))</f>
        <v/>
      </c>
      <c r="V98" s="88" t="str">
        <f t="shared" si="28"/>
        <v/>
      </c>
      <c r="W98" s="99"/>
      <c r="X98" s="90"/>
      <c r="Y98" s="89" t="str">
        <f t="shared" si="29"/>
        <v/>
      </c>
      <c r="Z98" s="86"/>
      <c r="AA98" s="91" t="str">
        <f t="shared" si="30"/>
        <v/>
      </c>
      <c r="AB98" s="86"/>
      <c r="AC98" s="87"/>
      <c r="AD98" s="86"/>
      <c r="AE98" s="86"/>
      <c r="AF98" s="86"/>
      <c r="AG98" s="86"/>
      <c r="AH98" s="89" t="str">
        <f t="shared" si="31"/>
        <v/>
      </c>
      <c r="AI98" s="86"/>
      <c r="AJ98" s="86"/>
      <c r="AK98" s="86"/>
      <c r="AL98" s="89" t="str">
        <f t="shared" si="32"/>
        <v/>
      </c>
      <c r="AM98" s="86"/>
      <c r="AN98" s="86"/>
      <c r="AO98" s="89" t="str">
        <f t="shared" si="33"/>
        <v/>
      </c>
      <c r="AP98" s="86"/>
      <c r="AQ98" s="86"/>
      <c r="AR98" s="89" t="str">
        <f t="shared" si="34"/>
        <v/>
      </c>
      <c r="AS98" s="86"/>
      <c r="AT98" s="89" t="str">
        <f t="shared" si="35"/>
        <v/>
      </c>
      <c r="AU98" s="86"/>
      <c r="AV98" s="86"/>
      <c r="AW98" s="86"/>
      <c r="AX98" s="86"/>
      <c r="AY98" s="86"/>
      <c r="AZ98" s="184"/>
      <c r="BA98" s="184"/>
      <c r="BB98" s="183"/>
      <c r="BC98" s="183"/>
      <c r="BD98" s="207" t="str">
        <f t="shared" si="36"/>
        <v/>
      </c>
      <c r="BE98" s="86"/>
      <c r="BF98" s="86"/>
      <c r="BG98" s="86"/>
      <c r="BH98" s="86"/>
      <c r="BI98" s="88"/>
      <c r="BJ98" s="88"/>
      <c r="BK98" s="89" t="str">
        <f t="shared" si="37"/>
        <v/>
      </c>
      <c r="BL98" s="86"/>
      <c r="BM98" s="89" t="str">
        <f t="shared" si="38"/>
        <v/>
      </c>
      <c r="BN98" s="184"/>
      <c r="BO98" s="184" t="str">
        <f t="shared" si="39"/>
        <v/>
      </c>
      <c r="BP98" s="466"/>
      <c r="BQ98" s="184"/>
      <c r="BR98" s="184"/>
      <c r="BS98" s="184"/>
      <c r="BT98" s="184"/>
      <c r="BU98" s="184"/>
      <c r="BV98" s="86"/>
      <c r="BW98" s="184"/>
      <c r="BX98" s="184"/>
      <c r="BY98" s="184"/>
      <c r="BZ98" s="184"/>
      <c r="CA98" s="184"/>
      <c r="CB98" s="119"/>
    </row>
    <row r="99" spans="1:80" s="78" customFormat="1" x14ac:dyDescent="0.2">
      <c r="A99" s="84"/>
      <c r="B99" s="85"/>
      <c r="C99" s="86" t="str">
        <f t="shared" si="26"/>
        <v/>
      </c>
      <c r="D99" s="207" t="str">
        <f t="shared" si="27"/>
        <v/>
      </c>
      <c r="E99" s="86"/>
      <c r="F99" s="86"/>
      <c r="G99" s="86"/>
      <c r="H99" s="86"/>
      <c r="I99" s="86"/>
      <c r="J99" s="86"/>
      <c r="K99" s="86"/>
      <c r="L99" s="86"/>
      <c r="M99" s="86"/>
      <c r="N99" s="86"/>
      <c r="O99" s="87"/>
      <c r="P99" s="87"/>
      <c r="Q99" s="84"/>
      <c r="R99" s="84"/>
      <c r="S99" s="88"/>
      <c r="T99" s="86"/>
      <c r="U99" s="89" t="str">
        <f>IF(T99="","",VLOOKUP(T99,Surfacing_Pavements_Full_Width_Array,2,FALSE))</f>
        <v/>
      </c>
      <c r="V99" s="88" t="str">
        <f t="shared" si="28"/>
        <v/>
      </c>
      <c r="W99" s="99"/>
      <c r="X99" s="90"/>
      <c r="Y99" s="89" t="str">
        <f t="shared" si="29"/>
        <v/>
      </c>
      <c r="Z99" s="86"/>
      <c r="AA99" s="91" t="str">
        <f t="shared" si="30"/>
        <v/>
      </c>
      <c r="AB99" s="86"/>
      <c r="AC99" s="87"/>
      <c r="AD99" s="86"/>
      <c r="AE99" s="86"/>
      <c r="AF99" s="86"/>
      <c r="AG99" s="86"/>
      <c r="AH99" s="89" t="str">
        <f t="shared" si="31"/>
        <v/>
      </c>
      <c r="AI99" s="86"/>
      <c r="AJ99" s="86"/>
      <c r="AK99" s="86"/>
      <c r="AL99" s="89" t="str">
        <f t="shared" si="32"/>
        <v/>
      </c>
      <c r="AM99" s="86"/>
      <c r="AN99" s="86"/>
      <c r="AO99" s="89" t="str">
        <f t="shared" si="33"/>
        <v/>
      </c>
      <c r="AP99" s="86"/>
      <c r="AQ99" s="86"/>
      <c r="AR99" s="89" t="str">
        <f t="shared" si="34"/>
        <v/>
      </c>
      <c r="AS99" s="86"/>
      <c r="AT99" s="89" t="str">
        <f t="shared" si="35"/>
        <v/>
      </c>
      <c r="AU99" s="86"/>
      <c r="AV99" s="86"/>
      <c r="AW99" s="86"/>
      <c r="AX99" s="86"/>
      <c r="AY99" s="86"/>
      <c r="AZ99" s="184"/>
      <c r="BA99" s="184"/>
      <c r="BB99" s="183"/>
      <c r="BC99" s="183"/>
      <c r="BD99" s="207" t="str">
        <f t="shared" si="36"/>
        <v/>
      </c>
      <c r="BE99" s="86"/>
      <c r="BF99" s="86"/>
      <c r="BG99" s="86"/>
      <c r="BH99" s="86"/>
      <c r="BI99" s="88"/>
      <c r="BJ99" s="88"/>
      <c r="BK99" s="89" t="str">
        <f t="shared" si="37"/>
        <v/>
      </c>
      <c r="BL99" s="86"/>
      <c r="BM99" s="89" t="str">
        <f t="shared" si="38"/>
        <v/>
      </c>
      <c r="BN99" s="184"/>
      <c r="BO99" s="184" t="str">
        <f t="shared" si="39"/>
        <v/>
      </c>
      <c r="BP99" s="466"/>
      <c r="BQ99" s="184"/>
      <c r="BR99" s="184"/>
      <c r="BS99" s="184"/>
      <c r="BT99" s="184"/>
      <c r="BU99" s="184"/>
      <c r="BV99" s="86"/>
      <c r="BW99" s="184"/>
      <c r="BX99" s="184"/>
      <c r="BY99" s="184"/>
      <c r="BZ99" s="184"/>
      <c r="CA99" s="184"/>
      <c r="CB99" s="119"/>
    </row>
    <row r="100" spans="1:80" s="78" customFormat="1" x14ac:dyDescent="0.2">
      <c r="A100" s="84"/>
      <c r="B100" s="85"/>
      <c r="C100" s="86" t="str">
        <f t="shared" si="26"/>
        <v/>
      </c>
      <c r="D100" s="207" t="str">
        <f t="shared" si="27"/>
        <v/>
      </c>
      <c r="E100" s="86"/>
      <c r="F100" s="86"/>
      <c r="G100" s="86"/>
      <c r="H100" s="86"/>
      <c r="I100" s="86"/>
      <c r="J100" s="86"/>
      <c r="K100" s="86"/>
      <c r="L100" s="86"/>
      <c r="M100" s="86"/>
      <c r="N100" s="86"/>
      <c r="O100" s="87"/>
      <c r="P100" s="87"/>
      <c r="Q100" s="84"/>
      <c r="R100" s="84"/>
      <c r="S100" s="88"/>
      <c r="T100" s="86"/>
      <c r="U100" s="89" t="str">
        <f>IF(T100="","",VLOOKUP(T100,Surfacing_Pavements_Full_Width_Array,2,FALSE))</f>
        <v/>
      </c>
      <c r="V100" s="88" t="str">
        <f t="shared" si="28"/>
        <v/>
      </c>
      <c r="W100" s="99"/>
      <c r="X100" s="90"/>
      <c r="Y100" s="89" t="str">
        <f t="shared" si="29"/>
        <v/>
      </c>
      <c r="Z100" s="86"/>
      <c r="AA100" s="91" t="str">
        <f t="shared" si="30"/>
        <v/>
      </c>
      <c r="AB100" s="86"/>
      <c r="AC100" s="87"/>
      <c r="AD100" s="86"/>
      <c r="AE100" s="86"/>
      <c r="AF100" s="86"/>
      <c r="AG100" s="86"/>
      <c r="AH100" s="89" t="str">
        <f t="shared" si="31"/>
        <v/>
      </c>
      <c r="AI100" s="86"/>
      <c r="AJ100" s="86"/>
      <c r="AK100" s="86"/>
      <c r="AL100" s="89" t="str">
        <f t="shared" si="32"/>
        <v/>
      </c>
      <c r="AM100" s="86"/>
      <c r="AN100" s="86"/>
      <c r="AO100" s="89" t="str">
        <f t="shared" si="33"/>
        <v/>
      </c>
      <c r="AP100" s="86"/>
      <c r="AQ100" s="86"/>
      <c r="AR100" s="89" t="str">
        <f t="shared" si="34"/>
        <v/>
      </c>
      <c r="AS100" s="86"/>
      <c r="AT100" s="89" t="str">
        <f t="shared" si="35"/>
        <v/>
      </c>
      <c r="AU100" s="86"/>
      <c r="AV100" s="86"/>
      <c r="AW100" s="86"/>
      <c r="AX100" s="86"/>
      <c r="AY100" s="86"/>
      <c r="AZ100" s="184"/>
      <c r="BA100" s="184"/>
      <c r="BB100" s="183"/>
      <c r="BC100" s="183"/>
      <c r="BD100" s="207" t="str">
        <f t="shared" si="36"/>
        <v/>
      </c>
      <c r="BE100" s="86"/>
      <c r="BF100" s="86"/>
      <c r="BG100" s="86"/>
      <c r="BH100" s="86"/>
      <c r="BI100" s="88"/>
      <c r="BJ100" s="88"/>
      <c r="BK100" s="89" t="str">
        <f t="shared" si="37"/>
        <v/>
      </c>
      <c r="BL100" s="86"/>
      <c r="BM100" s="89" t="str">
        <f t="shared" si="38"/>
        <v/>
      </c>
      <c r="BN100" s="184"/>
      <c r="BO100" s="184" t="str">
        <f t="shared" si="39"/>
        <v/>
      </c>
      <c r="BP100" s="466"/>
      <c r="BQ100" s="184"/>
      <c r="BR100" s="184"/>
      <c r="BS100" s="184"/>
      <c r="BT100" s="184"/>
      <c r="BU100" s="184"/>
      <c r="BV100" s="86"/>
      <c r="BW100" s="184"/>
      <c r="BX100" s="184"/>
      <c r="BY100" s="184"/>
      <c r="BZ100" s="184"/>
      <c r="CA100" s="184"/>
      <c r="CB100" s="119"/>
    </row>
    <row r="101" spans="1:80" s="78" customFormat="1" x14ac:dyDescent="0.2">
      <c r="A101" s="84"/>
      <c r="B101" s="85"/>
      <c r="C101" s="86" t="str">
        <f t="shared" si="26"/>
        <v/>
      </c>
      <c r="D101" s="207" t="str">
        <f t="shared" si="27"/>
        <v/>
      </c>
      <c r="E101" s="86"/>
      <c r="F101" s="86"/>
      <c r="G101" s="86"/>
      <c r="H101" s="86"/>
      <c r="I101" s="86"/>
      <c r="J101" s="86"/>
      <c r="K101" s="86"/>
      <c r="L101" s="86"/>
      <c r="M101" s="86"/>
      <c r="N101" s="86"/>
      <c r="O101" s="87"/>
      <c r="P101" s="87"/>
      <c r="Q101" s="84"/>
      <c r="R101" s="84"/>
      <c r="S101" s="88"/>
      <c r="T101" s="86"/>
      <c r="U101" s="89" t="str">
        <f>IF(T101="","",VLOOKUP(T101,Surfacing_Pavements_Full_Width_Array,2,FALSE))</f>
        <v/>
      </c>
      <c r="V101" s="88" t="str">
        <f t="shared" si="28"/>
        <v/>
      </c>
      <c r="W101" s="99"/>
      <c r="X101" s="90"/>
      <c r="Y101" s="89" t="str">
        <f t="shared" si="29"/>
        <v/>
      </c>
      <c r="Z101" s="86"/>
      <c r="AA101" s="91" t="str">
        <f t="shared" si="30"/>
        <v/>
      </c>
      <c r="AB101" s="86"/>
      <c r="AC101" s="87"/>
      <c r="AD101" s="86"/>
      <c r="AE101" s="86"/>
      <c r="AF101" s="86"/>
      <c r="AG101" s="86"/>
      <c r="AH101" s="89" t="str">
        <f t="shared" si="31"/>
        <v/>
      </c>
      <c r="AI101" s="86"/>
      <c r="AJ101" s="86"/>
      <c r="AK101" s="86"/>
      <c r="AL101" s="89" t="str">
        <f t="shared" si="32"/>
        <v/>
      </c>
      <c r="AM101" s="86"/>
      <c r="AN101" s="86"/>
      <c r="AO101" s="89" t="str">
        <f t="shared" si="33"/>
        <v/>
      </c>
      <c r="AP101" s="86"/>
      <c r="AQ101" s="86"/>
      <c r="AR101" s="89" t="str">
        <f t="shared" si="34"/>
        <v/>
      </c>
      <c r="AS101" s="86"/>
      <c r="AT101" s="89" t="str">
        <f t="shared" si="35"/>
        <v/>
      </c>
      <c r="AU101" s="86"/>
      <c r="AV101" s="86"/>
      <c r="AW101" s="86"/>
      <c r="AX101" s="86"/>
      <c r="AY101" s="86"/>
      <c r="AZ101" s="184"/>
      <c r="BA101" s="184"/>
      <c r="BB101" s="183"/>
      <c r="BC101" s="183"/>
      <c r="BD101" s="207" t="str">
        <f t="shared" si="36"/>
        <v/>
      </c>
      <c r="BE101" s="86"/>
      <c r="BF101" s="86"/>
      <c r="BG101" s="86"/>
      <c r="BH101" s="86"/>
      <c r="BI101" s="88"/>
      <c r="BJ101" s="88"/>
      <c r="BK101" s="89" t="str">
        <f t="shared" si="37"/>
        <v/>
      </c>
      <c r="BL101" s="86"/>
      <c r="BM101" s="89" t="str">
        <f t="shared" si="38"/>
        <v/>
      </c>
      <c r="BN101" s="184"/>
      <c r="BO101" s="184" t="str">
        <f t="shared" si="39"/>
        <v/>
      </c>
      <c r="BP101" s="466"/>
      <c r="BQ101" s="184"/>
      <c r="BR101" s="184"/>
      <c r="BS101" s="184"/>
      <c r="BT101" s="184"/>
      <c r="BU101" s="184"/>
      <c r="BV101" s="86"/>
      <c r="BW101" s="184"/>
      <c r="BX101" s="184"/>
      <c r="BY101" s="184"/>
      <c r="BZ101" s="184"/>
      <c r="CA101" s="184"/>
      <c r="CB101" s="119"/>
    </row>
    <row r="102" spans="1:80" s="78" customFormat="1" x14ac:dyDescent="0.2">
      <c r="A102" s="84"/>
      <c r="B102" s="85"/>
      <c r="C102" s="86" t="str">
        <f t="shared" si="26"/>
        <v/>
      </c>
      <c r="D102" s="207" t="str">
        <f t="shared" si="27"/>
        <v/>
      </c>
      <c r="E102" s="86"/>
      <c r="F102" s="86"/>
      <c r="G102" s="86"/>
      <c r="H102" s="86"/>
      <c r="I102" s="86"/>
      <c r="J102" s="86"/>
      <c r="K102" s="86"/>
      <c r="L102" s="86"/>
      <c r="M102" s="86"/>
      <c r="N102" s="86"/>
      <c r="O102" s="87"/>
      <c r="P102" s="87"/>
      <c r="Q102" s="84"/>
      <c r="R102" s="84"/>
      <c r="S102" s="88"/>
      <c r="T102" s="86"/>
      <c r="U102" s="89" t="str">
        <f>IF(T102="","",VLOOKUP(T102,Surfacing_Pavements_Full_Width_Array,2,FALSE))</f>
        <v/>
      </c>
      <c r="V102" s="88" t="str">
        <f t="shared" si="28"/>
        <v/>
      </c>
      <c r="W102" s="99"/>
      <c r="X102" s="90"/>
      <c r="Y102" s="89" t="str">
        <f t="shared" si="29"/>
        <v/>
      </c>
      <c r="Z102" s="86"/>
      <c r="AA102" s="91" t="str">
        <f t="shared" si="30"/>
        <v/>
      </c>
      <c r="AB102" s="86"/>
      <c r="AC102" s="87"/>
      <c r="AD102" s="86"/>
      <c r="AE102" s="86"/>
      <c r="AF102" s="86"/>
      <c r="AG102" s="86"/>
      <c r="AH102" s="89" t="str">
        <f t="shared" si="31"/>
        <v/>
      </c>
      <c r="AI102" s="86"/>
      <c r="AJ102" s="86"/>
      <c r="AK102" s="86"/>
      <c r="AL102" s="89" t="str">
        <f t="shared" si="32"/>
        <v/>
      </c>
      <c r="AM102" s="86"/>
      <c r="AN102" s="86"/>
      <c r="AO102" s="89" t="str">
        <f t="shared" si="33"/>
        <v/>
      </c>
      <c r="AP102" s="86"/>
      <c r="AQ102" s="86"/>
      <c r="AR102" s="89" t="str">
        <f t="shared" si="34"/>
        <v/>
      </c>
      <c r="AS102" s="86"/>
      <c r="AT102" s="89" t="str">
        <f t="shared" si="35"/>
        <v/>
      </c>
      <c r="AU102" s="86"/>
      <c r="AV102" s="86"/>
      <c r="AW102" s="86"/>
      <c r="AX102" s="86"/>
      <c r="AY102" s="86"/>
      <c r="AZ102" s="184"/>
      <c r="BA102" s="184"/>
      <c r="BB102" s="183"/>
      <c r="BC102" s="183"/>
      <c r="BD102" s="207" t="str">
        <f t="shared" si="36"/>
        <v/>
      </c>
      <c r="BE102" s="86"/>
      <c r="BF102" s="86"/>
      <c r="BG102" s="86"/>
      <c r="BH102" s="86"/>
      <c r="BI102" s="88"/>
      <c r="BJ102" s="88"/>
      <c r="BK102" s="89" t="str">
        <f t="shared" si="37"/>
        <v/>
      </c>
      <c r="BL102" s="86"/>
      <c r="BM102" s="89" t="str">
        <f t="shared" si="38"/>
        <v/>
      </c>
      <c r="BN102" s="184"/>
      <c r="BO102" s="184" t="str">
        <f t="shared" si="39"/>
        <v/>
      </c>
      <c r="BP102" s="466"/>
      <c r="BQ102" s="184"/>
      <c r="BR102" s="184"/>
      <c r="BS102" s="184"/>
      <c r="BT102" s="184"/>
      <c r="BU102" s="184"/>
      <c r="BV102" s="86"/>
      <c r="BW102" s="184"/>
      <c r="BX102" s="184"/>
      <c r="BY102" s="184"/>
      <c r="BZ102" s="184"/>
      <c r="CA102" s="184"/>
      <c r="CB102" s="119"/>
    </row>
    <row r="103" spans="1:80" s="78" customFormat="1" x14ac:dyDescent="0.2">
      <c r="A103" s="84"/>
      <c r="B103" s="85"/>
      <c r="C103" s="86" t="str">
        <f t="shared" si="26"/>
        <v/>
      </c>
      <c r="D103" s="207" t="str">
        <f t="shared" si="27"/>
        <v/>
      </c>
      <c r="E103" s="86"/>
      <c r="F103" s="86"/>
      <c r="G103" s="86"/>
      <c r="H103" s="86"/>
      <c r="I103" s="86"/>
      <c r="J103" s="86"/>
      <c r="K103" s="86"/>
      <c r="L103" s="86"/>
      <c r="M103" s="86"/>
      <c r="N103" s="86"/>
      <c r="O103" s="87"/>
      <c r="P103" s="87"/>
      <c r="Q103" s="84"/>
      <c r="R103" s="84"/>
      <c r="S103" s="88"/>
      <c r="T103" s="86"/>
      <c r="U103" s="89" t="str">
        <f>IF(T103="","",VLOOKUP(T103,Surfacing_Pavements_Full_Width_Array,2,FALSE))</f>
        <v/>
      </c>
      <c r="V103" s="88" t="str">
        <f t="shared" si="28"/>
        <v/>
      </c>
      <c r="W103" s="99"/>
      <c r="X103" s="90"/>
      <c r="Y103" s="89" t="str">
        <f t="shared" si="29"/>
        <v/>
      </c>
      <c r="Z103" s="86"/>
      <c r="AA103" s="91" t="str">
        <f t="shared" si="30"/>
        <v/>
      </c>
      <c r="AB103" s="86"/>
      <c r="AC103" s="87"/>
      <c r="AD103" s="86"/>
      <c r="AE103" s="86"/>
      <c r="AF103" s="86"/>
      <c r="AG103" s="86"/>
      <c r="AH103" s="89" t="str">
        <f t="shared" si="31"/>
        <v/>
      </c>
      <c r="AI103" s="86"/>
      <c r="AJ103" s="86"/>
      <c r="AK103" s="86"/>
      <c r="AL103" s="89" t="str">
        <f t="shared" si="32"/>
        <v/>
      </c>
      <c r="AM103" s="86"/>
      <c r="AN103" s="86"/>
      <c r="AO103" s="89" t="str">
        <f t="shared" si="33"/>
        <v/>
      </c>
      <c r="AP103" s="86"/>
      <c r="AQ103" s="86"/>
      <c r="AR103" s="89" t="str">
        <f t="shared" si="34"/>
        <v/>
      </c>
      <c r="AS103" s="86"/>
      <c r="AT103" s="89" t="str">
        <f t="shared" si="35"/>
        <v/>
      </c>
      <c r="AU103" s="86"/>
      <c r="AV103" s="86"/>
      <c r="AW103" s="86"/>
      <c r="AX103" s="86"/>
      <c r="AY103" s="86"/>
      <c r="AZ103" s="184"/>
      <c r="BA103" s="184"/>
      <c r="BB103" s="183"/>
      <c r="BC103" s="183"/>
      <c r="BD103" s="207" t="str">
        <f t="shared" si="36"/>
        <v/>
      </c>
      <c r="BE103" s="86"/>
      <c r="BF103" s="86"/>
      <c r="BG103" s="86"/>
      <c r="BH103" s="86"/>
      <c r="BI103" s="88"/>
      <c r="BJ103" s="88"/>
      <c r="BK103" s="89" t="str">
        <f t="shared" si="37"/>
        <v/>
      </c>
      <c r="BL103" s="86"/>
      <c r="BM103" s="89" t="str">
        <f t="shared" si="38"/>
        <v/>
      </c>
      <c r="BN103" s="184"/>
      <c r="BO103" s="184" t="str">
        <f t="shared" si="39"/>
        <v/>
      </c>
      <c r="BP103" s="466"/>
      <c r="BQ103" s="184"/>
      <c r="BR103" s="184"/>
      <c r="BS103" s="184"/>
      <c r="BT103" s="184"/>
      <c r="BU103" s="184"/>
      <c r="BV103" s="86"/>
      <c r="BW103" s="184"/>
      <c r="BX103" s="184"/>
      <c r="BY103" s="184"/>
      <c r="BZ103" s="184"/>
      <c r="CA103" s="184"/>
      <c r="CB103" s="119"/>
    </row>
    <row r="104" spans="1:80" s="78" customFormat="1" x14ac:dyDescent="0.2">
      <c r="A104" s="84"/>
      <c r="B104" s="85"/>
      <c r="C104" s="86" t="str">
        <f t="shared" si="26"/>
        <v/>
      </c>
      <c r="D104" s="207" t="str">
        <f t="shared" si="27"/>
        <v/>
      </c>
      <c r="E104" s="86"/>
      <c r="F104" s="86"/>
      <c r="G104" s="86"/>
      <c r="H104" s="86"/>
      <c r="I104" s="86"/>
      <c r="J104" s="86"/>
      <c r="K104" s="86"/>
      <c r="L104" s="86"/>
      <c r="M104" s="86"/>
      <c r="N104" s="86"/>
      <c r="O104" s="87"/>
      <c r="P104" s="87"/>
      <c r="Q104" s="84"/>
      <c r="R104" s="84"/>
      <c r="S104" s="88"/>
      <c r="T104" s="86"/>
      <c r="U104" s="89" t="str">
        <f>IF(T104="","",VLOOKUP(T104,Surfacing_Pavements_Full_Width_Array,2,FALSE))</f>
        <v/>
      </c>
      <c r="V104" s="88" t="str">
        <f t="shared" si="28"/>
        <v/>
      </c>
      <c r="W104" s="99"/>
      <c r="X104" s="90"/>
      <c r="Y104" s="89" t="str">
        <f t="shared" si="29"/>
        <v/>
      </c>
      <c r="Z104" s="86"/>
      <c r="AA104" s="91" t="str">
        <f t="shared" si="30"/>
        <v/>
      </c>
      <c r="AB104" s="86"/>
      <c r="AC104" s="87"/>
      <c r="AD104" s="86"/>
      <c r="AE104" s="86"/>
      <c r="AF104" s="86"/>
      <c r="AG104" s="86"/>
      <c r="AH104" s="89" t="str">
        <f t="shared" si="31"/>
        <v/>
      </c>
      <c r="AI104" s="86"/>
      <c r="AJ104" s="86"/>
      <c r="AK104" s="86"/>
      <c r="AL104" s="89" t="str">
        <f t="shared" si="32"/>
        <v/>
      </c>
      <c r="AM104" s="86"/>
      <c r="AN104" s="86"/>
      <c r="AO104" s="89" t="str">
        <f t="shared" si="33"/>
        <v/>
      </c>
      <c r="AP104" s="86"/>
      <c r="AQ104" s="86"/>
      <c r="AR104" s="89" t="str">
        <f t="shared" si="34"/>
        <v/>
      </c>
      <c r="AS104" s="86"/>
      <c r="AT104" s="89" t="str">
        <f t="shared" si="35"/>
        <v/>
      </c>
      <c r="AU104" s="86"/>
      <c r="AV104" s="86"/>
      <c r="AW104" s="86"/>
      <c r="AX104" s="86"/>
      <c r="AY104" s="86"/>
      <c r="AZ104" s="184"/>
      <c r="BA104" s="184"/>
      <c r="BB104" s="183"/>
      <c r="BC104" s="183"/>
      <c r="BD104" s="207" t="str">
        <f t="shared" si="36"/>
        <v/>
      </c>
      <c r="BE104" s="86"/>
      <c r="BF104" s="86"/>
      <c r="BG104" s="86"/>
      <c r="BH104" s="86"/>
      <c r="BI104" s="88"/>
      <c r="BJ104" s="88"/>
      <c r="BK104" s="89" t="str">
        <f t="shared" si="37"/>
        <v/>
      </c>
      <c r="BL104" s="86"/>
      <c r="BM104" s="89" t="str">
        <f t="shared" si="38"/>
        <v/>
      </c>
      <c r="BN104" s="184"/>
      <c r="BO104" s="184" t="str">
        <f t="shared" si="39"/>
        <v/>
      </c>
      <c r="BP104" s="466"/>
      <c r="BQ104" s="184"/>
      <c r="BR104" s="184"/>
      <c r="BS104" s="184"/>
      <c r="BT104" s="184"/>
      <c r="BU104" s="184"/>
      <c r="BV104" s="86"/>
      <c r="BW104" s="184"/>
      <c r="BX104" s="184"/>
      <c r="BY104" s="184"/>
      <c r="BZ104" s="184"/>
      <c r="CA104" s="184"/>
      <c r="CB104" s="119"/>
    </row>
    <row r="105" spans="1:80" s="78" customFormat="1" x14ac:dyDescent="0.2">
      <c r="A105" s="84"/>
      <c r="B105" s="85"/>
      <c r="C105" s="86" t="str">
        <f t="shared" si="26"/>
        <v/>
      </c>
      <c r="D105" s="207" t="str">
        <f t="shared" si="27"/>
        <v/>
      </c>
      <c r="E105" s="86"/>
      <c r="F105" s="86"/>
      <c r="G105" s="86"/>
      <c r="H105" s="86"/>
      <c r="I105" s="86"/>
      <c r="J105" s="86"/>
      <c r="K105" s="86"/>
      <c r="L105" s="86"/>
      <c r="M105" s="86"/>
      <c r="N105" s="86"/>
      <c r="O105" s="87"/>
      <c r="P105" s="87"/>
      <c r="Q105" s="84"/>
      <c r="R105" s="84"/>
      <c r="S105" s="88"/>
      <c r="T105" s="86"/>
      <c r="U105" s="89" t="str">
        <f>IF(T105="","",VLOOKUP(T105,Surfacing_Pavements_Full_Width_Array,2,FALSE))</f>
        <v/>
      </c>
      <c r="V105" s="88" t="str">
        <f t="shared" si="28"/>
        <v/>
      </c>
      <c r="W105" s="99"/>
      <c r="X105" s="90"/>
      <c r="Y105" s="89" t="str">
        <f t="shared" si="29"/>
        <v/>
      </c>
      <c r="Z105" s="86"/>
      <c r="AA105" s="91" t="str">
        <f t="shared" si="30"/>
        <v/>
      </c>
      <c r="AB105" s="86"/>
      <c r="AC105" s="87"/>
      <c r="AD105" s="86"/>
      <c r="AE105" s="86"/>
      <c r="AF105" s="86"/>
      <c r="AG105" s="86"/>
      <c r="AH105" s="89" t="str">
        <f t="shared" si="31"/>
        <v/>
      </c>
      <c r="AI105" s="86"/>
      <c r="AJ105" s="86"/>
      <c r="AK105" s="86"/>
      <c r="AL105" s="89" t="str">
        <f t="shared" si="32"/>
        <v/>
      </c>
      <c r="AM105" s="86"/>
      <c r="AN105" s="86"/>
      <c r="AO105" s="89" t="str">
        <f t="shared" si="33"/>
        <v/>
      </c>
      <c r="AP105" s="86"/>
      <c r="AQ105" s="86"/>
      <c r="AR105" s="89" t="str">
        <f t="shared" si="34"/>
        <v/>
      </c>
      <c r="AS105" s="86"/>
      <c r="AT105" s="89" t="str">
        <f t="shared" si="35"/>
        <v/>
      </c>
      <c r="AU105" s="86"/>
      <c r="AV105" s="86"/>
      <c r="AW105" s="86"/>
      <c r="AX105" s="86"/>
      <c r="AY105" s="86"/>
      <c r="AZ105" s="184"/>
      <c r="BA105" s="184"/>
      <c r="BB105" s="183"/>
      <c r="BC105" s="183"/>
      <c r="BD105" s="207" t="str">
        <f t="shared" si="36"/>
        <v/>
      </c>
      <c r="BE105" s="86"/>
      <c r="BF105" s="86"/>
      <c r="BG105" s="86"/>
      <c r="BH105" s="86"/>
      <c r="BI105" s="88"/>
      <c r="BJ105" s="88"/>
      <c r="BK105" s="89" t="str">
        <f t="shared" si="37"/>
        <v/>
      </c>
      <c r="BL105" s="86"/>
      <c r="BM105" s="89" t="str">
        <f t="shared" si="38"/>
        <v/>
      </c>
      <c r="BN105" s="184"/>
      <c r="BO105" s="184" t="str">
        <f t="shared" si="39"/>
        <v/>
      </c>
      <c r="BP105" s="466"/>
      <c r="BQ105" s="184"/>
      <c r="BR105" s="184"/>
      <c r="BS105" s="184"/>
      <c r="BT105" s="184"/>
      <c r="BU105" s="184"/>
      <c r="BV105" s="86"/>
      <c r="BW105" s="184"/>
      <c r="BX105" s="184"/>
      <c r="BY105" s="184"/>
      <c r="BZ105" s="184"/>
      <c r="CA105" s="184"/>
      <c r="CB105" s="119"/>
    </row>
    <row r="106" spans="1:80" s="78" customFormat="1" x14ac:dyDescent="0.2">
      <c r="A106" s="84"/>
      <c r="B106" s="85"/>
      <c r="C106" s="86" t="str">
        <f t="shared" si="26"/>
        <v/>
      </c>
      <c r="D106" s="207" t="str">
        <f t="shared" si="27"/>
        <v/>
      </c>
      <c r="E106" s="86"/>
      <c r="F106" s="86"/>
      <c r="G106" s="86"/>
      <c r="H106" s="86"/>
      <c r="I106" s="86"/>
      <c r="J106" s="86"/>
      <c r="K106" s="86"/>
      <c r="L106" s="86"/>
      <c r="M106" s="86"/>
      <c r="N106" s="86"/>
      <c r="O106" s="87"/>
      <c r="P106" s="87"/>
      <c r="Q106" s="84"/>
      <c r="R106" s="84"/>
      <c r="S106" s="88"/>
      <c r="T106" s="86"/>
      <c r="U106" s="89" t="str">
        <f>IF(T106="","",VLOOKUP(T106,Surfacing_Pavements_Full_Width_Array,2,FALSE))</f>
        <v/>
      </c>
      <c r="V106" s="88" t="str">
        <f t="shared" si="28"/>
        <v/>
      </c>
      <c r="W106" s="99"/>
      <c r="X106" s="90"/>
      <c r="Y106" s="89" t="str">
        <f t="shared" si="29"/>
        <v/>
      </c>
      <c r="Z106" s="86"/>
      <c r="AA106" s="91" t="str">
        <f t="shared" si="30"/>
        <v/>
      </c>
      <c r="AB106" s="86"/>
      <c r="AC106" s="87"/>
      <c r="AD106" s="86"/>
      <c r="AE106" s="86"/>
      <c r="AF106" s="86"/>
      <c r="AG106" s="86"/>
      <c r="AH106" s="89" t="str">
        <f t="shared" si="31"/>
        <v/>
      </c>
      <c r="AI106" s="86"/>
      <c r="AJ106" s="86"/>
      <c r="AK106" s="86"/>
      <c r="AL106" s="89" t="str">
        <f t="shared" si="32"/>
        <v/>
      </c>
      <c r="AM106" s="86"/>
      <c r="AN106" s="86"/>
      <c r="AO106" s="89" t="str">
        <f t="shared" si="33"/>
        <v/>
      </c>
      <c r="AP106" s="86"/>
      <c r="AQ106" s="86"/>
      <c r="AR106" s="89" t="str">
        <f t="shared" si="34"/>
        <v/>
      </c>
      <c r="AS106" s="86"/>
      <c r="AT106" s="89" t="str">
        <f t="shared" si="35"/>
        <v/>
      </c>
      <c r="AU106" s="86"/>
      <c r="AV106" s="86"/>
      <c r="AW106" s="86"/>
      <c r="AX106" s="86"/>
      <c r="AY106" s="86"/>
      <c r="AZ106" s="184"/>
      <c r="BA106" s="184"/>
      <c r="BB106" s="183"/>
      <c r="BC106" s="183"/>
      <c r="BD106" s="207" t="str">
        <f t="shared" si="36"/>
        <v/>
      </c>
      <c r="BE106" s="86"/>
      <c r="BF106" s="86"/>
      <c r="BG106" s="86"/>
      <c r="BH106" s="86"/>
      <c r="BI106" s="88"/>
      <c r="BJ106" s="88"/>
      <c r="BK106" s="89" t="str">
        <f t="shared" si="37"/>
        <v/>
      </c>
      <c r="BL106" s="86"/>
      <c r="BM106" s="89" t="str">
        <f t="shared" si="38"/>
        <v/>
      </c>
      <c r="BN106" s="184"/>
      <c r="BO106" s="184" t="str">
        <f t="shared" si="39"/>
        <v/>
      </c>
      <c r="BP106" s="466"/>
      <c r="BQ106" s="184"/>
      <c r="BR106" s="184"/>
      <c r="BS106" s="184"/>
      <c r="BT106" s="184"/>
      <c r="BU106" s="184"/>
      <c r="BV106" s="86"/>
      <c r="BW106" s="184"/>
      <c r="BX106" s="184"/>
      <c r="BY106" s="184"/>
      <c r="BZ106" s="184"/>
      <c r="CA106" s="184"/>
      <c r="CB106" s="119"/>
    </row>
    <row r="107" spans="1:80" s="78" customFormat="1" x14ac:dyDescent="0.2">
      <c r="A107" s="84"/>
      <c r="B107" s="85"/>
      <c r="C107" s="86" t="str">
        <f t="shared" si="26"/>
        <v/>
      </c>
      <c r="D107" s="207" t="str">
        <f t="shared" si="27"/>
        <v/>
      </c>
      <c r="E107" s="86"/>
      <c r="F107" s="86"/>
      <c r="G107" s="86"/>
      <c r="H107" s="86"/>
      <c r="I107" s="86"/>
      <c r="J107" s="86"/>
      <c r="K107" s="86"/>
      <c r="L107" s="86"/>
      <c r="M107" s="86"/>
      <c r="N107" s="86"/>
      <c r="O107" s="87"/>
      <c r="P107" s="87"/>
      <c r="Q107" s="84"/>
      <c r="R107" s="84"/>
      <c r="S107" s="88"/>
      <c r="T107" s="86"/>
      <c r="U107" s="89" t="str">
        <f>IF(T107="","",VLOOKUP(T107,Surfacing_Pavements_Full_Width_Array,2,FALSE))</f>
        <v/>
      </c>
      <c r="V107" s="88" t="str">
        <f t="shared" si="28"/>
        <v/>
      </c>
      <c r="W107" s="99"/>
      <c r="X107" s="90"/>
      <c r="Y107" s="89" t="str">
        <f t="shared" si="29"/>
        <v/>
      </c>
      <c r="Z107" s="86"/>
      <c r="AA107" s="91" t="str">
        <f t="shared" si="30"/>
        <v/>
      </c>
      <c r="AB107" s="86"/>
      <c r="AC107" s="87"/>
      <c r="AD107" s="86"/>
      <c r="AE107" s="86"/>
      <c r="AF107" s="86"/>
      <c r="AG107" s="86"/>
      <c r="AH107" s="89" t="str">
        <f t="shared" si="31"/>
        <v/>
      </c>
      <c r="AI107" s="86"/>
      <c r="AJ107" s="86"/>
      <c r="AK107" s="86"/>
      <c r="AL107" s="89" t="str">
        <f t="shared" si="32"/>
        <v/>
      </c>
      <c r="AM107" s="86"/>
      <c r="AN107" s="86"/>
      <c r="AO107" s="89" t="str">
        <f t="shared" si="33"/>
        <v/>
      </c>
      <c r="AP107" s="86"/>
      <c r="AQ107" s="86"/>
      <c r="AR107" s="89" t="str">
        <f t="shared" si="34"/>
        <v/>
      </c>
      <c r="AS107" s="86"/>
      <c r="AT107" s="89" t="str">
        <f t="shared" si="35"/>
        <v/>
      </c>
      <c r="AU107" s="86"/>
      <c r="AV107" s="86"/>
      <c r="AW107" s="86"/>
      <c r="AX107" s="86"/>
      <c r="AY107" s="86"/>
      <c r="AZ107" s="184"/>
      <c r="BA107" s="184"/>
      <c r="BB107" s="183"/>
      <c r="BC107" s="183"/>
      <c r="BD107" s="207" t="str">
        <f t="shared" si="36"/>
        <v/>
      </c>
      <c r="BE107" s="86"/>
      <c r="BF107" s="86"/>
      <c r="BG107" s="86"/>
      <c r="BH107" s="86"/>
      <c r="BI107" s="88"/>
      <c r="BJ107" s="88"/>
      <c r="BK107" s="89" t="str">
        <f t="shared" si="37"/>
        <v/>
      </c>
      <c r="BL107" s="86"/>
      <c r="BM107" s="89" t="str">
        <f t="shared" si="38"/>
        <v/>
      </c>
      <c r="BN107" s="184"/>
      <c r="BO107" s="184" t="str">
        <f t="shared" si="39"/>
        <v/>
      </c>
      <c r="BP107" s="466"/>
      <c r="BQ107" s="184"/>
      <c r="BR107" s="184"/>
      <c r="BS107" s="184"/>
      <c r="BT107" s="184"/>
      <c r="BU107" s="184"/>
      <c r="BV107" s="86"/>
      <c r="BW107" s="184"/>
      <c r="BX107" s="184"/>
      <c r="BY107" s="184"/>
      <c r="BZ107" s="184"/>
      <c r="CA107" s="184"/>
      <c r="CB107" s="119"/>
    </row>
    <row r="108" spans="1:80" s="78" customFormat="1" x14ac:dyDescent="0.2">
      <c r="A108" s="84"/>
      <c r="B108" s="85"/>
      <c r="C108" s="86" t="str">
        <f t="shared" si="26"/>
        <v/>
      </c>
      <c r="D108" s="207" t="str">
        <f t="shared" si="27"/>
        <v/>
      </c>
      <c r="E108" s="86"/>
      <c r="F108" s="86"/>
      <c r="G108" s="86"/>
      <c r="H108" s="86"/>
      <c r="I108" s="86"/>
      <c r="J108" s="86"/>
      <c r="K108" s="86"/>
      <c r="L108" s="86"/>
      <c r="M108" s="86"/>
      <c r="N108" s="86"/>
      <c r="O108" s="87"/>
      <c r="P108" s="87"/>
      <c r="Q108" s="84"/>
      <c r="R108" s="84"/>
      <c r="S108" s="88"/>
      <c r="T108" s="86"/>
      <c r="U108" s="89" t="str">
        <f>IF(T108="","",VLOOKUP(T108,Surfacing_Pavements_Full_Width_Array,2,FALSE))</f>
        <v/>
      </c>
      <c r="V108" s="88" t="str">
        <f t="shared" si="28"/>
        <v/>
      </c>
      <c r="W108" s="99"/>
      <c r="X108" s="90"/>
      <c r="Y108" s="89" t="str">
        <f t="shared" si="29"/>
        <v/>
      </c>
      <c r="Z108" s="86"/>
      <c r="AA108" s="91" t="str">
        <f t="shared" si="30"/>
        <v/>
      </c>
      <c r="AB108" s="86"/>
      <c r="AC108" s="87"/>
      <c r="AD108" s="86"/>
      <c r="AE108" s="86"/>
      <c r="AF108" s="86"/>
      <c r="AG108" s="86"/>
      <c r="AH108" s="89" t="str">
        <f t="shared" si="31"/>
        <v/>
      </c>
      <c r="AI108" s="86"/>
      <c r="AJ108" s="86"/>
      <c r="AK108" s="86"/>
      <c r="AL108" s="89" t="str">
        <f t="shared" si="32"/>
        <v/>
      </c>
      <c r="AM108" s="86"/>
      <c r="AN108" s="86"/>
      <c r="AO108" s="89" t="str">
        <f t="shared" si="33"/>
        <v/>
      </c>
      <c r="AP108" s="86"/>
      <c r="AQ108" s="86"/>
      <c r="AR108" s="89" t="str">
        <f t="shared" si="34"/>
        <v/>
      </c>
      <c r="AS108" s="86"/>
      <c r="AT108" s="89" t="str">
        <f t="shared" si="35"/>
        <v/>
      </c>
      <c r="AU108" s="86"/>
      <c r="AV108" s="86"/>
      <c r="AW108" s="86"/>
      <c r="AX108" s="86"/>
      <c r="AY108" s="86"/>
      <c r="AZ108" s="184"/>
      <c r="BA108" s="184"/>
      <c r="BB108" s="183"/>
      <c r="BC108" s="183"/>
      <c r="BD108" s="207" t="str">
        <f t="shared" si="36"/>
        <v/>
      </c>
      <c r="BE108" s="86"/>
      <c r="BF108" s="86"/>
      <c r="BG108" s="86"/>
      <c r="BH108" s="86"/>
      <c r="BI108" s="88"/>
      <c r="BJ108" s="88"/>
      <c r="BK108" s="89" t="str">
        <f t="shared" si="37"/>
        <v/>
      </c>
      <c r="BL108" s="86"/>
      <c r="BM108" s="89" t="str">
        <f t="shared" si="38"/>
        <v/>
      </c>
      <c r="BN108" s="184"/>
      <c r="BO108" s="184" t="str">
        <f t="shared" si="39"/>
        <v/>
      </c>
      <c r="BP108" s="466"/>
      <c r="BQ108" s="184"/>
      <c r="BR108" s="184"/>
      <c r="BS108" s="184"/>
      <c r="BT108" s="184"/>
      <c r="BU108" s="184"/>
      <c r="BV108" s="86"/>
      <c r="BW108" s="184"/>
      <c r="BX108" s="184"/>
      <c r="BY108" s="184"/>
      <c r="BZ108" s="184"/>
      <c r="CA108" s="184"/>
      <c r="CB108" s="119"/>
    </row>
    <row r="109" spans="1:80" s="78" customFormat="1" x14ac:dyDescent="0.2">
      <c r="A109" s="84"/>
      <c r="B109" s="85"/>
      <c r="C109" s="86" t="str">
        <f t="shared" si="26"/>
        <v/>
      </c>
      <c r="D109" s="207" t="str">
        <f t="shared" si="27"/>
        <v/>
      </c>
      <c r="E109" s="86"/>
      <c r="F109" s="86"/>
      <c r="G109" s="86"/>
      <c r="H109" s="86"/>
      <c r="I109" s="86"/>
      <c r="J109" s="86"/>
      <c r="K109" s="86"/>
      <c r="L109" s="86"/>
      <c r="M109" s="86"/>
      <c r="N109" s="86"/>
      <c r="O109" s="87"/>
      <c r="P109" s="87"/>
      <c r="Q109" s="84"/>
      <c r="R109" s="84"/>
      <c r="S109" s="88"/>
      <c r="T109" s="86"/>
      <c r="U109" s="89" t="str">
        <f>IF(T109="","",VLOOKUP(T109,Surfacing_Pavements_Full_Width_Array,2,FALSE))</f>
        <v/>
      </c>
      <c r="V109" s="88" t="str">
        <f t="shared" si="28"/>
        <v/>
      </c>
      <c r="W109" s="99"/>
      <c r="X109" s="90"/>
      <c r="Y109" s="89" t="str">
        <f t="shared" si="29"/>
        <v/>
      </c>
      <c r="Z109" s="86"/>
      <c r="AA109" s="91" t="str">
        <f t="shared" si="30"/>
        <v/>
      </c>
      <c r="AB109" s="86"/>
      <c r="AC109" s="87"/>
      <c r="AD109" s="86"/>
      <c r="AE109" s="86"/>
      <c r="AF109" s="86"/>
      <c r="AG109" s="86"/>
      <c r="AH109" s="89" t="str">
        <f t="shared" si="31"/>
        <v/>
      </c>
      <c r="AI109" s="86"/>
      <c r="AJ109" s="86"/>
      <c r="AK109" s="86"/>
      <c r="AL109" s="89" t="str">
        <f t="shared" si="32"/>
        <v/>
      </c>
      <c r="AM109" s="86"/>
      <c r="AN109" s="86"/>
      <c r="AO109" s="89" t="str">
        <f t="shared" si="33"/>
        <v/>
      </c>
      <c r="AP109" s="86"/>
      <c r="AQ109" s="86"/>
      <c r="AR109" s="89" t="str">
        <f t="shared" si="34"/>
        <v/>
      </c>
      <c r="AS109" s="86"/>
      <c r="AT109" s="89" t="str">
        <f t="shared" si="35"/>
        <v/>
      </c>
      <c r="AU109" s="86"/>
      <c r="AV109" s="86"/>
      <c r="AW109" s="86"/>
      <c r="AX109" s="86"/>
      <c r="AY109" s="86"/>
      <c r="AZ109" s="184"/>
      <c r="BA109" s="184"/>
      <c r="BB109" s="183"/>
      <c r="BC109" s="183"/>
      <c r="BD109" s="207" t="str">
        <f t="shared" si="36"/>
        <v/>
      </c>
      <c r="BE109" s="86"/>
      <c r="BF109" s="86"/>
      <c r="BG109" s="86"/>
      <c r="BH109" s="86"/>
      <c r="BI109" s="88"/>
      <c r="BJ109" s="88"/>
      <c r="BK109" s="89" t="str">
        <f t="shared" si="37"/>
        <v/>
      </c>
      <c r="BL109" s="86"/>
      <c r="BM109" s="89" t="str">
        <f t="shared" si="38"/>
        <v/>
      </c>
      <c r="BN109" s="184"/>
      <c r="BO109" s="184" t="str">
        <f t="shared" si="39"/>
        <v/>
      </c>
      <c r="BP109" s="466"/>
      <c r="BQ109" s="184"/>
      <c r="BR109" s="184"/>
      <c r="BS109" s="184"/>
      <c r="BT109" s="184"/>
      <c r="BU109" s="184"/>
      <c r="BV109" s="86"/>
      <c r="BW109" s="184"/>
      <c r="BX109" s="184"/>
      <c r="BY109" s="184"/>
      <c r="BZ109" s="184"/>
      <c r="CA109" s="184"/>
      <c r="CB109" s="119"/>
    </row>
    <row r="110" spans="1:80" s="78" customFormat="1" x14ac:dyDescent="0.2">
      <c r="A110" s="84"/>
      <c r="B110" s="85"/>
      <c r="C110" s="86" t="str">
        <f t="shared" si="26"/>
        <v/>
      </c>
      <c r="D110" s="207" t="str">
        <f t="shared" si="27"/>
        <v/>
      </c>
      <c r="E110" s="86"/>
      <c r="F110" s="86"/>
      <c r="G110" s="86"/>
      <c r="H110" s="86"/>
      <c r="I110" s="86"/>
      <c r="J110" s="86"/>
      <c r="K110" s="86"/>
      <c r="L110" s="86"/>
      <c r="M110" s="86"/>
      <c r="N110" s="86"/>
      <c r="O110" s="87"/>
      <c r="P110" s="87"/>
      <c r="Q110" s="84"/>
      <c r="R110" s="84"/>
      <c r="S110" s="88"/>
      <c r="T110" s="86"/>
      <c r="U110" s="89" t="str">
        <f>IF(T110="","",VLOOKUP(T110,Surfacing_Pavements_Full_Width_Array,2,FALSE))</f>
        <v/>
      </c>
      <c r="V110" s="88" t="str">
        <f t="shared" si="28"/>
        <v/>
      </c>
      <c r="W110" s="99"/>
      <c r="X110" s="90"/>
      <c r="Y110" s="89" t="str">
        <f t="shared" si="29"/>
        <v/>
      </c>
      <c r="Z110" s="86"/>
      <c r="AA110" s="91" t="str">
        <f t="shared" si="30"/>
        <v/>
      </c>
      <c r="AB110" s="86"/>
      <c r="AC110" s="87"/>
      <c r="AD110" s="86"/>
      <c r="AE110" s="86"/>
      <c r="AF110" s="86"/>
      <c r="AG110" s="86"/>
      <c r="AH110" s="89" t="str">
        <f t="shared" si="31"/>
        <v/>
      </c>
      <c r="AI110" s="86"/>
      <c r="AJ110" s="86"/>
      <c r="AK110" s="86"/>
      <c r="AL110" s="89" t="str">
        <f t="shared" si="32"/>
        <v/>
      </c>
      <c r="AM110" s="86"/>
      <c r="AN110" s="86"/>
      <c r="AO110" s="89" t="str">
        <f t="shared" si="33"/>
        <v/>
      </c>
      <c r="AP110" s="86"/>
      <c r="AQ110" s="86"/>
      <c r="AR110" s="89" t="str">
        <f t="shared" si="34"/>
        <v/>
      </c>
      <c r="AS110" s="86"/>
      <c r="AT110" s="89" t="str">
        <f t="shared" si="35"/>
        <v/>
      </c>
      <c r="AU110" s="86"/>
      <c r="AV110" s="86"/>
      <c r="AW110" s="86"/>
      <c r="AX110" s="86"/>
      <c r="AY110" s="86"/>
      <c r="AZ110" s="184"/>
      <c r="BA110" s="184"/>
      <c r="BB110" s="183"/>
      <c r="BC110" s="183"/>
      <c r="BD110" s="207" t="str">
        <f t="shared" si="36"/>
        <v/>
      </c>
      <c r="BE110" s="86"/>
      <c r="BF110" s="86"/>
      <c r="BG110" s="86"/>
      <c r="BH110" s="86"/>
      <c r="BI110" s="88"/>
      <c r="BJ110" s="88"/>
      <c r="BK110" s="89" t="str">
        <f t="shared" si="37"/>
        <v/>
      </c>
      <c r="BL110" s="86"/>
      <c r="BM110" s="89" t="str">
        <f t="shared" si="38"/>
        <v/>
      </c>
      <c r="BN110" s="184"/>
      <c r="BO110" s="184" t="str">
        <f t="shared" si="39"/>
        <v/>
      </c>
      <c r="BP110" s="466"/>
      <c r="BQ110" s="184"/>
      <c r="BR110" s="184"/>
      <c r="BS110" s="184"/>
      <c r="BT110" s="184"/>
      <c r="BU110" s="184"/>
      <c r="BV110" s="86"/>
      <c r="BW110" s="184"/>
      <c r="BX110" s="184"/>
      <c r="BY110" s="184"/>
      <c r="BZ110" s="184"/>
      <c r="CA110" s="184"/>
      <c r="CB110" s="119"/>
    </row>
    <row r="111" spans="1:80" s="78" customFormat="1" x14ac:dyDescent="0.2">
      <c r="A111" s="84"/>
      <c r="B111" s="85"/>
      <c r="C111" s="86" t="str">
        <f t="shared" si="26"/>
        <v/>
      </c>
      <c r="D111" s="207" t="str">
        <f t="shared" si="27"/>
        <v/>
      </c>
      <c r="E111" s="86"/>
      <c r="F111" s="86"/>
      <c r="G111" s="86"/>
      <c r="H111" s="86"/>
      <c r="I111" s="86"/>
      <c r="J111" s="86"/>
      <c r="K111" s="86"/>
      <c r="L111" s="86"/>
      <c r="M111" s="86"/>
      <c r="N111" s="86"/>
      <c r="O111" s="87"/>
      <c r="P111" s="87"/>
      <c r="Q111" s="84"/>
      <c r="R111" s="84"/>
      <c r="S111" s="88"/>
      <c r="T111" s="86"/>
      <c r="U111" s="89" t="str">
        <f>IF(T111="","",VLOOKUP(T111,Surfacing_Pavements_Full_Width_Array,2,FALSE))</f>
        <v/>
      </c>
      <c r="V111" s="88" t="str">
        <f t="shared" si="28"/>
        <v/>
      </c>
      <c r="W111" s="99"/>
      <c r="X111" s="90"/>
      <c r="Y111" s="89" t="str">
        <f t="shared" si="29"/>
        <v/>
      </c>
      <c r="Z111" s="86"/>
      <c r="AA111" s="91" t="str">
        <f t="shared" si="30"/>
        <v/>
      </c>
      <c r="AB111" s="86"/>
      <c r="AC111" s="87"/>
      <c r="AD111" s="86"/>
      <c r="AE111" s="86"/>
      <c r="AF111" s="86"/>
      <c r="AG111" s="86"/>
      <c r="AH111" s="89" t="str">
        <f t="shared" si="31"/>
        <v/>
      </c>
      <c r="AI111" s="86"/>
      <c r="AJ111" s="86"/>
      <c r="AK111" s="86"/>
      <c r="AL111" s="89" t="str">
        <f t="shared" si="32"/>
        <v/>
      </c>
      <c r="AM111" s="86"/>
      <c r="AN111" s="86"/>
      <c r="AO111" s="89" t="str">
        <f t="shared" si="33"/>
        <v/>
      </c>
      <c r="AP111" s="86"/>
      <c r="AQ111" s="86"/>
      <c r="AR111" s="89" t="str">
        <f t="shared" si="34"/>
        <v/>
      </c>
      <c r="AS111" s="86"/>
      <c r="AT111" s="89" t="str">
        <f t="shared" si="35"/>
        <v/>
      </c>
      <c r="AU111" s="86"/>
      <c r="AV111" s="86"/>
      <c r="AW111" s="86"/>
      <c r="AX111" s="86"/>
      <c r="AY111" s="86"/>
      <c r="AZ111" s="184"/>
      <c r="BA111" s="184"/>
      <c r="BB111" s="183"/>
      <c r="BC111" s="183"/>
      <c r="BD111" s="207" t="str">
        <f t="shared" si="36"/>
        <v/>
      </c>
      <c r="BE111" s="86"/>
      <c r="BF111" s="86"/>
      <c r="BG111" s="86"/>
      <c r="BH111" s="86"/>
      <c r="BI111" s="88"/>
      <c r="BJ111" s="88"/>
      <c r="BK111" s="89" t="str">
        <f t="shared" si="37"/>
        <v/>
      </c>
      <c r="BL111" s="86"/>
      <c r="BM111" s="89" t="str">
        <f t="shared" si="38"/>
        <v/>
      </c>
      <c r="BN111" s="184"/>
      <c r="BO111" s="184" t="str">
        <f t="shared" si="39"/>
        <v/>
      </c>
      <c r="BP111" s="466"/>
      <c r="BQ111" s="184"/>
      <c r="BR111" s="184"/>
      <c r="BS111" s="184"/>
      <c r="BT111" s="184"/>
      <c r="BU111" s="184"/>
      <c r="BV111" s="86"/>
      <c r="BW111" s="184"/>
      <c r="BX111" s="184"/>
      <c r="BY111" s="184"/>
      <c r="BZ111" s="184"/>
      <c r="CA111" s="184"/>
      <c r="CB111" s="119"/>
    </row>
    <row r="112" spans="1:80" s="78" customFormat="1" x14ac:dyDescent="0.2">
      <c r="A112" s="84"/>
      <c r="B112" s="85"/>
      <c r="C112" s="86" t="str">
        <f t="shared" si="26"/>
        <v/>
      </c>
      <c r="D112" s="207" t="str">
        <f t="shared" si="27"/>
        <v/>
      </c>
      <c r="E112" s="86"/>
      <c r="F112" s="86"/>
      <c r="G112" s="86"/>
      <c r="H112" s="86"/>
      <c r="I112" s="86"/>
      <c r="J112" s="86"/>
      <c r="K112" s="86"/>
      <c r="L112" s="86"/>
      <c r="M112" s="86"/>
      <c r="N112" s="86"/>
      <c r="O112" s="87"/>
      <c r="P112" s="87"/>
      <c r="Q112" s="84"/>
      <c r="R112" s="84"/>
      <c r="S112" s="88"/>
      <c r="T112" s="86"/>
      <c r="U112" s="89" t="str">
        <f>IF(T112="","",VLOOKUP(T112,Surfacing_Pavements_Full_Width_Array,2,FALSE))</f>
        <v/>
      </c>
      <c r="V112" s="88" t="str">
        <f t="shared" si="28"/>
        <v/>
      </c>
      <c r="W112" s="99"/>
      <c r="X112" s="90"/>
      <c r="Y112" s="89" t="str">
        <f t="shared" si="29"/>
        <v/>
      </c>
      <c r="Z112" s="86"/>
      <c r="AA112" s="91" t="str">
        <f t="shared" si="30"/>
        <v/>
      </c>
      <c r="AB112" s="86"/>
      <c r="AC112" s="87"/>
      <c r="AD112" s="86"/>
      <c r="AE112" s="86"/>
      <c r="AF112" s="86"/>
      <c r="AG112" s="86"/>
      <c r="AH112" s="89" t="str">
        <f t="shared" si="31"/>
        <v/>
      </c>
      <c r="AI112" s="86"/>
      <c r="AJ112" s="86"/>
      <c r="AK112" s="86"/>
      <c r="AL112" s="89" t="str">
        <f t="shared" si="32"/>
        <v/>
      </c>
      <c r="AM112" s="86"/>
      <c r="AN112" s="86"/>
      <c r="AO112" s="89" t="str">
        <f t="shared" si="33"/>
        <v/>
      </c>
      <c r="AP112" s="86"/>
      <c r="AQ112" s="86"/>
      <c r="AR112" s="89" t="str">
        <f t="shared" si="34"/>
        <v/>
      </c>
      <c r="AS112" s="86"/>
      <c r="AT112" s="89" t="str">
        <f t="shared" si="35"/>
        <v/>
      </c>
      <c r="AU112" s="86"/>
      <c r="AV112" s="86"/>
      <c r="AW112" s="86"/>
      <c r="AX112" s="86"/>
      <c r="AY112" s="86"/>
      <c r="AZ112" s="184"/>
      <c r="BA112" s="184"/>
      <c r="BB112" s="183"/>
      <c r="BC112" s="183"/>
      <c r="BD112" s="207" t="str">
        <f t="shared" si="36"/>
        <v/>
      </c>
      <c r="BE112" s="86"/>
      <c r="BF112" s="86"/>
      <c r="BG112" s="86"/>
      <c r="BH112" s="86"/>
      <c r="BI112" s="88"/>
      <c r="BJ112" s="88"/>
      <c r="BK112" s="89" t="str">
        <f t="shared" si="37"/>
        <v/>
      </c>
      <c r="BL112" s="86"/>
      <c r="BM112" s="89" t="str">
        <f t="shared" si="38"/>
        <v/>
      </c>
      <c r="BN112" s="184"/>
      <c r="BO112" s="184" t="str">
        <f t="shared" si="39"/>
        <v/>
      </c>
      <c r="BP112" s="466"/>
      <c r="BQ112" s="184"/>
      <c r="BR112" s="184"/>
      <c r="BS112" s="184"/>
      <c r="BT112" s="184"/>
      <c r="BU112" s="184"/>
      <c r="BV112" s="86"/>
      <c r="BW112" s="184"/>
      <c r="BX112" s="184"/>
      <c r="BY112" s="184"/>
      <c r="BZ112" s="184"/>
      <c r="CA112" s="184"/>
      <c r="CB112" s="119"/>
    </row>
    <row r="113" spans="1:80" s="78" customFormat="1" x14ac:dyDescent="0.2">
      <c r="A113" s="84"/>
      <c r="B113" s="85"/>
      <c r="C113" s="86" t="str">
        <f t="shared" si="26"/>
        <v/>
      </c>
      <c r="D113" s="207" t="str">
        <f t="shared" si="27"/>
        <v/>
      </c>
      <c r="E113" s="86"/>
      <c r="F113" s="86"/>
      <c r="G113" s="86"/>
      <c r="H113" s="86"/>
      <c r="I113" s="86"/>
      <c r="J113" s="86"/>
      <c r="K113" s="86"/>
      <c r="L113" s="86"/>
      <c r="M113" s="86"/>
      <c r="N113" s="86"/>
      <c r="O113" s="87"/>
      <c r="P113" s="87"/>
      <c r="Q113" s="84"/>
      <c r="R113" s="84"/>
      <c r="S113" s="88"/>
      <c r="T113" s="86"/>
      <c r="U113" s="89" t="str">
        <f>IF(T113="","",VLOOKUP(T113,Surfacing_Pavements_Full_Width_Array,2,FALSE))</f>
        <v/>
      </c>
      <c r="V113" s="88" t="str">
        <f t="shared" si="28"/>
        <v/>
      </c>
      <c r="W113" s="99"/>
      <c r="X113" s="90"/>
      <c r="Y113" s="89" t="str">
        <f t="shared" si="29"/>
        <v/>
      </c>
      <c r="Z113" s="86"/>
      <c r="AA113" s="91" t="str">
        <f t="shared" si="30"/>
        <v/>
      </c>
      <c r="AB113" s="86"/>
      <c r="AC113" s="87"/>
      <c r="AD113" s="86"/>
      <c r="AE113" s="86"/>
      <c r="AF113" s="86"/>
      <c r="AG113" s="86"/>
      <c r="AH113" s="89" t="str">
        <f t="shared" si="31"/>
        <v/>
      </c>
      <c r="AI113" s="86"/>
      <c r="AJ113" s="86"/>
      <c r="AK113" s="86"/>
      <c r="AL113" s="89" t="str">
        <f t="shared" si="32"/>
        <v/>
      </c>
      <c r="AM113" s="86"/>
      <c r="AN113" s="86"/>
      <c r="AO113" s="89" t="str">
        <f t="shared" si="33"/>
        <v/>
      </c>
      <c r="AP113" s="86"/>
      <c r="AQ113" s="86"/>
      <c r="AR113" s="89" t="str">
        <f t="shared" si="34"/>
        <v/>
      </c>
      <c r="AS113" s="86"/>
      <c r="AT113" s="89" t="str">
        <f t="shared" si="35"/>
        <v/>
      </c>
      <c r="AU113" s="86"/>
      <c r="AV113" s="86"/>
      <c r="AW113" s="86"/>
      <c r="AX113" s="86"/>
      <c r="AY113" s="86"/>
      <c r="AZ113" s="184"/>
      <c r="BA113" s="184"/>
      <c r="BB113" s="183"/>
      <c r="BC113" s="183"/>
      <c r="BD113" s="207" t="str">
        <f t="shared" si="36"/>
        <v/>
      </c>
      <c r="BE113" s="86"/>
      <c r="BF113" s="86"/>
      <c r="BG113" s="86"/>
      <c r="BH113" s="86"/>
      <c r="BI113" s="88"/>
      <c r="BJ113" s="88"/>
      <c r="BK113" s="89" t="str">
        <f t="shared" si="37"/>
        <v/>
      </c>
      <c r="BL113" s="86"/>
      <c r="BM113" s="89" t="str">
        <f t="shared" si="38"/>
        <v/>
      </c>
      <c r="BN113" s="184"/>
      <c r="BO113" s="184" t="str">
        <f t="shared" si="39"/>
        <v/>
      </c>
      <c r="BP113" s="466"/>
      <c r="BQ113" s="184"/>
      <c r="BR113" s="184"/>
      <c r="BS113" s="184"/>
      <c r="BT113" s="184"/>
      <c r="BU113" s="184"/>
      <c r="BV113" s="86"/>
      <c r="BW113" s="184"/>
      <c r="BX113" s="184"/>
      <c r="BY113" s="184"/>
      <c r="BZ113" s="184"/>
      <c r="CA113" s="184"/>
      <c r="CB113" s="119"/>
    </row>
    <row r="114" spans="1:80" s="78" customFormat="1" x14ac:dyDescent="0.2">
      <c r="A114" s="84"/>
      <c r="B114" s="85"/>
      <c r="C114" s="86" t="str">
        <f t="shared" si="26"/>
        <v/>
      </c>
      <c r="D114" s="207" t="str">
        <f t="shared" si="27"/>
        <v/>
      </c>
      <c r="E114" s="86"/>
      <c r="F114" s="86"/>
      <c r="G114" s="86"/>
      <c r="H114" s="86"/>
      <c r="I114" s="86"/>
      <c r="J114" s="86"/>
      <c r="K114" s="86"/>
      <c r="L114" s="86"/>
      <c r="M114" s="86"/>
      <c r="N114" s="86"/>
      <c r="O114" s="87"/>
      <c r="P114" s="87"/>
      <c r="Q114" s="84"/>
      <c r="R114" s="84"/>
      <c r="S114" s="88"/>
      <c r="T114" s="86"/>
      <c r="U114" s="89" t="str">
        <f>IF(T114="","",VLOOKUP(T114,Surfacing_Pavements_Full_Width_Array,2,FALSE))</f>
        <v/>
      </c>
      <c r="V114" s="88" t="str">
        <f t="shared" si="28"/>
        <v/>
      </c>
      <c r="W114" s="99"/>
      <c r="X114" s="90"/>
      <c r="Y114" s="89" t="str">
        <f t="shared" si="29"/>
        <v/>
      </c>
      <c r="Z114" s="86"/>
      <c r="AA114" s="91" t="str">
        <f t="shared" si="30"/>
        <v/>
      </c>
      <c r="AB114" s="86"/>
      <c r="AC114" s="87"/>
      <c r="AD114" s="86"/>
      <c r="AE114" s="86"/>
      <c r="AF114" s="86"/>
      <c r="AG114" s="86"/>
      <c r="AH114" s="89" t="str">
        <f t="shared" si="31"/>
        <v/>
      </c>
      <c r="AI114" s="86"/>
      <c r="AJ114" s="86"/>
      <c r="AK114" s="86"/>
      <c r="AL114" s="89" t="str">
        <f t="shared" si="32"/>
        <v/>
      </c>
      <c r="AM114" s="86"/>
      <c r="AN114" s="86"/>
      <c r="AO114" s="89" t="str">
        <f t="shared" si="33"/>
        <v/>
      </c>
      <c r="AP114" s="86"/>
      <c r="AQ114" s="86"/>
      <c r="AR114" s="89" t="str">
        <f t="shared" si="34"/>
        <v/>
      </c>
      <c r="AS114" s="86"/>
      <c r="AT114" s="89" t="str">
        <f t="shared" si="35"/>
        <v/>
      </c>
      <c r="AU114" s="86"/>
      <c r="AV114" s="86"/>
      <c r="AW114" s="86"/>
      <c r="AX114" s="86"/>
      <c r="AY114" s="86"/>
      <c r="AZ114" s="184"/>
      <c r="BA114" s="184"/>
      <c r="BB114" s="183"/>
      <c r="BC114" s="183"/>
      <c r="BD114" s="207" t="str">
        <f t="shared" si="36"/>
        <v/>
      </c>
      <c r="BE114" s="86"/>
      <c r="BF114" s="86"/>
      <c r="BG114" s="86"/>
      <c r="BH114" s="86"/>
      <c r="BI114" s="88"/>
      <c r="BJ114" s="88"/>
      <c r="BK114" s="89" t="str">
        <f t="shared" si="37"/>
        <v/>
      </c>
      <c r="BL114" s="86"/>
      <c r="BM114" s="89" t="str">
        <f t="shared" si="38"/>
        <v/>
      </c>
      <c r="BN114" s="184"/>
      <c r="BO114" s="184" t="str">
        <f t="shared" si="39"/>
        <v/>
      </c>
      <c r="BP114" s="466"/>
      <c r="BQ114" s="184"/>
      <c r="BR114" s="184"/>
      <c r="BS114" s="184"/>
      <c r="BT114" s="184"/>
      <c r="BU114" s="184"/>
      <c r="BV114" s="86"/>
      <c r="BW114" s="184"/>
      <c r="BX114" s="184"/>
      <c r="BY114" s="184"/>
      <c r="BZ114" s="184"/>
      <c r="CA114" s="184"/>
      <c r="CB114" s="119"/>
    </row>
    <row r="115" spans="1:80" s="78" customFormat="1" x14ac:dyDescent="0.2">
      <c r="A115" s="84"/>
      <c r="B115" s="85"/>
      <c r="C115" s="86" t="str">
        <f t="shared" si="26"/>
        <v/>
      </c>
      <c r="D115" s="207" t="str">
        <f t="shared" si="27"/>
        <v/>
      </c>
      <c r="E115" s="86"/>
      <c r="F115" s="86"/>
      <c r="G115" s="86"/>
      <c r="H115" s="86"/>
      <c r="I115" s="86"/>
      <c r="J115" s="86"/>
      <c r="K115" s="86"/>
      <c r="L115" s="86"/>
      <c r="M115" s="86"/>
      <c r="N115" s="86"/>
      <c r="O115" s="87"/>
      <c r="P115" s="87"/>
      <c r="Q115" s="84"/>
      <c r="R115" s="84"/>
      <c r="S115" s="88"/>
      <c r="T115" s="86"/>
      <c r="U115" s="89" t="str">
        <f>IF(T115="","",VLOOKUP(T115,Surfacing_Pavements_Full_Width_Array,2,FALSE))</f>
        <v/>
      </c>
      <c r="V115" s="88" t="str">
        <f t="shared" si="28"/>
        <v/>
      </c>
      <c r="W115" s="99"/>
      <c r="X115" s="90"/>
      <c r="Y115" s="89" t="str">
        <f t="shared" si="29"/>
        <v/>
      </c>
      <c r="Z115" s="86"/>
      <c r="AA115" s="91" t="str">
        <f t="shared" si="30"/>
        <v/>
      </c>
      <c r="AB115" s="86"/>
      <c r="AC115" s="87"/>
      <c r="AD115" s="86"/>
      <c r="AE115" s="86"/>
      <c r="AF115" s="86"/>
      <c r="AG115" s="86"/>
      <c r="AH115" s="89" t="str">
        <f t="shared" si="31"/>
        <v/>
      </c>
      <c r="AI115" s="86"/>
      <c r="AJ115" s="86"/>
      <c r="AK115" s="86"/>
      <c r="AL115" s="89" t="str">
        <f t="shared" si="32"/>
        <v/>
      </c>
      <c r="AM115" s="86"/>
      <c r="AN115" s="86"/>
      <c r="AO115" s="89" t="str">
        <f t="shared" si="33"/>
        <v/>
      </c>
      <c r="AP115" s="86"/>
      <c r="AQ115" s="86"/>
      <c r="AR115" s="89" t="str">
        <f t="shared" si="34"/>
        <v/>
      </c>
      <c r="AS115" s="86"/>
      <c r="AT115" s="89" t="str">
        <f t="shared" si="35"/>
        <v/>
      </c>
      <c r="AU115" s="86"/>
      <c r="AV115" s="86"/>
      <c r="AW115" s="86"/>
      <c r="AX115" s="86"/>
      <c r="AY115" s="86"/>
      <c r="AZ115" s="184"/>
      <c r="BA115" s="184"/>
      <c r="BB115" s="183"/>
      <c r="BC115" s="183"/>
      <c r="BD115" s="207" t="str">
        <f t="shared" si="36"/>
        <v/>
      </c>
      <c r="BE115" s="86"/>
      <c r="BF115" s="86"/>
      <c r="BG115" s="86"/>
      <c r="BH115" s="86"/>
      <c r="BI115" s="88"/>
      <c r="BJ115" s="88"/>
      <c r="BK115" s="89" t="str">
        <f t="shared" si="37"/>
        <v/>
      </c>
      <c r="BL115" s="86"/>
      <c r="BM115" s="89" t="str">
        <f t="shared" si="38"/>
        <v/>
      </c>
      <c r="BN115" s="184"/>
      <c r="BO115" s="184" t="str">
        <f t="shared" si="39"/>
        <v/>
      </c>
      <c r="BP115" s="466"/>
      <c r="BQ115" s="184"/>
      <c r="BR115" s="184"/>
      <c r="BS115" s="184"/>
      <c r="BT115" s="184"/>
      <c r="BU115" s="184"/>
      <c r="BV115" s="86"/>
      <c r="BW115" s="184"/>
      <c r="BX115" s="184"/>
      <c r="BY115" s="184"/>
      <c r="BZ115" s="184"/>
      <c r="CA115" s="184"/>
      <c r="CB115" s="119"/>
    </row>
    <row r="116" spans="1:80" s="78" customFormat="1" x14ac:dyDescent="0.2">
      <c r="A116" s="84"/>
      <c r="B116" s="85"/>
      <c r="C116" s="86" t="str">
        <f t="shared" si="26"/>
        <v/>
      </c>
      <c r="D116" s="207" t="str">
        <f t="shared" si="27"/>
        <v/>
      </c>
      <c r="E116" s="86"/>
      <c r="F116" s="86"/>
      <c r="G116" s="86"/>
      <c r="H116" s="86"/>
      <c r="I116" s="86"/>
      <c r="J116" s="86"/>
      <c r="K116" s="86"/>
      <c r="L116" s="86"/>
      <c r="M116" s="86"/>
      <c r="N116" s="86"/>
      <c r="O116" s="87"/>
      <c r="P116" s="87"/>
      <c r="Q116" s="84"/>
      <c r="R116" s="84"/>
      <c r="S116" s="88"/>
      <c r="T116" s="86"/>
      <c r="U116" s="89" t="str">
        <f>IF(T116="","",VLOOKUP(T116,Surfacing_Pavements_Full_Width_Array,2,FALSE))</f>
        <v/>
      </c>
      <c r="V116" s="88" t="str">
        <f t="shared" si="28"/>
        <v/>
      </c>
      <c r="W116" s="99"/>
      <c r="X116" s="90"/>
      <c r="Y116" s="89" t="str">
        <f t="shared" si="29"/>
        <v/>
      </c>
      <c r="Z116" s="86"/>
      <c r="AA116" s="91" t="str">
        <f t="shared" si="30"/>
        <v/>
      </c>
      <c r="AB116" s="86"/>
      <c r="AC116" s="87"/>
      <c r="AD116" s="86"/>
      <c r="AE116" s="86"/>
      <c r="AF116" s="86"/>
      <c r="AG116" s="86"/>
      <c r="AH116" s="89" t="str">
        <f t="shared" si="31"/>
        <v/>
      </c>
      <c r="AI116" s="86"/>
      <c r="AJ116" s="86"/>
      <c r="AK116" s="86"/>
      <c r="AL116" s="89" t="str">
        <f t="shared" si="32"/>
        <v/>
      </c>
      <c r="AM116" s="86"/>
      <c r="AN116" s="86"/>
      <c r="AO116" s="89" t="str">
        <f t="shared" si="33"/>
        <v/>
      </c>
      <c r="AP116" s="86"/>
      <c r="AQ116" s="86"/>
      <c r="AR116" s="89" t="str">
        <f t="shared" si="34"/>
        <v/>
      </c>
      <c r="AS116" s="86"/>
      <c r="AT116" s="89" t="str">
        <f t="shared" si="35"/>
        <v/>
      </c>
      <c r="AU116" s="86"/>
      <c r="AV116" s="86"/>
      <c r="AW116" s="86"/>
      <c r="AX116" s="86"/>
      <c r="AY116" s="86"/>
      <c r="AZ116" s="184"/>
      <c r="BA116" s="184"/>
      <c r="BB116" s="183"/>
      <c r="BC116" s="183"/>
      <c r="BD116" s="207" t="str">
        <f t="shared" si="36"/>
        <v/>
      </c>
      <c r="BE116" s="86"/>
      <c r="BF116" s="86"/>
      <c r="BG116" s="86"/>
      <c r="BH116" s="86"/>
      <c r="BI116" s="88"/>
      <c r="BJ116" s="88"/>
      <c r="BK116" s="89" t="str">
        <f t="shared" si="37"/>
        <v/>
      </c>
      <c r="BL116" s="86"/>
      <c r="BM116" s="89" t="str">
        <f t="shared" si="38"/>
        <v/>
      </c>
      <c r="BN116" s="184"/>
      <c r="BO116" s="184" t="str">
        <f t="shared" si="39"/>
        <v/>
      </c>
      <c r="BP116" s="466"/>
      <c r="BQ116" s="184"/>
      <c r="BR116" s="184"/>
      <c r="BS116" s="184"/>
      <c r="BT116" s="184"/>
      <c r="BU116" s="184"/>
      <c r="BV116" s="86"/>
      <c r="BW116" s="184"/>
      <c r="BX116" s="184"/>
      <c r="BY116" s="184"/>
      <c r="BZ116" s="184"/>
      <c r="CA116" s="184"/>
      <c r="CB116" s="119"/>
    </row>
    <row r="117" spans="1:80" s="78" customFormat="1" x14ac:dyDescent="0.2">
      <c r="A117" s="84"/>
      <c r="B117" s="85"/>
      <c r="C117" s="86" t="str">
        <f t="shared" si="26"/>
        <v/>
      </c>
      <c r="D117" s="207" t="str">
        <f t="shared" si="27"/>
        <v/>
      </c>
      <c r="E117" s="86"/>
      <c r="F117" s="86"/>
      <c r="G117" s="86"/>
      <c r="H117" s="86"/>
      <c r="I117" s="86"/>
      <c r="J117" s="86"/>
      <c r="K117" s="86"/>
      <c r="L117" s="86"/>
      <c r="M117" s="86"/>
      <c r="N117" s="86"/>
      <c r="O117" s="87"/>
      <c r="P117" s="87"/>
      <c r="Q117" s="84"/>
      <c r="R117" s="84"/>
      <c r="S117" s="88"/>
      <c r="T117" s="86"/>
      <c r="U117" s="89" t="str">
        <f>IF(T117="","",VLOOKUP(T117,Surfacing_Pavements_Full_Width_Array,2,FALSE))</f>
        <v/>
      </c>
      <c r="V117" s="88" t="str">
        <f t="shared" si="28"/>
        <v/>
      </c>
      <c r="W117" s="99"/>
      <c r="X117" s="90"/>
      <c r="Y117" s="89" t="str">
        <f t="shared" si="29"/>
        <v/>
      </c>
      <c r="Z117" s="86"/>
      <c r="AA117" s="91" t="str">
        <f t="shared" si="30"/>
        <v/>
      </c>
      <c r="AB117" s="86"/>
      <c r="AC117" s="87"/>
      <c r="AD117" s="86"/>
      <c r="AE117" s="86"/>
      <c r="AF117" s="86"/>
      <c r="AG117" s="86"/>
      <c r="AH117" s="89" t="str">
        <f t="shared" si="31"/>
        <v/>
      </c>
      <c r="AI117" s="86"/>
      <c r="AJ117" s="86"/>
      <c r="AK117" s="86"/>
      <c r="AL117" s="89" t="str">
        <f t="shared" si="32"/>
        <v/>
      </c>
      <c r="AM117" s="86"/>
      <c r="AN117" s="86"/>
      <c r="AO117" s="89" t="str">
        <f t="shared" si="33"/>
        <v/>
      </c>
      <c r="AP117" s="86"/>
      <c r="AQ117" s="86"/>
      <c r="AR117" s="89" t="str">
        <f t="shared" si="34"/>
        <v/>
      </c>
      <c r="AS117" s="86"/>
      <c r="AT117" s="89" t="str">
        <f t="shared" si="35"/>
        <v/>
      </c>
      <c r="AU117" s="86"/>
      <c r="AV117" s="86"/>
      <c r="AW117" s="86"/>
      <c r="AX117" s="86"/>
      <c r="AY117" s="86"/>
      <c r="AZ117" s="184"/>
      <c r="BA117" s="184"/>
      <c r="BB117" s="183"/>
      <c r="BC117" s="183"/>
      <c r="BD117" s="207" t="str">
        <f t="shared" si="36"/>
        <v/>
      </c>
      <c r="BE117" s="86"/>
      <c r="BF117" s="86"/>
      <c r="BG117" s="86"/>
      <c r="BH117" s="86"/>
      <c r="BI117" s="88"/>
      <c r="BJ117" s="88"/>
      <c r="BK117" s="89" t="str">
        <f t="shared" si="37"/>
        <v/>
      </c>
      <c r="BL117" s="86"/>
      <c r="BM117" s="89" t="str">
        <f t="shared" si="38"/>
        <v/>
      </c>
      <c r="BN117" s="184"/>
      <c r="BO117" s="184" t="str">
        <f t="shared" si="39"/>
        <v/>
      </c>
      <c r="BP117" s="466"/>
      <c r="BQ117" s="184"/>
      <c r="BR117" s="184"/>
      <c r="BS117" s="184"/>
      <c r="BT117" s="184"/>
      <c r="BU117" s="184"/>
      <c r="BV117" s="86"/>
      <c r="BW117" s="184"/>
      <c r="BX117" s="184"/>
      <c r="BY117" s="184"/>
      <c r="BZ117" s="184"/>
      <c r="CA117" s="184"/>
      <c r="CB117" s="119"/>
    </row>
    <row r="118" spans="1:80" s="78" customFormat="1" x14ac:dyDescent="0.2">
      <c r="A118" s="84"/>
      <c r="B118" s="85"/>
      <c r="C118" s="86" t="str">
        <f t="shared" si="26"/>
        <v/>
      </c>
      <c r="D118" s="207" t="str">
        <f t="shared" si="27"/>
        <v/>
      </c>
      <c r="E118" s="86"/>
      <c r="F118" s="86"/>
      <c r="G118" s="86"/>
      <c r="H118" s="86"/>
      <c r="I118" s="86"/>
      <c r="J118" s="86"/>
      <c r="K118" s="86"/>
      <c r="L118" s="86"/>
      <c r="M118" s="86"/>
      <c r="N118" s="86"/>
      <c r="O118" s="87"/>
      <c r="P118" s="87"/>
      <c r="Q118" s="84"/>
      <c r="R118" s="84"/>
      <c r="S118" s="88"/>
      <c r="T118" s="86"/>
      <c r="U118" s="89" t="str">
        <f>IF(T118="","",VLOOKUP(T118,Surfacing_Pavements_Full_Width_Array,2,FALSE))</f>
        <v/>
      </c>
      <c r="V118" s="88" t="str">
        <f t="shared" si="28"/>
        <v/>
      </c>
      <c r="W118" s="99"/>
      <c r="X118" s="90"/>
      <c r="Y118" s="89" t="str">
        <f t="shared" si="29"/>
        <v/>
      </c>
      <c r="Z118" s="86"/>
      <c r="AA118" s="91" t="str">
        <f t="shared" si="30"/>
        <v/>
      </c>
      <c r="AB118" s="86"/>
      <c r="AC118" s="87"/>
      <c r="AD118" s="86"/>
      <c r="AE118" s="86"/>
      <c r="AF118" s="86"/>
      <c r="AG118" s="86"/>
      <c r="AH118" s="89" t="str">
        <f t="shared" si="31"/>
        <v/>
      </c>
      <c r="AI118" s="86"/>
      <c r="AJ118" s="86"/>
      <c r="AK118" s="86"/>
      <c r="AL118" s="89" t="str">
        <f t="shared" si="32"/>
        <v/>
      </c>
      <c r="AM118" s="86"/>
      <c r="AN118" s="86"/>
      <c r="AO118" s="89" t="str">
        <f t="shared" si="33"/>
        <v/>
      </c>
      <c r="AP118" s="86"/>
      <c r="AQ118" s="86"/>
      <c r="AR118" s="89" t="str">
        <f t="shared" si="34"/>
        <v/>
      </c>
      <c r="AS118" s="86"/>
      <c r="AT118" s="89" t="str">
        <f t="shared" si="35"/>
        <v/>
      </c>
      <c r="AU118" s="86"/>
      <c r="AV118" s="86"/>
      <c r="AW118" s="86"/>
      <c r="AX118" s="86"/>
      <c r="AY118" s="86"/>
      <c r="AZ118" s="184"/>
      <c r="BA118" s="184"/>
      <c r="BB118" s="183"/>
      <c r="BC118" s="183"/>
      <c r="BD118" s="207" t="str">
        <f t="shared" si="36"/>
        <v/>
      </c>
      <c r="BE118" s="86"/>
      <c r="BF118" s="86"/>
      <c r="BG118" s="86"/>
      <c r="BH118" s="86"/>
      <c r="BI118" s="88"/>
      <c r="BJ118" s="88"/>
      <c r="BK118" s="89" t="str">
        <f t="shared" si="37"/>
        <v/>
      </c>
      <c r="BL118" s="86"/>
      <c r="BM118" s="89" t="str">
        <f t="shared" si="38"/>
        <v/>
      </c>
      <c r="BN118" s="184"/>
      <c r="BO118" s="184" t="str">
        <f t="shared" si="39"/>
        <v/>
      </c>
      <c r="BP118" s="466"/>
      <c r="BQ118" s="184"/>
      <c r="BR118" s="184"/>
      <c r="BS118" s="184"/>
      <c r="BT118" s="184"/>
      <c r="BU118" s="184"/>
      <c r="BV118" s="86"/>
      <c r="BW118" s="184"/>
      <c r="BX118" s="184"/>
      <c r="BY118" s="184"/>
      <c r="BZ118" s="184"/>
      <c r="CA118" s="184"/>
      <c r="CB118" s="119"/>
    </row>
    <row r="119" spans="1:80" s="78" customFormat="1" x14ac:dyDescent="0.2">
      <c r="A119" s="84"/>
      <c r="B119" s="85"/>
      <c r="C119" s="86" t="str">
        <f t="shared" si="26"/>
        <v/>
      </c>
      <c r="D119" s="207" t="str">
        <f t="shared" si="27"/>
        <v/>
      </c>
      <c r="E119" s="86"/>
      <c r="F119" s="86"/>
      <c r="G119" s="86"/>
      <c r="H119" s="86"/>
      <c r="I119" s="86"/>
      <c r="J119" s="86"/>
      <c r="K119" s="86"/>
      <c r="L119" s="86"/>
      <c r="M119" s="86"/>
      <c r="N119" s="86"/>
      <c r="O119" s="87"/>
      <c r="P119" s="87"/>
      <c r="Q119" s="84"/>
      <c r="R119" s="84"/>
      <c r="S119" s="88"/>
      <c r="T119" s="86"/>
      <c r="U119" s="89" t="str">
        <f>IF(T119="","",VLOOKUP(T119,Surfacing_Pavements_Full_Width_Array,2,FALSE))</f>
        <v/>
      </c>
      <c r="V119" s="88" t="str">
        <f t="shared" si="28"/>
        <v/>
      </c>
      <c r="W119" s="99"/>
      <c r="X119" s="90"/>
      <c r="Y119" s="89" t="str">
        <f t="shared" si="29"/>
        <v/>
      </c>
      <c r="Z119" s="86"/>
      <c r="AA119" s="91" t="str">
        <f t="shared" si="30"/>
        <v/>
      </c>
      <c r="AB119" s="86"/>
      <c r="AC119" s="87"/>
      <c r="AD119" s="86"/>
      <c r="AE119" s="86"/>
      <c r="AF119" s="86"/>
      <c r="AG119" s="86"/>
      <c r="AH119" s="89" t="str">
        <f t="shared" si="31"/>
        <v/>
      </c>
      <c r="AI119" s="86"/>
      <c r="AJ119" s="86"/>
      <c r="AK119" s="86"/>
      <c r="AL119" s="89" t="str">
        <f t="shared" si="32"/>
        <v/>
      </c>
      <c r="AM119" s="86"/>
      <c r="AN119" s="86"/>
      <c r="AO119" s="89" t="str">
        <f t="shared" si="33"/>
        <v/>
      </c>
      <c r="AP119" s="86"/>
      <c r="AQ119" s="86"/>
      <c r="AR119" s="89" t="str">
        <f t="shared" si="34"/>
        <v/>
      </c>
      <c r="AS119" s="86"/>
      <c r="AT119" s="89" t="str">
        <f t="shared" si="35"/>
        <v/>
      </c>
      <c r="AU119" s="86"/>
      <c r="AV119" s="86"/>
      <c r="AW119" s="86"/>
      <c r="AX119" s="86"/>
      <c r="AY119" s="86"/>
      <c r="AZ119" s="184"/>
      <c r="BA119" s="184"/>
      <c r="BB119" s="183"/>
      <c r="BC119" s="183"/>
      <c r="BD119" s="207" t="str">
        <f t="shared" si="36"/>
        <v/>
      </c>
      <c r="BE119" s="86"/>
      <c r="BF119" s="86"/>
      <c r="BG119" s="86"/>
      <c r="BH119" s="86"/>
      <c r="BI119" s="88"/>
      <c r="BJ119" s="88"/>
      <c r="BK119" s="89" t="str">
        <f t="shared" si="37"/>
        <v/>
      </c>
      <c r="BL119" s="86"/>
      <c r="BM119" s="89" t="str">
        <f t="shared" si="38"/>
        <v/>
      </c>
      <c r="BN119" s="184"/>
      <c r="BO119" s="184" t="str">
        <f t="shared" si="39"/>
        <v/>
      </c>
      <c r="BP119" s="466"/>
      <c r="BQ119" s="184"/>
      <c r="BR119" s="184"/>
      <c r="BS119" s="184"/>
      <c r="BT119" s="184"/>
      <c r="BU119" s="184"/>
      <c r="BV119" s="86"/>
      <c r="BW119" s="184"/>
      <c r="BX119" s="184"/>
      <c r="BY119" s="184"/>
      <c r="BZ119" s="184"/>
      <c r="CA119" s="184"/>
      <c r="CB119" s="119"/>
    </row>
    <row r="120" spans="1:80" s="78" customFormat="1" x14ac:dyDescent="0.2">
      <c r="A120" s="84"/>
      <c r="B120" s="85"/>
      <c r="C120" s="86" t="str">
        <f t="shared" si="26"/>
        <v/>
      </c>
      <c r="D120" s="207" t="str">
        <f t="shared" si="27"/>
        <v/>
      </c>
      <c r="E120" s="86"/>
      <c r="F120" s="86"/>
      <c r="G120" s="86"/>
      <c r="H120" s="86"/>
      <c r="I120" s="86"/>
      <c r="J120" s="86"/>
      <c r="K120" s="86"/>
      <c r="L120" s="86"/>
      <c r="M120" s="86"/>
      <c r="N120" s="86"/>
      <c r="O120" s="87"/>
      <c r="P120" s="87"/>
      <c r="Q120" s="84"/>
      <c r="R120" s="84"/>
      <c r="S120" s="88"/>
      <c r="T120" s="86"/>
      <c r="U120" s="89" t="str">
        <f>IF(T120="","",VLOOKUP(T120,Surfacing_Pavements_Full_Width_Array,2,FALSE))</f>
        <v/>
      </c>
      <c r="V120" s="88" t="str">
        <f t="shared" si="28"/>
        <v/>
      </c>
      <c r="W120" s="99"/>
      <c r="X120" s="90"/>
      <c r="Y120" s="89" t="str">
        <f t="shared" si="29"/>
        <v/>
      </c>
      <c r="Z120" s="86"/>
      <c r="AA120" s="91" t="str">
        <f t="shared" si="30"/>
        <v/>
      </c>
      <c r="AB120" s="86"/>
      <c r="AC120" s="87"/>
      <c r="AD120" s="86"/>
      <c r="AE120" s="86"/>
      <c r="AF120" s="86"/>
      <c r="AG120" s="86"/>
      <c r="AH120" s="89" t="str">
        <f t="shared" si="31"/>
        <v/>
      </c>
      <c r="AI120" s="86"/>
      <c r="AJ120" s="86"/>
      <c r="AK120" s="86"/>
      <c r="AL120" s="89" t="str">
        <f t="shared" si="32"/>
        <v/>
      </c>
      <c r="AM120" s="86"/>
      <c r="AN120" s="86"/>
      <c r="AO120" s="89" t="str">
        <f t="shared" si="33"/>
        <v/>
      </c>
      <c r="AP120" s="86"/>
      <c r="AQ120" s="86"/>
      <c r="AR120" s="89" t="str">
        <f t="shared" si="34"/>
        <v/>
      </c>
      <c r="AS120" s="86"/>
      <c r="AT120" s="89" t="str">
        <f t="shared" si="35"/>
        <v/>
      </c>
      <c r="AU120" s="86"/>
      <c r="AV120" s="86"/>
      <c r="AW120" s="86"/>
      <c r="AX120" s="86"/>
      <c r="AY120" s="86"/>
      <c r="AZ120" s="184"/>
      <c r="BA120" s="184"/>
      <c r="BB120" s="183"/>
      <c r="BC120" s="183"/>
      <c r="BD120" s="207" t="str">
        <f t="shared" si="36"/>
        <v/>
      </c>
      <c r="BE120" s="86"/>
      <c r="BF120" s="86"/>
      <c r="BG120" s="86"/>
      <c r="BH120" s="86"/>
      <c r="BI120" s="88"/>
      <c r="BJ120" s="88"/>
      <c r="BK120" s="89" t="str">
        <f t="shared" si="37"/>
        <v/>
      </c>
      <c r="BL120" s="86"/>
      <c r="BM120" s="89" t="str">
        <f t="shared" si="38"/>
        <v/>
      </c>
      <c r="BN120" s="184"/>
      <c r="BO120" s="184" t="str">
        <f t="shared" si="39"/>
        <v/>
      </c>
      <c r="BP120" s="466"/>
      <c r="BQ120" s="184"/>
      <c r="BR120" s="184"/>
      <c r="BS120" s="184"/>
      <c r="BT120" s="184"/>
      <c r="BU120" s="184"/>
      <c r="BV120" s="86"/>
      <c r="BW120" s="184"/>
      <c r="BX120" s="184"/>
      <c r="BY120" s="184"/>
      <c r="BZ120" s="184"/>
      <c r="CA120" s="184"/>
      <c r="CB120" s="119"/>
    </row>
    <row r="121" spans="1:80" s="78" customFormat="1" x14ac:dyDescent="0.2">
      <c r="A121" s="84"/>
      <c r="B121" s="85"/>
      <c r="C121" s="86" t="str">
        <f t="shared" si="26"/>
        <v/>
      </c>
      <c r="D121" s="207" t="str">
        <f t="shared" si="27"/>
        <v/>
      </c>
      <c r="E121" s="86"/>
      <c r="F121" s="86"/>
      <c r="G121" s="86"/>
      <c r="H121" s="86"/>
      <c r="I121" s="86"/>
      <c r="J121" s="86"/>
      <c r="K121" s="86"/>
      <c r="L121" s="86"/>
      <c r="M121" s="86"/>
      <c r="N121" s="86"/>
      <c r="O121" s="87"/>
      <c r="P121" s="87"/>
      <c r="Q121" s="84"/>
      <c r="R121" s="84"/>
      <c r="S121" s="88"/>
      <c r="T121" s="86"/>
      <c r="U121" s="89" t="str">
        <f>IF(T121="","",VLOOKUP(T121,Surfacing_Pavements_Full_Width_Array,2,FALSE))</f>
        <v/>
      </c>
      <c r="V121" s="88" t="str">
        <f t="shared" si="28"/>
        <v/>
      </c>
      <c r="W121" s="99"/>
      <c r="X121" s="90"/>
      <c r="Y121" s="89" t="str">
        <f t="shared" si="29"/>
        <v/>
      </c>
      <c r="Z121" s="86"/>
      <c r="AA121" s="91" t="str">
        <f t="shared" si="30"/>
        <v/>
      </c>
      <c r="AB121" s="86"/>
      <c r="AC121" s="87"/>
      <c r="AD121" s="86"/>
      <c r="AE121" s="86"/>
      <c r="AF121" s="86"/>
      <c r="AG121" s="86"/>
      <c r="AH121" s="89" t="str">
        <f t="shared" si="31"/>
        <v/>
      </c>
      <c r="AI121" s="86"/>
      <c r="AJ121" s="86"/>
      <c r="AK121" s="86"/>
      <c r="AL121" s="89" t="str">
        <f t="shared" si="32"/>
        <v/>
      </c>
      <c r="AM121" s="86"/>
      <c r="AN121" s="86"/>
      <c r="AO121" s="89" t="str">
        <f t="shared" si="33"/>
        <v/>
      </c>
      <c r="AP121" s="86"/>
      <c r="AQ121" s="86"/>
      <c r="AR121" s="89" t="str">
        <f t="shared" si="34"/>
        <v/>
      </c>
      <c r="AS121" s="86"/>
      <c r="AT121" s="89" t="str">
        <f t="shared" si="35"/>
        <v/>
      </c>
      <c r="AU121" s="86"/>
      <c r="AV121" s="86"/>
      <c r="AW121" s="86"/>
      <c r="AX121" s="86"/>
      <c r="AY121" s="86"/>
      <c r="AZ121" s="184"/>
      <c r="BA121" s="184"/>
      <c r="BB121" s="183"/>
      <c r="BC121" s="183"/>
      <c r="BD121" s="207" t="str">
        <f t="shared" si="36"/>
        <v/>
      </c>
      <c r="BE121" s="86"/>
      <c r="BF121" s="86"/>
      <c r="BG121" s="86"/>
      <c r="BH121" s="86"/>
      <c r="BI121" s="88"/>
      <c r="BJ121" s="88"/>
      <c r="BK121" s="89" t="str">
        <f t="shared" si="37"/>
        <v/>
      </c>
      <c r="BL121" s="86"/>
      <c r="BM121" s="89" t="str">
        <f t="shared" si="38"/>
        <v/>
      </c>
      <c r="BN121" s="184"/>
      <c r="BO121" s="184" t="str">
        <f t="shared" si="39"/>
        <v/>
      </c>
      <c r="BP121" s="466"/>
      <c r="BQ121" s="184"/>
      <c r="BR121" s="184"/>
      <c r="BS121" s="184"/>
      <c r="BT121" s="184"/>
      <c r="BU121" s="184"/>
      <c r="BV121" s="86"/>
      <c r="BW121" s="184"/>
      <c r="BX121" s="184"/>
      <c r="BY121" s="184"/>
      <c r="BZ121" s="184"/>
      <c r="CA121" s="184"/>
      <c r="CB121" s="119"/>
    </row>
    <row r="122" spans="1:80" s="78" customFormat="1" x14ac:dyDescent="0.2">
      <c r="A122" s="84"/>
      <c r="B122" s="85"/>
      <c r="C122" s="86" t="str">
        <f t="shared" si="26"/>
        <v/>
      </c>
      <c r="D122" s="207" t="str">
        <f t="shared" si="27"/>
        <v/>
      </c>
      <c r="E122" s="86"/>
      <c r="F122" s="86"/>
      <c r="G122" s="86"/>
      <c r="H122" s="86"/>
      <c r="I122" s="86"/>
      <c r="J122" s="86"/>
      <c r="K122" s="86"/>
      <c r="L122" s="86"/>
      <c r="M122" s="86"/>
      <c r="N122" s="86"/>
      <c r="O122" s="87"/>
      <c r="P122" s="87"/>
      <c r="Q122" s="84"/>
      <c r="R122" s="84"/>
      <c r="S122" s="88"/>
      <c r="T122" s="86"/>
      <c r="U122" s="89" t="str">
        <f>IF(T122="","",VLOOKUP(T122,Surfacing_Pavements_Full_Width_Array,2,FALSE))</f>
        <v/>
      </c>
      <c r="V122" s="88" t="str">
        <f t="shared" si="28"/>
        <v/>
      </c>
      <c r="W122" s="99"/>
      <c r="X122" s="90"/>
      <c r="Y122" s="89" t="str">
        <f t="shared" si="29"/>
        <v/>
      </c>
      <c r="Z122" s="86"/>
      <c r="AA122" s="91" t="str">
        <f t="shared" si="30"/>
        <v/>
      </c>
      <c r="AB122" s="86"/>
      <c r="AC122" s="87"/>
      <c r="AD122" s="86"/>
      <c r="AE122" s="86"/>
      <c r="AF122" s="86"/>
      <c r="AG122" s="86"/>
      <c r="AH122" s="89" t="str">
        <f t="shared" si="31"/>
        <v/>
      </c>
      <c r="AI122" s="86"/>
      <c r="AJ122" s="86"/>
      <c r="AK122" s="86"/>
      <c r="AL122" s="89" t="str">
        <f t="shared" si="32"/>
        <v/>
      </c>
      <c r="AM122" s="86"/>
      <c r="AN122" s="86"/>
      <c r="AO122" s="89" t="str">
        <f t="shared" si="33"/>
        <v/>
      </c>
      <c r="AP122" s="86"/>
      <c r="AQ122" s="86"/>
      <c r="AR122" s="89" t="str">
        <f t="shared" si="34"/>
        <v/>
      </c>
      <c r="AS122" s="86"/>
      <c r="AT122" s="89" t="str">
        <f t="shared" si="35"/>
        <v/>
      </c>
      <c r="AU122" s="86"/>
      <c r="AV122" s="86"/>
      <c r="AW122" s="86"/>
      <c r="AX122" s="86"/>
      <c r="AY122" s="86"/>
      <c r="AZ122" s="184"/>
      <c r="BA122" s="184"/>
      <c r="BB122" s="183"/>
      <c r="BC122" s="183"/>
      <c r="BD122" s="207" t="str">
        <f t="shared" si="36"/>
        <v/>
      </c>
      <c r="BE122" s="86"/>
      <c r="BF122" s="86"/>
      <c r="BG122" s="86"/>
      <c r="BH122" s="86"/>
      <c r="BI122" s="88"/>
      <c r="BJ122" s="88"/>
      <c r="BK122" s="89" t="str">
        <f t="shared" si="37"/>
        <v/>
      </c>
      <c r="BL122" s="86"/>
      <c r="BM122" s="89" t="str">
        <f t="shared" si="38"/>
        <v/>
      </c>
      <c r="BN122" s="184"/>
      <c r="BO122" s="184" t="str">
        <f t="shared" si="39"/>
        <v/>
      </c>
      <c r="BP122" s="466"/>
      <c r="BQ122" s="184"/>
      <c r="BR122" s="184"/>
      <c r="BS122" s="184"/>
      <c r="BT122" s="184"/>
      <c r="BU122" s="184"/>
      <c r="BV122" s="86"/>
      <c r="BW122" s="184"/>
      <c r="BX122" s="184"/>
      <c r="BY122" s="184"/>
      <c r="BZ122" s="184"/>
      <c r="CA122" s="184"/>
      <c r="CB122" s="119"/>
    </row>
    <row r="123" spans="1:80" s="78" customFormat="1" x14ac:dyDescent="0.2">
      <c r="A123" s="84"/>
      <c r="B123" s="85"/>
      <c r="C123" s="86" t="str">
        <f t="shared" si="26"/>
        <v/>
      </c>
      <c r="D123" s="207" t="str">
        <f t="shared" si="27"/>
        <v/>
      </c>
      <c r="E123" s="86"/>
      <c r="F123" s="86"/>
      <c r="G123" s="86"/>
      <c r="H123" s="86"/>
      <c r="I123" s="86"/>
      <c r="J123" s="86"/>
      <c r="K123" s="86"/>
      <c r="L123" s="86"/>
      <c r="M123" s="86"/>
      <c r="N123" s="86"/>
      <c r="O123" s="87"/>
      <c r="P123" s="87"/>
      <c r="Q123" s="84"/>
      <c r="R123" s="84"/>
      <c r="S123" s="88"/>
      <c r="T123" s="86"/>
      <c r="U123" s="89" t="str">
        <f>IF(T123="","",VLOOKUP(T123,Surfacing_Pavements_Full_Width_Array,2,FALSE))</f>
        <v/>
      </c>
      <c r="V123" s="88" t="str">
        <f t="shared" si="28"/>
        <v/>
      </c>
      <c r="W123" s="99"/>
      <c r="X123" s="90"/>
      <c r="Y123" s="89" t="str">
        <f t="shared" si="29"/>
        <v/>
      </c>
      <c r="Z123" s="86"/>
      <c r="AA123" s="91" t="str">
        <f t="shared" si="30"/>
        <v/>
      </c>
      <c r="AB123" s="86"/>
      <c r="AC123" s="87"/>
      <c r="AD123" s="86"/>
      <c r="AE123" s="86"/>
      <c r="AF123" s="86"/>
      <c r="AG123" s="86"/>
      <c r="AH123" s="89" t="str">
        <f t="shared" si="31"/>
        <v/>
      </c>
      <c r="AI123" s="86"/>
      <c r="AJ123" s="86"/>
      <c r="AK123" s="86"/>
      <c r="AL123" s="89" t="str">
        <f t="shared" si="32"/>
        <v/>
      </c>
      <c r="AM123" s="86"/>
      <c r="AN123" s="86"/>
      <c r="AO123" s="89" t="str">
        <f t="shared" si="33"/>
        <v/>
      </c>
      <c r="AP123" s="86"/>
      <c r="AQ123" s="86"/>
      <c r="AR123" s="89" t="str">
        <f t="shared" si="34"/>
        <v/>
      </c>
      <c r="AS123" s="86"/>
      <c r="AT123" s="89" t="str">
        <f t="shared" si="35"/>
        <v/>
      </c>
      <c r="AU123" s="86"/>
      <c r="AV123" s="86"/>
      <c r="AW123" s="86"/>
      <c r="AX123" s="86"/>
      <c r="AY123" s="86"/>
      <c r="AZ123" s="184"/>
      <c r="BA123" s="184"/>
      <c r="BB123" s="183"/>
      <c r="BC123" s="183"/>
      <c r="BD123" s="207" t="str">
        <f t="shared" si="36"/>
        <v/>
      </c>
      <c r="BE123" s="86"/>
      <c r="BF123" s="86"/>
      <c r="BG123" s="86"/>
      <c r="BH123" s="86"/>
      <c r="BI123" s="88"/>
      <c r="BJ123" s="88"/>
      <c r="BK123" s="89" t="str">
        <f t="shared" si="37"/>
        <v/>
      </c>
      <c r="BL123" s="86"/>
      <c r="BM123" s="89" t="str">
        <f t="shared" si="38"/>
        <v/>
      </c>
      <c r="BN123" s="184"/>
      <c r="BO123" s="184" t="str">
        <f t="shared" si="39"/>
        <v/>
      </c>
      <c r="BP123" s="466"/>
      <c r="BQ123" s="184"/>
      <c r="BR123" s="184"/>
      <c r="BS123" s="184"/>
      <c r="BT123" s="184"/>
      <c r="BU123" s="184"/>
      <c r="BV123" s="86"/>
      <c r="BW123" s="184"/>
      <c r="BX123" s="184"/>
      <c r="BY123" s="184"/>
      <c r="BZ123" s="184"/>
      <c r="CA123" s="184"/>
      <c r="CB123" s="119"/>
    </row>
    <row r="124" spans="1:80" s="78" customFormat="1" x14ac:dyDescent="0.2">
      <c r="A124" s="84"/>
      <c r="B124" s="85"/>
      <c r="C124" s="86" t="str">
        <f t="shared" si="26"/>
        <v/>
      </c>
      <c r="D124" s="207" t="str">
        <f t="shared" si="27"/>
        <v/>
      </c>
      <c r="E124" s="86"/>
      <c r="F124" s="86"/>
      <c r="G124" s="86"/>
      <c r="H124" s="86"/>
      <c r="I124" s="86"/>
      <c r="J124" s="86"/>
      <c r="K124" s="86"/>
      <c r="L124" s="86"/>
      <c r="M124" s="86"/>
      <c r="N124" s="86"/>
      <c r="O124" s="87"/>
      <c r="P124" s="87"/>
      <c r="Q124" s="84"/>
      <c r="R124" s="84"/>
      <c r="S124" s="88"/>
      <c r="T124" s="86"/>
      <c r="U124" s="89" t="str">
        <f>IF(T124="","",VLOOKUP(T124,Surfacing_Pavements_Full_Width_Array,2,FALSE))</f>
        <v/>
      </c>
      <c r="V124" s="88" t="str">
        <f t="shared" si="28"/>
        <v/>
      </c>
      <c r="W124" s="99"/>
      <c r="X124" s="90"/>
      <c r="Y124" s="89" t="str">
        <f t="shared" si="29"/>
        <v/>
      </c>
      <c r="Z124" s="86"/>
      <c r="AA124" s="91" t="str">
        <f t="shared" si="30"/>
        <v/>
      </c>
      <c r="AB124" s="86"/>
      <c r="AC124" s="87"/>
      <c r="AD124" s="86"/>
      <c r="AE124" s="86"/>
      <c r="AF124" s="86"/>
      <c r="AG124" s="86"/>
      <c r="AH124" s="89" t="str">
        <f t="shared" si="31"/>
        <v/>
      </c>
      <c r="AI124" s="86"/>
      <c r="AJ124" s="86"/>
      <c r="AK124" s="86"/>
      <c r="AL124" s="89" t="str">
        <f t="shared" si="32"/>
        <v/>
      </c>
      <c r="AM124" s="86"/>
      <c r="AN124" s="86"/>
      <c r="AO124" s="89" t="str">
        <f t="shared" si="33"/>
        <v/>
      </c>
      <c r="AP124" s="86"/>
      <c r="AQ124" s="86"/>
      <c r="AR124" s="89" t="str">
        <f t="shared" si="34"/>
        <v/>
      </c>
      <c r="AS124" s="86"/>
      <c r="AT124" s="89" t="str">
        <f t="shared" si="35"/>
        <v/>
      </c>
      <c r="AU124" s="86"/>
      <c r="AV124" s="86"/>
      <c r="AW124" s="86"/>
      <c r="AX124" s="86"/>
      <c r="AY124" s="86"/>
      <c r="AZ124" s="184"/>
      <c r="BA124" s="184"/>
      <c r="BB124" s="183"/>
      <c r="BC124" s="183"/>
      <c r="BD124" s="207" t="str">
        <f t="shared" si="36"/>
        <v/>
      </c>
      <c r="BE124" s="86"/>
      <c r="BF124" s="86"/>
      <c r="BG124" s="86"/>
      <c r="BH124" s="86"/>
      <c r="BI124" s="88"/>
      <c r="BJ124" s="88"/>
      <c r="BK124" s="89" t="str">
        <f t="shared" si="37"/>
        <v/>
      </c>
      <c r="BL124" s="86"/>
      <c r="BM124" s="89" t="str">
        <f t="shared" si="38"/>
        <v/>
      </c>
      <c r="BN124" s="184"/>
      <c r="BO124" s="184" t="str">
        <f t="shared" si="39"/>
        <v/>
      </c>
      <c r="BP124" s="466"/>
      <c r="BQ124" s="184"/>
      <c r="BR124" s="184"/>
      <c r="BS124" s="184"/>
      <c r="BT124" s="184"/>
      <c r="BU124" s="184"/>
      <c r="BV124" s="86"/>
      <c r="BW124" s="184"/>
      <c r="BX124" s="184"/>
      <c r="BY124" s="184"/>
      <c r="BZ124" s="184"/>
      <c r="CA124" s="184"/>
      <c r="CB124" s="119"/>
    </row>
    <row r="125" spans="1:80" s="78" customFormat="1" x14ac:dyDescent="0.2">
      <c r="A125" s="84"/>
      <c r="B125" s="85"/>
      <c r="C125" s="86" t="str">
        <f t="shared" si="26"/>
        <v/>
      </c>
      <c r="D125" s="207" t="str">
        <f t="shared" si="27"/>
        <v/>
      </c>
      <c r="E125" s="86"/>
      <c r="F125" s="86"/>
      <c r="G125" s="86"/>
      <c r="H125" s="86"/>
      <c r="I125" s="86"/>
      <c r="J125" s="86"/>
      <c r="K125" s="86"/>
      <c r="L125" s="86"/>
      <c r="M125" s="86"/>
      <c r="N125" s="86"/>
      <c r="O125" s="87"/>
      <c r="P125" s="87"/>
      <c r="Q125" s="84"/>
      <c r="R125" s="84"/>
      <c r="S125" s="88"/>
      <c r="T125" s="86"/>
      <c r="U125" s="89" t="str">
        <f>IF(T125="","",VLOOKUP(T125,Surfacing_Pavements_Full_Width_Array,2,FALSE))</f>
        <v/>
      </c>
      <c r="V125" s="88" t="str">
        <f t="shared" si="28"/>
        <v/>
      </c>
      <c r="W125" s="99"/>
      <c r="X125" s="90"/>
      <c r="Y125" s="89" t="str">
        <f t="shared" si="29"/>
        <v/>
      </c>
      <c r="Z125" s="86"/>
      <c r="AA125" s="91" t="str">
        <f t="shared" si="30"/>
        <v/>
      </c>
      <c r="AB125" s="86"/>
      <c r="AC125" s="87"/>
      <c r="AD125" s="86"/>
      <c r="AE125" s="86"/>
      <c r="AF125" s="86"/>
      <c r="AG125" s="86"/>
      <c r="AH125" s="89" t="str">
        <f t="shared" si="31"/>
        <v/>
      </c>
      <c r="AI125" s="86"/>
      <c r="AJ125" s="86"/>
      <c r="AK125" s="86"/>
      <c r="AL125" s="89" t="str">
        <f t="shared" si="32"/>
        <v/>
      </c>
      <c r="AM125" s="86"/>
      <c r="AN125" s="86"/>
      <c r="AO125" s="89" t="str">
        <f t="shared" si="33"/>
        <v/>
      </c>
      <c r="AP125" s="86"/>
      <c r="AQ125" s="86"/>
      <c r="AR125" s="89" t="str">
        <f t="shared" si="34"/>
        <v/>
      </c>
      <c r="AS125" s="86"/>
      <c r="AT125" s="89" t="str">
        <f t="shared" si="35"/>
        <v/>
      </c>
      <c r="AU125" s="86"/>
      <c r="AV125" s="86"/>
      <c r="AW125" s="86"/>
      <c r="AX125" s="86"/>
      <c r="AY125" s="86"/>
      <c r="AZ125" s="184"/>
      <c r="BA125" s="184"/>
      <c r="BB125" s="183"/>
      <c r="BC125" s="183"/>
      <c r="BD125" s="207" t="str">
        <f t="shared" si="36"/>
        <v/>
      </c>
      <c r="BE125" s="86"/>
      <c r="BF125" s="86"/>
      <c r="BG125" s="86"/>
      <c r="BH125" s="86"/>
      <c r="BI125" s="88"/>
      <c r="BJ125" s="88"/>
      <c r="BK125" s="89" t="str">
        <f t="shared" si="37"/>
        <v/>
      </c>
      <c r="BL125" s="86"/>
      <c r="BM125" s="89" t="str">
        <f t="shared" si="38"/>
        <v/>
      </c>
      <c r="BN125" s="184"/>
      <c r="BO125" s="184" t="str">
        <f t="shared" si="39"/>
        <v/>
      </c>
      <c r="BP125" s="466"/>
      <c r="BQ125" s="184"/>
      <c r="BR125" s="184"/>
      <c r="BS125" s="184"/>
      <c r="BT125" s="184"/>
      <c r="BU125" s="184"/>
      <c r="BV125" s="86"/>
      <c r="BW125" s="184"/>
      <c r="BX125" s="184"/>
      <c r="BY125" s="184"/>
      <c r="BZ125" s="184"/>
      <c r="CA125" s="184"/>
      <c r="CB125" s="119"/>
    </row>
    <row r="126" spans="1:80" s="78" customFormat="1" x14ac:dyDescent="0.2">
      <c r="A126" s="84"/>
      <c r="B126" s="85"/>
      <c r="C126" s="86" t="str">
        <f t="shared" si="26"/>
        <v/>
      </c>
      <c r="D126" s="207" t="str">
        <f t="shared" si="27"/>
        <v/>
      </c>
      <c r="E126" s="86"/>
      <c r="F126" s="86"/>
      <c r="G126" s="86"/>
      <c r="H126" s="86"/>
      <c r="I126" s="86"/>
      <c r="J126" s="86"/>
      <c r="K126" s="86"/>
      <c r="L126" s="86"/>
      <c r="M126" s="86"/>
      <c r="N126" s="86"/>
      <c r="O126" s="87"/>
      <c r="P126" s="87"/>
      <c r="Q126" s="84"/>
      <c r="R126" s="84"/>
      <c r="S126" s="88"/>
      <c r="T126" s="86"/>
      <c r="U126" s="89" t="str">
        <f>IF(T126="","",VLOOKUP(T126,Surfacing_Pavements_Full_Width_Array,2,FALSE))</f>
        <v/>
      </c>
      <c r="V126" s="88" t="str">
        <f t="shared" si="28"/>
        <v/>
      </c>
      <c r="W126" s="99"/>
      <c r="X126" s="90"/>
      <c r="Y126" s="89" t="str">
        <f t="shared" si="29"/>
        <v/>
      </c>
      <c r="Z126" s="86"/>
      <c r="AA126" s="91" t="str">
        <f t="shared" si="30"/>
        <v/>
      </c>
      <c r="AB126" s="86"/>
      <c r="AC126" s="87"/>
      <c r="AD126" s="86"/>
      <c r="AE126" s="86"/>
      <c r="AF126" s="86"/>
      <c r="AG126" s="86"/>
      <c r="AH126" s="89" t="str">
        <f t="shared" si="31"/>
        <v/>
      </c>
      <c r="AI126" s="86"/>
      <c r="AJ126" s="86"/>
      <c r="AK126" s="86"/>
      <c r="AL126" s="89" t="str">
        <f t="shared" si="32"/>
        <v/>
      </c>
      <c r="AM126" s="86"/>
      <c r="AN126" s="86"/>
      <c r="AO126" s="89" t="str">
        <f t="shared" si="33"/>
        <v/>
      </c>
      <c r="AP126" s="86"/>
      <c r="AQ126" s="86"/>
      <c r="AR126" s="89" t="str">
        <f t="shared" si="34"/>
        <v/>
      </c>
      <c r="AS126" s="86"/>
      <c r="AT126" s="89" t="str">
        <f t="shared" si="35"/>
        <v/>
      </c>
      <c r="AU126" s="86"/>
      <c r="AV126" s="86"/>
      <c r="AW126" s="86"/>
      <c r="AX126" s="86"/>
      <c r="AY126" s="86"/>
      <c r="AZ126" s="184"/>
      <c r="BA126" s="184"/>
      <c r="BB126" s="183"/>
      <c r="BC126" s="183"/>
      <c r="BD126" s="207" t="str">
        <f t="shared" si="36"/>
        <v/>
      </c>
      <c r="BE126" s="86"/>
      <c r="BF126" s="86"/>
      <c r="BG126" s="86"/>
      <c r="BH126" s="86"/>
      <c r="BI126" s="88"/>
      <c r="BJ126" s="88"/>
      <c r="BK126" s="89" t="str">
        <f t="shared" si="37"/>
        <v/>
      </c>
      <c r="BL126" s="86"/>
      <c r="BM126" s="89" t="str">
        <f t="shared" si="38"/>
        <v/>
      </c>
      <c r="BN126" s="184"/>
      <c r="BO126" s="184" t="str">
        <f t="shared" si="39"/>
        <v/>
      </c>
      <c r="BP126" s="466"/>
      <c r="BQ126" s="184"/>
      <c r="BR126" s="184"/>
      <c r="BS126" s="184"/>
      <c r="BT126" s="184"/>
      <c r="BU126" s="184"/>
      <c r="BV126" s="86"/>
      <c r="BW126" s="184"/>
      <c r="BX126" s="184"/>
      <c r="BY126" s="184"/>
      <c r="BZ126" s="184"/>
      <c r="CA126" s="184"/>
      <c r="CB126" s="119"/>
    </row>
    <row r="127" spans="1:80" s="78" customFormat="1" x14ac:dyDescent="0.2">
      <c r="A127" s="84"/>
      <c r="B127" s="85"/>
      <c r="C127" s="86" t="str">
        <f t="shared" si="26"/>
        <v/>
      </c>
      <c r="D127" s="207" t="str">
        <f t="shared" si="27"/>
        <v/>
      </c>
      <c r="E127" s="86"/>
      <c r="F127" s="86"/>
      <c r="G127" s="86"/>
      <c r="H127" s="86"/>
      <c r="I127" s="86"/>
      <c r="J127" s="86"/>
      <c r="K127" s="86"/>
      <c r="L127" s="86"/>
      <c r="M127" s="86"/>
      <c r="N127" s="86"/>
      <c r="O127" s="87"/>
      <c r="P127" s="87"/>
      <c r="Q127" s="84"/>
      <c r="R127" s="84"/>
      <c r="S127" s="88"/>
      <c r="T127" s="86"/>
      <c r="U127" s="89" t="str">
        <f>IF(T127="","",VLOOKUP(T127,Surfacing_Pavements_Full_Width_Array,2,FALSE))</f>
        <v/>
      </c>
      <c r="V127" s="88" t="str">
        <f t="shared" si="28"/>
        <v/>
      </c>
      <c r="W127" s="99"/>
      <c r="X127" s="90"/>
      <c r="Y127" s="89" t="str">
        <f t="shared" si="29"/>
        <v/>
      </c>
      <c r="Z127" s="86"/>
      <c r="AA127" s="91" t="str">
        <f t="shared" si="30"/>
        <v/>
      </c>
      <c r="AB127" s="86"/>
      <c r="AC127" s="87"/>
      <c r="AD127" s="86"/>
      <c r="AE127" s="86"/>
      <c r="AF127" s="86"/>
      <c r="AG127" s="86"/>
      <c r="AH127" s="89" t="str">
        <f t="shared" si="31"/>
        <v/>
      </c>
      <c r="AI127" s="86"/>
      <c r="AJ127" s="86"/>
      <c r="AK127" s="86"/>
      <c r="AL127" s="89" t="str">
        <f t="shared" si="32"/>
        <v/>
      </c>
      <c r="AM127" s="86"/>
      <c r="AN127" s="86"/>
      <c r="AO127" s="89" t="str">
        <f t="shared" si="33"/>
        <v/>
      </c>
      <c r="AP127" s="86"/>
      <c r="AQ127" s="86"/>
      <c r="AR127" s="89" t="str">
        <f t="shared" si="34"/>
        <v/>
      </c>
      <c r="AS127" s="86"/>
      <c r="AT127" s="89" t="str">
        <f t="shared" si="35"/>
        <v/>
      </c>
      <c r="AU127" s="86"/>
      <c r="AV127" s="86"/>
      <c r="AW127" s="86"/>
      <c r="AX127" s="86"/>
      <c r="AY127" s="86"/>
      <c r="AZ127" s="184"/>
      <c r="BA127" s="184"/>
      <c r="BB127" s="183"/>
      <c r="BC127" s="183"/>
      <c r="BD127" s="207" t="str">
        <f t="shared" si="36"/>
        <v/>
      </c>
      <c r="BE127" s="86"/>
      <c r="BF127" s="86"/>
      <c r="BG127" s="86"/>
      <c r="BH127" s="86"/>
      <c r="BI127" s="88"/>
      <c r="BJ127" s="88"/>
      <c r="BK127" s="89" t="str">
        <f t="shared" si="37"/>
        <v/>
      </c>
      <c r="BL127" s="86"/>
      <c r="BM127" s="89" t="str">
        <f t="shared" si="38"/>
        <v/>
      </c>
      <c r="BN127" s="184"/>
      <c r="BO127" s="184" t="str">
        <f t="shared" si="39"/>
        <v/>
      </c>
      <c r="BP127" s="466"/>
      <c r="BQ127" s="184"/>
      <c r="BR127" s="184"/>
      <c r="BS127" s="184"/>
      <c r="BT127" s="184"/>
      <c r="BU127" s="184"/>
      <c r="BV127" s="86"/>
      <c r="BW127" s="184"/>
      <c r="BX127" s="184"/>
      <c r="BY127" s="184"/>
      <c r="BZ127" s="184"/>
      <c r="CA127" s="184"/>
      <c r="CB127" s="119"/>
    </row>
    <row r="128" spans="1:80" s="78" customFormat="1" x14ac:dyDescent="0.2">
      <c r="A128" s="84"/>
      <c r="B128" s="85"/>
      <c r="C128" s="86" t="str">
        <f t="shared" si="26"/>
        <v/>
      </c>
      <c r="D128" s="207" t="str">
        <f t="shared" si="27"/>
        <v/>
      </c>
      <c r="E128" s="86"/>
      <c r="F128" s="86"/>
      <c r="G128" s="86"/>
      <c r="H128" s="86"/>
      <c r="I128" s="86"/>
      <c r="J128" s="86"/>
      <c r="K128" s="86"/>
      <c r="L128" s="86"/>
      <c r="M128" s="86"/>
      <c r="N128" s="86"/>
      <c r="O128" s="87"/>
      <c r="P128" s="87"/>
      <c r="Q128" s="84"/>
      <c r="R128" s="84"/>
      <c r="S128" s="88"/>
      <c r="T128" s="86"/>
      <c r="U128" s="89" t="str">
        <f>IF(T128="","",VLOOKUP(T128,Surfacing_Pavements_Full_Width_Array,2,FALSE))</f>
        <v/>
      </c>
      <c r="V128" s="88" t="str">
        <f t="shared" si="28"/>
        <v/>
      </c>
      <c r="W128" s="99"/>
      <c r="X128" s="90"/>
      <c r="Y128" s="89" t="str">
        <f t="shared" si="29"/>
        <v/>
      </c>
      <c r="Z128" s="86"/>
      <c r="AA128" s="91" t="str">
        <f t="shared" si="30"/>
        <v/>
      </c>
      <c r="AB128" s="86"/>
      <c r="AC128" s="87"/>
      <c r="AD128" s="86"/>
      <c r="AE128" s="86"/>
      <c r="AF128" s="86"/>
      <c r="AG128" s="86"/>
      <c r="AH128" s="89" t="str">
        <f t="shared" si="31"/>
        <v/>
      </c>
      <c r="AI128" s="86"/>
      <c r="AJ128" s="86"/>
      <c r="AK128" s="86"/>
      <c r="AL128" s="89" t="str">
        <f t="shared" si="32"/>
        <v/>
      </c>
      <c r="AM128" s="86"/>
      <c r="AN128" s="86"/>
      <c r="AO128" s="89" t="str">
        <f t="shared" si="33"/>
        <v/>
      </c>
      <c r="AP128" s="86"/>
      <c r="AQ128" s="86"/>
      <c r="AR128" s="89" t="str">
        <f t="shared" si="34"/>
        <v/>
      </c>
      <c r="AS128" s="86"/>
      <c r="AT128" s="89" t="str">
        <f t="shared" si="35"/>
        <v/>
      </c>
      <c r="AU128" s="86"/>
      <c r="AV128" s="86"/>
      <c r="AW128" s="86"/>
      <c r="AX128" s="86"/>
      <c r="AY128" s="86"/>
      <c r="AZ128" s="184"/>
      <c r="BA128" s="184"/>
      <c r="BB128" s="183"/>
      <c r="BC128" s="183"/>
      <c r="BD128" s="207" t="str">
        <f t="shared" si="36"/>
        <v/>
      </c>
      <c r="BE128" s="86"/>
      <c r="BF128" s="86"/>
      <c r="BG128" s="86"/>
      <c r="BH128" s="86"/>
      <c r="BI128" s="88"/>
      <c r="BJ128" s="88"/>
      <c r="BK128" s="89" t="str">
        <f t="shared" si="37"/>
        <v/>
      </c>
      <c r="BL128" s="86"/>
      <c r="BM128" s="89" t="str">
        <f t="shared" si="38"/>
        <v/>
      </c>
      <c r="BN128" s="184"/>
      <c r="BO128" s="184" t="str">
        <f t="shared" si="39"/>
        <v/>
      </c>
      <c r="BP128" s="466"/>
      <c r="BQ128" s="184"/>
      <c r="BR128" s="184"/>
      <c r="BS128" s="184"/>
      <c r="BT128" s="184"/>
      <c r="BU128" s="184"/>
      <c r="BV128" s="86"/>
      <c r="BW128" s="184"/>
      <c r="BX128" s="184"/>
      <c r="BY128" s="184"/>
      <c r="BZ128" s="184"/>
      <c r="CA128" s="184"/>
      <c r="CB128" s="119"/>
    </row>
    <row r="129" spans="1:80" s="78" customFormat="1" x14ac:dyDescent="0.2">
      <c r="A129" s="84"/>
      <c r="B129" s="85"/>
      <c r="C129" s="86" t="str">
        <f t="shared" si="26"/>
        <v/>
      </c>
      <c r="D129" s="207" t="str">
        <f t="shared" si="27"/>
        <v/>
      </c>
      <c r="E129" s="86"/>
      <c r="F129" s="86"/>
      <c r="G129" s="86"/>
      <c r="H129" s="86"/>
      <c r="I129" s="86"/>
      <c r="J129" s="86"/>
      <c r="K129" s="86"/>
      <c r="L129" s="86"/>
      <c r="M129" s="86"/>
      <c r="N129" s="86"/>
      <c r="O129" s="87"/>
      <c r="P129" s="87"/>
      <c r="Q129" s="84"/>
      <c r="R129" s="84"/>
      <c r="S129" s="88"/>
      <c r="T129" s="86"/>
      <c r="U129" s="89" t="str">
        <f>IF(T129="","",VLOOKUP(T129,Surfacing_Pavements_Full_Width_Array,2,FALSE))</f>
        <v/>
      </c>
      <c r="V129" s="88" t="str">
        <f t="shared" si="28"/>
        <v/>
      </c>
      <c r="W129" s="99"/>
      <c r="X129" s="90"/>
      <c r="Y129" s="89" t="str">
        <f t="shared" si="29"/>
        <v/>
      </c>
      <c r="Z129" s="86"/>
      <c r="AA129" s="91" t="str">
        <f t="shared" si="30"/>
        <v/>
      </c>
      <c r="AB129" s="86"/>
      <c r="AC129" s="87"/>
      <c r="AD129" s="86"/>
      <c r="AE129" s="86"/>
      <c r="AF129" s="86"/>
      <c r="AG129" s="86"/>
      <c r="AH129" s="89" t="str">
        <f t="shared" si="31"/>
        <v/>
      </c>
      <c r="AI129" s="86"/>
      <c r="AJ129" s="86"/>
      <c r="AK129" s="86"/>
      <c r="AL129" s="89" t="str">
        <f t="shared" si="32"/>
        <v/>
      </c>
      <c r="AM129" s="86"/>
      <c r="AN129" s="86"/>
      <c r="AO129" s="89" t="str">
        <f t="shared" si="33"/>
        <v/>
      </c>
      <c r="AP129" s="86"/>
      <c r="AQ129" s="86"/>
      <c r="AR129" s="89" t="str">
        <f t="shared" si="34"/>
        <v/>
      </c>
      <c r="AS129" s="86"/>
      <c r="AT129" s="89" t="str">
        <f t="shared" si="35"/>
        <v/>
      </c>
      <c r="AU129" s="86"/>
      <c r="AV129" s="86"/>
      <c r="AW129" s="86"/>
      <c r="AX129" s="86"/>
      <c r="AY129" s="86"/>
      <c r="AZ129" s="184"/>
      <c r="BA129" s="184"/>
      <c r="BB129" s="183"/>
      <c r="BC129" s="183"/>
      <c r="BD129" s="207" t="str">
        <f t="shared" si="36"/>
        <v/>
      </c>
      <c r="BE129" s="86"/>
      <c r="BF129" s="86"/>
      <c r="BG129" s="86"/>
      <c r="BH129" s="86"/>
      <c r="BI129" s="88"/>
      <c r="BJ129" s="88"/>
      <c r="BK129" s="89" t="str">
        <f t="shared" si="37"/>
        <v/>
      </c>
      <c r="BL129" s="86"/>
      <c r="BM129" s="89" t="str">
        <f t="shared" si="38"/>
        <v/>
      </c>
      <c r="BN129" s="184"/>
      <c r="BO129" s="184" t="str">
        <f t="shared" si="39"/>
        <v/>
      </c>
      <c r="BP129" s="466"/>
      <c r="BQ129" s="184"/>
      <c r="BR129" s="184"/>
      <c r="BS129" s="184"/>
      <c r="BT129" s="184"/>
      <c r="BU129" s="184"/>
      <c r="BV129" s="86"/>
      <c r="BW129" s="184"/>
      <c r="BX129" s="184"/>
      <c r="BY129" s="184"/>
      <c r="BZ129" s="184"/>
      <c r="CA129" s="184"/>
      <c r="CB129" s="119"/>
    </row>
    <row r="130" spans="1:80" s="78" customFormat="1" x14ac:dyDescent="0.2">
      <c r="A130" s="84"/>
      <c r="B130" s="85"/>
      <c r="C130" s="86" t="str">
        <f t="shared" si="26"/>
        <v/>
      </c>
      <c r="D130" s="207" t="str">
        <f t="shared" si="27"/>
        <v/>
      </c>
      <c r="E130" s="86"/>
      <c r="F130" s="86"/>
      <c r="G130" s="86"/>
      <c r="H130" s="86"/>
      <c r="I130" s="86"/>
      <c r="J130" s="86"/>
      <c r="K130" s="86"/>
      <c r="L130" s="86"/>
      <c r="M130" s="86"/>
      <c r="N130" s="86"/>
      <c r="O130" s="87"/>
      <c r="P130" s="87"/>
      <c r="Q130" s="84"/>
      <c r="R130" s="84"/>
      <c r="S130" s="88"/>
      <c r="T130" s="86"/>
      <c r="U130" s="89" t="str">
        <f>IF(T130="","",VLOOKUP(T130,Surfacing_Pavements_Full_Width_Array,2,FALSE))</f>
        <v/>
      </c>
      <c r="V130" s="88" t="str">
        <f t="shared" si="28"/>
        <v/>
      </c>
      <c r="W130" s="99"/>
      <c r="X130" s="90"/>
      <c r="Y130" s="89" t="str">
        <f t="shared" si="29"/>
        <v/>
      </c>
      <c r="Z130" s="86"/>
      <c r="AA130" s="91" t="str">
        <f t="shared" si="30"/>
        <v/>
      </c>
      <c r="AB130" s="86"/>
      <c r="AC130" s="87"/>
      <c r="AD130" s="86"/>
      <c r="AE130" s="86"/>
      <c r="AF130" s="86"/>
      <c r="AG130" s="86"/>
      <c r="AH130" s="89" t="str">
        <f t="shared" si="31"/>
        <v/>
      </c>
      <c r="AI130" s="86"/>
      <c r="AJ130" s="86"/>
      <c r="AK130" s="86"/>
      <c r="AL130" s="89" t="str">
        <f t="shared" si="32"/>
        <v/>
      </c>
      <c r="AM130" s="86"/>
      <c r="AN130" s="86"/>
      <c r="AO130" s="89" t="str">
        <f t="shared" si="33"/>
        <v/>
      </c>
      <c r="AP130" s="86"/>
      <c r="AQ130" s="86"/>
      <c r="AR130" s="89" t="str">
        <f t="shared" si="34"/>
        <v/>
      </c>
      <c r="AS130" s="86"/>
      <c r="AT130" s="89" t="str">
        <f t="shared" si="35"/>
        <v/>
      </c>
      <c r="AU130" s="86"/>
      <c r="AV130" s="86"/>
      <c r="AW130" s="86"/>
      <c r="AX130" s="86"/>
      <c r="AY130" s="86"/>
      <c r="AZ130" s="184"/>
      <c r="BA130" s="184"/>
      <c r="BB130" s="183"/>
      <c r="BC130" s="183"/>
      <c r="BD130" s="207" t="str">
        <f t="shared" si="36"/>
        <v/>
      </c>
      <c r="BE130" s="86"/>
      <c r="BF130" s="86"/>
      <c r="BG130" s="86"/>
      <c r="BH130" s="86"/>
      <c r="BI130" s="88"/>
      <c r="BJ130" s="88"/>
      <c r="BK130" s="89" t="str">
        <f t="shared" si="37"/>
        <v/>
      </c>
      <c r="BL130" s="86"/>
      <c r="BM130" s="89" t="str">
        <f t="shared" si="38"/>
        <v/>
      </c>
      <c r="BN130" s="184"/>
      <c r="BO130" s="184" t="str">
        <f t="shared" si="39"/>
        <v/>
      </c>
      <c r="BP130" s="466"/>
      <c r="BQ130" s="184"/>
      <c r="BR130" s="184"/>
      <c r="BS130" s="184"/>
      <c r="BT130" s="184"/>
      <c r="BU130" s="184"/>
      <c r="BV130" s="86"/>
      <c r="BW130" s="184"/>
      <c r="BX130" s="184"/>
      <c r="BY130" s="184"/>
      <c r="BZ130" s="184"/>
      <c r="CA130" s="184"/>
      <c r="CB130" s="119"/>
    </row>
    <row r="131" spans="1:80" s="78" customFormat="1" x14ac:dyDescent="0.2">
      <c r="A131" s="84"/>
      <c r="B131" s="85"/>
      <c r="C131" s="86" t="str">
        <f t="shared" si="26"/>
        <v/>
      </c>
      <c r="D131" s="207" t="str">
        <f t="shared" si="27"/>
        <v/>
      </c>
      <c r="E131" s="86"/>
      <c r="F131" s="86"/>
      <c r="G131" s="86"/>
      <c r="H131" s="86"/>
      <c r="I131" s="86"/>
      <c r="J131" s="86"/>
      <c r="K131" s="86"/>
      <c r="L131" s="86"/>
      <c r="M131" s="86"/>
      <c r="N131" s="86"/>
      <c r="O131" s="87"/>
      <c r="P131" s="87"/>
      <c r="Q131" s="84"/>
      <c r="R131" s="84"/>
      <c r="S131" s="88"/>
      <c r="T131" s="86"/>
      <c r="U131" s="89" t="str">
        <f>IF(T131="","",VLOOKUP(T131,Surfacing_Pavements_Full_Width_Array,2,FALSE))</f>
        <v/>
      </c>
      <c r="V131" s="88" t="str">
        <f t="shared" si="28"/>
        <v/>
      </c>
      <c r="W131" s="99"/>
      <c r="X131" s="90"/>
      <c r="Y131" s="89" t="str">
        <f t="shared" si="29"/>
        <v/>
      </c>
      <c r="Z131" s="86"/>
      <c r="AA131" s="91" t="str">
        <f t="shared" si="30"/>
        <v/>
      </c>
      <c r="AB131" s="86"/>
      <c r="AC131" s="87"/>
      <c r="AD131" s="86"/>
      <c r="AE131" s="86"/>
      <c r="AF131" s="86"/>
      <c r="AG131" s="86"/>
      <c r="AH131" s="89" t="str">
        <f t="shared" si="31"/>
        <v/>
      </c>
      <c r="AI131" s="86"/>
      <c r="AJ131" s="86"/>
      <c r="AK131" s="86"/>
      <c r="AL131" s="89" t="str">
        <f t="shared" si="32"/>
        <v/>
      </c>
      <c r="AM131" s="86"/>
      <c r="AN131" s="86"/>
      <c r="AO131" s="89" t="str">
        <f t="shared" si="33"/>
        <v/>
      </c>
      <c r="AP131" s="86"/>
      <c r="AQ131" s="86"/>
      <c r="AR131" s="89" t="str">
        <f t="shared" si="34"/>
        <v/>
      </c>
      <c r="AS131" s="86"/>
      <c r="AT131" s="89" t="str">
        <f t="shared" si="35"/>
        <v/>
      </c>
      <c r="AU131" s="86"/>
      <c r="AV131" s="86"/>
      <c r="AW131" s="86"/>
      <c r="AX131" s="86"/>
      <c r="AY131" s="86"/>
      <c r="AZ131" s="184"/>
      <c r="BA131" s="184"/>
      <c r="BB131" s="183"/>
      <c r="BC131" s="183"/>
      <c r="BD131" s="207" t="str">
        <f t="shared" si="36"/>
        <v/>
      </c>
      <c r="BE131" s="86"/>
      <c r="BF131" s="86"/>
      <c r="BG131" s="86"/>
      <c r="BH131" s="86"/>
      <c r="BI131" s="88"/>
      <c r="BJ131" s="88"/>
      <c r="BK131" s="89" t="str">
        <f t="shared" si="37"/>
        <v/>
      </c>
      <c r="BL131" s="86"/>
      <c r="BM131" s="89" t="str">
        <f t="shared" si="38"/>
        <v/>
      </c>
      <c r="BN131" s="184"/>
      <c r="BO131" s="184" t="str">
        <f t="shared" si="39"/>
        <v/>
      </c>
      <c r="BP131" s="466"/>
      <c r="BQ131" s="184"/>
      <c r="BR131" s="184"/>
      <c r="BS131" s="184"/>
      <c r="BT131" s="184"/>
      <c r="BU131" s="184"/>
      <c r="BV131" s="86"/>
      <c r="BW131" s="184"/>
      <c r="BX131" s="184"/>
      <c r="BY131" s="184"/>
      <c r="BZ131" s="184"/>
      <c r="CA131" s="184"/>
      <c r="CB131" s="119"/>
    </row>
    <row r="132" spans="1:80" s="78" customFormat="1" x14ac:dyDescent="0.2">
      <c r="A132" s="84"/>
      <c r="B132" s="85"/>
      <c r="C132" s="86" t="str">
        <f t="shared" si="26"/>
        <v/>
      </c>
      <c r="D132" s="207" t="str">
        <f t="shared" si="27"/>
        <v/>
      </c>
      <c r="E132" s="86"/>
      <c r="F132" s="86"/>
      <c r="G132" s="86"/>
      <c r="H132" s="86"/>
      <c r="I132" s="86"/>
      <c r="J132" s="86"/>
      <c r="K132" s="86"/>
      <c r="L132" s="86"/>
      <c r="M132" s="86"/>
      <c r="N132" s="86"/>
      <c r="O132" s="87"/>
      <c r="P132" s="87"/>
      <c r="Q132" s="84"/>
      <c r="R132" s="84"/>
      <c r="S132" s="88"/>
      <c r="T132" s="86"/>
      <c r="U132" s="89" t="str">
        <f>IF(T132="","",VLOOKUP(T132,Surfacing_Pavements_Full_Width_Array,2,FALSE))</f>
        <v/>
      </c>
      <c r="V132" s="88" t="str">
        <f t="shared" si="28"/>
        <v/>
      </c>
      <c r="W132" s="99"/>
      <c r="X132" s="90"/>
      <c r="Y132" s="89" t="str">
        <f t="shared" si="29"/>
        <v/>
      </c>
      <c r="Z132" s="86"/>
      <c r="AA132" s="91" t="str">
        <f t="shared" si="30"/>
        <v/>
      </c>
      <c r="AB132" s="86"/>
      <c r="AC132" s="87"/>
      <c r="AD132" s="86"/>
      <c r="AE132" s="86"/>
      <c r="AF132" s="86"/>
      <c r="AG132" s="86"/>
      <c r="AH132" s="89" t="str">
        <f t="shared" si="31"/>
        <v/>
      </c>
      <c r="AI132" s="86"/>
      <c r="AJ132" s="86"/>
      <c r="AK132" s="86"/>
      <c r="AL132" s="89" t="str">
        <f t="shared" si="32"/>
        <v/>
      </c>
      <c r="AM132" s="86"/>
      <c r="AN132" s="86"/>
      <c r="AO132" s="89" t="str">
        <f t="shared" si="33"/>
        <v/>
      </c>
      <c r="AP132" s="86"/>
      <c r="AQ132" s="86"/>
      <c r="AR132" s="89" t="str">
        <f t="shared" si="34"/>
        <v/>
      </c>
      <c r="AS132" s="86"/>
      <c r="AT132" s="89" t="str">
        <f t="shared" si="35"/>
        <v/>
      </c>
      <c r="AU132" s="86"/>
      <c r="AV132" s="86"/>
      <c r="AW132" s="86"/>
      <c r="AX132" s="86"/>
      <c r="AY132" s="86"/>
      <c r="AZ132" s="184"/>
      <c r="BA132" s="184"/>
      <c r="BB132" s="183"/>
      <c r="BC132" s="183"/>
      <c r="BD132" s="207" t="str">
        <f t="shared" si="36"/>
        <v/>
      </c>
      <c r="BE132" s="86"/>
      <c r="BF132" s="86"/>
      <c r="BG132" s="86"/>
      <c r="BH132" s="86"/>
      <c r="BI132" s="88"/>
      <c r="BJ132" s="88"/>
      <c r="BK132" s="89" t="str">
        <f t="shared" si="37"/>
        <v/>
      </c>
      <c r="BL132" s="86"/>
      <c r="BM132" s="89" t="str">
        <f t="shared" si="38"/>
        <v/>
      </c>
      <c r="BN132" s="184"/>
      <c r="BO132" s="184" t="str">
        <f t="shared" si="39"/>
        <v/>
      </c>
      <c r="BP132" s="466"/>
      <c r="BQ132" s="184"/>
      <c r="BR132" s="184"/>
      <c r="BS132" s="184"/>
      <c r="BT132" s="184"/>
      <c r="BU132" s="184"/>
      <c r="BV132" s="86"/>
      <c r="BW132" s="184"/>
      <c r="BX132" s="184"/>
      <c r="BY132" s="184"/>
      <c r="BZ132" s="184"/>
      <c r="CA132" s="184"/>
      <c r="CB132" s="119"/>
    </row>
    <row r="133" spans="1:80" s="78" customFormat="1" x14ac:dyDescent="0.2">
      <c r="A133" s="84"/>
      <c r="B133" s="85"/>
      <c r="C133" s="86" t="str">
        <f t="shared" si="26"/>
        <v/>
      </c>
      <c r="D133" s="207" t="str">
        <f t="shared" si="27"/>
        <v/>
      </c>
      <c r="E133" s="86"/>
      <c r="F133" s="86"/>
      <c r="G133" s="86"/>
      <c r="H133" s="86"/>
      <c r="I133" s="86"/>
      <c r="J133" s="86"/>
      <c r="K133" s="86"/>
      <c r="L133" s="86"/>
      <c r="M133" s="86"/>
      <c r="N133" s="86"/>
      <c r="O133" s="87"/>
      <c r="P133" s="87"/>
      <c r="Q133" s="84"/>
      <c r="R133" s="84"/>
      <c r="S133" s="88"/>
      <c r="T133" s="86"/>
      <c r="U133" s="89" t="str">
        <f>IF(T133="","",VLOOKUP(T133,Surfacing_Pavements_Full_Width_Array,2,FALSE))</f>
        <v/>
      </c>
      <c r="V133" s="88" t="str">
        <f t="shared" si="28"/>
        <v/>
      </c>
      <c r="W133" s="99"/>
      <c r="X133" s="90"/>
      <c r="Y133" s="89" t="str">
        <f t="shared" si="29"/>
        <v/>
      </c>
      <c r="Z133" s="86"/>
      <c r="AA133" s="91" t="str">
        <f t="shared" si="30"/>
        <v/>
      </c>
      <c r="AB133" s="86"/>
      <c r="AC133" s="87"/>
      <c r="AD133" s="86"/>
      <c r="AE133" s="86"/>
      <c r="AF133" s="86"/>
      <c r="AG133" s="86"/>
      <c r="AH133" s="89" t="str">
        <f t="shared" si="31"/>
        <v/>
      </c>
      <c r="AI133" s="86"/>
      <c r="AJ133" s="86"/>
      <c r="AK133" s="86"/>
      <c r="AL133" s="89" t="str">
        <f t="shared" si="32"/>
        <v/>
      </c>
      <c r="AM133" s="86"/>
      <c r="AN133" s="86"/>
      <c r="AO133" s="89" t="str">
        <f t="shared" si="33"/>
        <v/>
      </c>
      <c r="AP133" s="86"/>
      <c r="AQ133" s="86"/>
      <c r="AR133" s="89" t="str">
        <f t="shared" si="34"/>
        <v/>
      </c>
      <c r="AS133" s="86"/>
      <c r="AT133" s="89" t="str">
        <f t="shared" si="35"/>
        <v/>
      </c>
      <c r="AU133" s="86"/>
      <c r="AV133" s="86"/>
      <c r="AW133" s="86"/>
      <c r="AX133" s="86"/>
      <c r="AY133" s="86"/>
      <c r="AZ133" s="184"/>
      <c r="BA133" s="184"/>
      <c r="BB133" s="183"/>
      <c r="BC133" s="183"/>
      <c r="BD133" s="207" t="str">
        <f t="shared" si="36"/>
        <v/>
      </c>
      <c r="BE133" s="86"/>
      <c r="BF133" s="86"/>
      <c r="BG133" s="86"/>
      <c r="BH133" s="86"/>
      <c r="BI133" s="88"/>
      <c r="BJ133" s="88"/>
      <c r="BK133" s="89" t="str">
        <f t="shared" si="37"/>
        <v/>
      </c>
      <c r="BL133" s="86"/>
      <c r="BM133" s="89" t="str">
        <f t="shared" si="38"/>
        <v/>
      </c>
      <c r="BN133" s="184"/>
      <c r="BO133" s="184" t="str">
        <f t="shared" si="39"/>
        <v/>
      </c>
      <c r="BP133" s="466"/>
      <c r="BQ133" s="184"/>
      <c r="BR133" s="184"/>
      <c r="BS133" s="184"/>
      <c r="BT133" s="184"/>
      <c r="BU133" s="184"/>
      <c r="BV133" s="86"/>
      <c r="BW133" s="184"/>
      <c r="BX133" s="184"/>
      <c r="BY133" s="184"/>
      <c r="BZ133" s="184"/>
      <c r="CA133" s="184"/>
      <c r="CB133" s="119"/>
    </row>
    <row r="134" spans="1:80" s="78" customFormat="1" x14ac:dyDescent="0.2">
      <c r="A134" s="84"/>
      <c r="B134" s="85"/>
      <c r="C134" s="86" t="str">
        <f t="shared" si="26"/>
        <v/>
      </c>
      <c r="D134" s="207" t="str">
        <f t="shared" si="27"/>
        <v/>
      </c>
      <c r="E134" s="86"/>
      <c r="F134" s="86"/>
      <c r="G134" s="86"/>
      <c r="H134" s="86"/>
      <c r="I134" s="86"/>
      <c r="J134" s="86"/>
      <c r="K134" s="86"/>
      <c r="L134" s="86"/>
      <c r="M134" s="86"/>
      <c r="N134" s="86"/>
      <c r="O134" s="87"/>
      <c r="P134" s="87"/>
      <c r="Q134" s="84"/>
      <c r="R134" s="84"/>
      <c r="S134" s="88"/>
      <c r="T134" s="86"/>
      <c r="U134" s="89" t="str">
        <f>IF(T134="","",VLOOKUP(T134,Surfacing_Pavements_Full_Width_Array,2,FALSE))</f>
        <v/>
      </c>
      <c r="V134" s="88" t="str">
        <f t="shared" si="28"/>
        <v/>
      </c>
      <c r="W134" s="99"/>
      <c r="X134" s="90"/>
      <c r="Y134" s="89" t="str">
        <f t="shared" si="29"/>
        <v/>
      </c>
      <c r="Z134" s="86"/>
      <c r="AA134" s="91" t="str">
        <f t="shared" si="30"/>
        <v/>
      </c>
      <c r="AB134" s="86"/>
      <c r="AC134" s="87"/>
      <c r="AD134" s="86"/>
      <c r="AE134" s="86"/>
      <c r="AF134" s="86"/>
      <c r="AG134" s="86"/>
      <c r="AH134" s="89" t="str">
        <f t="shared" si="31"/>
        <v/>
      </c>
      <c r="AI134" s="86"/>
      <c r="AJ134" s="86"/>
      <c r="AK134" s="86"/>
      <c r="AL134" s="89" t="str">
        <f t="shared" si="32"/>
        <v/>
      </c>
      <c r="AM134" s="86"/>
      <c r="AN134" s="86"/>
      <c r="AO134" s="89" t="str">
        <f t="shared" si="33"/>
        <v/>
      </c>
      <c r="AP134" s="86"/>
      <c r="AQ134" s="86"/>
      <c r="AR134" s="89" t="str">
        <f t="shared" si="34"/>
        <v/>
      </c>
      <c r="AS134" s="86"/>
      <c r="AT134" s="89" t="str">
        <f t="shared" si="35"/>
        <v/>
      </c>
      <c r="AU134" s="86"/>
      <c r="AV134" s="86"/>
      <c r="AW134" s="86"/>
      <c r="AX134" s="86"/>
      <c r="AY134" s="86"/>
      <c r="AZ134" s="184"/>
      <c r="BA134" s="184"/>
      <c r="BB134" s="183"/>
      <c r="BC134" s="183"/>
      <c r="BD134" s="207" t="str">
        <f t="shared" si="36"/>
        <v/>
      </c>
      <c r="BE134" s="86"/>
      <c r="BF134" s="86"/>
      <c r="BG134" s="86"/>
      <c r="BH134" s="86"/>
      <c r="BI134" s="88"/>
      <c r="BJ134" s="88"/>
      <c r="BK134" s="89" t="str">
        <f t="shared" si="37"/>
        <v/>
      </c>
      <c r="BL134" s="86"/>
      <c r="BM134" s="89" t="str">
        <f t="shared" si="38"/>
        <v/>
      </c>
      <c r="BN134" s="184"/>
      <c r="BO134" s="184" t="str">
        <f t="shared" si="39"/>
        <v/>
      </c>
      <c r="BP134" s="466"/>
      <c r="BQ134" s="184"/>
      <c r="BR134" s="184"/>
      <c r="BS134" s="184"/>
      <c r="BT134" s="184"/>
      <c r="BU134" s="184"/>
      <c r="BV134" s="86"/>
      <c r="BW134" s="184"/>
      <c r="BX134" s="184"/>
      <c r="BY134" s="184"/>
      <c r="BZ134" s="184"/>
      <c r="CA134" s="184"/>
      <c r="CB134" s="119"/>
    </row>
    <row r="135" spans="1:80" s="78" customFormat="1" x14ac:dyDescent="0.2">
      <c r="A135" s="84"/>
      <c r="B135" s="85"/>
      <c r="C135" s="86" t="str">
        <f t="shared" ref="C135:C198" si="40">IF(A135="ADD","0","")</f>
        <v/>
      </c>
      <c r="D135" s="207" t="str">
        <f t="shared" ref="D135:D198" si="41">IF(E135="","",(VLOOKUP(E135,Generic_Road_Names_Table_Array,2,FALSE)))</f>
        <v/>
      </c>
      <c r="E135" s="86"/>
      <c r="F135" s="86"/>
      <c r="G135" s="86"/>
      <c r="H135" s="86"/>
      <c r="I135" s="86"/>
      <c r="J135" s="86"/>
      <c r="K135" s="86"/>
      <c r="L135" s="86"/>
      <c r="M135" s="86"/>
      <c r="N135" s="86"/>
      <c r="O135" s="87"/>
      <c r="P135" s="87"/>
      <c r="Q135" s="84"/>
      <c r="R135" s="84"/>
      <c r="S135" s="88"/>
      <c r="T135" s="86"/>
      <c r="U135" s="89" t="str">
        <f>IF(T135="","",VLOOKUP(T135,Surfacing_Pavements_Full_Width_Array,2,FALSE))</f>
        <v/>
      </c>
      <c r="V135" s="88" t="str">
        <f t="shared" ref="V135:V198" si="42">IF(A135="ADD","0","")</f>
        <v/>
      </c>
      <c r="W135" s="99"/>
      <c r="X135" s="90"/>
      <c r="Y135" s="89" t="str">
        <f t="shared" ref="Y135:Y198" si="43">IF(X135="","",VLOOKUP(X135,Surfacing_Surface_Material_Table_Array,2,FALSE))</f>
        <v/>
      </c>
      <c r="Z135" s="86"/>
      <c r="AA135" s="91" t="str">
        <f t="shared" ref="AA135:AA198" si="44">IF(Z135="","",VLOOKUP(Z135,Surfacing_Surface_Function_Table_Array,2,FALSE))</f>
        <v/>
      </c>
      <c r="AB135" s="86"/>
      <c r="AC135" s="87"/>
      <c r="AD135" s="86"/>
      <c r="AE135" s="86"/>
      <c r="AF135" s="86"/>
      <c r="AG135" s="86"/>
      <c r="AH135" s="89" t="str">
        <f t="shared" ref="AH135:AH198" si="45">IF(AG135="","",VLOOKUP(AG135,Surfacing_Surface_Binder_Table_Array,2,FALSE))</f>
        <v/>
      </c>
      <c r="AI135" s="86"/>
      <c r="AJ135" s="86"/>
      <c r="AK135" s="86"/>
      <c r="AL135" s="89" t="str">
        <f t="shared" ref="AL135:AL198" si="46">IF(AK135="","",VLOOKUP(AK135,Surfacing_Surface_Cutter_Table_Array,2,FALSE))</f>
        <v/>
      </c>
      <c r="AM135" s="86"/>
      <c r="AN135" s="86"/>
      <c r="AO135" s="89" t="str">
        <f t="shared" ref="AO135:AO198" si="47">IF(AN135="","",(VLOOKUP(AN135,Surfacing_Surface_Adhesion_Table_Array,2,FALSE)))</f>
        <v/>
      </c>
      <c r="AP135" s="86"/>
      <c r="AQ135" s="86"/>
      <c r="AR135" s="89" t="str">
        <f t="shared" ref="AR135:AR198" si="48">IF(AQ135="","",(VLOOKUP(AQ135,Surfacing_Surface_Additive_Table_Array,2,FALSE)))</f>
        <v/>
      </c>
      <c r="AS135" s="86"/>
      <c r="AT135" s="89" t="str">
        <f t="shared" ref="AT135:AT198" si="49">IF(AS135="","",(VLOOKUP(AS135,Surfacing_Polymer_Type_Table_Array,2,FALSE)))</f>
        <v/>
      </c>
      <c r="AU135" s="86"/>
      <c r="AV135" s="86"/>
      <c r="AW135" s="86"/>
      <c r="AX135" s="86"/>
      <c r="AY135" s="86"/>
      <c r="AZ135" s="184"/>
      <c r="BA135" s="184"/>
      <c r="BB135" s="183"/>
      <c r="BC135" s="183"/>
      <c r="BD135" s="207" t="str">
        <f t="shared" ref="BD135:BD198" si="50">IF(BC135="","",(VLOOKUP(BC135,Generic_Organisation_Table_Array,2,FALSE)))</f>
        <v/>
      </c>
      <c r="BE135" s="86"/>
      <c r="BF135" s="86"/>
      <c r="BG135" s="86"/>
      <c r="BH135" s="86"/>
      <c r="BI135" s="88"/>
      <c r="BJ135" s="88"/>
      <c r="BK135" s="89" t="str">
        <f t="shared" ref="BK135:BK198" si="51">IF(BJ135="","",(VLOOKUP(BJ135,Surfacing_Surface_Recycled_Component_Table_Array,2,FALSE)))</f>
        <v/>
      </c>
      <c r="BL135" s="86"/>
      <c r="BM135" s="89" t="str">
        <f t="shared" ref="BM135:BM198" si="52">IF(BL135="","",(VLOOKUP(BL135,Surfacing_Surface_Reason,2,FALSE)))</f>
        <v/>
      </c>
      <c r="BN135" s="184"/>
      <c r="BO135" s="184" t="str">
        <f t="shared" ref="BO135:BO198" si="53">IF(BN135="","",(VLOOKUP(BN135,Surface_Work_Origin_Array,2,FALSE)))</f>
        <v/>
      </c>
      <c r="BP135" s="466"/>
      <c r="BQ135" s="184"/>
      <c r="BR135" s="184"/>
      <c r="BS135" s="184"/>
      <c r="BT135" s="184"/>
      <c r="BU135" s="184"/>
      <c r="BV135" s="86"/>
      <c r="BW135" s="184"/>
      <c r="BX135" s="184"/>
      <c r="BY135" s="184"/>
      <c r="BZ135" s="184"/>
      <c r="CA135" s="184"/>
      <c r="CB135" s="119"/>
    </row>
    <row r="136" spans="1:80" s="78" customFormat="1" x14ac:dyDescent="0.2">
      <c r="A136" s="84"/>
      <c r="B136" s="85"/>
      <c r="C136" s="86" t="str">
        <f t="shared" si="40"/>
        <v/>
      </c>
      <c r="D136" s="207" t="str">
        <f t="shared" si="41"/>
        <v/>
      </c>
      <c r="E136" s="86"/>
      <c r="F136" s="86"/>
      <c r="G136" s="86"/>
      <c r="H136" s="86"/>
      <c r="I136" s="86"/>
      <c r="J136" s="86"/>
      <c r="K136" s="86"/>
      <c r="L136" s="86"/>
      <c r="M136" s="86"/>
      <c r="N136" s="86"/>
      <c r="O136" s="87"/>
      <c r="P136" s="87"/>
      <c r="Q136" s="84"/>
      <c r="R136" s="84"/>
      <c r="S136" s="88"/>
      <c r="T136" s="86"/>
      <c r="U136" s="89" t="str">
        <f>IF(T136="","",VLOOKUP(T136,Surfacing_Pavements_Full_Width_Array,2,FALSE))</f>
        <v/>
      </c>
      <c r="V136" s="88" t="str">
        <f t="shared" si="42"/>
        <v/>
      </c>
      <c r="W136" s="99"/>
      <c r="X136" s="90"/>
      <c r="Y136" s="89" t="str">
        <f t="shared" si="43"/>
        <v/>
      </c>
      <c r="Z136" s="86"/>
      <c r="AA136" s="91" t="str">
        <f t="shared" si="44"/>
        <v/>
      </c>
      <c r="AB136" s="86"/>
      <c r="AC136" s="87"/>
      <c r="AD136" s="86"/>
      <c r="AE136" s="86"/>
      <c r="AF136" s="86"/>
      <c r="AG136" s="86"/>
      <c r="AH136" s="89" t="str">
        <f t="shared" si="45"/>
        <v/>
      </c>
      <c r="AI136" s="86"/>
      <c r="AJ136" s="86"/>
      <c r="AK136" s="86"/>
      <c r="AL136" s="89" t="str">
        <f t="shared" si="46"/>
        <v/>
      </c>
      <c r="AM136" s="86"/>
      <c r="AN136" s="86"/>
      <c r="AO136" s="89" t="str">
        <f t="shared" si="47"/>
        <v/>
      </c>
      <c r="AP136" s="86"/>
      <c r="AQ136" s="86"/>
      <c r="AR136" s="89" t="str">
        <f t="shared" si="48"/>
        <v/>
      </c>
      <c r="AS136" s="86"/>
      <c r="AT136" s="89" t="str">
        <f t="shared" si="49"/>
        <v/>
      </c>
      <c r="AU136" s="86"/>
      <c r="AV136" s="86"/>
      <c r="AW136" s="86"/>
      <c r="AX136" s="86"/>
      <c r="AY136" s="86"/>
      <c r="AZ136" s="184"/>
      <c r="BA136" s="184"/>
      <c r="BB136" s="183"/>
      <c r="BC136" s="183"/>
      <c r="BD136" s="207" t="str">
        <f t="shared" si="50"/>
        <v/>
      </c>
      <c r="BE136" s="86"/>
      <c r="BF136" s="86"/>
      <c r="BG136" s="86"/>
      <c r="BH136" s="86"/>
      <c r="BI136" s="88"/>
      <c r="BJ136" s="88"/>
      <c r="BK136" s="89" t="str">
        <f t="shared" si="51"/>
        <v/>
      </c>
      <c r="BL136" s="86"/>
      <c r="BM136" s="89" t="str">
        <f t="shared" si="52"/>
        <v/>
      </c>
      <c r="BN136" s="184"/>
      <c r="BO136" s="184" t="str">
        <f t="shared" si="53"/>
        <v/>
      </c>
      <c r="BP136" s="466"/>
      <c r="BQ136" s="184"/>
      <c r="BR136" s="184"/>
      <c r="BS136" s="184"/>
      <c r="BT136" s="184"/>
      <c r="BU136" s="184"/>
      <c r="BV136" s="86"/>
      <c r="BW136" s="184"/>
      <c r="BX136" s="184"/>
      <c r="BY136" s="184"/>
      <c r="BZ136" s="184"/>
      <c r="CA136" s="184"/>
      <c r="CB136" s="119"/>
    </row>
    <row r="137" spans="1:80" s="78" customFormat="1" x14ac:dyDescent="0.2">
      <c r="A137" s="84"/>
      <c r="B137" s="85"/>
      <c r="C137" s="86" t="str">
        <f t="shared" si="40"/>
        <v/>
      </c>
      <c r="D137" s="207" t="str">
        <f t="shared" si="41"/>
        <v/>
      </c>
      <c r="E137" s="86"/>
      <c r="F137" s="86"/>
      <c r="G137" s="86"/>
      <c r="H137" s="86"/>
      <c r="I137" s="86"/>
      <c r="J137" s="86"/>
      <c r="K137" s="86"/>
      <c r="L137" s="86"/>
      <c r="M137" s="86"/>
      <c r="N137" s="86"/>
      <c r="O137" s="87"/>
      <c r="P137" s="87"/>
      <c r="Q137" s="84"/>
      <c r="R137" s="84"/>
      <c r="S137" s="88"/>
      <c r="T137" s="86"/>
      <c r="U137" s="89" t="str">
        <f>IF(T137="","",VLOOKUP(T137,Surfacing_Pavements_Full_Width_Array,2,FALSE))</f>
        <v/>
      </c>
      <c r="V137" s="88" t="str">
        <f t="shared" si="42"/>
        <v/>
      </c>
      <c r="W137" s="99"/>
      <c r="X137" s="90"/>
      <c r="Y137" s="89" t="str">
        <f t="shared" si="43"/>
        <v/>
      </c>
      <c r="Z137" s="86"/>
      <c r="AA137" s="91" t="str">
        <f t="shared" si="44"/>
        <v/>
      </c>
      <c r="AB137" s="86"/>
      <c r="AC137" s="87"/>
      <c r="AD137" s="86"/>
      <c r="AE137" s="86"/>
      <c r="AF137" s="86"/>
      <c r="AG137" s="86"/>
      <c r="AH137" s="89" t="str">
        <f t="shared" si="45"/>
        <v/>
      </c>
      <c r="AI137" s="86"/>
      <c r="AJ137" s="86"/>
      <c r="AK137" s="86"/>
      <c r="AL137" s="89" t="str">
        <f t="shared" si="46"/>
        <v/>
      </c>
      <c r="AM137" s="86"/>
      <c r="AN137" s="86"/>
      <c r="AO137" s="89" t="str">
        <f t="shared" si="47"/>
        <v/>
      </c>
      <c r="AP137" s="86"/>
      <c r="AQ137" s="86"/>
      <c r="AR137" s="89" t="str">
        <f t="shared" si="48"/>
        <v/>
      </c>
      <c r="AS137" s="86"/>
      <c r="AT137" s="89" t="str">
        <f t="shared" si="49"/>
        <v/>
      </c>
      <c r="AU137" s="86"/>
      <c r="AV137" s="86"/>
      <c r="AW137" s="86"/>
      <c r="AX137" s="86"/>
      <c r="AY137" s="86"/>
      <c r="AZ137" s="184"/>
      <c r="BA137" s="184"/>
      <c r="BB137" s="183"/>
      <c r="BC137" s="183"/>
      <c r="BD137" s="207" t="str">
        <f t="shared" si="50"/>
        <v/>
      </c>
      <c r="BE137" s="86"/>
      <c r="BF137" s="86"/>
      <c r="BG137" s="86"/>
      <c r="BH137" s="86"/>
      <c r="BI137" s="88"/>
      <c r="BJ137" s="88"/>
      <c r="BK137" s="89" t="str">
        <f t="shared" si="51"/>
        <v/>
      </c>
      <c r="BL137" s="86"/>
      <c r="BM137" s="89" t="str">
        <f t="shared" si="52"/>
        <v/>
      </c>
      <c r="BN137" s="184"/>
      <c r="BO137" s="184" t="str">
        <f t="shared" si="53"/>
        <v/>
      </c>
      <c r="BP137" s="466"/>
      <c r="BQ137" s="184"/>
      <c r="BR137" s="184"/>
      <c r="BS137" s="184"/>
      <c r="BT137" s="184"/>
      <c r="BU137" s="184"/>
      <c r="BV137" s="86"/>
      <c r="BW137" s="184"/>
      <c r="BX137" s="184"/>
      <c r="BY137" s="184"/>
      <c r="BZ137" s="184"/>
      <c r="CA137" s="184"/>
      <c r="CB137" s="119"/>
    </row>
    <row r="138" spans="1:80" s="78" customFormat="1" x14ac:dyDescent="0.2">
      <c r="A138" s="84"/>
      <c r="B138" s="85"/>
      <c r="C138" s="86" t="str">
        <f t="shared" si="40"/>
        <v/>
      </c>
      <c r="D138" s="207" t="str">
        <f t="shared" si="41"/>
        <v/>
      </c>
      <c r="E138" s="86"/>
      <c r="F138" s="86"/>
      <c r="G138" s="86"/>
      <c r="H138" s="86"/>
      <c r="I138" s="86"/>
      <c r="J138" s="86"/>
      <c r="K138" s="86"/>
      <c r="L138" s="86"/>
      <c r="M138" s="86"/>
      <c r="N138" s="86"/>
      <c r="O138" s="87"/>
      <c r="P138" s="87"/>
      <c r="Q138" s="84"/>
      <c r="R138" s="84"/>
      <c r="S138" s="88"/>
      <c r="T138" s="86"/>
      <c r="U138" s="89" t="str">
        <f>IF(T138="","",VLOOKUP(T138,Surfacing_Pavements_Full_Width_Array,2,FALSE))</f>
        <v/>
      </c>
      <c r="V138" s="88" t="str">
        <f t="shared" si="42"/>
        <v/>
      </c>
      <c r="W138" s="99"/>
      <c r="X138" s="90"/>
      <c r="Y138" s="89" t="str">
        <f t="shared" si="43"/>
        <v/>
      </c>
      <c r="Z138" s="86"/>
      <c r="AA138" s="91" t="str">
        <f t="shared" si="44"/>
        <v/>
      </c>
      <c r="AB138" s="86"/>
      <c r="AC138" s="87"/>
      <c r="AD138" s="86"/>
      <c r="AE138" s="86"/>
      <c r="AF138" s="86"/>
      <c r="AG138" s="86"/>
      <c r="AH138" s="89" t="str">
        <f t="shared" si="45"/>
        <v/>
      </c>
      <c r="AI138" s="86"/>
      <c r="AJ138" s="86"/>
      <c r="AK138" s="86"/>
      <c r="AL138" s="89" t="str">
        <f t="shared" si="46"/>
        <v/>
      </c>
      <c r="AM138" s="86"/>
      <c r="AN138" s="86"/>
      <c r="AO138" s="89" t="str">
        <f t="shared" si="47"/>
        <v/>
      </c>
      <c r="AP138" s="86"/>
      <c r="AQ138" s="86"/>
      <c r="AR138" s="89" t="str">
        <f t="shared" si="48"/>
        <v/>
      </c>
      <c r="AS138" s="86"/>
      <c r="AT138" s="89" t="str">
        <f t="shared" si="49"/>
        <v/>
      </c>
      <c r="AU138" s="86"/>
      <c r="AV138" s="86"/>
      <c r="AW138" s="86"/>
      <c r="AX138" s="86"/>
      <c r="AY138" s="86"/>
      <c r="AZ138" s="184"/>
      <c r="BA138" s="184"/>
      <c r="BB138" s="183"/>
      <c r="BC138" s="183"/>
      <c r="BD138" s="207" t="str">
        <f t="shared" si="50"/>
        <v/>
      </c>
      <c r="BE138" s="86"/>
      <c r="BF138" s="86"/>
      <c r="BG138" s="86"/>
      <c r="BH138" s="86"/>
      <c r="BI138" s="88"/>
      <c r="BJ138" s="88"/>
      <c r="BK138" s="89" t="str">
        <f t="shared" si="51"/>
        <v/>
      </c>
      <c r="BL138" s="86"/>
      <c r="BM138" s="89" t="str">
        <f t="shared" si="52"/>
        <v/>
      </c>
      <c r="BN138" s="184"/>
      <c r="BO138" s="184" t="str">
        <f t="shared" si="53"/>
        <v/>
      </c>
      <c r="BP138" s="466"/>
      <c r="BQ138" s="184"/>
      <c r="BR138" s="184"/>
      <c r="BS138" s="184"/>
      <c r="BT138" s="184"/>
      <c r="BU138" s="184"/>
      <c r="BV138" s="86"/>
      <c r="BW138" s="184"/>
      <c r="BX138" s="184"/>
      <c r="BY138" s="184"/>
      <c r="BZ138" s="184"/>
      <c r="CA138" s="184"/>
      <c r="CB138" s="119"/>
    </row>
    <row r="139" spans="1:80" s="78" customFormat="1" x14ac:dyDescent="0.2">
      <c r="A139" s="84"/>
      <c r="B139" s="85"/>
      <c r="C139" s="86" t="str">
        <f t="shared" si="40"/>
        <v/>
      </c>
      <c r="D139" s="207" t="str">
        <f t="shared" si="41"/>
        <v/>
      </c>
      <c r="E139" s="86"/>
      <c r="F139" s="86"/>
      <c r="G139" s="86"/>
      <c r="H139" s="86"/>
      <c r="I139" s="86"/>
      <c r="J139" s="86"/>
      <c r="K139" s="86"/>
      <c r="L139" s="86"/>
      <c r="M139" s="86"/>
      <c r="N139" s="86"/>
      <c r="O139" s="87"/>
      <c r="P139" s="87"/>
      <c r="Q139" s="84"/>
      <c r="R139" s="84"/>
      <c r="S139" s="88"/>
      <c r="T139" s="86"/>
      <c r="U139" s="89" t="str">
        <f>IF(T139="","",VLOOKUP(T139,Surfacing_Pavements_Full_Width_Array,2,FALSE))</f>
        <v/>
      </c>
      <c r="V139" s="88" t="str">
        <f t="shared" si="42"/>
        <v/>
      </c>
      <c r="W139" s="99"/>
      <c r="X139" s="90"/>
      <c r="Y139" s="89" t="str">
        <f t="shared" si="43"/>
        <v/>
      </c>
      <c r="Z139" s="86"/>
      <c r="AA139" s="91" t="str">
        <f t="shared" si="44"/>
        <v/>
      </c>
      <c r="AB139" s="86"/>
      <c r="AC139" s="87"/>
      <c r="AD139" s="86"/>
      <c r="AE139" s="86"/>
      <c r="AF139" s="86"/>
      <c r="AG139" s="86"/>
      <c r="AH139" s="89" t="str">
        <f t="shared" si="45"/>
        <v/>
      </c>
      <c r="AI139" s="86"/>
      <c r="AJ139" s="86"/>
      <c r="AK139" s="86"/>
      <c r="AL139" s="89" t="str">
        <f t="shared" si="46"/>
        <v/>
      </c>
      <c r="AM139" s="86"/>
      <c r="AN139" s="86"/>
      <c r="AO139" s="89" t="str">
        <f t="shared" si="47"/>
        <v/>
      </c>
      <c r="AP139" s="86"/>
      <c r="AQ139" s="86"/>
      <c r="AR139" s="89" t="str">
        <f t="shared" si="48"/>
        <v/>
      </c>
      <c r="AS139" s="86"/>
      <c r="AT139" s="89" t="str">
        <f t="shared" si="49"/>
        <v/>
      </c>
      <c r="AU139" s="86"/>
      <c r="AV139" s="86"/>
      <c r="AW139" s="86"/>
      <c r="AX139" s="86"/>
      <c r="AY139" s="86"/>
      <c r="AZ139" s="184"/>
      <c r="BA139" s="184"/>
      <c r="BB139" s="183"/>
      <c r="BC139" s="183"/>
      <c r="BD139" s="207" t="str">
        <f t="shared" si="50"/>
        <v/>
      </c>
      <c r="BE139" s="86"/>
      <c r="BF139" s="86"/>
      <c r="BG139" s="86"/>
      <c r="BH139" s="86"/>
      <c r="BI139" s="88"/>
      <c r="BJ139" s="88"/>
      <c r="BK139" s="89" t="str">
        <f t="shared" si="51"/>
        <v/>
      </c>
      <c r="BL139" s="86"/>
      <c r="BM139" s="89" t="str">
        <f t="shared" si="52"/>
        <v/>
      </c>
      <c r="BN139" s="184"/>
      <c r="BO139" s="184" t="str">
        <f t="shared" si="53"/>
        <v/>
      </c>
      <c r="BP139" s="466"/>
      <c r="BQ139" s="184"/>
      <c r="BR139" s="184"/>
      <c r="BS139" s="184"/>
      <c r="BT139" s="184"/>
      <c r="BU139" s="184"/>
      <c r="BV139" s="86"/>
      <c r="BW139" s="184"/>
      <c r="BX139" s="184"/>
      <c r="BY139" s="184"/>
      <c r="BZ139" s="184"/>
      <c r="CA139" s="184"/>
      <c r="CB139" s="119"/>
    </row>
    <row r="140" spans="1:80" s="78" customFormat="1" x14ac:dyDescent="0.2">
      <c r="A140" s="84"/>
      <c r="B140" s="85"/>
      <c r="C140" s="86" t="str">
        <f t="shared" si="40"/>
        <v/>
      </c>
      <c r="D140" s="207" t="str">
        <f t="shared" si="41"/>
        <v/>
      </c>
      <c r="E140" s="86"/>
      <c r="F140" s="86"/>
      <c r="G140" s="86"/>
      <c r="H140" s="86"/>
      <c r="I140" s="86"/>
      <c r="J140" s="86"/>
      <c r="K140" s="86"/>
      <c r="L140" s="86"/>
      <c r="M140" s="86"/>
      <c r="N140" s="86"/>
      <c r="O140" s="87"/>
      <c r="P140" s="87"/>
      <c r="Q140" s="84"/>
      <c r="R140" s="84"/>
      <c r="S140" s="88"/>
      <c r="T140" s="86"/>
      <c r="U140" s="89" t="str">
        <f>IF(T140="","",VLOOKUP(T140,Surfacing_Pavements_Full_Width_Array,2,FALSE))</f>
        <v/>
      </c>
      <c r="V140" s="88" t="str">
        <f t="shared" si="42"/>
        <v/>
      </c>
      <c r="W140" s="99"/>
      <c r="X140" s="90"/>
      <c r="Y140" s="89" t="str">
        <f t="shared" si="43"/>
        <v/>
      </c>
      <c r="Z140" s="86"/>
      <c r="AA140" s="91" t="str">
        <f t="shared" si="44"/>
        <v/>
      </c>
      <c r="AB140" s="86"/>
      <c r="AC140" s="87"/>
      <c r="AD140" s="86"/>
      <c r="AE140" s="86"/>
      <c r="AF140" s="86"/>
      <c r="AG140" s="86"/>
      <c r="AH140" s="89" t="str">
        <f t="shared" si="45"/>
        <v/>
      </c>
      <c r="AI140" s="86"/>
      <c r="AJ140" s="86"/>
      <c r="AK140" s="86"/>
      <c r="AL140" s="89" t="str">
        <f t="shared" si="46"/>
        <v/>
      </c>
      <c r="AM140" s="86"/>
      <c r="AN140" s="86"/>
      <c r="AO140" s="89" t="str">
        <f t="shared" si="47"/>
        <v/>
      </c>
      <c r="AP140" s="86"/>
      <c r="AQ140" s="86"/>
      <c r="AR140" s="89" t="str">
        <f t="shared" si="48"/>
        <v/>
      </c>
      <c r="AS140" s="86"/>
      <c r="AT140" s="89" t="str">
        <f t="shared" si="49"/>
        <v/>
      </c>
      <c r="AU140" s="86"/>
      <c r="AV140" s="86"/>
      <c r="AW140" s="86"/>
      <c r="AX140" s="86"/>
      <c r="AY140" s="86"/>
      <c r="AZ140" s="184"/>
      <c r="BA140" s="184"/>
      <c r="BB140" s="183"/>
      <c r="BC140" s="183"/>
      <c r="BD140" s="207" t="str">
        <f t="shared" si="50"/>
        <v/>
      </c>
      <c r="BE140" s="86"/>
      <c r="BF140" s="86"/>
      <c r="BG140" s="86"/>
      <c r="BH140" s="86"/>
      <c r="BI140" s="88"/>
      <c r="BJ140" s="88"/>
      <c r="BK140" s="89" t="str">
        <f t="shared" si="51"/>
        <v/>
      </c>
      <c r="BL140" s="86"/>
      <c r="BM140" s="89" t="str">
        <f t="shared" si="52"/>
        <v/>
      </c>
      <c r="BN140" s="184"/>
      <c r="BO140" s="184" t="str">
        <f t="shared" si="53"/>
        <v/>
      </c>
      <c r="BP140" s="466"/>
      <c r="BQ140" s="184"/>
      <c r="BR140" s="184"/>
      <c r="BS140" s="184"/>
      <c r="BT140" s="184"/>
      <c r="BU140" s="184"/>
      <c r="BV140" s="86"/>
      <c r="BW140" s="184"/>
      <c r="BX140" s="184"/>
      <c r="BY140" s="184"/>
      <c r="BZ140" s="184"/>
      <c r="CA140" s="184"/>
      <c r="CB140" s="119"/>
    </row>
    <row r="141" spans="1:80" s="78" customFormat="1" x14ac:dyDescent="0.2">
      <c r="A141" s="84"/>
      <c r="B141" s="85"/>
      <c r="C141" s="86" t="str">
        <f t="shared" si="40"/>
        <v/>
      </c>
      <c r="D141" s="207" t="str">
        <f t="shared" si="41"/>
        <v/>
      </c>
      <c r="E141" s="86"/>
      <c r="F141" s="86"/>
      <c r="G141" s="86"/>
      <c r="H141" s="86"/>
      <c r="I141" s="86"/>
      <c r="J141" s="86"/>
      <c r="K141" s="86"/>
      <c r="L141" s="86"/>
      <c r="M141" s="86"/>
      <c r="N141" s="86"/>
      <c r="O141" s="87"/>
      <c r="P141" s="87"/>
      <c r="Q141" s="84"/>
      <c r="R141" s="84"/>
      <c r="S141" s="88"/>
      <c r="T141" s="86"/>
      <c r="U141" s="89" t="str">
        <f>IF(T141="","",VLOOKUP(T141,Surfacing_Pavements_Full_Width_Array,2,FALSE))</f>
        <v/>
      </c>
      <c r="V141" s="88" t="str">
        <f t="shared" si="42"/>
        <v/>
      </c>
      <c r="W141" s="99"/>
      <c r="X141" s="90"/>
      <c r="Y141" s="89" t="str">
        <f t="shared" si="43"/>
        <v/>
      </c>
      <c r="Z141" s="86"/>
      <c r="AA141" s="91" t="str">
        <f t="shared" si="44"/>
        <v/>
      </c>
      <c r="AB141" s="86"/>
      <c r="AC141" s="87"/>
      <c r="AD141" s="86"/>
      <c r="AE141" s="86"/>
      <c r="AF141" s="86"/>
      <c r="AG141" s="86"/>
      <c r="AH141" s="89" t="str">
        <f t="shared" si="45"/>
        <v/>
      </c>
      <c r="AI141" s="86"/>
      <c r="AJ141" s="86"/>
      <c r="AK141" s="86"/>
      <c r="AL141" s="89" t="str">
        <f t="shared" si="46"/>
        <v/>
      </c>
      <c r="AM141" s="86"/>
      <c r="AN141" s="86"/>
      <c r="AO141" s="89" t="str">
        <f t="shared" si="47"/>
        <v/>
      </c>
      <c r="AP141" s="86"/>
      <c r="AQ141" s="86"/>
      <c r="AR141" s="89" t="str">
        <f t="shared" si="48"/>
        <v/>
      </c>
      <c r="AS141" s="86"/>
      <c r="AT141" s="89" t="str">
        <f t="shared" si="49"/>
        <v/>
      </c>
      <c r="AU141" s="86"/>
      <c r="AV141" s="86"/>
      <c r="AW141" s="86"/>
      <c r="AX141" s="86"/>
      <c r="AY141" s="86"/>
      <c r="AZ141" s="184"/>
      <c r="BA141" s="184"/>
      <c r="BB141" s="183"/>
      <c r="BC141" s="183"/>
      <c r="BD141" s="207" t="str">
        <f t="shared" si="50"/>
        <v/>
      </c>
      <c r="BE141" s="86"/>
      <c r="BF141" s="86"/>
      <c r="BG141" s="86"/>
      <c r="BH141" s="86"/>
      <c r="BI141" s="88"/>
      <c r="BJ141" s="88"/>
      <c r="BK141" s="89" t="str">
        <f t="shared" si="51"/>
        <v/>
      </c>
      <c r="BL141" s="86"/>
      <c r="BM141" s="89" t="str">
        <f t="shared" si="52"/>
        <v/>
      </c>
      <c r="BN141" s="184"/>
      <c r="BO141" s="184" t="str">
        <f t="shared" si="53"/>
        <v/>
      </c>
      <c r="BP141" s="466"/>
      <c r="BQ141" s="184"/>
      <c r="BR141" s="184"/>
      <c r="BS141" s="184"/>
      <c r="BT141" s="184"/>
      <c r="BU141" s="184"/>
      <c r="BV141" s="86"/>
      <c r="BW141" s="184"/>
      <c r="BX141" s="184"/>
      <c r="BY141" s="184"/>
      <c r="BZ141" s="184"/>
      <c r="CA141" s="184"/>
      <c r="CB141" s="119"/>
    </row>
    <row r="142" spans="1:80" s="78" customFormat="1" x14ac:dyDescent="0.2">
      <c r="A142" s="84"/>
      <c r="B142" s="85"/>
      <c r="C142" s="86" t="str">
        <f t="shared" si="40"/>
        <v/>
      </c>
      <c r="D142" s="207" t="str">
        <f t="shared" si="41"/>
        <v/>
      </c>
      <c r="E142" s="86"/>
      <c r="F142" s="86"/>
      <c r="G142" s="86"/>
      <c r="H142" s="86"/>
      <c r="I142" s="86"/>
      <c r="J142" s="86"/>
      <c r="K142" s="86"/>
      <c r="L142" s="86"/>
      <c r="M142" s="86"/>
      <c r="N142" s="86"/>
      <c r="O142" s="87"/>
      <c r="P142" s="87"/>
      <c r="Q142" s="84"/>
      <c r="R142" s="84"/>
      <c r="S142" s="88"/>
      <c r="T142" s="86"/>
      <c r="U142" s="89" t="str">
        <f>IF(T142="","",VLOOKUP(T142,Surfacing_Pavements_Full_Width_Array,2,FALSE))</f>
        <v/>
      </c>
      <c r="V142" s="88" t="str">
        <f t="shared" si="42"/>
        <v/>
      </c>
      <c r="W142" s="99"/>
      <c r="X142" s="90"/>
      <c r="Y142" s="89" t="str">
        <f t="shared" si="43"/>
        <v/>
      </c>
      <c r="Z142" s="86"/>
      <c r="AA142" s="91" t="str">
        <f t="shared" si="44"/>
        <v/>
      </c>
      <c r="AB142" s="86"/>
      <c r="AC142" s="87"/>
      <c r="AD142" s="86"/>
      <c r="AE142" s="86"/>
      <c r="AF142" s="86"/>
      <c r="AG142" s="86"/>
      <c r="AH142" s="89" t="str">
        <f t="shared" si="45"/>
        <v/>
      </c>
      <c r="AI142" s="86"/>
      <c r="AJ142" s="86"/>
      <c r="AK142" s="86"/>
      <c r="AL142" s="89" t="str">
        <f t="shared" si="46"/>
        <v/>
      </c>
      <c r="AM142" s="86"/>
      <c r="AN142" s="86"/>
      <c r="AO142" s="89" t="str">
        <f t="shared" si="47"/>
        <v/>
      </c>
      <c r="AP142" s="86"/>
      <c r="AQ142" s="86"/>
      <c r="AR142" s="89" t="str">
        <f t="shared" si="48"/>
        <v/>
      </c>
      <c r="AS142" s="86"/>
      <c r="AT142" s="89" t="str">
        <f t="shared" si="49"/>
        <v/>
      </c>
      <c r="AU142" s="86"/>
      <c r="AV142" s="86"/>
      <c r="AW142" s="86"/>
      <c r="AX142" s="86"/>
      <c r="AY142" s="86"/>
      <c r="AZ142" s="184"/>
      <c r="BA142" s="184"/>
      <c r="BB142" s="183"/>
      <c r="BC142" s="183"/>
      <c r="BD142" s="207" t="str">
        <f t="shared" si="50"/>
        <v/>
      </c>
      <c r="BE142" s="86"/>
      <c r="BF142" s="86"/>
      <c r="BG142" s="86"/>
      <c r="BH142" s="86"/>
      <c r="BI142" s="88"/>
      <c r="BJ142" s="88"/>
      <c r="BK142" s="89" t="str">
        <f t="shared" si="51"/>
        <v/>
      </c>
      <c r="BL142" s="86"/>
      <c r="BM142" s="89" t="str">
        <f t="shared" si="52"/>
        <v/>
      </c>
      <c r="BN142" s="184"/>
      <c r="BO142" s="184" t="str">
        <f t="shared" si="53"/>
        <v/>
      </c>
      <c r="BP142" s="466"/>
      <c r="BQ142" s="184"/>
      <c r="BR142" s="184"/>
      <c r="BS142" s="184"/>
      <c r="BT142" s="184"/>
      <c r="BU142" s="184"/>
      <c r="BV142" s="86"/>
      <c r="BW142" s="184"/>
      <c r="BX142" s="184"/>
      <c r="BY142" s="184"/>
      <c r="BZ142" s="184"/>
      <c r="CA142" s="184"/>
      <c r="CB142" s="119"/>
    </row>
    <row r="143" spans="1:80" s="78" customFormat="1" x14ac:dyDescent="0.2">
      <c r="A143" s="84"/>
      <c r="B143" s="85"/>
      <c r="C143" s="86" t="str">
        <f t="shared" si="40"/>
        <v/>
      </c>
      <c r="D143" s="207" t="str">
        <f t="shared" si="41"/>
        <v/>
      </c>
      <c r="E143" s="86"/>
      <c r="F143" s="86"/>
      <c r="G143" s="86"/>
      <c r="H143" s="86"/>
      <c r="I143" s="86"/>
      <c r="J143" s="86"/>
      <c r="K143" s="86"/>
      <c r="L143" s="86"/>
      <c r="M143" s="86"/>
      <c r="N143" s="86"/>
      <c r="O143" s="87"/>
      <c r="P143" s="87"/>
      <c r="Q143" s="84"/>
      <c r="R143" s="84"/>
      <c r="S143" s="88"/>
      <c r="T143" s="86"/>
      <c r="U143" s="89" t="str">
        <f>IF(T143="","",VLOOKUP(T143,Surfacing_Pavements_Full_Width_Array,2,FALSE))</f>
        <v/>
      </c>
      <c r="V143" s="88" t="str">
        <f t="shared" si="42"/>
        <v/>
      </c>
      <c r="W143" s="99"/>
      <c r="X143" s="90"/>
      <c r="Y143" s="89" t="str">
        <f t="shared" si="43"/>
        <v/>
      </c>
      <c r="Z143" s="86"/>
      <c r="AA143" s="91" t="str">
        <f t="shared" si="44"/>
        <v/>
      </c>
      <c r="AB143" s="86"/>
      <c r="AC143" s="87"/>
      <c r="AD143" s="86"/>
      <c r="AE143" s="86"/>
      <c r="AF143" s="86"/>
      <c r="AG143" s="86"/>
      <c r="AH143" s="89" t="str">
        <f t="shared" si="45"/>
        <v/>
      </c>
      <c r="AI143" s="86"/>
      <c r="AJ143" s="86"/>
      <c r="AK143" s="86"/>
      <c r="AL143" s="89" t="str">
        <f t="shared" si="46"/>
        <v/>
      </c>
      <c r="AM143" s="86"/>
      <c r="AN143" s="86"/>
      <c r="AO143" s="89" t="str">
        <f t="shared" si="47"/>
        <v/>
      </c>
      <c r="AP143" s="86"/>
      <c r="AQ143" s="86"/>
      <c r="AR143" s="89" t="str">
        <f t="shared" si="48"/>
        <v/>
      </c>
      <c r="AS143" s="86"/>
      <c r="AT143" s="89" t="str">
        <f t="shared" si="49"/>
        <v/>
      </c>
      <c r="AU143" s="86"/>
      <c r="AV143" s="86"/>
      <c r="AW143" s="86"/>
      <c r="AX143" s="86"/>
      <c r="AY143" s="86"/>
      <c r="AZ143" s="184"/>
      <c r="BA143" s="184"/>
      <c r="BB143" s="183"/>
      <c r="BC143" s="183"/>
      <c r="BD143" s="207" t="str">
        <f t="shared" si="50"/>
        <v/>
      </c>
      <c r="BE143" s="86"/>
      <c r="BF143" s="86"/>
      <c r="BG143" s="86"/>
      <c r="BH143" s="86"/>
      <c r="BI143" s="88"/>
      <c r="BJ143" s="88"/>
      <c r="BK143" s="89" t="str">
        <f t="shared" si="51"/>
        <v/>
      </c>
      <c r="BL143" s="86"/>
      <c r="BM143" s="89" t="str">
        <f t="shared" si="52"/>
        <v/>
      </c>
      <c r="BN143" s="184"/>
      <c r="BO143" s="184" t="str">
        <f t="shared" si="53"/>
        <v/>
      </c>
      <c r="BP143" s="466"/>
      <c r="BQ143" s="184"/>
      <c r="BR143" s="184"/>
      <c r="BS143" s="184"/>
      <c r="BT143" s="184"/>
      <c r="BU143" s="184"/>
      <c r="BV143" s="86"/>
      <c r="BW143" s="184"/>
      <c r="BX143" s="184"/>
      <c r="BY143" s="184"/>
      <c r="BZ143" s="184"/>
      <c r="CA143" s="184"/>
      <c r="CB143" s="119"/>
    </row>
    <row r="144" spans="1:80" s="78" customFormat="1" x14ac:dyDescent="0.2">
      <c r="A144" s="84"/>
      <c r="B144" s="85"/>
      <c r="C144" s="86" t="str">
        <f t="shared" si="40"/>
        <v/>
      </c>
      <c r="D144" s="207" t="str">
        <f t="shared" si="41"/>
        <v/>
      </c>
      <c r="E144" s="86"/>
      <c r="F144" s="86"/>
      <c r="G144" s="86"/>
      <c r="H144" s="86"/>
      <c r="I144" s="86"/>
      <c r="J144" s="86"/>
      <c r="K144" s="86"/>
      <c r="L144" s="86"/>
      <c r="M144" s="86"/>
      <c r="N144" s="86"/>
      <c r="O144" s="87"/>
      <c r="P144" s="87"/>
      <c r="Q144" s="84"/>
      <c r="R144" s="84"/>
      <c r="S144" s="88"/>
      <c r="T144" s="86"/>
      <c r="U144" s="89" t="str">
        <f>IF(T144="","",VLOOKUP(T144,Surfacing_Pavements_Full_Width_Array,2,FALSE))</f>
        <v/>
      </c>
      <c r="V144" s="88" t="str">
        <f t="shared" si="42"/>
        <v/>
      </c>
      <c r="W144" s="99"/>
      <c r="X144" s="90"/>
      <c r="Y144" s="89" t="str">
        <f t="shared" si="43"/>
        <v/>
      </c>
      <c r="Z144" s="86"/>
      <c r="AA144" s="91" t="str">
        <f t="shared" si="44"/>
        <v/>
      </c>
      <c r="AB144" s="86"/>
      <c r="AC144" s="87"/>
      <c r="AD144" s="86"/>
      <c r="AE144" s="86"/>
      <c r="AF144" s="86"/>
      <c r="AG144" s="86"/>
      <c r="AH144" s="89" t="str">
        <f t="shared" si="45"/>
        <v/>
      </c>
      <c r="AI144" s="86"/>
      <c r="AJ144" s="86"/>
      <c r="AK144" s="86"/>
      <c r="AL144" s="89" t="str">
        <f t="shared" si="46"/>
        <v/>
      </c>
      <c r="AM144" s="86"/>
      <c r="AN144" s="86"/>
      <c r="AO144" s="89" t="str">
        <f t="shared" si="47"/>
        <v/>
      </c>
      <c r="AP144" s="86"/>
      <c r="AQ144" s="86"/>
      <c r="AR144" s="89" t="str">
        <f t="shared" si="48"/>
        <v/>
      </c>
      <c r="AS144" s="86"/>
      <c r="AT144" s="89" t="str">
        <f t="shared" si="49"/>
        <v/>
      </c>
      <c r="AU144" s="86"/>
      <c r="AV144" s="86"/>
      <c r="AW144" s="86"/>
      <c r="AX144" s="86"/>
      <c r="AY144" s="86"/>
      <c r="AZ144" s="184"/>
      <c r="BA144" s="184"/>
      <c r="BB144" s="183"/>
      <c r="BC144" s="183"/>
      <c r="BD144" s="207" t="str">
        <f t="shared" si="50"/>
        <v/>
      </c>
      <c r="BE144" s="86"/>
      <c r="BF144" s="86"/>
      <c r="BG144" s="86"/>
      <c r="BH144" s="86"/>
      <c r="BI144" s="88"/>
      <c r="BJ144" s="88"/>
      <c r="BK144" s="89" t="str">
        <f t="shared" si="51"/>
        <v/>
      </c>
      <c r="BL144" s="86"/>
      <c r="BM144" s="89" t="str">
        <f t="shared" si="52"/>
        <v/>
      </c>
      <c r="BN144" s="184"/>
      <c r="BO144" s="184" t="str">
        <f t="shared" si="53"/>
        <v/>
      </c>
      <c r="BP144" s="466"/>
      <c r="BQ144" s="184"/>
      <c r="BR144" s="184"/>
      <c r="BS144" s="184"/>
      <c r="BT144" s="184"/>
      <c r="BU144" s="184"/>
      <c r="BV144" s="86"/>
      <c r="BW144" s="184"/>
      <c r="BX144" s="184"/>
      <c r="BY144" s="184"/>
      <c r="BZ144" s="184"/>
      <c r="CA144" s="184"/>
      <c r="CB144" s="119"/>
    </row>
    <row r="145" spans="1:80" s="78" customFormat="1" x14ac:dyDescent="0.2">
      <c r="A145" s="84"/>
      <c r="B145" s="85"/>
      <c r="C145" s="86" t="str">
        <f t="shared" si="40"/>
        <v/>
      </c>
      <c r="D145" s="207" t="str">
        <f t="shared" si="41"/>
        <v/>
      </c>
      <c r="E145" s="86"/>
      <c r="F145" s="86"/>
      <c r="G145" s="86"/>
      <c r="H145" s="86"/>
      <c r="I145" s="86"/>
      <c r="J145" s="86"/>
      <c r="K145" s="86"/>
      <c r="L145" s="86"/>
      <c r="M145" s="86"/>
      <c r="N145" s="86"/>
      <c r="O145" s="87"/>
      <c r="P145" s="87"/>
      <c r="Q145" s="84"/>
      <c r="R145" s="84"/>
      <c r="S145" s="88"/>
      <c r="T145" s="86"/>
      <c r="U145" s="89" t="str">
        <f>IF(T145="","",VLOOKUP(T145,Surfacing_Pavements_Full_Width_Array,2,FALSE))</f>
        <v/>
      </c>
      <c r="V145" s="88" t="str">
        <f t="shared" si="42"/>
        <v/>
      </c>
      <c r="W145" s="99"/>
      <c r="X145" s="90"/>
      <c r="Y145" s="89" t="str">
        <f t="shared" si="43"/>
        <v/>
      </c>
      <c r="Z145" s="86"/>
      <c r="AA145" s="91" t="str">
        <f t="shared" si="44"/>
        <v/>
      </c>
      <c r="AB145" s="86"/>
      <c r="AC145" s="87"/>
      <c r="AD145" s="86"/>
      <c r="AE145" s="86"/>
      <c r="AF145" s="86"/>
      <c r="AG145" s="86"/>
      <c r="AH145" s="89" t="str">
        <f t="shared" si="45"/>
        <v/>
      </c>
      <c r="AI145" s="86"/>
      <c r="AJ145" s="86"/>
      <c r="AK145" s="86"/>
      <c r="AL145" s="89" t="str">
        <f t="shared" si="46"/>
        <v/>
      </c>
      <c r="AM145" s="86"/>
      <c r="AN145" s="86"/>
      <c r="AO145" s="89" t="str">
        <f t="shared" si="47"/>
        <v/>
      </c>
      <c r="AP145" s="86"/>
      <c r="AQ145" s="86"/>
      <c r="AR145" s="89" t="str">
        <f t="shared" si="48"/>
        <v/>
      </c>
      <c r="AS145" s="86"/>
      <c r="AT145" s="89" t="str">
        <f t="shared" si="49"/>
        <v/>
      </c>
      <c r="AU145" s="86"/>
      <c r="AV145" s="86"/>
      <c r="AW145" s="86"/>
      <c r="AX145" s="86"/>
      <c r="AY145" s="86"/>
      <c r="AZ145" s="184"/>
      <c r="BA145" s="184"/>
      <c r="BB145" s="183"/>
      <c r="BC145" s="183"/>
      <c r="BD145" s="207" t="str">
        <f t="shared" si="50"/>
        <v/>
      </c>
      <c r="BE145" s="86"/>
      <c r="BF145" s="86"/>
      <c r="BG145" s="86"/>
      <c r="BH145" s="86"/>
      <c r="BI145" s="88"/>
      <c r="BJ145" s="88"/>
      <c r="BK145" s="89" t="str">
        <f t="shared" si="51"/>
        <v/>
      </c>
      <c r="BL145" s="86"/>
      <c r="BM145" s="89" t="str">
        <f t="shared" si="52"/>
        <v/>
      </c>
      <c r="BN145" s="184"/>
      <c r="BO145" s="184" t="str">
        <f t="shared" si="53"/>
        <v/>
      </c>
      <c r="BP145" s="466"/>
      <c r="BQ145" s="184"/>
      <c r="BR145" s="184"/>
      <c r="BS145" s="184"/>
      <c r="BT145" s="184"/>
      <c r="BU145" s="184"/>
      <c r="BV145" s="86"/>
      <c r="BW145" s="184"/>
      <c r="BX145" s="184"/>
      <c r="BY145" s="184"/>
      <c r="BZ145" s="184"/>
      <c r="CA145" s="184"/>
      <c r="CB145" s="119"/>
    </row>
    <row r="146" spans="1:80" s="78" customFormat="1" x14ac:dyDescent="0.2">
      <c r="A146" s="84"/>
      <c r="B146" s="85"/>
      <c r="C146" s="86" t="str">
        <f t="shared" si="40"/>
        <v/>
      </c>
      <c r="D146" s="207" t="str">
        <f t="shared" si="41"/>
        <v/>
      </c>
      <c r="E146" s="86"/>
      <c r="F146" s="86"/>
      <c r="G146" s="86"/>
      <c r="H146" s="86"/>
      <c r="I146" s="86"/>
      <c r="J146" s="86"/>
      <c r="K146" s="86"/>
      <c r="L146" s="86"/>
      <c r="M146" s="86"/>
      <c r="N146" s="86"/>
      <c r="O146" s="87"/>
      <c r="P146" s="87"/>
      <c r="Q146" s="84"/>
      <c r="R146" s="84"/>
      <c r="S146" s="88"/>
      <c r="T146" s="86"/>
      <c r="U146" s="89" t="str">
        <f>IF(T146="","",VLOOKUP(T146,Surfacing_Pavements_Full_Width_Array,2,FALSE))</f>
        <v/>
      </c>
      <c r="V146" s="88" t="str">
        <f t="shared" si="42"/>
        <v/>
      </c>
      <c r="W146" s="99"/>
      <c r="X146" s="90"/>
      <c r="Y146" s="89" t="str">
        <f t="shared" si="43"/>
        <v/>
      </c>
      <c r="Z146" s="86"/>
      <c r="AA146" s="91" t="str">
        <f t="shared" si="44"/>
        <v/>
      </c>
      <c r="AB146" s="86"/>
      <c r="AC146" s="87"/>
      <c r="AD146" s="86"/>
      <c r="AE146" s="86"/>
      <c r="AF146" s="86"/>
      <c r="AG146" s="86"/>
      <c r="AH146" s="89" t="str">
        <f t="shared" si="45"/>
        <v/>
      </c>
      <c r="AI146" s="86"/>
      <c r="AJ146" s="86"/>
      <c r="AK146" s="86"/>
      <c r="AL146" s="89" t="str">
        <f t="shared" si="46"/>
        <v/>
      </c>
      <c r="AM146" s="86"/>
      <c r="AN146" s="86"/>
      <c r="AO146" s="89" t="str">
        <f t="shared" si="47"/>
        <v/>
      </c>
      <c r="AP146" s="86"/>
      <c r="AQ146" s="86"/>
      <c r="AR146" s="89" t="str">
        <f t="shared" si="48"/>
        <v/>
      </c>
      <c r="AS146" s="86"/>
      <c r="AT146" s="89" t="str">
        <f t="shared" si="49"/>
        <v/>
      </c>
      <c r="AU146" s="86"/>
      <c r="AV146" s="86"/>
      <c r="AW146" s="86"/>
      <c r="AX146" s="86"/>
      <c r="AY146" s="86"/>
      <c r="AZ146" s="184"/>
      <c r="BA146" s="184"/>
      <c r="BB146" s="183"/>
      <c r="BC146" s="183"/>
      <c r="BD146" s="207" t="str">
        <f t="shared" si="50"/>
        <v/>
      </c>
      <c r="BE146" s="86"/>
      <c r="BF146" s="86"/>
      <c r="BG146" s="86"/>
      <c r="BH146" s="86"/>
      <c r="BI146" s="88"/>
      <c r="BJ146" s="88"/>
      <c r="BK146" s="89" t="str">
        <f t="shared" si="51"/>
        <v/>
      </c>
      <c r="BL146" s="86"/>
      <c r="BM146" s="89" t="str">
        <f t="shared" si="52"/>
        <v/>
      </c>
      <c r="BN146" s="184"/>
      <c r="BO146" s="184" t="str">
        <f t="shared" si="53"/>
        <v/>
      </c>
      <c r="BP146" s="466"/>
      <c r="BQ146" s="184"/>
      <c r="BR146" s="184"/>
      <c r="BS146" s="184"/>
      <c r="BT146" s="184"/>
      <c r="BU146" s="184"/>
      <c r="BV146" s="86"/>
      <c r="BW146" s="184"/>
      <c r="BX146" s="184"/>
      <c r="BY146" s="184"/>
      <c r="BZ146" s="184"/>
      <c r="CA146" s="184"/>
      <c r="CB146" s="119"/>
    </row>
    <row r="147" spans="1:80" s="78" customFormat="1" x14ac:dyDescent="0.2">
      <c r="A147" s="84"/>
      <c r="B147" s="85"/>
      <c r="C147" s="86" t="str">
        <f t="shared" si="40"/>
        <v/>
      </c>
      <c r="D147" s="207" t="str">
        <f t="shared" si="41"/>
        <v/>
      </c>
      <c r="E147" s="86"/>
      <c r="F147" s="86"/>
      <c r="G147" s="86"/>
      <c r="H147" s="86"/>
      <c r="I147" s="86"/>
      <c r="J147" s="86"/>
      <c r="K147" s="86"/>
      <c r="L147" s="86"/>
      <c r="M147" s="86"/>
      <c r="N147" s="86"/>
      <c r="O147" s="87"/>
      <c r="P147" s="87"/>
      <c r="Q147" s="84"/>
      <c r="R147" s="84"/>
      <c r="S147" s="88"/>
      <c r="T147" s="86"/>
      <c r="U147" s="89" t="str">
        <f>IF(T147="","",VLOOKUP(T147,Surfacing_Pavements_Full_Width_Array,2,FALSE))</f>
        <v/>
      </c>
      <c r="V147" s="88" t="str">
        <f t="shared" si="42"/>
        <v/>
      </c>
      <c r="W147" s="99"/>
      <c r="X147" s="90"/>
      <c r="Y147" s="89" t="str">
        <f t="shared" si="43"/>
        <v/>
      </c>
      <c r="Z147" s="86"/>
      <c r="AA147" s="91" t="str">
        <f t="shared" si="44"/>
        <v/>
      </c>
      <c r="AB147" s="86"/>
      <c r="AC147" s="87"/>
      <c r="AD147" s="86"/>
      <c r="AE147" s="86"/>
      <c r="AF147" s="86"/>
      <c r="AG147" s="86"/>
      <c r="AH147" s="89" t="str">
        <f t="shared" si="45"/>
        <v/>
      </c>
      <c r="AI147" s="86"/>
      <c r="AJ147" s="86"/>
      <c r="AK147" s="86"/>
      <c r="AL147" s="89" t="str">
        <f t="shared" si="46"/>
        <v/>
      </c>
      <c r="AM147" s="86"/>
      <c r="AN147" s="86"/>
      <c r="AO147" s="89" t="str">
        <f t="shared" si="47"/>
        <v/>
      </c>
      <c r="AP147" s="86"/>
      <c r="AQ147" s="86"/>
      <c r="AR147" s="89" t="str">
        <f t="shared" si="48"/>
        <v/>
      </c>
      <c r="AS147" s="86"/>
      <c r="AT147" s="89" t="str">
        <f t="shared" si="49"/>
        <v/>
      </c>
      <c r="AU147" s="86"/>
      <c r="AV147" s="86"/>
      <c r="AW147" s="86"/>
      <c r="AX147" s="86"/>
      <c r="AY147" s="86"/>
      <c r="AZ147" s="184"/>
      <c r="BA147" s="184"/>
      <c r="BB147" s="183"/>
      <c r="BC147" s="183"/>
      <c r="BD147" s="207" t="str">
        <f t="shared" si="50"/>
        <v/>
      </c>
      <c r="BE147" s="86"/>
      <c r="BF147" s="86"/>
      <c r="BG147" s="86"/>
      <c r="BH147" s="86"/>
      <c r="BI147" s="88"/>
      <c r="BJ147" s="88"/>
      <c r="BK147" s="89" t="str">
        <f t="shared" si="51"/>
        <v/>
      </c>
      <c r="BL147" s="86"/>
      <c r="BM147" s="89" t="str">
        <f t="shared" si="52"/>
        <v/>
      </c>
      <c r="BN147" s="184"/>
      <c r="BO147" s="184" t="str">
        <f t="shared" si="53"/>
        <v/>
      </c>
      <c r="BP147" s="466"/>
      <c r="BQ147" s="184"/>
      <c r="BR147" s="184"/>
      <c r="BS147" s="184"/>
      <c r="BT147" s="184"/>
      <c r="BU147" s="184"/>
      <c r="BV147" s="86"/>
      <c r="BW147" s="184"/>
      <c r="BX147" s="184"/>
      <c r="BY147" s="184"/>
      <c r="BZ147" s="184"/>
      <c r="CA147" s="184"/>
      <c r="CB147" s="119"/>
    </row>
    <row r="148" spans="1:80" s="78" customFormat="1" x14ac:dyDescent="0.2">
      <c r="A148" s="84"/>
      <c r="B148" s="85"/>
      <c r="C148" s="86" t="str">
        <f t="shared" si="40"/>
        <v/>
      </c>
      <c r="D148" s="207" t="str">
        <f t="shared" si="41"/>
        <v/>
      </c>
      <c r="E148" s="86"/>
      <c r="F148" s="86"/>
      <c r="G148" s="86"/>
      <c r="H148" s="86"/>
      <c r="I148" s="86"/>
      <c r="J148" s="86"/>
      <c r="K148" s="86"/>
      <c r="L148" s="86"/>
      <c r="M148" s="86"/>
      <c r="N148" s="86"/>
      <c r="O148" s="87"/>
      <c r="P148" s="87"/>
      <c r="Q148" s="84"/>
      <c r="R148" s="84"/>
      <c r="S148" s="88"/>
      <c r="T148" s="86"/>
      <c r="U148" s="89" t="str">
        <f>IF(T148="","",VLOOKUP(T148,Surfacing_Pavements_Full_Width_Array,2,FALSE))</f>
        <v/>
      </c>
      <c r="V148" s="88" t="str">
        <f t="shared" si="42"/>
        <v/>
      </c>
      <c r="W148" s="99"/>
      <c r="X148" s="90"/>
      <c r="Y148" s="89" t="str">
        <f t="shared" si="43"/>
        <v/>
      </c>
      <c r="Z148" s="86"/>
      <c r="AA148" s="91" t="str">
        <f t="shared" si="44"/>
        <v/>
      </c>
      <c r="AB148" s="86"/>
      <c r="AC148" s="87"/>
      <c r="AD148" s="86"/>
      <c r="AE148" s="86"/>
      <c r="AF148" s="86"/>
      <c r="AG148" s="86"/>
      <c r="AH148" s="89" t="str">
        <f t="shared" si="45"/>
        <v/>
      </c>
      <c r="AI148" s="86"/>
      <c r="AJ148" s="86"/>
      <c r="AK148" s="86"/>
      <c r="AL148" s="89" t="str">
        <f t="shared" si="46"/>
        <v/>
      </c>
      <c r="AM148" s="86"/>
      <c r="AN148" s="86"/>
      <c r="AO148" s="89" t="str">
        <f t="shared" si="47"/>
        <v/>
      </c>
      <c r="AP148" s="86"/>
      <c r="AQ148" s="86"/>
      <c r="AR148" s="89" t="str">
        <f t="shared" si="48"/>
        <v/>
      </c>
      <c r="AS148" s="86"/>
      <c r="AT148" s="89" t="str">
        <f t="shared" si="49"/>
        <v/>
      </c>
      <c r="AU148" s="86"/>
      <c r="AV148" s="86"/>
      <c r="AW148" s="86"/>
      <c r="AX148" s="86"/>
      <c r="AY148" s="86"/>
      <c r="AZ148" s="184"/>
      <c r="BA148" s="184"/>
      <c r="BB148" s="183"/>
      <c r="BC148" s="183"/>
      <c r="BD148" s="207" t="str">
        <f t="shared" si="50"/>
        <v/>
      </c>
      <c r="BE148" s="86"/>
      <c r="BF148" s="86"/>
      <c r="BG148" s="86"/>
      <c r="BH148" s="86"/>
      <c r="BI148" s="88"/>
      <c r="BJ148" s="88"/>
      <c r="BK148" s="89" t="str">
        <f t="shared" si="51"/>
        <v/>
      </c>
      <c r="BL148" s="86"/>
      <c r="BM148" s="89" t="str">
        <f t="shared" si="52"/>
        <v/>
      </c>
      <c r="BN148" s="184"/>
      <c r="BO148" s="184" t="str">
        <f t="shared" si="53"/>
        <v/>
      </c>
      <c r="BP148" s="466"/>
      <c r="BQ148" s="184"/>
      <c r="BR148" s="184"/>
      <c r="BS148" s="184"/>
      <c r="BT148" s="184"/>
      <c r="BU148" s="184"/>
      <c r="BV148" s="86"/>
      <c r="BW148" s="184"/>
      <c r="BX148" s="184"/>
      <c r="BY148" s="184"/>
      <c r="BZ148" s="184"/>
      <c r="CA148" s="184"/>
      <c r="CB148" s="119"/>
    </row>
    <row r="149" spans="1:80" s="78" customFormat="1" x14ac:dyDescent="0.2">
      <c r="A149" s="84"/>
      <c r="B149" s="85"/>
      <c r="C149" s="86" t="str">
        <f t="shared" si="40"/>
        <v/>
      </c>
      <c r="D149" s="207" t="str">
        <f t="shared" si="41"/>
        <v/>
      </c>
      <c r="E149" s="86"/>
      <c r="F149" s="86"/>
      <c r="G149" s="86"/>
      <c r="H149" s="86"/>
      <c r="I149" s="86"/>
      <c r="J149" s="86"/>
      <c r="K149" s="86"/>
      <c r="L149" s="86"/>
      <c r="M149" s="86"/>
      <c r="N149" s="86"/>
      <c r="O149" s="87"/>
      <c r="P149" s="87"/>
      <c r="Q149" s="84"/>
      <c r="R149" s="84"/>
      <c r="S149" s="88"/>
      <c r="T149" s="86"/>
      <c r="U149" s="89" t="str">
        <f>IF(T149="","",VLOOKUP(T149,Surfacing_Pavements_Full_Width_Array,2,FALSE))</f>
        <v/>
      </c>
      <c r="V149" s="88" t="str">
        <f t="shared" si="42"/>
        <v/>
      </c>
      <c r="W149" s="99"/>
      <c r="X149" s="90"/>
      <c r="Y149" s="89" t="str">
        <f t="shared" si="43"/>
        <v/>
      </c>
      <c r="Z149" s="86"/>
      <c r="AA149" s="91" t="str">
        <f t="shared" si="44"/>
        <v/>
      </c>
      <c r="AB149" s="86"/>
      <c r="AC149" s="87"/>
      <c r="AD149" s="86"/>
      <c r="AE149" s="86"/>
      <c r="AF149" s="86"/>
      <c r="AG149" s="86"/>
      <c r="AH149" s="89" t="str">
        <f t="shared" si="45"/>
        <v/>
      </c>
      <c r="AI149" s="86"/>
      <c r="AJ149" s="86"/>
      <c r="AK149" s="86"/>
      <c r="AL149" s="89" t="str">
        <f t="shared" si="46"/>
        <v/>
      </c>
      <c r="AM149" s="86"/>
      <c r="AN149" s="86"/>
      <c r="AO149" s="89" t="str">
        <f t="shared" si="47"/>
        <v/>
      </c>
      <c r="AP149" s="86"/>
      <c r="AQ149" s="86"/>
      <c r="AR149" s="89" t="str">
        <f t="shared" si="48"/>
        <v/>
      </c>
      <c r="AS149" s="86"/>
      <c r="AT149" s="89" t="str">
        <f t="shared" si="49"/>
        <v/>
      </c>
      <c r="AU149" s="86"/>
      <c r="AV149" s="86"/>
      <c r="AW149" s="86"/>
      <c r="AX149" s="86"/>
      <c r="AY149" s="86"/>
      <c r="AZ149" s="184"/>
      <c r="BA149" s="184"/>
      <c r="BB149" s="183"/>
      <c r="BC149" s="183"/>
      <c r="BD149" s="207" t="str">
        <f t="shared" si="50"/>
        <v/>
      </c>
      <c r="BE149" s="86"/>
      <c r="BF149" s="86"/>
      <c r="BG149" s="86"/>
      <c r="BH149" s="86"/>
      <c r="BI149" s="88"/>
      <c r="BJ149" s="88"/>
      <c r="BK149" s="89" t="str">
        <f t="shared" si="51"/>
        <v/>
      </c>
      <c r="BL149" s="86"/>
      <c r="BM149" s="89" t="str">
        <f t="shared" si="52"/>
        <v/>
      </c>
      <c r="BN149" s="184"/>
      <c r="BO149" s="184" t="str">
        <f t="shared" si="53"/>
        <v/>
      </c>
      <c r="BP149" s="466"/>
      <c r="BQ149" s="184"/>
      <c r="BR149" s="184"/>
      <c r="BS149" s="184"/>
      <c r="BT149" s="184"/>
      <c r="BU149" s="184"/>
      <c r="BV149" s="86"/>
      <c r="BW149" s="184"/>
      <c r="BX149" s="184"/>
      <c r="BY149" s="184"/>
      <c r="BZ149" s="184"/>
      <c r="CA149" s="184"/>
      <c r="CB149" s="119"/>
    </row>
    <row r="150" spans="1:80" s="78" customFormat="1" x14ac:dyDescent="0.2">
      <c r="A150" s="84"/>
      <c r="B150" s="85"/>
      <c r="C150" s="86" t="str">
        <f t="shared" si="40"/>
        <v/>
      </c>
      <c r="D150" s="207" t="str">
        <f t="shared" si="41"/>
        <v/>
      </c>
      <c r="E150" s="86"/>
      <c r="F150" s="86"/>
      <c r="G150" s="86"/>
      <c r="H150" s="86"/>
      <c r="I150" s="86"/>
      <c r="J150" s="86"/>
      <c r="K150" s="86"/>
      <c r="L150" s="86"/>
      <c r="M150" s="86"/>
      <c r="N150" s="86"/>
      <c r="O150" s="87"/>
      <c r="P150" s="87"/>
      <c r="Q150" s="84"/>
      <c r="R150" s="84"/>
      <c r="S150" s="88"/>
      <c r="T150" s="86"/>
      <c r="U150" s="89" t="str">
        <f>IF(T150="","",VLOOKUP(T150,Surfacing_Pavements_Full_Width_Array,2,FALSE))</f>
        <v/>
      </c>
      <c r="V150" s="88" t="str">
        <f t="shared" si="42"/>
        <v/>
      </c>
      <c r="W150" s="99"/>
      <c r="X150" s="90"/>
      <c r="Y150" s="89" t="str">
        <f t="shared" si="43"/>
        <v/>
      </c>
      <c r="Z150" s="86"/>
      <c r="AA150" s="91" t="str">
        <f t="shared" si="44"/>
        <v/>
      </c>
      <c r="AB150" s="86"/>
      <c r="AC150" s="87"/>
      <c r="AD150" s="86"/>
      <c r="AE150" s="86"/>
      <c r="AF150" s="86"/>
      <c r="AG150" s="86"/>
      <c r="AH150" s="89" t="str">
        <f t="shared" si="45"/>
        <v/>
      </c>
      <c r="AI150" s="86"/>
      <c r="AJ150" s="86"/>
      <c r="AK150" s="86"/>
      <c r="AL150" s="89" t="str">
        <f t="shared" si="46"/>
        <v/>
      </c>
      <c r="AM150" s="86"/>
      <c r="AN150" s="86"/>
      <c r="AO150" s="89" t="str">
        <f t="shared" si="47"/>
        <v/>
      </c>
      <c r="AP150" s="86"/>
      <c r="AQ150" s="86"/>
      <c r="AR150" s="89" t="str">
        <f t="shared" si="48"/>
        <v/>
      </c>
      <c r="AS150" s="86"/>
      <c r="AT150" s="89" t="str">
        <f t="shared" si="49"/>
        <v/>
      </c>
      <c r="AU150" s="86"/>
      <c r="AV150" s="86"/>
      <c r="AW150" s="86"/>
      <c r="AX150" s="86"/>
      <c r="AY150" s="86"/>
      <c r="AZ150" s="184"/>
      <c r="BA150" s="184"/>
      <c r="BB150" s="183"/>
      <c r="BC150" s="183"/>
      <c r="BD150" s="207" t="str">
        <f t="shared" si="50"/>
        <v/>
      </c>
      <c r="BE150" s="86"/>
      <c r="BF150" s="86"/>
      <c r="BG150" s="86"/>
      <c r="BH150" s="86"/>
      <c r="BI150" s="88"/>
      <c r="BJ150" s="88"/>
      <c r="BK150" s="89" t="str">
        <f t="shared" si="51"/>
        <v/>
      </c>
      <c r="BL150" s="86"/>
      <c r="BM150" s="89" t="str">
        <f t="shared" si="52"/>
        <v/>
      </c>
      <c r="BN150" s="184"/>
      <c r="BO150" s="184" t="str">
        <f t="shared" si="53"/>
        <v/>
      </c>
      <c r="BP150" s="466"/>
      <c r="BQ150" s="184"/>
      <c r="BR150" s="184"/>
      <c r="BS150" s="184"/>
      <c r="BT150" s="184"/>
      <c r="BU150" s="184"/>
      <c r="BV150" s="86"/>
      <c r="BW150" s="184"/>
      <c r="BX150" s="184"/>
      <c r="BY150" s="184"/>
      <c r="BZ150" s="184"/>
      <c r="CA150" s="184"/>
      <c r="CB150" s="119"/>
    </row>
    <row r="151" spans="1:80" s="78" customFormat="1" x14ac:dyDescent="0.2">
      <c r="A151" s="84"/>
      <c r="B151" s="85"/>
      <c r="C151" s="86" t="str">
        <f t="shared" si="40"/>
        <v/>
      </c>
      <c r="D151" s="207" t="str">
        <f t="shared" si="41"/>
        <v/>
      </c>
      <c r="E151" s="86"/>
      <c r="F151" s="86"/>
      <c r="G151" s="86"/>
      <c r="H151" s="86"/>
      <c r="I151" s="86"/>
      <c r="J151" s="86"/>
      <c r="K151" s="86"/>
      <c r="L151" s="86"/>
      <c r="M151" s="86"/>
      <c r="N151" s="86"/>
      <c r="O151" s="87"/>
      <c r="P151" s="87"/>
      <c r="Q151" s="84"/>
      <c r="R151" s="84"/>
      <c r="S151" s="88"/>
      <c r="T151" s="86"/>
      <c r="U151" s="89" t="str">
        <f>IF(T151="","",VLOOKUP(T151,Surfacing_Pavements_Full_Width_Array,2,FALSE))</f>
        <v/>
      </c>
      <c r="V151" s="88" t="str">
        <f t="shared" si="42"/>
        <v/>
      </c>
      <c r="W151" s="99"/>
      <c r="X151" s="90"/>
      <c r="Y151" s="89" t="str">
        <f t="shared" si="43"/>
        <v/>
      </c>
      <c r="Z151" s="86"/>
      <c r="AA151" s="91" t="str">
        <f t="shared" si="44"/>
        <v/>
      </c>
      <c r="AB151" s="86"/>
      <c r="AC151" s="87"/>
      <c r="AD151" s="86"/>
      <c r="AE151" s="86"/>
      <c r="AF151" s="86"/>
      <c r="AG151" s="86"/>
      <c r="AH151" s="89" t="str">
        <f t="shared" si="45"/>
        <v/>
      </c>
      <c r="AI151" s="86"/>
      <c r="AJ151" s="86"/>
      <c r="AK151" s="86"/>
      <c r="AL151" s="89" t="str">
        <f t="shared" si="46"/>
        <v/>
      </c>
      <c r="AM151" s="86"/>
      <c r="AN151" s="86"/>
      <c r="AO151" s="89" t="str">
        <f t="shared" si="47"/>
        <v/>
      </c>
      <c r="AP151" s="86"/>
      <c r="AQ151" s="86"/>
      <c r="AR151" s="89" t="str">
        <f t="shared" si="48"/>
        <v/>
      </c>
      <c r="AS151" s="86"/>
      <c r="AT151" s="89" t="str">
        <f t="shared" si="49"/>
        <v/>
      </c>
      <c r="AU151" s="86"/>
      <c r="AV151" s="86"/>
      <c r="AW151" s="86"/>
      <c r="AX151" s="86"/>
      <c r="AY151" s="86"/>
      <c r="AZ151" s="184"/>
      <c r="BA151" s="184"/>
      <c r="BB151" s="183"/>
      <c r="BC151" s="183"/>
      <c r="BD151" s="207" t="str">
        <f t="shared" si="50"/>
        <v/>
      </c>
      <c r="BE151" s="86"/>
      <c r="BF151" s="86"/>
      <c r="BG151" s="86"/>
      <c r="BH151" s="86"/>
      <c r="BI151" s="88"/>
      <c r="BJ151" s="88"/>
      <c r="BK151" s="89" t="str">
        <f t="shared" si="51"/>
        <v/>
      </c>
      <c r="BL151" s="86"/>
      <c r="BM151" s="89" t="str">
        <f t="shared" si="52"/>
        <v/>
      </c>
      <c r="BN151" s="184"/>
      <c r="BO151" s="184" t="str">
        <f t="shared" si="53"/>
        <v/>
      </c>
      <c r="BP151" s="466"/>
      <c r="BQ151" s="184"/>
      <c r="BR151" s="184"/>
      <c r="BS151" s="184"/>
      <c r="BT151" s="184"/>
      <c r="BU151" s="184"/>
      <c r="BV151" s="86"/>
      <c r="BW151" s="184"/>
      <c r="BX151" s="184"/>
      <c r="BY151" s="184"/>
      <c r="BZ151" s="184"/>
      <c r="CA151" s="184"/>
      <c r="CB151" s="119"/>
    </row>
    <row r="152" spans="1:80" s="78" customFormat="1" x14ac:dyDescent="0.2">
      <c r="A152" s="84"/>
      <c r="B152" s="85"/>
      <c r="C152" s="86" t="str">
        <f t="shared" si="40"/>
        <v/>
      </c>
      <c r="D152" s="207" t="str">
        <f t="shared" si="41"/>
        <v/>
      </c>
      <c r="E152" s="86"/>
      <c r="F152" s="86"/>
      <c r="G152" s="86"/>
      <c r="H152" s="86"/>
      <c r="I152" s="86"/>
      <c r="J152" s="86"/>
      <c r="K152" s="86"/>
      <c r="L152" s="86"/>
      <c r="M152" s="86"/>
      <c r="N152" s="86"/>
      <c r="O152" s="87"/>
      <c r="P152" s="87"/>
      <c r="Q152" s="84"/>
      <c r="R152" s="84"/>
      <c r="S152" s="88"/>
      <c r="T152" s="86"/>
      <c r="U152" s="89" t="str">
        <f>IF(T152="","",VLOOKUP(T152,Surfacing_Pavements_Full_Width_Array,2,FALSE))</f>
        <v/>
      </c>
      <c r="V152" s="88" t="str">
        <f t="shared" si="42"/>
        <v/>
      </c>
      <c r="W152" s="99"/>
      <c r="X152" s="90"/>
      <c r="Y152" s="89" t="str">
        <f t="shared" si="43"/>
        <v/>
      </c>
      <c r="Z152" s="86"/>
      <c r="AA152" s="91" t="str">
        <f t="shared" si="44"/>
        <v/>
      </c>
      <c r="AB152" s="86"/>
      <c r="AC152" s="87"/>
      <c r="AD152" s="86"/>
      <c r="AE152" s="86"/>
      <c r="AF152" s="86"/>
      <c r="AG152" s="86"/>
      <c r="AH152" s="89" t="str">
        <f t="shared" si="45"/>
        <v/>
      </c>
      <c r="AI152" s="86"/>
      <c r="AJ152" s="86"/>
      <c r="AK152" s="86"/>
      <c r="AL152" s="89" t="str">
        <f t="shared" si="46"/>
        <v/>
      </c>
      <c r="AM152" s="86"/>
      <c r="AN152" s="86"/>
      <c r="AO152" s="89" t="str">
        <f t="shared" si="47"/>
        <v/>
      </c>
      <c r="AP152" s="86"/>
      <c r="AQ152" s="86"/>
      <c r="AR152" s="89" t="str">
        <f t="shared" si="48"/>
        <v/>
      </c>
      <c r="AS152" s="86"/>
      <c r="AT152" s="89" t="str">
        <f t="shared" si="49"/>
        <v/>
      </c>
      <c r="AU152" s="86"/>
      <c r="AV152" s="86"/>
      <c r="AW152" s="86"/>
      <c r="AX152" s="86"/>
      <c r="AY152" s="86"/>
      <c r="AZ152" s="184"/>
      <c r="BA152" s="184"/>
      <c r="BB152" s="183"/>
      <c r="BC152" s="183"/>
      <c r="BD152" s="207" t="str">
        <f t="shared" si="50"/>
        <v/>
      </c>
      <c r="BE152" s="86"/>
      <c r="BF152" s="86"/>
      <c r="BG152" s="86"/>
      <c r="BH152" s="86"/>
      <c r="BI152" s="88"/>
      <c r="BJ152" s="88"/>
      <c r="BK152" s="89" t="str">
        <f t="shared" si="51"/>
        <v/>
      </c>
      <c r="BL152" s="86"/>
      <c r="BM152" s="89" t="str">
        <f t="shared" si="52"/>
        <v/>
      </c>
      <c r="BN152" s="184"/>
      <c r="BO152" s="184" t="str">
        <f t="shared" si="53"/>
        <v/>
      </c>
      <c r="BP152" s="466"/>
      <c r="BQ152" s="184"/>
      <c r="BR152" s="184"/>
      <c r="BS152" s="184"/>
      <c r="BT152" s="184"/>
      <c r="BU152" s="184"/>
      <c r="BV152" s="86"/>
      <c r="BW152" s="184"/>
      <c r="BX152" s="184"/>
      <c r="BY152" s="184"/>
      <c r="BZ152" s="184"/>
      <c r="CA152" s="184"/>
      <c r="CB152" s="119"/>
    </row>
    <row r="153" spans="1:80" s="78" customFormat="1" x14ac:dyDescent="0.2">
      <c r="A153" s="84"/>
      <c r="B153" s="85"/>
      <c r="C153" s="86" t="str">
        <f t="shared" si="40"/>
        <v/>
      </c>
      <c r="D153" s="207" t="str">
        <f t="shared" si="41"/>
        <v/>
      </c>
      <c r="E153" s="86"/>
      <c r="F153" s="86"/>
      <c r="G153" s="86"/>
      <c r="H153" s="86"/>
      <c r="I153" s="86"/>
      <c r="J153" s="86"/>
      <c r="K153" s="86"/>
      <c r="L153" s="86"/>
      <c r="M153" s="86"/>
      <c r="N153" s="86"/>
      <c r="O153" s="87"/>
      <c r="P153" s="87"/>
      <c r="Q153" s="84"/>
      <c r="R153" s="84"/>
      <c r="S153" s="88"/>
      <c r="T153" s="86"/>
      <c r="U153" s="89" t="str">
        <f>IF(T153="","",VLOOKUP(T153,Surfacing_Pavements_Full_Width_Array,2,FALSE))</f>
        <v/>
      </c>
      <c r="V153" s="88" t="str">
        <f t="shared" si="42"/>
        <v/>
      </c>
      <c r="W153" s="99"/>
      <c r="X153" s="90"/>
      <c r="Y153" s="89" t="str">
        <f t="shared" si="43"/>
        <v/>
      </c>
      <c r="Z153" s="86"/>
      <c r="AA153" s="91" t="str">
        <f t="shared" si="44"/>
        <v/>
      </c>
      <c r="AB153" s="86"/>
      <c r="AC153" s="87"/>
      <c r="AD153" s="86"/>
      <c r="AE153" s="86"/>
      <c r="AF153" s="86"/>
      <c r="AG153" s="86"/>
      <c r="AH153" s="89" t="str">
        <f t="shared" si="45"/>
        <v/>
      </c>
      <c r="AI153" s="86"/>
      <c r="AJ153" s="86"/>
      <c r="AK153" s="86"/>
      <c r="AL153" s="89" t="str">
        <f t="shared" si="46"/>
        <v/>
      </c>
      <c r="AM153" s="86"/>
      <c r="AN153" s="86"/>
      <c r="AO153" s="89" t="str">
        <f t="shared" si="47"/>
        <v/>
      </c>
      <c r="AP153" s="86"/>
      <c r="AQ153" s="86"/>
      <c r="AR153" s="89" t="str">
        <f t="shared" si="48"/>
        <v/>
      </c>
      <c r="AS153" s="86"/>
      <c r="AT153" s="89" t="str">
        <f t="shared" si="49"/>
        <v/>
      </c>
      <c r="AU153" s="86"/>
      <c r="AV153" s="86"/>
      <c r="AW153" s="86"/>
      <c r="AX153" s="86"/>
      <c r="AY153" s="86"/>
      <c r="AZ153" s="184"/>
      <c r="BA153" s="184"/>
      <c r="BB153" s="183"/>
      <c r="BC153" s="183"/>
      <c r="BD153" s="207" t="str">
        <f t="shared" si="50"/>
        <v/>
      </c>
      <c r="BE153" s="86"/>
      <c r="BF153" s="86"/>
      <c r="BG153" s="86"/>
      <c r="BH153" s="86"/>
      <c r="BI153" s="88"/>
      <c r="BJ153" s="88"/>
      <c r="BK153" s="89" t="str">
        <f t="shared" si="51"/>
        <v/>
      </c>
      <c r="BL153" s="86"/>
      <c r="BM153" s="89" t="str">
        <f t="shared" si="52"/>
        <v/>
      </c>
      <c r="BN153" s="184"/>
      <c r="BO153" s="184" t="str">
        <f t="shared" si="53"/>
        <v/>
      </c>
      <c r="BP153" s="466"/>
      <c r="BQ153" s="184"/>
      <c r="BR153" s="184"/>
      <c r="BS153" s="184"/>
      <c r="BT153" s="184"/>
      <c r="BU153" s="184"/>
      <c r="BV153" s="86"/>
      <c r="BW153" s="184"/>
      <c r="BX153" s="184"/>
      <c r="BY153" s="184"/>
      <c r="BZ153" s="184"/>
      <c r="CA153" s="184"/>
      <c r="CB153" s="119"/>
    </row>
    <row r="154" spans="1:80" s="78" customFormat="1" x14ac:dyDescent="0.2">
      <c r="A154" s="84"/>
      <c r="B154" s="85"/>
      <c r="C154" s="86" t="str">
        <f t="shared" si="40"/>
        <v/>
      </c>
      <c r="D154" s="207" t="str">
        <f t="shared" si="41"/>
        <v/>
      </c>
      <c r="E154" s="86"/>
      <c r="F154" s="86"/>
      <c r="G154" s="86"/>
      <c r="H154" s="86"/>
      <c r="I154" s="86"/>
      <c r="J154" s="86"/>
      <c r="K154" s="86"/>
      <c r="L154" s="86"/>
      <c r="M154" s="86"/>
      <c r="N154" s="86"/>
      <c r="O154" s="87"/>
      <c r="P154" s="87"/>
      <c r="Q154" s="84"/>
      <c r="R154" s="84"/>
      <c r="S154" s="88"/>
      <c r="T154" s="86"/>
      <c r="U154" s="89" t="str">
        <f>IF(T154="","",VLOOKUP(T154,Surfacing_Pavements_Full_Width_Array,2,FALSE))</f>
        <v/>
      </c>
      <c r="V154" s="88" t="str">
        <f t="shared" si="42"/>
        <v/>
      </c>
      <c r="W154" s="99"/>
      <c r="X154" s="90"/>
      <c r="Y154" s="89" t="str">
        <f t="shared" si="43"/>
        <v/>
      </c>
      <c r="Z154" s="86"/>
      <c r="AA154" s="91" t="str">
        <f t="shared" si="44"/>
        <v/>
      </c>
      <c r="AB154" s="86"/>
      <c r="AC154" s="87"/>
      <c r="AD154" s="86"/>
      <c r="AE154" s="86"/>
      <c r="AF154" s="86"/>
      <c r="AG154" s="86"/>
      <c r="AH154" s="89" t="str">
        <f t="shared" si="45"/>
        <v/>
      </c>
      <c r="AI154" s="86"/>
      <c r="AJ154" s="86"/>
      <c r="AK154" s="86"/>
      <c r="AL154" s="89" t="str">
        <f t="shared" si="46"/>
        <v/>
      </c>
      <c r="AM154" s="86"/>
      <c r="AN154" s="86"/>
      <c r="AO154" s="89" t="str">
        <f t="shared" si="47"/>
        <v/>
      </c>
      <c r="AP154" s="86"/>
      <c r="AQ154" s="86"/>
      <c r="AR154" s="89" t="str">
        <f t="shared" si="48"/>
        <v/>
      </c>
      <c r="AS154" s="86"/>
      <c r="AT154" s="89" t="str">
        <f t="shared" si="49"/>
        <v/>
      </c>
      <c r="AU154" s="86"/>
      <c r="AV154" s="86"/>
      <c r="AW154" s="86"/>
      <c r="AX154" s="86"/>
      <c r="AY154" s="86"/>
      <c r="AZ154" s="184"/>
      <c r="BA154" s="184"/>
      <c r="BB154" s="183"/>
      <c r="BC154" s="183"/>
      <c r="BD154" s="207" t="str">
        <f t="shared" si="50"/>
        <v/>
      </c>
      <c r="BE154" s="86"/>
      <c r="BF154" s="86"/>
      <c r="BG154" s="86"/>
      <c r="BH154" s="86"/>
      <c r="BI154" s="88"/>
      <c r="BJ154" s="88"/>
      <c r="BK154" s="89" t="str">
        <f t="shared" si="51"/>
        <v/>
      </c>
      <c r="BL154" s="86"/>
      <c r="BM154" s="89" t="str">
        <f t="shared" si="52"/>
        <v/>
      </c>
      <c r="BN154" s="184"/>
      <c r="BO154" s="184" t="str">
        <f t="shared" si="53"/>
        <v/>
      </c>
      <c r="BP154" s="466"/>
      <c r="BQ154" s="184"/>
      <c r="BR154" s="184"/>
      <c r="BS154" s="184"/>
      <c r="BT154" s="184"/>
      <c r="BU154" s="184"/>
      <c r="BV154" s="86"/>
      <c r="BW154" s="184"/>
      <c r="BX154" s="184"/>
      <c r="BY154" s="184"/>
      <c r="BZ154" s="184"/>
      <c r="CA154" s="184"/>
      <c r="CB154" s="119"/>
    </row>
    <row r="155" spans="1:80" s="78" customFormat="1" x14ac:dyDescent="0.2">
      <c r="A155" s="84"/>
      <c r="B155" s="85"/>
      <c r="C155" s="86" t="str">
        <f t="shared" si="40"/>
        <v/>
      </c>
      <c r="D155" s="207" t="str">
        <f t="shared" si="41"/>
        <v/>
      </c>
      <c r="E155" s="86"/>
      <c r="F155" s="86"/>
      <c r="G155" s="86"/>
      <c r="H155" s="86"/>
      <c r="I155" s="86"/>
      <c r="J155" s="86"/>
      <c r="K155" s="86"/>
      <c r="L155" s="86"/>
      <c r="M155" s="86"/>
      <c r="N155" s="86"/>
      <c r="O155" s="87"/>
      <c r="P155" s="87"/>
      <c r="Q155" s="84"/>
      <c r="R155" s="84"/>
      <c r="S155" s="88"/>
      <c r="T155" s="86"/>
      <c r="U155" s="89" t="str">
        <f>IF(T155="","",VLOOKUP(T155,Surfacing_Pavements_Full_Width_Array,2,FALSE))</f>
        <v/>
      </c>
      <c r="V155" s="88" t="str">
        <f t="shared" si="42"/>
        <v/>
      </c>
      <c r="W155" s="99"/>
      <c r="X155" s="90"/>
      <c r="Y155" s="89" t="str">
        <f t="shared" si="43"/>
        <v/>
      </c>
      <c r="Z155" s="86"/>
      <c r="AA155" s="91" t="str">
        <f t="shared" si="44"/>
        <v/>
      </c>
      <c r="AB155" s="86"/>
      <c r="AC155" s="87"/>
      <c r="AD155" s="86"/>
      <c r="AE155" s="86"/>
      <c r="AF155" s="86"/>
      <c r="AG155" s="86"/>
      <c r="AH155" s="89" t="str">
        <f t="shared" si="45"/>
        <v/>
      </c>
      <c r="AI155" s="86"/>
      <c r="AJ155" s="86"/>
      <c r="AK155" s="86"/>
      <c r="AL155" s="89" t="str">
        <f t="shared" si="46"/>
        <v/>
      </c>
      <c r="AM155" s="86"/>
      <c r="AN155" s="86"/>
      <c r="AO155" s="89" t="str">
        <f t="shared" si="47"/>
        <v/>
      </c>
      <c r="AP155" s="86"/>
      <c r="AQ155" s="86"/>
      <c r="AR155" s="89" t="str">
        <f t="shared" si="48"/>
        <v/>
      </c>
      <c r="AS155" s="86"/>
      <c r="AT155" s="89" t="str">
        <f t="shared" si="49"/>
        <v/>
      </c>
      <c r="AU155" s="86"/>
      <c r="AV155" s="86"/>
      <c r="AW155" s="86"/>
      <c r="AX155" s="86"/>
      <c r="AY155" s="86"/>
      <c r="AZ155" s="184"/>
      <c r="BA155" s="184"/>
      <c r="BB155" s="183"/>
      <c r="BC155" s="183"/>
      <c r="BD155" s="207" t="str">
        <f t="shared" si="50"/>
        <v/>
      </c>
      <c r="BE155" s="86"/>
      <c r="BF155" s="86"/>
      <c r="BG155" s="86"/>
      <c r="BH155" s="86"/>
      <c r="BI155" s="88"/>
      <c r="BJ155" s="88"/>
      <c r="BK155" s="89" t="str">
        <f t="shared" si="51"/>
        <v/>
      </c>
      <c r="BL155" s="86"/>
      <c r="BM155" s="89" t="str">
        <f t="shared" si="52"/>
        <v/>
      </c>
      <c r="BN155" s="184"/>
      <c r="BO155" s="184" t="str">
        <f t="shared" si="53"/>
        <v/>
      </c>
      <c r="BP155" s="466"/>
      <c r="BQ155" s="184"/>
      <c r="BR155" s="184"/>
      <c r="BS155" s="184"/>
      <c r="BT155" s="184"/>
      <c r="BU155" s="184"/>
      <c r="BV155" s="86"/>
      <c r="BW155" s="184"/>
      <c r="BX155" s="184"/>
      <c r="BY155" s="184"/>
      <c r="BZ155" s="184"/>
      <c r="CA155" s="184"/>
      <c r="CB155" s="119"/>
    </row>
    <row r="156" spans="1:80" s="78" customFormat="1" x14ac:dyDescent="0.2">
      <c r="A156" s="84"/>
      <c r="B156" s="85"/>
      <c r="C156" s="86" t="str">
        <f t="shared" si="40"/>
        <v/>
      </c>
      <c r="D156" s="207" t="str">
        <f t="shared" si="41"/>
        <v/>
      </c>
      <c r="E156" s="86"/>
      <c r="F156" s="86"/>
      <c r="G156" s="86"/>
      <c r="H156" s="86"/>
      <c r="I156" s="86"/>
      <c r="J156" s="86"/>
      <c r="K156" s="86"/>
      <c r="L156" s="86"/>
      <c r="M156" s="86"/>
      <c r="N156" s="86"/>
      <c r="O156" s="87"/>
      <c r="P156" s="87"/>
      <c r="Q156" s="84"/>
      <c r="R156" s="84"/>
      <c r="S156" s="88"/>
      <c r="T156" s="86"/>
      <c r="U156" s="89" t="str">
        <f>IF(T156="","",VLOOKUP(T156,Surfacing_Pavements_Full_Width_Array,2,FALSE))</f>
        <v/>
      </c>
      <c r="V156" s="88" t="str">
        <f t="shared" si="42"/>
        <v/>
      </c>
      <c r="W156" s="99"/>
      <c r="X156" s="90"/>
      <c r="Y156" s="89" t="str">
        <f t="shared" si="43"/>
        <v/>
      </c>
      <c r="Z156" s="86"/>
      <c r="AA156" s="91" t="str">
        <f t="shared" si="44"/>
        <v/>
      </c>
      <c r="AB156" s="86"/>
      <c r="AC156" s="87"/>
      <c r="AD156" s="86"/>
      <c r="AE156" s="86"/>
      <c r="AF156" s="86"/>
      <c r="AG156" s="86"/>
      <c r="AH156" s="89" t="str">
        <f t="shared" si="45"/>
        <v/>
      </c>
      <c r="AI156" s="86"/>
      <c r="AJ156" s="86"/>
      <c r="AK156" s="86"/>
      <c r="AL156" s="89" t="str">
        <f t="shared" si="46"/>
        <v/>
      </c>
      <c r="AM156" s="86"/>
      <c r="AN156" s="86"/>
      <c r="AO156" s="89" t="str">
        <f t="shared" si="47"/>
        <v/>
      </c>
      <c r="AP156" s="86"/>
      <c r="AQ156" s="86"/>
      <c r="AR156" s="89" t="str">
        <f t="shared" si="48"/>
        <v/>
      </c>
      <c r="AS156" s="86"/>
      <c r="AT156" s="89" t="str">
        <f t="shared" si="49"/>
        <v/>
      </c>
      <c r="AU156" s="86"/>
      <c r="AV156" s="86"/>
      <c r="AW156" s="86"/>
      <c r="AX156" s="86"/>
      <c r="AY156" s="86"/>
      <c r="AZ156" s="184"/>
      <c r="BA156" s="184"/>
      <c r="BB156" s="183"/>
      <c r="BC156" s="183"/>
      <c r="BD156" s="207" t="str">
        <f t="shared" si="50"/>
        <v/>
      </c>
      <c r="BE156" s="86"/>
      <c r="BF156" s="86"/>
      <c r="BG156" s="86"/>
      <c r="BH156" s="86"/>
      <c r="BI156" s="88"/>
      <c r="BJ156" s="88"/>
      <c r="BK156" s="89" t="str">
        <f t="shared" si="51"/>
        <v/>
      </c>
      <c r="BL156" s="86"/>
      <c r="BM156" s="89" t="str">
        <f t="shared" si="52"/>
        <v/>
      </c>
      <c r="BN156" s="184"/>
      <c r="BO156" s="184" t="str">
        <f t="shared" si="53"/>
        <v/>
      </c>
      <c r="BP156" s="466"/>
      <c r="BQ156" s="184"/>
      <c r="BR156" s="184"/>
      <c r="BS156" s="184"/>
      <c r="BT156" s="184"/>
      <c r="BU156" s="184"/>
      <c r="BV156" s="86"/>
      <c r="BW156" s="184"/>
      <c r="BX156" s="184"/>
      <c r="BY156" s="184"/>
      <c r="BZ156" s="184"/>
      <c r="CA156" s="184"/>
      <c r="CB156" s="119"/>
    </row>
    <row r="157" spans="1:80" s="78" customFormat="1" x14ac:dyDescent="0.2">
      <c r="A157" s="84"/>
      <c r="B157" s="85"/>
      <c r="C157" s="86" t="str">
        <f t="shared" si="40"/>
        <v/>
      </c>
      <c r="D157" s="207" t="str">
        <f t="shared" si="41"/>
        <v/>
      </c>
      <c r="E157" s="86"/>
      <c r="F157" s="86"/>
      <c r="G157" s="86"/>
      <c r="H157" s="86"/>
      <c r="I157" s="86"/>
      <c r="J157" s="86"/>
      <c r="K157" s="86"/>
      <c r="L157" s="86"/>
      <c r="M157" s="86"/>
      <c r="N157" s="86"/>
      <c r="O157" s="87"/>
      <c r="P157" s="87"/>
      <c r="Q157" s="84"/>
      <c r="R157" s="84"/>
      <c r="S157" s="88"/>
      <c r="T157" s="86"/>
      <c r="U157" s="89" t="str">
        <f>IF(T157="","",VLOOKUP(T157,Surfacing_Pavements_Full_Width_Array,2,FALSE))</f>
        <v/>
      </c>
      <c r="V157" s="88" t="str">
        <f t="shared" si="42"/>
        <v/>
      </c>
      <c r="W157" s="99"/>
      <c r="X157" s="90"/>
      <c r="Y157" s="89" t="str">
        <f t="shared" si="43"/>
        <v/>
      </c>
      <c r="Z157" s="86"/>
      <c r="AA157" s="91" t="str">
        <f t="shared" si="44"/>
        <v/>
      </c>
      <c r="AB157" s="86"/>
      <c r="AC157" s="87"/>
      <c r="AD157" s="86"/>
      <c r="AE157" s="86"/>
      <c r="AF157" s="86"/>
      <c r="AG157" s="86"/>
      <c r="AH157" s="89" t="str">
        <f t="shared" si="45"/>
        <v/>
      </c>
      <c r="AI157" s="86"/>
      <c r="AJ157" s="86"/>
      <c r="AK157" s="86"/>
      <c r="AL157" s="89" t="str">
        <f t="shared" si="46"/>
        <v/>
      </c>
      <c r="AM157" s="86"/>
      <c r="AN157" s="86"/>
      <c r="AO157" s="89" t="str">
        <f t="shared" si="47"/>
        <v/>
      </c>
      <c r="AP157" s="86"/>
      <c r="AQ157" s="86"/>
      <c r="AR157" s="89" t="str">
        <f t="shared" si="48"/>
        <v/>
      </c>
      <c r="AS157" s="86"/>
      <c r="AT157" s="89" t="str">
        <f t="shared" si="49"/>
        <v/>
      </c>
      <c r="AU157" s="86"/>
      <c r="AV157" s="86"/>
      <c r="AW157" s="86"/>
      <c r="AX157" s="86"/>
      <c r="AY157" s="86"/>
      <c r="AZ157" s="184"/>
      <c r="BA157" s="184"/>
      <c r="BB157" s="183"/>
      <c r="BC157" s="183"/>
      <c r="BD157" s="207" t="str">
        <f t="shared" si="50"/>
        <v/>
      </c>
      <c r="BE157" s="86"/>
      <c r="BF157" s="86"/>
      <c r="BG157" s="86"/>
      <c r="BH157" s="86"/>
      <c r="BI157" s="88"/>
      <c r="BJ157" s="88"/>
      <c r="BK157" s="89" t="str">
        <f t="shared" si="51"/>
        <v/>
      </c>
      <c r="BL157" s="86"/>
      <c r="BM157" s="89" t="str">
        <f t="shared" si="52"/>
        <v/>
      </c>
      <c r="BN157" s="184"/>
      <c r="BO157" s="184" t="str">
        <f t="shared" si="53"/>
        <v/>
      </c>
      <c r="BP157" s="466"/>
      <c r="BQ157" s="184"/>
      <c r="BR157" s="184"/>
      <c r="BS157" s="184"/>
      <c r="BT157" s="184"/>
      <c r="BU157" s="184"/>
      <c r="BV157" s="86"/>
      <c r="BW157" s="184"/>
      <c r="BX157" s="184"/>
      <c r="BY157" s="184"/>
      <c r="BZ157" s="184"/>
      <c r="CA157" s="184"/>
      <c r="CB157" s="119"/>
    </row>
    <row r="158" spans="1:80" s="78" customFormat="1" x14ac:dyDescent="0.2">
      <c r="A158" s="84"/>
      <c r="B158" s="85"/>
      <c r="C158" s="86" t="str">
        <f t="shared" si="40"/>
        <v/>
      </c>
      <c r="D158" s="207" t="str">
        <f t="shared" si="41"/>
        <v/>
      </c>
      <c r="E158" s="86"/>
      <c r="F158" s="86"/>
      <c r="G158" s="86"/>
      <c r="H158" s="86"/>
      <c r="I158" s="86"/>
      <c r="J158" s="86"/>
      <c r="K158" s="86"/>
      <c r="L158" s="86"/>
      <c r="M158" s="86"/>
      <c r="N158" s="86"/>
      <c r="O158" s="87"/>
      <c r="P158" s="87"/>
      <c r="Q158" s="84"/>
      <c r="R158" s="84"/>
      <c r="S158" s="88"/>
      <c r="T158" s="86"/>
      <c r="U158" s="89" t="str">
        <f>IF(T158="","",VLOOKUP(T158,Surfacing_Pavements_Full_Width_Array,2,FALSE))</f>
        <v/>
      </c>
      <c r="V158" s="88" t="str">
        <f t="shared" si="42"/>
        <v/>
      </c>
      <c r="W158" s="99"/>
      <c r="X158" s="90"/>
      <c r="Y158" s="89" t="str">
        <f t="shared" si="43"/>
        <v/>
      </c>
      <c r="Z158" s="86"/>
      <c r="AA158" s="91" t="str">
        <f t="shared" si="44"/>
        <v/>
      </c>
      <c r="AB158" s="86"/>
      <c r="AC158" s="87"/>
      <c r="AD158" s="86"/>
      <c r="AE158" s="86"/>
      <c r="AF158" s="86"/>
      <c r="AG158" s="86"/>
      <c r="AH158" s="89" t="str">
        <f t="shared" si="45"/>
        <v/>
      </c>
      <c r="AI158" s="86"/>
      <c r="AJ158" s="86"/>
      <c r="AK158" s="86"/>
      <c r="AL158" s="89" t="str">
        <f t="shared" si="46"/>
        <v/>
      </c>
      <c r="AM158" s="86"/>
      <c r="AN158" s="86"/>
      <c r="AO158" s="89" t="str">
        <f t="shared" si="47"/>
        <v/>
      </c>
      <c r="AP158" s="86"/>
      <c r="AQ158" s="86"/>
      <c r="AR158" s="89" t="str">
        <f t="shared" si="48"/>
        <v/>
      </c>
      <c r="AS158" s="86"/>
      <c r="AT158" s="89" t="str">
        <f t="shared" si="49"/>
        <v/>
      </c>
      <c r="AU158" s="86"/>
      <c r="AV158" s="86"/>
      <c r="AW158" s="86"/>
      <c r="AX158" s="86"/>
      <c r="AY158" s="86"/>
      <c r="AZ158" s="184"/>
      <c r="BA158" s="184"/>
      <c r="BB158" s="183"/>
      <c r="BC158" s="183"/>
      <c r="BD158" s="207" t="str">
        <f t="shared" si="50"/>
        <v/>
      </c>
      <c r="BE158" s="86"/>
      <c r="BF158" s="86"/>
      <c r="BG158" s="86"/>
      <c r="BH158" s="86"/>
      <c r="BI158" s="88"/>
      <c r="BJ158" s="88"/>
      <c r="BK158" s="89" t="str">
        <f t="shared" si="51"/>
        <v/>
      </c>
      <c r="BL158" s="86"/>
      <c r="BM158" s="89" t="str">
        <f t="shared" si="52"/>
        <v/>
      </c>
      <c r="BN158" s="184"/>
      <c r="BO158" s="184" t="str">
        <f t="shared" si="53"/>
        <v/>
      </c>
      <c r="BP158" s="466"/>
      <c r="BQ158" s="184"/>
      <c r="BR158" s="184"/>
      <c r="BS158" s="184"/>
      <c r="BT158" s="184"/>
      <c r="BU158" s="184"/>
      <c r="BV158" s="86"/>
      <c r="BW158" s="184"/>
      <c r="BX158" s="184"/>
      <c r="BY158" s="184"/>
      <c r="BZ158" s="184"/>
      <c r="CA158" s="184"/>
      <c r="CB158" s="119"/>
    </row>
    <row r="159" spans="1:80" s="78" customFormat="1" x14ac:dyDescent="0.2">
      <c r="A159" s="84"/>
      <c r="B159" s="85"/>
      <c r="C159" s="86" t="str">
        <f t="shared" si="40"/>
        <v/>
      </c>
      <c r="D159" s="207" t="str">
        <f t="shared" si="41"/>
        <v/>
      </c>
      <c r="E159" s="86"/>
      <c r="F159" s="86"/>
      <c r="G159" s="86"/>
      <c r="H159" s="86"/>
      <c r="I159" s="86"/>
      <c r="J159" s="86"/>
      <c r="K159" s="86"/>
      <c r="L159" s="86"/>
      <c r="M159" s="86"/>
      <c r="N159" s="86"/>
      <c r="O159" s="87"/>
      <c r="P159" s="87"/>
      <c r="Q159" s="84"/>
      <c r="R159" s="84"/>
      <c r="S159" s="88"/>
      <c r="T159" s="86"/>
      <c r="U159" s="89" t="str">
        <f>IF(T159="","",VLOOKUP(T159,Surfacing_Pavements_Full_Width_Array,2,FALSE))</f>
        <v/>
      </c>
      <c r="V159" s="88" t="str">
        <f t="shared" si="42"/>
        <v/>
      </c>
      <c r="W159" s="99"/>
      <c r="X159" s="90"/>
      <c r="Y159" s="89" t="str">
        <f t="shared" si="43"/>
        <v/>
      </c>
      <c r="Z159" s="86"/>
      <c r="AA159" s="91" t="str">
        <f t="shared" si="44"/>
        <v/>
      </c>
      <c r="AB159" s="86"/>
      <c r="AC159" s="87"/>
      <c r="AD159" s="86"/>
      <c r="AE159" s="86"/>
      <c r="AF159" s="86"/>
      <c r="AG159" s="86"/>
      <c r="AH159" s="89" t="str">
        <f t="shared" si="45"/>
        <v/>
      </c>
      <c r="AI159" s="86"/>
      <c r="AJ159" s="86"/>
      <c r="AK159" s="86"/>
      <c r="AL159" s="89" t="str">
        <f t="shared" si="46"/>
        <v/>
      </c>
      <c r="AM159" s="86"/>
      <c r="AN159" s="86"/>
      <c r="AO159" s="89" t="str">
        <f t="shared" si="47"/>
        <v/>
      </c>
      <c r="AP159" s="86"/>
      <c r="AQ159" s="86"/>
      <c r="AR159" s="89" t="str">
        <f t="shared" si="48"/>
        <v/>
      </c>
      <c r="AS159" s="86"/>
      <c r="AT159" s="89" t="str">
        <f t="shared" si="49"/>
        <v/>
      </c>
      <c r="AU159" s="86"/>
      <c r="AV159" s="86"/>
      <c r="AW159" s="86"/>
      <c r="AX159" s="86"/>
      <c r="AY159" s="86"/>
      <c r="AZ159" s="184"/>
      <c r="BA159" s="184"/>
      <c r="BB159" s="183"/>
      <c r="BC159" s="183"/>
      <c r="BD159" s="207" t="str">
        <f t="shared" si="50"/>
        <v/>
      </c>
      <c r="BE159" s="86"/>
      <c r="BF159" s="86"/>
      <c r="BG159" s="86"/>
      <c r="BH159" s="86"/>
      <c r="BI159" s="88"/>
      <c r="BJ159" s="88"/>
      <c r="BK159" s="89" t="str">
        <f t="shared" si="51"/>
        <v/>
      </c>
      <c r="BL159" s="86"/>
      <c r="BM159" s="89" t="str">
        <f t="shared" si="52"/>
        <v/>
      </c>
      <c r="BN159" s="184"/>
      <c r="BO159" s="184" t="str">
        <f t="shared" si="53"/>
        <v/>
      </c>
      <c r="BP159" s="466"/>
      <c r="BQ159" s="184"/>
      <c r="BR159" s="184"/>
      <c r="BS159" s="184"/>
      <c r="BT159" s="184"/>
      <c r="BU159" s="184"/>
      <c r="BV159" s="86"/>
      <c r="BW159" s="184"/>
      <c r="BX159" s="184"/>
      <c r="BY159" s="184"/>
      <c r="BZ159" s="184"/>
      <c r="CA159" s="184"/>
      <c r="CB159" s="119"/>
    </row>
    <row r="160" spans="1:80" s="78" customFormat="1" x14ac:dyDescent="0.2">
      <c r="A160" s="84"/>
      <c r="B160" s="85"/>
      <c r="C160" s="86" t="str">
        <f t="shared" si="40"/>
        <v/>
      </c>
      <c r="D160" s="207" t="str">
        <f t="shared" si="41"/>
        <v/>
      </c>
      <c r="E160" s="86"/>
      <c r="F160" s="86"/>
      <c r="G160" s="86"/>
      <c r="H160" s="86"/>
      <c r="I160" s="86"/>
      <c r="J160" s="86"/>
      <c r="K160" s="86"/>
      <c r="L160" s="86"/>
      <c r="M160" s="86"/>
      <c r="N160" s="86"/>
      <c r="O160" s="87"/>
      <c r="P160" s="87"/>
      <c r="Q160" s="84"/>
      <c r="R160" s="84"/>
      <c r="S160" s="88"/>
      <c r="T160" s="86"/>
      <c r="U160" s="89" t="str">
        <f>IF(T160="","",VLOOKUP(T160,Surfacing_Pavements_Full_Width_Array,2,FALSE))</f>
        <v/>
      </c>
      <c r="V160" s="88" t="str">
        <f t="shared" si="42"/>
        <v/>
      </c>
      <c r="W160" s="99"/>
      <c r="X160" s="90"/>
      <c r="Y160" s="89" t="str">
        <f t="shared" si="43"/>
        <v/>
      </c>
      <c r="Z160" s="86"/>
      <c r="AA160" s="91" t="str">
        <f t="shared" si="44"/>
        <v/>
      </c>
      <c r="AB160" s="86"/>
      <c r="AC160" s="87"/>
      <c r="AD160" s="86"/>
      <c r="AE160" s="86"/>
      <c r="AF160" s="86"/>
      <c r="AG160" s="86"/>
      <c r="AH160" s="89" t="str">
        <f t="shared" si="45"/>
        <v/>
      </c>
      <c r="AI160" s="86"/>
      <c r="AJ160" s="86"/>
      <c r="AK160" s="86"/>
      <c r="AL160" s="89" t="str">
        <f t="shared" si="46"/>
        <v/>
      </c>
      <c r="AM160" s="86"/>
      <c r="AN160" s="86"/>
      <c r="AO160" s="89" t="str">
        <f t="shared" si="47"/>
        <v/>
      </c>
      <c r="AP160" s="86"/>
      <c r="AQ160" s="86"/>
      <c r="AR160" s="89" t="str">
        <f t="shared" si="48"/>
        <v/>
      </c>
      <c r="AS160" s="86"/>
      <c r="AT160" s="89" t="str">
        <f t="shared" si="49"/>
        <v/>
      </c>
      <c r="AU160" s="86"/>
      <c r="AV160" s="86"/>
      <c r="AW160" s="86"/>
      <c r="AX160" s="86"/>
      <c r="AY160" s="86"/>
      <c r="AZ160" s="184"/>
      <c r="BA160" s="184"/>
      <c r="BB160" s="183"/>
      <c r="BC160" s="183"/>
      <c r="BD160" s="207" t="str">
        <f t="shared" si="50"/>
        <v/>
      </c>
      <c r="BE160" s="86"/>
      <c r="BF160" s="86"/>
      <c r="BG160" s="86"/>
      <c r="BH160" s="86"/>
      <c r="BI160" s="88"/>
      <c r="BJ160" s="88"/>
      <c r="BK160" s="89" t="str">
        <f t="shared" si="51"/>
        <v/>
      </c>
      <c r="BL160" s="86"/>
      <c r="BM160" s="89" t="str">
        <f t="shared" si="52"/>
        <v/>
      </c>
      <c r="BN160" s="184"/>
      <c r="BO160" s="184" t="str">
        <f t="shared" si="53"/>
        <v/>
      </c>
      <c r="BP160" s="466"/>
      <c r="BQ160" s="184"/>
      <c r="BR160" s="184"/>
      <c r="BS160" s="184"/>
      <c r="BT160" s="184"/>
      <c r="BU160" s="184"/>
      <c r="BV160" s="86"/>
      <c r="BW160" s="184"/>
      <c r="BX160" s="184"/>
      <c r="BY160" s="184"/>
      <c r="BZ160" s="184"/>
      <c r="CA160" s="184"/>
      <c r="CB160" s="119"/>
    </row>
    <row r="161" spans="1:80" s="78" customFormat="1" x14ac:dyDescent="0.2">
      <c r="A161" s="84"/>
      <c r="B161" s="85"/>
      <c r="C161" s="86" t="str">
        <f t="shared" si="40"/>
        <v/>
      </c>
      <c r="D161" s="207" t="str">
        <f t="shared" si="41"/>
        <v/>
      </c>
      <c r="E161" s="86"/>
      <c r="F161" s="86"/>
      <c r="G161" s="86"/>
      <c r="H161" s="86"/>
      <c r="I161" s="86"/>
      <c r="J161" s="86"/>
      <c r="K161" s="86"/>
      <c r="L161" s="86"/>
      <c r="M161" s="86"/>
      <c r="N161" s="86"/>
      <c r="O161" s="87"/>
      <c r="P161" s="87"/>
      <c r="Q161" s="84"/>
      <c r="R161" s="84"/>
      <c r="S161" s="88"/>
      <c r="T161" s="86"/>
      <c r="U161" s="89" t="str">
        <f>IF(T161="","",VLOOKUP(T161,Surfacing_Pavements_Full_Width_Array,2,FALSE))</f>
        <v/>
      </c>
      <c r="V161" s="88" t="str">
        <f t="shared" si="42"/>
        <v/>
      </c>
      <c r="W161" s="99"/>
      <c r="X161" s="90"/>
      <c r="Y161" s="89" t="str">
        <f t="shared" si="43"/>
        <v/>
      </c>
      <c r="Z161" s="86"/>
      <c r="AA161" s="91" t="str">
        <f t="shared" si="44"/>
        <v/>
      </c>
      <c r="AB161" s="86"/>
      <c r="AC161" s="87"/>
      <c r="AD161" s="86"/>
      <c r="AE161" s="86"/>
      <c r="AF161" s="86"/>
      <c r="AG161" s="86"/>
      <c r="AH161" s="89" t="str">
        <f t="shared" si="45"/>
        <v/>
      </c>
      <c r="AI161" s="86"/>
      <c r="AJ161" s="86"/>
      <c r="AK161" s="86"/>
      <c r="AL161" s="89" t="str">
        <f t="shared" si="46"/>
        <v/>
      </c>
      <c r="AM161" s="86"/>
      <c r="AN161" s="86"/>
      <c r="AO161" s="89" t="str">
        <f t="shared" si="47"/>
        <v/>
      </c>
      <c r="AP161" s="86"/>
      <c r="AQ161" s="86"/>
      <c r="AR161" s="89" t="str">
        <f t="shared" si="48"/>
        <v/>
      </c>
      <c r="AS161" s="86"/>
      <c r="AT161" s="89" t="str">
        <f t="shared" si="49"/>
        <v/>
      </c>
      <c r="AU161" s="86"/>
      <c r="AV161" s="86"/>
      <c r="AW161" s="86"/>
      <c r="AX161" s="86"/>
      <c r="AY161" s="86"/>
      <c r="AZ161" s="184"/>
      <c r="BA161" s="184"/>
      <c r="BB161" s="183"/>
      <c r="BC161" s="183"/>
      <c r="BD161" s="207" t="str">
        <f t="shared" si="50"/>
        <v/>
      </c>
      <c r="BE161" s="86"/>
      <c r="BF161" s="86"/>
      <c r="BG161" s="86"/>
      <c r="BH161" s="86"/>
      <c r="BI161" s="88"/>
      <c r="BJ161" s="88"/>
      <c r="BK161" s="89" t="str">
        <f t="shared" si="51"/>
        <v/>
      </c>
      <c r="BL161" s="86"/>
      <c r="BM161" s="89" t="str">
        <f t="shared" si="52"/>
        <v/>
      </c>
      <c r="BN161" s="184"/>
      <c r="BO161" s="184" t="str">
        <f t="shared" si="53"/>
        <v/>
      </c>
      <c r="BP161" s="466"/>
      <c r="BQ161" s="184"/>
      <c r="BR161" s="184"/>
      <c r="BS161" s="184"/>
      <c r="BT161" s="184"/>
      <c r="BU161" s="184"/>
      <c r="BV161" s="86"/>
      <c r="BW161" s="184"/>
      <c r="BX161" s="184"/>
      <c r="BY161" s="184"/>
      <c r="BZ161" s="184"/>
      <c r="CA161" s="184"/>
      <c r="CB161" s="119"/>
    </row>
    <row r="162" spans="1:80" s="78" customFormat="1" x14ac:dyDescent="0.2">
      <c r="A162" s="84"/>
      <c r="B162" s="85"/>
      <c r="C162" s="86" t="str">
        <f t="shared" si="40"/>
        <v/>
      </c>
      <c r="D162" s="207" t="str">
        <f t="shared" si="41"/>
        <v/>
      </c>
      <c r="E162" s="86"/>
      <c r="F162" s="86"/>
      <c r="G162" s="86"/>
      <c r="H162" s="86"/>
      <c r="I162" s="86"/>
      <c r="J162" s="86"/>
      <c r="K162" s="86"/>
      <c r="L162" s="86"/>
      <c r="M162" s="86"/>
      <c r="N162" s="86"/>
      <c r="O162" s="87"/>
      <c r="P162" s="87"/>
      <c r="Q162" s="84"/>
      <c r="R162" s="84"/>
      <c r="S162" s="88"/>
      <c r="T162" s="86"/>
      <c r="U162" s="89" t="str">
        <f>IF(T162="","",VLOOKUP(T162,Surfacing_Pavements_Full_Width_Array,2,FALSE))</f>
        <v/>
      </c>
      <c r="V162" s="88" t="str">
        <f t="shared" si="42"/>
        <v/>
      </c>
      <c r="W162" s="99"/>
      <c r="X162" s="90"/>
      <c r="Y162" s="89" t="str">
        <f t="shared" si="43"/>
        <v/>
      </c>
      <c r="Z162" s="86"/>
      <c r="AA162" s="91" t="str">
        <f t="shared" si="44"/>
        <v/>
      </c>
      <c r="AB162" s="86"/>
      <c r="AC162" s="87"/>
      <c r="AD162" s="86"/>
      <c r="AE162" s="86"/>
      <c r="AF162" s="86"/>
      <c r="AG162" s="86"/>
      <c r="AH162" s="89" t="str">
        <f t="shared" si="45"/>
        <v/>
      </c>
      <c r="AI162" s="86"/>
      <c r="AJ162" s="86"/>
      <c r="AK162" s="86"/>
      <c r="AL162" s="89" t="str">
        <f t="shared" si="46"/>
        <v/>
      </c>
      <c r="AM162" s="86"/>
      <c r="AN162" s="86"/>
      <c r="AO162" s="89" t="str">
        <f t="shared" si="47"/>
        <v/>
      </c>
      <c r="AP162" s="86"/>
      <c r="AQ162" s="86"/>
      <c r="AR162" s="89" t="str">
        <f t="shared" si="48"/>
        <v/>
      </c>
      <c r="AS162" s="86"/>
      <c r="AT162" s="89" t="str">
        <f t="shared" si="49"/>
        <v/>
      </c>
      <c r="AU162" s="86"/>
      <c r="AV162" s="86"/>
      <c r="AW162" s="86"/>
      <c r="AX162" s="86"/>
      <c r="AY162" s="86"/>
      <c r="AZ162" s="184"/>
      <c r="BA162" s="184"/>
      <c r="BB162" s="183"/>
      <c r="BC162" s="183"/>
      <c r="BD162" s="207" t="str">
        <f t="shared" si="50"/>
        <v/>
      </c>
      <c r="BE162" s="86"/>
      <c r="BF162" s="86"/>
      <c r="BG162" s="86"/>
      <c r="BH162" s="86"/>
      <c r="BI162" s="88"/>
      <c r="BJ162" s="88"/>
      <c r="BK162" s="89" t="str">
        <f t="shared" si="51"/>
        <v/>
      </c>
      <c r="BL162" s="86"/>
      <c r="BM162" s="89" t="str">
        <f t="shared" si="52"/>
        <v/>
      </c>
      <c r="BN162" s="184"/>
      <c r="BO162" s="184" t="str">
        <f t="shared" si="53"/>
        <v/>
      </c>
      <c r="BP162" s="466"/>
      <c r="BQ162" s="184"/>
      <c r="BR162" s="184"/>
      <c r="BS162" s="184"/>
      <c r="BT162" s="184"/>
      <c r="BU162" s="184"/>
      <c r="BV162" s="86"/>
      <c r="BW162" s="184"/>
      <c r="BX162" s="184"/>
      <c r="BY162" s="184"/>
      <c r="BZ162" s="184"/>
      <c r="CA162" s="184"/>
      <c r="CB162" s="119"/>
    </row>
    <row r="163" spans="1:80" s="78" customFormat="1" x14ac:dyDescent="0.2">
      <c r="A163" s="84"/>
      <c r="B163" s="85"/>
      <c r="C163" s="86" t="str">
        <f t="shared" si="40"/>
        <v/>
      </c>
      <c r="D163" s="207" t="str">
        <f t="shared" si="41"/>
        <v/>
      </c>
      <c r="E163" s="86"/>
      <c r="F163" s="86"/>
      <c r="G163" s="86"/>
      <c r="H163" s="86"/>
      <c r="I163" s="86"/>
      <c r="J163" s="86"/>
      <c r="K163" s="86"/>
      <c r="L163" s="86"/>
      <c r="M163" s="86"/>
      <c r="N163" s="86"/>
      <c r="O163" s="87"/>
      <c r="P163" s="87"/>
      <c r="Q163" s="84"/>
      <c r="R163" s="84"/>
      <c r="S163" s="88"/>
      <c r="T163" s="86"/>
      <c r="U163" s="89" t="str">
        <f>IF(T163="","",VLOOKUP(T163,Surfacing_Pavements_Full_Width_Array,2,FALSE))</f>
        <v/>
      </c>
      <c r="V163" s="88" t="str">
        <f t="shared" si="42"/>
        <v/>
      </c>
      <c r="W163" s="99"/>
      <c r="X163" s="90"/>
      <c r="Y163" s="89" t="str">
        <f t="shared" si="43"/>
        <v/>
      </c>
      <c r="Z163" s="86"/>
      <c r="AA163" s="91" t="str">
        <f t="shared" si="44"/>
        <v/>
      </c>
      <c r="AB163" s="86"/>
      <c r="AC163" s="87"/>
      <c r="AD163" s="86"/>
      <c r="AE163" s="86"/>
      <c r="AF163" s="86"/>
      <c r="AG163" s="86"/>
      <c r="AH163" s="89" t="str">
        <f t="shared" si="45"/>
        <v/>
      </c>
      <c r="AI163" s="86"/>
      <c r="AJ163" s="86"/>
      <c r="AK163" s="86"/>
      <c r="AL163" s="89" t="str">
        <f t="shared" si="46"/>
        <v/>
      </c>
      <c r="AM163" s="86"/>
      <c r="AN163" s="86"/>
      <c r="AO163" s="89" t="str">
        <f t="shared" si="47"/>
        <v/>
      </c>
      <c r="AP163" s="86"/>
      <c r="AQ163" s="86"/>
      <c r="AR163" s="89" t="str">
        <f t="shared" si="48"/>
        <v/>
      </c>
      <c r="AS163" s="86"/>
      <c r="AT163" s="89" t="str">
        <f t="shared" si="49"/>
        <v/>
      </c>
      <c r="AU163" s="86"/>
      <c r="AV163" s="86"/>
      <c r="AW163" s="86"/>
      <c r="AX163" s="86"/>
      <c r="AY163" s="86"/>
      <c r="AZ163" s="184"/>
      <c r="BA163" s="184"/>
      <c r="BB163" s="183"/>
      <c r="BC163" s="183"/>
      <c r="BD163" s="207" t="str">
        <f t="shared" si="50"/>
        <v/>
      </c>
      <c r="BE163" s="86"/>
      <c r="BF163" s="86"/>
      <c r="BG163" s="86"/>
      <c r="BH163" s="86"/>
      <c r="BI163" s="88"/>
      <c r="BJ163" s="88"/>
      <c r="BK163" s="89" t="str">
        <f t="shared" si="51"/>
        <v/>
      </c>
      <c r="BL163" s="86"/>
      <c r="BM163" s="89" t="str">
        <f t="shared" si="52"/>
        <v/>
      </c>
      <c r="BN163" s="184"/>
      <c r="BO163" s="184" t="str">
        <f t="shared" si="53"/>
        <v/>
      </c>
      <c r="BP163" s="466"/>
      <c r="BQ163" s="184"/>
      <c r="BR163" s="184"/>
      <c r="BS163" s="184"/>
      <c r="BT163" s="184"/>
      <c r="BU163" s="184"/>
      <c r="BV163" s="86"/>
      <c r="BW163" s="184"/>
      <c r="BX163" s="184"/>
      <c r="BY163" s="184"/>
      <c r="BZ163" s="184"/>
      <c r="CA163" s="184"/>
      <c r="CB163" s="119"/>
    </row>
    <row r="164" spans="1:80" s="78" customFormat="1" x14ac:dyDescent="0.2">
      <c r="A164" s="84"/>
      <c r="B164" s="85"/>
      <c r="C164" s="86" t="str">
        <f t="shared" si="40"/>
        <v/>
      </c>
      <c r="D164" s="207" t="str">
        <f t="shared" si="41"/>
        <v/>
      </c>
      <c r="E164" s="86"/>
      <c r="F164" s="86"/>
      <c r="G164" s="86"/>
      <c r="H164" s="86"/>
      <c r="I164" s="86"/>
      <c r="J164" s="86"/>
      <c r="K164" s="86"/>
      <c r="L164" s="86"/>
      <c r="M164" s="86"/>
      <c r="N164" s="86"/>
      <c r="O164" s="87"/>
      <c r="P164" s="87"/>
      <c r="Q164" s="84"/>
      <c r="R164" s="84"/>
      <c r="S164" s="88"/>
      <c r="T164" s="86"/>
      <c r="U164" s="89" t="str">
        <f>IF(T164="","",VLOOKUP(T164,Surfacing_Pavements_Full_Width_Array,2,FALSE))</f>
        <v/>
      </c>
      <c r="V164" s="88" t="str">
        <f t="shared" si="42"/>
        <v/>
      </c>
      <c r="W164" s="99"/>
      <c r="X164" s="90"/>
      <c r="Y164" s="89" t="str">
        <f t="shared" si="43"/>
        <v/>
      </c>
      <c r="Z164" s="86"/>
      <c r="AA164" s="91" t="str">
        <f t="shared" si="44"/>
        <v/>
      </c>
      <c r="AB164" s="86"/>
      <c r="AC164" s="87"/>
      <c r="AD164" s="86"/>
      <c r="AE164" s="86"/>
      <c r="AF164" s="86"/>
      <c r="AG164" s="86"/>
      <c r="AH164" s="89" t="str">
        <f t="shared" si="45"/>
        <v/>
      </c>
      <c r="AI164" s="86"/>
      <c r="AJ164" s="86"/>
      <c r="AK164" s="86"/>
      <c r="AL164" s="89" t="str">
        <f t="shared" si="46"/>
        <v/>
      </c>
      <c r="AM164" s="86"/>
      <c r="AN164" s="86"/>
      <c r="AO164" s="89" t="str">
        <f t="shared" si="47"/>
        <v/>
      </c>
      <c r="AP164" s="86"/>
      <c r="AQ164" s="86"/>
      <c r="AR164" s="89" t="str">
        <f t="shared" si="48"/>
        <v/>
      </c>
      <c r="AS164" s="86"/>
      <c r="AT164" s="89" t="str">
        <f t="shared" si="49"/>
        <v/>
      </c>
      <c r="AU164" s="86"/>
      <c r="AV164" s="86"/>
      <c r="AW164" s="86"/>
      <c r="AX164" s="86"/>
      <c r="AY164" s="86"/>
      <c r="AZ164" s="184"/>
      <c r="BA164" s="184"/>
      <c r="BB164" s="183"/>
      <c r="BC164" s="183"/>
      <c r="BD164" s="207" t="str">
        <f t="shared" si="50"/>
        <v/>
      </c>
      <c r="BE164" s="86"/>
      <c r="BF164" s="86"/>
      <c r="BG164" s="86"/>
      <c r="BH164" s="86"/>
      <c r="BI164" s="88"/>
      <c r="BJ164" s="88"/>
      <c r="BK164" s="89" t="str">
        <f t="shared" si="51"/>
        <v/>
      </c>
      <c r="BL164" s="86"/>
      <c r="BM164" s="89" t="str">
        <f t="shared" si="52"/>
        <v/>
      </c>
      <c r="BN164" s="184"/>
      <c r="BO164" s="184" t="str">
        <f t="shared" si="53"/>
        <v/>
      </c>
      <c r="BP164" s="466"/>
      <c r="BQ164" s="184"/>
      <c r="BR164" s="184"/>
      <c r="BS164" s="184"/>
      <c r="BT164" s="184"/>
      <c r="BU164" s="184"/>
      <c r="BV164" s="86"/>
      <c r="BW164" s="184"/>
      <c r="BX164" s="184"/>
      <c r="BY164" s="184"/>
      <c r="BZ164" s="184"/>
      <c r="CA164" s="184"/>
      <c r="CB164" s="119"/>
    </row>
    <row r="165" spans="1:80" s="78" customFormat="1" x14ac:dyDescent="0.2">
      <c r="A165" s="84"/>
      <c r="B165" s="85"/>
      <c r="C165" s="86" t="str">
        <f t="shared" si="40"/>
        <v/>
      </c>
      <c r="D165" s="207" t="str">
        <f t="shared" si="41"/>
        <v/>
      </c>
      <c r="E165" s="86"/>
      <c r="F165" s="86"/>
      <c r="G165" s="86"/>
      <c r="H165" s="86"/>
      <c r="I165" s="86"/>
      <c r="J165" s="86"/>
      <c r="K165" s="86"/>
      <c r="L165" s="86"/>
      <c r="M165" s="86"/>
      <c r="N165" s="86"/>
      <c r="O165" s="87"/>
      <c r="P165" s="87"/>
      <c r="Q165" s="84"/>
      <c r="R165" s="84"/>
      <c r="S165" s="88"/>
      <c r="T165" s="86"/>
      <c r="U165" s="89" t="str">
        <f>IF(T165="","",VLOOKUP(T165,Surfacing_Pavements_Full_Width_Array,2,FALSE))</f>
        <v/>
      </c>
      <c r="V165" s="88" t="str">
        <f t="shared" si="42"/>
        <v/>
      </c>
      <c r="W165" s="99"/>
      <c r="X165" s="90"/>
      <c r="Y165" s="89" t="str">
        <f t="shared" si="43"/>
        <v/>
      </c>
      <c r="Z165" s="86"/>
      <c r="AA165" s="91" t="str">
        <f t="shared" si="44"/>
        <v/>
      </c>
      <c r="AB165" s="86"/>
      <c r="AC165" s="87"/>
      <c r="AD165" s="86"/>
      <c r="AE165" s="86"/>
      <c r="AF165" s="86"/>
      <c r="AG165" s="86"/>
      <c r="AH165" s="89" t="str">
        <f t="shared" si="45"/>
        <v/>
      </c>
      <c r="AI165" s="86"/>
      <c r="AJ165" s="86"/>
      <c r="AK165" s="86"/>
      <c r="AL165" s="89" t="str">
        <f t="shared" si="46"/>
        <v/>
      </c>
      <c r="AM165" s="86"/>
      <c r="AN165" s="86"/>
      <c r="AO165" s="89" t="str">
        <f t="shared" si="47"/>
        <v/>
      </c>
      <c r="AP165" s="86"/>
      <c r="AQ165" s="86"/>
      <c r="AR165" s="89" t="str">
        <f t="shared" si="48"/>
        <v/>
      </c>
      <c r="AS165" s="86"/>
      <c r="AT165" s="89" t="str">
        <f t="shared" si="49"/>
        <v/>
      </c>
      <c r="AU165" s="86"/>
      <c r="AV165" s="86"/>
      <c r="AW165" s="86"/>
      <c r="AX165" s="86"/>
      <c r="AY165" s="86"/>
      <c r="AZ165" s="184"/>
      <c r="BA165" s="184"/>
      <c r="BB165" s="183"/>
      <c r="BC165" s="183"/>
      <c r="BD165" s="207" t="str">
        <f t="shared" si="50"/>
        <v/>
      </c>
      <c r="BE165" s="86"/>
      <c r="BF165" s="86"/>
      <c r="BG165" s="86"/>
      <c r="BH165" s="86"/>
      <c r="BI165" s="88"/>
      <c r="BJ165" s="88"/>
      <c r="BK165" s="89" t="str">
        <f t="shared" si="51"/>
        <v/>
      </c>
      <c r="BL165" s="86"/>
      <c r="BM165" s="89" t="str">
        <f t="shared" si="52"/>
        <v/>
      </c>
      <c r="BN165" s="184"/>
      <c r="BO165" s="184" t="str">
        <f t="shared" si="53"/>
        <v/>
      </c>
      <c r="BP165" s="466"/>
      <c r="BQ165" s="184"/>
      <c r="BR165" s="184"/>
      <c r="BS165" s="184"/>
      <c r="BT165" s="184"/>
      <c r="BU165" s="184"/>
      <c r="BV165" s="86"/>
      <c r="BW165" s="184"/>
      <c r="BX165" s="184"/>
      <c r="BY165" s="184"/>
      <c r="BZ165" s="184"/>
      <c r="CA165" s="184"/>
      <c r="CB165" s="119"/>
    </row>
    <row r="166" spans="1:80" s="78" customFormat="1" x14ac:dyDescent="0.2">
      <c r="A166" s="84"/>
      <c r="B166" s="85"/>
      <c r="C166" s="86" t="str">
        <f t="shared" si="40"/>
        <v/>
      </c>
      <c r="D166" s="207" t="str">
        <f t="shared" si="41"/>
        <v/>
      </c>
      <c r="E166" s="86"/>
      <c r="F166" s="86"/>
      <c r="G166" s="86"/>
      <c r="H166" s="86"/>
      <c r="I166" s="86"/>
      <c r="J166" s="86"/>
      <c r="K166" s="86"/>
      <c r="L166" s="86"/>
      <c r="M166" s="86"/>
      <c r="N166" s="86"/>
      <c r="O166" s="87"/>
      <c r="P166" s="87"/>
      <c r="Q166" s="84"/>
      <c r="R166" s="84"/>
      <c r="S166" s="88"/>
      <c r="T166" s="86"/>
      <c r="U166" s="89" t="str">
        <f>IF(T166="","",VLOOKUP(T166,Surfacing_Pavements_Full_Width_Array,2,FALSE))</f>
        <v/>
      </c>
      <c r="V166" s="88" t="str">
        <f t="shared" si="42"/>
        <v/>
      </c>
      <c r="W166" s="99"/>
      <c r="X166" s="90"/>
      <c r="Y166" s="89" t="str">
        <f t="shared" si="43"/>
        <v/>
      </c>
      <c r="Z166" s="86"/>
      <c r="AA166" s="91" t="str">
        <f t="shared" si="44"/>
        <v/>
      </c>
      <c r="AB166" s="86"/>
      <c r="AC166" s="87"/>
      <c r="AD166" s="86"/>
      <c r="AE166" s="86"/>
      <c r="AF166" s="86"/>
      <c r="AG166" s="86"/>
      <c r="AH166" s="89" t="str">
        <f t="shared" si="45"/>
        <v/>
      </c>
      <c r="AI166" s="86"/>
      <c r="AJ166" s="86"/>
      <c r="AK166" s="86"/>
      <c r="AL166" s="89" t="str">
        <f t="shared" si="46"/>
        <v/>
      </c>
      <c r="AM166" s="86"/>
      <c r="AN166" s="86"/>
      <c r="AO166" s="89" t="str">
        <f t="shared" si="47"/>
        <v/>
      </c>
      <c r="AP166" s="86"/>
      <c r="AQ166" s="86"/>
      <c r="AR166" s="89" t="str">
        <f t="shared" si="48"/>
        <v/>
      </c>
      <c r="AS166" s="86"/>
      <c r="AT166" s="89" t="str">
        <f t="shared" si="49"/>
        <v/>
      </c>
      <c r="AU166" s="86"/>
      <c r="AV166" s="86"/>
      <c r="AW166" s="86"/>
      <c r="AX166" s="86"/>
      <c r="AY166" s="86"/>
      <c r="AZ166" s="184"/>
      <c r="BA166" s="184"/>
      <c r="BB166" s="183"/>
      <c r="BC166" s="183"/>
      <c r="BD166" s="207" t="str">
        <f t="shared" si="50"/>
        <v/>
      </c>
      <c r="BE166" s="86"/>
      <c r="BF166" s="86"/>
      <c r="BG166" s="86"/>
      <c r="BH166" s="86"/>
      <c r="BI166" s="88"/>
      <c r="BJ166" s="88"/>
      <c r="BK166" s="89" t="str">
        <f t="shared" si="51"/>
        <v/>
      </c>
      <c r="BL166" s="86"/>
      <c r="BM166" s="89" t="str">
        <f t="shared" si="52"/>
        <v/>
      </c>
      <c r="BN166" s="184"/>
      <c r="BO166" s="184" t="str">
        <f t="shared" si="53"/>
        <v/>
      </c>
      <c r="BP166" s="466"/>
      <c r="BQ166" s="184"/>
      <c r="BR166" s="184"/>
      <c r="BS166" s="184"/>
      <c r="BT166" s="184"/>
      <c r="BU166" s="184"/>
      <c r="BV166" s="86"/>
      <c r="BW166" s="184"/>
      <c r="BX166" s="184"/>
      <c r="BY166" s="184"/>
      <c r="BZ166" s="184"/>
      <c r="CA166" s="184"/>
      <c r="CB166" s="119"/>
    </row>
    <row r="167" spans="1:80" s="78" customFormat="1" x14ac:dyDescent="0.2">
      <c r="A167" s="84"/>
      <c r="B167" s="85"/>
      <c r="C167" s="86" t="str">
        <f t="shared" si="40"/>
        <v/>
      </c>
      <c r="D167" s="207" t="str">
        <f t="shared" si="41"/>
        <v/>
      </c>
      <c r="E167" s="86"/>
      <c r="F167" s="86"/>
      <c r="G167" s="86"/>
      <c r="H167" s="86"/>
      <c r="I167" s="86"/>
      <c r="J167" s="86"/>
      <c r="K167" s="86"/>
      <c r="L167" s="86"/>
      <c r="M167" s="86"/>
      <c r="N167" s="86"/>
      <c r="O167" s="87"/>
      <c r="P167" s="87"/>
      <c r="Q167" s="84"/>
      <c r="R167" s="84"/>
      <c r="S167" s="88"/>
      <c r="T167" s="86"/>
      <c r="U167" s="89" t="str">
        <f>IF(T167="","",VLOOKUP(T167,Surfacing_Pavements_Full_Width_Array,2,FALSE))</f>
        <v/>
      </c>
      <c r="V167" s="88" t="str">
        <f t="shared" si="42"/>
        <v/>
      </c>
      <c r="W167" s="99"/>
      <c r="X167" s="90"/>
      <c r="Y167" s="89" t="str">
        <f t="shared" si="43"/>
        <v/>
      </c>
      <c r="Z167" s="86"/>
      <c r="AA167" s="91" t="str">
        <f t="shared" si="44"/>
        <v/>
      </c>
      <c r="AB167" s="86"/>
      <c r="AC167" s="87"/>
      <c r="AD167" s="86"/>
      <c r="AE167" s="86"/>
      <c r="AF167" s="86"/>
      <c r="AG167" s="86"/>
      <c r="AH167" s="89" t="str">
        <f t="shared" si="45"/>
        <v/>
      </c>
      <c r="AI167" s="86"/>
      <c r="AJ167" s="86"/>
      <c r="AK167" s="86"/>
      <c r="AL167" s="89" t="str">
        <f t="shared" si="46"/>
        <v/>
      </c>
      <c r="AM167" s="86"/>
      <c r="AN167" s="86"/>
      <c r="AO167" s="89" t="str">
        <f t="shared" si="47"/>
        <v/>
      </c>
      <c r="AP167" s="86"/>
      <c r="AQ167" s="86"/>
      <c r="AR167" s="89" t="str">
        <f t="shared" si="48"/>
        <v/>
      </c>
      <c r="AS167" s="86"/>
      <c r="AT167" s="89" t="str">
        <f t="shared" si="49"/>
        <v/>
      </c>
      <c r="AU167" s="86"/>
      <c r="AV167" s="86"/>
      <c r="AW167" s="86"/>
      <c r="AX167" s="86"/>
      <c r="AY167" s="86"/>
      <c r="AZ167" s="184"/>
      <c r="BA167" s="184"/>
      <c r="BB167" s="183"/>
      <c r="BC167" s="183"/>
      <c r="BD167" s="207" t="str">
        <f t="shared" si="50"/>
        <v/>
      </c>
      <c r="BE167" s="86"/>
      <c r="BF167" s="86"/>
      <c r="BG167" s="86"/>
      <c r="BH167" s="86"/>
      <c r="BI167" s="88"/>
      <c r="BJ167" s="88"/>
      <c r="BK167" s="89" t="str">
        <f t="shared" si="51"/>
        <v/>
      </c>
      <c r="BL167" s="86"/>
      <c r="BM167" s="89" t="str">
        <f t="shared" si="52"/>
        <v/>
      </c>
      <c r="BN167" s="184"/>
      <c r="BO167" s="184" t="str">
        <f t="shared" si="53"/>
        <v/>
      </c>
      <c r="BP167" s="466"/>
      <c r="BQ167" s="184"/>
      <c r="BR167" s="184"/>
      <c r="BS167" s="184"/>
      <c r="BT167" s="184"/>
      <c r="BU167" s="184"/>
      <c r="BV167" s="86"/>
      <c r="BW167" s="184"/>
      <c r="BX167" s="184"/>
      <c r="BY167" s="184"/>
      <c r="BZ167" s="184"/>
      <c r="CA167" s="184"/>
      <c r="CB167" s="119"/>
    </row>
    <row r="168" spans="1:80" s="78" customFormat="1" x14ac:dyDescent="0.2">
      <c r="A168" s="84"/>
      <c r="B168" s="85"/>
      <c r="C168" s="86" t="str">
        <f t="shared" si="40"/>
        <v/>
      </c>
      <c r="D168" s="207" t="str">
        <f t="shared" si="41"/>
        <v/>
      </c>
      <c r="E168" s="86"/>
      <c r="F168" s="86"/>
      <c r="G168" s="86"/>
      <c r="H168" s="86"/>
      <c r="I168" s="86"/>
      <c r="J168" s="86"/>
      <c r="K168" s="86"/>
      <c r="L168" s="86"/>
      <c r="M168" s="86"/>
      <c r="N168" s="86"/>
      <c r="O168" s="87"/>
      <c r="P168" s="87"/>
      <c r="Q168" s="84"/>
      <c r="R168" s="84"/>
      <c r="S168" s="88"/>
      <c r="T168" s="86"/>
      <c r="U168" s="89" t="str">
        <f>IF(T168="","",VLOOKUP(T168,Surfacing_Pavements_Full_Width_Array,2,FALSE))</f>
        <v/>
      </c>
      <c r="V168" s="88" t="str">
        <f t="shared" si="42"/>
        <v/>
      </c>
      <c r="W168" s="99"/>
      <c r="X168" s="90"/>
      <c r="Y168" s="89" t="str">
        <f t="shared" si="43"/>
        <v/>
      </c>
      <c r="Z168" s="86"/>
      <c r="AA168" s="91" t="str">
        <f t="shared" si="44"/>
        <v/>
      </c>
      <c r="AB168" s="86"/>
      <c r="AC168" s="87"/>
      <c r="AD168" s="86"/>
      <c r="AE168" s="86"/>
      <c r="AF168" s="86"/>
      <c r="AG168" s="86"/>
      <c r="AH168" s="89" t="str">
        <f t="shared" si="45"/>
        <v/>
      </c>
      <c r="AI168" s="86"/>
      <c r="AJ168" s="86"/>
      <c r="AK168" s="86"/>
      <c r="AL168" s="89" t="str">
        <f t="shared" si="46"/>
        <v/>
      </c>
      <c r="AM168" s="86"/>
      <c r="AN168" s="86"/>
      <c r="AO168" s="89" t="str">
        <f t="shared" si="47"/>
        <v/>
      </c>
      <c r="AP168" s="86"/>
      <c r="AQ168" s="86"/>
      <c r="AR168" s="89" t="str">
        <f t="shared" si="48"/>
        <v/>
      </c>
      <c r="AS168" s="86"/>
      <c r="AT168" s="89" t="str">
        <f t="shared" si="49"/>
        <v/>
      </c>
      <c r="AU168" s="86"/>
      <c r="AV168" s="86"/>
      <c r="AW168" s="86"/>
      <c r="AX168" s="86"/>
      <c r="AY168" s="86"/>
      <c r="AZ168" s="184"/>
      <c r="BA168" s="184"/>
      <c r="BB168" s="183"/>
      <c r="BC168" s="183"/>
      <c r="BD168" s="207" t="str">
        <f t="shared" si="50"/>
        <v/>
      </c>
      <c r="BE168" s="86"/>
      <c r="BF168" s="86"/>
      <c r="BG168" s="86"/>
      <c r="BH168" s="86"/>
      <c r="BI168" s="88"/>
      <c r="BJ168" s="88"/>
      <c r="BK168" s="89" t="str">
        <f t="shared" si="51"/>
        <v/>
      </c>
      <c r="BL168" s="86"/>
      <c r="BM168" s="89" t="str">
        <f t="shared" si="52"/>
        <v/>
      </c>
      <c r="BN168" s="184"/>
      <c r="BO168" s="184" t="str">
        <f t="shared" si="53"/>
        <v/>
      </c>
      <c r="BP168" s="466"/>
      <c r="BQ168" s="184"/>
      <c r="BR168" s="184"/>
      <c r="BS168" s="184"/>
      <c r="BT168" s="184"/>
      <c r="BU168" s="184"/>
      <c r="BV168" s="86"/>
      <c r="BW168" s="184"/>
      <c r="BX168" s="184"/>
      <c r="BY168" s="184"/>
      <c r="BZ168" s="184"/>
      <c r="CA168" s="184"/>
      <c r="CB168" s="119"/>
    </row>
    <row r="169" spans="1:80" s="78" customFormat="1" x14ac:dyDescent="0.2">
      <c r="A169" s="84"/>
      <c r="B169" s="85"/>
      <c r="C169" s="86" t="str">
        <f t="shared" si="40"/>
        <v/>
      </c>
      <c r="D169" s="207" t="str">
        <f t="shared" si="41"/>
        <v/>
      </c>
      <c r="E169" s="86"/>
      <c r="F169" s="86"/>
      <c r="G169" s="86"/>
      <c r="H169" s="86"/>
      <c r="I169" s="86"/>
      <c r="J169" s="86"/>
      <c r="K169" s="86"/>
      <c r="L169" s="86"/>
      <c r="M169" s="86"/>
      <c r="N169" s="86"/>
      <c r="O169" s="87"/>
      <c r="P169" s="87"/>
      <c r="Q169" s="84"/>
      <c r="R169" s="84"/>
      <c r="S169" s="88"/>
      <c r="T169" s="86"/>
      <c r="U169" s="89" t="str">
        <f>IF(T169="","",VLOOKUP(T169,Surfacing_Pavements_Full_Width_Array,2,FALSE))</f>
        <v/>
      </c>
      <c r="V169" s="88" t="str">
        <f t="shared" si="42"/>
        <v/>
      </c>
      <c r="W169" s="99"/>
      <c r="X169" s="90"/>
      <c r="Y169" s="89" t="str">
        <f t="shared" si="43"/>
        <v/>
      </c>
      <c r="Z169" s="86"/>
      <c r="AA169" s="91" t="str">
        <f t="shared" si="44"/>
        <v/>
      </c>
      <c r="AB169" s="86"/>
      <c r="AC169" s="87"/>
      <c r="AD169" s="86"/>
      <c r="AE169" s="86"/>
      <c r="AF169" s="86"/>
      <c r="AG169" s="86"/>
      <c r="AH169" s="89" t="str">
        <f t="shared" si="45"/>
        <v/>
      </c>
      <c r="AI169" s="86"/>
      <c r="AJ169" s="86"/>
      <c r="AK169" s="86"/>
      <c r="AL169" s="89" t="str">
        <f t="shared" si="46"/>
        <v/>
      </c>
      <c r="AM169" s="86"/>
      <c r="AN169" s="86"/>
      <c r="AO169" s="89" t="str">
        <f t="shared" si="47"/>
        <v/>
      </c>
      <c r="AP169" s="86"/>
      <c r="AQ169" s="86"/>
      <c r="AR169" s="89" t="str">
        <f t="shared" si="48"/>
        <v/>
      </c>
      <c r="AS169" s="86"/>
      <c r="AT169" s="89" t="str">
        <f t="shared" si="49"/>
        <v/>
      </c>
      <c r="AU169" s="86"/>
      <c r="AV169" s="86"/>
      <c r="AW169" s="86"/>
      <c r="AX169" s="86"/>
      <c r="AY169" s="86"/>
      <c r="AZ169" s="184"/>
      <c r="BA169" s="184"/>
      <c r="BB169" s="183"/>
      <c r="BC169" s="183"/>
      <c r="BD169" s="207" t="str">
        <f t="shared" si="50"/>
        <v/>
      </c>
      <c r="BE169" s="86"/>
      <c r="BF169" s="86"/>
      <c r="BG169" s="86"/>
      <c r="BH169" s="86"/>
      <c r="BI169" s="88"/>
      <c r="BJ169" s="88"/>
      <c r="BK169" s="89" t="str">
        <f t="shared" si="51"/>
        <v/>
      </c>
      <c r="BL169" s="86"/>
      <c r="BM169" s="89" t="str">
        <f t="shared" si="52"/>
        <v/>
      </c>
      <c r="BN169" s="184"/>
      <c r="BO169" s="184" t="str">
        <f t="shared" si="53"/>
        <v/>
      </c>
      <c r="BP169" s="466"/>
      <c r="BQ169" s="184"/>
      <c r="BR169" s="184"/>
      <c r="BS169" s="184"/>
      <c r="BT169" s="184"/>
      <c r="BU169" s="184"/>
      <c r="BV169" s="86"/>
      <c r="BW169" s="184"/>
      <c r="BX169" s="184"/>
      <c r="BY169" s="184"/>
      <c r="BZ169" s="184"/>
      <c r="CA169" s="184"/>
      <c r="CB169" s="119"/>
    </row>
    <row r="170" spans="1:80" s="78" customFormat="1" x14ac:dyDescent="0.2">
      <c r="A170" s="84"/>
      <c r="B170" s="85"/>
      <c r="C170" s="86" t="str">
        <f t="shared" si="40"/>
        <v/>
      </c>
      <c r="D170" s="207" t="str">
        <f t="shared" si="41"/>
        <v/>
      </c>
      <c r="E170" s="86"/>
      <c r="F170" s="86"/>
      <c r="G170" s="86"/>
      <c r="H170" s="86"/>
      <c r="I170" s="86"/>
      <c r="J170" s="86"/>
      <c r="K170" s="86"/>
      <c r="L170" s="86"/>
      <c r="M170" s="86"/>
      <c r="N170" s="86"/>
      <c r="O170" s="87"/>
      <c r="P170" s="87"/>
      <c r="Q170" s="84"/>
      <c r="R170" s="84"/>
      <c r="S170" s="88"/>
      <c r="T170" s="86"/>
      <c r="U170" s="89" t="str">
        <f>IF(T170="","",VLOOKUP(T170,Surfacing_Pavements_Full_Width_Array,2,FALSE))</f>
        <v/>
      </c>
      <c r="V170" s="88" t="str">
        <f t="shared" si="42"/>
        <v/>
      </c>
      <c r="W170" s="99"/>
      <c r="X170" s="90"/>
      <c r="Y170" s="89" t="str">
        <f t="shared" si="43"/>
        <v/>
      </c>
      <c r="Z170" s="86"/>
      <c r="AA170" s="91" t="str">
        <f t="shared" si="44"/>
        <v/>
      </c>
      <c r="AB170" s="86"/>
      <c r="AC170" s="87"/>
      <c r="AD170" s="86"/>
      <c r="AE170" s="86"/>
      <c r="AF170" s="86"/>
      <c r="AG170" s="86"/>
      <c r="AH170" s="89" t="str">
        <f t="shared" si="45"/>
        <v/>
      </c>
      <c r="AI170" s="86"/>
      <c r="AJ170" s="86"/>
      <c r="AK170" s="86"/>
      <c r="AL170" s="89" t="str">
        <f t="shared" si="46"/>
        <v/>
      </c>
      <c r="AM170" s="86"/>
      <c r="AN170" s="86"/>
      <c r="AO170" s="89" t="str">
        <f t="shared" si="47"/>
        <v/>
      </c>
      <c r="AP170" s="86"/>
      <c r="AQ170" s="86"/>
      <c r="AR170" s="89" t="str">
        <f t="shared" si="48"/>
        <v/>
      </c>
      <c r="AS170" s="86"/>
      <c r="AT170" s="89" t="str">
        <f t="shared" si="49"/>
        <v/>
      </c>
      <c r="AU170" s="86"/>
      <c r="AV170" s="86"/>
      <c r="AW170" s="86"/>
      <c r="AX170" s="86"/>
      <c r="AY170" s="86"/>
      <c r="AZ170" s="184"/>
      <c r="BA170" s="184"/>
      <c r="BB170" s="183"/>
      <c r="BC170" s="183"/>
      <c r="BD170" s="207" t="str">
        <f t="shared" si="50"/>
        <v/>
      </c>
      <c r="BE170" s="86"/>
      <c r="BF170" s="86"/>
      <c r="BG170" s="86"/>
      <c r="BH170" s="86"/>
      <c r="BI170" s="88"/>
      <c r="BJ170" s="88"/>
      <c r="BK170" s="89" t="str">
        <f t="shared" si="51"/>
        <v/>
      </c>
      <c r="BL170" s="86"/>
      <c r="BM170" s="89" t="str">
        <f t="shared" si="52"/>
        <v/>
      </c>
      <c r="BN170" s="184"/>
      <c r="BO170" s="184" t="str">
        <f t="shared" si="53"/>
        <v/>
      </c>
      <c r="BP170" s="466"/>
      <c r="BQ170" s="184"/>
      <c r="BR170" s="184"/>
      <c r="BS170" s="184"/>
      <c r="BT170" s="184"/>
      <c r="BU170" s="184"/>
      <c r="BV170" s="86"/>
      <c r="BW170" s="184"/>
      <c r="BX170" s="184"/>
      <c r="BY170" s="184"/>
      <c r="BZ170" s="184"/>
      <c r="CA170" s="184"/>
      <c r="CB170" s="119"/>
    </row>
    <row r="171" spans="1:80" s="78" customFormat="1" x14ac:dyDescent="0.2">
      <c r="A171" s="84"/>
      <c r="B171" s="85"/>
      <c r="C171" s="86" t="str">
        <f t="shared" si="40"/>
        <v/>
      </c>
      <c r="D171" s="207" t="str">
        <f t="shared" si="41"/>
        <v/>
      </c>
      <c r="E171" s="86"/>
      <c r="F171" s="86"/>
      <c r="G171" s="86"/>
      <c r="H171" s="86"/>
      <c r="I171" s="86"/>
      <c r="J171" s="86"/>
      <c r="K171" s="86"/>
      <c r="L171" s="86"/>
      <c r="M171" s="86"/>
      <c r="N171" s="86"/>
      <c r="O171" s="87"/>
      <c r="P171" s="87"/>
      <c r="Q171" s="84"/>
      <c r="R171" s="84"/>
      <c r="S171" s="88"/>
      <c r="T171" s="86"/>
      <c r="U171" s="89" t="str">
        <f>IF(T171="","",VLOOKUP(T171,Surfacing_Pavements_Full_Width_Array,2,FALSE))</f>
        <v/>
      </c>
      <c r="V171" s="88" t="str">
        <f t="shared" si="42"/>
        <v/>
      </c>
      <c r="W171" s="99"/>
      <c r="X171" s="90"/>
      <c r="Y171" s="89" t="str">
        <f t="shared" si="43"/>
        <v/>
      </c>
      <c r="Z171" s="86"/>
      <c r="AA171" s="91" t="str">
        <f t="shared" si="44"/>
        <v/>
      </c>
      <c r="AB171" s="86"/>
      <c r="AC171" s="87"/>
      <c r="AD171" s="86"/>
      <c r="AE171" s="86"/>
      <c r="AF171" s="86"/>
      <c r="AG171" s="86"/>
      <c r="AH171" s="89" t="str">
        <f t="shared" si="45"/>
        <v/>
      </c>
      <c r="AI171" s="86"/>
      <c r="AJ171" s="86"/>
      <c r="AK171" s="86"/>
      <c r="AL171" s="89" t="str">
        <f t="shared" si="46"/>
        <v/>
      </c>
      <c r="AM171" s="86"/>
      <c r="AN171" s="86"/>
      <c r="AO171" s="89" t="str">
        <f t="shared" si="47"/>
        <v/>
      </c>
      <c r="AP171" s="86"/>
      <c r="AQ171" s="86"/>
      <c r="AR171" s="89" t="str">
        <f t="shared" si="48"/>
        <v/>
      </c>
      <c r="AS171" s="86"/>
      <c r="AT171" s="89" t="str">
        <f t="shared" si="49"/>
        <v/>
      </c>
      <c r="AU171" s="86"/>
      <c r="AV171" s="86"/>
      <c r="AW171" s="86"/>
      <c r="AX171" s="86"/>
      <c r="AY171" s="86"/>
      <c r="AZ171" s="184"/>
      <c r="BA171" s="184"/>
      <c r="BB171" s="183"/>
      <c r="BC171" s="183"/>
      <c r="BD171" s="207" t="str">
        <f t="shared" si="50"/>
        <v/>
      </c>
      <c r="BE171" s="86"/>
      <c r="BF171" s="86"/>
      <c r="BG171" s="86"/>
      <c r="BH171" s="86"/>
      <c r="BI171" s="88"/>
      <c r="BJ171" s="88"/>
      <c r="BK171" s="89" t="str">
        <f t="shared" si="51"/>
        <v/>
      </c>
      <c r="BL171" s="86"/>
      <c r="BM171" s="89" t="str">
        <f t="shared" si="52"/>
        <v/>
      </c>
      <c r="BN171" s="184"/>
      <c r="BO171" s="184" t="str">
        <f t="shared" si="53"/>
        <v/>
      </c>
      <c r="BP171" s="466"/>
      <c r="BQ171" s="184"/>
      <c r="BR171" s="184"/>
      <c r="BS171" s="184"/>
      <c r="BT171" s="184"/>
      <c r="BU171" s="184"/>
      <c r="BV171" s="86"/>
      <c r="BW171" s="184"/>
      <c r="BX171" s="184"/>
      <c r="BY171" s="184"/>
      <c r="BZ171" s="184"/>
      <c r="CA171" s="184"/>
      <c r="CB171" s="119"/>
    </row>
    <row r="172" spans="1:80" s="78" customFormat="1" x14ac:dyDescent="0.2">
      <c r="A172" s="84"/>
      <c r="B172" s="85"/>
      <c r="C172" s="86" t="str">
        <f t="shared" si="40"/>
        <v/>
      </c>
      <c r="D172" s="207" t="str">
        <f t="shared" si="41"/>
        <v/>
      </c>
      <c r="E172" s="86"/>
      <c r="F172" s="86"/>
      <c r="G172" s="86"/>
      <c r="H172" s="86"/>
      <c r="I172" s="86"/>
      <c r="J172" s="86"/>
      <c r="K172" s="86"/>
      <c r="L172" s="86"/>
      <c r="M172" s="86"/>
      <c r="N172" s="86"/>
      <c r="O172" s="87"/>
      <c r="P172" s="87"/>
      <c r="Q172" s="84"/>
      <c r="R172" s="84"/>
      <c r="S172" s="88"/>
      <c r="T172" s="86"/>
      <c r="U172" s="89" t="str">
        <f>IF(T172="","",VLOOKUP(T172,Surfacing_Pavements_Full_Width_Array,2,FALSE))</f>
        <v/>
      </c>
      <c r="V172" s="88" t="str">
        <f t="shared" si="42"/>
        <v/>
      </c>
      <c r="W172" s="99"/>
      <c r="X172" s="90"/>
      <c r="Y172" s="89" t="str">
        <f t="shared" si="43"/>
        <v/>
      </c>
      <c r="Z172" s="86"/>
      <c r="AA172" s="91" t="str">
        <f t="shared" si="44"/>
        <v/>
      </c>
      <c r="AB172" s="86"/>
      <c r="AC172" s="87"/>
      <c r="AD172" s="86"/>
      <c r="AE172" s="86"/>
      <c r="AF172" s="86"/>
      <c r="AG172" s="86"/>
      <c r="AH172" s="89" t="str">
        <f t="shared" si="45"/>
        <v/>
      </c>
      <c r="AI172" s="86"/>
      <c r="AJ172" s="86"/>
      <c r="AK172" s="86"/>
      <c r="AL172" s="89" t="str">
        <f t="shared" si="46"/>
        <v/>
      </c>
      <c r="AM172" s="86"/>
      <c r="AN172" s="86"/>
      <c r="AO172" s="89" t="str">
        <f t="shared" si="47"/>
        <v/>
      </c>
      <c r="AP172" s="86"/>
      <c r="AQ172" s="86"/>
      <c r="AR172" s="89" t="str">
        <f t="shared" si="48"/>
        <v/>
      </c>
      <c r="AS172" s="86"/>
      <c r="AT172" s="89" t="str">
        <f t="shared" si="49"/>
        <v/>
      </c>
      <c r="AU172" s="86"/>
      <c r="AV172" s="86"/>
      <c r="AW172" s="86"/>
      <c r="AX172" s="86"/>
      <c r="AY172" s="86"/>
      <c r="AZ172" s="184"/>
      <c r="BA172" s="184"/>
      <c r="BB172" s="183"/>
      <c r="BC172" s="183"/>
      <c r="BD172" s="207" t="str">
        <f t="shared" si="50"/>
        <v/>
      </c>
      <c r="BE172" s="86"/>
      <c r="BF172" s="86"/>
      <c r="BG172" s="86"/>
      <c r="BH172" s="86"/>
      <c r="BI172" s="88"/>
      <c r="BJ172" s="88"/>
      <c r="BK172" s="89" t="str">
        <f t="shared" si="51"/>
        <v/>
      </c>
      <c r="BL172" s="86"/>
      <c r="BM172" s="89" t="str">
        <f t="shared" si="52"/>
        <v/>
      </c>
      <c r="BN172" s="184"/>
      <c r="BO172" s="184" t="str">
        <f t="shared" si="53"/>
        <v/>
      </c>
      <c r="BP172" s="466"/>
      <c r="BQ172" s="184"/>
      <c r="BR172" s="184"/>
      <c r="BS172" s="184"/>
      <c r="BT172" s="184"/>
      <c r="BU172" s="184"/>
      <c r="BV172" s="86"/>
      <c r="BW172" s="184"/>
      <c r="BX172" s="184"/>
      <c r="BY172" s="184"/>
      <c r="BZ172" s="184"/>
      <c r="CA172" s="184"/>
      <c r="CB172" s="119"/>
    </row>
    <row r="173" spans="1:80" s="78" customFormat="1" x14ac:dyDescent="0.2">
      <c r="A173" s="84"/>
      <c r="B173" s="85"/>
      <c r="C173" s="86" t="str">
        <f t="shared" si="40"/>
        <v/>
      </c>
      <c r="D173" s="207" t="str">
        <f t="shared" si="41"/>
        <v/>
      </c>
      <c r="E173" s="86"/>
      <c r="F173" s="86"/>
      <c r="G173" s="86"/>
      <c r="H173" s="86"/>
      <c r="I173" s="86"/>
      <c r="J173" s="86"/>
      <c r="K173" s="86"/>
      <c r="L173" s="86"/>
      <c r="M173" s="86"/>
      <c r="N173" s="86"/>
      <c r="O173" s="87"/>
      <c r="P173" s="87"/>
      <c r="Q173" s="84"/>
      <c r="R173" s="84"/>
      <c r="S173" s="88"/>
      <c r="T173" s="86"/>
      <c r="U173" s="89" t="str">
        <f>IF(T173="","",VLOOKUP(T173,Surfacing_Pavements_Full_Width_Array,2,FALSE))</f>
        <v/>
      </c>
      <c r="V173" s="88" t="str">
        <f t="shared" si="42"/>
        <v/>
      </c>
      <c r="W173" s="99"/>
      <c r="X173" s="90"/>
      <c r="Y173" s="89" t="str">
        <f t="shared" si="43"/>
        <v/>
      </c>
      <c r="Z173" s="86"/>
      <c r="AA173" s="91" t="str">
        <f t="shared" si="44"/>
        <v/>
      </c>
      <c r="AB173" s="86"/>
      <c r="AC173" s="87"/>
      <c r="AD173" s="86"/>
      <c r="AE173" s="86"/>
      <c r="AF173" s="86"/>
      <c r="AG173" s="86"/>
      <c r="AH173" s="89" t="str">
        <f t="shared" si="45"/>
        <v/>
      </c>
      <c r="AI173" s="86"/>
      <c r="AJ173" s="86"/>
      <c r="AK173" s="86"/>
      <c r="AL173" s="89" t="str">
        <f t="shared" si="46"/>
        <v/>
      </c>
      <c r="AM173" s="86"/>
      <c r="AN173" s="86"/>
      <c r="AO173" s="89" t="str">
        <f t="shared" si="47"/>
        <v/>
      </c>
      <c r="AP173" s="86"/>
      <c r="AQ173" s="86"/>
      <c r="AR173" s="89" t="str">
        <f t="shared" si="48"/>
        <v/>
      </c>
      <c r="AS173" s="86"/>
      <c r="AT173" s="89" t="str">
        <f t="shared" si="49"/>
        <v/>
      </c>
      <c r="AU173" s="86"/>
      <c r="AV173" s="86"/>
      <c r="AW173" s="86"/>
      <c r="AX173" s="86"/>
      <c r="AY173" s="86"/>
      <c r="AZ173" s="184"/>
      <c r="BA173" s="184"/>
      <c r="BB173" s="183"/>
      <c r="BC173" s="183"/>
      <c r="BD173" s="207" t="str">
        <f t="shared" si="50"/>
        <v/>
      </c>
      <c r="BE173" s="86"/>
      <c r="BF173" s="86"/>
      <c r="BG173" s="86"/>
      <c r="BH173" s="86"/>
      <c r="BI173" s="88"/>
      <c r="BJ173" s="88"/>
      <c r="BK173" s="89" t="str">
        <f t="shared" si="51"/>
        <v/>
      </c>
      <c r="BL173" s="86"/>
      <c r="BM173" s="89" t="str">
        <f t="shared" si="52"/>
        <v/>
      </c>
      <c r="BN173" s="184"/>
      <c r="BO173" s="184" t="str">
        <f t="shared" si="53"/>
        <v/>
      </c>
      <c r="BP173" s="466"/>
      <c r="BQ173" s="184"/>
      <c r="BR173" s="184"/>
      <c r="BS173" s="184"/>
      <c r="BT173" s="184"/>
      <c r="BU173" s="184"/>
      <c r="BV173" s="86"/>
      <c r="BW173" s="184"/>
      <c r="BX173" s="184"/>
      <c r="BY173" s="184"/>
      <c r="BZ173" s="184"/>
      <c r="CA173" s="184"/>
      <c r="CB173" s="119"/>
    </row>
    <row r="174" spans="1:80" s="78" customFormat="1" x14ac:dyDescent="0.2">
      <c r="A174" s="84"/>
      <c r="B174" s="85"/>
      <c r="C174" s="86" t="str">
        <f t="shared" si="40"/>
        <v/>
      </c>
      <c r="D174" s="207" t="str">
        <f t="shared" si="41"/>
        <v/>
      </c>
      <c r="E174" s="86"/>
      <c r="F174" s="86"/>
      <c r="G174" s="86"/>
      <c r="H174" s="86"/>
      <c r="I174" s="86"/>
      <c r="J174" s="86"/>
      <c r="K174" s="86"/>
      <c r="L174" s="86"/>
      <c r="M174" s="86"/>
      <c r="N174" s="86"/>
      <c r="O174" s="87"/>
      <c r="P174" s="87"/>
      <c r="Q174" s="84"/>
      <c r="R174" s="84"/>
      <c r="S174" s="88"/>
      <c r="T174" s="86"/>
      <c r="U174" s="89" t="str">
        <f>IF(T174="","",VLOOKUP(T174,Surfacing_Pavements_Full_Width_Array,2,FALSE))</f>
        <v/>
      </c>
      <c r="V174" s="88" t="str">
        <f t="shared" si="42"/>
        <v/>
      </c>
      <c r="W174" s="99"/>
      <c r="X174" s="90"/>
      <c r="Y174" s="89" t="str">
        <f t="shared" si="43"/>
        <v/>
      </c>
      <c r="Z174" s="86"/>
      <c r="AA174" s="91" t="str">
        <f t="shared" si="44"/>
        <v/>
      </c>
      <c r="AB174" s="86"/>
      <c r="AC174" s="87"/>
      <c r="AD174" s="86"/>
      <c r="AE174" s="86"/>
      <c r="AF174" s="86"/>
      <c r="AG174" s="86"/>
      <c r="AH174" s="89" t="str">
        <f t="shared" si="45"/>
        <v/>
      </c>
      <c r="AI174" s="86"/>
      <c r="AJ174" s="86"/>
      <c r="AK174" s="86"/>
      <c r="AL174" s="89" t="str">
        <f t="shared" si="46"/>
        <v/>
      </c>
      <c r="AM174" s="86"/>
      <c r="AN174" s="86"/>
      <c r="AO174" s="89" t="str">
        <f t="shared" si="47"/>
        <v/>
      </c>
      <c r="AP174" s="86"/>
      <c r="AQ174" s="86"/>
      <c r="AR174" s="89" t="str">
        <f t="shared" si="48"/>
        <v/>
      </c>
      <c r="AS174" s="86"/>
      <c r="AT174" s="89" t="str">
        <f t="shared" si="49"/>
        <v/>
      </c>
      <c r="AU174" s="86"/>
      <c r="AV174" s="86"/>
      <c r="AW174" s="86"/>
      <c r="AX174" s="86"/>
      <c r="AY174" s="86"/>
      <c r="AZ174" s="184"/>
      <c r="BA174" s="184"/>
      <c r="BB174" s="183"/>
      <c r="BC174" s="183"/>
      <c r="BD174" s="207" t="str">
        <f t="shared" si="50"/>
        <v/>
      </c>
      <c r="BE174" s="86"/>
      <c r="BF174" s="86"/>
      <c r="BG174" s="86"/>
      <c r="BH174" s="86"/>
      <c r="BI174" s="88"/>
      <c r="BJ174" s="88"/>
      <c r="BK174" s="89" t="str">
        <f t="shared" si="51"/>
        <v/>
      </c>
      <c r="BL174" s="86"/>
      <c r="BM174" s="89" t="str">
        <f t="shared" si="52"/>
        <v/>
      </c>
      <c r="BN174" s="184"/>
      <c r="BO174" s="184" t="str">
        <f t="shared" si="53"/>
        <v/>
      </c>
      <c r="BP174" s="466"/>
      <c r="BQ174" s="184"/>
      <c r="BR174" s="184"/>
      <c r="BS174" s="184"/>
      <c r="BT174" s="184"/>
      <c r="BU174" s="184"/>
      <c r="BV174" s="86"/>
      <c r="BW174" s="184"/>
      <c r="BX174" s="184"/>
      <c r="BY174" s="184"/>
      <c r="BZ174" s="184"/>
      <c r="CA174" s="184"/>
      <c r="CB174" s="119"/>
    </row>
    <row r="175" spans="1:80" s="78" customFormat="1" x14ac:dyDescent="0.2">
      <c r="A175" s="84"/>
      <c r="B175" s="85"/>
      <c r="C175" s="86" t="str">
        <f t="shared" si="40"/>
        <v/>
      </c>
      <c r="D175" s="207" t="str">
        <f t="shared" si="41"/>
        <v/>
      </c>
      <c r="E175" s="86"/>
      <c r="F175" s="86"/>
      <c r="G175" s="86"/>
      <c r="H175" s="86"/>
      <c r="I175" s="86"/>
      <c r="J175" s="86"/>
      <c r="K175" s="86"/>
      <c r="L175" s="86"/>
      <c r="M175" s="86"/>
      <c r="N175" s="86"/>
      <c r="O175" s="87"/>
      <c r="P175" s="87"/>
      <c r="Q175" s="84"/>
      <c r="R175" s="84"/>
      <c r="S175" s="88"/>
      <c r="T175" s="86"/>
      <c r="U175" s="89" t="str">
        <f>IF(T175="","",VLOOKUP(T175,Surfacing_Pavements_Full_Width_Array,2,FALSE))</f>
        <v/>
      </c>
      <c r="V175" s="88" t="str">
        <f t="shared" si="42"/>
        <v/>
      </c>
      <c r="W175" s="99"/>
      <c r="X175" s="90"/>
      <c r="Y175" s="89" t="str">
        <f t="shared" si="43"/>
        <v/>
      </c>
      <c r="Z175" s="86"/>
      <c r="AA175" s="91" t="str">
        <f t="shared" si="44"/>
        <v/>
      </c>
      <c r="AB175" s="86"/>
      <c r="AC175" s="87"/>
      <c r="AD175" s="86"/>
      <c r="AE175" s="86"/>
      <c r="AF175" s="86"/>
      <c r="AG175" s="86"/>
      <c r="AH175" s="89" t="str">
        <f t="shared" si="45"/>
        <v/>
      </c>
      <c r="AI175" s="86"/>
      <c r="AJ175" s="86"/>
      <c r="AK175" s="86"/>
      <c r="AL175" s="89" t="str">
        <f t="shared" si="46"/>
        <v/>
      </c>
      <c r="AM175" s="86"/>
      <c r="AN175" s="86"/>
      <c r="AO175" s="89" t="str">
        <f t="shared" si="47"/>
        <v/>
      </c>
      <c r="AP175" s="86"/>
      <c r="AQ175" s="86"/>
      <c r="AR175" s="89" t="str">
        <f t="shared" si="48"/>
        <v/>
      </c>
      <c r="AS175" s="86"/>
      <c r="AT175" s="89" t="str">
        <f t="shared" si="49"/>
        <v/>
      </c>
      <c r="AU175" s="86"/>
      <c r="AV175" s="86"/>
      <c r="AW175" s="86"/>
      <c r="AX175" s="86"/>
      <c r="AY175" s="86"/>
      <c r="AZ175" s="184"/>
      <c r="BA175" s="184"/>
      <c r="BB175" s="183"/>
      <c r="BC175" s="183"/>
      <c r="BD175" s="207" t="str">
        <f t="shared" si="50"/>
        <v/>
      </c>
      <c r="BE175" s="86"/>
      <c r="BF175" s="86"/>
      <c r="BG175" s="86"/>
      <c r="BH175" s="86"/>
      <c r="BI175" s="88"/>
      <c r="BJ175" s="88"/>
      <c r="BK175" s="89" t="str">
        <f t="shared" si="51"/>
        <v/>
      </c>
      <c r="BL175" s="86"/>
      <c r="BM175" s="89" t="str">
        <f t="shared" si="52"/>
        <v/>
      </c>
      <c r="BN175" s="184"/>
      <c r="BO175" s="184" t="str">
        <f t="shared" si="53"/>
        <v/>
      </c>
      <c r="BP175" s="466"/>
      <c r="BQ175" s="184"/>
      <c r="BR175" s="184"/>
      <c r="BS175" s="184"/>
      <c r="BT175" s="184"/>
      <c r="BU175" s="184"/>
      <c r="BV175" s="86"/>
      <c r="BW175" s="184"/>
      <c r="BX175" s="184"/>
      <c r="BY175" s="184"/>
      <c r="BZ175" s="184"/>
      <c r="CA175" s="184"/>
      <c r="CB175" s="119"/>
    </row>
    <row r="176" spans="1:80" s="78" customFormat="1" x14ac:dyDescent="0.2">
      <c r="A176" s="84"/>
      <c r="B176" s="85"/>
      <c r="C176" s="86" t="str">
        <f t="shared" si="40"/>
        <v/>
      </c>
      <c r="D176" s="207" t="str">
        <f t="shared" si="41"/>
        <v/>
      </c>
      <c r="E176" s="86"/>
      <c r="F176" s="86"/>
      <c r="G176" s="86"/>
      <c r="H176" s="86"/>
      <c r="I176" s="86"/>
      <c r="J176" s="86"/>
      <c r="K176" s="86"/>
      <c r="L176" s="86"/>
      <c r="M176" s="86"/>
      <c r="N176" s="86"/>
      <c r="O176" s="87"/>
      <c r="P176" s="87"/>
      <c r="Q176" s="84"/>
      <c r="R176" s="84"/>
      <c r="S176" s="88"/>
      <c r="T176" s="86"/>
      <c r="U176" s="89" t="str">
        <f>IF(T176="","",VLOOKUP(T176,Surfacing_Pavements_Full_Width_Array,2,FALSE))</f>
        <v/>
      </c>
      <c r="V176" s="88" t="str">
        <f t="shared" si="42"/>
        <v/>
      </c>
      <c r="W176" s="99"/>
      <c r="X176" s="90"/>
      <c r="Y176" s="89" t="str">
        <f t="shared" si="43"/>
        <v/>
      </c>
      <c r="Z176" s="86"/>
      <c r="AA176" s="91" t="str">
        <f t="shared" si="44"/>
        <v/>
      </c>
      <c r="AB176" s="86"/>
      <c r="AC176" s="87"/>
      <c r="AD176" s="86"/>
      <c r="AE176" s="86"/>
      <c r="AF176" s="86"/>
      <c r="AG176" s="86"/>
      <c r="AH176" s="89" t="str">
        <f t="shared" si="45"/>
        <v/>
      </c>
      <c r="AI176" s="86"/>
      <c r="AJ176" s="86"/>
      <c r="AK176" s="86"/>
      <c r="AL176" s="89" t="str">
        <f t="shared" si="46"/>
        <v/>
      </c>
      <c r="AM176" s="86"/>
      <c r="AN176" s="86"/>
      <c r="AO176" s="89" t="str">
        <f t="shared" si="47"/>
        <v/>
      </c>
      <c r="AP176" s="86"/>
      <c r="AQ176" s="86"/>
      <c r="AR176" s="89" t="str">
        <f t="shared" si="48"/>
        <v/>
      </c>
      <c r="AS176" s="86"/>
      <c r="AT176" s="89" t="str">
        <f t="shared" si="49"/>
        <v/>
      </c>
      <c r="AU176" s="86"/>
      <c r="AV176" s="86"/>
      <c r="AW176" s="86"/>
      <c r="AX176" s="86"/>
      <c r="AY176" s="86"/>
      <c r="AZ176" s="184"/>
      <c r="BA176" s="184"/>
      <c r="BB176" s="183"/>
      <c r="BC176" s="183"/>
      <c r="BD176" s="207" t="str">
        <f t="shared" si="50"/>
        <v/>
      </c>
      <c r="BE176" s="86"/>
      <c r="BF176" s="86"/>
      <c r="BG176" s="86"/>
      <c r="BH176" s="86"/>
      <c r="BI176" s="88"/>
      <c r="BJ176" s="88"/>
      <c r="BK176" s="89" t="str">
        <f t="shared" si="51"/>
        <v/>
      </c>
      <c r="BL176" s="86"/>
      <c r="BM176" s="89" t="str">
        <f t="shared" si="52"/>
        <v/>
      </c>
      <c r="BN176" s="184"/>
      <c r="BO176" s="184" t="str">
        <f t="shared" si="53"/>
        <v/>
      </c>
      <c r="BP176" s="466"/>
      <c r="BQ176" s="184"/>
      <c r="BR176" s="184"/>
      <c r="BS176" s="184"/>
      <c r="BT176" s="184"/>
      <c r="BU176" s="184"/>
      <c r="BV176" s="86"/>
      <c r="BW176" s="184"/>
      <c r="BX176" s="184"/>
      <c r="BY176" s="184"/>
      <c r="BZ176" s="184"/>
      <c r="CA176" s="184"/>
      <c r="CB176" s="119"/>
    </row>
    <row r="177" spans="1:80" s="78" customFormat="1" x14ac:dyDescent="0.2">
      <c r="A177" s="84"/>
      <c r="B177" s="85"/>
      <c r="C177" s="86" t="str">
        <f t="shared" si="40"/>
        <v/>
      </c>
      <c r="D177" s="207" t="str">
        <f t="shared" si="41"/>
        <v/>
      </c>
      <c r="E177" s="86"/>
      <c r="F177" s="86"/>
      <c r="G177" s="86"/>
      <c r="H177" s="86"/>
      <c r="I177" s="86"/>
      <c r="J177" s="86"/>
      <c r="K177" s="86"/>
      <c r="L177" s="86"/>
      <c r="M177" s="86"/>
      <c r="N177" s="86"/>
      <c r="O177" s="87"/>
      <c r="P177" s="87"/>
      <c r="Q177" s="84"/>
      <c r="R177" s="84"/>
      <c r="S177" s="88"/>
      <c r="T177" s="86"/>
      <c r="U177" s="89" t="str">
        <f>IF(T177="","",VLOOKUP(T177,Surfacing_Pavements_Full_Width_Array,2,FALSE))</f>
        <v/>
      </c>
      <c r="V177" s="88" t="str">
        <f t="shared" si="42"/>
        <v/>
      </c>
      <c r="W177" s="99"/>
      <c r="X177" s="90"/>
      <c r="Y177" s="89" t="str">
        <f t="shared" si="43"/>
        <v/>
      </c>
      <c r="Z177" s="86"/>
      <c r="AA177" s="91" t="str">
        <f t="shared" si="44"/>
        <v/>
      </c>
      <c r="AB177" s="86"/>
      <c r="AC177" s="87"/>
      <c r="AD177" s="86"/>
      <c r="AE177" s="86"/>
      <c r="AF177" s="86"/>
      <c r="AG177" s="86"/>
      <c r="AH177" s="89" t="str">
        <f t="shared" si="45"/>
        <v/>
      </c>
      <c r="AI177" s="86"/>
      <c r="AJ177" s="86"/>
      <c r="AK177" s="86"/>
      <c r="AL177" s="89" t="str">
        <f t="shared" si="46"/>
        <v/>
      </c>
      <c r="AM177" s="86"/>
      <c r="AN177" s="86"/>
      <c r="AO177" s="89" t="str">
        <f t="shared" si="47"/>
        <v/>
      </c>
      <c r="AP177" s="86"/>
      <c r="AQ177" s="86"/>
      <c r="AR177" s="89" t="str">
        <f t="shared" si="48"/>
        <v/>
      </c>
      <c r="AS177" s="86"/>
      <c r="AT177" s="89" t="str">
        <f t="shared" si="49"/>
        <v/>
      </c>
      <c r="AU177" s="86"/>
      <c r="AV177" s="86"/>
      <c r="AW177" s="86"/>
      <c r="AX177" s="86"/>
      <c r="AY177" s="86"/>
      <c r="AZ177" s="184"/>
      <c r="BA177" s="184"/>
      <c r="BB177" s="183"/>
      <c r="BC177" s="183"/>
      <c r="BD177" s="207" t="str">
        <f t="shared" si="50"/>
        <v/>
      </c>
      <c r="BE177" s="86"/>
      <c r="BF177" s="86"/>
      <c r="BG177" s="86"/>
      <c r="BH177" s="86"/>
      <c r="BI177" s="88"/>
      <c r="BJ177" s="88"/>
      <c r="BK177" s="89" t="str">
        <f t="shared" si="51"/>
        <v/>
      </c>
      <c r="BL177" s="86"/>
      <c r="BM177" s="89" t="str">
        <f t="shared" si="52"/>
        <v/>
      </c>
      <c r="BN177" s="184"/>
      <c r="BO177" s="184" t="str">
        <f t="shared" si="53"/>
        <v/>
      </c>
      <c r="BP177" s="466"/>
      <c r="BQ177" s="184"/>
      <c r="BR177" s="184"/>
      <c r="BS177" s="184"/>
      <c r="BT177" s="184"/>
      <c r="BU177" s="184"/>
      <c r="BV177" s="86"/>
      <c r="BW177" s="184"/>
      <c r="BX177" s="184"/>
      <c r="BY177" s="184"/>
      <c r="BZ177" s="184"/>
      <c r="CA177" s="184"/>
      <c r="CB177" s="119"/>
    </row>
    <row r="178" spans="1:80" s="78" customFormat="1" x14ac:dyDescent="0.2">
      <c r="A178" s="84"/>
      <c r="B178" s="85"/>
      <c r="C178" s="86" t="str">
        <f t="shared" si="40"/>
        <v/>
      </c>
      <c r="D178" s="207" t="str">
        <f t="shared" si="41"/>
        <v/>
      </c>
      <c r="E178" s="86"/>
      <c r="F178" s="86"/>
      <c r="G178" s="86"/>
      <c r="H178" s="86"/>
      <c r="I178" s="86"/>
      <c r="J178" s="86"/>
      <c r="K178" s="86"/>
      <c r="L178" s="86"/>
      <c r="M178" s="86"/>
      <c r="N178" s="86"/>
      <c r="O178" s="87"/>
      <c r="P178" s="87"/>
      <c r="Q178" s="84"/>
      <c r="R178" s="84"/>
      <c r="S178" s="88"/>
      <c r="T178" s="86"/>
      <c r="U178" s="89" t="str">
        <f>IF(T178="","",VLOOKUP(T178,Surfacing_Pavements_Full_Width_Array,2,FALSE))</f>
        <v/>
      </c>
      <c r="V178" s="88" t="str">
        <f t="shared" si="42"/>
        <v/>
      </c>
      <c r="W178" s="99"/>
      <c r="X178" s="90"/>
      <c r="Y178" s="89" t="str">
        <f t="shared" si="43"/>
        <v/>
      </c>
      <c r="Z178" s="86"/>
      <c r="AA178" s="91" t="str">
        <f t="shared" si="44"/>
        <v/>
      </c>
      <c r="AB178" s="86"/>
      <c r="AC178" s="87"/>
      <c r="AD178" s="86"/>
      <c r="AE178" s="86"/>
      <c r="AF178" s="86"/>
      <c r="AG178" s="86"/>
      <c r="AH178" s="89" t="str">
        <f t="shared" si="45"/>
        <v/>
      </c>
      <c r="AI178" s="86"/>
      <c r="AJ178" s="86"/>
      <c r="AK178" s="86"/>
      <c r="AL178" s="89" t="str">
        <f t="shared" si="46"/>
        <v/>
      </c>
      <c r="AM178" s="86"/>
      <c r="AN178" s="86"/>
      <c r="AO178" s="89" t="str">
        <f t="shared" si="47"/>
        <v/>
      </c>
      <c r="AP178" s="86"/>
      <c r="AQ178" s="86"/>
      <c r="AR178" s="89" t="str">
        <f t="shared" si="48"/>
        <v/>
      </c>
      <c r="AS178" s="86"/>
      <c r="AT178" s="89" t="str">
        <f t="shared" si="49"/>
        <v/>
      </c>
      <c r="AU178" s="86"/>
      <c r="AV178" s="86"/>
      <c r="AW178" s="86"/>
      <c r="AX178" s="86"/>
      <c r="AY178" s="86"/>
      <c r="AZ178" s="184"/>
      <c r="BA178" s="184"/>
      <c r="BB178" s="183"/>
      <c r="BC178" s="183"/>
      <c r="BD178" s="207" t="str">
        <f t="shared" si="50"/>
        <v/>
      </c>
      <c r="BE178" s="86"/>
      <c r="BF178" s="86"/>
      <c r="BG178" s="86"/>
      <c r="BH178" s="86"/>
      <c r="BI178" s="88"/>
      <c r="BJ178" s="88"/>
      <c r="BK178" s="89" t="str">
        <f t="shared" si="51"/>
        <v/>
      </c>
      <c r="BL178" s="86"/>
      <c r="BM178" s="89" t="str">
        <f t="shared" si="52"/>
        <v/>
      </c>
      <c r="BN178" s="184"/>
      <c r="BO178" s="184" t="str">
        <f t="shared" si="53"/>
        <v/>
      </c>
      <c r="BP178" s="466"/>
      <c r="BQ178" s="184"/>
      <c r="BR178" s="184"/>
      <c r="BS178" s="184"/>
      <c r="BT178" s="184"/>
      <c r="BU178" s="184"/>
      <c r="BV178" s="86"/>
      <c r="BW178" s="184"/>
      <c r="BX178" s="184"/>
      <c r="BY178" s="184"/>
      <c r="BZ178" s="184"/>
      <c r="CA178" s="184"/>
      <c r="CB178" s="119"/>
    </row>
    <row r="179" spans="1:80" s="78" customFormat="1" x14ac:dyDescent="0.2">
      <c r="A179" s="84"/>
      <c r="B179" s="85"/>
      <c r="C179" s="86" t="str">
        <f t="shared" si="40"/>
        <v/>
      </c>
      <c r="D179" s="207" t="str">
        <f t="shared" si="41"/>
        <v/>
      </c>
      <c r="E179" s="86"/>
      <c r="F179" s="86"/>
      <c r="G179" s="86"/>
      <c r="H179" s="86"/>
      <c r="I179" s="86"/>
      <c r="J179" s="86"/>
      <c r="K179" s="86"/>
      <c r="L179" s="86"/>
      <c r="M179" s="86"/>
      <c r="N179" s="86"/>
      <c r="O179" s="87"/>
      <c r="P179" s="87"/>
      <c r="Q179" s="84"/>
      <c r="R179" s="84"/>
      <c r="S179" s="88"/>
      <c r="T179" s="86"/>
      <c r="U179" s="89" t="str">
        <f>IF(T179="","",VLOOKUP(T179,Surfacing_Pavements_Full_Width_Array,2,FALSE))</f>
        <v/>
      </c>
      <c r="V179" s="88" t="str">
        <f t="shared" si="42"/>
        <v/>
      </c>
      <c r="W179" s="99"/>
      <c r="X179" s="90"/>
      <c r="Y179" s="89" t="str">
        <f t="shared" si="43"/>
        <v/>
      </c>
      <c r="Z179" s="86"/>
      <c r="AA179" s="91" t="str">
        <f t="shared" si="44"/>
        <v/>
      </c>
      <c r="AB179" s="86"/>
      <c r="AC179" s="87"/>
      <c r="AD179" s="86"/>
      <c r="AE179" s="86"/>
      <c r="AF179" s="86"/>
      <c r="AG179" s="86"/>
      <c r="AH179" s="89" t="str">
        <f t="shared" si="45"/>
        <v/>
      </c>
      <c r="AI179" s="86"/>
      <c r="AJ179" s="86"/>
      <c r="AK179" s="86"/>
      <c r="AL179" s="89" t="str">
        <f t="shared" si="46"/>
        <v/>
      </c>
      <c r="AM179" s="86"/>
      <c r="AN179" s="86"/>
      <c r="AO179" s="89" t="str">
        <f t="shared" si="47"/>
        <v/>
      </c>
      <c r="AP179" s="86"/>
      <c r="AQ179" s="86"/>
      <c r="AR179" s="89" t="str">
        <f t="shared" si="48"/>
        <v/>
      </c>
      <c r="AS179" s="86"/>
      <c r="AT179" s="89" t="str">
        <f t="shared" si="49"/>
        <v/>
      </c>
      <c r="AU179" s="86"/>
      <c r="AV179" s="86"/>
      <c r="AW179" s="86"/>
      <c r="AX179" s="86"/>
      <c r="AY179" s="86"/>
      <c r="AZ179" s="184"/>
      <c r="BA179" s="184"/>
      <c r="BB179" s="183"/>
      <c r="BC179" s="183"/>
      <c r="BD179" s="207" t="str">
        <f t="shared" si="50"/>
        <v/>
      </c>
      <c r="BE179" s="86"/>
      <c r="BF179" s="86"/>
      <c r="BG179" s="86"/>
      <c r="BH179" s="86"/>
      <c r="BI179" s="88"/>
      <c r="BJ179" s="88"/>
      <c r="BK179" s="89" t="str">
        <f t="shared" si="51"/>
        <v/>
      </c>
      <c r="BL179" s="86"/>
      <c r="BM179" s="89" t="str">
        <f t="shared" si="52"/>
        <v/>
      </c>
      <c r="BN179" s="184"/>
      <c r="BO179" s="184" t="str">
        <f t="shared" si="53"/>
        <v/>
      </c>
      <c r="BP179" s="466"/>
      <c r="BQ179" s="184"/>
      <c r="BR179" s="184"/>
      <c r="BS179" s="184"/>
      <c r="BT179" s="184"/>
      <c r="BU179" s="184"/>
      <c r="BV179" s="86"/>
      <c r="BW179" s="184"/>
      <c r="BX179" s="184"/>
      <c r="BY179" s="184"/>
      <c r="BZ179" s="184"/>
      <c r="CA179" s="184"/>
      <c r="CB179" s="119"/>
    </row>
    <row r="180" spans="1:80" s="78" customFormat="1" x14ac:dyDescent="0.2">
      <c r="A180" s="84"/>
      <c r="B180" s="85"/>
      <c r="C180" s="86" t="str">
        <f t="shared" si="40"/>
        <v/>
      </c>
      <c r="D180" s="207" t="str">
        <f t="shared" si="41"/>
        <v/>
      </c>
      <c r="E180" s="86"/>
      <c r="F180" s="86"/>
      <c r="G180" s="86"/>
      <c r="H180" s="86"/>
      <c r="I180" s="86"/>
      <c r="J180" s="86"/>
      <c r="K180" s="86"/>
      <c r="L180" s="86"/>
      <c r="M180" s="86"/>
      <c r="N180" s="86"/>
      <c r="O180" s="87"/>
      <c r="P180" s="87"/>
      <c r="Q180" s="84"/>
      <c r="R180" s="84"/>
      <c r="S180" s="88"/>
      <c r="T180" s="86"/>
      <c r="U180" s="89" t="str">
        <f>IF(T180="","",VLOOKUP(T180,Surfacing_Pavements_Full_Width_Array,2,FALSE))</f>
        <v/>
      </c>
      <c r="V180" s="88" t="str">
        <f t="shared" si="42"/>
        <v/>
      </c>
      <c r="W180" s="99"/>
      <c r="X180" s="90"/>
      <c r="Y180" s="89" t="str">
        <f t="shared" si="43"/>
        <v/>
      </c>
      <c r="Z180" s="86"/>
      <c r="AA180" s="91" t="str">
        <f t="shared" si="44"/>
        <v/>
      </c>
      <c r="AB180" s="86"/>
      <c r="AC180" s="87"/>
      <c r="AD180" s="86"/>
      <c r="AE180" s="86"/>
      <c r="AF180" s="86"/>
      <c r="AG180" s="86"/>
      <c r="AH180" s="89" t="str">
        <f t="shared" si="45"/>
        <v/>
      </c>
      <c r="AI180" s="86"/>
      <c r="AJ180" s="86"/>
      <c r="AK180" s="86"/>
      <c r="AL180" s="89" t="str">
        <f t="shared" si="46"/>
        <v/>
      </c>
      <c r="AM180" s="86"/>
      <c r="AN180" s="86"/>
      <c r="AO180" s="89" t="str">
        <f t="shared" si="47"/>
        <v/>
      </c>
      <c r="AP180" s="86"/>
      <c r="AQ180" s="86"/>
      <c r="AR180" s="89" t="str">
        <f t="shared" si="48"/>
        <v/>
      </c>
      <c r="AS180" s="86"/>
      <c r="AT180" s="89" t="str">
        <f t="shared" si="49"/>
        <v/>
      </c>
      <c r="AU180" s="86"/>
      <c r="AV180" s="86"/>
      <c r="AW180" s="86"/>
      <c r="AX180" s="86"/>
      <c r="AY180" s="86"/>
      <c r="AZ180" s="184"/>
      <c r="BA180" s="184"/>
      <c r="BB180" s="183"/>
      <c r="BC180" s="183"/>
      <c r="BD180" s="207" t="str">
        <f t="shared" si="50"/>
        <v/>
      </c>
      <c r="BE180" s="86"/>
      <c r="BF180" s="86"/>
      <c r="BG180" s="86"/>
      <c r="BH180" s="86"/>
      <c r="BI180" s="88"/>
      <c r="BJ180" s="88"/>
      <c r="BK180" s="89" t="str">
        <f t="shared" si="51"/>
        <v/>
      </c>
      <c r="BL180" s="86"/>
      <c r="BM180" s="89" t="str">
        <f t="shared" si="52"/>
        <v/>
      </c>
      <c r="BN180" s="184"/>
      <c r="BO180" s="184" t="str">
        <f t="shared" si="53"/>
        <v/>
      </c>
      <c r="BP180" s="466"/>
      <c r="BQ180" s="184"/>
      <c r="BR180" s="184"/>
      <c r="BS180" s="184"/>
      <c r="BT180" s="184"/>
      <c r="BU180" s="184"/>
      <c r="BV180" s="86"/>
      <c r="BW180" s="184"/>
      <c r="BX180" s="184"/>
      <c r="BY180" s="184"/>
      <c r="BZ180" s="184"/>
      <c r="CA180" s="184"/>
      <c r="CB180" s="119"/>
    </row>
    <row r="181" spans="1:80" s="78" customFormat="1" x14ac:dyDescent="0.2">
      <c r="A181" s="84"/>
      <c r="B181" s="85"/>
      <c r="C181" s="86" t="str">
        <f t="shared" si="40"/>
        <v/>
      </c>
      <c r="D181" s="207" t="str">
        <f t="shared" si="41"/>
        <v/>
      </c>
      <c r="E181" s="86"/>
      <c r="F181" s="86"/>
      <c r="G181" s="86"/>
      <c r="H181" s="86"/>
      <c r="I181" s="86"/>
      <c r="J181" s="86"/>
      <c r="K181" s="86"/>
      <c r="L181" s="86"/>
      <c r="M181" s="86"/>
      <c r="N181" s="86"/>
      <c r="O181" s="87"/>
      <c r="P181" s="87"/>
      <c r="Q181" s="84"/>
      <c r="R181" s="84"/>
      <c r="S181" s="88"/>
      <c r="T181" s="86"/>
      <c r="U181" s="89" t="str">
        <f>IF(T181="","",VLOOKUP(T181,Surfacing_Pavements_Full_Width_Array,2,FALSE))</f>
        <v/>
      </c>
      <c r="V181" s="88" t="str">
        <f t="shared" si="42"/>
        <v/>
      </c>
      <c r="W181" s="99"/>
      <c r="X181" s="90"/>
      <c r="Y181" s="89" t="str">
        <f t="shared" si="43"/>
        <v/>
      </c>
      <c r="Z181" s="86"/>
      <c r="AA181" s="91" t="str">
        <f t="shared" si="44"/>
        <v/>
      </c>
      <c r="AB181" s="86"/>
      <c r="AC181" s="87"/>
      <c r="AD181" s="86"/>
      <c r="AE181" s="86"/>
      <c r="AF181" s="86"/>
      <c r="AG181" s="86"/>
      <c r="AH181" s="89" t="str">
        <f t="shared" si="45"/>
        <v/>
      </c>
      <c r="AI181" s="86"/>
      <c r="AJ181" s="86"/>
      <c r="AK181" s="86"/>
      <c r="AL181" s="89" t="str">
        <f t="shared" si="46"/>
        <v/>
      </c>
      <c r="AM181" s="86"/>
      <c r="AN181" s="86"/>
      <c r="AO181" s="89" t="str">
        <f t="shared" si="47"/>
        <v/>
      </c>
      <c r="AP181" s="86"/>
      <c r="AQ181" s="86"/>
      <c r="AR181" s="89" t="str">
        <f t="shared" si="48"/>
        <v/>
      </c>
      <c r="AS181" s="86"/>
      <c r="AT181" s="89" t="str">
        <f t="shared" si="49"/>
        <v/>
      </c>
      <c r="AU181" s="86"/>
      <c r="AV181" s="86"/>
      <c r="AW181" s="86"/>
      <c r="AX181" s="86"/>
      <c r="AY181" s="86"/>
      <c r="AZ181" s="184"/>
      <c r="BA181" s="184"/>
      <c r="BB181" s="183"/>
      <c r="BC181" s="183"/>
      <c r="BD181" s="207" t="str">
        <f t="shared" si="50"/>
        <v/>
      </c>
      <c r="BE181" s="86"/>
      <c r="BF181" s="86"/>
      <c r="BG181" s="86"/>
      <c r="BH181" s="86"/>
      <c r="BI181" s="88"/>
      <c r="BJ181" s="88"/>
      <c r="BK181" s="89" t="str">
        <f t="shared" si="51"/>
        <v/>
      </c>
      <c r="BL181" s="86"/>
      <c r="BM181" s="89" t="str">
        <f t="shared" si="52"/>
        <v/>
      </c>
      <c r="BN181" s="184"/>
      <c r="BO181" s="184" t="str">
        <f t="shared" si="53"/>
        <v/>
      </c>
      <c r="BP181" s="466"/>
      <c r="BQ181" s="184"/>
      <c r="BR181" s="184"/>
      <c r="BS181" s="184"/>
      <c r="BT181" s="184"/>
      <c r="BU181" s="184"/>
      <c r="BV181" s="86"/>
      <c r="BW181" s="184"/>
      <c r="BX181" s="184"/>
      <c r="BY181" s="184"/>
      <c r="BZ181" s="184"/>
      <c r="CA181" s="184"/>
      <c r="CB181" s="119"/>
    </row>
    <row r="182" spans="1:80" s="78" customFormat="1" x14ac:dyDescent="0.2">
      <c r="A182" s="84"/>
      <c r="B182" s="85"/>
      <c r="C182" s="86" t="str">
        <f t="shared" si="40"/>
        <v/>
      </c>
      <c r="D182" s="207" t="str">
        <f t="shared" si="41"/>
        <v/>
      </c>
      <c r="E182" s="86"/>
      <c r="F182" s="86"/>
      <c r="G182" s="86"/>
      <c r="H182" s="86"/>
      <c r="I182" s="86"/>
      <c r="J182" s="86"/>
      <c r="K182" s="86"/>
      <c r="L182" s="86"/>
      <c r="M182" s="86"/>
      <c r="N182" s="86"/>
      <c r="O182" s="87"/>
      <c r="P182" s="87"/>
      <c r="Q182" s="84"/>
      <c r="R182" s="84"/>
      <c r="S182" s="88"/>
      <c r="T182" s="86"/>
      <c r="U182" s="89" t="str">
        <f>IF(T182="","",VLOOKUP(T182,Surfacing_Pavements_Full_Width_Array,2,FALSE))</f>
        <v/>
      </c>
      <c r="V182" s="88" t="str">
        <f t="shared" si="42"/>
        <v/>
      </c>
      <c r="W182" s="99"/>
      <c r="X182" s="90"/>
      <c r="Y182" s="89" t="str">
        <f t="shared" si="43"/>
        <v/>
      </c>
      <c r="Z182" s="86"/>
      <c r="AA182" s="91" t="str">
        <f t="shared" si="44"/>
        <v/>
      </c>
      <c r="AB182" s="86"/>
      <c r="AC182" s="87"/>
      <c r="AD182" s="86"/>
      <c r="AE182" s="86"/>
      <c r="AF182" s="86"/>
      <c r="AG182" s="86"/>
      <c r="AH182" s="89" t="str">
        <f t="shared" si="45"/>
        <v/>
      </c>
      <c r="AI182" s="86"/>
      <c r="AJ182" s="86"/>
      <c r="AK182" s="86"/>
      <c r="AL182" s="89" t="str">
        <f t="shared" si="46"/>
        <v/>
      </c>
      <c r="AM182" s="86"/>
      <c r="AN182" s="86"/>
      <c r="AO182" s="89" t="str">
        <f t="shared" si="47"/>
        <v/>
      </c>
      <c r="AP182" s="86"/>
      <c r="AQ182" s="86"/>
      <c r="AR182" s="89" t="str">
        <f t="shared" si="48"/>
        <v/>
      </c>
      <c r="AS182" s="86"/>
      <c r="AT182" s="89" t="str">
        <f t="shared" si="49"/>
        <v/>
      </c>
      <c r="AU182" s="86"/>
      <c r="AV182" s="86"/>
      <c r="AW182" s="86"/>
      <c r="AX182" s="86"/>
      <c r="AY182" s="86"/>
      <c r="AZ182" s="184"/>
      <c r="BA182" s="184"/>
      <c r="BB182" s="183"/>
      <c r="BC182" s="183"/>
      <c r="BD182" s="207" t="str">
        <f t="shared" si="50"/>
        <v/>
      </c>
      <c r="BE182" s="86"/>
      <c r="BF182" s="86"/>
      <c r="BG182" s="86"/>
      <c r="BH182" s="86"/>
      <c r="BI182" s="88"/>
      <c r="BJ182" s="88"/>
      <c r="BK182" s="89" t="str">
        <f t="shared" si="51"/>
        <v/>
      </c>
      <c r="BL182" s="86"/>
      <c r="BM182" s="89" t="str">
        <f t="shared" si="52"/>
        <v/>
      </c>
      <c r="BN182" s="184"/>
      <c r="BO182" s="184" t="str">
        <f t="shared" si="53"/>
        <v/>
      </c>
      <c r="BP182" s="466"/>
      <c r="BQ182" s="184"/>
      <c r="BR182" s="184"/>
      <c r="BS182" s="184"/>
      <c r="BT182" s="184"/>
      <c r="BU182" s="184"/>
      <c r="BV182" s="86"/>
      <c r="BW182" s="184"/>
      <c r="BX182" s="184"/>
      <c r="BY182" s="184"/>
      <c r="BZ182" s="184"/>
      <c r="CA182" s="184"/>
      <c r="CB182" s="119"/>
    </row>
    <row r="183" spans="1:80" s="78" customFormat="1" x14ac:dyDescent="0.2">
      <c r="A183" s="84"/>
      <c r="B183" s="85"/>
      <c r="C183" s="86" t="str">
        <f t="shared" si="40"/>
        <v/>
      </c>
      <c r="D183" s="207" t="str">
        <f t="shared" si="41"/>
        <v/>
      </c>
      <c r="E183" s="86"/>
      <c r="F183" s="86"/>
      <c r="G183" s="86"/>
      <c r="H183" s="86"/>
      <c r="I183" s="86"/>
      <c r="J183" s="86"/>
      <c r="K183" s="86"/>
      <c r="L183" s="86"/>
      <c r="M183" s="86"/>
      <c r="N183" s="86"/>
      <c r="O183" s="87"/>
      <c r="P183" s="87"/>
      <c r="Q183" s="84"/>
      <c r="R183" s="84"/>
      <c r="S183" s="88"/>
      <c r="T183" s="86"/>
      <c r="U183" s="89" t="str">
        <f>IF(T183="","",VLOOKUP(T183,Surfacing_Pavements_Full_Width_Array,2,FALSE))</f>
        <v/>
      </c>
      <c r="V183" s="88" t="str">
        <f t="shared" si="42"/>
        <v/>
      </c>
      <c r="W183" s="99"/>
      <c r="X183" s="90"/>
      <c r="Y183" s="89" t="str">
        <f t="shared" si="43"/>
        <v/>
      </c>
      <c r="Z183" s="86"/>
      <c r="AA183" s="91" t="str">
        <f t="shared" si="44"/>
        <v/>
      </c>
      <c r="AB183" s="86"/>
      <c r="AC183" s="87"/>
      <c r="AD183" s="86"/>
      <c r="AE183" s="86"/>
      <c r="AF183" s="86"/>
      <c r="AG183" s="86"/>
      <c r="AH183" s="89" t="str">
        <f t="shared" si="45"/>
        <v/>
      </c>
      <c r="AI183" s="86"/>
      <c r="AJ183" s="86"/>
      <c r="AK183" s="86"/>
      <c r="AL183" s="89" t="str">
        <f t="shared" si="46"/>
        <v/>
      </c>
      <c r="AM183" s="86"/>
      <c r="AN183" s="86"/>
      <c r="AO183" s="89" t="str">
        <f t="shared" si="47"/>
        <v/>
      </c>
      <c r="AP183" s="86"/>
      <c r="AQ183" s="86"/>
      <c r="AR183" s="89" t="str">
        <f t="shared" si="48"/>
        <v/>
      </c>
      <c r="AS183" s="86"/>
      <c r="AT183" s="89" t="str">
        <f t="shared" si="49"/>
        <v/>
      </c>
      <c r="AU183" s="86"/>
      <c r="AV183" s="86"/>
      <c r="AW183" s="86"/>
      <c r="AX183" s="86"/>
      <c r="AY183" s="86"/>
      <c r="AZ183" s="184"/>
      <c r="BA183" s="184"/>
      <c r="BB183" s="183"/>
      <c r="BC183" s="183"/>
      <c r="BD183" s="207" t="str">
        <f t="shared" si="50"/>
        <v/>
      </c>
      <c r="BE183" s="86"/>
      <c r="BF183" s="86"/>
      <c r="BG183" s="86"/>
      <c r="BH183" s="86"/>
      <c r="BI183" s="88"/>
      <c r="BJ183" s="88"/>
      <c r="BK183" s="89" t="str">
        <f t="shared" si="51"/>
        <v/>
      </c>
      <c r="BL183" s="86"/>
      <c r="BM183" s="89" t="str">
        <f t="shared" si="52"/>
        <v/>
      </c>
      <c r="BN183" s="184"/>
      <c r="BO183" s="184" t="str">
        <f t="shared" si="53"/>
        <v/>
      </c>
      <c r="BP183" s="466"/>
      <c r="BQ183" s="184"/>
      <c r="BR183" s="184"/>
      <c r="BS183" s="184"/>
      <c r="BT183" s="184"/>
      <c r="BU183" s="184"/>
      <c r="BV183" s="86"/>
      <c r="BW183" s="184"/>
      <c r="BX183" s="184"/>
      <c r="BY183" s="184"/>
      <c r="BZ183" s="184"/>
      <c r="CA183" s="184"/>
      <c r="CB183" s="119"/>
    </row>
    <row r="184" spans="1:80" s="78" customFormat="1" x14ac:dyDescent="0.2">
      <c r="A184" s="84"/>
      <c r="B184" s="85"/>
      <c r="C184" s="86" t="str">
        <f t="shared" si="40"/>
        <v/>
      </c>
      <c r="D184" s="207" t="str">
        <f t="shared" si="41"/>
        <v/>
      </c>
      <c r="E184" s="86"/>
      <c r="F184" s="86"/>
      <c r="G184" s="86"/>
      <c r="H184" s="86"/>
      <c r="I184" s="86"/>
      <c r="J184" s="86"/>
      <c r="K184" s="86"/>
      <c r="L184" s="86"/>
      <c r="M184" s="86"/>
      <c r="N184" s="86"/>
      <c r="O184" s="87"/>
      <c r="P184" s="87"/>
      <c r="Q184" s="84"/>
      <c r="R184" s="84"/>
      <c r="S184" s="88"/>
      <c r="T184" s="86"/>
      <c r="U184" s="89" t="str">
        <f>IF(T184="","",VLOOKUP(T184,Surfacing_Pavements_Full_Width_Array,2,FALSE))</f>
        <v/>
      </c>
      <c r="V184" s="88" t="str">
        <f t="shared" si="42"/>
        <v/>
      </c>
      <c r="W184" s="99"/>
      <c r="X184" s="90"/>
      <c r="Y184" s="89" t="str">
        <f t="shared" si="43"/>
        <v/>
      </c>
      <c r="Z184" s="86"/>
      <c r="AA184" s="91" t="str">
        <f t="shared" si="44"/>
        <v/>
      </c>
      <c r="AB184" s="86"/>
      <c r="AC184" s="87"/>
      <c r="AD184" s="86"/>
      <c r="AE184" s="86"/>
      <c r="AF184" s="86"/>
      <c r="AG184" s="86"/>
      <c r="AH184" s="89" t="str">
        <f t="shared" si="45"/>
        <v/>
      </c>
      <c r="AI184" s="86"/>
      <c r="AJ184" s="86"/>
      <c r="AK184" s="86"/>
      <c r="AL184" s="89" t="str">
        <f t="shared" si="46"/>
        <v/>
      </c>
      <c r="AM184" s="86"/>
      <c r="AN184" s="86"/>
      <c r="AO184" s="89" t="str">
        <f t="shared" si="47"/>
        <v/>
      </c>
      <c r="AP184" s="86"/>
      <c r="AQ184" s="86"/>
      <c r="AR184" s="89" t="str">
        <f t="shared" si="48"/>
        <v/>
      </c>
      <c r="AS184" s="86"/>
      <c r="AT184" s="89" t="str">
        <f t="shared" si="49"/>
        <v/>
      </c>
      <c r="AU184" s="86"/>
      <c r="AV184" s="86"/>
      <c r="AW184" s="86"/>
      <c r="AX184" s="86"/>
      <c r="AY184" s="86"/>
      <c r="AZ184" s="184"/>
      <c r="BA184" s="184"/>
      <c r="BB184" s="183"/>
      <c r="BC184" s="183"/>
      <c r="BD184" s="207" t="str">
        <f t="shared" si="50"/>
        <v/>
      </c>
      <c r="BE184" s="86"/>
      <c r="BF184" s="86"/>
      <c r="BG184" s="86"/>
      <c r="BH184" s="86"/>
      <c r="BI184" s="88"/>
      <c r="BJ184" s="88"/>
      <c r="BK184" s="89" t="str">
        <f t="shared" si="51"/>
        <v/>
      </c>
      <c r="BL184" s="86"/>
      <c r="BM184" s="89" t="str">
        <f t="shared" si="52"/>
        <v/>
      </c>
      <c r="BN184" s="184"/>
      <c r="BO184" s="184" t="str">
        <f t="shared" si="53"/>
        <v/>
      </c>
      <c r="BP184" s="466"/>
      <c r="BQ184" s="184"/>
      <c r="BR184" s="184"/>
      <c r="BS184" s="184"/>
      <c r="BT184" s="184"/>
      <c r="BU184" s="184"/>
      <c r="BV184" s="86"/>
      <c r="BW184" s="184"/>
      <c r="BX184" s="184"/>
      <c r="BY184" s="184"/>
      <c r="BZ184" s="184"/>
      <c r="CA184" s="184"/>
      <c r="CB184" s="119"/>
    </row>
    <row r="185" spans="1:80" s="78" customFormat="1" x14ac:dyDescent="0.2">
      <c r="A185" s="84"/>
      <c r="B185" s="85"/>
      <c r="C185" s="86" t="str">
        <f t="shared" si="40"/>
        <v/>
      </c>
      <c r="D185" s="207" t="str">
        <f t="shared" si="41"/>
        <v/>
      </c>
      <c r="E185" s="86"/>
      <c r="F185" s="86"/>
      <c r="G185" s="86"/>
      <c r="H185" s="86"/>
      <c r="I185" s="86"/>
      <c r="J185" s="86"/>
      <c r="K185" s="86"/>
      <c r="L185" s="86"/>
      <c r="M185" s="86"/>
      <c r="N185" s="86"/>
      <c r="O185" s="87"/>
      <c r="P185" s="87"/>
      <c r="Q185" s="84"/>
      <c r="R185" s="84"/>
      <c r="S185" s="88"/>
      <c r="T185" s="86"/>
      <c r="U185" s="89" t="str">
        <f>IF(T185="","",VLOOKUP(T185,Surfacing_Pavements_Full_Width_Array,2,FALSE))</f>
        <v/>
      </c>
      <c r="V185" s="88" t="str">
        <f t="shared" si="42"/>
        <v/>
      </c>
      <c r="W185" s="99"/>
      <c r="X185" s="90"/>
      <c r="Y185" s="89" t="str">
        <f t="shared" si="43"/>
        <v/>
      </c>
      <c r="Z185" s="86"/>
      <c r="AA185" s="91" t="str">
        <f t="shared" si="44"/>
        <v/>
      </c>
      <c r="AB185" s="86"/>
      <c r="AC185" s="87"/>
      <c r="AD185" s="86"/>
      <c r="AE185" s="86"/>
      <c r="AF185" s="86"/>
      <c r="AG185" s="86"/>
      <c r="AH185" s="89" t="str">
        <f t="shared" si="45"/>
        <v/>
      </c>
      <c r="AI185" s="86"/>
      <c r="AJ185" s="86"/>
      <c r="AK185" s="86"/>
      <c r="AL185" s="89" t="str">
        <f t="shared" si="46"/>
        <v/>
      </c>
      <c r="AM185" s="86"/>
      <c r="AN185" s="86"/>
      <c r="AO185" s="89" t="str">
        <f t="shared" si="47"/>
        <v/>
      </c>
      <c r="AP185" s="86"/>
      <c r="AQ185" s="86"/>
      <c r="AR185" s="89" t="str">
        <f t="shared" si="48"/>
        <v/>
      </c>
      <c r="AS185" s="86"/>
      <c r="AT185" s="89" t="str">
        <f t="shared" si="49"/>
        <v/>
      </c>
      <c r="AU185" s="86"/>
      <c r="AV185" s="86"/>
      <c r="AW185" s="86"/>
      <c r="AX185" s="86"/>
      <c r="AY185" s="86"/>
      <c r="AZ185" s="184"/>
      <c r="BA185" s="184"/>
      <c r="BB185" s="183"/>
      <c r="BC185" s="183"/>
      <c r="BD185" s="207" t="str">
        <f t="shared" si="50"/>
        <v/>
      </c>
      <c r="BE185" s="86"/>
      <c r="BF185" s="86"/>
      <c r="BG185" s="86"/>
      <c r="BH185" s="86"/>
      <c r="BI185" s="88"/>
      <c r="BJ185" s="88"/>
      <c r="BK185" s="89" t="str">
        <f t="shared" si="51"/>
        <v/>
      </c>
      <c r="BL185" s="86"/>
      <c r="BM185" s="89" t="str">
        <f t="shared" si="52"/>
        <v/>
      </c>
      <c r="BN185" s="184"/>
      <c r="BO185" s="184" t="str">
        <f t="shared" si="53"/>
        <v/>
      </c>
      <c r="BP185" s="466"/>
      <c r="BQ185" s="184"/>
      <c r="BR185" s="184"/>
      <c r="BS185" s="184"/>
      <c r="BT185" s="184"/>
      <c r="BU185" s="184"/>
      <c r="BV185" s="86"/>
      <c r="BW185" s="184"/>
      <c r="BX185" s="184"/>
      <c r="BY185" s="184"/>
      <c r="BZ185" s="184"/>
      <c r="CA185" s="184"/>
      <c r="CB185" s="119"/>
    </row>
    <row r="186" spans="1:80" s="78" customFormat="1" x14ac:dyDescent="0.2">
      <c r="A186" s="84"/>
      <c r="B186" s="85"/>
      <c r="C186" s="86" t="str">
        <f t="shared" si="40"/>
        <v/>
      </c>
      <c r="D186" s="207" t="str">
        <f t="shared" si="41"/>
        <v/>
      </c>
      <c r="E186" s="86"/>
      <c r="F186" s="86"/>
      <c r="G186" s="86"/>
      <c r="H186" s="86"/>
      <c r="I186" s="86"/>
      <c r="J186" s="86"/>
      <c r="K186" s="86"/>
      <c r="L186" s="86"/>
      <c r="M186" s="86"/>
      <c r="N186" s="86"/>
      <c r="O186" s="87"/>
      <c r="P186" s="87"/>
      <c r="Q186" s="84"/>
      <c r="R186" s="84"/>
      <c r="S186" s="88"/>
      <c r="T186" s="86"/>
      <c r="U186" s="89" t="str">
        <f>IF(T186="","",VLOOKUP(T186,Surfacing_Pavements_Full_Width_Array,2,FALSE))</f>
        <v/>
      </c>
      <c r="V186" s="88" t="str">
        <f t="shared" si="42"/>
        <v/>
      </c>
      <c r="W186" s="99"/>
      <c r="X186" s="90"/>
      <c r="Y186" s="89" t="str">
        <f t="shared" si="43"/>
        <v/>
      </c>
      <c r="Z186" s="86"/>
      <c r="AA186" s="91" t="str">
        <f t="shared" si="44"/>
        <v/>
      </c>
      <c r="AB186" s="86"/>
      <c r="AC186" s="87"/>
      <c r="AD186" s="86"/>
      <c r="AE186" s="86"/>
      <c r="AF186" s="86"/>
      <c r="AG186" s="86"/>
      <c r="AH186" s="89" t="str">
        <f t="shared" si="45"/>
        <v/>
      </c>
      <c r="AI186" s="86"/>
      <c r="AJ186" s="86"/>
      <c r="AK186" s="86"/>
      <c r="AL186" s="89" t="str">
        <f t="shared" si="46"/>
        <v/>
      </c>
      <c r="AM186" s="86"/>
      <c r="AN186" s="86"/>
      <c r="AO186" s="89" t="str">
        <f t="shared" si="47"/>
        <v/>
      </c>
      <c r="AP186" s="86"/>
      <c r="AQ186" s="86"/>
      <c r="AR186" s="89" t="str">
        <f t="shared" si="48"/>
        <v/>
      </c>
      <c r="AS186" s="86"/>
      <c r="AT186" s="89" t="str">
        <f t="shared" si="49"/>
        <v/>
      </c>
      <c r="AU186" s="86"/>
      <c r="AV186" s="86"/>
      <c r="AW186" s="86"/>
      <c r="AX186" s="86"/>
      <c r="AY186" s="86"/>
      <c r="AZ186" s="184"/>
      <c r="BA186" s="184"/>
      <c r="BB186" s="183"/>
      <c r="BC186" s="183"/>
      <c r="BD186" s="207" t="str">
        <f t="shared" si="50"/>
        <v/>
      </c>
      <c r="BE186" s="86"/>
      <c r="BF186" s="86"/>
      <c r="BG186" s="86"/>
      <c r="BH186" s="86"/>
      <c r="BI186" s="88"/>
      <c r="BJ186" s="88"/>
      <c r="BK186" s="89" t="str">
        <f t="shared" si="51"/>
        <v/>
      </c>
      <c r="BL186" s="86"/>
      <c r="BM186" s="89" t="str">
        <f t="shared" si="52"/>
        <v/>
      </c>
      <c r="BN186" s="184"/>
      <c r="BO186" s="184" t="str">
        <f t="shared" si="53"/>
        <v/>
      </c>
      <c r="BP186" s="466"/>
      <c r="BQ186" s="184"/>
      <c r="BR186" s="184"/>
      <c r="BS186" s="184"/>
      <c r="BT186" s="184"/>
      <c r="BU186" s="184"/>
      <c r="BV186" s="86"/>
      <c r="BW186" s="184"/>
      <c r="BX186" s="184"/>
      <c r="BY186" s="184"/>
      <c r="BZ186" s="184"/>
      <c r="CA186" s="184"/>
      <c r="CB186" s="119"/>
    </row>
    <row r="187" spans="1:80" s="78" customFormat="1" x14ac:dyDescent="0.2">
      <c r="A187" s="84"/>
      <c r="B187" s="85"/>
      <c r="C187" s="86" t="str">
        <f t="shared" si="40"/>
        <v/>
      </c>
      <c r="D187" s="207" t="str">
        <f t="shared" si="41"/>
        <v/>
      </c>
      <c r="E187" s="86"/>
      <c r="F187" s="86"/>
      <c r="G187" s="86"/>
      <c r="H187" s="86"/>
      <c r="I187" s="86"/>
      <c r="J187" s="86"/>
      <c r="K187" s="86"/>
      <c r="L187" s="86"/>
      <c r="M187" s="86"/>
      <c r="N187" s="86"/>
      <c r="O187" s="87"/>
      <c r="P187" s="87"/>
      <c r="Q187" s="84"/>
      <c r="R187" s="84"/>
      <c r="S187" s="88"/>
      <c r="T187" s="86"/>
      <c r="U187" s="89" t="str">
        <f>IF(T187="","",VLOOKUP(T187,Surfacing_Pavements_Full_Width_Array,2,FALSE))</f>
        <v/>
      </c>
      <c r="V187" s="88" t="str">
        <f t="shared" si="42"/>
        <v/>
      </c>
      <c r="W187" s="99"/>
      <c r="X187" s="90"/>
      <c r="Y187" s="89" t="str">
        <f t="shared" si="43"/>
        <v/>
      </c>
      <c r="Z187" s="86"/>
      <c r="AA187" s="91" t="str">
        <f t="shared" si="44"/>
        <v/>
      </c>
      <c r="AB187" s="86"/>
      <c r="AC187" s="87"/>
      <c r="AD187" s="86"/>
      <c r="AE187" s="86"/>
      <c r="AF187" s="86"/>
      <c r="AG187" s="86"/>
      <c r="AH187" s="89" t="str">
        <f t="shared" si="45"/>
        <v/>
      </c>
      <c r="AI187" s="86"/>
      <c r="AJ187" s="86"/>
      <c r="AK187" s="86"/>
      <c r="AL187" s="89" t="str">
        <f t="shared" si="46"/>
        <v/>
      </c>
      <c r="AM187" s="86"/>
      <c r="AN187" s="86"/>
      <c r="AO187" s="89" t="str">
        <f t="shared" si="47"/>
        <v/>
      </c>
      <c r="AP187" s="86"/>
      <c r="AQ187" s="86"/>
      <c r="AR187" s="89" t="str">
        <f t="shared" si="48"/>
        <v/>
      </c>
      <c r="AS187" s="86"/>
      <c r="AT187" s="89" t="str">
        <f t="shared" si="49"/>
        <v/>
      </c>
      <c r="AU187" s="86"/>
      <c r="AV187" s="86"/>
      <c r="AW187" s="86"/>
      <c r="AX187" s="86"/>
      <c r="AY187" s="86"/>
      <c r="AZ187" s="184"/>
      <c r="BA187" s="184"/>
      <c r="BB187" s="183"/>
      <c r="BC187" s="183"/>
      <c r="BD187" s="207" t="str">
        <f t="shared" si="50"/>
        <v/>
      </c>
      <c r="BE187" s="86"/>
      <c r="BF187" s="86"/>
      <c r="BG187" s="86"/>
      <c r="BH187" s="86"/>
      <c r="BI187" s="88"/>
      <c r="BJ187" s="88"/>
      <c r="BK187" s="89" t="str">
        <f t="shared" si="51"/>
        <v/>
      </c>
      <c r="BL187" s="86"/>
      <c r="BM187" s="89" t="str">
        <f t="shared" si="52"/>
        <v/>
      </c>
      <c r="BN187" s="184"/>
      <c r="BO187" s="184" t="str">
        <f t="shared" si="53"/>
        <v/>
      </c>
      <c r="BP187" s="466"/>
      <c r="BQ187" s="184"/>
      <c r="BR187" s="184"/>
      <c r="BS187" s="184"/>
      <c r="BT187" s="184"/>
      <c r="BU187" s="184"/>
      <c r="BV187" s="86"/>
      <c r="BW187" s="184"/>
      <c r="BX187" s="184"/>
      <c r="BY187" s="184"/>
      <c r="BZ187" s="184"/>
      <c r="CA187" s="184"/>
      <c r="CB187" s="119"/>
    </row>
    <row r="188" spans="1:80" s="78" customFormat="1" x14ac:dyDescent="0.2">
      <c r="A188" s="84"/>
      <c r="B188" s="85"/>
      <c r="C188" s="86" t="str">
        <f t="shared" si="40"/>
        <v/>
      </c>
      <c r="D188" s="207" t="str">
        <f t="shared" si="41"/>
        <v/>
      </c>
      <c r="E188" s="86"/>
      <c r="F188" s="86"/>
      <c r="G188" s="86"/>
      <c r="H188" s="86"/>
      <c r="I188" s="86"/>
      <c r="J188" s="86"/>
      <c r="K188" s="86"/>
      <c r="L188" s="86"/>
      <c r="M188" s="86"/>
      <c r="N188" s="86"/>
      <c r="O188" s="87"/>
      <c r="P188" s="87"/>
      <c r="Q188" s="84"/>
      <c r="R188" s="84"/>
      <c r="S188" s="88"/>
      <c r="T188" s="86"/>
      <c r="U188" s="89" t="str">
        <f>IF(T188="","",VLOOKUP(T188,Surfacing_Pavements_Full_Width_Array,2,FALSE))</f>
        <v/>
      </c>
      <c r="V188" s="88" t="str">
        <f t="shared" si="42"/>
        <v/>
      </c>
      <c r="W188" s="99"/>
      <c r="X188" s="90"/>
      <c r="Y188" s="89" t="str">
        <f t="shared" si="43"/>
        <v/>
      </c>
      <c r="Z188" s="86"/>
      <c r="AA188" s="91" t="str">
        <f t="shared" si="44"/>
        <v/>
      </c>
      <c r="AB188" s="86"/>
      <c r="AC188" s="87"/>
      <c r="AD188" s="86"/>
      <c r="AE188" s="86"/>
      <c r="AF188" s="86"/>
      <c r="AG188" s="86"/>
      <c r="AH188" s="89" t="str">
        <f t="shared" si="45"/>
        <v/>
      </c>
      <c r="AI188" s="86"/>
      <c r="AJ188" s="86"/>
      <c r="AK188" s="86"/>
      <c r="AL188" s="89" t="str">
        <f t="shared" si="46"/>
        <v/>
      </c>
      <c r="AM188" s="86"/>
      <c r="AN188" s="86"/>
      <c r="AO188" s="89" t="str">
        <f t="shared" si="47"/>
        <v/>
      </c>
      <c r="AP188" s="86"/>
      <c r="AQ188" s="86"/>
      <c r="AR188" s="89" t="str">
        <f t="shared" si="48"/>
        <v/>
      </c>
      <c r="AS188" s="86"/>
      <c r="AT188" s="89" t="str">
        <f t="shared" si="49"/>
        <v/>
      </c>
      <c r="AU188" s="86"/>
      <c r="AV188" s="86"/>
      <c r="AW188" s="86"/>
      <c r="AX188" s="86"/>
      <c r="AY188" s="86"/>
      <c r="AZ188" s="184"/>
      <c r="BA188" s="184"/>
      <c r="BB188" s="183"/>
      <c r="BC188" s="183"/>
      <c r="BD188" s="207" t="str">
        <f t="shared" si="50"/>
        <v/>
      </c>
      <c r="BE188" s="86"/>
      <c r="BF188" s="86"/>
      <c r="BG188" s="86"/>
      <c r="BH188" s="86"/>
      <c r="BI188" s="88"/>
      <c r="BJ188" s="88"/>
      <c r="BK188" s="89" t="str">
        <f t="shared" si="51"/>
        <v/>
      </c>
      <c r="BL188" s="86"/>
      <c r="BM188" s="89" t="str">
        <f t="shared" si="52"/>
        <v/>
      </c>
      <c r="BN188" s="184"/>
      <c r="BO188" s="184" t="str">
        <f t="shared" si="53"/>
        <v/>
      </c>
      <c r="BP188" s="466"/>
      <c r="BQ188" s="184"/>
      <c r="BR188" s="184"/>
      <c r="BS188" s="184"/>
      <c r="BT188" s="184"/>
      <c r="BU188" s="184"/>
      <c r="BV188" s="86"/>
      <c r="BW188" s="184"/>
      <c r="BX188" s="184"/>
      <c r="BY188" s="184"/>
      <c r="BZ188" s="184"/>
      <c r="CA188" s="184"/>
      <c r="CB188" s="119"/>
    </row>
    <row r="189" spans="1:80" s="78" customFormat="1" x14ac:dyDescent="0.2">
      <c r="A189" s="84"/>
      <c r="B189" s="85"/>
      <c r="C189" s="86" t="str">
        <f t="shared" si="40"/>
        <v/>
      </c>
      <c r="D189" s="207" t="str">
        <f t="shared" si="41"/>
        <v/>
      </c>
      <c r="E189" s="86"/>
      <c r="F189" s="86"/>
      <c r="G189" s="86"/>
      <c r="H189" s="86"/>
      <c r="I189" s="86"/>
      <c r="J189" s="86"/>
      <c r="K189" s="86"/>
      <c r="L189" s="86"/>
      <c r="M189" s="86"/>
      <c r="N189" s="86"/>
      <c r="O189" s="87"/>
      <c r="P189" s="87"/>
      <c r="Q189" s="84"/>
      <c r="R189" s="84"/>
      <c r="S189" s="88"/>
      <c r="T189" s="86"/>
      <c r="U189" s="89" t="str">
        <f>IF(T189="","",VLOOKUP(T189,Surfacing_Pavements_Full_Width_Array,2,FALSE))</f>
        <v/>
      </c>
      <c r="V189" s="88" t="str">
        <f t="shared" si="42"/>
        <v/>
      </c>
      <c r="W189" s="99"/>
      <c r="X189" s="90"/>
      <c r="Y189" s="89" t="str">
        <f t="shared" si="43"/>
        <v/>
      </c>
      <c r="Z189" s="86"/>
      <c r="AA189" s="91" t="str">
        <f t="shared" si="44"/>
        <v/>
      </c>
      <c r="AB189" s="86"/>
      <c r="AC189" s="87"/>
      <c r="AD189" s="86"/>
      <c r="AE189" s="86"/>
      <c r="AF189" s="86"/>
      <c r="AG189" s="86"/>
      <c r="AH189" s="89" t="str">
        <f t="shared" si="45"/>
        <v/>
      </c>
      <c r="AI189" s="86"/>
      <c r="AJ189" s="86"/>
      <c r="AK189" s="86"/>
      <c r="AL189" s="89" t="str">
        <f t="shared" si="46"/>
        <v/>
      </c>
      <c r="AM189" s="86"/>
      <c r="AN189" s="86"/>
      <c r="AO189" s="89" t="str">
        <f t="shared" si="47"/>
        <v/>
      </c>
      <c r="AP189" s="86"/>
      <c r="AQ189" s="86"/>
      <c r="AR189" s="89" t="str">
        <f t="shared" si="48"/>
        <v/>
      </c>
      <c r="AS189" s="86"/>
      <c r="AT189" s="89" t="str">
        <f t="shared" si="49"/>
        <v/>
      </c>
      <c r="AU189" s="86"/>
      <c r="AV189" s="86"/>
      <c r="AW189" s="86"/>
      <c r="AX189" s="86"/>
      <c r="AY189" s="86"/>
      <c r="AZ189" s="184"/>
      <c r="BA189" s="184"/>
      <c r="BB189" s="183"/>
      <c r="BC189" s="183"/>
      <c r="BD189" s="207" t="str">
        <f t="shared" si="50"/>
        <v/>
      </c>
      <c r="BE189" s="86"/>
      <c r="BF189" s="86"/>
      <c r="BG189" s="86"/>
      <c r="BH189" s="86"/>
      <c r="BI189" s="88"/>
      <c r="BJ189" s="88"/>
      <c r="BK189" s="89" t="str">
        <f t="shared" si="51"/>
        <v/>
      </c>
      <c r="BL189" s="86"/>
      <c r="BM189" s="89" t="str">
        <f t="shared" si="52"/>
        <v/>
      </c>
      <c r="BN189" s="184"/>
      <c r="BO189" s="184" t="str">
        <f t="shared" si="53"/>
        <v/>
      </c>
      <c r="BP189" s="466"/>
      <c r="BQ189" s="184"/>
      <c r="BR189" s="184"/>
      <c r="BS189" s="184"/>
      <c r="BT189" s="184"/>
      <c r="BU189" s="184"/>
      <c r="BV189" s="86"/>
      <c r="BW189" s="184"/>
      <c r="BX189" s="184"/>
      <c r="BY189" s="184"/>
      <c r="BZ189" s="184"/>
      <c r="CA189" s="184"/>
      <c r="CB189" s="119"/>
    </row>
    <row r="190" spans="1:80" s="78" customFormat="1" x14ac:dyDescent="0.2">
      <c r="A190" s="84"/>
      <c r="B190" s="85"/>
      <c r="C190" s="86" t="str">
        <f t="shared" si="40"/>
        <v/>
      </c>
      <c r="D190" s="207" t="str">
        <f t="shared" si="41"/>
        <v/>
      </c>
      <c r="E190" s="86"/>
      <c r="F190" s="86"/>
      <c r="G190" s="86"/>
      <c r="H190" s="86"/>
      <c r="I190" s="86"/>
      <c r="J190" s="86"/>
      <c r="K190" s="86"/>
      <c r="L190" s="86"/>
      <c r="M190" s="86"/>
      <c r="N190" s="86"/>
      <c r="O190" s="87"/>
      <c r="P190" s="87"/>
      <c r="Q190" s="84"/>
      <c r="R190" s="84"/>
      <c r="S190" s="88"/>
      <c r="T190" s="86"/>
      <c r="U190" s="89" t="str">
        <f>IF(T190="","",VLOOKUP(T190,Surfacing_Pavements_Full_Width_Array,2,FALSE))</f>
        <v/>
      </c>
      <c r="V190" s="88" t="str">
        <f t="shared" si="42"/>
        <v/>
      </c>
      <c r="W190" s="99"/>
      <c r="X190" s="90"/>
      <c r="Y190" s="89" t="str">
        <f t="shared" si="43"/>
        <v/>
      </c>
      <c r="Z190" s="86"/>
      <c r="AA190" s="91" t="str">
        <f t="shared" si="44"/>
        <v/>
      </c>
      <c r="AB190" s="86"/>
      <c r="AC190" s="87"/>
      <c r="AD190" s="86"/>
      <c r="AE190" s="86"/>
      <c r="AF190" s="86"/>
      <c r="AG190" s="86"/>
      <c r="AH190" s="89" t="str">
        <f t="shared" si="45"/>
        <v/>
      </c>
      <c r="AI190" s="86"/>
      <c r="AJ190" s="86"/>
      <c r="AK190" s="86"/>
      <c r="AL190" s="89" t="str">
        <f t="shared" si="46"/>
        <v/>
      </c>
      <c r="AM190" s="86"/>
      <c r="AN190" s="86"/>
      <c r="AO190" s="89" t="str">
        <f t="shared" si="47"/>
        <v/>
      </c>
      <c r="AP190" s="86"/>
      <c r="AQ190" s="86"/>
      <c r="AR190" s="89" t="str">
        <f t="shared" si="48"/>
        <v/>
      </c>
      <c r="AS190" s="86"/>
      <c r="AT190" s="89" t="str">
        <f t="shared" si="49"/>
        <v/>
      </c>
      <c r="AU190" s="86"/>
      <c r="AV190" s="86"/>
      <c r="AW190" s="86"/>
      <c r="AX190" s="86"/>
      <c r="AY190" s="86"/>
      <c r="AZ190" s="184"/>
      <c r="BA190" s="184"/>
      <c r="BB190" s="183"/>
      <c r="BC190" s="183"/>
      <c r="BD190" s="207" t="str">
        <f t="shared" si="50"/>
        <v/>
      </c>
      <c r="BE190" s="86"/>
      <c r="BF190" s="86"/>
      <c r="BG190" s="86"/>
      <c r="BH190" s="86"/>
      <c r="BI190" s="88"/>
      <c r="BJ190" s="88"/>
      <c r="BK190" s="89" t="str">
        <f t="shared" si="51"/>
        <v/>
      </c>
      <c r="BL190" s="86"/>
      <c r="BM190" s="89" t="str">
        <f t="shared" si="52"/>
        <v/>
      </c>
      <c r="BN190" s="184"/>
      <c r="BO190" s="184" t="str">
        <f t="shared" si="53"/>
        <v/>
      </c>
      <c r="BP190" s="466"/>
      <c r="BQ190" s="184"/>
      <c r="BR190" s="184"/>
      <c r="BS190" s="184"/>
      <c r="BT190" s="184"/>
      <c r="BU190" s="184"/>
      <c r="BV190" s="86"/>
      <c r="BW190" s="184"/>
      <c r="BX190" s="184"/>
      <c r="BY190" s="184"/>
      <c r="BZ190" s="184"/>
      <c r="CA190" s="184"/>
      <c r="CB190" s="119"/>
    </row>
    <row r="191" spans="1:80" s="78" customFormat="1" x14ac:dyDescent="0.2">
      <c r="A191" s="84"/>
      <c r="B191" s="85"/>
      <c r="C191" s="86" t="str">
        <f t="shared" si="40"/>
        <v/>
      </c>
      <c r="D191" s="207" t="str">
        <f t="shared" si="41"/>
        <v/>
      </c>
      <c r="E191" s="86"/>
      <c r="F191" s="86"/>
      <c r="G191" s="86"/>
      <c r="H191" s="86"/>
      <c r="I191" s="86"/>
      <c r="J191" s="86"/>
      <c r="K191" s="86"/>
      <c r="L191" s="86"/>
      <c r="M191" s="86"/>
      <c r="N191" s="86"/>
      <c r="O191" s="87"/>
      <c r="P191" s="87"/>
      <c r="Q191" s="84"/>
      <c r="R191" s="84"/>
      <c r="S191" s="88"/>
      <c r="T191" s="86"/>
      <c r="U191" s="89" t="str">
        <f>IF(T191="","",VLOOKUP(T191,Surfacing_Pavements_Full_Width_Array,2,FALSE))</f>
        <v/>
      </c>
      <c r="V191" s="88" t="str">
        <f t="shared" si="42"/>
        <v/>
      </c>
      <c r="W191" s="99"/>
      <c r="X191" s="90"/>
      <c r="Y191" s="89" t="str">
        <f t="shared" si="43"/>
        <v/>
      </c>
      <c r="Z191" s="86"/>
      <c r="AA191" s="91" t="str">
        <f t="shared" si="44"/>
        <v/>
      </c>
      <c r="AB191" s="86"/>
      <c r="AC191" s="87"/>
      <c r="AD191" s="86"/>
      <c r="AE191" s="86"/>
      <c r="AF191" s="86"/>
      <c r="AG191" s="86"/>
      <c r="AH191" s="89" t="str">
        <f t="shared" si="45"/>
        <v/>
      </c>
      <c r="AI191" s="86"/>
      <c r="AJ191" s="86"/>
      <c r="AK191" s="86"/>
      <c r="AL191" s="89" t="str">
        <f t="shared" si="46"/>
        <v/>
      </c>
      <c r="AM191" s="86"/>
      <c r="AN191" s="86"/>
      <c r="AO191" s="89" t="str">
        <f t="shared" si="47"/>
        <v/>
      </c>
      <c r="AP191" s="86"/>
      <c r="AQ191" s="86"/>
      <c r="AR191" s="89" t="str">
        <f t="shared" si="48"/>
        <v/>
      </c>
      <c r="AS191" s="86"/>
      <c r="AT191" s="89" t="str">
        <f t="shared" si="49"/>
        <v/>
      </c>
      <c r="AU191" s="86"/>
      <c r="AV191" s="86"/>
      <c r="AW191" s="86"/>
      <c r="AX191" s="86"/>
      <c r="AY191" s="86"/>
      <c r="AZ191" s="184"/>
      <c r="BA191" s="184"/>
      <c r="BB191" s="183"/>
      <c r="BC191" s="183"/>
      <c r="BD191" s="207" t="str">
        <f t="shared" si="50"/>
        <v/>
      </c>
      <c r="BE191" s="86"/>
      <c r="BF191" s="86"/>
      <c r="BG191" s="86"/>
      <c r="BH191" s="86"/>
      <c r="BI191" s="88"/>
      <c r="BJ191" s="88"/>
      <c r="BK191" s="89" t="str">
        <f t="shared" si="51"/>
        <v/>
      </c>
      <c r="BL191" s="86"/>
      <c r="BM191" s="89" t="str">
        <f t="shared" si="52"/>
        <v/>
      </c>
      <c r="BN191" s="184"/>
      <c r="BO191" s="184" t="str">
        <f t="shared" si="53"/>
        <v/>
      </c>
      <c r="BP191" s="466"/>
      <c r="BQ191" s="184"/>
      <c r="BR191" s="184"/>
      <c r="BS191" s="184"/>
      <c r="BT191" s="184"/>
      <c r="BU191" s="184"/>
      <c r="BV191" s="86"/>
      <c r="BW191" s="184"/>
      <c r="BX191" s="184"/>
      <c r="BY191" s="184"/>
      <c r="BZ191" s="184"/>
      <c r="CA191" s="184"/>
      <c r="CB191" s="119"/>
    </row>
    <row r="192" spans="1:80" s="78" customFormat="1" x14ac:dyDescent="0.2">
      <c r="A192" s="84"/>
      <c r="B192" s="85"/>
      <c r="C192" s="86" t="str">
        <f t="shared" si="40"/>
        <v/>
      </c>
      <c r="D192" s="207" t="str">
        <f t="shared" si="41"/>
        <v/>
      </c>
      <c r="E192" s="86"/>
      <c r="F192" s="86"/>
      <c r="G192" s="86"/>
      <c r="H192" s="86"/>
      <c r="I192" s="86"/>
      <c r="J192" s="86"/>
      <c r="K192" s="86"/>
      <c r="L192" s="86"/>
      <c r="M192" s="86"/>
      <c r="N192" s="86"/>
      <c r="O192" s="87"/>
      <c r="P192" s="87"/>
      <c r="Q192" s="84"/>
      <c r="R192" s="84"/>
      <c r="S192" s="88"/>
      <c r="T192" s="86"/>
      <c r="U192" s="89" t="str">
        <f>IF(T192="","",VLOOKUP(T192,Surfacing_Pavements_Full_Width_Array,2,FALSE))</f>
        <v/>
      </c>
      <c r="V192" s="88" t="str">
        <f t="shared" si="42"/>
        <v/>
      </c>
      <c r="W192" s="99"/>
      <c r="X192" s="90"/>
      <c r="Y192" s="89" t="str">
        <f t="shared" si="43"/>
        <v/>
      </c>
      <c r="Z192" s="86"/>
      <c r="AA192" s="91" t="str">
        <f t="shared" si="44"/>
        <v/>
      </c>
      <c r="AB192" s="86"/>
      <c r="AC192" s="87"/>
      <c r="AD192" s="86"/>
      <c r="AE192" s="86"/>
      <c r="AF192" s="86"/>
      <c r="AG192" s="86"/>
      <c r="AH192" s="89" t="str">
        <f t="shared" si="45"/>
        <v/>
      </c>
      <c r="AI192" s="86"/>
      <c r="AJ192" s="86"/>
      <c r="AK192" s="86"/>
      <c r="AL192" s="89" t="str">
        <f t="shared" si="46"/>
        <v/>
      </c>
      <c r="AM192" s="86"/>
      <c r="AN192" s="86"/>
      <c r="AO192" s="89" t="str">
        <f t="shared" si="47"/>
        <v/>
      </c>
      <c r="AP192" s="86"/>
      <c r="AQ192" s="86"/>
      <c r="AR192" s="89" t="str">
        <f t="shared" si="48"/>
        <v/>
      </c>
      <c r="AS192" s="86"/>
      <c r="AT192" s="89" t="str">
        <f t="shared" si="49"/>
        <v/>
      </c>
      <c r="AU192" s="86"/>
      <c r="AV192" s="86"/>
      <c r="AW192" s="86"/>
      <c r="AX192" s="86"/>
      <c r="AY192" s="86"/>
      <c r="AZ192" s="184"/>
      <c r="BA192" s="184"/>
      <c r="BB192" s="183"/>
      <c r="BC192" s="183"/>
      <c r="BD192" s="207" t="str">
        <f t="shared" si="50"/>
        <v/>
      </c>
      <c r="BE192" s="86"/>
      <c r="BF192" s="86"/>
      <c r="BG192" s="86"/>
      <c r="BH192" s="86"/>
      <c r="BI192" s="88"/>
      <c r="BJ192" s="88"/>
      <c r="BK192" s="89" t="str">
        <f t="shared" si="51"/>
        <v/>
      </c>
      <c r="BL192" s="86"/>
      <c r="BM192" s="89" t="str">
        <f t="shared" si="52"/>
        <v/>
      </c>
      <c r="BN192" s="184"/>
      <c r="BO192" s="184" t="str">
        <f t="shared" si="53"/>
        <v/>
      </c>
      <c r="BP192" s="466"/>
      <c r="BQ192" s="184"/>
      <c r="BR192" s="184"/>
      <c r="BS192" s="184"/>
      <c r="BT192" s="184"/>
      <c r="BU192" s="184"/>
      <c r="BV192" s="86"/>
      <c r="BW192" s="184"/>
      <c r="BX192" s="184"/>
      <c r="BY192" s="184"/>
      <c r="BZ192" s="184"/>
      <c r="CA192" s="184"/>
      <c r="CB192" s="119"/>
    </row>
    <row r="193" spans="1:80" s="78" customFormat="1" x14ac:dyDescent="0.2">
      <c r="A193" s="84"/>
      <c r="B193" s="85"/>
      <c r="C193" s="86" t="str">
        <f t="shared" si="40"/>
        <v/>
      </c>
      <c r="D193" s="207" t="str">
        <f t="shared" si="41"/>
        <v/>
      </c>
      <c r="E193" s="86"/>
      <c r="F193" s="86"/>
      <c r="G193" s="86"/>
      <c r="H193" s="86"/>
      <c r="I193" s="86"/>
      <c r="J193" s="86"/>
      <c r="K193" s="86"/>
      <c r="L193" s="86"/>
      <c r="M193" s="86"/>
      <c r="N193" s="86"/>
      <c r="O193" s="87"/>
      <c r="P193" s="87"/>
      <c r="Q193" s="84"/>
      <c r="R193" s="84"/>
      <c r="S193" s="88"/>
      <c r="T193" s="86"/>
      <c r="U193" s="89" t="str">
        <f>IF(T193="","",VLOOKUP(T193,Surfacing_Pavements_Full_Width_Array,2,FALSE))</f>
        <v/>
      </c>
      <c r="V193" s="88" t="str">
        <f t="shared" si="42"/>
        <v/>
      </c>
      <c r="W193" s="99"/>
      <c r="X193" s="90"/>
      <c r="Y193" s="89" t="str">
        <f t="shared" si="43"/>
        <v/>
      </c>
      <c r="Z193" s="86"/>
      <c r="AA193" s="91" t="str">
        <f t="shared" si="44"/>
        <v/>
      </c>
      <c r="AB193" s="86"/>
      <c r="AC193" s="87"/>
      <c r="AD193" s="86"/>
      <c r="AE193" s="86"/>
      <c r="AF193" s="86"/>
      <c r="AG193" s="86"/>
      <c r="AH193" s="89" t="str">
        <f t="shared" si="45"/>
        <v/>
      </c>
      <c r="AI193" s="86"/>
      <c r="AJ193" s="86"/>
      <c r="AK193" s="86"/>
      <c r="AL193" s="89" t="str">
        <f t="shared" si="46"/>
        <v/>
      </c>
      <c r="AM193" s="86"/>
      <c r="AN193" s="86"/>
      <c r="AO193" s="89" t="str">
        <f t="shared" si="47"/>
        <v/>
      </c>
      <c r="AP193" s="86"/>
      <c r="AQ193" s="86"/>
      <c r="AR193" s="89" t="str">
        <f t="shared" si="48"/>
        <v/>
      </c>
      <c r="AS193" s="86"/>
      <c r="AT193" s="89" t="str">
        <f t="shared" si="49"/>
        <v/>
      </c>
      <c r="AU193" s="86"/>
      <c r="AV193" s="86"/>
      <c r="AW193" s="86"/>
      <c r="AX193" s="86"/>
      <c r="AY193" s="86"/>
      <c r="AZ193" s="184"/>
      <c r="BA193" s="184"/>
      <c r="BB193" s="183"/>
      <c r="BC193" s="183"/>
      <c r="BD193" s="207" t="str">
        <f t="shared" si="50"/>
        <v/>
      </c>
      <c r="BE193" s="86"/>
      <c r="BF193" s="86"/>
      <c r="BG193" s="86"/>
      <c r="BH193" s="86"/>
      <c r="BI193" s="88"/>
      <c r="BJ193" s="88"/>
      <c r="BK193" s="89" t="str">
        <f t="shared" si="51"/>
        <v/>
      </c>
      <c r="BL193" s="86"/>
      <c r="BM193" s="89" t="str">
        <f t="shared" si="52"/>
        <v/>
      </c>
      <c r="BN193" s="184"/>
      <c r="BO193" s="184" t="str">
        <f t="shared" si="53"/>
        <v/>
      </c>
      <c r="BP193" s="466"/>
      <c r="BQ193" s="184"/>
      <c r="BR193" s="184"/>
      <c r="BS193" s="184"/>
      <c r="BT193" s="184"/>
      <c r="BU193" s="184"/>
      <c r="BV193" s="86"/>
      <c r="BW193" s="184"/>
      <c r="BX193" s="184"/>
      <c r="BY193" s="184"/>
      <c r="BZ193" s="184"/>
      <c r="CA193" s="184"/>
      <c r="CB193" s="119"/>
    </row>
    <row r="194" spans="1:80" s="78" customFormat="1" x14ac:dyDescent="0.2">
      <c r="A194" s="84"/>
      <c r="B194" s="85"/>
      <c r="C194" s="86" t="str">
        <f t="shared" si="40"/>
        <v/>
      </c>
      <c r="D194" s="207" t="str">
        <f t="shared" si="41"/>
        <v/>
      </c>
      <c r="E194" s="86"/>
      <c r="F194" s="86"/>
      <c r="G194" s="86"/>
      <c r="H194" s="86"/>
      <c r="I194" s="86"/>
      <c r="J194" s="86"/>
      <c r="K194" s="86"/>
      <c r="L194" s="86"/>
      <c r="M194" s="86"/>
      <c r="N194" s="86"/>
      <c r="O194" s="87"/>
      <c r="P194" s="87"/>
      <c r="Q194" s="84"/>
      <c r="R194" s="84"/>
      <c r="S194" s="88"/>
      <c r="T194" s="86"/>
      <c r="U194" s="89" t="str">
        <f>IF(T194="","",VLOOKUP(T194,Surfacing_Pavements_Full_Width_Array,2,FALSE))</f>
        <v/>
      </c>
      <c r="V194" s="88" t="str">
        <f t="shared" si="42"/>
        <v/>
      </c>
      <c r="W194" s="99"/>
      <c r="X194" s="90"/>
      <c r="Y194" s="89" t="str">
        <f t="shared" si="43"/>
        <v/>
      </c>
      <c r="Z194" s="86"/>
      <c r="AA194" s="91" t="str">
        <f t="shared" si="44"/>
        <v/>
      </c>
      <c r="AB194" s="86"/>
      <c r="AC194" s="87"/>
      <c r="AD194" s="86"/>
      <c r="AE194" s="86"/>
      <c r="AF194" s="86"/>
      <c r="AG194" s="86"/>
      <c r="AH194" s="89" t="str">
        <f t="shared" si="45"/>
        <v/>
      </c>
      <c r="AI194" s="86"/>
      <c r="AJ194" s="86"/>
      <c r="AK194" s="86"/>
      <c r="AL194" s="89" t="str">
        <f t="shared" si="46"/>
        <v/>
      </c>
      <c r="AM194" s="86"/>
      <c r="AN194" s="86"/>
      <c r="AO194" s="89" t="str">
        <f t="shared" si="47"/>
        <v/>
      </c>
      <c r="AP194" s="86"/>
      <c r="AQ194" s="86"/>
      <c r="AR194" s="89" t="str">
        <f t="shared" si="48"/>
        <v/>
      </c>
      <c r="AS194" s="86"/>
      <c r="AT194" s="89" t="str">
        <f t="shared" si="49"/>
        <v/>
      </c>
      <c r="AU194" s="86"/>
      <c r="AV194" s="86"/>
      <c r="AW194" s="86"/>
      <c r="AX194" s="86"/>
      <c r="AY194" s="86"/>
      <c r="AZ194" s="184"/>
      <c r="BA194" s="184"/>
      <c r="BB194" s="183"/>
      <c r="BC194" s="183"/>
      <c r="BD194" s="207" t="str">
        <f t="shared" si="50"/>
        <v/>
      </c>
      <c r="BE194" s="86"/>
      <c r="BF194" s="86"/>
      <c r="BG194" s="86"/>
      <c r="BH194" s="86"/>
      <c r="BI194" s="88"/>
      <c r="BJ194" s="88"/>
      <c r="BK194" s="89" t="str">
        <f t="shared" si="51"/>
        <v/>
      </c>
      <c r="BL194" s="86"/>
      <c r="BM194" s="89" t="str">
        <f t="shared" si="52"/>
        <v/>
      </c>
      <c r="BN194" s="184"/>
      <c r="BO194" s="184" t="str">
        <f t="shared" si="53"/>
        <v/>
      </c>
      <c r="BP194" s="466"/>
      <c r="BQ194" s="184"/>
      <c r="BR194" s="184"/>
      <c r="BS194" s="184"/>
      <c r="BT194" s="184"/>
      <c r="BU194" s="184"/>
      <c r="BV194" s="86"/>
      <c r="BW194" s="184"/>
      <c r="BX194" s="184"/>
      <c r="BY194" s="184"/>
      <c r="BZ194" s="184"/>
      <c r="CA194" s="184"/>
      <c r="CB194" s="119"/>
    </row>
    <row r="195" spans="1:80" s="78" customFormat="1" x14ac:dyDescent="0.2">
      <c r="A195" s="84"/>
      <c r="B195" s="85"/>
      <c r="C195" s="86" t="str">
        <f t="shared" si="40"/>
        <v/>
      </c>
      <c r="D195" s="207" t="str">
        <f t="shared" si="41"/>
        <v/>
      </c>
      <c r="E195" s="86"/>
      <c r="F195" s="86"/>
      <c r="G195" s="86"/>
      <c r="H195" s="86"/>
      <c r="I195" s="86"/>
      <c r="J195" s="86"/>
      <c r="K195" s="86"/>
      <c r="L195" s="86"/>
      <c r="M195" s="86"/>
      <c r="N195" s="86"/>
      <c r="O195" s="87"/>
      <c r="P195" s="87"/>
      <c r="Q195" s="84"/>
      <c r="R195" s="84"/>
      <c r="S195" s="88"/>
      <c r="T195" s="86"/>
      <c r="U195" s="89" t="str">
        <f>IF(T195="","",VLOOKUP(T195,Surfacing_Pavements_Full_Width_Array,2,FALSE))</f>
        <v/>
      </c>
      <c r="V195" s="88" t="str">
        <f t="shared" si="42"/>
        <v/>
      </c>
      <c r="W195" s="99"/>
      <c r="X195" s="90"/>
      <c r="Y195" s="89" t="str">
        <f t="shared" si="43"/>
        <v/>
      </c>
      <c r="Z195" s="86"/>
      <c r="AA195" s="91" t="str">
        <f t="shared" si="44"/>
        <v/>
      </c>
      <c r="AB195" s="86"/>
      <c r="AC195" s="87"/>
      <c r="AD195" s="86"/>
      <c r="AE195" s="86"/>
      <c r="AF195" s="86"/>
      <c r="AG195" s="86"/>
      <c r="AH195" s="89" t="str">
        <f t="shared" si="45"/>
        <v/>
      </c>
      <c r="AI195" s="86"/>
      <c r="AJ195" s="86"/>
      <c r="AK195" s="86"/>
      <c r="AL195" s="89" t="str">
        <f t="shared" si="46"/>
        <v/>
      </c>
      <c r="AM195" s="86"/>
      <c r="AN195" s="86"/>
      <c r="AO195" s="89" t="str">
        <f t="shared" si="47"/>
        <v/>
      </c>
      <c r="AP195" s="86"/>
      <c r="AQ195" s="86"/>
      <c r="AR195" s="89" t="str">
        <f t="shared" si="48"/>
        <v/>
      </c>
      <c r="AS195" s="86"/>
      <c r="AT195" s="89" t="str">
        <f t="shared" si="49"/>
        <v/>
      </c>
      <c r="AU195" s="86"/>
      <c r="AV195" s="86"/>
      <c r="AW195" s="86"/>
      <c r="AX195" s="86"/>
      <c r="AY195" s="86"/>
      <c r="AZ195" s="184"/>
      <c r="BA195" s="184"/>
      <c r="BB195" s="183"/>
      <c r="BC195" s="183"/>
      <c r="BD195" s="207" t="str">
        <f t="shared" si="50"/>
        <v/>
      </c>
      <c r="BE195" s="86"/>
      <c r="BF195" s="86"/>
      <c r="BG195" s="86"/>
      <c r="BH195" s="86"/>
      <c r="BI195" s="88"/>
      <c r="BJ195" s="88"/>
      <c r="BK195" s="89" t="str">
        <f t="shared" si="51"/>
        <v/>
      </c>
      <c r="BL195" s="86"/>
      <c r="BM195" s="89" t="str">
        <f t="shared" si="52"/>
        <v/>
      </c>
      <c r="BN195" s="184"/>
      <c r="BO195" s="184" t="str">
        <f t="shared" si="53"/>
        <v/>
      </c>
      <c r="BP195" s="466"/>
      <c r="BQ195" s="184"/>
      <c r="BR195" s="184"/>
      <c r="BS195" s="184"/>
      <c r="BT195" s="184"/>
      <c r="BU195" s="184"/>
      <c r="BV195" s="86"/>
      <c r="BW195" s="184"/>
      <c r="BX195" s="184"/>
      <c r="BY195" s="184"/>
      <c r="BZ195" s="184"/>
      <c r="CA195" s="184"/>
      <c r="CB195" s="119"/>
    </row>
    <row r="196" spans="1:80" s="78" customFormat="1" x14ac:dyDescent="0.2">
      <c r="A196" s="84"/>
      <c r="B196" s="85"/>
      <c r="C196" s="86" t="str">
        <f t="shared" si="40"/>
        <v/>
      </c>
      <c r="D196" s="207" t="str">
        <f t="shared" si="41"/>
        <v/>
      </c>
      <c r="E196" s="86"/>
      <c r="F196" s="86"/>
      <c r="G196" s="86"/>
      <c r="H196" s="86"/>
      <c r="I196" s="86"/>
      <c r="J196" s="86"/>
      <c r="K196" s="86"/>
      <c r="L196" s="86"/>
      <c r="M196" s="86"/>
      <c r="N196" s="86"/>
      <c r="O196" s="87"/>
      <c r="P196" s="87"/>
      <c r="Q196" s="84"/>
      <c r="R196" s="84"/>
      <c r="S196" s="88"/>
      <c r="T196" s="86"/>
      <c r="U196" s="89" t="str">
        <f>IF(T196="","",VLOOKUP(T196,Surfacing_Pavements_Full_Width_Array,2,FALSE))</f>
        <v/>
      </c>
      <c r="V196" s="88" t="str">
        <f t="shared" si="42"/>
        <v/>
      </c>
      <c r="W196" s="99"/>
      <c r="X196" s="90"/>
      <c r="Y196" s="89" t="str">
        <f t="shared" si="43"/>
        <v/>
      </c>
      <c r="Z196" s="86"/>
      <c r="AA196" s="91" t="str">
        <f t="shared" si="44"/>
        <v/>
      </c>
      <c r="AB196" s="86"/>
      <c r="AC196" s="87"/>
      <c r="AD196" s="86"/>
      <c r="AE196" s="86"/>
      <c r="AF196" s="86"/>
      <c r="AG196" s="86"/>
      <c r="AH196" s="89" t="str">
        <f t="shared" si="45"/>
        <v/>
      </c>
      <c r="AI196" s="86"/>
      <c r="AJ196" s="86"/>
      <c r="AK196" s="86"/>
      <c r="AL196" s="89" t="str">
        <f t="shared" si="46"/>
        <v/>
      </c>
      <c r="AM196" s="86"/>
      <c r="AN196" s="86"/>
      <c r="AO196" s="89" t="str">
        <f t="shared" si="47"/>
        <v/>
      </c>
      <c r="AP196" s="86"/>
      <c r="AQ196" s="86"/>
      <c r="AR196" s="89" t="str">
        <f t="shared" si="48"/>
        <v/>
      </c>
      <c r="AS196" s="86"/>
      <c r="AT196" s="89" t="str">
        <f t="shared" si="49"/>
        <v/>
      </c>
      <c r="AU196" s="86"/>
      <c r="AV196" s="86"/>
      <c r="AW196" s="86"/>
      <c r="AX196" s="86"/>
      <c r="AY196" s="86"/>
      <c r="AZ196" s="184"/>
      <c r="BA196" s="184"/>
      <c r="BB196" s="183"/>
      <c r="BC196" s="183"/>
      <c r="BD196" s="207" t="str">
        <f t="shared" si="50"/>
        <v/>
      </c>
      <c r="BE196" s="86"/>
      <c r="BF196" s="86"/>
      <c r="BG196" s="86"/>
      <c r="BH196" s="86"/>
      <c r="BI196" s="88"/>
      <c r="BJ196" s="88"/>
      <c r="BK196" s="89" t="str">
        <f t="shared" si="51"/>
        <v/>
      </c>
      <c r="BL196" s="86"/>
      <c r="BM196" s="89" t="str">
        <f t="shared" si="52"/>
        <v/>
      </c>
      <c r="BN196" s="184"/>
      <c r="BO196" s="184" t="str">
        <f t="shared" si="53"/>
        <v/>
      </c>
      <c r="BP196" s="466"/>
      <c r="BQ196" s="184"/>
      <c r="BR196" s="184"/>
      <c r="BS196" s="184"/>
      <c r="BT196" s="184"/>
      <c r="BU196" s="184"/>
      <c r="BV196" s="86"/>
      <c r="BW196" s="184"/>
      <c r="BX196" s="184"/>
      <c r="BY196" s="184"/>
      <c r="BZ196" s="184"/>
      <c r="CA196" s="184"/>
      <c r="CB196" s="119"/>
    </row>
    <row r="197" spans="1:80" s="78" customFormat="1" x14ac:dyDescent="0.2">
      <c r="A197" s="84"/>
      <c r="B197" s="85"/>
      <c r="C197" s="86" t="str">
        <f t="shared" si="40"/>
        <v/>
      </c>
      <c r="D197" s="207" t="str">
        <f t="shared" si="41"/>
        <v/>
      </c>
      <c r="E197" s="86"/>
      <c r="F197" s="86"/>
      <c r="G197" s="86"/>
      <c r="H197" s="86"/>
      <c r="I197" s="86"/>
      <c r="J197" s="86"/>
      <c r="K197" s="86"/>
      <c r="L197" s="86"/>
      <c r="M197" s="86"/>
      <c r="N197" s="86"/>
      <c r="O197" s="87"/>
      <c r="P197" s="87"/>
      <c r="Q197" s="84"/>
      <c r="R197" s="84"/>
      <c r="S197" s="88"/>
      <c r="T197" s="86"/>
      <c r="U197" s="89" t="str">
        <f>IF(T197="","",VLOOKUP(T197,Surfacing_Pavements_Full_Width_Array,2,FALSE))</f>
        <v/>
      </c>
      <c r="V197" s="88" t="str">
        <f t="shared" si="42"/>
        <v/>
      </c>
      <c r="W197" s="99"/>
      <c r="X197" s="90"/>
      <c r="Y197" s="89" t="str">
        <f t="shared" si="43"/>
        <v/>
      </c>
      <c r="Z197" s="86"/>
      <c r="AA197" s="91" t="str">
        <f t="shared" si="44"/>
        <v/>
      </c>
      <c r="AB197" s="86"/>
      <c r="AC197" s="87"/>
      <c r="AD197" s="86"/>
      <c r="AE197" s="86"/>
      <c r="AF197" s="86"/>
      <c r="AG197" s="86"/>
      <c r="AH197" s="89" t="str">
        <f t="shared" si="45"/>
        <v/>
      </c>
      <c r="AI197" s="86"/>
      <c r="AJ197" s="86"/>
      <c r="AK197" s="86"/>
      <c r="AL197" s="89" t="str">
        <f t="shared" si="46"/>
        <v/>
      </c>
      <c r="AM197" s="86"/>
      <c r="AN197" s="86"/>
      <c r="AO197" s="89" t="str">
        <f t="shared" si="47"/>
        <v/>
      </c>
      <c r="AP197" s="86"/>
      <c r="AQ197" s="86"/>
      <c r="AR197" s="89" t="str">
        <f t="shared" si="48"/>
        <v/>
      </c>
      <c r="AS197" s="86"/>
      <c r="AT197" s="89" t="str">
        <f t="shared" si="49"/>
        <v/>
      </c>
      <c r="AU197" s="86"/>
      <c r="AV197" s="86"/>
      <c r="AW197" s="86"/>
      <c r="AX197" s="86"/>
      <c r="AY197" s="86"/>
      <c r="AZ197" s="184"/>
      <c r="BA197" s="184"/>
      <c r="BB197" s="183"/>
      <c r="BC197" s="183"/>
      <c r="BD197" s="207" t="str">
        <f t="shared" si="50"/>
        <v/>
      </c>
      <c r="BE197" s="86"/>
      <c r="BF197" s="86"/>
      <c r="BG197" s="86"/>
      <c r="BH197" s="86"/>
      <c r="BI197" s="88"/>
      <c r="BJ197" s="88"/>
      <c r="BK197" s="89" t="str">
        <f t="shared" si="51"/>
        <v/>
      </c>
      <c r="BL197" s="86"/>
      <c r="BM197" s="89" t="str">
        <f t="shared" si="52"/>
        <v/>
      </c>
      <c r="BN197" s="184"/>
      <c r="BO197" s="184" t="str">
        <f t="shared" si="53"/>
        <v/>
      </c>
      <c r="BP197" s="466"/>
      <c r="BQ197" s="184"/>
      <c r="BR197" s="184"/>
      <c r="BS197" s="184"/>
      <c r="BT197" s="184"/>
      <c r="BU197" s="184"/>
      <c r="BV197" s="86"/>
      <c r="BW197" s="184"/>
      <c r="BX197" s="184"/>
      <c r="BY197" s="184"/>
      <c r="BZ197" s="184"/>
      <c r="CA197" s="184"/>
      <c r="CB197" s="119"/>
    </row>
    <row r="198" spans="1:80" s="78" customFormat="1" x14ac:dyDescent="0.2">
      <c r="A198" s="84"/>
      <c r="B198" s="85"/>
      <c r="C198" s="86" t="str">
        <f t="shared" si="40"/>
        <v/>
      </c>
      <c r="D198" s="207" t="str">
        <f t="shared" si="41"/>
        <v/>
      </c>
      <c r="E198" s="86"/>
      <c r="F198" s="86"/>
      <c r="G198" s="86"/>
      <c r="H198" s="86"/>
      <c r="I198" s="86"/>
      <c r="J198" s="86"/>
      <c r="K198" s="86"/>
      <c r="L198" s="86"/>
      <c r="M198" s="86"/>
      <c r="N198" s="86"/>
      <c r="O198" s="87"/>
      <c r="P198" s="87"/>
      <c r="Q198" s="84"/>
      <c r="R198" s="84"/>
      <c r="S198" s="88"/>
      <c r="T198" s="86"/>
      <c r="U198" s="89" t="str">
        <f>IF(T198="","",VLOOKUP(T198,Surfacing_Pavements_Full_Width_Array,2,FALSE))</f>
        <v/>
      </c>
      <c r="V198" s="88" t="str">
        <f t="shared" si="42"/>
        <v/>
      </c>
      <c r="W198" s="99"/>
      <c r="X198" s="90"/>
      <c r="Y198" s="89" t="str">
        <f t="shared" si="43"/>
        <v/>
      </c>
      <c r="Z198" s="86"/>
      <c r="AA198" s="91" t="str">
        <f t="shared" si="44"/>
        <v/>
      </c>
      <c r="AB198" s="86"/>
      <c r="AC198" s="87"/>
      <c r="AD198" s="86"/>
      <c r="AE198" s="86"/>
      <c r="AF198" s="86"/>
      <c r="AG198" s="86"/>
      <c r="AH198" s="89" t="str">
        <f t="shared" si="45"/>
        <v/>
      </c>
      <c r="AI198" s="86"/>
      <c r="AJ198" s="86"/>
      <c r="AK198" s="86"/>
      <c r="AL198" s="89" t="str">
        <f t="shared" si="46"/>
        <v/>
      </c>
      <c r="AM198" s="86"/>
      <c r="AN198" s="86"/>
      <c r="AO198" s="89" t="str">
        <f t="shared" si="47"/>
        <v/>
      </c>
      <c r="AP198" s="86"/>
      <c r="AQ198" s="86"/>
      <c r="AR198" s="89" t="str">
        <f t="shared" si="48"/>
        <v/>
      </c>
      <c r="AS198" s="86"/>
      <c r="AT198" s="89" t="str">
        <f t="shared" si="49"/>
        <v/>
      </c>
      <c r="AU198" s="86"/>
      <c r="AV198" s="86"/>
      <c r="AW198" s="86"/>
      <c r="AX198" s="86"/>
      <c r="AY198" s="86"/>
      <c r="AZ198" s="184"/>
      <c r="BA198" s="184"/>
      <c r="BB198" s="183"/>
      <c r="BC198" s="183"/>
      <c r="BD198" s="207" t="str">
        <f t="shared" si="50"/>
        <v/>
      </c>
      <c r="BE198" s="86"/>
      <c r="BF198" s="86"/>
      <c r="BG198" s="86"/>
      <c r="BH198" s="86"/>
      <c r="BI198" s="88"/>
      <c r="BJ198" s="88"/>
      <c r="BK198" s="89" t="str">
        <f t="shared" si="51"/>
        <v/>
      </c>
      <c r="BL198" s="86"/>
      <c r="BM198" s="89" t="str">
        <f t="shared" si="52"/>
        <v/>
      </c>
      <c r="BN198" s="184"/>
      <c r="BO198" s="184" t="str">
        <f t="shared" si="53"/>
        <v/>
      </c>
      <c r="BP198" s="466"/>
      <c r="BQ198" s="184"/>
      <c r="BR198" s="184"/>
      <c r="BS198" s="184"/>
      <c r="BT198" s="184"/>
      <c r="BU198" s="184"/>
      <c r="BV198" s="86"/>
      <c r="BW198" s="184"/>
      <c r="BX198" s="184"/>
      <c r="BY198" s="184"/>
      <c r="BZ198" s="184"/>
      <c r="CA198" s="184"/>
      <c r="CB198" s="119"/>
    </row>
    <row r="199" spans="1:80" s="78" customFormat="1" x14ac:dyDescent="0.2">
      <c r="A199" s="84"/>
      <c r="B199" s="85"/>
      <c r="C199" s="86" t="str">
        <f t="shared" ref="C199:C262" si="54">IF(A199="ADD","0","")</f>
        <v/>
      </c>
      <c r="D199" s="207" t="str">
        <f t="shared" ref="D199:D262" si="55">IF(E199="","",(VLOOKUP(E199,Generic_Road_Names_Table_Array,2,FALSE)))</f>
        <v/>
      </c>
      <c r="E199" s="86"/>
      <c r="F199" s="86"/>
      <c r="G199" s="86"/>
      <c r="H199" s="86"/>
      <c r="I199" s="86"/>
      <c r="J199" s="86"/>
      <c r="K199" s="86"/>
      <c r="L199" s="86"/>
      <c r="M199" s="86"/>
      <c r="N199" s="86"/>
      <c r="O199" s="87"/>
      <c r="P199" s="87"/>
      <c r="Q199" s="84"/>
      <c r="R199" s="84"/>
      <c r="S199" s="88"/>
      <c r="T199" s="86"/>
      <c r="U199" s="89" t="str">
        <f>IF(T199="","",VLOOKUP(T199,Surfacing_Pavements_Full_Width_Array,2,FALSE))</f>
        <v/>
      </c>
      <c r="V199" s="88" t="str">
        <f t="shared" ref="V199:V262" si="56">IF(A199="ADD","0","")</f>
        <v/>
      </c>
      <c r="W199" s="99"/>
      <c r="X199" s="90"/>
      <c r="Y199" s="89" t="str">
        <f t="shared" ref="Y199:Y262" si="57">IF(X199="","",VLOOKUP(X199,Surfacing_Surface_Material_Table_Array,2,FALSE))</f>
        <v/>
      </c>
      <c r="Z199" s="86"/>
      <c r="AA199" s="91" t="str">
        <f t="shared" ref="AA199:AA262" si="58">IF(Z199="","",VLOOKUP(Z199,Surfacing_Surface_Function_Table_Array,2,FALSE))</f>
        <v/>
      </c>
      <c r="AB199" s="86"/>
      <c r="AC199" s="87"/>
      <c r="AD199" s="86"/>
      <c r="AE199" s="86"/>
      <c r="AF199" s="86"/>
      <c r="AG199" s="86"/>
      <c r="AH199" s="89" t="str">
        <f t="shared" ref="AH199:AH262" si="59">IF(AG199="","",VLOOKUP(AG199,Surfacing_Surface_Binder_Table_Array,2,FALSE))</f>
        <v/>
      </c>
      <c r="AI199" s="86"/>
      <c r="AJ199" s="86"/>
      <c r="AK199" s="86"/>
      <c r="AL199" s="89" t="str">
        <f t="shared" ref="AL199:AL262" si="60">IF(AK199="","",VLOOKUP(AK199,Surfacing_Surface_Cutter_Table_Array,2,FALSE))</f>
        <v/>
      </c>
      <c r="AM199" s="86"/>
      <c r="AN199" s="86"/>
      <c r="AO199" s="89" t="str">
        <f t="shared" ref="AO199:AO262" si="61">IF(AN199="","",(VLOOKUP(AN199,Surfacing_Surface_Adhesion_Table_Array,2,FALSE)))</f>
        <v/>
      </c>
      <c r="AP199" s="86"/>
      <c r="AQ199" s="86"/>
      <c r="AR199" s="89" t="str">
        <f t="shared" ref="AR199:AR262" si="62">IF(AQ199="","",(VLOOKUP(AQ199,Surfacing_Surface_Additive_Table_Array,2,FALSE)))</f>
        <v/>
      </c>
      <c r="AS199" s="86"/>
      <c r="AT199" s="89" t="str">
        <f t="shared" ref="AT199:AT262" si="63">IF(AS199="","",(VLOOKUP(AS199,Surfacing_Polymer_Type_Table_Array,2,FALSE)))</f>
        <v/>
      </c>
      <c r="AU199" s="86"/>
      <c r="AV199" s="86"/>
      <c r="AW199" s="86"/>
      <c r="AX199" s="86"/>
      <c r="AY199" s="86"/>
      <c r="AZ199" s="184"/>
      <c r="BA199" s="184"/>
      <c r="BB199" s="183"/>
      <c r="BC199" s="183"/>
      <c r="BD199" s="207" t="str">
        <f t="shared" ref="BD199:BD262" si="64">IF(BC199="","",(VLOOKUP(BC199,Generic_Organisation_Table_Array,2,FALSE)))</f>
        <v/>
      </c>
      <c r="BE199" s="86"/>
      <c r="BF199" s="86"/>
      <c r="BG199" s="86"/>
      <c r="BH199" s="86"/>
      <c r="BI199" s="88"/>
      <c r="BJ199" s="88"/>
      <c r="BK199" s="89" t="str">
        <f t="shared" ref="BK199:BK262" si="65">IF(BJ199="","",(VLOOKUP(BJ199,Surfacing_Surface_Recycled_Component_Table_Array,2,FALSE)))</f>
        <v/>
      </c>
      <c r="BL199" s="86"/>
      <c r="BM199" s="89" t="str">
        <f t="shared" ref="BM199:BM262" si="66">IF(BL199="","",(VLOOKUP(BL199,Surfacing_Surface_Reason,2,FALSE)))</f>
        <v/>
      </c>
      <c r="BN199" s="184"/>
      <c r="BO199" s="184" t="str">
        <f t="shared" ref="BO199:BO262" si="67">IF(BN199="","",(VLOOKUP(BN199,Surface_Work_Origin_Array,2,FALSE)))</f>
        <v/>
      </c>
      <c r="BP199" s="466"/>
      <c r="BQ199" s="184"/>
      <c r="BR199" s="184"/>
      <c r="BS199" s="184"/>
      <c r="BT199" s="184"/>
      <c r="BU199" s="184"/>
      <c r="BV199" s="86"/>
      <c r="BW199" s="184"/>
      <c r="BX199" s="184"/>
      <c r="BY199" s="184"/>
      <c r="BZ199" s="184"/>
      <c r="CA199" s="184"/>
      <c r="CB199" s="119"/>
    </row>
    <row r="200" spans="1:80" s="78" customFormat="1" x14ac:dyDescent="0.2">
      <c r="A200" s="84"/>
      <c r="B200" s="85"/>
      <c r="C200" s="86" t="str">
        <f t="shared" si="54"/>
        <v/>
      </c>
      <c r="D200" s="207" t="str">
        <f t="shared" si="55"/>
        <v/>
      </c>
      <c r="E200" s="86"/>
      <c r="F200" s="86"/>
      <c r="G200" s="86"/>
      <c r="H200" s="86"/>
      <c r="I200" s="86"/>
      <c r="J200" s="86"/>
      <c r="K200" s="86"/>
      <c r="L200" s="86"/>
      <c r="M200" s="86"/>
      <c r="N200" s="86"/>
      <c r="O200" s="87"/>
      <c r="P200" s="87"/>
      <c r="Q200" s="84"/>
      <c r="R200" s="84"/>
      <c r="S200" s="88"/>
      <c r="T200" s="86"/>
      <c r="U200" s="89" t="str">
        <f>IF(T200="","",VLOOKUP(T200,Surfacing_Pavements_Full_Width_Array,2,FALSE))</f>
        <v/>
      </c>
      <c r="V200" s="88" t="str">
        <f t="shared" si="56"/>
        <v/>
      </c>
      <c r="W200" s="99"/>
      <c r="X200" s="90"/>
      <c r="Y200" s="89" t="str">
        <f t="shared" si="57"/>
        <v/>
      </c>
      <c r="Z200" s="86"/>
      <c r="AA200" s="91" t="str">
        <f t="shared" si="58"/>
        <v/>
      </c>
      <c r="AB200" s="86"/>
      <c r="AC200" s="87"/>
      <c r="AD200" s="86"/>
      <c r="AE200" s="86"/>
      <c r="AF200" s="86"/>
      <c r="AG200" s="86"/>
      <c r="AH200" s="89" t="str">
        <f t="shared" si="59"/>
        <v/>
      </c>
      <c r="AI200" s="86"/>
      <c r="AJ200" s="86"/>
      <c r="AK200" s="86"/>
      <c r="AL200" s="89" t="str">
        <f t="shared" si="60"/>
        <v/>
      </c>
      <c r="AM200" s="86"/>
      <c r="AN200" s="86"/>
      <c r="AO200" s="89" t="str">
        <f t="shared" si="61"/>
        <v/>
      </c>
      <c r="AP200" s="86"/>
      <c r="AQ200" s="86"/>
      <c r="AR200" s="89" t="str">
        <f t="shared" si="62"/>
        <v/>
      </c>
      <c r="AS200" s="86"/>
      <c r="AT200" s="89" t="str">
        <f t="shared" si="63"/>
        <v/>
      </c>
      <c r="AU200" s="86"/>
      <c r="AV200" s="86"/>
      <c r="AW200" s="86"/>
      <c r="AX200" s="86"/>
      <c r="AY200" s="86"/>
      <c r="AZ200" s="184"/>
      <c r="BA200" s="184"/>
      <c r="BB200" s="183"/>
      <c r="BC200" s="183"/>
      <c r="BD200" s="207" t="str">
        <f t="shared" si="64"/>
        <v/>
      </c>
      <c r="BE200" s="86"/>
      <c r="BF200" s="86"/>
      <c r="BG200" s="86"/>
      <c r="BH200" s="86"/>
      <c r="BI200" s="88"/>
      <c r="BJ200" s="88"/>
      <c r="BK200" s="89" t="str">
        <f t="shared" si="65"/>
        <v/>
      </c>
      <c r="BL200" s="86"/>
      <c r="BM200" s="89" t="str">
        <f t="shared" si="66"/>
        <v/>
      </c>
      <c r="BN200" s="184"/>
      <c r="BO200" s="184" t="str">
        <f t="shared" si="67"/>
        <v/>
      </c>
      <c r="BP200" s="466"/>
      <c r="BQ200" s="184"/>
      <c r="BR200" s="184"/>
      <c r="BS200" s="184"/>
      <c r="BT200" s="184"/>
      <c r="BU200" s="184"/>
      <c r="BV200" s="86"/>
      <c r="BW200" s="184"/>
      <c r="BX200" s="184"/>
      <c r="BY200" s="184"/>
      <c r="BZ200" s="184"/>
      <c r="CA200" s="184"/>
      <c r="CB200" s="119"/>
    </row>
    <row r="201" spans="1:80" s="78" customFormat="1" x14ac:dyDescent="0.2">
      <c r="A201" s="84"/>
      <c r="B201" s="85"/>
      <c r="C201" s="86" t="str">
        <f t="shared" si="54"/>
        <v/>
      </c>
      <c r="D201" s="207" t="str">
        <f t="shared" si="55"/>
        <v/>
      </c>
      <c r="E201" s="86"/>
      <c r="F201" s="86"/>
      <c r="G201" s="86"/>
      <c r="H201" s="86"/>
      <c r="I201" s="86"/>
      <c r="J201" s="86"/>
      <c r="K201" s="86"/>
      <c r="L201" s="86"/>
      <c r="M201" s="86"/>
      <c r="N201" s="86"/>
      <c r="O201" s="87"/>
      <c r="P201" s="87"/>
      <c r="Q201" s="84"/>
      <c r="R201" s="84"/>
      <c r="S201" s="88"/>
      <c r="T201" s="86"/>
      <c r="U201" s="89" t="str">
        <f>IF(T201="","",VLOOKUP(T201,Surfacing_Pavements_Full_Width_Array,2,FALSE))</f>
        <v/>
      </c>
      <c r="V201" s="88" t="str">
        <f t="shared" si="56"/>
        <v/>
      </c>
      <c r="W201" s="99"/>
      <c r="X201" s="90"/>
      <c r="Y201" s="89" t="str">
        <f t="shared" si="57"/>
        <v/>
      </c>
      <c r="Z201" s="86"/>
      <c r="AA201" s="91" t="str">
        <f t="shared" si="58"/>
        <v/>
      </c>
      <c r="AB201" s="86"/>
      <c r="AC201" s="87"/>
      <c r="AD201" s="86"/>
      <c r="AE201" s="86"/>
      <c r="AF201" s="86"/>
      <c r="AG201" s="86"/>
      <c r="AH201" s="89" t="str">
        <f t="shared" si="59"/>
        <v/>
      </c>
      <c r="AI201" s="86"/>
      <c r="AJ201" s="86"/>
      <c r="AK201" s="86"/>
      <c r="AL201" s="89" t="str">
        <f t="shared" si="60"/>
        <v/>
      </c>
      <c r="AM201" s="86"/>
      <c r="AN201" s="86"/>
      <c r="AO201" s="89" t="str">
        <f t="shared" si="61"/>
        <v/>
      </c>
      <c r="AP201" s="86"/>
      <c r="AQ201" s="86"/>
      <c r="AR201" s="89" t="str">
        <f t="shared" si="62"/>
        <v/>
      </c>
      <c r="AS201" s="86"/>
      <c r="AT201" s="89" t="str">
        <f t="shared" si="63"/>
        <v/>
      </c>
      <c r="AU201" s="86"/>
      <c r="AV201" s="86"/>
      <c r="AW201" s="86"/>
      <c r="AX201" s="86"/>
      <c r="AY201" s="86"/>
      <c r="AZ201" s="184"/>
      <c r="BA201" s="184"/>
      <c r="BB201" s="183"/>
      <c r="BC201" s="183"/>
      <c r="BD201" s="207" t="str">
        <f t="shared" si="64"/>
        <v/>
      </c>
      <c r="BE201" s="86"/>
      <c r="BF201" s="86"/>
      <c r="BG201" s="86"/>
      <c r="BH201" s="86"/>
      <c r="BI201" s="88"/>
      <c r="BJ201" s="88"/>
      <c r="BK201" s="89" t="str">
        <f t="shared" si="65"/>
        <v/>
      </c>
      <c r="BL201" s="86"/>
      <c r="BM201" s="89" t="str">
        <f t="shared" si="66"/>
        <v/>
      </c>
      <c r="BN201" s="184"/>
      <c r="BO201" s="184" t="str">
        <f t="shared" si="67"/>
        <v/>
      </c>
      <c r="BP201" s="466"/>
      <c r="BQ201" s="184"/>
      <c r="BR201" s="184"/>
      <c r="BS201" s="184"/>
      <c r="BT201" s="184"/>
      <c r="BU201" s="184"/>
      <c r="BV201" s="86"/>
      <c r="BW201" s="184"/>
      <c r="BX201" s="184"/>
      <c r="BY201" s="184"/>
      <c r="BZ201" s="184"/>
      <c r="CA201" s="184"/>
      <c r="CB201" s="119"/>
    </row>
    <row r="202" spans="1:80" s="78" customFormat="1" x14ac:dyDescent="0.2">
      <c r="A202" s="84"/>
      <c r="B202" s="85"/>
      <c r="C202" s="86" t="str">
        <f t="shared" si="54"/>
        <v/>
      </c>
      <c r="D202" s="207" t="str">
        <f t="shared" si="55"/>
        <v/>
      </c>
      <c r="E202" s="86"/>
      <c r="F202" s="86"/>
      <c r="G202" s="86"/>
      <c r="H202" s="86"/>
      <c r="I202" s="86"/>
      <c r="J202" s="86"/>
      <c r="K202" s="86"/>
      <c r="L202" s="86"/>
      <c r="M202" s="86"/>
      <c r="N202" s="86"/>
      <c r="O202" s="87"/>
      <c r="P202" s="87"/>
      <c r="Q202" s="84"/>
      <c r="R202" s="84"/>
      <c r="S202" s="88"/>
      <c r="T202" s="86"/>
      <c r="U202" s="89" t="str">
        <f>IF(T202="","",VLOOKUP(T202,Surfacing_Pavements_Full_Width_Array,2,FALSE))</f>
        <v/>
      </c>
      <c r="V202" s="88" t="str">
        <f t="shared" si="56"/>
        <v/>
      </c>
      <c r="W202" s="99"/>
      <c r="X202" s="90"/>
      <c r="Y202" s="89" t="str">
        <f t="shared" si="57"/>
        <v/>
      </c>
      <c r="Z202" s="86"/>
      <c r="AA202" s="91" t="str">
        <f t="shared" si="58"/>
        <v/>
      </c>
      <c r="AB202" s="86"/>
      <c r="AC202" s="87"/>
      <c r="AD202" s="86"/>
      <c r="AE202" s="86"/>
      <c r="AF202" s="86"/>
      <c r="AG202" s="86"/>
      <c r="AH202" s="89" t="str">
        <f t="shared" si="59"/>
        <v/>
      </c>
      <c r="AI202" s="86"/>
      <c r="AJ202" s="86"/>
      <c r="AK202" s="86"/>
      <c r="AL202" s="89" t="str">
        <f t="shared" si="60"/>
        <v/>
      </c>
      <c r="AM202" s="86"/>
      <c r="AN202" s="86"/>
      <c r="AO202" s="89" t="str">
        <f t="shared" si="61"/>
        <v/>
      </c>
      <c r="AP202" s="86"/>
      <c r="AQ202" s="86"/>
      <c r="AR202" s="89" t="str">
        <f t="shared" si="62"/>
        <v/>
      </c>
      <c r="AS202" s="86"/>
      <c r="AT202" s="89" t="str">
        <f t="shared" si="63"/>
        <v/>
      </c>
      <c r="AU202" s="86"/>
      <c r="AV202" s="86"/>
      <c r="AW202" s="86"/>
      <c r="AX202" s="86"/>
      <c r="AY202" s="86"/>
      <c r="AZ202" s="184"/>
      <c r="BA202" s="184"/>
      <c r="BB202" s="183"/>
      <c r="BC202" s="183"/>
      <c r="BD202" s="207" t="str">
        <f t="shared" si="64"/>
        <v/>
      </c>
      <c r="BE202" s="86"/>
      <c r="BF202" s="86"/>
      <c r="BG202" s="86"/>
      <c r="BH202" s="86"/>
      <c r="BI202" s="88"/>
      <c r="BJ202" s="88"/>
      <c r="BK202" s="89" t="str">
        <f t="shared" si="65"/>
        <v/>
      </c>
      <c r="BL202" s="86"/>
      <c r="BM202" s="89" t="str">
        <f t="shared" si="66"/>
        <v/>
      </c>
      <c r="BN202" s="184"/>
      <c r="BO202" s="184" t="str">
        <f t="shared" si="67"/>
        <v/>
      </c>
      <c r="BP202" s="466"/>
      <c r="BQ202" s="184"/>
      <c r="BR202" s="184"/>
      <c r="BS202" s="184"/>
      <c r="BT202" s="184"/>
      <c r="BU202" s="184"/>
      <c r="BV202" s="86"/>
      <c r="BW202" s="184"/>
      <c r="BX202" s="184"/>
      <c r="BY202" s="184"/>
      <c r="BZ202" s="184"/>
      <c r="CA202" s="184"/>
      <c r="CB202" s="119"/>
    </row>
    <row r="203" spans="1:80" s="78" customFormat="1" x14ac:dyDescent="0.2">
      <c r="A203" s="84"/>
      <c r="B203" s="85"/>
      <c r="C203" s="86" t="str">
        <f t="shared" si="54"/>
        <v/>
      </c>
      <c r="D203" s="207" t="str">
        <f t="shared" si="55"/>
        <v/>
      </c>
      <c r="E203" s="86"/>
      <c r="F203" s="86"/>
      <c r="G203" s="86"/>
      <c r="H203" s="86"/>
      <c r="I203" s="86"/>
      <c r="J203" s="86"/>
      <c r="K203" s="86"/>
      <c r="L203" s="86"/>
      <c r="M203" s="86"/>
      <c r="N203" s="86"/>
      <c r="O203" s="87"/>
      <c r="P203" s="87"/>
      <c r="Q203" s="84"/>
      <c r="R203" s="84"/>
      <c r="S203" s="88"/>
      <c r="T203" s="86"/>
      <c r="U203" s="89" t="str">
        <f>IF(T203="","",VLOOKUP(T203,Surfacing_Pavements_Full_Width_Array,2,FALSE))</f>
        <v/>
      </c>
      <c r="V203" s="88" t="str">
        <f t="shared" si="56"/>
        <v/>
      </c>
      <c r="W203" s="99"/>
      <c r="X203" s="90"/>
      <c r="Y203" s="89" t="str">
        <f t="shared" si="57"/>
        <v/>
      </c>
      <c r="Z203" s="86"/>
      <c r="AA203" s="91" t="str">
        <f t="shared" si="58"/>
        <v/>
      </c>
      <c r="AB203" s="86"/>
      <c r="AC203" s="87"/>
      <c r="AD203" s="86"/>
      <c r="AE203" s="86"/>
      <c r="AF203" s="86"/>
      <c r="AG203" s="86"/>
      <c r="AH203" s="89" t="str">
        <f t="shared" si="59"/>
        <v/>
      </c>
      <c r="AI203" s="86"/>
      <c r="AJ203" s="86"/>
      <c r="AK203" s="86"/>
      <c r="AL203" s="89" t="str">
        <f t="shared" si="60"/>
        <v/>
      </c>
      <c r="AM203" s="86"/>
      <c r="AN203" s="86"/>
      <c r="AO203" s="89" t="str">
        <f t="shared" si="61"/>
        <v/>
      </c>
      <c r="AP203" s="86"/>
      <c r="AQ203" s="86"/>
      <c r="AR203" s="89" t="str">
        <f t="shared" si="62"/>
        <v/>
      </c>
      <c r="AS203" s="86"/>
      <c r="AT203" s="89" t="str">
        <f t="shared" si="63"/>
        <v/>
      </c>
      <c r="AU203" s="86"/>
      <c r="AV203" s="86"/>
      <c r="AW203" s="86"/>
      <c r="AX203" s="86"/>
      <c r="AY203" s="86"/>
      <c r="AZ203" s="184"/>
      <c r="BA203" s="184"/>
      <c r="BB203" s="183"/>
      <c r="BC203" s="183"/>
      <c r="BD203" s="207" t="str">
        <f t="shared" si="64"/>
        <v/>
      </c>
      <c r="BE203" s="86"/>
      <c r="BF203" s="86"/>
      <c r="BG203" s="86"/>
      <c r="BH203" s="86"/>
      <c r="BI203" s="88"/>
      <c r="BJ203" s="88"/>
      <c r="BK203" s="89" t="str">
        <f t="shared" si="65"/>
        <v/>
      </c>
      <c r="BL203" s="86"/>
      <c r="BM203" s="89" t="str">
        <f t="shared" si="66"/>
        <v/>
      </c>
      <c r="BN203" s="184"/>
      <c r="BO203" s="184" t="str">
        <f t="shared" si="67"/>
        <v/>
      </c>
      <c r="BP203" s="466"/>
      <c r="BQ203" s="184"/>
      <c r="BR203" s="184"/>
      <c r="BS203" s="184"/>
      <c r="BT203" s="184"/>
      <c r="BU203" s="184"/>
      <c r="BV203" s="86"/>
      <c r="BW203" s="184"/>
      <c r="BX203" s="184"/>
      <c r="BY203" s="184"/>
      <c r="BZ203" s="184"/>
      <c r="CA203" s="184"/>
      <c r="CB203" s="119"/>
    </row>
    <row r="204" spans="1:80" s="78" customFormat="1" x14ac:dyDescent="0.2">
      <c r="A204" s="84"/>
      <c r="B204" s="85"/>
      <c r="C204" s="86" t="str">
        <f t="shared" si="54"/>
        <v/>
      </c>
      <c r="D204" s="207" t="str">
        <f t="shared" si="55"/>
        <v/>
      </c>
      <c r="E204" s="86"/>
      <c r="F204" s="86"/>
      <c r="G204" s="86"/>
      <c r="H204" s="86"/>
      <c r="I204" s="86"/>
      <c r="J204" s="86"/>
      <c r="K204" s="86"/>
      <c r="L204" s="86"/>
      <c r="M204" s="86"/>
      <c r="N204" s="86"/>
      <c r="O204" s="87"/>
      <c r="P204" s="87"/>
      <c r="Q204" s="84"/>
      <c r="R204" s="84"/>
      <c r="S204" s="88"/>
      <c r="T204" s="86"/>
      <c r="U204" s="89" t="str">
        <f>IF(T204="","",VLOOKUP(T204,Surfacing_Pavements_Full_Width_Array,2,FALSE))</f>
        <v/>
      </c>
      <c r="V204" s="88" t="str">
        <f t="shared" si="56"/>
        <v/>
      </c>
      <c r="W204" s="99"/>
      <c r="X204" s="90"/>
      <c r="Y204" s="89" t="str">
        <f t="shared" si="57"/>
        <v/>
      </c>
      <c r="Z204" s="86"/>
      <c r="AA204" s="91" t="str">
        <f t="shared" si="58"/>
        <v/>
      </c>
      <c r="AB204" s="86"/>
      <c r="AC204" s="87"/>
      <c r="AD204" s="86"/>
      <c r="AE204" s="86"/>
      <c r="AF204" s="86"/>
      <c r="AG204" s="86"/>
      <c r="AH204" s="89" t="str">
        <f t="shared" si="59"/>
        <v/>
      </c>
      <c r="AI204" s="86"/>
      <c r="AJ204" s="86"/>
      <c r="AK204" s="86"/>
      <c r="AL204" s="89" t="str">
        <f t="shared" si="60"/>
        <v/>
      </c>
      <c r="AM204" s="86"/>
      <c r="AN204" s="86"/>
      <c r="AO204" s="89" t="str">
        <f t="shared" si="61"/>
        <v/>
      </c>
      <c r="AP204" s="86"/>
      <c r="AQ204" s="86"/>
      <c r="AR204" s="89" t="str">
        <f t="shared" si="62"/>
        <v/>
      </c>
      <c r="AS204" s="86"/>
      <c r="AT204" s="89" t="str">
        <f t="shared" si="63"/>
        <v/>
      </c>
      <c r="AU204" s="86"/>
      <c r="AV204" s="86"/>
      <c r="AW204" s="86"/>
      <c r="AX204" s="86"/>
      <c r="AY204" s="86"/>
      <c r="AZ204" s="184"/>
      <c r="BA204" s="184"/>
      <c r="BB204" s="183"/>
      <c r="BC204" s="183"/>
      <c r="BD204" s="207" t="str">
        <f t="shared" si="64"/>
        <v/>
      </c>
      <c r="BE204" s="86"/>
      <c r="BF204" s="86"/>
      <c r="BG204" s="86"/>
      <c r="BH204" s="86"/>
      <c r="BI204" s="88"/>
      <c r="BJ204" s="88"/>
      <c r="BK204" s="89" t="str">
        <f t="shared" si="65"/>
        <v/>
      </c>
      <c r="BL204" s="86"/>
      <c r="BM204" s="89" t="str">
        <f t="shared" si="66"/>
        <v/>
      </c>
      <c r="BN204" s="184"/>
      <c r="BO204" s="184" t="str">
        <f t="shared" si="67"/>
        <v/>
      </c>
      <c r="BP204" s="466"/>
      <c r="BQ204" s="184"/>
      <c r="BR204" s="184"/>
      <c r="BS204" s="184"/>
      <c r="BT204" s="184"/>
      <c r="BU204" s="184"/>
      <c r="BV204" s="86"/>
      <c r="BW204" s="184"/>
      <c r="BX204" s="184"/>
      <c r="BY204" s="184"/>
      <c r="BZ204" s="184"/>
      <c r="CA204" s="184"/>
      <c r="CB204" s="119"/>
    </row>
    <row r="205" spans="1:80" s="78" customFormat="1" x14ac:dyDescent="0.2">
      <c r="A205" s="84"/>
      <c r="B205" s="85"/>
      <c r="C205" s="86" t="str">
        <f t="shared" si="54"/>
        <v/>
      </c>
      <c r="D205" s="207" t="str">
        <f t="shared" si="55"/>
        <v/>
      </c>
      <c r="E205" s="86"/>
      <c r="F205" s="86"/>
      <c r="G205" s="86"/>
      <c r="H205" s="86"/>
      <c r="I205" s="86"/>
      <c r="J205" s="86"/>
      <c r="K205" s="86"/>
      <c r="L205" s="86"/>
      <c r="M205" s="86"/>
      <c r="N205" s="86"/>
      <c r="O205" s="87"/>
      <c r="P205" s="87"/>
      <c r="Q205" s="84"/>
      <c r="R205" s="84"/>
      <c r="S205" s="88"/>
      <c r="T205" s="86"/>
      <c r="U205" s="89" t="str">
        <f>IF(T205="","",VLOOKUP(T205,Surfacing_Pavements_Full_Width_Array,2,FALSE))</f>
        <v/>
      </c>
      <c r="V205" s="88" t="str">
        <f t="shared" si="56"/>
        <v/>
      </c>
      <c r="W205" s="99"/>
      <c r="X205" s="90"/>
      <c r="Y205" s="89" t="str">
        <f t="shared" si="57"/>
        <v/>
      </c>
      <c r="Z205" s="86"/>
      <c r="AA205" s="91" t="str">
        <f t="shared" si="58"/>
        <v/>
      </c>
      <c r="AB205" s="86"/>
      <c r="AC205" s="87"/>
      <c r="AD205" s="86"/>
      <c r="AE205" s="86"/>
      <c r="AF205" s="86"/>
      <c r="AG205" s="86"/>
      <c r="AH205" s="89" t="str">
        <f t="shared" si="59"/>
        <v/>
      </c>
      <c r="AI205" s="86"/>
      <c r="AJ205" s="86"/>
      <c r="AK205" s="86"/>
      <c r="AL205" s="89" t="str">
        <f t="shared" si="60"/>
        <v/>
      </c>
      <c r="AM205" s="86"/>
      <c r="AN205" s="86"/>
      <c r="AO205" s="89" t="str">
        <f t="shared" si="61"/>
        <v/>
      </c>
      <c r="AP205" s="86"/>
      <c r="AQ205" s="86"/>
      <c r="AR205" s="89" t="str">
        <f t="shared" si="62"/>
        <v/>
      </c>
      <c r="AS205" s="86"/>
      <c r="AT205" s="89" t="str">
        <f t="shared" si="63"/>
        <v/>
      </c>
      <c r="AU205" s="86"/>
      <c r="AV205" s="86"/>
      <c r="AW205" s="86"/>
      <c r="AX205" s="86"/>
      <c r="AY205" s="86"/>
      <c r="AZ205" s="184"/>
      <c r="BA205" s="184"/>
      <c r="BB205" s="183"/>
      <c r="BC205" s="183"/>
      <c r="BD205" s="207" t="str">
        <f t="shared" si="64"/>
        <v/>
      </c>
      <c r="BE205" s="86"/>
      <c r="BF205" s="86"/>
      <c r="BG205" s="86"/>
      <c r="BH205" s="86"/>
      <c r="BI205" s="88"/>
      <c r="BJ205" s="88"/>
      <c r="BK205" s="89" t="str">
        <f t="shared" si="65"/>
        <v/>
      </c>
      <c r="BL205" s="86"/>
      <c r="BM205" s="89" t="str">
        <f t="shared" si="66"/>
        <v/>
      </c>
      <c r="BN205" s="184"/>
      <c r="BO205" s="184" t="str">
        <f t="shared" si="67"/>
        <v/>
      </c>
      <c r="BP205" s="466"/>
      <c r="BQ205" s="184"/>
      <c r="BR205" s="184"/>
      <c r="BS205" s="184"/>
      <c r="BT205" s="184"/>
      <c r="BU205" s="184"/>
      <c r="BV205" s="86"/>
      <c r="BW205" s="184"/>
      <c r="BX205" s="184"/>
      <c r="BY205" s="184"/>
      <c r="BZ205" s="184"/>
      <c r="CA205" s="184"/>
      <c r="CB205" s="119"/>
    </row>
    <row r="206" spans="1:80" s="78" customFormat="1" x14ac:dyDescent="0.2">
      <c r="A206" s="84"/>
      <c r="B206" s="85"/>
      <c r="C206" s="86" t="str">
        <f t="shared" si="54"/>
        <v/>
      </c>
      <c r="D206" s="207" t="str">
        <f t="shared" si="55"/>
        <v/>
      </c>
      <c r="E206" s="86"/>
      <c r="F206" s="86"/>
      <c r="G206" s="86"/>
      <c r="H206" s="86"/>
      <c r="I206" s="86"/>
      <c r="J206" s="86"/>
      <c r="K206" s="86"/>
      <c r="L206" s="86"/>
      <c r="M206" s="86"/>
      <c r="N206" s="86"/>
      <c r="O206" s="87"/>
      <c r="P206" s="87"/>
      <c r="Q206" s="84"/>
      <c r="R206" s="84"/>
      <c r="S206" s="88"/>
      <c r="T206" s="86"/>
      <c r="U206" s="89" t="str">
        <f>IF(T206="","",VLOOKUP(T206,Surfacing_Pavements_Full_Width_Array,2,FALSE))</f>
        <v/>
      </c>
      <c r="V206" s="88" t="str">
        <f t="shared" si="56"/>
        <v/>
      </c>
      <c r="W206" s="99"/>
      <c r="X206" s="90"/>
      <c r="Y206" s="89" t="str">
        <f t="shared" si="57"/>
        <v/>
      </c>
      <c r="Z206" s="86"/>
      <c r="AA206" s="91" t="str">
        <f t="shared" si="58"/>
        <v/>
      </c>
      <c r="AB206" s="86"/>
      <c r="AC206" s="87"/>
      <c r="AD206" s="86"/>
      <c r="AE206" s="86"/>
      <c r="AF206" s="86"/>
      <c r="AG206" s="86"/>
      <c r="AH206" s="89" t="str">
        <f t="shared" si="59"/>
        <v/>
      </c>
      <c r="AI206" s="86"/>
      <c r="AJ206" s="86"/>
      <c r="AK206" s="86"/>
      <c r="AL206" s="89" t="str">
        <f t="shared" si="60"/>
        <v/>
      </c>
      <c r="AM206" s="86"/>
      <c r="AN206" s="86"/>
      <c r="AO206" s="89" t="str">
        <f t="shared" si="61"/>
        <v/>
      </c>
      <c r="AP206" s="86"/>
      <c r="AQ206" s="86"/>
      <c r="AR206" s="89" t="str">
        <f t="shared" si="62"/>
        <v/>
      </c>
      <c r="AS206" s="86"/>
      <c r="AT206" s="89" t="str">
        <f t="shared" si="63"/>
        <v/>
      </c>
      <c r="AU206" s="86"/>
      <c r="AV206" s="86"/>
      <c r="AW206" s="86"/>
      <c r="AX206" s="86"/>
      <c r="AY206" s="86"/>
      <c r="AZ206" s="184"/>
      <c r="BA206" s="184"/>
      <c r="BB206" s="183"/>
      <c r="BC206" s="183"/>
      <c r="BD206" s="207" t="str">
        <f t="shared" si="64"/>
        <v/>
      </c>
      <c r="BE206" s="86"/>
      <c r="BF206" s="86"/>
      <c r="BG206" s="86"/>
      <c r="BH206" s="86"/>
      <c r="BI206" s="88"/>
      <c r="BJ206" s="88"/>
      <c r="BK206" s="89" t="str">
        <f t="shared" si="65"/>
        <v/>
      </c>
      <c r="BL206" s="86"/>
      <c r="BM206" s="89" t="str">
        <f t="shared" si="66"/>
        <v/>
      </c>
      <c r="BN206" s="184"/>
      <c r="BO206" s="184" t="str">
        <f t="shared" si="67"/>
        <v/>
      </c>
      <c r="BP206" s="466"/>
      <c r="BQ206" s="184"/>
      <c r="BR206" s="184"/>
      <c r="BS206" s="184"/>
      <c r="BT206" s="184"/>
      <c r="BU206" s="184"/>
      <c r="BV206" s="86"/>
      <c r="BW206" s="184"/>
      <c r="BX206" s="184"/>
      <c r="BY206" s="184"/>
      <c r="BZ206" s="184"/>
      <c r="CA206" s="184"/>
      <c r="CB206" s="119"/>
    </row>
    <row r="207" spans="1:80" s="78" customFormat="1" x14ac:dyDescent="0.2">
      <c r="A207" s="84"/>
      <c r="B207" s="85"/>
      <c r="C207" s="86" t="str">
        <f t="shared" si="54"/>
        <v/>
      </c>
      <c r="D207" s="207" t="str">
        <f t="shared" si="55"/>
        <v/>
      </c>
      <c r="E207" s="86"/>
      <c r="F207" s="86"/>
      <c r="G207" s="86"/>
      <c r="H207" s="86"/>
      <c r="I207" s="86"/>
      <c r="J207" s="86"/>
      <c r="K207" s="86"/>
      <c r="L207" s="86"/>
      <c r="M207" s="86"/>
      <c r="N207" s="86"/>
      <c r="O207" s="87"/>
      <c r="P207" s="87"/>
      <c r="Q207" s="84"/>
      <c r="R207" s="84"/>
      <c r="S207" s="88"/>
      <c r="T207" s="86"/>
      <c r="U207" s="89" t="str">
        <f>IF(T207="","",VLOOKUP(T207,Surfacing_Pavements_Full_Width_Array,2,FALSE))</f>
        <v/>
      </c>
      <c r="V207" s="88" t="str">
        <f t="shared" si="56"/>
        <v/>
      </c>
      <c r="W207" s="99"/>
      <c r="X207" s="90"/>
      <c r="Y207" s="89" t="str">
        <f t="shared" si="57"/>
        <v/>
      </c>
      <c r="Z207" s="86"/>
      <c r="AA207" s="91" t="str">
        <f t="shared" si="58"/>
        <v/>
      </c>
      <c r="AB207" s="86"/>
      <c r="AC207" s="87"/>
      <c r="AD207" s="86"/>
      <c r="AE207" s="86"/>
      <c r="AF207" s="86"/>
      <c r="AG207" s="86"/>
      <c r="AH207" s="89" t="str">
        <f t="shared" si="59"/>
        <v/>
      </c>
      <c r="AI207" s="86"/>
      <c r="AJ207" s="86"/>
      <c r="AK207" s="86"/>
      <c r="AL207" s="89" t="str">
        <f t="shared" si="60"/>
        <v/>
      </c>
      <c r="AM207" s="86"/>
      <c r="AN207" s="86"/>
      <c r="AO207" s="89" t="str">
        <f t="shared" si="61"/>
        <v/>
      </c>
      <c r="AP207" s="86"/>
      <c r="AQ207" s="86"/>
      <c r="AR207" s="89" t="str">
        <f t="shared" si="62"/>
        <v/>
      </c>
      <c r="AS207" s="86"/>
      <c r="AT207" s="89" t="str">
        <f t="shared" si="63"/>
        <v/>
      </c>
      <c r="AU207" s="86"/>
      <c r="AV207" s="86"/>
      <c r="AW207" s="86"/>
      <c r="AX207" s="86"/>
      <c r="AY207" s="86"/>
      <c r="AZ207" s="184"/>
      <c r="BA207" s="184"/>
      <c r="BB207" s="183"/>
      <c r="BC207" s="183"/>
      <c r="BD207" s="207" t="str">
        <f t="shared" si="64"/>
        <v/>
      </c>
      <c r="BE207" s="86"/>
      <c r="BF207" s="86"/>
      <c r="BG207" s="86"/>
      <c r="BH207" s="86"/>
      <c r="BI207" s="88"/>
      <c r="BJ207" s="88"/>
      <c r="BK207" s="89" t="str">
        <f t="shared" si="65"/>
        <v/>
      </c>
      <c r="BL207" s="86"/>
      <c r="BM207" s="89" t="str">
        <f t="shared" si="66"/>
        <v/>
      </c>
      <c r="BN207" s="184"/>
      <c r="BO207" s="184" t="str">
        <f t="shared" si="67"/>
        <v/>
      </c>
      <c r="BP207" s="466"/>
      <c r="BQ207" s="184"/>
      <c r="BR207" s="184"/>
      <c r="BS207" s="184"/>
      <c r="BT207" s="184"/>
      <c r="BU207" s="184"/>
      <c r="BV207" s="86"/>
      <c r="BW207" s="184"/>
      <c r="BX207" s="184"/>
      <c r="BY207" s="184"/>
      <c r="BZ207" s="184"/>
      <c r="CA207" s="184"/>
      <c r="CB207" s="119"/>
    </row>
    <row r="208" spans="1:80" s="78" customFormat="1" x14ac:dyDescent="0.2">
      <c r="A208" s="84"/>
      <c r="B208" s="85"/>
      <c r="C208" s="86" t="str">
        <f t="shared" si="54"/>
        <v/>
      </c>
      <c r="D208" s="207" t="str">
        <f t="shared" si="55"/>
        <v/>
      </c>
      <c r="E208" s="86"/>
      <c r="F208" s="86"/>
      <c r="G208" s="86"/>
      <c r="H208" s="86"/>
      <c r="I208" s="86"/>
      <c r="J208" s="86"/>
      <c r="K208" s="86"/>
      <c r="L208" s="86"/>
      <c r="M208" s="86"/>
      <c r="N208" s="86"/>
      <c r="O208" s="87"/>
      <c r="P208" s="87"/>
      <c r="Q208" s="84"/>
      <c r="R208" s="84"/>
      <c r="S208" s="88"/>
      <c r="T208" s="86"/>
      <c r="U208" s="89" t="str">
        <f>IF(T208="","",VLOOKUP(T208,Surfacing_Pavements_Full_Width_Array,2,FALSE))</f>
        <v/>
      </c>
      <c r="V208" s="88" t="str">
        <f t="shared" si="56"/>
        <v/>
      </c>
      <c r="W208" s="99"/>
      <c r="X208" s="90"/>
      <c r="Y208" s="89" t="str">
        <f t="shared" si="57"/>
        <v/>
      </c>
      <c r="Z208" s="86"/>
      <c r="AA208" s="91" t="str">
        <f t="shared" si="58"/>
        <v/>
      </c>
      <c r="AB208" s="86"/>
      <c r="AC208" s="87"/>
      <c r="AD208" s="86"/>
      <c r="AE208" s="86"/>
      <c r="AF208" s="86"/>
      <c r="AG208" s="86"/>
      <c r="AH208" s="89" t="str">
        <f t="shared" si="59"/>
        <v/>
      </c>
      <c r="AI208" s="86"/>
      <c r="AJ208" s="86"/>
      <c r="AK208" s="86"/>
      <c r="AL208" s="89" t="str">
        <f t="shared" si="60"/>
        <v/>
      </c>
      <c r="AM208" s="86"/>
      <c r="AN208" s="86"/>
      <c r="AO208" s="89" t="str">
        <f t="shared" si="61"/>
        <v/>
      </c>
      <c r="AP208" s="86"/>
      <c r="AQ208" s="86"/>
      <c r="AR208" s="89" t="str">
        <f t="shared" si="62"/>
        <v/>
      </c>
      <c r="AS208" s="86"/>
      <c r="AT208" s="89" t="str">
        <f t="shared" si="63"/>
        <v/>
      </c>
      <c r="AU208" s="86"/>
      <c r="AV208" s="86"/>
      <c r="AW208" s="86"/>
      <c r="AX208" s="86"/>
      <c r="AY208" s="86"/>
      <c r="AZ208" s="184"/>
      <c r="BA208" s="184"/>
      <c r="BB208" s="183"/>
      <c r="BC208" s="183"/>
      <c r="BD208" s="207" t="str">
        <f t="shared" si="64"/>
        <v/>
      </c>
      <c r="BE208" s="86"/>
      <c r="BF208" s="86"/>
      <c r="BG208" s="86"/>
      <c r="BH208" s="86"/>
      <c r="BI208" s="88"/>
      <c r="BJ208" s="88"/>
      <c r="BK208" s="89" t="str">
        <f t="shared" si="65"/>
        <v/>
      </c>
      <c r="BL208" s="86"/>
      <c r="BM208" s="89" t="str">
        <f t="shared" si="66"/>
        <v/>
      </c>
      <c r="BN208" s="184"/>
      <c r="BO208" s="184" t="str">
        <f t="shared" si="67"/>
        <v/>
      </c>
      <c r="BP208" s="466"/>
      <c r="BQ208" s="184"/>
      <c r="BR208" s="184"/>
      <c r="BS208" s="184"/>
      <c r="BT208" s="184"/>
      <c r="BU208" s="184"/>
      <c r="BV208" s="86"/>
      <c r="BW208" s="184"/>
      <c r="BX208" s="184"/>
      <c r="BY208" s="184"/>
      <c r="BZ208" s="184"/>
      <c r="CA208" s="184"/>
      <c r="CB208" s="119"/>
    </row>
    <row r="209" spans="1:80" s="78" customFormat="1" x14ac:dyDescent="0.2">
      <c r="A209" s="84"/>
      <c r="B209" s="85"/>
      <c r="C209" s="86" t="str">
        <f t="shared" si="54"/>
        <v/>
      </c>
      <c r="D209" s="207" t="str">
        <f t="shared" si="55"/>
        <v/>
      </c>
      <c r="E209" s="86"/>
      <c r="F209" s="86"/>
      <c r="G209" s="86"/>
      <c r="H209" s="86"/>
      <c r="I209" s="86"/>
      <c r="J209" s="86"/>
      <c r="K209" s="86"/>
      <c r="L209" s="86"/>
      <c r="M209" s="86"/>
      <c r="N209" s="86"/>
      <c r="O209" s="87"/>
      <c r="P209" s="87"/>
      <c r="Q209" s="84"/>
      <c r="R209" s="84"/>
      <c r="S209" s="88"/>
      <c r="T209" s="86"/>
      <c r="U209" s="89" t="str">
        <f>IF(T209="","",VLOOKUP(T209,Surfacing_Pavements_Full_Width_Array,2,FALSE))</f>
        <v/>
      </c>
      <c r="V209" s="88" t="str">
        <f t="shared" si="56"/>
        <v/>
      </c>
      <c r="W209" s="99"/>
      <c r="X209" s="90"/>
      <c r="Y209" s="89" t="str">
        <f t="shared" si="57"/>
        <v/>
      </c>
      <c r="Z209" s="86"/>
      <c r="AA209" s="91" t="str">
        <f t="shared" si="58"/>
        <v/>
      </c>
      <c r="AB209" s="86"/>
      <c r="AC209" s="87"/>
      <c r="AD209" s="86"/>
      <c r="AE209" s="86"/>
      <c r="AF209" s="86"/>
      <c r="AG209" s="86"/>
      <c r="AH209" s="89" t="str">
        <f t="shared" si="59"/>
        <v/>
      </c>
      <c r="AI209" s="86"/>
      <c r="AJ209" s="86"/>
      <c r="AK209" s="86"/>
      <c r="AL209" s="89" t="str">
        <f t="shared" si="60"/>
        <v/>
      </c>
      <c r="AM209" s="86"/>
      <c r="AN209" s="86"/>
      <c r="AO209" s="89" t="str">
        <f t="shared" si="61"/>
        <v/>
      </c>
      <c r="AP209" s="86"/>
      <c r="AQ209" s="86"/>
      <c r="AR209" s="89" t="str">
        <f t="shared" si="62"/>
        <v/>
      </c>
      <c r="AS209" s="86"/>
      <c r="AT209" s="89" t="str">
        <f t="shared" si="63"/>
        <v/>
      </c>
      <c r="AU209" s="86"/>
      <c r="AV209" s="86"/>
      <c r="AW209" s="86"/>
      <c r="AX209" s="86"/>
      <c r="AY209" s="86"/>
      <c r="AZ209" s="184"/>
      <c r="BA209" s="184"/>
      <c r="BB209" s="183"/>
      <c r="BC209" s="183"/>
      <c r="BD209" s="207" t="str">
        <f t="shared" si="64"/>
        <v/>
      </c>
      <c r="BE209" s="86"/>
      <c r="BF209" s="86"/>
      <c r="BG209" s="86"/>
      <c r="BH209" s="86"/>
      <c r="BI209" s="88"/>
      <c r="BJ209" s="88"/>
      <c r="BK209" s="89" t="str">
        <f t="shared" si="65"/>
        <v/>
      </c>
      <c r="BL209" s="86"/>
      <c r="BM209" s="89" t="str">
        <f t="shared" si="66"/>
        <v/>
      </c>
      <c r="BN209" s="184"/>
      <c r="BO209" s="184" t="str">
        <f t="shared" si="67"/>
        <v/>
      </c>
      <c r="BP209" s="466"/>
      <c r="BQ209" s="184"/>
      <c r="BR209" s="184"/>
      <c r="BS209" s="184"/>
      <c r="BT209" s="184"/>
      <c r="BU209" s="184"/>
      <c r="BV209" s="86"/>
      <c r="BW209" s="184"/>
      <c r="BX209" s="184"/>
      <c r="BY209" s="184"/>
      <c r="BZ209" s="184"/>
      <c r="CA209" s="184"/>
      <c r="CB209" s="119"/>
    </row>
    <row r="210" spans="1:80" s="78" customFormat="1" x14ac:dyDescent="0.2">
      <c r="A210" s="84"/>
      <c r="B210" s="85"/>
      <c r="C210" s="86" t="str">
        <f t="shared" si="54"/>
        <v/>
      </c>
      <c r="D210" s="207" t="str">
        <f t="shared" si="55"/>
        <v/>
      </c>
      <c r="E210" s="86"/>
      <c r="F210" s="86"/>
      <c r="G210" s="86"/>
      <c r="H210" s="86"/>
      <c r="I210" s="86"/>
      <c r="J210" s="86"/>
      <c r="K210" s="86"/>
      <c r="L210" s="86"/>
      <c r="M210" s="86"/>
      <c r="N210" s="86"/>
      <c r="O210" s="87"/>
      <c r="P210" s="87"/>
      <c r="Q210" s="84"/>
      <c r="R210" s="84"/>
      <c r="S210" s="88"/>
      <c r="T210" s="86"/>
      <c r="U210" s="89" t="str">
        <f>IF(T210="","",VLOOKUP(T210,Surfacing_Pavements_Full_Width_Array,2,FALSE))</f>
        <v/>
      </c>
      <c r="V210" s="88" t="str">
        <f t="shared" si="56"/>
        <v/>
      </c>
      <c r="W210" s="99"/>
      <c r="X210" s="90"/>
      <c r="Y210" s="89" t="str">
        <f t="shared" si="57"/>
        <v/>
      </c>
      <c r="Z210" s="86"/>
      <c r="AA210" s="91" t="str">
        <f t="shared" si="58"/>
        <v/>
      </c>
      <c r="AB210" s="86"/>
      <c r="AC210" s="87"/>
      <c r="AD210" s="86"/>
      <c r="AE210" s="86"/>
      <c r="AF210" s="86"/>
      <c r="AG210" s="86"/>
      <c r="AH210" s="89" t="str">
        <f t="shared" si="59"/>
        <v/>
      </c>
      <c r="AI210" s="86"/>
      <c r="AJ210" s="86"/>
      <c r="AK210" s="86"/>
      <c r="AL210" s="89" t="str">
        <f t="shared" si="60"/>
        <v/>
      </c>
      <c r="AM210" s="86"/>
      <c r="AN210" s="86"/>
      <c r="AO210" s="89" t="str">
        <f t="shared" si="61"/>
        <v/>
      </c>
      <c r="AP210" s="86"/>
      <c r="AQ210" s="86"/>
      <c r="AR210" s="89" t="str">
        <f t="shared" si="62"/>
        <v/>
      </c>
      <c r="AS210" s="86"/>
      <c r="AT210" s="89" t="str">
        <f t="shared" si="63"/>
        <v/>
      </c>
      <c r="AU210" s="86"/>
      <c r="AV210" s="86"/>
      <c r="AW210" s="86"/>
      <c r="AX210" s="86"/>
      <c r="AY210" s="86"/>
      <c r="AZ210" s="184"/>
      <c r="BA210" s="184"/>
      <c r="BB210" s="183"/>
      <c r="BC210" s="183"/>
      <c r="BD210" s="207" t="str">
        <f t="shared" si="64"/>
        <v/>
      </c>
      <c r="BE210" s="86"/>
      <c r="BF210" s="86"/>
      <c r="BG210" s="86"/>
      <c r="BH210" s="86"/>
      <c r="BI210" s="88"/>
      <c r="BJ210" s="88"/>
      <c r="BK210" s="89" t="str">
        <f t="shared" si="65"/>
        <v/>
      </c>
      <c r="BL210" s="86"/>
      <c r="BM210" s="89" t="str">
        <f t="shared" si="66"/>
        <v/>
      </c>
      <c r="BN210" s="184"/>
      <c r="BO210" s="184" t="str">
        <f t="shared" si="67"/>
        <v/>
      </c>
      <c r="BP210" s="466"/>
      <c r="BQ210" s="184"/>
      <c r="BR210" s="184"/>
      <c r="BS210" s="184"/>
      <c r="BT210" s="184"/>
      <c r="BU210" s="184"/>
      <c r="BV210" s="86"/>
      <c r="BW210" s="184"/>
      <c r="BX210" s="184"/>
      <c r="BY210" s="184"/>
      <c r="BZ210" s="184"/>
      <c r="CA210" s="184"/>
      <c r="CB210" s="119"/>
    </row>
    <row r="211" spans="1:80" s="78" customFormat="1" x14ac:dyDescent="0.2">
      <c r="A211" s="84"/>
      <c r="B211" s="85"/>
      <c r="C211" s="86" t="str">
        <f t="shared" si="54"/>
        <v/>
      </c>
      <c r="D211" s="207" t="str">
        <f t="shared" si="55"/>
        <v/>
      </c>
      <c r="E211" s="86"/>
      <c r="F211" s="86"/>
      <c r="G211" s="86"/>
      <c r="H211" s="86"/>
      <c r="I211" s="86"/>
      <c r="J211" s="86"/>
      <c r="K211" s="86"/>
      <c r="L211" s="86"/>
      <c r="M211" s="86"/>
      <c r="N211" s="86"/>
      <c r="O211" s="87"/>
      <c r="P211" s="87"/>
      <c r="Q211" s="84"/>
      <c r="R211" s="84"/>
      <c r="S211" s="88"/>
      <c r="T211" s="86"/>
      <c r="U211" s="89" t="str">
        <f>IF(T211="","",VLOOKUP(T211,Surfacing_Pavements_Full_Width_Array,2,FALSE))</f>
        <v/>
      </c>
      <c r="V211" s="88" t="str">
        <f t="shared" si="56"/>
        <v/>
      </c>
      <c r="W211" s="99"/>
      <c r="X211" s="90"/>
      <c r="Y211" s="89" t="str">
        <f t="shared" si="57"/>
        <v/>
      </c>
      <c r="Z211" s="86"/>
      <c r="AA211" s="91" t="str">
        <f t="shared" si="58"/>
        <v/>
      </c>
      <c r="AB211" s="86"/>
      <c r="AC211" s="87"/>
      <c r="AD211" s="86"/>
      <c r="AE211" s="86"/>
      <c r="AF211" s="86"/>
      <c r="AG211" s="86"/>
      <c r="AH211" s="89" t="str">
        <f t="shared" si="59"/>
        <v/>
      </c>
      <c r="AI211" s="86"/>
      <c r="AJ211" s="86"/>
      <c r="AK211" s="86"/>
      <c r="AL211" s="89" t="str">
        <f t="shared" si="60"/>
        <v/>
      </c>
      <c r="AM211" s="86"/>
      <c r="AN211" s="86"/>
      <c r="AO211" s="89" t="str">
        <f t="shared" si="61"/>
        <v/>
      </c>
      <c r="AP211" s="86"/>
      <c r="AQ211" s="86"/>
      <c r="AR211" s="89" t="str">
        <f t="shared" si="62"/>
        <v/>
      </c>
      <c r="AS211" s="86"/>
      <c r="AT211" s="89" t="str">
        <f t="shared" si="63"/>
        <v/>
      </c>
      <c r="AU211" s="86"/>
      <c r="AV211" s="86"/>
      <c r="AW211" s="86"/>
      <c r="AX211" s="86"/>
      <c r="AY211" s="86"/>
      <c r="AZ211" s="184"/>
      <c r="BA211" s="184"/>
      <c r="BB211" s="183"/>
      <c r="BC211" s="183"/>
      <c r="BD211" s="207" t="str">
        <f t="shared" si="64"/>
        <v/>
      </c>
      <c r="BE211" s="86"/>
      <c r="BF211" s="86"/>
      <c r="BG211" s="86"/>
      <c r="BH211" s="86"/>
      <c r="BI211" s="88"/>
      <c r="BJ211" s="88"/>
      <c r="BK211" s="89" t="str">
        <f t="shared" si="65"/>
        <v/>
      </c>
      <c r="BL211" s="86"/>
      <c r="BM211" s="89" t="str">
        <f t="shared" si="66"/>
        <v/>
      </c>
      <c r="BN211" s="184"/>
      <c r="BO211" s="184" t="str">
        <f t="shared" si="67"/>
        <v/>
      </c>
      <c r="BP211" s="466"/>
      <c r="BQ211" s="184"/>
      <c r="BR211" s="184"/>
      <c r="BS211" s="184"/>
      <c r="BT211" s="184"/>
      <c r="BU211" s="184"/>
      <c r="BV211" s="86"/>
      <c r="BW211" s="184"/>
      <c r="BX211" s="184"/>
      <c r="BY211" s="184"/>
      <c r="BZ211" s="184"/>
      <c r="CA211" s="184"/>
      <c r="CB211" s="119"/>
    </row>
    <row r="212" spans="1:80" s="78" customFormat="1" x14ac:dyDescent="0.2">
      <c r="A212" s="84"/>
      <c r="B212" s="85"/>
      <c r="C212" s="86" t="str">
        <f t="shared" si="54"/>
        <v/>
      </c>
      <c r="D212" s="207" t="str">
        <f t="shared" si="55"/>
        <v/>
      </c>
      <c r="E212" s="86"/>
      <c r="F212" s="86"/>
      <c r="G212" s="86"/>
      <c r="H212" s="86"/>
      <c r="I212" s="86"/>
      <c r="J212" s="86"/>
      <c r="K212" s="86"/>
      <c r="L212" s="86"/>
      <c r="M212" s="86"/>
      <c r="N212" s="86"/>
      <c r="O212" s="87"/>
      <c r="P212" s="87"/>
      <c r="Q212" s="84"/>
      <c r="R212" s="84"/>
      <c r="S212" s="88"/>
      <c r="T212" s="86"/>
      <c r="U212" s="89" t="str">
        <f>IF(T212="","",VLOOKUP(T212,Surfacing_Pavements_Full_Width_Array,2,FALSE))</f>
        <v/>
      </c>
      <c r="V212" s="88" t="str">
        <f t="shared" si="56"/>
        <v/>
      </c>
      <c r="W212" s="99"/>
      <c r="X212" s="90"/>
      <c r="Y212" s="89" t="str">
        <f t="shared" si="57"/>
        <v/>
      </c>
      <c r="Z212" s="86"/>
      <c r="AA212" s="91" t="str">
        <f t="shared" si="58"/>
        <v/>
      </c>
      <c r="AB212" s="86"/>
      <c r="AC212" s="87"/>
      <c r="AD212" s="86"/>
      <c r="AE212" s="86"/>
      <c r="AF212" s="86"/>
      <c r="AG212" s="86"/>
      <c r="AH212" s="89" t="str">
        <f t="shared" si="59"/>
        <v/>
      </c>
      <c r="AI212" s="86"/>
      <c r="AJ212" s="86"/>
      <c r="AK212" s="86"/>
      <c r="AL212" s="89" t="str">
        <f t="shared" si="60"/>
        <v/>
      </c>
      <c r="AM212" s="86"/>
      <c r="AN212" s="86"/>
      <c r="AO212" s="89" t="str">
        <f t="shared" si="61"/>
        <v/>
      </c>
      <c r="AP212" s="86"/>
      <c r="AQ212" s="86"/>
      <c r="AR212" s="89" t="str">
        <f t="shared" si="62"/>
        <v/>
      </c>
      <c r="AS212" s="86"/>
      <c r="AT212" s="89" t="str">
        <f t="shared" si="63"/>
        <v/>
      </c>
      <c r="AU212" s="86"/>
      <c r="AV212" s="86"/>
      <c r="AW212" s="86"/>
      <c r="AX212" s="86"/>
      <c r="AY212" s="86"/>
      <c r="AZ212" s="184"/>
      <c r="BA212" s="184"/>
      <c r="BB212" s="183"/>
      <c r="BC212" s="183"/>
      <c r="BD212" s="207" t="str">
        <f t="shared" si="64"/>
        <v/>
      </c>
      <c r="BE212" s="86"/>
      <c r="BF212" s="86"/>
      <c r="BG212" s="86"/>
      <c r="BH212" s="86"/>
      <c r="BI212" s="88"/>
      <c r="BJ212" s="88"/>
      <c r="BK212" s="89" t="str">
        <f t="shared" si="65"/>
        <v/>
      </c>
      <c r="BL212" s="86"/>
      <c r="BM212" s="89" t="str">
        <f t="shared" si="66"/>
        <v/>
      </c>
      <c r="BN212" s="184"/>
      <c r="BO212" s="184" t="str">
        <f t="shared" si="67"/>
        <v/>
      </c>
      <c r="BP212" s="466"/>
      <c r="BQ212" s="184"/>
      <c r="BR212" s="184"/>
      <c r="BS212" s="184"/>
      <c r="BT212" s="184"/>
      <c r="BU212" s="184"/>
      <c r="BV212" s="86"/>
      <c r="BW212" s="184"/>
      <c r="BX212" s="184"/>
      <c r="BY212" s="184"/>
      <c r="BZ212" s="184"/>
      <c r="CA212" s="184"/>
      <c r="CB212" s="119"/>
    </row>
    <row r="213" spans="1:80" s="78" customFormat="1" x14ac:dyDescent="0.2">
      <c r="A213" s="84"/>
      <c r="B213" s="85"/>
      <c r="C213" s="86" t="str">
        <f t="shared" si="54"/>
        <v/>
      </c>
      <c r="D213" s="207" t="str">
        <f t="shared" si="55"/>
        <v/>
      </c>
      <c r="E213" s="86"/>
      <c r="F213" s="86"/>
      <c r="G213" s="86"/>
      <c r="H213" s="86"/>
      <c r="I213" s="86"/>
      <c r="J213" s="86"/>
      <c r="K213" s="86"/>
      <c r="L213" s="86"/>
      <c r="M213" s="86"/>
      <c r="N213" s="86"/>
      <c r="O213" s="87"/>
      <c r="P213" s="87"/>
      <c r="Q213" s="84"/>
      <c r="R213" s="84"/>
      <c r="S213" s="88"/>
      <c r="T213" s="86"/>
      <c r="U213" s="89" t="str">
        <f>IF(T213="","",VLOOKUP(T213,Surfacing_Pavements_Full_Width_Array,2,FALSE))</f>
        <v/>
      </c>
      <c r="V213" s="88" t="str">
        <f t="shared" si="56"/>
        <v/>
      </c>
      <c r="W213" s="99"/>
      <c r="X213" s="90"/>
      <c r="Y213" s="89" t="str">
        <f t="shared" si="57"/>
        <v/>
      </c>
      <c r="Z213" s="86"/>
      <c r="AA213" s="91" t="str">
        <f t="shared" si="58"/>
        <v/>
      </c>
      <c r="AB213" s="86"/>
      <c r="AC213" s="87"/>
      <c r="AD213" s="86"/>
      <c r="AE213" s="86"/>
      <c r="AF213" s="86"/>
      <c r="AG213" s="86"/>
      <c r="AH213" s="89" t="str">
        <f t="shared" si="59"/>
        <v/>
      </c>
      <c r="AI213" s="86"/>
      <c r="AJ213" s="86"/>
      <c r="AK213" s="86"/>
      <c r="AL213" s="89" t="str">
        <f t="shared" si="60"/>
        <v/>
      </c>
      <c r="AM213" s="86"/>
      <c r="AN213" s="86"/>
      <c r="AO213" s="89" t="str">
        <f t="shared" si="61"/>
        <v/>
      </c>
      <c r="AP213" s="86"/>
      <c r="AQ213" s="86"/>
      <c r="AR213" s="89" t="str">
        <f t="shared" si="62"/>
        <v/>
      </c>
      <c r="AS213" s="86"/>
      <c r="AT213" s="89" t="str">
        <f t="shared" si="63"/>
        <v/>
      </c>
      <c r="AU213" s="86"/>
      <c r="AV213" s="86"/>
      <c r="AW213" s="86"/>
      <c r="AX213" s="86"/>
      <c r="AY213" s="86"/>
      <c r="AZ213" s="184"/>
      <c r="BA213" s="184"/>
      <c r="BB213" s="183"/>
      <c r="BC213" s="183"/>
      <c r="BD213" s="207" t="str">
        <f t="shared" si="64"/>
        <v/>
      </c>
      <c r="BE213" s="86"/>
      <c r="BF213" s="86"/>
      <c r="BG213" s="86"/>
      <c r="BH213" s="86"/>
      <c r="BI213" s="88"/>
      <c r="BJ213" s="88"/>
      <c r="BK213" s="89" t="str">
        <f t="shared" si="65"/>
        <v/>
      </c>
      <c r="BL213" s="86"/>
      <c r="BM213" s="89" t="str">
        <f t="shared" si="66"/>
        <v/>
      </c>
      <c r="BN213" s="184"/>
      <c r="BO213" s="184" t="str">
        <f t="shared" si="67"/>
        <v/>
      </c>
      <c r="BP213" s="466"/>
      <c r="BQ213" s="184"/>
      <c r="BR213" s="184"/>
      <c r="BS213" s="184"/>
      <c r="BT213" s="184"/>
      <c r="BU213" s="184"/>
      <c r="BV213" s="86"/>
      <c r="BW213" s="184"/>
      <c r="BX213" s="184"/>
      <c r="BY213" s="184"/>
      <c r="BZ213" s="184"/>
      <c r="CA213" s="184"/>
      <c r="CB213" s="119"/>
    </row>
    <row r="214" spans="1:80" s="78" customFormat="1" x14ac:dyDescent="0.2">
      <c r="A214" s="84"/>
      <c r="B214" s="85"/>
      <c r="C214" s="86" t="str">
        <f t="shared" si="54"/>
        <v/>
      </c>
      <c r="D214" s="207" t="str">
        <f t="shared" si="55"/>
        <v/>
      </c>
      <c r="E214" s="86"/>
      <c r="F214" s="86"/>
      <c r="G214" s="86"/>
      <c r="H214" s="86"/>
      <c r="I214" s="86"/>
      <c r="J214" s="86"/>
      <c r="K214" s="86"/>
      <c r="L214" s="86"/>
      <c r="M214" s="86"/>
      <c r="N214" s="86"/>
      <c r="O214" s="87"/>
      <c r="P214" s="87"/>
      <c r="Q214" s="84"/>
      <c r="R214" s="84"/>
      <c r="S214" s="88"/>
      <c r="T214" s="86"/>
      <c r="U214" s="89" t="str">
        <f>IF(T214="","",VLOOKUP(T214,Surfacing_Pavements_Full_Width_Array,2,FALSE))</f>
        <v/>
      </c>
      <c r="V214" s="88" t="str">
        <f t="shared" si="56"/>
        <v/>
      </c>
      <c r="W214" s="99"/>
      <c r="X214" s="90"/>
      <c r="Y214" s="89" t="str">
        <f t="shared" si="57"/>
        <v/>
      </c>
      <c r="Z214" s="86"/>
      <c r="AA214" s="91" t="str">
        <f t="shared" si="58"/>
        <v/>
      </c>
      <c r="AB214" s="86"/>
      <c r="AC214" s="87"/>
      <c r="AD214" s="86"/>
      <c r="AE214" s="86"/>
      <c r="AF214" s="86"/>
      <c r="AG214" s="86"/>
      <c r="AH214" s="89" t="str">
        <f t="shared" si="59"/>
        <v/>
      </c>
      <c r="AI214" s="86"/>
      <c r="AJ214" s="86"/>
      <c r="AK214" s="86"/>
      <c r="AL214" s="89" t="str">
        <f t="shared" si="60"/>
        <v/>
      </c>
      <c r="AM214" s="86"/>
      <c r="AN214" s="86"/>
      <c r="AO214" s="89" t="str">
        <f t="shared" si="61"/>
        <v/>
      </c>
      <c r="AP214" s="86"/>
      <c r="AQ214" s="86"/>
      <c r="AR214" s="89" t="str">
        <f t="shared" si="62"/>
        <v/>
      </c>
      <c r="AS214" s="86"/>
      <c r="AT214" s="89" t="str">
        <f t="shared" si="63"/>
        <v/>
      </c>
      <c r="AU214" s="86"/>
      <c r="AV214" s="86"/>
      <c r="AW214" s="86"/>
      <c r="AX214" s="86"/>
      <c r="AY214" s="86"/>
      <c r="AZ214" s="184"/>
      <c r="BA214" s="184"/>
      <c r="BB214" s="183"/>
      <c r="BC214" s="183"/>
      <c r="BD214" s="207" t="str">
        <f t="shared" si="64"/>
        <v/>
      </c>
      <c r="BE214" s="86"/>
      <c r="BF214" s="86"/>
      <c r="BG214" s="86"/>
      <c r="BH214" s="86"/>
      <c r="BI214" s="88"/>
      <c r="BJ214" s="88"/>
      <c r="BK214" s="89" t="str">
        <f t="shared" si="65"/>
        <v/>
      </c>
      <c r="BL214" s="86"/>
      <c r="BM214" s="89" t="str">
        <f t="shared" si="66"/>
        <v/>
      </c>
      <c r="BN214" s="184"/>
      <c r="BO214" s="184" t="str">
        <f t="shared" si="67"/>
        <v/>
      </c>
      <c r="BP214" s="466"/>
      <c r="BQ214" s="184"/>
      <c r="BR214" s="184"/>
      <c r="BS214" s="184"/>
      <c r="BT214" s="184"/>
      <c r="BU214" s="184"/>
      <c r="BV214" s="86"/>
      <c r="BW214" s="184"/>
      <c r="BX214" s="184"/>
      <c r="BY214" s="184"/>
      <c r="BZ214" s="184"/>
      <c r="CA214" s="184"/>
      <c r="CB214" s="119"/>
    </row>
    <row r="215" spans="1:80" s="78" customFormat="1" x14ac:dyDescent="0.2">
      <c r="A215" s="84"/>
      <c r="B215" s="85"/>
      <c r="C215" s="86" t="str">
        <f t="shared" si="54"/>
        <v/>
      </c>
      <c r="D215" s="207" t="str">
        <f t="shared" si="55"/>
        <v/>
      </c>
      <c r="E215" s="86"/>
      <c r="F215" s="86"/>
      <c r="G215" s="86"/>
      <c r="H215" s="86"/>
      <c r="I215" s="86"/>
      <c r="J215" s="86"/>
      <c r="K215" s="86"/>
      <c r="L215" s="86"/>
      <c r="M215" s="86"/>
      <c r="N215" s="86"/>
      <c r="O215" s="87"/>
      <c r="P215" s="87"/>
      <c r="Q215" s="84"/>
      <c r="R215" s="84"/>
      <c r="S215" s="88"/>
      <c r="T215" s="86"/>
      <c r="U215" s="89" t="str">
        <f>IF(T215="","",VLOOKUP(T215,Surfacing_Pavements_Full_Width_Array,2,FALSE))</f>
        <v/>
      </c>
      <c r="V215" s="88" t="str">
        <f t="shared" si="56"/>
        <v/>
      </c>
      <c r="W215" s="99"/>
      <c r="X215" s="90"/>
      <c r="Y215" s="89" t="str">
        <f t="shared" si="57"/>
        <v/>
      </c>
      <c r="Z215" s="86"/>
      <c r="AA215" s="91" t="str">
        <f t="shared" si="58"/>
        <v/>
      </c>
      <c r="AB215" s="86"/>
      <c r="AC215" s="87"/>
      <c r="AD215" s="86"/>
      <c r="AE215" s="86"/>
      <c r="AF215" s="86"/>
      <c r="AG215" s="86"/>
      <c r="AH215" s="89" t="str">
        <f t="shared" si="59"/>
        <v/>
      </c>
      <c r="AI215" s="86"/>
      <c r="AJ215" s="86"/>
      <c r="AK215" s="86"/>
      <c r="AL215" s="89" t="str">
        <f t="shared" si="60"/>
        <v/>
      </c>
      <c r="AM215" s="86"/>
      <c r="AN215" s="86"/>
      <c r="AO215" s="89" t="str">
        <f t="shared" si="61"/>
        <v/>
      </c>
      <c r="AP215" s="86"/>
      <c r="AQ215" s="86"/>
      <c r="AR215" s="89" t="str">
        <f t="shared" si="62"/>
        <v/>
      </c>
      <c r="AS215" s="86"/>
      <c r="AT215" s="89" t="str">
        <f t="shared" si="63"/>
        <v/>
      </c>
      <c r="AU215" s="86"/>
      <c r="AV215" s="86"/>
      <c r="AW215" s="86"/>
      <c r="AX215" s="86"/>
      <c r="AY215" s="86"/>
      <c r="AZ215" s="184"/>
      <c r="BA215" s="184"/>
      <c r="BB215" s="183"/>
      <c r="BC215" s="183"/>
      <c r="BD215" s="207" t="str">
        <f t="shared" si="64"/>
        <v/>
      </c>
      <c r="BE215" s="86"/>
      <c r="BF215" s="86"/>
      <c r="BG215" s="86"/>
      <c r="BH215" s="86"/>
      <c r="BI215" s="88"/>
      <c r="BJ215" s="88"/>
      <c r="BK215" s="89" t="str">
        <f t="shared" si="65"/>
        <v/>
      </c>
      <c r="BL215" s="86"/>
      <c r="BM215" s="89" t="str">
        <f t="shared" si="66"/>
        <v/>
      </c>
      <c r="BN215" s="184"/>
      <c r="BO215" s="184" t="str">
        <f t="shared" si="67"/>
        <v/>
      </c>
      <c r="BP215" s="466"/>
      <c r="BQ215" s="184"/>
      <c r="BR215" s="184"/>
      <c r="BS215" s="184"/>
      <c r="BT215" s="184"/>
      <c r="BU215" s="184"/>
      <c r="BV215" s="86"/>
      <c r="BW215" s="184"/>
      <c r="BX215" s="184"/>
      <c r="BY215" s="184"/>
      <c r="BZ215" s="184"/>
      <c r="CA215" s="184"/>
      <c r="CB215" s="119"/>
    </row>
    <row r="216" spans="1:80" s="78" customFormat="1" x14ac:dyDescent="0.2">
      <c r="A216" s="84"/>
      <c r="B216" s="85"/>
      <c r="C216" s="86" t="str">
        <f t="shared" si="54"/>
        <v/>
      </c>
      <c r="D216" s="207" t="str">
        <f t="shared" si="55"/>
        <v/>
      </c>
      <c r="E216" s="86"/>
      <c r="F216" s="86"/>
      <c r="G216" s="86"/>
      <c r="H216" s="86"/>
      <c r="I216" s="86"/>
      <c r="J216" s="86"/>
      <c r="K216" s="86"/>
      <c r="L216" s="86"/>
      <c r="M216" s="86"/>
      <c r="N216" s="86"/>
      <c r="O216" s="87"/>
      <c r="P216" s="87"/>
      <c r="Q216" s="84"/>
      <c r="R216" s="84"/>
      <c r="S216" s="88"/>
      <c r="T216" s="86"/>
      <c r="U216" s="89" t="str">
        <f>IF(T216="","",VLOOKUP(T216,Surfacing_Pavements_Full_Width_Array,2,FALSE))</f>
        <v/>
      </c>
      <c r="V216" s="88" t="str">
        <f t="shared" si="56"/>
        <v/>
      </c>
      <c r="W216" s="99"/>
      <c r="X216" s="90"/>
      <c r="Y216" s="89" t="str">
        <f t="shared" si="57"/>
        <v/>
      </c>
      <c r="Z216" s="86"/>
      <c r="AA216" s="91" t="str">
        <f t="shared" si="58"/>
        <v/>
      </c>
      <c r="AB216" s="86"/>
      <c r="AC216" s="87"/>
      <c r="AD216" s="86"/>
      <c r="AE216" s="86"/>
      <c r="AF216" s="86"/>
      <c r="AG216" s="86"/>
      <c r="AH216" s="89" t="str">
        <f t="shared" si="59"/>
        <v/>
      </c>
      <c r="AI216" s="86"/>
      <c r="AJ216" s="86"/>
      <c r="AK216" s="86"/>
      <c r="AL216" s="89" t="str">
        <f t="shared" si="60"/>
        <v/>
      </c>
      <c r="AM216" s="86"/>
      <c r="AN216" s="86"/>
      <c r="AO216" s="89" t="str">
        <f t="shared" si="61"/>
        <v/>
      </c>
      <c r="AP216" s="86"/>
      <c r="AQ216" s="86"/>
      <c r="AR216" s="89" t="str">
        <f t="shared" si="62"/>
        <v/>
      </c>
      <c r="AS216" s="86"/>
      <c r="AT216" s="89" t="str">
        <f t="shared" si="63"/>
        <v/>
      </c>
      <c r="AU216" s="86"/>
      <c r="AV216" s="86"/>
      <c r="AW216" s="86"/>
      <c r="AX216" s="86"/>
      <c r="AY216" s="86"/>
      <c r="AZ216" s="184"/>
      <c r="BA216" s="184"/>
      <c r="BB216" s="183"/>
      <c r="BC216" s="183"/>
      <c r="BD216" s="207" t="str">
        <f t="shared" si="64"/>
        <v/>
      </c>
      <c r="BE216" s="86"/>
      <c r="BF216" s="86"/>
      <c r="BG216" s="86"/>
      <c r="BH216" s="86"/>
      <c r="BI216" s="88"/>
      <c r="BJ216" s="88"/>
      <c r="BK216" s="89" t="str">
        <f t="shared" si="65"/>
        <v/>
      </c>
      <c r="BL216" s="86"/>
      <c r="BM216" s="89" t="str">
        <f t="shared" si="66"/>
        <v/>
      </c>
      <c r="BN216" s="184"/>
      <c r="BO216" s="184" t="str">
        <f t="shared" si="67"/>
        <v/>
      </c>
      <c r="BP216" s="466"/>
      <c r="BQ216" s="184"/>
      <c r="BR216" s="184"/>
      <c r="BS216" s="184"/>
      <c r="BT216" s="184"/>
      <c r="BU216" s="184"/>
      <c r="BV216" s="86"/>
      <c r="BW216" s="184"/>
      <c r="BX216" s="184"/>
      <c r="BY216" s="184"/>
      <c r="BZ216" s="184"/>
      <c r="CA216" s="184"/>
      <c r="CB216" s="119"/>
    </row>
    <row r="217" spans="1:80" s="78" customFormat="1" x14ac:dyDescent="0.2">
      <c r="A217" s="84"/>
      <c r="B217" s="85"/>
      <c r="C217" s="86" t="str">
        <f t="shared" si="54"/>
        <v/>
      </c>
      <c r="D217" s="207" t="str">
        <f t="shared" si="55"/>
        <v/>
      </c>
      <c r="E217" s="86"/>
      <c r="F217" s="86"/>
      <c r="G217" s="86"/>
      <c r="H217" s="86"/>
      <c r="I217" s="86"/>
      <c r="J217" s="86"/>
      <c r="K217" s="86"/>
      <c r="L217" s="86"/>
      <c r="M217" s="86"/>
      <c r="N217" s="86"/>
      <c r="O217" s="87"/>
      <c r="P217" s="87"/>
      <c r="Q217" s="84"/>
      <c r="R217" s="84"/>
      <c r="S217" s="88"/>
      <c r="T217" s="86"/>
      <c r="U217" s="89" t="str">
        <f>IF(T217="","",VLOOKUP(T217,Surfacing_Pavements_Full_Width_Array,2,FALSE))</f>
        <v/>
      </c>
      <c r="V217" s="88" t="str">
        <f t="shared" si="56"/>
        <v/>
      </c>
      <c r="W217" s="99"/>
      <c r="X217" s="90"/>
      <c r="Y217" s="89" t="str">
        <f t="shared" si="57"/>
        <v/>
      </c>
      <c r="Z217" s="86"/>
      <c r="AA217" s="91" t="str">
        <f t="shared" si="58"/>
        <v/>
      </c>
      <c r="AB217" s="86"/>
      <c r="AC217" s="87"/>
      <c r="AD217" s="86"/>
      <c r="AE217" s="86"/>
      <c r="AF217" s="86"/>
      <c r="AG217" s="86"/>
      <c r="AH217" s="89" t="str">
        <f t="shared" si="59"/>
        <v/>
      </c>
      <c r="AI217" s="86"/>
      <c r="AJ217" s="86"/>
      <c r="AK217" s="86"/>
      <c r="AL217" s="89" t="str">
        <f t="shared" si="60"/>
        <v/>
      </c>
      <c r="AM217" s="86"/>
      <c r="AN217" s="86"/>
      <c r="AO217" s="89" t="str">
        <f t="shared" si="61"/>
        <v/>
      </c>
      <c r="AP217" s="86"/>
      <c r="AQ217" s="86"/>
      <c r="AR217" s="89" t="str">
        <f t="shared" si="62"/>
        <v/>
      </c>
      <c r="AS217" s="86"/>
      <c r="AT217" s="89" t="str">
        <f t="shared" si="63"/>
        <v/>
      </c>
      <c r="AU217" s="86"/>
      <c r="AV217" s="86"/>
      <c r="AW217" s="86"/>
      <c r="AX217" s="86"/>
      <c r="AY217" s="86"/>
      <c r="AZ217" s="184"/>
      <c r="BA217" s="184"/>
      <c r="BB217" s="183"/>
      <c r="BC217" s="183"/>
      <c r="BD217" s="207" t="str">
        <f t="shared" si="64"/>
        <v/>
      </c>
      <c r="BE217" s="86"/>
      <c r="BF217" s="86"/>
      <c r="BG217" s="86"/>
      <c r="BH217" s="86"/>
      <c r="BI217" s="88"/>
      <c r="BJ217" s="88"/>
      <c r="BK217" s="89" t="str">
        <f t="shared" si="65"/>
        <v/>
      </c>
      <c r="BL217" s="86"/>
      <c r="BM217" s="89" t="str">
        <f t="shared" si="66"/>
        <v/>
      </c>
      <c r="BN217" s="184"/>
      <c r="BO217" s="184" t="str">
        <f t="shared" si="67"/>
        <v/>
      </c>
      <c r="BP217" s="466"/>
      <c r="BQ217" s="184"/>
      <c r="BR217" s="184"/>
      <c r="BS217" s="184"/>
      <c r="BT217" s="184"/>
      <c r="BU217" s="184"/>
      <c r="BV217" s="86"/>
      <c r="BW217" s="184"/>
      <c r="BX217" s="184"/>
      <c r="BY217" s="184"/>
      <c r="BZ217" s="184"/>
      <c r="CA217" s="184"/>
      <c r="CB217" s="119"/>
    </row>
    <row r="218" spans="1:80" s="78" customFormat="1" x14ac:dyDescent="0.2">
      <c r="A218" s="84"/>
      <c r="B218" s="85"/>
      <c r="C218" s="86" t="str">
        <f t="shared" si="54"/>
        <v/>
      </c>
      <c r="D218" s="207" t="str">
        <f t="shared" si="55"/>
        <v/>
      </c>
      <c r="E218" s="86"/>
      <c r="F218" s="86"/>
      <c r="G218" s="86"/>
      <c r="H218" s="86"/>
      <c r="I218" s="86"/>
      <c r="J218" s="86"/>
      <c r="K218" s="86"/>
      <c r="L218" s="86"/>
      <c r="M218" s="86"/>
      <c r="N218" s="86"/>
      <c r="O218" s="87"/>
      <c r="P218" s="87"/>
      <c r="Q218" s="84"/>
      <c r="R218" s="84"/>
      <c r="S218" s="88"/>
      <c r="T218" s="86"/>
      <c r="U218" s="89" t="str">
        <f>IF(T218="","",VLOOKUP(T218,Surfacing_Pavements_Full_Width_Array,2,FALSE))</f>
        <v/>
      </c>
      <c r="V218" s="88" t="str">
        <f t="shared" si="56"/>
        <v/>
      </c>
      <c r="W218" s="99"/>
      <c r="X218" s="90"/>
      <c r="Y218" s="89" t="str">
        <f t="shared" si="57"/>
        <v/>
      </c>
      <c r="Z218" s="86"/>
      <c r="AA218" s="91" t="str">
        <f t="shared" si="58"/>
        <v/>
      </c>
      <c r="AB218" s="86"/>
      <c r="AC218" s="87"/>
      <c r="AD218" s="86"/>
      <c r="AE218" s="86"/>
      <c r="AF218" s="86"/>
      <c r="AG218" s="86"/>
      <c r="AH218" s="89" t="str">
        <f t="shared" si="59"/>
        <v/>
      </c>
      <c r="AI218" s="86"/>
      <c r="AJ218" s="86"/>
      <c r="AK218" s="86"/>
      <c r="AL218" s="89" t="str">
        <f t="shared" si="60"/>
        <v/>
      </c>
      <c r="AM218" s="86"/>
      <c r="AN218" s="86"/>
      <c r="AO218" s="89" t="str">
        <f t="shared" si="61"/>
        <v/>
      </c>
      <c r="AP218" s="86"/>
      <c r="AQ218" s="86"/>
      <c r="AR218" s="89" t="str">
        <f t="shared" si="62"/>
        <v/>
      </c>
      <c r="AS218" s="86"/>
      <c r="AT218" s="89" t="str">
        <f t="shared" si="63"/>
        <v/>
      </c>
      <c r="AU218" s="86"/>
      <c r="AV218" s="86"/>
      <c r="AW218" s="86"/>
      <c r="AX218" s="86"/>
      <c r="AY218" s="86"/>
      <c r="AZ218" s="184"/>
      <c r="BA218" s="184"/>
      <c r="BB218" s="183"/>
      <c r="BC218" s="183"/>
      <c r="BD218" s="207" t="str">
        <f t="shared" si="64"/>
        <v/>
      </c>
      <c r="BE218" s="86"/>
      <c r="BF218" s="86"/>
      <c r="BG218" s="86"/>
      <c r="BH218" s="86"/>
      <c r="BI218" s="88"/>
      <c r="BJ218" s="88"/>
      <c r="BK218" s="89" t="str">
        <f t="shared" si="65"/>
        <v/>
      </c>
      <c r="BL218" s="86"/>
      <c r="BM218" s="89" t="str">
        <f t="shared" si="66"/>
        <v/>
      </c>
      <c r="BN218" s="184"/>
      <c r="BO218" s="184" t="str">
        <f t="shared" si="67"/>
        <v/>
      </c>
      <c r="BP218" s="466"/>
      <c r="BQ218" s="184"/>
      <c r="BR218" s="184"/>
      <c r="BS218" s="184"/>
      <c r="BT218" s="184"/>
      <c r="BU218" s="184"/>
      <c r="BV218" s="86"/>
      <c r="BW218" s="184"/>
      <c r="BX218" s="184"/>
      <c r="BY218" s="184"/>
      <c r="BZ218" s="184"/>
      <c r="CA218" s="184"/>
      <c r="CB218" s="119"/>
    </row>
    <row r="219" spans="1:80" s="78" customFormat="1" x14ac:dyDescent="0.2">
      <c r="A219" s="84"/>
      <c r="B219" s="85"/>
      <c r="C219" s="86" t="str">
        <f t="shared" si="54"/>
        <v/>
      </c>
      <c r="D219" s="207" t="str">
        <f t="shared" si="55"/>
        <v/>
      </c>
      <c r="E219" s="86"/>
      <c r="F219" s="86"/>
      <c r="G219" s="86"/>
      <c r="H219" s="86"/>
      <c r="I219" s="86"/>
      <c r="J219" s="86"/>
      <c r="K219" s="86"/>
      <c r="L219" s="86"/>
      <c r="M219" s="86"/>
      <c r="N219" s="86"/>
      <c r="O219" s="87"/>
      <c r="P219" s="87"/>
      <c r="Q219" s="84"/>
      <c r="R219" s="84"/>
      <c r="S219" s="88"/>
      <c r="T219" s="86"/>
      <c r="U219" s="89" t="str">
        <f>IF(T219="","",VLOOKUP(T219,Surfacing_Pavements_Full_Width_Array,2,FALSE))</f>
        <v/>
      </c>
      <c r="V219" s="88" t="str">
        <f t="shared" si="56"/>
        <v/>
      </c>
      <c r="W219" s="99"/>
      <c r="X219" s="90"/>
      <c r="Y219" s="89" t="str">
        <f t="shared" si="57"/>
        <v/>
      </c>
      <c r="Z219" s="86"/>
      <c r="AA219" s="91" t="str">
        <f t="shared" si="58"/>
        <v/>
      </c>
      <c r="AB219" s="86"/>
      <c r="AC219" s="87"/>
      <c r="AD219" s="86"/>
      <c r="AE219" s="86"/>
      <c r="AF219" s="86"/>
      <c r="AG219" s="86"/>
      <c r="AH219" s="89" t="str">
        <f t="shared" si="59"/>
        <v/>
      </c>
      <c r="AI219" s="86"/>
      <c r="AJ219" s="86"/>
      <c r="AK219" s="86"/>
      <c r="AL219" s="89" t="str">
        <f t="shared" si="60"/>
        <v/>
      </c>
      <c r="AM219" s="86"/>
      <c r="AN219" s="86"/>
      <c r="AO219" s="89" t="str">
        <f t="shared" si="61"/>
        <v/>
      </c>
      <c r="AP219" s="86"/>
      <c r="AQ219" s="86"/>
      <c r="AR219" s="89" t="str">
        <f t="shared" si="62"/>
        <v/>
      </c>
      <c r="AS219" s="86"/>
      <c r="AT219" s="89" t="str">
        <f t="shared" si="63"/>
        <v/>
      </c>
      <c r="AU219" s="86"/>
      <c r="AV219" s="86"/>
      <c r="AW219" s="86"/>
      <c r="AX219" s="86"/>
      <c r="AY219" s="86"/>
      <c r="AZ219" s="184"/>
      <c r="BA219" s="184"/>
      <c r="BB219" s="183"/>
      <c r="BC219" s="183"/>
      <c r="BD219" s="207" t="str">
        <f t="shared" si="64"/>
        <v/>
      </c>
      <c r="BE219" s="86"/>
      <c r="BF219" s="86"/>
      <c r="BG219" s="86"/>
      <c r="BH219" s="86"/>
      <c r="BI219" s="88"/>
      <c r="BJ219" s="88"/>
      <c r="BK219" s="89" t="str">
        <f t="shared" si="65"/>
        <v/>
      </c>
      <c r="BL219" s="86"/>
      <c r="BM219" s="89" t="str">
        <f t="shared" si="66"/>
        <v/>
      </c>
      <c r="BN219" s="184"/>
      <c r="BO219" s="184" t="str">
        <f t="shared" si="67"/>
        <v/>
      </c>
      <c r="BP219" s="466"/>
      <c r="BQ219" s="184"/>
      <c r="BR219" s="184"/>
      <c r="BS219" s="184"/>
      <c r="BT219" s="184"/>
      <c r="BU219" s="184"/>
      <c r="BV219" s="86"/>
      <c r="BW219" s="184"/>
      <c r="BX219" s="184"/>
      <c r="BY219" s="184"/>
      <c r="BZ219" s="184"/>
      <c r="CA219" s="184"/>
      <c r="CB219" s="119"/>
    </row>
    <row r="220" spans="1:80" s="78" customFormat="1" x14ac:dyDescent="0.2">
      <c r="A220" s="84"/>
      <c r="B220" s="85"/>
      <c r="C220" s="86" t="str">
        <f t="shared" si="54"/>
        <v/>
      </c>
      <c r="D220" s="207" t="str">
        <f t="shared" si="55"/>
        <v/>
      </c>
      <c r="E220" s="86"/>
      <c r="F220" s="86"/>
      <c r="G220" s="86"/>
      <c r="H220" s="86"/>
      <c r="I220" s="86"/>
      <c r="J220" s="86"/>
      <c r="K220" s="86"/>
      <c r="L220" s="86"/>
      <c r="M220" s="86"/>
      <c r="N220" s="86"/>
      <c r="O220" s="87"/>
      <c r="P220" s="87"/>
      <c r="Q220" s="84"/>
      <c r="R220" s="84"/>
      <c r="S220" s="88"/>
      <c r="T220" s="86"/>
      <c r="U220" s="89" t="str">
        <f>IF(T220="","",VLOOKUP(T220,Surfacing_Pavements_Full_Width_Array,2,FALSE))</f>
        <v/>
      </c>
      <c r="V220" s="88" t="str">
        <f t="shared" si="56"/>
        <v/>
      </c>
      <c r="W220" s="99"/>
      <c r="X220" s="90"/>
      <c r="Y220" s="89" t="str">
        <f t="shared" si="57"/>
        <v/>
      </c>
      <c r="Z220" s="86"/>
      <c r="AA220" s="91" t="str">
        <f t="shared" si="58"/>
        <v/>
      </c>
      <c r="AB220" s="86"/>
      <c r="AC220" s="87"/>
      <c r="AD220" s="86"/>
      <c r="AE220" s="86"/>
      <c r="AF220" s="86"/>
      <c r="AG220" s="86"/>
      <c r="AH220" s="89" t="str">
        <f t="shared" si="59"/>
        <v/>
      </c>
      <c r="AI220" s="86"/>
      <c r="AJ220" s="86"/>
      <c r="AK220" s="86"/>
      <c r="AL220" s="89" t="str">
        <f t="shared" si="60"/>
        <v/>
      </c>
      <c r="AM220" s="86"/>
      <c r="AN220" s="86"/>
      <c r="AO220" s="89" t="str">
        <f t="shared" si="61"/>
        <v/>
      </c>
      <c r="AP220" s="86"/>
      <c r="AQ220" s="86"/>
      <c r="AR220" s="89" t="str">
        <f t="shared" si="62"/>
        <v/>
      </c>
      <c r="AS220" s="86"/>
      <c r="AT220" s="89" t="str">
        <f t="shared" si="63"/>
        <v/>
      </c>
      <c r="AU220" s="86"/>
      <c r="AV220" s="86"/>
      <c r="AW220" s="86"/>
      <c r="AX220" s="86"/>
      <c r="AY220" s="86"/>
      <c r="AZ220" s="184"/>
      <c r="BA220" s="184"/>
      <c r="BB220" s="183"/>
      <c r="BC220" s="183"/>
      <c r="BD220" s="207" t="str">
        <f t="shared" si="64"/>
        <v/>
      </c>
      <c r="BE220" s="86"/>
      <c r="BF220" s="86"/>
      <c r="BG220" s="86"/>
      <c r="BH220" s="86"/>
      <c r="BI220" s="88"/>
      <c r="BJ220" s="88"/>
      <c r="BK220" s="89" t="str">
        <f t="shared" si="65"/>
        <v/>
      </c>
      <c r="BL220" s="86"/>
      <c r="BM220" s="89" t="str">
        <f t="shared" si="66"/>
        <v/>
      </c>
      <c r="BN220" s="184"/>
      <c r="BO220" s="184" t="str">
        <f t="shared" si="67"/>
        <v/>
      </c>
      <c r="BP220" s="466"/>
      <c r="BQ220" s="184"/>
      <c r="BR220" s="184"/>
      <c r="BS220" s="184"/>
      <c r="BT220" s="184"/>
      <c r="BU220" s="184"/>
      <c r="BV220" s="86"/>
      <c r="BW220" s="184"/>
      <c r="BX220" s="184"/>
      <c r="BY220" s="184"/>
      <c r="BZ220" s="184"/>
      <c r="CA220" s="184"/>
      <c r="CB220" s="119"/>
    </row>
    <row r="221" spans="1:80" s="78" customFormat="1" x14ac:dyDescent="0.2">
      <c r="A221" s="84"/>
      <c r="B221" s="85"/>
      <c r="C221" s="86" t="str">
        <f t="shared" si="54"/>
        <v/>
      </c>
      <c r="D221" s="207" t="str">
        <f t="shared" si="55"/>
        <v/>
      </c>
      <c r="E221" s="86"/>
      <c r="F221" s="86"/>
      <c r="G221" s="86"/>
      <c r="H221" s="86"/>
      <c r="I221" s="86"/>
      <c r="J221" s="86"/>
      <c r="K221" s="86"/>
      <c r="L221" s="86"/>
      <c r="M221" s="86"/>
      <c r="N221" s="86"/>
      <c r="O221" s="87"/>
      <c r="P221" s="87"/>
      <c r="Q221" s="84"/>
      <c r="R221" s="84"/>
      <c r="S221" s="88"/>
      <c r="T221" s="86"/>
      <c r="U221" s="89" t="str">
        <f>IF(T221="","",VLOOKUP(T221,Surfacing_Pavements_Full_Width_Array,2,FALSE))</f>
        <v/>
      </c>
      <c r="V221" s="88" t="str">
        <f t="shared" si="56"/>
        <v/>
      </c>
      <c r="W221" s="99"/>
      <c r="X221" s="90"/>
      <c r="Y221" s="89" t="str">
        <f t="shared" si="57"/>
        <v/>
      </c>
      <c r="Z221" s="86"/>
      <c r="AA221" s="91" t="str">
        <f t="shared" si="58"/>
        <v/>
      </c>
      <c r="AB221" s="86"/>
      <c r="AC221" s="87"/>
      <c r="AD221" s="86"/>
      <c r="AE221" s="86"/>
      <c r="AF221" s="86"/>
      <c r="AG221" s="86"/>
      <c r="AH221" s="89" t="str">
        <f t="shared" si="59"/>
        <v/>
      </c>
      <c r="AI221" s="86"/>
      <c r="AJ221" s="86"/>
      <c r="AK221" s="86"/>
      <c r="AL221" s="89" t="str">
        <f t="shared" si="60"/>
        <v/>
      </c>
      <c r="AM221" s="86"/>
      <c r="AN221" s="86"/>
      <c r="AO221" s="89" t="str">
        <f t="shared" si="61"/>
        <v/>
      </c>
      <c r="AP221" s="86"/>
      <c r="AQ221" s="86"/>
      <c r="AR221" s="89" t="str">
        <f t="shared" si="62"/>
        <v/>
      </c>
      <c r="AS221" s="86"/>
      <c r="AT221" s="89" t="str">
        <f t="shared" si="63"/>
        <v/>
      </c>
      <c r="AU221" s="86"/>
      <c r="AV221" s="86"/>
      <c r="AW221" s="86"/>
      <c r="AX221" s="86"/>
      <c r="AY221" s="86"/>
      <c r="AZ221" s="184"/>
      <c r="BA221" s="184"/>
      <c r="BB221" s="183"/>
      <c r="BC221" s="183"/>
      <c r="BD221" s="207" t="str">
        <f t="shared" si="64"/>
        <v/>
      </c>
      <c r="BE221" s="86"/>
      <c r="BF221" s="86"/>
      <c r="BG221" s="86"/>
      <c r="BH221" s="86"/>
      <c r="BI221" s="88"/>
      <c r="BJ221" s="88"/>
      <c r="BK221" s="89" t="str">
        <f t="shared" si="65"/>
        <v/>
      </c>
      <c r="BL221" s="86"/>
      <c r="BM221" s="89" t="str">
        <f t="shared" si="66"/>
        <v/>
      </c>
      <c r="BN221" s="184"/>
      <c r="BO221" s="184" t="str">
        <f t="shared" si="67"/>
        <v/>
      </c>
      <c r="BP221" s="466"/>
      <c r="BQ221" s="184"/>
      <c r="BR221" s="184"/>
      <c r="BS221" s="184"/>
      <c r="BT221" s="184"/>
      <c r="BU221" s="184"/>
      <c r="BV221" s="86"/>
      <c r="BW221" s="184"/>
      <c r="BX221" s="184"/>
      <c r="BY221" s="184"/>
      <c r="BZ221" s="184"/>
      <c r="CA221" s="184"/>
      <c r="CB221" s="119"/>
    </row>
    <row r="222" spans="1:80" s="78" customFormat="1" x14ac:dyDescent="0.2">
      <c r="A222" s="84"/>
      <c r="B222" s="85"/>
      <c r="C222" s="86" t="str">
        <f t="shared" si="54"/>
        <v/>
      </c>
      <c r="D222" s="207" t="str">
        <f t="shared" si="55"/>
        <v/>
      </c>
      <c r="E222" s="86"/>
      <c r="F222" s="86"/>
      <c r="G222" s="86"/>
      <c r="H222" s="86"/>
      <c r="I222" s="86"/>
      <c r="J222" s="86"/>
      <c r="K222" s="86"/>
      <c r="L222" s="86"/>
      <c r="M222" s="86"/>
      <c r="N222" s="86"/>
      <c r="O222" s="87"/>
      <c r="P222" s="87"/>
      <c r="Q222" s="84"/>
      <c r="R222" s="84"/>
      <c r="S222" s="88"/>
      <c r="T222" s="86"/>
      <c r="U222" s="89" t="str">
        <f>IF(T222="","",VLOOKUP(T222,Surfacing_Pavements_Full_Width_Array,2,FALSE))</f>
        <v/>
      </c>
      <c r="V222" s="88" t="str">
        <f t="shared" si="56"/>
        <v/>
      </c>
      <c r="W222" s="99"/>
      <c r="X222" s="90"/>
      <c r="Y222" s="89" t="str">
        <f t="shared" si="57"/>
        <v/>
      </c>
      <c r="Z222" s="86"/>
      <c r="AA222" s="91" t="str">
        <f t="shared" si="58"/>
        <v/>
      </c>
      <c r="AB222" s="86"/>
      <c r="AC222" s="87"/>
      <c r="AD222" s="86"/>
      <c r="AE222" s="86"/>
      <c r="AF222" s="86"/>
      <c r="AG222" s="86"/>
      <c r="AH222" s="89" t="str">
        <f t="shared" si="59"/>
        <v/>
      </c>
      <c r="AI222" s="86"/>
      <c r="AJ222" s="86"/>
      <c r="AK222" s="86"/>
      <c r="AL222" s="89" t="str">
        <f t="shared" si="60"/>
        <v/>
      </c>
      <c r="AM222" s="86"/>
      <c r="AN222" s="86"/>
      <c r="AO222" s="89" t="str">
        <f t="shared" si="61"/>
        <v/>
      </c>
      <c r="AP222" s="86"/>
      <c r="AQ222" s="86"/>
      <c r="AR222" s="89" t="str">
        <f t="shared" si="62"/>
        <v/>
      </c>
      <c r="AS222" s="86"/>
      <c r="AT222" s="89" t="str">
        <f t="shared" si="63"/>
        <v/>
      </c>
      <c r="AU222" s="86"/>
      <c r="AV222" s="86"/>
      <c r="AW222" s="86"/>
      <c r="AX222" s="86"/>
      <c r="AY222" s="86"/>
      <c r="AZ222" s="184"/>
      <c r="BA222" s="184"/>
      <c r="BB222" s="183"/>
      <c r="BC222" s="183"/>
      <c r="BD222" s="207" t="str">
        <f t="shared" si="64"/>
        <v/>
      </c>
      <c r="BE222" s="86"/>
      <c r="BF222" s="86"/>
      <c r="BG222" s="86"/>
      <c r="BH222" s="86"/>
      <c r="BI222" s="88"/>
      <c r="BJ222" s="88"/>
      <c r="BK222" s="89" t="str">
        <f t="shared" si="65"/>
        <v/>
      </c>
      <c r="BL222" s="86"/>
      <c r="BM222" s="89" t="str">
        <f t="shared" si="66"/>
        <v/>
      </c>
      <c r="BN222" s="184"/>
      <c r="BO222" s="184" t="str">
        <f t="shared" si="67"/>
        <v/>
      </c>
      <c r="BP222" s="466"/>
      <c r="BQ222" s="184"/>
      <c r="BR222" s="184"/>
      <c r="BS222" s="184"/>
      <c r="BT222" s="184"/>
      <c r="BU222" s="184"/>
      <c r="BV222" s="86"/>
      <c r="BW222" s="184"/>
      <c r="BX222" s="184"/>
      <c r="BY222" s="184"/>
      <c r="BZ222" s="184"/>
      <c r="CA222" s="184"/>
      <c r="CB222" s="119"/>
    </row>
    <row r="223" spans="1:80" s="78" customFormat="1" x14ac:dyDescent="0.2">
      <c r="A223" s="84"/>
      <c r="B223" s="85"/>
      <c r="C223" s="86" t="str">
        <f t="shared" si="54"/>
        <v/>
      </c>
      <c r="D223" s="207" t="str">
        <f t="shared" si="55"/>
        <v/>
      </c>
      <c r="E223" s="86"/>
      <c r="F223" s="86"/>
      <c r="G223" s="86"/>
      <c r="H223" s="86"/>
      <c r="I223" s="86"/>
      <c r="J223" s="86"/>
      <c r="K223" s="86"/>
      <c r="L223" s="86"/>
      <c r="M223" s="86"/>
      <c r="N223" s="86"/>
      <c r="O223" s="87"/>
      <c r="P223" s="87"/>
      <c r="Q223" s="84"/>
      <c r="R223" s="84"/>
      <c r="S223" s="88"/>
      <c r="T223" s="86"/>
      <c r="U223" s="89" t="str">
        <f>IF(T223="","",VLOOKUP(T223,Surfacing_Pavements_Full_Width_Array,2,FALSE))</f>
        <v/>
      </c>
      <c r="V223" s="88" t="str">
        <f t="shared" si="56"/>
        <v/>
      </c>
      <c r="W223" s="99"/>
      <c r="X223" s="90"/>
      <c r="Y223" s="89" t="str">
        <f t="shared" si="57"/>
        <v/>
      </c>
      <c r="Z223" s="86"/>
      <c r="AA223" s="91" t="str">
        <f t="shared" si="58"/>
        <v/>
      </c>
      <c r="AB223" s="86"/>
      <c r="AC223" s="87"/>
      <c r="AD223" s="86"/>
      <c r="AE223" s="86"/>
      <c r="AF223" s="86"/>
      <c r="AG223" s="86"/>
      <c r="AH223" s="89" t="str">
        <f t="shared" si="59"/>
        <v/>
      </c>
      <c r="AI223" s="86"/>
      <c r="AJ223" s="86"/>
      <c r="AK223" s="86"/>
      <c r="AL223" s="89" t="str">
        <f t="shared" si="60"/>
        <v/>
      </c>
      <c r="AM223" s="86"/>
      <c r="AN223" s="86"/>
      <c r="AO223" s="89" t="str">
        <f t="shared" si="61"/>
        <v/>
      </c>
      <c r="AP223" s="86"/>
      <c r="AQ223" s="86"/>
      <c r="AR223" s="89" t="str">
        <f t="shared" si="62"/>
        <v/>
      </c>
      <c r="AS223" s="86"/>
      <c r="AT223" s="89" t="str">
        <f t="shared" si="63"/>
        <v/>
      </c>
      <c r="AU223" s="86"/>
      <c r="AV223" s="86"/>
      <c r="AW223" s="86"/>
      <c r="AX223" s="86"/>
      <c r="AY223" s="86"/>
      <c r="AZ223" s="184"/>
      <c r="BA223" s="184"/>
      <c r="BB223" s="183"/>
      <c r="BC223" s="183"/>
      <c r="BD223" s="207" t="str">
        <f t="shared" si="64"/>
        <v/>
      </c>
      <c r="BE223" s="86"/>
      <c r="BF223" s="86"/>
      <c r="BG223" s="86"/>
      <c r="BH223" s="86"/>
      <c r="BI223" s="88"/>
      <c r="BJ223" s="88"/>
      <c r="BK223" s="89" t="str">
        <f t="shared" si="65"/>
        <v/>
      </c>
      <c r="BL223" s="86"/>
      <c r="BM223" s="89" t="str">
        <f t="shared" si="66"/>
        <v/>
      </c>
      <c r="BN223" s="184"/>
      <c r="BO223" s="184" t="str">
        <f t="shared" si="67"/>
        <v/>
      </c>
      <c r="BP223" s="466"/>
      <c r="BQ223" s="184"/>
      <c r="BR223" s="184"/>
      <c r="BS223" s="184"/>
      <c r="BT223" s="184"/>
      <c r="BU223" s="184"/>
      <c r="BV223" s="86"/>
      <c r="BW223" s="184"/>
      <c r="BX223" s="184"/>
      <c r="BY223" s="184"/>
      <c r="BZ223" s="184"/>
      <c r="CA223" s="184"/>
      <c r="CB223" s="119"/>
    </row>
    <row r="224" spans="1:80" s="78" customFormat="1" x14ac:dyDescent="0.2">
      <c r="A224" s="84"/>
      <c r="B224" s="85"/>
      <c r="C224" s="86" t="str">
        <f t="shared" si="54"/>
        <v/>
      </c>
      <c r="D224" s="207" t="str">
        <f t="shared" si="55"/>
        <v/>
      </c>
      <c r="E224" s="86"/>
      <c r="F224" s="86"/>
      <c r="G224" s="86"/>
      <c r="H224" s="86"/>
      <c r="I224" s="86"/>
      <c r="J224" s="86"/>
      <c r="K224" s="86"/>
      <c r="L224" s="86"/>
      <c r="M224" s="86"/>
      <c r="N224" s="86"/>
      <c r="O224" s="87"/>
      <c r="P224" s="87"/>
      <c r="Q224" s="84"/>
      <c r="R224" s="84"/>
      <c r="S224" s="88"/>
      <c r="T224" s="86"/>
      <c r="U224" s="89" t="str">
        <f>IF(T224="","",VLOOKUP(T224,Surfacing_Pavements_Full_Width_Array,2,FALSE))</f>
        <v/>
      </c>
      <c r="V224" s="88" t="str">
        <f t="shared" si="56"/>
        <v/>
      </c>
      <c r="W224" s="99"/>
      <c r="X224" s="90"/>
      <c r="Y224" s="89" t="str">
        <f t="shared" si="57"/>
        <v/>
      </c>
      <c r="Z224" s="86"/>
      <c r="AA224" s="91" t="str">
        <f t="shared" si="58"/>
        <v/>
      </c>
      <c r="AB224" s="86"/>
      <c r="AC224" s="87"/>
      <c r="AD224" s="86"/>
      <c r="AE224" s="86"/>
      <c r="AF224" s="86"/>
      <c r="AG224" s="86"/>
      <c r="AH224" s="89" t="str">
        <f t="shared" si="59"/>
        <v/>
      </c>
      <c r="AI224" s="86"/>
      <c r="AJ224" s="86"/>
      <c r="AK224" s="86"/>
      <c r="AL224" s="89" t="str">
        <f t="shared" si="60"/>
        <v/>
      </c>
      <c r="AM224" s="86"/>
      <c r="AN224" s="86"/>
      <c r="AO224" s="89" t="str">
        <f t="shared" si="61"/>
        <v/>
      </c>
      <c r="AP224" s="86"/>
      <c r="AQ224" s="86"/>
      <c r="AR224" s="89" t="str">
        <f t="shared" si="62"/>
        <v/>
      </c>
      <c r="AS224" s="86"/>
      <c r="AT224" s="89" t="str">
        <f t="shared" si="63"/>
        <v/>
      </c>
      <c r="AU224" s="86"/>
      <c r="AV224" s="86"/>
      <c r="AW224" s="86"/>
      <c r="AX224" s="86"/>
      <c r="AY224" s="86"/>
      <c r="AZ224" s="184"/>
      <c r="BA224" s="184"/>
      <c r="BB224" s="183"/>
      <c r="BC224" s="183"/>
      <c r="BD224" s="207" t="str">
        <f t="shared" si="64"/>
        <v/>
      </c>
      <c r="BE224" s="86"/>
      <c r="BF224" s="86"/>
      <c r="BG224" s="86"/>
      <c r="BH224" s="86"/>
      <c r="BI224" s="88"/>
      <c r="BJ224" s="88"/>
      <c r="BK224" s="89" t="str">
        <f t="shared" si="65"/>
        <v/>
      </c>
      <c r="BL224" s="86"/>
      <c r="BM224" s="89" t="str">
        <f t="shared" si="66"/>
        <v/>
      </c>
      <c r="BN224" s="184"/>
      <c r="BO224" s="184" t="str">
        <f t="shared" si="67"/>
        <v/>
      </c>
      <c r="BP224" s="466"/>
      <c r="BQ224" s="184"/>
      <c r="BR224" s="184"/>
      <c r="BS224" s="184"/>
      <c r="BT224" s="184"/>
      <c r="BU224" s="184"/>
      <c r="BV224" s="86"/>
      <c r="BW224" s="184"/>
      <c r="BX224" s="184"/>
      <c r="BY224" s="184"/>
      <c r="BZ224" s="184"/>
      <c r="CA224" s="184"/>
      <c r="CB224" s="119"/>
    </row>
    <row r="225" spans="1:80" s="78" customFormat="1" x14ac:dyDescent="0.2">
      <c r="A225" s="84"/>
      <c r="B225" s="85"/>
      <c r="C225" s="86" t="str">
        <f t="shared" si="54"/>
        <v/>
      </c>
      <c r="D225" s="207" t="str">
        <f t="shared" si="55"/>
        <v/>
      </c>
      <c r="E225" s="86"/>
      <c r="F225" s="86"/>
      <c r="G225" s="86"/>
      <c r="H225" s="86"/>
      <c r="I225" s="86"/>
      <c r="J225" s="86"/>
      <c r="K225" s="86"/>
      <c r="L225" s="86"/>
      <c r="M225" s="86"/>
      <c r="N225" s="86"/>
      <c r="O225" s="87"/>
      <c r="P225" s="87"/>
      <c r="Q225" s="84"/>
      <c r="R225" s="84"/>
      <c r="S225" s="88"/>
      <c r="T225" s="86"/>
      <c r="U225" s="89" t="str">
        <f>IF(T225="","",VLOOKUP(T225,Surfacing_Pavements_Full_Width_Array,2,FALSE))</f>
        <v/>
      </c>
      <c r="V225" s="88" t="str">
        <f t="shared" si="56"/>
        <v/>
      </c>
      <c r="W225" s="99"/>
      <c r="X225" s="90"/>
      <c r="Y225" s="89" t="str">
        <f t="shared" si="57"/>
        <v/>
      </c>
      <c r="Z225" s="86"/>
      <c r="AA225" s="91" t="str">
        <f t="shared" si="58"/>
        <v/>
      </c>
      <c r="AB225" s="86"/>
      <c r="AC225" s="87"/>
      <c r="AD225" s="86"/>
      <c r="AE225" s="86"/>
      <c r="AF225" s="86"/>
      <c r="AG225" s="86"/>
      <c r="AH225" s="89" t="str">
        <f t="shared" si="59"/>
        <v/>
      </c>
      <c r="AI225" s="86"/>
      <c r="AJ225" s="86"/>
      <c r="AK225" s="86"/>
      <c r="AL225" s="89" t="str">
        <f t="shared" si="60"/>
        <v/>
      </c>
      <c r="AM225" s="86"/>
      <c r="AN225" s="86"/>
      <c r="AO225" s="89" t="str">
        <f t="shared" si="61"/>
        <v/>
      </c>
      <c r="AP225" s="86"/>
      <c r="AQ225" s="86"/>
      <c r="AR225" s="89" t="str">
        <f t="shared" si="62"/>
        <v/>
      </c>
      <c r="AS225" s="86"/>
      <c r="AT225" s="89" t="str">
        <f t="shared" si="63"/>
        <v/>
      </c>
      <c r="AU225" s="86"/>
      <c r="AV225" s="86"/>
      <c r="AW225" s="86"/>
      <c r="AX225" s="86"/>
      <c r="AY225" s="86"/>
      <c r="AZ225" s="184"/>
      <c r="BA225" s="184"/>
      <c r="BB225" s="183"/>
      <c r="BC225" s="183"/>
      <c r="BD225" s="207" t="str">
        <f t="shared" si="64"/>
        <v/>
      </c>
      <c r="BE225" s="86"/>
      <c r="BF225" s="86"/>
      <c r="BG225" s="86"/>
      <c r="BH225" s="86"/>
      <c r="BI225" s="88"/>
      <c r="BJ225" s="88"/>
      <c r="BK225" s="89" t="str">
        <f t="shared" si="65"/>
        <v/>
      </c>
      <c r="BL225" s="86"/>
      <c r="BM225" s="89" t="str">
        <f t="shared" si="66"/>
        <v/>
      </c>
      <c r="BN225" s="184"/>
      <c r="BO225" s="184" t="str">
        <f t="shared" si="67"/>
        <v/>
      </c>
      <c r="BP225" s="466"/>
      <c r="BQ225" s="184"/>
      <c r="BR225" s="184"/>
      <c r="BS225" s="184"/>
      <c r="BT225" s="184"/>
      <c r="BU225" s="184"/>
      <c r="BV225" s="86"/>
      <c r="BW225" s="184"/>
      <c r="BX225" s="184"/>
      <c r="BY225" s="184"/>
      <c r="BZ225" s="184"/>
      <c r="CA225" s="184"/>
      <c r="CB225" s="119"/>
    </row>
    <row r="226" spans="1:80" s="78" customFormat="1" x14ac:dyDescent="0.2">
      <c r="A226" s="84"/>
      <c r="B226" s="85"/>
      <c r="C226" s="86" t="str">
        <f t="shared" si="54"/>
        <v/>
      </c>
      <c r="D226" s="207" t="str">
        <f t="shared" si="55"/>
        <v/>
      </c>
      <c r="E226" s="86"/>
      <c r="F226" s="86"/>
      <c r="G226" s="86"/>
      <c r="H226" s="86"/>
      <c r="I226" s="86"/>
      <c r="J226" s="86"/>
      <c r="K226" s="86"/>
      <c r="L226" s="86"/>
      <c r="M226" s="86"/>
      <c r="N226" s="86"/>
      <c r="O226" s="87"/>
      <c r="P226" s="87"/>
      <c r="Q226" s="84"/>
      <c r="R226" s="84"/>
      <c r="S226" s="88"/>
      <c r="T226" s="86"/>
      <c r="U226" s="89" t="str">
        <f>IF(T226="","",VLOOKUP(T226,Surfacing_Pavements_Full_Width_Array,2,FALSE))</f>
        <v/>
      </c>
      <c r="V226" s="88" t="str">
        <f t="shared" si="56"/>
        <v/>
      </c>
      <c r="W226" s="99"/>
      <c r="X226" s="90"/>
      <c r="Y226" s="89" t="str">
        <f t="shared" si="57"/>
        <v/>
      </c>
      <c r="Z226" s="86"/>
      <c r="AA226" s="91" t="str">
        <f t="shared" si="58"/>
        <v/>
      </c>
      <c r="AB226" s="86"/>
      <c r="AC226" s="87"/>
      <c r="AD226" s="86"/>
      <c r="AE226" s="86"/>
      <c r="AF226" s="86"/>
      <c r="AG226" s="86"/>
      <c r="AH226" s="89" t="str">
        <f t="shared" si="59"/>
        <v/>
      </c>
      <c r="AI226" s="86"/>
      <c r="AJ226" s="86"/>
      <c r="AK226" s="86"/>
      <c r="AL226" s="89" t="str">
        <f t="shared" si="60"/>
        <v/>
      </c>
      <c r="AM226" s="86"/>
      <c r="AN226" s="86"/>
      <c r="AO226" s="89" t="str">
        <f t="shared" si="61"/>
        <v/>
      </c>
      <c r="AP226" s="86"/>
      <c r="AQ226" s="86"/>
      <c r="AR226" s="89" t="str">
        <f t="shared" si="62"/>
        <v/>
      </c>
      <c r="AS226" s="86"/>
      <c r="AT226" s="89" t="str">
        <f t="shared" si="63"/>
        <v/>
      </c>
      <c r="AU226" s="86"/>
      <c r="AV226" s="86"/>
      <c r="AW226" s="86"/>
      <c r="AX226" s="86"/>
      <c r="AY226" s="86"/>
      <c r="AZ226" s="184"/>
      <c r="BA226" s="184"/>
      <c r="BB226" s="183"/>
      <c r="BC226" s="183"/>
      <c r="BD226" s="207" t="str">
        <f t="shared" si="64"/>
        <v/>
      </c>
      <c r="BE226" s="86"/>
      <c r="BF226" s="86"/>
      <c r="BG226" s="86"/>
      <c r="BH226" s="86"/>
      <c r="BI226" s="88"/>
      <c r="BJ226" s="88"/>
      <c r="BK226" s="89" t="str">
        <f t="shared" si="65"/>
        <v/>
      </c>
      <c r="BL226" s="86"/>
      <c r="BM226" s="89" t="str">
        <f t="shared" si="66"/>
        <v/>
      </c>
      <c r="BN226" s="184"/>
      <c r="BO226" s="184" t="str">
        <f t="shared" si="67"/>
        <v/>
      </c>
      <c r="BP226" s="466"/>
      <c r="BQ226" s="184"/>
      <c r="BR226" s="184"/>
      <c r="BS226" s="184"/>
      <c r="BT226" s="184"/>
      <c r="BU226" s="184"/>
      <c r="BV226" s="86"/>
      <c r="BW226" s="184"/>
      <c r="BX226" s="184"/>
      <c r="BY226" s="184"/>
      <c r="BZ226" s="184"/>
      <c r="CA226" s="184"/>
      <c r="CB226" s="119"/>
    </row>
    <row r="227" spans="1:80" s="78" customFormat="1" x14ac:dyDescent="0.2">
      <c r="A227" s="84"/>
      <c r="B227" s="85"/>
      <c r="C227" s="86" t="str">
        <f t="shared" si="54"/>
        <v/>
      </c>
      <c r="D227" s="207" t="str">
        <f t="shared" si="55"/>
        <v/>
      </c>
      <c r="E227" s="86"/>
      <c r="F227" s="86"/>
      <c r="G227" s="86"/>
      <c r="H227" s="86"/>
      <c r="I227" s="86"/>
      <c r="J227" s="86"/>
      <c r="K227" s="86"/>
      <c r="L227" s="86"/>
      <c r="M227" s="86"/>
      <c r="N227" s="86"/>
      <c r="O227" s="87"/>
      <c r="P227" s="87"/>
      <c r="Q227" s="84"/>
      <c r="R227" s="84"/>
      <c r="S227" s="88"/>
      <c r="T227" s="86"/>
      <c r="U227" s="89" t="str">
        <f>IF(T227="","",VLOOKUP(T227,Surfacing_Pavements_Full_Width_Array,2,FALSE))</f>
        <v/>
      </c>
      <c r="V227" s="88" t="str">
        <f t="shared" si="56"/>
        <v/>
      </c>
      <c r="W227" s="99"/>
      <c r="X227" s="90"/>
      <c r="Y227" s="89" t="str">
        <f t="shared" si="57"/>
        <v/>
      </c>
      <c r="Z227" s="86"/>
      <c r="AA227" s="91" t="str">
        <f t="shared" si="58"/>
        <v/>
      </c>
      <c r="AB227" s="86"/>
      <c r="AC227" s="87"/>
      <c r="AD227" s="86"/>
      <c r="AE227" s="86"/>
      <c r="AF227" s="86"/>
      <c r="AG227" s="86"/>
      <c r="AH227" s="89" t="str">
        <f t="shared" si="59"/>
        <v/>
      </c>
      <c r="AI227" s="86"/>
      <c r="AJ227" s="86"/>
      <c r="AK227" s="86"/>
      <c r="AL227" s="89" t="str">
        <f t="shared" si="60"/>
        <v/>
      </c>
      <c r="AM227" s="86"/>
      <c r="AN227" s="86"/>
      <c r="AO227" s="89" t="str">
        <f t="shared" si="61"/>
        <v/>
      </c>
      <c r="AP227" s="86"/>
      <c r="AQ227" s="86"/>
      <c r="AR227" s="89" t="str">
        <f t="shared" si="62"/>
        <v/>
      </c>
      <c r="AS227" s="86"/>
      <c r="AT227" s="89" t="str">
        <f t="shared" si="63"/>
        <v/>
      </c>
      <c r="AU227" s="86"/>
      <c r="AV227" s="86"/>
      <c r="AW227" s="86"/>
      <c r="AX227" s="86"/>
      <c r="AY227" s="86"/>
      <c r="AZ227" s="184"/>
      <c r="BA227" s="184"/>
      <c r="BB227" s="183"/>
      <c r="BC227" s="183"/>
      <c r="BD227" s="207" t="str">
        <f t="shared" si="64"/>
        <v/>
      </c>
      <c r="BE227" s="86"/>
      <c r="BF227" s="86"/>
      <c r="BG227" s="86"/>
      <c r="BH227" s="86"/>
      <c r="BI227" s="88"/>
      <c r="BJ227" s="88"/>
      <c r="BK227" s="89" t="str">
        <f t="shared" si="65"/>
        <v/>
      </c>
      <c r="BL227" s="86"/>
      <c r="BM227" s="89" t="str">
        <f t="shared" si="66"/>
        <v/>
      </c>
      <c r="BN227" s="184"/>
      <c r="BO227" s="184" t="str">
        <f t="shared" si="67"/>
        <v/>
      </c>
      <c r="BP227" s="466"/>
      <c r="BQ227" s="184"/>
      <c r="BR227" s="184"/>
      <c r="BS227" s="184"/>
      <c r="BT227" s="184"/>
      <c r="BU227" s="184"/>
      <c r="BV227" s="86"/>
      <c r="BW227" s="184"/>
      <c r="BX227" s="184"/>
      <c r="BY227" s="184"/>
      <c r="BZ227" s="184"/>
      <c r="CA227" s="184"/>
      <c r="CB227" s="119"/>
    </row>
    <row r="228" spans="1:80" s="78" customFormat="1" x14ac:dyDescent="0.2">
      <c r="A228" s="84"/>
      <c r="B228" s="85"/>
      <c r="C228" s="86" t="str">
        <f t="shared" si="54"/>
        <v/>
      </c>
      <c r="D228" s="207" t="str">
        <f t="shared" si="55"/>
        <v/>
      </c>
      <c r="E228" s="86"/>
      <c r="F228" s="86"/>
      <c r="G228" s="86"/>
      <c r="H228" s="86"/>
      <c r="I228" s="86"/>
      <c r="J228" s="86"/>
      <c r="K228" s="86"/>
      <c r="L228" s="86"/>
      <c r="M228" s="86"/>
      <c r="N228" s="86"/>
      <c r="O228" s="87"/>
      <c r="P228" s="87"/>
      <c r="Q228" s="84"/>
      <c r="R228" s="84"/>
      <c r="S228" s="88"/>
      <c r="T228" s="86"/>
      <c r="U228" s="89" t="str">
        <f>IF(T228="","",VLOOKUP(T228,Surfacing_Pavements_Full_Width_Array,2,FALSE))</f>
        <v/>
      </c>
      <c r="V228" s="88" t="str">
        <f t="shared" si="56"/>
        <v/>
      </c>
      <c r="W228" s="99"/>
      <c r="X228" s="90"/>
      <c r="Y228" s="89" t="str">
        <f t="shared" si="57"/>
        <v/>
      </c>
      <c r="Z228" s="86"/>
      <c r="AA228" s="91" t="str">
        <f t="shared" si="58"/>
        <v/>
      </c>
      <c r="AB228" s="86"/>
      <c r="AC228" s="87"/>
      <c r="AD228" s="86"/>
      <c r="AE228" s="86"/>
      <c r="AF228" s="86"/>
      <c r="AG228" s="86"/>
      <c r="AH228" s="89" t="str">
        <f t="shared" si="59"/>
        <v/>
      </c>
      <c r="AI228" s="86"/>
      <c r="AJ228" s="86"/>
      <c r="AK228" s="86"/>
      <c r="AL228" s="89" t="str">
        <f t="shared" si="60"/>
        <v/>
      </c>
      <c r="AM228" s="86"/>
      <c r="AN228" s="86"/>
      <c r="AO228" s="89" t="str">
        <f t="shared" si="61"/>
        <v/>
      </c>
      <c r="AP228" s="86"/>
      <c r="AQ228" s="86"/>
      <c r="AR228" s="89" t="str">
        <f t="shared" si="62"/>
        <v/>
      </c>
      <c r="AS228" s="86"/>
      <c r="AT228" s="89" t="str">
        <f t="shared" si="63"/>
        <v/>
      </c>
      <c r="AU228" s="86"/>
      <c r="AV228" s="86"/>
      <c r="AW228" s="86"/>
      <c r="AX228" s="86"/>
      <c r="AY228" s="86"/>
      <c r="AZ228" s="184"/>
      <c r="BA228" s="184"/>
      <c r="BB228" s="183"/>
      <c r="BC228" s="183"/>
      <c r="BD228" s="207" t="str">
        <f t="shared" si="64"/>
        <v/>
      </c>
      <c r="BE228" s="86"/>
      <c r="BF228" s="86"/>
      <c r="BG228" s="86"/>
      <c r="BH228" s="86"/>
      <c r="BI228" s="88"/>
      <c r="BJ228" s="88"/>
      <c r="BK228" s="89" t="str">
        <f t="shared" si="65"/>
        <v/>
      </c>
      <c r="BL228" s="86"/>
      <c r="BM228" s="89" t="str">
        <f t="shared" si="66"/>
        <v/>
      </c>
      <c r="BN228" s="184"/>
      <c r="BO228" s="184" t="str">
        <f t="shared" si="67"/>
        <v/>
      </c>
      <c r="BP228" s="466"/>
      <c r="BQ228" s="184"/>
      <c r="BR228" s="184"/>
      <c r="BS228" s="184"/>
      <c r="BT228" s="184"/>
      <c r="BU228" s="184"/>
      <c r="BV228" s="86"/>
      <c r="BW228" s="184"/>
      <c r="BX228" s="184"/>
      <c r="BY228" s="184"/>
      <c r="BZ228" s="184"/>
      <c r="CA228" s="184"/>
      <c r="CB228" s="119"/>
    </row>
    <row r="229" spans="1:80" s="78" customFormat="1" x14ac:dyDescent="0.2">
      <c r="A229" s="84"/>
      <c r="B229" s="85"/>
      <c r="C229" s="86" t="str">
        <f t="shared" si="54"/>
        <v/>
      </c>
      <c r="D229" s="207" t="str">
        <f t="shared" si="55"/>
        <v/>
      </c>
      <c r="E229" s="86"/>
      <c r="F229" s="86"/>
      <c r="G229" s="86"/>
      <c r="H229" s="86"/>
      <c r="I229" s="86"/>
      <c r="J229" s="86"/>
      <c r="K229" s="86"/>
      <c r="L229" s="86"/>
      <c r="M229" s="86"/>
      <c r="N229" s="86"/>
      <c r="O229" s="87"/>
      <c r="P229" s="87"/>
      <c r="Q229" s="84"/>
      <c r="R229" s="84"/>
      <c r="S229" s="88"/>
      <c r="T229" s="86"/>
      <c r="U229" s="89" t="str">
        <f>IF(T229="","",VLOOKUP(T229,Surfacing_Pavements_Full_Width_Array,2,FALSE))</f>
        <v/>
      </c>
      <c r="V229" s="88" t="str">
        <f t="shared" si="56"/>
        <v/>
      </c>
      <c r="W229" s="99"/>
      <c r="X229" s="90"/>
      <c r="Y229" s="89" t="str">
        <f t="shared" si="57"/>
        <v/>
      </c>
      <c r="Z229" s="86"/>
      <c r="AA229" s="91" t="str">
        <f t="shared" si="58"/>
        <v/>
      </c>
      <c r="AB229" s="86"/>
      <c r="AC229" s="87"/>
      <c r="AD229" s="86"/>
      <c r="AE229" s="86"/>
      <c r="AF229" s="86"/>
      <c r="AG229" s="86"/>
      <c r="AH229" s="89" t="str">
        <f t="shared" si="59"/>
        <v/>
      </c>
      <c r="AI229" s="86"/>
      <c r="AJ229" s="86"/>
      <c r="AK229" s="86"/>
      <c r="AL229" s="89" t="str">
        <f t="shared" si="60"/>
        <v/>
      </c>
      <c r="AM229" s="86"/>
      <c r="AN229" s="86"/>
      <c r="AO229" s="89" t="str">
        <f t="shared" si="61"/>
        <v/>
      </c>
      <c r="AP229" s="86"/>
      <c r="AQ229" s="86"/>
      <c r="AR229" s="89" t="str">
        <f t="shared" si="62"/>
        <v/>
      </c>
      <c r="AS229" s="86"/>
      <c r="AT229" s="89" t="str">
        <f t="shared" si="63"/>
        <v/>
      </c>
      <c r="AU229" s="86"/>
      <c r="AV229" s="86"/>
      <c r="AW229" s="86"/>
      <c r="AX229" s="86"/>
      <c r="AY229" s="86"/>
      <c r="AZ229" s="184"/>
      <c r="BA229" s="184"/>
      <c r="BB229" s="183"/>
      <c r="BC229" s="183"/>
      <c r="BD229" s="207" t="str">
        <f t="shared" si="64"/>
        <v/>
      </c>
      <c r="BE229" s="86"/>
      <c r="BF229" s="86"/>
      <c r="BG229" s="86"/>
      <c r="BH229" s="86"/>
      <c r="BI229" s="88"/>
      <c r="BJ229" s="88"/>
      <c r="BK229" s="89" t="str">
        <f t="shared" si="65"/>
        <v/>
      </c>
      <c r="BL229" s="86"/>
      <c r="BM229" s="89" t="str">
        <f t="shared" si="66"/>
        <v/>
      </c>
      <c r="BN229" s="184"/>
      <c r="BO229" s="184" t="str">
        <f t="shared" si="67"/>
        <v/>
      </c>
      <c r="BP229" s="466"/>
      <c r="BQ229" s="184"/>
      <c r="BR229" s="184"/>
      <c r="BS229" s="184"/>
      <c r="BT229" s="184"/>
      <c r="BU229" s="184"/>
      <c r="BV229" s="86"/>
      <c r="BW229" s="184"/>
      <c r="BX229" s="184"/>
      <c r="BY229" s="184"/>
      <c r="BZ229" s="184"/>
      <c r="CA229" s="184"/>
      <c r="CB229" s="119"/>
    </row>
    <row r="230" spans="1:80" s="78" customFormat="1" x14ac:dyDescent="0.2">
      <c r="A230" s="84"/>
      <c r="B230" s="85"/>
      <c r="C230" s="86" t="str">
        <f t="shared" si="54"/>
        <v/>
      </c>
      <c r="D230" s="207" t="str">
        <f t="shared" si="55"/>
        <v/>
      </c>
      <c r="E230" s="86"/>
      <c r="F230" s="86"/>
      <c r="G230" s="86"/>
      <c r="H230" s="86"/>
      <c r="I230" s="86"/>
      <c r="J230" s="86"/>
      <c r="K230" s="86"/>
      <c r="L230" s="86"/>
      <c r="M230" s="86"/>
      <c r="N230" s="86"/>
      <c r="O230" s="87"/>
      <c r="P230" s="87"/>
      <c r="Q230" s="84"/>
      <c r="R230" s="84"/>
      <c r="S230" s="88"/>
      <c r="T230" s="86"/>
      <c r="U230" s="89" t="str">
        <f>IF(T230="","",VLOOKUP(T230,Surfacing_Pavements_Full_Width_Array,2,FALSE))</f>
        <v/>
      </c>
      <c r="V230" s="88" t="str">
        <f t="shared" si="56"/>
        <v/>
      </c>
      <c r="W230" s="99"/>
      <c r="X230" s="90"/>
      <c r="Y230" s="89" t="str">
        <f t="shared" si="57"/>
        <v/>
      </c>
      <c r="Z230" s="86"/>
      <c r="AA230" s="91" t="str">
        <f t="shared" si="58"/>
        <v/>
      </c>
      <c r="AB230" s="86"/>
      <c r="AC230" s="87"/>
      <c r="AD230" s="86"/>
      <c r="AE230" s="86"/>
      <c r="AF230" s="86"/>
      <c r="AG230" s="86"/>
      <c r="AH230" s="89" t="str">
        <f t="shared" si="59"/>
        <v/>
      </c>
      <c r="AI230" s="86"/>
      <c r="AJ230" s="86"/>
      <c r="AK230" s="86"/>
      <c r="AL230" s="89" t="str">
        <f t="shared" si="60"/>
        <v/>
      </c>
      <c r="AM230" s="86"/>
      <c r="AN230" s="86"/>
      <c r="AO230" s="89" t="str">
        <f t="shared" si="61"/>
        <v/>
      </c>
      <c r="AP230" s="86"/>
      <c r="AQ230" s="86"/>
      <c r="AR230" s="89" t="str">
        <f t="shared" si="62"/>
        <v/>
      </c>
      <c r="AS230" s="86"/>
      <c r="AT230" s="89" t="str">
        <f t="shared" si="63"/>
        <v/>
      </c>
      <c r="AU230" s="86"/>
      <c r="AV230" s="86"/>
      <c r="AW230" s="86"/>
      <c r="AX230" s="86"/>
      <c r="AY230" s="86"/>
      <c r="AZ230" s="184"/>
      <c r="BA230" s="184"/>
      <c r="BB230" s="183"/>
      <c r="BC230" s="183"/>
      <c r="BD230" s="207" t="str">
        <f t="shared" si="64"/>
        <v/>
      </c>
      <c r="BE230" s="86"/>
      <c r="BF230" s="86"/>
      <c r="BG230" s="86"/>
      <c r="BH230" s="86"/>
      <c r="BI230" s="88"/>
      <c r="BJ230" s="88"/>
      <c r="BK230" s="89" t="str">
        <f t="shared" si="65"/>
        <v/>
      </c>
      <c r="BL230" s="86"/>
      <c r="BM230" s="89" t="str">
        <f t="shared" si="66"/>
        <v/>
      </c>
      <c r="BN230" s="184"/>
      <c r="BO230" s="184" t="str">
        <f t="shared" si="67"/>
        <v/>
      </c>
      <c r="BP230" s="466"/>
      <c r="BQ230" s="184"/>
      <c r="BR230" s="184"/>
      <c r="BS230" s="184"/>
      <c r="BT230" s="184"/>
      <c r="BU230" s="184"/>
      <c r="BV230" s="86"/>
      <c r="BW230" s="184"/>
      <c r="BX230" s="184"/>
      <c r="BY230" s="184"/>
      <c r="BZ230" s="184"/>
      <c r="CA230" s="184"/>
      <c r="CB230" s="119"/>
    </row>
    <row r="231" spans="1:80" s="78" customFormat="1" x14ac:dyDescent="0.2">
      <c r="A231" s="84"/>
      <c r="B231" s="85"/>
      <c r="C231" s="86" t="str">
        <f t="shared" si="54"/>
        <v/>
      </c>
      <c r="D231" s="207" t="str">
        <f t="shared" si="55"/>
        <v/>
      </c>
      <c r="E231" s="86"/>
      <c r="F231" s="86"/>
      <c r="G231" s="86"/>
      <c r="H231" s="86"/>
      <c r="I231" s="86"/>
      <c r="J231" s="86"/>
      <c r="K231" s="86"/>
      <c r="L231" s="86"/>
      <c r="M231" s="86"/>
      <c r="N231" s="86"/>
      <c r="O231" s="87"/>
      <c r="P231" s="87"/>
      <c r="Q231" s="84"/>
      <c r="R231" s="84"/>
      <c r="S231" s="88"/>
      <c r="T231" s="86"/>
      <c r="U231" s="89" t="str">
        <f>IF(T231="","",VLOOKUP(T231,Surfacing_Pavements_Full_Width_Array,2,FALSE))</f>
        <v/>
      </c>
      <c r="V231" s="88" t="str">
        <f t="shared" si="56"/>
        <v/>
      </c>
      <c r="W231" s="99"/>
      <c r="X231" s="90"/>
      <c r="Y231" s="89" t="str">
        <f t="shared" si="57"/>
        <v/>
      </c>
      <c r="Z231" s="86"/>
      <c r="AA231" s="91" t="str">
        <f t="shared" si="58"/>
        <v/>
      </c>
      <c r="AB231" s="86"/>
      <c r="AC231" s="87"/>
      <c r="AD231" s="86"/>
      <c r="AE231" s="86"/>
      <c r="AF231" s="86"/>
      <c r="AG231" s="86"/>
      <c r="AH231" s="89" t="str">
        <f t="shared" si="59"/>
        <v/>
      </c>
      <c r="AI231" s="86"/>
      <c r="AJ231" s="86"/>
      <c r="AK231" s="86"/>
      <c r="AL231" s="89" t="str">
        <f t="shared" si="60"/>
        <v/>
      </c>
      <c r="AM231" s="86"/>
      <c r="AN231" s="86"/>
      <c r="AO231" s="89" t="str">
        <f t="shared" si="61"/>
        <v/>
      </c>
      <c r="AP231" s="86"/>
      <c r="AQ231" s="86"/>
      <c r="AR231" s="89" t="str">
        <f t="shared" si="62"/>
        <v/>
      </c>
      <c r="AS231" s="86"/>
      <c r="AT231" s="89" t="str">
        <f t="shared" si="63"/>
        <v/>
      </c>
      <c r="AU231" s="86"/>
      <c r="AV231" s="86"/>
      <c r="AW231" s="86"/>
      <c r="AX231" s="86"/>
      <c r="AY231" s="86"/>
      <c r="AZ231" s="184"/>
      <c r="BA231" s="184"/>
      <c r="BB231" s="183"/>
      <c r="BC231" s="183"/>
      <c r="BD231" s="207" t="str">
        <f t="shared" si="64"/>
        <v/>
      </c>
      <c r="BE231" s="86"/>
      <c r="BF231" s="86"/>
      <c r="BG231" s="86"/>
      <c r="BH231" s="86"/>
      <c r="BI231" s="88"/>
      <c r="BJ231" s="88"/>
      <c r="BK231" s="89" t="str">
        <f t="shared" si="65"/>
        <v/>
      </c>
      <c r="BL231" s="86"/>
      <c r="BM231" s="89" t="str">
        <f t="shared" si="66"/>
        <v/>
      </c>
      <c r="BN231" s="184"/>
      <c r="BO231" s="184" t="str">
        <f t="shared" si="67"/>
        <v/>
      </c>
      <c r="BP231" s="466"/>
      <c r="BQ231" s="184"/>
      <c r="BR231" s="184"/>
      <c r="BS231" s="184"/>
      <c r="BT231" s="184"/>
      <c r="BU231" s="184"/>
      <c r="BV231" s="86"/>
      <c r="BW231" s="184"/>
      <c r="BX231" s="184"/>
      <c r="BY231" s="184"/>
      <c r="BZ231" s="184"/>
      <c r="CA231" s="184"/>
      <c r="CB231" s="119"/>
    </row>
    <row r="232" spans="1:80" s="78" customFormat="1" x14ac:dyDescent="0.2">
      <c r="A232" s="84"/>
      <c r="B232" s="85"/>
      <c r="C232" s="86" t="str">
        <f t="shared" si="54"/>
        <v/>
      </c>
      <c r="D232" s="207" t="str">
        <f t="shared" si="55"/>
        <v/>
      </c>
      <c r="E232" s="86"/>
      <c r="F232" s="86"/>
      <c r="G232" s="86"/>
      <c r="H232" s="86"/>
      <c r="I232" s="86"/>
      <c r="J232" s="86"/>
      <c r="K232" s="86"/>
      <c r="L232" s="86"/>
      <c r="M232" s="86"/>
      <c r="N232" s="86"/>
      <c r="O232" s="87"/>
      <c r="P232" s="87"/>
      <c r="Q232" s="84"/>
      <c r="R232" s="84"/>
      <c r="S232" s="88"/>
      <c r="T232" s="86"/>
      <c r="U232" s="89" t="str">
        <f>IF(T232="","",VLOOKUP(T232,Surfacing_Pavements_Full_Width_Array,2,FALSE))</f>
        <v/>
      </c>
      <c r="V232" s="88" t="str">
        <f t="shared" si="56"/>
        <v/>
      </c>
      <c r="W232" s="99"/>
      <c r="X232" s="90"/>
      <c r="Y232" s="89" t="str">
        <f t="shared" si="57"/>
        <v/>
      </c>
      <c r="Z232" s="86"/>
      <c r="AA232" s="91" t="str">
        <f t="shared" si="58"/>
        <v/>
      </c>
      <c r="AB232" s="86"/>
      <c r="AC232" s="87"/>
      <c r="AD232" s="86"/>
      <c r="AE232" s="86"/>
      <c r="AF232" s="86"/>
      <c r="AG232" s="86"/>
      <c r="AH232" s="89" t="str">
        <f t="shared" si="59"/>
        <v/>
      </c>
      <c r="AI232" s="86"/>
      <c r="AJ232" s="86"/>
      <c r="AK232" s="86"/>
      <c r="AL232" s="89" t="str">
        <f t="shared" si="60"/>
        <v/>
      </c>
      <c r="AM232" s="86"/>
      <c r="AN232" s="86"/>
      <c r="AO232" s="89" t="str">
        <f t="shared" si="61"/>
        <v/>
      </c>
      <c r="AP232" s="86"/>
      <c r="AQ232" s="86"/>
      <c r="AR232" s="89" t="str">
        <f t="shared" si="62"/>
        <v/>
      </c>
      <c r="AS232" s="86"/>
      <c r="AT232" s="89" t="str">
        <f t="shared" si="63"/>
        <v/>
      </c>
      <c r="AU232" s="86"/>
      <c r="AV232" s="86"/>
      <c r="AW232" s="86"/>
      <c r="AX232" s="86"/>
      <c r="AY232" s="86"/>
      <c r="AZ232" s="184"/>
      <c r="BA232" s="184"/>
      <c r="BB232" s="183"/>
      <c r="BC232" s="183"/>
      <c r="BD232" s="207" t="str">
        <f t="shared" si="64"/>
        <v/>
      </c>
      <c r="BE232" s="86"/>
      <c r="BF232" s="86"/>
      <c r="BG232" s="86"/>
      <c r="BH232" s="86"/>
      <c r="BI232" s="88"/>
      <c r="BJ232" s="88"/>
      <c r="BK232" s="89" t="str">
        <f t="shared" si="65"/>
        <v/>
      </c>
      <c r="BL232" s="86"/>
      <c r="BM232" s="89" t="str">
        <f t="shared" si="66"/>
        <v/>
      </c>
      <c r="BN232" s="184"/>
      <c r="BO232" s="184" t="str">
        <f t="shared" si="67"/>
        <v/>
      </c>
      <c r="BP232" s="466"/>
      <c r="BQ232" s="184"/>
      <c r="BR232" s="184"/>
      <c r="BS232" s="184"/>
      <c r="BT232" s="184"/>
      <c r="BU232" s="184"/>
      <c r="BV232" s="86"/>
      <c r="BW232" s="184"/>
      <c r="BX232" s="184"/>
      <c r="BY232" s="184"/>
      <c r="BZ232" s="184"/>
      <c r="CA232" s="184"/>
      <c r="CB232" s="119"/>
    </row>
    <row r="233" spans="1:80" s="78" customFormat="1" x14ac:dyDescent="0.2">
      <c r="A233" s="84"/>
      <c r="B233" s="85"/>
      <c r="C233" s="86" t="str">
        <f t="shared" si="54"/>
        <v/>
      </c>
      <c r="D233" s="207" t="str">
        <f t="shared" si="55"/>
        <v/>
      </c>
      <c r="E233" s="86"/>
      <c r="F233" s="86"/>
      <c r="G233" s="86"/>
      <c r="H233" s="86"/>
      <c r="I233" s="86"/>
      <c r="J233" s="86"/>
      <c r="K233" s="86"/>
      <c r="L233" s="86"/>
      <c r="M233" s="86"/>
      <c r="N233" s="86"/>
      <c r="O233" s="87"/>
      <c r="P233" s="87"/>
      <c r="Q233" s="84"/>
      <c r="R233" s="84"/>
      <c r="S233" s="88"/>
      <c r="T233" s="86"/>
      <c r="U233" s="89" t="str">
        <f>IF(T233="","",VLOOKUP(T233,Surfacing_Pavements_Full_Width_Array,2,FALSE))</f>
        <v/>
      </c>
      <c r="V233" s="88" t="str">
        <f t="shared" si="56"/>
        <v/>
      </c>
      <c r="W233" s="99"/>
      <c r="X233" s="90"/>
      <c r="Y233" s="89" t="str">
        <f t="shared" si="57"/>
        <v/>
      </c>
      <c r="Z233" s="86"/>
      <c r="AA233" s="91" t="str">
        <f t="shared" si="58"/>
        <v/>
      </c>
      <c r="AB233" s="86"/>
      <c r="AC233" s="87"/>
      <c r="AD233" s="86"/>
      <c r="AE233" s="86"/>
      <c r="AF233" s="86"/>
      <c r="AG233" s="86"/>
      <c r="AH233" s="89" t="str">
        <f t="shared" si="59"/>
        <v/>
      </c>
      <c r="AI233" s="86"/>
      <c r="AJ233" s="86"/>
      <c r="AK233" s="86"/>
      <c r="AL233" s="89" t="str">
        <f t="shared" si="60"/>
        <v/>
      </c>
      <c r="AM233" s="86"/>
      <c r="AN233" s="86"/>
      <c r="AO233" s="89" t="str">
        <f t="shared" si="61"/>
        <v/>
      </c>
      <c r="AP233" s="86"/>
      <c r="AQ233" s="86"/>
      <c r="AR233" s="89" t="str">
        <f t="shared" si="62"/>
        <v/>
      </c>
      <c r="AS233" s="86"/>
      <c r="AT233" s="89" t="str">
        <f t="shared" si="63"/>
        <v/>
      </c>
      <c r="AU233" s="86"/>
      <c r="AV233" s="86"/>
      <c r="AW233" s="86"/>
      <c r="AX233" s="86"/>
      <c r="AY233" s="86"/>
      <c r="AZ233" s="184"/>
      <c r="BA233" s="184"/>
      <c r="BB233" s="183"/>
      <c r="BC233" s="183"/>
      <c r="BD233" s="207" t="str">
        <f t="shared" si="64"/>
        <v/>
      </c>
      <c r="BE233" s="86"/>
      <c r="BF233" s="86"/>
      <c r="BG233" s="86"/>
      <c r="BH233" s="86"/>
      <c r="BI233" s="88"/>
      <c r="BJ233" s="88"/>
      <c r="BK233" s="89" t="str">
        <f t="shared" si="65"/>
        <v/>
      </c>
      <c r="BL233" s="86"/>
      <c r="BM233" s="89" t="str">
        <f t="shared" si="66"/>
        <v/>
      </c>
      <c r="BN233" s="184"/>
      <c r="BO233" s="184" t="str">
        <f t="shared" si="67"/>
        <v/>
      </c>
      <c r="BP233" s="466"/>
      <c r="BQ233" s="184"/>
      <c r="BR233" s="184"/>
      <c r="BS233" s="184"/>
      <c r="BT233" s="184"/>
      <c r="BU233" s="184"/>
      <c r="BV233" s="86"/>
      <c r="BW233" s="184"/>
      <c r="BX233" s="184"/>
      <c r="BY233" s="184"/>
      <c r="BZ233" s="184"/>
      <c r="CA233" s="184"/>
      <c r="CB233" s="119"/>
    </row>
    <row r="234" spans="1:80" s="78" customFormat="1" x14ac:dyDescent="0.2">
      <c r="A234" s="84"/>
      <c r="B234" s="85"/>
      <c r="C234" s="86" t="str">
        <f t="shared" si="54"/>
        <v/>
      </c>
      <c r="D234" s="207" t="str">
        <f t="shared" si="55"/>
        <v/>
      </c>
      <c r="E234" s="86"/>
      <c r="F234" s="86"/>
      <c r="G234" s="86"/>
      <c r="H234" s="86"/>
      <c r="I234" s="86"/>
      <c r="J234" s="86"/>
      <c r="K234" s="86"/>
      <c r="L234" s="86"/>
      <c r="M234" s="86"/>
      <c r="N234" s="86"/>
      <c r="O234" s="87"/>
      <c r="P234" s="87"/>
      <c r="Q234" s="84"/>
      <c r="R234" s="84"/>
      <c r="S234" s="88"/>
      <c r="T234" s="86"/>
      <c r="U234" s="89" t="str">
        <f>IF(T234="","",VLOOKUP(T234,Surfacing_Pavements_Full_Width_Array,2,FALSE))</f>
        <v/>
      </c>
      <c r="V234" s="88" t="str">
        <f t="shared" si="56"/>
        <v/>
      </c>
      <c r="W234" s="99"/>
      <c r="X234" s="90"/>
      <c r="Y234" s="89" t="str">
        <f t="shared" si="57"/>
        <v/>
      </c>
      <c r="Z234" s="86"/>
      <c r="AA234" s="91" t="str">
        <f t="shared" si="58"/>
        <v/>
      </c>
      <c r="AB234" s="86"/>
      <c r="AC234" s="87"/>
      <c r="AD234" s="86"/>
      <c r="AE234" s="86"/>
      <c r="AF234" s="86"/>
      <c r="AG234" s="86"/>
      <c r="AH234" s="89" t="str">
        <f t="shared" si="59"/>
        <v/>
      </c>
      <c r="AI234" s="86"/>
      <c r="AJ234" s="86"/>
      <c r="AK234" s="86"/>
      <c r="AL234" s="89" t="str">
        <f t="shared" si="60"/>
        <v/>
      </c>
      <c r="AM234" s="86"/>
      <c r="AN234" s="86"/>
      <c r="AO234" s="89" t="str">
        <f t="shared" si="61"/>
        <v/>
      </c>
      <c r="AP234" s="86"/>
      <c r="AQ234" s="86"/>
      <c r="AR234" s="89" t="str">
        <f t="shared" si="62"/>
        <v/>
      </c>
      <c r="AS234" s="86"/>
      <c r="AT234" s="89" t="str">
        <f t="shared" si="63"/>
        <v/>
      </c>
      <c r="AU234" s="86"/>
      <c r="AV234" s="86"/>
      <c r="AW234" s="86"/>
      <c r="AX234" s="86"/>
      <c r="AY234" s="86"/>
      <c r="AZ234" s="184"/>
      <c r="BA234" s="184"/>
      <c r="BB234" s="183"/>
      <c r="BC234" s="183"/>
      <c r="BD234" s="207" t="str">
        <f t="shared" si="64"/>
        <v/>
      </c>
      <c r="BE234" s="86"/>
      <c r="BF234" s="86"/>
      <c r="BG234" s="86"/>
      <c r="BH234" s="86"/>
      <c r="BI234" s="88"/>
      <c r="BJ234" s="88"/>
      <c r="BK234" s="89" t="str">
        <f t="shared" si="65"/>
        <v/>
      </c>
      <c r="BL234" s="86"/>
      <c r="BM234" s="89" t="str">
        <f t="shared" si="66"/>
        <v/>
      </c>
      <c r="BN234" s="184"/>
      <c r="BO234" s="184" t="str">
        <f t="shared" si="67"/>
        <v/>
      </c>
      <c r="BP234" s="466"/>
      <c r="BQ234" s="184"/>
      <c r="BR234" s="184"/>
      <c r="BS234" s="184"/>
      <c r="BT234" s="184"/>
      <c r="BU234" s="184"/>
      <c r="BV234" s="86"/>
      <c r="BW234" s="184"/>
      <c r="BX234" s="184"/>
      <c r="BY234" s="184"/>
      <c r="BZ234" s="184"/>
      <c r="CA234" s="184"/>
      <c r="CB234" s="119"/>
    </row>
    <row r="235" spans="1:80" s="78" customFormat="1" x14ac:dyDescent="0.2">
      <c r="A235" s="84"/>
      <c r="B235" s="85"/>
      <c r="C235" s="86" t="str">
        <f t="shared" si="54"/>
        <v/>
      </c>
      <c r="D235" s="207" t="str">
        <f t="shared" si="55"/>
        <v/>
      </c>
      <c r="E235" s="86"/>
      <c r="F235" s="86"/>
      <c r="G235" s="86"/>
      <c r="H235" s="86"/>
      <c r="I235" s="86"/>
      <c r="J235" s="86"/>
      <c r="K235" s="86"/>
      <c r="L235" s="86"/>
      <c r="M235" s="86"/>
      <c r="N235" s="86"/>
      <c r="O235" s="87"/>
      <c r="P235" s="87"/>
      <c r="Q235" s="84"/>
      <c r="R235" s="84"/>
      <c r="S235" s="88"/>
      <c r="T235" s="86"/>
      <c r="U235" s="89" t="str">
        <f>IF(T235="","",VLOOKUP(T235,Surfacing_Pavements_Full_Width_Array,2,FALSE))</f>
        <v/>
      </c>
      <c r="V235" s="88" t="str">
        <f t="shared" si="56"/>
        <v/>
      </c>
      <c r="W235" s="99"/>
      <c r="X235" s="90"/>
      <c r="Y235" s="89" t="str">
        <f t="shared" si="57"/>
        <v/>
      </c>
      <c r="Z235" s="86"/>
      <c r="AA235" s="91" t="str">
        <f t="shared" si="58"/>
        <v/>
      </c>
      <c r="AB235" s="86"/>
      <c r="AC235" s="87"/>
      <c r="AD235" s="86"/>
      <c r="AE235" s="86"/>
      <c r="AF235" s="86"/>
      <c r="AG235" s="86"/>
      <c r="AH235" s="89" t="str">
        <f t="shared" si="59"/>
        <v/>
      </c>
      <c r="AI235" s="86"/>
      <c r="AJ235" s="86"/>
      <c r="AK235" s="86"/>
      <c r="AL235" s="89" t="str">
        <f t="shared" si="60"/>
        <v/>
      </c>
      <c r="AM235" s="86"/>
      <c r="AN235" s="86"/>
      <c r="AO235" s="89" t="str">
        <f t="shared" si="61"/>
        <v/>
      </c>
      <c r="AP235" s="86"/>
      <c r="AQ235" s="86"/>
      <c r="AR235" s="89" t="str">
        <f t="shared" si="62"/>
        <v/>
      </c>
      <c r="AS235" s="86"/>
      <c r="AT235" s="89" t="str">
        <f t="shared" si="63"/>
        <v/>
      </c>
      <c r="AU235" s="86"/>
      <c r="AV235" s="86"/>
      <c r="AW235" s="86"/>
      <c r="AX235" s="86"/>
      <c r="AY235" s="86"/>
      <c r="AZ235" s="184"/>
      <c r="BA235" s="184"/>
      <c r="BB235" s="183"/>
      <c r="BC235" s="183"/>
      <c r="BD235" s="207" t="str">
        <f t="shared" si="64"/>
        <v/>
      </c>
      <c r="BE235" s="86"/>
      <c r="BF235" s="86"/>
      <c r="BG235" s="86"/>
      <c r="BH235" s="86"/>
      <c r="BI235" s="88"/>
      <c r="BJ235" s="88"/>
      <c r="BK235" s="89" t="str">
        <f t="shared" si="65"/>
        <v/>
      </c>
      <c r="BL235" s="86"/>
      <c r="BM235" s="89" t="str">
        <f t="shared" si="66"/>
        <v/>
      </c>
      <c r="BN235" s="184"/>
      <c r="BO235" s="184" t="str">
        <f t="shared" si="67"/>
        <v/>
      </c>
      <c r="BP235" s="466"/>
      <c r="BQ235" s="184"/>
      <c r="BR235" s="184"/>
      <c r="BS235" s="184"/>
      <c r="BT235" s="184"/>
      <c r="BU235" s="184"/>
      <c r="BV235" s="86"/>
      <c r="BW235" s="184"/>
      <c r="BX235" s="184"/>
      <c r="BY235" s="184"/>
      <c r="BZ235" s="184"/>
      <c r="CA235" s="184"/>
      <c r="CB235" s="119"/>
    </row>
    <row r="236" spans="1:80" s="78" customFormat="1" x14ac:dyDescent="0.2">
      <c r="A236" s="84"/>
      <c r="B236" s="85"/>
      <c r="C236" s="86" t="str">
        <f t="shared" si="54"/>
        <v/>
      </c>
      <c r="D236" s="207" t="str">
        <f t="shared" si="55"/>
        <v/>
      </c>
      <c r="E236" s="86"/>
      <c r="F236" s="86"/>
      <c r="G236" s="86"/>
      <c r="H236" s="86"/>
      <c r="I236" s="86"/>
      <c r="J236" s="86"/>
      <c r="K236" s="86"/>
      <c r="L236" s="86"/>
      <c r="M236" s="86"/>
      <c r="N236" s="86"/>
      <c r="O236" s="87"/>
      <c r="P236" s="87"/>
      <c r="Q236" s="84"/>
      <c r="R236" s="84"/>
      <c r="S236" s="88"/>
      <c r="T236" s="86"/>
      <c r="U236" s="89" t="str">
        <f>IF(T236="","",VLOOKUP(T236,Surfacing_Pavements_Full_Width_Array,2,FALSE))</f>
        <v/>
      </c>
      <c r="V236" s="88" t="str">
        <f t="shared" si="56"/>
        <v/>
      </c>
      <c r="W236" s="99"/>
      <c r="X236" s="90"/>
      <c r="Y236" s="89" t="str">
        <f t="shared" si="57"/>
        <v/>
      </c>
      <c r="Z236" s="86"/>
      <c r="AA236" s="91" t="str">
        <f t="shared" si="58"/>
        <v/>
      </c>
      <c r="AB236" s="86"/>
      <c r="AC236" s="87"/>
      <c r="AD236" s="86"/>
      <c r="AE236" s="86"/>
      <c r="AF236" s="86"/>
      <c r="AG236" s="86"/>
      <c r="AH236" s="89" t="str">
        <f t="shared" si="59"/>
        <v/>
      </c>
      <c r="AI236" s="86"/>
      <c r="AJ236" s="86"/>
      <c r="AK236" s="86"/>
      <c r="AL236" s="89" t="str">
        <f t="shared" si="60"/>
        <v/>
      </c>
      <c r="AM236" s="86"/>
      <c r="AN236" s="86"/>
      <c r="AO236" s="89" t="str">
        <f t="shared" si="61"/>
        <v/>
      </c>
      <c r="AP236" s="86"/>
      <c r="AQ236" s="86"/>
      <c r="AR236" s="89" t="str">
        <f t="shared" si="62"/>
        <v/>
      </c>
      <c r="AS236" s="86"/>
      <c r="AT236" s="89" t="str">
        <f t="shared" si="63"/>
        <v/>
      </c>
      <c r="AU236" s="86"/>
      <c r="AV236" s="86"/>
      <c r="AW236" s="86"/>
      <c r="AX236" s="86"/>
      <c r="AY236" s="86"/>
      <c r="AZ236" s="184"/>
      <c r="BA236" s="184"/>
      <c r="BB236" s="183"/>
      <c r="BC236" s="183"/>
      <c r="BD236" s="207" t="str">
        <f t="shared" si="64"/>
        <v/>
      </c>
      <c r="BE236" s="86"/>
      <c r="BF236" s="86"/>
      <c r="BG236" s="86"/>
      <c r="BH236" s="86"/>
      <c r="BI236" s="88"/>
      <c r="BJ236" s="88"/>
      <c r="BK236" s="89" t="str">
        <f t="shared" si="65"/>
        <v/>
      </c>
      <c r="BL236" s="86"/>
      <c r="BM236" s="89" t="str">
        <f t="shared" si="66"/>
        <v/>
      </c>
      <c r="BN236" s="184"/>
      <c r="BO236" s="184" t="str">
        <f t="shared" si="67"/>
        <v/>
      </c>
      <c r="BP236" s="466"/>
      <c r="BQ236" s="184"/>
      <c r="BR236" s="184"/>
      <c r="BS236" s="184"/>
      <c r="BT236" s="184"/>
      <c r="BU236" s="184"/>
      <c r="BV236" s="86"/>
      <c r="BW236" s="184"/>
      <c r="BX236" s="184"/>
      <c r="BY236" s="184"/>
      <c r="BZ236" s="184"/>
      <c r="CA236" s="184"/>
      <c r="CB236" s="119"/>
    </row>
    <row r="237" spans="1:80" s="78" customFormat="1" x14ac:dyDescent="0.2">
      <c r="A237" s="84"/>
      <c r="B237" s="85"/>
      <c r="C237" s="86" t="str">
        <f t="shared" si="54"/>
        <v/>
      </c>
      <c r="D237" s="207" t="str">
        <f t="shared" si="55"/>
        <v/>
      </c>
      <c r="E237" s="86"/>
      <c r="F237" s="86"/>
      <c r="G237" s="86"/>
      <c r="H237" s="86"/>
      <c r="I237" s="86"/>
      <c r="J237" s="86"/>
      <c r="K237" s="86"/>
      <c r="L237" s="86"/>
      <c r="M237" s="86"/>
      <c r="N237" s="86"/>
      <c r="O237" s="87"/>
      <c r="P237" s="87"/>
      <c r="Q237" s="84"/>
      <c r="R237" s="84"/>
      <c r="S237" s="88"/>
      <c r="T237" s="86"/>
      <c r="U237" s="89" t="str">
        <f>IF(T237="","",VLOOKUP(T237,Surfacing_Pavements_Full_Width_Array,2,FALSE))</f>
        <v/>
      </c>
      <c r="V237" s="88" t="str">
        <f t="shared" si="56"/>
        <v/>
      </c>
      <c r="W237" s="99"/>
      <c r="X237" s="90"/>
      <c r="Y237" s="89" t="str">
        <f t="shared" si="57"/>
        <v/>
      </c>
      <c r="Z237" s="86"/>
      <c r="AA237" s="91" t="str">
        <f t="shared" si="58"/>
        <v/>
      </c>
      <c r="AB237" s="86"/>
      <c r="AC237" s="87"/>
      <c r="AD237" s="86"/>
      <c r="AE237" s="86"/>
      <c r="AF237" s="86"/>
      <c r="AG237" s="86"/>
      <c r="AH237" s="89" t="str">
        <f t="shared" si="59"/>
        <v/>
      </c>
      <c r="AI237" s="86"/>
      <c r="AJ237" s="86"/>
      <c r="AK237" s="86"/>
      <c r="AL237" s="89" t="str">
        <f t="shared" si="60"/>
        <v/>
      </c>
      <c r="AM237" s="86"/>
      <c r="AN237" s="86"/>
      <c r="AO237" s="89" t="str">
        <f t="shared" si="61"/>
        <v/>
      </c>
      <c r="AP237" s="86"/>
      <c r="AQ237" s="86"/>
      <c r="AR237" s="89" t="str">
        <f t="shared" si="62"/>
        <v/>
      </c>
      <c r="AS237" s="86"/>
      <c r="AT237" s="89" t="str">
        <f t="shared" si="63"/>
        <v/>
      </c>
      <c r="AU237" s="86"/>
      <c r="AV237" s="86"/>
      <c r="AW237" s="86"/>
      <c r="AX237" s="86"/>
      <c r="AY237" s="86"/>
      <c r="AZ237" s="184"/>
      <c r="BA237" s="184"/>
      <c r="BB237" s="183"/>
      <c r="BC237" s="183"/>
      <c r="BD237" s="207" t="str">
        <f t="shared" si="64"/>
        <v/>
      </c>
      <c r="BE237" s="86"/>
      <c r="BF237" s="86"/>
      <c r="BG237" s="86"/>
      <c r="BH237" s="86"/>
      <c r="BI237" s="88"/>
      <c r="BJ237" s="88"/>
      <c r="BK237" s="89" t="str">
        <f t="shared" si="65"/>
        <v/>
      </c>
      <c r="BL237" s="86"/>
      <c r="BM237" s="89" t="str">
        <f t="shared" si="66"/>
        <v/>
      </c>
      <c r="BN237" s="184"/>
      <c r="BO237" s="184" t="str">
        <f t="shared" si="67"/>
        <v/>
      </c>
      <c r="BP237" s="466"/>
      <c r="BQ237" s="184"/>
      <c r="BR237" s="184"/>
      <c r="BS237" s="184"/>
      <c r="BT237" s="184"/>
      <c r="BU237" s="184"/>
      <c r="BV237" s="86"/>
      <c r="BW237" s="184"/>
      <c r="BX237" s="184"/>
      <c r="BY237" s="184"/>
      <c r="BZ237" s="184"/>
      <c r="CA237" s="184"/>
      <c r="CB237" s="119"/>
    </row>
    <row r="238" spans="1:80" s="78" customFormat="1" x14ac:dyDescent="0.2">
      <c r="A238" s="84"/>
      <c r="B238" s="85"/>
      <c r="C238" s="86" t="str">
        <f t="shared" si="54"/>
        <v/>
      </c>
      <c r="D238" s="207" t="str">
        <f t="shared" si="55"/>
        <v/>
      </c>
      <c r="E238" s="86"/>
      <c r="F238" s="86"/>
      <c r="G238" s="86"/>
      <c r="H238" s="86"/>
      <c r="I238" s="86"/>
      <c r="J238" s="86"/>
      <c r="K238" s="86"/>
      <c r="L238" s="86"/>
      <c r="M238" s="86"/>
      <c r="N238" s="86"/>
      <c r="O238" s="87"/>
      <c r="P238" s="87"/>
      <c r="Q238" s="84"/>
      <c r="R238" s="84"/>
      <c r="S238" s="88"/>
      <c r="T238" s="86"/>
      <c r="U238" s="89" t="str">
        <f>IF(T238="","",VLOOKUP(T238,Surfacing_Pavements_Full_Width_Array,2,FALSE))</f>
        <v/>
      </c>
      <c r="V238" s="88" t="str">
        <f t="shared" si="56"/>
        <v/>
      </c>
      <c r="W238" s="99"/>
      <c r="X238" s="90"/>
      <c r="Y238" s="89" t="str">
        <f t="shared" si="57"/>
        <v/>
      </c>
      <c r="Z238" s="86"/>
      <c r="AA238" s="91" t="str">
        <f t="shared" si="58"/>
        <v/>
      </c>
      <c r="AB238" s="86"/>
      <c r="AC238" s="87"/>
      <c r="AD238" s="86"/>
      <c r="AE238" s="86"/>
      <c r="AF238" s="86"/>
      <c r="AG238" s="86"/>
      <c r="AH238" s="89" t="str">
        <f t="shared" si="59"/>
        <v/>
      </c>
      <c r="AI238" s="86"/>
      <c r="AJ238" s="86"/>
      <c r="AK238" s="86"/>
      <c r="AL238" s="89" t="str">
        <f t="shared" si="60"/>
        <v/>
      </c>
      <c r="AM238" s="86"/>
      <c r="AN238" s="86"/>
      <c r="AO238" s="89" t="str">
        <f t="shared" si="61"/>
        <v/>
      </c>
      <c r="AP238" s="86"/>
      <c r="AQ238" s="86"/>
      <c r="AR238" s="89" t="str">
        <f t="shared" si="62"/>
        <v/>
      </c>
      <c r="AS238" s="86"/>
      <c r="AT238" s="89" t="str">
        <f t="shared" si="63"/>
        <v/>
      </c>
      <c r="AU238" s="86"/>
      <c r="AV238" s="86"/>
      <c r="AW238" s="86"/>
      <c r="AX238" s="86"/>
      <c r="AY238" s="86"/>
      <c r="AZ238" s="184"/>
      <c r="BA238" s="184"/>
      <c r="BB238" s="183"/>
      <c r="BC238" s="183"/>
      <c r="BD238" s="207" t="str">
        <f t="shared" si="64"/>
        <v/>
      </c>
      <c r="BE238" s="86"/>
      <c r="BF238" s="86"/>
      <c r="BG238" s="86"/>
      <c r="BH238" s="86"/>
      <c r="BI238" s="88"/>
      <c r="BJ238" s="88"/>
      <c r="BK238" s="89" t="str">
        <f t="shared" si="65"/>
        <v/>
      </c>
      <c r="BL238" s="86"/>
      <c r="BM238" s="89" t="str">
        <f t="shared" si="66"/>
        <v/>
      </c>
      <c r="BN238" s="184"/>
      <c r="BO238" s="184" t="str">
        <f t="shared" si="67"/>
        <v/>
      </c>
      <c r="BP238" s="466"/>
      <c r="BQ238" s="184"/>
      <c r="BR238" s="184"/>
      <c r="BS238" s="184"/>
      <c r="BT238" s="184"/>
      <c r="BU238" s="184"/>
      <c r="BV238" s="86"/>
      <c r="BW238" s="184"/>
      <c r="BX238" s="184"/>
      <c r="BY238" s="184"/>
      <c r="BZ238" s="184"/>
      <c r="CA238" s="184"/>
      <c r="CB238" s="119"/>
    </row>
    <row r="239" spans="1:80" s="78" customFormat="1" x14ac:dyDescent="0.2">
      <c r="A239" s="84"/>
      <c r="B239" s="85"/>
      <c r="C239" s="86" t="str">
        <f t="shared" si="54"/>
        <v/>
      </c>
      <c r="D239" s="207" t="str">
        <f t="shared" si="55"/>
        <v/>
      </c>
      <c r="E239" s="86"/>
      <c r="F239" s="86"/>
      <c r="G239" s="86"/>
      <c r="H239" s="86"/>
      <c r="I239" s="86"/>
      <c r="J239" s="86"/>
      <c r="K239" s="86"/>
      <c r="L239" s="86"/>
      <c r="M239" s="86"/>
      <c r="N239" s="86"/>
      <c r="O239" s="87"/>
      <c r="P239" s="87"/>
      <c r="Q239" s="84"/>
      <c r="R239" s="84"/>
      <c r="S239" s="88"/>
      <c r="T239" s="86"/>
      <c r="U239" s="89" t="str">
        <f>IF(T239="","",VLOOKUP(T239,Surfacing_Pavements_Full_Width_Array,2,FALSE))</f>
        <v/>
      </c>
      <c r="V239" s="88" t="str">
        <f t="shared" si="56"/>
        <v/>
      </c>
      <c r="W239" s="99"/>
      <c r="X239" s="90"/>
      <c r="Y239" s="89" t="str">
        <f t="shared" si="57"/>
        <v/>
      </c>
      <c r="Z239" s="86"/>
      <c r="AA239" s="91" t="str">
        <f t="shared" si="58"/>
        <v/>
      </c>
      <c r="AB239" s="86"/>
      <c r="AC239" s="87"/>
      <c r="AD239" s="86"/>
      <c r="AE239" s="86"/>
      <c r="AF239" s="86"/>
      <c r="AG239" s="86"/>
      <c r="AH239" s="89" t="str">
        <f t="shared" si="59"/>
        <v/>
      </c>
      <c r="AI239" s="86"/>
      <c r="AJ239" s="86"/>
      <c r="AK239" s="86"/>
      <c r="AL239" s="89" t="str">
        <f t="shared" si="60"/>
        <v/>
      </c>
      <c r="AM239" s="86"/>
      <c r="AN239" s="86"/>
      <c r="AO239" s="89" t="str">
        <f t="shared" si="61"/>
        <v/>
      </c>
      <c r="AP239" s="86"/>
      <c r="AQ239" s="86"/>
      <c r="AR239" s="89" t="str">
        <f t="shared" si="62"/>
        <v/>
      </c>
      <c r="AS239" s="86"/>
      <c r="AT239" s="89" t="str">
        <f t="shared" si="63"/>
        <v/>
      </c>
      <c r="AU239" s="86"/>
      <c r="AV239" s="86"/>
      <c r="AW239" s="86"/>
      <c r="AX239" s="86"/>
      <c r="AY239" s="86"/>
      <c r="AZ239" s="184"/>
      <c r="BA239" s="184"/>
      <c r="BB239" s="183"/>
      <c r="BC239" s="183"/>
      <c r="BD239" s="207" t="str">
        <f t="shared" si="64"/>
        <v/>
      </c>
      <c r="BE239" s="86"/>
      <c r="BF239" s="86"/>
      <c r="BG239" s="86"/>
      <c r="BH239" s="86"/>
      <c r="BI239" s="88"/>
      <c r="BJ239" s="88"/>
      <c r="BK239" s="89" t="str">
        <f t="shared" si="65"/>
        <v/>
      </c>
      <c r="BL239" s="86"/>
      <c r="BM239" s="89" t="str">
        <f t="shared" si="66"/>
        <v/>
      </c>
      <c r="BN239" s="184"/>
      <c r="BO239" s="184" t="str">
        <f t="shared" si="67"/>
        <v/>
      </c>
      <c r="BP239" s="466"/>
      <c r="BQ239" s="184"/>
      <c r="BR239" s="184"/>
      <c r="BS239" s="184"/>
      <c r="BT239" s="184"/>
      <c r="BU239" s="184"/>
      <c r="BV239" s="86"/>
      <c r="BW239" s="184"/>
      <c r="BX239" s="184"/>
      <c r="BY239" s="184"/>
      <c r="BZ239" s="184"/>
      <c r="CA239" s="184"/>
      <c r="CB239" s="119"/>
    </row>
    <row r="240" spans="1:80" s="78" customFormat="1" x14ac:dyDescent="0.2">
      <c r="A240" s="84"/>
      <c r="B240" s="85"/>
      <c r="C240" s="86" t="str">
        <f t="shared" si="54"/>
        <v/>
      </c>
      <c r="D240" s="207" t="str">
        <f t="shared" si="55"/>
        <v/>
      </c>
      <c r="E240" s="86"/>
      <c r="F240" s="86"/>
      <c r="G240" s="86"/>
      <c r="H240" s="86"/>
      <c r="I240" s="86"/>
      <c r="J240" s="86"/>
      <c r="K240" s="86"/>
      <c r="L240" s="86"/>
      <c r="M240" s="86"/>
      <c r="N240" s="86"/>
      <c r="O240" s="87"/>
      <c r="P240" s="87"/>
      <c r="Q240" s="84"/>
      <c r="R240" s="84"/>
      <c r="S240" s="88"/>
      <c r="T240" s="86"/>
      <c r="U240" s="89" t="str">
        <f>IF(T240="","",VLOOKUP(T240,Surfacing_Pavements_Full_Width_Array,2,FALSE))</f>
        <v/>
      </c>
      <c r="V240" s="88" t="str">
        <f t="shared" si="56"/>
        <v/>
      </c>
      <c r="W240" s="99"/>
      <c r="X240" s="90"/>
      <c r="Y240" s="89" t="str">
        <f t="shared" si="57"/>
        <v/>
      </c>
      <c r="Z240" s="86"/>
      <c r="AA240" s="91" t="str">
        <f t="shared" si="58"/>
        <v/>
      </c>
      <c r="AB240" s="86"/>
      <c r="AC240" s="87"/>
      <c r="AD240" s="86"/>
      <c r="AE240" s="86"/>
      <c r="AF240" s="86"/>
      <c r="AG240" s="86"/>
      <c r="AH240" s="89" t="str">
        <f t="shared" si="59"/>
        <v/>
      </c>
      <c r="AI240" s="86"/>
      <c r="AJ240" s="86"/>
      <c r="AK240" s="86"/>
      <c r="AL240" s="89" t="str">
        <f t="shared" si="60"/>
        <v/>
      </c>
      <c r="AM240" s="86"/>
      <c r="AN240" s="86"/>
      <c r="AO240" s="89" t="str">
        <f t="shared" si="61"/>
        <v/>
      </c>
      <c r="AP240" s="86"/>
      <c r="AQ240" s="86"/>
      <c r="AR240" s="89" t="str">
        <f t="shared" si="62"/>
        <v/>
      </c>
      <c r="AS240" s="86"/>
      <c r="AT240" s="89" t="str">
        <f t="shared" si="63"/>
        <v/>
      </c>
      <c r="AU240" s="86"/>
      <c r="AV240" s="86"/>
      <c r="AW240" s="86"/>
      <c r="AX240" s="86"/>
      <c r="AY240" s="86"/>
      <c r="AZ240" s="184"/>
      <c r="BA240" s="184"/>
      <c r="BB240" s="183"/>
      <c r="BC240" s="183"/>
      <c r="BD240" s="207" t="str">
        <f t="shared" si="64"/>
        <v/>
      </c>
      <c r="BE240" s="86"/>
      <c r="BF240" s="86"/>
      <c r="BG240" s="86"/>
      <c r="BH240" s="86"/>
      <c r="BI240" s="88"/>
      <c r="BJ240" s="88"/>
      <c r="BK240" s="89" t="str">
        <f t="shared" si="65"/>
        <v/>
      </c>
      <c r="BL240" s="86"/>
      <c r="BM240" s="89" t="str">
        <f t="shared" si="66"/>
        <v/>
      </c>
      <c r="BN240" s="184"/>
      <c r="BO240" s="184" t="str">
        <f t="shared" si="67"/>
        <v/>
      </c>
      <c r="BP240" s="466"/>
      <c r="BQ240" s="184"/>
      <c r="BR240" s="184"/>
      <c r="BS240" s="184"/>
      <c r="BT240" s="184"/>
      <c r="BU240" s="184"/>
      <c r="BV240" s="86"/>
      <c r="BW240" s="184"/>
      <c r="BX240" s="184"/>
      <c r="BY240" s="184"/>
      <c r="BZ240" s="184"/>
      <c r="CA240" s="184"/>
      <c r="CB240" s="119"/>
    </row>
    <row r="241" spans="1:80" s="78" customFormat="1" x14ac:dyDescent="0.2">
      <c r="A241" s="84"/>
      <c r="B241" s="85"/>
      <c r="C241" s="86" t="str">
        <f t="shared" si="54"/>
        <v/>
      </c>
      <c r="D241" s="207" t="str">
        <f t="shared" si="55"/>
        <v/>
      </c>
      <c r="E241" s="86"/>
      <c r="F241" s="86"/>
      <c r="G241" s="86"/>
      <c r="H241" s="86"/>
      <c r="I241" s="86"/>
      <c r="J241" s="86"/>
      <c r="K241" s="86"/>
      <c r="L241" s="86"/>
      <c r="M241" s="86"/>
      <c r="N241" s="86"/>
      <c r="O241" s="87"/>
      <c r="P241" s="87"/>
      <c r="Q241" s="84"/>
      <c r="R241" s="84"/>
      <c r="S241" s="88"/>
      <c r="T241" s="86"/>
      <c r="U241" s="89" t="str">
        <f>IF(T241="","",VLOOKUP(T241,Surfacing_Pavements_Full_Width_Array,2,FALSE))</f>
        <v/>
      </c>
      <c r="V241" s="88" t="str">
        <f t="shared" si="56"/>
        <v/>
      </c>
      <c r="W241" s="99"/>
      <c r="X241" s="90"/>
      <c r="Y241" s="89" t="str">
        <f t="shared" si="57"/>
        <v/>
      </c>
      <c r="Z241" s="86"/>
      <c r="AA241" s="91" t="str">
        <f t="shared" si="58"/>
        <v/>
      </c>
      <c r="AB241" s="86"/>
      <c r="AC241" s="87"/>
      <c r="AD241" s="86"/>
      <c r="AE241" s="86"/>
      <c r="AF241" s="86"/>
      <c r="AG241" s="86"/>
      <c r="AH241" s="89" t="str">
        <f t="shared" si="59"/>
        <v/>
      </c>
      <c r="AI241" s="86"/>
      <c r="AJ241" s="86"/>
      <c r="AK241" s="86"/>
      <c r="AL241" s="89" t="str">
        <f t="shared" si="60"/>
        <v/>
      </c>
      <c r="AM241" s="86"/>
      <c r="AN241" s="86"/>
      <c r="AO241" s="89" t="str">
        <f t="shared" si="61"/>
        <v/>
      </c>
      <c r="AP241" s="86"/>
      <c r="AQ241" s="86"/>
      <c r="AR241" s="89" t="str">
        <f t="shared" si="62"/>
        <v/>
      </c>
      <c r="AS241" s="86"/>
      <c r="AT241" s="89" t="str">
        <f t="shared" si="63"/>
        <v/>
      </c>
      <c r="AU241" s="86"/>
      <c r="AV241" s="86"/>
      <c r="AW241" s="86"/>
      <c r="AX241" s="86"/>
      <c r="AY241" s="86"/>
      <c r="AZ241" s="184"/>
      <c r="BA241" s="184"/>
      <c r="BB241" s="183"/>
      <c r="BC241" s="183"/>
      <c r="BD241" s="207" t="str">
        <f t="shared" si="64"/>
        <v/>
      </c>
      <c r="BE241" s="86"/>
      <c r="BF241" s="86"/>
      <c r="BG241" s="86"/>
      <c r="BH241" s="86"/>
      <c r="BI241" s="88"/>
      <c r="BJ241" s="88"/>
      <c r="BK241" s="89" t="str">
        <f t="shared" si="65"/>
        <v/>
      </c>
      <c r="BL241" s="86"/>
      <c r="BM241" s="89" t="str">
        <f t="shared" si="66"/>
        <v/>
      </c>
      <c r="BN241" s="184"/>
      <c r="BO241" s="184" t="str">
        <f t="shared" si="67"/>
        <v/>
      </c>
      <c r="BP241" s="466"/>
      <c r="BQ241" s="184"/>
      <c r="BR241" s="184"/>
      <c r="BS241" s="184"/>
      <c r="BT241" s="184"/>
      <c r="BU241" s="184"/>
      <c r="BV241" s="86"/>
      <c r="BW241" s="184"/>
      <c r="BX241" s="184"/>
      <c r="BY241" s="184"/>
      <c r="BZ241" s="184"/>
      <c r="CA241" s="184"/>
      <c r="CB241" s="119"/>
    </row>
    <row r="242" spans="1:80" s="78" customFormat="1" x14ac:dyDescent="0.2">
      <c r="A242" s="84"/>
      <c r="B242" s="85"/>
      <c r="C242" s="86" t="str">
        <f t="shared" si="54"/>
        <v/>
      </c>
      <c r="D242" s="207" t="str">
        <f t="shared" si="55"/>
        <v/>
      </c>
      <c r="E242" s="86"/>
      <c r="F242" s="86"/>
      <c r="G242" s="86"/>
      <c r="H242" s="86"/>
      <c r="I242" s="86"/>
      <c r="J242" s="86"/>
      <c r="K242" s="86"/>
      <c r="L242" s="86"/>
      <c r="M242" s="86"/>
      <c r="N242" s="86"/>
      <c r="O242" s="87"/>
      <c r="P242" s="87"/>
      <c r="Q242" s="84"/>
      <c r="R242" s="84"/>
      <c r="S242" s="88"/>
      <c r="T242" s="86"/>
      <c r="U242" s="89" t="str">
        <f>IF(T242="","",VLOOKUP(T242,Surfacing_Pavements_Full_Width_Array,2,FALSE))</f>
        <v/>
      </c>
      <c r="V242" s="88" t="str">
        <f t="shared" si="56"/>
        <v/>
      </c>
      <c r="W242" s="99"/>
      <c r="X242" s="90"/>
      <c r="Y242" s="89" t="str">
        <f t="shared" si="57"/>
        <v/>
      </c>
      <c r="Z242" s="86"/>
      <c r="AA242" s="91" t="str">
        <f t="shared" si="58"/>
        <v/>
      </c>
      <c r="AB242" s="86"/>
      <c r="AC242" s="87"/>
      <c r="AD242" s="86"/>
      <c r="AE242" s="86"/>
      <c r="AF242" s="86"/>
      <c r="AG242" s="86"/>
      <c r="AH242" s="89" t="str">
        <f t="shared" si="59"/>
        <v/>
      </c>
      <c r="AI242" s="86"/>
      <c r="AJ242" s="86"/>
      <c r="AK242" s="86"/>
      <c r="AL242" s="89" t="str">
        <f t="shared" si="60"/>
        <v/>
      </c>
      <c r="AM242" s="86"/>
      <c r="AN242" s="86"/>
      <c r="AO242" s="89" t="str">
        <f t="shared" si="61"/>
        <v/>
      </c>
      <c r="AP242" s="86"/>
      <c r="AQ242" s="86"/>
      <c r="AR242" s="89" t="str">
        <f t="shared" si="62"/>
        <v/>
      </c>
      <c r="AS242" s="86"/>
      <c r="AT242" s="89" t="str">
        <f t="shared" si="63"/>
        <v/>
      </c>
      <c r="AU242" s="86"/>
      <c r="AV242" s="86"/>
      <c r="AW242" s="86"/>
      <c r="AX242" s="86"/>
      <c r="AY242" s="86"/>
      <c r="AZ242" s="184"/>
      <c r="BA242" s="184"/>
      <c r="BB242" s="183"/>
      <c r="BC242" s="183"/>
      <c r="BD242" s="207" t="str">
        <f t="shared" si="64"/>
        <v/>
      </c>
      <c r="BE242" s="86"/>
      <c r="BF242" s="86"/>
      <c r="BG242" s="86"/>
      <c r="BH242" s="86"/>
      <c r="BI242" s="88"/>
      <c r="BJ242" s="88"/>
      <c r="BK242" s="89" t="str">
        <f t="shared" si="65"/>
        <v/>
      </c>
      <c r="BL242" s="86"/>
      <c r="BM242" s="89" t="str">
        <f t="shared" si="66"/>
        <v/>
      </c>
      <c r="BN242" s="184"/>
      <c r="BO242" s="184" t="str">
        <f t="shared" si="67"/>
        <v/>
      </c>
      <c r="BP242" s="466"/>
      <c r="BQ242" s="184"/>
      <c r="BR242" s="184"/>
      <c r="BS242" s="184"/>
      <c r="BT242" s="184"/>
      <c r="BU242" s="184"/>
      <c r="BV242" s="86"/>
      <c r="BW242" s="184"/>
      <c r="BX242" s="184"/>
      <c r="BY242" s="184"/>
      <c r="BZ242" s="184"/>
      <c r="CA242" s="184"/>
      <c r="CB242" s="119"/>
    </row>
    <row r="243" spans="1:80" s="78" customFormat="1" x14ac:dyDescent="0.2">
      <c r="A243" s="84"/>
      <c r="B243" s="85"/>
      <c r="C243" s="86" t="str">
        <f t="shared" si="54"/>
        <v/>
      </c>
      <c r="D243" s="207" t="str">
        <f t="shared" si="55"/>
        <v/>
      </c>
      <c r="E243" s="86"/>
      <c r="F243" s="86"/>
      <c r="G243" s="86"/>
      <c r="H243" s="86"/>
      <c r="I243" s="86"/>
      <c r="J243" s="86"/>
      <c r="K243" s="86"/>
      <c r="L243" s="86"/>
      <c r="M243" s="86"/>
      <c r="N243" s="86"/>
      <c r="O243" s="87"/>
      <c r="P243" s="87"/>
      <c r="Q243" s="84"/>
      <c r="R243" s="84"/>
      <c r="S243" s="88"/>
      <c r="T243" s="86"/>
      <c r="U243" s="89" t="str">
        <f>IF(T243="","",VLOOKUP(T243,Surfacing_Pavements_Full_Width_Array,2,FALSE))</f>
        <v/>
      </c>
      <c r="V243" s="88" t="str">
        <f t="shared" si="56"/>
        <v/>
      </c>
      <c r="W243" s="99"/>
      <c r="X243" s="90"/>
      <c r="Y243" s="89" t="str">
        <f t="shared" si="57"/>
        <v/>
      </c>
      <c r="Z243" s="86"/>
      <c r="AA243" s="91" t="str">
        <f t="shared" si="58"/>
        <v/>
      </c>
      <c r="AB243" s="86"/>
      <c r="AC243" s="87"/>
      <c r="AD243" s="86"/>
      <c r="AE243" s="86"/>
      <c r="AF243" s="86"/>
      <c r="AG243" s="86"/>
      <c r="AH243" s="89" t="str">
        <f t="shared" si="59"/>
        <v/>
      </c>
      <c r="AI243" s="86"/>
      <c r="AJ243" s="86"/>
      <c r="AK243" s="86"/>
      <c r="AL243" s="89" t="str">
        <f t="shared" si="60"/>
        <v/>
      </c>
      <c r="AM243" s="86"/>
      <c r="AN243" s="86"/>
      <c r="AO243" s="89" t="str">
        <f t="shared" si="61"/>
        <v/>
      </c>
      <c r="AP243" s="86"/>
      <c r="AQ243" s="86"/>
      <c r="AR243" s="89" t="str">
        <f t="shared" si="62"/>
        <v/>
      </c>
      <c r="AS243" s="86"/>
      <c r="AT243" s="89" t="str">
        <f t="shared" si="63"/>
        <v/>
      </c>
      <c r="AU243" s="86"/>
      <c r="AV243" s="86"/>
      <c r="AW243" s="86"/>
      <c r="AX243" s="86"/>
      <c r="AY243" s="86"/>
      <c r="AZ243" s="184"/>
      <c r="BA243" s="184"/>
      <c r="BB243" s="183"/>
      <c r="BC243" s="183"/>
      <c r="BD243" s="207" t="str">
        <f t="shared" si="64"/>
        <v/>
      </c>
      <c r="BE243" s="86"/>
      <c r="BF243" s="86"/>
      <c r="BG243" s="86"/>
      <c r="BH243" s="86"/>
      <c r="BI243" s="88"/>
      <c r="BJ243" s="88"/>
      <c r="BK243" s="89" t="str">
        <f t="shared" si="65"/>
        <v/>
      </c>
      <c r="BL243" s="86"/>
      <c r="BM243" s="89" t="str">
        <f t="shared" si="66"/>
        <v/>
      </c>
      <c r="BN243" s="184"/>
      <c r="BO243" s="184" t="str">
        <f t="shared" si="67"/>
        <v/>
      </c>
      <c r="BP243" s="466"/>
      <c r="BQ243" s="184"/>
      <c r="BR243" s="184"/>
      <c r="BS243" s="184"/>
      <c r="BT243" s="184"/>
      <c r="BU243" s="184"/>
      <c r="BV243" s="86"/>
      <c r="BW243" s="184"/>
      <c r="BX243" s="184"/>
      <c r="BY243" s="184"/>
      <c r="BZ243" s="184"/>
      <c r="CA243" s="184"/>
      <c r="CB243" s="119"/>
    </row>
    <row r="244" spans="1:80" s="78" customFormat="1" x14ac:dyDescent="0.2">
      <c r="A244" s="84"/>
      <c r="B244" s="85"/>
      <c r="C244" s="86" t="str">
        <f t="shared" si="54"/>
        <v/>
      </c>
      <c r="D244" s="207" t="str">
        <f t="shared" si="55"/>
        <v/>
      </c>
      <c r="E244" s="86"/>
      <c r="F244" s="86"/>
      <c r="G244" s="86"/>
      <c r="H244" s="86"/>
      <c r="I244" s="86"/>
      <c r="J244" s="86"/>
      <c r="K244" s="86"/>
      <c r="L244" s="86"/>
      <c r="M244" s="86"/>
      <c r="N244" s="86"/>
      <c r="O244" s="87"/>
      <c r="P244" s="87"/>
      <c r="Q244" s="84"/>
      <c r="R244" s="84"/>
      <c r="S244" s="88"/>
      <c r="T244" s="86"/>
      <c r="U244" s="89" t="str">
        <f>IF(T244="","",VLOOKUP(T244,Surfacing_Pavements_Full_Width_Array,2,FALSE))</f>
        <v/>
      </c>
      <c r="V244" s="88" t="str">
        <f t="shared" si="56"/>
        <v/>
      </c>
      <c r="W244" s="99"/>
      <c r="X244" s="90"/>
      <c r="Y244" s="89" t="str">
        <f t="shared" si="57"/>
        <v/>
      </c>
      <c r="Z244" s="86"/>
      <c r="AA244" s="91" t="str">
        <f t="shared" si="58"/>
        <v/>
      </c>
      <c r="AB244" s="86"/>
      <c r="AC244" s="87"/>
      <c r="AD244" s="86"/>
      <c r="AE244" s="86"/>
      <c r="AF244" s="86"/>
      <c r="AG244" s="86"/>
      <c r="AH244" s="89" t="str">
        <f t="shared" si="59"/>
        <v/>
      </c>
      <c r="AI244" s="86"/>
      <c r="AJ244" s="86"/>
      <c r="AK244" s="86"/>
      <c r="AL244" s="89" t="str">
        <f t="shared" si="60"/>
        <v/>
      </c>
      <c r="AM244" s="86"/>
      <c r="AN244" s="86"/>
      <c r="AO244" s="89" t="str">
        <f t="shared" si="61"/>
        <v/>
      </c>
      <c r="AP244" s="86"/>
      <c r="AQ244" s="86"/>
      <c r="AR244" s="89" t="str">
        <f t="shared" si="62"/>
        <v/>
      </c>
      <c r="AS244" s="86"/>
      <c r="AT244" s="89" t="str">
        <f t="shared" si="63"/>
        <v/>
      </c>
      <c r="AU244" s="86"/>
      <c r="AV244" s="86"/>
      <c r="AW244" s="86"/>
      <c r="AX244" s="86"/>
      <c r="AY244" s="86"/>
      <c r="AZ244" s="184"/>
      <c r="BA244" s="184"/>
      <c r="BB244" s="183"/>
      <c r="BC244" s="183"/>
      <c r="BD244" s="207" t="str">
        <f t="shared" si="64"/>
        <v/>
      </c>
      <c r="BE244" s="86"/>
      <c r="BF244" s="86"/>
      <c r="BG244" s="86"/>
      <c r="BH244" s="86"/>
      <c r="BI244" s="88"/>
      <c r="BJ244" s="88"/>
      <c r="BK244" s="89" t="str">
        <f t="shared" si="65"/>
        <v/>
      </c>
      <c r="BL244" s="86"/>
      <c r="BM244" s="89" t="str">
        <f t="shared" si="66"/>
        <v/>
      </c>
      <c r="BN244" s="184"/>
      <c r="BO244" s="184" t="str">
        <f t="shared" si="67"/>
        <v/>
      </c>
      <c r="BP244" s="466"/>
      <c r="BQ244" s="184"/>
      <c r="BR244" s="184"/>
      <c r="BS244" s="184"/>
      <c r="BT244" s="184"/>
      <c r="BU244" s="184"/>
      <c r="BV244" s="86"/>
      <c r="BW244" s="184"/>
      <c r="BX244" s="184"/>
      <c r="BY244" s="184"/>
      <c r="BZ244" s="184"/>
      <c r="CA244" s="184"/>
      <c r="CB244" s="119"/>
    </row>
    <row r="245" spans="1:80" s="78" customFormat="1" x14ac:dyDescent="0.2">
      <c r="A245" s="84"/>
      <c r="B245" s="85"/>
      <c r="C245" s="86" t="str">
        <f t="shared" si="54"/>
        <v/>
      </c>
      <c r="D245" s="207" t="str">
        <f t="shared" si="55"/>
        <v/>
      </c>
      <c r="E245" s="86"/>
      <c r="F245" s="86"/>
      <c r="G245" s="86"/>
      <c r="H245" s="86"/>
      <c r="I245" s="86"/>
      <c r="J245" s="86"/>
      <c r="K245" s="86"/>
      <c r="L245" s="86"/>
      <c r="M245" s="86"/>
      <c r="N245" s="86"/>
      <c r="O245" s="87"/>
      <c r="P245" s="87"/>
      <c r="Q245" s="84"/>
      <c r="R245" s="84"/>
      <c r="S245" s="88"/>
      <c r="T245" s="86"/>
      <c r="U245" s="89" t="str">
        <f>IF(T245="","",VLOOKUP(T245,Surfacing_Pavements_Full_Width_Array,2,FALSE))</f>
        <v/>
      </c>
      <c r="V245" s="88" t="str">
        <f t="shared" si="56"/>
        <v/>
      </c>
      <c r="W245" s="99"/>
      <c r="X245" s="90"/>
      <c r="Y245" s="89" t="str">
        <f t="shared" si="57"/>
        <v/>
      </c>
      <c r="Z245" s="86"/>
      <c r="AA245" s="91" t="str">
        <f t="shared" si="58"/>
        <v/>
      </c>
      <c r="AB245" s="86"/>
      <c r="AC245" s="87"/>
      <c r="AD245" s="86"/>
      <c r="AE245" s="86"/>
      <c r="AF245" s="86"/>
      <c r="AG245" s="86"/>
      <c r="AH245" s="89" t="str">
        <f t="shared" si="59"/>
        <v/>
      </c>
      <c r="AI245" s="86"/>
      <c r="AJ245" s="86"/>
      <c r="AK245" s="86"/>
      <c r="AL245" s="89" t="str">
        <f t="shared" si="60"/>
        <v/>
      </c>
      <c r="AM245" s="86"/>
      <c r="AN245" s="86"/>
      <c r="AO245" s="89" t="str">
        <f t="shared" si="61"/>
        <v/>
      </c>
      <c r="AP245" s="86"/>
      <c r="AQ245" s="86"/>
      <c r="AR245" s="89" t="str">
        <f t="shared" si="62"/>
        <v/>
      </c>
      <c r="AS245" s="86"/>
      <c r="AT245" s="89" t="str">
        <f t="shared" si="63"/>
        <v/>
      </c>
      <c r="AU245" s="86"/>
      <c r="AV245" s="86"/>
      <c r="AW245" s="86"/>
      <c r="AX245" s="86"/>
      <c r="AY245" s="86"/>
      <c r="AZ245" s="184"/>
      <c r="BA245" s="184"/>
      <c r="BB245" s="183"/>
      <c r="BC245" s="183"/>
      <c r="BD245" s="207" t="str">
        <f t="shared" si="64"/>
        <v/>
      </c>
      <c r="BE245" s="86"/>
      <c r="BF245" s="86"/>
      <c r="BG245" s="86"/>
      <c r="BH245" s="86"/>
      <c r="BI245" s="88"/>
      <c r="BJ245" s="88"/>
      <c r="BK245" s="89" t="str">
        <f t="shared" si="65"/>
        <v/>
      </c>
      <c r="BL245" s="86"/>
      <c r="BM245" s="89" t="str">
        <f t="shared" si="66"/>
        <v/>
      </c>
      <c r="BN245" s="184"/>
      <c r="BO245" s="184" t="str">
        <f t="shared" si="67"/>
        <v/>
      </c>
      <c r="BP245" s="466"/>
      <c r="BQ245" s="184"/>
      <c r="BR245" s="184"/>
      <c r="BS245" s="184"/>
      <c r="BT245" s="184"/>
      <c r="BU245" s="184"/>
      <c r="BV245" s="86"/>
      <c r="BW245" s="184"/>
      <c r="BX245" s="184"/>
      <c r="BY245" s="184"/>
      <c r="BZ245" s="184"/>
      <c r="CA245" s="184"/>
      <c r="CB245" s="119"/>
    </row>
    <row r="246" spans="1:80" s="78" customFormat="1" x14ac:dyDescent="0.2">
      <c r="A246" s="84"/>
      <c r="B246" s="85"/>
      <c r="C246" s="86" t="str">
        <f t="shared" si="54"/>
        <v/>
      </c>
      <c r="D246" s="207" t="str">
        <f t="shared" si="55"/>
        <v/>
      </c>
      <c r="E246" s="86"/>
      <c r="F246" s="86"/>
      <c r="G246" s="86"/>
      <c r="H246" s="86"/>
      <c r="I246" s="86"/>
      <c r="J246" s="86"/>
      <c r="K246" s="86"/>
      <c r="L246" s="86"/>
      <c r="M246" s="86"/>
      <c r="N246" s="86"/>
      <c r="O246" s="87"/>
      <c r="P246" s="87"/>
      <c r="Q246" s="84"/>
      <c r="R246" s="84"/>
      <c r="S246" s="88"/>
      <c r="T246" s="86"/>
      <c r="U246" s="89" t="str">
        <f>IF(T246="","",VLOOKUP(T246,Surfacing_Pavements_Full_Width_Array,2,FALSE))</f>
        <v/>
      </c>
      <c r="V246" s="88" t="str">
        <f t="shared" si="56"/>
        <v/>
      </c>
      <c r="W246" s="99"/>
      <c r="X246" s="90"/>
      <c r="Y246" s="89" t="str">
        <f t="shared" si="57"/>
        <v/>
      </c>
      <c r="Z246" s="86"/>
      <c r="AA246" s="91" t="str">
        <f t="shared" si="58"/>
        <v/>
      </c>
      <c r="AB246" s="86"/>
      <c r="AC246" s="87"/>
      <c r="AD246" s="86"/>
      <c r="AE246" s="86"/>
      <c r="AF246" s="86"/>
      <c r="AG246" s="86"/>
      <c r="AH246" s="89" t="str">
        <f t="shared" si="59"/>
        <v/>
      </c>
      <c r="AI246" s="86"/>
      <c r="AJ246" s="86"/>
      <c r="AK246" s="86"/>
      <c r="AL246" s="89" t="str">
        <f t="shared" si="60"/>
        <v/>
      </c>
      <c r="AM246" s="86"/>
      <c r="AN246" s="86"/>
      <c r="AO246" s="89" t="str">
        <f t="shared" si="61"/>
        <v/>
      </c>
      <c r="AP246" s="86"/>
      <c r="AQ246" s="86"/>
      <c r="AR246" s="89" t="str">
        <f t="shared" si="62"/>
        <v/>
      </c>
      <c r="AS246" s="86"/>
      <c r="AT246" s="89" t="str">
        <f t="shared" si="63"/>
        <v/>
      </c>
      <c r="AU246" s="86"/>
      <c r="AV246" s="86"/>
      <c r="AW246" s="86"/>
      <c r="AX246" s="86"/>
      <c r="AY246" s="86"/>
      <c r="AZ246" s="184"/>
      <c r="BA246" s="184"/>
      <c r="BB246" s="183"/>
      <c r="BC246" s="183"/>
      <c r="BD246" s="207" t="str">
        <f t="shared" si="64"/>
        <v/>
      </c>
      <c r="BE246" s="86"/>
      <c r="BF246" s="86"/>
      <c r="BG246" s="86"/>
      <c r="BH246" s="86"/>
      <c r="BI246" s="88"/>
      <c r="BJ246" s="88"/>
      <c r="BK246" s="89" t="str">
        <f t="shared" si="65"/>
        <v/>
      </c>
      <c r="BL246" s="86"/>
      <c r="BM246" s="89" t="str">
        <f t="shared" si="66"/>
        <v/>
      </c>
      <c r="BN246" s="184"/>
      <c r="BO246" s="184" t="str">
        <f t="shared" si="67"/>
        <v/>
      </c>
      <c r="BP246" s="466"/>
      <c r="BQ246" s="184"/>
      <c r="BR246" s="184"/>
      <c r="BS246" s="184"/>
      <c r="BT246" s="184"/>
      <c r="BU246" s="184"/>
      <c r="BV246" s="86"/>
      <c r="BW246" s="184"/>
      <c r="BX246" s="184"/>
      <c r="BY246" s="184"/>
      <c r="BZ246" s="184"/>
      <c r="CA246" s="184"/>
      <c r="CB246" s="119"/>
    </row>
    <row r="247" spans="1:80" s="78" customFormat="1" x14ac:dyDescent="0.2">
      <c r="A247" s="84"/>
      <c r="B247" s="85"/>
      <c r="C247" s="86" t="str">
        <f t="shared" si="54"/>
        <v/>
      </c>
      <c r="D247" s="207" t="str">
        <f t="shared" si="55"/>
        <v/>
      </c>
      <c r="E247" s="86"/>
      <c r="F247" s="86"/>
      <c r="G247" s="86"/>
      <c r="H247" s="86"/>
      <c r="I247" s="86"/>
      <c r="J247" s="86"/>
      <c r="K247" s="86"/>
      <c r="L247" s="86"/>
      <c r="M247" s="86"/>
      <c r="N247" s="86"/>
      <c r="O247" s="87"/>
      <c r="P247" s="87"/>
      <c r="Q247" s="84"/>
      <c r="R247" s="84"/>
      <c r="S247" s="88"/>
      <c r="T247" s="86"/>
      <c r="U247" s="89" t="str">
        <f>IF(T247="","",VLOOKUP(T247,Surfacing_Pavements_Full_Width_Array,2,FALSE))</f>
        <v/>
      </c>
      <c r="V247" s="88" t="str">
        <f t="shared" si="56"/>
        <v/>
      </c>
      <c r="W247" s="99"/>
      <c r="X247" s="90"/>
      <c r="Y247" s="89" t="str">
        <f t="shared" si="57"/>
        <v/>
      </c>
      <c r="Z247" s="86"/>
      <c r="AA247" s="91" t="str">
        <f t="shared" si="58"/>
        <v/>
      </c>
      <c r="AB247" s="86"/>
      <c r="AC247" s="87"/>
      <c r="AD247" s="86"/>
      <c r="AE247" s="86"/>
      <c r="AF247" s="86"/>
      <c r="AG247" s="86"/>
      <c r="AH247" s="89" t="str">
        <f t="shared" si="59"/>
        <v/>
      </c>
      <c r="AI247" s="86"/>
      <c r="AJ247" s="86"/>
      <c r="AK247" s="86"/>
      <c r="AL247" s="89" t="str">
        <f t="shared" si="60"/>
        <v/>
      </c>
      <c r="AM247" s="86"/>
      <c r="AN247" s="86"/>
      <c r="AO247" s="89" t="str">
        <f t="shared" si="61"/>
        <v/>
      </c>
      <c r="AP247" s="86"/>
      <c r="AQ247" s="86"/>
      <c r="AR247" s="89" t="str">
        <f t="shared" si="62"/>
        <v/>
      </c>
      <c r="AS247" s="86"/>
      <c r="AT247" s="89" t="str">
        <f t="shared" si="63"/>
        <v/>
      </c>
      <c r="AU247" s="86"/>
      <c r="AV247" s="86"/>
      <c r="AW247" s="86"/>
      <c r="AX247" s="86"/>
      <c r="AY247" s="86"/>
      <c r="AZ247" s="184"/>
      <c r="BA247" s="184"/>
      <c r="BB247" s="183"/>
      <c r="BC247" s="183"/>
      <c r="BD247" s="207" t="str">
        <f t="shared" si="64"/>
        <v/>
      </c>
      <c r="BE247" s="86"/>
      <c r="BF247" s="86"/>
      <c r="BG247" s="86"/>
      <c r="BH247" s="86"/>
      <c r="BI247" s="88"/>
      <c r="BJ247" s="88"/>
      <c r="BK247" s="89" t="str">
        <f t="shared" si="65"/>
        <v/>
      </c>
      <c r="BL247" s="86"/>
      <c r="BM247" s="89" t="str">
        <f t="shared" si="66"/>
        <v/>
      </c>
      <c r="BN247" s="184"/>
      <c r="BO247" s="184" t="str">
        <f t="shared" si="67"/>
        <v/>
      </c>
      <c r="BP247" s="466"/>
      <c r="BQ247" s="184"/>
      <c r="BR247" s="184"/>
      <c r="BS247" s="184"/>
      <c r="BT247" s="184"/>
      <c r="BU247" s="184"/>
      <c r="BV247" s="86"/>
      <c r="BW247" s="184"/>
      <c r="BX247" s="184"/>
      <c r="BY247" s="184"/>
      <c r="BZ247" s="184"/>
      <c r="CA247" s="184"/>
      <c r="CB247" s="119"/>
    </row>
    <row r="248" spans="1:80" s="78" customFormat="1" x14ac:dyDescent="0.2">
      <c r="A248" s="84"/>
      <c r="B248" s="85"/>
      <c r="C248" s="86" t="str">
        <f t="shared" si="54"/>
        <v/>
      </c>
      <c r="D248" s="207" t="str">
        <f t="shared" si="55"/>
        <v/>
      </c>
      <c r="E248" s="86"/>
      <c r="F248" s="86"/>
      <c r="G248" s="86"/>
      <c r="H248" s="86"/>
      <c r="I248" s="86"/>
      <c r="J248" s="86"/>
      <c r="K248" s="86"/>
      <c r="L248" s="86"/>
      <c r="M248" s="86"/>
      <c r="N248" s="86"/>
      <c r="O248" s="87"/>
      <c r="P248" s="87"/>
      <c r="Q248" s="84"/>
      <c r="R248" s="84"/>
      <c r="S248" s="88"/>
      <c r="T248" s="86"/>
      <c r="U248" s="89" t="str">
        <f>IF(T248="","",VLOOKUP(T248,Surfacing_Pavements_Full_Width_Array,2,FALSE))</f>
        <v/>
      </c>
      <c r="V248" s="88" t="str">
        <f t="shared" si="56"/>
        <v/>
      </c>
      <c r="W248" s="99"/>
      <c r="X248" s="90"/>
      <c r="Y248" s="89" t="str">
        <f t="shared" si="57"/>
        <v/>
      </c>
      <c r="Z248" s="86"/>
      <c r="AA248" s="91" t="str">
        <f t="shared" si="58"/>
        <v/>
      </c>
      <c r="AB248" s="86"/>
      <c r="AC248" s="87"/>
      <c r="AD248" s="86"/>
      <c r="AE248" s="86"/>
      <c r="AF248" s="86"/>
      <c r="AG248" s="86"/>
      <c r="AH248" s="89" t="str">
        <f t="shared" si="59"/>
        <v/>
      </c>
      <c r="AI248" s="86"/>
      <c r="AJ248" s="86"/>
      <c r="AK248" s="86"/>
      <c r="AL248" s="89" t="str">
        <f t="shared" si="60"/>
        <v/>
      </c>
      <c r="AM248" s="86"/>
      <c r="AN248" s="86"/>
      <c r="AO248" s="89" t="str">
        <f t="shared" si="61"/>
        <v/>
      </c>
      <c r="AP248" s="86"/>
      <c r="AQ248" s="86"/>
      <c r="AR248" s="89" t="str">
        <f t="shared" si="62"/>
        <v/>
      </c>
      <c r="AS248" s="86"/>
      <c r="AT248" s="89" t="str">
        <f t="shared" si="63"/>
        <v/>
      </c>
      <c r="AU248" s="86"/>
      <c r="AV248" s="86"/>
      <c r="AW248" s="86"/>
      <c r="AX248" s="86"/>
      <c r="AY248" s="86"/>
      <c r="AZ248" s="184"/>
      <c r="BA248" s="184"/>
      <c r="BB248" s="183"/>
      <c r="BC248" s="183"/>
      <c r="BD248" s="207" t="str">
        <f t="shared" si="64"/>
        <v/>
      </c>
      <c r="BE248" s="86"/>
      <c r="BF248" s="86"/>
      <c r="BG248" s="86"/>
      <c r="BH248" s="86"/>
      <c r="BI248" s="88"/>
      <c r="BJ248" s="88"/>
      <c r="BK248" s="89" t="str">
        <f t="shared" si="65"/>
        <v/>
      </c>
      <c r="BL248" s="86"/>
      <c r="BM248" s="89" t="str">
        <f t="shared" si="66"/>
        <v/>
      </c>
      <c r="BN248" s="184"/>
      <c r="BO248" s="184" t="str">
        <f t="shared" si="67"/>
        <v/>
      </c>
      <c r="BP248" s="466"/>
      <c r="BQ248" s="184"/>
      <c r="BR248" s="184"/>
      <c r="BS248" s="184"/>
      <c r="BT248" s="184"/>
      <c r="BU248" s="184"/>
      <c r="BV248" s="86"/>
      <c r="BW248" s="184"/>
      <c r="BX248" s="184"/>
      <c r="BY248" s="184"/>
      <c r="BZ248" s="184"/>
      <c r="CA248" s="184"/>
      <c r="CB248" s="119"/>
    </row>
    <row r="249" spans="1:80" s="78" customFormat="1" x14ac:dyDescent="0.2">
      <c r="A249" s="84"/>
      <c r="B249" s="85"/>
      <c r="C249" s="86" t="str">
        <f t="shared" si="54"/>
        <v/>
      </c>
      <c r="D249" s="207" t="str">
        <f t="shared" si="55"/>
        <v/>
      </c>
      <c r="E249" s="86"/>
      <c r="F249" s="86"/>
      <c r="G249" s="86"/>
      <c r="H249" s="86"/>
      <c r="I249" s="86"/>
      <c r="J249" s="86"/>
      <c r="K249" s="86"/>
      <c r="L249" s="86"/>
      <c r="M249" s="86"/>
      <c r="N249" s="86"/>
      <c r="O249" s="87"/>
      <c r="P249" s="87"/>
      <c r="Q249" s="84"/>
      <c r="R249" s="84"/>
      <c r="S249" s="88"/>
      <c r="T249" s="86"/>
      <c r="U249" s="89" t="str">
        <f>IF(T249="","",VLOOKUP(T249,Surfacing_Pavements_Full_Width_Array,2,FALSE))</f>
        <v/>
      </c>
      <c r="V249" s="88" t="str">
        <f t="shared" si="56"/>
        <v/>
      </c>
      <c r="W249" s="99"/>
      <c r="X249" s="90"/>
      <c r="Y249" s="89" t="str">
        <f t="shared" si="57"/>
        <v/>
      </c>
      <c r="Z249" s="86"/>
      <c r="AA249" s="91" t="str">
        <f t="shared" si="58"/>
        <v/>
      </c>
      <c r="AB249" s="86"/>
      <c r="AC249" s="87"/>
      <c r="AD249" s="86"/>
      <c r="AE249" s="86"/>
      <c r="AF249" s="86"/>
      <c r="AG249" s="86"/>
      <c r="AH249" s="89" t="str">
        <f t="shared" si="59"/>
        <v/>
      </c>
      <c r="AI249" s="86"/>
      <c r="AJ249" s="86"/>
      <c r="AK249" s="86"/>
      <c r="AL249" s="89" t="str">
        <f t="shared" si="60"/>
        <v/>
      </c>
      <c r="AM249" s="86"/>
      <c r="AN249" s="86"/>
      <c r="AO249" s="89" t="str">
        <f t="shared" si="61"/>
        <v/>
      </c>
      <c r="AP249" s="86"/>
      <c r="AQ249" s="86"/>
      <c r="AR249" s="89" t="str">
        <f t="shared" si="62"/>
        <v/>
      </c>
      <c r="AS249" s="86"/>
      <c r="AT249" s="89" t="str">
        <f t="shared" si="63"/>
        <v/>
      </c>
      <c r="AU249" s="86"/>
      <c r="AV249" s="86"/>
      <c r="AW249" s="86"/>
      <c r="AX249" s="86"/>
      <c r="AY249" s="86"/>
      <c r="AZ249" s="184"/>
      <c r="BA249" s="184"/>
      <c r="BB249" s="183"/>
      <c r="BC249" s="183"/>
      <c r="BD249" s="207" t="str">
        <f t="shared" si="64"/>
        <v/>
      </c>
      <c r="BE249" s="86"/>
      <c r="BF249" s="86"/>
      <c r="BG249" s="86"/>
      <c r="BH249" s="86"/>
      <c r="BI249" s="88"/>
      <c r="BJ249" s="88"/>
      <c r="BK249" s="89" t="str">
        <f t="shared" si="65"/>
        <v/>
      </c>
      <c r="BL249" s="86"/>
      <c r="BM249" s="89" t="str">
        <f t="shared" si="66"/>
        <v/>
      </c>
      <c r="BN249" s="184"/>
      <c r="BO249" s="184" t="str">
        <f t="shared" si="67"/>
        <v/>
      </c>
      <c r="BP249" s="466"/>
      <c r="BQ249" s="184"/>
      <c r="BR249" s="184"/>
      <c r="BS249" s="184"/>
      <c r="BT249" s="184"/>
      <c r="BU249" s="184"/>
      <c r="BV249" s="86"/>
      <c r="BW249" s="184"/>
      <c r="BX249" s="184"/>
      <c r="BY249" s="184"/>
      <c r="BZ249" s="184"/>
      <c r="CA249" s="184"/>
      <c r="CB249" s="119"/>
    </row>
    <row r="250" spans="1:80" s="78" customFormat="1" x14ac:dyDescent="0.2">
      <c r="A250" s="84"/>
      <c r="B250" s="85"/>
      <c r="C250" s="86" t="str">
        <f t="shared" si="54"/>
        <v/>
      </c>
      <c r="D250" s="207" t="str">
        <f t="shared" si="55"/>
        <v/>
      </c>
      <c r="E250" s="86"/>
      <c r="F250" s="86"/>
      <c r="G250" s="86"/>
      <c r="H250" s="86"/>
      <c r="I250" s="86"/>
      <c r="J250" s="86"/>
      <c r="K250" s="86"/>
      <c r="L250" s="86"/>
      <c r="M250" s="86"/>
      <c r="N250" s="86"/>
      <c r="O250" s="87"/>
      <c r="P250" s="87"/>
      <c r="Q250" s="84"/>
      <c r="R250" s="84"/>
      <c r="S250" s="88"/>
      <c r="T250" s="86"/>
      <c r="U250" s="89" t="str">
        <f>IF(T250="","",VLOOKUP(T250,Surfacing_Pavements_Full_Width_Array,2,FALSE))</f>
        <v/>
      </c>
      <c r="V250" s="88" t="str">
        <f t="shared" si="56"/>
        <v/>
      </c>
      <c r="W250" s="99"/>
      <c r="X250" s="90"/>
      <c r="Y250" s="89" t="str">
        <f t="shared" si="57"/>
        <v/>
      </c>
      <c r="Z250" s="86"/>
      <c r="AA250" s="91" t="str">
        <f t="shared" si="58"/>
        <v/>
      </c>
      <c r="AB250" s="86"/>
      <c r="AC250" s="87"/>
      <c r="AD250" s="86"/>
      <c r="AE250" s="86"/>
      <c r="AF250" s="86"/>
      <c r="AG250" s="86"/>
      <c r="AH250" s="89" t="str">
        <f t="shared" si="59"/>
        <v/>
      </c>
      <c r="AI250" s="86"/>
      <c r="AJ250" s="86"/>
      <c r="AK250" s="86"/>
      <c r="AL250" s="89" t="str">
        <f t="shared" si="60"/>
        <v/>
      </c>
      <c r="AM250" s="86"/>
      <c r="AN250" s="86"/>
      <c r="AO250" s="89" t="str">
        <f t="shared" si="61"/>
        <v/>
      </c>
      <c r="AP250" s="86"/>
      <c r="AQ250" s="86"/>
      <c r="AR250" s="89" t="str">
        <f t="shared" si="62"/>
        <v/>
      </c>
      <c r="AS250" s="86"/>
      <c r="AT250" s="89" t="str">
        <f t="shared" si="63"/>
        <v/>
      </c>
      <c r="AU250" s="86"/>
      <c r="AV250" s="86"/>
      <c r="AW250" s="86"/>
      <c r="AX250" s="86"/>
      <c r="AY250" s="86"/>
      <c r="AZ250" s="184"/>
      <c r="BA250" s="184"/>
      <c r="BB250" s="183"/>
      <c r="BC250" s="183"/>
      <c r="BD250" s="207" t="str">
        <f t="shared" si="64"/>
        <v/>
      </c>
      <c r="BE250" s="86"/>
      <c r="BF250" s="86"/>
      <c r="BG250" s="86"/>
      <c r="BH250" s="86"/>
      <c r="BI250" s="88"/>
      <c r="BJ250" s="88"/>
      <c r="BK250" s="89" t="str">
        <f t="shared" si="65"/>
        <v/>
      </c>
      <c r="BL250" s="86"/>
      <c r="BM250" s="89" t="str">
        <f t="shared" si="66"/>
        <v/>
      </c>
      <c r="BN250" s="184"/>
      <c r="BO250" s="184" t="str">
        <f t="shared" si="67"/>
        <v/>
      </c>
      <c r="BP250" s="466"/>
      <c r="BQ250" s="184"/>
      <c r="BR250" s="184"/>
      <c r="BS250" s="184"/>
      <c r="BT250" s="184"/>
      <c r="BU250" s="184"/>
      <c r="BV250" s="86"/>
      <c r="BW250" s="184"/>
      <c r="BX250" s="184"/>
      <c r="BY250" s="184"/>
      <c r="BZ250" s="184"/>
      <c r="CA250" s="184"/>
      <c r="CB250" s="119"/>
    </row>
    <row r="251" spans="1:80" s="78" customFormat="1" x14ac:dyDescent="0.2">
      <c r="A251" s="84"/>
      <c r="B251" s="85"/>
      <c r="C251" s="86" t="str">
        <f t="shared" si="54"/>
        <v/>
      </c>
      <c r="D251" s="207" t="str">
        <f t="shared" si="55"/>
        <v/>
      </c>
      <c r="E251" s="86"/>
      <c r="F251" s="86"/>
      <c r="G251" s="86"/>
      <c r="H251" s="86"/>
      <c r="I251" s="86"/>
      <c r="J251" s="86"/>
      <c r="K251" s="86"/>
      <c r="L251" s="86"/>
      <c r="M251" s="86"/>
      <c r="N251" s="86"/>
      <c r="O251" s="87"/>
      <c r="P251" s="87"/>
      <c r="Q251" s="84"/>
      <c r="R251" s="84"/>
      <c r="S251" s="88"/>
      <c r="T251" s="86"/>
      <c r="U251" s="89" t="str">
        <f>IF(T251="","",VLOOKUP(T251,Surfacing_Pavements_Full_Width_Array,2,FALSE))</f>
        <v/>
      </c>
      <c r="V251" s="88" t="str">
        <f t="shared" si="56"/>
        <v/>
      </c>
      <c r="W251" s="99"/>
      <c r="X251" s="90"/>
      <c r="Y251" s="89" t="str">
        <f t="shared" si="57"/>
        <v/>
      </c>
      <c r="Z251" s="86"/>
      <c r="AA251" s="91" t="str">
        <f t="shared" si="58"/>
        <v/>
      </c>
      <c r="AB251" s="86"/>
      <c r="AC251" s="87"/>
      <c r="AD251" s="86"/>
      <c r="AE251" s="86"/>
      <c r="AF251" s="86"/>
      <c r="AG251" s="86"/>
      <c r="AH251" s="89" t="str">
        <f t="shared" si="59"/>
        <v/>
      </c>
      <c r="AI251" s="86"/>
      <c r="AJ251" s="86"/>
      <c r="AK251" s="86"/>
      <c r="AL251" s="89" t="str">
        <f t="shared" si="60"/>
        <v/>
      </c>
      <c r="AM251" s="86"/>
      <c r="AN251" s="86"/>
      <c r="AO251" s="89" t="str">
        <f t="shared" si="61"/>
        <v/>
      </c>
      <c r="AP251" s="86"/>
      <c r="AQ251" s="86"/>
      <c r="AR251" s="89" t="str">
        <f t="shared" si="62"/>
        <v/>
      </c>
      <c r="AS251" s="86"/>
      <c r="AT251" s="89" t="str">
        <f t="shared" si="63"/>
        <v/>
      </c>
      <c r="AU251" s="86"/>
      <c r="AV251" s="86"/>
      <c r="AW251" s="86"/>
      <c r="AX251" s="86"/>
      <c r="AY251" s="86"/>
      <c r="AZ251" s="184"/>
      <c r="BA251" s="184"/>
      <c r="BB251" s="183"/>
      <c r="BC251" s="183"/>
      <c r="BD251" s="207" t="str">
        <f t="shared" si="64"/>
        <v/>
      </c>
      <c r="BE251" s="86"/>
      <c r="BF251" s="86"/>
      <c r="BG251" s="86"/>
      <c r="BH251" s="86"/>
      <c r="BI251" s="88"/>
      <c r="BJ251" s="88"/>
      <c r="BK251" s="89" t="str">
        <f t="shared" si="65"/>
        <v/>
      </c>
      <c r="BL251" s="86"/>
      <c r="BM251" s="89" t="str">
        <f t="shared" si="66"/>
        <v/>
      </c>
      <c r="BN251" s="184"/>
      <c r="BO251" s="184" t="str">
        <f t="shared" si="67"/>
        <v/>
      </c>
      <c r="BP251" s="466"/>
      <c r="BQ251" s="184"/>
      <c r="BR251" s="184"/>
      <c r="BS251" s="184"/>
      <c r="BT251" s="184"/>
      <c r="BU251" s="184"/>
      <c r="BV251" s="86"/>
      <c r="BW251" s="184"/>
      <c r="BX251" s="184"/>
      <c r="BY251" s="184"/>
      <c r="BZ251" s="184"/>
      <c r="CA251" s="184"/>
      <c r="CB251" s="119"/>
    </row>
    <row r="252" spans="1:80" s="78" customFormat="1" x14ac:dyDescent="0.2">
      <c r="A252" s="84"/>
      <c r="B252" s="85"/>
      <c r="C252" s="86" t="str">
        <f t="shared" si="54"/>
        <v/>
      </c>
      <c r="D252" s="207" t="str">
        <f t="shared" si="55"/>
        <v/>
      </c>
      <c r="E252" s="86"/>
      <c r="F252" s="86"/>
      <c r="G252" s="86"/>
      <c r="H252" s="86"/>
      <c r="I252" s="86"/>
      <c r="J252" s="86"/>
      <c r="K252" s="86"/>
      <c r="L252" s="86"/>
      <c r="M252" s="86"/>
      <c r="N252" s="86"/>
      <c r="O252" s="87"/>
      <c r="P252" s="87"/>
      <c r="Q252" s="84"/>
      <c r="R252" s="84"/>
      <c r="S252" s="88"/>
      <c r="T252" s="86"/>
      <c r="U252" s="89" t="str">
        <f>IF(T252="","",VLOOKUP(T252,Surfacing_Pavements_Full_Width_Array,2,FALSE))</f>
        <v/>
      </c>
      <c r="V252" s="88" t="str">
        <f t="shared" si="56"/>
        <v/>
      </c>
      <c r="W252" s="99"/>
      <c r="X252" s="90"/>
      <c r="Y252" s="89" t="str">
        <f t="shared" si="57"/>
        <v/>
      </c>
      <c r="Z252" s="86"/>
      <c r="AA252" s="91" t="str">
        <f t="shared" si="58"/>
        <v/>
      </c>
      <c r="AB252" s="86"/>
      <c r="AC252" s="87"/>
      <c r="AD252" s="86"/>
      <c r="AE252" s="86"/>
      <c r="AF252" s="86"/>
      <c r="AG252" s="86"/>
      <c r="AH252" s="89" t="str">
        <f t="shared" si="59"/>
        <v/>
      </c>
      <c r="AI252" s="86"/>
      <c r="AJ252" s="86"/>
      <c r="AK252" s="86"/>
      <c r="AL252" s="89" t="str">
        <f t="shared" si="60"/>
        <v/>
      </c>
      <c r="AM252" s="86"/>
      <c r="AN252" s="86"/>
      <c r="AO252" s="89" t="str">
        <f t="shared" si="61"/>
        <v/>
      </c>
      <c r="AP252" s="86"/>
      <c r="AQ252" s="86"/>
      <c r="AR252" s="89" t="str">
        <f t="shared" si="62"/>
        <v/>
      </c>
      <c r="AS252" s="86"/>
      <c r="AT252" s="89" t="str">
        <f t="shared" si="63"/>
        <v/>
      </c>
      <c r="AU252" s="86"/>
      <c r="AV252" s="86"/>
      <c r="AW252" s="86"/>
      <c r="AX252" s="86"/>
      <c r="AY252" s="86"/>
      <c r="AZ252" s="184"/>
      <c r="BA252" s="184"/>
      <c r="BB252" s="183"/>
      <c r="BC252" s="183"/>
      <c r="BD252" s="207" t="str">
        <f t="shared" si="64"/>
        <v/>
      </c>
      <c r="BE252" s="86"/>
      <c r="BF252" s="86"/>
      <c r="BG252" s="86"/>
      <c r="BH252" s="86"/>
      <c r="BI252" s="88"/>
      <c r="BJ252" s="88"/>
      <c r="BK252" s="89" t="str">
        <f t="shared" si="65"/>
        <v/>
      </c>
      <c r="BL252" s="86"/>
      <c r="BM252" s="89" t="str">
        <f t="shared" si="66"/>
        <v/>
      </c>
      <c r="BN252" s="184"/>
      <c r="BO252" s="184" t="str">
        <f t="shared" si="67"/>
        <v/>
      </c>
      <c r="BP252" s="466"/>
      <c r="BQ252" s="184"/>
      <c r="BR252" s="184"/>
      <c r="BS252" s="184"/>
      <c r="BT252" s="184"/>
      <c r="BU252" s="184"/>
      <c r="BV252" s="86"/>
      <c r="BW252" s="184"/>
      <c r="BX252" s="184"/>
      <c r="BY252" s="184"/>
      <c r="BZ252" s="184"/>
      <c r="CA252" s="184"/>
      <c r="CB252" s="119"/>
    </row>
    <row r="253" spans="1:80" s="78" customFormat="1" x14ac:dyDescent="0.2">
      <c r="A253" s="84"/>
      <c r="B253" s="85"/>
      <c r="C253" s="86" t="str">
        <f t="shared" si="54"/>
        <v/>
      </c>
      <c r="D253" s="207" t="str">
        <f t="shared" si="55"/>
        <v/>
      </c>
      <c r="E253" s="86"/>
      <c r="F253" s="86"/>
      <c r="G253" s="86"/>
      <c r="H253" s="86"/>
      <c r="I253" s="86"/>
      <c r="J253" s="86"/>
      <c r="K253" s="86"/>
      <c r="L253" s="86"/>
      <c r="M253" s="86"/>
      <c r="N253" s="86"/>
      <c r="O253" s="87"/>
      <c r="P253" s="87"/>
      <c r="Q253" s="84"/>
      <c r="R253" s="84"/>
      <c r="S253" s="88"/>
      <c r="T253" s="86"/>
      <c r="U253" s="89" t="str">
        <f>IF(T253="","",VLOOKUP(T253,Surfacing_Pavements_Full_Width_Array,2,FALSE))</f>
        <v/>
      </c>
      <c r="V253" s="88" t="str">
        <f t="shared" si="56"/>
        <v/>
      </c>
      <c r="W253" s="99"/>
      <c r="X253" s="90"/>
      <c r="Y253" s="89" t="str">
        <f t="shared" si="57"/>
        <v/>
      </c>
      <c r="Z253" s="86"/>
      <c r="AA253" s="91" t="str">
        <f t="shared" si="58"/>
        <v/>
      </c>
      <c r="AB253" s="86"/>
      <c r="AC253" s="87"/>
      <c r="AD253" s="86"/>
      <c r="AE253" s="86"/>
      <c r="AF253" s="86"/>
      <c r="AG253" s="86"/>
      <c r="AH253" s="89" t="str">
        <f t="shared" si="59"/>
        <v/>
      </c>
      <c r="AI253" s="86"/>
      <c r="AJ253" s="86"/>
      <c r="AK253" s="86"/>
      <c r="AL253" s="89" t="str">
        <f t="shared" si="60"/>
        <v/>
      </c>
      <c r="AM253" s="86"/>
      <c r="AN253" s="86"/>
      <c r="AO253" s="89" t="str">
        <f t="shared" si="61"/>
        <v/>
      </c>
      <c r="AP253" s="86"/>
      <c r="AQ253" s="86"/>
      <c r="AR253" s="89" t="str">
        <f t="shared" si="62"/>
        <v/>
      </c>
      <c r="AS253" s="86"/>
      <c r="AT253" s="89" t="str">
        <f t="shared" si="63"/>
        <v/>
      </c>
      <c r="AU253" s="86"/>
      <c r="AV253" s="86"/>
      <c r="AW253" s="86"/>
      <c r="AX253" s="86"/>
      <c r="AY253" s="86"/>
      <c r="AZ253" s="184"/>
      <c r="BA253" s="184"/>
      <c r="BB253" s="183"/>
      <c r="BC253" s="183"/>
      <c r="BD253" s="207" t="str">
        <f t="shared" si="64"/>
        <v/>
      </c>
      <c r="BE253" s="86"/>
      <c r="BF253" s="86"/>
      <c r="BG253" s="86"/>
      <c r="BH253" s="86"/>
      <c r="BI253" s="88"/>
      <c r="BJ253" s="88"/>
      <c r="BK253" s="89" t="str">
        <f t="shared" si="65"/>
        <v/>
      </c>
      <c r="BL253" s="86"/>
      <c r="BM253" s="89" t="str">
        <f t="shared" si="66"/>
        <v/>
      </c>
      <c r="BN253" s="184"/>
      <c r="BO253" s="184" t="str">
        <f t="shared" si="67"/>
        <v/>
      </c>
      <c r="BP253" s="466"/>
      <c r="BQ253" s="184"/>
      <c r="BR253" s="184"/>
      <c r="BS253" s="184"/>
      <c r="BT253" s="184"/>
      <c r="BU253" s="184"/>
      <c r="BV253" s="86"/>
      <c r="BW253" s="184"/>
      <c r="BX253" s="184"/>
      <c r="BY253" s="184"/>
      <c r="BZ253" s="184"/>
      <c r="CA253" s="184"/>
      <c r="CB253" s="119"/>
    </row>
    <row r="254" spans="1:80" s="78" customFormat="1" x14ac:dyDescent="0.2">
      <c r="A254" s="84"/>
      <c r="B254" s="85"/>
      <c r="C254" s="86" t="str">
        <f t="shared" si="54"/>
        <v/>
      </c>
      <c r="D254" s="207" t="str">
        <f t="shared" si="55"/>
        <v/>
      </c>
      <c r="E254" s="86"/>
      <c r="F254" s="86"/>
      <c r="G254" s="86"/>
      <c r="H254" s="86"/>
      <c r="I254" s="86"/>
      <c r="J254" s="86"/>
      <c r="K254" s="86"/>
      <c r="L254" s="86"/>
      <c r="M254" s="86"/>
      <c r="N254" s="86"/>
      <c r="O254" s="87"/>
      <c r="P254" s="87"/>
      <c r="Q254" s="84"/>
      <c r="R254" s="84"/>
      <c r="S254" s="88"/>
      <c r="T254" s="86"/>
      <c r="U254" s="89" t="str">
        <f>IF(T254="","",VLOOKUP(T254,Surfacing_Pavements_Full_Width_Array,2,FALSE))</f>
        <v/>
      </c>
      <c r="V254" s="88" t="str">
        <f t="shared" si="56"/>
        <v/>
      </c>
      <c r="W254" s="99"/>
      <c r="X254" s="90"/>
      <c r="Y254" s="89" t="str">
        <f t="shared" si="57"/>
        <v/>
      </c>
      <c r="Z254" s="86"/>
      <c r="AA254" s="91" t="str">
        <f t="shared" si="58"/>
        <v/>
      </c>
      <c r="AB254" s="86"/>
      <c r="AC254" s="87"/>
      <c r="AD254" s="86"/>
      <c r="AE254" s="86"/>
      <c r="AF254" s="86"/>
      <c r="AG254" s="86"/>
      <c r="AH254" s="89" t="str">
        <f t="shared" si="59"/>
        <v/>
      </c>
      <c r="AI254" s="86"/>
      <c r="AJ254" s="86"/>
      <c r="AK254" s="86"/>
      <c r="AL254" s="89" t="str">
        <f t="shared" si="60"/>
        <v/>
      </c>
      <c r="AM254" s="86"/>
      <c r="AN254" s="86"/>
      <c r="AO254" s="89" t="str">
        <f t="shared" si="61"/>
        <v/>
      </c>
      <c r="AP254" s="86"/>
      <c r="AQ254" s="86"/>
      <c r="AR254" s="89" t="str">
        <f t="shared" si="62"/>
        <v/>
      </c>
      <c r="AS254" s="86"/>
      <c r="AT254" s="89" t="str">
        <f t="shared" si="63"/>
        <v/>
      </c>
      <c r="AU254" s="86"/>
      <c r="AV254" s="86"/>
      <c r="AW254" s="86"/>
      <c r="AX254" s="86"/>
      <c r="AY254" s="86"/>
      <c r="AZ254" s="184"/>
      <c r="BA254" s="184"/>
      <c r="BB254" s="183"/>
      <c r="BC254" s="183"/>
      <c r="BD254" s="207" t="str">
        <f t="shared" si="64"/>
        <v/>
      </c>
      <c r="BE254" s="86"/>
      <c r="BF254" s="86"/>
      <c r="BG254" s="86"/>
      <c r="BH254" s="86"/>
      <c r="BI254" s="88"/>
      <c r="BJ254" s="88"/>
      <c r="BK254" s="89" t="str">
        <f t="shared" si="65"/>
        <v/>
      </c>
      <c r="BL254" s="86"/>
      <c r="BM254" s="89" t="str">
        <f t="shared" si="66"/>
        <v/>
      </c>
      <c r="BN254" s="184"/>
      <c r="BO254" s="184" t="str">
        <f t="shared" si="67"/>
        <v/>
      </c>
      <c r="BP254" s="466"/>
      <c r="BQ254" s="184"/>
      <c r="BR254" s="184"/>
      <c r="BS254" s="184"/>
      <c r="BT254" s="184"/>
      <c r="BU254" s="184"/>
      <c r="BV254" s="86"/>
      <c r="BW254" s="184"/>
      <c r="BX254" s="184"/>
      <c r="BY254" s="184"/>
      <c r="BZ254" s="184"/>
      <c r="CA254" s="184"/>
      <c r="CB254" s="119"/>
    </row>
    <row r="255" spans="1:80" s="78" customFormat="1" x14ac:dyDescent="0.2">
      <c r="A255" s="84"/>
      <c r="B255" s="85"/>
      <c r="C255" s="86" t="str">
        <f t="shared" si="54"/>
        <v/>
      </c>
      <c r="D255" s="207" t="str">
        <f t="shared" si="55"/>
        <v/>
      </c>
      <c r="E255" s="86"/>
      <c r="F255" s="86"/>
      <c r="G255" s="86"/>
      <c r="H255" s="86"/>
      <c r="I255" s="86"/>
      <c r="J255" s="86"/>
      <c r="K255" s="86"/>
      <c r="L255" s="86"/>
      <c r="M255" s="86"/>
      <c r="N255" s="86"/>
      <c r="O255" s="87"/>
      <c r="P255" s="87"/>
      <c r="Q255" s="84"/>
      <c r="R255" s="84"/>
      <c r="S255" s="88"/>
      <c r="T255" s="86"/>
      <c r="U255" s="89" t="str">
        <f>IF(T255="","",VLOOKUP(T255,Surfacing_Pavements_Full_Width_Array,2,FALSE))</f>
        <v/>
      </c>
      <c r="V255" s="88" t="str">
        <f t="shared" si="56"/>
        <v/>
      </c>
      <c r="W255" s="99"/>
      <c r="X255" s="90"/>
      <c r="Y255" s="89" t="str">
        <f t="shared" si="57"/>
        <v/>
      </c>
      <c r="Z255" s="86"/>
      <c r="AA255" s="91" t="str">
        <f t="shared" si="58"/>
        <v/>
      </c>
      <c r="AB255" s="86"/>
      <c r="AC255" s="87"/>
      <c r="AD255" s="86"/>
      <c r="AE255" s="86"/>
      <c r="AF255" s="86"/>
      <c r="AG255" s="86"/>
      <c r="AH255" s="89" t="str">
        <f t="shared" si="59"/>
        <v/>
      </c>
      <c r="AI255" s="86"/>
      <c r="AJ255" s="86"/>
      <c r="AK255" s="86"/>
      <c r="AL255" s="89" t="str">
        <f t="shared" si="60"/>
        <v/>
      </c>
      <c r="AM255" s="86"/>
      <c r="AN255" s="86"/>
      <c r="AO255" s="89" t="str">
        <f t="shared" si="61"/>
        <v/>
      </c>
      <c r="AP255" s="86"/>
      <c r="AQ255" s="86"/>
      <c r="AR255" s="89" t="str">
        <f t="shared" si="62"/>
        <v/>
      </c>
      <c r="AS255" s="86"/>
      <c r="AT255" s="89" t="str">
        <f t="shared" si="63"/>
        <v/>
      </c>
      <c r="AU255" s="86"/>
      <c r="AV255" s="86"/>
      <c r="AW255" s="86"/>
      <c r="AX255" s="86"/>
      <c r="AY255" s="86"/>
      <c r="AZ255" s="184"/>
      <c r="BA255" s="184"/>
      <c r="BB255" s="183"/>
      <c r="BC255" s="183"/>
      <c r="BD255" s="207" t="str">
        <f t="shared" si="64"/>
        <v/>
      </c>
      <c r="BE255" s="86"/>
      <c r="BF255" s="86"/>
      <c r="BG255" s="86"/>
      <c r="BH255" s="86"/>
      <c r="BI255" s="88"/>
      <c r="BJ255" s="88"/>
      <c r="BK255" s="89" t="str">
        <f t="shared" si="65"/>
        <v/>
      </c>
      <c r="BL255" s="86"/>
      <c r="BM255" s="89" t="str">
        <f t="shared" si="66"/>
        <v/>
      </c>
      <c r="BN255" s="184"/>
      <c r="BO255" s="184" t="str">
        <f t="shared" si="67"/>
        <v/>
      </c>
      <c r="BP255" s="466"/>
      <c r="BQ255" s="184"/>
      <c r="BR255" s="184"/>
      <c r="BS255" s="184"/>
      <c r="BT255" s="184"/>
      <c r="BU255" s="184"/>
      <c r="BV255" s="86"/>
      <c r="BW255" s="184"/>
      <c r="BX255" s="184"/>
      <c r="BY255" s="184"/>
      <c r="BZ255" s="184"/>
      <c r="CA255" s="184"/>
      <c r="CB255" s="119"/>
    </row>
    <row r="256" spans="1:80" s="78" customFormat="1" x14ac:dyDescent="0.2">
      <c r="A256" s="84"/>
      <c r="B256" s="85"/>
      <c r="C256" s="86" t="str">
        <f t="shared" si="54"/>
        <v/>
      </c>
      <c r="D256" s="207" t="str">
        <f t="shared" si="55"/>
        <v/>
      </c>
      <c r="E256" s="86"/>
      <c r="F256" s="86"/>
      <c r="G256" s="86"/>
      <c r="H256" s="86"/>
      <c r="I256" s="86"/>
      <c r="J256" s="86"/>
      <c r="K256" s="86"/>
      <c r="L256" s="86"/>
      <c r="M256" s="86"/>
      <c r="N256" s="86"/>
      <c r="O256" s="87"/>
      <c r="P256" s="87"/>
      <c r="Q256" s="84"/>
      <c r="R256" s="84"/>
      <c r="S256" s="88"/>
      <c r="T256" s="86"/>
      <c r="U256" s="89" t="str">
        <f>IF(T256="","",VLOOKUP(T256,Surfacing_Pavements_Full_Width_Array,2,FALSE))</f>
        <v/>
      </c>
      <c r="V256" s="88" t="str">
        <f t="shared" si="56"/>
        <v/>
      </c>
      <c r="W256" s="99"/>
      <c r="X256" s="90"/>
      <c r="Y256" s="89" t="str">
        <f t="shared" si="57"/>
        <v/>
      </c>
      <c r="Z256" s="86"/>
      <c r="AA256" s="91" t="str">
        <f t="shared" si="58"/>
        <v/>
      </c>
      <c r="AB256" s="86"/>
      <c r="AC256" s="87"/>
      <c r="AD256" s="86"/>
      <c r="AE256" s="86"/>
      <c r="AF256" s="86"/>
      <c r="AG256" s="86"/>
      <c r="AH256" s="89" t="str">
        <f t="shared" si="59"/>
        <v/>
      </c>
      <c r="AI256" s="86"/>
      <c r="AJ256" s="86"/>
      <c r="AK256" s="86"/>
      <c r="AL256" s="89" t="str">
        <f t="shared" si="60"/>
        <v/>
      </c>
      <c r="AM256" s="86"/>
      <c r="AN256" s="86"/>
      <c r="AO256" s="89" t="str">
        <f t="shared" si="61"/>
        <v/>
      </c>
      <c r="AP256" s="86"/>
      <c r="AQ256" s="86"/>
      <c r="AR256" s="89" t="str">
        <f t="shared" si="62"/>
        <v/>
      </c>
      <c r="AS256" s="86"/>
      <c r="AT256" s="89" t="str">
        <f t="shared" si="63"/>
        <v/>
      </c>
      <c r="AU256" s="86"/>
      <c r="AV256" s="86"/>
      <c r="AW256" s="86"/>
      <c r="AX256" s="86"/>
      <c r="AY256" s="86"/>
      <c r="AZ256" s="184"/>
      <c r="BA256" s="184"/>
      <c r="BB256" s="183"/>
      <c r="BC256" s="183"/>
      <c r="BD256" s="207" t="str">
        <f t="shared" si="64"/>
        <v/>
      </c>
      <c r="BE256" s="86"/>
      <c r="BF256" s="86"/>
      <c r="BG256" s="86"/>
      <c r="BH256" s="86"/>
      <c r="BI256" s="88"/>
      <c r="BJ256" s="88"/>
      <c r="BK256" s="89" t="str">
        <f t="shared" si="65"/>
        <v/>
      </c>
      <c r="BL256" s="86"/>
      <c r="BM256" s="89" t="str">
        <f t="shared" si="66"/>
        <v/>
      </c>
      <c r="BN256" s="184"/>
      <c r="BO256" s="184" t="str">
        <f t="shared" si="67"/>
        <v/>
      </c>
      <c r="BP256" s="466"/>
      <c r="BQ256" s="184"/>
      <c r="BR256" s="184"/>
      <c r="BS256" s="184"/>
      <c r="BT256" s="184"/>
      <c r="BU256" s="184"/>
      <c r="BV256" s="86"/>
      <c r="BW256" s="184"/>
      <c r="BX256" s="184"/>
      <c r="BY256" s="184"/>
      <c r="BZ256" s="184"/>
      <c r="CA256" s="184"/>
      <c r="CB256" s="119"/>
    </row>
    <row r="257" spans="1:80" s="78" customFormat="1" x14ac:dyDescent="0.2">
      <c r="A257" s="84"/>
      <c r="B257" s="85"/>
      <c r="C257" s="86" t="str">
        <f t="shared" si="54"/>
        <v/>
      </c>
      <c r="D257" s="207" t="str">
        <f t="shared" si="55"/>
        <v/>
      </c>
      <c r="E257" s="86"/>
      <c r="F257" s="86"/>
      <c r="G257" s="86"/>
      <c r="H257" s="86"/>
      <c r="I257" s="86"/>
      <c r="J257" s="86"/>
      <c r="K257" s="86"/>
      <c r="L257" s="86"/>
      <c r="M257" s="86"/>
      <c r="N257" s="86"/>
      <c r="O257" s="87"/>
      <c r="P257" s="87"/>
      <c r="Q257" s="84"/>
      <c r="R257" s="84"/>
      <c r="S257" s="88"/>
      <c r="T257" s="86"/>
      <c r="U257" s="89" t="str">
        <f>IF(T257="","",VLOOKUP(T257,Surfacing_Pavements_Full_Width_Array,2,FALSE))</f>
        <v/>
      </c>
      <c r="V257" s="88" t="str">
        <f t="shared" si="56"/>
        <v/>
      </c>
      <c r="W257" s="99"/>
      <c r="X257" s="90"/>
      <c r="Y257" s="89" t="str">
        <f t="shared" si="57"/>
        <v/>
      </c>
      <c r="Z257" s="86"/>
      <c r="AA257" s="91" t="str">
        <f t="shared" si="58"/>
        <v/>
      </c>
      <c r="AB257" s="86"/>
      <c r="AC257" s="87"/>
      <c r="AD257" s="86"/>
      <c r="AE257" s="86"/>
      <c r="AF257" s="86"/>
      <c r="AG257" s="86"/>
      <c r="AH257" s="89" t="str">
        <f t="shared" si="59"/>
        <v/>
      </c>
      <c r="AI257" s="86"/>
      <c r="AJ257" s="86"/>
      <c r="AK257" s="86"/>
      <c r="AL257" s="89" t="str">
        <f t="shared" si="60"/>
        <v/>
      </c>
      <c r="AM257" s="86"/>
      <c r="AN257" s="86"/>
      <c r="AO257" s="89" t="str">
        <f t="shared" si="61"/>
        <v/>
      </c>
      <c r="AP257" s="86"/>
      <c r="AQ257" s="86"/>
      <c r="AR257" s="89" t="str">
        <f t="shared" si="62"/>
        <v/>
      </c>
      <c r="AS257" s="86"/>
      <c r="AT257" s="89" t="str">
        <f t="shared" si="63"/>
        <v/>
      </c>
      <c r="AU257" s="86"/>
      <c r="AV257" s="86"/>
      <c r="AW257" s="86"/>
      <c r="AX257" s="86"/>
      <c r="AY257" s="86"/>
      <c r="AZ257" s="184"/>
      <c r="BA257" s="184"/>
      <c r="BB257" s="183"/>
      <c r="BC257" s="183"/>
      <c r="BD257" s="207" t="str">
        <f t="shared" si="64"/>
        <v/>
      </c>
      <c r="BE257" s="86"/>
      <c r="BF257" s="86"/>
      <c r="BG257" s="86"/>
      <c r="BH257" s="86"/>
      <c r="BI257" s="88"/>
      <c r="BJ257" s="88"/>
      <c r="BK257" s="89" t="str">
        <f t="shared" si="65"/>
        <v/>
      </c>
      <c r="BL257" s="86"/>
      <c r="BM257" s="89" t="str">
        <f t="shared" si="66"/>
        <v/>
      </c>
      <c r="BN257" s="184"/>
      <c r="BO257" s="184" t="str">
        <f t="shared" si="67"/>
        <v/>
      </c>
      <c r="BP257" s="466"/>
      <c r="BQ257" s="184"/>
      <c r="BR257" s="184"/>
      <c r="BS257" s="184"/>
      <c r="BT257" s="184"/>
      <c r="BU257" s="184"/>
      <c r="BV257" s="86"/>
      <c r="BW257" s="184"/>
      <c r="BX257" s="184"/>
      <c r="BY257" s="184"/>
      <c r="BZ257" s="184"/>
      <c r="CA257" s="184"/>
      <c r="CB257" s="119"/>
    </row>
    <row r="258" spans="1:80" s="78" customFormat="1" x14ac:dyDescent="0.2">
      <c r="A258" s="84"/>
      <c r="B258" s="85"/>
      <c r="C258" s="86" t="str">
        <f t="shared" si="54"/>
        <v/>
      </c>
      <c r="D258" s="207" t="str">
        <f t="shared" si="55"/>
        <v/>
      </c>
      <c r="E258" s="86"/>
      <c r="F258" s="86"/>
      <c r="G258" s="86"/>
      <c r="H258" s="86"/>
      <c r="I258" s="86"/>
      <c r="J258" s="86"/>
      <c r="K258" s="86"/>
      <c r="L258" s="86"/>
      <c r="M258" s="86"/>
      <c r="N258" s="86"/>
      <c r="O258" s="87"/>
      <c r="P258" s="87"/>
      <c r="Q258" s="84"/>
      <c r="R258" s="84"/>
      <c r="S258" s="88"/>
      <c r="T258" s="86"/>
      <c r="U258" s="89" t="str">
        <f>IF(T258="","",VLOOKUP(T258,Surfacing_Pavements_Full_Width_Array,2,FALSE))</f>
        <v/>
      </c>
      <c r="V258" s="88" t="str">
        <f t="shared" si="56"/>
        <v/>
      </c>
      <c r="W258" s="99"/>
      <c r="X258" s="90"/>
      <c r="Y258" s="89" t="str">
        <f t="shared" si="57"/>
        <v/>
      </c>
      <c r="Z258" s="86"/>
      <c r="AA258" s="91" t="str">
        <f t="shared" si="58"/>
        <v/>
      </c>
      <c r="AB258" s="86"/>
      <c r="AC258" s="87"/>
      <c r="AD258" s="86"/>
      <c r="AE258" s="86"/>
      <c r="AF258" s="86"/>
      <c r="AG258" s="86"/>
      <c r="AH258" s="89" t="str">
        <f t="shared" si="59"/>
        <v/>
      </c>
      <c r="AI258" s="86"/>
      <c r="AJ258" s="86"/>
      <c r="AK258" s="86"/>
      <c r="AL258" s="89" t="str">
        <f t="shared" si="60"/>
        <v/>
      </c>
      <c r="AM258" s="86"/>
      <c r="AN258" s="86"/>
      <c r="AO258" s="89" t="str">
        <f t="shared" si="61"/>
        <v/>
      </c>
      <c r="AP258" s="86"/>
      <c r="AQ258" s="86"/>
      <c r="AR258" s="89" t="str">
        <f t="shared" si="62"/>
        <v/>
      </c>
      <c r="AS258" s="86"/>
      <c r="AT258" s="89" t="str">
        <f t="shared" si="63"/>
        <v/>
      </c>
      <c r="AU258" s="86"/>
      <c r="AV258" s="86"/>
      <c r="AW258" s="86"/>
      <c r="AX258" s="86"/>
      <c r="AY258" s="86"/>
      <c r="AZ258" s="184"/>
      <c r="BA258" s="184"/>
      <c r="BB258" s="183"/>
      <c r="BC258" s="183"/>
      <c r="BD258" s="207" t="str">
        <f t="shared" si="64"/>
        <v/>
      </c>
      <c r="BE258" s="86"/>
      <c r="BF258" s="86"/>
      <c r="BG258" s="86"/>
      <c r="BH258" s="86"/>
      <c r="BI258" s="88"/>
      <c r="BJ258" s="88"/>
      <c r="BK258" s="89" t="str">
        <f t="shared" si="65"/>
        <v/>
      </c>
      <c r="BL258" s="86"/>
      <c r="BM258" s="89" t="str">
        <f t="shared" si="66"/>
        <v/>
      </c>
      <c r="BN258" s="184"/>
      <c r="BO258" s="184" t="str">
        <f t="shared" si="67"/>
        <v/>
      </c>
      <c r="BP258" s="466"/>
      <c r="BQ258" s="184"/>
      <c r="BR258" s="184"/>
      <c r="BS258" s="184"/>
      <c r="BT258" s="184"/>
      <c r="BU258" s="184"/>
      <c r="BV258" s="86"/>
      <c r="BW258" s="184"/>
      <c r="BX258" s="184"/>
      <c r="BY258" s="184"/>
      <c r="BZ258" s="184"/>
      <c r="CA258" s="184"/>
      <c r="CB258" s="119"/>
    </row>
    <row r="259" spans="1:80" s="78" customFormat="1" x14ac:dyDescent="0.2">
      <c r="A259" s="84"/>
      <c r="B259" s="85"/>
      <c r="C259" s="86" t="str">
        <f t="shared" si="54"/>
        <v/>
      </c>
      <c r="D259" s="207" t="str">
        <f t="shared" si="55"/>
        <v/>
      </c>
      <c r="E259" s="86"/>
      <c r="F259" s="86"/>
      <c r="G259" s="86"/>
      <c r="H259" s="86"/>
      <c r="I259" s="86"/>
      <c r="J259" s="86"/>
      <c r="K259" s="86"/>
      <c r="L259" s="86"/>
      <c r="M259" s="86"/>
      <c r="N259" s="86"/>
      <c r="O259" s="87"/>
      <c r="P259" s="87"/>
      <c r="Q259" s="84"/>
      <c r="R259" s="84"/>
      <c r="S259" s="88"/>
      <c r="T259" s="86"/>
      <c r="U259" s="89" t="str">
        <f>IF(T259="","",VLOOKUP(T259,Surfacing_Pavements_Full_Width_Array,2,FALSE))</f>
        <v/>
      </c>
      <c r="V259" s="88" t="str">
        <f t="shared" si="56"/>
        <v/>
      </c>
      <c r="W259" s="99"/>
      <c r="X259" s="90"/>
      <c r="Y259" s="89" t="str">
        <f t="shared" si="57"/>
        <v/>
      </c>
      <c r="Z259" s="86"/>
      <c r="AA259" s="91" t="str">
        <f t="shared" si="58"/>
        <v/>
      </c>
      <c r="AB259" s="86"/>
      <c r="AC259" s="87"/>
      <c r="AD259" s="86"/>
      <c r="AE259" s="86"/>
      <c r="AF259" s="86"/>
      <c r="AG259" s="86"/>
      <c r="AH259" s="89" t="str">
        <f t="shared" si="59"/>
        <v/>
      </c>
      <c r="AI259" s="86"/>
      <c r="AJ259" s="86"/>
      <c r="AK259" s="86"/>
      <c r="AL259" s="89" t="str">
        <f t="shared" si="60"/>
        <v/>
      </c>
      <c r="AM259" s="86"/>
      <c r="AN259" s="86"/>
      <c r="AO259" s="89" t="str">
        <f t="shared" si="61"/>
        <v/>
      </c>
      <c r="AP259" s="86"/>
      <c r="AQ259" s="86"/>
      <c r="AR259" s="89" t="str">
        <f t="shared" si="62"/>
        <v/>
      </c>
      <c r="AS259" s="86"/>
      <c r="AT259" s="89" t="str">
        <f t="shared" si="63"/>
        <v/>
      </c>
      <c r="AU259" s="86"/>
      <c r="AV259" s="86"/>
      <c r="AW259" s="86"/>
      <c r="AX259" s="86"/>
      <c r="AY259" s="86"/>
      <c r="AZ259" s="184"/>
      <c r="BA259" s="184"/>
      <c r="BB259" s="183"/>
      <c r="BC259" s="183"/>
      <c r="BD259" s="207" t="str">
        <f t="shared" si="64"/>
        <v/>
      </c>
      <c r="BE259" s="86"/>
      <c r="BF259" s="86"/>
      <c r="BG259" s="86"/>
      <c r="BH259" s="86"/>
      <c r="BI259" s="88"/>
      <c r="BJ259" s="88"/>
      <c r="BK259" s="89" t="str">
        <f t="shared" si="65"/>
        <v/>
      </c>
      <c r="BL259" s="86"/>
      <c r="BM259" s="89" t="str">
        <f t="shared" si="66"/>
        <v/>
      </c>
      <c r="BN259" s="184"/>
      <c r="BO259" s="184" t="str">
        <f t="shared" si="67"/>
        <v/>
      </c>
      <c r="BP259" s="466"/>
      <c r="BQ259" s="184"/>
      <c r="BR259" s="184"/>
      <c r="BS259" s="184"/>
      <c r="BT259" s="184"/>
      <c r="BU259" s="184"/>
      <c r="BV259" s="86"/>
      <c r="BW259" s="184"/>
      <c r="BX259" s="184"/>
      <c r="BY259" s="184"/>
      <c r="BZ259" s="184"/>
      <c r="CA259" s="184"/>
      <c r="CB259" s="119"/>
    </row>
    <row r="260" spans="1:80" s="78" customFormat="1" x14ac:dyDescent="0.2">
      <c r="A260" s="84"/>
      <c r="B260" s="85"/>
      <c r="C260" s="86" t="str">
        <f t="shared" si="54"/>
        <v/>
      </c>
      <c r="D260" s="207" t="str">
        <f t="shared" si="55"/>
        <v/>
      </c>
      <c r="E260" s="86"/>
      <c r="F260" s="86"/>
      <c r="G260" s="86"/>
      <c r="H260" s="86"/>
      <c r="I260" s="86"/>
      <c r="J260" s="86"/>
      <c r="K260" s="86"/>
      <c r="L260" s="86"/>
      <c r="M260" s="86"/>
      <c r="N260" s="86"/>
      <c r="O260" s="87"/>
      <c r="P260" s="87"/>
      <c r="Q260" s="84"/>
      <c r="R260" s="84"/>
      <c r="S260" s="88"/>
      <c r="T260" s="86"/>
      <c r="U260" s="89" t="str">
        <f>IF(T260="","",VLOOKUP(T260,Surfacing_Pavements_Full_Width_Array,2,FALSE))</f>
        <v/>
      </c>
      <c r="V260" s="88" t="str">
        <f t="shared" si="56"/>
        <v/>
      </c>
      <c r="W260" s="99"/>
      <c r="X260" s="90"/>
      <c r="Y260" s="89" t="str">
        <f t="shared" si="57"/>
        <v/>
      </c>
      <c r="Z260" s="86"/>
      <c r="AA260" s="91" t="str">
        <f t="shared" si="58"/>
        <v/>
      </c>
      <c r="AB260" s="86"/>
      <c r="AC260" s="87"/>
      <c r="AD260" s="86"/>
      <c r="AE260" s="86"/>
      <c r="AF260" s="86"/>
      <c r="AG260" s="86"/>
      <c r="AH260" s="89" t="str">
        <f t="shared" si="59"/>
        <v/>
      </c>
      <c r="AI260" s="86"/>
      <c r="AJ260" s="86"/>
      <c r="AK260" s="86"/>
      <c r="AL260" s="89" t="str">
        <f t="shared" si="60"/>
        <v/>
      </c>
      <c r="AM260" s="86"/>
      <c r="AN260" s="86"/>
      <c r="AO260" s="89" t="str">
        <f t="shared" si="61"/>
        <v/>
      </c>
      <c r="AP260" s="86"/>
      <c r="AQ260" s="86"/>
      <c r="AR260" s="89" t="str">
        <f t="shared" si="62"/>
        <v/>
      </c>
      <c r="AS260" s="86"/>
      <c r="AT260" s="89" t="str">
        <f t="shared" si="63"/>
        <v/>
      </c>
      <c r="AU260" s="86"/>
      <c r="AV260" s="86"/>
      <c r="AW260" s="86"/>
      <c r="AX260" s="86"/>
      <c r="AY260" s="86"/>
      <c r="AZ260" s="184"/>
      <c r="BA260" s="184"/>
      <c r="BB260" s="183"/>
      <c r="BC260" s="183"/>
      <c r="BD260" s="207" t="str">
        <f t="shared" si="64"/>
        <v/>
      </c>
      <c r="BE260" s="86"/>
      <c r="BF260" s="86"/>
      <c r="BG260" s="86"/>
      <c r="BH260" s="86"/>
      <c r="BI260" s="88"/>
      <c r="BJ260" s="88"/>
      <c r="BK260" s="89" t="str">
        <f t="shared" si="65"/>
        <v/>
      </c>
      <c r="BL260" s="86"/>
      <c r="BM260" s="89" t="str">
        <f t="shared" si="66"/>
        <v/>
      </c>
      <c r="BN260" s="184"/>
      <c r="BO260" s="184" t="str">
        <f t="shared" si="67"/>
        <v/>
      </c>
      <c r="BP260" s="466"/>
      <c r="BQ260" s="184"/>
      <c r="BR260" s="184"/>
      <c r="BS260" s="184"/>
      <c r="BT260" s="184"/>
      <c r="BU260" s="184"/>
      <c r="BV260" s="86"/>
      <c r="BW260" s="184"/>
      <c r="BX260" s="184"/>
      <c r="BY260" s="184"/>
      <c r="BZ260" s="184"/>
      <c r="CA260" s="184"/>
      <c r="CB260" s="119"/>
    </row>
    <row r="261" spans="1:80" s="78" customFormat="1" x14ac:dyDescent="0.2">
      <c r="A261" s="84"/>
      <c r="B261" s="85"/>
      <c r="C261" s="86" t="str">
        <f t="shared" si="54"/>
        <v/>
      </c>
      <c r="D261" s="207" t="str">
        <f t="shared" si="55"/>
        <v/>
      </c>
      <c r="E261" s="86"/>
      <c r="F261" s="86"/>
      <c r="G261" s="86"/>
      <c r="H261" s="86"/>
      <c r="I261" s="86"/>
      <c r="J261" s="86"/>
      <c r="K261" s="86"/>
      <c r="L261" s="86"/>
      <c r="M261" s="86"/>
      <c r="N261" s="86"/>
      <c r="O261" s="87"/>
      <c r="P261" s="87"/>
      <c r="Q261" s="84"/>
      <c r="R261" s="84"/>
      <c r="S261" s="88"/>
      <c r="T261" s="86"/>
      <c r="U261" s="89" t="str">
        <f>IF(T261="","",VLOOKUP(T261,Surfacing_Pavements_Full_Width_Array,2,FALSE))</f>
        <v/>
      </c>
      <c r="V261" s="88" t="str">
        <f t="shared" si="56"/>
        <v/>
      </c>
      <c r="W261" s="99"/>
      <c r="X261" s="90"/>
      <c r="Y261" s="89" t="str">
        <f t="shared" si="57"/>
        <v/>
      </c>
      <c r="Z261" s="86"/>
      <c r="AA261" s="91" t="str">
        <f t="shared" si="58"/>
        <v/>
      </c>
      <c r="AB261" s="86"/>
      <c r="AC261" s="87"/>
      <c r="AD261" s="86"/>
      <c r="AE261" s="86"/>
      <c r="AF261" s="86"/>
      <c r="AG261" s="86"/>
      <c r="AH261" s="89" t="str">
        <f t="shared" si="59"/>
        <v/>
      </c>
      <c r="AI261" s="86"/>
      <c r="AJ261" s="86"/>
      <c r="AK261" s="86"/>
      <c r="AL261" s="89" t="str">
        <f t="shared" si="60"/>
        <v/>
      </c>
      <c r="AM261" s="86"/>
      <c r="AN261" s="86"/>
      <c r="AO261" s="89" t="str">
        <f t="shared" si="61"/>
        <v/>
      </c>
      <c r="AP261" s="86"/>
      <c r="AQ261" s="86"/>
      <c r="AR261" s="89" t="str">
        <f t="shared" si="62"/>
        <v/>
      </c>
      <c r="AS261" s="86"/>
      <c r="AT261" s="89" t="str">
        <f t="shared" si="63"/>
        <v/>
      </c>
      <c r="AU261" s="86"/>
      <c r="AV261" s="86"/>
      <c r="AW261" s="86"/>
      <c r="AX261" s="86"/>
      <c r="AY261" s="86"/>
      <c r="AZ261" s="184"/>
      <c r="BA261" s="184"/>
      <c r="BB261" s="183"/>
      <c r="BC261" s="183"/>
      <c r="BD261" s="207" t="str">
        <f t="shared" si="64"/>
        <v/>
      </c>
      <c r="BE261" s="86"/>
      <c r="BF261" s="86"/>
      <c r="BG261" s="86"/>
      <c r="BH261" s="86"/>
      <c r="BI261" s="88"/>
      <c r="BJ261" s="88"/>
      <c r="BK261" s="89" t="str">
        <f t="shared" si="65"/>
        <v/>
      </c>
      <c r="BL261" s="86"/>
      <c r="BM261" s="89" t="str">
        <f t="shared" si="66"/>
        <v/>
      </c>
      <c r="BN261" s="184"/>
      <c r="BO261" s="184" t="str">
        <f t="shared" si="67"/>
        <v/>
      </c>
      <c r="BP261" s="466"/>
      <c r="BQ261" s="184"/>
      <c r="BR261" s="184"/>
      <c r="BS261" s="184"/>
      <c r="BT261" s="184"/>
      <c r="BU261" s="184"/>
      <c r="BV261" s="86"/>
      <c r="BW261" s="184"/>
      <c r="BX261" s="184"/>
      <c r="BY261" s="184"/>
      <c r="BZ261" s="184"/>
      <c r="CA261" s="184"/>
      <c r="CB261" s="119"/>
    </row>
    <row r="262" spans="1:80" s="78" customFormat="1" x14ac:dyDescent="0.2">
      <c r="A262" s="84"/>
      <c r="B262" s="85"/>
      <c r="C262" s="86" t="str">
        <f t="shared" si="54"/>
        <v/>
      </c>
      <c r="D262" s="207" t="str">
        <f t="shared" si="55"/>
        <v/>
      </c>
      <c r="E262" s="86"/>
      <c r="F262" s="86"/>
      <c r="G262" s="86"/>
      <c r="H262" s="86"/>
      <c r="I262" s="86"/>
      <c r="J262" s="86"/>
      <c r="K262" s="86"/>
      <c r="L262" s="86"/>
      <c r="M262" s="86"/>
      <c r="N262" s="86"/>
      <c r="O262" s="87"/>
      <c r="P262" s="87"/>
      <c r="Q262" s="84"/>
      <c r="R262" s="84"/>
      <c r="S262" s="88"/>
      <c r="T262" s="86"/>
      <c r="U262" s="89" t="str">
        <f>IF(T262="","",VLOOKUP(T262,Surfacing_Pavements_Full_Width_Array,2,FALSE))</f>
        <v/>
      </c>
      <c r="V262" s="88" t="str">
        <f t="shared" si="56"/>
        <v/>
      </c>
      <c r="W262" s="99"/>
      <c r="X262" s="90"/>
      <c r="Y262" s="89" t="str">
        <f t="shared" si="57"/>
        <v/>
      </c>
      <c r="Z262" s="86"/>
      <c r="AA262" s="91" t="str">
        <f t="shared" si="58"/>
        <v/>
      </c>
      <c r="AB262" s="86"/>
      <c r="AC262" s="87"/>
      <c r="AD262" s="86"/>
      <c r="AE262" s="86"/>
      <c r="AF262" s="86"/>
      <c r="AG262" s="86"/>
      <c r="AH262" s="89" t="str">
        <f t="shared" si="59"/>
        <v/>
      </c>
      <c r="AI262" s="86"/>
      <c r="AJ262" s="86"/>
      <c r="AK262" s="86"/>
      <c r="AL262" s="89" t="str">
        <f t="shared" si="60"/>
        <v/>
      </c>
      <c r="AM262" s="86"/>
      <c r="AN262" s="86"/>
      <c r="AO262" s="89" t="str">
        <f t="shared" si="61"/>
        <v/>
      </c>
      <c r="AP262" s="86"/>
      <c r="AQ262" s="86"/>
      <c r="AR262" s="89" t="str">
        <f t="shared" si="62"/>
        <v/>
      </c>
      <c r="AS262" s="86"/>
      <c r="AT262" s="89" t="str">
        <f t="shared" si="63"/>
        <v/>
      </c>
      <c r="AU262" s="86"/>
      <c r="AV262" s="86"/>
      <c r="AW262" s="86"/>
      <c r="AX262" s="86"/>
      <c r="AY262" s="86"/>
      <c r="AZ262" s="184"/>
      <c r="BA262" s="184"/>
      <c r="BB262" s="183"/>
      <c r="BC262" s="183"/>
      <c r="BD262" s="207" t="str">
        <f t="shared" si="64"/>
        <v/>
      </c>
      <c r="BE262" s="86"/>
      <c r="BF262" s="86"/>
      <c r="BG262" s="86"/>
      <c r="BH262" s="86"/>
      <c r="BI262" s="88"/>
      <c r="BJ262" s="88"/>
      <c r="BK262" s="89" t="str">
        <f t="shared" si="65"/>
        <v/>
      </c>
      <c r="BL262" s="86"/>
      <c r="BM262" s="89" t="str">
        <f t="shared" si="66"/>
        <v/>
      </c>
      <c r="BN262" s="184"/>
      <c r="BO262" s="184" t="str">
        <f t="shared" si="67"/>
        <v/>
      </c>
      <c r="BP262" s="466"/>
      <c r="BQ262" s="184"/>
      <c r="BR262" s="184"/>
      <c r="BS262" s="184"/>
      <c r="BT262" s="184"/>
      <c r="BU262" s="184"/>
      <c r="BV262" s="86"/>
      <c r="BW262" s="184"/>
      <c r="BX262" s="184"/>
      <c r="BY262" s="184"/>
      <c r="BZ262" s="184"/>
      <c r="CA262" s="184"/>
      <c r="CB262" s="119"/>
    </row>
    <row r="263" spans="1:80" s="78" customFormat="1" x14ac:dyDescent="0.2">
      <c r="A263" s="84"/>
      <c r="B263" s="85"/>
      <c r="C263" s="86" t="str">
        <f t="shared" ref="C263:C326" si="68">IF(A263="ADD","0","")</f>
        <v/>
      </c>
      <c r="D263" s="207" t="str">
        <f t="shared" ref="D263:D326" si="69">IF(E263="","",(VLOOKUP(E263,Generic_Road_Names_Table_Array,2,FALSE)))</f>
        <v/>
      </c>
      <c r="E263" s="86"/>
      <c r="F263" s="86"/>
      <c r="G263" s="86"/>
      <c r="H263" s="86"/>
      <c r="I263" s="86"/>
      <c r="J263" s="86"/>
      <c r="K263" s="86"/>
      <c r="L263" s="86"/>
      <c r="M263" s="86"/>
      <c r="N263" s="86"/>
      <c r="O263" s="87"/>
      <c r="P263" s="87"/>
      <c r="Q263" s="84"/>
      <c r="R263" s="84"/>
      <c r="S263" s="88"/>
      <c r="T263" s="86"/>
      <c r="U263" s="89" t="str">
        <f>IF(T263="","",VLOOKUP(T263,Surfacing_Pavements_Full_Width_Array,2,FALSE))</f>
        <v/>
      </c>
      <c r="V263" s="88" t="str">
        <f t="shared" ref="V263:V326" si="70">IF(A263="ADD","0","")</f>
        <v/>
      </c>
      <c r="W263" s="99"/>
      <c r="X263" s="90"/>
      <c r="Y263" s="89" t="str">
        <f t="shared" ref="Y263:Y326" si="71">IF(X263="","",VLOOKUP(X263,Surfacing_Surface_Material_Table_Array,2,FALSE))</f>
        <v/>
      </c>
      <c r="Z263" s="86"/>
      <c r="AA263" s="91" t="str">
        <f t="shared" ref="AA263:AA326" si="72">IF(Z263="","",VLOOKUP(Z263,Surfacing_Surface_Function_Table_Array,2,FALSE))</f>
        <v/>
      </c>
      <c r="AB263" s="86"/>
      <c r="AC263" s="87"/>
      <c r="AD263" s="86"/>
      <c r="AE263" s="86"/>
      <c r="AF263" s="86"/>
      <c r="AG263" s="86"/>
      <c r="AH263" s="89" t="str">
        <f t="shared" ref="AH263:AH326" si="73">IF(AG263="","",VLOOKUP(AG263,Surfacing_Surface_Binder_Table_Array,2,FALSE))</f>
        <v/>
      </c>
      <c r="AI263" s="86"/>
      <c r="AJ263" s="86"/>
      <c r="AK263" s="86"/>
      <c r="AL263" s="89" t="str">
        <f t="shared" ref="AL263:AL326" si="74">IF(AK263="","",VLOOKUP(AK263,Surfacing_Surface_Cutter_Table_Array,2,FALSE))</f>
        <v/>
      </c>
      <c r="AM263" s="86"/>
      <c r="AN263" s="86"/>
      <c r="AO263" s="89" t="str">
        <f t="shared" ref="AO263:AO326" si="75">IF(AN263="","",(VLOOKUP(AN263,Surfacing_Surface_Adhesion_Table_Array,2,FALSE)))</f>
        <v/>
      </c>
      <c r="AP263" s="86"/>
      <c r="AQ263" s="86"/>
      <c r="AR263" s="89" t="str">
        <f t="shared" ref="AR263:AR326" si="76">IF(AQ263="","",(VLOOKUP(AQ263,Surfacing_Surface_Additive_Table_Array,2,FALSE)))</f>
        <v/>
      </c>
      <c r="AS263" s="86"/>
      <c r="AT263" s="89" t="str">
        <f t="shared" ref="AT263:AT326" si="77">IF(AS263="","",(VLOOKUP(AS263,Surfacing_Polymer_Type_Table_Array,2,FALSE)))</f>
        <v/>
      </c>
      <c r="AU263" s="86"/>
      <c r="AV263" s="86"/>
      <c r="AW263" s="86"/>
      <c r="AX263" s="86"/>
      <c r="AY263" s="86"/>
      <c r="AZ263" s="184"/>
      <c r="BA263" s="184"/>
      <c r="BB263" s="183"/>
      <c r="BC263" s="183"/>
      <c r="BD263" s="207" t="str">
        <f t="shared" ref="BD263:BD326" si="78">IF(BC263="","",(VLOOKUP(BC263,Generic_Organisation_Table_Array,2,FALSE)))</f>
        <v/>
      </c>
      <c r="BE263" s="86"/>
      <c r="BF263" s="86"/>
      <c r="BG263" s="86"/>
      <c r="BH263" s="86"/>
      <c r="BI263" s="88"/>
      <c r="BJ263" s="88"/>
      <c r="BK263" s="89" t="str">
        <f t="shared" ref="BK263:BK326" si="79">IF(BJ263="","",(VLOOKUP(BJ263,Surfacing_Surface_Recycled_Component_Table_Array,2,FALSE)))</f>
        <v/>
      </c>
      <c r="BL263" s="86"/>
      <c r="BM263" s="89" t="str">
        <f t="shared" ref="BM263:BM326" si="80">IF(BL263="","",(VLOOKUP(BL263,Surfacing_Surface_Reason,2,FALSE)))</f>
        <v/>
      </c>
      <c r="BN263" s="184"/>
      <c r="BO263" s="184" t="str">
        <f t="shared" ref="BO263:BO326" si="81">IF(BN263="","",(VLOOKUP(BN263,Surface_Work_Origin_Array,2,FALSE)))</f>
        <v/>
      </c>
      <c r="BP263" s="466"/>
      <c r="BQ263" s="184"/>
      <c r="BR263" s="184"/>
      <c r="BS263" s="184"/>
      <c r="BT263" s="184"/>
      <c r="BU263" s="184"/>
      <c r="BV263" s="86"/>
      <c r="BW263" s="184"/>
      <c r="BX263" s="184"/>
      <c r="BY263" s="184"/>
      <c r="BZ263" s="184"/>
      <c r="CA263" s="184"/>
      <c r="CB263" s="119"/>
    </row>
    <row r="264" spans="1:80" s="78" customFormat="1" x14ac:dyDescent="0.2">
      <c r="A264" s="84"/>
      <c r="B264" s="85"/>
      <c r="C264" s="86" t="str">
        <f t="shared" si="68"/>
        <v/>
      </c>
      <c r="D264" s="207" t="str">
        <f t="shared" si="69"/>
        <v/>
      </c>
      <c r="E264" s="86"/>
      <c r="F264" s="86"/>
      <c r="G264" s="86"/>
      <c r="H264" s="86"/>
      <c r="I264" s="86"/>
      <c r="J264" s="86"/>
      <c r="K264" s="86"/>
      <c r="L264" s="86"/>
      <c r="M264" s="86"/>
      <c r="N264" s="86"/>
      <c r="O264" s="87"/>
      <c r="P264" s="87"/>
      <c r="Q264" s="84"/>
      <c r="R264" s="84"/>
      <c r="S264" s="88"/>
      <c r="T264" s="86"/>
      <c r="U264" s="89" t="str">
        <f>IF(T264="","",VLOOKUP(T264,Surfacing_Pavements_Full_Width_Array,2,FALSE))</f>
        <v/>
      </c>
      <c r="V264" s="88" t="str">
        <f t="shared" si="70"/>
        <v/>
      </c>
      <c r="W264" s="99"/>
      <c r="X264" s="90"/>
      <c r="Y264" s="89" t="str">
        <f t="shared" si="71"/>
        <v/>
      </c>
      <c r="Z264" s="86"/>
      <c r="AA264" s="91" t="str">
        <f t="shared" si="72"/>
        <v/>
      </c>
      <c r="AB264" s="86"/>
      <c r="AC264" s="87"/>
      <c r="AD264" s="86"/>
      <c r="AE264" s="86"/>
      <c r="AF264" s="86"/>
      <c r="AG264" s="86"/>
      <c r="AH264" s="89" t="str">
        <f t="shared" si="73"/>
        <v/>
      </c>
      <c r="AI264" s="86"/>
      <c r="AJ264" s="86"/>
      <c r="AK264" s="86"/>
      <c r="AL264" s="89" t="str">
        <f t="shared" si="74"/>
        <v/>
      </c>
      <c r="AM264" s="86"/>
      <c r="AN264" s="86"/>
      <c r="AO264" s="89" t="str">
        <f t="shared" si="75"/>
        <v/>
      </c>
      <c r="AP264" s="86"/>
      <c r="AQ264" s="86"/>
      <c r="AR264" s="89" t="str">
        <f t="shared" si="76"/>
        <v/>
      </c>
      <c r="AS264" s="86"/>
      <c r="AT264" s="89" t="str">
        <f t="shared" si="77"/>
        <v/>
      </c>
      <c r="AU264" s="86"/>
      <c r="AV264" s="86"/>
      <c r="AW264" s="86"/>
      <c r="AX264" s="86"/>
      <c r="AY264" s="86"/>
      <c r="AZ264" s="184"/>
      <c r="BA264" s="184"/>
      <c r="BB264" s="183"/>
      <c r="BC264" s="183"/>
      <c r="BD264" s="207" t="str">
        <f t="shared" si="78"/>
        <v/>
      </c>
      <c r="BE264" s="86"/>
      <c r="BF264" s="86"/>
      <c r="BG264" s="86"/>
      <c r="BH264" s="86"/>
      <c r="BI264" s="88"/>
      <c r="BJ264" s="88"/>
      <c r="BK264" s="89" t="str">
        <f t="shared" si="79"/>
        <v/>
      </c>
      <c r="BL264" s="86"/>
      <c r="BM264" s="89" t="str">
        <f t="shared" si="80"/>
        <v/>
      </c>
      <c r="BN264" s="184"/>
      <c r="BO264" s="184" t="str">
        <f t="shared" si="81"/>
        <v/>
      </c>
      <c r="BP264" s="466"/>
      <c r="BQ264" s="184"/>
      <c r="BR264" s="184"/>
      <c r="BS264" s="184"/>
      <c r="BT264" s="184"/>
      <c r="BU264" s="184"/>
      <c r="BV264" s="86"/>
      <c r="BW264" s="184"/>
      <c r="BX264" s="184"/>
      <c r="BY264" s="184"/>
      <c r="BZ264" s="184"/>
      <c r="CA264" s="184"/>
      <c r="CB264" s="119"/>
    </row>
    <row r="265" spans="1:80" s="78" customFormat="1" x14ac:dyDescent="0.2">
      <c r="A265" s="84"/>
      <c r="B265" s="85"/>
      <c r="C265" s="86" t="str">
        <f t="shared" si="68"/>
        <v/>
      </c>
      <c r="D265" s="207" t="str">
        <f t="shared" si="69"/>
        <v/>
      </c>
      <c r="E265" s="86"/>
      <c r="F265" s="86"/>
      <c r="G265" s="86"/>
      <c r="H265" s="86"/>
      <c r="I265" s="86"/>
      <c r="J265" s="86"/>
      <c r="K265" s="86"/>
      <c r="L265" s="86"/>
      <c r="M265" s="86"/>
      <c r="N265" s="86"/>
      <c r="O265" s="87"/>
      <c r="P265" s="87"/>
      <c r="Q265" s="84"/>
      <c r="R265" s="84"/>
      <c r="S265" s="88"/>
      <c r="T265" s="86"/>
      <c r="U265" s="89" t="str">
        <f>IF(T265="","",VLOOKUP(T265,Surfacing_Pavements_Full_Width_Array,2,FALSE))</f>
        <v/>
      </c>
      <c r="V265" s="88" t="str">
        <f t="shared" si="70"/>
        <v/>
      </c>
      <c r="W265" s="99"/>
      <c r="X265" s="90"/>
      <c r="Y265" s="89" t="str">
        <f t="shared" si="71"/>
        <v/>
      </c>
      <c r="Z265" s="86"/>
      <c r="AA265" s="91" t="str">
        <f t="shared" si="72"/>
        <v/>
      </c>
      <c r="AB265" s="86"/>
      <c r="AC265" s="87"/>
      <c r="AD265" s="86"/>
      <c r="AE265" s="86"/>
      <c r="AF265" s="86"/>
      <c r="AG265" s="86"/>
      <c r="AH265" s="89" t="str">
        <f t="shared" si="73"/>
        <v/>
      </c>
      <c r="AI265" s="86"/>
      <c r="AJ265" s="86"/>
      <c r="AK265" s="86"/>
      <c r="AL265" s="89" t="str">
        <f t="shared" si="74"/>
        <v/>
      </c>
      <c r="AM265" s="86"/>
      <c r="AN265" s="86"/>
      <c r="AO265" s="89" t="str">
        <f t="shared" si="75"/>
        <v/>
      </c>
      <c r="AP265" s="86"/>
      <c r="AQ265" s="86"/>
      <c r="AR265" s="89" t="str">
        <f t="shared" si="76"/>
        <v/>
      </c>
      <c r="AS265" s="86"/>
      <c r="AT265" s="89" t="str">
        <f t="shared" si="77"/>
        <v/>
      </c>
      <c r="AU265" s="86"/>
      <c r="AV265" s="86"/>
      <c r="AW265" s="86"/>
      <c r="AX265" s="86"/>
      <c r="AY265" s="86"/>
      <c r="AZ265" s="184"/>
      <c r="BA265" s="184"/>
      <c r="BB265" s="183"/>
      <c r="BC265" s="183"/>
      <c r="BD265" s="207" t="str">
        <f t="shared" si="78"/>
        <v/>
      </c>
      <c r="BE265" s="86"/>
      <c r="BF265" s="86"/>
      <c r="BG265" s="86"/>
      <c r="BH265" s="86"/>
      <c r="BI265" s="88"/>
      <c r="BJ265" s="88"/>
      <c r="BK265" s="89" t="str">
        <f t="shared" si="79"/>
        <v/>
      </c>
      <c r="BL265" s="86"/>
      <c r="BM265" s="89" t="str">
        <f t="shared" si="80"/>
        <v/>
      </c>
      <c r="BN265" s="184"/>
      <c r="BO265" s="184" t="str">
        <f t="shared" si="81"/>
        <v/>
      </c>
      <c r="BP265" s="466"/>
      <c r="BQ265" s="184"/>
      <c r="BR265" s="184"/>
      <c r="BS265" s="184"/>
      <c r="BT265" s="184"/>
      <c r="BU265" s="184"/>
      <c r="BV265" s="86"/>
      <c r="BW265" s="184"/>
      <c r="BX265" s="184"/>
      <c r="BY265" s="184"/>
      <c r="BZ265" s="184"/>
      <c r="CA265" s="184"/>
      <c r="CB265" s="119"/>
    </row>
    <row r="266" spans="1:80" s="78" customFormat="1" x14ac:dyDescent="0.2">
      <c r="A266" s="84"/>
      <c r="B266" s="85"/>
      <c r="C266" s="86" t="str">
        <f t="shared" si="68"/>
        <v/>
      </c>
      <c r="D266" s="207" t="str">
        <f t="shared" si="69"/>
        <v/>
      </c>
      <c r="E266" s="86"/>
      <c r="F266" s="86"/>
      <c r="G266" s="86"/>
      <c r="H266" s="86"/>
      <c r="I266" s="86"/>
      <c r="J266" s="86"/>
      <c r="K266" s="86"/>
      <c r="L266" s="86"/>
      <c r="M266" s="86"/>
      <c r="N266" s="86"/>
      <c r="O266" s="87"/>
      <c r="P266" s="87"/>
      <c r="Q266" s="84"/>
      <c r="R266" s="84"/>
      <c r="S266" s="88"/>
      <c r="T266" s="86"/>
      <c r="U266" s="89" t="str">
        <f>IF(T266="","",VLOOKUP(T266,Surfacing_Pavements_Full_Width_Array,2,FALSE))</f>
        <v/>
      </c>
      <c r="V266" s="88" t="str">
        <f t="shared" si="70"/>
        <v/>
      </c>
      <c r="W266" s="99"/>
      <c r="X266" s="90"/>
      <c r="Y266" s="89" t="str">
        <f t="shared" si="71"/>
        <v/>
      </c>
      <c r="Z266" s="86"/>
      <c r="AA266" s="91" t="str">
        <f t="shared" si="72"/>
        <v/>
      </c>
      <c r="AB266" s="86"/>
      <c r="AC266" s="87"/>
      <c r="AD266" s="86"/>
      <c r="AE266" s="86"/>
      <c r="AF266" s="86"/>
      <c r="AG266" s="86"/>
      <c r="AH266" s="89" t="str">
        <f t="shared" si="73"/>
        <v/>
      </c>
      <c r="AI266" s="86"/>
      <c r="AJ266" s="86"/>
      <c r="AK266" s="86"/>
      <c r="AL266" s="89" t="str">
        <f t="shared" si="74"/>
        <v/>
      </c>
      <c r="AM266" s="86"/>
      <c r="AN266" s="86"/>
      <c r="AO266" s="89" t="str">
        <f t="shared" si="75"/>
        <v/>
      </c>
      <c r="AP266" s="86"/>
      <c r="AQ266" s="86"/>
      <c r="AR266" s="89" t="str">
        <f t="shared" si="76"/>
        <v/>
      </c>
      <c r="AS266" s="86"/>
      <c r="AT266" s="89" t="str">
        <f t="shared" si="77"/>
        <v/>
      </c>
      <c r="AU266" s="86"/>
      <c r="AV266" s="86"/>
      <c r="AW266" s="86"/>
      <c r="AX266" s="86"/>
      <c r="AY266" s="86"/>
      <c r="AZ266" s="184"/>
      <c r="BA266" s="184"/>
      <c r="BB266" s="183"/>
      <c r="BC266" s="183"/>
      <c r="BD266" s="207" t="str">
        <f t="shared" si="78"/>
        <v/>
      </c>
      <c r="BE266" s="86"/>
      <c r="BF266" s="86"/>
      <c r="BG266" s="86"/>
      <c r="BH266" s="86"/>
      <c r="BI266" s="88"/>
      <c r="BJ266" s="88"/>
      <c r="BK266" s="89" t="str">
        <f t="shared" si="79"/>
        <v/>
      </c>
      <c r="BL266" s="86"/>
      <c r="BM266" s="89" t="str">
        <f t="shared" si="80"/>
        <v/>
      </c>
      <c r="BN266" s="184"/>
      <c r="BO266" s="184" t="str">
        <f t="shared" si="81"/>
        <v/>
      </c>
      <c r="BP266" s="466"/>
      <c r="BQ266" s="184"/>
      <c r="BR266" s="184"/>
      <c r="BS266" s="184"/>
      <c r="BT266" s="184"/>
      <c r="BU266" s="184"/>
      <c r="BV266" s="86"/>
      <c r="BW266" s="184"/>
      <c r="BX266" s="184"/>
      <c r="BY266" s="184"/>
      <c r="BZ266" s="184"/>
      <c r="CA266" s="184"/>
      <c r="CB266" s="119"/>
    </row>
    <row r="267" spans="1:80" s="78" customFormat="1" x14ac:dyDescent="0.2">
      <c r="A267" s="84"/>
      <c r="B267" s="85"/>
      <c r="C267" s="86" t="str">
        <f t="shared" si="68"/>
        <v/>
      </c>
      <c r="D267" s="207" t="str">
        <f t="shared" si="69"/>
        <v/>
      </c>
      <c r="E267" s="86"/>
      <c r="F267" s="86"/>
      <c r="G267" s="86"/>
      <c r="H267" s="86"/>
      <c r="I267" s="86"/>
      <c r="J267" s="86"/>
      <c r="K267" s="86"/>
      <c r="L267" s="86"/>
      <c r="M267" s="86"/>
      <c r="N267" s="86"/>
      <c r="O267" s="87"/>
      <c r="P267" s="87"/>
      <c r="Q267" s="84"/>
      <c r="R267" s="84"/>
      <c r="S267" s="88"/>
      <c r="T267" s="86"/>
      <c r="U267" s="89" t="str">
        <f>IF(T267="","",VLOOKUP(T267,Surfacing_Pavements_Full_Width_Array,2,FALSE))</f>
        <v/>
      </c>
      <c r="V267" s="88" t="str">
        <f t="shared" si="70"/>
        <v/>
      </c>
      <c r="W267" s="99"/>
      <c r="X267" s="90"/>
      <c r="Y267" s="89" t="str">
        <f t="shared" si="71"/>
        <v/>
      </c>
      <c r="Z267" s="86"/>
      <c r="AA267" s="91" t="str">
        <f t="shared" si="72"/>
        <v/>
      </c>
      <c r="AB267" s="86"/>
      <c r="AC267" s="87"/>
      <c r="AD267" s="86"/>
      <c r="AE267" s="86"/>
      <c r="AF267" s="86"/>
      <c r="AG267" s="86"/>
      <c r="AH267" s="89" t="str">
        <f t="shared" si="73"/>
        <v/>
      </c>
      <c r="AI267" s="86"/>
      <c r="AJ267" s="86"/>
      <c r="AK267" s="86"/>
      <c r="AL267" s="89" t="str">
        <f t="shared" si="74"/>
        <v/>
      </c>
      <c r="AM267" s="86"/>
      <c r="AN267" s="86"/>
      <c r="AO267" s="89" t="str">
        <f t="shared" si="75"/>
        <v/>
      </c>
      <c r="AP267" s="86"/>
      <c r="AQ267" s="86"/>
      <c r="AR267" s="89" t="str">
        <f t="shared" si="76"/>
        <v/>
      </c>
      <c r="AS267" s="86"/>
      <c r="AT267" s="89" t="str">
        <f t="shared" si="77"/>
        <v/>
      </c>
      <c r="AU267" s="86"/>
      <c r="AV267" s="86"/>
      <c r="AW267" s="86"/>
      <c r="AX267" s="86"/>
      <c r="AY267" s="86"/>
      <c r="AZ267" s="184"/>
      <c r="BA267" s="184"/>
      <c r="BB267" s="183"/>
      <c r="BC267" s="183"/>
      <c r="BD267" s="207" t="str">
        <f t="shared" si="78"/>
        <v/>
      </c>
      <c r="BE267" s="86"/>
      <c r="BF267" s="86"/>
      <c r="BG267" s="86"/>
      <c r="BH267" s="86"/>
      <c r="BI267" s="88"/>
      <c r="BJ267" s="88"/>
      <c r="BK267" s="89" t="str">
        <f t="shared" si="79"/>
        <v/>
      </c>
      <c r="BL267" s="86"/>
      <c r="BM267" s="89" t="str">
        <f t="shared" si="80"/>
        <v/>
      </c>
      <c r="BN267" s="184"/>
      <c r="BO267" s="184" t="str">
        <f t="shared" si="81"/>
        <v/>
      </c>
      <c r="BP267" s="466"/>
      <c r="BQ267" s="184"/>
      <c r="BR267" s="184"/>
      <c r="BS267" s="184"/>
      <c r="BT267" s="184"/>
      <c r="BU267" s="184"/>
      <c r="BV267" s="86"/>
      <c r="BW267" s="184"/>
      <c r="BX267" s="184"/>
      <c r="BY267" s="184"/>
      <c r="BZ267" s="184"/>
      <c r="CA267" s="184"/>
      <c r="CB267" s="119"/>
    </row>
    <row r="268" spans="1:80" s="78" customFormat="1" x14ac:dyDescent="0.2">
      <c r="A268" s="84"/>
      <c r="B268" s="85"/>
      <c r="C268" s="86" t="str">
        <f t="shared" si="68"/>
        <v/>
      </c>
      <c r="D268" s="207" t="str">
        <f t="shared" si="69"/>
        <v/>
      </c>
      <c r="E268" s="86"/>
      <c r="F268" s="86"/>
      <c r="G268" s="86"/>
      <c r="H268" s="86"/>
      <c r="I268" s="86"/>
      <c r="J268" s="86"/>
      <c r="K268" s="86"/>
      <c r="L268" s="86"/>
      <c r="M268" s="86"/>
      <c r="N268" s="86"/>
      <c r="O268" s="87"/>
      <c r="P268" s="87"/>
      <c r="Q268" s="84"/>
      <c r="R268" s="84"/>
      <c r="S268" s="88"/>
      <c r="T268" s="86"/>
      <c r="U268" s="89" t="str">
        <f>IF(T268="","",VLOOKUP(T268,Surfacing_Pavements_Full_Width_Array,2,FALSE))</f>
        <v/>
      </c>
      <c r="V268" s="88" t="str">
        <f t="shared" si="70"/>
        <v/>
      </c>
      <c r="W268" s="99"/>
      <c r="X268" s="90"/>
      <c r="Y268" s="89" t="str">
        <f t="shared" si="71"/>
        <v/>
      </c>
      <c r="Z268" s="86"/>
      <c r="AA268" s="91" t="str">
        <f t="shared" si="72"/>
        <v/>
      </c>
      <c r="AB268" s="86"/>
      <c r="AC268" s="87"/>
      <c r="AD268" s="86"/>
      <c r="AE268" s="86"/>
      <c r="AF268" s="86"/>
      <c r="AG268" s="86"/>
      <c r="AH268" s="89" t="str">
        <f t="shared" si="73"/>
        <v/>
      </c>
      <c r="AI268" s="86"/>
      <c r="AJ268" s="86"/>
      <c r="AK268" s="86"/>
      <c r="AL268" s="89" t="str">
        <f t="shared" si="74"/>
        <v/>
      </c>
      <c r="AM268" s="86"/>
      <c r="AN268" s="86"/>
      <c r="AO268" s="89" t="str">
        <f t="shared" si="75"/>
        <v/>
      </c>
      <c r="AP268" s="86"/>
      <c r="AQ268" s="86"/>
      <c r="AR268" s="89" t="str">
        <f t="shared" si="76"/>
        <v/>
      </c>
      <c r="AS268" s="86"/>
      <c r="AT268" s="89" t="str">
        <f t="shared" si="77"/>
        <v/>
      </c>
      <c r="AU268" s="86"/>
      <c r="AV268" s="86"/>
      <c r="AW268" s="86"/>
      <c r="AX268" s="86"/>
      <c r="AY268" s="86"/>
      <c r="AZ268" s="184"/>
      <c r="BA268" s="184"/>
      <c r="BB268" s="183"/>
      <c r="BC268" s="183"/>
      <c r="BD268" s="207" t="str">
        <f t="shared" si="78"/>
        <v/>
      </c>
      <c r="BE268" s="86"/>
      <c r="BF268" s="86"/>
      <c r="BG268" s="86"/>
      <c r="BH268" s="86"/>
      <c r="BI268" s="88"/>
      <c r="BJ268" s="88"/>
      <c r="BK268" s="89" t="str">
        <f t="shared" si="79"/>
        <v/>
      </c>
      <c r="BL268" s="86"/>
      <c r="BM268" s="89" t="str">
        <f t="shared" si="80"/>
        <v/>
      </c>
      <c r="BN268" s="184"/>
      <c r="BO268" s="184" t="str">
        <f t="shared" si="81"/>
        <v/>
      </c>
      <c r="BP268" s="466"/>
      <c r="BQ268" s="184"/>
      <c r="BR268" s="184"/>
      <c r="BS268" s="184"/>
      <c r="BT268" s="184"/>
      <c r="BU268" s="184"/>
      <c r="BV268" s="86"/>
      <c r="BW268" s="184"/>
      <c r="BX268" s="184"/>
      <c r="BY268" s="184"/>
      <c r="BZ268" s="184"/>
      <c r="CA268" s="184"/>
      <c r="CB268" s="119"/>
    </row>
    <row r="269" spans="1:80" s="78" customFormat="1" x14ac:dyDescent="0.2">
      <c r="A269" s="84"/>
      <c r="B269" s="85"/>
      <c r="C269" s="86" t="str">
        <f t="shared" si="68"/>
        <v/>
      </c>
      <c r="D269" s="207" t="str">
        <f t="shared" si="69"/>
        <v/>
      </c>
      <c r="E269" s="86"/>
      <c r="F269" s="86"/>
      <c r="G269" s="86"/>
      <c r="H269" s="86"/>
      <c r="I269" s="86"/>
      <c r="J269" s="86"/>
      <c r="K269" s="86"/>
      <c r="L269" s="86"/>
      <c r="M269" s="86"/>
      <c r="N269" s="86"/>
      <c r="O269" s="87"/>
      <c r="P269" s="87"/>
      <c r="Q269" s="84"/>
      <c r="R269" s="84"/>
      <c r="S269" s="88"/>
      <c r="T269" s="86"/>
      <c r="U269" s="89" t="str">
        <f>IF(T269="","",VLOOKUP(T269,Surfacing_Pavements_Full_Width_Array,2,FALSE))</f>
        <v/>
      </c>
      <c r="V269" s="88" t="str">
        <f t="shared" si="70"/>
        <v/>
      </c>
      <c r="W269" s="99"/>
      <c r="X269" s="90"/>
      <c r="Y269" s="89" t="str">
        <f t="shared" si="71"/>
        <v/>
      </c>
      <c r="Z269" s="86"/>
      <c r="AA269" s="91" t="str">
        <f t="shared" si="72"/>
        <v/>
      </c>
      <c r="AB269" s="86"/>
      <c r="AC269" s="87"/>
      <c r="AD269" s="86"/>
      <c r="AE269" s="86"/>
      <c r="AF269" s="86"/>
      <c r="AG269" s="86"/>
      <c r="AH269" s="89" t="str">
        <f t="shared" si="73"/>
        <v/>
      </c>
      <c r="AI269" s="86"/>
      <c r="AJ269" s="86"/>
      <c r="AK269" s="86"/>
      <c r="AL269" s="89" t="str">
        <f t="shared" si="74"/>
        <v/>
      </c>
      <c r="AM269" s="86"/>
      <c r="AN269" s="86"/>
      <c r="AO269" s="89" t="str">
        <f t="shared" si="75"/>
        <v/>
      </c>
      <c r="AP269" s="86"/>
      <c r="AQ269" s="86"/>
      <c r="AR269" s="89" t="str">
        <f t="shared" si="76"/>
        <v/>
      </c>
      <c r="AS269" s="86"/>
      <c r="AT269" s="89" t="str">
        <f t="shared" si="77"/>
        <v/>
      </c>
      <c r="AU269" s="86"/>
      <c r="AV269" s="86"/>
      <c r="AW269" s="86"/>
      <c r="AX269" s="86"/>
      <c r="AY269" s="86"/>
      <c r="AZ269" s="184"/>
      <c r="BA269" s="184"/>
      <c r="BB269" s="183"/>
      <c r="BC269" s="183"/>
      <c r="BD269" s="207" t="str">
        <f t="shared" si="78"/>
        <v/>
      </c>
      <c r="BE269" s="86"/>
      <c r="BF269" s="86"/>
      <c r="BG269" s="86"/>
      <c r="BH269" s="86"/>
      <c r="BI269" s="88"/>
      <c r="BJ269" s="88"/>
      <c r="BK269" s="89" t="str">
        <f t="shared" si="79"/>
        <v/>
      </c>
      <c r="BL269" s="86"/>
      <c r="BM269" s="89" t="str">
        <f t="shared" si="80"/>
        <v/>
      </c>
      <c r="BN269" s="184"/>
      <c r="BO269" s="184" t="str">
        <f t="shared" si="81"/>
        <v/>
      </c>
      <c r="BP269" s="466"/>
      <c r="BQ269" s="184"/>
      <c r="BR269" s="184"/>
      <c r="BS269" s="184"/>
      <c r="BT269" s="184"/>
      <c r="BU269" s="184"/>
      <c r="BV269" s="86"/>
      <c r="BW269" s="184"/>
      <c r="BX269" s="184"/>
      <c r="BY269" s="184"/>
      <c r="BZ269" s="184"/>
      <c r="CA269" s="184"/>
      <c r="CB269" s="119"/>
    </row>
    <row r="270" spans="1:80" s="78" customFormat="1" x14ac:dyDescent="0.2">
      <c r="A270" s="84"/>
      <c r="B270" s="85"/>
      <c r="C270" s="86" t="str">
        <f t="shared" si="68"/>
        <v/>
      </c>
      <c r="D270" s="207" t="str">
        <f t="shared" si="69"/>
        <v/>
      </c>
      <c r="E270" s="86"/>
      <c r="F270" s="86"/>
      <c r="G270" s="86"/>
      <c r="H270" s="86"/>
      <c r="I270" s="86"/>
      <c r="J270" s="86"/>
      <c r="K270" s="86"/>
      <c r="L270" s="86"/>
      <c r="M270" s="86"/>
      <c r="N270" s="86"/>
      <c r="O270" s="87"/>
      <c r="P270" s="87"/>
      <c r="Q270" s="84"/>
      <c r="R270" s="84"/>
      <c r="S270" s="88"/>
      <c r="T270" s="86"/>
      <c r="U270" s="89" t="str">
        <f>IF(T270="","",VLOOKUP(T270,Surfacing_Pavements_Full_Width_Array,2,FALSE))</f>
        <v/>
      </c>
      <c r="V270" s="88" t="str">
        <f t="shared" si="70"/>
        <v/>
      </c>
      <c r="W270" s="99"/>
      <c r="X270" s="90"/>
      <c r="Y270" s="89" t="str">
        <f t="shared" si="71"/>
        <v/>
      </c>
      <c r="Z270" s="86"/>
      <c r="AA270" s="91" t="str">
        <f t="shared" si="72"/>
        <v/>
      </c>
      <c r="AB270" s="86"/>
      <c r="AC270" s="87"/>
      <c r="AD270" s="86"/>
      <c r="AE270" s="86"/>
      <c r="AF270" s="86"/>
      <c r="AG270" s="86"/>
      <c r="AH270" s="89" t="str">
        <f t="shared" si="73"/>
        <v/>
      </c>
      <c r="AI270" s="86"/>
      <c r="AJ270" s="86"/>
      <c r="AK270" s="86"/>
      <c r="AL270" s="89" t="str">
        <f t="shared" si="74"/>
        <v/>
      </c>
      <c r="AM270" s="86"/>
      <c r="AN270" s="86"/>
      <c r="AO270" s="89" t="str">
        <f t="shared" si="75"/>
        <v/>
      </c>
      <c r="AP270" s="86"/>
      <c r="AQ270" s="86"/>
      <c r="AR270" s="89" t="str">
        <f t="shared" si="76"/>
        <v/>
      </c>
      <c r="AS270" s="86"/>
      <c r="AT270" s="89" t="str">
        <f t="shared" si="77"/>
        <v/>
      </c>
      <c r="AU270" s="86"/>
      <c r="AV270" s="86"/>
      <c r="AW270" s="86"/>
      <c r="AX270" s="86"/>
      <c r="AY270" s="86"/>
      <c r="AZ270" s="184"/>
      <c r="BA270" s="184"/>
      <c r="BB270" s="183"/>
      <c r="BC270" s="183"/>
      <c r="BD270" s="207" t="str">
        <f t="shared" si="78"/>
        <v/>
      </c>
      <c r="BE270" s="86"/>
      <c r="BF270" s="86"/>
      <c r="BG270" s="86"/>
      <c r="BH270" s="86"/>
      <c r="BI270" s="88"/>
      <c r="BJ270" s="88"/>
      <c r="BK270" s="89" t="str">
        <f t="shared" si="79"/>
        <v/>
      </c>
      <c r="BL270" s="86"/>
      <c r="BM270" s="89" t="str">
        <f t="shared" si="80"/>
        <v/>
      </c>
      <c r="BN270" s="184"/>
      <c r="BO270" s="184" t="str">
        <f t="shared" si="81"/>
        <v/>
      </c>
      <c r="BP270" s="466"/>
      <c r="BQ270" s="184"/>
      <c r="BR270" s="184"/>
      <c r="BS270" s="184"/>
      <c r="BT270" s="184"/>
      <c r="BU270" s="184"/>
      <c r="BV270" s="86"/>
      <c r="BW270" s="184"/>
      <c r="BX270" s="184"/>
      <c r="BY270" s="184"/>
      <c r="BZ270" s="184"/>
      <c r="CA270" s="184"/>
      <c r="CB270" s="119"/>
    </row>
    <row r="271" spans="1:80" s="78" customFormat="1" x14ac:dyDescent="0.2">
      <c r="A271" s="84"/>
      <c r="B271" s="85"/>
      <c r="C271" s="86" t="str">
        <f t="shared" si="68"/>
        <v/>
      </c>
      <c r="D271" s="207" t="str">
        <f t="shared" si="69"/>
        <v/>
      </c>
      <c r="E271" s="86"/>
      <c r="F271" s="86"/>
      <c r="G271" s="86"/>
      <c r="H271" s="86"/>
      <c r="I271" s="86"/>
      <c r="J271" s="86"/>
      <c r="K271" s="86"/>
      <c r="L271" s="86"/>
      <c r="M271" s="86"/>
      <c r="N271" s="86"/>
      <c r="O271" s="87"/>
      <c r="P271" s="87"/>
      <c r="Q271" s="84"/>
      <c r="R271" s="84"/>
      <c r="S271" s="88"/>
      <c r="T271" s="86"/>
      <c r="U271" s="89" t="str">
        <f>IF(T271="","",VLOOKUP(T271,Surfacing_Pavements_Full_Width_Array,2,FALSE))</f>
        <v/>
      </c>
      <c r="V271" s="88" t="str">
        <f t="shared" si="70"/>
        <v/>
      </c>
      <c r="W271" s="99"/>
      <c r="X271" s="90"/>
      <c r="Y271" s="89" t="str">
        <f t="shared" si="71"/>
        <v/>
      </c>
      <c r="Z271" s="86"/>
      <c r="AA271" s="91" t="str">
        <f t="shared" si="72"/>
        <v/>
      </c>
      <c r="AB271" s="86"/>
      <c r="AC271" s="87"/>
      <c r="AD271" s="86"/>
      <c r="AE271" s="86"/>
      <c r="AF271" s="86"/>
      <c r="AG271" s="86"/>
      <c r="AH271" s="89" t="str">
        <f t="shared" si="73"/>
        <v/>
      </c>
      <c r="AI271" s="86"/>
      <c r="AJ271" s="86"/>
      <c r="AK271" s="86"/>
      <c r="AL271" s="89" t="str">
        <f t="shared" si="74"/>
        <v/>
      </c>
      <c r="AM271" s="86"/>
      <c r="AN271" s="86"/>
      <c r="AO271" s="89" t="str">
        <f t="shared" si="75"/>
        <v/>
      </c>
      <c r="AP271" s="86"/>
      <c r="AQ271" s="86"/>
      <c r="AR271" s="89" t="str">
        <f t="shared" si="76"/>
        <v/>
      </c>
      <c r="AS271" s="86"/>
      <c r="AT271" s="89" t="str">
        <f t="shared" si="77"/>
        <v/>
      </c>
      <c r="AU271" s="86"/>
      <c r="AV271" s="86"/>
      <c r="AW271" s="86"/>
      <c r="AX271" s="86"/>
      <c r="AY271" s="86"/>
      <c r="AZ271" s="184"/>
      <c r="BA271" s="184"/>
      <c r="BB271" s="183"/>
      <c r="BC271" s="183"/>
      <c r="BD271" s="207" t="str">
        <f t="shared" si="78"/>
        <v/>
      </c>
      <c r="BE271" s="86"/>
      <c r="BF271" s="86"/>
      <c r="BG271" s="86"/>
      <c r="BH271" s="86"/>
      <c r="BI271" s="88"/>
      <c r="BJ271" s="88"/>
      <c r="BK271" s="89" t="str">
        <f t="shared" si="79"/>
        <v/>
      </c>
      <c r="BL271" s="86"/>
      <c r="BM271" s="89" t="str">
        <f t="shared" si="80"/>
        <v/>
      </c>
      <c r="BN271" s="184"/>
      <c r="BO271" s="184" t="str">
        <f t="shared" si="81"/>
        <v/>
      </c>
      <c r="BP271" s="466"/>
      <c r="BQ271" s="184"/>
      <c r="BR271" s="184"/>
      <c r="BS271" s="184"/>
      <c r="BT271" s="184"/>
      <c r="BU271" s="184"/>
      <c r="BV271" s="86"/>
      <c r="BW271" s="184"/>
      <c r="BX271" s="184"/>
      <c r="BY271" s="184"/>
      <c r="BZ271" s="184"/>
      <c r="CA271" s="184"/>
      <c r="CB271" s="119"/>
    </row>
    <row r="272" spans="1:80" s="78" customFormat="1" x14ac:dyDescent="0.2">
      <c r="A272" s="84"/>
      <c r="B272" s="85"/>
      <c r="C272" s="86" t="str">
        <f t="shared" si="68"/>
        <v/>
      </c>
      <c r="D272" s="207" t="str">
        <f t="shared" si="69"/>
        <v/>
      </c>
      <c r="E272" s="86"/>
      <c r="F272" s="86"/>
      <c r="G272" s="86"/>
      <c r="H272" s="86"/>
      <c r="I272" s="86"/>
      <c r="J272" s="86"/>
      <c r="K272" s="86"/>
      <c r="L272" s="86"/>
      <c r="M272" s="86"/>
      <c r="N272" s="86"/>
      <c r="O272" s="87"/>
      <c r="P272" s="87"/>
      <c r="Q272" s="84"/>
      <c r="R272" s="84"/>
      <c r="S272" s="88"/>
      <c r="T272" s="86"/>
      <c r="U272" s="89" t="str">
        <f>IF(T272="","",VLOOKUP(T272,Surfacing_Pavements_Full_Width_Array,2,FALSE))</f>
        <v/>
      </c>
      <c r="V272" s="88" t="str">
        <f t="shared" si="70"/>
        <v/>
      </c>
      <c r="W272" s="99"/>
      <c r="X272" s="90"/>
      <c r="Y272" s="89" t="str">
        <f t="shared" si="71"/>
        <v/>
      </c>
      <c r="Z272" s="86"/>
      <c r="AA272" s="91" t="str">
        <f t="shared" si="72"/>
        <v/>
      </c>
      <c r="AB272" s="86"/>
      <c r="AC272" s="87"/>
      <c r="AD272" s="86"/>
      <c r="AE272" s="86"/>
      <c r="AF272" s="86"/>
      <c r="AG272" s="86"/>
      <c r="AH272" s="89" t="str">
        <f t="shared" si="73"/>
        <v/>
      </c>
      <c r="AI272" s="86"/>
      <c r="AJ272" s="86"/>
      <c r="AK272" s="86"/>
      <c r="AL272" s="89" t="str">
        <f t="shared" si="74"/>
        <v/>
      </c>
      <c r="AM272" s="86"/>
      <c r="AN272" s="86"/>
      <c r="AO272" s="89" t="str">
        <f t="shared" si="75"/>
        <v/>
      </c>
      <c r="AP272" s="86"/>
      <c r="AQ272" s="86"/>
      <c r="AR272" s="89" t="str">
        <f t="shared" si="76"/>
        <v/>
      </c>
      <c r="AS272" s="86"/>
      <c r="AT272" s="89" t="str">
        <f t="shared" si="77"/>
        <v/>
      </c>
      <c r="AU272" s="86"/>
      <c r="AV272" s="86"/>
      <c r="AW272" s="86"/>
      <c r="AX272" s="86"/>
      <c r="AY272" s="86"/>
      <c r="AZ272" s="184"/>
      <c r="BA272" s="184"/>
      <c r="BB272" s="183"/>
      <c r="BC272" s="183"/>
      <c r="BD272" s="207" t="str">
        <f t="shared" si="78"/>
        <v/>
      </c>
      <c r="BE272" s="86"/>
      <c r="BF272" s="86"/>
      <c r="BG272" s="86"/>
      <c r="BH272" s="86"/>
      <c r="BI272" s="88"/>
      <c r="BJ272" s="88"/>
      <c r="BK272" s="89" t="str">
        <f t="shared" si="79"/>
        <v/>
      </c>
      <c r="BL272" s="86"/>
      <c r="BM272" s="89" t="str">
        <f t="shared" si="80"/>
        <v/>
      </c>
      <c r="BN272" s="184"/>
      <c r="BO272" s="184" t="str">
        <f t="shared" si="81"/>
        <v/>
      </c>
      <c r="BP272" s="466"/>
      <c r="BQ272" s="184"/>
      <c r="BR272" s="184"/>
      <c r="BS272" s="184"/>
      <c r="BT272" s="184"/>
      <c r="BU272" s="184"/>
      <c r="BV272" s="86"/>
      <c r="BW272" s="184"/>
      <c r="BX272" s="184"/>
      <c r="BY272" s="184"/>
      <c r="BZ272" s="184"/>
      <c r="CA272" s="184"/>
      <c r="CB272" s="119"/>
    </row>
    <row r="273" spans="1:80" s="78" customFormat="1" x14ac:dyDescent="0.2">
      <c r="A273" s="84"/>
      <c r="B273" s="85"/>
      <c r="C273" s="86" t="str">
        <f t="shared" si="68"/>
        <v/>
      </c>
      <c r="D273" s="207" t="str">
        <f t="shared" si="69"/>
        <v/>
      </c>
      <c r="E273" s="86"/>
      <c r="F273" s="86"/>
      <c r="G273" s="86"/>
      <c r="H273" s="86"/>
      <c r="I273" s="86"/>
      <c r="J273" s="86"/>
      <c r="K273" s="86"/>
      <c r="L273" s="86"/>
      <c r="M273" s="86"/>
      <c r="N273" s="86"/>
      <c r="O273" s="87"/>
      <c r="P273" s="87"/>
      <c r="Q273" s="84"/>
      <c r="R273" s="84"/>
      <c r="S273" s="88"/>
      <c r="T273" s="86"/>
      <c r="U273" s="89" t="str">
        <f>IF(T273="","",VLOOKUP(T273,Surfacing_Pavements_Full_Width_Array,2,FALSE))</f>
        <v/>
      </c>
      <c r="V273" s="88" t="str">
        <f t="shared" si="70"/>
        <v/>
      </c>
      <c r="W273" s="99"/>
      <c r="X273" s="90"/>
      <c r="Y273" s="89" t="str">
        <f t="shared" si="71"/>
        <v/>
      </c>
      <c r="Z273" s="86"/>
      <c r="AA273" s="91" t="str">
        <f t="shared" si="72"/>
        <v/>
      </c>
      <c r="AB273" s="86"/>
      <c r="AC273" s="87"/>
      <c r="AD273" s="86"/>
      <c r="AE273" s="86"/>
      <c r="AF273" s="86"/>
      <c r="AG273" s="86"/>
      <c r="AH273" s="89" t="str">
        <f t="shared" si="73"/>
        <v/>
      </c>
      <c r="AI273" s="86"/>
      <c r="AJ273" s="86"/>
      <c r="AK273" s="86"/>
      <c r="AL273" s="89" t="str">
        <f t="shared" si="74"/>
        <v/>
      </c>
      <c r="AM273" s="86"/>
      <c r="AN273" s="86"/>
      <c r="AO273" s="89" t="str">
        <f t="shared" si="75"/>
        <v/>
      </c>
      <c r="AP273" s="86"/>
      <c r="AQ273" s="86"/>
      <c r="AR273" s="89" t="str">
        <f t="shared" si="76"/>
        <v/>
      </c>
      <c r="AS273" s="86"/>
      <c r="AT273" s="89" t="str">
        <f t="shared" si="77"/>
        <v/>
      </c>
      <c r="AU273" s="86"/>
      <c r="AV273" s="86"/>
      <c r="AW273" s="86"/>
      <c r="AX273" s="86"/>
      <c r="AY273" s="86"/>
      <c r="AZ273" s="184"/>
      <c r="BA273" s="184"/>
      <c r="BB273" s="183"/>
      <c r="BC273" s="183"/>
      <c r="BD273" s="207" t="str">
        <f t="shared" si="78"/>
        <v/>
      </c>
      <c r="BE273" s="86"/>
      <c r="BF273" s="86"/>
      <c r="BG273" s="86"/>
      <c r="BH273" s="86"/>
      <c r="BI273" s="88"/>
      <c r="BJ273" s="88"/>
      <c r="BK273" s="89" t="str">
        <f t="shared" si="79"/>
        <v/>
      </c>
      <c r="BL273" s="86"/>
      <c r="BM273" s="89" t="str">
        <f t="shared" si="80"/>
        <v/>
      </c>
      <c r="BN273" s="184"/>
      <c r="BO273" s="184" t="str">
        <f t="shared" si="81"/>
        <v/>
      </c>
      <c r="BP273" s="466"/>
      <c r="BQ273" s="184"/>
      <c r="BR273" s="184"/>
      <c r="BS273" s="184"/>
      <c r="BT273" s="184"/>
      <c r="BU273" s="184"/>
      <c r="BV273" s="86"/>
      <c r="BW273" s="184"/>
      <c r="BX273" s="184"/>
      <c r="BY273" s="184"/>
      <c r="BZ273" s="184"/>
      <c r="CA273" s="184"/>
      <c r="CB273" s="119"/>
    </row>
    <row r="274" spans="1:80" s="78" customFormat="1" x14ac:dyDescent="0.2">
      <c r="A274" s="84"/>
      <c r="B274" s="85"/>
      <c r="C274" s="86" t="str">
        <f t="shared" si="68"/>
        <v/>
      </c>
      <c r="D274" s="207" t="str">
        <f t="shared" si="69"/>
        <v/>
      </c>
      <c r="E274" s="86"/>
      <c r="F274" s="86"/>
      <c r="G274" s="86"/>
      <c r="H274" s="86"/>
      <c r="I274" s="86"/>
      <c r="J274" s="86"/>
      <c r="K274" s="86"/>
      <c r="L274" s="86"/>
      <c r="M274" s="86"/>
      <c r="N274" s="86"/>
      <c r="O274" s="87"/>
      <c r="P274" s="87"/>
      <c r="Q274" s="84"/>
      <c r="R274" s="84"/>
      <c r="S274" s="88"/>
      <c r="T274" s="86"/>
      <c r="U274" s="89" t="str">
        <f>IF(T274="","",VLOOKUP(T274,Surfacing_Pavements_Full_Width_Array,2,FALSE))</f>
        <v/>
      </c>
      <c r="V274" s="88" t="str">
        <f t="shared" si="70"/>
        <v/>
      </c>
      <c r="W274" s="99"/>
      <c r="X274" s="90"/>
      <c r="Y274" s="89" t="str">
        <f t="shared" si="71"/>
        <v/>
      </c>
      <c r="Z274" s="86"/>
      <c r="AA274" s="91" t="str">
        <f t="shared" si="72"/>
        <v/>
      </c>
      <c r="AB274" s="86"/>
      <c r="AC274" s="87"/>
      <c r="AD274" s="86"/>
      <c r="AE274" s="86"/>
      <c r="AF274" s="86"/>
      <c r="AG274" s="86"/>
      <c r="AH274" s="89" t="str">
        <f t="shared" si="73"/>
        <v/>
      </c>
      <c r="AI274" s="86"/>
      <c r="AJ274" s="86"/>
      <c r="AK274" s="86"/>
      <c r="AL274" s="89" t="str">
        <f t="shared" si="74"/>
        <v/>
      </c>
      <c r="AM274" s="86"/>
      <c r="AN274" s="86"/>
      <c r="AO274" s="89" t="str">
        <f t="shared" si="75"/>
        <v/>
      </c>
      <c r="AP274" s="86"/>
      <c r="AQ274" s="86"/>
      <c r="AR274" s="89" t="str">
        <f t="shared" si="76"/>
        <v/>
      </c>
      <c r="AS274" s="86"/>
      <c r="AT274" s="89" t="str">
        <f t="shared" si="77"/>
        <v/>
      </c>
      <c r="AU274" s="86"/>
      <c r="AV274" s="86"/>
      <c r="AW274" s="86"/>
      <c r="AX274" s="86"/>
      <c r="AY274" s="86"/>
      <c r="AZ274" s="184"/>
      <c r="BA274" s="184"/>
      <c r="BB274" s="183"/>
      <c r="BC274" s="183"/>
      <c r="BD274" s="207" t="str">
        <f t="shared" si="78"/>
        <v/>
      </c>
      <c r="BE274" s="86"/>
      <c r="BF274" s="86"/>
      <c r="BG274" s="86"/>
      <c r="BH274" s="86"/>
      <c r="BI274" s="88"/>
      <c r="BJ274" s="88"/>
      <c r="BK274" s="89" t="str">
        <f t="shared" si="79"/>
        <v/>
      </c>
      <c r="BL274" s="86"/>
      <c r="BM274" s="89" t="str">
        <f t="shared" si="80"/>
        <v/>
      </c>
      <c r="BN274" s="184"/>
      <c r="BO274" s="184" t="str">
        <f t="shared" si="81"/>
        <v/>
      </c>
      <c r="BP274" s="466"/>
      <c r="BQ274" s="184"/>
      <c r="BR274" s="184"/>
      <c r="BS274" s="184"/>
      <c r="BT274" s="184"/>
      <c r="BU274" s="184"/>
      <c r="BV274" s="86"/>
      <c r="BW274" s="184"/>
      <c r="BX274" s="184"/>
      <c r="BY274" s="184"/>
      <c r="BZ274" s="184"/>
      <c r="CA274" s="184"/>
      <c r="CB274" s="119"/>
    </row>
    <row r="275" spans="1:80" s="78" customFormat="1" x14ac:dyDescent="0.2">
      <c r="A275" s="84"/>
      <c r="B275" s="85"/>
      <c r="C275" s="86" t="str">
        <f t="shared" si="68"/>
        <v/>
      </c>
      <c r="D275" s="207" t="str">
        <f t="shared" si="69"/>
        <v/>
      </c>
      <c r="E275" s="86"/>
      <c r="F275" s="86"/>
      <c r="G275" s="86"/>
      <c r="H275" s="86"/>
      <c r="I275" s="86"/>
      <c r="J275" s="86"/>
      <c r="K275" s="86"/>
      <c r="L275" s="86"/>
      <c r="M275" s="86"/>
      <c r="N275" s="86"/>
      <c r="O275" s="87"/>
      <c r="P275" s="87"/>
      <c r="Q275" s="84"/>
      <c r="R275" s="84"/>
      <c r="S275" s="88"/>
      <c r="T275" s="86"/>
      <c r="U275" s="89" t="str">
        <f>IF(T275="","",VLOOKUP(T275,Surfacing_Pavements_Full_Width_Array,2,FALSE))</f>
        <v/>
      </c>
      <c r="V275" s="88" t="str">
        <f t="shared" si="70"/>
        <v/>
      </c>
      <c r="W275" s="99"/>
      <c r="X275" s="90"/>
      <c r="Y275" s="89" t="str">
        <f t="shared" si="71"/>
        <v/>
      </c>
      <c r="Z275" s="86"/>
      <c r="AA275" s="91" t="str">
        <f t="shared" si="72"/>
        <v/>
      </c>
      <c r="AB275" s="86"/>
      <c r="AC275" s="87"/>
      <c r="AD275" s="86"/>
      <c r="AE275" s="86"/>
      <c r="AF275" s="86"/>
      <c r="AG275" s="86"/>
      <c r="AH275" s="89" t="str">
        <f t="shared" si="73"/>
        <v/>
      </c>
      <c r="AI275" s="86"/>
      <c r="AJ275" s="86"/>
      <c r="AK275" s="86"/>
      <c r="AL275" s="89" t="str">
        <f t="shared" si="74"/>
        <v/>
      </c>
      <c r="AM275" s="86"/>
      <c r="AN275" s="86"/>
      <c r="AO275" s="89" t="str">
        <f t="shared" si="75"/>
        <v/>
      </c>
      <c r="AP275" s="86"/>
      <c r="AQ275" s="86"/>
      <c r="AR275" s="89" t="str">
        <f t="shared" si="76"/>
        <v/>
      </c>
      <c r="AS275" s="86"/>
      <c r="AT275" s="89" t="str">
        <f t="shared" si="77"/>
        <v/>
      </c>
      <c r="AU275" s="86"/>
      <c r="AV275" s="86"/>
      <c r="AW275" s="86"/>
      <c r="AX275" s="86"/>
      <c r="AY275" s="86"/>
      <c r="AZ275" s="184"/>
      <c r="BA275" s="184"/>
      <c r="BB275" s="183"/>
      <c r="BC275" s="183"/>
      <c r="BD275" s="207" t="str">
        <f t="shared" si="78"/>
        <v/>
      </c>
      <c r="BE275" s="86"/>
      <c r="BF275" s="86"/>
      <c r="BG275" s="86"/>
      <c r="BH275" s="86"/>
      <c r="BI275" s="88"/>
      <c r="BJ275" s="88"/>
      <c r="BK275" s="89" t="str">
        <f t="shared" si="79"/>
        <v/>
      </c>
      <c r="BL275" s="86"/>
      <c r="BM275" s="89" t="str">
        <f t="shared" si="80"/>
        <v/>
      </c>
      <c r="BN275" s="184"/>
      <c r="BO275" s="184" t="str">
        <f t="shared" si="81"/>
        <v/>
      </c>
      <c r="BP275" s="466"/>
      <c r="BQ275" s="184"/>
      <c r="BR275" s="184"/>
      <c r="BS275" s="184"/>
      <c r="BT275" s="184"/>
      <c r="BU275" s="184"/>
      <c r="BV275" s="86"/>
      <c r="BW275" s="184"/>
      <c r="BX275" s="184"/>
      <c r="BY275" s="184"/>
      <c r="BZ275" s="184"/>
      <c r="CA275" s="184"/>
      <c r="CB275" s="119"/>
    </row>
    <row r="276" spans="1:80" s="78" customFormat="1" x14ac:dyDescent="0.2">
      <c r="A276" s="84"/>
      <c r="B276" s="85"/>
      <c r="C276" s="86" t="str">
        <f t="shared" si="68"/>
        <v/>
      </c>
      <c r="D276" s="207" t="str">
        <f t="shared" si="69"/>
        <v/>
      </c>
      <c r="E276" s="86"/>
      <c r="F276" s="86"/>
      <c r="G276" s="86"/>
      <c r="H276" s="86"/>
      <c r="I276" s="86"/>
      <c r="J276" s="86"/>
      <c r="K276" s="86"/>
      <c r="L276" s="86"/>
      <c r="M276" s="86"/>
      <c r="N276" s="86"/>
      <c r="O276" s="87"/>
      <c r="P276" s="87"/>
      <c r="Q276" s="84"/>
      <c r="R276" s="84"/>
      <c r="S276" s="88"/>
      <c r="T276" s="86"/>
      <c r="U276" s="89" t="str">
        <f>IF(T276="","",VLOOKUP(T276,Surfacing_Pavements_Full_Width_Array,2,FALSE))</f>
        <v/>
      </c>
      <c r="V276" s="88" t="str">
        <f t="shared" si="70"/>
        <v/>
      </c>
      <c r="W276" s="99"/>
      <c r="X276" s="90"/>
      <c r="Y276" s="89" t="str">
        <f t="shared" si="71"/>
        <v/>
      </c>
      <c r="Z276" s="86"/>
      <c r="AA276" s="91" t="str">
        <f t="shared" si="72"/>
        <v/>
      </c>
      <c r="AB276" s="86"/>
      <c r="AC276" s="87"/>
      <c r="AD276" s="86"/>
      <c r="AE276" s="86"/>
      <c r="AF276" s="86"/>
      <c r="AG276" s="86"/>
      <c r="AH276" s="89" t="str">
        <f t="shared" si="73"/>
        <v/>
      </c>
      <c r="AI276" s="86"/>
      <c r="AJ276" s="86"/>
      <c r="AK276" s="86"/>
      <c r="AL276" s="89" t="str">
        <f t="shared" si="74"/>
        <v/>
      </c>
      <c r="AM276" s="86"/>
      <c r="AN276" s="86"/>
      <c r="AO276" s="89" t="str">
        <f t="shared" si="75"/>
        <v/>
      </c>
      <c r="AP276" s="86"/>
      <c r="AQ276" s="86"/>
      <c r="AR276" s="89" t="str">
        <f t="shared" si="76"/>
        <v/>
      </c>
      <c r="AS276" s="86"/>
      <c r="AT276" s="89" t="str">
        <f t="shared" si="77"/>
        <v/>
      </c>
      <c r="AU276" s="86"/>
      <c r="AV276" s="86"/>
      <c r="AW276" s="86"/>
      <c r="AX276" s="86"/>
      <c r="AY276" s="86"/>
      <c r="AZ276" s="184"/>
      <c r="BA276" s="184"/>
      <c r="BB276" s="183"/>
      <c r="BC276" s="183"/>
      <c r="BD276" s="207" t="str">
        <f t="shared" si="78"/>
        <v/>
      </c>
      <c r="BE276" s="86"/>
      <c r="BF276" s="86"/>
      <c r="BG276" s="86"/>
      <c r="BH276" s="86"/>
      <c r="BI276" s="88"/>
      <c r="BJ276" s="88"/>
      <c r="BK276" s="89" t="str">
        <f t="shared" si="79"/>
        <v/>
      </c>
      <c r="BL276" s="86"/>
      <c r="BM276" s="89" t="str">
        <f t="shared" si="80"/>
        <v/>
      </c>
      <c r="BN276" s="184"/>
      <c r="BO276" s="184" t="str">
        <f t="shared" si="81"/>
        <v/>
      </c>
      <c r="BP276" s="466"/>
      <c r="BQ276" s="184"/>
      <c r="BR276" s="184"/>
      <c r="BS276" s="184"/>
      <c r="BT276" s="184"/>
      <c r="BU276" s="184"/>
      <c r="BV276" s="86"/>
      <c r="BW276" s="184"/>
      <c r="BX276" s="184"/>
      <c r="BY276" s="184"/>
      <c r="BZ276" s="184"/>
      <c r="CA276" s="184"/>
      <c r="CB276" s="119"/>
    </row>
    <row r="277" spans="1:80" s="78" customFormat="1" x14ac:dyDescent="0.2">
      <c r="A277" s="84"/>
      <c r="B277" s="85"/>
      <c r="C277" s="86" t="str">
        <f t="shared" si="68"/>
        <v/>
      </c>
      <c r="D277" s="207" t="str">
        <f t="shared" si="69"/>
        <v/>
      </c>
      <c r="E277" s="86"/>
      <c r="F277" s="86"/>
      <c r="G277" s="86"/>
      <c r="H277" s="86"/>
      <c r="I277" s="86"/>
      <c r="J277" s="86"/>
      <c r="K277" s="86"/>
      <c r="L277" s="86"/>
      <c r="M277" s="86"/>
      <c r="N277" s="86"/>
      <c r="O277" s="87"/>
      <c r="P277" s="87"/>
      <c r="Q277" s="84"/>
      <c r="R277" s="84"/>
      <c r="S277" s="88"/>
      <c r="T277" s="86"/>
      <c r="U277" s="89" t="str">
        <f>IF(T277="","",VLOOKUP(T277,Surfacing_Pavements_Full_Width_Array,2,FALSE))</f>
        <v/>
      </c>
      <c r="V277" s="88" t="str">
        <f t="shared" si="70"/>
        <v/>
      </c>
      <c r="W277" s="99"/>
      <c r="X277" s="90"/>
      <c r="Y277" s="89" t="str">
        <f t="shared" si="71"/>
        <v/>
      </c>
      <c r="Z277" s="86"/>
      <c r="AA277" s="91" t="str">
        <f t="shared" si="72"/>
        <v/>
      </c>
      <c r="AB277" s="86"/>
      <c r="AC277" s="87"/>
      <c r="AD277" s="86"/>
      <c r="AE277" s="86"/>
      <c r="AF277" s="86"/>
      <c r="AG277" s="86"/>
      <c r="AH277" s="89" t="str">
        <f t="shared" si="73"/>
        <v/>
      </c>
      <c r="AI277" s="86"/>
      <c r="AJ277" s="86"/>
      <c r="AK277" s="86"/>
      <c r="AL277" s="89" t="str">
        <f t="shared" si="74"/>
        <v/>
      </c>
      <c r="AM277" s="86"/>
      <c r="AN277" s="86"/>
      <c r="AO277" s="89" t="str">
        <f t="shared" si="75"/>
        <v/>
      </c>
      <c r="AP277" s="86"/>
      <c r="AQ277" s="86"/>
      <c r="AR277" s="89" t="str">
        <f t="shared" si="76"/>
        <v/>
      </c>
      <c r="AS277" s="86"/>
      <c r="AT277" s="89" t="str">
        <f t="shared" si="77"/>
        <v/>
      </c>
      <c r="AU277" s="86"/>
      <c r="AV277" s="86"/>
      <c r="AW277" s="86"/>
      <c r="AX277" s="86"/>
      <c r="AY277" s="86"/>
      <c r="AZ277" s="184"/>
      <c r="BA277" s="184"/>
      <c r="BB277" s="183"/>
      <c r="BC277" s="183"/>
      <c r="BD277" s="207" t="str">
        <f t="shared" si="78"/>
        <v/>
      </c>
      <c r="BE277" s="86"/>
      <c r="BF277" s="86"/>
      <c r="BG277" s="86"/>
      <c r="BH277" s="86"/>
      <c r="BI277" s="88"/>
      <c r="BJ277" s="88"/>
      <c r="BK277" s="89" t="str">
        <f t="shared" si="79"/>
        <v/>
      </c>
      <c r="BL277" s="86"/>
      <c r="BM277" s="89" t="str">
        <f t="shared" si="80"/>
        <v/>
      </c>
      <c r="BN277" s="184"/>
      <c r="BO277" s="184" t="str">
        <f t="shared" si="81"/>
        <v/>
      </c>
      <c r="BP277" s="466"/>
      <c r="BQ277" s="184"/>
      <c r="BR277" s="184"/>
      <c r="BS277" s="184"/>
      <c r="BT277" s="184"/>
      <c r="BU277" s="184"/>
      <c r="BV277" s="86"/>
      <c r="BW277" s="184"/>
      <c r="BX277" s="184"/>
      <c r="BY277" s="184"/>
      <c r="BZ277" s="184"/>
      <c r="CA277" s="184"/>
      <c r="CB277" s="119"/>
    </row>
    <row r="278" spans="1:80" s="78" customFormat="1" x14ac:dyDescent="0.2">
      <c r="A278" s="84"/>
      <c r="B278" s="85"/>
      <c r="C278" s="86" t="str">
        <f t="shared" si="68"/>
        <v/>
      </c>
      <c r="D278" s="207" t="str">
        <f t="shared" si="69"/>
        <v/>
      </c>
      <c r="E278" s="86"/>
      <c r="F278" s="86"/>
      <c r="G278" s="86"/>
      <c r="H278" s="86"/>
      <c r="I278" s="86"/>
      <c r="J278" s="86"/>
      <c r="K278" s="86"/>
      <c r="L278" s="86"/>
      <c r="M278" s="86"/>
      <c r="N278" s="86"/>
      <c r="O278" s="87"/>
      <c r="P278" s="87"/>
      <c r="Q278" s="84"/>
      <c r="R278" s="84"/>
      <c r="S278" s="88"/>
      <c r="T278" s="86"/>
      <c r="U278" s="89" t="str">
        <f>IF(T278="","",VLOOKUP(T278,Surfacing_Pavements_Full_Width_Array,2,FALSE))</f>
        <v/>
      </c>
      <c r="V278" s="88" t="str">
        <f t="shared" si="70"/>
        <v/>
      </c>
      <c r="W278" s="99"/>
      <c r="X278" s="90"/>
      <c r="Y278" s="89" t="str">
        <f t="shared" si="71"/>
        <v/>
      </c>
      <c r="Z278" s="86"/>
      <c r="AA278" s="91" t="str">
        <f t="shared" si="72"/>
        <v/>
      </c>
      <c r="AB278" s="86"/>
      <c r="AC278" s="87"/>
      <c r="AD278" s="86"/>
      <c r="AE278" s="86"/>
      <c r="AF278" s="86"/>
      <c r="AG278" s="86"/>
      <c r="AH278" s="89" t="str">
        <f t="shared" si="73"/>
        <v/>
      </c>
      <c r="AI278" s="86"/>
      <c r="AJ278" s="86"/>
      <c r="AK278" s="86"/>
      <c r="AL278" s="89" t="str">
        <f t="shared" si="74"/>
        <v/>
      </c>
      <c r="AM278" s="86"/>
      <c r="AN278" s="86"/>
      <c r="AO278" s="89" t="str">
        <f t="shared" si="75"/>
        <v/>
      </c>
      <c r="AP278" s="86"/>
      <c r="AQ278" s="86"/>
      <c r="AR278" s="89" t="str">
        <f t="shared" si="76"/>
        <v/>
      </c>
      <c r="AS278" s="86"/>
      <c r="AT278" s="89" t="str">
        <f t="shared" si="77"/>
        <v/>
      </c>
      <c r="AU278" s="86"/>
      <c r="AV278" s="86"/>
      <c r="AW278" s="86"/>
      <c r="AX278" s="86"/>
      <c r="AY278" s="86"/>
      <c r="AZ278" s="184"/>
      <c r="BA278" s="184"/>
      <c r="BB278" s="183"/>
      <c r="BC278" s="183"/>
      <c r="BD278" s="207" t="str">
        <f t="shared" si="78"/>
        <v/>
      </c>
      <c r="BE278" s="86"/>
      <c r="BF278" s="86"/>
      <c r="BG278" s="86"/>
      <c r="BH278" s="86"/>
      <c r="BI278" s="88"/>
      <c r="BJ278" s="88"/>
      <c r="BK278" s="89" t="str">
        <f t="shared" si="79"/>
        <v/>
      </c>
      <c r="BL278" s="86"/>
      <c r="BM278" s="89" t="str">
        <f t="shared" si="80"/>
        <v/>
      </c>
      <c r="BN278" s="184"/>
      <c r="BO278" s="184" t="str">
        <f t="shared" si="81"/>
        <v/>
      </c>
      <c r="BP278" s="466"/>
      <c r="BQ278" s="184"/>
      <c r="BR278" s="184"/>
      <c r="BS278" s="184"/>
      <c r="BT278" s="184"/>
      <c r="BU278" s="184"/>
      <c r="BV278" s="86"/>
      <c r="BW278" s="184"/>
      <c r="BX278" s="184"/>
      <c r="BY278" s="184"/>
      <c r="BZ278" s="184"/>
      <c r="CA278" s="184"/>
      <c r="CB278" s="119"/>
    </row>
    <row r="279" spans="1:80" s="78" customFormat="1" x14ac:dyDescent="0.2">
      <c r="A279" s="84"/>
      <c r="B279" s="85"/>
      <c r="C279" s="86" t="str">
        <f t="shared" si="68"/>
        <v/>
      </c>
      <c r="D279" s="207" t="str">
        <f t="shared" si="69"/>
        <v/>
      </c>
      <c r="E279" s="86"/>
      <c r="F279" s="86"/>
      <c r="G279" s="86"/>
      <c r="H279" s="86"/>
      <c r="I279" s="86"/>
      <c r="J279" s="86"/>
      <c r="K279" s="86"/>
      <c r="L279" s="86"/>
      <c r="M279" s="86"/>
      <c r="N279" s="86"/>
      <c r="O279" s="87"/>
      <c r="P279" s="87"/>
      <c r="Q279" s="84"/>
      <c r="R279" s="84"/>
      <c r="S279" s="88"/>
      <c r="T279" s="86"/>
      <c r="U279" s="89" t="str">
        <f>IF(T279="","",VLOOKUP(T279,Surfacing_Pavements_Full_Width_Array,2,FALSE))</f>
        <v/>
      </c>
      <c r="V279" s="88" t="str">
        <f t="shared" si="70"/>
        <v/>
      </c>
      <c r="W279" s="99"/>
      <c r="X279" s="90"/>
      <c r="Y279" s="89" t="str">
        <f t="shared" si="71"/>
        <v/>
      </c>
      <c r="Z279" s="86"/>
      <c r="AA279" s="91" t="str">
        <f t="shared" si="72"/>
        <v/>
      </c>
      <c r="AB279" s="86"/>
      <c r="AC279" s="87"/>
      <c r="AD279" s="86"/>
      <c r="AE279" s="86"/>
      <c r="AF279" s="86"/>
      <c r="AG279" s="86"/>
      <c r="AH279" s="89" t="str">
        <f t="shared" si="73"/>
        <v/>
      </c>
      <c r="AI279" s="86"/>
      <c r="AJ279" s="86"/>
      <c r="AK279" s="86"/>
      <c r="AL279" s="89" t="str">
        <f t="shared" si="74"/>
        <v/>
      </c>
      <c r="AM279" s="86"/>
      <c r="AN279" s="86"/>
      <c r="AO279" s="89" t="str">
        <f t="shared" si="75"/>
        <v/>
      </c>
      <c r="AP279" s="86"/>
      <c r="AQ279" s="86"/>
      <c r="AR279" s="89" t="str">
        <f t="shared" si="76"/>
        <v/>
      </c>
      <c r="AS279" s="86"/>
      <c r="AT279" s="89" t="str">
        <f t="shared" si="77"/>
        <v/>
      </c>
      <c r="AU279" s="86"/>
      <c r="AV279" s="86"/>
      <c r="AW279" s="86"/>
      <c r="AX279" s="86"/>
      <c r="AY279" s="86"/>
      <c r="AZ279" s="184"/>
      <c r="BA279" s="184"/>
      <c r="BB279" s="183"/>
      <c r="BC279" s="183"/>
      <c r="BD279" s="207" t="str">
        <f t="shared" si="78"/>
        <v/>
      </c>
      <c r="BE279" s="86"/>
      <c r="BF279" s="86"/>
      <c r="BG279" s="86"/>
      <c r="BH279" s="86"/>
      <c r="BI279" s="88"/>
      <c r="BJ279" s="88"/>
      <c r="BK279" s="89" t="str">
        <f t="shared" si="79"/>
        <v/>
      </c>
      <c r="BL279" s="86"/>
      <c r="BM279" s="89" t="str">
        <f t="shared" si="80"/>
        <v/>
      </c>
      <c r="BN279" s="184"/>
      <c r="BO279" s="184" t="str">
        <f t="shared" si="81"/>
        <v/>
      </c>
      <c r="BP279" s="466"/>
      <c r="BQ279" s="184"/>
      <c r="BR279" s="184"/>
      <c r="BS279" s="184"/>
      <c r="BT279" s="184"/>
      <c r="BU279" s="184"/>
      <c r="BV279" s="86"/>
      <c r="BW279" s="184"/>
      <c r="BX279" s="184"/>
      <c r="BY279" s="184"/>
      <c r="BZ279" s="184"/>
      <c r="CA279" s="184"/>
      <c r="CB279" s="119"/>
    </row>
    <row r="280" spans="1:80" s="78" customFormat="1" x14ac:dyDescent="0.2">
      <c r="A280" s="84"/>
      <c r="B280" s="85"/>
      <c r="C280" s="86" t="str">
        <f t="shared" si="68"/>
        <v/>
      </c>
      <c r="D280" s="207" t="str">
        <f t="shared" si="69"/>
        <v/>
      </c>
      <c r="E280" s="86"/>
      <c r="F280" s="86"/>
      <c r="G280" s="86"/>
      <c r="H280" s="86"/>
      <c r="I280" s="86"/>
      <c r="J280" s="86"/>
      <c r="K280" s="86"/>
      <c r="L280" s="86"/>
      <c r="M280" s="86"/>
      <c r="N280" s="86"/>
      <c r="O280" s="87"/>
      <c r="P280" s="87"/>
      <c r="Q280" s="84"/>
      <c r="R280" s="84"/>
      <c r="S280" s="88"/>
      <c r="T280" s="86"/>
      <c r="U280" s="89" t="str">
        <f>IF(T280="","",VLOOKUP(T280,Surfacing_Pavements_Full_Width_Array,2,FALSE))</f>
        <v/>
      </c>
      <c r="V280" s="88" t="str">
        <f t="shared" si="70"/>
        <v/>
      </c>
      <c r="W280" s="99"/>
      <c r="X280" s="90"/>
      <c r="Y280" s="89" t="str">
        <f t="shared" si="71"/>
        <v/>
      </c>
      <c r="Z280" s="86"/>
      <c r="AA280" s="91" t="str">
        <f t="shared" si="72"/>
        <v/>
      </c>
      <c r="AB280" s="86"/>
      <c r="AC280" s="87"/>
      <c r="AD280" s="86"/>
      <c r="AE280" s="86"/>
      <c r="AF280" s="86"/>
      <c r="AG280" s="86"/>
      <c r="AH280" s="89" t="str">
        <f t="shared" si="73"/>
        <v/>
      </c>
      <c r="AI280" s="86"/>
      <c r="AJ280" s="86"/>
      <c r="AK280" s="86"/>
      <c r="AL280" s="89" t="str">
        <f t="shared" si="74"/>
        <v/>
      </c>
      <c r="AM280" s="86"/>
      <c r="AN280" s="86"/>
      <c r="AO280" s="89" t="str">
        <f t="shared" si="75"/>
        <v/>
      </c>
      <c r="AP280" s="86"/>
      <c r="AQ280" s="86"/>
      <c r="AR280" s="89" t="str">
        <f t="shared" si="76"/>
        <v/>
      </c>
      <c r="AS280" s="86"/>
      <c r="AT280" s="89" t="str">
        <f t="shared" si="77"/>
        <v/>
      </c>
      <c r="AU280" s="86"/>
      <c r="AV280" s="86"/>
      <c r="AW280" s="86"/>
      <c r="AX280" s="86"/>
      <c r="AY280" s="86"/>
      <c r="AZ280" s="184"/>
      <c r="BA280" s="184"/>
      <c r="BB280" s="183"/>
      <c r="BC280" s="183"/>
      <c r="BD280" s="207" t="str">
        <f t="shared" si="78"/>
        <v/>
      </c>
      <c r="BE280" s="86"/>
      <c r="BF280" s="86"/>
      <c r="BG280" s="86"/>
      <c r="BH280" s="86"/>
      <c r="BI280" s="88"/>
      <c r="BJ280" s="88"/>
      <c r="BK280" s="89" t="str">
        <f t="shared" si="79"/>
        <v/>
      </c>
      <c r="BL280" s="86"/>
      <c r="BM280" s="89" t="str">
        <f t="shared" si="80"/>
        <v/>
      </c>
      <c r="BN280" s="184"/>
      <c r="BO280" s="184" t="str">
        <f t="shared" si="81"/>
        <v/>
      </c>
      <c r="BP280" s="466"/>
      <c r="BQ280" s="184"/>
      <c r="BR280" s="184"/>
      <c r="BS280" s="184"/>
      <c r="BT280" s="184"/>
      <c r="BU280" s="184"/>
      <c r="BV280" s="86"/>
      <c r="BW280" s="184"/>
      <c r="BX280" s="184"/>
      <c r="BY280" s="184"/>
      <c r="BZ280" s="184"/>
      <c r="CA280" s="184"/>
      <c r="CB280" s="119"/>
    </row>
    <row r="281" spans="1:80" s="78" customFormat="1" x14ac:dyDescent="0.2">
      <c r="A281" s="84"/>
      <c r="B281" s="85"/>
      <c r="C281" s="86" t="str">
        <f t="shared" si="68"/>
        <v/>
      </c>
      <c r="D281" s="207" t="str">
        <f t="shared" si="69"/>
        <v/>
      </c>
      <c r="E281" s="86"/>
      <c r="F281" s="86"/>
      <c r="G281" s="86"/>
      <c r="H281" s="86"/>
      <c r="I281" s="86"/>
      <c r="J281" s="86"/>
      <c r="K281" s="86"/>
      <c r="L281" s="86"/>
      <c r="M281" s="86"/>
      <c r="N281" s="86"/>
      <c r="O281" s="87"/>
      <c r="P281" s="87"/>
      <c r="Q281" s="84"/>
      <c r="R281" s="84"/>
      <c r="S281" s="88"/>
      <c r="T281" s="86"/>
      <c r="U281" s="89" t="str">
        <f>IF(T281="","",VLOOKUP(T281,Surfacing_Pavements_Full_Width_Array,2,FALSE))</f>
        <v/>
      </c>
      <c r="V281" s="88" t="str">
        <f t="shared" si="70"/>
        <v/>
      </c>
      <c r="W281" s="99"/>
      <c r="X281" s="90"/>
      <c r="Y281" s="89" t="str">
        <f t="shared" si="71"/>
        <v/>
      </c>
      <c r="Z281" s="86"/>
      <c r="AA281" s="91" t="str">
        <f t="shared" si="72"/>
        <v/>
      </c>
      <c r="AB281" s="86"/>
      <c r="AC281" s="87"/>
      <c r="AD281" s="86"/>
      <c r="AE281" s="86"/>
      <c r="AF281" s="86"/>
      <c r="AG281" s="86"/>
      <c r="AH281" s="89" t="str">
        <f t="shared" si="73"/>
        <v/>
      </c>
      <c r="AI281" s="86"/>
      <c r="AJ281" s="86"/>
      <c r="AK281" s="86"/>
      <c r="AL281" s="89" t="str">
        <f t="shared" si="74"/>
        <v/>
      </c>
      <c r="AM281" s="86"/>
      <c r="AN281" s="86"/>
      <c r="AO281" s="89" t="str">
        <f t="shared" si="75"/>
        <v/>
      </c>
      <c r="AP281" s="86"/>
      <c r="AQ281" s="86"/>
      <c r="AR281" s="89" t="str">
        <f t="shared" si="76"/>
        <v/>
      </c>
      <c r="AS281" s="86"/>
      <c r="AT281" s="89" t="str">
        <f t="shared" si="77"/>
        <v/>
      </c>
      <c r="AU281" s="86"/>
      <c r="AV281" s="86"/>
      <c r="AW281" s="86"/>
      <c r="AX281" s="86"/>
      <c r="AY281" s="86"/>
      <c r="AZ281" s="184"/>
      <c r="BA281" s="184"/>
      <c r="BB281" s="183"/>
      <c r="BC281" s="183"/>
      <c r="BD281" s="207" t="str">
        <f t="shared" si="78"/>
        <v/>
      </c>
      <c r="BE281" s="86"/>
      <c r="BF281" s="86"/>
      <c r="BG281" s="86"/>
      <c r="BH281" s="86"/>
      <c r="BI281" s="88"/>
      <c r="BJ281" s="88"/>
      <c r="BK281" s="89" t="str">
        <f t="shared" si="79"/>
        <v/>
      </c>
      <c r="BL281" s="86"/>
      <c r="BM281" s="89" t="str">
        <f t="shared" si="80"/>
        <v/>
      </c>
      <c r="BN281" s="184"/>
      <c r="BO281" s="184" t="str">
        <f t="shared" si="81"/>
        <v/>
      </c>
      <c r="BP281" s="466"/>
      <c r="BQ281" s="184"/>
      <c r="BR281" s="184"/>
      <c r="BS281" s="184"/>
      <c r="BT281" s="184"/>
      <c r="BU281" s="184"/>
      <c r="BV281" s="86"/>
      <c r="BW281" s="184"/>
      <c r="BX281" s="184"/>
      <c r="BY281" s="184"/>
      <c r="BZ281" s="184"/>
      <c r="CA281" s="184"/>
      <c r="CB281" s="119"/>
    </row>
    <row r="282" spans="1:80" s="78" customFormat="1" x14ac:dyDescent="0.2">
      <c r="A282" s="84"/>
      <c r="B282" s="85"/>
      <c r="C282" s="86" t="str">
        <f t="shared" si="68"/>
        <v/>
      </c>
      <c r="D282" s="207" t="str">
        <f t="shared" si="69"/>
        <v/>
      </c>
      <c r="E282" s="86"/>
      <c r="F282" s="86"/>
      <c r="G282" s="86"/>
      <c r="H282" s="86"/>
      <c r="I282" s="86"/>
      <c r="J282" s="86"/>
      <c r="K282" s="86"/>
      <c r="L282" s="86"/>
      <c r="M282" s="86"/>
      <c r="N282" s="86"/>
      <c r="O282" s="87"/>
      <c r="P282" s="87"/>
      <c r="Q282" s="84"/>
      <c r="R282" s="84"/>
      <c r="S282" s="88"/>
      <c r="T282" s="86"/>
      <c r="U282" s="89" t="str">
        <f>IF(T282="","",VLOOKUP(T282,Surfacing_Pavements_Full_Width_Array,2,FALSE))</f>
        <v/>
      </c>
      <c r="V282" s="88" t="str">
        <f t="shared" si="70"/>
        <v/>
      </c>
      <c r="W282" s="99"/>
      <c r="X282" s="90"/>
      <c r="Y282" s="89" t="str">
        <f t="shared" si="71"/>
        <v/>
      </c>
      <c r="Z282" s="86"/>
      <c r="AA282" s="91" t="str">
        <f t="shared" si="72"/>
        <v/>
      </c>
      <c r="AB282" s="86"/>
      <c r="AC282" s="87"/>
      <c r="AD282" s="86"/>
      <c r="AE282" s="86"/>
      <c r="AF282" s="86"/>
      <c r="AG282" s="86"/>
      <c r="AH282" s="89" t="str">
        <f t="shared" si="73"/>
        <v/>
      </c>
      <c r="AI282" s="86"/>
      <c r="AJ282" s="86"/>
      <c r="AK282" s="86"/>
      <c r="AL282" s="89" t="str">
        <f t="shared" si="74"/>
        <v/>
      </c>
      <c r="AM282" s="86"/>
      <c r="AN282" s="86"/>
      <c r="AO282" s="89" t="str">
        <f t="shared" si="75"/>
        <v/>
      </c>
      <c r="AP282" s="86"/>
      <c r="AQ282" s="86"/>
      <c r="AR282" s="89" t="str">
        <f t="shared" si="76"/>
        <v/>
      </c>
      <c r="AS282" s="86"/>
      <c r="AT282" s="89" t="str">
        <f t="shared" si="77"/>
        <v/>
      </c>
      <c r="AU282" s="86"/>
      <c r="AV282" s="86"/>
      <c r="AW282" s="86"/>
      <c r="AX282" s="86"/>
      <c r="AY282" s="86"/>
      <c r="AZ282" s="184"/>
      <c r="BA282" s="184"/>
      <c r="BB282" s="183"/>
      <c r="BC282" s="183"/>
      <c r="BD282" s="207" t="str">
        <f t="shared" si="78"/>
        <v/>
      </c>
      <c r="BE282" s="86"/>
      <c r="BF282" s="86"/>
      <c r="BG282" s="86"/>
      <c r="BH282" s="86"/>
      <c r="BI282" s="88"/>
      <c r="BJ282" s="88"/>
      <c r="BK282" s="89" t="str">
        <f t="shared" si="79"/>
        <v/>
      </c>
      <c r="BL282" s="86"/>
      <c r="BM282" s="89" t="str">
        <f t="shared" si="80"/>
        <v/>
      </c>
      <c r="BN282" s="184"/>
      <c r="BO282" s="184" t="str">
        <f t="shared" si="81"/>
        <v/>
      </c>
      <c r="BP282" s="466"/>
      <c r="BQ282" s="184"/>
      <c r="BR282" s="184"/>
      <c r="BS282" s="184"/>
      <c r="BT282" s="184"/>
      <c r="BU282" s="184"/>
      <c r="BV282" s="86"/>
      <c r="BW282" s="184"/>
      <c r="BX282" s="184"/>
      <c r="BY282" s="184"/>
      <c r="BZ282" s="184"/>
      <c r="CA282" s="184"/>
      <c r="CB282" s="119"/>
    </row>
    <row r="283" spans="1:80" s="78" customFormat="1" x14ac:dyDescent="0.2">
      <c r="A283" s="84"/>
      <c r="B283" s="85"/>
      <c r="C283" s="86" t="str">
        <f t="shared" si="68"/>
        <v/>
      </c>
      <c r="D283" s="207" t="str">
        <f t="shared" si="69"/>
        <v/>
      </c>
      <c r="E283" s="86"/>
      <c r="F283" s="86"/>
      <c r="G283" s="86"/>
      <c r="H283" s="86"/>
      <c r="I283" s="86"/>
      <c r="J283" s="86"/>
      <c r="K283" s="86"/>
      <c r="L283" s="86"/>
      <c r="M283" s="86"/>
      <c r="N283" s="86"/>
      <c r="O283" s="87"/>
      <c r="P283" s="87"/>
      <c r="Q283" s="84"/>
      <c r="R283" s="84"/>
      <c r="S283" s="88"/>
      <c r="T283" s="86"/>
      <c r="U283" s="89" t="str">
        <f>IF(T283="","",VLOOKUP(T283,Surfacing_Pavements_Full_Width_Array,2,FALSE))</f>
        <v/>
      </c>
      <c r="V283" s="88" t="str">
        <f t="shared" si="70"/>
        <v/>
      </c>
      <c r="W283" s="99"/>
      <c r="X283" s="90"/>
      <c r="Y283" s="89" t="str">
        <f t="shared" si="71"/>
        <v/>
      </c>
      <c r="Z283" s="86"/>
      <c r="AA283" s="91" t="str">
        <f t="shared" si="72"/>
        <v/>
      </c>
      <c r="AB283" s="86"/>
      <c r="AC283" s="87"/>
      <c r="AD283" s="86"/>
      <c r="AE283" s="86"/>
      <c r="AF283" s="86"/>
      <c r="AG283" s="86"/>
      <c r="AH283" s="89" t="str">
        <f t="shared" si="73"/>
        <v/>
      </c>
      <c r="AI283" s="86"/>
      <c r="AJ283" s="86"/>
      <c r="AK283" s="86"/>
      <c r="AL283" s="89" t="str">
        <f t="shared" si="74"/>
        <v/>
      </c>
      <c r="AM283" s="86"/>
      <c r="AN283" s="86"/>
      <c r="AO283" s="89" t="str">
        <f t="shared" si="75"/>
        <v/>
      </c>
      <c r="AP283" s="86"/>
      <c r="AQ283" s="86"/>
      <c r="AR283" s="89" t="str">
        <f t="shared" si="76"/>
        <v/>
      </c>
      <c r="AS283" s="86"/>
      <c r="AT283" s="89" t="str">
        <f t="shared" si="77"/>
        <v/>
      </c>
      <c r="AU283" s="86"/>
      <c r="AV283" s="86"/>
      <c r="AW283" s="86"/>
      <c r="AX283" s="86"/>
      <c r="AY283" s="86"/>
      <c r="AZ283" s="184"/>
      <c r="BA283" s="184"/>
      <c r="BB283" s="183"/>
      <c r="BC283" s="183"/>
      <c r="BD283" s="207" t="str">
        <f t="shared" si="78"/>
        <v/>
      </c>
      <c r="BE283" s="86"/>
      <c r="BF283" s="86"/>
      <c r="BG283" s="86"/>
      <c r="BH283" s="86"/>
      <c r="BI283" s="88"/>
      <c r="BJ283" s="88"/>
      <c r="BK283" s="89" t="str">
        <f t="shared" si="79"/>
        <v/>
      </c>
      <c r="BL283" s="86"/>
      <c r="BM283" s="89" t="str">
        <f t="shared" si="80"/>
        <v/>
      </c>
      <c r="BN283" s="184"/>
      <c r="BO283" s="184" t="str">
        <f t="shared" si="81"/>
        <v/>
      </c>
      <c r="BP283" s="466"/>
      <c r="BQ283" s="184"/>
      <c r="BR283" s="184"/>
      <c r="BS283" s="184"/>
      <c r="BT283" s="184"/>
      <c r="BU283" s="184"/>
      <c r="BV283" s="86"/>
      <c r="BW283" s="184"/>
      <c r="BX283" s="184"/>
      <c r="BY283" s="184"/>
      <c r="BZ283" s="184"/>
      <c r="CA283" s="184"/>
      <c r="CB283" s="119"/>
    </row>
    <row r="284" spans="1:80" s="78" customFormat="1" x14ac:dyDescent="0.2">
      <c r="A284" s="84"/>
      <c r="B284" s="85"/>
      <c r="C284" s="86" t="str">
        <f t="shared" si="68"/>
        <v/>
      </c>
      <c r="D284" s="207" t="str">
        <f t="shared" si="69"/>
        <v/>
      </c>
      <c r="E284" s="86"/>
      <c r="F284" s="86"/>
      <c r="G284" s="86"/>
      <c r="H284" s="86"/>
      <c r="I284" s="86"/>
      <c r="J284" s="86"/>
      <c r="K284" s="86"/>
      <c r="L284" s="86"/>
      <c r="M284" s="86"/>
      <c r="N284" s="86"/>
      <c r="O284" s="87"/>
      <c r="P284" s="87"/>
      <c r="Q284" s="84"/>
      <c r="R284" s="84"/>
      <c r="S284" s="88"/>
      <c r="T284" s="86"/>
      <c r="U284" s="89" t="str">
        <f>IF(T284="","",VLOOKUP(T284,Surfacing_Pavements_Full_Width_Array,2,FALSE))</f>
        <v/>
      </c>
      <c r="V284" s="88" t="str">
        <f t="shared" si="70"/>
        <v/>
      </c>
      <c r="W284" s="99"/>
      <c r="X284" s="90"/>
      <c r="Y284" s="89" t="str">
        <f t="shared" si="71"/>
        <v/>
      </c>
      <c r="Z284" s="86"/>
      <c r="AA284" s="91" t="str">
        <f t="shared" si="72"/>
        <v/>
      </c>
      <c r="AB284" s="86"/>
      <c r="AC284" s="87"/>
      <c r="AD284" s="86"/>
      <c r="AE284" s="86"/>
      <c r="AF284" s="86"/>
      <c r="AG284" s="86"/>
      <c r="AH284" s="89" t="str">
        <f t="shared" si="73"/>
        <v/>
      </c>
      <c r="AI284" s="86"/>
      <c r="AJ284" s="86"/>
      <c r="AK284" s="86"/>
      <c r="AL284" s="89" t="str">
        <f t="shared" si="74"/>
        <v/>
      </c>
      <c r="AM284" s="86"/>
      <c r="AN284" s="86"/>
      <c r="AO284" s="89" t="str">
        <f t="shared" si="75"/>
        <v/>
      </c>
      <c r="AP284" s="86"/>
      <c r="AQ284" s="86"/>
      <c r="AR284" s="89" t="str">
        <f t="shared" si="76"/>
        <v/>
      </c>
      <c r="AS284" s="86"/>
      <c r="AT284" s="89" t="str">
        <f t="shared" si="77"/>
        <v/>
      </c>
      <c r="AU284" s="86"/>
      <c r="AV284" s="86"/>
      <c r="AW284" s="86"/>
      <c r="AX284" s="86"/>
      <c r="AY284" s="86"/>
      <c r="AZ284" s="184"/>
      <c r="BA284" s="184"/>
      <c r="BB284" s="183"/>
      <c r="BC284" s="183"/>
      <c r="BD284" s="207" t="str">
        <f t="shared" si="78"/>
        <v/>
      </c>
      <c r="BE284" s="86"/>
      <c r="BF284" s="86"/>
      <c r="BG284" s="86"/>
      <c r="BH284" s="86"/>
      <c r="BI284" s="88"/>
      <c r="BJ284" s="88"/>
      <c r="BK284" s="89" t="str">
        <f t="shared" si="79"/>
        <v/>
      </c>
      <c r="BL284" s="86"/>
      <c r="BM284" s="89" t="str">
        <f t="shared" si="80"/>
        <v/>
      </c>
      <c r="BN284" s="184"/>
      <c r="BO284" s="184" t="str">
        <f t="shared" si="81"/>
        <v/>
      </c>
      <c r="BP284" s="466"/>
      <c r="BQ284" s="184"/>
      <c r="BR284" s="184"/>
      <c r="BS284" s="184"/>
      <c r="BT284" s="184"/>
      <c r="BU284" s="184"/>
      <c r="BV284" s="86"/>
      <c r="BW284" s="184"/>
      <c r="BX284" s="184"/>
      <c r="BY284" s="184"/>
      <c r="BZ284" s="184"/>
      <c r="CA284" s="184"/>
      <c r="CB284" s="119"/>
    </row>
    <row r="285" spans="1:80" s="78" customFormat="1" x14ac:dyDescent="0.2">
      <c r="A285" s="84"/>
      <c r="B285" s="85"/>
      <c r="C285" s="86" t="str">
        <f t="shared" si="68"/>
        <v/>
      </c>
      <c r="D285" s="207" t="str">
        <f t="shared" si="69"/>
        <v/>
      </c>
      <c r="E285" s="86"/>
      <c r="F285" s="86"/>
      <c r="G285" s="86"/>
      <c r="H285" s="86"/>
      <c r="I285" s="86"/>
      <c r="J285" s="86"/>
      <c r="K285" s="86"/>
      <c r="L285" s="86"/>
      <c r="M285" s="86"/>
      <c r="N285" s="86"/>
      <c r="O285" s="87"/>
      <c r="P285" s="87"/>
      <c r="Q285" s="84"/>
      <c r="R285" s="84"/>
      <c r="S285" s="88"/>
      <c r="T285" s="86"/>
      <c r="U285" s="89" t="str">
        <f>IF(T285="","",VLOOKUP(T285,Surfacing_Pavements_Full_Width_Array,2,FALSE))</f>
        <v/>
      </c>
      <c r="V285" s="88" t="str">
        <f t="shared" si="70"/>
        <v/>
      </c>
      <c r="W285" s="99"/>
      <c r="X285" s="90"/>
      <c r="Y285" s="89" t="str">
        <f t="shared" si="71"/>
        <v/>
      </c>
      <c r="Z285" s="86"/>
      <c r="AA285" s="91" t="str">
        <f t="shared" si="72"/>
        <v/>
      </c>
      <c r="AB285" s="86"/>
      <c r="AC285" s="87"/>
      <c r="AD285" s="86"/>
      <c r="AE285" s="86"/>
      <c r="AF285" s="86"/>
      <c r="AG285" s="86"/>
      <c r="AH285" s="89" t="str">
        <f t="shared" si="73"/>
        <v/>
      </c>
      <c r="AI285" s="86"/>
      <c r="AJ285" s="86"/>
      <c r="AK285" s="86"/>
      <c r="AL285" s="89" t="str">
        <f t="shared" si="74"/>
        <v/>
      </c>
      <c r="AM285" s="86"/>
      <c r="AN285" s="86"/>
      <c r="AO285" s="89" t="str">
        <f t="shared" si="75"/>
        <v/>
      </c>
      <c r="AP285" s="86"/>
      <c r="AQ285" s="86"/>
      <c r="AR285" s="89" t="str">
        <f t="shared" si="76"/>
        <v/>
      </c>
      <c r="AS285" s="86"/>
      <c r="AT285" s="89" t="str">
        <f t="shared" si="77"/>
        <v/>
      </c>
      <c r="AU285" s="86"/>
      <c r="AV285" s="86"/>
      <c r="AW285" s="86"/>
      <c r="AX285" s="86"/>
      <c r="AY285" s="86"/>
      <c r="AZ285" s="184"/>
      <c r="BA285" s="184"/>
      <c r="BB285" s="183"/>
      <c r="BC285" s="183"/>
      <c r="BD285" s="207" t="str">
        <f t="shared" si="78"/>
        <v/>
      </c>
      <c r="BE285" s="86"/>
      <c r="BF285" s="86"/>
      <c r="BG285" s="86"/>
      <c r="BH285" s="86"/>
      <c r="BI285" s="88"/>
      <c r="BJ285" s="88"/>
      <c r="BK285" s="89" t="str">
        <f t="shared" si="79"/>
        <v/>
      </c>
      <c r="BL285" s="86"/>
      <c r="BM285" s="89" t="str">
        <f t="shared" si="80"/>
        <v/>
      </c>
      <c r="BN285" s="184"/>
      <c r="BO285" s="184" t="str">
        <f t="shared" si="81"/>
        <v/>
      </c>
      <c r="BP285" s="466"/>
      <c r="BQ285" s="184"/>
      <c r="BR285" s="184"/>
      <c r="BS285" s="184"/>
      <c r="BT285" s="184"/>
      <c r="BU285" s="184"/>
      <c r="BV285" s="86"/>
      <c r="BW285" s="184"/>
      <c r="BX285" s="184"/>
      <c r="BY285" s="184"/>
      <c r="BZ285" s="184"/>
      <c r="CA285" s="184"/>
      <c r="CB285" s="119"/>
    </row>
    <row r="286" spans="1:80" s="78" customFormat="1" x14ac:dyDescent="0.2">
      <c r="A286" s="84"/>
      <c r="B286" s="85"/>
      <c r="C286" s="86" t="str">
        <f t="shared" si="68"/>
        <v/>
      </c>
      <c r="D286" s="207" t="str">
        <f t="shared" si="69"/>
        <v/>
      </c>
      <c r="E286" s="86"/>
      <c r="F286" s="86"/>
      <c r="G286" s="86"/>
      <c r="H286" s="86"/>
      <c r="I286" s="86"/>
      <c r="J286" s="86"/>
      <c r="K286" s="86"/>
      <c r="L286" s="86"/>
      <c r="M286" s="86"/>
      <c r="N286" s="86"/>
      <c r="O286" s="87"/>
      <c r="P286" s="87"/>
      <c r="Q286" s="84"/>
      <c r="R286" s="84"/>
      <c r="S286" s="88"/>
      <c r="T286" s="86"/>
      <c r="U286" s="89" t="str">
        <f>IF(T286="","",VLOOKUP(T286,Surfacing_Pavements_Full_Width_Array,2,FALSE))</f>
        <v/>
      </c>
      <c r="V286" s="88" t="str">
        <f t="shared" si="70"/>
        <v/>
      </c>
      <c r="W286" s="99"/>
      <c r="X286" s="90"/>
      <c r="Y286" s="89" t="str">
        <f t="shared" si="71"/>
        <v/>
      </c>
      <c r="Z286" s="86"/>
      <c r="AA286" s="91" t="str">
        <f t="shared" si="72"/>
        <v/>
      </c>
      <c r="AB286" s="86"/>
      <c r="AC286" s="87"/>
      <c r="AD286" s="86"/>
      <c r="AE286" s="86"/>
      <c r="AF286" s="86"/>
      <c r="AG286" s="86"/>
      <c r="AH286" s="89" t="str">
        <f t="shared" si="73"/>
        <v/>
      </c>
      <c r="AI286" s="86"/>
      <c r="AJ286" s="86"/>
      <c r="AK286" s="86"/>
      <c r="AL286" s="89" t="str">
        <f t="shared" si="74"/>
        <v/>
      </c>
      <c r="AM286" s="86"/>
      <c r="AN286" s="86"/>
      <c r="AO286" s="89" t="str">
        <f t="shared" si="75"/>
        <v/>
      </c>
      <c r="AP286" s="86"/>
      <c r="AQ286" s="86"/>
      <c r="AR286" s="89" t="str">
        <f t="shared" si="76"/>
        <v/>
      </c>
      <c r="AS286" s="86"/>
      <c r="AT286" s="89" t="str">
        <f t="shared" si="77"/>
        <v/>
      </c>
      <c r="AU286" s="86"/>
      <c r="AV286" s="86"/>
      <c r="AW286" s="86"/>
      <c r="AX286" s="86"/>
      <c r="AY286" s="86"/>
      <c r="AZ286" s="184"/>
      <c r="BA286" s="184"/>
      <c r="BB286" s="183"/>
      <c r="BC286" s="183"/>
      <c r="BD286" s="207" t="str">
        <f t="shared" si="78"/>
        <v/>
      </c>
      <c r="BE286" s="86"/>
      <c r="BF286" s="86"/>
      <c r="BG286" s="86"/>
      <c r="BH286" s="86"/>
      <c r="BI286" s="88"/>
      <c r="BJ286" s="88"/>
      <c r="BK286" s="89" t="str">
        <f t="shared" si="79"/>
        <v/>
      </c>
      <c r="BL286" s="86"/>
      <c r="BM286" s="89" t="str">
        <f t="shared" si="80"/>
        <v/>
      </c>
      <c r="BN286" s="184"/>
      <c r="BO286" s="184" t="str">
        <f t="shared" si="81"/>
        <v/>
      </c>
      <c r="BP286" s="466"/>
      <c r="BQ286" s="184"/>
      <c r="BR286" s="184"/>
      <c r="BS286" s="184"/>
      <c r="BT286" s="184"/>
      <c r="BU286" s="184"/>
      <c r="BV286" s="86"/>
      <c r="BW286" s="184"/>
      <c r="BX286" s="184"/>
      <c r="BY286" s="184"/>
      <c r="BZ286" s="184"/>
      <c r="CA286" s="184"/>
      <c r="CB286" s="119"/>
    </row>
    <row r="287" spans="1:80" s="78" customFormat="1" x14ac:dyDescent="0.2">
      <c r="A287" s="84"/>
      <c r="B287" s="85"/>
      <c r="C287" s="86" t="str">
        <f t="shared" si="68"/>
        <v/>
      </c>
      <c r="D287" s="207" t="str">
        <f t="shared" si="69"/>
        <v/>
      </c>
      <c r="E287" s="86"/>
      <c r="F287" s="86"/>
      <c r="G287" s="86"/>
      <c r="H287" s="86"/>
      <c r="I287" s="86"/>
      <c r="J287" s="86"/>
      <c r="K287" s="86"/>
      <c r="L287" s="86"/>
      <c r="M287" s="86"/>
      <c r="N287" s="86"/>
      <c r="O287" s="87"/>
      <c r="P287" s="87"/>
      <c r="Q287" s="84"/>
      <c r="R287" s="84"/>
      <c r="S287" s="88"/>
      <c r="T287" s="86"/>
      <c r="U287" s="89" t="str">
        <f>IF(T287="","",VLOOKUP(T287,Surfacing_Pavements_Full_Width_Array,2,FALSE))</f>
        <v/>
      </c>
      <c r="V287" s="88" t="str">
        <f t="shared" si="70"/>
        <v/>
      </c>
      <c r="W287" s="99"/>
      <c r="X287" s="90"/>
      <c r="Y287" s="89" t="str">
        <f t="shared" si="71"/>
        <v/>
      </c>
      <c r="Z287" s="86"/>
      <c r="AA287" s="91" t="str">
        <f t="shared" si="72"/>
        <v/>
      </c>
      <c r="AB287" s="86"/>
      <c r="AC287" s="87"/>
      <c r="AD287" s="86"/>
      <c r="AE287" s="86"/>
      <c r="AF287" s="86"/>
      <c r="AG287" s="86"/>
      <c r="AH287" s="89" t="str">
        <f t="shared" si="73"/>
        <v/>
      </c>
      <c r="AI287" s="86"/>
      <c r="AJ287" s="86"/>
      <c r="AK287" s="86"/>
      <c r="AL287" s="89" t="str">
        <f t="shared" si="74"/>
        <v/>
      </c>
      <c r="AM287" s="86"/>
      <c r="AN287" s="86"/>
      <c r="AO287" s="89" t="str">
        <f t="shared" si="75"/>
        <v/>
      </c>
      <c r="AP287" s="86"/>
      <c r="AQ287" s="86"/>
      <c r="AR287" s="89" t="str">
        <f t="shared" si="76"/>
        <v/>
      </c>
      <c r="AS287" s="86"/>
      <c r="AT287" s="89" t="str">
        <f t="shared" si="77"/>
        <v/>
      </c>
      <c r="AU287" s="86"/>
      <c r="AV287" s="86"/>
      <c r="AW287" s="86"/>
      <c r="AX287" s="86"/>
      <c r="AY287" s="86"/>
      <c r="AZ287" s="184"/>
      <c r="BA287" s="184"/>
      <c r="BB287" s="183"/>
      <c r="BC287" s="183"/>
      <c r="BD287" s="207" t="str">
        <f t="shared" si="78"/>
        <v/>
      </c>
      <c r="BE287" s="86"/>
      <c r="BF287" s="86"/>
      <c r="BG287" s="86"/>
      <c r="BH287" s="86"/>
      <c r="BI287" s="88"/>
      <c r="BJ287" s="88"/>
      <c r="BK287" s="89" t="str">
        <f t="shared" si="79"/>
        <v/>
      </c>
      <c r="BL287" s="86"/>
      <c r="BM287" s="89" t="str">
        <f t="shared" si="80"/>
        <v/>
      </c>
      <c r="BN287" s="184"/>
      <c r="BO287" s="184" t="str">
        <f t="shared" si="81"/>
        <v/>
      </c>
      <c r="BP287" s="466"/>
      <c r="BQ287" s="184"/>
      <c r="BR287" s="184"/>
      <c r="BS287" s="184"/>
      <c r="BT287" s="184"/>
      <c r="BU287" s="184"/>
      <c r="BV287" s="86"/>
      <c r="BW287" s="184"/>
      <c r="BX287" s="184"/>
      <c r="BY287" s="184"/>
      <c r="BZ287" s="184"/>
      <c r="CA287" s="184"/>
      <c r="CB287" s="119"/>
    </row>
    <row r="288" spans="1:80" s="78" customFormat="1" x14ac:dyDescent="0.2">
      <c r="A288" s="84"/>
      <c r="B288" s="85"/>
      <c r="C288" s="86" t="str">
        <f t="shared" si="68"/>
        <v/>
      </c>
      <c r="D288" s="207" t="str">
        <f t="shared" si="69"/>
        <v/>
      </c>
      <c r="E288" s="86"/>
      <c r="F288" s="86"/>
      <c r="G288" s="86"/>
      <c r="H288" s="86"/>
      <c r="I288" s="86"/>
      <c r="J288" s="86"/>
      <c r="K288" s="86"/>
      <c r="L288" s="86"/>
      <c r="M288" s="86"/>
      <c r="N288" s="86"/>
      <c r="O288" s="87"/>
      <c r="P288" s="87"/>
      <c r="Q288" s="84"/>
      <c r="R288" s="84"/>
      <c r="S288" s="88"/>
      <c r="T288" s="86"/>
      <c r="U288" s="89" t="str">
        <f>IF(T288="","",VLOOKUP(T288,Surfacing_Pavements_Full_Width_Array,2,FALSE))</f>
        <v/>
      </c>
      <c r="V288" s="88" t="str">
        <f t="shared" si="70"/>
        <v/>
      </c>
      <c r="W288" s="99"/>
      <c r="X288" s="90"/>
      <c r="Y288" s="89" t="str">
        <f t="shared" si="71"/>
        <v/>
      </c>
      <c r="Z288" s="86"/>
      <c r="AA288" s="91" t="str">
        <f t="shared" si="72"/>
        <v/>
      </c>
      <c r="AB288" s="86"/>
      <c r="AC288" s="87"/>
      <c r="AD288" s="86"/>
      <c r="AE288" s="86"/>
      <c r="AF288" s="86"/>
      <c r="AG288" s="86"/>
      <c r="AH288" s="89" t="str">
        <f t="shared" si="73"/>
        <v/>
      </c>
      <c r="AI288" s="86"/>
      <c r="AJ288" s="86"/>
      <c r="AK288" s="86"/>
      <c r="AL288" s="89" t="str">
        <f t="shared" si="74"/>
        <v/>
      </c>
      <c r="AM288" s="86"/>
      <c r="AN288" s="86"/>
      <c r="AO288" s="89" t="str">
        <f t="shared" si="75"/>
        <v/>
      </c>
      <c r="AP288" s="86"/>
      <c r="AQ288" s="86"/>
      <c r="AR288" s="89" t="str">
        <f t="shared" si="76"/>
        <v/>
      </c>
      <c r="AS288" s="86"/>
      <c r="AT288" s="89" t="str">
        <f t="shared" si="77"/>
        <v/>
      </c>
      <c r="AU288" s="86"/>
      <c r="AV288" s="86"/>
      <c r="AW288" s="86"/>
      <c r="AX288" s="86"/>
      <c r="AY288" s="86"/>
      <c r="AZ288" s="184"/>
      <c r="BA288" s="184"/>
      <c r="BB288" s="183"/>
      <c r="BC288" s="183"/>
      <c r="BD288" s="207" t="str">
        <f t="shared" si="78"/>
        <v/>
      </c>
      <c r="BE288" s="86"/>
      <c r="BF288" s="86"/>
      <c r="BG288" s="86"/>
      <c r="BH288" s="86"/>
      <c r="BI288" s="88"/>
      <c r="BJ288" s="88"/>
      <c r="BK288" s="89" t="str">
        <f t="shared" si="79"/>
        <v/>
      </c>
      <c r="BL288" s="86"/>
      <c r="BM288" s="89" t="str">
        <f t="shared" si="80"/>
        <v/>
      </c>
      <c r="BN288" s="184"/>
      <c r="BO288" s="184" t="str">
        <f t="shared" si="81"/>
        <v/>
      </c>
      <c r="BP288" s="466"/>
      <c r="BQ288" s="184"/>
      <c r="BR288" s="184"/>
      <c r="BS288" s="184"/>
      <c r="BT288" s="184"/>
      <c r="BU288" s="184"/>
      <c r="BV288" s="86"/>
      <c r="BW288" s="184"/>
      <c r="BX288" s="184"/>
      <c r="BY288" s="184"/>
      <c r="BZ288" s="184"/>
      <c r="CA288" s="184"/>
      <c r="CB288" s="119"/>
    </row>
    <row r="289" spans="1:80" s="78" customFormat="1" x14ac:dyDescent="0.2">
      <c r="A289" s="84"/>
      <c r="B289" s="85"/>
      <c r="C289" s="86" t="str">
        <f t="shared" si="68"/>
        <v/>
      </c>
      <c r="D289" s="207" t="str">
        <f t="shared" si="69"/>
        <v/>
      </c>
      <c r="E289" s="86"/>
      <c r="F289" s="86"/>
      <c r="G289" s="86"/>
      <c r="H289" s="86"/>
      <c r="I289" s="86"/>
      <c r="J289" s="86"/>
      <c r="K289" s="86"/>
      <c r="L289" s="86"/>
      <c r="M289" s="86"/>
      <c r="N289" s="86"/>
      <c r="O289" s="87"/>
      <c r="P289" s="87"/>
      <c r="Q289" s="84"/>
      <c r="R289" s="84"/>
      <c r="S289" s="88"/>
      <c r="T289" s="86"/>
      <c r="U289" s="89" t="str">
        <f>IF(T289="","",VLOOKUP(T289,Surfacing_Pavements_Full_Width_Array,2,FALSE))</f>
        <v/>
      </c>
      <c r="V289" s="88" t="str">
        <f t="shared" si="70"/>
        <v/>
      </c>
      <c r="W289" s="99"/>
      <c r="X289" s="90"/>
      <c r="Y289" s="89" t="str">
        <f t="shared" si="71"/>
        <v/>
      </c>
      <c r="Z289" s="86"/>
      <c r="AA289" s="91" t="str">
        <f t="shared" si="72"/>
        <v/>
      </c>
      <c r="AB289" s="86"/>
      <c r="AC289" s="87"/>
      <c r="AD289" s="86"/>
      <c r="AE289" s="86"/>
      <c r="AF289" s="86"/>
      <c r="AG289" s="86"/>
      <c r="AH289" s="89" t="str">
        <f t="shared" si="73"/>
        <v/>
      </c>
      <c r="AI289" s="86"/>
      <c r="AJ289" s="86"/>
      <c r="AK289" s="86"/>
      <c r="AL289" s="89" t="str">
        <f t="shared" si="74"/>
        <v/>
      </c>
      <c r="AM289" s="86"/>
      <c r="AN289" s="86"/>
      <c r="AO289" s="89" t="str">
        <f t="shared" si="75"/>
        <v/>
      </c>
      <c r="AP289" s="86"/>
      <c r="AQ289" s="86"/>
      <c r="AR289" s="89" t="str">
        <f t="shared" si="76"/>
        <v/>
      </c>
      <c r="AS289" s="86"/>
      <c r="AT289" s="89" t="str">
        <f t="shared" si="77"/>
        <v/>
      </c>
      <c r="AU289" s="86"/>
      <c r="AV289" s="86"/>
      <c r="AW289" s="86"/>
      <c r="AX289" s="86"/>
      <c r="AY289" s="86"/>
      <c r="AZ289" s="184"/>
      <c r="BA289" s="184"/>
      <c r="BB289" s="183"/>
      <c r="BC289" s="183"/>
      <c r="BD289" s="207" t="str">
        <f t="shared" si="78"/>
        <v/>
      </c>
      <c r="BE289" s="86"/>
      <c r="BF289" s="86"/>
      <c r="BG289" s="86"/>
      <c r="BH289" s="86"/>
      <c r="BI289" s="88"/>
      <c r="BJ289" s="88"/>
      <c r="BK289" s="89" t="str">
        <f t="shared" si="79"/>
        <v/>
      </c>
      <c r="BL289" s="86"/>
      <c r="BM289" s="89" t="str">
        <f t="shared" si="80"/>
        <v/>
      </c>
      <c r="BN289" s="184"/>
      <c r="BO289" s="184" t="str">
        <f t="shared" si="81"/>
        <v/>
      </c>
      <c r="BP289" s="466"/>
      <c r="BQ289" s="184"/>
      <c r="BR289" s="184"/>
      <c r="BS289" s="184"/>
      <c r="BT289" s="184"/>
      <c r="BU289" s="184"/>
      <c r="BV289" s="86"/>
      <c r="BW289" s="184"/>
      <c r="BX289" s="184"/>
      <c r="BY289" s="184"/>
      <c r="BZ289" s="184"/>
      <c r="CA289" s="184"/>
      <c r="CB289" s="119"/>
    </row>
    <row r="290" spans="1:80" s="78" customFormat="1" x14ac:dyDescent="0.2">
      <c r="A290" s="84"/>
      <c r="B290" s="85"/>
      <c r="C290" s="86" t="str">
        <f t="shared" si="68"/>
        <v/>
      </c>
      <c r="D290" s="207" t="str">
        <f t="shared" si="69"/>
        <v/>
      </c>
      <c r="E290" s="86"/>
      <c r="F290" s="86"/>
      <c r="G290" s="86"/>
      <c r="H290" s="86"/>
      <c r="I290" s="86"/>
      <c r="J290" s="86"/>
      <c r="K290" s="86"/>
      <c r="L290" s="86"/>
      <c r="M290" s="86"/>
      <c r="N290" s="86"/>
      <c r="O290" s="87"/>
      <c r="P290" s="87"/>
      <c r="Q290" s="84"/>
      <c r="R290" s="84"/>
      <c r="S290" s="88"/>
      <c r="T290" s="86"/>
      <c r="U290" s="89" t="str">
        <f>IF(T290="","",VLOOKUP(T290,Surfacing_Pavements_Full_Width_Array,2,FALSE))</f>
        <v/>
      </c>
      <c r="V290" s="88" t="str">
        <f t="shared" si="70"/>
        <v/>
      </c>
      <c r="W290" s="99"/>
      <c r="X290" s="90"/>
      <c r="Y290" s="89" t="str">
        <f t="shared" si="71"/>
        <v/>
      </c>
      <c r="Z290" s="86"/>
      <c r="AA290" s="91" t="str">
        <f t="shared" si="72"/>
        <v/>
      </c>
      <c r="AB290" s="86"/>
      <c r="AC290" s="87"/>
      <c r="AD290" s="86"/>
      <c r="AE290" s="86"/>
      <c r="AF290" s="86"/>
      <c r="AG290" s="86"/>
      <c r="AH290" s="89" t="str">
        <f t="shared" si="73"/>
        <v/>
      </c>
      <c r="AI290" s="86"/>
      <c r="AJ290" s="86"/>
      <c r="AK290" s="86"/>
      <c r="AL290" s="89" t="str">
        <f t="shared" si="74"/>
        <v/>
      </c>
      <c r="AM290" s="86"/>
      <c r="AN290" s="86"/>
      <c r="AO290" s="89" t="str">
        <f t="shared" si="75"/>
        <v/>
      </c>
      <c r="AP290" s="86"/>
      <c r="AQ290" s="86"/>
      <c r="AR290" s="89" t="str">
        <f t="shared" si="76"/>
        <v/>
      </c>
      <c r="AS290" s="86"/>
      <c r="AT290" s="89" t="str">
        <f t="shared" si="77"/>
        <v/>
      </c>
      <c r="AU290" s="86"/>
      <c r="AV290" s="86"/>
      <c r="AW290" s="86"/>
      <c r="AX290" s="86"/>
      <c r="AY290" s="86"/>
      <c r="AZ290" s="184"/>
      <c r="BA290" s="184"/>
      <c r="BB290" s="183"/>
      <c r="BC290" s="183"/>
      <c r="BD290" s="207" t="str">
        <f t="shared" si="78"/>
        <v/>
      </c>
      <c r="BE290" s="86"/>
      <c r="BF290" s="86"/>
      <c r="BG290" s="86"/>
      <c r="BH290" s="86"/>
      <c r="BI290" s="88"/>
      <c r="BJ290" s="88"/>
      <c r="BK290" s="89" t="str">
        <f t="shared" si="79"/>
        <v/>
      </c>
      <c r="BL290" s="86"/>
      <c r="BM290" s="89" t="str">
        <f t="shared" si="80"/>
        <v/>
      </c>
      <c r="BN290" s="184"/>
      <c r="BO290" s="184" t="str">
        <f t="shared" si="81"/>
        <v/>
      </c>
      <c r="BP290" s="466"/>
      <c r="BQ290" s="184"/>
      <c r="BR290" s="184"/>
      <c r="BS290" s="184"/>
      <c r="BT290" s="184"/>
      <c r="BU290" s="184"/>
      <c r="BV290" s="86"/>
      <c r="BW290" s="184"/>
      <c r="BX290" s="184"/>
      <c r="BY290" s="184"/>
      <c r="BZ290" s="184"/>
      <c r="CA290" s="184"/>
      <c r="CB290" s="119"/>
    </row>
    <row r="291" spans="1:80" s="78" customFormat="1" x14ac:dyDescent="0.2">
      <c r="A291" s="84"/>
      <c r="B291" s="85"/>
      <c r="C291" s="86" t="str">
        <f t="shared" si="68"/>
        <v/>
      </c>
      <c r="D291" s="207" t="str">
        <f t="shared" si="69"/>
        <v/>
      </c>
      <c r="E291" s="86"/>
      <c r="F291" s="86"/>
      <c r="G291" s="86"/>
      <c r="H291" s="86"/>
      <c r="I291" s="86"/>
      <c r="J291" s="86"/>
      <c r="K291" s="86"/>
      <c r="L291" s="86"/>
      <c r="M291" s="86"/>
      <c r="N291" s="86"/>
      <c r="O291" s="87"/>
      <c r="P291" s="87"/>
      <c r="Q291" s="84"/>
      <c r="R291" s="84"/>
      <c r="S291" s="88"/>
      <c r="T291" s="86"/>
      <c r="U291" s="89" t="str">
        <f>IF(T291="","",VLOOKUP(T291,Surfacing_Pavements_Full_Width_Array,2,FALSE))</f>
        <v/>
      </c>
      <c r="V291" s="88" t="str">
        <f t="shared" si="70"/>
        <v/>
      </c>
      <c r="W291" s="99"/>
      <c r="X291" s="90"/>
      <c r="Y291" s="89" t="str">
        <f t="shared" si="71"/>
        <v/>
      </c>
      <c r="Z291" s="86"/>
      <c r="AA291" s="91" t="str">
        <f t="shared" si="72"/>
        <v/>
      </c>
      <c r="AB291" s="86"/>
      <c r="AC291" s="87"/>
      <c r="AD291" s="86"/>
      <c r="AE291" s="86"/>
      <c r="AF291" s="86"/>
      <c r="AG291" s="86"/>
      <c r="AH291" s="89" t="str">
        <f t="shared" si="73"/>
        <v/>
      </c>
      <c r="AI291" s="86"/>
      <c r="AJ291" s="86"/>
      <c r="AK291" s="86"/>
      <c r="AL291" s="89" t="str">
        <f t="shared" si="74"/>
        <v/>
      </c>
      <c r="AM291" s="86"/>
      <c r="AN291" s="86"/>
      <c r="AO291" s="89" t="str">
        <f t="shared" si="75"/>
        <v/>
      </c>
      <c r="AP291" s="86"/>
      <c r="AQ291" s="86"/>
      <c r="AR291" s="89" t="str">
        <f t="shared" si="76"/>
        <v/>
      </c>
      <c r="AS291" s="86"/>
      <c r="AT291" s="89" t="str">
        <f t="shared" si="77"/>
        <v/>
      </c>
      <c r="AU291" s="86"/>
      <c r="AV291" s="86"/>
      <c r="AW291" s="86"/>
      <c r="AX291" s="86"/>
      <c r="AY291" s="86"/>
      <c r="AZ291" s="184"/>
      <c r="BA291" s="184"/>
      <c r="BB291" s="183"/>
      <c r="BC291" s="183"/>
      <c r="BD291" s="207" t="str">
        <f t="shared" si="78"/>
        <v/>
      </c>
      <c r="BE291" s="86"/>
      <c r="BF291" s="86"/>
      <c r="BG291" s="86"/>
      <c r="BH291" s="86"/>
      <c r="BI291" s="88"/>
      <c r="BJ291" s="88"/>
      <c r="BK291" s="89" t="str">
        <f t="shared" si="79"/>
        <v/>
      </c>
      <c r="BL291" s="86"/>
      <c r="BM291" s="89" t="str">
        <f t="shared" si="80"/>
        <v/>
      </c>
      <c r="BN291" s="184"/>
      <c r="BO291" s="184" t="str">
        <f t="shared" si="81"/>
        <v/>
      </c>
      <c r="BP291" s="466"/>
      <c r="BQ291" s="184"/>
      <c r="BR291" s="184"/>
      <c r="BS291" s="184"/>
      <c r="BT291" s="184"/>
      <c r="BU291" s="184"/>
      <c r="BV291" s="86"/>
      <c r="BW291" s="184"/>
      <c r="BX291" s="184"/>
      <c r="BY291" s="184"/>
      <c r="BZ291" s="184"/>
      <c r="CA291" s="184"/>
      <c r="CB291" s="119"/>
    </row>
    <row r="292" spans="1:80" s="78" customFormat="1" x14ac:dyDescent="0.2">
      <c r="A292" s="84"/>
      <c r="B292" s="85"/>
      <c r="C292" s="86" t="str">
        <f t="shared" si="68"/>
        <v/>
      </c>
      <c r="D292" s="207" t="str">
        <f t="shared" si="69"/>
        <v/>
      </c>
      <c r="E292" s="86"/>
      <c r="F292" s="86"/>
      <c r="G292" s="86"/>
      <c r="H292" s="86"/>
      <c r="I292" s="86"/>
      <c r="J292" s="86"/>
      <c r="K292" s="86"/>
      <c r="L292" s="86"/>
      <c r="M292" s="86"/>
      <c r="N292" s="86"/>
      <c r="O292" s="87"/>
      <c r="P292" s="87"/>
      <c r="Q292" s="84"/>
      <c r="R292" s="84"/>
      <c r="S292" s="88"/>
      <c r="T292" s="86"/>
      <c r="U292" s="89" t="str">
        <f>IF(T292="","",VLOOKUP(T292,Surfacing_Pavements_Full_Width_Array,2,FALSE))</f>
        <v/>
      </c>
      <c r="V292" s="88" t="str">
        <f t="shared" si="70"/>
        <v/>
      </c>
      <c r="W292" s="99"/>
      <c r="X292" s="90"/>
      <c r="Y292" s="89" t="str">
        <f t="shared" si="71"/>
        <v/>
      </c>
      <c r="Z292" s="86"/>
      <c r="AA292" s="91" t="str">
        <f t="shared" si="72"/>
        <v/>
      </c>
      <c r="AB292" s="86"/>
      <c r="AC292" s="87"/>
      <c r="AD292" s="86"/>
      <c r="AE292" s="86"/>
      <c r="AF292" s="86"/>
      <c r="AG292" s="86"/>
      <c r="AH292" s="89" t="str">
        <f t="shared" si="73"/>
        <v/>
      </c>
      <c r="AI292" s="86"/>
      <c r="AJ292" s="86"/>
      <c r="AK292" s="86"/>
      <c r="AL292" s="89" t="str">
        <f t="shared" si="74"/>
        <v/>
      </c>
      <c r="AM292" s="86"/>
      <c r="AN292" s="86"/>
      <c r="AO292" s="89" t="str">
        <f t="shared" si="75"/>
        <v/>
      </c>
      <c r="AP292" s="86"/>
      <c r="AQ292" s="86"/>
      <c r="AR292" s="89" t="str">
        <f t="shared" si="76"/>
        <v/>
      </c>
      <c r="AS292" s="86"/>
      <c r="AT292" s="89" t="str">
        <f t="shared" si="77"/>
        <v/>
      </c>
      <c r="AU292" s="86"/>
      <c r="AV292" s="86"/>
      <c r="AW292" s="86"/>
      <c r="AX292" s="86"/>
      <c r="AY292" s="86"/>
      <c r="AZ292" s="184"/>
      <c r="BA292" s="184"/>
      <c r="BB292" s="183"/>
      <c r="BC292" s="183"/>
      <c r="BD292" s="207" t="str">
        <f t="shared" si="78"/>
        <v/>
      </c>
      <c r="BE292" s="86"/>
      <c r="BF292" s="86"/>
      <c r="BG292" s="86"/>
      <c r="BH292" s="86"/>
      <c r="BI292" s="88"/>
      <c r="BJ292" s="88"/>
      <c r="BK292" s="89" t="str">
        <f t="shared" si="79"/>
        <v/>
      </c>
      <c r="BL292" s="86"/>
      <c r="BM292" s="89" t="str">
        <f t="shared" si="80"/>
        <v/>
      </c>
      <c r="BN292" s="184"/>
      <c r="BO292" s="184" t="str">
        <f t="shared" si="81"/>
        <v/>
      </c>
      <c r="BP292" s="466"/>
      <c r="BQ292" s="184"/>
      <c r="BR292" s="184"/>
      <c r="BS292" s="184"/>
      <c r="BT292" s="184"/>
      <c r="BU292" s="184"/>
      <c r="BV292" s="86"/>
      <c r="BW292" s="184"/>
      <c r="BX292" s="184"/>
      <c r="BY292" s="184"/>
      <c r="BZ292" s="184"/>
      <c r="CA292" s="184"/>
      <c r="CB292" s="119"/>
    </row>
    <row r="293" spans="1:80" s="78" customFormat="1" x14ac:dyDescent="0.2">
      <c r="A293" s="84"/>
      <c r="B293" s="85"/>
      <c r="C293" s="86" t="str">
        <f t="shared" si="68"/>
        <v/>
      </c>
      <c r="D293" s="207" t="str">
        <f t="shared" si="69"/>
        <v/>
      </c>
      <c r="E293" s="86"/>
      <c r="F293" s="86"/>
      <c r="G293" s="86"/>
      <c r="H293" s="86"/>
      <c r="I293" s="86"/>
      <c r="J293" s="86"/>
      <c r="K293" s="86"/>
      <c r="L293" s="86"/>
      <c r="M293" s="86"/>
      <c r="N293" s="86"/>
      <c r="O293" s="87"/>
      <c r="P293" s="87"/>
      <c r="Q293" s="84"/>
      <c r="R293" s="84"/>
      <c r="S293" s="88"/>
      <c r="T293" s="86"/>
      <c r="U293" s="89" t="str">
        <f>IF(T293="","",VLOOKUP(T293,Surfacing_Pavements_Full_Width_Array,2,FALSE))</f>
        <v/>
      </c>
      <c r="V293" s="88" t="str">
        <f t="shared" si="70"/>
        <v/>
      </c>
      <c r="W293" s="99"/>
      <c r="X293" s="90"/>
      <c r="Y293" s="89" t="str">
        <f t="shared" si="71"/>
        <v/>
      </c>
      <c r="Z293" s="86"/>
      <c r="AA293" s="91" t="str">
        <f t="shared" si="72"/>
        <v/>
      </c>
      <c r="AB293" s="86"/>
      <c r="AC293" s="87"/>
      <c r="AD293" s="86"/>
      <c r="AE293" s="86"/>
      <c r="AF293" s="86"/>
      <c r="AG293" s="86"/>
      <c r="AH293" s="89" t="str">
        <f t="shared" si="73"/>
        <v/>
      </c>
      <c r="AI293" s="86"/>
      <c r="AJ293" s="86"/>
      <c r="AK293" s="86"/>
      <c r="AL293" s="89" t="str">
        <f t="shared" si="74"/>
        <v/>
      </c>
      <c r="AM293" s="86"/>
      <c r="AN293" s="86"/>
      <c r="AO293" s="89" t="str">
        <f t="shared" si="75"/>
        <v/>
      </c>
      <c r="AP293" s="86"/>
      <c r="AQ293" s="86"/>
      <c r="AR293" s="89" t="str">
        <f t="shared" si="76"/>
        <v/>
      </c>
      <c r="AS293" s="86"/>
      <c r="AT293" s="89" t="str">
        <f t="shared" si="77"/>
        <v/>
      </c>
      <c r="AU293" s="86"/>
      <c r="AV293" s="86"/>
      <c r="AW293" s="86"/>
      <c r="AX293" s="86"/>
      <c r="AY293" s="86"/>
      <c r="AZ293" s="184"/>
      <c r="BA293" s="184"/>
      <c r="BB293" s="183"/>
      <c r="BC293" s="183"/>
      <c r="BD293" s="207" t="str">
        <f t="shared" si="78"/>
        <v/>
      </c>
      <c r="BE293" s="86"/>
      <c r="BF293" s="86"/>
      <c r="BG293" s="86"/>
      <c r="BH293" s="86"/>
      <c r="BI293" s="88"/>
      <c r="BJ293" s="88"/>
      <c r="BK293" s="89" t="str">
        <f t="shared" si="79"/>
        <v/>
      </c>
      <c r="BL293" s="86"/>
      <c r="BM293" s="89" t="str">
        <f t="shared" si="80"/>
        <v/>
      </c>
      <c r="BN293" s="184"/>
      <c r="BO293" s="184" t="str">
        <f t="shared" si="81"/>
        <v/>
      </c>
      <c r="BP293" s="466"/>
      <c r="BQ293" s="184"/>
      <c r="BR293" s="184"/>
      <c r="BS293" s="184"/>
      <c r="BT293" s="184"/>
      <c r="BU293" s="184"/>
      <c r="BV293" s="86"/>
      <c r="BW293" s="184"/>
      <c r="BX293" s="184"/>
      <c r="BY293" s="184"/>
      <c r="BZ293" s="184"/>
      <c r="CA293" s="184"/>
      <c r="CB293" s="119"/>
    </row>
    <row r="294" spans="1:80" s="78" customFormat="1" x14ac:dyDescent="0.2">
      <c r="A294" s="84"/>
      <c r="B294" s="85"/>
      <c r="C294" s="86" t="str">
        <f t="shared" si="68"/>
        <v/>
      </c>
      <c r="D294" s="207" t="str">
        <f t="shared" si="69"/>
        <v/>
      </c>
      <c r="E294" s="86"/>
      <c r="F294" s="86"/>
      <c r="G294" s="86"/>
      <c r="H294" s="86"/>
      <c r="I294" s="86"/>
      <c r="J294" s="86"/>
      <c r="K294" s="86"/>
      <c r="L294" s="86"/>
      <c r="M294" s="86"/>
      <c r="N294" s="86"/>
      <c r="O294" s="87"/>
      <c r="P294" s="87"/>
      <c r="Q294" s="84"/>
      <c r="R294" s="84"/>
      <c r="S294" s="88"/>
      <c r="T294" s="86"/>
      <c r="U294" s="89" t="str">
        <f>IF(T294="","",VLOOKUP(T294,Surfacing_Pavements_Full_Width_Array,2,FALSE))</f>
        <v/>
      </c>
      <c r="V294" s="88" t="str">
        <f t="shared" si="70"/>
        <v/>
      </c>
      <c r="W294" s="99"/>
      <c r="X294" s="90"/>
      <c r="Y294" s="89" t="str">
        <f t="shared" si="71"/>
        <v/>
      </c>
      <c r="Z294" s="86"/>
      <c r="AA294" s="91" t="str">
        <f t="shared" si="72"/>
        <v/>
      </c>
      <c r="AB294" s="86"/>
      <c r="AC294" s="87"/>
      <c r="AD294" s="86"/>
      <c r="AE294" s="86"/>
      <c r="AF294" s="86"/>
      <c r="AG294" s="86"/>
      <c r="AH294" s="89" t="str">
        <f t="shared" si="73"/>
        <v/>
      </c>
      <c r="AI294" s="86"/>
      <c r="AJ294" s="86"/>
      <c r="AK294" s="86"/>
      <c r="AL294" s="89" t="str">
        <f t="shared" si="74"/>
        <v/>
      </c>
      <c r="AM294" s="86"/>
      <c r="AN294" s="86"/>
      <c r="AO294" s="89" t="str">
        <f t="shared" si="75"/>
        <v/>
      </c>
      <c r="AP294" s="86"/>
      <c r="AQ294" s="86"/>
      <c r="AR294" s="89" t="str">
        <f t="shared" si="76"/>
        <v/>
      </c>
      <c r="AS294" s="86"/>
      <c r="AT294" s="89" t="str">
        <f t="shared" si="77"/>
        <v/>
      </c>
      <c r="AU294" s="86"/>
      <c r="AV294" s="86"/>
      <c r="AW294" s="86"/>
      <c r="AX294" s="86"/>
      <c r="AY294" s="86"/>
      <c r="AZ294" s="184"/>
      <c r="BA294" s="184"/>
      <c r="BB294" s="183"/>
      <c r="BC294" s="183"/>
      <c r="BD294" s="207" t="str">
        <f t="shared" si="78"/>
        <v/>
      </c>
      <c r="BE294" s="86"/>
      <c r="BF294" s="86"/>
      <c r="BG294" s="86"/>
      <c r="BH294" s="86"/>
      <c r="BI294" s="88"/>
      <c r="BJ294" s="88"/>
      <c r="BK294" s="89" t="str">
        <f t="shared" si="79"/>
        <v/>
      </c>
      <c r="BL294" s="86"/>
      <c r="BM294" s="89" t="str">
        <f t="shared" si="80"/>
        <v/>
      </c>
      <c r="BN294" s="184"/>
      <c r="BO294" s="184" t="str">
        <f t="shared" si="81"/>
        <v/>
      </c>
      <c r="BP294" s="466"/>
      <c r="BQ294" s="184"/>
      <c r="BR294" s="184"/>
      <c r="BS294" s="184"/>
      <c r="BT294" s="184"/>
      <c r="BU294" s="184"/>
      <c r="BV294" s="86"/>
      <c r="BW294" s="184"/>
      <c r="BX294" s="184"/>
      <c r="BY294" s="184"/>
      <c r="BZ294" s="184"/>
      <c r="CA294" s="184"/>
      <c r="CB294" s="119"/>
    </row>
    <row r="295" spans="1:80" s="78" customFormat="1" x14ac:dyDescent="0.2">
      <c r="A295" s="84"/>
      <c r="B295" s="85"/>
      <c r="C295" s="86" t="str">
        <f t="shared" si="68"/>
        <v/>
      </c>
      <c r="D295" s="207" t="str">
        <f t="shared" si="69"/>
        <v/>
      </c>
      <c r="E295" s="86"/>
      <c r="F295" s="86"/>
      <c r="G295" s="86"/>
      <c r="H295" s="86"/>
      <c r="I295" s="86"/>
      <c r="J295" s="86"/>
      <c r="K295" s="86"/>
      <c r="L295" s="86"/>
      <c r="M295" s="86"/>
      <c r="N295" s="86"/>
      <c r="O295" s="87"/>
      <c r="P295" s="87"/>
      <c r="Q295" s="84"/>
      <c r="R295" s="84"/>
      <c r="S295" s="88"/>
      <c r="T295" s="86"/>
      <c r="U295" s="89" t="str">
        <f>IF(T295="","",VLOOKUP(T295,Surfacing_Pavements_Full_Width_Array,2,FALSE))</f>
        <v/>
      </c>
      <c r="V295" s="88" t="str">
        <f t="shared" si="70"/>
        <v/>
      </c>
      <c r="W295" s="99"/>
      <c r="X295" s="90"/>
      <c r="Y295" s="89" t="str">
        <f t="shared" si="71"/>
        <v/>
      </c>
      <c r="Z295" s="86"/>
      <c r="AA295" s="91" t="str">
        <f t="shared" si="72"/>
        <v/>
      </c>
      <c r="AB295" s="86"/>
      <c r="AC295" s="87"/>
      <c r="AD295" s="86"/>
      <c r="AE295" s="86"/>
      <c r="AF295" s="86"/>
      <c r="AG295" s="86"/>
      <c r="AH295" s="89" t="str">
        <f t="shared" si="73"/>
        <v/>
      </c>
      <c r="AI295" s="86"/>
      <c r="AJ295" s="86"/>
      <c r="AK295" s="86"/>
      <c r="AL295" s="89" t="str">
        <f t="shared" si="74"/>
        <v/>
      </c>
      <c r="AM295" s="86"/>
      <c r="AN295" s="86"/>
      <c r="AO295" s="89" t="str">
        <f t="shared" si="75"/>
        <v/>
      </c>
      <c r="AP295" s="86"/>
      <c r="AQ295" s="86"/>
      <c r="AR295" s="89" t="str">
        <f t="shared" si="76"/>
        <v/>
      </c>
      <c r="AS295" s="86"/>
      <c r="AT295" s="89" t="str">
        <f t="shared" si="77"/>
        <v/>
      </c>
      <c r="AU295" s="86"/>
      <c r="AV295" s="86"/>
      <c r="AW295" s="86"/>
      <c r="AX295" s="86"/>
      <c r="AY295" s="86"/>
      <c r="AZ295" s="184"/>
      <c r="BA295" s="184"/>
      <c r="BB295" s="183"/>
      <c r="BC295" s="183"/>
      <c r="BD295" s="207" t="str">
        <f t="shared" si="78"/>
        <v/>
      </c>
      <c r="BE295" s="86"/>
      <c r="BF295" s="86"/>
      <c r="BG295" s="86"/>
      <c r="BH295" s="86"/>
      <c r="BI295" s="88"/>
      <c r="BJ295" s="88"/>
      <c r="BK295" s="89" t="str">
        <f t="shared" si="79"/>
        <v/>
      </c>
      <c r="BL295" s="86"/>
      <c r="BM295" s="89" t="str">
        <f t="shared" si="80"/>
        <v/>
      </c>
      <c r="BN295" s="184"/>
      <c r="BO295" s="184" t="str">
        <f t="shared" si="81"/>
        <v/>
      </c>
      <c r="BP295" s="466"/>
      <c r="BQ295" s="184"/>
      <c r="BR295" s="184"/>
      <c r="BS295" s="184"/>
      <c r="BT295" s="184"/>
      <c r="BU295" s="184"/>
      <c r="BV295" s="86"/>
      <c r="BW295" s="184"/>
      <c r="BX295" s="184"/>
      <c r="BY295" s="184"/>
      <c r="BZ295" s="184"/>
      <c r="CA295" s="184"/>
      <c r="CB295" s="119"/>
    </row>
    <row r="296" spans="1:80" s="78" customFormat="1" x14ac:dyDescent="0.2">
      <c r="A296" s="84"/>
      <c r="B296" s="85"/>
      <c r="C296" s="86" t="str">
        <f t="shared" si="68"/>
        <v/>
      </c>
      <c r="D296" s="207" t="str">
        <f t="shared" si="69"/>
        <v/>
      </c>
      <c r="E296" s="86"/>
      <c r="F296" s="86"/>
      <c r="G296" s="86"/>
      <c r="H296" s="86"/>
      <c r="I296" s="86"/>
      <c r="J296" s="86"/>
      <c r="K296" s="86"/>
      <c r="L296" s="86"/>
      <c r="M296" s="86"/>
      <c r="N296" s="86"/>
      <c r="O296" s="87"/>
      <c r="P296" s="87"/>
      <c r="Q296" s="84"/>
      <c r="R296" s="84"/>
      <c r="S296" s="88"/>
      <c r="T296" s="86"/>
      <c r="U296" s="89" t="str">
        <f>IF(T296="","",VLOOKUP(T296,Surfacing_Pavements_Full_Width_Array,2,FALSE))</f>
        <v/>
      </c>
      <c r="V296" s="88" t="str">
        <f t="shared" si="70"/>
        <v/>
      </c>
      <c r="W296" s="99"/>
      <c r="X296" s="90"/>
      <c r="Y296" s="89" t="str">
        <f t="shared" si="71"/>
        <v/>
      </c>
      <c r="Z296" s="86"/>
      <c r="AA296" s="91" t="str">
        <f t="shared" si="72"/>
        <v/>
      </c>
      <c r="AB296" s="86"/>
      <c r="AC296" s="87"/>
      <c r="AD296" s="86"/>
      <c r="AE296" s="86"/>
      <c r="AF296" s="86"/>
      <c r="AG296" s="86"/>
      <c r="AH296" s="89" t="str">
        <f t="shared" si="73"/>
        <v/>
      </c>
      <c r="AI296" s="86"/>
      <c r="AJ296" s="86"/>
      <c r="AK296" s="86"/>
      <c r="AL296" s="89" t="str">
        <f t="shared" si="74"/>
        <v/>
      </c>
      <c r="AM296" s="86"/>
      <c r="AN296" s="86"/>
      <c r="AO296" s="89" t="str">
        <f t="shared" si="75"/>
        <v/>
      </c>
      <c r="AP296" s="86"/>
      <c r="AQ296" s="86"/>
      <c r="AR296" s="89" t="str">
        <f t="shared" si="76"/>
        <v/>
      </c>
      <c r="AS296" s="86"/>
      <c r="AT296" s="89" t="str">
        <f t="shared" si="77"/>
        <v/>
      </c>
      <c r="AU296" s="86"/>
      <c r="AV296" s="86"/>
      <c r="AW296" s="86"/>
      <c r="AX296" s="86"/>
      <c r="AY296" s="86"/>
      <c r="AZ296" s="184"/>
      <c r="BA296" s="184"/>
      <c r="BB296" s="183"/>
      <c r="BC296" s="183"/>
      <c r="BD296" s="207" t="str">
        <f t="shared" si="78"/>
        <v/>
      </c>
      <c r="BE296" s="86"/>
      <c r="BF296" s="86"/>
      <c r="BG296" s="86"/>
      <c r="BH296" s="86"/>
      <c r="BI296" s="88"/>
      <c r="BJ296" s="88"/>
      <c r="BK296" s="89" t="str">
        <f t="shared" si="79"/>
        <v/>
      </c>
      <c r="BL296" s="86"/>
      <c r="BM296" s="89" t="str">
        <f t="shared" si="80"/>
        <v/>
      </c>
      <c r="BN296" s="184"/>
      <c r="BO296" s="184" t="str">
        <f t="shared" si="81"/>
        <v/>
      </c>
      <c r="BP296" s="466"/>
      <c r="BQ296" s="184"/>
      <c r="BR296" s="184"/>
      <c r="BS296" s="184"/>
      <c r="BT296" s="184"/>
      <c r="BU296" s="184"/>
      <c r="BV296" s="86"/>
      <c r="BW296" s="184"/>
      <c r="BX296" s="184"/>
      <c r="BY296" s="184"/>
      <c r="BZ296" s="184"/>
      <c r="CA296" s="184"/>
      <c r="CB296" s="119"/>
    </row>
    <row r="297" spans="1:80" s="78" customFormat="1" x14ac:dyDescent="0.2">
      <c r="A297" s="84"/>
      <c r="B297" s="85"/>
      <c r="C297" s="86" t="str">
        <f t="shared" si="68"/>
        <v/>
      </c>
      <c r="D297" s="207" t="str">
        <f t="shared" si="69"/>
        <v/>
      </c>
      <c r="E297" s="86"/>
      <c r="F297" s="86"/>
      <c r="G297" s="86"/>
      <c r="H297" s="86"/>
      <c r="I297" s="86"/>
      <c r="J297" s="86"/>
      <c r="K297" s="86"/>
      <c r="L297" s="86"/>
      <c r="M297" s="86"/>
      <c r="N297" s="86"/>
      <c r="O297" s="87"/>
      <c r="P297" s="87"/>
      <c r="Q297" s="84"/>
      <c r="R297" s="84"/>
      <c r="S297" s="88"/>
      <c r="T297" s="86"/>
      <c r="U297" s="89" t="str">
        <f>IF(T297="","",VLOOKUP(T297,Surfacing_Pavements_Full_Width_Array,2,FALSE))</f>
        <v/>
      </c>
      <c r="V297" s="88" t="str">
        <f t="shared" si="70"/>
        <v/>
      </c>
      <c r="W297" s="99"/>
      <c r="X297" s="90"/>
      <c r="Y297" s="89" t="str">
        <f t="shared" si="71"/>
        <v/>
      </c>
      <c r="Z297" s="86"/>
      <c r="AA297" s="91" t="str">
        <f t="shared" si="72"/>
        <v/>
      </c>
      <c r="AB297" s="86"/>
      <c r="AC297" s="87"/>
      <c r="AD297" s="86"/>
      <c r="AE297" s="86"/>
      <c r="AF297" s="86"/>
      <c r="AG297" s="86"/>
      <c r="AH297" s="89" t="str">
        <f t="shared" si="73"/>
        <v/>
      </c>
      <c r="AI297" s="86"/>
      <c r="AJ297" s="86"/>
      <c r="AK297" s="86"/>
      <c r="AL297" s="89" t="str">
        <f t="shared" si="74"/>
        <v/>
      </c>
      <c r="AM297" s="86"/>
      <c r="AN297" s="86"/>
      <c r="AO297" s="89" t="str">
        <f t="shared" si="75"/>
        <v/>
      </c>
      <c r="AP297" s="86"/>
      <c r="AQ297" s="86"/>
      <c r="AR297" s="89" t="str">
        <f t="shared" si="76"/>
        <v/>
      </c>
      <c r="AS297" s="86"/>
      <c r="AT297" s="89" t="str">
        <f t="shared" si="77"/>
        <v/>
      </c>
      <c r="AU297" s="86"/>
      <c r="AV297" s="86"/>
      <c r="AW297" s="86"/>
      <c r="AX297" s="86"/>
      <c r="AY297" s="86"/>
      <c r="AZ297" s="184"/>
      <c r="BA297" s="184"/>
      <c r="BB297" s="183"/>
      <c r="BC297" s="183"/>
      <c r="BD297" s="207" t="str">
        <f t="shared" si="78"/>
        <v/>
      </c>
      <c r="BE297" s="86"/>
      <c r="BF297" s="86"/>
      <c r="BG297" s="86"/>
      <c r="BH297" s="86"/>
      <c r="BI297" s="88"/>
      <c r="BJ297" s="88"/>
      <c r="BK297" s="89" t="str">
        <f t="shared" si="79"/>
        <v/>
      </c>
      <c r="BL297" s="86"/>
      <c r="BM297" s="89" t="str">
        <f t="shared" si="80"/>
        <v/>
      </c>
      <c r="BN297" s="184"/>
      <c r="BO297" s="184" t="str">
        <f t="shared" si="81"/>
        <v/>
      </c>
      <c r="BP297" s="466"/>
      <c r="BQ297" s="184"/>
      <c r="BR297" s="184"/>
      <c r="BS297" s="184"/>
      <c r="BT297" s="184"/>
      <c r="BU297" s="184"/>
      <c r="BV297" s="86"/>
      <c r="BW297" s="184"/>
      <c r="BX297" s="184"/>
      <c r="BY297" s="184"/>
      <c r="BZ297" s="184"/>
      <c r="CA297" s="184"/>
      <c r="CB297" s="119"/>
    </row>
    <row r="298" spans="1:80" s="78" customFormat="1" x14ac:dyDescent="0.2">
      <c r="A298" s="84"/>
      <c r="B298" s="85"/>
      <c r="C298" s="86" t="str">
        <f t="shared" si="68"/>
        <v/>
      </c>
      <c r="D298" s="207" t="str">
        <f t="shared" si="69"/>
        <v/>
      </c>
      <c r="E298" s="86"/>
      <c r="F298" s="86"/>
      <c r="G298" s="86"/>
      <c r="H298" s="86"/>
      <c r="I298" s="86"/>
      <c r="J298" s="86"/>
      <c r="K298" s="86"/>
      <c r="L298" s="86"/>
      <c r="M298" s="86"/>
      <c r="N298" s="86"/>
      <c r="O298" s="87"/>
      <c r="P298" s="87"/>
      <c r="Q298" s="84"/>
      <c r="R298" s="84"/>
      <c r="S298" s="88"/>
      <c r="T298" s="86"/>
      <c r="U298" s="89" t="str">
        <f>IF(T298="","",VLOOKUP(T298,Surfacing_Pavements_Full_Width_Array,2,FALSE))</f>
        <v/>
      </c>
      <c r="V298" s="88" t="str">
        <f t="shared" si="70"/>
        <v/>
      </c>
      <c r="W298" s="99"/>
      <c r="X298" s="90"/>
      <c r="Y298" s="89" t="str">
        <f t="shared" si="71"/>
        <v/>
      </c>
      <c r="Z298" s="86"/>
      <c r="AA298" s="91" t="str">
        <f t="shared" si="72"/>
        <v/>
      </c>
      <c r="AB298" s="86"/>
      <c r="AC298" s="87"/>
      <c r="AD298" s="86"/>
      <c r="AE298" s="86"/>
      <c r="AF298" s="86"/>
      <c r="AG298" s="86"/>
      <c r="AH298" s="89" t="str">
        <f t="shared" si="73"/>
        <v/>
      </c>
      <c r="AI298" s="86"/>
      <c r="AJ298" s="86"/>
      <c r="AK298" s="86"/>
      <c r="AL298" s="89" t="str">
        <f t="shared" si="74"/>
        <v/>
      </c>
      <c r="AM298" s="86"/>
      <c r="AN298" s="86"/>
      <c r="AO298" s="89" t="str">
        <f t="shared" si="75"/>
        <v/>
      </c>
      <c r="AP298" s="86"/>
      <c r="AQ298" s="86"/>
      <c r="AR298" s="89" t="str">
        <f t="shared" si="76"/>
        <v/>
      </c>
      <c r="AS298" s="86"/>
      <c r="AT298" s="89" t="str">
        <f t="shared" si="77"/>
        <v/>
      </c>
      <c r="AU298" s="86"/>
      <c r="AV298" s="86"/>
      <c r="AW298" s="86"/>
      <c r="AX298" s="86"/>
      <c r="AY298" s="86"/>
      <c r="AZ298" s="184"/>
      <c r="BA298" s="184"/>
      <c r="BB298" s="183"/>
      <c r="BC298" s="183"/>
      <c r="BD298" s="207" t="str">
        <f t="shared" si="78"/>
        <v/>
      </c>
      <c r="BE298" s="86"/>
      <c r="BF298" s="86"/>
      <c r="BG298" s="86"/>
      <c r="BH298" s="86"/>
      <c r="BI298" s="88"/>
      <c r="BJ298" s="88"/>
      <c r="BK298" s="89" t="str">
        <f t="shared" si="79"/>
        <v/>
      </c>
      <c r="BL298" s="86"/>
      <c r="BM298" s="89" t="str">
        <f t="shared" si="80"/>
        <v/>
      </c>
      <c r="BN298" s="184"/>
      <c r="BO298" s="184" t="str">
        <f t="shared" si="81"/>
        <v/>
      </c>
      <c r="BP298" s="466"/>
      <c r="BQ298" s="184"/>
      <c r="BR298" s="184"/>
      <c r="BS298" s="184"/>
      <c r="BT298" s="184"/>
      <c r="BU298" s="184"/>
      <c r="BV298" s="86"/>
      <c r="BW298" s="184"/>
      <c r="BX298" s="184"/>
      <c r="BY298" s="184"/>
      <c r="BZ298" s="184"/>
      <c r="CA298" s="184"/>
      <c r="CB298" s="119"/>
    </row>
    <row r="299" spans="1:80" s="78" customFormat="1" x14ac:dyDescent="0.2">
      <c r="A299" s="84"/>
      <c r="B299" s="85"/>
      <c r="C299" s="86" t="str">
        <f t="shared" si="68"/>
        <v/>
      </c>
      <c r="D299" s="207" t="str">
        <f t="shared" si="69"/>
        <v/>
      </c>
      <c r="E299" s="86"/>
      <c r="F299" s="86"/>
      <c r="G299" s="86"/>
      <c r="H299" s="86"/>
      <c r="I299" s="86"/>
      <c r="J299" s="86"/>
      <c r="K299" s="86"/>
      <c r="L299" s="86"/>
      <c r="M299" s="86"/>
      <c r="N299" s="86"/>
      <c r="O299" s="87"/>
      <c r="P299" s="87"/>
      <c r="Q299" s="84"/>
      <c r="R299" s="84"/>
      <c r="S299" s="88"/>
      <c r="T299" s="86"/>
      <c r="U299" s="89" t="str">
        <f>IF(T299="","",VLOOKUP(T299,Surfacing_Pavements_Full_Width_Array,2,FALSE))</f>
        <v/>
      </c>
      <c r="V299" s="88" t="str">
        <f t="shared" si="70"/>
        <v/>
      </c>
      <c r="W299" s="99"/>
      <c r="X299" s="90"/>
      <c r="Y299" s="89" t="str">
        <f t="shared" si="71"/>
        <v/>
      </c>
      <c r="Z299" s="86"/>
      <c r="AA299" s="91" t="str">
        <f t="shared" si="72"/>
        <v/>
      </c>
      <c r="AB299" s="86"/>
      <c r="AC299" s="87"/>
      <c r="AD299" s="86"/>
      <c r="AE299" s="86"/>
      <c r="AF299" s="86"/>
      <c r="AG299" s="86"/>
      <c r="AH299" s="89" t="str">
        <f t="shared" si="73"/>
        <v/>
      </c>
      <c r="AI299" s="86"/>
      <c r="AJ299" s="86"/>
      <c r="AK299" s="86"/>
      <c r="AL299" s="89" t="str">
        <f t="shared" si="74"/>
        <v/>
      </c>
      <c r="AM299" s="86"/>
      <c r="AN299" s="86"/>
      <c r="AO299" s="89" t="str">
        <f t="shared" si="75"/>
        <v/>
      </c>
      <c r="AP299" s="86"/>
      <c r="AQ299" s="86"/>
      <c r="AR299" s="89" t="str">
        <f t="shared" si="76"/>
        <v/>
      </c>
      <c r="AS299" s="86"/>
      <c r="AT299" s="89" t="str">
        <f t="shared" si="77"/>
        <v/>
      </c>
      <c r="AU299" s="86"/>
      <c r="AV299" s="86"/>
      <c r="AW299" s="86"/>
      <c r="AX299" s="86"/>
      <c r="AY299" s="86"/>
      <c r="AZ299" s="184"/>
      <c r="BA299" s="184"/>
      <c r="BB299" s="183"/>
      <c r="BC299" s="183"/>
      <c r="BD299" s="207" t="str">
        <f t="shared" si="78"/>
        <v/>
      </c>
      <c r="BE299" s="86"/>
      <c r="BF299" s="86"/>
      <c r="BG299" s="86"/>
      <c r="BH299" s="86"/>
      <c r="BI299" s="88"/>
      <c r="BJ299" s="88"/>
      <c r="BK299" s="89" t="str">
        <f t="shared" si="79"/>
        <v/>
      </c>
      <c r="BL299" s="86"/>
      <c r="BM299" s="89" t="str">
        <f t="shared" si="80"/>
        <v/>
      </c>
      <c r="BN299" s="184"/>
      <c r="BO299" s="184" t="str">
        <f t="shared" si="81"/>
        <v/>
      </c>
      <c r="BP299" s="466"/>
      <c r="BQ299" s="184"/>
      <c r="BR299" s="184"/>
      <c r="BS299" s="184"/>
      <c r="BT299" s="184"/>
      <c r="BU299" s="184"/>
      <c r="BV299" s="86"/>
      <c r="BW299" s="184"/>
      <c r="BX299" s="184"/>
      <c r="BY299" s="184"/>
      <c r="BZ299" s="184"/>
      <c r="CA299" s="184"/>
      <c r="CB299" s="119"/>
    </row>
    <row r="300" spans="1:80" s="78" customFormat="1" x14ac:dyDescent="0.2">
      <c r="A300" s="84"/>
      <c r="B300" s="85"/>
      <c r="C300" s="86" t="str">
        <f t="shared" si="68"/>
        <v/>
      </c>
      <c r="D300" s="207" t="str">
        <f t="shared" si="69"/>
        <v/>
      </c>
      <c r="E300" s="86"/>
      <c r="F300" s="86"/>
      <c r="G300" s="86"/>
      <c r="H300" s="86"/>
      <c r="I300" s="86"/>
      <c r="J300" s="86"/>
      <c r="K300" s="86"/>
      <c r="L300" s="86"/>
      <c r="M300" s="86"/>
      <c r="N300" s="86"/>
      <c r="O300" s="87"/>
      <c r="P300" s="87"/>
      <c r="Q300" s="84"/>
      <c r="R300" s="84"/>
      <c r="S300" s="88"/>
      <c r="T300" s="86"/>
      <c r="U300" s="89" t="str">
        <f>IF(T300="","",VLOOKUP(T300,Surfacing_Pavements_Full_Width_Array,2,FALSE))</f>
        <v/>
      </c>
      <c r="V300" s="88" t="str">
        <f t="shared" si="70"/>
        <v/>
      </c>
      <c r="W300" s="99"/>
      <c r="X300" s="90"/>
      <c r="Y300" s="89" t="str">
        <f t="shared" si="71"/>
        <v/>
      </c>
      <c r="Z300" s="86"/>
      <c r="AA300" s="91" t="str">
        <f t="shared" si="72"/>
        <v/>
      </c>
      <c r="AB300" s="86"/>
      <c r="AC300" s="87"/>
      <c r="AD300" s="86"/>
      <c r="AE300" s="86"/>
      <c r="AF300" s="86"/>
      <c r="AG300" s="86"/>
      <c r="AH300" s="89" t="str">
        <f t="shared" si="73"/>
        <v/>
      </c>
      <c r="AI300" s="86"/>
      <c r="AJ300" s="86"/>
      <c r="AK300" s="86"/>
      <c r="AL300" s="89" t="str">
        <f t="shared" si="74"/>
        <v/>
      </c>
      <c r="AM300" s="86"/>
      <c r="AN300" s="86"/>
      <c r="AO300" s="89" t="str">
        <f t="shared" si="75"/>
        <v/>
      </c>
      <c r="AP300" s="86"/>
      <c r="AQ300" s="86"/>
      <c r="AR300" s="89" t="str">
        <f t="shared" si="76"/>
        <v/>
      </c>
      <c r="AS300" s="86"/>
      <c r="AT300" s="89" t="str">
        <f t="shared" si="77"/>
        <v/>
      </c>
      <c r="AU300" s="86"/>
      <c r="AV300" s="86"/>
      <c r="AW300" s="86"/>
      <c r="AX300" s="86"/>
      <c r="AY300" s="86"/>
      <c r="AZ300" s="184"/>
      <c r="BA300" s="184"/>
      <c r="BB300" s="183"/>
      <c r="BC300" s="183"/>
      <c r="BD300" s="207" t="str">
        <f t="shared" si="78"/>
        <v/>
      </c>
      <c r="BE300" s="86"/>
      <c r="BF300" s="86"/>
      <c r="BG300" s="86"/>
      <c r="BH300" s="86"/>
      <c r="BI300" s="88"/>
      <c r="BJ300" s="88"/>
      <c r="BK300" s="89" t="str">
        <f t="shared" si="79"/>
        <v/>
      </c>
      <c r="BL300" s="86"/>
      <c r="BM300" s="89" t="str">
        <f t="shared" si="80"/>
        <v/>
      </c>
      <c r="BN300" s="184"/>
      <c r="BO300" s="184" t="str">
        <f t="shared" si="81"/>
        <v/>
      </c>
      <c r="BP300" s="466"/>
      <c r="BQ300" s="184"/>
      <c r="BR300" s="184"/>
      <c r="BS300" s="184"/>
      <c r="BT300" s="184"/>
      <c r="BU300" s="184"/>
      <c r="BV300" s="86"/>
      <c r="BW300" s="184"/>
      <c r="BX300" s="184"/>
      <c r="BY300" s="184"/>
      <c r="BZ300" s="184"/>
      <c r="CA300" s="184"/>
      <c r="CB300" s="119"/>
    </row>
    <row r="301" spans="1:80" s="78" customFormat="1" x14ac:dyDescent="0.2">
      <c r="A301" s="84"/>
      <c r="B301" s="85"/>
      <c r="C301" s="86" t="str">
        <f t="shared" si="68"/>
        <v/>
      </c>
      <c r="D301" s="207" t="str">
        <f t="shared" si="69"/>
        <v/>
      </c>
      <c r="E301" s="86"/>
      <c r="F301" s="86"/>
      <c r="G301" s="86"/>
      <c r="H301" s="86"/>
      <c r="I301" s="86"/>
      <c r="J301" s="86"/>
      <c r="K301" s="86"/>
      <c r="L301" s="86"/>
      <c r="M301" s="86"/>
      <c r="N301" s="86"/>
      <c r="O301" s="87"/>
      <c r="P301" s="87"/>
      <c r="Q301" s="84"/>
      <c r="R301" s="84"/>
      <c r="S301" s="88"/>
      <c r="T301" s="86"/>
      <c r="U301" s="89" t="str">
        <f>IF(T301="","",VLOOKUP(T301,Surfacing_Pavements_Full_Width_Array,2,FALSE))</f>
        <v/>
      </c>
      <c r="V301" s="88" t="str">
        <f t="shared" si="70"/>
        <v/>
      </c>
      <c r="W301" s="99"/>
      <c r="X301" s="90"/>
      <c r="Y301" s="89" t="str">
        <f t="shared" si="71"/>
        <v/>
      </c>
      <c r="Z301" s="86"/>
      <c r="AA301" s="91" t="str">
        <f t="shared" si="72"/>
        <v/>
      </c>
      <c r="AB301" s="86"/>
      <c r="AC301" s="87"/>
      <c r="AD301" s="86"/>
      <c r="AE301" s="86"/>
      <c r="AF301" s="86"/>
      <c r="AG301" s="86"/>
      <c r="AH301" s="89" t="str">
        <f t="shared" si="73"/>
        <v/>
      </c>
      <c r="AI301" s="86"/>
      <c r="AJ301" s="86"/>
      <c r="AK301" s="86"/>
      <c r="AL301" s="89" t="str">
        <f t="shared" si="74"/>
        <v/>
      </c>
      <c r="AM301" s="86"/>
      <c r="AN301" s="86"/>
      <c r="AO301" s="89" t="str">
        <f t="shared" si="75"/>
        <v/>
      </c>
      <c r="AP301" s="86"/>
      <c r="AQ301" s="86"/>
      <c r="AR301" s="89" t="str">
        <f t="shared" si="76"/>
        <v/>
      </c>
      <c r="AS301" s="86"/>
      <c r="AT301" s="89" t="str">
        <f t="shared" si="77"/>
        <v/>
      </c>
      <c r="AU301" s="86"/>
      <c r="AV301" s="86"/>
      <c r="AW301" s="86"/>
      <c r="AX301" s="86"/>
      <c r="AY301" s="86"/>
      <c r="AZ301" s="184"/>
      <c r="BA301" s="184"/>
      <c r="BB301" s="183"/>
      <c r="BC301" s="183"/>
      <c r="BD301" s="207" t="str">
        <f t="shared" si="78"/>
        <v/>
      </c>
      <c r="BE301" s="86"/>
      <c r="BF301" s="86"/>
      <c r="BG301" s="86"/>
      <c r="BH301" s="86"/>
      <c r="BI301" s="88"/>
      <c r="BJ301" s="88"/>
      <c r="BK301" s="89" t="str">
        <f t="shared" si="79"/>
        <v/>
      </c>
      <c r="BL301" s="86"/>
      <c r="BM301" s="89" t="str">
        <f t="shared" si="80"/>
        <v/>
      </c>
      <c r="BN301" s="184"/>
      <c r="BO301" s="184" t="str">
        <f t="shared" si="81"/>
        <v/>
      </c>
      <c r="BP301" s="466"/>
      <c r="BQ301" s="184"/>
      <c r="BR301" s="184"/>
      <c r="BS301" s="184"/>
      <c r="BT301" s="184"/>
      <c r="BU301" s="184"/>
      <c r="BV301" s="86"/>
      <c r="BW301" s="184"/>
      <c r="BX301" s="184"/>
      <c r="BY301" s="184"/>
      <c r="BZ301" s="184"/>
      <c r="CA301" s="184"/>
      <c r="CB301" s="119"/>
    </row>
    <row r="302" spans="1:80" s="78" customFormat="1" x14ac:dyDescent="0.2">
      <c r="A302" s="84"/>
      <c r="B302" s="85"/>
      <c r="C302" s="86" t="str">
        <f t="shared" si="68"/>
        <v/>
      </c>
      <c r="D302" s="207" t="str">
        <f t="shared" si="69"/>
        <v/>
      </c>
      <c r="E302" s="86"/>
      <c r="F302" s="86"/>
      <c r="G302" s="86"/>
      <c r="H302" s="86"/>
      <c r="I302" s="86"/>
      <c r="J302" s="86"/>
      <c r="K302" s="86"/>
      <c r="L302" s="86"/>
      <c r="M302" s="86"/>
      <c r="N302" s="86"/>
      <c r="O302" s="87"/>
      <c r="P302" s="87"/>
      <c r="Q302" s="84"/>
      <c r="R302" s="84"/>
      <c r="S302" s="88"/>
      <c r="T302" s="86"/>
      <c r="U302" s="89" t="str">
        <f>IF(T302="","",VLOOKUP(T302,Surfacing_Pavements_Full_Width_Array,2,FALSE))</f>
        <v/>
      </c>
      <c r="V302" s="88" t="str">
        <f t="shared" si="70"/>
        <v/>
      </c>
      <c r="W302" s="99"/>
      <c r="X302" s="90"/>
      <c r="Y302" s="89" t="str">
        <f t="shared" si="71"/>
        <v/>
      </c>
      <c r="Z302" s="86"/>
      <c r="AA302" s="91" t="str">
        <f t="shared" si="72"/>
        <v/>
      </c>
      <c r="AB302" s="86"/>
      <c r="AC302" s="87"/>
      <c r="AD302" s="86"/>
      <c r="AE302" s="86"/>
      <c r="AF302" s="86"/>
      <c r="AG302" s="86"/>
      <c r="AH302" s="89" t="str">
        <f t="shared" si="73"/>
        <v/>
      </c>
      <c r="AI302" s="86"/>
      <c r="AJ302" s="86"/>
      <c r="AK302" s="86"/>
      <c r="AL302" s="89" t="str">
        <f t="shared" si="74"/>
        <v/>
      </c>
      <c r="AM302" s="86"/>
      <c r="AN302" s="86"/>
      <c r="AO302" s="89" t="str">
        <f t="shared" si="75"/>
        <v/>
      </c>
      <c r="AP302" s="86"/>
      <c r="AQ302" s="86"/>
      <c r="AR302" s="89" t="str">
        <f t="shared" si="76"/>
        <v/>
      </c>
      <c r="AS302" s="86"/>
      <c r="AT302" s="89" t="str">
        <f t="shared" si="77"/>
        <v/>
      </c>
      <c r="AU302" s="86"/>
      <c r="AV302" s="86"/>
      <c r="AW302" s="86"/>
      <c r="AX302" s="86"/>
      <c r="AY302" s="86"/>
      <c r="AZ302" s="184"/>
      <c r="BA302" s="184"/>
      <c r="BB302" s="183"/>
      <c r="BC302" s="183"/>
      <c r="BD302" s="207" t="str">
        <f t="shared" si="78"/>
        <v/>
      </c>
      <c r="BE302" s="86"/>
      <c r="BF302" s="86"/>
      <c r="BG302" s="86"/>
      <c r="BH302" s="86"/>
      <c r="BI302" s="88"/>
      <c r="BJ302" s="88"/>
      <c r="BK302" s="89" t="str">
        <f t="shared" si="79"/>
        <v/>
      </c>
      <c r="BL302" s="86"/>
      <c r="BM302" s="89" t="str">
        <f t="shared" si="80"/>
        <v/>
      </c>
      <c r="BN302" s="184"/>
      <c r="BO302" s="184" t="str">
        <f t="shared" si="81"/>
        <v/>
      </c>
      <c r="BP302" s="466"/>
      <c r="BQ302" s="184"/>
      <c r="BR302" s="184"/>
      <c r="BS302" s="184"/>
      <c r="BT302" s="184"/>
      <c r="BU302" s="184"/>
      <c r="BV302" s="86"/>
      <c r="BW302" s="184"/>
      <c r="BX302" s="184"/>
      <c r="BY302" s="184"/>
      <c r="BZ302" s="184"/>
      <c r="CA302" s="184"/>
      <c r="CB302" s="119"/>
    </row>
    <row r="303" spans="1:80" s="78" customFormat="1" x14ac:dyDescent="0.2">
      <c r="A303" s="84"/>
      <c r="B303" s="85"/>
      <c r="C303" s="86" t="str">
        <f t="shared" si="68"/>
        <v/>
      </c>
      <c r="D303" s="207" t="str">
        <f t="shared" si="69"/>
        <v/>
      </c>
      <c r="E303" s="86"/>
      <c r="F303" s="86"/>
      <c r="G303" s="86"/>
      <c r="H303" s="86"/>
      <c r="I303" s="86"/>
      <c r="J303" s="86"/>
      <c r="K303" s="86"/>
      <c r="L303" s="86"/>
      <c r="M303" s="86"/>
      <c r="N303" s="86"/>
      <c r="O303" s="87"/>
      <c r="P303" s="87"/>
      <c r="Q303" s="84"/>
      <c r="R303" s="84"/>
      <c r="S303" s="88"/>
      <c r="T303" s="86"/>
      <c r="U303" s="89" t="str">
        <f>IF(T303="","",VLOOKUP(T303,Surfacing_Pavements_Full_Width_Array,2,FALSE))</f>
        <v/>
      </c>
      <c r="V303" s="88" t="str">
        <f t="shared" si="70"/>
        <v/>
      </c>
      <c r="W303" s="99"/>
      <c r="X303" s="90"/>
      <c r="Y303" s="89" t="str">
        <f t="shared" si="71"/>
        <v/>
      </c>
      <c r="Z303" s="86"/>
      <c r="AA303" s="91" t="str">
        <f t="shared" si="72"/>
        <v/>
      </c>
      <c r="AB303" s="86"/>
      <c r="AC303" s="87"/>
      <c r="AD303" s="86"/>
      <c r="AE303" s="86"/>
      <c r="AF303" s="86"/>
      <c r="AG303" s="86"/>
      <c r="AH303" s="89" t="str">
        <f t="shared" si="73"/>
        <v/>
      </c>
      <c r="AI303" s="86"/>
      <c r="AJ303" s="86"/>
      <c r="AK303" s="86"/>
      <c r="AL303" s="89" t="str">
        <f t="shared" si="74"/>
        <v/>
      </c>
      <c r="AM303" s="86"/>
      <c r="AN303" s="86"/>
      <c r="AO303" s="89" t="str">
        <f t="shared" si="75"/>
        <v/>
      </c>
      <c r="AP303" s="86"/>
      <c r="AQ303" s="86"/>
      <c r="AR303" s="89" t="str">
        <f t="shared" si="76"/>
        <v/>
      </c>
      <c r="AS303" s="86"/>
      <c r="AT303" s="89" t="str">
        <f t="shared" si="77"/>
        <v/>
      </c>
      <c r="AU303" s="86"/>
      <c r="AV303" s="86"/>
      <c r="AW303" s="86"/>
      <c r="AX303" s="86"/>
      <c r="AY303" s="86"/>
      <c r="AZ303" s="184"/>
      <c r="BA303" s="184"/>
      <c r="BB303" s="183"/>
      <c r="BC303" s="183"/>
      <c r="BD303" s="207" t="str">
        <f t="shared" si="78"/>
        <v/>
      </c>
      <c r="BE303" s="86"/>
      <c r="BF303" s="86"/>
      <c r="BG303" s="86"/>
      <c r="BH303" s="86"/>
      <c r="BI303" s="88"/>
      <c r="BJ303" s="88"/>
      <c r="BK303" s="89" t="str">
        <f t="shared" si="79"/>
        <v/>
      </c>
      <c r="BL303" s="86"/>
      <c r="BM303" s="89" t="str">
        <f t="shared" si="80"/>
        <v/>
      </c>
      <c r="BN303" s="184"/>
      <c r="BO303" s="184" t="str">
        <f t="shared" si="81"/>
        <v/>
      </c>
      <c r="BP303" s="466"/>
      <c r="BQ303" s="184"/>
      <c r="BR303" s="184"/>
      <c r="BS303" s="184"/>
      <c r="BT303" s="184"/>
      <c r="BU303" s="184"/>
      <c r="BV303" s="86"/>
      <c r="BW303" s="184"/>
      <c r="BX303" s="184"/>
      <c r="BY303" s="184"/>
      <c r="BZ303" s="184"/>
      <c r="CA303" s="184"/>
      <c r="CB303" s="119"/>
    </row>
    <row r="304" spans="1:80" s="78" customFormat="1" x14ac:dyDescent="0.2">
      <c r="A304" s="84"/>
      <c r="B304" s="85"/>
      <c r="C304" s="86" t="str">
        <f t="shared" si="68"/>
        <v/>
      </c>
      <c r="D304" s="207" t="str">
        <f t="shared" si="69"/>
        <v/>
      </c>
      <c r="E304" s="86"/>
      <c r="F304" s="86"/>
      <c r="G304" s="86"/>
      <c r="H304" s="86"/>
      <c r="I304" s="86"/>
      <c r="J304" s="86"/>
      <c r="K304" s="86"/>
      <c r="L304" s="86"/>
      <c r="M304" s="86"/>
      <c r="N304" s="86"/>
      <c r="O304" s="87"/>
      <c r="P304" s="87"/>
      <c r="Q304" s="84"/>
      <c r="R304" s="84"/>
      <c r="S304" s="88"/>
      <c r="T304" s="86"/>
      <c r="U304" s="89" t="str">
        <f>IF(T304="","",VLOOKUP(T304,Surfacing_Pavements_Full_Width_Array,2,FALSE))</f>
        <v/>
      </c>
      <c r="V304" s="88" t="str">
        <f t="shared" si="70"/>
        <v/>
      </c>
      <c r="W304" s="99"/>
      <c r="X304" s="90"/>
      <c r="Y304" s="89" t="str">
        <f t="shared" si="71"/>
        <v/>
      </c>
      <c r="Z304" s="86"/>
      <c r="AA304" s="91" t="str">
        <f t="shared" si="72"/>
        <v/>
      </c>
      <c r="AB304" s="86"/>
      <c r="AC304" s="87"/>
      <c r="AD304" s="86"/>
      <c r="AE304" s="86"/>
      <c r="AF304" s="86"/>
      <c r="AG304" s="86"/>
      <c r="AH304" s="89" t="str">
        <f t="shared" si="73"/>
        <v/>
      </c>
      <c r="AI304" s="86"/>
      <c r="AJ304" s="86"/>
      <c r="AK304" s="86"/>
      <c r="AL304" s="89" t="str">
        <f t="shared" si="74"/>
        <v/>
      </c>
      <c r="AM304" s="86"/>
      <c r="AN304" s="86"/>
      <c r="AO304" s="89" t="str">
        <f t="shared" si="75"/>
        <v/>
      </c>
      <c r="AP304" s="86"/>
      <c r="AQ304" s="86"/>
      <c r="AR304" s="89" t="str">
        <f t="shared" si="76"/>
        <v/>
      </c>
      <c r="AS304" s="86"/>
      <c r="AT304" s="89" t="str">
        <f t="shared" si="77"/>
        <v/>
      </c>
      <c r="AU304" s="86"/>
      <c r="AV304" s="86"/>
      <c r="AW304" s="86"/>
      <c r="AX304" s="86"/>
      <c r="AY304" s="86"/>
      <c r="AZ304" s="184"/>
      <c r="BA304" s="184"/>
      <c r="BB304" s="183"/>
      <c r="BC304" s="183"/>
      <c r="BD304" s="207" t="str">
        <f t="shared" si="78"/>
        <v/>
      </c>
      <c r="BE304" s="86"/>
      <c r="BF304" s="86"/>
      <c r="BG304" s="86"/>
      <c r="BH304" s="86"/>
      <c r="BI304" s="88"/>
      <c r="BJ304" s="88"/>
      <c r="BK304" s="89" t="str">
        <f t="shared" si="79"/>
        <v/>
      </c>
      <c r="BL304" s="86"/>
      <c r="BM304" s="89" t="str">
        <f t="shared" si="80"/>
        <v/>
      </c>
      <c r="BN304" s="184"/>
      <c r="BO304" s="184" t="str">
        <f t="shared" si="81"/>
        <v/>
      </c>
      <c r="BP304" s="466"/>
      <c r="BQ304" s="184"/>
      <c r="BR304" s="184"/>
      <c r="BS304" s="184"/>
      <c r="BT304" s="184"/>
      <c r="BU304" s="184"/>
      <c r="BV304" s="86"/>
      <c r="BW304" s="184"/>
      <c r="BX304" s="184"/>
      <c r="BY304" s="184"/>
      <c r="BZ304" s="184"/>
      <c r="CA304" s="184"/>
      <c r="CB304" s="119"/>
    </row>
    <row r="305" spans="1:80" s="78" customFormat="1" x14ac:dyDescent="0.2">
      <c r="A305" s="84"/>
      <c r="B305" s="85"/>
      <c r="C305" s="86" t="str">
        <f t="shared" si="68"/>
        <v/>
      </c>
      <c r="D305" s="207" t="str">
        <f t="shared" si="69"/>
        <v/>
      </c>
      <c r="E305" s="86"/>
      <c r="F305" s="86"/>
      <c r="G305" s="86"/>
      <c r="H305" s="86"/>
      <c r="I305" s="86"/>
      <c r="J305" s="86"/>
      <c r="K305" s="86"/>
      <c r="L305" s="86"/>
      <c r="M305" s="86"/>
      <c r="N305" s="86"/>
      <c r="O305" s="87"/>
      <c r="P305" s="87"/>
      <c r="Q305" s="84"/>
      <c r="R305" s="84"/>
      <c r="S305" s="88"/>
      <c r="T305" s="86"/>
      <c r="U305" s="89" t="str">
        <f>IF(T305="","",VLOOKUP(T305,Surfacing_Pavements_Full_Width_Array,2,FALSE))</f>
        <v/>
      </c>
      <c r="V305" s="88" t="str">
        <f t="shared" si="70"/>
        <v/>
      </c>
      <c r="W305" s="99"/>
      <c r="X305" s="90"/>
      <c r="Y305" s="89" t="str">
        <f t="shared" si="71"/>
        <v/>
      </c>
      <c r="Z305" s="86"/>
      <c r="AA305" s="91" t="str">
        <f t="shared" si="72"/>
        <v/>
      </c>
      <c r="AB305" s="86"/>
      <c r="AC305" s="87"/>
      <c r="AD305" s="86"/>
      <c r="AE305" s="86"/>
      <c r="AF305" s="86"/>
      <c r="AG305" s="86"/>
      <c r="AH305" s="89" t="str">
        <f t="shared" si="73"/>
        <v/>
      </c>
      <c r="AI305" s="86"/>
      <c r="AJ305" s="86"/>
      <c r="AK305" s="86"/>
      <c r="AL305" s="89" t="str">
        <f t="shared" si="74"/>
        <v/>
      </c>
      <c r="AM305" s="86"/>
      <c r="AN305" s="86"/>
      <c r="AO305" s="89" t="str">
        <f t="shared" si="75"/>
        <v/>
      </c>
      <c r="AP305" s="86"/>
      <c r="AQ305" s="86"/>
      <c r="AR305" s="89" t="str">
        <f t="shared" si="76"/>
        <v/>
      </c>
      <c r="AS305" s="86"/>
      <c r="AT305" s="89" t="str">
        <f t="shared" si="77"/>
        <v/>
      </c>
      <c r="AU305" s="86"/>
      <c r="AV305" s="86"/>
      <c r="AW305" s="86"/>
      <c r="AX305" s="86"/>
      <c r="AY305" s="86"/>
      <c r="AZ305" s="184"/>
      <c r="BA305" s="184"/>
      <c r="BB305" s="183"/>
      <c r="BC305" s="183"/>
      <c r="BD305" s="207" t="str">
        <f t="shared" si="78"/>
        <v/>
      </c>
      <c r="BE305" s="86"/>
      <c r="BF305" s="86"/>
      <c r="BG305" s="86"/>
      <c r="BH305" s="86"/>
      <c r="BI305" s="88"/>
      <c r="BJ305" s="88"/>
      <c r="BK305" s="89" t="str">
        <f t="shared" si="79"/>
        <v/>
      </c>
      <c r="BL305" s="86"/>
      <c r="BM305" s="89" t="str">
        <f t="shared" si="80"/>
        <v/>
      </c>
      <c r="BN305" s="184"/>
      <c r="BO305" s="184" t="str">
        <f t="shared" si="81"/>
        <v/>
      </c>
      <c r="BP305" s="466"/>
      <c r="BQ305" s="184"/>
      <c r="BR305" s="184"/>
      <c r="BS305" s="184"/>
      <c r="BT305" s="184"/>
      <c r="BU305" s="184"/>
      <c r="BV305" s="86"/>
      <c r="BW305" s="184"/>
      <c r="BX305" s="184"/>
      <c r="BY305" s="184"/>
      <c r="BZ305" s="184"/>
      <c r="CA305" s="184"/>
      <c r="CB305" s="119"/>
    </row>
    <row r="306" spans="1:80" s="78" customFormat="1" x14ac:dyDescent="0.2">
      <c r="A306" s="84"/>
      <c r="B306" s="85"/>
      <c r="C306" s="86" t="str">
        <f t="shared" si="68"/>
        <v/>
      </c>
      <c r="D306" s="207" t="str">
        <f t="shared" si="69"/>
        <v/>
      </c>
      <c r="E306" s="86"/>
      <c r="F306" s="86"/>
      <c r="G306" s="86"/>
      <c r="H306" s="86"/>
      <c r="I306" s="86"/>
      <c r="J306" s="86"/>
      <c r="K306" s="86"/>
      <c r="L306" s="86"/>
      <c r="M306" s="86"/>
      <c r="N306" s="86"/>
      <c r="O306" s="87"/>
      <c r="P306" s="87"/>
      <c r="Q306" s="84"/>
      <c r="R306" s="84"/>
      <c r="S306" s="88"/>
      <c r="T306" s="86"/>
      <c r="U306" s="89" t="str">
        <f>IF(T306="","",VLOOKUP(T306,Surfacing_Pavements_Full_Width_Array,2,FALSE))</f>
        <v/>
      </c>
      <c r="V306" s="88" t="str">
        <f t="shared" si="70"/>
        <v/>
      </c>
      <c r="W306" s="99"/>
      <c r="X306" s="90"/>
      <c r="Y306" s="89" t="str">
        <f t="shared" si="71"/>
        <v/>
      </c>
      <c r="Z306" s="86"/>
      <c r="AA306" s="91" t="str">
        <f t="shared" si="72"/>
        <v/>
      </c>
      <c r="AB306" s="86"/>
      <c r="AC306" s="87"/>
      <c r="AD306" s="86"/>
      <c r="AE306" s="86"/>
      <c r="AF306" s="86"/>
      <c r="AG306" s="86"/>
      <c r="AH306" s="89" t="str">
        <f t="shared" si="73"/>
        <v/>
      </c>
      <c r="AI306" s="86"/>
      <c r="AJ306" s="86"/>
      <c r="AK306" s="86"/>
      <c r="AL306" s="89" t="str">
        <f t="shared" si="74"/>
        <v/>
      </c>
      <c r="AM306" s="86"/>
      <c r="AN306" s="86"/>
      <c r="AO306" s="89" t="str">
        <f t="shared" si="75"/>
        <v/>
      </c>
      <c r="AP306" s="86"/>
      <c r="AQ306" s="86"/>
      <c r="AR306" s="89" t="str">
        <f t="shared" si="76"/>
        <v/>
      </c>
      <c r="AS306" s="86"/>
      <c r="AT306" s="89" t="str">
        <f t="shared" si="77"/>
        <v/>
      </c>
      <c r="AU306" s="86"/>
      <c r="AV306" s="86"/>
      <c r="AW306" s="86"/>
      <c r="AX306" s="86"/>
      <c r="AY306" s="86"/>
      <c r="AZ306" s="184"/>
      <c r="BA306" s="184"/>
      <c r="BB306" s="183"/>
      <c r="BC306" s="183"/>
      <c r="BD306" s="207" t="str">
        <f t="shared" si="78"/>
        <v/>
      </c>
      <c r="BE306" s="86"/>
      <c r="BF306" s="86"/>
      <c r="BG306" s="86"/>
      <c r="BH306" s="86"/>
      <c r="BI306" s="88"/>
      <c r="BJ306" s="88"/>
      <c r="BK306" s="89" t="str">
        <f t="shared" si="79"/>
        <v/>
      </c>
      <c r="BL306" s="86"/>
      <c r="BM306" s="89" t="str">
        <f t="shared" si="80"/>
        <v/>
      </c>
      <c r="BN306" s="184"/>
      <c r="BO306" s="184" t="str">
        <f t="shared" si="81"/>
        <v/>
      </c>
      <c r="BP306" s="466"/>
      <c r="BQ306" s="184"/>
      <c r="BR306" s="184"/>
      <c r="BS306" s="184"/>
      <c r="BT306" s="184"/>
      <c r="BU306" s="184"/>
      <c r="BV306" s="86"/>
      <c r="BW306" s="184"/>
      <c r="BX306" s="184"/>
      <c r="BY306" s="184"/>
      <c r="BZ306" s="184"/>
      <c r="CA306" s="184"/>
      <c r="CB306" s="119"/>
    </row>
    <row r="307" spans="1:80" s="78" customFormat="1" x14ac:dyDescent="0.2">
      <c r="A307" s="84"/>
      <c r="B307" s="85"/>
      <c r="C307" s="86" t="str">
        <f t="shared" si="68"/>
        <v/>
      </c>
      <c r="D307" s="207" t="str">
        <f t="shared" si="69"/>
        <v/>
      </c>
      <c r="E307" s="86"/>
      <c r="F307" s="86"/>
      <c r="G307" s="86"/>
      <c r="H307" s="86"/>
      <c r="I307" s="86"/>
      <c r="J307" s="86"/>
      <c r="K307" s="86"/>
      <c r="L307" s="86"/>
      <c r="M307" s="86"/>
      <c r="N307" s="86"/>
      <c r="O307" s="87"/>
      <c r="P307" s="87"/>
      <c r="Q307" s="84"/>
      <c r="R307" s="84"/>
      <c r="S307" s="88"/>
      <c r="T307" s="86"/>
      <c r="U307" s="89" t="str">
        <f>IF(T307="","",VLOOKUP(T307,Surfacing_Pavements_Full_Width_Array,2,FALSE))</f>
        <v/>
      </c>
      <c r="V307" s="88" t="str">
        <f t="shared" si="70"/>
        <v/>
      </c>
      <c r="W307" s="99"/>
      <c r="X307" s="90"/>
      <c r="Y307" s="89" t="str">
        <f t="shared" si="71"/>
        <v/>
      </c>
      <c r="Z307" s="86"/>
      <c r="AA307" s="91" t="str">
        <f t="shared" si="72"/>
        <v/>
      </c>
      <c r="AB307" s="86"/>
      <c r="AC307" s="87"/>
      <c r="AD307" s="86"/>
      <c r="AE307" s="86"/>
      <c r="AF307" s="86"/>
      <c r="AG307" s="86"/>
      <c r="AH307" s="89" t="str">
        <f t="shared" si="73"/>
        <v/>
      </c>
      <c r="AI307" s="86"/>
      <c r="AJ307" s="86"/>
      <c r="AK307" s="86"/>
      <c r="AL307" s="89" t="str">
        <f t="shared" si="74"/>
        <v/>
      </c>
      <c r="AM307" s="86"/>
      <c r="AN307" s="86"/>
      <c r="AO307" s="89" t="str">
        <f t="shared" si="75"/>
        <v/>
      </c>
      <c r="AP307" s="86"/>
      <c r="AQ307" s="86"/>
      <c r="AR307" s="89" t="str">
        <f t="shared" si="76"/>
        <v/>
      </c>
      <c r="AS307" s="86"/>
      <c r="AT307" s="89" t="str">
        <f t="shared" si="77"/>
        <v/>
      </c>
      <c r="AU307" s="86"/>
      <c r="AV307" s="86"/>
      <c r="AW307" s="86"/>
      <c r="AX307" s="86"/>
      <c r="AY307" s="86"/>
      <c r="AZ307" s="184"/>
      <c r="BA307" s="184"/>
      <c r="BB307" s="183"/>
      <c r="BC307" s="183"/>
      <c r="BD307" s="207" t="str">
        <f t="shared" si="78"/>
        <v/>
      </c>
      <c r="BE307" s="86"/>
      <c r="BF307" s="86"/>
      <c r="BG307" s="86"/>
      <c r="BH307" s="86"/>
      <c r="BI307" s="88"/>
      <c r="BJ307" s="88"/>
      <c r="BK307" s="89" t="str">
        <f t="shared" si="79"/>
        <v/>
      </c>
      <c r="BL307" s="86"/>
      <c r="BM307" s="89" t="str">
        <f t="shared" si="80"/>
        <v/>
      </c>
      <c r="BN307" s="184"/>
      <c r="BO307" s="184" t="str">
        <f t="shared" si="81"/>
        <v/>
      </c>
      <c r="BP307" s="466"/>
      <c r="BQ307" s="184"/>
      <c r="BR307" s="184"/>
      <c r="BS307" s="184"/>
      <c r="BT307" s="184"/>
      <c r="BU307" s="184"/>
      <c r="BV307" s="86"/>
      <c r="BW307" s="184"/>
      <c r="BX307" s="184"/>
      <c r="BY307" s="184"/>
      <c r="BZ307" s="184"/>
      <c r="CA307" s="184"/>
      <c r="CB307" s="119"/>
    </row>
    <row r="308" spans="1:80" s="78" customFormat="1" x14ac:dyDescent="0.2">
      <c r="A308" s="84"/>
      <c r="B308" s="85"/>
      <c r="C308" s="86" t="str">
        <f t="shared" si="68"/>
        <v/>
      </c>
      <c r="D308" s="207" t="str">
        <f t="shared" si="69"/>
        <v/>
      </c>
      <c r="E308" s="86"/>
      <c r="F308" s="86"/>
      <c r="G308" s="86"/>
      <c r="H308" s="86"/>
      <c r="I308" s="86"/>
      <c r="J308" s="86"/>
      <c r="K308" s="86"/>
      <c r="L308" s="86"/>
      <c r="M308" s="86"/>
      <c r="N308" s="86"/>
      <c r="O308" s="87"/>
      <c r="P308" s="87"/>
      <c r="Q308" s="84"/>
      <c r="R308" s="84"/>
      <c r="S308" s="88"/>
      <c r="T308" s="86"/>
      <c r="U308" s="89" t="str">
        <f>IF(T308="","",VLOOKUP(T308,Surfacing_Pavements_Full_Width_Array,2,FALSE))</f>
        <v/>
      </c>
      <c r="V308" s="88" t="str">
        <f t="shared" si="70"/>
        <v/>
      </c>
      <c r="W308" s="99"/>
      <c r="X308" s="90"/>
      <c r="Y308" s="89" t="str">
        <f t="shared" si="71"/>
        <v/>
      </c>
      <c r="Z308" s="86"/>
      <c r="AA308" s="91" t="str">
        <f t="shared" si="72"/>
        <v/>
      </c>
      <c r="AB308" s="86"/>
      <c r="AC308" s="87"/>
      <c r="AD308" s="86"/>
      <c r="AE308" s="86"/>
      <c r="AF308" s="86"/>
      <c r="AG308" s="86"/>
      <c r="AH308" s="89" t="str">
        <f t="shared" si="73"/>
        <v/>
      </c>
      <c r="AI308" s="86"/>
      <c r="AJ308" s="86"/>
      <c r="AK308" s="86"/>
      <c r="AL308" s="89" t="str">
        <f t="shared" si="74"/>
        <v/>
      </c>
      <c r="AM308" s="86"/>
      <c r="AN308" s="86"/>
      <c r="AO308" s="89" t="str">
        <f t="shared" si="75"/>
        <v/>
      </c>
      <c r="AP308" s="86"/>
      <c r="AQ308" s="86"/>
      <c r="AR308" s="89" t="str">
        <f t="shared" si="76"/>
        <v/>
      </c>
      <c r="AS308" s="86"/>
      <c r="AT308" s="89" t="str">
        <f t="shared" si="77"/>
        <v/>
      </c>
      <c r="AU308" s="86"/>
      <c r="AV308" s="86"/>
      <c r="AW308" s="86"/>
      <c r="AX308" s="86"/>
      <c r="AY308" s="86"/>
      <c r="AZ308" s="184"/>
      <c r="BA308" s="184"/>
      <c r="BB308" s="183"/>
      <c r="BC308" s="183"/>
      <c r="BD308" s="207" t="str">
        <f t="shared" si="78"/>
        <v/>
      </c>
      <c r="BE308" s="86"/>
      <c r="BF308" s="86"/>
      <c r="BG308" s="86"/>
      <c r="BH308" s="86"/>
      <c r="BI308" s="88"/>
      <c r="BJ308" s="88"/>
      <c r="BK308" s="89" t="str">
        <f t="shared" si="79"/>
        <v/>
      </c>
      <c r="BL308" s="86"/>
      <c r="BM308" s="89" t="str">
        <f t="shared" si="80"/>
        <v/>
      </c>
      <c r="BN308" s="184"/>
      <c r="BO308" s="184" t="str">
        <f t="shared" si="81"/>
        <v/>
      </c>
      <c r="BP308" s="466"/>
      <c r="BQ308" s="184"/>
      <c r="BR308" s="184"/>
      <c r="BS308" s="184"/>
      <c r="BT308" s="184"/>
      <c r="BU308" s="184"/>
      <c r="BV308" s="86"/>
      <c r="BW308" s="184"/>
      <c r="BX308" s="184"/>
      <c r="BY308" s="184"/>
      <c r="BZ308" s="184"/>
      <c r="CA308" s="184"/>
      <c r="CB308" s="119"/>
    </row>
    <row r="309" spans="1:80" s="78" customFormat="1" x14ac:dyDescent="0.2">
      <c r="A309" s="84"/>
      <c r="B309" s="85"/>
      <c r="C309" s="86" t="str">
        <f t="shared" si="68"/>
        <v/>
      </c>
      <c r="D309" s="207" t="str">
        <f t="shared" si="69"/>
        <v/>
      </c>
      <c r="E309" s="86"/>
      <c r="F309" s="86"/>
      <c r="G309" s="86"/>
      <c r="H309" s="86"/>
      <c r="I309" s="86"/>
      <c r="J309" s="86"/>
      <c r="K309" s="86"/>
      <c r="L309" s="86"/>
      <c r="M309" s="86"/>
      <c r="N309" s="86"/>
      <c r="O309" s="87"/>
      <c r="P309" s="87"/>
      <c r="Q309" s="84"/>
      <c r="R309" s="84"/>
      <c r="S309" s="88"/>
      <c r="T309" s="86"/>
      <c r="U309" s="89" t="str">
        <f>IF(T309="","",VLOOKUP(T309,Surfacing_Pavements_Full_Width_Array,2,FALSE))</f>
        <v/>
      </c>
      <c r="V309" s="88" t="str">
        <f t="shared" si="70"/>
        <v/>
      </c>
      <c r="W309" s="99"/>
      <c r="X309" s="90"/>
      <c r="Y309" s="89" t="str">
        <f t="shared" si="71"/>
        <v/>
      </c>
      <c r="Z309" s="86"/>
      <c r="AA309" s="91" t="str">
        <f t="shared" si="72"/>
        <v/>
      </c>
      <c r="AB309" s="86"/>
      <c r="AC309" s="87"/>
      <c r="AD309" s="86"/>
      <c r="AE309" s="86"/>
      <c r="AF309" s="86"/>
      <c r="AG309" s="86"/>
      <c r="AH309" s="89" t="str">
        <f t="shared" si="73"/>
        <v/>
      </c>
      <c r="AI309" s="86"/>
      <c r="AJ309" s="86"/>
      <c r="AK309" s="86"/>
      <c r="AL309" s="89" t="str">
        <f t="shared" si="74"/>
        <v/>
      </c>
      <c r="AM309" s="86"/>
      <c r="AN309" s="86"/>
      <c r="AO309" s="89" t="str">
        <f t="shared" si="75"/>
        <v/>
      </c>
      <c r="AP309" s="86"/>
      <c r="AQ309" s="86"/>
      <c r="AR309" s="89" t="str">
        <f t="shared" si="76"/>
        <v/>
      </c>
      <c r="AS309" s="86"/>
      <c r="AT309" s="89" t="str">
        <f t="shared" si="77"/>
        <v/>
      </c>
      <c r="AU309" s="86"/>
      <c r="AV309" s="86"/>
      <c r="AW309" s="86"/>
      <c r="AX309" s="86"/>
      <c r="AY309" s="86"/>
      <c r="AZ309" s="184"/>
      <c r="BA309" s="184"/>
      <c r="BB309" s="183"/>
      <c r="BC309" s="183"/>
      <c r="BD309" s="207" t="str">
        <f t="shared" si="78"/>
        <v/>
      </c>
      <c r="BE309" s="86"/>
      <c r="BF309" s="86"/>
      <c r="BG309" s="86"/>
      <c r="BH309" s="86"/>
      <c r="BI309" s="88"/>
      <c r="BJ309" s="88"/>
      <c r="BK309" s="89" t="str">
        <f t="shared" si="79"/>
        <v/>
      </c>
      <c r="BL309" s="86"/>
      <c r="BM309" s="89" t="str">
        <f t="shared" si="80"/>
        <v/>
      </c>
      <c r="BN309" s="184"/>
      <c r="BO309" s="184" t="str">
        <f t="shared" si="81"/>
        <v/>
      </c>
      <c r="BP309" s="466"/>
      <c r="BQ309" s="184"/>
      <c r="BR309" s="184"/>
      <c r="BS309" s="184"/>
      <c r="BT309" s="184"/>
      <c r="BU309" s="184"/>
      <c r="BV309" s="86"/>
      <c r="BW309" s="184"/>
      <c r="BX309" s="184"/>
      <c r="BY309" s="184"/>
      <c r="BZ309" s="184"/>
      <c r="CA309" s="184"/>
      <c r="CB309" s="119"/>
    </row>
    <row r="310" spans="1:80" s="78" customFormat="1" x14ac:dyDescent="0.2">
      <c r="A310" s="84"/>
      <c r="B310" s="85"/>
      <c r="C310" s="86" t="str">
        <f t="shared" si="68"/>
        <v/>
      </c>
      <c r="D310" s="207" t="str">
        <f t="shared" si="69"/>
        <v/>
      </c>
      <c r="E310" s="86"/>
      <c r="F310" s="86"/>
      <c r="G310" s="86"/>
      <c r="H310" s="86"/>
      <c r="I310" s="86"/>
      <c r="J310" s="86"/>
      <c r="K310" s="86"/>
      <c r="L310" s="86"/>
      <c r="M310" s="86"/>
      <c r="N310" s="86"/>
      <c r="O310" s="87"/>
      <c r="P310" s="87"/>
      <c r="Q310" s="84"/>
      <c r="R310" s="84"/>
      <c r="S310" s="88"/>
      <c r="T310" s="86"/>
      <c r="U310" s="89" t="str">
        <f>IF(T310="","",VLOOKUP(T310,Surfacing_Pavements_Full_Width_Array,2,FALSE))</f>
        <v/>
      </c>
      <c r="V310" s="88" t="str">
        <f t="shared" si="70"/>
        <v/>
      </c>
      <c r="W310" s="99"/>
      <c r="X310" s="90"/>
      <c r="Y310" s="89" t="str">
        <f t="shared" si="71"/>
        <v/>
      </c>
      <c r="Z310" s="86"/>
      <c r="AA310" s="91" t="str">
        <f t="shared" si="72"/>
        <v/>
      </c>
      <c r="AB310" s="86"/>
      <c r="AC310" s="87"/>
      <c r="AD310" s="86"/>
      <c r="AE310" s="86"/>
      <c r="AF310" s="86"/>
      <c r="AG310" s="86"/>
      <c r="AH310" s="89" t="str">
        <f t="shared" si="73"/>
        <v/>
      </c>
      <c r="AI310" s="86"/>
      <c r="AJ310" s="86"/>
      <c r="AK310" s="86"/>
      <c r="AL310" s="89" t="str">
        <f t="shared" si="74"/>
        <v/>
      </c>
      <c r="AM310" s="86"/>
      <c r="AN310" s="86"/>
      <c r="AO310" s="89" t="str">
        <f t="shared" si="75"/>
        <v/>
      </c>
      <c r="AP310" s="86"/>
      <c r="AQ310" s="86"/>
      <c r="AR310" s="89" t="str">
        <f t="shared" si="76"/>
        <v/>
      </c>
      <c r="AS310" s="86"/>
      <c r="AT310" s="89" t="str">
        <f t="shared" si="77"/>
        <v/>
      </c>
      <c r="AU310" s="86"/>
      <c r="AV310" s="86"/>
      <c r="AW310" s="86"/>
      <c r="AX310" s="86"/>
      <c r="AY310" s="86"/>
      <c r="AZ310" s="184"/>
      <c r="BA310" s="184"/>
      <c r="BB310" s="183"/>
      <c r="BC310" s="183"/>
      <c r="BD310" s="207" t="str">
        <f t="shared" si="78"/>
        <v/>
      </c>
      <c r="BE310" s="86"/>
      <c r="BF310" s="86"/>
      <c r="BG310" s="86"/>
      <c r="BH310" s="86"/>
      <c r="BI310" s="88"/>
      <c r="BJ310" s="88"/>
      <c r="BK310" s="89" t="str">
        <f t="shared" si="79"/>
        <v/>
      </c>
      <c r="BL310" s="86"/>
      <c r="BM310" s="89" t="str">
        <f t="shared" si="80"/>
        <v/>
      </c>
      <c r="BN310" s="184"/>
      <c r="BO310" s="184" t="str">
        <f t="shared" si="81"/>
        <v/>
      </c>
      <c r="BP310" s="466"/>
      <c r="BQ310" s="184"/>
      <c r="BR310" s="184"/>
      <c r="BS310" s="184"/>
      <c r="BT310" s="184"/>
      <c r="BU310" s="184"/>
      <c r="BV310" s="86"/>
      <c r="BW310" s="184"/>
      <c r="BX310" s="184"/>
      <c r="BY310" s="184"/>
      <c r="BZ310" s="184"/>
      <c r="CA310" s="184"/>
      <c r="CB310" s="119"/>
    </row>
    <row r="311" spans="1:80" s="78" customFormat="1" x14ac:dyDescent="0.2">
      <c r="A311" s="84"/>
      <c r="B311" s="85"/>
      <c r="C311" s="86" t="str">
        <f t="shared" si="68"/>
        <v/>
      </c>
      <c r="D311" s="207" t="str">
        <f t="shared" si="69"/>
        <v/>
      </c>
      <c r="E311" s="86"/>
      <c r="F311" s="86"/>
      <c r="G311" s="86"/>
      <c r="H311" s="86"/>
      <c r="I311" s="86"/>
      <c r="J311" s="86"/>
      <c r="K311" s="86"/>
      <c r="L311" s="86"/>
      <c r="M311" s="86"/>
      <c r="N311" s="86"/>
      <c r="O311" s="87"/>
      <c r="P311" s="87"/>
      <c r="Q311" s="84"/>
      <c r="R311" s="84"/>
      <c r="S311" s="88"/>
      <c r="T311" s="86"/>
      <c r="U311" s="89" t="str">
        <f>IF(T311="","",VLOOKUP(T311,Surfacing_Pavements_Full_Width_Array,2,FALSE))</f>
        <v/>
      </c>
      <c r="V311" s="88" t="str">
        <f t="shared" si="70"/>
        <v/>
      </c>
      <c r="W311" s="99"/>
      <c r="X311" s="90"/>
      <c r="Y311" s="89" t="str">
        <f t="shared" si="71"/>
        <v/>
      </c>
      <c r="Z311" s="86"/>
      <c r="AA311" s="91" t="str">
        <f t="shared" si="72"/>
        <v/>
      </c>
      <c r="AB311" s="86"/>
      <c r="AC311" s="87"/>
      <c r="AD311" s="86"/>
      <c r="AE311" s="86"/>
      <c r="AF311" s="86"/>
      <c r="AG311" s="86"/>
      <c r="AH311" s="89" t="str">
        <f t="shared" si="73"/>
        <v/>
      </c>
      <c r="AI311" s="86"/>
      <c r="AJ311" s="86"/>
      <c r="AK311" s="86"/>
      <c r="AL311" s="89" t="str">
        <f t="shared" si="74"/>
        <v/>
      </c>
      <c r="AM311" s="86"/>
      <c r="AN311" s="86"/>
      <c r="AO311" s="89" t="str">
        <f t="shared" si="75"/>
        <v/>
      </c>
      <c r="AP311" s="86"/>
      <c r="AQ311" s="86"/>
      <c r="AR311" s="89" t="str">
        <f t="shared" si="76"/>
        <v/>
      </c>
      <c r="AS311" s="86"/>
      <c r="AT311" s="89" t="str">
        <f t="shared" si="77"/>
        <v/>
      </c>
      <c r="AU311" s="86"/>
      <c r="AV311" s="86"/>
      <c r="AW311" s="86"/>
      <c r="AX311" s="86"/>
      <c r="AY311" s="86"/>
      <c r="AZ311" s="184"/>
      <c r="BA311" s="184"/>
      <c r="BB311" s="183"/>
      <c r="BC311" s="183"/>
      <c r="BD311" s="207" t="str">
        <f t="shared" si="78"/>
        <v/>
      </c>
      <c r="BE311" s="86"/>
      <c r="BF311" s="86"/>
      <c r="BG311" s="86"/>
      <c r="BH311" s="86"/>
      <c r="BI311" s="88"/>
      <c r="BJ311" s="88"/>
      <c r="BK311" s="89" t="str">
        <f t="shared" si="79"/>
        <v/>
      </c>
      <c r="BL311" s="86"/>
      <c r="BM311" s="89" t="str">
        <f t="shared" si="80"/>
        <v/>
      </c>
      <c r="BN311" s="184"/>
      <c r="BO311" s="184" t="str">
        <f t="shared" si="81"/>
        <v/>
      </c>
      <c r="BP311" s="466"/>
      <c r="BQ311" s="184"/>
      <c r="BR311" s="184"/>
      <c r="BS311" s="184"/>
      <c r="BT311" s="184"/>
      <c r="BU311" s="184"/>
      <c r="BV311" s="86"/>
      <c r="BW311" s="184"/>
      <c r="BX311" s="184"/>
      <c r="BY311" s="184"/>
      <c r="BZ311" s="184"/>
      <c r="CA311" s="184"/>
      <c r="CB311" s="119"/>
    </row>
    <row r="312" spans="1:80" s="78" customFormat="1" x14ac:dyDescent="0.2">
      <c r="A312" s="84"/>
      <c r="B312" s="85"/>
      <c r="C312" s="86" t="str">
        <f t="shared" si="68"/>
        <v/>
      </c>
      <c r="D312" s="207" t="str">
        <f t="shared" si="69"/>
        <v/>
      </c>
      <c r="E312" s="86"/>
      <c r="F312" s="86"/>
      <c r="G312" s="86"/>
      <c r="H312" s="86"/>
      <c r="I312" s="86"/>
      <c r="J312" s="86"/>
      <c r="K312" s="86"/>
      <c r="L312" s="86"/>
      <c r="M312" s="86"/>
      <c r="N312" s="86"/>
      <c r="O312" s="87"/>
      <c r="P312" s="87"/>
      <c r="Q312" s="84"/>
      <c r="R312" s="84"/>
      <c r="S312" s="88"/>
      <c r="T312" s="86"/>
      <c r="U312" s="89" t="str">
        <f>IF(T312="","",VLOOKUP(T312,Surfacing_Pavements_Full_Width_Array,2,FALSE))</f>
        <v/>
      </c>
      <c r="V312" s="88" t="str">
        <f t="shared" si="70"/>
        <v/>
      </c>
      <c r="W312" s="99"/>
      <c r="X312" s="90"/>
      <c r="Y312" s="89" t="str">
        <f t="shared" si="71"/>
        <v/>
      </c>
      <c r="Z312" s="86"/>
      <c r="AA312" s="91" t="str">
        <f t="shared" si="72"/>
        <v/>
      </c>
      <c r="AB312" s="86"/>
      <c r="AC312" s="87"/>
      <c r="AD312" s="86"/>
      <c r="AE312" s="86"/>
      <c r="AF312" s="86"/>
      <c r="AG312" s="86"/>
      <c r="AH312" s="89" t="str">
        <f t="shared" si="73"/>
        <v/>
      </c>
      <c r="AI312" s="86"/>
      <c r="AJ312" s="86"/>
      <c r="AK312" s="86"/>
      <c r="AL312" s="89" t="str">
        <f t="shared" si="74"/>
        <v/>
      </c>
      <c r="AM312" s="86"/>
      <c r="AN312" s="86"/>
      <c r="AO312" s="89" t="str">
        <f t="shared" si="75"/>
        <v/>
      </c>
      <c r="AP312" s="86"/>
      <c r="AQ312" s="86"/>
      <c r="AR312" s="89" t="str">
        <f t="shared" si="76"/>
        <v/>
      </c>
      <c r="AS312" s="86"/>
      <c r="AT312" s="89" t="str">
        <f t="shared" si="77"/>
        <v/>
      </c>
      <c r="AU312" s="86"/>
      <c r="AV312" s="86"/>
      <c r="AW312" s="86"/>
      <c r="AX312" s="86"/>
      <c r="AY312" s="86"/>
      <c r="AZ312" s="184"/>
      <c r="BA312" s="184"/>
      <c r="BB312" s="183"/>
      <c r="BC312" s="183"/>
      <c r="BD312" s="207" t="str">
        <f t="shared" si="78"/>
        <v/>
      </c>
      <c r="BE312" s="86"/>
      <c r="BF312" s="86"/>
      <c r="BG312" s="86"/>
      <c r="BH312" s="86"/>
      <c r="BI312" s="88"/>
      <c r="BJ312" s="88"/>
      <c r="BK312" s="89" t="str">
        <f t="shared" si="79"/>
        <v/>
      </c>
      <c r="BL312" s="86"/>
      <c r="BM312" s="89" t="str">
        <f t="shared" si="80"/>
        <v/>
      </c>
      <c r="BN312" s="184"/>
      <c r="BO312" s="184" t="str">
        <f t="shared" si="81"/>
        <v/>
      </c>
      <c r="BP312" s="466"/>
      <c r="BQ312" s="184"/>
      <c r="BR312" s="184"/>
      <c r="BS312" s="184"/>
      <c r="BT312" s="184"/>
      <c r="BU312" s="184"/>
      <c r="BV312" s="86"/>
      <c r="BW312" s="184"/>
      <c r="BX312" s="184"/>
      <c r="BY312" s="184"/>
      <c r="BZ312" s="184"/>
      <c r="CA312" s="184"/>
      <c r="CB312" s="119"/>
    </row>
    <row r="313" spans="1:80" s="78" customFormat="1" x14ac:dyDescent="0.2">
      <c r="A313" s="84"/>
      <c r="B313" s="85"/>
      <c r="C313" s="86" t="str">
        <f t="shared" si="68"/>
        <v/>
      </c>
      <c r="D313" s="207" t="str">
        <f t="shared" si="69"/>
        <v/>
      </c>
      <c r="E313" s="86"/>
      <c r="F313" s="86"/>
      <c r="G313" s="86"/>
      <c r="H313" s="86"/>
      <c r="I313" s="86"/>
      <c r="J313" s="86"/>
      <c r="K313" s="86"/>
      <c r="L313" s="86"/>
      <c r="M313" s="86"/>
      <c r="N313" s="86"/>
      <c r="O313" s="87"/>
      <c r="P313" s="87"/>
      <c r="Q313" s="84"/>
      <c r="R313" s="84"/>
      <c r="S313" s="88"/>
      <c r="T313" s="86"/>
      <c r="U313" s="89" t="str">
        <f>IF(T313="","",VLOOKUP(T313,Surfacing_Pavements_Full_Width_Array,2,FALSE))</f>
        <v/>
      </c>
      <c r="V313" s="88" t="str">
        <f t="shared" si="70"/>
        <v/>
      </c>
      <c r="W313" s="99"/>
      <c r="X313" s="90"/>
      <c r="Y313" s="89" t="str">
        <f t="shared" si="71"/>
        <v/>
      </c>
      <c r="Z313" s="86"/>
      <c r="AA313" s="91" t="str">
        <f t="shared" si="72"/>
        <v/>
      </c>
      <c r="AB313" s="86"/>
      <c r="AC313" s="87"/>
      <c r="AD313" s="86"/>
      <c r="AE313" s="86"/>
      <c r="AF313" s="86"/>
      <c r="AG313" s="86"/>
      <c r="AH313" s="89" t="str">
        <f t="shared" si="73"/>
        <v/>
      </c>
      <c r="AI313" s="86"/>
      <c r="AJ313" s="86"/>
      <c r="AK313" s="86"/>
      <c r="AL313" s="89" t="str">
        <f t="shared" si="74"/>
        <v/>
      </c>
      <c r="AM313" s="86"/>
      <c r="AN313" s="86"/>
      <c r="AO313" s="89" t="str">
        <f t="shared" si="75"/>
        <v/>
      </c>
      <c r="AP313" s="86"/>
      <c r="AQ313" s="86"/>
      <c r="AR313" s="89" t="str">
        <f t="shared" si="76"/>
        <v/>
      </c>
      <c r="AS313" s="86"/>
      <c r="AT313" s="89" t="str">
        <f t="shared" si="77"/>
        <v/>
      </c>
      <c r="AU313" s="86"/>
      <c r="AV313" s="86"/>
      <c r="AW313" s="86"/>
      <c r="AX313" s="86"/>
      <c r="AY313" s="86"/>
      <c r="AZ313" s="184"/>
      <c r="BA313" s="184"/>
      <c r="BB313" s="183"/>
      <c r="BC313" s="183"/>
      <c r="BD313" s="207" t="str">
        <f t="shared" si="78"/>
        <v/>
      </c>
      <c r="BE313" s="86"/>
      <c r="BF313" s="86"/>
      <c r="BG313" s="86"/>
      <c r="BH313" s="86"/>
      <c r="BI313" s="88"/>
      <c r="BJ313" s="88"/>
      <c r="BK313" s="89" t="str">
        <f t="shared" si="79"/>
        <v/>
      </c>
      <c r="BL313" s="86"/>
      <c r="BM313" s="89" t="str">
        <f t="shared" si="80"/>
        <v/>
      </c>
      <c r="BN313" s="184"/>
      <c r="BO313" s="184" t="str">
        <f t="shared" si="81"/>
        <v/>
      </c>
      <c r="BP313" s="466"/>
      <c r="BQ313" s="184"/>
      <c r="BR313" s="184"/>
      <c r="BS313" s="184"/>
      <c r="BT313" s="184"/>
      <c r="BU313" s="184"/>
      <c r="BV313" s="86"/>
      <c r="BW313" s="184"/>
      <c r="BX313" s="184"/>
      <c r="BY313" s="184"/>
      <c r="BZ313" s="184"/>
      <c r="CA313" s="184"/>
      <c r="CB313" s="119"/>
    </row>
    <row r="314" spans="1:80" s="78" customFormat="1" x14ac:dyDescent="0.2">
      <c r="A314" s="84"/>
      <c r="B314" s="85"/>
      <c r="C314" s="86" t="str">
        <f t="shared" si="68"/>
        <v/>
      </c>
      <c r="D314" s="207" t="str">
        <f t="shared" si="69"/>
        <v/>
      </c>
      <c r="E314" s="86"/>
      <c r="F314" s="86"/>
      <c r="G314" s="86"/>
      <c r="H314" s="86"/>
      <c r="I314" s="86"/>
      <c r="J314" s="86"/>
      <c r="K314" s="86"/>
      <c r="L314" s="86"/>
      <c r="M314" s="86"/>
      <c r="N314" s="86"/>
      <c r="O314" s="87"/>
      <c r="P314" s="87"/>
      <c r="Q314" s="84"/>
      <c r="R314" s="84"/>
      <c r="S314" s="88"/>
      <c r="T314" s="86"/>
      <c r="U314" s="89" t="str">
        <f>IF(T314="","",VLOOKUP(T314,Surfacing_Pavements_Full_Width_Array,2,FALSE))</f>
        <v/>
      </c>
      <c r="V314" s="88" t="str">
        <f t="shared" si="70"/>
        <v/>
      </c>
      <c r="W314" s="99"/>
      <c r="X314" s="90"/>
      <c r="Y314" s="89" t="str">
        <f t="shared" si="71"/>
        <v/>
      </c>
      <c r="Z314" s="86"/>
      <c r="AA314" s="91" t="str">
        <f t="shared" si="72"/>
        <v/>
      </c>
      <c r="AB314" s="86"/>
      <c r="AC314" s="87"/>
      <c r="AD314" s="86"/>
      <c r="AE314" s="86"/>
      <c r="AF314" s="86"/>
      <c r="AG314" s="86"/>
      <c r="AH314" s="89" t="str">
        <f t="shared" si="73"/>
        <v/>
      </c>
      <c r="AI314" s="86"/>
      <c r="AJ314" s="86"/>
      <c r="AK314" s="86"/>
      <c r="AL314" s="89" t="str">
        <f t="shared" si="74"/>
        <v/>
      </c>
      <c r="AM314" s="86"/>
      <c r="AN314" s="86"/>
      <c r="AO314" s="89" t="str">
        <f t="shared" si="75"/>
        <v/>
      </c>
      <c r="AP314" s="86"/>
      <c r="AQ314" s="86"/>
      <c r="AR314" s="89" t="str">
        <f t="shared" si="76"/>
        <v/>
      </c>
      <c r="AS314" s="86"/>
      <c r="AT314" s="89" t="str">
        <f t="shared" si="77"/>
        <v/>
      </c>
      <c r="AU314" s="86"/>
      <c r="AV314" s="86"/>
      <c r="AW314" s="86"/>
      <c r="AX314" s="86"/>
      <c r="AY314" s="86"/>
      <c r="AZ314" s="184"/>
      <c r="BA314" s="184"/>
      <c r="BB314" s="183"/>
      <c r="BC314" s="183"/>
      <c r="BD314" s="207" t="str">
        <f t="shared" si="78"/>
        <v/>
      </c>
      <c r="BE314" s="86"/>
      <c r="BF314" s="86"/>
      <c r="BG314" s="86"/>
      <c r="BH314" s="86"/>
      <c r="BI314" s="88"/>
      <c r="BJ314" s="88"/>
      <c r="BK314" s="89" t="str">
        <f t="shared" si="79"/>
        <v/>
      </c>
      <c r="BL314" s="86"/>
      <c r="BM314" s="89" t="str">
        <f t="shared" si="80"/>
        <v/>
      </c>
      <c r="BN314" s="184"/>
      <c r="BO314" s="184" t="str">
        <f t="shared" si="81"/>
        <v/>
      </c>
      <c r="BP314" s="466"/>
      <c r="BQ314" s="184"/>
      <c r="BR314" s="184"/>
      <c r="BS314" s="184"/>
      <c r="BT314" s="184"/>
      <c r="BU314" s="184"/>
      <c r="BV314" s="86"/>
      <c r="BW314" s="184"/>
      <c r="BX314" s="184"/>
      <c r="BY314" s="184"/>
      <c r="BZ314" s="184"/>
      <c r="CA314" s="184"/>
      <c r="CB314" s="119"/>
    </row>
    <row r="315" spans="1:80" s="78" customFormat="1" x14ac:dyDescent="0.2">
      <c r="A315" s="84"/>
      <c r="B315" s="85"/>
      <c r="C315" s="86" t="str">
        <f t="shared" si="68"/>
        <v/>
      </c>
      <c r="D315" s="207" t="str">
        <f t="shared" si="69"/>
        <v/>
      </c>
      <c r="E315" s="86"/>
      <c r="F315" s="86"/>
      <c r="G315" s="86"/>
      <c r="H315" s="86"/>
      <c r="I315" s="86"/>
      <c r="J315" s="86"/>
      <c r="K315" s="86"/>
      <c r="L315" s="86"/>
      <c r="M315" s="86"/>
      <c r="N315" s="86"/>
      <c r="O315" s="87"/>
      <c r="P315" s="87"/>
      <c r="Q315" s="84"/>
      <c r="R315" s="84"/>
      <c r="S315" s="88"/>
      <c r="T315" s="86"/>
      <c r="U315" s="89" t="str">
        <f>IF(T315="","",VLOOKUP(T315,Surfacing_Pavements_Full_Width_Array,2,FALSE))</f>
        <v/>
      </c>
      <c r="V315" s="88" t="str">
        <f t="shared" si="70"/>
        <v/>
      </c>
      <c r="W315" s="99"/>
      <c r="X315" s="90"/>
      <c r="Y315" s="89" t="str">
        <f t="shared" si="71"/>
        <v/>
      </c>
      <c r="Z315" s="86"/>
      <c r="AA315" s="91" t="str">
        <f t="shared" si="72"/>
        <v/>
      </c>
      <c r="AB315" s="86"/>
      <c r="AC315" s="87"/>
      <c r="AD315" s="86"/>
      <c r="AE315" s="86"/>
      <c r="AF315" s="86"/>
      <c r="AG315" s="86"/>
      <c r="AH315" s="89" t="str">
        <f t="shared" si="73"/>
        <v/>
      </c>
      <c r="AI315" s="86"/>
      <c r="AJ315" s="86"/>
      <c r="AK315" s="86"/>
      <c r="AL315" s="89" t="str">
        <f t="shared" si="74"/>
        <v/>
      </c>
      <c r="AM315" s="86"/>
      <c r="AN315" s="86"/>
      <c r="AO315" s="89" t="str">
        <f t="shared" si="75"/>
        <v/>
      </c>
      <c r="AP315" s="86"/>
      <c r="AQ315" s="86"/>
      <c r="AR315" s="89" t="str">
        <f t="shared" si="76"/>
        <v/>
      </c>
      <c r="AS315" s="86"/>
      <c r="AT315" s="89" t="str">
        <f t="shared" si="77"/>
        <v/>
      </c>
      <c r="AU315" s="86"/>
      <c r="AV315" s="86"/>
      <c r="AW315" s="86"/>
      <c r="AX315" s="86"/>
      <c r="AY315" s="86"/>
      <c r="AZ315" s="184"/>
      <c r="BA315" s="184"/>
      <c r="BB315" s="183"/>
      <c r="BC315" s="183"/>
      <c r="BD315" s="207" t="str">
        <f t="shared" si="78"/>
        <v/>
      </c>
      <c r="BE315" s="86"/>
      <c r="BF315" s="86"/>
      <c r="BG315" s="86"/>
      <c r="BH315" s="86"/>
      <c r="BI315" s="88"/>
      <c r="BJ315" s="88"/>
      <c r="BK315" s="89" t="str">
        <f t="shared" si="79"/>
        <v/>
      </c>
      <c r="BL315" s="86"/>
      <c r="BM315" s="89" t="str">
        <f t="shared" si="80"/>
        <v/>
      </c>
      <c r="BN315" s="184"/>
      <c r="BO315" s="184" t="str">
        <f t="shared" si="81"/>
        <v/>
      </c>
      <c r="BP315" s="466"/>
      <c r="BQ315" s="184"/>
      <c r="BR315" s="184"/>
      <c r="BS315" s="184"/>
      <c r="BT315" s="184"/>
      <c r="BU315" s="184"/>
      <c r="BV315" s="86"/>
      <c r="BW315" s="184"/>
      <c r="BX315" s="184"/>
      <c r="BY315" s="184"/>
      <c r="BZ315" s="184"/>
      <c r="CA315" s="184"/>
      <c r="CB315" s="119"/>
    </row>
    <row r="316" spans="1:80" s="78" customFormat="1" x14ac:dyDescent="0.2">
      <c r="A316" s="84"/>
      <c r="B316" s="85"/>
      <c r="C316" s="86" t="str">
        <f t="shared" si="68"/>
        <v/>
      </c>
      <c r="D316" s="207" t="str">
        <f t="shared" si="69"/>
        <v/>
      </c>
      <c r="E316" s="86"/>
      <c r="F316" s="86"/>
      <c r="G316" s="86"/>
      <c r="H316" s="86"/>
      <c r="I316" s="86"/>
      <c r="J316" s="86"/>
      <c r="K316" s="86"/>
      <c r="L316" s="86"/>
      <c r="M316" s="86"/>
      <c r="N316" s="86"/>
      <c r="O316" s="87"/>
      <c r="P316" s="87"/>
      <c r="Q316" s="84"/>
      <c r="R316" s="84"/>
      <c r="S316" s="88"/>
      <c r="T316" s="86"/>
      <c r="U316" s="89" t="str">
        <f>IF(T316="","",VLOOKUP(T316,Surfacing_Pavements_Full_Width_Array,2,FALSE))</f>
        <v/>
      </c>
      <c r="V316" s="88" t="str">
        <f t="shared" si="70"/>
        <v/>
      </c>
      <c r="W316" s="99"/>
      <c r="X316" s="90"/>
      <c r="Y316" s="89" t="str">
        <f t="shared" si="71"/>
        <v/>
      </c>
      <c r="Z316" s="86"/>
      <c r="AA316" s="91" t="str">
        <f t="shared" si="72"/>
        <v/>
      </c>
      <c r="AB316" s="86"/>
      <c r="AC316" s="87"/>
      <c r="AD316" s="86"/>
      <c r="AE316" s="86"/>
      <c r="AF316" s="86"/>
      <c r="AG316" s="86"/>
      <c r="AH316" s="89" t="str">
        <f t="shared" si="73"/>
        <v/>
      </c>
      <c r="AI316" s="86"/>
      <c r="AJ316" s="86"/>
      <c r="AK316" s="86"/>
      <c r="AL316" s="89" t="str">
        <f t="shared" si="74"/>
        <v/>
      </c>
      <c r="AM316" s="86"/>
      <c r="AN316" s="86"/>
      <c r="AO316" s="89" t="str">
        <f t="shared" si="75"/>
        <v/>
      </c>
      <c r="AP316" s="86"/>
      <c r="AQ316" s="86"/>
      <c r="AR316" s="89" t="str">
        <f t="shared" si="76"/>
        <v/>
      </c>
      <c r="AS316" s="86"/>
      <c r="AT316" s="89" t="str">
        <f t="shared" si="77"/>
        <v/>
      </c>
      <c r="AU316" s="86"/>
      <c r="AV316" s="86"/>
      <c r="AW316" s="86"/>
      <c r="AX316" s="86"/>
      <c r="AY316" s="86"/>
      <c r="AZ316" s="184"/>
      <c r="BA316" s="184"/>
      <c r="BB316" s="183"/>
      <c r="BC316" s="183"/>
      <c r="BD316" s="207" t="str">
        <f t="shared" si="78"/>
        <v/>
      </c>
      <c r="BE316" s="86"/>
      <c r="BF316" s="86"/>
      <c r="BG316" s="86"/>
      <c r="BH316" s="86"/>
      <c r="BI316" s="88"/>
      <c r="BJ316" s="88"/>
      <c r="BK316" s="89" t="str">
        <f t="shared" si="79"/>
        <v/>
      </c>
      <c r="BL316" s="86"/>
      <c r="BM316" s="89" t="str">
        <f t="shared" si="80"/>
        <v/>
      </c>
      <c r="BN316" s="184"/>
      <c r="BO316" s="184" t="str">
        <f t="shared" si="81"/>
        <v/>
      </c>
      <c r="BP316" s="466"/>
      <c r="BQ316" s="184"/>
      <c r="BR316" s="184"/>
      <c r="BS316" s="184"/>
      <c r="BT316" s="184"/>
      <c r="BU316" s="184"/>
      <c r="BV316" s="86"/>
      <c r="BW316" s="184"/>
      <c r="BX316" s="184"/>
      <c r="BY316" s="184"/>
      <c r="BZ316" s="184"/>
      <c r="CA316" s="184"/>
      <c r="CB316" s="119"/>
    </row>
    <row r="317" spans="1:80" s="78" customFormat="1" x14ac:dyDescent="0.2">
      <c r="A317" s="84"/>
      <c r="B317" s="85"/>
      <c r="C317" s="86" t="str">
        <f t="shared" si="68"/>
        <v/>
      </c>
      <c r="D317" s="207" t="str">
        <f t="shared" si="69"/>
        <v/>
      </c>
      <c r="E317" s="86"/>
      <c r="F317" s="86"/>
      <c r="G317" s="86"/>
      <c r="H317" s="86"/>
      <c r="I317" s="86"/>
      <c r="J317" s="86"/>
      <c r="K317" s="86"/>
      <c r="L317" s="86"/>
      <c r="M317" s="86"/>
      <c r="N317" s="86"/>
      <c r="O317" s="87"/>
      <c r="P317" s="87"/>
      <c r="Q317" s="84"/>
      <c r="R317" s="84"/>
      <c r="S317" s="88"/>
      <c r="T317" s="86"/>
      <c r="U317" s="89" t="str">
        <f>IF(T317="","",VLOOKUP(T317,Surfacing_Pavements_Full_Width_Array,2,FALSE))</f>
        <v/>
      </c>
      <c r="V317" s="88" t="str">
        <f t="shared" si="70"/>
        <v/>
      </c>
      <c r="W317" s="99"/>
      <c r="X317" s="90"/>
      <c r="Y317" s="89" t="str">
        <f t="shared" si="71"/>
        <v/>
      </c>
      <c r="Z317" s="86"/>
      <c r="AA317" s="91" t="str">
        <f t="shared" si="72"/>
        <v/>
      </c>
      <c r="AB317" s="86"/>
      <c r="AC317" s="87"/>
      <c r="AD317" s="86"/>
      <c r="AE317" s="86"/>
      <c r="AF317" s="86"/>
      <c r="AG317" s="86"/>
      <c r="AH317" s="89" t="str">
        <f t="shared" si="73"/>
        <v/>
      </c>
      <c r="AI317" s="86"/>
      <c r="AJ317" s="86"/>
      <c r="AK317" s="86"/>
      <c r="AL317" s="89" t="str">
        <f t="shared" si="74"/>
        <v/>
      </c>
      <c r="AM317" s="86"/>
      <c r="AN317" s="86"/>
      <c r="AO317" s="89" t="str">
        <f t="shared" si="75"/>
        <v/>
      </c>
      <c r="AP317" s="86"/>
      <c r="AQ317" s="86"/>
      <c r="AR317" s="89" t="str">
        <f t="shared" si="76"/>
        <v/>
      </c>
      <c r="AS317" s="86"/>
      <c r="AT317" s="89" t="str">
        <f t="shared" si="77"/>
        <v/>
      </c>
      <c r="AU317" s="86"/>
      <c r="AV317" s="86"/>
      <c r="AW317" s="86"/>
      <c r="AX317" s="86"/>
      <c r="AY317" s="86"/>
      <c r="AZ317" s="184"/>
      <c r="BA317" s="184"/>
      <c r="BB317" s="183"/>
      <c r="BC317" s="183"/>
      <c r="BD317" s="207" t="str">
        <f t="shared" si="78"/>
        <v/>
      </c>
      <c r="BE317" s="86"/>
      <c r="BF317" s="86"/>
      <c r="BG317" s="86"/>
      <c r="BH317" s="86"/>
      <c r="BI317" s="88"/>
      <c r="BJ317" s="88"/>
      <c r="BK317" s="89" t="str">
        <f t="shared" si="79"/>
        <v/>
      </c>
      <c r="BL317" s="86"/>
      <c r="BM317" s="89" t="str">
        <f t="shared" si="80"/>
        <v/>
      </c>
      <c r="BN317" s="184"/>
      <c r="BO317" s="184" t="str">
        <f t="shared" si="81"/>
        <v/>
      </c>
      <c r="BP317" s="466"/>
      <c r="BQ317" s="184"/>
      <c r="BR317" s="184"/>
      <c r="BS317" s="184"/>
      <c r="BT317" s="184"/>
      <c r="BU317" s="184"/>
      <c r="BV317" s="86"/>
      <c r="BW317" s="184"/>
      <c r="BX317" s="184"/>
      <c r="BY317" s="184"/>
      <c r="BZ317" s="184"/>
      <c r="CA317" s="184"/>
      <c r="CB317" s="119"/>
    </row>
    <row r="318" spans="1:80" s="78" customFormat="1" x14ac:dyDescent="0.2">
      <c r="A318" s="84"/>
      <c r="B318" s="85"/>
      <c r="C318" s="86" t="str">
        <f t="shared" si="68"/>
        <v/>
      </c>
      <c r="D318" s="207" t="str">
        <f t="shared" si="69"/>
        <v/>
      </c>
      <c r="E318" s="86"/>
      <c r="F318" s="86"/>
      <c r="G318" s="86"/>
      <c r="H318" s="86"/>
      <c r="I318" s="86"/>
      <c r="J318" s="86"/>
      <c r="K318" s="86"/>
      <c r="L318" s="86"/>
      <c r="M318" s="86"/>
      <c r="N318" s="86"/>
      <c r="O318" s="87"/>
      <c r="P318" s="87"/>
      <c r="Q318" s="84"/>
      <c r="R318" s="84"/>
      <c r="S318" s="88"/>
      <c r="T318" s="86"/>
      <c r="U318" s="89" t="str">
        <f>IF(T318="","",VLOOKUP(T318,Surfacing_Pavements_Full_Width_Array,2,FALSE))</f>
        <v/>
      </c>
      <c r="V318" s="88" t="str">
        <f t="shared" si="70"/>
        <v/>
      </c>
      <c r="W318" s="99"/>
      <c r="X318" s="90"/>
      <c r="Y318" s="89" t="str">
        <f t="shared" si="71"/>
        <v/>
      </c>
      <c r="Z318" s="86"/>
      <c r="AA318" s="91" t="str">
        <f t="shared" si="72"/>
        <v/>
      </c>
      <c r="AB318" s="86"/>
      <c r="AC318" s="87"/>
      <c r="AD318" s="86"/>
      <c r="AE318" s="86"/>
      <c r="AF318" s="86"/>
      <c r="AG318" s="86"/>
      <c r="AH318" s="89" t="str">
        <f t="shared" si="73"/>
        <v/>
      </c>
      <c r="AI318" s="86"/>
      <c r="AJ318" s="86"/>
      <c r="AK318" s="86"/>
      <c r="AL318" s="89" t="str">
        <f t="shared" si="74"/>
        <v/>
      </c>
      <c r="AM318" s="86"/>
      <c r="AN318" s="86"/>
      <c r="AO318" s="89" t="str">
        <f t="shared" si="75"/>
        <v/>
      </c>
      <c r="AP318" s="86"/>
      <c r="AQ318" s="86"/>
      <c r="AR318" s="89" t="str">
        <f t="shared" si="76"/>
        <v/>
      </c>
      <c r="AS318" s="86"/>
      <c r="AT318" s="89" t="str">
        <f t="shared" si="77"/>
        <v/>
      </c>
      <c r="AU318" s="86"/>
      <c r="AV318" s="86"/>
      <c r="AW318" s="86"/>
      <c r="AX318" s="86"/>
      <c r="AY318" s="86"/>
      <c r="AZ318" s="184"/>
      <c r="BA318" s="184"/>
      <c r="BB318" s="183"/>
      <c r="BC318" s="183"/>
      <c r="BD318" s="207" t="str">
        <f t="shared" si="78"/>
        <v/>
      </c>
      <c r="BE318" s="86"/>
      <c r="BF318" s="86"/>
      <c r="BG318" s="86"/>
      <c r="BH318" s="86"/>
      <c r="BI318" s="88"/>
      <c r="BJ318" s="88"/>
      <c r="BK318" s="89" t="str">
        <f t="shared" si="79"/>
        <v/>
      </c>
      <c r="BL318" s="86"/>
      <c r="BM318" s="89" t="str">
        <f t="shared" si="80"/>
        <v/>
      </c>
      <c r="BN318" s="184"/>
      <c r="BO318" s="184" t="str">
        <f t="shared" si="81"/>
        <v/>
      </c>
      <c r="BP318" s="466"/>
      <c r="BQ318" s="184"/>
      <c r="BR318" s="184"/>
      <c r="BS318" s="184"/>
      <c r="BT318" s="184"/>
      <c r="BU318" s="184"/>
      <c r="BV318" s="86"/>
      <c r="BW318" s="184"/>
      <c r="BX318" s="184"/>
      <c r="BY318" s="184"/>
      <c r="BZ318" s="184"/>
      <c r="CA318" s="184"/>
      <c r="CB318" s="119"/>
    </row>
    <row r="319" spans="1:80" s="78" customFormat="1" x14ac:dyDescent="0.2">
      <c r="A319" s="84"/>
      <c r="B319" s="85"/>
      <c r="C319" s="86" t="str">
        <f t="shared" si="68"/>
        <v/>
      </c>
      <c r="D319" s="207" t="str">
        <f t="shared" si="69"/>
        <v/>
      </c>
      <c r="E319" s="86"/>
      <c r="F319" s="86"/>
      <c r="G319" s="86"/>
      <c r="H319" s="86"/>
      <c r="I319" s="86"/>
      <c r="J319" s="86"/>
      <c r="K319" s="86"/>
      <c r="L319" s="86"/>
      <c r="M319" s="86"/>
      <c r="N319" s="86"/>
      <c r="O319" s="87"/>
      <c r="P319" s="87"/>
      <c r="Q319" s="84"/>
      <c r="R319" s="84"/>
      <c r="S319" s="88"/>
      <c r="T319" s="86"/>
      <c r="U319" s="89" t="str">
        <f>IF(T319="","",VLOOKUP(T319,Surfacing_Pavements_Full_Width_Array,2,FALSE))</f>
        <v/>
      </c>
      <c r="V319" s="88" t="str">
        <f t="shared" si="70"/>
        <v/>
      </c>
      <c r="W319" s="99"/>
      <c r="X319" s="90"/>
      <c r="Y319" s="89" t="str">
        <f t="shared" si="71"/>
        <v/>
      </c>
      <c r="Z319" s="86"/>
      <c r="AA319" s="91" t="str">
        <f t="shared" si="72"/>
        <v/>
      </c>
      <c r="AB319" s="86"/>
      <c r="AC319" s="87"/>
      <c r="AD319" s="86"/>
      <c r="AE319" s="86"/>
      <c r="AF319" s="86"/>
      <c r="AG319" s="86"/>
      <c r="AH319" s="89" t="str">
        <f t="shared" si="73"/>
        <v/>
      </c>
      <c r="AI319" s="86"/>
      <c r="AJ319" s="86"/>
      <c r="AK319" s="86"/>
      <c r="AL319" s="89" t="str">
        <f t="shared" si="74"/>
        <v/>
      </c>
      <c r="AM319" s="86"/>
      <c r="AN319" s="86"/>
      <c r="AO319" s="89" t="str">
        <f t="shared" si="75"/>
        <v/>
      </c>
      <c r="AP319" s="86"/>
      <c r="AQ319" s="86"/>
      <c r="AR319" s="89" t="str">
        <f t="shared" si="76"/>
        <v/>
      </c>
      <c r="AS319" s="86"/>
      <c r="AT319" s="89" t="str">
        <f t="shared" si="77"/>
        <v/>
      </c>
      <c r="AU319" s="86"/>
      <c r="AV319" s="86"/>
      <c r="AW319" s="86"/>
      <c r="AX319" s="86"/>
      <c r="AY319" s="86"/>
      <c r="AZ319" s="184"/>
      <c r="BA319" s="184"/>
      <c r="BB319" s="183"/>
      <c r="BC319" s="183"/>
      <c r="BD319" s="207" t="str">
        <f t="shared" si="78"/>
        <v/>
      </c>
      <c r="BE319" s="86"/>
      <c r="BF319" s="86"/>
      <c r="BG319" s="86"/>
      <c r="BH319" s="86"/>
      <c r="BI319" s="88"/>
      <c r="BJ319" s="88"/>
      <c r="BK319" s="89" t="str">
        <f t="shared" si="79"/>
        <v/>
      </c>
      <c r="BL319" s="86"/>
      <c r="BM319" s="89" t="str">
        <f t="shared" si="80"/>
        <v/>
      </c>
      <c r="BN319" s="184"/>
      <c r="BO319" s="184" t="str">
        <f t="shared" si="81"/>
        <v/>
      </c>
      <c r="BP319" s="466"/>
      <c r="BQ319" s="184"/>
      <c r="BR319" s="184"/>
      <c r="BS319" s="184"/>
      <c r="BT319" s="184"/>
      <c r="BU319" s="184"/>
      <c r="BV319" s="86"/>
      <c r="BW319" s="184"/>
      <c r="BX319" s="184"/>
      <c r="BY319" s="184"/>
      <c r="BZ319" s="184"/>
      <c r="CA319" s="184"/>
      <c r="CB319" s="119"/>
    </row>
    <row r="320" spans="1:80" s="78" customFormat="1" x14ac:dyDescent="0.2">
      <c r="A320" s="84"/>
      <c r="B320" s="85"/>
      <c r="C320" s="86" t="str">
        <f t="shared" si="68"/>
        <v/>
      </c>
      <c r="D320" s="207" t="str">
        <f t="shared" si="69"/>
        <v/>
      </c>
      <c r="E320" s="86"/>
      <c r="F320" s="86"/>
      <c r="G320" s="86"/>
      <c r="H320" s="86"/>
      <c r="I320" s="86"/>
      <c r="J320" s="86"/>
      <c r="K320" s="86"/>
      <c r="L320" s="86"/>
      <c r="M320" s="86"/>
      <c r="N320" s="86"/>
      <c r="O320" s="87"/>
      <c r="P320" s="87"/>
      <c r="Q320" s="84"/>
      <c r="R320" s="84"/>
      <c r="S320" s="88"/>
      <c r="T320" s="86"/>
      <c r="U320" s="89" t="str">
        <f>IF(T320="","",VLOOKUP(T320,Surfacing_Pavements_Full_Width_Array,2,FALSE))</f>
        <v/>
      </c>
      <c r="V320" s="88" t="str">
        <f t="shared" si="70"/>
        <v/>
      </c>
      <c r="W320" s="99"/>
      <c r="X320" s="90"/>
      <c r="Y320" s="89" t="str">
        <f t="shared" si="71"/>
        <v/>
      </c>
      <c r="Z320" s="86"/>
      <c r="AA320" s="91" t="str">
        <f t="shared" si="72"/>
        <v/>
      </c>
      <c r="AB320" s="86"/>
      <c r="AC320" s="87"/>
      <c r="AD320" s="86"/>
      <c r="AE320" s="86"/>
      <c r="AF320" s="86"/>
      <c r="AG320" s="86"/>
      <c r="AH320" s="89" t="str">
        <f t="shared" si="73"/>
        <v/>
      </c>
      <c r="AI320" s="86"/>
      <c r="AJ320" s="86"/>
      <c r="AK320" s="86"/>
      <c r="AL320" s="89" t="str">
        <f t="shared" si="74"/>
        <v/>
      </c>
      <c r="AM320" s="86"/>
      <c r="AN320" s="86"/>
      <c r="AO320" s="89" t="str">
        <f t="shared" si="75"/>
        <v/>
      </c>
      <c r="AP320" s="86"/>
      <c r="AQ320" s="86"/>
      <c r="AR320" s="89" t="str">
        <f t="shared" si="76"/>
        <v/>
      </c>
      <c r="AS320" s="86"/>
      <c r="AT320" s="89" t="str">
        <f t="shared" si="77"/>
        <v/>
      </c>
      <c r="AU320" s="86"/>
      <c r="AV320" s="86"/>
      <c r="AW320" s="86"/>
      <c r="AX320" s="86"/>
      <c r="AY320" s="86"/>
      <c r="AZ320" s="184"/>
      <c r="BA320" s="184"/>
      <c r="BB320" s="183"/>
      <c r="BC320" s="183"/>
      <c r="BD320" s="207" t="str">
        <f t="shared" si="78"/>
        <v/>
      </c>
      <c r="BE320" s="86"/>
      <c r="BF320" s="86"/>
      <c r="BG320" s="86"/>
      <c r="BH320" s="86"/>
      <c r="BI320" s="88"/>
      <c r="BJ320" s="88"/>
      <c r="BK320" s="89" t="str">
        <f t="shared" si="79"/>
        <v/>
      </c>
      <c r="BL320" s="86"/>
      <c r="BM320" s="89" t="str">
        <f t="shared" si="80"/>
        <v/>
      </c>
      <c r="BN320" s="184"/>
      <c r="BO320" s="184" t="str">
        <f t="shared" si="81"/>
        <v/>
      </c>
      <c r="BP320" s="466"/>
      <c r="BQ320" s="184"/>
      <c r="BR320" s="184"/>
      <c r="BS320" s="184"/>
      <c r="BT320" s="184"/>
      <c r="BU320" s="184"/>
      <c r="BV320" s="86"/>
      <c r="BW320" s="184"/>
      <c r="BX320" s="184"/>
      <c r="BY320" s="184"/>
      <c r="BZ320" s="184"/>
      <c r="CA320" s="184"/>
      <c r="CB320" s="119"/>
    </row>
    <row r="321" spans="1:80" s="78" customFormat="1" x14ac:dyDescent="0.2">
      <c r="A321" s="84"/>
      <c r="B321" s="85"/>
      <c r="C321" s="86" t="str">
        <f t="shared" si="68"/>
        <v/>
      </c>
      <c r="D321" s="207" t="str">
        <f t="shared" si="69"/>
        <v/>
      </c>
      <c r="E321" s="86"/>
      <c r="F321" s="86"/>
      <c r="G321" s="86"/>
      <c r="H321" s="86"/>
      <c r="I321" s="86"/>
      <c r="J321" s="86"/>
      <c r="K321" s="86"/>
      <c r="L321" s="86"/>
      <c r="M321" s="86"/>
      <c r="N321" s="86"/>
      <c r="O321" s="87"/>
      <c r="P321" s="87"/>
      <c r="Q321" s="84"/>
      <c r="R321" s="84"/>
      <c r="S321" s="88"/>
      <c r="T321" s="86"/>
      <c r="U321" s="89" t="str">
        <f>IF(T321="","",VLOOKUP(T321,Surfacing_Pavements_Full_Width_Array,2,FALSE))</f>
        <v/>
      </c>
      <c r="V321" s="88" t="str">
        <f t="shared" si="70"/>
        <v/>
      </c>
      <c r="W321" s="99"/>
      <c r="X321" s="90"/>
      <c r="Y321" s="89" t="str">
        <f t="shared" si="71"/>
        <v/>
      </c>
      <c r="Z321" s="86"/>
      <c r="AA321" s="91" t="str">
        <f t="shared" si="72"/>
        <v/>
      </c>
      <c r="AB321" s="86"/>
      <c r="AC321" s="87"/>
      <c r="AD321" s="86"/>
      <c r="AE321" s="86"/>
      <c r="AF321" s="86"/>
      <c r="AG321" s="86"/>
      <c r="AH321" s="89" t="str">
        <f t="shared" si="73"/>
        <v/>
      </c>
      <c r="AI321" s="86"/>
      <c r="AJ321" s="86"/>
      <c r="AK321" s="86"/>
      <c r="AL321" s="89" t="str">
        <f t="shared" si="74"/>
        <v/>
      </c>
      <c r="AM321" s="86"/>
      <c r="AN321" s="86"/>
      <c r="AO321" s="89" t="str">
        <f t="shared" si="75"/>
        <v/>
      </c>
      <c r="AP321" s="86"/>
      <c r="AQ321" s="86"/>
      <c r="AR321" s="89" t="str">
        <f t="shared" si="76"/>
        <v/>
      </c>
      <c r="AS321" s="86"/>
      <c r="AT321" s="89" t="str">
        <f t="shared" si="77"/>
        <v/>
      </c>
      <c r="AU321" s="86"/>
      <c r="AV321" s="86"/>
      <c r="AW321" s="86"/>
      <c r="AX321" s="86"/>
      <c r="AY321" s="86"/>
      <c r="AZ321" s="184"/>
      <c r="BA321" s="184"/>
      <c r="BB321" s="183"/>
      <c r="BC321" s="183"/>
      <c r="BD321" s="207" t="str">
        <f t="shared" si="78"/>
        <v/>
      </c>
      <c r="BE321" s="86"/>
      <c r="BF321" s="86"/>
      <c r="BG321" s="86"/>
      <c r="BH321" s="86"/>
      <c r="BI321" s="88"/>
      <c r="BJ321" s="88"/>
      <c r="BK321" s="89" t="str">
        <f t="shared" si="79"/>
        <v/>
      </c>
      <c r="BL321" s="86"/>
      <c r="BM321" s="89" t="str">
        <f t="shared" si="80"/>
        <v/>
      </c>
      <c r="BN321" s="184"/>
      <c r="BO321" s="184" t="str">
        <f t="shared" si="81"/>
        <v/>
      </c>
      <c r="BP321" s="466"/>
      <c r="BQ321" s="184"/>
      <c r="BR321" s="184"/>
      <c r="BS321" s="184"/>
      <c r="BT321" s="184"/>
      <c r="BU321" s="184"/>
      <c r="BV321" s="86"/>
      <c r="BW321" s="184"/>
      <c r="BX321" s="184"/>
      <c r="BY321" s="184"/>
      <c r="BZ321" s="184"/>
      <c r="CA321" s="184"/>
      <c r="CB321" s="119"/>
    </row>
    <row r="322" spans="1:80" s="78" customFormat="1" x14ac:dyDescent="0.2">
      <c r="A322" s="84"/>
      <c r="B322" s="85"/>
      <c r="C322" s="86" t="str">
        <f t="shared" si="68"/>
        <v/>
      </c>
      <c r="D322" s="207" t="str">
        <f t="shared" si="69"/>
        <v/>
      </c>
      <c r="E322" s="86"/>
      <c r="F322" s="86"/>
      <c r="G322" s="86"/>
      <c r="H322" s="86"/>
      <c r="I322" s="86"/>
      <c r="J322" s="86"/>
      <c r="K322" s="86"/>
      <c r="L322" s="86"/>
      <c r="M322" s="86"/>
      <c r="N322" s="86"/>
      <c r="O322" s="87"/>
      <c r="P322" s="87"/>
      <c r="Q322" s="84"/>
      <c r="R322" s="84"/>
      <c r="S322" s="88"/>
      <c r="T322" s="86"/>
      <c r="U322" s="89" t="str">
        <f>IF(T322="","",VLOOKUP(T322,Surfacing_Pavements_Full_Width_Array,2,FALSE))</f>
        <v/>
      </c>
      <c r="V322" s="88" t="str">
        <f t="shared" si="70"/>
        <v/>
      </c>
      <c r="W322" s="99"/>
      <c r="X322" s="90"/>
      <c r="Y322" s="89" t="str">
        <f t="shared" si="71"/>
        <v/>
      </c>
      <c r="Z322" s="86"/>
      <c r="AA322" s="91" t="str">
        <f t="shared" si="72"/>
        <v/>
      </c>
      <c r="AB322" s="86"/>
      <c r="AC322" s="87"/>
      <c r="AD322" s="86"/>
      <c r="AE322" s="86"/>
      <c r="AF322" s="86"/>
      <c r="AG322" s="86"/>
      <c r="AH322" s="89" t="str">
        <f t="shared" si="73"/>
        <v/>
      </c>
      <c r="AI322" s="86"/>
      <c r="AJ322" s="86"/>
      <c r="AK322" s="86"/>
      <c r="AL322" s="89" t="str">
        <f t="shared" si="74"/>
        <v/>
      </c>
      <c r="AM322" s="86"/>
      <c r="AN322" s="86"/>
      <c r="AO322" s="89" t="str">
        <f t="shared" si="75"/>
        <v/>
      </c>
      <c r="AP322" s="86"/>
      <c r="AQ322" s="86"/>
      <c r="AR322" s="89" t="str">
        <f t="shared" si="76"/>
        <v/>
      </c>
      <c r="AS322" s="86"/>
      <c r="AT322" s="89" t="str">
        <f t="shared" si="77"/>
        <v/>
      </c>
      <c r="AU322" s="86"/>
      <c r="AV322" s="86"/>
      <c r="AW322" s="86"/>
      <c r="AX322" s="86"/>
      <c r="AY322" s="86"/>
      <c r="AZ322" s="184"/>
      <c r="BA322" s="184"/>
      <c r="BB322" s="183"/>
      <c r="BC322" s="183"/>
      <c r="BD322" s="207" t="str">
        <f t="shared" si="78"/>
        <v/>
      </c>
      <c r="BE322" s="86"/>
      <c r="BF322" s="86"/>
      <c r="BG322" s="86"/>
      <c r="BH322" s="86"/>
      <c r="BI322" s="88"/>
      <c r="BJ322" s="88"/>
      <c r="BK322" s="89" t="str">
        <f t="shared" si="79"/>
        <v/>
      </c>
      <c r="BL322" s="86"/>
      <c r="BM322" s="89" t="str">
        <f t="shared" si="80"/>
        <v/>
      </c>
      <c r="BN322" s="184"/>
      <c r="BO322" s="184" t="str">
        <f t="shared" si="81"/>
        <v/>
      </c>
      <c r="BP322" s="466"/>
      <c r="BQ322" s="184"/>
      <c r="BR322" s="184"/>
      <c r="BS322" s="184"/>
      <c r="BT322" s="184"/>
      <c r="BU322" s="184"/>
      <c r="BV322" s="86"/>
      <c r="BW322" s="184"/>
      <c r="BX322" s="184"/>
      <c r="BY322" s="184"/>
      <c r="BZ322" s="184"/>
      <c r="CA322" s="184"/>
      <c r="CB322" s="119"/>
    </row>
    <row r="323" spans="1:80" s="78" customFormat="1" x14ac:dyDescent="0.2">
      <c r="A323" s="84"/>
      <c r="B323" s="85"/>
      <c r="C323" s="86" t="str">
        <f t="shared" si="68"/>
        <v/>
      </c>
      <c r="D323" s="207" t="str">
        <f t="shared" si="69"/>
        <v/>
      </c>
      <c r="E323" s="86"/>
      <c r="F323" s="86"/>
      <c r="G323" s="86"/>
      <c r="H323" s="86"/>
      <c r="I323" s="86"/>
      <c r="J323" s="86"/>
      <c r="K323" s="86"/>
      <c r="L323" s="86"/>
      <c r="M323" s="86"/>
      <c r="N323" s="86"/>
      <c r="O323" s="87"/>
      <c r="P323" s="87"/>
      <c r="Q323" s="84"/>
      <c r="R323" s="84"/>
      <c r="S323" s="88"/>
      <c r="T323" s="86"/>
      <c r="U323" s="89" t="str">
        <f>IF(T323="","",VLOOKUP(T323,Surfacing_Pavements_Full_Width_Array,2,FALSE))</f>
        <v/>
      </c>
      <c r="V323" s="88" t="str">
        <f t="shared" si="70"/>
        <v/>
      </c>
      <c r="W323" s="99"/>
      <c r="X323" s="90"/>
      <c r="Y323" s="89" t="str">
        <f t="shared" si="71"/>
        <v/>
      </c>
      <c r="Z323" s="86"/>
      <c r="AA323" s="91" t="str">
        <f t="shared" si="72"/>
        <v/>
      </c>
      <c r="AB323" s="86"/>
      <c r="AC323" s="87"/>
      <c r="AD323" s="86"/>
      <c r="AE323" s="86"/>
      <c r="AF323" s="86"/>
      <c r="AG323" s="86"/>
      <c r="AH323" s="89" t="str">
        <f t="shared" si="73"/>
        <v/>
      </c>
      <c r="AI323" s="86"/>
      <c r="AJ323" s="86"/>
      <c r="AK323" s="86"/>
      <c r="AL323" s="89" t="str">
        <f t="shared" si="74"/>
        <v/>
      </c>
      <c r="AM323" s="86"/>
      <c r="AN323" s="86"/>
      <c r="AO323" s="89" t="str">
        <f t="shared" si="75"/>
        <v/>
      </c>
      <c r="AP323" s="86"/>
      <c r="AQ323" s="86"/>
      <c r="AR323" s="89" t="str">
        <f t="shared" si="76"/>
        <v/>
      </c>
      <c r="AS323" s="86"/>
      <c r="AT323" s="89" t="str">
        <f t="shared" si="77"/>
        <v/>
      </c>
      <c r="AU323" s="86"/>
      <c r="AV323" s="86"/>
      <c r="AW323" s="86"/>
      <c r="AX323" s="86"/>
      <c r="AY323" s="86"/>
      <c r="AZ323" s="184"/>
      <c r="BA323" s="184"/>
      <c r="BB323" s="183"/>
      <c r="BC323" s="183"/>
      <c r="BD323" s="207" t="str">
        <f t="shared" si="78"/>
        <v/>
      </c>
      <c r="BE323" s="86"/>
      <c r="BF323" s="86"/>
      <c r="BG323" s="86"/>
      <c r="BH323" s="86"/>
      <c r="BI323" s="88"/>
      <c r="BJ323" s="88"/>
      <c r="BK323" s="89" t="str">
        <f t="shared" si="79"/>
        <v/>
      </c>
      <c r="BL323" s="86"/>
      <c r="BM323" s="89" t="str">
        <f t="shared" si="80"/>
        <v/>
      </c>
      <c r="BN323" s="184"/>
      <c r="BO323" s="184" t="str">
        <f t="shared" si="81"/>
        <v/>
      </c>
      <c r="BP323" s="466"/>
      <c r="BQ323" s="184"/>
      <c r="BR323" s="184"/>
      <c r="BS323" s="184"/>
      <c r="BT323" s="184"/>
      <c r="BU323" s="184"/>
      <c r="BV323" s="86"/>
      <c r="BW323" s="184"/>
      <c r="BX323" s="184"/>
      <c r="BY323" s="184"/>
      <c r="BZ323" s="184"/>
      <c r="CA323" s="184"/>
      <c r="CB323" s="119"/>
    </row>
    <row r="324" spans="1:80" s="78" customFormat="1" x14ac:dyDescent="0.2">
      <c r="A324" s="84"/>
      <c r="B324" s="85"/>
      <c r="C324" s="86" t="str">
        <f t="shared" si="68"/>
        <v/>
      </c>
      <c r="D324" s="207" t="str">
        <f t="shared" si="69"/>
        <v/>
      </c>
      <c r="E324" s="86"/>
      <c r="F324" s="86"/>
      <c r="G324" s="86"/>
      <c r="H324" s="86"/>
      <c r="I324" s="86"/>
      <c r="J324" s="86"/>
      <c r="K324" s="86"/>
      <c r="L324" s="86"/>
      <c r="M324" s="86"/>
      <c r="N324" s="86"/>
      <c r="O324" s="87"/>
      <c r="P324" s="87"/>
      <c r="Q324" s="84"/>
      <c r="R324" s="84"/>
      <c r="S324" s="88"/>
      <c r="T324" s="86"/>
      <c r="U324" s="89" t="str">
        <f>IF(T324="","",VLOOKUP(T324,Surfacing_Pavements_Full_Width_Array,2,FALSE))</f>
        <v/>
      </c>
      <c r="V324" s="88" t="str">
        <f t="shared" si="70"/>
        <v/>
      </c>
      <c r="W324" s="99"/>
      <c r="X324" s="90"/>
      <c r="Y324" s="89" t="str">
        <f t="shared" si="71"/>
        <v/>
      </c>
      <c r="Z324" s="86"/>
      <c r="AA324" s="91" t="str">
        <f t="shared" si="72"/>
        <v/>
      </c>
      <c r="AB324" s="86"/>
      <c r="AC324" s="87"/>
      <c r="AD324" s="86"/>
      <c r="AE324" s="86"/>
      <c r="AF324" s="86"/>
      <c r="AG324" s="86"/>
      <c r="AH324" s="89" t="str">
        <f t="shared" si="73"/>
        <v/>
      </c>
      <c r="AI324" s="86"/>
      <c r="AJ324" s="86"/>
      <c r="AK324" s="86"/>
      <c r="AL324" s="89" t="str">
        <f t="shared" si="74"/>
        <v/>
      </c>
      <c r="AM324" s="86"/>
      <c r="AN324" s="86"/>
      <c r="AO324" s="89" t="str">
        <f t="shared" si="75"/>
        <v/>
      </c>
      <c r="AP324" s="86"/>
      <c r="AQ324" s="86"/>
      <c r="AR324" s="89" t="str">
        <f t="shared" si="76"/>
        <v/>
      </c>
      <c r="AS324" s="86"/>
      <c r="AT324" s="89" t="str">
        <f t="shared" si="77"/>
        <v/>
      </c>
      <c r="AU324" s="86"/>
      <c r="AV324" s="86"/>
      <c r="AW324" s="86"/>
      <c r="AX324" s="86"/>
      <c r="AY324" s="86"/>
      <c r="AZ324" s="184"/>
      <c r="BA324" s="184"/>
      <c r="BB324" s="183"/>
      <c r="BC324" s="183"/>
      <c r="BD324" s="207" t="str">
        <f t="shared" si="78"/>
        <v/>
      </c>
      <c r="BE324" s="86"/>
      <c r="BF324" s="86"/>
      <c r="BG324" s="86"/>
      <c r="BH324" s="86"/>
      <c r="BI324" s="88"/>
      <c r="BJ324" s="88"/>
      <c r="BK324" s="89" t="str">
        <f t="shared" si="79"/>
        <v/>
      </c>
      <c r="BL324" s="86"/>
      <c r="BM324" s="89" t="str">
        <f t="shared" si="80"/>
        <v/>
      </c>
      <c r="BN324" s="184"/>
      <c r="BO324" s="184" t="str">
        <f t="shared" si="81"/>
        <v/>
      </c>
      <c r="BP324" s="466"/>
      <c r="BQ324" s="184"/>
      <c r="BR324" s="184"/>
      <c r="BS324" s="184"/>
      <c r="BT324" s="184"/>
      <c r="BU324" s="184"/>
      <c r="BV324" s="86"/>
      <c r="BW324" s="184"/>
      <c r="BX324" s="184"/>
      <c r="BY324" s="184"/>
      <c r="BZ324" s="184"/>
      <c r="CA324" s="184"/>
      <c r="CB324" s="119"/>
    </row>
    <row r="325" spans="1:80" s="78" customFormat="1" x14ac:dyDescent="0.2">
      <c r="A325" s="84"/>
      <c r="B325" s="85"/>
      <c r="C325" s="86" t="str">
        <f t="shared" si="68"/>
        <v/>
      </c>
      <c r="D325" s="207" t="str">
        <f t="shared" si="69"/>
        <v/>
      </c>
      <c r="E325" s="86"/>
      <c r="F325" s="86"/>
      <c r="G325" s="86"/>
      <c r="H325" s="86"/>
      <c r="I325" s="86"/>
      <c r="J325" s="86"/>
      <c r="K325" s="86"/>
      <c r="L325" s="86"/>
      <c r="M325" s="86"/>
      <c r="N325" s="86"/>
      <c r="O325" s="87"/>
      <c r="P325" s="87"/>
      <c r="Q325" s="84"/>
      <c r="R325" s="84"/>
      <c r="S325" s="88"/>
      <c r="T325" s="86"/>
      <c r="U325" s="89" t="str">
        <f>IF(T325="","",VLOOKUP(T325,Surfacing_Pavements_Full_Width_Array,2,FALSE))</f>
        <v/>
      </c>
      <c r="V325" s="88" t="str">
        <f t="shared" si="70"/>
        <v/>
      </c>
      <c r="W325" s="99"/>
      <c r="X325" s="90"/>
      <c r="Y325" s="89" t="str">
        <f t="shared" si="71"/>
        <v/>
      </c>
      <c r="Z325" s="86"/>
      <c r="AA325" s="91" t="str">
        <f t="shared" si="72"/>
        <v/>
      </c>
      <c r="AB325" s="86"/>
      <c r="AC325" s="87"/>
      <c r="AD325" s="86"/>
      <c r="AE325" s="86"/>
      <c r="AF325" s="86"/>
      <c r="AG325" s="86"/>
      <c r="AH325" s="89" t="str">
        <f t="shared" si="73"/>
        <v/>
      </c>
      <c r="AI325" s="86"/>
      <c r="AJ325" s="86"/>
      <c r="AK325" s="86"/>
      <c r="AL325" s="89" t="str">
        <f t="shared" si="74"/>
        <v/>
      </c>
      <c r="AM325" s="86"/>
      <c r="AN325" s="86"/>
      <c r="AO325" s="89" t="str">
        <f t="shared" si="75"/>
        <v/>
      </c>
      <c r="AP325" s="86"/>
      <c r="AQ325" s="86"/>
      <c r="AR325" s="89" t="str">
        <f t="shared" si="76"/>
        <v/>
      </c>
      <c r="AS325" s="86"/>
      <c r="AT325" s="89" t="str">
        <f t="shared" si="77"/>
        <v/>
      </c>
      <c r="AU325" s="86"/>
      <c r="AV325" s="86"/>
      <c r="AW325" s="86"/>
      <c r="AX325" s="86"/>
      <c r="AY325" s="86"/>
      <c r="AZ325" s="184"/>
      <c r="BA325" s="184"/>
      <c r="BB325" s="183"/>
      <c r="BC325" s="183"/>
      <c r="BD325" s="207" t="str">
        <f t="shared" si="78"/>
        <v/>
      </c>
      <c r="BE325" s="86"/>
      <c r="BF325" s="86"/>
      <c r="BG325" s="86"/>
      <c r="BH325" s="86"/>
      <c r="BI325" s="88"/>
      <c r="BJ325" s="88"/>
      <c r="BK325" s="89" t="str">
        <f t="shared" si="79"/>
        <v/>
      </c>
      <c r="BL325" s="86"/>
      <c r="BM325" s="89" t="str">
        <f t="shared" si="80"/>
        <v/>
      </c>
      <c r="BN325" s="184"/>
      <c r="BO325" s="184" t="str">
        <f t="shared" si="81"/>
        <v/>
      </c>
      <c r="BP325" s="466"/>
      <c r="BQ325" s="184"/>
      <c r="BR325" s="184"/>
      <c r="BS325" s="184"/>
      <c r="BT325" s="184"/>
      <c r="BU325" s="184"/>
      <c r="BV325" s="86"/>
      <c r="BW325" s="184"/>
      <c r="BX325" s="184"/>
      <c r="BY325" s="184"/>
      <c r="BZ325" s="184"/>
      <c r="CA325" s="184"/>
      <c r="CB325" s="119"/>
    </row>
    <row r="326" spans="1:80" s="78" customFormat="1" x14ac:dyDescent="0.2">
      <c r="A326" s="84"/>
      <c r="B326" s="85"/>
      <c r="C326" s="86" t="str">
        <f t="shared" si="68"/>
        <v/>
      </c>
      <c r="D326" s="207" t="str">
        <f t="shared" si="69"/>
        <v/>
      </c>
      <c r="E326" s="86"/>
      <c r="F326" s="86"/>
      <c r="G326" s="86"/>
      <c r="H326" s="86"/>
      <c r="I326" s="86"/>
      <c r="J326" s="86"/>
      <c r="K326" s="86"/>
      <c r="L326" s="86"/>
      <c r="M326" s="86"/>
      <c r="N326" s="86"/>
      <c r="O326" s="87"/>
      <c r="P326" s="87"/>
      <c r="Q326" s="84"/>
      <c r="R326" s="84"/>
      <c r="S326" s="88"/>
      <c r="T326" s="86"/>
      <c r="U326" s="89" t="str">
        <f>IF(T326="","",VLOOKUP(T326,Surfacing_Pavements_Full_Width_Array,2,FALSE))</f>
        <v/>
      </c>
      <c r="V326" s="88" t="str">
        <f t="shared" si="70"/>
        <v/>
      </c>
      <c r="W326" s="99"/>
      <c r="X326" s="90"/>
      <c r="Y326" s="89" t="str">
        <f t="shared" si="71"/>
        <v/>
      </c>
      <c r="Z326" s="86"/>
      <c r="AA326" s="91" t="str">
        <f t="shared" si="72"/>
        <v/>
      </c>
      <c r="AB326" s="86"/>
      <c r="AC326" s="87"/>
      <c r="AD326" s="86"/>
      <c r="AE326" s="86"/>
      <c r="AF326" s="86"/>
      <c r="AG326" s="86"/>
      <c r="AH326" s="89" t="str">
        <f t="shared" si="73"/>
        <v/>
      </c>
      <c r="AI326" s="86"/>
      <c r="AJ326" s="86"/>
      <c r="AK326" s="86"/>
      <c r="AL326" s="89" t="str">
        <f t="shared" si="74"/>
        <v/>
      </c>
      <c r="AM326" s="86"/>
      <c r="AN326" s="86"/>
      <c r="AO326" s="89" t="str">
        <f t="shared" si="75"/>
        <v/>
      </c>
      <c r="AP326" s="86"/>
      <c r="AQ326" s="86"/>
      <c r="AR326" s="89" t="str">
        <f t="shared" si="76"/>
        <v/>
      </c>
      <c r="AS326" s="86"/>
      <c r="AT326" s="89" t="str">
        <f t="shared" si="77"/>
        <v/>
      </c>
      <c r="AU326" s="86"/>
      <c r="AV326" s="86"/>
      <c r="AW326" s="86"/>
      <c r="AX326" s="86"/>
      <c r="AY326" s="86"/>
      <c r="AZ326" s="184"/>
      <c r="BA326" s="184"/>
      <c r="BB326" s="183"/>
      <c r="BC326" s="183"/>
      <c r="BD326" s="207" t="str">
        <f t="shared" si="78"/>
        <v/>
      </c>
      <c r="BE326" s="86"/>
      <c r="BF326" s="86"/>
      <c r="BG326" s="86"/>
      <c r="BH326" s="86"/>
      <c r="BI326" s="88"/>
      <c r="BJ326" s="88"/>
      <c r="BK326" s="89" t="str">
        <f t="shared" si="79"/>
        <v/>
      </c>
      <c r="BL326" s="86"/>
      <c r="BM326" s="89" t="str">
        <f t="shared" si="80"/>
        <v/>
      </c>
      <c r="BN326" s="184"/>
      <c r="BO326" s="184" t="str">
        <f t="shared" si="81"/>
        <v/>
      </c>
      <c r="BP326" s="466"/>
      <c r="BQ326" s="184"/>
      <c r="BR326" s="184"/>
      <c r="BS326" s="184"/>
      <c r="BT326" s="184"/>
      <c r="BU326" s="184"/>
      <c r="BV326" s="86"/>
      <c r="BW326" s="184"/>
      <c r="BX326" s="184"/>
      <c r="BY326" s="184"/>
      <c r="BZ326" s="184"/>
      <c r="CA326" s="184"/>
      <c r="CB326" s="119"/>
    </row>
    <row r="327" spans="1:80" s="78" customFormat="1" x14ac:dyDescent="0.2">
      <c r="A327" s="84"/>
      <c r="B327" s="85"/>
      <c r="C327" s="86" t="str">
        <f t="shared" ref="C327:C390" si="82">IF(A327="ADD","0","")</f>
        <v/>
      </c>
      <c r="D327" s="207" t="str">
        <f t="shared" ref="D327:D390" si="83">IF(E327="","",(VLOOKUP(E327,Generic_Road_Names_Table_Array,2,FALSE)))</f>
        <v/>
      </c>
      <c r="E327" s="86"/>
      <c r="F327" s="86"/>
      <c r="G327" s="86"/>
      <c r="H327" s="86"/>
      <c r="I327" s="86"/>
      <c r="J327" s="86"/>
      <c r="K327" s="86"/>
      <c r="L327" s="86"/>
      <c r="M327" s="86"/>
      <c r="N327" s="86"/>
      <c r="O327" s="87"/>
      <c r="P327" s="87"/>
      <c r="Q327" s="84"/>
      <c r="R327" s="84"/>
      <c r="S327" s="88"/>
      <c r="T327" s="86"/>
      <c r="U327" s="89" t="str">
        <f>IF(T327="","",VLOOKUP(T327,Surfacing_Pavements_Full_Width_Array,2,FALSE))</f>
        <v/>
      </c>
      <c r="V327" s="88" t="str">
        <f t="shared" ref="V327:V390" si="84">IF(A327="ADD","0","")</f>
        <v/>
      </c>
      <c r="W327" s="99"/>
      <c r="X327" s="90"/>
      <c r="Y327" s="89" t="str">
        <f t="shared" ref="Y327:Y390" si="85">IF(X327="","",VLOOKUP(X327,Surfacing_Surface_Material_Table_Array,2,FALSE))</f>
        <v/>
      </c>
      <c r="Z327" s="86"/>
      <c r="AA327" s="91" t="str">
        <f t="shared" ref="AA327:AA390" si="86">IF(Z327="","",VLOOKUP(Z327,Surfacing_Surface_Function_Table_Array,2,FALSE))</f>
        <v/>
      </c>
      <c r="AB327" s="86"/>
      <c r="AC327" s="87"/>
      <c r="AD327" s="86"/>
      <c r="AE327" s="86"/>
      <c r="AF327" s="86"/>
      <c r="AG327" s="86"/>
      <c r="AH327" s="89" t="str">
        <f t="shared" ref="AH327:AH390" si="87">IF(AG327="","",VLOOKUP(AG327,Surfacing_Surface_Binder_Table_Array,2,FALSE))</f>
        <v/>
      </c>
      <c r="AI327" s="86"/>
      <c r="AJ327" s="86"/>
      <c r="AK327" s="86"/>
      <c r="AL327" s="89" t="str">
        <f t="shared" ref="AL327:AL390" si="88">IF(AK327="","",VLOOKUP(AK327,Surfacing_Surface_Cutter_Table_Array,2,FALSE))</f>
        <v/>
      </c>
      <c r="AM327" s="86"/>
      <c r="AN327" s="86"/>
      <c r="AO327" s="89" t="str">
        <f t="shared" ref="AO327:AO390" si="89">IF(AN327="","",(VLOOKUP(AN327,Surfacing_Surface_Adhesion_Table_Array,2,FALSE)))</f>
        <v/>
      </c>
      <c r="AP327" s="86"/>
      <c r="AQ327" s="86"/>
      <c r="AR327" s="89" t="str">
        <f t="shared" ref="AR327:AR390" si="90">IF(AQ327="","",(VLOOKUP(AQ327,Surfacing_Surface_Additive_Table_Array,2,FALSE)))</f>
        <v/>
      </c>
      <c r="AS327" s="86"/>
      <c r="AT327" s="89" t="str">
        <f t="shared" ref="AT327:AT390" si="91">IF(AS327="","",(VLOOKUP(AS327,Surfacing_Polymer_Type_Table_Array,2,FALSE)))</f>
        <v/>
      </c>
      <c r="AU327" s="86"/>
      <c r="AV327" s="86"/>
      <c r="AW327" s="86"/>
      <c r="AX327" s="86"/>
      <c r="AY327" s="86"/>
      <c r="AZ327" s="184"/>
      <c r="BA327" s="184"/>
      <c r="BB327" s="183"/>
      <c r="BC327" s="183"/>
      <c r="BD327" s="207" t="str">
        <f t="shared" ref="BD327:BD390" si="92">IF(BC327="","",(VLOOKUP(BC327,Generic_Organisation_Table_Array,2,FALSE)))</f>
        <v/>
      </c>
      <c r="BE327" s="86"/>
      <c r="BF327" s="86"/>
      <c r="BG327" s="86"/>
      <c r="BH327" s="86"/>
      <c r="BI327" s="88"/>
      <c r="BJ327" s="88"/>
      <c r="BK327" s="89" t="str">
        <f t="shared" ref="BK327:BK390" si="93">IF(BJ327="","",(VLOOKUP(BJ327,Surfacing_Surface_Recycled_Component_Table_Array,2,FALSE)))</f>
        <v/>
      </c>
      <c r="BL327" s="86"/>
      <c r="BM327" s="89" t="str">
        <f t="shared" ref="BM327:BM390" si="94">IF(BL327="","",(VLOOKUP(BL327,Surfacing_Surface_Reason,2,FALSE)))</f>
        <v/>
      </c>
      <c r="BN327" s="184"/>
      <c r="BO327" s="184" t="str">
        <f t="shared" ref="BO327:BO390" si="95">IF(BN327="","",(VLOOKUP(BN327,Surface_Work_Origin_Array,2,FALSE)))</f>
        <v/>
      </c>
      <c r="BP327" s="466"/>
      <c r="BQ327" s="184"/>
      <c r="BR327" s="184"/>
      <c r="BS327" s="184"/>
      <c r="BT327" s="184"/>
      <c r="BU327" s="184"/>
      <c r="BV327" s="86"/>
      <c r="BW327" s="184"/>
      <c r="BX327" s="184"/>
      <c r="BY327" s="184"/>
      <c r="BZ327" s="184"/>
      <c r="CA327" s="184"/>
      <c r="CB327" s="119"/>
    </row>
    <row r="328" spans="1:80" s="78" customFormat="1" x14ac:dyDescent="0.2">
      <c r="A328" s="84"/>
      <c r="B328" s="85"/>
      <c r="C328" s="86" t="str">
        <f t="shared" si="82"/>
        <v/>
      </c>
      <c r="D328" s="207" t="str">
        <f t="shared" si="83"/>
        <v/>
      </c>
      <c r="E328" s="86"/>
      <c r="F328" s="86"/>
      <c r="G328" s="86"/>
      <c r="H328" s="86"/>
      <c r="I328" s="86"/>
      <c r="J328" s="86"/>
      <c r="K328" s="86"/>
      <c r="L328" s="86"/>
      <c r="M328" s="86"/>
      <c r="N328" s="86"/>
      <c r="O328" s="87"/>
      <c r="P328" s="87"/>
      <c r="Q328" s="84"/>
      <c r="R328" s="84"/>
      <c r="S328" s="88"/>
      <c r="T328" s="86"/>
      <c r="U328" s="89" t="str">
        <f>IF(T328="","",VLOOKUP(T328,Surfacing_Pavements_Full_Width_Array,2,FALSE))</f>
        <v/>
      </c>
      <c r="V328" s="88" t="str">
        <f t="shared" si="84"/>
        <v/>
      </c>
      <c r="W328" s="99"/>
      <c r="X328" s="90"/>
      <c r="Y328" s="89" t="str">
        <f t="shared" si="85"/>
        <v/>
      </c>
      <c r="Z328" s="86"/>
      <c r="AA328" s="91" t="str">
        <f t="shared" si="86"/>
        <v/>
      </c>
      <c r="AB328" s="86"/>
      <c r="AC328" s="87"/>
      <c r="AD328" s="86"/>
      <c r="AE328" s="86"/>
      <c r="AF328" s="86"/>
      <c r="AG328" s="86"/>
      <c r="AH328" s="89" t="str">
        <f t="shared" si="87"/>
        <v/>
      </c>
      <c r="AI328" s="86"/>
      <c r="AJ328" s="86"/>
      <c r="AK328" s="86"/>
      <c r="AL328" s="89" t="str">
        <f t="shared" si="88"/>
        <v/>
      </c>
      <c r="AM328" s="86"/>
      <c r="AN328" s="86"/>
      <c r="AO328" s="89" t="str">
        <f t="shared" si="89"/>
        <v/>
      </c>
      <c r="AP328" s="86"/>
      <c r="AQ328" s="86"/>
      <c r="AR328" s="89" t="str">
        <f t="shared" si="90"/>
        <v/>
      </c>
      <c r="AS328" s="86"/>
      <c r="AT328" s="89" t="str">
        <f t="shared" si="91"/>
        <v/>
      </c>
      <c r="AU328" s="86"/>
      <c r="AV328" s="86"/>
      <c r="AW328" s="86"/>
      <c r="AX328" s="86"/>
      <c r="AY328" s="86"/>
      <c r="AZ328" s="184"/>
      <c r="BA328" s="184"/>
      <c r="BB328" s="183"/>
      <c r="BC328" s="183"/>
      <c r="BD328" s="207" t="str">
        <f t="shared" si="92"/>
        <v/>
      </c>
      <c r="BE328" s="86"/>
      <c r="BF328" s="86"/>
      <c r="BG328" s="86"/>
      <c r="BH328" s="86"/>
      <c r="BI328" s="88"/>
      <c r="BJ328" s="88"/>
      <c r="BK328" s="89" t="str">
        <f t="shared" si="93"/>
        <v/>
      </c>
      <c r="BL328" s="86"/>
      <c r="BM328" s="89" t="str">
        <f t="shared" si="94"/>
        <v/>
      </c>
      <c r="BN328" s="184"/>
      <c r="BO328" s="184" t="str">
        <f t="shared" si="95"/>
        <v/>
      </c>
      <c r="BP328" s="466"/>
      <c r="BQ328" s="184"/>
      <c r="BR328" s="184"/>
      <c r="BS328" s="184"/>
      <c r="BT328" s="184"/>
      <c r="BU328" s="184"/>
      <c r="BV328" s="86"/>
      <c r="BW328" s="184"/>
      <c r="BX328" s="184"/>
      <c r="BY328" s="184"/>
      <c r="BZ328" s="184"/>
      <c r="CA328" s="184"/>
      <c r="CB328" s="119"/>
    </row>
    <row r="329" spans="1:80" s="78" customFormat="1" x14ac:dyDescent="0.2">
      <c r="A329" s="84"/>
      <c r="B329" s="85"/>
      <c r="C329" s="86" t="str">
        <f t="shared" si="82"/>
        <v/>
      </c>
      <c r="D329" s="207" t="str">
        <f t="shared" si="83"/>
        <v/>
      </c>
      <c r="E329" s="86"/>
      <c r="F329" s="86"/>
      <c r="G329" s="86"/>
      <c r="H329" s="86"/>
      <c r="I329" s="86"/>
      <c r="J329" s="86"/>
      <c r="K329" s="86"/>
      <c r="L329" s="86"/>
      <c r="M329" s="86"/>
      <c r="N329" s="86"/>
      <c r="O329" s="87"/>
      <c r="P329" s="87"/>
      <c r="Q329" s="84"/>
      <c r="R329" s="84"/>
      <c r="S329" s="88"/>
      <c r="T329" s="86"/>
      <c r="U329" s="89" t="str">
        <f>IF(T329="","",VLOOKUP(T329,Surfacing_Pavements_Full_Width_Array,2,FALSE))</f>
        <v/>
      </c>
      <c r="V329" s="88" t="str">
        <f t="shared" si="84"/>
        <v/>
      </c>
      <c r="W329" s="99"/>
      <c r="X329" s="90"/>
      <c r="Y329" s="89" t="str">
        <f t="shared" si="85"/>
        <v/>
      </c>
      <c r="Z329" s="86"/>
      <c r="AA329" s="91" t="str">
        <f t="shared" si="86"/>
        <v/>
      </c>
      <c r="AB329" s="86"/>
      <c r="AC329" s="87"/>
      <c r="AD329" s="86"/>
      <c r="AE329" s="86"/>
      <c r="AF329" s="86"/>
      <c r="AG329" s="86"/>
      <c r="AH329" s="89" t="str">
        <f t="shared" si="87"/>
        <v/>
      </c>
      <c r="AI329" s="86"/>
      <c r="AJ329" s="86"/>
      <c r="AK329" s="86"/>
      <c r="AL329" s="89" t="str">
        <f t="shared" si="88"/>
        <v/>
      </c>
      <c r="AM329" s="86"/>
      <c r="AN329" s="86"/>
      <c r="AO329" s="89" t="str">
        <f t="shared" si="89"/>
        <v/>
      </c>
      <c r="AP329" s="86"/>
      <c r="AQ329" s="86"/>
      <c r="AR329" s="89" t="str">
        <f t="shared" si="90"/>
        <v/>
      </c>
      <c r="AS329" s="86"/>
      <c r="AT329" s="89" t="str">
        <f t="shared" si="91"/>
        <v/>
      </c>
      <c r="AU329" s="86"/>
      <c r="AV329" s="86"/>
      <c r="AW329" s="86"/>
      <c r="AX329" s="86"/>
      <c r="AY329" s="86"/>
      <c r="AZ329" s="184"/>
      <c r="BA329" s="184"/>
      <c r="BB329" s="183"/>
      <c r="BC329" s="183"/>
      <c r="BD329" s="207" t="str">
        <f t="shared" si="92"/>
        <v/>
      </c>
      <c r="BE329" s="86"/>
      <c r="BF329" s="86"/>
      <c r="BG329" s="86"/>
      <c r="BH329" s="86"/>
      <c r="BI329" s="88"/>
      <c r="BJ329" s="88"/>
      <c r="BK329" s="89" t="str">
        <f t="shared" si="93"/>
        <v/>
      </c>
      <c r="BL329" s="86"/>
      <c r="BM329" s="89" t="str">
        <f t="shared" si="94"/>
        <v/>
      </c>
      <c r="BN329" s="184"/>
      <c r="BO329" s="184" t="str">
        <f t="shared" si="95"/>
        <v/>
      </c>
      <c r="BP329" s="466"/>
      <c r="BQ329" s="184"/>
      <c r="BR329" s="184"/>
      <c r="BS329" s="184"/>
      <c r="BT329" s="184"/>
      <c r="BU329" s="184"/>
      <c r="BV329" s="86"/>
      <c r="BW329" s="184"/>
      <c r="BX329" s="184"/>
      <c r="BY329" s="184"/>
      <c r="BZ329" s="184"/>
      <c r="CA329" s="184"/>
      <c r="CB329" s="119"/>
    </row>
    <row r="330" spans="1:80" s="78" customFormat="1" x14ac:dyDescent="0.2">
      <c r="A330" s="84"/>
      <c r="B330" s="85"/>
      <c r="C330" s="86" t="str">
        <f t="shared" si="82"/>
        <v/>
      </c>
      <c r="D330" s="207" t="str">
        <f t="shared" si="83"/>
        <v/>
      </c>
      <c r="E330" s="86"/>
      <c r="F330" s="86"/>
      <c r="G330" s="86"/>
      <c r="H330" s="86"/>
      <c r="I330" s="86"/>
      <c r="J330" s="86"/>
      <c r="K330" s="86"/>
      <c r="L330" s="86"/>
      <c r="M330" s="86"/>
      <c r="N330" s="86"/>
      <c r="O330" s="87"/>
      <c r="P330" s="87"/>
      <c r="Q330" s="84"/>
      <c r="R330" s="84"/>
      <c r="S330" s="88"/>
      <c r="T330" s="86"/>
      <c r="U330" s="89" t="str">
        <f>IF(T330="","",VLOOKUP(T330,Surfacing_Pavements_Full_Width_Array,2,FALSE))</f>
        <v/>
      </c>
      <c r="V330" s="88" t="str">
        <f t="shared" si="84"/>
        <v/>
      </c>
      <c r="W330" s="99"/>
      <c r="X330" s="90"/>
      <c r="Y330" s="89" t="str">
        <f t="shared" si="85"/>
        <v/>
      </c>
      <c r="Z330" s="86"/>
      <c r="AA330" s="91" t="str">
        <f t="shared" si="86"/>
        <v/>
      </c>
      <c r="AB330" s="86"/>
      <c r="AC330" s="87"/>
      <c r="AD330" s="86"/>
      <c r="AE330" s="86"/>
      <c r="AF330" s="86"/>
      <c r="AG330" s="86"/>
      <c r="AH330" s="89" t="str">
        <f t="shared" si="87"/>
        <v/>
      </c>
      <c r="AI330" s="86"/>
      <c r="AJ330" s="86"/>
      <c r="AK330" s="86"/>
      <c r="AL330" s="89" t="str">
        <f t="shared" si="88"/>
        <v/>
      </c>
      <c r="AM330" s="86"/>
      <c r="AN330" s="86"/>
      <c r="AO330" s="89" t="str">
        <f t="shared" si="89"/>
        <v/>
      </c>
      <c r="AP330" s="86"/>
      <c r="AQ330" s="86"/>
      <c r="AR330" s="89" t="str">
        <f t="shared" si="90"/>
        <v/>
      </c>
      <c r="AS330" s="86"/>
      <c r="AT330" s="89" t="str">
        <f t="shared" si="91"/>
        <v/>
      </c>
      <c r="AU330" s="86"/>
      <c r="AV330" s="86"/>
      <c r="AW330" s="86"/>
      <c r="AX330" s="86"/>
      <c r="AY330" s="86"/>
      <c r="AZ330" s="184"/>
      <c r="BA330" s="184"/>
      <c r="BB330" s="183"/>
      <c r="BC330" s="183"/>
      <c r="BD330" s="207" t="str">
        <f t="shared" si="92"/>
        <v/>
      </c>
      <c r="BE330" s="86"/>
      <c r="BF330" s="86"/>
      <c r="BG330" s="86"/>
      <c r="BH330" s="86"/>
      <c r="BI330" s="88"/>
      <c r="BJ330" s="88"/>
      <c r="BK330" s="89" t="str">
        <f t="shared" si="93"/>
        <v/>
      </c>
      <c r="BL330" s="86"/>
      <c r="BM330" s="89" t="str">
        <f t="shared" si="94"/>
        <v/>
      </c>
      <c r="BN330" s="184"/>
      <c r="BO330" s="184" t="str">
        <f t="shared" si="95"/>
        <v/>
      </c>
      <c r="BP330" s="466"/>
      <c r="BQ330" s="184"/>
      <c r="BR330" s="184"/>
      <c r="BS330" s="184"/>
      <c r="BT330" s="184"/>
      <c r="BU330" s="184"/>
      <c r="BV330" s="86"/>
      <c r="BW330" s="184"/>
      <c r="BX330" s="184"/>
      <c r="BY330" s="184"/>
      <c r="BZ330" s="184"/>
      <c r="CA330" s="184"/>
      <c r="CB330" s="119"/>
    </row>
    <row r="331" spans="1:80" s="78" customFormat="1" x14ac:dyDescent="0.2">
      <c r="A331" s="84"/>
      <c r="B331" s="85"/>
      <c r="C331" s="86" t="str">
        <f t="shared" si="82"/>
        <v/>
      </c>
      <c r="D331" s="207" t="str">
        <f t="shared" si="83"/>
        <v/>
      </c>
      <c r="E331" s="86"/>
      <c r="F331" s="86"/>
      <c r="G331" s="86"/>
      <c r="H331" s="86"/>
      <c r="I331" s="86"/>
      <c r="J331" s="86"/>
      <c r="K331" s="86"/>
      <c r="L331" s="86"/>
      <c r="M331" s="86"/>
      <c r="N331" s="86"/>
      <c r="O331" s="87"/>
      <c r="P331" s="87"/>
      <c r="Q331" s="84"/>
      <c r="R331" s="84"/>
      <c r="S331" s="88"/>
      <c r="T331" s="86"/>
      <c r="U331" s="89" t="str">
        <f>IF(T331="","",VLOOKUP(T331,Surfacing_Pavements_Full_Width_Array,2,FALSE))</f>
        <v/>
      </c>
      <c r="V331" s="88" t="str">
        <f t="shared" si="84"/>
        <v/>
      </c>
      <c r="W331" s="99"/>
      <c r="X331" s="90"/>
      <c r="Y331" s="89" t="str">
        <f t="shared" si="85"/>
        <v/>
      </c>
      <c r="Z331" s="86"/>
      <c r="AA331" s="91" t="str">
        <f t="shared" si="86"/>
        <v/>
      </c>
      <c r="AB331" s="86"/>
      <c r="AC331" s="87"/>
      <c r="AD331" s="86"/>
      <c r="AE331" s="86"/>
      <c r="AF331" s="86"/>
      <c r="AG331" s="86"/>
      <c r="AH331" s="89" t="str">
        <f t="shared" si="87"/>
        <v/>
      </c>
      <c r="AI331" s="86"/>
      <c r="AJ331" s="86"/>
      <c r="AK331" s="86"/>
      <c r="AL331" s="89" t="str">
        <f t="shared" si="88"/>
        <v/>
      </c>
      <c r="AM331" s="86"/>
      <c r="AN331" s="86"/>
      <c r="AO331" s="89" t="str">
        <f t="shared" si="89"/>
        <v/>
      </c>
      <c r="AP331" s="86"/>
      <c r="AQ331" s="86"/>
      <c r="AR331" s="89" t="str">
        <f t="shared" si="90"/>
        <v/>
      </c>
      <c r="AS331" s="86"/>
      <c r="AT331" s="89" t="str">
        <f t="shared" si="91"/>
        <v/>
      </c>
      <c r="AU331" s="86"/>
      <c r="AV331" s="86"/>
      <c r="AW331" s="86"/>
      <c r="AX331" s="86"/>
      <c r="AY331" s="86"/>
      <c r="AZ331" s="184"/>
      <c r="BA331" s="184"/>
      <c r="BB331" s="183"/>
      <c r="BC331" s="183"/>
      <c r="BD331" s="207" t="str">
        <f t="shared" si="92"/>
        <v/>
      </c>
      <c r="BE331" s="86"/>
      <c r="BF331" s="86"/>
      <c r="BG331" s="86"/>
      <c r="BH331" s="86"/>
      <c r="BI331" s="88"/>
      <c r="BJ331" s="88"/>
      <c r="BK331" s="89" t="str">
        <f t="shared" si="93"/>
        <v/>
      </c>
      <c r="BL331" s="86"/>
      <c r="BM331" s="89" t="str">
        <f t="shared" si="94"/>
        <v/>
      </c>
      <c r="BN331" s="184"/>
      <c r="BO331" s="184" t="str">
        <f t="shared" si="95"/>
        <v/>
      </c>
      <c r="BP331" s="466"/>
      <c r="BQ331" s="184"/>
      <c r="BR331" s="184"/>
      <c r="BS331" s="184"/>
      <c r="BT331" s="184"/>
      <c r="BU331" s="184"/>
      <c r="BV331" s="86"/>
      <c r="BW331" s="184"/>
      <c r="BX331" s="184"/>
      <c r="BY331" s="184"/>
      <c r="BZ331" s="184"/>
      <c r="CA331" s="184"/>
      <c r="CB331" s="119"/>
    </row>
    <row r="332" spans="1:80" s="78" customFormat="1" x14ac:dyDescent="0.2">
      <c r="A332" s="84"/>
      <c r="B332" s="85"/>
      <c r="C332" s="86" t="str">
        <f t="shared" si="82"/>
        <v/>
      </c>
      <c r="D332" s="207" t="str">
        <f t="shared" si="83"/>
        <v/>
      </c>
      <c r="E332" s="86"/>
      <c r="F332" s="86"/>
      <c r="G332" s="86"/>
      <c r="H332" s="86"/>
      <c r="I332" s="86"/>
      <c r="J332" s="86"/>
      <c r="K332" s="86"/>
      <c r="L332" s="86"/>
      <c r="M332" s="86"/>
      <c r="N332" s="86"/>
      <c r="O332" s="87"/>
      <c r="P332" s="87"/>
      <c r="Q332" s="84"/>
      <c r="R332" s="84"/>
      <c r="S332" s="88"/>
      <c r="T332" s="86"/>
      <c r="U332" s="89" t="str">
        <f>IF(T332="","",VLOOKUP(T332,Surfacing_Pavements_Full_Width_Array,2,FALSE))</f>
        <v/>
      </c>
      <c r="V332" s="88" t="str">
        <f t="shared" si="84"/>
        <v/>
      </c>
      <c r="W332" s="99"/>
      <c r="X332" s="90"/>
      <c r="Y332" s="89" t="str">
        <f t="shared" si="85"/>
        <v/>
      </c>
      <c r="Z332" s="86"/>
      <c r="AA332" s="91" t="str">
        <f t="shared" si="86"/>
        <v/>
      </c>
      <c r="AB332" s="86"/>
      <c r="AC332" s="87"/>
      <c r="AD332" s="86"/>
      <c r="AE332" s="86"/>
      <c r="AF332" s="86"/>
      <c r="AG332" s="86"/>
      <c r="AH332" s="89" t="str">
        <f t="shared" si="87"/>
        <v/>
      </c>
      <c r="AI332" s="86"/>
      <c r="AJ332" s="86"/>
      <c r="AK332" s="86"/>
      <c r="AL332" s="89" t="str">
        <f t="shared" si="88"/>
        <v/>
      </c>
      <c r="AM332" s="86"/>
      <c r="AN332" s="86"/>
      <c r="AO332" s="89" t="str">
        <f t="shared" si="89"/>
        <v/>
      </c>
      <c r="AP332" s="86"/>
      <c r="AQ332" s="86"/>
      <c r="AR332" s="89" t="str">
        <f t="shared" si="90"/>
        <v/>
      </c>
      <c r="AS332" s="86"/>
      <c r="AT332" s="89" t="str">
        <f t="shared" si="91"/>
        <v/>
      </c>
      <c r="AU332" s="86"/>
      <c r="AV332" s="86"/>
      <c r="AW332" s="86"/>
      <c r="AX332" s="86"/>
      <c r="AY332" s="86"/>
      <c r="AZ332" s="184"/>
      <c r="BA332" s="184"/>
      <c r="BB332" s="183"/>
      <c r="BC332" s="183"/>
      <c r="BD332" s="207" t="str">
        <f t="shared" si="92"/>
        <v/>
      </c>
      <c r="BE332" s="86"/>
      <c r="BF332" s="86"/>
      <c r="BG332" s="86"/>
      <c r="BH332" s="86"/>
      <c r="BI332" s="88"/>
      <c r="BJ332" s="88"/>
      <c r="BK332" s="89" t="str">
        <f t="shared" si="93"/>
        <v/>
      </c>
      <c r="BL332" s="86"/>
      <c r="BM332" s="89" t="str">
        <f t="shared" si="94"/>
        <v/>
      </c>
      <c r="BN332" s="184"/>
      <c r="BO332" s="184" t="str">
        <f t="shared" si="95"/>
        <v/>
      </c>
      <c r="BP332" s="466"/>
      <c r="BQ332" s="184"/>
      <c r="BR332" s="184"/>
      <c r="BS332" s="184"/>
      <c r="BT332" s="184"/>
      <c r="BU332" s="184"/>
      <c r="BV332" s="86"/>
      <c r="BW332" s="184"/>
      <c r="BX332" s="184"/>
      <c r="BY332" s="184"/>
      <c r="BZ332" s="184"/>
      <c r="CA332" s="184"/>
      <c r="CB332" s="119"/>
    </row>
    <row r="333" spans="1:80" s="78" customFormat="1" x14ac:dyDescent="0.2">
      <c r="A333" s="84"/>
      <c r="B333" s="85"/>
      <c r="C333" s="86" t="str">
        <f t="shared" si="82"/>
        <v/>
      </c>
      <c r="D333" s="207" t="str">
        <f t="shared" si="83"/>
        <v/>
      </c>
      <c r="E333" s="86"/>
      <c r="F333" s="86"/>
      <c r="G333" s="86"/>
      <c r="H333" s="86"/>
      <c r="I333" s="86"/>
      <c r="J333" s="86"/>
      <c r="K333" s="86"/>
      <c r="L333" s="86"/>
      <c r="M333" s="86"/>
      <c r="N333" s="86"/>
      <c r="O333" s="87"/>
      <c r="P333" s="87"/>
      <c r="Q333" s="84"/>
      <c r="R333" s="84"/>
      <c r="S333" s="88"/>
      <c r="T333" s="86"/>
      <c r="U333" s="89" t="str">
        <f>IF(T333="","",VLOOKUP(T333,Surfacing_Pavements_Full_Width_Array,2,FALSE))</f>
        <v/>
      </c>
      <c r="V333" s="88" t="str">
        <f t="shared" si="84"/>
        <v/>
      </c>
      <c r="W333" s="99"/>
      <c r="X333" s="90"/>
      <c r="Y333" s="89" t="str">
        <f t="shared" si="85"/>
        <v/>
      </c>
      <c r="Z333" s="86"/>
      <c r="AA333" s="91" t="str">
        <f t="shared" si="86"/>
        <v/>
      </c>
      <c r="AB333" s="86"/>
      <c r="AC333" s="87"/>
      <c r="AD333" s="86"/>
      <c r="AE333" s="86"/>
      <c r="AF333" s="86"/>
      <c r="AG333" s="86"/>
      <c r="AH333" s="89" t="str">
        <f t="shared" si="87"/>
        <v/>
      </c>
      <c r="AI333" s="86"/>
      <c r="AJ333" s="86"/>
      <c r="AK333" s="86"/>
      <c r="AL333" s="89" t="str">
        <f t="shared" si="88"/>
        <v/>
      </c>
      <c r="AM333" s="86"/>
      <c r="AN333" s="86"/>
      <c r="AO333" s="89" t="str">
        <f t="shared" si="89"/>
        <v/>
      </c>
      <c r="AP333" s="86"/>
      <c r="AQ333" s="86"/>
      <c r="AR333" s="89" t="str">
        <f t="shared" si="90"/>
        <v/>
      </c>
      <c r="AS333" s="86"/>
      <c r="AT333" s="89" t="str">
        <f t="shared" si="91"/>
        <v/>
      </c>
      <c r="AU333" s="86"/>
      <c r="AV333" s="86"/>
      <c r="AW333" s="86"/>
      <c r="AX333" s="86"/>
      <c r="AY333" s="86"/>
      <c r="AZ333" s="184"/>
      <c r="BA333" s="184"/>
      <c r="BB333" s="183"/>
      <c r="BC333" s="183"/>
      <c r="BD333" s="207" t="str">
        <f t="shared" si="92"/>
        <v/>
      </c>
      <c r="BE333" s="86"/>
      <c r="BF333" s="86"/>
      <c r="BG333" s="86"/>
      <c r="BH333" s="86"/>
      <c r="BI333" s="88"/>
      <c r="BJ333" s="88"/>
      <c r="BK333" s="89" t="str">
        <f t="shared" si="93"/>
        <v/>
      </c>
      <c r="BL333" s="86"/>
      <c r="BM333" s="89" t="str">
        <f t="shared" si="94"/>
        <v/>
      </c>
      <c r="BN333" s="184"/>
      <c r="BO333" s="184" t="str">
        <f t="shared" si="95"/>
        <v/>
      </c>
      <c r="BP333" s="466"/>
      <c r="BQ333" s="184"/>
      <c r="BR333" s="184"/>
      <c r="BS333" s="184"/>
      <c r="BT333" s="184"/>
      <c r="BU333" s="184"/>
      <c r="BV333" s="86"/>
      <c r="BW333" s="184"/>
      <c r="BX333" s="184"/>
      <c r="BY333" s="184"/>
      <c r="BZ333" s="184"/>
      <c r="CA333" s="184"/>
      <c r="CB333" s="119"/>
    </row>
    <row r="334" spans="1:80" s="78" customFormat="1" x14ac:dyDescent="0.2">
      <c r="A334" s="84"/>
      <c r="B334" s="85"/>
      <c r="C334" s="86" t="str">
        <f t="shared" si="82"/>
        <v/>
      </c>
      <c r="D334" s="207" t="str">
        <f t="shared" si="83"/>
        <v/>
      </c>
      <c r="E334" s="86"/>
      <c r="F334" s="86"/>
      <c r="G334" s="86"/>
      <c r="H334" s="86"/>
      <c r="I334" s="86"/>
      <c r="J334" s="86"/>
      <c r="K334" s="86"/>
      <c r="L334" s="86"/>
      <c r="M334" s="86"/>
      <c r="N334" s="86"/>
      <c r="O334" s="87"/>
      <c r="P334" s="87"/>
      <c r="Q334" s="84"/>
      <c r="R334" s="84"/>
      <c r="S334" s="88"/>
      <c r="T334" s="86"/>
      <c r="U334" s="89" t="str">
        <f>IF(T334="","",VLOOKUP(T334,Surfacing_Pavements_Full_Width_Array,2,FALSE))</f>
        <v/>
      </c>
      <c r="V334" s="88" t="str">
        <f t="shared" si="84"/>
        <v/>
      </c>
      <c r="W334" s="99"/>
      <c r="X334" s="90"/>
      <c r="Y334" s="89" t="str">
        <f t="shared" si="85"/>
        <v/>
      </c>
      <c r="Z334" s="86"/>
      <c r="AA334" s="91" t="str">
        <f t="shared" si="86"/>
        <v/>
      </c>
      <c r="AB334" s="86"/>
      <c r="AC334" s="87"/>
      <c r="AD334" s="86"/>
      <c r="AE334" s="86"/>
      <c r="AF334" s="86"/>
      <c r="AG334" s="86"/>
      <c r="AH334" s="89" t="str">
        <f t="shared" si="87"/>
        <v/>
      </c>
      <c r="AI334" s="86"/>
      <c r="AJ334" s="86"/>
      <c r="AK334" s="86"/>
      <c r="AL334" s="89" t="str">
        <f t="shared" si="88"/>
        <v/>
      </c>
      <c r="AM334" s="86"/>
      <c r="AN334" s="86"/>
      <c r="AO334" s="89" t="str">
        <f t="shared" si="89"/>
        <v/>
      </c>
      <c r="AP334" s="86"/>
      <c r="AQ334" s="86"/>
      <c r="AR334" s="89" t="str">
        <f t="shared" si="90"/>
        <v/>
      </c>
      <c r="AS334" s="86"/>
      <c r="AT334" s="89" t="str">
        <f t="shared" si="91"/>
        <v/>
      </c>
      <c r="AU334" s="86"/>
      <c r="AV334" s="86"/>
      <c r="AW334" s="86"/>
      <c r="AX334" s="86"/>
      <c r="AY334" s="86"/>
      <c r="AZ334" s="184"/>
      <c r="BA334" s="184"/>
      <c r="BB334" s="183"/>
      <c r="BC334" s="183"/>
      <c r="BD334" s="207" t="str">
        <f t="shared" si="92"/>
        <v/>
      </c>
      <c r="BE334" s="86"/>
      <c r="BF334" s="86"/>
      <c r="BG334" s="86"/>
      <c r="BH334" s="86"/>
      <c r="BI334" s="88"/>
      <c r="BJ334" s="88"/>
      <c r="BK334" s="89" t="str">
        <f t="shared" si="93"/>
        <v/>
      </c>
      <c r="BL334" s="86"/>
      <c r="BM334" s="89" t="str">
        <f t="shared" si="94"/>
        <v/>
      </c>
      <c r="BN334" s="184"/>
      <c r="BO334" s="184" t="str">
        <f t="shared" si="95"/>
        <v/>
      </c>
      <c r="BP334" s="466"/>
      <c r="BQ334" s="184"/>
      <c r="BR334" s="184"/>
      <c r="BS334" s="184"/>
      <c r="BT334" s="184"/>
      <c r="BU334" s="184"/>
      <c r="BV334" s="86"/>
      <c r="BW334" s="184"/>
      <c r="BX334" s="184"/>
      <c r="BY334" s="184"/>
      <c r="BZ334" s="184"/>
      <c r="CA334" s="184"/>
      <c r="CB334" s="119"/>
    </row>
    <row r="335" spans="1:80" s="78" customFormat="1" x14ac:dyDescent="0.2">
      <c r="A335" s="84"/>
      <c r="B335" s="85"/>
      <c r="C335" s="86" t="str">
        <f t="shared" si="82"/>
        <v/>
      </c>
      <c r="D335" s="207" t="str">
        <f t="shared" si="83"/>
        <v/>
      </c>
      <c r="E335" s="86"/>
      <c r="F335" s="86"/>
      <c r="G335" s="86"/>
      <c r="H335" s="86"/>
      <c r="I335" s="86"/>
      <c r="J335" s="86"/>
      <c r="K335" s="86"/>
      <c r="L335" s="86"/>
      <c r="M335" s="86"/>
      <c r="N335" s="86"/>
      <c r="O335" s="87"/>
      <c r="P335" s="87"/>
      <c r="Q335" s="84"/>
      <c r="R335" s="84"/>
      <c r="S335" s="88"/>
      <c r="T335" s="86"/>
      <c r="U335" s="89" t="str">
        <f>IF(T335="","",VLOOKUP(T335,Surfacing_Pavements_Full_Width_Array,2,FALSE))</f>
        <v/>
      </c>
      <c r="V335" s="88" t="str">
        <f t="shared" si="84"/>
        <v/>
      </c>
      <c r="W335" s="99"/>
      <c r="X335" s="90"/>
      <c r="Y335" s="89" t="str">
        <f t="shared" si="85"/>
        <v/>
      </c>
      <c r="Z335" s="86"/>
      <c r="AA335" s="91" t="str">
        <f t="shared" si="86"/>
        <v/>
      </c>
      <c r="AB335" s="86"/>
      <c r="AC335" s="87"/>
      <c r="AD335" s="86"/>
      <c r="AE335" s="86"/>
      <c r="AF335" s="86"/>
      <c r="AG335" s="86"/>
      <c r="AH335" s="89" t="str">
        <f t="shared" si="87"/>
        <v/>
      </c>
      <c r="AI335" s="86"/>
      <c r="AJ335" s="86"/>
      <c r="AK335" s="86"/>
      <c r="AL335" s="89" t="str">
        <f t="shared" si="88"/>
        <v/>
      </c>
      <c r="AM335" s="86"/>
      <c r="AN335" s="86"/>
      <c r="AO335" s="89" t="str">
        <f t="shared" si="89"/>
        <v/>
      </c>
      <c r="AP335" s="86"/>
      <c r="AQ335" s="86"/>
      <c r="AR335" s="89" t="str">
        <f t="shared" si="90"/>
        <v/>
      </c>
      <c r="AS335" s="86"/>
      <c r="AT335" s="89" t="str">
        <f t="shared" si="91"/>
        <v/>
      </c>
      <c r="AU335" s="86"/>
      <c r="AV335" s="86"/>
      <c r="AW335" s="86"/>
      <c r="AX335" s="86"/>
      <c r="AY335" s="86"/>
      <c r="AZ335" s="184"/>
      <c r="BA335" s="184"/>
      <c r="BB335" s="183"/>
      <c r="BC335" s="183"/>
      <c r="BD335" s="207" t="str">
        <f t="shared" si="92"/>
        <v/>
      </c>
      <c r="BE335" s="86"/>
      <c r="BF335" s="86"/>
      <c r="BG335" s="86"/>
      <c r="BH335" s="86"/>
      <c r="BI335" s="88"/>
      <c r="BJ335" s="88"/>
      <c r="BK335" s="89" t="str">
        <f t="shared" si="93"/>
        <v/>
      </c>
      <c r="BL335" s="86"/>
      <c r="BM335" s="89" t="str">
        <f t="shared" si="94"/>
        <v/>
      </c>
      <c r="BN335" s="184"/>
      <c r="BO335" s="184" t="str">
        <f t="shared" si="95"/>
        <v/>
      </c>
      <c r="BP335" s="466"/>
      <c r="BQ335" s="184"/>
      <c r="BR335" s="184"/>
      <c r="BS335" s="184"/>
      <c r="BT335" s="184"/>
      <c r="BU335" s="184"/>
      <c r="BV335" s="86"/>
      <c r="BW335" s="184"/>
      <c r="BX335" s="184"/>
      <c r="BY335" s="184"/>
      <c r="BZ335" s="184"/>
      <c r="CA335" s="184"/>
      <c r="CB335" s="119"/>
    </row>
    <row r="336" spans="1:80" s="78" customFormat="1" x14ac:dyDescent="0.2">
      <c r="A336" s="84"/>
      <c r="B336" s="85"/>
      <c r="C336" s="86" t="str">
        <f t="shared" si="82"/>
        <v/>
      </c>
      <c r="D336" s="207" t="str">
        <f t="shared" si="83"/>
        <v/>
      </c>
      <c r="E336" s="86"/>
      <c r="F336" s="86"/>
      <c r="G336" s="86"/>
      <c r="H336" s="86"/>
      <c r="I336" s="86"/>
      <c r="J336" s="86"/>
      <c r="K336" s="86"/>
      <c r="L336" s="86"/>
      <c r="M336" s="86"/>
      <c r="N336" s="86"/>
      <c r="O336" s="87"/>
      <c r="P336" s="87"/>
      <c r="Q336" s="84"/>
      <c r="R336" s="84"/>
      <c r="S336" s="88"/>
      <c r="T336" s="86"/>
      <c r="U336" s="89" t="str">
        <f>IF(T336="","",VLOOKUP(T336,Surfacing_Pavements_Full_Width_Array,2,FALSE))</f>
        <v/>
      </c>
      <c r="V336" s="88" t="str">
        <f t="shared" si="84"/>
        <v/>
      </c>
      <c r="W336" s="99"/>
      <c r="X336" s="90"/>
      <c r="Y336" s="89" t="str">
        <f t="shared" si="85"/>
        <v/>
      </c>
      <c r="Z336" s="86"/>
      <c r="AA336" s="91" t="str">
        <f t="shared" si="86"/>
        <v/>
      </c>
      <c r="AB336" s="86"/>
      <c r="AC336" s="87"/>
      <c r="AD336" s="86"/>
      <c r="AE336" s="86"/>
      <c r="AF336" s="86"/>
      <c r="AG336" s="86"/>
      <c r="AH336" s="89" t="str">
        <f t="shared" si="87"/>
        <v/>
      </c>
      <c r="AI336" s="86"/>
      <c r="AJ336" s="86"/>
      <c r="AK336" s="86"/>
      <c r="AL336" s="89" t="str">
        <f t="shared" si="88"/>
        <v/>
      </c>
      <c r="AM336" s="86"/>
      <c r="AN336" s="86"/>
      <c r="AO336" s="89" t="str">
        <f t="shared" si="89"/>
        <v/>
      </c>
      <c r="AP336" s="86"/>
      <c r="AQ336" s="86"/>
      <c r="AR336" s="89" t="str">
        <f t="shared" si="90"/>
        <v/>
      </c>
      <c r="AS336" s="86"/>
      <c r="AT336" s="89" t="str">
        <f t="shared" si="91"/>
        <v/>
      </c>
      <c r="AU336" s="86"/>
      <c r="AV336" s="86"/>
      <c r="AW336" s="86"/>
      <c r="AX336" s="86"/>
      <c r="AY336" s="86"/>
      <c r="AZ336" s="184"/>
      <c r="BA336" s="184"/>
      <c r="BB336" s="183"/>
      <c r="BC336" s="183"/>
      <c r="BD336" s="207" t="str">
        <f t="shared" si="92"/>
        <v/>
      </c>
      <c r="BE336" s="86"/>
      <c r="BF336" s="86"/>
      <c r="BG336" s="86"/>
      <c r="BH336" s="86"/>
      <c r="BI336" s="88"/>
      <c r="BJ336" s="88"/>
      <c r="BK336" s="89" t="str">
        <f t="shared" si="93"/>
        <v/>
      </c>
      <c r="BL336" s="86"/>
      <c r="BM336" s="89" t="str">
        <f t="shared" si="94"/>
        <v/>
      </c>
      <c r="BN336" s="184"/>
      <c r="BO336" s="184" t="str">
        <f t="shared" si="95"/>
        <v/>
      </c>
      <c r="BP336" s="466"/>
      <c r="BQ336" s="184"/>
      <c r="BR336" s="184"/>
      <c r="BS336" s="184"/>
      <c r="BT336" s="184"/>
      <c r="BU336" s="184"/>
      <c r="BV336" s="86"/>
      <c r="BW336" s="184"/>
      <c r="BX336" s="184"/>
      <c r="BY336" s="184"/>
      <c r="BZ336" s="184"/>
      <c r="CA336" s="184"/>
      <c r="CB336" s="119"/>
    </row>
    <row r="337" spans="1:80" s="78" customFormat="1" x14ac:dyDescent="0.2">
      <c r="A337" s="84"/>
      <c r="B337" s="85"/>
      <c r="C337" s="86" t="str">
        <f t="shared" si="82"/>
        <v/>
      </c>
      <c r="D337" s="207" t="str">
        <f t="shared" si="83"/>
        <v/>
      </c>
      <c r="E337" s="86"/>
      <c r="F337" s="86"/>
      <c r="G337" s="86"/>
      <c r="H337" s="86"/>
      <c r="I337" s="86"/>
      <c r="J337" s="86"/>
      <c r="K337" s="86"/>
      <c r="L337" s="86"/>
      <c r="M337" s="86"/>
      <c r="N337" s="86"/>
      <c r="O337" s="87"/>
      <c r="P337" s="87"/>
      <c r="Q337" s="84"/>
      <c r="R337" s="84"/>
      <c r="S337" s="88"/>
      <c r="T337" s="86"/>
      <c r="U337" s="89" t="str">
        <f>IF(T337="","",VLOOKUP(T337,Surfacing_Pavements_Full_Width_Array,2,FALSE))</f>
        <v/>
      </c>
      <c r="V337" s="88" t="str">
        <f t="shared" si="84"/>
        <v/>
      </c>
      <c r="W337" s="99"/>
      <c r="X337" s="90"/>
      <c r="Y337" s="89" t="str">
        <f t="shared" si="85"/>
        <v/>
      </c>
      <c r="Z337" s="86"/>
      <c r="AA337" s="91" t="str">
        <f t="shared" si="86"/>
        <v/>
      </c>
      <c r="AB337" s="86"/>
      <c r="AC337" s="87"/>
      <c r="AD337" s="86"/>
      <c r="AE337" s="86"/>
      <c r="AF337" s="86"/>
      <c r="AG337" s="86"/>
      <c r="AH337" s="89" t="str">
        <f t="shared" si="87"/>
        <v/>
      </c>
      <c r="AI337" s="86"/>
      <c r="AJ337" s="86"/>
      <c r="AK337" s="86"/>
      <c r="AL337" s="89" t="str">
        <f t="shared" si="88"/>
        <v/>
      </c>
      <c r="AM337" s="86"/>
      <c r="AN337" s="86"/>
      <c r="AO337" s="89" t="str">
        <f t="shared" si="89"/>
        <v/>
      </c>
      <c r="AP337" s="86"/>
      <c r="AQ337" s="86"/>
      <c r="AR337" s="89" t="str">
        <f t="shared" si="90"/>
        <v/>
      </c>
      <c r="AS337" s="86"/>
      <c r="AT337" s="89" t="str">
        <f t="shared" si="91"/>
        <v/>
      </c>
      <c r="AU337" s="86"/>
      <c r="AV337" s="86"/>
      <c r="AW337" s="86"/>
      <c r="AX337" s="86"/>
      <c r="AY337" s="86"/>
      <c r="AZ337" s="184"/>
      <c r="BA337" s="184"/>
      <c r="BB337" s="183"/>
      <c r="BC337" s="183"/>
      <c r="BD337" s="207" t="str">
        <f t="shared" si="92"/>
        <v/>
      </c>
      <c r="BE337" s="86"/>
      <c r="BF337" s="86"/>
      <c r="BG337" s="86"/>
      <c r="BH337" s="86"/>
      <c r="BI337" s="88"/>
      <c r="BJ337" s="88"/>
      <c r="BK337" s="89" t="str">
        <f t="shared" si="93"/>
        <v/>
      </c>
      <c r="BL337" s="86"/>
      <c r="BM337" s="89" t="str">
        <f t="shared" si="94"/>
        <v/>
      </c>
      <c r="BN337" s="184"/>
      <c r="BO337" s="184" t="str">
        <f t="shared" si="95"/>
        <v/>
      </c>
      <c r="BP337" s="466"/>
      <c r="BQ337" s="184"/>
      <c r="BR337" s="184"/>
      <c r="BS337" s="184"/>
      <c r="BT337" s="184"/>
      <c r="BU337" s="184"/>
      <c r="BV337" s="86"/>
      <c r="BW337" s="184"/>
      <c r="BX337" s="184"/>
      <c r="BY337" s="184"/>
      <c r="BZ337" s="184"/>
      <c r="CA337" s="184"/>
      <c r="CB337" s="119"/>
    </row>
    <row r="338" spans="1:80" s="78" customFormat="1" x14ac:dyDescent="0.2">
      <c r="A338" s="84"/>
      <c r="B338" s="85"/>
      <c r="C338" s="86" t="str">
        <f t="shared" si="82"/>
        <v/>
      </c>
      <c r="D338" s="207" t="str">
        <f t="shared" si="83"/>
        <v/>
      </c>
      <c r="E338" s="86"/>
      <c r="F338" s="86"/>
      <c r="G338" s="86"/>
      <c r="H338" s="86"/>
      <c r="I338" s="86"/>
      <c r="J338" s="86"/>
      <c r="K338" s="86"/>
      <c r="L338" s="86"/>
      <c r="M338" s="86"/>
      <c r="N338" s="86"/>
      <c r="O338" s="87"/>
      <c r="P338" s="87"/>
      <c r="Q338" s="84"/>
      <c r="R338" s="84"/>
      <c r="S338" s="88"/>
      <c r="T338" s="86"/>
      <c r="U338" s="89" t="str">
        <f>IF(T338="","",VLOOKUP(T338,Surfacing_Pavements_Full_Width_Array,2,FALSE))</f>
        <v/>
      </c>
      <c r="V338" s="88" t="str">
        <f t="shared" si="84"/>
        <v/>
      </c>
      <c r="W338" s="99"/>
      <c r="X338" s="90"/>
      <c r="Y338" s="89" t="str">
        <f t="shared" si="85"/>
        <v/>
      </c>
      <c r="Z338" s="86"/>
      <c r="AA338" s="91" t="str">
        <f t="shared" si="86"/>
        <v/>
      </c>
      <c r="AB338" s="86"/>
      <c r="AC338" s="87"/>
      <c r="AD338" s="86"/>
      <c r="AE338" s="86"/>
      <c r="AF338" s="86"/>
      <c r="AG338" s="86"/>
      <c r="AH338" s="89" t="str">
        <f t="shared" si="87"/>
        <v/>
      </c>
      <c r="AI338" s="86"/>
      <c r="AJ338" s="86"/>
      <c r="AK338" s="86"/>
      <c r="AL338" s="89" t="str">
        <f t="shared" si="88"/>
        <v/>
      </c>
      <c r="AM338" s="86"/>
      <c r="AN338" s="86"/>
      <c r="AO338" s="89" t="str">
        <f t="shared" si="89"/>
        <v/>
      </c>
      <c r="AP338" s="86"/>
      <c r="AQ338" s="86"/>
      <c r="AR338" s="89" t="str">
        <f t="shared" si="90"/>
        <v/>
      </c>
      <c r="AS338" s="86"/>
      <c r="AT338" s="89" t="str">
        <f t="shared" si="91"/>
        <v/>
      </c>
      <c r="AU338" s="86"/>
      <c r="AV338" s="86"/>
      <c r="AW338" s="86"/>
      <c r="AX338" s="86"/>
      <c r="AY338" s="86"/>
      <c r="AZ338" s="184"/>
      <c r="BA338" s="184"/>
      <c r="BB338" s="183"/>
      <c r="BC338" s="183"/>
      <c r="BD338" s="207" t="str">
        <f t="shared" si="92"/>
        <v/>
      </c>
      <c r="BE338" s="86"/>
      <c r="BF338" s="86"/>
      <c r="BG338" s="86"/>
      <c r="BH338" s="86"/>
      <c r="BI338" s="88"/>
      <c r="BJ338" s="88"/>
      <c r="BK338" s="89" t="str">
        <f t="shared" si="93"/>
        <v/>
      </c>
      <c r="BL338" s="86"/>
      <c r="BM338" s="89" t="str">
        <f t="shared" si="94"/>
        <v/>
      </c>
      <c r="BN338" s="184"/>
      <c r="BO338" s="184" t="str">
        <f t="shared" si="95"/>
        <v/>
      </c>
      <c r="BP338" s="466"/>
      <c r="BQ338" s="184"/>
      <c r="BR338" s="184"/>
      <c r="BS338" s="184"/>
      <c r="BT338" s="184"/>
      <c r="BU338" s="184"/>
      <c r="BV338" s="86"/>
      <c r="BW338" s="184"/>
      <c r="BX338" s="184"/>
      <c r="BY338" s="184"/>
      <c r="BZ338" s="184"/>
      <c r="CA338" s="184"/>
      <c r="CB338" s="119"/>
    </row>
    <row r="339" spans="1:80" s="78" customFormat="1" x14ac:dyDescent="0.2">
      <c r="A339" s="84"/>
      <c r="B339" s="85"/>
      <c r="C339" s="86" t="str">
        <f t="shared" si="82"/>
        <v/>
      </c>
      <c r="D339" s="207" t="str">
        <f t="shared" si="83"/>
        <v/>
      </c>
      <c r="E339" s="86"/>
      <c r="F339" s="86"/>
      <c r="G339" s="86"/>
      <c r="H339" s="86"/>
      <c r="I339" s="86"/>
      <c r="J339" s="86"/>
      <c r="K339" s="86"/>
      <c r="L339" s="86"/>
      <c r="M339" s="86"/>
      <c r="N339" s="86"/>
      <c r="O339" s="87"/>
      <c r="P339" s="87"/>
      <c r="Q339" s="84"/>
      <c r="R339" s="84"/>
      <c r="S339" s="88"/>
      <c r="T339" s="86"/>
      <c r="U339" s="89" t="str">
        <f>IF(T339="","",VLOOKUP(T339,Surfacing_Pavements_Full_Width_Array,2,FALSE))</f>
        <v/>
      </c>
      <c r="V339" s="88" t="str">
        <f t="shared" si="84"/>
        <v/>
      </c>
      <c r="W339" s="99"/>
      <c r="X339" s="90"/>
      <c r="Y339" s="89" t="str">
        <f t="shared" si="85"/>
        <v/>
      </c>
      <c r="Z339" s="86"/>
      <c r="AA339" s="91" t="str">
        <f t="shared" si="86"/>
        <v/>
      </c>
      <c r="AB339" s="86"/>
      <c r="AC339" s="87"/>
      <c r="AD339" s="86"/>
      <c r="AE339" s="86"/>
      <c r="AF339" s="86"/>
      <c r="AG339" s="86"/>
      <c r="AH339" s="89" t="str">
        <f t="shared" si="87"/>
        <v/>
      </c>
      <c r="AI339" s="86"/>
      <c r="AJ339" s="86"/>
      <c r="AK339" s="86"/>
      <c r="AL339" s="89" t="str">
        <f t="shared" si="88"/>
        <v/>
      </c>
      <c r="AM339" s="86"/>
      <c r="AN339" s="86"/>
      <c r="AO339" s="89" t="str">
        <f t="shared" si="89"/>
        <v/>
      </c>
      <c r="AP339" s="86"/>
      <c r="AQ339" s="86"/>
      <c r="AR339" s="89" t="str">
        <f t="shared" si="90"/>
        <v/>
      </c>
      <c r="AS339" s="86"/>
      <c r="AT339" s="89" t="str">
        <f t="shared" si="91"/>
        <v/>
      </c>
      <c r="AU339" s="86"/>
      <c r="AV339" s="86"/>
      <c r="AW339" s="86"/>
      <c r="AX339" s="86"/>
      <c r="AY339" s="86"/>
      <c r="AZ339" s="184"/>
      <c r="BA339" s="184"/>
      <c r="BB339" s="183"/>
      <c r="BC339" s="183"/>
      <c r="BD339" s="207" t="str">
        <f t="shared" si="92"/>
        <v/>
      </c>
      <c r="BE339" s="86"/>
      <c r="BF339" s="86"/>
      <c r="BG339" s="86"/>
      <c r="BH339" s="86"/>
      <c r="BI339" s="88"/>
      <c r="BJ339" s="88"/>
      <c r="BK339" s="89" t="str">
        <f t="shared" si="93"/>
        <v/>
      </c>
      <c r="BL339" s="86"/>
      <c r="BM339" s="89" t="str">
        <f t="shared" si="94"/>
        <v/>
      </c>
      <c r="BN339" s="184"/>
      <c r="BO339" s="184" t="str">
        <f t="shared" si="95"/>
        <v/>
      </c>
      <c r="BP339" s="466"/>
      <c r="BQ339" s="184"/>
      <c r="BR339" s="184"/>
      <c r="BS339" s="184"/>
      <c r="BT339" s="184"/>
      <c r="BU339" s="184"/>
      <c r="BV339" s="86"/>
      <c r="BW339" s="184"/>
      <c r="BX339" s="184"/>
      <c r="BY339" s="184"/>
      <c r="BZ339" s="184"/>
      <c r="CA339" s="184"/>
      <c r="CB339" s="119"/>
    </row>
    <row r="340" spans="1:80" s="78" customFormat="1" x14ac:dyDescent="0.2">
      <c r="A340" s="84"/>
      <c r="B340" s="85"/>
      <c r="C340" s="86" t="str">
        <f t="shared" si="82"/>
        <v/>
      </c>
      <c r="D340" s="207" t="str">
        <f t="shared" si="83"/>
        <v/>
      </c>
      <c r="E340" s="86"/>
      <c r="F340" s="86"/>
      <c r="G340" s="86"/>
      <c r="H340" s="86"/>
      <c r="I340" s="86"/>
      <c r="J340" s="86"/>
      <c r="K340" s="86"/>
      <c r="L340" s="86"/>
      <c r="M340" s="86"/>
      <c r="N340" s="86"/>
      <c r="O340" s="87"/>
      <c r="P340" s="87"/>
      <c r="Q340" s="84"/>
      <c r="R340" s="84"/>
      <c r="S340" s="88"/>
      <c r="T340" s="86"/>
      <c r="U340" s="89" t="str">
        <f>IF(T340="","",VLOOKUP(T340,Surfacing_Pavements_Full_Width_Array,2,FALSE))</f>
        <v/>
      </c>
      <c r="V340" s="88" t="str">
        <f t="shared" si="84"/>
        <v/>
      </c>
      <c r="W340" s="99"/>
      <c r="X340" s="90"/>
      <c r="Y340" s="89" t="str">
        <f t="shared" si="85"/>
        <v/>
      </c>
      <c r="Z340" s="86"/>
      <c r="AA340" s="91" t="str">
        <f t="shared" si="86"/>
        <v/>
      </c>
      <c r="AB340" s="86"/>
      <c r="AC340" s="87"/>
      <c r="AD340" s="86"/>
      <c r="AE340" s="86"/>
      <c r="AF340" s="86"/>
      <c r="AG340" s="86"/>
      <c r="AH340" s="89" t="str">
        <f t="shared" si="87"/>
        <v/>
      </c>
      <c r="AI340" s="86"/>
      <c r="AJ340" s="86"/>
      <c r="AK340" s="86"/>
      <c r="AL340" s="89" t="str">
        <f t="shared" si="88"/>
        <v/>
      </c>
      <c r="AM340" s="86"/>
      <c r="AN340" s="86"/>
      <c r="AO340" s="89" t="str">
        <f t="shared" si="89"/>
        <v/>
      </c>
      <c r="AP340" s="86"/>
      <c r="AQ340" s="86"/>
      <c r="AR340" s="89" t="str">
        <f t="shared" si="90"/>
        <v/>
      </c>
      <c r="AS340" s="86"/>
      <c r="AT340" s="89" t="str">
        <f t="shared" si="91"/>
        <v/>
      </c>
      <c r="AU340" s="86"/>
      <c r="AV340" s="86"/>
      <c r="AW340" s="86"/>
      <c r="AX340" s="86"/>
      <c r="AY340" s="86"/>
      <c r="AZ340" s="184"/>
      <c r="BA340" s="184"/>
      <c r="BB340" s="183"/>
      <c r="BC340" s="183"/>
      <c r="BD340" s="207" t="str">
        <f t="shared" si="92"/>
        <v/>
      </c>
      <c r="BE340" s="86"/>
      <c r="BF340" s="86"/>
      <c r="BG340" s="86"/>
      <c r="BH340" s="86"/>
      <c r="BI340" s="88"/>
      <c r="BJ340" s="88"/>
      <c r="BK340" s="89" t="str">
        <f t="shared" si="93"/>
        <v/>
      </c>
      <c r="BL340" s="86"/>
      <c r="BM340" s="89" t="str">
        <f t="shared" si="94"/>
        <v/>
      </c>
      <c r="BN340" s="184"/>
      <c r="BO340" s="184" t="str">
        <f t="shared" si="95"/>
        <v/>
      </c>
      <c r="BP340" s="466"/>
      <c r="BQ340" s="184"/>
      <c r="BR340" s="184"/>
      <c r="BS340" s="184"/>
      <c r="BT340" s="184"/>
      <c r="BU340" s="184"/>
      <c r="BV340" s="86"/>
      <c r="BW340" s="184"/>
      <c r="BX340" s="184"/>
      <c r="BY340" s="184"/>
      <c r="BZ340" s="184"/>
      <c r="CA340" s="184"/>
      <c r="CB340" s="119"/>
    </row>
    <row r="341" spans="1:80" s="78" customFormat="1" x14ac:dyDescent="0.2">
      <c r="A341" s="84"/>
      <c r="B341" s="85"/>
      <c r="C341" s="86" t="str">
        <f t="shared" si="82"/>
        <v/>
      </c>
      <c r="D341" s="207" t="str">
        <f t="shared" si="83"/>
        <v/>
      </c>
      <c r="E341" s="86"/>
      <c r="F341" s="86"/>
      <c r="G341" s="86"/>
      <c r="H341" s="86"/>
      <c r="I341" s="86"/>
      <c r="J341" s="86"/>
      <c r="K341" s="86"/>
      <c r="L341" s="86"/>
      <c r="M341" s="86"/>
      <c r="N341" s="86"/>
      <c r="O341" s="87"/>
      <c r="P341" s="87"/>
      <c r="Q341" s="84"/>
      <c r="R341" s="84"/>
      <c r="S341" s="88"/>
      <c r="T341" s="86"/>
      <c r="U341" s="89" t="str">
        <f>IF(T341="","",VLOOKUP(T341,Surfacing_Pavements_Full_Width_Array,2,FALSE))</f>
        <v/>
      </c>
      <c r="V341" s="88" t="str">
        <f t="shared" si="84"/>
        <v/>
      </c>
      <c r="W341" s="99"/>
      <c r="X341" s="90"/>
      <c r="Y341" s="89" t="str">
        <f t="shared" si="85"/>
        <v/>
      </c>
      <c r="Z341" s="86"/>
      <c r="AA341" s="91" t="str">
        <f t="shared" si="86"/>
        <v/>
      </c>
      <c r="AB341" s="86"/>
      <c r="AC341" s="87"/>
      <c r="AD341" s="86"/>
      <c r="AE341" s="86"/>
      <c r="AF341" s="86"/>
      <c r="AG341" s="86"/>
      <c r="AH341" s="89" t="str">
        <f t="shared" si="87"/>
        <v/>
      </c>
      <c r="AI341" s="86"/>
      <c r="AJ341" s="86"/>
      <c r="AK341" s="86"/>
      <c r="AL341" s="89" t="str">
        <f t="shared" si="88"/>
        <v/>
      </c>
      <c r="AM341" s="86"/>
      <c r="AN341" s="86"/>
      <c r="AO341" s="89" t="str">
        <f t="shared" si="89"/>
        <v/>
      </c>
      <c r="AP341" s="86"/>
      <c r="AQ341" s="86"/>
      <c r="AR341" s="89" t="str">
        <f t="shared" si="90"/>
        <v/>
      </c>
      <c r="AS341" s="86"/>
      <c r="AT341" s="89" t="str">
        <f t="shared" si="91"/>
        <v/>
      </c>
      <c r="AU341" s="86"/>
      <c r="AV341" s="86"/>
      <c r="AW341" s="86"/>
      <c r="AX341" s="86"/>
      <c r="AY341" s="86"/>
      <c r="AZ341" s="184"/>
      <c r="BA341" s="184"/>
      <c r="BB341" s="183"/>
      <c r="BC341" s="183"/>
      <c r="BD341" s="207" t="str">
        <f t="shared" si="92"/>
        <v/>
      </c>
      <c r="BE341" s="86"/>
      <c r="BF341" s="86"/>
      <c r="BG341" s="86"/>
      <c r="BH341" s="86"/>
      <c r="BI341" s="88"/>
      <c r="BJ341" s="88"/>
      <c r="BK341" s="89" t="str">
        <f t="shared" si="93"/>
        <v/>
      </c>
      <c r="BL341" s="86"/>
      <c r="BM341" s="89" t="str">
        <f t="shared" si="94"/>
        <v/>
      </c>
      <c r="BN341" s="184"/>
      <c r="BO341" s="184" t="str">
        <f t="shared" si="95"/>
        <v/>
      </c>
      <c r="BP341" s="466"/>
      <c r="BQ341" s="184"/>
      <c r="BR341" s="184"/>
      <c r="BS341" s="184"/>
      <c r="BT341" s="184"/>
      <c r="BU341" s="184"/>
      <c r="BV341" s="86"/>
      <c r="BW341" s="184"/>
      <c r="BX341" s="184"/>
      <c r="BY341" s="184"/>
      <c r="BZ341" s="184"/>
      <c r="CA341" s="184"/>
      <c r="CB341" s="119"/>
    </row>
    <row r="342" spans="1:80" s="78" customFormat="1" x14ac:dyDescent="0.2">
      <c r="A342" s="84"/>
      <c r="B342" s="85"/>
      <c r="C342" s="86" t="str">
        <f t="shared" si="82"/>
        <v/>
      </c>
      <c r="D342" s="207" t="str">
        <f t="shared" si="83"/>
        <v/>
      </c>
      <c r="E342" s="86"/>
      <c r="F342" s="86"/>
      <c r="G342" s="86"/>
      <c r="H342" s="86"/>
      <c r="I342" s="86"/>
      <c r="J342" s="86"/>
      <c r="K342" s="86"/>
      <c r="L342" s="86"/>
      <c r="M342" s="86"/>
      <c r="N342" s="86"/>
      <c r="O342" s="87"/>
      <c r="P342" s="87"/>
      <c r="Q342" s="84"/>
      <c r="R342" s="84"/>
      <c r="S342" s="88"/>
      <c r="T342" s="86"/>
      <c r="U342" s="89" t="str">
        <f>IF(T342="","",VLOOKUP(T342,Surfacing_Pavements_Full_Width_Array,2,FALSE))</f>
        <v/>
      </c>
      <c r="V342" s="88" t="str">
        <f t="shared" si="84"/>
        <v/>
      </c>
      <c r="W342" s="99"/>
      <c r="X342" s="90"/>
      <c r="Y342" s="89" t="str">
        <f t="shared" si="85"/>
        <v/>
      </c>
      <c r="Z342" s="86"/>
      <c r="AA342" s="91" t="str">
        <f t="shared" si="86"/>
        <v/>
      </c>
      <c r="AB342" s="86"/>
      <c r="AC342" s="87"/>
      <c r="AD342" s="86"/>
      <c r="AE342" s="86"/>
      <c r="AF342" s="86"/>
      <c r="AG342" s="86"/>
      <c r="AH342" s="89" t="str">
        <f t="shared" si="87"/>
        <v/>
      </c>
      <c r="AI342" s="86"/>
      <c r="AJ342" s="86"/>
      <c r="AK342" s="86"/>
      <c r="AL342" s="89" t="str">
        <f t="shared" si="88"/>
        <v/>
      </c>
      <c r="AM342" s="86"/>
      <c r="AN342" s="86"/>
      <c r="AO342" s="89" t="str">
        <f t="shared" si="89"/>
        <v/>
      </c>
      <c r="AP342" s="86"/>
      <c r="AQ342" s="86"/>
      <c r="AR342" s="89" t="str">
        <f t="shared" si="90"/>
        <v/>
      </c>
      <c r="AS342" s="86"/>
      <c r="AT342" s="89" t="str">
        <f t="shared" si="91"/>
        <v/>
      </c>
      <c r="AU342" s="86"/>
      <c r="AV342" s="86"/>
      <c r="AW342" s="86"/>
      <c r="AX342" s="86"/>
      <c r="AY342" s="86"/>
      <c r="AZ342" s="184"/>
      <c r="BA342" s="184"/>
      <c r="BB342" s="183"/>
      <c r="BC342" s="183"/>
      <c r="BD342" s="207" t="str">
        <f t="shared" si="92"/>
        <v/>
      </c>
      <c r="BE342" s="86"/>
      <c r="BF342" s="86"/>
      <c r="BG342" s="86"/>
      <c r="BH342" s="86"/>
      <c r="BI342" s="88"/>
      <c r="BJ342" s="88"/>
      <c r="BK342" s="89" t="str">
        <f t="shared" si="93"/>
        <v/>
      </c>
      <c r="BL342" s="86"/>
      <c r="BM342" s="89" t="str">
        <f t="shared" si="94"/>
        <v/>
      </c>
      <c r="BN342" s="184"/>
      <c r="BO342" s="184" t="str">
        <f t="shared" si="95"/>
        <v/>
      </c>
      <c r="BP342" s="466"/>
      <c r="BQ342" s="184"/>
      <c r="BR342" s="184"/>
      <c r="BS342" s="184"/>
      <c r="BT342" s="184"/>
      <c r="BU342" s="184"/>
      <c r="BV342" s="86"/>
      <c r="BW342" s="184"/>
      <c r="BX342" s="184"/>
      <c r="BY342" s="184"/>
      <c r="BZ342" s="184"/>
      <c r="CA342" s="184"/>
      <c r="CB342" s="119"/>
    </row>
    <row r="343" spans="1:80" s="78" customFormat="1" x14ac:dyDescent="0.2">
      <c r="A343" s="84"/>
      <c r="B343" s="85"/>
      <c r="C343" s="86" t="str">
        <f t="shared" si="82"/>
        <v/>
      </c>
      <c r="D343" s="207" t="str">
        <f t="shared" si="83"/>
        <v/>
      </c>
      <c r="E343" s="86"/>
      <c r="F343" s="86"/>
      <c r="G343" s="86"/>
      <c r="H343" s="86"/>
      <c r="I343" s="86"/>
      <c r="J343" s="86"/>
      <c r="K343" s="86"/>
      <c r="L343" s="86"/>
      <c r="M343" s="86"/>
      <c r="N343" s="86"/>
      <c r="O343" s="87"/>
      <c r="P343" s="87"/>
      <c r="Q343" s="84"/>
      <c r="R343" s="84"/>
      <c r="S343" s="88"/>
      <c r="T343" s="86"/>
      <c r="U343" s="89" t="str">
        <f>IF(T343="","",VLOOKUP(T343,Surfacing_Pavements_Full_Width_Array,2,FALSE))</f>
        <v/>
      </c>
      <c r="V343" s="88" t="str">
        <f t="shared" si="84"/>
        <v/>
      </c>
      <c r="W343" s="99"/>
      <c r="X343" s="90"/>
      <c r="Y343" s="89" t="str">
        <f t="shared" si="85"/>
        <v/>
      </c>
      <c r="Z343" s="86"/>
      <c r="AA343" s="91" t="str">
        <f t="shared" si="86"/>
        <v/>
      </c>
      <c r="AB343" s="86"/>
      <c r="AC343" s="87"/>
      <c r="AD343" s="86"/>
      <c r="AE343" s="86"/>
      <c r="AF343" s="86"/>
      <c r="AG343" s="86"/>
      <c r="AH343" s="89" t="str">
        <f t="shared" si="87"/>
        <v/>
      </c>
      <c r="AI343" s="86"/>
      <c r="AJ343" s="86"/>
      <c r="AK343" s="86"/>
      <c r="AL343" s="89" t="str">
        <f t="shared" si="88"/>
        <v/>
      </c>
      <c r="AM343" s="86"/>
      <c r="AN343" s="86"/>
      <c r="AO343" s="89" t="str">
        <f t="shared" si="89"/>
        <v/>
      </c>
      <c r="AP343" s="86"/>
      <c r="AQ343" s="86"/>
      <c r="AR343" s="89" t="str">
        <f t="shared" si="90"/>
        <v/>
      </c>
      <c r="AS343" s="86"/>
      <c r="AT343" s="89" t="str">
        <f t="shared" si="91"/>
        <v/>
      </c>
      <c r="AU343" s="86"/>
      <c r="AV343" s="86"/>
      <c r="AW343" s="86"/>
      <c r="AX343" s="86"/>
      <c r="AY343" s="86"/>
      <c r="AZ343" s="184"/>
      <c r="BA343" s="184"/>
      <c r="BB343" s="183"/>
      <c r="BC343" s="183"/>
      <c r="BD343" s="207" t="str">
        <f t="shared" si="92"/>
        <v/>
      </c>
      <c r="BE343" s="86"/>
      <c r="BF343" s="86"/>
      <c r="BG343" s="86"/>
      <c r="BH343" s="86"/>
      <c r="BI343" s="88"/>
      <c r="BJ343" s="88"/>
      <c r="BK343" s="89" t="str">
        <f t="shared" si="93"/>
        <v/>
      </c>
      <c r="BL343" s="86"/>
      <c r="BM343" s="89" t="str">
        <f t="shared" si="94"/>
        <v/>
      </c>
      <c r="BN343" s="184"/>
      <c r="BO343" s="184" t="str">
        <f t="shared" si="95"/>
        <v/>
      </c>
      <c r="BP343" s="466"/>
      <c r="BQ343" s="184"/>
      <c r="BR343" s="184"/>
      <c r="BS343" s="184"/>
      <c r="BT343" s="184"/>
      <c r="BU343" s="184"/>
      <c r="BV343" s="86"/>
      <c r="BW343" s="184"/>
      <c r="BX343" s="184"/>
      <c r="BY343" s="184"/>
      <c r="BZ343" s="184"/>
      <c r="CA343" s="184"/>
      <c r="CB343" s="119"/>
    </row>
    <row r="344" spans="1:80" s="78" customFormat="1" x14ac:dyDescent="0.2">
      <c r="A344" s="84"/>
      <c r="B344" s="85"/>
      <c r="C344" s="86" t="str">
        <f t="shared" si="82"/>
        <v/>
      </c>
      <c r="D344" s="207" t="str">
        <f t="shared" si="83"/>
        <v/>
      </c>
      <c r="E344" s="86"/>
      <c r="F344" s="86"/>
      <c r="G344" s="86"/>
      <c r="H344" s="86"/>
      <c r="I344" s="86"/>
      <c r="J344" s="86"/>
      <c r="K344" s="86"/>
      <c r="L344" s="86"/>
      <c r="M344" s="86"/>
      <c r="N344" s="86"/>
      <c r="O344" s="87"/>
      <c r="P344" s="87"/>
      <c r="Q344" s="84"/>
      <c r="R344" s="84"/>
      <c r="S344" s="88"/>
      <c r="T344" s="86"/>
      <c r="U344" s="89" t="str">
        <f>IF(T344="","",VLOOKUP(T344,Surfacing_Pavements_Full_Width_Array,2,FALSE))</f>
        <v/>
      </c>
      <c r="V344" s="88" t="str">
        <f t="shared" si="84"/>
        <v/>
      </c>
      <c r="W344" s="99"/>
      <c r="X344" s="90"/>
      <c r="Y344" s="89" t="str">
        <f t="shared" si="85"/>
        <v/>
      </c>
      <c r="Z344" s="86"/>
      <c r="AA344" s="91" t="str">
        <f t="shared" si="86"/>
        <v/>
      </c>
      <c r="AB344" s="86"/>
      <c r="AC344" s="87"/>
      <c r="AD344" s="86"/>
      <c r="AE344" s="86"/>
      <c r="AF344" s="86"/>
      <c r="AG344" s="86"/>
      <c r="AH344" s="89" t="str">
        <f t="shared" si="87"/>
        <v/>
      </c>
      <c r="AI344" s="86"/>
      <c r="AJ344" s="86"/>
      <c r="AK344" s="86"/>
      <c r="AL344" s="89" t="str">
        <f t="shared" si="88"/>
        <v/>
      </c>
      <c r="AM344" s="86"/>
      <c r="AN344" s="86"/>
      <c r="AO344" s="89" t="str">
        <f t="shared" si="89"/>
        <v/>
      </c>
      <c r="AP344" s="86"/>
      <c r="AQ344" s="86"/>
      <c r="AR344" s="89" t="str">
        <f t="shared" si="90"/>
        <v/>
      </c>
      <c r="AS344" s="86"/>
      <c r="AT344" s="89" t="str">
        <f t="shared" si="91"/>
        <v/>
      </c>
      <c r="AU344" s="86"/>
      <c r="AV344" s="86"/>
      <c r="AW344" s="86"/>
      <c r="AX344" s="86"/>
      <c r="AY344" s="86"/>
      <c r="AZ344" s="184"/>
      <c r="BA344" s="184"/>
      <c r="BB344" s="183"/>
      <c r="BC344" s="183"/>
      <c r="BD344" s="207" t="str">
        <f t="shared" si="92"/>
        <v/>
      </c>
      <c r="BE344" s="86"/>
      <c r="BF344" s="86"/>
      <c r="BG344" s="86"/>
      <c r="BH344" s="86"/>
      <c r="BI344" s="88"/>
      <c r="BJ344" s="88"/>
      <c r="BK344" s="89" t="str">
        <f t="shared" si="93"/>
        <v/>
      </c>
      <c r="BL344" s="86"/>
      <c r="BM344" s="89" t="str">
        <f t="shared" si="94"/>
        <v/>
      </c>
      <c r="BN344" s="184"/>
      <c r="BO344" s="184" t="str">
        <f t="shared" si="95"/>
        <v/>
      </c>
      <c r="BP344" s="466"/>
      <c r="BQ344" s="184"/>
      <c r="BR344" s="184"/>
      <c r="BS344" s="184"/>
      <c r="BT344" s="184"/>
      <c r="BU344" s="184"/>
      <c r="BV344" s="86"/>
      <c r="BW344" s="184"/>
      <c r="BX344" s="184"/>
      <c r="BY344" s="184"/>
      <c r="BZ344" s="184"/>
      <c r="CA344" s="184"/>
      <c r="CB344" s="119"/>
    </row>
    <row r="345" spans="1:80" s="78" customFormat="1" x14ac:dyDescent="0.2">
      <c r="A345" s="84"/>
      <c r="B345" s="85"/>
      <c r="C345" s="86" t="str">
        <f t="shared" si="82"/>
        <v/>
      </c>
      <c r="D345" s="207" t="str">
        <f t="shared" si="83"/>
        <v/>
      </c>
      <c r="E345" s="86"/>
      <c r="F345" s="86"/>
      <c r="G345" s="86"/>
      <c r="H345" s="86"/>
      <c r="I345" s="86"/>
      <c r="J345" s="86"/>
      <c r="K345" s="86"/>
      <c r="L345" s="86"/>
      <c r="M345" s="86"/>
      <c r="N345" s="86"/>
      <c r="O345" s="87"/>
      <c r="P345" s="87"/>
      <c r="Q345" s="84"/>
      <c r="R345" s="84"/>
      <c r="S345" s="88"/>
      <c r="T345" s="86"/>
      <c r="U345" s="89" t="str">
        <f>IF(T345="","",VLOOKUP(T345,Surfacing_Pavements_Full_Width_Array,2,FALSE))</f>
        <v/>
      </c>
      <c r="V345" s="88" t="str">
        <f t="shared" si="84"/>
        <v/>
      </c>
      <c r="W345" s="99"/>
      <c r="X345" s="90"/>
      <c r="Y345" s="89" t="str">
        <f t="shared" si="85"/>
        <v/>
      </c>
      <c r="Z345" s="86"/>
      <c r="AA345" s="91" t="str">
        <f t="shared" si="86"/>
        <v/>
      </c>
      <c r="AB345" s="86"/>
      <c r="AC345" s="87"/>
      <c r="AD345" s="86"/>
      <c r="AE345" s="86"/>
      <c r="AF345" s="86"/>
      <c r="AG345" s="86"/>
      <c r="AH345" s="89" t="str">
        <f t="shared" si="87"/>
        <v/>
      </c>
      <c r="AI345" s="86"/>
      <c r="AJ345" s="86"/>
      <c r="AK345" s="86"/>
      <c r="AL345" s="89" t="str">
        <f t="shared" si="88"/>
        <v/>
      </c>
      <c r="AM345" s="86"/>
      <c r="AN345" s="86"/>
      <c r="AO345" s="89" t="str">
        <f t="shared" si="89"/>
        <v/>
      </c>
      <c r="AP345" s="86"/>
      <c r="AQ345" s="86"/>
      <c r="AR345" s="89" t="str">
        <f t="shared" si="90"/>
        <v/>
      </c>
      <c r="AS345" s="86"/>
      <c r="AT345" s="89" t="str">
        <f t="shared" si="91"/>
        <v/>
      </c>
      <c r="AU345" s="86"/>
      <c r="AV345" s="86"/>
      <c r="AW345" s="86"/>
      <c r="AX345" s="86"/>
      <c r="AY345" s="86"/>
      <c r="AZ345" s="184"/>
      <c r="BA345" s="184"/>
      <c r="BB345" s="183"/>
      <c r="BC345" s="183"/>
      <c r="BD345" s="207" t="str">
        <f t="shared" si="92"/>
        <v/>
      </c>
      <c r="BE345" s="86"/>
      <c r="BF345" s="86"/>
      <c r="BG345" s="86"/>
      <c r="BH345" s="86"/>
      <c r="BI345" s="88"/>
      <c r="BJ345" s="88"/>
      <c r="BK345" s="89" t="str">
        <f t="shared" si="93"/>
        <v/>
      </c>
      <c r="BL345" s="86"/>
      <c r="BM345" s="89" t="str">
        <f t="shared" si="94"/>
        <v/>
      </c>
      <c r="BN345" s="184"/>
      <c r="BO345" s="184" t="str">
        <f t="shared" si="95"/>
        <v/>
      </c>
      <c r="BP345" s="466"/>
      <c r="BQ345" s="184"/>
      <c r="BR345" s="184"/>
      <c r="BS345" s="184"/>
      <c r="BT345" s="184"/>
      <c r="BU345" s="184"/>
      <c r="BV345" s="86"/>
      <c r="BW345" s="184"/>
      <c r="BX345" s="184"/>
      <c r="BY345" s="184"/>
      <c r="BZ345" s="184"/>
      <c r="CA345" s="184"/>
      <c r="CB345" s="119"/>
    </row>
    <row r="346" spans="1:80" s="78" customFormat="1" x14ac:dyDescent="0.2">
      <c r="A346" s="84"/>
      <c r="B346" s="85"/>
      <c r="C346" s="86" t="str">
        <f t="shared" si="82"/>
        <v/>
      </c>
      <c r="D346" s="207" t="str">
        <f t="shared" si="83"/>
        <v/>
      </c>
      <c r="E346" s="86"/>
      <c r="F346" s="86"/>
      <c r="G346" s="86"/>
      <c r="H346" s="86"/>
      <c r="I346" s="86"/>
      <c r="J346" s="86"/>
      <c r="K346" s="86"/>
      <c r="L346" s="86"/>
      <c r="M346" s="86"/>
      <c r="N346" s="86"/>
      <c r="O346" s="87"/>
      <c r="P346" s="87"/>
      <c r="Q346" s="84"/>
      <c r="R346" s="84"/>
      <c r="S346" s="88"/>
      <c r="T346" s="86"/>
      <c r="U346" s="89" t="str">
        <f>IF(T346="","",VLOOKUP(T346,Surfacing_Pavements_Full_Width_Array,2,FALSE))</f>
        <v/>
      </c>
      <c r="V346" s="88" t="str">
        <f t="shared" si="84"/>
        <v/>
      </c>
      <c r="W346" s="99"/>
      <c r="X346" s="90"/>
      <c r="Y346" s="89" t="str">
        <f t="shared" si="85"/>
        <v/>
      </c>
      <c r="Z346" s="86"/>
      <c r="AA346" s="91" t="str">
        <f t="shared" si="86"/>
        <v/>
      </c>
      <c r="AB346" s="86"/>
      <c r="AC346" s="87"/>
      <c r="AD346" s="86"/>
      <c r="AE346" s="86"/>
      <c r="AF346" s="86"/>
      <c r="AG346" s="86"/>
      <c r="AH346" s="89" t="str">
        <f t="shared" si="87"/>
        <v/>
      </c>
      <c r="AI346" s="86"/>
      <c r="AJ346" s="86"/>
      <c r="AK346" s="86"/>
      <c r="AL346" s="89" t="str">
        <f t="shared" si="88"/>
        <v/>
      </c>
      <c r="AM346" s="86"/>
      <c r="AN346" s="86"/>
      <c r="AO346" s="89" t="str">
        <f t="shared" si="89"/>
        <v/>
      </c>
      <c r="AP346" s="86"/>
      <c r="AQ346" s="86"/>
      <c r="AR346" s="89" t="str">
        <f t="shared" si="90"/>
        <v/>
      </c>
      <c r="AS346" s="86"/>
      <c r="AT346" s="89" t="str">
        <f t="shared" si="91"/>
        <v/>
      </c>
      <c r="AU346" s="86"/>
      <c r="AV346" s="86"/>
      <c r="AW346" s="86"/>
      <c r="AX346" s="86"/>
      <c r="AY346" s="86"/>
      <c r="AZ346" s="184"/>
      <c r="BA346" s="184"/>
      <c r="BB346" s="183"/>
      <c r="BC346" s="183"/>
      <c r="BD346" s="207" t="str">
        <f t="shared" si="92"/>
        <v/>
      </c>
      <c r="BE346" s="86"/>
      <c r="BF346" s="86"/>
      <c r="BG346" s="86"/>
      <c r="BH346" s="86"/>
      <c r="BI346" s="88"/>
      <c r="BJ346" s="88"/>
      <c r="BK346" s="89" t="str">
        <f t="shared" si="93"/>
        <v/>
      </c>
      <c r="BL346" s="86"/>
      <c r="BM346" s="89" t="str">
        <f t="shared" si="94"/>
        <v/>
      </c>
      <c r="BN346" s="184"/>
      <c r="BO346" s="184" t="str">
        <f t="shared" si="95"/>
        <v/>
      </c>
      <c r="BP346" s="466"/>
      <c r="BQ346" s="184"/>
      <c r="BR346" s="184"/>
      <c r="BS346" s="184"/>
      <c r="BT346" s="184"/>
      <c r="BU346" s="184"/>
      <c r="BV346" s="86"/>
      <c r="BW346" s="184"/>
      <c r="BX346" s="184"/>
      <c r="BY346" s="184"/>
      <c r="BZ346" s="184"/>
      <c r="CA346" s="184"/>
      <c r="CB346" s="119"/>
    </row>
    <row r="347" spans="1:80" s="78" customFormat="1" x14ac:dyDescent="0.2">
      <c r="A347" s="84"/>
      <c r="B347" s="85"/>
      <c r="C347" s="86" t="str">
        <f t="shared" si="82"/>
        <v/>
      </c>
      <c r="D347" s="207" t="str">
        <f t="shared" si="83"/>
        <v/>
      </c>
      <c r="E347" s="86"/>
      <c r="F347" s="86"/>
      <c r="G347" s="86"/>
      <c r="H347" s="86"/>
      <c r="I347" s="86"/>
      <c r="J347" s="86"/>
      <c r="K347" s="86"/>
      <c r="L347" s="86"/>
      <c r="M347" s="86"/>
      <c r="N347" s="86"/>
      <c r="O347" s="87"/>
      <c r="P347" s="87"/>
      <c r="Q347" s="84"/>
      <c r="R347" s="84"/>
      <c r="S347" s="88"/>
      <c r="T347" s="86"/>
      <c r="U347" s="89" t="str">
        <f>IF(T347="","",VLOOKUP(T347,Surfacing_Pavements_Full_Width_Array,2,FALSE))</f>
        <v/>
      </c>
      <c r="V347" s="88" t="str">
        <f t="shared" si="84"/>
        <v/>
      </c>
      <c r="W347" s="99"/>
      <c r="X347" s="90"/>
      <c r="Y347" s="89" t="str">
        <f t="shared" si="85"/>
        <v/>
      </c>
      <c r="Z347" s="86"/>
      <c r="AA347" s="91" t="str">
        <f t="shared" si="86"/>
        <v/>
      </c>
      <c r="AB347" s="86"/>
      <c r="AC347" s="87"/>
      <c r="AD347" s="86"/>
      <c r="AE347" s="86"/>
      <c r="AF347" s="86"/>
      <c r="AG347" s="86"/>
      <c r="AH347" s="89" t="str">
        <f t="shared" si="87"/>
        <v/>
      </c>
      <c r="AI347" s="86"/>
      <c r="AJ347" s="86"/>
      <c r="AK347" s="86"/>
      <c r="AL347" s="89" t="str">
        <f t="shared" si="88"/>
        <v/>
      </c>
      <c r="AM347" s="86"/>
      <c r="AN347" s="86"/>
      <c r="AO347" s="89" t="str">
        <f t="shared" si="89"/>
        <v/>
      </c>
      <c r="AP347" s="86"/>
      <c r="AQ347" s="86"/>
      <c r="AR347" s="89" t="str">
        <f t="shared" si="90"/>
        <v/>
      </c>
      <c r="AS347" s="86"/>
      <c r="AT347" s="89" t="str">
        <f t="shared" si="91"/>
        <v/>
      </c>
      <c r="AU347" s="86"/>
      <c r="AV347" s="86"/>
      <c r="AW347" s="86"/>
      <c r="AX347" s="86"/>
      <c r="AY347" s="86"/>
      <c r="AZ347" s="184"/>
      <c r="BA347" s="184"/>
      <c r="BB347" s="183"/>
      <c r="BC347" s="183"/>
      <c r="BD347" s="207" t="str">
        <f t="shared" si="92"/>
        <v/>
      </c>
      <c r="BE347" s="86"/>
      <c r="BF347" s="86"/>
      <c r="BG347" s="86"/>
      <c r="BH347" s="86"/>
      <c r="BI347" s="88"/>
      <c r="BJ347" s="88"/>
      <c r="BK347" s="89" t="str">
        <f t="shared" si="93"/>
        <v/>
      </c>
      <c r="BL347" s="86"/>
      <c r="BM347" s="89" t="str">
        <f t="shared" si="94"/>
        <v/>
      </c>
      <c r="BN347" s="184"/>
      <c r="BO347" s="184" t="str">
        <f t="shared" si="95"/>
        <v/>
      </c>
      <c r="BP347" s="466"/>
      <c r="BQ347" s="184"/>
      <c r="BR347" s="184"/>
      <c r="BS347" s="184"/>
      <c r="BT347" s="184"/>
      <c r="BU347" s="184"/>
      <c r="BV347" s="86"/>
      <c r="BW347" s="184"/>
      <c r="BX347" s="184"/>
      <c r="BY347" s="184"/>
      <c r="BZ347" s="184"/>
      <c r="CA347" s="184"/>
      <c r="CB347" s="119"/>
    </row>
    <row r="348" spans="1:80" s="78" customFormat="1" x14ac:dyDescent="0.2">
      <c r="A348" s="84"/>
      <c r="B348" s="85"/>
      <c r="C348" s="86" t="str">
        <f t="shared" si="82"/>
        <v/>
      </c>
      <c r="D348" s="207" t="str">
        <f t="shared" si="83"/>
        <v/>
      </c>
      <c r="E348" s="86"/>
      <c r="F348" s="86"/>
      <c r="G348" s="86"/>
      <c r="H348" s="86"/>
      <c r="I348" s="86"/>
      <c r="J348" s="86"/>
      <c r="K348" s="86"/>
      <c r="L348" s="86"/>
      <c r="M348" s="86"/>
      <c r="N348" s="86"/>
      <c r="O348" s="87"/>
      <c r="P348" s="87"/>
      <c r="Q348" s="84"/>
      <c r="R348" s="84"/>
      <c r="S348" s="88"/>
      <c r="T348" s="86"/>
      <c r="U348" s="89" t="str">
        <f>IF(T348="","",VLOOKUP(T348,Surfacing_Pavements_Full_Width_Array,2,FALSE))</f>
        <v/>
      </c>
      <c r="V348" s="88" t="str">
        <f t="shared" si="84"/>
        <v/>
      </c>
      <c r="W348" s="99"/>
      <c r="X348" s="90"/>
      <c r="Y348" s="89" t="str">
        <f t="shared" si="85"/>
        <v/>
      </c>
      <c r="Z348" s="86"/>
      <c r="AA348" s="91" t="str">
        <f t="shared" si="86"/>
        <v/>
      </c>
      <c r="AB348" s="86"/>
      <c r="AC348" s="87"/>
      <c r="AD348" s="86"/>
      <c r="AE348" s="86"/>
      <c r="AF348" s="86"/>
      <c r="AG348" s="86"/>
      <c r="AH348" s="89" t="str">
        <f t="shared" si="87"/>
        <v/>
      </c>
      <c r="AI348" s="86"/>
      <c r="AJ348" s="86"/>
      <c r="AK348" s="86"/>
      <c r="AL348" s="89" t="str">
        <f t="shared" si="88"/>
        <v/>
      </c>
      <c r="AM348" s="86"/>
      <c r="AN348" s="86"/>
      <c r="AO348" s="89" t="str">
        <f t="shared" si="89"/>
        <v/>
      </c>
      <c r="AP348" s="86"/>
      <c r="AQ348" s="86"/>
      <c r="AR348" s="89" t="str">
        <f t="shared" si="90"/>
        <v/>
      </c>
      <c r="AS348" s="86"/>
      <c r="AT348" s="89" t="str">
        <f t="shared" si="91"/>
        <v/>
      </c>
      <c r="AU348" s="86"/>
      <c r="AV348" s="86"/>
      <c r="AW348" s="86"/>
      <c r="AX348" s="86"/>
      <c r="AY348" s="86"/>
      <c r="AZ348" s="184"/>
      <c r="BA348" s="184"/>
      <c r="BB348" s="183"/>
      <c r="BC348" s="183"/>
      <c r="BD348" s="207" t="str">
        <f t="shared" si="92"/>
        <v/>
      </c>
      <c r="BE348" s="86"/>
      <c r="BF348" s="86"/>
      <c r="BG348" s="86"/>
      <c r="BH348" s="86"/>
      <c r="BI348" s="88"/>
      <c r="BJ348" s="88"/>
      <c r="BK348" s="89" t="str">
        <f t="shared" si="93"/>
        <v/>
      </c>
      <c r="BL348" s="86"/>
      <c r="BM348" s="89" t="str">
        <f t="shared" si="94"/>
        <v/>
      </c>
      <c r="BN348" s="184"/>
      <c r="BO348" s="184" t="str">
        <f t="shared" si="95"/>
        <v/>
      </c>
      <c r="BP348" s="466"/>
      <c r="BQ348" s="184"/>
      <c r="BR348" s="184"/>
      <c r="BS348" s="184"/>
      <c r="BT348" s="184"/>
      <c r="BU348" s="184"/>
      <c r="BV348" s="86"/>
      <c r="BW348" s="184"/>
      <c r="BX348" s="184"/>
      <c r="BY348" s="184"/>
      <c r="BZ348" s="184"/>
      <c r="CA348" s="184"/>
      <c r="CB348" s="119"/>
    </row>
    <row r="349" spans="1:80" s="78" customFormat="1" x14ac:dyDescent="0.2">
      <c r="A349" s="84"/>
      <c r="B349" s="85"/>
      <c r="C349" s="86" t="str">
        <f t="shared" si="82"/>
        <v/>
      </c>
      <c r="D349" s="207" t="str">
        <f t="shared" si="83"/>
        <v/>
      </c>
      <c r="E349" s="86"/>
      <c r="F349" s="86"/>
      <c r="G349" s="86"/>
      <c r="H349" s="86"/>
      <c r="I349" s="86"/>
      <c r="J349" s="86"/>
      <c r="K349" s="86"/>
      <c r="L349" s="86"/>
      <c r="M349" s="86"/>
      <c r="N349" s="86"/>
      <c r="O349" s="87"/>
      <c r="P349" s="87"/>
      <c r="Q349" s="84"/>
      <c r="R349" s="84"/>
      <c r="S349" s="88"/>
      <c r="T349" s="86"/>
      <c r="U349" s="89" t="str">
        <f>IF(T349="","",VLOOKUP(T349,Surfacing_Pavements_Full_Width_Array,2,FALSE))</f>
        <v/>
      </c>
      <c r="V349" s="88" t="str">
        <f t="shared" si="84"/>
        <v/>
      </c>
      <c r="W349" s="99"/>
      <c r="X349" s="90"/>
      <c r="Y349" s="89" t="str">
        <f t="shared" si="85"/>
        <v/>
      </c>
      <c r="Z349" s="86"/>
      <c r="AA349" s="91" t="str">
        <f t="shared" si="86"/>
        <v/>
      </c>
      <c r="AB349" s="86"/>
      <c r="AC349" s="87"/>
      <c r="AD349" s="86"/>
      <c r="AE349" s="86"/>
      <c r="AF349" s="86"/>
      <c r="AG349" s="86"/>
      <c r="AH349" s="89" t="str">
        <f t="shared" si="87"/>
        <v/>
      </c>
      <c r="AI349" s="86"/>
      <c r="AJ349" s="86"/>
      <c r="AK349" s="86"/>
      <c r="AL349" s="89" t="str">
        <f t="shared" si="88"/>
        <v/>
      </c>
      <c r="AM349" s="86"/>
      <c r="AN349" s="86"/>
      <c r="AO349" s="89" t="str">
        <f t="shared" si="89"/>
        <v/>
      </c>
      <c r="AP349" s="86"/>
      <c r="AQ349" s="86"/>
      <c r="AR349" s="89" t="str">
        <f t="shared" si="90"/>
        <v/>
      </c>
      <c r="AS349" s="86"/>
      <c r="AT349" s="89" t="str">
        <f t="shared" si="91"/>
        <v/>
      </c>
      <c r="AU349" s="86"/>
      <c r="AV349" s="86"/>
      <c r="AW349" s="86"/>
      <c r="AX349" s="86"/>
      <c r="AY349" s="86"/>
      <c r="AZ349" s="184"/>
      <c r="BA349" s="184"/>
      <c r="BB349" s="183"/>
      <c r="BC349" s="183"/>
      <c r="BD349" s="207" t="str">
        <f t="shared" si="92"/>
        <v/>
      </c>
      <c r="BE349" s="86"/>
      <c r="BF349" s="86"/>
      <c r="BG349" s="86"/>
      <c r="BH349" s="86"/>
      <c r="BI349" s="88"/>
      <c r="BJ349" s="88"/>
      <c r="BK349" s="89" t="str">
        <f t="shared" si="93"/>
        <v/>
      </c>
      <c r="BL349" s="86"/>
      <c r="BM349" s="89" t="str">
        <f t="shared" si="94"/>
        <v/>
      </c>
      <c r="BN349" s="184"/>
      <c r="BO349" s="184" t="str">
        <f t="shared" si="95"/>
        <v/>
      </c>
      <c r="BP349" s="466"/>
      <c r="BQ349" s="184"/>
      <c r="BR349" s="184"/>
      <c r="BS349" s="184"/>
      <c r="BT349" s="184"/>
      <c r="BU349" s="184"/>
      <c r="BV349" s="86"/>
      <c r="BW349" s="184"/>
      <c r="BX349" s="184"/>
      <c r="BY349" s="184"/>
      <c r="BZ349" s="184"/>
      <c r="CA349" s="184"/>
      <c r="CB349" s="119"/>
    </row>
    <row r="350" spans="1:80" s="78" customFormat="1" x14ac:dyDescent="0.2">
      <c r="A350" s="84"/>
      <c r="B350" s="85"/>
      <c r="C350" s="86" t="str">
        <f t="shared" si="82"/>
        <v/>
      </c>
      <c r="D350" s="207" t="str">
        <f t="shared" si="83"/>
        <v/>
      </c>
      <c r="E350" s="86"/>
      <c r="F350" s="86"/>
      <c r="G350" s="86"/>
      <c r="H350" s="86"/>
      <c r="I350" s="86"/>
      <c r="J350" s="86"/>
      <c r="K350" s="86"/>
      <c r="L350" s="86"/>
      <c r="M350" s="86"/>
      <c r="N350" s="86"/>
      <c r="O350" s="87"/>
      <c r="P350" s="87"/>
      <c r="Q350" s="84"/>
      <c r="R350" s="84"/>
      <c r="S350" s="88"/>
      <c r="T350" s="86"/>
      <c r="U350" s="89" t="str">
        <f>IF(T350="","",VLOOKUP(T350,Surfacing_Pavements_Full_Width_Array,2,FALSE))</f>
        <v/>
      </c>
      <c r="V350" s="88" t="str">
        <f t="shared" si="84"/>
        <v/>
      </c>
      <c r="W350" s="99"/>
      <c r="X350" s="90"/>
      <c r="Y350" s="89" t="str">
        <f t="shared" si="85"/>
        <v/>
      </c>
      <c r="Z350" s="86"/>
      <c r="AA350" s="91" t="str">
        <f t="shared" si="86"/>
        <v/>
      </c>
      <c r="AB350" s="86"/>
      <c r="AC350" s="87"/>
      <c r="AD350" s="86"/>
      <c r="AE350" s="86"/>
      <c r="AF350" s="86"/>
      <c r="AG350" s="86"/>
      <c r="AH350" s="89" t="str">
        <f t="shared" si="87"/>
        <v/>
      </c>
      <c r="AI350" s="86"/>
      <c r="AJ350" s="86"/>
      <c r="AK350" s="86"/>
      <c r="AL350" s="89" t="str">
        <f t="shared" si="88"/>
        <v/>
      </c>
      <c r="AM350" s="86"/>
      <c r="AN350" s="86"/>
      <c r="AO350" s="89" t="str">
        <f t="shared" si="89"/>
        <v/>
      </c>
      <c r="AP350" s="86"/>
      <c r="AQ350" s="86"/>
      <c r="AR350" s="89" t="str">
        <f t="shared" si="90"/>
        <v/>
      </c>
      <c r="AS350" s="86"/>
      <c r="AT350" s="89" t="str">
        <f t="shared" si="91"/>
        <v/>
      </c>
      <c r="AU350" s="86"/>
      <c r="AV350" s="86"/>
      <c r="AW350" s="86"/>
      <c r="AX350" s="86"/>
      <c r="AY350" s="86"/>
      <c r="AZ350" s="184"/>
      <c r="BA350" s="184"/>
      <c r="BB350" s="183"/>
      <c r="BC350" s="183"/>
      <c r="BD350" s="207" t="str">
        <f t="shared" si="92"/>
        <v/>
      </c>
      <c r="BE350" s="86"/>
      <c r="BF350" s="86"/>
      <c r="BG350" s="86"/>
      <c r="BH350" s="86"/>
      <c r="BI350" s="88"/>
      <c r="BJ350" s="88"/>
      <c r="BK350" s="89" t="str">
        <f t="shared" si="93"/>
        <v/>
      </c>
      <c r="BL350" s="86"/>
      <c r="BM350" s="89" t="str">
        <f t="shared" si="94"/>
        <v/>
      </c>
      <c r="BN350" s="184"/>
      <c r="BO350" s="184" t="str">
        <f t="shared" si="95"/>
        <v/>
      </c>
      <c r="BP350" s="466"/>
      <c r="BQ350" s="184"/>
      <c r="BR350" s="184"/>
      <c r="BS350" s="184"/>
      <c r="BT350" s="184"/>
      <c r="BU350" s="184"/>
      <c r="BV350" s="86"/>
      <c r="BW350" s="184"/>
      <c r="BX350" s="184"/>
      <c r="BY350" s="184"/>
      <c r="BZ350" s="184"/>
      <c r="CA350" s="184"/>
      <c r="CB350" s="119"/>
    </row>
    <row r="351" spans="1:80" s="78" customFormat="1" x14ac:dyDescent="0.2">
      <c r="A351" s="84"/>
      <c r="B351" s="85"/>
      <c r="C351" s="86" t="str">
        <f t="shared" si="82"/>
        <v/>
      </c>
      <c r="D351" s="207" t="str">
        <f t="shared" si="83"/>
        <v/>
      </c>
      <c r="E351" s="86"/>
      <c r="F351" s="86"/>
      <c r="G351" s="86"/>
      <c r="H351" s="86"/>
      <c r="I351" s="86"/>
      <c r="J351" s="86"/>
      <c r="K351" s="86"/>
      <c r="L351" s="86"/>
      <c r="M351" s="86"/>
      <c r="N351" s="86"/>
      <c r="O351" s="87"/>
      <c r="P351" s="87"/>
      <c r="Q351" s="84"/>
      <c r="R351" s="84"/>
      <c r="S351" s="88"/>
      <c r="T351" s="86"/>
      <c r="U351" s="89" t="str">
        <f>IF(T351="","",VLOOKUP(T351,Surfacing_Pavements_Full_Width_Array,2,FALSE))</f>
        <v/>
      </c>
      <c r="V351" s="88" t="str">
        <f t="shared" si="84"/>
        <v/>
      </c>
      <c r="W351" s="99"/>
      <c r="X351" s="90"/>
      <c r="Y351" s="89" t="str">
        <f t="shared" si="85"/>
        <v/>
      </c>
      <c r="Z351" s="86"/>
      <c r="AA351" s="91" t="str">
        <f t="shared" si="86"/>
        <v/>
      </c>
      <c r="AB351" s="86"/>
      <c r="AC351" s="87"/>
      <c r="AD351" s="86"/>
      <c r="AE351" s="86"/>
      <c r="AF351" s="86"/>
      <c r="AG351" s="86"/>
      <c r="AH351" s="89" t="str">
        <f t="shared" si="87"/>
        <v/>
      </c>
      <c r="AI351" s="86"/>
      <c r="AJ351" s="86"/>
      <c r="AK351" s="86"/>
      <c r="AL351" s="89" t="str">
        <f t="shared" si="88"/>
        <v/>
      </c>
      <c r="AM351" s="86"/>
      <c r="AN351" s="86"/>
      <c r="AO351" s="89" t="str">
        <f t="shared" si="89"/>
        <v/>
      </c>
      <c r="AP351" s="86"/>
      <c r="AQ351" s="86"/>
      <c r="AR351" s="89" t="str">
        <f t="shared" si="90"/>
        <v/>
      </c>
      <c r="AS351" s="86"/>
      <c r="AT351" s="89" t="str">
        <f t="shared" si="91"/>
        <v/>
      </c>
      <c r="AU351" s="86"/>
      <c r="AV351" s="86"/>
      <c r="AW351" s="86"/>
      <c r="AX351" s="86"/>
      <c r="AY351" s="86"/>
      <c r="AZ351" s="184"/>
      <c r="BA351" s="184"/>
      <c r="BB351" s="183"/>
      <c r="BC351" s="183"/>
      <c r="BD351" s="207" t="str">
        <f t="shared" si="92"/>
        <v/>
      </c>
      <c r="BE351" s="86"/>
      <c r="BF351" s="86"/>
      <c r="BG351" s="86"/>
      <c r="BH351" s="86"/>
      <c r="BI351" s="88"/>
      <c r="BJ351" s="88"/>
      <c r="BK351" s="89" t="str">
        <f t="shared" si="93"/>
        <v/>
      </c>
      <c r="BL351" s="86"/>
      <c r="BM351" s="89" t="str">
        <f t="shared" si="94"/>
        <v/>
      </c>
      <c r="BN351" s="184"/>
      <c r="BO351" s="184" t="str">
        <f t="shared" si="95"/>
        <v/>
      </c>
      <c r="BP351" s="466"/>
      <c r="BQ351" s="184"/>
      <c r="BR351" s="184"/>
      <c r="BS351" s="184"/>
      <c r="BT351" s="184"/>
      <c r="BU351" s="184"/>
      <c r="BV351" s="86"/>
      <c r="BW351" s="184"/>
      <c r="BX351" s="184"/>
      <c r="BY351" s="184"/>
      <c r="BZ351" s="184"/>
      <c r="CA351" s="184"/>
      <c r="CB351" s="119"/>
    </row>
    <row r="352" spans="1:80" s="78" customFormat="1" x14ac:dyDescent="0.2">
      <c r="A352" s="84"/>
      <c r="B352" s="85"/>
      <c r="C352" s="86" t="str">
        <f t="shared" si="82"/>
        <v/>
      </c>
      <c r="D352" s="207" t="str">
        <f t="shared" si="83"/>
        <v/>
      </c>
      <c r="E352" s="86"/>
      <c r="F352" s="86"/>
      <c r="G352" s="86"/>
      <c r="H352" s="86"/>
      <c r="I352" s="86"/>
      <c r="J352" s="86"/>
      <c r="K352" s="86"/>
      <c r="L352" s="86"/>
      <c r="M352" s="86"/>
      <c r="N352" s="86"/>
      <c r="O352" s="87"/>
      <c r="P352" s="87"/>
      <c r="Q352" s="84"/>
      <c r="R352" s="84"/>
      <c r="S352" s="88"/>
      <c r="T352" s="86"/>
      <c r="U352" s="89" t="str">
        <f>IF(T352="","",VLOOKUP(T352,Surfacing_Pavements_Full_Width_Array,2,FALSE))</f>
        <v/>
      </c>
      <c r="V352" s="88" t="str">
        <f t="shared" si="84"/>
        <v/>
      </c>
      <c r="W352" s="99"/>
      <c r="X352" s="90"/>
      <c r="Y352" s="89" t="str">
        <f t="shared" si="85"/>
        <v/>
      </c>
      <c r="Z352" s="86"/>
      <c r="AA352" s="91" t="str">
        <f t="shared" si="86"/>
        <v/>
      </c>
      <c r="AB352" s="86"/>
      <c r="AC352" s="87"/>
      <c r="AD352" s="86"/>
      <c r="AE352" s="86"/>
      <c r="AF352" s="86"/>
      <c r="AG352" s="86"/>
      <c r="AH352" s="89" t="str">
        <f t="shared" si="87"/>
        <v/>
      </c>
      <c r="AI352" s="86"/>
      <c r="AJ352" s="86"/>
      <c r="AK352" s="86"/>
      <c r="AL352" s="89" t="str">
        <f t="shared" si="88"/>
        <v/>
      </c>
      <c r="AM352" s="86"/>
      <c r="AN352" s="86"/>
      <c r="AO352" s="89" t="str">
        <f t="shared" si="89"/>
        <v/>
      </c>
      <c r="AP352" s="86"/>
      <c r="AQ352" s="86"/>
      <c r="AR352" s="89" t="str">
        <f t="shared" si="90"/>
        <v/>
      </c>
      <c r="AS352" s="86"/>
      <c r="AT352" s="89" t="str">
        <f t="shared" si="91"/>
        <v/>
      </c>
      <c r="AU352" s="86"/>
      <c r="AV352" s="86"/>
      <c r="AW352" s="86"/>
      <c r="AX352" s="86"/>
      <c r="AY352" s="86"/>
      <c r="AZ352" s="184"/>
      <c r="BA352" s="184"/>
      <c r="BB352" s="183"/>
      <c r="BC352" s="183"/>
      <c r="BD352" s="207" t="str">
        <f t="shared" si="92"/>
        <v/>
      </c>
      <c r="BE352" s="86"/>
      <c r="BF352" s="86"/>
      <c r="BG352" s="86"/>
      <c r="BH352" s="86"/>
      <c r="BI352" s="88"/>
      <c r="BJ352" s="88"/>
      <c r="BK352" s="89" t="str">
        <f t="shared" si="93"/>
        <v/>
      </c>
      <c r="BL352" s="86"/>
      <c r="BM352" s="89" t="str">
        <f t="shared" si="94"/>
        <v/>
      </c>
      <c r="BN352" s="184"/>
      <c r="BO352" s="184" t="str">
        <f t="shared" si="95"/>
        <v/>
      </c>
      <c r="BP352" s="466"/>
      <c r="BQ352" s="184"/>
      <c r="BR352" s="184"/>
      <c r="BS352" s="184"/>
      <c r="BT352" s="184"/>
      <c r="BU352" s="184"/>
      <c r="BV352" s="86"/>
      <c r="BW352" s="184"/>
      <c r="BX352" s="184"/>
      <c r="BY352" s="184"/>
      <c r="BZ352" s="184"/>
      <c r="CA352" s="184"/>
      <c r="CB352" s="119"/>
    </row>
    <row r="353" spans="1:80" s="78" customFormat="1" x14ac:dyDescent="0.2">
      <c r="A353" s="84"/>
      <c r="B353" s="85"/>
      <c r="C353" s="86" t="str">
        <f t="shared" si="82"/>
        <v/>
      </c>
      <c r="D353" s="207" t="str">
        <f t="shared" si="83"/>
        <v/>
      </c>
      <c r="E353" s="86"/>
      <c r="F353" s="86"/>
      <c r="G353" s="86"/>
      <c r="H353" s="86"/>
      <c r="I353" s="86"/>
      <c r="J353" s="86"/>
      <c r="K353" s="86"/>
      <c r="L353" s="86"/>
      <c r="M353" s="86"/>
      <c r="N353" s="86"/>
      <c r="O353" s="87"/>
      <c r="P353" s="87"/>
      <c r="Q353" s="84"/>
      <c r="R353" s="84"/>
      <c r="S353" s="88"/>
      <c r="T353" s="86"/>
      <c r="U353" s="89" t="str">
        <f>IF(T353="","",VLOOKUP(T353,Surfacing_Pavements_Full_Width_Array,2,FALSE))</f>
        <v/>
      </c>
      <c r="V353" s="88" t="str">
        <f t="shared" si="84"/>
        <v/>
      </c>
      <c r="W353" s="99"/>
      <c r="X353" s="90"/>
      <c r="Y353" s="89" t="str">
        <f t="shared" si="85"/>
        <v/>
      </c>
      <c r="Z353" s="86"/>
      <c r="AA353" s="91" t="str">
        <f t="shared" si="86"/>
        <v/>
      </c>
      <c r="AB353" s="86"/>
      <c r="AC353" s="87"/>
      <c r="AD353" s="86"/>
      <c r="AE353" s="86"/>
      <c r="AF353" s="86"/>
      <c r="AG353" s="86"/>
      <c r="AH353" s="89" t="str">
        <f t="shared" si="87"/>
        <v/>
      </c>
      <c r="AI353" s="86"/>
      <c r="AJ353" s="86"/>
      <c r="AK353" s="86"/>
      <c r="AL353" s="89" t="str">
        <f t="shared" si="88"/>
        <v/>
      </c>
      <c r="AM353" s="86"/>
      <c r="AN353" s="86"/>
      <c r="AO353" s="89" t="str">
        <f t="shared" si="89"/>
        <v/>
      </c>
      <c r="AP353" s="86"/>
      <c r="AQ353" s="86"/>
      <c r="AR353" s="89" t="str">
        <f t="shared" si="90"/>
        <v/>
      </c>
      <c r="AS353" s="86"/>
      <c r="AT353" s="89" t="str">
        <f t="shared" si="91"/>
        <v/>
      </c>
      <c r="AU353" s="86"/>
      <c r="AV353" s="86"/>
      <c r="AW353" s="86"/>
      <c r="AX353" s="86"/>
      <c r="AY353" s="86"/>
      <c r="AZ353" s="184"/>
      <c r="BA353" s="184"/>
      <c r="BB353" s="183"/>
      <c r="BC353" s="183"/>
      <c r="BD353" s="207" t="str">
        <f t="shared" si="92"/>
        <v/>
      </c>
      <c r="BE353" s="86"/>
      <c r="BF353" s="86"/>
      <c r="BG353" s="86"/>
      <c r="BH353" s="86"/>
      <c r="BI353" s="88"/>
      <c r="BJ353" s="88"/>
      <c r="BK353" s="89" t="str">
        <f t="shared" si="93"/>
        <v/>
      </c>
      <c r="BL353" s="86"/>
      <c r="BM353" s="89" t="str">
        <f t="shared" si="94"/>
        <v/>
      </c>
      <c r="BN353" s="184"/>
      <c r="BO353" s="184" t="str">
        <f t="shared" si="95"/>
        <v/>
      </c>
      <c r="BP353" s="466"/>
      <c r="BQ353" s="184"/>
      <c r="BR353" s="184"/>
      <c r="BS353" s="184"/>
      <c r="BT353" s="184"/>
      <c r="BU353" s="184"/>
      <c r="BV353" s="86"/>
      <c r="BW353" s="184"/>
      <c r="BX353" s="184"/>
      <c r="BY353" s="184"/>
      <c r="BZ353" s="184"/>
      <c r="CA353" s="184"/>
      <c r="CB353" s="119"/>
    </row>
    <row r="354" spans="1:80" s="78" customFormat="1" x14ac:dyDescent="0.2">
      <c r="A354" s="84"/>
      <c r="B354" s="85"/>
      <c r="C354" s="86" t="str">
        <f t="shared" si="82"/>
        <v/>
      </c>
      <c r="D354" s="207" t="str">
        <f t="shared" si="83"/>
        <v/>
      </c>
      <c r="E354" s="86"/>
      <c r="F354" s="86"/>
      <c r="G354" s="86"/>
      <c r="H354" s="86"/>
      <c r="I354" s="86"/>
      <c r="J354" s="86"/>
      <c r="K354" s="86"/>
      <c r="L354" s="86"/>
      <c r="M354" s="86"/>
      <c r="N354" s="86"/>
      <c r="O354" s="87"/>
      <c r="P354" s="87"/>
      <c r="Q354" s="84"/>
      <c r="R354" s="84"/>
      <c r="S354" s="88"/>
      <c r="T354" s="86"/>
      <c r="U354" s="89" t="str">
        <f>IF(T354="","",VLOOKUP(T354,Surfacing_Pavements_Full_Width_Array,2,FALSE))</f>
        <v/>
      </c>
      <c r="V354" s="88" t="str">
        <f t="shared" si="84"/>
        <v/>
      </c>
      <c r="W354" s="99"/>
      <c r="X354" s="90"/>
      <c r="Y354" s="89" t="str">
        <f t="shared" si="85"/>
        <v/>
      </c>
      <c r="Z354" s="86"/>
      <c r="AA354" s="91" t="str">
        <f t="shared" si="86"/>
        <v/>
      </c>
      <c r="AB354" s="86"/>
      <c r="AC354" s="87"/>
      <c r="AD354" s="86"/>
      <c r="AE354" s="86"/>
      <c r="AF354" s="86"/>
      <c r="AG354" s="86"/>
      <c r="AH354" s="89" t="str">
        <f t="shared" si="87"/>
        <v/>
      </c>
      <c r="AI354" s="86"/>
      <c r="AJ354" s="86"/>
      <c r="AK354" s="86"/>
      <c r="AL354" s="89" t="str">
        <f t="shared" si="88"/>
        <v/>
      </c>
      <c r="AM354" s="86"/>
      <c r="AN354" s="86"/>
      <c r="AO354" s="89" t="str">
        <f t="shared" si="89"/>
        <v/>
      </c>
      <c r="AP354" s="86"/>
      <c r="AQ354" s="86"/>
      <c r="AR354" s="89" t="str">
        <f t="shared" si="90"/>
        <v/>
      </c>
      <c r="AS354" s="86"/>
      <c r="AT354" s="89" t="str">
        <f t="shared" si="91"/>
        <v/>
      </c>
      <c r="AU354" s="86"/>
      <c r="AV354" s="86"/>
      <c r="AW354" s="86"/>
      <c r="AX354" s="86"/>
      <c r="AY354" s="86"/>
      <c r="AZ354" s="184"/>
      <c r="BA354" s="184"/>
      <c r="BB354" s="183"/>
      <c r="BC354" s="183"/>
      <c r="BD354" s="207" t="str">
        <f t="shared" si="92"/>
        <v/>
      </c>
      <c r="BE354" s="86"/>
      <c r="BF354" s="86"/>
      <c r="BG354" s="86"/>
      <c r="BH354" s="86"/>
      <c r="BI354" s="88"/>
      <c r="BJ354" s="88"/>
      <c r="BK354" s="89" t="str">
        <f t="shared" si="93"/>
        <v/>
      </c>
      <c r="BL354" s="86"/>
      <c r="BM354" s="89" t="str">
        <f t="shared" si="94"/>
        <v/>
      </c>
      <c r="BN354" s="184"/>
      <c r="BO354" s="184" t="str">
        <f t="shared" si="95"/>
        <v/>
      </c>
      <c r="BP354" s="466"/>
      <c r="BQ354" s="184"/>
      <c r="BR354" s="184"/>
      <c r="BS354" s="184"/>
      <c r="BT354" s="184"/>
      <c r="BU354" s="184"/>
      <c r="BV354" s="86"/>
      <c r="BW354" s="184"/>
      <c r="BX354" s="184"/>
      <c r="BY354" s="184"/>
      <c r="BZ354" s="184"/>
      <c r="CA354" s="184"/>
      <c r="CB354" s="119"/>
    </row>
    <row r="355" spans="1:80" s="78" customFormat="1" x14ac:dyDescent="0.2">
      <c r="A355" s="84"/>
      <c r="B355" s="85"/>
      <c r="C355" s="86" t="str">
        <f t="shared" si="82"/>
        <v/>
      </c>
      <c r="D355" s="207" t="str">
        <f t="shared" si="83"/>
        <v/>
      </c>
      <c r="E355" s="86"/>
      <c r="F355" s="86"/>
      <c r="G355" s="86"/>
      <c r="H355" s="86"/>
      <c r="I355" s="86"/>
      <c r="J355" s="86"/>
      <c r="K355" s="86"/>
      <c r="L355" s="86"/>
      <c r="M355" s="86"/>
      <c r="N355" s="86"/>
      <c r="O355" s="87"/>
      <c r="P355" s="87"/>
      <c r="Q355" s="84"/>
      <c r="R355" s="84"/>
      <c r="S355" s="88"/>
      <c r="T355" s="86"/>
      <c r="U355" s="89" t="str">
        <f>IF(T355="","",VLOOKUP(T355,Surfacing_Pavements_Full_Width_Array,2,FALSE))</f>
        <v/>
      </c>
      <c r="V355" s="88" t="str">
        <f t="shared" si="84"/>
        <v/>
      </c>
      <c r="W355" s="99"/>
      <c r="X355" s="90"/>
      <c r="Y355" s="89" t="str">
        <f t="shared" si="85"/>
        <v/>
      </c>
      <c r="Z355" s="86"/>
      <c r="AA355" s="91" t="str">
        <f t="shared" si="86"/>
        <v/>
      </c>
      <c r="AB355" s="86"/>
      <c r="AC355" s="87"/>
      <c r="AD355" s="86"/>
      <c r="AE355" s="86"/>
      <c r="AF355" s="86"/>
      <c r="AG355" s="86"/>
      <c r="AH355" s="89" t="str">
        <f t="shared" si="87"/>
        <v/>
      </c>
      <c r="AI355" s="86"/>
      <c r="AJ355" s="86"/>
      <c r="AK355" s="86"/>
      <c r="AL355" s="89" t="str">
        <f t="shared" si="88"/>
        <v/>
      </c>
      <c r="AM355" s="86"/>
      <c r="AN355" s="86"/>
      <c r="AO355" s="89" t="str">
        <f t="shared" si="89"/>
        <v/>
      </c>
      <c r="AP355" s="86"/>
      <c r="AQ355" s="86"/>
      <c r="AR355" s="89" t="str">
        <f t="shared" si="90"/>
        <v/>
      </c>
      <c r="AS355" s="86"/>
      <c r="AT355" s="89" t="str">
        <f t="shared" si="91"/>
        <v/>
      </c>
      <c r="AU355" s="86"/>
      <c r="AV355" s="86"/>
      <c r="AW355" s="86"/>
      <c r="AX355" s="86"/>
      <c r="AY355" s="86"/>
      <c r="AZ355" s="184"/>
      <c r="BA355" s="184"/>
      <c r="BB355" s="183"/>
      <c r="BC355" s="183"/>
      <c r="BD355" s="207" t="str">
        <f t="shared" si="92"/>
        <v/>
      </c>
      <c r="BE355" s="86"/>
      <c r="BF355" s="86"/>
      <c r="BG355" s="86"/>
      <c r="BH355" s="86"/>
      <c r="BI355" s="88"/>
      <c r="BJ355" s="88"/>
      <c r="BK355" s="89" t="str">
        <f t="shared" si="93"/>
        <v/>
      </c>
      <c r="BL355" s="86"/>
      <c r="BM355" s="89" t="str">
        <f t="shared" si="94"/>
        <v/>
      </c>
      <c r="BN355" s="184"/>
      <c r="BO355" s="184" t="str">
        <f t="shared" si="95"/>
        <v/>
      </c>
      <c r="BP355" s="466"/>
      <c r="BQ355" s="184"/>
      <c r="BR355" s="184"/>
      <c r="BS355" s="184"/>
      <c r="BT355" s="184"/>
      <c r="BU355" s="184"/>
      <c r="BV355" s="86"/>
      <c r="BW355" s="184"/>
      <c r="BX355" s="184"/>
      <c r="BY355" s="184"/>
      <c r="BZ355" s="184"/>
      <c r="CA355" s="184"/>
      <c r="CB355" s="119"/>
    </row>
    <row r="356" spans="1:80" s="78" customFormat="1" x14ac:dyDescent="0.2">
      <c r="A356" s="84"/>
      <c r="B356" s="85"/>
      <c r="C356" s="86" t="str">
        <f t="shared" si="82"/>
        <v/>
      </c>
      <c r="D356" s="207" t="str">
        <f t="shared" si="83"/>
        <v/>
      </c>
      <c r="E356" s="86"/>
      <c r="F356" s="86"/>
      <c r="G356" s="86"/>
      <c r="H356" s="86"/>
      <c r="I356" s="86"/>
      <c r="J356" s="86"/>
      <c r="K356" s="86"/>
      <c r="L356" s="86"/>
      <c r="M356" s="86"/>
      <c r="N356" s="86"/>
      <c r="O356" s="87"/>
      <c r="P356" s="87"/>
      <c r="Q356" s="84"/>
      <c r="R356" s="84"/>
      <c r="S356" s="88"/>
      <c r="T356" s="86"/>
      <c r="U356" s="89" t="str">
        <f>IF(T356="","",VLOOKUP(T356,Surfacing_Pavements_Full_Width_Array,2,FALSE))</f>
        <v/>
      </c>
      <c r="V356" s="88" t="str">
        <f t="shared" si="84"/>
        <v/>
      </c>
      <c r="W356" s="99"/>
      <c r="X356" s="90"/>
      <c r="Y356" s="89" t="str">
        <f t="shared" si="85"/>
        <v/>
      </c>
      <c r="Z356" s="86"/>
      <c r="AA356" s="91" t="str">
        <f t="shared" si="86"/>
        <v/>
      </c>
      <c r="AB356" s="86"/>
      <c r="AC356" s="87"/>
      <c r="AD356" s="86"/>
      <c r="AE356" s="86"/>
      <c r="AF356" s="86"/>
      <c r="AG356" s="86"/>
      <c r="AH356" s="89" t="str">
        <f t="shared" si="87"/>
        <v/>
      </c>
      <c r="AI356" s="86"/>
      <c r="AJ356" s="86"/>
      <c r="AK356" s="86"/>
      <c r="AL356" s="89" t="str">
        <f t="shared" si="88"/>
        <v/>
      </c>
      <c r="AM356" s="86"/>
      <c r="AN356" s="86"/>
      <c r="AO356" s="89" t="str">
        <f t="shared" si="89"/>
        <v/>
      </c>
      <c r="AP356" s="86"/>
      <c r="AQ356" s="86"/>
      <c r="AR356" s="89" t="str">
        <f t="shared" si="90"/>
        <v/>
      </c>
      <c r="AS356" s="86"/>
      <c r="AT356" s="89" t="str">
        <f t="shared" si="91"/>
        <v/>
      </c>
      <c r="AU356" s="86"/>
      <c r="AV356" s="86"/>
      <c r="AW356" s="86"/>
      <c r="AX356" s="86"/>
      <c r="AY356" s="86"/>
      <c r="AZ356" s="184"/>
      <c r="BA356" s="184"/>
      <c r="BB356" s="183"/>
      <c r="BC356" s="183"/>
      <c r="BD356" s="207" t="str">
        <f t="shared" si="92"/>
        <v/>
      </c>
      <c r="BE356" s="86"/>
      <c r="BF356" s="86"/>
      <c r="BG356" s="86"/>
      <c r="BH356" s="86"/>
      <c r="BI356" s="88"/>
      <c r="BJ356" s="88"/>
      <c r="BK356" s="89" t="str">
        <f t="shared" si="93"/>
        <v/>
      </c>
      <c r="BL356" s="86"/>
      <c r="BM356" s="89" t="str">
        <f t="shared" si="94"/>
        <v/>
      </c>
      <c r="BN356" s="184"/>
      <c r="BO356" s="184" t="str">
        <f t="shared" si="95"/>
        <v/>
      </c>
      <c r="BP356" s="466"/>
      <c r="BQ356" s="184"/>
      <c r="BR356" s="184"/>
      <c r="BS356" s="184"/>
      <c r="BT356" s="184"/>
      <c r="BU356" s="184"/>
      <c r="BV356" s="86"/>
      <c r="BW356" s="184"/>
      <c r="BX356" s="184"/>
      <c r="BY356" s="184"/>
      <c r="BZ356" s="184"/>
      <c r="CA356" s="184"/>
      <c r="CB356" s="119"/>
    </row>
    <row r="357" spans="1:80" s="78" customFormat="1" x14ac:dyDescent="0.2">
      <c r="A357" s="84"/>
      <c r="B357" s="85"/>
      <c r="C357" s="86" t="str">
        <f t="shared" si="82"/>
        <v/>
      </c>
      <c r="D357" s="207" t="str">
        <f t="shared" si="83"/>
        <v/>
      </c>
      <c r="E357" s="86"/>
      <c r="F357" s="86"/>
      <c r="G357" s="86"/>
      <c r="H357" s="86"/>
      <c r="I357" s="86"/>
      <c r="J357" s="86"/>
      <c r="K357" s="86"/>
      <c r="L357" s="86"/>
      <c r="M357" s="86"/>
      <c r="N357" s="86"/>
      <c r="O357" s="87"/>
      <c r="P357" s="87"/>
      <c r="Q357" s="84"/>
      <c r="R357" s="84"/>
      <c r="S357" s="88"/>
      <c r="T357" s="86"/>
      <c r="U357" s="89" t="str">
        <f>IF(T357="","",VLOOKUP(T357,Surfacing_Pavements_Full_Width_Array,2,FALSE))</f>
        <v/>
      </c>
      <c r="V357" s="88" t="str">
        <f t="shared" si="84"/>
        <v/>
      </c>
      <c r="W357" s="99"/>
      <c r="X357" s="90"/>
      <c r="Y357" s="89" t="str">
        <f t="shared" si="85"/>
        <v/>
      </c>
      <c r="Z357" s="86"/>
      <c r="AA357" s="91" t="str">
        <f t="shared" si="86"/>
        <v/>
      </c>
      <c r="AB357" s="86"/>
      <c r="AC357" s="87"/>
      <c r="AD357" s="86"/>
      <c r="AE357" s="86"/>
      <c r="AF357" s="86"/>
      <c r="AG357" s="86"/>
      <c r="AH357" s="89" t="str">
        <f t="shared" si="87"/>
        <v/>
      </c>
      <c r="AI357" s="86"/>
      <c r="AJ357" s="86"/>
      <c r="AK357" s="86"/>
      <c r="AL357" s="89" t="str">
        <f t="shared" si="88"/>
        <v/>
      </c>
      <c r="AM357" s="86"/>
      <c r="AN357" s="86"/>
      <c r="AO357" s="89" t="str">
        <f t="shared" si="89"/>
        <v/>
      </c>
      <c r="AP357" s="86"/>
      <c r="AQ357" s="86"/>
      <c r="AR357" s="89" t="str">
        <f t="shared" si="90"/>
        <v/>
      </c>
      <c r="AS357" s="86"/>
      <c r="AT357" s="89" t="str">
        <f t="shared" si="91"/>
        <v/>
      </c>
      <c r="AU357" s="86"/>
      <c r="AV357" s="86"/>
      <c r="AW357" s="86"/>
      <c r="AX357" s="86"/>
      <c r="AY357" s="86"/>
      <c r="AZ357" s="184"/>
      <c r="BA357" s="184"/>
      <c r="BB357" s="183"/>
      <c r="BC357" s="183"/>
      <c r="BD357" s="207" t="str">
        <f t="shared" si="92"/>
        <v/>
      </c>
      <c r="BE357" s="86"/>
      <c r="BF357" s="86"/>
      <c r="BG357" s="86"/>
      <c r="BH357" s="86"/>
      <c r="BI357" s="88"/>
      <c r="BJ357" s="88"/>
      <c r="BK357" s="89" t="str">
        <f t="shared" si="93"/>
        <v/>
      </c>
      <c r="BL357" s="86"/>
      <c r="BM357" s="89" t="str">
        <f t="shared" si="94"/>
        <v/>
      </c>
      <c r="BN357" s="184"/>
      <c r="BO357" s="184" t="str">
        <f t="shared" si="95"/>
        <v/>
      </c>
      <c r="BP357" s="466"/>
      <c r="BQ357" s="184"/>
      <c r="BR357" s="184"/>
      <c r="BS357" s="184"/>
      <c r="BT357" s="184"/>
      <c r="BU357" s="184"/>
      <c r="BV357" s="86"/>
      <c r="BW357" s="184"/>
      <c r="BX357" s="184"/>
      <c r="BY357" s="184"/>
      <c r="BZ357" s="184"/>
      <c r="CA357" s="184"/>
      <c r="CB357" s="119"/>
    </row>
    <row r="358" spans="1:80" s="78" customFormat="1" x14ac:dyDescent="0.2">
      <c r="A358" s="84"/>
      <c r="B358" s="85"/>
      <c r="C358" s="86" t="str">
        <f t="shared" si="82"/>
        <v/>
      </c>
      <c r="D358" s="207" t="str">
        <f t="shared" si="83"/>
        <v/>
      </c>
      <c r="E358" s="86"/>
      <c r="F358" s="86"/>
      <c r="G358" s="86"/>
      <c r="H358" s="86"/>
      <c r="I358" s="86"/>
      <c r="J358" s="86"/>
      <c r="K358" s="86"/>
      <c r="L358" s="86"/>
      <c r="M358" s="86"/>
      <c r="N358" s="86"/>
      <c r="O358" s="87"/>
      <c r="P358" s="87"/>
      <c r="Q358" s="84"/>
      <c r="R358" s="84"/>
      <c r="S358" s="88"/>
      <c r="T358" s="86"/>
      <c r="U358" s="89" t="str">
        <f>IF(T358="","",VLOOKUP(T358,Surfacing_Pavements_Full_Width_Array,2,FALSE))</f>
        <v/>
      </c>
      <c r="V358" s="88" t="str">
        <f t="shared" si="84"/>
        <v/>
      </c>
      <c r="W358" s="99"/>
      <c r="X358" s="90"/>
      <c r="Y358" s="89" t="str">
        <f t="shared" si="85"/>
        <v/>
      </c>
      <c r="Z358" s="86"/>
      <c r="AA358" s="91" t="str">
        <f t="shared" si="86"/>
        <v/>
      </c>
      <c r="AB358" s="86"/>
      <c r="AC358" s="87"/>
      <c r="AD358" s="86"/>
      <c r="AE358" s="86"/>
      <c r="AF358" s="86"/>
      <c r="AG358" s="86"/>
      <c r="AH358" s="89" t="str">
        <f t="shared" si="87"/>
        <v/>
      </c>
      <c r="AI358" s="86"/>
      <c r="AJ358" s="86"/>
      <c r="AK358" s="86"/>
      <c r="AL358" s="89" t="str">
        <f t="shared" si="88"/>
        <v/>
      </c>
      <c r="AM358" s="86"/>
      <c r="AN358" s="86"/>
      <c r="AO358" s="89" t="str">
        <f t="shared" si="89"/>
        <v/>
      </c>
      <c r="AP358" s="86"/>
      <c r="AQ358" s="86"/>
      <c r="AR358" s="89" t="str">
        <f t="shared" si="90"/>
        <v/>
      </c>
      <c r="AS358" s="86"/>
      <c r="AT358" s="89" t="str">
        <f t="shared" si="91"/>
        <v/>
      </c>
      <c r="AU358" s="86"/>
      <c r="AV358" s="86"/>
      <c r="AW358" s="86"/>
      <c r="AX358" s="86"/>
      <c r="AY358" s="86"/>
      <c r="AZ358" s="184"/>
      <c r="BA358" s="184"/>
      <c r="BB358" s="183"/>
      <c r="BC358" s="183"/>
      <c r="BD358" s="207" t="str">
        <f t="shared" si="92"/>
        <v/>
      </c>
      <c r="BE358" s="86"/>
      <c r="BF358" s="86"/>
      <c r="BG358" s="86"/>
      <c r="BH358" s="86"/>
      <c r="BI358" s="88"/>
      <c r="BJ358" s="88"/>
      <c r="BK358" s="89" t="str">
        <f t="shared" si="93"/>
        <v/>
      </c>
      <c r="BL358" s="86"/>
      <c r="BM358" s="89" t="str">
        <f t="shared" si="94"/>
        <v/>
      </c>
      <c r="BN358" s="184"/>
      <c r="BO358" s="184" t="str">
        <f t="shared" si="95"/>
        <v/>
      </c>
      <c r="BP358" s="466"/>
      <c r="BQ358" s="184"/>
      <c r="BR358" s="184"/>
      <c r="BS358" s="184"/>
      <c r="BT358" s="184"/>
      <c r="BU358" s="184"/>
      <c r="BV358" s="86"/>
      <c r="BW358" s="184"/>
      <c r="BX358" s="184"/>
      <c r="BY358" s="184"/>
      <c r="BZ358" s="184"/>
      <c r="CA358" s="184"/>
      <c r="CB358" s="119"/>
    </row>
    <row r="359" spans="1:80" s="78" customFormat="1" x14ac:dyDescent="0.2">
      <c r="A359" s="84"/>
      <c r="B359" s="85"/>
      <c r="C359" s="86" t="str">
        <f t="shared" si="82"/>
        <v/>
      </c>
      <c r="D359" s="207" t="str">
        <f t="shared" si="83"/>
        <v/>
      </c>
      <c r="E359" s="86"/>
      <c r="F359" s="86"/>
      <c r="G359" s="86"/>
      <c r="H359" s="86"/>
      <c r="I359" s="86"/>
      <c r="J359" s="86"/>
      <c r="K359" s="86"/>
      <c r="L359" s="86"/>
      <c r="M359" s="86"/>
      <c r="N359" s="86"/>
      <c r="O359" s="87"/>
      <c r="P359" s="87"/>
      <c r="Q359" s="84"/>
      <c r="R359" s="84"/>
      <c r="S359" s="88"/>
      <c r="T359" s="86"/>
      <c r="U359" s="89" t="str">
        <f>IF(T359="","",VLOOKUP(T359,Surfacing_Pavements_Full_Width_Array,2,FALSE))</f>
        <v/>
      </c>
      <c r="V359" s="88" t="str">
        <f t="shared" si="84"/>
        <v/>
      </c>
      <c r="W359" s="99"/>
      <c r="X359" s="90"/>
      <c r="Y359" s="89" t="str">
        <f t="shared" si="85"/>
        <v/>
      </c>
      <c r="Z359" s="86"/>
      <c r="AA359" s="91" t="str">
        <f t="shared" si="86"/>
        <v/>
      </c>
      <c r="AB359" s="86"/>
      <c r="AC359" s="87"/>
      <c r="AD359" s="86"/>
      <c r="AE359" s="86"/>
      <c r="AF359" s="86"/>
      <c r="AG359" s="86"/>
      <c r="AH359" s="89" t="str">
        <f t="shared" si="87"/>
        <v/>
      </c>
      <c r="AI359" s="86"/>
      <c r="AJ359" s="86"/>
      <c r="AK359" s="86"/>
      <c r="AL359" s="89" t="str">
        <f t="shared" si="88"/>
        <v/>
      </c>
      <c r="AM359" s="86"/>
      <c r="AN359" s="86"/>
      <c r="AO359" s="89" t="str">
        <f t="shared" si="89"/>
        <v/>
      </c>
      <c r="AP359" s="86"/>
      <c r="AQ359" s="86"/>
      <c r="AR359" s="89" t="str">
        <f t="shared" si="90"/>
        <v/>
      </c>
      <c r="AS359" s="86"/>
      <c r="AT359" s="89" t="str">
        <f t="shared" si="91"/>
        <v/>
      </c>
      <c r="AU359" s="86"/>
      <c r="AV359" s="86"/>
      <c r="AW359" s="86"/>
      <c r="AX359" s="86"/>
      <c r="AY359" s="86"/>
      <c r="AZ359" s="184"/>
      <c r="BA359" s="184"/>
      <c r="BB359" s="183"/>
      <c r="BC359" s="183"/>
      <c r="BD359" s="207" t="str">
        <f t="shared" si="92"/>
        <v/>
      </c>
      <c r="BE359" s="86"/>
      <c r="BF359" s="86"/>
      <c r="BG359" s="86"/>
      <c r="BH359" s="86"/>
      <c r="BI359" s="88"/>
      <c r="BJ359" s="88"/>
      <c r="BK359" s="89" t="str">
        <f t="shared" si="93"/>
        <v/>
      </c>
      <c r="BL359" s="86"/>
      <c r="BM359" s="89" t="str">
        <f t="shared" si="94"/>
        <v/>
      </c>
      <c r="BN359" s="184"/>
      <c r="BO359" s="184" t="str">
        <f t="shared" si="95"/>
        <v/>
      </c>
      <c r="BP359" s="466"/>
      <c r="BQ359" s="184"/>
      <c r="BR359" s="184"/>
      <c r="BS359" s="184"/>
      <c r="BT359" s="184"/>
      <c r="BU359" s="184"/>
      <c r="BV359" s="86"/>
      <c r="BW359" s="184"/>
      <c r="BX359" s="184"/>
      <c r="BY359" s="184"/>
      <c r="BZ359" s="184"/>
      <c r="CA359" s="184"/>
      <c r="CB359" s="119"/>
    </row>
    <row r="360" spans="1:80" s="78" customFormat="1" x14ac:dyDescent="0.2">
      <c r="A360" s="84"/>
      <c r="B360" s="85"/>
      <c r="C360" s="86" t="str">
        <f t="shared" si="82"/>
        <v/>
      </c>
      <c r="D360" s="207" t="str">
        <f t="shared" si="83"/>
        <v/>
      </c>
      <c r="E360" s="86"/>
      <c r="F360" s="86"/>
      <c r="G360" s="86"/>
      <c r="H360" s="86"/>
      <c r="I360" s="86"/>
      <c r="J360" s="86"/>
      <c r="K360" s="86"/>
      <c r="L360" s="86"/>
      <c r="M360" s="86"/>
      <c r="N360" s="86"/>
      <c r="O360" s="87"/>
      <c r="P360" s="87"/>
      <c r="Q360" s="84"/>
      <c r="R360" s="84"/>
      <c r="S360" s="88"/>
      <c r="T360" s="86"/>
      <c r="U360" s="89" t="str">
        <f>IF(T360="","",VLOOKUP(T360,Surfacing_Pavements_Full_Width_Array,2,FALSE))</f>
        <v/>
      </c>
      <c r="V360" s="88" t="str">
        <f t="shared" si="84"/>
        <v/>
      </c>
      <c r="W360" s="99"/>
      <c r="X360" s="90"/>
      <c r="Y360" s="89" t="str">
        <f t="shared" si="85"/>
        <v/>
      </c>
      <c r="Z360" s="86"/>
      <c r="AA360" s="91" t="str">
        <f t="shared" si="86"/>
        <v/>
      </c>
      <c r="AB360" s="86"/>
      <c r="AC360" s="87"/>
      <c r="AD360" s="86"/>
      <c r="AE360" s="86"/>
      <c r="AF360" s="86"/>
      <c r="AG360" s="86"/>
      <c r="AH360" s="89" t="str">
        <f t="shared" si="87"/>
        <v/>
      </c>
      <c r="AI360" s="86"/>
      <c r="AJ360" s="86"/>
      <c r="AK360" s="86"/>
      <c r="AL360" s="89" t="str">
        <f t="shared" si="88"/>
        <v/>
      </c>
      <c r="AM360" s="86"/>
      <c r="AN360" s="86"/>
      <c r="AO360" s="89" t="str">
        <f t="shared" si="89"/>
        <v/>
      </c>
      <c r="AP360" s="86"/>
      <c r="AQ360" s="86"/>
      <c r="AR360" s="89" t="str">
        <f t="shared" si="90"/>
        <v/>
      </c>
      <c r="AS360" s="86"/>
      <c r="AT360" s="89" t="str">
        <f t="shared" si="91"/>
        <v/>
      </c>
      <c r="AU360" s="86"/>
      <c r="AV360" s="86"/>
      <c r="AW360" s="86"/>
      <c r="AX360" s="86"/>
      <c r="AY360" s="86"/>
      <c r="AZ360" s="184"/>
      <c r="BA360" s="184"/>
      <c r="BB360" s="183"/>
      <c r="BC360" s="183"/>
      <c r="BD360" s="207" t="str">
        <f t="shared" si="92"/>
        <v/>
      </c>
      <c r="BE360" s="86"/>
      <c r="BF360" s="86"/>
      <c r="BG360" s="86"/>
      <c r="BH360" s="86"/>
      <c r="BI360" s="88"/>
      <c r="BJ360" s="88"/>
      <c r="BK360" s="89" t="str">
        <f t="shared" si="93"/>
        <v/>
      </c>
      <c r="BL360" s="86"/>
      <c r="BM360" s="89" t="str">
        <f t="shared" si="94"/>
        <v/>
      </c>
      <c r="BN360" s="184"/>
      <c r="BO360" s="184" t="str">
        <f t="shared" si="95"/>
        <v/>
      </c>
      <c r="BP360" s="466"/>
      <c r="BQ360" s="184"/>
      <c r="BR360" s="184"/>
      <c r="BS360" s="184"/>
      <c r="BT360" s="184"/>
      <c r="BU360" s="184"/>
      <c r="BV360" s="86"/>
      <c r="BW360" s="184"/>
      <c r="BX360" s="184"/>
      <c r="BY360" s="184"/>
      <c r="BZ360" s="184"/>
      <c r="CA360" s="184"/>
      <c r="CB360" s="119"/>
    </row>
    <row r="361" spans="1:80" s="78" customFormat="1" x14ac:dyDescent="0.2">
      <c r="A361" s="84"/>
      <c r="B361" s="85"/>
      <c r="C361" s="86" t="str">
        <f t="shared" si="82"/>
        <v/>
      </c>
      <c r="D361" s="207" t="str">
        <f t="shared" si="83"/>
        <v/>
      </c>
      <c r="E361" s="86"/>
      <c r="F361" s="86"/>
      <c r="G361" s="86"/>
      <c r="H361" s="86"/>
      <c r="I361" s="86"/>
      <c r="J361" s="86"/>
      <c r="K361" s="86"/>
      <c r="L361" s="86"/>
      <c r="M361" s="86"/>
      <c r="N361" s="86"/>
      <c r="O361" s="87"/>
      <c r="P361" s="87"/>
      <c r="Q361" s="84"/>
      <c r="R361" s="84"/>
      <c r="S361" s="88"/>
      <c r="T361" s="86"/>
      <c r="U361" s="89" t="str">
        <f>IF(T361="","",VLOOKUP(T361,Surfacing_Pavements_Full_Width_Array,2,FALSE))</f>
        <v/>
      </c>
      <c r="V361" s="88" t="str">
        <f t="shared" si="84"/>
        <v/>
      </c>
      <c r="W361" s="99"/>
      <c r="X361" s="90"/>
      <c r="Y361" s="89" t="str">
        <f t="shared" si="85"/>
        <v/>
      </c>
      <c r="Z361" s="86"/>
      <c r="AA361" s="91" t="str">
        <f t="shared" si="86"/>
        <v/>
      </c>
      <c r="AB361" s="86"/>
      <c r="AC361" s="87"/>
      <c r="AD361" s="86"/>
      <c r="AE361" s="86"/>
      <c r="AF361" s="86"/>
      <c r="AG361" s="86"/>
      <c r="AH361" s="89" t="str">
        <f t="shared" si="87"/>
        <v/>
      </c>
      <c r="AI361" s="86"/>
      <c r="AJ361" s="86"/>
      <c r="AK361" s="86"/>
      <c r="AL361" s="89" t="str">
        <f t="shared" si="88"/>
        <v/>
      </c>
      <c r="AM361" s="86"/>
      <c r="AN361" s="86"/>
      <c r="AO361" s="89" t="str">
        <f t="shared" si="89"/>
        <v/>
      </c>
      <c r="AP361" s="86"/>
      <c r="AQ361" s="86"/>
      <c r="AR361" s="89" t="str">
        <f t="shared" si="90"/>
        <v/>
      </c>
      <c r="AS361" s="86"/>
      <c r="AT361" s="89" t="str">
        <f t="shared" si="91"/>
        <v/>
      </c>
      <c r="AU361" s="86"/>
      <c r="AV361" s="86"/>
      <c r="AW361" s="86"/>
      <c r="AX361" s="86"/>
      <c r="AY361" s="86"/>
      <c r="AZ361" s="184"/>
      <c r="BA361" s="184"/>
      <c r="BB361" s="183"/>
      <c r="BC361" s="183"/>
      <c r="BD361" s="207" t="str">
        <f t="shared" si="92"/>
        <v/>
      </c>
      <c r="BE361" s="86"/>
      <c r="BF361" s="86"/>
      <c r="BG361" s="86"/>
      <c r="BH361" s="86"/>
      <c r="BI361" s="88"/>
      <c r="BJ361" s="88"/>
      <c r="BK361" s="89" t="str">
        <f t="shared" si="93"/>
        <v/>
      </c>
      <c r="BL361" s="86"/>
      <c r="BM361" s="89" t="str">
        <f t="shared" si="94"/>
        <v/>
      </c>
      <c r="BN361" s="184"/>
      <c r="BO361" s="184" t="str">
        <f t="shared" si="95"/>
        <v/>
      </c>
      <c r="BP361" s="466"/>
      <c r="BQ361" s="184"/>
      <c r="BR361" s="184"/>
      <c r="BS361" s="184"/>
      <c r="BT361" s="184"/>
      <c r="BU361" s="184"/>
      <c r="BV361" s="86"/>
      <c r="BW361" s="184"/>
      <c r="BX361" s="184"/>
      <c r="BY361" s="184"/>
      <c r="BZ361" s="184"/>
      <c r="CA361" s="184"/>
      <c r="CB361" s="119"/>
    </row>
    <row r="362" spans="1:80" s="78" customFormat="1" x14ac:dyDescent="0.2">
      <c r="A362" s="84"/>
      <c r="B362" s="85"/>
      <c r="C362" s="86" t="str">
        <f t="shared" si="82"/>
        <v/>
      </c>
      <c r="D362" s="207" t="str">
        <f t="shared" si="83"/>
        <v/>
      </c>
      <c r="E362" s="86"/>
      <c r="F362" s="86"/>
      <c r="G362" s="86"/>
      <c r="H362" s="86"/>
      <c r="I362" s="86"/>
      <c r="J362" s="86"/>
      <c r="K362" s="86"/>
      <c r="L362" s="86"/>
      <c r="M362" s="86"/>
      <c r="N362" s="86"/>
      <c r="O362" s="87"/>
      <c r="P362" s="87"/>
      <c r="Q362" s="84"/>
      <c r="R362" s="84"/>
      <c r="S362" s="88"/>
      <c r="T362" s="86"/>
      <c r="U362" s="89" t="str">
        <f>IF(T362="","",VLOOKUP(T362,Surfacing_Pavements_Full_Width_Array,2,FALSE))</f>
        <v/>
      </c>
      <c r="V362" s="88" t="str">
        <f t="shared" si="84"/>
        <v/>
      </c>
      <c r="W362" s="99"/>
      <c r="X362" s="90"/>
      <c r="Y362" s="89" t="str">
        <f t="shared" si="85"/>
        <v/>
      </c>
      <c r="Z362" s="86"/>
      <c r="AA362" s="91" t="str">
        <f t="shared" si="86"/>
        <v/>
      </c>
      <c r="AB362" s="86"/>
      <c r="AC362" s="87"/>
      <c r="AD362" s="86"/>
      <c r="AE362" s="86"/>
      <c r="AF362" s="86"/>
      <c r="AG362" s="86"/>
      <c r="AH362" s="89" t="str">
        <f t="shared" si="87"/>
        <v/>
      </c>
      <c r="AI362" s="86"/>
      <c r="AJ362" s="86"/>
      <c r="AK362" s="86"/>
      <c r="AL362" s="89" t="str">
        <f t="shared" si="88"/>
        <v/>
      </c>
      <c r="AM362" s="86"/>
      <c r="AN362" s="86"/>
      <c r="AO362" s="89" t="str">
        <f t="shared" si="89"/>
        <v/>
      </c>
      <c r="AP362" s="86"/>
      <c r="AQ362" s="86"/>
      <c r="AR362" s="89" t="str">
        <f t="shared" si="90"/>
        <v/>
      </c>
      <c r="AS362" s="86"/>
      <c r="AT362" s="89" t="str">
        <f t="shared" si="91"/>
        <v/>
      </c>
      <c r="AU362" s="86"/>
      <c r="AV362" s="86"/>
      <c r="AW362" s="86"/>
      <c r="AX362" s="86"/>
      <c r="AY362" s="86"/>
      <c r="AZ362" s="184"/>
      <c r="BA362" s="184"/>
      <c r="BB362" s="183"/>
      <c r="BC362" s="183"/>
      <c r="BD362" s="207" t="str">
        <f t="shared" si="92"/>
        <v/>
      </c>
      <c r="BE362" s="86"/>
      <c r="BF362" s="86"/>
      <c r="BG362" s="86"/>
      <c r="BH362" s="86"/>
      <c r="BI362" s="88"/>
      <c r="BJ362" s="88"/>
      <c r="BK362" s="89" t="str">
        <f t="shared" si="93"/>
        <v/>
      </c>
      <c r="BL362" s="86"/>
      <c r="BM362" s="89" t="str">
        <f t="shared" si="94"/>
        <v/>
      </c>
      <c r="BN362" s="184"/>
      <c r="BO362" s="184" t="str">
        <f t="shared" si="95"/>
        <v/>
      </c>
      <c r="BP362" s="466"/>
      <c r="BQ362" s="184"/>
      <c r="BR362" s="184"/>
      <c r="BS362" s="184"/>
      <c r="BT362" s="184"/>
      <c r="BU362" s="184"/>
      <c r="BV362" s="86"/>
      <c r="BW362" s="184"/>
      <c r="BX362" s="184"/>
      <c r="BY362" s="184"/>
      <c r="BZ362" s="184"/>
      <c r="CA362" s="184"/>
      <c r="CB362" s="119"/>
    </row>
    <row r="363" spans="1:80" s="78" customFormat="1" x14ac:dyDescent="0.2">
      <c r="A363" s="84"/>
      <c r="B363" s="85"/>
      <c r="C363" s="86" t="str">
        <f t="shared" si="82"/>
        <v/>
      </c>
      <c r="D363" s="207" t="str">
        <f t="shared" si="83"/>
        <v/>
      </c>
      <c r="E363" s="86"/>
      <c r="F363" s="86"/>
      <c r="G363" s="86"/>
      <c r="H363" s="86"/>
      <c r="I363" s="86"/>
      <c r="J363" s="86"/>
      <c r="K363" s="86"/>
      <c r="L363" s="86"/>
      <c r="M363" s="86"/>
      <c r="N363" s="86"/>
      <c r="O363" s="87"/>
      <c r="P363" s="87"/>
      <c r="Q363" s="84"/>
      <c r="R363" s="84"/>
      <c r="S363" s="88"/>
      <c r="T363" s="86"/>
      <c r="U363" s="89" t="str">
        <f>IF(T363="","",VLOOKUP(T363,Surfacing_Pavements_Full_Width_Array,2,FALSE))</f>
        <v/>
      </c>
      <c r="V363" s="88" t="str">
        <f t="shared" si="84"/>
        <v/>
      </c>
      <c r="W363" s="99"/>
      <c r="X363" s="90"/>
      <c r="Y363" s="89" t="str">
        <f t="shared" si="85"/>
        <v/>
      </c>
      <c r="Z363" s="86"/>
      <c r="AA363" s="91" t="str">
        <f t="shared" si="86"/>
        <v/>
      </c>
      <c r="AB363" s="86"/>
      <c r="AC363" s="87"/>
      <c r="AD363" s="86"/>
      <c r="AE363" s="86"/>
      <c r="AF363" s="86"/>
      <c r="AG363" s="86"/>
      <c r="AH363" s="89" t="str">
        <f t="shared" si="87"/>
        <v/>
      </c>
      <c r="AI363" s="86"/>
      <c r="AJ363" s="86"/>
      <c r="AK363" s="86"/>
      <c r="AL363" s="89" t="str">
        <f t="shared" si="88"/>
        <v/>
      </c>
      <c r="AM363" s="86"/>
      <c r="AN363" s="86"/>
      <c r="AO363" s="89" t="str">
        <f t="shared" si="89"/>
        <v/>
      </c>
      <c r="AP363" s="86"/>
      <c r="AQ363" s="86"/>
      <c r="AR363" s="89" t="str">
        <f t="shared" si="90"/>
        <v/>
      </c>
      <c r="AS363" s="86"/>
      <c r="AT363" s="89" t="str">
        <f t="shared" si="91"/>
        <v/>
      </c>
      <c r="AU363" s="86"/>
      <c r="AV363" s="86"/>
      <c r="AW363" s="86"/>
      <c r="AX363" s="86"/>
      <c r="AY363" s="86"/>
      <c r="AZ363" s="184"/>
      <c r="BA363" s="184"/>
      <c r="BB363" s="183"/>
      <c r="BC363" s="183"/>
      <c r="BD363" s="207" t="str">
        <f t="shared" si="92"/>
        <v/>
      </c>
      <c r="BE363" s="86"/>
      <c r="BF363" s="86"/>
      <c r="BG363" s="86"/>
      <c r="BH363" s="86"/>
      <c r="BI363" s="88"/>
      <c r="BJ363" s="88"/>
      <c r="BK363" s="89" t="str">
        <f t="shared" si="93"/>
        <v/>
      </c>
      <c r="BL363" s="86"/>
      <c r="BM363" s="89" t="str">
        <f t="shared" si="94"/>
        <v/>
      </c>
      <c r="BN363" s="184"/>
      <c r="BO363" s="184" t="str">
        <f t="shared" si="95"/>
        <v/>
      </c>
      <c r="BP363" s="466"/>
      <c r="BQ363" s="184"/>
      <c r="BR363" s="184"/>
      <c r="BS363" s="184"/>
      <c r="BT363" s="184"/>
      <c r="BU363" s="184"/>
      <c r="BV363" s="86"/>
      <c r="BW363" s="184"/>
      <c r="BX363" s="184"/>
      <c r="BY363" s="184"/>
      <c r="BZ363" s="184"/>
      <c r="CA363" s="184"/>
      <c r="CB363" s="119"/>
    </row>
    <row r="364" spans="1:80" s="78" customFormat="1" x14ac:dyDescent="0.2">
      <c r="A364" s="84"/>
      <c r="B364" s="85"/>
      <c r="C364" s="86" t="str">
        <f t="shared" si="82"/>
        <v/>
      </c>
      <c r="D364" s="207" t="str">
        <f t="shared" si="83"/>
        <v/>
      </c>
      <c r="E364" s="86"/>
      <c r="F364" s="86"/>
      <c r="G364" s="86"/>
      <c r="H364" s="86"/>
      <c r="I364" s="86"/>
      <c r="J364" s="86"/>
      <c r="K364" s="86"/>
      <c r="L364" s="86"/>
      <c r="M364" s="86"/>
      <c r="N364" s="86"/>
      <c r="O364" s="87"/>
      <c r="P364" s="87"/>
      <c r="Q364" s="84"/>
      <c r="R364" s="84"/>
      <c r="S364" s="88"/>
      <c r="T364" s="86"/>
      <c r="U364" s="89" t="str">
        <f>IF(T364="","",VLOOKUP(T364,Surfacing_Pavements_Full_Width_Array,2,FALSE))</f>
        <v/>
      </c>
      <c r="V364" s="88" t="str">
        <f t="shared" si="84"/>
        <v/>
      </c>
      <c r="W364" s="99"/>
      <c r="X364" s="90"/>
      <c r="Y364" s="89" t="str">
        <f t="shared" si="85"/>
        <v/>
      </c>
      <c r="Z364" s="86"/>
      <c r="AA364" s="91" t="str">
        <f t="shared" si="86"/>
        <v/>
      </c>
      <c r="AB364" s="86"/>
      <c r="AC364" s="87"/>
      <c r="AD364" s="86"/>
      <c r="AE364" s="86"/>
      <c r="AF364" s="86"/>
      <c r="AG364" s="86"/>
      <c r="AH364" s="89" t="str">
        <f t="shared" si="87"/>
        <v/>
      </c>
      <c r="AI364" s="86"/>
      <c r="AJ364" s="86"/>
      <c r="AK364" s="86"/>
      <c r="AL364" s="89" t="str">
        <f t="shared" si="88"/>
        <v/>
      </c>
      <c r="AM364" s="86"/>
      <c r="AN364" s="86"/>
      <c r="AO364" s="89" t="str">
        <f t="shared" si="89"/>
        <v/>
      </c>
      <c r="AP364" s="86"/>
      <c r="AQ364" s="86"/>
      <c r="AR364" s="89" t="str">
        <f t="shared" si="90"/>
        <v/>
      </c>
      <c r="AS364" s="86"/>
      <c r="AT364" s="89" t="str">
        <f t="shared" si="91"/>
        <v/>
      </c>
      <c r="AU364" s="86"/>
      <c r="AV364" s="86"/>
      <c r="AW364" s="86"/>
      <c r="AX364" s="86"/>
      <c r="AY364" s="86"/>
      <c r="AZ364" s="184"/>
      <c r="BA364" s="184"/>
      <c r="BB364" s="183"/>
      <c r="BC364" s="183"/>
      <c r="BD364" s="207" t="str">
        <f t="shared" si="92"/>
        <v/>
      </c>
      <c r="BE364" s="86"/>
      <c r="BF364" s="86"/>
      <c r="BG364" s="86"/>
      <c r="BH364" s="86"/>
      <c r="BI364" s="88"/>
      <c r="BJ364" s="88"/>
      <c r="BK364" s="89" t="str">
        <f t="shared" si="93"/>
        <v/>
      </c>
      <c r="BL364" s="86"/>
      <c r="BM364" s="89" t="str">
        <f t="shared" si="94"/>
        <v/>
      </c>
      <c r="BN364" s="184"/>
      <c r="BO364" s="184" t="str">
        <f t="shared" si="95"/>
        <v/>
      </c>
      <c r="BP364" s="466"/>
      <c r="BQ364" s="184"/>
      <c r="BR364" s="184"/>
      <c r="BS364" s="184"/>
      <c r="BT364" s="184"/>
      <c r="BU364" s="184"/>
      <c r="BV364" s="86"/>
      <c r="BW364" s="184"/>
      <c r="BX364" s="184"/>
      <c r="BY364" s="184"/>
      <c r="BZ364" s="184"/>
      <c r="CA364" s="184"/>
      <c r="CB364" s="119"/>
    </row>
    <row r="365" spans="1:80" s="78" customFormat="1" x14ac:dyDescent="0.2">
      <c r="A365" s="84"/>
      <c r="B365" s="85"/>
      <c r="C365" s="86" t="str">
        <f t="shared" si="82"/>
        <v/>
      </c>
      <c r="D365" s="207" t="str">
        <f t="shared" si="83"/>
        <v/>
      </c>
      <c r="E365" s="86"/>
      <c r="F365" s="86"/>
      <c r="G365" s="86"/>
      <c r="H365" s="86"/>
      <c r="I365" s="86"/>
      <c r="J365" s="86"/>
      <c r="K365" s="86"/>
      <c r="L365" s="86"/>
      <c r="M365" s="86"/>
      <c r="N365" s="86"/>
      <c r="O365" s="87"/>
      <c r="P365" s="87"/>
      <c r="Q365" s="84"/>
      <c r="R365" s="84"/>
      <c r="S365" s="88"/>
      <c r="T365" s="86"/>
      <c r="U365" s="89" t="str">
        <f>IF(T365="","",VLOOKUP(T365,Surfacing_Pavements_Full_Width_Array,2,FALSE))</f>
        <v/>
      </c>
      <c r="V365" s="88" t="str">
        <f t="shared" si="84"/>
        <v/>
      </c>
      <c r="W365" s="99"/>
      <c r="X365" s="90"/>
      <c r="Y365" s="89" t="str">
        <f t="shared" si="85"/>
        <v/>
      </c>
      <c r="Z365" s="86"/>
      <c r="AA365" s="91" t="str">
        <f t="shared" si="86"/>
        <v/>
      </c>
      <c r="AB365" s="86"/>
      <c r="AC365" s="87"/>
      <c r="AD365" s="86"/>
      <c r="AE365" s="86"/>
      <c r="AF365" s="86"/>
      <c r="AG365" s="86"/>
      <c r="AH365" s="89" t="str">
        <f t="shared" si="87"/>
        <v/>
      </c>
      <c r="AI365" s="86"/>
      <c r="AJ365" s="86"/>
      <c r="AK365" s="86"/>
      <c r="AL365" s="89" t="str">
        <f t="shared" si="88"/>
        <v/>
      </c>
      <c r="AM365" s="86"/>
      <c r="AN365" s="86"/>
      <c r="AO365" s="89" t="str">
        <f t="shared" si="89"/>
        <v/>
      </c>
      <c r="AP365" s="86"/>
      <c r="AQ365" s="86"/>
      <c r="AR365" s="89" t="str">
        <f t="shared" si="90"/>
        <v/>
      </c>
      <c r="AS365" s="86"/>
      <c r="AT365" s="89" t="str">
        <f t="shared" si="91"/>
        <v/>
      </c>
      <c r="AU365" s="86"/>
      <c r="AV365" s="86"/>
      <c r="AW365" s="86"/>
      <c r="AX365" s="86"/>
      <c r="AY365" s="86"/>
      <c r="AZ365" s="184"/>
      <c r="BA365" s="184"/>
      <c r="BB365" s="183"/>
      <c r="BC365" s="183"/>
      <c r="BD365" s="207" t="str">
        <f t="shared" si="92"/>
        <v/>
      </c>
      <c r="BE365" s="86"/>
      <c r="BF365" s="86"/>
      <c r="BG365" s="86"/>
      <c r="BH365" s="86"/>
      <c r="BI365" s="88"/>
      <c r="BJ365" s="88"/>
      <c r="BK365" s="89" t="str">
        <f t="shared" si="93"/>
        <v/>
      </c>
      <c r="BL365" s="86"/>
      <c r="BM365" s="89" t="str">
        <f t="shared" si="94"/>
        <v/>
      </c>
      <c r="BN365" s="184"/>
      <c r="BO365" s="184" t="str">
        <f t="shared" si="95"/>
        <v/>
      </c>
      <c r="BP365" s="466"/>
      <c r="BQ365" s="184"/>
      <c r="BR365" s="184"/>
      <c r="BS365" s="184"/>
      <c r="BT365" s="184"/>
      <c r="BU365" s="184"/>
      <c r="BV365" s="86"/>
      <c r="BW365" s="184"/>
      <c r="BX365" s="184"/>
      <c r="BY365" s="184"/>
      <c r="BZ365" s="184"/>
      <c r="CA365" s="184"/>
      <c r="CB365" s="119"/>
    </row>
    <row r="366" spans="1:80" s="78" customFormat="1" x14ac:dyDescent="0.2">
      <c r="A366" s="84"/>
      <c r="B366" s="85"/>
      <c r="C366" s="86" t="str">
        <f t="shared" si="82"/>
        <v/>
      </c>
      <c r="D366" s="207" t="str">
        <f t="shared" si="83"/>
        <v/>
      </c>
      <c r="E366" s="86"/>
      <c r="F366" s="86"/>
      <c r="G366" s="86"/>
      <c r="H366" s="86"/>
      <c r="I366" s="86"/>
      <c r="J366" s="86"/>
      <c r="K366" s="86"/>
      <c r="L366" s="86"/>
      <c r="M366" s="86"/>
      <c r="N366" s="86"/>
      <c r="O366" s="87"/>
      <c r="P366" s="87"/>
      <c r="Q366" s="84"/>
      <c r="R366" s="84"/>
      <c r="S366" s="88"/>
      <c r="T366" s="86"/>
      <c r="U366" s="89" t="str">
        <f>IF(T366="","",VLOOKUP(T366,Surfacing_Pavements_Full_Width_Array,2,FALSE))</f>
        <v/>
      </c>
      <c r="V366" s="88" t="str">
        <f t="shared" si="84"/>
        <v/>
      </c>
      <c r="W366" s="99"/>
      <c r="X366" s="90"/>
      <c r="Y366" s="89" t="str">
        <f t="shared" si="85"/>
        <v/>
      </c>
      <c r="Z366" s="86"/>
      <c r="AA366" s="91" t="str">
        <f t="shared" si="86"/>
        <v/>
      </c>
      <c r="AB366" s="86"/>
      <c r="AC366" s="87"/>
      <c r="AD366" s="86"/>
      <c r="AE366" s="86"/>
      <c r="AF366" s="86"/>
      <c r="AG366" s="86"/>
      <c r="AH366" s="89" t="str">
        <f t="shared" si="87"/>
        <v/>
      </c>
      <c r="AI366" s="86"/>
      <c r="AJ366" s="86"/>
      <c r="AK366" s="86"/>
      <c r="AL366" s="89" t="str">
        <f t="shared" si="88"/>
        <v/>
      </c>
      <c r="AM366" s="86"/>
      <c r="AN366" s="86"/>
      <c r="AO366" s="89" t="str">
        <f t="shared" si="89"/>
        <v/>
      </c>
      <c r="AP366" s="86"/>
      <c r="AQ366" s="86"/>
      <c r="AR366" s="89" t="str">
        <f t="shared" si="90"/>
        <v/>
      </c>
      <c r="AS366" s="86"/>
      <c r="AT366" s="89" t="str">
        <f t="shared" si="91"/>
        <v/>
      </c>
      <c r="AU366" s="86"/>
      <c r="AV366" s="86"/>
      <c r="AW366" s="86"/>
      <c r="AX366" s="86"/>
      <c r="AY366" s="86"/>
      <c r="AZ366" s="184"/>
      <c r="BA366" s="184"/>
      <c r="BB366" s="183"/>
      <c r="BC366" s="183"/>
      <c r="BD366" s="207" t="str">
        <f t="shared" si="92"/>
        <v/>
      </c>
      <c r="BE366" s="86"/>
      <c r="BF366" s="86"/>
      <c r="BG366" s="86"/>
      <c r="BH366" s="86"/>
      <c r="BI366" s="88"/>
      <c r="BJ366" s="88"/>
      <c r="BK366" s="89" t="str">
        <f t="shared" si="93"/>
        <v/>
      </c>
      <c r="BL366" s="86"/>
      <c r="BM366" s="89" t="str">
        <f t="shared" si="94"/>
        <v/>
      </c>
      <c r="BN366" s="184"/>
      <c r="BO366" s="184" t="str">
        <f t="shared" si="95"/>
        <v/>
      </c>
      <c r="BP366" s="466"/>
      <c r="BQ366" s="184"/>
      <c r="BR366" s="184"/>
      <c r="BS366" s="184"/>
      <c r="BT366" s="184"/>
      <c r="BU366" s="184"/>
      <c r="BV366" s="86"/>
      <c r="BW366" s="184"/>
      <c r="BX366" s="184"/>
      <c r="BY366" s="184"/>
      <c r="BZ366" s="184"/>
      <c r="CA366" s="184"/>
      <c r="CB366" s="119"/>
    </row>
    <row r="367" spans="1:80" s="78" customFormat="1" x14ac:dyDescent="0.2">
      <c r="A367" s="84"/>
      <c r="B367" s="85"/>
      <c r="C367" s="86" t="str">
        <f t="shared" si="82"/>
        <v/>
      </c>
      <c r="D367" s="207" t="str">
        <f t="shared" si="83"/>
        <v/>
      </c>
      <c r="E367" s="86"/>
      <c r="F367" s="86"/>
      <c r="G367" s="86"/>
      <c r="H367" s="86"/>
      <c r="I367" s="86"/>
      <c r="J367" s="86"/>
      <c r="K367" s="86"/>
      <c r="L367" s="86"/>
      <c r="M367" s="86"/>
      <c r="N367" s="86"/>
      <c r="O367" s="87"/>
      <c r="P367" s="87"/>
      <c r="Q367" s="84"/>
      <c r="R367" s="84"/>
      <c r="S367" s="88"/>
      <c r="T367" s="86"/>
      <c r="U367" s="89" t="str">
        <f>IF(T367="","",VLOOKUP(T367,Surfacing_Pavements_Full_Width_Array,2,FALSE))</f>
        <v/>
      </c>
      <c r="V367" s="88" t="str">
        <f t="shared" si="84"/>
        <v/>
      </c>
      <c r="W367" s="99"/>
      <c r="X367" s="90"/>
      <c r="Y367" s="89" t="str">
        <f t="shared" si="85"/>
        <v/>
      </c>
      <c r="Z367" s="86"/>
      <c r="AA367" s="91" t="str">
        <f t="shared" si="86"/>
        <v/>
      </c>
      <c r="AB367" s="86"/>
      <c r="AC367" s="87"/>
      <c r="AD367" s="86"/>
      <c r="AE367" s="86"/>
      <c r="AF367" s="86"/>
      <c r="AG367" s="86"/>
      <c r="AH367" s="89" t="str">
        <f t="shared" si="87"/>
        <v/>
      </c>
      <c r="AI367" s="86"/>
      <c r="AJ367" s="86"/>
      <c r="AK367" s="86"/>
      <c r="AL367" s="89" t="str">
        <f t="shared" si="88"/>
        <v/>
      </c>
      <c r="AM367" s="86"/>
      <c r="AN367" s="86"/>
      <c r="AO367" s="89" t="str">
        <f t="shared" si="89"/>
        <v/>
      </c>
      <c r="AP367" s="86"/>
      <c r="AQ367" s="86"/>
      <c r="AR367" s="89" t="str">
        <f t="shared" si="90"/>
        <v/>
      </c>
      <c r="AS367" s="86"/>
      <c r="AT367" s="89" t="str">
        <f t="shared" si="91"/>
        <v/>
      </c>
      <c r="AU367" s="86"/>
      <c r="AV367" s="86"/>
      <c r="AW367" s="86"/>
      <c r="AX367" s="86"/>
      <c r="AY367" s="86"/>
      <c r="AZ367" s="184"/>
      <c r="BA367" s="184"/>
      <c r="BB367" s="183"/>
      <c r="BC367" s="183"/>
      <c r="BD367" s="207" t="str">
        <f t="shared" si="92"/>
        <v/>
      </c>
      <c r="BE367" s="86"/>
      <c r="BF367" s="86"/>
      <c r="BG367" s="86"/>
      <c r="BH367" s="86"/>
      <c r="BI367" s="88"/>
      <c r="BJ367" s="88"/>
      <c r="BK367" s="89" t="str">
        <f t="shared" si="93"/>
        <v/>
      </c>
      <c r="BL367" s="86"/>
      <c r="BM367" s="89" t="str">
        <f t="shared" si="94"/>
        <v/>
      </c>
      <c r="BN367" s="184"/>
      <c r="BO367" s="184" t="str">
        <f t="shared" si="95"/>
        <v/>
      </c>
      <c r="BP367" s="466"/>
      <c r="BQ367" s="184"/>
      <c r="BR367" s="184"/>
      <c r="BS367" s="184"/>
      <c r="BT367" s="184"/>
      <c r="BU367" s="184"/>
      <c r="BV367" s="86"/>
      <c r="BW367" s="184"/>
      <c r="BX367" s="184"/>
      <c r="BY367" s="184"/>
      <c r="BZ367" s="184"/>
      <c r="CA367" s="184"/>
      <c r="CB367" s="119"/>
    </row>
    <row r="368" spans="1:80" s="78" customFormat="1" x14ac:dyDescent="0.2">
      <c r="A368" s="84"/>
      <c r="B368" s="85"/>
      <c r="C368" s="86" t="str">
        <f t="shared" si="82"/>
        <v/>
      </c>
      <c r="D368" s="207" t="str">
        <f t="shared" si="83"/>
        <v/>
      </c>
      <c r="E368" s="86"/>
      <c r="F368" s="86"/>
      <c r="G368" s="86"/>
      <c r="H368" s="86"/>
      <c r="I368" s="86"/>
      <c r="J368" s="86"/>
      <c r="K368" s="86"/>
      <c r="L368" s="86"/>
      <c r="M368" s="86"/>
      <c r="N368" s="86"/>
      <c r="O368" s="87"/>
      <c r="P368" s="87"/>
      <c r="Q368" s="84"/>
      <c r="R368" s="84"/>
      <c r="S368" s="88"/>
      <c r="T368" s="86"/>
      <c r="U368" s="89" t="str">
        <f>IF(T368="","",VLOOKUP(T368,Surfacing_Pavements_Full_Width_Array,2,FALSE))</f>
        <v/>
      </c>
      <c r="V368" s="88" t="str">
        <f t="shared" si="84"/>
        <v/>
      </c>
      <c r="W368" s="99"/>
      <c r="X368" s="90"/>
      <c r="Y368" s="89" t="str">
        <f t="shared" si="85"/>
        <v/>
      </c>
      <c r="Z368" s="86"/>
      <c r="AA368" s="91" t="str">
        <f t="shared" si="86"/>
        <v/>
      </c>
      <c r="AB368" s="86"/>
      <c r="AC368" s="87"/>
      <c r="AD368" s="86"/>
      <c r="AE368" s="86"/>
      <c r="AF368" s="86"/>
      <c r="AG368" s="86"/>
      <c r="AH368" s="89" t="str">
        <f t="shared" si="87"/>
        <v/>
      </c>
      <c r="AI368" s="86"/>
      <c r="AJ368" s="86"/>
      <c r="AK368" s="86"/>
      <c r="AL368" s="89" t="str">
        <f t="shared" si="88"/>
        <v/>
      </c>
      <c r="AM368" s="86"/>
      <c r="AN368" s="86"/>
      <c r="AO368" s="89" t="str">
        <f t="shared" si="89"/>
        <v/>
      </c>
      <c r="AP368" s="86"/>
      <c r="AQ368" s="86"/>
      <c r="AR368" s="89" t="str">
        <f t="shared" si="90"/>
        <v/>
      </c>
      <c r="AS368" s="86"/>
      <c r="AT368" s="89" t="str">
        <f t="shared" si="91"/>
        <v/>
      </c>
      <c r="AU368" s="86"/>
      <c r="AV368" s="86"/>
      <c r="AW368" s="86"/>
      <c r="AX368" s="86"/>
      <c r="AY368" s="86"/>
      <c r="AZ368" s="184"/>
      <c r="BA368" s="184"/>
      <c r="BB368" s="183"/>
      <c r="BC368" s="183"/>
      <c r="BD368" s="207" t="str">
        <f t="shared" si="92"/>
        <v/>
      </c>
      <c r="BE368" s="86"/>
      <c r="BF368" s="86"/>
      <c r="BG368" s="86"/>
      <c r="BH368" s="86"/>
      <c r="BI368" s="88"/>
      <c r="BJ368" s="88"/>
      <c r="BK368" s="89" t="str">
        <f t="shared" si="93"/>
        <v/>
      </c>
      <c r="BL368" s="86"/>
      <c r="BM368" s="89" t="str">
        <f t="shared" si="94"/>
        <v/>
      </c>
      <c r="BN368" s="184"/>
      <c r="BO368" s="184" t="str">
        <f t="shared" si="95"/>
        <v/>
      </c>
      <c r="BP368" s="466"/>
      <c r="BQ368" s="184"/>
      <c r="BR368" s="184"/>
      <c r="BS368" s="184"/>
      <c r="BT368" s="184"/>
      <c r="BU368" s="184"/>
      <c r="BV368" s="86"/>
      <c r="BW368" s="184"/>
      <c r="BX368" s="184"/>
      <c r="BY368" s="184"/>
      <c r="BZ368" s="184"/>
      <c r="CA368" s="184"/>
      <c r="CB368" s="119"/>
    </row>
    <row r="369" spans="1:80" s="78" customFormat="1" x14ac:dyDescent="0.2">
      <c r="A369" s="84"/>
      <c r="B369" s="85"/>
      <c r="C369" s="86" t="str">
        <f t="shared" si="82"/>
        <v/>
      </c>
      <c r="D369" s="207" t="str">
        <f t="shared" si="83"/>
        <v/>
      </c>
      <c r="E369" s="86"/>
      <c r="F369" s="86"/>
      <c r="G369" s="86"/>
      <c r="H369" s="86"/>
      <c r="I369" s="86"/>
      <c r="J369" s="86"/>
      <c r="K369" s="86"/>
      <c r="L369" s="86"/>
      <c r="M369" s="86"/>
      <c r="N369" s="86"/>
      <c r="O369" s="87"/>
      <c r="P369" s="87"/>
      <c r="Q369" s="84"/>
      <c r="R369" s="84"/>
      <c r="S369" s="88"/>
      <c r="T369" s="86"/>
      <c r="U369" s="89" t="str">
        <f>IF(T369="","",VLOOKUP(T369,Surfacing_Pavements_Full_Width_Array,2,FALSE))</f>
        <v/>
      </c>
      <c r="V369" s="88" t="str">
        <f t="shared" si="84"/>
        <v/>
      </c>
      <c r="W369" s="99"/>
      <c r="X369" s="90"/>
      <c r="Y369" s="89" t="str">
        <f t="shared" si="85"/>
        <v/>
      </c>
      <c r="Z369" s="86"/>
      <c r="AA369" s="91" t="str">
        <f t="shared" si="86"/>
        <v/>
      </c>
      <c r="AB369" s="86"/>
      <c r="AC369" s="87"/>
      <c r="AD369" s="86"/>
      <c r="AE369" s="86"/>
      <c r="AF369" s="86"/>
      <c r="AG369" s="86"/>
      <c r="AH369" s="89" t="str">
        <f t="shared" si="87"/>
        <v/>
      </c>
      <c r="AI369" s="86"/>
      <c r="AJ369" s="86"/>
      <c r="AK369" s="86"/>
      <c r="AL369" s="89" t="str">
        <f t="shared" si="88"/>
        <v/>
      </c>
      <c r="AM369" s="86"/>
      <c r="AN369" s="86"/>
      <c r="AO369" s="89" t="str">
        <f t="shared" si="89"/>
        <v/>
      </c>
      <c r="AP369" s="86"/>
      <c r="AQ369" s="86"/>
      <c r="AR369" s="89" t="str">
        <f t="shared" si="90"/>
        <v/>
      </c>
      <c r="AS369" s="86"/>
      <c r="AT369" s="89" t="str">
        <f t="shared" si="91"/>
        <v/>
      </c>
      <c r="AU369" s="86"/>
      <c r="AV369" s="86"/>
      <c r="AW369" s="86"/>
      <c r="AX369" s="86"/>
      <c r="AY369" s="86"/>
      <c r="AZ369" s="184"/>
      <c r="BA369" s="184"/>
      <c r="BB369" s="183"/>
      <c r="BC369" s="183"/>
      <c r="BD369" s="207" t="str">
        <f t="shared" si="92"/>
        <v/>
      </c>
      <c r="BE369" s="86"/>
      <c r="BF369" s="86"/>
      <c r="BG369" s="86"/>
      <c r="BH369" s="86"/>
      <c r="BI369" s="88"/>
      <c r="BJ369" s="88"/>
      <c r="BK369" s="89" t="str">
        <f t="shared" si="93"/>
        <v/>
      </c>
      <c r="BL369" s="86"/>
      <c r="BM369" s="89" t="str">
        <f t="shared" si="94"/>
        <v/>
      </c>
      <c r="BN369" s="184"/>
      <c r="BO369" s="184" t="str">
        <f t="shared" si="95"/>
        <v/>
      </c>
      <c r="BP369" s="466"/>
      <c r="BQ369" s="184"/>
      <c r="BR369" s="184"/>
      <c r="BS369" s="184"/>
      <c r="BT369" s="184"/>
      <c r="BU369" s="184"/>
      <c r="BV369" s="86"/>
      <c r="BW369" s="184"/>
      <c r="BX369" s="184"/>
      <c r="BY369" s="184"/>
      <c r="BZ369" s="184"/>
      <c r="CA369" s="184"/>
      <c r="CB369" s="119"/>
    </row>
    <row r="370" spans="1:80" s="78" customFormat="1" x14ac:dyDescent="0.2">
      <c r="A370" s="84"/>
      <c r="B370" s="85"/>
      <c r="C370" s="86" t="str">
        <f t="shared" si="82"/>
        <v/>
      </c>
      <c r="D370" s="207" t="str">
        <f t="shared" si="83"/>
        <v/>
      </c>
      <c r="E370" s="86"/>
      <c r="F370" s="86"/>
      <c r="G370" s="86"/>
      <c r="H370" s="86"/>
      <c r="I370" s="86"/>
      <c r="J370" s="86"/>
      <c r="K370" s="86"/>
      <c r="L370" s="86"/>
      <c r="M370" s="86"/>
      <c r="N370" s="86"/>
      <c r="O370" s="87"/>
      <c r="P370" s="87"/>
      <c r="Q370" s="84"/>
      <c r="R370" s="84"/>
      <c r="S370" s="88"/>
      <c r="T370" s="86"/>
      <c r="U370" s="89" t="str">
        <f>IF(T370="","",VLOOKUP(T370,Surfacing_Pavements_Full_Width_Array,2,FALSE))</f>
        <v/>
      </c>
      <c r="V370" s="88" t="str">
        <f t="shared" si="84"/>
        <v/>
      </c>
      <c r="W370" s="99"/>
      <c r="X370" s="90"/>
      <c r="Y370" s="89" t="str">
        <f t="shared" si="85"/>
        <v/>
      </c>
      <c r="Z370" s="86"/>
      <c r="AA370" s="91" t="str">
        <f t="shared" si="86"/>
        <v/>
      </c>
      <c r="AB370" s="86"/>
      <c r="AC370" s="87"/>
      <c r="AD370" s="86"/>
      <c r="AE370" s="86"/>
      <c r="AF370" s="86"/>
      <c r="AG370" s="86"/>
      <c r="AH370" s="89" t="str">
        <f t="shared" si="87"/>
        <v/>
      </c>
      <c r="AI370" s="86"/>
      <c r="AJ370" s="86"/>
      <c r="AK370" s="86"/>
      <c r="AL370" s="89" t="str">
        <f t="shared" si="88"/>
        <v/>
      </c>
      <c r="AM370" s="86"/>
      <c r="AN370" s="86"/>
      <c r="AO370" s="89" t="str">
        <f t="shared" si="89"/>
        <v/>
      </c>
      <c r="AP370" s="86"/>
      <c r="AQ370" s="86"/>
      <c r="AR370" s="89" t="str">
        <f t="shared" si="90"/>
        <v/>
      </c>
      <c r="AS370" s="86"/>
      <c r="AT370" s="89" t="str">
        <f t="shared" si="91"/>
        <v/>
      </c>
      <c r="AU370" s="86"/>
      <c r="AV370" s="86"/>
      <c r="AW370" s="86"/>
      <c r="AX370" s="86"/>
      <c r="AY370" s="86"/>
      <c r="AZ370" s="184"/>
      <c r="BA370" s="184"/>
      <c r="BB370" s="183"/>
      <c r="BC370" s="183"/>
      <c r="BD370" s="207" t="str">
        <f t="shared" si="92"/>
        <v/>
      </c>
      <c r="BE370" s="86"/>
      <c r="BF370" s="86"/>
      <c r="BG370" s="86"/>
      <c r="BH370" s="86"/>
      <c r="BI370" s="88"/>
      <c r="BJ370" s="88"/>
      <c r="BK370" s="89" t="str">
        <f t="shared" si="93"/>
        <v/>
      </c>
      <c r="BL370" s="86"/>
      <c r="BM370" s="89" t="str">
        <f t="shared" si="94"/>
        <v/>
      </c>
      <c r="BN370" s="184"/>
      <c r="BO370" s="184" t="str">
        <f t="shared" si="95"/>
        <v/>
      </c>
      <c r="BP370" s="466"/>
      <c r="BQ370" s="184"/>
      <c r="BR370" s="184"/>
      <c r="BS370" s="184"/>
      <c r="BT370" s="184"/>
      <c r="BU370" s="184"/>
      <c r="BV370" s="86"/>
      <c r="BW370" s="184"/>
      <c r="BX370" s="184"/>
      <c r="BY370" s="184"/>
      <c r="BZ370" s="184"/>
      <c r="CA370" s="184"/>
      <c r="CB370" s="119"/>
    </row>
    <row r="371" spans="1:80" s="78" customFormat="1" x14ac:dyDescent="0.2">
      <c r="A371" s="84"/>
      <c r="B371" s="85"/>
      <c r="C371" s="86" t="str">
        <f t="shared" si="82"/>
        <v/>
      </c>
      <c r="D371" s="207" t="str">
        <f t="shared" si="83"/>
        <v/>
      </c>
      <c r="E371" s="86"/>
      <c r="F371" s="86"/>
      <c r="G371" s="86"/>
      <c r="H371" s="86"/>
      <c r="I371" s="86"/>
      <c r="J371" s="86"/>
      <c r="K371" s="86"/>
      <c r="L371" s="86"/>
      <c r="M371" s="86"/>
      <c r="N371" s="86"/>
      <c r="O371" s="87"/>
      <c r="P371" s="87"/>
      <c r="Q371" s="84"/>
      <c r="R371" s="84"/>
      <c r="S371" s="88"/>
      <c r="T371" s="86"/>
      <c r="U371" s="89" t="str">
        <f>IF(T371="","",VLOOKUP(T371,Surfacing_Pavements_Full_Width_Array,2,FALSE))</f>
        <v/>
      </c>
      <c r="V371" s="88" t="str">
        <f t="shared" si="84"/>
        <v/>
      </c>
      <c r="W371" s="99"/>
      <c r="X371" s="90"/>
      <c r="Y371" s="89" t="str">
        <f t="shared" si="85"/>
        <v/>
      </c>
      <c r="Z371" s="86"/>
      <c r="AA371" s="91" t="str">
        <f t="shared" si="86"/>
        <v/>
      </c>
      <c r="AB371" s="86"/>
      <c r="AC371" s="87"/>
      <c r="AD371" s="86"/>
      <c r="AE371" s="86"/>
      <c r="AF371" s="86"/>
      <c r="AG371" s="86"/>
      <c r="AH371" s="89" t="str">
        <f t="shared" si="87"/>
        <v/>
      </c>
      <c r="AI371" s="86"/>
      <c r="AJ371" s="86"/>
      <c r="AK371" s="86"/>
      <c r="AL371" s="89" t="str">
        <f t="shared" si="88"/>
        <v/>
      </c>
      <c r="AM371" s="86"/>
      <c r="AN371" s="86"/>
      <c r="AO371" s="89" t="str">
        <f t="shared" si="89"/>
        <v/>
      </c>
      <c r="AP371" s="86"/>
      <c r="AQ371" s="86"/>
      <c r="AR371" s="89" t="str">
        <f t="shared" si="90"/>
        <v/>
      </c>
      <c r="AS371" s="86"/>
      <c r="AT371" s="89" t="str">
        <f t="shared" si="91"/>
        <v/>
      </c>
      <c r="AU371" s="86"/>
      <c r="AV371" s="86"/>
      <c r="AW371" s="86"/>
      <c r="AX371" s="86"/>
      <c r="AY371" s="86"/>
      <c r="AZ371" s="184"/>
      <c r="BA371" s="184"/>
      <c r="BB371" s="183"/>
      <c r="BC371" s="183"/>
      <c r="BD371" s="207" t="str">
        <f t="shared" si="92"/>
        <v/>
      </c>
      <c r="BE371" s="86"/>
      <c r="BF371" s="86"/>
      <c r="BG371" s="86"/>
      <c r="BH371" s="86"/>
      <c r="BI371" s="88"/>
      <c r="BJ371" s="88"/>
      <c r="BK371" s="89" t="str">
        <f t="shared" si="93"/>
        <v/>
      </c>
      <c r="BL371" s="86"/>
      <c r="BM371" s="89" t="str">
        <f t="shared" si="94"/>
        <v/>
      </c>
      <c r="BN371" s="184"/>
      <c r="BO371" s="184" t="str">
        <f t="shared" si="95"/>
        <v/>
      </c>
      <c r="BP371" s="466"/>
      <c r="BQ371" s="184"/>
      <c r="BR371" s="184"/>
      <c r="BS371" s="184"/>
      <c r="BT371" s="184"/>
      <c r="BU371" s="184"/>
      <c r="BV371" s="86"/>
      <c r="BW371" s="184"/>
      <c r="BX371" s="184"/>
      <c r="BY371" s="184"/>
      <c r="BZ371" s="184"/>
      <c r="CA371" s="184"/>
      <c r="CB371" s="119"/>
    </row>
    <row r="372" spans="1:80" s="78" customFormat="1" x14ac:dyDescent="0.2">
      <c r="A372" s="84"/>
      <c r="B372" s="85"/>
      <c r="C372" s="86" t="str">
        <f t="shared" si="82"/>
        <v/>
      </c>
      <c r="D372" s="207" t="str">
        <f t="shared" si="83"/>
        <v/>
      </c>
      <c r="E372" s="86"/>
      <c r="F372" s="86"/>
      <c r="G372" s="86"/>
      <c r="H372" s="86"/>
      <c r="I372" s="86"/>
      <c r="J372" s="86"/>
      <c r="K372" s="86"/>
      <c r="L372" s="86"/>
      <c r="M372" s="86"/>
      <c r="N372" s="86"/>
      <c r="O372" s="87"/>
      <c r="P372" s="87"/>
      <c r="Q372" s="84"/>
      <c r="R372" s="84"/>
      <c r="S372" s="88"/>
      <c r="T372" s="86"/>
      <c r="U372" s="89" t="str">
        <f>IF(T372="","",VLOOKUP(T372,Surfacing_Pavements_Full_Width_Array,2,FALSE))</f>
        <v/>
      </c>
      <c r="V372" s="88" t="str">
        <f t="shared" si="84"/>
        <v/>
      </c>
      <c r="W372" s="99"/>
      <c r="X372" s="90"/>
      <c r="Y372" s="89" t="str">
        <f t="shared" si="85"/>
        <v/>
      </c>
      <c r="Z372" s="86"/>
      <c r="AA372" s="91" t="str">
        <f t="shared" si="86"/>
        <v/>
      </c>
      <c r="AB372" s="86"/>
      <c r="AC372" s="87"/>
      <c r="AD372" s="86"/>
      <c r="AE372" s="86"/>
      <c r="AF372" s="86"/>
      <c r="AG372" s="86"/>
      <c r="AH372" s="89" t="str">
        <f t="shared" si="87"/>
        <v/>
      </c>
      <c r="AI372" s="86"/>
      <c r="AJ372" s="86"/>
      <c r="AK372" s="86"/>
      <c r="AL372" s="89" t="str">
        <f t="shared" si="88"/>
        <v/>
      </c>
      <c r="AM372" s="86"/>
      <c r="AN372" s="86"/>
      <c r="AO372" s="89" t="str">
        <f t="shared" si="89"/>
        <v/>
      </c>
      <c r="AP372" s="86"/>
      <c r="AQ372" s="86"/>
      <c r="AR372" s="89" t="str">
        <f t="shared" si="90"/>
        <v/>
      </c>
      <c r="AS372" s="86"/>
      <c r="AT372" s="89" t="str">
        <f t="shared" si="91"/>
        <v/>
      </c>
      <c r="AU372" s="86"/>
      <c r="AV372" s="86"/>
      <c r="AW372" s="86"/>
      <c r="AX372" s="86"/>
      <c r="AY372" s="86"/>
      <c r="AZ372" s="184"/>
      <c r="BA372" s="184"/>
      <c r="BB372" s="183"/>
      <c r="BC372" s="183"/>
      <c r="BD372" s="207" t="str">
        <f t="shared" si="92"/>
        <v/>
      </c>
      <c r="BE372" s="86"/>
      <c r="BF372" s="86"/>
      <c r="BG372" s="86"/>
      <c r="BH372" s="86"/>
      <c r="BI372" s="88"/>
      <c r="BJ372" s="88"/>
      <c r="BK372" s="89" t="str">
        <f t="shared" si="93"/>
        <v/>
      </c>
      <c r="BL372" s="86"/>
      <c r="BM372" s="89" t="str">
        <f t="shared" si="94"/>
        <v/>
      </c>
      <c r="BN372" s="184"/>
      <c r="BO372" s="184" t="str">
        <f t="shared" si="95"/>
        <v/>
      </c>
      <c r="BP372" s="466"/>
      <c r="BQ372" s="184"/>
      <c r="BR372" s="184"/>
      <c r="BS372" s="184"/>
      <c r="BT372" s="184"/>
      <c r="BU372" s="184"/>
      <c r="BV372" s="86"/>
      <c r="BW372" s="184"/>
      <c r="BX372" s="184"/>
      <c r="BY372" s="184"/>
      <c r="BZ372" s="184"/>
      <c r="CA372" s="184"/>
      <c r="CB372" s="119"/>
    </row>
    <row r="373" spans="1:80" s="78" customFormat="1" x14ac:dyDescent="0.2">
      <c r="A373" s="84"/>
      <c r="B373" s="85"/>
      <c r="C373" s="86" t="str">
        <f t="shared" si="82"/>
        <v/>
      </c>
      <c r="D373" s="207" t="str">
        <f t="shared" si="83"/>
        <v/>
      </c>
      <c r="E373" s="86"/>
      <c r="F373" s="86"/>
      <c r="G373" s="86"/>
      <c r="H373" s="86"/>
      <c r="I373" s="86"/>
      <c r="J373" s="86"/>
      <c r="K373" s="86"/>
      <c r="L373" s="86"/>
      <c r="M373" s="86"/>
      <c r="N373" s="86"/>
      <c r="O373" s="87"/>
      <c r="P373" s="87"/>
      <c r="Q373" s="84"/>
      <c r="R373" s="84"/>
      <c r="S373" s="88"/>
      <c r="T373" s="86"/>
      <c r="U373" s="89" t="str">
        <f>IF(T373="","",VLOOKUP(T373,Surfacing_Pavements_Full_Width_Array,2,FALSE))</f>
        <v/>
      </c>
      <c r="V373" s="88" t="str">
        <f t="shared" si="84"/>
        <v/>
      </c>
      <c r="W373" s="99"/>
      <c r="X373" s="90"/>
      <c r="Y373" s="89" t="str">
        <f t="shared" si="85"/>
        <v/>
      </c>
      <c r="Z373" s="86"/>
      <c r="AA373" s="91" t="str">
        <f t="shared" si="86"/>
        <v/>
      </c>
      <c r="AB373" s="86"/>
      <c r="AC373" s="87"/>
      <c r="AD373" s="86"/>
      <c r="AE373" s="86"/>
      <c r="AF373" s="86"/>
      <c r="AG373" s="86"/>
      <c r="AH373" s="89" t="str">
        <f t="shared" si="87"/>
        <v/>
      </c>
      <c r="AI373" s="86"/>
      <c r="AJ373" s="86"/>
      <c r="AK373" s="86"/>
      <c r="AL373" s="89" t="str">
        <f t="shared" si="88"/>
        <v/>
      </c>
      <c r="AM373" s="86"/>
      <c r="AN373" s="86"/>
      <c r="AO373" s="89" t="str">
        <f t="shared" si="89"/>
        <v/>
      </c>
      <c r="AP373" s="86"/>
      <c r="AQ373" s="86"/>
      <c r="AR373" s="89" t="str">
        <f t="shared" si="90"/>
        <v/>
      </c>
      <c r="AS373" s="86"/>
      <c r="AT373" s="89" t="str">
        <f t="shared" si="91"/>
        <v/>
      </c>
      <c r="AU373" s="86"/>
      <c r="AV373" s="86"/>
      <c r="AW373" s="86"/>
      <c r="AX373" s="86"/>
      <c r="AY373" s="86"/>
      <c r="AZ373" s="184"/>
      <c r="BA373" s="184"/>
      <c r="BB373" s="183"/>
      <c r="BC373" s="183"/>
      <c r="BD373" s="207" t="str">
        <f t="shared" si="92"/>
        <v/>
      </c>
      <c r="BE373" s="86"/>
      <c r="BF373" s="86"/>
      <c r="BG373" s="86"/>
      <c r="BH373" s="86"/>
      <c r="BI373" s="88"/>
      <c r="BJ373" s="88"/>
      <c r="BK373" s="89" t="str">
        <f t="shared" si="93"/>
        <v/>
      </c>
      <c r="BL373" s="86"/>
      <c r="BM373" s="89" t="str">
        <f t="shared" si="94"/>
        <v/>
      </c>
      <c r="BN373" s="184"/>
      <c r="BO373" s="184" t="str">
        <f t="shared" si="95"/>
        <v/>
      </c>
      <c r="BP373" s="466"/>
      <c r="BQ373" s="184"/>
      <c r="BR373" s="184"/>
      <c r="BS373" s="184"/>
      <c r="BT373" s="184"/>
      <c r="BU373" s="184"/>
      <c r="BV373" s="86"/>
      <c r="BW373" s="184"/>
      <c r="BX373" s="184"/>
      <c r="BY373" s="184"/>
      <c r="BZ373" s="184"/>
      <c r="CA373" s="184"/>
      <c r="CB373" s="119"/>
    </row>
    <row r="374" spans="1:80" s="78" customFormat="1" x14ac:dyDescent="0.2">
      <c r="A374" s="84"/>
      <c r="B374" s="85"/>
      <c r="C374" s="86" t="str">
        <f t="shared" si="82"/>
        <v/>
      </c>
      <c r="D374" s="207" t="str">
        <f t="shared" si="83"/>
        <v/>
      </c>
      <c r="E374" s="86"/>
      <c r="F374" s="86"/>
      <c r="G374" s="86"/>
      <c r="H374" s="86"/>
      <c r="I374" s="86"/>
      <c r="J374" s="86"/>
      <c r="K374" s="86"/>
      <c r="L374" s="86"/>
      <c r="M374" s="86"/>
      <c r="N374" s="86"/>
      <c r="O374" s="87"/>
      <c r="P374" s="87"/>
      <c r="Q374" s="84"/>
      <c r="R374" s="84"/>
      <c r="S374" s="88"/>
      <c r="T374" s="86"/>
      <c r="U374" s="89" t="str">
        <f>IF(T374="","",VLOOKUP(T374,Surfacing_Pavements_Full_Width_Array,2,FALSE))</f>
        <v/>
      </c>
      <c r="V374" s="88" t="str">
        <f t="shared" si="84"/>
        <v/>
      </c>
      <c r="W374" s="99"/>
      <c r="X374" s="90"/>
      <c r="Y374" s="89" t="str">
        <f t="shared" si="85"/>
        <v/>
      </c>
      <c r="Z374" s="86"/>
      <c r="AA374" s="91" t="str">
        <f t="shared" si="86"/>
        <v/>
      </c>
      <c r="AB374" s="86"/>
      <c r="AC374" s="87"/>
      <c r="AD374" s="86"/>
      <c r="AE374" s="86"/>
      <c r="AF374" s="86"/>
      <c r="AG374" s="86"/>
      <c r="AH374" s="89" t="str">
        <f t="shared" si="87"/>
        <v/>
      </c>
      <c r="AI374" s="86"/>
      <c r="AJ374" s="86"/>
      <c r="AK374" s="86"/>
      <c r="AL374" s="89" t="str">
        <f t="shared" si="88"/>
        <v/>
      </c>
      <c r="AM374" s="86"/>
      <c r="AN374" s="86"/>
      <c r="AO374" s="89" t="str">
        <f t="shared" si="89"/>
        <v/>
      </c>
      <c r="AP374" s="86"/>
      <c r="AQ374" s="86"/>
      <c r="AR374" s="89" t="str">
        <f t="shared" si="90"/>
        <v/>
      </c>
      <c r="AS374" s="86"/>
      <c r="AT374" s="89" t="str">
        <f t="shared" si="91"/>
        <v/>
      </c>
      <c r="AU374" s="86"/>
      <c r="AV374" s="86"/>
      <c r="AW374" s="86"/>
      <c r="AX374" s="86"/>
      <c r="AY374" s="86"/>
      <c r="AZ374" s="184"/>
      <c r="BA374" s="184"/>
      <c r="BB374" s="183"/>
      <c r="BC374" s="183"/>
      <c r="BD374" s="207" t="str">
        <f t="shared" si="92"/>
        <v/>
      </c>
      <c r="BE374" s="86"/>
      <c r="BF374" s="86"/>
      <c r="BG374" s="86"/>
      <c r="BH374" s="86"/>
      <c r="BI374" s="88"/>
      <c r="BJ374" s="88"/>
      <c r="BK374" s="89" t="str">
        <f t="shared" si="93"/>
        <v/>
      </c>
      <c r="BL374" s="86"/>
      <c r="BM374" s="89" t="str">
        <f t="shared" si="94"/>
        <v/>
      </c>
      <c r="BN374" s="184"/>
      <c r="BO374" s="184" t="str">
        <f t="shared" si="95"/>
        <v/>
      </c>
      <c r="BP374" s="466"/>
      <c r="BQ374" s="184"/>
      <c r="BR374" s="184"/>
      <c r="BS374" s="184"/>
      <c r="BT374" s="184"/>
      <c r="BU374" s="184"/>
      <c r="BV374" s="86"/>
      <c r="BW374" s="184"/>
      <c r="BX374" s="184"/>
      <c r="BY374" s="184"/>
      <c r="BZ374" s="184"/>
      <c r="CA374" s="184"/>
      <c r="CB374" s="119"/>
    </row>
    <row r="375" spans="1:80" s="78" customFormat="1" x14ac:dyDescent="0.2">
      <c r="A375" s="84"/>
      <c r="B375" s="85"/>
      <c r="C375" s="86" t="str">
        <f t="shared" si="82"/>
        <v/>
      </c>
      <c r="D375" s="207" t="str">
        <f t="shared" si="83"/>
        <v/>
      </c>
      <c r="E375" s="86"/>
      <c r="F375" s="86"/>
      <c r="G375" s="86"/>
      <c r="H375" s="86"/>
      <c r="I375" s="86"/>
      <c r="J375" s="86"/>
      <c r="K375" s="86"/>
      <c r="L375" s="86"/>
      <c r="M375" s="86"/>
      <c r="N375" s="86"/>
      <c r="O375" s="87"/>
      <c r="P375" s="87"/>
      <c r="Q375" s="84"/>
      <c r="R375" s="84"/>
      <c r="S375" s="88"/>
      <c r="T375" s="86"/>
      <c r="U375" s="89" t="str">
        <f>IF(T375="","",VLOOKUP(T375,Surfacing_Pavements_Full_Width_Array,2,FALSE))</f>
        <v/>
      </c>
      <c r="V375" s="88" t="str">
        <f t="shared" si="84"/>
        <v/>
      </c>
      <c r="W375" s="99"/>
      <c r="X375" s="90"/>
      <c r="Y375" s="89" t="str">
        <f t="shared" si="85"/>
        <v/>
      </c>
      <c r="Z375" s="86"/>
      <c r="AA375" s="91" t="str">
        <f t="shared" si="86"/>
        <v/>
      </c>
      <c r="AB375" s="86"/>
      <c r="AC375" s="87"/>
      <c r="AD375" s="86"/>
      <c r="AE375" s="86"/>
      <c r="AF375" s="86"/>
      <c r="AG375" s="86"/>
      <c r="AH375" s="89" t="str">
        <f t="shared" si="87"/>
        <v/>
      </c>
      <c r="AI375" s="86"/>
      <c r="AJ375" s="86"/>
      <c r="AK375" s="86"/>
      <c r="AL375" s="89" t="str">
        <f t="shared" si="88"/>
        <v/>
      </c>
      <c r="AM375" s="86"/>
      <c r="AN375" s="86"/>
      <c r="AO375" s="89" t="str">
        <f t="shared" si="89"/>
        <v/>
      </c>
      <c r="AP375" s="86"/>
      <c r="AQ375" s="86"/>
      <c r="AR375" s="89" t="str">
        <f t="shared" si="90"/>
        <v/>
      </c>
      <c r="AS375" s="86"/>
      <c r="AT375" s="89" t="str">
        <f t="shared" si="91"/>
        <v/>
      </c>
      <c r="AU375" s="86"/>
      <c r="AV375" s="86"/>
      <c r="AW375" s="86"/>
      <c r="AX375" s="86"/>
      <c r="AY375" s="86"/>
      <c r="AZ375" s="184"/>
      <c r="BA375" s="184"/>
      <c r="BB375" s="183"/>
      <c r="BC375" s="183"/>
      <c r="BD375" s="207" t="str">
        <f t="shared" si="92"/>
        <v/>
      </c>
      <c r="BE375" s="86"/>
      <c r="BF375" s="86"/>
      <c r="BG375" s="86"/>
      <c r="BH375" s="86"/>
      <c r="BI375" s="88"/>
      <c r="BJ375" s="88"/>
      <c r="BK375" s="89" t="str">
        <f t="shared" si="93"/>
        <v/>
      </c>
      <c r="BL375" s="86"/>
      <c r="BM375" s="89" t="str">
        <f t="shared" si="94"/>
        <v/>
      </c>
      <c r="BN375" s="184"/>
      <c r="BO375" s="184" t="str">
        <f t="shared" si="95"/>
        <v/>
      </c>
      <c r="BP375" s="466"/>
      <c r="BQ375" s="184"/>
      <c r="BR375" s="184"/>
      <c r="BS375" s="184"/>
      <c r="BT375" s="184"/>
      <c r="BU375" s="184"/>
      <c r="BV375" s="86"/>
      <c r="BW375" s="184"/>
      <c r="BX375" s="184"/>
      <c r="BY375" s="184"/>
      <c r="BZ375" s="184"/>
      <c r="CA375" s="184"/>
      <c r="CB375" s="119"/>
    </row>
    <row r="376" spans="1:80" s="78" customFormat="1" x14ac:dyDescent="0.2">
      <c r="A376" s="84"/>
      <c r="B376" s="85"/>
      <c r="C376" s="86" t="str">
        <f t="shared" si="82"/>
        <v/>
      </c>
      <c r="D376" s="207" t="str">
        <f t="shared" si="83"/>
        <v/>
      </c>
      <c r="E376" s="86"/>
      <c r="F376" s="86"/>
      <c r="G376" s="86"/>
      <c r="H376" s="86"/>
      <c r="I376" s="86"/>
      <c r="J376" s="86"/>
      <c r="K376" s="86"/>
      <c r="L376" s="86"/>
      <c r="M376" s="86"/>
      <c r="N376" s="86"/>
      <c r="O376" s="87"/>
      <c r="P376" s="87"/>
      <c r="Q376" s="84"/>
      <c r="R376" s="84"/>
      <c r="S376" s="88"/>
      <c r="T376" s="86"/>
      <c r="U376" s="89" t="str">
        <f>IF(T376="","",VLOOKUP(T376,Surfacing_Pavements_Full_Width_Array,2,FALSE))</f>
        <v/>
      </c>
      <c r="V376" s="88" t="str">
        <f t="shared" si="84"/>
        <v/>
      </c>
      <c r="W376" s="99"/>
      <c r="X376" s="90"/>
      <c r="Y376" s="89" t="str">
        <f t="shared" si="85"/>
        <v/>
      </c>
      <c r="Z376" s="86"/>
      <c r="AA376" s="91" t="str">
        <f t="shared" si="86"/>
        <v/>
      </c>
      <c r="AB376" s="86"/>
      <c r="AC376" s="87"/>
      <c r="AD376" s="86"/>
      <c r="AE376" s="86"/>
      <c r="AF376" s="86"/>
      <c r="AG376" s="86"/>
      <c r="AH376" s="89" t="str">
        <f t="shared" si="87"/>
        <v/>
      </c>
      <c r="AI376" s="86"/>
      <c r="AJ376" s="86"/>
      <c r="AK376" s="86"/>
      <c r="AL376" s="89" t="str">
        <f t="shared" si="88"/>
        <v/>
      </c>
      <c r="AM376" s="86"/>
      <c r="AN376" s="86"/>
      <c r="AO376" s="89" t="str">
        <f t="shared" si="89"/>
        <v/>
      </c>
      <c r="AP376" s="86"/>
      <c r="AQ376" s="86"/>
      <c r="AR376" s="89" t="str">
        <f t="shared" si="90"/>
        <v/>
      </c>
      <c r="AS376" s="86"/>
      <c r="AT376" s="89" t="str">
        <f t="shared" si="91"/>
        <v/>
      </c>
      <c r="AU376" s="86"/>
      <c r="AV376" s="86"/>
      <c r="AW376" s="86"/>
      <c r="AX376" s="86"/>
      <c r="AY376" s="86"/>
      <c r="AZ376" s="184"/>
      <c r="BA376" s="184"/>
      <c r="BB376" s="183"/>
      <c r="BC376" s="183"/>
      <c r="BD376" s="207" t="str">
        <f t="shared" si="92"/>
        <v/>
      </c>
      <c r="BE376" s="86"/>
      <c r="BF376" s="86"/>
      <c r="BG376" s="86"/>
      <c r="BH376" s="86"/>
      <c r="BI376" s="88"/>
      <c r="BJ376" s="88"/>
      <c r="BK376" s="89" t="str">
        <f t="shared" si="93"/>
        <v/>
      </c>
      <c r="BL376" s="86"/>
      <c r="BM376" s="89" t="str">
        <f t="shared" si="94"/>
        <v/>
      </c>
      <c r="BN376" s="184"/>
      <c r="BO376" s="184" t="str">
        <f t="shared" si="95"/>
        <v/>
      </c>
      <c r="BP376" s="466"/>
      <c r="BQ376" s="184"/>
      <c r="BR376" s="184"/>
      <c r="BS376" s="184"/>
      <c r="BT376" s="184"/>
      <c r="BU376" s="184"/>
      <c r="BV376" s="86"/>
      <c r="BW376" s="184"/>
      <c r="BX376" s="184"/>
      <c r="BY376" s="184"/>
      <c r="BZ376" s="184"/>
      <c r="CA376" s="184"/>
      <c r="CB376" s="119"/>
    </row>
    <row r="377" spans="1:80" s="78" customFormat="1" x14ac:dyDescent="0.2">
      <c r="A377" s="84"/>
      <c r="B377" s="85"/>
      <c r="C377" s="86" t="str">
        <f t="shared" si="82"/>
        <v/>
      </c>
      <c r="D377" s="207" t="str">
        <f t="shared" si="83"/>
        <v/>
      </c>
      <c r="E377" s="86"/>
      <c r="F377" s="86"/>
      <c r="G377" s="86"/>
      <c r="H377" s="86"/>
      <c r="I377" s="86"/>
      <c r="J377" s="86"/>
      <c r="K377" s="86"/>
      <c r="L377" s="86"/>
      <c r="M377" s="86"/>
      <c r="N377" s="86"/>
      <c r="O377" s="87"/>
      <c r="P377" s="87"/>
      <c r="Q377" s="84"/>
      <c r="R377" s="84"/>
      <c r="S377" s="88"/>
      <c r="T377" s="86"/>
      <c r="U377" s="89" t="str">
        <f>IF(T377="","",VLOOKUP(T377,Surfacing_Pavements_Full_Width_Array,2,FALSE))</f>
        <v/>
      </c>
      <c r="V377" s="88" t="str">
        <f t="shared" si="84"/>
        <v/>
      </c>
      <c r="W377" s="99"/>
      <c r="X377" s="90"/>
      <c r="Y377" s="89" t="str">
        <f t="shared" si="85"/>
        <v/>
      </c>
      <c r="Z377" s="86"/>
      <c r="AA377" s="91" t="str">
        <f t="shared" si="86"/>
        <v/>
      </c>
      <c r="AB377" s="86"/>
      <c r="AC377" s="87"/>
      <c r="AD377" s="86"/>
      <c r="AE377" s="86"/>
      <c r="AF377" s="86"/>
      <c r="AG377" s="86"/>
      <c r="AH377" s="89" t="str">
        <f t="shared" si="87"/>
        <v/>
      </c>
      <c r="AI377" s="86"/>
      <c r="AJ377" s="86"/>
      <c r="AK377" s="86"/>
      <c r="AL377" s="89" t="str">
        <f t="shared" si="88"/>
        <v/>
      </c>
      <c r="AM377" s="86"/>
      <c r="AN377" s="86"/>
      <c r="AO377" s="89" t="str">
        <f t="shared" si="89"/>
        <v/>
      </c>
      <c r="AP377" s="86"/>
      <c r="AQ377" s="86"/>
      <c r="AR377" s="89" t="str">
        <f t="shared" si="90"/>
        <v/>
      </c>
      <c r="AS377" s="86"/>
      <c r="AT377" s="89" t="str">
        <f t="shared" si="91"/>
        <v/>
      </c>
      <c r="AU377" s="86"/>
      <c r="AV377" s="86"/>
      <c r="AW377" s="86"/>
      <c r="AX377" s="86"/>
      <c r="AY377" s="86"/>
      <c r="AZ377" s="184"/>
      <c r="BA377" s="184"/>
      <c r="BB377" s="183"/>
      <c r="BC377" s="183"/>
      <c r="BD377" s="207" t="str">
        <f t="shared" si="92"/>
        <v/>
      </c>
      <c r="BE377" s="86"/>
      <c r="BF377" s="86"/>
      <c r="BG377" s="86"/>
      <c r="BH377" s="86"/>
      <c r="BI377" s="88"/>
      <c r="BJ377" s="88"/>
      <c r="BK377" s="89" t="str">
        <f t="shared" si="93"/>
        <v/>
      </c>
      <c r="BL377" s="86"/>
      <c r="BM377" s="89" t="str">
        <f t="shared" si="94"/>
        <v/>
      </c>
      <c r="BN377" s="184"/>
      <c r="BO377" s="184" t="str">
        <f t="shared" si="95"/>
        <v/>
      </c>
      <c r="BP377" s="466"/>
      <c r="BQ377" s="184"/>
      <c r="BR377" s="184"/>
      <c r="BS377" s="184"/>
      <c r="BT377" s="184"/>
      <c r="BU377" s="184"/>
      <c r="BV377" s="86"/>
      <c r="BW377" s="184"/>
      <c r="BX377" s="184"/>
      <c r="BY377" s="184"/>
      <c r="BZ377" s="184"/>
      <c r="CA377" s="184"/>
      <c r="CB377" s="119"/>
    </row>
    <row r="378" spans="1:80" s="78" customFormat="1" x14ac:dyDescent="0.2">
      <c r="A378" s="84"/>
      <c r="B378" s="85"/>
      <c r="C378" s="86" t="str">
        <f t="shared" si="82"/>
        <v/>
      </c>
      <c r="D378" s="207" t="str">
        <f t="shared" si="83"/>
        <v/>
      </c>
      <c r="E378" s="86"/>
      <c r="F378" s="86"/>
      <c r="G378" s="86"/>
      <c r="H378" s="86"/>
      <c r="I378" s="86"/>
      <c r="J378" s="86"/>
      <c r="K378" s="86"/>
      <c r="L378" s="86"/>
      <c r="M378" s="86"/>
      <c r="N378" s="86"/>
      <c r="O378" s="87"/>
      <c r="P378" s="87"/>
      <c r="Q378" s="84"/>
      <c r="R378" s="84"/>
      <c r="S378" s="88"/>
      <c r="T378" s="86"/>
      <c r="U378" s="89" t="str">
        <f>IF(T378="","",VLOOKUP(T378,Surfacing_Pavements_Full_Width_Array,2,FALSE))</f>
        <v/>
      </c>
      <c r="V378" s="88" t="str">
        <f t="shared" si="84"/>
        <v/>
      </c>
      <c r="W378" s="99"/>
      <c r="X378" s="90"/>
      <c r="Y378" s="89" t="str">
        <f t="shared" si="85"/>
        <v/>
      </c>
      <c r="Z378" s="86"/>
      <c r="AA378" s="91" t="str">
        <f t="shared" si="86"/>
        <v/>
      </c>
      <c r="AB378" s="86"/>
      <c r="AC378" s="87"/>
      <c r="AD378" s="86"/>
      <c r="AE378" s="86"/>
      <c r="AF378" s="86"/>
      <c r="AG378" s="86"/>
      <c r="AH378" s="89" t="str">
        <f t="shared" si="87"/>
        <v/>
      </c>
      <c r="AI378" s="86"/>
      <c r="AJ378" s="86"/>
      <c r="AK378" s="86"/>
      <c r="AL378" s="89" t="str">
        <f t="shared" si="88"/>
        <v/>
      </c>
      <c r="AM378" s="86"/>
      <c r="AN378" s="86"/>
      <c r="AO378" s="89" t="str">
        <f t="shared" si="89"/>
        <v/>
      </c>
      <c r="AP378" s="86"/>
      <c r="AQ378" s="86"/>
      <c r="AR378" s="89" t="str">
        <f t="shared" si="90"/>
        <v/>
      </c>
      <c r="AS378" s="86"/>
      <c r="AT378" s="89" t="str">
        <f t="shared" si="91"/>
        <v/>
      </c>
      <c r="AU378" s="86"/>
      <c r="AV378" s="86"/>
      <c r="AW378" s="86"/>
      <c r="AX378" s="86"/>
      <c r="AY378" s="86"/>
      <c r="AZ378" s="184"/>
      <c r="BA378" s="184"/>
      <c r="BB378" s="183"/>
      <c r="BC378" s="183"/>
      <c r="BD378" s="207" t="str">
        <f t="shared" si="92"/>
        <v/>
      </c>
      <c r="BE378" s="86"/>
      <c r="BF378" s="86"/>
      <c r="BG378" s="86"/>
      <c r="BH378" s="86"/>
      <c r="BI378" s="88"/>
      <c r="BJ378" s="88"/>
      <c r="BK378" s="89" t="str">
        <f t="shared" si="93"/>
        <v/>
      </c>
      <c r="BL378" s="86"/>
      <c r="BM378" s="89" t="str">
        <f t="shared" si="94"/>
        <v/>
      </c>
      <c r="BN378" s="184"/>
      <c r="BO378" s="184" t="str">
        <f t="shared" si="95"/>
        <v/>
      </c>
      <c r="BP378" s="466"/>
      <c r="BQ378" s="184"/>
      <c r="BR378" s="184"/>
      <c r="BS378" s="184"/>
      <c r="BT378" s="184"/>
      <c r="BU378" s="184"/>
      <c r="BV378" s="86"/>
      <c r="BW378" s="184"/>
      <c r="BX378" s="184"/>
      <c r="BY378" s="184"/>
      <c r="BZ378" s="184"/>
      <c r="CA378" s="184"/>
      <c r="CB378" s="119"/>
    </row>
    <row r="379" spans="1:80" s="78" customFormat="1" x14ac:dyDescent="0.2">
      <c r="A379" s="84"/>
      <c r="B379" s="85"/>
      <c r="C379" s="86" t="str">
        <f t="shared" si="82"/>
        <v/>
      </c>
      <c r="D379" s="207" t="str">
        <f t="shared" si="83"/>
        <v/>
      </c>
      <c r="E379" s="86"/>
      <c r="F379" s="86"/>
      <c r="G379" s="86"/>
      <c r="H379" s="86"/>
      <c r="I379" s="86"/>
      <c r="J379" s="86"/>
      <c r="K379" s="86"/>
      <c r="L379" s="86"/>
      <c r="M379" s="86"/>
      <c r="N379" s="86"/>
      <c r="O379" s="87"/>
      <c r="P379" s="87"/>
      <c r="Q379" s="84"/>
      <c r="R379" s="84"/>
      <c r="S379" s="88"/>
      <c r="T379" s="86"/>
      <c r="U379" s="89" t="str">
        <f>IF(T379="","",VLOOKUP(T379,Surfacing_Pavements_Full_Width_Array,2,FALSE))</f>
        <v/>
      </c>
      <c r="V379" s="88" t="str">
        <f t="shared" si="84"/>
        <v/>
      </c>
      <c r="W379" s="99"/>
      <c r="X379" s="90"/>
      <c r="Y379" s="89" t="str">
        <f t="shared" si="85"/>
        <v/>
      </c>
      <c r="Z379" s="86"/>
      <c r="AA379" s="91" t="str">
        <f t="shared" si="86"/>
        <v/>
      </c>
      <c r="AB379" s="86"/>
      <c r="AC379" s="87"/>
      <c r="AD379" s="86"/>
      <c r="AE379" s="86"/>
      <c r="AF379" s="86"/>
      <c r="AG379" s="86"/>
      <c r="AH379" s="89" t="str">
        <f t="shared" si="87"/>
        <v/>
      </c>
      <c r="AI379" s="86"/>
      <c r="AJ379" s="86"/>
      <c r="AK379" s="86"/>
      <c r="AL379" s="89" t="str">
        <f t="shared" si="88"/>
        <v/>
      </c>
      <c r="AM379" s="86"/>
      <c r="AN379" s="86"/>
      <c r="AO379" s="89" t="str">
        <f t="shared" si="89"/>
        <v/>
      </c>
      <c r="AP379" s="86"/>
      <c r="AQ379" s="86"/>
      <c r="AR379" s="89" t="str">
        <f t="shared" si="90"/>
        <v/>
      </c>
      <c r="AS379" s="86"/>
      <c r="AT379" s="89" t="str">
        <f t="shared" si="91"/>
        <v/>
      </c>
      <c r="AU379" s="86"/>
      <c r="AV379" s="86"/>
      <c r="AW379" s="86"/>
      <c r="AX379" s="86"/>
      <c r="AY379" s="86"/>
      <c r="AZ379" s="184"/>
      <c r="BA379" s="184"/>
      <c r="BB379" s="183"/>
      <c r="BC379" s="183"/>
      <c r="BD379" s="207" t="str">
        <f t="shared" si="92"/>
        <v/>
      </c>
      <c r="BE379" s="86"/>
      <c r="BF379" s="86"/>
      <c r="BG379" s="86"/>
      <c r="BH379" s="86"/>
      <c r="BI379" s="88"/>
      <c r="BJ379" s="88"/>
      <c r="BK379" s="89" t="str">
        <f t="shared" si="93"/>
        <v/>
      </c>
      <c r="BL379" s="86"/>
      <c r="BM379" s="89" t="str">
        <f t="shared" si="94"/>
        <v/>
      </c>
      <c r="BN379" s="184"/>
      <c r="BO379" s="184" t="str">
        <f t="shared" si="95"/>
        <v/>
      </c>
      <c r="BP379" s="466"/>
      <c r="BQ379" s="184"/>
      <c r="BR379" s="184"/>
      <c r="BS379" s="184"/>
      <c r="BT379" s="184"/>
      <c r="BU379" s="184"/>
      <c r="BV379" s="86"/>
      <c r="BW379" s="184"/>
      <c r="BX379" s="184"/>
      <c r="BY379" s="184"/>
      <c r="BZ379" s="184"/>
      <c r="CA379" s="184"/>
      <c r="CB379" s="119"/>
    </row>
    <row r="380" spans="1:80" s="78" customFormat="1" x14ac:dyDescent="0.2">
      <c r="A380" s="84"/>
      <c r="B380" s="85"/>
      <c r="C380" s="86" t="str">
        <f t="shared" si="82"/>
        <v/>
      </c>
      <c r="D380" s="207" t="str">
        <f t="shared" si="83"/>
        <v/>
      </c>
      <c r="E380" s="86"/>
      <c r="F380" s="86"/>
      <c r="G380" s="86"/>
      <c r="H380" s="86"/>
      <c r="I380" s="86"/>
      <c r="J380" s="86"/>
      <c r="K380" s="86"/>
      <c r="L380" s="86"/>
      <c r="M380" s="86"/>
      <c r="N380" s="86"/>
      <c r="O380" s="87"/>
      <c r="P380" s="87"/>
      <c r="Q380" s="84"/>
      <c r="R380" s="84"/>
      <c r="S380" s="88"/>
      <c r="T380" s="86"/>
      <c r="U380" s="89" t="str">
        <f>IF(T380="","",VLOOKUP(T380,Surfacing_Pavements_Full_Width_Array,2,FALSE))</f>
        <v/>
      </c>
      <c r="V380" s="88" t="str">
        <f t="shared" si="84"/>
        <v/>
      </c>
      <c r="W380" s="99"/>
      <c r="X380" s="90"/>
      <c r="Y380" s="89" t="str">
        <f t="shared" si="85"/>
        <v/>
      </c>
      <c r="Z380" s="86"/>
      <c r="AA380" s="91" t="str">
        <f t="shared" si="86"/>
        <v/>
      </c>
      <c r="AB380" s="86"/>
      <c r="AC380" s="87"/>
      <c r="AD380" s="86"/>
      <c r="AE380" s="86"/>
      <c r="AF380" s="86"/>
      <c r="AG380" s="86"/>
      <c r="AH380" s="89" t="str">
        <f t="shared" si="87"/>
        <v/>
      </c>
      <c r="AI380" s="86"/>
      <c r="AJ380" s="86"/>
      <c r="AK380" s="86"/>
      <c r="AL380" s="89" t="str">
        <f t="shared" si="88"/>
        <v/>
      </c>
      <c r="AM380" s="86"/>
      <c r="AN380" s="86"/>
      <c r="AO380" s="89" t="str">
        <f t="shared" si="89"/>
        <v/>
      </c>
      <c r="AP380" s="86"/>
      <c r="AQ380" s="86"/>
      <c r="AR380" s="89" t="str">
        <f t="shared" si="90"/>
        <v/>
      </c>
      <c r="AS380" s="86"/>
      <c r="AT380" s="89" t="str">
        <f t="shared" si="91"/>
        <v/>
      </c>
      <c r="AU380" s="86"/>
      <c r="AV380" s="86"/>
      <c r="AW380" s="86"/>
      <c r="AX380" s="86"/>
      <c r="AY380" s="86"/>
      <c r="AZ380" s="184"/>
      <c r="BA380" s="184"/>
      <c r="BB380" s="183"/>
      <c r="BC380" s="183"/>
      <c r="BD380" s="207" t="str">
        <f t="shared" si="92"/>
        <v/>
      </c>
      <c r="BE380" s="86"/>
      <c r="BF380" s="86"/>
      <c r="BG380" s="86"/>
      <c r="BH380" s="86"/>
      <c r="BI380" s="88"/>
      <c r="BJ380" s="88"/>
      <c r="BK380" s="89" t="str">
        <f t="shared" si="93"/>
        <v/>
      </c>
      <c r="BL380" s="86"/>
      <c r="BM380" s="89" t="str">
        <f t="shared" si="94"/>
        <v/>
      </c>
      <c r="BN380" s="184"/>
      <c r="BO380" s="184" t="str">
        <f t="shared" si="95"/>
        <v/>
      </c>
      <c r="BP380" s="466"/>
      <c r="BQ380" s="184"/>
      <c r="BR380" s="184"/>
      <c r="BS380" s="184"/>
      <c r="BT380" s="184"/>
      <c r="BU380" s="184"/>
      <c r="BV380" s="86"/>
      <c r="BW380" s="184"/>
      <c r="BX380" s="184"/>
      <c r="BY380" s="184"/>
      <c r="BZ380" s="184"/>
      <c r="CA380" s="184"/>
      <c r="CB380" s="119"/>
    </row>
    <row r="381" spans="1:80" s="78" customFormat="1" x14ac:dyDescent="0.2">
      <c r="A381" s="84"/>
      <c r="B381" s="85"/>
      <c r="C381" s="86" t="str">
        <f t="shared" si="82"/>
        <v/>
      </c>
      <c r="D381" s="207" t="str">
        <f t="shared" si="83"/>
        <v/>
      </c>
      <c r="E381" s="86"/>
      <c r="F381" s="86"/>
      <c r="G381" s="86"/>
      <c r="H381" s="86"/>
      <c r="I381" s="86"/>
      <c r="J381" s="86"/>
      <c r="K381" s="86"/>
      <c r="L381" s="86"/>
      <c r="M381" s="86"/>
      <c r="N381" s="86"/>
      <c r="O381" s="87"/>
      <c r="P381" s="87"/>
      <c r="Q381" s="84"/>
      <c r="R381" s="84"/>
      <c r="S381" s="88"/>
      <c r="T381" s="86"/>
      <c r="U381" s="89" t="str">
        <f>IF(T381="","",VLOOKUP(T381,Surfacing_Pavements_Full_Width_Array,2,FALSE))</f>
        <v/>
      </c>
      <c r="V381" s="88" t="str">
        <f t="shared" si="84"/>
        <v/>
      </c>
      <c r="W381" s="99"/>
      <c r="X381" s="90"/>
      <c r="Y381" s="89" t="str">
        <f t="shared" si="85"/>
        <v/>
      </c>
      <c r="Z381" s="86"/>
      <c r="AA381" s="91" t="str">
        <f t="shared" si="86"/>
        <v/>
      </c>
      <c r="AB381" s="86"/>
      <c r="AC381" s="87"/>
      <c r="AD381" s="86"/>
      <c r="AE381" s="86"/>
      <c r="AF381" s="86"/>
      <c r="AG381" s="86"/>
      <c r="AH381" s="89" t="str">
        <f t="shared" si="87"/>
        <v/>
      </c>
      <c r="AI381" s="86"/>
      <c r="AJ381" s="86"/>
      <c r="AK381" s="86"/>
      <c r="AL381" s="89" t="str">
        <f t="shared" si="88"/>
        <v/>
      </c>
      <c r="AM381" s="86"/>
      <c r="AN381" s="86"/>
      <c r="AO381" s="89" t="str">
        <f t="shared" si="89"/>
        <v/>
      </c>
      <c r="AP381" s="86"/>
      <c r="AQ381" s="86"/>
      <c r="AR381" s="89" t="str">
        <f t="shared" si="90"/>
        <v/>
      </c>
      <c r="AS381" s="86"/>
      <c r="AT381" s="89" t="str">
        <f t="shared" si="91"/>
        <v/>
      </c>
      <c r="AU381" s="86"/>
      <c r="AV381" s="86"/>
      <c r="AW381" s="86"/>
      <c r="AX381" s="86"/>
      <c r="AY381" s="86"/>
      <c r="AZ381" s="184"/>
      <c r="BA381" s="184"/>
      <c r="BB381" s="183"/>
      <c r="BC381" s="183"/>
      <c r="BD381" s="207" t="str">
        <f t="shared" si="92"/>
        <v/>
      </c>
      <c r="BE381" s="86"/>
      <c r="BF381" s="86"/>
      <c r="BG381" s="86"/>
      <c r="BH381" s="86"/>
      <c r="BI381" s="88"/>
      <c r="BJ381" s="88"/>
      <c r="BK381" s="89" t="str">
        <f t="shared" si="93"/>
        <v/>
      </c>
      <c r="BL381" s="86"/>
      <c r="BM381" s="89" t="str">
        <f t="shared" si="94"/>
        <v/>
      </c>
      <c r="BN381" s="184"/>
      <c r="BO381" s="184" t="str">
        <f t="shared" si="95"/>
        <v/>
      </c>
      <c r="BP381" s="466"/>
      <c r="BQ381" s="184"/>
      <c r="BR381" s="184"/>
      <c r="BS381" s="184"/>
      <c r="BT381" s="184"/>
      <c r="BU381" s="184"/>
      <c r="BV381" s="86"/>
      <c r="BW381" s="184"/>
      <c r="BX381" s="184"/>
      <c r="BY381" s="184"/>
      <c r="BZ381" s="184"/>
      <c r="CA381" s="184"/>
      <c r="CB381" s="119"/>
    </row>
    <row r="382" spans="1:80" s="78" customFormat="1" x14ac:dyDescent="0.2">
      <c r="A382" s="84"/>
      <c r="B382" s="85"/>
      <c r="C382" s="86" t="str">
        <f t="shared" si="82"/>
        <v/>
      </c>
      <c r="D382" s="207" t="str">
        <f t="shared" si="83"/>
        <v/>
      </c>
      <c r="E382" s="86"/>
      <c r="F382" s="86"/>
      <c r="G382" s="86"/>
      <c r="H382" s="86"/>
      <c r="I382" s="86"/>
      <c r="J382" s="86"/>
      <c r="K382" s="86"/>
      <c r="L382" s="86"/>
      <c r="M382" s="86"/>
      <c r="N382" s="86"/>
      <c r="O382" s="87"/>
      <c r="P382" s="87"/>
      <c r="Q382" s="84"/>
      <c r="R382" s="84"/>
      <c r="S382" s="88"/>
      <c r="T382" s="86"/>
      <c r="U382" s="89" t="str">
        <f>IF(T382="","",VLOOKUP(T382,Surfacing_Pavements_Full_Width_Array,2,FALSE))</f>
        <v/>
      </c>
      <c r="V382" s="88" t="str">
        <f t="shared" si="84"/>
        <v/>
      </c>
      <c r="W382" s="99"/>
      <c r="X382" s="90"/>
      <c r="Y382" s="89" t="str">
        <f t="shared" si="85"/>
        <v/>
      </c>
      <c r="Z382" s="86"/>
      <c r="AA382" s="91" t="str">
        <f t="shared" si="86"/>
        <v/>
      </c>
      <c r="AB382" s="86"/>
      <c r="AC382" s="87"/>
      <c r="AD382" s="86"/>
      <c r="AE382" s="86"/>
      <c r="AF382" s="86"/>
      <c r="AG382" s="86"/>
      <c r="AH382" s="89" t="str">
        <f t="shared" si="87"/>
        <v/>
      </c>
      <c r="AI382" s="86"/>
      <c r="AJ382" s="86"/>
      <c r="AK382" s="86"/>
      <c r="AL382" s="89" t="str">
        <f t="shared" si="88"/>
        <v/>
      </c>
      <c r="AM382" s="86"/>
      <c r="AN382" s="86"/>
      <c r="AO382" s="89" t="str">
        <f t="shared" si="89"/>
        <v/>
      </c>
      <c r="AP382" s="86"/>
      <c r="AQ382" s="86"/>
      <c r="AR382" s="89" t="str">
        <f t="shared" si="90"/>
        <v/>
      </c>
      <c r="AS382" s="86"/>
      <c r="AT382" s="89" t="str">
        <f t="shared" si="91"/>
        <v/>
      </c>
      <c r="AU382" s="86"/>
      <c r="AV382" s="86"/>
      <c r="AW382" s="86"/>
      <c r="AX382" s="86"/>
      <c r="AY382" s="86"/>
      <c r="AZ382" s="184"/>
      <c r="BA382" s="184"/>
      <c r="BB382" s="183"/>
      <c r="BC382" s="183"/>
      <c r="BD382" s="207" t="str">
        <f t="shared" si="92"/>
        <v/>
      </c>
      <c r="BE382" s="86"/>
      <c r="BF382" s="86"/>
      <c r="BG382" s="86"/>
      <c r="BH382" s="86"/>
      <c r="BI382" s="88"/>
      <c r="BJ382" s="88"/>
      <c r="BK382" s="89" t="str">
        <f t="shared" si="93"/>
        <v/>
      </c>
      <c r="BL382" s="86"/>
      <c r="BM382" s="89" t="str">
        <f t="shared" si="94"/>
        <v/>
      </c>
      <c r="BN382" s="184"/>
      <c r="BO382" s="184" t="str">
        <f t="shared" si="95"/>
        <v/>
      </c>
      <c r="BP382" s="466"/>
      <c r="BQ382" s="184"/>
      <c r="BR382" s="184"/>
      <c r="BS382" s="184"/>
      <c r="BT382" s="184"/>
      <c r="BU382" s="184"/>
      <c r="BV382" s="86"/>
      <c r="BW382" s="184"/>
      <c r="BX382" s="184"/>
      <c r="BY382" s="184"/>
      <c r="BZ382" s="184"/>
      <c r="CA382" s="184"/>
      <c r="CB382" s="119"/>
    </row>
    <row r="383" spans="1:80" s="78" customFormat="1" x14ac:dyDescent="0.2">
      <c r="A383" s="84"/>
      <c r="B383" s="85"/>
      <c r="C383" s="86" t="str">
        <f t="shared" si="82"/>
        <v/>
      </c>
      <c r="D383" s="207" t="str">
        <f t="shared" si="83"/>
        <v/>
      </c>
      <c r="E383" s="86"/>
      <c r="F383" s="86"/>
      <c r="G383" s="86"/>
      <c r="H383" s="86"/>
      <c r="I383" s="86"/>
      <c r="J383" s="86"/>
      <c r="K383" s="86"/>
      <c r="L383" s="86"/>
      <c r="M383" s="86"/>
      <c r="N383" s="86"/>
      <c r="O383" s="87"/>
      <c r="P383" s="87"/>
      <c r="Q383" s="84"/>
      <c r="R383" s="84"/>
      <c r="S383" s="88"/>
      <c r="T383" s="86"/>
      <c r="U383" s="89" t="str">
        <f>IF(T383="","",VLOOKUP(T383,Surfacing_Pavements_Full_Width_Array,2,FALSE))</f>
        <v/>
      </c>
      <c r="V383" s="88" t="str">
        <f t="shared" si="84"/>
        <v/>
      </c>
      <c r="W383" s="99"/>
      <c r="X383" s="90"/>
      <c r="Y383" s="89" t="str">
        <f t="shared" si="85"/>
        <v/>
      </c>
      <c r="Z383" s="86"/>
      <c r="AA383" s="91" t="str">
        <f t="shared" si="86"/>
        <v/>
      </c>
      <c r="AB383" s="86"/>
      <c r="AC383" s="87"/>
      <c r="AD383" s="86"/>
      <c r="AE383" s="86"/>
      <c r="AF383" s="86"/>
      <c r="AG383" s="86"/>
      <c r="AH383" s="89" t="str">
        <f t="shared" si="87"/>
        <v/>
      </c>
      <c r="AI383" s="86"/>
      <c r="AJ383" s="86"/>
      <c r="AK383" s="86"/>
      <c r="AL383" s="89" t="str">
        <f t="shared" si="88"/>
        <v/>
      </c>
      <c r="AM383" s="86"/>
      <c r="AN383" s="86"/>
      <c r="AO383" s="89" t="str">
        <f t="shared" si="89"/>
        <v/>
      </c>
      <c r="AP383" s="86"/>
      <c r="AQ383" s="86"/>
      <c r="AR383" s="89" t="str">
        <f t="shared" si="90"/>
        <v/>
      </c>
      <c r="AS383" s="86"/>
      <c r="AT383" s="89" t="str">
        <f t="shared" si="91"/>
        <v/>
      </c>
      <c r="AU383" s="86"/>
      <c r="AV383" s="86"/>
      <c r="AW383" s="86"/>
      <c r="AX383" s="86"/>
      <c r="AY383" s="86"/>
      <c r="AZ383" s="184"/>
      <c r="BA383" s="184"/>
      <c r="BB383" s="183"/>
      <c r="BC383" s="183"/>
      <c r="BD383" s="207" t="str">
        <f t="shared" si="92"/>
        <v/>
      </c>
      <c r="BE383" s="86"/>
      <c r="BF383" s="86"/>
      <c r="BG383" s="86"/>
      <c r="BH383" s="86"/>
      <c r="BI383" s="88"/>
      <c r="BJ383" s="88"/>
      <c r="BK383" s="89" t="str">
        <f t="shared" si="93"/>
        <v/>
      </c>
      <c r="BL383" s="86"/>
      <c r="BM383" s="89" t="str">
        <f t="shared" si="94"/>
        <v/>
      </c>
      <c r="BN383" s="184"/>
      <c r="BO383" s="184" t="str">
        <f t="shared" si="95"/>
        <v/>
      </c>
      <c r="BP383" s="466"/>
      <c r="BQ383" s="184"/>
      <c r="BR383" s="184"/>
      <c r="BS383" s="184"/>
      <c r="BT383" s="184"/>
      <c r="BU383" s="184"/>
      <c r="BV383" s="86"/>
      <c r="BW383" s="184"/>
      <c r="BX383" s="184"/>
      <c r="BY383" s="184"/>
      <c r="BZ383" s="184"/>
      <c r="CA383" s="184"/>
      <c r="CB383" s="119"/>
    </row>
    <row r="384" spans="1:80" s="78" customFormat="1" x14ac:dyDescent="0.2">
      <c r="A384" s="84"/>
      <c r="B384" s="85"/>
      <c r="C384" s="86" t="str">
        <f t="shared" si="82"/>
        <v/>
      </c>
      <c r="D384" s="207" t="str">
        <f t="shared" si="83"/>
        <v/>
      </c>
      <c r="E384" s="86"/>
      <c r="F384" s="86"/>
      <c r="G384" s="86"/>
      <c r="H384" s="86"/>
      <c r="I384" s="86"/>
      <c r="J384" s="86"/>
      <c r="K384" s="86"/>
      <c r="L384" s="86"/>
      <c r="M384" s="86"/>
      <c r="N384" s="86"/>
      <c r="O384" s="87"/>
      <c r="P384" s="87"/>
      <c r="Q384" s="84"/>
      <c r="R384" s="84"/>
      <c r="S384" s="88"/>
      <c r="T384" s="86"/>
      <c r="U384" s="89" t="str">
        <f>IF(T384="","",VLOOKUP(T384,Surfacing_Pavements_Full_Width_Array,2,FALSE))</f>
        <v/>
      </c>
      <c r="V384" s="88" t="str">
        <f t="shared" si="84"/>
        <v/>
      </c>
      <c r="W384" s="99"/>
      <c r="X384" s="90"/>
      <c r="Y384" s="89" t="str">
        <f t="shared" si="85"/>
        <v/>
      </c>
      <c r="Z384" s="86"/>
      <c r="AA384" s="91" t="str">
        <f t="shared" si="86"/>
        <v/>
      </c>
      <c r="AB384" s="86"/>
      <c r="AC384" s="87"/>
      <c r="AD384" s="86"/>
      <c r="AE384" s="86"/>
      <c r="AF384" s="86"/>
      <c r="AG384" s="86"/>
      <c r="AH384" s="89" t="str">
        <f t="shared" si="87"/>
        <v/>
      </c>
      <c r="AI384" s="86"/>
      <c r="AJ384" s="86"/>
      <c r="AK384" s="86"/>
      <c r="AL384" s="89" t="str">
        <f t="shared" si="88"/>
        <v/>
      </c>
      <c r="AM384" s="86"/>
      <c r="AN384" s="86"/>
      <c r="AO384" s="89" t="str">
        <f t="shared" si="89"/>
        <v/>
      </c>
      <c r="AP384" s="86"/>
      <c r="AQ384" s="86"/>
      <c r="AR384" s="89" t="str">
        <f t="shared" si="90"/>
        <v/>
      </c>
      <c r="AS384" s="86"/>
      <c r="AT384" s="89" t="str">
        <f t="shared" si="91"/>
        <v/>
      </c>
      <c r="AU384" s="86"/>
      <c r="AV384" s="86"/>
      <c r="AW384" s="86"/>
      <c r="AX384" s="86"/>
      <c r="AY384" s="86"/>
      <c r="AZ384" s="184"/>
      <c r="BA384" s="184"/>
      <c r="BB384" s="183"/>
      <c r="BC384" s="183"/>
      <c r="BD384" s="207" t="str">
        <f t="shared" si="92"/>
        <v/>
      </c>
      <c r="BE384" s="86"/>
      <c r="BF384" s="86"/>
      <c r="BG384" s="86"/>
      <c r="BH384" s="86"/>
      <c r="BI384" s="88"/>
      <c r="BJ384" s="88"/>
      <c r="BK384" s="89" t="str">
        <f t="shared" si="93"/>
        <v/>
      </c>
      <c r="BL384" s="86"/>
      <c r="BM384" s="89" t="str">
        <f t="shared" si="94"/>
        <v/>
      </c>
      <c r="BN384" s="184"/>
      <c r="BO384" s="184" t="str">
        <f t="shared" si="95"/>
        <v/>
      </c>
      <c r="BP384" s="466"/>
      <c r="BQ384" s="184"/>
      <c r="BR384" s="184"/>
      <c r="BS384" s="184"/>
      <c r="BT384" s="184"/>
      <c r="BU384" s="184"/>
      <c r="BV384" s="86"/>
      <c r="BW384" s="184"/>
      <c r="BX384" s="184"/>
      <c r="BY384" s="184"/>
      <c r="BZ384" s="184"/>
      <c r="CA384" s="184"/>
      <c r="CB384" s="119"/>
    </row>
    <row r="385" spans="1:80" s="78" customFormat="1" x14ac:dyDescent="0.2">
      <c r="A385" s="84"/>
      <c r="B385" s="85"/>
      <c r="C385" s="86" t="str">
        <f t="shared" si="82"/>
        <v/>
      </c>
      <c r="D385" s="207" t="str">
        <f t="shared" si="83"/>
        <v/>
      </c>
      <c r="E385" s="86"/>
      <c r="F385" s="86"/>
      <c r="G385" s="86"/>
      <c r="H385" s="86"/>
      <c r="I385" s="86"/>
      <c r="J385" s="86"/>
      <c r="K385" s="86"/>
      <c r="L385" s="86"/>
      <c r="M385" s="86"/>
      <c r="N385" s="86"/>
      <c r="O385" s="87"/>
      <c r="P385" s="87"/>
      <c r="Q385" s="84"/>
      <c r="R385" s="84"/>
      <c r="S385" s="88"/>
      <c r="T385" s="86"/>
      <c r="U385" s="89" t="str">
        <f>IF(T385="","",VLOOKUP(T385,Surfacing_Pavements_Full_Width_Array,2,FALSE))</f>
        <v/>
      </c>
      <c r="V385" s="88" t="str">
        <f t="shared" si="84"/>
        <v/>
      </c>
      <c r="W385" s="99"/>
      <c r="X385" s="90"/>
      <c r="Y385" s="89" t="str">
        <f t="shared" si="85"/>
        <v/>
      </c>
      <c r="Z385" s="86"/>
      <c r="AA385" s="91" t="str">
        <f t="shared" si="86"/>
        <v/>
      </c>
      <c r="AB385" s="86"/>
      <c r="AC385" s="87"/>
      <c r="AD385" s="86"/>
      <c r="AE385" s="86"/>
      <c r="AF385" s="86"/>
      <c r="AG385" s="86"/>
      <c r="AH385" s="89" t="str">
        <f t="shared" si="87"/>
        <v/>
      </c>
      <c r="AI385" s="86"/>
      <c r="AJ385" s="86"/>
      <c r="AK385" s="86"/>
      <c r="AL385" s="89" t="str">
        <f t="shared" si="88"/>
        <v/>
      </c>
      <c r="AM385" s="86"/>
      <c r="AN385" s="86"/>
      <c r="AO385" s="89" t="str">
        <f t="shared" si="89"/>
        <v/>
      </c>
      <c r="AP385" s="86"/>
      <c r="AQ385" s="86"/>
      <c r="AR385" s="89" t="str">
        <f t="shared" si="90"/>
        <v/>
      </c>
      <c r="AS385" s="86"/>
      <c r="AT385" s="89" t="str">
        <f t="shared" si="91"/>
        <v/>
      </c>
      <c r="AU385" s="86"/>
      <c r="AV385" s="86"/>
      <c r="AW385" s="86"/>
      <c r="AX385" s="86"/>
      <c r="AY385" s="86"/>
      <c r="AZ385" s="184"/>
      <c r="BA385" s="184"/>
      <c r="BB385" s="183"/>
      <c r="BC385" s="183"/>
      <c r="BD385" s="207" t="str">
        <f t="shared" si="92"/>
        <v/>
      </c>
      <c r="BE385" s="86"/>
      <c r="BF385" s="86"/>
      <c r="BG385" s="86"/>
      <c r="BH385" s="86"/>
      <c r="BI385" s="88"/>
      <c r="BJ385" s="88"/>
      <c r="BK385" s="89" t="str">
        <f t="shared" si="93"/>
        <v/>
      </c>
      <c r="BL385" s="86"/>
      <c r="BM385" s="89" t="str">
        <f t="shared" si="94"/>
        <v/>
      </c>
      <c r="BN385" s="184"/>
      <c r="BO385" s="184" t="str">
        <f t="shared" si="95"/>
        <v/>
      </c>
      <c r="BP385" s="466"/>
      <c r="BQ385" s="184"/>
      <c r="BR385" s="184"/>
      <c r="BS385" s="184"/>
      <c r="BT385" s="184"/>
      <c r="BU385" s="184"/>
      <c r="BV385" s="86"/>
      <c r="BW385" s="184"/>
      <c r="BX385" s="184"/>
      <c r="BY385" s="184"/>
      <c r="BZ385" s="184"/>
      <c r="CA385" s="184"/>
      <c r="CB385" s="119"/>
    </row>
    <row r="386" spans="1:80" s="78" customFormat="1" x14ac:dyDescent="0.2">
      <c r="A386" s="84"/>
      <c r="B386" s="85"/>
      <c r="C386" s="86" t="str">
        <f t="shared" si="82"/>
        <v/>
      </c>
      <c r="D386" s="207" t="str">
        <f t="shared" si="83"/>
        <v/>
      </c>
      <c r="E386" s="86"/>
      <c r="F386" s="86"/>
      <c r="G386" s="86"/>
      <c r="H386" s="86"/>
      <c r="I386" s="86"/>
      <c r="J386" s="86"/>
      <c r="K386" s="86"/>
      <c r="L386" s="86"/>
      <c r="M386" s="86"/>
      <c r="N386" s="86"/>
      <c r="O386" s="87"/>
      <c r="P386" s="87"/>
      <c r="Q386" s="84"/>
      <c r="R386" s="84"/>
      <c r="S386" s="88"/>
      <c r="T386" s="86"/>
      <c r="U386" s="89" t="str">
        <f>IF(T386="","",VLOOKUP(T386,Surfacing_Pavements_Full_Width_Array,2,FALSE))</f>
        <v/>
      </c>
      <c r="V386" s="88" t="str">
        <f t="shared" si="84"/>
        <v/>
      </c>
      <c r="W386" s="99"/>
      <c r="X386" s="90"/>
      <c r="Y386" s="89" t="str">
        <f t="shared" si="85"/>
        <v/>
      </c>
      <c r="Z386" s="86"/>
      <c r="AA386" s="91" t="str">
        <f t="shared" si="86"/>
        <v/>
      </c>
      <c r="AB386" s="86"/>
      <c r="AC386" s="87"/>
      <c r="AD386" s="86"/>
      <c r="AE386" s="86"/>
      <c r="AF386" s="86"/>
      <c r="AG386" s="86"/>
      <c r="AH386" s="89" t="str">
        <f t="shared" si="87"/>
        <v/>
      </c>
      <c r="AI386" s="86"/>
      <c r="AJ386" s="86"/>
      <c r="AK386" s="86"/>
      <c r="AL386" s="89" t="str">
        <f t="shared" si="88"/>
        <v/>
      </c>
      <c r="AM386" s="86"/>
      <c r="AN386" s="86"/>
      <c r="AO386" s="89" t="str">
        <f t="shared" si="89"/>
        <v/>
      </c>
      <c r="AP386" s="86"/>
      <c r="AQ386" s="86"/>
      <c r="AR386" s="89" t="str">
        <f t="shared" si="90"/>
        <v/>
      </c>
      <c r="AS386" s="86"/>
      <c r="AT386" s="89" t="str">
        <f t="shared" si="91"/>
        <v/>
      </c>
      <c r="AU386" s="86"/>
      <c r="AV386" s="86"/>
      <c r="AW386" s="86"/>
      <c r="AX386" s="86"/>
      <c r="AY386" s="86"/>
      <c r="AZ386" s="184"/>
      <c r="BA386" s="184"/>
      <c r="BB386" s="183"/>
      <c r="BC386" s="183"/>
      <c r="BD386" s="207" t="str">
        <f t="shared" si="92"/>
        <v/>
      </c>
      <c r="BE386" s="86"/>
      <c r="BF386" s="86"/>
      <c r="BG386" s="86"/>
      <c r="BH386" s="86"/>
      <c r="BI386" s="88"/>
      <c r="BJ386" s="88"/>
      <c r="BK386" s="89" t="str">
        <f t="shared" si="93"/>
        <v/>
      </c>
      <c r="BL386" s="86"/>
      <c r="BM386" s="89" t="str">
        <f t="shared" si="94"/>
        <v/>
      </c>
      <c r="BN386" s="184"/>
      <c r="BO386" s="184" t="str">
        <f t="shared" si="95"/>
        <v/>
      </c>
      <c r="BP386" s="466"/>
      <c r="BQ386" s="184"/>
      <c r="BR386" s="184"/>
      <c r="BS386" s="184"/>
      <c r="BT386" s="184"/>
      <c r="BU386" s="184"/>
      <c r="BV386" s="86"/>
      <c r="BW386" s="184"/>
      <c r="BX386" s="184"/>
      <c r="BY386" s="184"/>
      <c r="BZ386" s="184"/>
      <c r="CA386" s="184"/>
      <c r="CB386" s="119"/>
    </row>
    <row r="387" spans="1:80" s="78" customFormat="1" x14ac:dyDescent="0.2">
      <c r="A387" s="84"/>
      <c r="B387" s="85"/>
      <c r="C387" s="86" t="str">
        <f t="shared" si="82"/>
        <v/>
      </c>
      <c r="D387" s="207" t="str">
        <f t="shared" si="83"/>
        <v/>
      </c>
      <c r="E387" s="86"/>
      <c r="F387" s="86"/>
      <c r="G387" s="86"/>
      <c r="H387" s="86"/>
      <c r="I387" s="86"/>
      <c r="J387" s="86"/>
      <c r="K387" s="86"/>
      <c r="L387" s="86"/>
      <c r="M387" s="86"/>
      <c r="N387" s="86"/>
      <c r="O387" s="87"/>
      <c r="P387" s="87"/>
      <c r="Q387" s="84"/>
      <c r="R387" s="84"/>
      <c r="S387" s="88"/>
      <c r="T387" s="86"/>
      <c r="U387" s="89" t="str">
        <f>IF(T387="","",VLOOKUP(T387,Surfacing_Pavements_Full_Width_Array,2,FALSE))</f>
        <v/>
      </c>
      <c r="V387" s="88" t="str">
        <f t="shared" si="84"/>
        <v/>
      </c>
      <c r="W387" s="99"/>
      <c r="X387" s="90"/>
      <c r="Y387" s="89" t="str">
        <f t="shared" si="85"/>
        <v/>
      </c>
      <c r="Z387" s="86"/>
      <c r="AA387" s="91" t="str">
        <f t="shared" si="86"/>
        <v/>
      </c>
      <c r="AB387" s="86"/>
      <c r="AC387" s="87"/>
      <c r="AD387" s="86"/>
      <c r="AE387" s="86"/>
      <c r="AF387" s="86"/>
      <c r="AG387" s="86"/>
      <c r="AH387" s="89" t="str">
        <f t="shared" si="87"/>
        <v/>
      </c>
      <c r="AI387" s="86"/>
      <c r="AJ387" s="86"/>
      <c r="AK387" s="86"/>
      <c r="AL387" s="89" t="str">
        <f t="shared" si="88"/>
        <v/>
      </c>
      <c r="AM387" s="86"/>
      <c r="AN387" s="86"/>
      <c r="AO387" s="89" t="str">
        <f t="shared" si="89"/>
        <v/>
      </c>
      <c r="AP387" s="86"/>
      <c r="AQ387" s="86"/>
      <c r="AR387" s="89" t="str">
        <f t="shared" si="90"/>
        <v/>
      </c>
      <c r="AS387" s="86"/>
      <c r="AT387" s="89" t="str">
        <f t="shared" si="91"/>
        <v/>
      </c>
      <c r="AU387" s="86"/>
      <c r="AV387" s="86"/>
      <c r="AW387" s="86"/>
      <c r="AX387" s="86"/>
      <c r="AY387" s="86"/>
      <c r="AZ387" s="184"/>
      <c r="BA387" s="184"/>
      <c r="BB387" s="183"/>
      <c r="BC387" s="183"/>
      <c r="BD387" s="207" t="str">
        <f t="shared" si="92"/>
        <v/>
      </c>
      <c r="BE387" s="86"/>
      <c r="BF387" s="86"/>
      <c r="BG387" s="86"/>
      <c r="BH387" s="86"/>
      <c r="BI387" s="88"/>
      <c r="BJ387" s="88"/>
      <c r="BK387" s="89" t="str">
        <f t="shared" si="93"/>
        <v/>
      </c>
      <c r="BL387" s="86"/>
      <c r="BM387" s="89" t="str">
        <f t="shared" si="94"/>
        <v/>
      </c>
      <c r="BN387" s="184"/>
      <c r="BO387" s="184" t="str">
        <f t="shared" si="95"/>
        <v/>
      </c>
      <c r="BP387" s="466"/>
      <c r="BQ387" s="184"/>
      <c r="BR387" s="184"/>
      <c r="BS387" s="184"/>
      <c r="BT387" s="184"/>
      <c r="BU387" s="184"/>
      <c r="BV387" s="86"/>
      <c r="BW387" s="184"/>
      <c r="BX387" s="184"/>
      <c r="BY387" s="184"/>
      <c r="BZ387" s="184"/>
      <c r="CA387" s="184"/>
      <c r="CB387" s="119"/>
    </row>
    <row r="388" spans="1:80" s="78" customFormat="1" x14ac:dyDescent="0.2">
      <c r="A388" s="84"/>
      <c r="B388" s="85"/>
      <c r="C388" s="86" t="str">
        <f t="shared" si="82"/>
        <v/>
      </c>
      <c r="D388" s="207" t="str">
        <f t="shared" si="83"/>
        <v/>
      </c>
      <c r="E388" s="86"/>
      <c r="F388" s="86"/>
      <c r="G388" s="86"/>
      <c r="H388" s="86"/>
      <c r="I388" s="86"/>
      <c r="J388" s="86"/>
      <c r="K388" s="86"/>
      <c r="L388" s="86"/>
      <c r="M388" s="86"/>
      <c r="N388" s="86"/>
      <c r="O388" s="87"/>
      <c r="P388" s="87"/>
      <c r="Q388" s="84"/>
      <c r="R388" s="84"/>
      <c r="S388" s="88"/>
      <c r="T388" s="86"/>
      <c r="U388" s="89" t="str">
        <f>IF(T388="","",VLOOKUP(T388,Surfacing_Pavements_Full_Width_Array,2,FALSE))</f>
        <v/>
      </c>
      <c r="V388" s="88" t="str">
        <f t="shared" si="84"/>
        <v/>
      </c>
      <c r="W388" s="99"/>
      <c r="X388" s="90"/>
      <c r="Y388" s="89" t="str">
        <f t="shared" si="85"/>
        <v/>
      </c>
      <c r="Z388" s="86"/>
      <c r="AA388" s="91" t="str">
        <f t="shared" si="86"/>
        <v/>
      </c>
      <c r="AB388" s="86"/>
      <c r="AC388" s="87"/>
      <c r="AD388" s="86"/>
      <c r="AE388" s="86"/>
      <c r="AF388" s="86"/>
      <c r="AG388" s="86"/>
      <c r="AH388" s="89" t="str">
        <f t="shared" si="87"/>
        <v/>
      </c>
      <c r="AI388" s="86"/>
      <c r="AJ388" s="86"/>
      <c r="AK388" s="86"/>
      <c r="AL388" s="89" t="str">
        <f t="shared" si="88"/>
        <v/>
      </c>
      <c r="AM388" s="86"/>
      <c r="AN388" s="86"/>
      <c r="AO388" s="89" t="str">
        <f t="shared" si="89"/>
        <v/>
      </c>
      <c r="AP388" s="86"/>
      <c r="AQ388" s="86"/>
      <c r="AR388" s="89" t="str">
        <f t="shared" si="90"/>
        <v/>
      </c>
      <c r="AS388" s="86"/>
      <c r="AT388" s="89" t="str">
        <f t="shared" si="91"/>
        <v/>
      </c>
      <c r="AU388" s="86"/>
      <c r="AV388" s="86"/>
      <c r="AW388" s="86"/>
      <c r="AX388" s="86"/>
      <c r="AY388" s="86"/>
      <c r="AZ388" s="184"/>
      <c r="BA388" s="184"/>
      <c r="BB388" s="183"/>
      <c r="BC388" s="183"/>
      <c r="BD388" s="207" t="str">
        <f t="shared" si="92"/>
        <v/>
      </c>
      <c r="BE388" s="86"/>
      <c r="BF388" s="86"/>
      <c r="BG388" s="86"/>
      <c r="BH388" s="86"/>
      <c r="BI388" s="88"/>
      <c r="BJ388" s="88"/>
      <c r="BK388" s="89" t="str">
        <f t="shared" si="93"/>
        <v/>
      </c>
      <c r="BL388" s="86"/>
      <c r="BM388" s="89" t="str">
        <f t="shared" si="94"/>
        <v/>
      </c>
      <c r="BN388" s="184"/>
      <c r="BO388" s="184" t="str">
        <f t="shared" si="95"/>
        <v/>
      </c>
      <c r="BP388" s="466"/>
      <c r="BQ388" s="184"/>
      <c r="BR388" s="184"/>
      <c r="BS388" s="184"/>
      <c r="BT388" s="184"/>
      <c r="BU388" s="184"/>
      <c r="BV388" s="86"/>
      <c r="BW388" s="184"/>
      <c r="BX388" s="184"/>
      <c r="BY388" s="184"/>
      <c r="BZ388" s="184"/>
      <c r="CA388" s="184"/>
      <c r="CB388" s="119"/>
    </row>
    <row r="389" spans="1:80" s="78" customFormat="1" x14ac:dyDescent="0.2">
      <c r="A389" s="84"/>
      <c r="B389" s="85"/>
      <c r="C389" s="86" t="str">
        <f t="shared" si="82"/>
        <v/>
      </c>
      <c r="D389" s="207" t="str">
        <f t="shared" si="83"/>
        <v/>
      </c>
      <c r="E389" s="86"/>
      <c r="F389" s="86"/>
      <c r="G389" s="86"/>
      <c r="H389" s="86"/>
      <c r="I389" s="86"/>
      <c r="J389" s="86"/>
      <c r="K389" s="86"/>
      <c r="L389" s="86"/>
      <c r="M389" s="86"/>
      <c r="N389" s="86"/>
      <c r="O389" s="87"/>
      <c r="P389" s="87"/>
      <c r="Q389" s="84"/>
      <c r="R389" s="84"/>
      <c r="S389" s="88"/>
      <c r="T389" s="86"/>
      <c r="U389" s="89" t="str">
        <f>IF(T389="","",VLOOKUP(T389,Surfacing_Pavements_Full_Width_Array,2,FALSE))</f>
        <v/>
      </c>
      <c r="V389" s="88" t="str">
        <f t="shared" si="84"/>
        <v/>
      </c>
      <c r="W389" s="99"/>
      <c r="X389" s="90"/>
      <c r="Y389" s="89" t="str">
        <f t="shared" si="85"/>
        <v/>
      </c>
      <c r="Z389" s="86"/>
      <c r="AA389" s="91" t="str">
        <f t="shared" si="86"/>
        <v/>
      </c>
      <c r="AB389" s="86"/>
      <c r="AC389" s="87"/>
      <c r="AD389" s="86"/>
      <c r="AE389" s="86"/>
      <c r="AF389" s="86"/>
      <c r="AG389" s="86"/>
      <c r="AH389" s="89" t="str">
        <f t="shared" si="87"/>
        <v/>
      </c>
      <c r="AI389" s="86"/>
      <c r="AJ389" s="86"/>
      <c r="AK389" s="86"/>
      <c r="AL389" s="89" t="str">
        <f t="shared" si="88"/>
        <v/>
      </c>
      <c r="AM389" s="86"/>
      <c r="AN389" s="86"/>
      <c r="AO389" s="89" t="str">
        <f t="shared" si="89"/>
        <v/>
      </c>
      <c r="AP389" s="86"/>
      <c r="AQ389" s="86"/>
      <c r="AR389" s="89" t="str">
        <f t="shared" si="90"/>
        <v/>
      </c>
      <c r="AS389" s="86"/>
      <c r="AT389" s="89" t="str">
        <f t="shared" si="91"/>
        <v/>
      </c>
      <c r="AU389" s="86"/>
      <c r="AV389" s="86"/>
      <c r="AW389" s="86"/>
      <c r="AX389" s="86"/>
      <c r="AY389" s="86"/>
      <c r="AZ389" s="184"/>
      <c r="BA389" s="184"/>
      <c r="BB389" s="183"/>
      <c r="BC389" s="183"/>
      <c r="BD389" s="207" t="str">
        <f t="shared" si="92"/>
        <v/>
      </c>
      <c r="BE389" s="86"/>
      <c r="BF389" s="86"/>
      <c r="BG389" s="86"/>
      <c r="BH389" s="86"/>
      <c r="BI389" s="88"/>
      <c r="BJ389" s="88"/>
      <c r="BK389" s="89" t="str">
        <f t="shared" si="93"/>
        <v/>
      </c>
      <c r="BL389" s="86"/>
      <c r="BM389" s="89" t="str">
        <f t="shared" si="94"/>
        <v/>
      </c>
      <c r="BN389" s="184"/>
      <c r="BO389" s="184" t="str">
        <f t="shared" si="95"/>
        <v/>
      </c>
      <c r="BP389" s="466"/>
      <c r="BQ389" s="184"/>
      <c r="BR389" s="184"/>
      <c r="BS389" s="184"/>
      <c r="BT389" s="184"/>
      <c r="BU389" s="184"/>
      <c r="BV389" s="86"/>
      <c r="BW389" s="184"/>
      <c r="BX389" s="184"/>
      <c r="BY389" s="184"/>
      <c r="BZ389" s="184"/>
      <c r="CA389" s="184"/>
      <c r="CB389" s="119"/>
    </row>
    <row r="390" spans="1:80" s="78" customFormat="1" x14ac:dyDescent="0.2">
      <c r="A390" s="84"/>
      <c r="B390" s="85"/>
      <c r="C390" s="86" t="str">
        <f t="shared" si="82"/>
        <v/>
      </c>
      <c r="D390" s="207" t="str">
        <f t="shared" si="83"/>
        <v/>
      </c>
      <c r="E390" s="86"/>
      <c r="F390" s="86"/>
      <c r="G390" s="86"/>
      <c r="H390" s="86"/>
      <c r="I390" s="86"/>
      <c r="J390" s="86"/>
      <c r="K390" s="86"/>
      <c r="L390" s="86"/>
      <c r="M390" s="86"/>
      <c r="N390" s="86"/>
      <c r="O390" s="87"/>
      <c r="P390" s="87"/>
      <c r="Q390" s="84"/>
      <c r="R390" s="84"/>
      <c r="S390" s="88"/>
      <c r="T390" s="86"/>
      <c r="U390" s="89" t="str">
        <f>IF(T390="","",VLOOKUP(T390,Surfacing_Pavements_Full_Width_Array,2,FALSE))</f>
        <v/>
      </c>
      <c r="V390" s="88" t="str">
        <f t="shared" si="84"/>
        <v/>
      </c>
      <c r="W390" s="99"/>
      <c r="X390" s="90"/>
      <c r="Y390" s="89" t="str">
        <f t="shared" si="85"/>
        <v/>
      </c>
      <c r="Z390" s="86"/>
      <c r="AA390" s="91" t="str">
        <f t="shared" si="86"/>
        <v/>
      </c>
      <c r="AB390" s="86"/>
      <c r="AC390" s="87"/>
      <c r="AD390" s="86"/>
      <c r="AE390" s="86"/>
      <c r="AF390" s="86"/>
      <c r="AG390" s="86"/>
      <c r="AH390" s="89" t="str">
        <f t="shared" si="87"/>
        <v/>
      </c>
      <c r="AI390" s="86"/>
      <c r="AJ390" s="86"/>
      <c r="AK390" s="86"/>
      <c r="AL390" s="89" t="str">
        <f t="shared" si="88"/>
        <v/>
      </c>
      <c r="AM390" s="86"/>
      <c r="AN390" s="86"/>
      <c r="AO390" s="89" t="str">
        <f t="shared" si="89"/>
        <v/>
      </c>
      <c r="AP390" s="86"/>
      <c r="AQ390" s="86"/>
      <c r="AR390" s="89" t="str">
        <f t="shared" si="90"/>
        <v/>
      </c>
      <c r="AS390" s="86"/>
      <c r="AT390" s="89" t="str">
        <f t="shared" si="91"/>
        <v/>
      </c>
      <c r="AU390" s="86"/>
      <c r="AV390" s="86"/>
      <c r="AW390" s="86"/>
      <c r="AX390" s="86"/>
      <c r="AY390" s="86"/>
      <c r="AZ390" s="184"/>
      <c r="BA390" s="184"/>
      <c r="BB390" s="183"/>
      <c r="BC390" s="183"/>
      <c r="BD390" s="207" t="str">
        <f t="shared" si="92"/>
        <v/>
      </c>
      <c r="BE390" s="86"/>
      <c r="BF390" s="86"/>
      <c r="BG390" s="86"/>
      <c r="BH390" s="86"/>
      <c r="BI390" s="88"/>
      <c r="BJ390" s="88"/>
      <c r="BK390" s="89" t="str">
        <f t="shared" si="93"/>
        <v/>
      </c>
      <c r="BL390" s="86"/>
      <c r="BM390" s="89" t="str">
        <f t="shared" si="94"/>
        <v/>
      </c>
      <c r="BN390" s="184"/>
      <c r="BO390" s="184" t="str">
        <f t="shared" si="95"/>
        <v/>
      </c>
      <c r="BP390" s="466"/>
      <c r="BQ390" s="184"/>
      <c r="BR390" s="184"/>
      <c r="BS390" s="184"/>
      <c r="BT390" s="184"/>
      <c r="BU390" s="184"/>
      <c r="BV390" s="86"/>
      <c r="BW390" s="184"/>
      <c r="BX390" s="184"/>
      <c r="BY390" s="184"/>
      <c r="BZ390" s="184"/>
      <c r="CA390" s="184"/>
      <c r="CB390" s="119"/>
    </row>
    <row r="391" spans="1:80" s="78" customFormat="1" x14ac:dyDescent="0.2">
      <c r="A391" s="84"/>
      <c r="B391" s="85"/>
      <c r="C391" s="86" t="str">
        <f t="shared" ref="C391:C454" si="96">IF(A391="ADD","0","")</f>
        <v/>
      </c>
      <c r="D391" s="207" t="str">
        <f t="shared" ref="D391:D454" si="97">IF(E391="","",(VLOOKUP(E391,Generic_Road_Names_Table_Array,2,FALSE)))</f>
        <v/>
      </c>
      <c r="E391" s="86"/>
      <c r="F391" s="86"/>
      <c r="G391" s="86"/>
      <c r="H391" s="86"/>
      <c r="I391" s="86"/>
      <c r="J391" s="86"/>
      <c r="K391" s="86"/>
      <c r="L391" s="86"/>
      <c r="M391" s="86"/>
      <c r="N391" s="86"/>
      <c r="O391" s="87"/>
      <c r="P391" s="87"/>
      <c r="Q391" s="84"/>
      <c r="R391" s="84"/>
      <c r="S391" s="88"/>
      <c r="T391" s="86"/>
      <c r="U391" s="89" t="str">
        <f>IF(T391="","",VLOOKUP(T391,Surfacing_Pavements_Full_Width_Array,2,FALSE))</f>
        <v/>
      </c>
      <c r="V391" s="88" t="str">
        <f t="shared" ref="V391:V454" si="98">IF(A391="ADD","0","")</f>
        <v/>
      </c>
      <c r="W391" s="99"/>
      <c r="X391" s="90"/>
      <c r="Y391" s="89" t="str">
        <f t="shared" ref="Y391:Y454" si="99">IF(X391="","",VLOOKUP(X391,Surfacing_Surface_Material_Table_Array,2,FALSE))</f>
        <v/>
      </c>
      <c r="Z391" s="86"/>
      <c r="AA391" s="91" t="str">
        <f t="shared" ref="AA391:AA454" si="100">IF(Z391="","",VLOOKUP(Z391,Surfacing_Surface_Function_Table_Array,2,FALSE))</f>
        <v/>
      </c>
      <c r="AB391" s="86"/>
      <c r="AC391" s="87"/>
      <c r="AD391" s="86"/>
      <c r="AE391" s="86"/>
      <c r="AF391" s="86"/>
      <c r="AG391" s="86"/>
      <c r="AH391" s="89" t="str">
        <f t="shared" ref="AH391:AH454" si="101">IF(AG391="","",VLOOKUP(AG391,Surfacing_Surface_Binder_Table_Array,2,FALSE))</f>
        <v/>
      </c>
      <c r="AI391" s="86"/>
      <c r="AJ391" s="86"/>
      <c r="AK391" s="86"/>
      <c r="AL391" s="89" t="str">
        <f t="shared" ref="AL391:AL454" si="102">IF(AK391="","",VLOOKUP(AK391,Surfacing_Surface_Cutter_Table_Array,2,FALSE))</f>
        <v/>
      </c>
      <c r="AM391" s="86"/>
      <c r="AN391" s="86"/>
      <c r="AO391" s="89" t="str">
        <f t="shared" ref="AO391:AO454" si="103">IF(AN391="","",(VLOOKUP(AN391,Surfacing_Surface_Adhesion_Table_Array,2,FALSE)))</f>
        <v/>
      </c>
      <c r="AP391" s="86"/>
      <c r="AQ391" s="86"/>
      <c r="AR391" s="89" t="str">
        <f t="shared" ref="AR391:AR454" si="104">IF(AQ391="","",(VLOOKUP(AQ391,Surfacing_Surface_Additive_Table_Array,2,FALSE)))</f>
        <v/>
      </c>
      <c r="AS391" s="86"/>
      <c r="AT391" s="89" t="str">
        <f t="shared" ref="AT391:AT454" si="105">IF(AS391="","",(VLOOKUP(AS391,Surfacing_Polymer_Type_Table_Array,2,FALSE)))</f>
        <v/>
      </c>
      <c r="AU391" s="86"/>
      <c r="AV391" s="86"/>
      <c r="AW391" s="86"/>
      <c r="AX391" s="86"/>
      <c r="AY391" s="86"/>
      <c r="AZ391" s="184"/>
      <c r="BA391" s="184"/>
      <c r="BB391" s="183"/>
      <c r="BC391" s="183"/>
      <c r="BD391" s="207" t="str">
        <f t="shared" ref="BD391:BD454" si="106">IF(BC391="","",(VLOOKUP(BC391,Generic_Organisation_Table_Array,2,FALSE)))</f>
        <v/>
      </c>
      <c r="BE391" s="86"/>
      <c r="BF391" s="86"/>
      <c r="BG391" s="86"/>
      <c r="BH391" s="86"/>
      <c r="BI391" s="88"/>
      <c r="BJ391" s="88"/>
      <c r="BK391" s="89" t="str">
        <f t="shared" ref="BK391:BK454" si="107">IF(BJ391="","",(VLOOKUP(BJ391,Surfacing_Surface_Recycled_Component_Table_Array,2,FALSE)))</f>
        <v/>
      </c>
      <c r="BL391" s="86"/>
      <c r="BM391" s="89" t="str">
        <f t="shared" ref="BM391:BM454" si="108">IF(BL391="","",(VLOOKUP(BL391,Surfacing_Surface_Reason,2,FALSE)))</f>
        <v/>
      </c>
      <c r="BN391" s="184"/>
      <c r="BO391" s="184" t="str">
        <f t="shared" ref="BO391:BO454" si="109">IF(BN391="","",(VLOOKUP(BN391,Surface_Work_Origin_Array,2,FALSE)))</f>
        <v/>
      </c>
      <c r="BP391" s="466"/>
      <c r="BQ391" s="184"/>
      <c r="BR391" s="184"/>
      <c r="BS391" s="184"/>
      <c r="BT391" s="184"/>
      <c r="BU391" s="184"/>
      <c r="BV391" s="86"/>
      <c r="BW391" s="184"/>
      <c r="BX391" s="184"/>
      <c r="BY391" s="184"/>
      <c r="BZ391" s="184"/>
      <c r="CA391" s="184"/>
      <c r="CB391" s="119"/>
    </row>
    <row r="392" spans="1:80" s="78" customFormat="1" x14ac:dyDescent="0.2">
      <c r="A392" s="84"/>
      <c r="B392" s="85"/>
      <c r="C392" s="86" t="str">
        <f t="shared" si="96"/>
        <v/>
      </c>
      <c r="D392" s="207" t="str">
        <f t="shared" si="97"/>
        <v/>
      </c>
      <c r="E392" s="86"/>
      <c r="F392" s="86"/>
      <c r="G392" s="86"/>
      <c r="H392" s="86"/>
      <c r="I392" s="86"/>
      <c r="J392" s="86"/>
      <c r="K392" s="86"/>
      <c r="L392" s="86"/>
      <c r="M392" s="86"/>
      <c r="N392" s="86"/>
      <c r="O392" s="87"/>
      <c r="P392" s="87"/>
      <c r="Q392" s="84"/>
      <c r="R392" s="84"/>
      <c r="S392" s="88"/>
      <c r="T392" s="86"/>
      <c r="U392" s="89" t="str">
        <f>IF(T392="","",VLOOKUP(T392,Surfacing_Pavements_Full_Width_Array,2,FALSE))</f>
        <v/>
      </c>
      <c r="V392" s="88" t="str">
        <f t="shared" si="98"/>
        <v/>
      </c>
      <c r="W392" s="99"/>
      <c r="X392" s="90"/>
      <c r="Y392" s="89" t="str">
        <f t="shared" si="99"/>
        <v/>
      </c>
      <c r="Z392" s="86"/>
      <c r="AA392" s="91" t="str">
        <f t="shared" si="100"/>
        <v/>
      </c>
      <c r="AB392" s="86"/>
      <c r="AC392" s="87"/>
      <c r="AD392" s="86"/>
      <c r="AE392" s="86"/>
      <c r="AF392" s="86"/>
      <c r="AG392" s="86"/>
      <c r="AH392" s="89" t="str">
        <f t="shared" si="101"/>
        <v/>
      </c>
      <c r="AI392" s="86"/>
      <c r="AJ392" s="86"/>
      <c r="AK392" s="86"/>
      <c r="AL392" s="89" t="str">
        <f t="shared" si="102"/>
        <v/>
      </c>
      <c r="AM392" s="86"/>
      <c r="AN392" s="86"/>
      <c r="AO392" s="89" t="str">
        <f t="shared" si="103"/>
        <v/>
      </c>
      <c r="AP392" s="86"/>
      <c r="AQ392" s="86"/>
      <c r="AR392" s="89" t="str">
        <f t="shared" si="104"/>
        <v/>
      </c>
      <c r="AS392" s="86"/>
      <c r="AT392" s="89" t="str">
        <f t="shared" si="105"/>
        <v/>
      </c>
      <c r="AU392" s="86"/>
      <c r="AV392" s="86"/>
      <c r="AW392" s="86"/>
      <c r="AX392" s="86"/>
      <c r="AY392" s="86"/>
      <c r="AZ392" s="184"/>
      <c r="BA392" s="184"/>
      <c r="BB392" s="183"/>
      <c r="BC392" s="183"/>
      <c r="BD392" s="207" t="str">
        <f t="shared" si="106"/>
        <v/>
      </c>
      <c r="BE392" s="86"/>
      <c r="BF392" s="86"/>
      <c r="BG392" s="86"/>
      <c r="BH392" s="86"/>
      <c r="BI392" s="88"/>
      <c r="BJ392" s="88"/>
      <c r="BK392" s="89" t="str">
        <f t="shared" si="107"/>
        <v/>
      </c>
      <c r="BL392" s="86"/>
      <c r="BM392" s="89" t="str">
        <f t="shared" si="108"/>
        <v/>
      </c>
      <c r="BN392" s="184"/>
      <c r="BO392" s="184" t="str">
        <f t="shared" si="109"/>
        <v/>
      </c>
      <c r="BP392" s="466"/>
      <c r="BQ392" s="184"/>
      <c r="BR392" s="184"/>
      <c r="BS392" s="184"/>
      <c r="BT392" s="184"/>
      <c r="BU392" s="184"/>
      <c r="BV392" s="86"/>
      <c r="BW392" s="184"/>
      <c r="BX392" s="184"/>
      <c r="BY392" s="184"/>
      <c r="BZ392" s="184"/>
      <c r="CA392" s="184"/>
      <c r="CB392" s="119"/>
    </row>
    <row r="393" spans="1:80" s="78" customFormat="1" x14ac:dyDescent="0.2">
      <c r="A393" s="84"/>
      <c r="B393" s="85"/>
      <c r="C393" s="86" t="str">
        <f t="shared" si="96"/>
        <v/>
      </c>
      <c r="D393" s="207" t="str">
        <f t="shared" si="97"/>
        <v/>
      </c>
      <c r="E393" s="86"/>
      <c r="F393" s="86"/>
      <c r="G393" s="86"/>
      <c r="H393" s="86"/>
      <c r="I393" s="86"/>
      <c r="J393" s="86"/>
      <c r="K393" s="86"/>
      <c r="L393" s="86"/>
      <c r="M393" s="86"/>
      <c r="N393" s="86"/>
      <c r="O393" s="87"/>
      <c r="P393" s="87"/>
      <c r="Q393" s="84"/>
      <c r="R393" s="84"/>
      <c r="S393" s="88"/>
      <c r="T393" s="86"/>
      <c r="U393" s="89" t="str">
        <f>IF(T393="","",VLOOKUP(T393,Surfacing_Pavements_Full_Width_Array,2,FALSE))</f>
        <v/>
      </c>
      <c r="V393" s="88" t="str">
        <f t="shared" si="98"/>
        <v/>
      </c>
      <c r="W393" s="99"/>
      <c r="X393" s="90"/>
      <c r="Y393" s="89" t="str">
        <f t="shared" si="99"/>
        <v/>
      </c>
      <c r="Z393" s="86"/>
      <c r="AA393" s="91" t="str">
        <f t="shared" si="100"/>
        <v/>
      </c>
      <c r="AB393" s="86"/>
      <c r="AC393" s="87"/>
      <c r="AD393" s="86"/>
      <c r="AE393" s="86"/>
      <c r="AF393" s="86"/>
      <c r="AG393" s="86"/>
      <c r="AH393" s="89" t="str">
        <f t="shared" si="101"/>
        <v/>
      </c>
      <c r="AI393" s="86"/>
      <c r="AJ393" s="86"/>
      <c r="AK393" s="86"/>
      <c r="AL393" s="89" t="str">
        <f t="shared" si="102"/>
        <v/>
      </c>
      <c r="AM393" s="86"/>
      <c r="AN393" s="86"/>
      <c r="AO393" s="89" t="str">
        <f t="shared" si="103"/>
        <v/>
      </c>
      <c r="AP393" s="86"/>
      <c r="AQ393" s="86"/>
      <c r="AR393" s="89" t="str">
        <f t="shared" si="104"/>
        <v/>
      </c>
      <c r="AS393" s="86"/>
      <c r="AT393" s="89" t="str">
        <f t="shared" si="105"/>
        <v/>
      </c>
      <c r="AU393" s="86"/>
      <c r="AV393" s="86"/>
      <c r="AW393" s="86"/>
      <c r="AX393" s="86"/>
      <c r="AY393" s="86"/>
      <c r="AZ393" s="184"/>
      <c r="BA393" s="184"/>
      <c r="BB393" s="183"/>
      <c r="BC393" s="183"/>
      <c r="BD393" s="207" t="str">
        <f t="shared" si="106"/>
        <v/>
      </c>
      <c r="BE393" s="86"/>
      <c r="BF393" s="86"/>
      <c r="BG393" s="86"/>
      <c r="BH393" s="86"/>
      <c r="BI393" s="88"/>
      <c r="BJ393" s="88"/>
      <c r="BK393" s="89" t="str">
        <f t="shared" si="107"/>
        <v/>
      </c>
      <c r="BL393" s="86"/>
      <c r="BM393" s="89" t="str">
        <f t="shared" si="108"/>
        <v/>
      </c>
      <c r="BN393" s="184"/>
      <c r="BO393" s="184" t="str">
        <f t="shared" si="109"/>
        <v/>
      </c>
      <c r="BP393" s="466"/>
      <c r="BQ393" s="184"/>
      <c r="BR393" s="184"/>
      <c r="BS393" s="184"/>
      <c r="BT393" s="184"/>
      <c r="BU393" s="184"/>
      <c r="BV393" s="86"/>
      <c r="BW393" s="184"/>
      <c r="BX393" s="184"/>
      <c r="BY393" s="184"/>
      <c r="BZ393" s="184"/>
      <c r="CA393" s="184"/>
      <c r="CB393" s="119"/>
    </row>
    <row r="394" spans="1:80" s="78" customFormat="1" x14ac:dyDescent="0.2">
      <c r="A394" s="84"/>
      <c r="B394" s="85"/>
      <c r="C394" s="86" t="str">
        <f t="shared" si="96"/>
        <v/>
      </c>
      <c r="D394" s="207" t="str">
        <f t="shared" si="97"/>
        <v/>
      </c>
      <c r="E394" s="86"/>
      <c r="F394" s="86"/>
      <c r="G394" s="86"/>
      <c r="H394" s="86"/>
      <c r="I394" s="86"/>
      <c r="J394" s="86"/>
      <c r="K394" s="86"/>
      <c r="L394" s="86"/>
      <c r="M394" s="86"/>
      <c r="N394" s="86"/>
      <c r="O394" s="87"/>
      <c r="P394" s="87"/>
      <c r="Q394" s="84"/>
      <c r="R394" s="84"/>
      <c r="S394" s="88"/>
      <c r="T394" s="86"/>
      <c r="U394" s="89" t="str">
        <f>IF(T394="","",VLOOKUP(T394,Surfacing_Pavements_Full_Width_Array,2,FALSE))</f>
        <v/>
      </c>
      <c r="V394" s="88" t="str">
        <f t="shared" si="98"/>
        <v/>
      </c>
      <c r="W394" s="99"/>
      <c r="X394" s="90"/>
      <c r="Y394" s="89" t="str">
        <f t="shared" si="99"/>
        <v/>
      </c>
      <c r="Z394" s="86"/>
      <c r="AA394" s="91" t="str">
        <f t="shared" si="100"/>
        <v/>
      </c>
      <c r="AB394" s="86"/>
      <c r="AC394" s="87"/>
      <c r="AD394" s="86"/>
      <c r="AE394" s="86"/>
      <c r="AF394" s="86"/>
      <c r="AG394" s="86"/>
      <c r="AH394" s="89" t="str">
        <f t="shared" si="101"/>
        <v/>
      </c>
      <c r="AI394" s="86"/>
      <c r="AJ394" s="86"/>
      <c r="AK394" s="86"/>
      <c r="AL394" s="89" t="str">
        <f t="shared" si="102"/>
        <v/>
      </c>
      <c r="AM394" s="86"/>
      <c r="AN394" s="86"/>
      <c r="AO394" s="89" t="str">
        <f t="shared" si="103"/>
        <v/>
      </c>
      <c r="AP394" s="86"/>
      <c r="AQ394" s="86"/>
      <c r="AR394" s="89" t="str">
        <f t="shared" si="104"/>
        <v/>
      </c>
      <c r="AS394" s="86"/>
      <c r="AT394" s="89" t="str">
        <f t="shared" si="105"/>
        <v/>
      </c>
      <c r="AU394" s="86"/>
      <c r="AV394" s="86"/>
      <c r="AW394" s="86"/>
      <c r="AX394" s="86"/>
      <c r="AY394" s="86"/>
      <c r="AZ394" s="184"/>
      <c r="BA394" s="184"/>
      <c r="BB394" s="183"/>
      <c r="BC394" s="183"/>
      <c r="BD394" s="207" t="str">
        <f t="shared" si="106"/>
        <v/>
      </c>
      <c r="BE394" s="86"/>
      <c r="BF394" s="86"/>
      <c r="BG394" s="86"/>
      <c r="BH394" s="86"/>
      <c r="BI394" s="88"/>
      <c r="BJ394" s="88"/>
      <c r="BK394" s="89" t="str">
        <f t="shared" si="107"/>
        <v/>
      </c>
      <c r="BL394" s="86"/>
      <c r="BM394" s="89" t="str">
        <f t="shared" si="108"/>
        <v/>
      </c>
      <c r="BN394" s="184"/>
      <c r="BO394" s="184" t="str">
        <f t="shared" si="109"/>
        <v/>
      </c>
      <c r="BP394" s="466"/>
      <c r="BQ394" s="184"/>
      <c r="BR394" s="184"/>
      <c r="BS394" s="184"/>
      <c r="BT394" s="184"/>
      <c r="BU394" s="184"/>
      <c r="BV394" s="86"/>
      <c r="BW394" s="184"/>
      <c r="BX394" s="184"/>
      <c r="BY394" s="184"/>
      <c r="BZ394" s="184"/>
      <c r="CA394" s="184"/>
      <c r="CB394" s="119"/>
    </row>
    <row r="395" spans="1:80" s="78" customFormat="1" x14ac:dyDescent="0.2">
      <c r="A395" s="84"/>
      <c r="B395" s="85"/>
      <c r="C395" s="86" t="str">
        <f t="shared" si="96"/>
        <v/>
      </c>
      <c r="D395" s="207" t="str">
        <f t="shared" si="97"/>
        <v/>
      </c>
      <c r="E395" s="86"/>
      <c r="F395" s="86"/>
      <c r="G395" s="86"/>
      <c r="H395" s="86"/>
      <c r="I395" s="86"/>
      <c r="J395" s="86"/>
      <c r="K395" s="86"/>
      <c r="L395" s="86"/>
      <c r="M395" s="86"/>
      <c r="N395" s="86"/>
      <c r="O395" s="87"/>
      <c r="P395" s="87"/>
      <c r="Q395" s="84"/>
      <c r="R395" s="84"/>
      <c r="S395" s="88"/>
      <c r="T395" s="86"/>
      <c r="U395" s="89" t="str">
        <f>IF(T395="","",VLOOKUP(T395,Surfacing_Pavements_Full_Width_Array,2,FALSE))</f>
        <v/>
      </c>
      <c r="V395" s="88" t="str">
        <f t="shared" si="98"/>
        <v/>
      </c>
      <c r="W395" s="99"/>
      <c r="X395" s="90"/>
      <c r="Y395" s="89" t="str">
        <f t="shared" si="99"/>
        <v/>
      </c>
      <c r="Z395" s="86"/>
      <c r="AA395" s="91" t="str">
        <f t="shared" si="100"/>
        <v/>
      </c>
      <c r="AB395" s="86"/>
      <c r="AC395" s="87"/>
      <c r="AD395" s="86"/>
      <c r="AE395" s="86"/>
      <c r="AF395" s="86"/>
      <c r="AG395" s="86"/>
      <c r="AH395" s="89" t="str">
        <f t="shared" si="101"/>
        <v/>
      </c>
      <c r="AI395" s="86"/>
      <c r="AJ395" s="86"/>
      <c r="AK395" s="86"/>
      <c r="AL395" s="89" t="str">
        <f t="shared" si="102"/>
        <v/>
      </c>
      <c r="AM395" s="86"/>
      <c r="AN395" s="86"/>
      <c r="AO395" s="89" t="str">
        <f t="shared" si="103"/>
        <v/>
      </c>
      <c r="AP395" s="86"/>
      <c r="AQ395" s="86"/>
      <c r="AR395" s="89" t="str">
        <f t="shared" si="104"/>
        <v/>
      </c>
      <c r="AS395" s="86"/>
      <c r="AT395" s="89" t="str">
        <f t="shared" si="105"/>
        <v/>
      </c>
      <c r="AU395" s="86"/>
      <c r="AV395" s="86"/>
      <c r="AW395" s="86"/>
      <c r="AX395" s="86"/>
      <c r="AY395" s="86"/>
      <c r="AZ395" s="184"/>
      <c r="BA395" s="184"/>
      <c r="BB395" s="183"/>
      <c r="BC395" s="183"/>
      <c r="BD395" s="207" t="str">
        <f t="shared" si="106"/>
        <v/>
      </c>
      <c r="BE395" s="86"/>
      <c r="BF395" s="86"/>
      <c r="BG395" s="86"/>
      <c r="BH395" s="86"/>
      <c r="BI395" s="88"/>
      <c r="BJ395" s="88"/>
      <c r="BK395" s="89" t="str">
        <f t="shared" si="107"/>
        <v/>
      </c>
      <c r="BL395" s="86"/>
      <c r="BM395" s="89" t="str">
        <f t="shared" si="108"/>
        <v/>
      </c>
      <c r="BN395" s="184"/>
      <c r="BO395" s="184" t="str">
        <f t="shared" si="109"/>
        <v/>
      </c>
      <c r="BP395" s="466"/>
      <c r="BQ395" s="184"/>
      <c r="BR395" s="184"/>
      <c r="BS395" s="184"/>
      <c r="BT395" s="184"/>
      <c r="BU395" s="184"/>
      <c r="BV395" s="86"/>
      <c r="BW395" s="184"/>
      <c r="BX395" s="184"/>
      <c r="BY395" s="184"/>
      <c r="BZ395" s="184"/>
      <c r="CA395" s="184"/>
      <c r="CB395" s="119"/>
    </row>
    <row r="396" spans="1:80" s="78" customFormat="1" x14ac:dyDescent="0.2">
      <c r="A396" s="84"/>
      <c r="B396" s="85"/>
      <c r="C396" s="86" t="str">
        <f t="shared" si="96"/>
        <v/>
      </c>
      <c r="D396" s="207" t="str">
        <f t="shared" si="97"/>
        <v/>
      </c>
      <c r="E396" s="86"/>
      <c r="F396" s="86"/>
      <c r="G396" s="86"/>
      <c r="H396" s="86"/>
      <c r="I396" s="86"/>
      <c r="J396" s="86"/>
      <c r="K396" s="86"/>
      <c r="L396" s="86"/>
      <c r="M396" s="86"/>
      <c r="N396" s="86"/>
      <c r="O396" s="87"/>
      <c r="P396" s="87"/>
      <c r="Q396" s="84"/>
      <c r="R396" s="84"/>
      <c r="S396" s="88"/>
      <c r="T396" s="86"/>
      <c r="U396" s="89" t="str">
        <f>IF(T396="","",VLOOKUP(T396,Surfacing_Pavements_Full_Width_Array,2,FALSE))</f>
        <v/>
      </c>
      <c r="V396" s="88" t="str">
        <f t="shared" si="98"/>
        <v/>
      </c>
      <c r="W396" s="99"/>
      <c r="X396" s="90"/>
      <c r="Y396" s="89" t="str">
        <f t="shared" si="99"/>
        <v/>
      </c>
      <c r="Z396" s="86"/>
      <c r="AA396" s="91" t="str">
        <f t="shared" si="100"/>
        <v/>
      </c>
      <c r="AB396" s="86"/>
      <c r="AC396" s="87"/>
      <c r="AD396" s="86"/>
      <c r="AE396" s="86"/>
      <c r="AF396" s="86"/>
      <c r="AG396" s="86"/>
      <c r="AH396" s="89" t="str">
        <f t="shared" si="101"/>
        <v/>
      </c>
      <c r="AI396" s="86"/>
      <c r="AJ396" s="86"/>
      <c r="AK396" s="86"/>
      <c r="AL396" s="89" t="str">
        <f t="shared" si="102"/>
        <v/>
      </c>
      <c r="AM396" s="86"/>
      <c r="AN396" s="86"/>
      <c r="AO396" s="89" t="str">
        <f t="shared" si="103"/>
        <v/>
      </c>
      <c r="AP396" s="86"/>
      <c r="AQ396" s="86"/>
      <c r="AR396" s="89" t="str">
        <f t="shared" si="104"/>
        <v/>
      </c>
      <c r="AS396" s="86"/>
      <c r="AT396" s="89" t="str">
        <f t="shared" si="105"/>
        <v/>
      </c>
      <c r="AU396" s="86"/>
      <c r="AV396" s="86"/>
      <c r="AW396" s="86"/>
      <c r="AX396" s="86"/>
      <c r="AY396" s="86"/>
      <c r="AZ396" s="184"/>
      <c r="BA396" s="184"/>
      <c r="BB396" s="183"/>
      <c r="BC396" s="183"/>
      <c r="BD396" s="207" t="str">
        <f t="shared" si="106"/>
        <v/>
      </c>
      <c r="BE396" s="86"/>
      <c r="BF396" s="86"/>
      <c r="BG396" s="86"/>
      <c r="BH396" s="86"/>
      <c r="BI396" s="88"/>
      <c r="BJ396" s="88"/>
      <c r="BK396" s="89" t="str">
        <f t="shared" si="107"/>
        <v/>
      </c>
      <c r="BL396" s="86"/>
      <c r="BM396" s="89" t="str">
        <f t="shared" si="108"/>
        <v/>
      </c>
      <c r="BN396" s="184"/>
      <c r="BO396" s="184" t="str">
        <f t="shared" si="109"/>
        <v/>
      </c>
      <c r="BP396" s="466"/>
      <c r="BQ396" s="184"/>
      <c r="BR396" s="184"/>
      <c r="BS396" s="184"/>
      <c r="BT396" s="184"/>
      <c r="BU396" s="184"/>
      <c r="BV396" s="86"/>
      <c r="BW396" s="184"/>
      <c r="BX396" s="184"/>
      <c r="BY396" s="184"/>
      <c r="BZ396" s="184"/>
      <c r="CA396" s="184"/>
      <c r="CB396" s="119"/>
    </row>
    <row r="397" spans="1:80" s="78" customFormat="1" x14ac:dyDescent="0.2">
      <c r="A397" s="84"/>
      <c r="B397" s="85"/>
      <c r="C397" s="86" t="str">
        <f t="shared" si="96"/>
        <v/>
      </c>
      <c r="D397" s="207" t="str">
        <f t="shared" si="97"/>
        <v/>
      </c>
      <c r="E397" s="86"/>
      <c r="F397" s="86"/>
      <c r="G397" s="86"/>
      <c r="H397" s="86"/>
      <c r="I397" s="86"/>
      <c r="J397" s="86"/>
      <c r="K397" s="86"/>
      <c r="L397" s="86"/>
      <c r="M397" s="86"/>
      <c r="N397" s="86"/>
      <c r="O397" s="87"/>
      <c r="P397" s="87"/>
      <c r="Q397" s="84"/>
      <c r="R397" s="84"/>
      <c r="S397" s="88"/>
      <c r="T397" s="86"/>
      <c r="U397" s="89" t="str">
        <f>IF(T397="","",VLOOKUP(T397,Surfacing_Pavements_Full_Width_Array,2,FALSE))</f>
        <v/>
      </c>
      <c r="V397" s="88" t="str">
        <f t="shared" si="98"/>
        <v/>
      </c>
      <c r="W397" s="99"/>
      <c r="X397" s="90"/>
      <c r="Y397" s="89" t="str">
        <f t="shared" si="99"/>
        <v/>
      </c>
      <c r="Z397" s="86"/>
      <c r="AA397" s="91" t="str">
        <f t="shared" si="100"/>
        <v/>
      </c>
      <c r="AB397" s="86"/>
      <c r="AC397" s="87"/>
      <c r="AD397" s="86"/>
      <c r="AE397" s="86"/>
      <c r="AF397" s="86"/>
      <c r="AG397" s="86"/>
      <c r="AH397" s="89" t="str">
        <f t="shared" si="101"/>
        <v/>
      </c>
      <c r="AI397" s="86"/>
      <c r="AJ397" s="86"/>
      <c r="AK397" s="86"/>
      <c r="AL397" s="89" t="str">
        <f t="shared" si="102"/>
        <v/>
      </c>
      <c r="AM397" s="86"/>
      <c r="AN397" s="86"/>
      <c r="AO397" s="89" t="str">
        <f t="shared" si="103"/>
        <v/>
      </c>
      <c r="AP397" s="86"/>
      <c r="AQ397" s="86"/>
      <c r="AR397" s="89" t="str">
        <f t="shared" si="104"/>
        <v/>
      </c>
      <c r="AS397" s="86"/>
      <c r="AT397" s="89" t="str">
        <f t="shared" si="105"/>
        <v/>
      </c>
      <c r="AU397" s="86"/>
      <c r="AV397" s="86"/>
      <c r="AW397" s="86"/>
      <c r="AX397" s="86"/>
      <c r="AY397" s="86"/>
      <c r="AZ397" s="184"/>
      <c r="BA397" s="184"/>
      <c r="BB397" s="183"/>
      <c r="BC397" s="183"/>
      <c r="BD397" s="207" t="str">
        <f t="shared" si="106"/>
        <v/>
      </c>
      <c r="BE397" s="86"/>
      <c r="BF397" s="86"/>
      <c r="BG397" s="86"/>
      <c r="BH397" s="86"/>
      <c r="BI397" s="88"/>
      <c r="BJ397" s="88"/>
      <c r="BK397" s="89" t="str">
        <f t="shared" si="107"/>
        <v/>
      </c>
      <c r="BL397" s="86"/>
      <c r="BM397" s="89" t="str">
        <f t="shared" si="108"/>
        <v/>
      </c>
      <c r="BN397" s="184"/>
      <c r="BO397" s="184" t="str">
        <f t="shared" si="109"/>
        <v/>
      </c>
      <c r="BP397" s="466"/>
      <c r="BQ397" s="184"/>
      <c r="BR397" s="184"/>
      <c r="BS397" s="184"/>
      <c r="BT397" s="184"/>
      <c r="BU397" s="184"/>
      <c r="BV397" s="86"/>
      <c r="BW397" s="184"/>
      <c r="BX397" s="184"/>
      <c r="BY397" s="184"/>
      <c r="BZ397" s="184"/>
      <c r="CA397" s="184"/>
      <c r="CB397" s="119"/>
    </row>
    <row r="398" spans="1:80" s="78" customFormat="1" x14ac:dyDescent="0.2">
      <c r="A398" s="84"/>
      <c r="B398" s="85"/>
      <c r="C398" s="86" t="str">
        <f t="shared" si="96"/>
        <v/>
      </c>
      <c r="D398" s="207" t="str">
        <f t="shared" si="97"/>
        <v/>
      </c>
      <c r="E398" s="86"/>
      <c r="F398" s="86"/>
      <c r="G398" s="86"/>
      <c r="H398" s="86"/>
      <c r="I398" s="86"/>
      <c r="J398" s="86"/>
      <c r="K398" s="86"/>
      <c r="L398" s="86"/>
      <c r="M398" s="86"/>
      <c r="N398" s="86"/>
      <c r="O398" s="87"/>
      <c r="P398" s="87"/>
      <c r="Q398" s="84"/>
      <c r="R398" s="84"/>
      <c r="S398" s="88"/>
      <c r="T398" s="86"/>
      <c r="U398" s="89" t="str">
        <f>IF(T398="","",VLOOKUP(T398,Surfacing_Pavements_Full_Width_Array,2,FALSE))</f>
        <v/>
      </c>
      <c r="V398" s="88" t="str">
        <f t="shared" si="98"/>
        <v/>
      </c>
      <c r="W398" s="99"/>
      <c r="X398" s="90"/>
      <c r="Y398" s="89" t="str">
        <f t="shared" si="99"/>
        <v/>
      </c>
      <c r="Z398" s="86"/>
      <c r="AA398" s="91" t="str">
        <f t="shared" si="100"/>
        <v/>
      </c>
      <c r="AB398" s="86"/>
      <c r="AC398" s="87"/>
      <c r="AD398" s="86"/>
      <c r="AE398" s="86"/>
      <c r="AF398" s="86"/>
      <c r="AG398" s="86"/>
      <c r="AH398" s="89" t="str">
        <f t="shared" si="101"/>
        <v/>
      </c>
      <c r="AI398" s="86"/>
      <c r="AJ398" s="86"/>
      <c r="AK398" s="86"/>
      <c r="AL398" s="89" t="str">
        <f t="shared" si="102"/>
        <v/>
      </c>
      <c r="AM398" s="86"/>
      <c r="AN398" s="86"/>
      <c r="AO398" s="89" t="str">
        <f t="shared" si="103"/>
        <v/>
      </c>
      <c r="AP398" s="86"/>
      <c r="AQ398" s="86"/>
      <c r="AR398" s="89" t="str">
        <f t="shared" si="104"/>
        <v/>
      </c>
      <c r="AS398" s="86"/>
      <c r="AT398" s="89" t="str">
        <f t="shared" si="105"/>
        <v/>
      </c>
      <c r="AU398" s="86"/>
      <c r="AV398" s="86"/>
      <c r="AW398" s="86"/>
      <c r="AX398" s="86"/>
      <c r="AY398" s="86"/>
      <c r="AZ398" s="184"/>
      <c r="BA398" s="184"/>
      <c r="BB398" s="183"/>
      <c r="BC398" s="183"/>
      <c r="BD398" s="207" t="str">
        <f t="shared" si="106"/>
        <v/>
      </c>
      <c r="BE398" s="86"/>
      <c r="BF398" s="86"/>
      <c r="BG398" s="86"/>
      <c r="BH398" s="86"/>
      <c r="BI398" s="88"/>
      <c r="BJ398" s="88"/>
      <c r="BK398" s="89" t="str">
        <f t="shared" si="107"/>
        <v/>
      </c>
      <c r="BL398" s="86"/>
      <c r="BM398" s="89" t="str">
        <f t="shared" si="108"/>
        <v/>
      </c>
      <c r="BN398" s="184"/>
      <c r="BO398" s="184" t="str">
        <f t="shared" si="109"/>
        <v/>
      </c>
      <c r="BP398" s="466"/>
      <c r="BQ398" s="184"/>
      <c r="BR398" s="184"/>
      <c r="BS398" s="184"/>
      <c r="BT398" s="184"/>
      <c r="BU398" s="184"/>
      <c r="BV398" s="86"/>
      <c r="BW398" s="184"/>
      <c r="BX398" s="184"/>
      <c r="BY398" s="184"/>
      <c r="BZ398" s="184"/>
      <c r="CA398" s="184"/>
      <c r="CB398" s="119"/>
    </row>
    <row r="399" spans="1:80" s="78" customFormat="1" x14ac:dyDescent="0.2">
      <c r="A399" s="84"/>
      <c r="B399" s="85"/>
      <c r="C399" s="86" t="str">
        <f t="shared" si="96"/>
        <v/>
      </c>
      <c r="D399" s="207" t="str">
        <f t="shared" si="97"/>
        <v/>
      </c>
      <c r="E399" s="86"/>
      <c r="F399" s="86"/>
      <c r="G399" s="86"/>
      <c r="H399" s="86"/>
      <c r="I399" s="86"/>
      <c r="J399" s="86"/>
      <c r="K399" s="86"/>
      <c r="L399" s="86"/>
      <c r="M399" s="86"/>
      <c r="N399" s="86"/>
      <c r="O399" s="87"/>
      <c r="P399" s="87"/>
      <c r="Q399" s="84"/>
      <c r="R399" s="84"/>
      <c r="S399" s="88"/>
      <c r="T399" s="86"/>
      <c r="U399" s="89" t="str">
        <f>IF(T399="","",VLOOKUP(T399,Surfacing_Pavements_Full_Width_Array,2,FALSE))</f>
        <v/>
      </c>
      <c r="V399" s="88" t="str">
        <f t="shared" si="98"/>
        <v/>
      </c>
      <c r="W399" s="99"/>
      <c r="X399" s="90"/>
      <c r="Y399" s="89" t="str">
        <f t="shared" si="99"/>
        <v/>
      </c>
      <c r="Z399" s="86"/>
      <c r="AA399" s="91" t="str">
        <f t="shared" si="100"/>
        <v/>
      </c>
      <c r="AB399" s="86"/>
      <c r="AC399" s="87"/>
      <c r="AD399" s="86"/>
      <c r="AE399" s="86"/>
      <c r="AF399" s="86"/>
      <c r="AG399" s="86"/>
      <c r="AH399" s="89" t="str">
        <f t="shared" si="101"/>
        <v/>
      </c>
      <c r="AI399" s="86"/>
      <c r="AJ399" s="86"/>
      <c r="AK399" s="86"/>
      <c r="AL399" s="89" t="str">
        <f t="shared" si="102"/>
        <v/>
      </c>
      <c r="AM399" s="86"/>
      <c r="AN399" s="86"/>
      <c r="AO399" s="89" t="str">
        <f t="shared" si="103"/>
        <v/>
      </c>
      <c r="AP399" s="86"/>
      <c r="AQ399" s="86"/>
      <c r="AR399" s="89" t="str">
        <f t="shared" si="104"/>
        <v/>
      </c>
      <c r="AS399" s="86"/>
      <c r="AT399" s="89" t="str">
        <f t="shared" si="105"/>
        <v/>
      </c>
      <c r="AU399" s="86"/>
      <c r="AV399" s="86"/>
      <c r="AW399" s="86"/>
      <c r="AX399" s="86"/>
      <c r="AY399" s="86"/>
      <c r="AZ399" s="184"/>
      <c r="BA399" s="184"/>
      <c r="BB399" s="183"/>
      <c r="BC399" s="183"/>
      <c r="BD399" s="207" t="str">
        <f t="shared" si="106"/>
        <v/>
      </c>
      <c r="BE399" s="86"/>
      <c r="BF399" s="86"/>
      <c r="BG399" s="86"/>
      <c r="BH399" s="86"/>
      <c r="BI399" s="88"/>
      <c r="BJ399" s="88"/>
      <c r="BK399" s="89" t="str">
        <f t="shared" si="107"/>
        <v/>
      </c>
      <c r="BL399" s="86"/>
      <c r="BM399" s="89" t="str">
        <f t="shared" si="108"/>
        <v/>
      </c>
      <c r="BN399" s="184"/>
      <c r="BO399" s="184" t="str">
        <f t="shared" si="109"/>
        <v/>
      </c>
      <c r="BP399" s="466"/>
      <c r="BQ399" s="184"/>
      <c r="BR399" s="184"/>
      <c r="BS399" s="184"/>
      <c r="BT399" s="184"/>
      <c r="BU399" s="184"/>
      <c r="BV399" s="86"/>
      <c r="BW399" s="184"/>
      <c r="BX399" s="184"/>
      <c r="BY399" s="184"/>
      <c r="BZ399" s="184"/>
      <c r="CA399" s="184"/>
      <c r="CB399" s="119"/>
    </row>
    <row r="400" spans="1:80" s="78" customFormat="1" x14ac:dyDescent="0.2">
      <c r="A400" s="84"/>
      <c r="B400" s="85"/>
      <c r="C400" s="86" t="str">
        <f t="shared" si="96"/>
        <v/>
      </c>
      <c r="D400" s="207" t="str">
        <f t="shared" si="97"/>
        <v/>
      </c>
      <c r="E400" s="86"/>
      <c r="F400" s="86"/>
      <c r="G400" s="86"/>
      <c r="H400" s="86"/>
      <c r="I400" s="86"/>
      <c r="J400" s="86"/>
      <c r="K400" s="86"/>
      <c r="L400" s="86"/>
      <c r="M400" s="86"/>
      <c r="N400" s="86"/>
      <c r="O400" s="87"/>
      <c r="P400" s="87"/>
      <c r="Q400" s="84"/>
      <c r="R400" s="84"/>
      <c r="S400" s="88"/>
      <c r="T400" s="86"/>
      <c r="U400" s="89" t="str">
        <f>IF(T400="","",VLOOKUP(T400,Surfacing_Pavements_Full_Width_Array,2,FALSE))</f>
        <v/>
      </c>
      <c r="V400" s="88" t="str">
        <f t="shared" si="98"/>
        <v/>
      </c>
      <c r="W400" s="99"/>
      <c r="X400" s="90"/>
      <c r="Y400" s="89" t="str">
        <f t="shared" si="99"/>
        <v/>
      </c>
      <c r="Z400" s="86"/>
      <c r="AA400" s="91" t="str">
        <f t="shared" si="100"/>
        <v/>
      </c>
      <c r="AB400" s="86"/>
      <c r="AC400" s="87"/>
      <c r="AD400" s="86"/>
      <c r="AE400" s="86"/>
      <c r="AF400" s="86"/>
      <c r="AG400" s="86"/>
      <c r="AH400" s="89" t="str">
        <f t="shared" si="101"/>
        <v/>
      </c>
      <c r="AI400" s="86"/>
      <c r="AJ400" s="86"/>
      <c r="AK400" s="86"/>
      <c r="AL400" s="89" t="str">
        <f t="shared" si="102"/>
        <v/>
      </c>
      <c r="AM400" s="86"/>
      <c r="AN400" s="86"/>
      <c r="AO400" s="89" t="str">
        <f t="shared" si="103"/>
        <v/>
      </c>
      <c r="AP400" s="86"/>
      <c r="AQ400" s="86"/>
      <c r="AR400" s="89" t="str">
        <f t="shared" si="104"/>
        <v/>
      </c>
      <c r="AS400" s="86"/>
      <c r="AT400" s="89" t="str">
        <f t="shared" si="105"/>
        <v/>
      </c>
      <c r="AU400" s="86"/>
      <c r="AV400" s="86"/>
      <c r="AW400" s="86"/>
      <c r="AX400" s="86"/>
      <c r="AY400" s="86"/>
      <c r="AZ400" s="184"/>
      <c r="BA400" s="184"/>
      <c r="BB400" s="183"/>
      <c r="BC400" s="183"/>
      <c r="BD400" s="207" t="str">
        <f t="shared" si="106"/>
        <v/>
      </c>
      <c r="BE400" s="86"/>
      <c r="BF400" s="86"/>
      <c r="BG400" s="86"/>
      <c r="BH400" s="86"/>
      <c r="BI400" s="88"/>
      <c r="BJ400" s="88"/>
      <c r="BK400" s="89" t="str">
        <f t="shared" si="107"/>
        <v/>
      </c>
      <c r="BL400" s="86"/>
      <c r="BM400" s="89" t="str">
        <f t="shared" si="108"/>
        <v/>
      </c>
      <c r="BN400" s="184"/>
      <c r="BO400" s="184" t="str">
        <f t="shared" si="109"/>
        <v/>
      </c>
      <c r="BP400" s="466"/>
      <c r="BQ400" s="184"/>
      <c r="BR400" s="184"/>
      <c r="BS400" s="184"/>
      <c r="BT400" s="184"/>
      <c r="BU400" s="184"/>
      <c r="BV400" s="86"/>
      <c r="BW400" s="184"/>
      <c r="BX400" s="184"/>
      <c r="BY400" s="184"/>
      <c r="BZ400" s="184"/>
      <c r="CA400" s="184"/>
      <c r="CB400" s="119"/>
    </row>
    <row r="401" spans="1:80" s="78" customFormat="1" x14ac:dyDescent="0.2">
      <c r="A401" s="84"/>
      <c r="B401" s="85"/>
      <c r="C401" s="86" t="str">
        <f t="shared" si="96"/>
        <v/>
      </c>
      <c r="D401" s="207" t="str">
        <f t="shared" si="97"/>
        <v/>
      </c>
      <c r="E401" s="86"/>
      <c r="F401" s="86"/>
      <c r="G401" s="86"/>
      <c r="H401" s="86"/>
      <c r="I401" s="86"/>
      <c r="J401" s="86"/>
      <c r="K401" s="86"/>
      <c r="L401" s="86"/>
      <c r="M401" s="86"/>
      <c r="N401" s="86"/>
      <c r="O401" s="87"/>
      <c r="P401" s="87"/>
      <c r="Q401" s="84"/>
      <c r="R401" s="84"/>
      <c r="S401" s="88"/>
      <c r="T401" s="86"/>
      <c r="U401" s="89" t="str">
        <f>IF(T401="","",VLOOKUP(T401,Surfacing_Pavements_Full_Width_Array,2,FALSE))</f>
        <v/>
      </c>
      <c r="V401" s="88" t="str">
        <f t="shared" si="98"/>
        <v/>
      </c>
      <c r="W401" s="99"/>
      <c r="X401" s="90"/>
      <c r="Y401" s="89" t="str">
        <f t="shared" si="99"/>
        <v/>
      </c>
      <c r="Z401" s="86"/>
      <c r="AA401" s="91" t="str">
        <f t="shared" si="100"/>
        <v/>
      </c>
      <c r="AB401" s="86"/>
      <c r="AC401" s="87"/>
      <c r="AD401" s="86"/>
      <c r="AE401" s="86"/>
      <c r="AF401" s="86"/>
      <c r="AG401" s="86"/>
      <c r="AH401" s="89" t="str">
        <f t="shared" si="101"/>
        <v/>
      </c>
      <c r="AI401" s="86"/>
      <c r="AJ401" s="86"/>
      <c r="AK401" s="86"/>
      <c r="AL401" s="89" t="str">
        <f t="shared" si="102"/>
        <v/>
      </c>
      <c r="AM401" s="86"/>
      <c r="AN401" s="86"/>
      <c r="AO401" s="89" t="str">
        <f t="shared" si="103"/>
        <v/>
      </c>
      <c r="AP401" s="86"/>
      <c r="AQ401" s="86"/>
      <c r="AR401" s="89" t="str">
        <f t="shared" si="104"/>
        <v/>
      </c>
      <c r="AS401" s="86"/>
      <c r="AT401" s="89" t="str">
        <f t="shared" si="105"/>
        <v/>
      </c>
      <c r="AU401" s="86"/>
      <c r="AV401" s="86"/>
      <c r="AW401" s="86"/>
      <c r="AX401" s="86"/>
      <c r="AY401" s="86"/>
      <c r="AZ401" s="184"/>
      <c r="BA401" s="184"/>
      <c r="BB401" s="183"/>
      <c r="BC401" s="183"/>
      <c r="BD401" s="207" t="str">
        <f t="shared" si="106"/>
        <v/>
      </c>
      <c r="BE401" s="86"/>
      <c r="BF401" s="86"/>
      <c r="BG401" s="86"/>
      <c r="BH401" s="86"/>
      <c r="BI401" s="88"/>
      <c r="BJ401" s="88"/>
      <c r="BK401" s="89" t="str">
        <f t="shared" si="107"/>
        <v/>
      </c>
      <c r="BL401" s="86"/>
      <c r="BM401" s="89" t="str">
        <f t="shared" si="108"/>
        <v/>
      </c>
      <c r="BN401" s="184"/>
      <c r="BO401" s="184" t="str">
        <f t="shared" si="109"/>
        <v/>
      </c>
      <c r="BP401" s="466"/>
      <c r="BQ401" s="184"/>
      <c r="BR401" s="184"/>
      <c r="BS401" s="184"/>
      <c r="BT401" s="184"/>
      <c r="BU401" s="184"/>
      <c r="BV401" s="86"/>
      <c r="BW401" s="184"/>
      <c r="BX401" s="184"/>
      <c r="BY401" s="184"/>
      <c r="BZ401" s="184"/>
      <c r="CA401" s="184"/>
      <c r="CB401" s="119"/>
    </row>
    <row r="402" spans="1:80" s="78" customFormat="1" x14ac:dyDescent="0.2">
      <c r="A402" s="84"/>
      <c r="B402" s="85"/>
      <c r="C402" s="86" t="str">
        <f t="shared" si="96"/>
        <v/>
      </c>
      <c r="D402" s="207" t="str">
        <f t="shared" si="97"/>
        <v/>
      </c>
      <c r="E402" s="86"/>
      <c r="F402" s="86"/>
      <c r="G402" s="86"/>
      <c r="H402" s="86"/>
      <c r="I402" s="86"/>
      <c r="J402" s="86"/>
      <c r="K402" s="86"/>
      <c r="L402" s="86"/>
      <c r="M402" s="86"/>
      <c r="N402" s="86"/>
      <c r="O402" s="87"/>
      <c r="P402" s="87"/>
      <c r="Q402" s="84"/>
      <c r="R402" s="84"/>
      <c r="S402" s="88"/>
      <c r="T402" s="86"/>
      <c r="U402" s="89" t="str">
        <f>IF(T402="","",VLOOKUP(T402,Surfacing_Pavements_Full_Width_Array,2,FALSE))</f>
        <v/>
      </c>
      <c r="V402" s="88" t="str">
        <f t="shared" si="98"/>
        <v/>
      </c>
      <c r="W402" s="99"/>
      <c r="X402" s="90"/>
      <c r="Y402" s="89" t="str">
        <f t="shared" si="99"/>
        <v/>
      </c>
      <c r="Z402" s="86"/>
      <c r="AA402" s="91" t="str">
        <f t="shared" si="100"/>
        <v/>
      </c>
      <c r="AB402" s="86"/>
      <c r="AC402" s="87"/>
      <c r="AD402" s="86"/>
      <c r="AE402" s="86"/>
      <c r="AF402" s="86"/>
      <c r="AG402" s="86"/>
      <c r="AH402" s="89" t="str">
        <f t="shared" si="101"/>
        <v/>
      </c>
      <c r="AI402" s="86"/>
      <c r="AJ402" s="86"/>
      <c r="AK402" s="86"/>
      <c r="AL402" s="89" t="str">
        <f t="shared" si="102"/>
        <v/>
      </c>
      <c r="AM402" s="86"/>
      <c r="AN402" s="86"/>
      <c r="AO402" s="89" t="str">
        <f t="shared" si="103"/>
        <v/>
      </c>
      <c r="AP402" s="86"/>
      <c r="AQ402" s="86"/>
      <c r="AR402" s="89" t="str">
        <f t="shared" si="104"/>
        <v/>
      </c>
      <c r="AS402" s="86"/>
      <c r="AT402" s="89" t="str">
        <f t="shared" si="105"/>
        <v/>
      </c>
      <c r="AU402" s="86"/>
      <c r="AV402" s="86"/>
      <c r="AW402" s="86"/>
      <c r="AX402" s="86"/>
      <c r="AY402" s="86"/>
      <c r="AZ402" s="184"/>
      <c r="BA402" s="184"/>
      <c r="BB402" s="183"/>
      <c r="BC402" s="183"/>
      <c r="BD402" s="207" t="str">
        <f t="shared" si="106"/>
        <v/>
      </c>
      <c r="BE402" s="86"/>
      <c r="BF402" s="86"/>
      <c r="BG402" s="86"/>
      <c r="BH402" s="86"/>
      <c r="BI402" s="88"/>
      <c r="BJ402" s="88"/>
      <c r="BK402" s="89" t="str">
        <f t="shared" si="107"/>
        <v/>
      </c>
      <c r="BL402" s="86"/>
      <c r="BM402" s="89" t="str">
        <f t="shared" si="108"/>
        <v/>
      </c>
      <c r="BN402" s="184"/>
      <c r="BO402" s="184" t="str">
        <f t="shared" si="109"/>
        <v/>
      </c>
      <c r="BP402" s="466"/>
      <c r="BQ402" s="184"/>
      <c r="BR402" s="184"/>
      <c r="BS402" s="184"/>
      <c r="BT402" s="184"/>
      <c r="BU402" s="184"/>
      <c r="BV402" s="86"/>
      <c r="BW402" s="184"/>
      <c r="BX402" s="184"/>
      <c r="BY402" s="184"/>
      <c r="BZ402" s="184"/>
      <c r="CA402" s="184"/>
      <c r="CB402" s="119"/>
    </row>
    <row r="403" spans="1:80" s="78" customFormat="1" x14ac:dyDescent="0.2">
      <c r="A403" s="84"/>
      <c r="B403" s="85"/>
      <c r="C403" s="86" t="str">
        <f t="shared" si="96"/>
        <v/>
      </c>
      <c r="D403" s="207" t="str">
        <f t="shared" si="97"/>
        <v/>
      </c>
      <c r="E403" s="86"/>
      <c r="F403" s="86"/>
      <c r="G403" s="86"/>
      <c r="H403" s="86"/>
      <c r="I403" s="86"/>
      <c r="J403" s="86"/>
      <c r="K403" s="86"/>
      <c r="L403" s="86"/>
      <c r="M403" s="86"/>
      <c r="N403" s="86"/>
      <c r="O403" s="87"/>
      <c r="P403" s="87"/>
      <c r="Q403" s="84"/>
      <c r="R403" s="84"/>
      <c r="S403" s="88"/>
      <c r="T403" s="86"/>
      <c r="U403" s="89" t="str">
        <f>IF(T403="","",VLOOKUP(T403,Surfacing_Pavements_Full_Width_Array,2,FALSE))</f>
        <v/>
      </c>
      <c r="V403" s="88" t="str">
        <f t="shared" si="98"/>
        <v/>
      </c>
      <c r="W403" s="99"/>
      <c r="X403" s="90"/>
      <c r="Y403" s="89" t="str">
        <f t="shared" si="99"/>
        <v/>
      </c>
      <c r="Z403" s="86"/>
      <c r="AA403" s="91" t="str">
        <f t="shared" si="100"/>
        <v/>
      </c>
      <c r="AB403" s="86"/>
      <c r="AC403" s="87"/>
      <c r="AD403" s="86"/>
      <c r="AE403" s="86"/>
      <c r="AF403" s="86"/>
      <c r="AG403" s="86"/>
      <c r="AH403" s="89" t="str">
        <f t="shared" si="101"/>
        <v/>
      </c>
      <c r="AI403" s="86"/>
      <c r="AJ403" s="86"/>
      <c r="AK403" s="86"/>
      <c r="AL403" s="89" t="str">
        <f t="shared" si="102"/>
        <v/>
      </c>
      <c r="AM403" s="86"/>
      <c r="AN403" s="86"/>
      <c r="AO403" s="89" t="str">
        <f t="shared" si="103"/>
        <v/>
      </c>
      <c r="AP403" s="86"/>
      <c r="AQ403" s="86"/>
      <c r="AR403" s="89" t="str">
        <f t="shared" si="104"/>
        <v/>
      </c>
      <c r="AS403" s="86"/>
      <c r="AT403" s="89" t="str">
        <f t="shared" si="105"/>
        <v/>
      </c>
      <c r="AU403" s="86"/>
      <c r="AV403" s="86"/>
      <c r="AW403" s="86"/>
      <c r="AX403" s="86"/>
      <c r="AY403" s="86"/>
      <c r="AZ403" s="184"/>
      <c r="BA403" s="184"/>
      <c r="BB403" s="183"/>
      <c r="BC403" s="183"/>
      <c r="BD403" s="207" t="str">
        <f t="shared" si="106"/>
        <v/>
      </c>
      <c r="BE403" s="86"/>
      <c r="BF403" s="86"/>
      <c r="BG403" s="86"/>
      <c r="BH403" s="86"/>
      <c r="BI403" s="88"/>
      <c r="BJ403" s="88"/>
      <c r="BK403" s="89" t="str">
        <f t="shared" si="107"/>
        <v/>
      </c>
      <c r="BL403" s="86"/>
      <c r="BM403" s="89" t="str">
        <f t="shared" si="108"/>
        <v/>
      </c>
      <c r="BN403" s="184"/>
      <c r="BO403" s="184" t="str">
        <f t="shared" si="109"/>
        <v/>
      </c>
      <c r="BP403" s="466"/>
      <c r="BQ403" s="184"/>
      <c r="BR403" s="184"/>
      <c r="BS403" s="184"/>
      <c r="BT403" s="184"/>
      <c r="BU403" s="184"/>
      <c r="BV403" s="86"/>
      <c r="BW403" s="184"/>
      <c r="BX403" s="184"/>
      <c r="BY403" s="184"/>
      <c r="BZ403" s="184"/>
      <c r="CA403" s="184"/>
      <c r="CB403" s="119"/>
    </row>
    <row r="404" spans="1:80" s="78" customFormat="1" x14ac:dyDescent="0.2">
      <c r="A404" s="84"/>
      <c r="B404" s="85"/>
      <c r="C404" s="86" t="str">
        <f t="shared" si="96"/>
        <v/>
      </c>
      <c r="D404" s="207" t="str">
        <f t="shared" si="97"/>
        <v/>
      </c>
      <c r="E404" s="86"/>
      <c r="F404" s="86"/>
      <c r="G404" s="86"/>
      <c r="H404" s="86"/>
      <c r="I404" s="86"/>
      <c r="J404" s="86"/>
      <c r="K404" s="86"/>
      <c r="L404" s="86"/>
      <c r="M404" s="86"/>
      <c r="N404" s="86"/>
      <c r="O404" s="87"/>
      <c r="P404" s="87"/>
      <c r="Q404" s="84"/>
      <c r="R404" s="84"/>
      <c r="S404" s="88"/>
      <c r="T404" s="86"/>
      <c r="U404" s="89" t="str">
        <f>IF(T404="","",VLOOKUP(T404,Surfacing_Pavements_Full_Width_Array,2,FALSE))</f>
        <v/>
      </c>
      <c r="V404" s="88" t="str">
        <f t="shared" si="98"/>
        <v/>
      </c>
      <c r="W404" s="99"/>
      <c r="X404" s="90"/>
      <c r="Y404" s="89" t="str">
        <f t="shared" si="99"/>
        <v/>
      </c>
      <c r="Z404" s="86"/>
      <c r="AA404" s="91" t="str">
        <f t="shared" si="100"/>
        <v/>
      </c>
      <c r="AB404" s="86"/>
      <c r="AC404" s="87"/>
      <c r="AD404" s="86"/>
      <c r="AE404" s="86"/>
      <c r="AF404" s="86"/>
      <c r="AG404" s="86"/>
      <c r="AH404" s="89" t="str">
        <f t="shared" si="101"/>
        <v/>
      </c>
      <c r="AI404" s="86"/>
      <c r="AJ404" s="86"/>
      <c r="AK404" s="86"/>
      <c r="AL404" s="89" t="str">
        <f t="shared" si="102"/>
        <v/>
      </c>
      <c r="AM404" s="86"/>
      <c r="AN404" s="86"/>
      <c r="AO404" s="89" t="str">
        <f t="shared" si="103"/>
        <v/>
      </c>
      <c r="AP404" s="86"/>
      <c r="AQ404" s="86"/>
      <c r="AR404" s="89" t="str">
        <f t="shared" si="104"/>
        <v/>
      </c>
      <c r="AS404" s="86"/>
      <c r="AT404" s="89" t="str">
        <f t="shared" si="105"/>
        <v/>
      </c>
      <c r="AU404" s="86"/>
      <c r="AV404" s="86"/>
      <c r="AW404" s="86"/>
      <c r="AX404" s="86"/>
      <c r="AY404" s="86"/>
      <c r="AZ404" s="184"/>
      <c r="BA404" s="184"/>
      <c r="BB404" s="183"/>
      <c r="BC404" s="183"/>
      <c r="BD404" s="207" t="str">
        <f t="shared" si="106"/>
        <v/>
      </c>
      <c r="BE404" s="86"/>
      <c r="BF404" s="86"/>
      <c r="BG404" s="86"/>
      <c r="BH404" s="86"/>
      <c r="BI404" s="88"/>
      <c r="BJ404" s="88"/>
      <c r="BK404" s="89" t="str">
        <f t="shared" si="107"/>
        <v/>
      </c>
      <c r="BL404" s="86"/>
      <c r="BM404" s="89" t="str">
        <f t="shared" si="108"/>
        <v/>
      </c>
      <c r="BN404" s="184"/>
      <c r="BO404" s="184" t="str">
        <f t="shared" si="109"/>
        <v/>
      </c>
      <c r="BP404" s="466"/>
      <c r="BQ404" s="184"/>
      <c r="BR404" s="184"/>
      <c r="BS404" s="184"/>
      <c r="BT404" s="184"/>
      <c r="BU404" s="184"/>
      <c r="BV404" s="86"/>
      <c r="BW404" s="184"/>
      <c r="BX404" s="184"/>
      <c r="BY404" s="184"/>
      <c r="BZ404" s="184"/>
      <c r="CA404" s="184"/>
      <c r="CB404" s="119"/>
    </row>
    <row r="405" spans="1:80" s="78" customFormat="1" x14ac:dyDescent="0.2">
      <c r="A405" s="84"/>
      <c r="B405" s="85"/>
      <c r="C405" s="86" t="str">
        <f t="shared" si="96"/>
        <v/>
      </c>
      <c r="D405" s="207" t="str">
        <f t="shared" si="97"/>
        <v/>
      </c>
      <c r="E405" s="86"/>
      <c r="F405" s="86"/>
      <c r="G405" s="86"/>
      <c r="H405" s="86"/>
      <c r="I405" s="86"/>
      <c r="J405" s="86"/>
      <c r="K405" s="86"/>
      <c r="L405" s="86"/>
      <c r="M405" s="86"/>
      <c r="N405" s="86"/>
      <c r="O405" s="87"/>
      <c r="P405" s="87"/>
      <c r="Q405" s="84"/>
      <c r="R405" s="84"/>
      <c r="S405" s="88"/>
      <c r="T405" s="86"/>
      <c r="U405" s="89" t="str">
        <f>IF(T405="","",VLOOKUP(T405,Surfacing_Pavements_Full_Width_Array,2,FALSE))</f>
        <v/>
      </c>
      <c r="V405" s="88" t="str">
        <f t="shared" si="98"/>
        <v/>
      </c>
      <c r="W405" s="99"/>
      <c r="X405" s="90"/>
      <c r="Y405" s="89" t="str">
        <f t="shared" si="99"/>
        <v/>
      </c>
      <c r="Z405" s="86"/>
      <c r="AA405" s="91" t="str">
        <f t="shared" si="100"/>
        <v/>
      </c>
      <c r="AB405" s="86"/>
      <c r="AC405" s="87"/>
      <c r="AD405" s="86"/>
      <c r="AE405" s="86"/>
      <c r="AF405" s="86"/>
      <c r="AG405" s="86"/>
      <c r="AH405" s="89" t="str">
        <f t="shared" si="101"/>
        <v/>
      </c>
      <c r="AI405" s="86"/>
      <c r="AJ405" s="86"/>
      <c r="AK405" s="86"/>
      <c r="AL405" s="89" t="str">
        <f t="shared" si="102"/>
        <v/>
      </c>
      <c r="AM405" s="86"/>
      <c r="AN405" s="86"/>
      <c r="AO405" s="89" t="str">
        <f t="shared" si="103"/>
        <v/>
      </c>
      <c r="AP405" s="86"/>
      <c r="AQ405" s="86"/>
      <c r="AR405" s="89" t="str">
        <f t="shared" si="104"/>
        <v/>
      </c>
      <c r="AS405" s="86"/>
      <c r="AT405" s="89" t="str">
        <f t="shared" si="105"/>
        <v/>
      </c>
      <c r="AU405" s="86"/>
      <c r="AV405" s="86"/>
      <c r="AW405" s="86"/>
      <c r="AX405" s="86"/>
      <c r="AY405" s="86"/>
      <c r="AZ405" s="184"/>
      <c r="BA405" s="184"/>
      <c r="BB405" s="183"/>
      <c r="BC405" s="183"/>
      <c r="BD405" s="207" t="str">
        <f t="shared" si="106"/>
        <v/>
      </c>
      <c r="BE405" s="86"/>
      <c r="BF405" s="86"/>
      <c r="BG405" s="86"/>
      <c r="BH405" s="86"/>
      <c r="BI405" s="88"/>
      <c r="BJ405" s="88"/>
      <c r="BK405" s="89" t="str">
        <f t="shared" si="107"/>
        <v/>
      </c>
      <c r="BL405" s="86"/>
      <c r="BM405" s="89" t="str">
        <f t="shared" si="108"/>
        <v/>
      </c>
      <c r="BN405" s="184"/>
      <c r="BO405" s="184" t="str">
        <f t="shared" si="109"/>
        <v/>
      </c>
      <c r="BP405" s="466"/>
      <c r="BQ405" s="184"/>
      <c r="BR405" s="184"/>
      <c r="BS405" s="184"/>
      <c r="BT405" s="184"/>
      <c r="BU405" s="184"/>
      <c r="BV405" s="86"/>
      <c r="BW405" s="184"/>
      <c r="BX405" s="184"/>
      <c r="BY405" s="184"/>
      <c r="BZ405" s="184"/>
      <c r="CA405" s="184"/>
      <c r="CB405" s="119"/>
    </row>
    <row r="406" spans="1:80" s="78" customFormat="1" x14ac:dyDescent="0.2">
      <c r="A406" s="84"/>
      <c r="B406" s="85"/>
      <c r="C406" s="86" t="str">
        <f t="shared" si="96"/>
        <v/>
      </c>
      <c r="D406" s="207" t="str">
        <f t="shared" si="97"/>
        <v/>
      </c>
      <c r="E406" s="86"/>
      <c r="F406" s="86"/>
      <c r="G406" s="86"/>
      <c r="H406" s="86"/>
      <c r="I406" s="86"/>
      <c r="J406" s="86"/>
      <c r="K406" s="86"/>
      <c r="L406" s="86"/>
      <c r="M406" s="86"/>
      <c r="N406" s="86"/>
      <c r="O406" s="87"/>
      <c r="P406" s="87"/>
      <c r="Q406" s="84"/>
      <c r="R406" s="84"/>
      <c r="S406" s="88"/>
      <c r="T406" s="86"/>
      <c r="U406" s="89" t="str">
        <f>IF(T406="","",VLOOKUP(T406,Surfacing_Pavements_Full_Width_Array,2,FALSE))</f>
        <v/>
      </c>
      <c r="V406" s="88" t="str">
        <f t="shared" si="98"/>
        <v/>
      </c>
      <c r="W406" s="99"/>
      <c r="X406" s="90"/>
      <c r="Y406" s="89" t="str">
        <f t="shared" si="99"/>
        <v/>
      </c>
      <c r="Z406" s="86"/>
      <c r="AA406" s="91" t="str">
        <f t="shared" si="100"/>
        <v/>
      </c>
      <c r="AB406" s="86"/>
      <c r="AC406" s="87"/>
      <c r="AD406" s="86"/>
      <c r="AE406" s="86"/>
      <c r="AF406" s="86"/>
      <c r="AG406" s="86"/>
      <c r="AH406" s="89" t="str">
        <f t="shared" si="101"/>
        <v/>
      </c>
      <c r="AI406" s="86"/>
      <c r="AJ406" s="86"/>
      <c r="AK406" s="86"/>
      <c r="AL406" s="89" t="str">
        <f t="shared" si="102"/>
        <v/>
      </c>
      <c r="AM406" s="86"/>
      <c r="AN406" s="86"/>
      <c r="AO406" s="89" t="str">
        <f t="shared" si="103"/>
        <v/>
      </c>
      <c r="AP406" s="86"/>
      <c r="AQ406" s="86"/>
      <c r="AR406" s="89" t="str">
        <f t="shared" si="104"/>
        <v/>
      </c>
      <c r="AS406" s="86"/>
      <c r="AT406" s="89" t="str">
        <f t="shared" si="105"/>
        <v/>
      </c>
      <c r="AU406" s="86"/>
      <c r="AV406" s="86"/>
      <c r="AW406" s="86"/>
      <c r="AX406" s="86"/>
      <c r="AY406" s="86"/>
      <c r="AZ406" s="184"/>
      <c r="BA406" s="184"/>
      <c r="BB406" s="183"/>
      <c r="BC406" s="183"/>
      <c r="BD406" s="207" t="str">
        <f t="shared" si="106"/>
        <v/>
      </c>
      <c r="BE406" s="86"/>
      <c r="BF406" s="86"/>
      <c r="BG406" s="86"/>
      <c r="BH406" s="86"/>
      <c r="BI406" s="88"/>
      <c r="BJ406" s="88"/>
      <c r="BK406" s="89" t="str">
        <f t="shared" si="107"/>
        <v/>
      </c>
      <c r="BL406" s="86"/>
      <c r="BM406" s="89" t="str">
        <f t="shared" si="108"/>
        <v/>
      </c>
      <c r="BN406" s="184"/>
      <c r="BO406" s="184" t="str">
        <f t="shared" si="109"/>
        <v/>
      </c>
      <c r="BP406" s="466"/>
      <c r="BQ406" s="184"/>
      <c r="BR406" s="184"/>
      <c r="BS406" s="184"/>
      <c r="BT406" s="184"/>
      <c r="BU406" s="184"/>
      <c r="BV406" s="86"/>
      <c r="BW406" s="184"/>
      <c r="BX406" s="184"/>
      <c r="BY406" s="184"/>
      <c r="BZ406" s="184"/>
      <c r="CA406" s="184"/>
      <c r="CB406" s="119"/>
    </row>
    <row r="407" spans="1:80" s="78" customFormat="1" x14ac:dyDescent="0.2">
      <c r="A407" s="84"/>
      <c r="B407" s="85"/>
      <c r="C407" s="86" t="str">
        <f t="shared" si="96"/>
        <v/>
      </c>
      <c r="D407" s="207" t="str">
        <f t="shared" si="97"/>
        <v/>
      </c>
      <c r="E407" s="86"/>
      <c r="F407" s="86"/>
      <c r="G407" s="86"/>
      <c r="H407" s="86"/>
      <c r="I407" s="86"/>
      <c r="J407" s="86"/>
      <c r="K407" s="86"/>
      <c r="L407" s="86"/>
      <c r="M407" s="86"/>
      <c r="N407" s="86"/>
      <c r="O407" s="87"/>
      <c r="P407" s="87"/>
      <c r="Q407" s="84"/>
      <c r="R407" s="84"/>
      <c r="S407" s="88"/>
      <c r="T407" s="86"/>
      <c r="U407" s="89" t="str">
        <f>IF(T407="","",VLOOKUP(T407,Surfacing_Pavements_Full_Width_Array,2,FALSE))</f>
        <v/>
      </c>
      <c r="V407" s="88" t="str">
        <f t="shared" si="98"/>
        <v/>
      </c>
      <c r="W407" s="99"/>
      <c r="X407" s="90"/>
      <c r="Y407" s="89" t="str">
        <f t="shared" si="99"/>
        <v/>
      </c>
      <c r="Z407" s="86"/>
      <c r="AA407" s="91" t="str">
        <f t="shared" si="100"/>
        <v/>
      </c>
      <c r="AB407" s="86"/>
      <c r="AC407" s="87"/>
      <c r="AD407" s="86"/>
      <c r="AE407" s="86"/>
      <c r="AF407" s="86"/>
      <c r="AG407" s="86"/>
      <c r="AH407" s="89" t="str">
        <f t="shared" si="101"/>
        <v/>
      </c>
      <c r="AI407" s="86"/>
      <c r="AJ407" s="86"/>
      <c r="AK407" s="86"/>
      <c r="AL407" s="89" t="str">
        <f t="shared" si="102"/>
        <v/>
      </c>
      <c r="AM407" s="86"/>
      <c r="AN407" s="86"/>
      <c r="AO407" s="89" t="str">
        <f t="shared" si="103"/>
        <v/>
      </c>
      <c r="AP407" s="86"/>
      <c r="AQ407" s="86"/>
      <c r="AR407" s="89" t="str">
        <f t="shared" si="104"/>
        <v/>
      </c>
      <c r="AS407" s="86"/>
      <c r="AT407" s="89" t="str">
        <f t="shared" si="105"/>
        <v/>
      </c>
      <c r="AU407" s="86"/>
      <c r="AV407" s="86"/>
      <c r="AW407" s="86"/>
      <c r="AX407" s="86"/>
      <c r="AY407" s="86"/>
      <c r="AZ407" s="184"/>
      <c r="BA407" s="184"/>
      <c r="BB407" s="183"/>
      <c r="BC407" s="183"/>
      <c r="BD407" s="207" t="str">
        <f t="shared" si="106"/>
        <v/>
      </c>
      <c r="BE407" s="86"/>
      <c r="BF407" s="86"/>
      <c r="BG407" s="86"/>
      <c r="BH407" s="86"/>
      <c r="BI407" s="88"/>
      <c r="BJ407" s="88"/>
      <c r="BK407" s="89" t="str">
        <f t="shared" si="107"/>
        <v/>
      </c>
      <c r="BL407" s="86"/>
      <c r="BM407" s="89" t="str">
        <f t="shared" si="108"/>
        <v/>
      </c>
      <c r="BN407" s="184"/>
      <c r="BO407" s="184" t="str">
        <f t="shared" si="109"/>
        <v/>
      </c>
      <c r="BP407" s="466"/>
      <c r="BQ407" s="184"/>
      <c r="BR407" s="184"/>
      <c r="BS407" s="184"/>
      <c r="BT407" s="184"/>
      <c r="BU407" s="184"/>
      <c r="BV407" s="86"/>
      <c r="BW407" s="184"/>
      <c r="BX407" s="184"/>
      <c r="BY407" s="184"/>
      <c r="BZ407" s="184"/>
      <c r="CA407" s="184"/>
      <c r="CB407" s="119"/>
    </row>
    <row r="408" spans="1:80" s="78" customFormat="1" x14ac:dyDescent="0.2">
      <c r="A408" s="84"/>
      <c r="B408" s="85"/>
      <c r="C408" s="86" t="str">
        <f t="shared" si="96"/>
        <v/>
      </c>
      <c r="D408" s="207" t="str">
        <f t="shared" si="97"/>
        <v/>
      </c>
      <c r="E408" s="86"/>
      <c r="F408" s="86"/>
      <c r="G408" s="86"/>
      <c r="H408" s="86"/>
      <c r="I408" s="86"/>
      <c r="J408" s="86"/>
      <c r="K408" s="86"/>
      <c r="L408" s="86"/>
      <c r="M408" s="86"/>
      <c r="N408" s="86"/>
      <c r="O408" s="87"/>
      <c r="P408" s="87"/>
      <c r="Q408" s="84"/>
      <c r="R408" s="84"/>
      <c r="S408" s="88"/>
      <c r="T408" s="86"/>
      <c r="U408" s="89" t="str">
        <f>IF(T408="","",VLOOKUP(T408,Surfacing_Pavements_Full_Width_Array,2,FALSE))</f>
        <v/>
      </c>
      <c r="V408" s="88" t="str">
        <f t="shared" si="98"/>
        <v/>
      </c>
      <c r="W408" s="99"/>
      <c r="X408" s="90"/>
      <c r="Y408" s="89" t="str">
        <f t="shared" si="99"/>
        <v/>
      </c>
      <c r="Z408" s="86"/>
      <c r="AA408" s="91" t="str">
        <f t="shared" si="100"/>
        <v/>
      </c>
      <c r="AB408" s="86"/>
      <c r="AC408" s="87"/>
      <c r="AD408" s="86"/>
      <c r="AE408" s="86"/>
      <c r="AF408" s="86"/>
      <c r="AG408" s="86"/>
      <c r="AH408" s="89" t="str">
        <f t="shared" si="101"/>
        <v/>
      </c>
      <c r="AI408" s="86"/>
      <c r="AJ408" s="86"/>
      <c r="AK408" s="86"/>
      <c r="AL408" s="89" t="str">
        <f t="shared" si="102"/>
        <v/>
      </c>
      <c r="AM408" s="86"/>
      <c r="AN408" s="86"/>
      <c r="AO408" s="89" t="str">
        <f t="shared" si="103"/>
        <v/>
      </c>
      <c r="AP408" s="86"/>
      <c r="AQ408" s="86"/>
      <c r="AR408" s="89" t="str">
        <f t="shared" si="104"/>
        <v/>
      </c>
      <c r="AS408" s="86"/>
      <c r="AT408" s="89" t="str">
        <f t="shared" si="105"/>
        <v/>
      </c>
      <c r="AU408" s="86"/>
      <c r="AV408" s="86"/>
      <c r="AW408" s="86"/>
      <c r="AX408" s="86"/>
      <c r="AY408" s="86"/>
      <c r="AZ408" s="184"/>
      <c r="BA408" s="184"/>
      <c r="BB408" s="183"/>
      <c r="BC408" s="183"/>
      <c r="BD408" s="207" t="str">
        <f t="shared" si="106"/>
        <v/>
      </c>
      <c r="BE408" s="86"/>
      <c r="BF408" s="86"/>
      <c r="BG408" s="86"/>
      <c r="BH408" s="86"/>
      <c r="BI408" s="88"/>
      <c r="BJ408" s="88"/>
      <c r="BK408" s="89" t="str">
        <f t="shared" si="107"/>
        <v/>
      </c>
      <c r="BL408" s="86"/>
      <c r="BM408" s="89" t="str">
        <f t="shared" si="108"/>
        <v/>
      </c>
      <c r="BN408" s="184"/>
      <c r="BO408" s="184" t="str">
        <f t="shared" si="109"/>
        <v/>
      </c>
      <c r="BP408" s="466"/>
      <c r="BQ408" s="184"/>
      <c r="BR408" s="184"/>
      <c r="BS408" s="184"/>
      <c r="BT408" s="184"/>
      <c r="BU408" s="184"/>
      <c r="BV408" s="86"/>
      <c r="BW408" s="184"/>
      <c r="BX408" s="184"/>
      <c r="BY408" s="184"/>
      <c r="BZ408" s="184"/>
      <c r="CA408" s="184"/>
      <c r="CB408" s="119"/>
    </row>
    <row r="409" spans="1:80" s="78" customFormat="1" x14ac:dyDescent="0.2">
      <c r="A409" s="84"/>
      <c r="B409" s="85"/>
      <c r="C409" s="86" t="str">
        <f t="shared" si="96"/>
        <v/>
      </c>
      <c r="D409" s="207" t="str">
        <f t="shared" si="97"/>
        <v/>
      </c>
      <c r="E409" s="86"/>
      <c r="F409" s="86"/>
      <c r="G409" s="86"/>
      <c r="H409" s="86"/>
      <c r="I409" s="86"/>
      <c r="J409" s="86"/>
      <c r="K409" s="86"/>
      <c r="L409" s="86"/>
      <c r="M409" s="86"/>
      <c r="N409" s="86"/>
      <c r="O409" s="87"/>
      <c r="P409" s="87"/>
      <c r="Q409" s="84"/>
      <c r="R409" s="84"/>
      <c r="S409" s="88"/>
      <c r="T409" s="86"/>
      <c r="U409" s="89" t="str">
        <f>IF(T409="","",VLOOKUP(T409,Surfacing_Pavements_Full_Width_Array,2,FALSE))</f>
        <v/>
      </c>
      <c r="V409" s="88" t="str">
        <f t="shared" si="98"/>
        <v/>
      </c>
      <c r="W409" s="99"/>
      <c r="X409" s="90"/>
      <c r="Y409" s="89" t="str">
        <f t="shared" si="99"/>
        <v/>
      </c>
      <c r="Z409" s="86"/>
      <c r="AA409" s="91" t="str">
        <f t="shared" si="100"/>
        <v/>
      </c>
      <c r="AB409" s="86"/>
      <c r="AC409" s="87"/>
      <c r="AD409" s="86"/>
      <c r="AE409" s="86"/>
      <c r="AF409" s="86"/>
      <c r="AG409" s="86"/>
      <c r="AH409" s="89" t="str">
        <f t="shared" si="101"/>
        <v/>
      </c>
      <c r="AI409" s="86"/>
      <c r="AJ409" s="86"/>
      <c r="AK409" s="86"/>
      <c r="AL409" s="89" t="str">
        <f t="shared" si="102"/>
        <v/>
      </c>
      <c r="AM409" s="86"/>
      <c r="AN409" s="86"/>
      <c r="AO409" s="89" t="str">
        <f t="shared" si="103"/>
        <v/>
      </c>
      <c r="AP409" s="86"/>
      <c r="AQ409" s="86"/>
      <c r="AR409" s="89" t="str">
        <f t="shared" si="104"/>
        <v/>
      </c>
      <c r="AS409" s="86"/>
      <c r="AT409" s="89" t="str">
        <f t="shared" si="105"/>
        <v/>
      </c>
      <c r="AU409" s="86"/>
      <c r="AV409" s="86"/>
      <c r="AW409" s="86"/>
      <c r="AX409" s="86"/>
      <c r="AY409" s="86"/>
      <c r="AZ409" s="184"/>
      <c r="BA409" s="184"/>
      <c r="BB409" s="183"/>
      <c r="BC409" s="183"/>
      <c r="BD409" s="207" t="str">
        <f t="shared" si="106"/>
        <v/>
      </c>
      <c r="BE409" s="86"/>
      <c r="BF409" s="86"/>
      <c r="BG409" s="86"/>
      <c r="BH409" s="86"/>
      <c r="BI409" s="88"/>
      <c r="BJ409" s="88"/>
      <c r="BK409" s="89" t="str">
        <f t="shared" si="107"/>
        <v/>
      </c>
      <c r="BL409" s="86"/>
      <c r="BM409" s="89" t="str">
        <f t="shared" si="108"/>
        <v/>
      </c>
      <c r="BN409" s="184"/>
      <c r="BO409" s="184" t="str">
        <f t="shared" si="109"/>
        <v/>
      </c>
      <c r="BP409" s="466"/>
      <c r="BQ409" s="184"/>
      <c r="BR409" s="184"/>
      <c r="BS409" s="184"/>
      <c r="BT409" s="184"/>
      <c r="BU409" s="184"/>
      <c r="BV409" s="86"/>
      <c r="BW409" s="184"/>
      <c r="BX409" s="184"/>
      <c r="BY409" s="184"/>
      <c r="BZ409" s="184"/>
      <c r="CA409" s="184"/>
      <c r="CB409" s="119"/>
    </row>
    <row r="410" spans="1:80" s="78" customFormat="1" x14ac:dyDescent="0.2">
      <c r="A410" s="84"/>
      <c r="B410" s="85"/>
      <c r="C410" s="86" t="str">
        <f t="shared" si="96"/>
        <v/>
      </c>
      <c r="D410" s="207" t="str">
        <f t="shared" si="97"/>
        <v/>
      </c>
      <c r="E410" s="86"/>
      <c r="F410" s="86"/>
      <c r="G410" s="86"/>
      <c r="H410" s="86"/>
      <c r="I410" s="86"/>
      <c r="J410" s="86"/>
      <c r="K410" s="86"/>
      <c r="L410" s="86"/>
      <c r="M410" s="86"/>
      <c r="N410" s="86"/>
      <c r="O410" s="87"/>
      <c r="P410" s="87"/>
      <c r="Q410" s="84"/>
      <c r="R410" s="84"/>
      <c r="S410" s="88"/>
      <c r="T410" s="86"/>
      <c r="U410" s="89" t="str">
        <f>IF(T410="","",VLOOKUP(T410,Surfacing_Pavements_Full_Width_Array,2,FALSE))</f>
        <v/>
      </c>
      <c r="V410" s="88" t="str">
        <f t="shared" si="98"/>
        <v/>
      </c>
      <c r="W410" s="99"/>
      <c r="X410" s="90"/>
      <c r="Y410" s="89" t="str">
        <f t="shared" si="99"/>
        <v/>
      </c>
      <c r="Z410" s="86"/>
      <c r="AA410" s="91" t="str">
        <f t="shared" si="100"/>
        <v/>
      </c>
      <c r="AB410" s="86"/>
      <c r="AC410" s="87"/>
      <c r="AD410" s="86"/>
      <c r="AE410" s="86"/>
      <c r="AF410" s="86"/>
      <c r="AG410" s="86"/>
      <c r="AH410" s="89" t="str">
        <f t="shared" si="101"/>
        <v/>
      </c>
      <c r="AI410" s="86"/>
      <c r="AJ410" s="86"/>
      <c r="AK410" s="86"/>
      <c r="AL410" s="89" t="str">
        <f t="shared" si="102"/>
        <v/>
      </c>
      <c r="AM410" s="86"/>
      <c r="AN410" s="86"/>
      <c r="AO410" s="89" t="str">
        <f t="shared" si="103"/>
        <v/>
      </c>
      <c r="AP410" s="86"/>
      <c r="AQ410" s="86"/>
      <c r="AR410" s="89" t="str">
        <f t="shared" si="104"/>
        <v/>
      </c>
      <c r="AS410" s="86"/>
      <c r="AT410" s="89" t="str">
        <f t="shared" si="105"/>
        <v/>
      </c>
      <c r="AU410" s="86"/>
      <c r="AV410" s="86"/>
      <c r="AW410" s="86"/>
      <c r="AX410" s="86"/>
      <c r="AY410" s="86"/>
      <c r="AZ410" s="184"/>
      <c r="BA410" s="184"/>
      <c r="BB410" s="183"/>
      <c r="BC410" s="183"/>
      <c r="BD410" s="207" t="str">
        <f t="shared" si="106"/>
        <v/>
      </c>
      <c r="BE410" s="86"/>
      <c r="BF410" s="86"/>
      <c r="BG410" s="86"/>
      <c r="BH410" s="86"/>
      <c r="BI410" s="88"/>
      <c r="BJ410" s="88"/>
      <c r="BK410" s="89" t="str">
        <f t="shared" si="107"/>
        <v/>
      </c>
      <c r="BL410" s="86"/>
      <c r="BM410" s="89" t="str">
        <f t="shared" si="108"/>
        <v/>
      </c>
      <c r="BN410" s="184"/>
      <c r="BO410" s="184" t="str">
        <f t="shared" si="109"/>
        <v/>
      </c>
      <c r="BP410" s="466"/>
      <c r="BQ410" s="184"/>
      <c r="BR410" s="184"/>
      <c r="BS410" s="184"/>
      <c r="BT410" s="184"/>
      <c r="BU410" s="184"/>
      <c r="BV410" s="86"/>
      <c r="BW410" s="184"/>
      <c r="BX410" s="184"/>
      <c r="BY410" s="184"/>
      <c r="BZ410" s="184"/>
      <c r="CA410" s="184"/>
      <c r="CB410" s="119"/>
    </row>
    <row r="411" spans="1:80" s="78" customFormat="1" x14ac:dyDescent="0.2">
      <c r="A411" s="84"/>
      <c r="B411" s="85"/>
      <c r="C411" s="86" t="str">
        <f t="shared" si="96"/>
        <v/>
      </c>
      <c r="D411" s="207" t="str">
        <f t="shared" si="97"/>
        <v/>
      </c>
      <c r="E411" s="86"/>
      <c r="F411" s="86"/>
      <c r="G411" s="86"/>
      <c r="H411" s="86"/>
      <c r="I411" s="86"/>
      <c r="J411" s="86"/>
      <c r="K411" s="86"/>
      <c r="L411" s="86"/>
      <c r="M411" s="86"/>
      <c r="N411" s="86"/>
      <c r="O411" s="87"/>
      <c r="P411" s="87"/>
      <c r="Q411" s="84"/>
      <c r="R411" s="84"/>
      <c r="S411" s="88"/>
      <c r="T411" s="86"/>
      <c r="U411" s="89" t="str">
        <f>IF(T411="","",VLOOKUP(T411,Surfacing_Pavements_Full_Width_Array,2,FALSE))</f>
        <v/>
      </c>
      <c r="V411" s="88" t="str">
        <f t="shared" si="98"/>
        <v/>
      </c>
      <c r="W411" s="99"/>
      <c r="X411" s="90"/>
      <c r="Y411" s="89" t="str">
        <f t="shared" si="99"/>
        <v/>
      </c>
      <c r="Z411" s="86"/>
      <c r="AA411" s="91" t="str">
        <f t="shared" si="100"/>
        <v/>
      </c>
      <c r="AB411" s="86"/>
      <c r="AC411" s="87"/>
      <c r="AD411" s="86"/>
      <c r="AE411" s="86"/>
      <c r="AF411" s="86"/>
      <c r="AG411" s="86"/>
      <c r="AH411" s="89" t="str">
        <f t="shared" si="101"/>
        <v/>
      </c>
      <c r="AI411" s="86"/>
      <c r="AJ411" s="86"/>
      <c r="AK411" s="86"/>
      <c r="AL411" s="89" t="str">
        <f t="shared" si="102"/>
        <v/>
      </c>
      <c r="AM411" s="86"/>
      <c r="AN411" s="86"/>
      <c r="AO411" s="89" t="str">
        <f t="shared" si="103"/>
        <v/>
      </c>
      <c r="AP411" s="86"/>
      <c r="AQ411" s="86"/>
      <c r="AR411" s="89" t="str">
        <f t="shared" si="104"/>
        <v/>
      </c>
      <c r="AS411" s="86"/>
      <c r="AT411" s="89" t="str">
        <f t="shared" si="105"/>
        <v/>
      </c>
      <c r="AU411" s="86"/>
      <c r="AV411" s="86"/>
      <c r="AW411" s="86"/>
      <c r="AX411" s="86"/>
      <c r="AY411" s="86"/>
      <c r="AZ411" s="184"/>
      <c r="BA411" s="184"/>
      <c r="BB411" s="183"/>
      <c r="BC411" s="183"/>
      <c r="BD411" s="207" t="str">
        <f t="shared" si="106"/>
        <v/>
      </c>
      <c r="BE411" s="86"/>
      <c r="BF411" s="86"/>
      <c r="BG411" s="86"/>
      <c r="BH411" s="86"/>
      <c r="BI411" s="88"/>
      <c r="BJ411" s="88"/>
      <c r="BK411" s="89" t="str">
        <f t="shared" si="107"/>
        <v/>
      </c>
      <c r="BL411" s="86"/>
      <c r="BM411" s="89" t="str">
        <f t="shared" si="108"/>
        <v/>
      </c>
      <c r="BN411" s="184"/>
      <c r="BO411" s="184" t="str">
        <f t="shared" si="109"/>
        <v/>
      </c>
      <c r="BP411" s="466"/>
      <c r="BQ411" s="184"/>
      <c r="BR411" s="184"/>
      <c r="BS411" s="184"/>
      <c r="BT411" s="184"/>
      <c r="BU411" s="184"/>
      <c r="BV411" s="86"/>
      <c r="BW411" s="184"/>
      <c r="BX411" s="184"/>
      <c r="BY411" s="184"/>
      <c r="BZ411" s="184"/>
      <c r="CA411" s="184"/>
      <c r="CB411" s="119"/>
    </row>
    <row r="412" spans="1:80" s="78" customFormat="1" x14ac:dyDescent="0.2">
      <c r="A412" s="84"/>
      <c r="B412" s="85"/>
      <c r="C412" s="86" t="str">
        <f t="shared" si="96"/>
        <v/>
      </c>
      <c r="D412" s="207" t="str">
        <f t="shared" si="97"/>
        <v/>
      </c>
      <c r="E412" s="86"/>
      <c r="F412" s="86"/>
      <c r="G412" s="86"/>
      <c r="H412" s="86"/>
      <c r="I412" s="86"/>
      <c r="J412" s="86"/>
      <c r="K412" s="86"/>
      <c r="L412" s="86"/>
      <c r="M412" s="86"/>
      <c r="N412" s="86"/>
      <c r="O412" s="87"/>
      <c r="P412" s="87"/>
      <c r="Q412" s="84"/>
      <c r="R412" s="84"/>
      <c r="S412" s="88"/>
      <c r="T412" s="86"/>
      <c r="U412" s="89" t="str">
        <f>IF(T412="","",VLOOKUP(T412,Surfacing_Pavements_Full_Width_Array,2,FALSE))</f>
        <v/>
      </c>
      <c r="V412" s="88" t="str">
        <f t="shared" si="98"/>
        <v/>
      </c>
      <c r="W412" s="99"/>
      <c r="X412" s="90"/>
      <c r="Y412" s="89" t="str">
        <f t="shared" si="99"/>
        <v/>
      </c>
      <c r="Z412" s="86"/>
      <c r="AA412" s="91" t="str">
        <f t="shared" si="100"/>
        <v/>
      </c>
      <c r="AB412" s="86"/>
      <c r="AC412" s="87"/>
      <c r="AD412" s="86"/>
      <c r="AE412" s="86"/>
      <c r="AF412" s="86"/>
      <c r="AG412" s="86"/>
      <c r="AH412" s="89" t="str">
        <f t="shared" si="101"/>
        <v/>
      </c>
      <c r="AI412" s="86"/>
      <c r="AJ412" s="86"/>
      <c r="AK412" s="86"/>
      <c r="AL412" s="89" t="str">
        <f t="shared" si="102"/>
        <v/>
      </c>
      <c r="AM412" s="86"/>
      <c r="AN412" s="86"/>
      <c r="AO412" s="89" t="str">
        <f t="shared" si="103"/>
        <v/>
      </c>
      <c r="AP412" s="86"/>
      <c r="AQ412" s="86"/>
      <c r="AR412" s="89" t="str">
        <f t="shared" si="104"/>
        <v/>
      </c>
      <c r="AS412" s="86"/>
      <c r="AT412" s="89" t="str">
        <f t="shared" si="105"/>
        <v/>
      </c>
      <c r="AU412" s="86"/>
      <c r="AV412" s="86"/>
      <c r="AW412" s="86"/>
      <c r="AX412" s="86"/>
      <c r="AY412" s="86"/>
      <c r="AZ412" s="184"/>
      <c r="BA412" s="184"/>
      <c r="BB412" s="183"/>
      <c r="BC412" s="183"/>
      <c r="BD412" s="207" t="str">
        <f t="shared" si="106"/>
        <v/>
      </c>
      <c r="BE412" s="86"/>
      <c r="BF412" s="86"/>
      <c r="BG412" s="86"/>
      <c r="BH412" s="86"/>
      <c r="BI412" s="88"/>
      <c r="BJ412" s="88"/>
      <c r="BK412" s="89" t="str">
        <f t="shared" si="107"/>
        <v/>
      </c>
      <c r="BL412" s="86"/>
      <c r="BM412" s="89" t="str">
        <f t="shared" si="108"/>
        <v/>
      </c>
      <c r="BN412" s="184"/>
      <c r="BO412" s="184" t="str">
        <f t="shared" si="109"/>
        <v/>
      </c>
      <c r="BP412" s="466"/>
      <c r="BQ412" s="184"/>
      <c r="BR412" s="184"/>
      <c r="BS412" s="184"/>
      <c r="BT412" s="184"/>
      <c r="BU412" s="184"/>
      <c r="BV412" s="86"/>
      <c r="BW412" s="184"/>
      <c r="BX412" s="184"/>
      <c r="BY412" s="184"/>
      <c r="BZ412" s="184"/>
      <c r="CA412" s="184"/>
      <c r="CB412" s="119"/>
    </row>
    <row r="413" spans="1:80" s="78" customFormat="1" x14ac:dyDescent="0.2">
      <c r="A413" s="84"/>
      <c r="B413" s="85"/>
      <c r="C413" s="86" t="str">
        <f t="shared" si="96"/>
        <v/>
      </c>
      <c r="D413" s="207" t="str">
        <f t="shared" si="97"/>
        <v/>
      </c>
      <c r="E413" s="86"/>
      <c r="F413" s="86"/>
      <c r="G413" s="86"/>
      <c r="H413" s="86"/>
      <c r="I413" s="86"/>
      <c r="J413" s="86"/>
      <c r="K413" s="86"/>
      <c r="L413" s="86"/>
      <c r="M413" s="86"/>
      <c r="N413" s="86"/>
      <c r="O413" s="87"/>
      <c r="P413" s="87"/>
      <c r="Q413" s="84"/>
      <c r="R413" s="84"/>
      <c r="S413" s="88"/>
      <c r="T413" s="86"/>
      <c r="U413" s="89" t="str">
        <f>IF(T413="","",VLOOKUP(T413,Surfacing_Pavements_Full_Width_Array,2,FALSE))</f>
        <v/>
      </c>
      <c r="V413" s="88" t="str">
        <f t="shared" si="98"/>
        <v/>
      </c>
      <c r="W413" s="99"/>
      <c r="X413" s="90"/>
      <c r="Y413" s="89" t="str">
        <f t="shared" si="99"/>
        <v/>
      </c>
      <c r="Z413" s="86"/>
      <c r="AA413" s="91" t="str">
        <f t="shared" si="100"/>
        <v/>
      </c>
      <c r="AB413" s="86"/>
      <c r="AC413" s="87"/>
      <c r="AD413" s="86"/>
      <c r="AE413" s="86"/>
      <c r="AF413" s="86"/>
      <c r="AG413" s="86"/>
      <c r="AH413" s="89" t="str">
        <f t="shared" si="101"/>
        <v/>
      </c>
      <c r="AI413" s="86"/>
      <c r="AJ413" s="86"/>
      <c r="AK413" s="86"/>
      <c r="AL413" s="89" t="str">
        <f t="shared" si="102"/>
        <v/>
      </c>
      <c r="AM413" s="86"/>
      <c r="AN413" s="86"/>
      <c r="AO413" s="89" t="str">
        <f t="shared" si="103"/>
        <v/>
      </c>
      <c r="AP413" s="86"/>
      <c r="AQ413" s="86"/>
      <c r="AR413" s="89" t="str">
        <f t="shared" si="104"/>
        <v/>
      </c>
      <c r="AS413" s="86"/>
      <c r="AT413" s="89" t="str">
        <f t="shared" si="105"/>
        <v/>
      </c>
      <c r="AU413" s="86"/>
      <c r="AV413" s="86"/>
      <c r="AW413" s="86"/>
      <c r="AX413" s="86"/>
      <c r="AY413" s="86"/>
      <c r="AZ413" s="184"/>
      <c r="BA413" s="184"/>
      <c r="BB413" s="183"/>
      <c r="BC413" s="183"/>
      <c r="BD413" s="207" t="str">
        <f t="shared" si="106"/>
        <v/>
      </c>
      <c r="BE413" s="86"/>
      <c r="BF413" s="86"/>
      <c r="BG413" s="86"/>
      <c r="BH413" s="86"/>
      <c r="BI413" s="88"/>
      <c r="BJ413" s="88"/>
      <c r="BK413" s="89" t="str">
        <f t="shared" si="107"/>
        <v/>
      </c>
      <c r="BL413" s="86"/>
      <c r="BM413" s="89" t="str">
        <f t="shared" si="108"/>
        <v/>
      </c>
      <c r="BN413" s="184"/>
      <c r="BO413" s="184" t="str">
        <f t="shared" si="109"/>
        <v/>
      </c>
      <c r="BP413" s="466"/>
      <c r="BQ413" s="184"/>
      <c r="BR413" s="184"/>
      <c r="BS413" s="184"/>
      <c r="BT413" s="184"/>
      <c r="BU413" s="184"/>
      <c r="BV413" s="86"/>
      <c r="BW413" s="184"/>
      <c r="BX413" s="184"/>
      <c r="BY413" s="184"/>
      <c r="BZ413" s="184"/>
      <c r="CA413" s="184"/>
      <c r="CB413" s="119"/>
    </row>
    <row r="414" spans="1:80" s="78" customFormat="1" x14ac:dyDescent="0.2">
      <c r="A414" s="84"/>
      <c r="B414" s="85"/>
      <c r="C414" s="86" t="str">
        <f t="shared" si="96"/>
        <v/>
      </c>
      <c r="D414" s="207" t="str">
        <f t="shared" si="97"/>
        <v/>
      </c>
      <c r="E414" s="86"/>
      <c r="F414" s="86"/>
      <c r="G414" s="86"/>
      <c r="H414" s="86"/>
      <c r="I414" s="86"/>
      <c r="J414" s="86"/>
      <c r="K414" s="86"/>
      <c r="L414" s="86"/>
      <c r="M414" s="86"/>
      <c r="N414" s="86"/>
      <c r="O414" s="87"/>
      <c r="P414" s="87"/>
      <c r="Q414" s="84"/>
      <c r="R414" s="84"/>
      <c r="S414" s="88"/>
      <c r="T414" s="86"/>
      <c r="U414" s="89" t="str">
        <f>IF(T414="","",VLOOKUP(T414,Surfacing_Pavements_Full_Width_Array,2,FALSE))</f>
        <v/>
      </c>
      <c r="V414" s="88" t="str">
        <f t="shared" si="98"/>
        <v/>
      </c>
      <c r="W414" s="99"/>
      <c r="X414" s="90"/>
      <c r="Y414" s="89" t="str">
        <f t="shared" si="99"/>
        <v/>
      </c>
      <c r="Z414" s="86"/>
      <c r="AA414" s="91" t="str">
        <f t="shared" si="100"/>
        <v/>
      </c>
      <c r="AB414" s="86"/>
      <c r="AC414" s="87"/>
      <c r="AD414" s="86"/>
      <c r="AE414" s="86"/>
      <c r="AF414" s="86"/>
      <c r="AG414" s="86"/>
      <c r="AH414" s="89" t="str">
        <f t="shared" si="101"/>
        <v/>
      </c>
      <c r="AI414" s="86"/>
      <c r="AJ414" s="86"/>
      <c r="AK414" s="86"/>
      <c r="AL414" s="89" t="str">
        <f t="shared" si="102"/>
        <v/>
      </c>
      <c r="AM414" s="86"/>
      <c r="AN414" s="86"/>
      <c r="AO414" s="89" t="str">
        <f t="shared" si="103"/>
        <v/>
      </c>
      <c r="AP414" s="86"/>
      <c r="AQ414" s="86"/>
      <c r="AR414" s="89" t="str">
        <f t="shared" si="104"/>
        <v/>
      </c>
      <c r="AS414" s="86"/>
      <c r="AT414" s="89" t="str">
        <f t="shared" si="105"/>
        <v/>
      </c>
      <c r="AU414" s="86"/>
      <c r="AV414" s="86"/>
      <c r="AW414" s="86"/>
      <c r="AX414" s="86"/>
      <c r="AY414" s="86"/>
      <c r="AZ414" s="184"/>
      <c r="BA414" s="184"/>
      <c r="BB414" s="183"/>
      <c r="BC414" s="183"/>
      <c r="BD414" s="207" t="str">
        <f t="shared" si="106"/>
        <v/>
      </c>
      <c r="BE414" s="86"/>
      <c r="BF414" s="86"/>
      <c r="BG414" s="86"/>
      <c r="BH414" s="86"/>
      <c r="BI414" s="88"/>
      <c r="BJ414" s="88"/>
      <c r="BK414" s="89" t="str">
        <f t="shared" si="107"/>
        <v/>
      </c>
      <c r="BL414" s="86"/>
      <c r="BM414" s="89" t="str">
        <f t="shared" si="108"/>
        <v/>
      </c>
      <c r="BN414" s="184"/>
      <c r="BO414" s="184" t="str">
        <f t="shared" si="109"/>
        <v/>
      </c>
      <c r="BP414" s="466"/>
      <c r="BQ414" s="184"/>
      <c r="BR414" s="184"/>
      <c r="BS414" s="184"/>
      <c r="BT414" s="184"/>
      <c r="BU414" s="184"/>
      <c r="BV414" s="86"/>
      <c r="BW414" s="184"/>
      <c r="BX414" s="184"/>
      <c r="BY414" s="184"/>
      <c r="BZ414" s="184"/>
      <c r="CA414" s="184"/>
      <c r="CB414" s="119"/>
    </row>
    <row r="415" spans="1:80" s="78" customFormat="1" x14ac:dyDescent="0.2">
      <c r="A415" s="84"/>
      <c r="B415" s="85"/>
      <c r="C415" s="86" t="str">
        <f t="shared" si="96"/>
        <v/>
      </c>
      <c r="D415" s="207" t="str">
        <f t="shared" si="97"/>
        <v/>
      </c>
      <c r="E415" s="86"/>
      <c r="F415" s="86"/>
      <c r="G415" s="86"/>
      <c r="H415" s="86"/>
      <c r="I415" s="86"/>
      <c r="J415" s="86"/>
      <c r="K415" s="86"/>
      <c r="L415" s="86"/>
      <c r="M415" s="86"/>
      <c r="N415" s="86"/>
      <c r="O415" s="87"/>
      <c r="P415" s="87"/>
      <c r="Q415" s="84"/>
      <c r="R415" s="84"/>
      <c r="S415" s="88"/>
      <c r="T415" s="86"/>
      <c r="U415" s="89" t="str">
        <f>IF(T415="","",VLOOKUP(T415,Surfacing_Pavements_Full_Width_Array,2,FALSE))</f>
        <v/>
      </c>
      <c r="V415" s="88" t="str">
        <f t="shared" si="98"/>
        <v/>
      </c>
      <c r="W415" s="99"/>
      <c r="X415" s="90"/>
      <c r="Y415" s="89" t="str">
        <f t="shared" si="99"/>
        <v/>
      </c>
      <c r="Z415" s="86"/>
      <c r="AA415" s="91" t="str">
        <f t="shared" si="100"/>
        <v/>
      </c>
      <c r="AB415" s="86"/>
      <c r="AC415" s="87"/>
      <c r="AD415" s="86"/>
      <c r="AE415" s="86"/>
      <c r="AF415" s="86"/>
      <c r="AG415" s="86"/>
      <c r="AH415" s="89" t="str">
        <f t="shared" si="101"/>
        <v/>
      </c>
      <c r="AI415" s="86"/>
      <c r="AJ415" s="86"/>
      <c r="AK415" s="86"/>
      <c r="AL415" s="89" t="str">
        <f t="shared" si="102"/>
        <v/>
      </c>
      <c r="AM415" s="86"/>
      <c r="AN415" s="86"/>
      <c r="AO415" s="89" t="str">
        <f t="shared" si="103"/>
        <v/>
      </c>
      <c r="AP415" s="86"/>
      <c r="AQ415" s="86"/>
      <c r="AR415" s="89" t="str">
        <f t="shared" si="104"/>
        <v/>
      </c>
      <c r="AS415" s="86"/>
      <c r="AT415" s="89" t="str">
        <f t="shared" si="105"/>
        <v/>
      </c>
      <c r="AU415" s="86"/>
      <c r="AV415" s="86"/>
      <c r="AW415" s="86"/>
      <c r="AX415" s="86"/>
      <c r="AY415" s="86"/>
      <c r="AZ415" s="184"/>
      <c r="BA415" s="184"/>
      <c r="BB415" s="183"/>
      <c r="BC415" s="183"/>
      <c r="BD415" s="207" t="str">
        <f t="shared" si="106"/>
        <v/>
      </c>
      <c r="BE415" s="86"/>
      <c r="BF415" s="86"/>
      <c r="BG415" s="86"/>
      <c r="BH415" s="86"/>
      <c r="BI415" s="88"/>
      <c r="BJ415" s="88"/>
      <c r="BK415" s="89" t="str">
        <f t="shared" si="107"/>
        <v/>
      </c>
      <c r="BL415" s="86"/>
      <c r="BM415" s="89" t="str">
        <f t="shared" si="108"/>
        <v/>
      </c>
      <c r="BN415" s="184"/>
      <c r="BO415" s="184" t="str">
        <f t="shared" si="109"/>
        <v/>
      </c>
      <c r="BP415" s="466"/>
      <c r="BQ415" s="184"/>
      <c r="BR415" s="184"/>
      <c r="BS415" s="184"/>
      <c r="BT415" s="184"/>
      <c r="BU415" s="184"/>
      <c r="BV415" s="86"/>
      <c r="BW415" s="184"/>
      <c r="BX415" s="184"/>
      <c r="BY415" s="184"/>
      <c r="BZ415" s="184"/>
      <c r="CA415" s="184"/>
      <c r="CB415" s="119"/>
    </row>
    <row r="416" spans="1:80" s="78" customFormat="1" x14ac:dyDescent="0.2">
      <c r="A416" s="84"/>
      <c r="B416" s="85"/>
      <c r="C416" s="86" t="str">
        <f t="shared" si="96"/>
        <v/>
      </c>
      <c r="D416" s="207" t="str">
        <f t="shared" si="97"/>
        <v/>
      </c>
      <c r="E416" s="86"/>
      <c r="F416" s="86"/>
      <c r="G416" s="86"/>
      <c r="H416" s="86"/>
      <c r="I416" s="86"/>
      <c r="J416" s="86"/>
      <c r="K416" s="86"/>
      <c r="L416" s="86"/>
      <c r="M416" s="86"/>
      <c r="N416" s="86"/>
      <c r="O416" s="87"/>
      <c r="P416" s="87"/>
      <c r="Q416" s="84"/>
      <c r="R416" s="84"/>
      <c r="S416" s="88"/>
      <c r="T416" s="86"/>
      <c r="U416" s="89" t="str">
        <f>IF(T416="","",VLOOKUP(T416,Surfacing_Pavements_Full_Width_Array,2,FALSE))</f>
        <v/>
      </c>
      <c r="V416" s="88" t="str">
        <f t="shared" si="98"/>
        <v/>
      </c>
      <c r="W416" s="99"/>
      <c r="X416" s="90"/>
      <c r="Y416" s="89" t="str">
        <f t="shared" si="99"/>
        <v/>
      </c>
      <c r="Z416" s="86"/>
      <c r="AA416" s="91" t="str">
        <f t="shared" si="100"/>
        <v/>
      </c>
      <c r="AB416" s="86"/>
      <c r="AC416" s="87"/>
      <c r="AD416" s="86"/>
      <c r="AE416" s="86"/>
      <c r="AF416" s="86"/>
      <c r="AG416" s="86"/>
      <c r="AH416" s="89" t="str">
        <f t="shared" si="101"/>
        <v/>
      </c>
      <c r="AI416" s="86"/>
      <c r="AJ416" s="86"/>
      <c r="AK416" s="86"/>
      <c r="AL416" s="89" t="str">
        <f t="shared" si="102"/>
        <v/>
      </c>
      <c r="AM416" s="86"/>
      <c r="AN416" s="86"/>
      <c r="AO416" s="89" t="str">
        <f t="shared" si="103"/>
        <v/>
      </c>
      <c r="AP416" s="86"/>
      <c r="AQ416" s="86"/>
      <c r="AR416" s="89" t="str">
        <f t="shared" si="104"/>
        <v/>
      </c>
      <c r="AS416" s="86"/>
      <c r="AT416" s="89" t="str">
        <f t="shared" si="105"/>
        <v/>
      </c>
      <c r="AU416" s="86"/>
      <c r="AV416" s="86"/>
      <c r="AW416" s="86"/>
      <c r="AX416" s="86"/>
      <c r="AY416" s="86"/>
      <c r="AZ416" s="184"/>
      <c r="BA416" s="184"/>
      <c r="BB416" s="183"/>
      <c r="BC416" s="183"/>
      <c r="BD416" s="207" t="str">
        <f t="shared" si="106"/>
        <v/>
      </c>
      <c r="BE416" s="86"/>
      <c r="BF416" s="86"/>
      <c r="BG416" s="86"/>
      <c r="BH416" s="86"/>
      <c r="BI416" s="88"/>
      <c r="BJ416" s="88"/>
      <c r="BK416" s="89" t="str">
        <f t="shared" si="107"/>
        <v/>
      </c>
      <c r="BL416" s="86"/>
      <c r="BM416" s="89" t="str">
        <f t="shared" si="108"/>
        <v/>
      </c>
      <c r="BN416" s="184"/>
      <c r="BO416" s="184" t="str">
        <f t="shared" si="109"/>
        <v/>
      </c>
      <c r="BP416" s="466"/>
      <c r="BQ416" s="184"/>
      <c r="BR416" s="184"/>
      <c r="BS416" s="184"/>
      <c r="BT416" s="184"/>
      <c r="BU416" s="184"/>
      <c r="BV416" s="86"/>
      <c r="BW416" s="184"/>
      <c r="BX416" s="184"/>
      <c r="BY416" s="184"/>
      <c r="BZ416" s="184"/>
      <c r="CA416" s="184"/>
      <c r="CB416" s="119"/>
    </row>
    <row r="417" spans="1:80" s="78" customFormat="1" x14ac:dyDescent="0.2">
      <c r="A417" s="84"/>
      <c r="B417" s="85"/>
      <c r="C417" s="86" t="str">
        <f t="shared" si="96"/>
        <v/>
      </c>
      <c r="D417" s="207" t="str">
        <f t="shared" si="97"/>
        <v/>
      </c>
      <c r="E417" s="86"/>
      <c r="F417" s="86"/>
      <c r="G417" s="86"/>
      <c r="H417" s="86"/>
      <c r="I417" s="86"/>
      <c r="J417" s="86"/>
      <c r="K417" s="86"/>
      <c r="L417" s="86"/>
      <c r="M417" s="86"/>
      <c r="N417" s="86"/>
      <c r="O417" s="87"/>
      <c r="P417" s="87"/>
      <c r="Q417" s="84"/>
      <c r="R417" s="84"/>
      <c r="S417" s="88"/>
      <c r="T417" s="86"/>
      <c r="U417" s="89" t="str">
        <f>IF(T417="","",VLOOKUP(T417,Surfacing_Pavements_Full_Width_Array,2,FALSE))</f>
        <v/>
      </c>
      <c r="V417" s="88" t="str">
        <f t="shared" si="98"/>
        <v/>
      </c>
      <c r="W417" s="99"/>
      <c r="X417" s="90"/>
      <c r="Y417" s="89" t="str">
        <f t="shared" si="99"/>
        <v/>
      </c>
      <c r="Z417" s="86"/>
      <c r="AA417" s="91" t="str">
        <f t="shared" si="100"/>
        <v/>
      </c>
      <c r="AB417" s="86"/>
      <c r="AC417" s="87"/>
      <c r="AD417" s="86"/>
      <c r="AE417" s="86"/>
      <c r="AF417" s="86"/>
      <c r="AG417" s="86"/>
      <c r="AH417" s="89" t="str">
        <f t="shared" si="101"/>
        <v/>
      </c>
      <c r="AI417" s="86"/>
      <c r="AJ417" s="86"/>
      <c r="AK417" s="86"/>
      <c r="AL417" s="89" t="str">
        <f t="shared" si="102"/>
        <v/>
      </c>
      <c r="AM417" s="86"/>
      <c r="AN417" s="86"/>
      <c r="AO417" s="89" t="str">
        <f t="shared" si="103"/>
        <v/>
      </c>
      <c r="AP417" s="86"/>
      <c r="AQ417" s="86"/>
      <c r="AR417" s="89" t="str">
        <f t="shared" si="104"/>
        <v/>
      </c>
      <c r="AS417" s="86"/>
      <c r="AT417" s="89" t="str">
        <f t="shared" si="105"/>
        <v/>
      </c>
      <c r="AU417" s="86"/>
      <c r="AV417" s="86"/>
      <c r="AW417" s="86"/>
      <c r="AX417" s="86"/>
      <c r="AY417" s="86"/>
      <c r="AZ417" s="184"/>
      <c r="BA417" s="184"/>
      <c r="BB417" s="183"/>
      <c r="BC417" s="183"/>
      <c r="BD417" s="207" t="str">
        <f t="shared" si="106"/>
        <v/>
      </c>
      <c r="BE417" s="86"/>
      <c r="BF417" s="86"/>
      <c r="BG417" s="86"/>
      <c r="BH417" s="86"/>
      <c r="BI417" s="88"/>
      <c r="BJ417" s="88"/>
      <c r="BK417" s="89" t="str">
        <f t="shared" si="107"/>
        <v/>
      </c>
      <c r="BL417" s="86"/>
      <c r="BM417" s="89" t="str">
        <f t="shared" si="108"/>
        <v/>
      </c>
      <c r="BN417" s="184"/>
      <c r="BO417" s="184" t="str">
        <f t="shared" si="109"/>
        <v/>
      </c>
      <c r="BP417" s="466"/>
      <c r="BQ417" s="184"/>
      <c r="BR417" s="184"/>
      <c r="BS417" s="184"/>
      <c r="BT417" s="184"/>
      <c r="BU417" s="184"/>
      <c r="BV417" s="86"/>
      <c r="BW417" s="184"/>
      <c r="BX417" s="184"/>
      <c r="BY417" s="184"/>
      <c r="BZ417" s="184"/>
      <c r="CA417" s="184"/>
      <c r="CB417" s="119"/>
    </row>
    <row r="418" spans="1:80" s="78" customFormat="1" x14ac:dyDescent="0.2">
      <c r="A418" s="84"/>
      <c r="B418" s="85"/>
      <c r="C418" s="86" t="str">
        <f t="shared" si="96"/>
        <v/>
      </c>
      <c r="D418" s="207" t="str">
        <f t="shared" si="97"/>
        <v/>
      </c>
      <c r="E418" s="86"/>
      <c r="F418" s="86"/>
      <c r="G418" s="86"/>
      <c r="H418" s="86"/>
      <c r="I418" s="86"/>
      <c r="J418" s="86"/>
      <c r="K418" s="86"/>
      <c r="L418" s="86"/>
      <c r="M418" s="86"/>
      <c r="N418" s="86"/>
      <c r="O418" s="87"/>
      <c r="P418" s="87"/>
      <c r="Q418" s="84"/>
      <c r="R418" s="84"/>
      <c r="S418" s="88"/>
      <c r="T418" s="86"/>
      <c r="U418" s="89" t="str">
        <f>IF(T418="","",VLOOKUP(T418,Surfacing_Pavements_Full_Width_Array,2,FALSE))</f>
        <v/>
      </c>
      <c r="V418" s="88" t="str">
        <f t="shared" si="98"/>
        <v/>
      </c>
      <c r="W418" s="99"/>
      <c r="X418" s="90"/>
      <c r="Y418" s="89" t="str">
        <f t="shared" si="99"/>
        <v/>
      </c>
      <c r="Z418" s="86"/>
      <c r="AA418" s="91" t="str">
        <f t="shared" si="100"/>
        <v/>
      </c>
      <c r="AB418" s="86"/>
      <c r="AC418" s="87"/>
      <c r="AD418" s="86"/>
      <c r="AE418" s="86"/>
      <c r="AF418" s="86"/>
      <c r="AG418" s="86"/>
      <c r="AH418" s="89" t="str">
        <f t="shared" si="101"/>
        <v/>
      </c>
      <c r="AI418" s="86"/>
      <c r="AJ418" s="86"/>
      <c r="AK418" s="86"/>
      <c r="AL418" s="89" t="str">
        <f t="shared" si="102"/>
        <v/>
      </c>
      <c r="AM418" s="86"/>
      <c r="AN418" s="86"/>
      <c r="AO418" s="89" t="str">
        <f t="shared" si="103"/>
        <v/>
      </c>
      <c r="AP418" s="86"/>
      <c r="AQ418" s="86"/>
      <c r="AR418" s="89" t="str">
        <f t="shared" si="104"/>
        <v/>
      </c>
      <c r="AS418" s="86"/>
      <c r="AT418" s="89" t="str">
        <f t="shared" si="105"/>
        <v/>
      </c>
      <c r="AU418" s="86"/>
      <c r="AV418" s="86"/>
      <c r="AW418" s="86"/>
      <c r="AX418" s="86"/>
      <c r="AY418" s="86"/>
      <c r="AZ418" s="184"/>
      <c r="BA418" s="184"/>
      <c r="BB418" s="183"/>
      <c r="BC418" s="183"/>
      <c r="BD418" s="207" t="str">
        <f t="shared" si="106"/>
        <v/>
      </c>
      <c r="BE418" s="86"/>
      <c r="BF418" s="86"/>
      <c r="BG418" s="86"/>
      <c r="BH418" s="86"/>
      <c r="BI418" s="88"/>
      <c r="BJ418" s="88"/>
      <c r="BK418" s="89" t="str">
        <f t="shared" si="107"/>
        <v/>
      </c>
      <c r="BL418" s="86"/>
      <c r="BM418" s="89" t="str">
        <f t="shared" si="108"/>
        <v/>
      </c>
      <c r="BN418" s="184"/>
      <c r="BO418" s="184" t="str">
        <f t="shared" si="109"/>
        <v/>
      </c>
      <c r="BP418" s="466"/>
      <c r="BQ418" s="184"/>
      <c r="BR418" s="184"/>
      <c r="BS418" s="184"/>
      <c r="BT418" s="184"/>
      <c r="BU418" s="184"/>
      <c r="BV418" s="86"/>
      <c r="BW418" s="184"/>
      <c r="BX418" s="184"/>
      <c r="BY418" s="184"/>
      <c r="BZ418" s="184"/>
      <c r="CA418" s="184"/>
      <c r="CB418" s="119"/>
    </row>
    <row r="419" spans="1:80" s="78" customFormat="1" x14ac:dyDescent="0.2">
      <c r="A419" s="84"/>
      <c r="B419" s="85"/>
      <c r="C419" s="86" t="str">
        <f t="shared" si="96"/>
        <v/>
      </c>
      <c r="D419" s="207" t="str">
        <f t="shared" si="97"/>
        <v/>
      </c>
      <c r="E419" s="86"/>
      <c r="F419" s="86"/>
      <c r="G419" s="86"/>
      <c r="H419" s="86"/>
      <c r="I419" s="86"/>
      <c r="J419" s="86"/>
      <c r="K419" s="86"/>
      <c r="L419" s="86"/>
      <c r="M419" s="86"/>
      <c r="N419" s="86"/>
      <c r="O419" s="87"/>
      <c r="P419" s="87"/>
      <c r="Q419" s="84"/>
      <c r="R419" s="84"/>
      <c r="S419" s="88"/>
      <c r="T419" s="86"/>
      <c r="U419" s="89" t="str">
        <f>IF(T419="","",VLOOKUP(T419,Surfacing_Pavements_Full_Width_Array,2,FALSE))</f>
        <v/>
      </c>
      <c r="V419" s="88" t="str">
        <f t="shared" si="98"/>
        <v/>
      </c>
      <c r="W419" s="99"/>
      <c r="X419" s="90"/>
      <c r="Y419" s="89" t="str">
        <f t="shared" si="99"/>
        <v/>
      </c>
      <c r="Z419" s="86"/>
      <c r="AA419" s="91" t="str">
        <f t="shared" si="100"/>
        <v/>
      </c>
      <c r="AB419" s="86"/>
      <c r="AC419" s="87"/>
      <c r="AD419" s="86"/>
      <c r="AE419" s="86"/>
      <c r="AF419" s="86"/>
      <c r="AG419" s="86"/>
      <c r="AH419" s="89" t="str">
        <f t="shared" si="101"/>
        <v/>
      </c>
      <c r="AI419" s="86"/>
      <c r="AJ419" s="86"/>
      <c r="AK419" s="86"/>
      <c r="AL419" s="89" t="str">
        <f t="shared" si="102"/>
        <v/>
      </c>
      <c r="AM419" s="86"/>
      <c r="AN419" s="86"/>
      <c r="AO419" s="89" t="str">
        <f t="shared" si="103"/>
        <v/>
      </c>
      <c r="AP419" s="86"/>
      <c r="AQ419" s="86"/>
      <c r="AR419" s="89" t="str">
        <f t="shared" si="104"/>
        <v/>
      </c>
      <c r="AS419" s="86"/>
      <c r="AT419" s="89" t="str">
        <f t="shared" si="105"/>
        <v/>
      </c>
      <c r="AU419" s="86"/>
      <c r="AV419" s="86"/>
      <c r="AW419" s="86"/>
      <c r="AX419" s="86"/>
      <c r="AY419" s="86"/>
      <c r="AZ419" s="184"/>
      <c r="BA419" s="184"/>
      <c r="BB419" s="183"/>
      <c r="BC419" s="183"/>
      <c r="BD419" s="207" t="str">
        <f t="shared" si="106"/>
        <v/>
      </c>
      <c r="BE419" s="86"/>
      <c r="BF419" s="86"/>
      <c r="BG419" s="86"/>
      <c r="BH419" s="86"/>
      <c r="BI419" s="88"/>
      <c r="BJ419" s="88"/>
      <c r="BK419" s="89" t="str">
        <f t="shared" si="107"/>
        <v/>
      </c>
      <c r="BL419" s="86"/>
      <c r="BM419" s="89" t="str">
        <f t="shared" si="108"/>
        <v/>
      </c>
      <c r="BN419" s="184"/>
      <c r="BO419" s="184" t="str">
        <f t="shared" si="109"/>
        <v/>
      </c>
      <c r="BP419" s="466"/>
      <c r="BQ419" s="184"/>
      <c r="BR419" s="184"/>
      <c r="BS419" s="184"/>
      <c r="BT419" s="184"/>
      <c r="BU419" s="184"/>
      <c r="BV419" s="86"/>
      <c r="BW419" s="184"/>
      <c r="BX419" s="184"/>
      <c r="BY419" s="184"/>
      <c r="BZ419" s="184"/>
      <c r="CA419" s="184"/>
      <c r="CB419" s="119"/>
    </row>
    <row r="420" spans="1:80" s="78" customFormat="1" x14ac:dyDescent="0.2">
      <c r="A420" s="84"/>
      <c r="B420" s="85"/>
      <c r="C420" s="86" t="str">
        <f t="shared" si="96"/>
        <v/>
      </c>
      <c r="D420" s="207" t="str">
        <f t="shared" si="97"/>
        <v/>
      </c>
      <c r="E420" s="86"/>
      <c r="F420" s="86"/>
      <c r="G420" s="86"/>
      <c r="H420" s="86"/>
      <c r="I420" s="86"/>
      <c r="J420" s="86"/>
      <c r="K420" s="86"/>
      <c r="L420" s="86"/>
      <c r="M420" s="86"/>
      <c r="N420" s="86"/>
      <c r="O420" s="87"/>
      <c r="P420" s="87"/>
      <c r="Q420" s="84"/>
      <c r="R420" s="84"/>
      <c r="S420" s="88"/>
      <c r="T420" s="86"/>
      <c r="U420" s="89" t="str">
        <f>IF(T420="","",VLOOKUP(T420,Surfacing_Pavements_Full_Width_Array,2,FALSE))</f>
        <v/>
      </c>
      <c r="V420" s="88" t="str">
        <f t="shared" si="98"/>
        <v/>
      </c>
      <c r="W420" s="99"/>
      <c r="X420" s="90"/>
      <c r="Y420" s="89" t="str">
        <f t="shared" si="99"/>
        <v/>
      </c>
      <c r="Z420" s="86"/>
      <c r="AA420" s="91" t="str">
        <f t="shared" si="100"/>
        <v/>
      </c>
      <c r="AB420" s="86"/>
      <c r="AC420" s="87"/>
      <c r="AD420" s="86"/>
      <c r="AE420" s="86"/>
      <c r="AF420" s="86"/>
      <c r="AG420" s="86"/>
      <c r="AH420" s="89" t="str">
        <f t="shared" si="101"/>
        <v/>
      </c>
      <c r="AI420" s="86"/>
      <c r="AJ420" s="86"/>
      <c r="AK420" s="86"/>
      <c r="AL420" s="89" t="str">
        <f t="shared" si="102"/>
        <v/>
      </c>
      <c r="AM420" s="86"/>
      <c r="AN420" s="86"/>
      <c r="AO420" s="89" t="str">
        <f t="shared" si="103"/>
        <v/>
      </c>
      <c r="AP420" s="86"/>
      <c r="AQ420" s="86"/>
      <c r="AR420" s="89" t="str">
        <f t="shared" si="104"/>
        <v/>
      </c>
      <c r="AS420" s="86"/>
      <c r="AT420" s="89" t="str">
        <f t="shared" si="105"/>
        <v/>
      </c>
      <c r="AU420" s="86"/>
      <c r="AV420" s="86"/>
      <c r="AW420" s="86"/>
      <c r="AX420" s="86"/>
      <c r="AY420" s="86"/>
      <c r="AZ420" s="184"/>
      <c r="BA420" s="184"/>
      <c r="BB420" s="183"/>
      <c r="BC420" s="183"/>
      <c r="BD420" s="207" t="str">
        <f t="shared" si="106"/>
        <v/>
      </c>
      <c r="BE420" s="86"/>
      <c r="BF420" s="86"/>
      <c r="BG420" s="86"/>
      <c r="BH420" s="86"/>
      <c r="BI420" s="88"/>
      <c r="BJ420" s="88"/>
      <c r="BK420" s="89" t="str">
        <f t="shared" si="107"/>
        <v/>
      </c>
      <c r="BL420" s="86"/>
      <c r="BM420" s="89" t="str">
        <f t="shared" si="108"/>
        <v/>
      </c>
      <c r="BN420" s="184"/>
      <c r="BO420" s="184" t="str">
        <f t="shared" si="109"/>
        <v/>
      </c>
      <c r="BP420" s="466"/>
      <c r="BQ420" s="184"/>
      <c r="BR420" s="184"/>
      <c r="BS420" s="184"/>
      <c r="BT420" s="184"/>
      <c r="BU420" s="184"/>
      <c r="BV420" s="86"/>
      <c r="BW420" s="184"/>
      <c r="BX420" s="184"/>
      <c r="BY420" s="184"/>
      <c r="BZ420" s="184"/>
      <c r="CA420" s="184"/>
      <c r="CB420" s="119"/>
    </row>
    <row r="421" spans="1:80" s="78" customFormat="1" x14ac:dyDescent="0.2">
      <c r="A421" s="84"/>
      <c r="B421" s="85"/>
      <c r="C421" s="86" t="str">
        <f t="shared" si="96"/>
        <v/>
      </c>
      <c r="D421" s="207" t="str">
        <f t="shared" si="97"/>
        <v/>
      </c>
      <c r="E421" s="86"/>
      <c r="F421" s="86"/>
      <c r="G421" s="86"/>
      <c r="H421" s="86"/>
      <c r="I421" s="86"/>
      <c r="J421" s="86"/>
      <c r="K421" s="86"/>
      <c r="L421" s="86"/>
      <c r="M421" s="86"/>
      <c r="N421" s="86"/>
      <c r="O421" s="87"/>
      <c r="P421" s="87"/>
      <c r="Q421" s="84"/>
      <c r="R421" s="84"/>
      <c r="S421" s="88"/>
      <c r="T421" s="86"/>
      <c r="U421" s="89" t="str">
        <f>IF(T421="","",VLOOKUP(T421,Surfacing_Pavements_Full_Width_Array,2,FALSE))</f>
        <v/>
      </c>
      <c r="V421" s="88" t="str">
        <f t="shared" si="98"/>
        <v/>
      </c>
      <c r="W421" s="99"/>
      <c r="X421" s="90"/>
      <c r="Y421" s="89" t="str">
        <f t="shared" si="99"/>
        <v/>
      </c>
      <c r="Z421" s="86"/>
      <c r="AA421" s="91" t="str">
        <f t="shared" si="100"/>
        <v/>
      </c>
      <c r="AB421" s="86"/>
      <c r="AC421" s="87"/>
      <c r="AD421" s="86"/>
      <c r="AE421" s="86"/>
      <c r="AF421" s="86"/>
      <c r="AG421" s="86"/>
      <c r="AH421" s="89" t="str">
        <f t="shared" si="101"/>
        <v/>
      </c>
      <c r="AI421" s="86"/>
      <c r="AJ421" s="86"/>
      <c r="AK421" s="86"/>
      <c r="AL421" s="89" t="str">
        <f t="shared" si="102"/>
        <v/>
      </c>
      <c r="AM421" s="86"/>
      <c r="AN421" s="86"/>
      <c r="AO421" s="89" t="str">
        <f t="shared" si="103"/>
        <v/>
      </c>
      <c r="AP421" s="86"/>
      <c r="AQ421" s="86"/>
      <c r="AR421" s="89" t="str">
        <f t="shared" si="104"/>
        <v/>
      </c>
      <c r="AS421" s="86"/>
      <c r="AT421" s="89" t="str">
        <f t="shared" si="105"/>
        <v/>
      </c>
      <c r="AU421" s="86"/>
      <c r="AV421" s="86"/>
      <c r="AW421" s="86"/>
      <c r="AX421" s="86"/>
      <c r="AY421" s="86"/>
      <c r="AZ421" s="184"/>
      <c r="BA421" s="184"/>
      <c r="BB421" s="183"/>
      <c r="BC421" s="183"/>
      <c r="BD421" s="207" t="str">
        <f t="shared" si="106"/>
        <v/>
      </c>
      <c r="BE421" s="86"/>
      <c r="BF421" s="86"/>
      <c r="BG421" s="86"/>
      <c r="BH421" s="86"/>
      <c r="BI421" s="88"/>
      <c r="BJ421" s="88"/>
      <c r="BK421" s="89" t="str">
        <f t="shared" si="107"/>
        <v/>
      </c>
      <c r="BL421" s="86"/>
      <c r="BM421" s="89" t="str">
        <f t="shared" si="108"/>
        <v/>
      </c>
      <c r="BN421" s="184"/>
      <c r="BO421" s="184" t="str">
        <f t="shared" si="109"/>
        <v/>
      </c>
      <c r="BP421" s="466"/>
      <c r="BQ421" s="184"/>
      <c r="BR421" s="184"/>
      <c r="BS421" s="184"/>
      <c r="BT421" s="184"/>
      <c r="BU421" s="184"/>
      <c r="BV421" s="86"/>
      <c r="BW421" s="184"/>
      <c r="BX421" s="184"/>
      <c r="BY421" s="184"/>
      <c r="BZ421" s="184"/>
      <c r="CA421" s="184"/>
      <c r="CB421" s="119"/>
    </row>
    <row r="422" spans="1:80" s="78" customFormat="1" x14ac:dyDescent="0.2">
      <c r="A422" s="84"/>
      <c r="B422" s="85"/>
      <c r="C422" s="86" t="str">
        <f t="shared" si="96"/>
        <v/>
      </c>
      <c r="D422" s="207" t="str">
        <f t="shared" si="97"/>
        <v/>
      </c>
      <c r="E422" s="86"/>
      <c r="F422" s="86"/>
      <c r="G422" s="86"/>
      <c r="H422" s="86"/>
      <c r="I422" s="86"/>
      <c r="J422" s="86"/>
      <c r="K422" s="86"/>
      <c r="L422" s="86"/>
      <c r="M422" s="86"/>
      <c r="N422" s="86"/>
      <c r="O422" s="87"/>
      <c r="P422" s="87"/>
      <c r="Q422" s="84"/>
      <c r="R422" s="84"/>
      <c r="S422" s="88"/>
      <c r="T422" s="86"/>
      <c r="U422" s="89" t="str">
        <f>IF(T422="","",VLOOKUP(T422,Surfacing_Pavements_Full_Width_Array,2,FALSE))</f>
        <v/>
      </c>
      <c r="V422" s="88" t="str">
        <f t="shared" si="98"/>
        <v/>
      </c>
      <c r="W422" s="99"/>
      <c r="X422" s="90"/>
      <c r="Y422" s="89" t="str">
        <f t="shared" si="99"/>
        <v/>
      </c>
      <c r="Z422" s="86"/>
      <c r="AA422" s="91" t="str">
        <f t="shared" si="100"/>
        <v/>
      </c>
      <c r="AB422" s="86"/>
      <c r="AC422" s="87"/>
      <c r="AD422" s="86"/>
      <c r="AE422" s="86"/>
      <c r="AF422" s="86"/>
      <c r="AG422" s="86"/>
      <c r="AH422" s="89" t="str">
        <f t="shared" si="101"/>
        <v/>
      </c>
      <c r="AI422" s="86"/>
      <c r="AJ422" s="86"/>
      <c r="AK422" s="86"/>
      <c r="AL422" s="89" t="str">
        <f t="shared" si="102"/>
        <v/>
      </c>
      <c r="AM422" s="86"/>
      <c r="AN422" s="86"/>
      <c r="AO422" s="89" t="str">
        <f t="shared" si="103"/>
        <v/>
      </c>
      <c r="AP422" s="86"/>
      <c r="AQ422" s="86"/>
      <c r="AR422" s="89" t="str">
        <f t="shared" si="104"/>
        <v/>
      </c>
      <c r="AS422" s="86"/>
      <c r="AT422" s="89" t="str">
        <f t="shared" si="105"/>
        <v/>
      </c>
      <c r="AU422" s="86"/>
      <c r="AV422" s="86"/>
      <c r="AW422" s="86"/>
      <c r="AX422" s="86"/>
      <c r="AY422" s="86"/>
      <c r="AZ422" s="184"/>
      <c r="BA422" s="184"/>
      <c r="BB422" s="183"/>
      <c r="BC422" s="183"/>
      <c r="BD422" s="207" t="str">
        <f t="shared" si="106"/>
        <v/>
      </c>
      <c r="BE422" s="86"/>
      <c r="BF422" s="86"/>
      <c r="BG422" s="86"/>
      <c r="BH422" s="86"/>
      <c r="BI422" s="88"/>
      <c r="BJ422" s="88"/>
      <c r="BK422" s="89" t="str">
        <f t="shared" si="107"/>
        <v/>
      </c>
      <c r="BL422" s="86"/>
      <c r="BM422" s="89" t="str">
        <f t="shared" si="108"/>
        <v/>
      </c>
      <c r="BN422" s="184"/>
      <c r="BO422" s="184" t="str">
        <f t="shared" si="109"/>
        <v/>
      </c>
      <c r="BP422" s="466"/>
      <c r="BQ422" s="184"/>
      <c r="BR422" s="184"/>
      <c r="BS422" s="184"/>
      <c r="BT422" s="184"/>
      <c r="BU422" s="184"/>
      <c r="BV422" s="86"/>
      <c r="BW422" s="184"/>
      <c r="BX422" s="184"/>
      <c r="BY422" s="184"/>
      <c r="BZ422" s="184"/>
      <c r="CA422" s="184"/>
      <c r="CB422" s="119"/>
    </row>
    <row r="423" spans="1:80" s="78" customFormat="1" x14ac:dyDescent="0.2">
      <c r="A423" s="84"/>
      <c r="B423" s="85"/>
      <c r="C423" s="86" t="str">
        <f t="shared" si="96"/>
        <v/>
      </c>
      <c r="D423" s="207" t="str">
        <f t="shared" si="97"/>
        <v/>
      </c>
      <c r="E423" s="86"/>
      <c r="F423" s="86"/>
      <c r="G423" s="86"/>
      <c r="H423" s="86"/>
      <c r="I423" s="86"/>
      <c r="J423" s="86"/>
      <c r="K423" s="86"/>
      <c r="L423" s="86"/>
      <c r="M423" s="86"/>
      <c r="N423" s="86"/>
      <c r="O423" s="87"/>
      <c r="P423" s="87"/>
      <c r="Q423" s="84"/>
      <c r="R423" s="84"/>
      <c r="S423" s="88"/>
      <c r="T423" s="86"/>
      <c r="U423" s="89" t="str">
        <f>IF(T423="","",VLOOKUP(T423,Surfacing_Pavements_Full_Width_Array,2,FALSE))</f>
        <v/>
      </c>
      <c r="V423" s="88" t="str">
        <f t="shared" si="98"/>
        <v/>
      </c>
      <c r="W423" s="99"/>
      <c r="X423" s="90"/>
      <c r="Y423" s="89" t="str">
        <f t="shared" si="99"/>
        <v/>
      </c>
      <c r="Z423" s="86"/>
      <c r="AA423" s="91" t="str">
        <f t="shared" si="100"/>
        <v/>
      </c>
      <c r="AB423" s="86"/>
      <c r="AC423" s="87"/>
      <c r="AD423" s="86"/>
      <c r="AE423" s="86"/>
      <c r="AF423" s="86"/>
      <c r="AG423" s="86"/>
      <c r="AH423" s="89" t="str">
        <f t="shared" si="101"/>
        <v/>
      </c>
      <c r="AI423" s="86"/>
      <c r="AJ423" s="86"/>
      <c r="AK423" s="86"/>
      <c r="AL423" s="89" t="str">
        <f t="shared" si="102"/>
        <v/>
      </c>
      <c r="AM423" s="86"/>
      <c r="AN423" s="86"/>
      <c r="AO423" s="89" t="str">
        <f t="shared" si="103"/>
        <v/>
      </c>
      <c r="AP423" s="86"/>
      <c r="AQ423" s="86"/>
      <c r="AR423" s="89" t="str">
        <f t="shared" si="104"/>
        <v/>
      </c>
      <c r="AS423" s="86"/>
      <c r="AT423" s="89" t="str">
        <f t="shared" si="105"/>
        <v/>
      </c>
      <c r="AU423" s="86"/>
      <c r="AV423" s="86"/>
      <c r="AW423" s="86"/>
      <c r="AX423" s="86"/>
      <c r="AY423" s="86"/>
      <c r="AZ423" s="184"/>
      <c r="BA423" s="184"/>
      <c r="BB423" s="183"/>
      <c r="BC423" s="183"/>
      <c r="BD423" s="207" t="str">
        <f t="shared" si="106"/>
        <v/>
      </c>
      <c r="BE423" s="86"/>
      <c r="BF423" s="86"/>
      <c r="BG423" s="86"/>
      <c r="BH423" s="86"/>
      <c r="BI423" s="88"/>
      <c r="BJ423" s="88"/>
      <c r="BK423" s="89" t="str">
        <f t="shared" si="107"/>
        <v/>
      </c>
      <c r="BL423" s="86"/>
      <c r="BM423" s="89" t="str">
        <f t="shared" si="108"/>
        <v/>
      </c>
      <c r="BN423" s="184"/>
      <c r="BO423" s="184" t="str">
        <f t="shared" si="109"/>
        <v/>
      </c>
      <c r="BP423" s="466"/>
      <c r="BQ423" s="184"/>
      <c r="BR423" s="184"/>
      <c r="BS423" s="184"/>
      <c r="BT423" s="184"/>
      <c r="BU423" s="184"/>
      <c r="BV423" s="86"/>
      <c r="BW423" s="184"/>
      <c r="BX423" s="184"/>
      <c r="BY423" s="184"/>
      <c r="BZ423" s="184"/>
      <c r="CA423" s="184"/>
      <c r="CB423" s="119"/>
    </row>
    <row r="424" spans="1:80" s="78" customFormat="1" x14ac:dyDescent="0.2">
      <c r="A424" s="84"/>
      <c r="B424" s="85"/>
      <c r="C424" s="86" t="str">
        <f t="shared" si="96"/>
        <v/>
      </c>
      <c r="D424" s="207" t="str">
        <f t="shared" si="97"/>
        <v/>
      </c>
      <c r="E424" s="86"/>
      <c r="F424" s="86"/>
      <c r="G424" s="86"/>
      <c r="H424" s="86"/>
      <c r="I424" s="86"/>
      <c r="J424" s="86"/>
      <c r="K424" s="86"/>
      <c r="L424" s="86"/>
      <c r="M424" s="86"/>
      <c r="N424" s="86"/>
      <c r="O424" s="87"/>
      <c r="P424" s="87"/>
      <c r="Q424" s="84"/>
      <c r="R424" s="84"/>
      <c r="S424" s="88"/>
      <c r="T424" s="86"/>
      <c r="U424" s="89" t="str">
        <f>IF(T424="","",VLOOKUP(T424,Surfacing_Pavements_Full_Width_Array,2,FALSE))</f>
        <v/>
      </c>
      <c r="V424" s="88" t="str">
        <f t="shared" si="98"/>
        <v/>
      </c>
      <c r="W424" s="99"/>
      <c r="X424" s="90"/>
      <c r="Y424" s="89" t="str">
        <f t="shared" si="99"/>
        <v/>
      </c>
      <c r="Z424" s="86"/>
      <c r="AA424" s="91" t="str">
        <f t="shared" si="100"/>
        <v/>
      </c>
      <c r="AB424" s="86"/>
      <c r="AC424" s="87"/>
      <c r="AD424" s="86"/>
      <c r="AE424" s="86"/>
      <c r="AF424" s="86"/>
      <c r="AG424" s="86"/>
      <c r="AH424" s="89" t="str">
        <f t="shared" si="101"/>
        <v/>
      </c>
      <c r="AI424" s="86"/>
      <c r="AJ424" s="86"/>
      <c r="AK424" s="86"/>
      <c r="AL424" s="89" t="str">
        <f t="shared" si="102"/>
        <v/>
      </c>
      <c r="AM424" s="86"/>
      <c r="AN424" s="86"/>
      <c r="AO424" s="89" t="str">
        <f t="shared" si="103"/>
        <v/>
      </c>
      <c r="AP424" s="86"/>
      <c r="AQ424" s="86"/>
      <c r="AR424" s="89" t="str">
        <f t="shared" si="104"/>
        <v/>
      </c>
      <c r="AS424" s="86"/>
      <c r="AT424" s="89" t="str">
        <f t="shared" si="105"/>
        <v/>
      </c>
      <c r="AU424" s="86"/>
      <c r="AV424" s="86"/>
      <c r="AW424" s="86"/>
      <c r="AX424" s="86"/>
      <c r="AY424" s="86"/>
      <c r="AZ424" s="184"/>
      <c r="BA424" s="184"/>
      <c r="BB424" s="183"/>
      <c r="BC424" s="183"/>
      <c r="BD424" s="207" t="str">
        <f t="shared" si="106"/>
        <v/>
      </c>
      <c r="BE424" s="86"/>
      <c r="BF424" s="86"/>
      <c r="BG424" s="86"/>
      <c r="BH424" s="86"/>
      <c r="BI424" s="88"/>
      <c r="BJ424" s="88"/>
      <c r="BK424" s="89" t="str">
        <f t="shared" si="107"/>
        <v/>
      </c>
      <c r="BL424" s="86"/>
      <c r="BM424" s="89" t="str">
        <f t="shared" si="108"/>
        <v/>
      </c>
      <c r="BN424" s="184"/>
      <c r="BO424" s="184" t="str">
        <f t="shared" si="109"/>
        <v/>
      </c>
      <c r="BP424" s="466"/>
      <c r="BQ424" s="184"/>
      <c r="BR424" s="184"/>
      <c r="BS424" s="184"/>
      <c r="BT424" s="184"/>
      <c r="BU424" s="184"/>
      <c r="BV424" s="86"/>
      <c r="BW424" s="184"/>
      <c r="BX424" s="184"/>
      <c r="BY424" s="184"/>
      <c r="BZ424" s="184"/>
      <c r="CA424" s="184"/>
      <c r="CB424" s="119"/>
    </row>
    <row r="425" spans="1:80" s="78" customFormat="1" x14ac:dyDescent="0.2">
      <c r="A425" s="84"/>
      <c r="B425" s="85"/>
      <c r="C425" s="86" t="str">
        <f t="shared" si="96"/>
        <v/>
      </c>
      <c r="D425" s="207" t="str">
        <f t="shared" si="97"/>
        <v/>
      </c>
      <c r="E425" s="86"/>
      <c r="F425" s="86"/>
      <c r="G425" s="86"/>
      <c r="H425" s="86"/>
      <c r="I425" s="86"/>
      <c r="J425" s="86"/>
      <c r="K425" s="86"/>
      <c r="L425" s="86"/>
      <c r="M425" s="86"/>
      <c r="N425" s="86"/>
      <c r="O425" s="87"/>
      <c r="P425" s="87"/>
      <c r="Q425" s="84"/>
      <c r="R425" s="84"/>
      <c r="S425" s="88"/>
      <c r="T425" s="86"/>
      <c r="U425" s="89" t="str">
        <f>IF(T425="","",VLOOKUP(T425,Surfacing_Pavements_Full_Width_Array,2,FALSE))</f>
        <v/>
      </c>
      <c r="V425" s="88" t="str">
        <f t="shared" si="98"/>
        <v/>
      </c>
      <c r="W425" s="99"/>
      <c r="X425" s="90"/>
      <c r="Y425" s="89" t="str">
        <f t="shared" si="99"/>
        <v/>
      </c>
      <c r="Z425" s="86"/>
      <c r="AA425" s="91" t="str">
        <f t="shared" si="100"/>
        <v/>
      </c>
      <c r="AB425" s="86"/>
      <c r="AC425" s="87"/>
      <c r="AD425" s="86"/>
      <c r="AE425" s="86"/>
      <c r="AF425" s="86"/>
      <c r="AG425" s="86"/>
      <c r="AH425" s="89" t="str">
        <f t="shared" si="101"/>
        <v/>
      </c>
      <c r="AI425" s="86"/>
      <c r="AJ425" s="86"/>
      <c r="AK425" s="86"/>
      <c r="AL425" s="89" t="str">
        <f t="shared" si="102"/>
        <v/>
      </c>
      <c r="AM425" s="86"/>
      <c r="AN425" s="86"/>
      <c r="AO425" s="89" t="str">
        <f t="shared" si="103"/>
        <v/>
      </c>
      <c r="AP425" s="86"/>
      <c r="AQ425" s="86"/>
      <c r="AR425" s="89" t="str">
        <f t="shared" si="104"/>
        <v/>
      </c>
      <c r="AS425" s="86"/>
      <c r="AT425" s="89" t="str">
        <f t="shared" si="105"/>
        <v/>
      </c>
      <c r="AU425" s="86"/>
      <c r="AV425" s="86"/>
      <c r="AW425" s="86"/>
      <c r="AX425" s="86"/>
      <c r="AY425" s="86"/>
      <c r="AZ425" s="184"/>
      <c r="BA425" s="184"/>
      <c r="BB425" s="183"/>
      <c r="BC425" s="183"/>
      <c r="BD425" s="207" t="str">
        <f t="shared" si="106"/>
        <v/>
      </c>
      <c r="BE425" s="86"/>
      <c r="BF425" s="86"/>
      <c r="BG425" s="86"/>
      <c r="BH425" s="86"/>
      <c r="BI425" s="88"/>
      <c r="BJ425" s="88"/>
      <c r="BK425" s="89" t="str">
        <f t="shared" si="107"/>
        <v/>
      </c>
      <c r="BL425" s="86"/>
      <c r="BM425" s="89" t="str">
        <f t="shared" si="108"/>
        <v/>
      </c>
      <c r="BN425" s="184"/>
      <c r="BO425" s="184" t="str">
        <f t="shared" si="109"/>
        <v/>
      </c>
      <c r="BP425" s="466"/>
      <c r="BQ425" s="184"/>
      <c r="BR425" s="184"/>
      <c r="BS425" s="184"/>
      <c r="BT425" s="184"/>
      <c r="BU425" s="184"/>
      <c r="BV425" s="86"/>
      <c r="BW425" s="184"/>
      <c r="BX425" s="184"/>
      <c r="BY425" s="184"/>
      <c r="BZ425" s="184"/>
      <c r="CA425" s="184"/>
      <c r="CB425" s="119"/>
    </row>
    <row r="426" spans="1:80" s="78" customFormat="1" x14ac:dyDescent="0.2">
      <c r="A426" s="84"/>
      <c r="B426" s="85"/>
      <c r="C426" s="86" t="str">
        <f t="shared" si="96"/>
        <v/>
      </c>
      <c r="D426" s="207" t="str">
        <f t="shared" si="97"/>
        <v/>
      </c>
      <c r="E426" s="86"/>
      <c r="F426" s="86"/>
      <c r="G426" s="86"/>
      <c r="H426" s="86"/>
      <c r="I426" s="86"/>
      <c r="J426" s="86"/>
      <c r="K426" s="86"/>
      <c r="L426" s="86"/>
      <c r="M426" s="86"/>
      <c r="N426" s="86"/>
      <c r="O426" s="87"/>
      <c r="P426" s="87"/>
      <c r="Q426" s="84"/>
      <c r="R426" s="84"/>
      <c r="S426" s="88"/>
      <c r="T426" s="86"/>
      <c r="U426" s="89" t="str">
        <f>IF(T426="","",VLOOKUP(T426,Surfacing_Pavements_Full_Width_Array,2,FALSE))</f>
        <v/>
      </c>
      <c r="V426" s="88" t="str">
        <f t="shared" si="98"/>
        <v/>
      </c>
      <c r="W426" s="99"/>
      <c r="X426" s="90"/>
      <c r="Y426" s="89" t="str">
        <f t="shared" si="99"/>
        <v/>
      </c>
      <c r="Z426" s="86"/>
      <c r="AA426" s="91" t="str">
        <f t="shared" si="100"/>
        <v/>
      </c>
      <c r="AB426" s="86"/>
      <c r="AC426" s="87"/>
      <c r="AD426" s="86"/>
      <c r="AE426" s="86"/>
      <c r="AF426" s="86"/>
      <c r="AG426" s="86"/>
      <c r="AH426" s="89" t="str">
        <f t="shared" si="101"/>
        <v/>
      </c>
      <c r="AI426" s="86"/>
      <c r="AJ426" s="86"/>
      <c r="AK426" s="86"/>
      <c r="AL426" s="89" t="str">
        <f t="shared" si="102"/>
        <v/>
      </c>
      <c r="AM426" s="86"/>
      <c r="AN426" s="86"/>
      <c r="AO426" s="89" t="str">
        <f t="shared" si="103"/>
        <v/>
      </c>
      <c r="AP426" s="86"/>
      <c r="AQ426" s="86"/>
      <c r="AR426" s="89" t="str">
        <f t="shared" si="104"/>
        <v/>
      </c>
      <c r="AS426" s="86"/>
      <c r="AT426" s="89" t="str">
        <f t="shared" si="105"/>
        <v/>
      </c>
      <c r="AU426" s="86"/>
      <c r="AV426" s="86"/>
      <c r="AW426" s="86"/>
      <c r="AX426" s="86"/>
      <c r="AY426" s="86"/>
      <c r="AZ426" s="184"/>
      <c r="BA426" s="184"/>
      <c r="BB426" s="183"/>
      <c r="BC426" s="183"/>
      <c r="BD426" s="207" t="str">
        <f t="shared" si="106"/>
        <v/>
      </c>
      <c r="BE426" s="86"/>
      <c r="BF426" s="86"/>
      <c r="BG426" s="86"/>
      <c r="BH426" s="86"/>
      <c r="BI426" s="88"/>
      <c r="BJ426" s="88"/>
      <c r="BK426" s="89" t="str">
        <f t="shared" si="107"/>
        <v/>
      </c>
      <c r="BL426" s="86"/>
      <c r="BM426" s="89" t="str">
        <f t="shared" si="108"/>
        <v/>
      </c>
      <c r="BN426" s="184"/>
      <c r="BO426" s="184" t="str">
        <f t="shared" si="109"/>
        <v/>
      </c>
      <c r="BP426" s="466"/>
      <c r="BQ426" s="184"/>
      <c r="BR426" s="184"/>
      <c r="BS426" s="184"/>
      <c r="BT426" s="184"/>
      <c r="BU426" s="184"/>
      <c r="BV426" s="86"/>
      <c r="BW426" s="184"/>
      <c r="BX426" s="184"/>
      <c r="BY426" s="184"/>
      <c r="BZ426" s="184"/>
      <c r="CA426" s="184"/>
      <c r="CB426" s="119"/>
    </row>
    <row r="427" spans="1:80" s="78" customFormat="1" x14ac:dyDescent="0.2">
      <c r="A427" s="84"/>
      <c r="B427" s="85"/>
      <c r="C427" s="86" t="str">
        <f t="shared" si="96"/>
        <v/>
      </c>
      <c r="D427" s="207" t="str">
        <f t="shared" si="97"/>
        <v/>
      </c>
      <c r="E427" s="86"/>
      <c r="F427" s="86"/>
      <c r="G427" s="86"/>
      <c r="H427" s="86"/>
      <c r="I427" s="86"/>
      <c r="J427" s="86"/>
      <c r="K427" s="86"/>
      <c r="L427" s="86"/>
      <c r="M427" s="86"/>
      <c r="N427" s="86"/>
      <c r="O427" s="87"/>
      <c r="P427" s="87"/>
      <c r="Q427" s="84"/>
      <c r="R427" s="84"/>
      <c r="S427" s="88"/>
      <c r="T427" s="86"/>
      <c r="U427" s="89" t="str">
        <f>IF(T427="","",VLOOKUP(T427,Surfacing_Pavements_Full_Width_Array,2,FALSE))</f>
        <v/>
      </c>
      <c r="V427" s="88" t="str">
        <f t="shared" si="98"/>
        <v/>
      </c>
      <c r="W427" s="99"/>
      <c r="X427" s="90"/>
      <c r="Y427" s="89" t="str">
        <f t="shared" si="99"/>
        <v/>
      </c>
      <c r="Z427" s="86"/>
      <c r="AA427" s="91" t="str">
        <f t="shared" si="100"/>
        <v/>
      </c>
      <c r="AB427" s="86"/>
      <c r="AC427" s="87"/>
      <c r="AD427" s="86"/>
      <c r="AE427" s="86"/>
      <c r="AF427" s="86"/>
      <c r="AG427" s="86"/>
      <c r="AH427" s="89" t="str">
        <f t="shared" si="101"/>
        <v/>
      </c>
      <c r="AI427" s="86"/>
      <c r="AJ427" s="86"/>
      <c r="AK427" s="86"/>
      <c r="AL427" s="89" t="str">
        <f t="shared" si="102"/>
        <v/>
      </c>
      <c r="AM427" s="86"/>
      <c r="AN427" s="86"/>
      <c r="AO427" s="89" t="str">
        <f t="shared" si="103"/>
        <v/>
      </c>
      <c r="AP427" s="86"/>
      <c r="AQ427" s="86"/>
      <c r="AR427" s="89" t="str">
        <f t="shared" si="104"/>
        <v/>
      </c>
      <c r="AS427" s="86"/>
      <c r="AT427" s="89" t="str">
        <f t="shared" si="105"/>
        <v/>
      </c>
      <c r="AU427" s="86"/>
      <c r="AV427" s="86"/>
      <c r="AW427" s="86"/>
      <c r="AX427" s="86"/>
      <c r="AY427" s="86"/>
      <c r="AZ427" s="184"/>
      <c r="BA427" s="184"/>
      <c r="BB427" s="183"/>
      <c r="BC427" s="183"/>
      <c r="BD427" s="207" t="str">
        <f t="shared" si="106"/>
        <v/>
      </c>
      <c r="BE427" s="86"/>
      <c r="BF427" s="86"/>
      <c r="BG427" s="86"/>
      <c r="BH427" s="86"/>
      <c r="BI427" s="88"/>
      <c r="BJ427" s="88"/>
      <c r="BK427" s="89" t="str">
        <f t="shared" si="107"/>
        <v/>
      </c>
      <c r="BL427" s="86"/>
      <c r="BM427" s="89" t="str">
        <f t="shared" si="108"/>
        <v/>
      </c>
      <c r="BN427" s="184"/>
      <c r="BO427" s="184" t="str">
        <f t="shared" si="109"/>
        <v/>
      </c>
      <c r="BP427" s="466"/>
      <c r="BQ427" s="184"/>
      <c r="BR427" s="184"/>
      <c r="BS427" s="184"/>
      <c r="BT427" s="184"/>
      <c r="BU427" s="184"/>
      <c r="BV427" s="86"/>
      <c r="BW427" s="184"/>
      <c r="BX427" s="184"/>
      <c r="BY427" s="184"/>
      <c r="BZ427" s="184"/>
      <c r="CA427" s="184"/>
      <c r="CB427" s="119"/>
    </row>
    <row r="428" spans="1:80" s="78" customFormat="1" x14ac:dyDescent="0.2">
      <c r="A428" s="84"/>
      <c r="B428" s="85"/>
      <c r="C428" s="86" t="str">
        <f t="shared" si="96"/>
        <v/>
      </c>
      <c r="D428" s="207" t="str">
        <f t="shared" si="97"/>
        <v/>
      </c>
      <c r="E428" s="86"/>
      <c r="F428" s="86"/>
      <c r="G428" s="86"/>
      <c r="H428" s="86"/>
      <c r="I428" s="86"/>
      <c r="J428" s="86"/>
      <c r="K428" s="86"/>
      <c r="L428" s="86"/>
      <c r="M428" s="86"/>
      <c r="N428" s="86"/>
      <c r="O428" s="87"/>
      <c r="P428" s="87"/>
      <c r="Q428" s="84"/>
      <c r="R428" s="84"/>
      <c r="S428" s="88"/>
      <c r="T428" s="86"/>
      <c r="U428" s="89" t="str">
        <f>IF(T428="","",VLOOKUP(T428,Surfacing_Pavements_Full_Width_Array,2,FALSE))</f>
        <v/>
      </c>
      <c r="V428" s="88" t="str">
        <f t="shared" si="98"/>
        <v/>
      </c>
      <c r="W428" s="99"/>
      <c r="X428" s="90"/>
      <c r="Y428" s="89" t="str">
        <f t="shared" si="99"/>
        <v/>
      </c>
      <c r="Z428" s="86"/>
      <c r="AA428" s="91" t="str">
        <f t="shared" si="100"/>
        <v/>
      </c>
      <c r="AB428" s="86"/>
      <c r="AC428" s="87"/>
      <c r="AD428" s="86"/>
      <c r="AE428" s="86"/>
      <c r="AF428" s="86"/>
      <c r="AG428" s="86"/>
      <c r="AH428" s="89" t="str">
        <f t="shared" si="101"/>
        <v/>
      </c>
      <c r="AI428" s="86"/>
      <c r="AJ428" s="86"/>
      <c r="AK428" s="86"/>
      <c r="AL428" s="89" t="str">
        <f t="shared" si="102"/>
        <v/>
      </c>
      <c r="AM428" s="86"/>
      <c r="AN428" s="86"/>
      <c r="AO428" s="89" t="str">
        <f t="shared" si="103"/>
        <v/>
      </c>
      <c r="AP428" s="86"/>
      <c r="AQ428" s="86"/>
      <c r="AR428" s="89" t="str">
        <f t="shared" si="104"/>
        <v/>
      </c>
      <c r="AS428" s="86"/>
      <c r="AT428" s="89" t="str">
        <f t="shared" si="105"/>
        <v/>
      </c>
      <c r="AU428" s="86"/>
      <c r="AV428" s="86"/>
      <c r="AW428" s="86"/>
      <c r="AX428" s="86"/>
      <c r="AY428" s="86"/>
      <c r="AZ428" s="184"/>
      <c r="BA428" s="184"/>
      <c r="BB428" s="183"/>
      <c r="BC428" s="183"/>
      <c r="BD428" s="207" t="str">
        <f t="shared" si="106"/>
        <v/>
      </c>
      <c r="BE428" s="86"/>
      <c r="BF428" s="86"/>
      <c r="BG428" s="86"/>
      <c r="BH428" s="86"/>
      <c r="BI428" s="88"/>
      <c r="BJ428" s="88"/>
      <c r="BK428" s="89" t="str">
        <f t="shared" si="107"/>
        <v/>
      </c>
      <c r="BL428" s="86"/>
      <c r="BM428" s="89" t="str">
        <f t="shared" si="108"/>
        <v/>
      </c>
      <c r="BN428" s="184"/>
      <c r="BO428" s="184" t="str">
        <f t="shared" si="109"/>
        <v/>
      </c>
      <c r="BP428" s="466"/>
      <c r="BQ428" s="184"/>
      <c r="BR428" s="184"/>
      <c r="BS428" s="184"/>
      <c r="BT428" s="184"/>
      <c r="BU428" s="184"/>
      <c r="BV428" s="86"/>
      <c r="BW428" s="184"/>
      <c r="BX428" s="184"/>
      <c r="BY428" s="184"/>
      <c r="BZ428" s="184"/>
      <c r="CA428" s="184"/>
      <c r="CB428" s="119"/>
    </row>
    <row r="429" spans="1:80" s="78" customFormat="1" x14ac:dyDescent="0.2">
      <c r="A429" s="84"/>
      <c r="B429" s="85"/>
      <c r="C429" s="86" t="str">
        <f t="shared" si="96"/>
        <v/>
      </c>
      <c r="D429" s="207" t="str">
        <f t="shared" si="97"/>
        <v/>
      </c>
      <c r="E429" s="86"/>
      <c r="F429" s="86"/>
      <c r="G429" s="86"/>
      <c r="H429" s="86"/>
      <c r="I429" s="86"/>
      <c r="J429" s="86"/>
      <c r="K429" s="86"/>
      <c r="L429" s="86"/>
      <c r="M429" s="86"/>
      <c r="N429" s="86"/>
      <c r="O429" s="87"/>
      <c r="P429" s="87"/>
      <c r="Q429" s="84"/>
      <c r="R429" s="84"/>
      <c r="S429" s="88"/>
      <c r="T429" s="86"/>
      <c r="U429" s="89" t="str">
        <f>IF(T429="","",VLOOKUP(T429,Surfacing_Pavements_Full_Width_Array,2,FALSE))</f>
        <v/>
      </c>
      <c r="V429" s="88" t="str">
        <f t="shared" si="98"/>
        <v/>
      </c>
      <c r="W429" s="99"/>
      <c r="X429" s="90"/>
      <c r="Y429" s="89" t="str">
        <f t="shared" si="99"/>
        <v/>
      </c>
      <c r="Z429" s="86"/>
      <c r="AA429" s="91" t="str">
        <f t="shared" si="100"/>
        <v/>
      </c>
      <c r="AB429" s="86"/>
      <c r="AC429" s="87"/>
      <c r="AD429" s="86"/>
      <c r="AE429" s="86"/>
      <c r="AF429" s="86"/>
      <c r="AG429" s="86"/>
      <c r="AH429" s="89" t="str">
        <f t="shared" si="101"/>
        <v/>
      </c>
      <c r="AI429" s="86"/>
      <c r="AJ429" s="86"/>
      <c r="AK429" s="86"/>
      <c r="AL429" s="89" t="str">
        <f t="shared" si="102"/>
        <v/>
      </c>
      <c r="AM429" s="86"/>
      <c r="AN429" s="86"/>
      <c r="AO429" s="89" t="str">
        <f t="shared" si="103"/>
        <v/>
      </c>
      <c r="AP429" s="86"/>
      <c r="AQ429" s="86"/>
      <c r="AR429" s="89" t="str">
        <f t="shared" si="104"/>
        <v/>
      </c>
      <c r="AS429" s="86"/>
      <c r="AT429" s="89" t="str">
        <f t="shared" si="105"/>
        <v/>
      </c>
      <c r="AU429" s="86"/>
      <c r="AV429" s="86"/>
      <c r="AW429" s="86"/>
      <c r="AX429" s="86"/>
      <c r="AY429" s="86"/>
      <c r="AZ429" s="184"/>
      <c r="BA429" s="184"/>
      <c r="BB429" s="183"/>
      <c r="BC429" s="183"/>
      <c r="BD429" s="207" t="str">
        <f t="shared" si="106"/>
        <v/>
      </c>
      <c r="BE429" s="86"/>
      <c r="BF429" s="86"/>
      <c r="BG429" s="86"/>
      <c r="BH429" s="86"/>
      <c r="BI429" s="88"/>
      <c r="BJ429" s="88"/>
      <c r="BK429" s="89" t="str">
        <f t="shared" si="107"/>
        <v/>
      </c>
      <c r="BL429" s="86"/>
      <c r="BM429" s="89" t="str">
        <f t="shared" si="108"/>
        <v/>
      </c>
      <c r="BN429" s="184"/>
      <c r="BO429" s="184" t="str">
        <f t="shared" si="109"/>
        <v/>
      </c>
      <c r="BP429" s="466"/>
      <c r="BQ429" s="184"/>
      <c r="BR429" s="184"/>
      <c r="BS429" s="184"/>
      <c r="BT429" s="184"/>
      <c r="BU429" s="184"/>
      <c r="BV429" s="86"/>
      <c r="BW429" s="184"/>
      <c r="BX429" s="184"/>
      <c r="BY429" s="184"/>
      <c r="BZ429" s="184"/>
      <c r="CA429" s="184"/>
      <c r="CB429" s="119"/>
    </row>
    <row r="430" spans="1:80" s="78" customFormat="1" x14ac:dyDescent="0.2">
      <c r="A430" s="84"/>
      <c r="B430" s="85"/>
      <c r="C430" s="86" t="str">
        <f t="shared" si="96"/>
        <v/>
      </c>
      <c r="D430" s="207" t="str">
        <f t="shared" si="97"/>
        <v/>
      </c>
      <c r="E430" s="86"/>
      <c r="F430" s="86"/>
      <c r="G430" s="86"/>
      <c r="H430" s="86"/>
      <c r="I430" s="86"/>
      <c r="J430" s="86"/>
      <c r="K430" s="86"/>
      <c r="L430" s="86"/>
      <c r="M430" s="86"/>
      <c r="N430" s="86"/>
      <c r="O430" s="87"/>
      <c r="P430" s="87"/>
      <c r="Q430" s="84"/>
      <c r="R430" s="84"/>
      <c r="S430" s="88"/>
      <c r="T430" s="86"/>
      <c r="U430" s="89" t="str">
        <f>IF(T430="","",VLOOKUP(T430,Surfacing_Pavements_Full_Width_Array,2,FALSE))</f>
        <v/>
      </c>
      <c r="V430" s="88" t="str">
        <f t="shared" si="98"/>
        <v/>
      </c>
      <c r="W430" s="99"/>
      <c r="X430" s="90"/>
      <c r="Y430" s="89" t="str">
        <f t="shared" si="99"/>
        <v/>
      </c>
      <c r="Z430" s="86"/>
      <c r="AA430" s="91" t="str">
        <f t="shared" si="100"/>
        <v/>
      </c>
      <c r="AB430" s="86"/>
      <c r="AC430" s="87"/>
      <c r="AD430" s="86"/>
      <c r="AE430" s="86"/>
      <c r="AF430" s="86"/>
      <c r="AG430" s="86"/>
      <c r="AH430" s="89" t="str">
        <f t="shared" si="101"/>
        <v/>
      </c>
      <c r="AI430" s="86"/>
      <c r="AJ430" s="86"/>
      <c r="AK430" s="86"/>
      <c r="AL430" s="89" t="str">
        <f t="shared" si="102"/>
        <v/>
      </c>
      <c r="AM430" s="86"/>
      <c r="AN430" s="86"/>
      <c r="AO430" s="89" t="str">
        <f t="shared" si="103"/>
        <v/>
      </c>
      <c r="AP430" s="86"/>
      <c r="AQ430" s="86"/>
      <c r="AR430" s="89" t="str">
        <f t="shared" si="104"/>
        <v/>
      </c>
      <c r="AS430" s="86"/>
      <c r="AT430" s="89" t="str">
        <f t="shared" si="105"/>
        <v/>
      </c>
      <c r="AU430" s="86"/>
      <c r="AV430" s="86"/>
      <c r="AW430" s="86"/>
      <c r="AX430" s="86"/>
      <c r="AY430" s="86"/>
      <c r="AZ430" s="184"/>
      <c r="BA430" s="184"/>
      <c r="BB430" s="183"/>
      <c r="BC430" s="183"/>
      <c r="BD430" s="207" t="str">
        <f t="shared" si="106"/>
        <v/>
      </c>
      <c r="BE430" s="86"/>
      <c r="BF430" s="86"/>
      <c r="BG430" s="86"/>
      <c r="BH430" s="86"/>
      <c r="BI430" s="88"/>
      <c r="BJ430" s="88"/>
      <c r="BK430" s="89" t="str">
        <f t="shared" si="107"/>
        <v/>
      </c>
      <c r="BL430" s="86"/>
      <c r="BM430" s="89" t="str">
        <f t="shared" si="108"/>
        <v/>
      </c>
      <c r="BN430" s="184"/>
      <c r="BO430" s="184" t="str">
        <f t="shared" si="109"/>
        <v/>
      </c>
      <c r="BP430" s="466"/>
      <c r="BQ430" s="184"/>
      <c r="BR430" s="184"/>
      <c r="BS430" s="184"/>
      <c r="BT430" s="184"/>
      <c r="BU430" s="184"/>
      <c r="BV430" s="86"/>
      <c r="BW430" s="184"/>
      <c r="BX430" s="184"/>
      <c r="BY430" s="184"/>
      <c r="BZ430" s="184"/>
      <c r="CA430" s="184"/>
      <c r="CB430" s="119"/>
    </row>
    <row r="431" spans="1:80" s="78" customFormat="1" x14ac:dyDescent="0.2">
      <c r="A431" s="84"/>
      <c r="B431" s="85"/>
      <c r="C431" s="86" t="str">
        <f t="shared" si="96"/>
        <v/>
      </c>
      <c r="D431" s="207" t="str">
        <f t="shared" si="97"/>
        <v/>
      </c>
      <c r="E431" s="86"/>
      <c r="F431" s="86"/>
      <c r="G431" s="86"/>
      <c r="H431" s="86"/>
      <c r="I431" s="86"/>
      <c r="J431" s="86"/>
      <c r="K431" s="86"/>
      <c r="L431" s="86"/>
      <c r="M431" s="86"/>
      <c r="N431" s="86"/>
      <c r="O431" s="87"/>
      <c r="P431" s="87"/>
      <c r="Q431" s="84"/>
      <c r="R431" s="84"/>
      <c r="S431" s="88"/>
      <c r="T431" s="86"/>
      <c r="U431" s="89" t="str">
        <f>IF(T431="","",VLOOKUP(T431,Surfacing_Pavements_Full_Width_Array,2,FALSE))</f>
        <v/>
      </c>
      <c r="V431" s="88" t="str">
        <f t="shared" si="98"/>
        <v/>
      </c>
      <c r="W431" s="99"/>
      <c r="X431" s="90"/>
      <c r="Y431" s="89" t="str">
        <f t="shared" si="99"/>
        <v/>
      </c>
      <c r="Z431" s="86"/>
      <c r="AA431" s="91" t="str">
        <f t="shared" si="100"/>
        <v/>
      </c>
      <c r="AB431" s="86"/>
      <c r="AC431" s="87"/>
      <c r="AD431" s="86"/>
      <c r="AE431" s="86"/>
      <c r="AF431" s="86"/>
      <c r="AG431" s="86"/>
      <c r="AH431" s="89" t="str">
        <f t="shared" si="101"/>
        <v/>
      </c>
      <c r="AI431" s="86"/>
      <c r="AJ431" s="86"/>
      <c r="AK431" s="86"/>
      <c r="AL431" s="89" t="str">
        <f t="shared" si="102"/>
        <v/>
      </c>
      <c r="AM431" s="86"/>
      <c r="AN431" s="86"/>
      <c r="AO431" s="89" t="str">
        <f t="shared" si="103"/>
        <v/>
      </c>
      <c r="AP431" s="86"/>
      <c r="AQ431" s="86"/>
      <c r="AR431" s="89" t="str">
        <f t="shared" si="104"/>
        <v/>
      </c>
      <c r="AS431" s="86"/>
      <c r="AT431" s="89" t="str">
        <f t="shared" si="105"/>
        <v/>
      </c>
      <c r="AU431" s="86"/>
      <c r="AV431" s="86"/>
      <c r="AW431" s="86"/>
      <c r="AX431" s="86"/>
      <c r="AY431" s="86"/>
      <c r="AZ431" s="184"/>
      <c r="BA431" s="184"/>
      <c r="BB431" s="183"/>
      <c r="BC431" s="183"/>
      <c r="BD431" s="207" t="str">
        <f t="shared" si="106"/>
        <v/>
      </c>
      <c r="BE431" s="86"/>
      <c r="BF431" s="86"/>
      <c r="BG431" s="86"/>
      <c r="BH431" s="86"/>
      <c r="BI431" s="88"/>
      <c r="BJ431" s="88"/>
      <c r="BK431" s="89" t="str">
        <f t="shared" si="107"/>
        <v/>
      </c>
      <c r="BL431" s="86"/>
      <c r="BM431" s="89" t="str">
        <f t="shared" si="108"/>
        <v/>
      </c>
      <c r="BN431" s="184"/>
      <c r="BO431" s="184" t="str">
        <f t="shared" si="109"/>
        <v/>
      </c>
      <c r="BP431" s="466"/>
      <c r="BQ431" s="184"/>
      <c r="BR431" s="184"/>
      <c r="BS431" s="184"/>
      <c r="BT431" s="184"/>
      <c r="BU431" s="184"/>
      <c r="BV431" s="86"/>
      <c r="BW431" s="184"/>
      <c r="BX431" s="184"/>
      <c r="BY431" s="184"/>
      <c r="BZ431" s="184"/>
      <c r="CA431" s="184"/>
      <c r="CB431" s="119"/>
    </row>
    <row r="432" spans="1:80" s="78" customFormat="1" x14ac:dyDescent="0.2">
      <c r="A432" s="84"/>
      <c r="B432" s="85"/>
      <c r="C432" s="86" t="str">
        <f t="shared" si="96"/>
        <v/>
      </c>
      <c r="D432" s="207" t="str">
        <f t="shared" si="97"/>
        <v/>
      </c>
      <c r="E432" s="86"/>
      <c r="F432" s="86"/>
      <c r="G432" s="86"/>
      <c r="H432" s="86"/>
      <c r="I432" s="86"/>
      <c r="J432" s="86"/>
      <c r="K432" s="86"/>
      <c r="L432" s="86"/>
      <c r="M432" s="86"/>
      <c r="N432" s="86"/>
      <c r="O432" s="87"/>
      <c r="P432" s="87"/>
      <c r="Q432" s="84"/>
      <c r="R432" s="84"/>
      <c r="S432" s="88"/>
      <c r="T432" s="86"/>
      <c r="U432" s="89" t="str">
        <f>IF(T432="","",VLOOKUP(T432,Surfacing_Pavements_Full_Width_Array,2,FALSE))</f>
        <v/>
      </c>
      <c r="V432" s="88" t="str">
        <f t="shared" si="98"/>
        <v/>
      </c>
      <c r="W432" s="99"/>
      <c r="X432" s="90"/>
      <c r="Y432" s="89" t="str">
        <f t="shared" si="99"/>
        <v/>
      </c>
      <c r="Z432" s="86"/>
      <c r="AA432" s="91" t="str">
        <f t="shared" si="100"/>
        <v/>
      </c>
      <c r="AB432" s="86"/>
      <c r="AC432" s="87"/>
      <c r="AD432" s="86"/>
      <c r="AE432" s="86"/>
      <c r="AF432" s="86"/>
      <c r="AG432" s="86"/>
      <c r="AH432" s="89" t="str">
        <f t="shared" si="101"/>
        <v/>
      </c>
      <c r="AI432" s="86"/>
      <c r="AJ432" s="86"/>
      <c r="AK432" s="86"/>
      <c r="AL432" s="89" t="str">
        <f t="shared" si="102"/>
        <v/>
      </c>
      <c r="AM432" s="86"/>
      <c r="AN432" s="86"/>
      <c r="AO432" s="89" t="str">
        <f t="shared" si="103"/>
        <v/>
      </c>
      <c r="AP432" s="86"/>
      <c r="AQ432" s="86"/>
      <c r="AR432" s="89" t="str">
        <f t="shared" si="104"/>
        <v/>
      </c>
      <c r="AS432" s="86"/>
      <c r="AT432" s="89" t="str">
        <f t="shared" si="105"/>
        <v/>
      </c>
      <c r="AU432" s="86"/>
      <c r="AV432" s="86"/>
      <c r="AW432" s="86"/>
      <c r="AX432" s="86"/>
      <c r="AY432" s="86"/>
      <c r="AZ432" s="184"/>
      <c r="BA432" s="184"/>
      <c r="BB432" s="183"/>
      <c r="BC432" s="183"/>
      <c r="BD432" s="207" t="str">
        <f t="shared" si="106"/>
        <v/>
      </c>
      <c r="BE432" s="86"/>
      <c r="BF432" s="86"/>
      <c r="BG432" s="86"/>
      <c r="BH432" s="86"/>
      <c r="BI432" s="88"/>
      <c r="BJ432" s="88"/>
      <c r="BK432" s="89" t="str">
        <f t="shared" si="107"/>
        <v/>
      </c>
      <c r="BL432" s="86"/>
      <c r="BM432" s="89" t="str">
        <f t="shared" si="108"/>
        <v/>
      </c>
      <c r="BN432" s="184"/>
      <c r="BO432" s="184" t="str">
        <f t="shared" si="109"/>
        <v/>
      </c>
      <c r="BP432" s="466"/>
      <c r="BQ432" s="184"/>
      <c r="BR432" s="184"/>
      <c r="BS432" s="184"/>
      <c r="BT432" s="184"/>
      <c r="BU432" s="184"/>
      <c r="BV432" s="86"/>
      <c r="BW432" s="184"/>
      <c r="BX432" s="184"/>
      <c r="BY432" s="184"/>
      <c r="BZ432" s="184"/>
      <c r="CA432" s="184"/>
      <c r="CB432" s="119"/>
    </row>
    <row r="433" spans="1:80" s="78" customFormat="1" x14ac:dyDescent="0.2">
      <c r="A433" s="84"/>
      <c r="B433" s="85"/>
      <c r="C433" s="86" t="str">
        <f t="shared" si="96"/>
        <v/>
      </c>
      <c r="D433" s="207" t="str">
        <f t="shared" si="97"/>
        <v/>
      </c>
      <c r="E433" s="86"/>
      <c r="F433" s="86"/>
      <c r="G433" s="86"/>
      <c r="H433" s="86"/>
      <c r="I433" s="86"/>
      <c r="J433" s="86"/>
      <c r="K433" s="86"/>
      <c r="L433" s="86"/>
      <c r="M433" s="86"/>
      <c r="N433" s="86"/>
      <c r="O433" s="87"/>
      <c r="P433" s="87"/>
      <c r="Q433" s="84"/>
      <c r="R433" s="84"/>
      <c r="S433" s="88"/>
      <c r="T433" s="86"/>
      <c r="U433" s="89" t="str">
        <f>IF(T433="","",VLOOKUP(T433,Surfacing_Pavements_Full_Width_Array,2,FALSE))</f>
        <v/>
      </c>
      <c r="V433" s="88" t="str">
        <f t="shared" si="98"/>
        <v/>
      </c>
      <c r="W433" s="99"/>
      <c r="X433" s="90"/>
      <c r="Y433" s="89" t="str">
        <f t="shared" si="99"/>
        <v/>
      </c>
      <c r="Z433" s="86"/>
      <c r="AA433" s="91" t="str">
        <f t="shared" si="100"/>
        <v/>
      </c>
      <c r="AB433" s="86"/>
      <c r="AC433" s="87"/>
      <c r="AD433" s="86"/>
      <c r="AE433" s="86"/>
      <c r="AF433" s="86"/>
      <c r="AG433" s="86"/>
      <c r="AH433" s="89" t="str">
        <f t="shared" si="101"/>
        <v/>
      </c>
      <c r="AI433" s="86"/>
      <c r="AJ433" s="86"/>
      <c r="AK433" s="86"/>
      <c r="AL433" s="89" t="str">
        <f t="shared" si="102"/>
        <v/>
      </c>
      <c r="AM433" s="86"/>
      <c r="AN433" s="86"/>
      <c r="AO433" s="89" t="str">
        <f t="shared" si="103"/>
        <v/>
      </c>
      <c r="AP433" s="86"/>
      <c r="AQ433" s="86"/>
      <c r="AR433" s="89" t="str">
        <f t="shared" si="104"/>
        <v/>
      </c>
      <c r="AS433" s="86"/>
      <c r="AT433" s="89" t="str">
        <f t="shared" si="105"/>
        <v/>
      </c>
      <c r="AU433" s="86"/>
      <c r="AV433" s="86"/>
      <c r="AW433" s="86"/>
      <c r="AX433" s="86"/>
      <c r="AY433" s="86"/>
      <c r="AZ433" s="184"/>
      <c r="BA433" s="184"/>
      <c r="BB433" s="183"/>
      <c r="BC433" s="183"/>
      <c r="BD433" s="207" t="str">
        <f t="shared" si="106"/>
        <v/>
      </c>
      <c r="BE433" s="86"/>
      <c r="BF433" s="86"/>
      <c r="BG433" s="86"/>
      <c r="BH433" s="86"/>
      <c r="BI433" s="88"/>
      <c r="BJ433" s="88"/>
      <c r="BK433" s="89" t="str">
        <f t="shared" si="107"/>
        <v/>
      </c>
      <c r="BL433" s="86"/>
      <c r="BM433" s="89" t="str">
        <f t="shared" si="108"/>
        <v/>
      </c>
      <c r="BN433" s="184"/>
      <c r="BO433" s="184" t="str">
        <f t="shared" si="109"/>
        <v/>
      </c>
      <c r="BP433" s="466"/>
      <c r="BQ433" s="184"/>
      <c r="BR433" s="184"/>
      <c r="BS433" s="184"/>
      <c r="BT433" s="184"/>
      <c r="BU433" s="184"/>
      <c r="BV433" s="86"/>
      <c r="BW433" s="184"/>
      <c r="BX433" s="184"/>
      <c r="BY433" s="184"/>
      <c r="BZ433" s="184"/>
      <c r="CA433" s="184"/>
      <c r="CB433" s="119"/>
    </row>
    <row r="434" spans="1:80" s="78" customFormat="1" x14ac:dyDescent="0.2">
      <c r="A434" s="84"/>
      <c r="B434" s="85"/>
      <c r="C434" s="86" t="str">
        <f t="shared" si="96"/>
        <v/>
      </c>
      <c r="D434" s="207" t="str">
        <f t="shared" si="97"/>
        <v/>
      </c>
      <c r="E434" s="86"/>
      <c r="F434" s="86"/>
      <c r="G434" s="86"/>
      <c r="H434" s="86"/>
      <c r="I434" s="86"/>
      <c r="J434" s="86"/>
      <c r="K434" s="86"/>
      <c r="L434" s="86"/>
      <c r="M434" s="86"/>
      <c r="N434" s="86"/>
      <c r="O434" s="87"/>
      <c r="P434" s="87"/>
      <c r="Q434" s="84"/>
      <c r="R434" s="84"/>
      <c r="S434" s="88"/>
      <c r="T434" s="86"/>
      <c r="U434" s="89" t="str">
        <f>IF(T434="","",VLOOKUP(T434,Surfacing_Pavements_Full_Width_Array,2,FALSE))</f>
        <v/>
      </c>
      <c r="V434" s="88" t="str">
        <f t="shared" si="98"/>
        <v/>
      </c>
      <c r="W434" s="99"/>
      <c r="X434" s="90"/>
      <c r="Y434" s="89" t="str">
        <f t="shared" si="99"/>
        <v/>
      </c>
      <c r="Z434" s="86"/>
      <c r="AA434" s="91" t="str">
        <f t="shared" si="100"/>
        <v/>
      </c>
      <c r="AB434" s="86"/>
      <c r="AC434" s="87"/>
      <c r="AD434" s="86"/>
      <c r="AE434" s="86"/>
      <c r="AF434" s="86"/>
      <c r="AG434" s="86"/>
      <c r="AH434" s="89" t="str">
        <f t="shared" si="101"/>
        <v/>
      </c>
      <c r="AI434" s="86"/>
      <c r="AJ434" s="86"/>
      <c r="AK434" s="86"/>
      <c r="AL434" s="89" t="str">
        <f t="shared" si="102"/>
        <v/>
      </c>
      <c r="AM434" s="86"/>
      <c r="AN434" s="86"/>
      <c r="AO434" s="89" t="str">
        <f t="shared" si="103"/>
        <v/>
      </c>
      <c r="AP434" s="86"/>
      <c r="AQ434" s="86"/>
      <c r="AR434" s="89" t="str">
        <f t="shared" si="104"/>
        <v/>
      </c>
      <c r="AS434" s="86"/>
      <c r="AT434" s="89" t="str">
        <f t="shared" si="105"/>
        <v/>
      </c>
      <c r="AU434" s="86"/>
      <c r="AV434" s="86"/>
      <c r="AW434" s="86"/>
      <c r="AX434" s="86"/>
      <c r="AY434" s="86"/>
      <c r="AZ434" s="184"/>
      <c r="BA434" s="184"/>
      <c r="BB434" s="183"/>
      <c r="BC434" s="183"/>
      <c r="BD434" s="207" t="str">
        <f t="shared" si="106"/>
        <v/>
      </c>
      <c r="BE434" s="86"/>
      <c r="BF434" s="86"/>
      <c r="BG434" s="86"/>
      <c r="BH434" s="86"/>
      <c r="BI434" s="88"/>
      <c r="BJ434" s="88"/>
      <c r="BK434" s="89" t="str">
        <f t="shared" si="107"/>
        <v/>
      </c>
      <c r="BL434" s="86"/>
      <c r="BM434" s="89" t="str">
        <f t="shared" si="108"/>
        <v/>
      </c>
      <c r="BN434" s="184"/>
      <c r="BO434" s="184" t="str">
        <f t="shared" si="109"/>
        <v/>
      </c>
      <c r="BP434" s="466"/>
      <c r="BQ434" s="184"/>
      <c r="BR434" s="184"/>
      <c r="BS434" s="184"/>
      <c r="BT434" s="184"/>
      <c r="BU434" s="184"/>
      <c r="BV434" s="86"/>
      <c r="BW434" s="184"/>
      <c r="BX434" s="184"/>
      <c r="BY434" s="184"/>
      <c r="BZ434" s="184"/>
      <c r="CA434" s="184"/>
      <c r="CB434" s="119"/>
    </row>
    <row r="435" spans="1:80" s="78" customFormat="1" x14ac:dyDescent="0.2">
      <c r="A435" s="84"/>
      <c r="B435" s="85"/>
      <c r="C435" s="86" t="str">
        <f t="shared" si="96"/>
        <v/>
      </c>
      <c r="D435" s="207" t="str">
        <f t="shared" si="97"/>
        <v/>
      </c>
      <c r="E435" s="86"/>
      <c r="F435" s="86"/>
      <c r="G435" s="86"/>
      <c r="H435" s="86"/>
      <c r="I435" s="86"/>
      <c r="J435" s="86"/>
      <c r="K435" s="86"/>
      <c r="L435" s="86"/>
      <c r="M435" s="86"/>
      <c r="N435" s="86"/>
      <c r="O435" s="87"/>
      <c r="P435" s="87"/>
      <c r="Q435" s="84"/>
      <c r="R435" s="84"/>
      <c r="S435" s="88"/>
      <c r="T435" s="86"/>
      <c r="U435" s="89" t="str">
        <f>IF(T435="","",VLOOKUP(T435,Surfacing_Pavements_Full_Width_Array,2,FALSE))</f>
        <v/>
      </c>
      <c r="V435" s="88" t="str">
        <f t="shared" si="98"/>
        <v/>
      </c>
      <c r="W435" s="99"/>
      <c r="X435" s="90"/>
      <c r="Y435" s="89" t="str">
        <f t="shared" si="99"/>
        <v/>
      </c>
      <c r="Z435" s="86"/>
      <c r="AA435" s="91" t="str">
        <f t="shared" si="100"/>
        <v/>
      </c>
      <c r="AB435" s="86"/>
      <c r="AC435" s="87"/>
      <c r="AD435" s="86"/>
      <c r="AE435" s="86"/>
      <c r="AF435" s="86"/>
      <c r="AG435" s="86"/>
      <c r="AH435" s="89" t="str">
        <f t="shared" si="101"/>
        <v/>
      </c>
      <c r="AI435" s="86"/>
      <c r="AJ435" s="86"/>
      <c r="AK435" s="86"/>
      <c r="AL435" s="89" t="str">
        <f t="shared" si="102"/>
        <v/>
      </c>
      <c r="AM435" s="86"/>
      <c r="AN435" s="86"/>
      <c r="AO435" s="89" t="str">
        <f t="shared" si="103"/>
        <v/>
      </c>
      <c r="AP435" s="86"/>
      <c r="AQ435" s="86"/>
      <c r="AR435" s="89" t="str">
        <f t="shared" si="104"/>
        <v/>
      </c>
      <c r="AS435" s="86"/>
      <c r="AT435" s="89" t="str">
        <f t="shared" si="105"/>
        <v/>
      </c>
      <c r="AU435" s="86"/>
      <c r="AV435" s="86"/>
      <c r="AW435" s="86"/>
      <c r="AX435" s="86"/>
      <c r="AY435" s="86"/>
      <c r="AZ435" s="184"/>
      <c r="BA435" s="184"/>
      <c r="BB435" s="183"/>
      <c r="BC435" s="183"/>
      <c r="BD435" s="207" t="str">
        <f t="shared" si="106"/>
        <v/>
      </c>
      <c r="BE435" s="86"/>
      <c r="BF435" s="86"/>
      <c r="BG435" s="86"/>
      <c r="BH435" s="86"/>
      <c r="BI435" s="88"/>
      <c r="BJ435" s="88"/>
      <c r="BK435" s="89" t="str">
        <f t="shared" si="107"/>
        <v/>
      </c>
      <c r="BL435" s="86"/>
      <c r="BM435" s="89" t="str">
        <f t="shared" si="108"/>
        <v/>
      </c>
      <c r="BN435" s="184"/>
      <c r="BO435" s="184" t="str">
        <f t="shared" si="109"/>
        <v/>
      </c>
      <c r="BP435" s="466"/>
      <c r="BQ435" s="184"/>
      <c r="BR435" s="184"/>
      <c r="BS435" s="184"/>
      <c r="BT435" s="184"/>
      <c r="BU435" s="184"/>
      <c r="BV435" s="86"/>
      <c r="BW435" s="184"/>
      <c r="BX435" s="184"/>
      <c r="BY435" s="184"/>
      <c r="BZ435" s="184"/>
      <c r="CA435" s="184"/>
      <c r="CB435" s="119"/>
    </row>
    <row r="436" spans="1:80" s="78" customFormat="1" x14ac:dyDescent="0.2">
      <c r="A436" s="84"/>
      <c r="B436" s="85"/>
      <c r="C436" s="86" t="str">
        <f t="shared" si="96"/>
        <v/>
      </c>
      <c r="D436" s="207" t="str">
        <f t="shared" si="97"/>
        <v/>
      </c>
      <c r="E436" s="86"/>
      <c r="F436" s="86"/>
      <c r="G436" s="86"/>
      <c r="H436" s="86"/>
      <c r="I436" s="86"/>
      <c r="J436" s="86"/>
      <c r="K436" s="86"/>
      <c r="L436" s="86"/>
      <c r="M436" s="86"/>
      <c r="N436" s="86"/>
      <c r="O436" s="87"/>
      <c r="P436" s="87"/>
      <c r="Q436" s="84"/>
      <c r="R436" s="84"/>
      <c r="S436" s="88"/>
      <c r="T436" s="86"/>
      <c r="U436" s="89" t="str">
        <f>IF(T436="","",VLOOKUP(T436,Surfacing_Pavements_Full_Width_Array,2,FALSE))</f>
        <v/>
      </c>
      <c r="V436" s="88" t="str">
        <f t="shared" si="98"/>
        <v/>
      </c>
      <c r="W436" s="99"/>
      <c r="X436" s="90"/>
      <c r="Y436" s="89" t="str">
        <f t="shared" si="99"/>
        <v/>
      </c>
      <c r="Z436" s="86"/>
      <c r="AA436" s="91" t="str">
        <f t="shared" si="100"/>
        <v/>
      </c>
      <c r="AB436" s="86"/>
      <c r="AC436" s="87"/>
      <c r="AD436" s="86"/>
      <c r="AE436" s="86"/>
      <c r="AF436" s="86"/>
      <c r="AG436" s="86"/>
      <c r="AH436" s="89" t="str">
        <f t="shared" si="101"/>
        <v/>
      </c>
      <c r="AI436" s="86"/>
      <c r="AJ436" s="86"/>
      <c r="AK436" s="86"/>
      <c r="AL436" s="89" t="str">
        <f t="shared" si="102"/>
        <v/>
      </c>
      <c r="AM436" s="86"/>
      <c r="AN436" s="86"/>
      <c r="AO436" s="89" t="str">
        <f t="shared" si="103"/>
        <v/>
      </c>
      <c r="AP436" s="86"/>
      <c r="AQ436" s="86"/>
      <c r="AR436" s="89" t="str">
        <f t="shared" si="104"/>
        <v/>
      </c>
      <c r="AS436" s="86"/>
      <c r="AT436" s="89" t="str">
        <f t="shared" si="105"/>
        <v/>
      </c>
      <c r="AU436" s="86"/>
      <c r="AV436" s="86"/>
      <c r="AW436" s="86"/>
      <c r="AX436" s="86"/>
      <c r="AY436" s="86"/>
      <c r="AZ436" s="184"/>
      <c r="BA436" s="184"/>
      <c r="BB436" s="183"/>
      <c r="BC436" s="183"/>
      <c r="BD436" s="207" t="str">
        <f t="shared" si="106"/>
        <v/>
      </c>
      <c r="BE436" s="86"/>
      <c r="BF436" s="86"/>
      <c r="BG436" s="86"/>
      <c r="BH436" s="86"/>
      <c r="BI436" s="88"/>
      <c r="BJ436" s="88"/>
      <c r="BK436" s="89" t="str">
        <f t="shared" si="107"/>
        <v/>
      </c>
      <c r="BL436" s="86"/>
      <c r="BM436" s="89" t="str">
        <f t="shared" si="108"/>
        <v/>
      </c>
      <c r="BN436" s="184"/>
      <c r="BO436" s="184" t="str">
        <f t="shared" si="109"/>
        <v/>
      </c>
      <c r="BP436" s="466"/>
      <c r="BQ436" s="184"/>
      <c r="BR436" s="184"/>
      <c r="BS436" s="184"/>
      <c r="BT436" s="184"/>
      <c r="BU436" s="184"/>
      <c r="BV436" s="86"/>
      <c r="BW436" s="184"/>
      <c r="BX436" s="184"/>
      <c r="BY436" s="184"/>
      <c r="BZ436" s="184"/>
      <c r="CA436" s="184"/>
      <c r="CB436" s="119"/>
    </row>
    <row r="437" spans="1:80" s="78" customFormat="1" x14ac:dyDescent="0.2">
      <c r="A437" s="84"/>
      <c r="B437" s="85"/>
      <c r="C437" s="86" t="str">
        <f t="shared" si="96"/>
        <v/>
      </c>
      <c r="D437" s="207" t="str">
        <f t="shared" si="97"/>
        <v/>
      </c>
      <c r="E437" s="86"/>
      <c r="F437" s="86"/>
      <c r="G437" s="86"/>
      <c r="H437" s="86"/>
      <c r="I437" s="86"/>
      <c r="J437" s="86"/>
      <c r="K437" s="86"/>
      <c r="L437" s="86"/>
      <c r="M437" s="86"/>
      <c r="N437" s="86"/>
      <c r="O437" s="87"/>
      <c r="P437" s="87"/>
      <c r="Q437" s="84"/>
      <c r="R437" s="84"/>
      <c r="S437" s="88"/>
      <c r="T437" s="86"/>
      <c r="U437" s="89" t="str">
        <f>IF(T437="","",VLOOKUP(T437,Surfacing_Pavements_Full_Width_Array,2,FALSE))</f>
        <v/>
      </c>
      <c r="V437" s="88" t="str">
        <f t="shared" si="98"/>
        <v/>
      </c>
      <c r="W437" s="99"/>
      <c r="X437" s="90"/>
      <c r="Y437" s="89" t="str">
        <f t="shared" si="99"/>
        <v/>
      </c>
      <c r="Z437" s="86"/>
      <c r="AA437" s="91" t="str">
        <f t="shared" si="100"/>
        <v/>
      </c>
      <c r="AB437" s="86"/>
      <c r="AC437" s="87"/>
      <c r="AD437" s="86"/>
      <c r="AE437" s="86"/>
      <c r="AF437" s="86"/>
      <c r="AG437" s="86"/>
      <c r="AH437" s="89" t="str">
        <f t="shared" si="101"/>
        <v/>
      </c>
      <c r="AI437" s="86"/>
      <c r="AJ437" s="86"/>
      <c r="AK437" s="86"/>
      <c r="AL437" s="89" t="str">
        <f t="shared" si="102"/>
        <v/>
      </c>
      <c r="AM437" s="86"/>
      <c r="AN437" s="86"/>
      <c r="AO437" s="89" t="str">
        <f t="shared" si="103"/>
        <v/>
      </c>
      <c r="AP437" s="86"/>
      <c r="AQ437" s="86"/>
      <c r="AR437" s="89" t="str">
        <f t="shared" si="104"/>
        <v/>
      </c>
      <c r="AS437" s="86"/>
      <c r="AT437" s="89" t="str">
        <f t="shared" si="105"/>
        <v/>
      </c>
      <c r="AU437" s="86"/>
      <c r="AV437" s="86"/>
      <c r="AW437" s="86"/>
      <c r="AX437" s="86"/>
      <c r="AY437" s="86"/>
      <c r="AZ437" s="184"/>
      <c r="BA437" s="184"/>
      <c r="BB437" s="183"/>
      <c r="BC437" s="183"/>
      <c r="BD437" s="207" t="str">
        <f t="shared" si="106"/>
        <v/>
      </c>
      <c r="BE437" s="86"/>
      <c r="BF437" s="86"/>
      <c r="BG437" s="86"/>
      <c r="BH437" s="86"/>
      <c r="BI437" s="88"/>
      <c r="BJ437" s="88"/>
      <c r="BK437" s="89" t="str">
        <f t="shared" si="107"/>
        <v/>
      </c>
      <c r="BL437" s="86"/>
      <c r="BM437" s="89" t="str">
        <f t="shared" si="108"/>
        <v/>
      </c>
      <c r="BN437" s="184"/>
      <c r="BO437" s="184" t="str">
        <f t="shared" si="109"/>
        <v/>
      </c>
      <c r="BP437" s="466"/>
      <c r="BQ437" s="184"/>
      <c r="BR437" s="184"/>
      <c r="BS437" s="184"/>
      <c r="BT437" s="184"/>
      <c r="BU437" s="184"/>
      <c r="BV437" s="86"/>
      <c r="BW437" s="184"/>
      <c r="BX437" s="184"/>
      <c r="BY437" s="184"/>
      <c r="BZ437" s="184"/>
      <c r="CA437" s="184"/>
      <c r="CB437" s="119"/>
    </row>
    <row r="438" spans="1:80" s="78" customFormat="1" x14ac:dyDescent="0.2">
      <c r="A438" s="84"/>
      <c r="B438" s="85"/>
      <c r="C438" s="86" t="str">
        <f t="shared" si="96"/>
        <v/>
      </c>
      <c r="D438" s="207" t="str">
        <f t="shared" si="97"/>
        <v/>
      </c>
      <c r="E438" s="86"/>
      <c r="F438" s="86"/>
      <c r="G438" s="86"/>
      <c r="H438" s="86"/>
      <c r="I438" s="86"/>
      <c r="J438" s="86"/>
      <c r="K438" s="86"/>
      <c r="L438" s="86"/>
      <c r="M438" s="86"/>
      <c r="N438" s="86"/>
      <c r="O438" s="87"/>
      <c r="P438" s="87"/>
      <c r="Q438" s="84"/>
      <c r="R438" s="84"/>
      <c r="S438" s="88"/>
      <c r="T438" s="86"/>
      <c r="U438" s="89" t="str">
        <f>IF(T438="","",VLOOKUP(T438,Surfacing_Pavements_Full_Width_Array,2,FALSE))</f>
        <v/>
      </c>
      <c r="V438" s="88" t="str">
        <f t="shared" si="98"/>
        <v/>
      </c>
      <c r="W438" s="99"/>
      <c r="X438" s="90"/>
      <c r="Y438" s="89" t="str">
        <f t="shared" si="99"/>
        <v/>
      </c>
      <c r="Z438" s="86"/>
      <c r="AA438" s="91" t="str">
        <f t="shared" si="100"/>
        <v/>
      </c>
      <c r="AB438" s="86"/>
      <c r="AC438" s="87"/>
      <c r="AD438" s="86"/>
      <c r="AE438" s="86"/>
      <c r="AF438" s="86"/>
      <c r="AG438" s="86"/>
      <c r="AH438" s="89" t="str">
        <f t="shared" si="101"/>
        <v/>
      </c>
      <c r="AI438" s="86"/>
      <c r="AJ438" s="86"/>
      <c r="AK438" s="86"/>
      <c r="AL438" s="89" t="str">
        <f t="shared" si="102"/>
        <v/>
      </c>
      <c r="AM438" s="86"/>
      <c r="AN438" s="86"/>
      <c r="AO438" s="89" t="str">
        <f t="shared" si="103"/>
        <v/>
      </c>
      <c r="AP438" s="86"/>
      <c r="AQ438" s="86"/>
      <c r="AR438" s="89" t="str">
        <f t="shared" si="104"/>
        <v/>
      </c>
      <c r="AS438" s="86"/>
      <c r="AT438" s="89" t="str">
        <f t="shared" si="105"/>
        <v/>
      </c>
      <c r="AU438" s="86"/>
      <c r="AV438" s="86"/>
      <c r="AW438" s="86"/>
      <c r="AX438" s="86"/>
      <c r="AY438" s="86"/>
      <c r="AZ438" s="184"/>
      <c r="BA438" s="184"/>
      <c r="BB438" s="183"/>
      <c r="BC438" s="183"/>
      <c r="BD438" s="207" t="str">
        <f t="shared" si="106"/>
        <v/>
      </c>
      <c r="BE438" s="86"/>
      <c r="BF438" s="86"/>
      <c r="BG438" s="86"/>
      <c r="BH438" s="86"/>
      <c r="BI438" s="88"/>
      <c r="BJ438" s="88"/>
      <c r="BK438" s="89" t="str">
        <f t="shared" si="107"/>
        <v/>
      </c>
      <c r="BL438" s="86"/>
      <c r="BM438" s="89" t="str">
        <f t="shared" si="108"/>
        <v/>
      </c>
      <c r="BN438" s="184"/>
      <c r="BO438" s="184" t="str">
        <f t="shared" si="109"/>
        <v/>
      </c>
      <c r="BP438" s="466"/>
      <c r="BQ438" s="184"/>
      <c r="BR438" s="184"/>
      <c r="BS438" s="184"/>
      <c r="BT438" s="184"/>
      <c r="BU438" s="184"/>
      <c r="BV438" s="86"/>
      <c r="BW438" s="184"/>
      <c r="BX438" s="184"/>
      <c r="BY438" s="184"/>
      <c r="BZ438" s="184"/>
      <c r="CA438" s="184"/>
      <c r="CB438" s="119"/>
    </row>
    <row r="439" spans="1:80" s="78" customFormat="1" x14ac:dyDescent="0.2">
      <c r="A439" s="84"/>
      <c r="B439" s="85"/>
      <c r="C439" s="86" t="str">
        <f t="shared" si="96"/>
        <v/>
      </c>
      <c r="D439" s="207" t="str">
        <f t="shared" si="97"/>
        <v/>
      </c>
      <c r="E439" s="86"/>
      <c r="F439" s="86"/>
      <c r="G439" s="86"/>
      <c r="H439" s="86"/>
      <c r="I439" s="86"/>
      <c r="J439" s="86"/>
      <c r="K439" s="86"/>
      <c r="L439" s="86"/>
      <c r="M439" s="86"/>
      <c r="N439" s="86"/>
      <c r="O439" s="87"/>
      <c r="P439" s="87"/>
      <c r="Q439" s="84"/>
      <c r="R439" s="84"/>
      <c r="S439" s="88"/>
      <c r="T439" s="86"/>
      <c r="U439" s="89" t="str">
        <f>IF(T439="","",VLOOKUP(T439,Surfacing_Pavements_Full_Width_Array,2,FALSE))</f>
        <v/>
      </c>
      <c r="V439" s="88" t="str">
        <f t="shared" si="98"/>
        <v/>
      </c>
      <c r="W439" s="99"/>
      <c r="X439" s="90"/>
      <c r="Y439" s="89" t="str">
        <f t="shared" si="99"/>
        <v/>
      </c>
      <c r="Z439" s="86"/>
      <c r="AA439" s="91" t="str">
        <f t="shared" si="100"/>
        <v/>
      </c>
      <c r="AB439" s="86"/>
      <c r="AC439" s="87"/>
      <c r="AD439" s="86"/>
      <c r="AE439" s="86"/>
      <c r="AF439" s="86"/>
      <c r="AG439" s="86"/>
      <c r="AH439" s="89" t="str">
        <f t="shared" si="101"/>
        <v/>
      </c>
      <c r="AI439" s="86"/>
      <c r="AJ439" s="86"/>
      <c r="AK439" s="86"/>
      <c r="AL439" s="89" t="str">
        <f t="shared" si="102"/>
        <v/>
      </c>
      <c r="AM439" s="86"/>
      <c r="AN439" s="86"/>
      <c r="AO439" s="89" t="str">
        <f t="shared" si="103"/>
        <v/>
      </c>
      <c r="AP439" s="86"/>
      <c r="AQ439" s="86"/>
      <c r="AR439" s="89" t="str">
        <f t="shared" si="104"/>
        <v/>
      </c>
      <c r="AS439" s="86"/>
      <c r="AT439" s="89" t="str">
        <f t="shared" si="105"/>
        <v/>
      </c>
      <c r="AU439" s="86"/>
      <c r="AV439" s="86"/>
      <c r="AW439" s="86"/>
      <c r="AX439" s="86"/>
      <c r="AY439" s="86"/>
      <c r="AZ439" s="184"/>
      <c r="BA439" s="184"/>
      <c r="BB439" s="183"/>
      <c r="BC439" s="183"/>
      <c r="BD439" s="207" t="str">
        <f t="shared" si="106"/>
        <v/>
      </c>
      <c r="BE439" s="86"/>
      <c r="BF439" s="86"/>
      <c r="BG439" s="86"/>
      <c r="BH439" s="86"/>
      <c r="BI439" s="88"/>
      <c r="BJ439" s="88"/>
      <c r="BK439" s="89" t="str">
        <f t="shared" si="107"/>
        <v/>
      </c>
      <c r="BL439" s="86"/>
      <c r="BM439" s="89" t="str">
        <f t="shared" si="108"/>
        <v/>
      </c>
      <c r="BN439" s="184"/>
      <c r="BO439" s="184" t="str">
        <f t="shared" si="109"/>
        <v/>
      </c>
      <c r="BP439" s="466"/>
      <c r="BQ439" s="184"/>
      <c r="BR439" s="184"/>
      <c r="BS439" s="184"/>
      <c r="BT439" s="184"/>
      <c r="BU439" s="184"/>
      <c r="BV439" s="86"/>
      <c r="BW439" s="184"/>
      <c r="BX439" s="184"/>
      <c r="BY439" s="184"/>
      <c r="BZ439" s="184"/>
      <c r="CA439" s="184"/>
      <c r="CB439" s="119"/>
    </row>
    <row r="440" spans="1:80" s="78" customFormat="1" x14ac:dyDescent="0.2">
      <c r="A440" s="84"/>
      <c r="B440" s="85"/>
      <c r="C440" s="86" t="str">
        <f t="shared" si="96"/>
        <v/>
      </c>
      <c r="D440" s="207" t="str">
        <f t="shared" si="97"/>
        <v/>
      </c>
      <c r="E440" s="86"/>
      <c r="F440" s="86"/>
      <c r="G440" s="86"/>
      <c r="H440" s="86"/>
      <c r="I440" s="86"/>
      <c r="J440" s="86"/>
      <c r="K440" s="86"/>
      <c r="L440" s="86"/>
      <c r="M440" s="86"/>
      <c r="N440" s="86"/>
      <c r="O440" s="87"/>
      <c r="P440" s="87"/>
      <c r="Q440" s="84"/>
      <c r="R440" s="84"/>
      <c r="S440" s="88"/>
      <c r="T440" s="86"/>
      <c r="U440" s="89" t="str">
        <f>IF(T440="","",VLOOKUP(T440,Surfacing_Pavements_Full_Width_Array,2,FALSE))</f>
        <v/>
      </c>
      <c r="V440" s="88" t="str">
        <f t="shared" si="98"/>
        <v/>
      </c>
      <c r="W440" s="99"/>
      <c r="X440" s="90"/>
      <c r="Y440" s="89" t="str">
        <f t="shared" si="99"/>
        <v/>
      </c>
      <c r="Z440" s="86"/>
      <c r="AA440" s="91" t="str">
        <f t="shared" si="100"/>
        <v/>
      </c>
      <c r="AB440" s="86"/>
      <c r="AC440" s="87"/>
      <c r="AD440" s="86"/>
      <c r="AE440" s="86"/>
      <c r="AF440" s="86"/>
      <c r="AG440" s="86"/>
      <c r="AH440" s="89" t="str">
        <f t="shared" si="101"/>
        <v/>
      </c>
      <c r="AI440" s="86"/>
      <c r="AJ440" s="86"/>
      <c r="AK440" s="86"/>
      <c r="AL440" s="89" t="str">
        <f t="shared" si="102"/>
        <v/>
      </c>
      <c r="AM440" s="86"/>
      <c r="AN440" s="86"/>
      <c r="AO440" s="89" t="str">
        <f t="shared" si="103"/>
        <v/>
      </c>
      <c r="AP440" s="86"/>
      <c r="AQ440" s="86"/>
      <c r="AR440" s="89" t="str">
        <f t="shared" si="104"/>
        <v/>
      </c>
      <c r="AS440" s="86"/>
      <c r="AT440" s="89" t="str">
        <f t="shared" si="105"/>
        <v/>
      </c>
      <c r="AU440" s="86"/>
      <c r="AV440" s="86"/>
      <c r="AW440" s="86"/>
      <c r="AX440" s="86"/>
      <c r="AY440" s="86"/>
      <c r="AZ440" s="184"/>
      <c r="BA440" s="184"/>
      <c r="BB440" s="183"/>
      <c r="BC440" s="183"/>
      <c r="BD440" s="207" t="str">
        <f t="shared" si="106"/>
        <v/>
      </c>
      <c r="BE440" s="86"/>
      <c r="BF440" s="86"/>
      <c r="BG440" s="86"/>
      <c r="BH440" s="86"/>
      <c r="BI440" s="88"/>
      <c r="BJ440" s="88"/>
      <c r="BK440" s="89" t="str">
        <f t="shared" si="107"/>
        <v/>
      </c>
      <c r="BL440" s="86"/>
      <c r="BM440" s="89" t="str">
        <f t="shared" si="108"/>
        <v/>
      </c>
      <c r="BN440" s="184"/>
      <c r="BO440" s="184" t="str">
        <f t="shared" si="109"/>
        <v/>
      </c>
      <c r="BP440" s="466"/>
      <c r="BQ440" s="184"/>
      <c r="BR440" s="184"/>
      <c r="BS440" s="184"/>
      <c r="BT440" s="184"/>
      <c r="BU440" s="184"/>
      <c r="BV440" s="86"/>
      <c r="BW440" s="184"/>
      <c r="BX440" s="184"/>
      <c r="BY440" s="184"/>
      <c r="BZ440" s="184"/>
      <c r="CA440" s="184"/>
      <c r="CB440" s="119"/>
    </row>
    <row r="441" spans="1:80" s="78" customFormat="1" x14ac:dyDescent="0.2">
      <c r="A441" s="84"/>
      <c r="B441" s="85"/>
      <c r="C441" s="86" t="str">
        <f t="shared" si="96"/>
        <v/>
      </c>
      <c r="D441" s="207" t="str">
        <f t="shared" si="97"/>
        <v/>
      </c>
      <c r="E441" s="86"/>
      <c r="F441" s="86"/>
      <c r="G441" s="86"/>
      <c r="H441" s="86"/>
      <c r="I441" s="86"/>
      <c r="J441" s="86"/>
      <c r="K441" s="86"/>
      <c r="L441" s="86"/>
      <c r="M441" s="86"/>
      <c r="N441" s="86"/>
      <c r="O441" s="87"/>
      <c r="P441" s="87"/>
      <c r="Q441" s="84"/>
      <c r="R441" s="84"/>
      <c r="S441" s="88"/>
      <c r="T441" s="86"/>
      <c r="U441" s="89" t="str">
        <f>IF(T441="","",VLOOKUP(T441,Surfacing_Pavements_Full_Width_Array,2,FALSE))</f>
        <v/>
      </c>
      <c r="V441" s="88" t="str">
        <f t="shared" si="98"/>
        <v/>
      </c>
      <c r="W441" s="99"/>
      <c r="X441" s="90"/>
      <c r="Y441" s="89" t="str">
        <f t="shared" si="99"/>
        <v/>
      </c>
      <c r="Z441" s="86"/>
      <c r="AA441" s="91" t="str">
        <f t="shared" si="100"/>
        <v/>
      </c>
      <c r="AB441" s="86"/>
      <c r="AC441" s="87"/>
      <c r="AD441" s="86"/>
      <c r="AE441" s="86"/>
      <c r="AF441" s="86"/>
      <c r="AG441" s="86"/>
      <c r="AH441" s="89" t="str">
        <f t="shared" si="101"/>
        <v/>
      </c>
      <c r="AI441" s="86"/>
      <c r="AJ441" s="86"/>
      <c r="AK441" s="86"/>
      <c r="AL441" s="89" t="str">
        <f t="shared" si="102"/>
        <v/>
      </c>
      <c r="AM441" s="86"/>
      <c r="AN441" s="86"/>
      <c r="AO441" s="89" t="str">
        <f t="shared" si="103"/>
        <v/>
      </c>
      <c r="AP441" s="86"/>
      <c r="AQ441" s="86"/>
      <c r="AR441" s="89" t="str">
        <f t="shared" si="104"/>
        <v/>
      </c>
      <c r="AS441" s="86"/>
      <c r="AT441" s="89" t="str">
        <f t="shared" si="105"/>
        <v/>
      </c>
      <c r="AU441" s="86"/>
      <c r="AV441" s="86"/>
      <c r="AW441" s="86"/>
      <c r="AX441" s="86"/>
      <c r="AY441" s="86"/>
      <c r="AZ441" s="184"/>
      <c r="BA441" s="184"/>
      <c r="BB441" s="183"/>
      <c r="BC441" s="183"/>
      <c r="BD441" s="207" t="str">
        <f t="shared" si="106"/>
        <v/>
      </c>
      <c r="BE441" s="86"/>
      <c r="BF441" s="86"/>
      <c r="BG441" s="86"/>
      <c r="BH441" s="86"/>
      <c r="BI441" s="88"/>
      <c r="BJ441" s="88"/>
      <c r="BK441" s="89" t="str">
        <f t="shared" si="107"/>
        <v/>
      </c>
      <c r="BL441" s="86"/>
      <c r="BM441" s="89" t="str">
        <f t="shared" si="108"/>
        <v/>
      </c>
      <c r="BN441" s="184"/>
      <c r="BO441" s="184" t="str">
        <f t="shared" si="109"/>
        <v/>
      </c>
      <c r="BP441" s="466"/>
      <c r="BQ441" s="184"/>
      <c r="BR441" s="184"/>
      <c r="BS441" s="184"/>
      <c r="BT441" s="184"/>
      <c r="BU441" s="184"/>
      <c r="BV441" s="86"/>
      <c r="BW441" s="184"/>
      <c r="BX441" s="184"/>
      <c r="BY441" s="184"/>
      <c r="BZ441" s="184"/>
      <c r="CA441" s="184"/>
      <c r="CB441" s="119"/>
    </row>
    <row r="442" spans="1:80" s="78" customFormat="1" x14ac:dyDescent="0.2">
      <c r="A442" s="84"/>
      <c r="B442" s="85"/>
      <c r="C442" s="86" t="str">
        <f t="shared" si="96"/>
        <v/>
      </c>
      <c r="D442" s="207" t="str">
        <f t="shared" si="97"/>
        <v/>
      </c>
      <c r="E442" s="86"/>
      <c r="F442" s="86"/>
      <c r="G442" s="86"/>
      <c r="H442" s="86"/>
      <c r="I442" s="86"/>
      <c r="J442" s="86"/>
      <c r="K442" s="86"/>
      <c r="L442" s="86"/>
      <c r="M442" s="86"/>
      <c r="N442" s="86"/>
      <c r="O442" s="87"/>
      <c r="P442" s="87"/>
      <c r="Q442" s="84"/>
      <c r="R442" s="84"/>
      <c r="S442" s="88"/>
      <c r="T442" s="86"/>
      <c r="U442" s="89" t="str">
        <f>IF(T442="","",VLOOKUP(T442,Surfacing_Pavements_Full_Width_Array,2,FALSE))</f>
        <v/>
      </c>
      <c r="V442" s="88" t="str">
        <f t="shared" si="98"/>
        <v/>
      </c>
      <c r="W442" s="99"/>
      <c r="X442" s="90"/>
      <c r="Y442" s="89" t="str">
        <f t="shared" si="99"/>
        <v/>
      </c>
      <c r="Z442" s="86"/>
      <c r="AA442" s="91" t="str">
        <f t="shared" si="100"/>
        <v/>
      </c>
      <c r="AB442" s="86"/>
      <c r="AC442" s="87"/>
      <c r="AD442" s="86"/>
      <c r="AE442" s="86"/>
      <c r="AF442" s="86"/>
      <c r="AG442" s="86"/>
      <c r="AH442" s="89" t="str">
        <f t="shared" si="101"/>
        <v/>
      </c>
      <c r="AI442" s="86"/>
      <c r="AJ442" s="86"/>
      <c r="AK442" s="86"/>
      <c r="AL442" s="89" t="str">
        <f t="shared" si="102"/>
        <v/>
      </c>
      <c r="AM442" s="86"/>
      <c r="AN442" s="86"/>
      <c r="AO442" s="89" t="str">
        <f t="shared" si="103"/>
        <v/>
      </c>
      <c r="AP442" s="86"/>
      <c r="AQ442" s="86"/>
      <c r="AR442" s="89" t="str">
        <f t="shared" si="104"/>
        <v/>
      </c>
      <c r="AS442" s="86"/>
      <c r="AT442" s="89" t="str">
        <f t="shared" si="105"/>
        <v/>
      </c>
      <c r="AU442" s="86"/>
      <c r="AV442" s="86"/>
      <c r="AW442" s="86"/>
      <c r="AX442" s="86"/>
      <c r="AY442" s="86"/>
      <c r="AZ442" s="184"/>
      <c r="BA442" s="184"/>
      <c r="BB442" s="183"/>
      <c r="BC442" s="183"/>
      <c r="BD442" s="207" t="str">
        <f t="shared" si="106"/>
        <v/>
      </c>
      <c r="BE442" s="86"/>
      <c r="BF442" s="86"/>
      <c r="BG442" s="86"/>
      <c r="BH442" s="86"/>
      <c r="BI442" s="88"/>
      <c r="BJ442" s="88"/>
      <c r="BK442" s="89" t="str">
        <f t="shared" si="107"/>
        <v/>
      </c>
      <c r="BL442" s="86"/>
      <c r="BM442" s="89" t="str">
        <f t="shared" si="108"/>
        <v/>
      </c>
      <c r="BN442" s="184"/>
      <c r="BO442" s="184" t="str">
        <f t="shared" si="109"/>
        <v/>
      </c>
      <c r="BP442" s="466"/>
      <c r="BQ442" s="184"/>
      <c r="BR442" s="184"/>
      <c r="BS442" s="184"/>
      <c r="BT442" s="184"/>
      <c r="BU442" s="184"/>
      <c r="BV442" s="86"/>
      <c r="BW442" s="184"/>
      <c r="BX442" s="184"/>
      <c r="BY442" s="184"/>
      <c r="BZ442" s="184"/>
      <c r="CA442" s="184"/>
      <c r="CB442" s="119"/>
    </row>
    <row r="443" spans="1:80" s="78" customFormat="1" x14ac:dyDescent="0.2">
      <c r="A443" s="84"/>
      <c r="B443" s="85"/>
      <c r="C443" s="86" t="str">
        <f t="shared" si="96"/>
        <v/>
      </c>
      <c r="D443" s="207" t="str">
        <f t="shared" si="97"/>
        <v/>
      </c>
      <c r="E443" s="86"/>
      <c r="F443" s="86"/>
      <c r="G443" s="86"/>
      <c r="H443" s="86"/>
      <c r="I443" s="86"/>
      <c r="J443" s="86"/>
      <c r="K443" s="86"/>
      <c r="L443" s="86"/>
      <c r="M443" s="86"/>
      <c r="N443" s="86"/>
      <c r="O443" s="87"/>
      <c r="P443" s="87"/>
      <c r="Q443" s="84"/>
      <c r="R443" s="84"/>
      <c r="S443" s="88"/>
      <c r="T443" s="86"/>
      <c r="U443" s="89" t="str">
        <f>IF(T443="","",VLOOKUP(T443,Surfacing_Pavements_Full_Width_Array,2,FALSE))</f>
        <v/>
      </c>
      <c r="V443" s="88" t="str">
        <f t="shared" si="98"/>
        <v/>
      </c>
      <c r="W443" s="99"/>
      <c r="X443" s="90"/>
      <c r="Y443" s="89" t="str">
        <f t="shared" si="99"/>
        <v/>
      </c>
      <c r="Z443" s="86"/>
      <c r="AA443" s="91" t="str">
        <f t="shared" si="100"/>
        <v/>
      </c>
      <c r="AB443" s="86"/>
      <c r="AC443" s="87"/>
      <c r="AD443" s="86"/>
      <c r="AE443" s="86"/>
      <c r="AF443" s="86"/>
      <c r="AG443" s="86"/>
      <c r="AH443" s="89" t="str">
        <f t="shared" si="101"/>
        <v/>
      </c>
      <c r="AI443" s="86"/>
      <c r="AJ443" s="86"/>
      <c r="AK443" s="86"/>
      <c r="AL443" s="89" t="str">
        <f t="shared" si="102"/>
        <v/>
      </c>
      <c r="AM443" s="86"/>
      <c r="AN443" s="86"/>
      <c r="AO443" s="89" t="str">
        <f t="shared" si="103"/>
        <v/>
      </c>
      <c r="AP443" s="86"/>
      <c r="AQ443" s="86"/>
      <c r="AR443" s="89" t="str">
        <f t="shared" si="104"/>
        <v/>
      </c>
      <c r="AS443" s="86"/>
      <c r="AT443" s="89" t="str">
        <f t="shared" si="105"/>
        <v/>
      </c>
      <c r="AU443" s="86"/>
      <c r="AV443" s="86"/>
      <c r="AW443" s="86"/>
      <c r="AX443" s="86"/>
      <c r="AY443" s="86"/>
      <c r="AZ443" s="184"/>
      <c r="BA443" s="184"/>
      <c r="BB443" s="183"/>
      <c r="BC443" s="183"/>
      <c r="BD443" s="207" t="str">
        <f t="shared" si="106"/>
        <v/>
      </c>
      <c r="BE443" s="86"/>
      <c r="BF443" s="86"/>
      <c r="BG443" s="86"/>
      <c r="BH443" s="86"/>
      <c r="BI443" s="88"/>
      <c r="BJ443" s="88"/>
      <c r="BK443" s="89" t="str">
        <f t="shared" si="107"/>
        <v/>
      </c>
      <c r="BL443" s="86"/>
      <c r="BM443" s="89" t="str">
        <f t="shared" si="108"/>
        <v/>
      </c>
      <c r="BN443" s="184"/>
      <c r="BO443" s="184" t="str">
        <f t="shared" si="109"/>
        <v/>
      </c>
      <c r="BP443" s="466"/>
      <c r="BQ443" s="184"/>
      <c r="BR443" s="184"/>
      <c r="BS443" s="184"/>
      <c r="BT443" s="184"/>
      <c r="BU443" s="184"/>
      <c r="BV443" s="86"/>
      <c r="BW443" s="184"/>
      <c r="BX443" s="184"/>
      <c r="BY443" s="184"/>
      <c r="BZ443" s="184"/>
      <c r="CA443" s="184"/>
      <c r="CB443" s="119"/>
    </row>
    <row r="444" spans="1:80" s="78" customFormat="1" x14ac:dyDescent="0.2">
      <c r="A444" s="84"/>
      <c r="B444" s="85"/>
      <c r="C444" s="86" t="str">
        <f t="shared" si="96"/>
        <v/>
      </c>
      <c r="D444" s="207" t="str">
        <f t="shared" si="97"/>
        <v/>
      </c>
      <c r="E444" s="86"/>
      <c r="F444" s="86"/>
      <c r="G444" s="86"/>
      <c r="H444" s="86"/>
      <c r="I444" s="86"/>
      <c r="J444" s="86"/>
      <c r="K444" s="86"/>
      <c r="L444" s="86"/>
      <c r="M444" s="86"/>
      <c r="N444" s="86"/>
      <c r="O444" s="87"/>
      <c r="P444" s="87"/>
      <c r="Q444" s="84"/>
      <c r="R444" s="84"/>
      <c r="S444" s="88"/>
      <c r="T444" s="86"/>
      <c r="U444" s="89" t="str">
        <f>IF(T444="","",VLOOKUP(T444,Surfacing_Pavements_Full_Width_Array,2,FALSE))</f>
        <v/>
      </c>
      <c r="V444" s="88" t="str">
        <f t="shared" si="98"/>
        <v/>
      </c>
      <c r="W444" s="99"/>
      <c r="X444" s="90"/>
      <c r="Y444" s="89" t="str">
        <f t="shared" si="99"/>
        <v/>
      </c>
      <c r="Z444" s="86"/>
      <c r="AA444" s="91" t="str">
        <f t="shared" si="100"/>
        <v/>
      </c>
      <c r="AB444" s="86"/>
      <c r="AC444" s="87"/>
      <c r="AD444" s="86"/>
      <c r="AE444" s="86"/>
      <c r="AF444" s="86"/>
      <c r="AG444" s="86"/>
      <c r="AH444" s="89" t="str">
        <f t="shared" si="101"/>
        <v/>
      </c>
      <c r="AI444" s="86"/>
      <c r="AJ444" s="86"/>
      <c r="AK444" s="86"/>
      <c r="AL444" s="89" t="str">
        <f t="shared" si="102"/>
        <v/>
      </c>
      <c r="AM444" s="86"/>
      <c r="AN444" s="86"/>
      <c r="AO444" s="89" t="str">
        <f t="shared" si="103"/>
        <v/>
      </c>
      <c r="AP444" s="86"/>
      <c r="AQ444" s="86"/>
      <c r="AR444" s="89" t="str">
        <f t="shared" si="104"/>
        <v/>
      </c>
      <c r="AS444" s="86"/>
      <c r="AT444" s="89" t="str">
        <f t="shared" si="105"/>
        <v/>
      </c>
      <c r="AU444" s="86"/>
      <c r="AV444" s="86"/>
      <c r="AW444" s="86"/>
      <c r="AX444" s="86"/>
      <c r="AY444" s="86"/>
      <c r="AZ444" s="184"/>
      <c r="BA444" s="184"/>
      <c r="BB444" s="183"/>
      <c r="BC444" s="183"/>
      <c r="BD444" s="207" t="str">
        <f t="shared" si="106"/>
        <v/>
      </c>
      <c r="BE444" s="86"/>
      <c r="BF444" s="86"/>
      <c r="BG444" s="86"/>
      <c r="BH444" s="86"/>
      <c r="BI444" s="88"/>
      <c r="BJ444" s="88"/>
      <c r="BK444" s="89" t="str">
        <f t="shared" si="107"/>
        <v/>
      </c>
      <c r="BL444" s="86"/>
      <c r="BM444" s="89" t="str">
        <f t="shared" si="108"/>
        <v/>
      </c>
      <c r="BN444" s="184"/>
      <c r="BO444" s="184" t="str">
        <f t="shared" si="109"/>
        <v/>
      </c>
      <c r="BP444" s="466"/>
      <c r="BQ444" s="184"/>
      <c r="BR444" s="184"/>
      <c r="BS444" s="184"/>
      <c r="BT444" s="184"/>
      <c r="BU444" s="184"/>
      <c r="BV444" s="86"/>
      <c r="BW444" s="184"/>
      <c r="BX444" s="184"/>
      <c r="BY444" s="184"/>
      <c r="BZ444" s="184"/>
      <c r="CA444" s="184"/>
      <c r="CB444" s="119"/>
    </row>
    <row r="445" spans="1:80" s="78" customFormat="1" x14ac:dyDescent="0.2">
      <c r="A445" s="84"/>
      <c r="B445" s="85"/>
      <c r="C445" s="86" t="str">
        <f t="shared" si="96"/>
        <v/>
      </c>
      <c r="D445" s="207" t="str">
        <f t="shared" si="97"/>
        <v/>
      </c>
      <c r="E445" s="86"/>
      <c r="F445" s="86"/>
      <c r="G445" s="86"/>
      <c r="H445" s="86"/>
      <c r="I445" s="86"/>
      <c r="J445" s="86"/>
      <c r="K445" s="86"/>
      <c r="L445" s="86"/>
      <c r="M445" s="86"/>
      <c r="N445" s="86"/>
      <c r="O445" s="87"/>
      <c r="P445" s="87"/>
      <c r="Q445" s="84"/>
      <c r="R445" s="84"/>
      <c r="S445" s="88"/>
      <c r="T445" s="86"/>
      <c r="U445" s="89" t="str">
        <f>IF(T445="","",VLOOKUP(T445,Surfacing_Pavements_Full_Width_Array,2,FALSE))</f>
        <v/>
      </c>
      <c r="V445" s="88" t="str">
        <f t="shared" si="98"/>
        <v/>
      </c>
      <c r="W445" s="99"/>
      <c r="X445" s="90"/>
      <c r="Y445" s="89" t="str">
        <f t="shared" si="99"/>
        <v/>
      </c>
      <c r="Z445" s="86"/>
      <c r="AA445" s="91" t="str">
        <f t="shared" si="100"/>
        <v/>
      </c>
      <c r="AB445" s="86"/>
      <c r="AC445" s="87"/>
      <c r="AD445" s="86"/>
      <c r="AE445" s="86"/>
      <c r="AF445" s="86"/>
      <c r="AG445" s="86"/>
      <c r="AH445" s="89" t="str">
        <f t="shared" si="101"/>
        <v/>
      </c>
      <c r="AI445" s="86"/>
      <c r="AJ445" s="86"/>
      <c r="AK445" s="86"/>
      <c r="AL445" s="89" t="str">
        <f t="shared" si="102"/>
        <v/>
      </c>
      <c r="AM445" s="86"/>
      <c r="AN445" s="86"/>
      <c r="AO445" s="89" t="str">
        <f t="shared" si="103"/>
        <v/>
      </c>
      <c r="AP445" s="86"/>
      <c r="AQ445" s="86"/>
      <c r="AR445" s="89" t="str">
        <f t="shared" si="104"/>
        <v/>
      </c>
      <c r="AS445" s="86"/>
      <c r="AT445" s="89" t="str">
        <f t="shared" si="105"/>
        <v/>
      </c>
      <c r="AU445" s="86"/>
      <c r="AV445" s="86"/>
      <c r="AW445" s="86"/>
      <c r="AX445" s="86"/>
      <c r="AY445" s="86"/>
      <c r="AZ445" s="184"/>
      <c r="BA445" s="184"/>
      <c r="BB445" s="183"/>
      <c r="BC445" s="183"/>
      <c r="BD445" s="207" t="str">
        <f t="shared" si="106"/>
        <v/>
      </c>
      <c r="BE445" s="86"/>
      <c r="BF445" s="86"/>
      <c r="BG445" s="86"/>
      <c r="BH445" s="86"/>
      <c r="BI445" s="88"/>
      <c r="BJ445" s="88"/>
      <c r="BK445" s="89" t="str">
        <f t="shared" si="107"/>
        <v/>
      </c>
      <c r="BL445" s="86"/>
      <c r="BM445" s="89" t="str">
        <f t="shared" si="108"/>
        <v/>
      </c>
      <c r="BN445" s="184"/>
      <c r="BO445" s="184" t="str">
        <f t="shared" si="109"/>
        <v/>
      </c>
      <c r="BP445" s="466"/>
      <c r="BQ445" s="184"/>
      <c r="BR445" s="184"/>
      <c r="BS445" s="184"/>
      <c r="BT445" s="184"/>
      <c r="BU445" s="184"/>
      <c r="BV445" s="86"/>
      <c r="BW445" s="184"/>
      <c r="BX445" s="184"/>
      <c r="BY445" s="184"/>
      <c r="BZ445" s="184"/>
      <c r="CA445" s="184"/>
      <c r="CB445" s="119"/>
    </row>
    <row r="446" spans="1:80" s="78" customFormat="1" x14ac:dyDescent="0.2">
      <c r="A446" s="84"/>
      <c r="B446" s="85"/>
      <c r="C446" s="86" t="str">
        <f t="shared" si="96"/>
        <v/>
      </c>
      <c r="D446" s="207" t="str">
        <f t="shared" si="97"/>
        <v/>
      </c>
      <c r="E446" s="86"/>
      <c r="F446" s="86"/>
      <c r="G446" s="86"/>
      <c r="H446" s="86"/>
      <c r="I446" s="86"/>
      <c r="J446" s="86"/>
      <c r="K446" s="86"/>
      <c r="L446" s="86"/>
      <c r="M446" s="86"/>
      <c r="N446" s="86"/>
      <c r="O446" s="87"/>
      <c r="P446" s="87"/>
      <c r="Q446" s="84"/>
      <c r="R446" s="84"/>
      <c r="S446" s="88"/>
      <c r="T446" s="86"/>
      <c r="U446" s="89" t="str">
        <f>IF(T446="","",VLOOKUP(T446,Surfacing_Pavements_Full_Width_Array,2,FALSE))</f>
        <v/>
      </c>
      <c r="V446" s="88" t="str">
        <f t="shared" si="98"/>
        <v/>
      </c>
      <c r="W446" s="99"/>
      <c r="X446" s="90"/>
      <c r="Y446" s="89" t="str">
        <f t="shared" si="99"/>
        <v/>
      </c>
      <c r="Z446" s="86"/>
      <c r="AA446" s="91" t="str">
        <f t="shared" si="100"/>
        <v/>
      </c>
      <c r="AB446" s="86"/>
      <c r="AC446" s="87"/>
      <c r="AD446" s="86"/>
      <c r="AE446" s="86"/>
      <c r="AF446" s="86"/>
      <c r="AG446" s="86"/>
      <c r="AH446" s="89" t="str">
        <f t="shared" si="101"/>
        <v/>
      </c>
      <c r="AI446" s="86"/>
      <c r="AJ446" s="86"/>
      <c r="AK446" s="86"/>
      <c r="AL446" s="89" t="str">
        <f t="shared" si="102"/>
        <v/>
      </c>
      <c r="AM446" s="86"/>
      <c r="AN446" s="86"/>
      <c r="AO446" s="89" t="str">
        <f t="shared" si="103"/>
        <v/>
      </c>
      <c r="AP446" s="86"/>
      <c r="AQ446" s="86"/>
      <c r="AR446" s="89" t="str">
        <f t="shared" si="104"/>
        <v/>
      </c>
      <c r="AS446" s="86"/>
      <c r="AT446" s="89" t="str">
        <f t="shared" si="105"/>
        <v/>
      </c>
      <c r="AU446" s="86"/>
      <c r="AV446" s="86"/>
      <c r="AW446" s="86"/>
      <c r="AX446" s="86"/>
      <c r="AY446" s="86"/>
      <c r="AZ446" s="184"/>
      <c r="BA446" s="184"/>
      <c r="BB446" s="183"/>
      <c r="BC446" s="183"/>
      <c r="BD446" s="207" t="str">
        <f t="shared" si="106"/>
        <v/>
      </c>
      <c r="BE446" s="86"/>
      <c r="BF446" s="86"/>
      <c r="BG446" s="86"/>
      <c r="BH446" s="86"/>
      <c r="BI446" s="88"/>
      <c r="BJ446" s="88"/>
      <c r="BK446" s="89" t="str">
        <f t="shared" si="107"/>
        <v/>
      </c>
      <c r="BL446" s="86"/>
      <c r="BM446" s="89" t="str">
        <f t="shared" si="108"/>
        <v/>
      </c>
      <c r="BN446" s="184"/>
      <c r="BO446" s="184" t="str">
        <f t="shared" si="109"/>
        <v/>
      </c>
      <c r="BP446" s="466"/>
      <c r="BQ446" s="184"/>
      <c r="BR446" s="184"/>
      <c r="BS446" s="184"/>
      <c r="BT446" s="184"/>
      <c r="BU446" s="184"/>
      <c r="BV446" s="86"/>
      <c r="BW446" s="184"/>
      <c r="BX446" s="184"/>
      <c r="BY446" s="184"/>
      <c r="BZ446" s="184"/>
      <c r="CA446" s="184"/>
      <c r="CB446" s="119"/>
    </row>
    <row r="447" spans="1:80" s="78" customFormat="1" x14ac:dyDescent="0.2">
      <c r="A447" s="84"/>
      <c r="B447" s="85"/>
      <c r="C447" s="86" t="str">
        <f t="shared" si="96"/>
        <v/>
      </c>
      <c r="D447" s="207" t="str">
        <f t="shared" si="97"/>
        <v/>
      </c>
      <c r="E447" s="86"/>
      <c r="F447" s="86"/>
      <c r="G447" s="86"/>
      <c r="H447" s="86"/>
      <c r="I447" s="86"/>
      <c r="J447" s="86"/>
      <c r="K447" s="86"/>
      <c r="L447" s="86"/>
      <c r="M447" s="86"/>
      <c r="N447" s="86"/>
      <c r="O447" s="87"/>
      <c r="P447" s="87"/>
      <c r="Q447" s="84"/>
      <c r="R447" s="84"/>
      <c r="S447" s="88"/>
      <c r="T447" s="86"/>
      <c r="U447" s="89" t="str">
        <f>IF(T447="","",VLOOKUP(T447,Surfacing_Pavements_Full_Width_Array,2,FALSE))</f>
        <v/>
      </c>
      <c r="V447" s="88" t="str">
        <f t="shared" si="98"/>
        <v/>
      </c>
      <c r="W447" s="99"/>
      <c r="X447" s="90"/>
      <c r="Y447" s="89" t="str">
        <f t="shared" si="99"/>
        <v/>
      </c>
      <c r="Z447" s="86"/>
      <c r="AA447" s="91" t="str">
        <f t="shared" si="100"/>
        <v/>
      </c>
      <c r="AB447" s="86"/>
      <c r="AC447" s="87"/>
      <c r="AD447" s="86"/>
      <c r="AE447" s="86"/>
      <c r="AF447" s="86"/>
      <c r="AG447" s="86"/>
      <c r="AH447" s="89" t="str">
        <f t="shared" si="101"/>
        <v/>
      </c>
      <c r="AI447" s="86"/>
      <c r="AJ447" s="86"/>
      <c r="AK447" s="86"/>
      <c r="AL447" s="89" t="str">
        <f t="shared" si="102"/>
        <v/>
      </c>
      <c r="AM447" s="86"/>
      <c r="AN447" s="86"/>
      <c r="AO447" s="89" t="str">
        <f t="shared" si="103"/>
        <v/>
      </c>
      <c r="AP447" s="86"/>
      <c r="AQ447" s="86"/>
      <c r="AR447" s="89" t="str">
        <f t="shared" si="104"/>
        <v/>
      </c>
      <c r="AS447" s="86"/>
      <c r="AT447" s="89" t="str">
        <f t="shared" si="105"/>
        <v/>
      </c>
      <c r="AU447" s="86"/>
      <c r="AV447" s="86"/>
      <c r="AW447" s="86"/>
      <c r="AX447" s="86"/>
      <c r="AY447" s="86"/>
      <c r="AZ447" s="184"/>
      <c r="BA447" s="184"/>
      <c r="BB447" s="183"/>
      <c r="BC447" s="183"/>
      <c r="BD447" s="207" t="str">
        <f t="shared" si="106"/>
        <v/>
      </c>
      <c r="BE447" s="86"/>
      <c r="BF447" s="86"/>
      <c r="BG447" s="86"/>
      <c r="BH447" s="86"/>
      <c r="BI447" s="88"/>
      <c r="BJ447" s="88"/>
      <c r="BK447" s="89" t="str">
        <f t="shared" si="107"/>
        <v/>
      </c>
      <c r="BL447" s="86"/>
      <c r="BM447" s="89" t="str">
        <f t="shared" si="108"/>
        <v/>
      </c>
      <c r="BN447" s="184"/>
      <c r="BO447" s="184" t="str">
        <f t="shared" si="109"/>
        <v/>
      </c>
      <c r="BP447" s="466"/>
      <c r="BQ447" s="184"/>
      <c r="BR447" s="184"/>
      <c r="BS447" s="184"/>
      <c r="BT447" s="184"/>
      <c r="BU447" s="184"/>
      <c r="BV447" s="86"/>
      <c r="BW447" s="184"/>
      <c r="BX447" s="184"/>
      <c r="BY447" s="184"/>
      <c r="BZ447" s="184"/>
      <c r="CA447" s="184"/>
      <c r="CB447" s="119"/>
    </row>
    <row r="448" spans="1:80" s="78" customFormat="1" x14ac:dyDescent="0.2">
      <c r="A448" s="84"/>
      <c r="B448" s="85"/>
      <c r="C448" s="86" t="str">
        <f t="shared" si="96"/>
        <v/>
      </c>
      <c r="D448" s="207" t="str">
        <f t="shared" si="97"/>
        <v/>
      </c>
      <c r="E448" s="86"/>
      <c r="F448" s="86"/>
      <c r="G448" s="86"/>
      <c r="H448" s="86"/>
      <c r="I448" s="86"/>
      <c r="J448" s="86"/>
      <c r="K448" s="86"/>
      <c r="L448" s="86"/>
      <c r="M448" s="86"/>
      <c r="N448" s="86"/>
      <c r="O448" s="87"/>
      <c r="P448" s="87"/>
      <c r="Q448" s="84"/>
      <c r="R448" s="84"/>
      <c r="S448" s="88"/>
      <c r="T448" s="86"/>
      <c r="U448" s="89" t="str">
        <f>IF(T448="","",VLOOKUP(T448,Surfacing_Pavements_Full_Width_Array,2,FALSE))</f>
        <v/>
      </c>
      <c r="V448" s="88" t="str">
        <f t="shared" si="98"/>
        <v/>
      </c>
      <c r="W448" s="99"/>
      <c r="X448" s="90"/>
      <c r="Y448" s="89" t="str">
        <f t="shared" si="99"/>
        <v/>
      </c>
      <c r="Z448" s="86"/>
      <c r="AA448" s="91" t="str">
        <f t="shared" si="100"/>
        <v/>
      </c>
      <c r="AB448" s="86"/>
      <c r="AC448" s="87"/>
      <c r="AD448" s="86"/>
      <c r="AE448" s="86"/>
      <c r="AF448" s="86"/>
      <c r="AG448" s="86"/>
      <c r="AH448" s="89" t="str">
        <f t="shared" si="101"/>
        <v/>
      </c>
      <c r="AI448" s="86"/>
      <c r="AJ448" s="86"/>
      <c r="AK448" s="86"/>
      <c r="AL448" s="89" t="str">
        <f t="shared" si="102"/>
        <v/>
      </c>
      <c r="AM448" s="86"/>
      <c r="AN448" s="86"/>
      <c r="AO448" s="89" t="str">
        <f t="shared" si="103"/>
        <v/>
      </c>
      <c r="AP448" s="86"/>
      <c r="AQ448" s="86"/>
      <c r="AR448" s="89" t="str">
        <f t="shared" si="104"/>
        <v/>
      </c>
      <c r="AS448" s="86"/>
      <c r="AT448" s="89" t="str">
        <f t="shared" si="105"/>
        <v/>
      </c>
      <c r="AU448" s="86"/>
      <c r="AV448" s="86"/>
      <c r="AW448" s="86"/>
      <c r="AX448" s="86"/>
      <c r="AY448" s="86"/>
      <c r="AZ448" s="184"/>
      <c r="BA448" s="184"/>
      <c r="BB448" s="183"/>
      <c r="BC448" s="183"/>
      <c r="BD448" s="207" t="str">
        <f t="shared" si="106"/>
        <v/>
      </c>
      <c r="BE448" s="86"/>
      <c r="BF448" s="86"/>
      <c r="BG448" s="86"/>
      <c r="BH448" s="86"/>
      <c r="BI448" s="88"/>
      <c r="BJ448" s="88"/>
      <c r="BK448" s="89" t="str">
        <f t="shared" si="107"/>
        <v/>
      </c>
      <c r="BL448" s="86"/>
      <c r="BM448" s="89" t="str">
        <f t="shared" si="108"/>
        <v/>
      </c>
      <c r="BN448" s="184"/>
      <c r="BO448" s="184" t="str">
        <f t="shared" si="109"/>
        <v/>
      </c>
      <c r="BP448" s="466"/>
      <c r="BQ448" s="184"/>
      <c r="BR448" s="184"/>
      <c r="BS448" s="184"/>
      <c r="BT448" s="184"/>
      <c r="BU448" s="184"/>
      <c r="BV448" s="86"/>
      <c r="BW448" s="184"/>
      <c r="BX448" s="184"/>
      <c r="BY448" s="184"/>
      <c r="BZ448" s="184"/>
      <c r="CA448" s="184"/>
      <c r="CB448" s="119"/>
    </row>
    <row r="449" spans="1:80" s="78" customFormat="1" x14ac:dyDescent="0.2">
      <c r="A449" s="84"/>
      <c r="B449" s="85"/>
      <c r="C449" s="86" t="str">
        <f t="shared" si="96"/>
        <v/>
      </c>
      <c r="D449" s="207" t="str">
        <f t="shared" si="97"/>
        <v/>
      </c>
      <c r="E449" s="86"/>
      <c r="F449" s="86"/>
      <c r="G449" s="86"/>
      <c r="H449" s="86"/>
      <c r="I449" s="86"/>
      <c r="J449" s="86"/>
      <c r="K449" s="86"/>
      <c r="L449" s="86"/>
      <c r="M449" s="86"/>
      <c r="N449" s="86"/>
      <c r="O449" s="87"/>
      <c r="P449" s="87"/>
      <c r="Q449" s="84"/>
      <c r="R449" s="84"/>
      <c r="S449" s="88"/>
      <c r="T449" s="86"/>
      <c r="U449" s="89" t="str">
        <f>IF(T449="","",VLOOKUP(T449,Surfacing_Pavements_Full_Width_Array,2,FALSE))</f>
        <v/>
      </c>
      <c r="V449" s="88" t="str">
        <f t="shared" si="98"/>
        <v/>
      </c>
      <c r="W449" s="99"/>
      <c r="X449" s="90"/>
      <c r="Y449" s="89" t="str">
        <f t="shared" si="99"/>
        <v/>
      </c>
      <c r="Z449" s="86"/>
      <c r="AA449" s="91" t="str">
        <f t="shared" si="100"/>
        <v/>
      </c>
      <c r="AB449" s="86"/>
      <c r="AC449" s="87"/>
      <c r="AD449" s="86"/>
      <c r="AE449" s="86"/>
      <c r="AF449" s="86"/>
      <c r="AG449" s="86"/>
      <c r="AH449" s="89" t="str">
        <f t="shared" si="101"/>
        <v/>
      </c>
      <c r="AI449" s="86"/>
      <c r="AJ449" s="86"/>
      <c r="AK449" s="86"/>
      <c r="AL449" s="89" t="str">
        <f t="shared" si="102"/>
        <v/>
      </c>
      <c r="AM449" s="86"/>
      <c r="AN449" s="86"/>
      <c r="AO449" s="89" t="str">
        <f t="shared" si="103"/>
        <v/>
      </c>
      <c r="AP449" s="86"/>
      <c r="AQ449" s="86"/>
      <c r="AR449" s="89" t="str">
        <f t="shared" si="104"/>
        <v/>
      </c>
      <c r="AS449" s="86"/>
      <c r="AT449" s="89" t="str">
        <f t="shared" si="105"/>
        <v/>
      </c>
      <c r="AU449" s="86"/>
      <c r="AV449" s="86"/>
      <c r="AW449" s="86"/>
      <c r="AX449" s="86"/>
      <c r="AY449" s="86"/>
      <c r="AZ449" s="184"/>
      <c r="BA449" s="184"/>
      <c r="BB449" s="183"/>
      <c r="BC449" s="183"/>
      <c r="BD449" s="207" t="str">
        <f t="shared" si="106"/>
        <v/>
      </c>
      <c r="BE449" s="86"/>
      <c r="BF449" s="86"/>
      <c r="BG449" s="86"/>
      <c r="BH449" s="86"/>
      <c r="BI449" s="88"/>
      <c r="BJ449" s="88"/>
      <c r="BK449" s="89" t="str">
        <f t="shared" si="107"/>
        <v/>
      </c>
      <c r="BL449" s="86"/>
      <c r="BM449" s="89" t="str">
        <f t="shared" si="108"/>
        <v/>
      </c>
      <c r="BN449" s="184"/>
      <c r="BO449" s="184" t="str">
        <f t="shared" si="109"/>
        <v/>
      </c>
      <c r="BP449" s="466"/>
      <c r="BQ449" s="184"/>
      <c r="BR449" s="184"/>
      <c r="BS449" s="184"/>
      <c r="BT449" s="184"/>
      <c r="BU449" s="184"/>
      <c r="BV449" s="86"/>
      <c r="BW449" s="184"/>
      <c r="BX449" s="184"/>
      <c r="BY449" s="184"/>
      <c r="BZ449" s="184"/>
      <c r="CA449" s="184"/>
      <c r="CB449" s="119"/>
    </row>
    <row r="450" spans="1:80" s="78" customFormat="1" x14ac:dyDescent="0.2">
      <c r="A450" s="84"/>
      <c r="B450" s="85"/>
      <c r="C450" s="86" t="str">
        <f t="shared" si="96"/>
        <v/>
      </c>
      <c r="D450" s="207" t="str">
        <f t="shared" si="97"/>
        <v/>
      </c>
      <c r="E450" s="86"/>
      <c r="F450" s="86"/>
      <c r="G450" s="86"/>
      <c r="H450" s="86"/>
      <c r="I450" s="86"/>
      <c r="J450" s="86"/>
      <c r="K450" s="86"/>
      <c r="L450" s="86"/>
      <c r="M450" s="86"/>
      <c r="N450" s="86"/>
      <c r="O450" s="87"/>
      <c r="P450" s="87"/>
      <c r="Q450" s="84"/>
      <c r="R450" s="84"/>
      <c r="S450" s="88"/>
      <c r="T450" s="86"/>
      <c r="U450" s="89" t="str">
        <f>IF(T450="","",VLOOKUP(T450,Surfacing_Pavements_Full_Width_Array,2,FALSE))</f>
        <v/>
      </c>
      <c r="V450" s="88" t="str">
        <f t="shared" si="98"/>
        <v/>
      </c>
      <c r="W450" s="99"/>
      <c r="X450" s="90"/>
      <c r="Y450" s="89" t="str">
        <f t="shared" si="99"/>
        <v/>
      </c>
      <c r="Z450" s="86"/>
      <c r="AA450" s="91" t="str">
        <f t="shared" si="100"/>
        <v/>
      </c>
      <c r="AB450" s="86"/>
      <c r="AC450" s="87"/>
      <c r="AD450" s="86"/>
      <c r="AE450" s="86"/>
      <c r="AF450" s="86"/>
      <c r="AG450" s="86"/>
      <c r="AH450" s="89" t="str">
        <f t="shared" si="101"/>
        <v/>
      </c>
      <c r="AI450" s="86"/>
      <c r="AJ450" s="86"/>
      <c r="AK450" s="86"/>
      <c r="AL450" s="89" t="str">
        <f t="shared" si="102"/>
        <v/>
      </c>
      <c r="AM450" s="86"/>
      <c r="AN450" s="86"/>
      <c r="AO450" s="89" t="str">
        <f t="shared" si="103"/>
        <v/>
      </c>
      <c r="AP450" s="86"/>
      <c r="AQ450" s="86"/>
      <c r="AR450" s="89" t="str">
        <f t="shared" si="104"/>
        <v/>
      </c>
      <c r="AS450" s="86"/>
      <c r="AT450" s="89" t="str">
        <f t="shared" si="105"/>
        <v/>
      </c>
      <c r="AU450" s="86"/>
      <c r="AV450" s="86"/>
      <c r="AW450" s="86"/>
      <c r="AX450" s="86"/>
      <c r="AY450" s="86"/>
      <c r="AZ450" s="184"/>
      <c r="BA450" s="184"/>
      <c r="BB450" s="183"/>
      <c r="BC450" s="183"/>
      <c r="BD450" s="207" t="str">
        <f t="shared" si="106"/>
        <v/>
      </c>
      <c r="BE450" s="86"/>
      <c r="BF450" s="86"/>
      <c r="BG450" s="86"/>
      <c r="BH450" s="86"/>
      <c r="BI450" s="88"/>
      <c r="BJ450" s="88"/>
      <c r="BK450" s="89" t="str">
        <f t="shared" si="107"/>
        <v/>
      </c>
      <c r="BL450" s="86"/>
      <c r="BM450" s="89" t="str">
        <f t="shared" si="108"/>
        <v/>
      </c>
      <c r="BN450" s="184"/>
      <c r="BO450" s="184" t="str">
        <f t="shared" si="109"/>
        <v/>
      </c>
      <c r="BP450" s="466"/>
      <c r="BQ450" s="184"/>
      <c r="BR450" s="184"/>
      <c r="BS450" s="184"/>
      <c r="BT450" s="184"/>
      <c r="BU450" s="184"/>
      <c r="BV450" s="86"/>
      <c r="BW450" s="184"/>
      <c r="BX450" s="184"/>
      <c r="BY450" s="184"/>
      <c r="BZ450" s="184"/>
      <c r="CA450" s="184"/>
      <c r="CB450" s="119"/>
    </row>
    <row r="451" spans="1:80" s="78" customFormat="1" x14ac:dyDescent="0.2">
      <c r="A451" s="84"/>
      <c r="B451" s="85"/>
      <c r="C451" s="86" t="str">
        <f t="shared" si="96"/>
        <v/>
      </c>
      <c r="D451" s="207" t="str">
        <f t="shared" si="97"/>
        <v/>
      </c>
      <c r="E451" s="86"/>
      <c r="F451" s="86"/>
      <c r="G451" s="86"/>
      <c r="H451" s="86"/>
      <c r="I451" s="86"/>
      <c r="J451" s="86"/>
      <c r="K451" s="86"/>
      <c r="L451" s="86"/>
      <c r="M451" s="86"/>
      <c r="N451" s="86"/>
      <c r="O451" s="87"/>
      <c r="P451" s="87"/>
      <c r="Q451" s="84"/>
      <c r="R451" s="84"/>
      <c r="S451" s="88"/>
      <c r="T451" s="86"/>
      <c r="U451" s="89" t="str">
        <f>IF(T451="","",VLOOKUP(T451,Surfacing_Pavements_Full_Width_Array,2,FALSE))</f>
        <v/>
      </c>
      <c r="V451" s="88" t="str">
        <f t="shared" si="98"/>
        <v/>
      </c>
      <c r="W451" s="99"/>
      <c r="X451" s="90"/>
      <c r="Y451" s="89" t="str">
        <f t="shared" si="99"/>
        <v/>
      </c>
      <c r="Z451" s="86"/>
      <c r="AA451" s="91" t="str">
        <f t="shared" si="100"/>
        <v/>
      </c>
      <c r="AB451" s="86"/>
      <c r="AC451" s="87"/>
      <c r="AD451" s="86"/>
      <c r="AE451" s="86"/>
      <c r="AF451" s="86"/>
      <c r="AG451" s="86"/>
      <c r="AH451" s="89" t="str">
        <f t="shared" si="101"/>
        <v/>
      </c>
      <c r="AI451" s="86"/>
      <c r="AJ451" s="86"/>
      <c r="AK451" s="86"/>
      <c r="AL451" s="89" t="str">
        <f t="shared" si="102"/>
        <v/>
      </c>
      <c r="AM451" s="86"/>
      <c r="AN451" s="86"/>
      <c r="AO451" s="89" t="str">
        <f t="shared" si="103"/>
        <v/>
      </c>
      <c r="AP451" s="86"/>
      <c r="AQ451" s="86"/>
      <c r="AR451" s="89" t="str">
        <f t="shared" si="104"/>
        <v/>
      </c>
      <c r="AS451" s="86"/>
      <c r="AT451" s="89" t="str">
        <f t="shared" si="105"/>
        <v/>
      </c>
      <c r="AU451" s="86"/>
      <c r="AV451" s="86"/>
      <c r="AW451" s="86"/>
      <c r="AX451" s="86"/>
      <c r="AY451" s="86"/>
      <c r="AZ451" s="184"/>
      <c r="BA451" s="184"/>
      <c r="BB451" s="183"/>
      <c r="BC451" s="183"/>
      <c r="BD451" s="207" t="str">
        <f t="shared" si="106"/>
        <v/>
      </c>
      <c r="BE451" s="86"/>
      <c r="BF451" s="86"/>
      <c r="BG451" s="86"/>
      <c r="BH451" s="86"/>
      <c r="BI451" s="88"/>
      <c r="BJ451" s="88"/>
      <c r="BK451" s="89" t="str">
        <f t="shared" si="107"/>
        <v/>
      </c>
      <c r="BL451" s="86"/>
      <c r="BM451" s="89" t="str">
        <f t="shared" si="108"/>
        <v/>
      </c>
      <c r="BN451" s="184"/>
      <c r="BO451" s="184" t="str">
        <f t="shared" si="109"/>
        <v/>
      </c>
      <c r="BP451" s="466"/>
      <c r="BQ451" s="184"/>
      <c r="BR451" s="184"/>
      <c r="BS451" s="184"/>
      <c r="BT451" s="184"/>
      <c r="BU451" s="184"/>
      <c r="BV451" s="86"/>
      <c r="BW451" s="184"/>
      <c r="BX451" s="184"/>
      <c r="BY451" s="184"/>
      <c r="BZ451" s="184"/>
      <c r="CA451" s="184"/>
      <c r="CB451" s="119"/>
    </row>
    <row r="452" spans="1:80" s="78" customFormat="1" x14ac:dyDescent="0.2">
      <c r="A452" s="84"/>
      <c r="B452" s="85"/>
      <c r="C452" s="86" t="str">
        <f t="shared" si="96"/>
        <v/>
      </c>
      <c r="D452" s="207" t="str">
        <f t="shared" si="97"/>
        <v/>
      </c>
      <c r="E452" s="86"/>
      <c r="F452" s="86"/>
      <c r="G452" s="86"/>
      <c r="H452" s="86"/>
      <c r="I452" s="86"/>
      <c r="J452" s="86"/>
      <c r="K452" s="86"/>
      <c r="L452" s="86"/>
      <c r="M452" s="86"/>
      <c r="N452" s="86"/>
      <c r="O452" s="87"/>
      <c r="P452" s="87"/>
      <c r="Q452" s="84"/>
      <c r="R452" s="84"/>
      <c r="S452" s="88"/>
      <c r="T452" s="86"/>
      <c r="U452" s="89" t="str">
        <f>IF(T452="","",VLOOKUP(T452,Surfacing_Pavements_Full_Width_Array,2,FALSE))</f>
        <v/>
      </c>
      <c r="V452" s="88" t="str">
        <f t="shared" si="98"/>
        <v/>
      </c>
      <c r="W452" s="99"/>
      <c r="X452" s="90"/>
      <c r="Y452" s="89" t="str">
        <f t="shared" si="99"/>
        <v/>
      </c>
      <c r="Z452" s="86"/>
      <c r="AA452" s="91" t="str">
        <f t="shared" si="100"/>
        <v/>
      </c>
      <c r="AB452" s="86"/>
      <c r="AC452" s="87"/>
      <c r="AD452" s="86"/>
      <c r="AE452" s="86"/>
      <c r="AF452" s="86"/>
      <c r="AG452" s="86"/>
      <c r="AH452" s="89" t="str">
        <f t="shared" si="101"/>
        <v/>
      </c>
      <c r="AI452" s="86"/>
      <c r="AJ452" s="86"/>
      <c r="AK452" s="86"/>
      <c r="AL452" s="89" t="str">
        <f t="shared" si="102"/>
        <v/>
      </c>
      <c r="AM452" s="86"/>
      <c r="AN452" s="86"/>
      <c r="AO452" s="89" t="str">
        <f t="shared" si="103"/>
        <v/>
      </c>
      <c r="AP452" s="86"/>
      <c r="AQ452" s="86"/>
      <c r="AR452" s="89" t="str">
        <f t="shared" si="104"/>
        <v/>
      </c>
      <c r="AS452" s="86"/>
      <c r="AT452" s="89" t="str">
        <f t="shared" si="105"/>
        <v/>
      </c>
      <c r="AU452" s="86"/>
      <c r="AV452" s="86"/>
      <c r="AW452" s="86"/>
      <c r="AX452" s="86"/>
      <c r="AY452" s="86"/>
      <c r="AZ452" s="184"/>
      <c r="BA452" s="184"/>
      <c r="BB452" s="183"/>
      <c r="BC452" s="183"/>
      <c r="BD452" s="207" t="str">
        <f t="shared" si="106"/>
        <v/>
      </c>
      <c r="BE452" s="86"/>
      <c r="BF452" s="86"/>
      <c r="BG452" s="86"/>
      <c r="BH452" s="86"/>
      <c r="BI452" s="88"/>
      <c r="BJ452" s="88"/>
      <c r="BK452" s="89" t="str">
        <f t="shared" si="107"/>
        <v/>
      </c>
      <c r="BL452" s="86"/>
      <c r="BM452" s="89" t="str">
        <f t="shared" si="108"/>
        <v/>
      </c>
      <c r="BN452" s="184"/>
      <c r="BO452" s="184" t="str">
        <f t="shared" si="109"/>
        <v/>
      </c>
      <c r="BP452" s="466"/>
      <c r="BQ452" s="184"/>
      <c r="BR452" s="184"/>
      <c r="BS452" s="184"/>
      <c r="BT452" s="184"/>
      <c r="BU452" s="184"/>
      <c r="BV452" s="86"/>
      <c r="BW452" s="184"/>
      <c r="BX452" s="184"/>
      <c r="BY452" s="184"/>
      <c r="BZ452" s="184"/>
      <c r="CA452" s="184"/>
      <c r="CB452" s="119"/>
    </row>
    <row r="453" spans="1:80" s="78" customFormat="1" x14ac:dyDescent="0.2">
      <c r="A453" s="84"/>
      <c r="B453" s="85"/>
      <c r="C453" s="86" t="str">
        <f t="shared" si="96"/>
        <v/>
      </c>
      <c r="D453" s="207" t="str">
        <f t="shared" si="97"/>
        <v/>
      </c>
      <c r="E453" s="86"/>
      <c r="F453" s="86"/>
      <c r="G453" s="86"/>
      <c r="H453" s="86"/>
      <c r="I453" s="86"/>
      <c r="J453" s="86"/>
      <c r="K453" s="86"/>
      <c r="L453" s="86"/>
      <c r="M453" s="86"/>
      <c r="N453" s="86"/>
      <c r="O453" s="87"/>
      <c r="P453" s="87"/>
      <c r="Q453" s="84"/>
      <c r="R453" s="84"/>
      <c r="S453" s="88"/>
      <c r="T453" s="86"/>
      <c r="U453" s="89" t="str">
        <f>IF(T453="","",VLOOKUP(T453,Surfacing_Pavements_Full_Width_Array,2,FALSE))</f>
        <v/>
      </c>
      <c r="V453" s="88" t="str">
        <f t="shared" si="98"/>
        <v/>
      </c>
      <c r="W453" s="99"/>
      <c r="X453" s="90"/>
      <c r="Y453" s="89" t="str">
        <f t="shared" si="99"/>
        <v/>
      </c>
      <c r="Z453" s="86"/>
      <c r="AA453" s="91" t="str">
        <f t="shared" si="100"/>
        <v/>
      </c>
      <c r="AB453" s="86"/>
      <c r="AC453" s="87"/>
      <c r="AD453" s="86"/>
      <c r="AE453" s="86"/>
      <c r="AF453" s="86"/>
      <c r="AG453" s="86"/>
      <c r="AH453" s="89" t="str">
        <f t="shared" si="101"/>
        <v/>
      </c>
      <c r="AI453" s="86"/>
      <c r="AJ453" s="86"/>
      <c r="AK453" s="86"/>
      <c r="AL453" s="89" t="str">
        <f t="shared" si="102"/>
        <v/>
      </c>
      <c r="AM453" s="86"/>
      <c r="AN453" s="86"/>
      <c r="AO453" s="89" t="str">
        <f t="shared" si="103"/>
        <v/>
      </c>
      <c r="AP453" s="86"/>
      <c r="AQ453" s="86"/>
      <c r="AR453" s="89" t="str">
        <f t="shared" si="104"/>
        <v/>
      </c>
      <c r="AS453" s="86"/>
      <c r="AT453" s="89" t="str">
        <f t="shared" si="105"/>
        <v/>
      </c>
      <c r="AU453" s="86"/>
      <c r="AV453" s="86"/>
      <c r="AW453" s="86"/>
      <c r="AX453" s="86"/>
      <c r="AY453" s="86"/>
      <c r="AZ453" s="184"/>
      <c r="BA453" s="184"/>
      <c r="BB453" s="183"/>
      <c r="BC453" s="183"/>
      <c r="BD453" s="207" t="str">
        <f t="shared" si="106"/>
        <v/>
      </c>
      <c r="BE453" s="86"/>
      <c r="BF453" s="86"/>
      <c r="BG453" s="86"/>
      <c r="BH453" s="86"/>
      <c r="BI453" s="88"/>
      <c r="BJ453" s="88"/>
      <c r="BK453" s="89" t="str">
        <f t="shared" si="107"/>
        <v/>
      </c>
      <c r="BL453" s="86"/>
      <c r="BM453" s="89" t="str">
        <f t="shared" si="108"/>
        <v/>
      </c>
      <c r="BN453" s="184"/>
      <c r="BO453" s="184" t="str">
        <f t="shared" si="109"/>
        <v/>
      </c>
      <c r="BP453" s="466"/>
      <c r="BQ453" s="184"/>
      <c r="BR453" s="184"/>
      <c r="BS453" s="184"/>
      <c r="BT453" s="184"/>
      <c r="BU453" s="184"/>
      <c r="BV453" s="86"/>
      <c r="BW453" s="184"/>
      <c r="BX453" s="184"/>
      <c r="BY453" s="184"/>
      <c r="BZ453" s="184"/>
      <c r="CA453" s="184"/>
      <c r="CB453" s="119"/>
    </row>
    <row r="454" spans="1:80" s="78" customFormat="1" x14ac:dyDescent="0.2">
      <c r="A454" s="84"/>
      <c r="B454" s="85"/>
      <c r="C454" s="86" t="str">
        <f t="shared" si="96"/>
        <v/>
      </c>
      <c r="D454" s="207" t="str">
        <f t="shared" si="97"/>
        <v/>
      </c>
      <c r="E454" s="86"/>
      <c r="F454" s="86"/>
      <c r="G454" s="86"/>
      <c r="H454" s="86"/>
      <c r="I454" s="86"/>
      <c r="J454" s="86"/>
      <c r="K454" s="86"/>
      <c r="L454" s="86"/>
      <c r="M454" s="86"/>
      <c r="N454" s="86"/>
      <c r="O454" s="87"/>
      <c r="P454" s="87"/>
      <c r="Q454" s="84"/>
      <c r="R454" s="84"/>
      <c r="S454" s="88"/>
      <c r="T454" s="86"/>
      <c r="U454" s="89" t="str">
        <f>IF(T454="","",VLOOKUP(T454,Surfacing_Pavements_Full_Width_Array,2,FALSE))</f>
        <v/>
      </c>
      <c r="V454" s="88" t="str">
        <f t="shared" si="98"/>
        <v/>
      </c>
      <c r="W454" s="99"/>
      <c r="X454" s="90"/>
      <c r="Y454" s="89" t="str">
        <f t="shared" si="99"/>
        <v/>
      </c>
      <c r="Z454" s="86"/>
      <c r="AA454" s="91" t="str">
        <f t="shared" si="100"/>
        <v/>
      </c>
      <c r="AB454" s="86"/>
      <c r="AC454" s="87"/>
      <c r="AD454" s="86"/>
      <c r="AE454" s="86"/>
      <c r="AF454" s="86"/>
      <c r="AG454" s="86"/>
      <c r="AH454" s="89" t="str">
        <f t="shared" si="101"/>
        <v/>
      </c>
      <c r="AI454" s="86"/>
      <c r="AJ454" s="86"/>
      <c r="AK454" s="86"/>
      <c r="AL454" s="89" t="str">
        <f t="shared" si="102"/>
        <v/>
      </c>
      <c r="AM454" s="86"/>
      <c r="AN454" s="86"/>
      <c r="AO454" s="89" t="str">
        <f t="shared" si="103"/>
        <v/>
      </c>
      <c r="AP454" s="86"/>
      <c r="AQ454" s="86"/>
      <c r="AR454" s="89" t="str">
        <f t="shared" si="104"/>
        <v/>
      </c>
      <c r="AS454" s="86"/>
      <c r="AT454" s="89" t="str">
        <f t="shared" si="105"/>
        <v/>
      </c>
      <c r="AU454" s="86"/>
      <c r="AV454" s="86"/>
      <c r="AW454" s="86"/>
      <c r="AX454" s="86"/>
      <c r="AY454" s="86"/>
      <c r="AZ454" s="184"/>
      <c r="BA454" s="184"/>
      <c r="BB454" s="183"/>
      <c r="BC454" s="183"/>
      <c r="BD454" s="207" t="str">
        <f t="shared" si="106"/>
        <v/>
      </c>
      <c r="BE454" s="86"/>
      <c r="BF454" s="86"/>
      <c r="BG454" s="86"/>
      <c r="BH454" s="86"/>
      <c r="BI454" s="88"/>
      <c r="BJ454" s="88"/>
      <c r="BK454" s="89" t="str">
        <f t="shared" si="107"/>
        <v/>
      </c>
      <c r="BL454" s="86"/>
      <c r="BM454" s="89" t="str">
        <f t="shared" si="108"/>
        <v/>
      </c>
      <c r="BN454" s="184"/>
      <c r="BO454" s="184" t="str">
        <f t="shared" si="109"/>
        <v/>
      </c>
      <c r="BP454" s="466"/>
      <c r="BQ454" s="184"/>
      <c r="BR454" s="184"/>
      <c r="BS454" s="184"/>
      <c r="BT454" s="184"/>
      <c r="BU454" s="184"/>
      <c r="BV454" s="86"/>
      <c r="BW454" s="184"/>
      <c r="BX454" s="184"/>
      <c r="BY454" s="184"/>
      <c r="BZ454" s="184"/>
      <c r="CA454" s="184"/>
      <c r="CB454" s="119"/>
    </row>
    <row r="455" spans="1:80" s="78" customFormat="1" x14ac:dyDescent="0.2">
      <c r="A455" s="84"/>
      <c r="B455" s="85"/>
      <c r="C455" s="86" t="str">
        <f t="shared" ref="C455:C493" si="110">IF(A455="ADD","0","")</f>
        <v/>
      </c>
      <c r="D455" s="207" t="str">
        <f t="shared" ref="D455:D493" si="111">IF(E455="","",(VLOOKUP(E455,Generic_Road_Names_Table_Array,2,FALSE)))</f>
        <v/>
      </c>
      <c r="E455" s="86"/>
      <c r="F455" s="86"/>
      <c r="G455" s="86"/>
      <c r="H455" s="86"/>
      <c r="I455" s="86"/>
      <c r="J455" s="86"/>
      <c r="K455" s="86"/>
      <c r="L455" s="86"/>
      <c r="M455" s="86"/>
      <c r="N455" s="86"/>
      <c r="O455" s="87"/>
      <c r="P455" s="87"/>
      <c r="Q455" s="84"/>
      <c r="R455" s="84"/>
      <c r="S455" s="88"/>
      <c r="T455" s="86"/>
      <c r="U455" s="89" t="str">
        <f>IF(T455="","",VLOOKUP(T455,Surfacing_Pavements_Full_Width_Array,2,FALSE))</f>
        <v/>
      </c>
      <c r="V455" s="88" t="str">
        <f t="shared" ref="V455:V493" si="112">IF(A455="ADD","0","")</f>
        <v/>
      </c>
      <c r="W455" s="99"/>
      <c r="X455" s="90"/>
      <c r="Y455" s="89" t="str">
        <f t="shared" ref="Y455:Y493" si="113">IF(X455="","",VLOOKUP(X455,Surfacing_Surface_Material_Table_Array,2,FALSE))</f>
        <v/>
      </c>
      <c r="Z455" s="86"/>
      <c r="AA455" s="91" t="str">
        <f t="shared" ref="AA455:AA493" si="114">IF(Z455="","",VLOOKUP(Z455,Surfacing_Surface_Function_Table_Array,2,FALSE))</f>
        <v/>
      </c>
      <c r="AB455" s="86"/>
      <c r="AC455" s="87"/>
      <c r="AD455" s="86"/>
      <c r="AE455" s="86"/>
      <c r="AF455" s="86"/>
      <c r="AG455" s="86"/>
      <c r="AH455" s="89" t="str">
        <f t="shared" ref="AH455:AH493" si="115">IF(AG455="","",VLOOKUP(AG455,Surfacing_Surface_Binder_Table_Array,2,FALSE))</f>
        <v/>
      </c>
      <c r="AI455" s="86"/>
      <c r="AJ455" s="86"/>
      <c r="AK455" s="86"/>
      <c r="AL455" s="89" t="str">
        <f t="shared" ref="AL455:AL493" si="116">IF(AK455="","",VLOOKUP(AK455,Surfacing_Surface_Cutter_Table_Array,2,FALSE))</f>
        <v/>
      </c>
      <c r="AM455" s="86"/>
      <c r="AN455" s="86"/>
      <c r="AO455" s="89" t="str">
        <f t="shared" ref="AO455:AO493" si="117">IF(AN455="","",(VLOOKUP(AN455,Surfacing_Surface_Adhesion_Table_Array,2,FALSE)))</f>
        <v/>
      </c>
      <c r="AP455" s="86"/>
      <c r="AQ455" s="86"/>
      <c r="AR455" s="89" t="str">
        <f t="shared" ref="AR455:AR493" si="118">IF(AQ455="","",(VLOOKUP(AQ455,Surfacing_Surface_Additive_Table_Array,2,FALSE)))</f>
        <v/>
      </c>
      <c r="AS455" s="86"/>
      <c r="AT455" s="89" t="str">
        <f t="shared" ref="AT455:AT493" si="119">IF(AS455="","",(VLOOKUP(AS455,Surfacing_Polymer_Type_Table_Array,2,FALSE)))</f>
        <v/>
      </c>
      <c r="AU455" s="86"/>
      <c r="AV455" s="86"/>
      <c r="AW455" s="86"/>
      <c r="AX455" s="86"/>
      <c r="AY455" s="86"/>
      <c r="AZ455" s="184"/>
      <c r="BA455" s="184"/>
      <c r="BB455" s="183"/>
      <c r="BC455" s="183"/>
      <c r="BD455" s="207" t="str">
        <f t="shared" ref="BD455:BD493" si="120">IF(BC455="","",(VLOOKUP(BC455,Generic_Organisation_Table_Array,2,FALSE)))</f>
        <v/>
      </c>
      <c r="BE455" s="86"/>
      <c r="BF455" s="86"/>
      <c r="BG455" s="86"/>
      <c r="BH455" s="86"/>
      <c r="BI455" s="88"/>
      <c r="BJ455" s="88"/>
      <c r="BK455" s="89" t="str">
        <f t="shared" ref="BK455:BK493" si="121">IF(BJ455="","",(VLOOKUP(BJ455,Surfacing_Surface_Recycled_Component_Table_Array,2,FALSE)))</f>
        <v/>
      </c>
      <c r="BL455" s="86"/>
      <c r="BM455" s="89" t="str">
        <f t="shared" ref="BM455:BM493" si="122">IF(BL455="","",(VLOOKUP(BL455,Surfacing_Surface_Reason,2,FALSE)))</f>
        <v/>
      </c>
      <c r="BN455" s="184"/>
      <c r="BO455" s="184" t="str">
        <f t="shared" ref="BO455:BO493" si="123">IF(BN455="","",(VLOOKUP(BN455,Surface_Work_Origin_Array,2,FALSE)))</f>
        <v/>
      </c>
      <c r="BP455" s="466"/>
      <c r="BQ455" s="184"/>
      <c r="BR455" s="184"/>
      <c r="BS455" s="184"/>
      <c r="BT455" s="184"/>
      <c r="BU455" s="184"/>
      <c r="BV455" s="86"/>
      <c r="BW455" s="184"/>
      <c r="BX455" s="184"/>
      <c r="BY455" s="184"/>
      <c r="BZ455" s="184"/>
      <c r="CA455" s="184"/>
      <c r="CB455" s="119"/>
    </row>
    <row r="456" spans="1:80" s="78" customFormat="1" x14ac:dyDescent="0.2">
      <c r="A456" s="84"/>
      <c r="B456" s="85"/>
      <c r="C456" s="86" t="str">
        <f t="shared" si="110"/>
        <v/>
      </c>
      <c r="D456" s="207" t="str">
        <f t="shared" si="111"/>
        <v/>
      </c>
      <c r="E456" s="86"/>
      <c r="F456" s="86"/>
      <c r="G456" s="86"/>
      <c r="H456" s="86"/>
      <c r="I456" s="86"/>
      <c r="J456" s="86"/>
      <c r="K456" s="86"/>
      <c r="L456" s="86"/>
      <c r="M456" s="86"/>
      <c r="N456" s="86"/>
      <c r="O456" s="87"/>
      <c r="P456" s="87"/>
      <c r="Q456" s="84"/>
      <c r="R456" s="84"/>
      <c r="S456" s="88"/>
      <c r="T456" s="86"/>
      <c r="U456" s="89" t="str">
        <f>IF(T456="","",VLOOKUP(T456,Surfacing_Pavements_Full_Width_Array,2,FALSE))</f>
        <v/>
      </c>
      <c r="V456" s="88" t="str">
        <f t="shared" si="112"/>
        <v/>
      </c>
      <c r="W456" s="99"/>
      <c r="X456" s="90"/>
      <c r="Y456" s="89" t="str">
        <f t="shared" si="113"/>
        <v/>
      </c>
      <c r="Z456" s="86"/>
      <c r="AA456" s="91" t="str">
        <f t="shared" si="114"/>
        <v/>
      </c>
      <c r="AB456" s="86"/>
      <c r="AC456" s="87"/>
      <c r="AD456" s="86"/>
      <c r="AE456" s="86"/>
      <c r="AF456" s="86"/>
      <c r="AG456" s="86"/>
      <c r="AH456" s="89" t="str">
        <f t="shared" si="115"/>
        <v/>
      </c>
      <c r="AI456" s="86"/>
      <c r="AJ456" s="86"/>
      <c r="AK456" s="86"/>
      <c r="AL456" s="89" t="str">
        <f t="shared" si="116"/>
        <v/>
      </c>
      <c r="AM456" s="86"/>
      <c r="AN456" s="86"/>
      <c r="AO456" s="89" t="str">
        <f t="shared" si="117"/>
        <v/>
      </c>
      <c r="AP456" s="86"/>
      <c r="AQ456" s="86"/>
      <c r="AR456" s="89" t="str">
        <f t="shared" si="118"/>
        <v/>
      </c>
      <c r="AS456" s="86"/>
      <c r="AT456" s="89" t="str">
        <f t="shared" si="119"/>
        <v/>
      </c>
      <c r="AU456" s="86"/>
      <c r="AV456" s="86"/>
      <c r="AW456" s="86"/>
      <c r="AX456" s="86"/>
      <c r="AY456" s="86"/>
      <c r="AZ456" s="184"/>
      <c r="BA456" s="184"/>
      <c r="BB456" s="183"/>
      <c r="BC456" s="183"/>
      <c r="BD456" s="207" t="str">
        <f t="shared" si="120"/>
        <v/>
      </c>
      <c r="BE456" s="86"/>
      <c r="BF456" s="86"/>
      <c r="BG456" s="86"/>
      <c r="BH456" s="86"/>
      <c r="BI456" s="88"/>
      <c r="BJ456" s="88"/>
      <c r="BK456" s="89" t="str">
        <f t="shared" si="121"/>
        <v/>
      </c>
      <c r="BL456" s="86"/>
      <c r="BM456" s="89" t="str">
        <f t="shared" si="122"/>
        <v/>
      </c>
      <c r="BN456" s="184"/>
      <c r="BO456" s="184" t="str">
        <f t="shared" si="123"/>
        <v/>
      </c>
      <c r="BP456" s="466"/>
      <c r="BQ456" s="184"/>
      <c r="BR456" s="184"/>
      <c r="BS456" s="184"/>
      <c r="BT456" s="184"/>
      <c r="BU456" s="184"/>
      <c r="BV456" s="86"/>
      <c r="BW456" s="184"/>
      <c r="BX456" s="184"/>
      <c r="BY456" s="184"/>
      <c r="BZ456" s="184"/>
      <c r="CA456" s="184"/>
      <c r="CB456" s="119"/>
    </row>
    <row r="457" spans="1:80" s="78" customFormat="1" x14ac:dyDescent="0.2">
      <c r="A457" s="84"/>
      <c r="B457" s="85"/>
      <c r="C457" s="86" t="str">
        <f t="shared" si="110"/>
        <v/>
      </c>
      <c r="D457" s="207" t="str">
        <f t="shared" si="111"/>
        <v/>
      </c>
      <c r="E457" s="86"/>
      <c r="F457" s="86"/>
      <c r="G457" s="86"/>
      <c r="H457" s="86"/>
      <c r="I457" s="86"/>
      <c r="J457" s="86"/>
      <c r="K457" s="86"/>
      <c r="L457" s="86"/>
      <c r="M457" s="86"/>
      <c r="N457" s="86"/>
      <c r="O457" s="87"/>
      <c r="P457" s="87"/>
      <c r="Q457" s="84"/>
      <c r="R457" s="84"/>
      <c r="S457" s="88"/>
      <c r="T457" s="86"/>
      <c r="U457" s="89" t="str">
        <f>IF(T457="","",VLOOKUP(T457,Surfacing_Pavements_Full_Width_Array,2,FALSE))</f>
        <v/>
      </c>
      <c r="V457" s="88" t="str">
        <f t="shared" si="112"/>
        <v/>
      </c>
      <c r="W457" s="99"/>
      <c r="X457" s="90"/>
      <c r="Y457" s="89" t="str">
        <f t="shared" si="113"/>
        <v/>
      </c>
      <c r="Z457" s="86"/>
      <c r="AA457" s="91" t="str">
        <f t="shared" si="114"/>
        <v/>
      </c>
      <c r="AB457" s="86"/>
      <c r="AC457" s="87"/>
      <c r="AD457" s="86"/>
      <c r="AE457" s="86"/>
      <c r="AF457" s="86"/>
      <c r="AG457" s="86"/>
      <c r="AH457" s="89" t="str">
        <f t="shared" si="115"/>
        <v/>
      </c>
      <c r="AI457" s="86"/>
      <c r="AJ457" s="86"/>
      <c r="AK457" s="86"/>
      <c r="AL457" s="89" t="str">
        <f t="shared" si="116"/>
        <v/>
      </c>
      <c r="AM457" s="86"/>
      <c r="AN457" s="86"/>
      <c r="AO457" s="89" t="str">
        <f t="shared" si="117"/>
        <v/>
      </c>
      <c r="AP457" s="86"/>
      <c r="AQ457" s="86"/>
      <c r="AR457" s="89" t="str">
        <f t="shared" si="118"/>
        <v/>
      </c>
      <c r="AS457" s="86"/>
      <c r="AT457" s="89" t="str">
        <f t="shared" si="119"/>
        <v/>
      </c>
      <c r="AU457" s="86"/>
      <c r="AV457" s="86"/>
      <c r="AW457" s="86"/>
      <c r="AX457" s="86"/>
      <c r="AY457" s="86"/>
      <c r="AZ457" s="184"/>
      <c r="BA457" s="184"/>
      <c r="BB457" s="183"/>
      <c r="BC457" s="183"/>
      <c r="BD457" s="207" t="str">
        <f t="shared" si="120"/>
        <v/>
      </c>
      <c r="BE457" s="86"/>
      <c r="BF457" s="86"/>
      <c r="BG457" s="86"/>
      <c r="BH457" s="86"/>
      <c r="BI457" s="88"/>
      <c r="BJ457" s="88"/>
      <c r="BK457" s="89" t="str">
        <f t="shared" si="121"/>
        <v/>
      </c>
      <c r="BL457" s="86"/>
      <c r="BM457" s="89" t="str">
        <f t="shared" si="122"/>
        <v/>
      </c>
      <c r="BN457" s="184"/>
      <c r="BO457" s="184" t="str">
        <f t="shared" si="123"/>
        <v/>
      </c>
      <c r="BP457" s="466"/>
      <c r="BQ457" s="184"/>
      <c r="BR457" s="184"/>
      <c r="BS457" s="184"/>
      <c r="BT457" s="184"/>
      <c r="BU457" s="184"/>
      <c r="BV457" s="86"/>
      <c r="BW457" s="184"/>
      <c r="BX457" s="184"/>
      <c r="BY457" s="184"/>
      <c r="BZ457" s="184"/>
      <c r="CA457" s="184"/>
      <c r="CB457" s="119"/>
    </row>
    <row r="458" spans="1:80" s="78" customFormat="1" x14ac:dyDescent="0.2">
      <c r="A458" s="84"/>
      <c r="B458" s="85"/>
      <c r="C458" s="86" t="str">
        <f t="shared" si="110"/>
        <v/>
      </c>
      <c r="D458" s="207" t="str">
        <f t="shared" si="111"/>
        <v/>
      </c>
      <c r="E458" s="86"/>
      <c r="F458" s="86"/>
      <c r="G458" s="86"/>
      <c r="H458" s="86"/>
      <c r="I458" s="86"/>
      <c r="J458" s="86"/>
      <c r="K458" s="86"/>
      <c r="L458" s="86"/>
      <c r="M458" s="86"/>
      <c r="N458" s="86"/>
      <c r="O458" s="87"/>
      <c r="P458" s="87"/>
      <c r="Q458" s="84"/>
      <c r="R458" s="84"/>
      <c r="S458" s="88"/>
      <c r="T458" s="86"/>
      <c r="U458" s="89" t="str">
        <f>IF(T458="","",VLOOKUP(T458,Surfacing_Pavements_Full_Width_Array,2,FALSE))</f>
        <v/>
      </c>
      <c r="V458" s="88" t="str">
        <f t="shared" si="112"/>
        <v/>
      </c>
      <c r="W458" s="99"/>
      <c r="X458" s="90"/>
      <c r="Y458" s="89" t="str">
        <f t="shared" si="113"/>
        <v/>
      </c>
      <c r="Z458" s="86"/>
      <c r="AA458" s="91" t="str">
        <f t="shared" si="114"/>
        <v/>
      </c>
      <c r="AB458" s="86"/>
      <c r="AC458" s="87"/>
      <c r="AD458" s="86"/>
      <c r="AE458" s="86"/>
      <c r="AF458" s="86"/>
      <c r="AG458" s="86"/>
      <c r="AH458" s="89" t="str">
        <f t="shared" si="115"/>
        <v/>
      </c>
      <c r="AI458" s="86"/>
      <c r="AJ458" s="86"/>
      <c r="AK458" s="86"/>
      <c r="AL458" s="89" t="str">
        <f t="shared" si="116"/>
        <v/>
      </c>
      <c r="AM458" s="86"/>
      <c r="AN458" s="86"/>
      <c r="AO458" s="89" t="str">
        <f t="shared" si="117"/>
        <v/>
      </c>
      <c r="AP458" s="86"/>
      <c r="AQ458" s="86"/>
      <c r="AR458" s="89" t="str">
        <f t="shared" si="118"/>
        <v/>
      </c>
      <c r="AS458" s="86"/>
      <c r="AT458" s="89" t="str">
        <f t="shared" si="119"/>
        <v/>
      </c>
      <c r="AU458" s="86"/>
      <c r="AV458" s="86"/>
      <c r="AW458" s="86"/>
      <c r="AX458" s="86"/>
      <c r="AY458" s="86"/>
      <c r="AZ458" s="184"/>
      <c r="BA458" s="184"/>
      <c r="BB458" s="183"/>
      <c r="BC458" s="183"/>
      <c r="BD458" s="207" t="str">
        <f t="shared" si="120"/>
        <v/>
      </c>
      <c r="BE458" s="86"/>
      <c r="BF458" s="86"/>
      <c r="BG458" s="86"/>
      <c r="BH458" s="86"/>
      <c r="BI458" s="88"/>
      <c r="BJ458" s="88"/>
      <c r="BK458" s="89" t="str">
        <f t="shared" si="121"/>
        <v/>
      </c>
      <c r="BL458" s="86"/>
      <c r="BM458" s="89" t="str">
        <f t="shared" si="122"/>
        <v/>
      </c>
      <c r="BN458" s="184"/>
      <c r="BO458" s="184" t="str">
        <f t="shared" si="123"/>
        <v/>
      </c>
      <c r="BP458" s="466"/>
      <c r="BQ458" s="184"/>
      <c r="BR458" s="184"/>
      <c r="BS458" s="184"/>
      <c r="BT458" s="184"/>
      <c r="BU458" s="184"/>
      <c r="BV458" s="86"/>
      <c r="BW458" s="184"/>
      <c r="BX458" s="184"/>
      <c r="BY458" s="184"/>
      <c r="BZ458" s="184"/>
      <c r="CA458" s="184"/>
      <c r="CB458" s="119"/>
    </row>
    <row r="459" spans="1:80" s="78" customFormat="1" x14ac:dyDescent="0.2">
      <c r="A459" s="84"/>
      <c r="B459" s="85"/>
      <c r="C459" s="86" t="str">
        <f t="shared" si="110"/>
        <v/>
      </c>
      <c r="D459" s="207" t="str">
        <f t="shared" si="111"/>
        <v/>
      </c>
      <c r="E459" s="86"/>
      <c r="F459" s="86"/>
      <c r="G459" s="86"/>
      <c r="H459" s="86"/>
      <c r="I459" s="86"/>
      <c r="J459" s="86"/>
      <c r="K459" s="86"/>
      <c r="L459" s="86"/>
      <c r="M459" s="86"/>
      <c r="N459" s="86"/>
      <c r="O459" s="87"/>
      <c r="P459" s="87"/>
      <c r="Q459" s="84"/>
      <c r="R459" s="84"/>
      <c r="S459" s="88"/>
      <c r="T459" s="86"/>
      <c r="U459" s="89" t="str">
        <f>IF(T459="","",VLOOKUP(T459,Surfacing_Pavements_Full_Width_Array,2,FALSE))</f>
        <v/>
      </c>
      <c r="V459" s="88" t="str">
        <f t="shared" si="112"/>
        <v/>
      </c>
      <c r="W459" s="99"/>
      <c r="X459" s="90"/>
      <c r="Y459" s="89" t="str">
        <f t="shared" si="113"/>
        <v/>
      </c>
      <c r="Z459" s="86"/>
      <c r="AA459" s="91" t="str">
        <f t="shared" si="114"/>
        <v/>
      </c>
      <c r="AB459" s="86"/>
      <c r="AC459" s="87"/>
      <c r="AD459" s="86"/>
      <c r="AE459" s="86"/>
      <c r="AF459" s="86"/>
      <c r="AG459" s="86"/>
      <c r="AH459" s="89" t="str">
        <f t="shared" si="115"/>
        <v/>
      </c>
      <c r="AI459" s="86"/>
      <c r="AJ459" s="86"/>
      <c r="AK459" s="86"/>
      <c r="AL459" s="89" t="str">
        <f t="shared" si="116"/>
        <v/>
      </c>
      <c r="AM459" s="86"/>
      <c r="AN459" s="86"/>
      <c r="AO459" s="89" t="str">
        <f t="shared" si="117"/>
        <v/>
      </c>
      <c r="AP459" s="86"/>
      <c r="AQ459" s="86"/>
      <c r="AR459" s="89" t="str">
        <f t="shared" si="118"/>
        <v/>
      </c>
      <c r="AS459" s="86"/>
      <c r="AT459" s="89" t="str">
        <f t="shared" si="119"/>
        <v/>
      </c>
      <c r="AU459" s="86"/>
      <c r="AV459" s="86"/>
      <c r="AW459" s="86"/>
      <c r="AX459" s="86"/>
      <c r="AY459" s="86"/>
      <c r="AZ459" s="184"/>
      <c r="BA459" s="184"/>
      <c r="BB459" s="183"/>
      <c r="BC459" s="183"/>
      <c r="BD459" s="207" t="str">
        <f t="shared" si="120"/>
        <v/>
      </c>
      <c r="BE459" s="86"/>
      <c r="BF459" s="86"/>
      <c r="BG459" s="86"/>
      <c r="BH459" s="86"/>
      <c r="BI459" s="88"/>
      <c r="BJ459" s="88"/>
      <c r="BK459" s="89" t="str">
        <f t="shared" si="121"/>
        <v/>
      </c>
      <c r="BL459" s="86"/>
      <c r="BM459" s="89" t="str">
        <f t="shared" si="122"/>
        <v/>
      </c>
      <c r="BN459" s="184"/>
      <c r="BO459" s="184" t="str">
        <f t="shared" si="123"/>
        <v/>
      </c>
      <c r="BP459" s="466"/>
      <c r="BQ459" s="184"/>
      <c r="BR459" s="184"/>
      <c r="BS459" s="184"/>
      <c r="BT459" s="184"/>
      <c r="BU459" s="184"/>
      <c r="BV459" s="86"/>
      <c r="BW459" s="184"/>
      <c r="BX459" s="184"/>
      <c r="BY459" s="184"/>
      <c r="BZ459" s="184"/>
      <c r="CA459" s="184"/>
      <c r="CB459" s="119"/>
    </row>
    <row r="460" spans="1:80" s="78" customFormat="1" x14ac:dyDescent="0.2">
      <c r="A460" s="84"/>
      <c r="B460" s="85"/>
      <c r="C460" s="86" t="str">
        <f t="shared" si="110"/>
        <v/>
      </c>
      <c r="D460" s="207" t="str">
        <f t="shared" si="111"/>
        <v/>
      </c>
      <c r="E460" s="86"/>
      <c r="F460" s="86"/>
      <c r="G460" s="86"/>
      <c r="H460" s="86"/>
      <c r="I460" s="86"/>
      <c r="J460" s="86"/>
      <c r="K460" s="86"/>
      <c r="L460" s="86"/>
      <c r="M460" s="86"/>
      <c r="N460" s="86"/>
      <c r="O460" s="87"/>
      <c r="P460" s="87"/>
      <c r="Q460" s="84"/>
      <c r="R460" s="84"/>
      <c r="S460" s="88"/>
      <c r="T460" s="86"/>
      <c r="U460" s="89" t="str">
        <f>IF(T460="","",VLOOKUP(T460,Surfacing_Pavements_Full_Width_Array,2,FALSE))</f>
        <v/>
      </c>
      <c r="V460" s="88" t="str">
        <f t="shared" si="112"/>
        <v/>
      </c>
      <c r="W460" s="99"/>
      <c r="X460" s="90"/>
      <c r="Y460" s="89" t="str">
        <f t="shared" si="113"/>
        <v/>
      </c>
      <c r="Z460" s="86"/>
      <c r="AA460" s="91" t="str">
        <f t="shared" si="114"/>
        <v/>
      </c>
      <c r="AB460" s="86"/>
      <c r="AC460" s="87"/>
      <c r="AD460" s="86"/>
      <c r="AE460" s="86"/>
      <c r="AF460" s="86"/>
      <c r="AG460" s="86"/>
      <c r="AH460" s="89" t="str">
        <f t="shared" si="115"/>
        <v/>
      </c>
      <c r="AI460" s="86"/>
      <c r="AJ460" s="86"/>
      <c r="AK460" s="86"/>
      <c r="AL460" s="89" t="str">
        <f t="shared" si="116"/>
        <v/>
      </c>
      <c r="AM460" s="86"/>
      <c r="AN460" s="86"/>
      <c r="AO460" s="89" t="str">
        <f t="shared" si="117"/>
        <v/>
      </c>
      <c r="AP460" s="86"/>
      <c r="AQ460" s="86"/>
      <c r="AR460" s="89" t="str">
        <f t="shared" si="118"/>
        <v/>
      </c>
      <c r="AS460" s="86"/>
      <c r="AT460" s="89" t="str">
        <f t="shared" si="119"/>
        <v/>
      </c>
      <c r="AU460" s="86"/>
      <c r="AV460" s="86"/>
      <c r="AW460" s="86"/>
      <c r="AX460" s="86"/>
      <c r="AY460" s="86"/>
      <c r="AZ460" s="184"/>
      <c r="BA460" s="184"/>
      <c r="BB460" s="183"/>
      <c r="BC460" s="183"/>
      <c r="BD460" s="207" t="str">
        <f t="shared" si="120"/>
        <v/>
      </c>
      <c r="BE460" s="86"/>
      <c r="BF460" s="86"/>
      <c r="BG460" s="86"/>
      <c r="BH460" s="86"/>
      <c r="BI460" s="88"/>
      <c r="BJ460" s="88"/>
      <c r="BK460" s="89" t="str">
        <f t="shared" si="121"/>
        <v/>
      </c>
      <c r="BL460" s="86"/>
      <c r="BM460" s="89" t="str">
        <f t="shared" si="122"/>
        <v/>
      </c>
      <c r="BN460" s="184"/>
      <c r="BO460" s="184" t="str">
        <f t="shared" si="123"/>
        <v/>
      </c>
      <c r="BP460" s="466"/>
      <c r="BQ460" s="184"/>
      <c r="BR460" s="184"/>
      <c r="BS460" s="184"/>
      <c r="BT460" s="184"/>
      <c r="BU460" s="184"/>
      <c r="BV460" s="86"/>
      <c r="BW460" s="184"/>
      <c r="BX460" s="184"/>
      <c r="BY460" s="184"/>
      <c r="BZ460" s="184"/>
      <c r="CA460" s="184"/>
      <c r="CB460" s="119"/>
    </row>
    <row r="461" spans="1:80" s="78" customFormat="1" x14ac:dyDescent="0.2">
      <c r="A461" s="84"/>
      <c r="B461" s="85"/>
      <c r="C461" s="86" t="str">
        <f t="shared" si="110"/>
        <v/>
      </c>
      <c r="D461" s="207" t="str">
        <f t="shared" si="111"/>
        <v/>
      </c>
      <c r="E461" s="86"/>
      <c r="F461" s="86"/>
      <c r="G461" s="86"/>
      <c r="H461" s="86"/>
      <c r="I461" s="86"/>
      <c r="J461" s="86"/>
      <c r="K461" s="86"/>
      <c r="L461" s="86"/>
      <c r="M461" s="86"/>
      <c r="N461" s="86"/>
      <c r="O461" s="87"/>
      <c r="P461" s="87"/>
      <c r="Q461" s="84"/>
      <c r="R461" s="84"/>
      <c r="S461" s="88"/>
      <c r="T461" s="86"/>
      <c r="U461" s="89" t="str">
        <f>IF(T461="","",VLOOKUP(T461,Surfacing_Pavements_Full_Width_Array,2,FALSE))</f>
        <v/>
      </c>
      <c r="V461" s="88" t="str">
        <f t="shared" si="112"/>
        <v/>
      </c>
      <c r="W461" s="99"/>
      <c r="X461" s="90"/>
      <c r="Y461" s="89" t="str">
        <f t="shared" si="113"/>
        <v/>
      </c>
      <c r="Z461" s="86"/>
      <c r="AA461" s="91" t="str">
        <f t="shared" si="114"/>
        <v/>
      </c>
      <c r="AB461" s="86"/>
      <c r="AC461" s="87"/>
      <c r="AD461" s="86"/>
      <c r="AE461" s="86"/>
      <c r="AF461" s="86"/>
      <c r="AG461" s="86"/>
      <c r="AH461" s="89" t="str">
        <f t="shared" si="115"/>
        <v/>
      </c>
      <c r="AI461" s="86"/>
      <c r="AJ461" s="86"/>
      <c r="AK461" s="86"/>
      <c r="AL461" s="89" t="str">
        <f t="shared" si="116"/>
        <v/>
      </c>
      <c r="AM461" s="86"/>
      <c r="AN461" s="86"/>
      <c r="AO461" s="89" t="str">
        <f t="shared" si="117"/>
        <v/>
      </c>
      <c r="AP461" s="86"/>
      <c r="AQ461" s="86"/>
      <c r="AR461" s="89" t="str">
        <f t="shared" si="118"/>
        <v/>
      </c>
      <c r="AS461" s="86"/>
      <c r="AT461" s="89" t="str">
        <f t="shared" si="119"/>
        <v/>
      </c>
      <c r="AU461" s="86"/>
      <c r="AV461" s="86"/>
      <c r="AW461" s="86"/>
      <c r="AX461" s="86"/>
      <c r="AY461" s="86"/>
      <c r="AZ461" s="184"/>
      <c r="BA461" s="184"/>
      <c r="BB461" s="183"/>
      <c r="BC461" s="183"/>
      <c r="BD461" s="207" t="str">
        <f t="shared" si="120"/>
        <v/>
      </c>
      <c r="BE461" s="86"/>
      <c r="BF461" s="86"/>
      <c r="BG461" s="86"/>
      <c r="BH461" s="86"/>
      <c r="BI461" s="88"/>
      <c r="BJ461" s="88"/>
      <c r="BK461" s="89" t="str">
        <f t="shared" si="121"/>
        <v/>
      </c>
      <c r="BL461" s="86"/>
      <c r="BM461" s="89" t="str">
        <f t="shared" si="122"/>
        <v/>
      </c>
      <c r="BN461" s="184"/>
      <c r="BO461" s="184" t="str">
        <f t="shared" si="123"/>
        <v/>
      </c>
      <c r="BP461" s="466"/>
      <c r="BQ461" s="184"/>
      <c r="BR461" s="184"/>
      <c r="BS461" s="184"/>
      <c r="BT461" s="184"/>
      <c r="BU461" s="184"/>
      <c r="BV461" s="86"/>
      <c r="BW461" s="184"/>
      <c r="BX461" s="184"/>
      <c r="BY461" s="184"/>
      <c r="BZ461" s="184"/>
      <c r="CA461" s="184"/>
      <c r="CB461" s="119"/>
    </row>
    <row r="462" spans="1:80" s="78" customFormat="1" x14ac:dyDescent="0.2">
      <c r="A462" s="84"/>
      <c r="B462" s="85"/>
      <c r="C462" s="86" t="str">
        <f t="shared" si="110"/>
        <v/>
      </c>
      <c r="D462" s="207" t="str">
        <f t="shared" si="111"/>
        <v/>
      </c>
      <c r="E462" s="86"/>
      <c r="F462" s="86"/>
      <c r="G462" s="86"/>
      <c r="H462" s="86"/>
      <c r="I462" s="86"/>
      <c r="J462" s="86"/>
      <c r="K462" s="86"/>
      <c r="L462" s="86"/>
      <c r="M462" s="86"/>
      <c r="N462" s="86"/>
      <c r="O462" s="87"/>
      <c r="P462" s="87"/>
      <c r="Q462" s="84"/>
      <c r="R462" s="84"/>
      <c r="S462" s="88"/>
      <c r="T462" s="86"/>
      <c r="U462" s="89" t="str">
        <f>IF(T462="","",VLOOKUP(T462,Surfacing_Pavements_Full_Width_Array,2,FALSE))</f>
        <v/>
      </c>
      <c r="V462" s="88" t="str">
        <f t="shared" si="112"/>
        <v/>
      </c>
      <c r="W462" s="99"/>
      <c r="X462" s="90"/>
      <c r="Y462" s="89" t="str">
        <f t="shared" si="113"/>
        <v/>
      </c>
      <c r="Z462" s="86"/>
      <c r="AA462" s="91" t="str">
        <f t="shared" si="114"/>
        <v/>
      </c>
      <c r="AB462" s="86"/>
      <c r="AC462" s="87"/>
      <c r="AD462" s="86"/>
      <c r="AE462" s="86"/>
      <c r="AF462" s="86"/>
      <c r="AG462" s="86"/>
      <c r="AH462" s="89" t="str">
        <f t="shared" si="115"/>
        <v/>
      </c>
      <c r="AI462" s="86"/>
      <c r="AJ462" s="86"/>
      <c r="AK462" s="86"/>
      <c r="AL462" s="89" t="str">
        <f t="shared" si="116"/>
        <v/>
      </c>
      <c r="AM462" s="86"/>
      <c r="AN462" s="86"/>
      <c r="AO462" s="89" t="str">
        <f t="shared" si="117"/>
        <v/>
      </c>
      <c r="AP462" s="86"/>
      <c r="AQ462" s="86"/>
      <c r="AR462" s="89" t="str">
        <f t="shared" si="118"/>
        <v/>
      </c>
      <c r="AS462" s="86"/>
      <c r="AT462" s="89" t="str">
        <f t="shared" si="119"/>
        <v/>
      </c>
      <c r="AU462" s="86"/>
      <c r="AV462" s="86"/>
      <c r="AW462" s="86"/>
      <c r="AX462" s="86"/>
      <c r="AY462" s="86"/>
      <c r="AZ462" s="184"/>
      <c r="BA462" s="184"/>
      <c r="BB462" s="183"/>
      <c r="BC462" s="183"/>
      <c r="BD462" s="207" t="str">
        <f t="shared" si="120"/>
        <v/>
      </c>
      <c r="BE462" s="86"/>
      <c r="BF462" s="86"/>
      <c r="BG462" s="86"/>
      <c r="BH462" s="86"/>
      <c r="BI462" s="88"/>
      <c r="BJ462" s="88"/>
      <c r="BK462" s="89" t="str">
        <f t="shared" si="121"/>
        <v/>
      </c>
      <c r="BL462" s="86"/>
      <c r="BM462" s="89" t="str">
        <f t="shared" si="122"/>
        <v/>
      </c>
      <c r="BN462" s="184"/>
      <c r="BO462" s="184" t="str">
        <f t="shared" si="123"/>
        <v/>
      </c>
      <c r="BP462" s="466"/>
      <c r="BQ462" s="184"/>
      <c r="BR462" s="184"/>
      <c r="BS462" s="184"/>
      <c r="BT462" s="184"/>
      <c r="BU462" s="184"/>
      <c r="BV462" s="86"/>
      <c r="BW462" s="184"/>
      <c r="BX462" s="184"/>
      <c r="BY462" s="184"/>
      <c r="BZ462" s="184"/>
      <c r="CA462" s="184"/>
      <c r="CB462" s="119"/>
    </row>
    <row r="463" spans="1:80" s="78" customFormat="1" x14ac:dyDescent="0.2">
      <c r="A463" s="84"/>
      <c r="B463" s="85"/>
      <c r="C463" s="86" t="str">
        <f t="shared" si="110"/>
        <v/>
      </c>
      <c r="D463" s="207" t="str">
        <f t="shared" si="111"/>
        <v/>
      </c>
      <c r="E463" s="86"/>
      <c r="F463" s="86"/>
      <c r="G463" s="86"/>
      <c r="H463" s="86"/>
      <c r="I463" s="86"/>
      <c r="J463" s="86"/>
      <c r="K463" s="86"/>
      <c r="L463" s="86"/>
      <c r="M463" s="86"/>
      <c r="N463" s="86"/>
      <c r="O463" s="87"/>
      <c r="P463" s="87"/>
      <c r="Q463" s="84"/>
      <c r="R463" s="84"/>
      <c r="S463" s="88"/>
      <c r="T463" s="86"/>
      <c r="U463" s="89" t="str">
        <f>IF(T463="","",VLOOKUP(T463,Surfacing_Pavements_Full_Width_Array,2,FALSE))</f>
        <v/>
      </c>
      <c r="V463" s="88" t="str">
        <f t="shared" si="112"/>
        <v/>
      </c>
      <c r="W463" s="99"/>
      <c r="X463" s="90"/>
      <c r="Y463" s="89" t="str">
        <f t="shared" si="113"/>
        <v/>
      </c>
      <c r="Z463" s="86"/>
      <c r="AA463" s="91" t="str">
        <f t="shared" si="114"/>
        <v/>
      </c>
      <c r="AB463" s="86"/>
      <c r="AC463" s="87"/>
      <c r="AD463" s="86"/>
      <c r="AE463" s="86"/>
      <c r="AF463" s="86"/>
      <c r="AG463" s="86"/>
      <c r="AH463" s="89" t="str">
        <f t="shared" si="115"/>
        <v/>
      </c>
      <c r="AI463" s="86"/>
      <c r="AJ463" s="86"/>
      <c r="AK463" s="86"/>
      <c r="AL463" s="89" t="str">
        <f t="shared" si="116"/>
        <v/>
      </c>
      <c r="AM463" s="86"/>
      <c r="AN463" s="86"/>
      <c r="AO463" s="89" t="str">
        <f t="shared" si="117"/>
        <v/>
      </c>
      <c r="AP463" s="86"/>
      <c r="AQ463" s="86"/>
      <c r="AR463" s="89" t="str">
        <f t="shared" si="118"/>
        <v/>
      </c>
      <c r="AS463" s="86"/>
      <c r="AT463" s="89" t="str">
        <f t="shared" si="119"/>
        <v/>
      </c>
      <c r="AU463" s="86"/>
      <c r="AV463" s="86"/>
      <c r="AW463" s="86"/>
      <c r="AX463" s="86"/>
      <c r="AY463" s="86"/>
      <c r="AZ463" s="184"/>
      <c r="BA463" s="184"/>
      <c r="BB463" s="183"/>
      <c r="BC463" s="183"/>
      <c r="BD463" s="207" t="str">
        <f t="shared" si="120"/>
        <v/>
      </c>
      <c r="BE463" s="86"/>
      <c r="BF463" s="86"/>
      <c r="BG463" s="86"/>
      <c r="BH463" s="86"/>
      <c r="BI463" s="88"/>
      <c r="BJ463" s="88"/>
      <c r="BK463" s="89" t="str">
        <f t="shared" si="121"/>
        <v/>
      </c>
      <c r="BL463" s="86"/>
      <c r="BM463" s="89" t="str">
        <f t="shared" si="122"/>
        <v/>
      </c>
      <c r="BN463" s="184"/>
      <c r="BO463" s="184" t="str">
        <f t="shared" si="123"/>
        <v/>
      </c>
      <c r="BP463" s="466"/>
      <c r="BQ463" s="184"/>
      <c r="BR463" s="184"/>
      <c r="BS463" s="184"/>
      <c r="BT463" s="184"/>
      <c r="BU463" s="184"/>
      <c r="BV463" s="86"/>
      <c r="BW463" s="184"/>
      <c r="BX463" s="184"/>
      <c r="BY463" s="184"/>
      <c r="BZ463" s="184"/>
      <c r="CA463" s="184"/>
      <c r="CB463" s="119"/>
    </row>
    <row r="464" spans="1:80" s="78" customFormat="1" x14ac:dyDescent="0.2">
      <c r="A464" s="84"/>
      <c r="B464" s="85"/>
      <c r="C464" s="86" t="str">
        <f t="shared" si="110"/>
        <v/>
      </c>
      <c r="D464" s="207" t="str">
        <f t="shared" si="111"/>
        <v/>
      </c>
      <c r="E464" s="86"/>
      <c r="F464" s="86"/>
      <c r="G464" s="86"/>
      <c r="H464" s="86"/>
      <c r="I464" s="86"/>
      <c r="J464" s="86"/>
      <c r="K464" s="86"/>
      <c r="L464" s="86"/>
      <c r="M464" s="86"/>
      <c r="N464" s="86"/>
      <c r="O464" s="87"/>
      <c r="P464" s="87"/>
      <c r="Q464" s="84"/>
      <c r="R464" s="84"/>
      <c r="S464" s="88"/>
      <c r="T464" s="86"/>
      <c r="U464" s="89" t="str">
        <f>IF(T464="","",VLOOKUP(T464,Surfacing_Pavements_Full_Width_Array,2,FALSE))</f>
        <v/>
      </c>
      <c r="V464" s="88" t="str">
        <f t="shared" si="112"/>
        <v/>
      </c>
      <c r="W464" s="99"/>
      <c r="X464" s="90"/>
      <c r="Y464" s="89" t="str">
        <f t="shared" si="113"/>
        <v/>
      </c>
      <c r="Z464" s="86"/>
      <c r="AA464" s="91" t="str">
        <f t="shared" si="114"/>
        <v/>
      </c>
      <c r="AB464" s="86"/>
      <c r="AC464" s="87"/>
      <c r="AD464" s="86"/>
      <c r="AE464" s="86"/>
      <c r="AF464" s="86"/>
      <c r="AG464" s="86"/>
      <c r="AH464" s="89" t="str">
        <f t="shared" si="115"/>
        <v/>
      </c>
      <c r="AI464" s="86"/>
      <c r="AJ464" s="86"/>
      <c r="AK464" s="86"/>
      <c r="AL464" s="89" t="str">
        <f t="shared" si="116"/>
        <v/>
      </c>
      <c r="AM464" s="86"/>
      <c r="AN464" s="86"/>
      <c r="AO464" s="89" t="str">
        <f t="shared" si="117"/>
        <v/>
      </c>
      <c r="AP464" s="86"/>
      <c r="AQ464" s="86"/>
      <c r="AR464" s="89" t="str">
        <f t="shared" si="118"/>
        <v/>
      </c>
      <c r="AS464" s="86"/>
      <c r="AT464" s="89" t="str">
        <f t="shared" si="119"/>
        <v/>
      </c>
      <c r="AU464" s="86"/>
      <c r="AV464" s="86"/>
      <c r="AW464" s="86"/>
      <c r="AX464" s="86"/>
      <c r="AY464" s="86"/>
      <c r="AZ464" s="184"/>
      <c r="BA464" s="184"/>
      <c r="BB464" s="183"/>
      <c r="BC464" s="183"/>
      <c r="BD464" s="207" t="str">
        <f t="shared" si="120"/>
        <v/>
      </c>
      <c r="BE464" s="86"/>
      <c r="BF464" s="86"/>
      <c r="BG464" s="86"/>
      <c r="BH464" s="86"/>
      <c r="BI464" s="88"/>
      <c r="BJ464" s="88"/>
      <c r="BK464" s="89" t="str">
        <f t="shared" si="121"/>
        <v/>
      </c>
      <c r="BL464" s="86"/>
      <c r="BM464" s="89" t="str">
        <f t="shared" si="122"/>
        <v/>
      </c>
      <c r="BN464" s="184"/>
      <c r="BO464" s="184" t="str">
        <f t="shared" si="123"/>
        <v/>
      </c>
      <c r="BP464" s="466"/>
      <c r="BQ464" s="184"/>
      <c r="BR464" s="184"/>
      <c r="BS464" s="184"/>
      <c r="BT464" s="184"/>
      <c r="BU464" s="184"/>
      <c r="BV464" s="86"/>
      <c r="BW464" s="184"/>
      <c r="BX464" s="184"/>
      <c r="BY464" s="184"/>
      <c r="BZ464" s="184"/>
      <c r="CA464" s="184"/>
      <c r="CB464" s="119"/>
    </row>
    <row r="465" spans="1:80" s="78" customFormat="1" x14ac:dyDescent="0.2">
      <c r="A465" s="84"/>
      <c r="B465" s="85"/>
      <c r="C465" s="86" t="str">
        <f t="shared" si="110"/>
        <v/>
      </c>
      <c r="D465" s="207" t="str">
        <f t="shared" si="111"/>
        <v/>
      </c>
      <c r="E465" s="86"/>
      <c r="F465" s="86"/>
      <c r="G465" s="86"/>
      <c r="H465" s="86"/>
      <c r="I465" s="86"/>
      <c r="J465" s="86"/>
      <c r="K465" s="86"/>
      <c r="L465" s="86"/>
      <c r="M465" s="86"/>
      <c r="N465" s="86"/>
      <c r="O465" s="87"/>
      <c r="P465" s="87"/>
      <c r="Q465" s="84"/>
      <c r="R465" s="84"/>
      <c r="S465" s="88"/>
      <c r="T465" s="86"/>
      <c r="U465" s="89" t="str">
        <f>IF(T465="","",VLOOKUP(T465,Surfacing_Pavements_Full_Width_Array,2,FALSE))</f>
        <v/>
      </c>
      <c r="V465" s="88" t="str">
        <f t="shared" si="112"/>
        <v/>
      </c>
      <c r="W465" s="99"/>
      <c r="X465" s="90"/>
      <c r="Y465" s="89" t="str">
        <f t="shared" si="113"/>
        <v/>
      </c>
      <c r="Z465" s="86"/>
      <c r="AA465" s="91" t="str">
        <f t="shared" si="114"/>
        <v/>
      </c>
      <c r="AB465" s="86"/>
      <c r="AC465" s="87"/>
      <c r="AD465" s="86"/>
      <c r="AE465" s="86"/>
      <c r="AF465" s="86"/>
      <c r="AG465" s="86"/>
      <c r="AH465" s="89" t="str">
        <f t="shared" si="115"/>
        <v/>
      </c>
      <c r="AI465" s="86"/>
      <c r="AJ465" s="86"/>
      <c r="AK465" s="86"/>
      <c r="AL465" s="89" t="str">
        <f t="shared" si="116"/>
        <v/>
      </c>
      <c r="AM465" s="86"/>
      <c r="AN465" s="86"/>
      <c r="AO465" s="89" t="str">
        <f t="shared" si="117"/>
        <v/>
      </c>
      <c r="AP465" s="86"/>
      <c r="AQ465" s="86"/>
      <c r="AR465" s="89" t="str">
        <f t="shared" si="118"/>
        <v/>
      </c>
      <c r="AS465" s="86"/>
      <c r="AT465" s="89" t="str">
        <f t="shared" si="119"/>
        <v/>
      </c>
      <c r="AU465" s="86"/>
      <c r="AV465" s="86"/>
      <c r="AW465" s="86"/>
      <c r="AX465" s="86"/>
      <c r="AY465" s="86"/>
      <c r="AZ465" s="184"/>
      <c r="BA465" s="184"/>
      <c r="BB465" s="183"/>
      <c r="BC465" s="183"/>
      <c r="BD465" s="207" t="str">
        <f t="shared" si="120"/>
        <v/>
      </c>
      <c r="BE465" s="86"/>
      <c r="BF465" s="86"/>
      <c r="BG465" s="86"/>
      <c r="BH465" s="86"/>
      <c r="BI465" s="88"/>
      <c r="BJ465" s="88"/>
      <c r="BK465" s="89" t="str">
        <f t="shared" si="121"/>
        <v/>
      </c>
      <c r="BL465" s="86"/>
      <c r="BM465" s="89" t="str">
        <f t="shared" si="122"/>
        <v/>
      </c>
      <c r="BN465" s="184"/>
      <c r="BO465" s="184" t="str">
        <f t="shared" si="123"/>
        <v/>
      </c>
      <c r="BP465" s="466"/>
      <c r="BQ465" s="184"/>
      <c r="BR465" s="184"/>
      <c r="BS465" s="184"/>
      <c r="BT465" s="184"/>
      <c r="BU465" s="184"/>
      <c r="BV465" s="86"/>
      <c r="BW465" s="184"/>
      <c r="BX465" s="184"/>
      <c r="BY465" s="184"/>
      <c r="BZ465" s="184"/>
      <c r="CA465" s="184"/>
      <c r="CB465" s="119"/>
    </row>
    <row r="466" spans="1:80" s="78" customFormat="1" x14ac:dyDescent="0.2">
      <c r="A466" s="84"/>
      <c r="B466" s="85"/>
      <c r="C466" s="86" t="str">
        <f t="shared" si="110"/>
        <v/>
      </c>
      <c r="D466" s="207" t="str">
        <f t="shared" si="111"/>
        <v/>
      </c>
      <c r="E466" s="86"/>
      <c r="F466" s="86"/>
      <c r="G466" s="86"/>
      <c r="H466" s="86"/>
      <c r="I466" s="86"/>
      <c r="J466" s="86"/>
      <c r="K466" s="86"/>
      <c r="L466" s="86"/>
      <c r="M466" s="86"/>
      <c r="N466" s="86"/>
      <c r="O466" s="87"/>
      <c r="P466" s="87"/>
      <c r="Q466" s="84"/>
      <c r="R466" s="84"/>
      <c r="S466" s="88"/>
      <c r="T466" s="86"/>
      <c r="U466" s="89" t="str">
        <f>IF(T466="","",VLOOKUP(T466,Surfacing_Pavements_Full_Width_Array,2,FALSE))</f>
        <v/>
      </c>
      <c r="V466" s="88" t="str">
        <f t="shared" si="112"/>
        <v/>
      </c>
      <c r="W466" s="99"/>
      <c r="X466" s="90"/>
      <c r="Y466" s="89" t="str">
        <f t="shared" si="113"/>
        <v/>
      </c>
      <c r="Z466" s="86"/>
      <c r="AA466" s="91" t="str">
        <f t="shared" si="114"/>
        <v/>
      </c>
      <c r="AB466" s="86"/>
      <c r="AC466" s="87"/>
      <c r="AD466" s="86"/>
      <c r="AE466" s="86"/>
      <c r="AF466" s="86"/>
      <c r="AG466" s="86"/>
      <c r="AH466" s="89" t="str">
        <f t="shared" si="115"/>
        <v/>
      </c>
      <c r="AI466" s="86"/>
      <c r="AJ466" s="86"/>
      <c r="AK466" s="86"/>
      <c r="AL466" s="89" t="str">
        <f t="shared" si="116"/>
        <v/>
      </c>
      <c r="AM466" s="86"/>
      <c r="AN466" s="86"/>
      <c r="AO466" s="89" t="str">
        <f t="shared" si="117"/>
        <v/>
      </c>
      <c r="AP466" s="86"/>
      <c r="AQ466" s="86"/>
      <c r="AR466" s="89" t="str">
        <f t="shared" si="118"/>
        <v/>
      </c>
      <c r="AS466" s="86"/>
      <c r="AT466" s="89" t="str">
        <f t="shared" si="119"/>
        <v/>
      </c>
      <c r="AU466" s="86"/>
      <c r="AV466" s="86"/>
      <c r="AW466" s="86"/>
      <c r="AX466" s="86"/>
      <c r="AY466" s="86"/>
      <c r="AZ466" s="184"/>
      <c r="BA466" s="184"/>
      <c r="BB466" s="183"/>
      <c r="BC466" s="183"/>
      <c r="BD466" s="207" t="str">
        <f t="shared" si="120"/>
        <v/>
      </c>
      <c r="BE466" s="86"/>
      <c r="BF466" s="86"/>
      <c r="BG466" s="86"/>
      <c r="BH466" s="86"/>
      <c r="BI466" s="88"/>
      <c r="BJ466" s="88"/>
      <c r="BK466" s="89" t="str">
        <f t="shared" si="121"/>
        <v/>
      </c>
      <c r="BL466" s="86"/>
      <c r="BM466" s="89" t="str">
        <f t="shared" si="122"/>
        <v/>
      </c>
      <c r="BN466" s="184"/>
      <c r="BO466" s="184" t="str">
        <f t="shared" si="123"/>
        <v/>
      </c>
      <c r="BP466" s="466"/>
      <c r="BQ466" s="184"/>
      <c r="BR466" s="184"/>
      <c r="BS466" s="184"/>
      <c r="BT466" s="184"/>
      <c r="BU466" s="184"/>
      <c r="BV466" s="86"/>
      <c r="BW466" s="184"/>
      <c r="BX466" s="184"/>
      <c r="BY466" s="184"/>
      <c r="BZ466" s="184"/>
      <c r="CA466" s="184"/>
      <c r="CB466" s="119"/>
    </row>
    <row r="467" spans="1:80" s="78" customFormat="1" x14ac:dyDescent="0.2">
      <c r="A467" s="84"/>
      <c r="B467" s="85"/>
      <c r="C467" s="86" t="str">
        <f t="shared" si="110"/>
        <v/>
      </c>
      <c r="D467" s="207" t="str">
        <f t="shared" si="111"/>
        <v/>
      </c>
      <c r="E467" s="86"/>
      <c r="F467" s="86"/>
      <c r="G467" s="86"/>
      <c r="H467" s="86"/>
      <c r="I467" s="86"/>
      <c r="J467" s="86"/>
      <c r="K467" s="86"/>
      <c r="L467" s="86"/>
      <c r="M467" s="86"/>
      <c r="N467" s="86"/>
      <c r="O467" s="87"/>
      <c r="P467" s="87"/>
      <c r="Q467" s="84"/>
      <c r="R467" s="84"/>
      <c r="S467" s="88"/>
      <c r="T467" s="86"/>
      <c r="U467" s="89" t="str">
        <f>IF(T467="","",VLOOKUP(T467,Surfacing_Pavements_Full_Width_Array,2,FALSE))</f>
        <v/>
      </c>
      <c r="V467" s="88" t="str">
        <f t="shared" si="112"/>
        <v/>
      </c>
      <c r="W467" s="99"/>
      <c r="X467" s="90"/>
      <c r="Y467" s="89" t="str">
        <f t="shared" si="113"/>
        <v/>
      </c>
      <c r="Z467" s="86"/>
      <c r="AA467" s="91" t="str">
        <f t="shared" si="114"/>
        <v/>
      </c>
      <c r="AB467" s="86"/>
      <c r="AC467" s="87"/>
      <c r="AD467" s="86"/>
      <c r="AE467" s="86"/>
      <c r="AF467" s="86"/>
      <c r="AG467" s="86"/>
      <c r="AH467" s="89" t="str">
        <f t="shared" si="115"/>
        <v/>
      </c>
      <c r="AI467" s="86"/>
      <c r="AJ467" s="86"/>
      <c r="AK467" s="86"/>
      <c r="AL467" s="89" t="str">
        <f t="shared" si="116"/>
        <v/>
      </c>
      <c r="AM467" s="86"/>
      <c r="AN467" s="86"/>
      <c r="AO467" s="89" t="str">
        <f t="shared" si="117"/>
        <v/>
      </c>
      <c r="AP467" s="86"/>
      <c r="AQ467" s="86"/>
      <c r="AR467" s="89" t="str">
        <f t="shared" si="118"/>
        <v/>
      </c>
      <c r="AS467" s="86"/>
      <c r="AT467" s="89" t="str">
        <f t="shared" si="119"/>
        <v/>
      </c>
      <c r="AU467" s="86"/>
      <c r="AV467" s="86"/>
      <c r="AW467" s="86"/>
      <c r="AX467" s="86"/>
      <c r="AY467" s="86"/>
      <c r="AZ467" s="184"/>
      <c r="BA467" s="184"/>
      <c r="BB467" s="183"/>
      <c r="BC467" s="183"/>
      <c r="BD467" s="207" t="str">
        <f t="shared" si="120"/>
        <v/>
      </c>
      <c r="BE467" s="86"/>
      <c r="BF467" s="86"/>
      <c r="BG467" s="86"/>
      <c r="BH467" s="86"/>
      <c r="BI467" s="88"/>
      <c r="BJ467" s="88"/>
      <c r="BK467" s="89" t="str">
        <f t="shared" si="121"/>
        <v/>
      </c>
      <c r="BL467" s="86"/>
      <c r="BM467" s="89" t="str">
        <f t="shared" si="122"/>
        <v/>
      </c>
      <c r="BN467" s="184"/>
      <c r="BO467" s="184" t="str">
        <f t="shared" si="123"/>
        <v/>
      </c>
      <c r="BP467" s="466"/>
      <c r="BQ467" s="184"/>
      <c r="BR467" s="184"/>
      <c r="BS467" s="184"/>
      <c r="BT467" s="184"/>
      <c r="BU467" s="184"/>
      <c r="BV467" s="86"/>
      <c r="BW467" s="184"/>
      <c r="BX467" s="184"/>
      <c r="BY467" s="184"/>
      <c r="BZ467" s="184"/>
      <c r="CA467" s="184"/>
      <c r="CB467" s="119"/>
    </row>
    <row r="468" spans="1:80" s="78" customFormat="1" x14ac:dyDescent="0.2">
      <c r="A468" s="84"/>
      <c r="B468" s="85"/>
      <c r="C468" s="86" t="str">
        <f t="shared" si="110"/>
        <v/>
      </c>
      <c r="D468" s="207" t="str">
        <f t="shared" si="111"/>
        <v/>
      </c>
      <c r="E468" s="86"/>
      <c r="F468" s="86"/>
      <c r="G468" s="86"/>
      <c r="H468" s="86"/>
      <c r="I468" s="86"/>
      <c r="J468" s="86"/>
      <c r="K468" s="86"/>
      <c r="L468" s="86"/>
      <c r="M468" s="86"/>
      <c r="N468" s="86"/>
      <c r="O468" s="87"/>
      <c r="P468" s="87"/>
      <c r="Q468" s="84"/>
      <c r="R468" s="84"/>
      <c r="S468" s="88"/>
      <c r="T468" s="86"/>
      <c r="U468" s="89" t="str">
        <f>IF(T468="","",VLOOKUP(T468,Surfacing_Pavements_Full_Width_Array,2,FALSE))</f>
        <v/>
      </c>
      <c r="V468" s="88" t="str">
        <f t="shared" si="112"/>
        <v/>
      </c>
      <c r="W468" s="99"/>
      <c r="X468" s="90"/>
      <c r="Y468" s="89" t="str">
        <f t="shared" si="113"/>
        <v/>
      </c>
      <c r="Z468" s="86"/>
      <c r="AA468" s="91" t="str">
        <f t="shared" si="114"/>
        <v/>
      </c>
      <c r="AB468" s="86"/>
      <c r="AC468" s="87"/>
      <c r="AD468" s="86"/>
      <c r="AE468" s="86"/>
      <c r="AF468" s="86"/>
      <c r="AG468" s="86"/>
      <c r="AH468" s="89" t="str">
        <f t="shared" si="115"/>
        <v/>
      </c>
      <c r="AI468" s="86"/>
      <c r="AJ468" s="86"/>
      <c r="AK468" s="86"/>
      <c r="AL468" s="89" t="str">
        <f t="shared" si="116"/>
        <v/>
      </c>
      <c r="AM468" s="86"/>
      <c r="AN468" s="86"/>
      <c r="AO468" s="89" t="str">
        <f t="shared" si="117"/>
        <v/>
      </c>
      <c r="AP468" s="86"/>
      <c r="AQ468" s="86"/>
      <c r="AR468" s="89" t="str">
        <f t="shared" si="118"/>
        <v/>
      </c>
      <c r="AS468" s="86"/>
      <c r="AT468" s="89" t="str">
        <f t="shared" si="119"/>
        <v/>
      </c>
      <c r="AU468" s="86"/>
      <c r="AV468" s="86"/>
      <c r="AW468" s="86"/>
      <c r="AX468" s="86"/>
      <c r="AY468" s="86"/>
      <c r="AZ468" s="184"/>
      <c r="BA468" s="184"/>
      <c r="BB468" s="183"/>
      <c r="BC468" s="183"/>
      <c r="BD468" s="207" t="str">
        <f t="shared" si="120"/>
        <v/>
      </c>
      <c r="BE468" s="86"/>
      <c r="BF468" s="86"/>
      <c r="BG468" s="86"/>
      <c r="BH468" s="86"/>
      <c r="BI468" s="88"/>
      <c r="BJ468" s="88"/>
      <c r="BK468" s="89" t="str">
        <f t="shared" si="121"/>
        <v/>
      </c>
      <c r="BL468" s="86"/>
      <c r="BM468" s="89" t="str">
        <f t="shared" si="122"/>
        <v/>
      </c>
      <c r="BN468" s="184"/>
      <c r="BO468" s="184" t="str">
        <f t="shared" si="123"/>
        <v/>
      </c>
      <c r="BP468" s="466"/>
      <c r="BQ468" s="184"/>
      <c r="BR468" s="184"/>
      <c r="BS468" s="184"/>
      <c r="BT468" s="184"/>
      <c r="BU468" s="184"/>
      <c r="BV468" s="86"/>
      <c r="BW468" s="184"/>
      <c r="BX468" s="184"/>
      <c r="BY468" s="184"/>
      <c r="BZ468" s="184"/>
      <c r="CA468" s="184"/>
      <c r="CB468" s="119"/>
    </row>
    <row r="469" spans="1:80" s="78" customFormat="1" x14ac:dyDescent="0.2">
      <c r="A469" s="84"/>
      <c r="B469" s="85"/>
      <c r="C469" s="86" t="str">
        <f t="shared" si="110"/>
        <v/>
      </c>
      <c r="D469" s="207" t="str">
        <f t="shared" si="111"/>
        <v/>
      </c>
      <c r="E469" s="86"/>
      <c r="F469" s="86"/>
      <c r="G469" s="86"/>
      <c r="H469" s="86"/>
      <c r="I469" s="86"/>
      <c r="J469" s="86"/>
      <c r="K469" s="86"/>
      <c r="L469" s="86"/>
      <c r="M469" s="86"/>
      <c r="N469" s="86"/>
      <c r="O469" s="87"/>
      <c r="P469" s="87"/>
      <c r="Q469" s="84"/>
      <c r="R469" s="84"/>
      <c r="S469" s="88"/>
      <c r="T469" s="86"/>
      <c r="U469" s="89" t="str">
        <f>IF(T469="","",VLOOKUP(T469,Surfacing_Pavements_Full_Width_Array,2,FALSE))</f>
        <v/>
      </c>
      <c r="V469" s="88" t="str">
        <f t="shared" si="112"/>
        <v/>
      </c>
      <c r="W469" s="99"/>
      <c r="X469" s="90"/>
      <c r="Y469" s="89" t="str">
        <f t="shared" si="113"/>
        <v/>
      </c>
      <c r="Z469" s="86"/>
      <c r="AA469" s="91" t="str">
        <f t="shared" si="114"/>
        <v/>
      </c>
      <c r="AB469" s="86"/>
      <c r="AC469" s="87"/>
      <c r="AD469" s="86"/>
      <c r="AE469" s="86"/>
      <c r="AF469" s="86"/>
      <c r="AG469" s="86"/>
      <c r="AH469" s="89" t="str">
        <f t="shared" si="115"/>
        <v/>
      </c>
      <c r="AI469" s="86"/>
      <c r="AJ469" s="86"/>
      <c r="AK469" s="86"/>
      <c r="AL469" s="89" t="str">
        <f t="shared" si="116"/>
        <v/>
      </c>
      <c r="AM469" s="86"/>
      <c r="AN469" s="86"/>
      <c r="AO469" s="89" t="str">
        <f t="shared" si="117"/>
        <v/>
      </c>
      <c r="AP469" s="86"/>
      <c r="AQ469" s="86"/>
      <c r="AR469" s="89" t="str">
        <f t="shared" si="118"/>
        <v/>
      </c>
      <c r="AS469" s="86"/>
      <c r="AT469" s="89" t="str">
        <f t="shared" si="119"/>
        <v/>
      </c>
      <c r="AU469" s="86"/>
      <c r="AV469" s="86"/>
      <c r="AW469" s="86"/>
      <c r="AX469" s="86"/>
      <c r="AY469" s="86"/>
      <c r="AZ469" s="184"/>
      <c r="BA469" s="184"/>
      <c r="BB469" s="183"/>
      <c r="BC469" s="183"/>
      <c r="BD469" s="207" t="str">
        <f t="shared" si="120"/>
        <v/>
      </c>
      <c r="BE469" s="86"/>
      <c r="BF469" s="86"/>
      <c r="BG469" s="86"/>
      <c r="BH469" s="86"/>
      <c r="BI469" s="88"/>
      <c r="BJ469" s="88"/>
      <c r="BK469" s="89" t="str">
        <f t="shared" si="121"/>
        <v/>
      </c>
      <c r="BL469" s="86"/>
      <c r="BM469" s="89" t="str">
        <f t="shared" si="122"/>
        <v/>
      </c>
      <c r="BN469" s="184"/>
      <c r="BO469" s="184" t="str">
        <f t="shared" si="123"/>
        <v/>
      </c>
      <c r="BP469" s="466"/>
      <c r="BQ469" s="184"/>
      <c r="BR469" s="184"/>
      <c r="BS469" s="184"/>
      <c r="BT469" s="184"/>
      <c r="BU469" s="184"/>
      <c r="BV469" s="86"/>
      <c r="BW469" s="184"/>
      <c r="BX469" s="184"/>
      <c r="BY469" s="184"/>
      <c r="BZ469" s="184"/>
      <c r="CA469" s="184"/>
      <c r="CB469" s="119"/>
    </row>
    <row r="470" spans="1:80" s="78" customFormat="1" x14ac:dyDescent="0.2">
      <c r="A470" s="84"/>
      <c r="B470" s="85"/>
      <c r="C470" s="86" t="str">
        <f t="shared" si="110"/>
        <v/>
      </c>
      <c r="D470" s="207" t="str">
        <f t="shared" si="111"/>
        <v/>
      </c>
      <c r="E470" s="86"/>
      <c r="F470" s="86"/>
      <c r="G470" s="86"/>
      <c r="H470" s="86"/>
      <c r="I470" s="86"/>
      <c r="J470" s="86"/>
      <c r="K470" s="86"/>
      <c r="L470" s="86"/>
      <c r="M470" s="86"/>
      <c r="N470" s="86"/>
      <c r="O470" s="87"/>
      <c r="P470" s="87"/>
      <c r="Q470" s="84"/>
      <c r="R470" s="84"/>
      <c r="S470" s="88"/>
      <c r="T470" s="86"/>
      <c r="U470" s="89" t="str">
        <f>IF(T470="","",VLOOKUP(T470,Surfacing_Pavements_Full_Width_Array,2,FALSE))</f>
        <v/>
      </c>
      <c r="V470" s="88" t="str">
        <f t="shared" si="112"/>
        <v/>
      </c>
      <c r="W470" s="99"/>
      <c r="X470" s="90"/>
      <c r="Y470" s="89" t="str">
        <f t="shared" si="113"/>
        <v/>
      </c>
      <c r="Z470" s="86"/>
      <c r="AA470" s="91" t="str">
        <f t="shared" si="114"/>
        <v/>
      </c>
      <c r="AB470" s="86"/>
      <c r="AC470" s="87"/>
      <c r="AD470" s="86"/>
      <c r="AE470" s="86"/>
      <c r="AF470" s="86"/>
      <c r="AG470" s="86"/>
      <c r="AH470" s="89" t="str">
        <f t="shared" si="115"/>
        <v/>
      </c>
      <c r="AI470" s="86"/>
      <c r="AJ470" s="86"/>
      <c r="AK470" s="86"/>
      <c r="AL470" s="89" t="str">
        <f t="shared" si="116"/>
        <v/>
      </c>
      <c r="AM470" s="86"/>
      <c r="AN470" s="86"/>
      <c r="AO470" s="89" t="str">
        <f t="shared" si="117"/>
        <v/>
      </c>
      <c r="AP470" s="86"/>
      <c r="AQ470" s="86"/>
      <c r="AR470" s="89" t="str">
        <f t="shared" si="118"/>
        <v/>
      </c>
      <c r="AS470" s="86"/>
      <c r="AT470" s="89" t="str">
        <f t="shared" si="119"/>
        <v/>
      </c>
      <c r="AU470" s="86"/>
      <c r="AV470" s="86"/>
      <c r="AW470" s="86"/>
      <c r="AX470" s="86"/>
      <c r="AY470" s="86"/>
      <c r="AZ470" s="184"/>
      <c r="BA470" s="184"/>
      <c r="BB470" s="183"/>
      <c r="BC470" s="183"/>
      <c r="BD470" s="207" t="str">
        <f t="shared" si="120"/>
        <v/>
      </c>
      <c r="BE470" s="86"/>
      <c r="BF470" s="86"/>
      <c r="BG470" s="86"/>
      <c r="BH470" s="86"/>
      <c r="BI470" s="88"/>
      <c r="BJ470" s="88"/>
      <c r="BK470" s="89" t="str">
        <f t="shared" si="121"/>
        <v/>
      </c>
      <c r="BL470" s="86"/>
      <c r="BM470" s="89" t="str">
        <f t="shared" si="122"/>
        <v/>
      </c>
      <c r="BN470" s="184"/>
      <c r="BO470" s="184" t="str">
        <f t="shared" si="123"/>
        <v/>
      </c>
      <c r="BP470" s="466"/>
      <c r="BQ470" s="184"/>
      <c r="BR470" s="184"/>
      <c r="BS470" s="184"/>
      <c r="BT470" s="184"/>
      <c r="BU470" s="184"/>
      <c r="BV470" s="86"/>
      <c r="BW470" s="184"/>
      <c r="BX470" s="184"/>
      <c r="BY470" s="184"/>
      <c r="BZ470" s="184"/>
      <c r="CA470" s="184"/>
      <c r="CB470" s="119"/>
    </row>
    <row r="471" spans="1:80" s="78" customFormat="1" x14ac:dyDescent="0.2">
      <c r="A471" s="84"/>
      <c r="B471" s="85"/>
      <c r="C471" s="86" t="str">
        <f t="shared" si="110"/>
        <v/>
      </c>
      <c r="D471" s="207" t="str">
        <f t="shared" si="111"/>
        <v/>
      </c>
      <c r="E471" s="86"/>
      <c r="F471" s="86"/>
      <c r="G471" s="86"/>
      <c r="H471" s="86"/>
      <c r="I471" s="86"/>
      <c r="J471" s="86"/>
      <c r="K471" s="86"/>
      <c r="L471" s="86"/>
      <c r="M471" s="86"/>
      <c r="N471" s="86"/>
      <c r="O471" s="87"/>
      <c r="P471" s="87"/>
      <c r="Q471" s="84"/>
      <c r="R471" s="84"/>
      <c r="S471" s="88"/>
      <c r="T471" s="86"/>
      <c r="U471" s="89" t="str">
        <f>IF(T471="","",VLOOKUP(T471,Surfacing_Pavements_Full_Width_Array,2,FALSE))</f>
        <v/>
      </c>
      <c r="V471" s="88" t="str">
        <f t="shared" si="112"/>
        <v/>
      </c>
      <c r="W471" s="99"/>
      <c r="X471" s="90"/>
      <c r="Y471" s="89" t="str">
        <f t="shared" si="113"/>
        <v/>
      </c>
      <c r="Z471" s="86"/>
      <c r="AA471" s="91" t="str">
        <f t="shared" si="114"/>
        <v/>
      </c>
      <c r="AB471" s="86"/>
      <c r="AC471" s="87"/>
      <c r="AD471" s="86"/>
      <c r="AE471" s="86"/>
      <c r="AF471" s="86"/>
      <c r="AG471" s="86"/>
      <c r="AH471" s="89" t="str">
        <f t="shared" si="115"/>
        <v/>
      </c>
      <c r="AI471" s="86"/>
      <c r="AJ471" s="86"/>
      <c r="AK471" s="86"/>
      <c r="AL471" s="89" t="str">
        <f t="shared" si="116"/>
        <v/>
      </c>
      <c r="AM471" s="86"/>
      <c r="AN471" s="86"/>
      <c r="AO471" s="89" t="str">
        <f t="shared" si="117"/>
        <v/>
      </c>
      <c r="AP471" s="86"/>
      <c r="AQ471" s="86"/>
      <c r="AR471" s="89" t="str">
        <f t="shared" si="118"/>
        <v/>
      </c>
      <c r="AS471" s="86"/>
      <c r="AT471" s="89" t="str">
        <f t="shared" si="119"/>
        <v/>
      </c>
      <c r="AU471" s="86"/>
      <c r="AV471" s="86"/>
      <c r="AW471" s="86"/>
      <c r="AX471" s="86"/>
      <c r="AY471" s="86"/>
      <c r="AZ471" s="184"/>
      <c r="BA471" s="184"/>
      <c r="BB471" s="183"/>
      <c r="BC471" s="183"/>
      <c r="BD471" s="207" t="str">
        <f t="shared" si="120"/>
        <v/>
      </c>
      <c r="BE471" s="86"/>
      <c r="BF471" s="86"/>
      <c r="BG471" s="86"/>
      <c r="BH471" s="86"/>
      <c r="BI471" s="88"/>
      <c r="BJ471" s="88"/>
      <c r="BK471" s="89" t="str">
        <f t="shared" si="121"/>
        <v/>
      </c>
      <c r="BL471" s="86"/>
      <c r="BM471" s="89" t="str">
        <f t="shared" si="122"/>
        <v/>
      </c>
      <c r="BN471" s="184"/>
      <c r="BO471" s="184" t="str">
        <f t="shared" si="123"/>
        <v/>
      </c>
      <c r="BP471" s="466"/>
      <c r="BQ471" s="184"/>
      <c r="BR471" s="184"/>
      <c r="BS471" s="184"/>
      <c r="BT471" s="184"/>
      <c r="BU471" s="184"/>
      <c r="BV471" s="86"/>
      <c r="BW471" s="184"/>
      <c r="BX471" s="184"/>
      <c r="BY471" s="184"/>
      <c r="BZ471" s="184"/>
      <c r="CA471" s="184"/>
      <c r="CB471" s="119"/>
    </row>
    <row r="472" spans="1:80" s="78" customFormat="1" x14ac:dyDescent="0.2">
      <c r="A472" s="84"/>
      <c r="B472" s="85"/>
      <c r="C472" s="86" t="str">
        <f t="shared" si="110"/>
        <v/>
      </c>
      <c r="D472" s="207" t="str">
        <f t="shared" si="111"/>
        <v/>
      </c>
      <c r="E472" s="86"/>
      <c r="F472" s="86"/>
      <c r="G472" s="86"/>
      <c r="H472" s="86"/>
      <c r="I472" s="86"/>
      <c r="J472" s="86"/>
      <c r="K472" s="86"/>
      <c r="L472" s="86"/>
      <c r="M472" s="86"/>
      <c r="N472" s="86"/>
      <c r="O472" s="87"/>
      <c r="P472" s="87"/>
      <c r="Q472" s="84"/>
      <c r="R472" s="84"/>
      <c r="S472" s="88"/>
      <c r="T472" s="86"/>
      <c r="U472" s="89" t="str">
        <f>IF(T472="","",VLOOKUP(T472,Surfacing_Pavements_Full_Width_Array,2,FALSE))</f>
        <v/>
      </c>
      <c r="V472" s="88" t="str">
        <f t="shared" si="112"/>
        <v/>
      </c>
      <c r="W472" s="99"/>
      <c r="X472" s="90"/>
      <c r="Y472" s="89" t="str">
        <f t="shared" si="113"/>
        <v/>
      </c>
      <c r="Z472" s="86"/>
      <c r="AA472" s="91" t="str">
        <f t="shared" si="114"/>
        <v/>
      </c>
      <c r="AB472" s="86"/>
      <c r="AC472" s="87"/>
      <c r="AD472" s="86"/>
      <c r="AE472" s="86"/>
      <c r="AF472" s="86"/>
      <c r="AG472" s="86"/>
      <c r="AH472" s="89" t="str">
        <f t="shared" si="115"/>
        <v/>
      </c>
      <c r="AI472" s="86"/>
      <c r="AJ472" s="86"/>
      <c r="AK472" s="86"/>
      <c r="AL472" s="89" t="str">
        <f t="shared" si="116"/>
        <v/>
      </c>
      <c r="AM472" s="86"/>
      <c r="AN472" s="86"/>
      <c r="AO472" s="89" t="str">
        <f t="shared" si="117"/>
        <v/>
      </c>
      <c r="AP472" s="86"/>
      <c r="AQ472" s="86"/>
      <c r="AR472" s="89" t="str">
        <f t="shared" si="118"/>
        <v/>
      </c>
      <c r="AS472" s="86"/>
      <c r="AT472" s="89" t="str">
        <f t="shared" si="119"/>
        <v/>
      </c>
      <c r="AU472" s="86"/>
      <c r="AV472" s="86"/>
      <c r="AW472" s="86"/>
      <c r="AX472" s="86"/>
      <c r="AY472" s="86"/>
      <c r="AZ472" s="184"/>
      <c r="BA472" s="184"/>
      <c r="BB472" s="183"/>
      <c r="BC472" s="183"/>
      <c r="BD472" s="207" t="str">
        <f t="shared" si="120"/>
        <v/>
      </c>
      <c r="BE472" s="86"/>
      <c r="BF472" s="86"/>
      <c r="BG472" s="86"/>
      <c r="BH472" s="86"/>
      <c r="BI472" s="88"/>
      <c r="BJ472" s="88"/>
      <c r="BK472" s="89" t="str">
        <f t="shared" si="121"/>
        <v/>
      </c>
      <c r="BL472" s="86"/>
      <c r="BM472" s="89" t="str">
        <f t="shared" si="122"/>
        <v/>
      </c>
      <c r="BN472" s="184"/>
      <c r="BO472" s="184" t="str">
        <f t="shared" si="123"/>
        <v/>
      </c>
      <c r="BP472" s="466"/>
      <c r="BQ472" s="184"/>
      <c r="BR472" s="184"/>
      <c r="BS472" s="184"/>
      <c r="BT472" s="184"/>
      <c r="BU472" s="184"/>
      <c r="BV472" s="86"/>
      <c r="BW472" s="184"/>
      <c r="BX472" s="184"/>
      <c r="BY472" s="184"/>
      <c r="BZ472" s="184"/>
      <c r="CA472" s="184"/>
      <c r="CB472" s="119"/>
    </row>
    <row r="473" spans="1:80" s="78" customFormat="1" x14ac:dyDescent="0.2">
      <c r="A473" s="84"/>
      <c r="B473" s="85"/>
      <c r="C473" s="86" t="str">
        <f t="shared" si="110"/>
        <v/>
      </c>
      <c r="D473" s="207" t="str">
        <f t="shared" si="111"/>
        <v/>
      </c>
      <c r="E473" s="86"/>
      <c r="F473" s="86"/>
      <c r="G473" s="86"/>
      <c r="H473" s="86"/>
      <c r="I473" s="86"/>
      <c r="J473" s="86"/>
      <c r="K473" s="86"/>
      <c r="L473" s="86"/>
      <c r="M473" s="86"/>
      <c r="N473" s="86"/>
      <c r="O473" s="87"/>
      <c r="P473" s="87"/>
      <c r="Q473" s="84"/>
      <c r="R473" s="84"/>
      <c r="S473" s="88"/>
      <c r="T473" s="86"/>
      <c r="U473" s="89" t="str">
        <f>IF(T473="","",VLOOKUP(T473,Surfacing_Pavements_Full_Width_Array,2,FALSE))</f>
        <v/>
      </c>
      <c r="V473" s="88" t="str">
        <f t="shared" si="112"/>
        <v/>
      </c>
      <c r="W473" s="99"/>
      <c r="X473" s="90"/>
      <c r="Y473" s="89" t="str">
        <f t="shared" si="113"/>
        <v/>
      </c>
      <c r="Z473" s="86"/>
      <c r="AA473" s="91" t="str">
        <f t="shared" si="114"/>
        <v/>
      </c>
      <c r="AB473" s="86"/>
      <c r="AC473" s="87"/>
      <c r="AD473" s="86"/>
      <c r="AE473" s="86"/>
      <c r="AF473" s="86"/>
      <c r="AG473" s="86"/>
      <c r="AH473" s="89" t="str">
        <f t="shared" si="115"/>
        <v/>
      </c>
      <c r="AI473" s="86"/>
      <c r="AJ473" s="86"/>
      <c r="AK473" s="86"/>
      <c r="AL473" s="89" t="str">
        <f t="shared" si="116"/>
        <v/>
      </c>
      <c r="AM473" s="86"/>
      <c r="AN473" s="86"/>
      <c r="AO473" s="89" t="str">
        <f t="shared" si="117"/>
        <v/>
      </c>
      <c r="AP473" s="86"/>
      <c r="AQ473" s="86"/>
      <c r="AR473" s="89" t="str">
        <f t="shared" si="118"/>
        <v/>
      </c>
      <c r="AS473" s="86"/>
      <c r="AT473" s="89" t="str">
        <f t="shared" si="119"/>
        <v/>
      </c>
      <c r="AU473" s="86"/>
      <c r="AV473" s="86"/>
      <c r="AW473" s="86"/>
      <c r="AX473" s="86"/>
      <c r="AY473" s="86"/>
      <c r="AZ473" s="184"/>
      <c r="BA473" s="184"/>
      <c r="BB473" s="183"/>
      <c r="BC473" s="183"/>
      <c r="BD473" s="207" t="str">
        <f t="shared" si="120"/>
        <v/>
      </c>
      <c r="BE473" s="86"/>
      <c r="BF473" s="86"/>
      <c r="BG473" s="86"/>
      <c r="BH473" s="86"/>
      <c r="BI473" s="88"/>
      <c r="BJ473" s="88"/>
      <c r="BK473" s="89" t="str">
        <f t="shared" si="121"/>
        <v/>
      </c>
      <c r="BL473" s="86"/>
      <c r="BM473" s="89" t="str">
        <f t="shared" si="122"/>
        <v/>
      </c>
      <c r="BN473" s="184"/>
      <c r="BO473" s="184" t="str">
        <f t="shared" si="123"/>
        <v/>
      </c>
      <c r="BP473" s="466"/>
      <c r="BQ473" s="184"/>
      <c r="BR473" s="184"/>
      <c r="BS473" s="184"/>
      <c r="BT473" s="184"/>
      <c r="BU473" s="184"/>
      <c r="BV473" s="86"/>
      <c r="BW473" s="184"/>
      <c r="BX473" s="184"/>
      <c r="BY473" s="184"/>
      <c r="BZ473" s="184"/>
      <c r="CA473" s="184"/>
      <c r="CB473" s="119"/>
    </row>
    <row r="474" spans="1:80" s="78" customFormat="1" x14ac:dyDescent="0.2">
      <c r="A474" s="84"/>
      <c r="B474" s="85"/>
      <c r="C474" s="86" t="str">
        <f t="shared" si="110"/>
        <v/>
      </c>
      <c r="D474" s="207" t="str">
        <f t="shared" si="111"/>
        <v/>
      </c>
      <c r="E474" s="86"/>
      <c r="F474" s="86"/>
      <c r="G474" s="86"/>
      <c r="H474" s="86"/>
      <c r="I474" s="86"/>
      <c r="J474" s="86"/>
      <c r="K474" s="86"/>
      <c r="L474" s="86"/>
      <c r="M474" s="86"/>
      <c r="N474" s="86"/>
      <c r="O474" s="87"/>
      <c r="P474" s="87"/>
      <c r="Q474" s="84"/>
      <c r="R474" s="84"/>
      <c r="S474" s="88"/>
      <c r="T474" s="86"/>
      <c r="U474" s="89" t="str">
        <f>IF(T474="","",VLOOKUP(T474,Surfacing_Pavements_Full_Width_Array,2,FALSE))</f>
        <v/>
      </c>
      <c r="V474" s="88" t="str">
        <f t="shared" si="112"/>
        <v/>
      </c>
      <c r="W474" s="99"/>
      <c r="X474" s="90"/>
      <c r="Y474" s="89" t="str">
        <f t="shared" si="113"/>
        <v/>
      </c>
      <c r="Z474" s="86"/>
      <c r="AA474" s="91" t="str">
        <f t="shared" si="114"/>
        <v/>
      </c>
      <c r="AB474" s="86"/>
      <c r="AC474" s="87"/>
      <c r="AD474" s="86"/>
      <c r="AE474" s="86"/>
      <c r="AF474" s="86"/>
      <c r="AG474" s="86"/>
      <c r="AH474" s="89" t="str">
        <f t="shared" si="115"/>
        <v/>
      </c>
      <c r="AI474" s="86"/>
      <c r="AJ474" s="86"/>
      <c r="AK474" s="86"/>
      <c r="AL474" s="89" t="str">
        <f t="shared" si="116"/>
        <v/>
      </c>
      <c r="AM474" s="86"/>
      <c r="AN474" s="86"/>
      <c r="AO474" s="89" t="str">
        <f t="shared" si="117"/>
        <v/>
      </c>
      <c r="AP474" s="86"/>
      <c r="AQ474" s="86"/>
      <c r="AR474" s="89" t="str">
        <f t="shared" si="118"/>
        <v/>
      </c>
      <c r="AS474" s="86"/>
      <c r="AT474" s="89" t="str">
        <f t="shared" si="119"/>
        <v/>
      </c>
      <c r="AU474" s="86"/>
      <c r="AV474" s="86"/>
      <c r="AW474" s="86"/>
      <c r="AX474" s="86"/>
      <c r="AY474" s="86"/>
      <c r="AZ474" s="184"/>
      <c r="BA474" s="184"/>
      <c r="BB474" s="183"/>
      <c r="BC474" s="183"/>
      <c r="BD474" s="207" t="str">
        <f t="shared" si="120"/>
        <v/>
      </c>
      <c r="BE474" s="86"/>
      <c r="BF474" s="86"/>
      <c r="BG474" s="86"/>
      <c r="BH474" s="86"/>
      <c r="BI474" s="88"/>
      <c r="BJ474" s="88"/>
      <c r="BK474" s="89" t="str">
        <f t="shared" si="121"/>
        <v/>
      </c>
      <c r="BL474" s="86"/>
      <c r="BM474" s="89" t="str">
        <f t="shared" si="122"/>
        <v/>
      </c>
      <c r="BN474" s="184"/>
      <c r="BO474" s="184" t="str">
        <f t="shared" si="123"/>
        <v/>
      </c>
      <c r="BP474" s="466"/>
      <c r="BQ474" s="184"/>
      <c r="BR474" s="184"/>
      <c r="BS474" s="184"/>
      <c r="BT474" s="184"/>
      <c r="BU474" s="184"/>
      <c r="BV474" s="86"/>
      <c r="BW474" s="184"/>
      <c r="BX474" s="184"/>
      <c r="BY474" s="184"/>
      <c r="BZ474" s="184"/>
      <c r="CA474" s="184"/>
      <c r="CB474" s="119"/>
    </row>
    <row r="475" spans="1:80" s="78" customFormat="1" x14ac:dyDescent="0.2">
      <c r="A475" s="84"/>
      <c r="B475" s="85"/>
      <c r="C475" s="86" t="str">
        <f t="shared" si="110"/>
        <v/>
      </c>
      <c r="D475" s="207" t="str">
        <f t="shared" si="111"/>
        <v/>
      </c>
      <c r="E475" s="86"/>
      <c r="F475" s="86"/>
      <c r="G475" s="86"/>
      <c r="H475" s="86"/>
      <c r="I475" s="86"/>
      <c r="J475" s="86"/>
      <c r="K475" s="86"/>
      <c r="L475" s="86"/>
      <c r="M475" s="86"/>
      <c r="N475" s="86"/>
      <c r="O475" s="87"/>
      <c r="P475" s="87"/>
      <c r="Q475" s="84"/>
      <c r="R475" s="84"/>
      <c r="S475" s="88"/>
      <c r="T475" s="86"/>
      <c r="U475" s="89" t="str">
        <f>IF(T475="","",VLOOKUP(T475,Surfacing_Pavements_Full_Width_Array,2,FALSE))</f>
        <v/>
      </c>
      <c r="V475" s="88" t="str">
        <f t="shared" si="112"/>
        <v/>
      </c>
      <c r="W475" s="99"/>
      <c r="X475" s="90"/>
      <c r="Y475" s="89" t="str">
        <f t="shared" si="113"/>
        <v/>
      </c>
      <c r="Z475" s="86"/>
      <c r="AA475" s="91" t="str">
        <f t="shared" si="114"/>
        <v/>
      </c>
      <c r="AB475" s="86"/>
      <c r="AC475" s="87"/>
      <c r="AD475" s="86"/>
      <c r="AE475" s="86"/>
      <c r="AF475" s="86"/>
      <c r="AG475" s="86"/>
      <c r="AH475" s="89" t="str">
        <f t="shared" si="115"/>
        <v/>
      </c>
      <c r="AI475" s="86"/>
      <c r="AJ475" s="86"/>
      <c r="AK475" s="86"/>
      <c r="AL475" s="89" t="str">
        <f t="shared" si="116"/>
        <v/>
      </c>
      <c r="AM475" s="86"/>
      <c r="AN475" s="86"/>
      <c r="AO475" s="89" t="str">
        <f t="shared" si="117"/>
        <v/>
      </c>
      <c r="AP475" s="86"/>
      <c r="AQ475" s="86"/>
      <c r="AR475" s="89" t="str">
        <f t="shared" si="118"/>
        <v/>
      </c>
      <c r="AS475" s="86"/>
      <c r="AT475" s="89" t="str">
        <f t="shared" si="119"/>
        <v/>
      </c>
      <c r="AU475" s="86"/>
      <c r="AV475" s="86"/>
      <c r="AW475" s="86"/>
      <c r="AX475" s="86"/>
      <c r="AY475" s="86"/>
      <c r="AZ475" s="184"/>
      <c r="BA475" s="184"/>
      <c r="BB475" s="183"/>
      <c r="BC475" s="183"/>
      <c r="BD475" s="207" t="str">
        <f t="shared" si="120"/>
        <v/>
      </c>
      <c r="BE475" s="86"/>
      <c r="BF475" s="86"/>
      <c r="BG475" s="86"/>
      <c r="BH475" s="86"/>
      <c r="BI475" s="88"/>
      <c r="BJ475" s="88"/>
      <c r="BK475" s="89" t="str">
        <f t="shared" si="121"/>
        <v/>
      </c>
      <c r="BL475" s="86"/>
      <c r="BM475" s="89" t="str">
        <f t="shared" si="122"/>
        <v/>
      </c>
      <c r="BN475" s="184"/>
      <c r="BO475" s="184" t="str">
        <f t="shared" si="123"/>
        <v/>
      </c>
      <c r="BP475" s="466"/>
      <c r="BQ475" s="184"/>
      <c r="BR475" s="184"/>
      <c r="BS475" s="184"/>
      <c r="BT475" s="184"/>
      <c r="BU475" s="184"/>
      <c r="BV475" s="86"/>
      <c r="BW475" s="184"/>
      <c r="BX475" s="184"/>
      <c r="BY475" s="184"/>
      <c r="BZ475" s="184"/>
      <c r="CA475" s="184"/>
      <c r="CB475" s="119"/>
    </row>
    <row r="476" spans="1:80" s="78" customFormat="1" x14ac:dyDescent="0.2">
      <c r="A476" s="84"/>
      <c r="B476" s="85"/>
      <c r="C476" s="86" t="str">
        <f t="shared" si="110"/>
        <v/>
      </c>
      <c r="D476" s="207" t="str">
        <f t="shared" si="111"/>
        <v/>
      </c>
      <c r="E476" s="86"/>
      <c r="F476" s="86"/>
      <c r="G476" s="86"/>
      <c r="H476" s="86"/>
      <c r="I476" s="86"/>
      <c r="J476" s="86"/>
      <c r="K476" s="86"/>
      <c r="L476" s="86"/>
      <c r="M476" s="86"/>
      <c r="N476" s="86"/>
      <c r="O476" s="87"/>
      <c r="P476" s="87"/>
      <c r="Q476" s="84"/>
      <c r="R476" s="84"/>
      <c r="S476" s="88"/>
      <c r="T476" s="86"/>
      <c r="U476" s="89" t="str">
        <f>IF(T476="","",VLOOKUP(T476,Surfacing_Pavements_Full_Width_Array,2,FALSE))</f>
        <v/>
      </c>
      <c r="V476" s="88" t="str">
        <f t="shared" si="112"/>
        <v/>
      </c>
      <c r="W476" s="99"/>
      <c r="X476" s="90"/>
      <c r="Y476" s="89" t="str">
        <f t="shared" si="113"/>
        <v/>
      </c>
      <c r="Z476" s="86"/>
      <c r="AA476" s="91" t="str">
        <f t="shared" si="114"/>
        <v/>
      </c>
      <c r="AB476" s="86"/>
      <c r="AC476" s="87"/>
      <c r="AD476" s="86"/>
      <c r="AE476" s="86"/>
      <c r="AF476" s="86"/>
      <c r="AG476" s="86"/>
      <c r="AH476" s="89" t="str">
        <f t="shared" si="115"/>
        <v/>
      </c>
      <c r="AI476" s="86"/>
      <c r="AJ476" s="86"/>
      <c r="AK476" s="86"/>
      <c r="AL476" s="89" t="str">
        <f t="shared" si="116"/>
        <v/>
      </c>
      <c r="AM476" s="86"/>
      <c r="AN476" s="86"/>
      <c r="AO476" s="89" t="str">
        <f t="shared" si="117"/>
        <v/>
      </c>
      <c r="AP476" s="86"/>
      <c r="AQ476" s="86"/>
      <c r="AR476" s="89" t="str">
        <f t="shared" si="118"/>
        <v/>
      </c>
      <c r="AS476" s="86"/>
      <c r="AT476" s="89" t="str">
        <f t="shared" si="119"/>
        <v/>
      </c>
      <c r="AU476" s="86"/>
      <c r="AV476" s="86"/>
      <c r="AW476" s="86"/>
      <c r="AX476" s="86"/>
      <c r="AY476" s="86"/>
      <c r="AZ476" s="184"/>
      <c r="BA476" s="184"/>
      <c r="BB476" s="183"/>
      <c r="BC476" s="183"/>
      <c r="BD476" s="207" t="str">
        <f t="shared" si="120"/>
        <v/>
      </c>
      <c r="BE476" s="86"/>
      <c r="BF476" s="86"/>
      <c r="BG476" s="86"/>
      <c r="BH476" s="86"/>
      <c r="BI476" s="88"/>
      <c r="BJ476" s="88"/>
      <c r="BK476" s="89" t="str">
        <f t="shared" si="121"/>
        <v/>
      </c>
      <c r="BL476" s="86"/>
      <c r="BM476" s="89" t="str">
        <f t="shared" si="122"/>
        <v/>
      </c>
      <c r="BN476" s="184"/>
      <c r="BO476" s="184" t="str">
        <f t="shared" si="123"/>
        <v/>
      </c>
      <c r="BP476" s="466"/>
      <c r="BQ476" s="184"/>
      <c r="BR476" s="184"/>
      <c r="BS476" s="184"/>
      <c r="BT476" s="184"/>
      <c r="BU476" s="184"/>
      <c r="BV476" s="86"/>
      <c r="BW476" s="184"/>
      <c r="BX476" s="184"/>
      <c r="BY476" s="184"/>
      <c r="BZ476" s="184"/>
      <c r="CA476" s="184"/>
      <c r="CB476" s="119"/>
    </row>
    <row r="477" spans="1:80" s="78" customFormat="1" x14ac:dyDescent="0.2">
      <c r="A477" s="84"/>
      <c r="B477" s="85"/>
      <c r="C477" s="86" t="str">
        <f t="shared" si="110"/>
        <v/>
      </c>
      <c r="D477" s="207" t="str">
        <f t="shared" si="111"/>
        <v/>
      </c>
      <c r="E477" s="86"/>
      <c r="F477" s="86"/>
      <c r="G477" s="86"/>
      <c r="H477" s="86"/>
      <c r="I477" s="86"/>
      <c r="J477" s="86"/>
      <c r="K477" s="86"/>
      <c r="L477" s="86"/>
      <c r="M477" s="86"/>
      <c r="N477" s="86"/>
      <c r="O477" s="87"/>
      <c r="P477" s="87"/>
      <c r="Q477" s="84"/>
      <c r="R477" s="84"/>
      <c r="S477" s="88"/>
      <c r="T477" s="86"/>
      <c r="U477" s="89" t="str">
        <f>IF(T477="","",VLOOKUP(T477,Surfacing_Pavements_Full_Width_Array,2,FALSE))</f>
        <v/>
      </c>
      <c r="V477" s="88" t="str">
        <f t="shared" si="112"/>
        <v/>
      </c>
      <c r="W477" s="99"/>
      <c r="X477" s="90"/>
      <c r="Y477" s="89" t="str">
        <f t="shared" si="113"/>
        <v/>
      </c>
      <c r="Z477" s="86"/>
      <c r="AA477" s="91" t="str">
        <f t="shared" si="114"/>
        <v/>
      </c>
      <c r="AB477" s="86"/>
      <c r="AC477" s="87"/>
      <c r="AD477" s="86"/>
      <c r="AE477" s="86"/>
      <c r="AF477" s="86"/>
      <c r="AG477" s="86"/>
      <c r="AH477" s="89" t="str">
        <f t="shared" si="115"/>
        <v/>
      </c>
      <c r="AI477" s="86"/>
      <c r="AJ477" s="86"/>
      <c r="AK477" s="86"/>
      <c r="AL477" s="89" t="str">
        <f t="shared" si="116"/>
        <v/>
      </c>
      <c r="AM477" s="86"/>
      <c r="AN477" s="86"/>
      <c r="AO477" s="89" t="str">
        <f t="shared" si="117"/>
        <v/>
      </c>
      <c r="AP477" s="86"/>
      <c r="AQ477" s="86"/>
      <c r="AR477" s="89" t="str">
        <f t="shared" si="118"/>
        <v/>
      </c>
      <c r="AS477" s="86"/>
      <c r="AT477" s="89" t="str">
        <f t="shared" si="119"/>
        <v/>
      </c>
      <c r="AU477" s="86"/>
      <c r="AV477" s="86"/>
      <c r="AW477" s="86"/>
      <c r="AX477" s="86"/>
      <c r="AY477" s="86"/>
      <c r="AZ477" s="184"/>
      <c r="BA477" s="184"/>
      <c r="BB477" s="183"/>
      <c r="BC477" s="183"/>
      <c r="BD477" s="207" t="str">
        <f t="shared" si="120"/>
        <v/>
      </c>
      <c r="BE477" s="86"/>
      <c r="BF477" s="86"/>
      <c r="BG477" s="86"/>
      <c r="BH477" s="86"/>
      <c r="BI477" s="88"/>
      <c r="BJ477" s="88"/>
      <c r="BK477" s="89" t="str">
        <f t="shared" si="121"/>
        <v/>
      </c>
      <c r="BL477" s="86"/>
      <c r="BM477" s="89" t="str">
        <f t="shared" si="122"/>
        <v/>
      </c>
      <c r="BN477" s="184"/>
      <c r="BO477" s="184" t="str">
        <f t="shared" si="123"/>
        <v/>
      </c>
      <c r="BP477" s="466"/>
      <c r="BQ477" s="184"/>
      <c r="BR477" s="184"/>
      <c r="BS477" s="184"/>
      <c r="BT477" s="184"/>
      <c r="BU477" s="184"/>
      <c r="BV477" s="86"/>
      <c r="BW477" s="184"/>
      <c r="BX477" s="184"/>
      <c r="BY477" s="184"/>
      <c r="BZ477" s="184"/>
      <c r="CA477" s="184"/>
      <c r="CB477" s="119"/>
    </row>
    <row r="478" spans="1:80" s="78" customFormat="1" x14ac:dyDescent="0.2">
      <c r="A478" s="84"/>
      <c r="B478" s="85"/>
      <c r="C478" s="86" t="str">
        <f t="shared" si="110"/>
        <v/>
      </c>
      <c r="D478" s="207" t="str">
        <f t="shared" si="111"/>
        <v/>
      </c>
      <c r="E478" s="86"/>
      <c r="F478" s="86"/>
      <c r="G478" s="86"/>
      <c r="H478" s="86"/>
      <c r="I478" s="86"/>
      <c r="J478" s="86"/>
      <c r="K478" s="86"/>
      <c r="L478" s="86"/>
      <c r="M478" s="86"/>
      <c r="N478" s="86"/>
      <c r="O478" s="87"/>
      <c r="P478" s="87"/>
      <c r="Q478" s="84"/>
      <c r="R478" s="84"/>
      <c r="S478" s="88"/>
      <c r="T478" s="86"/>
      <c r="U478" s="89" t="str">
        <f>IF(T478="","",VLOOKUP(T478,Surfacing_Pavements_Full_Width_Array,2,FALSE))</f>
        <v/>
      </c>
      <c r="V478" s="88" t="str">
        <f t="shared" si="112"/>
        <v/>
      </c>
      <c r="W478" s="99"/>
      <c r="X478" s="90"/>
      <c r="Y478" s="89" t="str">
        <f t="shared" si="113"/>
        <v/>
      </c>
      <c r="Z478" s="86"/>
      <c r="AA478" s="91" t="str">
        <f t="shared" si="114"/>
        <v/>
      </c>
      <c r="AB478" s="86"/>
      <c r="AC478" s="87"/>
      <c r="AD478" s="86"/>
      <c r="AE478" s="86"/>
      <c r="AF478" s="86"/>
      <c r="AG478" s="86"/>
      <c r="AH478" s="89" t="str">
        <f t="shared" si="115"/>
        <v/>
      </c>
      <c r="AI478" s="86"/>
      <c r="AJ478" s="86"/>
      <c r="AK478" s="86"/>
      <c r="AL478" s="89" t="str">
        <f t="shared" si="116"/>
        <v/>
      </c>
      <c r="AM478" s="86"/>
      <c r="AN478" s="86"/>
      <c r="AO478" s="89" t="str">
        <f t="shared" si="117"/>
        <v/>
      </c>
      <c r="AP478" s="86"/>
      <c r="AQ478" s="86"/>
      <c r="AR478" s="89" t="str">
        <f t="shared" si="118"/>
        <v/>
      </c>
      <c r="AS478" s="86"/>
      <c r="AT478" s="89" t="str">
        <f t="shared" si="119"/>
        <v/>
      </c>
      <c r="AU478" s="86"/>
      <c r="AV478" s="86"/>
      <c r="AW478" s="86"/>
      <c r="AX478" s="86"/>
      <c r="AY478" s="86"/>
      <c r="AZ478" s="184"/>
      <c r="BA478" s="184"/>
      <c r="BB478" s="183"/>
      <c r="BC478" s="183"/>
      <c r="BD478" s="207" t="str">
        <f t="shared" si="120"/>
        <v/>
      </c>
      <c r="BE478" s="86"/>
      <c r="BF478" s="86"/>
      <c r="BG478" s="86"/>
      <c r="BH478" s="86"/>
      <c r="BI478" s="88"/>
      <c r="BJ478" s="88"/>
      <c r="BK478" s="89" t="str">
        <f t="shared" si="121"/>
        <v/>
      </c>
      <c r="BL478" s="86"/>
      <c r="BM478" s="89" t="str">
        <f t="shared" si="122"/>
        <v/>
      </c>
      <c r="BN478" s="184"/>
      <c r="BO478" s="184" t="str">
        <f t="shared" si="123"/>
        <v/>
      </c>
      <c r="BP478" s="466"/>
      <c r="BQ478" s="184"/>
      <c r="BR478" s="184"/>
      <c r="BS478" s="184"/>
      <c r="BT478" s="184"/>
      <c r="BU478" s="184"/>
      <c r="BV478" s="86"/>
      <c r="BW478" s="184"/>
      <c r="BX478" s="184"/>
      <c r="BY478" s="184"/>
      <c r="BZ478" s="184"/>
      <c r="CA478" s="184"/>
      <c r="CB478" s="119"/>
    </row>
    <row r="479" spans="1:80" s="78" customFormat="1" x14ac:dyDescent="0.2">
      <c r="A479" s="84"/>
      <c r="B479" s="85"/>
      <c r="C479" s="86" t="str">
        <f t="shared" si="110"/>
        <v/>
      </c>
      <c r="D479" s="207" t="str">
        <f t="shared" si="111"/>
        <v/>
      </c>
      <c r="E479" s="86"/>
      <c r="F479" s="86"/>
      <c r="G479" s="86"/>
      <c r="H479" s="86"/>
      <c r="I479" s="86"/>
      <c r="J479" s="86"/>
      <c r="K479" s="86"/>
      <c r="L479" s="86"/>
      <c r="M479" s="86"/>
      <c r="N479" s="86"/>
      <c r="O479" s="87"/>
      <c r="P479" s="87"/>
      <c r="Q479" s="84"/>
      <c r="R479" s="84"/>
      <c r="S479" s="88"/>
      <c r="T479" s="86"/>
      <c r="U479" s="89" t="str">
        <f>IF(T479="","",VLOOKUP(T479,Surfacing_Pavements_Full_Width_Array,2,FALSE))</f>
        <v/>
      </c>
      <c r="V479" s="88" t="str">
        <f t="shared" si="112"/>
        <v/>
      </c>
      <c r="W479" s="99"/>
      <c r="X479" s="90"/>
      <c r="Y479" s="89" t="str">
        <f t="shared" si="113"/>
        <v/>
      </c>
      <c r="Z479" s="86"/>
      <c r="AA479" s="91" t="str">
        <f t="shared" si="114"/>
        <v/>
      </c>
      <c r="AB479" s="86"/>
      <c r="AC479" s="87"/>
      <c r="AD479" s="86"/>
      <c r="AE479" s="86"/>
      <c r="AF479" s="86"/>
      <c r="AG479" s="86"/>
      <c r="AH479" s="89" t="str">
        <f t="shared" si="115"/>
        <v/>
      </c>
      <c r="AI479" s="86"/>
      <c r="AJ479" s="86"/>
      <c r="AK479" s="86"/>
      <c r="AL479" s="89" t="str">
        <f t="shared" si="116"/>
        <v/>
      </c>
      <c r="AM479" s="86"/>
      <c r="AN479" s="86"/>
      <c r="AO479" s="89" t="str">
        <f t="shared" si="117"/>
        <v/>
      </c>
      <c r="AP479" s="86"/>
      <c r="AQ479" s="86"/>
      <c r="AR479" s="89" t="str">
        <f t="shared" si="118"/>
        <v/>
      </c>
      <c r="AS479" s="86"/>
      <c r="AT479" s="89" t="str">
        <f t="shared" si="119"/>
        <v/>
      </c>
      <c r="AU479" s="86"/>
      <c r="AV479" s="86"/>
      <c r="AW479" s="86"/>
      <c r="AX479" s="86"/>
      <c r="AY479" s="86"/>
      <c r="AZ479" s="184"/>
      <c r="BA479" s="184"/>
      <c r="BB479" s="183"/>
      <c r="BC479" s="183"/>
      <c r="BD479" s="207" t="str">
        <f t="shared" si="120"/>
        <v/>
      </c>
      <c r="BE479" s="86"/>
      <c r="BF479" s="86"/>
      <c r="BG479" s="86"/>
      <c r="BH479" s="86"/>
      <c r="BI479" s="88"/>
      <c r="BJ479" s="88"/>
      <c r="BK479" s="89" t="str">
        <f t="shared" si="121"/>
        <v/>
      </c>
      <c r="BL479" s="86"/>
      <c r="BM479" s="89" t="str">
        <f t="shared" si="122"/>
        <v/>
      </c>
      <c r="BN479" s="184"/>
      <c r="BO479" s="184" t="str">
        <f t="shared" si="123"/>
        <v/>
      </c>
      <c r="BP479" s="466"/>
      <c r="BQ479" s="184"/>
      <c r="BR479" s="184"/>
      <c r="BS479" s="184"/>
      <c r="BT479" s="184"/>
      <c r="BU479" s="184"/>
      <c r="BV479" s="86"/>
      <c r="BW479" s="184"/>
      <c r="BX479" s="184"/>
      <c r="BY479" s="184"/>
      <c r="BZ479" s="184"/>
      <c r="CA479" s="184"/>
      <c r="CB479" s="119"/>
    </row>
    <row r="480" spans="1:80" s="78" customFormat="1" x14ac:dyDescent="0.2">
      <c r="A480" s="84"/>
      <c r="B480" s="85"/>
      <c r="C480" s="86" t="str">
        <f t="shared" si="110"/>
        <v/>
      </c>
      <c r="D480" s="207" t="str">
        <f t="shared" si="111"/>
        <v/>
      </c>
      <c r="E480" s="86"/>
      <c r="F480" s="86"/>
      <c r="G480" s="86"/>
      <c r="H480" s="86"/>
      <c r="I480" s="86"/>
      <c r="J480" s="86"/>
      <c r="K480" s="86"/>
      <c r="L480" s="86"/>
      <c r="M480" s="86"/>
      <c r="N480" s="86"/>
      <c r="O480" s="87"/>
      <c r="P480" s="87"/>
      <c r="Q480" s="84"/>
      <c r="R480" s="84"/>
      <c r="S480" s="88"/>
      <c r="T480" s="86"/>
      <c r="U480" s="89" t="str">
        <f>IF(T480="","",VLOOKUP(T480,Surfacing_Pavements_Full_Width_Array,2,FALSE))</f>
        <v/>
      </c>
      <c r="V480" s="88" t="str">
        <f t="shared" si="112"/>
        <v/>
      </c>
      <c r="W480" s="99"/>
      <c r="X480" s="90"/>
      <c r="Y480" s="89" t="str">
        <f t="shared" si="113"/>
        <v/>
      </c>
      <c r="Z480" s="86"/>
      <c r="AA480" s="91" t="str">
        <f t="shared" si="114"/>
        <v/>
      </c>
      <c r="AB480" s="86"/>
      <c r="AC480" s="87"/>
      <c r="AD480" s="86"/>
      <c r="AE480" s="86"/>
      <c r="AF480" s="86"/>
      <c r="AG480" s="86"/>
      <c r="AH480" s="89" t="str">
        <f t="shared" si="115"/>
        <v/>
      </c>
      <c r="AI480" s="86"/>
      <c r="AJ480" s="86"/>
      <c r="AK480" s="86"/>
      <c r="AL480" s="89" t="str">
        <f t="shared" si="116"/>
        <v/>
      </c>
      <c r="AM480" s="86"/>
      <c r="AN480" s="86"/>
      <c r="AO480" s="89" t="str">
        <f t="shared" si="117"/>
        <v/>
      </c>
      <c r="AP480" s="86"/>
      <c r="AQ480" s="86"/>
      <c r="AR480" s="89" t="str">
        <f t="shared" si="118"/>
        <v/>
      </c>
      <c r="AS480" s="86"/>
      <c r="AT480" s="89" t="str">
        <f t="shared" si="119"/>
        <v/>
      </c>
      <c r="AU480" s="86"/>
      <c r="AV480" s="86"/>
      <c r="AW480" s="86"/>
      <c r="AX480" s="86"/>
      <c r="AY480" s="86"/>
      <c r="AZ480" s="184"/>
      <c r="BA480" s="184"/>
      <c r="BB480" s="183"/>
      <c r="BC480" s="183"/>
      <c r="BD480" s="207" t="str">
        <f t="shared" si="120"/>
        <v/>
      </c>
      <c r="BE480" s="86"/>
      <c r="BF480" s="86"/>
      <c r="BG480" s="86"/>
      <c r="BH480" s="86"/>
      <c r="BI480" s="88"/>
      <c r="BJ480" s="88"/>
      <c r="BK480" s="89" t="str">
        <f t="shared" si="121"/>
        <v/>
      </c>
      <c r="BL480" s="86"/>
      <c r="BM480" s="89" t="str">
        <f t="shared" si="122"/>
        <v/>
      </c>
      <c r="BN480" s="184"/>
      <c r="BO480" s="184" t="str">
        <f t="shared" si="123"/>
        <v/>
      </c>
      <c r="BP480" s="466"/>
      <c r="BQ480" s="184"/>
      <c r="BR480" s="184"/>
      <c r="BS480" s="184"/>
      <c r="BT480" s="184"/>
      <c r="BU480" s="184"/>
      <c r="BV480" s="86"/>
      <c r="BW480" s="184"/>
      <c r="BX480" s="184"/>
      <c r="BY480" s="184"/>
      <c r="BZ480" s="184"/>
      <c r="CA480" s="184"/>
      <c r="CB480" s="119"/>
    </row>
    <row r="481" spans="1:80" s="78" customFormat="1" x14ac:dyDescent="0.2">
      <c r="A481" s="84"/>
      <c r="B481" s="85"/>
      <c r="C481" s="86" t="str">
        <f t="shared" si="110"/>
        <v/>
      </c>
      <c r="D481" s="207" t="str">
        <f t="shared" si="111"/>
        <v/>
      </c>
      <c r="E481" s="86"/>
      <c r="F481" s="86"/>
      <c r="G481" s="86"/>
      <c r="H481" s="86"/>
      <c r="I481" s="86"/>
      <c r="J481" s="86"/>
      <c r="K481" s="86"/>
      <c r="L481" s="86"/>
      <c r="M481" s="86"/>
      <c r="N481" s="86"/>
      <c r="O481" s="87"/>
      <c r="P481" s="87"/>
      <c r="Q481" s="84"/>
      <c r="R481" s="84"/>
      <c r="S481" s="88"/>
      <c r="T481" s="86"/>
      <c r="U481" s="89" t="str">
        <f>IF(T481="","",VLOOKUP(T481,Surfacing_Pavements_Full_Width_Array,2,FALSE))</f>
        <v/>
      </c>
      <c r="V481" s="88" t="str">
        <f t="shared" si="112"/>
        <v/>
      </c>
      <c r="W481" s="99"/>
      <c r="X481" s="90"/>
      <c r="Y481" s="89" t="str">
        <f t="shared" si="113"/>
        <v/>
      </c>
      <c r="Z481" s="86"/>
      <c r="AA481" s="91" t="str">
        <f t="shared" si="114"/>
        <v/>
      </c>
      <c r="AB481" s="86"/>
      <c r="AC481" s="87"/>
      <c r="AD481" s="86"/>
      <c r="AE481" s="86"/>
      <c r="AF481" s="86"/>
      <c r="AG481" s="86"/>
      <c r="AH481" s="89" t="str">
        <f t="shared" si="115"/>
        <v/>
      </c>
      <c r="AI481" s="86"/>
      <c r="AJ481" s="86"/>
      <c r="AK481" s="86"/>
      <c r="AL481" s="89" t="str">
        <f t="shared" si="116"/>
        <v/>
      </c>
      <c r="AM481" s="86"/>
      <c r="AN481" s="86"/>
      <c r="AO481" s="89" t="str">
        <f t="shared" si="117"/>
        <v/>
      </c>
      <c r="AP481" s="86"/>
      <c r="AQ481" s="86"/>
      <c r="AR481" s="89" t="str">
        <f t="shared" si="118"/>
        <v/>
      </c>
      <c r="AS481" s="86"/>
      <c r="AT481" s="89" t="str">
        <f t="shared" si="119"/>
        <v/>
      </c>
      <c r="AU481" s="86"/>
      <c r="AV481" s="86"/>
      <c r="AW481" s="86"/>
      <c r="AX481" s="86"/>
      <c r="AY481" s="86"/>
      <c r="AZ481" s="184"/>
      <c r="BA481" s="184"/>
      <c r="BB481" s="183"/>
      <c r="BC481" s="183"/>
      <c r="BD481" s="207" t="str">
        <f t="shared" si="120"/>
        <v/>
      </c>
      <c r="BE481" s="86"/>
      <c r="BF481" s="86"/>
      <c r="BG481" s="86"/>
      <c r="BH481" s="86"/>
      <c r="BI481" s="88"/>
      <c r="BJ481" s="88"/>
      <c r="BK481" s="89" t="str">
        <f t="shared" si="121"/>
        <v/>
      </c>
      <c r="BL481" s="86"/>
      <c r="BM481" s="89" t="str">
        <f t="shared" si="122"/>
        <v/>
      </c>
      <c r="BN481" s="184"/>
      <c r="BO481" s="184" t="str">
        <f t="shared" si="123"/>
        <v/>
      </c>
      <c r="BP481" s="466"/>
      <c r="BQ481" s="184"/>
      <c r="BR481" s="184"/>
      <c r="BS481" s="184"/>
      <c r="BT481" s="184"/>
      <c r="BU481" s="184"/>
      <c r="BV481" s="86"/>
      <c r="BW481" s="184"/>
      <c r="BX481" s="184"/>
      <c r="BY481" s="184"/>
      <c r="BZ481" s="184"/>
      <c r="CA481" s="184"/>
      <c r="CB481" s="119"/>
    </row>
    <row r="482" spans="1:80" s="78" customFormat="1" x14ac:dyDescent="0.2">
      <c r="A482" s="84"/>
      <c r="B482" s="85"/>
      <c r="C482" s="86" t="str">
        <f t="shared" si="110"/>
        <v/>
      </c>
      <c r="D482" s="207" t="str">
        <f t="shared" si="111"/>
        <v/>
      </c>
      <c r="E482" s="86"/>
      <c r="F482" s="86"/>
      <c r="G482" s="86"/>
      <c r="H482" s="86"/>
      <c r="I482" s="86"/>
      <c r="J482" s="86"/>
      <c r="K482" s="86"/>
      <c r="L482" s="86"/>
      <c r="M482" s="86"/>
      <c r="N482" s="86"/>
      <c r="O482" s="87"/>
      <c r="P482" s="87"/>
      <c r="Q482" s="84"/>
      <c r="R482" s="84"/>
      <c r="S482" s="88"/>
      <c r="T482" s="86"/>
      <c r="U482" s="89" t="str">
        <f>IF(T482="","",VLOOKUP(T482,Surfacing_Pavements_Full_Width_Array,2,FALSE))</f>
        <v/>
      </c>
      <c r="V482" s="88" t="str">
        <f t="shared" si="112"/>
        <v/>
      </c>
      <c r="W482" s="99"/>
      <c r="X482" s="90"/>
      <c r="Y482" s="89" t="str">
        <f t="shared" si="113"/>
        <v/>
      </c>
      <c r="Z482" s="86"/>
      <c r="AA482" s="91" t="str">
        <f t="shared" si="114"/>
        <v/>
      </c>
      <c r="AB482" s="86"/>
      <c r="AC482" s="87"/>
      <c r="AD482" s="86"/>
      <c r="AE482" s="86"/>
      <c r="AF482" s="86"/>
      <c r="AG482" s="86"/>
      <c r="AH482" s="89" t="str">
        <f t="shared" si="115"/>
        <v/>
      </c>
      <c r="AI482" s="86"/>
      <c r="AJ482" s="86"/>
      <c r="AK482" s="86"/>
      <c r="AL482" s="89" t="str">
        <f t="shared" si="116"/>
        <v/>
      </c>
      <c r="AM482" s="86"/>
      <c r="AN482" s="86"/>
      <c r="AO482" s="89" t="str">
        <f t="shared" si="117"/>
        <v/>
      </c>
      <c r="AP482" s="86"/>
      <c r="AQ482" s="86"/>
      <c r="AR482" s="89" t="str">
        <f t="shared" si="118"/>
        <v/>
      </c>
      <c r="AS482" s="86"/>
      <c r="AT482" s="89" t="str">
        <f t="shared" si="119"/>
        <v/>
      </c>
      <c r="AU482" s="86"/>
      <c r="AV482" s="86"/>
      <c r="AW482" s="86"/>
      <c r="AX482" s="86"/>
      <c r="AY482" s="86"/>
      <c r="AZ482" s="184"/>
      <c r="BA482" s="184"/>
      <c r="BB482" s="183"/>
      <c r="BC482" s="183"/>
      <c r="BD482" s="207" t="str">
        <f t="shared" si="120"/>
        <v/>
      </c>
      <c r="BE482" s="86"/>
      <c r="BF482" s="86"/>
      <c r="BG482" s="86"/>
      <c r="BH482" s="86"/>
      <c r="BI482" s="88"/>
      <c r="BJ482" s="88"/>
      <c r="BK482" s="89" t="str">
        <f t="shared" si="121"/>
        <v/>
      </c>
      <c r="BL482" s="86"/>
      <c r="BM482" s="89" t="str">
        <f t="shared" si="122"/>
        <v/>
      </c>
      <c r="BN482" s="184"/>
      <c r="BO482" s="184" t="str">
        <f t="shared" si="123"/>
        <v/>
      </c>
      <c r="BP482" s="466"/>
      <c r="BQ482" s="184"/>
      <c r="BR482" s="184"/>
      <c r="BS482" s="184"/>
      <c r="BT482" s="184"/>
      <c r="BU482" s="184"/>
      <c r="BV482" s="86"/>
      <c r="BW482" s="184"/>
      <c r="BX482" s="184"/>
      <c r="BY482" s="184"/>
      <c r="BZ482" s="184"/>
      <c r="CA482" s="184"/>
      <c r="CB482" s="119"/>
    </row>
    <row r="483" spans="1:80" s="78" customFormat="1" x14ac:dyDescent="0.2">
      <c r="A483" s="84"/>
      <c r="B483" s="85"/>
      <c r="C483" s="86" t="str">
        <f t="shared" si="110"/>
        <v/>
      </c>
      <c r="D483" s="207" t="str">
        <f t="shared" si="111"/>
        <v/>
      </c>
      <c r="E483" s="86"/>
      <c r="F483" s="86"/>
      <c r="G483" s="86"/>
      <c r="H483" s="86"/>
      <c r="I483" s="86"/>
      <c r="J483" s="86"/>
      <c r="K483" s="86"/>
      <c r="L483" s="86"/>
      <c r="M483" s="86"/>
      <c r="N483" s="86"/>
      <c r="O483" s="87"/>
      <c r="P483" s="87"/>
      <c r="Q483" s="84"/>
      <c r="R483" s="84"/>
      <c r="S483" s="88"/>
      <c r="T483" s="86"/>
      <c r="U483" s="89" t="str">
        <f>IF(T483="","",VLOOKUP(T483,Surfacing_Pavements_Full_Width_Array,2,FALSE))</f>
        <v/>
      </c>
      <c r="V483" s="88" t="str">
        <f t="shared" si="112"/>
        <v/>
      </c>
      <c r="W483" s="99"/>
      <c r="X483" s="90"/>
      <c r="Y483" s="89" t="str">
        <f t="shared" si="113"/>
        <v/>
      </c>
      <c r="Z483" s="86"/>
      <c r="AA483" s="91" t="str">
        <f t="shared" si="114"/>
        <v/>
      </c>
      <c r="AB483" s="86"/>
      <c r="AC483" s="87"/>
      <c r="AD483" s="86"/>
      <c r="AE483" s="86"/>
      <c r="AF483" s="86"/>
      <c r="AG483" s="86"/>
      <c r="AH483" s="89" t="str">
        <f t="shared" si="115"/>
        <v/>
      </c>
      <c r="AI483" s="86"/>
      <c r="AJ483" s="86"/>
      <c r="AK483" s="86"/>
      <c r="AL483" s="89" t="str">
        <f t="shared" si="116"/>
        <v/>
      </c>
      <c r="AM483" s="86"/>
      <c r="AN483" s="86"/>
      <c r="AO483" s="89" t="str">
        <f t="shared" si="117"/>
        <v/>
      </c>
      <c r="AP483" s="86"/>
      <c r="AQ483" s="86"/>
      <c r="AR483" s="89" t="str">
        <f t="shared" si="118"/>
        <v/>
      </c>
      <c r="AS483" s="86"/>
      <c r="AT483" s="89" t="str">
        <f t="shared" si="119"/>
        <v/>
      </c>
      <c r="AU483" s="86"/>
      <c r="AV483" s="86"/>
      <c r="AW483" s="86"/>
      <c r="AX483" s="86"/>
      <c r="AY483" s="86"/>
      <c r="AZ483" s="184"/>
      <c r="BA483" s="184"/>
      <c r="BB483" s="183"/>
      <c r="BC483" s="183"/>
      <c r="BD483" s="207" t="str">
        <f t="shared" si="120"/>
        <v/>
      </c>
      <c r="BE483" s="86"/>
      <c r="BF483" s="86"/>
      <c r="BG483" s="86"/>
      <c r="BH483" s="86"/>
      <c r="BI483" s="88"/>
      <c r="BJ483" s="88"/>
      <c r="BK483" s="89" t="str">
        <f t="shared" si="121"/>
        <v/>
      </c>
      <c r="BL483" s="86"/>
      <c r="BM483" s="89" t="str">
        <f t="shared" si="122"/>
        <v/>
      </c>
      <c r="BN483" s="184"/>
      <c r="BO483" s="184" t="str">
        <f t="shared" si="123"/>
        <v/>
      </c>
      <c r="BP483" s="466"/>
      <c r="BQ483" s="184"/>
      <c r="BR483" s="184"/>
      <c r="BS483" s="184"/>
      <c r="BT483" s="184"/>
      <c r="BU483" s="184"/>
      <c r="BV483" s="86"/>
      <c r="BW483" s="184"/>
      <c r="BX483" s="184"/>
      <c r="BY483" s="184"/>
      <c r="BZ483" s="184"/>
      <c r="CA483" s="184"/>
      <c r="CB483" s="119"/>
    </row>
    <row r="484" spans="1:80" s="78" customFormat="1" x14ac:dyDescent="0.2">
      <c r="A484" s="84"/>
      <c r="B484" s="85"/>
      <c r="C484" s="86" t="str">
        <f t="shared" si="110"/>
        <v/>
      </c>
      <c r="D484" s="207" t="str">
        <f t="shared" si="111"/>
        <v/>
      </c>
      <c r="E484" s="86"/>
      <c r="F484" s="86"/>
      <c r="G484" s="86"/>
      <c r="H484" s="86"/>
      <c r="I484" s="86"/>
      <c r="J484" s="86"/>
      <c r="K484" s="86"/>
      <c r="L484" s="86"/>
      <c r="M484" s="86"/>
      <c r="N484" s="86"/>
      <c r="O484" s="87"/>
      <c r="P484" s="87"/>
      <c r="Q484" s="84"/>
      <c r="R484" s="84"/>
      <c r="S484" s="88"/>
      <c r="T484" s="86"/>
      <c r="U484" s="89" t="str">
        <f>IF(T484="","",VLOOKUP(T484,Surfacing_Pavements_Full_Width_Array,2,FALSE))</f>
        <v/>
      </c>
      <c r="V484" s="88" t="str">
        <f t="shared" si="112"/>
        <v/>
      </c>
      <c r="W484" s="99"/>
      <c r="X484" s="90"/>
      <c r="Y484" s="89" t="str">
        <f t="shared" si="113"/>
        <v/>
      </c>
      <c r="Z484" s="86"/>
      <c r="AA484" s="91" t="str">
        <f t="shared" si="114"/>
        <v/>
      </c>
      <c r="AB484" s="86"/>
      <c r="AC484" s="87"/>
      <c r="AD484" s="86"/>
      <c r="AE484" s="86"/>
      <c r="AF484" s="86"/>
      <c r="AG484" s="86"/>
      <c r="AH484" s="89" t="str">
        <f t="shared" si="115"/>
        <v/>
      </c>
      <c r="AI484" s="86"/>
      <c r="AJ484" s="86"/>
      <c r="AK484" s="86"/>
      <c r="AL484" s="89" t="str">
        <f t="shared" si="116"/>
        <v/>
      </c>
      <c r="AM484" s="86"/>
      <c r="AN484" s="86"/>
      <c r="AO484" s="89" t="str">
        <f t="shared" si="117"/>
        <v/>
      </c>
      <c r="AP484" s="86"/>
      <c r="AQ484" s="86"/>
      <c r="AR484" s="89" t="str">
        <f t="shared" si="118"/>
        <v/>
      </c>
      <c r="AS484" s="86"/>
      <c r="AT484" s="89" t="str">
        <f t="shared" si="119"/>
        <v/>
      </c>
      <c r="AU484" s="86"/>
      <c r="AV484" s="86"/>
      <c r="AW484" s="86"/>
      <c r="AX484" s="86"/>
      <c r="AY484" s="86"/>
      <c r="AZ484" s="184"/>
      <c r="BA484" s="184"/>
      <c r="BB484" s="183"/>
      <c r="BC484" s="183"/>
      <c r="BD484" s="207" t="str">
        <f t="shared" si="120"/>
        <v/>
      </c>
      <c r="BE484" s="86"/>
      <c r="BF484" s="86"/>
      <c r="BG484" s="86"/>
      <c r="BH484" s="86"/>
      <c r="BI484" s="88"/>
      <c r="BJ484" s="88"/>
      <c r="BK484" s="89" t="str">
        <f t="shared" si="121"/>
        <v/>
      </c>
      <c r="BL484" s="86"/>
      <c r="BM484" s="89" t="str">
        <f t="shared" si="122"/>
        <v/>
      </c>
      <c r="BN484" s="184"/>
      <c r="BO484" s="184" t="str">
        <f t="shared" si="123"/>
        <v/>
      </c>
      <c r="BP484" s="466"/>
      <c r="BQ484" s="184"/>
      <c r="BR484" s="184"/>
      <c r="BS484" s="184"/>
      <c r="BT484" s="184"/>
      <c r="BU484" s="184"/>
      <c r="BV484" s="86"/>
      <c r="BW484" s="184"/>
      <c r="BX484" s="184"/>
      <c r="BY484" s="184"/>
      <c r="BZ484" s="184"/>
      <c r="CA484" s="184"/>
      <c r="CB484" s="119"/>
    </row>
    <row r="485" spans="1:80" s="78" customFormat="1" x14ac:dyDescent="0.2">
      <c r="A485" s="84"/>
      <c r="B485" s="85"/>
      <c r="C485" s="86" t="str">
        <f t="shared" si="110"/>
        <v/>
      </c>
      <c r="D485" s="207" t="str">
        <f t="shared" si="111"/>
        <v/>
      </c>
      <c r="E485" s="86"/>
      <c r="F485" s="86"/>
      <c r="G485" s="86"/>
      <c r="H485" s="86"/>
      <c r="I485" s="86"/>
      <c r="J485" s="86"/>
      <c r="K485" s="86"/>
      <c r="L485" s="86"/>
      <c r="M485" s="86"/>
      <c r="N485" s="86"/>
      <c r="O485" s="87"/>
      <c r="P485" s="87"/>
      <c r="Q485" s="84"/>
      <c r="R485" s="84"/>
      <c r="S485" s="88"/>
      <c r="T485" s="86"/>
      <c r="U485" s="89" t="str">
        <f>IF(T485="","",VLOOKUP(T485,Surfacing_Pavements_Full_Width_Array,2,FALSE))</f>
        <v/>
      </c>
      <c r="V485" s="88" t="str">
        <f t="shared" si="112"/>
        <v/>
      </c>
      <c r="W485" s="99"/>
      <c r="X485" s="90"/>
      <c r="Y485" s="89" t="str">
        <f t="shared" si="113"/>
        <v/>
      </c>
      <c r="Z485" s="86"/>
      <c r="AA485" s="91" t="str">
        <f t="shared" si="114"/>
        <v/>
      </c>
      <c r="AB485" s="86"/>
      <c r="AC485" s="87"/>
      <c r="AD485" s="86"/>
      <c r="AE485" s="86"/>
      <c r="AF485" s="86"/>
      <c r="AG485" s="86"/>
      <c r="AH485" s="89" t="str">
        <f t="shared" si="115"/>
        <v/>
      </c>
      <c r="AI485" s="86"/>
      <c r="AJ485" s="86"/>
      <c r="AK485" s="86"/>
      <c r="AL485" s="89" t="str">
        <f t="shared" si="116"/>
        <v/>
      </c>
      <c r="AM485" s="86"/>
      <c r="AN485" s="86"/>
      <c r="AO485" s="89" t="str">
        <f t="shared" si="117"/>
        <v/>
      </c>
      <c r="AP485" s="86"/>
      <c r="AQ485" s="86"/>
      <c r="AR485" s="89" t="str">
        <f t="shared" si="118"/>
        <v/>
      </c>
      <c r="AS485" s="86"/>
      <c r="AT485" s="89" t="str">
        <f t="shared" si="119"/>
        <v/>
      </c>
      <c r="AU485" s="86"/>
      <c r="AV485" s="86"/>
      <c r="AW485" s="86"/>
      <c r="AX485" s="86"/>
      <c r="AY485" s="86"/>
      <c r="AZ485" s="184"/>
      <c r="BA485" s="184"/>
      <c r="BB485" s="183"/>
      <c r="BC485" s="183"/>
      <c r="BD485" s="207" t="str">
        <f t="shared" si="120"/>
        <v/>
      </c>
      <c r="BE485" s="86"/>
      <c r="BF485" s="86"/>
      <c r="BG485" s="86"/>
      <c r="BH485" s="86"/>
      <c r="BI485" s="88"/>
      <c r="BJ485" s="88"/>
      <c r="BK485" s="89" t="str">
        <f t="shared" si="121"/>
        <v/>
      </c>
      <c r="BL485" s="86"/>
      <c r="BM485" s="89" t="str">
        <f t="shared" si="122"/>
        <v/>
      </c>
      <c r="BN485" s="184"/>
      <c r="BO485" s="184" t="str">
        <f t="shared" si="123"/>
        <v/>
      </c>
      <c r="BP485" s="466"/>
      <c r="BQ485" s="184"/>
      <c r="BR485" s="184"/>
      <c r="BS485" s="184"/>
      <c r="BT485" s="184"/>
      <c r="BU485" s="184"/>
      <c r="BV485" s="86"/>
      <c r="BW485" s="184"/>
      <c r="BX485" s="184"/>
      <c r="BY485" s="184"/>
      <c r="BZ485" s="184"/>
      <c r="CA485" s="184"/>
      <c r="CB485" s="119"/>
    </row>
    <row r="486" spans="1:80" s="78" customFormat="1" x14ac:dyDescent="0.2">
      <c r="A486" s="84"/>
      <c r="B486" s="85"/>
      <c r="C486" s="86" t="str">
        <f t="shared" si="110"/>
        <v/>
      </c>
      <c r="D486" s="207" t="str">
        <f t="shared" si="111"/>
        <v/>
      </c>
      <c r="E486" s="86"/>
      <c r="F486" s="86"/>
      <c r="G486" s="86"/>
      <c r="H486" s="86"/>
      <c r="I486" s="86"/>
      <c r="J486" s="86"/>
      <c r="K486" s="86"/>
      <c r="L486" s="86"/>
      <c r="M486" s="86"/>
      <c r="N486" s="86"/>
      <c r="O486" s="87"/>
      <c r="P486" s="87"/>
      <c r="Q486" s="84"/>
      <c r="R486" s="84"/>
      <c r="S486" s="88"/>
      <c r="T486" s="86"/>
      <c r="U486" s="89" t="str">
        <f>IF(T486="","",VLOOKUP(T486,Surfacing_Pavements_Full_Width_Array,2,FALSE))</f>
        <v/>
      </c>
      <c r="V486" s="88" t="str">
        <f t="shared" si="112"/>
        <v/>
      </c>
      <c r="W486" s="99"/>
      <c r="X486" s="90"/>
      <c r="Y486" s="89" t="str">
        <f t="shared" si="113"/>
        <v/>
      </c>
      <c r="Z486" s="86"/>
      <c r="AA486" s="91" t="str">
        <f t="shared" si="114"/>
        <v/>
      </c>
      <c r="AB486" s="86"/>
      <c r="AC486" s="87"/>
      <c r="AD486" s="86"/>
      <c r="AE486" s="86"/>
      <c r="AF486" s="86"/>
      <c r="AG486" s="86"/>
      <c r="AH486" s="89" t="str">
        <f t="shared" si="115"/>
        <v/>
      </c>
      <c r="AI486" s="86"/>
      <c r="AJ486" s="86"/>
      <c r="AK486" s="86"/>
      <c r="AL486" s="89" t="str">
        <f t="shared" si="116"/>
        <v/>
      </c>
      <c r="AM486" s="86"/>
      <c r="AN486" s="86"/>
      <c r="AO486" s="89" t="str">
        <f t="shared" si="117"/>
        <v/>
      </c>
      <c r="AP486" s="86"/>
      <c r="AQ486" s="86"/>
      <c r="AR486" s="89" t="str">
        <f t="shared" si="118"/>
        <v/>
      </c>
      <c r="AS486" s="86"/>
      <c r="AT486" s="89" t="str">
        <f t="shared" si="119"/>
        <v/>
      </c>
      <c r="AU486" s="86"/>
      <c r="AV486" s="86"/>
      <c r="AW486" s="86"/>
      <c r="AX486" s="86"/>
      <c r="AY486" s="86"/>
      <c r="AZ486" s="184"/>
      <c r="BA486" s="184"/>
      <c r="BB486" s="183"/>
      <c r="BC486" s="183"/>
      <c r="BD486" s="207" t="str">
        <f t="shared" si="120"/>
        <v/>
      </c>
      <c r="BE486" s="86"/>
      <c r="BF486" s="86"/>
      <c r="BG486" s="86"/>
      <c r="BH486" s="86"/>
      <c r="BI486" s="88"/>
      <c r="BJ486" s="88"/>
      <c r="BK486" s="89" t="str">
        <f t="shared" si="121"/>
        <v/>
      </c>
      <c r="BL486" s="86"/>
      <c r="BM486" s="89" t="str">
        <f t="shared" si="122"/>
        <v/>
      </c>
      <c r="BN486" s="184"/>
      <c r="BO486" s="184" t="str">
        <f t="shared" si="123"/>
        <v/>
      </c>
      <c r="BP486" s="466"/>
      <c r="BQ486" s="184"/>
      <c r="BR486" s="184"/>
      <c r="BS486" s="184"/>
      <c r="BT486" s="184"/>
      <c r="BU486" s="184"/>
      <c r="BV486" s="86"/>
      <c r="BW486" s="184"/>
      <c r="BX486" s="184"/>
      <c r="BY486" s="184"/>
      <c r="BZ486" s="184"/>
      <c r="CA486" s="184"/>
      <c r="CB486" s="119"/>
    </row>
    <row r="487" spans="1:80" s="78" customFormat="1" x14ac:dyDescent="0.2">
      <c r="A487" s="84"/>
      <c r="B487" s="85"/>
      <c r="C487" s="86" t="str">
        <f t="shared" si="110"/>
        <v/>
      </c>
      <c r="D487" s="207" t="str">
        <f t="shared" si="111"/>
        <v/>
      </c>
      <c r="E487" s="86"/>
      <c r="F487" s="86"/>
      <c r="G487" s="86"/>
      <c r="H487" s="86"/>
      <c r="I487" s="86"/>
      <c r="J487" s="86"/>
      <c r="K487" s="86"/>
      <c r="L487" s="86"/>
      <c r="M487" s="86"/>
      <c r="N487" s="86"/>
      <c r="O487" s="87"/>
      <c r="P487" s="87"/>
      <c r="Q487" s="84"/>
      <c r="R487" s="84"/>
      <c r="S487" s="88"/>
      <c r="T487" s="86"/>
      <c r="U487" s="89" t="str">
        <f>IF(T487="","",VLOOKUP(T487,Surfacing_Pavements_Full_Width_Array,2,FALSE))</f>
        <v/>
      </c>
      <c r="V487" s="88" t="str">
        <f t="shared" si="112"/>
        <v/>
      </c>
      <c r="W487" s="99"/>
      <c r="X487" s="90"/>
      <c r="Y487" s="89" t="str">
        <f t="shared" si="113"/>
        <v/>
      </c>
      <c r="Z487" s="86"/>
      <c r="AA487" s="91" t="str">
        <f t="shared" si="114"/>
        <v/>
      </c>
      <c r="AB487" s="86"/>
      <c r="AC487" s="87"/>
      <c r="AD487" s="86"/>
      <c r="AE487" s="86"/>
      <c r="AF487" s="86"/>
      <c r="AG487" s="86"/>
      <c r="AH487" s="89" t="str">
        <f t="shared" si="115"/>
        <v/>
      </c>
      <c r="AI487" s="86"/>
      <c r="AJ487" s="86"/>
      <c r="AK487" s="86"/>
      <c r="AL487" s="89" t="str">
        <f t="shared" si="116"/>
        <v/>
      </c>
      <c r="AM487" s="86"/>
      <c r="AN487" s="86"/>
      <c r="AO487" s="89" t="str">
        <f t="shared" si="117"/>
        <v/>
      </c>
      <c r="AP487" s="86"/>
      <c r="AQ487" s="86"/>
      <c r="AR487" s="89" t="str">
        <f t="shared" si="118"/>
        <v/>
      </c>
      <c r="AS487" s="86"/>
      <c r="AT487" s="89" t="str">
        <f t="shared" si="119"/>
        <v/>
      </c>
      <c r="AU487" s="86"/>
      <c r="AV487" s="86"/>
      <c r="AW487" s="86"/>
      <c r="AX487" s="86"/>
      <c r="AY487" s="86"/>
      <c r="AZ487" s="184"/>
      <c r="BA487" s="184"/>
      <c r="BB487" s="183"/>
      <c r="BC487" s="183"/>
      <c r="BD487" s="207" t="str">
        <f t="shared" si="120"/>
        <v/>
      </c>
      <c r="BE487" s="86"/>
      <c r="BF487" s="86"/>
      <c r="BG487" s="86"/>
      <c r="BH487" s="86"/>
      <c r="BI487" s="88"/>
      <c r="BJ487" s="88"/>
      <c r="BK487" s="89" t="str">
        <f t="shared" si="121"/>
        <v/>
      </c>
      <c r="BL487" s="86"/>
      <c r="BM487" s="89" t="str">
        <f t="shared" si="122"/>
        <v/>
      </c>
      <c r="BN487" s="184"/>
      <c r="BO487" s="184" t="str">
        <f t="shared" si="123"/>
        <v/>
      </c>
      <c r="BP487" s="466"/>
      <c r="BQ487" s="184"/>
      <c r="BR487" s="184"/>
      <c r="BS487" s="184"/>
      <c r="BT487" s="184"/>
      <c r="BU487" s="184"/>
      <c r="BV487" s="86"/>
      <c r="BW487" s="184"/>
      <c r="BX487" s="184"/>
      <c r="BY487" s="184"/>
      <c r="BZ487" s="184"/>
      <c r="CA487" s="184"/>
      <c r="CB487" s="119"/>
    </row>
    <row r="488" spans="1:80" s="78" customFormat="1" x14ac:dyDescent="0.2">
      <c r="A488" s="84"/>
      <c r="B488" s="85"/>
      <c r="C488" s="86" t="str">
        <f t="shared" si="110"/>
        <v/>
      </c>
      <c r="D488" s="207" t="str">
        <f t="shared" si="111"/>
        <v/>
      </c>
      <c r="E488" s="86"/>
      <c r="F488" s="86"/>
      <c r="G488" s="86"/>
      <c r="H488" s="86"/>
      <c r="I488" s="86"/>
      <c r="J488" s="86"/>
      <c r="K488" s="86"/>
      <c r="L488" s="86"/>
      <c r="M488" s="86"/>
      <c r="N488" s="86"/>
      <c r="O488" s="87"/>
      <c r="P488" s="87"/>
      <c r="Q488" s="84"/>
      <c r="R488" s="84"/>
      <c r="S488" s="88"/>
      <c r="T488" s="86"/>
      <c r="U488" s="89" t="str">
        <f>IF(T488="","",VLOOKUP(T488,Surfacing_Pavements_Full_Width_Array,2,FALSE))</f>
        <v/>
      </c>
      <c r="V488" s="88" t="str">
        <f t="shared" si="112"/>
        <v/>
      </c>
      <c r="W488" s="99"/>
      <c r="X488" s="90"/>
      <c r="Y488" s="89" t="str">
        <f t="shared" si="113"/>
        <v/>
      </c>
      <c r="Z488" s="86"/>
      <c r="AA488" s="91" t="str">
        <f t="shared" si="114"/>
        <v/>
      </c>
      <c r="AB488" s="86"/>
      <c r="AC488" s="87"/>
      <c r="AD488" s="86"/>
      <c r="AE488" s="86"/>
      <c r="AF488" s="86"/>
      <c r="AG488" s="86"/>
      <c r="AH488" s="89" t="str">
        <f t="shared" si="115"/>
        <v/>
      </c>
      <c r="AI488" s="86"/>
      <c r="AJ488" s="86"/>
      <c r="AK488" s="86"/>
      <c r="AL488" s="89" t="str">
        <f t="shared" si="116"/>
        <v/>
      </c>
      <c r="AM488" s="86"/>
      <c r="AN488" s="86"/>
      <c r="AO488" s="89" t="str">
        <f t="shared" si="117"/>
        <v/>
      </c>
      <c r="AP488" s="86"/>
      <c r="AQ488" s="86"/>
      <c r="AR488" s="89" t="str">
        <f t="shared" si="118"/>
        <v/>
      </c>
      <c r="AS488" s="86"/>
      <c r="AT488" s="89" t="str">
        <f t="shared" si="119"/>
        <v/>
      </c>
      <c r="AU488" s="86"/>
      <c r="AV488" s="86"/>
      <c r="AW488" s="86"/>
      <c r="AX488" s="86"/>
      <c r="AY488" s="86"/>
      <c r="AZ488" s="184"/>
      <c r="BA488" s="184"/>
      <c r="BB488" s="183"/>
      <c r="BC488" s="183"/>
      <c r="BD488" s="207" t="str">
        <f t="shared" si="120"/>
        <v/>
      </c>
      <c r="BE488" s="86"/>
      <c r="BF488" s="86"/>
      <c r="BG488" s="86"/>
      <c r="BH488" s="86"/>
      <c r="BI488" s="88"/>
      <c r="BJ488" s="88"/>
      <c r="BK488" s="89" t="str">
        <f t="shared" si="121"/>
        <v/>
      </c>
      <c r="BL488" s="86"/>
      <c r="BM488" s="89" t="str">
        <f t="shared" si="122"/>
        <v/>
      </c>
      <c r="BN488" s="184"/>
      <c r="BO488" s="184" t="str">
        <f t="shared" si="123"/>
        <v/>
      </c>
      <c r="BP488" s="466"/>
      <c r="BQ488" s="184"/>
      <c r="BR488" s="184"/>
      <c r="BS488" s="184"/>
      <c r="BT488" s="184"/>
      <c r="BU488" s="184"/>
      <c r="BV488" s="86"/>
      <c r="BW488" s="184"/>
      <c r="BX488" s="184"/>
      <c r="BY488" s="184"/>
      <c r="BZ488" s="184"/>
      <c r="CA488" s="184"/>
      <c r="CB488" s="119"/>
    </row>
    <row r="489" spans="1:80" s="78" customFormat="1" x14ac:dyDescent="0.2">
      <c r="A489" s="84"/>
      <c r="B489" s="85"/>
      <c r="C489" s="86" t="str">
        <f t="shared" si="110"/>
        <v/>
      </c>
      <c r="D489" s="207" t="str">
        <f t="shared" si="111"/>
        <v/>
      </c>
      <c r="E489" s="86"/>
      <c r="F489" s="86"/>
      <c r="G489" s="86"/>
      <c r="H489" s="86"/>
      <c r="I489" s="86"/>
      <c r="J489" s="86"/>
      <c r="K489" s="86"/>
      <c r="L489" s="86"/>
      <c r="M489" s="86"/>
      <c r="N489" s="86"/>
      <c r="O489" s="87"/>
      <c r="P489" s="87"/>
      <c r="Q489" s="84"/>
      <c r="R489" s="84"/>
      <c r="S489" s="88"/>
      <c r="T489" s="86"/>
      <c r="U489" s="89" t="str">
        <f>IF(T489="","",VLOOKUP(T489,Surfacing_Pavements_Full_Width_Array,2,FALSE))</f>
        <v/>
      </c>
      <c r="V489" s="88" t="str">
        <f t="shared" si="112"/>
        <v/>
      </c>
      <c r="W489" s="99"/>
      <c r="X489" s="90"/>
      <c r="Y489" s="89" t="str">
        <f t="shared" si="113"/>
        <v/>
      </c>
      <c r="Z489" s="86"/>
      <c r="AA489" s="91" t="str">
        <f t="shared" si="114"/>
        <v/>
      </c>
      <c r="AB489" s="86"/>
      <c r="AC489" s="87"/>
      <c r="AD489" s="86"/>
      <c r="AE489" s="86"/>
      <c r="AF489" s="86"/>
      <c r="AG489" s="86"/>
      <c r="AH489" s="89" t="str">
        <f t="shared" si="115"/>
        <v/>
      </c>
      <c r="AI489" s="86"/>
      <c r="AJ489" s="86"/>
      <c r="AK489" s="86"/>
      <c r="AL489" s="89" t="str">
        <f t="shared" si="116"/>
        <v/>
      </c>
      <c r="AM489" s="86"/>
      <c r="AN489" s="86"/>
      <c r="AO489" s="89" t="str">
        <f t="shared" si="117"/>
        <v/>
      </c>
      <c r="AP489" s="86"/>
      <c r="AQ489" s="86"/>
      <c r="AR489" s="89" t="str">
        <f t="shared" si="118"/>
        <v/>
      </c>
      <c r="AS489" s="86"/>
      <c r="AT489" s="89" t="str">
        <f t="shared" si="119"/>
        <v/>
      </c>
      <c r="AU489" s="86"/>
      <c r="AV489" s="86"/>
      <c r="AW489" s="86"/>
      <c r="AX489" s="86"/>
      <c r="AY489" s="86"/>
      <c r="AZ489" s="184"/>
      <c r="BA489" s="184"/>
      <c r="BB489" s="183"/>
      <c r="BC489" s="183"/>
      <c r="BD489" s="207" t="str">
        <f t="shared" si="120"/>
        <v/>
      </c>
      <c r="BE489" s="86"/>
      <c r="BF489" s="86"/>
      <c r="BG489" s="86"/>
      <c r="BH489" s="86"/>
      <c r="BI489" s="88"/>
      <c r="BJ489" s="88"/>
      <c r="BK489" s="89" t="str">
        <f t="shared" si="121"/>
        <v/>
      </c>
      <c r="BL489" s="86"/>
      <c r="BM489" s="89" t="str">
        <f t="shared" si="122"/>
        <v/>
      </c>
      <c r="BN489" s="184"/>
      <c r="BO489" s="184" t="str">
        <f t="shared" si="123"/>
        <v/>
      </c>
      <c r="BP489" s="466"/>
      <c r="BQ489" s="184"/>
      <c r="BR489" s="184"/>
      <c r="BS489" s="184"/>
      <c r="BT489" s="184"/>
      <c r="BU489" s="184"/>
      <c r="BV489" s="86"/>
      <c r="BW489" s="184"/>
      <c r="BX489" s="184"/>
      <c r="BY489" s="184"/>
      <c r="BZ489" s="184"/>
      <c r="CA489" s="184"/>
      <c r="CB489" s="119"/>
    </row>
    <row r="490" spans="1:80" s="78" customFormat="1" x14ac:dyDescent="0.2">
      <c r="A490" s="84"/>
      <c r="B490" s="85"/>
      <c r="C490" s="86" t="str">
        <f t="shared" si="110"/>
        <v/>
      </c>
      <c r="D490" s="207" t="str">
        <f t="shared" si="111"/>
        <v/>
      </c>
      <c r="E490" s="86"/>
      <c r="F490" s="86"/>
      <c r="G490" s="86"/>
      <c r="H490" s="86"/>
      <c r="I490" s="86"/>
      <c r="J490" s="86"/>
      <c r="K490" s="86"/>
      <c r="L490" s="86"/>
      <c r="M490" s="86"/>
      <c r="N490" s="86"/>
      <c r="O490" s="87"/>
      <c r="P490" s="87"/>
      <c r="Q490" s="84"/>
      <c r="R490" s="84"/>
      <c r="S490" s="88"/>
      <c r="T490" s="86"/>
      <c r="U490" s="89" t="str">
        <f>IF(T490="","",VLOOKUP(T490,Surfacing_Pavements_Full_Width_Array,2,FALSE))</f>
        <v/>
      </c>
      <c r="V490" s="88" t="str">
        <f t="shared" si="112"/>
        <v/>
      </c>
      <c r="W490" s="99"/>
      <c r="X490" s="90"/>
      <c r="Y490" s="89" t="str">
        <f t="shared" si="113"/>
        <v/>
      </c>
      <c r="Z490" s="86"/>
      <c r="AA490" s="91" t="str">
        <f t="shared" si="114"/>
        <v/>
      </c>
      <c r="AB490" s="86"/>
      <c r="AC490" s="87"/>
      <c r="AD490" s="86"/>
      <c r="AE490" s="86"/>
      <c r="AF490" s="86"/>
      <c r="AG490" s="86"/>
      <c r="AH490" s="89" t="str">
        <f t="shared" si="115"/>
        <v/>
      </c>
      <c r="AI490" s="86"/>
      <c r="AJ490" s="86"/>
      <c r="AK490" s="86"/>
      <c r="AL490" s="89" t="str">
        <f t="shared" si="116"/>
        <v/>
      </c>
      <c r="AM490" s="86"/>
      <c r="AN490" s="86"/>
      <c r="AO490" s="89" t="str">
        <f t="shared" si="117"/>
        <v/>
      </c>
      <c r="AP490" s="86"/>
      <c r="AQ490" s="86"/>
      <c r="AR490" s="89" t="str">
        <f t="shared" si="118"/>
        <v/>
      </c>
      <c r="AS490" s="86"/>
      <c r="AT490" s="89" t="str">
        <f t="shared" si="119"/>
        <v/>
      </c>
      <c r="AU490" s="86"/>
      <c r="AV490" s="86"/>
      <c r="AW490" s="86"/>
      <c r="AX490" s="86"/>
      <c r="AY490" s="86"/>
      <c r="AZ490" s="184"/>
      <c r="BA490" s="184"/>
      <c r="BB490" s="183"/>
      <c r="BC490" s="183"/>
      <c r="BD490" s="207" t="str">
        <f t="shared" si="120"/>
        <v/>
      </c>
      <c r="BE490" s="86"/>
      <c r="BF490" s="86"/>
      <c r="BG490" s="86"/>
      <c r="BH490" s="86"/>
      <c r="BI490" s="88"/>
      <c r="BJ490" s="88"/>
      <c r="BK490" s="89" t="str">
        <f t="shared" si="121"/>
        <v/>
      </c>
      <c r="BL490" s="86"/>
      <c r="BM490" s="89" t="str">
        <f t="shared" si="122"/>
        <v/>
      </c>
      <c r="BN490" s="184"/>
      <c r="BO490" s="184" t="str">
        <f t="shared" si="123"/>
        <v/>
      </c>
      <c r="BP490" s="466"/>
      <c r="BQ490" s="184"/>
      <c r="BR490" s="184"/>
      <c r="BS490" s="184"/>
      <c r="BT490" s="184"/>
      <c r="BU490" s="184"/>
      <c r="BV490" s="86"/>
      <c r="BW490" s="184"/>
      <c r="BX490" s="184"/>
      <c r="BY490" s="184"/>
      <c r="BZ490" s="184"/>
      <c r="CA490" s="184"/>
      <c r="CB490" s="119"/>
    </row>
    <row r="491" spans="1:80" s="78" customFormat="1" x14ac:dyDescent="0.2">
      <c r="A491" s="84"/>
      <c r="B491" s="85"/>
      <c r="C491" s="86" t="str">
        <f t="shared" si="110"/>
        <v/>
      </c>
      <c r="D491" s="207" t="str">
        <f t="shared" si="111"/>
        <v/>
      </c>
      <c r="E491" s="86"/>
      <c r="F491" s="86"/>
      <c r="G491" s="86"/>
      <c r="H491" s="86"/>
      <c r="I491" s="86"/>
      <c r="J491" s="86"/>
      <c r="K491" s="86"/>
      <c r="L491" s="86"/>
      <c r="M491" s="86"/>
      <c r="N491" s="86"/>
      <c r="O491" s="87"/>
      <c r="P491" s="87"/>
      <c r="Q491" s="84"/>
      <c r="R491" s="84"/>
      <c r="S491" s="88"/>
      <c r="T491" s="86"/>
      <c r="U491" s="89" t="str">
        <f>IF(T491="","",VLOOKUP(T491,Surfacing_Pavements_Full_Width_Array,2,FALSE))</f>
        <v/>
      </c>
      <c r="V491" s="88" t="str">
        <f t="shared" si="112"/>
        <v/>
      </c>
      <c r="W491" s="99"/>
      <c r="X491" s="90"/>
      <c r="Y491" s="89" t="str">
        <f t="shared" si="113"/>
        <v/>
      </c>
      <c r="Z491" s="86"/>
      <c r="AA491" s="91" t="str">
        <f t="shared" si="114"/>
        <v/>
      </c>
      <c r="AB491" s="86"/>
      <c r="AC491" s="87"/>
      <c r="AD491" s="86"/>
      <c r="AE491" s="86"/>
      <c r="AF491" s="86"/>
      <c r="AG491" s="86"/>
      <c r="AH491" s="89" t="str">
        <f t="shared" si="115"/>
        <v/>
      </c>
      <c r="AI491" s="86"/>
      <c r="AJ491" s="86"/>
      <c r="AK491" s="86"/>
      <c r="AL491" s="89" t="str">
        <f t="shared" si="116"/>
        <v/>
      </c>
      <c r="AM491" s="86"/>
      <c r="AN491" s="86"/>
      <c r="AO491" s="89" t="str">
        <f t="shared" si="117"/>
        <v/>
      </c>
      <c r="AP491" s="86"/>
      <c r="AQ491" s="86"/>
      <c r="AR491" s="89" t="str">
        <f t="shared" si="118"/>
        <v/>
      </c>
      <c r="AS491" s="86"/>
      <c r="AT491" s="89" t="str">
        <f t="shared" si="119"/>
        <v/>
      </c>
      <c r="AU491" s="86"/>
      <c r="AV491" s="86"/>
      <c r="AW491" s="86"/>
      <c r="AX491" s="86"/>
      <c r="AY491" s="86"/>
      <c r="AZ491" s="184"/>
      <c r="BA491" s="184"/>
      <c r="BB491" s="183"/>
      <c r="BC491" s="183"/>
      <c r="BD491" s="207" t="str">
        <f t="shared" si="120"/>
        <v/>
      </c>
      <c r="BE491" s="86"/>
      <c r="BF491" s="86"/>
      <c r="BG491" s="86"/>
      <c r="BH491" s="86"/>
      <c r="BI491" s="88"/>
      <c r="BJ491" s="88"/>
      <c r="BK491" s="89" t="str">
        <f t="shared" si="121"/>
        <v/>
      </c>
      <c r="BL491" s="86"/>
      <c r="BM491" s="89" t="str">
        <f t="shared" si="122"/>
        <v/>
      </c>
      <c r="BN491" s="184"/>
      <c r="BO491" s="184" t="str">
        <f t="shared" si="123"/>
        <v/>
      </c>
      <c r="BP491" s="466"/>
      <c r="BQ491" s="184"/>
      <c r="BR491" s="184"/>
      <c r="BS491" s="184"/>
      <c r="BT491" s="184"/>
      <c r="BU491" s="184"/>
      <c r="BV491" s="86"/>
      <c r="BW491" s="184"/>
      <c r="BX491" s="184"/>
      <c r="BY491" s="184"/>
      <c r="BZ491" s="184"/>
      <c r="CA491" s="184"/>
      <c r="CB491" s="119"/>
    </row>
    <row r="492" spans="1:80" s="78" customFormat="1" x14ac:dyDescent="0.2">
      <c r="A492" s="84"/>
      <c r="B492" s="85"/>
      <c r="C492" s="86" t="str">
        <f t="shared" si="110"/>
        <v/>
      </c>
      <c r="D492" s="207" t="str">
        <f t="shared" si="111"/>
        <v/>
      </c>
      <c r="E492" s="86"/>
      <c r="F492" s="86"/>
      <c r="G492" s="86"/>
      <c r="H492" s="86"/>
      <c r="I492" s="86"/>
      <c r="J492" s="86"/>
      <c r="K492" s="86"/>
      <c r="L492" s="86"/>
      <c r="M492" s="86"/>
      <c r="N492" s="86"/>
      <c r="O492" s="87"/>
      <c r="P492" s="87"/>
      <c r="Q492" s="84"/>
      <c r="R492" s="84"/>
      <c r="S492" s="88"/>
      <c r="T492" s="86"/>
      <c r="U492" s="89" t="str">
        <f>IF(T492="","",VLOOKUP(T492,Surfacing_Pavements_Full_Width_Array,2,FALSE))</f>
        <v/>
      </c>
      <c r="V492" s="88" t="str">
        <f t="shared" si="112"/>
        <v/>
      </c>
      <c r="W492" s="99"/>
      <c r="X492" s="90"/>
      <c r="Y492" s="89" t="str">
        <f t="shared" si="113"/>
        <v/>
      </c>
      <c r="Z492" s="86"/>
      <c r="AA492" s="91" t="str">
        <f t="shared" si="114"/>
        <v/>
      </c>
      <c r="AB492" s="86"/>
      <c r="AC492" s="87"/>
      <c r="AD492" s="86"/>
      <c r="AE492" s="86"/>
      <c r="AF492" s="86"/>
      <c r="AG492" s="86"/>
      <c r="AH492" s="89" t="str">
        <f t="shared" si="115"/>
        <v/>
      </c>
      <c r="AI492" s="86"/>
      <c r="AJ492" s="86"/>
      <c r="AK492" s="86"/>
      <c r="AL492" s="89" t="str">
        <f t="shared" si="116"/>
        <v/>
      </c>
      <c r="AM492" s="86"/>
      <c r="AN492" s="86"/>
      <c r="AO492" s="89" t="str">
        <f t="shared" si="117"/>
        <v/>
      </c>
      <c r="AP492" s="86"/>
      <c r="AQ492" s="86"/>
      <c r="AR492" s="89" t="str">
        <f t="shared" si="118"/>
        <v/>
      </c>
      <c r="AS492" s="86"/>
      <c r="AT492" s="89" t="str">
        <f t="shared" si="119"/>
        <v/>
      </c>
      <c r="AU492" s="86"/>
      <c r="AV492" s="86"/>
      <c r="AW492" s="86"/>
      <c r="AX492" s="86"/>
      <c r="AY492" s="86"/>
      <c r="AZ492" s="184"/>
      <c r="BA492" s="184"/>
      <c r="BB492" s="183"/>
      <c r="BC492" s="183"/>
      <c r="BD492" s="207" t="str">
        <f t="shared" si="120"/>
        <v/>
      </c>
      <c r="BE492" s="86"/>
      <c r="BF492" s="86"/>
      <c r="BG492" s="86"/>
      <c r="BH492" s="86"/>
      <c r="BI492" s="88"/>
      <c r="BJ492" s="88"/>
      <c r="BK492" s="89" t="str">
        <f t="shared" si="121"/>
        <v/>
      </c>
      <c r="BL492" s="86"/>
      <c r="BM492" s="89" t="str">
        <f t="shared" si="122"/>
        <v/>
      </c>
      <c r="BN492" s="184"/>
      <c r="BO492" s="184" t="str">
        <f t="shared" si="123"/>
        <v/>
      </c>
      <c r="BP492" s="466"/>
      <c r="BQ492" s="184"/>
      <c r="BR492" s="184"/>
      <c r="BS492" s="184"/>
      <c r="BT492" s="184"/>
      <c r="BU492" s="184"/>
      <c r="BV492" s="86"/>
      <c r="BW492" s="184"/>
      <c r="BX492" s="184"/>
      <c r="BY492" s="184"/>
      <c r="BZ492" s="184"/>
      <c r="CA492" s="184"/>
      <c r="CB492" s="119"/>
    </row>
    <row r="493" spans="1:80" s="78" customFormat="1" x14ac:dyDescent="0.2">
      <c r="A493" s="84"/>
      <c r="B493" s="85"/>
      <c r="C493" s="86" t="str">
        <f t="shared" si="110"/>
        <v/>
      </c>
      <c r="D493" s="207" t="str">
        <f t="shared" si="111"/>
        <v/>
      </c>
      <c r="E493" s="86"/>
      <c r="F493" s="86"/>
      <c r="G493" s="86"/>
      <c r="H493" s="86"/>
      <c r="I493" s="86"/>
      <c r="J493" s="86"/>
      <c r="K493" s="86"/>
      <c r="L493" s="86"/>
      <c r="M493" s="86"/>
      <c r="N493" s="86"/>
      <c r="O493" s="87"/>
      <c r="P493" s="87"/>
      <c r="Q493" s="84"/>
      <c r="R493" s="84"/>
      <c r="S493" s="88"/>
      <c r="T493" s="86"/>
      <c r="U493" s="89" t="str">
        <f>IF(T493="","",VLOOKUP(T493,Surfacing_Pavements_Full_Width_Array,2,FALSE))</f>
        <v/>
      </c>
      <c r="V493" s="88" t="str">
        <f t="shared" si="112"/>
        <v/>
      </c>
      <c r="W493" s="99"/>
      <c r="X493" s="90"/>
      <c r="Y493" s="89" t="str">
        <f t="shared" si="113"/>
        <v/>
      </c>
      <c r="Z493" s="86"/>
      <c r="AA493" s="91" t="str">
        <f t="shared" si="114"/>
        <v/>
      </c>
      <c r="AB493" s="86"/>
      <c r="AC493" s="87"/>
      <c r="AD493" s="86"/>
      <c r="AE493" s="86"/>
      <c r="AF493" s="86"/>
      <c r="AG493" s="86"/>
      <c r="AH493" s="89" t="str">
        <f t="shared" si="115"/>
        <v/>
      </c>
      <c r="AI493" s="86"/>
      <c r="AJ493" s="86"/>
      <c r="AK493" s="86"/>
      <c r="AL493" s="89" t="str">
        <f t="shared" si="116"/>
        <v/>
      </c>
      <c r="AM493" s="86"/>
      <c r="AN493" s="86"/>
      <c r="AO493" s="89" t="str">
        <f t="shared" si="117"/>
        <v/>
      </c>
      <c r="AP493" s="86"/>
      <c r="AQ493" s="86"/>
      <c r="AR493" s="89" t="str">
        <f t="shared" si="118"/>
        <v/>
      </c>
      <c r="AS493" s="86"/>
      <c r="AT493" s="89" t="str">
        <f t="shared" si="119"/>
        <v/>
      </c>
      <c r="AU493" s="86"/>
      <c r="AV493" s="86"/>
      <c r="AW493" s="86"/>
      <c r="AX493" s="86"/>
      <c r="AY493" s="86"/>
      <c r="AZ493" s="184"/>
      <c r="BA493" s="184"/>
      <c r="BB493" s="183"/>
      <c r="BC493" s="183"/>
      <c r="BD493" s="207" t="str">
        <f t="shared" si="120"/>
        <v/>
      </c>
      <c r="BE493" s="86"/>
      <c r="BF493" s="86"/>
      <c r="BG493" s="86"/>
      <c r="BH493" s="86"/>
      <c r="BI493" s="88"/>
      <c r="BJ493" s="88"/>
      <c r="BK493" s="89" t="str">
        <f t="shared" si="121"/>
        <v/>
      </c>
      <c r="BL493" s="86"/>
      <c r="BM493" s="89" t="str">
        <f t="shared" si="122"/>
        <v/>
      </c>
      <c r="BN493" s="184"/>
      <c r="BO493" s="184" t="str">
        <f t="shared" si="123"/>
        <v/>
      </c>
      <c r="BP493" s="466"/>
      <c r="BQ493" s="184"/>
      <c r="BR493" s="184"/>
      <c r="BS493" s="184"/>
      <c r="BT493" s="184"/>
      <c r="BU493" s="184"/>
      <c r="BV493" s="86"/>
      <c r="BW493" s="184"/>
      <c r="BX493" s="184"/>
      <c r="BY493" s="184"/>
      <c r="BZ493" s="184"/>
      <c r="CA493" s="184"/>
      <c r="CB493" s="119"/>
    </row>
  </sheetData>
  <sheetProtection formatCells="0" formatColumns="0" formatRows="0" insertRows="0"/>
  <dataConsolidate/>
  <phoneticPr fontId="0" type="noConversion"/>
  <conditionalFormatting sqref="AI5">
    <cfRule type="expression" dxfId="153" priority="333" stopIfTrue="1">
      <formula>AND((AI5=""),(A5="ADD"))</formula>
    </cfRule>
  </conditionalFormatting>
  <conditionalFormatting sqref="AJ5">
    <cfRule type="expression" dxfId="152" priority="334" stopIfTrue="1">
      <formula>AND((AJ5=""),(A5="ADD"))</formula>
    </cfRule>
  </conditionalFormatting>
  <conditionalFormatting sqref="BF5">
    <cfRule type="expression" dxfId="151" priority="339" stopIfTrue="1">
      <formula>AND((BF5=""),(A5="ADD"))</formula>
    </cfRule>
  </conditionalFormatting>
  <conditionalFormatting sqref="BG5">
    <cfRule type="expression" dxfId="150" priority="317" stopIfTrue="1">
      <formula>AND((BG5=""),(A5="ADD"))</formula>
    </cfRule>
  </conditionalFormatting>
  <conditionalFormatting sqref="C6:C493">
    <cfRule type="expression" dxfId="149" priority="315" stopIfTrue="1">
      <formula>AND((C6=""),(A6&lt;&gt;"ADD"),(A6&lt;&gt;""))</formula>
    </cfRule>
  </conditionalFormatting>
  <conditionalFormatting sqref="AK5">
    <cfRule type="expression" dxfId="148" priority="369" stopIfTrue="1">
      <formula>AND((AK5=""),(A5="ADD"))</formula>
    </cfRule>
  </conditionalFormatting>
  <conditionalFormatting sqref="AR5">
    <cfRule type="expression" dxfId="147" priority="402" stopIfTrue="1">
      <formula>AND((#REF!&gt;0),(#REF!=""),(A5="ADD"))</formula>
    </cfRule>
  </conditionalFormatting>
  <conditionalFormatting sqref="Q6:Q493 AD6:AG493 AI6:AK493 AX6:AY493 Z6:Z493 T6:W493 H6:I493 BF6:BH493">
    <cfRule type="expression" dxfId="146" priority="249" stopIfTrue="1">
      <formula>AND((H6=""),($A6="ADD"))</formula>
    </cfRule>
  </conditionalFormatting>
  <conditionalFormatting sqref="AN5">
    <cfRule type="expression" dxfId="145" priority="246" stopIfTrue="1">
      <formula>AND((AN5=""),(D5="ADD"))</formula>
    </cfRule>
  </conditionalFormatting>
  <conditionalFormatting sqref="AQ5">
    <cfRule type="expression" dxfId="144" priority="243" stopIfTrue="1">
      <formula>AND((#REF!&gt;0),(#REF!=""),(C5="ADD"))</formula>
    </cfRule>
  </conditionalFormatting>
  <conditionalFormatting sqref="AA6:AA493 X6:X493 BB6:BC493">
    <cfRule type="expression" dxfId="143" priority="238">
      <formula>AND((X6=""),($A6="ADD"))</formula>
    </cfRule>
  </conditionalFormatting>
  <conditionalFormatting sqref="BI6:BJ493">
    <cfRule type="expression" dxfId="142" priority="235">
      <formula>$BH6=TRUE</formula>
    </cfRule>
  </conditionalFormatting>
  <conditionalFormatting sqref="E6:E493">
    <cfRule type="expression" dxfId="141" priority="227">
      <formula>AND((E6=""),(A6&lt;&gt;""))</formula>
    </cfRule>
  </conditionalFormatting>
  <conditionalFormatting sqref="F6:F493">
    <cfRule type="expression" dxfId="140" priority="226">
      <formula>AND((F6=""),($A6&lt;&gt;""))</formula>
    </cfRule>
  </conditionalFormatting>
  <conditionalFormatting sqref="G6:G493">
    <cfRule type="expression" dxfId="139" priority="120">
      <formula>AND((G6=""),($A6&lt;&gt;""))</formula>
    </cfRule>
    <cfRule type="expression" dxfId="138" priority="225">
      <formula>AND(G6&lt;=F6,A6&lt;&gt;"")</formula>
    </cfRule>
  </conditionalFormatting>
  <conditionalFormatting sqref="R6:R493">
    <cfRule type="expression" dxfId="137" priority="223" stopIfTrue="1">
      <formula>AND((R6=""),($A6="DELETE"))</formula>
    </cfRule>
  </conditionalFormatting>
  <conditionalFormatting sqref="AB6:AB493">
    <cfRule type="expression" dxfId="136" priority="115">
      <formula>AND((AB6=""),($A6="ADD"))</formula>
    </cfRule>
  </conditionalFormatting>
  <conditionalFormatting sqref="AM5">
    <cfRule type="expression" dxfId="135" priority="146" stopIfTrue="1">
      <formula>AND((AM5=""),(A5="ADD"))</formula>
    </cfRule>
  </conditionalFormatting>
  <conditionalFormatting sqref="BM5">
    <cfRule type="expression" dxfId="134" priority="436" stopIfTrue="1">
      <formula>AND((BM5=""),(#REF!="ADD"))</formula>
    </cfRule>
  </conditionalFormatting>
  <conditionalFormatting sqref="B6:B493">
    <cfRule type="expression" dxfId="133" priority="438">
      <formula>AND((E6=""),(A6&lt;&gt;""))</formula>
    </cfRule>
  </conditionalFormatting>
  <conditionalFormatting sqref="BV6:BV493">
    <cfRule type="expression" dxfId="132" priority="136">
      <formula>AND((BV6=""),($A6="UPDATE"))</formula>
    </cfRule>
  </conditionalFormatting>
  <conditionalFormatting sqref="S6:S493">
    <cfRule type="expression" dxfId="131" priority="117">
      <formula>AND((T6="N"),($A6&lt;&gt;""))</formula>
    </cfRule>
    <cfRule type="expression" dxfId="130" priority="118">
      <formula>S6&gt;60</formula>
    </cfRule>
    <cfRule type="expression" dxfId="129" priority="119">
      <formula>S6&lt;0</formula>
    </cfRule>
    <cfRule type="expression" dxfId="128" priority="134">
      <formula>AND((T6="N"),($A6&lt;&gt;""),NOT(ISNUMBER(S6)))</formula>
    </cfRule>
  </conditionalFormatting>
  <conditionalFormatting sqref="AP5">
    <cfRule type="expression" dxfId="127" priority="128" stopIfTrue="1">
      <formula>AND((#REF!&gt;0),(#REF!=""),(A5="ADD"))</formula>
    </cfRule>
  </conditionalFormatting>
  <conditionalFormatting sqref="AB6:AB493">
    <cfRule type="expression" dxfId="126" priority="220">
      <formula>AND(FIND("CHIP",Y6),AB6&lt;&gt;0)</formula>
    </cfRule>
  </conditionalFormatting>
  <conditionalFormatting sqref="AT5">
    <cfRule type="expression" dxfId="125" priority="464" stopIfTrue="1">
      <formula>AND((AT5=""),(#REF!="ADD"), OR((AM5&lt;&gt;0),(AN5&lt;&gt;0)))</formula>
    </cfRule>
  </conditionalFormatting>
  <conditionalFormatting sqref="AW6:AW493">
    <cfRule type="expression" dxfId="124" priority="467" stopIfTrue="1">
      <formula>AND((AW6=""),($A6="ADD"),AS6&lt;&gt;"")</formula>
    </cfRule>
  </conditionalFormatting>
  <conditionalFormatting sqref="AS5">
    <cfRule type="expression" dxfId="123" priority="469" stopIfTrue="1">
      <formula>AND((AS5=""),(#REF!="ADD"), OR((AN5&lt;&gt;0),(AO5&lt;&gt;0)))</formula>
    </cfRule>
  </conditionalFormatting>
  <conditionalFormatting sqref="AV6:AV493">
    <cfRule type="expression" dxfId="122" priority="471" stopIfTrue="1">
      <formula>AND((AW6=""),($A6="ADD"),AS6&lt;&gt;"")</formula>
    </cfRule>
  </conditionalFormatting>
  <conditionalFormatting sqref="AL5">
    <cfRule type="expression" dxfId="121" priority="10" stopIfTrue="1">
      <formula>AND((AL5=""),(B5="ADD"))</formula>
    </cfRule>
  </conditionalFormatting>
  <conditionalFormatting sqref="C6:C493">
    <cfRule type="expression" dxfId="120" priority="8">
      <formula>AND((C6=""),(A6&lt;&gt;""))</formula>
    </cfRule>
  </conditionalFormatting>
  <conditionalFormatting sqref="AN6:AN493">
    <cfRule type="expression" dxfId="119" priority="5">
      <formula>AND(($AN6=""),($AM6&gt;0))</formula>
    </cfRule>
  </conditionalFormatting>
  <conditionalFormatting sqref="AQ6:AQ493">
    <cfRule type="expression" dxfId="118" priority="3">
      <formula>AND(($AQ6=""),($AP6&gt;0))</formula>
    </cfRule>
  </conditionalFormatting>
  <conditionalFormatting sqref="AU6:AU493">
    <cfRule type="expression" dxfId="117" priority="2">
      <formula>AND(($AU6=""),($AS6&lt;&gt;""))</formula>
    </cfRule>
  </conditionalFormatting>
  <conditionalFormatting sqref="AO5">
    <cfRule type="expression" dxfId="116" priority="476" stopIfTrue="1">
      <formula>AND((AM5&gt;0),(AO5=""),(A5="ADD"))</formula>
    </cfRule>
  </conditionalFormatting>
  <conditionalFormatting sqref="AM6:AM493">
    <cfRule type="expression" dxfId="115" priority="479">
      <formula>AND(($AM6=""),($A6="ADD"))</formula>
    </cfRule>
  </conditionalFormatting>
  <conditionalFormatting sqref="AP6:AP493">
    <cfRule type="expression" dxfId="114" priority="480">
      <formula>AND(($AP6=""),($A6="ADD"))</formula>
    </cfRule>
  </conditionalFormatting>
  <conditionalFormatting sqref="BU6:BU493">
    <cfRule type="expression" dxfId="113" priority="481">
      <formula>AND(($BU6=""),($A6="ADD"))</formula>
    </cfRule>
  </conditionalFormatting>
  <dataValidations count="38">
    <dataValidation allowBlank="1" showInputMessage="1" showErrorMessage="1" errorTitle="Seal Date" error="This is not a valid seal date." sqref="R4:R5 B4 S4:W4"/>
    <dataValidation allowBlank="1" showInputMessage="1" showErrorMessage="1" sqref="BH5:BM5 BE5 AO5:AT5"/>
    <dataValidation type="whole" allowBlank="1" showInputMessage="1" showErrorMessage="1" sqref="AD5">
      <formula1>1</formula1>
      <formula2>40</formula2>
    </dataValidation>
    <dataValidation type="decimal" allowBlank="1" showInputMessage="1" showErrorMessage="1" sqref="AN5 AM5:AM493">
      <formula1>0</formula1>
      <formula2>5</formula2>
    </dataValidation>
    <dataValidation type="whole" allowBlank="1" showInputMessage="1" showErrorMessage="1" sqref="AE5">
      <formula1>1</formula1>
      <formula2>6</formula2>
    </dataValidation>
    <dataValidation type="whole" allowBlank="1" showInputMessage="1" showErrorMessage="1" sqref="F5:G493 H5:I5 J5:N493">
      <formula1>0</formula1>
      <formula2>22000</formula2>
    </dataValidation>
    <dataValidation type="list" allowBlank="1" showInputMessage="1" showErrorMessage="1" sqref="BH6:BH493">
      <formula1>Generic_True_False</formula1>
    </dataValidation>
    <dataValidation type="decimal" allowBlank="1" showInputMessage="1" showErrorMessage="1" errorTitle="Shoulder Side" error="The shoulder side must be either L or R" sqref="V5">
      <formula1>0</formula1>
      <formula2>25</formula2>
    </dataValidation>
    <dataValidation type="decimal" errorStyle="warning" allowBlank="1" showInputMessage="1" showErrorMessage="1" errorTitle="Surface Width" error="Value is outside the range of 0.5 - 60.0.  Do you wish to continue?" sqref="S5">
      <formula1>0.5</formula1>
      <formula2>60</formula2>
    </dataValidation>
    <dataValidation type="decimal" errorStyle="warning" allowBlank="1" showInputMessage="1" showErrorMessage="1" errorTitle="Design Life" error="Value is outside range of 1 - 60.  Do you wish to continue?" sqref="W5">
      <formula1>1</formula1>
      <formula2>60</formula2>
    </dataValidation>
    <dataValidation type="whole" allowBlank="1" showInputMessage="1" showErrorMessage="1" sqref="AI5:AI493">
      <formula1>0</formula1>
      <formula2>9</formula2>
    </dataValidation>
    <dataValidation type="whole" allowBlank="1" showInputMessage="1" showErrorMessage="1" sqref="AJ5:AJ493">
      <formula1>0</formula1>
      <formula2>20</formula2>
    </dataValidation>
    <dataValidation type="date" allowBlank="1" showInputMessage="1" showErrorMessage="1" errorTitle="Seal Date" error="This is not a valid seal date." sqref="Q5:Q493">
      <formula1>29221</formula1>
      <formula2>54789</formula2>
    </dataValidation>
    <dataValidation type="whole" allowBlank="1" showInputMessage="1" showErrorMessage="1" sqref="AB5:AB493">
      <formula1>0</formula1>
      <formula2>500</formula2>
    </dataValidation>
    <dataValidation type="list" allowBlank="1" showInputMessage="1" showErrorMessage="1" sqref="Z6:Z493">
      <formula1>Surfacing_Surface_Function</formula1>
    </dataValidation>
    <dataValidation type="list" allowBlank="1" showInputMessage="1" showErrorMessage="1" sqref="AF6:AF493">
      <formula1>Pavement_Pave_Source</formula1>
    </dataValidation>
    <dataValidation type="list" allowBlank="1" showInputMessage="1" showErrorMessage="1" sqref="AG6:AG493">
      <formula1>Surfacing_Surface_Binder_English_Description</formula1>
    </dataValidation>
    <dataValidation type="list" allowBlank="1" showInputMessage="1" showErrorMessage="1" sqref="A6:A493">
      <formula1>Generic_Action</formula1>
    </dataValidation>
    <dataValidation type="list" allowBlank="1" showInputMessage="1" showErrorMessage="1" sqref="X6:X493">
      <formula1>Surfacing_Surface_Material_English_Desciption</formula1>
    </dataValidation>
    <dataValidation type="list" allowBlank="1" showInputMessage="1" showErrorMessage="1" sqref="AD6:AE493">
      <formula1>Surfacing_Chip_Size</formula1>
    </dataValidation>
    <dataValidation type="list" allowBlank="1" showInputMessage="1" showErrorMessage="1" sqref="AQ6:AQ493">
      <formula1>Surfacing_Surface_Additive_English_Description</formula1>
    </dataValidation>
    <dataValidation type="list" allowBlank="1" showInputMessage="1" showErrorMessage="1" sqref="AS6:AS493">
      <formula1>Surfacing_Polymer_Type_English_Description</formula1>
    </dataValidation>
    <dataValidation type="list" allowBlank="1" showInputMessage="1" showErrorMessage="1" sqref="BL6:BL493">
      <formula1>Surfacing_Surface_Reason_Desc</formula1>
    </dataValidation>
    <dataValidation type="list" allowBlank="1" showInputMessage="1" showErrorMessage="1" sqref="AC6:AC493">
      <formula1>Generic_Yes_No</formula1>
    </dataValidation>
    <dataValidation type="list" allowBlank="1" showInputMessage="1" showErrorMessage="1" sqref="AN6:AN493">
      <formula1>Surfacing_Surface_Adhesion_English_Description</formula1>
    </dataValidation>
    <dataValidation type="list" errorStyle="warning" allowBlank="1" showInputMessage="1" showErrorMessage="1" sqref="E6:E493">
      <formula1>Generic_Roadnames</formula1>
    </dataValidation>
    <dataValidation type="list" allowBlank="1" showInputMessage="1" showErrorMessage="1" sqref="AK6:AK493">
      <formula1>Surfacing_Surface_Cutter_English_Description</formula1>
    </dataValidation>
    <dataValidation type="list" allowBlank="1" showInputMessage="1" showErrorMessage="1" sqref="BJ6:BJ493">
      <formula1>Surfacing_Surface_Recycled_Component_English_Description</formula1>
    </dataValidation>
    <dataValidation type="decimal" allowBlank="1" showInputMessage="1" showErrorMessage="1" errorTitle="Surface m from LHS" error="This is the distance in metres from the LHS of the sealed carriageway to the LHS of the surface being recorded. " sqref="V6:V493">
      <formula1>0</formula1>
      <formula2>25</formula2>
    </dataValidation>
    <dataValidation type="decimal" allowBlank="1" showInputMessage="1" showErrorMessage="1" errorTitle="Surface Width" error="Value is outside the range of 0.5 - 60.0" sqref="S6:S493">
      <formula1>0.5</formula1>
      <formula2>60</formula2>
    </dataValidation>
    <dataValidation type="list" allowBlank="1" showInputMessage="1" showErrorMessage="1" sqref="BN6:BN493">
      <formula1>Surface_Work_Origin_Desc</formula1>
    </dataValidation>
    <dataValidation type="list" allowBlank="1" showInputMessage="1" showErrorMessage="1" sqref="T6:T493 B6:B493">
      <formula1>Surfacing_Pavements_Full_Width</formula1>
    </dataValidation>
    <dataValidation allowBlank="1" showInputMessage="1" errorTitle="Shoulder Side" error="The shoulder side must be either L or R" sqref="U6:U493"/>
    <dataValidation type="whole" allowBlank="1" showInputMessage="1" showErrorMessage="1" sqref="C6:C493">
      <formula1>0</formula1>
      <formula2>10000</formula2>
    </dataValidation>
    <dataValidation type="whole" errorStyle="warning" allowBlank="1" showInputMessage="1" showErrorMessage="1" errorTitle="Design Life" error="Value is outside range of 1 - 60.  Do you wish to continue?" sqref="W6:W493">
      <formula1>1</formula1>
      <formula2>60</formula2>
    </dataValidation>
    <dataValidation type="list" errorStyle="warning" allowBlank="1" showInputMessage="1" showErrorMessage="1" errorTitle="Start Name" error="Before entering name are you sure its not in the list" sqref="H6:H493">
      <formula1>Generic_Roadnames</formula1>
    </dataValidation>
    <dataValidation type="list" errorStyle="warning" allowBlank="1" showInputMessage="1" showErrorMessage="1" errorTitle="End Name" error="Before entering name are you sure its not in the list" sqref="I6:I493">
      <formula1>Generic_Roadnames</formula1>
    </dataValidation>
    <dataValidation type="date" allowBlank="1" showInputMessage="1" showErrorMessage="1" errorTitle="Removed Date" error="This is not a valid removed date." sqref="R6:R493">
      <formula1>40179</formula1>
      <formula2>54789</formula2>
    </dataValidation>
  </dataValidations>
  <pageMargins left="0.55118110236220474" right="0.55118110236220474" top="0.78740157480314965" bottom="0.78740157480314965" header="0.31496062992125984" footer="0.15748031496062992"/>
  <pageSetup paperSize="8" scale="10" orientation="landscape" r:id="rId1"/>
  <headerFooter alignWithMargins="0">
    <oddFooter>&amp;C&amp;8Page &amp;P of &amp;N</oddFooter>
  </headerFooter>
  <ignoredErrors>
    <ignoredError sqref="U6:V6 C6 Y6 AA6 C7:C493" unlockedFormula="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496"/>
  <sheetViews>
    <sheetView showGridLines="0" workbookViewId="0">
      <pane ySplit="5" topLeftCell="A6" activePane="bottomLeft" state="frozen"/>
      <selection pane="bottomLeft" activeCell="A6" sqref="A6"/>
    </sheetView>
  </sheetViews>
  <sheetFormatPr defaultRowHeight="12.75" outlineLevelRow="1" outlineLevelCol="1" x14ac:dyDescent="0.2"/>
  <cols>
    <col min="1" max="1" width="8.42578125" customWidth="1"/>
    <col min="2" max="2" width="18.5703125" customWidth="1"/>
    <col min="3" max="3" width="7.42578125" customWidth="1"/>
    <col min="4" max="4" width="6.140625" hidden="1" customWidth="1" outlineLevel="1"/>
    <col min="5" max="5" width="33.140625" customWidth="1" collapsed="1"/>
    <col min="6" max="6" width="7.5703125" customWidth="1"/>
    <col min="7" max="7" width="6.7109375" customWidth="1"/>
    <col min="8" max="9" width="33.140625" customWidth="1"/>
    <col min="10" max="10" width="16.42578125" customWidth="1"/>
    <col min="11" max="11" width="8.28515625" customWidth="1"/>
    <col min="12" max="12" width="10.140625" style="420" customWidth="1"/>
    <col min="13" max="13" width="22.85546875" style="420" customWidth="1"/>
    <col min="14" max="14" width="12.7109375" style="420" hidden="1" customWidth="1" outlineLevel="1"/>
    <col min="15" max="15" width="10.85546875" customWidth="1" collapsed="1"/>
    <col min="16" max="16" width="6.140625" customWidth="1"/>
    <col min="17" max="17" width="6.28515625" customWidth="1"/>
    <col min="18" max="18" width="11.140625" bestFit="1" customWidth="1"/>
    <col min="19" max="19" width="11.85546875" bestFit="1" customWidth="1"/>
    <col min="20" max="20" width="12.7109375" customWidth="1"/>
    <col min="21" max="21" width="10.42578125" customWidth="1"/>
    <col min="22" max="22" width="11.85546875" customWidth="1"/>
    <col min="23" max="23" width="9.85546875" bestFit="1" customWidth="1"/>
    <col min="24" max="24" width="10.5703125" customWidth="1"/>
    <col min="25" max="25" width="26.85546875" hidden="1" customWidth="1" outlineLevel="1"/>
    <col min="26" max="26" width="16.28515625" customWidth="1" collapsed="1"/>
    <col min="27" max="27" width="9.85546875" bestFit="1" customWidth="1"/>
    <col min="28" max="28" width="10" bestFit="1" customWidth="1"/>
    <col min="29" max="29" width="14.7109375" customWidth="1"/>
    <col min="30" max="30" width="10.140625" customWidth="1"/>
    <col min="31" max="31" width="14" customWidth="1"/>
    <col min="32" max="32" width="12.28515625" hidden="1" customWidth="1" outlineLevel="1"/>
    <col min="33" max="33" width="21.42578125" customWidth="1" collapsed="1"/>
    <col min="34" max="34" width="10.5703125" customWidth="1"/>
    <col min="35" max="35" width="12.28515625" customWidth="1"/>
    <col min="36" max="36" width="8.42578125" customWidth="1"/>
    <col min="37" max="37" width="9" customWidth="1"/>
    <col min="38" max="38" width="11.5703125" hidden="1" customWidth="1" outlineLevel="1"/>
    <col min="39" max="39" width="10.5703125" customWidth="1" collapsed="1"/>
    <col min="40" max="40" width="5.85546875" hidden="1" customWidth="1" outlineLevel="1"/>
    <col min="41" max="41" width="8.140625" hidden="1" customWidth="1" outlineLevel="1"/>
    <col min="42" max="42" width="11.28515625" hidden="1" customWidth="1" outlineLevel="1"/>
    <col min="43" max="43" width="8.42578125" hidden="1" customWidth="1" outlineLevel="1"/>
    <col min="44" max="44" width="13.140625" hidden="1" customWidth="1" outlineLevel="1"/>
    <col min="45" max="45" width="11.42578125" hidden="1" customWidth="1" outlineLevel="1"/>
    <col min="46" max="46" width="10.7109375" hidden="1" customWidth="1" outlineLevel="1"/>
    <col min="47" max="47" width="13.140625" hidden="1" customWidth="1" outlineLevel="1"/>
    <col min="48" max="48" width="11.42578125" hidden="1" customWidth="1" outlineLevel="1"/>
    <col min="49" max="49" width="7.7109375" hidden="1" customWidth="1" outlineLevel="1"/>
    <col min="50" max="50" width="8.7109375" hidden="1" customWidth="1" outlineLevel="1"/>
    <col min="51" max="51" width="15.28515625" hidden="1" customWidth="1" outlineLevel="1"/>
    <col min="52" max="52" width="12.7109375" hidden="1" customWidth="1" outlineLevel="1"/>
    <col min="53" max="53" width="5.5703125" hidden="1" customWidth="1" outlineLevel="1"/>
    <col min="54" max="55" width="9" hidden="1" customWidth="1" outlineLevel="1"/>
    <col min="56" max="57" width="8" hidden="1" customWidth="1" outlineLevel="1"/>
    <col min="58" max="58" width="9.140625" style="23" collapsed="1"/>
    <col min="59" max="16384" width="9.140625" style="23"/>
  </cols>
  <sheetData>
    <row r="1" spans="1:57" s="188" customFormat="1" ht="15.75" x14ac:dyDescent="0.25">
      <c r="A1" s="77" t="s">
        <v>219</v>
      </c>
      <c r="B1" s="185"/>
      <c r="C1" s="185"/>
      <c r="D1" s="209"/>
      <c r="E1" s="186"/>
      <c r="F1" s="186"/>
      <c r="G1" s="186"/>
      <c r="H1" s="208"/>
      <c r="I1" s="208"/>
      <c r="J1" s="210"/>
      <c r="K1" s="191"/>
      <c r="L1" s="419"/>
      <c r="M1" s="419"/>
      <c r="N1" s="453"/>
      <c r="O1" s="191"/>
      <c r="P1" s="79"/>
      <c r="Q1" s="185"/>
      <c r="R1" s="185"/>
      <c r="S1" s="185"/>
      <c r="T1" s="185"/>
      <c r="U1" s="185"/>
      <c r="V1" s="185"/>
      <c r="W1" s="185"/>
      <c r="X1" s="185"/>
      <c r="Z1" s="185"/>
      <c r="AA1" s="185"/>
      <c r="AB1" s="185"/>
      <c r="AC1" s="185"/>
      <c r="AD1" s="185"/>
      <c r="AE1" s="185"/>
      <c r="AF1" s="185"/>
      <c r="AG1" s="185"/>
      <c r="AH1" s="185"/>
      <c r="AI1" s="185"/>
      <c r="AJ1" s="185"/>
      <c r="AK1" s="185"/>
      <c r="AL1" s="185"/>
      <c r="AM1" s="185"/>
      <c r="AN1" s="185"/>
      <c r="AO1" s="185"/>
      <c r="AP1" s="185"/>
      <c r="AQ1" s="185"/>
      <c r="AR1" s="185"/>
      <c r="AS1" s="185"/>
      <c r="AT1" s="185"/>
      <c r="AU1" s="185"/>
      <c r="AV1" s="185"/>
      <c r="AW1" s="185"/>
      <c r="AX1" s="185"/>
      <c r="AY1" s="185"/>
      <c r="AZ1" s="185"/>
      <c r="BA1" s="185"/>
      <c r="BB1" s="185"/>
      <c r="BC1" s="185"/>
      <c r="BD1" s="185"/>
      <c r="BE1" s="185"/>
    </row>
    <row r="2" spans="1:57" s="188" customFormat="1" ht="15.75" x14ac:dyDescent="0.25">
      <c r="A2" s="80" t="s">
        <v>1924</v>
      </c>
      <c r="B2" s="193"/>
      <c r="C2" s="80"/>
      <c r="D2" s="97"/>
      <c r="E2" s="80"/>
      <c r="F2" s="80"/>
      <c r="G2" s="80"/>
      <c r="H2" s="98"/>
      <c r="I2" s="98"/>
      <c r="J2" s="97"/>
      <c r="K2" s="191"/>
      <c r="L2" s="419"/>
      <c r="M2" s="419"/>
      <c r="N2" s="208"/>
      <c r="O2" s="191"/>
      <c r="P2" s="185"/>
      <c r="Q2" s="185"/>
      <c r="R2" s="185"/>
      <c r="S2" s="185"/>
      <c r="T2" s="185"/>
      <c r="U2" s="185"/>
      <c r="V2" s="185"/>
      <c r="W2" s="185"/>
      <c r="X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row>
    <row r="3" spans="1:57" s="188" customFormat="1" ht="15.75" x14ac:dyDescent="0.25">
      <c r="A3" s="205"/>
      <c r="B3" s="205"/>
      <c r="C3" s="205"/>
      <c r="D3" s="97"/>
      <c r="E3" s="205"/>
      <c r="F3" s="205"/>
      <c r="G3" s="205"/>
      <c r="H3" s="211"/>
      <c r="I3" s="211"/>
      <c r="J3" s="205"/>
      <c r="K3" s="205"/>
      <c r="L3" s="211"/>
      <c r="M3" s="211"/>
      <c r="N3" s="454"/>
      <c r="O3" s="205"/>
      <c r="P3" s="205"/>
      <c r="Q3" s="205"/>
      <c r="R3" s="205"/>
      <c r="S3" s="205"/>
      <c r="T3" s="205"/>
      <c r="U3" s="205"/>
      <c r="V3" s="205"/>
      <c r="W3" s="205"/>
      <c r="X3" s="205"/>
      <c r="Y3" s="97"/>
      <c r="Z3" s="205"/>
      <c r="AA3" s="205"/>
      <c r="AB3" s="205"/>
      <c r="AC3" s="205"/>
      <c r="AD3" s="205"/>
      <c r="AE3" s="205"/>
      <c r="AF3" s="97"/>
      <c r="AG3" s="205"/>
      <c r="AH3" s="205"/>
      <c r="AI3" s="205"/>
      <c r="AJ3" s="205"/>
      <c r="AK3" s="205"/>
      <c r="AL3" s="97"/>
      <c r="AM3" s="205"/>
      <c r="AN3" s="97"/>
      <c r="AO3" s="97"/>
      <c r="AP3" s="97"/>
      <c r="AQ3" s="97"/>
      <c r="AR3" s="97"/>
      <c r="AS3" s="97"/>
      <c r="AT3" s="97"/>
      <c r="AU3" s="97"/>
      <c r="AV3" s="97"/>
      <c r="AW3" s="97"/>
      <c r="AX3" s="97"/>
      <c r="AY3" s="97"/>
      <c r="AZ3" s="97"/>
      <c r="BA3" s="97"/>
      <c r="BB3" s="97"/>
      <c r="BC3" s="97"/>
      <c r="BD3" s="97"/>
      <c r="BE3" s="97"/>
    </row>
    <row r="4" spans="1:57" s="497" customFormat="1" ht="38.25" x14ac:dyDescent="0.2">
      <c r="A4" s="476" t="s">
        <v>58</v>
      </c>
      <c r="B4" s="477" t="s">
        <v>1925</v>
      </c>
      <c r="C4" s="482" t="s">
        <v>2101</v>
      </c>
      <c r="D4" s="501" t="s">
        <v>2102</v>
      </c>
      <c r="E4" s="476" t="s">
        <v>11</v>
      </c>
      <c r="F4" s="478" t="s">
        <v>1500</v>
      </c>
      <c r="G4" s="478" t="s">
        <v>3087</v>
      </c>
      <c r="H4" s="481" t="s">
        <v>2103</v>
      </c>
      <c r="I4" s="481" t="s">
        <v>2104</v>
      </c>
      <c r="J4" s="477" t="s">
        <v>5994</v>
      </c>
      <c r="K4" s="477" t="s">
        <v>5995</v>
      </c>
      <c r="L4" s="481" t="s">
        <v>5993</v>
      </c>
      <c r="M4" s="481" t="s">
        <v>5976</v>
      </c>
      <c r="N4" s="502" t="s">
        <v>2042</v>
      </c>
      <c r="O4" s="477" t="s">
        <v>5996</v>
      </c>
      <c r="P4" s="490" t="s">
        <v>216</v>
      </c>
      <c r="Q4" s="490" t="s">
        <v>215</v>
      </c>
      <c r="R4" s="477" t="s">
        <v>73</v>
      </c>
      <c r="S4" s="477" t="s">
        <v>5997</v>
      </c>
      <c r="T4" s="477" t="s">
        <v>5998</v>
      </c>
      <c r="U4" s="476" t="s">
        <v>2105</v>
      </c>
      <c r="V4" s="482" t="s">
        <v>5999</v>
      </c>
      <c r="W4" s="490" t="s">
        <v>49</v>
      </c>
      <c r="X4" s="477" t="s">
        <v>314</v>
      </c>
      <c r="Y4" s="501" t="s">
        <v>2106</v>
      </c>
      <c r="Z4" s="482" t="s">
        <v>6000</v>
      </c>
      <c r="AA4" s="490" t="s">
        <v>285</v>
      </c>
      <c r="AB4" s="477" t="s">
        <v>6001</v>
      </c>
      <c r="AC4" s="477" t="s">
        <v>2107</v>
      </c>
      <c r="AD4" s="482" t="s">
        <v>2108</v>
      </c>
      <c r="AE4" s="476" t="s">
        <v>56</v>
      </c>
      <c r="AF4" s="501" t="s">
        <v>2090</v>
      </c>
      <c r="AG4" s="482" t="s">
        <v>2109</v>
      </c>
      <c r="AH4" s="482" t="s">
        <v>2110</v>
      </c>
      <c r="AI4" s="482" t="s">
        <v>2111</v>
      </c>
      <c r="AJ4" s="482" t="s">
        <v>2043</v>
      </c>
      <c r="AK4" s="482" t="s">
        <v>2112</v>
      </c>
      <c r="AL4" s="501" t="s">
        <v>2113</v>
      </c>
      <c r="AM4" s="476" t="s">
        <v>211</v>
      </c>
      <c r="AN4" s="501" t="s">
        <v>2093</v>
      </c>
      <c r="AO4" s="501" t="s">
        <v>1979</v>
      </c>
      <c r="AP4" s="501" t="s">
        <v>2094</v>
      </c>
      <c r="AQ4" s="501" t="s">
        <v>1980</v>
      </c>
      <c r="AR4" s="501" t="s">
        <v>1981</v>
      </c>
      <c r="AS4" s="501" t="s">
        <v>1982</v>
      </c>
      <c r="AT4" s="501" t="s">
        <v>2095</v>
      </c>
      <c r="AU4" s="501" t="s">
        <v>1983</v>
      </c>
      <c r="AV4" s="501" t="s">
        <v>1984</v>
      </c>
      <c r="AW4" s="501" t="s">
        <v>2096</v>
      </c>
      <c r="AX4" s="501" t="s">
        <v>2097</v>
      </c>
      <c r="AY4" s="501" t="s">
        <v>2098</v>
      </c>
      <c r="AZ4" s="501" t="s">
        <v>2099</v>
      </c>
      <c r="BA4" s="501" t="s">
        <v>1669</v>
      </c>
      <c r="BB4" s="501" t="s">
        <v>1986</v>
      </c>
      <c r="BC4" s="501" t="s">
        <v>1987</v>
      </c>
      <c r="BD4" s="501" t="s">
        <v>1988</v>
      </c>
      <c r="BE4" s="501" t="s">
        <v>1989</v>
      </c>
    </row>
    <row r="5" spans="1:57" s="462" customFormat="1" ht="11.25" hidden="1" outlineLevel="1" x14ac:dyDescent="0.2">
      <c r="A5" s="469"/>
      <c r="B5" s="470"/>
      <c r="C5" s="462" t="s">
        <v>2079</v>
      </c>
      <c r="D5" s="458" t="s">
        <v>1667</v>
      </c>
      <c r="E5" s="469"/>
      <c r="F5" s="458" t="s">
        <v>1931</v>
      </c>
      <c r="G5" s="467" t="s">
        <v>1930</v>
      </c>
      <c r="H5" s="471" t="s">
        <v>1963</v>
      </c>
      <c r="I5" s="471" t="s">
        <v>1964</v>
      </c>
      <c r="J5" s="462" t="s">
        <v>2080</v>
      </c>
      <c r="K5" s="462" t="s">
        <v>2081</v>
      </c>
      <c r="L5" s="468"/>
      <c r="M5" s="468"/>
      <c r="N5" s="468" t="s">
        <v>1978</v>
      </c>
      <c r="O5" s="462" t="s">
        <v>1933</v>
      </c>
      <c r="P5" s="462" t="s">
        <v>1488</v>
      </c>
      <c r="Q5" s="462" t="s">
        <v>2082</v>
      </c>
      <c r="R5" s="462" t="s">
        <v>1972</v>
      </c>
      <c r="S5" s="462" t="s">
        <v>2083</v>
      </c>
      <c r="T5" s="472" t="s">
        <v>2084</v>
      </c>
      <c r="U5" s="462" t="s">
        <v>2085</v>
      </c>
      <c r="V5" s="462" t="s">
        <v>2086</v>
      </c>
      <c r="W5" s="462" t="s">
        <v>2087</v>
      </c>
      <c r="X5" s="462" t="s">
        <v>2088</v>
      </c>
      <c r="Y5" s="472"/>
      <c r="Z5" s="462" t="s">
        <v>1942</v>
      </c>
      <c r="AA5" s="462" t="s">
        <v>1961</v>
      </c>
      <c r="AB5" s="462" t="s">
        <v>1977</v>
      </c>
      <c r="AC5" s="462" t="s">
        <v>321</v>
      </c>
      <c r="AD5" s="462" t="s">
        <v>2089</v>
      </c>
      <c r="AF5" s="472" t="s">
        <v>2090</v>
      </c>
      <c r="AG5" s="462" t="s">
        <v>3626</v>
      </c>
      <c r="AH5" s="469"/>
      <c r="AI5" s="462" t="s">
        <v>2091</v>
      </c>
      <c r="AJ5" s="462" t="s">
        <v>1936</v>
      </c>
      <c r="AK5" s="462" t="s">
        <v>2092</v>
      </c>
      <c r="AL5" s="462" t="s">
        <v>331</v>
      </c>
      <c r="AN5" s="462" t="s">
        <v>2093</v>
      </c>
      <c r="AO5" s="462" t="s">
        <v>1979</v>
      </c>
      <c r="AP5" s="462" t="s">
        <v>2094</v>
      </c>
      <c r="AQ5" s="462" t="s">
        <v>1980</v>
      </c>
      <c r="AR5" s="462" t="s">
        <v>1981</v>
      </c>
      <c r="AS5" s="462" t="s">
        <v>1982</v>
      </c>
      <c r="AT5" s="462" t="s">
        <v>2095</v>
      </c>
      <c r="AU5" s="462" t="s">
        <v>1983</v>
      </c>
      <c r="AV5" s="462" t="s">
        <v>1984</v>
      </c>
      <c r="AW5" s="462" t="s">
        <v>2096</v>
      </c>
      <c r="AX5" s="462" t="s">
        <v>2097</v>
      </c>
      <c r="AY5" s="473" t="s">
        <v>2098</v>
      </c>
      <c r="AZ5" s="473" t="s">
        <v>2099</v>
      </c>
      <c r="BA5" s="473" t="s">
        <v>1669</v>
      </c>
      <c r="BB5" s="473" t="s">
        <v>1986</v>
      </c>
      <c r="BC5" s="473" t="s">
        <v>1987</v>
      </c>
      <c r="BD5" s="473" t="s">
        <v>1988</v>
      </c>
      <c r="BE5" s="473" t="s">
        <v>1989</v>
      </c>
    </row>
    <row r="6" spans="1:57" s="183" customFormat="1" collapsed="1" x14ac:dyDescent="0.2">
      <c r="A6" s="85"/>
      <c r="B6" s="86"/>
      <c r="C6" s="85"/>
      <c r="D6" s="207" t="str">
        <f t="shared" ref="D6" si="0">IF(E6="","",VLOOKUP(E6,Generic_Road_Names_Table_Array,2,FALSE))</f>
        <v/>
      </c>
      <c r="E6" s="73"/>
      <c r="F6" s="86"/>
      <c r="G6" s="86"/>
      <c r="H6" s="99"/>
      <c r="I6" s="99"/>
      <c r="J6" s="86"/>
      <c r="K6" s="84"/>
      <c r="L6" s="99"/>
      <c r="M6" s="99"/>
      <c r="N6" s="99" t="str">
        <f t="shared" ref="N6:N69" si="1">IF(M6="","",(VLOOKUP(M6,Surface_Work_Origin_Array,2,FALSE)))</f>
        <v/>
      </c>
      <c r="O6" s="84"/>
      <c r="P6" s="100"/>
      <c r="Q6" s="100"/>
      <c r="R6" s="84"/>
      <c r="S6" s="101"/>
      <c r="T6" s="100"/>
      <c r="U6" s="84"/>
      <c r="V6" s="84"/>
      <c r="W6" s="86"/>
      <c r="X6" s="84"/>
      <c r="Y6" s="91" t="str">
        <f t="shared" ref="Y6" si="2">IF(X6="","",VLOOKUP(X6,Pavement_Pave_Material_Table_Array,2,FALSE))</f>
        <v/>
      </c>
      <c r="Z6" s="84"/>
      <c r="AA6" s="84"/>
      <c r="AB6" s="86"/>
      <c r="AC6" s="84"/>
      <c r="AD6" s="84"/>
      <c r="AE6" s="84"/>
      <c r="AF6" s="91" t="str">
        <f t="shared" ref="AF6" si="3">IF(AE6="","",VLOOKUP(AE6,Pavement_Reconstructed_Table_Array,2,FALSE))</f>
        <v/>
      </c>
      <c r="AG6" s="86"/>
      <c r="AH6" s="100"/>
      <c r="AI6" s="102"/>
      <c r="AJ6" s="184"/>
      <c r="AK6" s="184"/>
      <c r="AL6" s="184"/>
      <c r="AM6" s="103"/>
      <c r="AN6" s="103"/>
      <c r="AO6" s="103"/>
      <c r="AP6" s="103"/>
      <c r="AQ6" s="103"/>
      <c r="AR6" s="103"/>
      <c r="AS6" s="103"/>
      <c r="AT6" s="103"/>
      <c r="AU6" s="103"/>
      <c r="AV6" s="103"/>
      <c r="AW6" s="103"/>
      <c r="AX6" s="103"/>
      <c r="AY6" s="103"/>
      <c r="AZ6" s="103"/>
      <c r="BA6" s="103"/>
      <c r="BB6" s="103"/>
      <c r="BC6" s="103"/>
      <c r="BD6" s="103"/>
      <c r="BE6" s="103"/>
    </row>
    <row r="7" spans="1:57" s="183" customFormat="1" x14ac:dyDescent="0.2">
      <c r="A7" s="85"/>
      <c r="B7" s="86"/>
      <c r="C7" s="85"/>
      <c r="D7" s="207" t="str">
        <f t="shared" ref="D7:D70" si="4">IF(E7="","",VLOOKUP(E7,Generic_Road_Names_Table_Array,2,FALSE))</f>
        <v/>
      </c>
      <c r="E7" s="73"/>
      <c r="F7" s="86"/>
      <c r="G7" s="86"/>
      <c r="H7" s="99"/>
      <c r="I7" s="99"/>
      <c r="J7" s="86"/>
      <c r="K7" s="84"/>
      <c r="L7" s="99"/>
      <c r="M7" s="99"/>
      <c r="N7" s="99" t="str">
        <f t="shared" ref="N7:N70" si="5">IF(M7="","",(VLOOKUP(M7,Surface_Work_Origin_Array,2,FALSE)))</f>
        <v/>
      </c>
      <c r="O7" s="84"/>
      <c r="P7" s="100"/>
      <c r="Q7" s="100"/>
      <c r="R7" s="84"/>
      <c r="S7" s="101"/>
      <c r="T7" s="100"/>
      <c r="U7" s="84"/>
      <c r="V7" s="84"/>
      <c r="W7" s="86"/>
      <c r="X7" s="84"/>
      <c r="Y7" s="91" t="str">
        <f t="shared" ref="Y7:Y70" si="6">IF(X7="","",VLOOKUP(X7,Pavement_Pave_Material_Table_Array,2,FALSE))</f>
        <v/>
      </c>
      <c r="Z7" s="84"/>
      <c r="AA7" s="84"/>
      <c r="AB7" s="86"/>
      <c r="AC7" s="84"/>
      <c r="AD7" s="84"/>
      <c r="AE7" s="84"/>
      <c r="AF7" s="91" t="str">
        <f t="shared" ref="AF7:AF70" si="7">IF(AE7="","",VLOOKUP(AE7,Pavement_Reconstructed_Table_Array,2,FALSE))</f>
        <v/>
      </c>
      <c r="AG7" s="86"/>
      <c r="AH7" s="100"/>
      <c r="AI7" s="102"/>
      <c r="AJ7" s="184"/>
      <c r="AK7" s="184"/>
      <c r="AL7" s="184"/>
      <c r="AM7" s="103"/>
      <c r="AN7" s="103"/>
      <c r="AO7" s="103"/>
      <c r="AP7" s="103"/>
      <c r="AQ7" s="103"/>
      <c r="AR7" s="103"/>
      <c r="AS7" s="103"/>
      <c r="AT7" s="103"/>
      <c r="AU7" s="103"/>
      <c r="AV7" s="103"/>
      <c r="AW7" s="103"/>
      <c r="AX7" s="103"/>
      <c r="AY7" s="103"/>
      <c r="AZ7" s="103"/>
      <c r="BA7" s="103"/>
      <c r="BB7" s="103"/>
      <c r="BC7" s="103"/>
      <c r="BD7" s="103"/>
      <c r="BE7" s="103"/>
    </row>
    <row r="8" spans="1:57" s="183" customFormat="1" x14ac:dyDescent="0.2">
      <c r="A8" s="85"/>
      <c r="B8" s="86"/>
      <c r="C8" s="85"/>
      <c r="D8" s="207" t="str">
        <f t="shared" si="4"/>
        <v/>
      </c>
      <c r="E8" s="73"/>
      <c r="F8" s="86"/>
      <c r="G8" s="86"/>
      <c r="H8" s="99"/>
      <c r="I8" s="99"/>
      <c r="J8" s="86"/>
      <c r="K8" s="84"/>
      <c r="L8" s="99"/>
      <c r="M8" s="99"/>
      <c r="N8" s="99" t="str">
        <f t="shared" si="5"/>
        <v/>
      </c>
      <c r="O8" s="84"/>
      <c r="P8" s="100"/>
      <c r="Q8" s="100"/>
      <c r="R8" s="84"/>
      <c r="S8" s="101"/>
      <c r="T8" s="100"/>
      <c r="U8" s="84"/>
      <c r="V8" s="84"/>
      <c r="W8" s="86"/>
      <c r="X8" s="84"/>
      <c r="Y8" s="91" t="str">
        <f t="shared" si="6"/>
        <v/>
      </c>
      <c r="Z8" s="84"/>
      <c r="AA8" s="84"/>
      <c r="AB8" s="86"/>
      <c r="AC8" s="84"/>
      <c r="AD8" s="84"/>
      <c r="AE8" s="84"/>
      <c r="AF8" s="91" t="str">
        <f t="shared" si="7"/>
        <v/>
      </c>
      <c r="AG8" s="86"/>
      <c r="AH8" s="100"/>
      <c r="AI8" s="102"/>
      <c r="AJ8" s="184"/>
      <c r="AK8" s="184"/>
      <c r="AL8" s="184"/>
      <c r="AM8" s="103"/>
      <c r="AN8" s="103"/>
      <c r="AO8" s="103"/>
      <c r="AP8" s="103"/>
      <c r="AQ8" s="103"/>
      <c r="AR8" s="103"/>
      <c r="AS8" s="103"/>
      <c r="AT8" s="103"/>
      <c r="AU8" s="103"/>
      <c r="AV8" s="103"/>
      <c r="AW8" s="103"/>
      <c r="AX8" s="103"/>
      <c r="AY8" s="103"/>
      <c r="AZ8" s="103"/>
      <c r="BA8" s="103"/>
      <c r="BB8" s="103"/>
      <c r="BC8" s="103"/>
      <c r="BD8" s="103"/>
      <c r="BE8" s="103"/>
    </row>
    <row r="9" spans="1:57" s="183" customFormat="1" x14ac:dyDescent="0.2">
      <c r="A9" s="85"/>
      <c r="B9" s="86"/>
      <c r="C9" s="85"/>
      <c r="D9" s="207" t="str">
        <f t="shared" si="4"/>
        <v/>
      </c>
      <c r="E9" s="73"/>
      <c r="F9" s="86"/>
      <c r="G9" s="86"/>
      <c r="H9" s="99"/>
      <c r="I9" s="99"/>
      <c r="J9" s="86"/>
      <c r="K9" s="84"/>
      <c r="L9" s="99"/>
      <c r="M9" s="99"/>
      <c r="N9" s="99" t="str">
        <f t="shared" si="5"/>
        <v/>
      </c>
      <c r="O9" s="84"/>
      <c r="P9" s="100"/>
      <c r="Q9" s="100"/>
      <c r="R9" s="84"/>
      <c r="S9" s="101"/>
      <c r="T9" s="100"/>
      <c r="U9" s="84"/>
      <c r="V9" s="84"/>
      <c r="W9" s="86"/>
      <c r="X9" s="84"/>
      <c r="Y9" s="91" t="str">
        <f t="shared" si="6"/>
        <v/>
      </c>
      <c r="Z9" s="84"/>
      <c r="AA9" s="84"/>
      <c r="AB9" s="86"/>
      <c r="AC9" s="84"/>
      <c r="AD9" s="84"/>
      <c r="AE9" s="84"/>
      <c r="AF9" s="91" t="str">
        <f t="shared" si="7"/>
        <v/>
      </c>
      <c r="AG9" s="86"/>
      <c r="AH9" s="100"/>
      <c r="AI9" s="102"/>
      <c r="AJ9" s="184"/>
      <c r="AK9" s="184"/>
      <c r="AL9" s="184"/>
      <c r="AM9" s="103"/>
      <c r="AN9" s="103"/>
      <c r="AO9" s="103"/>
      <c r="AP9" s="103"/>
      <c r="AQ9" s="103"/>
      <c r="AR9" s="103"/>
      <c r="AS9" s="103"/>
      <c r="AT9" s="103"/>
      <c r="AU9" s="103"/>
      <c r="AV9" s="103"/>
      <c r="AW9" s="103"/>
      <c r="AX9" s="103"/>
      <c r="AY9" s="103"/>
      <c r="AZ9" s="103"/>
      <c r="BA9" s="103"/>
      <c r="BB9" s="103"/>
      <c r="BC9" s="103"/>
      <c r="BD9" s="103"/>
      <c r="BE9" s="103"/>
    </row>
    <row r="10" spans="1:57" s="183" customFormat="1" x14ac:dyDescent="0.2">
      <c r="A10" s="85"/>
      <c r="B10" s="86"/>
      <c r="C10" s="85"/>
      <c r="D10" s="207" t="str">
        <f t="shared" si="4"/>
        <v/>
      </c>
      <c r="E10" s="73"/>
      <c r="F10" s="86"/>
      <c r="G10" s="86"/>
      <c r="H10" s="99"/>
      <c r="I10" s="99"/>
      <c r="J10" s="86"/>
      <c r="K10" s="84"/>
      <c r="L10" s="99"/>
      <c r="M10" s="99"/>
      <c r="N10" s="99" t="str">
        <f t="shared" si="5"/>
        <v/>
      </c>
      <c r="O10" s="84"/>
      <c r="P10" s="100"/>
      <c r="Q10" s="100"/>
      <c r="R10" s="84"/>
      <c r="S10" s="101"/>
      <c r="T10" s="100"/>
      <c r="U10" s="84"/>
      <c r="V10" s="84"/>
      <c r="W10" s="86"/>
      <c r="X10" s="84"/>
      <c r="Y10" s="91" t="str">
        <f t="shared" si="6"/>
        <v/>
      </c>
      <c r="Z10" s="84"/>
      <c r="AA10" s="84"/>
      <c r="AB10" s="86"/>
      <c r="AC10" s="84"/>
      <c r="AD10" s="84"/>
      <c r="AE10" s="84"/>
      <c r="AF10" s="91" t="str">
        <f t="shared" si="7"/>
        <v/>
      </c>
      <c r="AG10" s="86"/>
      <c r="AH10" s="100"/>
      <c r="AI10" s="102"/>
      <c r="AJ10" s="184"/>
      <c r="AK10" s="184"/>
      <c r="AL10" s="184"/>
      <c r="AM10" s="103"/>
      <c r="AN10" s="103"/>
      <c r="AO10" s="103"/>
      <c r="AP10" s="103"/>
      <c r="AQ10" s="103"/>
      <c r="AR10" s="103"/>
      <c r="AS10" s="103"/>
      <c r="AT10" s="103"/>
      <c r="AU10" s="103"/>
      <c r="AV10" s="103"/>
      <c r="AW10" s="103"/>
      <c r="AX10" s="103"/>
      <c r="AY10" s="103"/>
      <c r="AZ10" s="103"/>
      <c r="BA10" s="103"/>
      <c r="BB10" s="103"/>
      <c r="BC10" s="103"/>
      <c r="BD10" s="103"/>
      <c r="BE10" s="103"/>
    </row>
    <row r="11" spans="1:57" s="183" customFormat="1" x14ac:dyDescent="0.2">
      <c r="A11" s="85"/>
      <c r="B11" s="86"/>
      <c r="C11" s="85"/>
      <c r="D11" s="207" t="str">
        <f t="shared" si="4"/>
        <v/>
      </c>
      <c r="E11" s="73"/>
      <c r="F11" s="86"/>
      <c r="G11" s="86"/>
      <c r="H11" s="99"/>
      <c r="I11" s="99"/>
      <c r="J11" s="86"/>
      <c r="K11" s="84"/>
      <c r="L11" s="99"/>
      <c r="M11" s="99"/>
      <c r="N11" s="99" t="str">
        <f t="shared" si="5"/>
        <v/>
      </c>
      <c r="O11" s="84"/>
      <c r="P11" s="100"/>
      <c r="Q11" s="100"/>
      <c r="R11" s="84"/>
      <c r="S11" s="101"/>
      <c r="T11" s="100"/>
      <c r="U11" s="84"/>
      <c r="V11" s="84"/>
      <c r="W11" s="86"/>
      <c r="X11" s="84"/>
      <c r="Y11" s="91" t="str">
        <f t="shared" si="6"/>
        <v/>
      </c>
      <c r="Z11" s="84"/>
      <c r="AA11" s="84"/>
      <c r="AB11" s="86"/>
      <c r="AC11" s="84"/>
      <c r="AD11" s="84"/>
      <c r="AE11" s="84"/>
      <c r="AF11" s="91" t="str">
        <f t="shared" si="7"/>
        <v/>
      </c>
      <c r="AG11" s="86"/>
      <c r="AH11" s="100"/>
      <c r="AI11" s="102"/>
      <c r="AJ11" s="184"/>
      <c r="AK11" s="184"/>
      <c r="AL11" s="184"/>
      <c r="AM11" s="103"/>
      <c r="AN11" s="103"/>
      <c r="AO11" s="103"/>
      <c r="AP11" s="103"/>
      <c r="AQ11" s="103"/>
      <c r="AR11" s="103"/>
      <c r="AS11" s="103"/>
      <c r="AT11" s="103"/>
      <c r="AU11" s="103"/>
      <c r="AV11" s="103"/>
      <c r="AW11" s="103"/>
      <c r="AX11" s="103"/>
      <c r="AY11" s="103"/>
      <c r="AZ11" s="103"/>
      <c r="BA11" s="103"/>
      <c r="BB11" s="103"/>
      <c r="BC11" s="103"/>
      <c r="BD11" s="103"/>
      <c r="BE11" s="103"/>
    </row>
    <row r="12" spans="1:57" s="183" customFormat="1" x14ac:dyDescent="0.2">
      <c r="A12" s="85"/>
      <c r="B12" s="86"/>
      <c r="C12" s="85"/>
      <c r="D12" s="207" t="str">
        <f t="shared" si="4"/>
        <v/>
      </c>
      <c r="E12" s="73"/>
      <c r="F12" s="86"/>
      <c r="G12" s="86"/>
      <c r="H12" s="99"/>
      <c r="I12" s="99"/>
      <c r="J12" s="86"/>
      <c r="K12" s="84"/>
      <c r="L12" s="99"/>
      <c r="M12" s="99"/>
      <c r="N12" s="99" t="str">
        <f t="shared" si="5"/>
        <v/>
      </c>
      <c r="O12" s="84"/>
      <c r="P12" s="100"/>
      <c r="Q12" s="100"/>
      <c r="R12" s="84"/>
      <c r="S12" s="101"/>
      <c r="T12" s="100"/>
      <c r="U12" s="84"/>
      <c r="V12" s="84"/>
      <c r="W12" s="86"/>
      <c r="X12" s="84"/>
      <c r="Y12" s="91" t="str">
        <f t="shared" si="6"/>
        <v/>
      </c>
      <c r="Z12" s="84"/>
      <c r="AA12" s="84"/>
      <c r="AB12" s="86"/>
      <c r="AC12" s="84"/>
      <c r="AD12" s="84"/>
      <c r="AE12" s="84"/>
      <c r="AF12" s="91" t="str">
        <f t="shared" si="7"/>
        <v/>
      </c>
      <c r="AG12" s="86"/>
      <c r="AH12" s="100"/>
      <c r="AI12" s="102"/>
      <c r="AJ12" s="184"/>
      <c r="AK12" s="184"/>
      <c r="AL12" s="184"/>
      <c r="AM12" s="103"/>
      <c r="AN12" s="103"/>
      <c r="AO12" s="103"/>
      <c r="AP12" s="103"/>
      <c r="AQ12" s="103"/>
      <c r="AR12" s="103"/>
      <c r="AS12" s="103"/>
      <c r="AT12" s="103"/>
      <c r="AU12" s="103"/>
      <c r="AV12" s="103"/>
      <c r="AW12" s="103"/>
      <c r="AX12" s="103"/>
      <c r="AY12" s="103"/>
      <c r="AZ12" s="103"/>
      <c r="BA12" s="103"/>
      <c r="BB12" s="103"/>
      <c r="BC12" s="103"/>
      <c r="BD12" s="103"/>
      <c r="BE12" s="103"/>
    </row>
    <row r="13" spans="1:57" s="183" customFormat="1" x14ac:dyDescent="0.2">
      <c r="A13" s="85"/>
      <c r="B13" s="86"/>
      <c r="C13" s="85"/>
      <c r="D13" s="207" t="str">
        <f t="shared" si="4"/>
        <v/>
      </c>
      <c r="E13" s="73"/>
      <c r="F13" s="86"/>
      <c r="G13" s="86"/>
      <c r="H13" s="99"/>
      <c r="I13" s="99"/>
      <c r="J13" s="86"/>
      <c r="K13" s="84"/>
      <c r="L13" s="99"/>
      <c r="M13" s="99"/>
      <c r="N13" s="99" t="str">
        <f t="shared" si="5"/>
        <v/>
      </c>
      <c r="O13" s="84"/>
      <c r="P13" s="100"/>
      <c r="Q13" s="100"/>
      <c r="R13" s="84"/>
      <c r="S13" s="101"/>
      <c r="T13" s="100"/>
      <c r="U13" s="84"/>
      <c r="V13" s="84"/>
      <c r="W13" s="86"/>
      <c r="X13" s="84"/>
      <c r="Y13" s="91" t="str">
        <f t="shared" si="6"/>
        <v/>
      </c>
      <c r="Z13" s="84"/>
      <c r="AA13" s="84"/>
      <c r="AB13" s="86"/>
      <c r="AC13" s="84"/>
      <c r="AD13" s="84"/>
      <c r="AE13" s="84"/>
      <c r="AF13" s="91" t="str">
        <f t="shared" si="7"/>
        <v/>
      </c>
      <c r="AG13" s="86"/>
      <c r="AH13" s="100"/>
      <c r="AI13" s="102"/>
      <c r="AJ13" s="184"/>
      <c r="AK13" s="184"/>
      <c r="AL13" s="184"/>
      <c r="AM13" s="103"/>
      <c r="AN13" s="103"/>
      <c r="AO13" s="103"/>
      <c r="AP13" s="103"/>
      <c r="AQ13" s="103"/>
      <c r="AR13" s="103"/>
      <c r="AS13" s="103"/>
      <c r="AT13" s="103"/>
      <c r="AU13" s="103"/>
      <c r="AV13" s="103"/>
      <c r="AW13" s="103"/>
      <c r="AX13" s="103"/>
      <c r="AY13" s="103"/>
      <c r="AZ13" s="103"/>
      <c r="BA13" s="103"/>
      <c r="BB13" s="103"/>
      <c r="BC13" s="103"/>
      <c r="BD13" s="103"/>
      <c r="BE13" s="103"/>
    </row>
    <row r="14" spans="1:57" s="183" customFormat="1" x14ac:dyDescent="0.2">
      <c r="A14" s="85"/>
      <c r="B14" s="86"/>
      <c r="C14" s="85"/>
      <c r="D14" s="207" t="str">
        <f t="shared" si="4"/>
        <v/>
      </c>
      <c r="E14" s="73"/>
      <c r="F14" s="86"/>
      <c r="G14" s="86"/>
      <c r="H14" s="99"/>
      <c r="I14" s="99"/>
      <c r="J14" s="86"/>
      <c r="K14" s="84"/>
      <c r="L14" s="99"/>
      <c r="M14" s="99"/>
      <c r="N14" s="99" t="str">
        <f t="shared" si="5"/>
        <v/>
      </c>
      <c r="O14" s="84"/>
      <c r="P14" s="100"/>
      <c r="Q14" s="100"/>
      <c r="R14" s="84"/>
      <c r="S14" s="101"/>
      <c r="T14" s="100"/>
      <c r="U14" s="84"/>
      <c r="V14" s="84"/>
      <c r="W14" s="86"/>
      <c r="X14" s="84"/>
      <c r="Y14" s="91" t="str">
        <f t="shared" si="6"/>
        <v/>
      </c>
      <c r="Z14" s="84"/>
      <c r="AA14" s="84"/>
      <c r="AB14" s="86"/>
      <c r="AC14" s="84"/>
      <c r="AD14" s="84"/>
      <c r="AE14" s="84"/>
      <c r="AF14" s="91" t="str">
        <f t="shared" si="7"/>
        <v/>
      </c>
      <c r="AG14" s="86"/>
      <c r="AH14" s="100"/>
      <c r="AI14" s="102"/>
      <c r="AJ14" s="184"/>
      <c r="AK14" s="184"/>
      <c r="AL14" s="184"/>
      <c r="AM14" s="103"/>
      <c r="AN14" s="103"/>
      <c r="AO14" s="103"/>
      <c r="AP14" s="103"/>
      <c r="AQ14" s="103"/>
      <c r="AR14" s="103"/>
      <c r="AS14" s="103"/>
      <c r="AT14" s="103"/>
      <c r="AU14" s="103"/>
      <c r="AV14" s="103"/>
      <c r="AW14" s="103"/>
      <c r="AX14" s="103"/>
      <c r="AY14" s="103"/>
      <c r="AZ14" s="103"/>
      <c r="BA14" s="103"/>
      <c r="BB14" s="103"/>
      <c r="BC14" s="103"/>
      <c r="BD14" s="103"/>
      <c r="BE14" s="103"/>
    </row>
    <row r="15" spans="1:57" s="183" customFormat="1" x14ac:dyDescent="0.2">
      <c r="A15" s="85"/>
      <c r="B15" s="86"/>
      <c r="C15" s="85"/>
      <c r="D15" s="207" t="str">
        <f t="shared" si="4"/>
        <v/>
      </c>
      <c r="E15" s="73"/>
      <c r="F15" s="86"/>
      <c r="G15" s="86"/>
      <c r="H15" s="99"/>
      <c r="I15" s="99"/>
      <c r="J15" s="86"/>
      <c r="K15" s="84"/>
      <c r="L15" s="99"/>
      <c r="M15" s="99"/>
      <c r="N15" s="99" t="str">
        <f t="shared" si="5"/>
        <v/>
      </c>
      <c r="O15" s="84"/>
      <c r="P15" s="100"/>
      <c r="Q15" s="100"/>
      <c r="R15" s="84"/>
      <c r="S15" s="101"/>
      <c r="T15" s="100"/>
      <c r="U15" s="84"/>
      <c r="V15" s="84"/>
      <c r="W15" s="86"/>
      <c r="X15" s="84"/>
      <c r="Y15" s="91" t="str">
        <f t="shared" si="6"/>
        <v/>
      </c>
      <c r="Z15" s="84"/>
      <c r="AA15" s="84"/>
      <c r="AB15" s="86"/>
      <c r="AC15" s="84"/>
      <c r="AD15" s="84"/>
      <c r="AE15" s="84"/>
      <c r="AF15" s="91" t="str">
        <f t="shared" si="7"/>
        <v/>
      </c>
      <c r="AG15" s="86"/>
      <c r="AH15" s="100"/>
      <c r="AI15" s="102"/>
      <c r="AJ15" s="184"/>
      <c r="AK15" s="184"/>
      <c r="AL15" s="184"/>
      <c r="AM15" s="103"/>
      <c r="AN15" s="103"/>
      <c r="AO15" s="103"/>
      <c r="AP15" s="103"/>
      <c r="AQ15" s="103"/>
      <c r="AR15" s="103"/>
      <c r="AS15" s="103"/>
      <c r="AT15" s="103"/>
      <c r="AU15" s="103"/>
      <c r="AV15" s="103"/>
      <c r="AW15" s="103"/>
      <c r="AX15" s="103"/>
      <c r="AY15" s="103"/>
      <c r="AZ15" s="103"/>
      <c r="BA15" s="103"/>
      <c r="BB15" s="103"/>
      <c r="BC15" s="103"/>
      <c r="BD15" s="103"/>
      <c r="BE15" s="103"/>
    </row>
    <row r="16" spans="1:57" s="183" customFormat="1" x14ac:dyDescent="0.2">
      <c r="A16" s="85"/>
      <c r="B16" s="86"/>
      <c r="C16" s="85"/>
      <c r="D16" s="207" t="str">
        <f t="shared" si="4"/>
        <v/>
      </c>
      <c r="E16" s="73"/>
      <c r="F16" s="86"/>
      <c r="G16" s="86"/>
      <c r="H16" s="99"/>
      <c r="I16" s="99"/>
      <c r="J16" s="86"/>
      <c r="K16" s="84"/>
      <c r="L16" s="99"/>
      <c r="M16" s="99"/>
      <c r="N16" s="99" t="str">
        <f t="shared" si="5"/>
        <v/>
      </c>
      <c r="O16" s="84"/>
      <c r="P16" s="100"/>
      <c r="Q16" s="100"/>
      <c r="R16" s="84"/>
      <c r="S16" s="101"/>
      <c r="T16" s="100"/>
      <c r="U16" s="84"/>
      <c r="V16" s="84"/>
      <c r="W16" s="86"/>
      <c r="X16" s="84"/>
      <c r="Y16" s="91" t="str">
        <f t="shared" si="6"/>
        <v/>
      </c>
      <c r="Z16" s="84"/>
      <c r="AA16" s="84"/>
      <c r="AB16" s="86"/>
      <c r="AC16" s="84"/>
      <c r="AD16" s="84"/>
      <c r="AE16" s="84"/>
      <c r="AF16" s="91" t="str">
        <f t="shared" si="7"/>
        <v/>
      </c>
      <c r="AG16" s="86"/>
      <c r="AH16" s="100"/>
      <c r="AI16" s="102"/>
      <c r="AJ16" s="184"/>
      <c r="AK16" s="184"/>
      <c r="AL16" s="184"/>
      <c r="AM16" s="103"/>
      <c r="AN16" s="103"/>
      <c r="AO16" s="103"/>
      <c r="AP16" s="103"/>
      <c r="AQ16" s="103"/>
      <c r="AR16" s="103"/>
      <c r="AS16" s="103"/>
      <c r="AT16" s="103"/>
      <c r="AU16" s="103"/>
      <c r="AV16" s="103"/>
      <c r="AW16" s="103"/>
      <c r="AX16" s="103"/>
      <c r="AY16" s="103"/>
      <c r="AZ16" s="103"/>
      <c r="BA16" s="103"/>
      <c r="BB16" s="103"/>
      <c r="BC16" s="103"/>
      <c r="BD16" s="103"/>
      <c r="BE16" s="103"/>
    </row>
    <row r="17" spans="1:57" s="183" customFormat="1" x14ac:dyDescent="0.2">
      <c r="A17" s="85"/>
      <c r="B17" s="86"/>
      <c r="C17" s="85"/>
      <c r="D17" s="207" t="str">
        <f t="shared" si="4"/>
        <v/>
      </c>
      <c r="E17" s="73"/>
      <c r="F17" s="86"/>
      <c r="G17" s="86"/>
      <c r="H17" s="99"/>
      <c r="I17" s="99"/>
      <c r="J17" s="86"/>
      <c r="K17" s="84"/>
      <c r="L17" s="99"/>
      <c r="M17" s="99"/>
      <c r="N17" s="99" t="str">
        <f t="shared" si="5"/>
        <v/>
      </c>
      <c r="O17" s="84"/>
      <c r="P17" s="100"/>
      <c r="Q17" s="100"/>
      <c r="R17" s="84"/>
      <c r="S17" s="101"/>
      <c r="T17" s="100"/>
      <c r="U17" s="84"/>
      <c r="V17" s="84"/>
      <c r="W17" s="86"/>
      <c r="X17" s="84"/>
      <c r="Y17" s="91" t="str">
        <f t="shared" si="6"/>
        <v/>
      </c>
      <c r="Z17" s="84"/>
      <c r="AA17" s="84"/>
      <c r="AB17" s="86"/>
      <c r="AC17" s="84"/>
      <c r="AD17" s="84"/>
      <c r="AE17" s="84"/>
      <c r="AF17" s="91" t="str">
        <f t="shared" si="7"/>
        <v/>
      </c>
      <c r="AG17" s="86"/>
      <c r="AH17" s="100"/>
      <c r="AI17" s="102"/>
      <c r="AJ17" s="184"/>
      <c r="AK17" s="184"/>
      <c r="AL17" s="184"/>
      <c r="AM17" s="103"/>
      <c r="AN17" s="103"/>
      <c r="AO17" s="103"/>
      <c r="AP17" s="103"/>
      <c r="AQ17" s="103"/>
      <c r="AR17" s="103"/>
      <c r="AS17" s="103"/>
      <c r="AT17" s="103"/>
      <c r="AU17" s="103"/>
      <c r="AV17" s="103"/>
      <c r="AW17" s="103"/>
      <c r="AX17" s="103"/>
      <c r="AY17" s="103"/>
      <c r="AZ17" s="103"/>
      <c r="BA17" s="103"/>
      <c r="BB17" s="103"/>
      <c r="BC17" s="103"/>
      <c r="BD17" s="103"/>
      <c r="BE17" s="103"/>
    </row>
    <row r="18" spans="1:57" s="183" customFormat="1" x14ac:dyDescent="0.2">
      <c r="A18" s="85"/>
      <c r="B18" s="86"/>
      <c r="C18" s="85"/>
      <c r="D18" s="207" t="str">
        <f t="shared" si="4"/>
        <v/>
      </c>
      <c r="E18" s="73"/>
      <c r="F18" s="86"/>
      <c r="G18" s="86"/>
      <c r="H18" s="99"/>
      <c r="I18" s="99"/>
      <c r="J18" s="86"/>
      <c r="K18" s="84"/>
      <c r="L18" s="99"/>
      <c r="M18" s="99"/>
      <c r="N18" s="99" t="str">
        <f t="shared" si="5"/>
        <v/>
      </c>
      <c r="O18" s="84"/>
      <c r="P18" s="100"/>
      <c r="Q18" s="100"/>
      <c r="R18" s="84"/>
      <c r="S18" s="101"/>
      <c r="T18" s="100"/>
      <c r="U18" s="84"/>
      <c r="V18" s="84"/>
      <c r="W18" s="86"/>
      <c r="X18" s="84"/>
      <c r="Y18" s="91" t="str">
        <f t="shared" si="6"/>
        <v/>
      </c>
      <c r="Z18" s="84"/>
      <c r="AA18" s="84"/>
      <c r="AB18" s="86"/>
      <c r="AC18" s="84"/>
      <c r="AD18" s="84"/>
      <c r="AE18" s="84"/>
      <c r="AF18" s="91" t="str">
        <f t="shared" si="7"/>
        <v/>
      </c>
      <c r="AG18" s="86"/>
      <c r="AH18" s="100"/>
      <c r="AI18" s="102"/>
      <c r="AJ18" s="184"/>
      <c r="AK18" s="184"/>
      <c r="AL18" s="184"/>
      <c r="AM18" s="103"/>
      <c r="AN18" s="103"/>
      <c r="AO18" s="103"/>
      <c r="AP18" s="103"/>
      <c r="AQ18" s="103"/>
      <c r="AR18" s="103"/>
      <c r="AS18" s="103"/>
      <c r="AT18" s="103"/>
      <c r="AU18" s="103"/>
      <c r="AV18" s="103"/>
      <c r="AW18" s="103"/>
      <c r="AX18" s="103"/>
      <c r="AY18" s="103"/>
      <c r="AZ18" s="103"/>
      <c r="BA18" s="103"/>
      <c r="BB18" s="103"/>
      <c r="BC18" s="103"/>
      <c r="BD18" s="103"/>
      <c r="BE18" s="103"/>
    </row>
    <row r="19" spans="1:57" s="183" customFormat="1" x14ac:dyDescent="0.2">
      <c r="A19" s="85"/>
      <c r="B19" s="86"/>
      <c r="C19" s="85"/>
      <c r="D19" s="207" t="str">
        <f t="shared" si="4"/>
        <v/>
      </c>
      <c r="E19" s="73"/>
      <c r="F19" s="86"/>
      <c r="G19" s="86"/>
      <c r="H19" s="99"/>
      <c r="I19" s="99"/>
      <c r="J19" s="86"/>
      <c r="K19" s="84"/>
      <c r="L19" s="99"/>
      <c r="M19" s="99"/>
      <c r="N19" s="99" t="str">
        <f t="shared" si="5"/>
        <v/>
      </c>
      <c r="O19" s="84"/>
      <c r="P19" s="100"/>
      <c r="Q19" s="100"/>
      <c r="R19" s="84"/>
      <c r="S19" s="101"/>
      <c r="T19" s="100"/>
      <c r="U19" s="84"/>
      <c r="V19" s="84"/>
      <c r="W19" s="86"/>
      <c r="X19" s="84"/>
      <c r="Y19" s="91" t="str">
        <f t="shared" si="6"/>
        <v/>
      </c>
      <c r="Z19" s="84"/>
      <c r="AA19" s="84"/>
      <c r="AB19" s="86"/>
      <c r="AC19" s="84"/>
      <c r="AD19" s="84"/>
      <c r="AE19" s="84"/>
      <c r="AF19" s="91" t="str">
        <f t="shared" si="7"/>
        <v/>
      </c>
      <c r="AG19" s="86"/>
      <c r="AH19" s="100"/>
      <c r="AI19" s="102"/>
      <c r="AJ19" s="184"/>
      <c r="AK19" s="184"/>
      <c r="AL19" s="184"/>
      <c r="AM19" s="103"/>
      <c r="AN19" s="103"/>
      <c r="AO19" s="103"/>
      <c r="AP19" s="103"/>
      <c r="AQ19" s="103"/>
      <c r="AR19" s="103"/>
      <c r="AS19" s="103"/>
      <c r="AT19" s="103"/>
      <c r="AU19" s="103"/>
      <c r="AV19" s="103"/>
      <c r="AW19" s="103"/>
      <c r="AX19" s="103"/>
      <c r="AY19" s="103"/>
      <c r="AZ19" s="103"/>
      <c r="BA19" s="103"/>
      <c r="BB19" s="103"/>
      <c r="BC19" s="103"/>
      <c r="BD19" s="103"/>
      <c r="BE19" s="103"/>
    </row>
    <row r="20" spans="1:57" s="183" customFormat="1" x14ac:dyDescent="0.2">
      <c r="A20" s="85"/>
      <c r="B20" s="86"/>
      <c r="C20" s="85"/>
      <c r="D20" s="207" t="str">
        <f t="shared" si="4"/>
        <v/>
      </c>
      <c r="E20" s="73"/>
      <c r="F20" s="86"/>
      <c r="G20" s="86"/>
      <c r="H20" s="99"/>
      <c r="I20" s="99"/>
      <c r="J20" s="86"/>
      <c r="K20" s="84"/>
      <c r="L20" s="99"/>
      <c r="M20" s="99"/>
      <c r="N20" s="99" t="str">
        <f t="shared" si="5"/>
        <v/>
      </c>
      <c r="O20" s="84"/>
      <c r="P20" s="100"/>
      <c r="Q20" s="100"/>
      <c r="R20" s="84"/>
      <c r="S20" s="101"/>
      <c r="T20" s="100"/>
      <c r="U20" s="84"/>
      <c r="V20" s="84"/>
      <c r="W20" s="86"/>
      <c r="X20" s="84"/>
      <c r="Y20" s="91" t="str">
        <f t="shared" si="6"/>
        <v/>
      </c>
      <c r="Z20" s="84"/>
      <c r="AA20" s="84"/>
      <c r="AB20" s="86"/>
      <c r="AC20" s="84"/>
      <c r="AD20" s="84"/>
      <c r="AE20" s="84"/>
      <c r="AF20" s="91" t="str">
        <f t="shared" si="7"/>
        <v/>
      </c>
      <c r="AG20" s="86"/>
      <c r="AH20" s="100"/>
      <c r="AI20" s="102"/>
      <c r="AJ20" s="184"/>
      <c r="AK20" s="184"/>
      <c r="AL20" s="184"/>
      <c r="AM20" s="103"/>
      <c r="AN20" s="103"/>
      <c r="AO20" s="103"/>
      <c r="AP20" s="103"/>
      <c r="AQ20" s="103"/>
      <c r="AR20" s="103"/>
      <c r="AS20" s="103"/>
      <c r="AT20" s="103"/>
      <c r="AU20" s="103"/>
      <c r="AV20" s="103"/>
      <c r="AW20" s="103"/>
      <c r="AX20" s="103"/>
      <c r="AY20" s="103"/>
      <c r="AZ20" s="103"/>
      <c r="BA20" s="103"/>
      <c r="BB20" s="103"/>
      <c r="BC20" s="103"/>
      <c r="BD20" s="103"/>
      <c r="BE20" s="103"/>
    </row>
    <row r="21" spans="1:57" s="183" customFormat="1" x14ac:dyDescent="0.2">
      <c r="A21" s="85"/>
      <c r="B21" s="86"/>
      <c r="C21" s="85"/>
      <c r="D21" s="207" t="str">
        <f t="shared" si="4"/>
        <v/>
      </c>
      <c r="E21" s="73"/>
      <c r="F21" s="86"/>
      <c r="G21" s="86"/>
      <c r="H21" s="99"/>
      <c r="I21" s="99"/>
      <c r="J21" s="86"/>
      <c r="K21" s="84"/>
      <c r="L21" s="99"/>
      <c r="M21" s="99"/>
      <c r="N21" s="99" t="str">
        <f t="shared" si="5"/>
        <v/>
      </c>
      <c r="O21" s="84"/>
      <c r="P21" s="100"/>
      <c r="Q21" s="100"/>
      <c r="R21" s="84"/>
      <c r="S21" s="101"/>
      <c r="T21" s="100"/>
      <c r="U21" s="84"/>
      <c r="V21" s="84"/>
      <c r="W21" s="86"/>
      <c r="X21" s="84"/>
      <c r="Y21" s="91" t="str">
        <f t="shared" si="6"/>
        <v/>
      </c>
      <c r="Z21" s="84"/>
      <c r="AA21" s="84"/>
      <c r="AB21" s="86"/>
      <c r="AC21" s="84"/>
      <c r="AD21" s="84"/>
      <c r="AE21" s="84"/>
      <c r="AF21" s="91" t="str">
        <f t="shared" si="7"/>
        <v/>
      </c>
      <c r="AG21" s="86"/>
      <c r="AH21" s="100"/>
      <c r="AI21" s="102"/>
      <c r="AJ21" s="184"/>
      <c r="AK21" s="184"/>
      <c r="AL21" s="184"/>
      <c r="AM21" s="103"/>
      <c r="AN21" s="103"/>
      <c r="AO21" s="103"/>
      <c r="AP21" s="103"/>
      <c r="AQ21" s="103"/>
      <c r="AR21" s="103"/>
      <c r="AS21" s="103"/>
      <c r="AT21" s="103"/>
      <c r="AU21" s="103"/>
      <c r="AV21" s="103"/>
      <c r="AW21" s="103"/>
      <c r="AX21" s="103"/>
      <c r="AY21" s="103"/>
      <c r="AZ21" s="103"/>
      <c r="BA21" s="103"/>
      <c r="BB21" s="103"/>
      <c r="BC21" s="103"/>
      <c r="BD21" s="103"/>
      <c r="BE21" s="103"/>
    </row>
    <row r="22" spans="1:57" s="183" customFormat="1" x14ac:dyDescent="0.2">
      <c r="A22" s="85"/>
      <c r="B22" s="86"/>
      <c r="C22" s="85"/>
      <c r="D22" s="207" t="str">
        <f t="shared" si="4"/>
        <v/>
      </c>
      <c r="E22" s="73"/>
      <c r="F22" s="86"/>
      <c r="G22" s="86"/>
      <c r="H22" s="99"/>
      <c r="I22" s="99"/>
      <c r="J22" s="86"/>
      <c r="K22" s="84"/>
      <c r="L22" s="99"/>
      <c r="M22" s="99"/>
      <c r="N22" s="99" t="str">
        <f t="shared" si="5"/>
        <v/>
      </c>
      <c r="O22" s="84"/>
      <c r="P22" s="100"/>
      <c r="Q22" s="100"/>
      <c r="R22" s="84"/>
      <c r="S22" s="101"/>
      <c r="T22" s="100"/>
      <c r="U22" s="84"/>
      <c r="V22" s="84"/>
      <c r="W22" s="86"/>
      <c r="X22" s="84"/>
      <c r="Y22" s="91" t="str">
        <f t="shared" si="6"/>
        <v/>
      </c>
      <c r="Z22" s="84"/>
      <c r="AA22" s="84"/>
      <c r="AB22" s="86"/>
      <c r="AC22" s="84"/>
      <c r="AD22" s="84"/>
      <c r="AE22" s="84"/>
      <c r="AF22" s="91" t="str">
        <f t="shared" si="7"/>
        <v/>
      </c>
      <c r="AG22" s="86"/>
      <c r="AH22" s="100"/>
      <c r="AI22" s="102"/>
      <c r="AJ22" s="184"/>
      <c r="AK22" s="184"/>
      <c r="AL22" s="184"/>
      <c r="AM22" s="103"/>
      <c r="AN22" s="103"/>
      <c r="AO22" s="103"/>
      <c r="AP22" s="103"/>
      <c r="AQ22" s="103"/>
      <c r="AR22" s="103"/>
      <c r="AS22" s="103"/>
      <c r="AT22" s="103"/>
      <c r="AU22" s="103"/>
      <c r="AV22" s="103"/>
      <c r="AW22" s="103"/>
      <c r="AX22" s="103"/>
      <c r="AY22" s="103"/>
      <c r="AZ22" s="103"/>
      <c r="BA22" s="103"/>
      <c r="BB22" s="103"/>
      <c r="BC22" s="103"/>
      <c r="BD22" s="103"/>
      <c r="BE22" s="103"/>
    </row>
    <row r="23" spans="1:57" s="183" customFormat="1" x14ac:dyDescent="0.2">
      <c r="A23" s="85"/>
      <c r="B23" s="86"/>
      <c r="C23" s="85"/>
      <c r="D23" s="207" t="str">
        <f t="shared" si="4"/>
        <v/>
      </c>
      <c r="E23" s="73"/>
      <c r="F23" s="86"/>
      <c r="G23" s="86"/>
      <c r="H23" s="99"/>
      <c r="I23" s="99"/>
      <c r="J23" s="86"/>
      <c r="K23" s="84"/>
      <c r="L23" s="99"/>
      <c r="M23" s="99"/>
      <c r="N23" s="99" t="str">
        <f t="shared" si="5"/>
        <v/>
      </c>
      <c r="O23" s="84"/>
      <c r="P23" s="100"/>
      <c r="Q23" s="100"/>
      <c r="R23" s="84"/>
      <c r="S23" s="101"/>
      <c r="T23" s="100"/>
      <c r="U23" s="84"/>
      <c r="V23" s="84"/>
      <c r="W23" s="86"/>
      <c r="X23" s="84"/>
      <c r="Y23" s="91" t="str">
        <f t="shared" si="6"/>
        <v/>
      </c>
      <c r="Z23" s="84"/>
      <c r="AA23" s="84"/>
      <c r="AB23" s="86"/>
      <c r="AC23" s="84"/>
      <c r="AD23" s="84"/>
      <c r="AE23" s="84"/>
      <c r="AF23" s="91" t="str">
        <f t="shared" si="7"/>
        <v/>
      </c>
      <c r="AG23" s="86"/>
      <c r="AH23" s="100"/>
      <c r="AI23" s="102"/>
      <c r="AJ23" s="184"/>
      <c r="AK23" s="184"/>
      <c r="AL23" s="184"/>
      <c r="AM23" s="103"/>
      <c r="AN23" s="103"/>
      <c r="AO23" s="103"/>
      <c r="AP23" s="103"/>
      <c r="AQ23" s="103"/>
      <c r="AR23" s="103"/>
      <c r="AS23" s="103"/>
      <c r="AT23" s="103"/>
      <c r="AU23" s="103"/>
      <c r="AV23" s="103"/>
      <c r="AW23" s="103"/>
      <c r="AX23" s="103"/>
      <c r="AY23" s="103"/>
      <c r="AZ23" s="103"/>
      <c r="BA23" s="103"/>
      <c r="BB23" s="103"/>
      <c r="BC23" s="103"/>
      <c r="BD23" s="103"/>
      <c r="BE23" s="103"/>
    </row>
    <row r="24" spans="1:57" s="183" customFormat="1" x14ac:dyDescent="0.2">
      <c r="A24" s="85"/>
      <c r="B24" s="86"/>
      <c r="C24" s="85"/>
      <c r="D24" s="207" t="str">
        <f t="shared" si="4"/>
        <v/>
      </c>
      <c r="E24" s="73"/>
      <c r="F24" s="86"/>
      <c r="G24" s="86"/>
      <c r="H24" s="99"/>
      <c r="I24" s="99"/>
      <c r="J24" s="86"/>
      <c r="K24" s="84"/>
      <c r="L24" s="99"/>
      <c r="M24" s="99"/>
      <c r="N24" s="99" t="str">
        <f t="shared" si="5"/>
        <v/>
      </c>
      <c r="O24" s="84"/>
      <c r="P24" s="100"/>
      <c r="Q24" s="100"/>
      <c r="R24" s="84"/>
      <c r="S24" s="101"/>
      <c r="T24" s="100"/>
      <c r="U24" s="84"/>
      <c r="V24" s="84"/>
      <c r="W24" s="86"/>
      <c r="X24" s="84"/>
      <c r="Y24" s="91" t="str">
        <f t="shared" si="6"/>
        <v/>
      </c>
      <c r="Z24" s="84"/>
      <c r="AA24" s="84"/>
      <c r="AB24" s="86"/>
      <c r="AC24" s="84"/>
      <c r="AD24" s="84"/>
      <c r="AE24" s="84"/>
      <c r="AF24" s="91" t="str">
        <f t="shared" si="7"/>
        <v/>
      </c>
      <c r="AG24" s="86"/>
      <c r="AH24" s="100"/>
      <c r="AI24" s="102"/>
      <c r="AJ24" s="184"/>
      <c r="AK24" s="184"/>
      <c r="AL24" s="184"/>
      <c r="AM24" s="103"/>
      <c r="AN24" s="103"/>
      <c r="AO24" s="103"/>
      <c r="AP24" s="103"/>
      <c r="AQ24" s="103"/>
      <c r="AR24" s="103"/>
      <c r="AS24" s="103"/>
      <c r="AT24" s="103"/>
      <c r="AU24" s="103"/>
      <c r="AV24" s="103"/>
      <c r="AW24" s="103"/>
      <c r="AX24" s="103"/>
      <c r="AY24" s="103"/>
      <c r="AZ24" s="103"/>
      <c r="BA24" s="103"/>
      <c r="BB24" s="103"/>
      <c r="BC24" s="103"/>
      <c r="BD24" s="103"/>
      <c r="BE24" s="103"/>
    </row>
    <row r="25" spans="1:57" s="183" customFormat="1" x14ac:dyDescent="0.2">
      <c r="A25" s="85"/>
      <c r="B25" s="86"/>
      <c r="C25" s="85"/>
      <c r="D25" s="207" t="str">
        <f t="shared" si="4"/>
        <v/>
      </c>
      <c r="E25" s="73"/>
      <c r="F25" s="86"/>
      <c r="G25" s="86"/>
      <c r="H25" s="99"/>
      <c r="I25" s="99"/>
      <c r="J25" s="86"/>
      <c r="K25" s="84"/>
      <c r="L25" s="99"/>
      <c r="M25" s="99"/>
      <c r="N25" s="99" t="str">
        <f t="shared" si="5"/>
        <v/>
      </c>
      <c r="O25" s="84"/>
      <c r="P25" s="100"/>
      <c r="Q25" s="100"/>
      <c r="R25" s="84"/>
      <c r="S25" s="101"/>
      <c r="T25" s="100"/>
      <c r="U25" s="84"/>
      <c r="V25" s="84"/>
      <c r="W25" s="86"/>
      <c r="X25" s="84"/>
      <c r="Y25" s="91" t="str">
        <f t="shared" si="6"/>
        <v/>
      </c>
      <c r="Z25" s="84"/>
      <c r="AA25" s="84"/>
      <c r="AB25" s="86"/>
      <c r="AC25" s="84"/>
      <c r="AD25" s="84"/>
      <c r="AE25" s="84"/>
      <c r="AF25" s="91" t="str">
        <f t="shared" si="7"/>
        <v/>
      </c>
      <c r="AG25" s="86"/>
      <c r="AH25" s="100"/>
      <c r="AI25" s="102"/>
      <c r="AJ25" s="184"/>
      <c r="AK25" s="184"/>
      <c r="AL25" s="184"/>
      <c r="AM25" s="103"/>
      <c r="AN25" s="103"/>
      <c r="AO25" s="103"/>
      <c r="AP25" s="103"/>
      <c r="AQ25" s="103"/>
      <c r="AR25" s="103"/>
      <c r="AS25" s="103"/>
      <c r="AT25" s="103"/>
      <c r="AU25" s="103"/>
      <c r="AV25" s="103"/>
      <c r="AW25" s="103"/>
      <c r="AX25" s="103"/>
      <c r="AY25" s="103"/>
      <c r="AZ25" s="103"/>
      <c r="BA25" s="103"/>
      <c r="BB25" s="103"/>
      <c r="BC25" s="103"/>
      <c r="BD25" s="103"/>
      <c r="BE25" s="103"/>
    </row>
    <row r="26" spans="1:57" s="183" customFormat="1" x14ac:dyDescent="0.2">
      <c r="A26" s="85"/>
      <c r="B26" s="86"/>
      <c r="C26" s="85"/>
      <c r="D26" s="207" t="str">
        <f t="shared" si="4"/>
        <v/>
      </c>
      <c r="E26" s="73"/>
      <c r="F26" s="86"/>
      <c r="G26" s="86"/>
      <c r="H26" s="99"/>
      <c r="I26" s="99"/>
      <c r="J26" s="86"/>
      <c r="K26" s="84"/>
      <c r="L26" s="99"/>
      <c r="M26" s="99"/>
      <c r="N26" s="99" t="str">
        <f t="shared" si="5"/>
        <v/>
      </c>
      <c r="O26" s="84"/>
      <c r="P26" s="100"/>
      <c r="Q26" s="100"/>
      <c r="R26" s="84"/>
      <c r="S26" s="101"/>
      <c r="T26" s="100"/>
      <c r="U26" s="84"/>
      <c r="V26" s="84"/>
      <c r="W26" s="86"/>
      <c r="X26" s="84"/>
      <c r="Y26" s="91" t="str">
        <f t="shared" si="6"/>
        <v/>
      </c>
      <c r="Z26" s="84"/>
      <c r="AA26" s="84"/>
      <c r="AB26" s="86"/>
      <c r="AC26" s="84"/>
      <c r="AD26" s="84"/>
      <c r="AE26" s="84"/>
      <c r="AF26" s="91" t="str">
        <f t="shared" si="7"/>
        <v/>
      </c>
      <c r="AG26" s="86"/>
      <c r="AH26" s="100"/>
      <c r="AI26" s="102"/>
      <c r="AJ26" s="184"/>
      <c r="AK26" s="184"/>
      <c r="AL26" s="184"/>
      <c r="AM26" s="103"/>
      <c r="AN26" s="103"/>
      <c r="AO26" s="103"/>
      <c r="AP26" s="103"/>
      <c r="AQ26" s="103"/>
      <c r="AR26" s="103"/>
      <c r="AS26" s="103"/>
      <c r="AT26" s="103"/>
      <c r="AU26" s="103"/>
      <c r="AV26" s="103"/>
      <c r="AW26" s="103"/>
      <c r="AX26" s="103"/>
      <c r="AY26" s="103"/>
      <c r="AZ26" s="103"/>
      <c r="BA26" s="103"/>
      <c r="BB26" s="103"/>
      <c r="BC26" s="103"/>
      <c r="BD26" s="103"/>
      <c r="BE26" s="103"/>
    </row>
    <row r="27" spans="1:57" s="183" customFormat="1" x14ac:dyDescent="0.2">
      <c r="A27" s="85"/>
      <c r="B27" s="86"/>
      <c r="C27" s="85"/>
      <c r="D27" s="207" t="str">
        <f t="shared" si="4"/>
        <v/>
      </c>
      <c r="E27" s="73"/>
      <c r="F27" s="86"/>
      <c r="G27" s="86"/>
      <c r="H27" s="99"/>
      <c r="I27" s="99"/>
      <c r="J27" s="86"/>
      <c r="K27" s="84"/>
      <c r="L27" s="99"/>
      <c r="M27" s="99"/>
      <c r="N27" s="99" t="str">
        <f t="shared" si="5"/>
        <v/>
      </c>
      <c r="O27" s="84"/>
      <c r="P27" s="100"/>
      <c r="Q27" s="100"/>
      <c r="R27" s="84"/>
      <c r="S27" s="101"/>
      <c r="T27" s="100"/>
      <c r="U27" s="84"/>
      <c r="V27" s="84"/>
      <c r="W27" s="86"/>
      <c r="X27" s="84"/>
      <c r="Y27" s="91" t="str">
        <f t="shared" si="6"/>
        <v/>
      </c>
      <c r="Z27" s="84"/>
      <c r="AA27" s="84"/>
      <c r="AB27" s="86"/>
      <c r="AC27" s="84"/>
      <c r="AD27" s="84"/>
      <c r="AE27" s="84"/>
      <c r="AF27" s="91" t="str">
        <f t="shared" si="7"/>
        <v/>
      </c>
      <c r="AG27" s="86"/>
      <c r="AH27" s="100"/>
      <c r="AI27" s="102"/>
      <c r="AJ27" s="184"/>
      <c r="AK27" s="184"/>
      <c r="AL27" s="184"/>
      <c r="AM27" s="103"/>
      <c r="AN27" s="103"/>
      <c r="AO27" s="103"/>
      <c r="AP27" s="103"/>
      <c r="AQ27" s="103"/>
      <c r="AR27" s="103"/>
      <c r="AS27" s="103"/>
      <c r="AT27" s="103"/>
      <c r="AU27" s="103"/>
      <c r="AV27" s="103"/>
      <c r="AW27" s="103"/>
      <c r="AX27" s="103"/>
      <c r="AY27" s="103"/>
      <c r="AZ27" s="103"/>
      <c r="BA27" s="103"/>
      <c r="BB27" s="103"/>
      <c r="BC27" s="103"/>
      <c r="BD27" s="103"/>
      <c r="BE27" s="103"/>
    </row>
    <row r="28" spans="1:57" s="183" customFormat="1" x14ac:dyDescent="0.2">
      <c r="A28" s="85"/>
      <c r="B28" s="86"/>
      <c r="C28" s="85"/>
      <c r="D28" s="207" t="str">
        <f t="shared" si="4"/>
        <v/>
      </c>
      <c r="E28" s="73"/>
      <c r="F28" s="86"/>
      <c r="G28" s="86"/>
      <c r="H28" s="99"/>
      <c r="I28" s="99"/>
      <c r="J28" s="86"/>
      <c r="K28" s="84"/>
      <c r="L28" s="99"/>
      <c r="M28" s="99"/>
      <c r="N28" s="99" t="str">
        <f t="shared" si="5"/>
        <v/>
      </c>
      <c r="O28" s="84"/>
      <c r="P28" s="100"/>
      <c r="Q28" s="100"/>
      <c r="R28" s="84"/>
      <c r="S28" s="101"/>
      <c r="T28" s="100"/>
      <c r="U28" s="84"/>
      <c r="V28" s="84"/>
      <c r="W28" s="86"/>
      <c r="X28" s="84"/>
      <c r="Y28" s="91" t="str">
        <f t="shared" si="6"/>
        <v/>
      </c>
      <c r="Z28" s="84"/>
      <c r="AA28" s="84"/>
      <c r="AB28" s="86"/>
      <c r="AC28" s="84"/>
      <c r="AD28" s="84"/>
      <c r="AE28" s="84"/>
      <c r="AF28" s="91" t="str">
        <f t="shared" si="7"/>
        <v/>
      </c>
      <c r="AG28" s="86"/>
      <c r="AH28" s="100"/>
      <c r="AI28" s="102"/>
      <c r="AJ28" s="184"/>
      <c r="AK28" s="184"/>
      <c r="AL28" s="184"/>
      <c r="AM28" s="103"/>
      <c r="AN28" s="103"/>
      <c r="AO28" s="103"/>
      <c r="AP28" s="103"/>
      <c r="AQ28" s="103"/>
      <c r="AR28" s="103"/>
      <c r="AS28" s="103"/>
      <c r="AT28" s="103"/>
      <c r="AU28" s="103"/>
      <c r="AV28" s="103"/>
      <c r="AW28" s="103"/>
      <c r="AX28" s="103"/>
      <c r="AY28" s="103"/>
      <c r="AZ28" s="103"/>
      <c r="BA28" s="103"/>
      <c r="BB28" s="103"/>
      <c r="BC28" s="103"/>
      <c r="BD28" s="103"/>
      <c r="BE28" s="103"/>
    </row>
    <row r="29" spans="1:57" s="183" customFormat="1" x14ac:dyDescent="0.2">
      <c r="A29" s="85"/>
      <c r="B29" s="86"/>
      <c r="C29" s="85"/>
      <c r="D29" s="207" t="str">
        <f t="shared" si="4"/>
        <v/>
      </c>
      <c r="E29" s="73"/>
      <c r="F29" s="86"/>
      <c r="G29" s="86"/>
      <c r="H29" s="99"/>
      <c r="I29" s="99"/>
      <c r="J29" s="86"/>
      <c r="K29" s="84"/>
      <c r="L29" s="99"/>
      <c r="M29" s="99"/>
      <c r="N29" s="99" t="str">
        <f t="shared" si="5"/>
        <v/>
      </c>
      <c r="O29" s="84"/>
      <c r="P29" s="100"/>
      <c r="Q29" s="100"/>
      <c r="R29" s="84"/>
      <c r="S29" s="101"/>
      <c r="T29" s="100"/>
      <c r="U29" s="84"/>
      <c r="V29" s="84"/>
      <c r="W29" s="86"/>
      <c r="X29" s="84"/>
      <c r="Y29" s="91" t="str">
        <f t="shared" si="6"/>
        <v/>
      </c>
      <c r="Z29" s="84"/>
      <c r="AA29" s="84"/>
      <c r="AB29" s="86"/>
      <c r="AC29" s="84"/>
      <c r="AD29" s="84"/>
      <c r="AE29" s="84"/>
      <c r="AF29" s="91" t="str">
        <f t="shared" si="7"/>
        <v/>
      </c>
      <c r="AG29" s="86"/>
      <c r="AH29" s="100"/>
      <c r="AI29" s="102"/>
      <c r="AJ29" s="184"/>
      <c r="AK29" s="184"/>
      <c r="AL29" s="184"/>
      <c r="AM29" s="103"/>
      <c r="AN29" s="103"/>
      <c r="AO29" s="103"/>
      <c r="AP29" s="103"/>
      <c r="AQ29" s="103"/>
      <c r="AR29" s="103"/>
      <c r="AS29" s="103"/>
      <c r="AT29" s="103"/>
      <c r="AU29" s="103"/>
      <c r="AV29" s="103"/>
      <c r="AW29" s="103"/>
      <c r="AX29" s="103"/>
      <c r="AY29" s="103"/>
      <c r="AZ29" s="103"/>
      <c r="BA29" s="103"/>
      <c r="BB29" s="103"/>
      <c r="BC29" s="103"/>
      <c r="BD29" s="103"/>
      <c r="BE29" s="103"/>
    </row>
    <row r="30" spans="1:57" s="183" customFormat="1" x14ac:dyDescent="0.2">
      <c r="A30" s="85"/>
      <c r="B30" s="86"/>
      <c r="C30" s="85"/>
      <c r="D30" s="207" t="str">
        <f t="shared" si="4"/>
        <v/>
      </c>
      <c r="E30" s="73"/>
      <c r="F30" s="86"/>
      <c r="G30" s="86"/>
      <c r="H30" s="99"/>
      <c r="I30" s="99"/>
      <c r="J30" s="86"/>
      <c r="K30" s="84"/>
      <c r="L30" s="99"/>
      <c r="M30" s="99"/>
      <c r="N30" s="99" t="str">
        <f t="shared" si="5"/>
        <v/>
      </c>
      <c r="O30" s="84"/>
      <c r="P30" s="100"/>
      <c r="Q30" s="100"/>
      <c r="R30" s="84"/>
      <c r="S30" s="101"/>
      <c r="T30" s="100"/>
      <c r="U30" s="84"/>
      <c r="V30" s="84"/>
      <c r="W30" s="86"/>
      <c r="X30" s="84"/>
      <c r="Y30" s="91" t="str">
        <f t="shared" si="6"/>
        <v/>
      </c>
      <c r="Z30" s="84"/>
      <c r="AA30" s="84"/>
      <c r="AB30" s="86"/>
      <c r="AC30" s="84"/>
      <c r="AD30" s="84"/>
      <c r="AE30" s="84"/>
      <c r="AF30" s="91" t="str">
        <f t="shared" si="7"/>
        <v/>
      </c>
      <c r="AG30" s="86"/>
      <c r="AH30" s="100"/>
      <c r="AI30" s="102"/>
      <c r="AJ30" s="184"/>
      <c r="AK30" s="184"/>
      <c r="AL30" s="184"/>
      <c r="AM30" s="103"/>
      <c r="AN30" s="103"/>
      <c r="AO30" s="103"/>
      <c r="AP30" s="103"/>
      <c r="AQ30" s="103"/>
      <c r="AR30" s="103"/>
      <c r="AS30" s="103"/>
      <c r="AT30" s="103"/>
      <c r="AU30" s="103"/>
      <c r="AV30" s="103"/>
      <c r="AW30" s="103"/>
      <c r="AX30" s="103"/>
      <c r="AY30" s="103"/>
      <c r="AZ30" s="103"/>
      <c r="BA30" s="103"/>
      <c r="BB30" s="103"/>
      <c r="BC30" s="103"/>
      <c r="BD30" s="103"/>
      <c r="BE30" s="103"/>
    </row>
    <row r="31" spans="1:57" s="183" customFormat="1" x14ac:dyDescent="0.2">
      <c r="A31" s="85"/>
      <c r="B31" s="86"/>
      <c r="C31" s="85"/>
      <c r="D31" s="207" t="str">
        <f t="shared" si="4"/>
        <v/>
      </c>
      <c r="E31" s="73"/>
      <c r="F31" s="86"/>
      <c r="G31" s="86"/>
      <c r="H31" s="99"/>
      <c r="I31" s="99"/>
      <c r="J31" s="86"/>
      <c r="K31" s="84"/>
      <c r="L31" s="99"/>
      <c r="M31" s="99"/>
      <c r="N31" s="99" t="str">
        <f t="shared" si="5"/>
        <v/>
      </c>
      <c r="O31" s="84"/>
      <c r="P31" s="100"/>
      <c r="Q31" s="100"/>
      <c r="R31" s="84"/>
      <c r="S31" s="101"/>
      <c r="T31" s="100"/>
      <c r="U31" s="84"/>
      <c r="V31" s="84"/>
      <c r="W31" s="86"/>
      <c r="X31" s="84"/>
      <c r="Y31" s="91" t="str">
        <f t="shared" si="6"/>
        <v/>
      </c>
      <c r="Z31" s="84"/>
      <c r="AA31" s="84"/>
      <c r="AB31" s="86"/>
      <c r="AC31" s="84"/>
      <c r="AD31" s="84"/>
      <c r="AE31" s="84"/>
      <c r="AF31" s="91" t="str">
        <f t="shared" si="7"/>
        <v/>
      </c>
      <c r="AG31" s="86"/>
      <c r="AH31" s="100"/>
      <c r="AI31" s="102"/>
      <c r="AJ31" s="184"/>
      <c r="AK31" s="184"/>
      <c r="AL31" s="184"/>
      <c r="AM31" s="103"/>
      <c r="AN31" s="103"/>
      <c r="AO31" s="103"/>
      <c r="AP31" s="103"/>
      <c r="AQ31" s="103"/>
      <c r="AR31" s="103"/>
      <c r="AS31" s="103"/>
      <c r="AT31" s="103"/>
      <c r="AU31" s="103"/>
      <c r="AV31" s="103"/>
      <c r="AW31" s="103"/>
      <c r="AX31" s="103"/>
      <c r="AY31" s="103"/>
      <c r="AZ31" s="103"/>
      <c r="BA31" s="103"/>
      <c r="BB31" s="103"/>
      <c r="BC31" s="103"/>
      <c r="BD31" s="103"/>
      <c r="BE31" s="103"/>
    </row>
    <row r="32" spans="1:57" s="183" customFormat="1" x14ac:dyDescent="0.2">
      <c r="A32" s="85"/>
      <c r="B32" s="86"/>
      <c r="C32" s="85"/>
      <c r="D32" s="207" t="str">
        <f t="shared" si="4"/>
        <v/>
      </c>
      <c r="E32" s="73"/>
      <c r="F32" s="86"/>
      <c r="G32" s="86"/>
      <c r="H32" s="99"/>
      <c r="I32" s="99"/>
      <c r="J32" s="86"/>
      <c r="K32" s="84"/>
      <c r="L32" s="99"/>
      <c r="M32" s="99"/>
      <c r="N32" s="99" t="str">
        <f t="shared" si="5"/>
        <v/>
      </c>
      <c r="O32" s="84"/>
      <c r="P32" s="100"/>
      <c r="Q32" s="100"/>
      <c r="R32" s="84"/>
      <c r="S32" s="101"/>
      <c r="T32" s="100"/>
      <c r="U32" s="84"/>
      <c r="V32" s="84"/>
      <c r="W32" s="86"/>
      <c r="X32" s="84"/>
      <c r="Y32" s="91" t="str">
        <f t="shared" si="6"/>
        <v/>
      </c>
      <c r="Z32" s="84"/>
      <c r="AA32" s="84"/>
      <c r="AB32" s="86"/>
      <c r="AC32" s="84"/>
      <c r="AD32" s="84"/>
      <c r="AE32" s="84"/>
      <c r="AF32" s="91" t="str">
        <f t="shared" si="7"/>
        <v/>
      </c>
      <c r="AG32" s="86"/>
      <c r="AH32" s="100"/>
      <c r="AI32" s="102"/>
      <c r="AJ32" s="184"/>
      <c r="AK32" s="184"/>
      <c r="AL32" s="184"/>
      <c r="AM32" s="103"/>
      <c r="AN32" s="103"/>
      <c r="AO32" s="103"/>
      <c r="AP32" s="103"/>
      <c r="AQ32" s="103"/>
      <c r="AR32" s="103"/>
      <c r="AS32" s="103"/>
      <c r="AT32" s="103"/>
      <c r="AU32" s="103"/>
      <c r="AV32" s="103"/>
      <c r="AW32" s="103"/>
      <c r="AX32" s="103"/>
      <c r="AY32" s="103"/>
      <c r="AZ32" s="103"/>
      <c r="BA32" s="103"/>
      <c r="BB32" s="103"/>
      <c r="BC32" s="103"/>
      <c r="BD32" s="103"/>
      <c r="BE32" s="103"/>
    </row>
    <row r="33" spans="1:57" s="183" customFormat="1" x14ac:dyDescent="0.2">
      <c r="A33" s="85"/>
      <c r="B33" s="86"/>
      <c r="C33" s="85"/>
      <c r="D33" s="207" t="str">
        <f t="shared" si="4"/>
        <v/>
      </c>
      <c r="E33" s="73"/>
      <c r="F33" s="86"/>
      <c r="G33" s="86"/>
      <c r="H33" s="99"/>
      <c r="I33" s="99"/>
      <c r="J33" s="86"/>
      <c r="K33" s="84"/>
      <c r="L33" s="99"/>
      <c r="M33" s="99"/>
      <c r="N33" s="99" t="str">
        <f t="shared" si="5"/>
        <v/>
      </c>
      <c r="O33" s="84"/>
      <c r="P33" s="100"/>
      <c r="Q33" s="100"/>
      <c r="R33" s="84"/>
      <c r="S33" s="101"/>
      <c r="T33" s="100"/>
      <c r="U33" s="84"/>
      <c r="V33" s="84"/>
      <c r="W33" s="86"/>
      <c r="X33" s="84"/>
      <c r="Y33" s="91" t="str">
        <f t="shared" si="6"/>
        <v/>
      </c>
      <c r="Z33" s="84"/>
      <c r="AA33" s="84"/>
      <c r="AB33" s="86"/>
      <c r="AC33" s="84"/>
      <c r="AD33" s="84"/>
      <c r="AE33" s="84"/>
      <c r="AF33" s="91" t="str">
        <f t="shared" si="7"/>
        <v/>
      </c>
      <c r="AG33" s="86"/>
      <c r="AH33" s="100"/>
      <c r="AI33" s="102"/>
      <c r="AJ33" s="184"/>
      <c r="AK33" s="184"/>
      <c r="AL33" s="184"/>
      <c r="AM33" s="103"/>
      <c r="AN33" s="103"/>
      <c r="AO33" s="103"/>
      <c r="AP33" s="103"/>
      <c r="AQ33" s="103"/>
      <c r="AR33" s="103"/>
      <c r="AS33" s="103"/>
      <c r="AT33" s="103"/>
      <c r="AU33" s="103"/>
      <c r="AV33" s="103"/>
      <c r="AW33" s="103"/>
      <c r="AX33" s="103"/>
      <c r="AY33" s="103"/>
      <c r="AZ33" s="103"/>
      <c r="BA33" s="103"/>
      <c r="BB33" s="103"/>
      <c r="BC33" s="103"/>
      <c r="BD33" s="103"/>
      <c r="BE33" s="103"/>
    </row>
    <row r="34" spans="1:57" s="183" customFormat="1" x14ac:dyDescent="0.2">
      <c r="A34" s="85"/>
      <c r="B34" s="86"/>
      <c r="C34" s="85"/>
      <c r="D34" s="207" t="str">
        <f t="shared" si="4"/>
        <v/>
      </c>
      <c r="E34" s="73"/>
      <c r="F34" s="86"/>
      <c r="G34" s="86"/>
      <c r="H34" s="99"/>
      <c r="I34" s="99"/>
      <c r="J34" s="86"/>
      <c r="K34" s="84"/>
      <c r="L34" s="99"/>
      <c r="M34" s="99"/>
      <c r="N34" s="99" t="str">
        <f t="shared" si="5"/>
        <v/>
      </c>
      <c r="O34" s="84"/>
      <c r="P34" s="100"/>
      <c r="Q34" s="100"/>
      <c r="R34" s="84"/>
      <c r="S34" s="101"/>
      <c r="T34" s="100"/>
      <c r="U34" s="84"/>
      <c r="V34" s="84"/>
      <c r="W34" s="86"/>
      <c r="X34" s="84"/>
      <c r="Y34" s="91" t="str">
        <f t="shared" si="6"/>
        <v/>
      </c>
      <c r="Z34" s="84"/>
      <c r="AA34" s="84"/>
      <c r="AB34" s="86"/>
      <c r="AC34" s="84"/>
      <c r="AD34" s="84"/>
      <c r="AE34" s="84"/>
      <c r="AF34" s="91" t="str">
        <f t="shared" si="7"/>
        <v/>
      </c>
      <c r="AG34" s="86"/>
      <c r="AH34" s="100"/>
      <c r="AI34" s="102"/>
      <c r="AJ34" s="184"/>
      <c r="AK34" s="184"/>
      <c r="AL34" s="184"/>
      <c r="AM34" s="103"/>
      <c r="AN34" s="103"/>
      <c r="AO34" s="103"/>
      <c r="AP34" s="103"/>
      <c r="AQ34" s="103"/>
      <c r="AR34" s="103"/>
      <c r="AS34" s="103"/>
      <c r="AT34" s="103"/>
      <c r="AU34" s="103"/>
      <c r="AV34" s="103"/>
      <c r="AW34" s="103"/>
      <c r="AX34" s="103"/>
      <c r="AY34" s="103"/>
      <c r="AZ34" s="103"/>
      <c r="BA34" s="103"/>
      <c r="BB34" s="103"/>
      <c r="BC34" s="103"/>
      <c r="BD34" s="103"/>
      <c r="BE34" s="103"/>
    </row>
    <row r="35" spans="1:57" s="183" customFormat="1" x14ac:dyDescent="0.2">
      <c r="A35" s="85"/>
      <c r="B35" s="86"/>
      <c r="C35" s="85"/>
      <c r="D35" s="207" t="str">
        <f t="shared" si="4"/>
        <v/>
      </c>
      <c r="E35" s="73"/>
      <c r="F35" s="86"/>
      <c r="G35" s="86"/>
      <c r="H35" s="99"/>
      <c r="I35" s="99"/>
      <c r="J35" s="86"/>
      <c r="K35" s="84"/>
      <c r="L35" s="99"/>
      <c r="M35" s="99"/>
      <c r="N35" s="99" t="str">
        <f t="shared" si="5"/>
        <v/>
      </c>
      <c r="O35" s="84"/>
      <c r="P35" s="100"/>
      <c r="Q35" s="100"/>
      <c r="R35" s="84"/>
      <c r="S35" s="101"/>
      <c r="T35" s="100"/>
      <c r="U35" s="84"/>
      <c r="V35" s="84"/>
      <c r="W35" s="86"/>
      <c r="X35" s="84"/>
      <c r="Y35" s="91" t="str">
        <f t="shared" si="6"/>
        <v/>
      </c>
      <c r="Z35" s="84"/>
      <c r="AA35" s="84"/>
      <c r="AB35" s="86"/>
      <c r="AC35" s="84"/>
      <c r="AD35" s="84"/>
      <c r="AE35" s="84"/>
      <c r="AF35" s="91" t="str">
        <f t="shared" si="7"/>
        <v/>
      </c>
      <c r="AG35" s="86"/>
      <c r="AH35" s="100"/>
      <c r="AI35" s="102"/>
      <c r="AJ35" s="184"/>
      <c r="AK35" s="184"/>
      <c r="AL35" s="184"/>
      <c r="AM35" s="103"/>
      <c r="AN35" s="103"/>
      <c r="AO35" s="103"/>
      <c r="AP35" s="103"/>
      <c r="AQ35" s="103"/>
      <c r="AR35" s="103"/>
      <c r="AS35" s="103"/>
      <c r="AT35" s="103"/>
      <c r="AU35" s="103"/>
      <c r="AV35" s="103"/>
      <c r="AW35" s="103"/>
      <c r="AX35" s="103"/>
      <c r="AY35" s="103"/>
      <c r="AZ35" s="103"/>
      <c r="BA35" s="103"/>
      <c r="BB35" s="103"/>
      <c r="BC35" s="103"/>
      <c r="BD35" s="103"/>
      <c r="BE35" s="103"/>
    </row>
    <row r="36" spans="1:57" s="183" customFormat="1" x14ac:dyDescent="0.2">
      <c r="A36" s="85"/>
      <c r="B36" s="86"/>
      <c r="C36" s="85"/>
      <c r="D36" s="207" t="str">
        <f t="shared" si="4"/>
        <v/>
      </c>
      <c r="E36" s="73"/>
      <c r="F36" s="86"/>
      <c r="G36" s="86"/>
      <c r="H36" s="99"/>
      <c r="I36" s="99"/>
      <c r="J36" s="86"/>
      <c r="K36" s="84"/>
      <c r="L36" s="99"/>
      <c r="M36" s="99"/>
      <c r="N36" s="99" t="str">
        <f t="shared" si="5"/>
        <v/>
      </c>
      <c r="O36" s="84"/>
      <c r="P36" s="100"/>
      <c r="Q36" s="100"/>
      <c r="R36" s="84"/>
      <c r="S36" s="101"/>
      <c r="T36" s="100"/>
      <c r="U36" s="84"/>
      <c r="V36" s="84"/>
      <c r="W36" s="86"/>
      <c r="X36" s="84"/>
      <c r="Y36" s="91" t="str">
        <f t="shared" si="6"/>
        <v/>
      </c>
      <c r="Z36" s="84"/>
      <c r="AA36" s="84"/>
      <c r="AB36" s="86"/>
      <c r="AC36" s="84"/>
      <c r="AD36" s="84"/>
      <c r="AE36" s="84"/>
      <c r="AF36" s="91" t="str">
        <f t="shared" si="7"/>
        <v/>
      </c>
      <c r="AG36" s="86"/>
      <c r="AH36" s="100"/>
      <c r="AI36" s="102"/>
      <c r="AJ36" s="184"/>
      <c r="AK36" s="184"/>
      <c r="AL36" s="184"/>
      <c r="AM36" s="103"/>
      <c r="AN36" s="103"/>
      <c r="AO36" s="103"/>
      <c r="AP36" s="103"/>
      <c r="AQ36" s="103"/>
      <c r="AR36" s="103"/>
      <c r="AS36" s="103"/>
      <c r="AT36" s="103"/>
      <c r="AU36" s="103"/>
      <c r="AV36" s="103"/>
      <c r="AW36" s="103"/>
      <c r="AX36" s="103"/>
      <c r="AY36" s="103"/>
      <c r="AZ36" s="103"/>
      <c r="BA36" s="103"/>
      <c r="BB36" s="103"/>
      <c r="BC36" s="103"/>
      <c r="BD36" s="103"/>
      <c r="BE36" s="103"/>
    </row>
    <row r="37" spans="1:57" s="183" customFormat="1" x14ac:dyDescent="0.2">
      <c r="A37" s="85"/>
      <c r="B37" s="86"/>
      <c r="C37" s="85"/>
      <c r="D37" s="207" t="str">
        <f t="shared" si="4"/>
        <v/>
      </c>
      <c r="E37" s="73"/>
      <c r="F37" s="86"/>
      <c r="G37" s="86"/>
      <c r="H37" s="99"/>
      <c r="I37" s="99"/>
      <c r="J37" s="86"/>
      <c r="K37" s="84"/>
      <c r="L37" s="99"/>
      <c r="M37" s="99"/>
      <c r="N37" s="99" t="str">
        <f t="shared" si="5"/>
        <v/>
      </c>
      <c r="O37" s="84"/>
      <c r="P37" s="100"/>
      <c r="Q37" s="100"/>
      <c r="R37" s="84"/>
      <c r="S37" s="101"/>
      <c r="T37" s="100"/>
      <c r="U37" s="84"/>
      <c r="V37" s="84"/>
      <c r="W37" s="86"/>
      <c r="X37" s="84"/>
      <c r="Y37" s="91" t="str">
        <f t="shared" si="6"/>
        <v/>
      </c>
      <c r="Z37" s="84"/>
      <c r="AA37" s="84"/>
      <c r="AB37" s="86"/>
      <c r="AC37" s="84"/>
      <c r="AD37" s="84"/>
      <c r="AE37" s="84"/>
      <c r="AF37" s="91" t="str">
        <f t="shared" si="7"/>
        <v/>
      </c>
      <c r="AG37" s="86"/>
      <c r="AH37" s="100"/>
      <c r="AI37" s="102"/>
      <c r="AJ37" s="184"/>
      <c r="AK37" s="184"/>
      <c r="AL37" s="184"/>
      <c r="AM37" s="103"/>
      <c r="AN37" s="103"/>
      <c r="AO37" s="103"/>
      <c r="AP37" s="103"/>
      <c r="AQ37" s="103"/>
      <c r="AR37" s="103"/>
      <c r="AS37" s="103"/>
      <c r="AT37" s="103"/>
      <c r="AU37" s="103"/>
      <c r="AV37" s="103"/>
      <c r="AW37" s="103"/>
      <c r="AX37" s="103"/>
      <c r="AY37" s="103"/>
      <c r="AZ37" s="103"/>
      <c r="BA37" s="103"/>
      <c r="BB37" s="103"/>
      <c r="BC37" s="103"/>
      <c r="BD37" s="103"/>
      <c r="BE37" s="103"/>
    </row>
    <row r="38" spans="1:57" s="183" customFormat="1" x14ac:dyDescent="0.2">
      <c r="A38" s="85"/>
      <c r="B38" s="86"/>
      <c r="C38" s="85"/>
      <c r="D38" s="207" t="str">
        <f t="shared" si="4"/>
        <v/>
      </c>
      <c r="E38" s="73"/>
      <c r="F38" s="86"/>
      <c r="G38" s="86"/>
      <c r="H38" s="99"/>
      <c r="I38" s="99"/>
      <c r="J38" s="86"/>
      <c r="K38" s="84"/>
      <c r="L38" s="99"/>
      <c r="M38" s="99"/>
      <c r="N38" s="99" t="str">
        <f t="shared" si="5"/>
        <v/>
      </c>
      <c r="O38" s="84"/>
      <c r="P38" s="100"/>
      <c r="Q38" s="100"/>
      <c r="R38" s="84"/>
      <c r="S38" s="101"/>
      <c r="T38" s="100"/>
      <c r="U38" s="84"/>
      <c r="V38" s="84"/>
      <c r="W38" s="86"/>
      <c r="X38" s="84"/>
      <c r="Y38" s="91" t="str">
        <f t="shared" si="6"/>
        <v/>
      </c>
      <c r="Z38" s="84"/>
      <c r="AA38" s="84"/>
      <c r="AB38" s="86"/>
      <c r="AC38" s="84"/>
      <c r="AD38" s="84"/>
      <c r="AE38" s="84"/>
      <c r="AF38" s="91" t="str">
        <f t="shared" si="7"/>
        <v/>
      </c>
      <c r="AG38" s="86"/>
      <c r="AH38" s="100"/>
      <c r="AI38" s="102"/>
      <c r="AJ38" s="184"/>
      <c r="AK38" s="184"/>
      <c r="AL38" s="184"/>
      <c r="AM38" s="103"/>
      <c r="AN38" s="103"/>
      <c r="AO38" s="103"/>
      <c r="AP38" s="103"/>
      <c r="AQ38" s="103"/>
      <c r="AR38" s="103"/>
      <c r="AS38" s="103"/>
      <c r="AT38" s="103"/>
      <c r="AU38" s="103"/>
      <c r="AV38" s="103"/>
      <c r="AW38" s="103"/>
      <c r="AX38" s="103"/>
      <c r="AY38" s="103"/>
      <c r="AZ38" s="103"/>
      <c r="BA38" s="103"/>
      <c r="BB38" s="103"/>
      <c r="BC38" s="103"/>
      <c r="BD38" s="103"/>
      <c r="BE38" s="103"/>
    </row>
    <row r="39" spans="1:57" s="183" customFormat="1" x14ac:dyDescent="0.2">
      <c r="A39" s="85"/>
      <c r="B39" s="86"/>
      <c r="C39" s="85"/>
      <c r="D39" s="207" t="str">
        <f t="shared" si="4"/>
        <v/>
      </c>
      <c r="E39" s="73"/>
      <c r="F39" s="86"/>
      <c r="G39" s="86"/>
      <c r="H39" s="99"/>
      <c r="I39" s="99"/>
      <c r="J39" s="86"/>
      <c r="K39" s="84"/>
      <c r="L39" s="99"/>
      <c r="M39" s="99"/>
      <c r="N39" s="99" t="str">
        <f t="shared" si="5"/>
        <v/>
      </c>
      <c r="O39" s="84"/>
      <c r="P39" s="100"/>
      <c r="Q39" s="100"/>
      <c r="R39" s="84"/>
      <c r="S39" s="101"/>
      <c r="T39" s="100"/>
      <c r="U39" s="84"/>
      <c r="V39" s="84"/>
      <c r="W39" s="86"/>
      <c r="X39" s="84"/>
      <c r="Y39" s="91" t="str">
        <f t="shared" si="6"/>
        <v/>
      </c>
      <c r="Z39" s="84"/>
      <c r="AA39" s="84"/>
      <c r="AB39" s="86"/>
      <c r="AC39" s="84"/>
      <c r="AD39" s="84"/>
      <c r="AE39" s="84"/>
      <c r="AF39" s="91" t="str">
        <f t="shared" si="7"/>
        <v/>
      </c>
      <c r="AG39" s="86"/>
      <c r="AH39" s="100"/>
      <c r="AI39" s="102"/>
      <c r="AJ39" s="184"/>
      <c r="AK39" s="184"/>
      <c r="AL39" s="184"/>
      <c r="AM39" s="103"/>
      <c r="AN39" s="103"/>
      <c r="AO39" s="103"/>
      <c r="AP39" s="103"/>
      <c r="AQ39" s="103"/>
      <c r="AR39" s="103"/>
      <c r="AS39" s="103"/>
      <c r="AT39" s="103"/>
      <c r="AU39" s="103"/>
      <c r="AV39" s="103"/>
      <c r="AW39" s="103"/>
      <c r="AX39" s="103"/>
      <c r="AY39" s="103"/>
      <c r="AZ39" s="103"/>
      <c r="BA39" s="103"/>
      <c r="BB39" s="103"/>
      <c r="BC39" s="103"/>
      <c r="BD39" s="103"/>
      <c r="BE39" s="103"/>
    </row>
    <row r="40" spans="1:57" s="183" customFormat="1" x14ac:dyDescent="0.2">
      <c r="A40" s="85"/>
      <c r="B40" s="86"/>
      <c r="C40" s="85"/>
      <c r="D40" s="207" t="str">
        <f t="shared" si="4"/>
        <v/>
      </c>
      <c r="E40" s="73"/>
      <c r="F40" s="86"/>
      <c r="G40" s="86"/>
      <c r="H40" s="99"/>
      <c r="I40" s="99"/>
      <c r="J40" s="86"/>
      <c r="K40" s="84"/>
      <c r="L40" s="99"/>
      <c r="M40" s="99"/>
      <c r="N40" s="99" t="str">
        <f t="shared" si="5"/>
        <v/>
      </c>
      <c r="O40" s="84"/>
      <c r="P40" s="100"/>
      <c r="Q40" s="100"/>
      <c r="R40" s="84"/>
      <c r="S40" s="101"/>
      <c r="T40" s="100"/>
      <c r="U40" s="84"/>
      <c r="V40" s="84"/>
      <c r="W40" s="86"/>
      <c r="X40" s="84"/>
      <c r="Y40" s="91" t="str">
        <f t="shared" si="6"/>
        <v/>
      </c>
      <c r="Z40" s="84"/>
      <c r="AA40" s="84"/>
      <c r="AB40" s="86"/>
      <c r="AC40" s="84"/>
      <c r="AD40" s="84"/>
      <c r="AE40" s="84"/>
      <c r="AF40" s="91" t="str">
        <f t="shared" si="7"/>
        <v/>
      </c>
      <c r="AG40" s="86"/>
      <c r="AH40" s="100"/>
      <c r="AI40" s="102"/>
      <c r="AJ40" s="184"/>
      <c r="AK40" s="184"/>
      <c r="AL40" s="184"/>
      <c r="AM40" s="103"/>
      <c r="AN40" s="103"/>
      <c r="AO40" s="103"/>
      <c r="AP40" s="103"/>
      <c r="AQ40" s="103"/>
      <c r="AR40" s="103"/>
      <c r="AS40" s="103"/>
      <c r="AT40" s="103"/>
      <c r="AU40" s="103"/>
      <c r="AV40" s="103"/>
      <c r="AW40" s="103"/>
      <c r="AX40" s="103"/>
      <c r="AY40" s="103"/>
      <c r="AZ40" s="103"/>
      <c r="BA40" s="103"/>
      <c r="BB40" s="103"/>
      <c r="BC40" s="103"/>
      <c r="BD40" s="103"/>
      <c r="BE40" s="103"/>
    </row>
    <row r="41" spans="1:57" s="183" customFormat="1" x14ac:dyDescent="0.2">
      <c r="A41" s="85"/>
      <c r="B41" s="86"/>
      <c r="C41" s="85"/>
      <c r="D41" s="207" t="str">
        <f t="shared" si="4"/>
        <v/>
      </c>
      <c r="E41" s="73"/>
      <c r="F41" s="86"/>
      <c r="G41" s="86"/>
      <c r="H41" s="99"/>
      <c r="I41" s="99"/>
      <c r="J41" s="86"/>
      <c r="K41" s="84"/>
      <c r="L41" s="99"/>
      <c r="M41" s="99"/>
      <c r="N41" s="99" t="str">
        <f t="shared" si="5"/>
        <v/>
      </c>
      <c r="O41" s="84"/>
      <c r="P41" s="100"/>
      <c r="Q41" s="100"/>
      <c r="R41" s="84"/>
      <c r="S41" s="101"/>
      <c r="T41" s="100"/>
      <c r="U41" s="84"/>
      <c r="V41" s="84"/>
      <c r="W41" s="86"/>
      <c r="X41" s="84"/>
      <c r="Y41" s="91" t="str">
        <f t="shared" si="6"/>
        <v/>
      </c>
      <c r="Z41" s="84"/>
      <c r="AA41" s="84"/>
      <c r="AB41" s="86"/>
      <c r="AC41" s="84"/>
      <c r="AD41" s="84"/>
      <c r="AE41" s="84"/>
      <c r="AF41" s="91" t="str">
        <f t="shared" si="7"/>
        <v/>
      </c>
      <c r="AG41" s="86"/>
      <c r="AH41" s="100"/>
      <c r="AI41" s="102"/>
      <c r="AJ41" s="184"/>
      <c r="AK41" s="184"/>
      <c r="AL41" s="184"/>
      <c r="AM41" s="103"/>
      <c r="AN41" s="103"/>
      <c r="AO41" s="103"/>
      <c r="AP41" s="103"/>
      <c r="AQ41" s="103"/>
      <c r="AR41" s="103"/>
      <c r="AS41" s="103"/>
      <c r="AT41" s="103"/>
      <c r="AU41" s="103"/>
      <c r="AV41" s="103"/>
      <c r="AW41" s="103"/>
      <c r="AX41" s="103"/>
      <c r="AY41" s="103"/>
      <c r="AZ41" s="103"/>
      <c r="BA41" s="103"/>
      <c r="BB41" s="103"/>
      <c r="BC41" s="103"/>
      <c r="BD41" s="103"/>
      <c r="BE41" s="103"/>
    </row>
    <row r="42" spans="1:57" s="183" customFormat="1" x14ac:dyDescent="0.2">
      <c r="A42" s="85"/>
      <c r="B42" s="86"/>
      <c r="C42" s="85"/>
      <c r="D42" s="207" t="str">
        <f t="shared" si="4"/>
        <v/>
      </c>
      <c r="E42" s="73"/>
      <c r="F42" s="86"/>
      <c r="G42" s="86"/>
      <c r="H42" s="99"/>
      <c r="I42" s="99"/>
      <c r="J42" s="86"/>
      <c r="K42" s="84"/>
      <c r="L42" s="99"/>
      <c r="M42" s="99"/>
      <c r="N42" s="99" t="str">
        <f t="shared" si="5"/>
        <v/>
      </c>
      <c r="O42" s="84"/>
      <c r="P42" s="100"/>
      <c r="Q42" s="100"/>
      <c r="R42" s="84"/>
      <c r="S42" s="101"/>
      <c r="T42" s="100"/>
      <c r="U42" s="84"/>
      <c r="V42" s="84"/>
      <c r="W42" s="86"/>
      <c r="X42" s="84"/>
      <c r="Y42" s="91" t="str">
        <f t="shared" si="6"/>
        <v/>
      </c>
      <c r="Z42" s="84"/>
      <c r="AA42" s="84"/>
      <c r="AB42" s="86"/>
      <c r="AC42" s="84"/>
      <c r="AD42" s="84"/>
      <c r="AE42" s="84"/>
      <c r="AF42" s="91" t="str">
        <f t="shared" si="7"/>
        <v/>
      </c>
      <c r="AG42" s="86"/>
      <c r="AH42" s="100"/>
      <c r="AI42" s="102"/>
      <c r="AJ42" s="184"/>
      <c r="AK42" s="184"/>
      <c r="AL42" s="184"/>
      <c r="AM42" s="103"/>
      <c r="AN42" s="103"/>
      <c r="AO42" s="103"/>
      <c r="AP42" s="103"/>
      <c r="AQ42" s="103"/>
      <c r="AR42" s="103"/>
      <c r="AS42" s="103"/>
      <c r="AT42" s="103"/>
      <c r="AU42" s="103"/>
      <c r="AV42" s="103"/>
      <c r="AW42" s="103"/>
      <c r="AX42" s="103"/>
      <c r="AY42" s="103"/>
      <c r="AZ42" s="103"/>
      <c r="BA42" s="103"/>
      <c r="BB42" s="103"/>
      <c r="BC42" s="103"/>
      <c r="BD42" s="103"/>
      <c r="BE42" s="103"/>
    </row>
    <row r="43" spans="1:57" s="183" customFormat="1" x14ac:dyDescent="0.2">
      <c r="A43" s="85"/>
      <c r="B43" s="86"/>
      <c r="C43" s="85"/>
      <c r="D43" s="207" t="str">
        <f t="shared" si="4"/>
        <v/>
      </c>
      <c r="E43" s="73"/>
      <c r="F43" s="86"/>
      <c r="G43" s="86"/>
      <c r="H43" s="99"/>
      <c r="I43" s="99"/>
      <c r="J43" s="86"/>
      <c r="K43" s="84"/>
      <c r="L43" s="99"/>
      <c r="M43" s="99"/>
      <c r="N43" s="99" t="str">
        <f t="shared" si="5"/>
        <v/>
      </c>
      <c r="O43" s="84"/>
      <c r="P43" s="100"/>
      <c r="Q43" s="100"/>
      <c r="R43" s="84"/>
      <c r="S43" s="101"/>
      <c r="T43" s="100"/>
      <c r="U43" s="84"/>
      <c r="V43" s="84"/>
      <c r="W43" s="86"/>
      <c r="X43" s="84"/>
      <c r="Y43" s="91" t="str">
        <f t="shared" si="6"/>
        <v/>
      </c>
      <c r="Z43" s="84"/>
      <c r="AA43" s="84"/>
      <c r="AB43" s="86"/>
      <c r="AC43" s="84"/>
      <c r="AD43" s="84"/>
      <c r="AE43" s="84"/>
      <c r="AF43" s="91" t="str">
        <f t="shared" si="7"/>
        <v/>
      </c>
      <c r="AG43" s="86"/>
      <c r="AH43" s="100"/>
      <c r="AI43" s="102"/>
      <c r="AJ43" s="184"/>
      <c r="AK43" s="184"/>
      <c r="AL43" s="184"/>
      <c r="AM43" s="103"/>
      <c r="AN43" s="103"/>
      <c r="AO43" s="103"/>
      <c r="AP43" s="103"/>
      <c r="AQ43" s="103"/>
      <c r="AR43" s="103"/>
      <c r="AS43" s="103"/>
      <c r="AT43" s="103"/>
      <c r="AU43" s="103"/>
      <c r="AV43" s="103"/>
      <c r="AW43" s="103"/>
      <c r="AX43" s="103"/>
      <c r="AY43" s="103"/>
      <c r="AZ43" s="103"/>
      <c r="BA43" s="103"/>
      <c r="BB43" s="103"/>
      <c r="BC43" s="103"/>
      <c r="BD43" s="103"/>
      <c r="BE43" s="103"/>
    </row>
    <row r="44" spans="1:57" s="183" customFormat="1" x14ac:dyDescent="0.2">
      <c r="A44" s="85"/>
      <c r="B44" s="86"/>
      <c r="C44" s="85"/>
      <c r="D44" s="207" t="str">
        <f t="shared" si="4"/>
        <v/>
      </c>
      <c r="E44" s="73"/>
      <c r="F44" s="86"/>
      <c r="G44" s="86"/>
      <c r="H44" s="99"/>
      <c r="I44" s="99"/>
      <c r="J44" s="86"/>
      <c r="K44" s="84"/>
      <c r="L44" s="99"/>
      <c r="M44" s="99"/>
      <c r="N44" s="99" t="str">
        <f t="shared" si="5"/>
        <v/>
      </c>
      <c r="O44" s="84"/>
      <c r="P44" s="100"/>
      <c r="Q44" s="100"/>
      <c r="R44" s="84"/>
      <c r="S44" s="101"/>
      <c r="T44" s="100"/>
      <c r="U44" s="84"/>
      <c r="V44" s="84"/>
      <c r="W44" s="86"/>
      <c r="X44" s="84"/>
      <c r="Y44" s="91" t="str">
        <f t="shared" si="6"/>
        <v/>
      </c>
      <c r="Z44" s="84"/>
      <c r="AA44" s="84"/>
      <c r="AB44" s="86"/>
      <c r="AC44" s="84"/>
      <c r="AD44" s="84"/>
      <c r="AE44" s="84"/>
      <c r="AF44" s="91" t="str">
        <f t="shared" si="7"/>
        <v/>
      </c>
      <c r="AG44" s="86"/>
      <c r="AH44" s="100"/>
      <c r="AI44" s="102"/>
      <c r="AJ44" s="184"/>
      <c r="AK44" s="184"/>
      <c r="AL44" s="184"/>
      <c r="AM44" s="103"/>
      <c r="AN44" s="103"/>
      <c r="AO44" s="103"/>
      <c r="AP44" s="103"/>
      <c r="AQ44" s="103"/>
      <c r="AR44" s="103"/>
      <c r="AS44" s="103"/>
      <c r="AT44" s="103"/>
      <c r="AU44" s="103"/>
      <c r="AV44" s="103"/>
      <c r="AW44" s="103"/>
      <c r="AX44" s="103"/>
      <c r="AY44" s="103"/>
      <c r="AZ44" s="103"/>
      <c r="BA44" s="103"/>
      <c r="BB44" s="103"/>
      <c r="BC44" s="103"/>
      <c r="BD44" s="103"/>
      <c r="BE44" s="103"/>
    </row>
    <row r="45" spans="1:57" s="183" customFormat="1" x14ac:dyDescent="0.2">
      <c r="A45" s="85"/>
      <c r="B45" s="86"/>
      <c r="C45" s="85"/>
      <c r="D45" s="207" t="str">
        <f t="shared" si="4"/>
        <v/>
      </c>
      <c r="E45" s="73"/>
      <c r="F45" s="86"/>
      <c r="G45" s="86"/>
      <c r="H45" s="99"/>
      <c r="I45" s="99"/>
      <c r="J45" s="86"/>
      <c r="K45" s="84"/>
      <c r="L45" s="99"/>
      <c r="M45" s="99"/>
      <c r="N45" s="99" t="str">
        <f t="shared" si="5"/>
        <v/>
      </c>
      <c r="O45" s="84"/>
      <c r="P45" s="100"/>
      <c r="Q45" s="100"/>
      <c r="R45" s="84"/>
      <c r="S45" s="101"/>
      <c r="T45" s="100"/>
      <c r="U45" s="84"/>
      <c r="V45" s="84"/>
      <c r="W45" s="86"/>
      <c r="X45" s="84"/>
      <c r="Y45" s="91" t="str">
        <f t="shared" si="6"/>
        <v/>
      </c>
      <c r="Z45" s="84"/>
      <c r="AA45" s="84"/>
      <c r="AB45" s="86"/>
      <c r="AC45" s="84"/>
      <c r="AD45" s="84"/>
      <c r="AE45" s="84"/>
      <c r="AF45" s="91" t="str">
        <f t="shared" si="7"/>
        <v/>
      </c>
      <c r="AG45" s="86"/>
      <c r="AH45" s="100"/>
      <c r="AI45" s="102"/>
      <c r="AJ45" s="184"/>
      <c r="AK45" s="184"/>
      <c r="AL45" s="184"/>
      <c r="AM45" s="103"/>
      <c r="AN45" s="103"/>
      <c r="AO45" s="103"/>
      <c r="AP45" s="103"/>
      <c r="AQ45" s="103"/>
      <c r="AR45" s="103"/>
      <c r="AS45" s="103"/>
      <c r="AT45" s="103"/>
      <c r="AU45" s="103"/>
      <c r="AV45" s="103"/>
      <c r="AW45" s="103"/>
      <c r="AX45" s="103"/>
      <c r="AY45" s="103"/>
      <c r="AZ45" s="103"/>
      <c r="BA45" s="103"/>
      <c r="BB45" s="103"/>
      <c r="BC45" s="103"/>
      <c r="BD45" s="103"/>
      <c r="BE45" s="103"/>
    </row>
    <row r="46" spans="1:57" s="183" customFormat="1" x14ac:dyDescent="0.2">
      <c r="A46" s="85"/>
      <c r="B46" s="86"/>
      <c r="C46" s="85"/>
      <c r="D46" s="207" t="str">
        <f t="shared" si="4"/>
        <v/>
      </c>
      <c r="E46" s="73"/>
      <c r="F46" s="86"/>
      <c r="G46" s="86"/>
      <c r="H46" s="99"/>
      <c r="I46" s="99"/>
      <c r="J46" s="86"/>
      <c r="K46" s="84"/>
      <c r="L46" s="99"/>
      <c r="M46" s="99"/>
      <c r="N46" s="99" t="str">
        <f t="shared" si="5"/>
        <v/>
      </c>
      <c r="O46" s="84"/>
      <c r="P46" s="100"/>
      <c r="Q46" s="100"/>
      <c r="R46" s="84"/>
      <c r="S46" s="101"/>
      <c r="T46" s="100"/>
      <c r="U46" s="84"/>
      <c r="V46" s="84"/>
      <c r="W46" s="86"/>
      <c r="X46" s="84"/>
      <c r="Y46" s="91" t="str">
        <f t="shared" si="6"/>
        <v/>
      </c>
      <c r="Z46" s="84"/>
      <c r="AA46" s="84"/>
      <c r="AB46" s="86"/>
      <c r="AC46" s="84"/>
      <c r="AD46" s="84"/>
      <c r="AE46" s="84"/>
      <c r="AF46" s="91" t="str">
        <f t="shared" si="7"/>
        <v/>
      </c>
      <c r="AG46" s="86"/>
      <c r="AH46" s="100"/>
      <c r="AI46" s="102"/>
      <c r="AJ46" s="184"/>
      <c r="AK46" s="184"/>
      <c r="AL46" s="184"/>
      <c r="AM46" s="103"/>
      <c r="AN46" s="103"/>
      <c r="AO46" s="103"/>
      <c r="AP46" s="103"/>
      <c r="AQ46" s="103"/>
      <c r="AR46" s="103"/>
      <c r="AS46" s="103"/>
      <c r="AT46" s="103"/>
      <c r="AU46" s="103"/>
      <c r="AV46" s="103"/>
      <c r="AW46" s="103"/>
      <c r="AX46" s="103"/>
      <c r="AY46" s="103"/>
      <c r="AZ46" s="103"/>
      <c r="BA46" s="103"/>
      <c r="BB46" s="103"/>
      <c r="BC46" s="103"/>
      <c r="BD46" s="103"/>
      <c r="BE46" s="103"/>
    </row>
    <row r="47" spans="1:57" s="183" customFormat="1" x14ac:dyDescent="0.2">
      <c r="A47" s="85"/>
      <c r="B47" s="86"/>
      <c r="C47" s="85"/>
      <c r="D47" s="207" t="str">
        <f t="shared" si="4"/>
        <v/>
      </c>
      <c r="E47" s="73"/>
      <c r="F47" s="86"/>
      <c r="G47" s="86"/>
      <c r="H47" s="99"/>
      <c r="I47" s="99"/>
      <c r="J47" s="86"/>
      <c r="K47" s="84"/>
      <c r="L47" s="99"/>
      <c r="M47" s="99"/>
      <c r="N47" s="99" t="str">
        <f t="shared" si="5"/>
        <v/>
      </c>
      <c r="O47" s="84"/>
      <c r="P47" s="100"/>
      <c r="Q47" s="100"/>
      <c r="R47" s="84"/>
      <c r="S47" s="101"/>
      <c r="T47" s="100"/>
      <c r="U47" s="84"/>
      <c r="V47" s="84"/>
      <c r="W47" s="86"/>
      <c r="X47" s="84"/>
      <c r="Y47" s="91" t="str">
        <f t="shared" si="6"/>
        <v/>
      </c>
      <c r="Z47" s="84"/>
      <c r="AA47" s="84"/>
      <c r="AB47" s="86"/>
      <c r="AC47" s="84"/>
      <c r="AD47" s="84"/>
      <c r="AE47" s="84"/>
      <c r="AF47" s="91" t="str">
        <f t="shared" si="7"/>
        <v/>
      </c>
      <c r="AG47" s="86"/>
      <c r="AH47" s="100"/>
      <c r="AI47" s="102"/>
      <c r="AJ47" s="184"/>
      <c r="AK47" s="184"/>
      <c r="AL47" s="184"/>
      <c r="AM47" s="103"/>
      <c r="AN47" s="103"/>
      <c r="AO47" s="103"/>
      <c r="AP47" s="103"/>
      <c r="AQ47" s="103"/>
      <c r="AR47" s="103"/>
      <c r="AS47" s="103"/>
      <c r="AT47" s="103"/>
      <c r="AU47" s="103"/>
      <c r="AV47" s="103"/>
      <c r="AW47" s="103"/>
      <c r="AX47" s="103"/>
      <c r="AY47" s="103"/>
      <c r="AZ47" s="103"/>
      <c r="BA47" s="103"/>
      <c r="BB47" s="103"/>
      <c r="BC47" s="103"/>
      <c r="BD47" s="103"/>
      <c r="BE47" s="103"/>
    </row>
    <row r="48" spans="1:57" s="183" customFormat="1" x14ac:dyDescent="0.2">
      <c r="A48" s="85"/>
      <c r="B48" s="86"/>
      <c r="C48" s="85"/>
      <c r="D48" s="207" t="str">
        <f t="shared" si="4"/>
        <v/>
      </c>
      <c r="E48" s="73"/>
      <c r="F48" s="86"/>
      <c r="G48" s="86"/>
      <c r="H48" s="99"/>
      <c r="I48" s="99"/>
      <c r="J48" s="86"/>
      <c r="K48" s="84"/>
      <c r="L48" s="99"/>
      <c r="M48" s="99"/>
      <c r="N48" s="99" t="str">
        <f t="shared" si="5"/>
        <v/>
      </c>
      <c r="O48" s="84"/>
      <c r="P48" s="100"/>
      <c r="Q48" s="100"/>
      <c r="R48" s="84"/>
      <c r="S48" s="101"/>
      <c r="T48" s="100"/>
      <c r="U48" s="84"/>
      <c r="V48" s="84"/>
      <c r="W48" s="86"/>
      <c r="X48" s="84"/>
      <c r="Y48" s="91" t="str">
        <f t="shared" si="6"/>
        <v/>
      </c>
      <c r="Z48" s="84"/>
      <c r="AA48" s="84"/>
      <c r="AB48" s="86"/>
      <c r="AC48" s="84"/>
      <c r="AD48" s="84"/>
      <c r="AE48" s="84"/>
      <c r="AF48" s="91" t="str">
        <f t="shared" si="7"/>
        <v/>
      </c>
      <c r="AG48" s="86"/>
      <c r="AH48" s="100"/>
      <c r="AI48" s="102"/>
      <c r="AJ48" s="184"/>
      <c r="AK48" s="184"/>
      <c r="AL48" s="184"/>
      <c r="AM48" s="103"/>
      <c r="AN48" s="103"/>
      <c r="AO48" s="103"/>
      <c r="AP48" s="103"/>
      <c r="AQ48" s="103"/>
      <c r="AR48" s="103"/>
      <c r="AS48" s="103"/>
      <c r="AT48" s="103"/>
      <c r="AU48" s="103"/>
      <c r="AV48" s="103"/>
      <c r="AW48" s="103"/>
      <c r="AX48" s="103"/>
      <c r="AY48" s="103"/>
      <c r="AZ48" s="103"/>
      <c r="BA48" s="103"/>
      <c r="BB48" s="103"/>
      <c r="BC48" s="103"/>
      <c r="BD48" s="103"/>
      <c r="BE48" s="103"/>
    </row>
    <row r="49" spans="1:57" s="183" customFormat="1" x14ac:dyDescent="0.2">
      <c r="A49" s="85"/>
      <c r="B49" s="86"/>
      <c r="C49" s="85"/>
      <c r="D49" s="207" t="str">
        <f t="shared" si="4"/>
        <v/>
      </c>
      <c r="E49" s="73"/>
      <c r="F49" s="86"/>
      <c r="G49" s="86"/>
      <c r="H49" s="99"/>
      <c r="I49" s="99"/>
      <c r="J49" s="86"/>
      <c r="K49" s="84"/>
      <c r="L49" s="99"/>
      <c r="M49" s="99"/>
      <c r="N49" s="99" t="str">
        <f t="shared" si="5"/>
        <v/>
      </c>
      <c r="O49" s="84"/>
      <c r="P49" s="100"/>
      <c r="Q49" s="100"/>
      <c r="R49" s="84"/>
      <c r="S49" s="101"/>
      <c r="T49" s="100"/>
      <c r="U49" s="84"/>
      <c r="V49" s="84"/>
      <c r="W49" s="86"/>
      <c r="X49" s="84"/>
      <c r="Y49" s="91" t="str">
        <f t="shared" si="6"/>
        <v/>
      </c>
      <c r="Z49" s="84"/>
      <c r="AA49" s="84"/>
      <c r="AB49" s="86"/>
      <c r="AC49" s="84"/>
      <c r="AD49" s="84"/>
      <c r="AE49" s="84"/>
      <c r="AF49" s="91" t="str">
        <f t="shared" si="7"/>
        <v/>
      </c>
      <c r="AG49" s="86"/>
      <c r="AH49" s="100"/>
      <c r="AI49" s="102"/>
      <c r="AJ49" s="184"/>
      <c r="AK49" s="184"/>
      <c r="AL49" s="184"/>
      <c r="AM49" s="103"/>
      <c r="AN49" s="103"/>
      <c r="AO49" s="103"/>
      <c r="AP49" s="103"/>
      <c r="AQ49" s="103"/>
      <c r="AR49" s="103"/>
      <c r="AS49" s="103"/>
      <c r="AT49" s="103"/>
      <c r="AU49" s="103"/>
      <c r="AV49" s="103"/>
      <c r="AW49" s="103"/>
      <c r="AX49" s="103"/>
      <c r="AY49" s="103"/>
      <c r="AZ49" s="103"/>
      <c r="BA49" s="103"/>
      <c r="BB49" s="103"/>
      <c r="BC49" s="103"/>
      <c r="BD49" s="103"/>
      <c r="BE49" s="103"/>
    </row>
    <row r="50" spans="1:57" s="183" customFormat="1" x14ac:dyDescent="0.2">
      <c r="A50" s="85"/>
      <c r="B50" s="86"/>
      <c r="C50" s="85"/>
      <c r="D50" s="207" t="str">
        <f t="shared" si="4"/>
        <v/>
      </c>
      <c r="E50" s="73"/>
      <c r="F50" s="86"/>
      <c r="G50" s="86"/>
      <c r="H50" s="99"/>
      <c r="I50" s="99"/>
      <c r="J50" s="86"/>
      <c r="K50" s="84"/>
      <c r="L50" s="99"/>
      <c r="M50" s="99"/>
      <c r="N50" s="99" t="str">
        <f t="shared" si="5"/>
        <v/>
      </c>
      <c r="O50" s="84"/>
      <c r="P50" s="100"/>
      <c r="Q50" s="100"/>
      <c r="R50" s="84"/>
      <c r="S50" s="101"/>
      <c r="T50" s="100"/>
      <c r="U50" s="84"/>
      <c r="V50" s="84"/>
      <c r="W50" s="86"/>
      <c r="X50" s="84"/>
      <c r="Y50" s="91" t="str">
        <f t="shared" si="6"/>
        <v/>
      </c>
      <c r="Z50" s="84"/>
      <c r="AA50" s="84"/>
      <c r="AB50" s="86"/>
      <c r="AC50" s="84"/>
      <c r="AD50" s="84"/>
      <c r="AE50" s="84"/>
      <c r="AF50" s="91" t="str">
        <f t="shared" si="7"/>
        <v/>
      </c>
      <c r="AG50" s="86"/>
      <c r="AH50" s="100"/>
      <c r="AI50" s="102"/>
      <c r="AJ50" s="184"/>
      <c r="AK50" s="184"/>
      <c r="AL50" s="184"/>
      <c r="AM50" s="103"/>
      <c r="AN50" s="103"/>
      <c r="AO50" s="103"/>
      <c r="AP50" s="103"/>
      <c r="AQ50" s="103"/>
      <c r="AR50" s="103"/>
      <c r="AS50" s="103"/>
      <c r="AT50" s="103"/>
      <c r="AU50" s="103"/>
      <c r="AV50" s="103"/>
      <c r="AW50" s="103"/>
      <c r="AX50" s="103"/>
      <c r="AY50" s="103"/>
      <c r="AZ50" s="103"/>
      <c r="BA50" s="103"/>
      <c r="BB50" s="103"/>
      <c r="BC50" s="103"/>
      <c r="BD50" s="103"/>
      <c r="BE50" s="103"/>
    </row>
    <row r="51" spans="1:57" s="183" customFormat="1" x14ac:dyDescent="0.2">
      <c r="A51" s="85"/>
      <c r="B51" s="86"/>
      <c r="C51" s="85"/>
      <c r="D51" s="207" t="str">
        <f t="shared" si="4"/>
        <v/>
      </c>
      <c r="E51" s="73"/>
      <c r="F51" s="86"/>
      <c r="G51" s="86"/>
      <c r="H51" s="99"/>
      <c r="I51" s="99"/>
      <c r="J51" s="86"/>
      <c r="K51" s="84"/>
      <c r="L51" s="99"/>
      <c r="M51" s="99"/>
      <c r="N51" s="99" t="str">
        <f t="shared" si="5"/>
        <v/>
      </c>
      <c r="O51" s="84"/>
      <c r="P51" s="100"/>
      <c r="Q51" s="100"/>
      <c r="R51" s="84"/>
      <c r="S51" s="101"/>
      <c r="T51" s="100"/>
      <c r="U51" s="84"/>
      <c r="V51" s="84"/>
      <c r="W51" s="86"/>
      <c r="X51" s="84"/>
      <c r="Y51" s="91" t="str">
        <f t="shared" si="6"/>
        <v/>
      </c>
      <c r="Z51" s="84"/>
      <c r="AA51" s="84"/>
      <c r="AB51" s="86"/>
      <c r="AC51" s="84"/>
      <c r="AD51" s="84"/>
      <c r="AE51" s="84"/>
      <c r="AF51" s="91" t="str">
        <f t="shared" si="7"/>
        <v/>
      </c>
      <c r="AG51" s="86"/>
      <c r="AH51" s="100"/>
      <c r="AI51" s="102"/>
      <c r="AJ51" s="184"/>
      <c r="AK51" s="184"/>
      <c r="AL51" s="184"/>
      <c r="AM51" s="103"/>
      <c r="AN51" s="103"/>
      <c r="AO51" s="103"/>
      <c r="AP51" s="103"/>
      <c r="AQ51" s="103"/>
      <c r="AR51" s="103"/>
      <c r="AS51" s="103"/>
      <c r="AT51" s="103"/>
      <c r="AU51" s="103"/>
      <c r="AV51" s="103"/>
      <c r="AW51" s="103"/>
      <c r="AX51" s="103"/>
      <c r="AY51" s="103"/>
      <c r="AZ51" s="103"/>
      <c r="BA51" s="103"/>
      <c r="BB51" s="103"/>
      <c r="BC51" s="103"/>
      <c r="BD51" s="103"/>
      <c r="BE51" s="103"/>
    </row>
    <row r="52" spans="1:57" s="183" customFormat="1" x14ac:dyDescent="0.2">
      <c r="A52" s="85"/>
      <c r="B52" s="86"/>
      <c r="C52" s="85"/>
      <c r="D52" s="207" t="str">
        <f t="shared" si="4"/>
        <v/>
      </c>
      <c r="E52" s="73"/>
      <c r="F52" s="86"/>
      <c r="G52" s="86"/>
      <c r="H52" s="99"/>
      <c r="I52" s="99"/>
      <c r="J52" s="86"/>
      <c r="K52" s="84"/>
      <c r="L52" s="99"/>
      <c r="M52" s="99"/>
      <c r="N52" s="99" t="str">
        <f t="shared" si="5"/>
        <v/>
      </c>
      <c r="O52" s="84"/>
      <c r="P52" s="100"/>
      <c r="Q52" s="100"/>
      <c r="R52" s="84"/>
      <c r="S52" s="101"/>
      <c r="T52" s="100"/>
      <c r="U52" s="84"/>
      <c r="V52" s="84"/>
      <c r="W52" s="86"/>
      <c r="X52" s="84"/>
      <c r="Y52" s="91" t="str">
        <f t="shared" si="6"/>
        <v/>
      </c>
      <c r="Z52" s="84"/>
      <c r="AA52" s="84"/>
      <c r="AB52" s="86"/>
      <c r="AC52" s="84"/>
      <c r="AD52" s="84"/>
      <c r="AE52" s="84"/>
      <c r="AF52" s="91" t="str">
        <f t="shared" si="7"/>
        <v/>
      </c>
      <c r="AG52" s="86"/>
      <c r="AH52" s="100"/>
      <c r="AI52" s="102"/>
      <c r="AJ52" s="184"/>
      <c r="AK52" s="184"/>
      <c r="AL52" s="184"/>
      <c r="AM52" s="103"/>
      <c r="AN52" s="103"/>
      <c r="AO52" s="103"/>
      <c r="AP52" s="103"/>
      <c r="AQ52" s="103"/>
      <c r="AR52" s="103"/>
      <c r="AS52" s="103"/>
      <c r="AT52" s="103"/>
      <c r="AU52" s="103"/>
      <c r="AV52" s="103"/>
      <c r="AW52" s="103"/>
      <c r="AX52" s="103"/>
      <c r="AY52" s="103"/>
      <c r="AZ52" s="103"/>
      <c r="BA52" s="103"/>
      <c r="BB52" s="103"/>
      <c r="BC52" s="103"/>
      <c r="BD52" s="103"/>
      <c r="BE52" s="103"/>
    </row>
    <row r="53" spans="1:57" s="183" customFormat="1" x14ac:dyDescent="0.2">
      <c r="A53" s="85"/>
      <c r="B53" s="86"/>
      <c r="C53" s="85"/>
      <c r="D53" s="207" t="str">
        <f t="shared" si="4"/>
        <v/>
      </c>
      <c r="E53" s="73"/>
      <c r="F53" s="86"/>
      <c r="G53" s="86"/>
      <c r="H53" s="99"/>
      <c r="I53" s="99"/>
      <c r="J53" s="86"/>
      <c r="K53" s="84"/>
      <c r="L53" s="99"/>
      <c r="M53" s="99"/>
      <c r="N53" s="99" t="str">
        <f t="shared" si="5"/>
        <v/>
      </c>
      <c r="O53" s="84"/>
      <c r="P53" s="100"/>
      <c r="Q53" s="100"/>
      <c r="R53" s="84"/>
      <c r="S53" s="101"/>
      <c r="T53" s="100"/>
      <c r="U53" s="84"/>
      <c r="V53" s="84"/>
      <c r="W53" s="86"/>
      <c r="X53" s="84"/>
      <c r="Y53" s="91" t="str">
        <f t="shared" si="6"/>
        <v/>
      </c>
      <c r="Z53" s="84"/>
      <c r="AA53" s="84"/>
      <c r="AB53" s="86"/>
      <c r="AC53" s="84"/>
      <c r="AD53" s="84"/>
      <c r="AE53" s="84"/>
      <c r="AF53" s="91" t="str">
        <f t="shared" si="7"/>
        <v/>
      </c>
      <c r="AG53" s="86"/>
      <c r="AH53" s="100"/>
      <c r="AI53" s="102"/>
      <c r="AJ53" s="184"/>
      <c r="AK53" s="184"/>
      <c r="AL53" s="184"/>
      <c r="AM53" s="103"/>
      <c r="AN53" s="103"/>
      <c r="AO53" s="103"/>
      <c r="AP53" s="103"/>
      <c r="AQ53" s="103"/>
      <c r="AR53" s="103"/>
      <c r="AS53" s="103"/>
      <c r="AT53" s="103"/>
      <c r="AU53" s="103"/>
      <c r="AV53" s="103"/>
      <c r="AW53" s="103"/>
      <c r="AX53" s="103"/>
      <c r="AY53" s="103"/>
      <c r="AZ53" s="103"/>
      <c r="BA53" s="103"/>
      <c r="BB53" s="103"/>
      <c r="BC53" s="103"/>
      <c r="BD53" s="103"/>
      <c r="BE53" s="103"/>
    </row>
    <row r="54" spans="1:57" s="183" customFormat="1" x14ac:dyDescent="0.2">
      <c r="A54" s="85"/>
      <c r="B54" s="86"/>
      <c r="C54" s="85"/>
      <c r="D54" s="207" t="str">
        <f t="shared" si="4"/>
        <v/>
      </c>
      <c r="E54" s="73"/>
      <c r="F54" s="86"/>
      <c r="G54" s="86"/>
      <c r="H54" s="99"/>
      <c r="I54" s="99"/>
      <c r="J54" s="86"/>
      <c r="K54" s="84"/>
      <c r="L54" s="99"/>
      <c r="M54" s="99"/>
      <c r="N54" s="99" t="str">
        <f t="shared" si="5"/>
        <v/>
      </c>
      <c r="O54" s="84"/>
      <c r="P54" s="100"/>
      <c r="Q54" s="100"/>
      <c r="R54" s="84"/>
      <c r="S54" s="101"/>
      <c r="T54" s="100"/>
      <c r="U54" s="84"/>
      <c r="V54" s="84"/>
      <c r="W54" s="86"/>
      <c r="X54" s="84"/>
      <c r="Y54" s="91" t="str">
        <f t="shared" si="6"/>
        <v/>
      </c>
      <c r="Z54" s="84"/>
      <c r="AA54" s="84"/>
      <c r="AB54" s="86"/>
      <c r="AC54" s="84"/>
      <c r="AD54" s="84"/>
      <c r="AE54" s="84"/>
      <c r="AF54" s="91" t="str">
        <f t="shared" si="7"/>
        <v/>
      </c>
      <c r="AG54" s="86"/>
      <c r="AH54" s="100"/>
      <c r="AI54" s="102"/>
      <c r="AJ54" s="184"/>
      <c r="AK54" s="184"/>
      <c r="AL54" s="184"/>
      <c r="AM54" s="103"/>
      <c r="AN54" s="103"/>
      <c r="AO54" s="103"/>
      <c r="AP54" s="103"/>
      <c r="AQ54" s="103"/>
      <c r="AR54" s="103"/>
      <c r="AS54" s="103"/>
      <c r="AT54" s="103"/>
      <c r="AU54" s="103"/>
      <c r="AV54" s="103"/>
      <c r="AW54" s="103"/>
      <c r="AX54" s="103"/>
      <c r="AY54" s="103"/>
      <c r="AZ54" s="103"/>
      <c r="BA54" s="103"/>
      <c r="BB54" s="103"/>
      <c r="BC54" s="103"/>
      <c r="BD54" s="103"/>
      <c r="BE54" s="103"/>
    </row>
    <row r="55" spans="1:57" s="183" customFormat="1" x14ac:dyDescent="0.2">
      <c r="A55" s="85"/>
      <c r="B55" s="86"/>
      <c r="C55" s="85"/>
      <c r="D55" s="207" t="str">
        <f t="shared" si="4"/>
        <v/>
      </c>
      <c r="E55" s="73"/>
      <c r="F55" s="86"/>
      <c r="G55" s="86"/>
      <c r="H55" s="99"/>
      <c r="I55" s="99"/>
      <c r="J55" s="86"/>
      <c r="K55" s="84"/>
      <c r="L55" s="99"/>
      <c r="M55" s="99"/>
      <c r="N55" s="99" t="str">
        <f t="shared" si="5"/>
        <v/>
      </c>
      <c r="O55" s="84"/>
      <c r="P55" s="100"/>
      <c r="Q55" s="100"/>
      <c r="R55" s="84"/>
      <c r="S55" s="101"/>
      <c r="T55" s="100"/>
      <c r="U55" s="84"/>
      <c r="V55" s="84"/>
      <c r="W55" s="86"/>
      <c r="X55" s="84"/>
      <c r="Y55" s="91" t="str">
        <f t="shared" si="6"/>
        <v/>
      </c>
      <c r="Z55" s="84"/>
      <c r="AA55" s="84"/>
      <c r="AB55" s="86"/>
      <c r="AC55" s="84"/>
      <c r="AD55" s="84"/>
      <c r="AE55" s="84"/>
      <c r="AF55" s="91" t="str">
        <f t="shared" si="7"/>
        <v/>
      </c>
      <c r="AG55" s="86"/>
      <c r="AH55" s="100"/>
      <c r="AI55" s="102"/>
      <c r="AJ55" s="184"/>
      <c r="AK55" s="184"/>
      <c r="AL55" s="184"/>
      <c r="AM55" s="103"/>
      <c r="AN55" s="103"/>
      <c r="AO55" s="103"/>
      <c r="AP55" s="103"/>
      <c r="AQ55" s="103"/>
      <c r="AR55" s="103"/>
      <c r="AS55" s="103"/>
      <c r="AT55" s="103"/>
      <c r="AU55" s="103"/>
      <c r="AV55" s="103"/>
      <c r="AW55" s="103"/>
      <c r="AX55" s="103"/>
      <c r="AY55" s="103"/>
      <c r="AZ55" s="103"/>
      <c r="BA55" s="103"/>
      <c r="BB55" s="103"/>
      <c r="BC55" s="103"/>
      <c r="BD55" s="103"/>
      <c r="BE55" s="103"/>
    </row>
    <row r="56" spans="1:57" s="183" customFormat="1" x14ac:dyDescent="0.2">
      <c r="A56" s="85"/>
      <c r="B56" s="86"/>
      <c r="C56" s="85"/>
      <c r="D56" s="207" t="str">
        <f t="shared" si="4"/>
        <v/>
      </c>
      <c r="E56" s="73"/>
      <c r="F56" s="86"/>
      <c r="G56" s="86"/>
      <c r="H56" s="99"/>
      <c r="I56" s="99"/>
      <c r="J56" s="86"/>
      <c r="K56" s="84"/>
      <c r="L56" s="99"/>
      <c r="M56" s="99"/>
      <c r="N56" s="99" t="str">
        <f t="shared" si="5"/>
        <v/>
      </c>
      <c r="O56" s="84"/>
      <c r="P56" s="100"/>
      <c r="Q56" s="100"/>
      <c r="R56" s="84"/>
      <c r="S56" s="101"/>
      <c r="T56" s="100"/>
      <c r="U56" s="84"/>
      <c r="V56" s="84"/>
      <c r="W56" s="86"/>
      <c r="X56" s="84"/>
      <c r="Y56" s="91" t="str">
        <f t="shared" si="6"/>
        <v/>
      </c>
      <c r="Z56" s="84"/>
      <c r="AA56" s="84"/>
      <c r="AB56" s="86"/>
      <c r="AC56" s="84"/>
      <c r="AD56" s="84"/>
      <c r="AE56" s="84"/>
      <c r="AF56" s="91" t="str">
        <f t="shared" si="7"/>
        <v/>
      </c>
      <c r="AG56" s="86"/>
      <c r="AH56" s="100"/>
      <c r="AI56" s="102"/>
      <c r="AJ56" s="184"/>
      <c r="AK56" s="184"/>
      <c r="AL56" s="184"/>
      <c r="AM56" s="103"/>
      <c r="AN56" s="103"/>
      <c r="AO56" s="103"/>
      <c r="AP56" s="103"/>
      <c r="AQ56" s="103"/>
      <c r="AR56" s="103"/>
      <c r="AS56" s="103"/>
      <c r="AT56" s="103"/>
      <c r="AU56" s="103"/>
      <c r="AV56" s="103"/>
      <c r="AW56" s="103"/>
      <c r="AX56" s="103"/>
      <c r="AY56" s="103"/>
      <c r="AZ56" s="103"/>
      <c r="BA56" s="103"/>
      <c r="BB56" s="103"/>
      <c r="BC56" s="103"/>
      <c r="BD56" s="103"/>
      <c r="BE56" s="103"/>
    </row>
    <row r="57" spans="1:57" s="183" customFormat="1" x14ac:dyDescent="0.2">
      <c r="A57" s="85"/>
      <c r="B57" s="86"/>
      <c r="C57" s="85"/>
      <c r="D57" s="207" t="str">
        <f t="shared" si="4"/>
        <v/>
      </c>
      <c r="E57" s="73"/>
      <c r="F57" s="86"/>
      <c r="G57" s="86"/>
      <c r="H57" s="99"/>
      <c r="I57" s="99"/>
      <c r="J57" s="86"/>
      <c r="K57" s="84"/>
      <c r="L57" s="99"/>
      <c r="M57" s="99"/>
      <c r="N57" s="99" t="str">
        <f t="shared" si="5"/>
        <v/>
      </c>
      <c r="O57" s="84"/>
      <c r="P57" s="100"/>
      <c r="Q57" s="100"/>
      <c r="R57" s="84"/>
      <c r="S57" s="101"/>
      <c r="T57" s="100"/>
      <c r="U57" s="84"/>
      <c r="V57" s="84"/>
      <c r="W57" s="86"/>
      <c r="X57" s="84"/>
      <c r="Y57" s="91" t="str">
        <f t="shared" si="6"/>
        <v/>
      </c>
      <c r="Z57" s="84"/>
      <c r="AA57" s="84"/>
      <c r="AB57" s="86"/>
      <c r="AC57" s="84"/>
      <c r="AD57" s="84"/>
      <c r="AE57" s="84"/>
      <c r="AF57" s="91" t="str">
        <f t="shared" si="7"/>
        <v/>
      </c>
      <c r="AG57" s="86"/>
      <c r="AH57" s="100"/>
      <c r="AI57" s="102"/>
      <c r="AJ57" s="184"/>
      <c r="AK57" s="184"/>
      <c r="AL57" s="184"/>
      <c r="AM57" s="103"/>
      <c r="AN57" s="103"/>
      <c r="AO57" s="103"/>
      <c r="AP57" s="103"/>
      <c r="AQ57" s="103"/>
      <c r="AR57" s="103"/>
      <c r="AS57" s="103"/>
      <c r="AT57" s="103"/>
      <c r="AU57" s="103"/>
      <c r="AV57" s="103"/>
      <c r="AW57" s="103"/>
      <c r="AX57" s="103"/>
      <c r="AY57" s="103"/>
      <c r="AZ57" s="103"/>
      <c r="BA57" s="103"/>
      <c r="BB57" s="103"/>
      <c r="BC57" s="103"/>
      <c r="BD57" s="103"/>
      <c r="BE57" s="103"/>
    </row>
    <row r="58" spans="1:57" s="183" customFormat="1" x14ac:dyDescent="0.2">
      <c r="A58" s="85"/>
      <c r="B58" s="86"/>
      <c r="C58" s="85"/>
      <c r="D58" s="207" t="str">
        <f t="shared" si="4"/>
        <v/>
      </c>
      <c r="E58" s="73"/>
      <c r="F58" s="86"/>
      <c r="G58" s="86"/>
      <c r="H58" s="99"/>
      <c r="I58" s="99"/>
      <c r="J58" s="86"/>
      <c r="K58" s="84"/>
      <c r="L58" s="99"/>
      <c r="M58" s="99"/>
      <c r="N58" s="99" t="str">
        <f t="shared" si="5"/>
        <v/>
      </c>
      <c r="O58" s="84"/>
      <c r="P58" s="100"/>
      <c r="Q58" s="100"/>
      <c r="R58" s="84"/>
      <c r="S58" s="101"/>
      <c r="T58" s="100"/>
      <c r="U58" s="84"/>
      <c r="V58" s="84"/>
      <c r="W58" s="86"/>
      <c r="X58" s="84"/>
      <c r="Y58" s="91" t="str">
        <f t="shared" si="6"/>
        <v/>
      </c>
      <c r="Z58" s="84"/>
      <c r="AA58" s="84"/>
      <c r="AB58" s="86"/>
      <c r="AC58" s="84"/>
      <c r="AD58" s="84"/>
      <c r="AE58" s="84"/>
      <c r="AF58" s="91" t="str">
        <f t="shared" si="7"/>
        <v/>
      </c>
      <c r="AG58" s="86"/>
      <c r="AH58" s="100"/>
      <c r="AI58" s="102"/>
      <c r="AJ58" s="184"/>
      <c r="AK58" s="184"/>
      <c r="AL58" s="184"/>
      <c r="AM58" s="103"/>
      <c r="AN58" s="103"/>
      <c r="AO58" s="103"/>
      <c r="AP58" s="103"/>
      <c r="AQ58" s="103"/>
      <c r="AR58" s="103"/>
      <c r="AS58" s="103"/>
      <c r="AT58" s="103"/>
      <c r="AU58" s="103"/>
      <c r="AV58" s="103"/>
      <c r="AW58" s="103"/>
      <c r="AX58" s="103"/>
      <c r="AY58" s="103"/>
      <c r="AZ58" s="103"/>
      <c r="BA58" s="103"/>
      <c r="BB58" s="103"/>
      <c r="BC58" s="103"/>
      <c r="BD58" s="103"/>
      <c r="BE58" s="103"/>
    </row>
    <row r="59" spans="1:57" s="183" customFormat="1" x14ac:dyDescent="0.2">
      <c r="A59" s="85"/>
      <c r="B59" s="86"/>
      <c r="C59" s="85"/>
      <c r="D59" s="207" t="str">
        <f t="shared" si="4"/>
        <v/>
      </c>
      <c r="E59" s="73"/>
      <c r="F59" s="86"/>
      <c r="G59" s="86"/>
      <c r="H59" s="99"/>
      <c r="I59" s="99"/>
      <c r="J59" s="86"/>
      <c r="K59" s="84"/>
      <c r="L59" s="99"/>
      <c r="M59" s="99"/>
      <c r="N59" s="99" t="str">
        <f t="shared" si="5"/>
        <v/>
      </c>
      <c r="O59" s="84"/>
      <c r="P59" s="100"/>
      <c r="Q59" s="100"/>
      <c r="R59" s="84"/>
      <c r="S59" s="101"/>
      <c r="T59" s="100"/>
      <c r="U59" s="84"/>
      <c r="V59" s="84"/>
      <c r="W59" s="86"/>
      <c r="X59" s="84"/>
      <c r="Y59" s="91" t="str">
        <f t="shared" si="6"/>
        <v/>
      </c>
      <c r="Z59" s="84"/>
      <c r="AA59" s="84"/>
      <c r="AB59" s="86"/>
      <c r="AC59" s="84"/>
      <c r="AD59" s="84"/>
      <c r="AE59" s="84"/>
      <c r="AF59" s="91" t="str">
        <f t="shared" si="7"/>
        <v/>
      </c>
      <c r="AG59" s="86"/>
      <c r="AH59" s="100"/>
      <c r="AI59" s="102"/>
      <c r="AJ59" s="184"/>
      <c r="AK59" s="184"/>
      <c r="AL59" s="184"/>
      <c r="AM59" s="103"/>
      <c r="AN59" s="103"/>
      <c r="AO59" s="103"/>
      <c r="AP59" s="103"/>
      <c r="AQ59" s="103"/>
      <c r="AR59" s="103"/>
      <c r="AS59" s="103"/>
      <c r="AT59" s="103"/>
      <c r="AU59" s="103"/>
      <c r="AV59" s="103"/>
      <c r="AW59" s="103"/>
      <c r="AX59" s="103"/>
      <c r="AY59" s="103"/>
      <c r="AZ59" s="103"/>
      <c r="BA59" s="103"/>
      <c r="BB59" s="103"/>
      <c r="BC59" s="103"/>
      <c r="BD59" s="103"/>
      <c r="BE59" s="103"/>
    </row>
    <row r="60" spans="1:57" s="183" customFormat="1" x14ac:dyDescent="0.2">
      <c r="A60" s="85"/>
      <c r="B60" s="86"/>
      <c r="C60" s="85"/>
      <c r="D60" s="207" t="str">
        <f t="shared" si="4"/>
        <v/>
      </c>
      <c r="E60" s="73"/>
      <c r="F60" s="86"/>
      <c r="G60" s="86"/>
      <c r="H60" s="99"/>
      <c r="I60" s="99"/>
      <c r="J60" s="86"/>
      <c r="K60" s="84"/>
      <c r="L60" s="99"/>
      <c r="M60" s="99"/>
      <c r="N60" s="99" t="str">
        <f t="shared" si="5"/>
        <v/>
      </c>
      <c r="O60" s="84"/>
      <c r="P60" s="100"/>
      <c r="Q60" s="100"/>
      <c r="R60" s="84"/>
      <c r="S60" s="101"/>
      <c r="T60" s="100"/>
      <c r="U60" s="84"/>
      <c r="V60" s="84"/>
      <c r="W60" s="86"/>
      <c r="X60" s="84"/>
      <c r="Y60" s="91" t="str">
        <f t="shared" si="6"/>
        <v/>
      </c>
      <c r="Z60" s="84"/>
      <c r="AA60" s="84"/>
      <c r="AB60" s="86"/>
      <c r="AC60" s="84"/>
      <c r="AD60" s="84"/>
      <c r="AE60" s="84"/>
      <c r="AF60" s="91" t="str">
        <f t="shared" si="7"/>
        <v/>
      </c>
      <c r="AG60" s="86"/>
      <c r="AH60" s="100"/>
      <c r="AI60" s="102"/>
      <c r="AJ60" s="184"/>
      <c r="AK60" s="184"/>
      <c r="AL60" s="184"/>
      <c r="AM60" s="103"/>
      <c r="AN60" s="103"/>
      <c r="AO60" s="103"/>
      <c r="AP60" s="103"/>
      <c r="AQ60" s="103"/>
      <c r="AR60" s="103"/>
      <c r="AS60" s="103"/>
      <c r="AT60" s="103"/>
      <c r="AU60" s="103"/>
      <c r="AV60" s="103"/>
      <c r="AW60" s="103"/>
      <c r="AX60" s="103"/>
      <c r="AY60" s="103"/>
      <c r="AZ60" s="103"/>
      <c r="BA60" s="103"/>
      <c r="BB60" s="103"/>
      <c r="BC60" s="103"/>
      <c r="BD60" s="103"/>
      <c r="BE60" s="103"/>
    </row>
    <row r="61" spans="1:57" s="183" customFormat="1" x14ac:dyDescent="0.2">
      <c r="A61" s="85"/>
      <c r="B61" s="86"/>
      <c r="C61" s="85"/>
      <c r="D61" s="207" t="str">
        <f t="shared" si="4"/>
        <v/>
      </c>
      <c r="E61" s="73"/>
      <c r="F61" s="86"/>
      <c r="G61" s="86"/>
      <c r="H61" s="99"/>
      <c r="I61" s="99"/>
      <c r="J61" s="86"/>
      <c r="K61" s="84"/>
      <c r="L61" s="99"/>
      <c r="M61" s="99"/>
      <c r="N61" s="99" t="str">
        <f t="shared" si="5"/>
        <v/>
      </c>
      <c r="O61" s="84"/>
      <c r="P61" s="100"/>
      <c r="Q61" s="100"/>
      <c r="R61" s="84"/>
      <c r="S61" s="101"/>
      <c r="T61" s="100"/>
      <c r="U61" s="84"/>
      <c r="V61" s="84"/>
      <c r="W61" s="86"/>
      <c r="X61" s="84"/>
      <c r="Y61" s="91" t="str">
        <f t="shared" si="6"/>
        <v/>
      </c>
      <c r="Z61" s="84"/>
      <c r="AA61" s="84"/>
      <c r="AB61" s="86"/>
      <c r="AC61" s="84"/>
      <c r="AD61" s="84"/>
      <c r="AE61" s="84"/>
      <c r="AF61" s="91" t="str">
        <f t="shared" si="7"/>
        <v/>
      </c>
      <c r="AG61" s="86"/>
      <c r="AH61" s="100"/>
      <c r="AI61" s="102"/>
      <c r="AJ61" s="184"/>
      <c r="AK61" s="184"/>
      <c r="AL61" s="184"/>
      <c r="AM61" s="103"/>
      <c r="AN61" s="103"/>
      <c r="AO61" s="103"/>
      <c r="AP61" s="103"/>
      <c r="AQ61" s="103"/>
      <c r="AR61" s="103"/>
      <c r="AS61" s="103"/>
      <c r="AT61" s="103"/>
      <c r="AU61" s="103"/>
      <c r="AV61" s="103"/>
      <c r="AW61" s="103"/>
      <c r="AX61" s="103"/>
      <c r="AY61" s="103"/>
      <c r="AZ61" s="103"/>
      <c r="BA61" s="103"/>
      <c r="BB61" s="103"/>
      <c r="BC61" s="103"/>
      <c r="BD61" s="103"/>
      <c r="BE61" s="103"/>
    </row>
    <row r="62" spans="1:57" s="183" customFormat="1" x14ac:dyDescent="0.2">
      <c r="A62" s="85"/>
      <c r="B62" s="86"/>
      <c r="C62" s="85"/>
      <c r="D62" s="207" t="str">
        <f t="shared" si="4"/>
        <v/>
      </c>
      <c r="E62" s="73"/>
      <c r="F62" s="86"/>
      <c r="G62" s="86"/>
      <c r="H62" s="99"/>
      <c r="I62" s="99"/>
      <c r="J62" s="86"/>
      <c r="K62" s="84"/>
      <c r="L62" s="99"/>
      <c r="M62" s="99"/>
      <c r="N62" s="99" t="str">
        <f t="shared" si="5"/>
        <v/>
      </c>
      <c r="O62" s="84"/>
      <c r="P62" s="100"/>
      <c r="Q62" s="100"/>
      <c r="R62" s="84"/>
      <c r="S62" s="101"/>
      <c r="T62" s="100"/>
      <c r="U62" s="84"/>
      <c r="V62" s="84"/>
      <c r="W62" s="86"/>
      <c r="X62" s="84"/>
      <c r="Y62" s="91" t="str">
        <f t="shared" si="6"/>
        <v/>
      </c>
      <c r="Z62" s="84"/>
      <c r="AA62" s="84"/>
      <c r="AB62" s="86"/>
      <c r="AC62" s="84"/>
      <c r="AD62" s="84"/>
      <c r="AE62" s="84"/>
      <c r="AF62" s="91" t="str">
        <f t="shared" si="7"/>
        <v/>
      </c>
      <c r="AG62" s="86"/>
      <c r="AH62" s="100"/>
      <c r="AI62" s="102"/>
      <c r="AJ62" s="184"/>
      <c r="AK62" s="184"/>
      <c r="AL62" s="184"/>
      <c r="AM62" s="103"/>
      <c r="AN62" s="103"/>
      <c r="AO62" s="103"/>
      <c r="AP62" s="103"/>
      <c r="AQ62" s="103"/>
      <c r="AR62" s="103"/>
      <c r="AS62" s="103"/>
      <c r="AT62" s="103"/>
      <c r="AU62" s="103"/>
      <c r="AV62" s="103"/>
      <c r="AW62" s="103"/>
      <c r="AX62" s="103"/>
      <c r="AY62" s="103"/>
      <c r="AZ62" s="103"/>
      <c r="BA62" s="103"/>
      <c r="BB62" s="103"/>
      <c r="BC62" s="103"/>
      <c r="BD62" s="103"/>
      <c r="BE62" s="103"/>
    </row>
    <row r="63" spans="1:57" s="183" customFormat="1" x14ac:dyDescent="0.2">
      <c r="A63" s="85"/>
      <c r="B63" s="86"/>
      <c r="C63" s="85"/>
      <c r="D63" s="207" t="str">
        <f t="shared" si="4"/>
        <v/>
      </c>
      <c r="E63" s="73"/>
      <c r="F63" s="86"/>
      <c r="G63" s="86"/>
      <c r="H63" s="99"/>
      <c r="I63" s="99"/>
      <c r="J63" s="86"/>
      <c r="K63" s="84"/>
      <c r="L63" s="99"/>
      <c r="M63" s="99"/>
      <c r="N63" s="99" t="str">
        <f t="shared" si="5"/>
        <v/>
      </c>
      <c r="O63" s="84"/>
      <c r="P63" s="100"/>
      <c r="Q63" s="100"/>
      <c r="R63" s="84"/>
      <c r="S63" s="101"/>
      <c r="T63" s="100"/>
      <c r="U63" s="84"/>
      <c r="V63" s="84"/>
      <c r="W63" s="86"/>
      <c r="X63" s="84"/>
      <c r="Y63" s="91" t="str">
        <f t="shared" si="6"/>
        <v/>
      </c>
      <c r="Z63" s="84"/>
      <c r="AA63" s="84"/>
      <c r="AB63" s="86"/>
      <c r="AC63" s="84"/>
      <c r="AD63" s="84"/>
      <c r="AE63" s="84"/>
      <c r="AF63" s="91" t="str">
        <f t="shared" si="7"/>
        <v/>
      </c>
      <c r="AG63" s="86"/>
      <c r="AH63" s="100"/>
      <c r="AI63" s="102"/>
      <c r="AJ63" s="184"/>
      <c r="AK63" s="184"/>
      <c r="AL63" s="184"/>
      <c r="AM63" s="103"/>
      <c r="AN63" s="103"/>
      <c r="AO63" s="103"/>
      <c r="AP63" s="103"/>
      <c r="AQ63" s="103"/>
      <c r="AR63" s="103"/>
      <c r="AS63" s="103"/>
      <c r="AT63" s="103"/>
      <c r="AU63" s="103"/>
      <c r="AV63" s="103"/>
      <c r="AW63" s="103"/>
      <c r="AX63" s="103"/>
      <c r="AY63" s="103"/>
      <c r="AZ63" s="103"/>
      <c r="BA63" s="103"/>
      <c r="BB63" s="103"/>
      <c r="BC63" s="103"/>
      <c r="BD63" s="103"/>
      <c r="BE63" s="103"/>
    </row>
    <row r="64" spans="1:57" s="183" customFormat="1" x14ac:dyDescent="0.2">
      <c r="A64" s="85"/>
      <c r="B64" s="86"/>
      <c r="C64" s="85"/>
      <c r="D64" s="207" t="str">
        <f t="shared" si="4"/>
        <v/>
      </c>
      <c r="E64" s="73"/>
      <c r="F64" s="86"/>
      <c r="G64" s="86"/>
      <c r="H64" s="99"/>
      <c r="I64" s="99"/>
      <c r="J64" s="86"/>
      <c r="K64" s="84"/>
      <c r="L64" s="99"/>
      <c r="M64" s="99"/>
      <c r="N64" s="99" t="str">
        <f t="shared" si="5"/>
        <v/>
      </c>
      <c r="O64" s="84"/>
      <c r="P64" s="100"/>
      <c r="Q64" s="100"/>
      <c r="R64" s="84"/>
      <c r="S64" s="101"/>
      <c r="T64" s="100"/>
      <c r="U64" s="84"/>
      <c r="V64" s="84"/>
      <c r="W64" s="86"/>
      <c r="X64" s="84"/>
      <c r="Y64" s="91" t="str">
        <f t="shared" si="6"/>
        <v/>
      </c>
      <c r="Z64" s="84"/>
      <c r="AA64" s="84"/>
      <c r="AB64" s="86"/>
      <c r="AC64" s="84"/>
      <c r="AD64" s="84"/>
      <c r="AE64" s="84"/>
      <c r="AF64" s="91" t="str">
        <f t="shared" si="7"/>
        <v/>
      </c>
      <c r="AG64" s="86"/>
      <c r="AH64" s="100"/>
      <c r="AI64" s="102"/>
      <c r="AJ64" s="184"/>
      <c r="AK64" s="184"/>
      <c r="AL64" s="184"/>
      <c r="AM64" s="103"/>
      <c r="AN64" s="103"/>
      <c r="AO64" s="103"/>
      <c r="AP64" s="103"/>
      <c r="AQ64" s="103"/>
      <c r="AR64" s="103"/>
      <c r="AS64" s="103"/>
      <c r="AT64" s="103"/>
      <c r="AU64" s="103"/>
      <c r="AV64" s="103"/>
      <c r="AW64" s="103"/>
      <c r="AX64" s="103"/>
      <c r="AY64" s="103"/>
      <c r="AZ64" s="103"/>
      <c r="BA64" s="103"/>
      <c r="BB64" s="103"/>
      <c r="BC64" s="103"/>
      <c r="BD64" s="103"/>
      <c r="BE64" s="103"/>
    </row>
    <row r="65" spans="1:57" s="183" customFormat="1" x14ac:dyDescent="0.2">
      <c r="A65" s="85"/>
      <c r="B65" s="86"/>
      <c r="C65" s="85"/>
      <c r="D65" s="207" t="str">
        <f t="shared" si="4"/>
        <v/>
      </c>
      <c r="E65" s="73"/>
      <c r="F65" s="86"/>
      <c r="G65" s="86"/>
      <c r="H65" s="99"/>
      <c r="I65" s="99"/>
      <c r="J65" s="86"/>
      <c r="K65" s="84"/>
      <c r="L65" s="99"/>
      <c r="M65" s="99"/>
      <c r="N65" s="99" t="str">
        <f t="shared" si="5"/>
        <v/>
      </c>
      <c r="O65" s="84"/>
      <c r="P65" s="100"/>
      <c r="Q65" s="100"/>
      <c r="R65" s="84"/>
      <c r="S65" s="101"/>
      <c r="T65" s="100"/>
      <c r="U65" s="84"/>
      <c r="V65" s="84"/>
      <c r="W65" s="86"/>
      <c r="X65" s="84"/>
      <c r="Y65" s="91" t="str">
        <f t="shared" si="6"/>
        <v/>
      </c>
      <c r="Z65" s="84"/>
      <c r="AA65" s="84"/>
      <c r="AB65" s="86"/>
      <c r="AC65" s="84"/>
      <c r="AD65" s="84"/>
      <c r="AE65" s="84"/>
      <c r="AF65" s="91" t="str">
        <f t="shared" si="7"/>
        <v/>
      </c>
      <c r="AG65" s="86"/>
      <c r="AH65" s="100"/>
      <c r="AI65" s="102"/>
      <c r="AJ65" s="184"/>
      <c r="AK65" s="184"/>
      <c r="AL65" s="184"/>
      <c r="AM65" s="103"/>
      <c r="AN65" s="103"/>
      <c r="AO65" s="103"/>
      <c r="AP65" s="103"/>
      <c r="AQ65" s="103"/>
      <c r="AR65" s="103"/>
      <c r="AS65" s="103"/>
      <c r="AT65" s="103"/>
      <c r="AU65" s="103"/>
      <c r="AV65" s="103"/>
      <c r="AW65" s="103"/>
      <c r="AX65" s="103"/>
      <c r="AY65" s="103"/>
      <c r="AZ65" s="103"/>
      <c r="BA65" s="103"/>
      <c r="BB65" s="103"/>
      <c r="BC65" s="103"/>
      <c r="BD65" s="103"/>
      <c r="BE65" s="103"/>
    </row>
    <row r="66" spans="1:57" s="183" customFormat="1" x14ac:dyDescent="0.2">
      <c r="A66" s="85"/>
      <c r="B66" s="86"/>
      <c r="C66" s="85"/>
      <c r="D66" s="207" t="str">
        <f t="shared" si="4"/>
        <v/>
      </c>
      <c r="E66" s="73"/>
      <c r="F66" s="86"/>
      <c r="G66" s="86"/>
      <c r="H66" s="99"/>
      <c r="I66" s="99"/>
      <c r="J66" s="86"/>
      <c r="K66" s="84"/>
      <c r="L66" s="99"/>
      <c r="M66" s="99"/>
      <c r="N66" s="99" t="str">
        <f t="shared" si="5"/>
        <v/>
      </c>
      <c r="O66" s="84"/>
      <c r="P66" s="100"/>
      <c r="Q66" s="100"/>
      <c r="R66" s="84"/>
      <c r="S66" s="101"/>
      <c r="T66" s="100"/>
      <c r="U66" s="84"/>
      <c r="V66" s="84"/>
      <c r="W66" s="86"/>
      <c r="X66" s="84"/>
      <c r="Y66" s="91" t="str">
        <f t="shared" si="6"/>
        <v/>
      </c>
      <c r="Z66" s="84"/>
      <c r="AA66" s="84"/>
      <c r="AB66" s="86"/>
      <c r="AC66" s="84"/>
      <c r="AD66" s="84"/>
      <c r="AE66" s="84"/>
      <c r="AF66" s="91" t="str">
        <f t="shared" si="7"/>
        <v/>
      </c>
      <c r="AG66" s="86"/>
      <c r="AH66" s="100"/>
      <c r="AI66" s="102"/>
      <c r="AJ66" s="184"/>
      <c r="AK66" s="184"/>
      <c r="AL66" s="184"/>
      <c r="AM66" s="103"/>
      <c r="AN66" s="103"/>
      <c r="AO66" s="103"/>
      <c r="AP66" s="103"/>
      <c r="AQ66" s="103"/>
      <c r="AR66" s="103"/>
      <c r="AS66" s="103"/>
      <c r="AT66" s="103"/>
      <c r="AU66" s="103"/>
      <c r="AV66" s="103"/>
      <c r="AW66" s="103"/>
      <c r="AX66" s="103"/>
      <c r="AY66" s="103"/>
      <c r="AZ66" s="103"/>
      <c r="BA66" s="103"/>
      <c r="BB66" s="103"/>
      <c r="BC66" s="103"/>
      <c r="BD66" s="103"/>
      <c r="BE66" s="103"/>
    </row>
    <row r="67" spans="1:57" s="183" customFormat="1" x14ac:dyDescent="0.2">
      <c r="A67" s="85"/>
      <c r="B67" s="86"/>
      <c r="C67" s="85"/>
      <c r="D67" s="207" t="str">
        <f t="shared" si="4"/>
        <v/>
      </c>
      <c r="E67" s="73"/>
      <c r="F67" s="86"/>
      <c r="G67" s="86"/>
      <c r="H67" s="99"/>
      <c r="I67" s="99"/>
      <c r="J67" s="86"/>
      <c r="K67" s="84"/>
      <c r="L67" s="99"/>
      <c r="M67" s="99"/>
      <c r="N67" s="99" t="str">
        <f t="shared" si="5"/>
        <v/>
      </c>
      <c r="O67" s="84"/>
      <c r="P67" s="100"/>
      <c r="Q67" s="100"/>
      <c r="R67" s="84"/>
      <c r="S67" s="101"/>
      <c r="T67" s="100"/>
      <c r="U67" s="84"/>
      <c r="V67" s="84"/>
      <c r="W67" s="86"/>
      <c r="X67" s="84"/>
      <c r="Y67" s="91" t="str">
        <f t="shared" si="6"/>
        <v/>
      </c>
      <c r="Z67" s="84"/>
      <c r="AA67" s="84"/>
      <c r="AB67" s="86"/>
      <c r="AC67" s="84"/>
      <c r="AD67" s="84"/>
      <c r="AE67" s="84"/>
      <c r="AF67" s="91" t="str">
        <f t="shared" si="7"/>
        <v/>
      </c>
      <c r="AG67" s="86"/>
      <c r="AH67" s="100"/>
      <c r="AI67" s="102"/>
      <c r="AJ67" s="184"/>
      <c r="AK67" s="184"/>
      <c r="AL67" s="184"/>
      <c r="AM67" s="103"/>
      <c r="AN67" s="103"/>
      <c r="AO67" s="103"/>
      <c r="AP67" s="103"/>
      <c r="AQ67" s="103"/>
      <c r="AR67" s="103"/>
      <c r="AS67" s="103"/>
      <c r="AT67" s="103"/>
      <c r="AU67" s="103"/>
      <c r="AV67" s="103"/>
      <c r="AW67" s="103"/>
      <c r="AX67" s="103"/>
      <c r="AY67" s="103"/>
      <c r="AZ67" s="103"/>
      <c r="BA67" s="103"/>
      <c r="BB67" s="103"/>
      <c r="BC67" s="103"/>
      <c r="BD67" s="103"/>
      <c r="BE67" s="103"/>
    </row>
    <row r="68" spans="1:57" s="183" customFormat="1" x14ac:dyDescent="0.2">
      <c r="A68" s="85"/>
      <c r="B68" s="86"/>
      <c r="C68" s="85"/>
      <c r="D68" s="207" t="str">
        <f t="shared" si="4"/>
        <v/>
      </c>
      <c r="E68" s="73"/>
      <c r="F68" s="86"/>
      <c r="G68" s="86"/>
      <c r="H68" s="99"/>
      <c r="I68" s="99"/>
      <c r="J68" s="86"/>
      <c r="K68" s="84"/>
      <c r="L68" s="99"/>
      <c r="M68" s="99"/>
      <c r="N68" s="99" t="str">
        <f t="shared" si="5"/>
        <v/>
      </c>
      <c r="O68" s="84"/>
      <c r="P68" s="100"/>
      <c r="Q68" s="100"/>
      <c r="R68" s="84"/>
      <c r="S68" s="101"/>
      <c r="T68" s="100"/>
      <c r="U68" s="84"/>
      <c r="V68" s="84"/>
      <c r="W68" s="86"/>
      <c r="X68" s="84"/>
      <c r="Y68" s="91" t="str">
        <f t="shared" si="6"/>
        <v/>
      </c>
      <c r="Z68" s="84"/>
      <c r="AA68" s="84"/>
      <c r="AB68" s="86"/>
      <c r="AC68" s="84"/>
      <c r="AD68" s="84"/>
      <c r="AE68" s="84"/>
      <c r="AF68" s="91" t="str">
        <f t="shared" si="7"/>
        <v/>
      </c>
      <c r="AG68" s="86"/>
      <c r="AH68" s="100"/>
      <c r="AI68" s="102"/>
      <c r="AJ68" s="184"/>
      <c r="AK68" s="184"/>
      <c r="AL68" s="184"/>
      <c r="AM68" s="103"/>
      <c r="AN68" s="103"/>
      <c r="AO68" s="103"/>
      <c r="AP68" s="103"/>
      <c r="AQ68" s="103"/>
      <c r="AR68" s="103"/>
      <c r="AS68" s="103"/>
      <c r="AT68" s="103"/>
      <c r="AU68" s="103"/>
      <c r="AV68" s="103"/>
      <c r="AW68" s="103"/>
      <c r="AX68" s="103"/>
      <c r="AY68" s="103"/>
      <c r="AZ68" s="103"/>
      <c r="BA68" s="103"/>
      <c r="BB68" s="103"/>
      <c r="BC68" s="103"/>
      <c r="BD68" s="103"/>
      <c r="BE68" s="103"/>
    </row>
    <row r="69" spans="1:57" s="183" customFormat="1" x14ac:dyDescent="0.2">
      <c r="A69" s="85"/>
      <c r="B69" s="86"/>
      <c r="C69" s="85"/>
      <c r="D69" s="207" t="str">
        <f t="shared" si="4"/>
        <v/>
      </c>
      <c r="E69" s="73"/>
      <c r="F69" s="86"/>
      <c r="G69" s="86"/>
      <c r="H69" s="99"/>
      <c r="I69" s="99"/>
      <c r="J69" s="86"/>
      <c r="K69" s="84"/>
      <c r="L69" s="99"/>
      <c r="M69" s="99"/>
      <c r="N69" s="99" t="str">
        <f t="shared" si="5"/>
        <v/>
      </c>
      <c r="O69" s="84"/>
      <c r="P69" s="100"/>
      <c r="Q69" s="100"/>
      <c r="R69" s="84"/>
      <c r="S69" s="101"/>
      <c r="T69" s="100"/>
      <c r="U69" s="84"/>
      <c r="V69" s="84"/>
      <c r="W69" s="86"/>
      <c r="X69" s="84"/>
      <c r="Y69" s="91" t="str">
        <f t="shared" si="6"/>
        <v/>
      </c>
      <c r="Z69" s="84"/>
      <c r="AA69" s="84"/>
      <c r="AB69" s="86"/>
      <c r="AC69" s="84"/>
      <c r="AD69" s="84"/>
      <c r="AE69" s="84"/>
      <c r="AF69" s="91" t="str">
        <f t="shared" si="7"/>
        <v/>
      </c>
      <c r="AG69" s="86"/>
      <c r="AH69" s="100"/>
      <c r="AI69" s="102"/>
      <c r="AJ69" s="184"/>
      <c r="AK69" s="184"/>
      <c r="AL69" s="184"/>
      <c r="AM69" s="103"/>
      <c r="AN69" s="103"/>
      <c r="AO69" s="103"/>
      <c r="AP69" s="103"/>
      <c r="AQ69" s="103"/>
      <c r="AR69" s="103"/>
      <c r="AS69" s="103"/>
      <c r="AT69" s="103"/>
      <c r="AU69" s="103"/>
      <c r="AV69" s="103"/>
      <c r="AW69" s="103"/>
      <c r="AX69" s="103"/>
      <c r="AY69" s="103"/>
      <c r="AZ69" s="103"/>
      <c r="BA69" s="103"/>
      <c r="BB69" s="103"/>
      <c r="BC69" s="103"/>
      <c r="BD69" s="103"/>
      <c r="BE69" s="103"/>
    </row>
    <row r="70" spans="1:57" s="183" customFormat="1" x14ac:dyDescent="0.2">
      <c r="A70" s="85"/>
      <c r="B70" s="86"/>
      <c r="C70" s="85"/>
      <c r="D70" s="207" t="str">
        <f t="shared" si="4"/>
        <v/>
      </c>
      <c r="E70" s="73"/>
      <c r="F70" s="86"/>
      <c r="G70" s="86"/>
      <c r="H70" s="99"/>
      <c r="I70" s="99"/>
      <c r="J70" s="86"/>
      <c r="K70" s="84"/>
      <c r="L70" s="99"/>
      <c r="M70" s="99"/>
      <c r="N70" s="99" t="str">
        <f t="shared" si="5"/>
        <v/>
      </c>
      <c r="O70" s="84"/>
      <c r="P70" s="100"/>
      <c r="Q70" s="100"/>
      <c r="R70" s="84"/>
      <c r="S70" s="101"/>
      <c r="T70" s="100"/>
      <c r="U70" s="84"/>
      <c r="V70" s="84"/>
      <c r="W70" s="86"/>
      <c r="X70" s="84"/>
      <c r="Y70" s="91" t="str">
        <f t="shared" si="6"/>
        <v/>
      </c>
      <c r="Z70" s="84"/>
      <c r="AA70" s="84"/>
      <c r="AB70" s="86"/>
      <c r="AC70" s="84"/>
      <c r="AD70" s="84"/>
      <c r="AE70" s="84"/>
      <c r="AF70" s="91" t="str">
        <f t="shared" si="7"/>
        <v/>
      </c>
      <c r="AG70" s="86"/>
      <c r="AH70" s="100"/>
      <c r="AI70" s="102"/>
      <c r="AJ70" s="184"/>
      <c r="AK70" s="184"/>
      <c r="AL70" s="184"/>
      <c r="AM70" s="103"/>
      <c r="AN70" s="103"/>
      <c r="AO70" s="103"/>
      <c r="AP70" s="103"/>
      <c r="AQ70" s="103"/>
      <c r="AR70" s="103"/>
      <c r="AS70" s="103"/>
      <c r="AT70" s="103"/>
      <c r="AU70" s="103"/>
      <c r="AV70" s="103"/>
      <c r="AW70" s="103"/>
      <c r="AX70" s="103"/>
      <c r="AY70" s="103"/>
      <c r="AZ70" s="103"/>
      <c r="BA70" s="103"/>
      <c r="BB70" s="103"/>
      <c r="BC70" s="103"/>
      <c r="BD70" s="103"/>
      <c r="BE70" s="103"/>
    </row>
    <row r="71" spans="1:57" s="183" customFormat="1" x14ac:dyDescent="0.2">
      <c r="A71" s="85"/>
      <c r="B71" s="86"/>
      <c r="C71" s="85"/>
      <c r="D71" s="207" t="str">
        <f t="shared" ref="D71:D134" si="8">IF(E71="","",VLOOKUP(E71,Generic_Road_Names_Table_Array,2,FALSE))</f>
        <v/>
      </c>
      <c r="E71" s="73"/>
      <c r="F71" s="86"/>
      <c r="G71" s="86"/>
      <c r="H71" s="99"/>
      <c r="I71" s="99"/>
      <c r="J71" s="86"/>
      <c r="K71" s="84"/>
      <c r="L71" s="99"/>
      <c r="M71" s="99"/>
      <c r="N71" s="99" t="str">
        <f t="shared" ref="N71:N134" si="9">IF(M71="","",(VLOOKUP(M71,Surface_Work_Origin_Array,2,FALSE)))</f>
        <v/>
      </c>
      <c r="O71" s="84"/>
      <c r="P71" s="100"/>
      <c r="Q71" s="100"/>
      <c r="R71" s="84"/>
      <c r="S71" s="101"/>
      <c r="T71" s="100"/>
      <c r="U71" s="84"/>
      <c r="V71" s="84"/>
      <c r="W71" s="86"/>
      <c r="X71" s="84"/>
      <c r="Y71" s="91" t="str">
        <f t="shared" ref="Y71:Y134" si="10">IF(X71="","",VLOOKUP(X71,Pavement_Pave_Material_Table_Array,2,FALSE))</f>
        <v/>
      </c>
      <c r="Z71" s="84"/>
      <c r="AA71" s="84"/>
      <c r="AB71" s="86"/>
      <c r="AC71" s="84"/>
      <c r="AD71" s="84"/>
      <c r="AE71" s="84"/>
      <c r="AF71" s="91" t="str">
        <f t="shared" ref="AF71:AF134" si="11">IF(AE71="","",VLOOKUP(AE71,Pavement_Reconstructed_Table_Array,2,FALSE))</f>
        <v/>
      </c>
      <c r="AG71" s="86"/>
      <c r="AH71" s="100"/>
      <c r="AI71" s="102"/>
      <c r="AJ71" s="184"/>
      <c r="AK71" s="184"/>
      <c r="AL71" s="184"/>
      <c r="AM71" s="103"/>
      <c r="AN71" s="103"/>
      <c r="AO71" s="103"/>
      <c r="AP71" s="103"/>
      <c r="AQ71" s="103"/>
      <c r="AR71" s="103"/>
      <c r="AS71" s="103"/>
      <c r="AT71" s="103"/>
      <c r="AU71" s="103"/>
      <c r="AV71" s="103"/>
      <c r="AW71" s="103"/>
      <c r="AX71" s="103"/>
      <c r="AY71" s="103"/>
      <c r="AZ71" s="103"/>
      <c r="BA71" s="103"/>
      <c r="BB71" s="103"/>
      <c r="BC71" s="103"/>
      <c r="BD71" s="103"/>
      <c r="BE71" s="103"/>
    </row>
    <row r="72" spans="1:57" s="183" customFormat="1" x14ac:dyDescent="0.2">
      <c r="A72" s="85"/>
      <c r="B72" s="86"/>
      <c r="C72" s="85"/>
      <c r="D72" s="207" t="str">
        <f t="shared" si="8"/>
        <v/>
      </c>
      <c r="E72" s="73"/>
      <c r="F72" s="86"/>
      <c r="G72" s="86"/>
      <c r="H72" s="99"/>
      <c r="I72" s="99"/>
      <c r="J72" s="86"/>
      <c r="K72" s="84"/>
      <c r="L72" s="99"/>
      <c r="M72" s="99"/>
      <c r="N72" s="99" t="str">
        <f t="shared" si="9"/>
        <v/>
      </c>
      <c r="O72" s="84"/>
      <c r="P72" s="100"/>
      <c r="Q72" s="100"/>
      <c r="R72" s="84"/>
      <c r="S72" s="101"/>
      <c r="T72" s="100"/>
      <c r="U72" s="84"/>
      <c r="V72" s="84"/>
      <c r="W72" s="86"/>
      <c r="X72" s="84"/>
      <c r="Y72" s="91" t="str">
        <f t="shared" si="10"/>
        <v/>
      </c>
      <c r="Z72" s="84"/>
      <c r="AA72" s="84"/>
      <c r="AB72" s="86"/>
      <c r="AC72" s="84"/>
      <c r="AD72" s="84"/>
      <c r="AE72" s="84"/>
      <c r="AF72" s="91" t="str">
        <f t="shared" si="11"/>
        <v/>
      </c>
      <c r="AG72" s="86"/>
      <c r="AH72" s="100"/>
      <c r="AI72" s="102"/>
      <c r="AJ72" s="184"/>
      <c r="AK72" s="184"/>
      <c r="AL72" s="184"/>
      <c r="AM72" s="103"/>
      <c r="AN72" s="103"/>
      <c r="AO72" s="103"/>
      <c r="AP72" s="103"/>
      <c r="AQ72" s="103"/>
      <c r="AR72" s="103"/>
      <c r="AS72" s="103"/>
      <c r="AT72" s="103"/>
      <c r="AU72" s="103"/>
      <c r="AV72" s="103"/>
      <c r="AW72" s="103"/>
      <c r="AX72" s="103"/>
      <c r="AY72" s="103"/>
      <c r="AZ72" s="103"/>
      <c r="BA72" s="103"/>
      <c r="BB72" s="103"/>
      <c r="BC72" s="103"/>
      <c r="BD72" s="103"/>
      <c r="BE72" s="103"/>
    </row>
    <row r="73" spans="1:57" s="183" customFormat="1" x14ac:dyDescent="0.2">
      <c r="A73" s="85"/>
      <c r="B73" s="86"/>
      <c r="C73" s="85"/>
      <c r="D73" s="207" t="str">
        <f t="shared" si="8"/>
        <v/>
      </c>
      <c r="E73" s="73"/>
      <c r="F73" s="86"/>
      <c r="G73" s="86"/>
      <c r="H73" s="99"/>
      <c r="I73" s="99"/>
      <c r="J73" s="86"/>
      <c r="K73" s="84"/>
      <c r="L73" s="99"/>
      <c r="M73" s="99"/>
      <c r="N73" s="99" t="str">
        <f t="shared" si="9"/>
        <v/>
      </c>
      <c r="O73" s="84"/>
      <c r="P73" s="100"/>
      <c r="Q73" s="100"/>
      <c r="R73" s="84"/>
      <c r="S73" s="101"/>
      <c r="T73" s="100"/>
      <c r="U73" s="84"/>
      <c r="V73" s="84"/>
      <c r="W73" s="86"/>
      <c r="X73" s="84"/>
      <c r="Y73" s="91" t="str">
        <f t="shared" si="10"/>
        <v/>
      </c>
      <c r="Z73" s="84"/>
      <c r="AA73" s="84"/>
      <c r="AB73" s="86"/>
      <c r="AC73" s="84"/>
      <c r="AD73" s="84"/>
      <c r="AE73" s="84"/>
      <c r="AF73" s="91" t="str">
        <f t="shared" si="11"/>
        <v/>
      </c>
      <c r="AG73" s="86"/>
      <c r="AH73" s="100"/>
      <c r="AI73" s="102"/>
      <c r="AJ73" s="184"/>
      <c r="AK73" s="184"/>
      <c r="AL73" s="184"/>
      <c r="AM73" s="103"/>
      <c r="AN73" s="103"/>
      <c r="AO73" s="103"/>
      <c r="AP73" s="103"/>
      <c r="AQ73" s="103"/>
      <c r="AR73" s="103"/>
      <c r="AS73" s="103"/>
      <c r="AT73" s="103"/>
      <c r="AU73" s="103"/>
      <c r="AV73" s="103"/>
      <c r="AW73" s="103"/>
      <c r="AX73" s="103"/>
      <c r="AY73" s="103"/>
      <c r="AZ73" s="103"/>
      <c r="BA73" s="103"/>
      <c r="BB73" s="103"/>
      <c r="BC73" s="103"/>
      <c r="BD73" s="103"/>
      <c r="BE73" s="103"/>
    </row>
    <row r="74" spans="1:57" s="183" customFormat="1" x14ac:dyDescent="0.2">
      <c r="A74" s="85"/>
      <c r="B74" s="86"/>
      <c r="C74" s="85"/>
      <c r="D74" s="207" t="str">
        <f t="shared" si="8"/>
        <v/>
      </c>
      <c r="E74" s="73"/>
      <c r="F74" s="86"/>
      <c r="G74" s="86"/>
      <c r="H74" s="99"/>
      <c r="I74" s="99"/>
      <c r="J74" s="86"/>
      <c r="K74" s="84"/>
      <c r="L74" s="99"/>
      <c r="M74" s="99"/>
      <c r="N74" s="99" t="str">
        <f t="shared" si="9"/>
        <v/>
      </c>
      <c r="O74" s="84"/>
      <c r="P74" s="100"/>
      <c r="Q74" s="100"/>
      <c r="R74" s="84"/>
      <c r="S74" s="101"/>
      <c r="T74" s="100"/>
      <c r="U74" s="84"/>
      <c r="V74" s="84"/>
      <c r="W74" s="86"/>
      <c r="X74" s="84"/>
      <c r="Y74" s="91" t="str">
        <f t="shared" si="10"/>
        <v/>
      </c>
      <c r="Z74" s="84"/>
      <c r="AA74" s="84"/>
      <c r="AB74" s="86"/>
      <c r="AC74" s="84"/>
      <c r="AD74" s="84"/>
      <c r="AE74" s="84"/>
      <c r="AF74" s="91" t="str">
        <f t="shared" si="11"/>
        <v/>
      </c>
      <c r="AG74" s="86"/>
      <c r="AH74" s="100"/>
      <c r="AI74" s="102"/>
      <c r="AJ74" s="184"/>
      <c r="AK74" s="184"/>
      <c r="AL74" s="184"/>
      <c r="AM74" s="103"/>
      <c r="AN74" s="103"/>
      <c r="AO74" s="103"/>
      <c r="AP74" s="103"/>
      <c r="AQ74" s="103"/>
      <c r="AR74" s="103"/>
      <c r="AS74" s="103"/>
      <c r="AT74" s="103"/>
      <c r="AU74" s="103"/>
      <c r="AV74" s="103"/>
      <c r="AW74" s="103"/>
      <c r="AX74" s="103"/>
      <c r="AY74" s="103"/>
      <c r="AZ74" s="103"/>
      <c r="BA74" s="103"/>
      <c r="BB74" s="103"/>
      <c r="BC74" s="103"/>
      <c r="BD74" s="103"/>
      <c r="BE74" s="103"/>
    </row>
    <row r="75" spans="1:57" s="183" customFormat="1" x14ac:dyDescent="0.2">
      <c r="A75" s="85"/>
      <c r="B75" s="86"/>
      <c r="C75" s="85"/>
      <c r="D75" s="207" t="str">
        <f t="shared" si="8"/>
        <v/>
      </c>
      <c r="E75" s="73"/>
      <c r="F75" s="86"/>
      <c r="G75" s="86"/>
      <c r="H75" s="99"/>
      <c r="I75" s="99"/>
      <c r="J75" s="86"/>
      <c r="K75" s="84"/>
      <c r="L75" s="99"/>
      <c r="M75" s="99"/>
      <c r="N75" s="99" t="str">
        <f t="shared" si="9"/>
        <v/>
      </c>
      <c r="O75" s="84"/>
      <c r="P75" s="100"/>
      <c r="Q75" s="100"/>
      <c r="R75" s="84"/>
      <c r="S75" s="101"/>
      <c r="T75" s="100"/>
      <c r="U75" s="84"/>
      <c r="V75" s="84"/>
      <c r="W75" s="86"/>
      <c r="X75" s="84"/>
      <c r="Y75" s="91" t="str">
        <f t="shared" si="10"/>
        <v/>
      </c>
      <c r="Z75" s="84"/>
      <c r="AA75" s="84"/>
      <c r="AB75" s="86"/>
      <c r="AC75" s="84"/>
      <c r="AD75" s="84"/>
      <c r="AE75" s="84"/>
      <c r="AF75" s="91" t="str">
        <f t="shared" si="11"/>
        <v/>
      </c>
      <c r="AG75" s="86"/>
      <c r="AH75" s="100"/>
      <c r="AI75" s="102"/>
      <c r="AJ75" s="184"/>
      <c r="AK75" s="184"/>
      <c r="AL75" s="184"/>
      <c r="AM75" s="103"/>
      <c r="AN75" s="103"/>
      <c r="AO75" s="103"/>
      <c r="AP75" s="103"/>
      <c r="AQ75" s="103"/>
      <c r="AR75" s="103"/>
      <c r="AS75" s="103"/>
      <c r="AT75" s="103"/>
      <c r="AU75" s="103"/>
      <c r="AV75" s="103"/>
      <c r="AW75" s="103"/>
      <c r="AX75" s="103"/>
      <c r="AY75" s="103"/>
      <c r="AZ75" s="103"/>
      <c r="BA75" s="103"/>
      <c r="BB75" s="103"/>
      <c r="BC75" s="103"/>
      <c r="BD75" s="103"/>
      <c r="BE75" s="103"/>
    </row>
    <row r="76" spans="1:57" s="183" customFormat="1" x14ac:dyDescent="0.2">
      <c r="A76" s="85"/>
      <c r="B76" s="86"/>
      <c r="C76" s="85"/>
      <c r="D76" s="207" t="str">
        <f t="shared" si="8"/>
        <v/>
      </c>
      <c r="E76" s="73"/>
      <c r="F76" s="86"/>
      <c r="G76" s="86"/>
      <c r="H76" s="99"/>
      <c r="I76" s="99"/>
      <c r="J76" s="86"/>
      <c r="K76" s="84"/>
      <c r="L76" s="99"/>
      <c r="M76" s="99"/>
      <c r="N76" s="99" t="str">
        <f t="shared" si="9"/>
        <v/>
      </c>
      <c r="O76" s="84"/>
      <c r="P76" s="100"/>
      <c r="Q76" s="100"/>
      <c r="R76" s="84"/>
      <c r="S76" s="101"/>
      <c r="T76" s="100"/>
      <c r="U76" s="84"/>
      <c r="V76" s="84"/>
      <c r="W76" s="86"/>
      <c r="X76" s="84"/>
      <c r="Y76" s="91" t="str">
        <f t="shared" si="10"/>
        <v/>
      </c>
      <c r="Z76" s="84"/>
      <c r="AA76" s="84"/>
      <c r="AB76" s="86"/>
      <c r="AC76" s="84"/>
      <c r="AD76" s="84"/>
      <c r="AE76" s="84"/>
      <c r="AF76" s="91" t="str">
        <f t="shared" si="11"/>
        <v/>
      </c>
      <c r="AG76" s="86"/>
      <c r="AH76" s="100"/>
      <c r="AI76" s="102"/>
      <c r="AJ76" s="184"/>
      <c r="AK76" s="184"/>
      <c r="AL76" s="184"/>
      <c r="AM76" s="103"/>
      <c r="AN76" s="103"/>
      <c r="AO76" s="103"/>
      <c r="AP76" s="103"/>
      <c r="AQ76" s="103"/>
      <c r="AR76" s="103"/>
      <c r="AS76" s="103"/>
      <c r="AT76" s="103"/>
      <c r="AU76" s="103"/>
      <c r="AV76" s="103"/>
      <c r="AW76" s="103"/>
      <c r="AX76" s="103"/>
      <c r="AY76" s="103"/>
      <c r="AZ76" s="103"/>
      <c r="BA76" s="103"/>
      <c r="BB76" s="103"/>
      <c r="BC76" s="103"/>
      <c r="BD76" s="103"/>
      <c r="BE76" s="103"/>
    </row>
    <row r="77" spans="1:57" s="183" customFormat="1" x14ac:dyDescent="0.2">
      <c r="A77" s="85"/>
      <c r="B77" s="86"/>
      <c r="C77" s="85"/>
      <c r="D77" s="207" t="str">
        <f t="shared" si="8"/>
        <v/>
      </c>
      <c r="E77" s="73"/>
      <c r="F77" s="86"/>
      <c r="G77" s="86"/>
      <c r="H77" s="99"/>
      <c r="I77" s="99"/>
      <c r="J77" s="86"/>
      <c r="K77" s="84"/>
      <c r="L77" s="99"/>
      <c r="M77" s="99"/>
      <c r="N77" s="99" t="str">
        <f t="shared" si="9"/>
        <v/>
      </c>
      <c r="O77" s="84"/>
      <c r="P77" s="100"/>
      <c r="Q77" s="100"/>
      <c r="R77" s="84"/>
      <c r="S77" s="101"/>
      <c r="T77" s="100"/>
      <c r="U77" s="84"/>
      <c r="V77" s="84"/>
      <c r="W77" s="86"/>
      <c r="X77" s="84"/>
      <c r="Y77" s="91" t="str">
        <f t="shared" si="10"/>
        <v/>
      </c>
      <c r="Z77" s="84"/>
      <c r="AA77" s="84"/>
      <c r="AB77" s="86"/>
      <c r="AC77" s="84"/>
      <c r="AD77" s="84"/>
      <c r="AE77" s="84"/>
      <c r="AF77" s="91" t="str">
        <f t="shared" si="11"/>
        <v/>
      </c>
      <c r="AG77" s="86"/>
      <c r="AH77" s="100"/>
      <c r="AI77" s="102"/>
      <c r="AJ77" s="184"/>
      <c r="AK77" s="184"/>
      <c r="AL77" s="184"/>
      <c r="AM77" s="103"/>
      <c r="AN77" s="103"/>
      <c r="AO77" s="103"/>
      <c r="AP77" s="103"/>
      <c r="AQ77" s="103"/>
      <c r="AR77" s="103"/>
      <c r="AS77" s="103"/>
      <c r="AT77" s="103"/>
      <c r="AU77" s="103"/>
      <c r="AV77" s="103"/>
      <c r="AW77" s="103"/>
      <c r="AX77" s="103"/>
      <c r="AY77" s="103"/>
      <c r="AZ77" s="103"/>
      <c r="BA77" s="103"/>
      <c r="BB77" s="103"/>
      <c r="BC77" s="103"/>
      <c r="BD77" s="103"/>
      <c r="BE77" s="103"/>
    </row>
    <row r="78" spans="1:57" s="183" customFormat="1" x14ac:dyDescent="0.2">
      <c r="A78" s="85"/>
      <c r="B78" s="86"/>
      <c r="C78" s="85"/>
      <c r="D78" s="207" t="str">
        <f t="shared" si="8"/>
        <v/>
      </c>
      <c r="E78" s="73"/>
      <c r="F78" s="86"/>
      <c r="G78" s="86"/>
      <c r="H78" s="99"/>
      <c r="I78" s="99"/>
      <c r="J78" s="86"/>
      <c r="K78" s="84"/>
      <c r="L78" s="99"/>
      <c r="M78" s="99"/>
      <c r="N78" s="99" t="str">
        <f t="shared" si="9"/>
        <v/>
      </c>
      <c r="O78" s="84"/>
      <c r="P78" s="100"/>
      <c r="Q78" s="100"/>
      <c r="R78" s="84"/>
      <c r="S78" s="101"/>
      <c r="T78" s="100"/>
      <c r="U78" s="84"/>
      <c r="V78" s="84"/>
      <c r="W78" s="86"/>
      <c r="X78" s="84"/>
      <c r="Y78" s="91" t="str">
        <f t="shared" si="10"/>
        <v/>
      </c>
      <c r="Z78" s="84"/>
      <c r="AA78" s="84"/>
      <c r="AB78" s="86"/>
      <c r="AC78" s="84"/>
      <c r="AD78" s="84"/>
      <c r="AE78" s="84"/>
      <c r="AF78" s="91" t="str">
        <f t="shared" si="11"/>
        <v/>
      </c>
      <c r="AG78" s="86"/>
      <c r="AH78" s="100"/>
      <c r="AI78" s="102"/>
      <c r="AJ78" s="184"/>
      <c r="AK78" s="184"/>
      <c r="AL78" s="184"/>
      <c r="AM78" s="103"/>
      <c r="AN78" s="103"/>
      <c r="AO78" s="103"/>
      <c r="AP78" s="103"/>
      <c r="AQ78" s="103"/>
      <c r="AR78" s="103"/>
      <c r="AS78" s="103"/>
      <c r="AT78" s="103"/>
      <c r="AU78" s="103"/>
      <c r="AV78" s="103"/>
      <c r="AW78" s="103"/>
      <c r="AX78" s="103"/>
      <c r="AY78" s="103"/>
      <c r="AZ78" s="103"/>
      <c r="BA78" s="103"/>
      <c r="BB78" s="103"/>
      <c r="BC78" s="103"/>
      <c r="BD78" s="103"/>
      <c r="BE78" s="103"/>
    </row>
    <row r="79" spans="1:57" s="183" customFormat="1" x14ac:dyDescent="0.2">
      <c r="A79" s="85"/>
      <c r="B79" s="86"/>
      <c r="C79" s="85"/>
      <c r="D79" s="207" t="str">
        <f t="shared" si="8"/>
        <v/>
      </c>
      <c r="E79" s="73"/>
      <c r="F79" s="86"/>
      <c r="G79" s="86"/>
      <c r="H79" s="99"/>
      <c r="I79" s="99"/>
      <c r="J79" s="86"/>
      <c r="K79" s="84"/>
      <c r="L79" s="99"/>
      <c r="M79" s="99"/>
      <c r="N79" s="99" t="str">
        <f t="shared" si="9"/>
        <v/>
      </c>
      <c r="O79" s="84"/>
      <c r="P79" s="100"/>
      <c r="Q79" s="100"/>
      <c r="R79" s="84"/>
      <c r="S79" s="101"/>
      <c r="T79" s="100"/>
      <c r="U79" s="84"/>
      <c r="V79" s="84"/>
      <c r="W79" s="86"/>
      <c r="X79" s="84"/>
      <c r="Y79" s="91" t="str">
        <f t="shared" si="10"/>
        <v/>
      </c>
      <c r="Z79" s="84"/>
      <c r="AA79" s="84"/>
      <c r="AB79" s="86"/>
      <c r="AC79" s="84"/>
      <c r="AD79" s="84"/>
      <c r="AE79" s="84"/>
      <c r="AF79" s="91" t="str">
        <f t="shared" si="11"/>
        <v/>
      </c>
      <c r="AG79" s="86"/>
      <c r="AH79" s="100"/>
      <c r="AI79" s="102"/>
      <c r="AJ79" s="184"/>
      <c r="AK79" s="184"/>
      <c r="AL79" s="184"/>
      <c r="AM79" s="103"/>
      <c r="AN79" s="103"/>
      <c r="AO79" s="103"/>
      <c r="AP79" s="103"/>
      <c r="AQ79" s="103"/>
      <c r="AR79" s="103"/>
      <c r="AS79" s="103"/>
      <c r="AT79" s="103"/>
      <c r="AU79" s="103"/>
      <c r="AV79" s="103"/>
      <c r="AW79" s="103"/>
      <c r="AX79" s="103"/>
      <c r="AY79" s="103"/>
      <c r="AZ79" s="103"/>
      <c r="BA79" s="103"/>
      <c r="BB79" s="103"/>
      <c r="BC79" s="103"/>
      <c r="BD79" s="103"/>
      <c r="BE79" s="103"/>
    </row>
    <row r="80" spans="1:57" s="183" customFormat="1" x14ac:dyDescent="0.2">
      <c r="A80" s="85"/>
      <c r="B80" s="86"/>
      <c r="C80" s="85"/>
      <c r="D80" s="207" t="str">
        <f t="shared" si="8"/>
        <v/>
      </c>
      <c r="E80" s="73"/>
      <c r="F80" s="86"/>
      <c r="G80" s="86"/>
      <c r="H80" s="99"/>
      <c r="I80" s="99"/>
      <c r="J80" s="86"/>
      <c r="K80" s="84"/>
      <c r="L80" s="99"/>
      <c r="M80" s="99"/>
      <c r="N80" s="99" t="str">
        <f t="shared" si="9"/>
        <v/>
      </c>
      <c r="O80" s="84"/>
      <c r="P80" s="100"/>
      <c r="Q80" s="100"/>
      <c r="R80" s="84"/>
      <c r="S80" s="101"/>
      <c r="T80" s="100"/>
      <c r="U80" s="84"/>
      <c r="V80" s="84"/>
      <c r="W80" s="86"/>
      <c r="X80" s="84"/>
      <c r="Y80" s="91" t="str">
        <f t="shared" si="10"/>
        <v/>
      </c>
      <c r="Z80" s="84"/>
      <c r="AA80" s="84"/>
      <c r="AB80" s="86"/>
      <c r="AC80" s="84"/>
      <c r="AD80" s="84"/>
      <c r="AE80" s="84"/>
      <c r="AF80" s="91" t="str">
        <f t="shared" si="11"/>
        <v/>
      </c>
      <c r="AG80" s="86"/>
      <c r="AH80" s="100"/>
      <c r="AI80" s="102"/>
      <c r="AJ80" s="184"/>
      <c r="AK80" s="184"/>
      <c r="AL80" s="184"/>
      <c r="AM80" s="103"/>
      <c r="AN80" s="103"/>
      <c r="AO80" s="103"/>
      <c r="AP80" s="103"/>
      <c r="AQ80" s="103"/>
      <c r="AR80" s="103"/>
      <c r="AS80" s="103"/>
      <c r="AT80" s="103"/>
      <c r="AU80" s="103"/>
      <c r="AV80" s="103"/>
      <c r="AW80" s="103"/>
      <c r="AX80" s="103"/>
      <c r="AY80" s="103"/>
      <c r="AZ80" s="103"/>
      <c r="BA80" s="103"/>
      <c r="BB80" s="103"/>
      <c r="BC80" s="103"/>
      <c r="BD80" s="103"/>
      <c r="BE80" s="103"/>
    </row>
    <row r="81" spans="1:57" s="183" customFormat="1" x14ac:dyDescent="0.2">
      <c r="A81" s="85"/>
      <c r="B81" s="86"/>
      <c r="C81" s="85"/>
      <c r="D81" s="207" t="str">
        <f t="shared" si="8"/>
        <v/>
      </c>
      <c r="E81" s="73"/>
      <c r="F81" s="86"/>
      <c r="G81" s="86"/>
      <c r="H81" s="99"/>
      <c r="I81" s="99"/>
      <c r="J81" s="86"/>
      <c r="K81" s="84"/>
      <c r="L81" s="99"/>
      <c r="M81" s="99"/>
      <c r="N81" s="99" t="str">
        <f t="shared" si="9"/>
        <v/>
      </c>
      <c r="O81" s="84"/>
      <c r="P81" s="100"/>
      <c r="Q81" s="100"/>
      <c r="R81" s="84"/>
      <c r="S81" s="101"/>
      <c r="T81" s="100"/>
      <c r="U81" s="84"/>
      <c r="V81" s="84"/>
      <c r="W81" s="86"/>
      <c r="X81" s="84"/>
      <c r="Y81" s="91" t="str">
        <f t="shared" si="10"/>
        <v/>
      </c>
      <c r="Z81" s="84"/>
      <c r="AA81" s="84"/>
      <c r="AB81" s="86"/>
      <c r="AC81" s="84"/>
      <c r="AD81" s="84"/>
      <c r="AE81" s="84"/>
      <c r="AF81" s="91" t="str">
        <f t="shared" si="11"/>
        <v/>
      </c>
      <c r="AG81" s="86"/>
      <c r="AH81" s="100"/>
      <c r="AI81" s="102"/>
      <c r="AJ81" s="184"/>
      <c r="AK81" s="184"/>
      <c r="AL81" s="184"/>
      <c r="AM81" s="103"/>
      <c r="AN81" s="103"/>
      <c r="AO81" s="103"/>
      <c r="AP81" s="103"/>
      <c r="AQ81" s="103"/>
      <c r="AR81" s="103"/>
      <c r="AS81" s="103"/>
      <c r="AT81" s="103"/>
      <c r="AU81" s="103"/>
      <c r="AV81" s="103"/>
      <c r="AW81" s="103"/>
      <c r="AX81" s="103"/>
      <c r="AY81" s="103"/>
      <c r="AZ81" s="103"/>
      <c r="BA81" s="103"/>
      <c r="BB81" s="103"/>
      <c r="BC81" s="103"/>
      <c r="BD81" s="103"/>
      <c r="BE81" s="103"/>
    </row>
    <row r="82" spans="1:57" s="183" customFormat="1" x14ac:dyDescent="0.2">
      <c r="A82" s="85"/>
      <c r="B82" s="86"/>
      <c r="C82" s="85"/>
      <c r="D82" s="207" t="str">
        <f t="shared" si="8"/>
        <v/>
      </c>
      <c r="E82" s="73"/>
      <c r="F82" s="86"/>
      <c r="G82" s="86"/>
      <c r="H82" s="99"/>
      <c r="I82" s="99"/>
      <c r="J82" s="86"/>
      <c r="K82" s="84"/>
      <c r="L82" s="99"/>
      <c r="M82" s="99"/>
      <c r="N82" s="99" t="str">
        <f t="shared" si="9"/>
        <v/>
      </c>
      <c r="O82" s="84"/>
      <c r="P82" s="100"/>
      <c r="Q82" s="100"/>
      <c r="R82" s="84"/>
      <c r="S82" s="101"/>
      <c r="T82" s="100"/>
      <c r="U82" s="84"/>
      <c r="V82" s="84"/>
      <c r="W82" s="86"/>
      <c r="X82" s="84"/>
      <c r="Y82" s="91" t="str">
        <f t="shared" si="10"/>
        <v/>
      </c>
      <c r="Z82" s="84"/>
      <c r="AA82" s="84"/>
      <c r="AB82" s="86"/>
      <c r="AC82" s="84"/>
      <c r="AD82" s="84"/>
      <c r="AE82" s="84"/>
      <c r="AF82" s="91" t="str">
        <f t="shared" si="11"/>
        <v/>
      </c>
      <c r="AG82" s="86"/>
      <c r="AH82" s="100"/>
      <c r="AI82" s="102"/>
      <c r="AJ82" s="184"/>
      <c r="AK82" s="184"/>
      <c r="AL82" s="184"/>
      <c r="AM82" s="103"/>
      <c r="AN82" s="103"/>
      <c r="AO82" s="103"/>
      <c r="AP82" s="103"/>
      <c r="AQ82" s="103"/>
      <c r="AR82" s="103"/>
      <c r="AS82" s="103"/>
      <c r="AT82" s="103"/>
      <c r="AU82" s="103"/>
      <c r="AV82" s="103"/>
      <c r="AW82" s="103"/>
      <c r="AX82" s="103"/>
      <c r="AY82" s="103"/>
      <c r="AZ82" s="103"/>
      <c r="BA82" s="103"/>
      <c r="BB82" s="103"/>
      <c r="BC82" s="103"/>
      <c r="BD82" s="103"/>
      <c r="BE82" s="103"/>
    </row>
    <row r="83" spans="1:57" s="183" customFormat="1" x14ac:dyDescent="0.2">
      <c r="A83" s="85"/>
      <c r="B83" s="86"/>
      <c r="C83" s="85"/>
      <c r="D83" s="207" t="str">
        <f t="shared" si="8"/>
        <v/>
      </c>
      <c r="E83" s="73"/>
      <c r="F83" s="86"/>
      <c r="G83" s="86"/>
      <c r="H83" s="99"/>
      <c r="I83" s="99"/>
      <c r="J83" s="86"/>
      <c r="K83" s="84"/>
      <c r="L83" s="99"/>
      <c r="M83" s="99"/>
      <c r="N83" s="99" t="str">
        <f t="shared" si="9"/>
        <v/>
      </c>
      <c r="O83" s="84"/>
      <c r="P83" s="100"/>
      <c r="Q83" s="100"/>
      <c r="R83" s="84"/>
      <c r="S83" s="101"/>
      <c r="T83" s="100"/>
      <c r="U83" s="84"/>
      <c r="V83" s="84"/>
      <c r="W83" s="86"/>
      <c r="X83" s="84"/>
      <c r="Y83" s="91" t="str">
        <f t="shared" si="10"/>
        <v/>
      </c>
      <c r="Z83" s="84"/>
      <c r="AA83" s="84"/>
      <c r="AB83" s="86"/>
      <c r="AC83" s="84"/>
      <c r="AD83" s="84"/>
      <c r="AE83" s="84"/>
      <c r="AF83" s="91" t="str">
        <f t="shared" si="11"/>
        <v/>
      </c>
      <c r="AG83" s="86"/>
      <c r="AH83" s="100"/>
      <c r="AI83" s="102"/>
      <c r="AJ83" s="184"/>
      <c r="AK83" s="184"/>
      <c r="AL83" s="184"/>
      <c r="AM83" s="103"/>
      <c r="AN83" s="103"/>
      <c r="AO83" s="103"/>
      <c r="AP83" s="103"/>
      <c r="AQ83" s="103"/>
      <c r="AR83" s="103"/>
      <c r="AS83" s="103"/>
      <c r="AT83" s="103"/>
      <c r="AU83" s="103"/>
      <c r="AV83" s="103"/>
      <c r="AW83" s="103"/>
      <c r="AX83" s="103"/>
      <c r="AY83" s="103"/>
      <c r="AZ83" s="103"/>
      <c r="BA83" s="103"/>
      <c r="BB83" s="103"/>
      <c r="BC83" s="103"/>
      <c r="BD83" s="103"/>
      <c r="BE83" s="103"/>
    </row>
    <row r="84" spans="1:57" s="183" customFormat="1" x14ac:dyDescent="0.2">
      <c r="A84" s="85"/>
      <c r="B84" s="86"/>
      <c r="C84" s="85"/>
      <c r="D84" s="207" t="str">
        <f t="shared" si="8"/>
        <v/>
      </c>
      <c r="E84" s="73"/>
      <c r="F84" s="86"/>
      <c r="G84" s="86"/>
      <c r="H84" s="99"/>
      <c r="I84" s="99"/>
      <c r="J84" s="86"/>
      <c r="K84" s="84"/>
      <c r="L84" s="99"/>
      <c r="M84" s="99"/>
      <c r="N84" s="99" t="str">
        <f t="shared" si="9"/>
        <v/>
      </c>
      <c r="O84" s="84"/>
      <c r="P84" s="100"/>
      <c r="Q84" s="100"/>
      <c r="R84" s="84"/>
      <c r="S84" s="101"/>
      <c r="T84" s="100"/>
      <c r="U84" s="84"/>
      <c r="V84" s="84"/>
      <c r="W84" s="86"/>
      <c r="X84" s="84"/>
      <c r="Y84" s="91" t="str">
        <f t="shared" si="10"/>
        <v/>
      </c>
      <c r="Z84" s="84"/>
      <c r="AA84" s="84"/>
      <c r="AB84" s="86"/>
      <c r="AC84" s="84"/>
      <c r="AD84" s="84"/>
      <c r="AE84" s="84"/>
      <c r="AF84" s="91" t="str">
        <f t="shared" si="11"/>
        <v/>
      </c>
      <c r="AG84" s="86"/>
      <c r="AH84" s="100"/>
      <c r="AI84" s="102"/>
      <c r="AJ84" s="184"/>
      <c r="AK84" s="184"/>
      <c r="AL84" s="184"/>
      <c r="AM84" s="103"/>
      <c r="AN84" s="103"/>
      <c r="AO84" s="103"/>
      <c r="AP84" s="103"/>
      <c r="AQ84" s="103"/>
      <c r="AR84" s="103"/>
      <c r="AS84" s="103"/>
      <c r="AT84" s="103"/>
      <c r="AU84" s="103"/>
      <c r="AV84" s="103"/>
      <c r="AW84" s="103"/>
      <c r="AX84" s="103"/>
      <c r="AY84" s="103"/>
      <c r="AZ84" s="103"/>
      <c r="BA84" s="103"/>
      <c r="BB84" s="103"/>
      <c r="BC84" s="103"/>
      <c r="BD84" s="103"/>
      <c r="BE84" s="103"/>
    </row>
    <row r="85" spans="1:57" s="183" customFormat="1" x14ac:dyDescent="0.2">
      <c r="A85" s="85"/>
      <c r="B85" s="86"/>
      <c r="C85" s="85"/>
      <c r="D85" s="207" t="str">
        <f t="shared" si="8"/>
        <v/>
      </c>
      <c r="E85" s="73"/>
      <c r="F85" s="86"/>
      <c r="G85" s="86"/>
      <c r="H85" s="99"/>
      <c r="I85" s="99"/>
      <c r="J85" s="86"/>
      <c r="K85" s="84"/>
      <c r="L85" s="99"/>
      <c r="M85" s="99"/>
      <c r="N85" s="99" t="str">
        <f t="shared" si="9"/>
        <v/>
      </c>
      <c r="O85" s="84"/>
      <c r="P85" s="100"/>
      <c r="Q85" s="100"/>
      <c r="R85" s="84"/>
      <c r="S85" s="101"/>
      <c r="T85" s="100"/>
      <c r="U85" s="84"/>
      <c r="V85" s="84"/>
      <c r="W85" s="86"/>
      <c r="X85" s="84"/>
      <c r="Y85" s="91" t="str">
        <f t="shared" si="10"/>
        <v/>
      </c>
      <c r="Z85" s="84"/>
      <c r="AA85" s="84"/>
      <c r="AB85" s="86"/>
      <c r="AC85" s="84"/>
      <c r="AD85" s="84"/>
      <c r="AE85" s="84"/>
      <c r="AF85" s="91" t="str">
        <f t="shared" si="11"/>
        <v/>
      </c>
      <c r="AG85" s="86"/>
      <c r="AH85" s="100"/>
      <c r="AI85" s="102"/>
      <c r="AJ85" s="184"/>
      <c r="AK85" s="184"/>
      <c r="AL85" s="184"/>
      <c r="AM85" s="103"/>
      <c r="AN85" s="103"/>
      <c r="AO85" s="103"/>
      <c r="AP85" s="103"/>
      <c r="AQ85" s="103"/>
      <c r="AR85" s="103"/>
      <c r="AS85" s="103"/>
      <c r="AT85" s="103"/>
      <c r="AU85" s="103"/>
      <c r="AV85" s="103"/>
      <c r="AW85" s="103"/>
      <c r="AX85" s="103"/>
      <c r="AY85" s="103"/>
      <c r="AZ85" s="103"/>
      <c r="BA85" s="103"/>
      <c r="BB85" s="103"/>
      <c r="BC85" s="103"/>
      <c r="BD85" s="103"/>
      <c r="BE85" s="103"/>
    </row>
    <row r="86" spans="1:57" s="183" customFormat="1" x14ac:dyDescent="0.2">
      <c r="A86" s="85"/>
      <c r="B86" s="86"/>
      <c r="C86" s="85"/>
      <c r="D86" s="207" t="str">
        <f t="shared" si="8"/>
        <v/>
      </c>
      <c r="E86" s="73"/>
      <c r="F86" s="86"/>
      <c r="G86" s="86"/>
      <c r="H86" s="99"/>
      <c r="I86" s="99"/>
      <c r="J86" s="86"/>
      <c r="K86" s="84"/>
      <c r="L86" s="99"/>
      <c r="M86" s="99"/>
      <c r="N86" s="99" t="str">
        <f t="shared" si="9"/>
        <v/>
      </c>
      <c r="O86" s="84"/>
      <c r="P86" s="100"/>
      <c r="Q86" s="100"/>
      <c r="R86" s="84"/>
      <c r="S86" s="101"/>
      <c r="T86" s="100"/>
      <c r="U86" s="84"/>
      <c r="V86" s="84"/>
      <c r="W86" s="86"/>
      <c r="X86" s="84"/>
      <c r="Y86" s="91" t="str">
        <f t="shared" si="10"/>
        <v/>
      </c>
      <c r="Z86" s="84"/>
      <c r="AA86" s="84"/>
      <c r="AB86" s="86"/>
      <c r="AC86" s="84"/>
      <c r="AD86" s="84"/>
      <c r="AE86" s="84"/>
      <c r="AF86" s="91" t="str">
        <f t="shared" si="11"/>
        <v/>
      </c>
      <c r="AG86" s="86"/>
      <c r="AH86" s="100"/>
      <c r="AI86" s="102"/>
      <c r="AJ86" s="184"/>
      <c r="AK86" s="184"/>
      <c r="AL86" s="184"/>
      <c r="AM86" s="103"/>
      <c r="AN86" s="103"/>
      <c r="AO86" s="103"/>
      <c r="AP86" s="103"/>
      <c r="AQ86" s="103"/>
      <c r="AR86" s="103"/>
      <c r="AS86" s="103"/>
      <c r="AT86" s="103"/>
      <c r="AU86" s="103"/>
      <c r="AV86" s="103"/>
      <c r="AW86" s="103"/>
      <c r="AX86" s="103"/>
      <c r="AY86" s="103"/>
      <c r="AZ86" s="103"/>
      <c r="BA86" s="103"/>
      <c r="BB86" s="103"/>
      <c r="BC86" s="103"/>
      <c r="BD86" s="103"/>
      <c r="BE86" s="103"/>
    </row>
    <row r="87" spans="1:57" s="183" customFormat="1" x14ac:dyDescent="0.2">
      <c r="A87" s="85"/>
      <c r="B87" s="86"/>
      <c r="C87" s="85"/>
      <c r="D87" s="207" t="str">
        <f t="shared" si="8"/>
        <v/>
      </c>
      <c r="E87" s="73"/>
      <c r="F87" s="86"/>
      <c r="G87" s="86"/>
      <c r="H87" s="99"/>
      <c r="I87" s="99"/>
      <c r="J87" s="86"/>
      <c r="K87" s="84"/>
      <c r="L87" s="99"/>
      <c r="M87" s="99"/>
      <c r="N87" s="99" t="str">
        <f t="shared" si="9"/>
        <v/>
      </c>
      <c r="O87" s="84"/>
      <c r="P87" s="100"/>
      <c r="Q87" s="100"/>
      <c r="R87" s="84"/>
      <c r="S87" s="101"/>
      <c r="T87" s="100"/>
      <c r="U87" s="84"/>
      <c r="V87" s="84"/>
      <c r="W87" s="86"/>
      <c r="X87" s="84"/>
      <c r="Y87" s="91" t="str">
        <f t="shared" si="10"/>
        <v/>
      </c>
      <c r="Z87" s="84"/>
      <c r="AA87" s="84"/>
      <c r="AB87" s="86"/>
      <c r="AC87" s="84"/>
      <c r="AD87" s="84"/>
      <c r="AE87" s="84"/>
      <c r="AF87" s="91" t="str">
        <f t="shared" si="11"/>
        <v/>
      </c>
      <c r="AG87" s="86"/>
      <c r="AH87" s="100"/>
      <c r="AI87" s="102"/>
      <c r="AJ87" s="184"/>
      <c r="AK87" s="184"/>
      <c r="AL87" s="184"/>
      <c r="AM87" s="103"/>
      <c r="AN87" s="103"/>
      <c r="AO87" s="103"/>
      <c r="AP87" s="103"/>
      <c r="AQ87" s="103"/>
      <c r="AR87" s="103"/>
      <c r="AS87" s="103"/>
      <c r="AT87" s="103"/>
      <c r="AU87" s="103"/>
      <c r="AV87" s="103"/>
      <c r="AW87" s="103"/>
      <c r="AX87" s="103"/>
      <c r="AY87" s="103"/>
      <c r="AZ87" s="103"/>
      <c r="BA87" s="103"/>
      <c r="BB87" s="103"/>
      <c r="BC87" s="103"/>
      <c r="BD87" s="103"/>
      <c r="BE87" s="103"/>
    </row>
    <row r="88" spans="1:57" s="183" customFormat="1" x14ac:dyDescent="0.2">
      <c r="A88" s="85"/>
      <c r="B88" s="86"/>
      <c r="C88" s="85"/>
      <c r="D88" s="207" t="str">
        <f t="shared" si="8"/>
        <v/>
      </c>
      <c r="E88" s="73"/>
      <c r="F88" s="86"/>
      <c r="G88" s="86"/>
      <c r="H88" s="99"/>
      <c r="I88" s="99"/>
      <c r="J88" s="86"/>
      <c r="K88" s="84"/>
      <c r="L88" s="99"/>
      <c r="M88" s="99"/>
      <c r="N88" s="99" t="str">
        <f t="shared" si="9"/>
        <v/>
      </c>
      <c r="O88" s="84"/>
      <c r="P88" s="100"/>
      <c r="Q88" s="100"/>
      <c r="R88" s="84"/>
      <c r="S88" s="101"/>
      <c r="T88" s="100"/>
      <c r="U88" s="84"/>
      <c r="V88" s="84"/>
      <c r="W88" s="86"/>
      <c r="X88" s="84"/>
      <c r="Y88" s="91" t="str">
        <f t="shared" si="10"/>
        <v/>
      </c>
      <c r="Z88" s="84"/>
      <c r="AA88" s="84"/>
      <c r="AB88" s="86"/>
      <c r="AC88" s="84"/>
      <c r="AD88" s="84"/>
      <c r="AE88" s="84"/>
      <c r="AF88" s="91" t="str">
        <f t="shared" si="11"/>
        <v/>
      </c>
      <c r="AG88" s="86"/>
      <c r="AH88" s="100"/>
      <c r="AI88" s="102"/>
      <c r="AJ88" s="184"/>
      <c r="AK88" s="184"/>
      <c r="AL88" s="184"/>
      <c r="AM88" s="103"/>
      <c r="AN88" s="103"/>
      <c r="AO88" s="103"/>
      <c r="AP88" s="103"/>
      <c r="AQ88" s="103"/>
      <c r="AR88" s="103"/>
      <c r="AS88" s="103"/>
      <c r="AT88" s="103"/>
      <c r="AU88" s="103"/>
      <c r="AV88" s="103"/>
      <c r="AW88" s="103"/>
      <c r="AX88" s="103"/>
      <c r="AY88" s="103"/>
      <c r="AZ88" s="103"/>
      <c r="BA88" s="103"/>
      <c r="BB88" s="103"/>
      <c r="BC88" s="103"/>
      <c r="BD88" s="103"/>
      <c r="BE88" s="103"/>
    </row>
    <row r="89" spans="1:57" s="183" customFormat="1" x14ac:dyDescent="0.2">
      <c r="A89" s="85"/>
      <c r="B89" s="86"/>
      <c r="C89" s="85"/>
      <c r="D89" s="207" t="str">
        <f t="shared" si="8"/>
        <v/>
      </c>
      <c r="E89" s="73"/>
      <c r="F89" s="86"/>
      <c r="G89" s="86"/>
      <c r="H89" s="99"/>
      <c r="I89" s="99"/>
      <c r="J89" s="86"/>
      <c r="K89" s="84"/>
      <c r="L89" s="99"/>
      <c r="M89" s="99"/>
      <c r="N89" s="99" t="str">
        <f t="shared" si="9"/>
        <v/>
      </c>
      <c r="O89" s="84"/>
      <c r="P89" s="100"/>
      <c r="Q89" s="100"/>
      <c r="R89" s="84"/>
      <c r="S89" s="101"/>
      <c r="T89" s="100"/>
      <c r="U89" s="84"/>
      <c r="V89" s="84"/>
      <c r="W89" s="86"/>
      <c r="X89" s="84"/>
      <c r="Y89" s="91" t="str">
        <f t="shared" si="10"/>
        <v/>
      </c>
      <c r="Z89" s="84"/>
      <c r="AA89" s="84"/>
      <c r="AB89" s="86"/>
      <c r="AC89" s="84"/>
      <c r="AD89" s="84"/>
      <c r="AE89" s="84"/>
      <c r="AF89" s="91" t="str">
        <f t="shared" si="11"/>
        <v/>
      </c>
      <c r="AG89" s="86"/>
      <c r="AH89" s="100"/>
      <c r="AI89" s="102"/>
      <c r="AJ89" s="184"/>
      <c r="AK89" s="184"/>
      <c r="AL89" s="184"/>
      <c r="AM89" s="103"/>
      <c r="AN89" s="103"/>
      <c r="AO89" s="103"/>
      <c r="AP89" s="103"/>
      <c r="AQ89" s="103"/>
      <c r="AR89" s="103"/>
      <c r="AS89" s="103"/>
      <c r="AT89" s="103"/>
      <c r="AU89" s="103"/>
      <c r="AV89" s="103"/>
      <c r="AW89" s="103"/>
      <c r="AX89" s="103"/>
      <c r="AY89" s="103"/>
      <c r="AZ89" s="103"/>
      <c r="BA89" s="103"/>
      <c r="BB89" s="103"/>
      <c r="BC89" s="103"/>
      <c r="BD89" s="103"/>
      <c r="BE89" s="103"/>
    </row>
    <row r="90" spans="1:57" s="183" customFormat="1" x14ac:dyDescent="0.2">
      <c r="A90" s="85"/>
      <c r="B90" s="86"/>
      <c r="C90" s="85"/>
      <c r="D90" s="207" t="str">
        <f t="shared" si="8"/>
        <v/>
      </c>
      <c r="E90" s="73"/>
      <c r="F90" s="86"/>
      <c r="G90" s="86"/>
      <c r="H90" s="99"/>
      <c r="I90" s="99"/>
      <c r="J90" s="86"/>
      <c r="K90" s="84"/>
      <c r="L90" s="99"/>
      <c r="M90" s="99"/>
      <c r="N90" s="99" t="str">
        <f t="shared" si="9"/>
        <v/>
      </c>
      <c r="O90" s="84"/>
      <c r="P90" s="100"/>
      <c r="Q90" s="100"/>
      <c r="R90" s="84"/>
      <c r="S90" s="101"/>
      <c r="T90" s="100"/>
      <c r="U90" s="84"/>
      <c r="V90" s="84"/>
      <c r="W90" s="86"/>
      <c r="X90" s="84"/>
      <c r="Y90" s="91" t="str">
        <f t="shared" si="10"/>
        <v/>
      </c>
      <c r="Z90" s="84"/>
      <c r="AA90" s="84"/>
      <c r="AB90" s="86"/>
      <c r="AC90" s="84"/>
      <c r="AD90" s="84"/>
      <c r="AE90" s="84"/>
      <c r="AF90" s="91" t="str">
        <f t="shared" si="11"/>
        <v/>
      </c>
      <c r="AG90" s="86"/>
      <c r="AH90" s="100"/>
      <c r="AI90" s="102"/>
      <c r="AJ90" s="184"/>
      <c r="AK90" s="184"/>
      <c r="AL90" s="184"/>
      <c r="AM90" s="103"/>
      <c r="AN90" s="103"/>
      <c r="AO90" s="103"/>
      <c r="AP90" s="103"/>
      <c r="AQ90" s="103"/>
      <c r="AR90" s="103"/>
      <c r="AS90" s="103"/>
      <c r="AT90" s="103"/>
      <c r="AU90" s="103"/>
      <c r="AV90" s="103"/>
      <c r="AW90" s="103"/>
      <c r="AX90" s="103"/>
      <c r="AY90" s="103"/>
      <c r="AZ90" s="103"/>
      <c r="BA90" s="103"/>
      <c r="BB90" s="103"/>
      <c r="BC90" s="103"/>
      <c r="BD90" s="103"/>
      <c r="BE90" s="103"/>
    </row>
    <row r="91" spans="1:57" s="183" customFormat="1" x14ac:dyDescent="0.2">
      <c r="A91" s="85"/>
      <c r="B91" s="86"/>
      <c r="C91" s="85"/>
      <c r="D91" s="207" t="str">
        <f t="shared" si="8"/>
        <v/>
      </c>
      <c r="E91" s="73"/>
      <c r="F91" s="86"/>
      <c r="G91" s="86"/>
      <c r="H91" s="99"/>
      <c r="I91" s="99"/>
      <c r="J91" s="86"/>
      <c r="K91" s="84"/>
      <c r="L91" s="99"/>
      <c r="M91" s="99"/>
      <c r="N91" s="99" t="str">
        <f t="shared" si="9"/>
        <v/>
      </c>
      <c r="O91" s="84"/>
      <c r="P91" s="100"/>
      <c r="Q91" s="100"/>
      <c r="R91" s="84"/>
      <c r="S91" s="101"/>
      <c r="T91" s="100"/>
      <c r="U91" s="84"/>
      <c r="V91" s="84"/>
      <c r="W91" s="86"/>
      <c r="X91" s="84"/>
      <c r="Y91" s="91" t="str">
        <f t="shared" si="10"/>
        <v/>
      </c>
      <c r="Z91" s="84"/>
      <c r="AA91" s="84"/>
      <c r="AB91" s="86"/>
      <c r="AC91" s="84"/>
      <c r="AD91" s="84"/>
      <c r="AE91" s="84"/>
      <c r="AF91" s="91" t="str">
        <f t="shared" si="11"/>
        <v/>
      </c>
      <c r="AG91" s="86"/>
      <c r="AH91" s="100"/>
      <c r="AI91" s="102"/>
      <c r="AJ91" s="184"/>
      <c r="AK91" s="184"/>
      <c r="AL91" s="184"/>
      <c r="AM91" s="103"/>
      <c r="AN91" s="103"/>
      <c r="AO91" s="103"/>
      <c r="AP91" s="103"/>
      <c r="AQ91" s="103"/>
      <c r="AR91" s="103"/>
      <c r="AS91" s="103"/>
      <c r="AT91" s="103"/>
      <c r="AU91" s="103"/>
      <c r="AV91" s="103"/>
      <c r="AW91" s="103"/>
      <c r="AX91" s="103"/>
      <c r="AY91" s="103"/>
      <c r="AZ91" s="103"/>
      <c r="BA91" s="103"/>
      <c r="BB91" s="103"/>
      <c r="BC91" s="103"/>
      <c r="BD91" s="103"/>
      <c r="BE91" s="103"/>
    </row>
    <row r="92" spans="1:57" s="183" customFormat="1" x14ac:dyDescent="0.2">
      <c r="A92" s="85"/>
      <c r="B92" s="86"/>
      <c r="C92" s="85"/>
      <c r="D92" s="207" t="str">
        <f t="shared" si="8"/>
        <v/>
      </c>
      <c r="E92" s="73"/>
      <c r="F92" s="86"/>
      <c r="G92" s="86"/>
      <c r="H92" s="99"/>
      <c r="I92" s="99"/>
      <c r="J92" s="86"/>
      <c r="K92" s="84"/>
      <c r="L92" s="99"/>
      <c r="M92" s="99"/>
      <c r="N92" s="99" t="str">
        <f t="shared" si="9"/>
        <v/>
      </c>
      <c r="O92" s="84"/>
      <c r="P92" s="100"/>
      <c r="Q92" s="100"/>
      <c r="R92" s="84"/>
      <c r="S92" s="101"/>
      <c r="T92" s="100"/>
      <c r="U92" s="84"/>
      <c r="V92" s="84"/>
      <c r="W92" s="86"/>
      <c r="X92" s="84"/>
      <c r="Y92" s="91" t="str">
        <f t="shared" si="10"/>
        <v/>
      </c>
      <c r="Z92" s="84"/>
      <c r="AA92" s="84"/>
      <c r="AB92" s="86"/>
      <c r="AC92" s="84"/>
      <c r="AD92" s="84"/>
      <c r="AE92" s="84"/>
      <c r="AF92" s="91" t="str">
        <f t="shared" si="11"/>
        <v/>
      </c>
      <c r="AG92" s="86"/>
      <c r="AH92" s="100"/>
      <c r="AI92" s="102"/>
      <c r="AJ92" s="184"/>
      <c r="AK92" s="184"/>
      <c r="AL92" s="184"/>
      <c r="AM92" s="103"/>
      <c r="AN92" s="103"/>
      <c r="AO92" s="103"/>
      <c r="AP92" s="103"/>
      <c r="AQ92" s="103"/>
      <c r="AR92" s="103"/>
      <c r="AS92" s="103"/>
      <c r="AT92" s="103"/>
      <c r="AU92" s="103"/>
      <c r="AV92" s="103"/>
      <c r="AW92" s="103"/>
      <c r="AX92" s="103"/>
      <c r="AY92" s="103"/>
      <c r="AZ92" s="103"/>
      <c r="BA92" s="103"/>
      <c r="BB92" s="103"/>
      <c r="BC92" s="103"/>
      <c r="BD92" s="103"/>
      <c r="BE92" s="103"/>
    </row>
    <row r="93" spans="1:57" s="183" customFormat="1" x14ac:dyDescent="0.2">
      <c r="A93" s="85"/>
      <c r="B93" s="86"/>
      <c r="C93" s="85"/>
      <c r="D93" s="207" t="str">
        <f t="shared" si="8"/>
        <v/>
      </c>
      <c r="E93" s="73"/>
      <c r="F93" s="86"/>
      <c r="G93" s="86"/>
      <c r="H93" s="99"/>
      <c r="I93" s="99"/>
      <c r="J93" s="86"/>
      <c r="K93" s="84"/>
      <c r="L93" s="99"/>
      <c r="M93" s="99"/>
      <c r="N93" s="99" t="str">
        <f t="shared" si="9"/>
        <v/>
      </c>
      <c r="O93" s="84"/>
      <c r="P93" s="100"/>
      <c r="Q93" s="100"/>
      <c r="R93" s="84"/>
      <c r="S93" s="101"/>
      <c r="T93" s="100"/>
      <c r="U93" s="84"/>
      <c r="V93" s="84"/>
      <c r="W93" s="86"/>
      <c r="X93" s="84"/>
      <c r="Y93" s="91" t="str">
        <f t="shared" si="10"/>
        <v/>
      </c>
      <c r="Z93" s="84"/>
      <c r="AA93" s="84"/>
      <c r="AB93" s="86"/>
      <c r="AC93" s="84"/>
      <c r="AD93" s="84"/>
      <c r="AE93" s="84"/>
      <c r="AF93" s="91" t="str">
        <f t="shared" si="11"/>
        <v/>
      </c>
      <c r="AG93" s="86"/>
      <c r="AH93" s="100"/>
      <c r="AI93" s="102"/>
      <c r="AJ93" s="184"/>
      <c r="AK93" s="184"/>
      <c r="AL93" s="184"/>
      <c r="AM93" s="103"/>
      <c r="AN93" s="103"/>
      <c r="AO93" s="103"/>
      <c r="AP93" s="103"/>
      <c r="AQ93" s="103"/>
      <c r="AR93" s="103"/>
      <c r="AS93" s="103"/>
      <c r="AT93" s="103"/>
      <c r="AU93" s="103"/>
      <c r="AV93" s="103"/>
      <c r="AW93" s="103"/>
      <c r="AX93" s="103"/>
      <c r="AY93" s="103"/>
      <c r="AZ93" s="103"/>
      <c r="BA93" s="103"/>
      <c r="BB93" s="103"/>
      <c r="BC93" s="103"/>
      <c r="BD93" s="103"/>
      <c r="BE93" s="103"/>
    </row>
    <row r="94" spans="1:57" s="183" customFormat="1" x14ac:dyDescent="0.2">
      <c r="A94" s="85"/>
      <c r="B94" s="86"/>
      <c r="C94" s="85"/>
      <c r="D94" s="207" t="str">
        <f t="shared" si="8"/>
        <v/>
      </c>
      <c r="E94" s="73"/>
      <c r="F94" s="86"/>
      <c r="G94" s="86"/>
      <c r="H94" s="99"/>
      <c r="I94" s="99"/>
      <c r="J94" s="86"/>
      <c r="K94" s="84"/>
      <c r="L94" s="99"/>
      <c r="M94" s="99"/>
      <c r="N94" s="99" t="str">
        <f t="shared" si="9"/>
        <v/>
      </c>
      <c r="O94" s="84"/>
      <c r="P94" s="100"/>
      <c r="Q94" s="100"/>
      <c r="R94" s="84"/>
      <c r="S94" s="101"/>
      <c r="T94" s="100"/>
      <c r="U94" s="84"/>
      <c r="V94" s="84"/>
      <c r="W94" s="86"/>
      <c r="X94" s="84"/>
      <c r="Y94" s="91" t="str">
        <f t="shared" si="10"/>
        <v/>
      </c>
      <c r="Z94" s="84"/>
      <c r="AA94" s="84"/>
      <c r="AB94" s="86"/>
      <c r="AC94" s="84"/>
      <c r="AD94" s="84"/>
      <c r="AE94" s="84"/>
      <c r="AF94" s="91" t="str">
        <f t="shared" si="11"/>
        <v/>
      </c>
      <c r="AG94" s="86"/>
      <c r="AH94" s="100"/>
      <c r="AI94" s="102"/>
      <c r="AJ94" s="184"/>
      <c r="AK94" s="184"/>
      <c r="AL94" s="184"/>
      <c r="AM94" s="103"/>
      <c r="AN94" s="103"/>
      <c r="AO94" s="103"/>
      <c r="AP94" s="103"/>
      <c r="AQ94" s="103"/>
      <c r="AR94" s="103"/>
      <c r="AS94" s="103"/>
      <c r="AT94" s="103"/>
      <c r="AU94" s="103"/>
      <c r="AV94" s="103"/>
      <c r="AW94" s="103"/>
      <c r="AX94" s="103"/>
      <c r="AY94" s="103"/>
      <c r="AZ94" s="103"/>
      <c r="BA94" s="103"/>
      <c r="BB94" s="103"/>
      <c r="BC94" s="103"/>
      <c r="BD94" s="103"/>
      <c r="BE94" s="103"/>
    </row>
    <row r="95" spans="1:57" s="183" customFormat="1" x14ac:dyDescent="0.2">
      <c r="A95" s="85"/>
      <c r="B95" s="86"/>
      <c r="C95" s="85"/>
      <c r="D95" s="207" t="str">
        <f t="shared" si="8"/>
        <v/>
      </c>
      <c r="E95" s="73"/>
      <c r="F95" s="86"/>
      <c r="G95" s="86"/>
      <c r="H95" s="99"/>
      <c r="I95" s="99"/>
      <c r="J95" s="86"/>
      <c r="K95" s="84"/>
      <c r="L95" s="99"/>
      <c r="M95" s="99"/>
      <c r="N95" s="99" t="str">
        <f t="shared" si="9"/>
        <v/>
      </c>
      <c r="O95" s="84"/>
      <c r="P95" s="100"/>
      <c r="Q95" s="100"/>
      <c r="R95" s="84"/>
      <c r="S95" s="101"/>
      <c r="T95" s="100"/>
      <c r="U95" s="84"/>
      <c r="V95" s="84"/>
      <c r="W95" s="86"/>
      <c r="X95" s="84"/>
      <c r="Y95" s="91" t="str">
        <f t="shared" si="10"/>
        <v/>
      </c>
      <c r="Z95" s="84"/>
      <c r="AA95" s="84"/>
      <c r="AB95" s="86"/>
      <c r="AC95" s="84"/>
      <c r="AD95" s="84"/>
      <c r="AE95" s="84"/>
      <c r="AF95" s="91" t="str">
        <f t="shared" si="11"/>
        <v/>
      </c>
      <c r="AG95" s="86"/>
      <c r="AH95" s="100"/>
      <c r="AI95" s="102"/>
      <c r="AJ95" s="184"/>
      <c r="AK95" s="184"/>
      <c r="AL95" s="184"/>
      <c r="AM95" s="103"/>
      <c r="AN95" s="103"/>
      <c r="AO95" s="103"/>
      <c r="AP95" s="103"/>
      <c r="AQ95" s="103"/>
      <c r="AR95" s="103"/>
      <c r="AS95" s="103"/>
      <c r="AT95" s="103"/>
      <c r="AU95" s="103"/>
      <c r="AV95" s="103"/>
      <c r="AW95" s="103"/>
      <c r="AX95" s="103"/>
      <c r="AY95" s="103"/>
      <c r="AZ95" s="103"/>
      <c r="BA95" s="103"/>
      <c r="BB95" s="103"/>
      <c r="BC95" s="103"/>
      <c r="BD95" s="103"/>
      <c r="BE95" s="103"/>
    </row>
    <row r="96" spans="1:57" s="183" customFormat="1" x14ac:dyDescent="0.2">
      <c r="A96" s="85"/>
      <c r="B96" s="86"/>
      <c r="C96" s="85"/>
      <c r="D96" s="207" t="str">
        <f t="shared" si="8"/>
        <v/>
      </c>
      <c r="E96" s="73"/>
      <c r="F96" s="86"/>
      <c r="G96" s="86"/>
      <c r="H96" s="99"/>
      <c r="I96" s="99"/>
      <c r="J96" s="86"/>
      <c r="K96" s="84"/>
      <c r="L96" s="99"/>
      <c r="M96" s="99"/>
      <c r="N96" s="99" t="str">
        <f t="shared" si="9"/>
        <v/>
      </c>
      <c r="O96" s="84"/>
      <c r="P96" s="100"/>
      <c r="Q96" s="100"/>
      <c r="R96" s="84"/>
      <c r="S96" s="101"/>
      <c r="T96" s="100"/>
      <c r="U96" s="84"/>
      <c r="V96" s="84"/>
      <c r="W96" s="86"/>
      <c r="X96" s="84"/>
      <c r="Y96" s="91" t="str">
        <f t="shared" si="10"/>
        <v/>
      </c>
      <c r="Z96" s="84"/>
      <c r="AA96" s="84"/>
      <c r="AB96" s="86"/>
      <c r="AC96" s="84"/>
      <c r="AD96" s="84"/>
      <c r="AE96" s="84"/>
      <c r="AF96" s="91" t="str">
        <f t="shared" si="11"/>
        <v/>
      </c>
      <c r="AG96" s="86"/>
      <c r="AH96" s="100"/>
      <c r="AI96" s="102"/>
      <c r="AJ96" s="184"/>
      <c r="AK96" s="184"/>
      <c r="AL96" s="184"/>
      <c r="AM96" s="103"/>
      <c r="AN96" s="103"/>
      <c r="AO96" s="103"/>
      <c r="AP96" s="103"/>
      <c r="AQ96" s="103"/>
      <c r="AR96" s="103"/>
      <c r="AS96" s="103"/>
      <c r="AT96" s="103"/>
      <c r="AU96" s="103"/>
      <c r="AV96" s="103"/>
      <c r="AW96" s="103"/>
      <c r="AX96" s="103"/>
      <c r="AY96" s="103"/>
      <c r="AZ96" s="103"/>
      <c r="BA96" s="103"/>
      <c r="BB96" s="103"/>
      <c r="BC96" s="103"/>
      <c r="BD96" s="103"/>
      <c r="BE96" s="103"/>
    </row>
    <row r="97" spans="1:57" s="183" customFormat="1" x14ac:dyDescent="0.2">
      <c r="A97" s="85"/>
      <c r="B97" s="86"/>
      <c r="C97" s="85"/>
      <c r="D97" s="207" t="str">
        <f t="shared" si="8"/>
        <v/>
      </c>
      <c r="E97" s="73"/>
      <c r="F97" s="86"/>
      <c r="G97" s="86"/>
      <c r="H97" s="99"/>
      <c r="I97" s="99"/>
      <c r="J97" s="86"/>
      <c r="K97" s="84"/>
      <c r="L97" s="99"/>
      <c r="M97" s="99"/>
      <c r="N97" s="99" t="str">
        <f t="shared" si="9"/>
        <v/>
      </c>
      <c r="O97" s="84"/>
      <c r="P97" s="100"/>
      <c r="Q97" s="100"/>
      <c r="R97" s="84"/>
      <c r="S97" s="101"/>
      <c r="T97" s="100"/>
      <c r="U97" s="84"/>
      <c r="V97" s="84"/>
      <c r="W97" s="86"/>
      <c r="X97" s="84"/>
      <c r="Y97" s="91" t="str">
        <f t="shared" si="10"/>
        <v/>
      </c>
      <c r="Z97" s="84"/>
      <c r="AA97" s="84"/>
      <c r="AB97" s="86"/>
      <c r="AC97" s="84"/>
      <c r="AD97" s="84"/>
      <c r="AE97" s="84"/>
      <c r="AF97" s="91" t="str">
        <f t="shared" si="11"/>
        <v/>
      </c>
      <c r="AG97" s="86"/>
      <c r="AH97" s="100"/>
      <c r="AI97" s="102"/>
      <c r="AJ97" s="184"/>
      <c r="AK97" s="184"/>
      <c r="AL97" s="184"/>
      <c r="AM97" s="103"/>
      <c r="AN97" s="103"/>
      <c r="AO97" s="103"/>
      <c r="AP97" s="103"/>
      <c r="AQ97" s="103"/>
      <c r="AR97" s="103"/>
      <c r="AS97" s="103"/>
      <c r="AT97" s="103"/>
      <c r="AU97" s="103"/>
      <c r="AV97" s="103"/>
      <c r="AW97" s="103"/>
      <c r="AX97" s="103"/>
      <c r="AY97" s="103"/>
      <c r="AZ97" s="103"/>
      <c r="BA97" s="103"/>
      <c r="BB97" s="103"/>
      <c r="BC97" s="103"/>
      <c r="BD97" s="103"/>
      <c r="BE97" s="103"/>
    </row>
    <row r="98" spans="1:57" s="183" customFormat="1" x14ac:dyDescent="0.2">
      <c r="A98" s="85"/>
      <c r="B98" s="86"/>
      <c r="C98" s="85"/>
      <c r="D98" s="207" t="str">
        <f t="shared" si="8"/>
        <v/>
      </c>
      <c r="E98" s="73"/>
      <c r="F98" s="86"/>
      <c r="G98" s="86"/>
      <c r="H98" s="99"/>
      <c r="I98" s="99"/>
      <c r="J98" s="86"/>
      <c r="K98" s="84"/>
      <c r="L98" s="99"/>
      <c r="M98" s="99"/>
      <c r="N98" s="99" t="str">
        <f t="shared" si="9"/>
        <v/>
      </c>
      <c r="O98" s="84"/>
      <c r="P98" s="100"/>
      <c r="Q98" s="100"/>
      <c r="R98" s="84"/>
      <c r="S98" s="101"/>
      <c r="T98" s="100"/>
      <c r="U98" s="84"/>
      <c r="V98" s="84"/>
      <c r="W98" s="86"/>
      <c r="X98" s="84"/>
      <c r="Y98" s="91" t="str">
        <f t="shared" si="10"/>
        <v/>
      </c>
      <c r="Z98" s="84"/>
      <c r="AA98" s="84"/>
      <c r="AB98" s="86"/>
      <c r="AC98" s="84"/>
      <c r="AD98" s="84"/>
      <c r="AE98" s="84"/>
      <c r="AF98" s="91" t="str">
        <f t="shared" si="11"/>
        <v/>
      </c>
      <c r="AG98" s="86"/>
      <c r="AH98" s="100"/>
      <c r="AI98" s="102"/>
      <c r="AJ98" s="184"/>
      <c r="AK98" s="184"/>
      <c r="AL98" s="184"/>
      <c r="AM98" s="103"/>
      <c r="AN98" s="103"/>
      <c r="AO98" s="103"/>
      <c r="AP98" s="103"/>
      <c r="AQ98" s="103"/>
      <c r="AR98" s="103"/>
      <c r="AS98" s="103"/>
      <c r="AT98" s="103"/>
      <c r="AU98" s="103"/>
      <c r="AV98" s="103"/>
      <c r="AW98" s="103"/>
      <c r="AX98" s="103"/>
      <c r="AY98" s="103"/>
      <c r="AZ98" s="103"/>
      <c r="BA98" s="103"/>
      <c r="BB98" s="103"/>
      <c r="BC98" s="103"/>
      <c r="BD98" s="103"/>
      <c r="BE98" s="103"/>
    </row>
    <row r="99" spans="1:57" s="183" customFormat="1" x14ac:dyDescent="0.2">
      <c r="A99" s="85"/>
      <c r="B99" s="86"/>
      <c r="C99" s="85"/>
      <c r="D99" s="207" t="str">
        <f t="shared" si="8"/>
        <v/>
      </c>
      <c r="E99" s="73"/>
      <c r="F99" s="86"/>
      <c r="G99" s="86"/>
      <c r="H99" s="99"/>
      <c r="I99" s="99"/>
      <c r="J99" s="86"/>
      <c r="K99" s="84"/>
      <c r="L99" s="99"/>
      <c r="M99" s="99"/>
      <c r="N99" s="99" t="str">
        <f t="shared" si="9"/>
        <v/>
      </c>
      <c r="O99" s="84"/>
      <c r="P99" s="100"/>
      <c r="Q99" s="100"/>
      <c r="R99" s="84"/>
      <c r="S99" s="101"/>
      <c r="T99" s="100"/>
      <c r="U99" s="84"/>
      <c r="V99" s="84"/>
      <c r="W99" s="86"/>
      <c r="X99" s="84"/>
      <c r="Y99" s="91" t="str">
        <f t="shared" si="10"/>
        <v/>
      </c>
      <c r="Z99" s="84"/>
      <c r="AA99" s="84"/>
      <c r="AB99" s="86"/>
      <c r="AC99" s="84"/>
      <c r="AD99" s="84"/>
      <c r="AE99" s="84"/>
      <c r="AF99" s="91" t="str">
        <f t="shared" si="11"/>
        <v/>
      </c>
      <c r="AG99" s="86"/>
      <c r="AH99" s="100"/>
      <c r="AI99" s="102"/>
      <c r="AJ99" s="184"/>
      <c r="AK99" s="184"/>
      <c r="AL99" s="184"/>
      <c r="AM99" s="103"/>
      <c r="AN99" s="103"/>
      <c r="AO99" s="103"/>
      <c r="AP99" s="103"/>
      <c r="AQ99" s="103"/>
      <c r="AR99" s="103"/>
      <c r="AS99" s="103"/>
      <c r="AT99" s="103"/>
      <c r="AU99" s="103"/>
      <c r="AV99" s="103"/>
      <c r="AW99" s="103"/>
      <c r="AX99" s="103"/>
      <c r="AY99" s="103"/>
      <c r="AZ99" s="103"/>
      <c r="BA99" s="103"/>
      <c r="BB99" s="103"/>
      <c r="BC99" s="103"/>
      <c r="BD99" s="103"/>
      <c r="BE99" s="103"/>
    </row>
    <row r="100" spans="1:57" s="183" customFormat="1" x14ac:dyDescent="0.2">
      <c r="A100" s="85"/>
      <c r="B100" s="86"/>
      <c r="C100" s="85"/>
      <c r="D100" s="207" t="str">
        <f t="shared" si="8"/>
        <v/>
      </c>
      <c r="E100" s="73"/>
      <c r="F100" s="86"/>
      <c r="G100" s="86"/>
      <c r="H100" s="99"/>
      <c r="I100" s="99"/>
      <c r="J100" s="86"/>
      <c r="K100" s="84"/>
      <c r="L100" s="99"/>
      <c r="M100" s="99"/>
      <c r="N100" s="99" t="str">
        <f t="shared" si="9"/>
        <v/>
      </c>
      <c r="O100" s="84"/>
      <c r="P100" s="100"/>
      <c r="Q100" s="100"/>
      <c r="R100" s="84"/>
      <c r="S100" s="101"/>
      <c r="T100" s="100"/>
      <c r="U100" s="84"/>
      <c r="V100" s="84"/>
      <c r="W100" s="86"/>
      <c r="X100" s="84"/>
      <c r="Y100" s="91" t="str">
        <f t="shared" si="10"/>
        <v/>
      </c>
      <c r="Z100" s="84"/>
      <c r="AA100" s="84"/>
      <c r="AB100" s="86"/>
      <c r="AC100" s="84"/>
      <c r="AD100" s="84"/>
      <c r="AE100" s="84"/>
      <c r="AF100" s="91" t="str">
        <f t="shared" si="11"/>
        <v/>
      </c>
      <c r="AG100" s="86"/>
      <c r="AH100" s="100"/>
      <c r="AI100" s="102"/>
      <c r="AJ100" s="184"/>
      <c r="AK100" s="184"/>
      <c r="AL100" s="184"/>
      <c r="AM100" s="103"/>
      <c r="AN100" s="103"/>
      <c r="AO100" s="103"/>
      <c r="AP100" s="103"/>
      <c r="AQ100" s="103"/>
      <c r="AR100" s="103"/>
      <c r="AS100" s="103"/>
      <c r="AT100" s="103"/>
      <c r="AU100" s="103"/>
      <c r="AV100" s="103"/>
      <c r="AW100" s="103"/>
      <c r="AX100" s="103"/>
      <c r="AY100" s="103"/>
      <c r="AZ100" s="103"/>
      <c r="BA100" s="103"/>
      <c r="BB100" s="103"/>
      <c r="BC100" s="103"/>
      <c r="BD100" s="103"/>
      <c r="BE100" s="103"/>
    </row>
    <row r="101" spans="1:57" s="183" customFormat="1" x14ac:dyDescent="0.2">
      <c r="A101" s="85"/>
      <c r="B101" s="86"/>
      <c r="C101" s="85"/>
      <c r="D101" s="207" t="str">
        <f t="shared" si="8"/>
        <v/>
      </c>
      <c r="E101" s="73"/>
      <c r="F101" s="86"/>
      <c r="G101" s="86"/>
      <c r="H101" s="99"/>
      <c r="I101" s="99"/>
      <c r="J101" s="86"/>
      <c r="K101" s="84"/>
      <c r="L101" s="99"/>
      <c r="M101" s="99"/>
      <c r="N101" s="99" t="str">
        <f t="shared" si="9"/>
        <v/>
      </c>
      <c r="O101" s="84"/>
      <c r="P101" s="100"/>
      <c r="Q101" s="100"/>
      <c r="R101" s="84"/>
      <c r="S101" s="101"/>
      <c r="T101" s="100"/>
      <c r="U101" s="84"/>
      <c r="V101" s="84"/>
      <c r="W101" s="86"/>
      <c r="X101" s="84"/>
      <c r="Y101" s="91" t="str">
        <f t="shared" si="10"/>
        <v/>
      </c>
      <c r="Z101" s="84"/>
      <c r="AA101" s="84"/>
      <c r="AB101" s="86"/>
      <c r="AC101" s="84"/>
      <c r="AD101" s="84"/>
      <c r="AE101" s="84"/>
      <c r="AF101" s="91" t="str">
        <f t="shared" si="11"/>
        <v/>
      </c>
      <c r="AG101" s="86"/>
      <c r="AH101" s="100"/>
      <c r="AI101" s="102"/>
      <c r="AJ101" s="184"/>
      <c r="AK101" s="184"/>
      <c r="AL101" s="184"/>
      <c r="AM101" s="103"/>
      <c r="AN101" s="103"/>
      <c r="AO101" s="103"/>
      <c r="AP101" s="103"/>
      <c r="AQ101" s="103"/>
      <c r="AR101" s="103"/>
      <c r="AS101" s="103"/>
      <c r="AT101" s="103"/>
      <c r="AU101" s="103"/>
      <c r="AV101" s="103"/>
      <c r="AW101" s="103"/>
      <c r="AX101" s="103"/>
      <c r="AY101" s="103"/>
      <c r="AZ101" s="103"/>
      <c r="BA101" s="103"/>
      <c r="BB101" s="103"/>
      <c r="BC101" s="103"/>
      <c r="BD101" s="103"/>
      <c r="BE101" s="103"/>
    </row>
    <row r="102" spans="1:57" s="183" customFormat="1" x14ac:dyDescent="0.2">
      <c r="A102" s="85"/>
      <c r="B102" s="86"/>
      <c r="C102" s="85"/>
      <c r="D102" s="207" t="str">
        <f t="shared" si="8"/>
        <v/>
      </c>
      <c r="E102" s="73"/>
      <c r="F102" s="86"/>
      <c r="G102" s="86"/>
      <c r="H102" s="99"/>
      <c r="I102" s="99"/>
      <c r="J102" s="86"/>
      <c r="K102" s="84"/>
      <c r="L102" s="99"/>
      <c r="M102" s="99"/>
      <c r="N102" s="99" t="str">
        <f t="shared" si="9"/>
        <v/>
      </c>
      <c r="O102" s="84"/>
      <c r="P102" s="100"/>
      <c r="Q102" s="100"/>
      <c r="R102" s="84"/>
      <c r="S102" s="101"/>
      <c r="T102" s="100"/>
      <c r="U102" s="84"/>
      <c r="V102" s="84"/>
      <c r="W102" s="86"/>
      <c r="X102" s="84"/>
      <c r="Y102" s="91" t="str">
        <f t="shared" si="10"/>
        <v/>
      </c>
      <c r="Z102" s="84"/>
      <c r="AA102" s="84"/>
      <c r="AB102" s="86"/>
      <c r="AC102" s="84"/>
      <c r="AD102" s="84"/>
      <c r="AE102" s="84"/>
      <c r="AF102" s="91" t="str">
        <f t="shared" si="11"/>
        <v/>
      </c>
      <c r="AG102" s="86"/>
      <c r="AH102" s="100"/>
      <c r="AI102" s="102"/>
      <c r="AJ102" s="184"/>
      <c r="AK102" s="184"/>
      <c r="AL102" s="184"/>
      <c r="AM102" s="103"/>
      <c r="AN102" s="103"/>
      <c r="AO102" s="103"/>
      <c r="AP102" s="103"/>
      <c r="AQ102" s="103"/>
      <c r="AR102" s="103"/>
      <c r="AS102" s="103"/>
      <c r="AT102" s="103"/>
      <c r="AU102" s="103"/>
      <c r="AV102" s="103"/>
      <c r="AW102" s="103"/>
      <c r="AX102" s="103"/>
      <c r="AY102" s="103"/>
      <c r="AZ102" s="103"/>
      <c r="BA102" s="103"/>
      <c r="BB102" s="103"/>
      <c r="BC102" s="103"/>
      <c r="BD102" s="103"/>
      <c r="BE102" s="103"/>
    </row>
    <row r="103" spans="1:57" s="183" customFormat="1" x14ac:dyDescent="0.2">
      <c r="A103" s="85"/>
      <c r="B103" s="86"/>
      <c r="C103" s="85"/>
      <c r="D103" s="207" t="str">
        <f t="shared" si="8"/>
        <v/>
      </c>
      <c r="E103" s="73"/>
      <c r="F103" s="86"/>
      <c r="G103" s="86"/>
      <c r="H103" s="99"/>
      <c r="I103" s="99"/>
      <c r="J103" s="86"/>
      <c r="K103" s="84"/>
      <c r="L103" s="99"/>
      <c r="M103" s="99"/>
      <c r="N103" s="99" t="str">
        <f t="shared" si="9"/>
        <v/>
      </c>
      <c r="O103" s="84"/>
      <c r="P103" s="100"/>
      <c r="Q103" s="100"/>
      <c r="R103" s="84"/>
      <c r="S103" s="101"/>
      <c r="T103" s="100"/>
      <c r="U103" s="84"/>
      <c r="V103" s="84"/>
      <c r="W103" s="86"/>
      <c r="X103" s="84"/>
      <c r="Y103" s="91" t="str">
        <f t="shared" si="10"/>
        <v/>
      </c>
      <c r="Z103" s="84"/>
      <c r="AA103" s="84"/>
      <c r="AB103" s="86"/>
      <c r="AC103" s="84"/>
      <c r="AD103" s="84"/>
      <c r="AE103" s="84"/>
      <c r="AF103" s="91" t="str">
        <f t="shared" si="11"/>
        <v/>
      </c>
      <c r="AG103" s="86"/>
      <c r="AH103" s="100"/>
      <c r="AI103" s="102"/>
      <c r="AJ103" s="184"/>
      <c r="AK103" s="184"/>
      <c r="AL103" s="184"/>
      <c r="AM103" s="103"/>
      <c r="AN103" s="103"/>
      <c r="AO103" s="103"/>
      <c r="AP103" s="103"/>
      <c r="AQ103" s="103"/>
      <c r="AR103" s="103"/>
      <c r="AS103" s="103"/>
      <c r="AT103" s="103"/>
      <c r="AU103" s="103"/>
      <c r="AV103" s="103"/>
      <c r="AW103" s="103"/>
      <c r="AX103" s="103"/>
      <c r="AY103" s="103"/>
      <c r="AZ103" s="103"/>
      <c r="BA103" s="103"/>
      <c r="BB103" s="103"/>
      <c r="BC103" s="103"/>
      <c r="BD103" s="103"/>
      <c r="BE103" s="103"/>
    </row>
    <row r="104" spans="1:57" s="183" customFormat="1" x14ac:dyDescent="0.2">
      <c r="A104" s="85"/>
      <c r="B104" s="86"/>
      <c r="C104" s="85"/>
      <c r="D104" s="207" t="str">
        <f t="shared" si="8"/>
        <v/>
      </c>
      <c r="E104" s="73"/>
      <c r="F104" s="86"/>
      <c r="G104" s="86"/>
      <c r="H104" s="99"/>
      <c r="I104" s="99"/>
      <c r="J104" s="86"/>
      <c r="K104" s="84"/>
      <c r="L104" s="99"/>
      <c r="M104" s="99"/>
      <c r="N104" s="99" t="str">
        <f t="shared" si="9"/>
        <v/>
      </c>
      <c r="O104" s="84"/>
      <c r="P104" s="100"/>
      <c r="Q104" s="100"/>
      <c r="R104" s="84"/>
      <c r="S104" s="101"/>
      <c r="T104" s="100"/>
      <c r="U104" s="84"/>
      <c r="V104" s="84"/>
      <c r="W104" s="86"/>
      <c r="X104" s="84"/>
      <c r="Y104" s="91" t="str">
        <f t="shared" si="10"/>
        <v/>
      </c>
      <c r="Z104" s="84"/>
      <c r="AA104" s="84"/>
      <c r="AB104" s="86"/>
      <c r="AC104" s="84"/>
      <c r="AD104" s="84"/>
      <c r="AE104" s="84"/>
      <c r="AF104" s="91" t="str">
        <f t="shared" si="11"/>
        <v/>
      </c>
      <c r="AG104" s="86"/>
      <c r="AH104" s="100"/>
      <c r="AI104" s="102"/>
      <c r="AJ104" s="184"/>
      <c r="AK104" s="184"/>
      <c r="AL104" s="184"/>
      <c r="AM104" s="103"/>
      <c r="AN104" s="103"/>
      <c r="AO104" s="103"/>
      <c r="AP104" s="103"/>
      <c r="AQ104" s="103"/>
      <c r="AR104" s="103"/>
      <c r="AS104" s="103"/>
      <c r="AT104" s="103"/>
      <c r="AU104" s="103"/>
      <c r="AV104" s="103"/>
      <c r="AW104" s="103"/>
      <c r="AX104" s="103"/>
      <c r="AY104" s="103"/>
      <c r="AZ104" s="103"/>
      <c r="BA104" s="103"/>
      <c r="BB104" s="103"/>
      <c r="BC104" s="103"/>
      <c r="BD104" s="103"/>
      <c r="BE104" s="103"/>
    </row>
    <row r="105" spans="1:57" s="183" customFormat="1" x14ac:dyDescent="0.2">
      <c r="A105" s="85"/>
      <c r="B105" s="86"/>
      <c r="C105" s="85"/>
      <c r="D105" s="207" t="str">
        <f t="shared" si="8"/>
        <v/>
      </c>
      <c r="E105" s="73"/>
      <c r="F105" s="86"/>
      <c r="G105" s="86"/>
      <c r="H105" s="99"/>
      <c r="I105" s="99"/>
      <c r="J105" s="86"/>
      <c r="K105" s="84"/>
      <c r="L105" s="99"/>
      <c r="M105" s="99"/>
      <c r="N105" s="99" t="str">
        <f t="shared" si="9"/>
        <v/>
      </c>
      <c r="O105" s="84"/>
      <c r="P105" s="100"/>
      <c r="Q105" s="100"/>
      <c r="R105" s="84"/>
      <c r="S105" s="101"/>
      <c r="T105" s="100"/>
      <c r="U105" s="84"/>
      <c r="V105" s="84"/>
      <c r="W105" s="86"/>
      <c r="X105" s="84"/>
      <c r="Y105" s="91" t="str">
        <f t="shared" si="10"/>
        <v/>
      </c>
      <c r="Z105" s="84"/>
      <c r="AA105" s="84"/>
      <c r="AB105" s="86"/>
      <c r="AC105" s="84"/>
      <c r="AD105" s="84"/>
      <c r="AE105" s="84"/>
      <c r="AF105" s="91" t="str">
        <f t="shared" si="11"/>
        <v/>
      </c>
      <c r="AG105" s="86"/>
      <c r="AH105" s="100"/>
      <c r="AI105" s="102"/>
      <c r="AJ105" s="184"/>
      <c r="AK105" s="184"/>
      <c r="AL105" s="184"/>
      <c r="AM105" s="103"/>
      <c r="AN105" s="103"/>
      <c r="AO105" s="103"/>
      <c r="AP105" s="103"/>
      <c r="AQ105" s="103"/>
      <c r="AR105" s="103"/>
      <c r="AS105" s="103"/>
      <c r="AT105" s="103"/>
      <c r="AU105" s="103"/>
      <c r="AV105" s="103"/>
      <c r="AW105" s="103"/>
      <c r="AX105" s="103"/>
      <c r="AY105" s="103"/>
      <c r="AZ105" s="103"/>
      <c r="BA105" s="103"/>
      <c r="BB105" s="103"/>
      <c r="BC105" s="103"/>
      <c r="BD105" s="103"/>
      <c r="BE105" s="103"/>
    </row>
    <row r="106" spans="1:57" s="183" customFormat="1" x14ac:dyDescent="0.2">
      <c r="A106" s="85"/>
      <c r="B106" s="86"/>
      <c r="C106" s="85"/>
      <c r="D106" s="207" t="str">
        <f t="shared" si="8"/>
        <v/>
      </c>
      <c r="E106" s="73"/>
      <c r="F106" s="86"/>
      <c r="G106" s="86"/>
      <c r="H106" s="99"/>
      <c r="I106" s="99"/>
      <c r="J106" s="86"/>
      <c r="K106" s="84"/>
      <c r="L106" s="99"/>
      <c r="M106" s="99"/>
      <c r="N106" s="99" t="str">
        <f t="shared" si="9"/>
        <v/>
      </c>
      <c r="O106" s="84"/>
      <c r="P106" s="100"/>
      <c r="Q106" s="100"/>
      <c r="R106" s="84"/>
      <c r="S106" s="101"/>
      <c r="T106" s="100"/>
      <c r="U106" s="84"/>
      <c r="V106" s="84"/>
      <c r="W106" s="86"/>
      <c r="X106" s="84"/>
      <c r="Y106" s="91" t="str">
        <f t="shared" si="10"/>
        <v/>
      </c>
      <c r="Z106" s="84"/>
      <c r="AA106" s="84"/>
      <c r="AB106" s="86"/>
      <c r="AC106" s="84"/>
      <c r="AD106" s="84"/>
      <c r="AE106" s="84"/>
      <c r="AF106" s="91" t="str">
        <f t="shared" si="11"/>
        <v/>
      </c>
      <c r="AG106" s="86"/>
      <c r="AH106" s="100"/>
      <c r="AI106" s="102"/>
      <c r="AJ106" s="184"/>
      <c r="AK106" s="184"/>
      <c r="AL106" s="184"/>
      <c r="AM106" s="103"/>
      <c r="AN106" s="103"/>
      <c r="AO106" s="103"/>
      <c r="AP106" s="103"/>
      <c r="AQ106" s="103"/>
      <c r="AR106" s="103"/>
      <c r="AS106" s="103"/>
      <c r="AT106" s="103"/>
      <c r="AU106" s="103"/>
      <c r="AV106" s="103"/>
      <c r="AW106" s="103"/>
      <c r="AX106" s="103"/>
      <c r="AY106" s="103"/>
      <c r="AZ106" s="103"/>
      <c r="BA106" s="103"/>
      <c r="BB106" s="103"/>
      <c r="BC106" s="103"/>
      <c r="BD106" s="103"/>
      <c r="BE106" s="103"/>
    </row>
    <row r="107" spans="1:57" s="183" customFormat="1" x14ac:dyDescent="0.2">
      <c r="A107" s="85"/>
      <c r="B107" s="86"/>
      <c r="C107" s="85"/>
      <c r="D107" s="207" t="str">
        <f t="shared" si="8"/>
        <v/>
      </c>
      <c r="E107" s="73"/>
      <c r="F107" s="86"/>
      <c r="G107" s="86"/>
      <c r="H107" s="99"/>
      <c r="I107" s="99"/>
      <c r="J107" s="86"/>
      <c r="K107" s="84"/>
      <c r="L107" s="99"/>
      <c r="M107" s="99"/>
      <c r="N107" s="99" t="str">
        <f t="shared" si="9"/>
        <v/>
      </c>
      <c r="O107" s="84"/>
      <c r="P107" s="100"/>
      <c r="Q107" s="100"/>
      <c r="R107" s="84"/>
      <c r="S107" s="101"/>
      <c r="T107" s="100"/>
      <c r="U107" s="84"/>
      <c r="V107" s="84"/>
      <c r="W107" s="86"/>
      <c r="X107" s="84"/>
      <c r="Y107" s="91" t="str">
        <f t="shared" si="10"/>
        <v/>
      </c>
      <c r="Z107" s="84"/>
      <c r="AA107" s="84"/>
      <c r="AB107" s="86"/>
      <c r="AC107" s="84"/>
      <c r="AD107" s="84"/>
      <c r="AE107" s="84"/>
      <c r="AF107" s="91" t="str">
        <f t="shared" si="11"/>
        <v/>
      </c>
      <c r="AG107" s="86"/>
      <c r="AH107" s="100"/>
      <c r="AI107" s="102"/>
      <c r="AJ107" s="184"/>
      <c r="AK107" s="184"/>
      <c r="AL107" s="184"/>
      <c r="AM107" s="103"/>
      <c r="AN107" s="103"/>
      <c r="AO107" s="103"/>
      <c r="AP107" s="103"/>
      <c r="AQ107" s="103"/>
      <c r="AR107" s="103"/>
      <c r="AS107" s="103"/>
      <c r="AT107" s="103"/>
      <c r="AU107" s="103"/>
      <c r="AV107" s="103"/>
      <c r="AW107" s="103"/>
      <c r="AX107" s="103"/>
      <c r="AY107" s="103"/>
      <c r="AZ107" s="103"/>
      <c r="BA107" s="103"/>
      <c r="BB107" s="103"/>
      <c r="BC107" s="103"/>
      <c r="BD107" s="103"/>
      <c r="BE107" s="103"/>
    </row>
    <row r="108" spans="1:57" s="183" customFormat="1" x14ac:dyDescent="0.2">
      <c r="A108" s="85"/>
      <c r="B108" s="86"/>
      <c r="C108" s="85"/>
      <c r="D108" s="207" t="str">
        <f t="shared" si="8"/>
        <v/>
      </c>
      <c r="E108" s="73"/>
      <c r="F108" s="86"/>
      <c r="G108" s="86"/>
      <c r="H108" s="99"/>
      <c r="I108" s="99"/>
      <c r="J108" s="86"/>
      <c r="K108" s="84"/>
      <c r="L108" s="99"/>
      <c r="M108" s="99"/>
      <c r="N108" s="99" t="str">
        <f t="shared" si="9"/>
        <v/>
      </c>
      <c r="O108" s="84"/>
      <c r="P108" s="100"/>
      <c r="Q108" s="100"/>
      <c r="R108" s="84"/>
      <c r="S108" s="101"/>
      <c r="T108" s="100"/>
      <c r="U108" s="84"/>
      <c r="V108" s="84"/>
      <c r="W108" s="86"/>
      <c r="X108" s="84"/>
      <c r="Y108" s="91" t="str">
        <f t="shared" si="10"/>
        <v/>
      </c>
      <c r="Z108" s="84"/>
      <c r="AA108" s="84"/>
      <c r="AB108" s="86"/>
      <c r="AC108" s="84"/>
      <c r="AD108" s="84"/>
      <c r="AE108" s="84"/>
      <c r="AF108" s="91" t="str">
        <f t="shared" si="11"/>
        <v/>
      </c>
      <c r="AG108" s="86"/>
      <c r="AH108" s="100"/>
      <c r="AI108" s="102"/>
      <c r="AJ108" s="184"/>
      <c r="AK108" s="184"/>
      <c r="AL108" s="184"/>
      <c r="AM108" s="103"/>
      <c r="AN108" s="103"/>
      <c r="AO108" s="103"/>
      <c r="AP108" s="103"/>
      <c r="AQ108" s="103"/>
      <c r="AR108" s="103"/>
      <c r="AS108" s="103"/>
      <c r="AT108" s="103"/>
      <c r="AU108" s="103"/>
      <c r="AV108" s="103"/>
      <c r="AW108" s="103"/>
      <c r="AX108" s="103"/>
      <c r="AY108" s="103"/>
      <c r="AZ108" s="103"/>
      <c r="BA108" s="103"/>
      <c r="BB108" s="103"/>
      <c r="BC108" s="103"/>
      <c r="BD108" s="103"/>
      <c r="BE108" s="103"/>
    </row>
    <row r="109" spans="1:57" s="183" customFormat="1" x14ac:dyDescent="0.2">
      <c r="A109" s="85"/>
      <c r="B109" s="86"/>
      <c r="C109" s="85"/>
      <c r="D109" s="207" t="str">
        <f t="shared" si="8"/>
        <v/>
      </c>
      <c r="E109" s="73"/>
      <c r="F109" s="86"/>
      <c r="G109" s="86"/>
      <c r="H109" s="99"/>
      <c r="I109" s="99"/>
      <c r="J109" s="86"/>
      <c r="K109" s="84"/>
      <c r="L109" s="99"/>
      <c r="M109" s="99"/>
      <c r="N109" s="99" t="str">
        <f t="shared" si="9"/>
        <v/>
      </c>
      <c r="O109" s="84"/>
      <c r="P109" s="100"/>
      <c r="Q109" s="100"/>
      <c r="R109" s="84"/>
      <c r="S109" s="101"/>
      <c r="T109" s="100"/>
      <c r="U109" s="84"/>
      <c r="V109" s="84"/>
      <c r="W109" s="86"/>
      <c r="X109" s="84"/>
      <c r="Y109" s="91" t="str">
        <f t="shared" si="10"/>
        <v/>
      </c>
      <c r="Z109" s="84"/>
      <c r="AA109" s="84"/>
      <c r="AB109" s="86"/>
      <c r="AC109" s="84"/>
      <c r="AD109" s="84"/>
      <c r="AE109" s="84"/>
      <c r="AF109" s="91" t="str">
        <f t="shared" si="11"/>
        <v/>
      </c>
      <c r="AG109" s="86"/>
      <c r="AH109" s="100"/>
      <c r="AI109" s="102"/>
      <c r="AJ109" s="184"/>
      <c r="AK109" s="184"/>
      <c r="AL109" s="184"/>
      <c r="AM109" s="103"/>
      <c r="AN109" s="103"/>
      <c r="AO109" s="103"/>
      <c r="AP109" s="103"/>
      <c r="AQ109" s="103"/>
      <c r="AR109" s="103"/>
      <c r="AS109" s="103"/>
      <c r="AT109" s="103"/>
      <c r="AU109" s="103"/>
      <c r="AV109" s="103"/>
      <c r="AW109" s="103"/>
      <c r="AX109" s="103"/>
      <c r="AY109" s="103"/>
      <c r="AZ109" s="103"/>
      <c r="BA109" s="103"/>
      <c r="BB109" s="103"/>
      <c r="BC109" s="103"/>
      <c r="BD109" s="103"/>
      <c r="BE109" s="103"/>
    </row>
    <row r="110" spans="1:57" s="183" customFormat="1" x14ac:dyDescent="0.2">
      <c r="A110" s="85"/>
      <c r="B110" s="86"/>
      <c r="C110" s="85"/>
      <c r="D110" s="207" t="str">
        <f t="shared" si="8"/>
        <v/>
      </c>
      <c r="E110" s="73"/>
      <c r="F110" s="86"/>
      <c r="G110" s="86"/>
      <c r="H110" s="99"/>
      <c r="I110" s="99"/>
      <c r="J110" s="86"/>
      <c r="K110" s="84"/>
      <c r="L110" s="99"/>
      <c r="M110" s="99"/>
      <c r="N110" s="99" t="str">
        <f t="shared" si="9"/>
        <v/>
      </c>
      <c r="O110" s="84"/>
      <c r="P110" s="100"/>
      <c r="Q110" s="100"/>
      <c r="R110" s="84"/>
      <c r="S110" s="101"/>
      <c r="T110" s="100"/>
      <c r="U110" s="84"/>
      <c r="V110" s="84"/>
      <c r="W110" s="86"/>
      <c r="X110" s="84"/>
      <c r="Y110" s="91" t="str">
        <f t="shared" si="10"/>
        <v/>
      </c>
      <c r="Z110" s="84"/>
      <c r="AA110" s="84"/>
      <c r="AB110" s="86"/>
      <c r="AC110" s="84"/>
      <c r="AD110" s="84"/>
      <c r="AE110" s="84"/>
      <c r="AF110" s="91" t="str">
        <f t="shared" si="11"/>
        <v/>
      </c>
      <c r="AG110" s="86"/>
      <c r="AH110" s="100"/>
      <c r="AI110" s="102"/>
      <c r="AJ110" s="184"/>
      <c r="AK110" s="184"/>
      <c r="AL110" s="184"/>
      <c r="AM110" s="103"/>
      <c r="AN110" s="103"/>
      <c r="AO110" s="103"/>
      <c r="AP110" s="103"/>
      <c r="AQ110" s="103"/>
      <c r="AR110" s="103"/>
      <c r="AS110" s="103"/>
      <c r="AT110" s="103"/>
      <c r="AU110" s="103"/>
      <c r="AV110" s="103"/>
      <c r="AW110" s="103"/>
      <c r="AX110" s="103"/>
      <c r="AY110" s="103"/>
      <c r="AZ110" s="103"/>
      <c r="BA110" s="103"/>
      <c r="BB110" s="103"/>
      <c r="BC110" s="103"/>
      <c r="BD110" s="103"/>
      <c r="BE110" s="103"/>
    </row>
    <row r="111" spans="1:57" s="183" customFormat="1" x14ac:dyDescent="0.2">
      <c r="A111" s="85"/>
      <c r="B111" s="86"/>
      <c r="C111" s="85"/>
      <c r="D111" s="207" t="str">
        <f t="shared" si="8"/>
        <v/>
      </c>
      <c r="E111" s="73"/>
      <c r="F111" s="86"/>
      <c r="G111" s="86"/>
      <c r="H111" s="99"/>
      <c r="I111" s="99"/>
      <c r="J111" s="86"/>
      <c r="K111" s="84"/>
      <c r="L111" s="99"/>
      <c r="M111" s="99"/>
      <c r="N111" s="99" t="str">
        <f t="shared" si="9"/>
        <v/>
      </c>
      <c r="O111" s="84"/>
      <c r="P111" s="100"/>
      <c r="Q111" s="100"/>
      <c r="R111" s="84"/>
      <c r="S111" s="101"/>
      <c r="T111" s="100"/>
      <c r="U111" s="84"/>
      <c r="V111" s="84"/>
      <c r="W111" s="86"/>
      <c r="X111" s="84"/>
      <c r="Y111" s="91" t="str">
        <f t="shared" si="10"/>
        <v/>
      </c>
      <c r="Z111" s="84"/>
      <c r="AA111" s="84"/>
      <c r="AB111" s="86"/>
      <c r="AC111" s="84"/>
      <c r="AD111" s="84"/>
      <c r="AE111" s="84"/>
      <c r="AF111" s="91" t="str">
        <f t="shared" si="11"/>
        <v/>
      </c>
      <c r="AG111" s="86"/>
      <c r="AH111" s="100"/>
      <c r="AI111" s="102"/>
      <c r="AJ111" s="184"/>
      <c r="AK111" s="184"/>
      <c r="AL111" s="184"/>
      <c r="AM111" s="103"/>
      <c r="AN111" s="103"/>
      <c r="AO111" s="103"/>
      <c r="AP111" s="103"/>
      <c r="AQ111" s="103"/>
      <c r="AR111" s="103"/>
      <c r="AS111" s="103"/>
      <c r="AT111" s="103"/>
      <c r="AU111" s="103"/>
      <c r="AV111" s="103"/>
      <c r="AW111" s="103"/>
      <c r="AX111" s="103"/>
      <c r="AY111" s="103"/>
      <c r="AZ111" s="103"/>
      <c r="BA111" s="103"/>
      <c r="BB111" s="103"/>
      <c r="BC111" s="103"/>
      <c r="BD111" s="103"/>
      <c r="BE111" s="103"/>
    </row>
    <row r="112" spans="1:57" s="183" customFormat="1" x14ac:dyDescent="0.2">
      <c r="A112" s="85"/>
      <c r="B112" s="86"/>
      <c r="C112" s="85"/>
      <c r="D112" s="207" t="str">
        <f t="shared" si="8"/>
        <v/>
      </c>
      <c r="E112" s="73"/>
      <c r="F112" s="86"/>
      <c r="G112" s="86"/>
      <c r="H112" s="99"/>
      <c r="I112" s="99"/>
      <c r="J112" s="86"/>
      <c r="K112" s="84"/>
      <c r="L112" s="99"/>
      <c r="M112" s="99"/>
      <c r="N112" s="99" t="str">
        <f t="shared" si="9"/>
        <v/>
      </c>
      <c r="O112" s="84"/>
      <c r="P112" s="100"/>
      <c r="Q112" s="100"/>
      <c r="R112" s="84"/>
      <c r="S112" s="101"/>
      <c r="T112" s="100"/>
      <c r="U112" s="84"/>
      <c r="V112" s="84"/>
      <c r="W112" s="86"/>
      <c r="X112" s="84"/>
      <c r="Y112" s="91" t="str">
        <f t="shared" si="10"/>
        <v/>
      </c>
      <c r="Z112" s="84"/>
      <c r="AA112" s="84"/>
      <c r="AB112" s="86"/>
      <c r="AC112" s="84"/>
      <c r="AD112" s="84"/>
      <c r="AE112" s="84"/>
      <c r="AF112" s="91" t="str">
        <f t="shared" si="11"/>
        <v/>
      </c>
      <c r="AG112" s="86"/>
      <c r="AH112" s="100"/>
      <c r="AI112" s="102"/>
      <c r="AJ112" s="184"/>
      <c r="AK112" s="184"/>
      <c r="AL112" s="184"/>
      <c r="AM112" s="103"/>
      <c r="AN112" s="103"/>
      <c r="AO112" s="103"/>
      <c r="AP112" s="103"/>
      <c r="AQ112" s="103"/>
      <c r="AR112" s="103"/>
      <c r="AS112" s="103"/>
      <c r="AT112" s="103"/>
      <c r="AU112" s="103"/>
      <c r="AV112" s="103"/>
      <c r="AW112" s="103"/>
      <c r="AX112" s="103"/>
      <c r="AY112" s="103"/>
      <c r="AZ112" s="103"/>
      <c r="BA112" s="103"/>
      <c r="BB112" s="103"/>
      <c r="BC112" s="103"/>
      <c r="BD112" s="103"/>
      <c r="BE112" s="103"/>
    </row>
    <row r="113" spans="1:57" s="183" customFormat="1" x14ac:dyDescent="0.2">
      <c r="A113" s="85"/>
      <c r="B113" s="86"/>
      <c r="C113" s="85"/>
      <c r="D113" s="207" t="str">
        <f t="shared" si="8"/>
        <v/>
      </c>
      <c r="E113" s="73"/>
      <c r="F113" s="86"/>
      <c r="G113" s="86"/>
      <c r="H113" s="99"/>
      <c r="I113" s="99"/>
      <c r="J113" s="86"/>
      <c r="K113" s="84"/>
      <c r="L113" s="99"/>
      <c r="M113" s="99"/>
      <c r="N113" s="99" t="str">
        <f t="shared" si="9"/>
        <v/>
      </c>
      <c r="O113" s="84"/>
      <c r="P113" s="100"/>
      <c r="Q113" s="100"/>
      <c r="R113" s="84"/>
      <c r="S113" s="101"/>
      <c r="T113" s="100"/>
      <c r="U113" s="84"/>
      <c r="V113" s="84"/>
      <c r="W113" s="86"/>
      <c r="X113" s="84"/>
      <c r="Y113" s="91" t="str">
        <f t="shared" si="10"/>
        <v/>
      </c>
      <c r="Z113" s="84"/>
      <c r="AA113" s="84"/>
      <c r="AB113" s="86"/>
      <c r="AC113" s="84"/>
      <c r="AD113" s="84"/>
      <c r="AE113" s="84"/>
      <c r="AF113" s="91" t="str">
        <f t="shared" si="11"/>
        <v/>
      </c>
      <c r="AG113" s="86"/>
      <c r="AH113" s="100"/>
      <c r="AI113" s="102"/>
      <c r="AJ113" s="184"/>
      <c r="AK113" s="184"/>
      <c r="AL113" s="184"/>
      <c r="AM113" s="103"/>
      <c r="AN113" s="103"/>
      <c r="AO113" s="103"/>
      <c r="AP113" s="103"/>
      <c r="AQ113" s="103"/>
      <c r="AR113" s="103"/>
      <c r="AS113" s="103"/>
      <c r="AT113" s="103"/>
      <c r="AU113" s="103"/>
      <c r="AV113" s="103"/>
      <c r="AW113" s="103"/>
      <c r="AX113" s="103"/>
      <c r="AY113" s="103"/>
      <c r="AZ113" s="103"/>
      <c r="BA113" s="103"/>
      <c r="BB113" s="103"/>
      <c r="BC113" s="103"/>
      <c r="BD113" s="103"/>
      <c r="BE113" s="103"/>
    </row>
    <row r="114" spans="1:57" s="183" customFormat="1" x14ac:dyDescent="0.2">
      <c r="A114" s="85"/>
      <c r="B114" s="86"/>
      <c r="C114" s="85"/>
      <c r="D114" s="207" t="str">
        <f t="shared" si="8"/>
        <v/>
      </c>
      <c r="E114" s="73"/>
      <c r="F114" s="86"/>
      <c r="G114" s="86"/>
      <c r="H114" s="99"/>
      <c r="I114" s="99"/>
      <c r="J114" s="86"/>
      <c r="K114" s="84"/>
      <c r="L114" s="99"/>
      <c r="M114" s="99"/>
      <c r="N114" s="99" t="str">
        <f t="shared" si="9"/>
        <v/>
      </c>
      <c r="O114" s="84"/>
      <c r="P114" s="100"/>
      <c r="Q114" s="100"/>
      <c r="R114" s="84"/>
      <c r="S114" s="101"/>
      <c r="T114" s="100"/>
      <c r="U114" s="84"/>
      <c r="V114" s="84"/>
      <c r="W114" s="86"/>
      <c r="X114" s="84"/>
      <c r="Y114" s="91" t="str">
        <f t="shared" si="10"/>
        <v/>
      </c>
      <c r="Z114" s="84"/>
      <c r="AA114" s="84"/>
      <c r="AB114" s="86"/>
      <c r="AC114" s="84"/>
      <c r="AD114" s="84"/>
      <c r="AE114" s="84"/>
      <c r="AF114" s="91" t="str">
        <f t="shared" si="11"/>
        <v/>
      </c>
      <c r="AG114" s="86"/>
      <c r="AH114" s="100"/>
      <c r="AI114" s="102"/>
      <c r="AJ114" s="184"/>
      <c r="AK114" s="184"/>
      <c r="AL114" s="184"/>
      <c r="AM114" s="103"/>
      <c r="AN114" s="103"/>
      <c r="AO114" s="103"/>
      <c r="AP114" s="103"/>
      <c r="AQ114" s="103"/>
      <c r="AR114" s="103"/>
      <c r="AS114" s="103"/>
      <c r="AT114" s="103"/>
      <c r="AU114" s="103"/>
      <c r="AV114" s="103"/>
      <c r="AW114" s="103"/>
      <c r="AX114" s="103"/>
      <c r="AY114" s="103"/>
      <c r="AZ114" s="103"/>
      <c r="BA114" s="103"/>
      <c r="BB114" s="103"/>
      <c r="BC114" s="103"/>
      <c r="BD114" s="103"/>
      <c r="BE114" s="103"/>
    </row>
    <row r="115" spans="1:57" s="183" customFormat="1" x14ac:dyDescent="0.2">
      <c r="A115" s="85"/>
      <c r="B115" s="86"/>
      <c r="C115" s="85"/>
      <c r="D115" s="207" t="str">
        <f t="shared" si="8"/>
        <v/>
      </c>
      <c r="E115" s="73"/>
      <c r="F115" s="86"/>
      <c r="G115" s="86"/>
      <c r="H115" s="99"/>
      <c r="I115" s="99"/>
      <c r="J115" s="86"/>
      <c r="K115" s="84"/>
      <c r="L115" s="99"/>
      <c r="M115" s="99"/>
      <c r="N115" s="99" t="str">
        <f t="shared" si="9"/>
        <v/>
      </c>
      <c r="O115" s="84"/>
      <c r="P115" s="100"/>
      <c r="Q115" s="100"/>
      <c r="R115" s="84"/>
      <c r="S115" s="101"/>
      <c r="T115" s="100"/>
      <c r="U115" s="84"/>
      <c r="V115" s="84"/>
      <c r="W115" s="86"/>
      <c r="X115" s="84"/>
      <c r="Y115" s="91" t="str">
        <f t="shared" si="10"/>
        <v/>
      </c>
      <c r="Z115" s="84"/>
      <c r="AA115" s="84"/>
      <c r="AB115" s="86"/>
      <c r="AC115" s="84"/>
      <c r="AD115" s="84"/>
      <c r="AE115" s="84"/>
      <c r="AF115" s="91" t="str">
        <f t="shared" si="11"/>
        <v/>
      </c>
      <c r="AG115" s="86"/>
      <c r="AH115" s="100"/>
      <c r="AI115" s="102"/>
      <c r="AJ115" s="184"/>
      <c r="AK115" s="184"/>
      <c r="AL115" s="184"/>
      <c r="AM115" s="103"/>
      <c r="AN115" s="103"/>
      <c r="AO115" s="103"/>
      <c r="AP115" s="103"/>
      <c r="AQ115" s="103"/>
      <c r="AR115" s="103"/>
      <c r="AS115" s="103"/>
      <c r="AT115" s="103"/>
      <c r="AU115" s="103"/>
      <c r="AV115" s="103"/>
      <c r="AW115" s="103"/>
      <c r="AX115" s="103"/>
      <c r="AY115" s="103"/>
      <c r="AZ115" s="103"/>
      <c r="BA115" s="103"/>
      <c r="BB115" s="103"/>
      <c r="BC115" s="103"/>
      <c r="BD115" s="103"/>
      <c r="BE115" s="103"/>
    </row>
    <row r="116" spans="1:57" s="183" customFormat="1" x14ac:dyDescent="0.2">
      <c r="A116" s="85"/>
      <c r="B116" s="86"/>
      <c r="C116" s="85"/>
      <c r="D116" s="207" t="str">
        <f t="shared" si="8"/>
        <v/>
      </c>
      <c r="E116" s="73"/>
      <c r="F116" s="86"/>
      <c r="G116" s="86"/>
      <c r="H116" s="99"/>
      <c r="I116" s="99"/>
      <c r="J116" s="86"/>
      <c r="K116" s="84"/>
      <c r="L116" s="99"/>
      <c r="M116" s="99"/>
      <c r="N116" s="99" t="str">
        <f t="shared" si="9"/>
        <v/>
      </c>
      <c r="O116" s="84"/>
      <c r="P116" s="100"/>
      <c r="Q116" s="100"/>
      <c r="R116" s="84"/>
      <c r="S116" s="101"/>
      <c r="T116" s="100"/>
      <c r="U116" s="84"/>
      <c r="V116" s="84"/>
      <c r="W116" s="86"/>
      <c r="X116" s="84"/>
      <c r="Y116" s="91" t="str">
        <f t="shared" si="10"/>
        <v/>
      </c>
      <c r="Z116" s="84"/>
      <c r="AA116" s="84"/>
      <c r="AB116" s="86"/>
      <c r="AC116" s="84"/>
      <c r="AD116" s="84"/>
      <c r="AE116" s="84"/>
      <c r="AF116" s="91" t="str">
        <f t="shared" si="11"/>
        <v/>
      </c>
      <c r="AG116" s="86"/>
      <c r="AH116" s="100"/>
      <c r="AI116" s="102"/>
      <c r="AJ116" s="184"/>
      <c r="AK116" s="184"/>
      <c r="AL116" s="184"/>
      <c r="AM116" s="103"/>
      <c r="AN116" s="103"/>
      <c r="AO116" s="103"/>
      <c r="AP116" s="103"/>
      <c r="AQ116" s="103"/>
      <c r="AR116" s="103"/>
      <c r="AS116" s="103"/>
      <c r="AT116" s="103"/>
      <c r="AU116" s="103"/>
      <c r="AV116" s="103"/>
      <c r="AW116" s="103"/>
      <c r="AX116" s="103"/>
      <c r="AY116" s="103"/>
      <c r="AZ116" s="103"/>
      <c r="BA116" s="103"/>
      <c r="BB116" s="103"/>
      <c r="BC116" s="103"/>
      <c r="BD116" s="103"/>
      <c r="BE116" s="103"/>
    </row>
    <row r="117" spans="1:57" s="183" customFormat="1" x14ac:dyDescent="0.2">
      <c r="A117" s="85"/>
      <c r="B117" s="86"/>
      <c r="C117" s="85"/>
      <c r="D117" s="207" t="str">
        <f t="shared" si="8"/>
        <v/>
      </c>
      <c r="E117" s="73"/>
      <c r="F117" s="86"/>
      <c r="G117" s="86"/>
      <c r="H117" s="99"/>
      <c r="I117" s="99"/>
      <c r="J117" s="86"/>
      <c r="K117" s="84"/>
      <c r="L117" s="99"/>
      <c r="M117" s="99"/>
      <c r="N117" s="99" t="str">
        <f t="shared" si="9"/>
        <v/>
      </c>
      <c r="O117" s="84"/>
      <c r="P117" s="100"/>
      <c r="Q117" s="100"/>
      <c r="R117" s="84"/>
      <c r="S117" s="101"/>
      <c r="T117" s="100"/>
      <c r="U117" s="84"/>
      <c r="V117" s="84"/>
      <c r="W117" s="86"/>
      <c r="X117" s="84"/>
      <c r="Y117" s="91" t="str">
        <f t="shared" si="10"/>
        <v/>
      </c>
      <c r="Z117" s="84"/>
      <c r="AA117" s="84"/>
      <c r="AB117" s="86"/>
      <c r="AC117" s="84"/>
      <c r="AD117" s="84"/>
      <c r="AE117" s="84"/>
      <c r="AF117" s="91" t="str">
        <f t="shared" si="11"/>
        <v/>
      </c>
      <c r="AG117" s="86"/>
      <c r="AH117" s="100"/>
      <c r="AI117" s="102"/>
      <c r="AJ117" s="184"/>
      <c r="AK117" s="184"/>
      <c r="AL117" s="184"/>
      <c r="AM117" s="103"/>
      <c r="AN117" s="103"/>
      <c r="AO117" s="103"/>
      <c r="AP117" s="103"/>
      <c r="AQ117" s="103"/>
      <c r="AR117" s="103"/>
      <c r="AS117" s="103"/>
      <c r="AT117" s="103"/>
      <c r="AU117" s="103"/>
      <c r="AV117" s="103"/>
      <c r="AW117" s="103"/>
      <c r="AX117" s="103"/>
      <c r="AY117" s="103"/>
      <c r="AZ117" s="103"/>
      <c r="BA117" s="103"/>
      <c r="BB117" s="103"/>
      <c r="BC117" s="103"/>
      <c r="BD117" s="103"/>
      <c r="BE117" s="103"/>
    </row>
    <row r="118" spans="1:57" s="183" customFormat="1" x14ac:dyDescent="0.2">
      <c r="A118" s="85"/>
      <c r="B118" s="86"/>
      <c r="C118" s="85"/>
      <c r="D118" s="207" t="str">
        <f t="shared" si="8"/>
        <v/>
      </c>
      <c r="E118" s="73"/>
      <c r="F118" s="86"/>
      <c r="G118" s="86"/>
      <c r="H118" s="99"/>
      <c r="I118" s="99"/>
      <c r="J118" s="86"/>
      <c r="K118" s="84"/>
      <c r="L118" s="99"/>
      <c r="M118" s="99"/>
      <c r="N118" s="99" t="str">
        <f t="shared" si="9"/>
        <v/>
      </c>
      <c r="O118" s="84"/>
      <c r="P118" s="100"/>
      <c r="Q118" s="100"/>
      <c r="R118" s="84"/>
      <c r="S118" s="101"/>
      <c r="T118" s="100"/>
      <c r="U118" s="84"/>
      <c r="V118" s="84"/>
      <c r="W118" s="86"/>
      <c r="X118" s="84"/>
      <c r="Y118" s="91" t="str">
        <f t="shared" si="10"/>
        <v/>
      </c>
      <c r="Z118" s="84"/>
      <c r="AA118" s="84"/>
      <c r="AB118" s="86"/>
      <c r="AC118" s="84"/>
      <c r="AD118" s="84"/>
      <c r="AE118" s="84"/>
      <c r="AF118" s="91" t="str">
        <f t="shared" si="11"/>
        <v/>
      </c>
      <c r="AG118" s="86"/>
      <c r="AH118" s="100"/>
      <c r="AI118" s="102"/>
      <c r="AJ118" s="184"/>
      <c r="AK118" s="184"/>
      <c r="AL118" s="184"/>
      <c r="AM118" s="103"/>
      <c r="AN118" s="103"/>
      <c r="AO118" s="103"/>
      <c r="AP118" s="103"/>
      <c r="AQ118" s="103"/>
      <c r="AR118" s="103"/>
      <c r="AS118" s="103"/>
      <c r="AT118" s="103"/>
      <c r="AU118" s="103"/>
      <c r="AV118" s="103"/>
      <c r="AW118" s="103"/>
      <c r="AX118" s="103"/>
      <c r="AY118" s="103"/>
      <c r="AZ118" s="103"/>
      <c r="BA118" s="103"/>
      <c r="BB118" s="103"/>
      <c r="BC118" s="103"/>
      <c r="BD118" s="103"/>
      <c r="BE118" s="103"/>
    </row>
    <row r="119" spans="1:57" s="183" customFormat="1" x14ac:dyDescent="0.2">
      <c r="A119" s="85"/>
      <c r="B119" s="86"/>
      <c r="C119" s="85"/>
      <c r="D119" s="207" t="str">
        <f t="shared" si="8"/>
        <v/>
      </c>
      <c r="E119" s="73"/>
      <c r="F119" s="86"/>
      <c r="G119" s="86"/>
      <c r="H119" s="99"/>
      <c r="I119" s="99"/>
      <c r="J119" s="86"/>
      <c r="K119" s="84"/>
      <c r="L119" s="99"/>
      <c r="M119" s="99"/>
      <c r="N119" s="99" t="str">
        <f t="shared" si="9"/>
        <v/>
      </c>
      <c r="O119" s="84"/>
      <c r="P119" s="100"/>
      <c r="Q119" s="100"/>
      <c r="R119" s="84"/>
      <c r="S119" s="101"/>
      <c r="T119" s="100"/>
      <c r="U119" s="84"/>
      <c r="V119" s="84"/>
      <c r="W119" s="86"/>
      <c r="X119" s="84"/>
      <c r="Y119" s="91" t="str">
        <f t="shared" si="10"/>
        <v/>
      </c>
      <c r="Z119" s="84"/>
      <c r="AA119" s="84"/>
      <c r="AB119" s="86"/>
      <c r="AC119" s="84"/>
      <c r="AD119" s="84"/>
      <c r="AE119" s="84"/>
      <c r="AF119" s="91" t="str">
        <f t="shared" si="11"/>
        <v/>
      </c>
      <c r="AG119" s="86"/>
      <c r="AH119" s="100"/>
      <c r="AI119" s="102"/>
      <c r="AJ119" s="184"/>
      <c r="AK119" s="184"/>
      <c r="AL119" s="184"/>
      <c r="AM119" s="103"/>
      <c r="AN119" s="103"/>
      <c r="AO119" s="103"/>
      <c r="AP119" s="103"/>
      <c r="AQ119" s="103"/>
      <c r="AR119" s="103"/>
      <c r="AS119" s="103"/>
      <c r="AT119" s="103"/>
      <c r="AU119" s="103"/>
      <c r="AV119" s="103"/>
      <c r="AW119" s="103"/>
      <c r="AX119" s="103"/>
      <c r="AY119" s="103"/>
      <c r="AZ119" s="103"/>
      <c r="BA119" s="103"/>
      <c r="BB119" s="103"/>
      <c r="BC119" s="103"/>
      <c r="BD119" s="103"/>
      <c r="BE119" s="103"/>
    </row>
    <row r="120" spans="1:57" s="183" customFormat="1" x14ac:dyDescent="0.2">
      <c r="A120" s="85"/>
      <c r="B120" s="86"/>
      <c r="C120" s="85"/>
      <c r="D120" s="207" t="str">
        <f t="shared" si="8"/>
        <v/>
      </c>
      <c r="E120" s="73"/>
      <c r="F120" s="86"/>
      <c r="G120" s="86"/>
      <c r="H120" s="99"/>
      <c r="I120" s="99"/>
      <c r="J120" s="86"/>
      <c r="K120" s="84"/>
      <c r="L120" s="99"/>
      <c r="M120" s="99"/>
      <c r="N120" s="99" t="str">
        <f t="shared" si="9"/>
        <v/>
      </c>
      <c r="O120" s="84"/>
      <c r="P120" s="100"/>
      <c r="Q120" s="100"/>
      <c r="R120" s="84"/>
      <c r="S120" s="101"/>
      <c r="T120" s="100"/>
      <c r="U120" s="84"/>
      <c r="V120" s="84"/>
      <c r="W120" s="86"/>
      <c r="X120" s="84"/>
      <c r="Y120" s="91" t="str">
        <f t="shared" si="10"/>
        <v/>
      </c>
      <c r="Z120" s="84"/>
      <c r="AA120" s="84"/>
      <c r="AB120" s="86"/>
      <c r="AC120" s="84"/>
      <c r="AD120" s="84"/>
      <c r="AE120" s="84"/>
      <c r="AF120" s="91" t="str">
        <f t="shared" si="11"/>
        <v/>
      </c>
      <c r="AG120" s="86"/>
      <c r="AH120" s="100"/>
      <c r="AI120" s="102"/>
      <c r="AJ120" s="184"/>
      <c r="AK120" s="184"/>
      <c r="AL120" s="184"/>
      <c r="AM120" s="103"/>
      <c r="AN120" s="103"/>
      <c r="AO120" s="103"/>
      <c r="AP120" s="103"/>
      <c r="AQ120" s="103"/>
      <c r="AR120" s="103"/>
      <c r="AS120" s="103"/>
      <c r="AT120" s="103"/>
      <c r="AU120" s="103"/>
      <c r="AV120" s="103"/>
      <c r="AW120" s="103"/>
      <c r="AX120" s="103"/>
      <c r="AY120" s="103"/>
      <c r="AZ120" s="103"/>
      <c r="BA120" s="103"/>
      <c r="BB120" s="103"/>
      <c r="BC120" s="103"/>
      <c r="BD120" s="103"/>
      <c r="BE120" s="103"/>
    </row>
    <row r="121" spans="1:57" s="183" customFormat="1" x14ac:dyDescent="0.2">
      <c r="A121" s="85"/>
      <c r="B121" s="86"/>
      <c r="C121" s="85"/>
      <c r="D121" s="207" t="str">
        <f t="shared" si="8"/>
        <v/>
      </c>
      <c r="E121" s="73"/>
      <c r="F121" s="86"/>
      <c r="G121" s="86"/>
      <c r="H121" s="99"/>
      <c r="I121" s="99"/>
      <c r="J121" s="86"/>
      <c r="K121" s="84"/>
      <c r="L121" s="99"/>
      <c r="M121" s="99"/>
      <c r="N121" s="99" t="str">
        <f t="shared" si="9"/>
        <v/>
      </c>
      <c r="O121" s="84"/>
      <c r="P121" s="100"/>
      <c r="Q121" s="100"/>
      <c r="R121" s="84"/>
      <c r="S121" s="101"/>
      <c r="T121" s="100"/>
      <c r="U121" s="84"/>
      <c r="V121" s="84"/>
      <c r="W121" s="86"/>
      <c r="X121" s="84"/>
      <c r="Y121" s="91" t="str">
        <f t="shared" si="10"/>
        <v/>
      </c>
      <c r="Z121" s="84"/>
      <c r="AA121" s="84"/>
      <c r="AB121" s="86"/>
      <c r="AC121" s="84"/>
      <c r="AD121" s="84"/>
      <c r="AE121" s="84"/>
      <c r="AF121" s="91" t="str">
        <f t="shared" si="11"/>
        <v/>
      </c>
      <c r="AG121" s="86"/>
      <c r="AH121" s="100"/>
      <c r="AI121" s="102"/>
      <c r="AJ121" s="184"/>
      <c r="AK121" s="184"/>
      <c r="AL121" s="184"/>
      <c r="AM121" s="103"/>
      <c r="AN121" s="103"/>
      <c r="AO121" s="103"/>
      <c r="AP121" s="103"/>
      <c r="AQ121" s="103"/>
      <c r="AR121" s="103"/>
      <c r="AS121" s="103"/>
      <c r="AT121" s="103"/>
      <c r="AU121" s="103"/>
      <c r="AV121" s="103"/>
      <c r="AW121" s="103"/>
      <c r="AX121" s="103"/>
      <c r="AY121" s="103"/>
      <c r="AZ121" s="103"/>
      <c r="BA121" s="103"/>
      <c r="BB121" s="103"/>
      <c r="BC121" s="103"/>
      <c r="BD121" s="103"/>
      <c r="BE121" s="103"/>
    </row>
    <row r="122" spans="1:57" s="183" customFormat="1" x14ac:dyDescent="0.2">
      <c r="A122" s="85"/>
      <c r="B122" s="86"/>
      <c r="C122" s="85"/>
      <c r="D122" s="207" t="str">
        <f t="shared" si="8"/>
        <v/>
      </c>
      <c r="E122" s="73"/>
      <c r="F122" s="86"/>
      <c r="G122" s="86"/>
      <c r="H122" s="99"/>
      <c r="I122" s="99"/>
      <c r="J122" s="86"/>
      <c r="K122" s="84"/>
      <c r="L122" s="99"/>
      <c r="M122" s="99"/>
      <c r="N122" s="99" t="str">
        <f t="shared" si="9"/>
        <v/>
      </c>
      <c r="O122" s="84"/>
      <c r="P122" s="100"/>
      <c r="Q122" s="100"/>
      <c r="R122" s="84"/>
      <c r="S122" s="101"/>
      <c r="T122" s="100"/>
      <c r="U122" s="84"/>
      <c r="V122" s="84"/>
      <c r="W122" s="86"/>
      <c r="X122" s="84"/>
      <c r="Y122" s="91" t="str">
        <f t="shared" si="10"/>
        <v/>
      </c>
      <c r="Z122" s="84"/>
      <c r="AA122" s="84"/>
      <c r="AB122" s="86"/>
      <c r="AC122" s="84"/>
      <c r="AD122" s="84"/>
      <c r="AE122" s="84"/>
      <c r="AF122" s="91" t="str">
        <f t="shared" si="11"/>
        <v/>
      </c>
      <c r="AG122" s="86"/>
      <c r="AH122" s="100"/>
      <c r="AI122" s="102"/>
      <c r="AJ122" s="184"/>
      <c r="AK122" s="184"/>
      <c r="AL122" s="184"/>
      <c r="AM122" s="103"/>
      <c r="AN122" s="103"/>
      <c r="AO122" s="103"/>
      <c r="AP122" s="103"/>
      <c r="AQ122" s="103"/>
      <c r="AR122" s="103"/>
      <c r="AS122" s="103"/>
      <c r="AT122" s="103"/>
      <c r="AU122" s="103"/>
      <c r="AV122" s="103"/>
      <c r="AW122" s="103"/>
      <c r="AX122" s="103"/>
      <c r="AY122" s="103"/>
      <c r="AZ122" s="103"/>
      <c r="BA122" s="103"/>
      <c r="BB122" s="103"/>
      <c r="BC122" s="103"/>
      <c r="BD122" s="103"/>
      <c r="BE122" s="103"/>
    </row>
    <row r="123" spans="1:57" s="183" customFormat="1" x14ac:dyDescent="0.2">
      <c r="A123" s="85"/>
      <c r="B123" s="86"/>
      <c r="C123" s="85"/>
      <c r="D123" s="207" t="str">
        <f t="shared" si="8"/>
        <v/>
      </c>
      <c r="E123" s="73"/>
      <c r="F123" s="86"/>
      <c r="G123" s="86"/>
      <c r="H123" s="99"/>
      <c r="I123" s="99"/>
      <c r="J123" s="86"/>
      <c r="K123" s="84"/>
      <c r="L123" s="99"/>
      <c r="M123" s="99"/>
      <c r="N123" s="99" t="str">
        <f t="shared" si="9"/>
        <v/>
      </c>
      <c r="O123" s="84"/>
      <c r="P123" s="100"/>
      <c r="Q123" s="100"/>
      <c r="R123" s="84"/>
      <c r="S123" s="101"/>
      <c r="T123" s="100"/>
      <c r="U123" s="84"/>
      <c r="V123" s="84"/>
      <c r="W123" s="86"/>
      <c r="X123" s="84"/>
      <c r="Y123" s="91" t="str">
        <f t="shared" si="10"/>
        <v/>
      </c>
      <c r="Z123" s="84"/>
      <c r="AA123" s="84"/>
      <c r="AB123" s="86"/>
      <c r="AC123" s="84"/>
      <c r="AD123" s="84"/>
      <c r="AE123" s="84"/>
      <c r="AF123" s="91" t="str">
        <f t="shared" si="11"/>
        <v/>
      </c>
      <c r="AG123" s="86"/>
      <c r="AH123" s="100"/>
      <c r="AI123" s="102"/>
      <c r="AJ123" s="184"/>
      <c r="AK123" s="184"/>
      <c r="AL123" s="184"/>
      <c r="AM123" s="103"/>
      <c r="AN123" s="103"/>
      <c r="AO123" s="103"/>
      <c r="AP123" s="103"/>
      <c r="AQ123" s="103"/>
      <c r="AR123" s="103"/>
      <c r="AS123" s="103"/>
      <c r="AT123" s="103"/>
      <c r="AU123" s="103"/>
      <c r="AV123" s="103"/>
      <c r="AW123" s="103"/>
      <c r="AX123" s="103"/>
      <c r="AY123" s="103"/>
      <c r="AZ123" s="103"/>
      <c r="BA123" s="103"/>
      <c r="BB123" s="103"/>
      <c r="BC123" s="103"/>
      <c r="BD123" s="103"/>
      <c r="BE123" s="103"/>
    </row>
    <row r="124" spans="1:57" s="183" customFormat="1" x14ac:dyDescent="0.2">
      <c r="A124" s="85"/>
      <c r="B124" s="86"/>
      <c r="C124" s="85"/>
      <c r="D124" s="207" t="str">
        <f t="shared" si="8"/>
        <v/>
      </c>
      <c r="E124" s="73"/>
      <c r="F124" s="86"/>
      <c r="G124" s="86"/>
      <c r="H124" s="99"/>
      <c r="I124" s="99"/>
      <c r="J124" s="86"/>
      <c r="K124" s="84"/>
      <c r="L124" s="99"/>
      <c r="M124" s="99"/>
      <c r="N124" s="99" t="str">
        <f t="shared" si="9"/>
        <v/>
      </c>
      <c r="O124" s="84"/>
      <c r="P124" s="100"/>
      <c r="Q124" s="100"/>
      <c r="R124" s="84"/>
      <c r="S124" s="101"/>
      <c r="T124" s="100"/>
      <c r="U124" s="84"/>
      <c r="V124" s="84"/>
      <c r="W124" s="86"/>
      <c r="X124" s="84"/>
      <c r="Y124" s="91" t="str">
        <f t="shared" si="10"/>
        <v/>
      </c>
      <c r="Z124" s="84"/>
      <c r="AA124" s="84"/>
      <c r="AB124" s="86"/>
      <c r="AC124" s="84"/>
      <c r="AD124" s="84"/>
      <c r="AE124" s="84"/>
      <c r="AF124" s="91" t="str">
        <f t="shared" si="11"/>
        <v/>
      </c>
      <c r="AG124" s="86"/>
      <c r="AH124" s="100"/>
      <c r="AI124" s="102"/>
      <c r="AJ124" s="184"/>
      <c r="AK124" s="184"/>
      <c r="AL124" s="184"/>
      <c r="AM124" s="103"/>
      <c r="AN124" s="103"/>
      <c r="AO124" s="103"/>
      <c r="AP124" s="103"/>
      <c r="AQ124" s="103"/>
      <c r="AR124" s="103"/>
      <c r="AS124" s="103"/>
      <c r="AT124" s="103"/>
      <c r="AU124" s="103"/>
      <c r="AV124" s="103"/>
      <c r="AW124" s="103"/>
      <c r="AX124" s="103"/>
      <c r="AY124" s="103"/>
      <c r="AZ124" s="103"/>
      <c r="BA124" s="103"/>
      <c r="BB124" s="103"/>
      <c r="BC124" s="103"/>
      <c r="BD124" s="103"/>
      <c r="BE124" s="103"/>
    </row>
    <row r="125" spans="1:57" s="183" customFormat="1" x14ac:dyDescent="0.2">
      <c r="A125" s="85"/>
      <c r="B125" s="86"/>
      <c r="C125" s="85"/>
      <c r="D125" s="207" t="str">
        <f t="shared" si="8"/>
        <v/>
      </c>
      <c r="E125" s="73"/>
      <c r="F125" s="86"/>
      <c r="G125" s="86"/>
      <c r="H125" s="99"/>
      <c r="I125" s="99"/>
      <c r="J125" s="86"/>
      <c r="K125" s="84"/>
      <c r="L125" s="99"/>
      <c r="M125" s="99"/>
      <c r="N125" s="99" t="str">
        <f t="shared" si="9"/>
        <v/>
      </c>
      <c r="O125" s="84"/>
      <c r="P125" s="100"/>
      <c r="Q125" s="100"/>
      <c r="R125" s="84"/>
      <c r="S125" s="101"/>
      <c r="T125" s="100"/>
      <c r="U125" s="84"/>
      <c r="V125" s="84"/>
      <c r="W125" s="86"/>
      <c r="X125" s="84"/>
      <c r="Y125" s="91" t="str">
        <f t="shared" si="10"/>
        <v/>
      </c>
      <c r="Z125" s="84"/>
      <c r="AA125" s="84"/>
      <c r="AB125" s="86"/>
      <c r="AC125" s="84"/>
      <c r="AD125" s="84"/>
      <c r="AE125" s="84"/>
      <c r="AF125" s="91" t="str">
        <f t="shared" si="11"/>
        <v/>
      </c>
      <c r="AG125" s="86"/>
      <c r="AH125" s="100"/>
      <c r="AI125" s="102"/>
      <c r="AJ125" s="184"/>
      <c r="AK125" s="184"/>
      <c r="AL125" s="184"/>
      <c r="AM125" s="103"/>
      <c r="AN125" s="103"/>
      <c r="AO125" s="103"/>
      <c r="AP125" s="103"/>
      <c r="AQ125" s="103"/>
      <c r="AR125" s="103"/>
      <c r="AS125" s="103"/>
      <c r="AT125" s="103"/>
      <c r="AU125" s="103"/>
      <c r="AV125" s="103"/>
      <c r="AW125" s="103"/>
      <c r="AX125" s="103"/>
      <c r="AY125" s="103"/>
      <c r="AZ125" s="103"/>
      <c r="BA125" s="103"/>
      <c r="BB125" s="103"/>
      <c r="BC125" s="103"/>
      <c r="BD125" s="103"/>
      <c r="BE125" s="103"/>
    </row>
    <row r="126" spans="1:57" s="183" customFormat="1" x14ac:dyDescent="0.2">
      <c r="A126" s="85"/>
      <c r="B126" s="86"/>
      <c r="C126" s="85"/>
      <c r="D126" s="207" t="str">
        <f t="shared" si="8"/>
        <v/>
      </c>
      <c r="E126" s="73"/>
      <c r="F126" s="86"/>
      <c r="G126" s="86"/>
      <c r="H126" s="99"/>
      <c r="I126" s="99"/>
      <c r="J126" s="86"/>
      <c r="K126" s="84"/>
      <c r="L126" s="99"/>
      <c r="M126" s="99"/>
      <c r="N126" s="99" t="str">
        <f t="shared" si="9"/>
        <v/>
      </c>
      <c r="O126" s="84"/>
      <c r="P126" s="100"/>
      <c r="Q126" s="100"/>
      <c r="R126" s="84"/>
      <c r="S126" s="101"/>
      <c r="T126" s="100"/>
      <c r="U126" s="84"/>
      <c r="V126" s="84"/>
      <c r="W126" s="86"/>
      <c r="X126" s="84"/>
      <c r="Y126" s="91" t="str">
        <f t="shared" si="10"/>
        <v/>
      </c>
      <c r="Z126" s="84"/>
      <c r="AA126" s="84"/>
      <c r="AB126" s="86"/>
      <c r="AC126" s="84"/>
      <c r="AD126" s="84"/>
      <c r="AE126" s="84"/>
      <c r="AF126" s="91" t="str">
        <f t="shared" si="11"/>
        <v/>
      </c>
      <c r="AG126" s="86"/>
      <c r="AH126" s="100"/>
      <c r="AI126" s="102"/>
      <c r="AJ126" s="184"/>
      <c r="AK126" s="184"/>
      <c r="AL126" s="184"/>
      <c r="AM126" s="103"/>
      <c r="AN126" s="103"/>
      <c r="AO126" s="103"/>
      <c r="AP126" s="103"/>
      <c r="AQ126" s="103"/>
      <c r="AR126" s="103"/>
      <c r="AS126" s="103"/>
      <c r="AT126" s="103"/>
      <c r="AU126" s="103"/>
      <c r="AV126" s="103"/>
      <c r="AW126" s="103"/>
      <c r="AX126" s="103"/>
      <c r="AY126" s="103"/>
      <c r="AZ126" s="103"/>
      <c r="BA126" s="103"/>
      <c r="BB126" s="103"/>
      <c r="BC126" s="103"/>
      <c r="BD126" s="103"/>
      <c r="BE126" s="103"/>
    </row>
    <row r="127" spans="1:57" s="183" customFormat="1" x14ac:dyDescent="0.2">
      <c r="A127" s="85"/>
      <c r="B127" s="86"/>
      <c r="C127" s="85"/>
      <c r="D127" s="207" t="str">
        <f t="shared" si="8"/>
        <v/>
      </c>
      <c r="E127" s="73"/>
      <c r="F127" s="86"/>
      <c r="G127" s="86"/>
      <c r="H127" s="99"/>
      <c r="I127" s="99"/>
      <c r="J127" s="86"/>
      <c r="K127" s="84"/>
      <c r="L127" s="99"/>
      <c r="M127" s="99"/>
      <c r="N127" s="99" t="str">
        <f t="shared" si="9"/>
        <v/>
      </c>
      <c r="O127" s="84"/>
      <c r="P127" s="100"/>
      <c r="Q127" s="100"/>
      <c r="R127" s="84"/>
      <c r="S127" s="101"/>
      <c r="T127" s="100"/>
      <c r="U127" s="84"/>
      <c r="V127" s="84"/>
      <c r="W127" s="86"/>
      <c r="X127" s="84"/>
      <c r="Y127" s="91" t="str">
        <f t="shared" si="10"/>
        <v/>
      </c>
      <c r="Z127" s="84"/>
      <c r="AA127" s="84"/>
      <c r="AB127" s="86"/>
      <c r="AC127" s="84"/>
      <c r="AD127" s="84"/>
      <c r="AE127" s="84"/>
      <c r="AF127" s="91" t="str">
        <f t="shared" si="11"/>
        <v/>
      </c>
      <c r="AG127" s="86"/>
      <c r="AH127" s="100"/>
      <c r="AI127" s="102"/>
      <c r="AJ127" s="184"/>
      <c r="AK127" s="184"/>
      <c r="AL127" s="184"/>
      <c r="AM127" s="103"/>
      <c r="AN127" s="103"/>
      <c r="AO127" s="103"/>
      <c r="AP127" s="103"/>
      <c r="AQ127" s="103"/>
      <c r="AR127" s="103"/>
      <c r="AS127" s="103"/>
      <c r="AT127" s="103"/>
      <c r="AU127" s="103"/>
      <c r="AV127" s="103"/>
      <c r="AW127" s="103"/>
      <c r="AX127" s="103"/>
      <c r="AY127" s="103"/>
      <c r="AZ127" s="103"/>
      <c r="BA127" s="103"/>
      <c r="BB127" s="103"/>
      <c r="BC127" s="103"/>
      <c r="BD127" s="103"/>
      <c r="BE127" s="103"/>
    </row>
    <row r="128" spans="1:57" s="183" customFormat="1" x14ac:dyDescent="0.2">
      <c r="A128" s="85"/>
      <c r="B128" s="86"/>
      <c r="C128" s="85"/>
      <c r="D128" s="207" t="str">
        <f t="shared" si="8"/>
        <v/>
      </c>
      <c r="E128" s="73"/>
      <c r="F128" s="86"/>
      <c r="G128" s="86"/>
      <c r="H128" s="99"/>
      <c r="I128" s="99"/>
      <c r="J128" s="86"/>
      <c r="K128" s="84"/>
      <c r="L128" s="99"/>
      <c r="M128" s="99"/>
      <c r="N128" s="99" t="str">
        <f t="shared" si="9"/>
        <v/>
      </c>
      <c r="O128" s="84"/>
      <c r="P128" s="100"/>
      <c r="Q128" s="100"/>
      <c r="R128" s="84"/>
      <c r="S128" s="101"/>
      <c r="T128" s="100"/>
      <c r="U128" s="84"/>
      <c r="V128" s="84"/>
      <c r="W128" s="86"/>
      <c r="X128" s="84"/>
      <c r="Y128" s="91" t="str">
        <f t="shared" si="10"/>
        <v/>
      </c>
      <c r="Z128" s="84"/>
      <c r="AA128" s="84"/>
      <c r="AB128" s="86"/>
      <c r="AC128" s="84"/>
      <c r="AD128" s="84"/>
      <c r="AE128" s="84"/>
      <c r="AF128" s="91" t="str">
        <f t="shared" si="11"/>
        <v/>
      </c>
      <c r="AG128" s="86"/>
      <c r="AH128" s="100"/>
      <c r="AI128" s="102"/>
      <c r="AJ128" s="184"/>
      <c r="AK128" s="184"/>
      <c r="AL128" s="184"/>
      <c r="AM128" s="103"/>
      <c r="AN128" s="103"/>
      <c r="AO128" s="103"/>
      <c r="AP128" s="103"/>
      <c r="AQ128" s="103"/>
      <c r="AR128" s="103"/>
      <c r="AS128" s="103"/>
      <c r="AT128" s="103"/>
      <c r="AU128" s="103"/>
      <c r="AV128" s="103"/>
      <c r="AW128" s="103"/>
      <c r="AX128" s="103"/>
      <c r="AY128" s="103"/>
      <c r="AZ128" s="103"/>
      <c r="BA128" s="103"/>
      <c r="BB128" s="103"/>
      <c r="BC128" s="103"/>
      <c r="BD128" s="103"/>
      <c r="BE128" s="103"/>
    </row>
    <row r="129" spans="1:57" s="183" customFormat="1" x14ac:dyDescent="0.2">
      <c r="A129" s="85"/>
      <c r="B129" s="86"/>
      <c r="C129" s="85"/>
      <c r="D129" s="207" t="str">
        <f t="shared" si="8"/>
        <v/>
      </c>
      <c r="E129" s="73"/>
      <c r="F129" s="86"/>
      <c r="G129" s="86"/>
      <c r="H129" s="99"/>
      <c r="I129" s="99"/>
      <c r="J129" s="86"/>
      <c r="K129" s="84"/>
      <c r="L129" s="99"/>
      <c r="M129" s="99"/>
      <c r="N129" s="99" t="str">
        <f t="shared" si="9"/>
        <v/>
      </c>
      <c r="O129" s="84"/>
      <c r="P129" s="100"/>
      <c r="Q129" s="100"/>
      <c r="R129" s="84"/>
      <c r="S129" s="101"/>
      <c r="T129" s="100"/>
      <c r="U129" s="84"/>
      <c r="V129" s="84"/>
      <c r="W129" s="86"/>
      <c r="X129" s="84"/>
      <c r="Y129" s="91" t="str">
        <f t="shared" si="10"/>
        <v/>
      </c>
      <c r="Z129" s="84"/>
      <c r="AA129" s="84"/>
      <c r="AB129" s="86"/>
      <c r="AC129" s="84"/>
      <c r="AD129" s="84"/>
      <c r="AE129" s="84"/>
      <c r="AF129" s="91" t="str">
        <f t="shared" si="11"/>
        <v/>
      </c>
      <c r="AG129" s="86"/>
      <c r="AH129" s="100"/>
      <c r="AI129" s="102"/>
      <c r="AJ129" s="184"/>
      <c r="AK129" s="184"/>
      <c r="AL129" s="184"/>
      <c r="AM129" s="103"/>
      <c r="AN129" s="103"/>
      <c r="AO129" s="103"/>
      <c r="AP129" s="103"/>
      <c r="AQ129" s="103"/>
      <c r="AR129" s="103"/>
      <c r="AS129" s="103"/>
      <c r="AT129" s="103"/>
      <c r="AU129" s="103"/>
      <c r="AV129" s="103"/>
      <c r="AW129" s="103"/>
      <c r="AX129" s="103"/>
      <c r="AY129" s="103"/>
      <c r="AZ129" s="103"/>
      <c r="BA129" s="103"/>
      <c r="BB129" s="103"/>
      <c r="BC129" s="103"/>
      <c r="BD129" s="103"/>
      <c r="BE129" s="103"/>
    </row>
    <row r="130" spans="1:57" s="183" customFormat="1" x14ac:dyDescent="0.2">
      <c r="A130" s="85"/>
      <c r="B130" s="86"/>
      <c r="C130" s="85"/>
      <c r="D130" s="207" t="str">
        <f t="shared" si="8"/>
        <v/>
      </c>
      <c r="E130" s="73"/>
      <c r="F130" s="86"/>
      <c r="G130" s="86"/>
      <c r="H130" s="99"/>
      <c r="I130" s="99"/>
      <c r="J130" s="86"/>
      <c r="K130" s="84"/>
      <c r="L130" s="99"/>
      <c r="M130" s="99"/>
      <c r="N130" s="99" t="str">
        <f t="shared" si="9"/>
        <v/>
      </c>
      <c r="O130" s="84"/>
      <c r="P130" s="100"/>
      <c r="Q130" s="100"/>
      <c r="R130" s="84"/>
      <c r="S130" s="101"/>
      <c r="T130" s="100"/>
      <c r="U130" s="84"/>
      <c r="V130" s="84"/>
      <c r="W130" s="86"/>
      <c r="X130" s="84"/>
      <c r="Y130" s="91" t="str">
        <f t="shared" si="10"/>
        <v/>
      </c>
      <c r="Z130" s="84"/>
      <c r="AA130" s="84"/>
      <c r="AB130" s="86"/>
      <c r="AC130" s="84"/>
      <c r="AD130" s="84"/>
      <c r="AE130" s="84"/>
      <c r="AF130" s="91" t="str">
        <f t="shared" si="11"/>
        <v/>
      </c>
      <c r="AG130" s="86"/>
      <c r="AH130" s="100"/>
      <c r="AI130" s="102"/>
      <c r="AJ130" s="184"/>
      <c r="AK130" s="184"/>
      <c r="AL130" s="184"/>
      <c r="AM130" s="103"/>
      <c r="AN130" s="103"/>
      <c r="AO130" s="103"/>
      <c r="AP130" s="103"/>
      <c r="AQ130" s="103"/>
      <c r="AR130" s="103"/>
      <c r="AS130" s="103"/>
      <c r="AT130" s="103"/>
      <c r="AU130" s="103"/>
      <c r="AV130" s="103"/>
      <c r="AW130" s="103"/>
      <c r="AX130" s="103"/>
      <c r="AY130" s="103"/>
      <c r="AZ130" s="103"/>
      <c r="BA130" s="103"/>
      <c r="BB130" s="103"/>
      <c r="BC130" s="103"/>
      <c r="BD130" s="103"/>
      <c r="BE130" s="103"/>
    </row>
    <row r="131" spans="1:57" s="183" customFormat="1" x14ac:dyDescent="0.2">
      <c r="A131" s="85"/>
      <c r="B131" s="86"/>
      <c r="C131" s="85"/>
      <c r="D131" s="207" t="str">
        <f t="shared" si="8"/>
        <v/>
      </c>
      <c r="E131" s="73"/>
      <c r="F131" s="86"/>
      <c r="G131" s="86"/>
      <c r="H131" s="99"/>
      <c r="I131" s="99"/>
      <c r="J131" s="86"/>
      <c r="K131" s="84"/>
      <c r="L131" s="99"/>
      <c r="M131" s="99"/>
      <c r="N131" s="99" t="str">
        <f t="shared" si="9"/>
        <v/>
      </c>
      <c r="O131" s="84"/>
      <c r="P131" s="100"/>
      <c r="Q131" s="100"/>
      <c r="R131" s="84"/>
      <c r="S131" s="101"/>
      <c r="T131" s="100"/>
      <c r="U131" s="84"/>
      <c r="V131" s="84"/>
      <c r="W131" s="86"/>
      <c r="X131" s="84"/>
      <c r="Y131" s="91" t="str">
        <f t="shared" si="10"/>
        <v/>
      </c>
      <c r="Z131" s="84"/>
      <c r="AA131" s="84"/>
      <c r="AB131" s="86"/>
      <c r="AC131" s="84"/>
      <c r="AD131" s="84"/>
      <c r="AE131" s="84"/>
      <c r="AF131" s="91" t="str">
        <f t="shared" si="11"/>
        <v/>
      </c>
      <c r="AG131" s="86"/>
      <c r="AH131" s="100"/>
      <c r="AI131" s="102"/>
      <c r="AJ131" s="184"/>
      <c r="AK131" s="184"/>
      <c r="AL131" s="184"/>
      <c r="AM131" s="103"/>
      <c r="AN131" s="103"/>
      <c r="AO131" s="103"/>
      <c r="AP131" s="103"/>
      <c r="AQ131" s="103"/>
      <c r="AR131" s="103"/>
      <c r="AS131" s="103"/>
      <c r="AT131" s="103"/>
      <c r="AU131" s="103"/>
      <c r="AV131" s="103"/>
      <c r="AW131" s="103"/>
      <c r="AX131" s="103"/>
      <c r="AY131" s="103"/>
      <c r="AZ131" s="103"/>
      <c r="BA131" s="103"/>
      <c r="BB131" s="103"/>
      <c r="BC131" s="103"/>
      <c r="BD131" s="103"/>
      <c r="BE131" s="103"/>
    </row>
    <row r="132" spans="1:57" s="183" customFormat="1" x14ac:dyDescent="0.2">
      <c r="A132" s="85"/>
      <c r="B132" s="86"/>
      <c r="C132" s="85"/>
      <c r="D132" s="207" t="str">
        <f t="shared" si="8"/>
        <v/>
      </c>
      <c r="E132" s="73"/>
      <c r="F132" s="86"/>
      <c r="G132" s="86"/>
      <c r="H132" s="99"/>
      <c r="I132" s="99"/>
      <c r="J132" s="86"/>
      <c r="K132" s="84"/>
      <c r="L132" s="99"/>
      <c r="M132" s="99"/>
      <c r="N132" s="99" t="str">
        <f t="shared" si="9"/>
        <v/>
      </c>
      <c r="O132" s="84"/>
      <c r="P132" s="100"/>
      <c r="Q132" s="100"/>
      <c r="R132" s="84"/>
      <c r="S132" s="101"/>
      <c r="T132" s="100"/>
      <c r="U132" s="84"/>
      <c r="V132" s="84"/>
      <c r="W132" s="86"/>
      <c r="X132" s="84"/>
      <c r="Y132" s="91" t="str">
        <f t="shared" si="10"/>
        <v/>
      </c>
      <c r="Z132" s="84"/>
      <c r="AA132" s="84"/>
      <c r="AB132" s="86"/>
      <c r="AC132" s="84"/>
      <c r="AD132" s="84"/>
      <c r="AE132" s="84"/>
      <c r="AF132" s="91" t="str">
        <f t="shared" si="11"/>
        <v/>
      </c>
      <c r="AG132" s="86"/>
      <c r="AH132" s="100"/>
      <c r="AI132" s="102"/>
      <c r="AJ132" s="184"/>
      <c r="AK132" s="184"/>
      <c r="AL132" s="184"/>
      <c r="AM132" s="103"/>
      <c r="AN132" s="103"/>
      <c r="AO132" s="103"/>
      <c r="AP132" s="103"/>
      <c r="AQ132" s="103"/>
      <c r="AR132" s="103"/>
      <c r="AS132" s="103"/>
      <c r="AT132" s="103"/>
      <c r="AU132" s="103"/>
      <c r="AV132" s="103"/>
      <c r="AW132" s="103"/>
      <c r="AX132" s="103"/>
      <c r="AY132" s="103"/>
      <c r="AZ132" s="103"/>
      <c r="BA132" s="103"/>
      <c r="BB132" s="103"/>
      <c r="BC132" s="103"/>
      <c r="BD132" s="103"/>
      <c r="BE132" s="103"/>
    </row>
    <row r="133" spans="1:57" s="183" customFormat="1" x14ac:dyDescent="0.2">
      <c r="A133" s="85"/>
      <c r="B133" s="86"/>
      <c r="C133" s="85"/>
      <c r="D133" s="207" t="str">
        <f t="shared" si="8"/>
        <v/>
      </c>
      <c r="E133" s="73"/>
      <c r="F133" s="86"/>
      <c r="G133" s="86"/>
      <c r="H133" s="99"/>
      <c r="I133" s="99"/>
      <c r="J133" s="86"/>
      <c r="K133" s="84"/>
      <c r="L133" s="99"/>
      <c r="M133" s="99"/>
      <c r="N133" s="99" t="str">
        <f t="shared" si="9"/>
        <v/>
      </c>
      <c r="O133" s="84"/>
      <c r="P133" s="100"/>
      <c r="Q133" s="100"/>
      <c r="R133" s="84"/>
      <c r="S133" s="101"/>
      <c r="T133" s="100"/>
      <c r="U133" s="84"/>
      <c r="V133" s="84"/>
      <c r="W133" s="86"/>
      <c r="X133" s="84"/>
      <c r="Y133" s="91" t="str">
        <f t="shared" si="10"/>
        <v/>
      </c>
      <c r="Z133" s="84"/>
      <c r="AA133" s="84"/>
      <c r="AB133" s="86"/>
      <c r="AC133" s="84"/>
      <c r="AD133" s="84"/>
      <c r="AE133" s="84"/>
      <c r="AF133" s="91" t="str">
        <f t="shared" si="11"/>
        <v/>
      </c>
      <c r="AG133" s="86"/>
      <c r="AH133" s="100"/>
      <c r="AI133" s="102"/>
      <c r="AJ133" s="184"/>
      <c r="AK133" s="184"/>
      <c r="AL133" s="184"/>
      <c r="AM133" s="103"/>
      <c r="AN133" s="103"/>
      <c r="AO133" s="103"/>
      <c r="AP133" s="103"/>
      <c r="AQ133" s="103"/>
      <c r="AR133" s="103"/>
      <c r="AS133" s="103"/>
      <c r="AT133" s="103"/>
      <c r="AU133" s="103"/>
      <c r="AV133" s="103"/>
      <c r="AW133" s="103"/>
      <c r="AX133" s="103"/>
      <c r="AY133" s="103"/>
      <c r="AZ133" s="103"/>
      <c r="BA133" s="103"/>
      <c r="BB133" s="103"/>
      <c r="BC133" s="103"/>
      <c r="BD133" s="103"/>
      <c r="BE133" s="103"/>
    </row>
    <row r="134" spans="1:57" s="183" customFormat="1" x14ac:dyDescent="0.2">
      <c r="A134" s="85"/>
      <c r="B134" s="86"/>
      <c r="C134" s="85"/>
      <c r="D134" s="207" t="str">
        <f t="shared" si="8"/>
        <v/>
      </c>
      <c r="E134" s="73"/>
      <c r="F134" s="86"/>
      <c r="G134" s="86"/>
      <c r="H134" s="99"/>
      <c r="I134" s="99"/>
      <c r="J134" s="86"/>
      <c r="K134" s="84"/>
      <c r="L134" s="99"/>
      <c r="M134" s="99"/>
      <c r="N134" s="99" t="str">
        <f t="shared" si="9"/>
        <v/>
      </c>
      <c r="O134" s="84"/>
      <c r="P134" s="100"/>
      <c r="Q134" s="100"/>
      <c r="R134" s="84"/>
      <c r="S134" s="101"/>
      <c r="T134" s="100"/>
      <c r="U134" s="84"/>
      <c r="V134" s="84"/>
      <c r="W134" s="86"/>
      <c r="X134" s="84"/>
      <c r="Y134" s="91" t="str">
        <f t="shared" si="10"/>
        <v/>
      </c>
      <c r="Z134" s="84"/>
      <c r="AA134" s="84"/>
      <c r="AB134" s="86"/>
      <c r="AC134" s="84"/>
      <c r="AD134" s="84"/>
      <c r="AE134" s="84"/>
      <c r="AF134" s="91" t="str">
        <f t="shared" si="11"/>
        <v/>
      </c>
      <c r="AG134" s="86"/>
      <c r="AH134" s="100"/>
      <c r="AI134" s="102"/>
      <c r="AJ134" s="184"/>
      <c r="AK134" s="184"/>
      <c r="AL134" s="184"/>
      <c r="AM134" s="103"/>
      <c r="AN134" s="103"/>
      <c r="AO134" s="103"/>
      <c r="AP134" s="103"/>
      <c r="AQ134" s="103"/>
      <c r="AR134" s="103"/>
      <c r="AS134" s="103"/>
      <c r="AT134" s="103"/>
      <c r="AU134" s="103"/>
      <c r="AV134" s="103"/>
      <c r="AW134" s="103"/>
      <c r="AX134" s="103"/>
      <c r="AY134" s="103"/>
      <c r="AZ134" s="103"/>
      <c r="BA134" s="103"/>
      <c r="BB134" s="103"/>
      <c r="BC134" s="103"/>
      <c r="BD134" s="103"/>
      <c r="BE134" s="103"/>
    </row>
    <row r="135" spans="1:57" s="183" customFormat="1" x14ac:dyDescent="0.2">
      <c r="A135" s="85"/>
      <c r="B135" s="86"/>
      <c r="C135" s="85"/>
      <c r="D135" s="207" t="str">
        <f t="shared" ref="D135:D198" si="12">IF(E135="","",VLOOKUP(E135,Generic_Road_Names_Table_Array,2,FALSE))</f>
        <v/>
      </c>
      <c r="E135" s="73"/>
      <c r="F135" s="86"/>
      <c r="G135" s="86"/>
      <c r="H135" s="99"/>
      <c r="I135" s="99"/>
      <c r="J135" s="86"/>
      <c r="K135" s="84"/>
      <c r="L135" s="99"/>
      <c r="M135" s="99"/>
      <c r="N135" s="99" t="str">
        <f t="shared" ref="N135:N198" si="13">IF(M135="","",(VLOOKUP(M135,Surface_Work_Origin_Array,2,FALSE)))</f>
        <v/>
      </c>
      <c r="O135" s="84"/>
      <c r="P135" s="100"/>
      <c r="Q135" s="100"/>
      <c r="R135" s="84"/>
      <c r="S135" s="101"/>
      <c r="T135" s="100"/>
      <c r="U135" s="84"/>
      <c r="V135" s="84"/>
      <c r="W135" s="86"/>
      <c r="X135" s="84"/>
      <c r="Y135" s="91" t="str">
        <f t="shared" ref="Y135:Y198" si="14">IF(X135="","",VLOOKUP(X135,Pavement_Pave_Material_Table_Array,2,FALSE))</f>
        <v/>
      </c>
      <c r="Z135" s="84"/>
      <c r="AA135" s="84"/>
      <c r="AB135" s="86"/>
      <c r="AC135" s="84"/>
      <c r="AD135" s="84"/>
      <c r="AE135" s="84"/>
      <c r="AF135" s="91" t="str">
        <f t="shared" ref="AF135:AF198" si="15">IF(AE135="","",VLOOKUP(AE135,Pavement_Reconstructed_Table_Array,2,FALSE))</f>
        <v/>
      </c>
      <c r="AG135" s="86"/>
      <c r="AH135" s="100"/>
      <c r="AI135" s="102"/>
      <c r="AJ135" s="184"/>
      <c r="AK135" s="184"/>
      <c r="AL135" s="184"/>
      <c r="AM135" s="103"/>
      <c r="AN135" s="103"/>
      <c r="AO135" s="103"/>
      <c r="AP135" s="103"/>
      <c r="AQ135" s="103"/>
      <c r="AR135" s="103"/>
      <c r="AS135" s="103"/>
      <c r="AT135" s="103"/>
      <c r="AU135" s="103"/>
      <c r="AV135" s="103"/>
      <c r="AW135" s="103"/>
      <c r="AX135" s="103"/>
      <c r="AY135" s="103"/>
      <c r="AZ135" s="103"/>
      <c r="BA135" s="103"/>
      <c r="BB135" s="103"/>
      <c r="BC135" s="103"/>
      <c r="BD135" s="103"/>
      <c r="BE135" s="103"/>
    </row>
    <row r="136" spans="1:57" s="183" customFormat="1" x14ac:dyDescent="0.2">
      <c r="A136" s="85"/>
      <c r="B136" s="86"/>
      <c r="C136" s="85"/>
      <c r="D136" s="207" t="str">
        <f t="shared" si="12"/>
        <v/>
      </c>
      <c r="E136" s="73"/>
      <c r="F136" s="86"/>
      <c r="G136" s="86"/>
      <c r="H136" s="99"/>
      <c r="I136" s="99"/>
      <c r="J136" s="86"/>
      <c r="K136" s="84"/>
      <c r="L136" s="99"/>
      <c r="M136" s="99"/>
      <c r="N136" s="99" t="str">
        <f t="shared" si="13"/>
        <v/>
      </c>
      <c r="O136" s="84"/>
      <c r="P136" s="100"/>
      <c r="Q136" s="100"/>
      <c r="R136" s="84"/>
      <c r="S136" s="101"/>
      <c r="T136" s="100"/>
      <c r="U136" s="84"/>
      <c r="V136" s="84"/>
      <c r="W136" s="86"/>
      <c r="X136" s="84"/>
      <c r="Y136" s="91" t="str">
        <f t="shared" si="14"/>
        <v/>
      </c>
      <c r="Z136" s="84"/>
      <c r="AA136" s="84"/>
      <c r="AB136" s="86"/>
      <c r="AC136" s="84"/>
      <c r="AD136" s="84"/>
      <c r="AE136" s="84"/>
      <c r="AF136" s="91" t="str">
        <f t="shared" si="15"/>
        <v/>
      </c>
      <c r="AG136" s="86"/>
      <c r="AH136" s="100"/>
      <c r="AI136" s="102"/>
      <c r="AJ136" s="184"/>
      <c r="AK136" s="184"/>
      <c r="AL136" s="184"/>
      <c r="AM136" s="103"/>
      <c r="AN136" s="103"/>
      <c r="AO136" s="103"/>
      <c r="AP136" s="103"/>
      <c r="AQ136" s="103"/>
      <c r="AR136" s="103"/>
      <c r="AS136" s="103"/>
      <c r="AT136" s="103"/>
      <c r="AU136" s="103"/>
      <c r="AV136" s="103"/>
      <c r="AW136" s="103"/>
      <c r="AX136" s="103"/>
      <c r="AY136" s="103"/>
      <c r="AZ136" s="103"/>
      <c r="BA136" s="103"/>
      <c r="BB136" s="103"/>
      <c r="BC136" s="103"/>
      <c r="BD136" s="103"/>
      <c r="BE136" s="103"/>
    </row>
    <row r="137" spans="1:57" s="183" customFormat="1" x14ac:dyDescent="0.2">
      <c r="A137" s="85"/>
      <c r="B137" s="86"/>
      <c r="C137" s="85"/>
      <c r="D137" s="207" t="str">
        <f t="shared" si="12"/>
        <v/>
      </c>
      <c r="E137" s="73"/>
      <c r="F137" s="86"/>
      <c r="G137" s="86"/>
      <c r="H137" s="99"/>
      <c r="I137" s="99"/>
      <c r="J137" s="86"/>
      <c r="K137" s="84"/>
      <c r="L137" s="99"/>
      <c r="M137" s="99"/>
      <c r="N137" s="99" t="str">
        <f t="shared" si="13"/>
        <v/>
      </c>
      <c r="O137" s="84"/>
      <c r="P137" s="100"/>
      <c r="Q137" s="100"/>
      <c r="R137" s="84"/>
      <c r="S137" s="101"/>
      <c r="T137" s="100"/>
      <c r="U137" s="84"/>
      <c r="V137" s="84"/>
      <c r="W137" s="86"/>
      <c r="X137" s="84"/>
      <c r="Y137" s="91" t="str">
        <f t="shared" si="14"/>
        <v/>
      </c>
      <c r="Z137" s="84"/>
      <c r="AA137" s="84"/>
      <c r="AB137" s="86"/>
      <c r="AC137" s="84"/>
      <c r="AD137" s="84"/>
      <c r="AE137" s="84"/>
      <c r="AF137" s="91" t="str">
        <f t="shared" si="15"/>
        <v/>
      </c>
      <c r="AG137" s="86"/>
      <c r="AH137" s="100"/>
      <c r="AI137" s="102"/>
      <c r="AJ137" s="184"/>
      <c r="AK137" s="184"/>
      <c r="AL137" s="184"/>
      <c r="AM137" s="103"/>
      <c r="AN137" s="103"/>
      <c r="AO137" s="103"/>
      <c r="AP137" s="103"/>
      <c r="AQ137" s="103"/>
      <c r="AR137" s="103"/>
      <c r="AS137" s="103"/>
      <c r="AT137" s="103"/>
      <c r="AU137" s="103"/>
      <c r="AV137" s="103"/>
      <c r="AW137" s="103"/>
      <c r="AX137" s="103"/>
      <c r="AY137" s="103"/>
      <c r="AZ137" s="103"/>
      <c r="BA137" s="103"/>
      <c r="BB137" s="103"/>
      <c r="BC137" s="103"/>
      <c r="BD137" s="103"/>
      <c r="BE137" s="103"/>
    </row>
    <row r="138" spans="1:57" s="183" customFormat="1" x14ac:dyDescent="0.2">
      <c r="A138" s="85"/>
      <c r="B138" s="86"/>
      <c r="C138" s="85"/>
      <c r="D138" s="207" t="str">
        <f t="shared" si="12"/>
        <v/>
      </c>
      <c r="E138" s="73"/>
      <c r="F138" s="86"/>
      <c r="G138" s="86"/>
      <c r="H138" s="99"/>
      <c r="I138" s="99"/>
      <c r="J138" s="86"/>
      <c r="K138" s="84"/>
      <c r="L138" s="99"/>
      <c r="M138" s="99"/>
      <c r="N138" s="99" t="str">
        <f t="shared" si="13"/>
        <v/>
      </c>
      <c r="O138" s="84"/>
      <c r="P138" s="100"/>
      <c r="Q138" s="100"/>
      <c r="R138" s="84"/>
      <c r="S138" s="101"/>
      <c r="T138" s="100"/>
      <c r="U138" s="84"/>
      <c r="V138" s="84"/>
      <c r="W138" s="86"/>
      <c r="X138" s="84"/>
      <c r="Y138" s="91" t="str">
        <f t="shared" si="14"/>
        <v/>
      </c>
      <c r="Z138" s="84"/>
      <c r="AA138" s="84"/>
      <c r="AB138" s="86"/>
      <c r="AC138" s="84"/>
      <c r="AD138" s="84"/>
      <c r="AE138" s="84"/>
      <c r="AF138" s="91" t="str">
        <f t="shared" si="15"/>
        <v/>
      </c>
      <c r="AG138" s="86"/>
      <c r="AH138" s="100"/>
      <c r="AI138" s="102"/>
      <c r="AJ138" s="184"/>
      <c r="AK138" s="184"/>
      <c r="AL138" s="184"/>
      <c r="AM138" s="103"/>
      <c r="AN138" s="103"/>
      <c r="AO138" s="103"/>
      <c r="AP138" s="103"/>
      <c r="AQ138" s="103"/>
      <c r="AR138" s="103"/>
      <c r="AS138" s="103"/>
      <c r="AT138" s="103"/>
      <c r="AU138" s="103"/>
      <c r="AV138" s="103"/>
      <c r="AW138" s="103"/>
      <c r="AX138" s="103"/>
      <c r="AY138" s="103"/>
      <c r="AZ138" s="103"/>
      <c r="BA138" s="103"/>
      <c r="BB138" s="103"/>
      <c r="BC138" s="103"/>
      <c r="BD138" s="103"/>
      <c r="BE138" s="103"/>
    </row>
    <row r="139" spans="1:57" s="183" customFormat="1" x14ac:dyDescent="0.2">
      <c r="A139" s="85"/>
      <c r="B139" s="86"/>
      <c r="C139" s="85"/>
      <c r="D139" s="207" t="str">
        <f t="shared" si="12"/>
        <v/>
      </c>
      <c r="E139" s="73"/>
      <c r="F139" s="86"/>
      <c r="G139" s="86"/>
      <c r="H139" s="99"/>
      <c r="I139" s="99"/>
      <c r="J139" s="86"/>
      <c r="K139" s="84"/>
      <c r="L139" s="99"/>
      <c r="M139" s="99"/>
      <c r="N139" s="99" t="str">
        <f t="shared" si="13"/>
        <v/>
      </c>
      <c r="O139" s="84"/>
      <c r="P139" s="100"/>
      <c r="Q139" s="100"/>
      <c r="R139" s="84"/>
      <c r="S139" s="101"/>
      <c r="T139" s="100"/>
      <c r="U139" s="84"/>
      <c r="V139" s="84"/>
      <c r="W139" s="86"/>
      <c r="X139" s="84"/>
      <c r="Y139" s="91" t="str">
        <f t="shared" si="14"/>
        <v/>
      </c>
      <c r="Z139" s="84"/>
      <c r="AA139" s="84"/>
      <c r="AB139" s="86"/>
      <c r="AC139" s="84"/>
      <c r="AD139" s="84"/>
      <c r="AE139" s="84"/>
      <c r="AF139" s="91" t="str">
        <f t="shared" si="15"/>
        <v/>
      </c>
      <c r="AG139" s="86"/>
      <c r="AH139" s="100"/>
      <c r="AI139" s="102"/>
      <c r="AJ139" s="184"/>
      <c r="AK139" s="184"/>
      <c r="AL139" s="184"/>
      <c r="AM139" s="103"/>
      <c r="AN139" s="103"/>
      <c r="AO139" s="103"/>
      <c r="AP139" s="103"/>
      <c r="AQ139" s="103"/>
      <c r="AR139" s="103"/>
      <c r="AS139" s="103"/>
      <c r="AT139" s="103"/>
      <c r="AU139" s="103"/>
      <c r="AV139" s="103"/>
      <c r="AW139" s="103"/>
      <c r="AX139" s="103"/>
      <c r="AY139" s="103"/>
      <c r="AZ139" s="103"/>
      <c r="BA139" s="103"/>
      <c r="BB139" s="103"/>
      <c r="BC139" s="103"/>
      <c r="BD139" s="103"/>
      <c r="BE139" s="103"/>
    </row>
    <row r="140" spans="1:57" s="183" customFormat="1" x14ac:dyDescent="0.2">
      <c r="A140" s="85"/>
      <c r="B140" s="86"/>
      <c r="C140" s="85"/>
      <c r="D140" s="207" t="str">
        <f t="shared" si="12"/>
        <v/>
      </c>
      <c r="E140" s="73"/>
      <c r="F140" s="86"/>
      <c r="G140" s="86"/>
      <c r="H140" s="99"/>
      <c r="I140" s="99"/>
      <c r="J140" s="86"/>
      <c r="K140" s="84"/>
      <c r="L140" s="99"/>
      <c r="M140" s="99"/>
      <c r="N140" s="99" t="str">
        <f t="shared" si="13"/>
        <v/>
      </c>
      <c r="O140" s="84"/>
      <c r="P140" s="100"/>
      <c r="Q140" s="100"/>
      <c r="R140" s="84"/>
      <c r="S140" s="101"/>
      <c r="T140" s="100"/>
      <c r="U140" s="84"/>
      <c r="V140" s="84"/>
      <c r="W140" s="86"/>
      <c r="X140" s="84"/>
      <c r="Y140" s="91" t="str">
        <f t="shared" si="14"/>
        <v/>
      </c>
      <c r="Z140" s="84"/>
      <c r="AA140" s="84"/>
      <c r="AB140" s="86"/>
      <c r="AC140" s="84"/>
      <c r="AD140" s="84"/>
      <c r="AE140" s="84"/>
      <c r="AF140" s="91" t="str">
        <f t="shared" si="15"/>
        <v/>
      </c>
      <c r="AG140" s="86"/>
      <c r="AH140" s="100"/>
      <c r="AI140" s="102"/>
      <c r="AJ140" s="184"/>
      <c r="AK140" s="184"/>
      <c r="AL140" s="184"/>
      <c r="AM140" s="103"/>
      <c r="AN140" s="103"/>
      <c r="AO140" s="103"/>
      <c r="AP140" s="103"/>
      <c r="AQ140" s="103"/>
      <c r="AR140" s="103"/>
      <c r="AS140" s="103"/>
      <c r="AT140" s="103"/>
      <c r="AU140" s="103"/>
      <c r="AV140" s="103"/>
      <c r="AW140" s="103"/>
      <c r="AX140" s="103"/>
      <c r="AY140" s="103"/>
      <c r="AZ140" s="103"/>
      <c r="BA140" s="103"/>
      <c r="BB140" s="103"/>
      <c r="BC140" s="103"/>
      <c r="BD140" s="103"/>
      <c r="BE140" s="103"/>
    </row>
    <row r="141" spans="1:57" s="183" customFormat="1" x14ac:dyDescent="0.2">
      <c r="A141" s="85"/>
      <c r="B141" s="86"/>
      <c r="C141" s="85"/>
      <c r="D141" s="207" t="str">
        <f t="shared" si="12"/>
        <v/>
      </c>
      <c r="E141" s="73"/>
      <c r="F141" s="86"/>
      <c r="G141" s="86"/>
      <c r="H141" s="99"/>
      <c r="I141" s="99"/>
      <c r="J141" s="86"/>
      <c r="K141" s="84"/>
      <c r="L141" s="99"/>
      <c r="M141" s="99"/>
      <c r="N141" s="99" t="str">
        <f t="shared" si="13"/>
        <v/>
      </c>
      <c r="O141" s="84"/>
      <c r="P141" s="100"/>
      <c r="Q141" s="100"/>
      <c r="R141" s="84"/>
      <c r="S141" s="101"/>
      <c r="T141" s="100"/>
      <c r="U141" s="84"/>
      <c r="V141" s="84"/>
      <c r="W141" s="86"/>
      <c r="X141" s="84"/>
      <c r="Y141" s="91" t="str">
        <f t="shared" si="14"/>
        <v/>
      </c>
      <c r="Z141" s="84"/>
      <c r="AA141" s="84"/>
      <c r="AB141" s="86"/>
      <c r="AC141" s="84"/>
      <c r="AD141" s="84"/>
      <c r="AE141" s="84"/>
      <c r="AF141" s="91" t="str">
        <f t="shared" si="15"/>
        <v/>
      </c>
      <c r="AG141" s="86"/>
      <c r="AH141" s="100"/>
      <c r="AI141" s="102"/>
      <c r="AJ141" s="184"/>
      <c r="AK141" s="184"/>
      <c r="AL141" s="184"/>
      <c r="AM141" s="103"/>
      <c r="AN141" s="103"/>
      <c r="AO141" s="103"/>
      <c r="AP141" s="103"/>
      <c r="AQ141" s="103"/>
      <c r="AR141" s="103"/>
      <c r="AS141" s="103"/>
      <c r="AT141" s="103"/>
      <c r="AU141" s="103"/>
      <c r="AV141" s="103"/>
      <c r="AW141" s="103"/>
      <c r="AX141" s="103"/>
      <c r="AY141" s="103"/>
      <c r="AZ141" s="103"/>
      <c r="BA141" s="103"/>
      <c r="BB141" s="103"/>
      <c r="BC141" s="103"/>
      <c r="BD141" s="103"/>
      <c r="BE141" s="103"/>
    </row>
    <row r="142" spans="1:57" s="183" customFormat="1" x14ac:dyDescent="0.2">
      <c r="A142" s="85"/>
      <c r="B142" s="86"/>
      <c r="C142" s="85"/>
      <c r="D142" s="207" t="str">
        <f t="shared" si="12"/>
        <v/>
      </c>
      <c r="E142" s="73"/>
      <c r="F142" s="86"/>
      <c r="G142" s="86"/>
      <c r="H142" s="99"/>
      <c r="I142" s="99"/>
      <c r="J142" s="86"/>
      <c r="K142" s="84"/>
      <c r="L142" s="99"/>
      <c r="M142" s="99"/>
      <c r="N142" s="99" t="str">
        <f t="shared" si="13"/>
        <v/>
      </c>
      <c r="O142" s="84"/>
      <c r="P142" s="100"/>
      <c r="Q142" s="100"/>
      <c r="R142" s="84"/>
      <c r="S142" s="101"/>
      <c r="T142" s="100"/>
      <c r="U142" s="84"/>
      <c r="V142" s="84"/>
      <c r="W142" s="86"/>
      <c r="X142" s="84"/>
      <c r="Y142" s="91" t="str">
        <f t="shared" si="14"/>
        <v/>
      </c>
      <c r="Z142" s="84"/>
      <c r="AA142" s="84"/>
      <c r="AB142" s="86"/>
      <c r="AC142" s="84"/>
      <c r="AD142" s="84"/>
      <c r="AE142" s="84"/>
      <c r="AF142" s="91" t="str">
        <f t="shared" si="15"/>
        <v/>
      </c>
      <c r="AG142" s="86"/>
      <c r="AH142" s="100"/>
      <c r="AI142" s="102"/>
      <c r="AJ142" s="184"/>
      <c r="AK142" s="184"/>
      <c r="AL142" s="184"/>
      <c r="AM142" s="103"/>
      <c r="AN142" s="103"/>
      <c r="AO142" s="103"/>
      <c r="AP142" s="103"/>
      <c r="AQ142" s="103"/>
      <c r="AR142" s="103"/>
      <c r="AS142" s="103"/>
      <c r="AT142" s="103"/>
      <c r="AU142" s="103"/>
      <c r="AV142" s="103"/>
      <c r="AW142" s="103"/>
      <c r="AX142" s="103"/>
      <c r="AY142" s="103"/>
      <c r="AZ142" s="103"/>
      <c r="BA142" s="103"/>
      <c r="BB142" s="103"/>
      <c r="BC142" s="103"/>
      <c r="BD142" s="103"/>
      <c r="BE142" s="103"/>
    </row>
    <row r="143" spans="1:57" s="183" customFormat="1" x14ac:dyDescent="0.2">
      <c r="A143" s="85"/>
      <c r="B143" s="86"/>
      <c r="C143" s="85"/>
      <c r="D143" s="207" t="str">
        <f t="shared" si="12"/>
        <v/>
      </c>
      <c r="E143" s="73"/>
      <c r="F143" s="86"/>
      <c r="G143" s="86"/>
      <c r="H143" s="99"/>
      <c r="I143" s="99"/>
      <c r="J143" s="86"/>
      <c r="K143" s="84"/>
      <c r="L143" s="99"/>
      <c r="M143" s="99"/>
      <c r="N143" s="99" t="str">
        <f t="shared" si="13"/>
        <v/>
      </c>
      <c r="O143" s="84"/>
      <c r="P143" s="100"/>
      <c r="Q143" s="100"/>
      <c r="R143" s="84"/>
      <c r="S143" s="101"/>
      <c r="T143" s="100"/>
      <c r="U143" s="84"/>
      <c r="V143" s="84"/>
      <c r="W143" s="86"/>
      <c r="X143" s="84"/>
      <c r="Y143" s="91" t="str">
        <f t="shared" si="14"/>
        <v/>
      </c>
      <c r="Z143" s="84"/>
      <c r="AA143" s="84"/>
      <c r="AB143" s="86"/>
      <c r="AC143" s="84"/>
      <c r="AD143" s="84"/>
      <c r="AE143" s="84"/>
      <c r="AF143" s="91" t="str">
        <f t="shared" si="15"/>
        <v/>
      </c>
      <c r="AG143" s="86"/>
      <c r="AH143" s="100"/>
      <c r="AI143" s="102"/>
      <c r="AJ143" s="184"/>
      <c r="AK143" s="184"/>
      <c r="AL143" s="184"/>
      <c r="AM143" s="103"/>
      <c r="AN143" s="103"/>
      <c r="AO143" s="103"/>
      <c r="AP143" s="103"/>
      <c r="AQ143" s="103"/>
      <c r="AR143" s="103"/>
      <c r="AS143" s="103"/>
      <c r="AT143" s="103"/>
      <c r="AU143" s="103"/>
      <c r="AV143" s="103"/>
      <c r="AW143" s="103"/>
      <c r="AX143" s="103"/>
      <c r="AY143" s="103"/>
      <c r="AZ143" s="103"/>
      <c r="BA143" s="103"/>
      <c r="BB143" s="103"/>
      <c r="BC143" s="103"/>
      <c r="BD143" s="103"/>
      <c r="BE143" s="103"/>
    </row>
    <row r="144" spans="1:57" s="183" customFormat="1" x14ac:dyDescent="0.2">
      <c r="A144" s="85"/>
      <c r="B144" s="86"/>
      <c r="C144" s="85"/>
      <c r="D144" s="207" t="str">
        <f t="shared" si="12"/>
        <v/>
      </c>
      <c r="E144" s="73"/>
      <c r="F144" s="86"/>
      <c r="G144" s="86"/>
      <c r="H144" s="99"/>
      <c r="I144" s="99"/>
      <c r="J144" s="86"/>
      <c r="K144" s="84"/>
      <c r="L144" s="99"/>
      <c r="M144" s="99"/>
      <c r="N144" s="99" t="str">
        <f t="shared" si="13"/>
        <v/>
      </c>
      <c r="O144" s="84"/>
      <c r="P144" s="100"/>
      <c r="Q144" s="100"/>
      <c r="R144" s="84"/>
      <c r="S144" s="101"/>
      <c r="T144" s="100"/>
      <c r="U144" s="84"/>
      <c r="V144" s="84"/>
      <c r="W144" s="86"/>
      <c r="X144" s="84"/>
      <c r="Y144" s="91" t="str">
        <f t="shared" si="14"/>
        <v/>
      </c>
      <c r="Z144" s="84"/>
      <c r="AA144" s="84"/>
      <c r="AB144" s="86"/>
      <c r="AC144" s="84"/>
      <c r="AD144" s="84"/>
      <c r="AE144" s="84"/>
      <c r="AF144" s="91" t="str">
        <f t="shared" si="15"/>
        <v/>
      </c>
      <c r="AG144" s="86"/>
      <c r="AH144" s="100"/>
      <c r="AI144" s="102"/>
      <c r="AJ144" s="184"/>
      <c r="AK144" s="184"/>
      <c r="AL144" s="184"/>
      <c r="AM144" s="103"/>
      <c r="AN144" s="103"/>
      <c r="AO144" s="103"/>
      <c r="AP144" s="103"/>
      <c r="AQ144" s="103"/>
      <c r="AR144" s="103"/>
      <c r="AS144" s="103"/>
      <c r="AT144" s="103"/>
      <c r="AU144" s="103"/>
      <c r="AV144" s="103"/>
      <c r="AW144" s="103"/>
      <c r="AX144" s="103"/>
      <c r="AY144" s="103"/>
      <c r="AZ144" s="103"/>
      <c r="BA144" s="103"/>
      <c r="BB144" s="103"/>
      <c r="BC144" s="103"/>
      <c r="BD144" s="103"/>
      <c r="BE144" s="103"/>
    </row>
    <row r="145" spans="1:57" s="183" customFormat="1" x14ac:dyDescent="0.2">
      <c r="A145" s="85"/>
      <c r="B145" s="86"/>
      <c r="C145" s="85"/>
      <c r="D145" s="207" t="str">
        <f t="shared" si="12"/>
        <v/>
      </c>
      <c r="E145" s="73"/>
      <c r="F145" s="86"/>
      <c r="G145" s="86"/>
      <c r="H145" s="99"/>
      <c r="I145" s="99"/>
      <c r="J145" s="86"/>
      <c r="K145" s="84"/>
      <c r="L145" s="99"/>
      <c r="M145" s="99"/>
      <c r="N145" s="99" t="str">
        <f t="shared" si="13"/>
        <v/>
      </c>
      <c r="O145" s="84"/>
      <c r="P145" s="100"/>
      <c r="Q145" s="100"/>
      <c r="R145" s="84"/>
      <c r="S145" s="101"/>
      <c r="T145" s="100"/>
      <c r="U145" s="84"/>
      <c r="V145" s="84"/>
      <c r="W145" s="86"/>
      <c r="X145" s="84"/>
      <c r="Y145" s="91" t="str">
        <f t="shared" si="14"/>
        <v/>
      </c>
      <c r="Z145" s="84"/>
      <c r="AA145" s="84"/>
      <c r="AB145" s="86"/>
      <c r="AC145" s="84"/>
      <c r="AD145" s="84"/>
      <c r="AE145" s="84"/>
      <c r="AF145" s="91" t="str">
        <f t="shared" si="15"/>
        <v/>
      </c>
      <c r="AG145" s="86"/>
      <c r="AH145" s="100"/>
      <c r="AI145" s="102"/>
      <c r="AJ145" s="184"/>
      <c r="AK145" s="184"/>
      <c r="AL145" s="184"/>
      <c r="AM145" s="103"/>
      <c r="AN145" s="103"/>
      <c r="AO145" s="103"/>
      <c r="AP145" s="103"/>
      <c r="AQ145" s="103"/>
      <c r="AR145" s="103"/>
      <c r="AS145" s="103"/>
      <c r="AT145" s="103"/>
      <c r="AU145" s="103"/>
      <c r="AV145" s="103"/>
      <c r="AW145" s="103"/>
      <c r="AX145" s="103"/>
      <c r="AY145" s="103"/>
      <c r="AZ145" s="103"/>
      <c r="BA145" s="103"/>
      <c r="BB145" s="103"/>
      <c r="BC145" s="103"/>
      <c r="BD145" s="103"/>
      <c r="BE145" s="103"/>
    </row>
    <row r="146" spans="1:57" s="183" customFormat="1" x14ac:dyDescent="0.2">
      <c r="A146" s="85"/>
      <c r="B146" s="86"/>
      <c r="C146" s="85"/>
      <c r="D146" s="207" t="str">
        <f t="shared" si="12"/>
        <v/>
      </c>
      <c r="E146" s="73"/>
      <c r="F146" s="86"/>
      <c r="G146" s="86"/>
      <c r="H146" s="99"/>
      <c r="I146" s="99"/>
      <c r="J146" s="86"/>
      <c r="K146" s="84"/>
      <c r="L146" s="99"/>
      <c r="M146" s="99"/>
      <c r="N146" s="99" t="str">
        <f t="shared" si="13"/>
        <v/>
      </c>
      <c r="O146" s="84"/>
      <c r="P146" s="100"/>
      <c r="Q146" s="100"/>
      <c r="R146" s="84"/>
      <c r="S146" s="101"/>
      <c r="T146" s="100"/>
      <c r="U146" s="84"/>
      <c r="V146" s="84"/>
      <c r="W146" s="86"/>
      <c r="X146" s="84"/>
      <c r="Y146" s="91" t="str">
        <f t="shared" si="14"/>
        <v/>
      </c>
      <c r="Z146" s="84"/>
      <c r="AA146" s="84"/>
      <c r="AB146" s="86"/>
      <c r="AC146" s="84"/>
      <c r="AD146" s="84"/>
      <c r="AE146" s="84"/>
      <c r="AF146" s="91" t="str">
        <f t="shared" si="15"/>
        <v/>
      </c>
      <c r="AG146" s="86"/>
      <c r="AH146" s="100"/>
      <c r="AI146" s="102"/>
      <c r="AJ146" s="184"/>
      <c r="AK146" s="184"/>
      <c r="AL146" s="184"/>
      <c r="AM146" s="103"/>
      <c r="AN146" s="103"/>
      <c r="AO146" s="103"/>
      <c r="AP146" s="103"/>
      <c r="AQ146" s="103"/>
      <c r="AR146" s="103"/>
      <c r="AS146" s="103"/>
      <c r="AT146" s="103"/>
      <c r="AU146" s="103"/>
      <c r="AV146" s="103"/>
      <c r="AW146" s="103"/>
      <c r="AX146" s="103"/>
      <c r="AY146" s="103"/>
      <c r="AZ146" s="103"/>
      <c r="BA146" s="103"/>
      <c r="BB146" s="103"/>
      <c r="BC146" s="103"/>
      <c r="BD146" s="103"/>
      <c r="BE146" s="103"/>
    </row>
    <row r="147" spans="1:57" s="183" customFormat="1" x14ac:dyDescent="0.2">
      <c r="A147" s="85"/>
      <c r="B147" s="86"/>
      <c r="C147" s="85"/>
      <c r="D147" s="207" t="str">
        <f t="shared" si="12"/>
        <v/>
      </c>
      <c r="E147" s="73"/>
      <c r="F147" s="86"/>
      <c r="G147" s="86"/>
      <c r="H147" s="99"/>
      <c r="I147" s="99"/>
      <c r="J147" s="86"/>
      <c r="K147" s="84"/>
      <c r="L147" s="99"/>
      <c r="M147" s="99"/>
      <c r="N147" s="99" t="str">
        <f t="shared" si="13"/>
        <v/>
      </c>
      <c r="O147" s="84"/>
      <c r="P147" s="100"/>
      <c r="Q147" s="100"/>
      <c r="R147" s="84"/>
      <c r="S147" s="101"/>
      <c r="T147" s="100"/>
      <c r="U147" s="84"/>
      <c r="V147" s="84"/>
      <c r="W147" s="86"/>
      <c r="X147" s="84"/>
      <c r="Y147" s="91" t="str">
        <f t="shared" si="14"/>
        <v/>
      </c>
      <c r="Z147" s="84"/>
      <c r="AA147" s="84"/>
      <c r="AB147" s="86"/>
      <c r="AC147" s="84"/>
      <c r="AD147" s="84"/>
      <c r="AE147" s="84"/>
      <c r="AF147" s="91" t="str">
        <f t="shared" si="15"/>
        <v/>
      </c>
      <c r="AG147" s="86"/>
      <c r="AH147" s="100"/>
      <c r="AI147" s="102"/>
      <c r="AJ147" s="184"/>
      <c r="AK147" s="184"/>
      <c r="AL147" s="184"/>
      <c r="AM147" s="103"/>
      <c r="AN147" s="103"/>
      <c r="AO147" s="103"/>
      <c r="AP147" s="103"/>
      <c r="AQ147" s="103"/>
      <c r="AR147" s="103"/>
      <c r="AS147" s="103"/>
      <c r="AT147" s="103"/>
      <c r="AU147" s="103"/>
      <c r="AV147" s="103"/>
      <c r="AW147" s="103"/>
      <c r="AX147" s="103"/>
      <c r="AY147" s="103"/>
      <c r="AZ147" s="103"/>
      <c r="BA147" s="103"/>
      <c r="BB147" s="103"/>
      <c r="BC147" s="103"/>
      <c r="BD147" s="103"/>
      <c r="BE147" s="103"/>
    </row>
    <row r="148" spans="1:57" s="183" customFormat="1" x14ac:dyDescent="0.2">
      <c r="A148" s="85"/>
      <c r="B148" s="86"/>
      <c r="C148" s="85"/>
      <c r="D148" s="207" t="str">
        <f t="shared" si="12"/>
        <v/>
      </c>
      <c r="E148" s="73"/>
      <c r="F148" s="86"/>
      <c r="G148" s="86"/>
      <c r="H148" s="99"/>
      <c r="I148" s="99"/>
      <c r="J148" s="86"/>
      <c r="K148" s="84"/>
      <c r="L148" s="99"/>
      <c r="M148" s="99"/>
      <c r="N148" s="99" t="str">
        <f t="shared" si="13"/>
        <v/>
      </c>
      <c r="O148" s="84"/>
      <c r="P148" s="100"/>
      <c r="Q148" s="100"/>
      <c r="R148" s="84"/>
      <c r="S148" s="101"/>
      <c r="T148" s="100"/>
      <c r="U148" s="84"/>
      <c r="V148" s="84"/>
      <c r="W148" s="86"/>
      <c r="X148" s="84"/>
      <c r="Y148" s="91" t="str">
        <f t="shared" si="14"/>
        <v/>
      </c>
      <c r="Z148" s="84"/>
      <c r="AA148" s="84"/>
      <c r="AB148" s="86"/>
      <c r="AC148" s="84"/>
      <c r="AD148" s="84"/>
      <c r="AE148" s="84"/>
      <c r="AF148" s="91" t="str">
        <f t="shared" si="15"/>
        <v/>
      </c>
      <c r="AG148" s="86"/>
      <c r="AH148" s="100"/>
      <c r="AI148" s="102"/>
      <c r="AJ148" s="184"/>
      <c r="AK148" s="184"/>
      <c r="AL148" s="184"/>
      <c r="AM148" s="103"/>
      <c r="AN148" s="103"/>
      <c r="AO148" s="103"/>
      <c r="AP148" s="103"/>
      <c r="AQ148" s="103"/>
      <c r="AR148" s="103"/>
      <c r="AS148" s="103"/>
      <c r="AT148" s="103"/>
      <c r="AU148" s="103"/>
      <c r="AV148" s="103"/>
      <c r="AW148" s="103"/>
      <c r="AX148" s="103"/>
      <c r="AY148" s="103"/>
      <c r="AZ148" s="103"/>
      <c r="BA148" s="103"/>
      <c r="BB148" s="103"/>
      <c r="BC148" s="103"/>
      <c r="BD148" s="103"/>
      <c r="BE148" s="103"/>
    </row>
    <row r="149" spans="1:57" s="183" customFormat="1" x14ac:dyDescent="0.2">
      <c r="A149" s="85"/>
      <c r="B149" s="86"/>
      <c r="C149" s="85"/>
      <c r="D149" s="207" t="str">
        <f t="shared" si="12"/>
        <v/>
      </c>
      <c r="E149" s="73"/>
      <c r="F149" s="86"/>
      <c r="G149" s="86"/>
      <c r="H149" s="99"/>
      <c r="I149" s="99"/>
      <c r="J149" s="86"/>
      <c r="K149" s="84"/>
      <c r="L149" s="99"/>
      <c r="M149" s="99"/>
      <c r="N149" s="99" t="str">
        <f t="shared" si="13"/>
        <v/>
      </c>
      <c r="O149" s="84"/>
      <c r="P149" s="100"/>
      <c r="Q149" s="100"/>
      <c r="R149" s="84"/>
      <c r="S149" s="101"/>
      <c r="T149" s="100"/>
      <c r="U149" s="84"/>
      <c r="V149" s="84"/>
      <c r="W149" s="86"/>
      <c r="X149" s="84"/>
      <c r="Y149" s="91" t="str">
        <f t="shared" si="14"/>
        <v/>
      </c>
      <c r="Z149" s="84"/>
      <c r="AA149" s="84"/>
      <c r="AB149" s="86"/>
      <c r="AC149" s="84"/>
      <c r="AD149" s="84"/>
      <c r="AE149" s="84"/>
      <c r="AF149" s="91" t="str">
        <f t="shared" si="15"/>
        <v/>
      </c>
      <c r="AG149" s="86"/>
      <c r="AH149" s="100"/>
      <c r="AI149" s="102"/>
      <c r="AJ149" s="184"/>
      <c r="AK149" s="184"/>
      <c r="AL149" s="184"/>
      <c r="AM149" s="103"/>
      <c r="AN149" s="103"/>
      <c r="AO149" s="103"/>
      <c r="AP149" s="103"/>
      <c r="AQ149" s="103"/>
      <c r="AR149" s="103"/>
      <c r="AS149" s="103"/>
      <c r="AT149" s="103"/>
      <c r="AU149" s="103"/>
      <c r="AV149" s="103"/>
      <c r="AW149" s="103"/>
      <c r="AX149" s="103"/>
      <c r="AY149" s="103"/>
      <c r="AZ149" s="103"/>
      <c r="BA149" s="103"/>
      <c r="BB149" s="103"/>
      <c r="BC149" s="103"/>
      <c r="BD149" s="103"/>
      <c r="BE149" s="103"/>
    </row>
    <row r="150" spans="1:57" s="183" customFormat="1" x14ac:dyDescent="0.2">
      <c r="A150" s="85"/>
      <c r="B150" s="86"/>
      <c r="C150" s="85"/>
      <c r="D150" s="207" t="str">
        <f t="shared" si="12"/>
        <v/>
      </c>
      <c r="E150" s="73"/>
      <c r="F150" s="86"/>
      <c r="G150" s="86"/>
      <c r="H150" s="99"/>
      <c r="I150" s="99"/>
      <c r="J150" s="86"/>
      <c r="K150" s="84"/>
      <c r="L150" s="99"/>
      <c r="M150" s="99"/>
      <c r="N150" s="99" t="str">
        <f t="shared" si="13"/>
        <v/>
      </c>
      <c r="O150" s="84"/>
      <c r="P150" s="100"/>
      <c r="Q150" s="100"/>
      <c r="R150" s="84"/>
      <c r="S150" s="101"/>
      <c r="T150" s="100"/>
      <c r="U150" s="84"/>
      <c r="V150" s="84"/>
      <c r="W150" s="86"/>
      <c r="X150" s="84"/>
      <c r="Y150" s="91" t="str">
        <f t="shared" si="14"/>
        <v/>
      </c>
      <c r="Z150" s="84"/>
      <c r="AA150" s="84"/>
      <c r="AB150" s="86"/>
      <c r="AC150" s="84"/>
      <c r="AD150" s="84"/>
      <c r="AE150" s="84"/>
      <c r="AF150" s="91" t="str">
        <f t="shared" si="15"/>
        <v/>
      </c>
      <c r="AG150" s="86"/>
      <c r="AH150" s="100"/>
      <c r="AI150" s="102"/>
      <c r="AJ150" s="184"/>
      <c r="AK150" s="184"/>
      <c r="AL150" s="184"/>
      <c r="AM150" s="103"/>
      <c r="AN150" s="103"/>
      <c r="AO150" s="103"/>
      <c r="AP150" s="103"/>
      <c r="AQ150" s="103"/>
      <c r="AR150" s="103"/>
      <c r="AS150" s="103"/>
      <c r="AT150" s="103"/>
      <c r="AU150" s="103"/>
      <c r="AV150" s="103"/>
      <c r="AW150" s="103"/>
      <c r="AX150" s="103"/>
      <c r="AY150" s="103"/>
      <c r="AZ150" s="103"/>
      <c r="BA150" s="103"/>
      <c r="BB150" s="103"/>
      <c r="BC150" s="103"/>
      <c r="BD150" s="103"/>
      <c r="BE150" s="103"/>
    </row>
    <row r="151" spans="1:57" s="183" customFormat="1" x14ac:dyDescent="0.2">
      <c r="A151" s="85"/>
      <c r="B151" s="86"/>
      <c r="C151" s="85"/>
      <c r="D151" s="207" t="str">
        <f t="shared" si="12"/>
        <v/>
      </c>
      <c r="E151" s="73"/>
      <c r="F151" s="86"/>
      <c r="G151" s="86"/>
      <c r="H151" s="99"/>
      <c r="I151" s="99"/>
      <c r="J151" s="86"/>
      <c r="K151" s="84"/>
      <c r="L151" s="99"/>
      <c r="M151" s="99"/>
      <c r="N151" s="99" t="str">
        <f t="shared" si="13"/>
        <v/>
      </c>
      <c r="O151" s="84"/>
      <c r="P151" s="100"/>
      <c r="Q151" s="100"/>
      <c r="R151" s="84"/>
      <c r="S151" s="101"/>
      <c r="T151" s="100"/>
      <c r="U151" s="84"/>
      <c r="V151" s="84"/>
      <c r="W151" s="86"/>
      <c r="X151" s="84"/>
      <c r="Y151" s="91" t="str">
        <f t="shared" si="14"/>
        <v/>
      </c>
      <c r="Z151" s="84"/>
      <c r="AA151" s="84"/>
      <c r="AB151" s="86"/>
      <c r="AC151" s="84"/>
      <c r="AD151" s="84"/>
      <c r="AE151" s="84"/>
      <c r="AF151" s="91" t="str">
        <f t="shared" si="15"/>
        <v/>
      </c>
      <c r="AG151" s="86"/>
      <c r="AH151" s="100"/>
      <c r="AI151" s="102"/>
      <c r="AJ151" s="184"/>
      <c r="AK151" s="184"/>
      <c r="AL151" s="184"/>
      <c r="AM151" s="103"/>
      <c r="AN151" s="103"/>
      <c r="AO151" s="103"/>
      <c r="AP151" s="103"/>
      <c r="AQ151" s="103"/>
      <c r="AR151" s="103"/>
      <c r="AS151" s="103"/>
      <c r="AT151" s="103"/>
      <c r="AU151" s="103"/>
      <c r="AV151" s="103"/>
      <c r="AW151" s="103"/>
      <c r="AX151" s="103"/>
      <c r="AY151" s="103"/>
      <c r="AZ151" s="103"/>
      <c r="BA151" s="103"/>
      <c r="BB151" s="103"/>
      <c r="BC151" s="103"/>
      <c r="BD151" s="103"/>
      <c r="BE151" s="103"/>
    </row>
    <row r="152" spans="1:57" s="183" customFormat="1" x14ac:dyDescent="0.2">
      <c r="A152" s="85"/>
      <c r="B152" s="86"/>
      <c r="C152" s="85"/>
      <c r="D152" s="207" t="str">
        <f t="shared" si="12"/>
        <v/>
      </c>
      <c r="E152" s="73"/>
      <c r="F152" s="86"/>
      <c r="G152" s="86"/>
      <c r="H152" s="99"/>
      <c r="I152" s="99"/>
      <c r="J152" s="86"/>
      <c r="K152" s="84"/>
      <c r="L152" s="99"/>
      <c r="M152" s="99"/>
      <c r="N152" s="99" t="str">
        <f t="shared" si="13"/>
        <v/>
      </c>
      <c r="O152" s="84"/>
      <c r="P152" s="100"/>
      <c r="Q152" s="100"/>
      <c r="R152" s="84"/>
      <c r="S152" s="101"/>
      <c r="T152" s="100"/>
      <c r="U152" s="84"/>
      <c r="V152" s="84"/>
      <c r="W152" s="86"/>
      <c r="X152" s="84"/>
      <c r="Y152" s="91" t="str">
        <f t="shared" si="14"/>
        <v/>
      </c>
      <c r="Z152" s="84"/>
      <c r="AA152" s="84"/>
      <c r="AB152" s="86"/>
      <c r="AC152" s="84"/>
      <c r="AD152" s="84"/>
      <c r="AE152" s="84"/>
      <c r="AF152" s="91" t="str">
        <f t="shared" si="15"/>
        <v/>
      </c>
      <c r="AG152" s="86"/>
      <c r="AH152" s="100"/>
      <c r="AI152" s="102"/>
      <c r="AJ152" s="184"/>
      <c r="AK152" s="184"/>
      <c r="AL152" s="184"/>
      <c r="AM152" s="103"/>
      <c r="AN152" s="103"/>
      <c r="AO152" s="103"/>
      <c r="AP152" s="103"/>
      <c r="AQ152" s="103"/>
      <c r="AR152" s="103"/>
      <c r="AS152" s="103"/>
      <c r="AT152" s="103"/>
      <c r="AU152" s="103"/>
      <c r="AV152" s="103"/>
      <c r="AW152" s="103"/>
      <c r="AX152" s="103"/>
      <c r="AY152" s="103"/>
      <c r="AZ152" s="103"/>
      <c r="BA152" s="103"/>
      <c r="BB152" s="103"/>
      <c r="BC152" s="103"/>
      <c r="BD152" s="103"/>
      <c r="BE152" s="103"/>
    </row>
    <row r="153" spans="1:57" s="183" customFormat="1" x14ac:dyDescent="0.2">
      <c r="A153" s="85"/>
      <c r="B153" s="86"/>
      <c r="C153" s="85"/>
      <c r="D153" s="207" t="str">
        <f t="shared" si="12"/>
        <v/>
      </c>
      <c r="E153" s="73"/>
      <c r="F153" s="86"/>
      <c r="G153" s="86"/>
      <c r="H153" s="99"/>
      <c r="I153" s="99"/>
      <c r="J153" s="86"/>
      <c r="K153" s="84"/>
      <c r="L153" s="99"/>
      <c r="M153" s="99"/>
      <c r="N153" s="99" t="str">
        <f t="shared" si="13"/>
        <v/>
      </c>
      <c r="O153" s="84"/>
      <c r="P153" s="100"/>
      <c r="Q153" s="100"/>
      <c r="R153" s="84"/>
      <c r="S153" s="101"/>
      <c r="T153" s="100"/>
      <c r="U153" s="84"/>
      <c r="V153" s="84"/>
      <c r="W153" s="86"/>
      <c r="X153" s="84"/>
      <c r="Y153" s="91" t="str">
        <f t="shared" si="14"/>
        <v/>
      </c>
      <c r="Z153" s="84"/>
      <c r="AA153" s="84"/>
      <c r="AB153" s="86"/>
      <c r="AC153" s="84"/>
      <c r="AD153" s="84"/>
      <c r="AE153" s="84"/>
      <c r="AF153" s="91" t="str">
        <f t="shared" si="15"/>
        <v/>
      </c>
      <c r="AG153" s="86"/>
      <c r="AH153" s="100"/>
      <c r="AI153" s="102"/>
      <c r="AJ153" s="184"/>
      <c r="AK153" s="184"/>
      <c r="AL153" s="184"/>
      <c r="AM153" s="103"/>
      <c r="AN153" s="103"/>
      <c r="AO153" s="103"/>
      <c r="AP153" s="103"/>
      <c r="AQ153" s="103"/>
      <c r="AR153" s="103"/>
      <c r="AS153" s="103"/>
      <c r="AT153" s="103"/>
      <c r="AU153" s="103"/>
      <c r="AV153" s="103"/>
      <c r="AW153" s="103"/>
      <c r="AX153" s="103"/>
      <c r="AY153" s="103"/>
      <c r="AZ153" s="103"/>
      <c r="BA153" s="103"/>
      <c r="BB153" s="103"/>
      <c r="BC153" s="103"/>
      <c r="BD153" s="103"/>
      <c r="BE153" s="103"/>
    </row>
    <row r="154" spans="1:57" s="183" customFormat="1" x14ac:dyDescent="0.2">
      <c r="A154" s="85"/>
      <c r="B154" s="86"/>
      <c r="C154" s="85"/>
      <c r="D154" s="207" t="str">
        <f t="shared" si="12"/>
        <v/>
      </c>
      <c r="E154" s="73"/>
      <c r="F154" s="86"/>
      <c r="G154" s="86"/>
      <c r="H154" s="99"/>
      <c r="I154" s="99"/>
      <c r="J154" s="86"/>
      <c r="K154" s="84"/>
      <c r="L154" s="99"/>
      <c r="M154" s="99"/>
      <c r="N154" s="99" t="str">
        <f t="shared" si="13"/>
        <v/>
      </c>
      <c r="O154" s="84"/>
      <c r="P154" s="100"/>
      <c r="Q154" s="100"/>
      <c r="R154" s="84"/>
      <c r="S154" s="101"/>
      <c r="T154" s="100"/>
      <c r="U154" s="84"/>
      <c r="V154" s="84"/>
      <c r="W154" s="86"/>
      <c r="X154" s="84"/>
      <c r="Y154" s="91" t="str">
        <f t="shared" si="14"/>
        <v/>
      </c>
      <c r="Z154" s="84"/>
      <c r="AA154" s="84"/>
      <c r="AB154" s="86"/>
      <c r="AC154" s="84"/>
      <c r="AD154" s="84"/>
      <c r="AE154" s="84"/>
      <c r="AF154" s="91" t="str">
        <f t="shared" si="15"/>
        <v/>
      </c>
      <c r="AG154" s="86"/>
      <c r="AH154" s="100"/>
      <c r="AI154" s="102"/>
      <c r="AJ154" s="184"/>
      <c r="AK154" s="184"/>
      <c r="AL154" s="184"/>
      <c r="AM154" s="103"/>
      <c r="AN154" s="103"/>
      <c r="AO154" s="103"/>
      <c r="AP154" s="103"/>
      <c r="AQ154" s="103"/>
      <c r="AR154" s="103"/>
      <c r="AS154" s="103"/>
      <c r="AT154" s="103"/>
      <c r="AU154" s="103"/>
      <c r="AV154" s="103"/>
      <c r="AW154" s="103"/>
      <c r="AX154" s="103"/>
      <c r="AY154" s="103"/>
      <c r="AZ154" s="103"/>
      <c r="BA154" s="103"/>
      <c r="BB154" s="103"/>
      <c r="BC154" s="103"/>
      <c r="BD154" s="103"/>
      <c r="BE154" s="103"/>
    </row>
    <row r="155" spans="1:57" s="183" customFormat="1" x14ac:dyDescent="0.2">
      <c r="A155" s="85"/>
      <c r="B155" s="86"/>
      <c r="C155" s="85"/>
      <c r="D155" s="207" t="str">
        <f t="shared" si="12"/>
        <v/>
      </c>
      <c r="E155" s="73"/>
      <c r="F155" s="86"/>
      <c r="G155" s="86"/>
      <c r="H155" s="99"/>
      <c r="I155" s="99"/>
      <c r="J155" s="86"/>
      <c r="K155" s="84"/>
      <c r="L155" s="99"/>
      <c r="M155" s="99"/>
      <c r="N155" s="99" t="str">
        <f t="shared" si="13"/>
        <v/>
      </c>
      <c r="O155" s="84"/>
      <c r="P155" s="100"/>
      <c r="Q155" s="100"/>
      <c r="R155" s="84"/>
      <c r="S155" s="101"/>
      <c r="T155" s="100"/>
      <c r="U155" s="84"/>
      <c r="V155" s="84"/>
      <c r="W155" s="86"/>
      <c r="X155" s="84"/>
      <c r="Y155" s="91" t="str">
        <f t="shared" si="14"/>
        <v/>
      </c>
      <c r="Z155" s="84"/>
      <c r="AA155" s="84"/>
      <c r="AB155" s="86"/>
      <c r="AC155" s="84"/>
      <c r="AD155" s="84"/>
      <c r="AE155" s="84"/>
      <c r="AF155" s="91" t="str">
        <f t="shared" si="15"/>
        <v/>
      </c>
      <c r="AG155" s="86"/>
      <c r="AH155" s="100"/>
      <c r="AI155" s="102"/>
      <c r="AJ155" s="184"/>
      <c r="AK155" s="184"/>
      <c r="AL155" s="184"/>
      <c r="AM155" s="103"/>
      <c r="AN155" s="103"/>
      <c r="AO155" s="103"/>
      <c r="AP155" s="103"/>
      <c r="AQ155" s="103"/>
      <c r="AR155" s="103"/>
      <c r="AS155" s="103"/>
      <c r="AT155" s="103"/>
      <c r="AU155" s="103"/>
      <c r="AV155" s="103"/>
      <c r="AW155" s="103"/>
      <c r="AX155" s="103"/>
      <c r="AY155" s="103"/>
      <c r="AZ155" s="103"/>
      <c r="BA155" s="103"/>
      <c r="BB155" s="103"/>
      <c r="BC155" s="103"/>
      <c r="BD155" s="103"/>
      <c r="BE155" s="103"/>
    </row>
    <row r="156" spans="1:57" s="183" customFormat="1" x14ac:dyDescent="0.2">
      <c r="A156" s="85"/>
      <c r="B156" s="86"/>
      <c r="C156" s="85"/>
      <c r="D156" s="207" t="str">
        <f t="shared" si="12"/>
        <v/>
      </c>
      <c r="E156" s="73"/>
      <c r="F156" s="86"/>
      <c r="G156" s="86"/>
      <c r="H156" s="99"/>
      <c r="I156" s="99"/>
      <c r="J156" s="86"/>
      <c r="K156" s="84"/>
      <c r="L156" s="99"/>
      <c r="M156" s="99"/>
      <c r="N156" s="99" t="str">
        <f t="shared" si="13"/>
        <v/>
      </c>
      <c r="O156" s="84"/>
      <c r="P156" s="100"/>
      <c r="Q156" s="100"/>
      <c r="R156" s="84"/>
      <c r="S156" s="101"/>
      <c r="T156" s="100"/>
      <c r="U156" s="84"/>
      <c r="V156" s="84"/>
      <c r="W156" s="86"/>
      <c r="X156" s="84"/>
      <c r="Y156" s="91" t="str">
        <f t="shared" si="14"/>
        <v/>
      </c>
      <c r="Z156" s="84"/>
      <c r="AA156" s="84"/>
      <c r="AB156" s="86"/>
      <c r="AC156" s="84"/>
      <c r="AD156" s="84"/>
      <c r="AE156" s="84"/>
      <c r="AF156" s="91" t="str">
        <f t="shared" si="15"/>
        <v/>
      </c>
      <c r="AG156" s="86"/>
      <c r="AH156" s="100"/>
      <c r="AI156" s="102"/>
      <c r="AJ156" s="184"/>
      <c r="AK156" s="184"/>
      <c r="AL156" s="184"/>
      <c r="AM156" s="103"/>
      <c r="AN156" s="103"/>
      <c r="AO156" s="103"/>
      <c r="AP156" s="103"/>
      <c r="AQ156" s="103"/>
      <c r="AR156" s="103"/>
      <c r="AS156" s="103"/>
      <c r="AT156" s="103"/>
      <c r="AU156" s="103"/>
      <c r="AV156" s="103"/>
      <c r="AW156" s="103"/>
      <c r="AX156" s="103"/>
      <c r="AY156" s="103"/>
      <c r="AZ156" s="103"/>
      <c r="BA156" s="103"/>
      <c r="BB156" s="103"/>
      <c r="BC156" s="103"/>
      <c r="BD156" s="103"/>
      <c r="BE156" s="103"/>
    </row>
    <row r="157" spans="1:57" s="183" customFormat="1" x14ac:dyDescent="0.2">
      <c r="A157" s="85"/>
      <c r="B157" s="86"/>
      <c r="C157" s="85"/>
      <c r="D157" s="207" t="str">
        <f t="shared" si="12"/>
        <v/>
      </c>
      <c r="E157" s="73"/>
      <c r="F157" s="86"/>
      <c r="G157" s="86"/>
      <c r="H157" s="99"/>
      <c r="I157" s="99"/>
      <c r="J157" s="86"/>
      <c r="K157" s="84"/>
      <c r="L157" s="99"/>
      <c r="M157" s="99"/>
      <c r="N157" s="99" t="str">
        <f t="shared" si="13"/>
        <v/>
      </c>
      <c r="O157" s="84"/>
      <c r="P157" s="100"/>
      <c r="Q157" s="100"/>
      <c r="R157" s="84"/>
      <c r="S157" s="101"/>
      <c r="T157" s="100"/>
      <c r="U157" s="84"/>
      <c r="V157" s="84"/>
      <c r="W157" s="86"/>
      <c r="X157" s="84"/>
      <c r="Y157" s="91" t="str">
        <f t="shared" si="14"/>
        <v/>
      </c>
      <c r="Z157" s="84"/>
      <c r="AA157" s="84"/>
      <c r="AB157" s="86"/>
      <c r="AC157" s="84"/>
      <c r="AD157" s="84"/>
      <c r="AE157" s="84"/>
      <c r="AF157" s="91" t="str">
        <f t="shared" si="15"/>
        <v/>
      </c>
      <c r="AG157" s="86"/>
      <c r="AH157" s="100"/>
      <c r="AI157" s="102"/>
      <c r="AJ157" s="184"/>
      <c r="AK157" s="184"/>
      <c r="AL157" s="184"/>
      <c r="AM157" s="103"/>
      <c r="AN157" s="103"/>
      <c r="AO157" s="103"/>
      <c r="AP157" s="103"/>
      <c r="AQ157" s="103"/>
      <c r="AR157" s="103"/>
      <c r="AS157" s="103"/>
      <c r="AT157" s="103"/>
      <c r="AU157" s="103"/>
      <c r="AV157" s="103"/>
      <c r="AW157" s="103"/>
      <c r="AX157" s="103"/>
      <c r="AY157" s="103"/>
      <c r="AZ157" s="103"/>
      <c r="BA157" s="103"/>
      <c r="BB157" s="103"/>
      <c r="BC157" s="103"/>
      <c r="BD157" s="103"/>
      <c r="BE157" s="103"/>
    </row>
    <row r="158" spans="1:57" s="183" customFormat="1" x14ac:dyDescent="0.2">
      <c r="A158" s="85"/>
      <c r="B158" s="86"/>
      <c r="C158" s="85"/>
      <c r="D158" s="207" t="str">
        <f t="shared" si="12"/>
        <v/>
      </c>
      <c r="E158" s="73"/>
      <c r="F158" s="86"/>
      <c r="G158" s="86"/>
      <c r="H158" s="99"/>
      <c r="I158" s="99"/>
      <c r="J158" s="86"/>
      <c r="K158" s="84"/>
      <c r="L158" s="99"/>
      <c r="M158" s="99"/>
      <c r="N158" s="99" t="str">
        <f t="shared" si="13"/>
        <v/>
      </c>
      <c r="O158" s="84"/>
      <c r="P158" s="100"/>
      <c r="Q158" s="100"/>
      <c r="R158" s="84"/>
      <c r="S158" s="101"/>
      <c r="T158" s="100"/>
      <c r="U158" s="84"/>
      <c r="V158" s="84"/>
      <c r="W158" s="86"/>
      <c r="X158" s="84"/>
      <c r="Y158" s="91" t="str">
        <f t="shared" si="14"/>
        <v/>
      </c>
      <c r="Z158" s="84"/>
      <c r="AA158" s="84"/>
      <c r="AB158" s="86"/>
      <c r="AC158" s="84"/>
      <c r="AD158" s="84"/>
      <c r="AE158" s="84"/>
      <c r="AF158" s="91" t="str">
        <f t="shared" si="15"/>
        <v/>
      </c>
      <c r="AG158" s="86"/>
      <c r="AH158" s="100"/>
      <c r="AI158" s="102"/>
      <c r="AJ158" s="184"/>
      <c r="AK158" s="184"/>
      <c r="AL158" s="184"/>
      <c r="AM158" s="103"/>
      <c r="AN158" s="103"/>
      <c r="AO158" s="103"/>
      <c r="AP158" s="103"/>
      <c r="AQ158" s="103"/>
      <c r="AR158" s="103"/>
      <c r="AS158" s="103"/>
      <c r="AT158" s="103"/>
      <c r="AU158" s="103"/>
      <c r="AV158" s="103"/>
      <c r="AW158" s="103"/>
      <c r="AX158" s="103"/>
      <c r="AY158" s="103"/>
      <c r="AZ158" s="103"/>
      <c r="BA158" s="103"/>
      <c r="BB158" s="103"/>
      <c r="BC158" s="103"/>
      <c r="BD158" s="103"/>
      <c r="BE158" s="103"/>
    </row>
    <row r="159" spans="1:57" s="183" customFormat="1" x14ac:dyDescent="0.2">
      <c r="A159" s="85"/>
      <c r="B159" s="86"/>
      <c r="C159" s="85"/>
      <c r="D159" s="207" t="str">
        <f t="shared" si="12"/>
        <v/>
      </c>
      <c r="E159" s="73"/>
      <c r="F159" s="86"/>
      <c r="G159" s="86"/>
      <c r="H159" s="99"/>
      <c r="I159" s="99"/>
      <c r="J159" s="86"/>
      <c r="K159" s="84"/>
      <c r="L159" s="99"/>
      <c r="M159" s="99"/>
      <c r="N159" s="99" t="str">
        <f t="shared" si="13"/>
        <v/>
      </c>
      <c r="O159" s="84"/>
      <c r="P159" s="100"/>
      <c r="Q159" s="100"/>
      <c r="R159" s="84"/>
      <c r="S159" s="101"/>
      <c r="T159" s="100"/>
      <c r="U159" s="84"/>
      <c r="V159" s="84"/>
      <c r="W159" s="86"/>
      <c r="X159" s="84"/>
      <c r="Y159" s="91" t="str">
        <f t="shared" si="14"/>
        <v/>
      </c>
      <c r="Z159" s="84"/>
      <c r="AA159" s="84"/>
      <c r="AB159" s="86"/>
      <c r="AC159" s="84"/>
      <c r="AD159" s="84"/>
      <c r="AE159" s="84"/>
      <c r="AF159" s="91" t="str">
        <f t="shared" si="15"/>
        <v/>
      </c>
      <c r="AG159" s="86"/>
      <c r="AH159" s="100"/>
      <c r="AI159" s="102"/>
      <c r="AJ159" s="184"/>
      <c r="AK159" s="184"/>
      <c r="AL159" s="184"/>
      <c r="AM159" s="103"/>
      <c r="AN159" s="103"/>
      <c r="AO159" s="103"/>
      <c r="AP159" s="103"/>
      <c r="AQ159" s="103"/>
      <c r="AR159" s="103"/>
      <c r="AS159" s="103"/>
      <c r="AT159" s="103"/>
      <c r="AU159" s="103"/>
      <c r="AV159" s="103"/>
      <c r="AW159" s="103"/>
      <c r="AX159" s="103"/>
      <c r="AY159" s="103"/>
      <c r="AZ159" s="103"/>
      <c r="BA159" s="103"/>
      <c r="BB159" s="103"/>
      <c r="BC159" s="103"/>
      <c r="BD159" s="103"/>
      <c r="BE159" s="103"/>
    </row>
    <row r="160" spans="1:57" s="183" customFormat="1" x14ac:dyDescent="0.2">
      <c r="A160" s="85"/>
      <c r="B160" s="86"/>
      <c r="C160" s="85"/>
      <c r="D160" s="207" t="str">
        <f t="shared" si="12"/>
        <v/>
      </c>
      <c r="E160" s="73"/>
      <c r="F160" s="86"/>
      <c r="G160" s="86"/>
      <c r="H160" s="99"/>
      <c r="I160" s="99"/>
      <c r="J160" s="86"/>
      <c r="K160" s="84"/>
      <c r="L160" s="99"/>
      <c r="M160" s="99"/>
      <c r="N160" s="99" t="str">
        <f t="shared" si="13"/>
        <v/>
      </c>
      <c r="O160" s="84"/>
      <c r="P160" s="100"/>
      <c r="Q160" s="100"/>
      <c r="R160" s="84"/>
      <c r="S160" s="101"/>
      <c r="T160" s="100"/>
      <c r="U160" s="84"/>
      <c r="V160" s="84"/>
      <c r="W160" s="86"/>
      <c r="X160" s="84"/>
      <c r="Y160" s="91" t="str">
        <f t="shared" si="14"/>
        <v/>
      </c>
      <c r="Z160" s="84"/>
      <c r="AA160" s="84"/>
      <c r="AB160" s="86"/>
      <c r="AC160" s="84"/>
      <c r="AD160" s="84"/>
      <c r="AE160" s="84"/>
      <c r="AF160" s="91" t="str">
        <f t="shared" si="15"/>
        <v/>
      </c>
      <c r="AG160" s="86"/>
      <c r="AH160" s="100"/>
      <c r="AI160" s="102"/>
      <c r="AJ160" s="184"/>
      <c r="AK160" s="184"/>
      <c r="AL160" s="184"/>
      <c r="AM160" s="103"/>
      <c r="AN160" s="103"/>
      <c r="AO160" s="103"/>
      <c r="AP160" s="103"/>
      <c r="AQ160" s="103"/>
      <c r="AR160" s="103"/>
      <c r="AS160" s="103"/>
      <c r="AT160" s="103"/>
      <c r="AU160" s="103"/>
      <c r="AV160" s="103"/>
      <c r="AW160" s="103"/>
      <c r="AX160" s="103"/>
      <c r="AY160" s="103"/>
      <c r="AZ160" s="103"/>
      <c r="BA160" s="103"/>
      <c r="BB160" s="103"/>
      <c r="BC160" s="103"/>
      <c r="BD160" s="103"/>
      <c r="BE160" s="103"/>
    </row>
    <row r="161" spans="1:57" s="183" customFormat="1" x14ac:dyDescent="0.2">
      <c r="A161" s="85"/>
      <c r="B161" s="86"/>
      <c r="C161" s="85"/>
      <c r="D161" s="207" t="str">
        <f t="shared" si="12"/>
        <v/>
      </c>
      <c r="E161" s="73"/>
      <c r="F161" s="86"/>
      <c r="G161" s="86"/>
      <c r="H161" s="99"/>
      <c r="I161" s="99"/>
      <c r="J161" s="86"/>
      <c r="K161" s="84"/>
      <c r="L161" s="99"/>
      <c r="M161" s="99"/>
      <c r="N161" s="99" t="str">
        <f t="shared" si="13"/>
        <v/>
      </c>
      <c r="O161" s="84"/>
      <c r="P161" s="100"/>
      <c r="Q161" s="100"/>
      <c r="R161" s="84"/>
      <c r="S161" s="101"/>
      <c r="T161" s="100"/>
      <c r="U161" s="84"/>
      <c r="V161" s="84"/>
      <c r="W161" s="86"/>
      <c r="X161" s="84"/>
      <c r="Y161" s="91" t="str">
        <f t="shared" si="14"/>
        <v/>
      </c>
      <c r="Z161" s="84"/>
      <c r="AA161" s="84"/>
      <c r="AB161" s="86"/>
      <c r="AC161" s="84"/>
      <c r="AD161" s="84"/>
      <c r="AE161" s="84"/>
      <c r="AF161" s="91" t="str">
        <f t="shared" si="15"/>
        <v/>
      </c>
      <c r="AG161" s="86"/>
      <c r="AH161" s="100"/>
      <c r="AI161" s="102"/>
      <c r="AJ161" s="184"/>
      <c r="AK161" s="184"/>
      <c r="AL161" s="184"/>
      <c r="AM161" s="103"/>
      <c r="AN161" s="103"/>
      <c r="AO161" s="103"/>
      <c r="AP161" s="103"/>
      <c r="AQ161" s="103"/>
      <c r="AR161" s="103"/>
      <c r="AS161" s="103"/>
      <c r="AT161" s="103"/>
      <c r="AU161" s="103"/>
      <c r="AV161" s="103"/>
      <c r="AW161" s="103"/>
      <c r="AX161" s="103"/>
      <c r="AY161" s="103"/>
      <c r="AZ161" s="103"/>
      <c r="BA161" s="103"/>
      <c r="BB161" s="103"/>
      <c r="BC161" s="103"/>
      <c r="BD161" s="103"/>
      <c r="BE161" s="103"/>
    </row>
    <row r="162" spans="1:57" s="183" customFormat="1" x14ac:dyDescent="0.2">
      <c r="A162" s="85"/>
      <c r="B162" s="86"/>
      <c r="C162" s="85"/>
      <c r="D162" s="207" t="str">
        <f t="shared" si="12"/>
        <v/>
      </c>
      <c r="E162" s="73"/>
      <c r="F162" s="86"/>
      <c r="G162" s="86"/>
      <c r="H162" s="99"/>
      <c r="I162" s="99"/>
      <c r="J162" s="86"/>
      <c r="K162" s="84"/>
      <c r="L162" s="99"/>
      <c r="M162" s="99"/>
      <c r="N162" s="99" t="str">
        <f t="shared" si="13"/>
        <v/>
      </c>
      <c r="O162" s="84"/>
      <c r="P162" s="100"/>
      <c r="Q162" s="100"/>
      <c r="R162" s="84"/>
      <c r="S162" s="101"/>
      <c r="T162" s="100"/>
      <c r="U162" s="84"/>
      <c r="V162" s="84"/>
      <c r="W162" s="86"/>
      <c r="X162" s="84"/>
      <c r="Y162" s="91" t="str">
        <f t="shared" si="14"/>
        <v/>
      </c>
      <c r="Z162" s="84"/>
      <c r="AA162" s="84"/>
      <c r="AB162" s="86"/>
      <c r="AC162" s="84"/>
      <c r="AD162" s="84"/>
      <c r="AE162" s="84"/>
      <c r="AF162" s="91" t="str">
        <f t="shared" si="15"/>
        <v/>
      </c>
      <c r="AG162" s="86"/>
      <c r="AH162" s="100"/>
      <c r="AI162" s="102"/>
      <c r="AJ162" s="184"/>
      <c r="AK162" s="184"/>
      <c r="AL162" s="184"/>
      <c r="AM162" s="103"/>
      <c r="AN162" s="103"/>
      <c r="AO162" s="103"/>
      <c r="AP162" s="103"/>
      <c r="AQ162" s="103"/>
      <c r="AR162" s="103"/>
      <c r="AS162" s="103"/>
      <c r="AT162" s="103"/>
      <c r="AU162" s="103"/>
      <c r="AV162" s="103"/>
      <c r="AW162" s="103"/>
      <c r="AX162" s="103"/>
      <c r="AY162" s="103"/>
      <c r="AZ162" s="103"/>
      <c r="BA162" s="103"/>
      <c r="BB162" s="103"/>
      <c r="BC162" s="103"/>
      <c r="BD162" s="103"/>
      <c r="BE162" s="103"/>
    </row>
    <row r="163" spans="1:57" s="183" customFormat="1" x14ac:dyDescent="0.2">
      <c r="A163" s="85"/>
      <c r="B163" s="86"/>
      <c r="C163" s="85"/>
      <c r="D163" s="207" t="str">
        <f t="shared" si="12"/>
        <v/>
      </c>
      <c r="E163" s="73"/>
      <c r="F163" s="86"/>
      <c r="G163" s="86"/>
      <c r="H163" s="99"/>
      <c r="I163" s="99"/>
      <c r="J163" s="86"/>
      <c r="K163" s="84"/>
      <c r="L163" s="99"/>
      <c r="M163" s="99"/>
      <c r="N163" s="99" t="str">
        <f t="shared" si="13"/>
        <v/>
      </c>
      <c r="O163" s="84"/>
      <c r="P163" s="100"/>
      <c r="Q163" s="100"/>
      <c r="R163" s="84"/>
      <c r="S163" s="101"/>
      <c r="T163" s="100"/>
      <c r="U163" s="84"/>
      <c r="V163" s="84"/>
      <c r="W163" s="86"/>
      <c r="X163" s="84"/>
      <c r="Y163" s="91" t="str">
        <f t="shared" si="14"/>
        <v/>
      </c>
      <c r="Z163" s="84"/>
      <c r="AA163" s="84"/>
      <c r="AB163" s="86"/>
      <c r="AC163" s="84"/>
      <c r="AD163" s="84"/>
      <c r="AE163" s="84"/>
      <c r="AF163" s="91" t="str">
        <f t="shared" si="15"/>
        <v/>
      </c>
      <c r="AG163" s="86"/>
      <c r="AH163" s="100"/>
      <c r="AI163" s="102"/>
      <c r="AJ163" s="184"/>
      <c r="AK163" s="184"/>
      <c r="AL163" s="184"/>
      <c r="AM163" s="103"/>
      <c r="AN163" s="103"/>
      <c r="AO163" s="103"/>
      <c r="AP163" s="103"/>
      <c r="AQ163" s="103"/>
      <c r="AR163" s="103"/>
      <c r="AS163" s="103"/>
      <c r="AT163" s="103"/>
      <c r="AU163" s="103"/>
      <c r="AV163" s="103"/>
      <c r="AW163" s="103"/>
      <c r="AX163" s="103"/>
      <c r="AY163" s="103"/>
      <c r="AZ163" s="103"/>
      <c r="BA163" s="103"/>
      <c r="BB163" s="103"/>
      <c r="BC163" s="103"/>
      <c r="BD163" s="103"/>
      <c r="BE163" s="103"/>
    </row>
    <row r="164" spans="1:57" s="183" customFormat="1" x14ac:dyDescent="0.2">
      <c r="A164" s="85"/>
      <c r="B164" s="86"/>
      <c r="C164" s="85"/>
      <c r="D164" s="207" t="str">
        <f t="shared" si="12"/>
        <v/>
      </c>
      <c r="E164" s="73"/>
      <c r="F164" s="86"/>
      <c r="G164" s="86"/>
      <c r="H164" s="99"/>
      <c r="I164" s="99"/>
      <c r="J164" s="86"/>
      <c r="K164" s="84"/>
      <c r="L164" s="99"/>
      <c r="M164" s="99"/>
      <c r="N164" s="99" t="str">
        <f t="shared" si="13"/>
        <v/>
      </c>
      <c r="O164" s="84"/>
      <c r="P164" s="100"/>
      <c r="Q164" s="100"/>
      <c r="R164" s="84"/>
      <c r="S164" s="101"/>
      <c r="T164" s="100"/>
      <c r="U164" s="84"/>
      <c r="V164" s="84"/>
      <c r="W164" s="86"/>
      <c r="X164" s="84"/>
      <c r="Y164" s="91" t="str">
        <f t="shared" si="14"/>
        <v/>
      </c>
      <c r="Z164" s="84"/>
      <c r="AA164" s="84"/>
      <c r="AB164" s="86"/>
      <c r="AC164" s="84"/>
      <c r="AD164" s="84"/>
      <c r="AE164" s="84"/>
      <c r="AF164" s="91" t="str">
        <f t="shared" si="15"/>
        <v/>
      </c>
      <c r="AG164" s="86"/>
      <c r="AH164" s="100"/>
      <c r="AI164" s="102"/>
      <c r="AJ164" s="184"/>
      <c r="AK164" s="184"/>
      <c r="AL164" s="184"/>
      <c r="AM164" s="103"/>
      <c r="AN164" s="103"/>
      <c r="AO164" s="103"/>
      <c r="AP164" s="103"/>
      <c r="AQ164" s="103"/>
      <c r="AR164" s="103"/>
      <c r="AS164" s="103"/>
      <c r="AT164" s="103"/>
      <c r="AU164" s="103"/>
      <c r="AV164" s="103"/>
      <c r="AW164" s="103"/>
      <c r="AX164" s="103"/>
      <c r="AY164" s="103"/>
      <c r="AZ164" s="103"/>
      <c r="BA164" s="103"/>
      <c r="BB164" s="103"/>
      <c r="BC164" s="103"/>
      <c r="BD164" s="103"/>
      <c r="BE164" s="103"/>
    </row>
    <row r="165" spans="1:57" s="183" customFormat="1" x14ac:dyDescent="0.2">
      <c r="A165" s="85"/>
      <c r="B165" s="86"/>
      <c r="C165" s="85"/>
      <c r="D165" s="207" t="str">
        <f t="shared" si="12"/>
        <v/>
      </c>
      <c r="E165" s="73"/>
      <c r="F165" s="86"/>
      <c r="G165" s="86"/>
      <c r="H165" s="99"/>
      <c r="I165" s="99"/>
      <c r="J165" s="86"/>
      <c r="K165" s="84"/>
      <c r="L165" s="99"/>
      <c r="M165" s="99"/>
      <c r="N165" s="99" t="str">
        <f t="shared" si="13"/>
        <v/>
      </c>
      <c r="O165" s="84"/>
      <c r="P165" s="100"/>
      <c r="Q165" s="100"/>
      <c r="R165" s="84"/>
      <c r="S165" s="101"/>
      <c r="T165" s="100"/>
      <c r="U165" s="84"/>
      <c r="V165" s="84"/>
      <c r="W165" s="86"/>
      <c r="X165" s="84"/>
      <c r="Y165" s="91" t="str">
        <f t="shared" si="14"/>
        <v/>
      </c>
      <c r="Z165" s="84"/>
      <c r="AA165" s="84"/>
      <c r="AB165" s="86"/>
      <c r="AC165" s="84"/>
      <c r="AD165" s="84"/>
      <c r="AE165" s="84"/>
      <c r="AF165" s="91" t="str">
        <f t="shared" si="15"/>
        <v/>
      </c>
      <c r="AG165" s="86"/>
      <c r="AH165" s="100"/>
      <c r="AI165" s="102"/>
      <c r="AJ165" s="184"/>
      <c r="AK165" s="184"/>
      <c r="AL165" s="184"/>
      <c r="AM165" s="103"/>
      <c r="AN165" s="103"/>
      <c r="AO165" s="103"/>
      <c r="AP165" s="103"/>
      <c r="AQ165" s="103"/>
      <c r="AR165" s="103"/>
      <c r="AS165" s="103"/>
      <c r="AT165" s="103"/>
      <c r="AU165" s="103"/>
      <c r="AV165" s="103"/>
      <c r="AW165" s="103"/>
      <c r="AX165" s="103"/>
      <c r="AY165" s="103"/>
      <c r="AZ165" s="103"/>
      <c r="BA165" s="103"/>
      <c r="BB165" s="103"/>
      <c r="BC165" s="103"/>
      <c r="BD165" s="103"/>
      <c r="BE165" s="103"/>
    </row>
    <row r="166" spans="1:57" s="183" customFormat="1" x14ac:dyDescent="0.2">
      <c r="A166" s="85"/>
      <c r="B166" s="86"/>
      <c r="C166" s="85"/>
      <c r="D166" s="207" t="str">
        <f t="shared" si="12"/>
        <v/>
      </c>
      <c r="E166" s="73"/>
      <c r="F166" s="86"/>
      <c r="G166" s="86"/>
      <c r="H166" s="99"/>
      <c r="I166" s="99"/>
      <c r="J166" s="86"/>
      <c r="K166" s="84"/>
      <c r="L166" s="99"/>
      <c r="M166" s="99"/>
      <c r="N166" s="99" t="str">
        <f t="shared" si="13"/>
        <v/>
      </c>
      <c r="O166" s="84"/>
      <c r="P166" s="100"/>
      <c r="Q166" s="100"/>
      <c r="R166" s="84"/>
      <c r="S166" s="101"/>
      <c r="T166" s="100"/>
      <c r="U166" s="84"/>
      <c r="V166" s="84"/>
      <c r="W166" s="86"/>
      <c r="X166" s="84"/>
      <c r="Y166" s="91" t="str">
        <f t="shared" si="14"/>
        <v/>
      </c>
      <c r="Z166" s="84"/>
      <c r="AA166" s="84"/>
      <c r="AB166" s="86"/>
      <c r="AC166" s="84"/>
      <c r="AD166" s="84"/>
      <c r="AE166" s="84"/>
      <c r="AF166" s="91" t="str">
        <f t="shared" si="15"/>
        <v/>
      </c>
      <c r="AG166" s="86"/>
      <c r="AH166" s="100"/>
      <c r="AI166" s="102"/>
      <c r="AJ166" s="184"/>
      <c r="AK166" s="184"/>
      <c r="AL166" s="184"/>
      <c r="AM166" s="103"/>
      <c r="AN166" s="103"/>
      <c r="AO166" s="103"/>
      <c r="AP166" s="103"/>
      <c r="AQ166" s="103"/>
      <c r="AR166" s="103"/>
      <c r="AS166" s="103"/>
      <c r="AT166" s="103"/>
      <c r="AU166" s="103"/>
      <c r="AV166" s="103"/>
      <c r="AW166" s="103"/>
      <c r="AX166" s="103"/>
      <c r="AY166" s="103"/>
      <c r="AZ166" s="103"/>
      <c r="BA166" s="103"/>
      <c r="BB166" s="103"/>
      <c r="BC166" s="103"/>
      <c r="BD166" s="103"/>
      <c r="BE166" s="103"/>
    </row>
    <row r="167" spans="1:57" s="183" customFormat="1" x14ac:dyDescent="0.2">
      <c r="A167" s="85"/>
      <c r="B167" s="86"/>
      <c r="C167" s="85"/>
      <c r="D167" s="207" t="str">
        <f t="shared" si="12"/>
        <v/>
      </c>
      <c r="E167" s="73"/>
      <c r="F167" s="86"/>
      <c r="G167" s="86"/>
      <c r="H167" s="99"/>
      <c r="I167" s="99"/>
      <c r="J167" s="86"/>
      <c r="K167" s="84"/>
      <c r="L167" s="99"/>
      <c r="M167" s="99"/>
      <c r="N167" s="99" t="str">
        <f t="shared" si="13"/>
        <v/>
      </c>
      <c r="O167" s="84"/>
      <c r="P167" s="100"/>
      <c r="Q167" s="100"/>
      <c r="R167" s="84"/>
      <c r="S167" s="101"/>
      <c r="T167" s="100"/>
      <c r="U167" s="84"/>
      <c r="V167" s="84"/>
      <c r="W167" s="86"/>
      <c r="X167" s="84"/>
      <c r="Y167" s="91" t="str">
        <f t="shared" si="14"/>
        <v/>
      </c>
      <c r="Z167" s="84"/>
      <c r="AA167" s="84"/>
      <c r="AB167" s="86"/>
      <c r="AC167" s="84"/>
      <c r="AD167" s="84"/>
      <c r="AE167" s="84"/>
      <c r="AF167" s="91" t="str">
        <f t="shared" si="15"/>
        <v/>
      </c>
      <c r="AG167" s="86"/>
      <c r="AH167" s="100"/>
      <c r="AI167" s="102"/>
      <c r="AJ167" s="184"/>
      <c r="AK167" s="184"/>
      <c r="AL167" s="184"/>
      <c r="AM167" s="103"/>
      <c r="AN167" s="103"/>
      <c r="AO167" s="103"/>
      <c r="AP167" s="103"/>
      <c r="AQ167" s="103"/>
      <c r="AR167" s="103"/>
      <c r="AS167" s="103"/>
      <c r="AT167" s="103"/>
      <c r="AU167" s="103"/>
      <c r="AV167" s="103"/>
      <c r="AW167" s="103"/>
      <c r="AX167" s="103"/>
      <c r="AY167" s="103"/>
      <c r="AZ167" s="103"/>
      <c r="BA167" s="103"/>
      <c r="BB167" s="103"/>
      <c r="BC167" s="103"/>
      <c r="BD167" s="103"/>
      <c r="BE167" s="103"/>
    </row>
    <row r="168" spans="1:57" s="183" customFormat="1" x14ac:dyDescent="0.2">
      <c r="A168" s="85"/>
      <c r="B168" s="86"/>
      <c r="C168" s="85"/>
      <c r="D168" s="207" t="str">
        <f t="shared" si="12"/>
        <v/>
      </c>
      <c r="E168" s="73"/>
      <c r="F168" s="86"/>
      <c r="G168" s="86"/>
      <c r="H168" s="99"/>
      <c r="I168" s="99"/>
      <c r="J168" s="86"/>
      <c r="K168" s="84"/>
      <c r="L168" s="99"/>
      <c r="M168" s="99"/>
      <c r="N168" s="99" t="str">
        <f t="shared" si="13"/>
        <v/>
      </c>
      <c r="O168" s="84"/>
      <c r="P168" s="100"/>
      <c r="Q168" s="100"/>
      <c r="R168" s="84"/>
      <c r="S168" s="101"/>
      <c r="T168" s="100"/>
      <c r="U168" s="84"/>
      <c r="V168" s="84"/>
      <c r="W168" s="86"/>
      <c r="X168" s="84"/>
      <c r="Y168" s="91" t="str">
        <f t="shared" si="14"/>
        <v/>
      </c>
      <c r="Z168" s="84"/>
      <c r="AA168" s="84"/>
      <c r="AB168" s="86"/>
      <c r="AC168" s="84"/>
      <c r="AD168" s="84"/>
      <c r="AE168" s="84"/>
      <c r="AF168" s="91" t="str">
        <f t="shared" si="15"/>
        <v/>
      </c>
      <c r="AG168" s="86"/>
      <c r="AH168" s="100"/>
      <c r="AI168" s="102"/>
      <c r="AJ168" s="184"/>
      <c r="AK168" s="184"/>
      <c r="AL168" s="184"/>
      <c r="AM168" s="103"/>
      <c r="AN168" s="103"/>
      <c r="AO168" s="103"/>
      <c r="AP168" s="103"/>
      <c r="AQ168" s="103"/>
      <c r="AR168" s="103"/>
      <c r="AS168" s="103"/>
      <c r="AT168" s="103"/>
      <c r="AU168" s="103"/>
      <c r="AV168" s="103"/>
      <c r="AW168" s="103"/>
      <c r="AX168" s="103"/>
      <c r="AY168" s="103"/>
      <c r="AZ168" s="103"/>
      <c r="BA168" s="103"/>
      <c r="BB168" s="103"/>
      <c r="BC168" s="103"/>
      <c r="BD168" s="103"/>
      <c r="BE168" s="103"/>
    </row>
    <row r="169" spans="1:57" s="183" customFormat="1" x14ac:dyDescent="0.2">
      <c r="A169" s="85"/>
      <c r="B169" s="86"/>
      <c r="C169" s="85"/>
      <c r="D169" s="207" t="str">
        <f t="shared" si="12"/>
        <v/>
      </c>
      <c r="E169" s="73"/>
      <c r="F169" s="86"/>
      <c r="G169" s="86"/>
      <c r="H169" s="99"/>
      <c r="I169" s="99"/>
      <c r="J169" s="86"/>
      <c r="K169" s="84"/>
      <c r="L169" s="99"/>
      <c r="M169" s="99"/>
      <c r="N169" s="99" t="str">
        <f t="shared" si="13"/>
        <v/>
      </c>
      <c r="O169" s="84"/>
      <c r="P169" s="100"/>
      <c r="Q169" s="100"/>
      <c r="R169" s="84"/>
      <c r="S169" s="101"/>
      <c r="T169" s="100"/>
      <c r="U169" s="84"/>
      <c r="V169" s="84"/>
      <c r="W169" s="86"/>
      <c r="X169" s="84"/>
      <c r="Y169" s="91" t="str">
        <f t="shared" si="14"/>
        <v/>
      </c>
      <c r="Z169" s="84"/>
      <c r="AA169" s="84"/>
      <c r="AB169" s="86"/>
      <c r="AC169" s="84"/>
      <c r="AD169" s="84"/>
      <c r="AE169" s="84"/>
      <c r="AF169" s="91" t="str">
        <f t="shared" si="15"/>
        <v/>
      </c>
      <c r="AG169" s="86"/>
      <c r="AH169" s="100"/>
      <c r="AI169" s="102"/>
      <c r="AJ169" s="184"/>
      <c r="AK169" s="184"/>
      <c r="AL169" s="184"/>
      <c r="AM169" s="103"/>
      <c r="AN169" s="103"/>
      <c r="AO169" s="103"/>
      <c r="AP169" s="103"/>
      <c r="AQ169" s="103"/>
      <c r="AR169" s="103"/>
      <c r="AS169" s="103"/>
      <c r="AT169" s="103"/>
      <c r="AU169" s="103"/>
      <c r="AV169" s="103"/>
      <c r="AW169" s="103"/>
      <c r="AX169" s="103"/>
      <c r="AY169" s="103"/>
      <c r="AZ169" s="103"/>
      <c r="BA169" s="103"/>
      <c r="BB169" s="103"/>
      <c r="BC169" s="103"/>
      <c r="BD169" s="103"/>
      <c r="BE169" s="103"/>
    </row>
    <row r="170" spans="1:57" s="183" customFormat="1" x14ac:dyDescent="0.2">
      <c r="A170" s="85"/>
      <c r="B170" s="86"/>
      <c r="C170" s="85"/>
      <c r="D170" s="207" t="str">
        <f t="shared" si="12"/>
        <v/>
      </c>
      <c r="E170" s="73"/>
      <c r="F170" s="86"/>
      <c r="G170" s="86"/>
      <c r="H170" s="99"/>
      <c r="I170" s="99"/>
      <c r="J170" s="86"/>
      <c r="K170" s="84"/>
      <c r="L170" s="99"/>
      <c r="M170" s="99"/>
      <c r="N170" s="99" t="str">
        <f t="shared" si="13"/>
        <v/>
      </c>
      <c r="O170" s="84"/>
      <c r="P170" s="100"/>
      <c r="Q170" s="100"/>
      <c r="R170" s="84"/>
      <c r="S170" s="101"/>
      <c r="T170" s="100"/>
      <c r="U170" s="84"/>
      <c r="V170" s="84"/>
      <c r="W170" s="86"/>
      <c r="X170" s="84"/>
      <c r="Y170" s="91" t="str">
        <f t="shared" si="14"/>
        <v/>
      </c>
      <c r="Z170" s="84"/>
      <c r="AA170" s="84"/>
      <c r="AB170" s="86"/>
      <c r="AC170" s="84"/>
      <c r="AD170" s="84"/>
      <c r="AE170" s="84"/>
      <c r="AF170" s="91" t="str">
        <f t="shared" si="15"/>
        <v/>
      </c>
      <c r="AG170" s="86"/>
      <c r="AH170" s="100"/>
      <c r="AI170" s="102"/>
      <c r="AJ170" s="184"/>
      <c r="AK170" s="184"/>
      <c r="AL170" s="184"/>
      <c r="AM170" s="103"/>
      <c r="AN170" s="103"/>
      <c r="AO170" s="103"/>
      <c r="AP170" s="103"/>
      <c r="AQ170" s="103"/>
      <c r="AR170" s="103"/>
      <c r="AS170" s="103"/>
      <c r="AT170" s="103"/>
      <c r="AU170" s="103"/>
      <c r="AV170" s="103"/>
      <c r="AW170" s="103"/>
      <c r="AX170" s="103"/>
      <c r="AY170" s="103"/>
      <c r="AZ170" s="103"/>
      <c r="BA170" s="103"/>
      <c r="BB170" s="103"/>
      <c r="BC170" s="103"/>
      <c r="BD170" s="103"/>
      <c r="BE170" s="103"/>
    </row>
    <row r="171" spans="1:57" s="183" customFormat="1" x14ac:dyDescent="0.2">
      <c r="A171" s="85"/>
      <c r="B171" s="86"/>
      <c r="C171" s="85"/>
      <c r="D171" s="207" t="str">
        <f t="shared" si="12"/>
        <v/>
      </c>
      <c r="E171" s="73"/>
      <c r="F171" s="86"/>
      <c r="G171" s="86"/>
      <c r="H171" s="99"/>
      <c r="I171" s="99"/>
      <c r="J171" s="86"/>
      <c r="K171" s="84"/>
      <c r="L171" s="99"/>
      <c r="M171" s="99"/>
      <c r="N171" s="99" t="str">
        <f t="shared" si="13"/>
        <v/>
      </c>
      <c r="O171" s="84"/>
      <c r="P171" s="100"/>
      <c r="Q171" s="100"/>
      <c r="R171" s="84"/>
      <c r="S171" s="101"/>
      <c r="T171" s="100"/>
      <c r="U171" s="84"/>
      <c r="V171" s="84"/>
      <c r="W171" s="86"/>
      <c r="X171" s="84"/>
      <c r="Y171" s="91" t="str">
        <f t="shared" si="14"/>
        <v/>
      </c>
      <c r="Z171" s="84"/>
      <c r="AA171" s="84"/>
      <c r="AB171" s="86"/>
      <c r="AC171" s="84"/>
      <c r="AD171" s="84"/>
      <c r="AE171" s="84"/>
      <c r="AF171" s="91" t="str">
        <f t="shared" si="15"/>
        <v/>
      </c>
      <c r="AG171" s="86"/>
      <c r="AH171" s="100"/>
      <c r="AI171" s="102"/>
      <c r="AJ171" s="184"/>
      <c r="AK171" s="184"/>
      <c r="AL171" s="184"/>
      <c r="AM171" s="103"/>
      <c r="AN171" s="103"/>
      <c r="AO171" s="103"/>
      <c r="AP171" s="103"/>
      <c r="AQ171" s="103"/>
      <c r="AR171" s="103"/>
      <c r="AS171" s="103"/>
      <c r="AT171" s="103"/>
      <c r="AU171" s="103"/>
      <c r="AV171" s="103"/>
      <c r="AW171" s="103"/>
      <c r="AX171" s="103"/>
      <c r="AY171" s="103"/>
      <c r="AZ171" s="103"/>
      <c r="BA171" s="103"/>
      <c r="BB171" s="103"/>
      <c r="BC171" s="103"/>
      <c r="BD171" s="103"/>
      <c r="BE171" s="103"/>
    </row>
    <row r="172" spans="1:57" s="183" customFormat="1" x14ac:dyDescent="0.2">
      <c r="A172" s="85"/>
      <c r="B172" s="86"/>
      <c r="C172" s="85"/>
      <c r="D172" s="207" t="str">
        <f t="shared" si="12"/>
        <v/>
      </c>
      <c r="E172" s="73"/>
      <c r="F172" s="86"/>
      <c r="G172" s="86"/>
      <c r="H172" s="99"/>
      <c r="I172" s="99"/>
      <c r="J172" s="86"/>
      <c r="K172" s="84"/>
      <c r="L172" s="99"/>
      <c r="M172" s="99"/>
      <c r="N172" s="99" t="str">
        <f t="shared" si="13"/>
        <v/>
      </c>
      <c r="O172" s="84"/>
      <c r="P172" s="100"/>
      <c r="Q172" s="100"/>
      <c r="R172" s="84"/>
      <c r="S172" s="101"/>
      <c r="T172" s="100"/>
      <c r="U172" s="84"/>
      <c r="V172" s="84"/>
      <c r="W172" s="86"/>
      <c r="X172" s="84"/>
      <c r="Y172" s="91" t="str">
        <f t="shared" si="14"/>
        <v/>
      </c>
      <c r="Z172" s="84"/>
      <c r="AA172" s="84"/>
      <c r="AB172" s="86"/>
      <c r="AC172" s="84"/>
      <c r="AD172" s="84"/>
      <c r="AE172" s="84"/>
      <c r="AF172" s="91" t="str">
        <f t="shared" si="15"/>
        <v/>
      </c>
      <c r="AG172" s="86"/>
      <c r="AH172" s="100"/>
      <c r="AI172" s="102"/>
      <c r="AJ172" s="184"/>
      <c r="AK172" s="184"/>
      <c r="AL172" s="184"/>
      <c r="AM172" s="103"/>
      <c r="AN172" s="103"/>
      <c r="AO172" s="103"/>
      <c r="AP172" s="103"/>
      <c r="AQ172" s="103"/>
      <c r="AR172" s="103"/>
      <c r="AS172" s="103"/>
      <c r="AT172" s="103"/>
      <c r="AU172" s="103"/>
      <c r="AV172" s="103"/>
      <c r="AW172" s="103"/>
      <c r="AX172" s="103"/>
      <c r="AY172" s="103"/>
      <c r="AZ172" s="103"/>
      <c r="BA172" s="103"/>
      <c r="BB172" s="103"/>
      <c r="BC172" s="103"/>
      <c r="BD172" s="103"/>
      <c r="BE172" s="103"/>
    </row>
    <row r="173" spans="1:57" s="183" customFormat="1" x14ac:dyDescent="0.2">
      <c r="A173" s="85"/>
      <c r="B173" s="86"/>
      <c r="C173" s="85"/>
      <c r="D173" s="207" t="str">
        <f t="shared" si="12"/>
        <v/>
      </c>
      <c r="E173" s="73"/>
      <c r="F173" s="86"/>
      <c r="G173" s="86"/>
      <c r="H173" s="99"/>
      <c r="I173" s="99"/>
      <c r="J173" s="86"/>
      <c r="K173" s="84"/>
      <c r="L173" s="99"/>
      <c r="M173" s="99"/>
      <c r="N173" s="99" t="str">
        <f t="shared" si="13"/>
        <v/>
      </c>
      <c r="O173" s="84"/>
      <c r="P173" s="100"/>
      <c r="Q173" s="100"/>
      <c r="R173" s="84"/>
      <c r="S173" s="101"/>
      <c r="T173" s="100"/>
      <c r="U173" s="84"/>
      <c r="V173" s="84"/>
      <c r="W173" s="86"/>
      <c r="X173" s="84"/>
      <c r="Y173" s="91" t="str">
        <f t="shared" si="14"/>
        <v/>
      </c>
      <c r="Z173" s="84"/>
      <c r="AA173" s="84"/>
      <c r="AB173" s="86"/>
      <c r="AC173" s="84"/>
      <c r="AD173" s="84"/>
      <c r="AE173" s="84"/>
      <c r="AF173" s="91" t="str">
        <f t="shared" si="15"/>
        <v/>
      </c>
      <c r="AG173" s="86"/>
      <c r="AH173" s="100"/>
      <c r="AI173" s="102"/>
      <c r="AJ173" s="184"/>
      <c r="AK173" s="184"/>
      <c r="AL173" s="184"/>
      <c r="AM173" s="103"/>
      <c r="AN173" s="103"/>
      <c r="AO173" s="103"/>
      <c r="AP173" s="103"/>
      <c r="AQ173" s="103"/>
      <c r="AR173" s="103"/>
      <c r="AS173" s="103"/>
      <c r="AT173" s="103"/>
      <c r="AU173" s="103"/>
      <c r="AV173" s="103"/>
      <c r="AW173" s="103"/>
      <c r="AX173" s="103"/>
      <c r="AY173" s="103"/>
      <c r="AZ173" s="103"/>
      <c r="BA173" s="103"/>
      <c r="BB173" s="103"/>
      <c r="BC173" s="103"/>
      <c r="BD173" s="103"/>
      <c r="BE173" s="103"/>
    </row>
    <row r="174" spans="1:57" s="183" customFormat="1" x14ac:dyDescent="0.2">
      <c r="A174" s="85"/>
      <c r="B174" s="86"/>
      <c r="C174" s="85"/>
      <c r="D174" s="207" t="str">
        <f t="shared" si="12"/>
        <v/>
      </c>
      <c r="E174" s="73"/>
      <c r="F174" s="86"/>
      <c r="G174" s="86"/>
      <c r="H174" s="99"/>
      <c r="I174" s="99"/>
      <c r="J174" s="86"/>
      <c r="K174" s="84"/>
      <c r="L174" s="99"/>
      <c r="M174" s="99"/>
      <c r="N174" s="99" t="str">
        <f t="shared" si="13"/>
        <v/>
      </c>
      <c r="O174" s="84"/>
      <c r="P174" s="100"/>
      <c r="Q174" s="100"/>
      <c r="R174" s="84"/>
      <c r="S174" s="101"/>
      <c r="T174" s="100"/>
      <c r="U174" s="84"/>
      <c r="V174" s="84"/>
      <c r="W174" s="86"/>
      <c r="X174" s="84"/>
      <c r="Y174" s="91" t="str">
        <f t="shared" si="14"/>
        <v/>
      </c>
      <c r="Z174" s="84"/>
      <c r="AA174" s="84"/>
      <c r="AB174" s="86"/>
      <c r="AC174" s="84"/>
      <c r="AD174" s="84"/>
      <c r="AE174" s="84"/>
      <c r="AF174" s="91" t="str">
        <f t="shared" si="15"/>
        <v/>
      </c>
      <c r="AG174" s="86"/>
      <c r="AH174" s="100"/>
      <c r="AI174" s="102"/>
      <c r="AJ174" s="184"/>
      <c r="AK174" s="184"/>
      <c r="AL174" s="184"/>
      <c r="AM174" s="103"/>
      <c r="AN174" s="103"/>
      <c r="AO174" s="103"/>
      <c r="AP174" s="103"/>
      <c r="AQ174" s="103"/>
      <c r="AR174" s="103"/>
      <c r="AS174" s="103"/>
      <c r="AT174" s="103"/>
      <c r="AU174" s="103"/>
      <c r="AV174" s="103"/>
      <c r="AW174" s="103"/>
      <c r="AX174" s="103"/>
      <c r="AY174" s="103"/>
      <c r="AZ174" s="103"/>
      <c r="BA174" s="103"/>
      <c r="BB174" s="103"/>
      <c r="BC174" s="103"/>
      <c r="BD174" s="103"/>
      <c r="BE174" s="103"/>
    </row>
    <row r="175" spans="1:57" s="183" customFormat="1" x14ac:dyDescent="0.2">
      <c r="A175" s="85"/>
      <c r="B175" s="86"/>
      <c r="C175" s="85"/>
      <c r="D175" s="207" t="str">
        <f t="shared" si="12"/>
        <v/>
      </c>
      <c r="E175" s="73"/>
      <c r="F175" s="86"/>
      <c r="G175" s="86"/>
      <c r="H175" s="99"/>
      <c r="I175" s="99"/>
      <c r="J175" s="86"/>
      <c r="K175" s="84"/>
      <c r="L175" s="99"/>
      <c r="M175" s="99"/>
      <c r="N175" s="99" t="str">
        <f t="shared" si="13"/>
        <v/>
      </c>
      <c r="O175" s="84"/>
      <c r="P175" s="100"/>
      <c r="Q175" s="100"/>
      <c r="R175" s="84"/>
      <c r="S175" s="101"/>
      <c r="T175" s="100"/>
      <c r="U175" s="84"/>
      <c r="V175" s="84"/>
      <c r="W175" s="86"/>
      <c r="X175" s="84"/>
      <c r="Y175" s="91" t="str">
        <f t="shared" si="14"/>
        <v/>
      </c>
      <c r="Z175" s="84"/>
      <c r="AA175" s="84"/>
      <c r="AB175" s="86"/>
      <c r="AC175" s="84"/>
      <c r="AD175" s="84"/>
      <c r="AE175" s="84"/>
      <c r="AF175" s="91" t="str">
        <f t="shared" si="15"/>
        <v/>
      </c>
      <c r="AG175" s="86"/>
      <c r="AH175" s="100"/>
      <c r="AI175" s="102"/>
      <c r="AJ175" s="184"/>
      <c r="AK175" s="184"/>
      <c r="AL175" s="184"/>
      <c r="AM175" s="103"/>
      <c r="AN175" s="103"/>
      <c r="AO175" s="103"/>
      <c r="AP175" s="103"/>
      <c r="AQ175" s="103"/>
      <c r="AR175" s="103"/>
      <c r="AS175" s="103"/>
      <c r="AT175" s="103"/>
      <c r="AU175" s="103"/>
      <c r="AV175" s="103"/>
      <c r="AW175" s="103"/>
      <c r="AX175" s="103"/>
      <c r="AY175" s="103"/>
      <c r="AZ175" s="103"/>
      <c r="BA175" s="103"/>
      <c r="BB175" s="103"/>
      <c r="BC175" s="103"/>
      <c r="BD175" s="103"/>
      <c r="BE175" s="103"/>
    </row>
    <row r="176" spans="1:57" s="183" customFormat="1" x14ac:dyDescent="0.2">
      <c r="A176" s="85"/>
      <c r="B176" s="86"/>
      <c r="C176" s="85"/>
      <c r="D176" s="207" t="str">
        <f t="shared" si="12"/>
        <v/>
      </c>
      <c r="E176" s="73"/>
      <c r="F176" s="86"/>
      <c r="G176" s="86"/>
      <c r="H176" s="99"/>
      <c r="I176" s="99"/>
      <c r="J176" s="86"/>
      <c r="K176" s="84"/>
      <c r="L176" s="99"/>
      <c r="M176" s="99"/>
      <c r="N176" s="99" t="str">
        <f t="shared" si="13"/>
        <v/>
      </c>
      <c r="O176" s="84"/>
      <c r="P176" s="100"/>
      <c r="Q176" s="100"/>
      <c r="R176" s="84"/>
      <c r="S176" s="101"/>
      <c r="T176" s="100"/>
      <c r="U176" s="84"/>
      <c r="V176" s="84"/>
      <c r="W176" s="86"/>
      <c r="X176" s="84"/>
      <c r="Y176" s="91" t="str">
        <f t="shared" si="14"/>
        <v/>
      </c>
      <c r="Z176" s="84"/>
      <c r="AA176" s="84"/>
      <c r="AB176" s="86"/>
      <c r="AC176" s="84"/>
      <c r="AD176" s="84"/>
      <c r="AE176" s="84"/>
      <c r="AF176" s="91" t="str">
        <f t="shared" si="15"/>
        <v/>
      </c>
      <c r="AG176" s="86"/>
      <c r="AH176" s="100"/>
      <c r="AI176" s="102"/>
      <c r="AJ176" s="184"/>
      <c r="AK176" s="184"/>
      <c r="AL176" s="184"/>
      <c r="AM176" s="103"/>
      <c r="AN176" s="103"/>
      <c r="AO176" s="103"/>
      <c r="AP176" s="103"/>
      <c r="AQ176" s="103"/>
      <c r="AR176" s="103"/>
      <c r="AS176" s="103"/>
      <c r="AT176" s="103"/>
      <c r="AU176" s="103"/>
      <c r="AV176" s="103"/>
      <c r="AW176" s="103"/>
      <c r="AX176" s="103"/>
      <c r="AY176" s="103"/>
      <c r="AZ176" s="103"/>
      <c r="BA176" s="103"/>
      <c r="BB176" s="103"/>
      <c r="BC176" s="103"/>
      <c r="BD176" s="103"/>
      <c r="BE176" s="103"/>
    </row>
    <row r="177" spans="1:57" s="183" customFormat="1" x14ac:dyDescent="0.2">
      <c r="A177" s="85"/>
      <c r="B177" s="86"/>
      <c r="C177" s="85"/>
      <c r="D177" s="207" t="str">
        <f t="shared" si="12"/>
        <v/>
      </c>
      <c r="E177" s="73"/>
      <c r="F177" s="86"/>
      <c r="G177" s="86"/>
      <c r="H177" s="99"/>
      <c r="I177" s="99"/>
      <c r="J177" s="86"/>
      <c r="K177" s="84"/>
      <c r="L177" s="99"/>
      <c r="M177" s="99"/>
      <c r="N177" s="99" t="str">
        <f t="shared" si="13"/>
        <v/>
      </c>
      <c r="O177" s="84"/>
      <c r="P177" s="100"/>
      <c r="Q177" s="100"/>
      <c r="R177" s="84"/>
      <c r="S177" s="101"/>
      <c r="T177" s="100"/>
      <c r="U177" s="84"/>
      <c r="V177" s="84"/>
      <c r="W177" s="86"/>
      <c r="X177" s="84"/>
      <c r="Y177" s="91" t="str">
        <f t="shared" si="14"/>
        <v/>
      </c>
      <c r="Z177" s="84"/>
      <c r="AA177" s="84"/>
      <c r="AB177" s="86"/>
      <c r="AC177" s="84"/>
      <c r="AD177" s="84"/>
      <c r="AE177" s="84"/>
      <c r="AF177" s="91" t="str">
        <f t="shared" si="15"/>
        <v/>
      </c>
      <c r="AG177" s="86"/>
      <c r="AH177" s="100"/>
      <c r="AI177" s="102"/>
      <c r="AJ177" s="184"/>
      <c r="AK177" s="184"/>
      <c r="AL177" s="184"/>
      <c r="AM177" s="103"/>
      <c r="AN177" s="103"/>
      <c r="AO177" s="103"/>
      <c r="AP177" s="103"/>
      <c r="AQ177" s="103"/>
      <c r="AR177" s="103"/>
      <c r="AS177" s="103"/>
      <c r="AT177" s="103"/>
      <c r="AU177" s="103"/>
      <c r="AV177" s="103"/>
      <c r="AW177" s="103"/>
      <c r="AX177" s="103"/>
      <c r="AY177" s="103"/>
      <c r="AZ177" s="103"/>
      <c r="BA177" s="103"/>
      <c r="BB177" s="103"/>
      <c r="BC177" s="103"/>
      <c r="BD177" s="103"/>
      <c r="BE177" s="103"/>
    </row>
    <row r="178" spans="1:57" s="183" customFormat="1" x14ac:dyDescent="0.2">
      <c r="A178" s="85"/>
      <c r="B178" s="86"/>
      <c r="C178" s="85"/>
      <c r="D178" s="207" t="str">
        <f t="shared" si="12"/>
        <v/>
      </c>
      <c r="E178" s="73"/>
      <c r="F178" s="86"/>
      <c r="G178" s="86"/>
      <c r="H178" s="99"/>
      <c r="I178" s="99"/>
      <c r="J178" s="86"/>
      <c r="K178" s="84"/>
      <c r="L178" s="99"/>
      <c r="M178" s="99"/>
      <c r="N178" s="99" t="str">
        <f t="shared" si="13"/>
        <v/>
      </c>
      <c r="O178" s="84"/>
      <c r="P178" s="100"/>
      <c r="Q178" s="100"/>
      <c r="R178" s="84"/>
      <c r="S178" s="101"/>
      <c r="T178" s="100"/>
      <c r="U178" s="84"/>
      <c r="V178" s="84"/>
      <c r="W178" s="86"/>
      <c r="X178" s="84"/>
      <c r="Y178" s="91" t="str">
        <f t="shared" si="14"/>
        <v/>
      </c>
      <c r="Z178" s="84"/>
      <c r="AA178" s="84"/>
      <c r="AB178" s="86"/>
      <c r="AC178" s="84"/>
      <c r="AD178" s="84"/>
      <c r="AE178" s="84"/>
      <c r="AF178" s="91" t="str">
        <f t="shared" si="15"/>
        <v/>
      </c>
      <c r="AG178" s="86"/>
      <c r="AH178" s="100"/>
      <c r="AI178" s="102"/>
      <c r="AJ178" s="184"/>
      <c r="AK178" s="184"/>
      <c r="AL178" s="184"/>
      <c r="AM178" s="103"/>
      <c r="AN178" s="103"/>
      <c r="AO178" s="103"/>
      <c r="AP178" s="103"/>
      <c r="AQ178" s="103"/>
      <c r="AR178" s="103"/>
      <c r="AS178" s="103"/>
      <c r="AT178" s="103"/>
      <c r="AU178" s="103"/>
      <c r="AV178" s="103"/>
      <c r="AW178" s="103"/>
      <c r="AX178" s="103"/>
      <c r="AY178" s="103"/>
      <c r="AZ178" s="103"/>
      <c r="BA178" s="103"/>
      <c r="BB178" s="103"/>
      <c r="BC178" s="103"/>
      <c r="BD178" s="103"/>
      <c r="BE178" s="103"/>
    </row>
    <row r="179" spans="1:57" s="183" customFormat="1" x14ac:dyDescent="0.2">
      <c r="A179" s="85"/>
      <c r="B179" s="86"/>
      <c r="C179" s="85"/>
      <c r="D179" s="207" t="str">
        <f t="shared" si="12"/>
        <v/>
      </c>
      <c r="E179" s="73"/>
      <c r="F179" s="86"/>
      <c r="G179" s="86"/>
      <c r="H179" s="99"/>
      <c r="I179" s="99"/>
      <c r="J179" s="86"/>
      <c r="K179" s="84"/>
      <c r="L179" s="99"/>
      <c r="M179" s="99"/>
      <c r="N179" s="99" t="str">
        <f t="shared" si="13"/>
        <v/>
      </c>
      <c r="O179" s="84"/>
      <c r="P179" s="100"/>
      <c r="Q179" s="100"/>
      <c r="R179" s="84"/>
      <c r="S179" s="101"/>
      <c r="T179" s="100"/>
      <c r="U179" s="84"/>
      <c r="V179" s="84"/>
      <c r="W179" s="86"/>
      <c r="X179" s="84"/>
      <c r="Y179" s="91" t="str">
        <f t="shared" si="14"/>
        <v/>
      </c>
      <c r="Z179" s="84"/>
      <c r="AA179" s="84"/>
      <c r="AB179" s="86"/>
      <c r="AC179" s="84"/>
      <c r="AD179" s="84"/>
      <c r="AE179" s="84"/>
      <c r="AF179" s="91" t="str">
        <f t="shared" si="15"/>
        <v/>
      </c>
      <c r="AG179" s="86"/>
      <c r="AH179" s="100"/>
      <c r="AI179" s="102"/>
      <c r="AJ179" s="184"/>
      <c r="AK179" s="184"/>
      <c r="AL179" s="184"/>
      <c r="AM179" s="103"/>
      <c r="AN179" s="103"/>
      <c r="AO179" s="103"/>
      <c r="AP179" s="103"/>
      <c r="AQ179" s="103"/>
      <c r="AR179" s="103"/>
      <c r="AS179" s="103"/>
      <c r="AT179" s="103"/>
      <c r="AU179" s="103"/>
      <c r="AV179" s="103"/>
      <c r="AW179" s="103"/>
      <c r="AX179" s="103"/>
      <c r="AY179" s="103"/>
      <c r="AZ179" s="103"/>
      <c r="BA179" s="103"/>
      <c r="BB179" s="103"/>
      <c r="BC179" s="103"/>
      <c r="BD179" s="103"/>
      <c r="BE179" s="103"/>
    </row>
    <row r="180" spans="1:57" s="183" customFormat="1" x14ac:dyDescent="0.2">
      <c r="A180" s="85"/>
      <c r="B180" s="86"/>
      <c r="C180" s="85"/>
      <c r="D180" s="207" t="str">
        <f t="shared" si="12"/>
        <v/>
      </c>
      <c r="E180" s="73"/>
      <c r="F180" s="86"/>
      <c r="G180" s="86"/>
      <c r="H180" s="99"/>
      <c r="I180" s="99"/>
      <c r="J180" s="86"/>
      <c r="K180" s="84"/>
      <c r="L180" s="99"/>
      <c r="M180" s="99"/>
      <c r="N180" s="99" t="str">
        <f t="shared" si="13"/>
        <v/>
      </c>
      <c r="O180" s="84"/>
      <c r="P180" s="100"/>
      <c r="Q180" s="100"/>
      <c r="R180" s="84"/>
      <c r="S180" s="101"/>
      <c r="T180" s="100"/>
      <c r="U180" s="84"/>
      <c r="V180" s="84"/>
      <c r="W180" s="86"/>
      <c r="X180" s="84"/>
      <c r="Y180" s="91" t="str">
        <f t="shared" si="14"/>
        <v/>
      </c>
      <c r="Z180" s="84"/>
      <c r="AA180" s="84"/>
      <c r="AB180" s="86"/>
      <c r="AC180" s="84"/>
      <c r="AD180" s="84"/>
      <c r="AE180" s="84"/>
      <c r="AF180" s="91" t="str">
        <f t="shared" si="15"/>
        <v/>
      </c>
      <c r="AG180" s="86"/>
      <c r="AH180" s="100"/>
      <c r="AI180" s="102"/>
      <c r="AJ180" s="184"/>
      <c r="AK180" s="184"/>
      <c r="AL180" s="184"/>
      <c r="AM180" s="103"/>
      <c r="AN180" s="103"/>
      <c r="AO180" s="103"/>
      <c r="AP180" s="103"/>
      <c r="AQ180" s="103"/>
      <c r="AR180" s="103"/>
      <c r="AS180" s="103"/>
      <c r="AT180" s="103"/>
      <c r="AU180" s="103"/>
      <c r="AV180" s="103"/>
      <c r="AW180" s="103"/>
      <c r="AX180" s="103"/>
      <c r="AY180" s="103"/>
      <c r="AZ180" s="103"/>
      <c r="BA180" s="103"/>
      <c r="BB180" s="103"/>
      <c r="BC180" s="103"/>
      <c r="BD180" s="103"/>
      <c r="BE180" s="103"/>
    </row>
    <row r="181" spans="1:57" s="183" customFormat="1" x14ac:dyDescent="0.2">
      <c r="A181" s="85"/>
      <c r="B181" s="86"/>
      <c r="C181" s="85"/>
      <c r="D181" s="207" t="str">
        <f t="shared" si="12"/>
        <v/>
      </c>
      <c r="E181" s="73"/>
      <c r="F181" s="86"/>
      <c r="G181" s="86"/>
      <c r="H181" s="99"/>
      <c r="I181" s="99"/>
      <c r="J181" s="86"/>
      <c r="K181" s="84"/>
      <c r="L181" s="99"/>
      <c r="M181" s="99"/>
      <c r="N181" s="99" t="str">
        <f t="shared" si="13"/>
        <v/>
      </c>
      <c r="O181" s="84"/>
      <c r="P181" s="100"/>
      <c r="Q181" s="100"/>
      <c r="R181" s="84"/>
      <c r="S181" s="101"/>
      <c r="T181" s="100"/>
      <c r="U181" s="84"/>
      <c r="V181" s="84"/>
      <c r="W181" s="86"/>
      <c r="X181" s="84"/>
      <c r="Y181" s="91" t="str">
        <f t="shared" si="14"/>
        <v/>
      </c>
      <c r="Z181" s="84"/>
      <c r="AA181" s="84"/>
      <c r="AB181" s="86"/>
      <c r="AC181" s="84"/>
      <c r="AD181" s="84"/>
      <c r="AE181" s="84"/>
      <c r="AF181" s="91" t="str">
        <f t="shared" si="15"/>
        <v/>
      </c>
      <c r="AG181" s="86"/>
      <c r="AH181" s="100"/>
      <c r="AI181" s="102"/>
      <c r="AJ181" s="184"/>
      <c r="AK181" s="184"/>
      <c r="AL181" s="184"/>
      <c r="AM181" s="103"/>
      <c r="AN181" s="103"/>
      <c r="AO181" s="103"/>
      <c r="AP181" s="103"/>
      <c r="AQ181" s="103"/>
      <c r="AR181" s="103"/>
      <c r="AS181" s="103"/>
      <c r="AT181" s="103"/>
      <c r="AU181" s="103"/>
      <c r="AV181" s="103"/>
      <c r="AW181" s="103"/>
      <c r="AX181" s="103"/>
      <c r="AY181" s="103"/>
      <c r="AZ181" s="103"/>
      <c r="BA181" s="103"/>
      <c r="BB181" s="103"/>
      <c r="BC181" s="103"/>
      <c r="BD181" s="103"/>
      <c r="BE181" s="103"/>
    </row>
    <row r="182" spans="1:57" s="183" customFormat="1" x14ac:dyDescent="0.2">
      <c r="A182" s="85"/>
      <c r="B182" s="86"/>
      <c r="C182" s="85"/>
      <c r="D182" s="207" t="str">
        <f t="shared" si="12"/>
        <v/>
      </c>
      <c r="E182" s="73"/>
      <c r="F182" s="86"/>
      <c r="G182" s="86"/>
      <c r="H182" s="99"/>
      <c r="I182" s="99"/>
      <c r="J182" s="86"/>
      <c r="K182" s="84"/>
      <c r="L182" s="99"/>
      <c r="M182" s="99"/>
      <c r="N182" s="99" t="str">
        <f t="shared" si="13"/>
        <v/>
      </c>
      <c r="O182" s="84"/>
      <c r="P182" s="100"/>
      <c r="Q182" s="100"/>
      <c r="R182" s="84"/>
      <c r="S182" s="101"/>
      <c r="T182" s="100"/>
      <c r="U182" s="84"/>
      <c r="V182" s="84"/>
      <c r="W182" s="86"/>
      <c r="X182" s="84"/>
      <c r="Y182" s="91" t="str">
        <f t="shared" si="14"/>
        <v/>
      </c>
      <c r="Z182" s="84"/>
      <c r="AA182" s="84"/>
      <c r="AB182" s="86"/>
      <c r="AC182" s="84"/>
      <c r="AD182" s="84"/>
      <c r="AE182" s="84"/>
      <c r="AF182" s="91" t="str">
        <f t="shared" si="15"/>
        <v/>
      </c>
      <c r="AG182" s="86"/>
      <c r="AH182" s="100"/>
      <c r="AI182" s="102"/>
      <c r="AJ182" s="184"/>
      <c r="AK182" s="184"/>
      <c r="AL182" s="184"/>
      <c r="AM182" s="103"/>
      <c r="AN182" s="103"/>
      <c r="AO182" s="103"/>
      <c r="AP182" s="103"/>
      <c r="AQ182" s="103"/>
      <c r="AR182" s="103"/>
      <c r="AS182" s="103"/>
      <c r="AT182" s="103"/>
      <c r="AU182" s="103"/>
      <c r="AV182" s="103"/>
      <c r="AW182" s="103"/>
      <c r="AX182" s="103"/>
      <c r="AY182" s="103"/>
      <c r="AZ182" s="103"/>
      <c r="BA182" s="103"/>
      <c r="BB182" s="103"/>
      <c r="BC182" s="103"/>
      <c r="BD182" s="103"/>
      <c r="BE182" s="103"/>
    </row>
    <row r="183" spans="1:57" s="183" customFormat="1" x14ac:dyDescent="0.2">
      <c r="A183" s="85"/>
      <c r="B183" s="86"/>
      <c r="C183" s="85"/>
      <c r="D183" s="207" t="str">
        <f t="shared" si="12"/>
        <v/>
      </c>
      <c r="E183" s="73"/>
      <c r="F183" s="86"/>
      <c r="G183" s="86"/>
      <c r="H183" s="99"/>
      <c r="I183" s="99"/>
      <c r="J183" s="86"/>
      <c r="K183" s="84"/>
      <c r="L183" s="99"/>
      <c r="M183" s="99"/>
      <c r="N183" s="99" t="str">
        <f t="shared" si="13"/>
        <v/>
      </c>
      <c r="O183" s="84"/>
      <c r="P183" s="100"/>
      <c r="Q183" s="100"/>
      <c r="R183" s="84"/>
      <c r="S183" s="101"/>
      <c r="T183" s="100"/>
      <c r="U183" s="84"/>
      <c r="V183" s="84"/>
      <c r="W183" s="86"/>
      <c r="X183" s="84"/>
      <c r="Y183" s="91" t="str">
        <f t="shared" si="14"/>
        <v/>
      </c>
      <c r="Z183" s="84"/>
      <c r="AA183" s="84"/>
      <c r="AB183" s="86"/>
      <c r="AC183" s="84"/>
      <c r="AD183" s="84"/>
      <c r="AE183" s="84"/>
      <c r="AF183" s="91" t="str">
        <f t="shared" si="15"/>
        <v/>
      </c>
      <c r="AG183" s="86"/>
      <c r="AH183" s="100"/>
      <c r="AI183" s="102"/>
      <c r="AJ183" s="184"/>
      <c r="AK183" s="184"/>
      <c r="AL183" s="184"/>
      <c r="AM183" s="103"/>
      <c r="AN183" s="103"/>
      <c r="AO183" s="103"/>
      <c r="AP183" s="103"/>
      <c r="AQ183" s="103"/>
      <c r="AR183" s="103"/>
      <c r="AS183" s="103"/>
      <c r="AT183" s="103"/>
      <c r="AU183" s="103"/>
      <c r="AV183" s="103"/>
      <c r="AW183" s="103"/>
      <c r="AX183" s="103"/>
      <c r="AY183" s="103"/>
      <c r="AZ183" s="103"/>
      <c r="BA183" s="103"/>
      <c r="BB183" s="103"/>
      <c r="BC183" s="103"/>
      <c r="BD183" s="103"/>
      <c r="BE183" s="103"/>
    </row>
    <row r="184" spans="1:57" s="183" customFormat="1" x14ac:dyDescent="0.2">
      <c r="A184" s="85"/>
      <c r="B184" s="86"/>
      <c r="C184" s="85"/>
      <c r="D184" s="207" t="str">
        <f t="shared" si="12"/>
        <v/>
      </c>
      <c r="E184" s="73"/>
      <c r="F184" s="86"/>
      <c r="G184" s="86"/>
      <c r="H184" s="99"/>
      <c r="I184" s="99"/>
      <c r="J184" s="86"/>
      <c r="K184" s="84"/>
      <c r="L184" s="99"/>
      <c r="M184" s="99"/>
      <c r="N184" s="99" t="str">
        <f t="shared" si="13"/>
        <v/>
      </c>
      <c r="O184" s="84"/>
      <c r="P184" s="100"/>
      <c r="Q184" s="100"/>
      <c r="R184" s="84"/>
      <c r="S184" s="101"/>
      <c r="T184" s="100"/>
      <c r="U184" s="84"/>
      <c r="V184" s="84"/>
      <c r="W184" s="86"/>
      <c r="X184" s="84"/>
      <c r="Y184" s="91" t="str">
        <f t="shared" si="14"/>
        <v/>
      </c>
      <c r="Z184" s="84"/>
      <c r="AA184" s="84"/>
      <c r="AB184" s="86"/>
      <c r="AC184" s="84"/>
      <c r="AD184" s="84"/>
      <c r="AE184" s="84"/>
      <c r="AF184" s="91" t="str">
        <f t="shared" si="15"/>
        <v/>
      </c>
      <c r="AG184" s="86"/>
      <c r="AH184" s="100"/>
      <c r="AI184" s="102"/>
      <c r="AJ184" s="184"/>
      <c r="AK184" s="184"/>
      <c r="AL184" s="184"/>
      <c r="AM184" s="103"/>
      <c r="AN184" s="103"/>
      <c r="AO184" s="103"/>
      <c r="AP184" s="103"/>
      <c r="AQ184" s="103"/>
      <c r="AR184" s="103"/>
      <c r="AS184" s="103"/>
      <c r="AT184" s="103"/>
      <c r="AU184" s="103"/>
      <c r="AV184" s="103"/>
      <c r="AW184" s="103"/>
      <c r="AX184" s="103"/>
      <c r="AY184" s="103"/>
      <c r="AZ184" s="103"/>
      <c r="BA184" s="103"/>
      <c r="BB184" s="103"/>
      <c r="BC184" s="103"/>
      <c r="BD184" s="103"/>
      <c r="BE184" s="103"/>
    </row>
    <row r="185" spans="1:57" s="183" customFormat="1" x14ac:dyDescent="0.2">
      <c r="A185" s="85"/>
      <c r="B185" s="86"/>
      <c r="C185" s="85"/>
      <c r="D185" s="207" t="str">
        <f t="shared" si="12"/>
        <v/>
      </c>
      <c r="E185" s="73"/>
      <c r="F185" s="86"/>
      <c r="G185" s="86"/>
      <c r="H185" s="99"/>
      <c r="I185" s="99"/>
      <c r="J185" s="86"/>
      <c r="K185" s="84"/>
      <c r="L185" s="99"/>
      <c r="M185" s="99"/>
      <c r="N185" s="99" t="str">
        <f t="shared" si="13"/>
        <v/>
      </c>
      <c r="O185" s="84"/>
      <c r="P185" s="100"/>
      <c r="Q185" s="100"/>
      <c r="R185" s="84"/>
      <c r="S185" s="101"/>
      <c r="T185" s="100"/>
      <c r="U185" s="84"/>
      <c r="V185" s="84"/>
      <c r="W185" s="86"/>
      <c r="X185" s="84"/>
      <c r="Y185" s="91" t="str">
        <f t="shared" si="14"/>
        <v/>
      </c>
      <c r="Z185" s="84"/>
      <c r="AA185" s="84"/>
      <c r="AB185" s="86"/>
      <c r="AC185" s="84"/>
      <c r="AD185" s="84"/>
      <c r="AE185" s="84"/>
      <c r="AF185" s="91" t="str">
        <f t="shared" si="15"/>
        <v/>
      </c>
      <c r="AG185" s="86"/>
      <c r="AH185" s="100"/>
      <c r="AI185" s="102"/>
      <c r="AJ185" s="184"/>
      <c r="AK185" s="184"/>
      <c r="AL185" s="184"/>
      <c r="AM185" s="103"/>
      <c r="AN185" s="103"/>
      <c r="AO185" s="103"/>
      <c r="AP185" s="103"/>
      <c r="AQ185" s="103"/>
      <c r="AR185" s="103"/>
      <c r="AS185" s="103"/>
      <c r="AT185" s="103"/>
      <c r="AU185" s="103"/>
      <c r="AV185" s="103"/>
      <c r="AW185" s="103"/>
      <c r="AX185" s="103"/>
      <c r="AY185" s="103"/>
      <c r="AZ185" s="103"/>
      <c r="BA185" s="103"/>
      <c r="BB185" s="103"/>
      <c r="BC185" s="103"/>
      <c r="BD185" s="103"/>
      <c r="BE185" s="103"/>
    </row>
    <row r="186" spans="1:57" s="183" customFormat="1" x14ac:dyDescent="0.2">
      <c r="A186" s="85"/>
      <c r="B186" s="86"/>
      <c r="C186" s="85"/>
      <c r="D186" s="207" t="str">
        <f t="shared" si="12"/>
        <v/>
      </c>
      <c r="E186" s="73"/>
      <c r="F186" s="86"/>
      <c r="G186" s="86"/>
      <c r="H186" s="99"/>
      <c r="I186" s="99"/>
      <c r="J186" s="86"/>
      <c r="K186" s="84"/>
      <c r="L186" s="99"/>
      <c r="M186" s="99"/>
      <c r="N186" s="99" t="str">
        <f t="shared" si="13"/>
        <v/>
      </c>
      <c r="O186" s="84"/>
      <c r="P186" s="100"/>
      <c r="Q186" s="100"/>
      <c r="R186" s="84"/>
      <c r="S186" s="101"/>
      <c r="T186" s="100"/>
      <c r="U186" s="84"/>
      <c r="V186" s="84"/>
      <c r="W186" s="86"/>
      <c r="X186" s="84"/>
      <c r="Y186" s="91" t="str">
        <f t="shared" si="14"/>
        <v/>
      </c>
      <c r="Z186" s="84"/>
      <c r="AA186" s="84"/>
      <c r="AB186" s="86"/>
      <c r="AC186" s="84"/>
      <c r="AD186" s="84"/>
      <c r="AE186" s="84"/>
      <c r="AF186" s="91" t="str">
        <f t="shared" si="15"/>
        <v/>
      </c>
      <c r="AG186" s="86"/>
      <c r="AH186" s="100"/>
      <c r="AI186" s="102"/>
      <c r="AJ186" s="184"/>
      <c r="AK186" s="184"/>
      <c r="AL186" s="184"/>
      <c r="AM186" s="103"/>
      <c r="AN186" s="103"/>
      <c r="AO186" s="103"/>
      <c r="AP186" s="103"/>
      <c r="AQ186" s="103"/>
      <c r="AR186" s="103"/>
      <c r="AS186" s="103"/>
      <c r="AT186" s="103"/>
      <c r="AU186" s="103"/>
      <c r="AV186" s="103"/>
      <c r="AW186" s="103"/>
      <c r="AX186" s="103"/>
      <c r="AY186" s="103"/>
      <c r="AZ186" s="103"/>
      <c r="BA186" s="103"/>
      <c r="BB186" s="103"/>
      <c r="BC186" s="103"/>
      <c r="BD186" s="103"/>
      <c r="BE186" s="103"/>
    </row>
    <row r="187" spans="1:57" s="183" customFormat="1" x14ac:dyDescent="0.2">
      <c r="A187" s="85"/>
      <c r="B187" s="86"/>
      <c r="C187" s="85"/>
      <c r="D187" s="207" t="str">
        <f t="shared" si="12"/>
        <v/>
      </c>
      <c r="E187" s="73"/>
      <c r="F187" s="86"/>
      <c r="G187" s="86"/>
      <c r="H187" s="99"/>
      <c r="I187" s="99"/>
      <c r="J187" s="86"/>
      <c r="K187" s="84"/>
      <c r="L187" s="99"/>
      <c r="M187" s="99"/>
      <c r="N187" s="99" t="str">
        <f t="shared" si="13"/>
        <v/>
      </c>
      <c r="O187" s="84"/>
      <c r="P187" s="100"/>
      <c r="Q187" s="100"/>
      <c r="R187" s="84"/>
      <c r="S187" s="101"/>
      <c r="T187" s="100"/>
      <c r="U187" s="84"/>
      <c r="V187" s="84"/>
      <c r="W187" s="86"/>
      <c r="X187" s="84"/>
      <c r="Y187" s="91" t="str">
        <f t="shared" si="14"/>
        <v/>
      </c>
      <c r="Z187" s="84"/>
      <c r="AA187" s="84"/>
      <c r="AB187" s="86"/>
      <c r="AC187" s="84"/>
      <c r="AD187" s="84"/>
      <c r="AE187" s="84"/>
      <c r="AF187" s="91" t="str">
        <f t="shared" si="15"/>
        <v/>
      </c>
      <c r="AG187" s="86"/>
      <c r="AH187" s="100"/>
      <c r="AI187" s="102"/>
      <c r="AJ187" s="184"/>
      <c r="AK187" s="184"/>
      <c r="AL187" s="184"/>
      <c r="AM187" s="103"/>
      <c r="AN187" s="103"/>
      <c r="AO187" s="103"/>
      <c r="AP187" s="103"/>
      <c r="AQ187" s="103"/>
      <c r="AR187" s="103"/>
      <c r="AS187" s="103"/>
      <c r="AT187" s="103"/>
      <c r="AU187" s="103"/>
      <c r="AV187" s="103"/>
      <c r="AW187" s="103"/>
      <c r="AX187" s="103"/>
      <c r="AY187" s="103"/>
      <c r="AZ187" s="103"/>
      <c r="BA187" s="103"/>
      <c r="BB187" s="103"/>
      <c r="BC187" s="103"/>
      <c r="BD187" s="103"/>
      <c r="BE187" s="103"/>
    </row>
    <row r="188" spans="1:57" s="183" customFormat="1" x14ac:dyDescent="0.2">
      <c r="A188" s="85"/>
      <c r="B188" s="86"/>
      <c r="C188" s="85"/>
      <c r="D188" s="207" t="str">
        <f t="shared" si="12"/>
        <v/>
      </c>
      <c r="E188" s="73"/>
      <c r="F188" s="86"/>
      <c r="G188" s="86"/>
      <c r="H188" s="99"/>
      <c r="I188" s="99"/>
      <c r="J188" s="86"/>
      <c r="K188" s="84"/>
      <c r="L188" s="99"/>
      <c r="M188" s="99"/>
      <c r="N188" s="99" t="str">
        <f t="shared" si="13"/>
        <v/>
      </c>
      <c r="O188" s="84"/>
      <c r="P188" s="100"/>
      <c r="Q188" s="100"/>
      <c r="R188" s="84"/>
      <c r="S188" s="101"/>
      <c r="T188" s="100"/>
      <c r="U188" s="84"/>
      <c r="V188" s="84"/>
      <c r="W188" s="86"/>
      <c r="X188" s="84"/>
      <c r="Y188" s="91" t="str">
        <f t="shared" si="14"/>
        <v/>
      </c>
      <c r="Z188" s="84"/>
      <c r="AA188" s="84"/>
      <c r="AB188" s="86"/>
      <c r="AC188" s="84"/>
      <c r="AD188" s="84"/>
      <c r="AE188" s="84"/>
      <c r="AF188" s="91" t="str">
        <f t="shared" si="15"/>
        <v/>
      </c>
      <c r="AG188" s="86"/>
      <c r="AH188" s="100"/>
      <c r="AI188" s="102"/>
      <c r="AJ188" s="184"/>
      <c r="AK188" s="184"/>
      <c r="AL188" s="184"/>
      <c r="AM188" s="103"/>
      <c r="AN188" s="103"/>
      <c r="AO188" s="103"/>
      <c r="AP188" s="103"/>
      <c r="AQ188" s="103"/>
      <c r="AR188" s="103"/>
      <c r="AS188" s="103"/>
      <c r="AT188" s="103"/>
      <c r="AU188" s="103"/>
      <c r="AV188" s="103"/>
      <c r="AW188" s="103"/>
      <c r="AX188" s="103"/>
      <c r="AY188" s="103"/>
      <c r="AZ188" s="103"/>
      <c r="BA188" s="103"/>
      <c r="BB188" s="103"/>
      <c r="BC188" s="103"/>
      <c r="BD188" s="103"/>
      <c r="BE188" s="103"/>
    </row>
    <row r="189" spans="1:57" s="183" customFormat="1" x14ac:dyDescent="0.2">
      <c r="A189" s="85"/>
      <c r="B189" s="86"/>
      <c r="C189" s="85"/>
      <c r="D189" s="207" t="str">
        <f t="shared" si="12"/>
        <v/>
      </c>
      <c r="E189" s="73"/>
      <c r="F189" s="86"/>
      <c r="G189" s="86"/>
      <c r="H189" s="99"/>
      <c r="I189" s="99"/>
      <c r="J189" s="86"/>
      <c r="K189" s="84"/>
      <c r="L189" s="99"/>
      <c r="M189" s="99"/>
      <c r="N189" s="99" t="str">
        <f t="shared" si="13"/>
        <v/>
      </c>
      <c r="O189" s="84"/>
      <c r="P189" s="100"/>
      <c r="Q189" s="100"/>
      <c r="R189" s="84"/>
      <c r="S189" s="101"/>
      <c r="T189" s="100"/>
      <c r="U189" s="84"/>
      <c r="V189" s="84"/>
      <c r="W189" s="86"/>
      <c r="X189" s="84"/>
      <c r="Y189" s="91" t="str">
        <f t="shared" si="14"/>
        <v/>
      </c>
      <c r="Z189" s="84"/>
      <c r="AA189" s="84"/>
      <c r="AB189" s="86"/>
      <c r="AC189" s="84"/>
      <c r="AD189" s="84"/>
      <c r="AE189" s="84"/>
      <c r="AF189" s="91" t="str">
        <f t="shared" si="15"/>
        <v/>
      </c>
      <c r="AG189" s="86"/>
      <c r="AH189" s="100"/>
      <c r="AI189" s="102"/>
      <c r="AJ189" s="184"/>
      <c r="AK189" s="184"/>
      <c r="AL189" s="184"/>
      <c r="AM189" s="103"/>
      <c r="AN189" s="103"/>
      <c r="AO189" s="103"/>
      <c r="AP189" s="103"/>
      <c r="AQ189" s="103"/>
      <c r="AR189" s="103"/>
      <c r="AS189" s="103"/>
      <c r="AT189" s="103"/>
      <c r="AU189" s="103"/>
      <c r="AV189" s="103"/>
      <c r="AW189" s="103"/>
      <c r="AX189" s="103"/>
      <c r="AY189" s="103"/>
      <c r="AZ189" s="103"/>
      <c r="BA189" s="103"/>
      <c r="BB189" s="103"/>
      <c r="BC189" s="103"/>
      <c r="BD189" s="103"/>
      <c r="BE189" s="103"/>
    </row>
    <row r="190" spans="1:57" s="183" customFormat="1" x14ac:dyDescent="0.2">
      <c r="A190" s="85"/>
      <c r="B190" s="86"/>
      <c r="C190" s="85"/>
      <c r="D190" s="207" t="str">
        <f t="shared" si="12"/>
        <v/>
      </c>
      <c r="E190" s="73"/>
      <c r="F190" s="86"/>
      <c r="G190" s="86"/>
      <c r="H190" s="99"/>
      <c r="I190" s="99"/>
      <c r="J190" s="86"/>
      <c r="K190" s="84"/>
      <c r="L190" s="99"/>
      <c r="M190" s="99"/>
      <c r="N190" s="99" t="str">
        <f t="shared" si="13"/>
        <v/>
      </c>
      <c r="O190" s="84"/>
      <c r="P190" s="100"/>
      <c r="Q190" s="100"/>
      <c r="R190" s="84"/>
      <c r="S190" s="101"/>
      <c r="T190" s="100"/>
      <c r="U190" s="84"/>
      <c r="V190" s="84"/>
      <c r="W190" s="86"/>
      <c r="X190" s="84"/>
      <c r="Y190" s="91" t="str">
        <f t="shared" si="14"/>
        <v/>
      </c>
      <c r="Z190" s="84"/>
      <c r="AA190" s="84"/>
      <c r="AB190" s="86"/>
      <c r="AC190" s="84"/>
      <c r="AD190" s="84"/>
      <c r="AE190" s="84"/>
      <c r="AF190" s="91" t="str">
        <f t="shared" si="15"/>
        <v/>
      </c>
      <c r="AG190" s="86"/>
      <c r="AH190" s="100"/>
      <c r="AI190" s="102"/>
      <c r="AJ190" s="184"/>
      <c r="AK190" s="184"/>
      <c r="AL190" s="184"/>
      <c r="AM190" s="103"/>
      <c r="AN190" s="103"/>
      <c r="AO190" s="103"/>
      <c r="AP190" s="103"/>
      <c r="AQ190" s="103"/>
      <c r="AR190" s="103"/>
      <c r="AS190" s="103"/>
      <c r="AT190" s="103"/>
      <c r="AU190" s="103"/>
      <c r="AV190" s="103"/>
      <c r="AW190" s="103"/>
      <c r="AX190" s="103"/>
      <c r="AY190" s="103"/>
      <c r="AZ190" s="103"/>
      <c r="BA190" s="103"/>
      <c r="BB190" s="103"/>
      <c r="BC190" s="103"/>
      <c r="BD190" s="103"/>
      <c r="BE190" s="103"/>
    </row>
    <row r="191" spans="1:57" s="183" customFormat="1" x14ac:dyDescent="0.2">
      <c r="A191" s="85"/>
      <c r="B191" s="86"/>
      <c r="C191" s="85"/>
      <c r="D191" s="207" t="str">
        <f t="shared" si="12"/>
        <v/>
      </c>
      <c r="E191" s="73"/>
      <c r="F191" s="86"/>
      <c r="G191" s="86"/>
      <c r="H191" s="99"/>
      <c r="I191" s="99"/>
      <c r="J191" s="86"/>
      <c r="K191" s="84"/>
      <c r="L191" s="99"/>
      <c r="M191" s="99"/>
      <c r="N191" s="99" t="str">
        <f t="shared" si="13"/>
        <v/>
      </c>
      <c r="O191" s="84"/>
      <c r="P191" s="100"/>
      <c r="Q191" s="100"/>
      <c r="R191" s="84"/>
      <c r="S191" s="101"/>
      <c r="T191" s="100"/>
      <c r="U191" s="84"/>
      <c r="V191" s="84"/>
      <c r="W191" s="86"/>
      <c r="X191" s="84"/>
      <c r="Y191" s="91" t="str">
        <f t="shared" si="14"/>
        <v/>
      </c>
      <c r="Z191" s="84"/>
      <c r="AA191" s="84"/>
      <c r="AB191" s="86"/>
      <c r="AC191" s="84"/>
      <c r="AD191" s="84"/>
      <c r="AE191" s="84"/>
      <c r="AF191" s="91" t="str">
        <f t="shared" si="15"/>
        <v/>
      </c>
      <c r="AG191" s="86"/>
      <c r="AH191" s="100"/>
      <c r="AI191" s="102"/>
      <c r="AJ191" s="184"/>
      <c r="AK191" s="184"/>
      <c r="AL191" s="184"/>
      <c r="AM191" s="103"/>
      <c r="AN191" s="103"/>
      <c r="AO191" s="103"/>
      <c r="AP191" s="103"/>
      <c r="AQ191" s="103"/>
      <c r="AR191" s="103"/>
      <c r="AS191" s="103"/>
      <c r="AT191" s="103"/>
      <c r="AU191" s="103"/>
      <c r="AV191" s="103"/>
      <c r="AW191" s="103"/>
      <c r="AX191" s="103"/>
      <c r="AY191" s="103"/>
      <c r="AZ191" s="103"/>
      <c r="BA191" s="103"/>
      <c r="BB191" s="103"/>
      <c r="BC191" s="103"/>
      <c r="BD191" s="103"/>
      <c r="BE191" s="103"/>
    </row>
    <row r="192" spans="1:57" s="183" customFormat="1" x14ac:dyDescent="0.2">
      <c r="A192" s="85"/>
      <c r="B192" s="86"/>
      <c r="C192" s="85"/>
      <c r="D192" s="207" t="str">
        <f t="shared" si="12"/>
        <v/>
      </c>
      <c r="E192" s="73"/>
      <c r="F192" s="86"/>
      <c r="G192" s="86"/>
      <c r="H192" s="99"/>
      <c r="I192" s="99"/>
      <c r="J192" s="86"/>
      <c r="K192" s="84"/>
      <c r="L192" s="99"/>
      <c r="M192" s="99"/>
      <c r="N192" s="99" t="str">
        <f t="shared" si="13"/>
        <v/>
      </c>
      <c r="O192" s="84"/>
      <c r="P192" s="100"/>
      <c r="Q192" s="100"/>
      <c r="R192" s="84"/>
      <c r="S192" s="101"/>
      <c r="T192" s="100"/>
      <c r="U192" s="84"/>
      <c r="V192" s="84"/>
      <c r="W192" s="86"/>
      <c r="X192" s="84"/>
      <c r="Y192" s="91" t="str">
        <f t="shared" si="14"/>
        <v/>
      </c>
      <c r="Z192" s="84"/>
      <c r="AA192" s="84"/>
      <c r="AB192" s="86"/>
      <c r="AC192" s="84"/>
      <c r="AD192" s="84"/>
      <c r="AE192" s="84"/>
      <c r="AF192" s="91" t="str">
        <f t="shared" si="15"/>
        <v/>
      </c>
      <c r="AG192" s="86"/>
      <c r="AH192" s="100"/>
      <c r="AI192" s="102"/>
      <c r="AJ192" s="184"/>
      <c r="AK192" s="184"/>
      <c r="AL192" s="184"/>
      <c r="AM192" s="103"/>
      <c r="AN192" s="103"/>
      <c r="AO192" s="103"/>
      <c r="AP192" s="103"/>
      <c r="AQ192" s="103"/>
      <c r="AR192" s="103"/>
      <c r="AS192" s="103"/>
      <c r="AT192" s="103"/>
      <c r="AU192" s="103"/>
      <c r="AV192" s="103"/>
      <c r="AW192" s="103"/>
      <c r="AX192" s="103"/>
      <c r="AY192" s="103"/>
      <c r="AZ192" s="103"/>
      <c r="BA192" s="103"/>
      <c r="BB192" s="103"/>
      <c r="BC192" s="103"/>
      <c r="BD192" s="103"/>
      <c r="BE192" s="103"/>
    </row>
    <row r="193" spans="1:57" s="183" customFormat="1" x14ac:dyDescent="0.2">
      <c r="A193" s="85"/>
      <c r="B193" s="86"/>
      <c r="C193" s="85"/>
      <c r="D193" s="207" t="str">
        <f t="shared" si="12"/>
        <v/>
      </c>
      <c r="E193" s="73"/>
      <c r="F193" s="86"/>
      <c r="G193" s="86"/>
      <c r="H193" s="99"/>
      <c r="I193" s="99"/>
      <c r="J193" s="86"/>
      <c r="K193" s="84"/>
      <c r="L193" s="99"/>
      <c r="M193" s="99"/>
      <c r="N193" s="99" t="str">
        <f t="shared" si="13"/>
        <v/>
      </c>
      <c r="O193" s="84"/>
      <c r="P193" s="100"/>
      <c r="Q193" s="100"/>
      <c r="R193" s="84"/>
      <c r="S193" s="101"/>
      <c r="T193" s="100"/>
      <c r="U193" s="84"/>
      <c r="V193" s="84"/>
      <c r="W193" s="86"/>
      <c r="X193" s="84"/>
      <c r="Y193" s="91" t="str">
        <f t="shared" si="14"/>
        <v/>
      </c>
      <c r="Z193" s="84"/>
      <c r="AA193" s="84"/>
      <c r="AB193" s="86"/>
      <c r="AC193" s="84"/>
      <c r="AD193" s="84"/>
      <c r="AE193" s="84"/>
      <c r="AF193" s="91" t="str">
        <f t="shared" si="15"/>
        <v/>
      </c>
      <c r="AG193" s="86"/>
      <c r="AH193" s="100"/>
      <c r="AI193" s="102"/>
      <c r="AJ193" s="184"/>
      <c r="AK193" s="184"/>
      <c r="AL193" s="184"/>
      <c r="AM193" s="103"/>
      <c r="AN193" s="103"/>
      <c r="AO193" s="103"/>
      <c r="AP193" s="103"/>
      <c r="AQ193" s="103"/>
      <c r="AR193" s="103"/>
      <c r="AS193" s="103"/>
      <c r="AT193" s="103"/>
      <c r="AU193" s="103"/>
      <c r="AV193" s="103"/>
      <c r="AW193" s="103"/>
      <c r="AX193" s="103"/>
      <c r="AY193" s="103"/>
      <c r="AZ193" s="103"/>
      <c r="BA193" s="103"/>
      <c r="BB193" s="103"/>
      <c r="BC193" s="103"/>
      <c r="BD193" s="103"/>
      <c r="BE193" s="103"/>
    </row>
    <row r="194" spans="1:57" s="183" customFormat="1" x14ac:dyDescent="0.2">
      <c r="A194" s="85"/>
      <c r="B194" s="86"/>
      <c r="C194" s="85"/>
      <c r="D194" s="207" t="str">
        <f t="shared" si="12"/>
        <v/>
      </c>
      <c r="E194" s="73"/>
      <c r="F194" s="86"/>
      <c r="G194" s="86"/>
      <c r="H194" s="99"/>
      <c r="I194" s="99"/>
      <c r="J194" s="86"/>
      <c r="K194" s="84"/>
      <c r="L194" s="99"/>
      <c r="M194" s="99"/>
      <c r="N194" s="99" t="str">
        <f t="shared" si="13"/>
        <v/>
      </c>
      <c r="O194" s="84"/>
      <c r="P194" s="100"/>
      <c r="Q194" s="100"/>
      <c r="R194" s="84"/>
      <c r="S194" s="101"/>
      <c r="T194" s="100"/>
      <c r="U194" s="84"/>
      <c r="V194" s="84"/>
      <c r="W194" s="86"/>
      <c r="X194" s="84"/>
      <c r="Y194" s="91" t="str">
        <f t="shared" si="14"/>
        <v/>
      </c>
      <c r="Z194" s="84"/>
      <c r="AA194" s="84"/>
      <c r="AB194" s="86"/>
      <c r="AC194" s="84"/>
      <c r="AD194" s="84"/>
      <c r="AE194" s="84"/>
      <c r="AF194" s="91" t="str">
        <f t="shared" si="15"/>
        <v/>
      </c>
      <c r="AG194" s="86"/>
      <c r="AH194" s="100"/>
      <c r="AI194" s="102"/>
      <c r="AJ194" s="184"/>
      <c r="AK194" s="184"/>
      <c r="AL194" s="184"/>
      <c r="AM194" s="103"/>
      <c r="AN194" s="103"/>
      <c r="AO194" s="103"/>
      <c r="AP194" s="103"/>
      <c r="AQ194" s="103"/>
      <c r="AR194" s="103"/>
      <c r="AS194" s="103"/>
      <c r="AT194" s="103"/>
      <c r="AU194" s="103"/>
      <c r="AV194" s="103"/>
      <c r="AW194" s="103"/>
      <c r="AX194" s="103"/>
      <c r="AY194" s="103"/>
      <c r="AZ194" s="103"/>
      <c r="BA194" s="103"/>
      <c r="BB194" s="103"/>
      <c r="BC194" s="103"/>
      <c r="BD194" s="103"/>
      <c r="BE194" s="103"/>
    </row>
    <row r="195" spans="1:57" s="183" customFormat="1" x14ac:dyDescent="0.2">
      <c r="A195" s="85"/>
      <c r="B195" s="86"/>
      <c r="C195" s="85"/>
      <c r="D195" s="207" t="str">
        <f t="shared" si="12"/>
        <v/>
      </c>
      <c r="E195" s="73"/>
      <c r="F195" s="86"/>
      <c r="G195" s="86"/>
      <c r="H195" s="99"/>
      <c r="I195" s="99"/>
      <c r="J195" s="86"/>
      <c r="K195" s="84"/>
      <c r="L195" s="99"/>
      <c r="M195" s="99"/>
      <c r="N195" s="99" t="str">
        <f t="shared" si="13"/>
        <v/>
      </c>
      <c r="O195" s="84"/>
      <c r="P195" s="100"/>
      <c r="Q195" s="100"/>
      <c r="R195" s="84"/>
      <c r="S195" s="101"/>
      <c r="T195" s="100"/>
      <c r="U195" s="84"/>
      <c r="V195" s="84"/>
      <c r="W195" s="86"/>
      <c r="X195" s="84"/>
      <c r="Y195" s="91" t="str">
        <f t="shared" si="14"/>
        <v/>
      </c>
      <c r="Z195" s="84"/>
      <c r="AA195" s="84"/>
      <c r="AB195" s="86"/>
      <c r="AC195" s="84"/>
      <c r="AD195" s="84"/>
      <c r="AE195" s="84"/>
      <c r="AF195" s="91" t="str">
        <f t="shared" si="15"/>
        <v/>
      </c>
      <c r="AG195" s="86"/>
      <c r="AH195" s="100"/>
      <c r="AI195" s="102"/>
      <c r="AJ195" s="184"/>
      <c r="AK195" s="184"/>
      <c r="AL195" s="184"/>
      <c r="AM195" s="103"/>
      <c r="AN195" s="103"/>
      <c r="AO195" s="103"/>
      <c r="AP195" s="103"/>
      <c r="AQ195" s="103"/>
      <c r="AR195" s="103"/>
      <c r="AS195" s="103"/>
      <c r="AT195" s="103"/>
      <c r="AU195" s="103"/>
      <c r="AV195" s="103"/>
      <c r="AW195" s="103"/>
      <c r="AX195" s="103"/>
      <c r="AY195" s="103"/>
      <c r="AZ195" s="103"/>
      <c r="BA195" s="103"/>
      <c r="BB195" s="103"/>
      <c r="BC195" s="103"/>
      <c r="BD195" s="103"/>
      <c r="BE195" s="103"/>
    </row>
    <row r="196" spans="1:57" s="183" customFormat="1" x14ac:dyDescent="0.2">
      <c r="A196" s="85"/>
      <c r="B196" s="86"/>
      <c r="C196" s="85"/>
      <c r="D196" s="207" t="str">
        <f t="shared" si="12"/>
        <v/>
      </c>
      <c r="E196" s="73"/>
      <c r="F196" s="86"/>
      <c r="G196" s="86"/>
      <c r="H196" s="99"/>
      <c r="I196" s="99"/>
      <c r="J196" s="86"/>
      <c r="K196" s="84"/>
      <c r="L196" s="99"/>
      <c r="M196" s="99"/>
      <c r="N196" s="99" t="str">
        <f t="shared" si="13"/>
        <v/>
      </c>
      <c r="O196" s="84"/>
      <c r="P196" s="100"/>
      <c r="Q196" s="100"/>
      <c r="R196" s="84"/>
      <c r="S196" s="101"/>
      <c r="T196" s="100"/>
      <c r="U196" s="84"/>
      <c r="V196" s="84"/>
      <c r="W196" s="86"/>
      <c r="X196" s="84"/>
      <c r="Y196" s="91" t="str">
        <f t="shared" si="14"/>
        <v/>
      </c>
      <c r="Z196" s="84"/>
      <c r="AA196" s="84"/>
      <c r="AB196" s="86"/>
      <c r="AC196" s="84"/>
      <c r="AD196" s="84"/>
      <c r="AE196" s="84"/>
      <c r="AF196" s="91" t="str">
        <f t="shared" si="15"/>
        <v/>
      </c>
      <c r="AG196" s="86"/>
      <c r="AH196" s="100"/>
      <c r="AI196" s="102"/>
      <c r="AJ196" s="184"/>
      <c r="AK196" s="184"/>
      <c r="AL196" s="184"/>
      <c r="AM196" s="103"/>
      <c r="AN196" s="103"/>
      <c r="AO196" s="103"/>
      <c r="AP196" s="103"/>
      <c r="AQ196" s="103"/>
      <c r="AR196" s="103"/>
      <c r="AS196" s="103"/>
      <c r="AT196" s="103"/>
      <c r="AU196" s="103"/>
      <c r="AV196" s="103"/>
      <c r="AW196" s="103"/>
      <c r="AX196" s="103"/>
      <c r="AY196" s="103"/>
      <c r="AZ196" s="103"/>
      <c r="BA196" s="103"/>
      <c r="BB196" s="103"/>
      <c r="BC196" s="103"/>
      <c r="BD196" s="103"/>
      <c r="BE196" s="103"/>
    </row>
    <row r="197" spans="1:57" s="183" customFormat="1" x14ac:dyDescent="0.2">
      <c r="A197" s="85"/>
      <c r="B197" s="86"/>
      <c r="C197" s="85"/>
      <c r="D197" s="207" t="str">
        <f t="shared" si="12"/>
        <v/>
      </c>
      <c r="E197" s="73"/>
      <c r="F197" s="86"/>
      <c r="G197" s="86"/>
      <c r="H197" s="99"/>
      <c r="I197" s="99"/>
      <c r="J197" s="86"/>
      <c r="K197" s="84"/>
      <c r="L197" s="99"/>
      <c r="M197" s="99"/>
      <c r="N197" s="99" t="str">
        <f t="shared" si="13"/>
        <v/>
      </c>
      <c r="O197" s="84"/>
      <c r="P197" s="100"/>
      <c r="Q197" s="100"/>
      <c r="R197" s="84"/>
      <c r="S197" s="101"/>
      <c r="T197" s="100"/>
      <c r="U197" s="84"/>
      <c r="V197" s="84"/>
      <c r="W197" s="86"/>
      <c r="X197" s="84"/>
      <c r="Y197" s="91" t="str">
        <f t="shared" si="14"/>
        <v/>
      </c>
      <c r="Z197" s="84"/>
      <c r="AA197" s="84"/>
      <c r="AB197" s="86"/>
      <c r="AC197" s="84"/>
      <c r="AD197" s="84"/>
      <c r="AE197" s="84"/>
      <c r="AF197" s="91" t="str">
        <f t="shared" si="15"/>
        <v/>
      </c>
      <c r="AG197" s="86"/>
      <c r="AH197" s="100"/>
      <c r="AI197" s="102"/>
      <c r="AJ197" s="184"/>
      <c r="AK197" s="184"/>
      <c r="AL197" s="184"/>
      <c r="AM197" s="103"/>
      <c r="AN197" s="103"/>
      <c r="AO197" s="103"/>
      <c r="AP197" s="103"/>
      <c r="AQ197" s="103"/>
      <c r="AR197" s="103"/>
      <c r="AS197" s="103"/>
      <c r="AT197" s="103"/>
      <c r="AU197" s="103"/>
      <c r="AV197" s="103"/>
      <c r="AW197" s="103"/>
      <c r="AX197" s="103"/>
      <c r="AY197" s="103"/>
      <c r="AZ197" s="103"/>
      <c r="BA197" s="103"/>
      <c r="BB197" s="103"/>
      <c r="BC197" s="103"/>
      <c r="BD197" s="103"/>
      <c r="BE197" s="103"/>
    </row>
    <row r="198" spans="1:57" s="183" customFormat="1" x14ac:dyDescent="0.2">
      <c r="A198" s="85"/>
      <c r="B198" s="86"/>
      <c r="C198" s="85"/>
      <c r="D198" s="207" t="str">
        <f t="shared" si="12"/>
        <v/>
      </c>
      <c r="E198" s="73"/>
      <c r="F198" s="86"/>
      <c r="G198" s="86"/>
      <c r="H198" s="99"/>
      <c r="I198" s="99"/>
      <c r="J198" s="86"/>
      <c r="K198" s="84"/>
      <c r="L198" s="99"/>
      <c r="M198" s="99"/>
      <c r="N198" s="99" t="str">
        <f t="shared" si="13"/>
        <v/>
      </c>
      <c r="O198" s="84"/>
      <c r="P198" s="100"/>
      <c r="Q198" s="100"/>
      <c r="R198" s="84"/>
      <c r="S198" s="101"/>
      <c r="T198" s="100"/>
      <c r="U198" s="84"/>
      <c r="V198" s="84"/>
      <c r="W198" s="86"/>
      <c r="X198" s="84"/>
      <c r="Y198" s="91" t="str">
        <f t="shared" si="14"/>
        <v/>
      </c>
      <c r="Z198" s="84"/>
      <c r="AA198" s="84"/>
      <c r="AB198" s="86"/>
      <c r="AC198" s="84"/>
      <c r="AD198" s="84"/>
      <c r="AE198" s="84"/>
      <c r="AF198" s="91" t="str">
        <f t="shared" si="15"/>
        <v/>
      </c>
      <c r="AG198" s="86"/>
      <c r="AH198" s="100"/>
      <c r="AI198" s="102"/>
      <c r="AJ198" s="184"/>
      <c r="AK198" s="184"/>
      <c r="AL198" s="184"/>
      <c r="AM198" s="103"/>
      <c r="AN198" s="103"/>
      <c r="AO198" s="103"/>
      <c r="AP198" s="103"/>
      <c r="AQ198" s="103"/>
      <c r="AR198" s="103"/>
      <c r="AS198" s="103"/>
      <c r="AT198" s="103"/>
      <c r="AU198" s="103"/>
      <c r="AV198" s="103"/>
      <c r="AW198" s="103"/>
      <c r="AX198" s="103"/>
      <c r="AY198" s="103"/>
      <c r="AZ198" s="103"/>
      <c r="BA198" s="103"/>
      <c r="BB198" s="103"/>
      <c r="BC198" s="103"/>
      <c r="BD198" s="103"/>
      <c r="BE198" s="103"/>
    </row>
    <row r="199" spans="1:57" s="183" customFormat="1" x14ac:dyDescent="0.2">
      <c r="A199" s="85"/>
      <c r="B199" s="86"/>
      <c r="C199" s="85"/>
      <c r="D199" s="207" t="str">
        <f t="shared" ref="D199:D262" si="16">IF(E199="","",VLOOKUP(E199,Generic_Road_Names_Table_Array,2,FALSE))</f>
        <v/>
      </c>
      <c r="E199" s="73"/>
      <c r="F199" s="86"/>
      <c r="G199" s="86"/>
      <c r="H199" s="99"/>
      <c r="I199" s="99"/>
      <c r="J199" s="86"/>
      <c r="K199" s="84"/>
      <c r="L199" s="99"/>
      <c r="M199" s="99"/>
      <c r="N199" s="99" t="str">
        <f t="shared" ref="N199:N262" si="17">IF(M199="","",(VLOOKUP(M199,Surface_Work_Origin_Array,2,FALSE)))</f>
        <v/>
      </c>
      <c r="O199" s="84"/>
      <c r="P199" s="100"/>
      <c r="Q199" s="100"/>
      <c r="R199" s="84"/>
      <c r="S199" s="101"/>
      <c r="T199" s="100"/>
      <c r="U199" s="84"/>
      <c r="V199" s="84"/>
      <c r="W199" s="86"/>
      <c r="X199" s="84"/>
      <c r="Y199" s="91" t="str">
        <f t="shared" ref="Y199:Y262" si="18">IF(X199="","",VLOOKUP(X199,Pavement_Pave_Material_Table_Array,2,FALSE))</f>
        <v/>
      </c>
      <c r="Z199" s="84"/>
      <c r="AA199" s="84"/>
      <c r="AB199" s="86"/>
      <c r="AC199" s="84"/>
      <c r="AD199" s="84"/>
      <c r="AE199" s="84"/>
      <c r="AF199" s="91" t="str">
        <f t="shared" ref="AF199:AF262" si="19">IF(AE199="","",VLOOKUP(AE199,Pavement_Reconstructed_Table_Array,2,FALSE))</f>
        <v/>
      </c>
      <c r="AG199" s="86"/>
      <c r="AH199" s="100"/>
      <c r="AI199" s="102"/>
      <c r="AJ199" s="184"/>
      <c r="AK199" s="184"/>
      <c r="AL199" s="184"/>
      <c r="AM199" s="103"/>
      <c r="AN199" s="103"/>
      <c r="AO199" s="103"/>
      <c r="AP199" s="103"/>
      <c r="AQ199" s="103"/>
      <c r="AR199" s="103"/>
      <c r="AS199" s="103"/>
      <c r="AT199" s="103"/>
      <c r="AU199" s="103"/>
      <c r="AV199" s="103"/>
      <c r="AW199" s="103"/>
      <c r="AX199" s="103"/>
      <c r="AY199" s="103"/>
      <c r="AZ199" s="103"/>
      <c r="BA199" s="103"/>
      <c r="BB199" s="103"/>
      <c r="BC199" s="103"/>
      <c r="BD199" s="103"/>
      <c r="BE199" s="103"/>
    </row>
    <row r="200" spans="1:57" s="183" customFormat="1" x14ac:dyDescent="0.2">
      <c r="A200" s="85"/>
      <c r="B200" s="86"/>
      <c r="C200" s="85"/>
      <c r="D200" s="207" t="str">
        <f t="shared" si="16"/>
        <v/>
      </c>
      <c r="E200" s="73"/>
      <c r="F200" s="86"/>
      <c r="G200" s="86"/>
      <c r="H200" s="99"/>
      <c r="I200" s="99"/>
      <c r="J200" s="86"/>
      <c r="K200" s="84"/>
      <c r="L200" s="99"/>
      <c r="M200" s="99"/>
      <c r="N200" s="99" t="str">
        <f t="shared" si="17"/>
        <v/>
      </c>
      <c r="O200" s="84"/>
      <c r="P200" s="100"/>
      <c r="Q200" s="100"/>
      <c r="R200" s="84"/>
      <c r="S200" s="101"/>
      <c r="T200" s="100"/>
      <c r="U200" s="84"/>
      <c r="V200" s="84"/>
      <c r="W200" s="86"/>
      <c r="X200" s="84"/>
      <c r="Y200" s="91" t="str">
        <f t="shared" si="18"/>
        <v/>
      </c>
      <c r="Z200" s="84"/>
      <c r="AA200" s="84"/>
      <c r="AB200" s="86"/>
      <c r="AC200" s="84"/>
      <c r="AD200" s="84"/>
      <c r="AE200" s="84"/>
      <c r="AF200" s="91" t="str">
        <f t="shared" si="19"/>
        <v/>
      </c>
      <c r="AG200" s="86"/>
      <c r="AH200" s="100"/>
      <c r="AI200" s="102"/>
      <c r="AJ200" s="184"/>
      <c r="AK200" s="184"/>
      <c r="AL200" s="184"/>
      <c r="AM200" s="103"/>
      <c r="AN200" s="103"/>
      <c r="AO200" s="103"/>
      <c r="AP200" s="103"/>
      <c r="AQ200" s="103"/>
      <c r="AR200" s="103"/>
      <c r="AS200" s="103"/>
      <c r="AT200" s="103"/>
      <c r="AU200" s="103"/>
      <c r="AV200" s="103"/>
      <c r="AW200" s="103"/>
      <c r="AX200" s="103"/>
      <c r="AY200" s="103"/>
      <c r="AZ200" s="103"/>
      <c r="BA200" s="103"/>
      <c r="BB200" s="103"/>
      <c r="BC200" s="103"/>
      <c r="BD200" s="103"/>
      <c r="BE200" s="103"/>
    </row>
    <row r="201" spans="1:57" s="183" customFormat="1" x14ac:dyDescent="0.2">
      <c r="A201" s="85"/>
      <c r="B201" s="86"/>
      <c r="C201" s="85"/>
      <c r="D201" s="207" t="str">
        <f t="shared" si="16"/>
        <v/>
      </c>
      <c r="E201" s="73"/>
      <c r="F201" s="86"/>
      <c r="G201" s="86"/>
      <c r="H201" s="99"/>
      <c r="I201" s="99"/>
      <c r="J201" s="86"/>
      <c r="K201" s="84"/>
      <c r="L201" s="99"/>
      <c r="M201" s="99"/>
      <c r="N201" s="99" t="str">
        <f t="shared" si="17"/>
        <v/>
      </c>
      <c r="O201" s="84"/>
      <c r="P201" s="100"/>
      <c r="Q201" s="100"/>
      <c r="R201" s="84"/>
      <c r="S201" s="101"/>
      <c r="T201" s="100"/>
      <c r="U201" s="84"/>
      <c r="V201" s="84"/>
      <c r="W201" s="86"/>
      <c r="X201" s="84"/>
      <c r="Y201" s="91" t="str">
        <f t="shared" si="18"/>
        <v/>
      </c>
      <c r="Z201" s="84"/>
      <c r="AA201" s="84"/>
      <c r="AB201" s="86"/>
      <c r="AC201" s="84"/>
      <c r="AD201" s="84"/>
      <c r="AE201" s="84"/>
      <c r="AF201" s="91" t="str">
        <f t="shared" si="19"/>
        <v/>
      </c>
      <c r="AG201" s="86"/>
      <c r="AH201" s="100"/>
      <c r="AI201" s="102"/>
      <c r="AJ201" s="184"/>
      <c r="AK201" s="184"/>
      <c r="AL201" s="184"/>
      <c r="AM201" s="103"/>
      <c r="AN201" s="103"/>
      <c r="AO201" s="103"/>
      <c r="AP201" s="103"/>
      <c r="AQ201" s="103"/>
      <c r="AR201" s="103"/>
      <c r="AS201" s="103"/>
      <c r="AT201" s="103"/>
      <c r="AU201" s="103"/>
      <c r="AV201" s="103"/>
      <c r="AW201" s="103"/>
      <c r="AX201" s="103"/>
      <c r="AY201" s="103"/>
      <c r="AZ201" s="103"/>
      <c r="BA201" s="103"/>
      <c r="BB201" s="103"/>
      <c r="BC201" s="103"/>
      <c r="BD201" s="103"/>
      <c r="BE201" s="103"/>
    </row>
    <row r="202" spans="1:57" s="183" customFormat="1" x14ac:dyDescent="0.2">
      <c r="A202" s="85"/>
      <c r="B202" s="86"/>
      <c r="C202" s="85"/>
      <c r="D202" s="207" t="str">
        <f t="shared" si="16"/>
        <v/>
      </c>
      <c r="E202" s="73"/>
      <c r="F202" s="86"/>
      <c r="G202" s="86"/>
      <c r="H202" s="99"/>
      <c r="I202" s="99"/>
      <c r="J202" s="86"/>
      <c r="K202" s="84"/>
      <c r="L202" s="99"/>
      <c r="M202" s="99"/>
      <c r="N202" s="99" t="str">
        <f t="shared" si="17"/>
        <v/>
      </c>
      <c r="O202" s="84"/>
      <c r="P202" s="100"/>
      <c r="Q202" s="100"/>
      <c r="R202" s="84"/>
      <c r="S202" s="101"/>
      <c r="T202" s="100"/>
      <c r="U202" s="84"/>
      <c r="V202" s="84"/>
      <c r="W202" s="86"/>
      <c r="X202" s="84"/>
      <c r="Y202" s="91" t="str">
        <f t="shared" si="18"/>
        <v/>
      </c>
      <c r="Z202" s="84"/>
      <c r="AA202" s="84"/>
      <c r="AB202" s="86"/>
      <c r="AC202" s="84"/>
      <c r="AD202" s="84"/>
      <c r="AE202" s="84"/>
      <c r="AF202" s="91" t="str">
        <f t="shared" si="19"/>
        <v/>
      </c>
      <c r="AG202" s="86"/>
      <c r="AH202" s="100"/>
      <c r="AI202" s="102"/>
      <c r="AJ202" s="184"/>
      <c r="AK202" s="184"/>
      <c r="AL202" s="184"/>
      <c r="AM202" s="103"/>
      <c r="AN202" s="103"/>
      <c r="AO202" s="103"/>
      <c r="AP202" s="103"/>
      <c r="AQ202" s="103"/>
      <c r="AR202" s="103"/>
      <c r="AS202" s="103"/>
      <c r="AT202" s="103"/>
      <c r="AU202" s="103"/>
      <c r="AV202" s="103"/>
      <c r="AW202" s="103"/>
      <c r="AX202" s="103"/>
      <c r="AY202" s="103"/>
      <c r="AZ202" s="103"/>
      <c r="BA202" s="103"/>
      <c r="BB202" s="103"/>
      <c r="BC202" s="103"/>
      <c r="BD202" s="103"/>
      <c r="BE202" s="103"/>
    </row>
    <row r="203" spans="1:57" s="183" customFormat="1" x14ac:dyDescent="0.2">
      <c r="A203" s="85"/>
      <c r="B203" s="86"/>
      <c r="C203" s="85"/>
      <c r="D203" s="207" t="str">
        <f t="shared" si="16"/>
        <v/>
      </c>
      <c r="E203" s="73"/>
      <c r="F203" s="86"/>
      <c r="G203" s="86"/>
      <c r="H203" s="99"/>
      <c r="I203" s="99"/>
      <c r="J203" s="86"/>
      <c r="K203" s="84"/>
      <c r="L203" s="99"/>
      <c r="M203" s="99"/>
      <c r="N203" s="99" t="str">
        <f t="shared" si="17"/>
        <v/>
      </c>
      <c r="O203" s="84"/>
      <c r="P203" s="100"/>
      <c r="Q203" s="100"/>
      <c r="R203" s="84"/>
      <c r="S203" s="101"/>
      <c r="T203" s="100"/>
      <c r="U203" s="84"/>
      <c r="V203" s="84"/>
      <c r="W203" s="86"/>
      <c r="X203" s="84"/>
      <c r="Y203" s="91" t="str">
        <f t="shared" si="18"/>
        <v/>
      </c>
      <c r="Z203" s="84"/>
      <c r="AA203" s="84"/>
      <c r="AB203" s="86"/>
      <c r="AC203" s="84"/>
      <c r="AD203" s="84"/>
      <c r="AE203" s="84"/>
      <c r="AF203" s="91" t="str">
        <f t="shared" si="19"/>
        <v/>
      </c>
      <c r="AG203" s="86"/>
      <c r="AH203" s="100"/>
      <c r="AI203" s="102"/>
      <c r="AJ203" s="184"/>
      <c r="AK203" s="184"/>
      <c r="AL203" s="184"/>
      <c r="AM203" s="103"/>
      <c r="AN203" s="103"/>
      <c r="AO203" s="103"/>
      <c r="AP203" s="103"/>
      <c r="AQ203" s="103"/>
      <c r="AR203" s="103"/>
      <c r="AS203" s="103"/>
      <c r="AT203" s="103"/>
      <c r="AU203" s="103"/>
      <c r="AV203" s="103"/>
      <c r="AW203" s="103"/>
      <c r="AX203" s="103"/>
      <c r="AY203" s="103"/>
      <c r="AZ203" s="103"/>
      <c r="BA203" s="103"/>
      <c r="BB203" s="103"/>
      <c r="BC203" s="103"/>
      <c r="BD203" s="103"/>
      <c r="BE203" s="103"/>
    </row>
    <row r="204" spans="1:57" s="183" customFormat="1" x14ac:dyDescent="0.2">
      <c r="A204" s="85"/>
      <c r="B204" s="86"/>
      <c r="C204" s="85"/>
      <c r="D204" s="207" t="str">
        <f t="shared" si="16"/>
        <v/>
      </c>
      <c r="E204" s="73"/>
      <c r="F204" s="86"/>
      <c r="G204" s="86"/>
      <c r="H204" s="99"/>
      <c r="I204" s="99"/>
      <c r="J204" s="86"/>
      <c r="K204" s="84"/>
      <c r="L204" s="99"/>
      <c r="M204" s="99"/>
      <c r="N204" s="99" t="str">
        <f t="shared" si="17"/>
        <v/>
      </c>
      <c r="O204" s="84"/>
      <c r="P204" s="100"/>
      <c r="Q204" s="100"/>
      <c r="R204" s="84"/>
      <c r="S204" s="101"/>
      <c r="T204" s="100"/>
      <c r="U204" s="84"/>
      <c r="V204" s="84"/>
      <c r="W204" s="86"/>
      <c r="X204" s="84"/>
      <c r="Y204" s="91" t="str">
        <f t="shared" si="18"/>
        <v/>
      </c>
      <c r="Z204" s="84"/>
      <c r="AA204" s="84"/>
      <c r="AB204" s="86"/>
      <c r="AC204" s="84"/>
      <c r="AD204" s="84"/>
      <c r="AE204" s="84"/>
      <c r="AF204" s="91" t="str">
        <f t="shared" si="19"/>
        <v/>
      </c>
      <c r="AG204" s="86"/>
      <c r="AH204" s="100"/>
      <c r="AI204" s="102"/>
      <c r="AJ204" s="184"/>
      <c r="AK204" s="184"/>
      <c r="AL204" s="184"/>
      <c r="AM204" s="103"/>
      <c r="AN204" s="103"/>
      <c r="AO204" s="103"/>
      <c r="AP204" s="103"/>
      <c r="AQ204" s="103"/>
      <c r="AR204" s="103"/>
      <c r="AS204" s="103"/>
      <c r="AT204" s="103"/>
      <c r="AU204" s="103"/>
      <c r="AV204" s="103"/>
      <c r="AW204" s="103"/>
      <c r="AX204" s="103"/>
      <c r="AY204" s="103"/>
      <c r="AZ204" s="103"/>
      <c r="BA204" s="103"/>
      <c r="BB204" s="103"/>
      <c r="BC204" s="103"/>
      <c r="BD204" s="103"/>
      <c r="BE204" s="103"/>
    </row>
    <row r="205" spans="1:57" s="183" customFormat="1" x14ac:dyDescent="0.2">
      <c r="A205" s="85"/>
      <c r="B205" s="86"/>
      <c r="C205" s="85"/>
      <c r="D205" s="207" t="str">
        <f t="shared" si="16"/>
        <v/>
      </c>
      <c r="E205" s="73"/>
      <c r="F205" s="86"/>
      <c r="G205" s="86"/>
      <c r="H205" s="99"/>
      <c r="I205" s="99"/>
      <c r="J205" s="86"/>
      <c r="K205" s="84"/>
      <c r="L205" s="99"/>
      <c r="M205" s="99"/>
      <c r="N205" s="99" t="str">
        <f t="shared" si="17"/>
        <v/>
      </c>
      <c r="O205" s="84"/>
      <c r="P205" s="100"/>
      <c r="Q205" s="100"/>
      <c r="R205" s="84"/>
      <c r="S205" s="101"/>
      <c r="T205" s="100"/>
      <c r="U205" s="84"/>
      <c r="V205" s="84"/>
      <c r="W205" s="86"/>
      <c r="X205" s="84"/>
      <c r="Y205" s="91" t="str">
        <f t="shared" si="18"/>
        <v/>
      </c>
      <c r="Z205" s="84"/>
      <c r="AA205" s="84"/>
      <c r="AB205" s="86"/>
      <c r="AC205" s="84"/>
      <c r="AD205" s="84"/>
      <c r="AE205" s="84"/>
      <c r="AF205" s="91" t="str">
        <f t="shared" si="19"/>
        <v/>
      </c>
      <c r="AG205" s="86"/>
      <c r="AH205" s="100"/>
      <c r="AI205" s="102"/>
      <c r="AJ205" s="184"/>
      <c r="AK205" s="184"/>
      <c r="AL205" s="184"/>
      <c r="AM205" s="103"/>
      <c r="AN205" s="103"/>
      <c r="AO205" s="103"/>
      <c r="AP205" s="103"/>
      <c r="AQ205" s="103"/>
      <c r="AR205" s="103"/>
      <c r="AS205" s="103"/>
      <c r="AT205" s="103"/>
      <c r="AU205" s="103"/>
      <c r="AV205" s="103"/>
      <c r="AW205" s="103"/>
      <c r="AX205" s="103"/>
      <c r="AY205" s="103"/>
      <c r="AZ205" s="103"/>
      <c r="BA205" s="103"/>
      <c r="BB205" s="103"/>
      <c r="BC205" s="103"/>
      <c r="BD205" s="103"/>
      <c r="BE205" s="103"/>
    </row>
    <row r="206" spans="1:57" s="183" customFormat="1" x14ac:dyDescent="0.2">
      <c r="A206" s="85"/>
      <c r="B206" s="86"/>
      <c r="C206" s="85"/>
      <c r="D206" s="207" t="str">
        <f t="shared" si="16"/>
        <v/>
      </c>
      <c r="E206" s="73"/>
      <c r="F206" s="86"/>
      <c r="G206" s="86"/>
      <c r="H206" s="99"/>
      <c r="I206" s="99"/>
      <c r="J206" s="86"/>
      <c r="K206" s="84"/>
      <c r="L206" s="99"/>
      <c r="M206" s="99"/>
      <c r="N206" s="99" t="str">
        <f t="shared" si="17"/>
        <v/>
      </c>
      <c r="O206" s="84"/>
      <c r="P206" s="100"/>
      <c r="Q206" s="100"/>
      <c r="R206" s="84"/>
      <c r="S206" s="101"/>
      <c r="T206" s="100"/>
      <c r="U206" s="84"/>
      <c r="V206" s="84"/>
      <c r="W206" s="86"/>
      <c r="X206" s="84"/>
      <c r="Y206" s="91" t="str">
        <f t="shared" si="18"/>
        <v/>
      </c>
      <c r="Z206" s="84"/>
      <c r="AA206" s="84"/>
      <c r="AB206" s="86"/>
      <c r="AC206" s="84"/>
      <c r="AD206" s="84"/>
      <c r="AE206" s="84"/>
      <c r="AF206" s="91" t="str">
        <f t="shared" si="19"/>
        <v/>
      </c>
      <c r="AG206" s="86"/>
      <c r="AH206" s="100"/>
      <c r="AI206" s="102"/>
      <c r="AJ206" s="184"/>
      <c r="AK206" s="184"/>
      <c r="AL206" s="184"/>
      <c r="AM206" s="103"/>
      <c r="AN206" s="103"/>
      <c r="AO206" s="103"/>
      <c r="AP206" s="103"/>
      <c r="AQ206" s="103"/>
      <c r="AR206" s="103"/>
      <c r="AS206" s="103"/>
      <c r="AT206" s="103"/>
      <c r="AU206" s="103"/>
      <c r="AV206" s="103"/>
      <c r="AW206" s="103"/>
      <c r="AX206" s="103"/>
      <c r="AY206" s="103"/>
      <c r="AZ206" s="103"/>
      <c r="BA206" s="103"/>
      <c r="BB206" s="103"/>
      <c r="BC206" s="103"/>
      <c r="BD206" s="103"/>
      <c r="BE206" s="103"/>
    </row>
    <row r="207" spans="1:57" s="183" customFormat="1" x14ac:dyDescent="0.2">
      <c r="A207" s="85"/>
      <c r="B207" s="86"/>
      <c r="C207" s="85"/>
      <c r="D207" s="207" t="str">
        <f t="shared" si="16"/>
        <v/>
      </c>
      <c r="E207" s="73"/>
      <c r="F207" s="86"/>
      <c r="G207" s="86"/>
      <c r="H207" s="99"/>
      <c r="I207" s="99"/>
      <c r="J207" s="86"/>
      <c r="K207" s="84"/>
      <c r="L207" s="99"/>
      <c r="M207" s="99"/>
      <c r="N207" s="99" t="str">
        <f t="shared" si="17"/>
        <v/>
      </c>
      <c r="O207" s="84"/>
      <c r="P207" s="100"/>
      <c r="Q207" s="100"/>
      <c r="R207" s="84"/>
      <c r="S207" s="101"/>
      <c r="T207" s="100"/>
      <c r="U207" s="84"/>
      <c r="V207" s="84"/>
      <c r="W207" s="86"/>
      <c r="X207" s="84"/>
      <c r="Y207" s="91" t="str">
        <f t="shared" si="18"/>
        <v/>
      </c>
      <c r="Z207" s="84"/>
      <c r="AA207" s="84"/>
      <c r="AB207" s="86"/>
      <c r="AC207" s="84"/>
      <c r="AD207" s="84"/>
      <c r="AE207" s="84"/>
      <c r="AF207" s="91" t="str">
        <f t="shared" si="19"/>
        <v/>
      </c>
      <c r="AG207" s="86"/>
      <c r="AH207" s="100"/>
      <c r="AI207" s="102"/>
      <c r="AJ207" s="184"/>
      <c r="AK207" s="184"/>
      <c r="AL207" s="184"/>
      <c r="AM207" s="103"/>
      <c r="AN207" s="103"/>
      <c r="AO207" s="103"/>
      <c r="AP207" s="103"/>
      <c r="AQ207" s="103"/>
      <c r="AR207" s="103"/>
      <c r="AS207" s="103"/>
      <c r="AT207" s="103"/>
      <c r="AU207" s="103"/>
      <c r="AV207" s="103"/>
      <c r="AW207" s="103"/>
      <c r="AX207" s="103"/>
      <c r="AY207" s="103"/>
      <c r="AZ207" s="103"/>
      <c r="BA207" s="103"/>
      <c r="BB207" s="103"/>
      <c r="BC207" s="103"/>
      <c r="BD207" s="103"/>
      <c r="BE207" s="103"/>
    </row>
    <row r="208" spans="1:57" s="183" customFormat="1" x14ac:dyDescent="0.2">
      <c r="A208" s="85"/>
      <c r="B208" s="86"/>
      <c r="C208" s="85"/>
      <c r="D208" s="207" t="str">
        <f t="shared" si="16"/>
        <v/>
      </c>
      <c r="E208" s="73"/>
      <c r="F208" s="86"/>
      <c r="G208" s="86"/>
      <c r="H208" s="99"/>
      <c r="I208" s="99"/>
      <c r="J208" s="86"/>
      <c r="K208" s="84"/>
      <c r="L208" s="99"/>
      <c r="M208" s="99"/>
      <c r="N208" s="99" t="str">
        <f t="shared" si="17"/>
        <v/>
      </c>
      <c r="O208" s="84"/>
      <c r="P208" s="100"/>
      <c r="Q208" s="100"/>
      <c r="R208" s="84"/>
      <c r="S208" s="101"/>
      <c r="T208" s="100"/>
      <c r="U208" s="84"/>
      <c r="V208" s="84"/>
      <c r="W208" s="86"/>
      <c r="X208" s="84"/>
      <c r="Y208" s="91" t="str">
        <f t="shared" si="18"/>
        <v/>
      </c>
      <c r="Z208" s="84"/>
      <c r="AA208" s="84"/>
      <c r="AB208" s="86"/>
      <c r="AC208" s="84"/>
      <c r="AD208" s="84"/>
      <c r="AE208" s="84"/>
      <c r="AF208" s="91" t="str">
        <f t="shared" si="19"/>
        <v/>
      </c>
      <c r="AG208" s="86"/>
      <c r="AH208" s="100"/>
      <c r="AI208" s="102"/>
      <c r="AJ208" s="184"/>
      <c r="AK208" s="184"/>
      <c r="AL208" s="184"/>
      <c r="AM208" s="103"/>
      <c r="AN208" s="103"/>
      <c r="AO208" s="103"/>
      <c r="AP208" s="103"/>
      <c r="AQ208" s="103"/>
      <c r="AR208" s="103"/>
      <c r="AS208" s="103"/>
      <c r="AT208" s="103"/>
      <c r="AU208" s="103"/>
      <c r="AV208" s="103"/>
      <c r="AW208" s="103"/>
      <c r="AX208" s="103"/>
      <c r="AY208" s="103"/>
      <c r="AZ208" s="103"/>
      <c r="BA208" s="103"/>
      <c r="BB208" s="103"/>
      <c r="BC208" s="103"/>
      <c r="BD208" s="103"/>
      <c r="BE208" s="103"/>
    </row>
    <row r="209" spans="1:57" s="183" customFormat="1" x14ac:dyDescent="0.2">
      <c r="A209" s="85"/>
      <c r="B209" s="86"/>
      <c r="C209" s="85"/>
      <c r="D209" s="207" t="str">
        <f t="shared" si="16"/>
        <v/>
      </c>
      <c r="E209" s="73"/>
      <c r="F209" s="86"/>
      <c r="G209" s="86"/>
      <c r="H209" s="99"/>
      <c r="I209" s="99"/>
      <c r="J209" s="86"/>
      <c r="K209" s="84"/>
      <c r="L209" s="99"/>
      <c r="M209" s="99"/>
      <c r="N209" s="99" t="str">
        <f t="shared" si="17"/>
        <v/>
      </c>
      <c r="O209" s="84"/>
      <c r="P209" s="100"/>
      <c r="Q209" s="100"/>
      <c r="R209" s="84"/>
      <c r="S209" s="101"/>
      <c r="T209" s="100"/>
      <c r="U209" s="84"/>
      <c r="V209" s="84"/>
      <c r="W209" s="86"/>
      <c r="X209" s="84"/>
      <c r="Y209" s="91" t="str">
        <f t="shared" si="18"/>
        <v/>
      </c>
      <c r="Z209" s="84"/>
      <c r="AA209" s="84"/>
      <c r="AB209" s="86"/>
      <c r="AC209" s="84"/>
      <c r="AD209" s="84"/>
      <c r="AE209" s="84"/>
      <c r="AF209" s="91" t="str">
        <f t="shared" si="19"/>
        <v/>
      </c>
      <c r="AG209" s="86"/>
      <c r="AH209" s="100"/>
      <c r="AI209" s="102"/>
      <c r="AJ209" s="184"/>
      <c r="AK209" s="184"/>
      <c r="AL209" s="184"/>
      <c r="AM209" s="103"/>
      <c r="AN209" s="103"/>
      <c r="AO209" s="103"/>
      <c r="AP209" s="103"/>
      <c r="AQ209" s="103"/>
      <c r="AR209" s="103"/>
      <c r="AS209" s="103"/>
      <c r="AT209" s="103"/>
      <c r="AU209" s="103"/>
      <c r="AV209" s="103"/>
      <c r="AW209" s="103"/>
      <c r="AX209" s="103"/>
      <c r="AY209" s="103"/>
      <c r="AZ209" s="103"/>
      <c r="BA209" s="103"/>
      <c r="BB209" s="103"/>
      <c r="BC209" s="103"/>
      <c r="BD209" s="103"/>
      <c r="BE209" s="103"/>
    </row>
    <row r="210" spans="1:57" s="183" customFormat="1" x14ac:dyDescent="0.2">
      <c r="A210" s="85"/>
      <c r="B210" s="86"/>
      <c r="C210" s="85"/>
      <c r="D210" s="207" t="str">
        <f t="shared" si="16"/>
        <v/>
      </c>
      <c r="E210" s="73"/>
      <c r="F210" s="86"/>
      <c r="G210" s="86"/>
      <c r="H210" s="99"/>
      <c r="I210" s="99"/>
      <c r="J210" s="86"/>
      <c r="K210" s="84"/>
      <c r="L210" s="99"/>
      <c r="M210" s="99"/>
      <c r="N210" s="99" t="str">
        <f t="shared" si="17"/>
        <v/>
      </c>
      <c r="O210" s="84"/>
      <c r="P210" s="100"/>
      <c r="Q210" s="100"/>
      <c r="R210" s="84"/>
      <c r="S210" s="101"/>
      <c r="T210" s="100"/>
      <c r="U210" s="84"/>
      <c r="V210" s="84"/>
      <c r="W210" s="86"/>
      <c r="X210" s="84"/>
      <c r="Y210" s="91" t="str">
        <f t="shared" si="18"/>
        <v/>
      </c>
      <c r="Z210" s="84"/>
      <c r="AA210" s="84"/>
      <c r="AB210" s="86"/>
      <c r="AC210" s="84"/>
      <c r="AD210" s="84"/>
      <c r="AE210" s="84"/>
      <c r="AF210" s="91" t="str">
        <f t="shared" si="19"/>
        <v/>
      </c>
      <c r="AG210" s="86"/>
      <c r="AH210" s="100"/>
      <c r="AI210" s="102"/>
      <c r="AJ210" s="184"/>
      <c r="AK210" s="184"/>
      <c r="AL210" s="184"/>
      <c r="AM210" s="103"/>
      <c r="AN210" s="103"/>
      <c r="AO210" s="103"/>
      <c r="AP210" s="103"/>
      <c r="AQ210" s="103"/>
      <c r="AR210" s="103"/>
      <c r="AS210" s="103"/>
      <c r="AT210" s="103"/>
      <c r="AU210" s="103"/>
      <c r="AV210" s="103"/>
      <c r="AW210" s="103"/>
      <c r="AX210" s="103"/>
      <c r="AY210" s="103"/>
      <c r="AZ210" s="103"/>
      <c r="BA210" s="103"/>
      <c r="BB210" s="103"/>
      <c r="BC210" s="103"/>
      <c r="BD210" s="103"/>
      <c r="BE210" s="103"/>
    </row>
    <row r="211" spans="1:57" s="183" customFormat="1" x14ac:dyDescent="0.2">
      <c r="A211" s="85"/>
      <c r="B211" s="86"/>
      <c r="C211" s="85"/>
      <c r="D211" s="207" t="str">
        <f t="shared" si="16"/>
        <v/>
      </c>
      <c r="E211" s="73"/>
      <c r="F211" s="86"/>
      <c r="G211" s="86"/>
      <c r="H211" s="99"/>
      <c r="I211" s="99"/>
      <c r="J211" s="86"/>
      <c r="K211" s="84"/>
      <c r="L211" s="99"/>
      <c r="M211" s="99"/>
      <c r="N211" s="99" t="str">
        <f t="shared" si="17"/>
        <v/>
      </c>
      <c r="O211" s="84"/>
      <c r="P211" s="100"/>
      <c r="Q211" s="100"/>
      <c r="R211" s="84"/>
      <c r="S211" s="101"/>
      <c r="T211" s="100"/>
      <c r="U211" s="84"/>
      <c r="V211" s="84"/>
      <c r="W211" s="86"/>
      <c r="X211" s="84"/>
      <c r="Y211" s="91" t="str">
        <f t="shared" si="18"/>
        <v/>
      </c>
      <c r="Z211" s="84"/>
      <c r="AA211" s="84"/>
      <c r="AB211" s="86"/>
      <c r="AC211" s="84"/>
      <c r="AD211" s="84"/>
      <c r="AE211" s="84"/>
      <c r="AF211" s="91" t="str">
        <f t="shared" si="19"/>
        <v/>
      </c>
      <c r="AG211" s="86"/>
      <c r="AH211" s="100"/>
      <c r="AI211" s="102"/>
      <c r="AJ211" s="184"/>
      <c r="AK211" s="184"/>
      <c r="AL211" s="184"/>
      <c r="AM211" s="103"/>
      <c r="AN211" s="103"/>
      <c r="AO211" s="103"/>
      <c r="AP211" s="103"/>
      <c r="AQ211" s="103"/>
      <c r="AR211" s="103"/>
      <c r="AS211" s="103"/>
      <c r="AT211" s="103"/>
      <c r="AU211" s="103"/>
      <c r="AV211" s="103"/>
      <c r="AW211" s="103"/>
      <c r="AX211" s="103"/>
      <c r="AY211" s="103"/>
      <c r="AZ211" s="103"/>
      <c r="BA211" s="103"/>
      <c r="BB211" s="103"/>
      <c r="BC211" s="103"/>
      <c r="BD211" s="103"/>
      <c r="BE211" s="103"/>
    </row>
    <row r="212" spans="1:57" s="183" customFormat="1" x14ac:dyDescent="0.2">
      <c r="A212" s="85"/>
      <c r="B212" s="86"/>
      <c r="C212" s="85"/>
      <c r="D212" s="207" t="str">
        <f t="shared" si="16"/>
        <v/>
      </c>
      <c r="E212" s="73"/>
      <c r="F212" s="86"/>
      <c r="G212" s="86"/>
      <c r="H212" s="99"/>
      <c r="I212" s="99"/>
      <c r="J212" s="86"/>
      <c r="K212" s="84"/>
      <c r="L212" s="99"/>
      <c r="M212" s="99"/>
      <c r="N212" s="99" t="str">
        <f t="shared" si="17"/>
        <v/>
      </c>
      <c r="O212" s="84"/>
      <c r="P212" s="100"/>
      <c r="Q212" s="100"/>
      <c r="R212" s="84"/>
      <c r="S212" s="101"/>
      <c r="T212" s="100"/>
      <c r="U212" s="84"/>
      <c r="V212" s="84"/>
      <c r="W212" s="86"/>
      <c r="X212" s="84"/>
      <c r="Y212" s="91" t="str">
        <f t="shared" si="18"/>
        <v/>
      </c>
      <c r="Z212" s="84"/>
      <c r="AA212" s="84"/>
      <c r="AB212" s="86"/>
      <c r="AC212" s="84"/>
      <c r="AD212" s="84"/>
      <c r="AE212" s="84"/>
      <c r="AF212" s="91" t="str">
        <f t="shared" si="19"/>
        <v/>
      </c>
      <c r="AG212" s="86"/>
      <c r="AH212" s="100"/>
      <c r="AI212" s="102"/>
      <c r="AJ212" s="184"/>
      <c r="AK212" s="184"/>
      <c r="AL212" s="184"/>
      <c r="AM212" s="103"/>
      <c r="AN212" s="103"/>
      <c r="AO212" s="103"/>
      <c r="AP212" s="103"/>
      <c r="AQ212" s="103"/>
      <c r="AR212" s="103"/>
      <c r="AS212" s="103"/>
      <c r="AT212" s="103"/>
      <c r="AU212" s="103"/>
      <c r="AV212" s="103"/>
      <c r="AW212" s="103"/>
      <c r="AX212" s="103"/>
      <c r="AY212" s="103"/>
      <c r="AZ212" s="103"/>
      <c r="BA212" s="103"/>
      <c r="BB212" s="103"/>
      <c r="BC212" s="103"/>
      <c r="BD212" s="103"/>
      <c r="BE212" s="103"/>
    </row>
    <row r="213" spans="1:57" s="183" customFormat="1" x14ac:dyDescent="0.2">
      <c r="A213" s="85"/>
      <c r="B213" s="86"/>
      <c r="C213" s="85"/>
      <c r="D213" s="207" t="str">
        <f t="shared" si="16"/>
        <v/>
      </c>
      <c r="E213" s="73"/>
      <c r="F213" s="86"/>
      <c r="G213" s="86"/>
      <c r="H213" s="99"/>
      <c r="I213" s="99"/>
      <c r="J213" s="86"/>
      <c r="K213" s="84"/>
      <c r="L213" s="99"/>
      <c r="M213" s="99"/>
      <c r="N213" s="99" t="str">
        <f t="shared" si="17"/>
        <v/>
      </c>
      <c r="O213" s="84"/>
      <c r="P213" s="100"/>
      <c r="Q213" s="100"/>
      <c r="R213" s="84"/>
      <c r="S213" s="101"/>
      <c r="T213" s="100"/>
      <c r="U213" s="84"/>
      <c r="V213" s="84"/>
      <c r="W213" s="86"/>
      <c r="X213" s="84"/>
      <c r="Y213" s="91" t="str">
        <f t="shared" si="18"/>
        <v/>
      </c>
      <c r="Z213" s="84"/>
      <c r="AA213" s="84"/>
      <c r="AB213" s="86"/>
      <c r="AC213" s="84"/>
      <c r="AD213" s="84"/>
      <c r="AE213" s="84"/>
      <c r="AF213" s="91" t="str">
        <f t="shared" si="19"/>
        <v/>
      </c>
      <c r="AG213" s="86"/>
      <c r="AH213" s="100"/>
      <c r="AI213" s="102"/>
      <c r="AJ213" s="184"/>
      <c r="AK213" s="184"/>
      <c r="AL213" s="184"/>
      <c r="AM213" s="103"/>
      <c r="AN213" s="103"/>
      <c r="AO213" s="103"/>
      <c r="AP213" s="103"/>
      <c r="AQ213" s="103"/>
      <c r="AR213" s="103"/>
      <c r="AS213" s="103"/>
      <c r="AT213" s="103"/>
      <c r="AU213" s="103"/>
      <c r="AV213" s="103"/>
      <c r="AW213" s="103"/>
      <c r="AX213" s="103"/>
      <c r="AY213" s="103"/>
      <c r="AZ213" s="103"/>
      <c r="BA213" s="103"/>
      <c r="BB213" s="103"/>
      <c r="BC213" s="103"/>
      <c r="BD213" s="103"/>
      <c r="BE213" s="103"/>
    </row>
    <row r="214" spans="1:57" s="183" customFormat="1" x14ac:dyDescent="0.2">
      <c r="A214" s="85"/>
      <c r="B214" s="86"/>
      <c r="C214" s="85"/>
      <c r="D214" s="207" t="str">
        <f t="shared" si="16"/>
        <v/>
      </c>
      <c r="E214" s="73"/>
      <c r="F214" s="86"/>
      <c r="G214" s="86"/>
      <c r="H214" s="99"/>
      <c r="I214" s="99"/>
      <c r="J214" s="86"/>
      <c r="K214" s="84"/>
      <c r="L214" s="99"/>
      <c r="M214" s="99"/>
      <c r="N214" s="99" t="str">
        <f t="shared" si="17"/>
        <v/>
      </c>
      <c r="O214" s="84"/>
      <c r="P214" s="100"/>
      <c r="Q214" s="100"/>
      <c r="R214" s="84"/>
      <c r="S214" s="101"/>
      <c r="T214" s="100"/>
      <c r="U214" s="84"/>
      <c r="V214" s="84"/>
      <c r="W214" s="86"/>
      <c r="X214" s="84"/>
      <c r="Y214" s="91" t="str">
        <f t="shared" si="18"/>
        <v/>
      </c>
      <c r="Z214" s="84"/>
      <c r="AA214" s="84"/>
      <c r="AB214" s="86"/>
      <c r="AC214" s="84"/>
      <c r="AD214" s="84"/>
      <c r="AE214" s="84"/>
      <c r="AF214" s="91" t="str">
        <f t="shared" si="19"/>
        <v/>
      </c>
      <c r="AG214" s="86"/>
      <c r="AH214" s="100"/>
      <c r="AI214" s="102"/>
      <c r="AJ214" s="184"/>
      <c r="AK214" s="184"/>
      <c r="AL214" s="184"/>
      <c r="AM214" s="103"/>
      <c r="AN214" s="103"/>
      <c r="AO214" s="103"/>
      <c r="AP214" s="103"/>
      <c r="AQ214" s="103"/>
      <c r="AR214" s="103"/>
      <c r="AS214" s="103"/>
      <c r="AT214" s="103"/>
      <c r="AU214" s="103"/>
      <c r="AV214" s="103"/>
      <c r="AW214" s="103"/>
      <c r="AX214" s="103"/>
      <c r="AY214" s="103"/>
      <c r="AZ214" s="103"/>
      <c r="BA214" s="103"/>
      <c r="BB214" s="103"/>
      <c r="BC214" s="103"/>
      <c r="BD214" s="103"/>
      <c r="BE214" s="103"/>
    </row>
    <row r="215" spans="1:57" s="183" customFormat="1" x14ac:dyDescent="0.2">
      <c r="A215" s="85"/>
      <c r="B215" s="86"/>
      <c r="C215" s="85"/>
      <c r="D215" s="207" t="str">
        <f t="shared" si="16"/>
        <v/>
      </c>
      <c r="E215" s="73"/>
      <c r="F215" s="86"/>
      <c r="G215" s="86"/>
      <c r="H215" s="99"/>
      <c r="I215" s="99"/>
      <c r="J215" s="86"/>
      <c r="K215" s="84"/>
      <c r="L215" s="99"/>
      <c r="M215" s="99"/>
      <c r="N215" s="99" t="str">
        <f t="shared" si="17"/>
        <v/>
      </c>
      <c r="O215" s="84"/>
      <c r="P215" s="100"/>
      <c r="Q215" s="100"/>
      <c r="R215" s="84"/>
      <c r="S215" s="101"/>
      <c r="T215" s="100"/>
      <c r="U215" s="84"/>
      <c r="V215" s="84"/>
      <c r="W215" s="86"/>
      <c r="X215" s="84"/>
      <c r="Y215" s="91" t="str">
        <f t="shared" si="18"/>
        <v/>
      </c>
      <c r="Z215" s="84"/>
      <c r="AA215" s="84"/>
      <c r="AB215" s="86"/>
      <c r="AC215" s="84"/>
      <c r="AD215" s="84"/>
      <c r="AE215" s="84"/>
      <c r="AF215" s="91" t="str">
        <f t="shared" si="19"/>
        <v/>
      </c>
      <c r="AG215" s="86"/>
      <c r="AH215" s="100"/>
      <c r="AI215" s="102"/>
      <c r="AJ215" s="184"/>
      <c r="AK215" s="184"/>
      <c r="AL215" s="184"/>
      <c r="AM215" s="103"/>
      <c r="AN215" s="103"/>
      <c r="AO215" s="103"/>
      <c r="AP215" s="103"/>
      <c r="AQ215" s="103"/>
      <c r="AR215" s="103"/>
      <c r="AS215" s="103"/>
      <c r="AT215" s="103"/>
      <c r="AU215" s="103"/>
      <c r="AV215" s="103"/>
      <c r="AW215" s="103"/>
      <c r="AX215" s="103"/>
      <c r="AY215" s="103"/>
      <c r="AZ215" s="103"/>
      <c r="BA215" s="103"/>
      <c r="BB215" s="103"/>
      <c r="BC215" s="103"/>
      <c r="BD215" s="103"/>
      <c r="BE215" s="103"/>
    </row>
    <row r="216" spans="1:57" s="183" customFormat="1" x14ac:dyDescent="0.2">
      <c r="A216" s="85"/>
      <c r="B216" s="86"/>
      <c r="C216" s="85"/>
      <c r="D216" s="207" t="str">
        <f t="shared" si="16"/>
        <v/>
      </c>
      <c r="E216" s="73"/>
      <c r="F216" s="86"/>
      <c r="G216" s="86"/>
      <c r="H216" s="99"/>
      <c r="I216" s="99"/>
      <c r="J216" s="86"/>
      <c r="K216" s="84"/>
      <c r="L216" s="99"/>
      <c r="M216" s="99"/>
      <c r="N216" s="99" t="str">
        <f t="shared" si="17"/>
        <v/>
      </c>
      <c r="O216" s="84"/>
      <c r="P216" s="100"/>
      <c r="Q216" s="100"/>
      <c r="R216" s="84"/>
      <c r="S216" s="101"/>
      <c r="T216" s="100"/>
      <c r="U216" s="84"/>
      <c r="V216" s="84"/>
      <c r="W216" s="86"/>
      <c r="X216" s="84"/>
      <c r="Y216" s="91" t="str">
        <f t="shared" si="18"/>
        <v/>
      </c>
      <c r="Z216" s="84"/>
      <c r="AA216" s="84"/>
      <c r="AB216" s="86"/>
      <c r="AC216" s="84"/>
      <c r="AD216" s="84"/>
      <c r="AE216" s="84"/>
      <c r="AF216" s="91" t="str">
        <f t="shared" si="19"/>
        <v/>
      </c>
      <c r="AG216" s="86"/>
      <c r="AH216" s="100"/>
      <c r="AI216" s="102"/>
      <c r="AJ216" s="184"/>
      <c r="AK216" s="184"/>
      <c r="AL216" s="184"/>
      <c r="AM216" s="103"/>
      <c r="AN216" s="103"/>
      <c r="AO216" s="103"/>
      <c r="AP216" s="103"/>
      <c r="AQ216" s="103"/>
      <c r="AR216" s="103"/>
      <c r="AS216" s="103"/>
      <c r="AT216" s="103"/>
      <c r="AU216" s="103"/>
      <c r="AV216" s="103"/>
      <c r="AW216" s="103"/>
      <c r="AX216" s="103"/>
      <c r="AY216" s="103"/>
      <c r="AZ216" s="103"/>
      <c r="BA216" s="103"/>
      <c r="BB216" s="103"/>
      <c r="BC216" s="103"/>
      <c r="BD216" s="103"/>
      <c r="BE216" s="103"/>
    </row>
    <row r="217" spans="1:57" s="183" customFormat="1" x14ac:dyDescent="0.2">
      <c r="A217" s="85"/>
      <c r="B217" s="86"/>
      <c r="C217" s="85"/>
      <c r="D217" s="207" t="str">
        <f t="shared" si="16"/>
        <v/>
      </c>
      <c r="E217" s="73"/>
      <c r="F217" s="86"/>
      <c r="G217" s="86"/>
      <c r="H217" s="99"/>
      <c r="I217" s="99"/>
      <c r="J217" s="86"/>
      <c r="K217" s="84"/>
      <c r="L217" s="99"/>
      <c r="M217" s="99"/>
      <c r="N217" s="99" t="str">
        <f t="shared" si="17"/>
        <v/>
      </c>
      <c r="O217" s="84"/>
      <c r="P217" s="100"/>
      <c r="Q217" s="100"/>
      <c r="R217" s="84"/>
      <c r="S217" s="101"/>
      <c r="T217" s="100"/>
      <c r="U217" s="84"/>
      <c r="V217" s="84"/>
      <c r="W217" s="86"/>
      <c r="X217" s="84"/>
      <c r="Y217" s="91" t="str">
        <f t="shared" si="18"/>
        <v/>
      </c>
      <c r="Z217" s="84"/>
      <c r="AA217" s="84"/>
      <c r="AB217" s="86"/>
      <c r="AC217" s="84"/>
      <c r="AD217" s="84"/>
      <c r="AE217" s="84"/>
      <c r="AF217" s="91" t="str">
        <f t="shared" si="19"/>
        <v/>
      </c>
      <c r="AG217" s="86"/>
      <c r="AH217" s="100"/>
      <c r="AI217" s="102"/>
      <c r="AJ217" s="184"/>
      <c r="AK217" s="184"/>
      <c r="AL217" s="184"/>
      <c r="AM217" s="103"/>
      <c r="AN217" s="103"/>
      <c r="AO217" s="103"/>
      <c r="AP217" s="103"/>
      <c r="AQ217" s="103"/>
      <c r="AR217" s="103"/>
      <c r="AS217" s="103"/>
      <c r="AT217" s="103"/>
      <c r="AU217" s="103"/>
      <c r="AV217" s="103"/>
      <c r="AW217" s="103"/>
      <c r="AX217" s="103"/>
      <c r="AY217" s="103"/>
      <c r="AZ217" s="103"/>
      <c r="BA217" s="103"/>
      <c r="BB217" s="103"/>
      <c r="BC217" s="103"/>
      <c r="BD217" s="103"/>
      <c r="BE217" s="103"/>
    </row>
    <row r="218" spans="1:57" s="183" customFormat="1" x14ac:dyDescent="0.2">
      <c r="A218" s="85"/>
      <c r="B218" s="86"/>
      <c r="C218" s="85"/>
      <c r="D218" s="207" t="str">
        <f t="shared" si="16"/>
        <v/>
      </c>
      <c r="E218" s="73"/>
      <c r="F218" s="86"/>
      <c r="G218" s="86"/>
      <c r="H218" s="99"/>
      <c r="I218" s="99"/>
      <c r="J218" s="86"/>
      <c r="K218" s="84"/>
      <c r="L218" s="99"/>
      <c r="M218" s="99"/>
      <c r="N218" s="99" t="str">
        <f t="shared" si="17"/>
        <v/>
      </c>
      <c r="O218" s="84"/>
      <c r="P218" s="100"/>
      <c r="Q218" s="100"/>
      <c r="R218" s="84"/>
      <c r="S218" s="101"/>
      <c r="T218" s="100"/>
      <c r="U218" s="84"/>
      <c r="V218" s="84"/>
      <c r="W218" s="86"/>
      <c r="X218" s="84"/>
      <c r="Y218" s="91" t="str">
        <f t="shared" si="18"/>
        <v/>
      </c>
      <c r="Z218" s="84"/>
      <c r="AA218" s="84"/>
      <c r="AB218" s="86"/>
      <c r="AC218" s="84"/>
      <c r="AD218" s="84"/>
      <c r="AE218" s="84"/>
      <c r="AF218" s="91" t="str">
        <f t="shared" si="19"/>
        <v/>
      </c>
      <c r="AG218" s="86"/>
      <c r="AH218" s="100"/>
      <c r="AI218" s="102"/>
      <c r="AJ218" s="184"/>
      <c r="AK218" s="184"/>
      <c r="AL218" s="184"/>
      <c r="AM218" s="103"/>
      <c r="AN218" s="103"/>
      <c r="AO218" s="103"/>
      <c r="AP218" s="103"/>
      <c r="AQ218" s="103"/>
      <c r="AR218" s="103"/>
      <c r="AS218" s="103"/>
      <c r="AT218" s="103"/>
      <c r="AU218" s="103"/>
      <c r="AV218" s="103"/>
      <c r="AW218" s="103"/>
      <c r="AX218" s="103"/>
      <c r="AY218" s="103"/>
      <c r="AZ218" s="103"/>
      <c r="BA218" s="103"/>
      <c r="BB218" s="103"/>
      <c r="BC218" s="103"/>
      <c r="BD218" s="103"/>
      <c r="BE218" s="103"/>
    </row>
    <row r="219" spans="1:57" s="183" customFormat="1" x14ac:dyDescent="0.2">
      <c r="A219" s="85"/>
      <c r="B219" s="86"/>
      <c r="C219" s="85"/>
      <c r="D219" s="207" t="str">
        <f t="shared" si="16"/>
        <v/>
      </c>
      <c r="E219" s="73"/>
      <c r="F219" s="86"/>
      <c r="G219" s="86"/>
      <c r="H219" s="99"/>
      <c r="I219" s="99"/>
      <c r="J219" s="86"/>
      <c r="K219" s="84"/>
      <c r="L219" s="99"/>
      <c r="M219" s="99"/>
      <c r="N219" s="99" t="str">
        <f t="shared" si="17"/>
        <v/>
      </c>
      <c r="O219" s="84"/>
      <c r="P219" s="100"/>
      <c r="Q219" s="100"/>
      <c r="R219" s="84"/>
      <c r="S219" s="101"/>
      <c r="T219" s="100"/>
      <c r="U219" s="84"/>
      <c r="V219" s="84"/>
      <c r="W219" s="86"/>
      <c r="X219" s="84"/>
      <c r="Y219" s="91" t="str">
        <f t="shared" si="18"/>
        <v/>
      </c>
      <c r="Z219" s="84"/>
      <c r="AA219" s="84"/>
      <c r="AB219" s="86"/>
      <c r="AC219" s="84"/>
      <c r="AD219" s="84"/>
      <c r="AE219" s="84"/>
      <c r="AF219" s="91" t="str">
        <f t="shared" si="19"/>
        <v/>
      </c>
      <c r="AG219" s="86"/>
      <c r="AH219" s="100"/>
      <c r="AI219" s="102"/>
      <c r="AJ219" s="184"/>
      <c r="AK219" s="184"/>
      <c r="AL219" s="184"/>
      <c r="AM219" s="103"/>
      <c r="AN219" s="103"/>
      <c r="AO219" s="103"/>
      <c r="AP219" s="103"/>
      <c r="AQ219" s="103"/>
      <c r="AR219" s="103"/>
      <c r="AS219" s="103"/>
      <c r="AT219" s="103"/>
      <c r="AU219" s="103"/>
      <c r="AV219" s="103"/>
      <c r="AW219" s="103"/>
      <c r="AX219" s="103"/>
      <c r="AY219" s="103"/>
      <c r="AZ219" s="103"/>
      <c r="BA219" s="103"/>
      <c r="BB219" s="103"/>
      <c r="BC219" s="103"/>
      <c r="BD219" s="103"/>
      <c r="BE219" s="103"/>
    </row>
    <row r="220" spans="1:57" s="183" customFormat="1" x14ac:dyDescent="0.2">
      <c r="A220" s="85"/>
      <c r="B220" s="86"/>
      <c r="C220" s="85"/>
      <c r="D220" s="207" t="str">
        <f t="shared" si="16"/>
        <v/>
      </c>
      <c r="E220" s="73"/>
      <c r="F220" s="86"/>
      <c r="G220" s="86"/>
      <c r="H220" s="99"/>
      <c r="I220" s="99"/>
      <c r="J220" s="86"/>
      <c r="K220" s="84"/>
      <c r="L220" s="99"/>
      <c r="M220" s="99"/>
      <c r="N220" s="99" t="str">
        <f t="shared" si="17"/>
        <v/>
      </c>
      <c r="O220" s="84"/>
      <c r="P220" s="100"/>
      <c r="Q220" s="100"/>
      <c r="R220" s="84"/>
      <c r="S220" s="101"/>
      <c r="T220" s="100"/>
      <c r="U220" s="84"/>
      <c r="V220" s="84"/>
      <c r="W220" s="86"/>
      <c r="X220" s="84"/>
      <c r="Y220" s="91" t="str">
        <f t="shared" si="18"/>
        <v/>
      </c>
      <c r="Z220" s="84"/>
      <c r="AA220" s="84"/>
      <c r="AB220" s="86"/>
      <c r="AC220" s="84"/>
      <c r="AD220" s="84"/>
      <c r="AE220" s="84"/>
      <c r="AF220" s="91" t="str">
        <f t="shared" si="19"/>
        <v/>
      </c>
      <c r="AG220" s="86"/>
      <c r="AH220" s="100"/>
      <c r="AI220" s="102"/>
      <c r="AJ220" s="184"/>
      <c r="AK220" s="184"/>
      <c r="AL220" s="184"/>
      <c r="AM220" s="103"/>
      <c r="AN220" s="103"/>
      <c r="AO220" s="103"/>
      <c r="AP220" s="103"/>
      <c r="AQ220" s="103"/>
      <c r="AR220" s="103"/>
      <c r="AS220" s="103"/>
      <c r="AT220" s="103"/>
      <c r="AU220" s="103"/>
      <c r="AV220" s="103"/>
      <c r="AW220" s="103"/>
      <c r="AX220" s="103"/>
      <c r="AY220" s="103"/>
      <c r="AZ220" s="103"/>
      <c r="BA220" s="103"/>
      <c r="BB220" s="103"/>
      <c r="BC220" s="103"/>
      <c r="BD220" s="103"/>
      <c r="BE220" s="103"/>
    </row>
    <row r="221" spans="1:57" s="183" customFormat="1" x14ac:dyDescent="0.2">
      <c r="A221" s="85"/>
      <c r="B221" s="86"/>
      <c r="C221" s="85"/>
      <c r="D221" s="207" t="str">
        <f t="shared" si="16"/>
        <v/>
      </c>
      <c r="E221" s="73"/>
      <c r="F221" s="86"/>
      <c r="G221" s="86"/>
      <c r="H221" s="99"/>
      <c r="I221" s="99"/>
      <c r="J221" s="86"/>
      <c r="K221" s="84"/>
      <c r="L221" s="99"/>
      <c r="M221" s="99"/>
      <c r="N221" s="99" t="str">
        <f t="shared" si="17"/>
        <v/>
      </c>
      <c r="O221" s="84"/>
      <c r="P221" s="100"/>
      <c r="Q221" s="100"/>
      <c r="R221" s="84"/>
      <c r="S221" s="101"/>
      <c r="T221" s="100"/>
      <c r="U221" s="84"/>
      <c r="V221" s="84"/>
      <c r="W221" s="86"/>
      <c r="X221" s="84"/>
      <c r="Y221" s="91" t="str">
        <f t="shared" si="18"/>
        <v/>
      </c>
      <c r="Z221" s="84"/>
      <c r="AA221" s="84"/>
      <c r="AB221" s="86"/>
      <c r="AC221" s="84"/>
      <c r="AD221" s="84"/>
      <c r="AE221" s="84"/>
      <c r="AF221" s="91" t="str">
        <f t="shared" si="19"/>
        <v/>
      </c>
      <c r="AG221" s="86"/>
      <c r="AH221" s="100"/>
      <c r="AI221" s="102"/>
      <c r="AJ221" s="184"/>
      <c r="AK221" s="184"/>
      <c r="AL221" s="184"/>
      <c r="AM221" s="103"/>
      <c r="AN221" s="103"/>
      <c r="AO221" s="103"/>
      <c r="AP221" s="103"/>
      <c r="AQ221" s="103"/>
      <c r="AR221" s="103"/>
      <c r="AS221" s="103"/>
      <c r="AT221" s="103"/>
      <c r="AU221" s="103"/>
      <c r="AV221" s="103"/>
      <c r="AW221" s="103"/>
      <c r="AX221" s="103"/>
      <c r="AY221" s="103"/>
      <c r="AZ221" s="103"/>
      <c r="BA221" s="103"/>
      <c r="BB221" s="103"/>
      <c r="BC221" s="103"/>
      <c r="BD221" s="103"/>
      <c r="BE221" s="103"/>
    </row>
    <row r="222" spans="1:57" s="183" customFormat="1" x14ac:dyDescent="0.2">
      <c r="A222" s="85"/>
      <c r="B222" s="86"/>
      <c r="C222" s="85"/>
      <c r="D222" s="207" t="str">
        <f t="shared" si="16"/>
        <v/>
      </c>
      <c r="E222" s="73"/>
      <c r="F222" s="86"/>
      <c r="G222" s="86"/>
      <c r="H222" s="99"/>
      <c r="I222" s="99"/>
      <c r="J222" s="86"/>
      <c r="K222" s="84"/>
      <c r="L222" s="99"/>
      <c r="M222" s="99"/>
      <c r="N222" s="99" t="str">
        <f t="shared" si="17"/>
        <v/>
      </c>
      <c r="O222" s="84"/>
      <c r="P222" s="100"/>
      <c r="Q222" s="100"/>
      <c r="R222" s="84"/>
      <c r="S222" s="101"/>
      <c r="T222" s="100"/>
      <c r="U222" s="84"/>
      <c r="V222" s="84"/>
      <c r="W222" s="86"/>
      <c r="X222" s="84"/>
      <c r="Y222" s="91" t="str">
        <f t="shared" si="18"/>
        <v/>
      </c>
      <c r="Z222" s="84"/>
      <c r="AA222" s="84"/>
      <c r="AB222" s="86"/>
      <c r="AC222" s="84"/>
      <c r="AD222" s="84"/>
      <c r="AE222" s="84"/>
      <c r="AF222" s="91" t="str">
        <f t="shared" si="19"/>
        <v/>
      </c>
      <c r="AG222" s="86"/>
      <c r="AH222" s="100"/>
      <c r="AI222" s="102"/>
      <c r="AJ222" s="184"/>
      <c r="AK222" s="184"/>
      <c r="AL222" s="184"/>
      <c r="AM222" s="103"/>
      <c r="AN222" s="103"/>
      <c r="AO222" s="103"/>
      <c r="AP222" s="103"/>
      <c r="AQ222" s="103"/>
      <c r="AR222" s="103"/>
      <c r="AS222" s="103"/>
      <c r="AT222" s="103"/>
      <c r="AU222" s="103"/>
      <c r="AV222" s="103"/>
      <c r="AW222" s="103"/>
      <c r="AX222" s="103"/>
      <c r="AY222" s="103"/>
      <c r="AZ222" s="103"/>
      <c r="BA222" s="103"/>
      <c r="BB222" s="103"/>
      <c r="BC222" s="103"/>
      <c r="BD222" s="103"/>
      <c r="BE222" s="103"/>
    </row>
    <row r="223" spans="1:57" s="183" customFormat="1" x14ac:dyDescent="0.2">
      <c r="A223" s="85"/>
      <c r="B223" s="86"/>
      <c r="C223" s="85"/>
      <c r="D223" s="207" t="str">
        <f t="shared" si="16"/>
        <v/>
      </c>
      <c r="E223" s="73"/>
      <c r="F223" s="86"/>
      <c r="G223" s="86"/>
      <c r="H223" s="99"/>
      <c r="I223" s="99"/>
      <c r="J223" s="86"/>
      <c r="K223" s="84"/>
      <c r="L223" s="99"/>
      <c r="M223" s="99"/>
      <c r="N223" s="99" t="str">
        <f t="shared" si="17"/>
        <v/>
      </c>
      <c r="O223" s="84"/>
      <c r="P223" s="100"/>
      <c r="Q223" s="100"/>
      <c r="R223" s="84"/>
      <c r="S223" s="101"/>
      <c r="T223" s="100"/>
      <c r="U223" s="84"/>
      <c r="V223" s="84"/>
      <c r="W223" s="86"/>
      <c r="X223" s="84"/>
      <c r="Y223" s="91" t="str">
        <f t="shared" si="18"/>
        <v/>
      </c>
      <c r="Z223" s="84"/>
      <c r="AA223" s="84"/>
      <c r="AB223" s="86"/>
      <c r="AC223" s="84"/>
      <c r="AD223" s="84"/>
      <c r="AE223" s="84"/>
      <c r="AF223" s="91" t="str">
        <f t="shared" si="19"/>
        <v/>
      </c>
      <c r="AG223" s="86"/>
      <c r="AH223" s="100"/>
      <c r="AI223" s="102"/>
      <c r="AJ223" s="184"/>
      <c r="AK223" s="184"/>
      <c r="AL223" s="184"/>
      <c r="AM223" s="103"/>
      <c r="AN223" s="103"/>
      <c r="AO223" s="103"/>
      <c r="AP223" s="103"/>
      <c r="AQ223" s="103"/>
      <c r="AR223" s="103"/>
      <c r="AS223" s="103"/>
      <c r="AT223" s="103"/>
      <c r="AU223" s="103"/>
      <c r="AV223" s="103"/>
      <c r="AW223" s="103"/>
      <c r="AX223" s="103"/>
      <c r="AY223" s="103"/>
      <c r="AZ223" s="103"/>
      <c r="BA223" s="103"/>
      <c r="BB223" s="103"/>
      <c r="BC223" s="103"/>
      <c r="BD223" s="103"/>
      <c r="BE223" s="103"/>
    </row>
    <row r="224" spans="1:57" s="183" customFormat="1" x14ac:dyDescent="0.2">
      <c r="A224" s="85"/>
      <c r="B224" s="86"/>
      <c r="C224" s="85"/>
      <c r="D224" s="207" t="str">
        <f t="shared" si="16"/>
        <v/>
      </c>
      <c r="E224" s="73"/>
      <c r="F224" s="86"/>
      <c r="G224" s="86"/>
      <c r="H224" s="99"/>
      <c r="I224" s="99"/>
      <c r="J224" s="86"/>
      <c r="K224" s="84"/>
      <c r="L224" s="99"/>
      <c r="M224" s="99"/>
      <c r="N224" s="99" t="str">
        <f t="shared" si="17"/>
        <v/>
      </c>
      <c r="O224" s="84"/>
      <c r="P224" s="100"/>
      <c r="Q224" s="100"/>
      <c r="R224" s="84"/>
      <c r="S224" s="101"/>
      <c r="T224" s="100"/>
      <c r="U224" s="84"/>
      <c r="V224" s="84"/>
      <c r="W224" s="86"/>
      <c r="X224" s="84"/>
      <c r="Y224" s="91" t="str">
        <f t="shared" si="18"/>
        <v/>
      </c>
      <c r="Z224" s="84"/>
      <c r="AA224" s="84"/>
      <c r="AB224" s="86"/>
      <c r="AC224" s="84"/>
      <c r="AD224" s="84"/>
      <c r="AE224" s="84"/>
      <c r="AF224" s="91" t="str">
        <f t="shared" si="19"/>
        <v/>
      </c>
      <c r="AG224" s="86"/>
      <c r="AH224" s="100"/>
      <c r="AI224" s="102"/>
      <c r="AJ224" s="184"/>
      <c r="AK224" s="184"/>
      <c r="AL224" s="184"/>
      <c r="AM224" s="103"/>
      <c r="AN224" s="103"/>
      <c r="AO224" s="103"/>
      <c r="AP224" s="103"/>
      <c r="AQ224" s="103"/>
      <c r="AR224" s="103"/>
      <c r="AS224" s="103"/>
      <c r="AT224" s="103"/>
      <c r="AU224" s="103"/>
      <c r="AV224" s="103"/>
      <c r="AW224" s="103"/>
      <c r="AX224" s="103"/>
      <c r="AY224" s="103"/>
      <c r="AZ224" s="103"/>
      <c r="BA224" s="103"/>
      <c r="BB224" s="103"/>
      <c r="BC224" s="103"/>
      <c r="BD224" s="103"/>
      <c r="BE224" s="103"/>
    </row>
    <row r="225" spans="1:57" s="183" customFormat="1" x14ac:dyDescent="0.2">
      <c r="A225" s="85"/>
      <c r="B225" s="86"/>
      <c r="C225" s="85"/>
      <c r="D225" s="207" t="str">
        <f t="shared" si="16"/>
        <v/>
      </c>
      <c r="E225" s="73"/>
      <c r="F225" s="86"/>
      <c r="G225" s="86"/>
      <c r="H225" s="99"/>
      <c r="I225" s="99"/>
      <c r="J225" s="86"/>
      <c r="K225" s="84"/>
      <c r="L225" s="99"/>
      <c r="M225" s="99"/>
      <c r="N225" s="99" t="str">
        <f t="shared" si="17"/>
        <v/>
      </c>
      <c r="O225" s="84"/>
      <c r="P225" s="100"/>
      <c r="Q225" s="100"/>
      <c r="R225" s="84"/>
      <c r="S225" s="101"/>
      <c r="T225" s="100"/>
      <c r="U225" s="84"/>
      <c r="V225" s="84"/>
      <c r="W225" s="86"/>
      <c r="X225" s="84"/>
      <c r="Y225" s="91" t="str">
        <f t="shared" si="18"/>
        <v/>
      </c>
      <c r="Z225" s="84"/>
      <c r="AA225" s="84"/>
      <c r="AB225" s="86"/>
      <c r="AC225" s="84"/>
      <c r="AD225" s="84"/>
      <c r="AE225" s="84"/>
      <c r="AF225" s="91" t="str">
        <f t="shared" si="19"/>
        <v/>
      </c>
      <c r="AG225" s="86"/>
      <c r="AH225" s="100"/>
      <c r="AI225" s="102"/>
      <c r="AJ225" s="184"/>
      <c r="AK225" s="184"/>
      <c r="AL225" s="184"/>
      <c r="AM225" s="103"/>
      <c r="AN225" s="103"/>
      <c r="AO225" s="103"/>
      <c r="AP225" s="103"/>
      <c r="AQ225" s="103"/>
      <c r="AR225" s="103"/>
      <c r="AS225" s="103"/>
      <c r="AT225" s="103"/>
      <c r="AU225" s="103"/>
      <c r="AV225" s="103"/>
      <c r="AW225" s="103"/>
      <c r="AX225" s="103"/>
      <c r="AY225" s="103"/>
      <c r="AZ225" s="103"/>
      <c r="BA225" s="103"/>
      <c r="BB225" s="103"/>
      <c r="BC225" s="103"/>
      <c r="BD225" s="103"/>
      <c r="BE225" s="103"/>
    </row>
    <row r="226" spans="1:57" s="183" customFormat="1" x14ac:dyDescent="0.2">
      <c r="A226" s="85"/>
      <c r="B226" s="86"/>
      <c r="C226" s="85"/>
      <c r="D226" s="207" t="str">
        <f t="shared" si="16"/>
        <v/>
      </c>
      <c r="E226" s="73"/>
      <c r="F226" s="86"/>
      <c r="G226" s="86"/>
      <c r="H226" s="99"/>
      <c r="I226" s="99"/>
      <c r="J226" s="86"/>
      <c r="K226" s="84"/>
      <c r="L226" s="99"/>
      <c r="M226" s="99"/>
      <c r="N226" s="99" t="str">
        <f t="shared" si="17"/>
        <v/>
      </c>
      <c r="O226" s="84"/>
      <c r="P226" s="100"/>
      <c r="Q226" s="100"/>
      <c r="R226" s="84"/>
      <c r="S226" s="101"/>
      <c r="T226" s="100"/>
      <c r="U226" s="84"/>
      <c r="V226" s="84"/>
      <c r="W226" s="86"/>
      <c r="X226" s="84"/>
      <c r="Y226" s="91" t="str">
        <f t="shared" si="18"/>
        <v/>
      </c>
      <c r="Z226" s="84"/>
      <c r="AA226" s="84"/>
      <c r="AB226" s="86"/>
      <c r="AC226" s="84"/>
      <c r="AD226" s="84"/>
      <c r="AE226" s="84"/>
      <c r="AF226" s="91" t="str">
        <f t="shared" si="19"/>
        <v/>
      </c>
      <c r="AG226" s="86"/>
      <c r="AH226" s="100"/>
      <c r="AI226" s="102"/>
      <c r="AJ226" s="184"/>
      <c r="AK226" s="184"/>
      <c r="AL226" s="184"/>
      <c r="AM226" s="103"/>
      <c r="AN226" s="103"/>
      <c r="AO226" s="103"/>
      <c r="AP226" s="103"/>
      <c r="AQ226" s="103"/>
      <c r="AR226" s="103"/>
      <c r="AS226" s="103"/>
      <c r="AT226" s="103"/>
      <c r="AU226" s="103"/>
      <c r="AV226" s="103"/>
      <c r="AW226" s="103"/>
      <c r="AX226" s="103"/>
      <c r="AY226" s="103"/>
      <c r="AZ226" s="103"/>
      <c r="BA226" s="103"/>
      <c r="BB226" s="103"/>
      <c r="BC226" s="103"/>
      <c r="BD226" s="103"/>
      <c r="BE226" s="103"/>
    </row>
    <row r="227" spans="1:57" s="183" customFormat="1" x14ac:dyDescent="0.2">
      <c r="A227" s="85"/>
      <c r="B227" s="86"/>
      <c r="C227" s="85"/>
      <c r="D227" s="207" t="str">
        <f t="shared" si="16"/>
        <v/>
      </c>
      <c r="E227" s="73"/>
      <c r="F227" s="86"/>
      <c r="G227" s="86"/>
      <c r="H227" s="99"/>
      <c r="I227" s="99"/>
      <c r="J227" s="86"/>
      <c r="K227" s="84"/>
      <c r="L227" s="99"/>
      <c r="M227" s="99"/>
      <c r="N227" s="99" t="str">
        <f t="shared" si="17"/>
        <v/>
      </c>
      <c r="O227" s="84"/>
      <c r="P227" s="100"/>
      <c r="Q227" s="100"/>
      <c r="R227" s="84"/>
      <c r="S227" s="101"/>
      <c r="T227" s="100"/>
      <c r="U227" s="84"/>
      <c r="V227" s="84"/>
      <c r="W227" s="86"/>
      <c r="X227" s="84"/>
      <c r="Y227" s="91" t="str">
        <f t="shared" si="18"/>
        <v/>
      </c>
      <c r="Z227" s="84"/>
      <c r="AA227" s="84"/>
      <c r="AB227" s="86"/>
      <c r="AC227" s="84"/>
      <c r="AD227" s="84"/>
      <c r="AE227" s="84"/>
      <c r="AF227" s="91" t="str">
        <f t="shared" si="19"/>
        <v/>
      </c>
      <c r="AG227" s="86"/>
      <c r="AH227" s="100"/>
      <c r="AI227" s="102"/>
      <c r="AJ227" s="184"/>
      <c r="AK227" s="184"/>
      <c r="AL227" s="184"/>
      <c r="AM227" s="103"/>
      <c r="AN227" s="103"/>
      <c r="AO227" s="103"/>
      <c r="AP227" s="103"/>
      <c r="AQ227" s="103"/>
      <c r="AR227" s="103"/>
      <c r="AS227" s="103"/>
      <c r="AT227" s="103"/>
      <c r="AU227" s="103"/>
      <c r="AV227" s="103"/>
      <c r="AW227" s="103"/>
      <c r="AX227" s="103"/>
      <c r="AY227" s="103"/>
      <c r="AZ227" s="103"/>
      <c r="BA227" s="103"/>
      <c r="BB227" s="103"/>
      <c r="BC227" s="103"/>
      <c r="BD227" s="103"/>
      <c r="BE227" s="103"/>
    </row>
    <row r="228" spans="1:57" s="183" customFormat="1" x14ac:dyDescent="0.2">
      <c r="A228" s="85"/>
      <c r="B228" s="86"/>
      <c r="C228" s="85"/>
      <c r="D228" s="207" t="str">
        <f t="shared" si="16"/>
        <v/>
      </c>
      <c r="E228" s="73"/>
      <c r="F228" s="86"/>
      <c r="G228" s="86"/>
      <c r="H228" s="99"/>
      <c r="I228" s="99"/>
      <c r="J228" s="86"/>
      <c r="K228" s="84"/>
      <c r="L228" s="99"/>
      <c r="M228" s="99"/>
      <c r="N228" s="99" t="str">
        <f t="shared" si="17"/>
        <v/>
      </c>
      <c r="O228" s="84"/>
      <c r="P228" s="100"/>
      <c r="Q228" s="100"/>
      <c r="R228" s="84"/>
      <c r="S228" s="101"/>
      <c r="T228" s="100"/>
      <c r="U228" s="84"/>
      <c r="V228" s="84"/>
      <c r="W228" s="86"/>
      <c r="X228" s="84"/>
      <c r="Y228" s="91" t="str">
        <f t="shared" si="18"/>
        <v/>
      </c>
      <c r="Z228" s="84"/>
      <c r="AA228" s="84"/>
      <c r="AB228" s="86"/>
      <c r="AC228" s="84"/>
      <c r="AD228" s="84"/>
      <c r="AE228" s="84"/>
      <c r="AF228" s="91" t="str">
        <f t="shared" si="19"/>
        <v/>
      </c>
      <c r="AG228" s="86"/>
      <c r="AH228" s="100"/>
      <c r="AI228" s="102"/>
      <c r="AJ228" s="184"/>
      <c r="AK228" s="184"/>
      <c r="AL228" s="184"/>
      <c r="AM228" s="103"/>
      <c r="AN228" s="103"/>
      <c r="AO228" s="103"/>
      <c r="AP228" s="103"/>
      <c r="AQ228" s="103"/>
      <c r="AR228" s="103"/>
      <c r="AS228" s="103"/>
      <c r="AT228" s="103"/>
      <c r="AU228" s="103"/>
      <c r="AV228" s="103"/>
      <c r="AW228" s="103"/>
      <c r="AX228" s="103"/>
      <c r="AY228" s="103"/>
      <c r="AZ228" s="103"/>
      <c r="BA228" s="103"/>
      <c r="BB228" s="103"/>
      <c r="BC228" s="103"/>
      <c r="BD228" s="103"/>
      <c r="BE228" s="103"/>
    </row>
    <row r="229" spans="1:57" s="183" customFormat="1" x14ac:dyDescent="0.2">
      <c r="A229" s="85"/>
      <c r="B229" s="86"/>
      <c r="C229" s="85"/>
      <c r="D229" s="207" t="str">
        <f t="shared" si="16"/>
        <v/>
      </c>
      <c r="E229" s="73"/>
      <c r="F229" s="86"/>
      <c r="G229" s="86"/>
      <c r="H229" s="99"/>
      <c r="I229" s="99"/>
      <c r="J229" s="86"/>
      <c r="K229" s="84"/>
      <c r="L229" s="99"/>
      <c r="M229" s="99"/>
      <c r="N229" s="99" t="str">
        <f t="shared" si="17"/>
        <v/>
      </c>
      <c r="O229" s="84"/>
      <c r="P229" s="100"/>
      <c r="Q229" s="100"/>
      <c r="R229" s="84"/>
      <c r="S229" s="101"/>
      <c r="T229" s="100"/>
      <c r="U229" s="84"/>
      <c r="V229" s="84"/>
      <c r="W229" s="86"/>
      <c r="X229" s="84"/>
      <c r="Y229" s="91" t="str">
        <f t="shared" si="18"/>
        <v/>
      </c>
      <c r="Z229" s="84"/>
      <c r="AA229" s="84"/>
      <c r="AB229" s="86"/>
      <c r="AC229" s="84"/>
      <c r="AD229" s="84"/>
      <c r="AE229" s="84"/>
      <c r="AF229" s="91" t="str">
        <f t="shared" si="19"/>
        <v/>
      </c>
      <c r="AG229" s="86"/>
      <c r="AH229" s="100"/>
      <c r="AI229" s="102"/>
      <c r="AJ229" s="184"/>
      <c r="AK229" s="184"/>
      <c r="AL229" s="184"/>
      <c r="AM229" s="103"/>
      <c r="AN229" s="103"/>
      <c r="AO229" s="103"/>
      <c r="AP229" s="103"/>
      <c r="AQ229" s="103"/>
      <c r="AR229" s="103"/>
      <c r="AS229" s="103"/>
      <c r="AT229" s="103"/>
      <c r="AU229" s="103"/>
      <c r="AV229" s="103"/>
      <c r="AW229" s="103"/>
      <c r="AX229" s="103"/>
      <c r="AY229" s="103"/>
      <c r="AZ229" s="103"/>
      <c r="BA229" s="103"/>
      <c r="BB229" s="103"/>
      <c r="BC229" s="103"/>
      <c r="BD229" s="103"/>
      <c r="BE229" s="103"/>
    </row>
    <row r="230" spans="1:57" s="183" customFormat="1" x14ac:dyDescent="0.2">
      <c r="A230" s="85"/>
      <c r="B230" s="86"/>
      <c r="C230" s="85"/>
      <c r="D230" s="207" t="str">
        <f t="shared" si="16"/>
        <v/>
      </c>
      <c r="E230" s="73"/>
      <c r="F230" s="86"/>
      <c r="G230" s="86"/>
      <c r="H230" s="99"/>
      <c r="I230" s="99"/>
      <c r="J230" s="86"/>
      <c r="K230" s="84"/>
      <c r="L230" s="99"/>
      <c r="M230" s="99"/>
      <c r="N230" s="99" t="str">
        <f t="shared" si="17"/>
        <v/>
      </c>
      <c r="O230" s="84"/>
      <c r="P230" s="100"/>
      <c r="Q230" s="100"/>
      <c r="R230" s="84"/>
      <c r="S230" s="101"/>
      <c r="T230" s="100"/>
      <c r="U230" s="84"/>
      <c r="V230" s="84"/>
      <c r="W230" s="86"/>
      <c r="X230" s="84"/>
      <c r="Y230" s="91" t="str">
        <f t="shared" si="18"/>
        <v/>
      </c>
      <c r="Z230" s="84"/>
      <c r="AA230" s="84"/>
      <c r="AB230" s="86"/>
      <c r="AC230" s="84"/>
      <c r="AD230" s="84"/>
      <c r="AE230" s="84"/>
      <c r="AF230" s="91" t="str">
        <f t="shared" si="19"/>
        <v/>
      </c>
      <c r="AG230" s="86"/>
      <c r="AH230" s="100"/>
      <c r="AI230" s="102"/>
      <c r="AJ230" s="184"/>
      <c r="AK230" s="184"/>
      <c r="AL230" s="184"/>
      <c r="AM230" s="103"/>
      <c r="AN230" s="103"/>
      <c r="AO230" s="103"/>
      <c r="AP230" s="103"/>
      <c r="AQ230" s="103"/>
      <c r="AR230" s="103"/>
      <c r="AS230" s="103"/>
      <c r="AT230" s="103"/>
      <c r="AU230" s="103"/>
      <c r="AV230" s="103"/>
      <c r="AW230" s="103"/>
      <c r="AX230" s="103"/>
      <c r="AY230" s="103"/>
      <c r="AZ230" s="103"/>
      <c r="BA230" s="103"/>
      <c r="BB230" s="103"/>
      <c r="BC230" s="103"/>
      <c r="BD230" s="103"/>
      <c r="BE230" s="103"/>
    </row>
    <row r="231" spans="1:57" s="183" customFormat="1" x14ac:dyDescent="0.2">
      <c r="A231" s="85"/>
      <c r="B231" s="86"/>
      <c r="C231" s="85"/>
      <c r="D231" s="207" t="str">
        <f t="shared" si="16"/>
        <v/>
      </c>
      <c r="E231" s="73"/>
      <c r="F231" s="86"/>
      <c r="G231" s="86"/>
      <c r="H231" s="99"/>
      <c r="I231" s="99"/>
      <c r="J231" s="86"/>
      <c r="K231" s="84"/>
      <c r="L231" s="99"/>
      <c r="M231" s="99"/>
      <c r="N231" s="99" t="str">
        <f t="shared" si="17"/>
        <v/>
      </c>
      <c r="O231" s="84"/>
      <c r="P231" s="100"/>
      <c r="Q231" s="100"/>
      <c r="R231" s="84"/>
      <c r="S231" s="101"/>
      <c r="T231" s="100"/>
      <c r="U231" s="84"/>
      <c r="V231" s="84"/>
      <c r="W231" s="86"/>
      <c r="X231" s="84"/>
      <c r="Y231" s="91" t="str">
        <f t="shared" si="18"/>
        <v/>
      </c>
      <c r="Z231" s="84"/>
      <c r="AA231" s="84"/>
      <c r="AB231" s="86"/>
      <c r="AC231" s="84"/>
      <c r="AD231" s="84"/>
      <c r="AE231" s="84"/>
      <c r="AF231" s="91" t="str">
        <f t="shared" si="19"/>
        <v/>
      </c>
      <c r="AG231" s="86"/>
      <c r="AH231" s="100"/>
      <c r="AI231" s="102"/>
      <c r="AJ231" s="184"/>
      <c r="AK231" s="184"/>
      <c r="AL231" s="184"/>
      <c r="AM231" s="103"/>
      <c r="AN231" s="103"/>
      <c r="AO231" s="103"/>
      <c r="AP231" s="103"/>
      <c r="AQ231" s="103"/>
      <c r="AR231" s="103"/>
      <c r="AS231" s="103"/>
      <c r="AT231" s="103"/>
      <c r="AU231" s="103"/>
      <c r="AV231" s="103"/>
      <c r="AW231" s="103"/>
      <c r="AX231" s="103"/>
      <c r="AY231" s="103"/>
      <c r="AZ231" s="103"/>
      <c r="BA231" s="103"/>
      <c r="BB231" s="103"/>
      <c r="BC231" s="103"/>
      <c r="BD231" s="103"/>
      <c r="BE231" s="103"/>
    </row>
    <row r="232" spans="1:57" s="183" customFormat="1" x14ac:dyDescent="0.2">
      <c r="A232" s="85"/>
      <c r="B232" s="86"/>
      <c r="C232" s="85"/>
      <c r="D232" s="207" t="str">
        <f t="shared" si="16"/>
        <v/>
      </c>
      <c r="E232" s="73"/>
      <c r="F232" s="86"/>
      <c r="G232" s="86"/>
      <c r="H232" s="99"/>
      <c r="I232" s="99"/>
      <c r="J232" s="86"/>
      <c r="K232" s="84"/>
      <c r="L232" s="99"/>
      <c r="M232" s="99"/>
      <c r="N232" s="99" t="str">
        <f t="shared" si="17"/>
        <v/>
      </c>
      <c r="O232" s="84"/>
      <c r="P232" s="100"/>
      <c r="Q232" s="100"/>
      <c r="R232" s="84"/>
      <c r="S232" s="101"/>
      <c r="T232" s="100"/>
      <c r="U232" s="84"/>
      <c r="V232" s="84"/>
      <c r="W232" s="86"/>
      <c r="X232" s="84"/>
      <c r="Y232" s="91" t="str">
        <f t="shared" si="18"/>
        <v/>
      </c>
      <c r="Z232" s="84"/>
      <c r="AA232" s="84"/>
      <c r="AB232" s="86"/>
      <c r="AC232" s="84"/>
      <c r="AD232" s="84"/>
      <c r="AE232" s="84"/>
      <c r="AF232" s="91" t="str">
        <f t="shared" si="19"/>
        <v/>
      </c>
      <c r="AG232" s="86"/>
      <c r="AH232" s="100"/>
      <c r="AI232" s="102"/>
      <c r="AJ232" s="184"/>
      <c r="AK232" s="184"/>
      <c r="AL232" s="184"/>
      <c r="AM232" s="103"/>
      <c r="AN232" s="103"/>
      <c r="AO232" s="103"/>
      <c r="AP232" s="103"/>
      <c r="AQ232" s="103"/>
      <c r="AR232" s="103"/>
      <c r="AS232" s="103"/>
      <c r="AT232" s="103"/>
      <c r="AU232" s="103"/>
      <c r="AV232" s="103"/>
      <c r="AW232" s="103"/>
      <c r="AX232" s="103"/>
      <c r="AY232" s="103"/>
      <c r="AZ232" s="103"/>
      <c r="BA232" s="103"/>
      <c r="BB232" s="103"/>
      <c r="BC232" s="103"/>
      <c r="BD232" s="103"/>
      <c r="BE232" s="103"/>
    </row>
    <row r="233" spans="1:57" s="183" customFormat="1" x14ac:dyDescent="0.2">
      <c r="A233" s="85"/>
      <c r="B233" s="86"/>
      <c r="C233" s="85"/>
      <c r="D233" s="207" t="str">
        <f t="shared" si="16"/>
        <v/>
      </c>
      <c r="E233" s="73"/>
      <c r="F233" s="86"/>
      <c r="G233" s="86"/>
      <c r="H233" s="99"/>
      <c r="I233" s="99"/>
      <c r="J233" s="86"/>
      <c r="K233" s="84"/>
      <c r="L233" s="99"/>
      <c r="M233" s="99"/>
      <c r="N233" s="99" t="str">
        <f t="shared" si="17"/>
        <v/>
      </c>
      <c r="O233" s="84"/>
      <c r="P233" s="100"/>
      <c r="Q233" s="100"/>
      <c r="R233" s="84"/>
      <c r="S233" s="101"/>
      <c r="T233" s="100"/>
      <c r="U233" s="84"/>
      <c r="V233" s="84"/>
      <c r="W233" s="86"/>
      <c r="X233" s="84"/>
      <c r="Y233" s="91" t="str">
        <f t="shared" si="18"/>
        <v/>
      </c>
      <c r="Z233" s="84"/>
      <c r="AA233" s="84"/>
      <c r="AB233" s="86"/>
      <c r="AC233" s="84"/>
      <c r="AD233" s="84"/>
      <c r="AE233" s="84"/>
      <c r="AF233" s="91" t="str">
        <f t="shared" si="19"/>
        <v/>
      </c>
      <c r="AG233" s="86"/>
      <c r="AH233" s="100"/>
      <c r="AI233" s="102"/>
      <c r="AJ233" s="184"/>
      <c r="AK233" s="184"/>
      <c r="AL233" s="184"/>
      <c r="AM233" s="103"/>
      <c r="AN233" s="103"/>
      <c r="AO233" s="103"/>
      <c r="AP233" s="103"/>
      <c r="AQ233" s="103"/>
      <c r="AR233" s="103"/>
      <c r="AS233" s="103"/>
      <c r="AT233" s="103"/>
      <c r="AU233" s="103"/>
      <c r="AV233" s="103"/>
      <c r="AW233" s="103"/>
      <c r="AX233" s="103"/>
      <c r="AY233" s="103"/>
      <c r="AZ233" s="103"/>
      <c r="BA233" s="103"/>
      <c r="BB233" s="103"/>
      <c r="BC233" s="103"/>
      <c r="BD233" s="103"/>
      <c r="BE233" s="103"/>
    </row>
    <row r="234" spans="1:57" s="183" customFormat="1" x14ac:dyDescent="0.2">
      <c r="A234" s="85"/>
      <c r="B234" s="86"/>
      <c r="C234" s="85"/>
      <c r="D234" s="207" t="str">
        <f t="shared" si="16"/>
        <v/>
      </c>
      <c r="E234" s="73"/>
      <c r="F234" s="86"/>
      <c r="G234" s="86"/>
      <c r="H234" s="99"/>
      <c r="I234" s="99"/>
      <c r="J234" s="86"/>
      <c r="K234" s="84"/>
      <c r="L234" s="99"/>
      <c r="M234" s="99"/>
      <c r="N234" s="99" t="str">
        <f t="shared" si="17"/>
        <v/>
      </c>
      <c r="O234" s="84"/>
      <c r="P234" s="100"/>
      <c r="Q234" s="100"/>
      <c r="R234" s="84"/>
      <c r="S234" s="101"/>
      <c r="T234" s="100"/>
      <c r="U234" s="84"/>
      <c r="V234" s="84"/>
      <c r="W234" s="86"/>
      <c r="X234" s="84"/>
      <c r="Y234" s="91" t="str">
        <f t="shared" si="18"/>
        <v/>
      </c>
      <c r="Z234" s="84"/>
      <c r="AA234" s="84"/>
      <c r="AB234" s="86"/>
      <c r="AC234" s="84"/>
      <c r="AD234" s="84"/>
      <c r="AE234" s="84"/>
      <c r="AF234" s="91" t="str">
        <f t="shared" si="19"/>
        <v/>
      </c>
      <c r="AG234" s="86"/>
      <c r="AH234" s="100"/>
      <c r="AI234" s="102"/>
      <c r="AJ234" s="184"/>
      <c r="AK234" s="184"/>
      <c r="AL234" s="184"/>
      <c r="AM234" s="103"/>
      <c r="AN234" s="103"/>
      <c r="AO234" s="103"/>
      <c r="AP234" s="103"/>
      <c r="AQ234" s="103"/>
      <c r="AR234" s="103"/>
      <c r="AS234" s="103"/>
      <c r="AT234" s="103"/>
      <c r="AU234" s="103"/>
      <c r="AV234" s="103"/>
      <c r="AW234" s="103"/>
      <c r="AX234" s="103"/>
      <c r="AY234" s="103"/>
      <c r="AZ234" s="103"/>
      <c r="BA234" s="103"/>
      <c r="BB234" s="103"/>
      <c r="BC234" s="103"/>
      <c r="BD234" s="103"/>
      <c r="BE234" s="103"/>
    </row>
    <row r="235" spans="1:57" s="183" customFormat="1" x14ac:dyDescent="0.2">
      <c r="A235" s="85"/>
      <c r="B235" s="86"/>
      <c r="C235" s="85"/>
      <c r="D235" s="207" t="str">
        <f t="shared" si="16"/>
        <v/>
      </c>
      <c r="E235" s="73"/>
      <c r="F235" s="86"/>
      <c r="G235" s="86"/>
      <c r="H235" s="99"/>
      <c r="I235" s="99"/>
      <c r="J235" s="86"/>
      <c r="K235" s="84"/>
      <c r="L235" s="99"/>
      <c r="M235" s="99"/>
      <c r="N235" s="99" t="str">
        <f t="shared" si="17"/>
        <v/>
      </c>
      <c r="O235" s="84"/>
      <c r="P235" s="100"/>
      <c r="Q235" s="100"/>
      <c r="R235" s="84"/>
      <c r="S235" s="101"/>
      <c r="T235" s="100"/>
      <c r="U235" s="84"/>
      <c r="V235" s="84"/>
      <c r="W235" s="86"/>
      <c r="X235" s="84"/>
      <c r="Y235" s="91" t="str">
        <f t="shared" si="18"/>
        <v/>
      </c>
      <c r="Z235" s="84"/>
      <c r="AA235" s="84"/>
      <c r="AB235" s="86"/>
      <c r="AC235" s="84"/>
      <c r="AD235" s="84"/>
      <c r="AE235" s="84"/>
      <c r="AF235" s="91" t="str">
        <f t="shared" si="19"/>
        <v/>
      </c>
      <c r="AG235" s="86"/>
      <c r="AH235" s="100"/>
      <c r="AI235" s="102"/>
      <c r="AJ235" s="184"/>
      <c r="AK235" s="184"/>
      <c r="AL235" s="184"/>
      <c r="AM235" s="103"/>
      <c r="AN235" s="103"/>
      <c r="AO235" s="103"/>
      <c r="AP235" s="103"/>
      <c r="AQ235" s="103"/>
      <c r="AR235" s="103"/>
      <c r="AS235" s="103"/>
      <c r="AT235" s="103"/>
      <c r="AU235" s="103"/>
      <c r="AV235" s="103"/>
      <c r="AW235" s="103"/>
      <c r="AX235" s="103"/>
      <c r="AY235" s="103"/>
      <c r="AZ235" s="103"/>
      <c r="BA235" s="103"/>
      <c r="BB235" s="103"/>
      <c r="BC235" s="103"/>
      <c r="BD235" s="103"/>
      <c r="BE235" s="103"/>
    </row>
    <row r="236" spans="1:57" s="183" customFormat="1" x14ac:dyDescent="0.2">
      <c r="A236" s="85"/>
      <c r="B236" s="86"/>
      <c r="C236" s="85"/>
      <c r="D236" s="207" t="str">
        <f t="shared" si="16"/>
        <v/>
      </c>
      <c r="E236" s="73"/>
      <c r="F236" s="86"/>
      <c r="G236" s="86"/>
      <c r="H236" s="99"/>
      <c r="I236" s="99"/>
      <c r="J236" s="86"/>
      <c r="K236" s="84"/>
      <c r="L236" s="99"/>
      <c r="M236" s="99"/>
      <c r="N236" s="99" t="str">
        <f t="shared" si="17"/>
        <v/>
      </c>
      <c r="O236" s="84"/>
      <c r="P236" s="100"/>
      <c r="Q236" s="100"/>
      <c r="R236" s="84"/>
      <c r="S236" s="101"/>
      <c r="T236" s="100"/>
      <c r="U236" s="84"/>
      <c r="V236" s="84"/>
      <c r="W236" s="86"/>
      <c r="X236" s="84"/>
      <c r="Y236" s="91" t="str">
        <f t="shared" si="18"/>
        <v/>
      </c>
      <c r="Z236" s="84"/>
      <c r="AA236" s="84"/>
      <c r="AB236" s="86"/>
      <c r="AC236" s="84"/>
      <c r="AD236" s="84"/>
      <c r="AE236" s="84"/>
      <c r="AF236" s="91" t="str">
        <f t="shared" si="19"/>
        <v/>
      </c>
      <c r="AG236" s="86"/>
      <c r="AH236" s="100"/>
      <c r="AI236" s="102"/>
      <c r="AJ236" s="184"/>
      <c r="AK236" s="184"/>
      <c r="AL236" s="184"/>
      <c r="AM236" s="103"/>
      <c r="AN236" s="103"/>
      <c r="AO236" s="103"/>
      <c r="AP236" s="103"/>
      <c r="AQ236" s="103"/>
      <c r="AR236" s="103"/>
      <c r="AS236" s="103"/>
      <c r="AT236" s="103"/>
      <c r="AU236" s="103"/>
      <c r="AV236" s="103"/>
      <c r="AW236" s="103"/>
      <c r="AX236" s="103"/>
      <c r="AY236" s="103"/>
      <c r="AZ236" s="103"/>
      <c r="BA236" s="103"/>
      <c r="BB236" s="103"/>
      <c r="BC236" s="103"/>
      <c r="BD236" s="103"/>
      <c r="BE236" s="103"/>
    </row>
    <row r="237" spans="1:57" s="183" customFormat="1" x14ac:dyDescent="0.2">
      <c r="A237" s="85"/>
      <c r="B237" s="86"/>
      <c r="C237" s="85"/>
      <c r="D237" s="207" t="str">
        <f t="shared" si="16"/>
        <v/>
      </c>
      <c r="E237" s="73"/>
      <c r="F237" s="86"/>
      <c r="G237" s="86"/>
      <c r="H237" s="99"/>
      <c r="I237" s="99"/>
      <c r="J237" s="86"/>
      <c r="K237" s="84"/>
      <c r="L237" s="99"/>
      <c r="M237" s="99"/>
      <c r="N237" s="99" t="str">
        <f t="shared" si="17"/>
        <v/>
      </c>
      <c r="O237" s="84"/>
      <c r="P237" s="100"/>
      <c r="Q237" s="100"/>
      <c r="R237" s="84"/>
      <c r="S237" s="101"/>
      <c r="T237" s="100"/>
      <c r="U237" s="84"/>
      <c r="V237" s="84"/>
      <c r="W237" s="86"/>
      <c r="X237" s="84"/>
      <c r="Y237" s="91" t="str">
        <f t="shared" si="18"/>
        <v/>
      </c>
      <c r="Z237" s="84"/>
      <c r="AA237" s="84"/>
      <c r="AB237" s="86"/>
      <c r="AC237" s="84"/>
      <c r="AD237" s="84"/>
      <c r="AE237" s="84"/>
      <c r="AF237" s="91" t="str">
        <f t="shared" si="19"/>
        <v/>
      </c>
      <c r="AG237" s="86"/>
      <c r="AH237" s="100"/>
      <c r="AI237" s="102"/>
      <c r="AJ237" s="184"/>
      <c r="AK237" s="184"/>
      <c r="AL237" s="184"/>
      <c r="AM237" s="103"/>
      <c r="AN237" s="103"/>
      <c r="AO237" s="103"/>
      <c r="AP237" s="103"/>
      <c r="AQ237" s="103"/>
      <c r="AR237" s="103"/>
      <c r="AS237" s="103"/>
      <c r="AT237" s="103"/>
      <c r="AU237" s="103"/>
      <c r="AV237" s="103"/>
      <c r="AW237" s="103"/>
      <c r="AX237" s="103"/>
      <c r="AY237" s="103"/>
      <c r="AZ237" s="103"/>
      <c r="BA237" s="103"/>
      <c r="BB237" s="103"/>
      <c r="BC237" s="103"/>
      <c r="BD237" s="103"/>
      <c r="BE237" s="103"/>
    </row>
    <row r="238" spans="1:57" s="183" customFormat="1" x14ac:dyDescent="0.2">
      <c r="A238" s="85"/>
      <c r="B238" s="86"/>
      <c r="C238" s="85"/>
      <c r="D238" s="207" t="str">
        <f t="shared" si="16"/>
        <v/>
      </c>
      <c r="E238" s="73"/>
      <c r="F238" s="86"/>
      <c r="G238" s="86"/>
      <c r="H238" s="99"/>
      <c r="I238" s="99"/>
      <c r="J238" s="86"/>
      <c r="K238" s="84"/>
      <c r="L238" s="99"/>
      <c r="M238" s="99"/>
      <c r="N238" s="99" t="str">
        <f t="shared" si="17"/>
        <v/>
      </c>
      <c r="O238" s="84"/>
      <c r="P238" s="100"/>
      <c r="Q238" s="100"/>
      <c r="R238" s="84"/>
      <c r="S238" s="101"/>
      <c r="T238" s="100"/>
      <c r="U238" s="84"/>
      <c r="V238" s="84"/>
      <c r="W238" s="86"/>
      <c r="X238" s="84"/>
      <c r="Y238" s="91" t="str">
        <f t="shared" si="18"/>
        <v/>
      </c>
      <c r="Z238" s="84"/>
      <c r="AA238" s="84"/>
      <c r="AB238" s="86"/>
      <c r="AC238" s="84"/>
      <c r="AD238" s="84"/>
      <c r="AE238" s="84"/>
      <c r="AF238" s="91" t="str">
        <f t="shared" si="19"/>
        <v/>
      </c>
      <c r="AG238" s="86"/>
      <c r="AH238" s="100"/>
      <c r="AI238" s="102"/>
      <c r="AJ238" s="184"/>
      <c r="AK238" s="184"/>
      <c r="AL238" s="184"/>
      <c r="AM238" s="103"/>
      <c r="AN238" s="103"/>
      <c r="AO238" s="103"/>
      <c r="AP238" s="103"/>
      <c r="AQ238" s="103"/>
      <c r="AR238" s="103"/>
      <c r="AS238" s="103"/>
      <c r="AT238" s="103"/>
      <c r="AU238" s="103"/>
      <c r="AV238" s="103"/>
      <c r="AW238" s="103"/>
      <c r="AX238" s="103"/>
      <c r="AY238" s="103"/>
      <c r="AZ238" s="103"/>
      <c r="BA238" s="103"/>
      <c r="BB238" s="103"/>
      <c r="BC238" s="103"/>
      <c r="BD238" s="103"/>
      <c r="BE238" s="103"/>
    </row>
    <row r="239" spans="1:57" s="183" customFormat="1" x14ac:dyDescent="0.2">
      <c r="A239" s="85"/>
      <c r="B239" s="86"/>
      <c r="C239" s="85"/>
      <c r="D239" s="207" t="str">
        <f t="shared" si="16"/>
        <v/>
      </c>
      <c r="E239" s="73"/>
      <c r="F239" s="86"/>
      <c r="G239" s="86"/>
      <c r="H239" s="99"/>
      <c r="I239" s="99"/>
      <c r="J239" s="86"/>
      <c r="K239" s="84"/>
      <c r="L239" s="99"/>
      <c r="M239" s="99"/>
      <c r="N239" s="99" t="str">
        <f t="shared" si="17"/>
        <v/>
      </c>
      <c r="O239" s="84"/>
      <c r="P239" s="100"/>
      <c r="Q239" s="100"/>
      <c r="R239" s="84"/>
      <c r="S239" s="101"/>
      <c r="T239" s="100"/>
      <c r="U239" s="84"/>
      <c r="V239" s="84"/>
      <c r="W239" s="86"/>
      <c r="X239" s="84"/>
      <c r="Y239" s="91" t="str">
        <f t="shared" si="18"/>
        <v/>
      </c>
      <c r="Z239" s="84"/>
      <c r="AA239" s="84"/>
      <c r="AB239" s="86"/>
      <c r="AC239" s="84"/>
      <c r="AD239" s="84"/>
      <c r="AE239" s="84"/>
      <c r="AF239" s="91" t="str">
        <f t="shared" si="19"/>
        <v/>
      </c>
      <c r="AG239" s="86"/>
      <c r="AH239" s="100"/>
      <c r="AI239" s="102"/>
      <c r="AJ239" s="184"/>
      <c r="AK239" s="184"/>
      <c r="AL239" s="184"/>
      <c r="AM239" s="103"/>
      <c r="AN239" s="103"/>
      <c r="AO239" s="103"/>
      <c r="AP239" s="103"/>
      <c r="AQ239" s="103"/>
      <c r="AR239" s="103"/>
      <c r="AS239" s="103"/>
      <c r="AT239" s="103"/>
      <c r="AU239" s="103"/>
      <c r="AV239" s="103"/>
      <c r="AW239" s="103"/>
      <c r="AX239" s="103"/>
      <c r="AY239" s="103"/>
      <c r="AZ239" s="103"/>
      <c r="BA239" s="103"/>
      <c r="BB239" s="103"/>
      <c r="BC239" s="103"/>
      <c r="BD239" s="103"/>
      <c r="BE239" s="103"/>
    </row>
    <row r="240" spans="1:57" s="183" customFormat="1" x14ac:dyDescent="0.2">
      <c r="A240" s="85"/>
      <c r="B240" s="86"/>
      <c r="C240" s="85"/>
      <c r="D240" s="207" t="str">
        <f t="shared" si="16"/>
        <v/>
      </c>
      <c r="E240" s="73"/>
      <c r="F240" s="86"/>
      <c r="G240" s="86"/>
      <c r="H240" s="99"/>
      <c r="I240" s="99"/>
      <c r="J240" s="86"/>
      <c r="K240" s="84"/>
      <c r="L240" s="99"/>
      <c r="M240" s="99"/>
      <c r="N240" s="99" t="str">
        <f t="shared" si="17"/>
        <v/>
      </c>
      <c r="O240" s="84"/>
      <c r="P240" s="100"/>
      <c r="Q240" s="100"/>
      <c r="R240" s="84"/>
      <c r="S240" s="101"/>
      <c r="T240" s="100"/>
      <c r="U240" s="84"/>
      <c r="V240" s="84"/>
      <c r="W240" s="86"/>
      <c r="X240" s="84"/>
      <c r="Y240" s="91" t="str">
        <f t="shared" si="18"/>
        <v/>
      </c>
      <c r="Z240" s="84"/>
      <c r="AA240" s="84"/>
      <c r="AB240" s="86"/>
      <c r="AC240" s="84"/>
      <c r="AD240" s="84"/>
      <c r="AE240" s="84"/>
      <c r="AF240" s="91" t="str">
        <f t="shared" si="19"/>
        <v/>
      </c>
      <c r="AG240" s="86"/>
      <c r="AH240" s="100"/>
      <c r="AI240" s="102"/>
      <c r="AJ240" s="184"/>
      <c r="AK240" s="184"/>
      <c r="AL240" s="184"/>
      <c r="AM240" s="103"/>
      <c r="AN240" s="103"/>
      <c r="AO240" s="103"/>
      <c r="AP240" s="103"/>
      <c r="AQ240" s="103"/>
      <c r="AR240" s="103"/>
      <c r="AS240" s="103"/>
      <c r="AT240" s="103"/>
      <c r="AU240" s="103"/>
      <c r="AV240" s="103"/>
      <c r="AW240" s="103"/>
      <c r="AX240" s="103"/>
      <c r="AY240" s="103"/>
      <c r="AZ240" s="103"/>
      <c r="BA240" s="103"/>
      <c r="BB240" s="103"/>
      <c r="BC240" s="103"/>
      <c r="BD240" s="103"/>
      <c r="BE240" s="103"/>
    </row>
    <row r="241" spans="1:57" s="183" customFormat="1" x14ac:dyDescent="0.2">
      <c r="A241" s="85"/>
      <c r="B241" s="86"/>
      <c r="C241" s="85"/>
      <c r="D241" s="207" t="str">
        <f t="shared" si="16"/>
        <v/>
      </c>
      <c r="E241" s="73"/>
      <c r="F241" s="86"/>
      <c r="G241" s="86"/>
      <c r="H241" s="99"/>
      <c r="I241" s="99"/>
      <c r="J241" s="86"/>
      <c r="K241" s="84"/>
      <c r="L241" s="99"/>
      <c r="M241" s="99"/>
      <c r="N241" s="99" t="str">
        <f t="shared" si="17"/>
        <v/>
      </c>
      <c r="O241" s="84"/>
      <c r="P241" s="100"/>
      <c r="Q241" s="100"/>
      <c r="R241" s="84"/>
      <c r="S241" s="101"/>
      <c r="T241" s="100"/>
      <c r="U241" s="84"/>
      <c r="V241" s="84"/>
      <c r="W241" s="86"/>
      <c r="X241" s="84"/>
      <c r="Y241" s="91" t="str">
        <f t="shared" si="18"/>
        <v/>
      </c>
      <c r="Z241" s="84"/>
      <c r="AA241" s="84"/>
      <c r="AB241" s="86"/>
      <c r="AC241" s="84"/>
      <c r="AD241" s="84"/>
      <c r="AE241" s="84"/>
      <c r="AF241" s="91" t="str">
        <f t="shared" si="19"/>
        <v/>
      </c>
      <c r="AG241" s="86"/>
      <c r="AH241" s="100"/>
      <c r="AI241" s="102"/>
      <c r="AJ241" s="184"/>
      <c r="AK241" s="184"/>
      <c r="AL241" s="184"/>
      <c r="AM241" s="103"/>
      <c r="AN241" s="103"/>
      <c r="AO241" s="103"/>
      <c r="AP241" s="103"/>
      <c r="AQ241" s="103"/>
      <c r="AR241" s="103"/>
      <c r="AS241" s="103"/>
      <c r="AT241" s="103"/>
      <c r="AU241" s="103"/>
      <c r="AV241" s="103"/>
      <c r="AW241" s="103"/>
      <c r="AX241" s="103"/>
      <c r="AY241" s="103"/>
      <c r="AZ241" s="103"/>
      <c r="BA241" s="103"/>
      <c r="BB241" s="103"/>
      <c r="BC241" s="103"/>
      <c r="BD241" s="103"/>
      <c r="BE241" s="103"/>
    </row>
    <row r="242" spans="1:57" s="183" customFormat="1" x14ac:dyDescent="0.2">
      <c r="A242" s="85"/>
      <c r="B242" s="86"/>
      <c r="C242" s="85"/>
      <c r="D242" s="207" t="str">
        <f t="shared" si="16"/>
        <v/>
      </c>
      <c r="E242" s="73"/>
      <c r="F242" s="86"/>
      <c r="G242" s="86"/>
      <c r="H242" s="99"/>
      <c r="I242" s="99"/>
      <c r="J242" s="86"/>
      <c r="K242" s="84"/>
      <c r="L242" s="99"/>
      <c r="M242" s="99"/>
      <c r="N242" s="99" t="str">
        <f t="shared" si="17"/>
        <v/>
      </c>
      <c r="O242" s="84"/>
      <c r="P242" s="100"/>
      <c r="Q242" s="100"/>
      <c r="R242" s="84"/>
      <c r="S242" s="101"/>
      <c r="T242" s="100"/>
      <c r="U242" s="84"/>
      <c r="V242" s="84"/>
      <c r="W242" s="86"/>
      <c r="X242" s="84"/>
      <c r="Y242" s="91" t="str">
        <f t="shared" si="18"/>
        <v/>
      </c>
      <c r="Z242" s="84"/>
      <c r="AA242" s="84"/>
      <c r="AB242" s="86"/>
      <c r="AC242" s="84"/>
      <c r="AD242" s="84"/>
      <c r="AE242" s="84"/>
      <c r="AF242" s="91" t="str">
        <f t="shared" si="19"/>
        <v/>
      </c>
      <c r="AG242" s="86"/>
      <c r="AH242" s="100"/>
      <c r="AI242" s="102"/>
      <c r="AJ242" s="184"/>
      <c r="AK242" s="184"/>
      <c r="AL242" s="184"/>
      <c r="AM242" s="103"/>
      <c r="AN242" s="103"/>
      <c r="AO242" s="103"/>
      <c r="AP242" s="103"/>
      <c r="AQ242" s="103"/>
      <c r="AR242" s="103"/>
      <c r="AS242" s="103"/>
      <c r="AT242" s="103"/>
      <c r="AU242" s="103"/>
      <c r="AV242" s="103"/>
      <c r="AW242" s="103"/>
      <c r="AX242" s="103"/>
      <c r="AY242" s="103"/>
      <c r="AZ242" s="103"/>
      <c r="BA242" s="103"/>
      <c r="BB242" s="103"/>
      <c r="BC242" s="103"/>
      <c r="BD242" s="103"/>
      <c r="BE242" s="103"/>
    </row>
    <row r="243" spans="1:57" s="183" customFormat="1" x14ac:dyDescent="0.2">
      <c r="A243" s="85"/>
      <c r="B243" s="86"/>
      <c r="C243" s="85"/>
      <c r="D243" s="207" t="str">
        <f t="shared" si="16"/>
        <v/>
      </c>
      <c r="E243" s="73"/>
      <c r="F243" s="86"/>
      <c r="G243" s="86"/>
      <c r="H243" s="99"/>
      <c r="I243" s="99"/>
      <c r="J243" s="86"/>
      <c r="K243" s="84"/>
      <c r="L243" s="99"/>
      <c r="M243" s="99"/>
      <c r="N243" s="99" t="str">
        <f t="shared" si="17"/>
        <v/>
      </c>
      <c r="O243" s="84"/>
      <c r="P243" s="100"/>
      <c r="Q243" s="100"/>
      <c r="R243" s="84"/>
      <c r="S243" s="101"/>
      <c r="T243" s="100"/>
      <c r="U243" s="84"/>
      <c r="V243" s="84"/>
      <c r="W243" s="86"/>
      <c r="X243" s="84"/>
      <c r="Y243" s="91" t="str">
        <f t="shared" si="18"/>
        <v/>
      </c>
      <c r="Z243" s="84"/>
      <c r="AA243" s="84"/>
      <c r="AB243" s="86"/>
      <c r="AC243" s="84"/>
      <c r="AD243" s="84"/>
      <c r="AE243" s="84"/>
      <c r="AF243" s="91" t="str">
        <f t="shared" si="19"/>
        <v/>
      </c>
      <c r="AG243" s="86"/>
      <c r="AH243" s="100"/>
      <c r="AI243" s="102"/>
      <c r="AJ243" s="184"/>
      <c r="AK243" s="184"/>
      <c r="AL243" s="184"/>
      <c r="AM243" s="103"/>
      <c r="AN243" s="103"/>
      <c r="AO243" s="103"/>
      <c r="AP243" s="103"/>
      <c r="AQ243" s="103"/>
      <c r="AR243" s="103"/>
      <c r="AS243" s="103"/>
      <c r="AT243" s="103"/>
      <c r="AU243" s="103"/>
      <c r="AV243" s="103"/>
      <c r="AW243" s="103"/>
      <c r="AX243" s="103"/>
      <c r="AY243" s="103"/>
      <c r="AZ243" s="103"/>
      <c r="BA243" s="103"/>
      <c r="BB243" s="103"/>
      <c r="BC243" s="103"/>
      <c r="BD243" s="103"/>
      <c r="BE243" s="103"/>
    </row>
    <row r="244" spans="1:57" s="183" customFormat="1" x14ac:dyDescent="0.2">
      <c r="A244" s="85"/>
      <c r="B244" s="86"/>
      <c r="C244" s="85"/>
      <c r="D244" s="207" t="str">
        <f t="shared" si="16"/>
        <v/>
      </c>
      <c r="E244" s="73"/>
      <c r="F244" s="86"/>
      <c r="G244" s="86"/>
      <c r="H244" s="99"/>
      <c r="I244" s="99"/>
      <c r="J244" s="86"/>
      <c r="K244" s="84"/>
      <c r="L244" s="99"/>
      <c r="M244" s="99"/>
      <c r="N244" s="99" t="str">
        <f t="shared" si="17"/>
        <v/>
      </c>
      <c r="O244" s="84"/>
      <c r="P244" s="100"/>
      <c r="Q244" s="100"/>
      <c r="R244" s="84"/>
      <c r="S244" s="101"/>
      <c r="T244" s="100"/>
      <c r="U244" s="84"/>
      <c r="V244" s="84"/>
      <c r="W244" s="86"/>
      <c r="X244" s="84"/>
      <c r="Y244" s="91" t="str">
        <f t="shared" si="18"/>
        <v/>
      </c>
      <c r="Z244" s="84"/>
      <c r="AA244" s="84"/>
      <c r="AB244" s="86"/>
      <c r="AC244" s="84"/>
      <c r="AD244" s="84"/>
      <c r="AE244" s="84"/>
      <c r="AF244" s="91" t="str">
        <f t="shared" si="19"/>
        <v/>
      </c>
      <c r="AG244" s="86"/>
      <c r="AH244" s="100"/>
      <c r="AI244" s="102"/>
      <c r="AJ244" s="184"/>
      <c r="AK244" s="184"/>
      <c r="AL244" s="184"/>
      <c r="AM244" s="103"/>
      <c r="AN244" s="103"/>
      <c r="AO244" s="103"/>
      <c r="AP244" s="103"/>
      <c r="AQ244" s="103"/>
      <c r="AR244" s="103"/>
      <c r="AS244" s="103"/>
      <c r="AT244" s="103"/>
      <c r="AU244" s="103"/>
      <c r="AV244" s="103"/>
      <c r="AW244" s="103"/>
      <c r="AX244" s="103"/>
      <c r="AY244" s="103"/>
      <c r="AZ244" s="103"/>
      <c r="BA244" s="103"/>
      <c r="BB244" s="103"/>
      <c r="BC244" s="103"/>
      <c r="BD244" s="103"/>
      <c r="BE244" s="103"/>
    </row>
    <row r="245" spans="1:57" s="183" customFormat="1" x14ac:dyDescent="0.2">
      <c r="A245" s="85"/>
      <c r="B245" s="86"/>
      <c r="C245" s="85"/>
      <c r="D245" s="207" t="str">
        <f t="shared" si="16"/>
        <v/>
      </c>
      <c r="E245" s="73"/>
      <c r="F245" s="86"/>
      <c r="G245" s="86"/>
      <c r="H245" s="99"/>
      <c r="I245" s="99"/>
      <c r="J245" s="86"/>
      <c r="K245" s="84"/>
      <c r="L245" s="99"/>
      <c r="M245" s="99"/>
      <c r="N245" s="99" t="str">
        <f t="shared" si="17"/>
        <v/>
      </c>
      <c r="O245" s="84"/>
      <c r="P245" s="100"/>
      <c r="Q245" s="100"/>
      <c r="R245" s="84"/>
      <c r="S245" s="101"/>
      <c r="T245" s="100"/>
      <c r="U245" s="84"/>
      <c r="V245" s="84"/>
      <c r="W245" s="86"/>
      <c r="X245" s="84"/>
      <c r="Y245" s="91" t="str">
        <f t="shared" si="18"/>
        <v/>
      </c>
      <c r="Z245" s="84"/>
      <c r="AA245" s="84"/>
      <c r="AB245" s="86"/>
      <c r="AC245" s="84"/>
      <c r="AD245" s="84"/>
      <c r="AE245" s="84"/>
      <c r="AF245" s="91" t="str">
        <f t="shared" si="19"/>
        <v/>
      </c>
      <c r="AG245" s="86"/>
      <c r="AH245" s="100"/>
      <c r="AI245" s="102"/>
      <c r="AJ245" s="184"/>
      <c r="AK245" s="184"/>
      <c r="AL245" s="184"/>
      <c r="AM245" s="103"/>
      <c r="AN245" s="103"/>
      <c r="AO245" s="103"/>
      <c r="AP245" s="103"/>
      <c r="AQ245" s="103"/>
      <c r="AR245" s="103"/>
      <c r="AS245" s="103"/>
      <c r="AT245" s="103"/>
      <c r="AU245" s="103"/>
      <c r="AV245" s="103"/>
      <c r="AW245" s="103"/>
      <c r="AX245" s="103"/>
      <c r="AY245" s="103"/>
      <c r="AZ245" s="103"/>
      <c r="BA245" s="103"/>
      <c r="BB245" s="103"/>
      <c r="BC245" s="103"/>
      <c r="BD245" s="103"/>
      <c r="BE245" s="103"/>
    </row>
    <row r="246" spans="1:57" s="183" customFormat="1" x14ac:dyDescent="0.2">
      <c r="A246" s="85"/>
      <c r="B246" s="86"/>
      <c r="C246" s="85"/>
      <c r="D246" s="207" t="str">
        <f t="shared" si="16"/>
        <v/>
      </c>
      <c r="E246" s="73"/>
      <c r="F246" s="86"/>
      <c r="G246" s="86"/>
      <c r="H246" s="99"/>
      <c r="I246" s="99"/>
      <c r="J246" s="86"/>
      <c r="K246" s="84"/>
      <c r="L246" s="99"/>
      <c r="M246" s="99"/>
      <c r="N246" s="99" t="str">
        <f t="shared" si="17"/>
        <v/>
      </c>
      <c r="O246" s="84"/>
      <c r="P246" s="100"/>
      <c r="Q246" s="100"/>
      <c r="R246" s="84"/>
      <c r="S246" s="101"/>
      <c r="T246" s="100"/>
      <c r="U246" s="84"/>
      <c r="V246" s="84"/>
      <c r="W246" s="86"/>
      <c r="X246" s="84"/>
      <c r="Y246" s="91" t="str">
        <f t="shared" si="18"/>
        <v/>
      </c>
      <c r="Z246" s="84"/>
      <c r="AA246" s="84"/>
      <c r="AB246" s="86"/>
      <c r="AC246" s="84"/>
      <c r="AD246" s="84"/>
      <c r="AE246" s="84"/>
      <c r="AF246" s="91" t="str">
        <f t="shared" si="19"/>
        <v/>
      </c>
      <c r="AG246" s="86"/>
      <c r="AH246" s="100"/>
      <c r="AI246" s="102"/>
      <c r="AJ246" s="184"/>
      <c r="AK246" s="184"/>
      <c r="AL246" s="184"/>
      <c r="AM246" s="103"/>
      <c r="AN246" s="103"/>
      <c r="AO246" s="103"/>
      <c r="AP246" s="103"/>
      <c r="AQ246" s="103"/>
      <c r="AR246" s="103"/>
      <c r="AS246" s="103"/>
      <c r="AT246" s="103"/>
      <c r="AU246" s="103"/>
      <c r="AV246" s="103"/>
      <c r="AW246" s="103"/>
      <c r="AX246" s="103"/>
      <c r="AY246" s="103"/>
      <c r="AZ246" s="103"/>
      <c r="BA246" s="103"/>
      <c r="BB246" s="103"/>
      <c r="BC246" s="103"/>
      <c r="BD246" s="103"/>
      <c r="BE246" s="103"/>
    </row>
    <row r="247" spans="1:57" s="183" customFormat="1" x14ac:dyDescent="0.2">
      <c r="A247" s="85"/>
      <c r="B247" s="86"/>
      <c r="C247" s="85"/>
      <c r="D247" s="207" t="str">
        <f t="shared" si="16"/>
        <v/>
      </c>
      <c r="E247" s="73"/>
      <c r="F247" s="86"/>
      <c r="G247" s="86"/>
      <c r="H247" s="99"/>
      <c r="I247" s="99"/>
      <c r="J247" s="86"/>
      <c r="K247" s="84"/>
      <c r="L247" s="99"/>
      <c r="M247" s="99"/>
      <c r="N247" s="99" t="str">
        <f t="shared" si="17"/>
        <v/>
      </c>
      <c r="O247" s="84"/>
      <c r="P247" s="100"/>
      <c r="Q247" s="100"/>
      <c r="R247" s="84"/>
      <c r="S247" s="101"/>
      <c r="T247" s="100"/>
      <c r="U247" s="84"/>
      <c r="V247" s="84"/>
      <c r="W247" s="86"/>
      <c r="X247" s="84"/>
      <c r="Y247" s="91" t="str">
        <f t="shared" si="18"/>
        <v/>
      </c>
      <c r="Z247" s="84"/>
      <c r="AA247" s="84"/>
      <c r="AB247" s="86"/>
      <c r="AC247" s="84"/>
      <c r="AD247" s="84"/>
      <c r="AE247" s="84"/>
      <c r="AF247" s="91" t="str">
        <f t="shared" si="19"/>
        <v/>
      </c>
      <c r="AG247" s="86"/>
      <c r="AH247" s="100"/>
      <c r="AI247" s="102"/>
      <c r="AJ247" s="184"/>
      <c r="AK247" s="184"/>
      <c r="AL247" s="184"/>
      <c r="AM247" s="103"/>
      <c r="AN247" s="103"/>
      <c r="AO247" s="103"/>
      <c r="AP247" s="103"/>
      <c r="AQ247" s="103"/>
      <c r="AR247" s="103"/>
      <c r="AS247" s="103"/>
      <c r="AT247" s="103"/>
      <c r="AU247" s="103"/>
      <c r="AV247" s="103"/>
      <c r="AW247" s="103"/>
      <c r="AX247" s="103"/>
      <c r="AY247" s="103"/>
      <c r="AZ247" s="103"/>
      <c r="BA247" s="103"/>
      <c r="BB247" s="103"/>
      <c r="BC247" s="103"/>
      <c r="BD247" s="103"/>
      <c r="BE247" s="103"/>
    </row>
    <row r="248" spans="1:57" s="183" customFormat="1" x14ac:dyDescent="0.2">
      <c r="A248" s="85"/>
      <c r="B248" s="86"/>
      <c r="C248" s="85"/>
      <c r="D248" s="207" t="str">
        <f t="shared" si="16"/>
        <v/>
      </c>
      <c r="E248" s="73"/>
      <c r="F248" s="86"/>
      <c r="G248" s="86"/>
      <c r="H248" s="99"/>
      <c r="I248" s="99"/>
      <c r="J248" s="86"/>
      <c r="K248" s="84"/>
      <c r="L248" s="99"/>
      <c r="M248" s="99"/>
      <c r="N248" s="99" t="str">
        <f t="shared" si="17"/>
        <v/>
      </c>
      <c r="O248" s="84"/>
      <c r="P248" s="100"/>
      <c r="Q248" s="100"/>
      <c r="R248" s="84"/>
      <c r="S248" s="101"/>
      <c r="T248" s="100"/>
      <c r="U248" s="84"/>
      <c r="V248" s="84"/>
      <c r="W248" s="86"/>
      <c r="X248" s="84"/>
      <c r="Y248" s="91" t="str">
        <f t="shared" si="18"/>
        <v/>
      </c>
      <c r="Z248" s="84"/>
      <c r="AA248" s="84"/>
      <c r="AB248" s="86"/>
      <c r="AC248" s="84"/>
      <c r="AD248" s="84"/>
      <c r="AE248" s="84"/>
      <c r="AF248" s="91" t="str">
        <f t="shared" si="19"/>
        <v/>
      </c>
      <c r="AG248" s="86"/>
      <c r="AH248" s="100"/>
      <c r="AI248" s="102"/>
      <c r="AJ248" s="184"/>
      <c r="AK248" s="184"/>
      <c r="AL248" s="184"/>
      <c r="AM248" s="103"/>
      <c r="AN248" s="103"/>
      <c r="AO248" s="103"/>
      <c r="AP248" s="103"/>
      <c r="AQ248" s="103"/>
      <c r="AR248" s="103"/>
      <c r="AS248" s="103"/>
      <c r="AT248" s="103"/>
      <c r="AU248" s="103"/>
      <c r="AV248" s="103"/>
      <c r="AW248" s="103"/>
      <c r="AX248" s="103"/>
      <c r="AY248" s="103"/>
      <c r="AZ248" s="103"/>
      <c r="BA248" s="103"/>
      <c r="BB248" s="103"/>
      <c r="BC248" s="103"/>
      <c r="BD248" s="103"/>
      <c r="BE248" s="103"/>
    </row>
    <row r="249" spans="1:57" s="183" customFormat="1" x14ac:dyDescent="0.2">
      <c r="A249" s="85"/>
      <c r="B249" s="86"/>
      <c r="C249" s="85"/>
      <c r="D249" s="207" t="str">
        <f t="shared" si="16"/>
        <v/>
      </c>
      <c r="E249" s="73"/>
      <c r="F249" s="86"/>
      <c r="G249" s="86"/>
      <c r="H249" s="99"/>
      <c r="I249" s="99"/>
      <c r="J249" s="86"/>
      <c r="K249" s="84"/>
      <c r="L249" s="99"/>
      <c r="M249" s="99"/>
      <c r="N249" s="99" t="str">
        <f t="shared" si="17"/>
        <v/>
      </c>
      <c r="O249" s="84"/>
      <c r="P249" s="100"/>
      <c r="Q249" s="100"/>
      <c r="R249" s="84"/>
      <c r="S249" s="101"/>
      <c r="T249" s="100"/>
      <c r="U249" s="84"/>
      <c r="V249" s="84"/>
      <c r="W249" s="86"/>
      <c r="X249" s="84"/>
      <c r="Y249" s="91" t="str">
        <f t="shared" si="18"/>
        <v/>
      </c>
      <c r="Z249" s="84"/>
      <c r="AA249" s="84"/>
      <c r="AB249" s="86"/>
      <c r="AC249" s="84"/>
      <c r="AD249" s="84"/>
      <c r="AE249" s="84"/>
      <c r="AF249" s="91" t="str">
        <f t="shared" si="19"/>
        <v/>
      </c>
      <c r="AG249" s="86"/>
      <c r="AH249" s="100"/>
      <c r="AI249" s="102"/>
      <c r="AJ249" s="184"/>
      <c r="AK249" s="184"/>
      <c r="AL249" s="184"/>
      <c r="AM249" s="103"/>
      <c r="AN249" s="103"/>
      <c r="AO249" s="103"/>
      <c r="AP249" s="103"/>
      <c r="AQ249" s="103"/>
      <c r="AR249" s="103"/>
      <c r="AS249" s="103"/>
      <c r="AT249" s="103"/>
      <c r="AU249" s="103"/>
      <c r="AV249" s="103"/>
      <c r="AW249" s="103"/>
      <c r="AX249" s="103"/>
      <c r="AY249" s="103"/>
      <c r="AZ249" s="103"/>
      <c r="BA249" s="103"/>
      <c r="BB249" s="103"/>
      <c r="BC249" s="103"/>
      <c r="BD249" s="103"/>
      <c r="BE249" s="103"/>
    </row>
    <row r="250" spans="1:57" s="183" customFormat="1" x14ac:dyDescent="0.2">
      <c r="A250" s="85"/>
      <c r="B250" s="86"/>
      <c r="C250" s="85"/>
      <c r="D250" s="207" t="str">
        <f t="shared" si="16"/>
        <v/>
      </c>
      <c r="E250" s="73"/>
      <c r="F250" s="86"/>
      <c r="G250" s="86"/>
      <c r="H250" s="99"/>
      <c r="I250" s="99"/>
      <c r="J250" s="86"/>
      <c r="K250" s="84"/>
      <c r="L250" s="99"/>
      <c r="M250" s="99"/>
      <c r="N250" s="99" t="str">
        <f t="shared" si="17"/>
        <v/>
      </c>
      <c r="O250" s="84"/>
      <c r="P250" s="100"/>
      <c r="Q250" s="100"/>
      <c r="R250" s="84"/>
      <c r="S250" s="101"/>
      <c r="T250" s="100"/>
      <c r="U250" s="84"/>
      <c r="V250" s="84"/>
      <c r="W250" s="86"/>
      <c r="X250" s="84"/>
      <c r="Y250" s="91" t="str">
        <f t="shared" si="18"/>
        <v/>
      </c>
      <c r="Z250" s="84"/>
      <c r="AA250" s="84"/>
      <c r="AB250" s="86"/>
      <c r="AC250" s="84"/>
      <c r="AD250" s="84"/>
      <c r="AE250" s="84"/>
      <c r="AF250" s="91" t="str">
        <f t="shared" si="19"/>
        <v/>
      </c>
      <c r="AG250" s="86"/>
      <c r="AH250" s="100"/>
      <c r="AI250" s="102"/>
      <c r="AJ250" s="184"/>
      <c r="AK250" s="184"/>
      <c r="AL250" s="184"/>
      <c r="AM250" s="103"/>
      <c r="AN250" s="103"/>
      <c r="AO250" s="103"/>
      <c r="AP250" s="103"/>
      <c r="AQ250" s="103"/>
      <c r="AR250" s="103"/>
      <c r="AS250" s="103"/>
      <c r="AT250" s="103"/>
      <c r="AU250" s="103"/>
      <c r="AV250" s="103"/>
      <c r="AW250" s="103"/>
      <c r="AX250" s="103"/>
      <c r="AY250" s="103"/>
      <c r="AZ250" s="103"/>
      <c r="BA250" s="103"/>
      <c r="BB250" s="103"/>
      <c r="BC250" s="103"/>
      <c r="BD250" s="103"/>
      <c r="BE250" s="103"/>
    </row>
    <row r="251" spans="1:57" s="183" customFormat="1" x14ac:dyDescent="0.2">
      <c r="A251" s="85"/>
      <c r="B251" s="86"/>
      <c r="C251" s="85"/>
      <c r="D251" s="207" t="str">
        <f t="shared" si="16"/>
        <v/>
      </c>
      <c r="E251" s="73"/>
      <c r="F251" s="86"/>
      <c r="G251" s="86"/>
      <c r="H251" s="99"/>
      <c r="I251" s="99"/>
      <c r="J251" s="86"/>
      <c r="K251" s="84"/>
      <c r="L251" s="99"/>
      <c r="M251" s="99"/>
      <c r="N251" s="99" t="str">
        <f t="shared" si="17"/>
        <v/>
      </c>
      <c r="O251" s="84"/>
      <c r="P251" s="100"/>
      <c r="Q251" s="100"/>
      <c r="R251" s="84"/>
      <c r="S251" s="101"/>
      <c r="T251" s="100"/>
      <c r="U251" s="84"/>
      <c r="V251" s="84"/>
      <c r="W251" s="86"/>
      <c r="X251" s="84"/>
      <c r="Y251" s="91" t="str">
        <f t="shared" si="18"/>
        <v/>
      </c>
      <c r="Z251" s="84"/>
      <c r="AA251" s="84"/>
      <c r="AB251" s="86"/>
      <c r="AC251" s="84"/>
      <c r="AD251" s="84"/>
      <c r="AE251" s="84"/>
      <c r="AF251" s="91" t="str">
        <f t="shared" si="19"/>
        <v/>
      </c>
      <c r="AG251" s="86"/>
      <c r="AH251" s="100"/>
      <c r="AI251" s="102"/>
      <c r="AJ251" s="184"/>
      <c r="AK251" s="184"/>
      <c r="AL251" s="184"/>
      <c r="AM251" s="103"/>
      <c r="AN251" s="103"/>
      <c r="AO251" s="103"/>
      <c r="AP251" s="103"/>
      <c r="AQ251" s="103"/>
      <c r="AR251" s="103"/>
      <c r="AS251" s="103"/>
      <c r="AT251" s="103"/>
      <c r="AU251" s="103"/>
      <c r="AV251" s="103"/>
      <c r="AW251" s="103"/>
      <c r="AX251" s="103"/>
      <c r="AY251" s="103"/>
      <c r="AZ251" s="103"/>
      <c r="BA251" s="103"/>
      <c r="BB251" s="103"/>
      <c r="BC251" s="103"/>
      <c r="BD251" s="103"/>
      <c r="BE251" s="103"/>
    </row>
    <row r="252" spans="1:57" s="183" customFormat="1" x14ac:dyDescent="0.2">
      <c r="A252" s="85"/>
      <c r="B252" s="86"/>
      <c r="C252" s="85"/>
      <c r="D252" s="207" t="str">
        <f t="shared" si="16"/>
        <v/>
      </c>
      <c r="E252" s="73"/>
      <c r="F252" s="86"/>
      <c r="G252" s="86"/>
      <c r="H252" s="99"/>
      <c r="I252" s="99"/>
      <c r="J252" s="86"/>
      <c r="K252" s="84"/>
      <c r="L252" s="99"/>
      <c r="M252" s="99"/>
      <c r="N252" s="99" t="str">
        <f t="shared" si="17"/>
        <v/>
      </c>
      <c r="O252" s="84"/>
      <c r="P252" s="100"/>
      <c r="Q252" s="100"/>
      <c r="R252" s="84"/>
      <c r="S252" s="101"/>
      <c r="T252" s="100"/>
      <c r="U252" s="84"/>
      <c r="V252" s="84"/>
      <c r="W252" s="86"/>
      <c r="X252" s="84"/>
      <c r="Y252" s="91" t="str">
        <f t="shared" si="18"/>
        <v/>
      </c>
      <c r="Z252" s="84"/>
      <c r="AA252" s="84"/>
      <c r="AB252" s="86"/>
      <c r="AC252" s="84"/>
      <c r="AD252" s="84"/>
      <c r="AE252" s="84"/>
      <c r="AF252" s="91" t="str">
        <f t="shared" si="19"/>
        <v/>
      </c>
      <c r="AG252" s="86"/>
      <c r="AH252" s="100"/>
      <c r="AI252" s="102"/>
      <c r="AJ252" s="184"/>
      <c r="AK252" s="184"/>
      <c r="AL252" s="184"/>
      <c r="AM252" s="103"/>
      <c r="AN252" s="103"/>
      <c r="AO252" s="103"/>
      <c r="AP252" s="103"/>
      <c r="AQ252" s="103"/>
      <c r="AR252" s="103"/>
      <c r="AS252" s="103"/>
      <c r="AT252" s="103"/>
      <c r="AU252" s="103"/>
      <c r="AV252" s="103"/>
      <c r="AW252" s="103"/>
      <c r="AX252" s="103"/>
      <c r="AY252" s="103"/>
      <c r="AZ252" s="103"/>
      <c r="BA252" s="103"/>
      <c r="BB252" s="103"/>
      <c r="BC252" s="103"/>
      <c r="BD252" s="103"/>
      <c r="BE252" s="103"/>
    </row>
    <row r="253" spans="1:57" s="183" customFormat="1" x14ac:dyDescent="0.2">
      <c r="A253" s="85"/>
      <c r="B253" s="86"/>
      <c r="C253" s="85"/>
      <c r="D253" s="207" t="str">
        <f t="shared" si="16"/>
        <v/>
      </c>
      <c r="E253" s="73"/>
      <c r="F253" s="86"/>
      <c r="G253" s="86"/>
      <c r="H253" s="99"/>
      <c r="I253" s="99"/>
      <c r="J253" s="86"/>
      <c r="K253" s="84"/>
      <c r="L253" s="99"/>
      <c r="M253" s="99"/>
      <c r="N253" s="99" t="str">
        <f t="shared" si="17"/>
        <v/>
      </c>
      <c r="O253" s="84"/>
      <c r="P253" s="100"/>
      <c r="Q253" s="100"/>
      <c r="R253" s="84"/>
      <c r="S253" s="101"/>
      <c r="T253" s="100"/>
      <c r="U253" s="84"/>
      <c r="V253" s="84"/>
      <c r="W253" s="86"/>
      <c r="X253" s="84"/>
      <c r="Y253" s="91" t="str">
        <f t="shared" si="18"/>
        <v/>
      </c>
      <c r="Z253" s="84"/>
      <c r="AA253" s="84"/>
      <c r="AB253" s="86"/>
      <c r="AC253" s="84"/>
      <c r="AD253" s="84"/>
      <c r="AE253" s="84"/>
      <c r="AF253" s="91" t="str">
        <f t="shared" si="19"/>
        <v/>
      </c>
      <c r="AG253" s="86"/>
      <c r="AH253" s="100"/>
      <c r="AI253" s="102"/>
      <c r="AJ253" s="184"/>
      <c r="AK253" s="184"/>
      <c r="AL253" s="184"/>
      <c r="AM253" s="103"/>
      <c r="AN253" s="103"/>
      <c r="AO253" s="103"/>
      <c r="AP253" s="103"/>
      <c r="AQ253" s="103"/>
      <c r="AR253" s="103"/>
      <c r="AS253" s="103"/>
      <c r="AT253" s="103"/>
      <c r="AU253" s="103"/>
      <c r="AV253" s="103"/>
      <c r="AW253" s="103"/>
      <c r="AX253" s="103"/>
      <c r="AY253" s="103"/>
      <c r="AZ253" s="103"/>
      <c r="BA253" s="103"/>
      <c r="BB253" s="103"/>
      <c r="BC253" s="103"/>
      <c r="BD253" s="103"/>
      <c r="BE253" s="103"/>
    </row>
    <row r="254" spans="1:57" s="183" customFormat="1" x14ac:dyDescent="0.2">
      <c r="A254" s="85"/>
      <c r="B254" s="86"/>
      <c r="C254" s="85"/>
      <c r="D254" s="207" t="str">
        <f t="shared" si="16"/>
        <v/>
      </c>
      <c r="E254" s="73"/>
      <c r="F254" s="86"/>
      <c r="G254" s="86"/>
      <c r="H254" s="99"/>
      <c r="I254" s="99"/>
      <c r="J254" s="86"/>
      <c r="K254" s="84"/>
      <c r="L254" s="99"/>
      <c r="M254" s="99"/>
      <c r="N254" s="99" t="str">
        <f t="shared" si="17"/>
        <v/>
      </c>
      <c r="O254" s="84"/>
      <c r="P254" s="100"/>
      <c r="Q254" s="100"/>
      <c r="R254" s="84"/>
      <c r="S254" s="101"/>
      <c r="T254" s="100"/>
      <c r="U254" s="84"/>
      <c r="V254" s="84"/>
      <c r="W254" s="86"/>
      <c r="X254" s="84"/>
      <c r="Y254" s="91" t="str">
        <f t="shared" si="18"/>
        <v/>
      </c>
      <c r="Z254" s="84"/>
      <c r="AA254" s="84"/>
      <c r="AB254" s="86"/>
      <c r="AC254" s="84"/>
      <c r="AD254" s="84"/>
      <c r="AE254" s="84"/>
      <c r="AF254" s="91" t="str">
        <f t="shared" si="19"/>
        <v/>
      </c>
      <c r="AG254" s="86"/>
      <c r="AH254" s="100"/>
      <c r="AI254" s="102"/>
      <c r="AJ254" s="184"/>
      <c r="AK254" s="184"/>
      <c r="AL254" s="184"/>
      <c r="AM254" s="103"/>
      <c r="AN254" s="103"/>
      <c r="AO254" s="103"/>
      <c r="AP254" s="103"/>
      <c r="AQ254" s="103"/>
      <c r="AR254" s="103"/>
      <c r="AS254" s="103"/>
      <c r="AT254" s="103"/>
      <c r="AU254" s="103"/>
      <c r="AV254" s="103"/>
      <c r="AW254" s="103"/>
      <c r="AX254" s="103"/>
      <c r="AY254" s="103"/>
      <c r="AZ254" s="103"/>
      <c r="BA254" s="103"/>
      <c r="BB254" s="103"/>
      <c r="BC254" s="103"/>
      <c r="BD254" s="103"/>
      <c r="BE254" s="103"/>
    </row>
    <row r="255" spans="1:57" s="183" customFormat="1" x14ac:dyDescent="0.2">
      <c r="A255" s="85"/>
      <c r="B255" s="86"/>
      <c r="C255" s="85"/>
      <c r="D255" s="207" t="str">
        <f t="shared" si="16"/>
        <v/>
      </c>
      <c r="E255" s="73"/>
      <c r="F255" s="86"/>
      <c r="G255" s="86"/>
      <c r="H255" s="99"/>
      <c r="I255" s="99"/>
      <c r="J255" s="86"/>
      <c r="K255" s="84"/>
      <c r="L255" s="99"/>
      <c r="M255" s="99"/>
      <c r="N255" s="99" t="str">
        <f t="shared" si="17"/>
        <v/>
      </c>
      <c r="O255" s="84"/>
      <c r="P255" s="100"/>
      <c r="Q255" s="100"/>
      <c r="R255" s="84"/>
      <c r="S255" s="101"/>
      <c r="T255" s="100"/>
      <c r="U255" s="84"/>
      <c r="V255" s="84"/>
      <c r="W255" s="86"/>
      <c r="X255" s="84"/>
      <c r="Y255" s="91" t="str">
        <f t="shared" si="18"/>
        <v/>
      </c>
      <c r="Z255" s="84"/>
      <c r="AA255" s="84"/>
      <c r="AB255" s="86"/>
      <c r="AC255" s="84"/>
      <c r="AD255" s="84"/>
      <c r="AE255" s="84"/>
      <c r="AF255" s="91" t="str">
        <f t="shared" si="19"/>
        <v/>
      </c>
      <c r="AG255" s="86"/>
      <c r="AH255" s="100"/>
      <c r="AI255" s="102"/>
      <c r="AJ255" s="184"/>
      <c r="AK255" s="184"/>
      <c r="AL255" s="184"/>
      <c r="AM255" s="103"/>
      <c r="AN255" s="103"/>
      <c r="AO255" s="103"/>
      <c r="AP255" s="103"/>
      <c r="AQ255" s="103"/>
      <c r="AR255" s="103"/>
      <c r="AS255" s="103"/>
      <c r="AT255" s="103"/>
      <c r="AU255" s="103"/>
      <c r="AV255" s="103"/>
      <c r="AW255" s="103"/>
      <c r="AX255" s="103"/>
      <c r="AY255" s="103"/>
      <c r="AZ255" s="103"/>
      <c r="BA255" s="103"/>
      <c r="BB255" s="103"/>
      <c r="BC255" s="103"/>
      <c r="BD255" s="103"/>
      <c r="BE255" s="103"/>
    </row>
    <row r="256" spans="1:57" s="183" customFormat="1" x14ac:dyDescent="0.2">
      <c r="A256" s="85"/>
      <c r="B256" s="86"/>
      <c r="C256" s="85"/>
      <c r="D256" s="207" t="str">
        <f t="shared" si="16"/>
        <v/>
      </c>
      <c r="E256" s="73"/>
      <c r="F256" s="86"/>
      <c r="G256" s="86"/>
      <c r="H256" s="99"/>
      <c r="I256" s="99"/>
      <c r="J256" s="86"/>
      <c r="K256" s="84"/>
      <c r="L256" s="99"/>
      <c r="M256" s="99"/>
      <c r="N256" s="99" t="str">
        <f t="shared" si="17"/>
        <v/>
      </c>
      <c r="O256" s="84"/>
      <c r="P256" s="100"/>
      <c r="Q256" s="100"/>
      <c r="R256" s="84"/>
      <c r="S256" s="101"/>
      <c r="T256" s="100"/>
      <c r="U256" s="84"/>
      <c r="V256" s="84"/>
      <c r="W256" s="86"/>
      <c r="X256" s="84"/>
      <c r="Y256" s="91" t="str">
        <f t="shared" si="18"/>
        <v/>
      </c>
      <c r="Z256" s="84"/>
      <c r="AA256" s="84"/>
      <c r="AB256" s="86"/>
      <c r="AC256" s="84"/>
      <c r="AD256" s="84"/>
      <c r="AE256" s="84"/>
      <c r="AF256" s="91" t="str">
        <f t="shared" si="19"/>
        <v/>
      </c>
      <c r="AG256" s="86"/>
      <c r="AH256" s="100"/>
      <c r="AI256" s="102"/>
      <c r="AJ256" s="184"/>
      <c r="AK256" s="184"/>
      <c r="AL256" s="184"/>
      <c r="AM256" s="103"/>
      <c r="AN256" s="103"/>
      <c r="AO256" s="103"/>
      <c r="AP256" s="103"/>
      <c r="AQ256" s="103"/>
      <c r="AR256" s="103"/>
      <c r="AS256" s="103"/>
      <c r="AT256" s="103"/>
      <c r="AU256" s="103"/>
      <c r="AV256" s="103"/>
      <c r="AW256" s="103"/>
      <c r="AX256" s="103"/>
      <c r="AY256" s="103"/>
      <c r="AZ256" s="103"/>
      <c r="BA256" s="103"/>
      <c r="BB256" s="103"/>
      <c r="BC256" s="103"/>
      <c r="BD256" s="103"/>
      <c r="BE256" s="103"/>
    </row>
    <row r="257" spans="1:57" s="183" customFormat="1" x14ac:dyDescent="0.2">
      <c r="A257" s="85"/>
      <c r="B257" s="86"/>
      <c r="C257" s="85"/>
      <c r="D257" s="207" t="str">
        <f t="shared" si="16"/>
        <v/>
      </c>
      <c r="E257" s="73"/>
      <c r="F257" s="86"/>
      <c r="G257" s="86"/>
      <c r="H257" s="99"/>
      <c r="I257" s="99"/>
      <c r="J257" s="86"/>
      <c r="K257" s="84"/>
      <c r="L257" s="99"/>
      <c r="M257" s="99"/>
      <c r="N257" s="99" t="str">
        <f t="shared" si="17"/>
        <v/>
      </c>
      <c r="O257" s="84"/>
      <c r="P257" s="100"/>
      <c r="Q257" s="100"/>
      <c r="R257" s="84"/>
      <c r="S257" s="101"/>
      <c r="T257" s="100"/>
      <c r="U257" s="84"/>
      <c r="V257" s="84"/>
      <c r="W257" s="86"/>
      <c r="X257" s="84"/>
      <c r="Y257" s="91" t="str">
        <f t="shared" si="18"/>
        <v/>
      </c>
      <c r="Z257" s="84"/>
      <c r="AA257" s="84"/>
      <c r="AB257" s="86"/>
      <c r="AC257" s="84"/>
      <c r="AD257" s="84"/>
      <c r="AE257" s="84"/>
      <c r="AF257" s="91" t="str">
        <f t="shared" si="19"/>
        <v/>
      </c>
      <c r="AG257" s="86"/>
      <c r="AH257" s="100"/>
      <c r="AI257" s="102"/>
      <c r="AJ257" s="184"/>
      <c r="AK257" s="184"/>
      <c r="AL257" s="184"/>
      <c r="AM257" s="103"/>
      <c r="AN257" s="103"/>
      <c r="AO257" s="103"/>
      <c r="AP257" s="103"/>
      <c r="AQ257" s="103"/>
      <c r="AR257" s="103"/>
      <c r="AS257" s="103"/>
      <c r="AT257" s="103"/>
      <c r="AU257" s="103"/>
      <c r="AV257" s="103"/>
      <c r="AW257" s="103"/>
      <c r="AX257" s="103"/>
      <c r="AY257" s="103"/>
      <c r="AZ257" s="103"/>
      <c r="BA257" s="103"/>
      <c r="BB257" s="103"/>
      <c r="BC257" s="103"/>
      <c r="BD257" s="103"/>
      <c r="BE257" s="103"/>
    </row>
    <row r="258" spans="1:57" s="183" customFormat="1" x14ac:dyDescent="0.2">
      <c r="A258" s="85"/>
      <c r="B258" s="86"/>
      <c r="C258" s="85"/>
      <c r="D258" s="207" t="str">
        <f t="shared" si="16"/>
        <v/>
      </c>
      <c r="E258" s="73"/>
      <c r="F258" s="86"/>
      <c r="G258" s="86"/>
      <c r="H258" s="99"/>
      <c r="I258" s="99"/>
      <c r="J258" s="86"/>
      <c r="K258" s="84"/>
      <c r="L258" s="99"/>
      <c r="M258" s="99"/>
      <c r="N258" s="99" t="str">
        <f t="shared" si="17"/>
        <v/>
      </c>
      <c r="O258" s="84"/>
      <c r="P258" s="100"/>
      <c r="Q258" s="100"/>
      <c r="R258" s="84"/>
      <c r="S258" s="101"/>
      <c r="T258" s="100"/>
      <c r="U258" s="84"/>
      <c r="V258" s="84"/>
      <c r="W258" s="86"/>
      <c r="X258" s="84"/>
      <c r="Y258" s="91" t="str">
        <f t="shared" si="18"/>
        <v/>
      </c>
      <c r="Z258" s="84"/>
      <c r="AA258" s="84"/>
      <c r="AB258" s="86"/>
      <c r="AC258" s="84"/>
      <c r="AD258" s="84"/>
      <c r="AE258" s="84"/>
      <c r="AF258" s="91" t="str">
        <f t="shared" si="19"/>
        <v/>
      </c>
      <c r="AG258" s="86"/>
      <c r="AH258" s="100"/>
      <c r="AI258" s="102"/>
      <c r="AJ258" s="184"/>
      <c r="AK258" s="184"/>
      <c r="AL258" s="184"/>
      <c r="AM258" s="103"/>
      <c r="AN258" s="103"/>
      <c r="AO258" s="103"/>
      <c r="AP258" s="103"/>
      <c r="AQ258" s="103"/>
      <c r="AR258" s="103"/>
      <c r="AS258" s="103"/>
      <c r="AT258" s="103"/>
      <c r="AU258" s="103"/>
      <c r="AV258" s="103"/>
      <c r="AW258" s="103"/>
      <c r="AX258" s="103"/>
      <c r="AY258" s="103"/>
      <c r="AZ258" s="103"/>
      <c r="BA258" s="103"/>
      <c r="BB258" s="103"/>
      <c r="BC258" s="103"/>
      <c r="BD258" s="103"/>
      <c r="BE258" s="103"/>
    </row>
    <row r="259" spans="1:57" s="183" customFormat="1" x14ac:dyDescent="0.2">
      <c r="A259" s="85"/>
      <c r="B259" s="86"/>
      <c r="C259" s="85"/>
      <c r="D259" s="207" t="str">
        <f t="shared" si="16"/>
        <v/>
      </c>
      <c r="E259" s="73"/>
      <c r="F259" s="86"/>
      <c r="G259" s="86"/>
      <c r="H259" s="99"/>
      <c r="I259" s="99"/>
      <c r="J259" s="86"/>
      <c r="K259" s="84"/>
      <c r="L259" s="99"/>
      <c r="M259" s="99"/>
      <c r="N259" s="99" t="str">
        <f t="shared" si="17"/>
        <v/>
      </c>
      <c r="O259" s="84"/>
      <c r="P259" s="100"/>
      <c r="Q259" s="100"/>
      <c r="R259" s="84"/>
      <c r="S259" s="101"/>
      <c r="T259" s="100"/>
      <c r="U259" s="84"/>
      <c r="V259" s="84"/>
      <c r="W259" s="86"/>
      <c r="X259" s="84"/>
      <c r="Y259" s="91" t="str">
        <f t="shared" si="18"/>
        <v/>
      </c>
      <c r="Z259" s="84"/>
      <c r="AA259" s="84"/>
      <c r="AB259" s="86"/>
      <c r="AC259" s="84"/>
      <c r="AD259" s="84"/>
      <c r="AE259" s="84"/>
      <c r="AF259" s="91" t="str">
        <f t="shared" si="19"/>
        <v/>
      </c>
      <c r="AG259" s="86"/>
      <c r="AH259" s="100"/>
      <c r="AI259" s="102"/>
      <c r="AJ259" s="184"/>
      <c r="AK259" s="184"/>
      <c r="AL259" s="184"/>
      <c r="AM259" s="103"/>
      <c r="AN259" s="103"/>
      <c r="AO259" s="103"/>
      <c r="AP259" s="103"/>
      <c r="AQ259" s="103"/>
      <c r="AR259" s="103"/>
      <c r="AS259" s="103"/>
      <c r="AT259" s="103"/>
      <c r="AU259" s="103"/>
      <c r="AV259" s="103"/>
      <c r="AW259" s="103"/>
      <c r="AX259" s="103"/>
      <c r="AY259" s="103"/>
      <c r="AZ259" s="103"/>
      <c r="BA259" s="103"/>
      <c r="BB259" s="103"/>
      <c r="BC259" s="103"/>
      <c r="BD259" s="103"/>
      <c r="BE259" s="103"/>
    </row>
    <row r="260" spans="1:57" s="183" customFormat="1" x14ac:dyDescent="0.2">
      <c r="A260" s="85"/>
      <c r="B260" s="86"/>
      <c r="C260" s="85"/>
      <c r="D260" s="207" t="str">
        <f t="shared" si="16"/>
        <v/>
      </c>
      <c r="E260" s="73"/>
      <c r="F260" s="86"/>
      <c r="G260" s="86"/>
      <c r="H260" s="99"/>
      <c r="I260" s="99"/>
      <c r="J260" s="86"/>
      <c r="K260" s="84"/>
      <c r="L260" s="99"/>
      <c r="M260" s="99"/>
      <c r="N260" s="99" t="str">
        <f t="shared" si="17"/>
        <v/>
      </c>
      <c r="O260" s="84"/>
      <c r="P260" s="100"/>
      <c r="Q260" s="100"/>
      <c r="R260" s="84"/>
      <c r="S260" s="101"/>
      <c r="T260" s="100"/>
      <c r="U260" s="84"/>
      <c r="V260" s="84"/>
      <c r="W260" s="86"/>
      <c r="X260" s="84"/>
      <c r="Y260" s="91" t="str">
        <f t="shared" si="18"/>
        <v/>
      </c>
      <c r="Z260" s="84"/>
      <c r="AA260" s="84"/>
      <c r="AB260" s="86"/>
      <c r="AC260" s="84"/>
      <c r="AD260" s="84"/>
      <c r="AE260" s="84"/>
      <c r="AF260" s="91" t="str">
        <f t="shared" si="19"/>
        <v/>
      </c>
      <c r="AG260" s="86"/>
      <c r="AH260" s="100"/>
      <c r="AI260" s="102"/>
      <c r="AJ260" s="184"/>
      <c r="AK260" s="184"/>
      <c r="AL260" s="184"/>
      <c r="AM260" s="103"/>
      <c r="AN260" s="103"/>
      <c r="AO260" s="103"/>
      <c r="AP260" s="103"/>
      <c r="AQ260" s="103"/>
      <c r="AR260" s="103"/>
      <c r="AS260" s="103"/>
      <c r="AT260" s="103"/>
      <c r="AU260" s="103"/>
      <c r="AV260" s="103"/>
      <c r="AW260" s="103"/>
      <c r="AX260" s="103"/>
      <c r="AY260" s="103"/>
      <c r="AZ260" s="103"/>
      <c r="BA260" s="103"/>
      <c r="BB260" s="103"/>
      <c r="BC260" s="103"/>
      <c r="BD260" s="103"/>
      <c r="BE260" s="103"/>
    </row>
    <row r="261" spans="1:57" s="183" customFormat="1" x14ac:dyDescent="0.2">
      <c r="A261" s="85"/>
      <c r="B261" s="86"/>
      <c r="C261" s="85"/>
      <c r="D261" s="207" t="str">
        <f t="shared" si="16"/>
        <v/>
      </c>
      <c r="E261" s="73"/>
      <c r="F261" s="86"/>
      <c r="G261" s="86"/>
      <c r="H261" s="99"/>
      <c r="I261" s="99"/>
      <c r="J261" s="86"/>
      <c r="K261" s="84"/>
      <c r="L261" s="99"/>
      <c r="M261" s="99"/>
      <c r="N261" s="99" t="str">
        <f t="shared" si="17"/>
        <v/>
      </c>
      <c r="O261" s="84"/>
      <c r="P261" s="100"/>
      <c r="Q261" s="100"/>
      <c r="R261" s="84"/>
      <c r="S261" s="101"/>
      <c r="T261" s="100"/>
      <c r="U261" s="84"/>
      <c r="V261" s="84"/>
      <c r="W261" s="86"/>
      <c r="X261" s="84"/>
      <c r="Y261" s="91" t="str">
        <f t="shared" si="18"/>
        <v/>
      </c>
      <c r="Z261" s="84"/>
      <c r="AA261" s="84"/>
      <c r="AB261" s="86"/>
      <c r="AC261" s="84"/>
      <c r="AD261" s="84"/>
      <c r="AE261" s="84"/>
      <c r="AF261" s="91" t="str">
        <f t="shared" si="19"/>
        <v/>
      </c>
      <c r="AG261" s="86"/>
      <c r="AH261" s="100"/>
      <c r="AI261" s="102"/>
      <c r="AJ261" s="184"/>
      <c r="AK261" s="184"/>
      <c r="AL261" s="184"/>
      <c r="AM261" s="103"/>
      <c r="AN261" s="103"/>
      <c r="AO261" s="103"/>
      <c r="AP261" s="103"/>
      <c r="AQ261" s="103"/>
      <c r="AR261" s="103"/>
      <c r="AS261" s="103"/>
      <c r="AT261" s="103"/>
      <c r="AU261" s="103"/>
      <c r="AV261" s="103"/>
      <c r="AW261" s="103"/>
      <c r="AX261" s="103"/>
      <c r="AY261" s="103"/>
      <c r="AZ261" s="103"/>
      <c r="BA261" s="103"/>
      <c r="BB261" s="103"/>
      <c r="BC261" s="103"/>
      <c r="BD261" s="103"/>
      <c r="BE261" s="103"/>
    </row>
    <row r="262" spans="1:57" s="183" customFormat="1" x14ac:dyDescent="0.2">
      <c r="A262" s="85"/>
      <c r="B262" s="86"/>
      <c r="C262" s="85"/>
      <c r="D262" s="207" t="str">
        <f t="shared" si="16"/>
        <v/>
      </c>
      <c r="E262" s="73"/>
      <c r="F262" s="86"/>
      <c r="G262" s="86"/>
      <c r="H262" s="99"/>
      <c r="I262" s="99"/>
      <c r="J262" s="86"/>
      <c r="K262" s="84"/>
      <c r="L262" s="99"/>
      <c r="M262" s="99"/>
      <c r="N262" s="99" t="str">
        <f t="shared" si="17"/>
        <v/>
      </c>
      <c r="O262" s="84"/>
      <c r="P262" s="100"/>
      <c r="Q262" s="100"/>
      <c r="R262" s="84"/>
      <c r="S262" s="101"/>
      <c r="T262" s="100"/>
      <c r="U262" s="84"/>
      <c r="V262" s="84"/>
      <c r="W262" s="86"/>
      <c r="X262" s="84"/>
      <c r="Y262" s="91" t="str">
        <f t="shared" si="18"/>
        <v/>
      </c>
      <c r="Z262" s="84"/>
      <c r="AA262" s="84"/>
      <c r="AB262" s="86"/>
      <c r="AC262" s="84"/>
      <c r="AD262" s="84"/>
      <c r="AE262" s="84"/>
      <c r="AF262" s="91" t="str">
        <f t="shared" si="19"/>
        <v/>
      </c>
      <c r="AG262" s="86"/>
      <c r="AH262" s="100"/>
      <c r="AI262" s="102"/>
      <c r="AJ262" s="184"/>
      <c r="AK262" s="184"/>
      <c r="AL262" s="184"/>
      <c r="AM262" s="103"/>
      <c r="AN262" s="103"/>
      <c r="AO262" s="103"/>
      <c r="AP262" s="103"/>
      <c r="AQ262" s="103"/>
      <c r="AR262" s="103"/>
      <c r="AS262" s="103"/>
      <c r="AT262" s="103"/>
      <c r="AU262" s="103"/>
      <c r="AV262" s="103"/>
      <c r="AW262" s="103"/>
      <c r="AX262" s="103"/>
      <c r="AY262" s="103"/>
      <c r="AZ262" s="103"/>
      <c r="BA262" s="103"/>
      <c r="BB262" s="103"/>
      <c r="BC262" s="103"/>
      <c r="BD262" s="103"/>
      <c r="BE262" s="103"/>
    </row>
    <row r="263" spans="1:57" s="183" customFormat="1" x14ac:dyDescent="0.2">
      <c r="A263" s="85"/>
      <c r="B263" s="86"/>
      <c r="C263" s="85"/>
      <c r="D263" s="207" t="str">
        <f t="shared" ref="D263:D326" si="20">IF(E263="","",VLOOKUP(E263,Generic_Road_Names_Table_Array,2,FALSE))</f>
        <v/>
      </c>
      <c r="E263" s="73"/>
      <c r="F263" s="86"/>
      <c r="G263" s="86"/>
      <c r="H263" s="99"/>
      <c r="I263" s="99"/>
      <c r="J263" s="86"/>
      <c r="K263" s="84"/>
      <c r="L263" s="99"/>
      <c r="M263" s="99"/>
      <c r="N263" s="99" t="str">
        <f t="shared" ref="N263:N326" si="21">IF(M263="","",(VLOOKUP(M263,Surface_Work_Origin_Array,2,FALSE)))</f>
        <v/>
      </c>
      <c r="O263" s="84"/>
      <c r="P263" s="100"/>
      <c r="Q263" s="100"/>
      <c r="R263" s="84"/>
      <c r="S263" s="101"/>
      <c r="T263" s="100"/>
      <c r="U263" s="84"/>
      <c r="V263" s="84"/>
      <c r="W263" s="86"/>
      <c r="X263" s="84"/>
      <c r="Y263" s="91" t="str">
        <f t="shared" ref="Y263:Y326" si="22">IF(X263="","",VLOOKUP(X263,Pavement_Pave_Material_Table_Array,2,FALSE))</f>
        <v/>
      </c>
      <c r="Z263" s="84"/>
      <c r="AA263" s="84"/>
      <c r="AB263" s="86"/>
      <c r="AC263" s="84"/>
      <c r="AD263" s="84"/>
      <c r="AE263" s="84"/>
      <c r="AF263" s="91" t="str">
        <f t="shared" ref="AF263:AF326" si="23">IF(AE263="","",VLOOKUP(AE263,Pavement_Reconstructed_Table_Array,2,FALSE))</f>
        <v/>
      </c>
      <c r="AG263" s="86"/>
      <c r="AH263" s="100"/>
      <c r="AI263" s="102"/>
      <c r="AJ263" s="184"/>
      <c r="AK263" s="184"/>
      <c r="AL263" s="184"/>
      <c r="AM263" s="103"/>
      <c r="AN263" s="103"/>
      <c r="AO263" s="103"/>
      <c r="AP263" s="103"/>
      <c r="AQ263" s="103"/>
      <c r="AR263" s="103"/>
      <c r="AS263" s="103"/>
      <c r="AT263" s="103"/>
      <c r="AU263" s="103"/>
      <c r="AV263" s="103"/>
      <c r="AW263" s="103"/>
      <c r="AX263" s="103"/>
      <c r="AY263" s="103"/>
      <c r="AZ263" s="103"/>
      <c r="BA263" s="103"/>
      <c r="BB263" s="103"/>
      <c r="BC263" s="103"/>
      <c r="BD263" s="103"/>
      <c r="BE263" s="103"/>
    </row>
    <row r="264" spans="1:57" s="183" customFormat="1" x14ac:dyDescent="0.2">
      <c r="A264" s="85"/>
      <c r="B264" s="86"/>
      <c r="C264" s="85"/>
      <c r="D264" s="207" t="str">
        <f t="shared" si="20"/>
        <v/>
      </c>
      <c r="E264" s="73"/>
      <c r="F264" s="86"/>
      <c r="G264" s="86"/>
      <c r="H264" s="99"/>
      <c r="I264" s="99"/>
      <c r="J264" s="86"/>
      <c r="K264" s="84"/>
      <c r="L264" s="99"/>
      <c r="M264" s="99"/>
      <c r="N264" s="99" t="str">
        <f t="shared" si="21"/>
        <v/>
      </c>
      <c r="O264" s="84"/>
      <c r="P264" s="100"/>
      <c r="Q264" s="100"/>
      <c r="R264" s="84"/>
      <c r="S264" s="101"/>
      <c r="T264" s="100"/>
      <c r="U264" s="84"/>
      <c r="V264" s="84"/>
      <c r="W264" s="86"/>
      <c r="X264" s="84"/>
      <c r="Y264" s="91" t="str">
        <f t="shared" si="22"/>
        <v/>
      </c>
      <c r="Z264" s="84"/>
      <c r="AA264" s="84"/>
      <c r="AB264" s="86"/>
      <c r="AC264" s="84"/>
      <c r="AD264" s="84"/>
      <c r="AE264" s="84"/>
      <c r="AF264" s="91" t="str">
        <f t="shared" si="23"/>
        <v/>
      </c>
      <c r="AG264" s="86"/>
      <c r="AH264" s="100"/>
      <c r="AI264" s="102"/>
      <c r="AJ264" s="184"/>
      <c r="AK264" s="184"/>
      <c r="AL264" s="184"/>
      <c r="AM264" s="103"/>
      <c r="AN264" s="103"/>
      <c r="AO264" s="103"/>
      <c r="AP264" s="103"/>
      <c r="AQ264" s="103"/>
      <c r="AR264" s="103"/>
      <c r="AS264" s="103"/>
      <c r="AT264" s="103"/>
      <c r="AU264" s="103"/>
      <c r="AV264" s="103"/>
      <c r="AW264" s="103"/>
      <c r="AX264" s="103"/>
      <c r="AY264" s="103"/>
      <c r="AZ264" s="103"/>
      <c r="BA264" s="103"/>
      <c r="BB264" s="103"/>
      <c r="BC264" s="103"/>
      <c r="BD264" s="103"/>
      <c r="BE264" s="103"/>
    </row>
    <row r="265" spans="1:57" s="183" customFormat="1" x14ac:dyDescent="0.2">
      <c r="A265" s="85"/>
      <c r="B265" s="86"/>
      <c r="C265" s="85"/>
      <c r="D265" s="207" t="str">
        <f t="shared" si="20"/>
        <v/>
      </c>
      <c r="E265" s="73"/>
      <c r="F265" s="86"/>
      <c r="G265" s="86"/>
      <c r="H265" s="99"/>
      <c r="I265" s="99"/>
      <c r="J265" s="86"/>
      <c r="K265" s="84"/>
      <c r="L265" s="99"/>
      <c r="M265" s="99"/>
      <c r="N265" s="99" t="str">
        <f t="shared" si="21"/>
        <v/>
      </c>
      <c r="O265" s="84"/>
      <c r="P265" s="100"/>
      <c r="Q265" s="100"/>
      <c r="R265" s="84"/>
      <c r="S265" s="101"/>
      <c r="T265" s="100"/>
      <c r="U265" s="84"/>
      <c r="V265" s="84"/>
      <c r="W265" s="86"/>
      <c r="X265" s="84"/>
      <c r="Y265" s="91" t="str">
        <f t="shared" si="22"/>
        <v/>
      </c>
      <c r="Z265" s="84"/>
      <c r="AA265" s="84"/>
      <c r="AB265" s="86"/>
      <c r="AC265" s="84"/>
      <c r="AD265" s="84"/>
      <c r="AE265" s="84"/>
      <c r="AF265" s="91" t="str">
        <f t="shared" si="23"/>
        <v/>
      </c>
      <c r="AG265" s="86"/>
      <c r="AH265" s="100"/>
      <c r="AI265" s="102"/>
      <c r="AJ265" s="184"/>
      <c r="AK265" s="184"/>
      <c r="AL265" s="184"/>
      <c r="AM265" s="103"/>
      <c r="AN265" s="103"/>
      <c r="AO265" s="103"/>
      <c r="AP265" s="103"/>
      <c r="AQ265" s="103"/>
      <c r="AR265" s="103"/>
      <c r="AS265" s="103"/>
      <c r="AT265" s="103"/>
      <c r="AU265" s="103"/>
      <c r="AV265" s="103"/>
      <c r="AW265" s="103"/>
      <c r="AX265" s="103"/>
      <c r="AY265" s="103"/>
      <c r="AZ265" s="103"/>
      <c r="BA265" s="103"/>
      <c r="BB265" s="103"/>
      <c r="BC265" s="103"/>
      <c r="BD265" s="103"/>
      <c r="BE265" s="103"/>
    </row>
    <row r="266" spans="1:57" s="183" customFormat="1" x14ac:dyDescent="0.2">
      <c r="A266" s="85"/>
      <c r="B266" s="86"/>
      <c r="C266" s="85"/>
      <c r="D266" s="207" t="str">
        <f t="shared" si="20"/>
        <v/>
      </c>
      <c r="E266" s="73"/>
      <c r="F266" s="86"/>
      <c r="G266" s="86"/>
      <c r="H266" s="99"/>
      <c r="I266" s="99"/>
      <c r="J266" s="86"/>
      <c r="K266" s="84"/>
      <c r="L266" s="99"/>
      <c r="M266" s="99"/>
      <c r="N266" s="99" t="str">
        <f t="shared" si="21"/>
        <v/>
      </c>
      <c r="O266" s="84"/>
      <c r="P266" s="100"/>
      <c r="Q266" s="100"/>
      <c r="R266" s="84"/>
      <c r="S266" s="101"/>
      <c r="T266" s="100"/>
      <c r="U266" s="84"/>
      <c r="V266" s="84"/>
      <c r="W266" s="86"/>
      <c r="X266" s="84"/>
      <c r="Y266" s="91" t="str">
        <f t="shared" si="22"/>
        <v/>
      </c>
      <c r="Z266" s="84"/>
      <c r="AA266" s="84"/>
      <c r="AB266" s="86"/>
      <c r="AC266" s="84"/>
      <c r="AD266" s="84"/>
      <c r="AE266" s="84"/>
      <c r="AF266" s="91" t="str">
        <f t="shared" si="23"/>
        <v/>
      </c>
      <c r="AG266" s="86"/>
      <c r="AH266" s="100"/>
      <c r="AI266" s="102"/>
      <c r="AJ266" s="184"/>
      <c r="AK266" s="184"/>
      <c r="AL266" s="184"/>
      <c r="AM266" s="103"/>
      <c r="AN266" s="103"/>
      <c r="AO266" s="103"/>
      <c r="AP266" s="103"/>
      <c r="AQ266" s="103"/>
      <c r="AR266" s="103"/>
      <c r="AS266" s="103"/>
      <c r="AT266" s="103"/>
      <c r="AU266" s="103"/>
      <c r="AV266" s="103"/>
      <c r="AW266" s="103"/>
      <c r="AX266" s="103"/>
      <c r="AY266" s="103"/>
      <c r="AZ266" s="103"/>
      <c r="BA266" s="103"/>
      <c r="BB266" s="103"/>
      <c r="BC266" s="103"/>
      <c r="BD266" s="103"/>
      <c r="BE266" s="103"/>
    </row>
    <row r="267" spans="1:57" s="183" customFormat="1" x14ac:dyDescent="0.2">
      <c r="A267" s="85"/>
      <c r="B267" s="86"/>
      <c r="C267" s="85"/>
      <c r="D267" s="207" t="str">
        <f t="shared" si="20"/>
        <v/>
      </c>
      <c r="E267" s="73"/>
      <c r="F267" s="86"/>
      <c r="G267" s="86"/>
      <c r="H267" s="99"/>
      <c r="I267" s="99"/>
      <c r="J267" s="86"/>
      <c r="K267" s="84"/>
      <c r="L267" s="99"/>
      <c r="M267" s="99"/>
      <c r="N267" s="99" t="str">
        <f t="shared" si="21"/>
        <v/>
      </c>
      <c r="O267" s="84"/>
      <c r="P267" s="100"/>
      <c r="Q267" s="100"/>
      <c r="R267" s="84"/>
      <c r="S267" s="101"/>
      <c r="T267" s="100"/>
      <c r="U267" s="84"/>
      <c r="V267" s="84"/>
      <c r="W267" s="86"/>
      <c r="X267" s="84"/>
      <c r="Y267" s="91" t="str">
        <f t="shared" si="22"/>
        <v/>
      </c>
      <c r="Z267" s="84"/>
      <c r="AA267" s="84"/>
      <c r="AB267" s="86"/>
      <c r="AC267" s="84"/>
      <c r="AD267" s="84"/>
      <c r="AE267" s="84"/>
      <c r="AF267" s="91" t="str">
        <f t="shared" si="23"/>
        <v/>
      </c>
      <c r="AG267" s="86"/>
      <c r="AH267" s="100"/>
      <c r="AI267" s="102"/>
      <c r="AJ267" s="184"/>
      <c r="AK267" s="184"/>
      <c r="AL267" s="184"/>
      <c r="AM267" s="103"/>
      <c r="AN267" s="103"/>
      <c r="AO267" s="103"/>
      <c r="AP267" s="103"/>
      <c r="AQ267" s="103"/>
      <c r="AR267" s="103"/>
      <c r="AS267" s="103"/>
      <c r="AT267" s="103"/>
      <c r="AU267" s="103"/>
      <c r="AV267" s="103"/>
      <c r="AW267" s="103"/>
      <c r="AX267" s="103"/>
      <c r="AY267" s="103"/>
      <c r="AZ267" s="103"/>
      <c r="BA267" s="103"/>
      <c r="BB267" s="103"/>
      <c r="BC267" s="103"/>
      <c r="BD267" s="103"/>
      <c r="BE267" s="103"/>
    </row>
    <row r="268" spans="1:57" s="183" customFormat="1" x14ac:dyDescent="0.2">
      <c r="A268" s="85"/>
      <c r="B268" s="86"/>
      <c r="C268" s="85"/>
      <c r="D268" s="207" t="str">
        <f t="shared" si="20"/>
        <v/>
      </c>
      <c r="E268" s="73"/>
      <c r="F268" s="86"/>
      <c r="G268" s="86"/>
      <c r="H268" s="99"/>
      <c r="I268" s="99"/>
      <c r="J268" s="86"/>
      <c r="K268" s="84"/>
      <c r="L268" s="99"/>
      <c r="M268" s="99"/>
      <c r="N268" s="99" t="str">
        <f t="shared" si="21"/>
        <v/>
      </c>
      <c r="O268" s="84"/>
      <c r="P268" s="100"/>
      <c r="Q268" s="100"/>
      <c r="R268" s="84"/>
      <c r="S268" s="101"/>
      <c r="T268" s="100"/>
      <c r="U268" s="84"/>
      <c r="V268" s="84"/>
      <c r="W268" s="86"/>
      <c r="X268" s="84"/>
      <c r="Y268" s="91" t="str">
        <f t="shared" si="22"/>
        <v/>
      </c>
      <c r="Z268" s="84"/>
      <c r="AA268" s="84"/>
      <c r="AB268" s="86"/>
      <c r="AC268" s="84"/>
      <c r="AD268" s="84"/>
      <c r="AE268" s="84"/>
      <c r="AF268" s="91" t="str">
        <f t="shared" si="23"/>
        <v/>
      </c>
      <c r="AG268" s="86"/>
      <c r="AH268" s="100"/>
      <c r="AI268" s="102"/>
      <c r="AJ268" s="184"/>
      <c r="AK268" s="184"/>
      <c r="AL268" s="184"/>
      <c r="AM268" s="103"/>
      <c r="AN268" s="103"/>
      <c r="AO268" s="103"/>
      <c r="AP268" s="103"/>
      <c r="AQ268" s="103"/>
      <c r="AR268" s="103"/>
      <c r="AS268" s="103"/>
      <c r="AT268" s="103"/>
      <c r="AU268" s="103"/>
      <c r="AV268" s="103"/>
      <c r="AW268" s="103"/>
      <c r="AX268" s="103"/>
      <c r="AY268" s="103"/>
      <c r="AZ268" s="103"/>
      <c r="BA268" s="103"/>
      <c r="BB268" s="103"/>
      <c r="BC268" s="103"/>
      <c r="BD268" s="103"/>
      <c r="BE268" s="103"/>
    </row>
    <row r="269" spans="1:57" s="183" customFormat="1" x14ac:dyDescent="0.2">
      <c r="A269" s="85"/>
      <c r="B269" s="86"/>
      <c r="C269" s="85"/>
      <c r="D269" s="207" t="str">
        <f t="shared" si="20"/>
        <v/>
      </c>
      <c r="E269" s="73"/>
      <c r="F269" s="86"/>
      <c r="G269" s="86"/>
      <c r="H269" s="99"/>
      <c r="I269" s="99"/>
      <c r="J269" s="86"/>
      <c r="K269" s="84"/>
      <c r="L269" s="99"/>
      <c r="M269" s="99"/>
      <c r="N269" s="99" t="str">
        <f t="shared" si="21"/>
        <v/>
      </c>
      <c r="O269" s="84"/>
      <c r="P269" s="100"/>
      <c r="Q269" s="100"/>
      <c r="R269" s="84"/>
      <c r="S269" s="101"/>
      <c r="T269" s="100"/>
      <c r="U269" s="84"/>
      <c r="V269" s="84"/>
      <c r="W269" s="86"/>
      <c r="X269" s="84"/>
      <c r="Y269" s="91" t="str">
        <f t="shared" si="22"/>
        <v/>
      </c>
      <c r="Z269" s="84"/>
      <c r="AA269" s="84"/>
      <c r="AB269" s="86"/>
      <c r="AC269" s="84"/>
      <c r="AD269" s="84"/>
      <c r="AE269" s="84"/>
      <c r="AF269" s="91" t="str">
        <f t="shared" si="23"/>
        <v/>
      </c>
      <c r="AG269" s="86"/>
      <c r="AH269" s="100"/>
      <c r="AI269" s="102"/>
      <c r="AJ269" s="184"/>
      <c r="AK269" s="184"/>
      <c r="AL269" s="184"/>
      <c r="AM269" s="103"/>
      <c r="AN269" s="103"/>
      <c r="AO269" s="103"/>
      <c r="AP269" s="103"/>
      <c r="AQ269" s="103"/>
      <c r="AR269" s="103"/>
      <c r="AS269" s="103"/>
      <c r="AT269" s="103"/>
      <c r="AU269" s="103"/>
      <c r="AV269" s="103"/>
      <c r="AW269" s="103"/>
      <c r="AX269" s="103"/>
      <c r="AY269" s="103"/>
      <c r="AZ269" s="103"/>
      <c r="BA269" s="103"/>
      <c r="BB269" s="103"/>
      <c r="BC269" s="103"/>
      <c r="BD269" s="103"/>
      <c r="BE269" s="103"/>
    </row>
    <row r="270" spans="1:57" s="183" customFormat="1" x14ac:dyDescent="0.2">
      <c r="A270" s="85"/>
      <c r="B270" s="86"/>
      <c r="C270" s="85"/>
      <c r="D270" s="207" t="str">
        <f t="shared" si="20"/>
        <v/>
      </c>
      <c r="E270" s="73"/>
      <c r="F270" s="86"/>
      <c r="G270" s="86"/>
      <c r="H270" s="99"/>
      <c r="I270" s="99"/>
      <c r="J270" s="86"/>
      <c r="K270" s="84"/>
      <c r="L270" s="99"/>
      <c r="M270" s="99"/>
      <c r="N270" s="99" t="str">
        <f t="shared" si="21"/>
        <v/>
      </c>
      <c r="O270" s="84"/>
      <c r="P270" s="100"/>
      <c r="Q270" s="100"/>
      <c r="R270" s="84"/>
      <c r="S270" s="101"/>
      <c r="T270" s="100"/>
      <c r="U270" s="84"/>
      <c r="V270" s="84"/>
      <c r="W270" s="86"/>
      <c r="X270" s="84"/>
      <c r="Y270" s="91" t="str">
        <f t="shared" si="22"/>
        <v/>
      </c>
      <c r="Z270" s="84"/>
      <c r="AA270" s="84"/>
      <c r="AB270" s="86"/>
      <c r="AC270" s="84"/>
      <c r="AD270" s="84"/>
      <c r="AE270" s="84"/>
      <c r="AF270" s="91" t="str">
        <f t="shared" si="23"/>
        <v/>
      </c>
      <c r="AG270" s="86"/>
      <c r="AH270" s="100"/>
      <c r="AI270" s="102"/>
      <c r="AJ270" s="184"/>
      <c r="AK270" s="184"/>
      <c r="AL270" s="184"/>
      <c r="AM270" s="103"/>
      <c r="AN270" s="103"/>
      <c r="AO270" s="103"/>
      <c r="AP270" s="103"/>
      <c r="AQ270" s="103"/>
      <c r="AR270" s="103"/>
      <c r="AS270" s="103"/>
      <c r="AT270" s="103"/>
      <c r="AU270" s="103"/>
      <c r="AV270" s="103"/>
      <c r="AW270" s="103"/>
      <c r="AX270" s="103"/>
      <c r="AY270" s="103"/>
      <c r="AZ270" s="103"/>
      <c r="BA270" s="103"/>
      <c r="BB270" s="103"/>
      <c r="BC270" s="103"/>
      <c r="BD270" s="103"/>
      <c r="BE270" s="103"/>
    </row>
    <row r="271" spans="1:57" s="183" customFormat="1" x14ac:dyDescent="0.2">
      <c r="A271" s="85"/>
      <c r="B271" s="86"/>
      <c r="C271" s="85"/>
      <c r="D271" s="207" t="str">
        <f t="shared" si="20"/>
        <v/>
      </c>
      <c r="E271" s="73"/>
      <c r="F271" s="86"/>
      <c r="G271" s="86"/>
      <c r="H271" s="99"/>
      <c r="I271" s="99"/>
      <c r="J271" s="86"/>
      <c r="K271" s="84"/>
      <c r="L271" s="99"/>
      <c r="M271" s="99"/>
      <c r="N271" s="99" t="str">
        <f t="shared" si="21"/>
        <v/>
      </c>
      <c r="O271" s="84"/>
      <c r="P271" s="100"/>
      <c r="Q271" s="100"/>
      <c r="R271" s="84"/>
      <c r="S271" s="101"/>
      <c r="T271" s="100"/>
      <c r="U271" s="84"/>
      <c r="V271" s="84"/>
      <c r="W271" s="86"/>
      <c r="X271" s="84"/>
      <c r="Y271" s="91" t="str">
        <f t="shared" si="22"/>
        <v/>
      </c>
      <c r="Z271" s="84"/>
      <c r="AA271" s="84"/>
      <c r="AB271" s="86"/>
      <c r="AC271" s="84"/>
      <c r="AD271" s="84"/>
      <c r="AE271" s="84"/>
      <c r="AF271" s="91" t="str">
        <f t="shared" si="23"/>
        <v/>
      </c>
      <c r="AG271" s="86"/>
      <c r="AH271" s="100"/>
      <c r="AI271" s="102"/>
      <c r="AJ271" s="184"/>
      <c r="AK271" s="184"/>
      <c r="AL271" s="184"/>
      <c r="AM271" s="103"/>
      <c r="AN271" s="103"/>
      <c r="AO271" s="103"/>
      <c r="AP271" s="103"/>
      <c r="AQ271" s="103"/>
      <c r="AR271" s="103"/>
      <c r="AS271" s="103"/>
      <c r="AT271" s="103"/>
      <c r="AU271" s="103"/>
      <c r="AV271" s="103"/>
      <c r="AW271" s="103"/>
      <c r="AX271" s="103"/>
      <c r="AY271" s="103"/>
      <c r="AZ271" s="103"/>
      <c r="BA271" s="103"/>
      <c r="BB271" s="103"/>
      <c r="BC271" s="103"/>
      <c r="BD271" s="103"/>
      <c r="BE271" s="103"/>
    </row>
    <row r="272" spans="1:57" s="183" customFormat="1" x14ac:dyDescent="0.2">
      <c r="A272" s="85"/>
      <c r="B272" s="86"/>
      <c r="C272" s="85"/>
      <c r="D272" s="207" t="str">
        <f t="shared" si="20"/>
        <v/>
      </c>
      <c r="E272" s="73"/>
      <c r="F272" s="86"/>
      <c r="G272" s="86"/>
      <c r="H272" s="99"/>
      <c r="I272" s="99"/>
      <c r="J272" s="86"/>
      <c r="K272" s="84"/>
      <c r="L272" s="99"/>
      <c r="M272" s="99"/>
      <c r="N272" s="99" t="str">
        <f t="shared" si="21"/>
        <v/>
      </c>
      <c r="O272" s="84"/>
      <c r="P272" s="100"/>
      <c r="Q272" s="100"/>
      <c r="R272" s="84"/>
      <c r="S272" s="101"/>
      <c r="T272" s="100"/>
      <c r="U272" s="84"/>
      <c r="V272" s="84"/>
      <c r="W272" s="86"/>
      <c r="X272" s="84"/>
      <c r="Y272" s="91" t="str">
        <f t="shared" si="22"/>
        <v/>
      </c>
      <c r="Z272" s="84"/>
      <c r="AA272" s="84"/>
      <c r="AB272" s="86"/>
      <c r="AC272" s="84"/>
      <c r="AD272" s="84"/>
      <c r="AE272" s="84"/>
      <c r="AF272" s="91" t="str">
        <f t="shared" si="23"/>
        <v/>
      </c>
      <c r="AG272" s="86"/>
      <c r="AH272" s="100"/>
      <c r="AI272" s="102"/>
      <c r="AJ272" s="184"/>
      <c r="AK272" s="184"/>
      <c r="AL272" s="184"/>
      <c r="AM272" s="103"/>
      <c r="AN272" s="103"/>
      <c r="AO272" s="103"/>
      <c r="AP272" s="103"/>
      <c r="AQ272" s="103"/>
      <c r="AR272" s="103"/>
      <c r="AS272" s="103"/>
      <c r="AT272" s="103"/>
      <c r="AU272" s="103"/>
      <c r="AV272" s="103"/>
      <c r="AW272" s="103"/>
      <c r="AX272" s="103"/>
      <c r="AY272" s="103"/>
      <c r="AZ272" s="103"/>
      <c r="BA272" s="103"/>
      <c r="BB272" s="103"/>
      <c r="BC272" s="103"/>
      <c r="BD272" s="103"/>
      <c r="BE272" s="103"/>
    </row>
    <row r="273" spans="1:57" s="183" customFormat="1" x14ac:dyDescent="0.2">
      <c r="A273" s="85"/>
      <c r="B273" s="86"/>
      <c r="C273" s="85"/>
      <c r="D273" s="207" t="str">
        <f t="shared" si="20"/>
        <v/>
      </c>
      <c r="E273" s="73"/>
      <c r="F273" s="86"/>
      <c r="G273" s="86"/>
      <c r="H273" s="99"/>
      <c r="I273" s="99"/>
      <c r="J273" s="86"/>
      <c r="K273" s="84"/>
      <c r="L273" s="99"/>
      <c r="M273" s="99"/>
      <c r="N273" s="99" t="str">
        <f t="shared" si="21"/>
        <v/>
      </c>
      <c r="O273" s="84"/>
      <c r="P273" s="100"/>
      <c r="Q273" s="100"/>
      <c r="R273" s="84"/>
      <c r="S273" s="101"/>
      <c r="T273" s="100"/>
      <c r="U273" s="84"/>
      <c r="V273" s="84"/>
      <c r="W273" s="86"/>
      <c r="X273" s="84"/>
      <c r="Y273" s="91" t="str">
        <f t="shared" si="22"/>
        <v/>
      </c>
      <c r="Z273" s="84"/>
      <c r="AA273" s="84"/>
      <c r="AB273" s="86"/>
      <c r="AC273" s="84"/>
      <c r="AD273" s="84"/>
      <c r="AE273" s="84"/>
      <c r="AF273" s="91" t="str">
        <f t="shared" si="23"/>
        <v/>
      </c>
      <c r="AG273" s="86"/>
      <c r="AH273" s="100"/>
      <c r="AI273" s="102"/>
      <c r="AJ273" s="184"/>
      <c r="AK273" s="184"/>
      <c r="AL273" s="184"/>
      <c r="AM273" s="103"/>
      <c r="AN273" s="103"/>
      <c r="AO273" s="103"/>
      <c r="AP273" s="103"/>
      <c r="AQ273" s="103"/>
      <c r="AR273" s="103"/>
      <c r="AS273" s="103"/>
      <c r="AT273" s="103"/>
      <c r="AU273" s="103"/>
      <c r="AV273" s="103"/>
      <c r="AW273" s="103"/>
      <c r="AX273" s="103"/>
      <c r="AY273" s="103"/>
      <c r="AZ273" s="103"/>
      <c r="BA273" s="103"/>
      <c r="BB273" s="103"/>
      <c r="BC273" s="103"/>
      <c r="BD273" s="103"/>
      <c r="BE273" s="103"/>
    </row>
    <row r="274" spans="1:57" s="183" customFormat="1" x14ac:dyDescent="0.2">
      <c r="A274" s="85"/>
      <c r="B274" s="86"/>
      <c r="C274" s="85"/>
      <c r="D274" s="207" t="str">
        <f t="shared" si="20"/>
        <v/>
      </c>
      <c r="E274" s="73"/>
      <c r="F274" s="86"/>
      <c r="G274" s="86"/>
      <c r="H274" s="99"/>
      <c r="I274" s="99"/>
      <c r="J274" s="86"/>
      <c r="K274" s="84"/>
      <c r="L274" s="99"/>
      <c r="M274" s="99"/>
      <c r="N274" s="99" t="str">
        <f t="shared" si="21"/>
        <v/>
      </c>
      <c r="O274" s="84"/>
      <c r="P274" s="100"/>
      <c r="Q274" s="100"/>
      <c r="R274" s="84"/>
      <c r="S274" s="101"/>
      <c r="T274" s="100"/>
      <c r="U274" s="84"/>
      <c r="V274" s="84"/>
      <c r="W274" s="86"/>
      <c r="X274" s="84"/>
      <c r="Y274" s="91" t="str">
        <f t="shared" si="22"/>
        <v/>
      </c>
      <c r="Z274" s="84"/>
      <c r="AA274" s="84"/>
      <c r="AB274" s="86"/>
      <c r="AC274" s="84"/>
      <c r="AD274" s="84"/>
      <c r="AE274" s="84"/>
      <c r="AF274" s="91" t="str">
        <f t="shared" si="23"/>
        <v/>
      </c>
      <c r="AG274" s="86"/>
      <c r="AH274" s="100"/>
      <c r="AI274" s="102"/>
      <c r="AJ274" s="184"/>
      <c r="AK274" s="184"/>
      <c r="AL274" s="184"/>
      <c r="AM274" s="103"/>
      <c r="AN274" s="103"/>
      <c r="AO274" s="103"/>
      <c r="AP274" s="103"/>
      <c r="AQ274" s="103"/>
      <c r="AR274" s="103"/>
      <c r="AS274" s="103"/>
      <c r="AT274" s="103"/>
      <c r="AU274" s="103"/>
      <c r="AV274" s="103"/>
      <c r="AW274" s="103"/>
      <c r="AX274" s="103"/>
      <c r="AY274" s="103"/>
      <c r="AZ274" s="103"/>
      <c r="BA274" s="103"/>
      <c r="BB274" s="103"/>
      <c r="BC274" s="103"/>
      <c r="BD274" s="103"/>
      <c r="BE274" s="103"/>
    </row>
    <row r="275" spans="1:57" s="183" customFormat="1" x14ac:dyDescent="0.2">
      <c r="A275" s="85"/>
      <c r="B275" s="86"/>
      <c r="C275" s="85"/>
      <c r="D275" s="207" t="str">
        <f t="shared" si="20"/>
        <v/>
      </c>
      <c r="E275" s="73"/>
      <c r="F275" s="86"/>
      <c r="G275" s="86"/>
      <c r="H275" s="99"/>
      <c r="I275" s="99"/>
      <c r="J275" s="86"/>
      <c r="K275" s="84"/>
      <c r="L275" s="99"/>
      <c r="M275" s="99"/>
      <c r="N275" s="99" t="str">
        <f t="shared" si="21"/>
        <v/>
      </c>
      <c r="O275" s="84"/>
      <c r="P275" s="100"/>
      <c r="Q275" s="100"/>
      <c r="R275" s="84"/>
      <c r="S275" s="101"/>
      <c r="T275" s="100"/>
      <c r="U275" s="84"/>
      <c r="V275" s="84"/>
      <c r="W275" s="86"/>
      <c r="X275" s="84"/>
      <c r="Y275" s="91" t="str">
        <f t="shared" si="22"/>
        <v/>
      </c>
      <c r="Z275" s="84"/>
      <c r="AA275" s="84"/>
      <c r="AB275" s="86"/>
      <c r="AC275" s="84"/>
      <c r="AD275" s="84"/>
      <c r="AE275" s="84"/>
      <c r="AF275" s="91" t="str">
        <f t="shared" si="23"/>
        <v/>
      </c>
      <c r="AG275" s="86"/>
      <c r="AH275" s="100"/>
      <c r="AI275" s="102"/>
      <c r="AJ275" s="184"/>
      <c r="AK275" s="184"/>
      <c r="AL275" s="184"/>
      <c r="AM275" s="103"/>
      <c r="AN275" s="103"/>
      <c r="AO275" s="103"/>
      <c r="AP275" s="103"/>
      <c r="AQ275" s="103"/>
      <c r="AR275" s="103"/>
      <c r="AS275" s="103"/>
      <c r="AT275" s="103"/>
      <c r="AU275" s="103"/>
      <c r="AV275" s="103"/>
      <c r="AW275" s="103"/>
      <c r="AX275" s="103"/>
      <c r="AY275" s="103"/>
      <c r="AZ275" s="103"/>
      <c r="BA275" s="103"/>
      <c r="BB275" s="103"/>
      <c r="BC275" s="103"/>
      <c r="BD275" s="103"/>
      <c r="BE275" s="103"/>
    </row>
    <row r="276" spans="1:57" s="183" customFormat="1" x14ac:dyDescent="0.2">
      <c r="A276" s="85"/>
      <c r="B276" s="86"/>
      <c r="C276" s="85"/>
      <c r="D276" s="207" t="str">
        <f t="shared" si="20"/>
        <v/>
      </c>
      <c r="E276" s="73"/>
      <c r="F276" s="86"/>
      <c r="G276" s="86"/>
      <c r="H276" s="99"/>
      <c r="I276" s="99"/>
      <c r="J276" s="86"/>
      <c r="K276" s="84"/>
      <c r="L276" s="99"/>
      <c r="M276" s="99"/>
      <c r="N276" s="99" t="str">
        <f t="shared" si="21"/>
        <v/>
      </c>
      <c r="O276" s="84"/>
      <c r="P276" s="100"/>
      <c r="Q276" s="100"/>
      <c r="R276" s="84"/>
      <c r="S276" s="101"/>
      <c r="T276" s="100"/>
      <c r="U276" s="84"/>
      <c r="V276" s="84"/>
      <c r="W276" s="86"/>
      <c r="X276" s="84"/>
      <c r="Y276" s="91" t="str">
        <f t="shared" si="22"/>
        <v/>
      </c>
      <c r="Z276" s="84"/>
      <c r="AA276" s="84"/>
      <c r="AB276" s="86"/>
      <c r="AC276" s="84"/>
      <c r="AD276" s="84"/>
      <c r="AE276" s="84"/>
      <c r="AF276" s="91" t="str">
        <f t="shared" si="23"/>
        <v/>
      </c>
      <c r="AG276" s="86"/>
      <c r="AH276" s="100"/>
      <c r="AI276" s="102"/>
      <c r="AJ276" s="184"/>
      <c r="AK276" s="184"/>
      <c r="AL276" s="184"/>
      <c r="AM276" s="103"/>
      <c r="AN276" s="103"/>
      <c r="AO276" s="103"/>
      <c r="AP276" s="103"/>
      <c r="AQ276" s="103"/>
      <c r="AR276" s="103"/>
      <c r="AS276" s="103"/>
      <c r="AT276" s="103"/>
      <c r="AU276" s="103"/>
      <c r="AV276" s="103"/>
      <c r="AW276" s="103"/>
      <c r="AX276" s="103"/>
      <c r="AY276" s="103"/>
      <c r="AZ276" s="103"/>
      <c r="BA276" s="103"/>
      <c r="BB276" s="103"/>
      <c r="BC276" s="103"/>
      <c r="BD276" s="103"/>
      <c r="BE276" s="103"/>
    </row>
    <row r="277" spans="1:57" s="183" customFormat="1" x14ac:dyDescent="0.2">
      <c r="A277" s="85"/>
      <c r="B277" s="86"/>
      <c r="C277" s="85"/>
      <c r="D277" s="207" t="str">
        <f t="shared" si="20"/>
        <v/>
      </c>
      <c r="E277" s="73"/>
      <c r="F277" s="86"/>
      <c r="G277" s="86"/>
      <c r="H277" s="99"/>
      <c r="I277" s="99"/>
      <c r="J277" s="86"/>
      <c r="K277" s="84"/>
      <c r="L277" s="99"/>
      <c r="M277" s="99"/>
      <c r="N277" s="99" t="str">
        <f t="shared" si="21"/>
        <v/>
      </c>
      <c r="O277" s="84"/>
      <c r="P277" s="100"/>
      <c r="Q277" s="100"/>
      <c r="R277" s="84"/>
      <c r="S277" s="101"/>
      <c r="T277" s="100"/>
      <c r="U277" s="84"/>
      <c r="V277" s="84"/>
      <c r="W277" s="86"/>
      <c r="X277" s="84"/>
      <c r="Y277" s="91" t="str">
        <f t="shared" si="22"/>
        <v/>
      </c>
      <c r="Z277" s="84"/>
      <c r="AA277" s="84"/>
      <c r="AB277" s="86"/>
      <c r="AC277" s="84"/>
      <c r="AD277" s="84"/>
      <c r="AE277" s="84"/>
      <c r="AF277" s="91" t="str">
        <f t="shared" si="23"/>
        <v/>
      </c>
      <c r="AG277" s="86"/>
      <c r="AH277" s="100"/>
      <c r="AI277" s="102"/>
      <c r="AJ277" s="184"/>
      <c r="AK277" s="184"/>
      <c r="AL277" s="184"/>
      <c r="AM277" s="103"/>
      <c r="AN277" s="103"/>
      <c r="AO277" s="103"/>
      <c r="AP277" s="103"/>
      <c r="AQ277" s="103"/>
      <c r="AR277" s="103"/>
      <c r="AS277" s="103"/>
      <c r="AT277" s="103"/>
      <c r="AU277" s="103"/>
      <c r="AV277" s="103"/>
      <c r="AW277" s="103"/>
      <c r="AX277" s="103"/>
      <c r="AY277" s="103"/>
      <c r="AZ277" s="103"/>
      <c r="BA277" s="103"/>
      <c r="BB277" s="103"/>
      <c r="BC277" s="103"/>
      <c r="BD277" s="103"/>
      <c r="BE277" s="103"/>
    </row>
    <row r="278" spans="1:57" s="183" customFormat="1" x14ac:dyDescent="0.2">
      <c r="A278" s="85"/>
      <c r="B278" s="86"/>
      <c r="C278" s="85"/>
      <c r="D278" s="207" t="str">
        <f t="shared" si="20"/>
        <v/>
      </c>
      <c r="E278" s="73"/>
      <c r="F278" s="86"/>
      <c r="G278" s="86"/>
      <c r="H278" s="99"/>
      <c r="I278" s="99"/>
      <c r="J278" s="86"/>
      <c r="K278" s="84"/>
      <c r="L278" s="99"/>
      <c r="M278" s="99"/>
      <c r="N278" s="99" t="str">
        <f t="shared" si="21"/>
        <v/>
      </c>
      <c r="O278" s="84"/>
      <c r="P278" s="100"/>
      <c r="Q278" s="100"/>
      <c r="R278" s="84"/>
      <c r="S278" s="101"/>
      <c r="T278" s="100"/>
      <c r="U278" s="84"/>
      <c r="V278" s="84"/>
      <c r="W278" s="86"/>
      <c r="X278" s="84"/>
      <c r="Y278" s="91" t="str">
        <f t="shared" si="22"/>
        <v/>
      </c>
      <c r="Z278" s="84"/>
      <c r="AA278" s="84"/>
      <c r="AB278" s="86"/>
      <c r="AC278" s="84"/>
      <c r="AD278" s="84"/>
      <c r="AE278" s="84"/>
      <c r="AF278" s="91" t="str">
        <f t="shared" si="23"/>
        <v/>
      </c>
      <c r="AG278" s="86"/>
      <c r="AH278" s="100"/>
      <c r="AI278" s="102"/>
      <c r="AJ278" s="184"/>
      <c r="AK278" s="184"/>
      <c r="AL278" s="184"/>
      <c r="AM278" s="103"/>
      <c r="AN278" s="103"/>
      <c r="AO278" s="103"/>
      <c r="AP278" s="103"/>
      <c r="AQ278" s="103"/>
      <c r="AR278" s="103"/>
      <c r="AS278" s="103"/>
      <c r="AT278" s="103"/>
      <c r="AU278" s="103"/>
      <c r="AV278" s="103"/>
      <c r="AW278" s="103"/>
      <c r="AX278" s="103"/>
      <c r="AY278" s="103"/>
      <c r="AZ278" s="103"/>
      <c r="BA278" s="103"/>
      <c r="BB278" s="103"/>
      <c r="BC278" s="103"/>
      <c r="BD278" s="103"/>
      <c r="BE278" s="103"/>
    </row>
    <row r="279" spans="1:57" s="183" customFormat="1" x14ac:dyDescent="0.2">
      <c r="A279" s="85"/>
      <c r="B279" s="86"/>
      <c r="C279" s="85"/>
      <c r="D279" s="207" t="str">
        <f t="shared" si="20"/>
        <v/>
      </c>
      <c r="E279" s="73"/>
      <c r="F279" s="86"/>
      <c r="G279" s="86"/>
      <c r="H279" s="99"/>
      <c r="I279" s="99"/>
      <c r="J279" s="86"/>
      <c r="K279" s="84"/>
      <c r="L279" s="99"/>
      <c r="M279" s="99"/>
      <c r="N279" s="99" t="str">
        <f t="shared" si="21"/>
        <v/>
      </c>
      <c r="O279" s="84"/>
      <c r="P279" s="100"/>
      <c r="Q279" s="100"/>
      <c r="R279" s="84"/>
      <c r="S279" s="101"/>
      <c r="T279" s="100"/>
      <c r="U279" s="84"/>
      <c r="V279" s="84"/>
      <c r="W279" s="86"/>
      <c r="X279" s="84"/>
      <c r="Y279" s="91" t="str">
        <f t="shared" si="22"/>
        <v/>
      </c>
      <c r="Z279" s="84"/>
      <c r="AA279" s="84"/>
      <c r="AB279" s="86"/>
      <c r="AC279" s="84"/>
      <c r="AD279" s="84"/>
      <c r="AE279" s="84"/>
      <c r="AF279" s="91" t="str">
        <f t="shared" si="23"/>
        <v/>
      </c>
      <c r="AG279" s="86"/>
      <c r="AH279" s="100"/>
      <c r="AI279" s="102"/>
      <c r="AJ279" s="184"/>
      <c r="AK279" s="184"/>
      <c r="AL279" s="184"/>
      <c r="AM279" s="103"/>
      <c r="AN279" s="103"/>
      <c r="AO279" s="103"/>
      <c r="AP279" s="103"/>
      <c r="AQ279" s="103"/>
      <c r="AR279" s="103"/>
      <c r="AS279" s="103"/>
      <c r="AT279" s="103"/>
      <c r="AU279" s="103"/>
      <c r="AV279" s="103"/>
      <c r="AW279" s="103"/>
      <c r="AX279" s="103"/>
      <c r="AY279" s="103"/>
      <c r="AZ279" s="103"/>
      <c r="BA279" s="103"/>
      <c r="BB279" s="103"/>
      <c r="BC279" s="103"/>
      <c r="BD279" s="103"/>
      <c r="BE279" s="103"/>
    </row>
    <row r="280" spans="1:57" s="183" customFormat="1" x14ac:dyDescent="0.2">
      <c r="A280" s="85"/>
      <c r="B280" s="86"/>
      <c r="C280" s="85"/>
      <c r="D280" s="207" t="str">
        <f t="shared" si="20"/>
        <v/>
      </c>
      <c r="E280" s="73"/>
      <c r="F280" s="86"/>
      <c r="G280" s="86"/>
      <c r="H280" s="99"/>
      <c r="I280" s="99"/>
      <c r="J280" s="86"/>
      <c r="K280" s="84"/>
      <c r="L280" s="99"/>
      <c r="M280" s="99"/>
      <c r="N280" s="99" t="str">
        <f t="shared" si="21"/>
        <v/>
      </c>
      <c r="O280" s="84"/>
      <c r="P280" s="100"/>
      <c r="Q280" s="100"/>
      <c r="R280" s="84"/>
      <c r="S280" s="101"/>
      <c r="T280" s="100"/>
      <c r="U280" s="84"/>
      <c r="V280" s="84"/>
      <c r="W280" s="86"/>
      <c r="X280" s="84"/>
      <c r="Y280" s="91" t="str">
        <f t="shared" si="22"/>
        <v/>
      </c>
      <c r="Z280" s="84"/>
      <c r="AA280" s="84"/>
      <c r="AB280" s="86"/>
      <c r="AC280" s="84"/>
      <c r="AD280" s="84"/>
      <c r="AE280" s="84"/>
      <c r="AF280" s="91" t="str">
        <f t="shared" si="23"/>
        <v/>
      </c>
      <c r="AG280" s="86"/>
      <c r="AH280" s="100"/>
      <c r="AI280" s="102"/>
      <c r="AJ280" s="184"/>
      <c r="AK280" s="184"/>
      <c r="AL280" s="184"/>
      <c r="AM280" s="103"/>
      <c r="AN280" s="103"/>
      <c r="AO280" s="103"/>
      <c r="AP280" s="103"/>
      <c r="AQ280" s="103"/>
      <c r="AR280" s="103"/>
      <c r="AS280" s="103"/>
      <c r="AT280" s="103"/>
      <c r="AU280" s="103"/>
      <c r="AV280" s="103"/>
      <c r="AW280" s="103"/>
      <c r="AX280" s="103"/>
      <c r="AY280" s="103"/>
      <c r="AZ280" s="103"/>
      <c r="BA280" s="103"/>
      <c r="BB280" s="103"/>
      <c r="BC280" s="103"/>
      <c r="BD280" s="103"/>
      <c r="BE280" s="103"/>
    </row>
    <row r="281" spans="1:57" s="183" customFormat="1" x14ac:dyDescent="0.2">
      <c r="A281" s="85"/>
      <c r="B281" s="86"/>
      <c r="C281" s="85"/>
      <c r="D281" s="207" t="str">
        <f t="shared" si="20"/>
        <v/>
      </c>
      <c r="E281" s="73"/>
      <c r="F281" s="86"/>
      <c r="G281" s="86"/>
      <c r="H281" s="99"/>
      <c r="I281" s="99"/>
      <c r="J281" s="86"/>
      <c r="K281" s="84"/>
      <c r="L281" s="99"/>
      <c r="M281" s="99"/>
      <c r="N281" s="99" t="str">
        <f t="shared" si="21"/>
        <v/>
      </c>
      <c r="O281" s="84"/>
      <c r="P281" s="100"/>
      <c r="Q281" s="100"/>
      <c r="R281" s="84"/>
      <c r="S281" s="101"/>
      <c r="T281" s="100"/>
      <c r="U281" s="84"/>
      <c r="V281" s="84"/>
      <c r="W281" s="86"/>
      <c r="X281" s="84"/>
      <c r="Y281" s="91" t="str">
        <f t="shared" si="22"/>
        <v/>
      </c>
      <c r="Z281" s="84"/>
      <c r="AA281" s="84"/>
      <c r="AB281" s="86"/>
      <c r="AC281" s="84"/>
      <c r="AD281" s="84"/>
      <c r="AE281" s="84"/>
      <c r="AF281" s="91" t="str">
        <f t="shared" si="23"/>
        <v/>
      </c>
      <c r="AG281" s="86"/>
      <c r="AH281" s="100"/>
      <c r="AI281" s="102"/>
      <c r="AJ281" s="184"/>
      <c r="AK281" s="184"/>
      <c r="AL281" s="184"/>
      <c r="AM281" s="103"/>
      <c r="AN281" s="103"/>
      <c r="AO281" s="103"/>
      <c r="AP281" s="103"/>
      <c r="AQ281" s="103"/>
      <c r="AR281" s="103"/>
      <c r="AS281" s="103"/>
      <c r="AT281" s="103"/>
      <c r="AU281" s="103"/>
      <c r="AV281" s="103"/>
      <c r="AW281" s="103"/>
      <c r="AX281" s="103"/>
      <c r="AY281" s="103"/>
      <c r="AZ281" s="103"/>
      <c r="BA281" s="103"/>
      <c r="BB281" s="103"/>
      <c r="BC281" s="103"/>
      <c r="BD281" s="103"/>
      <c r="BE281" s="103"/>
    </row>
    <row r="282" spans="1:57" s="183" customFormat="1" x14ac:dyDescent="0.2">
      <c r="A282" s="85"/>
      <c r="B282" s="86"/>
      <c r="C282" s="85"/>
      <c r="D282" s="207" t="str">
        <f t="shared" si="20"/>
        <v/>
      </c>
      <c r="E282" s="73"/>
      <c r="F282" s="86"/>
      <c r="G282" s="86"/>
      <c r="H282" s="99"/>
      <c r="I282" s="99"/>
      <c r="J282" s="86"/>
      <c r="K282" s="84"/>
      <c r="L282" s="99"/>
      <c r="M282" s="99"/>
      <c r="N282" s="99" t="str">
        <f t="shared" si="21"/>
        <v/>
      </c>
      <c r="O282" s="84"/>
      <c r="P282" s="100"/>
      <c r="Q282" s="100"/>
      <c r="R282" s="84"/>
      <c r="S282" s="101"/>
      <c r="T282" s="100"/>
      <c r="U282" s="84"/>
      <c r="V282" s="84"/>
      <c r="W282" s="86"/>
      <c r="X282" s="84"/>
      <c r="Y282" s="91" t="str">
        <f t="shared" si="22"/>
        <v/>
      </c>
      <c r="Z282" s="84"/>
      <c r="AA282" s="84"/>
      <c r="AB282" s="86"/>
      <c r="AC282" s="84"/>
      <c r="AD282" s="84"/>
      <c r="AE282" s="84"/>
      <c r="AF282" s="91" t="str">
        <f t="shared" si="23"/>
        <v/>
      </c>
      <c r="AG282" s="86"/>
      <c r="AH282" s="100"/>
      <c r="AI282" s="102"/>
      <c r="AJ282" s="184"/>
      <c r="AK282" s="184"/>
      <c r="AL282" s="184"/>
      <c r="AM282" s="103"/>
      <c r="AN282" s="103"/>
      <c r="AO282" s="103"/>
      <c r="AP282" s="103"/>
      <c r="AQ282" s="103"/>
      <c r="AR282" s="103"/>
      <c r="AS282" s="103"/>
      <c r="AT282" s="103"/>
      <c r="AU282" s="103"/>
      <c r="AV282" s="103"/>
      <c r="AW282" s="103"/>
      <c r="AX282" s="103"/>
      <c r="AY282" s="103"/>
      <c r="AZ282" s="103"/>
      <c r="BA282" s="103"/>
      <c r="BB282" s="103"/>
      <c r="BC282" s="103"/>
      <c r="BD282" s="103"/>
      <c r="BE282" s="103"/>
    </row>
    <row r="283" spans="1:57" s="183" customFormat="1" x14ac:dyDescent="0.2">
      <c r="A283" s="85"/>
      <c r="B283" s="86"/>
      <c r="C283" s="85"/>
      <c r="D283" s="207" t="str">
        <f t="shared" si="20"/>
        <v/>
      </c>
      <c r="E283" s="73"/>
      <c r="F283" s="86"/>
      <c r="G283" s="86"/>
      <c r="H283" s="99"/>
      <c r="I283" s="99"/>
      <c r="J283" s="86"/>
      <c r="K283" s="84"/>
      <c r="L283" s="99"/>
      <c r="M283" s="99"/>
      <c r="N283" s="99" t="str">
        <f t="shared" si="21"/>
        <v/>
      </c>
      <c r="O283" s="84"/>
      <c r="P283" s="100"/>
      <c r="Q283" s="100"/>
      <c r="R283" s="84"/>
      <c r="S283" s="101"/>
      <c r="T283" s="100"/>
      <c r="U283" s="84"/>
      <c r="V283" s="84"/>
      <c r="W283" s="86"/>
      <c r="X283" s="84"/>
      <c r="Y283" s="91" t="str">
        <f t="shared" si="22"/>
        <v/>
      </c>
      <c r="Z283" s="84"/>
      <c r="AA283" s="84"/>
      <c r="AB283" s="86"/>
      <c r="AC283" s="84"/>
      <c r="AD283" s="84"/>
      <c r="AE283" s="84"/>
      <c r="AF283" s="91" t="str">
        <f t="shared" si="23"/>
        <v/>
      </c>
      <c r="AG283" s="86"/>
      <c r="AH283" s="100"/>
      <c r="AI283" s="102"/>
      <c r="AJ283" s="184"/>
      <c r="AK283" s="184"/>
      <c r="AL283" s="184"/>
      <c r="AM283" s="103"/>
      <c r="AN283" s="103"/>
      <c r="AO283" s="103"/>
      <c r="AP283" s="103"/>
      <c r="AQ283" s="103"/>
      <c r="AR283" s="103"/>
      <c r="AS283" s="103"/>
      <c r="AT283" s="103"/>
      <c r="AU283" s="103"/>
      <c r="AV283" s="103"/>
      <c r="AW283" s="103"/>
      <c r="AX283" s="103"/>
      <c r="AY283" s="103"/>
      <c r="AZ283" s="103"/>
      <c r="BA283" s="103"/>
      <c r="BB283" s="103"/>
      <c r="BC283" s="103"/>
      <c r="BD283" s="103"/>
      <c r="BE283" s="103"/>
    </row>
    <row r="284" spans="1:57" s="183" customFormat="1" x14ac:dyDescent="0.2">
      <c r="A284" s="85"/>
      <c r="B284" s="86"/>
      <c r="C284" s="85"/>
      <c r="D284" s="207" t="str">
        <f t="shared" si="20"/>
        <v/>
      </c>
      <c r="E284" s="73"/>
      <c r="F284" s="86"/>
      <c r="G284" s="86"/>
      <c r="H284" s="99"/>
      <c r="I284" s="99"/>
      <c r="J284" s="86"/>
      <c r="K284" s="84"/>
      <c r="L284" s="99"/>
      <c r="M284" s="99"/>
      <c r="N284" s="99" t="str">
        <f t="shared" si="21"/>
        <v/>
      </c>
      <c r="O284" s="84"/>
      <c r="P284" s="100"/>
      <c r="Q284" s="100"/>
      <c r="R284" s="84"/>
      <c r="S284" s="101"/>
      <c r="T284" s="100"/>
      <c r="U284" s="84"/>
      <c r="V284" s="84"/>
      <c r="W284" s="86"/>
      <c r="X284" s="84"/>
      <c r="Y284" s="91" t="str">
        <f t="shared" si="22"/>
        <v/>
      </c>
      <c r="Z284" s="84"/>
      <c r="AA284" s="84"/>
      <c r="AB284" s="86"/>
      <c r="AC284" s="84"/>
      <c r="AD284" s="84"/>
      <c r="AE284" s="84"/>
      <c r="AF284" s="91" t="str">
        <f t="shared" si="23"/>
        <v/>
      </c>
      <c r="AG284" s="86"/>
      <c r="AH284" s="100"/>
      <c r="AI284" s="102"/>
      <c r="AJ284" s="184"/>
      <c r="AK284" s="184"/>
      <c r="AL284" s="184"/>
      <c r="AM284" s="103"/>
      <c r="AN284" s="103"/>
      <c r="AO284" s="103"/>
      <c r="AP284" s="103"/>
      <c r="AQ284" s="103"/>
      <c r="AR284" s="103"/>
      <c r="AS284" s="103"/>
      <c r="AT284" s="103"/>
      <c r="AU284" s="103"/>
      <c r="AV284" s="103"/>
      <c r="AW284" s="103"/>
      <c r="AX284" s="103"/>
      <c r="AY284" s="103"/>
      <c r="AZ284" s="103"/>
      <c r="BA284" s="103"/>
      <c r="BB284" s="103"/>
      <c r="BC284" s="103"/>
      <c r="BD284" s="103"/>
      <c r="BE284" s="103"/>
    </row>
    <row r="285" spans="1:57" s="183" customFormat="1" x14ac:dyDescent="0.2">
      <c r="A285" s="85"/>
      <c r="B285" s="86"/>
      <c r="C285" s="85"/>
      <c r="D285" s="207" t="str">
        <f t="shared" si="20"/>
        <v/>
      </c>
      <c r="E285" s="73"/>
      <c r="F285" s="86"/>
      <c r="G285" s="86"/>
      <c r="H285" s="99"/>
      <c r="I285" s="99"/>
      <c r="J285" s="86"/>
      <c r="K285" s="84"/>
      <c r="L285" s="99"/>
      <c r="M285" s="99"/>
      <c r="N285" s="99" t="str">
        <f t="shared" si="21"/>
        <v/>
      </c>
      <c r="O285" s="84"/>
      <c r="P285" s="100"/>
      <c r="Q285" s="100"/>
      <c r="R285" s="84"/>
      <c r="S285" s="101"/>
      <c r="T285" s="100"/>
      <c r="U285" s="84"/>
      <c r="V285" s="84"/>
      <c r="W285" s="86"/>
      <c r="X285" s="84"/>
      <c r="Y285" s="91" t="str">
        <f t="shared" si="22"/>
        <v/>
      </c>
      <c r="Z285" s="84"/>
      <c r="AA285" s="84"/>
      <c r="AB285" s="86"/>
      <c r="AC285" s="84"/>
      <c r="AD285" s="84"/>
      <c r="AE285" s="84"/>
      <c r="AF285" s="91" t="str">
        <f t="shared" si="23"/>
        <v/>
      </c>
      <c r="AG285" s="86"/>
      <c r="AH285" s="100"/>
      <c r="AI285" s="102"/>
      <c r="AJ285" s="184"/>
      <c r="AK285" s="184"/>
      <c r="AL285" s="184"/>
      <c r="AM285" s="103"/>
      <c r="AN285" s="103"/>
      <c r="AO285" s="103"/>
      <c r="AP285" s="103"/>
      <c r="AQ285" s="103"/>
      <c r="AR285" s="103"/>
      <c r="AS285" s="103"/>
      <c r="AT285" s="103"/>
      <c r="AU285" s="103"/>
      <c r="AV285" s="103"/>
      <c r="AW285" s="103"/>
      <c r="AX285" s="103"/>
      <c r="AY285" s="103"/>
      <c r="AZ285" s="103"/>
      <c r="BA285" s="103"/>
      <c r="BB285" s="103"/>
      <c r="BC285" s="103"/>
      <c r="BD285" s="103"/>
      <c r="BE285" s="103"/>
    </row>
    <row r="286" spans="1:57" s="183" customFormat="1" x14ac:dyDescent="0.2">
      <c r="A286" s="85"/>
      <c r="B286" s="86"/>
      <c r="C286" s="85"/>
      <c r="D286" s="207" t="str">
        <f t="shared" si="20"/>
        <v/>
      </c>
      <c r="E286" s="73"/>
      <c r="F286" s="86"/>
      <c r="G286" s="86"/>
      <c r="H286" s="99"/>
      <c r="I286" s="99"/>
      <c r="J286" s="86"/>
      <c r="K286" s="84"/>
      <c r="L286" s="99"/>
      <c r="M286" s="99"/>
      <c r="N286" s="99" t="str">
        <f t="shared" si="21"/>
        <v/>
      </c>
      <c r="O286" s="84"/>
      <c r="P286" s="100"/>
      <c r="Q286" s="100"/>
      <c r="R286" s="84"/>
      <c r="S286" s="101"/>
      <c r="T286" s="100"/>
      <c r="U286" s="84"/>
      <c r="V286" s="84"/>
      <c r="W286" s="86"/>
      <c r="X286" s="84"/>
      <c r="Y286" s="91" t="str">
        <f t="shared" si="22"/>
        <v/>
      </c>
      <c r="Z286" s="84"/>
      <c r="AA286" s="84"/>
      <c r="AB286" s="86"/>
      <c r="AC286" s="84"/>
      <c r="AD286" s="84"/>
      <c r="AE286" s="84"/>
      <c r="AF286" s="91" t="str">
        <f t="shared" si="23"/>
        <v/>
      </c>
      <c r="AG286" s="86"/>
      <c r="AH286" s="100"/>
      <c r="AI286" s="102"/>
      <c r="AJ286" s="184"/>
      <c r="AK286" s="184"/>
      <c r="AL286" s="184"/>
      <c r="AM286" s="103"/>
      <c r="AN286" s="103"/>
      <c r="AO286" s="103"/>
      <c r="AP286" s="103"/>
      <c r="AQ286" s="103"/>
      <c r="AR286" s="103"/>
      <c r="AS286" s="103"/>
      <c r="AT286" s="103"/>
      <c r="AU286" s="103"/>
      <c r="AV286" s="103"/>
      <c r="AW286" s="103"/>
      <c r="AX286" s="103"/>
      <c r="AY286" s="103"/>
      <c r="AZ286" s="103"/>
      <c r="BA286" s="103"/>
      <c r="BB286" s="103"/>
      <c r="BC286" s="103"/>
      <c r="BD286" s="103"/>
      <c r="BE286" s="103"/>
    </row>
    <row r="287" spans="1:57" s="183" customFormat="1" x14ac:dyDescent="0.2">
      <c r="A287" s="85"/>
      <c r="B287" s="86"/>
      <c r="C287" s="85"/>
      <c r="D287" s="207" t="str">
        <f t="shared" si="20"/>
        <v/>
      </c>
      <c r="E287" s="73"/>
      <c r="F287" s="86"/>
      <c r="G287" s="86"/>
      <c r="H287" s="99"/>
      <c r="I287" s="99"/>
      <c r="J287" s="86"/>
      <c r="K287" s="84"/>
      <c r="L287" s="99"/>
      <c r="M287" s="99"/>
      <c r="N287" s="99" t="str">
        <f t="shared" si="21"/>
        <v/>
      </c>
      <c r="O287" s="84"/>
      <c r="P287" s="100"/>
      <c r="Q287" s="100"/>
      <c r="R287" s="84"/>
      <c r="S287" s="101"/>
      <c r="T287" s="100"/>
      <c r="U287" s="84"/>
      <c r="V287" s="84"/>
      <c r="W287" s="86"/>
      <c r="X287" s="84"/>
      <c r="Y287" s="91" t="str">
        <f t="shared" si="22"/>
        <v/>
      </c>
      <c r="Z287" s="84"/>
      <c r="AA287" s="84"/>
      <c r="AB287" s="86"/>
      <c r="AC287" s="84"/>
      <c r="AD287" s="84"/>
      <c r="AE287" s="84"/>
      <c r="AF287" s="91" t="str">
        <f t="shared" si="23"/>
        <v/>
      </c>
      <c r="AG287" s="86"/>
      <c r="AH287" s="100"/>
      <c r="AI287" s="102"/>
      <c r="AJ287" s="184"/>
      <c r="AK287" s="184"/>
      <c r="AL287" s="184"/>
      <c r="AM287" s="103"/>
      <c r="AN287" s="103"/>
      <c r="AO287" s="103"/>
      <c r="AP287" s="103"/>
      <c r="AQ287" s="103"/>
      <c r="AR287" s="103"/>
      <c r="AS287" s="103"/>
      <c r="AT287" s="103"/>
      <c r="AU287" s="103"/>
      <c r="AV287" s="103"/>
      <c r="AW287" s="103"/>
      <c r="AX287" s="103"/>
      <c r="AY287" s="103"/>
      <c r="AZ287" s="103"/>
      <c r="BA287" s="103"/>
      <c r="BB287" s="103"/>
      <c r="BC287" s="103"/>
      <c r="BD287" s="103"/>
      <c r="BE287" s="103"/>
    </row>
    <row r="288" spans="1:57" s="183" customFormat="1" x14ac:dyDescent="0.2">
      <c r="A288" s="85"/>
      <c r="B288" s="86"/>
      <c r="C288" s="85"/>
      <c r="D288" s="207" t="str">
        <f t="shared" si="20"/>
        <v/>
      </c>
      <c r="E288" s="73"/>
      <c r="F288" s="86"/>
      <c r="G288" s="86"/>
      <c r="H288" s="99"/>
      <c r="I288" s="99"/>
      <c r="J288" s="86"/>
      <c r="K288" s="84"/>
      <c r="L288" s="99"/>
      <c r="M288" s="99"/>
      <c r="N288" s="99" t="str">
        <f t="shared" si="21"/>
        <v/>
      </c>
      <c r="O288" s="84"/>
      <c r="P288" s="100"/>
      <c r="Q288" s="100"/>
      <c r="R288" s="84"/>
      <c r="S288" s="101"/>
      <c r="T288" s="100"/>
      <c r="U288" s="84"/>
      <c r="V288" s="84"/>
      <c r="W288" s="86"/>
      <c r="X288" s="84"/>
      <c r="Y288" s="91" t="str">
        <f t="shared" si="22"/>
        <v/>
      </c>
      <c r="Z288" s="84"/>
      <c r="AA288" s="84"/>
      <c r="AB288" s="86"/>
      <c r="AC288" s="84"/>
      <c r="AD288" s="84"/>
      <c r="AE288" s="84"/>
      <c r="AF288" s="91" t="str">
        <f t="shared" si="23"/>
        <v/>
      </c>
      <c r="AG288" s="86"/>
      <c r="AH288" s="100"/>
      <c r="AI288" s="102"/>
      <c r="AJ288" s="184"/>
      <c r="AK288" s="184"/>
      <c r="AL288" s="184"/>
      <c r="AM288" s="103"/>
      <c r="AN288" s="103"/>
      <c r="AO288" s="103"/>
      <c r="AP288" s="103"/>
      <c r="AQ288" s="103"/>
      <c r="AR288" s="103"/>
      <c r="AS288" s="103"/>
      <c r="AT288" s="103"/>
      <c r="AU288" s="103"/>
      <c r="AV288" s="103"/>
      <c r="AW288" s="103"/>
      <c r="AX288" s="103"/>
      <c r="AY288" s="103"/>
      <c r="AZ288" s="103"/>
      <c r="BA288" s="103"/>
      <c r="BB288" s="103"/>
      <c r="BC288" s="103"/>
      <c r="BD288" s="103"/>
      <c r="BE288" s="103"/>
    </row>
    <row r="289" spans="1:57" s="183" customFormat="1" x14ac:dyDescent="0.2">
      <c r="A289" s="85"/>
      <c r="B289" s="86"/>
      <c r="C289" s="85"/>
      <c r="D289" s="207" t="str">
        <f t="shared" si="20"/>
        <v/>
      </c>
      <c r="E289" s="73"/>
      <c r="F289" s="86"/>
      <c r="G289" s="86"/>
      <c r="H289" s="99"/>
      <c r="I289" s="99"/>
      <c r="J289" s="86"/>
      <c r="K289" s="84"/>
      <c r="L289" s="99"/>
      <c r="M289" s="99"/>
      <c r="N289" s="99" t="str">
        <f t="shared" si="21"/>
        <v/>
      </c>
      <c r="O289" s="84"/>
      <c r="P289" s="100"/>
      <c r="Q289" s="100"/>
      <c r="R289" s="84"/>
      <c r="S289" s="101"/>
      <c r="T289" s="100"/>
      <c r="U289" s="84"/>
      <c r="V289" s="84"/>
      <c r="W289" s="86"/>
      <c r="X289" s="84"/>
      <c r="Y289" s="91" t="str">
        <f t="shared" si="22"/>
        <v/>
      </c>
      <c r="Z289" s="84"/>
      <c r="AA289" s="84"/>
      <c r="AB289" s="86"/>
      <c r="AC289" s="84"/>
      <c r="AD289" s="84"/>
      <c r="AE289" s="84"/>
      <c r="AF289" s="91" t="str">
        <f t="shared" si="23"/>
        <v/>
      </c>
      <c r="AG289" s="86"/>
      <c r="AH289" s="100"/>
      <c r="AI289" s="102"/>
      <c r="AJ289" s="184"/>
      <c r="AK289" s="184"/>
      <c r="AL289" s="184"/>
      <c r="AM289" s="103"/>
      <c r="AN289" s="103"/>
      <c r="AO289" s="103"/>
      <c r="AP289" s="103"/>
      <c r="AQ289" s="103"/>
      <c r="AR289" s="103"/>
      <c r="AS289" s="103"/>
      <c r="AT289" s="103"/>
      <c r="AU289" s="103"/>
      <c r="AV289" s="103"/>
      <c r="AW289" s="103"/>
      <c r="AX289" s="103"/>
      <c r="AY289" s="103"/>
      <c r="AZ289" s="103"/>
      <c r="BA289" s="103"/>
      <c r="BB289" s="103"/>
      <c r="BC289" s="103"/>
      <c r="BD289" s="103"/>
      <c r="BE289" s="103"/>
    </row>
    <row r="290" spans="1:57" s="183" customFormat="1" x14ac:dyDescent="0.2">
      <c r="A290" s="85"/>
      <c r="B290" s="86"/>
      <c r="C290" s="85"/>
      <c r="D290" s="207" t="str">
        <f t="shared" si="20"/>
        <v/>
      </c>
      <c r="E290" s="73"/>
      <c r="F290" s="86"/>
      <c r="G290" s="86"/>
      <c r="H290" s="99"/>
      <c r="I290" s="99"/>
      <c r="J290" s="86"/>
      <c r="K290" s="84"/>
      <c r="L290" s="99"/>
      <c r="M290" s="99"/>
      <c r="N290" s="99" t="str">
        <f t="shared" si="21"/>
        <v/>
      </c>
      <c r="O290" s="84"/>
      <c r="P290" s="100"/>
      <c r="Q290" s="100"/>
      <c r="R290" s="84"/>
      <c r="S290" s="101"/>
      <c r="T290" s="100"/>
      <c r="U290" s="84"/>
      <c r="V290" s="84"/>
      <c r="W290" s="86"/>
      <c r="X290" s="84"/>
      <c r="Y290" s="91" t="str">
        <f t="shared" si="22"/>
        <v/>
      </c>
      <c r="Z290" s="84"/>
      <c r="AA290" s="84"/>
      <c r="AB290" s="86"/>
      <c r="AC290" s="84"/>
      <c r="AD290" s="84"/>
      <c r="AE290" s="84"/>
      <c r="AF290" s="91" t="str">
        <f t="shared" si="23"/>
        <v/>
      </c>
      <c r="AG290" s="86"/>
      <c r="AH290" s="100"/>
      <c r="AI290" s="102"/>
      <c r="AJ290" s="184"/>
      <c r="AK290" s="184"/>
      <c r="AL290" s="184"/>
      <c r="AM290" s="103"/>
      <c r="AN290" s="103"/>
      <c r="AO290" s="103"/>
      <c r="AP290" s="103"/>
      <c r="AQ290" s="103"/>
      <c r="AR290" s="103"/>
      <c r="AS290" s="103"/>
      <c r="AT290" s="103"/>
      <c r="AU290" s="103"/>
      <c r="AV290" s="103"/>
      <c r="AW290" s="103"/>
      <c r="AX290" s="103"/>
      <c r="AY290" s="103"/>
      <c r="AZ290" s="103"/>
      <c r="BA290" s="103"/>
      <c r="BB290" s="103"/>
      <c r="BC290" s="103"/>
      <c r="BD290" s="103"/>
      <c r="BE290" s="103"/>
    </row>
    <row r="291" spans="1:57" s="183" customFormat="1" x14ac:dyDescent="0.2">
      <c r="A291" s="85"/>
      <c r="B291" s="86"/>
      <c r="C291" s="85"/>
      <c r="D291" s="207" t="str">
        <f t="shared" si="20"/>
        <v/>
      </c>
      <c r="E291" s="73"/>
      <c r="F291" s="86"/>
      <c r="G291" s="86"/>
      <c r="H291" s="99"/>
      <c r="I291" s="99"/>
      <c r="J291" s="86"/>
      <c r="K291" s="84"/>
      <c r="L291" s="99"/>
      <c r="M291" s="99"/>
      <c r="N291" s="99" t="str">
        <f t="shared" si="21"/>
        <v/>
      </c>
      <c r="O291" s="84"/>
      <c r="P291" s="100"/>
      <c r="Q291" s="100"/>
      <c r="R291" s="84"/>
      <c r="S291" s="101"/>
      <c r="T291" s="100"/>
      <c r="U291" s="84"/>
      <c r="V291" s="84"/>
      <c r="W291" s="86"/>
      <c r="X291" s="84"/>
      <c r="Y291" s="91" t="str">
        <f t="shared" si="22"/>
        <v/>
      </c>
      <c r="Z291" s="84"/>
      <c r="AA291" s="84"/>
      <c r="AB291" s="86"/>
      <c r="AC291" s="84"/>
      <c r="AD291" s="84"/>
      <c r="AE291" s="84"/>
      <c r="AF291" s="91" t="str">
        <f t="shared" si="23"/>
        <v/>
      </c>
      <c r="AG291" s="86"/>
      <c r="AH291" s="100"/>
      <c r="AI291" s="102"/>
      <c r="AJ291" s="184"/>
      <c r="AK291" s="184"/>
      <c r="AL291" s="184"/>
      <c r="AM291" s="103"/>
      <c r="AN291" s="103"/>
      <c r="AO291" s="103"/>
      <c r="AP291" s="103"/>
      <c r="AQ291" s="103"/>
      <c r="AR291" s="103"/>
      <c r="AS291" s="103"/>
      <c r="AT291" s="103"/>
      <c r="AU291" s="103"/>
      <c r="AV291" s="103"/>
      <c r="AW291" s="103"/>
      <c r="AX291" s="103"/>
      <c r="AY291" s="103"/>
      <c r="AZ291" s="103"/>
      <c r="BA291" s="103"/>
      <c r="BB291" s="103"/>
      <c r="BC291" s="103"/>
      <c r="BD291" s="103"/>
      <c r="BE291" s="103"/>
    </row>
    <row r="292" spans="1:57" s="183" customFormat="1" x14ac:dyDescent="0.2">
      <c r="A292" s="85"/>
      <c r="B292" s="86"/>
      <c r="C292" s="85"/>
      <c r="D292" s="207" t="str">
        <f t="shared" si="20"/>
        <v/>
      </c>
      <c r="E292" s="73"/>
      <c r="F292" s="86"/>
      <c r="G292" s="86"/>
      <c r="H292" s="99"/>
      <c r="I292" s="99"/>
      <c r="J292" s="86"/>
      <c r="K292" s="84"/>
      <c r="L292" s="99"/>
      <c r="M292" s="99"/>
      <c r="N292" s="99" t="str">
        <f t="shared" si="21"/>
        <v/>
      </c>
      <c r="O292" s="84"/>
      <c r="P292" s="100"/>
      <c r="Q292" s="100"/>
      <c r="R292" s="84"/>
      <c r="S292" s="101"/>
      <c r="T292" s="100"/>
      <c r="U292" s="84"/>
      <c r="V292" s="84"/>
      <c r="W292" s="86"/>
      <c r="X292" s="84"/>
      <c r="Y292" s="91" t="str">
        <f t="shared" si="22"/>
        <v/>
      </c>
      <c r="Z292" s="84"/>
      <c r="AA292" s="84"/>
      <c r="AB292" s="86"/>
      <c r="AC292" s="84"/>
      <c r="AD292" s="84"/>
      <c r="AE292" s="84"/>
      <c r="AF292" s="91" t="str">
        <f t="shared" si="23"/>
        <v/>
      </c>
      <c r="AG292" s="86"/>
      <c r="AH292" s="100"/>
      <c r="AI292" s="102"/>
      <c r="AJ292" s="184"/>
      <c r="AK292" s="184"/>
      <c r="AL292" s="184"/>
      <c r="AM292" s="103"/>
      <c r="AN292" s="103"/>
      <c r="AO292" s="103"/>
      <c r="AP292" s="103"/>
      <c r="AQ292" s="103"/>
      <c r="AR292" s="103"/>
      <c r="AS292" s="103"/>
      <c r="AT292" s="103"/>
      <c r="AU292" s="103"/>
      <c r="AV292" s="103"/>
      <c r="AW292" s="103"/>
      <c r="AX292" s="103"/>
      <c r="AY292" s="103"/>
      <c r="AZ292" s="103"/>
      <c r="BA292" s="103"/>
      <c r="BB292" s="103"/>
      <c r="BC292" s="103"/>
      <c r="BD292" s="103"/>
      <c r="BE292" s="103"/>
    </row>
    <row r="293" spans="1:57" s="183" customFormat="1" x14ac:dyDescent="0.2">
      <c r="A293" s="85"/>
      <c r="B293" s="86"/>
      <c r="C293" s="85"/>
      <c r="D293" s="207" t="str">
        <f t="shared" si="20"/>
        <v/>
      </c>
      <c r="E293" s="73"/>
      <c r="F293" s="86"/>
      <c r="G293" s="86"/>
      <c r="H293" s="99"/>
      <c r="I293" s="99"/>
      <c r="J293" s="86"/>
      <c r="K293" s="84"/>
      <c r="L293" s="99"/>
      <c r="M293" s="99"/>
      <c r="N293" s="99" t="str">
        <f t="shared" si="21"/>
        <v/>
      </c>
      <c r="O293" s="84"/>
      <c r="P293" s="100"/>
      <c r="Q293" s="100"/>
      <c r="R293" s="84"/>
      <c r="S293" s="101"/>
      <c r="T293" s="100"/>
      <c r="U293" s="84"/>
      <c r="V293" s="84"/>
      <c r="W293" s="86"/>
      <c r="X293" s="84"/>
      <c r="Y293" s="91" t="str">
        <f t="shared" si="22"/>
        <v/>
      </c>
      <c r="Z293" s="84"/>
      <c r="AA293" s="84"/>
      <c r="AB293" s="86"/>
      <c r="AC293" s="84"/>
      <c r="AD293" s="84"/>
      <c r="AE293" s="84"/>
      <c r="AF293" s="91" t="str">
        <f t="shared" si="23"/>
        <v/>
      </c>
      <c r="AG293" s="86"/>
      <c r="AH293" s="100"/>
      <c r="AI293" s="102"/>
      <c r="AJ293" s="184"/>
      <c r="AK293" s="184"/>
      <c r="AL293" s="184"/>
      <c r="AM293" s="103"/>
      <c r="AN293" s="103"/>
      <c r="AO293" s="103"/>
      <c r="AP293" s="103"/>
      <c r="AQ293" s="103"/>
      <c r="AR293" s="103"/>
      <c r="AS293" s="103"/>
      <c r="AT293" s="103"/>
      <c r="AU293" s="103"/>
      <c r="AV293" s="103"/>
      <c r="AW293" s="103"/>
      <c r="AX293" s="103"/>
      <c r="AY293" s="103"/>
      <c r="AZ293" s="103"/>
      <c r="BA293" s="103"/>
      <c r="BB293" s="103"/>
      <c r="BC293" s="103"/>
      <c r="BD293" s="103"/>
      <c r="BE293" s="103"/>
    </row>
    <row r="294" spans="1:57" s="183" customFormat="1" x14ac:dyDescent="0.2">
      <c r="A294" s="85"/>
      <c r="B294" s="86"/>
      <c r="C294" s="85"/>
      <c r="D294" s="207" t="str">
        <f t="shared" si="20"/>
        <v/>
      </c>
      <c r="E294" s="73"/>
      <c r="F294" s="86"/>
      <c r="G294" s="86"/>
      <c r="H294" s="99"/>
      <c r="I294" s="99"/>
      <c r="J294" s="86"/>
      <c r="K294" s="84"/>
      <c r="L294" s="99"/>
      <c r="M294" s="99"/>
      <c r="N294" s="99" t="str">
        <f t="shared" si="21"/>
        <v/>
      </c>
      <c r="O294" s="84"/>
      <c r="P294" s="100"/>
      <c r="Q294" s="100"/>
      <c r="R294" s="84"/>
      <c r="S294" s="101"/>
      <c r="T294" s="100"/>
      <c r="U294" s="84"/>
      <c r="V294" s="84"/>
      <c r="W294" s="86"/>
      <c r="X294" s="84"/>
      <c r="Y294" s="91" t="str">
        <f t="shared" si="22"/>
        <v/>
      </c>
      <c r="Z294" s="84"/>
      <c r="AA294" s="84"/>
      <c r="AB294" s="86"/>
      <c r="AC294" s="84"/>
      <c r="AD294" s="84"/>
      <c r="AE294" s="84"/>
      <c r="AF294" s="91" t="str">
        <f t="shared" si="23"/>
        <v/>
      </c>
      <c r="AG294" s="86"/>
      <c r="AH294" s="100"/>
      <c r="AI294" s="102"/>
      <c r="AJ294" s="184"/>
      <c r="AK294" s="184"/>
      <c r="AL294" s="184"/>
      <c r="AM294" s="103"/>
      <c r="AN294" s="103"/>
      <c r="AO294" s="103"/>
      <c r="AP294" s="103"/>
      <c r="AQ294" s="103"/>
      <c r="AR294" s="103"/>
      <c r="AS294" s="103"/>
      <c r="AT294" s="103"/>
      <c r="AU294" s="103"/>
      <c r="AV294" s="103"/>
      <c r="AW294" s="103"/>
      <c r="AX294" s="103"/>
      <c r="AY294" s="103"/>
      <c r="AZ294" s="103"/>
      <c r="BA294" s="103"/>
      <c r="BB294" s="103"/>
      <c r="BC294" s="103"/>
      <c r="BD294" s="103"/>
      <c r="BE294" s="103"/>
    </row>
    <row r="295" spans="1:57" s="183" customFormat="1" x14ac:dyDescent="0.2">
      <c r="A295" s="85"/>
      <c r="B295" s="86"/>
      <c r="C295" s="85"/>
      <c r="D295" s="207" t="str">
        <f t="shared" si="20"/>
        <v/>
      </c>
      <c r="E295" s="73"/>
      <c r="F295" s="86"/>
      <c r="G295" s="86"/>
      <c r="H295" s="99"/>
      <c r="I295" s="99"/>
      <c r="J295" s="86"/>
      <c r="K295" s="84"/>
      <c r="L295" s="99"/>
      <c r="M295" s="99"/>
      <c r="N295" s="99" t="str">
        <f t="shared" si="21"/>
        <v/>
      </c>
      <c r="O295" s="84"/>
      <c r="P295" s="100"/>
      <c r="Q295" s="100"/>
      <c r="R295" s="84"/>
      <c r="S295" s="101"/>
      <c r="T295" s="100"/>
      <c r="U295" s="84"/>
      <c r="V295" s="84"/>
      <c r="W295" s="86"/>
      <c r="X295" s="84"/>
      <c r="Y295" s="91" t="str">
        <f t="shared" si="22"/>
        <v/>
      </c>
      <c r="Z295" s="84"/>
      <c r="AA295" s="84"/>
      <c r="AB295" s="86"/>
      <c r="AC295" s="84"/>
      <c r="AD295" s="84"/>
      <c r="AE295" s="84"/>
      <c r="AF295" s="91" t="str">
        <f t="shared" si="23"/>
        <v/>
      </c>
      <c r="AG295" s="86"/>
      <c r="AH295" s="100"/>
      <c r="AI295" s="102"/>
      <c r="AJ295" s="184"/>
      <c r="AK295" s="184"/>
      <c r="AL295" s="184"/>
      <c r="AM295" s="103"/>
      <c r="AN295" s="103"/>
      <c r="AO295" s="103"/>
      <c r="AP295" s="103"/>
      <c r="AQ295" s="103"/>
      <c r="AR295" s="103"/>
      <c r="AS295" s="103"/>
      <c r="AT295" s="103"/>
      <c r="AU295" s="103"/>
      <c r="AV295" s="103"/>
      <c r="AW295" s="103"/>
      <c r="AX295" s="103"/>
      <c r="AY295" s="103"/>
      <c r="AZ295" s="103"/>
      <c r="BA295" s="103"/>
      <c r="BB295" s="103"/>
      <c r="BC295" s="103"/>
      <c r="BD295" s="103"/>
      <c r="BE295" s="103"/>
    </row>
    <row r="296" spans="1:57" s="183" customFormat="1" x14ac:dyDescent="0.2">
      <c r="A296" s="85"/>
      <c r="B296" s="86"/>
      <c r="C296" s="85"/>
      <c r="D296" s="207" t="str">
        <f t="shared" si="20"/>
        <v/>
      </c>
      <c r="E296" s="73"/>
      <c r="F296" s="86"/>
      <c r="G296" s="86"/>
      <c r="H296" s="99"/>
      <c r="I296" s="99"/>
      <c r="J296" s="86"/>
      <c r="K296" s="84"/>
      <c r="L296" s="99"/>
      <c r="M296" s="99"/>
      <c r="N296" s="99" t="str">
        <f t="shared" si="21"/>
        <v/>
      </c>
      <c r="O296" s="84"/>
      <c r="P296" s="100"/>
      <c r="Q296" s="100"/>
      <c r="R296" s="84"/>
      <c r="S296" s="101"/>
      <c r="T296" s="100"/>
      <c r="U296" s="84"/>
      <c r="V296" s="84"/>
      <c r="W296" s="86"/>
      <c r="X296" s="84"/>
      <c r="Y296" s="91" t="str">
        <f t="shared" si="22"/>
        <v/>
      </c>
      <c r="Z296" s="84"/>
      <c r="AA296" s="84"/>
      <c r="AB296" s="86"/>
      <c r="AC296" s="84"/>
      <c r="AD296" s="84"/>
      <c r="AE296" s="84"/>
      <c r="AF296" s="91" t="str">
        <f t="shared" si="23"/>
        <v/>
      </c>
      <c r="AG296" s="86"/>
      <c r="AH296" s="100"/>
      <c r="AI296" s="102"/>
      <c r="AJ296" s="184"/>
      <c r="AK296" s="184"/>
      <c r="AL296" s="184"/>
      <c r="AM296" s="103"/>
      <c r="AN296" s="103"/>
      <c r="AO296" s="103"/>
      <c r="AP296" s="103"/>
      <c r="AQ296" s="103"/>
      <c r="AR296" s="103"/>
      <c r="AS296" s="103"/>
      <c r="AT296" s="103"/>
      <c r="AU296" s="103"/>
      <c r="AV296" s="103"/>
      <c r="AW296" s="103"/>
      <c r="AX296" s="103"/>
      <c r="AY296" s="103"/>
      <c r="AZ296" s="103"/>
      <c r="BA296" s="103"/>
      <c r="BB296" s="103"/>
      <c r="BC296" s="103"/>
      <c r="BD296" s="103"/>
      <c r="BE296" s="103"/>
    </row>
    <row r="297" spans="1:57" s="183" customFormat="1" x14ac:dyDescent="0.2">
      <c r="A297" s="85"/>
      <c r="B297" s="86"/>
      <c r="C297" s="85"/>
      <c r="D297" s="207" t="str">
        <f t="shared" si="20"/>
        <v/>
      </c>
      <c r="E297" s="73"/>
      <c r="F297" s="86"/>
      <c r="G297" s="86"/>
      <c r="H297" s="99"/>
      <c r="I297" s="99"/>
      <c r="J297" s="86"/>
      <c r="K297" s="84"/>
      <c r="L297" s="99"/>
      <c r="M297" s="99"/>
      <c r="N297" s="99" t="str">
        <f t="shared" si="21"/>
        <v/>
      </c>
      <c r="O297" s="84"/>
      <c r="P297" s="100"/>
      <c r="Q297" s="100"/>
      <c r="R297" s="84"/>
      <c r="S297" s="101"/>
      <c r="T297" s="100"/>
      <c r="U297" s="84"/>
      <c r="V297" s="84"/>
      <c r="W297" s="86"/>
      <c r="X297" s="84"/>
      <c r="Y297" s="91" t="str">
        <f t="shared" si="22"/>
        <v/>
      </c>
      <c r="Z297" s="84"/>
      <c r="AA297" s="84"/>
      <c r="AB297" s="86"/>
      <c r="AC297" s="84"/>
      <c r="AD297" s="84"/>
      <c r="AE297" s="84"/>
      <c r="AF297" s="91" t="str">
        <f t="shared" si="23"/>
        <v/>
      </c>
      <c r="AG297" s="86"/>
      <c r="AH297" s="100"/>
      <c r="AI297" s="102"/>
      <c r="AJ297" s="184"/>
      <c r="AK297" s="184"/>
      <c r="AL297" s="184"/>
      <c r="AM297" s="103"/>
      <c r="AN297" s="103"/>
      <c r="AO297" s="103"/>
      <c r="AP297" s="103"/>
      <c r="AQ297" s="103"/>
      <c r="AR297" s="103"/>
      <c r="AS297" s="103"/>
      <c r="AT297" s="103"/>
      <c r="AU297" s="103"/>
      <c r="AV297" s="103"/>
      <c r="AW297" s="103"/>
      <c r="AX297" s="103"/>
      <c r="AY297" s="103"/>
      <c r="AZ297" s="103"/>
      <c r="BA297" s="103"/>
      <c r="BB297" s="103"/>
      <c r="BC297" s="103"/>
      <c r="BD297" s="103"/>
      <c r="BE297" s="103"/>
    </row>
    <row r="298" spans="1:57" s="183" customFormat="1" x14ac:dyDescent="0.2">
      <c r="A298" s="85"/>
      <c r="B298" s="86"/>
      <c r="C298" s="85"/>
      <c r="D298" s="207" t="str">
        <f t="shared" si="20"/>
        <v/>
      </c>
      <c r="E298" s="73"/>
      <c r="F298" s="86"/>
      <c r="G298" s="86"/>
      <c r="H298" s="99"/>
      <c r="I298" s="99"/>
      <c r="J298" s="86"/>
      <c r="K298" s="84"/>
      <c r="L298" s="99"/>
      <c r="M298" s="99"/>
      <c r="N298" s="99" t="str">
        <f t="shared" si="21"/>
        <v/>
      </c>
      <c r="O298" s="84"/>
      <c r="P298" s="100"/>
      <c r="Q298" s="100"/>
      <c r="R298" s="84"/>
      <c r="S298" s="101"/>
      <c r="T298" s="100"/>
      <c r="U298" s="84"/>
      <c r="V298" s="84"/>
      <c r="W298" s="86"/>
      <c r="X298" s="84"/>
      <c r="Y298" s="91" t="str">
        <f t="shared" si="22"/>
        <v/>
      </c>
      <c r="Z298" s="84"/>
      <c r="AA298" s="84"/>
      <c r="AB298" s="86"/>
      <c r="AC298" s="84"/>
      <c r="AD298" s="84"/>
      <c r="AE298" s="84"/>
      <c r="AF298" s="91" t="str">
        <f t="shared" si="23"/>
        <v/>
      </c>
      <c r="AG298" s="86"/>
      <c r="AH298" s="100"/>
      <c r="AI298" s="102"/>
      <c r="AJ298" s="184"/>
      <c r="AK298" s="184"/>
      <c r="AL298" s="184"/>
      <c r="AM298" s="103"/>
      <c r="AN298" s="103"/>
      <c r="AO298" s="103"/>
      <c r="AP298" s="103"/>
      <c r="AQ298" s="103"/>
      <c r="AR298" s="103"/>
      <c r="AS298" s="103"/>
      <c r="AT298" s="103"/>
      <c r="AU298" s="103"/>
      <c r="AV298" s="103"/>
      <c r="AW298" s="103"/>
      <c r="AX298" s="103"/>
      <c r="AY298" s="103"/>
      <c r="AZ298" s="103"/>
      <c r="BA298" s="103"/>
      <c r="BB298" s="103"/>
      <c r="BC298" s="103"/>
      <c r="BD298" s="103"/>
      <c r="BE298" s="103"/>
    </row>
    <row r="299" spans="1:57" s="183" customFormat="1" x14ac:dyDescent="0.2">
      <c r="A299" s="85"/>
      <c r="B299" s="86"/>
      <c r="C299" s="85"/>
      <c r="D299" s="207" t="str">
        <f t="shared" si="20"/>
        <v/>
      </c>
      <c r="E299" s="73"/>
      <c r="F299" s="86"/>
      <c r="G299" s="86"/>
      <c r="H299" s="99"/>
      <c r="I299" s="99"/>
      <c r="J299" s="86"/>
      <c r="K299" s="84"/>
      <c r="L299" s="99"/>
      <c r="M299" s="99"/>
      <c r="N299" s="99" t="str">
        <f t="shared" si="21"/>
        <v/>
      </c>
      <c r="O299" s="84"/>
      <c r="P299" s="100"/>
      <c r="Q299" s="100"/>
      <c r="R299" s="84"/>
      <c r="S299" s="101"/>
      <c r="T299" s="100"/>
      <c r="U299" s="84"/>
      <c r="V299" s="84"/>
      <c r="W299" s="86"/>
      <c r="X299" s="84"/>
      <c r="Y299" s="91" t="str">
        <f t="shared" si="22"/>
        <v/>
      </c>
      <c r="Z299" s="84"/>
      <c r="AA299" s="84"/>
      <c r="AB299" s="86"/>
      <c r="AC299" s="84"/>
      <c r="AD299" s="84"/>
      <c r="AE299" s="84"/>
      <c r="AF299" s="91" t="str">
        <f t="shared" si="23"/>
        <v/>
      </c>
      <c r="AG299" s="86"/>
      <c r="AH299" s="100"/>
      <c r="AI299" s="102"/>
      <c r="AJ299" s="184"/>
      <c r="AK299" s="184"/>
      <c r="AL299" s="184"/>
      <c r="AM299" s="103"/>
      <c r="AN299" s="103"/>
      <c r="AO299" s="103"/>
      <c r="AP299" s="103"/>
      <c r="AQ299" s="103"/>
      <c r="AR299" s="103"/>
      <c r="AS299" s="103"/>
      <c r="AT299" s="103"/>
      <c r="AU299" s="103"/>
      <c r="AV299" s="103"/>
      <c r="AW299" s="103"/>
      <c r="AX299" s="103"/>
      <c r="AY299" s="103"/>
      <c r="AZ299" s="103"/>
      <c r="BA299" s="103"/>
      <c r="BB299" s="103"/>
      <c r="BC299" s="103"/>
      <c r="BD299" s="103"/>
      <c r="BE299" s="103"/>
    </row>
    <row r="300" spans="1:57" s="183" customFormat="1" x14ac:dyDescent="0.2">
      <c r="A300" s="85"/>
      <c r="B300" s="86"/>
      <c r="C300" s="85"/>
      <c r="D300" s="207" t="str">
        <f t="shared" si="20"/>
        <v/>
      </c>
      <c r="E300" s="73"/>
      <c r="F300" s="86"/>
      <c r="G300" s="86"/>
      <c r="H300" s="99"/>
      <c r="I300" s="99"/>
      <c r="J300" s="86"/>
      <c r="K300" s="84"/>
      <c r="L300" s="99"/>
      <c r="M300" s="99"/>
      <c r="N300" s="99" t="str">
        <f t="shared" si="21"/>
        <v/>
      </c>
      <c r="O300" s="84"/>
      <c r="P300" s="100"/>
      <c r="Q300" s="100"/>
      <c r="R300" s="84"/>
      <c r="S300" s="101"/>
      <c r="T300" s="100"/>
      <c r="U300" s="84"/>
      <c r="V300" s="84"/>
      <c r="W300" s="86"/>
      <c r="X300" s="84"/>
      <c r="Y300" s="91" t="str">
        <f t="shared" si="22"/>
        <v/>
      </c>
      <c r="Z300" s="84"/>
      <c r="AA300" s="84"/>
      <c r="AB300" s="86"/>
      <c r="AC300" s="84"/>
      <c r="AD300" s="84"/>
      <c r="AE300" s="84"/>
      <c r="AF300" s="91" t="str">
        <f t="shared" si="23"/>
        <v/>
      </c>
      <c r="AG300" s="86"/>
      <c r="AH300" s="100"/>
      <c r="AI300" s="102"/>
      <c r="AJ300" s="184"/>
      <c r="AK300" s="184"/>
      <c r="AL300" s="184"/>
      <c r="AM300" s="103"/>
      <c r="AN300" s="103"/>
      <c r="AO300" s="103"/>
      <c r="AP300" s="103"/>
      <c r="AQ300" s="103"/>
      <c r="AR300" s="103"/>
      <c r="AS300" s="103"/>
      <c r="AT300" s="103"/>
      <c r="AU300" s="103"/>
      <c r="AV300" s="103"/>
      <c r="AW300" s="103"/>
      <c r="AX300" s="103"/>
      <c r="AY300" s="103"/>
      <c r="AZ300" s="103"/>
      <c r="BA300" s="103"/>
      <c r="BB300" s="103"/>
      <c r="BC300" s="103"/>
      <c r="BD300" s="103"/>
      <c r="BE300" s="103"/>
    </row>
    <row r="301" spans="1:57" s="183" customFormat="1" x14ac:dyDescent="0.2">
      <c r="A301" s="85"/>
      <c r="B301" s="86"/>
      <c r="C301" s="85"/>
      <c r="D301" s="207" t="str">
        <f t="shared" si="20"/>
        <v/>
      </c>
      <c r="E301" s="73"/>
      <c r="F301" s="86"/>
      <c r="G301" s="86"/>
      <c r="H301" s="99"/>
      <c r="I301" s="99"/>
      <c r="J301" s="86"/>
      <c r="K301" s="84"/>
      <c r="L301" s="99"/>
      <c r="M301" s="99"/>
      <c r="N301" s="99" t="str">
        <f t="shared" si="21"/>
        <v/>
      </c>
      <c r="O301" s="84"/>
      <c r="P301" s="100"/>
      <c r="Q301" s="100"/>
      <c r="R301" s="84"/>
      <c r="S301" s="101"/>
      <c r="T301" s="100"/>
      <c r="U301" s="84"/>
      <c r="V301" s="84"/>
      <c r="W301" s="86"/>
      <c r="X301" s="84"/>
      <c r="Y301" s="91" t="str">
        <f t="shared" si="22"/>
        <v/>
      </c>
      <c r="Z301" s="84"/>
      <c r="AA301" s="84"/>
      <c r="AB301" s="86"/>
      <c r="AC301" s="84"/>
      <c r="AD301" s="84"/>
      <c r="AE301" s="84"/>
      <c r="AF301" s="91" t="str">
        <f t="shared" si="23"/>
        <v/>
      </c>
      <c r="AG301" s="86"/>
      <c r="AH301" s="100"/>
      <c r="AI301" s="102"/>
      <c r="AJ301" s="184"/>
      <c r="AK301" s="184"/>
      <c r="AL301" s="184"/>
      <c r="AM301" s="103"/>
      <c r="AN301" s="103"/>
      <c r="AO301" s="103"/>
      <c r="AP301" s="103"/>
      <c r="AQ301" s="103"/>
      <c r="AR301" s="103"/>
      <c r="AS301" s="103"/>
      <c r="AT301" s="103"/>
      <c r="AU301" s="103"/>
      <c r="AV301" s="103"/>
      <c r="AW301" s="103"/>
      <c r="AX301" s="103"/>
      <c r="AY301" s="103"/>
      <c r="AZ301" s="103"/>
      <c r="BA301" s="103"/>
      <c r="BB301" s="103"/>
      <c r="BC301" s="103"/>
      <c r="BD301" s="103"/>
      <c r="BE301" s="103"/>
    </row>
    <row r="302" spans="1:57" s="183" customFormat="1" x14ac:dyDescent="0.2">
      <c r="A302" s="85"/>
      <c r="B302" s="86"/>
      <c r="C302" s="85"/>
      <c r="D302" s="207" t="str">
        <f t="shared" si="20"/>
        <v/>
      </c>
      <c r="E302" s="73"/>
      <c r="F302" s="86"/>
      <c r="G302" s="86"/>
      <c r="H302" s="99"/>
      <c r="I302" s="99"/>
      <c r="J302" s="86"/>
      <c r="K302" s="84"/>
      <c r="L302" s="99"/>
      <c r="M302" s="99"/>
      <c r="N302" s="99" t="str">
        <f t="shared" si="21"/>
        <v/>
      </c>
      <c r="O302" s="84"/>
      <c r="P302" s="100"/>
      <c r="Q302" s="100"/>
      <c r="R302" s="84"/>
      <c r="S302" s="101"/>
      <c r="T302" s="100"/>
      <c r="U302" s="84"/>
      <c r="V302" s="84"/>
      <c r="W302" s="86"/>
      <c r="X302" s="84"/>
      <c r="Y302" s="91" t="str">
        <f t="shared" si="22"/>
        <v/>
      </c>
      <c r="Z302" s="84"/>
      <c r="AA302" s="84"/>
      <c r="AB302" s="86"/>
      <c r="AC302" s="84"/>
      <c r="AD302" s="84"/>
      <c r="AE302" s="84"/>
      <c r="AF302" s="91" t="str">
        <f t="shared" si="23"/>
        <v/>
      </c>
      <c r="AG302" s="86"/>
      <c r="AH302" s="100"/>
      <c r="AI302" s="102"/>
      <c r="AJ302" s="184"/>
      <c r="AK302" s="184"/>
      <c r="AL302" s="184"/>
      <c r="AM302" s="103"/>
      <c r="AN302" s="103"/>
      <c r="AO302" s="103"/>
      <c r="AP302" s="103"/>
      <c r="AQ302" s="103"/>
      <c r="AR302" s="103"/>
      <c r="AS302" s="103"/>
      <c r="AT302" s="103"/>
      <c r="AU302" s="103"/>
      <c r="AV302" s="103"/>
      <c r="AW302" s="103"/>
      <c r="AX302" s="103"/>
      <c r="AY302" s="103"/>
      <c r="AZ302" s="103"/>
      <c r="BA302" s="103"/>
      <c r="BB302" s="103"/>
      <c r="BC302" s="103"/>
      <c r="BD302" s="103"/>
      <c r="BE302" s="103"/>
    </row>
    <row r="303" spans="1:57" s="183" customFormat="1" x14ac:dyDescent="0.2">
      <c r="A303" s="85"/>
      <c r="B303" s="86"/>
      <c r="C303" s="85"/>
      <c r="D303" s="207" t="str">
        <f t="shared" si="20"/>
        <v/>
      </c>
      <c r="E303" s="73"/>
      <c r="F303" s="86"/>
      <c r="G303" s="86"/>
      <c r="H303" s="99"/>
      <c r="I303" s="99"/>
      <c r="J303" s="86"/>
      <c r="K303" s="84"/>
      <c r="L303" s="99"/>
      <c r="M303" s="99"/>
      <c r="N303" s="99" t="str">
        <f t="shared" si="21"/>
        <v/>
      </c>
      <c r="O303" s="84"/>
      <c r="P303" s="100"/>
      <c r="Q303" s="100"/>
      <c r="R303" s="84"/>
      <c r="S303" s="101"/>
      <c r="T303" s="100"/>
      <c r="U303" s="84"/>
      <c r="V303" s="84"/>
      <c r="W303" s="86"/>
      <c r="X303" s="84"/>
      <c r="Y303" s="91" t="str">
        <f t="shared" si="22"/>
        <v/>
      </c>
      <c r="Z303" s="84"/>
      <c r="AA303" s="84"/>
      <c r="AB303" s="86"/>
      <c r="AC303" s="84"/>
      <c r="AD303" s="84"/>
      <c r="AE303" s="84"/>
      <c r="AF303" s="91" t="str">
        <f t="shared" si="23"/>
        <v/>
      </c>
      <c r="AG303" s="86"/>
      <c r="AH303" s="100"/>
      <c r="AI303" s="102"/>
      <c r="AJ303" s="184"/>
      <c r="AK303" s="184"/>
      <c r="AL303" s="184"/>
      <c r="AM303" s="103"/>
      <c r="AN303" s="103"/>
      <c r="AO303" s="103"/>
      <c r="AP303" s="103"/>
      <c r="AQ303" s="103"/>
      <c r="AR303" s="103"/>
      <c r="AS303" s="103"/>
      <c r="AT303" s="103"/>
      <c r="AU303" s="103"/>
      <c r="AV303" s="103"/>
      <c r="AW303" s="103"/>
      <c r="AX303" s="103"/>
      <c r="AY303" s="103"/>
      <c r="AZ303" s="103"/>
      <c r="BA303" s="103"/>
      <c r="BB303" s="103"/>
      <c r="BC303" s="103"/>
      <c r="BD303" s="103"/>
      <c r="BE303" s="103"/>
    </row>
    <row r="304" spans="1:57" s="183" customFormat="1" x14ac:dyDescent="0.2">
      <c r="A304" s="85"/>
      <c r="B304" s="86"/>
      <c r="C304" s="85"/>
      <c r="D304" s="207" t="str">
        <f t="shared" si="20"/>
        <v/>
      </c>
      <c r="E304" s="73"/>
      <c r="F304" s="86"/>
      <c r="G304" s="86"/>
      <c r="H304" s="99"/>
      <c r="I304" s="99"/>
      <c r="J304" s="86"/>
      <c r="K304" s="84"/>
      <c r="L304" s="99"/>
      <c r="M304" s="99"/>
      <c r="N304" s="99" t="str">
        <f t="shared" si="21"/>
        <v/>
      </c>
      <c r="O304" s="84"/>
      <c r="P304" s="100"/>
      <c r="Q304" s="100"/>
      <c r="R304" s="84"/>
      <c r="S304" s="101"/>
      <c r="T304" s="100"/>
      <c r="U304" s="84"/>
      <c r="V304" s="84"/>
      <c r="W304" s="86"/>
      <c r="X304" s="84"/>
      <c r="Y304" s="91" t="str">
        <f t="shared" si="22"/>
        <v/>
      </c>
      <c r="Z304" s="84"/>
      <c r="AA304" s="84"/>
      <c r="AB304" s="86"/>
      <c r="AC304" s="84"/>
      <c r="AD304" s="84"/>
      <c r="AE304" s="84"/>
      <c r="AF304" s="91" t="str">
        <f t="shared" si="23"/>
        <v/>
      </c>
      <c r="AG304" s="86"/>
      <c r="AH304" s="100"/>
      <c r="AI304" s="102"/>
      <c r="AJ304" s="184"/>
      <c r="AK304" s="184"/>
      <c r="AL304" s="184"/>
      <c r="AM304" s="103"/>
      <c r="AN304" s="103"/>
      <c r="AO304" s="103"/>
      <c r="AP304" s="103"/>
      <c r="AQ304" s="103"/>
      <c r="AR304" s="103"/>
      <c r="AS304" s="103"/>
      <c r="AT304" s="103"/>
      <c r="AU304" s="103"/>
      <c r="AV304" s="103"/>
      <c r="AW304" s="103"/>
      <c r="AX304" s="103"/>
      <c r="AY304" s="103"/>
      <c r="AZ304" s="103"/>
      <c r="BA304" s="103"/>
      <c r="BB304" s="103"/>
      <c r="BC304" s="103"/>
      <c r="BD304" s="103"/>
      <c r="BE304" s="103"/>
    </row>
    <row r="305" spans="1:57" s="183" customFormat="1" x14ac:dyDescent="0.2">
      <c r="A305" s="85"/>
      <c r="B305" s="86"/>
      <c r="C305" s="85"/>
      <c r="D305" s="207" t="str">
        <f t="shared" si="20"/>
        <v/>
      </c>
      <c r="E305" s="73"/>
      <c r="F305" s="86"/>
      <c r="G305" s="86"/>
      <c r="H305" s="99"/>
      <c r="I305" s="99"/>
      <c r="J305" s="86"/>
      <c r="K305" s="84"/>
      <c r="L305" s="99"/>
      <c r="M305" s="99"/>
      <c r="N305" s="99" t="str">
        <f t="shared" si="21"/>
        <v/>
      </c>
      <c r="O305" s="84"/>
      <c r="P305" s="100"/>
      <c r="Q305" s="100"/>
      <c r="R305" s="84"/>
      <c r="S305" s="101"/>
      <c r="T305" s="100"/>
      <c r="U305" s="84"/>
      <c r="V305" s="84"/>
      <c r="W305" s="86"/>
      <c r="X305" s="84"/>
      <c r="Y305" s="91" t="str">
        <f t="shared" si="22"/>
        <v/>
      </c>
      <c r="Z305" s="84"/>
      <c r="AA305" s="84"/>
      <c r="AB305" s="86"/>
      <c r="AC305" s="84"/>
      <c r="AD305" s="84"/>
      <c r="AE305" s="84"/>
      <c r="AF305" s="91" t="str">
        <f t="shared" si="23"/>
        <v/>
      </c>
      <c r="AG305" s="86"/>
      <c r="AH305" s="100"/>
      <c r="AI305" s="102"/>
      <c r="AJ305" s="184"/>
      <c r="AK305" s="184"/>
      <c r="AL305" s="184"/>
      <c r="AM305" s="103"/>
      <c r="AN305" s="103"/>
      <c r="AO305" s="103"/>
      <c r="AP305" s="103"/>
      <c r="AQ305" s="103"/>
      <c r="AR305" s="103"/>
      <c r="AS305" s="103"/>
      <c r="AT305" s="103"/>
      <c r="AU305" s="103"/>
      <c r="AV305" s="103"/>
      <c r="AW305" s="103"/>
      <c r="AX305" s="103"/>
      <c r="AY305" s="103"/>
      <c r="AZ305" s="103"/>
      <c r="BA305" s="103"/>
      <c r="BB305" s="103"/>
      <c r="BC305" s="103"/>
      <c r="BD305" s="103"/>
      <c r="BE305" s="103"/>
    </row>
    <row r="306" spans="1:57" s="183" customFormat="1" x14ac:dyDescent="0.2">
      <c r="A306" s="85"/>
      <c r="B306" s="86"/>
      <c r="C306" s="85"/>
      <c r="D306" s="207" t="str">
        <f t="shared" si="20"/>
        <v/>
      </c>
      <c r="E306" s="73"/>
      <c r="F306" s="86"/>
      <c r="G306" s="86"/>
      <c r="H306" s="99"/>
      <c r="I306" s="99"/>
      <c r="J306" s="86"/>
      <c r="K306" s="84"/>
      <c r="L306" s="99"/>
      <c r="M306" s="99"/>
      <c r="N306" s="99" t="str">
        <f t="shared" si="21"/>
        <v/>
      </c>
      <c r="O306" s="84"/>
      <c r="P306" s="100"/>
      <c r="Q306" s="100"/>
      <c r="R306" s="84"/>
      <c r="S306" s="101"/>
      <c r="T306" s="100"/>
      <c r="U306" s="84"/>
      <c r="V306" s="84"/>
      <c r="W306" s="86"/>
      <c r="X306" s="84"/>
      <c r="Y306" s="91" t="str">
        <f t="shared" si="22"/>
        <v/>
      </c>
      <c r="Z306" s="84"/>
      <c r="AA306" s="84"/>
      <c r="AB306" s="86"/>
      <c r="AC306" s="84"/>
      <c r="AD306" s="84"/>
      <c r="AE306" s="84"/>
      <c r="AF306" s="91" t="str">
        <f t="shared" si="23"/>
        <v/>
      </c>
      <c r="AG306" s="86"/>
      <c r="AH306" s="100"/>
      <c r="AI306" s="102"/>
      <c r="AJ306" s="184"/>
      <c r="AK306" s="184"/>
      <c r="AL306" s="184"/>
      <c r="AM306" s="103"/>
      <c r="AN306" s="103"/>
      <c r="AO306" s="103"/>
      <c r="AP306" s="103"/>
      <c r="AQ306" s="103"/>
      <c r="AR306" s="103"/>
      <c r="AS306" s="103"/>
      <c r="AT306" s="103"/>
      <c r="AU306" s="103"/>
      <c r="AV306" s="103"/>
      <c r="AW306" s="103"/>
      <c r="AX306" s="103"/>
      <c r="AY306" s="103"/>
      <c r="AZ306" s="103"/>
      <c r="BA306" s="103"/>
      <c r="BB306" s="103"/>
      <c r="BC306" s="103"/>
      <c r="BD306" s="103"/>
      <c r="BE306" s="103"/>
    </row>
    <row r="307" spans="1:57" s="183" customFormat="1" x14ac:dyDescent="0.2">
      <c r="A307" s="85"/>
      <c r="B307" s="86"/>
      <c r="C307" s="85"/>
      <c r="D307" s="207" t="str">
        <f t="shared" si="20"/>
        <v/>
      </c>
      <c r="E307" s="73"/>
      <c r="F307" s="86"/>
      <c r="G307" s="86"/>
      <c r="H307" s="99"/>
      <c r="I307" s="99"/>
      <c r="J307" s="86"/>
      <c r="K307" s="84"/>
      <c r="L307" s="99"/>
      <c r="M307" s="99"/>
      <c r="N307" s="99" t="str">
        <f t="shared" si="21"/>
        <v/>
      </c>
      <c r="O307" s="84"/>
      <c r="P307" s="100"/>
      <c r="Q307" s="100"/>
      <c r="R307" s="84"/>
      <c r="S307" s="101"/>
      <c r="T307" s="100"/>
      <c r="U307" s="84"/>
      <c r="V307" s="84"/>
      <c r="W307" s="86"/>
      <c r="X307" s="84"/>
      <c r="Y307" s="91" t="str">
        <f t="shared" si="22"/>
        <v/>
      </c>
      <c r="Z307" s="84"/>
      <c r="AA307" s="84"/>
      <c r="AB307" s="86"/>
      <c r="AC307" s="84"/>
      <c r="AD307" s="84"/>
      <c r="AE307" s="84"/>
      <c r="AF307" s="91" t="str">
        <f t="shared" si="23"/>
        <v/>
      </c>
      <c r="AG307" s="86"/>
      <c r="AH307" s="100"/>
      <c r="AI307" s="102"/>
      <c r="AJ307" s="184"/>
      <c r="AK307" s="184"/>
      <c r="AL307" s="184"/>
      <c r="AM307" s="103"/>
      <c r="AN307" s="103"/>
      <c r="AO307" s="103"/>
      <c r="AP307" s="103"/>
      <c r="AQ307" s="103"/>
      <c r="AR307" s="103"/>
      <c r="AS307" s="103"/>
      <c r="AT307" s="103"/>
      <c r="AU307" s="103"/>
      <c r="AV307" s="103"/>
      <c r="AW307" s="103"/>
      <c r="AX307" s="103"/>
      <c r="AY307" s="103"/>
      <c r="AZ307" s="103"/>
      <c r="BA307" s="103"/>
      <c r="BB307" s="103"/>
      <c r="BC307" s="103"/>
      <c r="BD307" s="103"/>
      <c r="BE307" s="103"/>
    </row>
    <row r="308" spans="1:57" s="183" customFormat="1" x14ac:dyDescent="0.2">
      <c r="A308" s="85"/>
      <c r="B308" s="86"/>
      <c r="C308" s="85"/>
      <c r="D308" s="207" t="str">
        <f t="shared" si="20"/>
        <v/>
      </c>
      <c r="E308" s="73"/>
      <c r="F308" s="86"/>
      <c r="G308" s="86"/>
      <c r="H308" s="99"/>
      <c r="I308" s="99"/>
      <c r="J308" s="86"/>
      <c r="K308" s="84"/>
      <c r="L308" s="99"/>
      <c r="M308" s="99"/>
      <c r="N308" s="99" t="str">
        <f t="shared" si="21"/>
        <v/>
      </c>
      <c r="O308" s="84"/>
      <c r="P308" s="100"/>
      <c r="Q308" s="100"/>
      <c r="R308" s="84"/>
      <c r="S308" s="101"/>
      <c r="T308" s="100"/>
      <c r="U308" s="84"/>
      <c r="V308" s="84"/>
      <c r="W308" s="86"/>
      <c r="X308" s="84"/>
      <c r="Y308" s="91" t="str">
        <f t="shared" si="22"/>
        <v/>
      </c>
      <c r="Z308" s="84"/>
      <c r="AA308" s="84"/>
      <c r="AB308" s="86"/>
      <c r="AC308" s="84"/>
      <c r="AD308" s="84"/>
      <c r="AE308" s="84"/>
      <c r="AF308" s="91" t="str">
        <f t="shared" si="23"/>
        <v/>
      </c>
      <c r="AG308" s="86"/>
      <c r="AH308" s="100"/>
      <c r="AI308" s="102"/>
      <c r="AJ308" s="184"/>
      <c r="AK308" s="184"/>
      <c r="AL308" s="184"/>
      <c r="AM308" s="103"/>
      <c r="AN308" s="103"/>
      <c r="AO308" s="103"/>
      <c r="AP308" s="103"/>
      <c r="AQ308" s="103"/>
      <c r="AR308" s="103"/>
      <c r="AS308" s="103"/>
      <c r="AT308" s="103"/>
      <c r="AU308" s="103"/>
      <c r="AV308" s="103"/>
      <c r="AW308" s="103"/>
      <c r="AX308" s="103"/>
      <c r="AY308" s="103"/>
      <c r="AZ308" s="103"/>
      <c r="BA308" s="103"/>
      <c r="BB308" s="103"/>
      <c r="BC308" s="103"/>
      <c r="BD308" s="103"/>
      <c r="BE308" s="103"/>
    </row>
    <row r="309" spans="1:57" s="183" customFormat="1" x14ac:dyDescent="0.2">
      <c r="A309" s="85"/>
      <c r="B309" s="86"/>
      <c r="C309" s="85"/>
      <c r="D309" s="207" t="str">
        <f t="shared" si="20"/>
        <v/>
      </c>
      <c r="E309" s="73"/>
      <c r="F309" s="86"/>
      <c r="G309" s="86"/>
      <c r="H309" s="99"/>
      <c r="I309" s="99"/>
      <c r="J309" s="86"/>
      <c r="K309" s="84"/>
      <c r="L309" s="99"/>
      <c r="M309" s="99"/>
      <c r="N309" s="99" t="str">
        <f t="shared" si="21"/>
        <v/>
      </c>
      <c r="O309" s="84"/>
      <c r="P309" s="100"/>
      <c r="Q309" s="100"/>
      <c r="R309" s="84"/>
      <c r="S309" s="101"/>
      <c r="T309" s="100"/>
      <c r="U309" s="84"/>
      <c r="V309" s="84"/>
      <c r="W309" s="86"/>
      <c r="X309" s="84"/>
      <c r="Y309" s="91" t="str">
        <f t="shared" si="22"/>
        <v/>
      </c>
      <c r="Z309" s="84"/>
      <c r="AA309" s="84"/>
      <c r="AB309" s="86"/>
      <c r="AC309" s="84"/>
      <c r="AD309" s="84"/>
      <c r="AE309" s="84"/>
      <c r="AF309" s="91" t="str">
        <f t="shared" si="23"/>
        <v/>
      </c>
      <c r="AG309" s="86"/>
      <c r="AH309" s="100"/>
      <c r="AI309" s="102"/>
      <c r="AJ309" s="184"/>
      <c r="AK309" s="184"/>
      <c r="AL309" s="184"/>
      <c r="AM309" s="103"/>
      <c r="AN309" s="103"/>
      <c r="AO309" s="103"/>
      <c r="AP309" s="103"/>
      <c r="AQ309" s="103"/>
      <c r="AR309" s="103"/>
      <c r="AS309" s="103"/>
      <c r="AT309" s="103"/>
      <c r="AU309" s="103"/>
      <c r="AV309" s="103"/>
      <c r="AW309" s="103"/>
      <c r="AX309" s="103"/>
      <c r="AY309" s="103"/>
      <c r="AZ309" s="103"/>
      <c r="BA309" s="103"/>
      <c r="BB309" s="103"/>
      <c r="BC309" s="103"/>
      <c r="BD309" s="103"/>
      <c r="BE309" s="103"/>
    </row>
    <row r="310" spans="1:57" s="183" customFormat="1" x14ac:dyDescent="0.2">
      <c r="A310" s="85"/>
      <c r="B310" s="86"/>
      <c r="C310" s="85"/>
      <c r="D310" s="207" t="str">
        <f t="shared" si="20"/>
        <v/>
      </c>
      <c r="E310" s="73"/>
      <c r="F310" s="86"/>
      <c r="G310" s="86"/>
      <c r="H310" s="99"/>
      <c r="I310" s="99"/>
      <c r="J310" s="86"/>
      <c r="K310" s="84"/>
      <c r="L310" s="99"/>
      <c r="M310" s="99"/>
      <c r="N310" s="99" t="str">
        <f t="shared" si="21"/>
        <v/>
      </c>
      <c r="O310" s="84"/>
      <c r="P310" s="100"/>
      <c r="Q310" s="100"/>
      <c r="R310" s="84"/>
      <c r="S310" s="101"/>
      <c r="T310" s="100"/>
      <c r="U310" s="84"/>
      <c r="V310" s="84"/>
      <c r="W310" s="86"/>
      <c r="X310" s="84"/>
      <c r="Y310" s="91" t="str">
        <f t="shared" si="22"/>
        <v/>
      </c>
      <c r="Z310" s="84"/>
      <c r="AA310" s="84"/>
      <c r="AB310" s="86"/>
      <c r="AC310" s="84"/>
      <c r="AD310" s="84"/>
      <c r="AE310" s="84"/>
      <c r="AF310" s="91" t="str">
        <f t="shared" si="23"/>
        <v/>
      </c>
      <c r="AG310" s="86"/>
      <c r="AH310" s="100"/>
      <c r="AI310" s="102"/>
      <c r="AJ310" s="184"/>
      <c r="AK310" s="184"/>
      <c r="AL310" s="184"/>
      <c r="AM310" s="103"/>
      <c r="AN310" s="103"/>
      <c r="AO310" s="103"/>
      <c r="AP310" s="103"/>
      <c r="AQ310" s="103"/>
      <c r="AR310" s="103"/>
      <c r="AS310" s="103"/>
      <c r="AT310" s="103"/>
      <c r="AU310" s="103"/>
      <c r="AV310" s="103"/>
      <c r="AW310" s="103"/>
      <c r="AX310" s="103"/>
      <c r="AY310" s="103"/>
      <c r="AZ310" s="103"/>
      <c r="BA310" s="103"/>
      <c r="BB310" s="103"/>
      <c r="BC310" s="103"/>
      <c r="BD310" s="103"/>
      <c r="BE310" s="103"/>
    </row>
    <row r="311" spans="1:57" s="183" customFormat="1" x14ac:dyDescent="0.2">
      <c r="A311" s="85"/>
      <c r="B311" s="86"/>
      <c r="C311" s="85"/>
      <c r="D311" s="207" t="str">
        <f t="shared" si="20"/>
        <v/>
      </c>
      <c r="E311" s="73"/>
      <c r="F311" s="86"/>
      <c r="G311" s="86"/>
      <c r="H311" s="99"/>
      <c r="I311" s="99"/>
      <c r="J311" s="86"/>
      <c r="K311" s="84"/>
      <c r="L311" s="99"/>
      <c r="M311" s="99"/>
      <c r="N311" s="99" t="str">
        <f t="shared" si="21"/>
        <v/>
      </c>
      <c r="O311" s="84"/>
      <c r="P311" s="100"/>
      <c r="Q311" s="100"/>
      <c r="R311" s="84"/>
      <c r="S311" s="101"/>
      <c r="T311" s="100"/>
      <c r="U311" s="84"/>
      <c r="V311" s="84"/>
      <c r="W311" s="86"/>
      <c r="X311" s="84"/>
      <c r="Y311" s="91" t="str">
        <f t="shared" si="22"/>
        <v/>
      </c>
      <c r="Z311" s="84"/>
      <c r="AA311" s="84"/>
      <c r="AB311" s="86"/>
      <c r="AC311" s="84"/>
      <c r="AD311" s="84"/>
      <c r="AE311" s="84"/>
      <c r="AF311" s="91" t="str">
        <f t="shared" si="23"/>
        <v/>
      </c>
      <c r="AG311" s="86"/>
      <c r="AH311" s="100"/>
      <c r="AI311" s="102"/>
      <c r="AJ311" s="184"/>
      <c r="AK311" s="184"/>
      <c r="AL311" s="184"/>
      <c r="AM311" s="103"/>
      <c r="AN311" s="103"/>
      <c r="AO311" s="103"/>
      <c r="AP311" s="103"/>
      <c r="AQ311" s="103"/>
      <c r="AR311" s="103"/>
      <c r="AS311" s="103"/>
      <c r="AT311" s="103"/>
      <c r="AU311" s="103"/>
      <c r="AV311" s="103"/>
      <c r="AW311" s="103"/>
      <c r="AX311" s="103"/>
      <c r="AY311" s="103"/>
      <c r="AZ311" s="103"/>
      <c r="BA311" s="103"/>
      <c r="BB311" s="103"/>
      <c r="BC311" s="103"/>
      <c r="BD311" s="103"/>
      <c r="BE311" s="103"/>
    </row>
    <row r="312" spans="1:57" s="183" customFormat="1" x14ac:dyDescent="0.2">
      <c r="A312" s="85"/>
      <c r="B312" s="86"/>
      <c r="C312" s="85"/>
      <c r="D312" s="207" t="str">
        <f t="shared" si="20"/>
        <v/>
      </c>
      <c r="E312" s="73"/>
      <c r="F312" s="86"/>
      <c r="G312" s="86"/>
      <c r="H312" s="99"/>
      <c r="I312" s="99"/>
      <c r="J312" s="86"/>
      <c r="K312" s="84"/>
      <c r="L312" s="99"/>
      <c r="M312" s="99"/>
      <c r="N312" s="99" t="str">
        <f t="shared" si="21"/>
        <v/>
      </c>
      <c r="O312" s="84"/>
      <c r="P312" s="100"/>
      <c r="Q312" s="100"/>
      <c r="R312" s="84"/>
      <c r="S312" s="101"/>
      <c r="T312" s="100"/>
      <c r="U312" s="84"/>
      <c r="V312" s="84"/>
      <c r="W312" s="86"/>
      <c r="X312" s="84"/>
      <c r="Y312" s="91" t="str">
        <f t="shared" si="22"/>
        <v/>
      </c>
      <c r="Z312" s="84"/>
      <c r="AA312" s="84"/>
      <c r="AB312" s="86"/>
      <c r="AC312" s="84"/>
      <c r="AD312" s="84"/>
      <c r="AE312" s="84"/>
      <c r="AF312" s="91" t="str">
        <f t="shared" si="23"/>
        <v/>
      </c>
      <c r="AG312" s="86"/>
      <c r="AH312" s="100"/>
      <c r="AI312" s="102"/>
      <c r="AJ312" s="184"/>
      <c r="AK312" s="184"/>
      <c r="AL312" s="184"/>
      <c r="AM312" s="103"/>
      <c r="AN312" s="103"/>
      <c r="AO312" s="103"/>
      <c r="AP312" s="103"/>
      <c r="AQ312" s="103"/>
      <c r="AR312" s="103"/>
      <c r="AS312" s="103"/>
      <c r="AT312" s="103"/>
      <c r="AU312" s="103"/>
      <c r="AV312" s="103"/>
      <c r="AW312" s="103"/>
      <c r="AX312" s="103"/>
      <c r="AY312" s="103"/>
      <c r="AZ312" s="103"/>
      <c r="BA312" s="103"/>
      <c r="BB312" s="103"/>
      <c r="BC312" s="103"/>
      <c r="BD312" s="103"/>
      <c r="BE312" s="103"/>
    </row>
    <row r="313" spans="1:57" s="183" customFormat="1" x14ac:dyDescent="0.2">
      <c r="A313" s="85"/>
      <c r="B313" s="86"/>
      <c r="C313" s="85"/>
      <c r="D313" s="207" t="str">
        <f t="shared" si="20"/>
        <v/>
      </c>
      <c r="E313" s="73"/>
      <c r="F313" s="86"/>
      <c r="G313" s="86"/>
      <c r="H313" s="99"/>
      <c r="I313" s="99"/>
      <c r="J313" s="86"/>
      <c r="K313" s="84"/>
      <c r="L313" s="99"/>
      <c r="M313" s="99"/>
      <c r="N313" s="99" t="str">
        <f t="shared" si="21"/>
        <v/>
      </c>
      <c r="O313" s="84"/>
      <c r="P313" s="100"/>
      <c r="Q313" s="100"/>
      <c r="R313" s="84"/>
      <c r="S313" s="101"/>
      <c r="T313" s="100"/>
      <c r="U313" s="84"/>
      <c r="V313" s="84"/>
      <c r="W313" s="86"/>
      <c r="X313" s="84"/>
      <c r="Y313" s="91" t="str">
        <f t="shared" si="22"/>
        <v/>
      </c>
      <c r="Z313" s="84"/>
      <c r="AA313" s="84"/>
      <c r="AB313" s="86"/>
      <c r="AC313" s="84"/>
      <c r="AD313" s="84"/>
      <c r="AE313" s="84"/>
      <c r="AF313" s="91" t="str">
        <f t="shared" si="23"/>
        <v/>
      </c>
      <c r="AG313" s="86"/>
      <c r="AH313" s="100"/>
      <c r="AI313" s="102"/>
      <c r="AJ313" s="184"/>
      <c r="AK313" s="184"/>
      <c r="AL313" s="184"/>
      <c r="AM313" s="103"/>
      <c r="AN313" s="103"/>
      <c r="AO313" s="103"/>
      <c r="AP313" s="103"/>
      <c r="AQ313" s="103"/>
      <c r="AR313" s="103"/>
      <c r="AS313" s="103"/>
      <c r="AT313" s="103"/>
      <c r="AU313" s="103"/>
      <c r="AV313" s="103"/>
      <c r="AW313" s="103"/>
      <c r="AX313" s="103"/>
      <c r="AY313" s="103"/>
      <c r="AZ313" s="103"/>
      <c r="BA313" s="103"/>
      <c r="BB313" s="103"/>
      <c r="BC313" s="103"/>
      <c r="BD313" s="103"/>
      <c r="BE313" s="103"/>
    </row>
    <row r="314" spans="1:57" s="183" customFormat="1" x14ac:dyDescent="0.2">
      <c r="A314" s="85"/>
      <c r="B314" s="86"/>
      <c r="C314" s="85"/>
      <c r="D314" s="207" t="str">
        <f t="shared" si="20"/>
        <v/>
      </c>
      <c r="E314" s="73"/>
      <c r="F314" s="86"/>
      <c r="G314" s="86"/>
      <c r="H314" s="99"/>
      <c r="I314" s="99"/>
      <c r="J314" s="86"/>
      <c r="K314" s="84"/>
      <c r="L314" s="99"/>
      <c r="M314" s="99"/>
      <c r="N314" s="99" t="str">
        <f t="shared" si="21"/>
        <v/>
      </c>
      <c r="O314" s="84"/>
      <c r="P314" s="100"/>
      <c r="Q314" s="100"/>
      <c r="R314" s="84"/>
      <c r="S314" s="101"/>
      <c r="T314" s="100"/>
      <c r="U314" s="84"/>
      <c r="V314" s="84"/>
      <c r="W314" s="86"/>
      <c r="X314" s="84"/>
      <c r="Y314" s="91" t="str">
        <f t="shared" si="22"/>
        <v/>
      </c>
      <c r="Z314" s="84"/>
      <c r="AA314" s="84"/>
      <c r="AB314" s="86"/>
      <c r="AC314" s="84"/>
      <c r="AD314" s="84"/>
      <c r="AE314" s="84"/>
      <c r="AF314" s="91" t="str">
        <f t="shared" si="23"/>
        <v/>
      </c>
      <c r="AG314" s="86"/>
      <c r="AH314" s="100"/>
      <c r="AI314" s="102"/>
      <c r="AJ314" s="184"/>
      <c r="AK314" s="184"/>
      <c r="AL314" s="184"/>
      <c r="AM314" s="103"/>
      <c r="AN314" s="103"/>
      <c r="AO314" s="103"/>
      <c r="AP314" s="103"/>
      <c r="AQ314" s="103"/>
      <c r="AR314" s="103"/>
      <c r="AS314" s="103"/>
      <c r="AT314" s="103"/>
      <c r="AU314" s="103"/>
      <c r="AV314" s="103"/>
      <c r="AW314" s="103"/>
      <c r="AX314" s="103"/>
      <c r="AY314" s="103"/>
      <c r="AZ314" s="103"/>
      <c r="BA314" s="103"/>
      <c r="BB314" s="103"/>
      <c r="BC314" s="103"/>
      <c r="BD314" s="103"/>
      <c r="BE314" s="103"/>
    </row>
    <row r="315" spans="1:57" s="183" customFormat="1" x14ac:dyDescent="0.2">
      <c r="A315" s="85"/>
      <c r="B315" s="86"/>
      <c r="C315" s="85"/>
      <c r="D315" s="207" t="str">
        <f t="shared" si="20"/>
        <v/>
      </c>
      <c r="E315" s="73"/>
      <c r="F315" s="86"/>
      <c r="G315" s="86"/>
      <c r="H315" s="99"/>
      <c r="I315" s="99"/>
      <c r="J315" s="86"/>
      <c r="K315" s="84"/>
      <c r="L315" s="99"/>
      <c r="M315" s="99"/>
      <c r="N315" s="99" t="str">
        <f t="shared" si="21"/>
        <v/>
      </c>
      <c r="O315" s="84"/>
      <c r="P315" s="100"/>
      <c r="Q315" s="100"/>
      <c r="R315" s="84"/>
      <c r="S315" s="101"/>
      <c r="T315" s="100"/>
      <c r="U315" s="84"/>
      <c r="V315" s="84"/>
      <c r="W315" s="86"/>
      <c r="X315" s="84"/>
      <c r="Y315" s="91" t="str">
        <f t="shared" si="22"/>
        <v/>
      </c>
      <c r="Z315" s="84"/>
      <c r="AA315" s="84"/>
      <c r="AB315" s="86"/>
      <c r="AC315" s="84"/>
      <c r="AD315" s="84"/>
      <c r="AE315" s="84"/>
      <c r="AF315" s="91" t="str">
        <f t="shared" si="23"/>
        <v/>
      </c>
      <c r="AG315" s="86"/>
      <c r="AH315" s="100"/>
      <c r="AI315" s="102"/>
      <c r="AJ315" s="184"/>
      <c r="AK315" s="184"/>
      <c r="AL315" s="184"/>
      <c r="AM315" s="103"/>
      <c r="AN315" s="103"/>
      <c r="AO315" s="103"/>
      <c r="AP315" s="103"/>
      <c r="AQ315" s="103"/>
      <c r="AR315" s="103"/>
      <c r="AS315" s="103"/>
      <c r="AT315" s="103"/>
      <c r="AU315" s="103"/>
      <c r="AV315" s="103"/>
      <c r="AW315" s="103"/>
      <c r="AX315" s="103"/>
      <c r="AY315" s="103"/>
      <c r="AZ315" s="103"/>
      <c r="BA315" s="103"/>
      <c r="BB315" s="103"/>
      <c r="BC315" s="103"/>
      <c r="BD315" s="103"/>
      <c r="BE315" s="103"/>
    </row>
    <row r="316" spans="1:57" s="183" customFormat="1" x14ac:dyDescent="0.2">
      <c r="A316" s="85"/>
      <c r="B316" s="86"/>
      <c r="C316" s="85"/>
      <c r="D316" s="207" t="str">
        <f t="shared" si="20"/>
        <v/>
      </c>
      <c r="E316" s="73"/>
      <c r="F316" s="86"/>
      <c r="G316" s="86"/>
      <c r="H316" s="99"/>
      <c r="I316" s="99"/>
      <c r="J316" s="86"/>
      <c r="K316" s="84"/>
      <c r="L316" s="99"/>
      <c r="M316" s="99"/>
      <c r="N316" s="99" t="str">
        <f t="shared" si="21"/>
        <v/>
      </c>
      <c r="O316" s="84"/>
      <c r="P316" s="100"/>
      <c r="Q316" s="100"/>
      <c r="R316" s="84"/>
      <c r="S316" s="101"/>
      <c r="T316" s="100"/>
      <c r="U316" s="84"/>
      <c r="V316" s="84"/>
      <c r="W316" s="86"/>
      <c r="X316" s="84"/>
      <c r="Y316" s="91" t="str">
        <f t="shared" si="22"/>
        <v/>
      </c>
      <c r="Z316" s="84"/>
      <c r="AA316" s="84"/>
      <c r="AB316" s="86"/>
      <c r="AC316" s="84"/>
      <c r="AD316" s="84"/>
      <c r="AE316" s="84"/>
      <c r="AF316" s="91" t="str">
        <f t="shared" si="23"/>
        <v/>
      </c>
      <c r="AG316" s="86"/>
      <c r="AH316" s="100"/>
      <c r="AI316" s="102"/>
      <c r="AJ316" s="184"/>
      <c r="AK316" s="184"/>
      <c r="AL316" s="184"/>
      <c r="AM316" s="103"/>
      <c r="AN316" s="103"/>
      <c r="AO316" s="103"/>
      <c r="AP316" s="103"/>
      <c r="AQ316" s="103"/>
      <c r="AR316" s="103"/>
      <c r="AS316" s="103"/>
      <c r="AT316" s="103"/>
      <c r="AU316" s="103"/>
      <c r="AV316" s="103"/>
      <c r="AW316" s="103"/>
      <c r="AX316" s="103"/>
      <c r="AY316" s="103"/>
      <c r="AZ316" s="103"/>
      <c r="BA316" s="103"/>
      <c r="BB316" s="103"/>
      <c r="BC316" s="103"/>
      <c r="BD316" s="103"/>
      <c r="BE316" s="103"/>
    </row>
    <row r="317" spans="1:57" s="183" customFormat="1" x14ac:dyDescent="0.2">
      <c r="A317" s="85"/>
      <c r="B317" s="86"/>
      <c r="C317" s="85"/>
      <c r="D317" s="207" t="str">
        <f t="shared" si="20"/>
        <v/>
      </c>
      <c r="E317" s="73"/>
      <c r="F317" s="86"/>
      <c r="G317" s="86"/>
      <c r="H317" s="99"/>
      <c r="I317" s="99"/>
      <c r="J317" s="86"/>
      <c r="K317" s="84"/>
      <c r="L317" s="99"/>
      <c r="M317" s="99"/>
      <c r="N317" s="99" t="str">
        <f t="shared" si="21"/>
        <v/>
      </c>
      <c r="O317" s="84"/>
      <c r="P317" s="100"/>
      <c r="Q317" s="100"/>
      <c r="R317" s="84"/>
      <c r="S317" s="101"/>
      <c r="T317" s="100"/>
      <c r="U317" s="84"/>
      <c r="V317" s="84"/>
      <c r="W317" s="86"/>
      <c r="X317" s="84"/>
      <c r="Y317" s="91" t="str">
        <f t="shared" si="22"/>
        <v/>
      </c>
      <c r="Z317" s="84"/>
      <c r="AA317" s="84"/>
      <c r="AB317" s="86"/>
      <c r="AC317" s="84"/>
      <c r="AD317" s="84"/>
      <c r="AE317" s="84"/>
      <c r="AF317" s="91" t="str">
        <f t="shared" si="23"/>
        <v/>
      </c>
      <c r="AG317" s="86"/>
      <c r="AH317" s="100"/>
      <c r="AI317" s="102"/>
      <c r="AJ317" s="184"/>
      <c r="AK317" s="184"/>
      <c r="AL317" s="184"/>
      <c r="AM317" s="103"/>
      <c r="AN317" s="103"/>
      <c r="AO317" s="103"/>
      <c r="AP317" s="103"/>
      <c r="AQ317" s="103"/>
      <c r="AR317" s="103"/>
      <c r="AS317" s="103"/>
      <c r="AT317" s="103"/>
      <c r="AU317" s="103"/>
      <c r="AV317" s="103"/>
      <c r="AW317" s="103"/>
      <c r="AX317" s="103"/>
      <c r="AY317" s="103"/>
      <c r="AZ317" s="103"/>
      <c r="BA317" s="103"/>
      <c r="BB317" s="103"/>
      <c r="BC317" s="103"/>
      <c r="BD317" s="103"/>
      <c r="BE317" s="103"/>
    </row>
    <row r="318" spans="1:57" s="183" customFormat="1" x14ac:dyDescent="0.2">
      <c r="A318" s="85"/>
      <c r="B318" s="86"/>
      <c r="C318" s="85"/>
      <c r="D318" s="207" t="str">
        <f t="shared" si="20"/>
        <v/>
      </c>
      <c r="E318" s="73"/>
      <c r="F318" s="86"/>
      <c r="G318" s="86"/>
      <c r="H318" s="99"/>
      <c r="I318" s="99"/>
      <c r="J318" s="86"/>
      <c r="K318" s="84"/>
      <c r="L318" s="99"/>
      <c r="M318" s="99"/>
      <c r="N318" s="99" t="str">
        <f t="shared" si="21"/>
        <v/>
      </c>
      <c r="O318" s="84"/>
      <c r="P318" s="100"/>
      <c r="Q318" s="100"/>
      <c r="R318" s="84"/>
      <c r="S318" s="101"/>
      <c r="T318" s="100"/>
      <c r="U318" s="84"/>
      <c r="V318" s="84"/>
      <c r="W318" s="86"/>
      <c r="X318" s="84"/>
      <c r="Y318" s="91" t="str">
        <f t="shared" si="22"/>
        <v/>
      </c>
      <c r="Z318" s="84"/>
      <c r="AA318" s="84"/>
      <c r="AB318" s="86"/>
      <c r="AC318" s="84"/>
      <c r="AD318" s="84"/>
      <c r="AE318" s="84"/>
      <c r="AF318" s="91" t="str">
        <f t="shared" si="23"/>
        <v/>
      </c>
      <c r="AG318" s="86"/>
      <c r="AH318" s="100"/>
      <c r="AI318" s="102"/>
      <c r="AJ318" s="184"/>
      <c r="AK318" s="184"/>
      <c r="AL318" s="184"/>
      <c r="AM318" s="103"/>
      <c r="AN318" s="103"/>
      <c r="AO318" s="103"/>
      <c r="AP318" s="103"/>
      <c r="AQ318" s="103"/>
      <c r="AR318" s="103"/>
      <c r="AS318" s="103"/>
      <c r="AT318" s="103"/>
      <c r="AU318" s="103"/>
      <c r="AV318" s="103"/>
      <c r="AW318" s="103"/>
      <c r="AX318" s="103"/>
      <c r="AY318" s="103"/>
      <c r="AZ318" s="103"/>
      <c r="BA318" s="103"/>
      <c r="BB318" s="103"/>
      <c r="BC318" s="103"/>
      <c r="BD318" s="103"/>
      <c r="BE318" s="103"/>
    </row>
    <row r="319" spans="1:57" s="183" customFormat="1" x14ac:dyDescent="0.2">
      <c r="A319" s="85"/>
      <c r="B319" s="86"/>
      <c r="C319" s="85"/>
      <c r="D319" s="207" t="str">
        <f t="shared" si="20"/>
        <v/>
      </c>
      <c r="E319" s="73"/>
      <c r="F319" s="86"/>
      <c r="G319" s="86"/>
      <c r="H319" s="99"/>
      <c r="I319" s="99"/>
      <c r="J319" s="86"/>
      <c r="K319" s="84"/>
      <c r="L319" s="99"/>
      <c r="M319" s="99"/>
      <c r="N319" s="99" t="str">
        <f t="shared" si="21"/>
        <v/>
      </c>
      <c r="O319" s="84"/>
      <c r="P319" s="100"/>
      <c r="Q319" s="100"/>
      <c r="R319" s="84"/>
      <c r="S319" s="101"/>
      <c r="T319" s="100"/>
      <c r="U319" s="84"/>
      <c r="V319" s="84"/>
      <c r="W319" s="86"/>
      <c r="X319" s="84"/>
      <c r="Y319" s="91" t="str">
        <f t="shared" si="22"/>
        <v/>
      </c>
      <c r="Z319" s="84"/>
      <c r="AA319" s="84"/>
      <c r="AB319" s="86"/>
      <c r="AC319" s="84"/>
      <c r="AD319" s="84"/>
      <c r="AE319" s="84"/>
      <c r="AF319" s="91" t="str">
        <f t="shared" si="23"/>
        <v/>
      </c>
      <c r="AG319" s="86"/>
      <c r="AH319" s="100"/>
      <c r="AI319" s="102"/>
      <c r="AJ319" s="184"/>
      <c r="AK319" s="184"/>
      <c r="AL319" s="184"/>
      <c r="AM319" s="103"/>
      <c r="AN319" s="103"/>
      <c r="AO319" s="103"/>
      <c r="AP319" s="103"/>
      <c r="AQ319" s="103"/>
      <c r="AR319" s="103"/>
      <c r="AS319" s="103"/>
      <c r="AT319" s="103"/>
      <c r="AU319" s="103"/>
      <c r="AV319" s="103"/>
      <c r="AW319" s="103"/>
      <c r="AX319" s="103"/>
      <c r="AY319" s="103"/>
      <c r="AZ319" s="103"/>
      <c r="BA319" s="103"/>
      <c r="BB319" s="103"/>
      <c r="BC319" s="103"/>
      <c r="BD319" s="103"/>
      <c r="BE319" s="103"/>
    </row>
    <row r="320" spans="1:57" s="183" customFormat="1" x14ac:dyDescent="0.2">
      <c r="A320" s="85"/>
      <c r="B320" s="86"/>
      <c r="C320" s="85"/>
      <c r="D320" s="207" t="str">
        <f t="shared" si="20"/>
        <v/>
      </c>
      <c r="E320" s="73"/>
      <c r="F320" s="86"/>
      <c r="G320" s="86"/>
      <c r="H320" s="99"/>
      <c r="I320" s="99"/>
      <c r="J320" s="86"/>
      <c r="K320" s="84"/>
      <c r="L320" s="99"/>
      <c r="M320" s="99"/>
      <c r="N320" s="99" t="str">
        <f t="shared" si="21"/>
        <v/>
      </c>
      <c r="O320" s="84"/>
      <c r="P320" s="100"/>
      <c r="Q320" s="100"/>
      <c r="R320" s="84"/>
      <c r="S320" s="101"/>
      <c r="T320" s="100"/>
      <c r="U320" s="84"/>
      <c r="V320" s="84"/>
      <c r="W320" s="86"/>
      <c r="X320" s="84"/>
      <c r="Y320" s="91" t="str">
        <f t="shared" si="22"/>
        <v/>
      </c>
      <c r="Z320" s="84"/>
      <c r="AA320" s="84"/>
      <c r="AB320" s="86"/>
      <c r="AC320" s="84"/>
      <c r="AD320" s="84"/>
      <c r="AE320" s="84"/>
      <c r="AF320" s="91" t="str">
        <f t="shared" si="23"/>
        <v/>
      </c>
      <c r="AG320" s="86"/>
      <c r="AH320" s="100"/>
      <c r="AI320" s="102"/>
      <c r="AJ320" s="184"/>
      <c r="AK320" s="184"/>
      <c r="AL320" s="184"/>
      <c r="AM320" s="103"/>
      <c r="AN320" s="103"/>
      <c r="AO320" s="103"/>
      <c r="AP320" s="103"/>
      <c r="AQ320" s="103"/>
      <c r="AR320" s="103"/>
      <c r="AS320" s="103"/>
      <c r="AT320" s="103"/>
      <c r="AU320" s="103"/>
      <c r="AV320" s="103"/>
      <c r="AW320" s="103"/>
      <c r="AX320" s="103"/>
      <c r="AY320" s="103"/>
      <c r="AZ320" s="103"/>
      <c r="BA320" s="103"/>
      <c r="BB320" s="103"/>
      <c r="BC320" s="103"/>
      <c r="BD320" s="103"/>
      <c r="BE320" s="103"/>
    </row>
    <row r="321" spans="1:57" s="183" customFormat="1" x14ac:dyDescent="0.2">
      <c r="A321" s="85"/>
      <c r="B321" s="86"/>
      <c r="C321" s="85"/>
      <c r="D321" s="207" t="str">
        <f t="shared" si="20"/>
        <v/>
      </c>
      <c r="E321" s="73"/>
      <c r="F321" s="86"/>
      <c r="G321" s="86"/>
      <c r="H321" s="99"/>
      <c r="I321" s="99"/>
      <c r="J321" s="86"/>
      <c r="K321" s="84"/>
      <c r="L321" s="99"/>
      <c r="M321" s="99"/>
      <c r="N321" s="99" t="str">
        <f t="shared" si="21"/>
        <v/>
      </c>
      <c r="O321" s="84"/>
      <c r="P321" s="100"/>
      <c r="Q321" s="100"/>
      <c r="R321" s="84"/>
      <c r="S321" s="101"/>
      <c r="T321" s="100"/>
      <c r="U321" s="84"/>
      <c r="V321" s="84"/>
      <c r="W321" s="86"/>
      <c r="X321" s="84"/>
      <c r="Y321" s="91" t="str">
        <f t="shared" si="22"/>
        <v/>
      </c>
      <c r="Z321" s="84"/>
      <c r="AA321" s="84"/>
      <c r="AB321" s="86"/>
      <c r="AC321" s="84"/>
      <c r="AD321" s="84"/>
      <c r="AE321" s="84"/>
      <c r="AF321" s="91" t="str">
        <f t="shared" si="23"/>
        <v/>
      </c>
      <c r="AG321" s="86"/>
      <c r="AH321" s="100"/>
      <c r="AI321" s="102"/>
      <c r="AJ321" s="184"/>
      <c r="AK321" s="184"/>
      <c r="AL321" s="184"/>
      <c r="AM321" s="103"/>
      <c r="AN321" s="103"/>
      <c r="AO321" s="103"/>
      <c r="AP321" s="103"/>
      <c r="AQ321" s="103"/>
      <c r="AR321" s="103"/>
      <c r="AS321" s="103"/>
      <c r="AT321" s="103"/>
      <c r="AU321" s="103"/>
      <c r="AV321" s="103"/>
      <c r="AW321" s="103"/>
      <c r="AX321" s="103"/>
      <c r="AY321" s="103"/>
      <c r="AZ321" s="103"/>
      <c r="BA321" s="103"/>
      <c r="BB321" s="103"/>
      <c r="BC321" s="103"/>
      <c r="BD321" s="103"/>
      <c r="BE321" s="103"/>
    </row>
    <row r="322" spans="1:57" s="183" customFormat="1" x14ac:dyDescent="0.2">
      <c r="A322" s="85"/>
      <c r="B322" s="86"/>
      <c r="C322" s="85"/>
      <c r="D322" s="207" t="str">
        <f t="shared" si="20"/>
        <v/>
      </c>
      <c r="E322" s="73"/>
      <c r="F322" s="86"/>
      <c r="G322" s="86"/>
      <c r="H322" s="99"/>
      <c r="I322" s="99"/>
      <c r="J322" s="86"/>
      <c r="K322" s="84"/>
      <c r="L322" s="99"/>
      <c r="M322" s="99"/>
      <c r="N322" s="99" t="str">
        <f t="shared" si="21"/>
        <v/>
      </c>
      <c r="O322" s="84"/>
      <c r="P322" s="100"/>
      <c r="Q322" s="100"/>
      <c r="R322" s="84"/>
      <c r="S322" s="101"/>
      <c r="T322" s="100"/>
      <c r="U322" s="84"/>
      <c r="V322" s="84"/>
      <c r="W322" s="86"/>
      <c r="X322" s="84"/>
      <c r="Y322" s="91" t="str">
        <f t="shared" si="22"/>
        <v/>
      </c>
      <c r="Z322" s="84"/>
      <c r="AA322" s="84"/>
      <c r="AB322" s="86"/>
      <c r="AC322" s="84"/>
      <c r="AD322" s="84"/>
      <c r="AE322" s="84"/>
      <c r="AF322" s="91" t="str">
        <f t="shared" si="23"/>
        <v/>
      </c>
      <c r="AG322" s="86"/>
      <c r="AH322" s="100"/>
      <c r="AI322" s="102"/>
      <c r="AJ322" s="184"/>
      <c r="AK322" s="184"/>
      <c r="AL322" s="184"/>
      <c r="AM322" s="103"/>
      <c r="AN322" s="103"/>
      <c r="AO322" s="103"/>
      <c r="AP322" s="103"/>
      <c r="AQ322" s="103"/>
      <c r="AR322" s="103"/>
      <c r="AS322" s="103"/>
      <c r="AT322" s="103"/>
      <c r="AU322" s="103"/>
      <c r="AV322" s="103"/>
      <c r="AW322" s="103"/>
      <c r="AX322" s="103"/>
      <c r="AY322" s="103"/>
      <c r="AZ322" s="103"/>
      <c r="BA322" s="103"/>
      <c r="BB322" s="103"/>
      <c r="BC322" s="103"/>
      <c r="BD322" s="103"/>
      <c r="BE322" s="103"/>
    </row>
    <row r="323" spans="1:57" s="183" customFormat="1" x14ac:dyDescent="0.2">
      <c r="A323" s="85"/>
      <c r="B323" s="86"/>
      <c r="C323" s="85"/>
      <c r="D323" s="207" t="str">
        <f t="shared" si="20"/>
        <v/>
      </c>
      <c r="E323" s="73"/>
      <c r="F323" s="86"/>
      <c r="G323" s="86"/>
      <c r="H323" s="99"/>
      <c r="I323" s="99"/>
      <c r="J323" s="86"/>
      <c r="K323" s="84"/>
      <c r="L323" s="99"/>
      <c r="M323" s="99"/>
      <c r="N323" s="99" t="str">
        <f t="shared" si="21"/>
        <v/>
      </c>
      <c r="O323" s="84"/>
      <c r="P323" s="100"/>
      <c r="Q323" s="100"/>
      <c r="R323" s="84"/>
      <c r="S323" s="101"/>
      <c r="T323" s="100"/>
      <c r="U323" s="84"/>
      <c r="V323" s="84"/>
      <c r="W323" s="86"/>
      <c r="X323" s="84"/>
      <c r="Y323" s="91" t="str">
        <f t="shared" si="22"/>
        <v/>
      </c>
      <c r="Z323" s="84"/>
      <c r="AA323" s="84"/>
      <c r="AB323" s="86"/>
      <c r="AC323" s="84"/>
      <c r="AD323" s="84"/>
      <c r="AE323" s="84"/>
      <c r="AF323" s="91" t="str">
        <f t="shared" si="23"/>
        <v/>
      </c>
      <c r="AG323" s="86"/>
      <c r="AH323" s="100"/>
      <c r="AI323" s="102"/>
      <c r="AJ323" s="184"/>
      <c r="AK323" s="184"/>
      <c r="AL323" s="184"/>
      <c r="AM323" s="103"/>
      <c r="AN323" s="103"/>
      <c r="AO323" s="103"/>
      <c r="AP323" s="103"/>
      <c r="AQ323" s="103"/>
      <c r="AR323" s="103"/>
      <c r="AS323" s="103"/>
      <c r="AT323" s="103"/>
      <c r="AU323" s="103"/>
      <c r="AV323" s="103"/>
      <c r="AW323" s="103"/>
      <c r="AX323" s="103"/>
      <c r="AY323" s="103"/>
      <c r="AZ323" s="103"/>
      <c r="BA323" s="103"/>
      <c r="BB323" s="103"/>
      <c r="BC323" s="103"/>
      <c r="BD323" s="103"/>
      <c r="BE323" s="103"/>
    </row>
    <row r="324" spans="1:57" s="183" customFormat="1" x14ac:dyDescent="0.2">
      <c r="A324" s="85"/>
      <c r="B324" s="86"/>
      <c r="C324" s="85"/>
      <c r="D324" s="207" t="str">
        <f t="shared" si="20"/>
        <v/>
      </c>
      <c r="E324" s="73"/>
      <c r="F324" s="86"/>
      <c r="G324" s="86"/>
      <c r="H324" s="99"/>
      <c r="I324" s="99"/>
      <c r="J324" s="86"/>
      <c r="K324" s="84"/>
      <c r="L324" s="99"/>
      <c r="M324" s="99"/>
      <c r="N324" s="99" t="str">
        <f t="shared" si="21"/>
        <v/>
      </c>
      <c r="O324" s="84"/>
      <c r="P324" s="100"/>
      <c r="Q324" s="100"/>
      <c r="R324" s="84"/>
      <c r="S324" s="101"/>
      <c r="T324" s="100"/>
      <c r="U324" s="84"/>
      <c r="V324" s="84"/>
      <c r="W324" s="86"/>
      <c r="X324" s="84"/>
      <c r="Y324" s="91" t="str">
        <f t="shared" si="22"/>
        <v/>
      </c>
      <c r="Z324" s="84"/>
      <c r="AA324" s="84"/>
      <c r="AB324" s="86"/>
      <c r="AC324" s="84"/>
      <c r="AD324" s="84"/>
      <c r="AE324" s="84"/>
      <c r="AF324" s="91" t="str">
        <f t="shared" si="23"/>
        <v/>
      </c>
      <c r="AG324" s="86"/>
      <c r="AH324" s="100"/>
      <c r="AI324" s="102"/>
      <c r="AJ324" s="184"/>
      <c r="AK324" s="184"/>
      <c r="AL324" s="184"/>
      <c r="AM324" s="103"/>
      <c r="AN324" s="103"/>
      <c r="AO324" s="103"/>
      <c r="AP324" s="103"/>
      <c r="AQ324" s="103"/>
      <c r="AR324" s="103"/>
      <c r="AS324" s="103"/>
      <c r="AT324" s="103"/>
      <c r="AU324" s="103"/>
      <c r="AV324" s="103"/>
      <c r="AW324" s="103"/>
      <c r="AX324" s="103"/>
      <c r="AY324" s="103"/>
      <c r="AZ324" s="103"/>
      <c r="BA324" s="103"/>
      <c r="BB324" s="103"/>
      <c r="BC324" s="103"/>
      <c r="BD324" s="103"/>
      <c r="BE324" s="103"/>
    </row>
    <row r="325" spans="1:57" s="183" customFormat="1" x14ac:dyDescent="0.2">
      <c r="A325" s="85"/>
      <c r="B325" s="86"/>
      <c r="C325" s="85"/>
      <c r="D325" s="207" t="str">
        <f t="shared" si="20"/>
        <v/>
      </c>
      <c r="E325" s="73"/>
      <c r="F325" s="86"/>
      <c r="G325" s="86"/>
      <c r="H325" s="99"/>
      <c r="I325" s="99"/>
      <c r="J325" s="86"/>
      <c r="K325" s="84"/>
      <c r="L325" s="99"/>
      <c r="M325" s="99"/>
      <c r="N325" s="99" t="str">
        <f t="shared" si="21"/>
        <v/>
      </c>
      <c r="O325" s="84"/>
      <c r="P325" s="100"/>
      <c r="Q325" s="100"/>
      <c r="R325" s="84"/>
      <c r="S325" s="101"/>
      <c r="T325" s="100"/>
      <c r="U325" s="84"/>
      <c r="V325" s="84"/>
      <c r="W325" s="86"/>
      <c r="X325" s="84"/>
      <c r="Y325" s="91" t="str">
        <f t="shared" si="22"/>
        <v/>
      </c>
      <c r="Z325" s="84"/>
      <c r="AA325" s="84"/>
      <c r="AB325" s="86"/>
      <c r="AC325" s="84"/>
      <c r="AD325" s="84"/>
      <c r="AE325" s="84"/>
      <c r="AF325" s="91" t="str">
        <f t="shared" si="23"/>
        <v/>
      </c>
      <c r="AG325" s="86"/>
      <c r="AH325" s="100"/>
      <c r="AI325" s="102"/>
      <c r="AJ325" s="184"/>
      <c r="AK325" s="184"/>
      <c r="AL325" s="184"/>
      <c r="AM325" s="103"/>
      <c r="AN325" s="103"/>
      <c r="AO325" s="103"/>
      <c r="AP325" s="103"/>
      <c r="AQ325" s="103"/>
      <c r="AR325" s="103"/>
      <c r="AS325" s="103"/>
      <c r="AT325" s="103"/>
      <c r="AU325" s="103"/>
      <c r="AV325" s="103"/>
      <c r="AW325" s="103"/>
      <c r="AX325" s="103"/>
      <c r="AY325" s="103"/>
      <c r="AZ325" s="103"/>
      <c r="BA325" s="103"/>
      <c r="BB325" s="103"/>
      <c r="BC325" s="103"/>
      <c r="BD325" s="103"/>
      <c r="BE325" s="103"/>
    </row>
    <row r="326" spans="1:57" s="183" customFormat="1" x14ac:dyDescent="0.2">
      <c r="A326" s="85"/>
      <c r="B326" s="86"/>
      <c r="C326" s="85"/>
      <c r="D326" s="207" t="str">
        <f t="shared" si="20"/>
        <v/>
      </c>
      <c r="E326" s="73"/>
      <c r="F326" s="86"/>
      <c r="G326" s="86"/>
      <c r="H326" s="99"/>
      <c r="I326" s="99"/>
      <c r="J326" s="86"/>
      <c r="K326" s="84"/>
      <c r="L326" s="99"/>
      <c r="M326" s="99"/>
      <c r="N326" s="99" t="str">
        <f t="shared" si="21"/>
        <v/>
      </c>
      <c r="O326" s="84"/>
      <c r="P326" s="100"/>
      <c r="Q326" s="100"/>
      <c r="R326" s="84"/>
      <c r="S326" s="101"/>
      <c r="T326" s="100"/>
      <c r="U326" s="84"/>
      <c r="V326" s="84"/>
      <c r="W326" s="86"/>
      <c r="X326" s="84"/>
      <c r="Y326" s="91" t="str">
        <f t="shared" si="22"/>
        <v/>
      </c>
      <c r="Z326" s="84"/>
      <c r="AA326" s="84"/>
      <c r="AB326" s="86"/>
      <c r="AC326" s="84"/>
      <c r="AD326" s="84"/>
      <c r="AE326" s="84"/>
      <c r="AF326" s="91" t="str">
        <f t="shared" si="23"/>
        <v/>
      </c>
      <c r="AG326" s="86"/>
      <c r="AH326" s="100"/>
      <c r="AI326" s="102"/>
      <c r="AJ326" s="184"/>
      <c r="AK326" s="184"/>
      <c r="AL326" s="184"/>
      <c r="AM326" s="103"/>
      <c r="AN326" s="103"/>
      <c r="AO326" s="103"/>
      <c r="AP326" s="103"/>
      <c r="AQ326" s="103"/>
      <c r="AR326" s="103"/>
      <c r="AS326" s="103"/>
      <c r="AT326" s="103"/>
      <c r="AU326" s="103"/>
      <c r="AV326" s="103"/>
      <c r="AW326" s="103"/>
      <c r="AX326" s="103"/>
      <c r="AY326" s="103"/>
      <c r="AZ326" s="103"/>
      <c r="BA326" s="103"/>
      <c r="BB326" s="103"/>
      <c r="BC326" s="103"/>
      <c r="BD326" s="103"/>
      <c r="BE326" s="103"/>
    </row>
    <row r="327" spans="1:57" s="183" customFormat="1" x14ac:dyDescent="0.2">
      <c r="A327" s="85"/>
      <c r="B327" s="86"/>
      <c r="C327" s="85"/>
      <c r="D327" s="207" t="str">
        <f t="shared" ref="D327:D390" si="24">IF(E327="","",VLOOKUP(E327,Generic_Road_Names_Table_Array,2,FALSE))</f>
        <v/>
      </c>
      <c r="E327" s="73"/>
      <c r="F327" s="86"/>
      <c r="G327" s="86"/>
      <c r="H327" s="99"/>
      <c r="I327" s="99"/>
      <c r="J327" s="86"/>
      <c r="K327" s="84"/>
      <c r="L327" s="99"/>
      <c r="M327" s="99"/>
      <c r="N327" s="99" t="str">
        <f t="shared" ref="N327:N390" si="25">IF(M327="","",(VLOOKUP(M327,Surface_Work_Origin_Array,2,FALSE)))</f>
        <v/>
      </c>
      <c r="O327" s="84"/>
      <c r="P327" s="100"/>
      <c r="Q327" s="100"/>
      <c r="R327" s="84"/>
      <c r="S327" s="101"/>
      <c r="T327" s="100"/>
      <c r="U327" s="84"/>
      <c r="V327" s="84"/>
      <c r="W327" s="86"/>
      <c r="X327" s="84"/>
      <c r="Y327" s="91" t="str">
        <f t="shared" ref="Y327:Y390" si="26">IF(X327="","",VLOOKUP(X327,Pavement_Pave_Material_Table_Array,2,FALSE))</f>
        <v/>
      </c>
      <c r="Z327" s="84"/>
      <c r="AA327" s="84"/>
      <c r="AB327" s="86"/>
      <c r="AC327" s="84"/>
      <c r="AD327" s="84"/>
      <c r="AE327" s="84"/>
      <c r="AF327" s="91" t="str">
        <f t="shared" ref="AF327:AF390" si="27">IF(AE327="","",VLOOKUP(AE327,Pavement_Reconstructed_Table_Array,2,FALSE))</f>
        <v/>
      </c>
      <c r="AG327" s="86"/>
      <c r="AH327" s="100"/>
      <c r="AI327" s="102"/>
      <c r="AJ327" s="184"/>
      <c r="AK327" s="184"/>
      <c r="AL327" s="184"/>
      <c r="AM327" s="103"/>
      <c r="AN327" s="103"/>
      <c r="AO327" s="103"/>
      <c r="AP327" s="103"/>
      <c r="AQ327" s="103"/>
      <c r="AR327" s="103"/>
      <c r="AS327" s="103"/>
      <c r="AT327" s="103"/>
      <c r="AU327" s="103"/>
      <c r="AV327" s="103"/>
      <c r="AW327" s="103"/>
      <c r="AX327" s="103"/>
      <c r="AY327" s="103"/>
      <c r="AZ327" s="103"/>
      <c r="BA327" s="103"/>
      <c r="BB327" s="103"/>
      <c r="BC327" s="103"/>
      <c r="BD327" s="103"/>
      <c r="BE327" s="103"/>
    </row>
    <row r="328" spans="1:57" s="183" customFormat="1" x14ac:dyDescent="0.2">
      <c r="A328" s="85"/>
      <c r="B328" s="86"/>
      <c r="C328" s="85"/>
      <c r="D328" s="207" t="str">
        <f t="shared" si="24"/>
        <v/>
      </c>
      <c r="E328" s="73"/>
      <c r="F328" s="86"/>
      <c r="G328" s="86"/>
      <c r="H328" s="99"/>
      <c r="I328" s="99"/>
      <c r="J328" s="86"/>
      <c r="K328" s="84"/>
      <c r="L328" s="99"/>
      <c r="M328" s="99"/>
      <c r="N328" s="99" t="str">
        <f t="shared" si="25"/>
        <v/>
      </c>
      <c r="O328" s="84"/>
      <c r="P328" s="100"/>
      <c r="Q328" s="100"/>
      <c r="R328" s="84"/>
      <c r="S328" s="101"/>
      <c r="T328" s="100"/>
      <c r="U328" s="84"/>
      <c r="V328" s="84"/>
      <c r="W328" s="86"/>
      <c r="X328" s="84"/>
      <c r="Y328" s="91" t="str">
        <f t="shared" si="26"/>
        <v/>
      </c>
      <c r="Z328" s="84"/>
      <c r="AA328" s="84"/>
      <c r="AB328" s="86"/>
      <c r="AC328" s="84"/>
      <c r="AD328" s="84"/>
      <c r="AE328" s="84"/>
      <c r="AF328" s="91" t="str">
        <f t="shared" si="27"/>
        <v/>
      </c>
      <c r="AG328" s="86"/>
      <c r="AH328" s="100"/>
      <c r="AI328" s="102"/>
      <c r="AJ328" s="184"/>
      <c r="AK328" s="184"/>
      <c r="AL328" s="184"/>
      <c r="AM328" s="103"/>
      <c r="AN328" s="103"/>
      <c r="AO328" s="103"/>
      <c r="AP328" s="103"/>
      <c r="AQ328" s="103"/>
      <c r="AR328" s="103"/>
      <c r="AS328" s="103"/>
      <c r="AT328" s="103"/>
      <c r="AU328" s="103"/>
      <c r="AV328" s="103"/>
      <c r="AW328" s="103"/>
      <c r="AX328" s="103"/>
      <c r="AY328" s="103"/>
      <c r="AZ328" s="103"/>
      <c r="BA328" s="103"/>
      <c r="BB328" s="103"/>
      <c r="BC328" s="103"/>
      <c r="BD328" s="103"/>
      <c r="BE328" s="103"/>
    </row>
    <row r="329" spans="1:57" s="183" customFormat="1" x14ac:dyDescent="0.2">
      <c r="A329" s="85"/>
      <c r="B329" s="86"/>
      <c r="C329" s="85"/>
      <c r="D329" s="207" t="str">
        <f t="shared" si="24"/>
        <v/>
      </c>
      <c r="E329" s="73"/>
      <c r="F329" s="86"/>
      <c r="G329" s="86"/>
      <c r="H329" s="99"/>
      <c r="I329" s="99"/>
      <c r="J329" s="86"/>
      <c r="K329" s="84"/>
      <c r="L329" s="99"/>
      <c r="M329" s="99"/>
      <c r="N329" s="99" t="str">
        <f t="shared" si="25"/>
        <v/>
      </c>
      <c r="O329" s="84"/>
      <c r="P329" s="100"/>
      <c r="Q329" s="100"/>
      <c r="R329" s="84"/>
      <c r="S329" s="101"/>
      <c r="T329" s="100"/>
      <c r="U329" s="84"/>
      <c r="V329" s="84"/>
      <c r="W329" s="86"/>
      <c r="X329" s="84"/>
      <c r="Y329" s="91" t="str">
        <f t="shared" si="26"/>
        <v/>
      </c>
      <c r="Z329" s="84"/>
      <c r="AA329" s="84"/>
      <c r="AB329" s="86"/>
      <c r="AC329" s="84"/>
      <c r="AD329" s="84"/>
      <c r="AE329" s="84"/>
      <c r="AF329" s="91" t="str">
        <f t="shared" si="27"/>
        <v/>
      </c>
      <c r="AG329" s="86"/>
      <c r="AH329" s="100"/>
      <c r="AI329" s="102"/>
      <c r="AJ329" s="184"/>
      <c r="AK329" s="184"/>
      <c r="AL329" s="184"/>
      <c r="AM329" s="103"/>
      <c r="AN329" s="103"/>
      <c r="AO329" s="103"/>
      <c r="AP329" s="103"/>
      <c r="AQ329" s="103"/>
      <c r="AR329" s="103"/>
      <c r="AS329" s="103"/>
      <c r="AT329" s="103"/>
      <c r="AU329" s="103"/>
      <c r="AV329" s="103"/>
      <c r="AW329" s="103"/>
      <c r="AX329" s="103"/>
      <c r="AY329" s="103"/>
      <c r="AZ329" s="103"/>
      <c r="BA329" s="103"/>
      <c r="BB329" s="103"/>
      <c r="BC329" s="103"/>
      <c r="BD329" s="103"/>
      <c r="BE329" s="103"/>
    </row>
    <row r="330" spans="1:57" s="183" customFormat="1" x14ac:dyDescent="0.2">
      <c r="A330" s="85"/>
      <c r="B330" s="86"/>
      <c r="C330" s="85"/>
      <c r="D330" s="207" t="str">
        <f t="shared" si="24"/>
        <v/>
      </c>
      <c r="E330" s="73"/>
      <c r="F330" s="86"/>
      <c r="G330" s="86"/>
      <c r="H330" s="99"/>
      <c r="I330" s="99"/>
      <c r="J330" s="86"/>
      <c r="K330" s="84"/>
      <c r="L330" s="99"/>
      <c r="M330" s="99"/>
      <c r="N330" s="99" t="str">
        <f t="shared" si="25"/>
        <v/>
      </c>
      <c r="O330" s="84"/>
      <c r="P330" s="100"/>
      <c r="Q330" s="100"/>
      <c r="R330" s="84"/>
      <c r="S330" s="101"/>
      <c r="T330" s="100"/>
      <c r="U330" s="84"/>
      <c r="V330" s="84"/>
      <c r="W330" s="86"/>
      <c r="X330" s="84"/>
      <c r="Y330" s="91" t="str">
        <f t="shared" si="26"/>
        <v/>
      </c>
      <c r="Z330" s="84"/>
      <c r="AA330" s="84"/>
      <c r="AB330" s="86"/>
      <c r="AC330" s="84"/>
      <c r="AD330" s="84"/>
      <c r="AE330" s="84"/>
      <c r="AF330" s="91" t="str">
        <f t="shared" si="27"/>
        <v/>
      </c>
      <c r="AG330" s="86"/>
      <c r="AH330" s="100"/>
      <c r="AI330" s="102"/>
      <c r="AJ330" s="184"/>
      <c r="AK330" s="184"/>
      <c r="AL330" s="184"/>
      <c r="AM330" s="103"/>
      <c r="AN330" s="103"/>
      <c r="AO330" s="103"/>
      <c r="AP330" s="103"/>
      <c r="AQ330" s="103"/>
      <c r="AR330" s="103"/>
      <c r="AS330" s="103"/>
      <c r="AT330" s="103"/>
      <c r="AU330" s="103"/>
      <c r="AV330" s="103"/>
      <c r="AW330" s="103"/>
      <c r="AX330" s="103"/>
      <c r="AY330" s="103"/>
      <c r="AZ330" s="103"/>
      <c r="BA330" s="103"/>
      <c r="BB330" s="103"/>
      <c r="BC330" s="103"/>
      <c r="BD330" s="103"/>
      <c r="BE330" s="103"/>
    </row>
    <row r="331" spans="1:57" s="183" customFormat="1" x14ac:dyDescent="0.2">
      <c r="A331" s="85"/>
      <c r="B331" s="86"/>
      <c r="C331" s="85"/>
      <c r="D331" s="207" t="str">
        <f t="shared" si="24"/>
        <v/>
      </c>
      <c r="E331" s="73"/>
      <c r="F331" s="86"/>
      <c r="G331" s="86"/>
      <c r="H331" s="99"/>
      <c r="I331" s="99"/>
      <c r="J331" s="86"/>
      <c r="K331" s="84"/>
      <c r="L331" s="99"/>
      <c r="M331" s="99"/>
      <c r="N331" s="99" t="str">
        <f t="shared" si="25"/>
        <v/>
      </c>
      <c r="O331" s="84"/>
      <c r="P331" s="100"/>
      <c r="Q331" s="100"/>
      <c r="R331" s="84"/>
      <c r="S331" s="101"/>
      <c r="T331" s="100"/>
      <c r="U331" s="84"/>
      <c r="V331" s="84"/>
      <c r="W331" s="86"/>
      <c r="X331" s="84"/>
      <c r="Y331" s="91" t="str">
        <f t="shared" si="26"/>
        <v/>
      </c>
      <c r="Z331" s="84"/>
      <c r="AA331" s="84"/>
      <c r="AB331" s="86"/>
      <c r="AC331" s="84"/>
      <c r="AD331" s="84"/>
      <c r="AE331" s="84"/>
      <c r="AF331" s="91" t="str">
        <f t="shared" si="27"/>
        <v/>
      </c>
      <c r="AG331" s="86"/>
      <c r="AH331" s="100"/>
      <c r="AI331" s="102"/>
      <c r="AJ331" s="184"/>
      <c r="AK331" s="184"/>
      <c r="AL331" s="184"/>
      <c r="AM331" s="103"/>
      <c r="AN331" s="103"/>
      <c r="AO331" s="103"/>
      <c r="AP331" s="103"/>
      <c r="AQ331" s="103"/>
      <c r="AR331" s="103"/>
      <c r="AS331" s="103"/>
      <c r="AT331" s="103"/>
      <c r="AU331" s="103"/>
      <c r="AV331" s="103"/>
      <c r="AW331" s="103"/>
      <c r="AX331" s="103"/>
      <c r="AY331" s="103"/>
      <c r="AZ331" s="103"/>
      <c r="BA331" s="103"/>
      <c r="BB331" s="103"/>
      <c r="BC331" s="103"/>
      <c r="BD331" s="103"/>
      <c r="BE331" s="103"/>
    </row>
    <row r="332" spans="1:57" s="183" customFormat="1" x14ac:dyDescent="0.2">
      <c r="A332" s="85"/>
      <c r="B332" s="86"/>
      <c r="C332" s="85"/>
      <c r="D332" s="207" t="str">
        <f t="shared" si="24"/>
        <v/>
      </c>
      <c r="E332" s="73"/>
      <c r="F332" s="86"/>
      <c r="G332" s="86"/>
      <c r="H332" s="99"/>
      <c r="I332" s="99"/>
      <c r="J332" s="86"/>
      <c r="K332" s="84"/>
      <c r="L332" s="99"/>
      <c r="M332" s="99"/>
      <c r="N332" s="99" t="str">
        <f t="shared" si="25"/>
        <v/>
      </c>
      <c r="O332" s="84"/>
      <c r="P332" s="100"/>
      <c r="Q332" s="100"/>
      <c r="R332" s="84"/>
      <c r="S332" s="101"/>
      <c r="T332" s="100"/>
      <c r="U332" s="84"/>
      <c r="V332" s="84"/>
      <c r="W332" s="86"/>
      <c r="X332" s="84"/>
      <c r="Y332" s="91" t="str">
        <f t="shared" si="26"/>
        <v/>
      </c>
      <c r="Z332" s="84"/>
      <c r="AA332" s="84"/>
      <c r="AB332" s="86"/>
      <c r="AC332" s="84"/>
      <c r="AD332" s="84"/>
      <c r="AE332" s="84"/>
      <c r="AF332" s="91" t="str">
        <f t="shared" si="27"/>
        <v/>
      </c>
      <c r="AG332" s="86"/>
      <c r="AH332" s="100"/>
      <c r="AI332" s="102"/>
      <c r="AJ332" s="184"/>
      <c r="AK332" s="184"/>
      <c r="AL332" s="184"/>
      <c r="AM332" s="103"/>
      <c r="AN332" s="103"/>
      <c r="AO332" s="103"/>
      <c r="AP332" s="103"/>
      <c r="AQ332" s="103"/>
      <c r="AR332" s="103"/>
      <c r="AS332" s="103"/>
      <c r="AT332" s="103"/>
      <c r="AU332" s="103"/>
      <c r="AV332" s="103"/>
      <c r="AW332" s="103"/>
      <c r="AX332" s="103"/>
      <c r="AY332" s="103"/>
      <c r="AZ332" s="103"/>
      <c r="BA332" s="103"/>
      <c r="BB332" s="103"/>
      <c r="BC332" s="103"/>
      <c r="BD332" s="103"/>
      <c r="BE332" s="103"/>
    </row>
    <row r="333" spans="1:57" s="183" customFormat="1" x14ac:dyDescent="0.2">
      <c r="A333" s="85"/>
      <c r="B333" s="86"/>
      <c r="C333" s="85"/>
      <c r="D333" s="207" t="str">
        <f t="shared" si="24"/>
        <v/>
      </c>
      <c r="E333" s="73"/>
      <c r="F333" s="86"/>
      <c r="G333" s="86"/>
      <c r="H333" s="99"/>
      <c r="I333" s="99"/>
      <c r="J333" s="86"/>
      <c r="K333" s="84"/>
      <c r="L333" s="99"/>
      <c r="M333" s="99"/>
      <c r="N333" s="99" t="str">
        <f t="shared" si="25"/>
        <v/>
      </c>
      <c r="O333" s="84"/>
      <c r="P333" s="100"/>
      <c r="Q333" s="100"/>
      <c r="R333" s="84"/>
      <c r="S333" s="101"/>
      <c r="T333" s="100"/>
      <c r="U333" s="84"/>
      <c r="V333" s="84"/>
      <c r="W333" s="86"/>
      <c r="X333" s="84"/>
      <c r="Y333" s="91" t="str">
        <f t="shared" si="26"/>
        <v/>
      </c>
      <c r="Z333" s="84"/>
      <c r="AA333" s="84"/>
      <c r="AB333" s="86"/>
      <c r="AC333" s="84"/>
      <c r="AD333" s="84"/>
      <c r="AE333" s="84"/>
      <c r="AF333" s="91" t="str">
        <f t="shared" si="27"/>
        <v/>
      </c>
      <c r="AG333" s="86"/>
      <c r="AH333" s="100"/>
      <c r="AI333" s="102"/>
      <c r="AJ333" s="184"/>
      <c r="AK333" s="184"/>
      <c r="AL333" s="184"/>
      <c r="AM333" s="103"/>
      <c r="AN333" s="103"/>
      <c r="AO333" s="103"/>
      <c r="AP333" s="103"/>
      <c r="AQ333" s="103"/>
      <c r="AR333" s="103"/>
      <c r="AS333" s="103"/>
      <c r="AT333" s="103"/>
      <c r="AU333" s="103"/>
      <c r="AV333" s="103"/>
      <c r="AW333" s="103"/>
      <c r="AX333" s="103"/>
      <c r="AY333" s="103"/>
      <c r="AZ333" s="103"/>
      <c r="BA333" s="103"/>
      <c r="BB333" s="103"/>
      <c r="BC333" s="103"/>
      <c r="BD333" s="103"/>
      <c r="BE333" s="103"/>
    </row>
    <row r="334" spans="1:57" s="183" customFormat="1" x14ac:dyDescent="0.2">
      <c r="A334" s="85"/>
      <c r="B334" s="86"/>
      <c r="C334" s="85"/>
      <c r="D334" s="207" t="str">
        <f t="shared" si="24"/>
        <v/>
      </c>
      <c r="E334" s="73"/>
      <c r="F334" s="86"/>
      <c r="G334" s="86"/>
      <c r="H334" s="99"/>
      <c r="I334" s="99"/>
      <c r="J334" s="86"/>
      <c r="K334" s="84"/>
      <c r="L334" s="99"/>
      <c r="M334" s="99"/>
      <c r="N334" s="99" t="str">
        <f t="shared" si="25"/>
        <v/>
      </c>
      <c r="O334" s="84"/>
      <c r="P334" s="100"/>
      <c r="Q334" s="100"/>
      <c r="R334" s="84"/>
      <c r="S334" s="101"/>
      <c r="T334" s="100"/>
      <c r="U334" s="84"/>
      <c r="V334" s="84"/>
      <c r="W334" s="86"/>
      <c r="X334" s="84"/>
      <c r="Y334" s="91" t="str">
        <f t="shared" si="26"/>
        <v/>
      </c>
      <c r="Z334" s="84"/>
      <c r="AA334" s="84"/>
      <c r="AB334" s="86"/>
      <c r="AC334" s="84"/>
      <c r="AD334" s="84"/>
      <c r="AE334" s="84"/>
      <c r="AF334" s="91" t="str">
        <f t="shared" si="27"/>
        <v/>
      </c>
      <c r="AG334" s="86"/>
      <c r="AH334" s="100"/>
      <c r="AI334" s="102"/>
      <c r="AJ334" s="184"/>
      <c r="AK334" s="184"/>
      <c r="AL334" s="184"/>
      <c r="AM334" s="103"/>
      <c r="AN334" s="103"/>
      <c r="AO334" s="103"/>
      <c r="AP334" s="103"/>
      <c r="AQ334" s="103"/>
      <c r="AR334" s="103"/>
      <c r="AS334" s="103"/>
      <c r="AT334" s="103"/>
      <c r="AU334" s="103"/>
      <c r="AV334" s="103"/>
      <c r="AW334" s="103"/>
      <c r="AX334" s="103"/>
      <c r="AY334" s="103"/>
      <c r="AZ334" s="103"/>
      <c r="BA334" s="103"/>
      <c r="BB334" s="103"/>
      <c r="BC334" s="103"/>
      <c r="BD334" s="103"/>
      <c r="BE334" s="103"/>
    </row>
    <row r="335" spans="1:57" s="183" customFormat="1" x14ac:dyDescent="0.2">
      <c r="A335" s="85"/>
      <c r="B335" s="86"/>
      <c r="C335" s="85"/>
      <c r="D335" s="207" t="str">
        <f t="shared" si="24"/>
        <v/>
      </c>
      <c r="E335" s="73"/>
      <c r="F335" s="86"/>
      <c r="G335" s="86"/>
      <c r="H335" s="99"/>
      <c r="I335" s="99"/>
      <c r="J335" s="86"/>
      <c r="K335" s="84"/>
      <c r="L335" s="99"/>
      <c r="M335" s="99"/>
      <c r="N335" s="99" t="str">
        <f t="shared" si="25"/>
        <v/>
      </c>
      <c r="O335" s="84"/>
      <c r="P335" s="100"/>
      <c r="Q335" s="100"/>
      <c r="R335" s="84"/>
      <c r="S335" s="101"/>
      <c r="T335" s="100"/>
      <c r="U335" s="84"/>
      <c r="V335" s="84"/>
      <c r="W335" s="86"/>
      <c r="X335" s="84"/>
      <c r="Y335" s="91" t="str">
        <f t="shared" si="26"/>
        <v/>
      </c>
      <c r="Z335" s="84"/>
      <c r="AA335" s="84"/>
      <c r="AB335" s="86"/>
      <c r="AC335" s="84"/>
      <c r="AD335" s="84"/>
      <c r="AE335" s="84"/>
      <c r="AF335" s="91" t="str">
        <f t="shared" si="27"/>
        <v/>
      </c>
      <c r="AG335" s="86"/>
      <c r="AH335" s="100"/>
      <c r="AI335" s="102"/>
      <c r="AJ335" s="184"/>
      <c r="AK335" s="184"/>
      <c r="AL335" s="184"/>
      <c r="AM335" s="103"/>
      <c r="AN335" s="103"/>
      <c r="AO335" s="103"/>
      <c r="AP335" s="103"/>
      <c r="AQ335" s="103"/>
      <c r="AR335" s="103"/>
      <c r="AS335" s="103"/>
      <c r="AT335" s="103"/>
      <c r="AU335" s="103"/>
      <c r="AV335" s="103"/>
      <c r="AW335" s="103"/>
      <c r="AX335" s="103"/>
      <c r="AY335" s="103"/>
      <c r="AZ335" s="103"/>
      <c r="BA335" s="103"/>
      <c r="BB335" s="103"/>
      <c r="BC335" s="103"/>
      <c r="BD335" s="103"/>
      <c r="BE335" s="103"/>
    </row>
    <row r="336" spans="1:57" s="183" customFormat="1" x14ac:dyDescent="0.2">
      <c r="A336" s="85"/>
      <c r="B336" s="86"/>
      <c r="C336" s="85"/>
      <c r="D336" s="207" t="str">
        <f t="shared" si="24"/>
        <v/>
      </c>
      <c r="E336" s="73"/>
      <c r="F336" s="86"/>
      <c r="G336" s="86"/>
      <c r="H336" s="99"/>
      <c r="I336" s="99"/>
      <c r="J336" s="86"/>
      <c r="K336" s="84"/>
      <c r="L336" s="99"/>
      <c r="M336" s="99"/>
      <c r="N336" s="99" t="str">
        <f t="shared" si="25"/>
        <v/>
      </c>
      <c r="O336" s="84"/>
      <c r="P336" s="100"/>
      <c r="Q336" s="100"/>
      <c r="R336" s="84"/>
      <c r="S336" s="101"/>
      <c r="T336" s="100"/>
      <c r="U336" s="84"/>
      <c r="V336" s="84"/>
      <c r="W336" s="86"/>
      <c r="X336" s="84"/>
      <c r="Y336" s="91" t="str">
        <f t="shared" si="26"/>
        <v/>
      </c>
      <c r="Z336" s="84"/>
      <c r="AA336" s="84"/>
      <c r="AB336" s="86"/>
      <c r="AC336" s="84"/>
      <c r="AD336" s="84"/>
      <c r="AE336" s="84"/>
      <c r="AF336" s="91" t="str">
        <f t="shared" si="27"/>
        <v/>
      </c>
      <c r="AG336" s="86"/>
      <c r="AH336" s="100"/>
      <c r="AI336" s="102"/>
      <c r="AJ336" s="184"/>
      <c r="AK336" s="184"/>
      <c r="AL336" s="184"/>
      <c r="AM336" s="103"/>
      <c r="AN336" s="103"/>
      <c r="AO336" s="103"/>
      <c r="AP336" s="103"/>
      <c r="AQ336" s="103"/>
      <c r="AR336" s="103"/>
      <c r="AS336" s="103"/>
      <c r="AT336" s="103"/>
      <c r="AU336" s="103"/>
      <c r="AV336" s="103"/>
      <c r="AW336" s="103"/>
      <c r="AX336" s="103"/>
      <c r="AY336" s="103"/>
      <c r="AZ336" s="103"/>
      <c r="BA336" s="103"/>
      <c r="BB336" s="103"/>
      <c r="BC336" s="103"/>
      <c r="BD336" s="103"/>
      <c r="BE336" s="103"/>
    </row>
    <row r="337" spans="1:57" s="183" customFormat="1" x14ac:dyDescent="0.2">
      <c r="A337" s="85"/>
      <c r="B337" s="86"/>
      <c r="C337" s="85"/>
      <c r="D337" s="207" t="str">
        <f t="shared" si="24"/>
        <v/>
      </c>
      <c r="E337" s="73"/>
      <c r="F337" s="86"/>
      <c r="G337" s="86"/>
      <c r="H337" s="99"/>
      <c r="I337" s="99"/>
      <c r="J337" s="86"/>
      <c r="K337" s="84"/>
      <c r="L337" s="99"/>
      <c r="M337" s="99"/>
      <c r="N337" s="99" t="str">
        <f t="shared" si="25"/>
        <v/>
      </c>
      <c r="O337" s="84"/>
      <c r="P337" s="100"/>
      <c r="Q337" s="100"/>
      <c r="R337" s="84"/>
      <c r="S337" s="101"/>
      <c r="T337" s="100"/>
      <c r="U337" s="84"/>
      <c r="V337" s="84"/>
      <c r="W337" s="86"/>
      <c r="X337" s="84"/>
      <c r="Y337" s="91" t="str">
        <f t="shared" si="26"/>
        <v/>
      </c>
      <c r="Z337" s="84"/>
      <c r="AA337" s="84"/>
      <c r="AB337" s="86"/>
      <c r="AC337" s="84"/>
      <c r="AD337" s="84"/>
      <c r="AE337" s="84"/>
      <c r="AF337" s="91" t="str">
        <f t="shared" si="27"/>
        <v/>
      </c>
      <c r="AG337" s="86"/>
      <c r="AH337" s="100"/>
      <c r="AI337" s="102"/>
      <c r="AJ337" s="184"/>
      <c r="AK337" s="184"/>
      <c r="AL337" s="184"/>
      <c r="AM337" s="103"/>
      <c r="AN337" s="103"/>
      <c r="AO337" s="103"/>
      <c r="AP337" s="103"/>
      <c r="AQ337" s="103"/>
      <c r="AR337" s="103"/>
      <c r="AS337" s="103"/>
      <c r="AT337" s="103"/>
      <c r="AU337" s="103"/>
      <c r="AV337" s="103"/>
      <c r="AW337" s="103"/>
      <c r="AX337" s="103"/>
      <c r="AY337" s="103"/>
      <c r="AZ337" s="103"/>
      <c r="BA337" s="103"/>
      <c r="BB337" s="103"/>
      <c r="BC337" s="103"/>
      <c r="BD337" s="103"/>
      <c r="BE337" s="103"/>
    </row>
    <row r="338" spans="1:57" s="183" customFormat="1" x14ac:dyDescent="0.2">
      <c r="A338" s="85"/>
      <c r="B338" s="86"/>
      <c r="C338" s="85"/>
      <c r="D338" s="207" t="str">
        <f t="shared" si="24"/>
        <v/>
      </c>
      <c r="E338" s="73"/>
      <c r="F338" s="86"/>
      <c r="G338" s="86"/>
      <c r="H338" s="99"/>
      <c r="I338" s="99"/>
      <c r="J338" s="86"/>
      <c r="K338" s="84"/>
      <c r="L338" s="99"/>
      <c r="M338" s="99"/>
      <c r="N338" s="99" t="str">
        <f t="shared" si="25"/>
        <v/>
      </c>
      <c r="O338" s="84"/>
      <c r="P338" s="100"/>
      <c r="Q338" s="100"/>
      <c r="R338" s="84"/>
      <c r="S338" s="101"/>
      <c r="T338" s="100"/>
      <c r="U338" s="84"/>
      <c r="V338" s="84"/>
      <c r="W338" s="86"/>
      <c r="X338" s="84"/>
      <c r="Y338" s="91" t="str">
        <f t="shared" si="26"/>
        <v/>
      </c>
      <c r="Z338" s="84"/>
      <c r="AA338" s="84"/>
      <c r="AB338" s="86"/>
      <c r="AC338" s="84"/>
      <c r="AD338" s="84"/>
      <c r="AE338" s="84"/>
      <c r="AF338" s="91" t="str">
        <f t="shared" si="27"/>
        <v/>
      </c>
      <c r="AG338" s="86"/>
      <c r="AH338" s="100"/>
      <c r="AI338" s="102"/>
      <c r="AJ338" s="184"/>
      <c r="AK338" s="184"/>
      <c r="AL338" s="184"/>
      <c r="AM338" s="103"/>
      <c r="AN338" s="103"/>
      <c r="AO338" s="103"/>
      <c r="AP338" s="103"/>
      <c r="AQ338" s="103"/>
      <c r="AR338" s="103"/>
      <c r="AS338" s="103"/>
      <c r="AT338" s="103"/>
      <c r="AU338" s="103"/>
      <c r="AV338" s="103"/>
      <c r="AW338" s="103"/>
      <c r="AX338" s="103"/>
      <c r="AY338" s="103"/>
      <c r="AZ338" s="103"/>
      <c r="BA338" s="103"/>
      <c r="BB338" s="103"/>
      <c r="BC338" s="103"/>
      <c r="BD338" s="103"/>
      <c r="BE338" s="103"/>
    </row>
    <row r="339" spans="1:57" s="183" customFormat="1" x14ac:dyDescent="0.2">
      <c r="A339" s="85"/>
      <c r="B339" s="86"/>
      <c r="C339" s="85"/>
      <c r="D339" s="207" t="str">
        <f t="shared" si="24"/>
        <v/>
      </c>
      <c r="E339" s="73"/>
      <c r="F339" s="86"/>
      <c r="G339" s="86"/>
      <c r="H339" s="99"/>
      <c r="I339" s="99"/>
      <c r="J339" s="86"/>
      <c r="K339" s="84"/>
      <c r="L339" s="99"/>
      <c r="M339" s="99"/>
      <c r="N339" s="99" t="str">
        <f t="shared" si="25"/>
        <v/>
      </c>
      <c r="O339" s="84"/>
      <c r="P339" s="100"/>
      <c r="Q339" s="100"/>
      <c r="R339" s="84"/>
      <c r="S339" s="101"/>
      <c r="T339" s="100"/>
      <c r="U339" s="84"/>
      <c r="V339" s="84"/>
      <c r="W339" s="86"/>
      <c r="X339" s="84"/>
      <c r="Y339" s="91" t="str">
        <f t="shared" si="26"/>
        <v/>
      </c>
      <c r="Z339" s="84"/>
      <c r="AA339" s="84"/>
      <c r="AB339" s="86"/>
      <c r="AC339" s="84"/>
      <c r="AD339" s="84"/>
      <c r="AE339" s="84"/>
      <c r="AF339" s="91" t="str">
        <f t="shared" si="27"/>
        <v/>
      </c>
      <c r="AG339" s="86"/>
      <c r="AH339" s="100"/>
      <c r="AI339" s="102"/>
      <c r="AJ339" s="184"/>
      <c r="AK339" s="184"/>
      <c r="AL339" s="184"/>
      <c r="AM339" s="103"/>
      <c r="AN339" s="103"/>
      <c r="AO339" s="103"/>
      <c r="AP339" s="103"/>
      <c r="AQ339" s="103"/>
      <c r="AR339" s="103"/>
      <c r="AS339" s="103"/>
      <c r="AT339" s="103"/>
      <c r="AU339" s="103"/>
      <c r="AV339" s="103"/>
      <c r="AW339" s="103"/>
      <c r="AX339" s="103"/>
      <c r="AY339" s="103"/>
      <c r="AZ339" s="103"/>
      <c r="BA339" s="103"/>
      <c r="BB339" s="103"/>
      <c r="BC339" s="103"/>
      <c r="BD339" s="103"/>
      <c r="BE339" s="103"/>
    </row>
    <row r="340" spans="1:57" s="183" customFormat="1" x14ac:dyDescent="0.2">
      <c r="A340" s="85"/>
      <c r="B340" s="86"/>
      <c r="C340" s="85"/>
      <c r="D340" s="207" t="str">
        <f t="shared" si="24"/>
        <v/>
      </c>
      <c r="E340" s="73"/>
      <c r="F340" s="86"/>
      <c r="G340" s="86"/>
      <c r="H340" s="99"/>
      <c r="I340" s="99"/>
      <c r="J340" s="86"/>
      <c r="K340" s="84"/>
      <c r="L340" s="99"/>
      <c r="M340" s="99"/>
      <c r="N340" s="99" t="str">
        <f t="shared" si="25"/>
        <v/>
      </c>
      <c r="O340" s="84"/>
      <c r="P340" s="100"/>
      <c r="Q340" s="100"/>
      <c r="R340" s="84"/>
      <c r="S340" s="101"/>
      <c r="T340" s="100"/>
      <c r="U340" s="84"/>
      <c r="V340" s="84"/>
      <c r="W340" s="86"/>
      <c r="X340" s="84"/>
      <c r="Y340" s="91" t="str">
        <f t="shared" si="26"/>
        <v/>
      </c>
      <c r="Z340" s="84"/>
      <c r="AA340" s="84"/>
      <c r="AB340" s="86"/>
      <c r="AC340" s="84"/>
      <c r="AD340" s="84"/>
      <c r="AE340" s="84"/>
      <c r="AF340" s="91" t="str">
        <f t="shared" si="27"/>
        <v/>
      </c>
      <c r="AG340" s="86"/>
      <c r="AH340" s="100"/>
      <c r="AI340" s="102"/>
      <c r="AJ340" s="184"/>
      <c r="AK340" s="184"/>
      <c r="AL340" s="184"/>
      <c r="AM340" s="103"/>
      <c r="AN340" s="103"/>
      <c r="AO340" s="103"/>
      <c r="AP340" s="103"/>
      <c r="AQ340" s="103"/>
      <c r="AR340" s="103"/>
      <c r="AS340" s="103"/>
      <c r="AT340" s="103"/>
      <c r="AU340" s="103"/>
      <c r="AV340" s="103"/>
      <c r="AW340" s="103"/>
      <c r="AX340" s="103"/>
      <c r="AY340" s="103"/>
      <c r="AZ340" s="103"/>
      <c r="BA340" s="103"/>
      <c r="BB340" s="103"/>
      <c r="BC340" s="103"/>
      <c r="BD340" s="103"/>
      <c r="BE340" s="103"/>
    </row>
    <row r="341" spans="1:57" s="183" customFormat="1" x14ac:dyDescent="0.2">
      <c r="A341" s="85"/>
      <c r="B341" s="86"/>
      <c r="C341" s="85"/>
      <c r="D341" s="207" t="str">
        <f t="shared" si="24"/>
        <v/>
      </c>
      <c r="E341" s="73"/>
      <c r="F341" s="86"/>
      <c r="G341" s="86"/>
      <c r="H341" s="99"/>
      <c r="I341" s="99"/>
      <c r="J341" s="86"/>
      <c r="K341" s="84"/>
      <c r="L341" s="99"/>
      <c r="M341" s="99"/>
      <c r="N341" s="99" t="str">
        <f t="shared" si="25"/>
        <v/>
      </c>
      <c r="O341" s="84"/>
      <c r="P341" s="100"/>
      <c r="Q341" s="100"/>
      <c r="R341" s="84"/>
      <c r="S341" s="101"/>
      <c r="T341" s="100"/>
      <c r="U341" s="84"/>
      <c r="V341" s="84"/>
      <c r="W341" s="86"/>
      <c r="X341" s="84"/>
      <c r="Y341" s="91" t="str">
        <f t="shared" si="26"/>
        <v/>
      </c>
      <c r="Z341" s="84"/>
      <c r="AA341" s="84"/>
      <c r="AB341" s="86"/>
      <c r="AC341" s="84"/>
      <c r="AD341" s="84"/>
      <c r="AE341" s="84"/>
      <c r="AF341" s="91" t="str">
        <f t="shared" si="27"/>
        <v/>
      </c>
      <c r="AG341" s="86"/>
      <c r="AH341" s="100"/>
      <c r="AI341" s="102"/>
      <c r="AJ341" s="184"/>
      <c r="AK341" s="184"/>
      <c r="AL341" s="184"/>
      <c r="AM341" s="103"/>
      <c r="AN341" s="103"/>
      <c r="AO341" s="103"/>
      <c r="AP341" s="103"/>
      <c r="AQ341" s="103"/>
      <c r="AR341" s="103"/>
      <c r="AS341" s="103"/>
      <c r="AT341" s="103"/>
      <c r="AU341" s="103"/>
      <c r="AV341" s="103"/>
      <c r="AW341" s="103"/>
      <c r="AX341" s="103"/>
      <c r="AY341" s="103"/>
      <c r="AZ341" s="103"/>
      <c r="BA341" s="103"/>
      <c r="BB341" s="103"/>
      <c r="BC341" s="103"/>
      <c r="BD341" s="103"/>
      <c r="BE341" s="103"/>
    </row>
    <row r="342" spans="1:57" s="183" customFormat="1" x14ac:dyDescent="0.2">
      <c r="A342" s="85"/>
      <c r="B342" s="86"/>
      <c r="C342" s="85"/>
      <c r="D342" s="207" t="str">
        <f t="shared" si="24"/>
        <v/>
      </c>
      <c r="E342" s="73"/>
      <c r="F342" s="86"/>
      <c r="G342" s="86"/>
      <c r="H342" s="99"/>
      <c r="I342" s="99"/>
      <c r="J342" s="86"/>
      <c r="K342" s="84"/>
      <c r="L342" s="99"/>
      <c r="M342" s="99"/>
      <c r="N342" s="99" t="str">
        <f t="shared" si="25"/>
        <v/>
      </c>
      <c r="O342" s="84"/>
      <c r="P342" s="100"/>
      <c r="Q342" s="100"/>
      <c r="R342" s="84"/>
      <c r="S342" s="101"/>
      <c r="T342" s="100"/>
      <c r="U342" s="84"/>
      <c r="V342" s="84"/>
      <c r="W342" s="86"/>
      <c r="X342" s="84"/>
      <c r="Y342" s="91" t="str">
        <f t="shared" si="26"/>
        <v/>
      </c>
      <c r="Z342" s="84"/>
      <c r="AA342" s="84"/>
      <c r="AB342" s="86"/>
      <c r="AC342" s="84"/>
      <c r="AD342" s="84"/>
      <c r="AE342" s="84"/>
      <c r="AF342" s="91" t="str">
        <f t="shared" si="27"/>
        <v/>
      </c>
      <c r="AG342" s="86"/>
      <c r="AH342" s="100"/>
      <c r="AI342" s="102"/>
      <c r="AJ342" s="184"/>
      <c r="AK342" s="184"/>
      <c r="AL342" s="184"/>
      <c r="AM342" s="103"/>
      <c r="AN342" s="103"/>
      <c r="AO342" s="103"/>
      <c r="AP342" s="103"/>
      <c r="AQ342" s="103"/>
      <c r="AR342" s="103"/>
      <c r="AS342" s="103"/>
      <c r="AT342" s="103"/>
      <c r="AU342" s="103"/>
      <c r="AV342" s="103"/>
      <c r="AW342" s="103"/>
      <c r="AX342" s="103"/>
      <c r="AY342" s="103"/>
      <c r="AZ342" s="103"/>
      <c r="BA342" s="103"/>
      <c r="BB342" s="103"/>
      <c r="BC342" s="103"/>
      <c r="BD342" s="103"/>
      <c r="BE342" s="103"/>
    </row>
    <row r="343" spans="1:57" s="183" customFormat="1" x14ac:dyDescent="0.2">
      <c r="A343" s="85"/>
      <c r="B343" s="86"/>
      <c r="C343" s="85"/>
      <c r="D343" s="207" t="str">
        <f t="shared" si="24"/>
        <v/>
      </c>
      <c r="E343" s="73"/>
      <c r="F343" s="86"/>
      <c r="G343" s="86"/>
      <c r="H343" s="99"/>
      <c r="I343" s="99"/>
      <c r="J343" s="86"/>
      <c r="K343" s="84"/>
      <c r="L343" s="99"/>
      <c r="M343" s="99"/>
      <c r="N343" s="99" t="str">
        <f t="shared" si="25"/>
        <v/>
      </c>
      <c r="O343" s="84"/>
      <c r="P343" s="100"/>
      <c r="Q343" s="100"/>
      <c r="R343" s="84"/>
      <c r="S343" s="101"/>
      <c r="T343" s="100"/>
      <c r="U343" s="84"/>
      <c r="V343" s="84"/>
      <c r="W343" s="86"/>
      <c r="X343" s="84"/>
      <c r="Y343" s="91" t="str">
        <f t="shared" si="26"/>
        <v/>
      </c>
      <c r="Z343" s="84"/>
      <c r="AA343" s="84"/>
      <c r="AB343" s="86"/>
      <c r="AC343" s="84"/>
      <c r="AD343" s="84"/>
      <c r="AE343" s="84"/>
      <c r="AF343" s="91" t="str">
        <f t="shared" si="27"/>
        <v/>
      </c>
      <c r="AG343" s="86"/>
      <c r="AH343" s="100"/>
      <c r="AI343" s="102"/>
      <c r="AJ343" s="184"/>
      <c r="AK343" s="184"/>
      <c r="AL343" s="184"/>
      <c r="AM343" s="103"/>
      <c r="AN343" s="103"/>
      <c r="AO343" s="103"/>
      <c r="AP343" s="103"/>
      <c r="AQ343" s="103"/>
      <c r="AR343" s="103"/>
      <c r="AS343" s="103"/>
      <c r="AT343" s="103"/>
      <c r="AU343" s="103"/>
      <c r="AV343" s="103"/>
      <c r="AW343" s="103"/>
      <c r="AX343" s="103"/>
      <c r="AY343" s="103"/>
      <c r="AZ343" s="103"/>
      <c r="BA343" s="103"/>
      <c r="BB343" s="103"/>
      <c r="BC343" s="103"/>
      <c r="BD343" s="103"/>
      <c r="BE343" s="103"/>
    </row>
    <row r="344" spans="1:57" s="183" customFormat="1" x14ac:dyDescent="0.2">
      <c r="A344" s="85"/>
      <c r="B344" s="86"/>
      <c r="C344" s="85"/>
      <c r="D344" s="207" t="str">
        <f t="shared" si="24"/>
        <v/>
      </c>
      <c r="E344" s="73"/>
      <c r="F344" s="86"/>
      <c r="G344" s="86"/>
      <c r="H344" s="99"/>
      <c r="I344" s="99"/>
      <c r="J344" s="86"/>
      <c r="K344" s="84"/>
      <c r="L344" s="99"/>
      <c r="M344" s="99"/>
      <c r="N344" s="99" t="str">
        <f t="shared" si="25"/>
        <v/>
      </c>
      <c r="O344" s="84"/>
      <c r="P344" s="100"/>
      <c r="Q344" s="100"/>
      <c r="R344" s="84"/>
      <c r="S344" s="101"/>
      <c r="T344" s="100"/>
      <c r="U344" s="84"/>
      <c r="V344" s="84"/>
      <c r="W344" s="86"/>
      <c r="X344" s="84"/>
      <c r="Y344" s="91" t="str">
        <f t="shared" si="26"/>
        <v/>
      </c>
      <c r="Z344" s="84"/>
      <c r="AA344" s="84"/>
      <c r="AB344" s="86"/>
      <c r="AC344" s="84"/>
      <c r="AD344" s="84"/>
      <c r="AE344" s="84"/>
      <c r="AF344" s="91" t="str">
        <f t="shared" si="27"/>
        <v/>
      </c>
      <c r="AG344" s="86"/>
      <c r="AH344" s="100"/>
      <c r="AI344" s="102"/>
      <c r="AJ344" s="184"/>
      <c r="AK344" s="184"/>
      <c r="AL344" s="184"/>
      <c r="AM344" s="103"/>
      <c r="AN344" s="103"/>
      <c r="AO344" s="103"/>
      <c r="AP344" s="103"/>
      <c r="AQ344" s="103"/>
      <c r="AR344" s="103"/>
      <c r="AS344" s="103"/>
      <c r="AT344" s="103"/>
      <c r="AU344" s="103"/>
      <c r="AV344" s="103"/>
      <c r="AW344" s="103"/>
      <c r="AX344" s="103"/>
      <c r="AY344" s="103"/>
      <c r="AZ344" s="103"/>
      <c r="BA344" s="103"/>
      <c r="BB344" s="103"/>
      <c r="BC344" s="103"/>
      <c r="BD344" s="103"/>
      <c r="BE344" s="103"/>
    </row>
    <row r="345" spans="1:57" s="183" customFormat="1" x14ac:dyDescent="0.2">
      <c r="A345" s="85"/>
      <c r="B345" s="86"/>
      <c r="C345" s="85"/>
      <c r="D345" s="207" t="str">
        <f t="shared" si="24"/>
        <v/>
      </c>
      <c r="E345" s="73"/>
      <c r="F345" s="86"/>
      <c r="G345" s="86"/>
      <c r="H345" s="99"/>
      <c r="I345" s="99"/>
      <c r="J345" s="86"/>
      <c r="K345" s="84"/>
      <c r="L345" s="99"/>
      <c r="M345" s="99"/>
      <c r="N345" s="99" t="str">
        <f t="shared" si="25"/>
        <v/>
      </c>
      <c r="O345" s="84"/>
      <c r="P345" s="100"/>
      <c r="Q345" s="100"/>
      <c r="R345" s="84"/>
      <c r="S345" s="101"/>
      <c r="T345" s="100"/>
      <c r="U345" s="84"/>
      <c r="V345" s="84"/>
      <c r="W345" s="86"/>
      <c r="X345" s="84"/>
      <c r="Y345" s="91" t="str">
        <f t="shared" si="26"/>
        <v/>
      </c>
      <c r="Z345" s="84"/>
      <c r="AA345" s="84"/>
      <c r="AB345" s="86"/>
      <c r="AC345" s="84"/>
      <c r="AD345" s="84"/>
      <c r="AE345" s="84"/>
      <c r="AF345" s="91" t="str">
        <f t="shared" si="27"/>
        <v/>
      </c>
      <c r="AG345" s="86"/>
      <c r="AH345" s="100"/>
      <c r="AI345" s="102"/>
      <c r="AJ345" s="184"/>
      <c r="AK345" s="184"/>
      <c r="AL345" s="184"/>
      <c r="AM345" s="103"/>
      <c r="AN345" s="103"/>
      <c r="AO345" s="103"/>
      <c r="AP345" s="103"/>
      <c r="AQ345" s="103"/>
      <c r="AR345" s="103"/>
      <c r="AS345" s="103"/>
      <c r="AT345" s="103"/>
      <c r="AU345" s="103"/>
      <c r="AV345" s="103"/>
      <c r="AW345" s="103"/>
      <c r="AX345" s="103"/>
      <c r="AY345" s="103"/>
      <c r="AZ345" s="103"/>
      <c r="BA345" s="103"/>
      <c r="BB345" s="103"/>
      <c r="BC345" s="103"/>
      <c r="BD345" s="103"/>
      <c r="BE345" s="103"/>
    </row>
    <row r="346" spans="1:57" s="183" customFormat="1" x14ac:dyDescent="0.2">
      <c r="A346" s="85"/>
      <c r="B346" s="86"/>
      <c r="C346" s="85"/>
      <c r="D346" s="207" t="str">
        <f t="shared" si="24"/>
        <v/>
      </c>
      <c r="E346" s="73"/>
      <c r="F346" s="86"/>
      <c r="G346" s="86"/>
      <c r="H346" s="99"/>
      <c r="I346" s="99"/>
      <c r="J346" s="86"/>
      <c r="K346" s="84"/>
      <c r="L346" s="99"/>
      <c r="M346" s="99"/>
      <c r="N346" s="99" t="str">
        <f t="shared" si="25"/>
        <v/>
      </c>
      <c r="O346" s="84"/>
      <c r="P346" s="100"/>
      <c r="Q346" s="100"/>
      <c r="R346" s="84"/>
      <c r="S346" s="101"/>
      <c r="T346" s="100"/>
      <c r="U346" s="84"/>
      <c r="V346" s="84"/>
      <c r="W346" s="86"/>
      <c r="X346" s="84"/>
      <c r="Y346" s="91" t="str">
        <f t="shared" si="26"/>
        <v/>
      </c>
      <c r="Z346" s="84"/>
      <c r="AA346" s="84"/>
      <c r="AB346" s="86"/>
      <c r="AC346" s="84"/>
      <c r="AD346" s="84"/>
      <c r="AE346" s="84"/>
      <c r="AF346" s="91" t="str">
        <f t="shared" si="27"/>
        <v/>
      </c>
      <c r="AG346" s="86"/>
      <c r="AH346" s="100"/>
      <c r="AI346" s="102"/>
      <c r="AJ346" s="184"/>
      <c r="AK346" s="184"/>
      <c r="AL346" s="184"/>
      <c r="AM346" s="103"/>
      <c r="AN346" s="103"/>
      <c r="AO346" s="103"/>
      <c r="AP346" s="103"/>
      <c r="AQ346" s="103"/>
      <c r="AR346" s="103"/>
      <c r="AS346" s="103"/>
      <c r="AT346" s="103"/>
      <c r="AU346" s="103"/>
      <c r="AV346" s="103"/>
      <c r="AW346" s="103"/>
      <c r="AX346" s="103"/>
      <c r="AY346" s="103"/>
      <c r="AZ346" s="103"/>
      <c r="BA346" s="103"/>
      <c r="BB346" s="103"/>
      <c r="BC346" s="103"/>
      <c r="BD346" s="103"/>
      <c r="BE346" s="103"/>
    </row>
    <row r="347" spans="1:57" s="183" customFormat="1" x14ac:dyDescent="0.2">
      <c r="A347" s="85"/>
      <c r="B347" s="86"/>
      <c r="C347" s="85"/>
      <c r="D347" s="207" t="str">
        <f t="shared" si="24"/>
        <v/>
      </c>
      <c r="E347" s="73"/>
      <c r="F347" s="86"/>
      <c r="G347" s="86"/>
      <c r="H347" s="99"/>
      <c r="I347" s="99"/>
      <c r="J347" s="86"/>
      <c r="K347" s="84"/>
      <c r="L347" s="99"/>
      <c r="M347" s="99"/>
      <c r="N347" s="99" t="str">
        <f t="shared" si="25"/>
        <v/>
      </c>
      <c r="O347" s="84"/>
      <c r="P347" s="100"/>
      <c r="Q347" s="100"/>
      <c r="R347" s="84"/>
      <c r="S347" s="101"/>
      <c r="T347" s="100"/>
      <c r="U347" s="84"/>
      <c r="V347" s="84"/>
      <c r="W347" s="86"/>
      <c r="X347" s="84"/>
      <c r="Y347" s="91" t="str">
        <f t="shared" si="26"/>
        <v/>
      </c>
      <c r="Z347" s="84"/>
      <c r="AA347" s="84"/>
      <c r="AB347" s="86"/>
      <c r="AC347" s="84"/>
      <c r="AD347" s="84"/>
      <c r="AE347" s="84"/>
      <c r="AF347" s="91" t="str">
        <f t="shared" si="27"/>
        <v/>
      </c>
      <c r="AG347" s="86"/>
      <c r="AH347" s="100"/>
      <c r="AI347" s="102"/>
      <c r="AJ347" s="184"/>
      <c r="AK347" s="184"/>
      <c r="AL347" s="184"/>
      <c r="AM347" s="103"/>
      <c r="AN347" s="103"/>
      <c r="AO347" s="103"/>
      <c r="AP347" s="103"/>
      <c r="AQ347" s="103"/>
      <c r="AR347" s="103"/>
      <c r="AS347" s="103"/>
      <c r="AT347" s="103"/>
      <c r="AU347" s="103"/>
      <c r="AV347" s="103"/>
      <c r="AW347" s="103"/>
      <c r="AX347" s="103"/>
      <c r="AY347" s="103"/>
      <c r="AZ347" s="103"/>
      <c r="BA347" s="103"/>
      <c r="BB347" s="103"/>
      <c r="BC347" s="103"/>
      <c r="BD347" s="103"/>
      <c r="BE347" s="103"/>
    </row>
    <row r="348" spans="1:57" s="183" customFormat="1" x14ac:dyDescent="0.2">
      <c r="A348" s="85"/>
      <c r="B348" s="86"/>
      <c r="C348" s="85"/>
      <c r="D348" s="207" t="str">
        <f t="shared" si="24"/>
        <v/>
      </c>
      <c r="E348" s="73"/>
      <c r="F348" s="86"/>
      <c r="G348" s="86"/>
      <c r="H348" s="99"/>
      <c r="I348" s="99"/>
      <c r="J348" s="86"/>
      <c r="K348" s="84"/>
      <c r="L348" s="99"/>
      <c r="M348" s="99"/>
      <c r="N348" s="99" t="str">
        <f t="shared" si="25"/>
        <v/>
      </c>
      <c r="O348" s="84"/>
      <c r="P348" s="100"/>
      <c r="Q348" s="100"/>
      <c r="R348" s="84"/>
      <c r="S348" s="101"/>
      <c r="T348" s="100"/>
      <c r="U348" s="84"/>
      <c r="V348" s="84"/>
      <c r="W348" s="86"/>
      <c r="X348" s="84"/>
      <c r="Y348" s="91" t="str">
        <f t="shared" si="26"/>
        <v/>
      </c>
      <c r="Z348" s="84"/>
      <c r="AA348" s="84"/>
      <c r="AB348" s="86"/>
      <c r="AC348" s="84"/>
      <c r="AD348" s="84"/>
      <c r="AE348" s="84"/>
      <c r="AF348" s="91" t="str">
        <f t="shared" si="27"/>
        <v/>
      </c>
      <c r="AG348" s="86"/>
      <c r="AH348" s="100"/>
      <c r="AI348" s="102"/>
      <c r="AJ348" s="184"/>
      <c r="AK348" s="184"/>
      <c r="AL348" s="184"/>
      <c r="AM348" s="103"/>
      <c r="AN348" s="103"/>
      <c r="AO348" s="103"/>
      <c r="AP348" s="103"/>
      <c r="AQ348" s="103"/>
      <c r="AR348" s="103"/>
      <c r="AS348" s="103"/>
      <c r="AT348" s="103"/>
      <c r="AU348" s="103"/>
      <c r="AV348" s="103"/>
      <c r="AW348" s="103"/>
      <c r="AX348" s="103"/>
      <c r="AY348" s="103"/>
      <c r="AZ348" s="103"/>
      <c r="BA348" s="103"/>
      <c r="BB348" s="103"/>
      <c r="BC348" s="103"/>
      <c r="BD348" s="103"/>
      <c r="BE348" s="103"/>
    </row>
    <row r="349" spans="1:57" s="183" customFormat="1" x14ac:dyDescent="0.2">
      <c r="A349" s="85"/>
      <c r="B349" s="86"/>
      <c r="C349" s="85"/>
      <c r="D349" s="207" t="str">
        <f t="shared" si="24"/>
        <v/>
      </c>
      <c r="E349" s="73"/>
      <c r="F349" s="86"/>
      <c r="G349" s="86"/>
      <c r="H349" s="99"/>
      <c r="I349" s="99"/>
      <c r="J349" s="86"/>
      <c r="K349" s="84"/>
      <c r="L349" s="99"/>
      <c r="M349" s="99"/>
      <c r="N349" s="99" t="str">
        <f t="shared" si="25"/>
        <v/>
      </c>
      <c r="O349" s="84"/>
      <c r="P349" s="100"/>
      <c r="Q349" s="100"/>
      <c r="R349" s="84"/>
      <c r="S349" s="101"/>
      <c r="T349" s="100"/>
      <c r="U349" s="84"/>
      <c r="V349" s="84"/>
      <c r="W349" s="86"/>
      <c r="X349" s="84"/>
      <c r="Y349" s="91" t="str">
        <f t="shared" si="26"/>
        <v/>
      </c>
      <c r="Z349" s="84"/>
      <c r="AA349" s="84"/>
      <c r="AB349" s="86"/>
      <c r="AC349" s="84"/>
      <c r="AD349" s="84"/>
      <c r="AE349" s="84"/>
      <c r="AF349" s="91" t="str">
        <f t="shared" si="27"/>
        <v/>
      </c>
      <c r="AG349" s="86"/>
      <c r="AH349" s="100"/>
      <c r="AI349" s="102"/>
      <c r="AJ349" s="184"/>
      <c r="AK349" s="184"/>
      <c r="AL349" s="184"/>
      <c r="AM349" s="103"/>
      <c r="AN349" s="103"/>
      <c r="AO349" s="103"/>
      <c r="AP349" s="103"/>
      <c r="AQ349" s="103"/>
      <c r="AR349" s="103"/>
      <c r="AS349" s="103"/>
      <c r="AT349" s="103"/>
      <c r="AU349" s="103"/>
      <c r="AV349" s="103"/>
      <c r="AW349" s="103"/>
      <c r="AX349" s="103"/>
      <c r="AY349" s="103"/>
      <c r="AZ349" s="103"/>
      <c r="BA349" s="103"/>
      <c r="BB349" s="103"/>
      <c r="BC349" s="103"/>
      <c r="BD349" s="103"/>
      <c r="BE349" s="103"/>
    </row>
    <row r="350" spans="1:57" s="183" customFormat="1" x14ac:dyDescent="0.2">
      <c r="A350" s="85"/>
      <c r="B350" s="86"/>
      <c r="C350" s="85"/>
      <c r="D350" s="207" t="str">
        <f t="shared" si="24"/>
        <v/>
      </c>
      <c r="E350" s="73"/>
      <c r="F350" s="86"/>
      <c r="G350" s="86"/>
      <c r="H350" s="99"/>
      <c r="I350" s="99"/>
      <c r="J350" s="86"/>
      <c r="K350" s="84"/>
      <c r="L350" s="99"/>
      <c r="M350" s="99"/>
      <c r="N350" s="99" t="str">
        <f t="shared" si="25"/>
        <v/>
      </c>
      <c r="O350" s="84"/>
      <c r="P350" s="100"/>
      <c r="Q350" s="100"/>
      <c r="R350" s="84"/>
      <c r="S350" s="101"/>
      <c r="T350" s="100"/>
      <c r="U350" s="84"/>
      <c r="V350" s="84"/>
      <c r="W350" s="86"/>
      <c r="X350" s="84"/>
      <c r="Y350" s="91" t="str">
        <f t="shared" si="26"/>
        <v/>
      </c>
      <c r="Z350" s="84"/>
      <c r="AA350" s="84"/>
      <c r="AB350" s="86"/>
      <c r="AC350" s="84"/>
      <c r="AD350" s="84"/>
      <c r="AE350" s="84"/>
      <c r="AF350" s="91" t="str">
        <f t="shared" si="27"/>
        <v/>
      </c>
      <c r="AG350" s="86"/>
      <c r="AH350" s="100"/>
      <c r="AI350" s="102"/>
      <c r="AJ350" s="184"/>
      <c r="AK350" s="184"/>
      <c r="AL350" s="184"/>
      <c r="AM350" s="103"/>
      <c r="AN350" s="103"/>
      <c r="AO350" s="103"/>
      <c r="AP350" s="103"/>
      <c r="AQ350" s="103"/>
      <c r="AR350" s="103"/>
      <c r="AS350" s="103"/>
      <c r="AT350" s="103"/>
      <c r="AU350" s="103"/>
      <c r="AV350" s="103"/>
      <c r="AW350" s="103"/>
      <c r="AX350" s="103"/>
      <c r="AY350" s="103"/>
      <c r="AZ350" s="103"/>
      <c r="BA350" s="103"/>
      <c r="BB350" s="103"/>
      <c r="BC350" s="103"/>
      <c r="BD350" s="103"/>
      <c r="BE350" s="103"/>
    </row>
    <row r="351" spans="1:57" s="183" customFormat="1" x14ac:dyDescent="0.2">
      <c r="A351" s="85"/>
      <c r="B351" s="86"/>
      <c r="C351" s="85"/>
      <c r="D351" s="207" t="str">
        <f t="shared" si="24"/>
        <v/>
      </c>
      <c r="E351" s="73"/>
      <c r="F351" s="86"/>
      <c r="G351" s="86"/>
      <c r="H351" s="99"/>
      <c r="I351" s="99"/>
      <c r="J351" s="86"/>
      <c r="K351" s="84"/>
      <c r="L351" s="99"/>
      <c r="M351" s="99"/>
      <c r="N351" s="99" t="str">
        <f t="shared" si="25"/>
        <v/>
      </c>
      <c r="O351" s="84"/>
      <c r="P351" s="100"/>
      <c r="Q351" s="100"/>
      <c r="R351" s="84"/>
      <c r="S351" s="101"/>
      <c r="T351" s="100"/>
      <c r="U351" s="84"/>
      <c r="V351" s="84"/>
      <c r="W351" s="86"/>
      <c r="X351" s="84"/>
      <c r="Y351" s="91" t="str">
        <f t="shared" si="26"/>
        <v/>
      </c>
      <c r="Z351" s="84"/>
      <c r="AA351" s="84"/>
      <c r="AB351" s="86"/>
      <c r="AC351" s="84"/>
      <c r="AD351" s="84"/>
      <c r="AE351" s="84"/>
      <c r="AF351" s="91" t="str">
        <f t="shared" si="27"/>
        <v/>
      </c>
      <c r="AG351" s="86"/>
      <c r="AH351" s="100"/>
      <c r="AI351" s="102"/>
      <c r="AJ351" s="184"/>
      <c r="AK351" s="184"/>
      <c r="AL351" s="184"/>
      <c r="AM351" s="103"/>
      <c r="AN351" s="103"/>
      <c r="AO351" s="103"/>
      <c r="AP351" s="103"/>
      <c r="AQ351" s="103"/>
      <c r="AR351" s="103"/>
      <c r="AS351" s="103"/>
      <c r="AT351" s="103"/>
      <c r="AU351" s="103"/>
      <c r="AV351" s="103"/>
      <c r="AW351" s="103"/>
      <c r="AX351" s="103"/>
      <c r="AY351" s="103"/>
      <c r="AZ351" s="103"/>
      <c r="BA351" s="103"/>
      <c r="BB351" s="103"/>
      <c r="BC351" s="103"/>
      <c r="BD351" s="103"/>
      <c r="BE351" s="103"/>
    </row>
    <row r="352" spans="1:57" s="183" customFormat="1" x14ac:dyDescent="0.2">
      <c r="A352" s="85"/>
      <c r="B352" s="86"/>
      <c r="C352" s="85"/>
      <c r="D352" s="207" t="str">
        <f t="shared" si="24"/>
        <v/>
      </c>
      <c r="E352" s="73"/>
      <c r="F352" s="86"/>
      <c r="G352" s="86"/>
      <c r="H352" s="99"/>
      <c r="I352" s="99"/>
      <c r="J352" s="86"/>
      <c r="K352" s="84"/>
      <c r="L352" s="99"/>
      <c r="M352" s="99"/>
      <c r="N352" s="99" t="str">
        <f t="shared" si="25"/>
        <v/>
      </c>
      <c r="O352" s="84"/>
      <c r="P352" s="100"/>
      <c r="Q352" s="100"/>
      <c r="R352" s="84"/>
      <c r="S352" s="101"/>
      <c r="T352" s="100"/>
      <c r="U352" s="84"/>
      <c r="V352" s="84"/>
      <c r="W352" s="86"/>
      <c r="X352" s="84"/>
      <c r="Y352" s="91" t="str">
        <f t="shared" si="26"/>
        <v/>
      </c>
      <c r="Z352" s="84"/>
      <c r="AA352" s="84"/>
      <c r="AB352" s="86"/>
      <c r="AC352" s="84"/>
      <c r="AD352" s="84"/>
      <c r="AE352" s="84"/>
      <c r="AF352" s="91" t="str">
        <f t="shared" si="27"/>
        <v/>
      </c>
      <c r="AG352" s="86"/>
      <c r="AH352" s="100"/>
      <c r="AI352" s="102"/>
      <c r="AJ352" s="184"/>
      <c r="AK352" s="184"/>
      <c r="AL352" s="184"/>
      <c r="AM352" s="103"/>
      <c r="AN352" s="103"/>
      <c r="AO352" s="103"/>
      <c r="AP352" s="103"/>
      <c r="AQ352" s="103"/>
      <c r="AR352" s="103"/>
      <c r="AS352" s="103"/>
      <c r="AT352" s="103"/>
      <c r="AU352" s="103"/>
      <c r="AV352" s="103"/>
      <c r="AW352" s="103"/>
      <c r="AX352" s="103"/>
      <c r="AY352" s="103"/>
      <c r="AZ352" s="103"/>
      <c r="BA352" s="103"/>
      <c r="BB352" s="103"/>
      <c r="BC352" s="103"/>
      <c r="BD352" s="103"/>
      <c r="BE352" s="103"/>
    </row>
    <row r="353" spans="1:57" s="183" customFormat="1" x14ac:dyDescent="0.2">
      <c r="A353" s="85"/>
      <c r="B353" s="86"/>
      <c r="C353" s="85"/>
      <c r="D353" s="207" t="str">
        <f t="shared" si="24"/>
        <v/>
      </c>
      <c r="E353" s="73"/>
      <c r="F353" s="86"/>
      <c r="G353" s="86"/>
      <c r="H353" s="99"/>
      <c r="I353" s="99"/>
      <c r="J353" s="86"/>
      <c r="K353" s="84"/>
      <c r="L353" s="99"/>
      <c r="M353" s="99"/>
      <c r="N353" s="99" t="str">
        <f t="shared" si="25"/>
        <v/>
      </c>
      <c r="O353" s="84"/>
      <c r="P353" s="100"/>
      <c r="Q353" s="100"/>
      <c r="R353" s="84"/>
      <c r="S353" s="101"/>
      <c r="T353" s="100"/>
      <c r="U353" s="84"/>
      <c r="V353" s="84"/>
      <c r="W353" s="86"/>
      <c r="X353" s="84"/>
      <c r="Y353" s="91" t="str">
        <f t="shared" si="26"/>
        <v/>
      </c>
      <c r="Z353" s="84"/>
      <c r="AA353" s="84"/>
      <c r="AB353" s="86"/>
      <c r="AC353" s="84"/>
      <c r="AD353" s="84"/>
      <c r="AE353" s="84"/>
      <c r="AF353" s="91" t="str">
        <f t="shared" si="27"/>
        <v/>
      </c>
      <c r="AG353" s="86"/>
      <c r="AH353" s="100"/>
      <c r="AI353" s="102"/>
      <c r="AJ353" s="184"/>
      <c r="AK353" s="184"/>
      <c r="AL353" s="184"/>
      <c r="AM353" s="103"/>
      <c r="AN353" s="103"/>
      <c r="AO353" s="103"/>
      <c r="AP353" s="103"/>
      <c r="AQ353" s="103"/>
      <c r="AR353" s="103"/>
      <c r="AS353" s="103"/>
      <c r="AT353" s="103"/>
      <c r="AU353" s="103"/>
      <c r="AV353" s="103"/>
      <c r="AW353" s="103"/>
      <c r="AX353" s="103"/>
      <c r="AY353" s="103"/>
      <c r="AZ353" s="103"/>
      <c r="BA353" s="103"/>
      <c r="BB353" s="103"/>
      <c r="BC353" s="103"/>
      <c r="BD353" s="103"/>
      <c r="BE353" s="103"/>
    </row>
    <row r="354" spans="1:57" s="183" customFormat="1" x14ac:dyDescent="0.2">
      <c r="A354" s="85"/>
      <c r="B354" s="86"/>
      <c r="C354" s="85"/>
      <c r="D354" s="207" t="str">
        <f t="shared" si="24"/>
        <v/>
      </c>
      <c r="E354" s="73"/>
      <c r="F354" s="86"/>
      <c r="G354" s="86"/>
      <c r="H354" s="99"/>
      <c r="I354" s="99"/>
      <c r="J354" s="86"/>
      <c r="K354" s="84"/>
      <c r="L354" s="99"/>
      <c r="M354" s="99"/>
      <c r="N354" s="99" t="str">
        <f t="shared" si="25"/>
        <v/>
      </c>
      <c r="O354" s="84"/>
      <c r="P354" s="100"/>
      <c r="Q354" s="100"/>
      <c r="R354" s="84"/>
      <c r="S354" s="101"/>
      <c r="T354" s="100"/>
      <c r="U354" s="84"/>
      <c r="V354" s="84"/>
      <c r="W354" s="86"/>
      <c r="X354" s="84"/>
      <c r="Y354" s="91" t="str">
        <f t="shared" si="26"/>
        <v/>
      </c>
      <c r="Z354" s="84"/>
      <c r="AA354" s="84"/>
      <c r="AB354" s="86"/>
      <c r="AC354" s="84"/>
      <c r="AD354" s="84"/>
      <c r="AE354" s="84"/>
      <c r="AF354" s="91" t="str">
        <f t="shared" si="27"/>
        <v/>
      </c>
      <c r="AG354" s="86"/>
      <c r="AH354" s="100"/>
      <c r="AI354" s="102"/>
      <c r="AJ354" s="184"/>
      <c r="AK354" s="184"/>
      <c r="AL354" s="184"/>
      <c r="AM354" s="103"/>
      <c r="AN354" s="103"/>
      <c r="AO354" s="103"/>
      <c r="AP354" s="103"/>
      <c r="AQ354" s="103"/>
      <c r="AR354" s="103"/>
      <c r="AS354" s="103"/>
      <c r="AT354" s="103"/>
      <c r="AU354" s="103"/>
      <c r="AV354" s="103"/>
      <c r="AW354" s="103"/>
      <c r="AX354" s="103"/>
      <c r="AY354" s="103"/>
      <c r="AZ354" s="103"/>
      <c r="BA354" s="103"/>
      <c r="BB354" s="103"/>
      <c r="BC354" s="103"/>
      <c r="BD354" s="103"/>
      <c r="BE354" s="103"/>
    </row>
    <row r="355" spans="1:57" s="183" customFormat="1" x14ac:dyDescent="0.2">
      <c r="A355" s="85"/>
      <c r="B355" s="86"/>
      <c r="C355" s="85"/>
      <c r="D355" s="207" t="str">
        <f t="shared" si="24"/>
        <v/>
      </c>
      <c r="E355" s="73"/>
      <c r="F355" s="86"/>
      <c r="G355" s="86"/>
      <c r="H355" s="99"/>
      <c r="I355" s="99"/>
      <c r="J355" s="86"/>
      <c r="K355" s="84"/>
      <c r="L355" s="99"/>
      <c r="M355" s="99"/>
      <c r="N355" s="99" t="str">
        <f t="shared" si="25"/>
        <v/>
      </c>
      <c r="O355" s="84"/>
      <c r="P355" s="100"/>
      <c r="Q355" s="100"/>
      <c r="R355" s="84"/>
      <c r="S355" s="101"/>
      <c r="T355" s="100"/>
      <c r="U355" s="84"/>
      <c r="V355" s="84"/>
      <c r="W355" s="86"/>
      <c r="X355" s="84"/>
      <c r="Y355" s="91" t="str">
        <f t="shared" si="26"/>
        <v/>
      </c>
      <c r="Z355" s="84"/>
      <c r="AA355" s="84"/>
      <c r="AB355" s="86"/>
      <c r="AC355" s="84"/>
      <c r="AD355" s="84"/>
      <c r="AE355" s="84"/>
      <c r="AF355" s="91" t="str">
        <f t="shared" si="27"/>
        <v/>
      </c>
      <c r="AG355" s="86"/>
      <c r="AH355" s="100"/>
      <c r="AI355" s="102"/>
      <c r="AJ355" s="184"/>
      <c r="AK355" s="184"/>
      <c r="AL355" s="184"/>
      <c r="AM355" s="103"/>
      <c r="AN355" s="103"/>
      <c r="AO355" s="103"/>
      <c r="AP355" s="103"/>
      <c r="AQ355" s="103"/>
      <c r="AR355" s="103"/>
      <c r="AS355" s="103"/>
      <c r="AT355" s="103"/>
      <c r="AU355" s="103"/>
      <c r="AV355" s="103"/>
      <c r="AW355" s="103"/>
      <c r="AX355" s="103"/>
      <c r="AY355" s="103"/>
      <c r="AZ355" s="103"/>
      <c r="BA355" s="103"/>
      <c r="BB355" s="103"/>
      <c r="BC355" s="103"/>
      <c r="BD355" s="103"/>
      <c r="BE355" s="103"/>
    </row>
    <row r="356" spans="1:57" s="183" customFormat="1" x14ac:dyDescent="0.2">
      <c r="A356" s="85"/>
      <c r="B356" s="86"/>
      <c r="C356" s="85"/>
      <c r="D356" s="207" t="str">
        <f t="shared" si="24"/>
        <v/>
      </c>
      <c r="E356" s="73"/>
      <c r="F356" s="86"/>
      <c r="G356" s="86"/>
      <c r="H356" s="99"/>
      <c r="I356" s="99"/>
      <c r="J356" s="86"/>
      <c r="K356" s="84"/>
      <c r="L356" s="99"/>
      <c r="M356" s="99"/>
      <c r="N356" s="99" t="str">
        <f t="shared" si="25"/>
        <v/>
      </c>
      <c r="O356" s="84"/>
      <c r="P356" s="100"/>
      <c r="Q356" s="100"/>
      <c r="R356" s="84"/>
      <c r="S356" s="101"/>
      <c r="T356" s="100"/>
      <c r="U356" s="84"/>
      <c r="V356" s="84"/>
      <c r="W356" s="86"/>
      <c r="X356" s="84"/>
      <c r="Y356" s="91" t="str">
        <f t="shared" si="26"/>
        <v/>
      </c>
      <c r="Z356" s="84"/>
      <c r="AA356" s="84"/>
      <c r="AB356" s="86"/>
      <c r="AC356" s="84"/>
      <c r="AD356" s="84"/>
      <c r="AE356" s="84"/>
      <c r="AF356" s="91" t="str">
        <f t="shared" si="27"/>
        <v/>
      </c>
      <c r="AG356" s="86"/>
      <c r="AH356" s="100"/>
      <c r="AI356" s="102"/>
      <c r="AJ356" s="184"/>
      <c r="AK356" s="184"/>
      <c r="AL356" s="184"/>
      <c r="AM356" s="103"/>
      <c r="AN356" s="103"/>
      <c r="AO356" s="103"/>
      <c r="AP356" s="103"/>
      <c r="AQ356" s="103"/>
      <c r="AR356" s="103"/>
      <c r="AS356" s="103"/>
      <c r="AT356" s="103"/>
      <c r="AU356" s="103"/>
      <c r="AV356" s="103"/>
      <c r="AW356" s="103"/>
      <c r="AX356" s="103"/>
      <c r="AY356" s="103"/>
      <c r="AZ356" s="103"/>
      <c r="BA356" s="103"/>
      <c r="BB356" s="103"/>
      <c r="BC356" s="103"/>
      <c r="BD356" s="103"/>
      <c r="BE356" s="103"/>
    </row>
    <row r="357" spans="1:57" s="183" customFormat="1" x14ac:dyDescent="0.2">
      <c r="A357" s="85"/>
      <c r="B357" s="86"/>
      <c r="C357" s="85"/>
      <c r="D357" s="207" t="str">
        <f t="shared" si="24"/>
        <v/>
      </c>
      <c r="E357" s="73"/>
      <c r="F357" s="86"/>
      <c r="G357" s="86"/>
      <c r="H357" s="99"/>
      <c r="I357" s="99"/>
      <c r="J357" s="86"/>
      <c r="K357" s="84"/>
      <c r="L357" s="99"/>
      <c r="M357" s="99"/>
      <c r="N357" s="99" t="str">
        <f t="shared" si="25"/>
        <v/>
      </c>
      <c r="O357" s="84"/>
      <c r="P357" s="100"/>
      <c r="Q357" s="100"/>
      <c r="R357" s="84"/>
      <c r="S357" s="101"/>
      <c r="T357" s="100"/>
      <c r="U357" s="84"/>
      <c r="V357" s="84"/>
      <c r="W357" s="86"/>
      <c r="X357" s="84"/>
      <c r="Y357" s="91" t="str">
        <f t="shared" si="26"/>
        <v/>
      </c>
      <c r="Z357" s="84"/>
      <c r="AA357" s="84"/>
      <c r="AB357" s="86"/>
      <c r="AC357" s="84"/>
      <c r="AD357" s="84"/>
      <c r="AE357" s="84"/>
      <c r="AF357" s="91" t="str">
        <f t="shared" si="27"/>
        <v/>
      </c>
      <c r="AG357" s="86"/>
      <c r="AH357" s="100"/>
      <c r="AI357" s="102"/>
      <c r="AJ357" s="184"/>
      <c r="AK357" s="184"/>
      <c r="AL357" s="184"/>
      <c r="AM357" s="103"/>
      <c r="AN357" s="103"/>
      <c r="AO357" s="103"/>
      <c r="AP357" s="103"/>
      <c r="AQ357" s="103"/>
      <c r="AR357" s="103"/>
      <c r="AS357" s="103"/>
      <c r="AT357" s="103"/>
      <c r="AU357" s="103"/>
      <c r="AV357" s="103"/>
      <c r="AW357" s="103"/>
      <c r="AX357" s="103"/>
      <c r="AY357" s="103"/>
      <c r="AZ357" s="103"/>
      <c r="BA357" s="103"/>
      <c r="BB357" s="103"/>
      <c r="BC357" s="103"/>
      <c r="BD357" s="103"/>
      <c r="BE357" s="103"/>
    </row>
    <row r="358" spans="1:57" s="183" customFormat="1" x14ac:dyDescent="0.2">
      <c r="A358" s="85"/>
      <c r="B358" s="86"/>
      <c r="C358" s="85"/>
      <c r="D358" s="207" t="str">
        <f t="shared" si="24"/>
        <v/>
      </c>
      <c r="E358" s="73"/>
      <c r="F358" s="86"/>
      <c r="G358" s="86"/>
      <c r="H358" s="99"/>
      <c r="I358" s="99"/>
      <c r="J358" s="86"/>
      <c r="K358" s="84"/>
      <c r="L358" s="99"/>
      <c r="M358" s="99"/>
      <c r="N358" s="99" t="str">
        <f t="shared" si="25"/>
        <v/>
      </c>
      <c r="O358" s="84"/>
      <c r="P358" s="100"/>
      <c r="Q358" s="100"/>
      <c r="R358" s="84"/>
      <c r="S358" s="101"/>
      <c r="T358" s="100"/>
      <c r="U358" s="84"/>
      <c r="V358" s="84"/>
      <c r="W358" s="86"/>
      <c r="X358" s="84"/>
      <c r="Y358" s="91" t="str">
        <f t="shared" si="26"/>
        <v/>
      </c>
      <c r="Z358" s="84"/>
      <c r="AA358" s="84"/>
      <c r="AB358" s="86"/>
      <c r="AC358" s="84"/>
      <c r="AD358" s="84"/>
      <c r="AE358" s="84"/>
      <c r="AF358" s="91" t="str">
        <f t="shared" si="27"/>
        <v/>
      </c>
      <c r="AG358" s="86"/>
      <c r="AH358" s="100"/>
      <c r="AI358" s="102"/>
      <c r="AJ358" s="184"/>
      <c r="AK358" s="184"/>
      <c r="AL358" s="184"/>
      <c r="AM358" s="103"/>
      <c r="AN358" s="103"/>
      <c r="AO358" s="103"/>
      <c r="AP358" s="103"/>
      <c r="AQ358" s="103"/>
      <c r="AR358" s="103"/>
      <c r="AS358" s="103"/>
      <c r="AT358" s="103"/>
      <c r="AU358" s="103"/>
      <c r="AV358" s="103"/>
      <c r="AW358" s="103"/>
      <c r="AX358" s="103"/>
      <c r="AY358" s="103"/>
      <c r="AZ358" s="103"/>
      <c r="BA358" s="103"/>
      <c r="BB358" s="103"/>
      <c r="BC358" s="103"/>
      <c r="BD358" s="103"/>
      <c r="BE358" s="103"/>
    </row>
    <row r="359" spans="1:57" s="183" customFormat="1" x14ac:dyDescent="0.2">
      <c r="A359" s="85"/>
      <c r="B359" s="86"/>
      <c r="C359" s="85"/>
      <c r="D359" s="207" t="str">
        <f t="shared" si="24"/>
        <v/>
      </c>
      <c r="E359" s="73"/>
      <c r="F359" s="86"/>
      <c r="G359" s="86"/>
      <c r="H359" s="99"/>
      <c r="I359" s="99"/>
      <c r="J359" s="86"/>
      <c r="K359" s="84"/>
      <c r="L359" s="99"/>
      <c r="M359" s="99"/>
      <c r="N359" s="99" t="str">
        <f t="shared" si="25"/>
        <v/>
      </c>
      <c r="O359" s="84"/>
      <c r="P359" s="100"/>
      <c r="Q359" s="100"/>
      <c r="R359" s="84"/>
      <c r="S359" s="101"/>
      <c r="T359" s="100"/>
      <c r="U359" s="84"/>
      <c r="V359" s="84"/>
      <c r="W359" s="86"/>
      <c r="X359" s="84"/>
      <c r="Y359" s="91" t="str">
        <f t="shared" si="26"/>
        <v/>
      </c>
      <c r="Z359" s="84"/>
      <c r="AA359" s="84"/>
      <c r="AB359" s="86"/>
      <c r="AC359" s="84"/>
      <c r="AD359" s="84"/>
      <c r="AE359" s="84"/>
      <c r="AF359" s="91" t="str">
        <f t="shared" si="27"/>
        <v/>
      </c>
      <c r="AG359" s="86"/>
      <c r="AH359" s="100"/>
      <c r="AI359" s="102"/>
      <c r="AJ359" s="184"/>
      <c r="AK359" s="184"/>
      <c r="AL359" s="184"/>
      <c r="AM359" s="103"/>
      <c r="AN359" s="103"/>
      <c r="AO359" s="103"/>
      <c r="AP359" s="103"/>
      <c r="AQ359" s="103"/>
      <c r="AR359" s="103"/>
      <c r="AS359" s="103"/>
      <c r="AT359" s="103"/>
      <c r="AU359" s="103"/>
      <c r="AV359" s="103"/>
      <c r="AW359" s="103"/>
      <c r="AX359" s="103"/>
      <c r="AY359" s="103"/>
      <c r="AZ359" s="103"/>
      <c r="BA359" s="103"/>
      <c r="BB359" s="103"/>
      <c r="BC359" s="103"/>
      <c r="BD359" s="103"/>
      <c r="BE359" s="103"/>
    </row>
    <row r="360" spans="1:57" s="183" customFormat="1" x14ac:dyDescent="0.2">
      <c r="A360" s="85"/>
      <c r="B360" s="86"/>
      <c r="C360" s="85"/>
      <c r="D360" s="207" t="str">
        <f t="shared" si="24"/>
        <v/>
      </c>
      <c r="E360" s="73"/>
      <c r="F360" s="86"/>
      <c r="G360" s="86"/>
      <c r="H360" s="99"/>
      <c r="I360" s="99"/>
      <c r="J360" s="86"/>
      <c r="K360" s="84"/>
      <c r="L360" s="99"/>
      <c r="M360" s="99"/>
      <c r="N360" s="99" t="str">
        <f t="shared" si="25"/>
        <v/>
      </c>
      <c r="O360" s="84"/>
      <c r="P360" s="100"/>
      <c r="Q360" s="100"/>
      <c r="R360" s="84"/>
      <c r="S360" s="101"/>
      <c r="T360" s="100"/>
      <c r="U360" s="84"/>
      <c r="V360" s="84"/>
      <c r="W360" s="86"/>
      <c r="X360" s="84"/>
      <c r="Y360" s="91" t="str">
        <f t="shared" si="26"/>
        <v/>
      </c>
      <c r="Z360" s="84"/>
      <c r="AA360" s="84"/>
      <c r="AB360" s="86"/>
      <c r="AC360" s="84"/>
      <c r="AD360" s="84"/>
      <c r="AE360" s="84"/>
      <c r="AF360" s="91" t="str">
        <f t="shared" si="27"/>
        <v/>
      </c>
      <c r="AG360" s="86"/>
      <c r="AH360" s="100"/>
      <c r="AI360" s="102"/>
      <c r="AJ360" s="184"/>
      <c r="AK360" s="184"/>
      <c r="AL360" s="184"/>
      <c r="AM360" s="103"/>
      <c r="AN360" s="103"/>
      <c r="AO360" s="103"/>
      <c r="AP360" s="103"/>
      <c r="AQ360" s="103"/>
      <c r="AR360" s="103"/>
      <c r="AS360" s="103"/>
      <c r="AT360" s="103"/>
      <c r="AU360" s="103"/>
      <c r="AV360" s="103"/>
      <c r="AW360" s="103"/>
      <c r="AX360" s="103"/>
      <c r="AY360" s="103"/>
      <c r="AZ360" s="103"/>
      <c r="BA360" s="103"/>
      <c r="BB360" s="103"/>
      <c r="BC360" s="103"/>
      <c r="BD360" s="103"/>
      <c r="BE360" s="103"/>
    </row>
    <row r="361" spans="1:57" s="183" customFormat="1" x14ac:dyDescent="0.2">
      <c r="A361" s="85"/>
      <c r="B361" s="86"/>
      <c r="C361" s="85"/>
      <c r="D361" s="207" t="str">
        <f t="shared" si="24"/>
        <v/>
      </c>
      <c r="E361" s="73"/>
      <c r="F361" s="86"/>
      <c r="G361" s="86"/>
      <c r="H361" s="99"/>
      <c r="I361" s="99"/>
      <c r="J361" s="86"/>
      <c r="K361" s="84"/>
      <c r="L361" s="99"/>
      <c r="M361" s="99"/>
      <c r="N361" s="99" t="str">
        <f t="shared" si="25"/>
        <v/>
      </c>
      <c r="O361" s="84"/>
      <c r="P361" s="100"/>
      <c r="Q361" s="100"/>
      <c r="R361" s="84"/>
      <c r="S361" s="101"/>
      <c r="T361" s="100"/>
      <c r="U361" s="84"/>
      <c r="V361" s="84"/>
      <c r="W361" s="86"/>
      <c r="X361" s="84"/>
      <c r="Y361" s="91" t="str">
        <f t="shared" si="26"/>
        <v/>
      </c>
      <c r="Z361" s="84"/>
      <c r="AA361" s="84"/>
      <c r="AB361" s="86"/>
      <c r="AC361" s="84"/>
      <c r="AD361" s="84"/>
      <c r="AE361" s="84"/>
      <c r="AF361" s="91" t="str">
        <f t="shared" si="27"/>
        <v/>
      </c>
      <c r="AG361" s="86"/>
      <c r="AH361" s="100"/>
      <c r="AI361" s="102"/>
      <c r="AJ361" s="184"/>
      <c r="AK361" s="184"/>
      <c r="AL361" s="184"/>
      <c r="AM361" s="103"/>
      <c r="AN361" s="103"/>
      <c r="AO361" s="103"/>
      <c r="AP361" s="103"/>
      <c r="AQ361" s="103"/>
      <c r="AR361" s="103"/>
      <c r="AS361" s="103"/>
      <c r="AT361" s="103"/>
      <c r="AU361" s="103"/>
      <c r="AV361" s="103"/>
      <c r="AW361" s="103"/>
      <c r="AX361" s="103"/>
      <c r="AY361" s="103"/>
      <c r="AZ361" s="103"/>
      <c r="BA361" s="103"/>
      <c r="BB361" s="103"/>
      <c r="BC361" s="103"/>
      <c r="BD361" s="103"/>
      <c r="BE361" s="103"/>
    </row>
    <row r="362" spans="1:57" s="183" customFormat="1" x14ac:dyDescent="0.2">
      <c r="A362" s="85"/>
      <c r="B362" s="86"/>
      <c r="C362" s="85"/>
      <c r="D362" s="207" t="str">
        <f t="shared" si="24"/>
        <v/>
      </c>
      <c r="E362" s="73"/>
      <c r="F362" s="86"/>
      <c r="G362" s="86"/>
      <c r="H362" s="99"/>
      <c r="I362" s="99"/>
      <c r="J362" s="86"/>
      <c r="K362" s="84"/>
      <c r="L362" s="99"/>
      <c r="M362" s="99"/>
      <c r="N362" s="99" t="str">
        <f t="shared" si="25"/>
        <v/>
      </c>
      <c r="O362" s="84"/>
      <c r="P362" s="100"/>
      <c r="Q362" s="100"/>
      <c r="R362" s="84"/>
      <c r="S362" s="101"/>
      <c r="T362" s="100"/>
      <c r="U362" s="84"/>
      <c r="V362" s="84"/>
      <c r="W362" s="86"/>
      <c r="X362" s="84"/>
      <c r="Y362" s="91" t="str">
        <f t="shared" si="26"/>
        <v/>
      </c>
      <c r="Z362" s="84"/>
      <c r="AA362" s="84"/>
      <c r="AB362" s="86"/>
      <c r="AC362" s="84"/>
      <c r="AD362" s="84"/>
      <c r="AE362" s="84"/>
      <c r="AF362" s="91" t="str">
        <f t="shared" si="27"/>
        <v/>
      </c>
      <c r="AG362" s="86"/>
      <c r="AH362" s="100"/>
      <c r="AI362" s="102"/>
      <c r="AJ362" s="184"/>
      <c r="AK362" s="184"/>
      <c r="AL362" s="184"/>
      <c r="AM362" s="103"/>
      <c r="AN362" s="103"/>
      <c r="AO362" s="103"/>
      <c r="AP362" s="103"/>
      <c r="AQ362" s="103"/>
      <c r="AR362" s="103"/>
      <c r="AS362" s="103"/>
      <c r="AT362" s="103"/>
      <c r="AU362" s="103"/>
      <c r="AV362" s="103"/>
      <c r="AW362" s="103"/>
      <c r="AX362" s="103"/>
      <c r="AY362" s="103"/>
      <c r="AZ362" s="103"/>
      <c r="BA362" s="103"/>
      <c r="BB362" s="103"/>
      <c r="BC362" s="103"/>
      <c r="BD362" s="103"/>
      <c r="BE362" s="103"/>
    </row>
    <row r="363" spans="1:57" s="183" customFormat="1" x14ac:dyDescent="0.2">
      <c r="A363" s="85"/>
      <c r="B363" s="86"/>
      <c r="C363" s="85"/>
      <c r="D363" s="207" t="str">
        <f t="shared" si="24"/>
        <v/>
      </c>
      <c r="E363" s="73"/>
      <c r="F363" s="86"/>
      <c r="G363" s="86"/>
      <c r="H363" s="99"/>
      <c r="I363" s="99"/>
      <c r="J363" s="86"/>
      <c r="K363" s="84"/>
      <c r="L363" s="99"/>
      <c r="M363" s="99"/>
      <c r="N363" s="99" t="str">
        <f t="shared" si="25"/>
        <v/>
      </c>
      <c r="O363" s="84"/>
      <c r="P363" s="100"/>
      <c r="Q363" s="100"/>
      <c r="R363" s="84"/>
      <c r="S363" s="101"/>
      <c r="T363" s="100"/>
      <c r="U363" s="84"/>
      <c r="V363" s="84"/>
      <c r="W363" s="86"/>
      <c r="X363" s="84"/>
      <c r="Y363" s="91" t="str">
        <f t="shared" si="26"/>
        <v/>
      </c>
      <c r="Z363" s="84"/>
      <c r="AA363" s="84"/>
      <c r="AB363" s="86"/>
      <c r="AC363" s="84"/>
      <c r="AD363" s="84"/>
      <c r="AE363" s="84"/>
      <c r="AF363" s="91" t="str">
        <f t="shared" si="27"/>
        <v/>
      </c>
      <c r="AG363" s="86"/>
      <c r="AH363" s="100"/>
      <c r="AI363" s="102"/>
      <c r="AJ363" s="184"/>
      <c r="AK363" s="184"/>
      <c r="AL363" s="184"/>
      <c r="AM363" s="103"/>
      <c r="AN363" s="103"/>
      <c r="AO363" s="103"/>
      <c r="AP363" s="103"/>
      <c r="AQ363" s="103"/>
      <c r="AR363" s="103"/>
      <c r="AS363" s="103"/>
      <c r="AT363" s="103"/>
      <c r="AU363" s="103"/>
      <c r="AV363" s="103"/>
      <c r="AW363" s="103"/>
      <c r="AX363" s="103"/>
      <c r="AY363" s="103"/>
      <c r="AZ363" s="103"/>
      <c r="BA363" s="103"/>
      <c r="BB363" s="103"/>
      <c r="BC363" s="103"/>
      <c r="BD363" s="103"/>
      <c r="BE363" s="103"/>
    </row>
    <row r="364" spans="1:57" s="183" customFormat="1" x14ac:dyDescent="0.2">
      <c r="A364" s="85"/>
      <c r="B364" s="86"/>
      <c r="C364" s="85"/>
      <c r="D364" s="207" t="str">
        <f t="shared" si="24"/>
        <v/>
      </c>
      <c r="E364" s="73"/>
      <c r="F364" s="86"/>
      <c r="G364" s="86"/>
      <c r="H364" s="99"/>
      <c r="I364" s="99"/>
      <c r="J364" s="86"/>
      <c r="K364" s="84"/>
      <c r="L364" s="99"/>
      <c r="M364" s="99"/>
      <c r="N364" s="99" t="str">
        <f t="shared" si="25"/>
        <v/>
      </c>
      <c r="O364" s="84"/>
      <c r="P364" s="100"/>
      <c r="Q364" s="100"/>
      <c r="R364" s="84"/>
      <c r="S364" s="101"/>
      <c r="T364" s="100"/>
      <c r="U364" s="84"/>
      <c r="V364" s="84"/>
      <c r="W364" s="86"/>
      <c r="X364" s="84"/>
      <c r="Y364" s="91" t="str">
        <f t="shared" si="26"/>
        <v/>
      </c>
      <c r="Z364" s="84"/>
      <c r="AA364" s="84"/>
      <c r="AB364" s="86"/>
      <c r="AC364" s="84"/>
      <c r="AD364" s="84"/>
      <c r="AE364" s="84"/>
      <c r="AF364" s="91" t="str">
        <f t="shared" si="27"/>
        <v/>
      </c>
      <c r="AG364" s="86"/>
      <c r="AH364" s="100"/>
      <c r="AI364" s="102"/>
      <c r="AJ364" s="184"/>
      <c r="AK364" s="184"/>
      <c r="AL364" s="184"/>
      <c r="AM364" s="103"/>
      <c r="AN364" s="103"/>
      <c r="AO364" s="103"/>
      <c r="AP364" s="103"/>
      <c r="AQ364" s="103"/>
      <c r="AR364" s="103"/>
      <c r="AS364" s="103"/>
      <c r="AT364" s="103"/>
      <c r="AU364" s="103"/>
      <c r="AV364" s="103"/>
      <c r="AW364" s="103"/>
      <c r="AX364" s="103"/>
      <c r="AY364" s="103"/>
      <c r="AZ364" s="103"/>
      <c r="BA364" s="103"/>
      <c r="BB364" s="103"/>
      <c r="BC364" s="103"/>
      <c r="BD364" s="103"/>
      <c r="BE364" s="103"/>
    </row>
    <row r="365" spans="1:57" s="183" customFormat="1" x14ac:dyDescent="0.2">
      <c r="A365" s="85"/>
      <c r="B365" s="86"/>
      <c r="C365" s="85"/>
      <c r="D365" s="207" t="str">
        <f t="shared" si="24"/>
        <v/>
      </c>
      <c r="E365" s="73"/>
      <c r="F365" s="86"/>
      <c r="G365" s="86"/>
      <c r="H365" s="99"/>
      <c r="I365" s="99"/>
      <c r="J365" s="86"/>
      <c r="K365" s="84"/>
      <c r="L365" s="99"/>
      <c r="M365" s="99"/>
      <c r="N365" s="99" t="str">
        <f t="shared" si="25"/>
        <v/>
      </c>
      <c r="O365" s="84"/>
      <c r="P365" s="100"/>
      <c r="Q365" s="100"/>
      <c r="R365" s="84"/>
      <c r="S365" s="101"/>
      <c r="T365" s="100"/>
      <c r="U365" s="84"/>
      <c r="V365" s="84"/>
      <c r="W365" s="86"/>
      <c r="X365" s="84"/>
      <c r="Y365" s="91" t="str">
        <f t="shared" si="26"/>
        <v/>
      </c>
      <c r="Z365" s="84"/>
      <c r="AA365" s="84"/>
      <c r="AB365" s="86"/>
      <c r="AC365" s="84"/>
      <c r="AD365" s="84"/>
      <c r="AE365" s="84"/>
      <c r="AF365" s="91" t="str">
        <f t="shared" si="27"/>
        <v/>
      </c>
      <c r="AG365" s="86"/>
      <c r="AH365" s="100"/>
      <c r="AI365" s="102"/>
      <c r="AJ365" s="184"/>
      <c r="AK365" s="184"/>
      <c r="AL365" s="184"/>
      <c r="AM365" s="103"/>
      <c r="AN365" s="103"/>
      <c r="AO365" s="103"/>
      <c r="AP365" s="103"/>
      <c r="AQ365" s="103"/>
      <c r="AR365" s="103"/>
      <c r="AS365" s="103"/>
      <c r="AT365" s="103"/>
      <c r="AU365" s="103"/>
      <c r="AV365" s="103"/>
      <c r="AW365" s="103"/>
      <c r="AX365" s="103"/>
      <c r="AY365" s="103"/>
      <c r="AZ365" s="103"/>
      <c r="BA365" s="103"/>
      <c r="BB365" s="103"/>
      <c r="BC365" s="103"/>
      <c r="BD365" s="103"/>
      <c r="BE365" s="103"/>
    </row>
    <row r="366" spans="1:57" s="183" customFormat="1" x14ac:dyDescent="0.2">
      <c r="A366" s="85"/>
      <c r="B366" s="86"/>
      <c r="C366" s="85"/>
      <c r="D366" s="207" t="str">
        <f t="shared" si="24"/>
        <v/>
      </c>
      <c r="E366" s="73"/>
      <c r="F366" s="86"/>
      <c r="G366" s="86"/>
      <c r="H366" s="99"/>
      <c r="I366" s="99"/>
      <c r="J366" s="86"/>
      <c r="K366" s="84"/>
      <c r="L366" s="99"/>
      <c r="M366" s="99"/>
      <c r="N366" s="99" t="str">
        <f t="shared" si="25"/>
        <v/>
      </c>
      <c r="O366" s="84"/>
      <c r="P366" s="100"/>
      <c r="Q366" s="100"/>
      <c r="R366" s="84"/>
      <c r="S366" s="101"/>
      <c r="T366" s="100"/>
      <c r="U366" s="84"/>
      <c r="V366" s="84"/>
      <c r="W366" s="86"/>
      <c r="X366" s="84"/>
      <c r="Y366" s="91" t="str">
        <f t="shared" si="26"/>
        <v/>
      </c>
      <c r="Z366" s="84"/>
      <c r="AA366" s="84"/>
      <c r="AB366" s="86"/>
      <c r="AC366" s="84"/>
      <c r="AD366" s="84"/>
      <c r="AE366" s="84"/>
      <c r="AF366" s="91" t="str">
        <f t="shared" si="27"/>
        <v/>
      </c>
      <c r="AG366" s="86"/>
      <c r="AH366" s="100"/>
      <c r="AI366" s="102"/>
      <c r="AJ366" s="184"/>
      <c r="AK366" s="184"/>
      <c r="AL366" s="184"/>
      <c r="AM366" s="103"/>
      <c r="AN366" s="103"/>
      <c r="AO366" s="103"/>
      <c r="AP366" s="103"/>
      <c r="AQ366" s="103"/>
      <c r="AR366" s="103"/>
      <c r="AS366" s="103"/>
      <c r="AT366" s="103"/>
      <c r="AU366" s="103"/>
      <c r="AV366" s="103"/>
      <c r="AW366" s="103"/>
      <c r="AX366" s="103"/>
      <c r="AY366" s="103"/>
      <c r="AZ366" s="103"/>
      <c r="BA366" s="103"/>
      <c r="BB366" s="103"/>
      <c r="BC366" s="103"/>
      <c r="BD366" s="103"/>
      <c r="BE366" s="103"/>
    </row>
    <row r="367" spans="1:57" s="183" customFormat="1" x14ac:dyDescent="0.2">
      <c r="A367" s="85"/>
      <c r="B367" s="86"/>
      <c r="C367" s="85"/>
      <c r="D367" s="207" t="str">
        <f t="shared" si="24"/>
        <v/>
      </c>
      <c r="E367" s="73"/>
      <c r="F367" s="86"/>
      <c r="G367" s="86"/>
      <c r="H367" s="99"/>
      <c r="I367" s="99"/>
      <c r="J367" s="86"/>
      <c r="K367" s="84"/>
      <c r="L367" s="99"/>
      <c r="M367" s="99"/>
      <c r="N367" s="99" t="str">
        <f t="shared" si="25"/>
        <v/>
      </c>
      <c r="O367" s="84"/>
      <c r="P367" s="100"/>
      <c r="Q367" s="100"/>
      <c r="R367" s="84"/>
      <c r="S367" s="101"/>
      <c r="T367" s="100"/>
      <c r="U367" s="84"/>
      <c r="V367" s="84"/>
      <c r="W367" s="86"/>
      <c r="X367" s="84"/>
      <c r="Y367" s="91" t="str">
        <f t="shared" si="26"/>
        <v/>
      </c>
      <c r="Z367" s="84"/>
      <c r="AA367" s="84"/>
      <c r="AB367" s="86"/>
      <c r="AC367" s="84"/>
      <c r="AD367" s="84"/>
      <c r="AE367" s="84"/>
      <c r="AF367" s="91" t="str">
        <f t="shared" si="27"/>
        <v/>
      </c>
      <c r="AG367" s="86"/>
      <c r="AH367" s="100"/>
      <c r="AI367" s="102"/>
      <c r="AJ367" s="184"/>
      <c r="AK367" s="184"/>
      <c r="AL367" s="184"/>
      <c r="AM367" s="103"/>
      <c r="AN367" s="103"/>
      <c r="AO367" s="103"/>
      <c r="AP367" s="103"/>
      <c r="AQ367" s="103"/>
      <c r="AR367" s="103"/>
      <c r="AS367" s="103"/>
      <c r="AT367" s="103"/>
      <c r="AU367" s="103"/>
      <c r="AV367" s="103"/>
      <c r="AW367" s="103"/>
      <c r="AX367" s="103"/>
      <c r="AY367" s="103"/>
      <c r="AZ367" s="103"/>
      <c r="BA367" s="103"/>
      <c r="BB367" s="103"/>
      <c r="BC367" s="103"/>
      <c r="BD367" s="103"/>
      <c r="BE367" s="103"/>
    </row>
    <row r="368" spans="1:57" s="183" customFormat="1" x14ac:dyDescent="0.2">
      <c r="A368" s="85"/>
      <c r="B368" s="86"/>
      <c r="C368" s="85"/>
      <c r="D368" s="207" t="str">
        <f t="shared" si="24"/>
        <v/>
      </c>
      <c r="E368" s="73"/>
      <c r="F368" s="86"/>
      <c r="G368" s="86"/>
      <c r="H368" s="99"/>
      <c r="I368" s="99"/>
      <c r="J368" s="86"/>
      <c r="K368" s="84"/>
      <c r="L368" s="99"/>
      <c r="M368" s="99"/>
      <c r="N368" s="99" t="str">
        <f t="shared" si="25"/>
        <v/>
      </c>
      <c r="O368" s="84"/>
      <c r="P368" s="100"/>
      <c r="Q368" s="100"/>
      <c r="R368" s="84"/>
      <c r="S368" s="101"/>
      <c r="T368" s="100"/>
      <c r="U368" s="84"/>
      <c r="V368" s="84"/>
      <c r="W368" s="86"/>
      <c r="X368" s="84"/>
      <c r="Y368" s="91" t="str">
        <f t="shared" si="26"/>
        <v/>
      </c>
      <c r="Z368" s="84"/>
      <c r="AA368" s="84"/>
      <c r="AB368" s="86"/>
      <c r="AC368" s="84"/>
      <c r="AD368" s="84"/>
      <c r="AE368" s="84"/>
      <c r="AF368" s="91" t="str">
        <f t="shared" si="27"/>
        <v/>
      </c>
      <c r="AG368" s="86"/>
      <c r="AH368" s="100"/>
      <c r="AI368" s="102"/>
      <c r="AJ368" s="184"/>
      <c r="AK368" s="184"/>
      <c r="AL368" s="184"/>
      <c r="AM368" s="103"/>
      <c r="AN368" s="103"/>
      <c r="AO368" s="103"/>
      <c r="AP368" s="103"/>
      <c r="AQ368" s="103"/>
      <c r="AR368" s="103"/>
      <c r="AS368" s="103"/>
      <c r="AT368" s="103"/>
      <c r="AU368" s="103"/>
      <c r="AV368" s="103"/>
      <c r="AW368" s="103"/>
      <c r="AX368" s="103"/>
      <c r="AY368" s="103"/>
      <c r="AZ368" s="103"/>
      <c r="BA368" s="103"/>
      <c r="BB368" s="103"/>
      <c r="BC368" s="103"/>
      <c r="BD368" s="103"/>
      <c r="BE368" s="103"/>
    </row>
    <row r="369" spans="1:57" s="183" customFormat="1" x14ac:dyDescent="0.2">
      <c r="A369" s="85"/>
      <c r="B369" s="86"/>
      <c r="C369" s="85"/>
      <c r="D369" s="207" t="str">
        <f t="shared" si="24"/>
        <v/>
      </c>
      <c r="E369" s="73"/>
      <c r="F369" s="86"/>
      <c r="G369" s="86"/>
      <c r="H369" s="99"/>
      <c r="I369" s="99"/>
      <c r="J369" s="86"/>
      <c r="K369" s="84"/>
      <c r="L369" s="99"/>
      <c r="M369" s="99"/>
      <c r="N369" s="99" t="str">
        <f t="shared" si="25"/>
        <v/>
      </c>
      <c r="O369" s="84"/>
      <c r="P369" s="100"/>
      <c r="Q369" s="100"/>
      <c r="R369" s="84"/>
      <c r="S369" s="101"/>
      <c r="T369" s="100"/>
      <c r="U369" s="84"/>
      <c r="V369" s="84"/>
      <c r="W369" s="86"/>
      <c r="X369" s="84"/>
      <c r="Y369" s="91" t="str">
        <f t="shared" si="26"/>
        <v/>
      </c>
      <c r="Z369" s="84"/>
      <c r="AA369" s="84"/>
      <c r="AB369" s="86"/>
      <c r="AC369" s="84"/>
      <c r="AD369" s="84"/>
      <c r="AE369" s="84"/>
      <c r="AF369" s="91" t="str">
        <f t="shared" si="27"/>
        <v/>
      </c>
      <c r="AG369" s="86"/>
      <c r="AH369" s="100"/>
      <c r="AI369" s="102"/>
      <c r="AJ369" s="184"/>
      <c r="AK369" s="184"/>
      <c r="AL369" s="184"/>
      <c r="AM369" s="103"/>
      <c r="AN369" s="103"/>
      <c r="AO369" s="103"/>
      <c r="AP369" s="103"/>
      <c r="AQ369" s="103"/>
      <c r="AR369" s="103"/>
      <c r="AS369" s="103"/>
      <c r="AT369" s="103"/>
      <c r="AU369" s="103"/>
      <c r="AV369" s="103"/>
      <c r="AW369" s="103"/>
      <c r="AX369" s="103"/>
      <c r="AY369" s="103"/>
      <c r="AZ369" s="103"/>
      <c r="BA369" s="103"/>
      <c r="BB369" s="103"/>
      <c r="BC369" s="103"/>
      <c r="BD369" s="103"/>
      <c r="BE369" s="103"/>
    </row>
    <row r="370" spans="1:57" s="183" customFormat="1" x14ac:dyDescent="0.2">
      <c r="A370" s="85"/>
      <c r="B370" s="86"/>
      <c r="C370" s="85"/>
      <c r="D370" s="207" t="str">
        <f t="shared" si="24"/>
        <v/>
      </c>
      <c r="E370" s="73"/>
      <c r="F370" s="86"/>
      <c r="G370" s="86"/>
      <c r="H370" s="99"/>
      <c r="I370" s="99"/>
      <c r="J370" s="86"/>
      <c r="K370" s="84"/>
      <c r="L370" s="99"/>
      <c r="M370" s="99"/>
      <c r="N370" s="99" t="str">
        <f t="shared" si="25"/>
        <v/>
      </c>
      <c r="O370" s="84"/>
      <c r="P370" s="100"/>
      <c r="Q370" s="100"/>
      <c r="R370" s="84"/>
      <c r="S370" s="101"/>
      <c r="T370" s="100"/>
      <c r="U370" s="84"/>
      <c r="V370" s="84"/>
      <c r="W370" s="86"/>
      <c r="X370" s="84"/>
      <c r="Y370" s="91" t="str">
        <f t="shared" si="26"/>
        <v/>
      </c>
      <c r="Z370" s="84"/>
      <c r="AA370" s="84"/>
      <c r="AB370" s="86"/>
      <c r="AC370" s="84"/>
      <c r="AD370" s="84"/>
      <c r="AE370" s="84"/>
      <c r="AF370" s="91" t="str">
        <f t="shared" si="27"/>
        <v/>
      </c>
      <c r="AG370" s="86"/>
      <c r="AH370" s="100"/>
      <c r="AI370" s="102"/>
      <c r="AJ370" s="184"/>
      <c r="AK370" s="184"/>
      <c r="AL370" s="184"/>
      <c r="AM370" s="103"/>
      <c r="AN370" s="103"/>
      <c r="AO370" s="103"/>
      <c r="AP370" s="103"/>
      <c r="AQ370" s="103"/>
      <c r="AR370" s="103"/>
      <c r="AS370" s="103"/>
      <c r="AT370" s="103"/>
      <c r="AU370" s="103"/>
      <c r="AV370" s="103"/>
      <c r="AW370" s="103"/>
      <c r="AX370" s="103"/>
      <c r="AY370" s="103"/>
      <c r="AZ370" s="103"/>
      <c r="BA370" s="103"/>
      <c r="BB370" s="103"/>
      <c r="BC370" s="103"/>
      <c r="BD370" s="103"/>
      <c r="BE370" s="103"/>
    </row>
    <row r="371" spans="1:57" s="183" customFormat="1" x14ac:dyDescent="0.2">
      <c r="A371" s="85"/>
      <c r="B371" s="86"/>
      <c r="C371" s="85"/>
      <c r="D371" s="207" t="str">
        <f t="shared" si="24"/>
        <v/>
      </c>
      <c r="E371" s="73"/>
      <c r="F371" s="86"/>
      <c r="G371" s="86"/>
      <c r="H371" s="99"/>
      <c r="I371" s="99"/>
      <c r="J371" s="86"/>
      <c r="K371" s="84"/>
      <c r="L371" s="99"/>
      <c r="M371" s="99"/>
      <c r="N371" s="99" t="str">
        <f t="shared" si="25"/>
        <v/>
      </c>
      <c r="O371" s="84"/>
      <c r="P371" s="100"/>
      <c r="Q371" s="100"/>
      <c r="R371" s="84"/>
      <c r="S371" s="101"/>
      <c r="T371" s="100"/>
      <c r="U371" s="84"/>
      <c r="V371" s="84"/>
      <c r="W371" s="86"/>
      <c r="X371" s="84"/>
      <c r="Y371" s="91" t="str">
        <f t="shared" si="26"/>
        <v/>
      </c>
      <c r="Z371" s="84"/>
      <c r="AA371" s="84"/>
      <c r="AB371" s="86"/>
      <c r="AC371" s="84"/>
      <c r="AD371" s="84"/>
      <c r="AE371" s="84"/>
      <c r="AF371" s="91" t="str">
        <f t="shared" si="27"/>
        <v/>
      </c>
      <c r="AG371" s="86"/>
      <c r="AH371" s="100"/>
      <c r="AI371" s="102"/>
      <c r="AJ371" s="184"/>
      <c r="AK371" s="184"/>
      <c r="AL371" s="184"/>
      <c r="AM371" s="103"/>
      <c r="AN371" s="103"/>
      <c r="AO371" s="103"/>
      <c r="AP371" s="103"/>
      <c r="AQ371" s="103"/>
      <c r="AR371" s="103"/>
      <c r="AS371" s="103"/>
      <c r="AT371" s="103"/>
      <c r="AU371" s="103"/>
      <c r="AV371" s="103"/>
      <c r="AW371" s="103"/>
      <c r="AX371" s="103"/>
      <c r="AY371" s="103"/>
      <c r="AZ371" s="103"/>
      <c r="BA371" s="103"/>
      <c r="BB371" s="103"/>
      <c r="BC371" s="103"/>
      <c r="BD371" s="103"/>
      <c r="BE371" s="103"/>
    </row>
    <row r="372" spans="1:57" s="183" customFormat="1" x14ac:dyDescent="0.2">
      <c r="A372" s="85"/>
      <c r="B372" s="86"/>
      <c r="C372" s="85"/>
      <c r="D372" s="207" t="str">
        <f t="shared" si="24"/>
        <v/>
      </c>
      <c r="E372" s="73"/>
      <c r="F372" s="86"/>
      <c r="G372" s="86"/>
      <c r="H372" s="99"/>
      <c r="I372" s="99"/>
      <c r="J372" s="86"/>
      <c r="K372" s="84"/>
      <c r="L372" s="99"/>
      <c r="M372" s="99"/>
      <c r="N372" s="99" t="str">
        <f t="shared" si="25"/>
        <v/>
      </c>
      <c r="O372" s="84"/>
      <c r="P372" s="100"/>
      <c r="Q372" s="100"/>
      <c r="R372" s="84"/>
      <c r="S372" s="101"/>
      <c r="T372" s="100"/>
      <c r="U372" s="84"/>
      <c r="V372" s="84"/>
      <c r="W372" s="86"/>
      <c r="X372" s="84"/>
      <c r="Y372" s="91" t="str">
        <f t="shared" si="26"/>
        <v/>
      </c>
      <c r="Z372" s="84"/>
      <c r="AA372" s="84"/>
      <c r="AB372" s="86"/>
      <c r="AC372" s="84"/>
      <c r="AD372" s="84"/>
      <c r="AE372" s="84"/>
      <c r="AF372" s="91" t="str">
        <f t="shared" si="27"/>
        <v/>
      </c>
      <c r="AG372" s="86"/>
      <c r="AH372" s="100"/>
      <c r="AI372" s="102"/>
      <c r="AJ372" s="184"/>
      <c r="AK372" s="184"/>
      <c r="AL372" s="184"/>
      <c r="AM372" s="103"/>
      <c r="AN372" s="103"/>
      <c r="AO372" s="103"/>
      <c r="AP372" s="103"/>
      <c r="AQ372" s="103"/>
      <c r="AR372" s="103"/>
      <c r="AS372" s="103"/>
      <c r="AT372" s="103"/>
      <c r="AU372" s="103"/>
      <c r="AV372" s="103"/>
      <c r="AW372" s="103"/>
      <c r="AX372" s="103"/>
      <c r="AY372" s="103"/>
      <c r="AZ372" s="103"/>
      <c r="BA372" s="103"/>
      <c r="BB372" s="103"/>
      <c r="BC372" s="103"/>
      <c r="BD372" s="103"/>
      <c r="BE372" s="103"/>
    </row>
    <row r="373" spans="1:57" s="183" customFormat="1" x14ac:dyDescent="0.2">
      <c r="A373" s="85"/>
      <c r="B373" s="86"/>
      <c r="C373" s="85"/>
      <c r="D373" s="207" t="str">
        <f t="shared" si="24"/>
        <v/>
      </c>
      <c r="E373" s="73"/>
      <c r="F373" s="86"/>
      <c r="G373" s="86"/>
      <c r="H373" s="99"/>
      <c r="I373" s="99"/>
      <c r="J373" s="86"/>
      <c r="K373" s="84"/>
      <c r="L373" s="99"/>
      <c r="M373" s="99"/>
      <c r="N373" s="99" t="str">
        <f t="shared" si="25"/>
        <v/>
      </c>
      <c r="O373" s="84"/>
      <c r="P373" s="100"/>
      <c r="Q373" s="100"/>
      <c r="R373" s="84"/>
      <c r="S373" s="101"/>
      <c r="T373" s="100"/>
      <c r="U373" s="84"/>
      <c r="V373" s="84"/>
      <c r="W373" s="86"/>
      <c r="X373" s="84"/>
      <c r="Y373" s="91" t="str">
        <f t="shared" si="26"/>
        <v/>
      </c>
      <c r="Z373" s="84"/>
      <c r="AA373" s="84"/>
      <c r="AB373" s="86"/>
      <c r="AC373" s="84"/>
      <c r="AD373" s="84"/>
      <c r="AE373" s="84"/>
      <c r="AF373" s="91" t="str">
        <f t="shared" si="27"/>
        <v/>
      </c>
      <c r="AG373" s="86"/>
      <c r="AH373" s="100"/>
      <c r="AI373" s="102"/>
      <c r="AJ373" s="184"/>
      <c r="AK373" s="184"/>
      <c r="AL373" s="184"/>
      <c r="AM373" s="103"/>
      <c r="AN373" s="103"/>
      <c r="AO373" s="103"/>
      <c r="AP373" s="103"/>
      <c r="AQ373" s="103"/>
      <c r="AR373" s="103"/>
      <c r="AS373" s="103"/>
      <c r="AT373" s="103"/>
      <c r="AU373" s="103"/>
      <c r="AV373" s="103"/>
      <c r="AW373" s="103"/>
      <c r="AX373" s="103"/>
      <c r="AY373" s="103"/>
      <c r="AZ373" s="103"/>
      <c r="BA373" s="103"/>
      <c r="BB373" s="103"/>
      <c r="BC373" s="103"/>
      <c r="BD373" s="103"/>
      <c r="BE373" s="103"/>
    </row>
    <row r="374" spans="1:57" s="183" customFormat="1" x14ac:dyDescent="0.2">
      <c r="A374" s="85"/>
      <c r="B374" s="86"/>
      <c r="C374" s="85"/>
      <c r="D374" s="207" t="str">
        <f t="shared" si="24"/>
        <v/>
      </c>
      <c r="E374" s="73"/>
      <c r="F374" s="86"/>
      <c r="G374" s="86"/>
      <c r="H374" s="99"/>
      <c r="I374" s="99"/>
      <c r="J374" s="86"/>
      <c r="K374" s="84"/>
      <c r="L374" s="99"/>
      <c r="M374" s="99"/>
      <c r="N374" s="99" t="str">
        <f t="shared" si="25"/>
        <v/>
      </c>
      <c r="O374" s="84"/>
      <c r="P374" s="100"/>
      <c r="Q374" s="100"/>
      <c r="R374" s="84"/>
      <c r="S374" s="101"/>
      <c r="T374" s="100"/>
      <c r="U374" s="84"/>
      <c r="V374" s="84"/>
      <c r="W374" s="86"/>
      <c r="X374" s="84"/>
      <c r="Y374" s="91" t="str">
        <f t="shared" si="26"/>
        <v/>
      </c>
      <c r="Z374" s="84"/>
      <c r="AA374" s="84"/>
      <c r="AB374" s="86"/>
      <c r="AC374" s="84"/>
      <c r="AD374" s="84"/>
      <c r="AE374" s="84"/>
      <c r="AF374" s="91" t="str">
        <f t="shared" si="27"/>
        <v/>
      </c>
      <c r="AG374" s="86"/>
      <c r="AH374" s="100"/>
      <c r="AI374" s="102"/>
      <c r="AJ374" s="184"/>
      <c r="AK374" s="184"/>
      <c r="AL374" s="184"/>
      <c r="AM374" s="103"/>
      <c r="AN374" s="103"/>
      <c r="AO374" s="103"/>
      <c r="AP374" s="103"/>
      <c r="AQ374" s="103"/>
      <c r="AR374" s="103"/>
      <c r="AS374" s="103"/>
      <c r="AT374" s="103"/>
      <c r="AU374" s="103"/>
      <c r="AV374" s="103"/>
      <c r="AW374" s="103"/>
      <c r="AX374" s="103"/>
      <c r="AY374" s="103"/>
      <c r="AZ374" s="103"/>
      <c r="BA374" s="103"/>
      <c r="BB374" s="103"/>
      <c r="BC374" s="103"/>
      <c r="BD374" s="103"/>
      <c r="BE374" s="103"/>
    </row>
    <row r="375" spans="1:57" s="183" customFormat="1" x14ac:dyDescent="0.2">
      <c r="A375" s="85"/>
      <c r="B375" s="86"/>
      <c r="C375" s="85"/>
      <c r="D375" s="207" t="str">
        <f t="shared" si="24"/>
        <v/>
      </c>
      <c r="E375" s="73"/>
      <c r="F375" s="86"/>
      <c r="G375" s="86"/>
      <c r="H375" s="99"/>
      <c r="I375" s="99"/>
      <c r="J375" s="86"/>
      <c r="K375" s="84"/>
      <c r="L375" s="99"/>
      <c r="M375" s="99"/>
      <c r="N375" s="99" t="str">
        <f t="shared" si="25"/>
        <v/>
      </c>
      <c r="O375" s="84"/>
      <c r="P375" s="100"/>
      <c r="Q375" s="100"/>
      <c r="R375" s="84"/>
      <c r="S375" s="101"/>
      <c r="T375" s="100"/>
      <c r="U375" s="84"/>
      <c r="V375" s="84"/>
      <c r="W375" s="86"/>
      <c r="X375" s="84"/>
      <c r="Y375" s="91" t="str">
        <f t="shared" si="26"/>
        <v/>
      </c>
      <c r="Z375" s="84"/>
      <c r="AA375" s="84"/>
      <c r="AB375" s="86"/>
      <c r="AC375" s="84"/>
      <c r="AD375" s="84"/>
      <c r="AE375" s="84"/>
      <c r="AF375" s="91" t="str">
        <f t="shared" si="27"/>
        <v/>
      </c>
      <c r="AG375" s="86"/>
      <c r="AH375" s="100"/>
      <c r="AI375" s="102"/>
      <c r="AJ375" s="184"/>
      <c r="AK375" s="184"/>
      <c r="AL375" s="184"/>
      <c r="AM375" s="103"/>
      <c r="AN375" s="103"/>
      <c r="AO375" s="103"/>
      <c r="AP375" s="103"/>
      <c r="AQ375" s="103"/>
      <c r="AR375" s="103"/>
      <c r="AS375" s="103"/>
      <c r="AT375" s="103"/>
      <c r="AU375" s="103"/>
      <c r="AV375" s="103"/>
      <c r="AW375" s="103"/>
      <c r="AX375" s="103"/>
      <c r="AY375" s="103"/>
      <c r="AZ375" s="103"/>
      <c r="BA375" s="103"/>
      <c r="BB375" s="103"/>
      <c r="BC375" s="103"/>
      <c r="BD375" s="103"/>
      <c r="BE375" s="103"/>
    </row>
    <row r="376" spans="1:57" s="183" customFormat="1" x14ac:dyDescent="0.2">
      <c r="A376" s="85"/>
      <c r="B376" s="86"/>
      <c r="C376" s="85"/>
      <c r="D376" s="207" t="str">
        <f t="shared" si="24"/>
        <v/>
      </c>
      <c r="E376" s="73"/>
      <c r="F376" s="86"/>
      <c r="G376" s="86"/>
      <c r="H376" s="99"/>
      <c r="I376" s="99"/>
      <c r="J376" s="86"/>
      <c r="K376" s="84"/>
      <c r="L376" s="99"/>
      <c r="M376" s="99"/>
      <c r="N376" s="99" t="str">
        <f t="shared" si="25"/>
        <v/>
      </c>
      <c r="O376" s="84"/>
      <c r="P376" s="100"/>
      <c r="Q376" s="100"/>
      <c r="R376" s="84"/>
      <c r="S376" s="101"/>
      <c r="T376" s="100"/>
      <c r="U376" s="84"/>
      <c r="V376" s="84"/>
      <c r="W376" s="86"/>
      <c r="X376" s="84"/>
      <c r="Y376" s="91" t="str">
        <f t="shared" si="26"/>
        <v/>
      </c>
      <c r="Z376" s="84"/>
      <c r="AA376" s="84"/>
      <c r="AB376" s="86"/>
      <c r="AC376" s="84"/>
      <c r="AD376" s="84"/>
      <c r="AE376" s="84"/>
      <c r="AF376" s="91" t="str">
        <f t="shared" si="27"/>
        <v/>
      </c>
      <c r="AG376" s="86"/>
      <c r="AH376" s="100"/>
      <c r="AI376" s="102"/>
      <c r="AJ376" s="184"/>
      <c r="AK376" s="184"/>
      <c r="AL376" s="184"/>
      <c r="AM376" s="103"/>
      <c r="AN376" s="103"/>
      <c r="AO376" s="103"/>
      <c r="AP376" s="103"/>
      <c r="AQ376" s="103"/>
      <c r="AR376" s="103"/>
      <c r="AS376" s="103"/>
      <c r="AT376" s="103"/>
      <c r="AU376" s="103"/>
      <c r="AV376" s="103"/>
      <c r="AW376" s="103"/>
      <c r="AX376" s="103"/>
      <c r="AY376" s="103"/>
      <c r="AZ376" s="103"/>
      <c r="BA376" s="103"/>
      <c r="BB376" s="103"/>
      <c r="BC376" s="103"/>
      <c r="BD376" s="103"/>
      <c r="BE376" s="103"/>
    </row>
    <row r="377" spans="1:57" s="183" customFormat="1" x14ac:dyDescent="0.2">
      <c r="A377" s="85"/>
      <c r="B377" s="86"/>
      <c r="C377" s="85"/>
      <c r="D377" s="207" t="str">
        <f t="shared" si="24"/>
        <v/>
      </c>
      <c r="E377" s="73"/>
      <c r="F377" s="86"/>
      <c r="G377" s="86"/>
      <c r="H377" s="99"/>
      <c r="I377" s="99"/>
      <c r="J377" s="86"/>
      <c r="K377" s="84"/>
      <c r="L377" s="99"/>
      <c r="M377" s="99"/>
      <c r="N377" s="99" t="str">
        <f t="shared" si="25"/>
        <v/>
      </c>
      <c r="O377" s="84"/>
      <c r="P377" s="100"/>
      <c r="Q377" s="100"/>
      <c r="R377" s="84"/>
      <c r="S377" s="101"/>
      <c r="T377" s="100"/>
      <c r="U377" s="84"/>
      <c r="V377" s="84"/>
      <c r="W377" s="86"/>
      <c r="X377" s="84"/>
      <c r="Y377" s="91" t="str">
        <f t="shared" si="26"/>
        <v/>
      </c>
      <c r="Z377" s="84"/>
      <c r="AA377" s="84"/>
      <c r="AB377" s="86"/>
      <c r="AC377" s="84"/>
      <c r="AD377" s="84"/>
      <c r="AE377" s="84"/>
      <c r="AF377" s="91" t="str">
        <f t="shared" si="27"/>
        <v/>
      </c>
      <c r="AG377" s="86"/>
      <c r="AH377" s="100"/>
      <c r="AI377" s="102"/>
      <c r="AJ377" s="184"/>
      <c r="AK377" s="184"/>
      <c r="AL377" s="184"/>
      <c r="AM377" s="103"/>
      <c r="AN377" s="103"/>
      <c r="AO377" s="103"/>
      <c r="AP377" s="103"/>
      <c r="AQ377" s="103"/>
      <c r="AR377" s="103"/>
      <c r="AS377" s="103"/>
      <c r="AT377" s="103"/>
      <c r="AU377" s="103"/>
      <c r="AV377" s="103"/>
      <c r="AW377" s="103"/>
      <c r="AX377" s="103"/>
      <c r="AY377" s="103"/>
      <c r="AZ377" s="103"/>
      <c r="BA377" s="103"/>
      <c r="BB377" s="103"/>
      <c r="BC377" s="103"/>
      <c r="BD377" s="103"/>
      <c r="BE377" s="103"/>
    </row>
    <row r="378" spans="1:57" s="183" customFormat="1" x14ac:dyDescent="0.2">
      <c r="A378" s="85"/>
      <c r="B378" s="86"/>
      <c r="C378" s="85"/>
      <c r="D378" s="207" t="str">
        <f t="shared" si="24"/>
        <v/>
      </c>
      <c r="E378" s="73"/>
      <c r="F378" s="86"/>
      <c r="G378" s="86"/>
      <c r="H378" s="99"/>
      <c r="I378" s="99"/>
      <c r="J378" s="86"/>
      <c r="K378" s="84"/>
      <c r="L378" s="99"/>
      <c r="M378" s="99"/>
      <c r="N378" s="99" t="str">
        <f t="shared" si="25"/>
        <v/>
      </c>
      <c r="O378" s="84"/>
      <c r="P378" s="100"/>
      <c r="Q378" s="100"/>
      <c r="R378" s="84"/>
      <c r="S378" s="101"/>
      <c r="T378" s="100"/>
      <c r="U378" s="84"/>
      <c r="V378" s="84"/>
      <c r="W378" s="86"/>
      <c r="X378" s="84"/>
      <c r="Y378" s="91" t="str">
        <f t="shared" si="26"/>
        <v/>
      </c>
      <c r="Z378" s="84"/>
      <c r="AA378" s="84"/>
      <c r="AB378" s="86"/>
      <c r="AC378" s="84"/>
      <c r="AD378" s="84"/>
      <c r="AE378" s="84"/>
      <c r="AF378" s="91" t="str">
        <f t="shared" si="27"/>
        <v/>
      </c>
      <c r="AG378" s="86"/>
      <c r="AH378" s="100"/>
      <c r="AI378" s="102"/>
      <c r="AJ378" s="184"/>
      <c r="AK378" s="184"/>
      <c r="AL378" s="184"/>
      <c r="AM378" s="103"/>
      <c r="AN378" s="103"/>
      <c r="AO378" s="103"/>
      <c r="AP378" s="103"/>
      <c r="AQ378" s="103"/>
      <c r="AR378" s="103"/>
      <c r="AS378" s="103"/>
      <c r="AT378" s="103"/>
      <c r="AU378" s="103"/>
      <c r="AV378" s="103"/>
      <c r="AW378" s="103"/>
      <c r="AX378" s="103"/>
      <c r="AY378" s="103"/>
      <c r="AZ378" s="103"/>
      <c r="BA378" s="103"/>
      <c r="BB378" s="103"/>
      <c r="BC378" s="103"/>
      <c r="BD378" s="103"/>
      <c r="BE378" s="103"/>
    </row>
    <row r="379" spans="1:57" s="183" customFormat="1" x14ac:dyDescent="0.2">
      <c r="A379" s="85"/>
      <c r="B379" s="86"/>
      <c r="C379" s="85"/>
      <c r="D379" s="207" t="str">
        <f t="shared" si="24"/>
        <v/>
      </c>
      <c r="E379" s="73"/>
      <c r="F379" s="86"/>
      <c r="G379" s="86"/>
      <c r="H379" s="99"/>
      <c r="I379" s="99"/>
      <c r="J379" s="86"/>
      <c r="K379" s="84"/>
      <c r="L379" s="99"/>
      <c r="M379" s="99"/>
      <c r="N379" s="99" t="str">
        <f t="shared" si="25"/>
        <v/>
      </c>
      <c r="O379" s="84"/>
      <c r="P379" s="100"/>
      <c r="Q379" s="100"/>
      <c r="R379" s="84"/>
      <c r="S379" s="101"/>
      <c r="T379" s="100"/>
      <c r="U379" s="84"/>
      <c r="V379" s="84"/>
      <c r="W379" s="86"/>
      <c r="X379" s="84"/>
      <c r="Y379" s="91" t="str">
        <f t="shared" si="26"/>
        <v/>
      </c>
      <c r="Z379" s="84"/>
      <c r="AA379" s="84"/>
      <c r="AB379" s="86"/>
      <c r="AC379" s="84"/>
      <c r="AD379" s="84"/>
      <c r="AE379" s="84"/>
      <c r="AF379" s="91" t="str">
        <f t="shared" si="27"/>
        <v/>
      </c>
      <c r="AG379" s="86"/>
      <c r="AH379" s="100"/>
      <c r="AI379" s="102"/>
      <c r="AJ379" s="184"/>
      <c r="AK379" s="184"/>
      <c r="AL379" s="184"/>
      <c r="AM379" s="103"/>
      <c r="AN379" s="103"/>
      <c r="AO379" s="103"/>
      <c r="AP379" s="103"/>
      <c r="AQ379" s="103"/>
      <c r="AR379" s="103"/>
      <c r="AS379" s="103"/>
      <c r="AT379" s="103"/>
      <c r="AU379" s="103"/>
      <c r="AV379" s="103"/>
      <c r="AW379" s="103"/>
      <c r="AX379" s="103"/>
      <c r="AY379" s="103"/>
      <c r="AZ379" s="103"/>
      <c r="BA379" s="103"/>
      <c r="BB379" s="103"/>
      <c r="BC379" s="103"/>
      <c r="BD379" s="103"/>
      <c r="BE379" s="103"/>
    </row>
    <row r="380" spans="1:57" s="183" customFormat="1" x14ac:dyDescent="0.2">
      <c r="A380" s="85"/>
      <c r="B380" s="86"/>
      <c r="C380" s="85"/>
      <c r="D380" s="207" t="str">
        <f t="shared" si="24"/>
        <v/>
      </c>
      <c r="E380" s="73"/>
      <c r="F380" s="86"/>
      <c r="G380" s="86"/>
      <c r="H380" s="99"/>
      <c r="I380" s="99"/>
      <c r="J380" s="86"/>
      <c r="K380" s="84"/>
      <c r="L380" s="99"/>
      <c r="M380" s="99"/>
      <c r="N380" s="99" t="str">
        <f t="shared" si="25"/>
        <v/>
      </c>
      <c r="O380" s="84"/>
      <c r="P380" s="100"/>
      <c r="Q380" s="100"/>
      <c r="R380" s="84"/>
      <c r="S380" s="101"/>
      <c r="T380" s="100"/>
      <c r="U380" s="84"/>
      <c r="V380" s="84"/>
      <c r="W380" s="86"/>
      <c r="X380" s="84"/>
      <c r="Y380" s="91" t="str">
        <f t="shared" si="26"/>
        <v/>
      </c>
      <c r="Z380" s="84"/>
      <c r="AA380" s="84"/>
      <c r="AB380" s="86"/>
      <c r="AC380" s="84"/>
      <c r="AD380" s="84"/>
      <c r="AE380" s="84"/>
      <c r="AF380" s="91" t="str">
        <f t="shared" si="27"/>
        <v/>
      </c>
      <c r="AG380" s="86"/>
      <c r="AH380" s="100"/>
      <c r="AI380" s="102"/>
      <c r="AJ380" s="184"/>
      <c r="AK380" s="184"/>
      <c r="AL380" s="184"/>
      <c r="AM380" s="103"/>
      <c r="AN380" s="103"/>
      <c r="AO380" s="103"/>
      <c r="AP380" s="103"/>
      <c r="AQ380" s="103"/>
      <c r="AR380" s="103"/>
      <c r="AS380" s="103"/>
      <c r="AT380" s="103"/>
      <c r="AU380" s="103"/>
      <c r="AV380" s="103"/>
      <c r="AW380" s="103"/>
      <c r="AX380" s="103"/>
      <c r="AY380" s="103"/>
      <c r="AZ380" s="103"/>
      <c r="BA380" s="103"/>
      <c r="BB380" s="103"/>
      <c r="BC380" s="103"/>
      <c r="BD380" s="103"/>
      <c r="BE380" s="103"/>
    </row>
    <row r="381" spans="1:57" s="183" customFormat="1" x14ac:dyDescent="0.2">
      <c r="A381" s="85"/>
      <c r="B381" s="86"/>
      <c r="C381" s="85"/>
      <c r="D381" s="207" t="str">
        <f t="shared" si="24"/>
        <v/>
      </c>
      <c r="E381" s="73"/>
      <c r="F381" s="86"/>
      <c r="G381" s="86"/>
      <c r="H381" s="99"/>
      <c r="I381" s="99"/>
      <c r="J381" s="86"/>
      <c r="K381" s="84"/>
      <c r="L381" s="99"/>
      <c r="M381" s="99"/>
      <c r="N381" s="99" t="str">
        <f t="shared" si="25"/>
        <v/>
      </c>
      <c r="O381" s="84"/>
      <c r="P381" s="100"/>
      <c r="Q381" s="100"/>
      <c r="R381" s="84"/>
      <c r="S381" s="101"/>
      <c r="T381" s="100"/>
      <c r="U381" s="84"/>
      <c r="V381" s="84"/>
      <c r="W381" s="86"/>
      <c r="X381" s="84"/>
      <c r="Y381" s="91" t="str">
        <f t="shared" si="26"/>
        <v/>
      </c>
      <c r="Z381" s="84"/>
      <c r="AA381" s="84"/>
      <c r="AB381" s="86"/>
      <c r="AC381" s="84"/>
      <c r="AD381" s="84"/>
      <c r="AE381" s="84"/>
      <c r="AF381" s="91" t="str">
        <f t="shared" si="27"/>
        <v/>
      </c>
      <c r="AG381" s="86"/>
      <c r="AH381" s="100"/>
      <c r="AI381" s="102"/>
      <c r="AJ381" s="184"/>
      <c r="AK381" s="184"/>
      <c r="AL381" s="184"/>
      <c r="AM381" s="103"/>
      <c r="AN381" s="103"/>
      <c r="AO381" s="103"/>
      <c r="AP381" s="103"/>
      <c r="AQ381" s="103"/>
      <c r="AR381" s="103"/>
      <c r="AS381" s="103"/>
      <c r="AT381" s="103"/>
      <c r="AU381" s="103"/>
      <c r="AV381" s="103"/>
      <c r="AW381" s="103"/>
      <c r="AX381" s="103"/>
      <c r="AY381" s="103"/>
      <c r="AZ381" s="103"/>
      <c r="BA381" s="103"/>
      <c r="BB381" s="103"/>
      <c r="BC381" s="103"/>
      <c r="BD381" s="103"/>
      <c r="BE381" s="103"/>
    </row>
    <row r="382" spans="1:57" s="183" customFormat="1" x14ac:dyDescent="0.2">
      <c r="A382" s="85"/>
      <c r="B382" s="86"/>
      <c r="C382" s="85"/>
      <c r="D382" s="207" t="str">
        <f t="shared" si="24"/>
        <v/>
      </c>
      <c r="E382" s="73"/>
      <c r="F382" s="86"/>
      <c r="G382" s="86"/>
      <c r="H382" s="99"/>
      <c r="I382" s="99"/>
      <c r="J382" s="86"/>
      <c r="K382" s="84"/>
      <c r="L382" s="99"/>
      <c r="M382" s="99"/>
      <c r="N382" s="99" t="str">
        <f t="shared" si="25"/>
        <v/>
      </c>
      <c r="O382" s="84"/>
      <c r="P382" s="100"/>
      <c r="Q382" s="100"/>
      <c r="R382" s="84"/>
      <c r="S382" s="101"/>
      <c r="T382" s="100"/>
      <c r="U382" s="84"/>
      <c r="V382" s="84"/>
      <c r="W382" s="86"/>
      <c r="X382" s="84"/>
      <c r="Y382" s="91" t="str">
        <f t="shared" si="26"/>
        <v/>
      </c>
      <c r="Z382" s="84"/>
      <c r="AA382" s="84"/>
      <c r="AB382" s="86"/>
      <c r="AC382" s="84"/>
      <c r="AD382" s="84"/>
      <c r="AE382" s="84"/>
      <c r="AF382" s="91" t="str">
        <f t="shared" si="27"/>
        <v/>
      </c>
      <c r="AG382" s="86"/>
      <c r="AH382" s="100"/>
      <c r="AI382" s="102"/>
      <c r="AJ382" s="184"/>
      <c r="AK382" s="184"/>
      <c r="AL382" s="184"/>
      <c r="AM382" s="103"/>
      <c r="AN382" s="103"/>
      <c r="AO382" s="103"/>
      <c r="AP382" s="103"/>
      <c r="AQ382" s="103"/>
      <c r="AR382" s="103"/>
      <c r="AS382" s="103"/>
      <c r="AT382" s="103"/>
      <c r="AU382" s="103"/>
      <c r="AV382" s="103"/>
      <c r="AW382" s="103"/>
      <c r="AX382" s="103"/>
      <c r="AY382" s="103"/>
      <c r="AZ382" s="103"/>
      <c r="BA382" s="103"/>
      <c r="BB382" s="103"/>
      <c r="BC382" s="103"/>
      <c r="BD382" s="103"/>
      <c r="BE382" s="103"/>
    </row>
    <row r="383" spans="1:57" s="183" customFormat="1" x14ac:dyDescent="0.2">
      <c r="A383" s="85"/>
      <c r="B383" s="86"/>
      <c r="C383" s="85"/>
      <c r="D383" s="207" t="str">
        <f t="shared" si="24"/>
        <v/>
      </c>
      <c r="E383" s="73"/>
      <c r="F383" s="86"/>
      <c r="G383" s="86"/>
      <c r="H383" s="99"/>
      <c r="I383" s="99"/>
      <c r="J383" s="86"/>
      <c r="K383" s="84"/>
      <c r="L383" s="99"/>
      <c r="M383" s="99"/>
      <c r="N383" s="99" t="str">
        <f t="shared" si="25"/>
        <v/>
      </c>
      <c r="O383" s="84"/>
      <c r="P383" s="100"/>
      <c r="Q383" s="100"/>
      <c r="R383" s="84"/>
      <c r="S383" s="101"/>
      <c r="T383" s="100"/>
      <c r="U383" s="84"/>
      <c r="V383" s="84"/>
      <c r="W383" s="86"/>
      <c r="X383" s="84"/>
      <c r="Y383" s="91" t="str">
        <f t="shared" si="26"/>
        <v/>
      </c>
      <c r="Z383" s="84"/>
      <c r="AA383" s="84"/>
      <c r="AB383" s="86"/>
      <c r="AC383" s="84"/>
      <c r="AD383" s="84"/>
      <c r="AE383" s="84"/>
      <c r="AF383" s="91" t="str">
        <f t="shared" si="27"/>
        <v/>
      </c>
      <c r="AG383" s="86"/>
      <c r="AH383" s="100"/>
      <c r="AI383" s="102"/>
      <c r="AJ383" s="184"/>
      <c r="AK383" s="184"/>
      <c r="AL383" s="184"/>
      <c r="AM383" s="103"/>
      <c r="AN383" s="103"/>
      <c r="AO383" s="103"/>
      <c r="AP383" s="103"/>
      <c r="AQ383" s="103"/>
      <c r="AR383" s="103"/>
      <c r="AS383" s="103"/>
      <c r="AT383" s="103"/>
      <c r="AU383" s="103"/>
      <c r="AV383" s="103"/>
      <c r="AW383" s="103"/>
      <c r="AX383" s="103"/>
      <c r="AY383" s="103"/>
      <c r="AZ383" s="103"/>
      <c r="BA383" s="103"/>
      <c r="BB383" s="103"/>
      <c r="BC383" s="103"/>
      <c r="BD383" s="103"/>
      <c r="BE383" s="103"/>
    </row>
    <row r="384" spans="1:57" s="183" customFormat="1" x14ac:dyDescent="0.2">
      <c r="A384" s="85"/>
      <c r="B384" s="86"/>
      <c r="C384" s="85"/>
      <c r="D384" s="207" t="str">
        <f t="shared" si="24"/>
        <v/>
      </c>
      <c r="E384" s="73"/>
      <c r="F384" s="86"/>
      <c r="G384" s="86"/>
      <c r="H384" s="99"/>
      <c r="I384" s="99"/>
      <c r="J384" s="86"/>
      <c r="K384" s="84"/>
      <c r="L384" s="99"/>
      <c r="M384" s="99"/>
      <c r="N384" s="99" t="str">
        <f t="shared" si="25"/>
        <v/>
      </c>
      <c r="O384" s="84"/>
      <c r="P384" s="100"/>
      <c r="Q384" s="100"/>
      <c r="R384" s="84"/>
      <c r="S384" s="101"/>
      <c r="T384" s="100"/>
      <c r="U384" s="84"/>
      <c r="V384" s="84"/>
      <c r="W384" s="86"/>
      <c r="X384" s="84"/>
      <c r="Y384" s="91" t="str">
        <f t="shared" si="26"/>
        <v/>
      </c>
      <c r="Z384" s="84"/>
      <c r="AA384" s="84"/>
      <c r="AB384" s="86"/>
      <c r="AC384" s="84"/>
      <c r="AD384" s="84"/>
      <c r="AE384" s="84"/>
      <c r="AF384" s="91" t="str">
        <f t="shared" si="27"/>
        <v/>
      </c>
      <c r="AG384" s="86"/>
      <c r="AH384" s="100"/>
      <c r="AI384" s="102"/>
      <c r="AJ384" s="184"/>
      <c r="AK384" s="184"/>
      <c r="AL384" s="184"/>
      <c r="AM384" s="103"/>
      <c r="AN384" s="103"/>
      <c r="AO384" s="103"/>
      <c r="AP384" s="103"/>
      <c r="AQ384" s="103"/>
      <c r="AR384" s="103"/>
      <c r="AS384" s="103"/>
      <c r="AT384" s="103"/>
      <c r="AU384" s="103"/>
      <c r="AV384" s="103"/>
      <c r="AW384" s="103"/>
      <c r="AX384" s="103"/>
      <c r="AY384" s="103"/>
      <c r="AZ384" s="103"/>
      <c r="BA384" s="103"/>
      <c r="BB384" s="103"/>
      <c r="BC384" s="103"/>
      <c r="BD384" s="103"/>
      <c r="BE384" s="103"/>
    </row>
    <row r="385" spans="1:57" s="183" customFormat="1" x14ac:dyDescent="0.2">
      <c r="A385" s="85"/>
      <c r="B385" s="86"/>
      <c r="C385" s="85"/>
      <c r="D385" s="207" t="str">
        <f t="shared" si="24"/>
        <v/>
      </c>
      <c r="E385" s="73"/>
      <c r="F385" s="86"/>
      <c r="G385" s="86"/>
      <c r="H385" s="99"/>
      <c r="I385" s="99"/>
      <c r="J385" s="86"/>
      <c r="K385" s="84"/>
      <c r="L385" s="99"/>
      <c r="M385" s="99"/>
      <c r="N385" s="99" t="str">
        <f t="shared" si="25"/>
        <v/>
      </c>
      <c r="O385" s="84"/>
      <c r="P385" s="100"/>
      <c r="Q385" s="100"/>
      <c r="R385" s="84"/>
      <c r="S385" s="101"/>
      <c r="T385" s="100"/>
      <c r="U385" s="84"/>
      <c r="V385" s="84"/>
      <c r="W385" s="86"/>
      <c r="X385" s="84"/>
      <c r="Y385" s="91" t="str">
        <f t="shared" si="26"/>
        <v/>
      </c>
      <c r="Z385" s="84"/>
      <c r="AA385" s="84"/>
      <c r="AB385" s="86"/>
      <c r="AC385" s="84"/>
      <c r="AD385" s="84"/>
      <c r="AE385" s="84"/>
      <c r="AF385" s="91" t="str">
        <f t="shared" si="27"/>
        <v/>
      </c>
      <c r="AG385" s="86"/>
      <c r="AH385" s="100"/>
      <c r="AI385" s="102"/>
      <c r="AJ385" s="184"/>
      <c r="AK385" s="184"/>
      <c r="AL385" s="184"/>
      <c r="AM385" s="103"/>
      <c r="AN385" s="103"/>
      <c r="AO385" s="103"/>
      <c r="AP385" s="103"/>
      <c r="AQ385" s="103"/>
      <c r="AR385" s="103"/>
      <c r="AS385" s="103"/>
      <c r="AT385" s="103"/>
      <c r="AU385" s="103"/>
      <c r="AV385" s="103"/>
      <c r="AW385" s="103"/>
      <c r="AX385" s="103"/>
      <c r="AY385" s="103"/>
      <c r="AZ385" s="103"/>
      <c r="BA385" s="103"/>
      <c r="BB385" s="103"/>
      <c r="BC385" s="103"/>
      <c r="BD385" s="103"/>
      <c r="BE385" s="103"/>
    </row>
    <row r="386" spans="1:57" s="183" customFormat="1" x14ac:dyDescent="0.2">
      <c r="A386" s="85"/>
      <c r="B386" s="86"/>
      <c r="C386" s="85"/>
      <c r="D386" s="207" t="str">
        <f t="shared" si="24"/>
        <v/>
      </c>
      <c r="E386" s="73"/>
      <c r="F386" s="86"/>
      <c r="G386" s="86"/>
      <c r="H386" s="99"/>
      <c r="I386" s="99"/>
      <c r="J386" s="86"/>
      <c r="K386" s="84"/>
      <c r="L386" s="99"/>
      <c r="M386" s="99"/>
      <c r="N386" s="99" t="str">
        <f t="shared" si="25"/>
        <v/>
      </c>
      <c r="O386" s="84"/>
      <c r="P386" s="100"/>
      <c r="Q386" s="100"/>
      <c r="R386" s="84"/>
      <c r="S386" s="101"/>
      <c r="T386" s="100"/>
      <c r="U386" s="84"/>
      <c r="V386" s="84"/>
      <c r="W386" s="86"/>
      <c r="X386" s="84"/>
      <c r="Y386" s="91" t="str">
        <f t="shared" si="26"/>
        <v/>
      </c>
      <c r="Z386" s="84"/>
      <c r="AA386" s="84"/>
      <c r="AB386" s="86"/>
      <c r="AC386" s="84"/>
      <c r="AD386" s="84"/>
      <c r="AE386" s="84"/>
      <c r="AF386" s="91" t="str">
        <f t="shared" si="27"/>
        <v/>
      </c>
      <c r="AG386" s="86"/>
      <c r="AH386" s="100"/>
      <c r="AI386" s="102"/>
      <c r="AJ386" s="184"/>
      <c r="AK386" s="184"/>
      <c r="AL386" s="184"/>
      <c r="AM386" s="103"/>
      <c r="AN386" s="103"/>
      <c r="AO386" s="103"/>
      <c r="AP386" s="103"/>
      <c r="AQ386" s="103"/>
      <c r="AR386" s="103"/>
      <c r="AS386" s="103"/>
      <c r="AT386" s="103"/>
      <c r="AU386" s="103"/>
      <c r="AV386" s="103"/>
      <c r="AW386" s="103"/>
      <c r="AX386" s="103"/>
      <c r="AY386" s="103"/>
      <c r="AZ386" s="103"/>
      <c r="BA386" s="103"/>
      <c r="BB386" s="103"/>
      <c r="BC386" s="103"/>
      <c r="BD386" s="103"/>
      <c r="BE386" s="103"/>
    </row>
    <row r="387" spans="1:57" s="183" customFormat="1" x14ac:dyDescent="0.2">
      <c r="A387" s="85"/>
      <c r="B387" s="86"/>
      <c r="C387" s="85"/>
      <c r="D387" s="207" t="str">
        <f t="shared" si="24"/>
        <v/>
      </c>
      <c r="E387" s="73"/>
      <c r="F387" s="86"/>
      <c r="G387" s="86"/>
      <c r="H387" s="99"/>
      <c r="I387" s="99"/>
      <c r="J387" s="86"/>
      <c r="K387" s="84"/>
      <c r="L387" s="99"/>
      <c r="M387" s="99"/>
      <c r="N387" s="99" t="str">
        <f t="shared" si="25"/>
        <v/>
      </c>
      <c r="O387" s="84"/>
      <c r="P387" s="100"/>
      <c r="Q387" s="100"/>
      <c r="R387" s="84"/>
      <c r="S387" s="101"/>
      <c r="T387" s="100"/>
      <c r="U387" s="84"/>
      <c r="V387" s="84"/>
      <c r="W387" s="86"/>
      <c r="X387" s="84"/>
      <c r="Y387" s="91" t="str">
        <f t="shared" si="26"/>
        <v/>
      </c>
      <c r="Z387" s="84"/>
      <c r="AA387" s="84"/>
      <c r="AB387" s="86"/>
      <c r="AC387" s="84"/>
      <c r="AD387" s="84"/>
      <c r="AE387" s="84"/>
      <c r="AF387" s="91" t="str">
        <f t="shared" si="27"/>
        <v/>
      </c>
      <c r="AG387" s="86"/>
      <c r="AH387" s="100"/>
      <c r="AI387" s="102"/>
      <c r="AJ387" s="184"/>
      <c r="AK387" s="184"/>
      <c r="AL387" s="184"/>
      <c r="AM387" s="103"/>
      <c r="AN387" s="103"/>
      <c r="AO387" s="103"/>
      <c r="AP387" s="103"/>
      <c r="AQ387" s="103"/>
      <c r="AR387" s="103"/>
      <c r="AS387" s="103"/>
      <c r="AT387" s="103"/>
      <c r="AU387" s="103"/>
      <c r="AV387" s="103"/>
      <c r="AW387" s="103"/>
      <c r="AX387" s="103"/>
      <c r="AY387" s="103"/>
      <c r="AZ387" s="103"/>
      <c r="BA387" s="103"/>
      <c r="BB387" s="103"/>
      <c r="BC387" s="103"/>
      <c r="BD387" s="103"/>
      <c r="BE387" s="103"/>
    </row>
    <row r="388" spans="1:57" s="183" customFormat="1" x14ac:dyDescent="0.2">
      <c r="A388" s="85"/>
      <c r="B388" s="86"/>
      <c r="C388" s="85"/>
      <c r="D388" s="207" t="str">
        <f t="shared" si="24"/>
        <v/>
      </c>
      <c r="E388" s="73"/>
      <c r="F388" s="86"/>
      <c r="G388" s="86"/>
      <c r="H388" s="99"/>
      <c r="I388" s="99"/>
      <c r="J388" s="86"/>
      <c r="K388" s="84"/>
      <c r="L388" s="99"/>
      <c r="M388" s="99"/>
      <c r="N388" s="99" t="str">
        <f t="shared" si="25"/>
        <v/>
      </c>
      <c r="O388" s="84"/>
      <c r="P388" s="100"/>
      <c r="Q388" s="100"/>
      <c r="R388" s="84"/>
      <c r="S388" s="101"/>
      <c r="T388" s="100"/>
      <c r="U388" s="84"/>
      <c r="V388" s="84"/>
      <c r="W388" s="86"/>
      <c r="X388" s="84"/>
      <c r="Y388" s="91" t="str">
        <f t="shared" si="26"/>
        <v/>
      </c>
      <c r="Z388" s="84"/>
      <c r="AA388" s="84"/>
      <c r="AB388" s="86"/>
      <c r="AC388" s="84"/>
      <c r="AD388" s="84"/>
      <c r="AE388" s="84"/>
      <c r="AF388" s="91" t="str">
        <f t="shared" si="27"/>
        <v/>
      </c>
      <c r="AG388" s="86"/>
      <c r="AH388" s="100"/>
      <c r="AI388" s="102"/>
      <c r="AJ388" s="184"/>
      <c r="AK388" s="184"/>
      <c r="AL388" s="184"/>
      <c r="AM388" s="103"/>
      <c r="AN388" s="103"/>
      <c r="AO388" s="103"/>
      <c r="AP388" s="103"/>
      <c r="AQ388" s="103"/>
      <c r="AR388" s="103"/>
      <c r="AS388" s="103"/>
      <c r="AT388" s="103"/>
      <c r="AU388" s="103"/>
      <c r="AV388" s="103"/>
      <c r="AW388" s="103"/>
      <c r="AX388" s="103"/>
      <c r="AY388" s="103"/>
      <c r="AZ388" s="103"/>
      <c r="BA388" s="103"/>
      <c r="BB388" s="103"/>
      <c r="BC388" s="103"/>
      <c r="BD388" s="103"/>
      <c r="BE388" s="103"/>
    </row>
    <row r="389" spans="1:57" s="183" customFormat="1" x14ac:dyDescent="0.2">
      <c r="A389" s="85"/>
      <c r="B389" s="86"/>
      <c r="C389" s="85"/>
      <c r="D389" s="207" t="str">
        <f t="shared" si="24"/>
        <v/>
      </c>
      <c r="E389" s="73"/>
      <c r="F389" s="86"/>
      <c r="G389" s="86"/>
      <c r="H389" s="99"/>
      <c r="I389" s="99"/>
      <c r="J389" s="86"/>
      <c r="K389" s="84"/>
      <c r="L389" s="99"/>
      <c r="M389" s="99"/>
      <c r="N389" s="99" t="str">
        <f t="shared" si="25"/>
        <v/>
      </c>
      <c r="O389" s="84"/>
      <c r="P389" s="100"/>
      <c r="Q389" s="100"/>
      <c r="R389" s="84"/>
      <c r="S389" s="101"/>
      <c r="T389" s="100"/>
      <c r="U389" s="84"/>
      <c r="V389" s="84"/>
      <c r="W389" s="86"/>
      <c r="X389" s="84"/>
      <c r="Y389" s="91" t="str">
        <f t="shared" si="26"/>
        <v/>
      </c>
      <c r="Z389" s="84"/>
      <c r="AA389" s="84"/>
      <c r="AB389" s="86"/>
      <c r="AC389" s="84"/>
      <c r="AD389" s="84"/>
      <c r="AE389" s="84"/>
      <c r="AF389" s="91" t="str">
        <f t="shared" si="27"/>
        <v/>
      </c>
      <c r="AG389" s="86"/>
      <c r="AH389" s="100"/>
      <c r="AI389" s="102"/>
      <c r="AJ389" s="184"/>
      <c r="AK389" s="184"/>
      <c r="AL389" s="184"/>
      <c r="AM389" s="103"/>
      <c r="AN389" s="103"/>
      <c r="AO389" s="103"/>
      <c r="AP389" s="103"/>
      <c r="AQ389" s="103"/>
      <c r="AR389" s="103"/>
      <c r="AS389" s="103"/>
      <c r="AT389" s="103"/>
      <c r="AU389" s="103"/>
      <c r="AV389" s="103"/>
      <c r="AW389" s="103"/>
      <c r="AX389" s="103"/>
      <c r="AY389" s="103"/>
      <c r="AZ389" s="103"/>
      <c r="BA389" s="103"/>
      <c r="BB389" s="103"/>
      <c r="BC389" s="103"/>
      <c r="BD389" s="103"/>
      <c r="BE389" s="103"/>
    </row>
    <row r="390" spans="1:57" s="183" customFormat="1" x14ac:dyDescent="0.2">
      <c r="A390" s="85"/>
      <c r="B390" s="86"/>
      <c r="C390" s="85"/>
      <c r="D390" s="207" t="str">
        <f t="shared" si="24"/>
        <v/>
      </c>
      <c r="E390" s="73"/>
      <c r="F390" s="86"/>
      <c r="G390" s="86"/>
      <c r="H390" s="99"/>
      <c r="I390" s="99"/>
      <c r="J390" s="86"/>
      <c r="K390" s="84"/>
      <c r="L390" s="99"/>
      <c r="M390" s="99"/>
      <c r="N390" s="99" t="str">
        <f t="shared" si="25"/>
        <v/>
      </c>
      <c r="O390" s="84"/>
      <c r="P390" s="100"/>
      <c r="Q390" s="100"/>
      <c r="R390" s="84"/>
      <c r="S390" s="101"/>
      <c r="T390" s="100"/>
      <c r="U390" s="84"/>
      <c r="V390" s="84"/>
      <c r="W390" s="86"/>
      <c r="X390" s="84"/>
      <c r="Y390" s="91" t="str">
        <f t="shared" si="26"/>
        <v/>
      </c>
      <c r="Z390" s="84"/>
      <c r="AA390" s="84"/>
      <c r="AB390" s="86"/>
      <c r="AC390" s="84"/>
      <c r="AD390" s="84"/>
      <c r="AE390" s="84"/>
      <c r="AF390" s="91" t="str">
        <f t="shared" si="27"/>
        <v/>
      </c>
      <c r="AG390" s="86"/>
      <c r="AH390" s="100"/>
      <c r="AI390" s="102"/>
      <c r="AJ390" s="184"/>
      <c r="AK390" s="184"/>
      <c r="AL390" s="184"/>
      <c r="AM390" s="103"/>
      <c r="AN390" s="103"/>
      <c r="AO390" s="103"/>
      <c r="AP390" s="103"/>
      <c r="AQ390" s="103"/>
      <c r="AR390" s="103"/>
      <c r="AS390" s="103"/>
      <c r="AT390" s="103"/>
      <c r="AU390" s="103"/>
      <c r="AV390" s="103"/>
      <c r="AW390" s="103"/>
      <c r="AX390" s="103"/>
      <c r="AY390" s="103"/>
      <c r="AZ390" s="103"/>
      <c r="BA390" s="103"/>
      <c r="BB390" s="103"/>
      <c r="BC390" s="103"/>
      <c r="BD390" s="103"/>
      <c r="BE390" s="103"/>
    </row>
    <row r="391" spans="1:57" s="183" customFormat="1" x14ac:dyDescent="0.2">
      <c r="A391" s="85"/>
      <c r="B391" s="86"/>
      <c r="C391" s="85"/>
      <c r="D391" s="207" t="str">
        <f t="shared" ref="D391:D454" si="28">IF(E391="","",VLOOKUP(E391,Generic_Road_Names_Table_Array,2,FALSE))</f>
        <v/>
      </c>
      <c r="E391" s="73"/>
      <c r="F391" s="86"/>
      <c r="G391" s="86"/>
      <c r="H391" s="99"/>
      <c r="I391" s="99"/>
      <c r="J391" s="86"/>
      <c r="K391" s="84"/>
      <c r="L391" s="99"/>
      <c r="M391" s="99"/>
      <c r="N391" s="99" t="str">
        <f t="shared" ref="N391:N454" si="29">IF(M391="","",(VLOOKUP(M391,Surface_Work_Origin_Array,2,FALSE)))</f>
        <v/>
      </c>
      <c r="O391" s="84"/>
      <c r="P391" s="100"/>
      <c r="Q391" s="100"/>
      <c r="R391" s="84"/>
      <c r="S391" s="101"/>
      <c r="T391" s="100"/>
      <c r="U391" s="84"/>
      <c r="V391" s="84"/>
      <c r="W391" s="86"/>
      <c r="X391" s="84"/>
      <c r="Y391" s="91" t="str">
        <f t="shared" ref="Y391:Y454" si="30">IF(X391="","",VLOOKUP(X391,Pavement_Pave_Material_Table_Array,2,FALSE))</f>
        <v/>
      </c>
      <c r="Z391" s="84"/>
      <c r="AA391" s="84"/>
      <c r="AB391" s="86"/>
      <c r="AC391" s="84"/>
      <c r="AD391" s="84"/>
      <c r="AE391" s="84"/>
      <c r="AF391" s="91" t="str">
        <f t="shared" ref="AF391:AF454" si="31">IF(AE391="","",VLOOKUP(AE391,Pavement_Reconstructed_Table_Array,2,FALSE))</f>
        <v/>
      </c>
      <c r="AG391" s="86"/>
      <c r="AH391" s="100"/>
      <c r="AI391" s="102"/>
      <c r="AJ391" s="184"/>
      <c r="AK391" s="184"/>
      <c r="AL391" s="184"/>
      <c r="AM391" s="103"/>
      <c r="AN391" s="103"/>
      <c r="AO391" s="103"/>
      <c r="AP391" s="103"/>
      <c r="AQ391" s="103"/>
      <c r="AR391" s="103"/>
      <c r="AS391" s="103"/>
      <c r="AT391" s="103"/>
      <c r="AU391" s="103"/>
      <c r="AV391" s="103"/>
      <c r="AW391" s="103"/>
      <c r="AX391" s="103"/>
      <c r="AY391" s="103"/>
      <c r="AZ391" s="103"/>
      <c r="BA391" s="103"/>
      <c r="BB391" s="103"/>
      <c r="BC391" s="103"/>
      <c r="BD391" s="103"/>
      <c r="BE391" s="103"/>
    </row>
    <row r="392" spans="1:57" s="183" customFormat="1" x14ac:dyDescent="0.2">
      <c r="A392" s="85"/>
      <c r="B392" s="86"/>
      <c r="C392" s="85"/>
      <c r="D392" s="207" t="str">
        <f t="shared" si="28"/>
        <v/>
      </c>
      <c r="E392" s="73"/>
      <c r="F392" s="86"/>
      <c r="G392" s="86"/>
      <c r="H392" s="99"/>
      <c r="I392" s="99"/>
      <c r="J392" s="86"/>
      <c r="K392" s="84"/>
      <c r="L392" s="99"/>
      <c r="M392" s="99"/>
      <c r="N392" s="99" t="str">
        <f t="shared" si="29"/>
        <v/>
      </c>
      <c r="O392" s="84"/>
      <c r="P392" s="100"/>
      <c r="Q392" s="100"/>
      <c r="R392" s="84"/>
      <c r="S392" s="101"/>
      <c r="T392" s="100"/>
      <c r="U392" s="84"/>
      <c r="V392" s="84"/>
      <c r="W392" s="86"/>
      <c r="X392" s="84"/>
      <c r="Y392" s="91" t="str">
        <f t="shared" si="30"/>
        <v/>
      </c>
      <c r="Z392" s="84"/>
      <c r="AA392" s="84"/>
      <c r="AB392" s="86"/>
      <c r="AC392" s="84"/>
      <c r="AD392" s="84"/>
      <c r="AE392" s="84"/>
      <c r="AF392" s="91" t="str">
        <f t="shared" si="31"/>
        <v/>
      </c>
      <c r="AG392" s="86"/>
      <c r="AH392" s="100"/>
      <c r="AI392" s="102"/>
      <c r="AJ392" s="184"/>
      <c r="AK392" s="184"/>
      <c r="AL392" s="184"/>
      <c r="AM392" s="103"/>
      <c r="AN392" s="103"/>
      <c r="AO392" s="103"/>
      <c r="AP392" s="103"/>
      <c r="AQ392" s="103"/>
      <c r="AR392" s="103"/>
      <c r="AS392" s="103"/>
      <c r="AT392" s="103"/>
      <c r="AU392" s="103"/>
      <c r="AV392" s="103"/>
      <c r="AW392" s="103"/>
      <c r="AX392" s="103"/>
      <c r="AY392" s="103"/>
      <c r="AZ392" s="103"/>
      <c r="BA392" s="103"/>
      <c r="BB392" s="103"/>
      <c r="BC392" s="103"/>
      <c r="BD392" s="103"/>
      <c r="BE392" s="103"/>
    </row>
    <row r="393" spans="1:57" s="183" customFormat="1" x14ac:dyDescent="0.2">
      <c r="A393" s="85"/>
      <c r="B393" s="86"/>
      <c r="C393" s="85"/>
      <c r="D393" s="207" t="str">
        <f t="shared" si="28"/>
        <v/>
      </c>
      <c r="E393" s="73"/>
      <c r="F393" s="86"/>
      <c r="G393" s="86"/>
      <c r="H393" s="99"/>
      <c r="I393" s="99"/>
      <c r="J393" s="86"/>
      <c r="K393" s="84"/>
      <c r="L393" s="99"/>
      <c r="M393" s="99"/>
      <c r="N393" s="99" t="str">
        <f t="shared" si="29"/>
        <v/>
      </c>
      <c r="O393" s="84"/>
      <c r="P393" s="100"/>
      <c r="Q393" s="100"/>
      <c r="R393" s="84"/>
      <c r="S393" s="101"/>
      <c r="T393" s="100"/>
      <c r="U393" s="84"/>
      <c r="V393" s="84"/>
      <c r="W393" s="86"/>
      <c r="X393" s="84"/>
      <c r="Y393" s="91" t="str">
        <f t="shared" si="30"/>
        <v/>
      </c>
      <c r="Z393" s="84"/>
      <c r="AA393" s="84"/>
      <c r="AB393" s="86"/>
      <c r="AC393" s="84"/>
      <c r="AD393" s="84"/>
      <c r="AE393" s="84"/>
      <c r="AF393" s="91" t="str">
        <f t="shared" si="31"/>
        <v/>
      </c>
      <c r="AG393" s="86"/>
      <c r="AH393" s="100"/>
      <c r="AI393" s="102"/>
      <c r="AJ393" s="184"/>
      <c r="AK393" s="184"/>
      <c r="AL393" s="184"/>
      <c r="AM393" s="103"/>
      <c r="AN393" s="103"/>
      <c r="AO393" s="103"/>
      <c r="AP393" s="103"/>
      <c r="AQ393" s="103"/>
      <c r="AR393" s="103"/>
      <c r="AS393" s="103"/>
      <c r="AT393" s="103"/>
      <c r="AU393" s="103"/>
      <c r="AV393" s="103"/>
      <c r="AW393" s="103"/>
      <c r="AX393" s="103"/>
      <c r="AY393" s="103"/>
      <c r="AZ393" s="103"/>
      <c r="BA393" s="103"/>
      <c r="BB393" s="103"/>
      <c r="BC393" s="103"/>
      <c r="BD393" s="103"/>
      <c r="BE393" s="103"/>
    </row>
    <row r="394" spans="1:57" s="183" customFormat="1" x14ac:dyDescent="0.2">
      <c r="A394" s="85"/>
      <c r="B394" s="86"/>
      <c r="C394" s="85"/>
      <c r="D394" s="207" t="str">
        <f t="shared" si="28"/>
        <v/>
      </c>
      <c r="E394" s="73"/>
      <c r="F394" s="86"/>
      <c r="G394" s="86"/>
      <c r="H394" s="99"/>
      <c r="I394" s="99"/>
      <c r="J394" s="86"/>
      <c r="K394" s="84"/>
      <c r="L394" s="99"/>
      <c r="M394" s="99"/>
      <c r="N394" s="99" t="str">
        <f t="shared" si="29"/>
        <v/>
      </c>
      <c r="O394" s="84"/>
      <c r="P394" s="100"/>
      <c r="Q394" s="100"/>
      <c r="R394" s="84"/>
      <c r="S394" s="101"/>
      <c r="T394" s="100"/>
      <c r="U394" s="84"/>
      <c r="V394" s="84"/>
      <c r="W394" s="86"/>
      <c r="X394" s="84"/>
      <c r="Y394" s="91" t="str">
        <f t="shared" si="30"/>
        <v/>
      </c>
      <c r="Z394" s="84"/>
      <c r="AA394" s="84"/>
      <c r="AB394" s="86"/>
      <c r="AC394" s="84"/>
      <c r="AD394" s="84"/>
      <c r="AE394" s="84"/>
      <c r="AF394" s="91" t="str">
        <f t="shared" si="31"/>
        <v/>
      </c>
      <c r="AG394" s="86"/>
      <c r="AH394" s="100"/>
      <c r="AI394" s="102"/>
      <c r="AJ394" s="184"/>
      <c r="AK394" s="184"/>
      <c r="AL394" s="184"/>
      <c r="AM394" s="103"/>
      <c r="AN394" s="103"/>
      <c r="AO394" s="103"/>
      <c r="AP394" s="103"/>
      <c r="AQ394" s="103"/>
      <c r="AR394" s="103"/>
      <c r="AS394" s="103"/>
      <c r="AT394" s="103"/>
      <c r="AU394" s="103"/>
      <c r="AV394" s="103"/>
      <c r="AW394" s="103"/>
      <c r="AX394" s="103"/>
      <c r="AY394" s="103"/>
      <c r="AZ394" s="103"/>
      <c r="BA394" s="103"/>
      <c r="BB394" s="103"/>
      <c r="BC394" s="103"/>
      <c r="BD394" s="103"/>
      <c r="BE394" s="103"/>
    </row>
    <row r="395" spans="1:57" s="183" customFormat="1" x14ac:dyDescent="0.2">
      <c r="A395" s="85"/>
      <c r="B395" s="86"/>
      <c r="C395" s="85"/>
      <c r="D395" s="207" t="str">
        <f t="shared" si="28"/>
        <v/>
      </c>
      <c r="E395" s="73"/>
      <c r="F395" s="86"/>
      <c r="G395" s="86"/>
      <c r="H395" s="99"/>
      <c r="I395" s="99"/>
      <c r="J395" s="86"/>
      <c r="K395" s="84"/>
      <c r="L395" s="99"/>
      <c r="M395" s="99"/>
      <c r="N395" s="99" t="str">
        <f t="shared" si="29"/>
        <v/>
      </c>
      <c r="O395" s="84"/>
      <c r="P395" s="100"/>
      <c r="Q395" s="100"/>
      <c r="R395" s="84"/>
      <c r="S395" s="101"/>
      <c r="T395" s="100"/>
      <c r="U395" s="84"/>
      <c r="V395" s="84"/>
      <c r="W395" s="86"/>
      <c r="X395" s="84"/>
      <c r="Y395" s="91" t="str">
        <f t="shared" si="30"/>
        <v/>
      </c>
      <c r="Z395" s="84"/>
      <c r="AA395" s="84"/>
      <c r="AB395" s="86"/>
      <c r="AC395" s="84"/>
      <c r="AD395" s="84"/>
      <c r="AE395" s="84"/>
      <c r="AF395" s="91" t="str">
        <f t="shared" si="31"/>
        <v/>
      </c>
      <c r="AG395" s="86"/>
      <c r="AH395" s="100"/>
      <c r="AI395" s="102"/>
      <c r="AJ395" s="184"/>
      <c r="AK395" s="184"/>
      <c r="AL395" s="184"/>
      <c r="AM395" s="103"/>
      <c r="AN395" s="103"/>
      <c r="AO395" s="103"/>
      <c r="AP395" s="103"/>
      <c r="AQ395" s="103"/>
      <c r="AR395" s="103"/>
      <c r="AS395" s="103"/>
      <c r="AT395" s="103"/>
      <c r="AU395" s="103"/>
      <c r="AV395" s="103"/>
      <c r="AW395" s="103"/>
      <c r="AX395" s="103"/>
      <c r="AY395" s="103"/>
      <c r="AZ395" s="103"/>
      <c r="BA395" s="103"/>
      <c r="BB395" s="103"/>
      <c r="BC395" s="103"/>
      <c r="BD395" s="103"/>
      <c r="BE395" s="103"/>
    </row>
    <row r="396" spans="1:57" s="183" customFormat="1" x14ac:dyDescent="0.2">
      <c r="A396" s="85"/>
      <c r="B396" s="86"/>
      <c r="C396" s="85"/>
      <c r="D396" s="207" t="str">
        <f t="shared" si="28"/>
        <v/>
      </c>
      <c r="E396" s="73"/>
      <c r="F396" s="86"/>
      <c r="G396" s="86"/>
      <c r="H396" s="99"/>
      <c r="I396" s="99"/>
      <c r="J396" s="86"/>
      <c r="K396" s="84"/>
      <c r="L396" s="99"/>
      <c r="M396" s="99"/>
      <c r="N396" s="99" t="str">
        <f t="shared" si="29"/>
        <v/>
      </c>
      <c r="O396" s="84"/>
      <c r="P396" s="100"/>
      <c r="Q396" s="100"/>
      <c r="R396" s="84"/>
      <c r="S396" s="101"/>
      <c r="T396" s="100"/>
      <c r="U396" s="84"/>
      <c r="V396" s="84"/>
      <c r="W396" s="86"/>
      <c r="X396" s="84"/>
      <c r="Y396" s="91" t="str">
        <f t="shared" si="30"/>
        <v/>
      </c>
      <c r="Z396" s="84"/>
      <c r="AA396" s="84"/>
      <c r="AB396" s="86"/>
      <c r="AC396" s="84"/>
      <c r="AD396" s="84"/>
      <c r="AE396" s="84"/>
      <c r="AF396" s="91" t="str">
        <f t="shared" si="31"/>
        <v/>
      </c>
      <c r="AG396" s="86"/>
      <c r="AH396" s="100"/>
      <c r="AI396" s="102"/>
      <c r="AJ396" s="184"/>
      <c r="AK396" s="184"/>
      <c r="AL396" s="184"/>
      <c r="AM396" s="103"/>
      <c r="AN396" s="103"/>
      <c r="AO396" s="103"/>
      <c r="AP396" s="103"/>
      <c r="AQ396" s="103"/>
      <c r="AR396" s="103"/>
      <c r="AS396" s="103"/>
      <c r="AT396" s="103"/>
      <c r="AU396" s="103"/>
      <c r="AV396" s="103"/>
      <c r="AW396" s="103"/>
      <c r="AX396" s="103"/>
      <c r="AY396" s="103"/>
      <c r="AZ396" s="103"/>
      <c r="BA396" s="103"/>
      <c r="BB396" s="103"/>
      <c r="BC396" s="103"/>
      <c r="BD396" s="103"/>
      <c r="BE396" s="103"/>
    </row>
    <row r="397" spans="1:57" s="183" customFormat="1" x14ac:dyDescent="0.2">
      <c r="A397" s="85"/>
      <c r="B397" s="86"/>
      <c r="C397" s="85"/>
      <c r="D397" s="207" t="str">
        <f t="shared" si="28"/>
        <v/>
      </c>
      <c r="E397" s="73"/>
      <c r="F397" s="86"/>
      <c r="G397" s="86"/>
      <c r="H397" s="99"/>
      <c r="I397" s="99"/>
      <c r="J397" s="86"/>
      <c r="K397" s="84"/>
      <c r="L397" s="99"/>
      <c r="M397" s="99"/>
      <c r="N397" s="99" t="str">
        <f t="shared" si="29"/>
        <v/>
      </c>
      <c r="O397" s="84"/>
      <c r="P397" s="100"/>
      <c r="Q397" s="100"/>
      <c r="R397" s="84"/>
      <c r="S397" s="101"/>
      <c r="T397" s="100"/>
      <c r="U397" s="84"/>
      <c r="V397" s="84"/>
      <c r="W397" s="86"/>
      <c r="X397" s="84"/>
      <c r="Y397" s="91" t="str">
        <f t="shared" si="30"/>
        <v/>
      </c>
      <c r="Z397" s="84"/>
      <c r="AA397" s="84"/>
      <c r="AB397" s="86"/>
      <c r="AC397" s="84"/>
      <c r="AD397" s="84"/>
      <c r="AE397" s="84"/>
      <c r="AF397" s="91" t="str">
        <f t="shared" si="31"/>
        <v/>
      </c>
      <c r="AG397" s="86"/>
      <c r="AH397" s="100"/>
      <c r="AI397" s="102"/>
      <c r="AJ397" s="184"/>
      <c r="AK397" s="184"/>
      <c r="AL397" s="184"/>
      <c r="AM397" s="103"/>
      <c r="AN397" s="103"/>
      <c r="AO397" s="103"/>
      <c r="AP397" s="103"/>
      <c r="AQ397" s="103"/>
      <c r="AR397" s="103"/>
      <c r="AS397" s="103"/>
      <c r="AT397" s="103"/>
      <c r="AU397" s="103"/>
      <c r="AV397" s="103"/>
      <c r="AW397" s="103"/>
      <c r="AX397" s="103"/>
      <c r="AY397" s="103"/>
      <c r="AZ397" s="103"/>
      <c r="BA397" s="103"/>
      <c r="BB397" s="103"/>
      <c r="BC397" s="103"/>
      <c r="BD397" s="103"/>
      <c r="BE397" s="103"/>
    </row>
    <row r="398" spans="1:57" s="183" customFormat="1" x14ac:dyDescent="0.2">
      <c r="A398" s="85"/>
      <c r="B398" s="86"/>
      <c r="C398" s="85"/>
      <c r="D398" s="207" t="str">
        <f t="shared" si="28"/>
        <v/>
      </c>
      <c r="E398" s="73"/>
      <c r="F398" s="86"/>
      <c r="G398" s="86"/>
      <c r="H398" s="99"/>
      <c r="I398" s="99"/>
      <c r="J398" s="86"/>
      <c r="K398" s="84"/>
      <c r="L398" s="99"/>
      <c r="M398" s="99"/>
      <c r="N398" s="99" t="str">
        <f t="shared" si="29"/>
        <v/>
      </c>
      <c r="O398" s="84"/>
      <c r="P398" s="100"/>
      <c r="Q398" s="100"/>
      <c r="R398" s="84"/>
      <c r="S398" s="101"/>
      <c r="T398" s="100"/>
      <c r="U398" s="84"/>
      <c r="V398" s="84"/>
      <c r="W398" s="86"/>
      <c r="X398" s="84"/>
      <c r="Y398" s="91" t="str">
        <f t="shared" si="30"/>
        <v/>
      </c>
      <c r="Z398" s="84"/>
      <c r="AA398" s="84"/>
      <c r="AB398" s="86"/>
      <c r="AC398" s="84"/>
      <c r="AD398" s="84"/>
      <c r="AE398" s="84"/>
      <c r="AF398" s="91" t="str">
        <f t="shared" si="31"/>
        <v/>
      </c>
      <c r="AG398" s="86"/>
      <c r="AH398" s="100"/>
      <c r="AI398" s="102"/>
      <c r="AJ398" s="184"/>
      <c r="AK398" s="184"/>
      <c r="AL398" s="184"/>
      <c r="AM398" s="103"/>
      <c r="AN398" s="103"/>
      <c r="AO398" s="103"/>
      <c r="AP398" s="103"/>
      <c r="AQ398" s="103"/>
      <c r="AR398" s="103"/>
      <c r="AS398" s="103"/>
      <c r="AT398" s="103"/>
      <c r="AU398" s="103"/>
      <c r="AV398" s="103"/>
      <c r="AW398" s="103"/>
      <c r="AX398" s="103"/>
      <c r="AY398" s="103"/>
      <c r="AZ398" s="103"/>
      <c r="BA398" s="103"/>
      <c r="BB398" s="103"/>
      <c r="BC398" s="103"/>
      <c r="BD398" s="103"/>
      <c r="BE398" s="103"/>
    </row>
    <row r="399" spans="1:57" s="183" customFormat="1" x14ac:dyDescent="0.2">
      <c r="A399" s="85"/>
      <c r="B399" s="86"/>
      <c r="C399" s="85"/>
      <c r="D399" s="207" t="str">
        <f t="shared" si="28"/>
        <v/>
      </c>
      <c r="E399" s="73"/>
      <c r="F399" s="86"/>
      <c r="G399" s="86"/>
      <c r="H399" s="99"/>
      <c r="I399" s="99"/>
      <c r="J399" s="86"/>
      <c r="K399" s="84"/>
      <c r="L399" s="99"/>
      <c r="M399" s="99"/>
      <c r="N399" s="99" t="str">
        <f t="shared" si="29"/>
        <v/>
      </c>
      <c r="O399" s="84"/>
      <c r="P399" s="100"/>
      <c r="Q399" s="100"/>
      <c r="R399" s="84"/>
      <c r="S399" s="101"/>
      <c r="T399" s="100"/>
      <c r="U399" s="84"/>
      <c r="V399" s="84"/>
      <c r="W399" s="86"/>
      <c r="X399" s="84"/>
      <c r="Y399" s="91" t="str">
        <f t="shared" si="30"/>
        <v/>
      </c>
      <c r="Z399" s="84"/>
      <c r="AA399" s="84"/>
      <c r="AB399" s="86"/>
      <c r="AC399" s="84"/>
      <c r="AD399" s="84"/>
      <c r="AE399" s="84"/>
      <c r="AF399" s="91" t="str">
        <f t="shared" si="31"/>
        <v/>
      </c>
      <c r="AG399" s="86"/>
      <c r="AH399" s="100"/>
      <c r="AI399" s="102"/>
      <c r="AJ399" s="184"/>
      <c r="AK399" s="184"/>
      <c r="AL399" s="184"/>
      <c r="AM399" s="103"/>
      <c r="AN399" s="103"/>
      <c r="AO399" s="103"/>
      <c r="AP399" s="103"/>
      <c r="AQ399" s="103"/>
      <c r="AR399" s="103"/>
      <c r="AS399" s="103"/>
      <c r="AT399" s="103"/>
      <c r="AU399" s="103"/>
      <c r="AV399" s="103"/>
      <c r="AW399" s="103"/>
      <c r="AX399" s="103"/>
      <c r="AY399" s="103"/>
      <c r="AZ399" s="103"/>
      <c r="BA399" s="103"/>
      <c r="BB399" s="103"/>
      <c r="BC399" s="103"/>
      <c r="BD399" s="103"/>
      <c r="BE399" s="103"/>
    </row>
    <row r="400" spans="1:57" s="183" customFormat="1" x14ac:dyDescent="0.2">
      <c r="A400" s="85"/>
      <c r="B400" s="86"/>
      <c r="C400" s="85"/>
      <c r="D400" s="207" t="str">
        <f t="shared" si="28"/>
        <v/>
      </c>
      <c r="E400" s="73"/>
      <c r="F400" s="86"/>
      <c r="G400" s="86"/>
      <c r="H400" s="99"/>
      <c r="I400" s="99"/>
      <c r="J400" s="86"/>
      <c r="K400" s="84"/>
      <c r="L400" s="99"/>
      <c r="M400" s="99"/>
      <c r="N400" s="99" t="str">
        <f t="shared" si="29"/>
        <v/>
      </c>
      <c r="O400" s="84"/>
      <c r="P400" s="100"/>
      <c r="Q400" s="100"/>
      <c r="R400" s="84"/>
      <c r="S400" s="101"/>
      <c r="T400" s="100"/>
      <c r="U400" s="84"/>
      <c r="V400" s="84"/>
      <c r="W400" s="86"/>
      <c r="X400" s="84"/>
      <c r="Y400" s="91" t="str">
        <f t="shared" si="30"/>
        <v/>
      </c>
      <c r="Z400" s="84"/>
      <c r="AA400" s="84"/>
      <c r="AB400" s="86"/>
      <c r="AC400" s="84"/>
      <c r="AD400" s="84"/>
      <c r="AE400" s="84"/>
      <c r="AF400" s="91" t="str">
        <f t="shared" si="31"/>
        <v/>
      </c>
      <c r="AG400" s="86"/>
      <c r="AH400" s="100"/>
      <c r="AI400" s="102"/>
      <c r="AJ400" s="184"/>
      <c r="AK400" s="184"/>
      <c r="AL400" s="184"/>
      <c r="AM400" s="103"/>
      <c r="AN400" s="103"/>
      <c r="AO400" s="103"/>
      <c r="AP400" s="103"/>
      <c r="AQ400" s="103"/>
      <c r="AR400" s="103"/>
      <c r="AS400" s="103"/>
      <c r="AT400" s="103"/>
      <c r="AU400" s="103"/>
      <c r="AV400" s="103"/>
      <c r="AW400" s="103"/>
      <c r="AX400" s="103"/>
      <c r="AY400" s="103"/>
      <c r="AZ400" s="103"/>
      <c r="BA400" s="103"/>
      <c r="BB400" s="103"/>
      <c r="BC400" s="103"/>
      <c r="BD400" s="103"/>
      <c r="BE400" s="103"/>
    </row>
    <row r="401" spans="1:57" s="183" customFormat="1" x14ac:dyDescent="0.2">
      <c r="A401" s="85"/>
      <c r="B401" s="86"/>
      <c r="C401" s="85"/>
      <c r="D401" s="207" t="str">
        <f t="shared" si="28"/>
        <v/>
      </c>
      <c r="E401" s="73"/>
      <c r="F401" s="86"/>
      <c r="G401" s="86"/>
      <c r="H401" s="99"/>
      <c r="I401" s="99"/>
      <c r="J401" s="86"/>
      <c r="K401" s="84"/>
      <c r="L401" s="99"/>
      <c r="M401" s="99"/>
      <c r="N401" s="99" t="str">
        <f t="shared" si="29"/>
        <v/>
      </c>
      <c r="O401" s="84"/>
      <c r="P401" s="100"/>
      <c r="Q401" s="100"/>
      <c r="R401" s="84"/>
      <c r="S401" s="101"/>
      <c r="T401" s="100"/>
      <c r="U401" s="84"/>
      <c r="V401" s="84"/>
      <c r="W401" s="86"/>
      <c r="X401" s="84"/>
      <c r="Y401" s="91" t="str">
        <f t="shared" si="30"/>
        <v/>
      </c>
      <c r="Z401" s="84"/>
      <c r="AA401" s="84"/>
      <c r="AB401" s="86"/>
      <c r="AC401" s="84"/>
      <c r="AD401" s="84"/>
      <c r="AE401" s="84"/>
      <c r="AF401" s="91" t="str">
        <f t="shared" si="31"/>
        <v/>
      </c>
      <c r="AG401" s="86"/>
      <c r="AH401" s="100"/>
      <c r="AI401" s="102"/>
      <c r="AJ401" s="184"/>
      <c r="AK401" s="184"/>
      <c r="AL401" s="184"/>
      <c r="AM401" s="103"/>
      <c r="AN401" s="103"/>
      <c r="AO401" s="103"/>
      <c r="AP401" s="103"/>
      <c r="AQ401" s="103"/>
      <c r="AR401" s="103"/>
      <c r="AS401" s="103"/>
      <c r="AT401" s="103"/>
      <c r="AU401" s="103"/>
      <c r="AV401" s="103"/>
      <c r="AW401" s="103"/>
      <c r="AX401" s="103"/>
      <c r="AY401" s="103"/>
      <c r="AZ401" s="103"/>
      <c r="BA401" s="103"/>
      <c r="BB401" s="103"/>
      <c r="BC401" s="103"/>
      <c r="BD401" s="103"/>
      <c r="BE401" s="103"/>
    </row>
    <row r="402" spans="1:57" s="183" customFormat="1" x14ac:dyDescent="0.2">
      <c r="A402" s="85"/>
      <c r="B402" s="86"/>
      <c r="C402" s="85"/>
      <c r="D402" s="207" t="str">
        <f t="shared" si="28"/>
        <v/>
      </c>
      <c r="E402" s="73"/>
      <c r="F402" s="86"/>
      <c r="G402" s="86"/>
      <c r="H402" s="99"/>
      <c r="I402" s="99"/>
      <c r="J402" s="86"/>
      <c r="K402" s="84"/>
      <c r="L402" s="99"/>
      <c r="M402" s="99"/>
      <c r="N402" s="99" t="str">
        <f t="shared" si="29"/>
        <v/>
      </c>
      <c r="O402" s="84"/>
      <c r="P402" s="100"/>
      <c r="Q402" s="100"/>
      <c r="R402" s="84"/>
      <c r="S402" s="101"/>
      <c r="T402" s="100"/>
      <c r="U402" s="84"/>
      <c r="V402" s="84"/>
      <c r="W402" s="86"/>
      <c r="X402" s="84"/>
      <c r="Y402" s="91" t="str">
        <f t="shared" si="30"/>
        <v/>
      </c>
      <c r="Z402" s="84"/>
      <c r="AA402" s="84"/>
      <c r="AB402" s="86"/>
      <c r="AC402" s="84"/>
      <c r="AD402" s="84"/>
      <c r="AE402" s="84"/>
      <c r="AF402" s="91" t="str">
        <f t="shared" si="31"/>
        <v/>
      </c>
      <c r="AG402" s="86"/>
      <c r="AH402" s="100"/>
      <c r="AI402" s="102"/>
      <c r="AJ402" s="184"/>
      <c r="AK402" s="184"/>
      <c r="AL402" s="184"/>
      <c r="AM402" s="103"/>
      <c r="AN402" s="103"/>
      <c r="AO402" s="103"/>
      <c r="AP402" s="103"/>
      <c r="AQ402" s="103"/>
      <c r="AR402" s="103"/>
      <c r="AS402" s="103"/>
      <c r="AT402" s="103"/>
      <c r="AU402" s="103"/>
      <c r="AV402" s="103"/>
      <c r="AW402" s="103"/>
      <c r="AX402" s="103"/>
      <c r="AY402" s="103"/>
      <c r="AZ402" s="103"/>
      <c r="BA402" s="103"/>
      <c r="BB402" s="103"/>
      <c r="BC402" s="103"/>
      <c r="BD402" s="103"/>
      <c r="BE402" s="103"/>
    </row>
    <row r="403" spans="1:57" s="183" customFormat="1" x14ac:dyDescent="0.2">
      <c r="A403" s="85"/>
      <c r="B403" s="86"/>
      <c r="C403" s="85"/>
      <c r="D403" s="207" t="str">
        <f t="shared" si="28"/>
        <v/>
      </c>
      <c r="E403" s="73"/>
      <c r="F403" s="86"/>
      <c r="G403" s="86"/>
      <c r="H403" s="99"/>
      <c r="I403" s="99"/>
      <c r="J403" s="86"/>
      <c r="K403" s="84"/>
      <c r="L403" s="99"/>
      <c r="M403" s="99"/>
      <c r="N403" s="99" t="str">
        <f t="shared" si="29"/>
        <v/>
      </c>
      <c r="O403" s="84"/>
      <c r="P403" s="100"/>
      <c r="Q403" s="100"/>
      <c r="R403" s="84"/>
      <c r="S403" s="101"/>
      <c r="T403" s="100"/>
      <c r="U403" s="84"/>
      <c r="V403" s="84"/>
      <c r="W403" s="86"/>
      <c r="X403" s="84"/>
      <c r="Y403" s="91" t="str">
        <f t="shared" si="30"/>
        <v/>
      </c>
      <c r="Z403" s="84"/>
      <c r="AA403" s="84"/>
      <c r="AB403" s="86"/>
      <c r="AC403" s="84"/>
      <c r="AD403" s="84"/>
      <c r="AE403" s="84"/>
      <c r="AF403" s="91" t="str">
        <f t="shared" si="31"/>
        <v/>
      </c>
      <c r="AG403" s="86"/>
      <c r="AH403" s="100"/>
      <c r="AI403" s="102"/>
      <c r="AJ403" s="184"/>
      <c r="AK403" s="184"/>
      <c r="AL403" s="184"/>
      <c r="AM403" s="103"/>
      <c r="AN403" s="103"/>
      <c r="AO403" s="103"/>
      <c r="AP403" s="103"/>
      <c r="AQ403" s="103"/>
      <c r="AR403" s="103"/>
      <c r="AS403" s="103"/>
      <c r="AT403" s="103"/>
      <c r="AU403" s="103"/>
      <c r="AV403" s="103"/>
      <c r="AW403" s="103"/>
      <c r="AX403" s="103"/>
      <c r="AY403" s="103"/>
      <c r="AZ403" s="103"/>
      <c r="BA403" s="103"/>
      <c r="BB403" s="103"/>
      <c r="BC403" s="103"/>
      <c r="BD403" s="103"/>
      <c r="BE403" s="103"/>
    </row>
    <row r="404" spans="1:57" s="183" customFormat="1" x14ac:dyDescent="0.2">
      <c r="A404" s="85"/>
      <c r="B404" s="86"/>
      <c r="C404" s="85"/>
      <c r="D404" s="207" t="str">
        <f t="shared" si="28"/>
        <v/>
      </c>
      <c r="E404" s="73"/>
      <c r="F404" s="86"/>
      <c r="G404" s="86"/>
      <c r="H404" s="99"/>
      <c r="I404" s="99"/>
      <c r="J404" s="86"/>
      <c r="K404" s="84"/>
      <c r="L404" s="99"/>
      <c r="M404" s="99"/>
      <c r="N404" s="99" t="str">
        <f t="shared" si="29"/>
        <v/>
      </c>
      <c r="O404" s="84"/>
      <c r="P404" s="100"/>
      <c r="Q404" s="100"/>
      <c r="R404" s="84"/>
      <c r="S404" s="101"/>
      <c r="T404" s="100"/>
      <c r="U404" s="84"/>
      <c r="V404" s="84"/>
      <c r="W404" s="86"/>
      <c r="X404" s="84"/>
      <c r="Y404" s="91" t="str">
        <f t="shared" si="30"/>
        <v/>
      </c>
      <c r="Z404" s="84"/>
      <c r="AA404" s="84"/>
      <c r="AB404" s="86"/>
      <c r="AC404" s="84"/>
      <c r="AD404" s="84"/>
      <c r="AE404" s="84"/>
      <c r="AF404" s="91" t="str">
        <f t="shared" si="31"/>
        <v/>
      </c>
      <c r="AG404" s="86"/>
      <c r="AH404" s="100"/>
      <c r="AI404" s="102"/>
      <c r="AJ404" s="184"/>
      <c r="AK404" s="184"/>
      <c r="AL404" s="184"/>
      <c r="AM404" s="103"/>
      <c r="AN404" s="103"/>
      <c r="AO404" s="103"/>
      <c r="AP404" s="103"/>
      <c r="AQ404" s="103"/>
      <c r="AR404" s="103"/>
      <c r="AS404" s="103"/>
      <c r="AT404" s="103"/>
      <c r="AU404" s="103"/>
      <c r="AV404" s="103"/>
      <c r="AW404" s="103"/>
      <c r="AX404" s="103"/>
      <c r="AY404" s="103"/>
      <c r="AZ404" s="103"/>
      <c r="BA404" s="103"/>
      <c r="BB404" s="103"/>
      <c r="BC404" s="103"/>
      <c r="BD404" s="103"/>
      <c r="BE404" s="103"/>
    </row>
    <row r="405" spans="1:57" s="183" customFormat="1" x14ac:dyDescent="0.2">
      <c r="A405" s="85"/>
      <c r="B405" s="86"/>
      <c r="C405" s="85"/>
      <c r="D405" s="207" t="str">
        <f t="shared" si="28"/>
        <v/>
      </c>
      <c r="E405" s="73"/>
      <c r="F405" s="86"/>
      <c r="G405" s="86"/>
      <c r="H405" s="99"/>
      <c r="I405" s="99"/>
      <c r="J405" s="86"/>
      <c r="K405" s="84"/>
      <c r="L405" s="99"/>
      <c r="M405" s="99"/>
      <c r="N405" s="99" t="str">
        <f t="shared" si="29"/>
        <v/>
      </c>
      <c r="O405" s="84"/>
      <c r="P405" s="100"/>
      <c r="Q405" s="100"/>
      <c r="R405" s="84"/>
      <c r="S405" s="101"/>
      <c r="T405" s="100"/>
      <c r="U405" s="84"/>
      <c r="V405" s="84"/>
      <c r="W405" s="86"/>
      <c r="X405" s="84"/>
      <c r="Y405" s="91" t="str">
        <f t="shared" si="30"/>
        <v/>
      </c>
      <c r="Z405" s="84"/>
      <c r="AA405" s="84"/>
      <c r="AB405" s="86"/>
      <c r="AC405" s="84"/>
      <c r="AD405" s="84"/>
      <c r="AE405" s="84"/>
      <c r="AF405" s="91" t="str">
        <f t="shared" si="31"/>
        <v/>
      </c>
      <c r="AG405" s="86"/>
      <c r="AH405" s="100"/>
      <c r="AI405" s="102"/>
      <c r="AJ405" s="184"/>
      <c r="AK405" s="184"/>
      <c r="AL405" s="184"/>
      <c r="AM405" s="103"/>
      <c r="AN405" s="103"/>
      <c r="AO405" s="103"/>
      <c r="AP405" s="103"/>
      <c r="AQ405" s="103"/>
      <c r="AR405" s="103"/>
      <c r="AS405" s="103"/>
      <c r="AT405" s="103"/>
      <c r="AU405" s="103"/>
      <c r="AV405" s="103"/>
      <c r="AW405" s="103"/>
      <c r="AX405" s="103"/>
      <c r="AY405" s="103"/>
      <c r="AZ405" s="103"/>
      <c r="BA405" s="103"/>
      <c r="BB405" s="103"/>
      <c r="BC405" s="103"/>
      <c r="BD405" s="103"/>
      <c r="BE405" s="103"/>
    </row>
    <row r="406" spans="1:57" s="183" customFormat="1" x14ac:dyDescent="0.2">
      <c r="A406" s="85"/>
      <c r="B406" s="86"/>
      <c r="C406" s="85"/>
      <c r="D406" s="207" t="str">
        <f t="shared" si="28"/>
        <v/>
      </c>
      <c r="E406" s="73"/>
      <c r="F406" s="86"/>
      <c r="G406" s="86"/>
      <c r="H406" s="99"/>
      <c r="I406" s="99"/>
      <c r="J406" s="86"/>
      <c r="K406" s="84"/>
      <c r="L406" s="99"/>
      <c r="M406" s="99"/>
      <c r="N406" s="99" t="str">
        <f t="shared" si="29"/>
        <v/>
      </c>
      <c r="O406" s="84"/>
      <c r="P406" s="100"/>
      <c r="Q406" s="100"/>
      <c r="R406" s="84"/>
      <c r="S406" s="101"/>
      <c r="T406" s="100"/>
      <c r="U406" s="84"/>
      <c r="V406" s="84"/>
      <c r="W406" s="86"/>
      <c r="X406" s="84"/>
      <c r="Y406" s="91" t="str">
        <f t="shared" si="30"/>
        <v/>
      </c>
      <c r="Z406" s="84"/>
      <c r="AA406" s="84"/>
      <c r="AB406" s="86"/>
      <c r="AC406" s="84"/>
      <c r="AD406" s="84"/>
      <c r="AE406" s="84"/>
      <c r="AF406" s="91" t="str">
        <f t="shared" si="31"/>
        <v/>
      </c>
      <c r="AG406" s="86"/>
      <c r="AH406" s="100"/>
      <c r="AI406" s="102"/>
      <c r="AJ406" s="184"/>
      <c r="AK406" s="184"/>
      <c r="AL406" s="184"/>
      <c r="AM406" s="103"/>
      <c r="AN406" s="103"/>
      <c r="AO406" s="103"/>
      <c r="AP406" s="103"/>
      <c r="AQ406" s="103"/>
      <c r="AR406" s="103"/>
      <c r="AS406" s="103"/>
      <c r="AT406" s="103"/>
      <c r="AU406" s="103"/>
      <c r="AV406" s="103"/>
      <c r="AW406" s="103"/>
      <c r="AX406" s="103"/>
      <c r="AY406" s="103"/>
      <c r="AZ406" s="103"/>
      <c r="BA406" s="103"/>
      <c r="BB406" s="103"/>
      <c r="BC406" s="103"/>
      <c r="BD406" s="103"/>
      <c r="BE406" s="103"/>
    </row>
    <row r="407" spans="1:57" s="183" customFormat="1" x14ac:dyDescent="0.2">
      <c r="A407" s="85"/>
      <c r="B407" s="86"/>
      <c r="C407" s="85"/>
      <c r="D407" s="207" t="str">
        <f t="shared" si="28"/>
        <v/>
      </c>
      <c r="E407" s="73"/>
      <c r="F407" s="86"/>
      <c r="G407" s="86"/>
      <c r="H407" s="99"/>
      <c r="I407" s="99"/>
      <c r="J407" s="86"/>
      <c r="K407" s="84"/>
      <c r="L407" s="99"/>
      <c r="M407" s="99"/>
      <c r="N407" s="99" t="str">
        <f t="shared" si="29"/>
        <v/>
      </c>
      <c r="O407" s="84"/>
      <c r="P407" s="100"/>
      <c r="Q407" s="100"/>
      <c r="R407" s="84"/>
      <c r="S407" s="101"/>
      <c r="T407" s="100"/>
      <c r="U407" s="84"/>
      <c r="V407" s="84"/>
      <c r="W407" s="86"/>
      <c r="X407" s="84"/>
      <c r="Y407" s="91" t="str">
        <f t="shared" si="30"/>
        <v/>
      </c>
      <c r="Z407" s="84"/>
      <c r="AA407" s="84"/>
      <c r="AB407" s="86"/>
      <c r="AC407" s="84"/>
      <c r="AD407" s="84"/>
      <c r="AE407" s="84"/>
      <c r="AF407" s="91" t="str">
        <f t="shared" si="31"/>
        <v/>
      </c>
      <c r="AG407" s="86"/>
      <c r="AH407" s="100"/>
      <c r="AI407" s="102"/>
      <c r="AJ407" s="184"/>
      <c r="AK407" s="184"/>
      <c r="AL407" s="184"/>
      <c r="AM407" s="103"/>
      <c r="AN407" s="103"/>
      <c r="AO407" s="103"/>
      <c r="AP407" s="103"/>
      <c r="AQ407" s="103"/>
      <c r="AR407" s="103"/>
      <c r="AS407" s="103"/>
      <c r="AT407" s="103"/>
      <c r="AU407" s="103"/>
      <c r="AV407" s="103"/>
      <c r="AW407" s="103"/>
      <c r="AX407" s="103"/>
      <c r="AY407" s="103"/>
      <c r="AZ407" s="103"/>
      <c r="BA407" s="103"/>
      <c r="BB407" s="103"/>
      <c r="BC407" s="103"/>
      <c r="BD407" s="103"/>
      <c r="BE407" s="103"/>
    </row>
    <row r="408" spans="1:57" s="183" customFormat="1" x14ac:dyDescent="0.2">
      <c r="A408" s="85"/>
      <c r="B408" s="86"/>
      <c r="C408" s="85"/>
      <c r="D408" s="207" t="str">
        <f t="shared" si="28"/>
        <v/>
      </c>
      <c r="E408" s="73"/>
      <c r="F408" s="86"/>
      <c r="G408" s="86"/>
      <c r="H408" s="99"/>
      <c r="I408" s="99"/>
      <c r="J408" s="86"/>
      <c r="K408" s="84"/>
      <c r="L408" s="99"/>
      <c r="M408" s="99"/>
      <c r="N408" s="99" t="str">
        <f t="shared" si="29"/>
        <v/>
      </c>
      <c r="O408" s="84"/>
      <c r="P408" s="100"/>
      <c r="Q408" s="100"/>
      <c r="R408" s="84"/>
      <c r="S408" s="101"/>
      <c r="T408" s="100"/>
      <c r="U408" s="84"/>
      <c r="V408" s="84"/>
      <c r="W408" s="86"/>
      <c r="X408" s="84"/>
      <c r="Y408" s="91" t="str">
        <f t="shared" si="30"/>
        <v/>
      </c>
      <c r="Z408" s="84"/>
      <c r="AA408" s="84"/>
      <c r="AB408" s="86"/>
      <c r="AC408" s="84"/>
      <c r="AD408" s="84"/>
      <c r="AE408" s="84"/>
      <c r="AF408" s="91" t="str">
        <f t="shared" si="31"/>
        <v/>
      </c>
      <c r="AG408" s="86"/>
      <c r="AH408" s="100"/>
      <c r="AI408" s="102"/>
      <c r="AJ408" s="184"/>
      <c r="AK408" s="184"/>
      <c r="AL408" s="184"/>
      <c r="AM408" s="103"/>
      <c r="AN408" s="103"/>
      <c r="AO408" s="103"/>
      <c r="AP408" s="103"/>
      <c r="AQ408" s="103"/>
      <c r="AR408" s="103"/>
      <c r="AS408" s="103"/>
      <c r="AT408" s="103"/>
      <c r="AU408" s="103"/>
      <c r="AV408" s="103"/>
      <c r="AW408" s="103"/>
      <c r="AX408" s="103"/>
      <c r="AY408" s="103"/>
      <c r="AZ408" s="103"/>
      <c r="BA408" s="103"/>
      <c r="BB408" s="103"/>
      <c r="BC408" s="103"/>
      <c r="BD408" s="103"/>
      <c r="BE408" s="103"/>
    </row>
    <row r="409" spans="1:57" s="183" customFormat="1" x14ac:dyDescent="0.2">
      <c r="A409" s="85"/>
      <c r="B409" s="86"/>
      <c r="C409" s="85"/>
      <c r="D409" s="207" t="str">
        <f t="shared" si="28"/>
        <v/>
      </c>
      <c r="E409" s="73"/>
      <c r="F409" s="86"/>
      <c r="G409" s="86"/>
      <c r="H409" s="99"/>
      <c r="I409" s="99"/>
      <c r="J409" s="86"/>
      <c r="K409" s="84"/>
      <c r="L409" s="99"/>
      <c r="M409" s="99"/>
      <c r="N409" s="99" t="str">
        <f t="shared" si="29"/>
        <v/>
      </c>
      <c r="O409" s="84"/>
      <c r="P409" s="100"/>
      <c r="Q409" s="100"/>
      <c r="R409" s="84"/>
      <c r="S409" s="101"/>
      <c r="T409" s="100"/>
      <c r="U409" s="84"/>
      <c r="V409" s="84"/>
      <c r="W409" s="86"/>
      <c r="X409" s="84"/>
      <c r="Y409" s="91" t="str">
        <f t="shared" si="30"/>
        <v/>
      </c>
      <c r="Z409" s="84"/>
      <c r="AA409" s="84"/>
      <c r="AB409" s="86"/>
      <c r="AC409" s="84"/>
      <c r="AD409" s="84"/>
      <c r="AE409" s="84"/>
      <c r="AF409" s="91" t="str">
        <f t="shared" si="31"/>
        <v/>
      </c>
      <c r="AG409" s="86"/>
      <c r="AH409" s="100"/>
      <c r="AI409" s="102"/>
      <c r="AJ409" s="184"/>
      <c r="AK409" s="184"/>
      <c r="AL409" s="184"/>
      <c r="AM409" s="103"/>
      <c r="AN409" s="103"/>
      <c r="AO409" s="103"/>
      <c r="AP409" s="103"/>
      <c r="AQ409" s="103"/>
      <c r="AR409" s="103"/>
      <c r="AS409" s="103"/>
      <c r="AT409" s="103"/>
      <c r="AU409" s="103"/>
      <c r="AV409" s="103"/>
      <c r="AW409" s="103"/>
      <c r="AX409" s="103"/>
      <c r="AY409" s="103"/>
      <c r="AZ409" s="103"/>
      <c r="BA409" s="103"/>
      <c r="BB409" s="103"/>
      <c r="BC409" s="103"/>
      <c r="BD409" s="103"/>
      <c r="BE409" s="103"/>
    </row>
    <row r="410" spans="1:57" s="183" customFormat="1" x14ac:dyDescent="0.2">
      <c r="A410" s="85"/>
      <c r="B410" s="86"/>
      <c r="C410" s="85"/>
      <c r="D410" s="207" t="str">
        <f t="shared" si="28"/>
        <v/>
      </c>
      <c r="E410" s="73"/>
      <c r="F410" s="86"/>
      <c r="G410" s="86"/>
      <c r="H410" s="99"/>
      <c r="I410" s="99"/>
      <c r="J410" s="86"/>
      <c r="K410" s="84"/>
      <c r="L410" s="99"/>
      <c r="M410" s="99"/>
      <c r="N410" s="99" t="str">
        <f t="shared" si="29"/>
        <v/>
      </c>
      <c r="O410" s="84"/>
      <c r="P410" s="100"/>
      <c r="Q410" s="100"/>
      <c r="R410" s="84"/>
      <c r="S410" s="101"/>
      <c r="T410" s="100"/>
      <c r="U410" s="84"/>
      <c r="V410" s="84"/>
      <c r="W410" s="86"/>
      <c r="X410" s="84"/>
      <c r="Y410" s="91" t="str">
        <f t="shared" si="30"/>
        <v/>
      </c>
      <c r="Z410" s="84"/>
      <c r="AA410" s="84"/>
      <c r="AB410" s="86"/>
      <c r="AC410" s="84"/>
      <c r="AD410" s="84"/>
      <c r="AE410" s="84"/>
      <c r="AF410" s="91" t="str">
        <f t="shared" si="31"/>
        <v/>
      </c>
      <c r="AG410" s="86"/>
      <c r="AH410" s="100"/>
      <c r="AI410" s="102"/>
      <c r="AJ410" s="184"/>
      <c r="AK410" s="184"/>
      <c r="AL410" s="184"/>
      <c r="AM410" s="103"/>
      <c r="AN410" s="103"/>
      <c r="AO410" s="103"/>
      <c r="AP410" s="103"/>
      <c r="AQ410" s="103"/>
      <c r="AR410" s="103"/>
      <c r="AS410" s="103"/>
      <c r="AT410" s="103"/>
      <c r="AU410" s="103"/>
      <c r="AV410" s="103"/>
      <c r="AW410" s="103"/>
      <c r="AX410" s="103"/>
      <c r="AY410" s="103"/>
      <c r="AZ410" s="103"/>
      <c r="BA410" s="103"/>
      <c r="BB410" s="103"/>
      <c r="BC410" s="103"/>
      <c r="BD410" s="103"/>
      <c r="BE410" s="103"/>
    </row>
    <row r="411" spans="1:57" s="183" customFormat="1" x14ac:dyDescent="0.2">
      <c r="A411" s="85"/>
      <c r="B411" s="86"/>
      <c r="C411" s="85"/>
      <c r="D411" s="207" t="str">
        <f t="shared" si="28"/>
        <v/>
      </c>
      <c r="E411" s="73"/>
      <c r="F411" s="86"/>
      <c r="G411" s="86"/>
      <c r="H411" s="99"/>
      <c r="I411" s="99"/>
      <c r="J411" s="86"/>
      <c r="K411" s="84"/>
      <c r="L411" s="99"/>
      <c r="M411" s="99"/>
      <c r="N411" s="99" t="str">
        <f t="shared" si="29"/>
        <v/>
      </c>
      <c r="O411" s="84"/>
      <c r="P411" s="100"/>
      <c r="Q411" s="100"/>
      <c r="R411" s="84"/>
      <c r="S411" s="101"/>
      <c r="T411" s="100"/>
      <c r="U411" s="84"/>
      <c r="V411" s="84"/>
      <c r="W411" s="86"/>
      <c r="X411" s="84"/>
      <c r="Y411" s="91" t="str">
        <f t="shared" si="30"/>
        <v/>
      </c>
      <c r="Z411" s="84"/>
      <c r="AA411" s="84"/>
      <c r="AB411" s="86"/>
      <c r="AC411" s="84"/>
      <c r="AD411" s="84"/>
      <c r="AE411" s="84"/>
      <c r="AF411" s="91" t="str">
        <f t="shared" si="31"/>
        <v/>
      </c>
      <c r="AG411" s="86"/>
      <c r="AH411" s="100"/>
      <c r="AI411" s="102"/>
      <c r="AJ411" s="184"/>
      <c r="AK411" s="184"/>
      <c r="AL411" s="184"/>
      <c r="AM411" s="103"/>
      <c r="AN411" s="103"/>
      <c r="AO411" s="103"/>
      <c r="AP411" s="103"/>
      <c r="AQ411" s="103"/>
      <c r="AR411" s="103"/>
      <c r="AS411" s="103"/>
      <c r="AT411" s="103"/>
      <c r="AU411" s="103"/>
      <c r="AV411" s="103"/>
      <c r="AW411" s="103"/>
      <c r="AX411" s="103"/>
      <c r="AY411" s="103"/>
      <c r="AZ411" s="103"/>
      <c r="BA411" s="103"/>
      <c r="BB411" s="103"/>
      <c r="BC411" s="103"/>
      <c r="BD411" s="103"/>
      <c r="BE411" s="103"/>
    </row>
    <row r="412" spans="1:57" s="183" customFormat="1" x14ac:dyDescent="0.2">
      <c r="A412" s="85"/>
      <c r="B412" s="86"/>
      <c r="C412" s="85"/>
      <c r="D412" s="207" t="str">
        <f t="shared" si="28"/>
        <v/>
      </c>
      <c r="E412" s="73"/>
      <c r="F412" s="86"/>
      <c r="G412" s="86"/>
      <c r="H412" s="99"/>
      <c r="I412" s="99"/>
      <c r="J412" s="86"/>
      <c r="K412" s="84"/>
      <c r="L412" s="99"/>
      <c r="M412" s="99"/>
      <c r="N412" s="99" t="str">
        <f t="shared" si="29"/>
        <v/>
      </c>
      <c r="O412" s="84"/>
      <c r="P412" s="100"/>
      <c r="Q412" s="100"/>
      <c r="R412" s="84"/>
      <c r="S412" s="101"/>
      <c r="T412" s="100"/>
      <c r="U412" s="84"/>
      <c r="V412" s="84"/>
      <c r="W412" s="86"/>
      <c r="X412" s="84"/>
      <c r="Y412" s="91" t="str">
        <f t="shared" si="30"/>
        <v/>
      </c>
      <c r="Z412" s="84"/>
      <c r="AA412" s="84"/>
      <c r="AB412" s="86"/>
      <c r="AC412" s="84"/>
      <c r="AD412" s="84"/>
      <c r="AE412" s="84"/>
      <c r="AF412" s="91" t="str">
        <f t="shared" si="31"/>
        <v/>
      </c>
      <c r="AG412" s="86"/>
      <c r="AH412" s="100"/>
      <c r="AI412" s="102"/>
      <c r="AJ412" s="184"/>
      <c r="AK412" s="184"/>
      <c r="AL412" s="184"/>
      <c r="AM412" s="103"/>
      <c r="AN412" s="103"/>
      <c r="AO412" s="103"/>
      <c r="AP412" s="103"/>
      <c r="AQ412" s="103"/>
      <c r="AR412" s="103"/>
      <c r="AS412" s="103"/>
      <c r="AT412" s="103"/>
      <c r="AU412" s="103"/>
      <c r="AV412" s="103"/>
      <c r="AW412" s="103"/>
      <c r="AX412" s="103"/>
      <c r="AY412" s="103"/>
      <c r="AZ412" s="103"/>
      <c r="BA412" s="103"/>
      <c r="BB412" s="103"/>
      <c r="BC412" s="103"/>
      <c r="BD412" s="103"/>
      <c r="BE412" s="103"/>
    </row>
    <row r="413" spans="1:57" s="183" customFormat="1" x14ac:dyDescent="0.2">
      <c r="A413" s="85"/>
      <c r="B413" s="86"/>
      <c r="C413" s="85"/>
      <c r="D413" s="207" t="str">
        <f t="shared" si="28"/>
        <v/>
      </c>
      <c r="E413" s="73"/>
      <c r="F413" s="86"/>
      <c r="G413" s="86"/>
      <c r="H413" s="99"/>
      <c r="I413" s="99"/>
      <c r="J413" s="86"/>
      <c r="K413" s="84"/>
      <c r="L413" s="99"/>
      <c r="M413" s="99"/>
      <c r="N413" s="99" t="str">
        <f t="shared" si="29"/>
        <v/>
      </c>
      <c r="O413" s="84"/>
      <c r="P413" s="100"/>
      <c r="Q413" s="100"/>
      <c r="R413" s="84"/>
      <c r="S413" s="101"/>
      <c r="T413" s="100"/>
      <c r="U413" s="84"/>
      <c r="V413" s="84"/>
      <c r="W413" s="86"/>
      <c r="X413" s="84"/>
      <c r="Y413" s="91" t="str">
        <f t="shared" si="30"/>
        <v/>
      </c>
      <c r="Z413" s="84"/>
      <c r="AA413" s="84"/>
      <c r="AB413" s="86"/>
      <c r="AC413" s="84"/>
      <c r="AD413" s="84"/>
      <c r="AE413" s="84"/>
      <c r="AF413" s="91" t="str">
        <f t="shared" si="31"/>
        <v/>
      </c>
      <c r="AG413" s="86"/>
      <c r="AH413" s="100"/>
      <c r="AI413" s="102"/>
      <c r="AJ413" s="184"/>
      <c r="AK413" s="184"/>
      <c r="AL413" s="184"/>
      <c r="AM413" s="103"/>
      <c r="AN413" s="103"/>
      <c r="AO413" s="103"/>
      <c r="AP413" s="103"/>
      <c r="AQ413" s="103"/>
      <c r="AR413" s="103"/>
      <c r="AS413" s="103"/>
      <c r="AT413" s="103"/>
      <c r="AU413" s="103"/>
      <c r="AV413" s="103"/>
      <c r="AW413" s="103"/>
      <c r="AX413" s="103"/>
      <c r="AY413" s="103"/>
      <c r="AZ413" s="103"/>
      <c r="BA413" s="103"/>
      <c r="BB413" s="103"/>
      <c r="BC413" s="103"/>
      <c r="BD413" s="103"/>
      <c r="BE413" s="103"/>
    </row>
    <row r="414" spans="1:57" s="183" customFormat="1" x14ac:dyDescent="0.2">
      <c r="A414" s="85"/>
      <c r="B414" s="86"/>
      <c r="C414" s="85"/>
      <c r="D414" s="207" t="str">
        <f t="shared" si="28"/>
        <v/>
      </c>
      <c r="E414" s="73"/>
      <c r="F414" s="86"/>
      <c r="G414" s="86"/>
      <c r="H414" s="99"/>
      <c r="I414" s="99"/>
      <c r="J414" s="86"/>
      <c r="K414" s="84"/>
      <c r="L414" s="99"/>
      <c r="M414" s="99"/>
      <c r="N414" s="99" t="str">
        <f t="shared" si="29"/>
        <v/>
      </c>
      <c r="O414" s="84"/>
      <c r="P414" s="100"/>
      <c r="Q414" s="100"/>
      <c r="R414" s="84"/>
      <c r="S414" s="101"/>
      <c r="T414" s="100"/>
      <c r="U414" s="84"/>
      <c r="V414" s="84"/>
      <c r="W414" s="86"/>
      <c r="X414" s="84"/>
      <c r="Y414" s="91" t="str">
        <f t="shared" si="30"/>
        <v/>
      </c>
      <c r="Z414" s="84"/>
      <c r="AA414" s="84"/>
      <c r="AB414" s="86"/>
      <c r="AC414" s="84"/>
      <c r="AD414" s="84"/>
      <c r="AE414" s="84"/>
      <c r="AF414" s="91" t="str">
        <f t="shared" si="31"/>
        <v/>
      </c>
      <c r="AG414" s="86"/>
      <c r="AH414" s="100"/>
      <c r="AI414" s="102"/>
      <c r="AJ414" s="184"/>
      <c r="AK414" s="184"/>
      <c r="AL414" s="184"/>
      <c r="AM414" s="103"/>
      <c r="AN414" s="103"/>
      <c r="AO414" s="103"/>
      <c r="AP414" s="103"/>
      <c r="AQ414" s="103"/>
      <c r="AR414" s="103"/>
      <c r="AS414" s="103"/>
      <c r="AT414" s="103"/>
      <c r="AU414" s="103"/>
      <c r="AV414" s="103"/>
      <c r="AW414" s="103"/>
      <c r="AX414" s="103"/>
      <c r="AY414" s="103"/>
      <c r="AZ414" s="103"/>
      <c r="BA414" s="103"/>
      <c r="BB414" s="103"/>
      <c r="BC414" s="103"/>
      <c r="BD414" s="103"/>
      <c r="BE414" s="103"/>
    </row>
    <row r="415" spans="1:57" s="183" customFormat="1" x14ac:dyDescent="0.2">
      <c r="A415" s="85"/>
      <c r="B415" s="86"/>
      <c r="C415" s="85"/>
      <c r="D415" s="207" t="str">
        <f t="shared" si="28"/>
        <v/>
      </c>
      <c r="E415" s="73"/>
      <c r="F415" s="86"/>
      <c r="G415" s="86"/>
      <c r="H415" s="99"/>
      <c r="I415" s="99"/>
      <c r="J415" s="86"/>
      <c r="K415" s="84"/>
      <c r="L415" s="99"/>
      <c r="M415" s="99"/>
      <c r="N415" s="99" t="str">
        <f t="shared" si="29"/>
        <v/>
      </c>
      <c r="O415" s="84"/>
      <c r="P415" s="100"/>
      <c r="Q415" s="100"/>
      <c r="R415" s="84"/>
      <c r="S415" s="101"/>
      <c r="T415" s="100"/>
      <c r="U415" s="84"/>
      <c r="V415" s="84"/>
      <c r="W415" s="86"/>
      <c r="X415" s="84"/>
      <c r="Y415" s="91" t="str">
        <f t="shared" si="30"/>
        <v/>
      </c>
      <c r="Z415" s="84"/>
      <c r="AA415" s="84"/>
      <c r="AB415" s="86"/>
      <c r="AC415" s="84"/>
      <c r="AD415" s="84"/>
      <c r="AE415" s="84"/>
      <c r="AF415" s="91" t="str">
        <f t="shared" si="31"/>
        <v/>
      </c>
      <c r="AG415" s="86"/>
      <c r="AH415" s="100"/>
      <c r="AI415" s="102"/>
      <c r="AJ415" s="184"/>
      <c r="AK415" s="184"/>
      <c r="AL415" s="184"/>
      <c r="AM415" s="103"/>
      <c r="AN415" s="103"/>
      <c r="AO415" s="103"/>
      <c r="AP415" s="103"/>
      <c r="AQ415" s="103"/>
      <c r="AR415" s="103"/>
      <c r="AS415" s="103"/>
      <c r="AT415" s="103"/>
      <c r="AU415" s="103"/>
      <c r="AV415" s="103"/>
      <c r="AW415" s="103"/>
      <c r="AX415" s="103"/>
      <c r="AY415" s="103"/>
      <c r="AZ415" s="103"/>
      <c r="BA415" s="103"/>
      <c r="BB415" s="103"/>
      <c r="BC415" s="103"/>
      <c r="BD415" s="103"/>
      <c r="BE415" s="103"/>
    </row>
    <row r="416" spans="1:57" s="183" customFormat="1" x14ac:dyDescent="0.2">
      <c r="A416" s="85"/>
      <c r="B416" s="86"/>
      <c r="C416" s="85"/>
      <c r="D416" s="207" t="str">
        <f t="shared" si="28"/>
        <v/>
      </c>
      <c r="E416" s="73"/>
      <c r="F416" s="86"/>
      <c r="G416" s="86"/>
      <c r="H416" s="99"/>
      <c r="I416" s="99"/>
      <c r="J416" s="86"/>
      <c r="K416" s="84"/>
      <c r="L416" s="99"/>
      <c r="M416" s="99"/>
      <c r="N416" s="99" t="str">
        <f t="shared" si="29"/>
        <v/>
      </c>
      <c r="O416" s="84"/>
      <c r="P416" s="100"/>
      <c r="Q416" s="100"/>
      <c r="R416" s="84"/>
      <c r="S416" s="101"/>
      <c r="T416" s="100"/>
      <c r="U416" s="84"/>
      <c r="V416" s="84"/>
      <c r="W416" s="86"/>
      <c r="X416" s="84"/>
      <c r="Y416" s="91" t="str">
        <f t="shared" si="30"/>
        <v/>
      </c>
      <c r="Z416" s="84"/>
      <c r="AA416" s="84"/>
      <c r="AB416" s="86"/>
      <c r="AC416" s="84"/>
      <c r="AD416" s="84"/>
      <c r="AE416" s="84"/>
      <c r="AF416" s="91" t="str">
        <f t="shared" si="31"/>
        <v/>
      </c>
      <c r="AG416" s="86"/>
      <c r="AH416" s="100"/>
      <c r="AI416" s="102"/>
      <c r="AJ416" s="184"/>
      <c r="AK416" s="184"/>
      <c r="AL416" s="184"/>
      <c r="AM416" s="103"/>
      <c r="AN416" s="103"/>
      <c r="AO416" s="103"/>
      <c r="AP416" s="103"/>
      <c r="AQ416" s="103"/>
      <c r="AR416" s="103"/>
      <c r="AS416" s="103"/>
      <c r="AT416" s="103"/>
      <c r="AU416" s="103"/>
      <c r="AV416" s="103"/>
      <c r="AW416" s="103"/>
      <c r="AX416" s="103"/>
      <c r="AY416" s="103"/>
      <c r="AZ416" s="103"/>
      <c r="BA416" s="103"/>
      <c r="BB416" s="103"/>
      <c r="BC416" s="103"/>
      <c r="BD416" s="103"/>
      <c r="BE416" s="103"/>
    </row>
    <row r="417" spans="1:57" s="183" customFormat="1" x14ac:dyDescent="0.2">
      <c r="A417" s="85"/>
      <c r="B417" s="86"/>
      <c r="C417" s="85"/>
      <c r="D417" s="207" t="str">
        <f t="shared" si="28"/>
        <v/>
      </c>
      <c r="E417" s="73"/>
      <c r="F417" s="86"/>
      <c r="G417" s="86"/>
      <c r="H417" s="99"/>
      <c r="I417" s="99"/>
      <c r="J417" s="86"/>
      <c r="K417" s="84"/>
      <c r="L417" s="99"/>
      <c r="M417" s="99"/>
      <c r="N417" s="99" t="str">
        <f t="shared" si="29"/>
        <v/>
      </c>
      <c r="O417" s="84"/>
      <c r="P417" s="100"/>
      <c r="Q417" s="100"/>
      <c r="R417" s="84"/>
      <c r="S417" s="101"/>
      <c r="T417" s="100"/>
      <c r="U417" s="84"/>
      <c r="V417" s="84"/>
      <c r="W417" s="86"/>
      <c r="X417" s="84"/>
      <c r="Y417" s="91" t="str">
        <f t="shared" si="30"/>
        <v/>
      </c>
      <c r="Z417" s="84"/>
      <c r="AA417" s="84"/>
      <c r="AB417" s="86"/>
      <c r="AC417" s="84"/>
      <c r="AD417" s="84"/>
      <c r="AE417" s="84"/>
      <c r="AF417" s="91" t="str">
        <f t="shared" si="31"/>
        <v/>
      </c>
      <c r="AG417" s="86"/>
      <c r="AH417" s="100"/>
      <c r="AI417" s="102"/>
      <c r="AJ417" s="184"/>
      <c r="AK417" s="184"/>
      <c r="AL417" s="184"/>
      <c r="AM417" s="103"/>
      <c r="AN417" s="103"/>
      <c r="AO417" s="103"/>
      <c r="AP417" s="103"/>
      <c r="AQ417" s="103"/>
      <c r="AR417" s="103"/>
      <c r="AS417" s="103"/>
      <c r="AT417" s="103"/>
      <c r="AU417" s="103"/>
      <c r="AV417" s="103"/>
      <c r="AW417" s="103"/>
      <c r="AX417" s="103"/>
      <c r="AY417" s="103"/>
      <c r="AZ417" s="103"/>
      <c r="BA417" s="103"/>
      <c r="BB417" s="103"/>
      <c r="BC417" s="103"/>
      <c r="BD417" s="103"/>
      <c r="BE417" s="103"/>
    </row>
    <row r="418" spans="1:57" s="183" customFormat="1" x14ac:dyDescent="0.2">
      <c r="A418" s="85"/>
      <c r="B418" s="86"/>
      <c r="C418" s="85"/>
      <c r="D418" s="207" t="str">
        <f t="shared" si="28"/>
        <v/>
      </c>
      <c r="E418" s="73"/>
      <c r="F418" s="86"/>
      <c r="G418" s="86"/>
      <c r="H418" s="99"/>
      <c r="I418" s="99"/>
      <c r="J418" s="86"/>
      <c r="K418" s="84"/>
      <c r="L418" s="99"/>
      <c r="M418" s="99"/>
      <c r="N418" s="99" t="str">
        <f t="shared" si="29"/>
        <v/>
      </c>
      <c r="O418" s="84"/>
      <c r="P418" s="100"/>
      <c r="Q418" s="100"/>
      <c r="R418" s="84"/>
      <c r="S418" s="101"/>
      <c r="T418" s="100"/>
      <c r="U418" s="84"/>
      <c r="V418" s="84"/>
      <c r="W418" s="86"/>
      <c r="X418" s="84"/>
      <c r="Y418" s="91" t="str">
        <f t="shared" si="30"/>
        <v/>
      </c>
      <c r="Z418" s="84"/>
      <c r="AA418" s="84"/>
      <c r="AB418" s="86"/>
      <c r="AC418" s="84"/>
      <c r="AD418" s="84"/>
      <c r="AE418" s="84"/>
      <c r="AF418" s="91" t="str">
        <f t="shared" si="31"/>
        <v/>
      </c>
      <c r="AG418" s="86"/>
      <c r="AH418" s="100"/>
      <c r="AI418" s="102"/>
      <c r="AJ418" s="184"/>
      <c r="AK418" s="184"/>
      <c r="AL418" s="184"/>
      <c r="AM418" s="103"/>
      <c r="AN418" s="103"/>
      <c r="AO418" s="103"/>
      <c r="AP418" s="103"/>
      <c r="AQ418" s="103"/>
      <c r="AR418" s="103"/>
      <c r="AS418" s="103"/>
      <c r="AT418" s="103"/>
      <c r="AU418" s="103"/>
      <c r="AV418" s="103"/>
      <c r="AW418" s="103"/>
      <c r="AX418" s="103"/>
      <c r="AY418" s="103"/>
      <c r="AZ418" s="103"/>
      <c r="BA418" s="103"/>
      <c r="BB418" s="103"/>
      <c r="BC418" s="103"/>
      <c r="BD418" s="103"/>
      <c r="BE418" s="103"/>
    </row>
    <row r="419" spans="1:57" s="183" customFormat="1" x14ac:dyDescent="0.2">
      <c r="A419" s="85"/>
      <c r="B419" s="86"/>
      <c r="C419" s="85"/>
      <c r="D419" s="207" t="str">
        <f t="shared" si="28"/>
        <v/>
      </c>
      <c r="E419" s="73"/>
      <c r="F419" s="86"/>
      <c r="G419" s="86"/>
      <c r="H419" s="99"/>
      <c r="I419" s="99"/>
      <c r="J419" s="86"/>
      <c r="K419" s="84"/>
      <c r="L419" s="99"/>
      <c r="M419" s="99"/>
      <c r="N419" s="99" t="str">
        <f t="shared" si="29"/>
        <v/>
      </c>
      <c r="O419" s="84"/>
      <c r="P419" s="100"/>
      <c r="Q419" s="100"/>
      <c r="R419" s="84"/>
      <c r="S419" s="101"/>
      <c r="T419" s="100"/>
      <c r="U419" s="84"/>
      <c r="V419" s="84"/>
      <c r="W419" s="86"/>
      <c r="X419" s="84"/>
      <c r="Y419" s="91" t="str">
        <f t="shared" si="30"/>
        <v/>
      </c>
      <c r="Z419" s="84"/>
      <c r="AA419" s="84"/>
      <c r="AB419" s="86"/>
      <c r="AC419" s="84"/>
      <c r="AD419" s="84"/>
      <c r="AE419" s="84"/>
      <c r="AF419" s="91" t="str">
        <f t="shared" si="31"/>
        <v/>
      </c>
      <c r="AG419" s="86"/>
      <c r="AH419" s="100"/>
      <c r="AI419" s="102"/>
      <c r="AJ419" s="184"/>
      <c r="AK419" s="184"/>
      <c r="AL419" s="184"/>
      <c r="AM419" s="103"/>
      <c r="AN419" s="103"/>
      <c r="AO419" s="103"/>
      <c r="AP419" s="103"/>
      <c r="AQ419" s="103"/>
      <c r="AR419" s="103"/>
      <c r="AS419" s="103"/>
      <c r="AT419" s="103"/>
      <c r="AU419" s="103"/>
      <c r="AV419" s="103"/>
      <c r="AW419" s="103"/>
      <c r="AX419" s="103"/>
      <c r="AY419" s="103"/>
      <c r="AZ419" s="103"/>
      <c r="BA419" s="103"/>
      <c r="BB419" s="103"/>
      <c r="BC419" s="103"/>
      <c r="BD419" s="103"/>
      <c r="BE419" s="103"/>
    </row>
    <row r="420" spans="1:57" s="183" customFormat="1" x14ac:dyDescent="0.2">
      <c r="A420" s="85"/>
      <c r="B420" s="86"/>
      <c r="C420" s="85"/>
      <c r="D420" s="207" t="str">
        <f t="shared" si="28"/>
        <v/>
      </c>
      <c r="E420" s="73"/>
      <c r="F420" s="86"/>
      <c r="G420" s="86"/>
      <c r="H420" s="99"/>
      <c r="I420" s="99"/>
      <c r="J420" s="86"/>
      <c r="K420" s="84"/>
      <c r="L420" s="99"/>
      <c r="M420" s="99"/>
      <c r="N420" s="99" t="str">
        <f t="shared" si="29"/>
        <v/>
      </c>
      <c r="O420" s="84"/>
      <c r="P420" s="100"/>
      <c r="Q420" s="100"/>
      <c r="R420" s="84"/>
      <c r="S420" s="101"/>
      <c r="T420" s="100"/>
      <c r="U420" s="84"/>
      <c r="V420" s="84"/>
      <c r="W420" s="86"/>
      <c r="X420" s="84"/>
      <c r="Y420" s="91" t="str">
        <f t="shared" si="30"/>
        <v/>
      </c>
      <c r="Z420" s="84"/>
      <c r="AA420" s="84"/>
      <c r="AB420" s="86"/>
      <c r="AC420" s="84"/>
      <c r="AD420" s="84"/>
      <c r="AE420" s="84"/>
      <c r="AF420" s="91" t="str">
        <f t="shared" si="31"/>
        <v/>
      </c>
      <c r="AG420" s="86"/>
      <c r="AH420" s="100"/>
      <c r="AI420" s="102"/>
      <c r="AJ420" s="184"/>
      <c r="AK420" s="184"/>
      <c r="AL420" s="184"/>
      <c r="AM420" s="103"/>
      <c r="AN420" s="103"/>
      <c r="AO420" s="103"/>
      <c r="AP420" s="103"/>
      <c r="AQ420" s="103"/>
      <c r="AR420" s="103"/>
      <c r="AS420" s="103"/>
      <c r="AT420" s="103"/>
      <c r="AU420" s="103"/>
      <c r="AV420" s="103"/>
      <c r="AW420" s="103"/>
      <c r="AX420" s="103"/>
      <c r="AY420" s="103"/>
      <c r="AZ420" s="103"/>
      <c r="BA420" s="103"/>
      <c r="BB420" s="103"/>
      <c r="BC420" s="103"/>
      <c r="BD420" s="103"/>
      <c r="BE420" s="103"/>
    </row>
    <row r="421" spans="1:57" s="183" customFormat="1" x14ac:dyDescent="0.2">
      <c r="A421" s="85"/>
      <c r="B421" s="86"/>
      <c r="C421" s="85"/>
      <c r="D421" s="207" t="str">
        <f t="shared" si="28"/>
        <v/>
      </c>
      <c r="E421" s="73"/>
      <c r="F421" s="86"/>
      <c r="G421" s="86"/>
      <c r="H421" s="99"/>
      <c r="I421" s="99"/>
      <c r="J421" s="86"/>
      <c r="K421" s="84"/>
      <c r="L421" s="99"/>
      <c r="M421" s="99"/>
      <c r="N421" s="99" t="str">
        <f t="shared" si="29"/>
        <v/>
      </c>
      <c r="O421" s="84"/>
      <c r="P421" s="100"/>
      <c r="Q421" s="100"/>
      <c r="R421" s="84"/>
      <c r="S421" s="101"/>
      <c r="T421" s="100"/>
      <c r="U421" s="84"/>
      <c r="V421" s="84"/>
      <c r="W421" s="86"/>
      <c r="X421" s="84"/>
      <c r="Y421" s="91" t="str">
        <f t="shared" si="30"/>
        <v/>
      </c>
      <c r="Z421" s="84"/>
      <c r="AA421" s="84"/>
      <c r="AB421" s="86"/>
      <c r="AC421" s="84"/>
      <c r="AD421" s="84"/>
      <c r="AE421" s="84"/>
      <c r="AF421" s="91" t="str">
        <f t="shared" si="31"/>
        <v/>
      </c>
      <c r="AG421" s="86"/>
      <c r="AH421" s="100"/>
      <c r="AI421" s="102"/>
      <c r="AJ421" s="184"/>
      <c r="AK421" s="184"/>
      <c r="AL421" s="184"/>
      <c r="AM421" s="103"/>
      <c r="AN421" s="103"/>
      <c r="AO421" s="103"/>
      <c r="AP421" s="103"/>
      <c r="AQ421" s="103"/>
      <c r="AR421" s="103"/>
      <c r="AS421" s="103"/>
      <c r="AT421" s="103"/>
      <c r="AU421" s="103"/>
      <c r="AV421" s="103"/>
      <c r="AW421" s="103"/>
      <c r="AX421" s="103"/>
      <c r="AY421" s="103"/>
      <c r="AZ421" s="103"/>
      <c r="BA421" s="103"/>
      <c r="BB421" s="103"/>
      <c r="BC421" s="103"/>
      <c r="BD421" s="103"/>
      <c r="BE421" s="103"/>
    </row>
    <row r="422" spans="1:57" s="183" customFormat="1" x14ac:dyDescent="0.2">
      <c r="A422" s="85"/>
      <c r="B422" s="86"/>
      <c r="C422" s="85"/>
      <c r="D422" s="207" t="str">
        <f t="shared" si="28"/>
        <v/>
      </c>
      <c r="E422" s="73"/>
      <c r="F422" s="86"/>
      <c r="G422" s="86"/>
      <c r="H422" s="99"/>
      <c r="I422" s="99"/>
      <c r="J422" s="86"/>
      <c r="K422" s="84"/>
      <c r="L422" s="99"/>
      <c r="M422" s="99"/>
      <c r="N422" s="99" t="str">
        <f t="shared" si="29"/>
        <v/>
      </c>
      <c r="O422" s="84"/>
      <c r="P422" s="100"/>
      <c r="Q422" s="100"/>
      <c r="R422" s="84"/>
      <c r="S422" s="101"/>
      <c r="T422" s="100"/>
      <c r="U422" s="84"/>
      <c r="V422" s="84"/>
      <c r="W422" s="86"/>
      <c r="X422" s="84"/>
      <c r="Y422" s="91" t="str">
        <f t="shared" si="30"/>
        <v/>
      </c>
      <c r="Z422" s="84"/>
      <c r="AA422" s="84"/>
      <c r="AB422" s="86"/>
      <c r="AC422" s="84"/>
      <c r="AD422" s="84"/>
      <c r="AE422" s="84"/>
      <c r="AF422" s="91" t="str">
        <f t="shared" si="31"/>
        <v/>
      </c>
      <c r="AG422" s="86"/>
      <c r="AH422" s="100"/>
      <c r="AI422" s="102"/>
      <c r="AJ422" s="184"/>
      <c r="AK422" s="184"/>
      <c r="AL422" s="184"/>
      <c r="AM422" s="103"/>
      <c r="AN422" s="103"/>
      <c r="AO422" s="103"/>
      <c r="AP422" s="103"/>
      <c r="AQ422" s="103"/>
      <c r="AR422" s="103"/>
      <c r="AS422" s="103"/>
      <c r="AT422" s="103"/>
      <c r="AU422" s="103"/>
      <c r="AV422" s="103"/>
      <c r="AW422" s="103"/>
      <c r="AX422" s="103"/>
      <c r="AY422" s="103"/>
      <c r="AZ422" s="103"/>
      <c r="BA422" s="103"/>
      <c r="BB422" s="103"/>
      <c r="BC422" s="103"/>
      <c r="BD422" s="103"/>
      <c r="BE422" s="103"/>
    </row>
    <row r="423" spans="1:57" s="183" customFormat="1" x14ac:dyDescent="0.2">
      <c r="A423" s="85"/>
      <c r="B423" s="86"/>
      <c r="C423" s="85"/>
      <c r="D423" s="207" t="str">
        <f t="shared" si="28"/>
        <v/>
      </c>
      <c r="E423" s="73"/>
      <c r="F423" s="86"/>
      <c r="G423" s="86"/>
      <c r="H423" s="99"/>
      <c r="I423" s="99"/>
      <c r="J423" s="86"/>
      <c r="K423" s="84"/>
      <c r="L423" s="99"/>
      <c r="M423" s="99"/>
      <c r="N423" s="99" t="str">
        <f t="shared" si="29"/>
        <v/>
      </c>
      <c r="O423" s="84"/>
      <c r="P423" s="100"/>
      <c r="Q423" s="100"/>
      <c r="R423" s="84"/>
      <c r="S423" s="101"/>
      <c r="T423" s="100"/>
      <c r="U423" s="84"/>
      <c r="V423" s="84"/>
      <c r="W423" s="86"/>
      <c r="X423" s="84"/>
      <c r="Y423" s="91" t="str">
        <f t="shared" si="30"/>
        <v/>
      </c>
      <c r="Z423" s="84"/>
      <c r="AA423" s="84"/>
      <c r="AB423" s="86"/>
      <c r="AC423" s="84"/>
      <c r="AD423" s="84"/>
      <c r="AE423" s="84"/>
      <c r="AF423" s="91" t="str">
        <f t="shared" si="31"/>
        <v/>
      </c>
      <c r="AG423" s="86"/>
      <c r="AH423" s="100"/>
      <c r="AI423" s="102"/>
      <c r="AJ423" s="184"/>
      <c r="AK423" s="184"/>
      <c r="AL423" s="184"/>
      <c r="AM423" s="103"/>
      <c r="AN423" s="103"/>
      <c r="AO423" s="103"/>
      <c r="AP423" s="103"/>
      <c r="AQ423" s="103"/>
      <c r="AR423" s="103"/>
      <c r="AS423" s="103"/>
      <c r="AT423" s="103"/>
      <c r="AU423" s="103"/>
      <c r="AV423" s="103"/>
      <c r="AW423" s="103"/>
      <c r="AX423" s="103"/>
      <c r="AY423" s="103"/>
      <c r="AZ423" s="103"/>
      <c r="BA423" s="103"/>
      <c r="BB423" s="103"/>
      <c r="BC423" s="103"/>
      <c r="BD423" s="103"/>
      <c r="BE423" s="103"/>
    </row>
    <row r="424" spans="1:57" s="183" customFormat="1" x14ac:dyDescent="0.2">
      <c r="A424" s="85"/>
      <c r="B424" s="86"/>
      <c r="C424" s="85"/>
      <c r="D424" s="207" t="str">
        <f t="shared" si="28"/>
        <v/>
      </c>
      <c r="E424" s="73"/>
      <c r="F424" s="86"/>
      <c r="G424" s="86"/>
      <c r="H424" s="99"/>
      <c r="I424" s="99"/>
      <c r="J424" s="86"/>
      <c r="K424" s="84"/>
      <c r="L424" s="99"/>
      <c r="M424" s="99"/>
      <c r="N424" s="99" t="str">
        <f t="shared" si="29"/>
        <v/>
      </c>
      <c r="O424" s="84"/>
      <c r="P424" s="100"/>
      <c r="Q424" s="100"/>
      <c r="R424" s="84"/>
      <c r="S424" s="101"/>
      <c r="T424" s="100"/>
      <c r="U424" s="84"/>
      <c r="V424" s="84"/>
      <c r="W424" s="86"/>
      <c r="X424" s="84"/>
      <c r="Y424" s="91" t="str">
        <f t="shared" si="30"/>
        <v/>
      </c>
      <c r="Z424" s="84"/>
      <c r="AA424" s="84"/>
      <c r="AB424" s="86"/>
      <c r="AC424" s="84"/>
      <c r="AD424" s="84"/>
      <c r="AE424" s="84"/>
      <c r="AF424" s="91" t="str">
        <f t="shared" si="31"/>
        <v/>
      </c>
      <c r="AG424" s="86"/>
      <c r="AH424" s="100"/>
      <c r="AI424" s="102"/>
      <c r="AJ424" s="184"/>
      <c r="AK424" s="184"/>
      <c r="AL424" s="184"/>
      <c r="AM424" s="103"/>
      <c r="AN424" s="103"/>
      <c r="AO424" s="103"/>
      <c r="AP424" s="103"/>
      <c r="AQ424" s="103"/>
      <c r="AR424" s="103"/>
      <c r="AS424" s="103"/>
      <c r="AT424" s="103"/>
      <c r="AU424" s="103"/>
      <c r="AV424" s="103"/>
      <c r="AW424" s="103"/>
      <c r="AX424" s="103"/>
      <c r="AY424" s="103"/>
      <c r="AZ424" s="103"/>
      <c r="BA424" s="103"/>
      <c r="BB424" s="103"/>
      <c r="BC424" s="103"/>
      <c r="BD424" s="103"/>
      <c r="BE424" s="103"/>
    </row>
    <row r="425" spans="1:57" s="183" customFormat="1" x14ac:dyDescent="0.2">
      <c r="A425" s="85"/>
      <c r="B425" s="86"/>
      <c r="C425" s="85"/>
      <c r="D425" s="207" t="str">
        <f t="shared" si="28"/>
        <v/>
      </c>
      <c r="E425" s="73"/>
      <c r="F425" s="86"/>
      <c r="G425" s="86"/>
      <c r="H425" s="99"/>
      <c r="I425" s="99"/>
      <c r="J425" s="86"/>
      <c r="K425" s="84"/>
      <c r="L425" s="99"/>
      <c r="M425" s="99"/>
      <c r="N425" s="99" t="str">
        <f t="shared" si="29"/>
        <v/>
      </c>
      <c r="O425" s="84"/>
      <c r="P425" s="100"/>
      <c r="Q425" s="100"/>
      <c r="R425" s="84"/>
      <c r="S425" s="101"/>
      <c r="T425" s="100"/>
      <c r="U425" s="84"/>
      <c r="V425" s="84"/>
      <c r="W425" s="86"/>
      <c r="X425" s="84"/>
      <c r="Y425" s="91" t="str">
        <f t="shared" si="30"/>
        <v/>
      </c>
      <c r="Z425" s="84"/>
      <c r="AA425" s="84"/>
      <c r="AB425" s="86"/>
      <c r="AC425" s="84"/>
      <c r="AD425" s="84"/>
      <c r="AE425" s="84"/>
      <c r="AF425" s="91" t="str">
        <f t="shared" si="31"/>
        <v/>
      </c>
      <c r="AG425" s="86"/>
      <c r="AH425" s="100"/>
      <c r="AI425" s="102"/>
      <c r="AJ425" s="184"/>
      <c r="AK425" s="184"/>
      <c r="AL425" s="184"/>
      <c r="AM425" s="103"/>
      <c r="AN425" s="103"/>
      <c r="AO425" s="103"/>
      <c r="AP425" s="103"/>
      <c r="AQ425" s="103"/>
      <c r="AR425" s="103"/>
      <c r="AS425" s="103"/>
      <c r="AT425" s="103"/>
      <c r="AU425" s="103"/>
      <c r="AV425" s="103"/>
      <c r="AW425" s="103"/>
      <c r="AX425" s="103"/>
      <c r="AY425" s="103"/>
      <c r="AZ425" s="103"/>
      <c r="BA425" s="103"/>
      <c r="BB425" s="103"/>
      <c r="BC425" s="103"/>
      <c r="BD425" s="103"/>
      <c r="BE425" s="103"/>
    </row>
    <row r="426" spans="1:57" s="183" customFormat="1" x14ac:dyDescent="0.2">
      <c r="A426" s="85"/>
      <c r="B426" s="86"/>
      <c r="C426" s="85"/>
      <c r="D426" s="207" t="str">
        <f t="shared" si="28"/>
        <v/>
      </c>
      <c r="E426" s="73"/>
      <c r="F426" s="86"/>
      <c r="G426" s="86"/>
      <c r="H426" s="99"/>
      <c r="I426" s="99"/>
      <c r="J426" s="86"/>
      <c r="K426" s="84"/>
      <c r="L426" s="99"/>
      <c r="M426" s="99"/>
      <c r="N426" s="99" t="str">
        <f t="shared" si="29"/>
        <v/>
      </c>
      <c r="O426" s="84"/>
      <c r="P426" s="100"/>
      <c r="Q426" s="100"/>
      <c r="R426" s="84"/>
      <c r="S426" s="101"/>
      <c r="T426" s="100"/>
      <c r="U426" s="84"/>
      <c r="V426" s="84"/>
      <c r="W426" s="86"/>
      <c r="X426" s="84"/>
      <c r="Y426" s="91" t="str">
        <f t="shared" si="30"/>
        <v/>
      </c>
      <c r="Z426" s="84"/>
      <c r="AA426" s="84"/>
      <c r="AB426" s="86"/>
      <c r="AC426" s="84"/>
      <c r="AD426" s="84"/>
      <c r="AE426" s="84"/>
      <c r="AF426" s="91" t="str">
        <f t="shared" si="31"/>
        <v/>
      </c>
      <c r="AG426" s="86"/>
      <c r="AH426" s="100"/>
      <c r="AI426" s="102"/>
      <c r="AJ426" s="184"/>
      <c r="AK426" s="184"/>
      <c r="AL426" s="184"/>
      <c r="AM426" s="103"/>
      <c r="AN426" s="103"/>
      <c r="AO426" s="103"/>
      <c r="AP426" s="103"/>
      <c r="AQ426" s="103"/>
      <c r="AR426" s="103"/>
      <c r="AS426" s="103"/>
      <c r="AT426" s="103"/>
      <c r="AU426" s="103"/>
      <c r="AV426" s="103"/>
      <c r="AW426" s="103"/>
      <c r="AX426" s="103"/>
      <c r="AY426" s="103"/>
      <c r="AZ426" s="103"/>
      <c r="BA426" s="103"/>
      <c r="BB426" s="103"/>
      <c r="BC426" s="103"/>
      <c r="BD426" s="103"/>
      <c r="BE426" s="103"/>
    </row>
    <row r="427" spans="1:57" s="183" customFormat="1" x14ac:dyDescent="0.2">
      <c r="A427" s="85"/>
      <c r="B427" s="86"/>
      <c r="C427" s="85"/>
      <c r="D427" s="207" t="str">
        <f t="shared" si="28"/>
        <v/>
      </c>
      <c r="E427" s="73"/>
      <c r="F427" s="86"/>
      <c r="G427" s="86"/>
      <c r="H427" s="99"/>
      <c r="I427" s="99"/>
      <c r="J427" s="86"/>
      <c r="K427" s="84"/>
      <c r="L427" s="99"/>
      <c r="M427" s="99"/>
      <c r="N427" s="99" t="str">
        <f t="shared" si="29"/>
        <v/>
      </c>
      <c r="O427" s="84"/>
      <c r="P427" s="100"/>
      <c r="Q427" s="100"/>
      <c r="R427" s="84"/>
      <c r="S427" s="101"/>
      <c r="T427" s="100"/>
      <c r="U427" s="84"/>
      <c r="V427" s="84"/>
      <c r="W427" s="86"/>
      <c r="X427" s="84"/>
      <c r="Y427" s="91" t="str">
        <f t="shared" si="30"/>
        <v/>
      </c>
      <c r="Z427" s="84"/>
      <c r="AA427" s="84"/>
      <c r="AB427" s="86"/>
      <c r="AC427" s="84"/>
      <c r="AD427" s="84"/>
      <c r="AE427" s="84"/>
      <c r="AF427" s="91" t="str">
        <f t="shared" si="31"/>
        <v/>
      </c>
      <c r="AG427" s="86"/>
      <c r="AH427" s="100"/>
      <c r="AI427" s="102"/>
      <c r="AJ427" s="184"/>
      <c r="AK427" s="184"/>
      <c r="AL427" s="184"/>
      <c r="AM427" s="103"/>
      <c r="AN427" s="103"/>
      <c r="AO427" s="103"/>
      <c r="AP427" s="103"/>
      <c r="AQ427" s="103"/>
      <c r="AR427" s="103"/>
      <c r="AS427" s="103"/>
      <c r="AT427" s="103"/>
      <c r="AU427" s="103"/>
      <c r="AV427" s="103"/>
      <c r="AW427" s="103"/>
      <c r="AX427" s="103"/>
      <c r="AY427" s="103"/>
      <c r="AZ427" s="103"/>
      <c r="BA427" s="103"/>
      <c r="BB427" s="103"/>
      <c r="BC427" s="103"/>
      <c r="BD427" s="103"/>
      <c r="BE427" s="103"/>
    </row>
    <row r="428" spans="1:57" s="183" customFormat="1" x14ac:dyDescent="0.2">
      <c r="A428" s="85"/>
      <c r="B428" s="86"/>
      <c r="C428" s="85"/>
      <c r="D428" s="207" t="str">
        <f t="shared" si="28"/>
        <v/>
      </c>
      <c r="E428" s="73"/>
      <c r="F428" s="86"/>
      <c r="G428" s="86"/>
      <c r="H428" s="99"/>
      <c r="I428" s="99"/>
      <c r="J428" s="86"/>
      <c r="K428" s="84"/>
      <c r="L428" s="99"/>
      <c r="M428" s="99"/>
      <c r="N428" s="99" t="str">
        <f t="shared" si="29"/>
        <v/>
      </c>
      <c r="O428" s="84"/>
      <c r="P428" s="100"/>
      <c r="Q428" s="100"/>
      <c r="R428" s="84"/>
      <c r="S428" s="101"/>
      <c r="T428" s="100"/>
      <c r="U428" s="84"/>
      <c r="V428" s="84"/>
      <c r="W428" s="86"/>
      <c r="X428" s="84"/>
      <c r="Y428" s="91" t="str">
        <f t="shared" si="30"/>
        <v/>
      </c>
      <c r="Z428" s="84"/>
      <c r="AA428" s="84"/>
      <c r="AB428" s="86"/>
      <c r="AC428" s="84"/>
      <c r="AD428" s="84"/>
      <c r="AE428" s="84"/>
      <c r="AF428" s="91" t="str">
        <f t="shared" si="31"/>
        <v/>
      </c>
      <c r="AG428" s="86"/>
      <c r="AH428" s="100"/>
      <c r="AI428" s="102"/>
      <c r="AJ428" s="184"/>
      <c r="AK428" s="184"/>
      <c r="AL428" s="184"/>
      <c r="AM428" s="103"/>
      <c r="AN428" s="103"/>
      <c r="AO428" s="103"/>
      <c r="AP428" s="103"/>
      <c r="AQ428" s="103"/>
      <c r="AR428" s="103"/>
      <c r="AS428" s="103"/>
      <c r="AT428" s="103"/>
      <c r="AU428" s="103"/>
      <c r="AV428" s="103"/>
      <c r="AW428" s="103"/>
      <c r="AX428" s="103"/>
      <c r="AY428" s="103"/>
      <c r="AZ428" s="103"/>
      <c r="BA428" s="103"/>
      <c r="BB428" s="103"/>
      <c r="BC428" s="103"/>
      <c r="BD428" s="103"/>
      <c r="BE428" s="103"/>
    </row>
    <row r="429" spans="1:57" s="183" customFormat="1" x14ac:dyDescent="0.2">
      <c r="A429" s="85"/>
      <c r="B429" s="86"/>
      <c r="C429" s="85"/>
      <c r="D429" s="207" t="str">
        <f t="shared" si="28"/>
        <v/>
      </c>
      <c r="E429" s="73"/>
      <c r="F429" s="86"/>
      <c r="G429" s="86"/>
      <c r="H429" s="99"/>
      <c r="I429" s="99"/>
      <c r="J429" s="86"/>
      <c r="K429" s="84"/>
      <c r="L429" s="99"/>
      <c r="M429" s="99"/>
      <c r="N429" s="99" t="str">
        <f t="shared" si="29"/>
        <v/>
      </c>
      <c r="O429" s="84"/>
      <c r="P429" s="100"/>
      <c r="Q429" s="100"/>
      <c r="R429" s="84"/>
      <c r="S429" s="101"/>
      <c r="T429" s="100"/>
      <c r="U429" s="84"/>
      <c r="V429" s="84"/>
      <c r="W429" s="86"/>
      <c r="X429" s="84"/>
      <c r="Y429" s="91" t="str">
        <f t="shared" si="30"/>
        <v/>
      </c>
      <c r="Z429" s="84"/>
      <c r="AA429" s="84"/>
      <c r="AB429" s="86"/>
      <c r="AC429" s="84"/>
      <c r="AD429" s="84"/>
      <c r="AE429" s="84"/>
      <c r="AF429" s="91" t="str">
        <f t="shared" si="31"/>
        <v/>
      </c>
      <c r="AG429" s="86"/>
      <c r="AH429" s="100"/>
      <c r="AI429" s="102"/>
      <c r="AJ429" s="184"/>
      <c r="AK429" s="184"/>
      <c r="AL429" s="184"/>
      <c r="AM429" s="103"/>
      <c r="AN429" s="103"/>
      <c r="AO429" s="103"/>
      <c r="AP429" s="103"/>
      <c r="AQ429" s="103"/>
      <c r="AR429" s="103"/>
      <c r="AS429" s="103"/>
      <c r="AT429" s="103"/>
      <c r="AU429" s="103"/>
      <c r="AV429" s="103"/>
      <c r="AW429" s="103"/>
      <c r="AX429" s="103"/>
      <c r="AY429" s="103"/>
      <c r="AZ429" s="103"/>
      <c r="BA429" s="103"/>
      <c r="BB429" s="103"/>
      <c r="BC429" s="103"/>
      <c r="BD429" s="103"/>
      <c r="BE429" s="103"/>
    </row>
    <row r="430" spans="1:57" s="183" customFormat="1" x14ac:dyDescent="0.2">
      <c r="A430" s="85"/>
      <c r="B430" s="86"/>
      <c r="C430" s="85"/>
      <c r="D430" s="207" t="str">
        <f t="shared" si="28"/>
        <v/>
      </c>
      <c r="E430" s="73"/>
      <c r="F430" s="86"/>
      <c r="G430" s="86"/>
      <c r="H430" s="99"/>
      <c r="I430" s="99"/>
      <c r="J430" s="86"/>
      <c r="K430" s="84"/>
      <c r="L430" s="99"/>
      <c r="M430" s="99"/>
      <c r="N430" s="99" t="str">
        <f t="shared" si="29"/>
        <v/>
      </c>
      <c r="O430" s="84"/>
      <c r="P430" s="100"/>
      <c r="Q430" s="100"/>
      <c r="R430" s="84"/>
      <c r="S430" s="101"/>
      <c r="T430" s="100"/>
      <c r="U430" s="84"/>
      <c r="V430" s="84"/>
      <c r="W430" s="86"/>
      <c r="X430" s="84"/>
      <c r="Y430" s="91" t="str">
        <f t="shared" si="30"/>
        <v/>
      </c>
      <c r="Z430" s="84"/>
      <c r="AA430" s="84"/>
      <c r="AB430" s="86"/>
      <c r="AC430" s="84"/>
      <c r="AD430" s="84"/>
      <c r="AE430" s="84"/>
      <c r="AF430" s="91" t="str">
        <f t="shared" si="31"/>
        <v/>
      </c>
      <c r="AG430" s="86"/>
      <c r="AH430" s="100"/>
      <c r="AI430" s="102"/>
      <c r="AJ430" s="184"/>
      <c r="AK430" s="184"/>
      <c r="AL430" s="184"/>
      <c r="AM430" s="103"/>
      <c r="AN430" s="103"/>
      <c r="AO430" s="103"/>
      <c r="AP430" s="103"/>
      <c r="AQ430" s="103"/>
      <c r="AR430" s="103"/>
      <c r="AS430" s="103"/>
      <c r="AT430" s="103"/>
      <c r="AU430" s="103"/>
      <c r="AV430" s="103"/>
      <c r="AW430" s="103"/>
      <c r="AX430" s="103"/>
      <c r="AY430" s="103"/>
      <c r="AZ430" s="103"/>
      <c r="BA430" s="103"/>
      <c r="BB430" s="103"/>
      <c r="BC430" s="103"/>
      <c r="BD430" s="103"/>
      <c r="BE430" s="103"/>
    </row>
    <row r="431" spans="1:57" s="183" customFormat="1" x14ac:dyDescent="0.2">
      <c r="A431" s="85"/>
      <c r="B431" s="86"/>
      <c r="C431" s="85"/>
      <c r="D431" s="207" t="str">
        <f t="shared" si="28"/>
        <v/>
      </c>
      <c r="E431" s="73"/>
      <c r="F431" s="86"/>
      <c r="G431" s="86"/>
      <c r="H431" s="99"/>
      <c r="I431" s="99"/>
      <c r="J431" s="86"/>
      <c r="K431" s="84"/>
      <c r="L431" s="99"/>
      <c r="M431" s="99"/>
      <c r="N431" s="99" t="str">
        <f t="shared" si="29"/>
        <v/>
      </c>
      <c r="O431" s="84"/>
      <c r="P431" s="100"/>
      <c r="Q431" s="100"/>
      <c r="R431" s="84"/>
      <c r="S431" s="101"/>
      <c r="T431" s="100"/>
      <c r="U431" s="84"/>
      <c r="V431" s="84"/>
      <c r="W431" s="86"/>
      <c r="X431" s="84"/>
      <c r="Y431" s="91" t="str">
        <f t="shared" si="30"/>
        <v/>
      </c>
      <c r="Z431" s="84"/>
      <c r="AA431" s="84"/>
      <c r="AB431" s="86"/>
      <c r="AC431" s="84"/>
      <c r="AD431" s="84"/>
      <c r="AE431" s="84"/>
      <c r="AF431" s="91" t="str">
        <f t="shared" si="31"/>
        <v/>
      </c>
      <c r="AG431" s="86"/>
      <c r="AH431" s="100"/>
      <c r="AI431" s="102"/>
      <c r="AJ431" s="184"/>
      <c r="AK431" s="184"/>
      <c r="AL431" s="184"/>
      <c r="AM431" s="103"/>
      <c r="AN431" s="103"/>
      <c r="AO431" s="103"/>
      <c r="AP431" s="103"/>
      <c r="AQ431" s="103"/>
      <c r="AR431" s="103"/>
      <c r="AS431" s="103"/>
      <c r="AT431" s="103"/>
      <c r="AU431" s="103"/>
      <c r="AV431" s="103"/>
      <c r="AW431" s="103"/>
      <c r="AX431" s="103"/>
      <c r="AY431" s="103"/>
      <c r="AZ431" s="103"/>
      <c r="BA431" s="103"/>
      <c r="BB431" s="103"/>
      <c r="BC431" s="103"/>
      <c r="BD431" s="103"/>
      <c r="BE431" s="103"/>
    </row>
    <row r="432" spans="1:57" s="183" customFormat="1" x14ac:dyDescent="0.2">
      <c r="A432" s="85"/>
      <c r="B432" s="86"/>
      <c r="C432" s="85"/>
      <c r="D432" s="207" t="str">
        <f t="shared" si="28"/>
        <v/>
      </c>
      <c r="E432" s="73"/>
      <c r="F432" s="86"/>
      <c r="G432" s="86"/>
      <c r="H432" s="99"/>
      <c r="I432" s="99"/>
      <c r="J432" s="86"/>
      <c r="K432" s="84"/>
      <c r="L432" s="99"/>
      <c r="M432" s="99"/>
      <c r="N432" s="99" t="str">
        <f t="shared" si="29"/>
        <v/>
      </c>
      <c r="O432" s="84"/>
      <c r="P432" s="100"/>
      <c r="Q432" s="100"/>
      <c r="R432" s="84"/>
      <c r="S432" s="101"/>
      <c r="T432" s="100"/>
      <c r="U432" s="84"/>
      <c r="V432" s="84"/>
      <c r="W432" s="86"/>
      <c r="X432" s="84"/>
      <c r="Y432" s="91" t="str">
        <f t="shared" si="30"/>
        <v/>
      </c>
      <c r="Z432" s="84"/>
      <c r="AA432" s="84"/>
      <c r="AB432" s="86"/>
      <c r="AC432" s="84"/>
      <c r="AD432" s="84"/>
      <c r="AE432" s="84"/>
      <c r="AF432" s="91" t="str">
        <f t="shared" si="31"/>
        <v/>
      </c>
      <c r="AG432" s="86"/>
      <c r="AH432" s="100"/>
      <c r="AI432" s="102"/>
      <c r="AJ432" s="184"/>
      <c r="AK432" s="184"/>
      <c r="AL432" s="184"/>
      <c r="AM432" s="103"/>
      <c r="AN432" s="103"/>
      <c r="AO432" s="103"/>
      <c r="AP432" s="103"/>
      <c r="AQ432" s="103"/>
      <c r="AR432" s="103"/>
      <c r="AS432" s="103"/>
      <c r="AT432" s="103"/>
      <c r="AU432" s="103"/>
      <c r="AV432" s="103"/>
      <c r="AW432" s="103"/>
      <c r="AX432" s="103"/>
      <c r="AY432" s="103"/>
      <c r="AZ432" s="103"/>
      <c r="BA432" s="103"/>
      <c r="BB432" s="103"/>
      <c r="BC432" s="103"/>
      <c r="BD432" s="103"/>
      <c r="BE432" s="103"/>
    </row>
    <row r="433" spans="1:57" s="183" customFormat="1" x14ac:dyDescent="0.2">
      <c r="A433" s="85"/>
      <c r="B433" s="86"/>
      <c r="C433" s="85"/>
      <c r="D433" s="207" t="str">
        <f t="shared" si="28"/>
        <v/>
      </c>
      <c r="E433" s="73"/>
      <c r="F433" s="86"/>
      <c r="G433" s="86"/>
      <c r="H433" s="99"/>
      <c r="I433" s="99"/>
      <c r="J433" s="86"/>
      <c r="K433" s="84"/>
      <c r="L433" s="99"/>
      <c r="M433" s="99"/>
      <c r="N433" s="99" t="str">
        <f t="shared" si="29"/>
        <v/>
      </c>
      <c r="O433" s="84"/>
      <c r="P433" s="100"/>
      <c r="Q433" s="100"/>
      <c r="R433" s="84"/>
      <c r="S433" s="101"/>
      <c r="T433" s="100"/>
      <c r="U433" s="84"/>
      <c r="V433" s="84"/>
      <c r="W433" s="86"/>
      <c r="X433" s="84"/>
      <c r="Y433" s="91" t="str">
        <f t="shared" si="30"/>
        <v/>
      </c>
      <c r="Z433" s="84"/>
      <c r="AA433" s="84"/>
      <c r="AB433" s="86"/>
      <c r="AC433" s="84"/>
      <c r="AD433" s="84"/>
      <c r="AE433" s="84"/>
      <c r="AF433" s="91" t="str">
        <f t="shared" si="31"/>
        <v/>
      </c>
      <c r="AG433" s="86"/>
      <c r="AH433" s="100"/>
      <c r="AI433" s="102"/>
      <c r="AJ433" s="184"/>
      <c r="AK433" s="184"/>
      <c r="AL433" s="184"/>
      <c r="AM433" s="103"/>
      <c r="AN433" s="103"/>
      <c r="AO433" s="103"/>
      <c r="AP433" s="103"/>
      <c r="AQ433" s="103"/>
      <c r="AR433" s="103"/>
      <c r="AS433" s="103"/>
      <c r="AT433" s="103"/>
      <c r="AU433" s="103"/>
      <c r="AV433" s="103"/>
      <c r="AW433" s="103"/>
      <c r="AX433" s="103"/>
      <c r="AY433" s="103"/>
      <c r="AZ433" s="103"/>
      <c r="BA433" s="103"/>
      <c r="BB433" s="103"/>
      <c r="BC433" s="103"/>
      <c r="BD433" s="103"/>
      <c r="BE433" s="103"/>
    </row>
    <row r="434" spans="1:57" s="183" customFormat="1" x14ac:dyDescent="0.2">
      <c r="A434" s="85"/>
      <c r="B434" s="86"/>
      <c r="C434" s="85"/>
      <c r="D434" s="207" t="str">
        <f t="shared" si="28"/>
        <v/>
      </c>
      <c r="E434" s="73"/>
      <c r="F434" s="86"/>
      <c r="G434" s="86"/>
      <c r="H434" s="99"/>
      <c r="I434" s="99"/>
      <c r="J434" s="86"/>
      <c r="K434" s="84"/>
      <c r="L434" s="99"/>
      <c r="M434" s="99"/>
      <c r="N434" s="99" t="str">
        <f t="shared" si="29"/>
        <v/>
      </c>
      <c r="O434" s="84"/>
      <c r="P434" s="100"/>
      <c r="Q434" s="100"/>
      <c r="R434" s="84"/>
      <c r="S434" s="101"/>
      <c r="T434" s="100"/>
      <c r="U434" s="84"/>
      <c r="V434" s="84"/>
      <c r="W434" s="86"/>
      <c r="X434" s="84"/>
      <c r="Y434" s="91" t="str">
        <f t="shared" si="30"/>
        <v/>
      </c>
      <c r="Z434" s="84"/>
      <c r="AA434" s="84"/>
      <c r="AB434" s="86"/>
      <c r="AC434" s="84"/>
      <c r="AD434" s="84"/>
      <c r="AE434" s="84"/>
      <c r="AF434" s="91" t="str">
        <f t="shared" si="31"/>
        <v/>
      </c>
      <c r="AG434" s="86"/>
      <c r="AH434" s="100"/>
      <c r="AI434" s="102"/>
      <c r="AJ434" s="184"/>
      <c r="AK434" s="184"/>
      <c r="AL434" s="184"/>
      <c r="AM434" s="103"/>
      <c r="AN434" s="103"/>
      <c r="AO434" s="103"/>
      <c r="AP434" s="103"/>
      <c r="AQ434" s="103"/>
      <c r="AR434" s="103"/>
      <c r="AS434" s="103"/>
      <c r="AT434" s="103"/>
      <c r="AU434" s="103"/>
      <c r="AV434" s="103"/>
      <c r="AW434" s="103"/>
      <c r="AX434" s="103"/>
      <c r="AY434" s="103"/>
      <c r="AZ434" s="103"/>
      <c r="BA434" s="103"/>
      <c r="BB434" s="103"/>
      <c r="BC434" s="103"/>
      <c r="BD434" s="103"/>
      <c r="BE434" s="103"/>
    </row>
    <row r="435" spans="1:57" s="183" customFormat="1" x14ac:dyDescent="0.2">
      <c r="A435" s="85"/>
      <c r="B435" s="86"/>
      <c r="C435" s="85"/>
      <c r="D435" s="207" t="str">
        <f t="shared" si="28"/>
        <v/>
      </c>
      <c r="E435" s="73"/>
      <c r="F435" s="86"/>
      <c r="G435" s="86"/>
      <c r="H435" s="99"/>
      <c r="I435" s="99"/>
      <c r="J435" s="86"/>
      <c r="K435" s="84"/>
      <c r="L435" s="99"/>
      <c r="M435" s="99"/>
      <c r="N435" s="99" t="str">
        <f t="shared" si="29"/>
        <v/>
      </c>
      <c r="O435" s="84"/>
      <c r="P435" s="100"/>
      <c r="Q435" s="100"/>
      <c r="R435" s="84"/>
      <c r="S435" s="101"/>
      <c r="T435" s="100"/>
      <c r="U435" s="84"/>
      <c r="V435" s="84"/>
      <c r="W435" s="86"/>
      <c r="X435" s="84"/>
      <c r="Y435" s="91" t="str">
        <f t="shared" si="30"/>
        <v/>
      </c>
      <c r="Z435" s="84"/>
      <c r="AA435" s="84"/>
      <c r="AB435" s="86"/>
      <c r="AC435" s="84"/>
      <c r="AD435" s="84"/>
      <c r="AE435" s="84"/>
      <c r="AF435" s="91" t="str">
        <f t="shared" si="31"/>
        <v/>
      </c>
      <c r="AG435" s="86"/>
      <c r="AH435" s="100"/>
      <c r="AI435" s="102"/>
      <c r="AJ435" s="184"/>
      <c r="AK435" s="184"/>
      <c r="AL435" s="184"/>
      <c r="AM435" s="103"/>
      <c r="AN435" s="103"/>
      <c r="AO435" s="103"/>
      <c r="AP435" s="103"/>
      <c r="AQ435" s="103"/>
      <c r="AR435" s="103"/>
      <c r="AS435" s="103"/>
      <c r="AT435" s="103"/>
      <c r="AU435" s="103"/>
      <c r="AV435" s="103"/>
      <c r="AW435" s="103"/>
      <c r="AX435" s="103"/>
      <c r="AY435" s="103"/>
      <c r="AZ435" s="103"/>
      <c r="BA435" s="103"/>
      <c r="BB435" s="103"/>
      <c r="BC435" s="103"/>
      <c r="BD435" s="103"/>
      <c r="BE435" s="103"/>
    </row>
    <row r="436" spans="1:57" s="183" customFormat="1" x14ac:dyDescent="0.2">
      <c r="A436" s="85"/>
      <c r="B436" s="86"/>
      <c r="C436" s="85"/>
      <c r="D436" s="207" t="str">
        <f t="shared" si="28"/>
        <v/>
      </c>
      <c r="E436" s="73"/>
      <c r="F436" s="86"/>
      <c r="G436" s="86"/>
      <c r="H436" s="99"/>
      <c r="I436" s="99"/>
      <c r="J436" s="86"/>
      <c r="K436" s="84"/>
      <c r="L436" s="99"/>
      <c r="M436" s="99"/>
      <c r="N436" s="99" t="str">
        <f t="shared" si="29"/>
        <v/>
      </c>
      <c r="O436" s="84"/>
      <c r="P436" s="100"/>
      <c r="Q436" s="100"/>
      <c r="R436" s="84"/>
      <c r="S436" s="101"/>
      <c r="T436" s="100"/>
      <c r="U436" s="84"/>
      <c r="V436" s="84"/>
      <c r="W436" s="86"/>
      <c r="X436" s="84"/>
      <c r="Y436" s="91" t="str">
        <f t="shared" si="30"/>
        <v/>
      </c>
      <c r="Z436" s="84"/>
      <c r="AA436" s="84"/>
      <c r="AB436" s="86"/>
      <c r="AC436" s="84"/>
      <c r="AD436" s="84"/>
      <c r="AE436" s="84"/>
      <c r="AF436" s="91" t="str">
        <f t="shared" si="31"/>
        <v/>
      </c>
      <c r="AG436" s="86"/>
      <c r="AH436" s="100"/>
      <c r="AI436" s="102"/>
      <c r="AJ436" s="184"/>
      <c r="AK436" s="184"/>
      <c r="AL436" s="184"/>
      <c r="AM436" s="103"/>
      <c r="AN436" s="103"/>
      <c r="AO436" s="103"/>
      <c r="AP436" s="103"/>
      <c r="AQ436" s="103"/>
      <c r="AR436" s="103"/>
      <c r="AS436" s="103"/>
      <c r="AT436" s="103"/>
      <c r="AU436" s="103"/>
      <c r="AV436" s="103"/>
      <c r="AW436" s="103"/>
      <c r="AX436" s="103"/>
      <c r="AY436" s="103"/>
      <c r="AZ436" s="103"/>
      <c r="BA436" s="103"/>
      <c r="BB436" s="103"/>
      <c r="BC436" s="103"/>
      <c r="BD436" s="103"/>
      <c r="BE436" s="103"/>
    </row>
    <row r="437" spans="1:57" s="183" customFormat="1" x14ac:dyDescent="0.2">
      <c r="A437" s="85"/>
      <c r="B437" s="86"/>
      <c r="C437" s="85"/>
      <c r="D437" s="207" t="str">
        <f t="shared" si="28"/>
        <v/>
      </c>
      <c r="E437" s="73"/>
      <c r="F437" s="86"/>
      <c r="G437" s="86"/>
      <c r="H437" s="99"/>
      <c r="I437" s="99"/>
      <c r="J437" s="86"/>
      <c r="K437" s="84"/>
      <c r="L437" s="99"/>
      <c r="M437" s="99"/>
      <c r="N437" s="99" t="str">
        <f t="shared" si="29"/>
        <v/>
      </c>
      <c r="O437" s="84"/>
      <c r="P437" s="100"/>
      <c r="Q437" s="100"/>
      <c r="R437" s="84"/>
      <c r="S437" s="101"/>
      <c r="T437" s="100"/>
      <c r="U437" s="84"/>
      <c r="V437" s="84"/>
      <c r="W437" s="86"/>
      <c r="X437" s="84"/>
      <c r="Y437" s="91" t="str">
        <f t="shared" si="30"/>
        <v/>
      </c>
      <c r="Z437" s="84"/>
      <c r="AA437" s="84"/>
      <c r="AB437" s="86"/>
      <c r="AC437" s="84"/>
      <c r="AD437" s="84"/>
      <c r="AE437" s="84"/>
      <c r="AF437" s="91" t="str">
        <f t="shared" si="31"/>
        <v/>
      </c>
      <c r="AG437" s="86"/>
      <c r="AH437" s="100"/>
      <c r="AI437" s="102"/>
      <c r="AJ437" s="184"/>
      <c r="AK437" s="184"/>
      <c r="AL437" s="184"/>
      <c r="AM437" s="103"/>
      <c r="AN437" s="103"/>
      <c r="AO437" s="103"/>
      <c r="AP437" s="103"/>
      <c r="AQ437" s="103"/>
      <c r="AR437" s="103"/>
      <c r="AS437" s="103"/>
      <c r="AT437" s="103"/>
      <c r="AU437" s="103"/>
      <c r="AV437" s="103"/>
      <c r="AW437" s="103"/>
      <c r="AX437" s="103"/>
      <c r="AY437" s="103"/>
      <c r="AZ437" s="103"/>
      <c r="BA437" s="103"/>
      <c r="BB437" s="103"/>
      <c r="BC437" s="103"/>
      <c r="BD437" s="103"/>
      <c r="BE437" s="103"/>
    </row>
    <row r="438" spans="1:57" s="183" customFormat="1" x14ac:dyDescent="0.2">
      <c r="A438" s="85"/>
      <c r="B438" s="86"/>
      <c r="C438" s="85"/>
      <c r="D438" s="207" t="str">
        <f t="shared" si="28"/>
        <v/>
      </c>
      <c r="E438" s="73"/>
      <c r="F438" s="86"/>
      <c r="G438" s="86"/>
      <c r="H438" s="99"/>
      <c r="I438" s="99"/>
      <c r="J438" s="86"/>
      <c r="K438" s="84"/>
      <c r="L438" s="99"/>
      <c r="M438" s="99"/>
      <c r="N438" s="99" t="str">
        <f t="shared" si="29"/>
        <v/>
      </c>
      <c r="O438" s="84"/>
      <c r="P438" s="100"/>
      <c r="Q438" s="100"/>
      <c r="R438" s="84"/>
      <c r="S438" s="101"/>
      <c r="T438" s="100"/>
      <c r="U438" s="84"/>
      <c r="V438" s="84"/>
      <c r="W438" s="86"/>
      <c r="X438" s="84"/>
      <c r="Y438" s="91" t="str">
        <f t="shared" si="30"/>
        <v/>
      </c>
      <c r="Z438" s="84"/>
      <c r="AA438" s="84"/>
      <c r="AB438" s="86"/>
      <c r="AC438" s="84"/>
      <c r="AD438" s="84"/>
      <c r="AE438" s="84"/>
      <c r="AF438" s="91" t="str">
        <f t="shared" si="31"/>
        <v/>
      </c>
      <c r="AG438" s="86"/>
      <c r="AH438" s="100"/>
      <c r="AI438" s="102"/>
      <c r="AJ438" s="184"/>
      <c r="AK438" s="184"/>
      <c r="AL438" s="184"/>
      <c r="AM438" s="103"/>
      <c r="AN438" s="103"/>
      <c r="AO438" s="103"/>
      <c r="AP438" s="103"/>
      <c r="AQ438" s="103"/>
      <c r="AR438" s="103"/>
      <c r="AS438" s="103"/>
      <c r="AT438" s="103"/>
      <c r="AU438" s="103"/>
      <c r="AV438" s="103"/>
      <c r="AW438" s="103"/>
      <c r="AX438" s="103"/>
      <c r="AY438" s="103"/>
      <c r="AZ438" s="103"/>
      <c r="BA438" s="103"/>
      <c r="BB438" s="103"/>
      <c r="BC438" s="103"/>
      <c r="BD438" s="103"/>
      <c r="BE438" s="103"/>
    </row>
    <row r="439" spans="1:57" s="183" customFormat="1" x14ac:dyDescent="0.2">
      <c r="A439" s="85"/>
      <c r="B439" s="86"/>
      <c r="C439" s="85"/>
      <c r="D439" s="207" t="str">
        <f t="shared" si="28"/>
        <v/>
      </c>
      <c r="E439" s="73"/>
      <c r="F439" s="86"/>
      <c r="G439" s="86"/>
      <c r="H439" s="99"/>
      <c r="I439" s="99"/>
      <c r="J439" s="86"/>
      <c r="K439" s="84"/>
      <c r="L439" s="99"/>
      <c r="M439" s="99"/>
      <c r="N439" s="99" t="str">
        <f t="shared" si="29"/>
        <v/>
      </c>
      <c r="O439" s="84"/>
      <c r="P439" s="100"/>
      <c r="Q439" s="100"/>
      <c r="R439" s="84"/>
      <c r="S439" s="101"/>
      <c r="T439" s="100"/>
      <c r="U439" s="84"/>
      <c r="V439" s="84"/>
      <c r="W439" s="86"/>
      <c r="X439" s="84"/>
      <c r="Y439" s="91" t="str">
        <f t="shared" si="30"/>
        <v/>
      </c>
      <c r="Z439" s="84"/>
      <c r="AA439" s="84"/>
      <c r="AB439" s="86"/>
      <c r="AC439" s="84"/>
      <c r="AD439" s="84"/>
      <c r="AE439" s="84"/>
      <c r="AF439" s="91" t="str">
        <f t="shared" si="31"/>
        <v/>
      </c>
      <c r="AG439" s="86"/>
      <c r="AH439" s="100"/>
      <c r="AI439" s="102"/>
      <c r="AJ439" s="184"/>
      <c r="AK439" s="184"/>
      <c r="AL439" s="184"/>
      <c r="AM439" s="103"/>
      <c r="AN439" s="103"/>
      <c r="AO439" s="103"/>
      <c r="AP439" s="103"/>
      <c r="AQ439" s="103"/>
      <c r="AR439" s="103"/>
      <c r="AS439" s="103"/>
      <c r="AT439" s="103"/>
      <c r="AU439" s="103"/>
      <c r="AV439" s="103"/>
      <c r="AW439" s="103"/>
      <c r="AX439" s="103"/>
      <c r="AY439" s="103"/>
      <c r="AZ439" s="103"/>
      <c r="BA439" s="103"/>
      <c r="BB439" s="103"/>
      <c r="BC439" s="103"/>
      <c r="BD439" s="103"/>
      <c r="BE439" s="103"/>
    </row>
    <row r="440" spans="1:57" s="183" customFormat="1" x14ac:dyDescent="0.2">
      <c r="A440" s="85"/>
      <c r="B440" s="86"/>
      <c r="C440" s="85"/>
      <c r="D440" s="207" t="str">
        <f t="shared" si="28"/>
        <v/>
      </c>
      <c r="E440" s="73"/>
      <c r="F440" s="86"/>
      <c r="G440" s="86"/>
      <c r="H440" s="99"/>
      <c r="I440" s="99"/>
      <c r="J440" s="86"/>
      <c r="K440" s="84"/>
      <c r="L440" s="99"/>
      <c r="M440" s="99"/>
      <c r="N440" s="99" t="str">
        <f t="shared" si="29"/>
        <v/>
      </c>
      <c r="O440" s="84"/>
      <c r="P440" s="100"/>
      <c r="Q440" s="100"/>
      <c r="R440" s="84"/>
      <c r="S440" s="101"/>
      <c r="T440" s="100"/>
      <c r="U440" s="84"/>
      <c r="V440" s="84"/>
      <c r="W440" s="86"/>
      <c r="X440" s="84"/>
      <c r="Y440" s="91" t="str">
        <f t="shared" si="30"/>
        <v/>
      </c>
      <c r="Z440" s="84"/>
      <c r="AA440" s="84"/>
      <c r="AB440" s="86"/>
      <c r="AC440" s="84"/>
      <c r="AD440" s="84"/>
      <c r="AE440" s="84"/>
      <c r="AF440" s="91" t="str">
        <f t="shared" si="31"/>
        <v/>
      </c>
      <c r="AG440" s="86"/>
      <c r="AH440" s="100"/>
      <c r="AI440" s="102"/>
      <c r="AJ440" s="184"/>
      <c r="AK440" s="184"/>
      <c r="AL440" s="184"/>
      <c r="AM440" s="103"/>
      <c r="AN440" s="103"/>
      <c r="AO440" s="103"/>
      <c r="AP440" s="103"/>
      <c r="AQ440" s="103"/>
      <c r="AR440" s="103"/>
      <c r="AS440" s="103"/>
      <c r="AT440" s="103"/>
      <c r="AU440" s="103"/>
      <c r="AV440" s="103"/>
      <c r="AW440" s="103"/>
      <c r="AX440" s="103"/>
      <c r="AY440" s="103"/>
      <c r="AZ440" s="103"/>
      <c r="BA440" s="103"/>
      <c r="BB440" s="103"/>
      <c r="BC440" s="103"/>
      <c r="BD440" s="103"/>
      <c r="BE440" s="103"/>
    </row>
    <row r="441" spans="1:57" s="183" customFormat="1" x14ac:dyDescent="0.2">
      <c r="A441" s="85"/>
      <c r="B441" s="86"/>
      <c r="C441" s="85"/>
      <c r="D441" s="207" t="str">
        <f t="shared" si="28"/>
        <v/>
      </c>
      <c r="E441" s="73"/>
      <c r="F441" s="86"/>
      <c r="G441" s="86"/>
      <c r="H441" s="99"/>
      <c r="I441" s="99"/>
      <c r="J441" s="86"/>
      <c r="K441" s="84"/>
      <c r="L441" s="99"/>
      <c r="M441" s="99"/>
      <c r="N441" s="99" t="str">
        <f t="shared" si="29"/>
        <v/>
      </c>
      <c r="O441" s="84"/>
      <c r="P441" s="100"/>
      <c r="Q441" s="100"/>
      <c r="R441" s="84"/>
      <c r="S441" s="101"/>
      <c r="T441" s="100"/>
      <c r="U441" s="84"/>
      <c r="V441" s="84"/>
      <c r="W441" s="86"/>
      <c r="X441" s="84"/>
      <c r="Y441" s="91" t="str">
        <f t="shared" si="30"/>
        <v/>
      </c>
      <c r="Z441" s="84"/>
      <c r="AA441" s="84"/>
      <c r="AB441" s="86"/>
      <c r="AC441" s="84"/>
      <c r="AD441" s="84"/>
      <c r="AE441" s="84"/>
      <c r="AF441" s="91" t="str">
        <f t="shared" si="31"/>
        <v/>
      </c>
      <c r="AG441" s="86"/>
      <c r="AH441" s="100"/>
      <c r="AI441" s="102"/>
      <c r="AJ441" s="184"/>
      <c r="AK441" s="184"/>
      <c r="AL441" s="184"/>
      <c r="AM441" s="103"/>
      <c r="AN441" s="103"/>
      <c r="AO441" s="103"/>
      <c r="AP441" s="103"/>
      <c r="AQ441" s="103"/>
      <c r="AR441" s="103"/>
      <c r="AS441" s="103"/>
      <c r="AT441" s="103"/>
      <c r="AU441" s="103"/>
      <c r="AV441" s="103"/>
      <c r="AW441" s="103"/>
      <c r="AX441" s="103"/>
      <c r="AY441" s="103"/>
      <c r="AZ441" s="103"/>
      <c r="BA441" s="103"/>
      <c r="BB441" s="103"/>
      <c r="BC441" s="103"/>
      <c r="BD441" s="103"/>
      <c r="BE441" s="103"/>
    </row>
    <row r="442" spans="1:57" s="183" customFormat="1" x14ac:dyDescent="0.2">
      <c r="A442" s="85"/>
      <c r="B442" s="86"/>
      <c r="C442" s="85"/>
      <c r="D442" s="207" t="str">
        <f t="shared" si="28"/>
        <v/>
      </c>
      <c r="E442" s="73"/>
      <c r="F442" s="86"/>
      <c r="G442" s="86"/>
      <c r="H442" s="99"/>
      <c r="I442" s="99"/>
      <c r="J442" s="86"/>
      <c r="K442" s="84"/>
      <c r="L442" s="99"/>
      <c r="M442" s="99"/>
      <c r="N442" s="99" t="str">
        <f t="shared" si="29"/>
        <v/>
      </c>
      <c r="O442" s="84"/>
      <c r="P442" s="100"/>
      <c r="Q442" s="100"/>
      <c r="R442" s="84"/>
      <c r="S442" s="101"/>
      <c r="T442" s="100"/>
      <c r="U442" s="84"/>
      <c r="V442" s="84"/>
      <c r="W442" s="86"/>
      <c r="X442" s="84"/>
      <c r="Y442" s="91" t="str">
        <f t="shared" si="30"/>
        <v/>
      </c>
      <c r="Z442" s="84"/>
      <c r="AA442" s="84"/>
      <c r="AB442" s="86"/>
      <c r="AC442" s="84"/>
      <c r="AD442" s="84"/>
      <c r="AE442" s="84"/>
      <c r="AF442" s="91" t="str">
        <f t="shared" si="31"/>
        <v/>
      </c>
      <c r="AG442" s="86"/>
      <c r="AH442" s="100"/>
      <c r="AI442" s="102"/>
      <c r="AJ442" s="184"/>
      <c r="AK442" s="184"/>
      <c r="AL442" s="184"/>
      <c r="AM442" s="103"/>
      <c r="AN442" s="103"/>
      <c r="AO442" s="103"/>
      <c r="AP442" s="103"/>
      <c r="AQ442" s="103"/>
      <c r="AR442" s="103"/>
      <c r="AS442" s="103"/>
      <c r="AT442" s="103"/>
      <c r="AU442" s="103"/>
      <c r="AV442" s="103"/>
      <c r="AW442" s="103"/>
      <c r="AX442" s="103"/>
      <c r="AY442" s="103"/>
      <c r="AZ442" s="103"/>
      <c r="BA442" s="103"/>
      <c r="BB442" s="103"/>
      <c r="BC442" s="103"/>
      <c r="BD442" s="103"/>
      <c r="BE442" s="103"/>
    </row>
    <row r="443" spans="1:57" s="183" customFormat="1" x14ac:dyDescent="0.2">
      <c r="A443" s="85"/>
      <c r="B443" s="86"/>
      <c r="C443" s="85"/>
      <c r="D443" s="207" t="str">
        <f t="shared" si="28"/>
        <v/>
      </c>
      <c r="E443" s="73"/>
      <c r="F443" s="86"/>
      <c r="G443" s="86"/>
      <c r="H443" s="99"/>
      <c r="I443" s="99"/>
      <c r="J443" s="86"/>
      <c r="K443" s="84"/>
      <c r="L443" s="99"/>
      <c r="M443" s="99"/>
      <c r="N443" s="99" t="str">
        <f t="shared" si="29"/>
        <v/>
      </c>
      <c r="O443" s="84"/>
      <c r="P443" s="100"/>
      <c r="Q443" s="100"/>
      <c r="R443" s="84"/>
      <c r="S443" s="101"/>
      <c r="T443" s="100"/>
      <c r="U443" s="84"/>
      <c r="V443" s="84"/>
      <c r="W443" s="86"/>
      <c r="X443" s="84"/>
      <c r="Y443" s="91" t="str">
        <f t="shared" si="30"/>
        <v/>
      </c>
      <c r="Z443" s="84"/>
      <c r="AA443" s="84"/>
      <c r="AB443" s="86"/>
      <c r="AC443" s="84"/>
      <c r="AD443" s="84"/>
      <c r="AE443" s="84"/>
      <c r="AF443" s="91" t="str">
        <f t="shared" si="31"/>
        <v/>
      </c>
      <c r="AG443" s="86"/>
      <c r="AH443" s="100"/>
      <c r="AI443" s="102"/>
      <c r="AJ443" s="184"/>
      <c r="AK443" s="184"/>
      <c r="AL443" s="184"/>
      <c r="AM443" s="103"/>
      <c r="AN443" s="103"/>
      <c r="AO443" s="103"/>
      <c r="AP443" s="103"/>
      <c r="AQ443" s="103"/>
      <c r="AR443" s="103"/>
      <c r="AS443" s="103"/>
      <c r="AT443" s="103"/>
      <c r="AU443" s="103"/>
      <c r="AV443" s="103"/>
      <c r="AW443" s="103"/>
      <c r="AX443" s="103"/>
      <c r="AY443" s="103"/>
      <c r="AZ443" s="103"/>
      <c r="BA443" s="103"/>
      <c r="BB443" s="103"/>
      <c r="BC443" s="103"/>
      <c r="BD443" s="103"/>
      <c r="BE443" s="103"/>
    </row>
    <row r="444" spans="1:57" s="183" customFormat="1" x14ac:dyDescent="0.2">
      <c r="A444" s="85"/>
      <c r="B444" s="86"/>
      <c r="C444" s="85"/>
      <c r="D444" s="207" t="str">
        <f t="shared" si="28"/>
        <v/>
      </c>
      <c r="E444" s="73"/>
      <c r="F444" s="86"/>
      <c r="G444" s="86"/>
      <c r="H444" s="99"/>
      <c r="I444" s="99"/>
      <c r="J444" s="86"/>
      <c r="K444" s="84"/>
      <c r="L444" s="99"/>
      <c r="M444" s="99"/>
      <c r="N444" s="99" t="str">
        <f t="shared" si="29"/>
        <v/>
      </c>
      <c r="O444" s="84"/>
      <c r="P444" s="100"/>
      <c r="Q444" s="100"/>
      <c r="R444" s="84"/>
      <c r="S444" s="101"/>
      <c r="T444" s="100"/>
      <c r="U444" s="84"/>
      <c r="V444" s="84"/>
      <c r="W444" s="86"/>
      <c r="X444" s="84"/>
      <c r="Y444" s="91" t="str">
        <f t="shared" si="30"/>
        <v/>
      </c>
      <c r="Z444" s="84"/>
      <c r="AA444" s="84"/>
      <c r="AB444" s="86"/>
      <c r="AC444" s="84"/>
      <c r="AD444" s="84"/>
      <c r="AE444" s="84"/>
      <c r="AF444" s="91" t="str">
        <f t="shared" si="31"/>
        <v/>
      </c>
      <c r="AG444" s="86"/>
      <c r="AH444" s="100"/>
      <c r="AI444" s="102"/>
      <c r="AJ444" s="184"/>
      <c r="AK444" s="184"/>
      <c r="AL444" s="184"/>
      <c r="AM444" s="103"/>
      <c r="AN444" s="103"/>
      <c r="AO444" s="103"/>
      <c r="AP444" s="103"/>
      <c r="AQ444" s="103"/>
      <c r="AR444" s="103"/>
      <c r="AS444" s="103"/>
      <c r="AT444" s="103"/>
      <c r="AU444" s="103"/>
      <c r="AV444" s="103"/>
      <c r="AW444" s="103"/>
      <c r="AX444" s="103"/>
      <c r="AY444" s="103"/>
      <c r="AZ444" s="103"/>
      <c r="BA444" s="103"/>
      <c r="BB444" s="103"/>
      <c r="BC444" s="103"/>
      <c r="BD444" s="103"/>
      <c r="BE444" s="103"/>
    </row>
    <row r="445" spans="1:57" s="183" customFormat="1" x14ac:dyDescent="0.2">
      <c r="A445" s="85"/>
      <c r="B445" s="86"/>
      <c r="C445" s="85"/>
      <c r="D445" s="207" t="str">
        <f t="shared" si="28"/>
        <v/>
      </c>
      <c r="E445" s="73"/>
      <c r="F445" s="86"/>
      <c r="G445" s="86"/>
      <c r="H445" s="99"/>
      <c r="I445" s="99"/>
      <c r="J445" s="86"/>
      <c r="K445" s="84"/>
      <c r="L445" s="99"/>
      <c r="M445" s="99"/>
      <c r="N445" s="99" t="str">
        <f t="shared" si="29"/>
        <v/>
      </c>
      <c r="O445" s="84"/>
      <c r="P445" s="100"/>
      <c r="Q445" s="100"/>
      <c r="R445" s="84"/>
      <c r="S445" s="101"/>
      <c r="T445" s="100"/>
      <c r="U445" s="84"/>
      <c r="V445" s="84"/>
      <c r="W445" s="86"/>
      <c r="X445" s="84"/>
      <c r="Y445" s="91" t="str">
        <f t="shared" si="30"/>
        <v/>
      </c>
      <c r="Z445" s="84"/>
      <c r="AA445" s="84"/>
      <c r="AB445" s="86"/>
      <c r="AC445" s="84"/>
      <c r="AD445" s="84"/>
      <c r="AE445" s="84"/>
      <c r="AF445" s="91" t="str">
        <f t="shared" si="31"/>
        <v/>
      </c>
      <c r="AG445" s="86"/>
      <c r="AH445" s="100"/>
      <c r="AI445" s="102"/>
      <c r="AJ445" s="184"/>
      <c r="AK445" s="184"/>
      <c r="AL445" s="184"/>
      <c r="AM445" s="103"/>
      <c r="AN445" s="103"/>
      <c r="AO445" s="103"/>
      <c r="AP445" s="103"/>
      <c r="AQ445" s="103"/>
      <c r="AR445" s="103"/>
      <c r="AS445" s="103"/>
      <c r="AT445" s="103"/>
      <c r="AU445" s="103"/>
      <c r="AV445" s="103"/>
      <c r="AW445" s="103"/>
      <c r="AX445" s="103"/>
      <c r="AY445" s="103"/>
      <c r="AZ445" s="103"/>
      <c r="BA445" s="103"/>
      <c r="BB445" s="103"/>
      <c r="BC445" s="103"/>
      <c r="BD445" s="103"/>
      <c r="BE445" s="103"/>
    </row>
    <row r="446" spans="1:57" s="183" customFormat="1" x14ac:dyDescent="0.2">
      <c r="A446" s="85"/>
      <c r="B446" s="86"/>
      <c r="C446" s="85"/>
      <c r="D446" s="207" t="str">
        <f t="shared" si="28"/>
        <v/>
      </c>
      <c r="E446" s="73"/>
      <c r="F446" s="86"/>
      <c r="G446" s="86"/>
      <c r="H446" s="99"/>
      <c r="I446" s="99"/>
      <c r="J446" s="86"/>
      <c r="K446" s="84"/>
      <c r="L446" s="99"/>
      <c r="M446" s="99"/>
      <c r="N446" s="99" t="str">
        <f t="shared" si="29"/>
        <v/>
      </c>
      <c r="O446" s="84"/>
      <c r="P446" s="100"/>
      <c r="Q446" s="100"/>
      <c r="R446" s="84"/>
      <c r="S446" s="101"/>
      <c r="T446" s="100"/>
      <c r="U446" s="84"/>
      <c r="V446" s="84"/>
      <c r="W446" s="86"/>
      <c r="X446" s="84"/>
      <c r="Y446" s="91" t="str">
        <f t="shared" si="30"/>
        <v/>
      </c>
      <c r="Z446" s="84"/>
      <c r="AA446" s="84"/>
      <c r="AB446" s="86"/>
      <c r="AC446" s="84"/>
      <c r="AD446" s="84"/>
      <c r="AE446" s="84"/>
      <c r="AF446" s="91" t="str">
        <f t="shared" si="31"/>
        <v/>
      </c>
      <c r="AG446" s="86"/>
      <c r="AH446" s="100"/>
      <c r="AI446" s="102"/>
      <c r="AJ446" s="184"/>
      <c r="AK446" s="184"/>
      <c r="AL446" s="184"/>
      <c r="AM446" s="103"/>
      <c r="AN446" s="103"/>
      <c r="AO446" s="103"/>
      <c r="AP446" s="103"/>
      <c r="AQ446" s="103"/>
      <c r="AR446" s="103"/>
      <c r="AS446" s="103"/>
      <c r="AT446" s="103"/>
      <c r="AU446" s="103"/>
      <c r="AV446" s="103"/>
      <c r="AW446" s="103"/>
      <c r="AX446" s="103"/>
      <c r="AY446" s="103"/>
      <c r="AZ446" s="103"/>
      <c r="BA446" s="103"/>
      <c r="BB446" s="103"/>
      <c r="BC446" s="103"/>
      <c r="BD446" s="103"/>
      <c r="BE446" s="103"/>
    </row>
    <row r="447" spans="1:57" s="183" customFormat="1" x14ac:dyDescent="0.2">
      <c r="A447" s="85"/>
      <c r="B447" s="86"/>
      <c r="C447" s="85"/>
      <c r="D447" s="207" t="str">
        <f t="shared" si="28"/>
        <v/>
      </c>
      <c r="E447" s="73"/>
      <c r="F447" s="86"/>
      <c r="G447" s="86"/>
      <c r="H447" s="99"/>
      <c r="I447" s="99"/>
      <c r="J447" s="86"/>
      <c r="K447" s="84"/>
      <c r="L447" s="99"/>
      <c r="M447" s="99"/>
      <c r="N447" s="99" t="str">
        <f t="shared" si="29"/>
        <v/>
      </c>
      <c r="O447" s="84"/>
      <c r="P447" s="100"/>
      <c r="Q447" s="100"/>
      <c r="R447" s="84"/>
      <c r="S447" s="101"/>
      <c r="T447" s="100"/>
      <c r="U447" s="84"/>
      <c r="V447" s="84"/>
      <c r="W447" s="86"/>
      <c r="X447" s="84"/>
      <c r="Y447" s="91" t="str">
        <f t="shared" si="30"/>
        <v/>
      </c>
      <c r="Z447" s="84"/>
      <c r="AA447" s="84"/>
      <c r="AB447" s="86"/>
      <c r="AC447" s="84"/>
      <c r="AD447" s="84"/>
      <c r="AE447" s="84"/>
      <c r="AF447" s="91" t="str">
        <f t="shared" si="31"/>
        <v/>
      </c>
      <c r="AG447" s="86"/>
      <c r="AH447" s="100"/>
      <c r="AI447" s="102"/>
      <c r="AJ447" s="184"/>
      <c r="AK447" s="184"/>
      <c r="AL447" s="184"/>
      <c r="AM447" s="103"/>
      <c r="AN447" s="103"/>
      <c r="AO447" s="103"/>
      <c r="AP447" s="103"/>
      <c r="AQ447" s="103"/>
      <c r="AR447" s="103"/>
      <c r="AS447" s="103"/>
      <c r="AT447" s="103"/>
      <c r="AU447" s="103"/>
      <c r="AV447" s="103"/>
      <c r="AW447" s="103"/>
      <c r="AX447" s="103"/>
      <c r="AY447" s="103"/>
      <c r="AZ447" s="103"/>
      <c r="BA447" s="103"/>
      <c r="BB447" s="103"/>
      <c r="BC447" s="103"/>
      <c r="BD447" s="103"/>
      <c r="BE447" s="103"/>
    </row>
    <row r="448" spans="1:57" s="183" customFormat="1" x14ac:dyDescent="0.2">
      <c r="A448" s="85"/>
      <c r="B448" s="86"/>
      <c r="C448" s="85"/>
      <c r="D448" s="207" t="str">
        <f t="shared" si="28"/>
        <v/>
      </c>
      <c r="E448" s="73"/>
      <c r="F448" s="86"/>
      <c r="G448" s="86"/>
      <c r="H448" s="99"/>
      <c r="I448" s="99"/>
      <c r="J448" s="86"/>
      <c r="K448" s="84"/>
      <c r="L448" s="99"/>
      <c r="M448" s="99"/>
      <c r="N448" s="99" t="str">
        <f t="shared" si="29"/>
        <v/>
      </c>
      <c r="O448" s="84"/>
      <c r="P448" s="100"/>
      <c r="Q448" s="100"/>
      <c r="R448" s="84"/>
      <c r="S448" s="101"/>
      <c r="T448" s="100"/>
      <c r="U448" s="84"/>
      <c r="V448" s="84"/>
      <c r="W448" s="86"/>
      <c r="X448" s="84"/>
      <c r="Y448" s="91" t="str">
        <f t="shared" si="30"/>
        <v/>
      </c>
      <c r="Z448" s="84"/>
      <c r="AA448" s="84"/>
      <c r="AB448" s="86"/>
      <c r="AC448" s="84"/>
      <c r="AD448" s="84"/>
      <c r="AE448" s="84"/>
      <c r="AF448" s="91" t="str">
        <f t="shared" si="31"/>
        <v/>
      </c>
      <c r="AG448" s="86"/>
      <c r="AH448" s="100"/>
      <c r="AI448" s="102"/>
      <c r="AJ448" s="184"/>
      <c r="AK448" s="184"/>
      <c r="AL448" s="184"/>
      <c r="AM448" s="103"/>
      <c r="AN448" s="103"/>
      <c r="AO448" s="103"/>
      <c r="AP448" s="103"/>
      <c r="AQ448" s="103"/>
      <c r="AR448" s="103"/>
      <c r="AS448" s="103"/>
      <c r="AT448" s="103"/>
      <c r="AU448" s="103"/>
      <c r="AV448" s="103"/>
      <c r="AW448" s="103"/>
      <c r="AX448" s="103"/>
      <c r="AY448" s="103"/>
      <c r="AZ448" s="103"/>
      <c r="BA448" s="103"/>
      <c r="BB448" s="103"/>
      <c r="BC448" s="103"/>
      <c r="BD448" s="103"/>
      <c r="BE448" s="103"/>
    </row>
    <row r="449" spans="1:57" s="183" customFormat="1" x14ac:dyDescent="0.2">
      <c r="A449" s="85"/>
      <c r="B449" s="86"/>
      <c r="C449" s="85"/>
      <c r="D449" s="207" t="str">
        <f t="shared" si="28"/>
        <v/>
      </c>
      <c r="E449" s="73"/>
      <c r="F449" s="86"/>
      <c r="G449" s="86"/>
      <c r="H449" s="99"/>
      <c r="I449" s="99"/>
      <c r="J449" s="86"/>
      <c r="K449" s="84"/>
      <c r="L449" s="99"/>
      <c r="M449" s="99"/>
      <c r="N449" s="99" t="str">
        <f t="shared" si="29"/>
        <v/>
      </c>
      <c r="O449" s="84"/>
      <c r="P449" s="100"/>
      <c r="Q449" s="100"/>
      <c r="R449" s="84"/>
      <c r="S449" s="101"/>
      <c r="T449" s="100"/>
      <c r="U449" s="84"/>
      <c r="V449" s="84"/>
      <c r="W449" s="86"/>
      <c r="X449" s="84"/>
      <c r="Y449" s="91" t="str">
        <f t="shared" si="30"/>
        <v/>
      </c>
      <c r="Z449" s="84"/>
      <c r="AA449" s="84"/>
      <c r="AB449" s="86"/>
      <c r="AC449" s="84"/>
      <c r="AD449" s="84"/>
      <c r="AE449" s="84"/>
      <c r="AF449" s="91" t="str">
        <f t="shared" si="31"/>
        <v/>
      </c>
      <c r="AG449" s="86"/>
      <c r="AH449" s="100"/>
      <c r="AI449" s="102"/>
      <c r="AJ449" s="184"/>
      <c r="AK449" s="184"/>
      <c r="AL449" s="184"/>
      <c r="AM449" s="103"/>
      <c r="AN449" s="103"/>
      <c r="AO449" s="103"/>
      <c r="AP449" s="103"/>
      <c r="AQ449" s="103"/>
      <c r="AR449" s="103"/>
      <c r="AS449" s="103"/>
      <c r="AT449" s="103"/>
      <c r="AU449" s="103"/>
      <c r="AV449" s="103"/>
      <c r="AW449" s="103"/>
      <c r="AX449" s="103"/>
      <c r="AY449" s="103"/>
      <c r="AZ449" s="103"/>
      <c r="BA449" s="103"/>
      <c r="BB449" s="103"/>
      <c r="BC449" s="103"/>
      <c r="BD449" s="103"/>
      <c r="BE449" s="103"/>
    </row>
    <row r="450" spans="1:57" s="183" customFormat="1" x14ac:dyDescent="0.2">
      <c r="A450" s="85"/>
      <c r="B450" s="86"/>
      <c r="C450" s="85"/>
      <c r="D450" s="207" t="str">
        <f t="shared" si="28"/>
        <v/>
      </c>
      <c r="E450" s="73"/>
      <c r="F450" s="86"/>
      <c r="G450" s="86"/>
      <c r="H450" s="99"/>
      <c r="I450" s="99"/>
      <c r="J450" s="86"/>
      <c r="K450" s="84"/>
      <c r="L450" s="99"/>
      <c r="M450" s="99"/>
      <c r="N450" s="99" t="str">
        <f t="shared" si="29"/>
        <v/>
      </c>
      <c r="O450" s="84"/>
      <c r="P450" s="100"/>
      <c r="Q450" s="100"/>
      <c r="R450" s="84"/>
      <c r="S450" s="101"/>
      <c r="T450" s="100"/>
      <c r="U450" s="84"/>
      <c r="V450" s="84"/>
      <c r="W450" s="86"/>
      <c r="X450" s="84"/>
      <c r="Y450" s="91" t="str">
        <f t="shared" si="30"/>
        <v/>
      </c>
      <c r="Z450" s="84"/>
      <c r="AA450" s="84"/>
      <c r="AB450" s="86"/>
      <c r="AC450" s="84"/>
      <c r="AD450" s="84"/>
      <c r="AE450" s="84"/>
      <c r="AF450" s="91" t="str">
        <f t="shared" si="31"/>
        <v/>
      </c>
      <c r="AG450" s="86"/>
      <c r="AH450" s="100"/>
      <c r="AI450" s="102"/>
      <c r="AJ450" s="184"/>
      <c r="AK450" s="184"/>
      <c r="AL450" s="184"/>
      <c r="AM450" s="103"/>
      <c r="AN450" s="103"/>
      <c r="AO450" s="103"/>
      <c r="AP450" s="103"/>
      <c r="AQ450" s="103"/>
      <c r="AR450" s="103"/>
      <c r="AS450" s="103"/>
      <c r="AT450" s="103"/>
      <c r="AU450" s="103"/>
      <c r="AV450" s="103"/>
      <c r="AW450" s="103"/>
      <c r="AX450" s="103"/>
      <c r="AY450" s="103"/>
      <c r="AZ450" s="103"/>
      <c r="BA450" s="103"/>
      <c r="BB450" s="103"/>
      <c r="BC450" s="103"/>
      <c r="BD450" s="103"/>
      <c r="BE450" s="103"/>
    </row>
    <row r="451" spans="1:57" s="183" customFormat="1" x14ac:dyDescent="0.2">
      <c r="A451" s="85"/>
      <c r="B451" s="86"/>
      <c r="C451" s="85"/>
      <c r="D451" s="207" t="str">
        <f t="shared" si="28"/>
        <v/>
      </c>
      <c r="E451" s="73"/>
      <c r="F451" s="86"/>
      <c r="G451" s="86"/>
      <c r="H451" s="99"/>
      <c r="I451" s="99"/>
      <c r="J451" s="86"/>
      <c r="K451" s="84"/>
      <c r="L451" s="99"/>
      <c r="M451" s="99"/>
      <c r="N451" s="99" t="str">
        <f t="shared" si="29"/>
        <v/>
      </c>
      <c r="O451" s="84"/>
      <c r="P451" s="100"/>
      <c r="Q451" s="100"/>
      <c r="R451" s="84"/>
      <c r="S451" s="101"/>
      <c r="T451" s="100"/>
      <c r="U451" s="84"/>
      <c r="V451" s="84"/>
      <c r="W451" s="86"/>
      <c r="X451" s="84"/>
      <c r="Y451" s="91" t="str">
        <f t="shared" si="30"/>
        <v/>
      </c>
      <c r="Z451" s="84"/>
      <c r="AA451" s="84"/>
      <c r="AB451" s="86"/>
      <c r="AC451" s="84"/>
      <c r="AD451" s="84"/>
      <c r="AE451" s="84"/>
      <c r="AF451" s="91" t="str">
        <f t="shared" si="31"/>
        <v/>
      </c>
      <c r="AG451" s="86"/>
      <c r="AH451" s="100"/>
      <c r="AI451" s="102"/>
      <c r="AJ451" s="184"/>
      <c r="AK451" s="184"/>
      <c r="AL451" s="184"/>
      <c r="AM451" s="103"/>
      <c r="AN451" s="103"/>
      <c r="AO451" s="103"/>
      <c r="AP451" s="103"/>
      <c r="AQ451" s="103"/>
      <c r="AR451" s="103"/>
      <c r="AS451" s="103"/>
      <c r="AT451" s="103"/>
      <c r="AU451" s="103"/>
      <c r="AV451" s="103"/>
      <c r="AW451" s="103"/>
      <c r="AX451" s="103"/>
      <c r="AY451" s="103"/>
      <c r="AZ451" s="103"/>
      <c r="BA451" s="103"/>
      <c r="BB451" s="103"/>
      <c r="BC451" s="103"/>
      <c r="BD451" s="103"/>
      <c r="BE451" s="103"/>
    </row>
    <row r="452" spans="1:57" s="183" customFormat="1" x14ac:dyDescent="0.2">
      <c r="A452" s="85"/>
      <c r="B452" s="86"/>
      <c r="C452" s="85"/>
      <c r="D452" s="207" t="str">
        <f t="shared" si="28"/>
        <v/>
      </c>
      <c r="E452" s="73"/>
      <c r="F452" s="86"/>
      <c r="G452" s="86"/>
      <c r="H452" s="99"/>
      <c r="I452" s="99"/>
      <c r="J452" s="86"/>
      <c r="K452" s="84"/>
      <c r="L452" s="99"/>
      <c r="M452" s="99"/>
      <c r="N452" s="99" t="str">
        <f t="shared" si="29"/>
        <v/>
      </c>
      <c r="O452" s="84"/>
      <c r="P452" s="100"/>
      <c r="Q452" s="100"/>
      <c r="R452" s="84"/>
      <c r="S452" s="101"/>
      <c r="T452" s="100"/>
      <c r="U452" s="84"/>
      <c r="V452" s="84"/>
      <c r="W452" s="86"/>
      <c r="X452" s="84"/>
      <c r="Y452" s="91" t="str">
        <f t="shared" si="30"/>
        <v/>
      </c>
      <c r="Z452" s="84"/>
      <c r="AA452" s="84"/>
      <c r="AB452" s="86"/>
      <c r="AC452" s="84"/>
      <c r="AD452" s="84"/>
      <c r="AE452" s="84"/>
      <c r="AF452" s="91" t="str">
        <f t="shared" si="31"/>
        <v/>
      </c>
      <c r="AG452" s="86"/>
      <c r="AH452" s="100"/>
      <c r="AI452" s="102"/>
      <c r="AJ452" s="184"/>
      <c r="AK452" s="184"/>
      <c r="AL452" s="184"/>
      <c r="AM452" s="103"/>
      <c r="AN452" s="103"/>
      <c r="AO452" s="103"/>
      <c r="AP452" s="103"/>
      <c r="AQ452" s="103"/>
      <c r="AR452" s="103"/>
      <c r="AS452" s="103"/>
      <c r="AT452" s="103"/>
      <c r="AU452" s="103"/>
      <c r="AV452" s="103"/>
      <c r="AW452" s="103"/>
      <c r="AX452" s="103"/>
      <c r="AY452" s="103"/>
      <c r="AZ452" s="103"/>
      <c r="BA452" s="103"/>
      <c r="BB452" s="103"/>
      <c r="BC452" s="103"/>
      <c r="BD452" s="103"/>
      <c r="BE452" s="103"/>
    </row>
    <row r="453" spans="1:57" s="183" customFormat="1" x14ac:dyDescent="0.2">
      <c r="A453" s="85"/>
      <c r="B453" s="86"/>
      <c r="C453" s="85"/>
      <c r="D453" s="207" t="str">
        <f t="shared" si="28"/>
        <v/>
      </c>
      <c r="E453" s="73"/>
      <c r="F453" s="86"/>
      <c r="G453" s="86"/>
      <c r="H453" s="99"/>
      <c r="I453" s="99"/>
      <c r="J453" s="86"/>
      <c r="K453" s="84"/>
      <c r="L453" s="99"/>
      <c r="M453" s="99"/>
      <c r="N453" s="99" t="str">
        <f t="shared" si="29"/>
        <v/>
      </c>
      <c r="O453" s="84"/>
      <c r="P453" s="100"/>
      <c r="Q453" s="100"/>
      <c r="R453" s="84"/>
      <c r="S453" s="101"/>
      <c r="T453" s="100"/>
      <c r="U453" s="84"/>
      <c r="V453" s="84"/>
      <c r="W453" s="86"/>
      <c r="X453" s="84"/>
      <c r="Y453" s="91" t="str">
        <f t="shared" si="30"/>
        <v/>
      </c>
      <c r="Z453" s="84"/>
      <c r="AA453" s="84"/>
      <c r="AB453" s="86"/>
      <c r="AC453" s="84"/>
      <c r="AD453" s="84"/>
      <c r="AE453" s="84"/>
      <c r="AF453" s="91" t="str">
        <f t="shared" si="31"/>
        <v/>
      </c>
      <c r="AG453" s="86"/>
      <c r="AH453" s="100"/>
      <c r="AI453" s="102"/>
      <c r="AJ453" s="184"/>
      <c r="AK453" s="184"/>
      <c r="AL453" s="184"/>
      <c r="AM453" s="103"/>
      <c r="AN453" s="103"/>
      <c r="AO453" s="103"/>
      <c r="AP453" s="103"/>
      <c r="AQ453" s="103"/>
      <c r="AR453" s="103"/>
      <c r="AS453" s="103"/>
      <c r="AT453" s="103"/>
      <c r="AU453" s="103"/>
      <c r="AV453" s="103"/>
      <c r="AW453" s="103"/>
      <c r="AX453" s="103"/>
      <c r="AY453" s="103"/>
      <c r="AZ453" s="103"/>
      <c r="BA453" s="103"/>
      <c r="BB453" s="103"/>
      <c r="BC453" s="103"/>
      <c r="BD453" s="103"/>
      <c r="BE453" s="103"/>
    </row>
    <row r="454" spans="1:57" s="183" customFormat="1" x14ac:dyDescent="0.2">
      <c r="A454" s="85"/>
      <c r="B454" s="86"/>
      <c r="C454" s="85"/>
      <c r="D454" s="207" t="str">
        <f t="shared" si="28"/>
        <v/>
      </c>
      <c r="E454" s="73"/>
      <c r="F454" s="86"/>
      <c r="G454" s="86"/>
      <c r="H454" s="99"/>
      <c r="I454" s="99"/>
      <c r="J454" s="86"/>
      <c r="K454" s="84"/>
      <c r="L454" s="99"/>
      <c r="M454" s="99"/>
      <c r="N454" s="99" t="str">
        <f t="shared" si="29"/>
        <v/>
      </c>
      <c r="O454" s="84"/>
      <c r="P454" s="100"/>
      <c r="Q454" s="100"/>
      <c r="R454" s="84"/>
      <c r="S454" s="101"/>
      <c r="T454" s="100"/>
      <c r="U454" s="84"/>
      <c r="V454" s="84"/>
      <c r="W454" s="86"/>
      <c r="X454" s="84"/>
      <c r="Y454" s="91" t="str">
        <f t="shared" si="30"/>
        <v/>
      </c>
      <c r="Z454" s="84"/>
      <c r="AA454" s="84"/>
      <c r="AB454" s="86"/>
      <c r="AC454" s="84"/>
      <c r="AD454" s="84"/>
      <c r="AE454" s="84"/>
      <c r="AF454" s="91" t="str">
        <f t="shared" si="31"/>
        <v/>
      </c>
      <c r="AG454" s="86"/>
      <c r="AH454" s="100"/>
      <c r="AI454" s="102"/>
      <c r="AJ454" s="184"/>
      <c r="AK454" s="184"/>
      <c r="AL454" s="184"/>
      <c r="AM454" s="103"/>
      <c r="AN454" s="103"/>
      <c r="AO454" s="103"/>
      <c r="AP454" s="103"/>
      <c r="AQ454" s="103"/>
      <c r="AR454" s="103"/>
      <c r="AS454" s="103"/>
      <c r="AT454" s="103"/>
      <c r="AU454" s="103"/>
      <c r="AV454" s="103"/>
      <c r="AW454" s="103"/>
      <c r="AX454" s="103"/>
      <c r="AY454" s="103"/>
      <c r="AZ454" s="103"/>
      <c r="BA454" s="103"/>
      <c r="BB454" s="103"/>
      <c r="BC454" s="103"/>
      <c r="BD454" s="103"/>
      <c r="BE454" s="103"/>
    </row>
    <row r="455" spans="1:57" s="183" customFormat="1" x14ac:dyDescent="0.2">
      <c r="A455" s="85"/>
      <c r="B455" s="86"/>
      <c r="C455" s="85"/>
      <c r="D455" s="207" t="str">
        <f t="shared" ref="D455:D496" si="32">IF(E455="","",VLOOKUP(E455,Generic_Road_Names_Table_Array,2,FALSE))</f>
        <v/>
      </c>
      <c r="E455" s="73"/>
      <c r="F455" s="86"/>
      <c r="G455" s="86"/>
      <c r="H455" s="99"/>
      <c r="I455" s="99"/>
      <c r="J455" s="86"/>
      <c r="K455" s="84"/>
      <c r="L455" s="99"/>
      <c r="M455" s="99"/>
      <c r="N455" s="99" t="str">
        <f t="shared" ref="N455:N496" si="33">IF(M455="","",(VLOOKUP(M455,Surface_Work_Origin_Array,2,FALSE)))</f>
        <v/>
      </c>
      <c r="O455" s="84"/>
      <c r="P455" s="100"/>
      <c r="Q455" s="100"/>
      <c r="R455" s="84"/>
      <c r="S455" s="101"/>
      <c r="T455" s="100"/>
      <c r="U455" s="84"/>
      <c r="V455" s="84"/>
      <c r="W455" s="86"/>
      <c r="X455" s="84"/>
      <c r="Y455" s="91" t="str">
        <f t="shared" ref="Y455:Y496" si="34">IF(X455="","",VLOOKUP(X455,Pavement_Pave_Material_Table_Array,2,FALSE))</f>
        <v/>
      </c>
      <c r="Z455" s="84"/>
      <c r="AA455" s="84"/>
      <c r="AB455" s="86"/>
      <c r="AC455" s="84"/>
      <c r="AD455" s="84"/>
      <c r="AE455" s="84"/>
      <c r="AF455" s="91" t="str">
        <f t="shared" ref="AF455:AF496" si="35">IF(AE455="","",VLOOKUP(AE455,Pavement_Reconstructed_Table_Array,2,FALSE))</f>
        <v/>
      </c>
      <c r="AG455" s="86"/>
      <c r="AH455" s="100"/>
      <c r="AI455" s="102"/>
      <c r="AJ455" s="184"/>
      <c r="AK455" s="184"/>
      <c r="AL455" s="184"/>
      <c r="AM455" s="103"/>
      <c r="AN455" s="103"/>
      <c r="AO455" s="103"/>
      <c r="AP455" s="103"/>
      <c r="AQ455" s="103"/>
      <c r="AR455" s="103"/>
      <c r="AS455" s="103"/>
      <c r="AT455" s="103"/>
      <c r="AU455" s="103"/>
      <c r="AV455" s="103"/>
      <c r="AW455" s="103"/>
      <c r="AX455" s="103"/>
      <c r="AY455" s="103"/>
      <c r="AZ455" s="103"/>
      <c r="BA455" s="103"/>
      <c r="BB455" s="103"/>
      <c r="BC455" s="103"/>
      <c r="BD455" s="103"/>
      <c r="BE455" s="103"/>
    </row>
    <row r="456" spans="1:57" s="183" customFormat="1" x14ac:dyDescent="0.2">
      <c r="A456" s="85"/>
      <c r="B456" s="86"/>
      <c r="C456" s="85"/>
      <c r="D456" s="207" t="str">
        <f t="shared" si="32"/>
        <v/>
      </c>
      <c r="E456" s="73"/>
      <c r="F456" s="86"/>
      <c r="G456" s="86"/>
      <c r="H456" s="99"/>
      <c r="I456" s="99"/>
      <c r="J456" s="86"/>
      <c r="K456" s="84"/>
      <c r="L456" s="99"/>
      <c r="M456" s="99"/>
      <c r="N456" s="99" t="str">
        <f t="shared" si="33"/>
        <v/>
      </c>
      <c r="O456" s="84"/>
      <c r="P456" s="100"/>
      <c r="Q456" s="100"/>
      <c r="R456" s="84"/>
      <c r="S456" s="101"/>
      <c r="T456" s="100"/>
      <c r="U456" s="84"/>
      <c r="V456" s="84"/>
      <c r="W456" s="86"/>
      <c r="X456" s="84"/>
      <c r="Y456" s="91" t="str">
        <f t="shared" si="34"/>
        <v/>
      </c>
      <c r="Z456" s="84"/>
      <c r="AA456" s="84"/>
      <c r="AB456" s="86"/>
      <c r="AC456" s="84"/>
      <c r="AD456" s="84"/>
      <c r="AE456" s="84"/>
      <c r="AF456" s="91" t="str">
        <f t="shared" si="35"/>
        <v/>
      </c>
      <c r="AG456" s="86"/>
      <c r="AH456" s="100"/>
      <c r="AI456" s="102"/>
      <c r="AJ456" s="184"/>
      <c r="AK456" s="184"/>
      <c r="AL456" s="184"/>
      <c r="AM456" s="103"/>
      <c r="AN456" s="103"/>
      <c r="AO456" s="103"/>
      <c r="AP456" s="103"/>
      <c r="AQ456" s="103"/>
      <c r="AR456" s="103"/>
      <c r="AS456" s="103"/>
      <c r="AT456" s="103"/>
      <c r="AU456" s="103"/>
      <c r="AV456" s="103"/>
      <c r="AW456" s="103"/>
      <c r="AX456" s="103"/>
      <c r="AY456" s="103"/>
      <c r="AZ456" s="103"/>
      <c r="BA456" s="103"/>
      <c r="BB456" s="103"/>
      <c r="BC456" s="103"/>
      <c r="BD456" s="103"/>
      <c r="BE456" s="103"/>
    </row>
    <row r="457" spans="1:57" s="183" customFormat="1" x14ac:dyDescent="0.2">
      <c r="A457" s="85"/>
      <c r="B457" s="86"/>
      <c r="C457" s="85"/>
      <c r="D457" s="207" t="str">
        <f t="shared" si="32"/>
        <v/>
      </c>
      <c r="E457" s="73"/>
      <c r="F457" s="86"/>
      <c r="G457" s="86"/>
      <c r="H457" s="99"/>
      <c r="I457" s="99"/>
      <c r="J457" s="86"/>
      <c r="K457" s="84"/>
      <c r="L457" s="99"/>
      <c r="M457" s="99"/>
      <c r="N457" s="99" t="str">
        <f t="shared" si="33"/>
        <v/>
      </c>
      <c r="O457" s="84"/>
      <c r="P457" s="100"/>
      <c r="Q457" s="100"/>
      <c r="R457" s="84"/>
      <c r="S457" s="101"/>
      <c r="T457" s="100"/>
      <c r="U457" s="84"/>
      <c r="V457" s="84"/>
      <c r="W457" s="86"/>
      <c r="X457" s="84"/>
      <c r="Y457" s="91" t="str">
        <f t="shared" si="34"/>
        <v/>
      </c>
      <c r="Z457" s="84"/>
      <c r="AA457" s="84"/>
      <c r="AB457" s="86"/>
      <c r="AC457" s="84"/>
      <c r="AD457" s="84"/>
      <c r="AE457" s="84"/>
      <c r="AF457" s="91" t="str">
        <f t="shared" si="35"/>
        <v/>
      </c>
      <c r="AG457" s="86"/>
      <c r="AH457" s="100"/>
      <c r="AI457" s="102"/>
      <c r="AJ457" s="184"/>
      <c r="AK457" s="184"/>
      <c r="AL457" s="184"/>
      <c r="AM457" s="103"/>
      <c r="AN457" s="103"/>
      <c r="AO457" s="103"/>
      <c r="AP457" s="103"/>
      <c r="AQ457" s="103"/>
      <c r="AR457" s="103"/>
      <c r="AS457" s="103"/>
      <c r="AT457" s="103"/>
      <c r="AU457" s="103"/>
      <c r="AV457" s="103"/>
      <c r="AW457" s="103"/>
      <c r="AX457" s="103"/>
      <c r="AY457" s="103"/>
      <c r="AZ457" s="103"/>
      <c r="BA457" s="103"/>
      <c r="BB457" s="103"/>
      <c r="BC457" s="103"/>
      <c r="BD457" s="103"/>
      <c r="BE457" s="103"/>
    </row>
    <row r="458" spans="1:57" s="183" customFormat="1" x14ac:dyDescent="0.2">
      <c r="A458" s="85"/>
      <c r="B458" s="86"/>
      <c r="C458" s="85"/>
      <c r="D458" s="207" t="str">
        <f t="shared" si="32"/>
        <v/>
      </c>
      <c r="E458" s="73"/>
      <c r="F458" s="86"/>
      <c r="G458" s="86"/>
      <c r="H458" s="99"/>
      <c r="I458" s="99"/>
      <c r="J458" s="86"/>
      <c r="K458" s="84"/>
      <c r="L458" s="99"/>
      <c r="M458" s="99"/>
      <c r="N458" s="99" t="str">
        <f t="shared" si="33"/>
        <v/>
      </c>
      <c r="O458" s="84"/>
      <c r="P458" s="100"/>
      <c r="Q458" s="100"/>
      <c r="R458" s="84"/>
      <c r="S458" s="101"/>
      <c r="T458" s="100"/>
      <c r="U458" s="84"/>
      <c r="V458" s="84"/>
      <c r="W458" s="86"/>
      <c r="X458" s="84"/>
      <c r="Y458" s="91" t="str">
        <f t="shared" si="34"/>
        <v/>
      </c>
      <c r="Z458" s="84"/>
      <c r="AA458" s="84"/>
      <c r="AB458" s="86"/>
      <c r="AC458" s="84"/>
      <c r="AD458" s="84"/>
      <c r="AE458" s="84"/>
      <c r="AF458" s="91" t="str">
        <f t="shared" si="35"/>
        <v/>
      </c>
      <c r="AG458" s="86"/>
      <c r="AH458" s="100"/>
      <c r="AI458" s="102"/>
      <c r="AJ458" s="184"/>
      <c r="AK458" s="184"/>
      <c r="AL458" s="184"/>
      <c r="AM458" s="103"/>
      <c r="AN458" s="103"/>
      <c r="AO458" s="103"/>
      <c r="AP458" s="103"/>
      <c r="AQ458" s="103"/>
      <c r="AR458" s="103"/>
      <c r="AS458" s="103"/>
      <c r="AT458" s="103"/>
      <c r="AU458" s="103"/>
      <c r="AV458" s="103"/>
      <c r="AW458" s="103"/>
      <c r="AX458" s="103"/>
      <c r="AY458" s="103"/>
      <c r="AZ458" s="103"/>
      <c r="BA458" s="103"/>
      <c r="BB458" s="103"/>
      <c r="BC458" s="103"/>
      <c r="BD458" s="103"/>
      <c r="BE458" s="103"/>
    </row>
    <row r="459" spans="1:57" s="183" customFormat="1" x14ac:dyDescent="0.2">
      <c r="A459" s="85"/>
      <c r="B459" s="86"/>
      <c r="C459" s="85"/>
      <c r="D459" s="207" t="str">
        <f t="shared" si="32"/>
        <v/>
      </c>
      <c r="E459" s="73"/>
      <c r="F459" s="86"/>
      <c r="G459" s="86"/>
      <c r="H459" s="99"/>
      <c r="I459" s="99"/>
      <c r="J459" s="86"/>
      <c r="K459" s="84"/>
      <c r="L459" s="99"/>
      <c r="M459" s="99"/>
      <c r="N459" s="99" t="str">
        <f t="shared" si="33"/>
        <v/>
      </c>
      <c r="O459" s="84"/>
      <c r="P459" s="100"/>
      <c r="Q459" s="100"/>
      <c r="R459" s="84"/>
      <c r="S459" s="101"/>
      <c r="T459" s="100"/>
      <c r="U459" s="84"/>
      <c r="V459" s="84"/>
      <c r="W459" s="86"/>
      <c r="X459" s="84"/>
      <c r="Y459" s="91" t="str">
        <f t="shared" si="34"/>
        <v/>
      </c>
      <c r="Z459" s="84"/>
      <c r="AA459" s="84"/>
      <c r="AB459" s="86"/>
      <c r="AC459" s="84"/>
      <c r="AD459" s="84"/>
      <c r="AE459" s="84"/>
      <c r="AF459" s="91" t="str">
        <f t="shared" si="35"/>
        <v/>
      </c>
      <c r="AG459" s="86"/>
      <c r="AH459" s="100"/>
      <c r="AI459" s="102"/>
      <c r="AJ459" s="184"/>
      <c r="AK459" s="184"/>
      <c r="AL459" s="184"/>
      <c r="AM459" s="103"/>
      <c r="AN459" s="103"/>
      <c r="AO459" s="103"/>
      <c r="AP459" s="103"/>
      <c r="AQ459" s="103"/>
      <c r="AR459" s="103"/>
      <c r="AS459" s="103"/>
      <c r="AT459" s="103"/>
      <c r="AU459" s="103"/>
      <c r="AV459" s="103"/>
      <c r="AW459" s="103"/>
      <c r="AX459" s="103"/>
      <c r="AY459" s="103"/>
      <c r="AZ459" s="103"/>
      <c r="BA459" s="103"/>
      <c r="BB459" s="103"/>
      <c r="BC459" s="103"/>
      <c r="BD459" s="103"/>
      <c r="BE459" s="103"/>
    </row>
    <row r="460" spans="1:57" s="183" customFormat="1" x14ac:dyDescent="0.2">
      <c r="A460" s="85"/>
      <c r="B460" s="86"/>
      <c r="C460" s="85"/>
      <c r="D460" s="207" t="str">
        <f t="shared" si="32"/>
        <v/>
      </c>
      <c r="E460" s="73"/>
      <c r="F460" s="86"/>
      <c r="G460" s="86"/>
      <c r="H460" s="99"/>
      <c r="I460" s="99"/>
      <c r="J460" s="86"/>
      <c r="K460" s="84"/>
      <c r="L460" s="99"/>
      <c r="M460" s="99"/>
      <c r="N460" s="99" t="str">
        <f t="shared" si="33"/>
        <v/>
      </c>
      <c r="O460" s="84"/>
      <c r="P460" s="100"/>
      <c r="Q460" s="100"/>
      <c r="R460" s="84"/>
      <c r="S460" s="101"/>
      <c r="T460" s="100"/>
      <c r="U460" s="84"/>
      <c r="V460" s="84"/>
      <c r="W460" s="86"/>
      <c r="X460" s="84"/>
      <c r="Y460" s="91" t="str">
        <f t="shared" si="34"/>
        <v/>
      </c>
      <c r="Z460" s="84"/>
      <c r="AA460" s="84"/>
      <c r="AB460" s="86"/>
      <c r="AC460" s="84"/>
      <c r="AD460" s="84"/>
      <c r="AE460" s="84"/>
      <c r="AF460" s="91" t="str">
        <f t="shared" si="35"/>
        <v/>
      </c>
      <c r="AG460" s="86"/>
      <c r="AH460" s="100"/>
      <c r="AI460" s="102"/>
      <c r="AJ460" s="184"/>
      <c r="AK460" s="184"/>
      <c r="AL460" s="184"/>
      <c r="AM460" s="103"/>
      <c r="AN460" s="103"/>
      <c r="AO460" s="103"/>
      <c r="AP460" s="103"/>
      <c r="AQ460" s="103"/>
      <c r="AR460" s="103"/>
      <c r="AS460" s="103"/>
      <c r="AT460" s="103"/>
      <c r="AU460" s="103"/>
      <c r="AV460" s="103"/>
      <c r="AW460" s="103"/>
      <c r="AX460" s="103"/>
      <c r="AY460" s="103"/>
      <c r="AZ460" s="103"/>
      <c r="BA460" s="103"/>
      <c r="BB460" s="103"/>
      <c r="BC460" s="103"/>
      <c r="BD460" s="103"/>
      <c r="BE460" s="103"/>
    </row>
    <row r="461" spans="1:57" s="183" customFormat="1" x14ac:dyDescent="0.2">
      <c r="A461" s="85"/>
      <c r="B461" s="86"/>
      <c r="C461" s="85"/>
      <c r="D461" s="207" t="str">
        <f t="shared" si="32"/>
        <v/>
      </c>
      <c r="E461" s="73"/>
      <c r="F461" s="86"/>
      <c r="G461" s="86"/>
      <c r="H461" s="99"/>
      <c r="I461" s="99"/>
      <c r="J461" s="86"/>
      <c r="K461" s="84"/>
      <c r="L461" s="99"/>
      <c r="M461" s="99"/>
      <c r="N461" s="99" t="str">
        <f t="shared" si="33"/>
        <v/>
      </c>
      <c r="O461" s="84"/>
      <c r="P461" s="100"/>
      <c r="Q461" s="100"/>
      <c r="R461" s="84"/>
      <c r="S461" s="101"/>
      <c r="T461" s="100"/>
      <c r="U461" s="84"/>
      <c r="V461" s="84"/>
      <c r="W461" s="86"/>
      <c r="X461" s="84"/>
      <c r="Y461" s="91" t="str">
        <f t="shared" si="34"/>
        <v/>
      </c>
      <c r="Z461" s="84"/>
      <c r="AA461" s="84"/>
      <c r="AB461" s="86"/>
      <c r="AC461" s="84"/>
      <c r="AD461" s="84"/>
      <c r="AE461" s="84"/>
      <c r="AF461" s="91" t="str">
        <f t="shared" si="35"/>
        <v/>
      </c>
      <c r="AG461" s="86"/>
      <c r="AH461" s="100"/>
      <c r="AI461" s="102"/>
      <c r="AJ461" s="184"/>
      <c r="AK461" s="184"/>
      <c r="AL461" s="184"/>
      <c r="AM461" s="103"/>
      <c r="AN461" s="103"/>
      <c r="AO461" s="103"/>
      <c r="AP461" s="103"/>
      <c r="AQ461" s="103"/>
      <c r="AR461" s="103"/>
      <c r="AS461" s="103"/>
      <c r="AT461" s="103"/>
      <c r="AU461" s="103"/>
      <c r="AV461" s="103"/>
      <c r="AW461" s="103"/>
      <c r="AX461" s="103"/>
      <c r="AY461" s="103"/>
      <c r="AZ461" s="103"/>
      <c r="BA461" s="103"/>
      <c r="BB461" s="103"/>
      <c r="BC461" s="103"/>
      <c r="BD461" s="103"/>
      <c r="BE461" s="103"/>
    </row>
    <row r="462" spans="1:57" s="183" customFormat="1" x14ac:dyDescent="0.2">
      <c r="A462" s="85"/>
      <c r="B462" s="86"/>
      <c r="C462" s="85"/>
      <c r="D462" s="207" t="str">
        <f t="shared" si="32"/>
        <v/>
      </c>
      <c r="E462" s="73"/>
      <c r="F462" s="86"/>
      <c r="G462" s="86"/>
      <c r="H462" s="99"/>
      <c r="I462" s="99"/>
      <c r="J462" s="86"/>
      <c r="K462" s="84"/>
      <c r="L462" s="99"/>
      <c r="M462" s="99"/>
      <c r="N462" s="99" t="str">
        <f t="shared" si="33"/>
        <v/>
      </c>
      <c r="O462" s="84"/>
      <c r="P462" s="100"/>
      <c r="Q462" s="100"/>
      <c r="R462" s="84"/>
      <c r="S462" s="101"/>
      <c r="T462" s="100"/>
      <c r="U462" s="84"/>
      <c r="V462" s="84"/>
      <c r="W462" s="86"/>
      <c r="X462" s="84"/>
      <c r="Y462" s="91" t="str">
        <f t="shared" si="34"/>
        <v/>
      </c>
      <c r="Z462" s="84"/>
      <c r="AA462" s="84"/>
      <c r="AB462" s="86"/>
      <c r="AC462" s="84"/>
      <c r="AD462" s="84"/>
      <c r="AE462" s="84"/>
      <c r="AF462" s="91" t="str">
        <f t="shared" si="35"/>
        <v/>
      </c>
      <c r="AG462" s="86"/>
      <c r="AH462" s="100"/>
      <c r="AI462" s="102"/>
      <c r="AJ462" s="184"/>
      <c r="AK462" s="184"/>
      <c r="AL462" s="184"/>
      <c r="AM462" s="103"/>
      <c r="AN462" s="103"/>
      <c r="AO462" s="103"/>
      <c r="AP462" s="103"/>
      <c r="AQ462" s="103"/>
      <c r="AR462" s="103"/>
      <c r="AS462" s="103"/>
      <c r="AT462" s="103"/>
      <c r="AU462" s="103"/>
      <c r="AV462" s="103"/>
      <c r="AW462" s="103"/>
      <c r="AX462" s="103"/>
      <c r="AY462" s="103"/>
      <c r="AZ462" s="103"/>
      <c r="BA462" s="103"/>
      <c r="BB462" s="103"/>
      <c r="BC462" s="103"/>
      <c r="BD462" s="103"/>
      <c r="BE462" s="103"/>
    </row>
    <row r="463" spans="1:57" s="183" customFormat="1" x14ac:dyDescent="0.2">
      <c r="A463" s="85"/>
      <c r="B463" s="86"/>
      <c r="C463" s="85"/>
      <c r="D463" s="207" t="str">
        <f t="shared" si="32"/>
        <v/>
      </c>
      <c r="E463" s="73"/>
      <c r="F463" s="86"/>
      <c r="G463" s="86"/>
      <c r="H463" s="99"/>
      <c r="I463" s="99"/>
      <c r="J463" s="86"/>
      <c r="K463" s="84"/>
      <c r="L463" s="99"/>
      <c r="M463" s="99"/>
      <c r="N463" s="99" t="str">
        <f t="shared" si="33"/>
        <v/>
      </c>
      <c r="O463" s="84"/>
      <c r="P463" s="100"/>
      <c r="Q463" s="100"/>
      <c r="R463" s="84"/>
      <c r="S463" s="101"/>
      <c r="T463" s="100"/>
      <c r="U463" s="84"/>
      <c r="V463" s="84"/>
      <c r="W463" s="86"/>
      <c r="X463" s="84"/>
      <c r="Y463" s="91" t="str">
        <f t="shared" si="34"/>
        <v/>
      </c>
      <c r="Z463" s="84"/>
      <c r="AA463" s="84"/>
      <c r="AB463" s="86"/>
      <c r="AC463" s="84"/>
      <c r="AD463" s="84"/>
      <c r="AE463" s="84"/>
      <c r="AF463" s="91" t="str">
        <f t="shared" si="35"/>
        <v/>
      </c>
      <c r="AG463" s="86"/>
      <c r="AH463" s="100"/>
      <c r="AI463" s="102"/>
      <c r="AJ463" s="184"/>
      <c r="AK463" s="184"/>
      <c r="AL463" s="184"/>
      <c r="AM463" s="103"/>
      <c r="AN463" s="103"/>
      <c r="AO463" s="103"/>
      <c r="AP463" s="103"/>
      <c r="AQ463" s="103"/>
      <c r="AR463" s="103"/>
      <c r="AS463" s="103"/>
      <c r="AT463" s="103"/>
      <c r="AU463" s="103"/>
      <c r="AV463" s="103"/>
      <c r="AW463" s="103"/>
      <c r="AX463" s="103"/>
      <c r="AY463" s="103"/>
      <c r="AZ463" s="103"/>
      <c r="BA463" s="103"/>
      <c r="BB463" s="103"/>
      <c r="BC463" s="103"/>
      <c r="BD463" s="103"/>
      <c r="BE463" s="103"/>
    </row>
    <row r="464" spans="1:57" s="183" customFormat="1" x14ac:dyDescent="0.2">
      <c r="A464" s="85"/>
      <c r="B464" s="86"/>
      <c r="C464" s="85"/>
      <c r="D464" s="207" t="str">
        <f t="shared" si="32"/>
        <v/>
      </c>
      <c r="E464" s="73"/>
      <c r="F464" s="86"/>
      <c r="G464" s="86"/>
      <c r="H464" s="99"/>
      <c r="I464" s="99"/>
      <c r="J464" s="86"/>
      <c r="K464" s="84"/>
      <c r="L464" s="99"/>
      <c r="M464" s="99"/>
      <c r="N464" s="99" t="str">
        <f t="shared" si="33"/>
        <v/>
      </c>
      <c r="O464" s="84"/>
      <c r="P464" s="100"/>
      <c r="Q464" s="100"/>
      <c r="R464" s="84"/>
      <c r="S464" s="101"/>
      <c r="T464" s="100"/>
      <c r="U464" s="84"/>
      <c r="V464" s="84"/>
      <c r="W464" s="86"/>
      <c r="X464" s="84"/>
      <c r="Y464" s="91" t="str">
        <f t="shared" si="34"/>
        <v/>
      </c>
      <c r="Z464" s="84"/>
      <c r="AA464" s="84"/>
      <c r="AB464" s="86"/>
      <c r="AC464" s="84"/>
      <c r="AD464" s="84"/>
      <c r="AE464" s="84"/>
      <c r="AF464" s="91" t="str">
        <f t="shared" si="35"/>
        <v/>
      </c>
      <c r="AG464" s="86"/>
      <c r="AH464" s="100"/>
      <c r="AI464" s="102"/>
      <c r="AJ464" s="184"/>
      <c r="AK464" s="184"/>
      <c r="AL464" s="184"/>
      <c r="AM464" s="103"/>
      <c r="AN464" s="103"/>
      <c r="AO464" s="103"/>
      <c r="AP464" s="103"/>
      <c r="AQ464" s="103"/>
      <c r="AR464" s="103"/>
      <c r="AS464" s="103"/>
      <c r="AT464" s="103"/>
      <c r="AU464" s="103"/>
      <c r="AV464" s="103"/>
      <c r="AW464" s="103"/>
      <c r="AX464" s="103"/>
      <c r="AY464" s="103"/>
      <c r="AZ464" s="103"/>
      <c r="BA464" s="103"/>
      <c r="BB464" s="103"/>
      <c r="BC464" s="103"/>
      <c r="BD464" s="103"/>
      <c r="BE464" s="103"/>
    </row>
    <row r="465" spans="1:57" s="183" customFormat="1" x14ac:dyDescent="0.2">
      <c r="A465" s="85"/>
      <c r="B465" s="86"/>
      <c r="C465" s="85"/>
      <c r="D465" s="207" t="str">
        <f t="shared" si="32"/>
        <v/>
      </c>
      <c r="E465" s="73"/>
      <c r="F465" s="86"/>
      <c r="G465" s="86"/>
      <c r="H465" s="99"/>
      <c r="I465" s="99"/>
      <c r="J465" s="86"/>
      <c r="K465" s="84"/>
      <c r="L465" s="99"/>
      <c r="M465" s="99"/>
      <c r="N465" s="99" t="str">
        <f t="shared" si="33"/>
        <v/>
      </c>
      <c r="O465" s="84"/>
      <c r="P465" s="100"/>
      <c r="Q465" s="100"/>
      <c r="R465" s="84"/>
      <c r="S465" s="101"/>
      <c r="T465" s="100"/>
      <c r="U465" s="84"/>
      <c r="V465" s="84"/>
      <c r="W465" s="86"/>
      <c r="X465" s="84"/>
      <c r="Y465" s="91" t="str">
        <f t="shared" si="34"/>
        <v/>
      </c>
      <c r="Z465" s="84"/>
      <c r="AA465" s="84"/>
      <c r="AB465" s="86"/>
      <c r="AC465" s="84"/>
      <c r="AD465" s="84"/>
      <c r="AE465" s="84"/>
      <c r="AF465" s="91" t="str">
        <f t="shared" si="35"/>
        <v/>
      </c>
      <c r="AG465" s="86"/>
      <c r="AH465" s="100"/>
      <c r="AI465" s="102"/>
      <c r="AJ465" s="184"/>
      <c r="AK465" s="184"/>
      <c r="AL465" s="184"/>
      <c r="AM465" s="103"/>
      <c r="AN465" s="103"/>
      <c r="AO465" s="103"/>
      <c r="AP465" s="103"/>
      <c r="AQ465" s="103"/>
      <c r="AR465" s="103"/>
      <c r="AS465" s="103"/>
      <c r="AT465" s="103"/>
      <c r="AU465" s="103"/>
      <c r="AV465" s="103"/>
      <c r="AW465" s="103"/>
      <c r="AX465" s="103"/>
      <c r="AY465" s="103"/>
      <c r="AZ465" s="103"/>
      <c r="BA465" s="103"/>
      <c r="BB465" s="103"/>
      <c r="BC465" s="103"/>
      <c r="BD465" s="103"/>
      <c r="BE465" s="103"/>
    </row>
    <row r="466" spans="1:57" s="183" customFormat="1" x14ac:dyDescent="0.2">
      <c r="A466" s="85"/>
      <c r="B466" s="86"/>
      <c r="C466" s="85"/>
      <c r="D466" s="207" t="str">
        <f t="shared" si="32"/>
        <v/>
      </c>
      <c r="E466" s="73"/>
      <c r="F466" s="86"/>
      <c r="G466" s="86"/>
      <c r="H466" s="99"/>
      <c r="I466" s="99"/>
      <c r="J466" s="86"/>
      <c r="K466" s="84"/>
      <c r="L466" s="99"/>
      <c r="M466" s="99"/>
      <c r="N466" s="99" t="str">
        <f t="shared" si="33"/>
        <v/>
      </c>
      <c r="O466" s="84"/>
      <c r="P466" s="100"/>
      <c r="Q466" s="100"/>
      <c r="R466" s="84"/>
      <c r="S466" s="101"/>
      <c r="T466" s="100"/>
      <c r="U466" s="84"/>
      <c r="V466" s="84"/>
      <c r="W466" s="86"/>
      <c r="X466" s="84"/>
      <c r="Y466" s="91" t="str">
        <f t="shared" si="34"/>
        <v/>
      </c>
      <c r="Z466" s="84"/>
      <c r="AA466" s="84"/>
      <c r="AB466" s="86"/>
      <c r="AC466" s="84"/>
      <c r="AD466" s="84"/>
      <c r="AE466" s="84"/>
      <c r="AF466" s="91" t="str">
        <f t="shared" si="35"/>
        <v/>
      </c>
      <c r="AG466" s="86"/>
      <c r="AH466" s="100"/>
      <c r="AI466" s="102"/>
      <c r="AJ466" s="184"/>
      <c r="AK466" s="184"/>
      <c r="AL466" s="184"/>
      <c r="AM466" s="103"/>
      <c r="AN466" s="103"/>
      <c r="AO466" s="103"/>
      <c r="AP466" s="103"/>
      <c r="AQ466" s="103"/>
      <c r="AR466" s="103"/>
      <c r="AS466" s="103"/>
      <c r="AT466" s="103"/>
      <c r="AU466" s="103"/>
      <c r="AV466" s="103"/>
      <c r="AW466" s="103"/>
      <c r="AX466" s="103"/>
      <c r="AY466" s="103"/>
      <c r="AZ466" s="103"/>
      <c r="BA466" s="103"/>
      <c r="BB466" s="103"/>
      <c r="BC466" s="103"/>
      <c r="BD466" s="103"/>
      <c r="BE466" s="103"/>
    </row>
    <row r="467" spans="1:57" s="183" customFormat="1" x14ac:dyDescent="0.2">
      <c r="A467" s="85"/>
      <c r="B467" s="86"/>
      <c r="C467" s="85"/>
      <c r="D467" s="207" t="str">
        <f t="shared" si="32"/>
        <v/>
      </c>
      <c r="E467" s="73"/>
      <c r="F467" s="86"/>
      <c r="G467" s="86"/>
      <c r="H467" s="99"/>
      <c r="I467" s="99"/>
      <c r="J467" s="86"/>
      <c r="K467" s="84"/>
      <c r="L467" s="99"/>
      <c r="M467" s="99"/>
      <c r="N467" s="99" t="str">
        <f t="shared" si="33"/>
        <v/>
      </c>
      <c r="O467" s="84"/>
      <c r="P467" s="100"/>
      <c r="Q467" s="100"/>
      <c r="R467" s="84"/>
      <c r="S467" s="101"/>
      <c r="T467" s="100"/>
      <c r="U467" s="84"/>
      <c r="V467" s="84"/>
      <c r="W467" s="86"/>
      <c r="X467" s="84"/>
      <c r="Y467" s="91" t="str">
        <f t="shared" si="34"/>
        <v/>
      </c>
      <c r="Z467" s="84"/>
      <c r="AA467" s="84"/>
      <c r="AB467" s="86"/>
      <c r="AC467" s="84"/>
      <c r="AD467" s="84"/>
      <c r="AE467" s="84"/>
      <c r="AF467" s="91" t="str">
        <f t="shared" si="35"/>
        <v/>
      </c>
      <c r="AG467" s="86"/>
      <c r="AH467" s="100"/>
      <c r="AI467" s="102"/>
      <c r="AJ467" s="184"/>
      <c r="AK467" s="184"/>
      <c r="AL467" s="184"/>
      <c r="AM467" s="103"/>
      <c r="AN467" s="103"/>
      <c r="AO467" s="103"/>
      <c r="AP467" s="103"/>
      <c r="AQ467" s="103"/>
      <c r="AR467" s="103"/>
      <c r="AS467" s="103"/>
      <c r="AT467" s="103"/>
      <c r="AU467" s="103"/>
      <c r="AV467" s="103"/>
      <c r="AW467" s="103"/>
      <c r="AX467" s="103"/>
      <c r="AY467" s="103"/>
      <c r="AZ467" s="103"/>
      <c r="BA467" s="103"/>
      <c r="BB467" s="103"/>
      <c r="BC467" s="103"/>
      <c r="BD467" s="103"/>
      <c r="BE467" s="103"/>
    </row>
    <row r="468" spans="1:57" s="183" customFormat="1" x14ac:dyDescent="0.2">
      <c r="A468" s="85"/>
      <c r="B468" s="86"/>
      <c r="C468" s="85"/>
      <c r="D468" s="207" t="str">
        <f t="shared" si="32"/>
        <v/>
      </c>
      <c r="E468" s="73"/>
      <c r="F468" s="86"/>
      <c r="G468" s="86"/>
      <c r="H468" s="99"/>
      <c r="I468" s="99"/>
      <c r="J468" s="86"/>
      <c r="K468" s="84"/>
      <c r="L468" s="99"/>
      <c r="M468" s="99"/>
      <c r="N468" s="99" t="str">
        <f t="shared" si="33"/>
        <v/>
      </c>
      <c r="O468" s="84"/>
      <c r="P468" s="100"/>
      <c r="Q468" s="100"/>
      <c r="R468" s="84"/>
      <c r="S468" s="101"/>
      <c r="T468" s="100"/>
      <c r="U468" s="84"/>
      <c r="V468" s="84"/>
      <c r="W468" s="86"/>
      <c r="X468" s="84"/>
      <c r="Y468" s="91" t="str">
        <f t="shared" si="34"/>
        <v/>
      </c>
      <c r="Z468" s="84"/>
      <c r="AA468" s="84"/>
      <c r="AB468" s="86"/>
      <c r="AC468" s="84"/>
      <c r="AD468" s="84"/>
      <c r="AE468" s="84"/>
      <c r="AF468" s="91" t="str">
        <f t="shared" si="35"/>
        <v/>
      </c>
      <c r="AG468" s="86"/>
      <c r="AH468" s="100"/>
      <c r="AI468" s="102"/>
      <c r="AJ468" s="184"/>
      <c r="AK468" s="184"/>
      <c r="AL468" s="184"/>
      <c r="AM468" s="103"/>
      <c r="AN468" s="103"/>
      <c r="AO468" s="103"/>
      <c r="AP468" s="103"/>
      <c r="AQ468" s="103"/>
      <c r="AR468" s="103"/>
      <c r="AS468" s="103"/>
      <c r="AT468" s="103"/>
      <c r="AU468" s="103"/>
      <c r="AV468" s="103"/>
      <c r="AW468" s="103"/>
      <c r="AX468" s="103"/>
      <c r="AY468" s="103"/>
      <c r="AZ468" s="103"/>
      <c r="BA468" s="103"/>
      <c r="BB468" s="103"/>
      <c r="BC468" s="103"/>
      <c r="BD468" s="103"/>
      <c r="BE468" s="103"/>
    </row>
    <row r="469" spans="1:57" s="183" customFormat="1" x14ac:dyDescent="0.2">
      <c r="A469" s="85"/>
      <c r="B469" s="86"/>
      <c r="C469" s="85"/>
      <c r="D469" s="207" t="str">
        <f t="shared" si="32"/>
        <v/>
      </c>
      <c r="E469" s="73"/>
      <c r="F469" s="86"/>
      <c r="G469" s="86"/>
      <c r="H469" s="99"/>
      <c r="I469" s="99"/>
      <c r="J469" s="86"/>
      <c r="K469" s="84"/>
      <c r="L469" s="99"/>
      <c r="M469" s="99"/>
      <c r="N469" s="99" t="str">
        <f t="shared" si="33"/>
        <v/>
      </c>
      <c r="O469" s="84"/>
      <c r="P469" s="100"/>
      <c r="Q469" s="100"/>
      <c r="R469" s="84"/>
      <c r="S469" s="101"/>
      <c r="T469" s="100"/>
      <c r="U469" s="84"/>
      <c r="V469" s="84"/>
      <c r="W469" s="86"/>
      <c r="X469" s="84"/>
      <c r="Y469" s="91" t="str">
        <f t="shared" si="34"/>
        <v/>
      </c>
      <c r="Z469" s="84"/>
      <c r="AA469" s="84"/>
      <c r="AB469" s="86"/>
      <c r="AC469" s="84"/>
      <c r="AD469" s="84"/>
      <c r="AE469" s="84"/>
      <c r="AF469" s="91" t="str">
        <f t="shared" si="35"/>
        <v/>
      </c>
      <c r="AG469" s="86"/>
      <c r="AH469" s="100"/>
      <c r="AI469" s="102"/>
      <c r="AJ469" s="184"/>
      <c r="AK469" s="184"/>
      <c r="AL469" s="184"/>
      <c r="AM469" s="103"/>
      <c r="AN469" s="103"/>
      <c r="AO469" s="103"/>
      <c r="AP469" s="103"/>
      <c r="AQ469" s="103"/>
      <c r="AR469" s="103"/>
      <c r="AS469" s="103"/>
      <c r="AT469" s="103"/>
      <c r="AU469" s="103"/>
      <c r="AV469" s="103"/>
      <c r="AW469" s="103"/>
      <c r="AX469" s="103"/>
      <c r="AY469" s="103"/>
      <c r="AZ469" s="103"/>
      <c r="BA469" s="103"/>
      <c r="BB469" s="103"/>
      <c r="BC469" s="103"/>
      <c r="BD469" s="103"/>
      <c r="BE469" s="103"/>
    </row>
    <row r="470" spans="1:57" s="183" customFormat="1" x14ac:dyDescent="0.2">
      <c r="A470" s="85"/>
      <c r="B470" s="86"/>
      <c r="C470" s="85"/>
      <c r="D470" s="207" t="str">
        <f t="shared" si="32"/>
        <v/>
      </c>
      <c r="E470" s="73"/>
      <c r="F470" s="86"/>
      <c r="G470" s="86"/>
      <c r="H470" s="99"/>
      <c r="I470" s="99"/>
      <c r="J470" s="86"/>
      <c r="K470" s="84"/>
      <c r="L470" s="99"/>
      <c r="M470" s="99"/>
      <c r="N470" s="99" t="str">
        <f t="shared" si="33"/>
        <v/>
      </c>
      <c r="O470" s="84"/>
      <c r="P470" s="100"/>
      <c r="Q470" s="100"/>
      <c r="R470" s="84"/>
      <c r="S470" s="101"/>
      <c r="T470" s="100"/>
      <c r="U470" s="84"/>
      <c r="V470" s="84"/>
      <c r="W470" s="86"/>
      <c r="X470" s="84"/>
      <c r="Y470" s="91" t="str">
        <f t="shared" si="34"/>
        <v/>
      </c>
      <c r="Z470" s="84"/>
      <c r="AA470" s="84"/>
      <c r="AB470" s="86"/>
      <c r="AC470" s="84"/>
      <c r="AD470" s="84"/>
      <c r="AE470" s="84"/>
      <c r="AF470" s="91" t="str">
        <f t="shared" si="35"/>
        <v/>
      </c>
      <c r="AG470" s="86"/>
      <c r="AH470" s="100"/>
      <c r="AI470" s="102"/>
      <c r="AJ470" s="184"/>
      <c r="AK470" s="184"/>
      <c r="AL470" s="184"/>
      <c r="AM470" s="103"/>
      <c r="AN470" s="103"/>
      <c r="AO470" s="103"/>
      <c r="AP470" s="103"/>
      <c r="AQ470" s="103"/>
      <c r="AR470" s="103"/>
      <c r="AS470" s="103"/>
      <c r="AT470" s="103"/>
      <c r="AU470" s="103"/>
      <c r="AV470" s="103"/>
      <c r="AW470" s="103"/>
      <c r="AX470" s="103"/>
      <c r="AY470" s="103"/>
      <c r="AZ470" s="103"/>
      <c r="BA470" s="103"/>
      <c r="BB470" s="103"/>
      <c r="BC470" s="103"/>
      <c r="BD470" s="103"/>
      <c r="BE470" s="103"/>
    </row>
    <row r="471" spans="1:57" s="183" customFormat="1" x14ac:dyDescent="0.2">
      <c r="A471" s="85"/>
      <c r="B471" s="86"/>
      <c r="C471" s="85"/>
      <c r="D471" s="207" t="str">
        <f t="shared" si="32"/>
        <v/>
      </c>
      <c r="E471" s="73"/>
      <c r="F471" s="86"/>
      <c r="G471" s="86"/>
      <c r="H471" s="99"/>
      <c r="I471" s="99"/>
      <c r="J471" s="86"/>
      <c r="K471" s="84"/>
      <c r="L471" s="99"/>
      <c r="M471" s="99"/>
      <c r="N471" s="99" t="str">
        <f t="shared" si="33"/>
        <v/>
      </c>
      <c r="O471" s="84"/>
      <c r="P471" s="100"/>
      <c r="Q471" s="100"/>
      <c r="R471" s="84"/>
      <c r="S471" s="101"/>
      <c r="T471" s="100"/>
      <c r="U471" s="84"/>
      <c r="V471" s="84"/>
      <c r="W471" s="86"/>
      <c r="X471" s="84"/>
      <c r="Y471" s="91" t="str">
        <f t="shared" si="34"/>
        <v/>
      </c>
      <c r="Z471" s="84"/>
      <c r="AA471" s="84"/>
      <c r="AB471" s="86"/>
      <c r="AC471" s="84"/>
      <c r="AD471" s="84"/>
      <c r="AE471" s="84"/>
      <c r="AF471" s="91" t="str">
        <f t="shared" si="35"/>
        <v/>
      </c>
      <c r="AG471" s="86"/>
      <c r="AH471" s="100"/>
      <c r="AI471" s="102"/>
      <c r="AJ471" s="184"/>
      <c r="AK471" s="184"/>
      <c r="AL471" s="184"/>
      <c r="AM471" s="103"/>
      <c r="AN471" s="103"/>
      <c r="AO471" s="103"/>
      <c r="AP471" s="103"/>
      <c r="AQ471" s="103"/>
      <c r="AR471" s="103"/>
      <c r="AS471" s="103"/>
      <c r="AT471" s="103"/>
      <c r="AU471" s="103"/>
      <c r="AV471" s="103"/>
      <c r="AW471" s="103"/>
      <c r="AX471" s="103"/>
      <c r="AY471" s="103"/>
      <c r="AZ471" s="103"/>
      <c r="BA471" s="103"/>
      <c r="BB471" s="103"/>
      <c r="BC471" s="103"/>
      <c r="BD471" s="103"/>
      <c r="BE471" s="103"/>
    </row>
    <row r="472" spans="1:57" s="183" customFormat="1" x14ac:dyDescent="0.2">
      <c r="A472" s="85"/>
      <c r="B472" s="86"/>
      <c r="C472" s="85"/>
      <c r="D472" s="207" t="str">
        <f t="shared" si="32"/>
        <v/>
      </c>
      <c r="E472" s="73"/>
      <c r="F472" s="86"/>
      <c r="G472" s="86"/>
      <c r="H472" s="99"/>
      <c r="I472" s="99"/>
      <c r="J472" s="86"/>
      <c r="K472" s="84"/>
      <c r="L472" s="99"/>
      <c r="M472" s="99"/>
      <c r="N472" s="99" t="str">
        <f t="shared" si="33"/>
        <v/>
      </c>
      <c r="O472" s="84"/>
      <c r="P472" s="100"/>
      <c r="Q472" s="100"/>
      <c r="R472" s="84"/>
      <c r="S472" s="101"/>
      <c r="T472" s="100"/>
      <c r="U472" s="84"/>
      <c r="V472" s="84"/>
      <c r="W472" s="86"/>
      <c r="X472" s="84"/>
      <c r="Y472" s="91" t="str">
        <f t="shared" si="34"/>
        <v/>
      </c>
      <c r="Z472" s="84"/>
      <c r="AA472" s="84"/>
      <c r="AB472" s="86"/>
      <c r="AC472" s="84"/>
      <c r="AD472" s="84"/>
      <c r="AE472" s="84"/>
      <c r="AF472" s="91" t="str">
        <f t="shared" si="35"/>
        <v/>
      </c>
      <c r="AG472" s="86"/>
      <c r="AH472" s="100"/>
      <c r="AI472" s="102"/>
      <c r="AJ472" s="184"/>
      <c r="AK472" s="184"/>
      <c r="AL472" s="184"/>
      <c r="AM472" s="103"/>
      <c r="AN472" s="103"/>
      <c r="AO472" s="103"/>
      <c r="AP472" s="103"/>
      <c r="AQ472" s="103"/>
      <c r="AR472" s="103"/>
      <c r="AS472" s="103"/>
      <c r="AT472" s="103"/>
      <c r="AU472" s="103"/>
      <c r="AV472" s="103"/>
      <c r="AW472" s="103"/>
      <c r="AX472" s="103"/>
      <c r="AY472" s="103"/>
      <c r="AZ472" s="103"/>
      <c r="BA472" s="103"/>
      <c r="BB472" s="103"/>
      <c r="BC472" s="103"/>
      <c r="BD472" s="103"/>
      <c r="BE472" s="103"/>
    </row>
    <row r="473" spans="1:57" s="183" customFormat="1" x14ac:dyDescent="0.2">
      <c r="A473" s="85"/>
      <c r="B473" s="86"/>
      <c r="C473" s="85"/>
      <c r="D473" s="207" t="str">
        <f t="shared" si="32"/>
        <v/>
      </c>
      <c r="E473" s="73"/>
      <c r="F473" s="86"/>
      <c r="G473" s="86"/>
      <c r="H473" s="99"/>
      <c r="I473" s="99"/>
      <c r="J473" s="86"/>
      <c r="K473" s="84"/>
      <c r="L473" s="99"/>
      <c r="M473" s="99"/>
      <c r="N473" s="99" t="str">
        <f t="shared" si="33"/>
        <v/>
      </c>
      <c r="O473" s="84"/>
      <c r="P473" s="100"/>
      <c r="Q473" s="100"/>
      <c r="R473" s="84"/>
      <c r="S473" s="101"/>
      <c r="T473" s="100"/>
      <c r="U473" s="84"/>
      <c r="V473" s="84"/>
      <c r="W473" s="86"/>
      <c r="X473" s="84"/>
      <c r="Y473" s="91" t="str">
        <f t="shared" si="34"/>
        <v/>
      </c>
      <c r="Z473" s="84"/>
      <c r="AA473" s="84"/>
      <c r="AB473" s="86"/>
      <c r="AC473" s="84"/>
      <c r="AD473" s="84"/>
      <c r="AE473" s="84"/>
      <c r="AF473" s="91" t="str">
        <f t="shared" si="35"/>
        <v/>
      </c>
      <c r="AG473" s="86"/>
      <c r="AH473" s="100"/>
      <c r="AI473" s="102"/>
      <c r="AJ473" s="184"/>
      <c r="AK473" s="184"/>
      <c r="AL473" s="184"/>
      <c r="AM473" s="103"/>
      <c r="AN473" s="103"/>
      <c r="AO473" s="103"/>
      <c r="AP473" s="103"/>
      <c r="AQ473" s="103"/>
      <c r="AR473" s="103"/>
      <c r="AS473" s="103"/>
      <c r="AT473" s="103"/>
      <c r="AU473" s="103"/>
      <c r="AV473" s="103"/>
      <c r="AW473" s="103"/>
      <c r="AX473" s="103"/>
      <c r="AY473" s="103"/>
      <c r="AZ473" s="103"/>
      <c r="BA473" s="103"/>
      <c r="BB473" s="103"/>
      <c r="BC473" s="103"/>
      <c r="BD473" s="103"/>
      <c r="BE473" s="103"/>
    </row>
    <row r="474" spans="1:57" s="183" customFormat="1" x14ac:dyDescent="0.2">
      <c r="A474" s="85"/>
      <c r="B474" s="86"/>
      <c r="C474" s="85"/>
      <c r="D474" s="207" t="str">
        <f t="shared" si="32"/>
        <v/>
      </c>
      <c r="E474" s="73"/>
      <c r="F474" s="86"/>
      <c r="G474" s="86"/>
      <c r="H474" s="99"/>
      <c r="I474" s="99"/>
      <c r="J474" s="86"/>
      <c r="K474" s="84"/>
      <c r="L474" s="99"/>
      <c r="M474" s="99"/>
      <c r="N474" s="99" t="str">
        <f t="shared" si="33"/>
        <v/>
      </c>
      <c r="O474" s="84"/>
      <c r="P474" s="100"/>
      <c r="Q474" s="100"/>
      <c r="R474" s="84"/>
      <c r="S474" s="101"/>
      <c r="T474" s="100"/>
      <c r="U474" s="84"/>
      <c r="V474" s="84"/>
      <c r="W474" s="86"/>
      <c r="X474" s="84"/>
      <c r="Y474" s="91" t="str">
        <f t="shared" si="34"/>
        <v/>
      </c>
      <c r="Z474" s="84"/>
      <c r="AA474" s="84"/>
      <c r="AB474" s="86"/>
      <c r="AC474" s="84"/>
      <c r="AD474" s="84"/>
      <c r="AE474" s="84"/>
      <c r="AF474" s="91" t="str">
        <f t="shared" si="35"/>
        <v/>
      </c>
      <c r="AG474" s="86"/>
      <c r="AH474" s="100"/>
      <c r="AI474" s="102"/>
      <c r="AJ474" s="184"/>
      <c r="AK474" s="184"/>
      <c r="AL474" s="184"/>
      <c r="AM474" s="103"/>
      <c r="AN474" s="103"/>
      <c r="AO474" s="103"/>
      <c r="AP474" s="103"/>
      <c r="AQ474" s="103"/>
      <c r="AR474" s="103"/>
      <c r="AS474" s="103"/>
      <c r="AT474" s="103"/>
      <c r="AU474" s="103"/>
      <c r="AV474" s="103"/>
      <c r="AW474" s="103"/>
      <c r="AX474" s="103"/>
      <c r="AY474" s="103"/>
      <c r="AZ474" s="103"/>
      <c r="BA474" s="103"/>
      <c r="BB474" s="103"/>
      <c r="BC474" s="103"/>
      <c r="BD474" s="103"/>
      <c r="BE474" s="103"/>
    </row>
    <row r="475" spans="1:57" s="183" customFormat="1" x14ac:dyDescent="0.2">
      <c r="A475" s="85"/>
      <c r="B475" s="86"/>
      <c r="C475" s="85"/>
      <c r="D475" s="207" t="str">
        <f t="shared" si="32"/>
        <v/>
      </c>
      <c r="E475" s="73"/>
      <c r="F475" s="86"/>
      <c r="G475" s="86"/>
      <c r="H475" s="99"/>
      <c r="I475" s="99"/>
      <c r="J475" s="86"/>
      <c r="K475" s="84"/>
      <c r="L475" s="99"/>
      <c r="M475" s="99"/>
      <c r="N475" s="99" t="str">
        <f t="shared" si="33"/>
        <v/>
      </c>
      <c r="O475" s="84"/>
      <c r="P475" s="100"/>
      <c r="Q475" s="100"/>
      <c r="R475" s="84"/>
      <c r="S475" s="101"/>
      <c r="T475" s="100"/>
      <c r="U475" s="84"/>
      <c r="V475" s="84"/>
      <c r="W475" s="86"/>
      <c r="X475" s="84"/>
      <c r="Y475" s="91" t="str">
        <f t="shared" si="34"/>
        <v/>
      </c>
      <c r="Z475" s="84"/>
      <c r="AA475" s="84"/>
      <c r="AB475" s="86"/>
      <c r="AC475" s="84"/>
      <c r="AD475" s="84"/>
      <c r="AE475" s="84"/>
      <c r="AF475" s="91" t="str">
        <f t="shared" si="35"/>
        <v/>
      </c>
      <c r="AG475" s="86"/>
      <c r="AH475" s="100"/>
      <c r="AI475" s="102"/>
      <c r="AJ475" s="184"/>
      <c r="AK475" s="184"/>
      <c r="AL475" s="184"/>
      <c r="AM475" s="103"/>
      <c r="AN475" s="103"/>
      <c r="AO475" s="103"/>
      <c r="AP475" s="103"/>
      <c r="AQ475" s="103"/>
      <c r="AR475" s="103"/>
      <c r="AS475" s="103"/>
      <c r="AT475" s="103"/>
      <c r="AU475" s="103"/>
      <c r="AV475" s="103"/>
      <c r="AW475" s="103"/>
      <c r="AX475" s="103"/>
      <c r="AY475" s="103"/>
      <c r="AZ475" s="103"/>
      <c r="BA475" s="103"/>
      <c r="BB475" s="103"/>
      <c r="BC475" s="103"/>
      <c r="BD475" s="103"/>
      <c r="BE475" s="103"/>
    </row>
    <row r="476" spans="1:57" s="183" customFormat="1" x14ac:dyDescent="0.2">
      <c r="A476" s="85"/>
      <c r="B476" s="86"/>
      <c r="C476" s="85"/>
      <c r="D476" s="207" t="str">
        <f t="shared" si="32"/>
        <v/>
      </c>
      <c r="E476" s="73"/>
      <c r="F476" s="86"/>
      <c r="G476" s="86"/>
      <c r="H476" s="99"/>
      <c r="I476" s="99"/>
      <c r="J476" s="86"/>
      <c r="K476" s="84"/>
      <c r="L476" s="99"/>
      <c r="M476" s="99"/>
      <c r="N476" s="99" t="str">
        <f t="shared" si="33"/>
        <v/>
      </c>
      <c r="O476" s="84"/>
      <c r="P476" s="100"/>
      <c r="Q476" s="100"/>
      <c r="R476" s="84"/>
      <c r="S476" s="101"/>
      <c r="T476" s="100"/>
      <c r="U476" s="84"/>
      <c r="V476" s="84"/>
      <c r="W476" s="86"/>
      <c r="X476" s="84"/>
      <c r="Y476" s="91" t="str">
        <f t="shared" si="34"/>
        <v/>
      </c>
      <c r="Z476" s="84"/>
      <c r="AA476" s="84"/>
      <c r="AB476" s="86"/>
      <c r="AC476" s="84"/>
      <c r="AD476" s="84"/>
      <c r="AE476" s="84"/>
      <c r="AF476" s="91" t="str">
        <f t="shared" si="35"/>
        <v/>
      </c>
      <c r="AG476" s="86"/>
      <c r="AH476" s="100"/>
      <c r="AI476" s="102"/>
      <c r="AJ476" s="184"/>
      <c r="AK476" s="184"/>
      <c r="AL476" s="184"/>
      <c r="AM476" s="103"/>
      <c r="AN476" s="103"/>
      <c r="AO476" s="103"/>
      <c r="AP476" s="103"/>
      <c r="AQ476" s="103"/>
      <c r="AR476" s="103"/>
      <c r="AS476" s="103"/>
      <c r="AT476" s="103"/>
      <c r="AU476" s="103"/>
      <c r="AV476" s="103"/>
      <c r="AW476" s="103"/>
      <c r="AX476" s="103"/>
      <c r="AY476" s="103"/>
      <c r="AZ476" s="103"/>
      <c r="BA476" s="103"/>
      <c r="BB476" s="103"/>
      <c r="BC476" s="103"/>
      <c r="BD476" s="103"/>
      <c r="BE476" s="103"/>
    </row>
    <row r="477" spans="1:57" s="183" customFormat="1" x14ac:dyDescent="0.2">
      <c r="A477" s="85"/>
      <c r="B477" s="86"/>
      <c r="C477" s="85"/>
      <c r="D477" s="207" t="str">
        <f t="shared" si="32"/>
        <v/>
      </c>
      <c r="E477" s="73"/>
      <c r="F477" s="86"/>
      <c r="G477" s="86"/>
      <c r="H477" s="99"/>
      <c r="I477" s="99"/>
      <c r="J477" s="86"/>
      <c r="K477" s="84"/>
      <c r="L477" s="99"/>
      <c r="M477" s="99"/>
      <c r="N477" s="99" t="str">
        <f t="shared" si="33"/>
        <v/>
      </c>
      <c r="O477" s="84"/>
      <c r="P477" s="100"/>
      <c r="Q477" s="100"/>
      <c r="R477" s="84"/>
      <c r="S477" s="101"/>
      <c r="T477" s="100"/>
      <c r="U477" s="84"/>
      <c r="V477" s="84"/>
      <c r="W477" s="86"/>
      <c r="X477" s="84"/>
      <c r="Y477" s="91" t="str">
        <f t="shared" si="34"/>
        <v/>
      </c>
      <c r="Z477" s="84"/>
      <c r="AA477" s="84"/>
      <c r="AB477" s="86"/>
      <c r="AC477" s="84"/>
      <c r="AD477" s="84"/>
      <c r="AE477" s="84"/>
      <c r="AF477" s="91" t="str">
        <f t="shared" si="35"/>
        <v/>
      </c>
      <c r="AG477" s="86"/>
      <c r="AH477" s="100"/>
      <c r="AI477" s="102"/>
      <c r="AJ477" s="184"/>
      <c r="AK477" s="184"/>
      <c r="AL477" s="184"/>
      <c r="AM477" s="103"/>
      <c r="AN477" s="103"/>
      <c r="AO477" s="103"/>
      <c r="AP477" s="103"/>
      <c r="AQ477" s="103"/>
      <c r="AR477" s="103"/>
      <c r="AS477" s="103"/>
      <c r="AT477" s="103"/>
      <c r="AU477" s="103"/>
      <c r="AV477" s="103"/>
      <c r="AW477" s="103"/>
      <c r="AX477" s="103"/>
      <c r="AY477" s="103"/>
      <c r="AZ477" s="103"/>
      <c r="BA477" s="103"/>
      <c r="BB477" s="103"/>
      <c r="BC477" s="103"/>
      <c r="BD477" s="103"/>
      <c r="BE477" s="103"/>
    </row>
    <row r="478" spans="1:57" s="183" customFormat="1" x14ac:dyDescent="0.2">
      <c r="A478" s="85"/>
      <c r="B478" s="86"/>
      <c r="C478" s="85"/>
      <c r="D478" s="207" t="str">
        <f t="shared" si="32"/>
        <v/>
      </c>
      <c r="E478" s="73"/>
      <c r="F478" s="86"/>
      <c r="G478" s="86"/>
      <c r="H478" s="99"/>
      <c r="I478" s="99"/>
      <c r="J478" s="86"/>
      <c r="K478" s="84"/>
      <c r="L478" s="99"/>
      <c r="M478" s="99"/>
      <c r="N478" s="99" t="str">
        <f t="shared" si="33"/>
        <v/>
      </c>
      <c r="O478" s="84"/>
      <c r="P478" s="100"/>
      <c r="Q478" s="100"/>
      <c r="R478" s="84"/>
      <c r="S478" s="101"/>
      <c r="T478" s="100"/>
      <c r="U478" s="84"/>
      <c r="V478" s="84"/>
      <c r="W478" s="86"/>
      <c r="X478" s="84"/>
      <c r="Y478" s="91" t="str">
        <f t="shared" si="34"/>
        <v/>
      </c>
      <c r="Z478" s="84"/>
      <c r="AA478" s="84"/>
      <c r="AB478" s="86"/>
      <c r="AC478" s="84"/>
      <c r="AD478" s="84"/>
      <c r="AE478" s="84"/>
      <c r="AF478" s="91" t="str">
        <f t="shared" si="35"/>
        <v/>
      </c>
      <c r="AG478" s="86"/>
      <c r="AH478" s="100"/>
      <c r="AI478" s="102"/>
      <c r="AJ478" s="184"/>
      <c r="AK478" s="184"/>
      <c r="AL478" s="184"/>
      <c r="AM478" s="103"/>
      <c r="AN478" s="103"/>
      <c r="AO478" s="103"/>
      <c r="AP478" s="103"/>
      <c r="AQ478" s="103"/>
      <c r="AR478" s="103"/>
      <c r="AS478" s="103"/>
      <c r="AT478" s="103"/>
      <c r="AU478" s="103"/>
      <c r="AV478" s="103"/>
      <c r="AW478" s="103"/>
      <c r="AX478" s="103"/>
      <c r="AY478" s="103"/>
      <c r="AZ478" s="103"/>
      <c r="BA478" s="103"/>
      <c r="BB478" s="103"/>
      <c r="BC478" s="103"/>
      <c r="BD478" s="103"/>
      <c r="BE478" s="103"/>
    </row>
    <row r="479" spans="1:57" s="183" customFormat="1" x14ac:dyDescent="0.2">
      <c r="A479" s="85"/>
      <c r="B479" s="86"/>
      <c r="C479" s="85"/>
      <c r="D479" s="207" t="str">
        <f t="shared" si="32"/>
        <v/>
      </c>
      <c r="E479" s="73"/>
      <c r="F479" s="86"/>
      <c r="G479" s="86"/>
      <c r="H479" s="99"/>
      <c r="I479" s="99"/>
      <c r="J479" s="86"/>
      <c r="K479" s="84"/>
      <c r="L479" s="99"/>
      <c r="M479" s="99"/>
      <c r="N479" s="99" t="str">
        <f t="shared" si="33"/>
        <v/>
      </c>
      <c r="O479" s="84"/>
      <c r="P479" s="100"/>
      <c r="Q479" s="100"/>
      <c r="R479" s="84"/>
      <c r="S479" s="101"/>
      <c r="T479" s="100"/>
      <c r="U479" s="84"/>
      <c r="V479" s="84"/>
      <c r="W479" s="86"/>
      <c r="X479" s="84"/>
      <c r="Y479" s="91" t="str">
        <f t="shared" si="34"/>
        <v/>
      </c>
      <c r="Z479" s="84"/>
      <c r="AA479" s="84"/>
      <c r="AB479" s="86"/>
      <c r="AC479" s="84"/>
      <c r="AD479" s="84"/>
      <c r="AE479" s="84"/>
      <c r="AF479" s="91" t="str">
        <f t="shared" si="35"/>
        <v/>
      </c>
      <c r="AG479" s="86"/>
      <c r="AH479" s="100"/>
      <c r="AI479" s="102"/>
      <c r="AJ479" s="184"/>
      <c r="AK479" s="184"/>
      <c r="AL479" s="184"/>
      <c r="AM479" s="103"/>
      <c r="AN479" s="103"/>
      <c r="AO479" s="103"/>
      <c r="AP479" s="103"/>
      <c r="AQ479" s="103"/>
      <c r="AR479" s="103"/>
      <c r="AS479" s="103"/>
      <c r="AT479" s="103"/>
      <c r="AU479" s="103"/>
      <c r="AV479" s="103"/>
      <c r="AW479" s="103"/>
      <c r="AX479" s="103"/>
      <c r="AY479" s="103"/>
      <c r="AZ479" s="103"/>
      <c r="BA479" s="103"/>
      <c r="BB479" s="103"/>
      <c r="BC479" s="103"/>
      <c r="BD479" s="103"/>
      <c r="BE479" s="103"/>
    </row>
    <row r="480" spans="1:57" s="183" customFormat="1" x14ac:dyDescent="0.2">
      <c r="A480" s="85"/>
      <c r="B480" s="86"/>
      <c r="C480" s="85"/>
      <c r="D480" s="207" t="str">
        <f t="shared" si="32"/>
        <v/>
      </c>
      <c r="E480" s="73"/>
      <c r="F480" s="86"/>
      <c r="G480" s="86"/>
      <c r="H480" s="99"/>
      <c r="I480" s="99"/>
      <c r="J480" s="86"/>
      <c r="K480" s="84"/>
      <c r="L480" s="99"/>
      <c r="M480" s="99"/>
      <c r="N480" s="99" t="str">
        <f t="shared" si="33"/>
        <v/>
      </c>
      <c r="O480" s="84"/>
      <c r="P480" s="100"/>
      <c r="Q480" s="100"/>
      <c r="R480" s="84"/>
      <c r="S480" s="101"/>
      <c r="T480" s="100"/>
      <c r="U480" s="84"/>
      <c r="V480" s="84"/>
      <c r="W480" s="86"/>
      <c r="X480" s="84"/>
      <c r="Y480" s="91" t="str">
        <f t="shared" si="34"/>
        <v/>
      </c>
      <c r="Z480" s="84"/>
      <c r="AA480" s="84"/>
      <c r="AB480" s="86"/>
      <c r="AC480" s="84"/>
      <c r="AD480" s="84"/>
      <c r="AE480" s="84"/>
      <c r="AF480" s="91" t="str">
        <f t="shared" si="35"/>
        <v/>
      </c>
      <c r="AG480" s="86"/>
      <c r="AH480" s="100"/>
      <c r="AI480" s="102"/>
      <c r="AJ480" s="184"/>
      <c r="AK480" s="184"/>
      <c r="AL480" s="184"/>
      <c r="AM480" s="103"/>
      <c r="AN480" s="103"/>
      <c r="AO480" s="103"/>
      <c r="AP480" s="103"/>
      <c r="AQ480" s="103"/>
      <c r="AR480" s="103"/>
      <c r="AS480" s="103"/>
      <c r="AT480" s="103"/>
      <c r="AU480" s="103"/>
      <c r="AV480" s="103"/>
      <c r="AW480" s="103"/>
      <c r="AX480" s="103"/>
      <c r="AY480" s="103"/>
      <c r="AZ480" s="103"/>
      <c r="BA480" s="103"/>
      <c r="BB480" s="103"/>
      <c r="BC480" s="103"/>
      <c r="BD480" s="103"/>
      <c r="BE480" s="103"/>
    </row>
    <row r="481" spans="1:57" s="183" customFormat="1" x14ac:dyDescent="0.2">
      <c r="A481" s="85"/>
      <c r="B481" s="86"/>
      <c r="C481" s="85"/>
      <c r="D481" s="207" t="str">
        <f t="shared" si="32"/>
        <v/>
      </c>
      <c r="E481" s="73"/>
      <c r="F481" s="86"/>
      <c r="G481" s="86"/>
      <c r="H481" s="99"/>
      <c r="I481" s="99"/>
      <c r="J481" s="86"/>
      <c r="K481" s="84"/>
      <c r="L481" s="99"/>
      <c r="M481" s="99"/>
      <c r="N481" s="99" t="str">
        <f t="shared" si="33"/>
        <v/>
      </c>
      <c r="O481" s="84"/>
      <c r="P481" s="100"/>
      <c r="Q481" s="100"/>
      <c r="R481" s="84"/>
      <c r="S481" s="101"/>
      <c r="T481" s="100"/>
      <c r="U481" s="84"/>
      <c r="V481" s="84"/>
      <c r="W481" s="86"/>
      <c r="X481" s="84"/>
      <c r="Y481" s="91" t="str">
        <f t="shared" si="34"/>
        <v/>
      </c>
      <c r="Z481" s="84"/>
      <c r="AA481" s="84"/>
      <c r="AB481" s="86"/>
      <c r="AC481" s="84"/>
      <c r="AD481" s="84"/>
      <c r="AE481" s="84"/>
      <c r="AF481" s="91" t="str">
        <f t="shared" si="35"/>
        <v/>
      </c>
      <c r="AG481" s="86"/>
      <c r="AH481" s="100"/>
      <c r="AI481" s="102"/>
      <c r="AJ481" s="184"/>
      <c r="AK481" s="184"/>
      <c r="AL481" s="184"/>
      <c r="AM481" s="103"/>
      <c r="AN481" s="103"/>
      <c r="AO481" s="103"/>
      <c r="AP481" s="103"/>
      <c r="AQ481" s="103"/>
      <c r="AR481" s="103"/>
      <c r="AS481" s="103"/>
      <c r="AT481" s="103"/>
      <c r="AU481" s="103"/>
      <c r="AV481" s="103"/>
      <c r="AW481" s="103"/>
      <c r="AX481" s="103"/>
      <c r="AY481" s="103"/>
      <c r="AZ481" s="103"/>
      <c r="BA481" s="103"/>
      <c r="BB481" s="103"/>
      <c r="BC481" s="103"/>
      <c r="BD481" s="103"/>
      <c r="BE481" s="103"/>
    </row>
    <row r="482" spans="1:57" s="183" customFormat="1" x14ac:dyDescent="0.2">
      <c r="A482" s="85"/>
      <c r="B482" s="86"/>
      <c r="C482" s="85"/>
      <c r="D482" s="207" t="str">
        <f t="shared" si="32"/>
        <v/>
      </c>
      <c r="E482" s="73"/>
      <c r="F482" s="86"/>
      <c r="G482" s="86"/>
      <c r="H482" s="99"/>
      <c r="I482" s="99"/>
      <c r="J482" s="86"/>
      <c r="K482" s="84"/>
      <c r="L482" s="99"/>
      <c r="M482" s="99"/>
      <c r="N482" s="99" t="str">
        <f t="shared" si="33"/>
        <v/>
      </c>
      <c r="O482" s="84"/>
      <c r="P482" s="100"/>
      <c r="Q482" s="100"/>
      <c r="R482" s="84"/>
      <c r="S482" s="101"/>
      <c r="T482" s="100"/>
      <c r="U482" s="84"/>
      <c r="V482" s="84"/>
      <c r="W482" s="86"/>
      <c r="X482" s="84"/>
      <c r="Y482" s="91" t="str">
        <f t="shared" si="34"/>
        <v/>
      </c>
      <c r="Z482" s="84"/>
      <c r="AA482" s="84"/>
      <c r="AB482" s="86"/>
      <c r="AC482" s="84"/>
      <c r="AD482" s="84"/>
      <c r="AE482" s="84"/>
      <c r="AF482" s="91" t="str">
        <f t="shared" si="35"/>
        <v/>
      </c>
      <c r="AG482" s="86"/>
      <c r="AH482" s="100"/>
      <c r="AI482" s="102"/>
      <c r="AJ482" s="184"/>
      <c r="AK482" s="184"/>
      <c r="AL482" s="184"/>
      <c r="AM482" s="103"/>
      <c r="AN482" s="103"/>
      <c r="AO482" s="103"/>
      <c r="AP482" s="103"/>
      <c r="AQ482" s="103"/>
      <c r="AR482" s="103"/>
      <c r="AS482" s="103"/>
      <c r="AT482" s="103"/>
      <c r="AU482" s="103"/>
      <c r="AV482" s="103"/>
      <c r="AW482" s="103"/>
      <c r="AX482" s="103"/>
      <c r="AY482" s="103"/>
      <c r="AZ482" s="103"/>
      <c r="BA482" s="103"/>
      <c r="BB482" s="103"/>
      <c r="BC482" s="103"/>
      <c r="BD482" s="103"/>
      <c r="BE482" s="103"/>
    </row>
    <row r="483" spans="1:57" s="183" customFormat="1" x14ac:dyDescent="0.2">
      <c r="A483" s="85"/>
      <c r="B483" s="86"/>
      <c r="C483" s="85"/>
      <c r="D483" s="207" t="str">
        <f t="shared" si="32"/>
        <v/>
      </c>
      <c r="E483" s="73"/>
      <c r="F483" s="86"/>
      <c r="G483" s="86"/>
      <c r="H483" s="99"/>
      <c r="I483" s="99"/>
      <c r="J483" s="86"/>
      <c r="K483" s="84"/>
      <c r="L483" s="99"/>
      <c r="M483" s="99"/>
      <c r="N483" s="99" t="str">
        <f t="shared" si="33"/>
        <v/>
      </c>
      <c r="O483" s="84"/>
      <c r="P483" s="100"/>
      <c r="Q483" s="100"/>
      <c r="R483" s="84"/>
      <c r="S483" s="101"/>
      <c r="T483" s="100"/>
      <c r="U483" s="84"/>
      <c r="V483" s="84"/>
      <c r="W483" s="86"/>
      <c r="X483" s="84"/>
      <c r="Y483" s="91" t="str">
        <f t="shared" si="34"/>
        <v/>
      </c>
      <c r="Z483" s="84"/>
      <c r="AA483" s="84"/>
      <c r="AB483" s="86"/>
      <c r="AC483" s="84"/>
      <c r="AD483" s="84"/>
      <c r="AE483" s="84"/>
      <c r="AF483" s="91" t="str">
        <f t="shared" si="35"/>
        <v/>
      </c>
      <c r="AG483" s="86"/>
      <c r="AH483" s="100"/>
      <c r="AI483" s="102"/>
      <c r="AJ483" s="184"/>
      <c r="AK483" s="184"/>
      <c r="AL483" s="184"/>
      <c r="AM483" s="103"/>
      <c r="AN483" s="103"/>
      <c r="AO483" s="103"/>
      <c r="AP483" s="103"/>
      <c r="AQ483" s="103"/>
      <c r="AR483" s="103"/>
      <c r="AS483" s="103"/>
      <c r="AT483" s="103"/>
      <c r="AU483" s="103"/>
      <c r="AV483" s="103"/>
      <c r="AW483" s="103"/>
      <c r="AX483" s="103"/>
      <c r="AY483" s="103"/>
      <c r="AZ483" s="103"/>
      <c r="BA483" s="103"/>
      <c r="BB483" s="103"/>
      <c r="BC483" s="103"/>
      <c r="BD483" s="103"/>
      <c r="BE483" s="103"/>
    </row>
    <row r="484" spans="1:57" s="183" customFormat="1" x14ac:dyDescent="0.2">
      <c r="A484" s="85"/>
      <c r="B484" s="86"/>
      <c r="C484" s="85"/>
      <c r="D484" s="207" t="str">
        <f t="shared" si="32"/>
        <v/>
      </c>
      <c r="E484" s="73"/>
      <c r="F484" s="86"/>
      <c r="G484" s="86"/>
      <c r="H484" s="99"/>
      <c r="I484" s="99"/>
      <c r="J484" s="86"/>
      <c r="K484" s="84"/>
      <c r="L484" s="99"/>
      <c r="M484" s="99"/>
      <c r="N484" s="99" t="str">
        <f t="shared" si="33"/>
        <v/>
      </c>
      <c r="O484" s="84"/>
      <c r="P484" s="100"/>
      <c r="Q484" s="100"/>
      <c r="R484" s="84"/>
      <c r="S484" s="101"/>
      <c r="T484" s="100"/>
      <c r="U484" s="84"/>
      <c r="V484" s="84"/>
      <c r="W484" s="86"/>
      <c r="X484" s="84"/>
      <c r="Y484" s="91" t="str">
        <f t="shared" si="34"/>
        <v/>
      </c>
      <c r="Z484" s="84"/>
      <c r="AA484" s="84"/>
      <c r="AB484" s="86"/>
      <c r="AC484" s="84"/>
      <c r="AD484" s="84"/>
      <c r="AE484" s="84"/>
      <c r="AF484" s="91" t="str">
        <f t="shared" si="35"/>
        <v/>
      </c>
      <c r="AG484" s="86"/>
      <c r="AH484" s="100"/>
      <c r="AI484" s="102"/>
      <c r="AJ484" s="184"/>
      <c r="AK484" s="184"/>
      <c r="AL484" s="184"/>
      <c r="AM484" s="103"/>
      <c r="AN484" s="103"/>
      <c r="AO484" s="103"/>
      <c r="AP484" s="103"/>
      <c r="AQ484" s="103"/>
      <c r="AR484" s="103"/>
      <c r="AS484" s="103"/>
      <c r="AT484" s="103"/>
      <c r="AU484" s="103"/>
      <c r="AV484" s="103"/>
      <c r="AW484" s="103"/>
      <c r="AX484" s="103"/>
      <c r="AY484" s="103"/>
      <c r="AZ484" s="103"/>
      <c r="BA484" s="103"/>
      <c r="BB484" s="103"/>
      <c r="BC484" s="103"/>
      <c r="BD484" s="103"/>
      <c r="BE484" s="103"/>
    </row>
    <row r="485" spans="1:57" s="183" customFormat="1" x14ac:dyDescent="0.2">
      <c r="A485" s="85"/>
      <c r="B485" s="86"/>
      <c r="C485" s="85"/>
      <c r="D485" s="207" t="str">
        <f t="shared" si="32"/>
        <v/>
      </c>
      <c r="E485" s="73"/>
      <c r="F485" s="86"/>
      <c r="G485" s="86"/>
      <c r="H485" s="99"/>
      <c r="I485" s="99"/>
      <c r="J485" s="86"/>
      <c r="K485" s="84"/>
      <c r="L485" s="99"/>
      <c r="M485" s="99"/>
      <c r="N485" s="99" t="str">
        <f t="shared" si="33"/>
        <v/>
      </c>
      <c r="O485" s="84"/>
      <c r="P485" s="100"/>
      <c r="Q485" s="100"/>
      <c r="R485" s="84"/>
      <c r="S485" s="101"/>
      <c r="T485" s="100"/>
      <c r="U485" s="84"/>
      <c r="V485" s="84"/>
      <c r="W485" s="86"/>
      <c r="X485" s="84"/>
      <c r="Y485" s="91" t="str">
        <f t="shared" si="34"/>
        <v/>
      </c>
      <c r="Z485" s="84"/>
      <c r="AA485" s="84"/>
      <c r="AB485" s="86"/>
      <c r="AC485" s="84"/>
      <c r="AD485" s="84"/>
      <c r="AE485" s="84"/>
      <c r="AF485" s="91" t="str">
        <f t="shared" si="35"/>
        <v/>
      </c>
      <c r="AG485" s="86"/>
      <c r="AH485" s="100"/>
      <c r="AI485" s="102"/>
      <c r="AJ485" s="184"/>
      <c r="AK485" s="184"/>
      <c r="AL485" s="184"/>
      <c r="AM485" s="103"/>
      <c r="AN485" s="103"/>
      <c r="AO485" s="103"/>
      <c r="AP485" s="103"/>
      <c r="AQ485" s="103"/>
      <c r="AR485" s="103"/>
      <c r="AS485" s="103"/>
      <c r="AT485" s="103"/>
      <c r="AU485" s="103"/>
      <c r="AV485" s="103"/>
      <c r="AW485" s="103"/>
      <c r="AX485" s="103"/>
      <c r="AY485" s="103"/>
      <c r="AZ485" s="103"/>
      <c r="BA485" s="103"/>
      <c r="BB485" s="103"/>
      <c r="BC485" s="103"/>
      <c r="BD485" s="103"/>
      <c r="BE485" s="103"/>
    </row>
    <row r="486" spans="1:57" s="183" customFormat="1" x14ac:dyDescent="0.2">
      <c r="A486" s="85"/>
      <c r="B486" s="86"/>
      <c r="C486" s="85"/>
      <c r="D486" s="207" t="str">
        <f t="shared" si="32"/>
        <v/>
      </c>
      <c r="E486" s="73"/>
      <c r="F486" s="86"/>
      <c r="G486" s="86"/>
      <c r="H486" s="99"/>
      <c r="I486" s="99"/>
      <c r="J486" s="86"/>
      <c r="K486" s="84"/>
      <c r="L486" s="99"/>
      <c r="M486" s="99"/>
      <c r="N486" s="99" t="str">
        <f t="shared" si="33"/>
        <v/>
      </c>
      <c r="O486" s="84"/>
      <c r="P486" s="100"/>
      <c r="Q486" s="100"/>
      <c r="R486" s="84"/>
      <c r="S486" s="101"/>
      <c r="T486" s="100"/>
      <c r="U486" s="84"/>
      <c r="V486" s="84"/>
      <c r="W486" s="86"/>
      <c r="X486" s="84"/>
      <c r="Y486" s="91" t="str">
        <f t="shared" si="34"/>
        <v/>
      </c>
      <c r="Z486" s="84"/>
      <c r="AA486" s="84"/>
      <c r="AB486" s="86"/>
      <c r="AC486" s="84"/>
      <c r="AD486" s="84"/>
      <c r="AE486" s="84"/>
      <c r="AF486" s="91" t="str">
        <f t="shared" si="35"/>
        <v/>
      </c>
      <c r="AG486" s="86"/>
      <c r="AH486" s="100"/>
      <c r="AI486" s="102"/>
      <c r="AJ486" s="184"/>
      <c r="AK486" s="184"/>
      <c r="AL486" s="184"/>
      <c r="AM486" s="103"/>
      <c r="AN486" s="103"/>
      <c r="AO486" s="103"/>
      <c r="AP486" s="103"/>
      <c r="AQ486" s="103"/>
      <c r="AR486" s="103"/>
      <c r="AS486" s="103"/>
      <c r="AT486" s="103"/>
      <c r="AU486" s="103"/>
      <c r="AV486" s="103"/>
      <c r="AW486" s="103"/>
      <c r="AX486" s="103"/>
      <c r="AY486" s="103"/>
      <c r="AZ486" s="103"/>
      <c r="BA486" s="103"/>
      <c r="BB486" s="103"/>
      <c r="BC486" s="103"/>
      <c r="BD486" s="103"/>
      <c r="BE486" s="103"/>
    </row>
    <row r="487" spans="1:57" s="183" customFormat="1" x14ac:dyDescent="0.2">
      <c r="A487" s="85"/>
      <c r="B487" s="86"/>
      <c r="C487" s="85"/>
      <c r="D487" s="207" t="str">
        <f t="shared" si="32"/>
        <v/>
      </c>
      <c r="E487" s="73"/>
      <c r="F487" s="86"/>
      <c r="G487" s="86"/>
      <c r="H487" s="99"/>
      <c r="I487" s="99"/>
      <c r="J487" s="86"/>
      <c r="K487" s="84"/>
      <c r="L487" s="99"/>
      <c r="M487" s="99"/>
      <c r="N487" s="99" t="str">
        <f t="shared" si="33"/>
        <v/>
      </c>
      <c r="O487" s="84"/>
      <c r="P487" s="100"/>
      <c r="Q487" s="100"/>
      <c r="R487" s="84"/>
      <c r="S487" s="101"/>
      <c r="T487" s="100"/>
      <c r="U487" s="84"/>
      <c r="V487" s="84"/>
      <c r="W487" s="86"/>
      <c r="X487" s="84"/>
      <c r="Y487" s="91" t="str">
        <f t="shared" si="34"/>
        <v/>
      </c>
      <c r="Z487" s="84"/>
      <c r="AA487" s="84"/>
      <c r="AB487" s="86"/>
      <c r="AC487" s="84"/>
      <c r="AD487" s="84"/>
      <c r="AE487" s="84"/>
      <c r="AF487" s="91" t="str">
        <f t="shared" si="35"/>
        <v/>
      </c>
      <c r="AG487" s="86"/>
      <c r="AH487" s="100"/>
      <c r="AI487" s="102"/>
      <c r="AJ487" s="184"/>
      <c r="AK487" s="184"/>
      <c r="AL487" s="184"/>
      <c r="AM487" s="103"/>
      <c r="AN487" s="103"/>
      <c r="AO487" s="103"/>
      <c r="AP487" s="103"/>
      <c r="AQ487" s="103"/>
      <c r="AR487" s="103"/>
      <c r="AS487" s="103"/>
      <c r="AT487" s="103"/>
      <c r="AU487" s="103"/>
      <c r="AV487" s="103"/>
      <c r="AW487" s="103"/>
      <c r="AX487" s="103"/>
      <c r="AY487" s="103"/>
      <c r="AZ487" s="103"/>
      <c r="BA487" s="103"/>
      <c r="BB487" s="103"/>
      <c r="BC487" s="103"/>
      <c r="BD487" s="103"/>
      <c r="BE487" s="103"/>
    </row>
    <row r="488" spans="1:57" s="183" customFormat="1" x14ac:dyDescent="0.2">
      <c r="A488" s="85"/>
      <c r="B488" s="86"/>
      <c r="C488" s="85"/>
      <c r="D488" s="207" t="str">
        <f t="shared" si="32"/>
        <v/>
      </c>
      <c r="E488" s="73"/>
      <c r="F488" s="86"/>
      <c r="G488" s="86"/>
      <c r="H488" s="99"/>
      <c r="I488" s="99"/>
      <c r="J488" s="86"/>
      <c r="K488" s="84"/>
      <c r="L488" s="99"/>
      <c r="M488" s="99"/>
      <c r="N488" s="99" t="str">
        <f t="shared" si="33"/>
        <v/>
      </c>
      <c r="O488" s="84"/>
      <c r="P488" s="100"/>
      <c r="Q488" s="100"/>
      <c r="R488" s="84"/>
      <c r="S488" s="101"/>
      <c r="T488" s="100"/>
      <c r="U488" s="84"/>
      <c r="V488" s="84"/>
      <c r="W488" s="86"/>
      <c r="X488" s="84"/>
      <c r="Y488" s="91" t="str">
        <f t="shared" si="34"/>
        <v/>
      </c>
      <c r="Z488" s="84"/>
      <c r="AA488" s="84"/>
      <c r="AB488" s="86"/>
      <c r="AC488" s="84"/>
      <c r="AD488" s="84"/>
      <c r="AE488" s="84"/>
      <c r="AF488" s="91" t="str">
        <f t="shared" si="35"/>
        <v/>
      </c>
      <c r="AG488" s="86"/>
      <c r="AH488" s="100"/>
      <c r="AI488" s="102"/>
      <c r="AJ488" s="184"/>
      <c r="AK488" s="184"/>
      <c r="AL488" s="184"/>
      <c r="AM488" s="103"/>
      <c r="AN488" s="103"/>
      <c r="AO488" s="103"/>
      <c r="AP488" s="103"/>
      <c r="AQ488" s="103"/>
      <c r="AR488" s="103"/>
      <c r="AS488" s="103"/>
      <c r="AT488" s="103"/>
      <c r="AU488" s="103"/>
      <c r="AV488" s="103"/>
      <c r="AW488" s="103"/>
      <c r="AX488" s="103"/>
      <c r="AY488" s="103"/>
      <c r="AZ488" s="103"/>
      <c r="BA488" s="103"/>
      <c r="BB488" s="103"/>
      <c r="BC488" s="103"/>
      <c r="BD488" s="103"/>
      <c r="BE488" s="103"/>
    </row>
    <row r="489" spans="1:57" s="183" customFormat="1" x14ac:dyDescent="0.2">
      <c r="A489" s="85"/>
      <c r="B489" s="86"/>
      <c r="C489" s="85"/>
      <c r="D489" s="207" t="str">
        <f t="shared" si="32"/>
        <v/>
      </c>
      <c r="E489" s="73"/>
      <c r="F489" s="86"/>
      <c r="G489" s="86"/>
      <c r="H489" s="99"/>
      <c r="I489" s="99"/>
      <c r="J489" s="86"/>
      <c r="K489" s="84"/>
      <c r="L489" s="99"/>
      <c r="M489" s="99"/>
      <c r="N489" s="99" t="str">
        <f t="shared" si="33"/>
        <v/>
      </c>
      <c r="O489" s="84"/>
      <c r="P489" s="100"/>
      <c r="Q489" s="100"/>
      <c r="R489" s="84"/>
      <c r="S489" s="101"/>
      <c r="T489" s="100"/>
      <c r="U489" s="84"/>
      <c r="V489" s="84"/>
      <c r="W489" s="86"/>
      <c r="X489" s="84"/>
      <c r="Y489" s="91" t="str">
        <f t="shared" si="34"/>
        <v/>
      </c>
      <c r="Z489" s="84"/>
      <c r="AA489" s="84"/>
      <c r="AB489" s="86"/>
      <c r="AC489" s="84"/>
      <c r="AD489" s="84"/>
      <c r="AE489" s="84"/>
      <c r="AF489" s="91" t="str">
        <f t="shared" si="35"/>
        <v/>
      </c>
      <c r="AG489" s="86"/>
      <c r="AH489" s="100"/>
      <c r="AI489" s="102"/>
      <c r="AJ489" s="184"/>
      <c r="AK489" s="184"/>
      <c r="AL489" s="184"/>
      <c r="AM489" s="103"/>
      <c r="AN489" s="103"/>
      <c r="AO489" s="103"/>
      <c r="AP489" s="103"/>
      <c r="AQ489" s="103"/>
      <c r="AR489" s="103"/>
      <c r="AS489" s="103"/>
      <c r="AT489" s="103"/>
      <c r="AU489" s="103"/>
      <c r="AV489" s="103"/>
      <c r="AW489" s="103"/>
      <c r="AX489" s="103"/>
      <c r="AY489" s="103"/>
      <c r="AZ489" s="103"/>
      <c r="BA489" s="103"/>
      <c r="BB489" s="103"/>
      <c r="BC489" s="103"/>
      <c r="BD489" s="103"/>
      <c r="BE489" s="103"/>
    </row>
    <row r="490" spans="1:57" s="183" customFormat="1" x14ac:dyDescent="0.2">
      <c r="A490" s="85"/>
      <c r="B490" s="86"/>
      <c r="C490" s="85"/>
      <c r="D490" s="207" t="str">
        <f t="shared" si="32"/>
        <v/>
      </c>
      <c r="E490" s="73"/>
      <c r="F490" s="86"/>
      <c r="G490" s="86"/>
      <c r="H490" s="99"/>
      <c r="I490" s="99"/>
      <c r="J490" s="86"/>
      <c r="K490" s="84"/>
      <c r="L490" s="99"/>
      <c r="M490" s="99"/>
      <c r="N490" s="99" t="str">
        <f t="shared" si="33"/>
        <v/>
      </c>
      <c r="O490" s="84"/>
      <c r="P490" s="100"/>
      <c r="Q490" s="100"/>
      <c r="R490" s="84"/>
      <c r="S490" s="101"/>
      <c r="T490" s="100"/>
      <c r="U490" s="84"/>
      <c r="V490" s="84"/>
      <c r="W490" s="86"/>
      <c r="X490" s="84"/>
      <c r="Y490" s="91" t="str">
        <f t="shared" si="34"/>
        <v/>
      </c>
      <c r="Z490" s="84"/>
      <c r="AA490" s="84"/>
      <c r="AB490" s="86"/>
      <c r="AC490" s="84"/>
      <c r="AD490" s="84"/>
      <c r="AE490" s="84"/>
      <c r="AF490" s="91" t="str">
        <f t="shared" si="35"/>
        <v/>
      </c>
      <c r="AG490" s="86"/>
      <c r="AH490" s="100"/>
      <c r="AI490" s="102"/>
      <c r="AJ490" s="184"/>
      <c r="AK490" s="184"/>
      <c r="AL490" s="184"/>
      <c r="AM490" s="103"/>
      <c r="AN490" s="103"/>
      <c r="AO490" s="103"/>
      <c r="AP490" s="103"/>
      <c r="AQ490" s="103"/>
      <c r="AR490" s="103"/>
      <c r="AS490" s="103"/>
      <c r="AT490" s="103"/>
      <c r="AU490" s="103"/>
      <c r="AV490" s="103"/>
      <c r="AW490" s="103"/>
      <c r="AX490" s="103"/>
      <c r="AY490" s="103"/>
      <c r="AZ490" s="103"/>
      <c r="BA490" s="103"/>
      <c r="BB490" s="103"/>
      <c r="BC490" s="103"/>
      <c r="BD490" s="103"/>
      <c r="BE490" s="103"/>
    </row>
    <row r="491" spans="1:57" s="183" customFormat="1" x14ac:dyDescent="0.2">
      <c r="A491" s="85"/>
      <c r="B491" s="86"/>
      <c r="C491" s="85"/>
      <c r="D491" s="207" t="str">
        <f t="shared" si="32"/>
        <v/>
      </c>
      <c r="E491" s="73"/>
      <c r="F491" s="86"/>
      <c r="G491" s="86"/>
      <c r="H491" s="99"/>
      <c r="I491" s="99"/>
      <c r="J491" s="86"/>
      <c r="K491" s="84"/>
      <c r="L491" s="99"/>
      <c r="M491" s="99"/>
      <c r="N491" s="99" t="str">
        <f t="shared" si="33"/>
        <v/>
      </c>
      <c r="O491" s="84"/>
      <c r="P491" s="100"/>
      <c r="Q491" s="100"/>
      <c r="R491" s="84"/>
      <c r="S491" s="101"/>
      <c r="T491" s="100"/>
      <c r="U491" s="84"/>
      <c r="V491" s="84"/>
      <c r="W491" s="86"/>
      <c r="X491" s="84"/>
      <c r="Y491" s="91" t="str">
        <f t="shared" si="34"/>
        <v/>
      </c>
      <c r="Z491" s="84"/>
      <c r="AA491" s="84"/>
      <c r="AB491" s="86"/>
      <c r="AC491" s="84"/>
      <c r="AD491" s="84"/>
      <c r="AE491" s="84"/>
      <c r="AF491" s="91" t="str">
        <f t="shared" si="35"/>
        <v/>
      </c>
      <c r="AG491" s="86"/>
      <c r="AH491" s="100"/>
      <c r="AI491" s="102"/>
      <c r="AJ491" s="184"/>
      <c r="AK491" s="184"/>
      <c r="AL491" s="184"/>
      <c r="AM491" s="103"/>
      <c r="AN491" s="103"/>
      <c r="AO491" s="103"/>
      <c r="AP491" s="103"/>
      <c r="AQ491" s="103"/>
      <c r="AR491" s="103"/>
      <c r="AS491" s="103"/>
      <c r="AT491" s="103"/>
      <c r="AU491" s="103"/>
      <c r="AV491" s="103"/>
      <c r="AW491" s="103"/>
      <c r="AX491" s="103"/>
      <c r="AY491" s="103"/>
      <c r="AZ491" s="103"/>
      <c r="BA491" s="103"/>
      <c r="BB491" s="103"/>
      <c r="BC491" s="103"/>
      <c r="BD491" s="103"/>
      <c r="BE491" s="103"/>
    </row>
    <row r="492" spans="1:57" s="183" customFormat="1" x14ac:dyDescent="0.2">
      <c r="A492" s="85"/>
      <c r="B492" s="86"/>
      <c r="C492" s="85"/>
      <c r="D492" s="207" t="str">
        <f t="shared" si="32"/>
        <v/>
      </c>
      <c r="E492" s="73"/>
      <c r="F492" s="86"/>
      <c r="G492" s="86"/>
      <c r="H492" s="99"/>
      <c r="I492" s="99"/>
      <c r="J492" s="86"/>
      <c r="K492" s="84"/>
      <c r="L492" s="99"/>
      <c r="M492" s="99"/>
      <c r="N492" s="99" t="str">
        <f t="shared" si="33"/>
        <v/>
      </c>
      <c r="O492" s="84"/>
      <c r="P492" s="100"/>
      <c r="Q492" s="100"/>
      <c r="R492" s="84"/>
      <c r="S492" s="101"/>
      <c r="T492" s="100"/>
      <c r="U492" s="84"/>
      <c r="V492" s="84"/>
      <c r="W492" s="86"/>
      <c r="X492" s="84"/>
      <c r="Y492" s="91" t="str">
        <f t="shared" si="34"/>
        <v/>
      </c>
      <c r="Z492" s="84"/>
      <c r="AA492" s="84"/>
      <c r="AB492" s="86"/>
      <c r="AC492" s="84"/>
      <c r="AD492" s="84"/>
      <c r="AE492" s="84"/>
      <c r="AF492" s="91" t="str">
        <f t="shared" si="35"/>
        <v/>
      </c>
      <c r="AG492" s="86"/>
      <c r="AH492" s="100"/>
      <c r="AI492" s="102"/>
      <c r="AJ492" s="184"/>
      <c r="AK492" s="184"/>
      <c r="AL492" s="184"/>
      <c r="AM492" s="103"/>
      <c r="AN492" s="103"/>
      <c r="AO492" s="103"/>
      <c r="AP492" s="103"/>
      <c r="AQ492" s="103"/>
      <c r="AR492" s="103"/>
      <c r="AS492" s="103"/>
      <c r="AT492" s="103"/>
      <c r="AU492" s="103"/>
      <c r="AV492" s="103"/>
      <c r="AW492" s="103"/>
      <c r="AX492" s="103"/>
      <c r="AY492" s="103"/>
      <c r="AZ492" s="103"/>
      <c r="BA492" s="103"/>
      <c r="BB492" s="103"/>
      <c r="BC492" s="103"/>
      <c r="BD492" s="103"/>
      <c r="BE492" s="103"/>
    </row>
    <row r="493" spans="1:57" s="183" customFormat="1" x14ac:dyDescent="0.2">
      <c r="A493" s="85"/>
      <c r="B493" s="86"/>
      <c r="C493" s="85"/>
      <c r="D493" s="207" t="str">
        <f t="shared" si="32"/>
        <v/>
      </c>
      <c r="E493" s="73"/>
      <c r="F493" s="86"/>
      <c r="G493" s="86"/>
      <c r="H493" s="99"/>
      <c r="I493" s="99"/>
      <c r="J493" s="86"/>
      <c r="K493" s="84"/>
      <c r="L493" s="99"/>
      <c r="M493" s="99"/>
      <c r="N493" s="99" t="str">
        <f t="shared" si="33"/>
        <v/>
      </c>
      <c r="O493" s="84"/>
      <c r="P493" s="100"/>
      <c r="Q493" s="100"/>
      <c r="R493" s="84"/>
      <c r="S493" s="101"/>
      <c r="T493" s="100"/>
      <c r="U493" s="84"/>
      <c r="V493" s="84"/>
      <c r="W493" s="86"/>
      <c r="X493" s="84"/>
      <c r="Y493" s="91" t="str">
        <f t="shared" si="34"/>
        <v/>
      </c>
      <c r="Z493" s="84"/>
      <c r="AA493" s="84"/>
      <c r="AB493" s="86"/>
      <c r="AC493" s="84"/>
      <c r="AD493" s="84"/>
      <c r="AE493" s="84"/>
      <c r="AF493" s="91" t="str">
        <f t="shared" si="35"/>
        <v/>
      </c>
      <c r="AG493" s="86"/>
      <c r="AH493" s="100"/>
      <c r="AI493" s="102"/>
      <c r="AJ493" s="184"/>
      <c r="AK493" s="184"/>
      <c r="AL493" s="184"/>
      <c r="AM493" s="103"/>
      <c r="AN493" s="103"/>
      <c r="AO493" s="103"/>
      <c r="AP493" s="103"/>
      <c r="AQ493" s="103"/>
      <c r="AR493" s="103"/>
      <c r="AS493" s="103"/>
      <c r="AT493" s="103"/>
      <c r="AU493" s="103"/>
      <c r="AV493" s="103"/>
      <c r="AW493" s="103"/>
      <c r="AX493" s="103"/>
      <c r="AY493" s="103"/>
      <c r="AZ493" s="103"/>
      <c r="BA493" s="103"/>
      <c r="BB493" s="103"/>
      <c r="BC493" s="103"/>
      <c r="BD493" s="103"/>
      <c r="BE493" s="103"/>
    </row>
    <row r="494" spans="1:57" s="183" customFormat="1" x14ac:dyDescent="0.2">
      <c r="A494" s="85"/>
      <c r="B494" s="86"/>
      <c r="C494" s="85"/>
      <c r="D494" s="207" t="str">
        <f t="shared" si="32"/>
        <v/>
      </c>
      <c r="E494" s="73"/>
      <c r="F494" s="86"/>
      <c r="G494" s="86"/>
      <c r="H494" s="99"/>
      <c r="I494" s="99"/>
      <c r="J494" s="86"/>
      <c r="K494" s="84"/>
      <c r="L494" s="99"/>
      <c r="M494" s="99"/>
      <c r="N494" s="99" t="str">
        <f t="shared" si="33"/>
        <v/>
      </c>
      <c r="O494" s="84"/>
      <c r="P494" s="100"/>
      <c r="Q494" s="100"/>
      <c r="R494" s="84"/>
      <c r="S494" s="101"/>
      <c r="T494" s="100"/>
      <c r="U494" s="84"/>
      <c r="V494" s="84"/>
      <c r="W494" s="86"/>
      <c r="X494" s="84"/>
      <c r="Y494" s="91" t="str">
        <f t="shared" si="34"/>
        <v/>
      </c>
      <c r="Z494" s="84"/>
      <c r="AA494" s="84"/>
      <c r="AB494" s="86"/>
      <c r="AC494" s="84"/>
      <c r="AD494" s="84"/>
      <c r="AE494" s="84"/>
      <c r="AF494" s="91" t="str">
        <f t="shared" si="35"/>
        <v/>
      </c>
      <c r="AG494" s="86"/>
      <c r="AH494" s="100"/>
      <c r="AI494" s="102"/>
      <c r="AJ494" s="184"/>
      <c r="AK494" s="184"/>
      <c r="AL494" s="184"/>
      <c r="AM494" s="103"/>
      <c r="AN494" s="103"/>
      <c r="AO494" s="103"/>
      <c r="AP494" s="103"/>
      <c r="AQ494" s="103"/>
      <c r="AR494" s="103"/>
      <c r="AS494" s="103"/>
      <c r="AT494" s="103"/>
      <c r="AU494" s="103"/>
      <c r="AV494" s="103"/>
      <c r="AW494" s="103"/>
      <c r="AX494" s="103"/>
      <c r="AY494" s="103"/>
      <c r="AZ494" s="103"/>
      <c r="BA494" s="103"/>
      <c r="BB494" s="103"/>
      <c r="BC494" s="103"/>
      <c r="BD494" s="103"/>
      <c r="BE494" s="103"/>
    </row>
    <row r="495" spans="1:57" s="183" customFormat="1" x14ac:dyDescent="0.2">
      <c r="A495" s="85"/>
      <c r="B495" s="86"/>
      <c r="C495" s="85"/>
      <c r="D495" s="207" t="str">
        <f t="shared" si="32"/>
        <v/>
      </c>
      <c r="E495" s="73"/>
      <c r="F495" s="86"/>
      <c r="G495" s="86"/>
      <c r="H495" s="99"/>
      <c r="I495" s="99"/>
      <c r="J495" s="86"/>
      <c r="K495" s="84"/>
      <c r="L495" s="99"/>
      <c r="M495" s="99"/>
      <c r="N495" s="99" t="str">
        <f t="shared" si="33"/>
        <v/>
      </c>
      <c r="O495" s="84"/>
      <c r="P495" s="100"/>
      <c r="Q495" s="100"/>
      <c r="R495" s="84"/>
      <c r="S495" s="101"/>
      <c r="T495" s="100"/>
      <c r="U495" s="84"/>
      <c r="V495" s="84"/>
      <c r="W495" s="86"/>
      <c r="X495" s="84"/>
      <c r="Y495" s="91" t="str">
        <f t="shared" si="34"/>
        <v/>
      </c>
      <c r="Z495" s="84"/>
      <c r="AA495" s="84"/>
      <c r="AB495" s="86"/>
      <c r="AC495" s="84"/>
      <c r="AD495" s="84"/>
      <c r="AE495" s="84"/>
      <c r="AF495" s="91" t="str">
        <f t="shared" si="35"/>
        <v/>
      </c>
      <c r="AG495" s="86"/>
      <c r="AH495" s="100"/>
      <c r="AI495" s="102"/>
      <c r="AJ495" s="184"/>
      <c r="AK495" s="184"/>
      <c r="AL495" s="184"/>
      <c r="AM495" s="103"/>
      <c r="AN495" s="103"/>
      <c r="AO495" s="103"/>
      <c r="AP495" s="103"/>
      <c r="AQ495" s="103"/>
      <c r="AR495" s="103"/>
      <c r="AS495" s="103"/>
      <c r="AT495" s="103"/>
      <c r="AU495" s="103"/>
      <c r="AV495" s="103"/>
      <c r="AW495" s="103"/>
      <c r="AX495" s="103"/>
      <c r="AY495" s="103"/>
      <c r="AZ495" s="103"/>
      <c r="BA495" s="103"/>
      <c r="BB495" s="103"/>
      <c r="BC495" s="103"/>
      <c r="BD495" s="103"/>
      <c r="BE495" s="103"/>
    </row>
    <row r="496" spans="1:57" s="183" customFormat="1" x14ac:dyDescent="0.2">
      <c r="A496" s="85"/>
      <c r="B496" s="86"/>
      <c r="C496" s="85"/>
      <c r="D496" s="207" t="str">
        <f t="shared" si="32"/>
        <v/>
      </c>
      <c r="E496" s="73"/>
      <c r="F496" s="86"/>
      <c r="G496" s="86"/>
      <c r="H496" s="99"/>
      <c r="I496" s="99"/>
      <c r="J496" s="86"/>
      <c r="K496" s="84"/>
      <c r="L496" s="99"/>
      <c r="M496" s="99"/>
      <c r="N496" s="99" t="str">
        <f t="shared" si="33"/>
        <v/>
      </c>
      <c r="O496" s="84"/>
      <c r="P496" s="100"/>
      <c r="Q496" s="100"/>
      <c r="R496" s="84"/>
      <c r="S496" s="101"/>
      <c r="T496" s="100"/>
      <c r="U496" s="84"/>
      <c r="V496" s="84"/>
      <c r="W496" s="86"/>
      <c r="X496" s="84"/>
      <c r="Y496" s="91" t="str">
        <f t="shared" si="34"/>
        <v/>
      </c>
      <c r="Z496" s="84"/>
      <c r="AA496" s="84"/>
      <c r="AB496" s="86"/>
      <c r="AC496" s="84"/>
      <c r="AD496" s="84"/>
      <c r="AE496" s="84"/>
      <c r="AF496" s="91" t="str">
        <f t="shared" si="35"/>
        <v/>
      </c>
      <c r="AG496" s="86"/>
      <c r="AH496" s="100"/>
      <c r="AI496" s="102"/>
      <c r="AJ496" s="184"/>
      <c r="AK496" s="184"/>
      <c r="AL496" s="184"/>
      <c r="AM496" s="103"/>
      <c r="AN496" s="103"/>
      <c r="AO496" s="103"/>
      <c r="AP496" s="103"/>
      <c r="AQ496" s="103"/>
      <c r="AR496" s="103"/>
      <c r="AS496" s="103"/>
      <c r="AT496" s="103"/>
      <c r="AU496" s="103"/>
      <c r="AV496" s="103"/>
      <c r="AW496" s="103"/>
      <c r="AX496" s="103"/>
      <c r="AY496" s="103"/>
      <c r="AZ496" s="103"/>
      <c r="BA496" s="103"/>
      <c r="BB496" s="103"/>
      <c r="BC496" s="103"/>
      <c r="BD496" s="103"/>
      <c r="BE496" s="103"/>
    </row>
  </sheetData>
  <phoneticPr fontId="0" type="noConversion"/>
  <conditionalFormatting sqref="C6:C496">
    <cfRule type="expression" dxfId="112" priority="35" stopIfTrue="1">
      <formula>AND((C6=""),(A6&lt;&gt;"ADD"),(A6&lt;&gt;""))</formula>
    </cfRule>
  </conditionalFormatting>
  <conditionalFormatting sqref="AI6:AI496">
    <cfRule type="expression" dxfId="111" priority="37" stopIfTrue="1">
      <formula>AND((AI6=""),(A6="ADD"))</formula>
    </cfRule>
  </conditionalFormatting>
  <conditionalFormatting sqref="F6:F496">
    <cfRule type="expression" dxfId="110" priority="38" stopIfTrue="1">
      <formula>AND((F6=""),(A6&lt;&gt;""))</formula>
    </cfRule>
  </conditionalFormatting>
  <conditionalFormatting sqref="J6:J496">
    <cfRule type="expression" dxfId="109" priority="40" stopIfTrue="1">
      <formula>AND((J6=""),(A6&lt;&gt;""))</formula>
    </cfRule>
  </conditionalFormatting>
  <conditionalFormatting sqref="K6:N496 P6:S496 U6:U496 W6:W496 B6:B496">
    <cfRule type="expression" dxfId="108" priority="41" stopIfTrue="1">
      <formula>AND((B6=""),($A6="ADD"))</formula>
    </cfRule>
  </conditionalFormatting>
  <conditionalFormatting sqref="V6:V496">
    <cfRule type="expression" dxfId="107" priority="42" stopIfTrue="1">
      <formula>AND((V6=""),($J6="S"))</formula>
    </cfRule>
  </conditionalFormatting>
  <conditionalFormatting sqref="AH6:AH496">
    <cfRule type="expression" dxfId="106" priority="44" stopIfTrue="1">
      <formula>AND((AG6&lt;&gt;""),($J6="L"))</formula>
    </cfRule>
  </conditionalFormatting>
  <conditionalFormatting sqref="O6:O496">
    <cfRule type="expression" dxfId="105" priority="33" stopIfTrue="1">
      <formula>AND((A6&lt;&gt;""),($A6="DELETE"))</formula>
    </cfRule>
  </conditionalFormatting>
  <conditionalFormatting sqref="AG6:AG496">
    <cfRule type="expression" dxfId="104" priority="31" stopIfTrue="1">
      <formula>AND((AG6=""),($J6="L"))</formula>
    </cfRule>
  </conditionalFormatting>
  <conditionalFormatting sqref="AJ6:AJ496">
    <cfRule type="expression" dxfId="103" priority="30" stopIfTrue="1">
      <formula>AND((AJ6=""),(A6="ADD"))</formula>
    </cfRule>
  </conditionalFormatting>
  <conditionalFormatting sqref="AK6:AK496">
    <cfRule type="expression" dxfId="102" priority="29" stopIfTrue="1">
      <formula>AND((AK6=""),(A6="ADD"))</formula>
    </cfRule>
  </conditionalFormatting>
  <conditionalFormatting sqref="E6:E496">
    <cfRule type="expression" dxfId="101" priority="24" stopIfTrue="1">
      <formula>AND((C6&lt;&gt;""),(E6=""))</formula>
    </cfRule>
  </conditionalFormatting>
  <conditionalFormatting sqref="I6:I496">
    <cfRule type="expression" dxfId="100" priority="20">
      <formula>AND((I6=""),(A6="ADD"))</formula>
    </cfRule>
  </conditionalFormatting>
  <conditionalFormatting sqref="G6:G496">
    <cfRule type="expression" dxfId="99" priority="19">
      <formula>AND((G6=""),(A6&lt;&gt;""))</formula>
    </cfRule>
  </conditionalFormatting>
  <conditionalFormatting sqref="Z6:Z496">
    <cfRule type="expression" dxfId="98" priority="18">
      <formula>AND((Z6=""),(A6="ADD"))</formula>
    </cfRule>
  </conditionalFormatting>
  <conditionalFormatting sqref="X6:X496 AA6:AA496 AD6:AD496">
    <cfRule type="expression" dxfId="97" priority="15">
      <formula>AND((X6=""),($A6="ADD"))</formula>
    </cfRule>
  </conditionalFormatting>
  <conditionalFormatting sqref="H6:I496">
    <cfRule type="expression" dxfId="96" priority="342" stopIfTrue="1">
      <formula>AND((H6=""),(A6="ADD"))</formula>
    </cfRule>
  </conditionalFormatting>
  <conditionalFormatting sqref="AM6:AM496">
    <cfRule type="expression" dxfId="95" priority="10">
      <formula>AND((AM6=""),($A6="UPDATE"))</formula>
    </cfRule>
  </conditionalFormatting>
  <conditionalFormatting sqref="C6:C496">
    <cfRule type="expression" dxfId="94" priority="5">
      <formula>AND((C6=""),(A6&lt;&gt;""))</formula>
    </cfRule>
  </conditionalFormatting>
  <conditionalFormatting sqref="E6:E496">
    <cfRule type="expression" dxfId="93" priority="4">
      <formula>AND((E6=""),(A6&lt;&gt;""))</formula>
    </cfRule>
  </conditionalFormatting>
  <conditionalFormatting sqref="T6:T496">
    <cfRule type="expression" dxfId="92" priority="3">
      <formula>AND((T6=""),(A6&lt;&gt;""))</formula>
    </cfRule>
  </conditionalFormatting>
  <conditionalFormatting sqref="AB6:AC496">
    <cfRule type="expression" dxfId="91" priority="2">
      <formula>$AA6=TRUE</formula>
    </cfRule>
  </conditionalFormatting>
  <conditionalFormatting sqref="AE6:AE496">
    <cfRule type="expression" dxfId="90" priority="1">
      <formula>AND(($AE6=""),($A6="ADD"))</formula>
    </cfRule>
  </conditionalFormatting>
  <dataValidations count="23">
    <dataValidation allowBlank="1" showInputMessage="1" showErrorMessage="1" errorTitle="Seal Date" error="This is not a valid seal date." sqref="B4 N6:N496"/>
    <dataValidation type="list" allowBlank="1" showInputMessage="1" showErrorMessage="1" sqref="AC6:AC496 AA6:AA496">
      <formula1>Generic_True_False</formula1>
    </dataValidation>
    <dataValidation type="whole" allowBlank="1" showInputMessage="1" showErrorMessage="1" sqref="F6:G496">
      <formula1>0</formula1>
      <formula2>22000</formula2>
    </dataValidation>
    <dataValidation type="decimal" allowBlank="1" showInputMessage="1" showErrorMessage="1" sqref="P6:P496">
      <formula1>0</formula1>
      <formula2>25</formula2>
    </dataValidation>
    <dataValidation type="decimal" allowBlank="1" showInputMessage="1" showErrorMessage="1" sqref="Q6:Q496">
      <formula1>0</formula1>
      <formula2>30</formula2>
    </dataValidation>
    <dataValidation type="decimal" errorStyle="warning" allowBlank="1" showInputMessage="1" showErrorMessage="1" errorTitle="Stab Agent" error="Value is outside the range of 1.0 - 10.0% - do you wish to continue?" sqref="AH6:AH496">
      <formula1>1</formula1>
      <formula2>10</formula2>
    </dataValidation>
    <dataValidation type="whole" errorStyle="warning" allowBlank="1" showInputMessage="1" showErrorMessage="1" error="Value is outside the range of 1 - 60.  Do you wish to continue?" sqref="AJ6:AK496">
      <formula1>1</formula1>
      <formula2>60</formula2>
    </dataValidation>
    <dataValidation type="whole" errorStyle="warning" allowBlank="1" showInputMessage="1" showErrorMessage="1" errorTitle="Thickness" error="Value is outside the range of 20-99 - do you wish to continue?" sqref="W6:W496">
      <formula1>20</formula1>
      <formula2>999</formula2>
    </dataValidation>
    <dataValidation type="list" allowBlank="1" showInputMessage="1" showErrorMessage="1" sqref="A6:A496">
      <formula1>Generic_Action</formula1>
    </dataValidation>
    <dataValidation type="list" allowBlank="1" showInputMessage="1" showErrorMessage="1" sqref="J6:J496">
      <formula1>Pavement_Layer_Sub</formula1>
    </dataValidation>
    <dataValidation type="list" allowBlank="1" showInputMessage="1" showErrorMessage="1" sqref="R6:R496">
      <formula1>Surfacing_Pavements_Full_Width</formula1>
    </dataValidation>
    <dataValidation type="list" allowBlank="1" showInputMessage="1" showErrorMessage="1" sqref="S6:S496">
      <formula1>Pavement_Estimate_Status</formula1>
    </dataValidation>
    <dataValidation type="list" allowBlank="1" showInputMessage="1" showErrorMessage="1" sqref="U6:U496">
      <formula1>Pavement_CBR_UCS</formula1>
    </dataValidation>
    <dataValidation type="list" allowBlank="1" showInputMessage="1" showErrorMessage="1" sqref="V6:V496">
      <formula1>Pavement_Pave_Subgrade</formula1>
    </dataValidation>
    <dataValidation type="list" allowBlank="1" showInputMessage="1" showErrorMessage="1" sqref="X6:X496">
      <formula1>Pavement_Pave_Material_Code</formula1>
    </dataValidation>
    <dataValidation type="list" allowBlank="1" showInputMessage="1" showErrorMessage="1" sqref="Z6:Z496">
      <formula1>Pavement_Pave_Source</formula1>
    </dataValidation>
    <dataValidation type="list" allowBlank="1" showInputMessage="1" showErrorMessage="1" sqref="AE6:AE496">
      <formula1>Pavement_Reconstructed_English_Description</formula1>
    </dataValidation>
    <dataValidation type="list" allowBlank="1" showInputMessage="1" showErrorMessage="1" sqref="AG6:AG496">
      <formula1>Pavement_Stabilisation_Agent</formula1>
    </dataValidation>
    <dataValidation type="list" allowBlank="1" showInputMessage="1" showErrorMessage="1" sqref="AL6:AL496">
      <formula1>Surfacing_fw_treatment</formula1>
    </dataValidation>
    <dataValidation type="list" allowBlank="1" showInputMessage="1" showErrorMessage="1" errorTitle="Shoulder Side" error="The shoulder side must be either L or R" sqref="B6:B496">
      <formula1>Surfacing_Pavements_Full_Width</formula1>
    </dataValidation>
    <dataValidation type="whole" allowBlank="1" showInputMessage="1" showErrorMessage="1" sqref="AB6:AB496">
      <formula1>1</formula1>
      <formula2>30</formula2>
    </dataValidation>
    <dataValidation type="list" errorStyle="warning" allowBlank="1" showInputMessage="1" showErrorMessage="1" sqref="E6:E496">
      <formula1>Generic_Roadnames</formula1>
    </dataValidation>
    <dataValidation type="list" allowBlank="1" showInputMessage="1" showErrorMessage="1" sqref="M6:M496">
      <formula1>Surface_Work_Origin_Desc</formula1>
    </dataValidation>
  </dataValidations>
  <pageMargins left="0.55118110236220474" right="0.55118110236220474" top="0.78740157480314965" bottom="0.78740157480314965" header="0.31496062992125984" footer="0.15748031496062992"/>
  <pageSetup paperSize="141" orientation="portrait" r:id="rId1"/>
  <headerFooter alignWithMargins="0">
    <oddFooter>&amp;C&amp;8Page &amp;P of &amp;N</oddFooter>
  </headerFooter>
  <ignoredErrors>
    <ignoredError sqref="N6" unlockedFormula="1"/>
  </ignoredError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X495"/>
  <sheetViews>
    <sheetView showGridLines="0" workbookViewId="0">
      <pane ySplit="5" topLeftCell="A6" activePane="bottomLeft" state="frozen"/>
      <selection pane="bottomLeft" activeCell="A6" sqref="A6"/>
    </sheetView>
  </sheetViews>
  <sheetFormatPr defaultRowHeight="12.75" outlineLevelRow="1" outlineLevelCol="1" x14ac:dyDescent="0.2"/>
  <cols>
    <col min="1" max="1" width="8.42578125" customWidth="1"/>
    <col min="2" max="2" width="7" hidden="1" customWidth="1" outlineLevel="1"/>
    <col min="3" max="3" width="33.140625" bestFit="1" customWidth="1" collapsed="1"/>
    <col min="4" max="4" width="10.28515625" customWidth="1"/>
    <col min="5" max="5" width="9.42578125" customWidth="1"/>
    <col min="6" max="6" width="5.140625" customWidth="1"/>
    <col min="7" max="7" width="7.85546875" hidden="1" customWidth="1" outlineLevel="1"/>
    <col min="8" max="8" width="7.28515625" hidden="1" customWidth="1" outlineLevel="1"/>
    <col min="9" max="9" width="11.7109375" hidden="1" customWidth="1" outlineLevel="1"/>
    <col min="10" max="10" width="11.140625" hidden="1" customWidth="1" outlineLevel="1"/>
    <col min="11" max="11" width="9.42578125" hidden="1" customWidth="1" outlineLevel="1"/>
    <col min="12" max="12" width="7.5703125" hidden="1" customWidth="1" outlineLevel="1"/>
    <col min="13" max="13" width="13.7109375" hidden="1" customWidth="1" outlineLevel="1"/>
    <col min="14" max="14" width="8.5703125" customWidth="1" collapsed="1"/>
    <col min="15" max="15" width="17" customWidth="1"/>
    <col min="16" max="16" width="28.42578125" customWidth="1"/>
    <col min="17" max="17" width="12.85546875" hidden="1" customWidth="1" outlineLevel="1"/>
    <col min="18" max="18" width="8.7109375" customWidth="1" collapsed="1"/>
    <col min="19" max="19" width="11.140625" customWidth="1"/>
    <col min="20" max="20" width="29.28515625" customWidth="1"/>
    <col min="21" max="21" width="8.28515625" hidden="1" customWidth="1" outlineLevel="1"/>
    <col min="22" max="22" width="11.7109375" bestFit="1" customWidth="1" collapsed="1"/>
    <col min="23" max="23" width="10" hidden="1" customWidth="1" outlineLevel="1"/>
    <col min="24" max="24" width="8.7109375" hidden="1" customWidth="1" outlineLevel="1"/>
    <col min="25" max="25" width="13.140625" hidden="1" customWidth="1" outlineLevel="1"/>
    <col min="26" max="26" width="13.7109375" hidden="1" customWidth="1" outlineLevel="1"/>
    <col min="27" max="27" width="16.7109375" hidden="1" customWidth="1" outlineLevel="1"/>
    <col min="28" max="28" width="4.7109375" hidden="1" customWidth="1" outlineLevel="1"/>
    <col min="29" max="29" width="9.140625" hidden="1" customWidth="1" outlineLevel="1"/>
    <col min="30" max="30" width="11.7109375" hidden="1" customWidth="1" outlineLevel="1"/>
    <col min="31" max="31" width="13.28515625" customWidth="1" collapsed="1"/>
    <col min="32" max="32" width="22.140625" customWidth="1"/>
    <col min="33" max="33" width="12.140625" hidden="1" customWidth="1" outlineLevel="1"/>
    <col min="34" max="34" width="11.140625" hidden="1" customWidth="1" outlineLevel="1"/>
    <col min="35" max="36" width="9" hidden="1" customWidth="1" outlineLevel="1"/>
    <col min="37" max="37" width="8.28515625" hidden="1" customWidth="1" outlineLevel="1"/>
    <col min="38" max="38" width="11.140625" hidden="1" customWidth="1" outlineLevel="1"/>
    <col min="39" max="39" width="9.140625" collapsed="1"/>
  </cols>
  <sheetData>
    <row r="1" spans="1:76" s="192" customFormat="1" ht="15.75" x14ac:dyDescent="0.25">
      <c r="A1" s="68" t="s">
        <v>1477</v>
      </c>
      <c r="B1" s="68"/>
      <c r="D1" s="213"/>
      <c r="E1" s="213"/>
      <c r="F1" s="213"/>
      <c r="G1" s="213"/>
      <c r="H1" s="213"/>
      <c r="I1" s="213"/>
      <c r="J1" s="213"/>
      <c r="K1" s="213"/>
      <c r="L1" s="213"/>
      <c r="M1" s="213"/>
      <c r="T1" s="213"/>
      <c r="AE1" s="213"/>
    </row>
    <row r="2" spans="1:76" s="185" customFormat="1" ht="15.75" x14ac:dyDescent="0.25">
      <c r="A2" s="80" t="s">
        <v>1924</v>
      </c>
      <c r="B2" s="193"/>
      <c r="C2" s="193"/>
      <c r="D2" s="194"/>
      <c r="E2" s="194"/>
      <c r="F2" s="195"/>
      <c r="G2" s="214"/>
      <c r="H2" s="214"/>
      <c r="I2" s="214"/>
      <c r="J2" s="214"/>
      <c r="K2" s="214"/>
      <c r="L2" s="214"/>
      <c r="M2" s="214"/>
      <c r="R2" s="188"/>
      <c r="S2" s="188"/>
      <c r="T2" s="188"/>
      <c r="U2" s="188"/>
      <c r="V2" s="188"/>
      <c r="W2" s="188"/>
      <c r="X2" s="188"/>
      <c r="Y2" s="188"/>
      <c r="Z2" s="188"/>
      <c r="AA2" s="188"/>
      <c r="AB2" s="188"/>
      <c r="AC2" s="188"/>
      <c r="AD2" s="188"/>
      <c r="AE2" s="189"/>
      <c r="AF2" s="189"/>
      <c r="AG2" s="189"/>
      <c r="AH2" s="189"/>
      <c r="AL2" s="190"/>
      <c r="AO2" s="191"/>
      <c r="BD2" s="188"/>
      <c r="BP2" s="188"/>
      <c r="BQ2" s="188"/>
      <c r="BX2" s="188"/>
    </row>
    <row r="3" spans="1:76" s="192" customFormat="1" ht="15.75" x14ac:dyDescent="0.25">
      <c r="A3" s="205"/>
      <c r="B3" s="215"/>
      <c r="C3" s="216"/>
      <c r="D3" s="217"/>
      <c r="E3" s="217"/>
      <c r="F3" s="217"/>
      <c r="G3" s="218"/>
      <c r="H3" s="218"/>
      <c r="I3" s="218"/>
      <c r="J3" s="218"/>
      <c r="K3" s="218"/>
      <c r="L3" s="218"/>
      <c r="M3" s="218"/>
      <c r="N3" s="216"/>
      <c r="O3" s="216"/>
      <c r="P3" s="216"/>
      <c r="Q3" s="215"/>
      <c r="R3" s="216"/>
      <c r="S3" s="216"/>
      <c r="T3" s="217"/>
      <c r="U3" s="215"/>
      <c r="V3" s="216"/>
      <c r="W3" s="215"/>
      <c r="X3" s="215"/>
      <c r="Y3" s="215"/>
      <c r="Z3" s="215"/>
      <c r="AA3" s="215"/>
      <c r="AB3" s="215"/>
      <c r="AC3" s="215"/>
      <c r="AD3" s="215"/>
      <c r="AE3" s="217"/>
      <c r="AF3" s="216"/>
      <c r="AG3" s="215"/>
      <c r="AH3" s="215"/>
      <c r="AI3" s="215"/>
      <c r="AJ3" s="215"/>
      <c r="AK3" s="215"/>
      <c r="AL3" s="215"/>
    </row>
    <row r="4" spans="1:76" s="492" customFormat="1" ht="25.5" x14ac:dyDescent="0.2">
      <c r="A4" s="491" t="s">
        <v>58</v>
      </c>
      <c r="B4" s="506" t="s">
        <v>1667</v>
      </c>
      <c r="C4" s="491" t="s">
        <v>11</v>
      </c>
      <c r="D4" s="491" t="s">
        <v>2352</v>
      </c>
      <c r="E4" s="491" t="s">
        <v>2351</v>
      </c>
      <c r="F4" s="491" t="s">
        <v>544</v>
      </c>
      <c r="G4" s="496" t="s">
        <v>1493</v>
      </c>
      <c r="H4" s="496" t="s">
        <v>1494</v>
      </c>
      <c r="I4" s="496" t="s">
        <v>2361</v>
      </c>
      <c r="J4" s="496" t="s">
        <v>2362</v>
      </c>
      <c r="K4" s="496" t="s">
        <v>2209</v>
      </c>
      <c r="L4" s="496" t="s">
        <v>2360</v>
      </c>
      <c r="M4" s="496" t="s">
        <v>2359</v>
      </c>
      <c r="N4" s="491" t="s">
        <v>1485</v>
      </c>
      <c r="O4" s="491" t="s">
        <v>2380</v>
      </c>
      <c r="P4" s="491" t="s">
        <v>2154</v>
      </c>
      <c r="Q4" s="506" t="s">
        <v>2125</v>
      </c>
      <c r="R4" s="491" t="s">
        <v>2350</v>
      </c>
      <c r="S4" s="491" t="s">
        <v>2349</v>
      </c>
      <c r="T4" s="491" t="s">
        <v>400</v>
      </c>
      <c r="U4" s="506" t="s">
        <v>2356</v>
      </c>
      <c r="V4" s="491" t="s">
        <v>2353</v>
      </c>
      <c r="W4" s="496" t="s">
        <v>2358</v>
      </c>
      <c r="X4" s="496" t="s">
        <v>2019</v>
      </c>
      <c r="Y4" s="496" t="s">
        <v>2211</v>
      </c>
      <c r="Z4" s="496" t="s">
        <v>1728</v>
      </c>
      <c r="AA4" s="496" t="s">
        <v>1729</v>
      </c>
      <c r="AB4" s="496" t="s">
        <v>384</v>
      </c>
      <c r="AC4" s="496" t="s">
        <v>2212</v>
      </c>
      <c r="AD4" s="496" t="s">
        <v>385</v>
      </c>
      <c r="AE4" s="491" t="s">
        <v>2354</v>
      </c>
      <c r="AF4" s="491" t="s">
        <v>2173</v>
      </c>
      <c r="AG4" s="496" t="s">
        <v>2206</v>
      </c>
      <c r="AH4" s="496" t="s">
        <v>2207</v>
      </c>
      <c r="AI4" s="496" t="s">
        <v>2174</v>
      </c>
      <c r="AJ4" s="496" t="s">
        <v>1868</v>
      </c>
      <c r="AK4" s="496" t="s">
        <v>2175</v>
      </c>
      <c r="AL4" s="496" t="s">
        <v>2176</v>
      </c>
    </row>
    <row r="5" spans="1:76" s="495" customFormat="1" ht="11.25" hidden="1" outlineLevel="1" x14ac:dyDescent="0.2">
      <c r="A5" s="493"/>
      <c r="B5" s="457" t="s">
        <v>1667</v>
      </c>
      <c r="C5" s="493"/>
      <c r="D5" s="457" t="s">
        <v>1931</v>
      </c>
      <c r="E5" s="457" t="s">
        <v>1930</v>
      </c>
      <c r="F5" s="457" t="s">
        <v>1489</v>
      </c>
      <c r="G5" s="457" t="s">
        <v>1965</v>
      </c>
      <c r="H5" s="457" t="s">
        <v>1966</v>
      </c>
      <c r="I5" s="457" t="s">
        <v>1967</v>
      </c>
      <c r="J5" s="457" t="s">
        <v>1968</v>
      </c>
      <c r="K5" s="457" t="s">
        <v>1969</v>
      </c>
      <c r="L5" s="457" t="s">
        <v>1970</v>
      </c>
      <c r="M5" s="457" t="s">
        <v>1971</v>
      </c>
      <c r="N5" s="494" t="s">
        <v>2123</v>
      </c>
      <c r="O5" s="494" t="s">
        <v>2124</v>
      </c>
      <c r="P5" s="494"/>
      <c r="Q5" s="458" t="s">
        <v>2125</v>
      </c>
      <c r="R5" s="494" t="s">
        <v>2355</v>
      </c>
      <c r="S5" s="494" t="s">
        <v>1488</v>
      </c>
      <c r="T5" s="494"/>
      <c r="U5" s="458" t="s">
        <v>2356</v>
      </c>
      <c r="V5" s="494" t="s">
        <v>2133</v>
      </c>
      <c r="W5" s="494" t="s">
        <v>1979</v>
      </c>
      <c r="X5" s="494" t="s">
        <v>1980</v>
      </c>
      <c r="Y5" s="494" t="s">
        <v>1981</v>
      </c>
      <c r="Z5" s="494" t="s">
        <v>1726</v>
      </c>
      <c r="AA5" s="494" t="s">
        <v>1727</v>
      </c>
      <c r="AB5" s="494" t="s">
        <v>2134</v>
      </c>
      <c r="AC5" s="494" t="s">
        <v>2135</v>
      </c>
      <c r="AD5" s="494" t="s">
        <v>1982</v>
      </c>
      <c r="AE5" s="494" t="s">
        <v>2357</v>
      </c>
      <c r="AF5" s="494" t="s">
        <v>1669</v>
      </c>
      <c r="AG5" s="494" t="s">
        <v>2143</v>
      </c>
      <c r="AH5" s="494" t="s">
        <v>2144</v>
      </c>
      <c r="AI5" s="494" t="s">
        <v>1986</v>
      </c>
      <c r="AJ5" s="494" t="s">
        <v>1987</v>
      </c>
      <c r="AK5" s="494" t="s">
        <v>1988</v>
      </c>
      <c r="AL5" s="494" t="s">
        <v>1989</v>
      </c>
    </row>
    <row r="6" spans="1:76" s="119" customFormat="1" collapsed="1" x14ac:dyDescent="0.2">
      <c r="A6" s="72"/>
      <c r="B6" s="207" t="str">
        <f t="shared" ref="B6" si="0">IF(C6="","",(VLOOKUP(C6,Generic_Road_Names_Table_Array,2,FALSE)))</f>
        <v/>
      </c>
      <c r="C6" s="73"/>
      <c r="D6" s="219"/>
      <c r="E6" s="219"/>
      <c r="F6" s="220"/>
      <c r="G6" s="220"/>
      <c r="H6" s="220"/>
      <c r="I6" s="220"/>
      <c r="J6" s="220"/>
      <c r="K6" s="220"/>
      <c r="L6" s="220"/>
      <c r="M6" s="220"/>
      <c r="N6" s="72"/>
      <c r="O6" s="72"/>
      <c r="P6" s="72"/>
      <c r="Q6" s="207" t="str">
        <f t="shared" ref="Q6" si="1">IF(P6="","",VLOOKUP(P6,Generic_Length_Adjustment_Reason_Table_Array,2,FALSE))</f>
        <v/>
      </c>
      <c r="R6" s="95"/>
      <c r="S6" s="72"/>
      <c r="T6" s="221"/>
      <c r="U6" s="207" t="str">
        <f t="shared" ref="U6" si="2">IF(T6="","",VLOOKUP(T6,SWC_SWC_Type_Table_Array,2,FALSE))</f>
        <v/>
      </c>
      <c r="V6" s="96"/>
      <c r="AE6" s="222"/>
      <c r="AF6" s="72"/>
      <c r="AG6" s="72"/>
      <c r="AH6" s="72"/>
      <c r="AI6" s="72"/>
      <c r="AJ6" s="72"/>
      <c r="AK6" s="72"/>
      <c r="AL6" s="72"/>
    </row>
    <row r="7" spans="1:76" s="119" customFormat="1" x14ac:dyDescent="0.2">
      <c r="A7" s="72"/>
      <c r="B7" s="207" t="str">
        <f t="shared" ref="B7:B70" si="3">IF(C7="","",(VLOOKUP(C7,Generic_Road_Names_Table_Array,2,FALSE)))</f>
        <v/>
      </c>
      <c r="C7" s="73"/>
      <c r="D7" s="219"/>
      <c r="E7" s="219"/>
      <c r="F7" s="220"/>
      <c r="G7" s="220"/>
      <c r="H7" s="220"/>
      <c r="I7" s="220"/>
      <c r="J7" s="220"/>
      <c r="K7" s="220"/>
      <c r="L7" s="220"/>
      <c r="M7" s="220"/>
      <c r="N7" s="72"/>
      <c r="O7" s="72"/>
      <c r="P7" s="72"/>
      <c r="Q7" s="207" t="str">
        <f t="shared" ref="Q7:Q70" si="4">IF(P7="","",VLOOKUP(P7,Generic_Length_Adjustment_Reason_Table_Array,2,FALSE))</f>
        <v/>
      </c>
      <c r="R7" s="95"/>
      <c r="S7" s="72"/>
      <c r="T7" s="221"/>
      <c r="U7" s="207" t="str">
        <f t="shared" ref="U7:U70" si="5">IF(T7="","",VLOOKUP(T7,SWC_SWC_Type_Table_Array,2,FALSE))</f>
        <v/>
      </c>
      <c r="V7" s="96"/>
      <c r="AE7" s="222"/>
      <c r="AF7" s="72"/>
      <c r="AG7" s="72"/>
      <c r="AH7" s="72"/>
      <c r="AI7" s="72"/>
      <c r="AJ7" s="72"/>
      <c r="AK7" s="72"/>
      <c r="AL7" s="72"/>
    </row>
    <row r="8" spans="1:76" s="119" customFormat="1" x14ac:dyDescent="0.2">
      <c r="A8" s="72"/>
      <c r="B8" s="207" t="str">
        <f t="shared" si="3"/>
        <v/>
      </c>
      <c r="C8" s="73"/>
      <c r="D8" s="219"/>
      <c r="E8" s="219"/>
      <c r="F8" s="220"/>
      <c r="G8" s="220"/>
      <c r="H8" s="220"/>
      <c r="I8" s="220"/>
      <c r="J8" s="220"/>
      <c r="K8" s="220"/>
      <c r="L8" s="220"/>
      <c r="M8" s="220"/>
      <c r="N8" s="72"/>
      <c r="O8" s="72"/>
      <c r="P8" s="72"/>
      <c r="Q8" s="207" t="str">
        <f t="shared" si="4"/>
        <v/>
      </c>
      <c r="R8" s="95"/>
      <c r="S8" s="72"/>
      <c r="T8" s="221"/>
      <c r="U8" s="207" t="str">
        <f t="shared" si="5"/>
        <v/>
      </c>
      <c r="V8" s="96"/>
      <c r="AE8" s="222"/>
      <c r="AF8" s="72"/>
      <c r="AG8" s="72"/>
      <c r="AH8" s="72"/>
      <c r="AI8" s="72"/>
      <c r="AJ8" s="72"/>
      <c r="AK8" s="72"/>
      <c r="AL8" s="72"/>
    </row>
    <row r="9" spans="1:76" s="119" customFormat="1" x14ac:dyDescent="0.2">
      <c r="A9" s="72"/>
      <c r="B9" s="207" t="str">
        <f t="shared" si="3"/>
        <v/>
      </c>
      <c r="C9" s="73"/>
      <c r="D9" s="219"/>
      <c r="E9" s="219"/>
      <c r="F9" s="220"/>
      <c r="G9" s="220"/>
      <c r="H9" s="220"/>
      <c r="I9" s="220"/>
      <c r="J9" s="220"/>
      <c r="K9" s="220"/>
      <c r="L9" s="220"/>
      <c r="M9" s="220"/>
      <c r="N9" s="72"/>
      <c r="O9" s="72"/>
      <c r="P9" s="72"/>
      <c r="Q9" s="207" t="str">
        <f t="shared" si="4"/>
        <v/>
      </c>
      <c r="R9" s="95"/>
      <c r="S9" s="72"/>
      <c r="T9" s="221"/>
      <c r="U9" s="207" t="str">
        <f t="shared" si="5"/>
        <v/>
      </c>
      <c r="V9" s="96"/>
      <c r="AE9" s="222"/>
      <c r="AF9" s="72"/>
      <c r="AG9" s="72"/>
      <c r="AH9" s="72"/>
      <c r="AI9" s="72"/>
      <c r="AJ9" s="72"/>
      <c r="AK9" s="72"/>
      <c r="AL9" s="72"/>
    </row>
    <row r="10" spans="1:76" s="119" customFormat="1" x14ac:dyDescent="0.2">
      <c r="A10" s="72"/>
      <c r="B10" s="207" t="str">
        <f t="shared" si="3"/>
        <v/>
      </c>
      <c r="C10" s="73"/>
      <c r="D10" s="219"/>
      <c r="E10" s="219"/>
      <c r="F10" s="220"/>
      <c r="G10" s="220"/>
      <c r="H10" s="220"/>
      <c r="I10" s="220"/>
      <c r="J10" s="220"/>
      <c r="K10" s="220"/>
      <c r="L10" s="220"/>
      <c r="M10" s="220"/>
      <c r="N10" s="72"/>
      <c r="O10" s="72"/>
      <c r="P10" s="72"/>
      <c r="Q10" s="207" t="str">
        <f t="shared" si="4"/>
        <v/>
      </c>
      <c r="R10" s="95"/>
      <c r="S10" s="72"/>
      <c r="T10" s="221"/>
      <c r="U10" s="207" t="str">
        <f t="shared" si="5"/>
        <v/>
      </c>
      <c r="V10" s="96"/>
      <c r="AE10" s="222"/>
      <c r="AF10" s="72"/>
      <c r="AG10" s="72"/>
      <c r="AH10" s="72"/>
      <c r="AI10" s="72"/>
      <c r="AJ10" s="72"/>
      <c r="AK10" s="72"/>
      <c r="AL10" s="72"/>
    </row>
    <row r="11" spans="1:76" s="119" customFormat="1" x14ac:dyDescent="0.2">
      <c r="A11" s="72"/>
      <c r="B11" s="207" t="str">
        <f t="shared" si="3"/>
        <v/>
      </c>
      <c r="C11" s="73"/>
      <c r="D11" s="219"/>
      <c r="E11" s="219"/>
      <c r="F11" s="220"/>
      <c r="G11" s="220"/>
      <c r="H11" s="220"/>
      <c r="I11" s="220"/>
      <c r="J11" s="220"/>
      <c r="K11" s="220"/>
      <c r="L11" s="220"/>
      <c r="M11" s="220"/>
      <c r="N11" s="72"/>
      <c r="O11" s="72"/>
      <c r="P11" s="72"/>
      <c r="Q11" s="207" t="str">
        <f t="shared" si="4"/>
        <v/>
      </c>
      <c r="R11" s="95"/>
      <c r="S11" s="72"/>
      <c r="T11" s="221"/>
      <c r="U11" s="207" t="str">
        <f t="shared" si="5"/>
        <v/>
      </c>
      <c r="V11" s="96"/>
      <c r="AE11" s="222"/>
      <c r="AF11" s="72"/>
      <c r="AG11" s="72"/>
      <c r="AH11" s="72"/>
      <c r="AI11" s="72"/>
      <c r="AJ11" s="72"/>
      <c r="AK11" s="72"/>
      <c r="AL11" s="72"/>
    </row>
    <row r="12" spans="1:76" s="119" customFormat="1" x14ac:dyDescent="0.2">
      <c r="A12" s="72"/>
      <c r="B12" s="207" t="str">
        <f t="shared" si="3"/>
        <v/>
      </c>
      <c r="C12" s="73"/>
      <c r="D12" s="219"/>
      <c r="E12" s="219"/>
      <c r="F12" s="220"/>
      <c r="G12" s="220"/>
      <c r="H12" s="220"/>
      <c r="I12" s="220"/>
      <c r="J12" s="220"/>
      <c r="K12" s="220"/>
      <c r="L12" s="220"/>
      <c r="M12" s="220"/>
      <c r="N12" s="72"/>
      <c r="O12" s="72"/>
      <c r="P12" s="72"/>
      <c r="Q12" s="207" t="str">
        <f t="shared" si="4"/>
        <v/>
      </c>
      <c r="R12" s="95"/>
      <c r="S12" s="72"/>
      <c r="T12" s="221"/>
      <c r="U12" s="207" t="str">
        <f t="shared" si="5"/>
        <v/>
      </c>
      <c r="V12" s="96"/>
      <c r="AE12" s="222"/>
      <c r="AF12" s="72"/>
      <c r="AG12" s="72"/>
      <c r="AH12" s="72"/>
      <c r="AI12" s="72"/>
      <c r="AJ12" s="72"/>
      <c r="AK12" s="72"/>
      <c r="AL12" s="72"/>
    </row>
    <row r="13" spans="1:76" s="119" customFormat="1" x14ac:dyDescent="0.2">
      <c r="A13" s="72"/>
      <c r="B13" s="207" t="str">
        <f t="shared" si="3"/>
        <v/>
      </c>
      <c r="C13" s="73"/>
      <c r="D13" s="219"/>
      <c r="E13" s="219"/>
      <c r="F13" s="220"/>
      <c r="G13" s="220"/>
      <c r="H13" s="220"/>
      <c r="I13" s="220"/>
      <c r="J13" s="220"/>
      <c r="K13" s="220"/>
      <c r="L13" s="220"/>
      <c r="M13" s="220"/>
      <c r="N13" s="72"/>
      <c r="O13" s="72"/>
      <c r="P13" s="72"/>
      <c r="Q13" s="207" t="str">
        <f t="shared" si="4"/>
        <v/>
      </c>
      <c r="R13" s="95"/>
      <c r="S13" s="72"/>
      <c r="T13" s="221"/>
      <c r="U13" s="207" t="str">
        <f t="shared" si="5"/>
        <v/>
      </c>
      <c r="V13" s="96"/>
      <c r="AE13" s="222"/>
      <c r="AF13" s="72"/>
      <c r="AG13" s="72"/>
      <c r="AH13" s="72"/>
      <c r="AI13" s="72"/>
      <c r="AJ13" s="72"/>
      <c r="AK13" s="72"/>
      <c r="AL13" s="72"/>
    </row>
    <row r="14" spans="1:76" s="119" customFormat="1" x14ac:dyDescent="0.2">
      <c r="A14" s="72"/>
      <c r="B14" s="207" t="str">
        <f t="shared" si="3"/>
        <v/>
      </c>
      <c r="C14" s="73"/>
      <c r="D14" s="219"/>
      <c r="E14" s="219"/>
      <c r="F14" s="220"/>
      <c r="G14" s="220"/>
      <c r="H14" s="220"/>
      <c r="I14" s="220"/>
      <c r="J14" s="220"/>
      <c r="K14" s="220"/>
      <c r="L14" s="220"/>
      <c r="M14" s="220"/>
      <c r="N14" s="72"/>
      <c r="O14" s="72"/>
      <c r="P14" s="72"/>
      <c r="Q14" s="207" t="str">
        <f t="shared" si="4"/>
        <v/>
      </c>
      <c r="R14" s="95"/>
      <c r="S14" s="72"/>
      <c r="T14" s="221"/>
      <c r="U14" s="207" t="str">
        <f t="shared" si="5"/>
        <v/>
      </c>
      <c r="V14" s="96"/>
      <c r="AE14" s="222"/>
      <c r="AF14" s="72"/>
      <c r="AG14" s="72"/>
      <c r="AH14" s="72"/>
      <c r="AI14" s="72"/>
      <c r="AJ14" s="72"/>
      <c r="AK14" s="72"/>
      <c r="AL14" s="72"/>
    </row>
    <row r="15" spans="1:76" s="119" customFormat="1" x14ac:dyDescent="0.2">
      <c r="A15" s="72"/>
      <c r="B15" s="207" t="str">
        <f t="shared" si="3"/>
        <v/>
      </c>
      <c r="C15" s="73"/>
      <c r="D15" s="219"/>
      <c r="E15" s="219"/>
      <c r="F15" s="220"/>
      <c r="G15" s="220"/>
      <c r="H15" s="220"/>
      <c r="I15" s="220"/>
      <c r="J15" s="220"/>
      <c r="K15" s="220"/>
      <c r="L15" s="220"/>
      <c r="M15" s="220"/>
      <c r="N15" s="72"/>
      <c r="O15" s="72"/>
      <c r="P15" s="72"/>
      <c r="Q15" s="207" t="str">
        <f t="shared" si="4"/>
        <v/>
      </c>
      <c r="R15" s="95"/>
      <c r="S15" s="72"/>
      <c r="T15" s="221"/>
      <c r="U15" s="207" t="str">
        <f t="shared" si="5"/>
        <v/>
      </c>
      <c r="V15" s="96"/>
      <c r="AE15" s="222"/>
      <c r="AF15" s="72"/>
      <c r="AG15" s="72"/>
      <c r="AH15" s="72"/>
      <c r="AI15" s="72"/>
      <c r="AJ15" s="72"/>
      <c r="AK15" s="72"/>
      <c r="AL15" s="72"/>
    </row>
    <row r="16" spans="1:76" s="119" customFormat="1" x14ac:dyDescent="0.2">
      <c r="A16" s="72"/>
      <c r="B16" s="207" t="str">
        <f t="shared" si="3"/>
        <v/>
      </c>
      <c r="C16" s="73"/>
      <c r="D16" s="219"/>
      <c r="E16" s="219"/>
      <c r="F16" s="220"/>
      <c r="G16" s="220"/>
      <c r="H16" s="220"/>
      <c r="I16" s="220"/>
      <c r="J16" s="220"/>
      <c r="K16" s="220"/>
      <c r="L16" s="220"/>
      <c r="M16" s="220"/>
      <c r="N16" s="72"/>
      <c r="O16" s="72"/>
      <c r="P16" s="72"/>
      <c r="Q16" s="207" t="str">
        <f t="shared" si="4"/>
        <v/>
      </c>
      <c r="R16" s="95"/>
      <c r="S16" s="72"/>
      <c r="T16" s="221"/>
      <c r="U16" s="207" t="str">
        <f t="shared" si="5"/>
        <v/>
      </c>
      <c r="V16" s="96"/>
      <c r="AE16" s="222"/>
      <c r="AF16" s="72"/>
      <c r="AG16" s="72"/>
      <c r="AH16" s="72"/>
      <c r="AI16" s="72"/>
      <c r="AJ16" s="72"/>
      <c r="AK16" s="72"/>
      <c r="AL16" s="72"/>
    </row>
    <row r="17" spans="1:38" s="119" customFormat="1" x14ac:dyDescent="0.2">
      <c r="A17" s="72"/>
      <c r="B17" s="207" t="str">
        <f t="shared" si="3"/>
        <v/>
      </c>
      <c r="C17" s="73"/>
      <c r="D17" s="219"/>
      <c r="E17" s="219"/>
      <c r="F17" s="220"/>
      <c r="G17" s="220"/>
      <c r="H17" s="220"/>
      <c r="I17" s="220"/>
      <c r="J17" s="220"/>
      <c r="K17" s="220"/>
      <c r="L17" s="220"/>
      <c r="M17" s="220"/>
      <c r="N17" s="72"/>
      <c r="O17" s="72"/>
      <c r="P17" s="72"/>
      <c r="Q17" s="207" t="str">
        <f t="shared" si="4"/>
        <v/>
      </c>
      <c r="R17" s="95"/>
      <c r="S17" s="72"/>
      <c r="T17" s="221"/>
      <c r="U17" s="207" t="str">
        <f t="shared" si="5"/>
        <v/>
      </c>
      <c r="V17" s="96"/>
      <c r="AE17" s="222"/>
      <c r="AF17" s="72"/>
      <c r="AG17" s="72"/>
      <c r="AH17" s="72"/>
      <c r="AI17" s="72"/>
      <c r="AJ17" s="72"/>
      <c r="AK17" s="72"/>
      <c r="AL17" s="72"/>
    </row>
    <row r="18" spans="1:38" s="119" customFormat="1" x14ac:dyDescent="0.2">
      <c r="A18" s="72"/>
      <c r="B18" s="207" t="str">
        <f t="shared" si="3"/>
        <v/>
      </c>
      <c r="C18" s="73"/>
      <c r="D18" s="219"/>
      <c r="E18" s="219"/>
      <c r="F18" s="220"/>
      <c r="G18" s="220"/>
      <c r="H18" s="220"/>
      <c r="I18" s="220"/>
      <c r="J18" s="220"/>
      <c r="K18" s="220"/>
      <c r="L18" s="220"/>
      <c r="M18" s="220"/>
      <c r="N18" s="72"/>
      <c r="O18" s="72"/>
      <c r="P18" s="72"/>
      <c r="Q18" s="207" t="str">
        <f t="shared" si="4"/>
        <v/>
      </c>
      <c r="R18" s="95"/>
      <c r="S18" s="72"/>
      <c r="T18" s="221"/>
      <c r="U18" s="207" t="str">
        <f t="shared" si="5"/>
        <v/>
      </c>
      <c r="V18" s="96"/>
      <c r="AE18" s="222"/>
      <c r="AF18" s="72"/>
      <c r="AG18" s="72"/>
      <c r="AH18" s="72"/>
      <c r="AI18" s="72"/>
      <c r="AJ18" s="72"/>
      <c r="AK18" s="72"/>
      <c r="AL18" s="72"/>
    </row>
    <row r="19" spans="1:38" s="119" customFormat="1" x14ac:dyDescent="0.2">
      <c r="A19" s="72"/>
      <c r="B19" s="207" t="str">
        <f t="shared" si="3"/>
        <v/>
      </c>
      <c r="C19" s="73"/>
      <c r="D19" s="219"/>
      <c r="E19" s="219"/>
      <c r="F19" s="220"/>
      <c r="G19" s="220"/>
      <c r="H19" s="220"/>
      <c r="I19" s="220"/>
      <c r="J19" s="220"/>
      <c r="K19" s="220"/>
      <c r="L19" s="220"/>
      <c r="M19" s="220"/>
      <c r="N19" s="72"/>
      <c r="O19" s="72"/>
      <c r="P19" s="72"/>
      <c r="Q19" s="207" t="str">
        <f t="shared" si="4"/>
        <v/>
      </c>
      <c r="R19" s="95"/>
      <c r="S19" s="72"/>
      <c r="T19" s="221"/>
      <c r="U19" s="207" t="str">
        <f t="shared" si="5"/>
        <v/>
      </c>
      <c r="V19" s="96"/>
      <c r="AE19" s="222"/>
      <c r="AF19" s="72"/>
      <c r="AG19" s="72"/>
      <c r="AH19" s="72"/>
      <c r="AI19" s="72"/>
      <c r="AJ19" s="72"/>
      <c r="AK19" s="72"/>
      <c r="AL19" s="72"/>
    </row>
    <row r="20" spans="1:38" s="119" customFormat="1" x14ac:dyDescent="0.2">
      <c r="A20" s="72"/>
      <c r="B20" s="207" t="str">
        <f t="shared" si="3"/>
        <v/>
      </c>
      <c r="C20" s="73"/>
      <c r="D20" s="219"/>
      <c r="E20" s="219"/>
      <c r="F20" s="220"/>
      <c r="G20" s="220"/>
      <c r="H20" s="220"/>
      <c r="I20" s="220"/>
      <c r="J20" s="220"/>
      <c r="K20" s="220"/>
      <c r="L20" s="220"/>
      <c r="M20" s="220"/>
      <c r="N20" s="72"/>
      <c r="O20" s="72"/>
      <c r="P20" s="72"/>
      <c r="Q20" s="207" t="str">
        <f t="shared" si="4"/>
        <v/>
      </c>
      <c r="R20" s="95"/>
      <c r="S20" s="72"/>
      <c r="T20" s="221"/>
      <c r="U20" s="207" t="str">
        <f t="shared" si="5"/>
        <v/>
      </c>
      <c r="V20" s="96"/>
      <c r="AE20" s="222"/>
      <c r="AF20" s="72"/>
      <c r="AG20" s="72"/>
      <c r="AH20" s="72"/>
      <c r="AI20" s="72"/>
      <c r="AJ20" s="72"/>
      <c r="AK20" s="72"/>
      <c r="AL20" s="72"/>
    </row>
    <row r="21" spans="1:38" s="119" customFormat="1" x14ac:dyDescent="0.2">
      <c r="A21" s="72"/>
      <c r="B21" s="207" t="str">
        <f t="shared" si="3"/>
        <v/>
      </c>
      <c r="C21" s="73"/>
      <c r="D21" s="219"/>
      <c r="E21" s="219"/>
      <c r="F21" s="220"/>
      <c r="G21" s="220"/>
      <c r="H21" s="220"/>
      <c r="I21" s="220"/>
      <c r="J21" s="220"/>
      <c r="K21" s="220"/>
      <c r="L21" s="220"/>
      <c r="M21" s="220"/>
      <c r="N21" s="72"/>
      <c r="O21" s="72"/>
      <c r="P21" s="72"/>
      <c r="Q21" s="207" t="str">
        <f t="shared" si="4"/>
        <v/>
      </c>
      <c r="R21" s="95"/>
      <c r="S21" s="72"/>
      <c r="T21" s="221"/>
      <c r="U21" s="207" t="str">
        <f t="shared" si="5"/>
        <v/>
      </c>
      <c r="V21" s="96"/>
      <c r="AE21" s="222"/>
      <c r="AF21" s="72"/>
      <c r="AG21" s="72"/>
      <c r="AH21" s="72"/>
      <c r="AI21" s="72"/>
      <c r="AJ21" s="72"/>
      <c r="AK21" s="72"/>
      <c r="AL21" s="72"/>
    </row>
    <row r="22" spans="1:38" s="119" customFormat="1" x14ac:dyDescent="0.2">
      <c r="A22" s="72"/>
      <c r="B22" s="207" t="str">
        <f t="shared" si="3"/>
        <v/>
      </c>
      <c r="C22" s="73"/>
      <c r="D22" s="219"/>
      <c r="E22" s="219"/>
      <c r="F22" s="220"/>
      <c r="G22" s="220"/>
      <c r="H22" s="220"/>
      <c r="I22" s="220"/>
      <c r="J22" s="220"/>
      <c r="K22" s="220"/>
      <c r="L22" s="220"/>
      <c r="M22" s="220"/>
      <c r="N22" s="72"/>
      <c r="O22" s="72"/>
      <c r="P22" s="72"/>
      <c r="Q22" s="207" t="str">
        <f t="shared" si="4"/>
        <v/>
      </c>
      <c r="R22" s="95"/>
      <c r="S22" s="72"/>
      <c r="T22" s="221"/>
      <c r="U22" s="207" t="str">
        <f t="shared" si="5"/>
        <v/>
      </c>
      <c r="V22" s="96"/>
      <c r="AE22" s="222"/>
      <c r="AF22" s="72"/>
      <c r="AG22" s="72"/>
      <c r="AH22" s="72"/>
      <c r="AI22" s="72"/>
      <c r="AJ22" s="72"/>
      <c r="AK22" s="72"/>
      <c r="AL22" s="72"/>
    </row>
    <row r="23" spans="1:38" s="119" customFormat="1" x14ac:dyDescent="0.2">
      <c r="A23" s="72"/>
      <c r="B23" s="207" t="str">
        <f t="shared" si="3"/>
        <v/>
      </c>
      <c r="C23" s="73"/>
      <c r="D23" s="219"/>
      <c r="E23" s="219"/>
      <c r="F23" s="220"/>
      <c r="G23" s="220"/>
      <c r="H23" s="220"/>
      <c r="I23" s="220"/>
      <c r="J23" s="220"/>
      <c r="K23" s="220"/>
      <c r="L23" s="220"/>
      <c r="M23" s="220"/>
      <c r="N23" s="72"/>
      <c r="O23" s="72"/>
      <c r="P23" s="72"/>
      <c r="Q23" s="207" t="str">
        <f t="shared" si="4"/>
        <v/>
      </c>
      <c r="R23" s="95"/>
      <c r="S23" s="72"/>
      <c r="T23" s="221"/>
      <c r="U23" s="207" t="str">
        <f t="shared" si="5"/>
        <v/>
      </c>
      <c r="V23" s="96"/>
      <c r="AE23" s="222"/>
      <c r="AF23" s="72"/>
      <c r="AG23" s="72"/>
      <c r="AH23" s="72"/>
      <c r="AI23" s="72"/>
      <c r="AJ23" s="72"/>
      <c r="AK23" s="72"/>
      <c r="AL23" s="72"/>
    </row>
    <row r="24" spans="1:38" s="119" customFormat="1" x14ac:dyDescent="0.2">
      <c r="A24" s="72"/>
      <c r="B24" s="207" t="str">
        <f t="shared" si="3"/>
        <v/>
      </c>
      <c r="C24" s="73"/>
      <c r="D24" s="219"/>
      <c r="E24" s="219"/>
      <c r="F24" s="220"/>
      <c r="G24" s="220"/>
      <c r="H24" s="220"/>
      <c r="I24" s="220"/>
      <c r="J24" s="220"/>
      <c r="K24" s="220"/>
      <c r="L24" s="220"/>
      <c r="M24" s="220"/>
      <c r="N24" s="72"/>
      <c r="O24" s="72"/>
      <c r="P24" s="72"/>
      <c r="Q24" s="207" t="str">
        <f t="shared" si="4"/>
        <v/>
      </c>
      <c r="R24" s="95"/>
      <c r="S24" s="72"/>
      <c r="T24" s="221"/>
      <c r="U24" s="207" t="str">
        <f t="shared" si="5"/>
        <v/>
      </c>
      <c r="V24" s="96"/>
      <c r="AE24" s="222"/>
      <c r="AF24" s="72"/>
      <c r="AG24" s="72"/>
      <c r="AH24" s="72"/>
      <c r="AI24" s="72"/>
      <c r="AJ24" s="72"/>
      <c r="AK24" s="72"/>
      <c r="AL24" s="72"/>
    </row>
    <row r="25" spans="1:38" s="119" customFormat="1" x14ac:dyDescent="0.2">
      <c r="A25" s="72"/>
      <c r="B25" s="207" t="str">
        <f t="shared" si="3"/>
        <v/>
      </c>
      <c r="C25" s="73"/>
      <c r="D25" s="219"/>
      <c r="E25" s="219"/>
      <c r="F25" s="220"/>
      <c r="G25" s="220"/>
      <c r="H25" s="220"/>
      <c r="I25" s="220"/>
      <c r="J25" s="220"/>
      <c r="K25" s="220"/>
      <c r="L25" s="220"/>
      <c r="M25" s="220"/>
      <c r="N25" s="72"/>
      <c r="O25" s="72"/>
      <c r="P25" s="72"/>
      <c r="Q25" s="207" t="str">
        <f t="shared" si="4"/>
        <v/>
      </c>
      <c r="R25" s="95"/>
      <c r="S25" s="72"/>
      <c r="T25" s="221"/>
      <c r="U25" s="207" t="str">
        <f t="shared" si="5"/>
        <v/>
      </c>
      <c r="V25" s="96"/>
      <c r="AE25" s="222"/>
      <c r="AF25" s="72"/>
      <c r="AG25" s="72"/>
      <c r="AH25" s="72"/>
      <c r="AI25" s="72"/>
      <c r="AJ25" s="72"/>
      <c r="AK25" s="72"/>
      <c r="AL25" s="72"/>
    </row>
    <row r="26" spans="1:38" s="119" customFormat="1" x14ac:dyDescent="0.2">
      <c r="A26" s="72"/>
      <c r="B26" s="207" t="str">
        <f t="shared" si="3"/>
        <v/>
      </c>
      <c r="C26" s="73"/>
      <c r="D26" s="219"/>
      <c r="E26" s="219"/>
      <c r="F26" s="220"/>
      <c r="G26" s="220"/>
      <c r="H26" s="220"/>
      <c r="I26" s="220"/>
      <c r="J26" s="220"/>
      <c r="K26" s="220"/>
      <c r="L26" s="220"/>
      <c r="M26" s="220"/>
      <c r="N26" s="72"/>
      <c r="O26" s="72"/>
      <c r="P26" s="72"/>
      <c r="Q26" s="207" t="str">
        <f t="shared" si="4"/>
        <v/>
      </c>
      <c r="R26" s="95"/>
      <c r="S26" s="72"/>
      <c r="T26" s="221"/>
      <c r="U26" s="207" t="str">
        <f t="shared" si="5"/>
        <v/>
      </c>
      <c r="V26" s="96"/>
      <c r="AE26" s="222"/>
      <c r="AF26" s="72"/>
      <c r="AG26" s="72"/>
      <c r="AH26" s="72"/>
      <c r="AI26" s="72"/>
      <c r="AJ26" s="72"/>
      <c r="AK26" s="72"/>
      <c r="AL26" s="72"/>
    </row>
    <row r="27" spans="1:38" s="119" customFormat="1" x14ac:dyDescent="0.2">
      <c r="A27" s="72"/>
      <c r="B27" s="207" t="str">
        <f t="shared" si="3"/>
        <v/>
      </c>
      <c r="C27" s="73"/>
      <c r="D27" s="219"/>
      <c r="E27" s="219"/>
      <c r="F27" s="220"/>
      <c r="G27" s="220"/>
      <c r="H27" s="220"/>
      <c r="I27" s="220"/>
      <c r="J27" s="220"/>
      <c r="K27" s="220"/>
      <c r="L27" s="220"/>
      <c r="M27" s="220"/>
      <c r="N27" s="72"/>
      <c r="O27" s="72"/>
      <c r="P27" s="72"/>
      <c r="Q27" s="207" t="str">
        <f t="shared" si="4"/>
        <v/>
      </c>
      <c r="R27" s="95"/>
      <c r="S27" s="72"/>
      <c r="T27" s="221"/>
      <c r="U27" s="207" t="str">
        <f t="shared" si="5"/>
        <v/>
      </c>
      <c r="V27" s="96"/>
      <c r="AE27" s="222"/>
      <c r="AF27" s="72"/>
      <c r="AG27" s="72"/>
      <c r="AH27" s="72"/>
      <c r="AI27" s="72"/>
      <c r="AJ27" s="72"/>
      <c r="AK27" s="72"/>
      <c r="AL27" s="72"/>
    </row>
    <row r="28" spans="1:38" s="119" customFormat="1" x14ac:dyDescent="0.2">
      <c r="A28" s="72"/>
      <c r="B28" s="207" t="str">
        <f t="shared" si="3"/>
        <v/>
      </c>
      <c r="C28" s="73"/>
      <c r="D28" s="219"/>
      <c r="E28" s="219"/>
      <c r="F28" s="220"/>
      <c r="G28" s="220"/>
      <c r="H28" s="220"/>
      <c r="I28" s="220"/>
      <c r="J28" s="220"/>
      <c r="K28" s="220"/>
      <c r="L28" s="220"/>
      <c r="M28" s="220"/>
      <c r="N28" s="72"/>
      <c r="O28" s="72"/>
      <c r="P28" s="72"/>
      <c r="Q28" s="207" t="str">
        <f t="shared" si="4"/>
        <v/>
      </c>
      <c r="R28" s="95"/>
      <c r="S28" s="72"/>
      <c r="T28" s="221"/>
      <c r="U28" s="207" t="str">
        <f t="shared" si="5"/>
        <v/>
      </c>
      <c r="V28" s="96"/>
      <c r="AE28" s="222"/>
      <c r="AF28" s="72"/>
      <c r="AG28" s="72"/>
      <c r="AH28" s="72"/>
      <c r="AI28" s="72"/>
      <c r="AJ28" s="72"/>
      <c r="AK28" s="72"/>
      <c r="AL28" s="72"/>
    </row>
    <row r="29" spans="1:38" s="119" customFormat="1" x14ac:dyDescent="0.2">
      <c r="A29" s="72"/>
      <c r="B29" s="207" t="str">
        <f t="shared" si="3"/>
        <v/>
      </c>
      <c r="C29" s="73"/>
      <c r="D29" s="219"/>
      <c r="E29" s="219"/>
      <c r="F29" s="220"/>
      <c r="G29" s="220"/>
      <c r="H29" s="220"/>
      <c r="I29" s="220"/>
      <c r="J29" s="220"/>
      <c r="K29" s="220"/>
      <c r="L29" s="220"/>
      <c r="M29" s="220"/>
      <c r="N29" s="72"/>
      <c r="O29" s="72"/>
      <c r="P29" s="72"/>
      <c r="Q29" s="207" t="str">
        <f t="shared" si="4"/>
        <v/>
      </c>
      <c r="R29" s="95"/>
      <c r="S29" s="72"/>
      <c r="T29" s="221"/>
      <c r="U29" s="207" t="str">
        <f t="shared" si="5"/>
        <v/>
      </c>
      <c r="V29" s="96"/>
      <c r="AE29" s="222"/>
      <c r="AF29" s="72"/>
      <c r="AG29" s="72"/>
      <c r="AH29" s="72"/>
      <c r="AI29" s="72"/>
      <c r="AJ29" s="72"/>
      <c r="AK29" s="72"/>
      <c r="AL29" s="72"/>
    </row>
    <row r="30" spans="1:38" s="119" customFormat="1" x14ac:dyDescent="0.2">
      <c r="A30" s="72"/>
      <c r="B30" s="207" t="str">
        <f t="shared" si="3"/>
        <v/>
      </c>
      <c r="C30" s="73"/>
      <c r="D30" s="219"/>
      <c r="E30" s="219"/>
      <c r="F30" s="220"/>
      <c r="G30" s="220"/>
      <c r="H30" s="220"/>
      <c r="I30" s="220"/>
      <c r="J30" s="220"/>
      <c r="K30" s="220"/>
      <c r="L30" s="220"/>
      <c r="M30" s="220"/>
      <c r="N30" s="72"/>
      <c r="O30" s="72"/>
      <c r="P30" s="72"/>
      <c r="Q30" s="207" t="str">
        <f t="shared" si="4"/>
        <v/>
      </c>
      <c r="R30" s="95"/>
      <c r="S30" s="72"/>
      <c r="T30" s="221"/>
      <c r="U30" s="207" t="str">
        <f t="shared" si="5"/>
        <v/>
      </c>
      <c r="V30" s="96"/>
      <c r="AE30" s="222"/>
      <c r="AF30" s="72"/>
      <c r="AG30" s="72"/>
      <c r="AH30" s="72"/>
      <c r="AI30" s="72"/>
      <c r="AJ30" s="72"/>
      <c r="AK30" s="72"/>
      <c r="AL30" s="72"/>
    </row>
    <row r="31" spans="1:38" s="119" customFormat="1" x14ac:dyDescent="0.2">
      <c r="A31" s="72"/>
      <c r="B31" s="207" t="str">
        <f t="shared" si="3"/>
        <v/>
      </c>
      <c r="C31" s="73"/>
      <c r="D31" s="219"/>
      <c r="E31" s="219"/>
      <c r="F31" s="220"/>
      <c r="G31" s="220"/>
      <c r="H31" s="220"/>
      <c r="I31" s="220"/>
      <c r="J31" s="220"/>
      <c r="K31" s="220"/>
      <c r="L31" s="220"/>
      <c r="M31" s="220"/>
      <c r="N31" s="72"/>
      <c r="O31" s="72"/>
      <c r="P31" s="72"/>
      <c r="Q31" s="207" t="str">
        <f t="shared" si="4"/>
        <v/>
      </c>
      <c r="R31" s="95"/>
      <c r="S31" s="72"/>
      <c r="T31" s="221"/>
      <c r="U31" s="207" t="str">
        <f t="shared" si="5"/>
        <v/>
      </c>
      <c r="V31" s="96"/>
      <c r="AE31" s="222"/>
      <c r="AF31" s="72"/>
      <c r="AG31" s="72"/>
      <c r="AH31" s="72"/>
      <c r="AI31" s="72"/>
      <c r="AJ31" s="72"/>
      <c r="AK31" s="72"/>
      <c r="AL31" s="72"/>
    </row>
    <row r="32" spans="1:38" s="119" customFormat="1" x14ac:dyDescent="0.2">
      <c r="A32" s="72"/>
      <c r="B32" s="207" t="str">
        <f t="shared" si="3"/>
        <v/>
      </c>
      <c r="C32" s="73"/>
      <c r="D32" s="219"/>
      <c r="E32" s="219"/>
      <c r="F32" s="220"/>
      <c r="G32" s="220"/>
      <c r="H32" s="220"/>
      <c r="I32" s="220"/>
      <c r="J32" s="220"/>
      <c r="K32" s="220"/>
      <c r="L32" s="220"/>
      <c r="M32" s="220"/>
      <c r="N32" s="72"/>
      <c r="O32" s="72"/>
      <c r="P32" s="72"/>
      <c r="Q32" s="207" t="str">
        <f t="shared" si="4"/>
        <v/>
      </c>
      <c r="R32" s="95"/>
      <c r="S32" s="72"/>
      <c r="T32" s="221"/>
      <c r="U32" s="207" t="str">
        <f t="shared" si="5"/>
        <v/>
      </c>
      <c r="V32" s="96"/>
      <c r="AE32" s="222"/>
      <c r="AF32" s="72"/>
      <c r="AG32" s="72"/>
      <c r="AH32" s="72"/>
      <c r="AI32" s="72"/>
      <c r="AJ32" s="72"/>
      <c r="AK32" s="72"/>
      <c r="AL32" s="72"/>
    </row>
    <row r="33" spans="1:38" s="119" customFormat="1" x14ac:dyDescent="0.2">
      <c r="A33" s="72"/>
      <c r="B33" s="207" t="str">
        <f t="shared" si="3"/>
        <v/>
      </c>
      <c r="C33" s="73"/>
      <c r="D33" s="219"/>
      <c r="E33" s="219"/>
      <c r="F33" s="220"/>
      <c r="G33" s="220"/>
      <c r="H33" s="220"/>
      <c r="I33" s="220"/>
      <c r="J33" s="220"/>
      <c r="K33" s="220"/>
      <c r="L33" s="220"/>
      <c r="M33" s="220"/>
      <c r="N33" s="72"/>
      <c r="O33" s="72"/>
      <c r="P33" s="72"/>
      <c r="Q33" s="207" t="str">
        <f t="shared" si="4"/>
        <v/>
      </c>
      <c r="R33" s="95"/>
      <c r="S33" s="72"/>
      <c r="T33" s="221"/>
      <c r="U33" s="207" t="str">
        <f t="shared" si="5"/>
        <v/>
      </c>
      <c r="V33" s="96"/>
      <c r="AE33" s="222"/>
      <c r="AF33" s="72"/>
      <c r="AG33" s="72"/>
      <c r="AH33" s="72"/>
      <c r="AI33" s="72"/>
      <c r="AJ33" s="72"/>
      <c r="AK33" s="72"/>
      <c r="AL33" s="72"/>
    </row>
    <row r="34" spans="1:38" s="119" customFormat="1" x14ac:dyDescent="0.2">
      <c r="A34" s="72"/>
      <c r="B34" s="207" t="str">
        <f t="shared" si="3"/>
        <v/>
      </c>
      <c r="C34" s="73"/>
      <c r="D34" s="219"/>
      <c r="E34" s="219"/>
      <c r="F34" s="220"/>
      <c r="G34" s="220"/>
      <c r="H34" s="220"/>
      <c r="I34" s="220"/>
      <c r="J34" s="220"/>
      <c r="K34" s="220"/>
      <c r="L34" s="220"/>
      <c r="M34" s="220"/>
      <c r="N34" s="72"/>
      <c r="O34" s="72"/>
      <c r="P34" s="72"/>
      <c r="Q34" s="207" t="str">
        <f t="shared" si="4"/>
        <v/>
      </c>
      <c r="R34" s="95"/>
      <c r="S34" s="72"/>
      <c r="T34" s="221"/>
      <c r="U34" s="207" t="str">
        <f t="shared" si="5"/>
        <v/>
      </c>
      <c r="V34" s="96"/>
      <c r="AE34" s="222"/>
      <c r="AF34" s="72"/>
      <c r="AG34" s="72"/>
      <c r="AH34" s="72"/>
      <c r="AI34" s="72"/>
      <c r="AJ34" s="72"/>
      <c r="AK34" s="72"/>
      <c r="AL34" s="72"/>
    </row>
    <row r="35" spans="1:38" s="119" customFormat="1" x14ac:dyDescent="0.2">
      <c r="A35" s="72"/>
      <c r="B35" s="207" t="str">
        <f t="shared" si="3"/>
        <v/>
      </c>
      <c r="C35" s="73"/>
      <c r="D35" s="219"/>
      <c r="E35" s="219"/>
      <c r="F35" s="220"/>
      <c r="G35" s="220"/>
      <c r="H35" s="220"/>
      <c r="I35" s="220"/>
      <c r="J35" s="220"/>
      <c r="K35" s="220"/>
      <c r="L35" s="220"/>
      <c r="M35" s="220"/>
      <c r="N35" s="72"/>
      <c r="O35" s="72"/>
      <c r="P35" s="72"/>
      <c r="Q35" s="207" t="str">
        <f t="shared" si="4"/>
        <v/>
      </c>
      <c r="R35" s="95"/>
      <c r="S35" s="72"/>
      <c r="T35" s="221"/>
      <c r="U35" s="207" t="str">
        <f t="shared" si="5"/>
        <v/>
      </c>
      <c r="V35" s="96"/>
      <c r="AE35" s="222"/>
      <c r="AF35" s="72"/>
      <c r="AG35" s="72"/>
      <c r="AH35" s="72"/>
      <c r="AI35" s="72"/>
      <c r="AJ35" s="72"/>
      <c r="AK35" s="72"/>
      <c r="AL35" s="72"/>
    </row>
    <row r="36" spans="1:38" s="119" customFormat="1" x14ac:dyDescent="0.2">
      <c r="A36" s="72"/>
      <c r="B36" s="207" t="str">
        <f t="shared" si="3"/>
        <v/>
      </c>
      <c r="C36" s="73"/>
      <c r="D36" s="219"/>
      <c r="E36" s="219"/>
      <c r="F36" s="220"/>
      <c r="G36" s="220"/>
      <c r="H36" s="220"/>
      <c r="I36" s="220"/>
      <c r="J36" s="220"/>
      <c r="K36" s="220"/>
      <c r="L36" s="220"/>
      <c r="M36" s="220"/>
      <c r="N36" s="72"/>
      <c r="O36" s="72"/>
      <c r="P36" s="72"/>
      <c r="Q36" s="207" t="str">
        <f t="shared" si="4"/>
        <v/>
      </c>
      <c r="R36" s="95"/>
      <c r="S36" s="72"/>
      <c r="T36" s="221"/>
      <c r="U36" s="207" t="str">
        <f t="shared" si="5"/>
        <v/>
      </c>
      <c r="V36" s="96"/>
      <c r="AE36" s="222"/>
      <c r="AF36" s="72"/>
      <c r="AG36" s="72"/>
      <c r="AH36" s="72"/>
      <c r="AI36" s="72"/>
      <c r="AJ36" s="72"/>
      <c r="AK36" s="72"/>
      <c r="AL36" s="72"/>
    </row>
    <row r="37" spans="1:38" s="119" customFormat="1" x14ac:dyDescent="0.2">
      <c r="A37" s="72"/>
      <c r="B37" s="207" t="str">
        <f t="shared" si="3"/>
        <v/>
      </c>
      <c r="C37" s="73"/>
      <c r="D37" s="219"/>
      <c r="E37" s="219"/>
      <c r="F37" s="220"/>
      <c r="G37" s="220"/>
      <c r="H37" s="220"/>
      <c r="I37" s="220"/>
      <c r="J37" s="220"/>
      <c r="K37" s="220"/>
      <c r="L37" s="220"/>
      <c r="M37" s="220"/>
      <c r="N37" s="72"/>
      <c r="O37" s="72"/>
      <c r="P37" s="72"/>
      <c r="Q37" s="207" t="str">
        <f t="shared" si="4"/>
        <v/>
      </c>
      <c r="R37" s="95"/>
      <c r="S37" s="72"/>
      <c r="T37" s="221"/>
      <c r="U37" s="207" t="str">
        <f t="shared" si="5"/>
        <v/>
      </c>
      <c r="V37" s="96"/>
      <c r="AE37" s="222"/>
      <c r="AF37" s="72"/>
      <c r="AG37" s="72"/>
      <c r="AH37" s="72"/>
      <c r="AI37" s="72"/>
      <c r="AJ37" s="72"/>
      <c r="AK37" s="72"/>
      <c r="AL37" s="72"/>
    </row>
    <row r="38" spans="1:38" s="119" customFormat="1" x14ac:dyDescent="0.2">
      <c r="A38" s="72"/>
      <c r="B38" s="207" t="str">
        <f t="shared" si="3"/>
        <v/>
      </c>
      <c r="C38" s="73"/>
      <c r="D38" s="219"/>
      <c r="E38" s="219"/>
      <c r="F38" s="220"/>
      <c r="G38" s="220"/>
      <c r="H38" s="220"/>
      <c r="I38" s="220"/>
      <c r="J38" s="220"/>
      <c r="K38" s="220"/>
      <c r="L38" s="220"/>
      <c r="M38" s="220"/>
      <c r="N38" s="72"/>
      <c r="O38" s="72"/>
      <c r="P38" s="72"/>
      <c r="Q38" s="207" t="str">
        <f t="shared" si="4"/>
        <v/>
      </c>
      <c r="R38" s="95"/>
      <c r="S38" s="72"/>
      <c r="T38" s="221"/>
      <c r="U38" s="207" t="str">
        <f t="shared" si="5"/>
        <v/>
      </c>
      <c r="V38" s="96"/>
      <c r="AE38" s="222"/>
      <c r="AF38" s="72"/>
      <c r="AG38" s="72"/>
      <c r="AH38" s="72"/>
      <c r="AI38" s="72"/>
      <c r="AJ38" s="72"/>
      <c r="AK38" s="72"/>
      <c r="AL38" s="72"/>
    </row>
    <row r="39" spans="1:38" s="119" customFormat="1" x14ac:dyDescent="0.2">
      <c r="A39" s="72"/>
      <c r="B39" s="207" t="str">
        <f t="shared" si="3"/>
        <v/>
      </c>
      <c r="C39" s="73"/>
      <c r="D39" s="219"/>
      <c r="E39" s="219"/>
      <c r="F39" s="220"/>
      <c r="G39" s="220"/>
      <c r="H39" s="220"/>
      <c r="I39" s="220"/>
      <c r="J39" s="220"/>
      <c r="K39" s="220"/>
      <c r="L39" s="220"/>
      <c r="M39" s="220"/>
      <c r="N39" s="72"/>
      <c r="O39" s="72"/>
      <c r="P39" s="72"/>
      <c r="Q39" s="207" t="str">
        <f t="shared" si="4"/>
        <v/>
      </c>
      <c r="R39" s="95"/>
      <c r="S39" s="72"/>
      <c r="T39" s="221"/>
      <c r="U39" s="207" t="str">
        <f t="shared" si="5"/>
        <v/>
      </c>
      <c r="V39" s="96"/>
      <c r="AE39" s="222"/>
      <c r="AF39" s="72"/>
      <c r="AG39" s="72"/>
      <c r="AH39" s="72"/>
      <c r="AI39" s="72"/>
      <c r="AJ39" s="72"/>
      <c r="AK39" s="72"/>
      <c r="AL39" s="72"/>
    </row>
    <row r="40" spans="1:38" s="119" customFormat="1" x14ac:dyDescent="0.2">
      <c r="A40" s="72"/>
      <c r="B40" s="207" t="str">
        <f t="shared" si="3"/>
        <v/>
      </c>
      <c r="C40" s="73"/>
      <c r="D40" s="219"/>
      <c r="E40" s="219"/>
      <c r="F40" s="220"/>
      <c r="G40" s="220"/>
      <c r="H40" s="220"/>
      <c r="I40" s="220"/>
      <c r="J40" s="220"/>
      <c r="K40" s="220"/>
      <c r="L40" s="220"/>
      <c r="M40" s="220"/>
      <c r="N40" s="72"/>
      <c r="O40" s="72"/>
      <c r="P40" s="72"/>
      <c r="Q40" s="207" t="str">
        <f t="shared" si="4"/>
        <v/>
      </c>
      <c r="R40" s="95"/>
      <c r="S40" s="72"/>
      <c r="T40" s="221"/>
      <c r="U40" s="207" t="str">
        <f t="shared" si="5"/>
        <v/>
      </c>
      <c r="V40" s="96"/>
      <c r="AE40" s="222"/>
      <c r="AF40" s="72"/>
      <c r="AG40" s="72"/>
      <c r="AH40" s="72"/>
      <c r="AI40" s="72"/>
      <c r="AJ40" s="72"/>
      <c r="AK40" s="72"/>
      <c r="AL40" s="72"/>
    </row>
    <row r="41" spans="1:38" s="119" customFormat="1" x14ac:dyDescent="0.2">
      <c r="A41" s="72"/>
      <c r="B41" s="207" t="str">
        <f t="shared" si="3"/>
        <v/>
      </c>
      <c r="C41" s="73"/>
      <c r="D41" s="219"/>
      <c r="E41" s="219"/>
      <c r="F41" s="220"/>
      <c r="G41" s="220"/>
      <c r="H41" s="220"/>
      <c r="I41" s="220"/>
      <c r="J41" s="220"/>
      <c r="K41" s="220"/>
      <c r="L41" s="220"/>
      <c r="M41" s="220"/>
      <c r="N41" s="72"/>
      <c r="O41" s="72"/>
      <c r="P41" s="72"/>
      <c r="Q41" s="207" t="str">
        <f t="shared" si="4"/>
        <v/>
      </c>
      <c r="R41" s="95"/>
      <c r="S41" s="72"/>
      <c r="T41" s="221"/>
      <c r="U41" s="207" t="str">
        <f t="shared" si="5"/>
        <v/>
      </c>
      <c r="V41" s="96"/>
      <c r="AE41" s="222"/>
      <c r="AF41" s="72"/>
      <c r="AG41" s="72"/>
      <c r="AH41" s="72"/>
      <c r="AI41" s="72"/>
      <c r="AJ41" s="72"/>
      <c r="AK41" s="72"/>
      <c r="AL41" s="72"/>
    </row>
    <row r="42" spans="1:38" s="119" customFormat="1" x14ac:dyDescent="0.2">
      <c r="A42" s="72"/>
      <c r="B42" s="207" t="str">
        <f t="shared" si="3"/>
        <v/>
      </c>
      <c r="C42" s="73"/>
      <c r="D42" s="219"/>
      <c r="E42" s="219"/>
      <c r="F42" s="220"/>
      <c r="G42" s="220"/>
      <c r="H42" s="220"/>
      <c r="I42" s="220"/>
      <c r="J42" s="220"/>
      <c r="K42" s="220"/>
      <c r="L42" s="220"/>
      <c r="M42" s="220"/>
      <c r="N42" s="72"/>
      <c r="O42" s="72"/>
      <c r="P42" s="72"/>
      <c r="Q42" s="207" t="str">
        <f t="shared" si="4"/>
        <v/>
      </c>
      <c r="R42" s="95"/>
      <c r="S42" s="72"/>
      <c r="T42" s="221"/>
      <c r="U42" s="207" t="str">
        <f t="shared" si="5"/>
        <v/>
      </c>
      <c r="V42" s="96"/>
      <c r="AE42" s="222"/>
      <c r="AF42" s="72"/>
      <c r="AG42" s="72"/>
      <c r="AH42" s="72"/>
      <c r="AI42" s="72"/>
      <c r="AJ42" s="72"/>
      <c r="AK42" s="72"/>
      <c r="AL42" s="72"/>
    </row>
    <row r="43" spans="1:38" s="119" customFormat="1" x14ac:dyDescent="0.2">
      <c r="A43" s="72"/>
      <c r="B43" s="207" t="str">
        <f t="shared" si="3"/>
        <v/>
      </c>
      <c r="C43" s="73"/>
      <c r="D43" s="219"/>
      <c r="E43" s="219"/>
      <c r="F43" s="220"/>
      <c r="G43" s="220"/>
      <c r="H43" s="220"/>
      <c r="I43" s="220"/>
      <c r="J43" s="220"/>
      <c r="K43" s="220"/>
      <c r="L43" s="220"/>
      <c r="M43" s="220"/>
      <c r="N43" s="72"/>
      <c r="O43" s="72"/>
      <c r="P43" s="72"/>
      <c r="Q43" s="207" t="str">
        <f t="shared" si="4"/>
        <v/>
      </c>
      <c r="R43" s="95"/>
      <c r="S43" s="72"/>
      <c r="T43" s="221"/>
      <c r="U43" s="207" t="str">
        <f t="shared" si="5"/>
        <v/>
      </c>
      <c r="V43" s="96"/>
      <c r="AE43" s="222"/>
      <c r="AF43" s="72"/>
      <c r="AG43" s="72"/>
      <c r="AH43" s="72"/>
      <c r="AI43" s="72"/>
      <c r="AJ43" s="72"/>
      <c r="AK43" s="72"/>
      <c r="AL43" s="72"/>
    </row>
    <row r="44" spans="1:38" s="119" customFormat="1" x14ac:dyDescent="0.2">
      <c r="A44" s="72"/>
      <c r="B44" s="207" t="str">
        <f t="shared" si="3"/>
        <v/>
      </c>
      <c r="C44" s="73"/>
      <c r="D44" s="219"/>
      <c r="E44" s="219"/>
      <c r="F44" s="220"/>
      <c r="G44" s="220"/>
      <c r="H44" s="220"/>
      <c r="I44" s="220"/>
      <c r="J44" s="220"/>
      <c r="K44" s="220"/>
      <c r="L44" s="220"/>
      <c r="M44" s="220"/>
      <c r="N44" s="72"/>
      <c r="O44" s="72"/>
      <c r="P44" s="72"/>
      <c r="Q44" s="207" t="str">
        <f t="shared" si="4"/>
        <v/>
      </c>
      <c r="R44" s="95"/>
      <c r="S44" s="72"/>
      <c r="T44" s="221"/>
      <c r="U44" s="207" t="str">
        <f t="shared" si="5"/>
        <v/>
      </c>
      <c r="V44" s="96"/>
      <c r="AE44" s="222"/>
      <c r="AF44" s="72"/>
      <c r="AG44" s="72"/>
      <c r="AH44" s="72"/>
      <c r="AI44" s="72"/>
      <c r="AJ44" s="72"/>
      <c r="AK44" s="72"/>
      <c r="AL44" s="72"/>
    </row>
    <row r="45" spans="1:38" s="119" customFormat="1" x14ac:dyDescent="0.2">
      <c r="A45" s="72"/>
      <c r="B45" s="207" t="str">
        <f t="shared" si="3"/>
        <v/>
      </c>
      <c r="C45" s="73"/>
      <c r="D45" s="219"/>
      <c r="E45" s="219"/>
      <c r="F45" s="220"/>
      <c r="G45" s="220"/>
      <c r="H45" s="220"/>
      <c r="I45" s="220"/>
      <c r="J45" s="220"/>
      <c r="K45" s="220"/>
      <c r="L45" s="220"/>
      <c r="M45" s="220"/>
      <c r="N45" s="72"/>
      <c r="O45" s="72"/>
      <c r="P45" s="72"/>
      <c r="Q45" s="207" t="str">
        <f t="shared" si="4"/>
        <v/>
      </c>
      <c r="R45" s="95"/>
      <c r="S45" s="72"/>
      <c r="T45" s="221"/>
      <c r="U45" s="207" t="str">
        <f t="shared" si="5"/>
        <v/>
      </c>
      <c r="V45" s="96"/>
      <c r="AE45" s="222"/>
      <c r="AF45" s="72"/>
      <c r="AG45" s="72"/>
      <c r="AH45" s="72"/>
      <c r="AI45" s="72"/>
      <c r="AJ45" s="72"/>
      <c r="AK45" s="72"/>
      <c r="AL45" s="72"/>
    </row>
    <row r="46" spans="1:38" s="119" customFormat="1" x14ac:dyDescent="0.2">
      <c r="A46" s="72"/>
      <c r="B46" s="207" t="str">
        <f t="shared" si="3"/>
        <v/>
      </c>
      <c r="C46" s="73"/>
      <c r="D46" s="219"/>
      <c r="E46" s="219"/>
      <c r="F46" s="220"/>
      <c r="G46" s="220"/>
      <c r="H46" s="220"/>
      <c r="I46" s="220"/>
      <c r="J46" s="220"/>
      <c r="K46" s="220"/>
      <c r="L46" s="220"/>
      <c r="M46" s="220"/>
      <c r="N46" s="72"/>
      <c r="O46" s="72"/>
      <c r="P46" s="72"/>
      <c r="Q46" s="207" t="str">
        <f t="shared" si="4"/>
        <v/>
      </c>
      <c r="R46" s="95"/>
      <c r="S46" s="72"/>
      <c r="T46" s="221"/>
      <c r="U46" s="207" t="str">
        <f t="shared" si="5"/>
        <v/>
      </c>
      <c r="V46" s="96"/>
      <c r="AE46" s="222"/>
      <c r="AF46" s="72"/>
      <c r="AG46" s="72"/>
      <c r="AH46" s="72"/>
      <c r="AI46" s="72"/>
      <c r="AJ46" s="72"/>
      <c r="AK46" s="72"/>
      <c r="AL46" s="72"/>
    </row>
    <row r="47" spans="1:38" s="119" customFormat="1" x14ac:dyDescent="0.2">
      <c r="A47" s="72"/>
      <c r="B47" s="207" t="str">
        <f t="shared" si="3"/>
        <v/>
      </c>
      <c r="C47" s="73"/>
      <c r="D47" s="219"/>
      <c r="E47" s="219"/>
      <c r="F47" s="220"/>
      <c r="G47" s="220"/>
      <c r="H47" s="220"/>
      <c r="I47" s="220"/>
      <c r="J47" s="220"/>
      <c r="K47" s="220"/>
      <c r="L47" s="220"/>
      <c r="M47" s="220"/>
      <c r="N47" s="72"/>
      <c r="O47" s="72"/>
      <c r="P47" s="72"/>
      <c r="Q47" s="207" t="str">
        <f t="shared" si="4"/>
        <v/>
      </c>
      <c r="R47" s="95"/>
      <c r="S47" s="72"/>
      <c r="T47" s="221"/>
      <c r="U47" s="207" t="str">
        <f t="shared" si="5"/>
        <v/>
      </c>
      <c r="V47" s="96"/>
      <c r="AE47" s="222"/>
      <c r="AF47" s="72"/>
      <c r="AG47" s="72"/>
      <c r="AH47" s="72"/>
      <c r="AI47" s="72"/>
      <c r="AJ47" s="72"/>
      <c r="AK47" s="72"/>
      <c r="AL47" s="72"/>
    </row>
    <row r="48" spans="1:38" s="119" customFormat="1" x14ac:dyDescent="0.2">
      <c r="A48" s="72"/>
      <c r="B48" s="207" t="str">
        <f t="shared" si="3"/>
        <v/>
      </c>
      <c r="C48" s="73"/>
      <c r="D48" s="219"/>
      <c r="E48" s="219"/>
      <c r="F48" s="220"/>
      <c r="G48" s="220"/>
      <c r="H48" s="220"/>
      <c r="I48" s="220"/>
      <c r="J48" s="220"/>
      <c r="K48" s="220"/>
      <c r="L48" s="220"/>
      <c r="M48" s="220"/>
      <c r="N48" s="72"/>
      <c r="O48" s="72"/>
      <c r="P48" s="72"/>
      <c r="Q48" s="207" t="str">
        <f t="shared" si="4"/>
        <v/>
      </c>
      <c r="R48" s="95"/>
      <c r="S48" s="72"/>
      <c r="T48" s="221"/>
      <c r="U48" s="207" t="str">
        <f t="shared" si="5"/>
        <v/>
      </c>
      <c r="V48" s="96"/>
      <c r="AE48" s="222"/>
      <c r="AF48" s="72"/>
      <c r="AG48" s="72"/>
      <c r="AH48" s="72"/>
      <c r="AI48" s="72"/>
      <c r="AJ48" s="72"/>
      <c r="AK48" s="72"/>
      <c r="AL48" s="72"/>
    </row>
    <row r="49" spans="1:38" s="119" customFormat="1" x14ac:dyDescent="0.2">
      <c r="A49" s="72"/>
      <c r="B49" s="207" t="str">
        <f t="shared" si="3"/>
        <v/>
      </c>
      <c r="C49" s="73"/>
      <c r="D49" s="219"/>
      <c r="E49" s="219"/>
      <c r="F49" s="220"/>
      <c r="G49" s="220"/>
      <c r="H49" s="220"/>
      <c r="I49" s="220"/>
      <c r="J49" s="220"/>
      <c r="K49" s="220"/>
      <c r="L49" s="220"/>
      <c r="M49" s="220"/>
      <c r="N49" s="72"/>
      <c r="O49" s="72"/>
      <c r="P49" s="72"/>
      <c r="Q49" s="207" t="str">
        <f t="shared" si="4"/>
        <v/>
      </c>
      <c r="R49" s="95"/>
      <c r="S49" s="72"/>
      <c r="T49" s="221"/>
      <c r="U49" s="207" t="str">
        <f t="shared" si="5"/>
        <v/>
      </c>
      <c r="V49" s="96"/>
      <c r="AE49" s="222"/>
      <c r="AF49" s="72"/>
      <c r="AG49" s="72"/>
      <c r="AH49" s="72"/>
      <c r="AI49" s="72"/>
      <c r="AJ49" s="72"/>
      <c r="AK49" s="72"/>
      <c r="AL49" s="72"/>
    </row>
    <row r="50" spans="1:38" s="119" customFormat="1" x14ac:dyDescent="0.2">
      <c r="A50" s="72"/>
      <c r="B50" s="207" t="str">
        <f t="shared" si="3"/>
        <v/>
      </c>
      <c r="C50" s="73"/>
      <c r="D50" s="219"/>
      <c r="E50" s="219"/>
      <c r="F50" s="220"/>
      <c r="G50" s="220"/>
      <c r="H50" s="220"/>
      <c r="I50" s="220"/>
      <c r="J50" s="220"/>
      <c r="K50" s="220"/>
      <c r="L50" s="220"/>
      <c r="M50" s="220"/>
      <c r="N50" s="72"/>
      <c r="O50" s="72"/>
      <c r="P50" s="72"/>
      <c r="Q50" s="207" t="str">
        <f t="shared" si="4"/>
        <v/>
      </c>
      <c r="R50" s="95"/>
      <c r="S50" s="72"/>
      <c r="T50" s="221"/>
      <c r="U50" s="207" t="str">
        <f t="shared" si="5"/>
        <v/>
      </c>
      <c r="V50" s="96"/>
      <c r="AE50" s="222"/>
      <c r="AF50" s="72"/>
      <c r="AG50" s="72"/>
      <c r="AH50" s="72"/>
      <c r="AI50" s="72"/>
      <c r="AJ50" s="72"/>
      <c r="AK50" s="72"/>
      <c r="AL50" s="72"/>
    </row>
    <row r="51" spans="1:38" s="119" customFormat="1" x14ac:dyDescent="0.2">
      <c r="A51" s="72"/>
      <c r="B51" s="207" t="str">
        <f t="shared" si="3"/>
        <v/>
      </c>
      <c r="C51" s="73"/>
      <c r="D51" s="219"/>
      <c r="E51" s="219"/>
      <c r="F51" s="220"/>
      <c r="G51" s="220"/>
      <c r="H51" s="220"/>
      <c r="I51" s="220"/>
      <c r="J51" s="220"/>
      <c r="K51" s="220"/>
      <c r="L51" s="220"/>
      <c r="M51" s="220"/>
      <c r="N51" s="72"/>
      <c r="O51" s="72"/>
      <c r="P51" s="72"/>
      <c r="Q51" s="207" t="str">
        <f t="shared" si="4"/>
        <v/>
      </c>
      <c r="R51" s="95"/>
      <c r="S51" s="72"/>
      <c r="T51" s="221"/>
      <c r="U51" s="207" t="str">
        <f t="shared" si="5"/>
        <v/>
      </c>
      <c r="V51" s="96"/>
      <c r="AE51" s="222"/>
      <c r="AF51" s="72"/>
      <c r="AG51" s="72"/>
      <c r="AH51" s="72"/>
      <c r="AI51" s="72"/>
      <c r="AJ51" s="72"/>
      <c r="AK51" s="72"/>
      <c r="AL51" s="72"/>
    </row>
    <row r="52" spans="1:38" s="119" customFormat="1" x14ac:dyDescent="0.2">
      <c r="A52" s="72"/>
      <c r="B52" s="207" t="str">
        <f t="shared" si="3"/>
        <v/>
      </c>
      <c r="C52" s="73"/>
      <c r="D52" s="219"/>
      <c r="E52" s="219"/>
      <c r="F52" s="220"/>
      <c r="G52" s="220"/>
      <c r="H52" s="220"/>
      <c r="I52" s="220"/>
      <c r="J52" s="220"/>
      <c r="K52" s="220"/>
      <c r="L52" s="220"/>
      <c r="M52" s="220"/>
      <c r="N52" s="72"/>
      <c r="O52" s="72"/>
      <c r="P52" s="72"/>
      <c r="Q52" s="207" t="str">
        <f t="shared" si="4"/>
        <v/>
      </c>
      <c r="R52" s="95"/>
      <c r="S52" s="72"/>
      <c r="T52" s="221"/>
      <c r="U52" s="207" t="str">
        <f t="shared" si="5"/>
        <v/>
      </c>
      <c r="V52" s="96"/>
      <c r="AE52" s="222"/>
      <c r="AF52" s="72"/>
      <c r="AG52" s="72"/>
      <c r="AH52" s="72"/>
      <c r="AI52" s="72"/>
      <c r="AJ52" s="72"/>
      <c r="AK52" s="72"/>
      <c r="AL52" s="72"/>
    </row>
    <row r="53" spans="1:38" s="119" customFormat="1" x14ac:dyDescent="0.2">
      <c r="A53" s="72"/>
      <c r="B53" s="207" t="str">
        <f t="shared" si="3"/>
        <v/>
      </c>
      <c r="C53" s="73"/>
      <c r="D53" s="219"/>
      <c r="E53" s="219"/>
      <c r="F53" s="220"/>
      <c r="G53" s="220"/>
      <c r="H53" s="220"/>
      <c r="I53" s="220"/>
      <c r="J53" s="220"/>
      <c r="K53" s="220"/>
      <c r="L53" s="220"/>
      <c r="M53" s="220"/>
      <c r="N53" s="72"/>
      <c r="O53" s="72"/>
      <c r="P53" s="72"/>
      <c r="Q53" s="207" t="str">
        <f t="shared" si="4"/>
        <v/>
      </c>
      <c r="R53" s="95"/>
      <c r="S53" s="72"/>
      <c r="T53" s="221"/>
      <c r="U53" s="207" t="str">
        <f t="shared" si="5"/>
        <v/>
      </c>
      <c r="V53" s="96"/>
      <c r="AE53" s="222"/>
      <c r="AF53" s="72"/>
      <c r="AG53" s="72"/>
      <c r="AH53" s="72"/>
      <c r="AI53" s="72"/>
      <c r="AJ53" s="72"/>
      <c r="AK53" s="72"/>
      <c r="AL53" s="72"/>
    </row>
    <row r="54" spans="1:38" s="119" customFormat="1" x14ac:dyDescent="0.2">
      <c r="A54" s="72"/>
      <c r="B54" s="207" t="str">
        <f t="shared" si="3"/>
        <v/>
      </c>
      <c r="C54" s="73"/>
      <c r="D54" s="219"/>
      <c r="E54" s="219"/>
      <c r="F54" s="220"/>
      <c r="G54" s="220"/>
      <c r="H54" s="220"/>
      <c r="I54" s="220"/>
      <c r="J54" s="220"/>
      <c r="K54" s="220"/>
      <c r="L54" s="220"/>
      <c r="M54" s="220"/>
      <c r="N54" s="72"/>
      <c r="O54" s="72"/>
      <c r="P54" s="72"/>
      <c r="Q54" s="207" t="str">
        <f t="shared" si="4"/>
        <v/>
      </c>
      <c r="R54" s="95"/>
      <c r="S54" s="72"/>
      <c r="T54" s="221"/>
      <c r="U54" s="207" t="str">
        <f t="shared" si="5"/>
        <v/>
      </c>
      <c r="V54" s="96"/>
      <c r="AE54" s="222"/>
      <c r="AF54" s="72"/>
      <c r="AG54" s="72"/>
      <c r="AH54" s="72"/>
      <c r="AI54" s="72"/>
      <c r="AJ54" s="72"/>
      <c r="AK54" s="72"/>
      <c r="AL54" s="72"/>
    </row>
    <row r="55" spans="1:38" s="119" customFormat="1" x14ac:dyDescent="0.2">
      <c r="A55" s="72"/>
      <c r="B55" s="207" t="str">
        <f t="shared" si="3"/>
        <v/>
      </c>
      <c r="C55" s="73"/>
      <c r="D55" s="219"/>
      <c r="E55" s="219"/>
      <c r="F55" s="220"/>
      <c r="G55" s="220"/>
      <c r="H55" s="220"/>
      <c r="I55" s="220"/>
      <c r="J55" s="220"/>
      <c r="K55" s="220"/>
      <c r="L55" s="220"/>
      <c r="M55" s="220"/>
      <c r="N55" s="72"/>
      <c r="O55" s="72"/>
      <c r="P55" s="72"/>
      <c r="Q55" s="207" t="str">
        <f t="shared" si="4"/>
        <v/>
      </c>
      <c r="R55" s="95"/>
      <c r="S55" s="72"/>
      <c r="T55" s="221"/>
      <c r="U55" s="207" t="str">
        <f t="shared" si="5"/>
        <v/>
      </c>
      <c r="V55" s="96"/>
      <c r="AE55" s="222"/>
      <c r="AF55" s="72"/>
      <c r="AG55" s="72"/>
      <c r="AH55" s="72"/>
      <c r="AI55" s="72"/>
      <c r="AJ55" s="72"/>
      <c r="AK55" s="72"/>
      <c r="AL55" s="72"/>
    </row>
    <row r="56" spans="1:38" s="119" customFormat="1" x14ac:dyDescent="0.2">
      <c r="A56" s="72"/>
      <c r="B56" s="207" t="str">
        <f t="shared" si="3"/>
        <v/>
      </c>
      <c r="C56" s="73"/>
      <c r="D56" s="219"/>
      <c r="E56" s="219"/>
      <c r="F56" s="220"/>
      <c r="G56" s="220"/>
      <c r="H56" s="220"/>
      <c r="I56" s="220"/>
      <c r="J56" s="220"/>
      <c r="K56" s="220"/>
      <c r="L56" s="220"/>
      <c r="M56" s="220"/>
      <c r="N56" s="72"/>
      <c r="O56" s="72"/>
      <c r="P56" s="72"/>
      <c r="Q56" s="207" t="str">
        <f t="shared" si="4"/>
        <v/>
      </c>
      <c r="R56" s="95"/>
      <c r="S56" s="72"/>
      <c r="T56" s="221"/>
      <c r="U56" s="207" t="str">
        <f t="shared" si="5"/>
        <v/>
      </c>
      <c r="V56" s="96"/>
      <c r="AE56" s="222"/>
      <c r="AF56" s="72"/>
      <c r="AG56" s="72"/>
      <c r="AH56" s="72"/>
      <c r="AI56" s="72"/>
      <c r="AJ56" s="72"/>
      <c r="AK56" s="72"/>
      <c r="AL56" s="72"/>
    </row>
    <row r="57" spans="1:38" s="119" customFormat="1" x14ac:dyDescent="0.2">
      <c r="A57" s="72"/>
      <c r="B57" s="207" t="str">
        <f t="shared" si="3"/>
        <v/>
      </c>
      <c r="C57" s="73"/>
      <c r="D57" s="219"/>
      <c r="E57" s="219"/>
      <c r="F57" s="220"/>
      <c r="G57" s="220"/>
      <c r="H57" s="220"/>
      <c r="I57" s="220"/>
      <c r="J57" s="220"/>
      <c r="K57" s="220"/>
      <c r="L57" s="220"/>
      <c r="M57" s="220"/>
      <c r="N57" s="72"/>
      <c r="O57" s="72"/>
      <c r="P57" s="72"/>
      <c r="Q57" s="207" t="str">
        <f t="shared" si="4"/>
        <v/>
      </c>
      <c r="R57" s="95"/>
      <c r="S57" s="72"/>
      <c r="T57" s="221"/>
      <c r="U57" s="207" t="str">
        <f t="shared" si="5"/>
        <v/>
      </c>
      <c r="V57" s="96"/>
      <c r="AE57" s="222"/>
      <c r="AF57" s="72"/>
      <c r="AG57" s="72"/>
      <c r="AH57" s="72"/>
      <c r="AI57" s="72"/>
      <c r="AJ57" s="72"/>
      <c r="AK57" s="72"/>
      <c r="AL57" s="72"/>
    </row>
    <row r="58" spans="1:38" s="119" customFormat="1" x14ac:dyDescent="0.2">
      <c r="A58" s="72"/>
      <c r="B58" s="207" t="str">
        <f t="shared" si="3"/>
        <v/>
      </c>
      <c r="C58" s="73"/>
      <c r="D58" s="219"/>
      <c r="E58" s="219"/>
      <c r="F58" s="220"/>
      <c r="G58" s="220"/>
      <c r="H58" s="220"/>
      <c r="I58" s="220"/>
      <c r="J58" s="220"/>
      <c r="K58" s="220"/>
      <c r="L58" s="220"/>
      <c r="M58" s="220"/>
      <c r="N58" s="72"/>
      <c r="O58" s="72"/>
      <c r="P58" s="72"/>
      <c r="Q58" s="207" t="str">
        <f t="shared" si="4"/>
        <v/>
      </c>
      <c r="R58" s="95"/>
      <c r="S58" s="72"/>
      <c r="T58" s="221"/>
      <c r="U58" s="207" t="str">
        <f t="shared" si="5"/>
        <v/>
      </c>
      <c r="V58" s="96"/>
      <c r="AE58" s="222"/>
      <c r="AF58" s="72"/>
      <c r="AG58" s="72"/>
      <c r="AH58" s="72"/>
      <c r="AI58" s="72"/>
      <c r="AJ58" s="72"/>
      <c r="AK58" s="72"/>
      <c r="AL58" s="72"/>
    </row>
    <row r="59" spans="1:38" s="119" customFormat="1" x14ac:dyDescent="0.2">
      <c r="A59" s="72"/>
      <c r="B59" s="207" t="str">
        <f t="shared" si="3"/>
        <v/>
      </c>
      <c r="C59" s="73"/>
      <c r="D59" s="219"/>
      <c r="E59" s="219"/>
      <c r="F59" s="220"/>
      <c r="G59" s="220"/>
      <c r="H59" s="220"/>
      <c r="I59" s="220"/>
      <c r="J59" s="220"/>
      <c r="K59" s="220"/>
      <c r="L59" s="220"/>
      <c r="M59" s="220"/>
      <c r="N59" s="72"/>
      <c r="O59" s="72"/>
      <c r="P59" s="72"/>
      <c r="Q59" s="207" t="str">
        <f t="shared" si="4"/>
        <v/>
      </c>
      <c r="R59" s="95"/>
      <c r="S59" s="72"/>
      <c r="T59" s="221"/>
      <c r="U59" s="207" t="str">
        <f t="shared" si="5"/>
        <v/>
      </c>
      <c r="V59" s="96"/>
      <c r="AE59" s="222"/>
      <c r="AF59" s="72"/>
      <c r="AG59" s="72"/>
      <c r="AH59" s="72"/>
      <c r="AI59" s="72"/>
      <c r="AJ59" s="72"/>
      <c r="AK59" s="72"/>
      <c r="AL59" s="72"/>
    </row>
    <row r="60" spans="1:38" s="119" customFormat="1" x14ac:dyDescent="0.2">
      <c r="A60" s="72"/>
      <c r="B60" s="207" t="str">
        <f t="shared" si="3"/>
        <v/>
      </c>
      <c r="C60" s="73"/>
      <c r="D60" s="219"/>
      <c r="E60" s="219"/>
      <c r="F60" s="220"/>
      <c r="G60" s="220"/>
      <c r="H60" s="220"/>
      <c r="I60" s="220"/>
      <c r="J60" s="220"/>
      <c r="K60" s="220"/>
      <c r="L60" s="220"/>
      <c r="M60" s="220"/>
      <c r="N60" s="72"/>
      <c r="O60" s="72"/>
      <c r="P60" s="72"/>
      <c r="Q60" s="207" t="str">
        <f t="shared" si="4"/>
        <v/>
      </c>
      <c r="R60" s="95"/>
      <c r="S60" s="72"/>
      <c r="T60" s="221"/>
      <c r="U60" s="207" t="str">
        <f t="shared" si="5"/>
        <v/>
      </c>
      <c r="V60" s="96"/>
      <c r="AE60" s="222"/>
      <c r="AF60" s="72"/>
      <c r="AG60" s="72"/>
      <c r="AH60" s="72"/>
      <c r="AI60" s="72"/>
      <c r="AJ60" s="72"/>
      <c r="AK60" s="72"/>
      <c r="AL60" s="72"/>
    </row>
    <row r="61" spans="1:38" s="119" customFormat="1" x14ac:dyDescent="0.2">
      <c r="A61" s="72"/>
      <c r="B61" s="207" t="str">
        <f t="shared" si="3"/>
        <v/>
      </c>
      <c r="C61" s="73"/>
      <c r="D61" s="219"/>
      <c r="E61" s="219"/>
      <c r="F61" s="220"/>
      <c r="G61" s="220"/>
      <c r="H61" s="220"/>
      <c r="I61" s="220"/>
      <c r="J61" s="220"/>
      <c r="K61" s="220"/>
      <c r="L61" s="220"/>
      <c r="M61" s="220"/>
      <c r="N61" s="72"/>
      <c r="O61" s="72"/>
      <c r="P61" s="72"/>
      <c r="Q61" s="207" t="str">
        <f t="shared" si="4"/>
        <v/>
      </c>
      <c r="R61" s="95"/>
      <c r="S61" s="72"/>
      <c r="T61" s="221"/>
      <c r="U61" s="207" t="str">
        <f t="shared" si="5"/>
        <v/>
      </c>
      <c r="V61" s="96"/>
      <c r="AE61" s="222"/>
      <c r="AF61" s="72"/>
      <c r="AG61" s="72"/>
      <c r="AH61" s="72"/>
      <c r="AI61" s="72"/>
      <c r="AJ61" s="72"/>
      <c r="AK61" s="72"/>
      <c r="AL61" s="72"/>
    </row>
    <row r="62" spans="1:38" s="119" customFormat="1" x14ac:dyDescent="0.2">
      <c r="A62" s="72"/>
      <c r="B62" s="207" t="str">
        <f t="shared" si="3"/>
        <v/>
      </c>
      <c r="C62" s="73"/>
      <c r="D62" s="219"/>
      <c r="E62" s="219"/>
      <c r="F62" s="220"/>
      <c r="G62" s="220"/>
      <c r="H62" s="220"/>
      <c r="I62" s="220"/>
      <c r="J62" s="220"/>
      <c r="K62" s="220"/>
      <c r="L62" s="220"/>
      <c r="M62" s="220"/>
      <c r="N62" s="72"/>
      <c r="O62" s="72"/>
      <c r="P62" s="72"/>
      <c r="Q62" s="207" t="str">
        <f t="shared" si="4"/>
        <v/>
      </c>
      <c r="R62" s="95"/>
      <c r="S62" s="72"/>
      <c r="T62" s="221"/>
      <c r="U62" s="207" t="str">
        <f t="shared" si="5"/>
        <v/>
      </c>
      <c r="V62" s="96"/>
      <c r="AE62" s="222"/>
      <c r="AF62" s="72"/>
      <c r="AG62" s="72"/>
      <c r="AH62" s="72"/>
      <c r="AI62" s="72"/>
      <c r="AJ62" s="72"/>
      <c r="AK62" s="72"/>
      <c r="AL62" s="72"/>
    </row>
    <row r="63" spans="1:38" s="119" customFormat="1" x14ac:dyDescent="0.2">
      <c r="A63" s="72"/>
      <c r="B63" s="207" t="str">
        <f t="shared" si="3"/>
        <v/>
      </c>
      <c r="C63" s="73"/>
      <c r="D63" s="219"/>
      <c r="E63" s="219"/>
      <c r="F63" s="220"/>
      <c r="G63" s="220"/>
      <c r="H63" s="220"/>
      <c r="I63" s="220"/>
      <c r="J63" s="220"/>
      <c r="K63" s="220"/>
      <c r="L63" s="220"/>
      <c r="M63" s="220"/>
      <c r="N63" s="72"/>
      <c r="O63" s="72"/>
      <c r="P63" s="72"/>
      <c r="Q63" s="207" t="str">
        <f t="shared" si="4"/>
        <v/>
      </c>
      <c r="R63" s="95"/>
      <c r="S63" s="72"/>
      <c r="T63" s="221"/>
      <c r="U63" s="207" t="str">
        <f t="shared" si="5"/>
        <v/>
      </c>
      <c r="V63" s="96"/>
      <c r="AE63" s="222"/>
      <c r="AF63" s="72"/>
      <c r="AG63" s="72"/>
      <c r="AH63" s="72"/>
      <c r="AI63" s="72"/>
      <c r="AJ63" s="72"/>
      <c r="AK63" s="72"/>
      <c r="AL63" s="72"/>
    </row>
    <row r="64" spans="1:38" s="119" customFormat="1" x14ac:dyDescent="0.2">
      <c r="A64" s="72"/>
      <c r="B64" s="207" t="str">
        <f t="shared" si="3"/>
        <v/>
      </c>
      <c r="C64" s="73"/>
      <c r="D64" s="219"/>
      <c r="E64" s="219"/>
      <c r="F64" s="220"/>
      <c r="G64" s="220"/>
      <c r="H64" s="220"/>
      <c r="I64" s="220"/>
      <c r="J64" s="220"/>
      <c r="K64" s="220"/>
      <c r="L64" s="220"/>
      <c r="M64" s="220"/>
      <c r="N64" s="72"/>
      <c r="O64" s="72"/>
      <c r="P64" s="72"/>
      <c r="Q64" s="207" t="str">
        <f t="shared" si="4"/>
        <v/>
      </c>
      <c r="R64" s="95"/>
      <c r="S64" s="72"/>
      <c r="T64" s="221"/>
      <c r="U64" s="207" t="str">
        <f t="shared" si="5"/>
        <v/>
      </c>
      <c r="V64" s="96"/>
      <c r="AE64" s="222"/>
      <c r="AF64" s="72"/>
      <c r="AG64" s="72"/>
      <c r="AH64" s="72"/>
      <c r="AI64" s="72"/>
      <c r="AJ64" s="72"/>
      <c r="AK64" s="72"/>
      <c r="AL64" s="72"/>
    </row>
    <row r="65" spans="1:38" s="119" customFormat="1" x14ac:dyDescent="0.2">
      <c r="A65" s="72"/>
      <c r="B65" s="207" t="str">
        <f t="shared" si="3"/>
        <v/>
      </c>
      <c r="C65" s="73"/>
      <c r="D65" s="219"/>
      <c r="E65" s="219"/>
      <c r="F65" s="220"/>
      <c r="G65" s="220"/>
      <c r="H65" s="220"/>
      <c r="I65" s="220"/>
      <c r="J65" s="220"/>
      <c r="K65" s="220"/>
      <c r="L65" s="220"/>
      <c r="M65" s="220"/>
      <c r="N65" s="72"/>
      <c r="O65" s="72"/>
      <c r="P65" s="72"/>
      <c r="Q65" s="207" t="str">
        <f t="shared" si="4"/>
        <v/>
      </c>
      <c r="R65" s="95"/>
      <c r="S65" s="72"/>
      <c r="T65" s="221"/>
      <c r="U65" s="207" t="str">
        <f t="shared" si="5"/>
        <v/>
      </c>
      <c r="V65" s="96"/>
      <c r="AE65" s="222"/>
      <c r="AF65" s="72"/>
      <c r="AG65" s="72"/>
      <c r="AH65" s="72"/>
      <c r="AI65" s="72"/>
      <c r="AJ65" s="72"/>
      <c r="AK65" s="72"/>
      <c r="AL65" s="72"/>
    </row>
    <row r="66" spans="1:38" s="119" customFormat="1" x14ac:dyDescent="0.2">
      <c r="A66" s="72"/>
      <c r="B66" s="207" t="str">
        <f t="shared" si="3"/>
        <v/>
      </c>
      <c r="C66" s="73"/>
      <c r="D66" s="219"/>
      <c r="E66" s="219"/>
      <c r="F66" s="220"/>
      <c r="G66" s="220"/>
      <c r="H66" s="220"/>
      <c r="I66" s="220"/>
      <c r="J66" s="220"/>
      <c r="K66" s="220"/>
      <c r="L66" s="220"/>
      <c r="M66" s="220"/>
      <c r="N66" s="72"/>
      <c r="O66" s="72"/>
      <c r="P66" s="72"/>
      <c r="Q66" s="207" t="str">
        <f t="shared" si="4"/>
        <v/>
      </c>
      <c r="R66" s="95"/>
      <c r="S66" s="72"/>
      <c r="T66" s="221"/>
      <c r="U66" s="207" t="str">
        <f t="shared" si="5"/>
        <v/>
      </c>
      <c r="V66" s="96"/>
      <c r="AE66" s="222"/>
      <c r="AF66" s="72"/>
      <c r="AG66" s="72"/>
      <c r="AH66" s="72"/>
      <c r="AI66" s="72"/>
      <c r="AJ66" s="72"/>
      <c r="AK66" s="72"/>
      <c r="AL66" s="72"/>
    </row>
    <row r="67" spans="1:38" s="119" customFormat="1" x14ac:dyDescent="0.2">
      <c r="A67" s="72"/>
      <c r="B67" s="207" t="str">
        <f t="shared" si="3"/>
        <v/>
      </c>
      <c r="C67" s="73"/>
      <c r="D67" s="219"/>
      <c r="E67" s="219"/>
      <c r="F67" s="220"/>
      <c r="G67" s="220"/>
      <c r="H67" s="220"/>
      <c r="I67" s="220"/>
      <c r="J67" s="220"/>
      <c r="K67" s="220"/>
      <c r="L67" s="220"/>
      <c r="M67" s="220"/>
      <c r="N67" s="72"/>
      <c r="O67" s="72"/>
      <c r="P67" s="72"/>
      <c r="Q67" s="207" t="str">
        <f t="shared" si="4"/>
        <v/>
      </c>
      <c r="R67" s="95"/>
      <c r="S67" s="72"/>
      <c r="T67" s="221"/>
      <c r="U67" s="207" t="str">
        <f t="shared" si="5"/>
        <v/>
      </c>
      <c r="V67" s="96"/>
      <c r="AE67" s="222"/>
      <c r="AF67" s="72"/>
      <c r="AG67" s="72"/>
      <c r="AH67" s="72"/>
      <c r="AI67" s="72"/>
      <c r="AJ67" s="72"/>
      <c r="AK67" s="72"/>
      <c r="AL67" s="72"/>
    </row>
    <row r="68" spans="1:38" s="119" customFormat="1" x14ac:dyDescent="0.2">
      <c r="A68" s="72"/>
      <c r="B68" s="207" t="str">
        <f t="shared" si="3"/>
        <v/>
      </c>
      <c r="C68" s="73"/>
      <c r="D68" s="219"/>
      <c r="E68" s="219"/>
      <c r="F68" s="220"/>
      <c r="G68" s="220"/>
      <c r="H68" s="220"/>
      <c r="I68" s="220"/>
      <c r="J68" s="220"/>
      <c r="K68" s="220"/>
      <c r="L68" s="220"/>
      <c r="M68" s="220"/>
      <c r="N68" s="72"/>
      <c r="O68" s="72"/>
      <c r="P68" s="72"/>
      <c r="Q68" s="207" t="str">
        <f t="shared" si="4"/>
        <v/>
      </c>
      <c r="R68" s="95"/>
      <c r="S68" s="72"/>
      <c r="T68" s="221"/>
      <c r="U68" s="207" t="str">
        <f t="shared" si="5"/>
        <v/>
      </c>
      <c r="V68" s="96"/>
      <c r="AE68" s="222"/>
      <c r="AF68" s="72"/>
      <c r="AG68" s="72"/>
      <c r="AH68" s="72"/>
      <c r="AI68" s="72"/>
      <c r="AJ68" s="72"/>
      <c r="AK68" s="72"/>
      <c r="AL68" s="72"/>
    </row>
    <row r="69" spans="1:38" s="119" customFormat="1" x14ac:dyDescent="0.2">
      <c r="A69" s="72"/>
      <c r="B69" s="207" t="str">
        <f t="shared" si="3"/>
        <v/>
      </c>
      <c r="C69" s="73"/>
      <c r="D69" s="219"/>
      <c r="E69" s="219"/>
      <c r="F69" s="220"/>
      <c r="G69" s="220"/>
      <c r="H69" s="220"/>
      <c r="I69" s="220"/>
      <c r="J69" s="220"/>
      <c r="K69" s="220"/>
      <c r="L69" s="220"/>
      <c r="M69" s="220"/>
      <c r="N69" s="72"/>
      <c r="O69" s="72"/>
      <c r="P69" s="72"/>
      <c r="Q69" s="207" t="str">
        <f t="shared" si="4"/>
        <v/>
      </c>
      <c r="R69" s="95"/>
      <c r="S69" s="72"/>
      <c r="T69" s="221"/>
      <c r="U69" s="207" t="str">
        <f t="shared" si="5"/>
        <v/>
      </c>
      <c r="V69" s="96"/>
      <c r="AE69" s="222"/>
      <c r="AF69" s="72"/>
      <c r="AG69" s="72"/>
      <c r="AH69" s="72"/>
      <c r="AI69" s="72"/>
      <c r="AJ69" s="72"/>
      <c r="AK69" s="72"/>
      <c r="AL69" s="72"/>
    </row>
    <row r="70" spans="1:38" s="119" customFormat="1" x14ac:dyDescent="0.2">
      <c r="A70" s="72"/>
      <c r="B70" s="207" t="str">
        <f t="shared" si="3"/>
        <v/>
      </c>
      <c r="C70" s="73"/>
      <c r="D70" s="219"/>
      <c r="E70" s="219"/>
      <c r="F70" s="220"/>
      <c r="G70" s="220"/>
      <c r="H70" s="220"/>
      <c r="I70" s="220"/>
      <c r="J70" s="220"/>
      <c r="K70" s="220"/>
      <c r="L70" s="220"/>
      <c r="M70" s="220"/>
      <c r="N70" s="72"/>
      <c r="O70" s="72"/>
      <c r="P70" s="72"/>
      <c r="Q70" s="207" t="str">
        <f t="shared" si="4"/>
        <v/>
      </c>
      <c r="R70" s="95"/>
      <c r="S70" s="72"/>
      <c r="T70" s="221"/>
      <c r="U70" s="207" t="str">
        <f t="shared" si="5"/>
        <v/>
      </c>
      <c r="V70" s="96"/>
      <c r="AE70" s="222"/>
      <c r="AF70" s="72"/>
      <c r="AG70" s="72"/>
      <c r="AH70" s="72"/>
      <c r="AI70" s="72"/>
      <c r="AJ70" s="72"/>
      <c r="AK70" s="72"/>
      <c r="AL70" s="72"/>
    </row>
    <row r="71" spans="1:38" s="119" customFormat="1" x14ac:dyDescent="0.2">
      <c r="A71" s="72"/>
      <c r="B71" s="207" t="str">
        <f t="shared" ref="B71:B134" si="6">IF(C71="","",(VLOOKUP(C71,Generic_Road_Names_Table_Array,2,FALSE)))</f>
        <v/>
      </c>
      <c r="C71" s="73"/>
      <c r="D71" s="219"/>
      <c r="E71" s="219"/>
      <c r="F71" s="220"/>
      <c r="G71" s="220"/>
      <c r="H71" s="220"/>
      <c r="I71" s="220"/>
      <c r="J71" s="220"/>
      <c r="K71" s="220"/>
      <c r="L71" s="220"/>
      <c r="M71" s="220"/>
      <c r="N71" s="72"/>
      <c r="O71" s="72"/>
      <c r="P71" s="72"/>
      <c r="Q71" s="207" t="str">
        <f t="shared" ref="Q71:Q134" si="7">IF(P71="","",VLOOKUP(P71,Generic_Length_Adjustment_Reason_Table_Array,2,FALSE))</f>
        <v/>
      </c>
      <c r="R71" s="95"/>
      <c r="S71" s="72"/>
      <c r="T71" s="221"/>
      <c r="U71" s="207" t="str">
        <f t="shared" ref="U71:U134" si="8">IF(T71="","",VLOOKUP(T71,SWC_SWC_Type_Table_Array,2,FALSE))</f>
        <v/>
      </c>
      <c r="V71" s="96"/>
      <c r="AE71" s="222"/>
      <c r="AF71" s="72"/>
      <c r="AG71" s="72"/>
      <c r="AH71" s="72"/>
      <c r="AI71" s="72"/>
      <c r="AJ71" s="72"/>
      <c r="AK71" s="72"/>
      <c r="AL71" s="72"/>
    </row>
    <row r="72" spans="1:38" s="119" customFormat="1" x14ac:dyDescent="0.2">
      <c r="A72" s="72"/>
      <c r="B72" s="207" t="str">
        <f t="shared" si="6"/>
        <v/>
      </c>
      <c r="C72" s="73"/>
      <c r="D72" s="219"/>
      <c r="E72" s="219"/>
      <c r="F72" s="220"/>
      <c r="G72" s="220"/>
      <c r="H72" s="220"/>
      <c r="I72" s="220"/>
      <c r="J72" s="220"/>
      <c r="K72" s="220"/>
      <c r="L72" s="220"/>
      <c r="M72" s="220"/>
      <c r="N72" s="72"/>
      <c r="O72" s="72"/>
      <c r="P72" s="72"/>
      <c r="Q72" s="207" t="str">
        <f t="shared" si="7"/>
        <v/>
      </c>
      <c r="R72" s="95"/>
      <c r="S72" s="72"/>
      <c r="T72" s="221"/>
      <c r="U72" s="207" t="str">
        <f t="shared" si="8"/>
        <v/>
      </c>
      <c r="V72" s="96"/>
      <c r="AE72" s="222"/>
      <c r="AF72" s="72"/>
      <c r="AG72" s="72"/>
      <c r="AH72" s="72"/>
      <c r="AI72" s="72"/>
      <c r="AJ72" s="72"/>
      <c r="AK72" s="72"/>
      <c r="AL72" s="72"/>
    </row>
    <row r="73" spans="1:38" s="119" customFormat="1" x14ac:dyDescent="0.2">
      <c r="A73" s="72"/>
      <c r="B73" s="207" t="str">
        <f t="shared" si="6"/>
        <v/>
      </c>
      <c r="C73" s="73"/>
      <c r="D73" s="219"/>
      <c r="E73" s="219"/>
      <c r="F73" s="220"/>
      <c r="G73" s="220"/>
      <c r="H73" s="220"/>
      <c r="I73" s="220"/>
      <c r="J73" s="220"/>
      <c r="K73" s="220"/>
      <c r="L73" s="220"/>
      <c r="M73" s="220"/>
      <c r="N73" s="72"/>
      <c r="O73" s="72"/>
      <c r="P73" s="72"/>
      <c r="Q73" s="207" t="str">
        <f t="shared" si="7"/>
        <v/>
      </c>
      <c r="R73" s="95"/>
      <c r="S73" s="72"/>
      <c r="T73" s="221"/>
      <c r="U73" s="207" t="str">
        <f t="shared" si="8"/>
        <v/>
      </c>
      <c r="V73" s="96"/>
      <c r="AE73" s="222"/>
      <c r="AF73" s="72"/>
      <c r="AG73" s="72"/>
      <c r="AH73" s="72"/>
      <c r="AI73" s="72"/>
      <c r="AJ73" s="72"/>
      <c r="AK73" s="72"/>
      <c r="AL73" s="72"/>
    </row>
    <row r="74" spans="1:38" s="119" customFormat="1" x14ac:dyDescent="0.2">
      <c r="A74" s="72"/>
      <c r="B74" s="207" t="str">
        <f t="shared" si="6"/>
        <v/>
      </c>
      <c r="C74" s="73"/>
      <c r="D74" s="219"/>
      <c r="E74" s="219"/>
      <c r="F74" s="220"/>
      <c r="G74" s="220"/>
      <c r="H74" s="220"/>
      <c r="I74" s="220"/>
      <c r="J74" s="220"/>
      <c r="K74" s="220"/>
      <c r="L74" s="220"/>
      <c r="M74" s="220"/>
      <c r="N74" s="72"/>
      <c r="O74" s="72"/>
      <c r="P74" s="72"/>
      <c r="Q74" s="207" t="str">
        <f t="shared" si="7"/>
        <v/>
      </c>
      <c r="R74" s="95"/>
      <c r="S74" s="72"/>
      <c r="T74" s="221"/>
      <c r="U74" s="207" t="str">
        <f t="shared" si="8"/>
        <v/>
      </c>
      <c r="V74" s="96"/>
      <c r="AE74" s="222"/>
      <c r="AF74" s="72"/>
      <c r="AG74" s="72"/>
      <c r="AH74" s="72"/>
      <c r="AI74" s="72"/>
      <c r="AJ74" s="72"/>
      <c r="AK74" s="72"/>
      <c r="AL74" s="72"/>
    </row>
    <row r="75" spans="1:38" s="119" customFormat="1" x14ac:dyDescent="0.2">
      <c r="A75" s="72"/>
      <c r="B75" s="207" t="str">
        <f t="shared" si="6"/>
        <v/>
      </c>
      <c r="C75" s="73"/>
      <c r="D75" s="219"/>
      <c r="E75" s="219"/>
      <c r="F75" s="220"/>
      <c r="G75" s="220"/>
      <c r="H75" s="220"/>
      <c r="I75" s="220"/>
      <c r="J75" s="220"/>
      <c r="K75" s="220"/>
      <c r="L75" s="220"/>
      <c r="M75" s="220"/>
      <c r="N75" s="72"/>
      <c r="O75" s="72"/>
      <c r="P75" s="72"/>
      <c r="Q75" s="207" t="str">
        <f t="shared" si="7"/>
        <v/>
      </c>
      <c r="R75" s="95"/>
      <c r="S75" s="72"/>
      <c r="T75" s="221"/>
      <c r="U75" s="207" t="str">
        <f t="shared" si="8"/>
        <v/>
      </c>
      <c r="V75" s="96"/>
      <c r="AE75" s="222"/>
      <c r="AF75" s="72"/>
      <c r="AG75" s="72"/>
      <c r="AH75" s="72"/>
      <c r="AI75" s="72"/>
      <c r="AJ75" s="72"/>
      <c r="AK75" s="72"/>
      <c r="AL75" s="72"/>
    </row>
    <row r="76" spans="1:38" s="119" customFormat="1" x14ac:dyDescent="0.2">
      <c r="A76" s="72"/>
      <c r="B76" s="207" t="str">
        <f t="shared" si="6"/>
        <v/>
      </c>
      <c r="C76" s="73"/>
      <c r="D76" s="219"/>
      <c r="E76" s="219"/>
      <c r="F76" s="220"/>
      <c r="G76" s="220"/>
      <c r="H76" s="220"/>
      <c r="I76" s="220"/>
      <c r="J76" s="220"/>
      <c r="K76" s="220"/>
      <c r="L76" s="220"/>
      <c r="M76" s="220"/>
      <c r="N76" s="72"/>
      <c r="O76" s="72"/>
      <c r="P76" s="72"/>
      <c r="Q76" s="207" t="str">
        <f t="shared" si="7"/>
        <v/>
      </c>
      <c r="R76" s="95"/>
      <c r="S76" s="72"/>
      <c r="T76" s="221"/>
      <c r="U76" s="207" t="str">
        <f t="shared" si="8"/>
        <v/>
      </c>
      <c r="V76" s="96"/>
      <c r="AE76" s="222"/>
      <c r="AF76" s="72"/>
      <c r="AG76" s="72"/>
      <c r="AH76" s="72"/>
      <c r="AI76" s="72"/>
      <c r="AJ76" s="72"/>
      <c r="AK76" s="72"/>
      <c r="AL76" s="72"/>
    </row>
    <row r="77" spans="1:38" s="119" customFormat="1" x14ac:dyDescent="0.2">
      <c r="A77" s="72"/>
      <c r="B77" s="207" t="str">
        <f t="shared" si="6"/>
        <v/>
      </c>
      <c r="C77" s="73"/>
      <c r="D77" s="219"/>
      <c r="E77" s="219"/>
      <c r="F77" s="220"/>
      <c r="G77" s="220"/>
      <c r="H77" s="220"/>
      <c r="I77" s="220"/>
      <c r="J77" s="220"/>
      <c r="K77" s="220"/>
      <c r="L77" s="220"/>
      <c r="M77" s="220"/>
      <c r="N77" s="72"/>
      <c r="O77" s="72"/>
      <c r="P77" s="72"/>
      <c r="Q77" s="207" t="str">
        <f t="shared" si="7"/>
        <v/>
      </c>
      <c r="R77" s="95"/>
      <c r="S77" s="72"/>
      <c r="T77" s="221"/>
      <c r="U77" s="207" t="str">
        <f t="shared" si="8"/>
        <v/>
      </c>
      <c r="V77" s="96"/>
      <c r="AE77" s="222"/>
      <c r="AF77" s="72"/>
      <c r="AG77" s="72"/>
      <c r="AH77" s="72"/>
      <c r="AI77" s="72"/>
      <c r="AJ77" s="72"/>
      <c r="AK77" s="72"/>
      <c r="AL77" s="72"/>
    </row>
    <row r="78" spans="1:38" s="119" customFormat="1" x14ac:dyDescent="0.2">
      <c r="A78" s="72"/>
      <c r="B78" s="207" t="str">
        <f t="shared" si="6"/>
        <v/>
      </c>
      <c r="C78" s="73"/>
      <c r="D78" s="219"/>
      <c r="E78" s="219"/>
      <c r="F78" s="220"/>
      <c r="G78" s="220"/>
      <c r="H78" s="220"/>
      <c r="I78" s="220"/>
      <c r="J78" s="220"/>
      <c r="K78" s="220"/>
      <c r="L78" s="220"/>
      <c r="M78" s="220"/>
      <c r="N78" s="72"/>
      <c r="O78" s="72"/>
      <c r="P78" s="72"/>
      <c r="Q78" s="207" t="str">
        <f t="shared" si="7"/>
        <v/>
      </c>
      <c r="R78" s="95"/>
      <c r="S78" s="72"/>
      <c r="T78" s="221"/>
      <c r="U78" s="207" t="str">
        <f t="shared" si="8"/>
        <v/>
      </c>
      <c r="V78" s="96"/>
      <c r="AE78" s="222"/>
      <c r="AF78" s="72"/>
      <c r="AG78" s="72"/>
      <c r="AH78" s="72"/>
      <c r="AI78" s="72"/>
      <c r="AJ78" s="72"/>
      <c r="AK78" s="72"/>
      <c r="AL78" s="72"/>
    </row>
    <row r="79" spans="1:38" s="119" customFormat="1" x14ac:dyDescent="0.2">
      <c r="A79" s="72"/>
      <c r="B79" s="207" t="str">
        <f t="shared" si="6"/>
        <v/>
      </c>
      <c r="C79" s="73"/>
      <c r="D79" s="219"/>
      <c r="E79" s="219"/>
      <c r="F79" s="220"/>
      <c r="G79" s="220"/>
      <c r="H79" s="220"/>
      <c r="I79" s="220"/>
      <c r="J79" s="220"/>
      <c r="K79" s="220"/>
      <c r="L79" s="220"/>
      <c r="M79" s="220"/>
      <c r="N79" s="72"/>
      <c r="O79" s="72"/>
      <c r="P79" s="72"/>
      <c r="Q79" s="207" t="str">
        <f t="shared" si="7"/>
        <v/>
      </c>
      <c r="R79" s="95"/>
      <c r="S79" s="72"/>
      <c r="T79" s="221"/>
      <c r="U79" s="207" t="str">
        <f t="shared" si="8"/>
        <v/>
      </c>
      <c r="V79" s="96"/>
      <c r="AE79" s="222"/>
      <c r="AF79" s="72"/>
      <c r="AG79" s="72"/>
      <c r="AH79" s="72"/>
      <c r="AI79" s="72"/>
      <c r="AJ79" s="72"/>
      <c r="AK79" s="72"/>
      <c r="AL79" s="72"/>
    </row>
    <row r="80" spans="1:38" s="119" customFormat="1" x14ac:dyDescent="0.2">
      <c r="A80" s="72"/>
      <c r="B80" s="207" t="str">
        <f t="shared" si="6"/>
        <v/>
      </c>
      <c r="C80" s="73"/>
      <c r="D80" s="219"/>
      <c r="E80" s="219"/>
      <c r="F80" s="220"/>
      <c r="G80" s="220"/>
      <c r="H80" s="220"/>
      <c r="I80" s="220"/>
      <c r="J80" s="220"/>
      <c r="K80" s="220"/>
      <c r="L80" s="220"/>
      <c r="M80" s="220"/>
      <c r="N80" s="72"/>
      <c r="O80" s="72"/>
      <c r="P80" s="72"/>
      <c r="Q80" s="207" t="str">
        <f t="shared" si="7"/>
        <v/>
      </c>
      <c r="R80" s="95"/>
      <c r="S80" s="72"/>
      <c r="T80" s="221"/>
      <c r="U80" s="207" t="str">
        <f t="shared" si="8"/>
        <v/>
      </c>
      <c r="V80" s="96"/>
      <c r="AE80" s="222"/>
      <c r="AF80" s="72"/>
      <c r="AG80" s="72"/>
      <c r="AH80" s="72"/>
      <c r="AI80" s="72"/>
      <c r="AJ80" s="72"/>
      <c r="AK80" s="72"/>
      <c r="AL80" s="72"/>
    </row>
    <row r="81" spans="1:38" s="119" customFormat="1" x14ac:dyDescent="0.2">
      <c r="A81" s="72"/>
      <c r="B81" s="207" t="str">
        <f t="shared" si="6"/>
        <v/>
      </c>
      <c r="C81" s="73"/>
      <c r="D81" s="219"/>
      <c r="E81" s="219"/>
      <c r="F81" s="220"/>
      <c r="G81" s="220"/>
      <c r="H81" s="220"/>
      <c r="I81" s="220"/>
      <c r="J81" s="220"/>
      <c r="K81" s="220"/>
      <c r="L81" s="220"/>
      <c r="M81" s="220"/>
      <c r="N81" s="72"/>
      <c r="O81" s="72"/>
      <c r="P81" s="72"/>
      <c r="Q81" s="207" t="str">
        <f t="shared" si="7"/>
        <v/>
      </c>
      <c r="R81" s="95"/>
      <c r="S81" s="72"/>
      <c r="T81" s="221"/>
      <c r="U81" s="207" t="str">
        <f t="shared" si="8"/>
        <v/>
      </c>
      <c r="V81" s="96"/>
      <c r="AE81" s="222"/>
      <c r="AF81" s="72"/>
      <c r="AG81" s="72"/>
      <c r="AH81" s="72"/>
      <c r="AI81" s="72"/>
      <c r="AJ81" s="72"/>
      <c r="AK81" s="72"/>
      <c r="AL81" s="72"/>
    </row>
    <row r="82" spans="1:38" s="119" customFormat="1" x14ac:dyDescent="0.2">
      <c r="A82" s="72"/>
      <c r="B82" s="207" t="str">
        <f t="shared" si="6"/>
        <v/>
      </c>
      <c r="C82" s="73"/>
      <c r="D82" s="219"/>
      <c r="E82" s="219"/>
      <c r="F82" s="220"/>
      <c r="G82" s="220"/>
      <c r="H82" s="220"/>
      <c r="I82" s="220"/>
      <c r="J82" s="220"/>
      <c r="K82" s="220"/>
      <c r="L82" s="220"/>
      <c r="M82" s="220"/>
      <c r="N82" s="72"/>
      <c r="O82" s="72"/>
      <c r="P82" s="72"/>
      <c r="Q82" s="207" t="str">
        <f t="shared" si="7"/>
        <v/>
      </c>
      <c r="R82" s="95"/>
      <c r="S82" s="72"/>
      <c r="T82" s="221"/>
      <c r="U82" s="207" t="str">
        <f t="shared" si="8"/>
        <v/>
      </c>
      <c r="V82" s="96"/>
      <c r="AE82" s="222"/>
      <c r="AF82" s="72"/>
      <c r="AG82" s="72"/>
      <c r="AH82" s="72"/>
      <c r="AI82" s="72"/>
      <c r="AJ82" s="72"/>
      <c r="AK82" s="72"/>
      <c r="AL82" s="72"/>
    </row>
    <row r="83" spans="1:38" s="119" customFormat="1" x14ac:dyDescent="0.2">
      <c r="A83" s="72"/>
      <c r="B83" s="207" t="str">
        <f t="shared" si="6"/>
        <v/>
      </c>
      <c r="C83" s="73"/>
      <c r="D83" s="219"/>
      <c r="E83" s="219"/>
      <c r="F83" s="220"/>
      <c r="G83" s="220"/>
      <c r="H83" s="220"/>
      <c r="I83" s="220"/>
      <c r="J83" s="220"/>
      <c r="K83" s="220"/>
      <c r="L83" s="220"/>
      <c r="M83" s="220"/>
      <c r="N83" s="72"/>
      <c r="O83" s="72"/>
      <c r="P83" s="72"/>
      <c r="Q83" s="207" t="str">
        <f t="shared" si="7"/>
        <v/>
      </c>
      <c r="R83" s="95"/>
      <c r="S83" s="72"/>
      <c r="T83" s="221"/>
      <c r="U83" s="207" t="str">
        <f t="shared" si="8"/>
        <v/>
      </c>
      <c r="V83" s="96"/>
      <c r="AE83" s="222"/>
      <c r="AF83" s="72"/>
      <c r="AG83" s="72"/>
      <c r="AH83" s="72"/>
      <c r="AI83" s="72"/>
      <c r="AJ83" s="72"/>
      <c r="AK83" s="72"/>
      <c r="AL83" s="72"/>
    </row>
    <row r="84" spans="1:38" s="119" customFormat="1" x14ac:dyDescent="0.2">
      <c r="A84" s="72"/>
      <c r="B84" s="207" t="str">
        <f t="shared" si="6"/>
        <v/>
      </c>
      <c r="C84" s="73"/>
      <c r="D84" s="219"/>
      <c r="E84" s="219"/>
      <c r="F84" s="220"/>
      <c r="G84" s="220"/>
      <c r="H84" s="220"/>
      <c r="I84" s="220"/>
      <c r="J84" s="220"/>
      <c r="K84" s="220"/>
      <c r="L84" s="220"/>
      <c r="M84" s="220"/>
      <c r="N84" s="72"/>
      <c r="O84" s="72"/>
      <c r="P84" s="72"/>
      <c r="Q84" s="207" t="str">
        <f t="shared" si="7"/>
        <v/>
      </c>
      <c r="R84" s="95"/>
      <c r="S84" s="72"/>
      <c r="T84" s="221"/>
      <c r="U84" s="207" t="str">
        <f t="shared" si="8"/>
        <v/>
      </c>
      <c r="V84" s="96"/>
      <c r="AE84" s="222"/>
      <c r="AF84" s="72"/>
      <c r="AG84" s="72"/>
      <c r="AH84" s="72"/>
      <c r="AI84" s="72"/>
      <c r="AJ84" s="72"/>
      <c r="AK84" s="72"/>
      <c r="AL84" s="72"/>
    </row>
    <row r="85" spans="1:38" s="119" customFormat="1" x14ac:dyDescent="0.2">
      <c r="A85" s="72"/>
      <c r="B85" s="207" t="str">
        <f t="shared" si="6"/>
        <v/>
      </c>
      <c r="C85" s="73"/>
      <c r="D85" s="219"/>
      <c r="E85" s="219"/>
      <c r="F85" s="220"/>
      <c r="G85" s="220"/>
      <c r="H85" s="220"/>
      <c r="I85" s="220"/>
      <c r="J85" s="220"/>
      <c r="K85" s="220"/>
      <c r="L85" s="220"/>
      <c r="M85" s="220"/>
      <c r="N85" s="72"/>
      <c r="O85" s="72"/>
      <c r="P85" s="72"/>
      <c r="Q85" s="207" t="str">
        <f t="shared" si="7"/>
        <v/>
      </c>
      <c r="R85" s="95"/>
      <c r="S85" s="72"/>
      <c r="T85" s="221"/>
      <c r="U85" s="207" t="str">
        <f t="shared" si="8"/>
        <v/>
      </c>
      <c r="V85" s="96"/>
      <c r="AE85" s="222"/>
      <c r="AF85" s="72"/>
      <c r="AG85" s="72"/>
      <c r="AH85" s="72"/>
      <c r="AI85" s="72"/>
      <c r="AJ85" s="72"/>
      <c r="AK85" s="72"/>
      <c r="AL85" s="72"/>
    </row>
    <row r="86" spans="1:38" s="119" customFormat="1" x14ac:dyDescent="0.2">
      <c r="A86" s="72"/>
      <c r="B86" s="207" t="str">
        <f t="shared" si="6"/>
        <v/>
      </c>
      <c r="C86" s="73"/>
      <c r="D86" s="219"/>
      <c r="E86" s="219"/>
      <c r="F86" s="220"/>
      <c r="G86" s="220"/>
      <c r="H86" s="220"/>
      <c r="I86" s="220"/>
      <c r="J86" s="220"/>
      <c r="K86" s="220"/>
      <c r="L86" s="220"/>
      <c r="M86" s="220"/>
      <c r="N86" s="72"/>
      <c r="O86" s="72"/>
      <c r="P86" s="72"/>
      <c r="Q86" s="207" t="str">
        <f t="shared" si="7"/>
        <v/>
      </c>
      <c r="R86" s="95"/>
      <c r="S86" s="72"/>
      <c r="T86" s="221"/>
      <c r="U86" s="207" t="str">
        <f t="shared" si="8"/>
        <v/>
      </c>
      <c r="V86" s="96"/>
      <c r="AE86" s="222"/>
      <c r="AF86" s="72"/>
      <c r="AG86" s="72"/>
      <c r="AH86" s="72"/>
      <c r="AI86" s="72"/>
      <c r="AJ86" s="72"/>
      <c r="AK86" s="72"/>
      <c r="AL86" s="72"/>
    </row>
    <row r="87" spans="1:38" s="119" customFormat="1" x14ac:dyDescent="0.2">
      <c r="A87" s="72"/>
      <c r="B87" s="207" t="str">
        <f t="shared" si="6"/>
        <v/>
      </c>
      <c r="C87" s="73"/>
      <c r="D87" s="219"/>
      <c r="E87" s="219"/>
      <c r="F87" s="220"/>
      <c r="G87" s="220"/>
      <c r="H87" s="220"/>
      <c r="I87" s="220"/>
      <c r="J87" s="220"/>
      <c r="K87" s="220"/>
      <c r="L87" s="220"/>
      <c r="M87" s="220"/>
      <c r="N87" s="72"/>
      <c r="O87" s="72"/>
      <c r="P87" s="72"/>
      <c r="Q87" s="207" t="str">
        <f t="shared" si="7"/>
        <v/>
      </c>
      <c r="R87" s="95"/>
      <c r="S87" s="72"/>
      <c r="T87" s="221"/>
      <c r="U87" s="207" t="str">
        <f t="shared" si="8"/>
        <v/>
      </c>
      <c r="V87" s="96"/>
      <c r="AE87" s="222"/>
      <c r="AF87" s="72"/>
      <c r="AG87" s="72"/>
      <c r="AH87" s="72"/>
      <c r="AI87" s="72"/>
      <c r="AJ87" s="72"/>
      <c r="AK87" s="72"/>
      <c r="AL87" s="72"/>
    </row>
    <row r="88" spans="1:38" s="119" customFormat="1" x14ac:dyDescent="0.2">
      <c r="A88" s="72"/>
      <c r="B88" s="207" t="str">
        <f t="shared" si="6"/>
        <v/>
      </c>
      <c r="C88" s="73"/>
      <c r="D88" s="219"/>
      <c r="E88" s="219"/>
      <c r="F88" s="220"/>
      <c r="G88" s="220"/>
      <c r="H88" s="220"/>
      <c r="I88" s="220"/>
      <c r="J88" s="220"/>
      <c r="K88" s="220"/>
      <c r="L88" s="220"/>
      <c r="M88" s="220"/>
      <c r="N88" s="72"/>
      <c r="O88" s="72"/>
      <c r="P88" s="72"/>
      <c r="Q88" s="207" t="str">
        <f t="shared" si="7"/>
        <v/>
      </c>
      <c r="R88" s="95"/>
      <c r="S88" s="72"/>
      <c r="T88" s="221"/>
      <c r="U88" s="207" t="str">
        <f t="shared" si="8"/>
        <v/>
      </c>
      <c r="V88" s="96"/>
      <c r="AE88" s="222"/>
      <c r="AF88" s="72"/>
      <c r="AG88" s="72"/>
      <c r="AH88" s="72"/>
      <c r="AI88" s="72"/>
      <c r="AJ88" s="72"/>
      <c r="AK88" s="72"/>
      <c r="AL88" s="72"/>
    </row>
    <row r="89" spans="1:38" s="119" customFormat="1" x14ac:dyDescent="0.2">
      <c r="A89" s="72"/>
      <c r="B89" s="207" t="str">
        <f t="shared" si="6"/>
        <v/>
      </c>
      <c r="C89" s="73"/>
      <c r="D89" s="219"/>
      <c r="E89" s="219"/>
      <c r="F89" s="220"/>
      <c r="G89" s="220"/>
      <c r="H89" s="220"/>
      <c r="I89" s="220"/>
      <c r="J89" s="220"/>
      <c r="K89" s="220"/>
      <c r="L89" s="220"/>
      <c r="M89" s="220"/>
      <c r="N89" s="72"/>
      <c r="O89" s="72"/>
      <c r="P89" s="72"/>
      <c r="Q89" s="207" t="str">
        <f t="shared" si="7"/>
        <v/>
      </c>
      <c r="R89" s="95"/>
      <c r="S89" s="72"/>
      <c r="T89" s="221"/>
      <c r="U89" s="207" t="str">
        <f t="shared" si="8"/>
        <v/>
      </c>
      <c r="V89" s="96"/>
      <c r="AE89" s="222"/>
      <c r="AF89" s="72"/>
      <c r="AG89" s="72"/>
      <c r="AH89" s="72"/>
      <c r="AI89" s="72"/>
      <c r="AJ89" s="72"/>
      <c r="AK89" s="72"/>
      <c r="AL89" s="72"/>
    </row>
    <row r="90" spans="1:38" s="119" customFormat="1" x14ac:dyDescent="0.2">
      <c r="A90" s="72"/>
      <c r="B90" s="207" t="str">
        <f t="shared" si="6"/>
        <v/>
      </c>
      <c r="C90" s="73"/>
      <c r="D90" s="219"/>
      <c r="E90" s="219"/>
      <c r="F90" s="220"/>
      <c r="G90" s="220"/>
      <c r="H90" s="220"/>
      <c r="I90" s="220"/>
      <c r="J90" s="220"/>
      <c r="K90" s="220"/>
      <c r="L90" s="220"/>
      <c r="M90" s="220"/>
      <c r="N90" s="72"/>
      <c r="O90" s="72"/>
      <c r="P90" s="72"/>
      <c r="Q90" s="207" t="str">
        <f t="shared" si="7"/>
        <v/>
      </c>
      <c r="R90" s="95"/>
      <c r="S90" s="72"/>
      <c r="T90" s="221"/>
      <c r="U90" s="207" t="str">
        <f t="shared" si="8"/>
        <v/>
      </c>
      <c r="V90" s="96"/>
      <c r="AE90" s="222"/>
      <c r="AF90" s="72"/>
      <c r="AG90" s="72"/>
      <c r="AH90" s="72"/>
      <c r="AI90" s="72"/>
      <c r="AJ90" s="72"/>
      <c r="AK90" s="72"/>
      <c r="AL90" s="72"/>
    </row>
    <row r="91" spans="1:38" s="119" customFormat="1" x14ac:dyDescent="0.2">
      <c r="A91" s="72"/>
      <c r="B91" s="207" t="str">
        <f t="shared" si="6"/>
        <v/>
      </c>
      <c r="C91" s="73"/>
      <c r="D91" s="219"/>
      <c r="E91" s="219"/>
      <c r="F91" s="220"/>
      <c r="G91" s="220"/>
      <c r="H91" s="220"/>
      <c r="I91" s="220"/>
      <c r="J91" s="220"/>
      <c r="K91" s="220"/>
      <c r="L91" s="220"/>
      <c r="M91" s="220"/>
      <c r="N91" s="72"/>
      <c r="O91" s="72"/>
      <c r="P91" s="72"/>
      <c r="Q91" s="207" t="str">
        <f t="shared" si="7"/>
        <v/>
      </c>
      <c r="R91" s="95"/>
      <c r="S91" s="72"/>
      <c r="T91" s="221"/>
      <c r="U91" s="207" t="str">
        <f t="shared" si="8"/>
        <v/>
      </c>
      <c r="V91" s="96"/>
      <c r="AE91" s="222"/>
      <c r="AF91" s="72"/>
      <c r="AG91" s="72"/>
      <c r="AH91" s="72"/>
      <c r="AI91" s="72"/>
      <c r="AJ91" s="72"/>
      <c r="AK91" s="72"/>
      <c r="AL91" s="72"/>
    </row>
    <row r="92" spans="1:38" s="119" customFormat="1" x14ac:dyDescent="0.2">
      <c r="A92" s="72"/>
      <c r="B92" s="207" t="str">
        <f t="shared" si="6"/>
        <v/>
      </c>
      <c r="C92" s="73"/>
      <c r="D92" s="219"/>
      <c r="E92" s="219"/>
      <c r="F92" s="220"/>
      <c r="G92" s="220"/>
      <c r="H92" s="220"/>
      <c r="I92" s="220"/>
      <c r="J92" s="220"/>
      <c r="K92" s="220"/>
      <c r="L92" s="220"/>
      <c r="M92" s="220"/>
      <c r="N92" s="72"/>
      <c r="O92" s="72"/>
      <c r="P92" s="72"/>
      <c r="Q92" s="207" t="str">
        <f t="shared" si="7"/>
        <v/>
      </c>
      <c r="R92" s="95"/>
      <c r="S92" s="72"/>
      <c r="T92" s="221"/>
      <c r="U92" s="207" t="str">
        <f t="shared" si="8"/>
        <v/>
      </c>
      <c r="V92" s="96"/>
      <c r="AE92" s="222"/>
      <c r="AF92" s="72"/>
      <c r="AG92" s="72"/>
      <c r="AH92" s="72"/>
      <c r="AI92" s="72"/>
      <c r="AJ92" s="72"/>
      <c r="AK92" s="72"/>
      <c r="AL92" s="72"/>
    </row>
    <row r="93" spans="1:38" s="119" customFormat="1" x14ac:dyDescent="0.2">
      <c r="A93" s="72"/>
      <c r="B93" s="207" t="str">
        <f t="shared" si="6"/>
        <v/>
      </c>
      <c r="C93" s="73"/>
      <c r="D93" s="219"/>
      <c r="E93" s="219"/>
      <c r="F93" s="220"/>
      <c r="G93" s="220"/>
      <c r="H93" s="220"/>
      <c r="I93" s="220"/>
      <c r="J93" s="220"/>
      <c r="K93" s="220"/>
      <c r="L93" s="220"/>
      <c r="M93" s="220"/>
      <c r="N93" s="72"/>
      <c r="O93" s="72"/>
      <c r="P93" s="72"/>
      <c r="Q93" s="207" t="str">
        <f t="shared" si="7"/>
        <v/>
      </c>
      <c r="R93" s="95"/>
      <c r="S93" s="72"/>
      <c r="T93" s="221"/>
      <c r="U93" s="207" t="str">
        <f t="shared" si="8"/>
        <v/>
      </c>
      <c r="V93" s="96"/>
      <c r="AE93" s="222"/>
      <c r="AF93" s="72"/>
      <c r="AG93" s="72"/>
      <c r="AH93" s="72"/>
      <c r="AI93" s="72"/>
      <c r="AJ93" s="72"/>
      <c r="AK93" s="72"/>
      <c r="AL93" s="72"/>
    </row>
    <row r="94" spans="1:38" s="119" customFormat="1" x14ac:dyDescent="0.2">
      <c r="A94" s="72"/>
      <c r="B94" s="207" t="str">
        <f t="shared" si="6"/>
        <v/>
      </c>
      <c r="C94" s="73"/>
      <c r="D94" s="219"/>
      <c r="E94" s="219"/>
      <c r="F94" s="220"/>
      <c r="G94" s="220"/>
      <c r="H94" s="220"/>
      <c r="I94" s="220"/>
      <c r="J94" s="220"/>
      <c r="K94" s="220"/>
      <c r="L94" s="220"/>
      <c r="M94" s="220"/>
      <c r="N94" s="72"/>
      <c r="O94" s="72"/>
      <c r="P94" s="72"/>
      <c r="Q94" s="207" t="str">
        <f t="shared" si="7"/>
        <v/>
      </c>
      <c r="R94" s="95"/>
      <c r="S94" s="72"/>
      <c r="T94" s="221"/>
      <c r="U94" s="207" t="str">
        <f t="shared" si="8"/>
        <v/>
      </c>
      <c r="V94" s="96"/>
      <c r="AE94" s="222"/>
      <c r="AF94" s="72"/>
      <c r="AG94" s="72"/>
      <c r="AH94" s="72"/>
      <c r="AI94" s="72"/>
      <c r="AJ94" s="72"/>
      <c r="AK94" s="72"/>
      <c r="AL94" s="72"/>
    </row>
    <row r="95" spans="1:38" s="119" customFormat="1" x14ac:dyDescent="0.2">
      <c r="A95" s="72"/>
      <c r="B95" s="207" t="str">
        <f t="shared" si="6"/>
        <v/>
      </c>
      <c r="C95" s="73"/>
      <c r="D95" s="219"/>
      <c r="E95" s="219"/>
      <c r="F95" s="220"/>
      <c r="G95" s="220"/>
      <c r="H95" s="220"/>
      <c r="I95" s="220"/>
      <c r="J95" s="220"/>
      <c r="K95" s="220"/>
      <c r="L95" s="220"/>
      <c r="M95" s="220"/>
      <c r="N95" s="72"/>
      <c r="O95" s="72"/>
      <c r="P95" s="72"/>
      <c r="Q95" s="207" t="str">
        <f t="shared" si="7"/>
        <v/>
      </c>
      <c r="R95" s="95"/>
      <c r="S95" s="72"/>
      <c r="T95" s="221"/>
      <c r="U95" s="207" t="str">
        <f t="shared" si="8"/>
        <v/>
      </c>
      <c r="V95" s="96"/>
      <c r="AE95" s="222"/>
      <c r="AF95" s="72"/>
      <c r="AG95" s="72"/>
      <c r="AH95" s="72"/>
      <c r="AI95" s="72"/>
      <c r="AJ95" s="72"/>
      <c r="AK95" s="72"/>
      <c r="AL95" s="72"/>
    </row>
    <row r="96" spans="1:38" s="119" customFormat="1" x14ac:dyDescent="0.2">
      <c r="A96" s="72"/>
      <c r="B96" s="207" t="str">
        <f t="shared" si="6"/>
        <v/>
      </c>
      <c r="C96" s="73"/>
      <c r="D96" s="219"/>
      <c r="E96" s="219"/>
      <c r="F96" s="220"/>
      <c r="G96" s="220"/>
      <c r="H96" s="220"/>
      <c r="I96" s="220"/>
      <c r="J96" s="220"/>
      <c r="K96" s="220"/>
      <c r="L96" s="220"/>
      <c r="M96" s="220"/>
      <c r="N96" s="72"/>
      <c r="O96" s="72"/>
      <c r="P96" s="72"/>
      <c r="Q96" s="207" t="str">
        <f t="shared" si="7"/>
        <v/>
      </c>
      <c r="R96" s="95"/>
      <c r="S96" s="72"/>
      <c r="T96" s="221"/>
      <c r="U96" s="207" t="str">
        <f t="shared" si="8"/>
        <v/>
      </c>
      <c r="V96" s="96"/>
      <c r="AE96" s="222"/>
      <c r="AF96" s="72"/>
      <c r="AG96" s="72"/>
      <c r="AH96" s="72"/>
      <c r="AI96" s="72"/>
      <c r="AJ96" s="72"/>
      <c r="AK96" s="72"/>
      <c r="AL96" s="72"/>
    </row>
    <row r="97" spans="1:38" s="119" customFormat="1" x14ac:dyDescent="0.2">
      <c r="A97" s="72"/>
      <c r="B97" s="207" t="str">
        <f t="shared" si="6"/>
        <v/>
      </c>
      <c r="C97" s="73"/>
      <c r="D97" s="219"/>
      <c r="E97" s="219"/>
      <c r="F97" s="220"/>
      <c r="G97" s="220"/>
      <c r="H97" s="220"/>
      <c r="I97" s="220"/>
      <c r="J97" s="220"/>
      <c r="K97" s="220"/>
      <c r="L97" s="220"/>
      <c r="M97" s="220"/>
      <c r="N97" s="72"/>
      <c r="O97" s="72"/>
      <c r="P97" s="72"/>
      <c r="Q97" s="207" t="str">
        <f t="shared" si="7"/>
        <v/>
      </c>
      <c r="R97" s="95"/>
      <c r="S97" s="72"/>
      <c r="T97" s="221"/>
      <c r="U97" s="207" t="str">
        <f t="shared" si="8"/>
        <v/>
      </c>
      <c r="V97" s="96"/>
      <c r="AE97" s="222"/>
      <c r="AF97" s="72"/>
      <c r="AG97" s="72"/>
      <c r="AH97" s="72"/>
      <c r="AI97" s="72"/>
      <c r="AJ97" s="72"/>
      <c r="AK97" s="72"/>
      <c r="AL97" s="72"/>
    </row>
    <row r="98" spans="1:38" s="119" customFormat="1" x14ac:dyDescent="0.2">
      <c r="A98" s="72"/>
      <c r="B98" s="207" t="str">
        <f t="shared" si="6"/>
        <v/>
      </c>
      <c r="C98" s="73"/>
      <c r="D98" s="219"/>
      <c r="E98" s="219"/>
      <c r="F98" s="220"/>
      <c r="G98" s="220"/>
      <c r="H98" s="220"/>
      <c r="I98" s="220"/>
      <c r="J98" s="220"/>
      <c r="K98" s="220"/>
      <c r="L98" s="220"/>
      <c r="M98" s="220"/>
      <c r="N98" s="72"/>
      <c r="O98" s="72"/>
      <c r="P98" s="72"/>
      <c r="Q98" s="207" t="str">
        <f t="shared" si="7"/>
        <v/>
      </c>
      <c r="R98" s="95"/>
      <c r="S98" s="72"/>
      <c r="T98" s="221"/>
      <c r="U98" s="207" t="str">
        <f t="shared" si="8"/>
        <v/>
      </c>
      <c r="V98" s="96"/>
      <c r="AE98" s="222"/>
      <c r="AF98" s="72"/>
      <c r="AG98" s="72"/>
      <c r="AH98" s="72"/>
      <c r="AI98" s="72"/>
      <c r="AJ98" s="72"/>
      <c r="AK98" s="72"/>
      <c r="AL98" s="72"/>
    </row>
    <row r="99" spans="1:38" s="119" customFormat="1" x14ac:dyDescent="0.2">
      <c r="A99" s="72"/>
      <c r="B99" s="207" t="str">
        <f t="shared" si="6"/>
        <v/>
      </c>
      <c r="C99" s="73"/>
      <c r="D99" s="219"/>
      <c r="E99" s="219"/>
      <c r="F99" s="220"/>
      <c r="G99" s="220"/>
      <c r="H99" s="220"/>
      <c r="I99" s="220"/>
      <c r="J99" s="220"/>
      <c r="K99" s="220"/>
      <c r="L99" s="220"/>
      <c r="M99" s="220"/>
      <c r="N99" s="72"/>
      <c r="O99" s="72"/>
      <c r="P99" s="72"/>
      <c r="Q99" s="207" t="str">
        <f t="shared" si="7"/>
        <v/>
      </c>
      <c r="R99" s="95"/>
      <c r="S99" s="72"/>
      <c r="T99" s="221"/>
      <c r="U99" s="207" t="str">
        <f t="shared" si="8"/>
        <v/>
      </c>
      <c r="V99" s="96"/>
      <c r="AE99" s="222"/>
      <c r="AF99" s="72"/>
      <c r="AG99" s="72"/>
      <c r="AH99" s="72"/>
      <c r="AI99" s="72"/>
      <c r="AJ99" s="72"/>
      <c r="AK99" s="72"/>
      <c r="AL99" s="72"/>
    </row>
    <row r="100" spans="1:38" s="119" customFormat="1" x14ac:dyDescent="0.2">
      <c r="A100" s="72"/>
      <c r="B100" s="207" t="str">
        <f t="shared" si="6"/>
        <v/>
      </c>
      <c r="C100" s="73"/>
      <c r="D100" s="219"/>
      <c r="E100" s="219"/>
      <c r="F100" s="220"/>
      <c r="G100" s="220"/>
      <c r="H100" s="220"/>
      <c r="I100" s="220"/>
      <c r="J100" s="220"/>
      <c r="K100" s="220"/>
      <c r="L100" s="220"/>
      <c r="M100" s="220"/>
      <c r="N100" s="72"/>
      <c r="O100" s="72"/>
      <c r="P100" s="72"/>
      <c r="Q100" s="207" t="str">
        <f t="shared" si="7"/>
        <v/>
      </c>
      <c r="R100" s="95"/>
      <c r="S100" s="72"/>
      <c r="T100" s="221"/>
      <c r="U100" s="207" t="str">
        <f t="shared" si="8"/>
        <v/>
      </c>
      <c r="V100" s="96"/>
      <c r="AE100" s="222"/>
      <c r="AF100" s="72"/>
      <c r="AG100" s="72"/>
      <c r="AH100" s="72"/>
      <c r="AI100" s="72"/>
      <c r="AJ100" s="72"/>
      <c r="AK100" s="72"/>
      <c r="AL100" s="72"/>
    </row>
    <row r="101" spans="1:38" s="119" customFormat="1" x14ac:dyDescent="0.2">
      <c r="A101" s="72"/>
      <c r="B101" s="207" t="str">
        <f t="shared" si="6"/>
        <v/>
      </c>
      <c r="C101" s="73"/>
      <c r="D101" s="219"/>
      <c r="E101" s="219"/>
      <c r="F101" s="220"/>
      <c r="G101" s="220"/>
      <c r="H101" s="220"/>
      <c r="I101" s="220"/>
      <c r="J101" s="220"/>
      <c r="K101" s="220"/>
      <c r="L101" s="220"/>
      <c r="M101" s="220"/>
      <c r="N101" s="72"/>
      <c r="O101" s="72"/>
      <c r="P101" s="72"/>
      <c r="Q101" s="207" t="str">
        <f t="shared" si="7"/>
        <v/>
      </c>
      <c r="R101" s="95"/>
      <c r="S101" s="72"/>
      <c r="T101" s="221"/>
      <c r="U101" s="207" t="str">
        <f t="shared" si="8"/>
        <v/>
      </c>
      <c r="V101" s="96"/>
      <c r="AE101" s="222"/>
      <c r="AF101" s="72"/>
      <c r="AG101" s="72"/>
      <c r="AH101" s="72"/>
      <c r="AI101" s="72"/>
      <c r="AJ101" s="72"/>
      <c r="AK101" s="72"/>
      <c r="AL101" s="72"/>
    </row>
    <row r="102" spans="1:38" s="119" customFormat="1" x14ac:dyDescent="0.2">
      <c r="A102" s="72"/>
      <c r="B102" s="207" t="str">
        <f t="shared" si="6"/>
        <v/>
      </c>
      <c r="C102" s="73"/>
      <c r="D102" s="219"/>
      <c r="E102" s="219"/>
      <c r="F102" s="220"/>
      <c r="G102" s="220"/>
      <c r="H102" s="220"/>
      <c r="I102" s="220"/>
      <c r="J102" s="220"/>
      <c r="K102" s="220"/>
      <c r="L102" s="220"/>
      <c r="M102" s="220"/>
      <c r="N102" s="72"/>
      <c r="O102" s="72"/>
      <c r="P102" s="72"/>
      <c r="Q102" s="207" t="str">
        <f t="shared" si="7"/>
        <v/>
      </c>
      <c r="R102" s="95"/>
      <c r="S102" s="72"/>
      <c r="T102" s="221"/>
      <c r="U102" s="207" t="str">
        <f t="shared" si="8"/>
        <v/>
      </c>
      <c r="V102" s="96"/>
      <c r="AE102" s="222"/>
      <c r="AF102" s="72"/>
      <c r="AG102" s="72"/>
      <c r="AH102" s="72"/>
      <c r="AI102" s="72"/>
      <c r="AJ102" s="72"/>
      <c r="AK102" s="72"/>
      <c r="AL102" s="72"/>
    </row>
    <row r="103" spans="1:38" s="119" customFormat="1" x14ac:dyDescent="0.2">
      <c r="A103" s="72"/>
      <c r="B103" s="207" t="str">
        <f t="shared" si="6"/>
        <v/>
      </c>
      <c r="C103" s="73"/>
      <c r="D103" s="219"/>
      <c r="E103" s="219"/>
      <c r="F103" s="220"/>
      <c r="G103" s="220"/>
      <c r="H103" s="220"/>
      <c r="I103" s="220"/>
      <c r="J103" s="220"/>
      <c r="K103" s="220"/>
      <c r="L103" s="220"/>
      <c r="M103" s="220"/>
      <c r="N103" s="72"/>
      <c r="O103" s="72"/>
      <c r="P103" s="72"/>
      <c r="Q103" s="207" t="str">
        <f t="shared" si="7"/>
        <v/>
      </c>
      <c r="R103" s="95"/>
      <c r="S103" s="72"/>
      <c r="T103" s="221"/>
      <c r="U103" s="207" t="str">
        <f t="shared" si="8"/>
        <v/>
      </c>
      <c r="V103" s="96"/>
      <c r="AE103" s="222"/>
      <c r="AF103" s="72"/>
      <c r="AG103" s="72"/>
      <c r="AH103" s="72"/>
      <c r="AI103" s="72"/>
      <c r="AJ103" s="72"/>
      <c r="AK103" s="72"/>
      <c r="AL103" s="72"/>
    </row>
    <row r="104" spans="1:38" s="119" customFormat="1" x14ac:dyDescent="0.2">
      <c r="A104" s="72"/>
      <c r="B104" s="207" t="str">
        <f t="shared" si="6"/>
        <v/>
      </c>
      <c r="C104" s="73"/>
      <c r="D104" s="219"/>
      <c r="E104" s="219"/>
      <c r="F104" s="220"/>
      <c r="G104" s="220"/>
      <c r="H104" s="220"/>
      <c r="I104" s="220"/>
      <c r="J104" s="220"/>
      <c r="K104" s="220"/>
      <c r="L104" s="220"/>
      <c r="M104" s="220"/>
      <c r="N104" s="72"/>
      <c r="O104" s="72"/>
      <c r="P104" s="72"/>
      <c r="Q104" s="207" t="str">
        <f t="shared" si="7"/>
        <v/>
      </c>
      <c r="R104" s="95"/>
      <c r="S104" s="72"/>
      <c r="T104" s="221"/>
      <c r="U104" s="207" t="str">
        <f t="shared" si="8"/>
        <v/>
      </c>
      <c r="V104" s="96"/>
      <c r="AE104" s="222"/>
      <c r="AF104" s="72"/>
      <c r="AG104" s="72"/>
      <c r="AH104" s="72"/>
      <c r="AI104" s="72"/>
      <c r="AJ104" s="72"/>
      <c r="AK104" s="72"/>
      <c r="AL104" s="72"/>
    </row>
    <row r="105" spans="1:38" s="119" customFormat="1" x14ac:dyDescent="0.2">
      <c r="A105" s="72"/>
      <c r="B105" s="207" t="str">
        <f t="shared" si="6"/>
        <v/>
      </c>
      <c r="C105" s="73"/>
      <c r="D105" s="219"/>
      <c r="E105" s="219"/>
      <c r="F105" s="220"/>
      <c r="G105" s="220"/>
      <c r="H105" s="220"/>
      <c r="I105" s="220"/>
      <c r="J105" s="220"/>
      <c r="K105" s="220"/>
      <c r="L105" s="220"/>
      <c r="M105" s="220"/>
      <c r="N105" s="72"/>
      <c r="O105" s="72"/>
      <c r="P105" s="72"/>
      <c r="Q105" s="207" t="str">
        <f t="shared" si="7"/>
        <v/>
      </c>
      <c r="R105" s="95"/>
      <c r="S105" s="72"/>
      <c r="T105" s="221"/>
      <c r="U105" s="207" t="str">
        <f t="shared" si="8"/>
        <v/>
      </c>
      <c r="V105" s="96"/>
      <c r="AE105" s="222"/>
      <c r="AF105" s="72"/>
      <c r="AG105" s="72"/>
      <c r="AH105" s="72"/>
      <c r="AI105" s="72"/>
      <c r="AJ105" s="72"/>
      <c r="AK105" s="72"/>
      <c r="AL105" s="72"/>
    </row>
    <row r="106" spans="1:38" s="119" customFormat="1" x14ac:dyDescent="0.2">
      <c r="A106" s="72"/>
      <c r="B106" s="207" t="str">
        <f t="shared" si="6"/>
        <v/>
      </c>
      <c r="C106" s="73"/>
      <c r="D106" s="219"/>
      <c r="E106" s="219"/>
      <c r="F106" s="220"/>
      <c r="G106" s="220"/>
      <c r="H106" s="220"/>
      <c r="I106" s="220"/>
      <c r="J106" s="220"/>
      <c r="K106" s="220"/>
      <c r="L106" s="220"/>
      <c r="M106" s="220"/>
      <c r="N106" s="72"/>
      <c r="O106" s="72"/>
      <c r="P106" s="72"/>
      <c r="Q106" s="207" t="str">
        <f t="shared" si="7"/>
        <v/>
      </c>
      <c r="R106" s="95"/>
      <c r="S106" s="72"/>
      <c r="T106" s="221"/>
      <c r="U106" s="207" t="str">
        <f t="shared" si="8"/>
        <v/>
      </c>
      <c r="V106" s="96"/>
      <c r="AE106" s="222"/>
      <c r="AF106" s="72"/>
      <c r="AG106" s="72"/>
      <c r="AH106" s="72"/>
      <c r="AI106" s="72"/>
      <c r="AJ106" s="72"/>
      <c r="AK106" s="72"/>
      <c r="AL106" s="72"/>
    </row>
    <row r="107" spans="1:38" s="119" customFormat="1" x14ac:dyDescent="0.2">
      <c r="A107" s="72"/>
      <c r="B107" s="207" t="str">
        <f t="shared" si="6"/>
        <v/>
      </c>
      <c r="C107" s="73"/>
      <c r="D107" s="219"/>
      <c r="E107" s="219"/>
      <c r="F107" s="220"/>
      <c r="G107" s="220"/>
      <c r="H107" s="220"/>
      <c r="I107" s="220"/>
      <c r="J107" s="220"/>
      <c r="K107" s="220"/>
      <c r="L107" s="220"/>
      <c r="M107" s="220"/>
      <c r="N107" s="72"/>
      <c r="O107" s="72"/>
      <c r="P107" s="72"/>
      <c r="Q107" s="207" t="str">
        <f t="shared" si="7"/>
        <v/>
      </c>
      <c r="R107" s="95"/>
      <c r="S107" s="72"/>
      <c r="T107" s="221"/>
      <c r="U107" s="207" t="str">
        <f t="shared" si="8"/>
        <v/>
      </c>
      <c r="V107" s="96"/>
      <c r="AE107" s="222"/>
      <c r="AF107" s="72"/>
      <c r="AG107" s="72"/>
      <c r="AH107" s="72"/>
      <c r="AI107" s="72"/>
      <c r="AJ107" s="72"/>
      <c r="AK107" s="72"/>
      <c r="AL107" s="72"/>
    </row>
    <row r="108" spans="1:38" s="119" customFormat="1" x14ac:dyDescent="0.2">
      <c r="A108" s="72"/>
      <c r="B108" s="207" t="str">
        <f t="shared" si="6"/>
        <v/>
      </c>
      <c r="C108" s="73"/>
      <c r="D108" s="219"/>
      <c r="E108" s="219"/>
      <c r="F108" s="220"/>
      <c r="G108" s="220"/>
      <c r="H108" s="220"/>
      <c r="I108" s="220"/>
      <c r="J108" s="220"/>
      <c r="K108" s="220"/>
      <c r="L108" s="220"/>
      <c r="M108" s="220"/>
      <c r="N108" s="72"/>
      <c r="O108" s="72"/>
      <c r="P108" s="72"/>
      <c r="Q108" s="207" t="str">
        <f t="shared" si="7"/>
        <v/>
      </c>
      <c r="R108" s="95"/>
      <c r="S108" s="72"/>
      <c r="T108" s="221"/>
      <c r="U108" s="207" t="str">
        <f t="shared" si="8"/>
        <v/>
      </c>
      <c r="V108" s="96"/>
      <c r="AE108" s="222"/>
      <c r="AF108" s="72"/>
      <c r="AG108" s="72"/>
      <c r="AH108" s="72"/>
      <c r="AI108" s="72"/>
      <c r="AJ108" s="72"/>
      <c r="AK108" s="72"/>
      <c r="AL108" s="72"/>
    </row>
    <row r="109" spans="1:38" s="119" customFormat="1" x14ac:dyDescent="0.2">
      <c r="A109" s="72"/>
      <c r="B109" s="207" t="str">
        <f t="shared" si="6"/>
        <v/>
      </c>
      <c r="C109" s="73"/>
      <c r="D109" s="219"/>
      <c r="E109" s="219"/>
      <c r="F109" s="220"/>
      <c r="G109" s="220"/>
      <c r="H109" s="220"/>
      <c r="I109" s="220"/>
      <c r="J109" s="220"/>
      <c r="K109" s="220"/>
      <c r="L109" s="220"/>
      <c r="M109" s="220"/>
      <c r="N109" s="72"/>
      <c r="O109" s="72"/>
      <c r="P109" s="72"/>
      <c r="Q109" s="207" t="str">
        <f t="shared" si="7"/>
        <v/>
      </c>
      <c r="R109" s="95"/>
      <c r="S109" s="72"/>
      <c r="T109" s="221"/>
      <c r="U109" s="207" t="str">
        <f t="shared" si="8"/>
        <v/>
      </c>
      <c r="V109" s="96"/>
      <c r="AE109" s="222"/>
      <c r="AF109" s="72"/>
      <c r="AG109" s="72"/>
      <c r="AH109" s="72"/>
      <c r="AI109" s="72"/>
      <c r="AJ109" s="72"/>
      <c r="AK109" s="72"/>
      <c r="AL109" s="72"/>
    </row>
    <row r="110" spans="1:38" s="119" customFormat="1" x14ac:dyDescent="0.2">
      <c r="A110" s="72"/>
      <c r="B110" s="207" t="str">
        <f t="shared" si="6"/>
        <v/>
      </c>
      <c r="C110" s="73"/>
      <c r="D110" s="219"/>
      <c r="E110" s="219"/>
      <c r="F110" s="220"/>
      <c r="G110" s="220"/>
      <c r="H110" s="220"/>
      <c r="I110" s="220"/>
      <c r="J110" s="220"/>
      <c r="K110" s="220"/>
      <c r="L110" s="220"/>
      <c r="M110" s="220"/>
      <c r="N110" s="72"/>
      <c r="O110" s="72"/>
      <c r="P110" s="72"/>
      <c r="Q110" s="207" t="str">
        <f t="shared" si="7"/>
        <v/>
      </c>
      <c r="R110" s="95"/>
      <c r="S110" s="72"/>
      <c r="T110" s="221"/>
      <c r="U110" s="207" t="str">
        <f t="shared" si="8"/>
        <v/>
      </c>
      <c r="V110" s="96"/>
      <c r="AE110" s="222"/>
      <c r="AF110" s="72"/>
      <c r="AG110" s="72"/>
      <c r="AH110" s="72"/>
      <c r="AI110" s="72"/>
      <c r="AJ110" s="72"/>
      <c r="AK110" s="72"/>
      <c r="AL110" s="72"/>
    </row>
    <row r="111" spans="1:38" s="119" customFormat="1" x14ac:dyDescent="0.2">
      <c r="A111" s="72"/>
      <c r="B111" s="207" t="str">
        <f t="shared" si="6"/>
        <v/>
      </c>
      <c r="C111" s="73"/>
      <c r="D111" s="219"/>
      <c r="E111" s="219"/>
      <c r="F111" s="220"/>
      <c r="G111" s="220"/>
      <c r="H111" s="220"/>
      <c r="I111" s="220"/>
      <c r="J111" s="220"/>
      <c r="K111" s="220"/>
      <c r="L111" s="220"/>
      <c r="M111" s="220"/>
      <c r="N111" s="72"/>
      <c r="O111" s="72"/>
      <c r="P111" s="72"/>
      <c r="Q111" s="207" t="str">
        <f t="shared" si="7"/>
        <v/>
      </c>
      <c r="R111" s="95"/>
      <c r="S111" s="72"/>
      <c r="T111" s="221"/>
      <c r="U111" s="207" t="str">
        <f t="shared" si="8"/>
        <v/>
      </c>
      <c r="V111" s="96"/>
      <c r="AE111" s="222"/>
      <c r="AF111" s="72"/>
      <c r="AG111" s="72"/>
      <c r="AH111" s="72"/>
      <c r="AI111" s="72"/>
      <c r="AJ111" s="72"/>
      <c r="AK111" s="72"/>
      <c r="AL111" s="72"/>
    </row>
    <row r="112" spans="1:38" s="119" customFormat="1" x14ac:dyDescent="0.2">
      <c r="A112" s="72"/>
      <c r="B112" s="207" t="str">
        <f t="shared" si="6"/>
        <v/>
      </c>
      <c r="C112" s="73"/>
      <c r="D112" s="219"/>
      <c r="E112" s="219"/>
      <c r="F112" s="220"/>
      <c r="G112" s="220"/>
      <c r="H112" s="220"/>
      <c r="I112" s="220"/>
      <c r="J112" s="220"/>
      <c r="K112" s="220"/>
      <c r="L112" s="220"/>
      <c r="M112" s="220"/>
      <c r="N112" s="72"/>
      <c r="O112" s="72"/>
      <c r="P112" s="72"/>
      <c r="Q112" s="207" t="str">
        <f t="shared" si="7"/>
        <v/>
      </c>
      <c r="R112" s="95"/>
      <c r="S112" s="72"/>
      <c r="T112" s="221"/>
      <c r="U112" s="207" t="str">
        <f t="shared" si="8"/>
        <v/>
      </c>
      <c r="V112" s="96"/>
      <c r="AE112" s="222"/>
      <c r="AF112" s="72"/>
      <c r="AG112" s="72"/>
      <c r="AH112" s="72"/>
      <c r="AI112" s="72"/>
      <c r="AJ112" s="72"/>
      <c r="AK112" s="72"/>
      <c r="AL112" s="72"/>
    </row>
    <row r="113" spans="1:38" s="119" customFormat="1" x14ac:dyDescent="0.2">
      <c r="A113" s="72"/>
      <c r="B113" s="207" t="str">
        <f t="shared" si="6"/>
        <v/>
      </c>
      <c r="C113" s="73"/>
      <c r="D113" s="219"/>
      <c r="E113" s="219"/>
      <c r="F113" s="220"/>
      <c r="G113" s="220"/>
      <c r="H113" s="220"/>
      <c r="I113" s="220"/>
      <c r="J113" s="220"/>
      <c r="K113" s="220"/>
      <c r="L113" s="220"/>
      <c r="M113" s="220"/>
      <c r="N113" s="72"/>
      <c r="O113" s="72"/>
      <c r="P113" s="72"/>
      <c r="Q113" s="207" t="str">
        <f t="shared" si="7"/>
        <v/>
      </c>
      <c r="R113" s="95"/>
      <c r="S113" s="72"/>
      <c r="T113" s="221"/>
      <c r="U113" s="207" t="str">
        <f t="shared" si="8"/>
        <v/>
      </c>
      <c r="V113" s="96"/>
      <c r="AE113" s="222"/>
      <c r="AF113" s="72"/>
      <c r="AG113" s="72"/>
      <c r="AH113" s="72"/>
      <c r="AI113" s="72"/>
      <c r="AJ113" s="72"/>
      <c r="AK113" s="72"/>
      <c r="AL113" s="72"/>
    </row>
    <row r="114" spans="1:38" s="119" customFormat="1" x14ac:dyDescent="0.2">
      <c r="A114" s="72"/>
      <c r="B114" s="207" t="str">
        <f t="shared" si="6"/>
        <v/>
      </c>
      <c r="C114" s="73"/>
      <c r="D114" s="219"/>
      <c r="E114" s="219"/>
      <c r="F114" s="220"/>
      <c r="G114" s="220"/>
      <c r="H114" s="220"/>
      <c r="I114" s="220"/>
      <c r="J114" s="220"/>
      <c r="K114" s="220"/>
      <c r="L114" s="220"/>
      <c r="M114" s="220"/>
      <c r="N114" s="72"/>
      <c r="O114" s="72"/>
      <c r="P114" s="72"/>
      <c r="Q114" s="207" t="str">
        <f t="shared" si="7"/>
        <v/>
      </c>
      <c r="R114" s="95"/>
      <c r="S114" s="72"/>
      <c r="T114" s="221"/>
      <c r="U114" s="207" t="str">
        <f t="shared" si="8"/>
        <v/>
      </c>
      <c r="V114" s="96"/>
      <c r="AE114" s="222"/>
      <c r="AF114" s="72"/>
      <c r="AG114" s="72"/>
      <c r="AH114" s="72"/>
      <c r="AI114" s="72"/>
      <c r="AJ114" s="72"/>
      <c r="AK114" s="72"/>
      <c r="AL114" s="72"/>
    </row>
    <row r="115" spans="1:38" s="119" customFormat="1" x14ac:dyDescent="0.2">
      <c r="A115" s="72"/>
      <c r="B115" s="207" t="str">
        <f t="shared" si="6"/>
        <v/>
      </c>
      <c r="C115" s="73"/>
      <c r="D115" s="219"/>
      <c r="E115" s="219"/>
      <c r="F115" s="220"/>
      <c r="G115" s="220"/>
      <c r="H115" s="220"/>
      <c r="I115" s="220"/>
      <c r="J115" s="220"/>
      <c r="K115" s="220"/>
      <c r="L115" s="220"/>
      <c r="M115" s="220"/>
      <c r="N115" s="72"/>
      <c r="O115" s="72"/>
      <c r="P115" s="72"/>
      <c r="Q115" s="207" t="str">
        <f t="shared" si="7"/>
        <v/>
      </c>
      <c r="R115" s="95"/>
      <c r="S115" s="72"/>
      <c r="T115" s="221"/>
      <c r="U115" s="207" t="str">
        <f t="shared" si="8"/>
        <v/>
      </c>
      <c r="V115" s="96"/>
      <c r="AE115" s="222"/>
      <c r="AF115" s="72"/>
      <c r="AG115" s="72"/>
      <c r="AH115" s="72"/>
      <c r="AI115" s="72"/>
      <c r="AJ115" s="72"/>
      <c r="AK115" s="72"/>
      <c r="AL115" s="72"/>
    </row>
    <row r="116" spans="1:38" s="119" customFormat="1" x14ac:dyDescent="0.2">
      <c r="A116" s="72"/>
      <c r="B116" s="207" t="str">
        <f t="shared" si="6"/>
        <v/>
      </c>
      <c r="C116" s="73"/>
      <c r="D116" s="219"/>
      <c r="E116" s="219"/>
      <c r="F116" s="220"/>
      <c r="G116" s="220"/>
      <c r="H116" s="220"/>
      <c r="I116" s="220"/>
      <c r="J116" s="220"/>
      <c r="K116" s="220"/>
      <c r="L116" s="220"/>
      <c r="M116" s="220"/>
      <c r="N116" s="72"/>
      <c r="O116" s="72"/>
      <c r="P116" s="72"/>
      <c r="Q116" s="207" t="str">
        <f t="shared" si="7"/>
        <v/>
      </c>
      <c r="R116" s="95"/>
      <c r="S116" s="72"/>
      <c r="T116" s="221"/>
      <c r="U116" s="207" t="str">
        <f t="shared" si="8"/>
        <v/>
      </c>
      <c r="V116" s="96"/>
      <c r="AE116" s="222"/>
      <c r="AF116" s="72"/>
      <c r="AG116" s="72"/>
      <c r="AH116" s="72"/>
      <c r="AI116" s="72"/>
      <c r="AJ116" s="72"/>
      <c r="AK116" s="72"/>
      <c r="AL116" s="72"/>
    </row>
    <row r="117" spans="1:38" s="119" customFormat="1" x14ac:dyDescent="0.2">
      <c r="A117" s="72"/>
      <c r="B117" s="207" t="str">
        <f t="shared" si="6"/>
        <v/>
      </c>
      <c r="C117" s="73"/>
      <c r="D117" s="219"/>
      <c r="E117" s="219"/>
      <c r="F117" s="220"/>
      <c r="G117" s="220"/>
      <c r="H117" s="220"/>
      <c r="I117" s="220"/>
      <c r="J117" s="220"/>
      <c r="K117" s="220"/>
      <c r="L117" s="220"/>
      <c r="M117" s="220"/>
      <c r="N117" s="72"/>
      <c r="O117" s="72"/>
      <c r="P117" s="72"/>
      <c r="Q117" s="207" t="str">
        <f t="shared" si="7"/>
        <v/>
      </c>
      <c r="R117" s="95"/>
      <c r="S117" s="72"/>
      <c r="T117" s="221"/>
      <c r="U117" s="207" t="str">
        <f t="shared" si="8"/>
        <v/>
      </c>
      <c r="V117" s="96"/>
      <c r="AE117" s="222"/>
      <c r="AF117" s="72"/>
      <c r="AG117" s="72"/>
      <c r="AH117" s="72"/>
      <c r="AI117" s="72"/>
      <c r="AJ117" s="72"/>
      <c r="AK117" s="72"/>
      <c r="AL117" s="72"/>
    </row>
    <row r="118" spans="1:38" s="119" customFormat="1" x14ac:dyDescent="0.2">
      <c r="A118" s="72"/>
      <c r="B118" s="207" t="str">
        <f t="shared" si="6"/>
        <v/>
      </c>
      <c r="C118" s="73"/>
      <c r="D118" s="219"/>
      <c r="E118" s="219"/>
      <c r="F118" s="220"/>
      <c r="G118" s="220"/>
      <c r="H118" s="220"/>
      <c r="I118" s="220"/>
      <c r="J118" s="220"/>
      <c r="K118" s="220"/>
      <c r="L118" s="220"/>
      <c r="M118" s="220"/>
      <c r="N118" s="72"/>
      <c r="O118" s="72"/>
      <c r="P118" s="72"/>
      <c r="Q118" s="207" t="str">
        <f t="shared" si="7"/>
        <v/>
      </c>
      <c r="R118" s="95"/>
      <c r="S118" s="72"/>
      <c r="T118" s="221"/>
      <c r="U118" s="207" t="str">
        <f t="shared" si="8"/>
        <v/>
      </c>
      <c r="V118" s="96"/>
      <c r="AE118" s="222"/>
      <c r="AF118" s="72"/>
      <c r="AG118" s="72"/>
      <c r="AH118" s="72"/>
      <c r="AI118" s="72"/>
      <c r="AJ118" s="72"/>
      <c r="AK118" s="72"/>
      <c r="AL118" s="72"/>
    </row>
    <row r="119" spans="1:38" s="119" customFormat="1" x14ac:dyDescent="0.2">
      <c r="A119" s="72"/>
      <c r="B119" s="207" t="str">
        <f t="shared" si="6"/>
        <v/>
      </c>
      <c r="C119" s="73"/>
      <c r="D119" s="219"/>
      <c r="E119" s="219"/>
      <c r="F119" s="220"/>
      <c r="G119" s="220"/>
      <c r="H119" s="220"/>
      <c r="I119" s="220"/>
      <c r="J119" s="220"/>
      <c r="K119" s="220"/>
      <c r="L119" s="220"/>
      <c r="M119" s="220"/>
      <c r="N119" s="72"/>
      <c r="O119" s="72"/>
      <c r="P119" s="72"/>
      <c r="Q119" s="207" t="str">
        <f t="shared" si="7"/>
        <v/>
      </c>
      <c r="R119" s="95"/>
      <c r="S119" s="72"/>
      <c r="T119" s="221"/>
      <c r="U119" s="207" t="str">
        <f t="shared" si="8"/>
        <v/>
      </c>
      <c r="V119" s="96"/>
      <c r="AE119" s="222"/>
      <c r="AF119" s="72"/>
      <c r="AG119" s="72"/>
      <c r="AH119" s="72"/>
      <c r="AI119" s="72"/>
      <c r="AJ119" s="72"/>
      <c r="AK119" s="72"/>
      <c r="AL119" s="72"/>
    </row>
    <row r="120" spans="1:38" s="119" customFormat="1" x14ac:dyDescent="0.2">
      <c r="A120" s="72"/>
      <c r="B120" s="207" t="str">
        <f t="shared" si="6"/>
        <v/>
      </c>
      <c r="C120" s="73"/>
      <c r="D120" s="219"/>
      <c r="E120" s="219"/>
      <c r="F120" s="220"/>
      <c r="G120" s="220"/>
      <c r="H120" s="220"/>
      <c r="I120" s="220"/>
      <c r="J120" s="220"/>
      <c r="K120" s="220"/>
      <c r="L120" s="220"/>
      <c r="M120" s="220"/>
      <c r="N120" s="72"/>
      <c r="O120" s="72"/>
      <c r="P120" s="72"/>
      <c r="Q120" s="207" t="str">
        <f t="shared" si="7"/>
        <v/>
      </c>
      <c r="R120" s="95"/>
      <c r="S120" s="72"/>
      <c r="T120" s="221"/>
      <c r="U120" s="207" t="str">
        <f t="shared" si="8"/>
        <v/>
      </c>
      <c r="V120" s="96"/>
      <c r="AE120" s="222"/>
      <c r="AF120" s="72"/>
      <c r="AG120" s="72"/>
      <c r="AH120" s="72"/>
      <c r="AI120" s="72"/>
      <c r="AJ120" s="72"/>
      <c r="AK120" s="72"/>
      <c r="AL120" s="72"/>
    </row>
    <row r="121" spans="1:38" s="119" customFormat="1" x14ac:dyDescent="0.2">
      <c r="A121" s="72"/>
      <c r="B121" s="207" t="str">
        <f t="shared" si="6"/>
        <v/>
      </c>
      <c r="C121" s="73"/>
      <c r="D121" s="219"/>
      <c r="E121" s="219"/>
      <c r="F121" s="220"/>
      <c r="G121" s="220"/>
      <c r="H121" s="220"/>
      <c r="I121" s="220"/>
      <c r="J121" s="220"/>
      <c r="K121" s="220"/>
      <c r="L121" s="220"/>
      <c r="M121" s="220"/>
      <c r="N121" s="72"/>
      <c r="O121" s="72"/>
      <c r="P121" s="72"/>
      <c r="Q121" s="207" t="str">
        <f t="shared" si="7"/>
        <v/>
      </c>
      <c r="R121" s="95"/>
      <c r="S121" s="72"/>
      <c r="T121" s="221"/>
      <c r="U121" s="207" t="str">
        <f t="shared" si="8"/>
        <v/>
      </c>
      <c r="V121" s="96"/>
      <c r="AE121" s="222"/>
      <c r="AF121" s="72"/>
      <c r="AG121" s="72"/>
      <c r="AH121" s="72"/>
      <c r="AI121" s="72"/>
      <c r="AJ121" s="72"/>
      <c r="AK121" s="72"/>
      <c r="AL121" s="72"/>
    </row>
    <row r="122" spans="1:38" s="119" customFormat="1" x14ac:dyDescent="0.2">
      <c r="A122" s="72"/>
      <c r="B122" s="207" t="str">
        <f t="shared" si="6"/>
        <v/>
      </c>
      <c r="C122" s="73"/>
      <c r="D122" s="219"/>
      <c r="E122" s="219"/>
      <c r="F122" s="220"/>
      <c r="G122" s="220"/>
      <c r="H122" s="220"/>
      <c r="I122" s="220"/>
      <c r="J122" s="220"/>
      <c r="K122" s="220"/>
      <c r="L122" s="220"/>
      <c r="M122" s="220"/>
      <c r="N122" s="72"/>
      <c r="O122" s="72"/>
      <c r="P122" s="72"/>
      <c r="Q122" s="207" t="str">
        <f t="shared" si="7"/>
        <v/>
      </c>
      <c r="R122" s="95"/>
      <c r="S122" s="72"/>
      <c r="T122" s="221"/>
      <c r="U122" s="207" t="str">
        <f t="shared" si="8"/>
        <v/>
      </c>
      <c r="V122" s="96"/>
      <c r="AE122" s="222"/>
      <c r="AF122" s="72"/>
      <c r="AG122" s="72"/>
      <c r="AH122" s="72"/>
      <c r="AI122" s="72"/>
      <c r="AJ122" s="72"/>
      <c r="AK122" s="72"/>
      <c r="AL122" s="72"/>
    </row>
    <row r="123" spans="1:38" s="119" customFormat="1" x14ac:dyDescent="0.2">
      <c r="A123" s="72"/>
      <c r="B123" s="207" t="str">
        <f t="shared" si="6"/>
        <v/>
      </c>
      <c r="C123" s="73"/>
      <c r="D123" s="219"/>
      <c r="E123" s="219"/>
      <c r="F123" s="220"/>
      <c r="G123" s="220"/>
      <c r="H123" s="220"/>
      <c r="I123" s="220"/>
      <c r="J123" s="220"/>
      <c r="K123" s="220"/>
      <c r="L123" s="220"/>
      <c r="M123" s="220"/>
      <c r="N123" s="72"/>
      <c r="O123" s="72"/>
      <c r="P123" s="72"/>
      <c r="Q123" s="207" t="str">
        <f t="shared" si="7"/>
        <v/>
      </c>
      <c r="R123" s="95"/>
      <c r="S123" s="72"/>
      <c r="T123" s="221"/>
      <c r="U123" s="207" t="str">
        <f t="shared" si="8"/>
        <v/>
      </c>
      <c r="V123" s="96"/>
      <c r="AE123" s="222"/>
      <c r="AF123" s="72"/>
      <c r="AG123" s="72"/>
      <c r="AH123" s="72"/>
      <c r="AI123" s="72"/>
      <c r="AJ123" s="72"/>
      <c r="AK123" s="72"/>
      <c r="AL123" s="72"/>
    </row>
    <row r="124" spans="1:38" s="119" customFormat="1" x14ac:dyDescent="0.2">
      <c r="A124" s="72"/>
      <c r="B124" s="207" t="str">
        <f t="shared" si="6"/>
        <v/>
      </c>
      <c r="C124" s="73"/>
      <c r="D124" s="219"/>
      <c r="E124" s="219"/>
      <c r="F124" s="220"/>
      <c r="G124" s="220"/>
      <c r="H124" s="220"/>
      <c r="I124" s="220"/>
      <c r="J124" s="220"/>
      <c r="K124" s="220"/>
      <c r="L124" s="220"/>
      <c r="M124" s="220"/>
      <c r="N124" s="72"/>
      <c r="O124" s="72"/>
      <c r="P124" s="72"/>
      <c r="Q124" s="207" t="str">
        <f t="shared" si="7"/>
        <v/>
      </c>
      <c r="R124" s="95"/>
      <c r="S124" s="72"/>
      <c r="T124" s="221"/>
      <c r="U124" s="207" t="str">
        <f t="shared" si="8"/>
        <v/>
      </c>
      <c r="V124" s="96"/>
      <c r="AE124" s="222"/>
      <c r="AF124" s="72"/>
      <c r="AG124" s="72"/>
      <c r="AH124" s="72"/>
      <c r="AI124" s="72"/>
      <c r="AJ124" s="72"/>
      <c r="AK124" s="72"/>
      <c r="AL124" s="72"/>
    </row>
    <row r="125" spans="1:38" s="119" customFormat="1" x14ac:dyDescent="0.2">
      <c r="A125" s="72"/>
      <c r="B125" s="207" t="str">
        <f t="shared" si="6"/>
        <v/>
      </c>
      <c r="C125" s="73"/>
      <c r="D125" s="219"/>
      <c r="E125" s="219"/>
      <c r="F125" s="220"/>
      <c r="G125" s="220"/>
      <c r="H125" s="220"/>
      <c r="I125" s="220"/>
      <c r="J125" s="220"/>
      <c r="K125" s="220"/>
      <c r="L125" s="220"/>
      <c r="M125" s="220"/>
      <c r="N125" s="72"/>
      <c r="O125" s="72"/>
      <c r="P125" s="72"/>
      <c r="Q125" s="207" t="str">
        <f t="shared" si="7"/>
        <v/>
      </c>
      <c r="R125" s="95"/>
      <c r="S125" s="72"/>
      <c r="T125" s="221"/>
      <c r="U125" s="207" t="str">
        <f t="shared" si="8"/>
        <v/>
      </c>
      <c r="V125" s="96"/>
      <c r="AE125" s="222"/>
      <c r="AF125" s="72"/>
      <c r="AG125" s="72"/>
      <c r="AH125" s="72"/>
      <c r="AI125" s="72"/>
      <c r="AJ125" s="72"/>
      <c r="AK125" s="72"/>
      <c r="AL125" s="72"/>
    </row>
    <row r="126" spans="1:38" s="119" customFormat="1" x14ac:dyDescent="0.2">
      <c r="A126" s="72"/>
      <c r="B126" s="207" t="str">
        <f t="shared" si="6"/>
        <v/>
      </c>
      <c r="C126" s="73"/>
      <c r="D126" s="219"/>
      <c r="E126" s="219"/>
      <c r="F126" s="220"/>
      <c r="G126" s="220"/>
      <c r="H126" s="220"/>
      <c r="I126" s="220"/>
      <c r="J126" s="220"/>
      <c r="K126" s="220"/>
      <c r="L126" s="220"/>
      <c r="M126" s="220"/>
      <c r="N126" s="72"/>
      <c r="O126" s="72"/>
      <c r="P126" s="72"/>
      <c r="Q126" s="207" t="str">
        <f t="shared" si="7"/>
        <v/>
      </c>
      <c r="R126" s="95"/>
      <c r="S126" s="72"/>
      <c r="T126" s="221"/>
      <c r="U126" s="207" t="str">
        <f t="shared" si="8"/>
        <v/>
      </c>
      <c r="V126" s="96"/>
      <c r="AE126" s="222"/>
      <c r="AF126" s="72"/>
      <c r="AG126" s="72"/>
      <c r="AH126" s="72"/>
      <c r="AI126" s="72"/>
      <c r="AJ126" s="72"/>
      <c r="AK126" s="72"/>
      <c r="AL126" s="72"/>
    </row>
    <row r="127" spans="1:38" s="119" customFormat="1" x14ac:dyDescent="0.2">
      <c r="A127" s="72"/>
      <c r="B127" s="207" t="str">
        <f t="shared" si="6"/>
        <v/>
      </c>
      <c r="C127" s="73"/>
      <c r="D127" s="219"/>
      <c r="E127" s="219"/>
      <c r="F127" s="220"/>
      <c r="G127" s="220"/>
      <c r="H127" s="220"/>
      <c r="I127" s="220"/>
      <c r="J127" s="220"/>
      <c r="K127" s="220"/>
      <c r="L127" s="220"/>
      <c r="M127" s="220"/>
      <c r="N127" s="72"/>
      <c r="O127" s="72"/>
      <c r="P127" s="72"/>
      <c r="Q127" s="207" t="str">
        <f t="shared" si="7"/>
        <v/>
      </c>
      <c r="R127" s="95"/>
      <c r="S127" s="72"/>
      <c r="T127" s="221"/>
      <c r="U127" s="207" t="str">
        <f t="shared" si="8"/>
        <v/>
      </c>
      <c r="V127" s="96"/>
      <c r="AE127" s="222"/>
      <c r="AF127" s="72"/>
      <c r="AG127" s="72"/>
      <c r="AH127" s="72"/>
      <c r="AI127" s="72"/>
      <c r="AJ127" s="72"/>
      <c r="AK127" s="72"/>
      <c r="AL127" s="72"/>
    </row>
    <row r="128" spans="1:38" s="119" customFormat="1" x14ac:dyDescent="0.2">
      <c r="A128" s="72"/>
      <c r="B128" s="207" t="str">
        <f t="shared" si="6"/>
        <v/>
      </c>
      <c r="C128" s="73"/>
      <c r="D128" s="219"/>
      <c r="E128" s="219"/>
      <c r="F128" s="220"/>
      <c r="G128" s="220"/>
      <c r="H128" s="220"/>
      <c r="I128" s="220"/>
      <c r="J128" s="220"/>
      <c r="K128" s="220"/>
      <c r="L128" s="220"/>
      <c r="M128" s="220"/>
      <c r="N128" s="72"/>
      <c r="O128" s="72"/>
      <c r="P128" s="72"/>
      <c r="Q128" s="207" t="str">
        <f t="shared" si="7"/>
        <v/>
      </c>
      <c r="R128" s="95"/>
      <c r="S128" s="72"/>
      <c r="T128" s="221"/>
      <c r="U128" s="207" t="str">
        <f t="shared" si="8"/>
        <v/>
      </c>
      <c r="V128" s="96"/>
      <c r="AE128" s="222"/>
      <c r="AF128" s="72"/>
      <c r="AG128" s="72"/>
      <c r="AH128" s="72"/>
      <c r="AI128" s="72"/>
      <c r="AJ128" s="72"/>
      <c r="AK128" s="72"/>
      <c r="AL128" s="72"/>
    </row>
    <row r="129" spans="1:38" s="119" customFormat="1" x14ac:dyDescent="0.2">
      <c r="A129" s="72"/>
      <c r="B129" s="207" t="str">
        <f t="shared" si="6"/>
        <v/>
      </c>
      <c r="C129" s="73"/>
      <c r="D129" s="219"/>
      <c r="E129" s="219"/>
      <c r="F129" s="220"/>
      <c r="G129" s="220"/>
      <c r="H129" s="220"/>
      <c r="I129" s="220"/>
      <c r="J129" s="220"/>
      <c r="K129" s="220"/>
      <c r="L129" s="220"/>
      <c r="M129" s="220"/>
      <c r="N129" s="72"/>
      <c r="O129" s="72"/>
      <c r="P129" s="72"/>
      <c r="Q129" s="207" t="str">
        <f t="shared" si="7"/>
        <v/>
      </c>
      <c r="R129" s="95"/>
      <c r="S129" s="72"/>
      <c r="T129" s="221"/>
      <c r="U129" s="207" t="str">
        <f t="shared" si="8"/>
        <v/>
      </c>
      <c r="V129" s="96"/>
      <c r="AE129" s="222"/>
      <c r="AF129" s="72"/>
      <c r="AG129" s="72"/>
      <c r="AH129" s="72"/>
      <c r="AI129" s="72"/>
      <c r="AJ129" s="72"/>
      <c r="AK129" s="72"/>
      <c r="AL129" s="72"/>
    </row>
    <row r="130" spans="1:38" s="119" customFormat="1" x14ac:dyDescent="0.2">
      <c r="A130" s="72"/>
      <c r="B130" s="207" t="str">
        <f t="shared" si="6"/>
        <v/>
      </c>
      <c r="C130" s="73"/>
      <c r="D130" s="219"/>
      <c r="E130" s="219"/>
      <c r="F130" s="220"/>
      <c r="G130" s="220"/>
      <c r="H130" s="220"/>
      <c r="I130" s="220"/>
      <c r="J130" s="220"/>
      <c r="K130" s="220"/>
      <c r="L130" s="220"/>
      <c r="M130" s="220"/>
      <c r="N130" s="72"/>
      <c r="O130" s="72"/>
      <c r="P130" s="72"/>
      <c r="Q130" s="207" t="str">
        <f t="shared" si="7"/>
        <v/>
      </c>
      <c r="R130" s="95"/>
      <c r="S130" s="72"/>
      <c r="T130" s="221"/>
      <c r="U130" s="207" t="str">
        <f t="shared" si="8"/>
        <v/>
      </c>
      <c r="V130" s="96"/>
      <c r="AE130" s="222"/>
      <c r="AF130" s="72"/>
      <c r="AG130" s="72"/>
      <c r="AH130" s="72"/>
      <c r="AI130" s="72"/>
      <c r="AJ130" s="72"/>
      <c r="AK130" s="72"/>
      <c r="AL130" s="72"/>
    </row>
    <row r="131" spans="1:38" s="119" customFormat="1" x14ac:dyDescent="0.2">
      <c r="A131" s="72"/>
      <c r="B131" s="207" t="str">
        <f t="shared" si="6"/>
        <v/>
      </c>
      <c r="C131" s="73"/>
      <c r="D131" s="219"/>
      <c r="E131" s="219"/>
      <c r="F131" s="220"/>
      <c r="G131" s="220"/>
      <c r="H131" s="220"/>
      <c r="I131" s="220"/>
      <c r="J131" s="220"/>
      <c r="K131" s="220"/>
      <c r="L131" s="220"/>
      <c r="M131" s="220"/>
      <c r="N131" s="72"/>
      <c r="O131" s="72"/>
      <c r="P131" s="72"/>
      <c r="Q131" s="207" t="str">
        <f t="shared" si="7"/>
        <v/>
      </c>
      <c r="R131" s="95"/>
      <c r="S131" s="72"/>
      <c r="T131" s="221"/>
      <c r="U131" s="207" t="str">
        <f t="shared" si="8"/>
        <v/>
      </c>
      <c r="V131" s="96"/>
      <c r="AE131" s="222"/>
      <c r="AF131" s="72"/>
      <c r="AG131" s="72"/>
      <c r="AH131" s="72"/>
      <c r="AI131" s="72"/>
      <c r="AJ131" s="72"/>
      <c r="AK131" s="72"/>
      <c r="AL131" s="72"/>
    </row>
    <row r="132" spans="1:38" s="119" customFormat="1" x14ac:dyDescent="0.2">
      <c r="A132" s="72"/>
      <c r="B132" s="207" t="str">
        <f t="shared" si="6"/>
        <v/>
      </c>
      <c r="C132" s="73"/>
      <c r="D132" s="219"/>
      <c r="E132" s="219"/>
      <c r="F132" s="220"/>
      <c r="G132" s="220"/>
      <c r="H132" s="220"/>
      <c r="I132" s="220"/>
      <c r="J132" s="220"/>
      <c r="K132" s="220"/>
      <c r="L132" s="220"/>
      <c r="M132" s="220"/>
      <c r="N132" s="72"/>
      <c r="O132" s="72"/>
      <c r="P132" s="72"/>
      <c r="Q132" s="207" t="str">
        <f t="shared" si="7"/>
        <v/>
      </c>
      <c r="R132" s="95"/>
      <c r="S132" s="72"/>
      <c r="T132" s="221"/>
      <c r="U132" s="207" t="str">
        <f t="shared" si="8"/>
        <v/>
      </c>
      <c r="V132" s="96"/>
      <c r="AE132" s="222"/>
      <c r="AF132" s="72"/>
      <c r="AG132" s="72"/>
      <c r="AH132" s="72"/>
      <c r="AI132" s="72"/>
      <c r="AJ132" s="72"/>
      <c r="AK132" s="72"/>
      <c r="AL132" s="72"/>
    </row>
    <row r="133" spans="1:38" s="119" customFormat="1" x14ac:dyDescent="0.2">
      <c r="A133" s="72"/>
      <c r="B133" s="207" t="str">
        <f t="shared" si="6"/>
        <v/>
      </c>
      <c r="C133" s="73"/>
      <c r="D133" s="219"/>
      <c r="E133" s="219"/>
      <c r="F133" s="220"/>
      <c r="G133" s="220"/>
      <c r="H133" s="220"/>
      <c r="I133" s="220"/>
      <c r="J133" s="220"/>
      <c r="K133" s="220"/>
      <c r="L133" s="220"/>
      <c r="M133" s="220"/>
      <c r="N133" s="72"/>
      <c r="O133" s="72"/>
      <c r="P133" s="72"/>
      <c r="Q133" s="207" t="str">
        <f t="shared" si="7"/>
        <v/>
      </c>
      <c r="R133" s="95"/>
      <c r="S133" s="72"/>
      <c r="T133" s="221"/>
      <c r="U133" s="207" t="str">
        <f t="shared" si="8"/>
        <v/>
      </c>
      <c r="V133" s="96"/>
      <c r="AE133" s="222"/>
      <c r="AF133" s="72"/>
      <c r="AG133" s="72"/>
      <c r="AH133" s="72"/>
      <c r="AI133" s="72"/>
      <c r="AJ133" s="72"/>
      <c r="AK133" s="72"/>
      <c r="AL133" s="72"/>
    </row>
    <row r="134" spans="1:38" s="119" customFormat="1" x14ac:dyDescent="0.2">
      <c r="A134" s="72"/>
      <c r="B134" s="207" t="str">
        <f t="shared" si="6"/>
        <v/>
      </c>
      <c r="C134" s="73"/>
      <c r="D134" s="219"/>
      <c r="E134" s="219"/>
      <c r="F134" s="220"/>
      <c r="G134" s="220"/>
      <c r="H134" s="220"/>
      <c r="I134" s="220"/>
      <c r="J134" s="220"/>
      <c r="K134" s="220"/>
      <c r="L134" s="220"/>
      <c r="M134" s="220"/>
      <c r="N134" s="72"/>
      <c r="O134" s="72"/>
      <c r="P134" s="72"/>
      <c r="Q134" s="207" t="str">
        <f t="shared" si="7"/>
        <v/>
      </c>
      <c r="R134" s="95"/>
      <c r="S134" s="72"/>
      <c r="T134" s="221"/>
      <c r="U134" s="207" t="str">
        <f t="shared" si="8"/>
        <v/>
      </c>
      <c r="V134" s="96"/>
      <c r="AE134" s="222"/>
      <c r="AF134" s="72"/>
      <c r="AG134" s="72"/>
      <c r="AH134" s="72"/>
      <c r="AI134" s="72"/>
      <c r="AJ134" s="72"/>
      <c r="AK134" s="72"/>
      <c r="AL134" s="72"/>
    </row>
    <row r="135" spans="1:38" s="119" customFormat="1" x14ac:dyDescent="0.2">
      <c r="A135" s="72"/>
      <c r="B135" s="207" t="str">
        <f t="shared" ref="B135:B198" si="9">IF(C135="","",(VLOOKUP(C135,Generic_Road_Names_Table_Array,2,FALSE)))</f>
        <v/>
      </c>
      <c r="C135" s="73"/>
      <c r="D135" s="219"/>
      <c r="E135" s="219"/>
      <c r="F135" s="220"/>
      <c r="G135" s="220"/>
      <c r="H135" s="220"/>
      <c r="I135" s="220"/>
      <c r="J135" s="220"/>
      <c r="K135" s="220"/>
      <c r="L135" s="220"/>
      <c r="M135" s="220"/>
      <c r="N135" s="72"/>
      <c r="O135" s="72"/>
      <c r="P135" s="72"/>
      <c r="Q135" s="207" t="str">
        <f t="shared" ref="Q135:Q198" si="10">IF(P135="","",VLOOKUP(P135,Generic_Length_Adjustment_Reason_Table_Array,2,FALSE))</f>
        <v/>
      </c>
      <c r="R135" s="95"/>
      <c r="S135" s="72"/>
      <c r="T135" s="221"/>
      <c r="U135" s="207" t="str">
        <f t="shared" ref="U135:U198" si="11">IF(T135="","",VLOOKUP(T135,SWC_SWC_Type_Table_Array,2,FALSE))</f>
        <v/>
      </c>
      <c r="V135" s="96"/>
      <c r="AE135" s="222"/>
      <c r="AF135" s="72"/>
      <c r="AG135" s="72"/>
      <c r="AH135" s="72"/>
      <c r="AI135" s="72"/>
      <c r="AJ135" s="72"/>
      <c r="AK135" s="72"/>
      <c r="AL135" s="72"/>
    </row>
    <row r="136" spans="1:38" s="119" customFormat="1" x14ac:dyDescent="0.2">
      <c r="A136" s="72"/>
      <c r="B136" s="207" t="str">
        <f t="shared" si="9"/>
        <v/>
      </c>
      <c r="C136" s="73"/>
      <c r="D136" s="219"/>
      <c r="E136" s="219"/>
      <c r="F136" s="220"/>
      <c r="G136" s="220"/>
      <c r="H136" s="220"/>
      <c r="I136" s="220"/>
      <c r="J136" s="220"/>
      <c r="K136" s="220"/>
      <c r="L136" s="220"/>
      <c r="M136" s="220"/>
      <c r="N136" s="72"/>
      <c r="O136" s="72"/>
      <c r="P136" s="72"/>
      <c r="Q136" s="207" t="str">
        <f t="shared" si="10"/>
        <v/>
      </c>
      <c r="R136" s="95"/>
      <c r="S136" s="72"/>
      <c r="T136" s="221"/>
      <c r="U136" s="207" t="str">
        <f t="shared" si="11"/>
        <v/>
      </c>
      <c r="V136" s="96"/>
      <c r="AE136" s="222"/>
      <c r="AF136" s="72"/>
      <c r="AG136" s="72"/>
      <c r="AH136" s="72"/>
      <c r="AI136" s="72"/>
      <c r="AJ136" s="72"/>
      <c r="AK136" s="72"/>
      <c r="AL136" s="72"/>
    </row>
    <row r="137" spans="1:38" s="119" customFormat="1" x14ac:dyDescent="0.2">
      <c r="A137" s="72"/>
      <c r="B137" s="207" t="str">
        <f t="shared" si="9"/>
        <v/>
      </c>
      <c r="C137" s="73"/>
      <c r="D137" s="219"/>
      <c r="E137" s="219"/>
      <c r="F137" s="220"/>
      <c r="G137" s="220"/>
      <c r="H137" s="220"/>
      <c r="I137" s="220"/>
      <c r="J137" s="220"/>
      <c r="K137" s="220"/>
      <c r="L137" s="220"/>
      <c r="M137" s="220"/>
      <c r="N137" s="72"/>
      <c r="O137" s="72"/>
      <c r="P137" s="72"/>
      <c r="Q137" s="207" t="str">
        <f t="shared" si="10"/>
        <v/>
      </c>
      <c r="R137" s="95"/>
      <c r="S137" s="72"/>
      <c r="T137" s="221"/>
      <c r="U137" s="207" t="str">
        <f t="shared" si="11"/>
        <v/>
      </c>
      <c r="V137" s="96"/>
      <c r="AE137" s="222"/>
      <c r="AF137" s="72"/>
      <c r="AG137" s="72"/>
      <c r="AH137" s="72"/>
      <c r="AI137" s="72"/>
      <c r="AJ137" s="72"/>
      <c r="AK137" s="72"/>
      <c r="AL137" s="72"/>
    </row>
    <row r="138" spans="1:38" s="119" customFormat="1" x14ac:dyDescent="0.2">
      <c r="A138" s="72"/>
      <c r="B138" s="207" t="str">
        <f t="shared" si="9"/>
        <v/>
      </c>
      <c r="C138" s="73"/>
      <c r="D138" s="219"/>
      <c r="E138" s="219"/>
      <c r="F138" s="220"/>
      <c r="G138" s="220"/>
      <c r="H138" s="220"/>
      <c r="I138" s="220"/>
      <c r="J138" s="220"/>
      <c r="K138" s="220"/>
      <c r="L138" s="220"/>
      <c r="M138" s="220"/>
      <c r="N138" s="72"/>
      <c r="O138" s="72"/>
      <c r="P138" s="72"/>
      <c r="Q138" s="207" t="str">
        <f t="shared" si="10"/>
        <v/>
      </c>
      <c r="R138" s="95"/>
      <c r="S138" s="72"/>
      <c r="T138" s="221"/>
      <c r="U138" s="207" t="str">
        <f t="shared" si="11"/>
        <v/>
      </c>
      <c r="V138" s="96"/>
      <c r="AE138" s="222"/>
      <c r="AF138" s="72"/>
      <c r="AG138" s="72"/>
      <c r="AH138" s="72"/>
      <c r="AI138" s="72"/>
      <c r="AJ138" s="72"/>
      <c r="AK138" s="72"/>
      <c r="AL138" s="72"/>
    </row>
    <row r="139" spans="1:38" s="119" customFormat="1" x14ac:dyDescent="0.2">
      <c r="A139" s="72"/>
      <c r="B139" s="207" t="str">
        <f t="shared" si="9"/>
        <v/>
      </c>
      <c r="C139" s="73"/>
      <c r="D139" s="219"/>
      <c r="E139" s="219"/>
      <c r="F139" s="220"/>
      <c r="G139" s="220"/>
      <c r="H139" s="220"/>
      <c r="I139" s="220"/>
      <c r="J139" s="220"/>
      <c r="K139" s="220"/>
      <c r="L139" s="220"/>
      <c r="M139" s="220"/>
      <c r="N139" s="72"/>
      <c r="O139" s="72"/>
      <c r="P139" s="72"/>
      <c r="Q139" s="207" t="str">
        <f t="shared" si="10"/>
        <v/>
      </c>
      <c r="R139" s="95"/>
      <c r="S139" s="72"/>
      <c r="T139" s="221"/>
      <c r="U139" s="207" t="str">
        <f t="shared" si="11"/>
        <v/>
      </c>
      <c r="V139" s="96"/>
      <c r="AE139" s="222"/>
      <c r="AF139" s="72"/>
      <c r="AG139" s="72"/>
      <c r="AH139" s="72"/>
      <c r="AI139" s="72"/>
      <c r="AJ139" s="72"/>
      <c r="AK139" s="72"/>
      <c r="AL139" s="72"/>
    </row>
    <row r="140" spans="1:38" s="119" customFormat="1" x14ac:dyDescent="0.2">
      <c r="A140" s="72"/>
      <c r="B140" s="207" t="str">
        <f t="shared" si="9"/>
        <v/>
      </c>
      <c r="C140" s="73"/>
      <c r="D140" s="219"/>
      <c r="E140" s="219"/>
      <c r="F140" s="220"/>
      <c r="G140" s="220"/>
      <c r="H140" s="220"/>
      <c r="I140" s="220"/>
      <c r="J140" s="220"/>
      <c r="K140" s="220"/>
      <c r="L140" s="220"/>
      <c r="M140" s="220"/>
      <c r="N140" s="72"/>
      <c r="O140" s="72"/>
      <c r="P140" s="72"/>
      <c r="Q140" s="207" t="str">
        <f t="shared" si="10"/>
        <v/>
      </c>
      <c r="R140" s="95"/>
      <c r="S140" s="72"/>
      <c r="T140" s="221"/>
      <c r="U140" s="207" t="str">
        <f t="shared" si="11"/>
        <v/>
      </c>
      <c r="V140" s="96"/>
      <c r="AE140" s="222"/>
      <c r="AF140" s="72"/>
      <c r="AG140" s="72"/>
      <c r="AH140" s="72"/>
      <c r="AI140" s="72"/>
      <c r="AJ140" s="72"/>
      <c r="AK140" s="72"/>
      <c r="AL140" s="72"/>
    </row>
    <row r="141" spans="1:38" s="119" customFormat="1" x14ac:dyDescent="0.2">
      <c r="A141" s="72"/>
      <c r="B141" s="207" t="str">
        <f t="shared" si="9"/>
        <v/>
      </c>
      <c r="C141" s="73"/>
      <c r="D141" s="219"/>
      <c r="E141" s="219"/>
      <c r="F141" s="220"/>
      <c r="G141" s="220"/>
      <c r="H141" s="220"/>
      <c r="I141" s="220"/>
      <c r="J141" s="220"/>
      <c r="K141" s="220"/>
      <c r="L141" s="220"/>
      <c r="M141" s="220"/>
      <c r="N141" s="72"/>
      <c r="O141" s="72"/>
      <c r="P141" s="72"/>
      <c r="Q141" s="207" t="str">
        <f t="shared" si="10"/>
        <v/>
      </c>
      <c r="R141" s="95"/>
      <c r="S141" s="72"/>
      <c r="T141" s="221"/>
      <c r="U141" s="207" t="str">
        <f t="shared" si="11"/>
        <v/>
      </c>
      <c r="V141" s="96"/>
      <c r="AE141" s="222"/>
      <c r="AF141" s="72"/>
      <c r="AG141" s="72"/>
      <c r="AH141" s="72"/>
      <c r="AI141" s="72"/>
      <c r="AJ141" s="72"/>
      <c r="AK141" s="72"/>
      <c r="AL141" s="72"/>
    </row>
    <row r="142" spans="1:38" s="119" customFormat="1" x14ac:dyDescent="0.2">
      <c r="A142" s="72"/>
      <c r="B142" s="207" t="str">
        <f t="shared" si="9"/>
        <v/>
      </c>
      <c r="C142" s="73"/>
      <c r="D142" s="219"/>
      <c r="E142" s="219"/>
      <c r="F142" s="220"/>
      <c r="G142" s="220"/>
      <c r="H142" s="220"/>
      <c r="I142" s="220"/>
      <c r="J142" s="220"/>
      <c r="K142" s="220"/>
      <c r="L142" s="220"/>
      <c r="M142" s="220"/>
      <c r="N142" s="72"/>
      <c r="O142" s="72"/>
      <c r="P142" s="72"/>
      <c r="Q142" s="207" t="str">
        <f t="shared" si="10"/>
        <v/>
      </c>
      <c r="R142" s="95"/>
      <c r="S142" s="72"/>
      <c r="T142" s="221"/>
      <c r="U142" s="207" t="str">
        <f t="shared" si="11"/>
        <v/>
      </c>
      <c r="V142" s="96"/>
      <c r="AE142" s="222"/>
      <c r="AF142" s="72"/>
      <c r="AG142" s="72"/>
      <c r="AH142" s="72"/>
      <c r="AI142" s="72"/>
      <c r="AJ142" s="72"/>
      <c r="AK142" s="72"/>
      <c r="AL142" s="72"/>
    </row>
    <row r="143" spans="1:38" s="119" customFormat="1" x14ac:dyDescent="0.2">
      <c r="A143" s="72"/>
      <c r="B143" s="207" t="str">
        <f t="shared" si="9"/>
        <v/>
      </c>
      <c r="C143" s="73"/>
      <c r="D143" s="219"/>
      <c r="E143" s="219"/>
      <c r="F143" s="220"/>
      <c r="G143" s="220"/>
      <c r="H143" s="220"/>
      <c r="I143" s="220"/>
      <c r="J143" s="220"/>
      <c r="K143" s="220"/>
      <c r="L143" s="220"/>
      <c r="M143" s="220"/>
      <c r="N143" s="72"/>
      <c r="O143" s="72"/>
      <c r="P143" s="72"/>
      <c r="Q143" s="207" t="str">
        <f t="shared" si="10"/>
        <v/>
      </c>
      <c r="R143" s="95"/>
      <c r="S143" s="72"/>
      <c r="T143" s="221"/>
      <c r="U143" s="207" t="str">
        <f t="shared" si="11"/>
        <v/>
      </c>
      <c r="V143" s="96"/>
      <c r="AE143" s="222"/>
      <c r="AF143" s="72"/>
      <c r="AG143" s="72"/>
      <c r="AH143" s="72"/>
      <c r="AI143" s="72"/>
      <c r="AJ143" s="72"/>
      <c r="AK143" s="72"/>
      <c r="AL143" s="72"/>
    </row>
    <row r="144" spans="1:38" s="119" customFormat="1" x14ac:dyDescent="0.2">
      <c r="A144" s="72"/>
      <c r="B144" s="207" t="str">
        <f t="shared" si="9"/>
        <v/>
      </c>
      <c r="C144" s="73"/>
      <c r="D144" s="219"/>
      <c r="E144" s="219"/>
      <c r="F144" s="220"/>
      <c r="G144" s="220"/>
      <c r="H144" s="220"/>
      <c r="I144" s="220"/>
      <c r="J144" s="220"/>
      <c r="K144" s="220"/>
      <c r="L144" s="220"/>
      <c r="M144" s="220"/>
      <c r="N144" s="72"/>
      <c r="O144" s="72"/>
      <c r="P144" s="72"/>
      <c r="Q144" s="207" t="str">
        <f t="shared" si="10"/>
        <v/>
      </c>
      <c r="R144" s="95"/>
      <c r="S144" s="72"/>
      <c r="T144" s="221"/>
      <c r="U144" s="207" t="str">
        <f t="shared" si="11"/>
        <v/>
      </c>
      <c r="V144" s="96"/>
      <c r="AE144" s="222"/>
      <c r="AF144" s="72"/>
      <c r="AG144" s="72"/>
      <c r="AH144" s="72"/>
      <c r="AI144" s="72"/>
      <c r="AJ144" s="72"/>
      <c r="AK144" s="72"/>
      <c r="AL144" s="72"/>
    </row>
    <row r="145" spans="1:38" s="119" customFormat="1" x14ac:dyDescent="0.2">
      <c r="A145" s="72"/>
      <c r="B145" s="207" t="str">
        <f t="shared" si="9"/>
        <v/>
      </c>
      <c r="C145" s="73"/>
      <c r="D145" s="219"/>
      <c r="E145" s="219"/>
      <c r="F145" s="220"/>
      <c r="G145" s="220"/>
      <c r="H145" s="220"/>
      <c r="I145" s="220"/>
      <c r="J145" s="220"/>
      <c r="K145" s="220"/>
      <c r="L145" s="220"/>
      <c r="M145" s="220"/>
      <c r="N145" s="72"/>
      <c r="O145" s="72"/>
      <c r="P145" s="72"/>
      <c r="Q145" s="207" t="str">
        <f t="shared" si="10"/>
        <v/>
      </c>
      <c r="R145" s="95"/>
      <c r="S145" s="72"/>
      <c r="T145" s="221"/>
      <c r="U145" s="207" t="str">
        <f t="shared" si="11"/>
        <v/>
      </c>
      <c r="V145" s="96"/>
      <c r="AE145" s="222"/>
      <c r="AF145" s="72"/>
      <c r="AG145" s="72"/>
      <c r="AH145" s="72"/>
      <c r="AI145" s="72"/>
      <c r="AJ145" s="72"/>
      <c r="AK145" s="72"/>
      <c r="AL145" s="72"/>
    </row>
    <row r="146" spans="1:38" s="119" customFormat="1" x14ac:dyDescent="0.2">
      <c r="A146" s="72"/>
      <c r="B146" s="207" t="str">
        <f t="shared" si="9"/>
        <v/>
      </c>
      <c r="C146" s="73"/>
      <c r="D146" s="219"/>
      <c r="E146" s="219"/>
      <c r="F146" s="220"/>
      <c r="G146" s="220"/>
      <c r="H146" s="220"/>
      <c r="I146" s="220"/>
      <c r="J146" s="220"/>
      <c r="K146" s="220"/>
      <c r="L146" s="220"/>
      <c r="M146" s="220"/>
      <c r="N146" s="72"/>
      <c r="O146" s="72"/>
      <c r="P146" s="72"/>
      <c r="Q146" s="207" t="str">
        <f t="shared" si="10"/>
        <v/>
      </c>
      <c r="R146" s="95"/>
      <c r="S146" s="72"/>
      <c r="T146" s="221"/>
      <c r="U146" s="207" t="str">
        <f t="shared" si="11"/>
        <v/>
      </c>
      <c r="V146" s="96"/>
      <c r="AE146" s="222"/>
      <c r="AF146" s="72"/>
      <c r="AG146" s="72"/>
      <c r="AH146" s="72"/>
      <c r="AI146" s="72"/>
      <c r="AJ146" s="72"/>
      <c r="AK146" s="72"/>
      <c r="AL146" s="72"/>
    </row>
    <row r="147" spans="1:38" s="119" customFormat="1" x14ac:dyDescent="0.2">
      <c r="A147" s="72"/>
      <c r="B147" s="207" t="str">
        <f t="shared" si="9"/>
        <v/>
      </c>
      <c r="C147" s="73"/>
      <c r="D147" s="219"/>
      <c r="E147" s="219"/>
      <c r="F147" s="220"/>
      <c r="G147" s="220"/>
      <c r="H147" s="220"/>
      <c r="I147" s="220"/>
      <c r="J147" s="220"/>
      <c r="K147" s="220"/>
      <c r="L147" s="220"/>
      <c r="M147" s="220"/>
      <c r="N147" s="72"/>
      <c r="O147" s="72"/>
      <c r="P147" s="72"/>
      <c r="Q147" s="207" t="str">
        <f t="shared" si="10"/>
        <v/>
      </c>
      <c r="R147" s="95"/>
      <c r="S147" s="72"/>
      <c r="T147" s="221"/>
      <c r="U147" s="207" t="str">
        <f t="shared" si="11"/>
        <v/>
      </c>
      <c r="V147" s="96"/>
      <c r="AE147" s="222"/>
      <c r="AF147" s="72"/>
      <c r="AG147" s="72"/>
      <c r="AH147" s="72"/>
      <c r="AI147" s="72"/>
      <c r="AJ147" s="72"/>
      <c r="AK147" s="72"/>
      <c r="AL147" s="72"/>
    </row>
    <row r="148" spans="1:38" s="119" customFormat="1" x14ac:dyDescent="0.2">
      <c r="A148" s="72"/>
      <c r="B148" s="207" t="str">
        <f t="shared" si="9"/>
        <v/>
      </c>
      <c r="C148" s="73"/>
      <c r="D148" s="219"/>
      <c r="E148" s="219"/>
      <c r="F148" s="220"/>
      <c r="G148" s="220"/>
      <c r="H148" s="220"/>
      <c r="I148" s="220"/>
      <c r="J148" s="220"/>
      <c r="K148" s="220"/>
      <c r="L148" s="220"/>
      <c r="M148" s="220"/>
      <c r="N148" s="72"/>
      <c r="O148" s="72"/>
      <c r="P148" s="72"/>
      <c r="Q148" s="207" t="str">
        <f t="shared" si="10"/>
        <v/>
      </c>
      <c r="R148" s="95"/>
      <c r="S148" s="72"/>
      <c r="T148" s="221"/>
      <c r="U148" s="207" t="str">
        <f t="shared" si="11"/>
        <v/>
      </c>
      <c r="V148" s="96"/>
      <c r="AE148" s="222"/>
      <c r="AF148" s="72"/>
      <c r="AG148" s="72"/>
      <c r="AH148" s="72"/>
      <c r="AI148" s="72"/>
      <c r="AJ148" s="72"/>
      <c r="AK148" s="72"/>
      <c r="AL148" s="72"/>
    </row>
    <row r="149" spans="1:38" s="119" customFormat="1" x14ac:dyDescent="0.2">
      <c r="A149" s="72"/>
      <c r="B149" s="207" t="str">
        <f t="shared" si="9"/>
        <v/>
      </c>
      <c r="C149" s="73"/>
      <c r="D149" s="219"/>
      <c r="E149" s="219"/>
      <c r="F149" s="220"/>
      <c r="G149" s="220"/>
      <c r="H149" s="220"/>
      <c r="I149" s="220"/>
      <c r="J149" s="220"/>
      <c r="K149" s="220"/>
      <c r="L149" s="220"/>
      <c r="M149" s="220"/>
      <c r="N149" s="72"/>
      <c r="O149" s="72"/>
      <c r="P149" s="72"/>
      <c r="Q149" s="207" t="str">
        <f t="shared" si="10"/>
        <v/>
      </c>
      <c r="R149" s="95"/>
      <c r="S149" s="72"/>
      <c r="T149" s="221"/>
      <c r="U149" s="207" t="str">
        <f t="shared" si="11"/>
        <v/>
      </c>
      <c r="V149" s="96"/>
      <c r="AE149" s="222"/>
      <c r="AF149" s="72"/>
      <c r="AG149" s="72"/>
      <c r="AH149" s="72"/>
      <c r="AI149" s="72"/>
      <c r="AJ149" s="72"/>
      <c r="AK149" s="72"/>
      <c r="AL149" s="72"/>
    </row>
    <row r="150" spans="1:38" s="119" customFormat="1" x14ac:dyDescent="0.2">
      <c r="A150" s="72"/>
      <c r="B150" s="207" t="str">
        <f t="shared" si="9"/>
        <v/>
      </c>
      <c r="C150" s="73"/>
      <c r="D150" s="219"/>
      <c r="E150" s="219"/>
      <c r="F150" s="220"/>
      <c r="G150" s="220"/>
      <c r="H150" s="220"/>
      <c r="I150" s="220"/>
      <c r="J150" s="220"/>
      <c r="K150" s="220"/>
      <c r="L150" s="220"/>
      <c r="M150" s="220"/>
      <c r="N150" s="72"/>
      <c r="O150" s="72"/>
      <c r="P150" s="72"/>
      <c r="Q150" s="207" t="str">
        <f t="shared" si="10"/>
        <v/>
      </c>
      <c r="R150" s="95"/>
      <c r="S150" s="72"/>
      <c r="T150" s="221"/>
      <c r="U150" s="207" t="str">
        <f t="shared" si="11"/>
        <v/>
      </c>
      <c r="V150" s="96"/>
      <c r="AE150" s="222"/>
      <c r="AF150" s="72"/>
      <c r="AG150" s="72"/>
      <c r="AH150" s="72"/>
      <c r="AI150" s="72"/>
      <c r="AJ150" s="72"/>
      <c r="AK150" s="72"/>
      <c r="AL150" s="72"/>
    </row>
    <row r="151" spans="1:38" s="119" customFormat="1" x14ac:dyDescent="0.2">
      <c r="A151" s="72"/>
      <c r="B151" s="207" t="str">
        <f t="shared" si="9"/>
        <v/>
      </c>
      <c r="C151" s="73"/>
      <c r="D151" s="219"/>
      <c r="E151" s="219"/>
      <c r="F151" s="220"/>
      <c r="G151" s="220"/>
      <c r="H151" s="220"/>
      <c r="I151" s="220"/>
      <c r="J151" s="220"/>
      <c r="K151" s="220"/>
      <c r="L151" s="220"/>
      <c r="M151" s="220"/>
      <c r="N151" s="72"/>
      <c r="O151" s="72"/>
      <c r="P151" s="72"/>
      <c r="Q151" s="207" t="str">
        <f t="shared" si="10"/>
        <v/>
      </c>
      <c r="R151" s="95"/>
      <c r="S151" s="72"/>
      <c r="T151" s="221"/>
      <c r="U151" s="207" t="str">
        <f t="shared" si="11"/>
        <v/>
      </c>
      <c r="V151" s="96"/>
      <c r="AE151" s="222"/>
      <c r="AF151" s="72"/>
      <c r="AG151" s="72"/>
      <c r="AH151" s="72"/>
      <c r="AI151" s="72"/>
      <c r="AJ151" s="72"/>
      <c r="AK151" s="72"/>
      <c r="AL151" s="72"/>
    </row>
    <row r="152" spans="1:38" s="119" customFormat="1" x14ac:dyDescent="0.2">
      <c r="A152" s="72"/>
      <c r="B152" s="207" t="str">
        <f t="shared" si="9"/>
        <v/>
      </c>
      <c r="C152" s="73"/>
      <c r="D152" s="219"/>
      <c r="E152" s="219"/>
      <c r="F152" s="220"/>
      <c r="G152" s="220"/>
      <c r="H152" s="220"/>
      <c r="I152" s="220"/>
      <c r="J152" s="220"/>
      <c r="K152" s="220"/>
      <c r="L152" s="220"/>
      <c r="M152" s="220"/>
      <c r="N152" s="72"/>
      <c r="O152" s="72"/>
      <c r="P152" s="72"/>
      <c r="Q152" s="207" t="str">
        <f t="shared" si="10"/>
        <v/>
      </c>
      <c r="R152" s="95"/>
      <c r="S152" s="72"/>
      <c r="T152" s="221"/>
      <c r="U152" s="207" t="str">
        <f t="shared" si="11"/>
        <v/>
      </c>
      <c r="V152" s="96"/>
      <c r="AE152" s="222"/>
      <c r="AF152" s="72"/>
      <c r="AG152" s="72"/>
      <c r="AH152" s="72"/>
      <c r="AI152" s="72"/>
      <c r="AJ152" s="72"/>
      <c r="AK152" s="72"/>
      <c r="AL152" s="72"/>
    </row>
    <row r="153" spans="1:38" s="119" customFormat="1" x14ac:dyDescent="0.2">
      <c r="A153" s="72"/>
      <c r="B153" s="207" t="str">
        <f t="shared" si="9"/>
        <v/>
      </c>
      <c r="C153" s="73"/>
      <c r="D153" s="219"/>
      <c r="E153" s="219"/>
      <c r="F153" s="220"/>
      <c r="G153" s="220"/>
      <c r="H153" s="220"/>
      <c r="I153" s="220"/>
      <c r="J153" s="220"/>
      <c r="K153" s="220"/>
      <c r="L153" s="220"/>
      <c r="M153" s="220"/>
      <c r="N153" s="72"/>
      <c r="O153" s="72"/>
      <c r="P153" s="72"/>
      <c r="Q153" s="207" t="str">
        <f t="shared" si="10"/>
        <v/>
      </c>
      <c r="R153" s="95"/>
      <c r="S153" s="72"/>
      <c r="T153" s="221"/>
      <c r="U153" s="207" t="str">
        <f t="shared" si="11"/>
        <v/>
      </c>
      <c r="V153" s="96"/>
      <c r="AE153" s="222"/>
      <c r="AF153" s="72"/>
      <c r="AG153" s="72"/>
      <c r="AH153" s="72"/>
      <c r="AI153" s="72"/>
      <c r="AJ153" s="72"/>
      <c r="AK153" s="72"/>
      <c r="AL153" s="72"/>
    </row>
    <row r="154" spans="1:38" s="119" customFormat="1" x14ac:dyDescent="0.2">
      <c r="A154" s="72"/>
      <c r="B154" s="207" t="str">
        <f t="shared" si="9"/>
        <v/>
      </c>
      <c r="C154" s="73"/>
      <c r="D154" s="219"/>
      <c r="E154" s="219"/>
      <c r="F154" s="220"/>
      <c r="G154" s="220"/>
      <c r="H154" s="220"/>
      <c r="I154" s="220"/>
      <c r="J154" s="220"/>
      <c r="K154" s="220"/>
      <c r="L154" s="220"/>
      <c r="M154" s="220"/>
      <c r="N154" s="72"/>
      <c r="O154" s="72"/>
      <c r="P154" s="72"/>
      <c r="Q154" s="207" t="str">
        <f t="shared" si="10"/>
        <v/>
      </c>
      <c r="R154" s="95"/>
      <c r="S154" s="72"/>
      <c r="T154" s="221"/>
      <c r="U154" s="207" t="str">
        <f t="shared" si="11"/>
        <v/>
      </c>
      <c r="V154" s="96"/>
      <c r="AE154" s="222"/>
      <c r="AF154" s="72"/>
      <c r="AG154" s="72"/>
      <c r="AH154" s="72"/>
      <c r="AI154" s="72"/>
      <c r="AJ154" s="72"/>
      <c r="AK154" s="72"/>
      <c r="AL154" s="72"/>
    </row>
    <row r="155" spans="1:38" s="119" customFormat="1" x14ac:dyDescent="0.2">
      <c r="A155" s="72"/>
      <c r="B155" s="207" t="str">
        <f t="shared" si="9"/>
        <v/>
      </c>
      <c r="C155" s="73"/>
      <c r="D155" s="219"/>
      <c r="E155" s="219"/>
      <c r="F155" s="220"/>
      <c r="G155" s="220"/>
      <c r="H155" s="220"/>
      <c r="I155" s="220"/>
      <c r="J155" s="220"/>
      <c r="K155" s="220"/>
      <c r="L155" s="220"/>
      <c r="M155" s="220"/>
      <c r="N155" s="72"/>
      <c r="O155" s="72"/>
      <c r="P155" s="72"/>
      <c r="Q155" s="207" t="str">
        <f t="shared" si="10"/>
        <v/>
      </c>
      <c r="R155" s="95"/>
      <c r="S155" s="72"/>
      <c r="T155" s="221"/>
      <c r="U155" s="207" t="str">
        <f t="shared" si="11"/>
        <v/>
      </c>
      <c r="V155" s="96"/>
      <c r="AE155" s="222"/>
      <c r="AF155" s="72"/>
      <c r="AG155" s="72"/>
      <c r="AH155" s="72"/>
      <c r="AI155" s="72"/>
      <c r="AJ155" s="72"/>
      <c r="AK155" s="72"/>
      <c r="AL155" s="72"/>
    </row>
    <row r="156" spans="1:38" s="119" customFormat="1" x14ac:dyDescent="0.2">
      <c r="A156" s="72"/>
      <c r="B156" s="207" t="str">
        <f t="shared" si="9"/>
        <v/>
      </c>
      <c r="C156" s="73"/>
      <c r="D156" s="219"/>
      <c r="E156" s="219"/>
      <c r="F156" s="220"/>
      <c r="G156" s="220"/>
      <c r="H156" s="220"/>
      <c r="I156" s="220"/>
      <c r="J156" s="220"/>
      <c r="K156" s="220"/>
      <c r="L156" s="220"/>
      <c r="M156" s="220"/>
      <c r="N156" s="72"/>
      <c r="O156" s="72"/>
      <c r="P156" s="72"/>
      <c r="Q156" s="207" t="str">
        <f t="shared" si="10"/>
        <v/>
      </c>
      <c r="R156" s="95"/>
      <c r="S156" s="72"/>
      <c r="T156" s="221"/>
      <c r="U156" s="207" t="str">
        <f t="shared" si="11"/>
        <v/>
      </c>
      <c r="V156" s="96"/>
      <c r="AE156" s="222"/>
      <c r="AF156" s="72"/>
      <c r="AG156" s="72"/>
      <c r="AH156" s="72"/>
      <c r="AI156" s="72"/>
      <c r="AJ156" s="72"/>
      <c r="AK156" s="72"/>
      <c r="AL156" s="72"/>
    </row>
    <row r="157" spans="1:38" s="119" customFormat="1" x14ac:dyDescent="0.2">
      <c r="A157" s="72"/>
      <c r="B157" s="207" t="str">
        <f t="shared" si="9"/>
        <v/>
      </c>
      <c r="C157" s="73"/>
      <c r="D157" s="219"/>
      <c r="E157" s="219"/>
      <c r="F157" s="220"/>
      <c r="G157" s="220"/>
      <c r="H157" s="220"/>
      <c r="I157" s="220"/>
      <c r="J157" s="220"/>
      <c r="K157" s="220"/>
      <c r="L157" s="220"/>
      <c r="M157" s="220"/>
      <c r="N157" s="72"/>
      <c r="O157" s="72"/>
      <c r="P157" s="72"/>
      <c r="Q157" s="207" t="str">
        <f t="shared" si="10"/>
        <v/>
      </c>
      <c r="R157" s="95"/>
      <c r="S157" s="72"/>
      <c r="T157" s="221"/>
      <c r="U157" s="207" t="str">
        <f t="shared" si="11"/>
        <v/>
      </c>
      <c r="V157" s="96"/>
      <c r="AE157" s="222"/>
      <c r="AF157" s="72"/>
      <c r="AG157" s="72"/>
      <c r="AH157" s="72"/>
      <c r="AI157" s="72"/>
      <c r="AJ157" s="72"/>
      <c r="AK157" s="72"/>
      <c r="AL157" s="72"/>
    </row>
    <row r="158" spans="1:38" s="119" customFormat="1" x14ac:dyDescent="0.2">
      <c r="A158" s="72"/>
      <c r="B158" s="207" t="str">
        <f t="shared" si="9"/>
        <v/>
      </c>
      <c r="C158" s="73"/>
      <c r="D158" s="219"/>
      <c r="E158" s="219"/>
      <c r="F158" s="220"/>
      <c r="G158" s="220"/>
      <c r="H158" s="220"/>
      <c r="I158" s="220"/>
      <c r="J158" s="220"/>
      <c r="K158" s="220"/>
      <c r="L158" s="220"/>
      <c r="M158" s="220"/>
      <c r="N158" s="72"/>
      <c r="O158" s="72"/>
      <c r="P158" s="72"/>
      <c r="Q158" s="207" t="str">
        <f t="shared" si="10"/>
        <v/>
      </c>
      <c r="R158" s="95"/>
      <c r="S158" s="72"/>
      <c r="T158" s="221"/>
      <c r="U158" s="207" t="str">
        <f t="shared" si="11"/>
        <v/>
      </c>
      <c r="V158" s="96"/>
      <c r="AE158" s="222"/>
      <c r="AF158" s="72"/>
      <c r="AG158" s="72"/>
      <c r="AH158" s="72"/>
      <c r="AI158" s="72"/>
      <c r="AJ158" s="72"/>
      <c r="AK158" s="72"/>
      <c r="AL158" s="72"/>
    </row>
    <row r="159" spans="1:38" s="119" customFormat="1" x14ac:dyDescent="0.2">
      <c r="A159" s="72"/>
      <c r="B159" s="207" t="str">
        <f t="shared" si="9"/>
        <v/>
      </c>
      <c r="C159" s="73"/>
      <c r="D159" s="219"/>
      <c r="E159" s="219"/>
      <c r="F159" s="220"/>
      <c r="G159" s="220"/>
      <c r="H159" s="220"/>
      <c r="I159" s="220"/>
      <c r="J159" s="220"/>
      <c r="K159" s="220"/>
      <c r="L159" s="220"/>
      <c r="M159" s="220"/>
      <c r="N159" s="72"/>
      <c r="O159" s="72"/>
      <c r="P159" s="72"/>
      <c r="Q159" s="207" t="str">
        <f t="shared" si="10"/>
        <v/>
      </c>
      <c r="R159" s="95"/>
      <c r="S159" s="72"/>
      <c r="T159" s="221"/>
      <c r="U159" s="207" t="str">
        <f t="shared" si="11"/>
        <v/>
      </c>
      <c r="V159" s="96"/>
      <c r="AE159" s="222"/>
      <c r="AF159" s="72"/>
      <c r="AG159" s="72"/>
      <c r="AH159" s="72"/>
      <c r="AI159" s="72"/>
      <c r="AJ159" s="72"/>
      <c r="AK159" s="72"/>
      <c r="AL159" s="72"/>
    </row>
    <row r="160" spans="1:38" s="119" customFormat="1" x14ac:dyDescent="0.2">
      <c r="A160" s="72"/>
      <c r="B160" s="207" t="str">
        <f t="shared" si="9"/>
        <v/>
      </c>
      <c r="C160" s="73"/>
      <c r="D160" s="219"/>
      <c r="E160" s="219"/>
      <c r="F160" s="220"/>
      <c r="G160" s="220"/>
      <c r="H160" s="220"/>
      <c r="I160" s="220"/>
      <c r="J160" s="220"/>
      <c r="K160" s="220"/>
      <c r="L160" s="220"/>
      <c r="M160" s="220"/>
      <c r="N160" s="72"/>
      <c r="O160" s="72"/>
      <c r="P160" s="72"/>
      <c r="Q160" s="207" t="str">
        <f t="shared" si="10"/>
        <v/>
      </c>
      <c r="R160" s="95"/>
      <c r="S160" s="72"/>
      <c r="T160" s="221"/>
      <c r="U160" s="207" t="str">
        <f t="shared" si="11"/>
        <v/>
      </c>
      <c r="V160" s="96"/>
      <c r="AE160" s="222"/>
      <c r="AF160" s="72"/>
      <c r="AG160" s="72"/>
      <c r="AH160" s="72"/>
      <c r="AI160" s="72"/>
      <c r="AJ160" s="72"/>
      <c r="AK160" s="72"/>
      <c r="AL160" s="72"/>
    </row>
    <row r="161" spans="1:38" s="119" customFormat="1" x14ac:dyDescent="0.2">
      <c r="A161" s="72"/>
      <c r="B161" s="207" t="str">
        <f t="shared" si="9"/>
        <v/>
      </c>
      <c r="C161" s="73"/>
      <c r="D161" s="219"/>
      <c r="E161" s="219"/>
      <c r="F161" s="220"/>
      <c r="G161" s="220"/>
      <c r="H161" s="220"/>
      <c r="I161" s="220"/>
      <c r="J161" s="220"/>
      <c r="K161" s="220"/>
      <c r="L161" s="220"/>
      <c r="M161" s="220"/>
      <c r="N161" s="72"/>
      <c r="O161" s="72"/>
      <c r="P161" s="72"/>
      <c r="Q161" s="207" t="str">
        <f t="shared" si="10"/>
        <v/>
      </c>
      <c r="R161" s="95"/>
      <c r="S161" s="72"/>
      <c r="T161" s="221"/>
      <c r="U161" s="207" t="str">
        <f t="shared" si="11"/>
        <v/>
      </c>
      <c r="V161" s="96"/>
      <c r="AE161" s="222"/>
      <c r="AF161" s="72"/>
      <c r="AG161" s="72"/>
      <c r="AH161" s="72"/>
      <c r="AI161" s="72"/>
      <c r="AJ161" s="72"/>
      <c r="AK161" s="72"/>
      <c r="AL161" s="72"/>
    </row>
    <row r="162" spans="1:38" s="119" customFormat="1" x14ac:dyDescent="0.2">
      <c r="A162" s="72"/>
      <c r="B162" s="207" t="str">
        <f t="shared" si="9"/>
        <v/>
      </c>
      <c r="C162" s="73"/>
      <c r="D162" s="219"/>
      <c r="E162" s="219"/>
      <c r="F162" s="220"/>
      <c r="G162" s="220"/>
      <c r="H162" s="220"/>
      <c r="I162" s="220"/>
      <c r="J162" s="220"/>
      <c r="K162" s="220"/>
      <c r="L162" s="220"/>
      <c r="M162" s="220"/>
      <c r="N162" s="72"/>
      <c r="O162" s="72"/>
      <c r="P162" s="72"/>
      <c r="Q162" s="207" t="str">
        <f t="shared" si="10"/>
        <v/>
      </c>
      <c r="R162" s="95"/>
      <c r="S162" s="72"/>
      <c r="T162" s="221"/>
      <c r="U162" s="207" t="str">
        <f t="shared" si="11"/>
        <v/>
      </c>
      <c r="V162" s="96"/>
      <c r="AE162" s="222"/>
      <c r="AF162" s="72"/>
      <c r="AG162" s="72"/>
      <c r="AH162" s="72"/>
      <c r="AI162" s="72"/>
      <c r="AJ162" s="72"/>
      <c r="AK162" s="72"/>
      <c r="AL162" s="72"/>
    </row>
    <row r="163" spans="1:38" s="119" customFormat="1" x14ac:dyDescent="0.2">
      <c r="A163" s="72"/>
      <c r="B163" s="207" t="str">
        <f t="shared" si="9"/>
        <v/>
      </c>
      <c r="C163" s="73"/>
      <c r="D163" s="219"/>
      <c r="E163" s="219"/>
      <c r="F163" s="220"/>
      <c r="G163" s="220"/>
      <c r="H163" s="220"/>
      <c r="I163" s="220"/>
      <c r="J163" s="220"/>
      <c r="K163" s="220"/>
      <c r="L163" s="220"/>
      <c r="M163" s="220"/>
      <c r="N163" s="72"/>
      <c r="O163" s="72"/>
      <c r="P163" s="72"/>
      <c r="Q163" s="207" t="str">
        <f t="shared" si="10"/>
        <v/>
      </c>
      <c r="R163" s="95"/>
      <c r="S163" s="72"/>
      <c r="T163" s="221"/>
      <c r="U163" s="207" t="str">
        <f t="shared" si="11"/>
        <v/>
      </c>
      <c r="V163" s="96"/>
      <c r="AE163" s="222"/>
      <c r="AF163" s="72"/>
      <c r="AG163" s="72"/>
      <c r="AH163" s="72"/>
      <c r="AI163" s="72"/>
      <c r="AJ163" s="72"/>
      <c r="AK163" s="72"/>
      <c r="AL163" s="72"/>
    </row>
    <row r="164" spans="1:38" s="119" customFormat="1" x14ac:dyDescent="0.2">
      <c r="A164" s="72"/>
      <c r="B164" s="207" t="str">
        <f t="shared" si="9"/>
        <v/>
      </c>
      <c r="C164" s="73"/>
      <c r="D164" s="219"/>
      <c r="E164" s="219"/>
      <c r="F164" s="220"/>
      <c r="G164" s="220"/>
      <c r="H164" s="220"/>
      <c r="I164" s="220"/>
      <c r="J164" s="220"/>
      <c r="K164" s="220"/>
      <c r="L164" s="220"/>
      <c r="M164" s="220"/>
      <c r="N164" s="72"/>
      <c r="O164" s="72"/>
      <c r="P164" s="72"/>
      <c r="Q164" s="207" t="str">
        <f t="shared" si="10"/>
        <v/>
      </c>
      <c r="R164" s="95"/>
      <c r="S164" s="72"/>
      <c r="T164" s="221"/>
      <c r="U164" s="207" t="str">
        <f t="shared" si="11"/>
        <v/>
      </c>
      <c r="V164" s="96"/>
      <c r="AE164" s="222"/>
      <c r="AF164" s="72"/>
      <c r="AG164" s="72"/>
      <c r="AH164" s="72"/>
      <c r="AI164" s="72"/>
      <c r="AJ164" s="72"/>
      <c r="AK164" s="72"/>
      <c r="AL164" s="72"/>
    </row>
    <row r="165" spans="1:38" s="119" customFormat="1" x14ac:dyDescent="0.2">
      <c r="A165" s="72"/>
      <c r="B165" s="207" t="str">
        <f t="shared" si="9"/>
        <v/>
      </c>
      <c r="C165" s="73"/>
      <c r="D165" s="219"/>
      <c r="E165" s="219"/>
      <c r="F165" s="220"/>
      <c r="G165" s="220"/>
      <c r="H165" s="220"/>
      <c r="I165" s="220"/>
      <c r="J165" s="220"/>
      <c r="K165" s="220"/>
      <c r="L165" s="220"/>
      <c r="M165" s="220"/>
      <c r="N165" s="72"/>
      <c r="O165" s="72"/>
      <c r="P165" s="72"/>
      <c r="Q165" s="207" t="str">
        <f t="shared" si="10"/>
        <v/>
      </c>
      <c r="R165" s="95"/>
      <c r="S165" s="72"/>
      <c r="T165" s="221"/>
      <c r="U165" s="207" t="str">
        <f t="shared" si="11"/>
        <v/>
      </c>
      <c r="V165" s="96"/>
      <c r="AE165" s="222"/>
      <c r="AF165" s="72"/>
      <c r="AG165" s="72"/>
      <c r="AH165" s="72"/>
      <c r="AI165" s="72"/>
      <c r="AJ165" s="72"/>
      <c r="AK165" s="72"/>
      <c r="AL165" s="72"/>
    </row>
    <row r="166" spans="1:38" s="119" customFormat="1" x14ac:dyDescent="0.2">
      <c r="A166" s="72"/>
      <c r="B166" s="207" t="str">
        <f t="shared" si="9"/>
        <v/>
      </c>
      <c r="C166" s="73"/>
      <c r="D166" s="219"/>
      <c r="E166" s="219"/>
      <c r="F166" s="220"/>
      <c r="G166" s="220"/>
      <c r="H166" s="220"/>
      <c r="I166" s="220"/>
      <c r="J166" s="220"/>
      <c r="K166" s="220"/>
      <c r="L166" s="220"/>
      <c r="M166" s="220"/>
      <c r="N166" s="72"/>
      <c r="O166" s="72"/>
      <c r="P166" s="72"/>
      <c r="Q166" s="207" t="str">
        <f t="shared" si="10"/>
        <v/>
      </c>
      <c r="R166" s="95"/>
      <c r="S166" s="72"/>
      <c r="T166" s="221"/>
      <c r="U166" s="207" t="str">
        <f t="shared" si="11"/>
        <v/>
      </c>
      <c r="V166" s="96"/>
      <c r="AE166" s="222"/>
      <c r="AF166" s="72"/>
      <c r="AG166" s="72"/>
      <c r="AH166" s="72"/>
      <c r="AI166" s="72"/>
      <c r="AJ166" s="72"/>
      <c r="AK166" s="72"/>
      <c r="AL166" s="72"/>
    </row>
    <row r="167" spans="1:38" s="119" customFormat="1" x14ac:dyDescent="0.2">
      <c r="A167" s="72"/>
      <c r="B167" s="207" t="str">
        <f t="shared" si="9"/>
        <v/>
      </c>
      <c r="C167" s="73"/>
      <c r="D167" s="219"/>
      <c r="E167" s="219"/>
      <c r="F167" s="220"/>
      <c r="G167" s="220"/>
      <c r="H167" s="220"/>
      <c r="I167" s="220"/>
      <c r="J167" s="220"/>
      <c r="K167" s="220"/>
      <c r="L167" s="220"/>
      <c r="M167" s="220"/>
      <c r="N167" s="72"/>
      <c r="O167" s="72"/>
      <c r="P167" s="72"/>
      <c r="Q167" s="207" t="str">
        <f t="shared" si="10"/>
        <v/>
      </c>
      <c r="R167" s="95"/>
      <c r="S167" s="72"/>
      <c r="T167" s="221"/>
      <c r="U167" s="207" t="str">
        <f t="shared" si="11"/>
        <v/>
      </c>
      <c r="V167" s="96"/>
      <c r="AE167" s="222"/>
      <c r="AF167" s="72"/>
      <c r="AG167" s="72"/>
      <c r="AH167" s="72"/>
      <c r="AI167" s="72"/>
      <c r="AJ167" s="72"/>
      <c r="AK167" s="72"/>
      <c r="AL167" s="72"/>
    </row>
    <row r="168" spans="1:38" s="119" customFormat="1" x14ac:dyDescent="0.2">
      <c r="A168" s="72"/>
      <c r="B168" s="207" t="str">
        <f t="shared" si="9"/>
        <v/>
      </c>
      <c r="C168" s="73"/>
      <c r="D168" s="219"/>
      <c r="E168" s="219"/>
      <c r="F168" s="220"/>
      <c r="G168" s="220"/>
      <c r="H168" s="220"/>
      <c r="I168" s="220"/>
      <c r="J168" s="220"/>
      <c r="K168" s="220"/>
      <c r="L168" s="220"/>
      <c r="M168" s="220"/>
      <c r="N168" s="72"/>
      <c r="O168" s="72"/>
      <c r="P168" s="72"/>
      <c r="Q168" s="207" t="str">
        <f t="shared" si="10"/>
        <v/>
      </c>
      <c r="R168" s="95"/>
      <c r="S168" s="72"/>
      <c r="T168" s="221"/>
      <c r="U168" s="207" t="str">
        <f t="shared" si="11"/>
        <v/>
      </c>
      <c r="V168" s="96"/>
      <c r="AE168" s="222"/>
      <c r="AF168" s="72"/>
      <c r="AG168" s="72"/>
      <c r="AH168" s="72"/>
      <c r="AI168" s="72"/>
      <c r="AJ168" s="72"/>
      <c r="AK168" s="72"/>
      <c r="AL168" s="72"/>
    </row>
    <row r="169" spans="1:38" s="119" customFormat="1" x14ac:dyDescent="0.2">
      <c r="A169" s="72"/>
      <c r="B169" s="207" t="str">
        <f t="shared" si="9"/>
        <v/>
      </c>
      <c r="C169" s="73"/>
      <c r="D169" s="219"/>
      <c r="E169" s="219"/>
      <c r="F169" s="220"/>
      <c r="G169" s="220"/>
      <c r="H169" s="220"/>
      <c r="I169" s="220"/>
      <c r="J169" s="220"/>
      <c r="K169" s="220"/>
      <c r="L169" s="220"/>
      <c r="M169" s="220"/>
      <c r="N169" s="72"/>
      <c r="O169" s="72"/>
      <c r="P169" s="72"/>
      <c r="Q169" s="207" t="str">
        <f t="shared" si="10"/>
        <v/>
      </c>
      <c r="R169" s="95"/>
      <c r="S169" s="72"/>
      <c r="T169" s="221"/>
      <c r="U169" s="207" t="str">
        <f t="shared" si="11"/>
        <v/>
      </c>
      <c r="V169" s="96"/>
      <c r="AE169" s="222"/>
      <c r="AF169" s="72"/>
      <c r="AG169" s="72"/>
      <c r="AH169" s="72"/>
      <c r="AI169" s="72"/>
      <c r="AJ169" s="72"/>
      <c r="AK169" s="72"/>
      <c r="AL169" s="72"/>
    </row>
    <row r="170" spans="1:38" s="119" customFormat="1" x14ac:dyDescent="0.2">
      <c r="A170" s="72"/>
      <c r="B170" s="207" t="str">
        <f t="shared" si="9"/>
        <v/>
      </c>
      <c r="C170" s="73"/>
      <c r="D170" s="219"/>
      <c r="E170" s="219"/>
      <c r="F170" s="220"/>
      <c r="G170" s="220"/>
      <c r="H170" s="220"/>
      <c r="I170" s="220"/>
      <c r="J170" s="220"/>
      <c r="K170" s="220"/>
      <c r="L170" s="220"/>
      <c r="M170" s="220"/>
      <c r="N170" s="72"/>
      <c r="O170" s="72"/>
      <c r="P170" s="72"/>
      <c r="Q170" s="207" t="str">
        <f t="shared" si="10"/>
        <v/>
      </c>
      <c r="R170" s="95"/>
      <c r="S170" s="72"/>
      <c r="T170" s="221"/>
      <c r="U170" s="207" t="str">
        <f t="shared" si="11"/>
        <v/>
      </c>
      <c r="V170" s="96"/>
      <c r="AE170" s="222"/>
      <c r="AF170" s="72"/>
      <c r="AG170" s="72"/>
      <c r="AH170" s="72"/>
      <c r="AI170" s="72"/>
      <c r="AJ170" s="72"/>
      <c r="AK170" s="72"/>
      <c r="AL170" s="72"/>
    </row>
    <row r="171" spans="1:38" s="119" customFormat="1" x14ac:dyDescent="0.2">
      <c r="A171" s="72"/>
      <c r="B171" s="207" t="str">
        <f t="shared" si="9"/>
        <v/>
      </c>
      <c r="C171" s="73"/>
      <c r="D171" s="219"/>
      <c r="E171" s="219"/>
      <c r="F171" s="220"/>
      <c r="G171" s="220"/>
      <c r="H171" s="220"/>
      <c r="I171" s="220"/>
      <c r="J171" s="220"/>
      <c r="K171" s="220"/>
      <c r="L171" s="220"/>
      <c r="M171" s="220"/>
      <c r="N171" s="72"/>
      <c r="O171" s="72"/>
      <c r="P171" s="72"/>
      <c r="Q171" s="207" t="str">
        <f t="shared" si="10"/>
        <v/>
      </c>
      <c r="R171" s="95"/>
      <c r="S171" s="72"/>
      <c r="T171" s="221"/>
      <c r="U171" s="207" t="str">
        <f t="shared" si="11"/>
        <v/>
      </c>
      <c r="V171" s="96"/>
      <c r="AE171" s="222"/>
      <c r="AF171" s="72"/>
      <c r="AG171" s="72"/>
      <c r="AH171" s="72"/>
      <c r="AI171" s="72"/>
      <c r="AJ171" s="72"/>
      <c r="AK171" s="72"/>
      <c r="AL171" s="72"/>
    </row>
    <row r="172" spans="1:38" s="119" customFormat="1" x14ac:dyDescent="0.2">
      <c r="A172" s="72"/>
      <c r="B172" s="207" t="str">
        <f t="shared" si="9"/>
        <v/>
      </c>
      <c r="C172" s="73"/>
      <c r="D172" s="219"/>
      <c r="E172" s="219"/>
      <c r="F172" s="220"/>
      <c r="G172" s="220"/>
      <c r="H172" s="220"/>
      <c r="I172" s="220"/>
      <c r="J172" s="220"/>
      <c r="K172" s="220"/>
      <c r="L172" s="220"/>
      <c r="M172" s="220"/>
      <c r="N172" s="72"/>
      <c r="O172" s="72"/>
      <c r="P172" s="72"/>
      <c r="Q172" s="207" t="str">
        <f t="shared" si="10"/>
        <v/>
      </c>
      <c r="R172" s="95"/>
      <c r="S172" s="72"/>
      <c r="T172" s="221"/>
      <c r="U172" s="207" t="str">
        <f t="shared" si="11"/>
        <v/>
      </c>
      <c r="V172" s="96"/>
      <c r="AE172" s="222"/>
      <c r="AF172" s="72"/>
      <c r="AG172" s="72"/>
      <c r="AH172" s="72"/>
      <c r="AI172" s="72"/>
      <c r="AJ172" s="72"/>
      <c r="AK172" s="72"/>
      <c r="AL172" s="72"/>
    </row>
    <row r="173" spans="1:38" s="119" customFormat="1" x14ac:dyDescent="0.2">
      <c r="A173" s="72"/>
      <c r="B173" s="207" t="str">
        <f t="shared" si="9"/>
        <v/>
      </c>
      <c r="C173" s="73"/>
      <c r="D173" s="219"/>
      <c r="E173" s="219"/>
      <c r="F173" s="220"/>
      <c r="G173" s="220"/>
      <c r="H173" s="220"/>
      <c r="I173" s="220"/>
      <c r="J173" s="220"/>
      <c r="K173" s="220"/>
      <c r="L173" s="220"/>
      <c r="M173" s="220"/>
      <c r="N173" s="72"/>
      <c r="O173" s="72"/>
      <c r="P173" s="72"/>
      <c r="Q173" s="207" t="str">
        <f t="shared" si="10"/>
        <v/>
      </c>
      <c r="R173" s="95"/>
      <c r="S173" s="72"/>
      <c r="T173" s="221"/>
      <c r="U173" s="207" t="str">
        <f t="shared" si="11"/>
        <v/>
      </c>
      <c r="V173" s="96"/>
      <c r="AE173" s="222"/>
      <c r="AF173" s="72"/>
      <c r="AG173" s="72"/>
      <c r="AH173" s="72"/>
      <c r="AI173" s="72"/>
      <c r="AJ173" s="72"/>
      <c r="AK173" s="72"/>
      <c r="AL173" s="72"/>
    </row>
    <row r="174" spans="1:38" s="119" customFormat="1" x14ac:dyDescent="0.2">
      <c r="A174" s="72"/>
      <c r="B174" s="207" t="str">
        <f t="shared" si="9"/>
        <v/>
      </c>
      <c r="C174" s="73"/>
      <c r="D174" s="219"/>
      <c r="E174" s="219"/>
      <c r="F174" s="220"/>
      <c r="G174" s="220"/>
      <c r="H174" s="220"/>
      <c r="I174" s="220"/>
      <c r="J174" s="220"/>
      <c r="K174" s="220"/>
      <c r="L174" s="220"/>
      <c r="M174" s="220"/>
      <c r="N174" s="72"/>
      <c r="O174" s="72"/>
      <c r="P174" s="72"/>
      <c r="Q174" s="207" t="str">
        <f t="shared" si="10"/>
        <v/>
      </c>
      <c r="R174" s="95"/>
      <c r="S174" s="72"/>
      <c r="T174" s="221"/>
      <c r="U174" s="207" t="str">
        <f t="shared" si="11"/>
        <v/>
      </c>
      <c r="V174" s="96"/>
      <c r="AE174" s="222"/>
      <c r="AF174" s="72"/>
      <c r="AG174" s="72"/>
      <c r="AH174" s="72"/>
      <c r="AI174" s="72"/>
      <c r="AJ174" s="72"/>
      <c r="AK174" s="72"/>
      <c r="AL174" s="72"/>
    </row>
    <row r="175" spans="1:38" s="119" customFormat="1" x14ac:dyDescent="0.2">
      <c r="A175" s="72"/>
      <c r="B175" s="207" t="str">
        <f t="shared" si="9"/>
        <v/>
      </c>
      <c r="C175" s="73"/>
      <c r="D175" s="219"/>
      <c r="E175" s="219"/>
      <c r="F175" s="220"/>
      <c r="G175" s="220"/>
      <c r="H175" s="220"/>
      <c r="I175" s="220"/>
      <c r="J175" s="220"/>
      <c r="K175" s="220"/>
      <c r="L175" s="220"/>
      <c r="M175" s="220"/>
      <c r="N175" s="72"/>
      <c r="O175" s="72"/>
      <c r="P175" s="72"/>
      <c r="Q175" s="207" t="str">
        <f t="shared" si="10"/>
        <v/>
      </c>
      <c r="R175" s="95"/>
      <c r="S175" s="72"/>
      <c r="T175" s="221"/>
      <c r="U175" s="207" t="str">
        <f t="shared" si="11"/>
        <v/>
      </c>
      <c r="V175" s="96"/>
      <c r="AE175" s="222"/>
      <c r="AF175" s="72"/>
      <c r="AG175" s="72"/>
      <c r="AH175" s="72"/>
      <c r="AI175" s="72"/>
      <c r="AJ175" s="72"/>
      <c r="AK175" s="72"/>
      <c r="AL175" s="72"/>
    </row>
    <row r="176" spans="1:38" s="119" customFormat="1" x14ac:dyDescent="0.2">
      <c r="A176" s="72"/>
      <c r="B176" s="207" t="str">
        <f t="shared" si="9"/>
        <v/>
      </c>
      <c r="C176" s="73"/>
      <c r="D176" s="219"/>
      <c r="E176" s="219"/>
      <c r="F176" s="220"/>
      <c r="G176" s="220"/>
      <c r="H176" s="220"/>
      <c r="I176" s="220"/>
      <c r="J176" s="220"/>
      <c r="K176" s="220"/>
      <c r="L176" s="220"/>
      <c r="M176" s="220"/>
      <c r="N176" s="72"/>
      <c r="O176" s="72"/>
      <c r="P176" s="72"/>
      <c r="Q176" s="207" t="str">
        <f t="shared" si="10"/>
        <v/>
      </c>
      <c r="R176" s="95"/>
      <c r="S176" s="72"/>
      <c r="T176" s="221"/>
      <c r="U176" s="207" t="str">
        <f t="shared" si="11"/>
        <v/>
      </c>
      <c r="V176" s="96"/>
      <c r="AE176" s="222"/>
      <c r="AF176" s="72"/>
      <c r="AG176" s="72"/>
      <c r="AH176" s="72"/>
      <c r="AI176" s="72"/>
      <c r="AJ176" s="72"/>
      <c r="AK176" s="72"/>
      <c r="AL176" s="72"/>
    </row>
    <row r="177" spans="1:38" s="119" customFormat="1" x14ac:dyDescent="0.2">
      <c r="A177" s="72"/>
      <c r="B177" s="207" t="str">
        <f t="shared" si="9"/>
        <v/>
      </c>
      <c r="C177" s="73"/>
      <c r="D177" s="219"/>
      <c r="E177" s="219"/>
      <c r="F177" s="220"/>
      <c r="G177" s="220"/>
      <c r="H177" s="220"/>
      <c r="I177" s="220"/>
      <c r="J177" s="220"/>
      <c r="K177" s="220"/>
      <c r="L177" s="220"/>
      <c r="M177" s="220"/>
      <c r="N177" s="72"/>
      <c r="O177" s="72"/>
      <c r="P177" s="72"/>
      <c r="Q177" s="207" t="str">
        <f t="shared" si="10"/>
        <v/>
      </c>
      <c r="R177" s="95"/>
      <c r="S177" s="72"/>
      <c r="T177" s="221"/>
      <c r="U177" s="207" t="str">
        <f t="shared" si="11"/>
        <v/>
      </c>
      <c r="V177" s="96"/>
      <c r="AE177" s="222"/>
      <c r="AF177" s="72"/>
      <c r="AG177" s="72"/>
      <c r="AH177" s="72"/>
      <c r="AI177" s="72"/>
      <c r="AJ177" s="72"/>
      <c r="AK177" s="72"/>
      <c r="AL177" s="72"/>
    </row>
    <row r="178" spans="1:38" s="119" customFormat="1" x14ac:dyDescent="0.2">
      <c r="A178" s="72"/>
      <c r="B178" s="207" t="str">
        <f t="shared" si="9"/>
        <v/>
      </c>
      <c r="C178" s="73"/>
      <c r="D178" s="219"/>
      <c r="E178" s="219"/>
      <c r="F178" s="220"/>
      <c r="G178" s="220"/>
      <c r="H178" s="220"/>
      <c r="I178" s="220"/>
      <c r="J178" s="220"/>
      <c r="K178" s="220"/>
      <c r="L178" s="220"/>
      <c r="M178" s="220"/>
      <c r="N178" s="72"/>
      <c r="O178" s="72"/>
      <c r="P178" s="72"/>
      <c r="Q178" s="207" t="str">
        <f t="shared" si="10"/>
        <v/>
      </c>
      <c r="R178" s="95"/>
      <c r="S178" s="72"/>
      <c r="T178" s="221"/>
      <c r="U178" s="207" t="str">
        <f t="shared" si="11"/>
        <v/>
      </c>
      <c r="V178" s="96"/>
      <c r="AE178" s="222"/>
      <c r="AF178" s="72"/>
      <c r="AG178" s="72"/>
      <c r="AH178" s="72"/>
      <c r="AI178" s="72"/>
      <c r="AJ178" s="72"/>
      <c r="AK178" s="72"/>
      <c r="AL178" s="72"/>
    </row>
    <row r="179" spans="1:38" s="119" customFormat="1" x14ac:dyDescent="0.2">
      <c r="A179" s="72"/>
      <c r="B179" s="207" t="str">
        <f t="shared" si="9"/>
        <v/>
      </c>
      <c r="C179" s="73"/>
      <c r="D179" s="219"/>
      <c r="E179" s="219"/>
      <c r="F179" s="220"/>
      <c r="G179" s="220"/>
      <c r="H179" s="220"/>
      <c r="I179" s="220"/>
      <c r="J179" s="220"/>
      <c r="K179" s="220"/>
      <c r="L179" s="220"/>
      <c r="M179" s="220"/>
      <c r="N179" s="72"/>
      <c r="O179" s="72"/>
      <c r="P179" s="72"/>
      <c r="Q179" s="207" t="str">
        <f t="shared" si="10"/>
        <v/>
      </c>
      <c r="R179" s="95"/>
      <c r="S179" s="72"/>
      <c r="T179" s="221"/>
      <c r="U179" s="207" t="str">
        <f t="shared" si="11"/>
        <v/>
      </c>
      <c r="V179" s="96"/>
      <c r="AE179" s="222"/>
      <c r="AF179" s="72"/>
      <c r="AG179" s="72"/>
      <c r="AH179" s="72"/>
      <c r="AI179" s="72"/>
      <c r="AJ179" s="72"/>
      <c r="AK179" s="72"/>
      <c r="AL179" s="72"/>
    </row>
    <row r="180" spans="1:38" s="119" customFormat="1" x14ac:dyDescent="0.2">
      <c r="A180" s="72"/>
      <c r="B180" s="207" t="str">
        <f t="shared" si="9"/>
        <v/>
      </c>
      <c r="C180" s="73"/>
      <c r="D180" s="219"/>
      <c r="E180" s="219"/>
      <c r="F180" s="220"/>
      <c r="G180" s="220"/>
      <c r="H180" s="220"/>
      <c r="I180" s="220"/>
      <c r="J180" s="220"/>
      <c r="K180" s="220"/>
      <c r="L180" s="220"/>
      <c r="M180" s="220"/>
      <c r="N180" s="72"/>
      <c r="O180" s="72"/>
      <c r="P180" s="72"/>
      <c r="Q180" s="207" t="str">
        <f t="shared" si="10"/>
        <v/>
      </c>
      <c r="R180" s="95"/>
      <c r="S180" s="72"/>
      <c r="T180" s="221"/>
      <c r="U180" s="207" t="str">
        <f t="shared" si="11"/>
        <v/>
      </c>
      <c r="V180" s="96"/>
      <c r="AE180" s="222"/>
      <c r="AF180" s="72"/>
      <c r="AG180" s="72"/>
      <c r="AH180" s="72"/>
      <c r="AI180" s="72"/>
      <c r="AJ180" s="72"/>
      <c r="AK180" s="72"/>
      <c r="AL180" s="72"/>
    </row>
    <row r="181" spans="1:38" s="119" customFormat="1" x14ac:dyDescent="0.2">
      <c r="A181" s="72"/>
      <c r="B181" s="207" t="str">
        <f t="shared" si="9"/>
        <v/>
      </c>
      <c r="C181" s="73"/>
      <c r="D181" s="219"/>
      <c r="E181" s="219"/>
      <c r="F181" s="220"/>
      <c r="G181" s="220"/>
      <c r="H181" s="220"/>
      <c r="I181" s="220"/>
      <c r="J181" s="220"/>
      <c r="K181" s="220"/>
      <c r="L181" s="220"/>
      <c r="M181" s="220"/>
      <c r="N181" s="72"/>
      <c r="O181" s="72"/>
      <c r="P181" s="72"/>
      <c r="Q181" s="207" t="str">
        <f t="shared" si="10"/>
        <v/>
      </c>
      <c r="R181" s="95"/>
      <c r="S181" s="72"/>
      <c r="T181" s="221"/>
      <c r="U181" s="207" t="str">
        <f t="shared" si="11"/>
        <v/>
      </c>
      <c r="V181" s="96"/>
      <c r="AE181" s="222"/>
      <c r="AF181" s="72"/>
      <c r="AG181" s="72"/>
      <c r="AH181" s="72"/>
      <c r="AI181" s="72"/>
      <c r="AJ181" s="72"/>
      <c r="AK181" s="72"/>
      <c r="AL181" s="72"/>
    </row>
    <row r="182" spans="1:38" s="119" customFormat="1" x14ac:dyDescent="0.2">
      <c r="A182" s="72"/>
      <c r="B182" s="207" t="str">
        <f t="shared" si="9"/>
        <v/>
      </c>
      <c r="C182" s="73"/>
      <c r="D182" s="219"/>
      <c r="E182" s="219"/>
      <c r="F182" s="220"/>
      <c r="G182" s="220"/>
      <c r="H182" s="220"/>
      <c r="I182" s="220"/>
      <c r="J182" s="220"/>
      <c r="K182" s="220"/>
      <c r="L182" s="220"/>
      <c r="M182" s="220"/>
      <c r="N182" s="72"/>
      <c r="O182" s="72"/>
      <c r="P182" s="72"/>
      <c r="Q182" s="207" t="str">
        <f t="shared" si="10"/>
        <v/>
      </c>
      <c r="R182" s="95"/>
      <c r="S182" s="72"/>
      <c r="T182" s="221"/>
      <c r="U182" s="207" t="str">
        <f t="shared" si="11"/>
        <v/>
      </c>
      <c r="V182" s="96"/>
      <c r="AE182" s="222"/>
      <c r="AF182" s="72"/>
      <c r="AG182" s="72"/>
      <c r="AH182" s="72"/>
      <c r="AI182" s="72"/>
      <c r="AJ182" s="72"/>
      <c r="AK182" s="72"/>
      <c r="AL182" s="72"/>
    </row>
    <row r="183" spans="1:38" s="119" customFormat="1" x14ac:dyDescent="0.2">
      <c r="A183" s="72"/>
      <c r="B183" s="207" t="str">
        <f t="shared" si="9"/>
        <v/>
      </c>
      <c r="C183" s="73"/>
      <c r="D183" s="219"/>
      <c r="E183" s="219"/>
      <c r="F183" s="220"/>
      <c r="G183" s="220"/>
      <c r="H183" s="220"/>
      <c r="I183" s="220"/>
      <c r="J183" s="220"/>
      <c r="K183" s="220"/>
      <c r="L183" s="220"/>
      <c r="M183" s="220"/>
      <c r="N183" s="72"/>
      <c r="O183" s="72"/>
      <c r="P183" s="72"/>
      <c r="Q183" s="207" t="str">
        <f t="shared" si="10"/>
        <v/>
      </c>
      <c r="R183" s="95"/>
      <c r="S183" s="72"/>
      <c r="T183" s="221"/>
      <c r="U183" s="207" t="str">
        <f t="shared" si="11"/>
        <v/>
      </c>
      <c r="V183" s="96"/>
      <c r="AE183" s="222"/>
      <c r="AF183" s="72"/>
      <c r="AG183" s="72"/>
      <c r="AH183" s="72"/>
      <c r="AI183" s="72"/>
      <c r="AJ183" s="72"/>
      <c r="AK183" s="72"/>
      <c r="AL183" s="72"/>
    </row>
    <row r="184" spans="1:38" s="119" customFormat="1" x14ac:dyDescent="0.2">
      <c r="A184" s="72"/>
      <c r="B184" s="207" t="str">
        <f t="shared" si="9"/>
        <v/>
      </c>
      <c r="C184" s="73"/>
      <c r="D184" s="219"/>
      <c r="E184" s="219"/>
      <c r="F184" s="220"/>
      <c r="G184" s="220"/>
      <c r="H184" s="220"/>
      <c r="I184" s="220"/>
      <c r="J184" s="220"/>
      <c r="K184" s="220"/>
      <c r="L184" s="220"/>
      <c r="M184" s="220"/>
      <c r="N184" s="72"/>
      <c r="O184" s="72"/>
      <c r="P184" s="72"/>
      <c r="Q184" s="207" t="str">
        <f t="shared" si="10"/>
        <v/>
      </c>
      <c r="R184" s="95"/>
      <c r="S184" s="72"/>
      <c r="T184" s="221"/>
      <c r="U184" s="207" t="str">
        <f t="shared" si="11"/>
        <v/>
      </c>
      <c r="V184" s="96"/>
      <c r="AE184" s="222"/>
      <c r="AF184" s="72"/>
      <c r="AG184" s="72"/>
      <c r="AH184" s="72"/>
      <c r="AI184" s="72"/>
      <c r="AJ184" s="72"/>
      <c r="AK184" s="72"/>
      <c r="AL184" s="72"/>
    </row>
    <row r="185" spans="1:38" s="119" customFormat="1" x14ac:dyDescent="0.2">
      <c r="A185" s="72"/>
      <c r="B185" s="207" t="str">
        <f t="shared" si="9"/>
        <v/>
      </c>
      <c r="C185" s="73"/>
      <c r="D185" s="219"/>
      <c r="E185" s="219"/>
      <c r="F185" s="220"/>
      <c r="G185" s="220"/>
      <c r="H185" s="220"/>
      <c r="I185" s="220"/>
      <c r="J185" s="220"/>
      <c r="K185" s="220"/>
      <c r="L185" s="220"/>
      <c r="M185" s="220"/>
      <c r="N185" s="72"/>
      <c r="O185" s="72"/>
      <c r="P185" s="72"/>
      <c r="Q185" s="207" t="str">
        <f t="shared" si="10"/>
        <v/>
      </c>
      <c r="R185" s="95"/>
      <c r="S185" s="72"/>
      <c r="T185" s="221"/>
      <c r="U185" s="207" t="str">
        <f t="shared" si="11"/>
        <v/>
      </c>
      <c r="V185" s="96"/>
      <c r="AE185" s="222"/>
      <c r="AF185" s="72"/>
      <c r="AG185" s="72"/>
      <c r="AH185" s="72"/>
      <c r="AI185" s="72"/>
      <c r="AJ185" s="72"/>
      <c r="AK185" s="72"/>
      <c r="AL185" s="72"/>
    </row>
    <row r="186" spans="1:38" s="119" customFormat="1" x14ac:dyDescent="0.2">
      <c r="A186" s="72"/>
      <c r="B186" s="207" t="str">
        <f t="shared" si="9"/>
        <v/>
      </c>
      <c r="C186" s="73"/>
      <c r="D186" s="219"/>
      <c r="E186" s="219"/>
      <c r="F186" s="220"/>
      <c r="G186" s="220"/>
      <c r="H186" s="220"/>
      <c r="I186" s="220"/>
      <c r="J186" s="220"/>
      <c r="K186" s="220"/>
      <c r="L186" s="220"/>
      <c r="M186" s="220"/>
      <c r="N186" s="72"/>
      <c r="O186" s="72"/>
      <c r="P186" s="72"/>
      <c r="Q186" s="207" t="str">
        <f t="shared" si="10"/>
        <v/>
      </c>
      <c r="R186" s="95"/>
      <c r="S186" s="72"/>
      <c r="T186" s="221"/>
      <c r="U186" s="207" t="str">
        <f t="shared" si="11"/>
        <v/>
      </c>
      <c r="V186" s="96"/>
      <c r="AE186" s="222"/>
      <c r="AF186" s="72"/>
      <c r="AG186" s="72"/>
      <c r="AH186" s="72"/>
      <c r="AI186" s="72"/>
      <c r="AJ186" s="72"/>
      <c r="AK186" s="72"/>
      <c r="AL186" s="72"/>
    </row>
    <row r="187" spans="1:38" s="119" customFormat="1" x14ac:dyDescent="0.2">
      <c r="A187" s="72"/>
      <c r="B187" s="207" t="str">
        <f t="shared" si="9"/>
        <v/>
      </c>
      <c r="C187" s="73"/>
      <c r="D187" s="219"/>
      <c r="E187" s="219"/>
      <c r="F187" s="220"/>
      <c r="G187" s="220"/>
      <c r="H187" s="220"/>
      <c r="I187" s="220"/>
      <c r="J187" s="220"/>
      <c r="K187" s="220"/>
      <c r="L187" s="220"/>
      <c r="M187" s="220"/>
      <c r="N187" s="72"/>
      <c r="O187" s="72"/>
      <c r="P187" s="72"/>
      <c r="Q187" s="207" t="str">
        <f t="shared" si="10"/>
        <v/>
      </c>
      <c r="R187" s="95"/>
      <c r="S187" s="72"/>
      <c r="T187" s="221"/>
      <c r="U187" s="207" t="str">
        <f t="shared" si="11"/>
        <v/>
      </c>
      <c r="V187" s="96"/>
      <c r="AE187" s="222"/>
      <c r="AF187" s="72"/>
      <c r="AG187" s="72"/>
      <c r="AH187" s="72"/>
      <c r="AI187" s="72"/>
      <c r="AJ187" s="72"/>
      <c r="AK187" s="72"/>
      <c r="AL187" s="72"/>
    </row>
    <row r="188" spans="1:38" s="119" customFormat="1" x14ac:dyDescent="0.2">
      <c r="A188" s="72"/>
      <c r="B188" s="207" t="str">
        <f t="shared" si="9"/>
        <v/>
      </c>
      <c r="C188" s="73"/>
      <c r="D188" s="219"/>
      <c r="E188" s="219"/>
      <c r="F188" s="220"/>
      <c r="G188" s="220"/>
      <c r="H188" s="220"/>
      <c r="I188" s="220"/>
      <c r="J188" s="220"/>
      <c r="K188" s="220"/>
      <c r="L188" s="220"/>
      <c r="M188" s="220"/>
      <c r="N188" s="72"/>
      <c r="O188" s="72"/>
      <c r="P188" s="72"/>
      <c r="Q188" s="207" t="str">
        <f t="shared" si="10"/>
        <v/>
      </c>
      <c r="R188" s="95"/>
      <c r="S188" s="72"/>
      <c r="T188" s="221"/>
      <c r="U188" s="207" t="str">
        <f t="shared" si="11"/>
        <v/>
      </c>
      <c r="V188" s="96"/>
      <c r="AE188" s="222"/>
      <c r="AF188" s="72"/>
      <c r="AG188" s="72"/>
      <c r="AH188" s="72"/>
      <c r="AI188" s="72"/>
      <c r="AJ188" s="72"/>
      <c r="AK188" s="72"/>
      <c r="AL188" s="72"/>
    </row>
    <row r="189" spans="1:38" s="119" customFormat="1" x14ac:dyDescent="0.2">
      <c r="A189" s="72"/>
      <c r="B189" s="207" t="str">
        <f t="shared" si="9"/>
        <v/>
      </c>
      <c r="C189" s="73"/>
      <c r="D189" s="219"/>
      <c r="E189" s="219"/>
      <c r="F189" s="220"/>
      <c r="G189" s="220"/>
      <c r="H189" s="220"/>
      <c r="I189" s="220"/>
      <c r="J189" s="220"/>
      <c r="K189" s="220"/>
      <c r="L189" s="220"/>
      <c r="M189" s="220"/>
      <c r="N189" s="72"/>
      <c r="O189" s="72"/>
      <c r="P189" s="72"/>
      <c r="Q189" s="207" t="str">
        <f t="shared" si="10"/>
        <v/>
      </c>
      <c r="R189" s="95"/>
      <c r="S189" s="72"/>
      <c r="T189" s="221"/>
      <c r="U189" s="207" t="str">
        <f t="shared" si="11"/>
        <v/>
      </c>
      <c r="V189" s="96"/>
      <c r="AE189" s="222"/>
      <c r="AF189" s="72"/>
      <c r="AG189" s="72"/>
      <c r="AH189" s="72"/>
      <c r="AI189" s="72"/>
      <c r="AJ189" s="72"/>
      <c r="AK189" s="72"/>
      <c r="AL189" s="72"/>
    </row>
    <row r="190" spans="1:38" s="119" customFormat="1" x14ac:dyDescent="0.2">
      <c r="A190" s="72"/>
      <c r="B190" s="207" t="str">
        <f t="shared" si="9"/>
        <v/>
      </c>
      <c r="C190" s="73"/>
      <c r="D190" s="219"/>
      <c r="E190" s="219"/>
      <c r="F190" s="220"/>
      <c r="G190" s="220"/>
      <c r="H190" s="220"/>
      <c r="I190" s="220"/>
      <c r="J190" s="220"/>
      <c r="K190" s="220"/>
      <c r="L190" s="220"/>
      <c r="M190" s="220"/>
      <c r="N190" s="72"/>
      <c r="O190" s="72"/>
      <c r="P190" s="72"/>
      <c r="Q190" s="207" t="str">
        <f t="shared" si="10"/>
        <v/>
      </c>
      <c r="R190" s="95"/>
      <c r="S190" s="72"/>
      <c r="T190" s="221"/>
      <c r="U190" s="207" t="str">
        <f t="shared" si="11"/>
        <v/>
      </c>
      <c r="V190" s="96"/>
      <c r="AE190" s="222"/>
      <c r="AF190" s="72"/>
      <c r="AG190" s="72"/>
      <c r="AH190" s="72"/>
      <c r="AI190" s="72"/>
      <c r="AJ190" s="72"/>
      <c r="AK190" s="72"/>
      <c r="AL190" s="72"/>
    </row>
    <row r="191" spans="1:38" s="119" customFormat="1" x14ac:dyDescent="0.2">
      <c r="A191" s="72"/>
      <c r="B191" s="207" t="str">
        <f t="shared" si="9"/>
        <v/>
      </c>
      <c r="C191" s="73"/>
      <c r="D191" s="219"/>
      <c r="E191" s="219"/>
      <c r="F191" s="220"/>
      <c r="G191" s="220"/>
      <c r="H191" s="220"/>
      <c r="I191" s="220"/>
      <c r="J191" s="220"/>
      <c r="K191" s="220"/>
      <c r="L191" s="220"/>
      <c r="M191" s="220"/>
      <c r="N191" s="72"/>
      <c r="O191" s="72"/>
      <c r="P191" s="72"/>
      <c r="Q191" s="207" t="str">
        <f t="shared" si="10"/>
        <v/>
      </c>
      <c r="R191" s="95"/>
      <c r="S191" s="72"/>
      <c r="T191" s="221"/>
      <c r="U191" s="207" t="str">
        <f t="shared" si="11"/>
        <v/>
      </c>
      <c r="V191" s="96"/>
      <c r="AE191" s="222"/>
      <c r="AF191" s="72"/>
      <c r="AG191" s="72"/>
      <c r="AH191" s="72"/>
      <c r="AI191" s="72"/>
      <c r="AJ191" s="72"/>
      <c r="AK191" s="72"/>
      <c r="AL191" s="72"/>
    </row>
    <row r="192" spans="1:38" s="119" customFormat="1" x14ac:dyDescent="0.2">
      <c r="A192" s="72"/>
      <c r="B192" s="207" t="str">
        <f t="shared" si="9"/>
        <v/>
      </c>
      <c r="C192" s="73"/>
      <c r="D192" s="219"/>
      <c r="E192" s="219"/>
      <c r="F192" s="220"/>
      <c r="G192" s="220"/>
      <c r="H192" s="220"/>
      <c r="I192" s="220"/>
      <c r="J192" s="220"/>
      <c r="K192" s="220"/>
      <c r="L192" s="220"/>
      <c r="M192" s="220"/>
      <c r="N192" s="72"/>
      <c r="O192" s="72"/>
      <c r="P192" s="72"/>
      <c r="Q192" s="207" t="str">
        <f t="shared" si="10"/>
        <v/>
      </c>
      <c r="R192" s="95"/>
      <c r="S192" s="72"/>
      <c r="T192" s="221"/>
      <c r="U192" s="207" t="str">
        <f t="shared" si="11"/>
        <v/>
      </c>
      <c r="V192" s="96"/>
      <c r="AE192" s="222"/>
      <c r="AF192" s="72"/>
      <c r="AG192" s="72"/>
      <c r="AH192" s="72"/>
      <c r="AI192" s="72"/>
      <c r="AJ192" s="72"/>
      <c r="AK192" s="72"/>
      <c r="AL192" s="72"/>
    </row>
    <row r="193" spans="1:38" s="119" customFormat="1" x14ac:dyDescent="0.2">
      <c r="A193" s="72"/>
      <c r="B193" s="207" t="str">
        <f t="shared" si="9"/>
        <v/>
      </c>
      <c r="C193" s="73"/>
      <c r="D193" s="219"/>
      <c r="E193" s="219"/>
      <c r="F193" s="220"/>
      <c r="G193" s="220"/>
      <c r="H193" s="220"/>
      <c r="I193" s="220"/>
      <c r="J193" s="220"/>
      <c r="K193" s="220"/>
      <c r="L193" s="220"/>
      <c r="M193" s="220"/>
      <c r="N193" s="72"/>
      <c r="O193" s="72"/>
      <c r="P193" s="72"/>
      <c r="Q193" s="207" t="str">
        <f t="shared" si="10"/>
        <v/>
      </c>
      <c r="R193" s="95"/>
      <c r="S193" s="72"/>
      <c r="T193" s="221"/>
      <c r="U193" s="207" t="str">
        <f t="shared" si="11"/>
        <v/>
      </c>
      <c r="V193" s="96"/>
      <c r="AE193" s="222"/>
      <c r="AF193" s="72"/>
      <c r="AG193" s="72"/>
      <c r="AH193" s="72"/>
      <c r="AI193" s="72"/>
      <c r="AJ193" s="72"/>
      <c r="AK193" s="72"/>
      <c r="AL193" s="72"/>
    </row>
    <row r="194" spans="1:38" s="119" customFormat="1" x14ac:dyDescent="0.2">
      <c r="A194" s="72"/>
      <c r="B194" s="207" t="str">
        <f t="shared" si="9"/>
        <v/>
      </c>
      <c r="C194" s="73"/>
      <c r="D194" s="219"/>
      <c r="E194" s="219"/>
      <c r="F194" s="220"/>
      <c r="G194" s="220"/>
      <c r="H194" s="220"/>
      <c r="I194" s="220"/>
      <c r="J194" s="220"/>
      <c r="K194" s="220"/>
      <c r="L194" s="220"/>
      <c r="M194" s="220"/>
      <c r="N194" s="72"/>
      <c r="O194" s="72"/>
      <c r="P194" s="72"/>
      <c r="Q194" s="207" t="str">
        <f t="shared" si="10"/>
        <v/>
      </c>
      <c r="R194" s="95"/>
      <c r="S194" s="72"/>
      <c r="T194" s="221"/>
      <c r="U194" s="207" t="str">
        <f t="shared" si="11"/>
        <v/>
      </c>
      <c r="V194" s="96"/>
      <c r="AE194" s="222"/>
      <c r="AF194" s="72"/>
      <c r="AG194" s="72"/>
      <c r="AH194" s="72"/>
      <c r="AI194" s="72"/>
      <c r="AJ194" s="72"/>
      <c r="AK194" s="72"/>
      <c r="AL194" s="72"/>
    </row>
    <row r="195" spans="1:38" s="119" customFormat="1" x14ac:dyDescent="0.2">
      <c r="A195" s="72"/>
      <c r="B195" s="207" t="str">
        <f t="shared" si="9"/>
        <v/>
      </c>
      <c r="C195" s="73"/>
      <c r="D195" s="219"/>
      <c r="E195" s="219"/>
      <c r="F195" s="220"/>
      <c r="G195" s="220"/>
      <c r="H195" s="220"/>
      <c r="I195" s="220"/>
      <c r="J195" s="220"/>
      <c r="K195" s="220"/>
      <c r="L195" s="220"/>
      <c r="M195" s="220"/>
      <c r="N195" s="72"/>
      <c r="O195" s="72"/>
      <c r="P195" s="72"/>
      <c r="Q195" s="207" t="str">
        <f t="shared" si="10"/>
        <v/>
      </c>
      <c r="R195" s="95"/>
      <c r="S195" s="72"/>
      <c r="T195" s="221"/>
      <c r="U195" s="207" t="str">
        <f t="shared" si="11"/>
        <v/>
      </c>
      <c r="V195" s="96"/>
      <c r="AE195" s="222"/>
      <c r="AF195" s="72"/>
      <c r="AG195" s="72"/>
      <c r="AH195" s="72"/>
      <c r="AI195" s="72"/>
      <c r="AJ195" s="72"/>
      <c r="AK195" s="72"/>
      <c r="AL195" s="72"/>
    </row>
    <row r="196" spans="1:38" s="119" customFormat="1" x14ac:dyDescent="0.2">
      <c r="A196" s="72"/>
      <c r="B196" s="207" t="str">
        <f t="shared" si="9"/>
        <v/>
      </c>
      <c r="C196" s="73"/>
      <c r="D196" s="219"/>
      <c r="E196" s="219"/>
      <c r="F196" s="220"/>
      <c r="G196" s="220"/>
      <c r="H196" s="220"/>
      <c r="I196" s="220"/>
      <c r="J196" s="220"/>
      <c r="K196" s="220"/>
      <c r="L196" s="220"/>
      <c r="M196" s="220"/>
      <c r="N196" s="72"/>
      <c r="O196" s="72"/>
      <c r="P196" s="72"/>
      <c r="Q196" s="207" t="str">
        <f t="shared" si="10"/>
        <v/>
      </c>
      <c r="R196" s="95"/>
      <c r="S196" s="72"/>
      <c r="T196" s="221"/>
      <c r="U196" s="207" t="str">
        <f t="shared" si="11"/>
        <v/>
      </c>
      <c r="V196" s="96"/>
      <c r="AE196" s="222"/>
      <c r="AF196" s="72"/>
      <c r="AG196" s="72"/>
      <c r="AH196" s="72"/>
      <c r="AI196" s="72"/>
      <c r="AJ196" s="72"/>
      <c r="AK196" s="72"/>
      <c r="AL196" s="72"/>
    </row>
    <row r="197" spans="1:38" s="119" customFormat="1" x14ac:dyDescent="0.2">
      <c r="A197" s="72"/>
      <c r="B197" s="207" t="str">
        <f t="shared" si="9"/>
        <v/>
      </c>
      <c r="C197" s="73"/>
      <c r="D197" s="219"/>
      <c r="E197" s="219"/>
      <c r="F197" s="220"/>
      <c r="G197" s="220"/>
      <c r="H197" s="220"/>
      <c r="I197" s="220"/>
      <c r="J197" s="220"/>
      <c r="K197" s="220"/>
      <c r="L197" s="220"/>
      <c r="M197" s="220"/>
      <c r="N197" s="72"/>
      <c r="O197" s="72"/>
      <c r="P197" s="72"/>
      <c r="Q197" s="207" t="str">
        <f t="shared" si="10"/>
        <v/>
      </c>
      <c r="R197" s="95"/>
      <c r="S197" s="72"/>
      <c r="T197" s="221"/>
      <c r="U197" s="207" t="str">
        <f t="shared" si="11"/>
        <v/>
      </c>
      <c r="V197" s="96"/>
      <c r="AE197" s="222"/>
      <c r="AF197" s="72"/>
      <c r="AG197" s="72"/>
      <c r="AH197" s="72"/>
      <c r="AI197" s="72"/>
      <c r="AJ197" s="72"/>
      <c r="AK197" s="72"/>
      <c r="AL197" s="72"/>
    </row>
    <row r="198" spans="1:38" s="119" customFormat="1" x14ac:dyDescent="0.2">
      <c r="A198" s="72"/>
      <c r="B198" s="207" t="str">
        <f t="shared" si="9"/>
        <v/>
      </c>
      <c r="C198" s="73"/>
      <c r="D198" s="219"/>
      <c r="E198" s="219"/>
      <c r="F198" s="220"/>
      <c r="G198" s="220"/>
      <c r="H198" s="220"/>
      <c r="I198" s="220"/>
      <c r="J198" s="220"/>
      <c r="K198" s="220"/>
      <c r="L198" s="220"/>
      <c r="M198" s="220"/>
      <c r="N198" s="72"/>
      <c r="O198" s="72"/>
      <c r="P198" s="72"/>
      <c r="Q198" s="207" t="str">
        <f t="shared" si="10"/>
        <v/>
      </c>
      <c r="R198" s="95"/>
      <c r="S198" s="72"/>
      <c r="T198" s="221"/>
      <c r="U198" s="207" t="str">
        <f t="shared" si="11"/>
        <v/>
      </c>
      <c r="V198" s="96"/>
      <c r="AE198" s="222"/>
      <c r="AF198" s="72"/>
      <c r="AG198" s="72"/>
      <c r="AH198" s="72"/>
      <c r="AI198" s="72"/>
      <c r="AJ198" s="72"/>
      <c r="AK198" s="72"/>
      <c r="AL198" s="72"/>
    </row>
    <row r="199" spans="1:38" s="119" customFormat="1" x14ac:dyDescent="0.2">
      <c r="A199" s="72"/>
      <c r="B199" s="207" t="str">
        <f t="shared" ref="B199:B262" si="12">IF(C199="","",(VLOOKUP(C199,Generic_Road_Names_Table_Array,2,FALSE)))</f>
        <v/>
      </c>
      <c r="C199" s="73"/>
      <c r="D199" s="219"/>
      <c r="E199" s="219"/>
      <c r="F199" s="220"/>
      <c r="G199" s="220"/>
      <c r="H199" s="220"/>
      <c r="I199" s="220"/>
      <c r="J199" s="220"/>
      <c r="K199" s="220"/>
      <c r="L199" s="220"/>
      <c r="M199" s="220"/>
      <c r="N199" s="72"/>
      <c r="O199" s="72"/>
      <c r="P199" s="72"/>
      <c r="Q199" s="207" t="str">
        <f t="shared" ref="Q199:Q262" si="13">IF(P199="","",VLOOKUP(P199,Generic_Length_Adjustment_Reason_Table_Array,2,FALSE))</f>
        <v/>
      </c>
      <c r="R199" s="95"/>
      <c r="S199" s="72"/>
      <c r="T199" s="221"/>
      <c r="U199" s="207" t="str">
        <f t="shared" ref="U199:U262" si="14">IF(T199="","",VLOOKUP(T199,SWC_SWC_Type_Table_Array,2,FALSE))</f>
        <v/>
      </c>
      <c r="V199" s="96"/>
      <c r="AE199" s="222"/>
      <c r="AF199" s="72"/>
      <c r="AG199" s="72"/>
      <c r="AH199" s="72"/>
      <c r="AI199" s="72"/>
      <c r="AJ199" s="72"/>
      <c r="AK199" s="72"/>
      <c r="AL199" s="72"/>
    </row>
    <row r="200" spans="1:38" s="119" customFormat="1" x14ac:dyDescent="0.2">
      <c r="A200" s="72"/>
      <c r="B200" s="207" t="str">
        <f t="shared" si="12"/>
        <v/>
      </c>
      <c r="C200" s="73"/>
      <c r="D200" s="219"/>
      <c r="E200" s="219"/>
      <c r="F200" s="220"/>
      <c r="G200" s="220"/>
      <c r="H200" s="220"/>
      <c r="I200" s="220"/>
      <c r="J200" s="220"/>
      <c r="K200" s="220"/>
      <c r="L200" s="220"/>
      <c r="M200" s="220"/>
      <c r="N200" s="72"/>
      <c r="O200" s="72"/>
      <c r="P200" s="72"/>
      <c r="Q200" s="207" t="str">
        <f t="shared" si="13"/>
        <v/>
      </c>
      <c r="R200" s="95"/>
      <c r="S200" s="72"/>
      <c r="T200" s="221"/>
      <c r="U200" s="207" t="str">
        <f t="shared" si="14"/>
        <v/>
      </c>
      <c r="V200" s="96"/>
      <c r="AE200" s="222"/>
      <c r="AF200" s="72"/>
      <c r="AG200" s="72"/>
      <c r="AH200" s="72"/>
      <c r="AI200" s="72"/>
      <c r="AJ200" s="72"/>
      <c r="AK200" s="72"/>
      <c r="AL200" s="72"/>
    </row>
    <row r="201" spans="1:38" s="119" customFormat="1" x14ac:dyDescent="0.2">
      <c r="A201" s="72"/>
      <c r="B201" s="207" t="str">
        <f t="shared" si="12"/>
        <v/>
      </c>
      <c r="C201" s="73"/>
      <c r="D201" s="219"/>
      <c r="E201" s="219"/>
      <c r="F201" s="220"/>
      <c r="G201" s="220"/>
      <c r="H201" s="220"/>
      <c r="I201" s="220"/>
      <c r="J201" s="220"/>
      <c r="K201" s="220"/>
      <c r="L201" s="220"/>
      <c r="M201" s="220"/>
      <c r="N201" s="72"/>
      <c r="O201" s="72"/>
      <c r="P201" s="72"/>
      <c r="Q201" s="207" t="str">
        <f t="shared" si="13"/>
        <v/>
      </c>
      <c r="R201" s="95"/>
      <c r="S201" s="72"/>
      <c r="T201" s="221"/>
      <c r="U201" s="207" t="str">
        <f t="shared" si="14"/>
        <v/>
      </c>
      <c r="V201" s="96"/>
      <c r="AE201" s="222"/>
      <c r="AF201" s="72"/>
      <c r="AG201" s="72"/>
      <c r="AH201" s="72"/>
      <c r="AI201" s="72"/>
      <c r="AJ201" s="72"/>
      <c r="AK201" s="72"/>
      <c r="AL201" s="72"/>
    </row>
    <row r="202" spans="1:38" s="119" customFormat="1" x14ac:dyDescent="0.2">
      <c r="A202" s="72"/>
      <c r="B202" s="207" t="str">
        <f t="shared" si="12"/>
        <v/>
      </c>
      <c r="C202" s="73"/>
      <c r="D202" s="219"/>
      <c r="E202" s="219"/>
      <c r="F202" s="220"/>
      <c r="G202" s="220"/>
      <c r="H202" s="220"/>
      <c r="I202" s="220"/>
      <c r="J202" s="220"/>
      <c r="K202" s="220"/>
      <c r="L202" s="220"/>
      <c r="M202" s="220"/>
      <c r="N202" s="72"/>
      <c r="O202" s="72"/>
      <c r="P202" s="72"/>
      <c r="Q202" s="207" t="str">
        <f t="shared" si="13"/>
        <v/>
      </c>
      <c r="R202" s="95"/>
      <c r="S202" s="72"/>
      <c r="T202" s="221"/>
      <c r="U202" s="207" t="str">
        <f t="shared" si="14"/>
        <v/>
      </c>
      <c r="V202" s="96"/>
      <c r="AE202" s="222"/>
      <c r="AF202" s="72"/>
      <c r="AG202" s="72"/>
      <c r="AH202" s="72"/>
      <c r="AI202" s="72"/>
      <c r="AJ202" s="72"/>
      <c r="AK202" s="72"/>
      <c r="AL202" s="72"/>
    </row>
    <row r="203" spans="1:38" s="119" customFormat="1" x14ac:dyDescent="0.2">
      <c r="A203" s="72"/>
      <c r="B203" s="207" t="str">
        <f t="shared" si="12"/>
        <v/>
      </c>
      <c r="C203" s="73"/>
      <c r="D203" s="219"/>
      <c r="E203" s="219"/>
      <c r="F203" s="220"/>
      <c r="G203" s="220"/>
      <c r="H203" s="220"/>
      <c r="I203" s="220"/>
      <c r="J203" s="220"/>
      <c r="K203" s="220"/>
      <c r="L203" s="220"/>
      <c r="M203" s="220"/>
      <c r="N203" s="72"/>
      <c r="O203" s="72"/>
      <c r="P203" s="72"/>
      <c r="Q203" s="207" t="str">
        <f t="shared" si="13"/>
        <v/>
      </c>
      <c r="R203" s="95"/>
      <c r="S203" s="72"/>
      <c r="T203" s="221"/>
      <c r="U203" s="207" t="str">
        <f t="shared" si="14"/>
        <v/>
      </c>
      <c r="V203" s="96"/>
      <c r="AE203" s="222"/>
      <c r="AF203" s="72"/>
      <c r="AG203" s="72"/>
      <c r="AH203" s="72"/>
      <c r="AI203" s="72"/>
      <c r="AJ203" s="72"/>
      <c r="AK203" s="72"/>
      <c r="AL203" s="72"/>
    </row>
    <row r="204" spans="1:38" s="119" customFormat="1" x14ac:dyDescent="0.2">
      <c r="A204" s="72"/>
      <c r="B204" s="207" t="str">
        <f t="shared" si="12"/>
        <v/>
      </c>
      <c r="C204" s="73"/>
      <c r="D204" s="219"/>
      <c r="E204" s="219"/>
      <c r="F204" s="220"/>
      <c r="G204" s="220"/>
      <c r="H204" s="220"/>
      <c r="I204" s="220"/>
      <c r="J204" s="220"/>
      <c r="K204" s="220"/>
      <c r="L204" s="220"/>
      <c r="M204" s="220"/>
      <c r="N204" s="72"/>
      <c r="O204" s="72"/>
      <c r="P204" s="72"/>
      <c r="Q204" s="207" t="str">
        <f t="shared" si="13"/>
        <v/>
      </c>
      <c r="R204" s="95"/>
      <c r="S204" s="72"/>
      <c r="T204" s="221"/>
      <c r="U204" s="207" t="str">
        <f t="shared" si="14"/>
        <v/>
      </c>
      <c r="V204" s="96"/>
      <c r="AE204" s="222"/>
      <c r="AF204" s="72"/>
      <c r="AG204" s="72"/>
      <c r="AH204" s="72"/>
      <c r="AI204" s="72"/>
      <c r="AJ204" s="72"/>
      <c r="AK204" s="72"/>
      <c r="AL204" s="72"/>
    </row>
    <row r="205" spans="1:38" s="119" customFormat="1" x14ac:dyDescent="0.2">
      <c r="A205" s="72"/>
      <c r="B205" s="207" t="str">
        <f t="shared" si="12"/>
        <v/>
      </c>
      <c r="C205" s="73"/>
      <c r="D205" s="219"/>
      <c r="E205" s="219"/>
      <c r="F205" s="220"/>
      <c r="G205" s="220"/>
      <c r="H205" s="220"/>
      <c r="I205" s="220"/>
      <c r="J205" s="220"/>
      <c r="K205" s="220"/>
      <c r="L205" s="220"/>
      <c r="M205" s="220"/>
      <c r="N205" s="72"/>
      <c r="O205" s="72"/>
      <c r="P205" s="72"/>
      <c r="Q205" s="207" t="str">
        <f t="shared" si="13"/>
        <v/>
      </c>
      <c r="R205" s="95"/>
      <c r="S205" s="72"/>
      <c r="T205" s="221"/>
      <c r="U205" s="207" t="str">
        <f t="shared" si="14"/>
        <v/>
      </c>
      <c r="V205" s="96"/>
      <c r="AE205" s="222"/>
      <c r="AF205" s="72"/>
      <c r="AG205" s="72"/>
      <c r="AH205" s="72"/>
      <c r="AI205" s="72"/>
      <c r="AJ205" s="72"/>
      <c r="AK205" s="72"/>
      <c r="AL205" s="72"/>
    </row>
    <row r="206" spans="1:38" s="119" customFormat="1" x14ac:dyDescent="0.2">
      <c r="A206" s="72"/>
      <c r="B206" s="207" t="str">
        <f t="shared" si="12"/>
        <v/>
      </c>
      <c r="C206" s="73"/>
      <c r="D206" s="219"/>
      <c r="E206" s="219"/>
      <c r="F206" s="220"/>
      <c r="G206" s="220"/>
      <c r="H206" s="220"/>
      <c r="I206" s="220"/>
      <c r="J206" s="220"/>
      <c r="K206" s="220"/>
      <c r="L206" s="220"/>
      <c r="M206" s="220"/>
      <c r="N206" s="72"/>
      <c r="O206" s="72"/>
      <c r="P206" s="72"/>
      <c r="Q206" s="207" t="str">
        <f t="shared" si="13"/>
        <v/>
      </c>
      <c r="R206" s="95"/>
      <c r="S206" s="72"/>
      <c r="T206" s="221"/>
      <c r="U206" s="207" t="str">
        <f t="shared" si="14"/>
        <v/>
      </c>
      <c r="V206" s="96"/>
      <c r="AE206" s="222"/>
      <c r="AF206" s="72"/>
      <c r="AG206" s="72"/>
      <c r="AH206" s="72"/>
      <c r="AI206" s="72"/>
      <c r="AJ206" s="72"/>
      <c r="AK206" s="72"/>
      <c r="AL206" s="72"/>
    </row>
    <row r="207" spans="1:38" s="119" customFormat="1" x14ac:dyDescent="0.2">
      <c r="A207" s="72"/>
      <c r="B207" s="207" t="str">
        <f t="shared" si="12"/>
        <v/>
      </c>
      <c r="C207" s="73"/>
      <c r="D207" s="219"/>
      <c r="E207" s="219"/>
      <c r="F207" s="220"/>
      <c r="G207" s="220"/>
      <c r="H207" s="220"/>
      <c r="I207" s="220"/>
      <c r="J207" s="220"/>
      <c r="K207" s="220"/>
      <c r="L207" s="220"/>
      <c r="M207" s="220"/>
      <c r="N207" s="72"/>
      <c r="O207" s="72"/>
      <c r="P207" s="72"/>
      <c r="Q207" s="207" t="str">
        <f t="shared" si="13"/>
        <v/>
      </c>
      <c r="R207" s="95"/>
      <c r="S207" s="72"/>
      <c r="T207" s="221"/>
      <c r="U207" s="207" t="str">
        <f t="shared" si="14"/>
        <v/>
      </c>
      <c r="V207" s="96"/>
      <c r="AE207" s="222"/>
      <c r="AF207" s="72"/>
      <c r="AG207" s="72"/>
      <c r="AH207" s="72"/>
      <c r="AI207" s="72"/>
      <c r="AJ207" s="72"/>
      <c r="AK207" s="72"/>
      <c r="AL207" s="72"/>
    </row>
    <row r="208" spans="1:38" s="119" customFormat="1" x14ac:dyDescent="0.2">
      <c r="A208" s="72"/>
      <c r="B208" s="207" t="str">
        <f t="shared" si="12"/>
        <v/>
      </c>
      <c r="C208" s="73"/>
      <c r="D208" s="219"/>
      <c r="E208" s="219"/>
      <c r="F208" s="220"/>
      <c r="G208" s="220"/>
      <c r="H208" s="220"/>
      <c r="I208" s="220"/>
      <c r="J208" s="220"/>
      <c r="K208" s="220"/>
      <c r="L208" s="220"/>
      <c r="M208" s="220"/>
      <c r="N208" s="72"/>
      <c r="O208" s="72"/>
      <c r="P208" s="72"/>
      <c r="Q208" s="207" t="str">
        <f t="shared" si="13"/>
        <v/>
      </c>
      <c r="R208" s="95"/>
      <c r="S208" s="72"/>
      <c r="T208" s="221"/>
      <c r="U208" s="207" t="str">
        <f t="shared" si="14"/>
        <v/>
      </c>
      <c r="V208" s="96"/>
      <c r="AE208" s="222"/>
      <c r="AF208" s="72"/>
      <c r="AG208" s="72"/>
      <c r="AH208" s="72"/>
      <c r="AI208" s="72"/>
      <c r="AJ208" s="72"/>
      <c r="AK208" s="72"/>
      <c r="AL208" s="72"/>
    </row>
    <row r="209" spans="1:38" s="119" customFormat="1" x14ac:dyDescent="0.2">
      <c r="A209" s="72"/>
      <c r="B209" s="207" t="str">
        <f t="shared" si="12"/>
        <v/>
      </c>
      <c r="C209" s="73"/>
      <c r="D209" s="219"/>
      <c r="E209" s="219"/>
      <c r="F209" s="220"/>
      <c r="G209" s="220"/>
      <c r="H209" s="220"/>
      <c r="I209" s="220"/>
      <c r="J209" s="220"/>
      <c r="K209" s="220"/>
      <c r="L209" s="220"/>
      <c r="M209" s="220"/>
      <c r="N209" s="72"/>
      <c r="O209" s="72"/>
      <c r="P209" s="72"/>
      <c r="Q209" s="207" t="str">
        <f t="shared" si="13"/>
        <v/>
      </c>
      <c r="R209" s="95"/>
      <c r="S209" s="72"/>
      <c r="T209" s="221"/>
      <c r="U209" s="207" t="str">
        <f t="shared" si="14"/>
        <v/>
      </c>
      <c r="V209" s="96"/>
      <c r="AE209" s="222"/>
      <c r="AF209" s="72"/>
      <c r="AG209" s="72"/>
      <c r="AH209" s="72"/>
      <c r="AI209" s="72"/>
      <c r="AJ209" s="72"/>
      <c r="AK209" s="72"/>
      <c r="AL209" s="72"/>
    </row>
    <row r="210" spans="1:38" s="119" customFormat="1" x14ac:dyDescent="0.2">
      <c r="A210" s="72"/>
      <c r="B210" s="207" t="str">
        <f t="shared" si="12"/>
        <v/>
      </c>
      <c r="C210" s="73"/>
      <c r="D210" s="219"/>
      <c r="E210" s="219"/>
      <c r="F210" s="220"/>
      <c r="G210" s="220"/>
      <c r="H210" s="220"/>
      <c r="I210" s="220"/>
      <c r="J210" s="220"/>
      <c r="K210" s="220"/>
      <c r="L210" s="220"/>
      <c r="M210" s="220"/>
      <c r="N210" s="72"/>
      <c r="O210" s="72"/>
      <c r="P210" s="72"/>
      <c r="Q210" s="207" t="str">
        <f t="shared" si="13"/>
        <v/>
      </c>
      <c r="R210" s="95"/>
      <c r="S210" s="72"/>
      <c r="T210" s="221"/>
      <c r="U210" s="207" t="str">
        <f t="shared" si="14"/>
        <v/>
      </c>
      <c r="V210" s="96"/>
      <c r="AE210" s="222"/>
      <c r="AF210" s="72"/>
      <c r="AG210" s="72"/>
      <c r="AH210" s="72"/>
      <c r="AI210" s="72"/>
      <c r="AJ210" s="72"/>
      <c r="AK210" s="72"/>
      <c r="AL210" s="72"/>
    </row>
    <row r="211" spans="1:38" s="119" customFormat="1" x14ac:dyDescent="0.2">
      <c r="A211" s="72"/>
      <c r="B211" s="207" t="str">
        <f t="shared" si="12"/>
        <v/>
      </c>
      <c r="C211" s="73"/>
      <c r="D211" s="219"/>
      <c r="E211" s="219"/>
      <c r="F211" s="220"/>
      <c r="G211" s="220"/>
      <c r="H211" s="220"/>
      <c r="I211" s="220"/>
      <c r="J211" s="220"/>
      <c r="K211" s="220"/>
      <c r="L211" s="220"/>
      <c r="M211" s="220"/>
      <c r="N211" s="72"/>
      <c r="O211" s="72"/>
      <c r="P211" s="72"/>
      <c r="Q211" s="207" t="str">
        <f t="shared" si="13"/>
        <v/>
      </c>
      <c r="R211" s="95"/>
      <c r="S211" s="72"/>
      <c r="T211" s="221"/>
      <c r="U211" s="207" t="str">
        <f t="shared" si="14"/>
        <v/>
      </c>
      <c r="V211" s="96"/>
      <c r="AE211" s="222"/>
      <c r="AF211" s="72"/>
      <c r="AG211" s="72"/>
      <c r="AH211" s="72"/>
      <c r="AI211" s="72"/>
      <c r="AJ211" s="72"/>
      <c r="AK211" s="72"/>
      <c r="AL211" s="72"/>
    </row>
    <row r="212" spans="1:38" s="119" customFormat="1" x14ac:dyDescent="0.2">
      <c r="A212" s="72"/>
      <c r="B212" s="207" t="str">
        <f t="shared" si="12"/>
        <v/>
      </c>
      <c r="C212" s="73"/>
      <c r="D212" s="219"/>
      <c r="E212" s="219"/>
      <c r="F212" s="220"/>
      <c r="G212" s="220"/>
      <c r="H212" s="220"/>
      <c r="I212" s="220"/>
      <c r="J212" s="220"/>
      <c r="K212" s="220"/>
      <c r="L212" s="220"/>
      <c r="M212" s="220"/>
      <c r="N212" s="72"/>
      <c r="O212" s="72"/>
      <c r="P212" s="72"/>
      <c r="Q212" s="207" t="str">
        <f t="shared" si="13"/>
        <v/>
      </c>
      <c r="R212" s="95"/>
      <c r="S212" s="72"/>
      <c r="T212" s="221"/>
      <c r="U212" s="207" t="str">
        <f t="shared" si="14"/>
        <v/>
      </c>
      <c r="V212" s="96"/>
      <c r="AE212" s="222"/>
      <c r="AF212" s="72"/>
      <c r="AG212" s="72"/>
      <c r="AH212" s="72"/>
      <c r="AI212" s="72"/>
      <c r="AJ212" s="72"/>
      <c r="AK212" s="72"/>
      <c r="AL212" s="72"/>
    </row>
    <row r="213" spans="1:38" s="119" customFormat="1" x14ac:dyDescent="0.2">
      <c r="A213" s="72"/>
      <c r="B213" s="207" t="str">
        <f t="shared" si="12"/>
        <v/>
      </c>
      <c r="C213" s="73"/>
      <c r="D213" s="219"/>
      <c r="E213" s="219"/>
      <c r="F213" s="220"/>
      <c r="G213" s="220"/>
      <c r="H213" s="220"/>
      <c r="I213" s="220"/>
      <c r="J213" s="220"/>
      <c r="K213" s="220"/>
      <c r="L213" s="220"/>
      <c r="M213" s="220"/>
      <c r="N213" s="72"/>
      <c r="O213" s="72"/>
      <c r="P213" s="72"/>
      <c r="Q213" s="207" t="str">
        <f t="shared" si="13"/>
        <v/>
      </c>
      <c r="R213" s="95"/>
      <c r="S213" s="72"/>
      <c r="T213" s="221"/>
      <c r="U213" s="207" t="str">
        <f t="shared" si="14"/>
        <v/>
      </c>
      <c r="V213" s="96"/>
      <c r="AE213" s="222"/>
      <c r="AF213" s="72"/>
      <c r="AG213" s="72"/>
      <c r="AH213" s="72"/>
      <c r="AI213" s="72"/>
      <c r="AJ213" s="72"/>
      <c r="AK213" s="72"/>
      <c r="AL213" s="72"/>
    </row>
    <row r="214" spans="1:38" s="119" customFormat="1" x14ac:dyDescent="0.2">
      <c r="A214" s="72"/>
      <c r="B214" s="207" t="str">
        <f t="shared" si="12"/>
        <v/>
      </c>
      <c r="C214" s="73"/>
      <c r="D214" s="219"/>
      <c r="E214" s="219"/>
      <c r="F214" s="220"/>
      <c r="G214" s="220"/>
      <c r="H214" s="220"/>
      <c r="I214" s="220"/>
      <c r="J214" s="220"/>
      <c r="K214" s="220"/>
      <c r="L214" s="220"/>
      <c r="M214" s="220"/>
      <c r="N214" s="72"/>
      <c r="O214" s="72"/>
      <c r="P214" s="72"/>
      <c r="Q214" s="207" t="str">
        <f t="shared" si="13"/>
        <v/>
      </c>
      <c r="R214" s="95"/>
      <c r="S214" s="72"/>
      <c r="T214" s="221"/>
      <c r="U214" s="207" t="str">
        <f t="shared" si="14"/>
        <v/>
      </c>
      <c r="V214" s="96"/>
      <c r="AE214" s="222"/>
      <c r="AF214" s="72"/>
      <c r="AG214" s="72"/>
      <c r="AH214" s="72"/>
      <c r="AI214" s="72"/>
      <c r="AJ214" s="72"/>
      <c r="AK214" s="72"/>
      <c r="AL214" s="72"/>
    </row>
    <row r="215" spans="1:38" s="119" customFormat="1" x14ac:dyDescent="0.2">
      <c r="A215" s="72"/>
      <c r="B215" s="207" t="str">
        <f t="shared" si="12"/>
        <v/>
      </c>
      <c r="C215" s="73"/>
      <c r="D215" s="219"/>
      <c r="E215" s="219"/>
      <c r="F215" s="220"/>
      <c r="G215" s="220"/>
      <c r="H215" s="220"/>
      <c r="I215" s="220"/>
      <c r="J215" s="220"/>
      <c r="K215" s="220"/>
      <c r="L215" s="220"/>
      <c r="M215" s="220"/>
      <c r="N215" s="72"/>
      <c r="O215" s="72"/>
      <c r="P215" s="72"/>
      <c r="Q215" s="207" t="str">
        <f t="shared" si="13"/>
        <v/>
      </c>
      <c r="R215" s="95"/>
      <c r="S215" s="72"/>
      <c r="T215" s="221"/>
      <c r="U215" s="207" t="str">
        <f t="shared" si="14"/>
        <v/>
      </c>
      <c r="V215" s="96"/>
      <c r="AE215" s="222"/>
      <c r="AF215" s="72"/>
      <c r="AG215" s="72"/>
      <c r="AH215" s="72"/>
      <c r="AI215" s="72"/>
      <c r="AJ215" s="72"/>
      <c r="AK215" s="72"/>
      <c r="AL215" s="72"/>
    </row>
    <row r="216" spans="1:38" s="119" customFormat="1" x14ac:dyDescent="0.2">
      <c r="A216" s="72"/>
      <c r="B216" s="207" t="str">
        <f t="shared" si="12"/>
        <v/>
      </c>
      <c r="C216" s="73"/>
      <c r="D216" s="219"/>
      <c r="E216" s="219"/>
      <c r="F216" s="220"/>
      <c r="G216" s="220"/>
      <c r="H216" s="220"/>
      <c r="I216" s="220"/>
      <c r="J216" s="220"/>
      <c r="K216" s="220"/>
      <c r="L216" s="220"/>
      <c r="M216" s="220"/>
      <c r="N216" s="72"/>
      <c r="O216" s="72"/>
      <c r="P216" s="72"/>
      <c r="Q216" s="207" t="str">
        <f t="shared" si="13"/>
        <v/>
      </c>
      <c r="R216" s="95"/>
      <c r="S216" s="72"/>
      <c r="T216" s="221"/>
      <c r="U216" s="207" t="str">
        <f t="shared" si="14"/>
        <v/>
      </c>
      <c r="V216" s="96"/>
      <c r="AE216" s="222"/>
      <c r="AF216" s="72"/>
      <c r="AG216" s="72"/>
      <c r="AH216" s="72"/>
      <c r="AI216" s="72"/>
      <c r="AJ216" s="72"/>
      <c r="AK216" s="72"/>
      <c r="AL216" s="72"/>
    </row>
    <row r="217" spans="1:38" s="119" customFormat="1" x14ac:dyDescent="0.2">
      <c r="A217" s="72"/>
      <c r="B217" s="207" t="str">
        <f t="shared" si="12"/>
        <v/>
      </c>
      <c r="C217" s="73"/>
      <c r="D217" s="219"/>
      <c r="E217" s="219"/>
      <c r="F217" s="220"/>
      <c r="G217" s="220"/>
      <c r="H217" s="220"/>
      <c r="I217" s="220"/>
      <c r="J217" s="220"/>
      <c r="K217" s="220"/>
      <c r="L217" s="220"/>
      <c r="M217" s="220"/>
      <c r="N217" s="72"/>
      <c r="O217" s="72"/>
      <c r="P217" s="72"/>
      <c r="Q217" s="207" t="str">
        <f t="shared" si="13"/>
        <v/>
      </c>
      <c r="R217" s="95"/>
      <c r="S217" s="72"/>
      <c r="T217" s="221"/>
      <c r="U217" s="207" t="str">
        <f t="shared" si="14"/>
        <v/>
      </c>
      <c r="V217" s="96"/>
      <c r="AE217" s="222"/>
      <c r="AF217" s="72"/>
      <c r="AG217" s="72"/>
      <c r="AH217" s="72"/>
      <c r="AI217" s="72"/>
      <c r="AJ217" s="72"/>
      <c r="AK217" s="72"/>
      <c r="AL217" s="72"/>
    </row>
    <row r="218" spans="1:38" s="119" customFormat="1" x14ac:dyDescent="0.2">
      <c r="A218" s="72"/>
      <c r="B218" s="207" t="str">
        <f t="shared" si="12"/>
        <v/>
      </c>
      <c r="C218" s="73"/>
      <c r="D218" s="219"/>
      <c r="E218" s="219"/>
      <c r="F218" s="220"/>
      <c r="G218" s="220"/>
      <c r="H218" s="220"/>
      <c r="I218" s="220"/>
      <c r="J218" s="220"/>
      <c r="K218" s="220"/>
      <c r="L218" s="220"/>
      <c r="M218" s="220"/>
      <c r="N218" s="72"/>
      <c r="O218" s="72"/>
      <c r="P218" s="72"/>
      <c r="Q218" s="207" t="str">
        <f t="shared" si="13"/>
        <v/>
      </c>
      <c r="R218" s="95"/>
      <c r="S218" s="72"/>
      <c r="T218" s="221"/>
      <c r="U218" s="207" t="str">
        <f t="shared" si="14"/>
        <v/>
      </c>
      <c r="V218" s="96"/>
      <c r="AE218" s="222"/>
      <c r="AF218" s="72"/>
      <c r="AG218" s="72"/>
      <c r="AH218" s="72"/>
      <c r="AI218" s="72"/>
      <c r="AJ218" s="72"/>
      <c r="AK218" s="72"/>
      <c r="AL218" s="72"/>
    </row>
    <row r="219" spans="1:38" s="119" customFormat="1" x14ac:dyDescent="0.2">
      <c r="A219" s="72"/>
      <c r="B219" s="207" t="str">
        <f t="shared" si="12"/>
        <v/>
      </c>
      <c r="C219" s="73"/>
      <c r="D219" s="219"/>
      <c r="E219" s="219"/>
      <c r="F219" s="220"/>
      <c r="G219" s="220"/>
      <c r="H219" s="220"/>
      <c r="I219" s="220"/>
      <c r="J219" s="220"/>
      <c r="K219" s="220"/>
      <c r="L219" s="220"/>
      <c r="M219" s="220"/>
      <c r="N219" s="72"/>
      <c r="O219" s="72"/>
      <c r="P219" s="72"/>
      <c r="Q219" s="207" t="str">
        <f t="shared" si="13"/>
        <v/>
      </c>
      <c r="R219" s="95"/>
      <c r="S219" s="72"/>
      <c r="T219" s="221"/>
      <c r="U219" s="207" t="str">
        <f t="shared" si="14"/>
        <v/>
      </c>
      <c r="V219" s="96"/>
      <c r="AE219" s="222"/>
      <c r="AF219" s="72"/>
      <c r="AG219" s="72"/>
      <c r="AH219" s="72"/>
      <c r="AI219" s="72"/>
      <c r="AJ219" s="72"/>
      <c r="AK219" s="72"/>
      <c r="AL219" s="72"/>
    </row>
    <row r="220" spans="1:38" s="119" customFormat="1" x14ac:dyDescent="0.2">
      <c r="A220" s="72"/>
      <c r="B220" s="207" t="str">
        <f t="shared" si="12"/>
        <v/>
      </c>
      <c r="C220" s="73"/>
      <c r="D220" s="219"/>
      <c r="E220" s="219"/>
      <c r="F220" s="220"/>
      <c r="G220" s="220"/>
      <c r="H220" s="220"/>
      <c r="I220" s="220"/>
      <c r="J220" s="220"/>
      <c r="K220" s="220"/>
      <c r="L220" s="220"/>
      <c r="M220" s="220"/>
      <c r="N220" s="72"/>
      <c r="O220" s="72"/>
      <c r="P220" s="72"/>
      <c r="Q220" s="207" t="str">
        <f t="shared" si="13"/>
        <v/>
      </c>
      <c r="R220" s="95"/>
      <c r="S220" s="72"/>
      <c r="T220" s="221"/>
      <c r="U220" s="207" t="str">
        <f t="shared" si="14"/>
        <v/>
      </c>
      <c r="V220" s="96"/>
      <c r="AE220" s="222"/>
      <c r="AF220" s="72"/>
      <c r="AG220" s="72"/>
      <c r="AH220" s="72"/>
      <c r="AI220" s="72"/>
      <c r="AJ220" s="72"/>
      <c r="AK220" s="72"/>
      <c r="AL220" s="72"/>
    </row>
    <row r="221" spans="1:38" s="119" customFormat="1" x14ac:dyDescent="0.2">
      <c r="A221" s="72"/>
      <c r="B221" s="207" t="str">
        <f t="shared" si="12"/>
        <v/>
      </c>
      <c r="C221" s="73"/>
      <c r="D221" s="219"/>
      <c r="E221" s="219"/>
      <c r="F221" s="220"/>
      <c r="G221" s="220"/>
      <c r="H221" s="220"/>
      <c r="I221" s="220"/>
      <c r="J221" s="220"/>
      <c r="K221" s="220"/>
      <c r="L221" s="220"/>
      <c r="M221" s="220"/>
      <c r="N221" s="72"/>
      <c r="O221" s="72"/>
      <c r="P221" s="72"/>
      <c r="Q221" s="207" t="str">
        <f t="shared" si="13"/>
        <v/>
      </c>
      <c r="R221" s="95"/>
      <c r="S221" s="72"/>
      <c r="T221" s="221"/>
      <c r="U221" s="207" t="str">
        <f t="shared" si="14"/>
        <v/>
      </c>
      <c r="V221" s="96"/>
      <c r="AE221" s="222"/>
      <c r="AF221" s="72"/>
      <c r="AG221" s="72"/>
      <c r="AH221" s="72"/>
      <c r="AI221" s="72"/>
      <c r="AJ221" s="72"/>
      <c r="AK221" s="72"/>
      <c r="AL221" s="72"/>
    </row>
    <row r="222" spans="1:38" s="119" customFormat="1" x14ac:dyDescent="0.2">
      <c r="A222" s="72"/>
      <c r="B222" s="207" t="str">
        <f t="shared" si="12"/>
        <v/>
      </c>
      <c r="C222" s="73"/>
      <c r="D222" s="219"/>
      <c r="E222" s="219"/>
      <c r="F222" s="220"/>
      <c r="G222" s="220"/>
      <c r="H222" s="220"/>
      <c r="I222" s="220"/>
      <c r="J222" s="220"/>
      <c r="K222" s="220"/>
      <c r="L222" s="220"/>
      <c r="M222" s="220"/>
      <c r="N222" s="72"/>
      <c r="O222" s="72"/>
      <c r="P222" s="72"/>
      <c r="Q222" s="207" t="str">
        <f t="shared" si="13"/>
        <v/>
      </c>
      <c r="R222" s="95"/>
      <c r="S222" s="72"/>
      <c r="T222" s="221"/>
      <c r="U222" s="207" t="str">
        <f t="shared" si="14"/>
        <v/>
      </c>
      <c r="V222" s="96"/>
      <c r="AE222" s="222"/>
      <c r="AF222" s="72"/>
      <c r="AG222" s="72"/>
      <c r="AH222" s="72"/>
      <c r="AI222" s="72"/>
      <c r="AJ222" s="72"/>
      <c r="AK222" s="72"/>
      <c r="AL222" s="72"/>
    </row>
    <row r="223" spans="1:38" s="119" customFormat="1" x14ac:dyDescent="0.2">
      <c r="A223" s="72"/>
      <c r="B223" s="207" t="str">
        <f t="shared" si="12"/>
        <v/>
      </c>
      <c r="C223" s="73"/>
      <c r="D223" s="219"/>
      <c r="E223" s="219"/>
      <c r="F223" s="220"/>
      <c r="G223" s="220"/>
      <c r="H223" s="220"/>
      <c r="I223" s="220"/>
      <c r="J223" s="220"/>
      <c r="K223" s="220"/>
      <c r="L223" s="220"/>
      <c r="M223" s="220"/>
      <c r="N223" s="72"/>
      <c r="O223" s="72"/>
      <c r="P223" s="72"/>
      <c r="Q223" s="207" t="str">
        <f t="shared" si="13"/>
        <v/>
      </c>
      <c r="R223" s="95"/>
      <c r="S223" s="72"/>
      <c r="T223" s="221"/>
      <c r="U223" s="207" t="str">
        <f t="shared" si="14"/>
        <v/>
      </c>
      <c r="V223" s="96"/>
      <c r="AE223" s="222"/>
      <c r="AF223" s="72"/>
      <c r="AG223" s="72"/>
      <c r="AH223" s="72"/>
      <c r="AI223" s="72"/>
      <c r="AJ223" s="72"/>
      <c r="AK223" s="72"/>
      <c r="AL223" s="72"/>
    </row>
    <row r="224" spans="1:38" s="119" customFormat="1" x14ac:dyDescent="0.2">
      <c r="A224" s="72"/>
      <c r="B224" s="207" t="str">
        <f t="shared" si="12"/>
        <v/>
      </c>
      <c r="C224" s="73"/>
      <c r="D224" s="219"/>
      <c r="E224" s="219"/>
      <c r="F224" s="220"/>
      <c r="G224" s="220"/>
      <c r="H224" s="220"/>
      <c r="I224" s="220"/>
      <c r="J224" s="220"/>
      <c r="K224" s="220"/>
      <c r="L224" s="220"/>
      <c r="M224" s="220"/>
      <c r="N224" s="72"/>
      <c r="O224" s="72"/>
      <c r="P224" s="72"/>
      <c r="Q224" s="207" t="str">
        <f t="shared" si="13"/>
        <v/>
      </c>
      <c r="R224" s="95"/>
      <c r="S224" s="72"/>
      <c r="T224" s="221"/>
      <c r="U224" s="207" t="str">
        <f t="shared" si="14"/>
        <v/>
      </c>
      <c r="V224" s="96"/>
      <c r="AE224" s="222"/>
      <c r="AF224" s="72"/>
      <c r="AG224" s="72"/>
      <c r="AH224" s="72"/>
      <c r="AI224" s="72"/>
      <c r="AJ224" s="72"/>
      <c r="AK224" s="72"/>
      <c r="AL224" s="72"/>
    </row>
    <row r="225" spans="1:38" s="119" customFormat="1" x14ac:dyDescent="0.2">
      <c r="A225" s="72"/>
      <c r="B225" s="207" t="str">
        <f t="shared" si="12"/>
        <v/>
      </c>
      <c r="C225" s="73"/>
      <c r="D225" s="219"/>
      <c r="E225" s="219"/>
      <c r="F225" s="220"/>
      <c r="G225" s="220"/>
      <c r="H225" s="220"/>
      <c r="I225" s="220"/>
      <c r="J225" s="220"/>
      <c r="K225" s="220"/>
      <c r="L225" s="220"/>
      <c r="M225" s="220"/>
      <c r="N225" s="72"/>
      <c r="O225" s="72"/>
      <c r="P225" s="72"/>
      <c r="Q225" s="207" t="str">
        <f t="shared" si="13"/>
        <v/>
      </c>
      <c r="R225" s="95"/>
      <c r="S225" s="72"/>
      <c r="T225" s="221"/>
      <c r="U225" s="207" t="str">
        <f t="shared" si="14"/>
        <v/>
      </c>
      <c r="V225" s="96"/>
      <c r="AE225" s="222"/>
      <c r="AF225" s="72"/>
      <c r="AG225" s="72"/>
      <c r="AH225" s="72"/>
      <c r="AI225" s="72"/>
      <c r="AJ225" s="72"/>
      <c r="AK225" s="72"/>
      <c r="AL225" s="72"/>
    </row>
    <row r="226" spans="1:38" s="119" customFormat="1" x14ac:dyDescent="0.2">
      <c r="A226" s="72"/>
      <c r="B226" s="207" t="str">
        <f t="shared" si="12"/>
        <v/>
      </c>
      <c r="C226" s="73"/>
      <c r="D226" s="219"/>
      <c r="E226" s="219"/>
      <c r="F226" s="220"/>
      <c r="G226" s="220"/>
      <c r="H226" s="220"/>
      <c r="I226" s="220"/>
      <c r="J226" s="220"/>
      <c r="K226" s="220"/>
      <c r="L226" s="220"/>
      <c r="M226" s="220"/>
      <c r="N226" s="72"/>
      <c r="O226" s="72"/>
      <c r="P226" s="72"/>
      <c r="Q226" s="207" t="str">
        <f t="shared" si="13"/>
        <v/>
      </c>
      <c r="R226" s="95"/>
      <c r="S226" s="72"/>
      <c r="T226" s="221"/>
      <c r="U226" s="207" t="str">
        <f t="shared" si="14"/>
        <v/>
      </c>
      <c r="V226" s="96"/>
      <c r="AE226" s="222"/>
      <c r="AF226" s="72"/>
      <c r="AG226" s="72"/>
      <c r="AH226" s="72"/>
      <c r="AI226" s="72"/>
      <c r="AJ226" s="72"/>
      <c r="AK226" s="72"/>
      <c r="AL226" s="72"/>
    </row>
    <row r="227" spans="1:38" s="119" customFormat="1" x14ac:dyDescent="0.2">
      <c r="A227" s="72"/>
      <c r="B227" s="207" t="str">
        <f t="shared" si="12"/>
        <v/>
      </c>
      <c r="C227" s="73"/>
      <c r="D227" s="219"/>
      <c r="E227" s="219"/>
      <c r="F227" s="220"/>
      <c r="G227" s="220"/>
      <c r="H227" s="220"/>
      <c r="I227" s="220"/>
      <c r="J227" s="220"/>
      <c r="K227" s="220"/>
      <c r="L227" s="220"/>
      <c r="M227" s="220"/>
      <c r="N227" s="72"/>
      <c r="O227" s="72"/>
      <c r="P227" s="72"/>
      <c r="Q227" s="207" t="str">
        <f t="shared" si="13"/>
        <v/>
      </c>
      <c r="R227" s="95"/>
      <c r="S227" s="72"/>
      <c r="T227" s="221"/>
      <c r="U227" s="207" t="str">
        <f t="shared" si="14"/>
        <v/>
      </c>
      <c r="V227" s="96"/>
      <c r="AE227" s="222"/>
      <c r="AF227" s="72"/>
      <c r="AG227" s="72"/>
      <c r="AH227" s="72"/>
      <c r="AI227" s="72"/>
      <c r="AJ227" s="72"/>
      <c r="AK227" s="72"/>
      <c r="AL227" s="72"/>
    </row>
    <row r="228" spans="1:38" s="119" customFormat="1" x14ac:dyDescent="0.2">
      <c r="A228" s="72"/>
      <c r="B228" s="207" t="str">
        <f t="shared" si="12"/>
        <v/>
      </c>
      <c r="C228" s="73"/>
      <c r="D228" s="219"/>
      <c r="E228" s="219"/>
      <c r="F228" s="220"/>
      <c r="G228" s="220"/>
      <c r="H228" s="220"/>
      <c r="I228" s="220"/>
      <c r="J228" s="220"/>
      <c r="K228" s="220"/>
      <c r="L228" s="220"/>
      <c r="M228" s="220"/>
      <c r="N228" s="72"/>
      <c r="O228" s="72"/>
      <c r="P228" s="72"/>
      <c r="Q228" s="207" t="str">
        <f t="shared" si="13"/>
        <v/>
      </c>
      <c r="R228" s="95"/>
      <c r="S228" s="72"/>
      <c r="T228" s="221"/>
      <c r="U228" s="207" t="str">
        <f t="shared" si="14"/>
        <v/>
      </c>
      <c r="V228" s="96"/>
      <c r="AE228" s="222"/>
      <c r="AF228" s="72"/>
      <c r="AG228" s="72"/>
      <c r="AH228" s="72"/>
      <c r="AI228" s="72"/>
      <c r="AJ228" s="72"/>
      <c r="AK228" s="72"/>
      <c r="AL228" s="72"/>
    </row>
    <row r="229" spans="1:38" s="119" customFormat="1" x14ac:dyDescent="0.2">
      <c r="A229" s="72"/>
      <c r="B229" s="207" t="str">
        <f t="shared" si="12"/>
        <v/>
      </c>
      <c r="C229" s="73"/>
      <c r="D229" s="219"/>
      <c r="E229" s="219"/>
      <c r="F229" s="220"/>
      <c r="G229" s="220"/>
      <c r="H229" s="220"/>
      <c r="I229" s="220"/>
      <c r="J229" s="220"/>
      <c r="K229" s="220"/>
      <c r="L229" s="220"/>
      <c r="M229" s="220"/>
      <c r="N229" s="72"/>
      <c r="O229" s="72"/>
      <c r="P229" s="72"/>
      <c r="Q229" s="207" t="str">
        <f t="shared" si="13"/>
        <v/>
      </c>
      <c r="R229" s="95"/>
      <c r="S229" s="72"/>
      <c r="T229" s="221"/>
      <c r="U229" s="207" t="str">
        <f t="shared" si="14"/>
        <v/>
      </c>
      <c r="V229" s="96"/>
      <c r="AE229" s="222"/>
      <c r="AF229" s="72"/>
      <c r="AG229" s="72"/>
      <c r="AH229" s="72"/>
      <c r="AI229" s="72"/>
      <c r="AJ229" s="72"/>
      <c r="AK229" s="72"/>
      <c r="AL229" s="72"/>
    </row>
    <row r="230" spans="1:38" s="119" customFormat="1" x14ac:dyDescent="0.2">
      <c r="A230" s="72"/>
      <c r="B230" s="207" t="str">
        <f t="shared" si="12"/>
        <v/>
      </c>
      <c r="C230" s="73"/>
      <c r="D230" s="219"/>
      <c r="E230" s="219"/>
      <c r="F230" s="220"/>
      <c r="G230" s="220"/>
      <c r="H230" s="220"/>
      <c r="I230" s="220"/>
      <c r="J230" s="220"/>
      <c r="K230" s="220"/>
      <c r="L230" s="220"/>
      <c r="M230" s="220"/>
      <c r="N230" s="72"/>
      <c r="O230" s="72"/>
      <c r="P230" s="72"/>
      <c r="Q230" s="207" t="str">
        <f t="shared" si="13"/>
        <v/>
      </c>
      <c r="R230" s="95"/>
      <c r="S230" s="72"/>
      <c r="T230" s="221"/>
      <c r="U230" s="207" t="str">
        <f t="shared" si="14"/>
        <v/>
      </c>
      <c r="V230" s="96"/>
      <c r="AE230" s="222"/>
      <c r="AF230" s="72"/>
      <c r="AG230" s="72"/>
      <c r="AH230" s="72"/>
      <c r="AI230" s="72"/>
      <c r="AJ230" s="72"/>
      <c r="AK230" s="72"/>
      <c r="AL230" s="72"/>
    </row>
    <row r="231" spans="1:38" s="119" customFormat="1" x14ac:dyDescent="0.2">
      <c r="A231" s="72"/>
      <c r="B231" s="207" t="str">
        <f t="shared" si="12"/>
        <v/>
      </c>
      <c r="C231" s="73"/>
      <c r="D231" s="219"/>
      <c r="E231" s="219"/>
      <c r="F231" s="220"/>
      <c r="G231" s="220"/>
      <c r="H231" s="220"/>
      <c r="I231" s="220"/>
      <c r="J231" s="220"/>
      <c r="K231" s="220"/>
      <c r="L231" s="220"/>
      <c r="M231" s="220"/>
      <c r="N231" s="72"/>
      <c r="O231" s="72"/>
      <c r="P231" s="72"/>
      <c r="Q231" s="207" t="str">
        <f t="shared" si="13"/>
        <v/>
      </c>
      <c r="R231" s="95"/>
      <c r="S231" s="72"/>
      <c r="T231" s="221"/>
      <c r="U231" s="207" t="str">
        <f t="shared" si="14"/>
        <v/>
      </c>
      <c r="V231" s="96"/>
      <c r="AE231" s="222"/>
      <c r="AF231" s="72"/>
      <c r="AG231" s="72"/>
      <c r="AH231" s="72"/>
      <c r="AI231" s="72"/>
      <c r="AJ231" s="72"/>
      <c r="AK231" s="72"/>
      <c r="AL231" s="72"/>
    </row>
    <row r="232" spans="1:38" s="119" customFormat="1" x14ac:dyDescent="0.2">
      <c r="A232" s="72"/>
      <c r="B232" s="207" t="str">
        <f t="shared" si="12"/>
        <v/>
      </c>
      <c r="C232" s="73"/>
      <c r="D232" s="219"/>
      <c r="E232" s="219"/>
      <c r="F232" s="220"/>
      <c r="G232" s="220"/>
      <c r="H232" s="220"/>
      <c r="I232" s="220"/>
      <c r="J232" s="220"/>
      <c r="K232" s="220"/>
      <c r="L232" s="220"/>
      <c r="M232" s="220"/>
      <c r="N232" s="72"/>
      <c r="O232" s="72"/>
      <c r="P232" s="72"/>
      <c r="Q232" s="207" t="str">
        <f t="shared" si="13"/>
        <v/>
      </c>
      <c r="R232" s="95"/>
      <c r="S232" s="72"/>
      <c r="T232" s="221"/>
      <c r="U232" s="207" t="str">
        <f t="shared" si="14"/>
        <v/>
      </c>
      <c r="V232" s="96"/>
      <c r="AE232" s="222"/>
      <c r="AF232" s="72"/>
      <c r="AG232" s="72"/>
      <c r="AH232" s="72"/>
      <c r="AI232" s="72"/>
      <c r="AJ232" s="72"/>
      <c r="AK232" s="72"/>
      <c r="AL232" s="72"/>
    </row>
    <row r="233" spans="1:38" s="119" customFormat="1" x14ac:dyDescent="0.2">
      <c r="A233" s="72"/>
      <c r="B233" s="207" t="str">
        <f t="shared" si="12"/>
        <v/>
      </c>
      <c r="C233" s="73"/>
      <c r="D233" s="219"/>
      <c r="E233" s="219"/>
      <c r="F233" s="220"/>
      <c r="G233" s="220"/>
      <c r="H233" s="220"/>
      <c r="I233" s="220"/>
      <c r="J233" s="220"/>
      <c r="K233" s="220"/>
      <c r="L233" s="220"/>
      <c r="M233" s="220"/>
      <c r="N233" s="72"/>
      <c r="O233" s="72"/>
      <c r="P233" s="72"/>
      <c r="Q233" s="207" t="str">
        <f t="shared" si="13"/>
        <v/>
      </c>
      <c r="R233" s="95"/>
      <c r="S233" s="72"/>
      <c r="T233" s="221"/>
      <c r="U233" s="207" t="str">
        <f t="shared" si="14"/>
        <v/>
      </c>
      <c r="V233" s="96"/>
      <c r="AE233" s="222"/>
      <c r="AF233" s="72"/>
      <c r="AG233" s="72"/>
      <c r="AH233" s="72"/>
      <c r="AI233" s="72"/>
      <c r="AJ233" s="72"/>
      <c r="AK233" s="72"/>
      <c r="AL233" s="72"/>
    </row>
    <row r="234" spans="1:38" s="119" customFormat="1" x14ac:dyDescent="0.2">
      <c r="A234" s="72"/>
      <c r="B234" s="207" t="str">
        <f t="shared" si="12"/>
        <v/>
      </c>
      <c r="C234" s="73"/>
      <c r="D234" s="219"/>
      <c r="E234" s="219"/>
      <c r="F234" s="220"/>
      <c r="G234" s="220"/>
      <c r="H234" s="220"/>
      <c r="I234" s="220"/>
      <c r="J234" s="220"/>
      <c r="K234" s="220"/>
      <c r="L234" s="220"/>
      <c r="M234" s="220"/>
      <c r="N234" s="72"/>
      <c r="O234" s="72"/>
      <c r="P234" s="72"/>
      <c r="Q234" s="207" t="str">
        <f t="shared" si="13"/>
        <v/>
      </c>
      <c r="R234" s="95"/>
      <c r="S234" s="72"/>
      <c r="T234" s="221"/>
      <c r="U234" s="207" t="str">
        <f t="shared" si="14"/>
        <v/>
      </c>
      <c r="V234" s="96"/>
      <c r="AE234" s="222"/>
      <c r="AF234" s="72"/>
      <c r="AG234" s="72"/>
      <c r="AH234" s="72"/>
      <c r="AI234" s="72"/>
      <c r="AJ234" s="72"/>
      <c r="AK234" s="72"/>
      <c r="AL234" s="72"/>
    </row>
    <row r="235" spans="1:38" s="119" customFormat="1" x14ac:dyDescent="0.2">
      <c r="A235" s="72"/>
      <c r="B235" s="207" t="str">
        <f t="shared" si="12"/>
        <v/>
      </c>
      <c r="C235" s="73"/>
      <c r="D235" s="219"/>
      <c r="E235" s="219"/>
      <c r="F235" s="220"/>
      <c r="G235" s="220"/>
      <c r="H235" s="220"/>
      <c r="I235" s="220"/>
      <c r="J235" s="220"/>
      <c r="K235" s="220"/>
      <c r="L235" s="220"/>
      <c r="M235" s="220"/>
      <c r="N235" s="72"/>
      <c r="O235" s="72"/>
      <c r="P235" s="72"/>
      <c r="Q235" s="207" t="str">
        <f t="shared" si="13"/>
        <v/>
      </c>
      <c r="R235" s="95"/>
      <c r="S235" s="72"/>
      <c r="T235" s="221"/>
      <c r="U235" s="207" t="str">
        <f t="shared" si="14"/>
        <v/>
      </c>
      <c r="V235" s="96"/>
      <c r="AE235" s="222"/>
      <c r="AF235" s="72"/>
      <c r="AG235" s="72"/>
      <c r="AH235" s="72"/>
      <c r="AI235" s="72"/>
      <c r="AJ235" s="72"/>
      <c r="AK235" s="72"/>
      <c r="AL235" s="72"/>
    </row>
    <row r="236" spans="1:38" s="119" customFormat="1" x14ac:dyDescent="0.2">
      <c r="A236" s="72"/>
      <c r="B236" s="207" t="str">
        <f t="shared" si="12"/>
        <v/>
      </c>
      <c r="C236" s="73"/>
      <c r="D236" s="219"/>
      <c r="E236" s="219"/>
      <c r="F236" s="220"/>
      <c r="G236" s="220"/>
      <c r="H236" s="220"/>
      <c r="I236" s="220"/>
      <c r="J236" s="220"/>
      <c r="K236" s="220"/>
      <c r="L236" s="220"/>
      <c r="M236" s="220"/>
      <c r="N236" s="72"/>
      <c r="O236" s="72"/>
      <c r="P236" s="72"/>
      <c r="Q236" s="207" t="str">
        <f t="shared" si="13"/>
        <v/>
      </c>
      <c r="R236" s="95"/>
      <c r="S236" s="72"/>
      <c r="T236" s="221"/>
      <c r="U236" s="207" t="str">
        <f t="shared" si="14"/>
        <v/>
      </c>
      <c r="V236" s="96"/>
      <c r="AE236" s="222"/>
      <c r="AF236" s="72"/>
      <c r="AG236" s="72"/>
      <c r="AH236" s="72"/>
      <c r="AI236" s="72"/>
      <c r="AJ236" s="72"/>
      <c r="AK236" s="72"/>
      <c r="AL236" s="72"/>
    </row>
    <row r="237" spans="1:38" s="119" customFormat="1" x14ac:dyDescent="0.2">
      <c r="A237" s="72"/>
      <c r="B237" s="207" t="str">
        <f t="shared" si="12"/>
        <v/>
      </c>
      <c r="C237" s="73"/>
      <c r="D237" s="219"/>
      <c r="E237" s="219"/>
      <c r="F237" s="220"/>
      <c r="G237" s="220"/>
      <c r="H237" s="220"/>
      <c r="I237" s="220"/>
      <c r="J237" s="220"/>
      <c r="K237" s="220"/>
      <c r="L237" s="220"/>
      <c r="M237" s="220"/>
      <c r="N237" s="72"/>
      <c r="O237" s="72"/>
      <c r="P237" s="72"/>
      <c r="Q237" s="207" t="str">
        <f t="shared" si="13"/>
        <v/>
      </c>
      <c r="R237" s="95"/>
      <c r="S237" s="72"/>
      <c r="T237" s="221"/>
      <c r="U237" s="207" t="str">
        <f t="shared" si="14"/>
        <v/>
      </c>
      <c r="V237" s="96"/>
      <c r="AE237" s="222"/>
      <c r="AF237" s="72"/>
      <c r="AG237" s="72"/>
      <c r="AH237" s="72"/>
      <c r="AI237" s="72"/>
      <c r="AJ237" s="72"/>
      <c r="AK237" s="72"/>
      <c r="AL237" s="72"/>
    </row>
    <row r="238" spans="1:38" s="119" customFormat="1" x14ac:dyDescent="0.2">
      <c r="A238" s="72"/>
      <c r="B238" s="207" t="str">
        <f t="shared" si="12"/>
        <v/>
      </c>
      <c r="C238" s="73"/>
      <c r="D238" s="219"/>
      <c r="E238" s="219"/>
      <c r="F238" s="220"/>
      <c r="G238" s="220"/>
      <c r="H238" s="220"/>
      <c r="I238" s="220"/>
      <c r="J238" s="220"/>
      <c r="K238" s="220"/>
      <c r="L238" s="220"/>
      <c r="M238" s="220"/>
      <c r="N238" s="72"/>
      <c r="O238" s="72"/>
      <c r="P238" s="72"/>
      <c r="Q238" s="207" t="str">
        <f t="shared" si="13"/>
        <v/>
      </c>
      <c r="R238" s="95"/>
      <c r="S238" s="72"/>
      <c r="T238" s="221"/>
      <c r="U238" s="207" t="str">
        <f t="shared" si="14"/>
        <v/>
      </c>
      <c r="V238" s="96"/>
      <c r="AE238" s="222"/>
      <c r="AF238" s="72"/>
      <c r="AG238" s="72"/>
      <c r="AH238" s="72"/>
      <c r="AI238" s="72"/>
      <c r="AJ238" s="72"/>
      <c r="AK238" s="72"/>
      <c r="AL238" s="72"/>
    </row>
    <row r="239" spans="1:38" s="119" customFormat="1" x14ac:dyDescent="0.2">
      <c r="A239" s="72"/>
      <c r="B239" s="207" t="str">
        <f t="shared" si="12"/>
        <v/>
      </c>
      <c r="C239" s="73"/>
      <c r="D239" s="219"/>
      <c r="E239" s="219"/>
      <c r="F239" s="220"/>
      <c r="G239" s="220"/>
      <c r="H239" s="220"/>
      <c r="I239" s="220"/>
      <c r="J239" s="220"/>
      <c r="K239" s="220"/>
      <c r="L239" s="220"/>
      <c r="M239" s="220"/>
      <c r="N239" s="72"/>
      <c r="O239" s="72"/>
      <c r="P239" s="72"/>
      <c r="Q239" s="207" t="str">
        <f t="shared" si="13"/>
        <v/>
      </c>
      <c r="R239" s="95"/>
      <c r="S239" s="72"/>
      <c r="T239" s="221"/>
      <c r="U239" s="207" t="str">
        <f t="shared" si="14"/>
        <v/>
      </c>
      <c r="V239" s="96"/>
      <c r="AE239" s="222"/>
      <c r="AF239" s="72"/>
      <c r="AG239" s="72"/>
      <c r="AH239" s="72"/>
      <c r="AI239" s="72"/>
      <c r="AJ239" s="72"/>
      <c r="AK239" s="72"/>
      <c r="AL239" s="72"/>
    </row>
    <row r="240" spans="1:38" s="119" customFormat="1" x14ac:dyDescent="0.2">
      <c r="A240" s="72"/>
      <c r="B240" s="207" t="str">
        <f t="shared" si="12"/>
        <v/>
      </c>
      <c r="C240" s="73"/>
      <c r="D240" s="219"/>
      <c r="E240" s="219"/>
      <c r="F240" s="220"/>
      <c r="G240" s="220"/>
      <c r="H240" s="220"/>
      <c r="I240" s="220"/>
      <c r="J240" s="220"/>
      <c r="K240" s="220"/>
      <c r="L240" s="220"/>
      <c r="M240" s="220"/>
      <c r="N240" s="72"/>
      <c r="O240" s="72"/>
      <c r="P240" s="72"/>
      <c r="Q240" s="207" t="str">
        <f t="shared" si="13"/>
        <v/>
      </c>
      <c r="R240" s="95"/>
      <c r="S240" s="72"/>
      <c r="T240" s="221"/>
      <c r="U240" s="207" t="str">
        <f t="shared" si="14"/>
        <v/>
      </c>
      <c r="V240" s="96"/>
      <c r="AE240" s="222"/>
      <c r="AF240" s="72"/>
      <c r="AG240" s="72"/>
      <c r="AH240" s="72"/>
      <c r="AI240" s="72"/>
      <c r="AJ240" s="72"/>
      <c r="AK240" s="72"/>
      <c r="AL240" s="72"/>
    </row>
    <row r="241" spans="1:38" s="119" customFormat="1" x14ac:dyDescent="0.2">
      <c r="A241" s="72"/>
      <c r="B241" s="207" t="str">
        <f t="shared" si="12"/>
        <v/>
      </c>
      <c r="C241" s="73"/>
      <c r="D241" s="219"/>
      <c r="E241" s="219"/>
      <c r="F241" s="220"/>
      <c r="G241" s="220"/>
      <c r="H241" s="220"/>
      <c r="I241" s="220"/>
      <c r="J241" s="220"/>
      <c r="K241" s="220"/>
      <c r="L241" s="220"/>
      <c r="M241" s="220"/>
      <c r="N241" s="72"/>
      <c r="O241" s="72"/>
      <c r="P241" s="72"/>
      <c r="Q241" s="207" t="str">
        <f t="shared" si="13"/>
        <v/>
      </c>
      <c r="R241" s="95"/>
      <c r="S241" s="72"/>
      <c r="T241" s="221"/>
      <c r="U241" s="207" t="str">
        <f t="shared" si="14"/>
        <v/>
      </c>
      <c r="V241" s="96"/>
      <c r="AE241" s="222"/>
      <c r="AF241" s="72"/>
      <c r="AG241" s="72"/>
      <c r="AH241" s="72"/>
      <c r="AI241" s="72"/>
      <c r="AJ241" s="72"/>
      <c r="AK241" s="72"/>
      <c r="AL241" s="72"/>
    </row>
    <row r="242" spans="1:38" s="119" customFormat="1" x14ac:dyDescent="0.2">
      <c r="A242" s="72"/>
      <c r="B242" s="207" t="str">
        <f t="shared" si="12"/>
        <v/>
      </c>
      <c r="C242" s="73"/>
      <c r="D242" s="219"/>
      <c r="E242" s="219"/>
      <c r="F242" s="220"/>
      <c r="G242" s="220"/>
      <c r="H242" s="220"/>
      <c r="I242" s="220"/>
      <c r="J242" s="220"/>
      <c r="K242" s="220"/>
      <c r="L242" s="220"/>
      <c r="M242" s="220"/>
      <c r="N242" s="72"/>
      <c r="O242" s="72"/>
      <c r="P242" s="72"/>
      <c r="Q242" s="207" t="str">
        <f t="shared" si="13"/>
        <v/>
      </c>
      <c r="R242" s="95"/>
      <c r="S242" s="72"/>
      <c r="T242" s="221"/>
      <c r="U242" s="207" t="str">
        <f t="shared" si="14"/>
        <v/>
      </c>
      <c r="V242" s="96"/>
      <c r="AE242" s="222"/>
      <c r="AF242" s="72"/>
      <c r="AG242" s="72"/>
      <c r="AH242" s="72"/>
      <c r="AI242" s="72"/>
      <c r="AJ242" s="72"/>
      <c r="AK242" s="72"/>
      <c r="AL242" s="72"/>
    </row>
    <row r="243" spans="1:38" s="119" customFormat="1" x14ac:dyDescent="0.2">
      <c r="A243" s="72"/>
      <c r="B243" s="207" t="str">
        <f t="shared" si="12"/>
        <v/>
      </c>
      <c r="C243" s="73"/>
      <c r="D243" s="219"/>
      <c r="E243" s="219"/>
      <c r="F243" s="220"/>
      <c r="G243" s="220"/>
      <c r="H243" s="220"/>
      <c r="I243" s="220"/>
      <c r="J243" s="220"/>
      <c r="K243" s="220"/>
      <c r="L243" s="220"/>
      <c r="M243" s="220"/>
      <c r="N243" s="72"/>
      <c r="O243" s="72"/>
      <c r="P243" s="72"/>
      <c r="Q243" s="207" t="str">
        <f t="shared" si="13"/>
        <v/>
      </c>
      <c r="R243" s="95"/>
      <c r="S243" s="72"/>
      <c r="T243" s="221"/>
      <c r="U243" s="207" t="str">
        <f t="shared" si="14"/>
        <v/>
      </c>
      <c r="V243" s="96"/>
      <c r="AE243" s="222"/>
      <c r="AF243" s="72"/>
      <c r="AG243" s="72"/>
      <c r="AH243" s="72"/>
      <c r="AI243" s="72"/>
      <c r="AJ243" s="72"/>
      <c r="AK243" s="72"/>
      <c r="AL243" s="72"/>
    </row>
    <row r="244" spans="1:38" s="119" customFormat="1" x14ac:dyDescent="0.2">
      <c r="A244" s="72"/>
      <c r="B244" s="207" t="str">
        <f t="shared" si="12"/>
        <v/>
      </c>
      <c r="C244" s="73"/>
      <c r="D244" s="219"/>
      <c r="E244" s="219"/>
      <c r="F244" s="220"/>
      <c r="G244" s="220"/>
      <c r="H244" s="220"/>
      <c r="I244" s="220"/>
      <c r="J244" s="220"/>
      <c r="K244" s="220"/>
      <c r="L244" s="220"/>
      <c r="M244" s="220"/>
      <c r="N244" s="72"/>
      <c r="O244" s="72"/>
      <c r="P244" s="72"/>
      <c r="Q244" s="207" t="str">
        <f t="shared" si="13"/>
        <v/>
      </c>
      <c r="R244" s="95"/>
      <c r="S244" s="72"/>
      <c r="T244" s="221"/>
      <c r="U244" s="207" t="str">
        <f t="shared" si="14"/>
        <v/>
      </c>
      <c r="V244" s="96"/>
      <c r="AE244" s="222"/>
      <c r="AF244" s="72"/>
      <c r="AG244" s="72"/>
      <c r="AH244" s="72"/>
      <c r="AI244" s="72"/>
      <c r="AJ244" s="72"/>
      <c r="AK244" s="72"/>
      <c r="AL244" s="72"/>
    </row>
    <row r="245" spans="1:38" s="119" customFormat="1" x14ac:dyDescent="0.2">
      <c r="A245" s="72"/>
      <c r="B245" s="207" t="str">
        <f t="shared" si="12"/>
        <v/>
      </c>
      <c r="C245" s="73"/>
      <c r="D245" s="219"/>
      <c r="E245" s="219"/>
      <c r="F245" s="220"/>
      <c r="G245" s="220"/>
      <c r="H245" s="220"/>
      <c r="I245" s="220"/>
      <c r="J245" s="220"/>
      <c r="K245" s="220"/>
      <c r="L245" s="220"/>
      <c r="M245" s="220"/>
      <c r="N245" s="72"/>
      <c r="O245" s="72"/>
      <c r="P245" s="72"/>
      <c r="Q245" s="207" t="str">
        <f t="shared" si="13"/>
        <v/>
      </c>
      <c r="R245" s="95"/>
      <c r="S245" s="72"/>
      <c r="T245" s="221"/>
      <c r="U245" s="207" t="str">
        <f t="shared" si="14"/>
        <v/>
      </c>
      <c r="V245" s="96"/>
      <c r="AE245" s="222"/>
      <c r="AF245" s="72"/>
      <c r="AG245" s="72"/>
      <c r="AH245" s="72"/>
      <c r="AI245" s="72"/>
      <c r="AJ245" s="72"/>
      <c r="AK245" s="72"/>
      <c r="AL245" s="72"/>
    </row>
    <row r="246" spans="1:38" s="119" customFormat="1" x14ac:dyDescent="0.2">
      <c r="A246" s="72"/>
      <c r="B246" s="207" t="str">
        <f t="shared" si="12"/>
        <v/>
      </c>
      <c r="C246" s="73"/>
      <c r="D246" s="219"/>
      <c r="E246" s="219"/>
      <c r="F246" s="220"/>
      <c r="G246" s="220"/>
      <c r="H246" s="220"/>
      <c r="I246" s="220"/>
      <c r="J246" s="220"/>
      <c r="K246" s="220"/>
      <c r="L246" s="220"/>
      <c r="M246" s="220"/>
      <c r="N246" s="72"/>
      <c r="O246" s="72"/>
      <c r="P246" s="72"/>
      <c r="Q246" s="207" t="str">
        <f t="shared" si="13"/>
        <v/>
      </c>
      <c r="R246" s="95"/>
      <c r="S246" s="72"/>
      <c r="T246" s="221"/>
      <c r="U246" s="207" t="str">
        <f t="shared" si="14"/>
        <v/>
      </c>
      <c r="V246" s="96"/>
      <c r="AE246" s="222"/>
      <c r="AF246" s="72"/>
      <c r="AG246" s="72"/>
      <c r="AH246" s="72"/>
      <c r="AI246" s="72"/>
      <c r="AJ246" s="72"/>
      <c r="AK246" s="72"/>
      <c r="AL246" s="72"/>
    </row>
    <row r="247" spans="1:38" s="119" customFormat="1" x14ac:dyDescent="0.2">
      <c r="A247" s="72"/>
      <c r="B247" s="207" t="str">
        <f t="shared" si="12"/>
        <v/>
      </c>
      <c r="C247" s="73"/>
      <c r="D247" s="219"/>
      <c r="E247" s="219"/>
      <c r="F247" s="220"/>
      <c r="G247" s="220"/>
      <c r="H247" s="220"/>
      <c r="I247" s="220"/>
      <c r="J247" s="220"/>
      <c r="K247" s="220"/>
      <c r="L247" s="220"/>
      <c r="M247" s="220"/>
      <c r="N247" s="72"/>
      <c r="O247" s="72"/>
      <c r="P247" s="72"/>
      <c r="Q247" s="207" t="str">
        <f t="shared" si="13"/>
        <v/>
      </c>
      <c r="R247" s="95"/>
      <c r="S247" s="72"/>
      <c r="T247" s="221"/>
      <c r="U247" s="207" t="str">
        <f t="shared" si="14"/>
        <v/>
      </c>
      <c r="V247" s="96"/>
      <c r="AE247" s="222"/>
      <c r="AF247" s="72"/>
      <c r="AG247" s="72"/>
      <c r="AH247" s="72"/>
      <c r="AI247" s="72"/>
      <c r="AJ247" s="72"/>
      <c r="AK247" s="72"/>
      <c r="AL247" s="72"/>
    </row>
    <row r="248" spans="1:38" s="119" customFormat="1" x14ac:dyDescent="0.2">
      <c r="A248" s="72"/>
      <c r="B248" s="207" t="str">
        <f t="shared" si="12"/>
        <v/>
      </c>
      <c r="C248" s="73"/>
      <c r="D248" s="219"/>
      <c r="E248" s="219"/>
      <c r="F248" s="220"/>
      <c r="G248" s="220"/>
      <c r="H248" s="220"/>
      <c r="I248" s="220"/>
      <c r="J248" s="220"/>
      <c r="K248" s="220"/>
      <c r="L248" s="220"/>
      <c r="M248" s="220"/>
      <c r="N248" s="72"/>
      <c r="O248" s="72"/>
      <c r="P248" s="72"/>
      <c r="Q248" s="207" t="str">
        <f t="shared" si="13"/>
        <v/>
      </c>
      <c r="R248" s="95"/>
      <c r="S248" s="72"/>
      <c r="T248" s="221"/>
      <c r="U248" s="207" t="str">
        <f t="shared" si="14"/>
        <v/>
      </c>
      <c r="V248" s="96"/>
      <c r="AE248" s="222"/>
      <c r="AF248" s="72"/>
      <c r="AG248" s="72"/>
      <c r="AH248" s="72"/>
      <c r="AI248" s="72"/>
      <c r="AJ248" s="72"/>
      <c r="AK248" s="72"/>
      <c r="AL248" s="72"/>
    </row>
    <row r="249" spans="1:38" s="119" customFormat="1" x14ac:dyDescent="0.2">
      <c r="A249" s="72"/>
      <c r="B249" s="207" t="str">
        <f t="shared" si="12"/>
        <v/>
      </c>
      <c r="C249" s="73"/>
      <c r="D249" s="219"/>
      <c r="E249" s="219"/>
      <c r="F249" s="220"/>
      <c r="G249" s="220"/>
      <c r="H249" s="220"/>
      <c r="I249" s="220"/>
      <c r="J249" s="220"/>
      <c r="K249" s="220"/>
      <c r="L249" s="220"/>
      <c r="M249" s="220"/>
      <c r="N249" s="72"/>
      <c r="O249" s="72"/>
      <c r="P249" s="72"/>
      <c r="Q249" s="207" t="str">
        <f t="shared" si="13"/>
        <v/>
      </c>
      <c r="R249" s="95"/>
      <c r="S249" s="72"/>
      <c r="T249" s="221"/>
      <c r="U249" s="207" t="str">
        <f t="shared" si="14"/>
        <v/>
      </c>
      <c r="V249" s="96"/>
      <c r="AE249" s="222"/>
      <c r="AF249" s="72"/>
      <c r="AG249" s="72"/>
      <c r="AH249" s="72"/>
      <c r="AI249" s="72"/>
      <c r="AJ249" s="72"/>
      <c r="AK249" s="72"/>
      <c r="AL249" s="72"/>
    </row>
    <row r="250" spans="1:38" s="119" customFormat="1" x14ac:dyDescent="0.2">
      <c r="A250" s="72"/>
      <c r="B250" s="207" t="str">
        <f t="shared" si="12"/>
        <v/>
      </c>
      <c r="C250" s="73"/>
      <c r="D250" s="219"/>
      <c r="E250" s="219"/>
      <c r="F250" s="220"/>
      <c r="G250" s="220"/>
      <c r="H250" s="220"/>
      <c r="I250" s="220"/>
      <c r="J250" s="220"/>
      <c r="K250" s="220"/>
      <c r="L250" s="220"/>
      <c r="M250" s="220"/>
      <c r="N250" s="72"/>
      <c r="O250" s="72"/>
      <c r="P250" s="72"/>
      <c r="Q250" s="207" t="str">
        <f t="shared" si="13"/>
        <v/>
      </c>
      <c r="R250" s="95"/>
      <c r="S250" s="72"/>
      <c r="T250" s="221"/>
      <c r="U250" s="207" t="str">
        <f t="shared" si="14"/>
        <v/>
      </c>
      <c r="V250" s="96"/>
      <c r="AE250" s="222"/>
      <c r="AF250" s="72"/>
      <c r="AG250" s="72"/>
      <c r="AH250" s="72"/>
      <c r="AI250" s="72"/>
      <c r="AJ250" s="72"/>
      <c r="AK250" s="72"/>
      <c r="AL250" s="72"/>
    </row>
    <row r="251" spans="1:38" s="119" customFormat="1" x14ac:dyDescent="0.2">
      <c r="A251" s="72"/>
      <c r="B251" s="207" t="str">
        <f t="shared" si="12"/>
        <v/>
      </c>
      <c r="C251" s="73"/>
      <c r="D251" s="219"/>
      <c r="E251" s="219"/>
      <c r="F251" s="220"/>
      <c r="G251" s="220"/>
      <c r="H251" s="220"/>
      <c r="I251" s="220"/>
      <c r="J251" s="220"/>
      <c r="K251" s="220"/>
      <c r="L251" s="220"/>
      <c r="M251" s="220"/>
      <c r="N251" s="72"/>
      <c r="O251" s="72"/>
      <c r="P251" s="72"/>
      <c r="Q251" s="207" t="str">
        <f t="shared" si="13"/>
        <v/>
      </c>
      <c r="R251" s="95"/>
      <c r="S251" s="72"/>
      <c r="T251" s="221"/>
      <c r="U251" s="207" t="str">
        <f t="shared" si="14"/>
        <v/>
      </c>
      <c r="V251" s="96"/>
      <c r="AE251" s="222"/>
      <c r="AF251" s="72"/>
      <c r="AG251" s="72"/>
      <c r="AH251" s="72"/>
      <c r="AI251" s="72"/>
      <c r="AJ251" s="72"/>
      <c r="AK251" s="72"/>
      <c r="AL251" s="72"/>
    </row>
    <row r="252" spans="1:38" s="119" customFormat="1" x14ac:dyDescent="0.2">
      <c r="A252" s="72"/>
      <c r="B252" s="207" t="str">
        <f t="shared" si="12"/>
        <v/>
      </c>
      <c r="C252" s="73"/>
      <c r="D252" s="219"/>
      <c r="E252" s="219"/>
      <c r="F252" s="220"/>
      <c r="G252" s="220"/>
      <c r="H252" s="220"/>
      <c r="I252" s="220"/>
      <c r="J252" s="220"/>
      <c r="K252" s="220"/>
      <c r="L252" s="220"/>
      <c r="M252" s="220"/>
      <c r="N252" s="72"/>
      <c r="O252" s="72"/>
      <c r="P252" s="72"/>
      <c r="Q252" s="207" t="str">
        <f t="shared" si="13"/>
        <v/>
      </c>
      <c r="R252" s="95"/>
      <c r="S252" s="72"/>
      <c r="T252" s="221"/>
      <c r="U252" s="207" t="str">
        <f t="shared" si="14"/>
        <v/>
      </c>
      <c r="V252" s="96"/>
      <c r="AE252" s="222"/>
      <c r="AF252" s="72"/>
      <c r="AG252" s="72"/>
      <c r="AH252" s="72"/>
      <c r="AI252" s="72"/>
      <c r="AJ252" s="72"/>
      <c r="AK252" s="72"/>
      <c r="AL252" s="72"/>
    </row>
    <row r="253" spans="1:38" s="119" customFormat="1" x14ac:dyDescent="0.2">
      <c r="A253" s="72"/>
      <c r="B253" s="207" t="str">
        <f t="shared" si="12"/>
        <v/>
      </c>
      <c r="C253" s="73"/>
      <c r="D253" s="219"/>
      <c r="E253" s="219"/>
      <c r="F253" s="220"/>
      <c r="G253" s="220"/>
      <c r="H253" s="220"/>
      <c r="I253" s="220"/>
      <c r="J253" s="220"/>
      <c r="K253" s="220"/>
      <c r="L253" s="220"/>
      <c r="M253" s="220"/>
      <c r="N253" s="72"/>
      <c r="O253" s="72"/>
      <c r="P253" s="72"/>
      <c r="Q253" s="207" t="str">
        <f t="shared" si="13"/>
        <v/>
      </c>
      <c r="R253" s="95"/>
      <c r="S253" s="72"/>
      <c r="T253" s="221"/>
      <c r="U253" s="207" t="str">
        <f t="shared" si="14"/>
        <v/>
      </c>
      <c r="V253" s="96"/>
      <c r="AE253" s="222"/>
      <c r="AF253" s="72"/>
      <c r="AG253" s="72"/>
      <c r="AH253" s="72"/>
      <c r="AI253" s="72"/>
      <c r="AJ253" s="72"/>
      <c r="AK253" s="72"/>
      <c r="AL253" s="72"/>
    </row>
    <row r="254" spans="1:38" s="119" customFormat="1" x14ac:dyDescent="0.2">
      <c r="A254" s="72"/>
      <c r="B254" s="207" t="str">
        <f t="shared" si="12"/>
        <v/>
      </c>
      <c r="C254" s="73"/>
      <c r="D254" s="219"/>
      <c r="E254" s="219"/>
      <c r="F254" s="220"/>
      <c r="G254" s="220"/>
      <c r="H254" s="220"/>
      <c r="I254" s="220"/>
      <c r="J254" s="220"/>
      <c r="K254" s="220"/>
      <c r="L254" s="220"/>
      <c r="M254" s="220"/>
      <c r="N254" s="72"/>
      <c r="O254" s="72"/>
      <c r="P254" s="72"/>
      <c r="Q254" s="207" t="str">
        <f t="shared" si="13"/>
        <v/>
      </c>
      <c r="R254" s="95"/>
      <c r="S254" s="72"/>
      <c r="T254" s="221"/>
      <c r="U254" s="207" t="str">
        <f t="shared" si="14"/>
        <v/>
      </c>
      <c r="V254" s="96"/>
      <c r="AE254" s="222"/>
      <c r="AF254" s="72"/>
      <c r="AG254" s="72"/>
      <c r="AH254" s="72"/>
      <c r="AI254" s="72"/>
      <c r="AJ254" s="72"/>
      <c r="AK254" s="72"/>
      <c r="AL254" s="72"/>
    </row>
    <row r="255" spans="1:38" s="119" customFormat="1" x14ac:dyDescent="0.2">
      <c r="A255" s="72"/>
      <c r="B255" s="207" t="str">
        <f t="shared" si="12"/>
        <v/>
      </c>
      <c r="C255" s="73"/>
      <c r="D255" s="219"/>
      <c r="E255" s="219"/>
      <c r="F255" s="220"/>
      <c r="G255" s="220"/>
      <c r="H255" s="220"/>
      <c r="I255" s="220"/>
      <c r="J255" s="220"/>
      <c r="K255" s="220"/>
      <c r="L255" s="220"/>
      <c r="M255" s="220"/>
      <c r="N255" s="72"/>
      <c r="O255" s="72"/>
      <c r="P255" s="72"/>
      <c r="Q255" s="207" t="str">
        <f t="shared" si="13"/>
        <v/>
      </c>
      <c r="R255" s="95"/>
      <c r="S255" s="72"/>
      <c r="T255" s="221"/>
      <c r="U255" s="207" t="str">
        <f t="shared" si="14"/>
        <v/>
      </c>
      <c r="V255" s="96"/>
      <c r="AE255" s="222"/>
      <c r="AF255" s="72"/>
      <c r="AG255" s="72"/>
      <c r="AH255" s="72"/>
      <c r="AI255" s="72"/>
      <c r="AJ255" s="72"/>
      <c r="AK255" s="72"/>
      <c r="AL255" s="72"/>
    </row>
    <row r="256" spans="1:38" s="119" customFormat="1" x14ac:dyDescent="0.2">
      <c r="A256" s="72"/>
      <c r="B256" s="207" t="str">
        <f t="shared" si="12"/>
        <v/>
      </c>
      <c r="C256" s="73"/>
      <c r="D256" s="219"/>
      <c r="E256" s="219"/>
      <c r="F256" s="220"/>
      <c r="G256" s="220"/>
      <c r="H256" s="220"/>
      <c r="I256" s="220"/>
      <c r="J256" s="220"/>
      <c r="K256" s="220"/>
      <c r="L256" s="220"/>
      <c r="M256" s="220"/>
      <c r="N256" s="72"/>
      <c r="O256" s="72"/>
      <c r="P256" s="72"/>
      <c r="Q256" s="207" t="str">
        <f t="shared" si="13"/>
        <v/>
      </c>
      <c r="R256" s="95"/>
      <c r="S256" s="72"/>
      <c r="T256" s="221"/>
      <c r="U256" s="207" t="str">
        <f t="shared" si="14"/>
        <v/>
      </c>
      <c r="V256" s="96"/>
      <c r="AE256" s="222"/>
      <c r="AF256" s="72"/>
      <c r="AG256" s="72"/>
      <c r="AH256" s="72"/>
      <c r="AI256" s="72"/>
      <c r="AJ256" s="72"/>
      <c r="AK256" s="72"/>
      <c r="AL256" s="72"/>
    </row>
    <row r="257" spans="1:38" s="119" customFormat="1" x14ac:dyDescent="0.2">
      <c r="A257" s="72"/>
      <c r="B257" s="207" t="str">
        <f t="shared" si="12"/>
        <v/>
      </c>
      <c r="C257" s="73"/>
      <c r="D257" s="219"/>
      <c r="E257" s="219"/>
      <c r="F257" s="220"/>
      <c r="G257" s="220"/>
      <c r="H257" s="220"/>
      <c r="I257" s="220"/>
      <c r="J257" s="220"/>
      <c r="K257" s="220"/>
      <c r="L257" s="220"/>
      <c r="M257" s="220"/>
      <c r="N257" s="72"/>
      <c r="O257" s="72"/>
      <c r="P257" s="72"/>
      <c r="Q257" s="207" t="str">
        <f t="shared" si="13"/>
        <v/>
      </c>
      <c r="R257" s="95"/>
      <c r="S257" s="72"/>
      <c r="T257" s="221"/>
      <c r="U257" s="207" t="str">
        <f t="shared" si="14"/>
        <v/>
      </c>
      <c r="V257" s="96"/>
      <c r="AE257" s="222"/>
      <c r="AF257" s="72"/>
      <c r="AG257" s="72"/>
      <c r="AH257" s="72"/>
      <c r="AI257" s="72"/>
      <c r="AJ257" s="72"/>
      <c r="AK257" s="72"/>
      <c r="AL257" s="72"/>
    </row>
    <row r="258" spans="1:38" s="119" customFormat="1" x14ac:dyDescent="0.2">
      <c r="A258" s="72"/>
      <c r="B258" s="207" t="str">
        <f t="shared" si="12"/>
        <v/>
      </c>
      <c r="C258" s="73"/>
      <c r="D258" s="219"/>
      <c r="E258" s="219"/>
      <c r="F258" s="220"/>
      <c r="G258" s="220"/>
      <c r="H258" s="220"/>
      <c r="I258" s="220"/>
      <c r="J258" s="220"/>
      <c r="K258" s="220"/>
      <c r="L258" s="220"/>
      <c r="M258" s="220"/>
      <c r="N258" s="72"/>
      <c r="O258" s="72"/>
      <c r="P258" s="72"/>
      <c r="Q258" s="207" t="str">
        <f t="shared" si="13"/>
        <v/>
      </c>
      <c r="R258" s="95"/>
      <c r="S258" s="72"/>
      <c r="T258" s="221"/>
      <c r="U258" s="207" t="str">
        <f t="shared" si="14"/>
        <v/>
      </c>
      <c r="V258" s="96"/>
      <c r="AE258" s="222"/>
      <c r="AF258" s="72"/>
      <c r="AG258" s="72"/>
      <c r="AH258" s="72"/>
      <c r="AI258" s="72"/>
      <c r="AJ258" s="72"/>
      <c r="AK258" s="72"/>
      <c r="AL258" s="72"/>
    </row>
    <row r="259" spans="1:38" s="119" customFormat="1" x14ac:dyDescent="0.2">
      <c r="A259" s="72"/>
      <c r="B259" s="207" t="str">
        <f t="shared" si="12"/>
        <v/>
      </c>
      <c r="C259" s="73"/>
      <c r="D259" s="219"/>
      <c r="E259" s="219"/>
      <c r="F259" s="220"/>
      <c r="G259" s="220"/>
      <c r="H259" s="220"/>
      <c r="I259" s="220"/>
      <c r="J259" s="220"/>
      <c r="K259" s="220"/>
      <c r="L259" s="220"/>
      <c r="M259" s="220"/>
      <c r="N259" s="72"/>
      <c r="O259" s="72"/>
      <c r="P259" s="72"/>
      <c r="Q259" s="207" t="str">
        <f t="shared" si="13"/>
        <v/>
      </c>
      <c r="R259" s="95"/>
      <c r="S259" s="72"/>
      <c r="T259" s="221"/>
      <c r="U259" s="207" t="str">
        <f t="shared" si="14"/>
        <v/>
      </c>
      <c r="V259" s="96"/>
      <c r="AE259" s="222"/>
      <c r="AF259" s="72"/>
      <c r="AG259" s="72"/>
      <c r="AH259" s="72"/>
      <c r="AI259" s="72"/>
      <c r="AJ259" s="72"/>
      <c r="AK259" s="72"/>
      <c r="AL259" s="72"/>
    </row>
    <row r="260" spans="1:38" s="119" customFormat="1" x14ac:dyDescent="0.2">
      <c r="A260" s="72"/>
      <c r="B260" s="207" t="str">
        <f t="shared" si="12"/>
        <v/>
      </c>
      <c r="C260" s="73"/>
      <c r="D260" s="219"/>
      <c r="E260" s="219"/>
      <c r="F260" s="220"/>
      <c r="G260" s="220"/>
      <c r="H260" s="220"/>
      <c r="I260" s="220"/>
      <c r="J260" s="220"/>
      <c r="K260" s="220"/>
      <c r="L260" s="220"/>
      <c r="M260" s="220"/>
      <c r="N260" s="72"/>
      <c r="O260" s="72"/>
      <c r="P260" s="72"/>
      <c r="Q260" s="207" t="str">
        <f t="shared" si="13"/>
        <v/>
      </c>
      <c r="R260" s="95"/>
      <c r="S260" s="72"/>
      <c r="T260" s="221"/>
      <c r="U260" s="207" t="str">
        <f t="shared" si="14"/>
        <v/>
      </c>
      <c r="V260" s="96"/>
      <c r="AE260" s="222"/>
      <c r="AF260" s="72"/>
      <c r="AG260" s="72"/>
      <c r="AH260" s="72"/>
      <c r="AI260" s="72"/>
      <c r="AJ260" s="72"/>
      <c r="AK260" s="72"/>
      <c r="AL260" s="72"/>
    </row>
    <row r="261" spans="1:38" s="119" customFormat="1" x14ac:dyDescent="0.2">
      <c r="A261" s="72"/>
      <c r="B261" s="207" t="str">
        <f t="shared" si="12"/>
        <v/>
      </c>
      <c r="C261" s="73"/>
      <c r="D261" s="219"/>
      <c r="E261" s="219"/>
      <c r="F261" s="220"/>
      <c r="G261" s="220"/>
      <c r="H261" s="220"/>
      <c r="I261" s="220"/>
      <c r="J261" s="220"/>
      <c r="K261" s="220"/>
      <c r="L261" s="220"/>
      <c r="M261" s="220"/>
      <c r="N261" s="72"/>
      <c r="O261" s="72"/>
      <c r="P261" s="72"/>
      <c r="Q261" s="207" t="str">
        <f t="shared" si="13"/>
        <v/>
      </c>
      <c r="R261" s="95"/>
      <c r="S261" s="72"/>
      <c r="T261" s="221"/>
      <c r="U261" s="207" t="str">
        <f t="shared" si="14"/>
        <v/>
      </c>
      <c r="V261" s="96"/>
      <c r="AE261" s="222"/>
      <c r="AF261" s="72"/>
      <c r="AG261" s="72"/>
      <c r="AH261" s="72"/>
      <c r="AI261" s="72"/>
      <c r="AJ261" s="72"/>
      <c r="AK261" s="72"/>
      <c r="AL261" s="72"/>
    </row>
    <row r="262" spans="1:38" s="119" customFormat="1" x14ac:dyDescent="0.2">
      <c r="A262" s="72"/>
      <c r="B262" s="207" t="str">
        <f t="shared" si="12"/>
        <v/>
      </c>
      <c r="C262" s="73"/>
      <c r="D262" s="219"/>
      <c r="E262" s="219"/>
      <c r="F262" s="220"/>
      <c r="G262" s="220"/>
      <c r="H262" s="220"/>
      <c r="I262" s="220"/>
      <c r="J262" s="220"/>
      <c r="K262" s="220"/>
      <c r="L262" s="220"/>
      <c r="M262" s="220"/>
      <c r="N262" s="72"/>
      <c r="O262" s="72"/>
      <c r="P262" s="72"/>
      <c r="Q262" s="207" t="str">
        <f t="shared" si="13"/>
        <v/>
      </c>
      <c r="R262" s="95"/>
      <c r="S262" s="72"/>
      <c r="T262" s="221"/>
      <c r="U262" s="207" t="str">
        <f t="shared" si="14"/>
        <v/>
      </c>
      <c r="V262" s="96"/>
      <c r="AE262" s="222"/>
      <c r="AF262" s="72"/>
      <c r="AG262" s="72"/>
      <c r="AH262" s="72"/>
      <c r="AI262" s="72"/>
      <c r="AJ262" s="72"/>
      <c r="AK262" s="72"/>
      <c r="AL262" s="72"/>
    </row>
    <row r="263" spans="1:38" s="119" customFormat="1" x14ac:dyDescent="0.2">
      <c r="A263" s="72"/>
      <c r="B263" s="207" t="str">
        <f t="shared" ref="B263:B326" si="15">IF(C263="","",(VLOOKUP(C263,Generic_Road_Names_Table_Array,2,FALSE)))</f>
        <v/>
      </c>
      <c r="C263" s="73"/>
      <c r="D263" s="219"/>
      <c r="E263" s="219"/>
      <c r="F263" s="220"/>
      <c r="G263" s="220"/>
      <c r="H263" s="220"/>
      <c r="I263" s="220"/>
      <c r="J263" s="220"/>
      <c r="K263" s="220"/>
      <c r="L263" s="220"/>
      <c r="M263" s="220"/>
      <c r="N263" s="72"/>
      <c r="O263" s="72"/>
      <c r="P263" s="72"/>
      <c r="Q263" s="207" t="str">
        <f t="shared" ref="Q263:Q326" si="16">IF(P263="","",VLOOKUP(P263,Generic_Length_Adjustment_Reason_Table_Array,2,FALSE))</f>
        <v/>
      </c>
      <c r="R263" s="95"/>
      <c r="S263" s="72"/>
      <c r="T263" s="221"/>
      <c r="U263" s="207" t="str">
        <f t="shared" ref="U263:U326" si="17">IF(T263="","",VLOOKUP(T263,SWC_SWC_Type_Table_Array,2,FALSE))</f>
        <v/>
      </c>
      <c r="V263" s="96"/>
      <c r="AE263" s="222"/>
      <c r="AF263" s="72"/>
      <c r="AG263" s="72"/>
      <c r="AH263" s="72"/>
      <c r="AI263" s="72"/>
      <c r="AJ263" s="72"/>
      <c r="AK263" s="72"/>
      <c r="AL263" s="72"/>
    </row>
    <row r="264" spans="1:38" s="119" customFormat="1" x14ac:dyDescent="0.2">
      <c r="A264" s="72"/>
      <c r="B264" s="207" t="str">
        <f t="shared" si="15"/>
        <v/>
      </c>
      <c r="C264" s="73"/>
      <c r="D264" s="219"/>
      <c r="E264" s="219"/>
      <c r="F264" s="220"/>
      <c r="G264" s="220"/>
      <c r="H264" s="220"/>
      <c r="I264" s="220"/>
      <c r="J264" s="220"/>
      <c r="K264" s="220"/>
      <c r="L264" s="220"/>
      <c r="M264" s="220"/>
      <c r="N264" s="72"/>
      <c r="O264" s="72"/>
      <c r="P264" s="72"/>
      <c r="Q264" s="207" t="str">
        <f t="shared" si="16"/>
        <v/>
      </c>
      <c r="R264" s="95"/>
      <c r="S264" s="72"/>
      <c r="T264" s="221"/>
      <c r="U264" s="207" t="str">
        <f t="shared" si="17"/>
        <v/>
      </c>
      <c r="V264" s="96"/>
      <c r="AE264" s="222"/>
      <c r="AF264" s="72"/>
      <c r="AG264" s="72"/>
      <c r="AH264" s="72"/>
      <c r="AI264" s="72"/>
      <c r="AJ264" s="72"/>
      <c r="AK264" s="72"/>
      <c r="AL264" s="72"/>
    </row>
    <row r="265" spans="1:38" s="119" customFormat="1" x14ac:dyDescent="0.2">
      <c r="A265" s="72"/>
      <c r="B265" s="207" t="str">
        <f t="shared" si="15"/>
        <v/>
      </c>
      <c r="C265" s="73"/>
      <c r="D265" s="219"/>
      <c r="E265" s="219"/>
      <c r="F265" s="220"/>
      <c r="G265" s="220"/>
      <c r="H265" s="220"/>
      <c r="I265" s="220"/>
      <c r="J265" s="220"/>
      <c r="K265" s="220"/>
      <c r="L265" s="220"/>
      <c r="M265" s="220"/>
      <c r="N265" s="72"/>
      <c r="O265" s="72"/>
      <c r="P265" s="72"/>
      <c r="Q265" s="207" t="str">
        <f t="shared" si="16"/>
        <v/>
      </c>
      <c r="R265" s="95"/>
      <c r="S265" s="72"/>
      <c r="T265" s="221"/>
      <c r="U265" s="207" t="str">
        <f t="shared" si="17"/>
        <v/>
      </c>
      <c r="V265" s="96"/>
      <c r="AE265" s="222"/>
      <c r="AF265" s="72"/>
      <c r="AG265" s="72"/>
      <c r="AH265" s="72"/>
      <c r="AI265" s="72"/>
      <c r="AJ265" s="72"/>
      <c r="AK265" s="72"/>
      <c r="AL265" s="72"/>
    </row>
    <row r="266" spans="1:38" s="119" customFormat="1" x14ac:dyDescent="0.2">
      <c r="A266" s="72"/>
      <c r="B266" s="207" t="str">
        <f t="shared" si="15"/>
        <v/>
      </c>
      <c r="C266" s="73"/>
      <c r="D266" s="219"/>
      <c r="E266" s="219"/>
      <c r="F266" s="220"/>
      <c r="G266" s="220"/>
      <c r="H266" s="220"/>
      <c r="I266" s="220"/>
      <c r="J266" s="220"/>
      <c r="K266" s="220"/>
      <c r="L266" s="220"/>
      <c r="M266" s="220"/>
      <c r="N266" s="72"/>
      <c r="O266" s="72"/>
      <c r="P266" s="72"/>
      <c r="Q266" s="207" t="str">
        <f t="shared" si="16"/>
        <v/>
      </c>
      <c r="R266" s="95"/>
      <c r="S266" s="72"/>
      <c r="T266" s="221"/>
      <c r="U266" s="207" t="str">
        <f t="shared" si="17"/>
        <v/>
      </c>
      <c r="V266" s="96"/>
      <c r="AE266" s="222"/>
      <c r="AF266" s="72"/>
      <c r="AG266" s="72"/>
      <c r="AH266" s="72"/>
      <c r="AI266" s="72"/>
      <c r="AJ266" s="72"/>
      <c r="AK266" s="72"/>
      <c r="AL266" s="72"/>
    </row>
    <row r="267" spans="1:38" s="119" customFormat="1" x14ac:dyDescent="0.2">
      <c r="A267" s="72"/>
      <c r="B267" s="207" t="str">
        <f t="shared" si="15"/>
        <v/>
      </c>
      <c r="C267" s="73"/>
      <c r="D267" s="219"/>
      <c r="E267" s="219"/>
      <c r="F267" s="220"/>
      <c r="G267" s="220"/>
      <c r="H267" s="220"/>
      <c r="I267" s="220"/>
      <c r="J267" s="220"/>
      <c r="K267" s="220"/>
      <c r="L267" s="220"/>
      <c r="M267" s="220"/>
      <c r="N267" s="72"/>
      <c r="O267" s="72"/>
      <c r="P267" s="72"/>
      <c r="Q267" s="207" t="str">
        <f t="shared" si="16"/>
        <v/>
      </c>
      <c r="R267" s="95"/>
      <c r="S267" s="72"/>
      <c r="T267" s="221"/>
      <c r="U267" s="207" t="str">
        <f t="shared" si="17"/>
        <v/>
      </c>
      <c r="V267" s="96"/>
      <c r="AE267" s="222"/>
      <c r="AF267" s="72"/>
      <c r="AG267" s="72"/>
      <c r="AH267" s="72"/>
      <c r="AI267" s="72"/>
      <c r="AJ267" s="72"/>
      <c r="AK267" s="72"/>
      <c r="AL267" s="72"/>
    </row>
    <row r="268" spans="1:38" s="119" customFormat="1" x14ac:dyDescent="0.2">
      <c r="A268" s="72"/>
      <c r="B268" s="207" t="str">
        <f t="shared" si="15"/>
        <v/>
      </c>
      <c r="C268" s="73"/>
      <c r="D268" s="219"/>
      <c r="E268" s="219"/>
      <c r="F268" s="220"/>
      <c r="G268" s="220"/>
      <c r="H268" s="220"/>
      <c r="I268" s="220"/>
      <c r="J268" s="220"/>
      <c r="K268" s="220"/>
      <c r="L268" s="220"/>
      <c r="M268" s="220"/>
      <c r="N268" s="72"/>
      <c r="O268" s="72"/>
      <c r="P268" s="72"/>
      <c r="Q268" s="207" t="str">
        <f t="shared" si="16"/>
        <v/>
      </c>
      <c r="R268" s="95"/>
      <c r="S268" s="72"/>
      <c r="T268" s="221"/>
      <c r="U268" s="207" t="str">
        <f t="shared" si="17"/>
        <v/>
      </c>
      <c r="V268" s="96"/>
      <c r="AE268" s="222"/>
      <c r="AF268" s="72"/>
      <c r="AG268" s="72"/>
      <c r="AH268" s="72"/>
      <c r="AI268" s="72"/>
      <c r="AJ268" s="72"/>
      <c r="AK268" s="72"/>
      <c r="AL268" s="72"/>
    </row>
    <row r="269" spans="1:38" s="119" customFormat="1" x14ac:dyDescent="0.2">
      <c r="A269" s="72"/>
      <c r="B269" s="207" t="str">
        <f t="shared" si="15"/>
        <v/>
      </c>
      <c r="C269" s="73"/>
      <c r="D269" s="219"/>
      <c r="E269" s="219"/>
      <c r="F269" s="220"/>
      <c r="G269" s="220"/>
      <c r="H269" s="220"/>
      <c r="I269" s="220"/>
      <c r="J269" s="220"/>
      <c r="K269" s="220"/>
      <c r="L269" s="220"/>
      <c r="M269" s="220"/>
      <c r="N269" s="72"/>
      <c r="O269" s="72"/>
      <c r="P269" s="72"/>
      <c r="Q269" s="207" t="str">
        <f t="shared" si="16"/>
        <v/>
      </c>
      <c r="R269" s="95"/>
      <c r="S269" s="72"/>
      <c r="T269" s="221"/>
      <c r="U269" s="207" t="str">
        <f t="shared" si="17"/>
        <v/>
      </c>
      <c r="V269" s="96"/>
      <c r="AE269" s="222"/>
      <c r="AF269" s="72"/>
      <c r="AG269" s="72"/>
      <c r="AH269" s="72"/>
      <c r="AI269" s="72"/>
      <c r="AJ269" s="72"/>
      <c r="AK269" s="72"/>
      <c r="AL269" s="72"/>
    </row>
    <row r="270" spans="1:38" s="119" customFormat="1" x14ac:dyDescent="0.2">
      <c r="A270" s="72"/>
      <c r="B270" s="207" t="str">
        <f t="shared" si="15"/>
        <v/>
      </c>
      <c r="C270" s="73"/>
      <c r="D270" s="219"/>
      <c r="E270" s="219"/>
      <c r="F270" s="220"/>
      <c r="G270" s="220"/>
      <c r="H270" s="220"/>
      <c r="I270" s="220"/>
      <c r="J270" s="220"/>
      <c r="K270" s="220"/>
      <c r="L270" s="220"/>
      <c r="M270" s="220"/>
      <c r="N270" s="72"/>
      <c r="O270" s="72"/>
      <c r="P270" s="72"/>
      <c r="Q270" s="207" t="str">
        <f t="shared" si="16"/>
        <v/>
      </c>
      <c r="R270" s="95"/>
      <c r="S270" s="72"/>
      <c r="T270" s="221"/>
      <c r="U270" s="207" t="str">
        <f t="shared" si="17"/>
        <v/>
      </c>
      <c r="V270" s="96"/>
      <c r="AE270" s="222"/>
      <c r="AF270" s="72"/>
      <c r="AG270" s="72"/>
      <c r="AH270" s="72"/>
      <c r="AI270" s="72"/>
      <c r="AJ270" s="72"/>
      <c r="AK270" s="72"/>
      <c r="AL270" s="72"/>
    </row>
    <row r="271" spans="1:38" s="119" customFormat="1" x14ac:dyDescent="0.2">
      <c r="A271" s="72"/>
      <c r="B271" s="207" t="str">
        <f t="shared" si="15"/>
        <v/>
      </c>
      <c r="C271" s="73"/>
      <c r="D271" s="219"/>
      <c r="E271" s="219"/>
      <c r="F271" s="220"/>
      <c r="G271" s="220"/>
      <c r="H271" s="220"/>
      <c r="I271" s="220"/>
      <c r="J271" s="220"/>
      <c r="K271" s="220"/>
      <c r="L271" s="220"/>
      <c r="M271" s="220"/>
      <c r="N271" s="72"/>
      <c r="O271" s="72"/>
      <c r="P271" s="72"/>
      <c r="Q271" s="207" t="str">
        <f t="shared" si="16"/>
        <v/>
      </c>
      <c r="R271" s="95"/>
      <c r="S271" s="72"/>
      <c r="T271" s="221"/>
      <c r="U271" s="207" t="str">
        <f t="shared" si="17"/>
        <v/>
      </c>
      <c r="V271" s="96"/>
      <c r="AE271" s="222"/>
      <c r="AF271" s="72"/>
      <c r="AG271" s="72"/>
      <c r="AH271" s="72"/>
      <c r="AI271" s="72"/>
      <c r="AJ271" s="72"/>
      <c r="AK271" s="72"/>
      <c r="AL271" s="72"/>
    </row>
    <row r="272" spans="1:38" s="119" customFormat="1" x14ac:dyDescent="0.2">
      <c r="A272" s="72"/>
      <c r="B272" s="207" t="str">
        <f t="shared" si="15"/>
        <v/>
      </c>
      <c r="C272" s="73"/>
      <c r="D272" s="219"/>
      <c r="E272" s="219"/>
      <c r="F272" s="220"/>
      <c r="G272" s="220"/>
      <c r="H272" s="220"/>
      <c r="I272" s="220"/>
      <c r="J272" s="220"/>
      <c r="K272" s="220"/>
      <c r="L272" s="220"/>
      <c r="M272" s="220"/>
      <c r="N272" s="72"/>
      <c r="O272" s="72"/>
      <c r="P272" s="72"/>
      <c r="Q272" s="207" t="str">
        <f t="shared" si="16"/>
        <v/>
      </c>
      <c r="R272" s="95"/>
      <c r="S272" s="72"/>
      <c r="T272" s="221"/>
      <c r="U272" s="207" t="str">
        <f t="shared" si="17"/>
        <v/>
      </c>
      <c r="V272" s="96"/>
      <c r="AE272" s="222"/>
      <c r="AF272" s="72"/>
      <c r="AG272" s="72"/>
      <c r="AH272" s="72"/>
      <c r="AI272" s="72"/>
      <c r="AJ272" s="72"/>
      <c r="AK272" s="72"/>
      <c r="AL272" s="72"/>
    </row>
    <row r="273" spans="1:38" s="119" customFormat="1" x14ac:dyDescent="0.2">
      <c r="A273" s="72"/>
      <c r="B273" s="207" t="str">
        <f t="shared" si="15"/>
        <v/>
      </c>
      <c r="C273" s="73"/>
      <c r="D273" s="219"/>
      <c r="E273" s="219"/>
      <c r="F273" s="220"/>
      <c r="G273" s="220"/>
      <c r="H273" s="220"/>
      <c r="I273" s="220"/>
      <c r="J273" s="220"/>
      <c r="K273" s="220"/>
      <c r="L273" s="220"/>
      <c r="M273" s="220"/>
      <c r="N273" s="72"/>
      <c r="O273" s="72"/>
      <c r="P273" s="72"/>
      <c r="Q273" s="207" t="str">
        <f t="shared" si="16"/>
        <v/>
      </c>
      <c r="R273" s="95"/>
      <c r="S273" s="72"/>
      <c r="T273" s="221"/>
      <c r="U273" s="207" t="str">
        <f t="shared" si="17"/>
        <v/>
      </c>
      <c r="V273" s="96"/>
      <c r="AE273" s="222"/>
      <c r="AF273" s="72"/>
      <c r="AG273" s="72"/>
      <c r="AH273" s="72"/>
      <c r="AI273" s="72"/>
      <c r="AJ273" s="72"/>
      <c r="AK273" s="72"/>
      <c r="AL273" s="72"/>
    </row>
    <row r="274" spans="1:38" s="119" customFormat="1" x14ac:dyDescent="0.2">
      <c r="A274" s="72"/>
      <c r="B274" s="207" t="str">
        <f t="shared" si="15"/>
        <v/>
      </c>
      <c r="C274" s="73"/>
      <c r="D274" s="219"/>
      <c r="E274" s="219"/>
      <c r="F274" s="220"/>
      <c r="G274" s="220"/>
      <c r="H274" s="220"/>
      <c r="I274" s="220"/>
      <c r="J274" s="220"/>
      <c r="K274" s="220"/>
      <c r="L274" s="220"/>
      <c r="M274" s="220"/>
      <c r="N274" s="72"/>
      <c r="O274" s="72"/>
      <c r="P274" s="72"/>
      <c r="Q274" s="207" t="str">
        <f t="shared" si="16"/>
        <v/>
      </c>
      <c r="R274" s="95"/>
      <c r="S274" s="72"/>
      <c r="T274" s="221"/>
      <c r="U274" s="207" t="str">
        <f t="shared" si="17"/>
        <v/>
      </c>
      <c r="V274" s="96"/>
      <c r="AE274" s="222"/>
      <c r="AF274" s="72"/>
      <c r="AG274" s="72"/>
      <c r="AH274" s="72"/>
      <c r="AI274" s="72"/>
      <c r="AJ274" s="72"/>
      <c r="AK274" s="72"/>
      <c r="AL274" s="72"/>
    </row>
    <row r="275" spans="1:38" s="119" customFormat="1" x14ac:dyDescent="0.2">
      <c r="A275" s="72"/>
      <c r="B275" s="207" t="str">
        <f t="shared" si="15"/>
        <v/>
      </c>
      <c r="C275" s="73"/>
      <c r="D275" s="219"/>
      <c r="E275" s="219"/>
      <c r="F275" s="220"/>
      <c r="G275" s="220"/>
      <c r="H275" s="220"/>
      <c r="I275" s="220"/>
      <c r="J275" s="220"/>
      <c r="K275" s="220"/>
      <c r="L275" s="220"/>
      <c r="M275" s="220"/>
      <c r="N275" s="72"/>
      <c r="O275" s="72"/>
      <c r="P275" s="72"/>
      <c r="Q275" s="207" t="str">
        <f t="shared" si="16"/>
        <v/>
      </c>
      <c r="R275" s="95"/>
      <c r="S275" s="72"/>
      <c r="T275" s="221"/>
      <c r="U275" s="207" t="str">
        <f t="shared" si="17"/>
        <v/>
      </c>
      <c r="V275" s="96"/>
      <c r="AE275" s="222"/>
      <c r="AF275" s="72"/>
      <c r="AG275" s="72"/>
      <c r="AH275" s="72"/>
      <c r="AI275" s="72"/>
      <c r="AJ275" s="72"/>
      <c r="AK275" s="72"/>
      <c r="AL275" s="72"/>
    </row>
    <row r="276" spans="1:38" s="119" customFormat="1" x14ac:dyDescent="0.2">
      <c r="A276" s="72"/>
      <c r="B276" s="207" t="str">
        <f t="shared" si="15"/>
        <v/>
      </c>
      <c r="C276" s="73"/>
      <c r="D276" s="219"/>
      <c r="E276" s="219"/>
      <c r="F276" s="220"/>
      <c r="G276" s="220"/>
      <c r="H276" s="220"/>
      <c r="I276" s="220"/>
      <c r="J276" s="220"/>
      <c r="K276" s="220"/>
      <c r="L276" s="220"/>
      <c r="M276" s="220"/>
      <c r="N276" s="72"/>
      <c r="O276" s="72"/>
      <c r="P276" s="72"/>
      <c r="Q276" s="207" t="str">
        <f t="shared" si="16"/>
        <v/>
      </c>
      <c r="R276" s="95"/>
      <c r="S276" s="72"/>
      <c r="T276" s="221"/>
      <c r="U276" s="207" t="str">
        <f t="shared" si="17"/>
        <v/>
      </c>
      <c r="V276" s="96"/>
      <c r="AE276" s="222"/>
      <c r="AF276" s="72"/>
      <c r="AG276" s="72"/>
      <c r="AH276" s="72"/>
      <c r="AI276" s="72"/>
      <c r="AJ276" s="72"/>
      <c r="AK276" s="72"/>
      <c r="AL276" s="72"/>
    </row>
    <row r="277" spans="1:38" s="119" customFormat="1" x14ac:dyDescent="0.2">
      <c r="A277" s="72"/>
      <c r="B277" s="207" t="str">
        <f t="shared" si="15"/>
        <v/>
      </c>
      <c r="C277" s="73"/>
      <c r="D277" s="219"/>
      <c r="E277" s="219"/>
      <c r="F277" s="220"/>
      <c r="G277" s="220"/>
      <c r="H277" s="220"/>
      <c r="I277" s="220"/>
      <c r="J277" s="220"/>
      <c r="K277" s="220"/>
      <c r="L277" s="220"/>
      <c r="M277" s="220"/>
      <c r="N277" s="72"/>
      <c r="O277" s="72"/>
      <c r="P277" s="72"/>
      <c r="Q277" s="207" t="str">
        <f t="shared" si="16"/>
        <v/>
      </c>
      <c r="R277" s="95"/>
      <c r="S277" s="72"/>
      <c r="T277" s="221"/>
      <c r="U277" s="207" t="str">
        <f t="shared" si="17"/>
        <v/>
      </c>
      <c r="V277" s="96"/>
      <c r="AE277" s="222"/>
      <c r="AF277" s="72"/>
      <c r="AG277" s="72"/>
      <c r="AH277" s="72"/>
      <c r="AI277" s="72"/>
      <c r="AJ277" s="72"/>
      <c r="AK277" s="72"/>
      <c r="AL277" s="72"/>
    </row>
    <row r="278" spans="1:38" s="119" customFormat="1" x14ac:dyDescent="0.2">
      <c r="A278" s="72"/>
      <c r="B278" s="207" t="str">
        <f t="shared" si="15"/>
        <v/>
      </c>
      <c r="C278" s="73"/>
      <c r="D278" s="219"/>
      <c r="E278" s="219"/>
      <c r="F278" s="220"/>
      <c r="G278" s="220"/>
      <c r="H278" s="220"/>
      <c r="I278" s="220"/>
      <c r="J278" s="220"/>
      <c r="K278" s="220"/>
      <c r="L278" s="220"/>
      <c r="M278" s="220"/>
      <c r="N278" s="72"/>
      <c r="O278" s="72"/>
      <c r="P278" s="72"/>
      <c r="Q278" s="207" t="str">
        <f t="shared" si="16"/>
        <v/>
      </c>
      <c r="R278" s="95"/>
      <c r="S278" s="72"/>
      <c r="T278" s="221"/>
      <c r="U278" s="207" t="str">
        <f t="shared" si="17"/>
        <v/>
      </c>
      <c r="V278" s="96"/>
      <c r="AE278" s="222"/>
      <c r="AF278" s="72"/>
      <c r="AG278" s="72"/>
      <c r="AH278" s="72"/>
      <c r="AI278" s="72"/>
      <c r="AJ278" s="72"/>
      <c r="AK278" s="72"/>
      <c r="AL278" s="72"/>
    </row>
    <row r="279" spans="1:38" s="119" customFormat="1" x14ac:dyDescent="0.2">
      <c r="A279" s="72"/>
      <c r="B279" s="207" t="str">
        <f t="shared" si="15"/>
        <v/>
      </c>
      <c r="C279" s="73"/>
      <c r="D279" s="219"/>
      <c r="E279" s="219"/>
      <c r="F279" s="220"/>
      <c r="G279" s="220"/>
      <c r="H279" s="220"/>
      <c r="I279" s="220"/>
      <c r="J279" s="220"/>
      <c r="K279" s="220"/>
      <c r="L279" s="220"/>
      <c r="M279" s="220"/>
      <c r="N279" s="72"/>
      <c r="O279" s="72"/>
      <c r="P279" s="72"/>
      <c r="Q279" s="207" t="str">
        <f t="shared" si="16"/>
        <v/>
      </c>
      <c r="R279" s="95"/>
      <c r="S279" s="72"/>
      <c r="T279" s="221"/>
      <c r="U279" s="207" t="str">
        <f t="shared" si="17"/>
        <v/>
      </c>
      <c r="V279" s="96"/>
      <c r="AE279" s="222"/>
      <c r="AF279" s="72"/>
      <c r="AG279" s="72"/>
      <c r="AH279" s="72"/>
      <c r="AI279" s="72"/>
      <c r="AJ279" s="72"/>
      <c r="AK279" s="72"/>
      <c r="AL279" s="72"/>
    </row>
    <row r="280" spans="1:38" s="119" customFormat="1" x14ac:dyDescent="0.2">
      <c r="A280" s="72"/>
      <c r="B280" s="207" t="str">
        <f t="shared" si="15"/>
        <v/>
      </c>
      <c r="C280" s="73"/>
      <c r="D280" s="219"/>
      <c r="E280" s="219"/>
      <c r="F280" s="220"/>
      <c r="G280" s="220"/>
      <c r="H280" s="220"/>
      <c r="I280" s="220"/>
      <c r="J280" s="220"/>
      <c r="K280" s="220"/>
      <c r="L280" s="220"/>
      <c r="M280" s="220"/>
      <c r="N280" s="72"/>
      <c r="O280" s="72"/>
      <c r="P280" s="72"/>
      <c r="Q280" s="207" t="str">
        <f t="shared" si="16"/>
        <v/>
      </c>
      <c r="R280" s="95"/>
      <c r="S280" s="72"/>
      <c r="T280" s="221"/>
      <c r="U280" s="207" t="str">
        <f t="shared" si="17"/>
        <v/>
      </c>
      <c r="V280" s="96"/>
      <c r="AE280" s="222"/>
      <c r="AF280" s="72"/>
      <c r="AG280" s="72"/>
      <c r="AH280" s="72"/>
      <c r="AI280" s="72"/>
      <c r="AJ280" s="72"/>
      <c r="AK280" s="72"/>
      <c r="AL280" s="72"/>
    </row>
    <row r="281" spans="1:38" s="119" customFormat="1" x14ac:dyDescent="0.2">
      <c r="A281" s="72"/>
      <c r="B281" s="207" t="str">
        <f t="shared" si="15"/>
        <v/>
      </c>
      <c r="C281" s="73"/>
      <c r="D281" s="219"/>
      <c r="E281" s="219"/>
      <c r="F281" s="220"/>
      <c r="G281" s="220"/>
      <c r="H281" s="220"/>
      <c r="I281" s="220"/>
      <c r="J281" s="220"/>
      <c r="K281" s="220"/>
      <c r="L281" s="220"/>
      <c r="M281" s="220"/>
      <c r="N281" s="72"/>
      <c r="O281" s="72"/>
      <c r="P281" s="72"/>
      <c r="Q281" s="207" t="str">
        <f t="shared" si="16"/>
        <v/>
      </c>
      <c r="R281" s="95"/>
      <c r="S281" s="72"/>
      <c r="T281" s="221"/>
      <c r="U281" s="207" t="str">
        <f t="shared" si="17"/>
        <v/>
      </c>
      <c r="V281" s="96"/>
      <c r="AE281" s="222"/>
      <c r="AF281" s="72"/>
      <c r="AG281" s="72"/>
      <c r="AH281" s="72"/>
      <c r="AI281" s="72"/>
      <c r="AJ281" s="72"/>
      <c r="AK281" s="72"/>
      <c r="AL281" s="72"/>
    </row>
    <row r="282" spans="1:38" s="119" customFormat="1" x14ac:dyDescent="0.2">
      <c r="A282" s="72"/>
      <c r="B282" s="207" t="str">
        <f t="shared" si="15"/>
        <v/>
      </c>
      <c r="C282" s="73"/>
      <c r="D282" s="219"/>
      <c r="E282" s="219"/>
      <c r="F282" s="220"/>
      <c r="G282" s="220"/>
      <c r="H282" s="220"/>
      <c r="I282" s="220"/>
      <c r="J282" s="220"/>
      <c r="K282" s="220"/>
      <c r="L282" s="220"/>
      <c r="M282" s="220"/>
      <c r="N282" s="72"/>
      <c r="O282" s="72"/>
      <c r="P282" s="72"/>
      <c r="Q282" s="207" t="str">
        <f t="shared" si="16"/>
        <v/>
      </c>
      <c r="R282" s="95"/>
      <c r="S282" s="72"/>
      <c r="T282" s="221"/>
      <c r="U282" s="207" t="str">
        <f t="shared" si="17"/>
        <v/>
      </c>
      <c r="V282" s="96"/>
      <c r="AE282" s="222"/>
      <c r="AF282" s="72"/>
      <c r="AG282" s="72"/>
      <c r="AH282" s="72"/>
      <c r="AI282" s="72"/>
      <c r="AJ282" s="72"/>
      <c r="AK282" s="72"/>
      <c r="AL282" s="72"/>
    </row>
    <row r="283" spans="1:38" s="119" customFormat="1" x14ac:dyDescent="0.2">
      <c r="A283" s="72"/>
      <c r="B283" s="207" t="str">
        <f t="shared" si="15"/>
        <v/>
      </c>
      <c r="C283" s="73"/>
      <c r="D283" s="219"/>
      <c r="E283" s="219"/>
      <c r="F283" s="220"/>
      <c r="G283" s="220"/>
      <c r="H283" s="220"/>
      <c r="I283" s="220"/>
      <c r="J283" s="220"/>
      <c r="K283" s="220"/>
      <c r="L283" s="220"/>
      <c r="M283" s="220"/>
      <c r="N283" s="72"/>
      <c r="O283" s="72"/>
      <c r="P283" s="72"/>
      <c r="Q283" s="207" t="str">
        <f t="shared" si="16"/>
        <v/>
      </c>
      <c r="R283" s="95"/>
      <c r="S283" s="72"/>
      <c r="T283" s="221"/>
      <c r="U283" s="207" t="str">
        <f t="shared" si="17"/>
        <v/>
      </c>
      <c r="V283" s="96"/>
      <c r="AE283" s="222"/>
      <c r="AF283" s="72"/>
      <c r="AG283" s="72"/>
      <c r="AH283" s="72"/>
      <c r="AI283" s="72"/>
      <c r="AJ283" s="72"/>
      <c r="AK283" s="72"/>
      <c r="AL283" s="72"/>
    </row>
    <row r="284" spans="1:38" s="119" customFormat="1" x14ac:dyDescent="0.2">
      <c r="A284" s="72"/>
      <c r="B284" s="207" t="str">
        <f t="shared" si="15"/>
        <v/>
      </c>
      <c r="C284" s="73"/>
      <c r="D284" s="219"/>
      <c r="E284" s="219"/>
      <c r="F284" s="220"/>
      <c r="G284" s="220"/>
      <c r="H284" s="220"/>
      <c r="I284" s="220"/>
      <c r="J284" s="220"/>
      <c r="K284" s="220"/>
      <c r="L284" s="220"/>
      <c r="M284" s="220"/>
      <c r="N284" s="72"/>
      <c r="O284" s="72"/>
      <c r="P284" s="72"/>
      <c r="Q284" s="207" t="str">
        <f t="shared" si="16"/>
        <v/>
      </c>
      <c r="R284" s="95"/>
      <c r="S284" s="72"/>
      <c r="T284" s="221"/>
      <c r="U284" s="207" t="str">
        <f t="shared" si="17"/>
        <v/>
      </c>
      <c r="V284" s="96"/>
      <c r="AE284" s="222"/>
      <c r="AF284" s="72"/>
      <c r="AG284" s="72"/>
      <c r="AH284" s="72"/>
      <c r="AI284" s="72"/>
      <c r="AJ284" s="72"/>
      <c r="AK284" s="72"/>
      <c r="AL284" s="72"/>
    </row>
    <row r="285" spans="1:38" s="119" customFormat="1" x14ac:dyDescent="0.2">
      <c r="A285" s="72"/>
      <c r="B285" s="207" t="str">
        <f t="shared" si="15"/>
        <v/>
      </c>
      <c r="C285" s="73"/>
      <c r="D285" s="219"/>
      <c r="E285" s="219"/>
      <c r="F285" s="220"/>
      <c r="G285" s="220"/>
      <c r="H285" s="220"/>
      <c r="I285" s="220"/>
      <c r="J285" s="220"/>
      <c r="K285" s="220"/>
      <c r="L285" s="220"/>
      <c r="M285" s="220"/>
      <c r="N285" s="72"/>
      <c r="O285" s="72"/>
      <c r="P285" s="72"/>
      <c r="Q285" s="207" t="str">
        <f t="shared" si="16"/>
        <v/>
      </c>
      <c r="R285" s="95"/>
      <c r="S285" s="72"/>
      <c r="T285" s="221"/>
      <c r="U285" s="207" t="str">
        <f t="shared" si="17"/>
        <v/>
      </c>
      <c r="V285" s="96"/>
      <c r="AE285" s="222"/>
      <c r="AF285" s="72"/>
      <c r="AG285" s="72"/>
      <c r="AH285" s="72"/>
      <c r="AI285" s="72"/>
      <c r="AJ285" s="72"/>
      <c r="AK285" s="72"/>
      <c r="AL285" s="72"/>
    </row>
    <row r="286" spans="1:38" s="119" customFormat="1" x14ac:dyDescent="0.2">
      <c r="A286" s="72"/>
      <c r="B286" s="207" t="str">
        <f t="shared" si="15"/>
        <v/>
      </c>
      <c r="C286" s="73"/>
      <c r="D286" s="219"/>
      <c r="E286" s="219"/>
      <c r="F286" s="220"/>
      <c r="G286" s="220"/>
      <c r="H286" s="220"/>
      <c r="I286" s="220"/>
      <c r="J286" s="220"/>
      <c r="K286" s="220"/>
      <c r="L286" s="220"/>
      <c r="M286" s="220"/>
      <c r="N286" s="72"/>
      <c r="O286" s="72"/>
      <c r="P286" s="72"/>
      <c r="Q286" s="207" t="str">
        <f t="shared" si="16"/>
        <v/>
      </c>
      <c r="R286" s="95"/>
      <c r="S286" s="72"/>
      <c r="T286" s="221"/>
      <c r="U286" s="207" t="str">
        <f t="shared" si="17"/>
        <v/>
      </c>
      <c r="V286" s="96"/>
      <c r="AE286" s="222"/>
      <c r="AF286" s="72"/>
      <c r="AG286" s="72"/>
      <c r="AH286" s="72"/>
      <c r="AI286" s="72"/>
      <c r="AJ286" s="72"/>
      <c r="AK286" s="72"/>
      <c r="AL286" s="72"/>
    </row>
    <row r="287" spans="1:38" s="119" customFormat="1" x14ac:dyDescent="0.2">
      <c r="A287" s="72"/>
      <c r="B287" s="207" t="str">
        <f t="shared" si="15"/>
        <v/>
      </c>
      <c r="C287" s="73"/>
      <c r="D287" s="219"/>
      <c r="E287" s="219"/>
      <c r="F287" s="220"/>
      <c r="G287" s="220"/>
      <c r="H287" s="220"/>
      <c r="I287" s="220"/>
      <c r="J287" s="220"/>
      <c r="K287" s="220"/>
      <c r="L287" s="220"/>
      <c r="M287" s="220"/>
      <c r="N287" s="72"/>
      <c r="O287" s="72"/>
      <c r="P287" s="72"/>
      <c r="Q287" s="207" t="str">
        <f t="shared" si="16"/>
        <v/>
      </c>
      <c r="R287" s="95"/>
      <c r="S287" s="72"/>
      <c r="T287" s="221"/>
      <c r="U287" s="207" t="str">
        <f t="shared" si="17"/>
        <v/>
      </c>
      <c r="V287" s="96"/>
      <c r="AE287" s="222"/>
      <c r="AF287" s="72"/>
      <c r="AG287" s="72"/>
      <c r="AH287" s="72"/>
      <c r="AI287" s="72"/>
      <c r="AJ287" s="72"/>
      <c r="AK287" s="72"/>
      <c r="AL287" s="72"/>
    </row>
    <row r="288" spans="1:38" s="119" customFormat="1" x14ac:dyDescent="0.2">
      <c r="A288" s="72"/>
      <c r="B288" s="207" t="str">
        <f t="shared" si="15"/>
        <v/>
      </c>
      <c r="C288" s="73"/>
      <c r="D288" s="219"/>
      <c r="E288" s="219"/>
      <c r="F288" s="220"/>
      <c r="G288" s="220"/>
      <c r="H288" s="220"/>
      <c r="I288" s="220"/>
      <c r="J288" s="220"/>
      <c r="K288" s="220"/>
      <c r="L288" s="220"/>
      <c r="M288" s="220"/>
      <c r="N288" s="72"/>
      <c r="O288" s="72"/>
      <c r="P288" s="72"/>
      <c r="Q288" s="207" t="str">
        <f t="shared" si="16"/>
        <v/>
      </c>
      <c r="R288" s="95"/>
      <c r="S288" s="72"/>
      <c r="T288" s="221"/>
      <c r="U288" s="207" t="str">
        <f t="shared" si="17"/>
        <v/>
      </c>
      <c r="V288" s="96"/>
      <c r="AE288" s="222"/>
      <c r="AF288" s="72"/>
      <c r="AG288" s="72"/>
      <c r="AH288" s="72"/>
      <c r="AI288" s="72"/>
      <c r="AJ288" s="72"/>
      <c r="AK288" s="72"/>
      <c r="AL288" s="72"/>
    </row>
    <row r="289" spans="1:38" s="119" customFormat="1" x14ac:dyDescent="0.2">
      <c r="A289" s="72"/>
      <c r="B289" s="207" t="str">
        <f t="shared" si="15"/>
        <v/>
      </c>
      <c r="C289" s="73"/>
      <c r="D289" s="219"/>
      <c r="E289" s="219"/>
      <c r="F289" s="220"/>
      <c r="G289" s="220"/>
      <c r="H289" s="220"/>
      <c r="I289" s="220"/>
      <c r="J289" s="220"/>
      <c r="K289" s="220"/>
      <c r="L289" s="220"/>
      <c r="M289" s="220"/>
      <c r="N289" s="72"/>
      <c r="O289" s="72"/>
      <c r="P289" s="72"/>
      <c r="Q289" s="207" t="str">
        <f t="shared" si="16"/>
        <v/>
      </c>
      <c r="R289" s="95"/>
      <c r="S289" s="72"/>
      <c r="T289" s="221"/>
      <c r="U289" s="207" t="str">
        <f t="shared" si="17"/>
        <v/>
      </c>
      <c r="V289" s="96"/>
      <c r="AE289" s="222"/>
      <c r="AF289" s="72"/>
      <c r="AG289" s="72"/>
      <c r="AH289" s="72"/>
      <c r="AI289" s="72"/>
      <c r="AJ289" s="72"/>
      <c r="AK289" s="72"/>
      <c r="AL289" s="72"/>
    </row>
    <row r="290" spans="1:38" s="119" customFormat="1" x14ac:dyDescent="0.2">
      <c r="A290" s="72"/>
      <c r="B290" s="207" t="str">
        <f t="shared" si="15"/>
        <v/>
      </c>
      <c r="C290" s="73"/>
      <c r="D290" s="219"/>
      <c r="E290" s="219"/>
      <c r="F290" s="220"/>
      <c r="G290" s="220"/>
      <c r="H290" s="220"/>
      <c r="I290" s="220"/>
      <c r="J290" s="220"/>
      <c r="K290" s="220"/>
      <c r="L290" s="220"/>
      <c r="M290" s="220"/>
      <c r="N290" s="72"/>
      <c r="O290" s="72"/>
      <c r="P290" s="72"/>
      <c r="Q290" s="207" t="str">
        <f t="shared" si="16"/>
        <v/>
      </c>
      <c r="R290" s="95"/>
      <c r="S290" s="72"/>
      <c r="T290" s="221"/>
      <c r="U290" s="207" t="str">
        <f t="shared" si="17"/>
        <v/>
      </c>
      <c r="V290" s="96"/>
      <c r="AE290" s="222"/>
      <c r="AF290" s="72"/>
      <c r="AG290" s="72"/>
      <c r="AH290" s="72"/>
      <c r="AI290" s="72"/>
      <c r="AJ290" s="72"/>
      <c r="AK290" s="72"/>
      <c r="AL290" s="72"/>
    </row>
    <row r="291" spans="1:38" s="119" customFormat="1" x14ac:dyDescent="0.2">
      <c r="A291" s="72"/>
      <c r="B291" s="207" t="str">
        <f t="shared" si="15"/>
        <v/>
      </c>
      <c r="C291" s="73"/>
      <c r="D291" s="219"/>
      <c r="E291" s="219"/>
      <c r="F291" s="220"/>
      <c r="G291" s="220"/>
      <c r="H291" s="220"/>
      <c r="I291" s="220"/>
      <c r="J291" s="220"/>
      <c r="K291" s="220"/>
      <c r="L291" s="220"/>
      <c r="M291" s="220"/>
      <c r="N291" s="72"/>
      <c r="O291" s="72"/>
      <c r="P291" s="72"/>
      <c r="Q291" s="207" t="str">
        <f t="shared" si="16"/>
        <v/>
      </c>
      <c r="R291" s="95"/>
      <c r="S291" s="72"/>
      <c r="T291" s="221"/>
      <c r="U291" s="207" t="str">
        <f t="shared" si="17"/>
        <v/>
      </c>
      <c r="V291" s="96"/>
      <c r="AE291" s="222"/>
      <c r="AF291" s="72"/>
      <c r="AG291" s="72"/>
      <c r="AH291" s="72"/>
      <c r="AI291" s="72"/>
      <c r="AJ291" s="72"/>
      <c r="AK291" s="72"/>
      <c r="AL291" s="72"/>
    </row>
    <row r="292" spans="1:38" s="119" customFormat="1" x14ac:dyDescent="0.2">
      <c r="A292" s="72"/>
      <c r="B292" s="207" t="str">
        <f t="shared" si="15"/>
        <v/>
      </c>
      <c r="C292" s="73"/>
      <c r="D292" s="219"/>
      <c r="E292" s="219"/>
      <c r="F292" s="220"/>
      <c r="G292" s="220"/>
      <c r="H292" s="220"/>
      <c r="I292" s="220"/>
      <c r="J292" s="220"/>
      <c r="K292" s="220"/>
      <c r="L292" s="220"/>
      <c r="M292" s="220"/>
      <c r="N292" s="72"/>
      <c r="O292" s="72"/>
      <c r="P292" s="72"/>
      <c r="Q292" s="207" t="str">
        <f t="shared" si="16"/>
        <v/>
      </c>
      <c r="R292" s="95"/>
      <c r="S292" s="72"/>
      <c r="T292" s="221"/>
      <c r="U292" s="207" t="str">
        <f t="shared" si="17"/>
        <v/>
      </c>
      <c r="V292" s="96"/>
      <c r="AE292" s="222"/>
      <c r="AF292" s="72"/>
      <c r="AG292" s="72"/>
      <c r="AH292" s="72"/>
      <c r="AI292" s="72"/>
      <c r="AJ292" s="72"/>
      <c r="AK292" s="72"/>
      <c r="AL292" s="72"/>
    </row>
    <row r="293" spans="1:38" s="119" customFormat="1" x14ac:dyDescent="0.2">
      <c r="A293" s="72"/>
      <c r="B293" s="207" t="str">
        <f t="shared" si="15"/>
        <v/>
      </c>
      <c r="C293" s="73"/>
      <c r="D293" s="219"/>
      <c r="E293" s="219"/>
      <c r="F293" s="220"/>
      <c r="G293" s="220"/>
      <c r="H293" s="220"/>
      <c r="I293" s="220"/>
      <c r="J293" s="220"/>
      <c r="K293" s="220"/>
      <c r="L293" s="220"/>
      <c r="M293" s="220"/>
      <c r="N293" s="72"/>
      <c r="O293" s="72"/>
      <c r="P293" s="72"/>
      <c r="Q293" s="207" t="str">
        <f t="shared" si="16"/>
        <v/>
      </c>
      <c r="R293" s="95"/>
      <c r="S293" s="72"/>
      <c r="T293" s="221"/>
      <c r="U293" s="207" t="str">
        <f t="shared" si="17"/>
        <v/>
      </c>
      <c r="V293" s="96"/>
      <c r="AE293" s="222"/>
      <c r="AF293" s="72"/>
      <c r="AG293" s="72"/>
      <c r="AH293" s="72"/>
      <c r="AI293" s="72"/>
      <c r="AJ293" s="72"/>
      <c r="AK293" s="72"/>
      <c r="AL293" s="72"/>
    </row>
    <row r="294" spans="1:38" s="119" customFormat="1" x14ac:dyDescent="0.2">
      <c r="A294" s="72"/>
      <c r="B294" s="207" t="str">
        <f t="shared" si="15"/>
        <v/>
      </c>
      <c r="C294" s="73"/>
      <c r="D294" s="219"/>
      <c r="E294" s="219"/>
      <c r="F294" s="220"/>
      <c r="G294" s="220"/>
      <c r="H294" s="220"/>
      <c r="I294" s="220"/>
      <c r="J294" s="220"/>
      <c r="K294" s="220"/>
      <c r="L294" s="220"/>
      <c r="M294" s="220"/>
      <c r="N294" s="72"/>
      <c r="O294" s="72"/>
      <c r="P294" s="72"/>
      <c r="Q294" s="207" t="str">
        <f t="shared" si="16"/>
        <v/>
      </c>
      <c r="R294" s="95"/>
      <c r="S294" s="72"/>
      <c r="T294" s="221"/>
      <c r="U294" s="207" t="str">
        <f t="shared" si="17"/>
        <v/>
      </c>
      <c r="V294" s="96"/>
      <c r="AE294" s="222"/>
      <c r="AF294" s="72"/>
      <c r="AG294" s="72"/>
      <c r="AH294" s="72"/>
      <c r="AI294" s="72"/>
      <c r="AJ294" s="72"/>
      <c r="AK294" s="72"/>
      <c r="AL294" s="72"/>
    </row>
    <row r="295" spans="1:38" s="119" customFormat="1" x14ac:dyDescent="0.2">
      <c r="A295" s="72"/>
      <c r="B295" s="207" t="str">
        <f t="shared" si="15"/>
        <v/>
      </c>
      <c r="C295" s="73"/>
      <c r="D295" s="219"/>
      <c r="E295" s="219"/>
      <c r="F295" s="220"/>
      <c r="G295" s="220"/>
      <c r="H295" s="220"/>
      <c r="I295" s="220"/>
      <c r="J295" s="220"/>
      <c r="K295" s="220"/>
      <c r="L295" s="220"/>
      <c r="M295" s="220"/>
      <c r="N295" s="72"/>
      <c r="O295" s="72"/>
      <c r="P295" s="72"/>
      <c r="Q295" s="207" t="str">
        <f t="shared" si="16"/>
        <v/>
      </c>
      <c r="R295" s="95"/>
      <c r="S295" s="72"/>
      <c r="T295" s="221"/>
      <c r="U295" s="207" t="str">
        <f t="shared" si="17"/>
        <v/>
      </c>
      <c r="V295" s="96"/>
      <c r="AE295" s="222"/>
      <c r="AF295" s="72"/>
      <c r="AG295" s="72"/>
      <c r="AH295" s="72"/>
      <c r="AI295" s="72"/>
      <c r="AJ295" s="72"/>
      <c r="AK295" s="72"/>
      <c r="AL295" s="72"/>
    </row>
    <row r="296" spans="1:38" s="119" customFormat="1" x14ac:dyDescent="0.2">
      <c r="A296" s="72"/>
      <c r="B296" s="207" t="str">
        <f t="shared" si="15"/>
        <v/>
      </c>
      <c r="C296" s="73"/>
      <c r="D296" s="219"/>
      <c r="E296" s="219"/>
      <c r="F296" s="220"/>
      <c r="G296" s="220"/>
      <c r="H296" s="220"/>
      <c r="I296" s="220"/>
      <c r="J296" s="220"/>
      <c r="K296" s="220"/>
      <c r="L296" s="220"/>
      <c r="M296" s="220"/>
      <c r="N296" s="72"/>
      <c r="O296" s="72"/>
      <c r="P296" s="72"/>
      <c r="Q296" s="207" t="str">
        <f t="shared" si="16"/>
        <v/>
      </c>
      <c r="R296" s="95"/>
      <c r="S296" s="72"/>
      <c r="T296" s="221"/>
      <c r="U296" s="207" t="str">
        <f t="shared" si="17"/>
        <v/>
      </c>
      <c r="V296" s="96"/>
      <c r="AE296" s="222"/>
      <c r="AF296" s="72"/>
      <c r="AG296" s="72"/>
      <c r="AH296" s="72"/>
      <c r="AI296" s="72"/>
      <c r="AJ296" s="72"/>
      <c r="AK296" s="72"/>
      <c r="AL296" s="72"/>
    </row>
    <row r="297" spans="1:38" s="119" customFormat="1" x14ac:dyDescent="0.2">
      <c r="A297" s="72"/>
      <c r="B297" s="207" t="str">
        <f t="shared" si="15"/>
        <v/>
      </c>
      <c r="C297" s="73"/>
      <c r="D297" s="219"/>
      <c r="E297" s="219"/>
      <c r="F297" s="220"/>
      <c r="G297" s="220"/>
      <c r="H297" s="220"/>
      <c r="I297" s="220"/>
      <c r="J297" s="220"/>
      <c r="K297" s="220"/>
      <c r="L297" s="220"/>
      <c r="M297" s="220"/>
      <c r="N297" s="72"/>
      <c r="O297" s="72"/>
      <c r="P297" s="72"/>
      <c r="Q297" s="207" t="str">
        <f t="shared" si="16"/>
        <v/>
      </c>
      <c r="R297" s="95"/>
      <c r="S297" s="72"/>
      <c r="T297" s="221"/>
      <c r="U297" s="207" t="str">
        <f t="shared" si="17"/>
        <v/>
      </c>
      <c r="V297" s="96"/>
      <c r="AE297" s="222"/>
      <c r="AF297" s="72"/>
      <c r="AG297" s="72"/>
      <c r="AH297" s="72"/>
      <c r="AI297" s="72"/>
      <c r="AJ297" s="72"/>
      <c r="AK297" s="72"/>
      <c r="AL297" s="72"/>
    </row>
    <row r="298" spans="1:38" s="119" customFormat="1" x14ac:dyDescent="0.2">
      <c r="A298" s="72"/>
      <c r="B298" s="207" t="str">
        <f t="shared" si="15"/>
        <v/>
      </c>
      <c r="C298" s="73"/>
      <c r="D298" s="219"/>
      <c r="E298" s="219"/>
      <c r="F298" s="220"/>
      <c r="G298" s="220"/>
      <c r="H298" s="220"/>
      <c r="I298" s="220"/>
      <c r="J298" s="220"/>
      <c r="K298" s="220"/>
      <c r="L298" s="220"/>
      <c r="M298" s="220"/>
      <c r="N298" s="72"/>
      <c r="O298" s="72"/>
      <c r="P298" s="72"/>
      <c r="Q298" s="207" t="str">
        <f t="shared" si="16"/>
        <v/>
      </c>
      <c r="R298" s="95"/>
      <c r="S298" s="72"/>
      <c r="T298" s="221"/>
      <c r="U298" s="207" t="str">
        <f t="shared" si="17"/>
        <v/>
      </c>
      <c r="V298" s="96"/>
      <c r="AE298" s="222"/>
      <c r="AF298" s="72"/>
      <c r="AG298" s="72"/>
      <c r="AH298" s="72"/>
      <c r="AI298" s="72"/>
      <c r="AJ298" s="72"/>
      <c r="AK298" s="72"/>
      <c r="AL298" s="72"/>
    </row>
    <row r="299" spans="1:38" s="119" customFormat="1" x14ac:dyDescent="0.2">
      <c r="A299" s="72"/>
      <c r="B299" s="207" t="str">
        <f t="shared" si="15"/>
        <v/>
      </c>
      <c r="C299" s="73"/>
      <c r="D299" s="219"/>
      <c r="E299" s="219"/>
      <c r="F299" s="220"/>
      <c r="G299" s="220"/>
      <c r="H299" s="220"/>
      <c r="I299" s="220"/>
      <c r="J299" s="220"/>
      <c r="K299" s="220"/>
      <c r="L299" s="220"/>
      <c r="M299" s="220"/>
      <c r="N299" s="72"/>
      <c r="O299" s="72"/>
      <c r="P299" s="72"/>
      <c r="Q299" s="207" t="str">
        <f t="shared" si="16"/>
        <v/>
      </c>
      <c r="R299" s="95"/>
      <c r="S299" s="72"/>
      <c r="T299" s="221"/>
      <c r="U299" s="207" t="str">
        <f t="shared" si="17"/>
        <v/>
      </c>
      <c r="V299" s="96"/>
      <c r="AE299" s="222"/>
      <c r="AF299" s="72"/>
      <c r="AG299" s="72"/>
      <c r="AH299" s="72"/>
      <c r="AI299" s="72"/>
      <c r="AJ299" s="72"/>
      <c r="AK299" s="72"/>
      <c r="AL299" s="72"/>
    </row>
    <row r="300" spans="1:38" s="119" customFormat="1" x14ac:dyDescent="0.2">
      <c r="A300" s="72"/>
      <c r="B300" s="207" t="str">
        <f t="shared" si="15"/>
        <v/>
      </c>
      <c r="C300" s="73"/>
      <c r="D300" s="219"/>
      <c r="E300" s="219"/>
      <c r="F300" s="220"/>
      <c r="G300" s="220"/>
      <c r="H300" s="220"/>
      <c r="I300" s="220"/>
      <c r="J300" s="220"/>
      <c r="K300" s="220"/>
      <c r="L300" s="220"/>
      <c r="M300" s="220"/>
      <c r="N300" s="72"/>
      <c r="O300" s="72"/>
      <c r="P300" s="72"/>
      <c r="Q300" s="207" t="str">
        <f t="shared" si="16"/>
        <v/>
      </c>
      <c r="R300" s="95"/>
      <c r="S300" s="72"/>
      <c r="T300" s="221"/>
      <c r="U300" s="207" t="str">
        <f t="shared" si="17"/>
        <v/>
      </c>
      <c r="V300" s="96"/>
      <c r="AE300" s="222"/>
      <c r="AF300" s="72"/>
      <c r="AG300" s="72"/>
      <c r="AH300" s="72"/>
      <c r="AI300" s="72"/>
      <c r="AJ300" s="72"/>
      <c r="AK300" s="72"/>
      <c r="AL300" s="72"/>
    </row>
    <row r="301" spans="1:38" s="119" customFormat="1" x14ac:dyDescent="0.2">
      <c r="A301" s="72"/>
      <c r="B301" s="207" t="str">
        <f t="shared" si="15"/>
        <v/>
      </c>
      <c r="C301" s="73"/>
      <c r="D301" s="219"/>
      <c r="E301" s="219"/>
      <c r="F301" s="220"/>
      <c r="G301" s="220"/>
      <c r="H301" s="220"/>
      <c r="I301" s="220"/>
      <c r="J301" s="220"/>
      <c r="K301" s="220"/>
      <c r="L301" s="220"/>
      <c r="M301" s="220"/>
      <c r="N301" s="72"/>
      <c r="O301" s="72"/>
      <c r="P301" s="72"/>
      <c r="Q301" s="207" t="str">
        <f t="shared" si="16"/>
        <v/>
      </c>
      <c r="R301" s="95"/>
      <c r="S301" s="72"/>
      <c r="T301" s="221"/>
      <c r="U301" s="207" t="str">
        <f t="shared" si="17"/>
        <v/>
      </c>
      <c r="V301" s="96"/>
      <c r="AE301" s="222"/>
      <c r="AF301" s="72"/>
      <c r="AG301" s="72"/>
      <c r="AH301" s="72"/>
      <c r="AI301" s="72"/>
      <c r="AJ301" s="72"/>
      <c r="AK301" s="72"/>
      <c r="AL301" s="72"/>
    </row>
    <row r="302" spans="1:38" s="119" customFormat="1" x14ac:dyDescent="0.2">
      <c r="A302" s="72"/>
      <c r="B302" s="207" t="str">
        <f t="shared" si="15"/>
        <v/>
      </c>
      <c r="C302" s="73"/>
      <c r="D302" s="219"/>
      <c r="E302" s="219"/>
      <c r="F302" s="220"/>
      <c r="G302" s="220"/>
      <c r="H302" s="220"/>
      <c r="I302" s="220"/>
      <c r="J302" s="220"/>
      <c r="K302" s="220"/>
      <c r="L302" s="220"/>
      <c r="M302" s="220"/>
      <c r="N302" s="72"/>
      <c r="O302" s="72"/>
      <c r="P302" s="72"/>
      <c r="Q302" s="207" t="str">
        <f t="shared" si="16"/>
        <v/>
      </c>
      <c r="R302" s="95"/>
      <c r="S302" s="72"/>
      <c r="T302" s="221"/>
      <c r="U302" s="207" t="str">
        <f t="shared" si="17"/>
        <v/>
      </c>
      <c r="V302" s="96"/>
      <c r="AE302" s="222"/>
      <c r="AF302" s="72"/>
      <c r="AG302" s="72"/>
      <c r="AH302" s="72"/>
      <c r="AI302" s="72"/>
      <c r="AJ302" s="72"/>
      <c r="AK302" s="72"/>
      <c r="AL302" s="72"/>
    </row>
    <row r="303" spans="1:38" s="119" customFormat="1" x14ac:dyDescent="0.2">
      <c r="A303" s="72"/>
      <c r="B303" s="207" t="str">
        <f t="shared" si="15"/>
        <v/>
      </c>
      <c r="C303" s="73"/>
      <c r="D303" s="219"/>
      <c r="E303" s="219"/>
      <c r="F303" s="220"/>
      <c r="G303" s="220"/>
      <c r="H303" s="220"/>
      <c r="I303" s="220"/>
      <c r="J303" s="220"/>
      <c r="K303" s="220"/>
      <c r="L303" s="220"/>
      <c r="M303" s="220"/>
      <c r="N303" s="72"/>
      <c r="O303" s="72"/>
      <c r="P303" s="72"/>
      <c r="Q303" s="207" t="str">
        <f t="shared" si="16"/>
        <v/>
      </c>
      <c r="R303" s="95"/>
      <c r="S303" s="72"/>
      <c r="T303" s="221"/>
      <c r="U303" s="207" t="str">
        <f t="shared" si="17"/>
        <v/>
      </c>
      <c r="V303" s="96"/>
      <c r="AE303" s="222"/>
      <c r="AF303" s="72"/>
      <c r="AG303" s="72"/>
      <c r="AH303" s="72"/>
      <c r="AI303" s="72"/>
      <c r="AJ303" s="72"/>
      <c r="AK303" s="72"/>
      <c r="AL303" s="72"/>
    </row>
    <row r="304" spans="1:38" s="119" customFormat="1" x14ac:dyDescent="0.2">
      <c r="A304" s="72"/>
      <c r="B304" s="207" t="str">
        <f t="shared" si="15"/>
        <v/>
      </c>
      <c r="C304" s="73"/>
      <c r="D304" s="219"/>
      <c r="E304" s="219"/>
      <c r="F304" s="220"/>
      <c r="G304" s="220"/>
      <c r="H304" s="220"/>
      <c r="I304" s="220"/>
      <c r="J304" s="220"/>
      <c r="K304" s="220"/>
      <c r="L304" s="220"/>
      <c r="M304" s="220"/>
      <c r="N304" s="72"/>
      <c r="O304" s="72"/>
      <c r="P304" s="72"/>
      <c r="Q304" s="207" t="str">
        <f t="shared" si="16"/>
        <v/>
      </c>
      <c r="R304" s="95"/>
      <c r="S304" s="72"/>
      <c r="T304" s="221"/>
      <c r="U304" s="207" t="str">
        <f t="shared" si="17"/>
        <v/>
      </c>
      <c r="V304" s="96"/>
      <c r="AE304" s="222"/>
      <c r="AF304" s="72"/>
      <c r="AG304" s="72"/>
      <c r="AH304" s="72"/>
      <c r="AI304" s="72"/>
      <c r="AJ304" s="72"/>
      <c r="AK304" s="72"/>
      <c r="AL304" s="72"/>
    </row>
    <row r="305" spans="1:38" s="119" customFormat="1" x14ac:dyDescent="0.2">
      <c r="A305" s="72"/>
      <c r="B305" s="207" t="str">
        <f t="shared" si="15"/>
        <v/>
      </c>
      <c r="C305" s="73"/>
      <c r="D305" s="219"/>
      <c r="E305" s="219"/>
      <c r="F305" s="220"/>
      <c r="G305" s="220"/>
      <c r="H305" s="220"/>
      <c r="I305" s="220"/>
      <c r="J305" s="220"/>
      <c r="K305" s="220"/>
      <c r="L305" s="220"/>
      <c r="M305" s="220"/>
      <c r="N305" s="72"/>
      <c r="O305" s="72"/>
      <c r="P305" s="72"/>
      <c r="Q305" s="207" t="str">
        <f t="shared" si="16"/>
        <v/>
      </c>
      <c r="R305" s="95"/>
      <c r="S305" s="72"/>
      <c r="T305" s="221"/>
      <c r="U305" s="207" t="str">
        <f t="shared" si="17"/>
        <v/>
      </c>
      <c r="V305" s="96"/>
      <c r="AE305" s="222"/>
      <c r="AF305" s="72"/>
      <c r="AG305" s="72"/>
      <c r="AH305" s="72"/>
      <c r="AI305" s="72"/>
      <c r="AJ305" s="72"/>
      <c r="AK305" s="72"/>
      <c r="AL305" s="72"/>
    </row>
    <row r="306" spans="1:38" s="119" customFormat="1" x14ac:dyDescent="0.2">
      <c r="A306" s="72"/>
      <c r="B306" s="207" t="str">
        <f t="shared" si="15"/>
        <v/>
      </c>
      <c r="C306" s="73"/>
      <c r="D306" s="219"/>
      <c r="E306" s="219"/>
      <c r="F306" s="220"/>
      <c r="G306" s="220"/>
      <c r="H306" s="220"/>
      <c r="I306" s="220"/>
      <c r="J306" s="220"/>
      <c r="K306" s="220"/>
      <c r="L306" s="220"/>
      <c r="M306" s="220"/>
      <c r="N306" s="72"/>
      <c r="O306" s="72"/>
      <c r="P306" s="72"/>
      <c r="Q306" s="207" t="str">
        <f t="shared" si="16"/>
        <v/>
      </c>
      <c r="R306" s="95"/>
      <c r="S306" s="72"/>
      <c r="T306" s="221"/>
      <c r="U306" s="207" t="str">
        <f t="shared" si="17"/>
        <v/>
      </c>
      <c r="V306" s="96"/>
      <c r="AE306" s="222"/>
      <c r="AF306" s="72"/>
      <c r="AG306" s="72"/>
      <c r="AH306" s="72"/>
      <c r="AI306" s="72"/>
      <c r="AJ306" s="72"/>
      <c r="AK306" s="72"/>
      <c r="AL306" s="72"/>
    </row>
    <row r="307" spans="1:38" s="119" customFormat="1" x14ac:dyDescent="0.2">
      <c r="A307" s="72"/>
      <c r="B307" s="207" t="str">
        <f t="shared" si="15"/>
        <v/>
      </c>
      <c r="C307" s="73"/>
      <c r="D307" s="219"/>
      <c r="E307" s="219"/>
      <c r="F307" s="220"/>
      <c r="G307" s="220"/>
      <c r="H307" s="220"/>
      <c r="I307" s="220"/>
      <c r="J307" s="220"/>
      <c r="K307" s="220"/>
      <c r="L307" s="220"/>
      <c r="M307" s="220"/>
      <c r="N307" s="72"/>
      <c r="O307" s="72"/>
      <c r="P307" s="72"/>
      <c r="Q307" s="207" t="str">
        <f t="shared" si="16"/>
        <v/>
      </c>
      <c r="R307" s="95"/>
      <c r="S307" s="72"/>
      <c r="T307" s="221"/>
      <c r="U307" s="207" t="str">
        <f t="shared" si="17"/>
        <v/>
      </c>
      <c r="V307" s="96"/>
      <c r="AE307" s="222"/>
      <c r="AF307" s="72"/>
      <c r="AG307" s="72"/>
      <c r="AH307" s="72"/>
      <c r="AI307" s="72"/>
      <c r="AJ307" s="72"/>
      <c r="AK307" s="72"/>
      <c r="AL307" s="72"/>
    </row>
    <row r="308" spans="1:38" s="119" customFormat="1" x14ac:dyDescent="0.2">
      <c r="A308" s="72"/>
      <c r="B308" s="207" t="str">
        <f t="shared" si="15"/>
        <v/>
      </c>
      <c r="C308" s="73"/>
      <c r="D308" s="219"/>
      <c r="E308" s="219"/>
      <c r="F308" s="220"/>
      <c r="G308" s="220"/>
      <c r="H308" s="220"/>
      <c r="I308" s="220"/>
      <c r="J308" s="220"/>
      <c r="K308" s="220"/>
      <c r="L308" s="220"/>
      <c r="M308" s="220"/>
      <c r="N308" s="72"/>
      <c r="O308" s="72"/>
      <c r="P308" s="72"/>
      <c r="Q308" s="207" t="str">
        <f t="shared" si="16"/>
        <v/>
      </c>
      <c r="R308" s="95"/>
      <c r="S308" s="72"/>
      <c r="T308" s="221"/>
      <c r="U308" s="207" t="str">
        <f t="shared" si="17"/>
        <v/>
      </c>
      <c r="V308" s="96"/>
      <c r="AE308" s="222"/>
      <c r="AF308" s="72"/>
      <c r="AG308" s="72"/>
      <c r="AH308" s="72"/>
      <c r="AI308" s="72"/>
      <c r="AJ308" s="72"/>
      <c r="AK308" s="72"/>
      <c r="AL308" s="72"/>
    </row>
    <row r="309" spans="1:38" s="119" customFormat="1" x14ac:dyDescent="0.2">
      <c r="A309" s="72"/>
      <c r="B309" s="207" t="str">
        <f t="shared" si="15"/>
        <v/>
      </c>
      <c r="C309" s="73"/>
      <c r="D309" s="219"/>
      <c r="E309" s="219"/>
      <c r="F309" s="220"/>
      <c r="G309" s="220"/>
      <c r="H309" s="220"/>
      <c r="I309" s="220"/>
      <c r="J309" s="220"/>
      <c r="K309" s="220"/>
      <c r="L309" s="220"/>
      <c r="M309" s="220"/>
      <c r="N309" s="72"/>
      <c r="O309" s="72"/>
      <c r="P309" s="72"/>
      <c r="Q309" s="207" t="str">
        <f t="shared" si="16"/>
        <v/>
      </c>
      <c r="R309" s="95"/>
      <c r="S309" s="72"/>
      <c r="T309" s="221"/>
      <c r="U309" s="207" t="str">
        <f t="shared" si="17"/>
        <v/>
      </c>
      <c r="V309" s="96"/>
      <c r="AE309" s="222"/>
      <c r="AF309" s="72"/>
      <c r="AG309" s="72"/>
      <c r="AH309" s="72"/>
      <c r="AI309" s="72"/>
      <c r="AJ309" s="72"/>
      <c r="AK309" s="72"/>
      <c r="AL309" s="72"/>
    </row>
    <row r="310" spans="1:38" s="119" customFormat="1" x14ac:dyDescent="0.2">
      <c r="A310" s="72"/>
      <c r="B310" s="207" t="str">
        <f t="shared" si="15"/>
        <v/>
      </c>
      <c r="C310" s="73"/>
      <c r="D310" s="219"/>
      <c r="E310" s="219"/>
      <c r="F310" s="220"/>
      <c r="G310" s="220"/>
      <c r="H310" s="220"/>
      <c r="I310" s="220"/>
      <c r="J310" s="220"/>
      <c r="K310" s="220"/>
      <c r="L310" s="220"/>
      <c r="M310" s="220"/>
      <c r="N310" s="72"/>
      <c r="O310" s="72"/>
      <c r="P310" s="72"/>
      <c r="Q310" s="207" t="str">
        <f t="shared" si="16"/>
        <v/>
      </c>
      <c r="R310" s="95"/>
      <c r="S310" s="72"/>
      <c r="T310" s="221"/>
      <c r="U310" s="207" t="str">
        <f t="shared" si="17"/>
        <v/>
      </c>
      <c r="V310" s="96"/>
      <c r="AE310" s="222"/>
      <c r="AF310" s="72"/>
      <c r="AG310" s="72"/>
      <c r="AH310" s="72"/>
      <c r="AI310" s="72"/>
      <c r="AJ310" s="72"/>
      <c r="AK310" s="72"/>
      <c r="AL310" s="72"/>
    </row>
    <row r="311" spans="1:38" s="119" customFormat="1" x14ac:dyDescent="0.2">
      <c r="A311" s="72"/>
      <c r="B311" s="207" t="str">
        <f t="shared" si="15"/>
        <v/>
      </c>
      <c r="C311" s="73"/>
      <c r="D311" s="219"/>
      <c r="E311" s="219"/>
      <c r="F311" s="220"/>
      <c r="G311" s="220"/>
      <c r="H311" s="220"/>
      <c r="I311" s="220"/>
      <c r="J311" s="220"/>
      <c r="K311" s="220"/>
      <c r="L311" s="220"/>
      <c r="M311" s="220"/>
      <c r="N311" s="72"/>
      <c r="O311" s="72"/>
      <c r="P311" s="72"/>
      <c r="Q311" s="207" t="str">
        <f t="shared" si="16"/>
        <v/>
      </c>
      <c r="R311" s="95"/>
      <c r="S311" s="72"/>
      <c r="T311" s="221"/>
      <c r="U311" s="207" t="str">
        <f t="shared" si="17"/>
        <v/>
      </c>
      <c r="V311" s="96"/>
      <c r="AE311" s="222"/>
      <c r="AF311" s="72"/>
      <c r="AG311" s="72"/>
      <c r="AH311" s="72"/>
      <c r="AI311" s="72"/>
      <c r="AJ311" s="72"/>
      <c r="AK311" s="72"/>
      <c r="AL311" s="72"/>
    </row>
    <row r="312" spans="1:38" s="119" customFormat="1" x14ac:dyDescent="0.2">
      <c r="A312" s="72"/>
      <c r="B312" s="207" t="str">
        <f t="shared" si="15"/>
        <v/>
      </c>
      <c r="C312" s="73"/>
      <c r="D312" s="219"/>
      <c r="E312" s="219"/>
      <c r="F312" s="220"/>
      <c r="G312" s="220"/>
      <c r="H312" s="220"/>
      <c r="I312" s="220"/>
      <c r="J312" s="220"/>
      <c r="K312" s="220"/>
      <c r="L312" s="220"/>
      <c r="M312" s="220"/>
      <c r="N312" s="72"/>
      <c r="O312" s="72"/>
      <c r="P312" s="72"/>
      <c r="Q312" s="207" t="str">
        <f t="shared" si="16"/>
        <v/>
      </c>
      <c r="R312" s="95"/>
      <c r="S312" s="72"/>
      <c r="T312" s="221"/>
      <c r="U312" s="207" t="str">
        <f t="shared" si="17"/>
        <v/>
      </c>
      <c r="V312" s="96"/>
      <c r="AE312" s="222"/>
      <c r="AF312" s="72"/>
      <c r="AG312" s="72"/>
      <c r="AH312" s="72"/>
      <c r="AI312" s="72"/>
      <c r="AJ312" s="72"/>
      <c r="AK312" s="72"/>
      <c r="AL312" s="72"/>
    </row>
    <row r="313" spans="1:38" s="119" customFormat="1" x14ac:dyDescent="0.2">
      <c r="A313" s="72"/>
      <c r="B313" s="207" t="str">
        <f t="shared" si="15"/>
        <v/>
      </c>
      <c r="C313" s="73"/>
      <c r="D313" s="219"/>
      <c r="E313" s="219"/>
      <c r="F313" s="220"/>
      <c r="G313" s="220"/>
      <c r="H313" s="220"/>
      <c r="I313" s="220"/>
      <c r="J313" s="220"/>
      <c r="K313" s="220"/>
      <c r="L313" s="220"/>
      <c r="M313" s="220"/>
      <c r="N313" s="72"/>
      <c r="O313" s="72"/>
      <c r="P313" s="72"/>
      <c r="Q313" s="207" t="str">
        <f t="shared" si="16"/>
        <v/>
      </c>
      <c r="R313" s="95"/>
      <c r="S313" s="72"/>
      <c r="T313" s="221"/>
      <c r="U313" s="207" t="str">
        <f t="shared" si="17"/>
        <v/>
      </c>
      <c r="V313" s="96"/>
      <c r="AE313" s="222"/>
      <c r="AF313" s="72"/>
      <c r="AG313" s="72"/>
      <c r="AH313" s="72"/>
      <c r="AI313" s="72"/>
      <c r="AJ313" s="72"/>
      <c r="AK313" s="72"/>
      <c r="AL313" s="72"/>
    </row>
    <row r="314" spans="1:38" s="119" customFormat="1" x14ac:dyDescent="0.2">
      <c r="A314" s="72"/>
      <c r="B314" s="207" t="str">
        <f t="shared" si="15"/>
        <v/>
      </c>
      <c r="C314" s="73"/>
      <c r="D314" s="219"/>
      <c r="E314" s="219"/>
      <c r="F314" s="220"/>
      <c r="G314" s="220"/>
      <c r="H314" s="220"/>
      <c r="I314" s="220"/>
      <c r="J314" s="220"/>
      <c r="K314" s="220"/>
      <c r="L314" s="220"/>
      <c r="M314" s="220"/>
      <c r="N314" s="72"/>
      <c r="O314" s="72"/>
      <c r="P314" s="72"/>
      <c r="Q314" s="207" t="str">
        <f t="shared" si="16"/>
        <v/>
      </c>
      <c r="R314" s="95"/>
      <c r="S314" s="72"/>
      <c r="T314" s="221"/>
      <c r="U314" s="207" t="str">
        <f t="shared" si="17"/>
        <v/>
      </c>
      <c r="V314" s="96"/>
      <c r="AE314" s="222"/>
      <c r="AF314" s="72"/>
      <c r="AG314" s="72"/>
      <c r="AH314" s="72"/>
      <c r="AI314" s="72"/>
      <c r="AJ314" s="72"/>
      <c r="AK314" s="72"/>
      <c r="AL314" s="72"/>
    </row>
    <row r="315" spans="1:38" s="119" customFormat="1" x14ac:dyDescent="0.2">
      <c r="A315" s="72"/>
      <c r="B315" s="207" t="str">
        <f t="shared" si="15"/>
        <v/>
      </c>
      <c r="C315" s="73"/>
      <c r="D315" s="219"/>
      <c r="E315" s="219"/>
      <c r="F315" s="220"/>
      <c r="G315" s="220"/>
      <c r="H315" s="220"/>
      <c r="I315" s="220"/>
      <c r="J315" s="220"/>
      <c r="K315" s="220"/>
      <c r="L315" s="220"/>
      <c r="M315" s="220"/>
      <c r="N315" s="72"/>
      <c r="O315" s="72"/>
      <c r="P315" s="72"/>
      <c r="Q315" s="207" t="str">
        <f t="shared" si="16"/>
        <v/>
      </c>
      <c r="R315" s="95"/>
      <c r="S315" s="72"/>
      <c r="T315" s="221"/>
      <c r="U315" s="207" t="str">
        <f t="shared" si="17"/>
        <v/>
      </c>
      <c r="V315" s="96"/>
      <c r="AE315" s="222"/>
      <c r="AF315" s="72"/>
      <c r="AG315" s="72"/>
      <c r="AH315" s="72"/>
      <c r="AI315" s="72"/>
      <c r="AJ315" s="72"/>
      <c r="AK315" s="72"/>
      <c r="AL315" s="72"/>
    </row>
    <row r="316" spans="1:38" s="119" customFormat="1" x14ac:dyDescent="0.2">
      <c r="A316" s="72"/>
      <c r="B316" s="207" t="str">
        <f t="shared" si="15"/>
        <v/>
      </c>
      <c r="C316" s="73"/>
      <c r="D316" s="219"/>
      <c r="E316" s="219"/>
      <c r="F316" s="220"/>
      <c r="G316" s="220"/>
      <c r="H316" s="220"/>
      <c r="I316" s="220"/>
      <c r="J316" s="220"/>
      <c r="K316" s="220"/>
      <c r="L316" s="220"/>
      <c r="M316" s="220"/>
      <c r="N316" s="72"/>
      <c r="O316" s="72"/>
      <c r="P316" s="72"/>
      <c r="Q316" s="207" t="str">
        <f t="shared" si="16"/>
        <v/>
      </c>
      <c r="R316" s="95"/>
      <c r="S316" s="72"/>
      <c r="T316" s="221"/>
      <c r="U316" s="207" t="str">
        <f t="shared" si="17"/>
        <v/>
      </c>
      <c r="V316" s="96"/>
      <c r="AE316" s="222"/>
      <c r="AF316" s="72"/>
      <c r="AG316" s="72"/>
      <c r="AH316" s="72"/>
      <c r="AI316" s="72"/>
      <c r="AJ316" s="72"/>
      <c r="AK316" s="72"/>
      <c r="AL316" s="72"/>
    </row>
    <row r="317" spans="1:38" s="119" customFormat="1" x14ac:dyDescent="0.2">
      <c r="A317" s="72"/>
      <c r="B317" s="207" t="str">
        <f t="shared" si="15"/>
        <v/>
      </c>
      <c r="C317" s="73"/>
      <c r="D317" s="219"/>
      <c r="E317" s="219"/>
      <c r="F317" s="220"/>
      <c r="G317" s="220"/>
      <c r="H317" s="220"/>
      <c r="I317" s="220"/>
      <c r="J317" s="220"/>
      <c r="K317" s="220"/>
      <c r="L317" s="220"/>
      <c r="M317" s="220"/>
      <c r="N317" s="72"/>
      <c r="O317" s="72"/>
      <c r="P317" s="72"/>
      <c r="Q317" s="207" t="str">
        <f t="shared" si="16"/>
        <v/>
      </c>
      <c r="R317" s="95"/>
      <c r="S317" s="72"/>
      <c r="T317" s="221"/>
      <c r="U317" s="207" t="str">
        <f t="shared" si="17"/>
        <v/>
      </c>
      <c r="V317" s="96"/>
      <c r="AE317" s="222"/>
      <c r="AF317" s="72"/>
      <c r="AG317" s="72"/>
      <c r="AH317" s="72"/>
      <c r="AI317" s="72"/>
      <c r="AJ317" s="72"/>
      <c r="AK317" s="72"/>
      <c r="AL317" s="72"/>
    </row>
    <row r="318" spans="1:38" s="119" customFormat="1" x14ac:dyDescent="0.2">
      <c r="A318" s="72"/>
      <c r="B318" s="207" t="str">
        <f t="shared" si="15"/>
        <v/>
      </c>
      <c r="C318" s="73"/>
      <c r="D318" s="219"/>
      <c r="E318" s="219"/>
      <c r="F318" s="220"/>
      <c r="G318" s="220"/>
      <c r="H318" s="220"/>
      <c r="I318" s="220"/>
      <c r="J318" s="220"/>
      <c r="K318" s="220"/>
      <c r="L318" s="220"/>
      <c r="M318" s="220"/>
      <c r="N318" s="72"/>
      <c r="O318" s="72"/>
      <c r="P318" s="72"/>
      <c r="Q318" s="207" t="str">
        <f t="shared" si="16"/>
        <v/>
      </c>
      <c r="R318" s="95"/>
      <c r="S318" s="72"/>
      <c r="T318" s="221"/>
      <c r="U318" s="207" t="str">
        <f t="shared" si="17"/>
        <v/>
      </c>
      <c r="V318" s="96"/>
      <c r="AE318" s="222"/>
      <c r="AF318" s="72"/>
      <c r="AG318" s="72"/>
      <c r="AH318" s="72"/>
      <c r="AI318" s="72"/>
      <c r="AJ318" s="72"/>
      <c r="AK318" s="72"/>
      <c r="AL318" s="72"/>
    </row>
    <row r="319" spans="1:38" s="119" customFormat="1" x14ac:dyDescent="0.2">
      <c r="A319" s="72"/>
      <c r="B319" s="207" t="str">
        <f t="shared" si="15"/>
        <v/>
      </c>
      <c r="C319" s="73"/>
      <c r="D319" s="219"/>
      <c r="E319" s="219"/>
      <c r="F319" s="220"/>
      <c r="G319" s="220"/>
      <c r="H319" s="220"/>
      <c r="I319" s="220"/>
      <c r="J319" s="220"/>
      <c r="K319" s="220"/>
      <c r="L319" s="220"/>
      <c r="M319" s="220"/>
      <c r="N319" s="72"/>
      <c r="O319" s="72"/>
      <c r="P319" s="72"/>
      <c r="Q319" s="207" t="str">
        <f t="shared" si="16"/>
        <v/>
      </c>
      <c r="R319" s="95"/>
      <c r="S319" s="72"/>
      <c r="T319" s="221"/>
      <c r="U319" s="207" t="str">
        <f t="shared" si="17"/>
        <v/>
      </c>
      <c r="V319" s="96"/>
      <c r="AE319" s="222"/>
      <c r="AF319" s="72"/>
      <c r="AG319" s="72"/>
      <c r="AH319" s="72"/>
      <c r="AI319" s="72"/>
      <c r="AJ319" s="72"/>
      <c r="AK319" s="72"/>
      <c r="AL319" s="72"/>
    </row>
    <row r="320" spans="1:38" s="119" customFormat="1" x14ac:dyDescent="0.2">
      <c r="A320" s="72"/>
      <c r="B320" s="207" t="str">
        <f t="shared" si="15"/>
        <v/>
      </c>
      <c r="C320" s="73"/>
      <c r="D320" s="219"/>
      <c r="E320" s="219"/>
      <c r="F320" s="220"/>
      <c r="G320" s="220"/>
      <c r="H320" s="220"/>
      <c r="I320" s="220"/>
      <c r="J320" s="220"/>
      <c r="K320" s="220"/>
      <c r="L320" s="220"/>
      <c r="M320" s="220"/>
      <c r="N320" s="72"/>
      <c r="O320" s="72"/>
      <c r="P320" s="72"/>
      <c r="Q320" s="207" t="str">
        <f t="shared" si="16"/>
        <v/>
      </c>
      <c r="R320" s="95"/>
      <c r="S320" s="72"/>
      <c r="T320" s="221"/>
      <c r="U320" s="207" t="str">
        <f t="shared" si="17"/>
        <v/>
      </c>
      <c r="V320" s="96"/>
      <c r="AE320" s="222"/>
      <c r="AF320" s="72"/>
      <c r="AG320" s="72"/>
      <c r="AH320" s="72"/>
      <c r="AI320" s="72"/>
      <c r="AJ320" s="72"/>
      <c r="AK320" s="72"/>
      <c r="AL320" s="72"/>
    </row>
    <row r="321" spans="1:38" s="119" customFormat="1" x14ac:dyDescent="0.2">
      <c r="A321" s="72"/>
      <c r="B321" s="207" t="str">
        <f t="shared" si="15"/>
        <v/>
      </c>
      <c r="C321" s="73"/>
      <c r="D321" s="219"/>
      <c r="E321" s="219"/>
      <c r="F321" s="220"/>
      <c r="G321" s="220"/>
      <c r="H321" s="220"/>
      <c r="I321" s="220"/>
      <c r="J321" s="220"/>
      <c r="K321" s="220"/>
      <c r="L321" s="220"/>
      <c r="M321" s="220"/>
      <c r="N321" s="72"/>
      <c r="O321" s="72"/>
      <c r="P321" s="72"/>
      <c r="Q321" s="207" t="str">
        <f t="shared" si="16"/>
        <v/>
      </c>
      <c r="R321" s="95"/>
      <c r="S321" s="72"/>
      <c r="T321" s="221"/>
      <c r="U321" s="207" t="str">
        <f t="shared" si="17"/>
        <v/>
      </c>
      <c r="V321" s="96"/>
      <c r="AE321" s="222"/>
      <c r="AF321" s="72"/>
      <c r="AG321" s="72"/>
      <c r="AH321" s="72"/>
      <c r="AI321" s="72"/>
      <c r="AJ321" s="72"/>
      <c r="AK321" s="72"/>
      <c r="AL321" s="72"/>
    </row>
    <row r="322" spans="1:38" s="119" customFormat="1" x14ac:dyDescent="0.2">
      <c r="A322" s="72"/>
      <c r="B322" s="207" t="str">
        <f t="shared" si="15"/>
        <v/>
      </c>
      <c r="C322" s="73"/>
      <c r="D322" s="219"/>
      <c r="E322" s="219"/>
      <c r="F322" s="220"/>
      <c r="G322" s="220"/>
      <c r="H322" s="220"/>
      <c r="I322" s="220"/>
      <c r="J322" s="220"/>
      <c r="K322" s="220"/>
      <c r="L322" s="220"/>
      <c r="M322" s="220"/>
      <c r="N322" s="72"/>
      <c r="O322" s="72"/>
      <c r="P322" s="72"/>
      <c r="Q322" s="207" t="str">
        <f t="shared" si="16"/>
        <v/>
      </c>
      <c r="R322" s="95"/>
      <c r="S322" s="72"/>
      <c r="T322" s="221"/>
      <c r="U322" s="207" t="str">
        <f t="shared" si="17"/>
        <v/>
      </c>
      <c r="V322" s="96"/>
      <c r="AE322" s="222"/>
      <c r="AF322" s="72"/>
      <c r="AG322" s="72"/>
      <c r="AH322" s="72"/>
      <c r="AI322" s="72"/>
      <c r="AJ322" s="72"/>
      <c r="AK322" s="72"/>
      <c r="AL322" s="72"/>
    </row>
    <row r="323" spans="1:38" s="119" customFormat="1" x14ac:dyDescent="0.2">
      <c r="A323" s="72"/>
      <c r="B323" s="207" t="str">
        <f t="shared" si="15"/>
        <v/>
      </c>
      <c r="C323" s="73"/>
      <c r="D323" s="219"/>
      <c r="E323" s="219"/>
      <c r="F323" s="220"/>
      <c r="G323" s="220"/>
      <c r="H323" s="220"/>
      <c r="I323" s="220"/>
      <c r="J323" s="220"/>
      <c r="K323" s="220"/>
      <c r="L323" s="220"/>
      <c r="M323" s="220"/>
      <c r="N323" s="72"/>
      <c r="O323" s="72"/>
      <c r="P323" s="72"/>
      <c r="Q323" s="207" t="str">
        <f t="shared" si="16"/>
        <v/>
      </c>
      <c r="R323" s="95"/>
      <c r="S323" s="72"/>
      <c r="T323" s="221"/>
      <c r="U323" s="207" t="str">
        <f t="shared" si="17"/>
        <v/>
      </c>
      <c r="V323" s="96"/>
      <c r="AE323" s="222"/>
      <c r="AF323" s="72"/>
      <c r="AG323" s="72"/>
      <c r="AH323" s="72"/>
      <c r="AI323" s="72"/>
      <c r="AJ323" s="72"/>
      <c r="AK323" s="72"/>
      <c r="AL323" s="72"/>
    </row>
    <row r="324" spans="1:38" s="119" customFormat="1" x14ac:dyDescent="0.2">
      <c r="A324" s="72"/>
      <c r="B324" s="207" t="str">
        <f t="shared" si="15"/>
        <v/>
      </c>
      <c r="C324" s="73"/>
      <c r="D324" s="219"/>
      <c r="E324" s="219"/>
      <c r="F324" s="220"/>
      <c r="G324" s="220"/>
      <c r="H324" s="220"/>
      <c r="I324" s="220"/>
      <c r="J324" s="220"/>
      <c r="K324" s="220"/>
      <c r="L324" s="220"/>
      <c r="M324" s="220"/>
      <c r="N324" s="72"/>
      <c r="O324" s="72"/>
      <c r="P324" s="72"/>
      <c r="Q324" s="207" t="str">
        <f t="shared" si="16"/>
        <v/>
      </c>
      <c r="R324" s="95"/>
      <c r="S324" s="72"/>
      <c r="T324" s="221"/>
      <c r="U324" s="207" t="str">
        <f t="shared" si="17"/>
        <v/>
      </c>
      <c r="V324" s="96"/>
      <c r="AE324" s="222"/>
      <c r="AF324" s="72"/>
      <c r="AG324" s="72"/>
      <c r="AH324" s="72"/>
      <c r="AI324" s="72"/>
      <c r="AJ324" s="72"/>
      <c r="AK324" s="72"/>
      <c r="AL324" s="72"/>
    </row>
    <row r="325" spans="1:38" s="119" customFormat="1" x14ac:dyDescent="0.2">
      <c r="A325" s="72"/>
      <c r="B325" s="207" t="str">
        <f t="shared" si="15"/>
        <v/>
      </c>
      <c r="C325" s="73"/>
      <c r="D325" s="219"/>
      <c r="E325" s="219"/>
      <c r="F325" s="220"/>
      <c r="G325" s="220"/>
      <c r="H325" s="220"/>
      <c r="I325" s="220"/>
      <c r="J325" s="220"/>
      <c r="K325" s="220"/>
      <c r="L325" s="220"/>
      <c r="M325" s="220"/>
      <c r="N325" s="72"/>
      <c r="O325" s="72"/>
      <c r="P325" s="72"/>
      <c r="Q325" s="207" t="str">
        <f t="shared" si="16"/>
        <v/>
      </c>
      <c r="R325" s="95"/>
      <c r="S325" s="72"/>
      <c r="T325" s="221"/>
      <c r="U325" s="207" t="str">
        <f t="shared" si="17"/>
        <v/>
      </c>
      <c r="V325" s="96"/>
      <c r="AE325" s="222"/>
      <c r="AF325" s="72"/>
      <c r="AG325" s="72"/>
      <c r="AH325" s="72"/>
      <c r="AI325" s="72"/>
      <c r="AJ325" s="72"/>
      <c r="AK325" s="72"/>
      <c r="AL325" s="72"/>
    </row>
    <row r="326" spans="1:38" s="119" customFormat="1" x14ac:dyDescent="0.2">
      <c r="A326" s="72"/>
      <c r="B326" s="207" t="str">
        <f t="shared" si="15"/>
        <v/>
      </c>
      <c r="C326" s="73"/>
      <c r="D326" s="219"/>
      <c r="E326" s="219"/>
      <c r="F326" s="220"/>
      <c r="G326" s="220"/>
      <c r="H326" s="220"/>
      <c r="I326" s="220"/>
      <c r="J326" s="220"/>
      <c r="K326" s="220"/>
      <c r="L326" s="220"/>
      <c r="M326" s="220"/>
      <c r="N326" s="72"/>
      <c r="O326" s="72"/>
      <c r="P326" s="72"/>
      <c r="Q326" s="207" t="str">
        <f t="shared" si="16"/>
        <v/>
      </c>
      <c r="R326" s="95"/>
      <c r="S326" s="72"/>
      <c r="T326" s="221"/>
      <c r="U326" s="207" t="str">
        <f t="shared" si="17"/>
        <v/>
      </c>
      <c r="V326" s="96"/>
      <c r="AE326" s="222"/>
      <c r="AF326" s="72"/>
      <c r="AG326" s="72"/>
      <c r="AH326" s="72"/>
      <c r="AI326" s="72"/>
      <c r="AJ326" s="72"/>
      <c r="AK326" s="72"/>
      <c r="AL326" s="72"/>
    </row>
    <row r="327" spans="1:38" s="119" customFormat="1" x14ac:dyDescent="0.2">
      <c r="A327" s="72"/>
      <c r="B327" s="207" t="str">
        <f t="shared" ref="B327:B390" si="18">IF(C327="","",(VLOOKUP(C327,Generic_Road_Names_Table_Array,2,FALSE)))</f>
        <v/>
      </c>
      <c r="C327" s="73"/>
      <c r="D327" s="219"/>
      <c r="E327" s="219"/>
      <c r="F327" s="220"/>
      <c r="G327" s="220"/>
      <c r="H327" s="220"/>
      <c r="I327" s="220"/>
      <c r="J327" s="220"/>
      <c r="K327" s="220"/>
      <c r="L327" s="220"/>
      <c r="M327" s="220"/>
      <c r="N327" s="72"/>
      <c r="O327" s="72"/>
      <c r="P327" s="72"/>
      <c r="Q327" s="207" t="str">
        <f t="shared" ref="Q327:Q390" si="19">IF(P327="","",VLOOKUP(P327,Generic_Length_Adjustment_Reason_Table_Array,2,FALSE))</f>
        <v/>
      </c>
      <c r="R327" s="95"/>
      <c r="S327" s="72"/>
      <c r="T327" s="221"/>
      <c r="U327" s="207" t="str">
        <f t="shared" ref="U327:U390" si="20">IF(T327="","",VLOOKUP(T327,SWC_SWC_Type_Table_Array,2,FALSE))</f>
        <v/>
      </c>
      <c r="V327" s="96"/>
      <c r="AE327" s="222"/>
      <c r="AF327" s="72"/>
      <c r="AG327" s="72"/>
      <c r="AH327" s="72"/>
      <c r="AI327" s="72"/>
      <c r="AJ327" s="72"/>
      <c r="AK327" s="72"/>
      <c r="AL327" s="72"/>
    </row>
    <row r="328" spans="1:38" s="119" customFormat="1" x14ac:dyDescent="0.2">
      <c r="A328" s="72"/>
      <c r="B328" s="207" t="str">
        <f t="shared" si="18"/>
        <v/>
      </c>
      <c r="C328" s="73"/>
      <c r="D328" s="219"/>
      <c r="E328" s="219"/>
      <c r="F328" s="220"/>
      <c r="G328" s="220"/>
      <c r="H328" s="220"/>
      <c r="I328" s="220"/>
      <c r="J328" s="220"/>
      <c r="K328" s="220"/>
      <c r="L328" s="220"/>
      <c r="M328" s="220"/>
      <c r="N328" s="72"/>
      <c r="O328" s="72"/>
      <c r="P328" s="72"/>
      <c r="Q328" s="207" t="str">
        <f t="shared" si="19"/>
        <v/>
      </c>
      <c r="R328" s="95"/>
      <c r="S328" s="72"/>
      <c r="T328" s="221"/>
      <c r="U328" s="207" t="str">
        <f t="shared" si="20"/>
        <v/>
      </c>
      <c r="V328" s="96"/>
      <c r="AE328" s="222"/>
      <c r="AF328" s="72"/>
      <c r="AG328" s="72"/>
      <c r="AH328" s="72"/>
      <c r="AI328" s="72"/>
      <c r="AJ328" s="72"/>
      <c r="AK328" s="72"/>
      <c r="AL328" s="72"/>
    </row>
    <row r="329" spans="1:38" s="119" customFormat="1" x14ac:dyDescent="0.2">
      <c r="A329" s="72"/>
      <c r="B329" s="207" t="str">
        <f t="shared" si="18"/>
        <v/>
      </c>
      <c r="C329" s="73"/>
      <c r="D329" s="219"/>
      <c r="E329" s="219"/>
      <c r="F329" s="220"/>
      <c r="G329" s="220"/>
      <c r="H329" s="220"/>
      <c r="I329" s="220"/>
      <c r="J329" s="220"/>
      <c r="K329" s="220"/>
      <c r="L329" s="220"/>
      <c r="M329" s="220"/>
      <c r="N329" s="72"/>
      <c r="O329" s="72"/>
      <c r="P329" s="72"/>
      <c r="Q329" s="207" t="str">
        <f t="shared" si="19"/>
        <v/>
      </c>
      <c r="R329" s="95"/>
      <c r="S329" s="72"/>
      <c r="T329" s="221"/>
      <c r="U329" s="207" t="str">
        <f t="shared" si="20"/>
        <v/>
      </c>
      <c r="V329" s="96"/>
      <c r="AE329" s="222"/>
      <c r="AF329" s="72"/>
      <c r="AG329" s="72"/>
      <c r="AH329" s="72"/>
      <c r="AI329" s="72"/>
      <c r="AJ329" s="72"/>
      <c r="AK329" s="72"/>
      <c r="AL329" s="72"/>
    </row>
    <row r="330" spans="1:38" s="119" customFormat="1" x14ac:dyDescent="0.2">
      <c r="A330" s="72"/>
      <c r="B330" s="207" t="str">
        <f t="shared" si="18"/>
        <v/>
      </c>
      <c r="C330" s="73"/>
      <c r="D330" s="219"/>
      <c r="E330" s="219"/>
      <c r="F330" s="220"/>
      <c r="G330" s="220"/>
      <c r="H330" s="220"/>
      <c r="I330" s="220"/>
      <c r="J330" s="220"/>
      <c r="K330" s="220"/>
      <c r="L330" s="220"/>
      <c r="M330" s="220"/>
      <c r="N330" s="72"/>
      <c r="O330" s="72"/>
      <c r="P330" s="72"/>
      <c r="Q330" s="207" t="str">
        <f t="shared" si="19"/>
        <v/>
      </c>
      <c r="R330" s="95"/>
      <c r="S330" s="72"/>
      <c r="T330" s="221"/>
      <c r="U330" s="207" t="str">
        <f t="shared" si="20"/>
        <v/>
      </c>
      <c r="V330" s="96"/>
      <c r="AE330" s="222"/>
      <c r="AF330" s="72"/>
      <c r="AG330" s="72"/>
      <c r="AH330" s="72"/>
      <c r="AI330" s="72"/>
      <c r="AJ330" s="72"/>
      <c r="AK330" s="72"/>
      <c r="AL330" s="72"/>
    </row>
    <row r="331" spans="1:38" s="119" customFormat="1" x14ac:dyDescent="0.2">
      <c r="A331" s="72"/>
      <c r="B331" s="207" t="str">
        <f t="shared" si="18"/>
        <v/>
      </c>
      <c r="C331" s="73"/>
      <c r="D331" s="219"/>
      <c r="E331" s="219"/>
      <c r="F331" s="220"/>
      <c r="G331" s="220"/>
      <c r="H331" s="220"/>
      <c r="I331" s="220"/>
      <c r="J331" s="220"/>
      <c r="K331" s="220"/>
      <c r="L331" s="220"/>
      <c r="M331" s="220"/>
      <c r="N331" s="72"/>
      <c r="O331" s="72"/>
      <c r="P331" s="72"/>
      <c r="Q331" s="207" t="str">
        <f t="shared" si="19"/>
        <v/>
      </c>
      <c r="R331" s="95"/>
      <c r="S331" s="72"/>
      <c r="T331" s="221"/>
      <c r="U331" s="207" t="str">
        <f t="shared" si="20"/>
        <v/>
      </c>
      <c r="V331" s="96"/>
      <c r="AE331" s="222"/>
      <c r="AF331" s="72"/>
      <c r="AG331" s="72"/>
      <c r="AH331" s="72"/>
      <c r="AI331" s="72"/>
      <c r="AJ331" s="72"/>
      <c r="AK331" s="72"/>
      <c r="AL331" s="72"/>
    </row>
    <row r="332" spans="1:38" s="119" customFormat="1" x14ac:dyDescent="0.2">
      <c r="A332" s="72"/>
      <c r="B332" s="207" t="str">
        <f t="shared" si="18"/>
        <v/>
      </c>
      <c r="C332" s="73"/>
      <c r="D332" s="219"/>
      <c r="E332" s="219"/>
      <c r="F332" s="220"/>
      <c r="G332" s="220"/>
      <c r="H332" s="220"/>
      <c r="I332" s="220"/>
      <c r="J332" s="220"/>
      <c r="K332" s="220"/>
      <c r="L332" s="220"/>
      <c r="M332" s="220"/>
      <c r="N332" s="72"/>
      <c r="O332" s="72"/>
      <c r="P332" s="72"/>
      <c r="Q332" s="207" t="str">
        <f t="shared" si="19"/>
        <v/>
      </c>
      <c r="R332" s="95"/>
      <c r="S332" s="72"/>
      <c r="T332" s="221"/>
      <c r="U332" s="207" t="str">
        <f t="shared" si="20"/>
        <v/>
      </c>
      <c r="V332" s="96"/>
      <c r="AE332" s="222"/>
      <c r="AF332" s="72"/>
      <c r="AG332" s="72"/>
      <c r="AH332" s="72"/>
      <c r="AI332" s="72"/>
      <c r="AJ332" s="72"/>
      <c r="AK332" s="72"/>
      <c r="AL332" s="72"/>
    </row>
    <row r="333" spans="1:38" s="119" customFormat="1" x14ac:dyDescent="0.2">
      <c r="A333" s="72"/>
      <c r="B333" s="207" t="str">
        <f t="shared" si="18"/>
        <v/>
      </c>
      <c r="C333" s="73"/>
      <c r="D333" s="219"/>
      <c r="E333" s="219"/>
      <c r="F333" s="220"/>
      <c r="G333" s="220"/>
      <c r="H333" s="220"/>
      <c r="I333" s="220"/>
      <c r="J333" s="220"/>
      <c r="K333" s="220"/>
      <c r="L333" s="220"/>
      <c r="M333" s="220"/>
      <c r="N333" s="72"/>
      <c r="O333" s="72"/>
      <c r="P333" s="72"/>
      <c r="Q333" s="207" t="str">
        <f t="shared" si="19"/>
        <v/>
      </c>
      <c r="R333" s="95"/>
      <c r="S333" s="72"/>
      <c r="T333" s="221"/>
      <c r="U333" s="207" t="str">
        <f t="shared" si="20"/>
        <v/>
      </c>
      <c r="V333" s="96"/>
      <c r="AE333" s="222"/>
      <c r="AF333" s="72"/>
      <c r="AG333" s="72"/>
      <c r="AH333" s="72"/>
      <c r="AI333" s="72"/>
      <c r="AJ333" s="72"/>
      <c r="AK333" s="72"/>
      <c r="AL333" s="72"/>
    </row>
    <row r="334" spans="1:38" s="119" customFormat="1" x14ac:dyDescent="0.2">
      <c r="A334" s="72"/>
      <c r="B334" s="207" t="str">
        <f t="shared" si="18"/>
        <v/>
      </c>
      <c r="C334" s="73"/>
      <c r="D334" s="219"/>
      <c r="E334" s="219"/>
      <c r="F334" s="220"/>
      <c r="G334" s="220"/>
      <c r="H334" s="220"/>
      <c r="I334" s="220"/>
      <c r="J334" s="220"/>
      <c r="K334" s="220"/>
      <c r="L334" s="220"/>
      <c r="M334" s="220"/>
      <c r="N334" s="72"/>
      <c r="O334" s="72"/>
      <c r="P334" s="72"/>
      <c r="Q334" s="207" t="str">
        <f t="shared" si="19"/>
        <v/>
      </c>
      <c r="R334" s="95"/>
      <c r="S334" s="72"/>
      <c r="T334" s="221"/>
      <c r="U334" s="207" t="str">
        <f t="shared" si="20"/>
        <v/>
      </c>
      <c r="V334" s="96"/>
      <c r="AE334" s="222"/>
      <c r="AF334" s="72"/>
      <c r="AG334" s="72"/>
      <c r="AH334" s="72"/>
      <c r="AI334" s="72"/>
      <c r="AJ334" s="72"/>
      <c r="AK334" s="72"/>
      <c r="AL334" s="72"/>
    </row>
    <row r="335" spans="1:38" s="119" customFormat="1" x14ac:dyDescent="0.2">
      <c r="A335" s="72"/>
      <c r="B335" s="207" t="str">
        <f t="shared" si="18"/>
        <v/>
      </c>
      <c r="C335" s="73"/>
      <c r="D335" s="219"/>
      <c r="E335" s="219"/>
      <c r="F335" s="220"/>
      <c r="G335" s="220"/>
      <c r="H335" s="220"/>
      <c r="I335" s="220"/>
      <c r="J335" s="220"/>
      <c r="K335" s="220"/>
      <c r="L335" s="220"/>
      <c r="M335" s="220"/>
      <c r="N335" s="72"/>
      <c r="O335" s="72"/>
      <c r="P335" s="72"/>
      <c r="Q335" s="207" t="str">
        <f t="shared" si="19"/>
        <v/>
      </c>
      <c r="R335" s="95"/>
      <c r="S335" s="72"/>
      <c r="T335" s="221"/>
      <c r="U335" s="207" t="str">
        <f t="shared" si="20"/>
        <v/>
      </c>
      <c r="V335" s="96"/>
      <c r="AE335" s="222"/>
      <c r="AF335" s="72"/>
      <c r="AG335" s="72"/>
      <c r="AH335" s="72"/>
      <c r="AI335" s="72"/>
      <c r="AJ335" s="72"/>
      <c r="AK335" s="72"/>
      <c r="AL335" s="72"/>
    </row>
    <row r="336" spans="1:38" s="119" customFormat="1" x14ac:dyDescent="0.2">
      <c r="A336" s="72"/>
      <c r="B336" s="207" t="str">
        <f t="shared" si="18"/>
        <v/>
      </c>
      <c r="C336" s="73"/>
      <c r="D336" s="219"/>
      <c r="E336" s="219"/>
      <c r="F336" s="220"/>
      <c r="G336" s="220"/>
      <c r="H336" s="220"/>
      <c r="I336" s="220"/>
      <c r="J336" s="220"/>
      <c r="K336" s="220"/>
      <c r="L336" s="220"/>
      <c r="M336" s="220"/>
      <c r="N336" s="72"/>
      <c r="O336" s="72"/>
      <c r="P336" s="72"/>
      <c r="Q336" s="207" t="str">
        <f t="shared" si="19"/>
        <v/>
      </c>
      <c r="R336" s="95"/>
      <c r="S336" s="72"/>
      <c r="T336" s="221"/>
      <c r="U336" s="207" t="str">
        <f t="shared" si="20"/>
        <v/>
      </c>
      <c r="V336" s="96"/>
      <c r="AE336" s="222"/>
      <c r="AF336" s="72"/>
      <c r="AG336" s="72"/>
      <c r="AH336" s="72"/>
      <c r="AI336" s="72"/>
      <c r="AJ336" s="72"/>
      <c r="AK336" s="72"/>
      <c r="AL336" s="72"/>
    </row>
    <row r="337" spans="1:38" s="119" customFormat="1" x14ac:dyDescent="0.2">
      <c r="A337" s="72"/>
      <c r="B337" s="207" t="str">
        <f t="shared" si="18"/>
        <v/>
      </c>
      <c r="C337" s="73"/>
      <c r="D337" s="219"/>
      <c r="E337" s="219"/>
      <c r="F337" s="220"/>
      <c r="G337" s="220"/>
      <c r="H337" s="220"/>
      <c r="I337" s="220"/>
      <c r="J337" s="220"/>
      <c r="K337" s="220"/>
      <c r="L337" s="220"/>
      <c r="M337" s="220"/>
      <c r="N337" s="72"/>
      <c r="O337" s="72"/>
      <c r="P337" s="72"/>
      <c r="Q337" s="207" t="str">
        <f t="shared" si="19"/>
        <v/>
      </c>
      <c r="R337" s="95"/>
      <c r="S337" s="72"/>
      <c r="T337" s="221"/>
      <c r="U337" s="207" t="str">
        <f t="shared" si="20"/>
        <v/>
      </c>
      <c r="V337" s="96"/>
      <c r="AE337" s="222"/>
      <c r="AF337" s="72"/>
      <c r="AG337" s="72"/>
      <c r="AH337" s="72"/>
      <c r="AI337" s="72"/>
      <c r="AJ337" s="72"/>
      <c r="AK337" s="72"/>
      <c r="AL337" s="72"/>
    </row>
    <row r="338" spans="1:38" s="119" customFormat="1" x14ac:dyDescent="0.2">
      <c r="A338" s="72"/>
      <c r="B338" s="207" t="str">
        <f t="shared" si="18"/>
        <v/>
      </c>
      <c r="C338" s="73"/>
      <c r="D338" s="219"/>
      <c r="E338" s="219"/>
      <c r="F338" s="220"/>
      <c r="G338" s="220"/>
      <c r="H338" s="220"/>
      <c r="I338" s="220"/>
      <c r="J338" s="220"/>
      <c r="K338" s="220"/>
      <c r="L338" s="220"/>
      <c r="M338" s="220"/>
      <c r="N338" s="72"/>
      <c r="O338" s="72"/>
      <c r="P338" s="72"/>
      <c r="Q338" s="207" t="str">
        <f t="shared" si="19"/>
        <v/>
      </c>
      <c r="R338" s="95"/>
      <c r="S338" s="72"/>
      <c r="T338" s="221"/>
      <c r="U338" s="207" t="str">
        <f t="shared" si="20"/>
        <v/>
      </c>
      <c r="V338" s="96"/>
      <c r="AE338" s="222"/>
      <c r="AF338" s="72"/>
      <c r="AG338" s="72"/>
      <c r="AH338" s="72"/>
      <c r="AI338" s="72"/>
      <c r="AJ338" s="72"/>
      <c r="AK338" s="72"/>
      <c r="AL338" s="72"/>
    </row>
    <row r="339" spans="1:38" s="119" customFormat="1" x14ac:dyDescent="0.2">
      <c r="A339" s="72"/>
      <c r="B339" s="207" t="str">
        <f t="shared" si="18"/>
        <v/>
      </c>
      <c r="C339" s="73"/>
      <c r="D339" s="219"/>
      <c r="E339" s="219"/>
      <c r="F339" s="220"/>
      <c r="G339" s="220"/>
      <c r="H339" s="220"/>
      <c r="I339" s="220"/>
      <c r="J339" s="220"/>
      <c r="K339" s="220"/>
      <c r="L339" s="220"/>
      <c r="M339" s="220"/>
      <c r="N339" s="72"/>
      <c r="O339" s="72"/>
      <c r="P339" s="72"/>
      <c r="Q339" s="207" t="str">
        <f t="shared" si="19"/>
        <v/>
      </c>
      <c r="R339" s="95"/>
      <c r="S339" s="72"/>
      <c r="T339" s="221"/>
      <c r="U339" s="207" t="str">
        <f t="shared" si="20"/>
        <v/>
      </c>
      <c r="V339" s="96"/>
      <c r="AE339" s="222"/>
      <c r="AF339" s="72"/>
      <c r="AG339" s="72"/>
      <c r="AH339" s="72"/>
      <c r="AI339" s="72"/>
      <c r="AJ339" s="72"/>
      <c r="AK339" s="72"/>
      <c r="AL339" s="72"/>
    </row>
    <row r="340" spans="1:38" s="119" customFormat="1" x14ac:dyDescent="0.2">
      <c r="A340" s="72"/>
      <c r="B340" s="207" t="str">
        <f t="shared" si="18"/>
        <v/>
      </c>
      <c r="C340" s="73"/>
      <c r="D340" s="219"/>
      <c r="E340" s="219"/>
      <c r="F340" s="220"/>
      <c r="G340" s="220"/>
      <c r="H340" s="220"/>
      <c r="I340" s="220"/>
      <c r="J340" s="220"/>
      <c r="K340" s="220"/>
      <c r="L340" s="220"/>
      <c r="M340" s="220"/>
      <c r="N340" s="72"/>
      <c r="O340" s="72"/>
      <c r="P340" s="72"/>
      <c r="Q340" s="207" t="str">
        <f t="shared" si="19"/>
        <v/>
      </c>
      <c r="R340" s="95"/>
      <c r="S340" s="72"/>
      <c r="T340" s="221"/>
      <c r="U340" s="207" t="str">
        <f t="shared" si="20"/>
        <v/>
      </c>
      <c r="V340" s="96"/>
      <c r="AE340" s="222"/>
      <c r="AF340" s="72"/>
      <c r="AG340" s="72"/>
      <c r="AH340" s="72"/>
      <c r="AI340" s="72"/>
      <c r="AJ340" s="72"/>
      <c r="AK340" s="72"/>
      <c r="AL340" s="72"/>
    </row>
    <row r="341" spans="1:38" s="119" customFormat="1" x14ac:dyDescent="0.2">
      <c r="A341" s="72"/>
      <c r="B341" s="207" t="str">
        <f t="shared" si="18"/>
        <v/>
      </c>
      <c r="C341" s="73"/>
      <c r="D341" s="219"/>
      <c r="E341" s="219"/>
      <c r="F341" s="220"/>
      <c r="G341" s="220"/>
      <c r="H341" s="220"/>
      <c r="I341" s="220"/>
      <c r="J341" s="220"/>
      <c r="K341" s="220"/>
      <c r="L341" s="220"/>
      <c r="M341" s="220"/>
      <c r="N341" s="72"/>
      <c r="O341" s="72"/>
      <c r="P341" s="72"/>
      <c r="Q341" s="207" t="str">
        <f t="shared" si="19"/>
        <v/>
      </c>
      <c r="R341" s="95"/>
      <c r="S341" s="72"/>
      <c r="T341" s="221"/>
      <c r="U341" s="207" t="str">
        <f t="shared" si="20"/>
        <v/>
      </c>
      <c r="V341" s="96"/>
      <c r="AE341" s="222"/>
      <c r="AF341" s="72"/>
      <c r="AG341" s="72"/>
      <c r="AH341" s="72"/>
      <c r="AI341" s="72"/>
      <c r="AJ341" s="72"/>
      <c r="AK341" s="72"/>
      <c r="AL341" s="72"/>
    </row>
    <row r="342" spans="1:38" s="119" customFormat="1" x14ac:dyDescent="0.2">
      <c r="A342" s="72"/>
      <c r="B342" s="207" t="str">
        <f t="shared" si="18"/>
        <v/>
      </c>
      <c r="C342" s="73"/>
      <c r="D342" s="219"/>
      <c r="E342" s="219"/>
      <c r="F342" s="220"/>
      <c r="G342" s="220"/>
      <c r="H342" s="220"/>
      <c r="I342" s="220"/>
      <c r="J342" s="220"/>
      <c r="K342" s="220"/>
      <c r="L342" s="220"/>
      <c r="M342" s="220"/>
      <c r="N342" s="72"/>
      <c r="O342" s="72"/>
      <c r="P342" s="72"/>
      <c r="Q342" s="207" t="str">
        <f t="shared" si="19"/>
        <v/>
      </c>
      <c r="R342" s="95"/>
      <c r="S342" s="72"/>
      <c r="T342" s="221"/>
      <c r="U342" s="207" t="str">
        <f t="shared" si="20"/>
        <v/>
      </c>
      <c r="V342" s="96"/>
      <c r="AE342" s="222"/>
      <c r="AF342" s="72"/>
      <c r="AG342" s="72"/>
      <c r="AH342" s="72"/>
      <c r="AI342" s="72"/>
      <c r="AJ342" s="72"/>
      <c r="AK342" s="72"/>
      <c r="AL342" s="72"/>
    </row>
    <row r="343" spans="1:38" s="119" customFormat="1" x14ac:dyDescent="0.2">
      <c r="A343" s="72"/>
      <c r="B343" s="207" t="str">
        <f t="shared" si="18"/>
        <v/>
      </c>
      <c r="C343" s="73"/>
      <c r="D343" s="219"/>
      <c r="E343" s="219"/>
      <c r="F343" s="220"/>
      <c r="G343" s="220"/>
      <c r="H343" s="220"/>
      <c r="I343" s="220"/>
      <c r="J343" s="220"/>
      <c r="K343" s="220"/>
      <c r="L343" s="220"/>
      <c r="M343" s="220"/>
      <c r="N343" s="72"/>
      <c r="O343" s="72"/>
      <c r="P343" s="72"/>
      <c r="Q343" s="207" t="str">
        <f t="shared" si="19"/>
        <v/>
      </c>
      <c r="R343" s="95"/>
      <c r="S343" s="72"/>
      <c r="T343" s="221"/>
      <c r="U343" s="207" t="str">
        <f t="shared" si="20"/>
        <v/>
      </c>
      <c r="V343" s="96"/>
      <c r="AE343" s="222"/>
      <c r="AF343" s="72"/>
      <c r="AG343" s="72"/>
      <c r="AH343" s="72"/>
      <c r="AI343" s="72"/>
      <c r="AJ343" s="72"/>
      <c r="AK343" s="72"/>
      <c r="AL343" s="72"/>
    </row>
    <row r="344" spans="1:38" s="119" customFormat="1" x14ac:dyDescent="0.2">
      <c r="A344" s="72"/>
      <c r="B344" s="207" t="str">
        <f t="shared" si="18"/>
        <v/>
      </c>
      <c r="C344" s="73"/>
      <c r="D344" s="219"/>
      <c r="E344" s="219"/>
      <c r="F344" s="220"/>
      <c r="G344" s="220"/>
      <c r="H344" s="220"/>
      <c r="I344" s="220"/>
      <c r="J344" s="220"/>
      <c r="K344" s="220"/>
      <c r="L344" s="220"/>
      <c r="M344" s="220"/>
      <c r="N344" s="72"/>
      <c r="O344" s="72"/>
      <c r="P344" s="72"/>
      <c r="Q344" s="207" t="str">
        <f t="shared" si="19"/>
        <v/>
      </c>
      <c r="R344" s="95"/>
      <c r="S344" s="72"/>
      <c r="T344" s="221"/>
      <c r="U344" s="207" t="str">
        <f t="shared" si="20"/>
        <v/>
      </c>
      <c r="V344" s="96"/>
      <c r="AE344" s="222"/>
      <c r="AF344" s="72"/>
      <c r="AG344" s="72"/>
      <c r="AH344" s="72"/>
      <c r="AI344" s="72"/>
      <c r="AJ344" s="72"/>
      <c r="AK344" s="72"/>
      <c r="AL344" s="72"/>
    </row>
    <row r="345" spans="1:38" s="119" customFormat="1" x14ac:dyDescent="0.2">
      <c r="A345" s="72"/>
      <c r="B345" s="207" t="str">
        <f t="shared" si="18"/>
        <v/>
      </c>
      <c r="C345" s="73"/>
      <c r="D345" s="219"/>
      <c r="E345" s="219"/>
      <c r="F345" s="220"/>
      <c r="G345" s="220"/>
      <c r="H345" s="220"/>
      <c r="I345" s="220"/>
      <c r="J345" s="220"/>
      <c r="K345" s="220"/>
      <c r="L345" s="220"/>
      <c r="M345" s="220"/>
      <c r="N345" s="72"/>
      <c r="O345" s="72"/>
      <c r="P345" s="72"/>
      <c r="Q345" s="207" t="str">
        <f t="shared" si="19"/>
        <v/>
      </c>
      <c r="R345" s="95"/>
      <c r="S345" s="72"/>
      <c r="T345" s="221"/>
      <c r="U345" s="207" t="str">
        <f t="shared" si="20"/>
        <v/>
      </c>
      <c r="V345" s="96"/>
      <c r="AE345" s="222"/>
      <c r="AF345" s="72"/>
      <c r="AG345" s="72"/>
      <c r="AH345" s="72"/>
      <c r="AI345" s="72"/>
      <c r="AJ345" s="72"/>
      <c r="AK345" s="72"/>
      <c r="AL345" s="72"/>
    </row>
    <row r="346" spans="1:38" s="119" customFormat="1" x14ac:dyDescent="0.2">
      <c r="A346" s="72"/>
      <c r="B346" s="207" t="str">
        <f t="shared" si="18"/>
        <v/>
      </c>
      <c r="C346" s="73"/>
      <c r="D346" s="219"/>
      <c r="E346" s="219"/>
      <c r="F346" s="220"/>
      <c r="G346" s="220"/>
      <c r="H346" s="220"/>
      <c r="I346" s="220"/>
      <c r="J346" s="220"/>
      <c r="K346" s="220"/>
      <c r="L346" s="220"/>
      <c r="M346" s="220"/>
      <c r="N346" s="72"/>
      <c r="O346" s="72"/>
      <c r="P346" s="72"/>
      <c r="Q346" s="207" t="str">
        <f t="shared" si="19"/>
        <v/>
      </c>
      <c r="R346" s="95"/>
      <c r="S346" s="72"/>
      <c r="T346" s="221"/>
      <c r="U346" s="207" t="str">
        <f t="shared" si="20"/>
        <v/>
      </c>
      <c r="V346" s="96"/>
      <c r="AE346" s="222"/>
      <c r="AF346" s="72"/>
      <c r="AG346" s="72"/>
      <c r="AH346" s="72"/>
      <c r="AI346" s="72"/>
      <c r="AJ346" s="72"/>
      <c r="AK346" s="72"/>
      <c r="AL346" s="72"/>
    </row>
    <row r="347" spans="1:38" s="119" customFormat="1" x14ac:dyDescent="0.2">
      <c r="A347" s="72"/>
      <c r="B347" s="207" t="str">
        <f t="shared" si="18"/>
        <v/>
      </c>
      <c r="C347" s="73"/>
      <c r="D347" s="219"/>
      <c r="E347" s="219"/>
      <c r="F347" s="220"/>
      <c r="G347" s="220"/>
      <c r="H347" s="220"/>
      <c r="I347" s="220"/>
      <c r="J347" s="220"/>
      <c r="K347" s="220"/>
      <c r="L347" s="220"/>
      <c r="M347" s="220"/>
      <c r="N347" s="72"/>
      <c r="O347" s="72"/>
      <c r="P347" s="72"/>
      <c r="Q347" s="207" t="str">
        <f t="shared" si="19"/>
        <v/>
      </c>
      <c r="R347" s="95"/>
      <c r="S347" s="72"/>
      <c r="T347" s="221"/>
      <c r="U347" s="207" t="str">
        <f t="shared" si="20"/>
        <v/>
      </c>
      <c r="V347" s="96"/>
      <c r="AE347" s="222"/>
      <c r="AF347" s="72"/>
      <c r="AG347" s="72"/>
      <c r="AH347" s="72"/>
      <c r="AI347" s="72"/>
      <c r="AJ347" s="72"/>
      <c r="AK347" s="72"/>
      <c r="AL347" s="72"/>
    </row>
    <row r="348" spans="1:38" s="119" customFormat="1" x14ac:dyDescent="0.2">
      <c r="A348" s="72"/>
      <c r="B348" s="207" t="str">
        <f t="shared" si="18"/>
        <v/>
      </c>
      <c r="C348" s="73"/>
      <c r="D348" s="219"/>
      <c r="E348" s="219"/>
      <c r="F348" s="220"/>
      <c r="G348" s="220"/>
      <c r="H348" s="220"/>
      <c r="I348" s="220"/>
      <c r="J348" s="220"/>
      <c r="K348" s="220"/>
      <c r="L348" s="220"/>
      <c r="M348" s="220"/>
      <c r="N348" s="72"/>
      <c r="O348" s="72"/>
      <c r="P348" s="72"/>
      <c r="Q348" s="207" t="str">
        <f t="shared" si="19"/>
        <v/>
      </c>
      <c r="R348" s="95"/>
      <c r="S348" s="72"/>
      <c r="T348" s="221"/>
      <c r="U348" s="207" t="str">
        <f t="shared" si="20"/>
        <v/>
      </c>
      <c r="V348" s="96"/>
      <c r="AE348" s="222"/>
      <c r="AF348" s="72"/>
      <c r="AG348" s="72"/>
      <c r="AH348" s="72"/>
      <c r="AI348" s="72"/>
      <c r="AJ348" s="72"/>
      <c r="AK348" s="72"/>
      <c r="AL348" s="72"/>
    </row>
    <row r="349" spans="1:38" s="119" customFormat="1" x14ac:dyDescent="0.2">
      <c r="A349" s="72"/>
      <c r="B349" s="207" t="str">
        <f t="shared" si="18"/>
        <v/>
      </c>
      <c r="C349" s="73"/>
      <c r="D349" s="219"/>
      <c r="E349" s="219"/>
      <c r="F349" s="220"/>
      <c r="G349" s="220"/>
      <c r="H349" s="220"/>
      <c r="I349" s="220"/>
      <c r="J349" s="220"/>
      <c r="K349" s="220"/>
      <c r="L349" s="220"/>
      <c r="M349" s="220"/>
      <c r="N349" s="72"/>
      <c r="O349" s="72"/>
      <c r="P349" s="72"/>
      <c r="Q349" s="207" t="str">
        <f t="shared" si="19"/>
        <v/>
      </c>
      <c r="R349" s="95"/>
      <c r="S349" s="72"/>
      <c r="T349" s="221"/>
      <c r="U349" s="207" t="str">
        <f t="shared" si="20"/>
        <v/>
      </c>
      <c r="V349" s="96"/>
      <c r="AE349" s="222"/>
      <c r="AF349" s="72"/>
      <c r="AG349" s="72"/>
      <c r="AH349" s="72"/>
      <c r="AI349" s="72"/>
      <c r="AJ349" s="72"/>
      <c r="AK349" s="72"/>
      <c r="AL349" s="72"/>
    </row>
    <row r="350" spans="1:38" s="119" customFormat="1" x14ac:dyDescent="0.2">
      <c r="A350" s="72"/>
      <c r="B350" s="207" t="str">
        <f t="shared" si="18"/>
        <v/>
      </c>
      <c r="C350" s="73"/>
      <c r="D350" s="219"/>
      <c r="E350" s="219"/>
      <c r="F350" s="220"/>
      <c r="G350" s="220"/>
      <c r="H350" s="220"/>
      <c r="I350" s="220"/>
      <c r="J350" s="220"/>
      <c r="K350" s="220"/>
      <c r="L350" s="220"/>
      <c r="M350" s="220"/>
      <c r="N350" s="72"/>
      <c r="O350" s="72"/>
      <c r="P350" s="72"/>
      <c r="Q350" s="207" t="str">
        <f t="shared" si="19"/>
        <v/>
      </c>
      <c r="R350" s="95"/>
      <c r="S350" s="72"/>
      <c r="T350" s="221"/>
      <c r="U350" s="207" t="str">
        <f t="shared" si="20"/>
        <v/>
      </c>
      <c r="V350" s="96"/>
      <c r="AE350" s="222"/>
      <c r="AF350" s="72"/>
      <c r="AG350" s="72"/>
      <c r="AH350" s="72"/>
      <c r="AI350" s="72"/>
      <c r="AJ350" s="72"/>
      <c r="AK350" s="72"/>
      <c r="AL350" s="72"/>
    </row>
    <row r="351" spans="1:38" s="119" customFormat="1" x14ac:dyDescent="0.2">
      <c r="A351" s="72"/>
      <c r="B351" s="207" t="str">
        <f t="shared" si="18"/>
        <v/>
      </c>
      <c r="C351" s="73"/>
      <c r="D351" s="219"/>
      <c r="E351" s="219"/>
      <c r="F351" s="220"/>
      <c r="G351" s="220"/>
      <c r="H351" s="220"/>
      <c r="I351" s="220"/>
      <c r="J351" s="220"/>
      <c r="K351" s="220"/>
      <c r="L351" s="220"/>
      <c r="M351" s="220"/>
      <c r="N351" s="72"/>
      <c r="O351" s="72"/>
      <c r="P351" s="72"/>
      <c r="Q351" s="207" t="str">
        <f t="shared" si="19"/>
        <v/>
      </c>
      <c r="R351" s="95"/>
      <c r="S351" s="72"/>
      <c r="T351" s="221"/>
      <c r="U351" s="207" t="str">
        <f t="shared" si="20"/>
        <v/>
      </c>
      <c r="V351" s="96"/>
      <c r="AE351" s="222"/>
      <c r="AF351" s="72"/>
      <c r="AG351" s="72"/>
      <c r="AH351" s="72"/>
      <c r="AI351" s="72"/>
      <c r="AJ351" s="72"/>
      <c r="AK351" s="72"/>
      <c r="AL351" s="72"/>
    </row>
    <row r="352" spans="1:38" s="119" customFormat="1" x14ac:dyDescent="0.2">
      <c r="A352" s="72"/>
      <c r="B352" s="207" t="str">
        <f t="shared" si="18"/>
        <v/>
      </c>
      <c r="C352" s="73"/>
      <c r="D352" s="219"/>
      <c r="E352" s="219"/>
      <c r="F352" s="220"/>
      <c r="G352" s="220"/>
      <c r="H352" s="220"/>
      <c r="I352" s="220"/>
      <c r="J352" s="220"/>
      <c r="K352" s="220"/>
      <c r="L352" s="220"/>
      <c r="M352" s="220"/>
      <c r="N352" s="72"/>
      <c r="O352" s="72"/>
      <c r="P352" s="72"/>
      <c r="Q352" s="207" t="str">
        <f t="shared" si="19"/>
        <v/>
      </c>
      <c r="R352" s="95"/>
      <c r="S352" s="72"/>
      <c r="T352" s="221"/>
      <c r="U352" s="207" t="str">
        <f t="shared" si="20"/>
        <v/>
      </c>
      <c r="V352" s="96"/>
      <c r="AE352" s="222"/>
      <c r="AF352" s="72"/>
      <c r="AG352" s="72"/>
      <c r="AH352" s="72"/>
      <c r="AI352" s="72"/>
      <c r="AJ352" s="72"/>
      <c r="AK352" s="72"/>
      <c r="AL352" s="72"/>
    </row>
    <row r="353" spans="1:38" s="119" customFormat="1" x14ac:dyDescent="0.2">
      <c r="A353" s="72"/>
      <c r="B353" s="207" t="str">
        <f t="shared" si="18"/>
        <v/>
      </c>
      <c r="C353" s="73"/>
      <c r="D353" s="219"/>
      <c r="E353" s="219"/>
      <c r="F353" s="220"/>
      <c r="G353" s="220"/>
      <c r="H353" s="220"/>
      <c r="I353" s="220"/>
      <c r="J353" s="220"/>
      <c r="K353" s="220"/>
      <c r="L353" s="220"/>
      <c r="M353" s="220"/>
      <c r="N353" s="72"/>
      <c r="O353" s="72"/>
      <c r="P353" s="72"/>
      <c r="Q353" s="207" t="str">
        <f t="shared" si="19"/>
        <v/>
      </c>
      <c r="R353" s="95"/>
      <c r="S353" s="72"/>
      <c r="T353" s="221"/>
      <c r="U353" s="207" t="str">
        <f t="shared" si="20"/>
        <v/>
      </c>
      <c r="V353" s="96"/>
      <c r="AE353" s="222"/>
      <c r="AF353" s="72"/>
      <c r="AG353" s="72"/>
      <c r="AH353" s="72"/>
      <c r="AI353" s="72"/>
      <c r="AJ353" s="72"/>
      <c r="AK353" s="72"/>
      <c r="AL353" s="72"/>
    </row>
    <row r="354" spans="1:38" s="119" customFormat="1" x14ac:dyDescent="0.2">
      <c r="A354" s="72"/>
      <c r="B354" s="207" t="str">
        <f t="shared" si="18"/>
        <v/>
      </c>
      <c r="C354" s="73"/>
      <c r="D354" s="219"/>
      <c r="E354" s="219"/>
      <c r="F354" s="220"/>
      <c r="G354" s="220"/>
      <c r="H354" s="220"/>
      <c r="I354" s="220"/>
      <c r="J354" s="220"/>
      <c r="K354" s="220"/>
      <c r="L354" s="220"/>
      <c r="M354" s="220"/>
      <c r="N354" s="72"/>
      <c r="O354" s="72"/>
      <c r="P354" s="72"/>
      <c r="Q354" s="207" t="str">
        <f t="shared" si="19"/>
        <v/>
      </c>
      <c r="R354" s="95"/>
      <c r="S354" s="72"/>
      <c r="T354" s="221"/>
      <c r="U354" s="207" t="str">
        <f t="shared" si="20"/>
        <v/>
      </c>
      <c r="V354" s="96"/>
      <c r="AE354" s="222"/>
      <c r="AF354" s="72"/>
      <c r="AG354" s="72"/>
      <c r="AH354" s="72"/>
      <c r="AI354" s="72"/>
      <c r="AJ354" s="72"/>
      <c r="AK354" s="72"/>
      <c r="AL354" s="72"/>
    </row>
    <row r="355" spans="1:38" s="119" customFormat="1" x14ac:dyDescent="0.2">
      <c r="A355" s="72"/>
      <c r="B355" s="207" t="str">
        <f t="shared" si="18"/>
        <v/>
      </c>
      <c r="C355" s="73"/>
      <c r="D355" s="219"/>
      <c r="E355" s="219"/>
      <c r="F355" s="220"/>
      <c r="G355" s="220"/>
      <c r="H355" s="220"/>
      <c r="I355" s="220"/>
      <c r="J355" s="220"/>
      <c r="K355" s="220"/>
      <c r="L355" s="220"/>
      <c r="M355" s="220"/>
      <c r="N355" s="72"/>
      <c r="O355" s="72"/>
      <c r="P355" s="72"/>
      <c r="Q355" s="207" t="str">
        <f t="shared" si="19"/>
        <v/>
      </c>
      <c r="R355" s="95"/>
      <c r="S355" s="72"/>
      <c r="T355" s="221"/>
      <c r="U355" s="207" t="str">
        <f t="shared" si="20"/>
        <v/>
      </c>
      <c r="V355" s="96"/>
      <c r="AE355" s="222"/>
      <c r="AF355" s="72"/>
      <c r="AG355" s="72"/>
      <c r="AH355" s="72"/>
      <c r="AI355" s="72"/>
      <c r="AJ355" s="72"/>
      <c r="AK355" s="72"/>
      <c r="AL355" s="72"/>
    </row>
    <row r="356" spans="1:38" s="119" customFormat="1" x14ac:dyDescent="0.2">
      <c r="A356" s="72"/>
      <c r="B356" s="207" t="str">
        <f t="shared" si="18"/>
        <v/>
      </c>
      <c r="C356" s="73"/>
      <c r="D356" s="219"/>
      <c r="E356" s="219"/>
      <c r="F356" s="220"/>
      <c r="G356" s="220"/>
      <c r="H356" s="220"/>
      <c r="I356" s="220"/>
      <c r="J356" s="220"/>
      <c r="K356" s="220"/>
      <c r="L356" s="220"/>
      <c r="M356" s="220"/>
      <c r="N356" s="72"/>
      <c r="O356" s="72"/>
      <c r="P356" s="72"/>
      <c r="Q356" s="207" t="str">
        <f t="shared" si="19"/>
        <v/>
      </c>
      <c r="R356" s="95"/>
      <c r="S356" s="72"/>
      <c r="T356" s="221"/>
      <c r="U356" s="207" t="str">
        <f t="shared" si="20"/>
        <v/>
      </c>
      <c r="V356" s="96"/>
      <c r="AE356" s="222"/>
      <c r="AF356" s="72"/>
      <c r="AG356" s="72"/>
      <c r="AH356" s="72"/>
      <c r="AI356" s="72"/>
      <c r="AJ356" s="72"/>
      <c r="AK356" s="72"/>
      <c r="AL356" s="72"/>
    </row>
    <row r="357" spans="1:38" s="119" customFormat="1" x14ac:dyDescent="0.2">
      <c r="A357" s="72"/>
      <c r="B357" s="207" t="str">
        <f t="shared" si="18"/>
        <v/>
      </c>
      <c r="C357" s="73"/>
      <c r="D357" s="219"/>
      <c r="E357" s="219"/>
      <c r="F357" s="220"/>
      <c r="G357" s="220"/>
      <c r="H357" s="220"/>
      <c r="I357" s="220"/>
      <c r="J357" s="220"/>
      <c r="K357" s="220"/>
      <c r="L357" s="220"/>
      <c r="M357" s="220"/>
      <c r="N357" s="72"/>
      <c r="O357" s="72"/>
      <c r="P357" s="72"/>
      <c r="Q357" s="207" t="str">
        <f t="shared" si="19"/>
        <v/>
      </c>
      <c r="R357" s="95"/>
      <c r="S357" s="72"/>
      <c r="T357" s="221"/>
      <c r="U357" s="207" t="str">
        <f t="shared" si="20"/>
        <v/>
      </c>
      <c r="V357" s="96"/>
      <c r="AE357" s="222"/>
      <c r="AF357" s="72"/>
      <c r="AG357" s="72"/>
      <c r="AH357" s="72"/>
      <c r="AI357" s="72"/>
      <c r="AJ357" s="72"/>
      <c r="AK357" s="72"/>
      <c r="AL357" s="72"/>
    </row>
    <row r="358" spans="1:38" s="119" customFormat="1" x14ac:dyDescent="0.2">
      <c r="A358" s="72"/>
      <c r="B358" s="207" t="str">
        <f t="shared" si="18"/>
        <v/>
      </c>
      <c r="C358" s="73"/>
      <c r="D358" s="219"/>
      <c r="E358" s="219"/>
      <c r="F358" s="220"/>
      <c r="G358" s="220"/>
      <c r="H358" s="220"/>
      <c r="I358" s="220"/>
      <c r="J358" s="220"/>
      <c r="K358" s="220"/>
      <c r="L358" s="220"/>
      <c r="M358" s="220"/>
      <c r="N358" s="72"/>
      <c r="O358" s="72"/>
      <c r="P358" s="72"/>
      <c r="Q358" s="207" t="str">
        <f t="shared" si="19"/>
        <v/>
      </c>
      <c r="R358" s="95"/>
      <c r="S358" s="72"/>
      <c r="T358" s="221"/>
      <c r="U358" s="207" t="str">
        <f t="shared" si="20"/>
        <v/>
      </c>
      <c r="V358" s="96"/>
      <c r="AE358" s="222"/>
      <c r="AF358" s="72"/>
      <c r="AG358" s="72"/>
      <c r="AH358" s="72"/>
      <c r="AI358" s="72"/>
      <c r="AJ358" s="72"/>
      <c r="AK358" s="72"/>
      <c r="AL358" s="72"/>
    </row>
    <row r="359" spans="1:38" s="119" customFormat="1" x14ac:dyDescent="0.2">
      <c r="A359" s="72"/>
      <c r="B359" s="207" t="str">
        <f t="shared" si="18"/>
        <v/>
      </c>
      <c r="C359" s="73"/>
      <c r="D359" s="219"/>
      <c r="E359" s="219"/>
      <c r="F359" s="220"/>
      <c r="G359" s="220"/>
      <c r="H359" s="220"/>
      <c r="I359" s="220"/>
      <c r="J359" s="220"/>
      <c r="K359" s="220"/>
      <c r="L359" s="220"/>
      <c r="M359" s="220"/>
      <c r="N359" s="72"/>
      <c r="O359" s="72"/>
      <c r="P359" s="72"/>
      <c r="Q359" s="207" t="str">
        <f t="shared" si="19"/>
        <v/>
      </c>
      <c r="R359" s="95"/>
      <c r="S359" s="72"/>
      <c r="T359" s="221"/>
      <c r="U359" s="207" t="str">
        <f t="shared" si="20"/>
        <v/>
      </c>
      <c r="V359" s="96"/>
      <c r="AE359" s="222"/>
      <c r="AF359" s="72"/>
      <c r="AG359" s="72"/>
      <c r="AH359" s="72"/>
      <c r="AI359" s="72"/>
      <c r="AJ359" s="72"/>
      <c r="AK359" s="72"/>
      <c r="AL359" s="72"/>
    </row>
    <row r="360" spans="1:38" s="119" customFormat="1" x14ac:dyDescent="0.2">
      <c r="A360" s="72"/>
      <c r="B360" s="207" t="str">
        <f t="shared" si="18"/>
        <v/>
      </c>
      <c r="C360" s="73"/>
      <c r="D360" s="219"/>
      <c r="E360" s="219"/>
      <c r="F360" s="220"/>
      <c r="G360" s="220"/>
      <c r="H360" s="220"/>
      <c r="I360" s="220"/>
      <c r="J360" s="220"/>
      <c r="K360" s="220"/>
      <c r="L360" s="220"/>
      <c r="M360" s="220"/>
      <c r="N360" s="72"/>
      <c r="O360" s="72"/>
      <c r="P360" s="72"/>
      <c r="Q360" s="207" t="str">
        <f t="shared" si="19"/>
        <v/>
      </c>
      <c r="R360" s="95"/>
      <c r="S360" s="72"/>
      <c r="T360" s="221"/>
      <c r="U360" s="207" t="str">
        <f t="shared" si="20"/>
        <v/>
      </c>
      <c r="V360" s="96"/>
      <c r="AE360" s="222"/>
      <c r="AF360" s="72"/>
      <c r="AG360" s="72"/>
      <c r="AH360" s="72"/>
      <c r="AI360" s="72"/>
      <c r="AJ360" s="72"/>
      <c r="AK360" s="72"/>
      <c r="AL360" s="72"/>
    </row>
    <row r="361" spans="1:38" s="119" customFormat="1" x14ac:dyDescent="0.2">
      <c r="A361" s="72"/>
      <c r="B361" s="207" t="str">
        <f t="shared" si="18"/>
        <v/>
      </c>
      <c r="C361" s="73"/>
      <c r="D361" s="219"/>
      <c r="E361" s="219"/>
      <c r="F361" s="220"/>
      <c r="G361" s="220"/>
      <c r="H361" s="220"/>
      <c r="I361" s="220"/>
      <c r="J361" s="220"/>
      <c r="K361" s="220"/>
      <c r="L361" s="220"/>
      <c r="M361" s="220"/>
      <c r="N361" s="72"/>
      <c r="O361" s="72"/>
      <c r="P361" s="72"/>
      <c r="Q361" s="207" t="str">
        <f t="shared" si="19"/>
        <v/>
      </c>
      <c r="R361" s="95"/>
      <c r="S361" s="72"/>
      <c r="T361" s="221"/>
      <c r="U361" s="207" t="str">
        <f t="shared" si="20"/>
        <v/>
      </c>
      <c r="V361" s="96"/>
      <c r="AE361" s="222"/>
      <c r="AF361" s="72"/>
      <c r="AG361" s="72"/>
      <c r="AH361" s="72"/>
      <c r="AI361" s="72"/>
      <c r="AJ361" s="72"/>
      <c r="AK361" s="72"/>
      <c r="AL361" s="72"/>
    </row>
    <row r="362" spans="1:38" s="119" customFormat="1" x14ac:dyDescent="0.2">
      <c r="A362" s="72"/>
      <c r="B362" s="207" t="str">
        <f t="shared" si="18"/>
        <v/>
      </c>
      <c r="C362" s="73"/>
      <c r="D362" s="219"/>
      <c r="E362" s="219"/>
      <c r="F362" s="220"/>
      <c r="G362" s="220"/>
      <c r="H362" s="220"/>
      <c r="I362" s="220"/>
      <c r="J362" s="220"/>
      <c r="K362" s="220"/>
      <c r="L362" s="220"/>
      <c r="M362" s="220"/>
      <c r="N362" s="72"/>
      <c r="O362" s="72"/>
      <c r="P362" s="72"/>
      <c r="Q362" s="207" t="str">
        <f t="shared" si="19"/>
        <v/>
      </c>
      <c r="R362" s="95"/>
      <c r="S362" s="72"/>
      <c r="T362" s="221"/>
      <c r="U362" s="207" t="str">
        <f t="shared" si="20"/>
        <v/>
      </c>
      <c r="V362" s="96"/>
      <c r="AE362" s="222"/>
      <c r="AF362" s="72"/>
      <c r="AG362" s="72"/>
      <c r="AH362" s="72"/>
      <c r="AI362" s="72"/>
      <c r="AJ362" s="72"/>
      <c r="AK362" s="72"/>
      <c r="AL362" s="72"/>
    </row>
    <row r="363" spans="1:38" s="119" customFormat="1" x14ac:dyDescent="0.2">
      <c r="A363" s="72"/>
      <c r="B363" s="207" t="str">
        <f t="shared" si="18"/>
        <v/>
      </c>
      <c r="C363" s="73"/>
      <c r="D363" s="219"/>
      <c r="E363" s="219"/>
      <c r="F363" s="220"/>
      <c r="G363" s="220"/>
      <c r="H363" s="220"/>
      <c r="I363" s="220"/>
      <c r="J363" s="220"/>
      <c r="K363" s="220"/>
      <c r="L363" s="220"/>
      <c r="M363" s="220"/>
      <c r="N363" s="72"/>
      <c r="O363" s="72"/>
      <c r="P363" s="72"/>
      <c r="Q363" s="207" t="str">
        <f t="shared" si="19"/>
        <v/>
      </c>
      <c r="R363" s="95"/>
      <c r="S363" s="72"/>
      <c r="T363" s="221"/>
      <c r="U363" s="207" t="str">
        <f t="shared" si="20"/>
        <v/>
      </c>
      <c r="V363" s="96"/>
      <c r="AE363" s="222"/>
      <c r="AF363" s="72"/>
      <c r="AG363" s="72"/>
      <c r="AH363" s="72"/>
      <c r="AI363" s="72"/>
      <c r="AJ363" s="72"/>
      <c r="AK363" s="72"/>
      <c r="AL363" s="72"/>
    </row>
    <row r="364" spans="1:38" s="119" customFormat="1" x14ac:dyDescent="0.2">
      <c r="A364" s="72"/>
      <c r="B364" s="207" t="str">
        <f t="shared" si="18"/>
        <v/>
      </c>
      <c r="C364" s="73"/>
      <c r="D364" s="219"/>
      <c r="E364" s="219"/>
      <c r="F364" s="220"/>
      <c r="G364" s="220"/>
      <c r="H364" s="220"/>
      <c r="I364" s="220"/>
      <c r="J364" s="220"/>
      <c r="K364" s="220"/>
      <c r="L364" s="220"/>
      <c r="M364" s="220"/>
      <c r="N364" s="72"/>
      <c r="O364" s="72"/>
      <c r="P364" s="72"/>
      <c r="Q364" s="207" t="str">
        <f t="shared" si="19"/>
        <v/>
      </c>
      <c r="R364" s="95"/>
      <c r="S364" s="72"/>
      <c r="T364" s="221"/>
      <c r="U364" s="207" t="str">
        <f t="shared" si="20"/>
        <v/>
      </c>
      <c r="V364" s="96"/>
      <c r="AE364" s="222"/>
      <c r="AF364" s="72"/>
      <c r="AG364" s="72"/>
      <c r="AH364" s="72"/>
      <c r="AI364" s="72"/>
      <c r="AJ364" s="72"/>
      <c r="AK364" s="72"/>
      <c r="AL364" s="72"/>
    </row>
    <row r="365" spans="1:38" s="119" customFormat="1" x14ac:dyDescent="0.2">
      <c r="A365" s="72"/>
      <c r="B365" s="207" t="str">
        <f t="shared" si="18"/>
        <v/>
      </c>
      <c r="C365" s="73"/>
      <c r="D365" s="219"/>
      <c r="E365" s="219"/>
      <c r="F365" s="220"/>
      <c r="G365" s="220"/>
      <c r="H365" s="220"/>
      <c r="I365" s="220"/>
      <c r="J365" s="220"/>
      <c r="K365" s="220"/>
      <c r="L365" s="220"/>
      <c r="M365" s="220"/>
      <c r="N365" s="72"/>
      <c r="O365" s="72"/>
      <c r="P365" s="72"/>
      <c r="Q365" s="207" t="str">
        <f t="shared" si="19"/>
        <v/>
      </c>
      <c r="R365" s="95"/>
      <c r="S365" s="72"/>
      <c r="T365" s="221"/>
      <c r="U365" s="207" t="str">
        <f t="shared" si="20"/>
        <v/>
      </c>
      <c r="V365" s="96"/>
      <c r="AE365" s="222"/>
      <c r="AF365" s="72"/>
      <c r="AG365" s="72"/>
      <c r="AH365" s="72"/>
      <c r="AI365" s="72"/>
      <c r="AJ365" s="72"/>
      <c r="AK365" s="72"/>
      <c r="AL365" s="72"/>
    </row>
    <row r="366" spans="1:38" s="119" customFormat="1" x14ac:dyDescent="0.2">
      <c r="A366" s="72"/>
      <c r="B366" s="207" t="str">
        <f t="shared" si="18"/>
        <v/>
      </c>
      <c r="C366" s="73"/>
      <c r="D366" s="219"/>
      <c r="E366" s="219"/>
      <c r="F366" s="220"/>
      <c r="G366" s="220"/>
      <c r="H366" s="220"/>
      <c r="I366" s="220"/>
      <c r="J366" s="220"/>
      <c r="K366" s="220"/>
      <c r="L366" s="220"/>
      <c r="M366" s="220"/>
      <c r="N366" s="72"/>
      <c r="O366" s="72"/>
      <c r="P366" s="72"/>
      <c r="Q366" s="207" t="str">
        <f t="shared" si="19"/>
        <v/>
      </c>
      <c r="R366" s="95"/>
      <c r="S366" s="72"/>
      <c r="T366" s="221"/>
      <c r="U366" s="207" t="str">
        <f t="shared" si="20"/>
        <v/>
      </c>
      <c r="V366" s="96"/>
      <c r="AE366" s="222"/>
      <c r="AF366" s="72"/>
      <c r="AG366" s="72"/>
      <c r="AH366" s="72"/>
      <c r="AI366" s="72"/>
      <c r="AJ366" s="72"/>
      <c r="AK366" s="72"/>
      <c r="AL366" s="72"/>
    </row>
    <row r="367" spans="1:38" s="119" customFormat="1" x14ac:dyDescent="0.2">
      <c r="A367" s="72"/>
      <c r="B367" s="207" t="str">
        <f t="shared" si="18"/>
        <v/>
      </c>
      <c r="C367" s="73"/>
      <c r="D367" s="219"/>
      <c r="E367" s="219"/>
      <c r="F367" s="220"/>
      <c r="G367" s="220"/>
      <c r="H367" s="220"/>
      <c r="I367" s="220"/>
      <c r="J367" s="220"/>
      <c r="K367" s="220"/>
      <c r="L367" s="220"/>
      <c r="M367" s="220"/>
      <c r="N367" s="72"/>
      <c r="O367" s="72"/>
      <c r="P367" s="72"/>
      <c r="Q367" s="207" t="str">
        <f t="shared" si="19"/>
        <v/>
      </c>
      <c r="R367" s="95"/>
      <c r="S367" s="72"/>
      <c r="T367" s="221"/>
      <c r="U367" s="207" t="str">
        <f t="shared" si="20"/>
        <v/>
      </c>
      <c r="V367" s="96"/>
      <c r="AE367" s="222"/>
      <c r="AF367" s="72"/>
      <c r="AG367" s="72"/>
      <c r="AH367" s="72"/>
      <c r="AI367" s="72"/>
      <c r="AJ367" s="72"/>
      <c r="AK367" s="72"/>
      <c r="AL367" s="72"/>
    </row>
    <row r="368" spans="1:38" s="119" customFormat="1" x14ac:dyDescent="0.2">
      <c r="A368" s="72"/>
      <c r="B368" s="207" t="str">
        <f t="shared" si="18"/>
        <v/>
      </c>
      <c r="C368" s="73"/>
      <c r="D368" s="219"/>
      <c r="E368" s="219"/>
      <c r="F368" s="220"/>
      <c r="G368" s="220"/>
      <c r="H368" s="220"/>
      <c r="I368" s="220"/>
      <c r="J368" s="220"/>
      <c r="K368" s="220"/>
      <c r="L368" s="220"/>
      <c r="M368" s="220"/>
      <c r="N368" s="72"/>
      <c r="O368" s="72"/>
      <c r="P368" s="72"/>
      <c r="Q368" s="207" t="str">
        <f t="shared" si="19"/>
        <v/>
      </c>
      <c r="R368" s="95"/>
      <c r="S368" s="72"/>
      <c r="T368" s="221"/>
      <c r="U368" s="207" t="str">
        <f t="shared" si="20"/>
        <v/>
      </c>
      <c r="V368" s="96"/>
      <c r="AE368" s="222"/>
      <c r="AF368" s="72"/>
      <c r="AG368" s="72"/>
      <c r="AH368" s="72"/>
      <c r="AI368" s="72"/>
      <c r="AJ368" s="72"/>
      <c r="AK368" s="72"/>
      <c r="AL368" s="72"/>
    </row>
    <row r="369" spans="1:38" s="119" customFormat="1" x14ac:dyDescent="0.2">
      <c r="A369" s="72"/>
      <c r="B369" s="207" t="str">
        <f t="shared" si="18"/>
        <v/>
      </c>
      <c r="C369" s="73"/>
      <c r="D369" s="219"/>
      <c r="E369" s="219"/>
      <c r="F369" s="220"/>
      <c r="G369" s="220"/>
      <c r="H369" s="220"/>
      <c r="I369" s="220"/>
      <c r="J369" s="220"/>
      <c r="K369" s="220"/>
      <c r="L369" s="220"/>
      <c r="M369" s="220"/>
      <c r="N369" s="72"/>
      <c r="O369" s="72"/>
      <c r="P369" s="72"/>
      <c r="Q369" s="207" t="str">
        <f t="shared" si="19"/>
        <v/>
      </c>
      <c r="R369" s="95"/>
      <c r="S369" s="72"/>
      <c r="T369" s="221"/>
      <c r="U369" s="207" t="str">
        <f t="shared" si="20"/>
        <v/>
      </c>
      <c r="V369" s="96"/>
      <c r="AE369" s="222"/>
      <c r="AF369" s="72"/>
      <c r="AG369" s="72"/>
      <c r="AH369" s="72"/>
      <c r="AI369" s="72"/>
      <c r="AJ369" s="72"/>
      <c r="AK369" s="72"/>
      <c r="AL369" s="72"/>
    </row>
    <row r="370" spans="1:38" s="119" customFormat="1" x14ac:dyDescent="0.2">
      <c r="A370" s="72"/>
      <c r="B370" s="207" t="str">
        <f t="shared" si="18"/>
        <v/>
      </c>
      <c r="C370" s="73"/>
      <c r="D370" s="219"/>
      <c r="E370" s="219"/>
      <c r="F370" s="220"/>
      <c r="G370" s="220"/>
      <c r="H370" s="220"/>
      <c r="I370" s="220"/>
      <c r="J370" s="220"/>
      <c r="K370" s="220"/>
      <c r="L370" s="220"/>
      <c r="M370" s="220"/>
      <c r="N370" s="72"/>
      <c r="O370" s="72"/>
      <c r="P370" s="72"/>
      <c r="Q370" s="207" t="str">
        <f t="shared" si="19"/>
        <v/>
      </c>
      <c r="R370" s="95"/>
      <c r="S370" s="72"/>
      <c r="T370" s="221"/>
      <c r="U370" s="207" t="str">
        <f t="shared" si="20"/>
        <v/>
      </c>
      <c r="V370" s="96"/>
      <c r="AE370" s="222"/>
      <c r="AF370" s="72"/>
      <c r="AG370" s="72"/>
      <c r="AH370" s="72"/>
      <c r="AI370" s="72"/>
      <c r="AJ370" s="72"/>
      <c r="AK370" s="72"/>
      <c r="AL370" s="72"/>
    </row>
    <row r="371" spans="1:38" s="119" customFormat="1" x14ac:dyDescent="0.2">
      <c r="A371" s="72"/>
      <c r="B371" s="207" t="str">
        <f t="shared" si="18"/>
        <v/>
      </c>
      <c r="C371" s="73"/>
      <c r="D371" s="219"/>
      <c r="E371" s="219"/>
      <c r="F371" s="220"/>
      <c r="G371" s="220"/>
      <c r="H371" s="220"/>
      <c r="I371" s="220"/>
      <c r="J371" s="220"/>
      <c r="K371" s="220"/>
      <c r="L371" s="220"/>
      <c r="M371" s="220"/>
      <c r="N371" s="72"/>
      <c r="O371" s="72"/>
      <c r="P371" s="72"/>
      <c r="Q371" s="207" t="str">
        <f t="shared" si="19"/>
        <v/>
      </c>
      <c r="R371" s="95"/>
      <c r="S371" s="72"/>
      <c r="T371" s="221"/>
      <c r="U371" s="207" t="str">
        <f t="shared" si="20"/>
        <v/>
      </c>
      <c r="V371" s="96"/>
      <c r="AE371" s="222"/>
      <c r="AF371" s="72"/>
      <c r="AG371" s="72"/>
      <c r="AH371" s="72"/>
      <c r="AI371" s="72"/>
      <c r="AJ371" s="72"/>
      <c r="AK371" s="72"/>
      <c r="AL371" s="72"/>
    </row>
    <row r="372" spans="1:38" s="119" customFormat="1" x14ac:dyDescent="0.2">
      <c r="A372" s="72"/>
      <c r="B372" s="207" t="str">
        <f t="shared" si="18"/>
        <v/>
      </c>
      <c r="C372" s="73"/>
      <c r="D372" s="219"/>
      <c r="E372" s="219"/>
      <c r="F372" s="220"/>
      <c r="G372" s="220"/>
      <c r="H372" s="220"/>
      <c r="I372" s="220"/>
      <c r="J372" s="220"/>
      <c r="K372" s="220"/>
      <c r="L372" s="220"/>
      <c r="M372" s="220"/>
      <c r="N372" s="72"/>
      <c r="O372" s="72"/>
      <c r="P372" s="72"/>
      <c r="Q372" s="207" t="str">
        <f t="shared" si="19"/>
        <v/>
      </c>
      <c r="R372" s="95"/>
      <c r="S372" s="72"/>
      <c r="T372" s="221"/>
      <c r="U372" s="207" t="str">
        <f t="shared" si="20"/>
        <v/>
      </c>
      <c r="V372" s="96"/>
      <c r="AE372" s="222"/>
      <c r="AF372" s="72"/>
      <c r="AG372" s="72"/>
      <c r="AH372" s="72"/>
      <c r="AI372" s="72"/>
      <c r="AJ372" s="72"/>
      <c r="AK372" s="72"/>
      <c r="AL372" s="72"/>
    </row>
    <row r="373" spans="1:38" s="119" customFormat="1" x14ac:dyDescent="0.2">
      <c r="A373" s="72"/>
      <c r="B373" s="207" t="str">
        <f t="shared" si="18"/>
        <v/>
      </c>
      <c r="C373" s="73"/>
      <c r="D373" s="219"/>
      <c r="E373" s="219"/>
      <c r="F373" s="220"/>
      <c r="G373" s="220"/>
      <c r="H373" s="220"/>
      <c r="I373" s="220"/>
      <c r="J373" s="220"/>
      <c r="K373" s="220"/>
      <c r="L373" s="220"/>
      <c r="M373" s="220"/>
      <c r="N373" s="72"/>
      <c r="O373" s="72"/>
      <c r="P373" s="72"/>
      <c r="Q373" s="207" t="str">
        <f t="shared" si="19"/>
        <v/>
      </c>
      <c r="R373" s="95"/>
      <c r="S373" s="72"/>
      <c r="T373" s="221"/>
      <c r="U373" s="207" t="str">
        <f t="shared" si="20"/>
        <v/>
      </c>
      <c r="V373" s="96"/>
      <c r="AE373" s="222"/>
      <c r="AF373" s="72"/>
      <c r="AG373" s="72"/>
      <c r="AH373" s="72"/>
      <c r="AI373" s="72"/>
      <c r="AJ373" s="72"/>
      <c r="AK373" s="72"/>
      <c r="AL373" s="72"/>
    </row>
    <row r="374" spans="1:38" s="119" customFormat="1" x14ac:dyDescent="0.2">
      <c r="A374" s="72"/>
      <c r="B374" s="207" t="str">
        <f t="shared" si="18"/>
        <v/>
      </c>
      <c r="C374" s="73"/>
      <c r="D374" s="219"/>
      <c r="E374" s="219"/>
      <c r="F374" s="220"/>
      <c r="G374" s="220"/>
      <c r="H374" s="220"/>
      <c r="I374" s="220"/>
      <c r="J374" s="220"/>
      <c r="K374" s="220"/>
      <c r="L374" s="220"/>
      <c r="M374" s="220"/>
      <c r="N374" s="72"/>
      <c r="O374" s="72"/>
      <c r="P374" s="72"/>
      <c r="Q374" s="207" t="str">
        <f t="shared" si="19"/>
        <v/>
      </c>
      <c r="R374" s="95"/>
      <c r="S374" s="72"/>
      <c r="T374" s="221"/>
      <c r="U374" s="207" t="str">
        <f t="shared" si="20"/>
        <v/>
      </c>
      <c r="V374" s="96"/>
      <c r="AE374" s="222"/>
      <c r="AF374" s="72"/>
      <c r="AG374" s="72"/>
      <c r="AH374" s="72"/>
      <c r="AI374" s="72"/>
      <c r="AJ374" s="72"/>
      <c r="AK374" s="72"/>
      <c r="AL374" s="72"/>
    </row>
    <row r="375" spans="1:38" s="119" customFormat="1" x14ac:dyDescent="0.2">
      <c r="A375" s="72"/>
      <c r="B375" s="207" t="str">
        <f t="shared" si="18"/>
        <v/>
      </c>
      <c r="C375" s="73"/>
      <c r="D375" s="219"/>
      <c r="E375" s="219"/>
      <c r="F375" s="220"/>
      <c r="G375" s="220"/>
      <c r="H375" s="220"/>
      <c r="I375" s="220"/>
      <c r="J375" s="220"/>
      <c r="K375" s="220"/>
      <c r="L375" s="220"/>
      <c r="M375" s="220"/>
      <c r="N375" s="72"/>
      <c r="O375" s="72"/>
      <c r="P375" s="72"/>
      <c r="Q375" s="207" t="str">
        <f t="shared" si="19"/>
        <v/>
      </c>
      <c r="R375" s="95"/>
      <c r="S375" s="72"/>
      <c r="T375" s="221"/>
      <c r="U375" s="207" t="str">
        <f t="shared" si="20"/>
        <v/>
      </c>
      <c r="V375" s="96"/>
      <c r="AE375" s="222"/>
      <c r="AF375" s="72"/>
      <c r="AG375" s="72"/>
      <c r="AH375" s="72"/>
      <c r="AI375" s="72"/>
      <c r="AJ375" s="72"/>
      <c r="AK375" s="72"/>
      <c r="AL375" s="72"/>
    </row>
    <row r="376" spans="1:38" s="119" customFormat="1" x14ac:dyDescent="0.2">
      <c r="A376" s="72"/>
      <c r="B376" s="207" t="str">
        <f t="shared" si="18"/>
        <v/>
      </c>
      <c r="C376" s="73"/>
      <c r="D376" s="219"/>
      <c r="E376" s="219"/>
      <c r="F376" s="220"/>
      <c r="G376" s="220"/>
      <c r="H376" s="220"/>
      <c r="I376" s="220"/>
      <c r="J376" s="220"/>
      <c r="K376" s="220"/>
      <c r="L376" s="220"/>
      <c r="M376" s="220"/>
      <c r="N376" s="72"/>
      <c r="O376" s="72"/>
      <c r="P376" s="72"/>
      <c r="Q376" s="207" t="str">
        <f t="shared" si="19"/>
        <v/>
      </c>
      <c r="R376" s="95"/>
      <c r="S376" s="72"/>
      <c r="T376" s="221"/>
      <c r="U376" s="207" t="str">
        <f t="shared" si="20"/>
        <v/>
      </c>
      <c r="V376" s="96"/>
      <c r="AE376" s="222"/>
      <c r="AF376" s="72"/>
      <c r="AG376" s="72"/>
      <c r="AH376" s="72"/>
      <c r="AI376" s="72"/>
      <c r="AJ376" s="72"/>
      <c r="AK376" s="72"/>
      <c r="AL376" s="72"/>
    </row>
    <row r="377" spans="1:38" s="119" customFormat="1" x14ac:dyDescent="0.2">
      <c r="A377" s="72"/>
      <c r="B377" s="207" t="str">
        <f t="shared" si="18"/>
        <v/>
      </c>
      <c r="C377" s="73"/>
      <c r="D377" s="219"/>
      <c r="E377" s="219"/>
      <c r="F377" s="220"/>
      <c r="G377" s="220"/>
      <c r="H377" s="220"/>
      <c r="I377" s="220"/>
      <c r="J377" s="220"/>
      <c r="K377" s="220"/>
      <c r="L377" s="220"/>
      <c r="M377" s="220"/>
      <c r="N377" s="72"/>
      <c r="O377" s="72"/>
      <c r="P377" s="72"/>
      <c r="Q377" s="207" t="str">
        <f t="shared" si="19"/>
        <v/>
      </c>
      <c r="R377" s="95"/>
      <c r="S377" s="72"/>
      <c r="T377" s="221"/>
      <c r="U377" s="207" t="str">
        <f t="shared" si="20"/>
        <v/>
      </c>
      <c r="V377" s="96"/>
      <c r="AE377" s="222"/>
      <c r="AF377" s="72"/>
      <c r="AG377" s="72"/>
      <c r="AH377" s="72"/>
      <c r="AI377" s="72"/>
      <c r="AJ377" s="72"/>
      <c r="AK377" s="72"/>
      <c r="AL377" s="72"/>
    </row>
    <row r="378" spans="1:38" s="119" customFormat="1" x14ac:dyDescent="0.2">
      <c r="A378" s="72"/>
      <c r="B378" s="207" t="str">
        <f t="shared" si="18"/>
        <v/>
      </c>
      <c r="C378" s="73"/>
      <c r="D378" s="219"/>
      <c r="E378" s="219"/>
      <c r="F378" s="220"/>
      <c r="G378" s="220"/>
      <c r="H378" s="220"/>
      <c r="I378" s="220"/>
      <c r="J378" s="220"/>
      <c r="K378" s="220"/>
      <c r="L378" s="220"/>
      <c r="M378" s="220"/>
      <c r="N378" s="72"/>
      <c r="O378" s="72"/>
      <c r="P378" s="72"/>
      <c r="Q378" s="207" t="str">
        <f t="shared" si="19"/>
        <v/>
      </c>
      <c r="R378" s="95"/>
      <c r="S378" s="72"/>
      <c r="T378" s="221"/>
      <c r="U378" s="207" t="str">
        <f t="shared" si="20"/>
        <v/>
      </c>
      <c r="V378" s="96"/>
      <c r="AE378" s="222"/>
      <c r="AF378" s="72"/>
      <c r="AG378" s="72"/>
      <c r="AH378" s="72"/>
      <c r="AI378" s="72"/>
      <c r="AJ378" s="72"/>
      <c r="AK378" s="72"/>
      <c r="AL378" s="72"/>
    </row>
    <row r="379" spans="1:38" s="119" customFormat="1" x14ac:dyDescent="0.2">
      <c r="A379" s="72"/>
      <c r="B379" s="207" t="str">
        <f t="shared" si="18"/>
        <v/>
      </c>
      <c r="C379" s="73"/>
      <c r="D379" s="219"/>
      <c r="E379" s="219"/>
      <c r="F379" s="220"/>
      <c r="G379" s="220"/>
      <c r="H379" s="220"/>
      <c r="I379" s="220"/>
      <c r="J379" s="220"/>
      <c r="K379" s="220"/>
      <c r="L379" s="220"/>
      <c r="M379" s="220"/>
      <c r="N379" s="72"/>
      <c r="O379" s="72"/>
      <c r="P379" s="72"/>
      <c r="Q379" s="207" t="str">
        <f t="shared" si="19"/>
        <v/>
      </c>
      <c r="R379" s="95"/>
      <c r="S379" s="72"/>
      <c r="T379" s="221"/>
      <c r="U379" s="207" t="str">
        <f t="shared" si="20"/>
        <v/>
      </c>
      <c r="V379" s="96"/>
      <c r="AE379" s="222"/>
      <c r="AF379" s="72"/>
      <c r="AG379" s="72"/>
      <c r="AH379" s="72"/>
      <c r="AI379" s="72"/>
      <c r="AJ379" s="72"/>
      <c r="AK379" s="72"/>
      <c r="AL379" s="72"/>
    </row>
    <row r="380" spans="1:38" s="119" customFormat="1" x14ac:dyDescent="0.2">
      <c r="A380" s="72"/>
      <c r="B380" s="207" t="str">
        <f t="shared" si="18"/>
        <v/>
      </c>
      <c r="C380" s="73"/>
      <c r="D380" s="219"/>
      <c r="E380" s="219"/>
      <c r="F380" s="220"/>
      <c r="G380" s="220"/>
      <c r="H380" s="220"/>
      <c r="I380" s="220"/>
      <c r="J380" s="220"/>
      <c r="K380" s="220"/>
      <c r="L380" s="220"/>
      <c r="M380" s="220"/>
      <c r="N380" s="72"/>
      <c r="O380" s="72"/>
      <c r="P380" s="72"/>
      <c r="Q380" s="207" t="str">
        <f t="shared" si="19"/>
        <v/>
      </c>
      <c r="R380" s="95"/>
      <c r="S380" s="72"/>
      <c r="T380" s="221"/>
      <c r="U380" s="207" t="str">
        <f t="shared" si="20"/>
        <v/>
      </c>
      <c r="V380" s="96"/>
      <c r="AE380" s="222"/>
      <c r="AF380" s="72"/>
      <c r="AG380" s="72"/>
      <c r="AH380" s="72"/>
      <c r="AI380" s="72"/>
      <c r="AJ380" s="72"/>
      <c r="AK380" s="72"/>
      <c r="AL380" s="72"/>
    </row>
    <row r="381" spans="1:38" s="119" customFormat="1" x14ac:dyDescent="0.2">
      <c r="A381" s="72"/>
      <c r="B381" s="207" t="str">
        <f t="shared" si="18"/>
        <v/>
      </c>
      <c r="C381" s="73"/>
      <c r="D381" s="219"/>
      <c r="E381" s="219"/>
      <c r="F381" s="220"/>
      <c r="G381" s="220"/>
      <c r="H381" s="220"/>
      <c r="I381" s="220"/>
      <c r="J381" s="220"/>
      <c r="K381" s="220"/>
      <c r="L381" s="220"/>
      <c r="M381" s="220"/>
      <c r="N381" s="72"/>
      <c r="O381" s="72"/>
      <c r="P381" s="72"/>
      <c r="Q381" s="207" t="str">
        <f t="shared" si="19"/>
        <v/>
      </c>
      <c r="R381" s="95"/>
      <c r="S381" s="72"/>
      <c r="T381" s="221"/>
      <c r="U381" s="207" t="str">
        <f t="shared" si="20"/>
        <v/>
      </c>
      <c r="V381" s="96"/>
      <c r="AE381" s="222"/>
      <c r="AF381" s="72"/>
      <c r="AG381" s="72"/>
      <c r="AH381" s="72"/>
      <c r="AI381" s="72"/>
      <c r="AJ381" s="72"/>
      <c r="AK381" s="72"/>
      <c r="AL381" s="72"/>
    </row>
    <row r="382" spans="1:38" s="119" customFormat="1" x14ac:dyDescent="0.2">
      <c r="A382" s="72"/>
      <c r="B382" s="207" t="str">
        <f t="shared" si="18"/>
        <v/>
      </c>
      <c r="C382" s="73"/>
      <c r="D382" s="219"/>
      <c r="E382" s="219"/>
      <c r="F382" s="220"/>
      <c r="G382" s="220"/>
      <c r="H382" s="220"/>
      <c r="I382" s="220"/>
      <c r="J382" s="220"/>
      <c r="K382" s="220"/>
      <c r="L382" s="220"/>
      <c r="M382" s="220"/>
      <c r="N382" s="72"/>
      <c r="O382" s="72"/>
      <c r="P382" s="72"/>
      <c r="Q382" s="207" t="str">
        <f t="shared" si="19"/>
        <v/>
      </c>
      <c r="R382" s="95"/>
      <c r="S382" s="72"/>
      <c r="T382" s="221"/>
      <c r="U382" s="207" t="str">
        <f t="shared" si="20"/>
        <v/>
      </c>
      <c r="V382" s="96"/>
      <c r="AE382" s="222"/>
      <c r="AF382" s="72"/>
      <c r="AG382" s="72"/>
      <c r="AH382" s="72"/>
      <c r="AI382" s="72"/>
      <c r="AJ382" s="72"/>
      <c r="AK382" s="72"/>
      <c r="AL382" s="72"/>
    </row>
    <row r="383" spans="1:38" s="119" customFormat="1" x14ac:dyDescent="0.2">
      <c r="A383" s="72"/>
      <c r="B383" s="207" t="str">
        <f t="shared" si="18"/>
        <v/>
      </c>
      <c r="C383" s="73"/>
      <c r="D383" s="219"/>
      <c r="E383" s="219"/>
      <c r="F383" s="220"/>
      <c r="G383" s="220"/>
      <c r="H383" s="220"/>
      <c r="I383" s="220"/>
      <c r="J383" s="220"/>
      <c r="K383" s="220"/>
      <c r="L383" s="220"/>
      <c r="M383" s="220"/>
      <c r="N383" s="72"/>
      <c r="O383" s="72"/>
      <c r="P383" s="72"/>
      <c r="Q383" s="207" t="str">
        <f t="shared" si="19"/>
        <v/>
      </c>
      <c r="R383" s="95"/>
      <c r="S383" s="72"/>
      <c r="T383" s="221"/>
      <c r="U383" s="207" t="str">
        <f t="shared" si="20"/>
        <v/>
      </c>
      <c r="V383" s="96"/>
      <c r="AE383" s="222"/>
      <c r="AF383" s="72"/>
      <c r="AG383" s="72"/>
      <c r="AH383" s="72"/>
      <c r="AI383" s="72"/>
      <c r="AJ383" s="72"/>
      <c r="AK383" s="72"/>
      <c r="AL383" s="72"/>
    </row>
    <row r="384" spans="1:38" s="119" customFormat="1" x14ac:dyDescent="0.2">
      <c r="A384" s="72"/>
      <c r="B384" s="207" t="str">
        <f t="shared" si="18"/>
        <v/>
      </c>
      <c r="C384" s="73"/>
      <c r="D384" s="219"/>
      <c r="E384" s="219"/>
      <c r="F384" s="220"/>
      <c r="G384" s="220"/>
      <c r="H384" s="220"/>
      <c r="I384" s="220"/>
      <c r="J384" s="220"/>
      <c r="K384" s="220"/>
      <c r="L384" s="220"/>
      <c r="M384" s="220"/>
      <c r="N384" s="72"/>
      <c r="O384" s="72"/>
      <c r="P384" s="72"/>
      <c r="Q384" s="207" t="str">
        <f t="shared" si="19"/>
        <v/>
      </c>
      <c r="R384" s="95"/>
      <c r="S384" s="72"/>
      <c r="T384" s="221"/>
      <c r="U384" s="207" t="str">
        <f t="shared" si="20"/>
        <v/>
      </c>
      <c r="V384" s="96"/>
      <c r="AE384" s="222"/>
      <c r="AF384" s="72"/>
      <c r="AG384" s="72"/>
      <c r="AH384" s="72"/>
      <c r="AI384" s="72"/>
      <c r="AJ384" s="72"/>
      <c r="AK384" s="72"/>
      <c r="AL384" s="72"/>
    </row>
    <row r="385" spans="1:38" s="119" customFormat="1" x14ac:dyDescent="0.2">
      <c r="A385" s="72"/>
      <c r="B385" s="207" t="str">
        <f t="shared" si="18"/>
        <v/>
      </c>
      <c r="C385" s="73"/>
      <c r="D385" s="219"/>
      <c r="E385" s="219"/>
      <c r="F385" s="220"/>
      <c r="G385" s="220"/>
      <c r="H385" s="220"/>
      <c r="I385" s="220"/>
      <c r="J385" s="220"/>
      <c r="K385" s="220"/>
      <c r="L385" s="220"/>
      <c r="M385" s="220"/>
      <c r="N385" s="72"/>
      <c r="O385" s="72"/>
      <c r="P385" s="72"/>
      <c r="Q385" s="207" t="str">
        <f t="shared" si="19"/>
        <v/>
      </c>
      <c r="R385" s="95"/>
      <c r="S385" s="72"/>
      <c r="T385" s="221"/>
      <c r="U385" s="207" t="str">
        <f t="shared" si="20"/>
        <v/>
      </c>
      <c r="V385" s="96"/>
      <c r="AE385" s="222"/>
      <c r="AF385" s="72"/>
      <c r="AG385" s="72"/>
      <c r="AH385" s="72"/>
      <c r="AI385" s="72"/>
      <c r="AJ385" s="72"/>
      <c r="AK385" s="72"/>
      <c r="AL385" s="72"/>
    </row>
    <row r="386" spans="1:38" s="119" customFormat="1" x14ac:dyDescent="0.2">
      <c r="A386" s="72"/>
      <c r="B386" s="207" t="str">
        <f t="shared" si="18"/>
        <v/>
      </c>
      <c r="C386" s="73"/>
      <c r="D386" s="219"/>
      <c r="E386" s="219"/>
      <c r="F386" s="220"/>
      <c r="G386" s="220"/>
      <c r="H386" s="220"/>
      <c r="I386" s="220"/>
      <c r="J386" s="220"/>
      <c r="K386" s="220"/>
      <c r="L386" s="220"/>
      <c r="M386" s="220"/>
      <c r="N386" s="72"/>
      <c r="O386" s="72"/>
      <c r="P386" s="72"/>
      <c r="Q386" s="207" t="str">
        <f t="shared" si="19"/>
        <v/>
      </c>
      <c r="R386" s="95"/>
      <c r="S386" s="72"/>
      <c r="T386" s="221"/>
      <c r="U386" s="207" t="str">
        <f t="shared" si="20"/>
        <v/>
      </c>
      <c r="V386" s="96"/>
      <c r="AE386" s="222"/>
      <c r="AF386" s="72"/>
      <c r="AG386" s="72"/>
      <c r="AH386" s="72"/>
      <c r="AI386" s="72"/>
      <c r="AJ386" s="72"/>
      <c r="AK386" s="72"/>
      <c r="AL386" s="72"/>
    </row>
    <row r="387" spans="1:38" s="119" customFormat="1" x14ac:dyDescent="0.2">
      <c r="A387" s="72"/>
      <c r="B387" s="207" t="str">
        <f t="shared" si="18"/>
        <v/>
      </c>
      <c r="C387" s="73"/>
      <c r="D387" s="219"/>
      <c r="E387" s="219"/>
      <c r="F387" s="220"/>
      <c r="G387" s="220"/>
      <c r="H387" s="220"/>
      <c r="I387" s="220"/>
      <c r="J387" s="220"/>
      <c r="K387" s="220"/>
      <c r="L387" s="220"/>
      <c r="M387" s="220"/>
      <c r="N387" s="72"/>
      <c r="O387" s="72"/>
      <c r="P387" s="72"/>
      <c r="Q387" s="207" t="str">
        <f t="shared" si="19"/>
        <v/>
      </c>
      <c r="R387" s="95"/>
      <c r="S387" s="72"/>
      <c r="T387" s="221"/>
      <c r="U387" s="207" t="str">
        <f t="shared" si="20"/>
        <v/>
      </c>
      <c r="V387" s="96"/>
      <c r="AE387" s="222"/>
      <c r="AF387" s="72"/>
      <c r="AG387" s="72"/>
      <c r="AH387" s="72"/>
      <c r="AI387" s="72"/>
      <c r="AJ387" s="72"/>
      <c r="AK387" s="72"/>
      <c r="AL387" s="72"/>
    </row>
    <row r="388" spans="1:38" s="119" customFormat="1" x14ac:dyDescent="0.2">
      <c r="A388" s="72"/>
      <c r="B388" s="207" t="str">
        <f t="shared" si="18"/>
        <v/>
      </c>
      <c r="C388" s="73"/>
      <c r="D388" s="219"/>
      <c r="E388" s="219"/>
      <c r="F388" s="220"/>
      <c r="G388" s="220"/>
      <c r="H388" s="220"/>
      <c r="I388" s="220"/>
      <c r="J388" s="220"/>
      <c r="K388" s="220"/>
      <c r="L388" s="220"/>
      <c r="M388" s="220"/>
      <c r="N388" s="72"/>
      <c r="O388" s="72"/>
      <c r="P388" s="72"/>
      <c r="Q388" s="207" t="str">
        <f t="shared" si="19"/>
        <v/>
      </c>
      <c r="R388" s="95"/>
      <c r="S388" s="72"/>
      <c r="T388" s="221"/>
      <c r="U388" s="207" t="str">
        <f t="shared" si="20"/>
        <v/>
      </c>
      <c r="V388" s="96"/>
      <c r="AE388" s="222"/>
      <c r="AF388" s="72"/>
      <c r="AG388" s="72"/>
      <c r="AH388" s="72"/>
      <c r="AI388" s="72"/>
      <c r="AJ388" s="72"/>
      <c r="AK388" s="72"/>
      <c r="AL388" s="72"/>
    </row>
    <row r="389" spans="1:38" s="119" customFormat="1" x14ac:dyDescent="0.2">
      <c r="A389" s="72"/>
      <c r="B389" s="207" t="str">
        <f t="shared" si="18"/>
        <v/>
      </c>
      <c r="C389" s="73"/>
      <c r="D389" s="219"/>
      <c r="E389" s="219"/>
      <c r="F389" s="220"/>
      <c r="G389" s="220"/>
      <c r="H389" s="220"/>
      <c r="I389" s="220"/>
      <c r="J389" s="220"/>
      <c r="K389" s="220"/>
      <c r="L389" s="220"/>
      <c r="M389" s="220"/>
      <c r="N389" s="72"/>
      <c r="O389" s="72"/>
      <c r="P389" s="72"/>
      <c r="Q389" s="207" t="str">
        <f t="shared" si="19"/>
        <v/>
      </c>
      <c r="R389" s="95"/>
      <c r="S389" s="72"/>
      <c r="T389" s="221"/>
      <c r="U389" s="207" t="str">
        <f t="shared" si="20"/>
        <v/>
      </c>
      <c r="V389" s="96"/>
      <c r="AE389" s="222"/>
      <c r="AF389" s="72"/>
      <c r="AG389" s="72"/>
      <c r="AH389" s="72"/>
      <c r="AI389" s="72"/>
      <c r="AJ389" s="72"/>
      <c r="AK389" s="72"/>
      <c r="AL389" s="72"/>
    </row>
    <row r="390" spans="1:38" s="119" customFormat="1" x14ac:dyDescent="0.2">
      <c r="A390" s="72"/>
      <c r="B390" s="207" t="str">
        <f t="shared" si="18"/>
        <v/>
      </c>
      <c r="C390" s="73"/>
      <c r="D390" s="219"/>
      <c r="E390" s="219"/>
      <c r="F390" s="220"/>
      <c r="G390" s="220"/>
      <c r="H390" s="220"/>
      <c r="I390" s="220"/>
      <c r="J390" s="220"/>
      <c r="K390" s="220"/>
      <c r="L390" s="220"/>
      <c r="M390" s="220"/>
      <c r="N390" s="72"/>
      <c r="O390" s="72"/>
      <c r="P390" s="72"/>
      <c r="Q390" s="207" t="str">
        <f t="shared" si="19"/>
        <v/>
      </c>
      <c r="R390" s="95"/>
      <c r="S390" s="72"/>
      <c r="T390" s="221"/>
      <c r="U390" s="207" t="str">
        <f t="shared" si="20"/>
        <v/>
      </c>
      <c r="V390" s="96"/>
      <c r="AE390" s="222"/>
      <c r="AF390" s="72"/>
      <c r="AG390" s="72"/>
      <c r="AH390" s="72"/>
      <c r="AI390" s="72"/>
      <c r="AJ390" s="72"/>
      <c r="AK390" s="72"/>
      <c r="AL390" s="72"/>
    </row>
    <row r="391" spans="1:38" s="119" customFormat="1" x14ac:dyDescent="0.2">
      <c r="A391" s="72"/>
      <c r="B391" s="207" t="str">
        <f t="shared" ref="B391:B454" si="21">IF(C391="","",(VLOOKUP(C391,Generic_Road_Names_Table_Array,2,FALSE)))</f>
        <v/>
      </c>
      <c r="C391" s="73"/>
      <c r="D391" s="219"/>
      <c r="E391" s="219"/>
      <c r="F391" s="220"/>
      <c r="G391" s="220"/>
      <c r="H391" s="220"/>
      <c r="I391" s="220"/>
      <c r="J391" s="220"/>
      <c r="K391" s="220"/>
      <c r="L391" s="220"/>
      <c r="M391" s="220"/>
      <c r="N391" s="72"/>
      <c r="O391" s="72"/>
      <c r="P391" s="72"/>
      <c r="Q391" s="207" t="str">
        <f t="shared" ref="Q391:Q454" si="22">IF(P391="","",VLOOKUP(P391,Generic_Length_Adjustment_Reason_Table_Array,2,FALSE))</f>
        <v/>
      </c>
      <c r="R391" s="95"/>
      <c r="S391" s="72"/>
      <c r="T391" s="221"/>
      <c r="U391" s="207" t="str">
        <f t="shared" ref="U391:U454" si="23">IF(T391="","",VLOOKUP(T391,SWC_SWC_Type_Table_Array,2,FALSE))</f>
        <v/>
      </c>
      <c r="V391" s="96"/>
      <c r="AE391" s="222"/>
      <c r="AF391" s="72"/>
      <c r="AG391" s="72"/>
      <c r="AH391" s="72"/>
      <c r="AI391" s="72"/>
      <c r="AJ391" s="72"/>
      <c r="AK391" s="72"/>
      <c r="AL391" s="72"/>
    </row>
    <row r="392" spans="1:38" s="119" customFormat="1" x14ac:dyDescent="0.2">
      <c r="A392" s="72"/>
      <c r="B392" s="207" t="str">
        <f t="shared" si="21"/>
        <v/>
      </c>
      <c r="C392" s="73"/>
      <c r="D392" s="219"/>
      <c r="E392" s="219"/>
      <c r="F392" s="220"/>
      <c r="G392" s="220"/>
      <c r="H392" s="220"/>
      <c r="I392" s="220"/>
      <c r="J392" s="220"/>
      <c r="K392" s="220"/>
      <c r="L392" s="220"/>
      <c r="M392" s="220"/>
      <c r="N392" s="72"/>
      <c r="O392" s="72"/>
      <c r="P392" s="72"/>
      <c r="Q392" s="207" t="str">
        <f t="shared" si="22"/>
        <v/>
      </c>
      <c r="R392" s="95"/>
      <c r="S392" s="72"/>
      <c r="T392" s="221"/>
      <c r="U392" s="207" t="str">
        <f t="shared" si="23"/>
        <v/>
      </c>
      <c r="V392" s="96"/>
      <c r="AE392" s="222"/>
      <c r="AF392" s="72"/>
      <c r="AG392" s="72"/>
      <c r="AH392" s="72"/>
      <c r="AI392" s="72"/>
      <c r="AJ392" s="72"/>
      <c r="AK392" s="72"/>
      <c r="AL392" s="72"/>
    </row>
    <row r="393" spans="1:38" s="119" customFormat="1" x14ac:dyDescent="0.2">
      <c r="A393" s="72"/>
      <c r="B393" s="207" t="str">
        <f t="shared" si="21"/>
        <v/>
      </c>
      <c r="C393" s="73"/>
      <c r="D393" s="219"/>
      <c r="E393" s="219"/>
      <c r="F393" s="220"/>
      <c r="G393" s="220"/>
      <c r="H393" s="220"/>
      <c r="I393" s="220"/>
      <c r="J393" s="220"/>
      <c r="K393" s="220"/>
      <c r="L393" s="220"/>
      <c r="M393" s="220"/>
      <c r="N393" s="72"/>
      <c r="O393" s="72"/>
      <c r="P393" s="72"/>
      <c r="Q393" s="207" t="str">
        <f t="shared" si="22"/>
        <v/>
      </c>
      <c r="R393" s="95"/>
      <c r="S393" s="72"/>
      <c r="T393" s="221"/>
      <c r="U393" s="207" t="str">
        <f t="shared" si="23"/>
        <v/>
      </c>
      <c r="V393" s="96"/>
      <c r="AE393" s="222"/>
      <c r="AF393" s="72"/>
      <c r="AG393" s="72"/>
      <c r="AH393" s="72"/>
      <c r="AI393" s="72"/>
      <c r="AJ393" s="72"/>
      <c r="AK393" s="72"/>
      <c r="AL393" s="72"/>
    </row>
    <row r="394" spans="1:38" s="119" customFormat="1" x14ac:dyDescent="0.2">
      <c r="A394" s="72"/>
      <c r="B394" s="207" t="str">
        <f t="shared" si="21"/>
        <v/>
      </c>
      <c r="C394" s="73"/>
      <c r="D394" s="219"/>
      <c r="E394" s="219"/>
      <c r="F394" s="220"/>
      <c r="G394" s="220"/>
      <c r="H394" s="220"/>
      <c r="I394" s="220"/>
      <c r="J394" s="220"/>
      <c r="K394" s="220"/>
      <c r="L394" s="220"/>
      <c r="M394" s="220"/>
      <c r="N394" s="72"/>
      <c r="O394" s="72"/>
      <c r="P394" s="72"/>
      <c r="Q394" s="207" t="str">
        <f t="shared" si="22"/>
        <v/>
      </c>
      <c r="R394" s="95"/>
      <c r="S394" s="72"/>
      <c r="T394" s="221"/>
      <c r="U394" s="207" t="str">
        <f t="shared" si="23"/>
        <v/>
      </c>
      <c r="V394" s="96"/>
      <c r="AE394" s="222"/>
      <c r="AF394" s="72"/>
      <c r="AG394" s="72"/>
      <c r="AH394" s="72"/>
      <c r="AI394" s="72"/>
      <c r="AJ394" s="72"/>
      <c r="AK394" s="72"/>
      <c r="AL394" s="72"/>
    </row>
    <row r="395" spans="1:38" s="119" customFormat="1" x14ac:dyDescent="0.2">
      <c r="A395" s="72"/>
      <c r="B395" s="207" t="str">
        <f t="shared" si="21"/>
        <v/>
      </c>
      <c r="C395" s="73"/>
      <c r="D395" s="219"/>
      <c r="E395" s="219"/>
      <c r="F395" s="220"/>
      <c r="G395" s="220"/>
      <c r="H395" s="220"/>
      <c r="I395" s="220"/>
      <c r="J395" s="220"/>
      <c r="K395" s="220"/>
      <c r="L395" s="220"/>
      <c r="M395" s="220"/>
      <c r="N395" s="72"/>
      <c r="O395" s="72"/>
      <c r="P395" s="72"/>
      <c r="Q395" s="207" t="str">
        <f t="shared" si="22"/>
        <v/>
      </c>
      <c r="R395" s="95"/>
      <c r="S395" s="72"/>
      <c r="T395" s="221"/>
      <c r="U395" s="207" t="str">
        <f t="shared" si="23"/>
        <v/>
      </c>
      <c r="V395" s="96"/>
      <c r="AE395" s="222"/>
      <c r="AF395" s="72"/>
      <c r="AG395" s="72"/>
      <c r="AH395" s="72"/>
      <c r="AI395" s="72"/>
      <c r="AJ395" s="72"/>
      <c r="AK395" s="72"/>
      <c r="AL395" s="72"/>
    </row>
    <row r="396" spans="1:38" s="119" customFormat="1" x14ac:dyDescent="0.2">
      <c r="A396" s="72"/>
      <c r="B396" s="207" t="str">
        <f t="shared" si="21"/>
        <v/>
      </c>
      <c r="C396" s="73"/>
      <c r="D396" s="219"/>
      <c r="E396" s="219"/>
      <c r="F396" s="220"/>
      <c r="G396" s="220"/>
      <c r="H396" s="220"/>
      <c r="I396" s="220"/>
      <c r="J396" s="220"/>
      <c r="K396" s="220"/>
      <c r="L396" s="220"/>
      <c r="M396" s="220"/>
      <c r="N396" s="72"/>
      <c r="O396" s="72"/>
      <c r="P396" s="72"/>
      <c r="Q396" s="207" t="str">
        <f t="shared" si="22"/>
        <v/>
      </c>
      <c r="R396" s="95"/>
      <c r="S396" s="72"/>
      <c r="T396" s="221"/>
      <c r="U396" s="207" t="str">
        <f t="shared" si="23"/>
        <v/>
      </c>
      <c r="V396" s="96"/>
      <c r="AE396" s="222"/>
      <c r="AF396" s="72"/>
      <c r="AG396" s="72"/>
      <c r="AH396" s="72"/>
      <c r="AI396" s="72"/>
      <c r="AJ396" s="72"/>
      <c r="AK396" s="72"/>
      <c r="AL396" s="72"/>
    </row>
    <row r="397" spans="1:38" s="119" customFormat="1" x14ac:dyDescent="0.2">
      <c r="A397" s="72"/>
      <c r="B397" s="207" t="str">
        <f t="shared" si="21"/>
        <v/>
      </c>
      <c r="C397" s="73"/>
      <c r="D397" s="219"/>
      <c r="E397" s="219"/>
      <c r="F397" s="220"/>
      <c r="G397" s="220"/>
      <c r="H397" s="220"/>
      <c r="I397" s="220"/>
      <c r="J397" s="220"/>
      <c r="K397" s="220"/>
      <c r="L397" s="220"/>
      <c r="M397" s="220"/>
      <c r="N397" s="72"/>
      <c r="O397" s="72"/>
      <c r="P397" s="72"/>
      <c r="Q397" s="207" t="str">
        <f t="shared" si="22"/>
        <v/>
      </c>
      <c r="R397" s="95"/>
      <c r="S397" s="72"/>
      <c r="T397" s="221"/>
      <c r="U397" s="207" t="str">
        <f t="shared" si="23"/>
        <v/>
      </c>
      <c r="V397" s="96"/>
      <c r="AE397" s="222"/>
      <c r="AF397" s="72"/>
      <c r="AG397" s="72"/>
      <c r="AH397" s="72"/>
      <c r="AI397" s="72"/>
      <c r="AJ397" s="72"/>
      <c r="AK397" s="72"/>
      <c r="AL397" s="72"/>
    </row>
    <row r="398" spans="1:38" s="119" customFormat="1" x14ac:dyDescent="0.2">
      <c r="A398" s="72"/>
      <c r="B398" s="207" t="str">
        <f t="shared" si="21"/>
        <v/>
      </c>
      <c r="C398" s="73"/>
      <c r="D398" s="219"/>
      <c r="E398" s="219"/>
      <c r="F398" s="220"/>
      <c r="G398" s="220"/>
      <c r="H398" s="220"/>
      <c r="I398" s="220"/>
      <c r="J398" s="220"/>
      <c r="K398" s="220"/>
      <c r="L398" s="220"/>
      <c r="M398" s="220"/>
      <c r="N398" s="72"/>
      <c r="O398" s="72"/>
      <c r="P398" s="72"/>
      <c r="Q398" s="207" t="str">
        <f t="shared" si="22"/>
        <v/>
      </c>
      <c r="R398" s="95"/>
      <c r="S398" s="72"/>
      <c r="T398" s="221"/>
      <c r="U398" s="207" t="str">
        <f t="shared" si="23"/>
        <v/>
      </c>
      <c r="V398" s="96"/>
      <c r="AE398" s="222"/>
      <c r="AF398" s="72"/>
      <c r="AG398" s="72"/>
      <c r="AH398" s="72"/>
      <c r="AI398" s="72"/>
      <c r="AJ398" s="72"/>
      <c r="AK398" s="72"/>
      <c r="AL398" s="72"/>
    </row>
    <row r="399" spans="1:38" s="119" customFormat="1" x14ac:dyDescent="0.2">
      <c r="A399" s="72"/>
      <c r="B399" s="207" t="str">
        <f t="shared" si="21"/>
        <v/>
      </c>
      <c r="C399" s="73"/>
      <c r="D399" s="219"/>
      <c r="E399" s="219"/>
      <c r="F399" s="220"/>
      <c r="G399" s="220"/>
      <c r="H399" s="220"/>
      <c r="I399" s="220"/>
      <c r="J399" s="220"/>
      <c r="K399" s="220"/>
      <c r="L399" s="220"/>
      <c r="M399" s="220"/>
      <c r="N399" s="72"/>
      <c r="O399" s="72"/>
      <c r="P399" s="72"/>
      <c r="Q399" s="207" t="str">
        <f t="shared" si="22"/>
        <v/>
      </c>
      <c r="R399" s="95"/>
      <c r="S399" s="72"/>
      <c r="T399" s="221"/>
      <c r="U399" s="207" t="str">
        <f t="shared" si="23"/>
        <v/>
      </c>
      <c r="V399" s="96"/>
      <c r="AE399" s="222"/>
      <c r="AF399" s="72"/>
      <c r="AG399" s="72"/>
      <c r="AH399" s="72"/>
      <c r="AI399" s="72"/>
      <c r="AJ399" s="72"/>
      <c r="AK399" s="72"/>
      <c r="AL399" s="72"/>
    </row>
    <row r="400" spans="1:38" s="119" customFormat="1" x14ac:dyDescent="0.2">
      <c r="A400" s="72"/>
      <c r="B400" s="207" t="str">
        <f t="shared" si="21"/>
        <v/>
      </c>
      <c r="C400" s="73"/>
      <c r="D400" s="219"/>
      <c r="E400" s="219"/>
      <c r="F400" s="220"/>
      <c r="G400" s="220"/>
      <c r="H400" s="220"/>
      <c r="I400" s="220"/>
      <c r="J400" s="220"/>
      <c r="K400" s="220"/>
      <c r="L400" s="220"/>
      <c r="M400" s="220"/>
      <c r="N400" s="72"/>
      <c r="O400" s="72"/>
      <c r="P400" s="72"/>
      <c r="Q400" s="207" t="str">
        <f t="shared" si="22"/>
        <v/>
      </c>
      <c r="R400" s="95"/>
      <c r="S400" s="72"/>
      <c r="T400" s="221"/>
      <c r="U400" s="207" t="str">
        <f t="shared" si="23"/>
        <v/>
      </c>
      <c r="V400" s="96"/>
      <c r="AE400" s="222"/>
      <c r="AF400" s="72"/>
      <c r="AG400" s="72"/>
      <c r="AH400" s="72"/>
      <c r="AI400" s="72"/>
      <c r="AJ400" s="72"/>
      <c r="AK400" s="72"/>
      <c r="AL400" s="72"/>
    </row>
    <row r="401" spans="1:38" s="119" customFormat="1" x14ac:dyDescent="0.2">
      <c r="A401" s="72"/>
      <c r="B401" s="207" t="str">
        <f t="shared" si="21"/>
        <v/>
      </c>
      <c r="C401" s="73"/>
      <c r="D401" s="219"/>
      <c r="E401" s="219"/>
      <c r="F401" s="220"/>
      <c r="G401" s="220"/>
      <c r="H401" s="220"/>
      <c r="I401" s="220"/>
      <c r="J401" s="220"/>
      <c r="K401" s="220"/>
      <c r="L401" s="220"/>
      <c r="M401" s="220"/>
      <c r="N401" s="72"/>
      <c r="O401" s="72"/>
      <c r="P401" s="72"/>
      <c r="Q401" s="207" t="str">
        <f t="shared" si="22"/>
        <v/>
      </c>
      <c r="R401" s="95"/>
      <c r="S401" s="72"/>
      <c r="T401" s="221"/>
      <c r="U401" s="207" t="str">
        <f t="shared" si="23"/>
        <v/>
      </c>
      <c r="V401" s="96"/>
      <c r="AE401" s="222"/>
      <c r="AF401" s="72"/>
      <c r="AG401" s="72"/>
      <c r="AH401" s="72"/>
      <c r="AI401" s="72"/>
      <c r="AJ401" s="72"/>
      <c r="AK401" s="72"/>
      <c r="AL401" s="72"/>
    </row>
    <row r="402" spans="1:38" s="119" customFormat="1" x14ac:dyDescent="0.2">
      <c r="A402" s="72"/>
      <c r="B402" s="207" t="str">
        <f t="shared" si="21"/>
        <v/>
      </c>
      <c r="C402" s="73"/>
      <c r="D402" s="219"/>
      <c r="E402" s="219"/>
      <c r="F402" s="220"/>
      <c r="G402" s="220"/>
      <c r="H402" s="220"/>
      <c r="I402" s="220"/>
      <c r="J402" s="220"/>
      <c r="K402" s="220"/>
      <c r="L402" s="220"/>
      <c r="M402" s="220"/>
      <c r="N402" s="72"/>
      <c r="O402" s="72"/>
      <c r="P402" s="72"/>
      <c r="Q402" s="207" t="str">
        <f t="shared" si="22"/>
        <v/>
      </c>
      <c r="R402" s="95"/>
      <c r="S402" s="72"/>
      <c r="T402" s="221"/>
      <c r="U402" s="207" t="str">
        <f t="shared" si="23"/>
        <v/>
      </c>
      <c r="V402" s="96"/>
      <c r="AE402" s="222"/>
      <c r="AF402" s="72"/>
      <c r="AG402" s="72"/>
      <c r="AH402" s="72"/>
      <c r="AI402" s="72"/>
      <c r="AJ402" s="72"/>
      <c r="AK402" s="72"/>
      <c r="AL402" s="72"/>
    </row>
    <row r="403" spans="1:38" s="119" customFormat="1" x14ac:dyDescent="0.2">
      <c r="A403" s="72"/>
      <c r="B403" s="207" t="str">
        <f t="shared" si="21"/>
        <v/>
      </c>
      <c r="C403" s="73"/>
      <c r="D403" s="219"/>
      <c r="E403" s="219"/>
      <c r="F403" s="220"/>
      <c r="G403" s="220"/>
      <c r="H403" s="220"/>
      <c r="I403" s="220"/>
      <c r="J403" s="220"/>
      <c r="K403" s="220"/>
      <c r="L403" s="220"/>
      <c r="M403" s="220"/>
      <c r="N403" s="72"/>
      <c r="O403" s="72"/>
      <c r="P403" s="72"/>
      <c r="Q403" s="207" t="str">
        <f t="shared" si="22"/>
        <v/>
      </c>
      <c r="R403" s="95"/>
      <c r="S403" s="72"/>
      <c r="T403" s="221"/>
      <c r="U403" s="207" t="str">
        <f t="shared" si="23"/>
        <v/>
      </c>
      <c r="V403" s="96"/>
      <c r="AE403" s="222"/>
      <c r="AF403" s="72"/>
      <c r="AG403" s="72"/>
      <c r="AH403" s="72"/>
      <c r="AI403" s="72"/>
      <c r="AJ403" s="72"/>
      <c r="AK403" s="72"/>
      <c r="AL403" s="72"/>
    </row>
    <row r="404" spans="1:38" s="119" customFormat="1" x14ac:dyDescent="0.2">
      <c r="A404" s="72"/>
      <c r="B404" s="207" t="str">
        <f t="shared" si="21"/>
        <v/>
      </c>
      <c r="C404" s="73"/>
      <c r="D404" s="219"/>
      <c r="E404" s="219"/>
      <c r="F404" s="220"/>
      <c r="G404" s="220"/>
      <c r="H404" s="220"/>
      <c r="I404" s="220"/>
      <c r="J404" s="220"/>
      <c r="K404" s="220"/>
      <c r="L404" s="220"/>
      <c r="M404" s="220"/>
      <c r="N404" s="72"/>
      <c r="O404" s="72"/>
      <c r="P404" s="72"/>
      <c r="Q404" s="207" t="str">
        <f t="shared" si="22"/>
        <v/>
      </c>
      <c r="R404" s="95"/>
      <c r="S404" s="72"/>
      <c r="T404" s="221"/>
      <c r="U404" s="207" t="str">
        <f t="shared" si="23"/>
        <v/>
      </c>
      <c r="V404" s="96"/>
      <c r="AE404" s="222"/>
      <c r="AF404" s="72"/>
      <c r="AG404" s="72"/>
      <c r="AH404" s="72"/>
      <c r="AI404" s="72"/>
      <c r="AJ404" s="72"/>
      <c r="AK404" s="72"/>
      <c r="AL404" s="72"/>
    </row>
    <row r="405" spans="1:38" s="119" customFormat="1" x14ac:dyDescent="0.2">
      <c r="A405" s="72"/>
      <c r="B405" s="207" t="str">
        <f t="shared" si="21"/>
        <v/>
      </c>
      <c r="C405" s="73"/>
      <c r="D405" s="219"/>
      <c r="E405" s="219"/>
      <c r="F405" s="220"/>
      <c r="G405" s="220"/>
      <c r="H405" s="220"/>
      <c r="I405" s="220"/>
      <c r="J405" s="220"/>
      <c r="K405" s="220"/>
      <c r="L405" s="220"/>
      <c r="M405" s="220"/>
      <c r="N405" s="72"/>
      <c r="O405" s="72"/>
      <c r="P405" s="72"/>
      <c r="Q405" s="207" t="str">
        <f t="shared" si="22"/>
        <v/>
      </c>
      <c r="R405" s="95"/>
      <c r="S405" s="72"/>
      <c r="T405" s="221"/>
      <c r="U405" s="207" t="str">
        <f t="shared" si="23"/>
        <v/>
      </c>
      <c r="V405" s="96"/>
      <c r="AE405" s="222"/>
      <c r="AF405" s="72"/>
      <c r="AG405" s="72"/>
      <c r="AH405" s="72"/>
      <c r="AI405" s="72"/>
      <c r="AJ405" s="72"/>
      <c r="AK405" s="72"/>
      <c r="AL405" s="72"/>
    </row>
    <row r="406" spans="1:38" s="119" customFormat="1" x14ac:dyDescent="0.2">
      <c r="A406" s="72"/>
      <c r="B406" s="207" t="str">
        <f t="shared" si="21"/>
        <v/>
      </c>
      <c r="C406" s="73"/>
      <c r="D406" s="219"/>
      <c r="E406" s="219"/>
      <c r="F406" s="220"/>
      <c r="G406" s="220"/>
      <c r="H406" s="220"/>
      <c r="I406" s="220"/>
      <c r="J406" s="220"/>
      <c r="K406" s="220"/>
      <c r="L406" s="220"/>
      <c r="M406" s="220"/>
      <c r="N406" s="72"/>
      <c r="O406" s="72"/>
      <c r="P406" s="72"/>
      <c r="Q406" s="207" t="str">
        <f t="shared" si="22"/>
        <v/>
      </c>
      <c r="R406" s="95"/>
      <c r="S406" s="72"/>
      <c r="T406" s="221"/>
      <c r="U406" s="207" t="str">
        <f t="shared" si="23"/>
        <v/>
      </c>
      <c r="V406" s="96"/>
      <c r="AE406" s="222"/>
      <c r="AF406" s="72"/>
      <c r="AG406" s="72"/>
      <c r="AH406" s="72"/>
      <c r="AI406" s="72"/>
      <c r="AJ406" s="72"/>
      <c r="AK406" s="72"/>
      <c r="AL406" s="72"/>
    </row>
    <row r="407" spans="1:38" s="119" customFormat="1" x14ac:dyDescent="0.2">
      <c r="A407" s="72"/>
      <c r="B407" s="207" t="str">
        <f t="shared" si="21"/>
        <v/>
      </c>
      <c r="C407" s="73"/>
      <c r="D407" s="219"/>
      <c r="E407" s="219"/>
      <c r="F407" s="220"/>
      <c r="G407" s="220"/>
      <c r="H407" s="220"/>
      <c r="I407" s="220"/>
      <c r="J407" s="220"/>
      <c r="K407" s="220"/>
      <c r="L407" s="220"/>
      <c r="M407" s="220"/>
      <c r="N407" s="72"/>
      <c r="O407" s="72"/>
      <c r="P407" s="72"/>
      <c r="Q407" s="207" t="str">
        <f t="shared" si="22"/>
        <v/>
      </c>
      <c r="R407" s="95"/>
      <c r="S407" s="72"/>
      <c r="T407" s="221"/>
      <c r="U407" s="207" t="str">
        <f t="shared" si="23"/>
        <v/>
      </c>
      <c r="V407" s="96"/>
      <c r="AE407" s="222"/>
      <c r="AF407" s="72"/>
      <c r="AG407" s="72"/>
      <c r="AH407" s="72"/>
      <c r="AI407" s="72"/>
      <c r="AJ407" s="72"/>
      <c r="AK407" s="72"/>
      <c r="AL407" s="72"/>
    </row>
    <row r="408" spans="1:38" s="119" customFormat="1" x14ac:dyDescent="0.2">
      <c r="A408" s="72"/>
      <c r="B408" s="207" t="str">
        <f t="shared" si="21"/>
        <v/>
      </c>
      <c r="C408" s="73"/>
      <c r="D408" s="219"/>
      <c r="E408" s="219"/>
      <c r="F408" s="220"/>
      <c r="G408" s="220"/>
      <c r="H408" s="220"/>
      <c r="I408" s="220"/>
      <c r="J408" s="220"/>
      <c r="K408" s="220"/>
      <c r="L408" s="220"/>
      <c r="M408" s="220"/>
      <c r="N408" s="72"/>
      <c r="O408" s="72"/>
      <c r="P408" s="72"/>
      <c r="Q408" s="207" t="str">
        <f t="shared" si="22"/>
        <v/>
      </c>
      <c r="R408" s="95"/>
      <c r="S408" s="72"/>
      <c r="T408" s="221"/>
      <c r="U408" s="207" t="str">
        <f t="shared" si="23"/>
        <v/>
      </c>
      <c r="V408" s="96"/>
      <c r="AE408" s="222"/>
      <c r="AF408" s="72"/>
      <c r="AG408" s="72"/>
      <c r="AH408" s="72"/>
      <c r="AI408" s="72"/>
      <c r="AJ408" s="72"/>
      <c r="AK408" s="72"/>
      <c r="AL408" s="72"/>
    </row>
    <row r="409" spans="1:38" s="119" customFormat="1" x14ac:dyDescent="0.2">
      <c r="A409" s="72"/>
      <c r="B409" s="207" t="str">
        <f t="shared" si="21"/>
        <v/>
      </c>
      <c r="C409" s="73"/>
      <c r="D409" s="219"/>
      <c r="E409" s="219"/>
      <c r="F409" s="220"/>
      <c r="G409" s="220"/>
      <c r="H409" s="220"/>
      <c r="I409" s="220"/>
      <c r="J409" s="220"/>
      <c r="K409" s="220"/>
      <c r="L409" s="220"/>
      <c r="M409" s="220"/>
      <c r="N409" s="72"/>
      <c r="O409" s="72"/>
      <c r="P409" s="72"/>
      <c r="Q409" s="207" t="str">
        <f t="shared" si="22"/>
        <v/>
      </c>
      <c r="R409" s="95"/>
      <c r="S409" s="72"/>
      <c r="T409" s="221"/>
      <c r="U409" s="207" t="str">
        <f t="shared" si="23"/>
        <v/>
      </c>
      <c r="V409" s="96"/>
      <c r="AE409" s="222"/>
      <c r="AF409" s="72"/>
      <c r="AG409" s="72"/>
      <c r="AH409" s="72"/>
      <c r="AI409" s="72"/>
      <c r="AJ409" s="72"/>
      <c r="AK409" s="72"/>
      <c r="AL409" s="72"/>
    </row>
    <row r="410" spans="1:38" s="119" customFormat="1" x14ac:dyDescent="0.2">
      <c r="A410" s="72"/>
      <c r="B410" s="207" t="str">
        <f t="shared" si="21"/>
        <v/>
      </c>
      <c r="C410" s="73"/>
      <c r="D410" s="219"/>
      <c r="E410" s="219"/>
      <c r="F410" s="220"/>
      <c r="G410" s="220"/>
      <c r="H410" s="220"/>
      <c r="I410" s="220"/>
      <c r="J410" s="220"/>
      <c r="K410" s="220"/>
      <c r="L410" s="220"/>
      <c r="M410" s="220"/>
      <c r="N410" s="72"/>
      <c r="O410" s="72"/>
      <c r="P410" s="72"/>
      <c r="Q410" s="207" t="str">
        <f t="shared" si="22"/>
        <v/>
      </c>
      <c r="R410" s="95"/>
      <c r="S410" s="72"/>
      <c r="T410" s="221"/>
      <c r="U410" s="207" t="str">
        <f t="shared" si="23"/>
        <v/>
      </c>
      <c r="V410" s="96"/>
      <c r="AE410" s="222"/>
      <c r="AF410" s="72"/>
      <c r="AG410" s="72"/>
      <c r="AH410" s="72"/>
      <c r="AI410" s="72"/>
      <c r="AJ410" s="72"/>
      <c r="AK410" s="72"/>
      <c r="AL410" s="72"/>
    </row>
    <row r="411" spans="1:38" s="119" customFormat="1" x14ac:dyDescent="0.2">
      <c r="A411" s="72"/>
      <c r="B411" s="207" t="str">
        <f t="shared" si="21"/>
        <v/>
      </c>
      <c r="C411" s="73"/>
      <c r="D411" s="219"/>
      <c r="E411" s="219"/>
      <c r="F411" s="220"/>
      <c r="G411" s="220"/>
      <c r="H411" s="220"/>
      <c r="I411" s="220"/>
      <c r="J411" s="220"/>
      <c r="K411" s="220"/>
      <c r="L411" s="220"/>
      <c r="M411" s="220"/>
      <c r="N411" s="72"/>
      <c r="O411" s="72"/>
      <c r="P411" s="72"/>
      <c r="Q411" s="207" t="str">
        <f t="shared" si="22"/>
        <v/>
      </c>
      <c r="R411" s="95"/>
      <c r="S411" s="72"/>
      <c r="T411" s="221"/>
      <c r="U411" s="207" t="str">
        <f t="shared" si="23"/>
        <v/>
      </c>
      <c r="V411" s="96"/>
      <c r="AE411" s="222"/>
      <c r="AF411" s="72"/>
      <c r="AG411" s="72"/>
      <c r="AH411" s="72"/>
      <c r="AI411" s="72"/>
      <c r="AJ411" s="72"/>
      <c r="AK411" s="72"/>
      <c r="AL411" s="72"/>
    </row>
    <row r="412" spans="1:38" s="119" customFormat="1" x14ac:dyDescent="0.2">
      <c r="A412" s="72"/>
      <c r="B412" s="207" t="str">
        <f t="shared" si="21"/>
        <v/>
      </c>
      <c r="C412" s="73"/>
      <c r="D412" s="219"/>
      <c r="E412" s="219"/>
      <c r="F412" s="220"/>
      <c r="G412" s="220"/>
      <c r="H412" s="220"/>
      <c r="I412" s="220"/>
      <c r="J412" s="220"/>
      <c r="K412" s="220"/>
      <c r="L412" s="220"/>
      <c r="M412" s="220"/>
      <c r="N412" s="72"/>
      <c r="O412" s="72"/>
      <c r="P412" s="72"/>
      <c r="Q412" s="207" t="str">
        <f t="shared" si="22"/>
        <v/>
      </c>
      <c r="R412" s="95"/>
      <c r="S412" s="72"/>
      <c r="T412" s="221"/>
      <c r="U412" s="207" t="str">
        <f t="shared" si="23"/>
        <v/>
      </c>
      <c r="V412" s="96"/>
      <c r="AE412" s="222"/>
      <c r="AF412" s="72"/>
      <c r="AG412" s="72"/>
      <c r="AH412" s="72"/>
      <c r="AI412" s="72"/>
      <c r="AJ412" s="72"/>
      <c r="AK412" s="72"/>
      <c r="AL412" s="72"/>
    </row>
    <row r="413" spans="1:38" s="119" customFormat="1" x14ac:dyDescent="0.2">
      <c r="A413" s="72"/>
      <c r="B413" s="207" t="str">
        <f t="shared" si="21"/>
        <v/>
      </c>
      <c r="C413" s="73"/>
      <c r="D413" s="219"/>
      <c r="E413" s="219"/>
      <c r="F413" s="220"/>
      <c r="G413" s="220"/>
      <c r="H413" s="220"/>
      <c r="I413" s="220"/>
      <c r="J413" s="220"/>
      <c r="K413" s="220"/>
      <c r="L413" s="220"/>
      <c r="M413" s="220"/>
      <c r="N413" s="72"/>
      <c r="O413" s="72"/>
      <c r="P413" s="72"/>
      <c r="Q413" s="207" t="str">
        <f t="shared" si="22"/>
        <v/>
      </c>
      <c r="R413" s="95"/>
      <c r="S413" s="72"/>
      <c r="T413" s="221"/>
      <c r="U413" s="207" t="str">
        <f t="shared" si="23"/>
        <v/>
      </c>
      <c r="V413" s="96"/>
      <c r="AE413" s="222"/>
      <c r="AF413" s="72"/>
      <c r="AG413" s="72"/>
      <c r="AH413" s="72"/>
      <c r="AI413" s="72"/>
      <c r="AJ413" s="72"/>
      <c r="AK413" s="72"/>
      <c r="AL413" s="72"/>
    </row>
    <row r="414" spans="1:38" s="119" customFormat="1" x14ac:dyDescent="0.2">
      <c r="A414" s="72"/>
      <c r="B414" s="207" t="str">
        <f t="shared" si="21"/>
        <v/>
      </c>
      <c r="C414" s="73"/>
      <c r="D414" s="219"/>
      <c r="E414" s="219"/>
      <c r="F414" s="220"/>
      <c r="G414" s="220"/>
      <c r="H414" s="220"/>
      <c r="I414" s="220"/>
      <c r="J414" s="220"/>
      <c r="K414" s="220"/>
      <c r="L414" s="220"/>
      <c r="M414" s="220"/>
      <c r="N414" s="72"/>
      <c r="O414" s="72"/>
      <c r="P414" s="72"/>
      <c r="Q414" s="207" t="str">
        <f t="shared" si="22"/>
        <v/>
      </c>
      <c r="R414" s="95"/>
      <c r="S414" s="72"/>
      <c r="T414" s="221"/>
      <c r="U414" s="207" t="str">
        <f t="shared" si="23"/>
        <v/>
      </c>
      <c r="V414" s="96"/>
      <c r="AE414" s="222"/>
      <c r="AF414" s="72"/>
      <c r="AG414" s="72"/>
      <c r="AH414" s="72"/>
      <c r="AI414" s="72"/>
      <c r="AJ414" s="72"/>
      <c r="AK414" s="72"/>
      <c r="AL414" s="72"/>
    </row>
    <row r="415" spans="1:38" s="119" customFormat="1" x14ac:dyDescent="0.2">
      <c r="A415" s="72"/>
      <c r="B415" s="207" t="str">
        <f t="shared" si="21"/>
        <v/>
      </c>
      <c r="C415" s="73"/>
      <c r="D415" s="219"/>
      <c r="E415" s="219"/>
      <c r="F415" s="220"/>
      <c r="G415" s="220"/>
      <c r="H415" s="220"/>
      <c r="I415" s="220"/>
      <c r="J415" s="220"/>
      <c r="K415" s="220"/>
      <c r="L415" s="220"/>
      <c r="M415" s="220"/>
      <c r="N415" s="72"/>
      <c r="O415" s="72"/>
      <c r="P415" s="72"/>
      <c r="Q415" s="207" t="str">
        <f t="shared" si="22"/>
        <v/>
      </c>
      <c r="R415" s="95"/>
      <c r="S415" s="72"/>
      <c r="T415" s="221"/>
      <c r="U415" s="207" t="str">
        <f t="shared" si="23"/>
        <v/>
      </c>
      <c r="V415" s="96"/>
      <c r="AE415" s="222"/>
      <c r="AF415" s="72"/>
      <c r="AG415" s="72"/>
      <c r="AH415" s="72"/>
      <c r="AI415" s="72"/>
      <c r="AJ415" s="72"/>
      <c r="AK415" s="72"/>
      <c r="AL415" s="72"/>
    </row>
    <row r="416" spans="1:38" s="119" customFormat="1" x14ac:dyDescent="0.2">
      <c r="A416" s="72"/>
      <c r="B416" s="207" t="str">
        <f t="shared" si="21"/>
        <v/>
      </c>
      <c r="C416" s="73"/>
      <c r="D416" s="219"/>
      <c r="E416" s="219"/>
      <c r="F416" s="220"/>
      <c r="G416" s="220"/>
      <c r="H416" s="220"/>
      <c r="I416" s="220"/>
      <c r="J416" s="220"/>
      <c r="K416" s="220"/>
      <c r="L416" s="220"/>
      <c r="M416" s="220"/>
      <c r="N416" s="72"/>
      <c r="O416" s="72"/>
      <c r="P416" s="72"/>
      <c r="Q416" s="207" t="str">
        <f t="shared" si="22"/>
        <v/>
      </c>
      <c r="R416" s="95"/>
      <c r="S416" s="72"/>
      <c r="T416" s="221"/>
      <c r="U416" s="207" t="str">
        <f t="shared" si="23"/>
        <v/>
      </c>
      <c r="V416" s="96"/>
      <c r="AE416" s="222"/>
      <c r="AF416" s="72"/>
      <c r="AG416" s="72"/>
      <c r="AH416" s="72"/>
      <c r="AI416" s="72"/>
      <c r="AJ416" s="72"/>
      <c r="AK416" s="72"/>
      <c r="AL416" s="72"/>
    </row>
    <row r="417" spans="1:38" s="119" customFormat="1" x14ac:dyDescent="0.2">
      <c r="A417" s="72"/>
      <c r="B417" s="207" t="str">
        <f t="shared" si="21"/>
        <v/>
      </c>
      <c r="C417" s="73"/>
      <c r="D417" s="219"/>
      <c r="E417" s="219"/>
      <c r="F417" s="220"/>
      <c r="G417" s="220"/>
      <c r="H417" s="220"/>
      <c r="I417" s="220"/>
      <c r="J417" s="220"/>
      <c r="K417" s="220"/>
      <c r="L417" s="220"/>
      <c r="M417" s="220"/>
      <c r="N417" s="72"/>
      <c r="O417" s="72"/>
      <c r="P417" s="72"/>
      <c r="Q417" s="207" t="str">
        <f t="shared" si="22"/>
        <v/>
      </c>
      <c r="R417" s="95"/>
      <c r="S417" s="72"/>
      <c r="T417" s="221"/>
      <c r="U417" s="207" t="str">
        <f t="shared" si="23"/>
        <v/>
      </c>
      <c r="V417" s="96"/>
      <c r="AE417" s="222"/>
      <c r="AF417" s="72"/>
      <c r="AG417" s="72"/>
      <c r="AH417" s="72"/>
      <c r="AI417" s="72"/>
      <c r="AJ417" s="72"/>
      <c r="AK417" s="72"/>
      <c r="AL417" s="72"/>
    </row>
    <row r="418" spans="1:38" s="119" customFormat="1" x14ac:dyDescent="0.2">
      <c r="A418" s="72"/>
      <c r="B418" s="207" t="str">
        <f t="shared" si="21"/>
        <v/>
      </c>
      <c r="C418" s="73"/>
      <c r="D418" s="219"/>
      <c r="E418" s="219"/>
      <c r="F418" s="220"/>
      <c r="G418" s="220"/>
      <c r="H418" s="220"/>
      <c r="I418" s="220"/>
      <c r="J418" s="220"/>
      <c r="K418" s="220"/>
      <c r="L418" s="220"/>
      <c r="M418" s="220"/>
      <c r="N418" s="72"/>
      <c r="O418" s="72"/>
      <c r="P418" s="72"/>
      <c r="Q418" s="207" t="str">
        <f t="shared" si="22"/>
        <v/>
      </c>
      <c r="R418" s="95"/>
      <c r="S418" s="72"/>
      <c r="T418" s="221"/>
      <c r="U418" s="207" t="str">
        <f t="shared" si="23"/>
        <v/>
      </c>
      <c r="V418" s="96"/>
      <c r="AE418" s="222"/>
      <c r="AF418" s="72"/>
      <c r="AG418" s="72"/>
      <c r="AH418" s="72"/>
      <c r="AI418" s="72"/>
      <c r="AJ418" s="72"/>
      <c r="AK418" s="72"/>
      <c r="AL418" s="72"/>
    </row>
    <row r="419" spans="1:38" s="119" customFormat="1" x14ac:dyDescent="0.2">
      <c r="A419" s="72"/>
      <c r="B419" s="207" t="str">
        <f t="shared" si="21"/>
        <v/>
      </c>
      <c r="C419" s="73"/>
      <c r="D419" s="219"/>
      <c r="E419" s="219"/>
      <c r="F419" s="220"/>
      <c r="G419" s="220"/>
      <c r="H419" s="220"/>
      <c r="I419" s="220"/>
      <c r="J419" s="220"/>
      <c r="K419" s="220"/>
      <c r="L419" s="220"/>
      <c r="M419" s="220"/>
      <c r="N419" s="72"/>
      <c r="O419" s="72"/>
      <c r="P419" s="72"/>
      <c r="Q419" s="207" t="str">
        <f t="shared" si="22"/>
        <v/>
      </c>
      <c r="R419" s="95"/>
      <c r="S419" s="72"/>
      <c r="T419" s="221"/>
      <c r="U419" s="207" t="str">
        <f t="shared" si="23"/>
        <v/>
      </c>
      <c r="V419" s="96"/>
      <c r="AE419" s="222"/>
      <c r="AF419" s="72"/>
      <c r="AG419" s="72"/>
      <c r="AH419" s="72"/>
      <c r="AI419" s="72"/>
      <c r="AJ419" s="72"/>
      <c r="AK419" s="72"/>
      <c r="AL419" s="72"/>
    </row>
    <row r="420" spans="1:38" s="119" customFormat="1" x14ac:dyDescent="0.2">
      <c r="A420" s="72"/>
      <c r="B420" s="207" t="str">
        <f t="shared" si="21"/>
        <v/>
      </c>
      <c r="C420" s="73"/>
      <c r="D420" s="219"/>
      <c r="E420" s="219"/>
      <c r="F420" s="220"/>
      <c r="G420" s="220"/>
      <c r="H420" s="220"/>
      <c r="I420" s="220"/>
      <c r="J420" s="220"/>
      <c r="K420" s="220"/>
      <c r="L420" s="220"/>
      <c r="M420" s="220"/>
      <c r="N420" s="72"/>
      <c r="O420" s="72"/>
      <c r="P420" s="72"/>
      <c r="Q420" s="207" t="str">
        <f t="shared" si="22"/>
        <v/>
      </c>
      <c r="R420" s="95"/>
      <c r="S420" s="72"/>
      <c r="T420" s="221"/>
      <c r="U420" s="207" t="str">
        <f t="shared" si="23"/>
        <v/>
      </c>
      <c r="V420" s="96"/>
      <c r="AE420" s="222"/>
      <c r="AF420" s="72"/>
      <c r="AG420" s="72"/>
      <c r="AH420" s="72"/>
      <c r="AI420" s="72"/>
      <c r="AJ420" s="72"/>
      <c r="AK420" s="72"/>
      <c r="AL420" s="72"/>
    </row>
    <row r="421" spans="1:38" s="119" customFormat="1" x14ac:dyDescent="0.2">
      <c r="A421" s="72"/>
      <c r="B421" s="207" t="str">
        <f t="shared" si="21"/>
        <v/>
      </c>
      <c r="C421" s="73"/>
      <c r="D421" s="219"/>
      <c r="E421" s="219"/>
      <c r="F421" s="220"/>
      <c r="G421" s="220"/>
      <c r="H421" s="220"/>
      <c r="I421" s="220"/>
      <c r="J421" s="220"/>
      <c r="K421" s="220"/>
      <c r="L421" s="220"/>
      <c r="M421" s="220"/>
      <c r="N421" s="72"/>
      <c r="O421" s="72"/>
      <c r="P421" s="72"/>
      <c r="Q421" s="207" t="str">
        <f t="shared" si="22"/>
        <v/>
      </c>
      <c r="R421" s="95"/>
      <c r="S421" s="72"/>
      <c r="T421" s="221"/>
      <c r="U421" s="207" t="str">
        <f t="shared" si="23"/>
        <v/>
      </c>
      <c r="V421" s="96"/>
      <c r="AE421" s="222"/>
      <c r="AF421" s="72"/>
      <c r="AG421" s="72"/>
      <c r="AH421" s="72"/>
      <c r="AI421" s="72"/>
      <c r="AJ421" s="72"/>
      <c r="AK421" s="72"/>
      <c r="AL421" s="72"/>
    </row>
    <row r="422" spans="1:38" s="119" customFormat="1" x14ac:dyDescent="0.2">
      <c r="A422" s="72"/>
      <c r="B422" s="207" t="str">
        <f t="shared" si="21"/>
        <v/>
      </c>
      <c r="C422" s="73"/>
      <c r="D422" s="219"/>
      <c r="E422" s="219"/>
      <c r="F422" s="220"/>
      <c r="G422" s="220"/>
      <c r="H422" s="220"/>
      <c r="I422" s="220"/>
      <c r="J422" s="220"/>
      <c r="K422" s="220"/>
      <c r="L422" s="220"/>
      <c r="M422" s="220"/>
      <c r="N422" s="72"/>
      <c r="O422" s="72"/>
      <c r="P422" s="72"/>
      <c r="Q422" s="207" t="str">
        <f t="shared" si="22"/>
        <v/>
      </c>
      <c r="R422" s="95"/>
      <c r="S422" s="72"/>
      <c r="T422" s="221"/>
      <c r="U422" s="207" t="str">
        <f t="shared" si="23"/>
        <v/>
      </c>
      <c r="V422" s="96"/>
      <c r="AE422" s="222"/>
      <c r="AF422" s="72"/>
      <c r="AG422" s="72"/>
      <c r="AH422" s="72"/>
      <c r="AI422" s="72"/>
      <c r="AJ422" s="72"/>
      <c r="AK422" s="72"/>
      <c r="AL422" s="72"/>
    </row>
    <row r="423" spans="1:38" s="119" customFormat="1" x14ac:dyDescent="0.2">
      <c r="A423" s="72"/>
      <c r="B423" s="207" t="str">
        <f t="shared" si="21"/>
        <v/>
      </c>
      <c r="C423" s="73"/>
      <c r="D423" s="219"/>
      <c r="E423" s="219"/>
      <c r="F423" s="220"/>
      <c r="G423" s="220"/>
      <c r="H423" s="220"/>
      <c r="I423" s="220"/>
      <c r="J423" s="220"/>
      <c r="K423" s="220"/>
      <c r="L423" s="220"/>
      <c r="M423" s="220"/>
      <c r="N423" s="72"/>
      <c r="O423" s="72"/>
      <c r="P423" s="72"/>
      <c r="Q423" s="207" t="str">
        <f t="shared" si="22"/>
        <v/>
      </c>
      <c r="R423" s="95"/>
      <c r="S423" s="72"/>
      <c r="T423" s="221"/>
      <c r="U423" s="207" t="str">
        <f t="shared" si="23"/>
        <v/>
      </c>
      <c r="V423" s="96"/>
      <c r="AE423" s="222"/>
      <c r="AF423" s="72"/>
      <c r="AG423" s="72"/>
      <c r="AH423" s="72"/>
      <c r="AI423" s="72"/>
      <c r="AJ423" s="72"/>
      <c r="AK423" s="72"/>
      <c r="AL423" s="72"/>
    </row>
    <row r="424" spans="1:38" s="119" customFormat="1" x14ac:dyDescent="0.2">
      <c r="A424" s="72"/>
      <c r="B424" s="207" t="str">
        <f t="shared" si="21"/>
        <v/>
      </c>
      <c r="C424" s="73"/>
      <c r="D424" s="219"/>
      <c r="E424" s="219"/>
      <c r="F424" s="220"/>
      <c r="G424" s="220"/>
      <c r="H424" s="220"/>
      <c r="I424" s="220"/>
      <c r="J424" s="220"/>
      <c r="K424" s="220"/>
      <c r="L424" s="220"/>
      <c r="M424" s="220"/>
      <c r="N424" s="72"/>
      <c r="O424" s="72"/>
      <c r="P424" s="72"/>
      <c r="Q424" s="207" t="str">
        <f t="shared" si="22"/>
        <v/>
      </c>
      <c r="R424" s="95"/>
      <c r="S424" s="72"/>
      <c r="T424" s="221"/>
      <c r="U424" s="207" t="str">
        <f t="shared" si="23"/>
        <v/>
      </c>
      <c r="V424" s="96"/>
      <c r="AE424" s="222"/>
      <c r="AF424" s="72"/>
      <c r="AG424" s="72"/>
      <c r="AH424" s="72"/>
      <c r="AI424" s="72"/>
      <c r="AJ424" s="72"/>
      <c r="AK424" s="72"/>
      <c r="AL424" s="72"/>
    </row>
    <row r="425" spans="1:38" s="119" customFormat="1" x14ac:dyDescent="0.2">
      <c r="A425" s="72"/>
      <c r="B425" s="207" t="str">
        <f t="shared" si="21"/>
        <v/>
      </c>
      <c r="C425" s="73"/>
      <c r="D425" s="219"/>
      <c r="E425" s="219"/>
      <c r="F425" s="220"/>
      <c r="G425" s="220"/>
      <c r="H425" s="220"/>
      <c r="I425" s="220"/>
      <c r="J425" s="220"/>
      <c r="K425" s="220"/>
      <c r="L425" s="220"/>
      <c r="M425" s="220"/>
      <c r="N425" s="72"/>
      <c r="O425" s="72"/>
      <c r="P425" s="72"/>
      <c r="Q425" s="207" t="str">
        <f t="shared" si="22"/>
        <v/>
      </c>
      <c r="R425" s="95"/>
      <c r="S425" s="72"/>
      <c r="T425" s="221"/>
      <c r="U425" s="207" t="str">
        <f t="shared" si="23"/>
        <v/>
      </c>
      <c r="V425" s="96"/>
      <c r="AE425" s="222"/>
      <c r="AF425" s="72"/>
      <c r="AG425" s="72"/>
      <c r="AH425" s="72"/>
      <c r="AI425" s="72"/>
      <c r="AJ425" s="72"/>
      <c r="AK425" s="72"/>
      <c r="AL425" s="72"/>
    </row>
    <row r="426" spans="1:38" s="119" customFormat="1" x14ac:dyDescent="0.2">
      <c r="A426" s="72"/>
      <c r="B426" s="207" t="str">
        <f t="shared" si="21"/>
        <v/>
      </c>
      <c r="C426" s="73"/>
      <c r="D426" s="219"/>
      <c r="E426" s="219"/>
      <c r="F426" s="220"/>
      <c r="G426" s="220"/>
      <c r="H426" s="220"/>
      <c r="I426" s="220"/>
      <c r="J426" s="220"/>
      <c r="K426" s="220"/>
      <c r="L426" s="220"/>
      <c r="M426" s="220"/>
      <c r="N426" s="72"/>
      <c r="O426" s="72"/>
      <c r="P426" s="72"/>
      <c r="Q426" s="207" t="str">
        <f t="shared" si="22"/>
        <v/>
      </c>
      <c r="R426" s="95"/>
      <c r="S426" s="72"/>
      <c r="T426" s="221"/>
      <c r="U426" s="207" t="str">
        <f t="shared" si="23"/>
        <v/>
      </c>
      <c r="V426" s="96"/>
      <c r="AE426" s="222"/>
      <c r="AF426" s="72"/>
      <c r="AG426" s="72"/>
      <c r="AH426" s="72"/>
      <c r="AI426" s="72"/>
      <c r="AJ426" s="72"/>
      <c r="AK426" s="72"/>
      <c r="AL426" s="72"/>
    </row>
    <row r="427" spans="1:38" s="119" customFormat="1" x14ac:dyDescent="0.2">
      <c r="A427" s="72"/>
      <c r="B427" s="207" t="str">
        <f t="shared" si="21"/>
        <v/>
      </c>
      <c r="C427" s="73"/>
      <c r="D427" s="219"/>
      <c r="E427" s="219"/>
      <c r="F427" s="220"/>
      <c r="G427" s="220"/>
      <c r="H427" s="220"/>
      <c r="I427" s="220"/>
      <c r="J427" s="220"/>
      <c r="K427" s="220"/>
      <c r="L427" s="220"/>
      <c r="M427" s="220"/>
      <c r="N427" s="72"/>
      <c r="O427" s="72"/>
      <c r="P427" s="72"/>
      <c r="Q427" s="207" t="str">
        <f t="shared" si="22"/>
        <v/>
      </c>
      <c r="R427" s="95"/>
      <c r="S427" s="72"/>
      <c r="T427" s="221"/>
      <c r="U427" s="207" t="str">
        <f t="shared" si="23"/>
        <v/>
      </c>
      <c r="V427" s="96"/>
      <c r="AE427" s="222"/>
      <c r="AF427" s="72"/>
      <c r="AG427" s="72"/>
      <c r="AH427" s="72"/>
      <c r="AI427" s="72"/>
      <c r="AJ427" s="72"/>
      <c r="AK427" s="72"/>
      <c r="AL427" s="72"/>
    </row>
    <row r="428" spans="1:38" s="119" customFormat="1" x14ac:dyDescent="0.2">
      <c r="A428" s="72"/>
      <c r="B428" s="207" t="str">
        <f t="shared" si="21"/>
        <v/>
      </c>
      <c r="C428" s="73"/>
      <c r="D428" s="219"/>
      <c r="E428" s="219"/>
      <c r="F428" s="220"/>
      <c r="G428" s="220"/>
      <c r="H428" s="220"/>
      <c r="I428" s="220"/>
      <c r="J428" s="220"/>
      <c r="K428" s="220"/>
      <c r="L428" s="220"/>
      <c r="M428" s="220"/>
      <c r="N428" s="72"/>
      <c r="O428" s="72"/>
      <c r="P428" s="72"/>
      <c r="Q428" s="207" t="str">
        <f t="shared" si="22"/>
        <v/>
      </c>
      <c r="R428" s="95"/>
      <c r="S428" s="72"/>
      <c r="T428" s="221"/>
      <c r="U428" s="207" t="str">
        <f t="shared" si="23"/>
        <v/>
      </c>
      <c r="V428" s="96"/>
      <c r="AE428" s="222"/>
      <c r="AF428" s="72"/>
      <c r="AG428" s="72"/>
      <c r="AH428" s="72"/>
      <c r="AI428" s="72"/>
      <c r="AJ428" s="72"/>
      <c r="AK428" s="72"/>
      <c r="AL428" s="72"/>
    </row>
    <row r="429" spans="1:38" s="119" customFormat="1" x14ac:dyDescent="0.2">
      <c r="A429" s="72"/>
      <c r="B429" s="207" t="str">
        <f t="shared" si="21"/>
        <v/>
      </c>
      <c r="C429" s="73"/>
      <c r="D429" s="219"/>
      <c r="E429" s="219"/>
      <c r="F429" s="220"/>
      <c r="G429" s="220"/>
      <c r="H429" s="220"/>
      <c r="I429" s="220"/>
      <c r="J429" s="220"/>
      <c r="K429" s="220"/>
      <c r="L429" s="220"/>
      <c r="M429" s="220"/>
      <c r="N429" s="72"/>
      <c r="O429" s="72"/>
      <c r="P429" s="72"/>
      <c r="Q429" s="207" t="str">
        <f t="shared" si="22"/>
        <v/>
      </c>
      <c r="R429" s="95"/>
      <c r="S429" s="72"/>
      <c r="T429" s="221"/>
      <c r="U429" s="207" t="str">
        <f t="shared" si="23"/>
        <v/>
      </c>
      <c r="V429" s="96"/>
      <c r="AE429" s="222"/>
      <c r="AF429" s="72"/>
      <c r="AG429" s="72"/>
      <c r="AH429" s="72"/>
      <c r="AI429" s="72"/>
      <c r="AJ429" s="72"/>
      <c r="AK429" s="72"/>
      <c r="AL429" s="72"/>
    </row>
    <row r="430" spans="1:38" s="119" customFormat="1" x14ac:dyDescent="0.2">
      <c r="A430" s="72"/>
      <c r="B430" s="207" t="str">
        <f t="shared" si="21"/>
        <v/>
      </c>
      <c r="C430" s="73"/>
      <c r="D430" s="219"/>
      <c r="E430" s="219"/>
      <c r="F430" s="220"/>
      <c r="G430" s="220"/>
      <c r="H430" s="220"/>
      <c r="I430" s="220"/>
      <c r="J430" s="220"/>
      <c r="K430" s="220"/>
      <c r="L430" s="220"/>
      <c r="M430" s="220"/>
      <c r="N430" s="72"/>
      <c r="O430" s="72"/>
      <c r="P430" s="72"/>
      <c r="Q430" s="207" t="str">
        <f t="shared" si="22"/>
        <v/>
      </c>
      <c r="R430" s="95"/>
      <c r="S430" s="72"/>
      <c r="T430" s="221"/>
      <c r="U430" s="207" t="str">
        <f t="shared" si="23"/>
        <v/>
      </c>
      <c r="V430" s="96"/>
      <c r="AE430" s="222"/>
      <c r="AF430" s="72"/>
      <c r="AG430" s="72"/>
      <c r="AH430" s="72"/>
      <c r="AI430" s="72"/>
      <c r="AJ430" s="72"/>
      <c r="AK430" s="72"/>
      <c r="AL430" s="72"/>
    </row>
    <row r="431" spans="1:38" s="119" customFormat="1" x14ac:dyDescent="0.2">
      <c r="A431" s="72"/>
      <c r="B431" s="207" t="str">
        <f t="shared" si="21"/>
        <v/>
      </c>
      <c r="C431" s="73"/>
      <c r="D431" s="219"/>
      <c r="E431" s="219"/>
      <c r="F431" s="220"/>
      <c r="G431" s="220"/>
      <c r="H431" s="220"/>
      <c r="I431" s="220"/>
      <c r="J431" s="220"/>
      <c r="K431" s="220"/>
      <c r="L431" s="220"/>
      <c r="M431" s="220"/>
      <c r="N431" s="72"/>
      <c r="O431" s="72"/>
      <c r="P431" s="72"/>
      <c r="Q431" s="207" t="str">
        <f t="shared" si="22"/>
        <v/>
      </c>
      <c r="R431" s="95"/>
      <c r="S431" s="72"/>
      <c r="T431" s="221"/>
      <c r="U431" s="207" t="str">
        <f t="shared" si="23"/>
        <v/>
      </c>
      <c r="V431" s="96"/>
      <c r="AE431" s="222"/>
      <c r="AF431" s="72"/>
      <c r="AG431" s="72"/>
      <c r="AH431" s="72"/>
      <c r="AI431" s="72"/>
      <c r="AJ431" s="72"/>
      <c r="AK431" s="72"/>
      <c r="AL431" s="72"/>
    </row>
    <row r="432" spans="1:38" s="119" customFormat="1" x14ac:dyDescent="0.2">
      <c r="A432" s="72"/>
      <c r="B432" s="207" t="str">
        <f t="shared" si="21"/>
        <v/>
      </c>
      <c r="C432" s="73"/>
      <c r="D432" s="219"/>
      <c r="E432" s="219"/>
      <c r="F432" s="220"/>
      <c r="G432" s="220"/>
      <c r="H432" s="220"/>
      <c r="I432" s="220"/>
      <c r="J432" s="220"/>
      <c r="K432" s="220"/>
      <c r="L432" s="220"/>
      <c r="M432" s="220"/>
      <c r="N432" s="72"/>
      <c r="O432" s="72"/>
      <c r="P432" s="72"/>
      <c r="Q432" s="207" t="str">
        <f t="shared" si="22"/>
        <v/>
      </c>
      <c r="R432" s="95"/>
      <c r="S432" s="72"/>
      <c r="T432" s="221"/>
      <c r="U432" s="207" t="str">
        <f t="shared" si="23"/>
        <v/>
      </c>
      <c r="V432" s="96"/>
      <c r="AE432" s="222"/>
      <c r="AF432" s="72"/>
      <c r="AG432" s="72"/>
      <c r="AH432" s="72"/>
      <c r="AI432" s="72"/>
      <c r="AJ432" s="72"/>
      <c r="AK432" s="72"/>
      <c r="AL432" s="72"/>
    </row>
    <row r="433" spans="1:38" s="119" customFormat="1" x14ac:dyDescent="0.2">
      <c r="A433" s="72"/>
      <c r="B433" s="207" t="str">
        <f t="shared" si="21"/>
        <v/>
      </c>
      <c r="C433" s="73"/>
      <c r="D433" s="219"/>
      <c r="E433" s="219"/>
      <c r="F433" s="220"/>
      <c r="G433" s="220"/>
      <c r="H433" s="220"/>
      <c r="I433" s="220"/>
      <c r="J433" s="220"/>
      <c r="K433" s="220"/>
      <c r="L433" s="220"/>
      <c r="M433" s="220"/>
      <c r="N433" s="72"/>
      <c r="O433" s="72"/>
      <c r="P433" s="72"/>
      <c r="Q433" s="207" t="str">
        <f t="shared" si="22"/>
        <v/>
      </c>
      <c r="R433" s="95"/>
      <c r="S433" s="72"/>
      <c r="T433" s="221"/>
      <c r="U433" s="207" t="str">
        <f t="shared" si="23"/>
        <v/>
      </c>
      <c r="V433" s="96"/>
      <c r="AE433" s="222"/>
      <c r="AF433" s="72"/>
      <c r="AG433" s="72"/>
      <c r="AH433" s="72"/>
      <c r="AI433" s="72"/>
      <c r="AJ433" s="72"/>
      <c r="AK433" s="72"/>
      <c r="AL433" s="72"/>
    </row>
    <row r="434" spans="1:38" s="119" customFormat="1" x14ac:dyDescent="0.2">
      <c r="A434" s="72"/>
      <c r="B434" s="207" t="str">
        <f t="shared" si="21"/>
        <v/>
      </c>
      <c r="C434" s="73"/>
      <c r="D434" s="219"/>
      <c r="E434" s="219"/>
      <c r="F434" s="220"/>
      <c r="G434" s="220"/>
      <c r="H434" s="220"/>
      <c r="I434" s="220"/>
      <c r="J434" s="220"/>
      <c r="K434" s="220"/>
      <c r="L434" s="220"/>
      <c r="M434" s="220"/>
      <c r="N434" s="72"/>
      <c r="O434" s="72"/>
      <c r="P434" s="72"/>
      <c r="Q434" s="207" t="str">
        <f t="shared" si="22"/>
        <v/>
      </c>
      <c r="R434" s="95"/>
      <c r="S434" s="72"/>
      <c r="T434" s="221"/>
      <c r="U434" s="207" t="str">
        <f t="shared" si="23"/>
        <v/>
      </c>
      <c r="V434" s="96"/>
      <c r="AE434" s="222"/>
      <c r="AF434" s="72"/>
      <c r="AG434" s="72"/>
      <c r="AH434" s="72"/>
      <c r="AI434" s="72"/>
      <c r="AJ434" s="72"/>
      <c r="AK434" s="72"/>
      <c r="AL434" s="72"/>
    </row>
    <row r="435" spans="1:38" s="119" customFormat="1" x14ac:dyDescent="0.2">
      <c r="A435" s="72"/>
      <c r="B435" s="207" t="str">
        <f t="shared" si="21"/>
        <v/>
      </c>
      <c r="C435" s="73"/>
      <c r="D435" s="219"/>
      <c r="E435" s="219"/>
      <c r="F435" s="220"/>
      <c r="G435" s="220"/>
      <c r="H435" s="220"/>
      <c r="I435" s="220"/>
      <c r="J435" s="220"/>
      <c r="K435" s="220"/>
      <c r="L435" s="220"/>
      <c r="M435" s="220"/>
      <c r="N435" s="72"/>
      <c r="O435" s="72"/>
      <c r="P435" s="72"/>
      <c r="Q435" s="207" t="str">
        <f t="shared" si="22"/>
        <v/>
      </c>
      <c r="R435" s="95"/>
      <c r="S435" s="72"/>
      <c r="T435" s="221"/>
      <c r="U435" s="207" t="str">
        <f t="shared" si="23"/>
        <v/>
      </c>
      <c r="V435" s="96"/>
      <c r="AE435" s="222"/>
      <c r="AF435" s="72"/>
      <c r="AG435" s="72"/>
      <c r="AH435" s="72"/>
      <c r="AI435" s="72"/>
      <c r="AJ435" s="72"/>
      <c r="AK435" s="72"/>
      <c r="AL435" s="72"/>
    </row>
    <row r="436" spans="1:38" s="119" customFormat="1" x14ac:dyDescent="0.2">
      <c r="A436" s="72"/>
      <c r="B436" s="207" t="str">
        <f t="shared" si="21"/>
        <v/>
      </c>
      <c r="C436" s="73"/>
      <c r="D436" s="219"/>
      <c r="E436" s="219"/>
      <c r="F436" s="220"/>
      <c r="G436" s="220"/>
      <c r="H436" s="220"/>
      <c r="I436" s="220"/>
      <c r="J436" s="220"/>
      <c r="K436" s="220"/>
      <c r="L436" s="220"/>
      <c r="M436" s="220"/>
      <c r="N436" s="72"/>
      <c r="O436" s="72"/>
      <c r="P436" s="72"/>
      <c r="Q436" s="207" t="str">
        <f t="shared" si="22"/>
        <v/>
      </c>
      <c r="R436" s="95"/>
      <c r="S436" s="72"/>
      <c r="T436" s="221"/>
      <c r="U436" s="207" t="str">
        <f t="shared" si="23"/>
        <v/>
      </c>
      <c r="V436" s="96"/>
      <c r="AE436" s="222"/>
      <c r="AF436" s="72"/>
      <c r="AG436" s="72"/>
      <c r="AH436" s="72"/>
      <c r="AI436" s="72"/>
      <c r="AJ436" s="72"/>
      <c r="AK436" s="72"/>
      <c r="AL436" s="72"/>
    </row>
    <row r="437" spans="1:38" s="119" customFormat="1" x14ac:dyDescent="0.2">
      <c r="A437" s="72"/>
      <c r="B437" s="207" t="str">
        <f t="shared" si="21"/>
        <v/>
      </c>
      <c r="C437" s="73"/>
      <c r="D437" s="219"/>
      <c r="E437" s="219"/>
      <c r="F437" s="220"/>
      <c r="G437" s="220"/>
      <c r="H437" s="220"/>
      <c r="I437" s="220"/>
      <c r="J437" s="220"/>
      <c r="K437" s="220"/>
      <c r="L437" s="220"/>
      <c r="M437" s="220"/>
      <c r="N437" s="72"/>
      <c r="O437" s="72"/>
      <c r="P437" s="72"/>
      <c r="Q437" s="207" t="str">
        <f t="shared" si="22"/>
        <v/>
      </c>
      <c r="R437" s="95"/>
      <c r="S437" s="72"/>
      <c r="T437" s="221"/>
      <c r="U437" s="207" t="str">
        <f t="shared" si="23"/>
        <v/>
      </c>
      <c r="V437" s="96"/>
      <c r="AE437" s="222"/>
      <c r="AF437" s="72"/>
      <c r="AG437" s="72"/>
      <c r="AH437" s="72"/>
      <c r="AI437" s="72"/>
      <c r="AJ437" s="72"/>
      <c r="AK437" s="72"/>
      <c r="AL437" s="72"/>
    </row>
    <row r="438" spans="1:38" s="119" customFormat="1" x14ac:dyDescent="0.2">
      <c r="A438" s="72"/>
      <c r="B438" s="207" t="str">
        <f t="shared" si="21"/>
        <v/>
      </c>
      <c r="C438" s="73"/>
      <c r="D438" s="219"/>
      <c r="E438" s="219"/>
      <c r="F438" s="220"/>
      <c r="G438" s="220"/>
      <c r="H438" s="220"/>
      <c r="I438" s="220"/>
      <c r="J438" s="220"/>
      <c r="K438" s="220"/>
      <c r="L438" s="220"/>
      <c r="M438" s="220"/>
      <c r="N438" s="72"/>
      <c r="O438" s="72"/>
      <c r="P438" s="72"/>
      <c r="Q438" s="207" t="str">
        <f t="shared" si="22"/>
        <v/>
      </c>
      <c r="R438" s="95"/>
      <c r="S438" s="72"/>
      <c r="T438" s="221"/>
      <c r="U438" s="207" t="str">
        <f t="shared" si="23"/>
        <v/>
      </c>
      <c r="V438" s="96"/>
      <c r="AE438" s="222"/>
      <c r="AF438" s="72"/>
      <c r="AG438" s="72"/>
      <c r="AH438" s="72"/>
      <c r="AI438" s="72"/>
      <c r="AJ438" s="72"/>
      <c r="AK438" s="72"/>
      <c r="AL438" s="72"/>
    </row>
    <row r="439" spans="1:38" s="119" customFormat="1" x14ac:dyDescent="0.2">
      <c r="A439" s="72"/>
      <c r="B439" s="207" t="str">
        <f t="shared" si="21"/>
        <v/>
      </c>
      <c r="C439" s="73"/>
      <c r="D439" s="219"/>
      <c r="E439" s="219"/>
      <c r="F439" s="220"/>
      <c r="G439" s="220"/>
      <c r="H439" s="220"/>
      <c r="I439" s="220"/>
      <c r="J439" s="220"/>
      <c r="K439" s="220"/>
      <c r="L439" s="220"/>
      <c r="M439" s="220"/>
      <c r="N439" s="72"/>
      <c r="O439" s="72"/>
      <c r="P439" s="72"/>
      <c r="Q439" s="207" t="str">
        <f t="shared" si="22"/>
        <v/>
      </c>
      <c r="R439" s="95"/>
      <c r="S439" s="72"/>
      <c r="T439" s="221"/>
      <c r="U439" s="207" t="str">
        <f t="shared" si="23"/>
        <v/>
      </c>
      <c r="V439" s="96"/>
      <c r="AE439" s="222"/>
      <c r="AF439" s="72"/>
      <c r="AG439" s="72"/>
      <c r="AH439" s="72"/>
      <c r="AI439" s="72"/>
      <c r="AJ439" s="72"/>
      <c r="AK439" s="72"/>
      <c r="AL439" s="72"/>
    </row>
    <row r="440" spans="1:38" s="119" customFormat="1" x14ac:dyDescent="0.2">
      <c r="A440" s="72"/>
      <c r="B440" s="207" t="str">
        <f t="shared" si="21"/>
        <v/>
      </c>
      <c r="C440" s="73"/>
      <c r="D440" s="219"/>
      <c r="E440" s="219"/>
      <c r="F440" s="220"/>
      <c r="G440" s="220"/>
      <c r="H440" s="220"/>
      <c r="I440" s="220"/>
      <c r="J440" s="220"/>
      <c r="K440" s="220"/>
      <c r="L440" s="220"/>
      <c r="M440" s="220"/>
      <c r="N440" s="72"/>
      <c r="O440" s="72"/>
      <c r="P440" s="72"/>
      <c r="Q440" s="207" t="str">
        <f t="shared" si="22"/>
        <v/>
      </c>
      <c r="R440" s="95"/>
      <c r="S440" s="72"/>
      <c r="T440" s="221"/>
      <c r="U440" s="207" t="str">
        <f t="shared" si="23"/>
        <v/>
      </c>
      <c r="V440" s="96"/>
      <c r="AE440" s="222"/>
      <c r="AF440" s="72"/>
      <c r="AG440" s="72"/>
      <c r="AH440" s="72"/>
      <c r="AI440" s="72"/>
      <c r="AJ440" s="72"/>
      <c r="AK440" s="72"/>
      <c r="AL440" s="72"/>
    </row>
    <row r="441" spans="1:38" s="119" customFormat="1" x14ac:dyDescent="0.2">
      <c r="A441" s="72"/>
      <c r="B441" s="207" t="str">
        <f t="shared" si="21"/>
        <v/>
      </c>
      <c r="C441" s="73"/>
      <c r="D441" s="219"/>
      <c r="E441" s="219"/>
      <c r="F441" s="220"/>
      <c r="G441" s="220"/>
      <c r="H441" s="220"/>
      <c r="I441" s="220"/>
      <c r="J441" s="220"/>
      <c r="K441" s="220"/>
      <c r="L441" s="220"/>
      <c r="M441" s="220"/>
      <c r="N441" s="72"/>
      <c r="O441" s="72"/>
      <c r="P441" s="72"/>
      <c r="Q441" s="207" t="str">
        <f t="shared" si="22"/>
        <v/>
      </c>
      <c r="R441" s="95"/>
      <c r="S441" s="72"/>
      <c r="T441" s="221"/>
      <c r="U441" s="207" t="str">
        <f t="shared" si="23"/>
        <v/>
      </c>
      <c r="V441" s="96"/>
      <c r="AE441" s="222"/>
      <c r="AF441" s="72"/>
      <c r="AG441" s="72"/>
      <c r="AH441" s="72"/>
      <c r="AI441" s="72"/>
      <c r="AJ441" s="72"/>
      <c r="AK441" s="72"/>
      <c r="AL441" s="72"/>
    </row>
    <row r="442" spans="1:38" s="119" customFormat="1" x14ac:dyDescent="0.2">
      <c r="A442" s="72"/>
      <c r="B442" s="207" t="str">
        <f t="shared" si="21"/>
        <v/>
      </c>
      <c r="C442" s="73"/>
      <c r="D442" s="219"/>
      <c r="E442" s="219"/>
      <c r="F442" s="220"/>
      <c r="G442" s="220"/>
      <c r="H442" s="220"/>
      <c r="I442" s="220"/>
      <c r="J442" s="220"/>
      <c r="K442" s="220"/>
      <c r="L442" s="220"/>
      <c r="M442" s="220"/>
      <c r="N442" s="72"/>
      <c r="O442" s="72"/>
      <c r="P442" s="72"/>
      <c r="Q442" s="207" t="str">
        <f t="shared" si="22"/>
        <v/>
      </c>
      <c r="R442" s="95"/>
      <c r="S442" s="72"/>
      <c r="T442" s="221"/>
      <c r="U442" s="207" t="str">
        <f t="shared" si="23"/>
        <v/>
      </c>
      <c r="V442" s="96"/>
      <c r="AE442" s="222"/>
      <c r="AF442" s="72"/>
      <c r="AG442" s="72"/>
      <c r="AH442" s="72"/>
      <c r="AI442" s="72"/>
      <c r="AJ442" s="72"/>
      <c r="AK442" s="72"/>
      <c r="AL442" s="72"/>
    </row>
    <row r="443" spans="1:38" s="119" customFormat="1" x14ac:dyDescent="0.2">
      <c r="A443" s="72"/>
      <c r="B443" s="207" t="str">
        <f t="shared" si="21"/>
        <v/>
      </c>
      <c r="C443" s="73"/>
      <c r="D443" s="219"/>
      <c r="E443" s="219"/>
      <c r="F443" s="220"/>
      <c r="G443" s="220"/>
      <c r="H443" s="220"/>
      <c r="I443" s="220"/>
      <c r="J443" s="220"/>
      <c r="K443" s="220"/>
      <c r="L443" s="220"/>
      <c r="M443" s="220"/>
      <c r="N443" s="72"/>
      <c r="O443" s="72"/>
      <c r="P443" s="72"/>
      <c r="Q443" s="207" t="str">
        <f t="shared" si="22"/>
        <v/>
      </c>
      <c r="R443" s="95"/>
      <c r="S443" s="72"/>
      <c r="T443" s="221"/>
      <c r="U443" s="207" t="str">
        <f t="shared" si="23"/>
        <v/>
      </c>
      <c r="V443" s="96"/>
      <c r="AE443" s="222"/>
      <c r="AF443" s="72"/>
      <c r="AG443" s="72"/>
      <c r="AH443" s="72"/>
      <c r="AI443" s="72"/>
      <c r="AJ443" s="72"/>
      <c r="AK443" s="72"/>
      <c r="AL443" s="72"/>
    </row>
    <row r="444" spans="1:38" s="119" customFormat="1" x14ac:dyDescent="0.2">
      <c r="A444" s="72"/>
      <c r="B444" s="207" t="str">
        <f t="shared" si="21"/>
        <v/>
      </c>
      <c r="C444" s="73"/>
      <c r="D444" s="219"/>
      <c r="E444" s="219"/>
      <c r="F444" s="220"/>
      <c r="G444" s="220"/>
      <c r="H444" s="220"/>
      <c r="I444" s="220"/>
      <c r="J444" s="220"/>
      <c r="K444" s="220"/>
      <c r="L444" s="220"/>
      <c r="M444" s="220"/>
      <c r="N444" s="72"/>
      <c r="O444" s="72"/>
      <c r="P444" s="72"/>
      <c r="Q444" s="207" t="str">
        <f t="shared" si="22"/>
        <v/>
      </c>
      <c r="R444" s="95"/>
      <c r="S444" s="72"/>
      <c r="T444" s="221"/>
      <c r="U444" s="207" t="str">
        <f t="shared" si="23"/>
        <v/>
      </c>
      <c r="V444" s="96"/>
      <c r="AE444" s="222"/>
      <c r="AF444" s="72"/>
      <c r="AG444" s="72"/>
      <c r="AH444" s="72"/>
      <c r="AI444" s="72"/>
      <c r="AJ444" s="72"/>
      <c r="AK444" s="72"/>
      <c r="AL444" s="72"/>
    </row>
    <row r="445" spans="1:38" s="119" customFormat="1" x14ac:dyDescent="0.2">
      <c r="A445" s="72"/>
      <c r="B445" s="207" t="str">
        <f t="shared" si="21"/>
        <v/>
      </c>
      <c r="C445" s="73"/>
      <c r="D445" s="219"/>
      <c r="E445" s="219"/>
      <c r="F445" s="220"/>
      <c r="G445" s="220"/>
      <c r="H445" s="220"/>
      <c r="I445" s="220"/>
      <c r="J445" s="220"/>
      <c r="K445" s="220"/>
      <c r="L445" s="220"/>
      <c r="M445" s="220"/>
      <c r="N445" s="72"/>
      <c r="O445" s="72"/>
      <c r="P445" s="72"/>
      <c r="Q445" s="207" t="str">
        <f t="shared" si="22"/>
        <v/>
      </c>
      <c r="R445" s="95"/>
      <c r="S445" s="72"/>
      <c r="T445" s="221"/>
      <c r="U445" s="207" t="str">
        <f t="shared" si="23"/>
        <v/>
      </c>
      <c r="V445" s="96"/>
      <c r="AE445" s="222"/>
      <c r="AF445" s="72"/>
      <c r="AG445" s="72"/>
      <c r="AH445" s="72"/>
      <c r="AI445" s="72"/>
      <c r="AJ445" s="72"/>
      <c r="AK445" s="72"/>
      <c r="AL445" s="72"/>
    </row>
    <row r="446" spans="1:38" s="119" customFormat="1" x14ac:dyDescent="0.2">
      <c r="A446" s="72"/>
      <c r="B446" s="207" t="str">
        <f t="shared" si="21"/>
        <v/>
      </c>
      <c r="C446" s="73"/>
      <c r="D446" s="219"/>
      <c r="E446" s="219"/>
      <c r="F446" s="220"/>
      <c r="G446" s="220"/>
      <c r="H446" s="220"/>
      <c r="I446" s="220"/>
      <c r="J446" s="220"/>
      <c r="K446" s="220"/>
      <c r="L446" s="220"/>
      <c r="M446" s="220"/>
      <c r="N446" s="72"/>
      <c r="O446" s="72"/>
      <c r="P446" s="72"/>
      <c r="Q446" s="207" t="str">
        <f t="shared" si="22"/>
        <v/>
      </c>
      <c r="R446" s="95"/>
      <c r="S446" s="72"/>
      <c r="T446" s="221"/>
      <c r="U446" s="207" t="str">
        <f t="shared" si="23"/>
        <v/>
      </c>
      <c r="V446" s="96"/>
      <c r="AE446" s="222"/>
      <c r="AF446" s="72"/>
      <c r="AG446" s="72"/>
      <c r="AH446" s="72"/>
      <c r="AI446" s="72"/>
      <c r="AJ446" s="72"/>
      <c r="AK446" s="72"/>
      <c r="AL446" s="72"/>
    </row>
    <row r="447" spans="1:38" s="119" customFormat="1" x14ac:dyDescent="0.2">
      <c r="A447" s="72"/>
      <c r="B447" s="207" t="str">
        <f t="shared" si="21"/>
        <v/>
      </c>
      <c r="C447" s="73"/>
      <c r="D447" s="219"/>
      <c r="E447" s="219"/>
      <c r="F447" s="220"/>
      <c r="G447" s="220"/>
      <c r="H447" s="220"/>
      <c r="I447" s="220"/>
      <c r="J447" s="220"/>
      <c r="K447" s="220"/>
      <c r="L447" s="220"/>
      <c r="M447" s="220"/>
      <c r="N447" s="72"/>
      <c r="O447" s="72"/>
      <c r="P447" s="72"/>
      <c r="Q447" s="207" t="str">
        <f t="shared" si="22"/>
        <v/>
      </c>
      <c r="R447" s="95"/>
      <c r="S447" s="72"/>
      <c r="T447" s="221"/>
      <c r="U447" s="207" t="str">
        <f t="shared" si="23"/>
        <v/>
      </c>
      <c r="V447" s="96"/>
      <c r="AE447" s="222"/>
      <c r="AF447" s="72"/>
      <c r="AG447" s="72"/>
      <c r="AH447" s="72"/>
      <c r="AI447" s="72"/>
      <c r="AJ447" s="72"/>
      <c r="AK447" s="72"/>
      <c r="AL447" s="72"/>
    </row>
    <row r="448" spans="1:38" s="119" customFormat="1" x14ac:dyDescent="0.2">
      <c r="A448" s="72"/>
      <c r="B448" s="207" t="str">
        <f t="shared" si="21"/>
        <v/>
      </c>
      <c r="C448" s="73"/>
      <c r="D448" s="219"/>
      <c r="E448" s="219"/>
      <c r="F448" s="220"/>
      <c r="G448" s="220"/>
      <c r="H448" s="220"/>
      <c r="I448" s="220"/>
      <c r="J448" s="220"/>
      <c r="K448" s="220"/>
      <c r="L448" s="220"/>
      <c r="M448" s="220"/>
      <c r="N448" s="72"/>
      <c r="O448" s="72"/>
      <c r="P448" s="72"/>
      <c r="Q448" s="207" t="str">
        <f t="shared" si="22"/>
        <v/>
      </c>
      <c r="R448" s="95"/>
      <c r="S448" s="72"/>
      <c r="T448" s="221"/>
      <c r="U448" s="207" t="str">
        <f t="shared" si="23"/>
        <v/>
      </c>
      <c r="V448" s="96"/>
      <c r="AE448" s="222"/>
      <c r="AF448" s="72"/>
      <c r="AG448" s="72"/>
      <c r="AH448" s="72"/>
      <c r="AI448" s="72"/>
      <c r="AJ448" s="72"/>
      <c r="AK448" s="72"/>
      <c r="AL448" s="72"/>
    </row>
    <row r="449" spans="1:38" s="119" customFormat="1" x14ac:dyDescent="0.2">
      <c r="A449" s="72"/>
      <c r="B449" s="207" t="str">
        <f t="shared" si="21"/>
        <v/>
      </c>
      <c r="C449" s="73"/>
      <c r="D449" s="219"/>
      <c r="E449" s="219"/>
      <c r="F449" s="220"/>
      <c r="G449" s="220"/>
      <c r="H449" s="220"/>
      <c r="I449" s="220"/>
      <c r="J449" s="220"/>
      <c r="K449" s="220"/>
      <c r="L449" s="220"/>
      <c r="M449" s="220"/>
      <c r="N449" s="72"/>
      <c r="O449" s="72"/>
      <c r="P449" s="72"/>
      <c r="Q449" s="207" t="str">
        <f t="shared" si="22"/>
        <v/>
      </c>
      <c r="R449" s="95"/>
      <c r="S449" s="72"/>
      <c r="T449" s="221"/>
      <c r="U449" s="207" t="str">
        <f t="shared" si="23"/>
        <v/>
      </c>
      <c r="V449" s="96"/>
      <c r="AE449" s="222"/>
      <c r="AF449" s="72"/>
      <c r="AG449" s="72"/>
      <c r="AH449" s="72"/>
      <c r="AI449" s="72"/>
      <c r="AJ449" s="72"/>
      <c r="AK449" s="72"/>
      <c r="AL449" s="72"/>
    </row>
    <row r="450" spans="1:38" s="119" customFormat="1" x14ac:dyDescent="0.2">
      <c r="A450" s="72"/>
      <c r="B450" s="207" t="str">
        <f t="shared" si="21"/>
        <v/>
      </c>
      <c r="C450" s="73"/>
      <c r="D450" s="219"/>
      <c r="E450" s="219"/>
      <c r="F450" s="220"/>
      <c r="G450" s="220"/>
      <c r="H450" s="220"/>
      <c r="I450" s="220"/>
      <c r="J450" s="220"/>
      <c r="K450" s="220"/>
      <c r="L450" s="220"/>
      <c r="M450" s="220"/>
      <c r="N450" s="72"/>
      <c r="O450" s="72"/>
      <c r="P450" s="72"/>
      <c r="Q450" s="207" t="str">
        <f t="shared" si="22"/>
        <v/>
      </c>
      <c r="R450" s="95"/>
      <c r="S450" s="72"/>
      <c r="T450" s="221"/>
      <c r="U450" s="207" t="str">
        <f t="shared" si="23"/>
        <v/>
      </c>
      <c r="V450" s="96"/>
      <c r="AE450" s="222"/>
      <c r="AF450" s="72"/>
      <c r="AG450" s="72"/>
      <c r="AH450" s="72"/>
      <c r="AI450" s="72"/>
      <c r="AJ450" s="72"/>
      <c r="AK450" s="72"/>
      <c r="AL450" s="72"/>
    </row>
    <row r="451" spans="1:38" s="119" customFormat="1" x14ac:dyDescent="0.2">
      <c r="A451" s="72"/>
      <c r="B451" s="207" t="str">
        <f t="shared" si="21"/>
        <v/>
      </c>
      <c r="C451" s="73"/>
      <c r="D451" s="219"/>
      <c r="E451" s="219"/>
      <c r="F451" s="220"/>
      <c r="G451" s="220"/>
      <c r="H451" s="220"/>
      <c r="I451" s="220"/>
      <c r="J451" s="220"/>
      <c r="K451" s="220"/>
      <c r="L451" s="220"/>
      <c r="M451" s="220"/>
      <c r="N451" s="72"/>
      <c r="O451" s="72"/>
      <c r="P451" s="72"/>
      <c r="Q451" s="207" t="str">
        <f t="shared" si="22"/>
        <v/>
      </c>
      <c r="R451" s="95"/>
      <c r="S451" s="72"/>
      <c r="T451" s="221"/>
      <c r="U451" s="207" t="str">
        <f t="shared" si="23"/>
        <v/>
      </c>
      <c r="V451" s="96"/>
      <c r="AE451" s="222"/>
      <c r="AF451" s="72"/>
      <c r="AG451" s="72"/>
      <c r="AH451" s="72"/>
      <c r="AI451" s="72"/>
      <c r="AJ451" s="72"/>
      <c r="AK451" s="72"/>
      <c r="AL451" s="72"/>
    </row>
    <row r="452" spans="1:38" s="119" customFormat="1" x14ac:dyDescent="0.2">
      <c r="A452" s="72"/>
      <c r="B452" s="207" t="str">
        <f t="shared" si="21"/>
        <v/>
      </c>
      <c r="C452" s="73"/>
      <c r="D452" s="219"/>
      <c r="E452" s="219"/>
      <c r="F452" s="220"/>
      <c r="G452" s="220"/>
      <c r="H452" s="220"/>
      <c r="I452" s="220"/>
      <c r="J452" s="220"/>
      <c r="K452" s="220"/>
      <c r="L452" s="220"/>
      <c r="M452" s="220"/>
      <c r="N452" s="72"/>
      <c r="O452" s="72"/>
      <c r="P452" s="72"/>
      <c r="Q452" s="207" t="str">
        <f t="shared" si="22"/>
        <v/>
      </c>
      <c r="R452" s="95"/>
      <c r="S452" s="72"/>
      <c r="T452" s="221"/>
      <c r="U452" s="207" t="str">
        <f t="shared" si="23"/>
        <v/>
      </c>
      <c r="V452" s="96"/>
      <c r="AE452" s="222"/>
      <c r="AF452" s="72"/>
      <c r="AG452" s="72"/>
      <c r="AH452" s="72"/>
      <c r="AI452" s="72"/>
      <c r="AJ452" s="72"/>
      <c r="AK452" s="72"/>
      <c r="AL452" s="72"/>
    </row>
    <row r="453" spans="1:38" s="119" customFormat="1" x14ac:dyDescent="0.2">
      <c r="A453" s="72"/>
      <c r="B453" s="207" t="str">
        <f t="shared" si="21"/>
        <v/>
      </c>
      <c r="C453" s="73"/>
      <c r="D453" s="219"/>
      <c r="E453" s="219"/>
      <c r="F453" s="220"/>
      <c r="G453" s="220"/>
      <c r="H453" s="220"/>
      <c r="I453" s="220"/>
      <c r="J453" s="220"/>
      <c r="K453" s="220"/>
      <c r="L453" s="220"/>
      <c r="M453" s="220"/>
      <c r="N453" s="72"/>
      <c r="O453" s="72"/>
      <c r="P453" s="72"/>
      <c r="Q453" s="207" t="str">
        <f t="shared" si="22"/>
        <v/>
      </c>
      <c r="R453" s="95"/>
      <c r="S453" s="72"/>
      <c r="T453" s="221"/>
      <c r="U453" s="207" t="str">
        <f t="shared" si="23"/>
        <v/>
      </c>
      <c r="V453" s="96"/>
      <c r="AE453" s="222"/>
      <c r="AF453" s="72"/>
      <c r="AG453" s="72"/>
      <c r="AH453" s="72"/>
      <c r="AI453" s="72"/>
      <c r="AJ453" s="72"/>
      <c r="AK453" s="72"/>
      <c r="AL453" s="72"/>
    </row>
    <row r="454" spans="1:38" s="119" customFormat="1" x14ac:dyDescent="0.2">
      <c r="A454" s="72"/>
      <c r="B454" s="207" t="str">
        <f t="shared" si="21"/>
        <v/>
      </c>
      <c r="C454" s="73"/>
      <c r="D454" s="219"/>
      <c r="E454" s="219"/>
      <c r="F454" s="220"/>
      <c r="G454" s="220"/>
      <c r="H454" s="220"/>
      <c r="I454" s="220"/>
      <c r="J454" s="220"/>
      <c r="K454" s="220"/>
      <c r="L454" s="220"/>
      <c r="M454" s="220"/>
      <c r="N454" s="72"/>
      <c r="O454" s="72"/>
      <c r="P454" s="72"/>
      <c r="Q454" s="207" t="str">
        <f t="shared" si="22"/>
        <v/>
      </c>
      <c r="R454" s="95"/>
      <c r="S454" s="72"/>
      <c r="T454" s="221"/>
      <c r="U454" s="207" t="str">
        <f t="shared" si="23"/>
        <v/>
      </c>
      <c r="V454" s="96"/>
      <c r="AE454" s="222"/>
      <c r="AF454" s="72"/>
      <c r="AG454" s="72"/>
      <c r="AH454" s="72"/>
      <c r="AI454" s="72"/>
      <c r="AJ454" s="72"/>
      <c r="AK454" s="72"/>
      <c r="AL454" s="72"/>
    </row>
    <row r="455" spans="1:38" s="119" customFormat="1" x14ac:dyDescent="0.2">
      <c r="A455" s="72"/>
      <c r="B455" s="207" t="str">
        <f t="shared" ref="B455:B495" si="24">IF(C455="","",(VLOOKUP(C455,Generic_Road_Names_Table_Array,2,FALSE)))</f>
        <v/>
      </c>
      <c r="C455" s="73"/>
      <c r="D455" s="219"/>
      <c r="E455" s="219"/>
      <c r="F455" s="220"/>
      <c r="G455" s="220"/>
      <c r="H455" s="220"/>
      <c r="I455" s="220"/>
      <c r="J455" s="220"/>
      <c r="K455" s="220"/>
      <c r="L455" s="220"/>
      <c r="M455" s="220"/>
      <c r="N455" s="72"/>
      <c r="O455" s="72"/>
      <c r="P455" s="72"/>
      <c r="Q455" s="207" t="str">
        <f t="shared" ref="Q455:Q495" si="25">IF(P455="","",VLOOKUP(P455,Generic_Length_Adjustment_Reason_Table_Array,2,FALSE))</f>
        <v/>
      </c>
      <c r="R455" s="95"/>
      <c r="S455" s="72"/>
      <c r="T455" s="221"/>
      <c r="U455" s="207" t="str">
        <f t="shared" ref="U455:U495" si="26">IF(T455="","",VLOOKUP(T455,SWC_SWC_Type_Table_Array,2,FALSE))</f>
        <v/>
      </c>
      <c r="V455" s="96"/>
      <c r="AE455" s="222"/>
      <c r="AF455" s="72"/>
      <c r="AG455" s="72"/>
      <c r="AH455" s="72"/>
      <c r="AI455" s="72"/>
      <c r="AJ455" s="72"/>
      <c r="AK455" s="72"/>
      <c r="AL455" s="72"/>
    </row>
    <row r="456" spans="1:38" s="119" customFormat="1" x14ac:dyDescent="0.2">
      <c r="A456" s="72"/>
      <c r="B456" s="207" t="str">
        <f t="shared" si="24"/>
        <v/>
      </c>
      <c r="C456" s="73"/>
      <c r="D456" s="219"/>
      <c r="E456" s="219"/>
      <c r="F456" s="220"/>
      <c r="G456" s="220"/>
      <c r="H456" s="220"/>
      <c r="I456" s="220"/>
      <c r="J456" s="220"/>
      <c r="K456" s="220"/>
      <c r="L456" s="220"/>
      <c r="M456" s="220"/>
      <c r="N456" s="72"/>
      <c r="O456" s="72"/>
      <c r="P456" s="72"/>
      <c r="Q456" s="207" t="str">
        <f t="shared" si="25"/>
        <v/>
      </c>
      <c r="R456" s="95"/>
      <c r="S456" s="72"/>
      <c r="T456" s="221"/>
      <c r="U456" s="207" t="str">
        <f t="shared" si="26"/>
        <v/>
      </c>
      <c r="V456" s="96"/>
      <c r="AE456" s="222"/>
      <c r="AF456" s="72"/>
      <c r="AG456" s="72"/>
      <c r="AH456" s="72"/>
      <c r="AI456" s="72"/>
      <c r="AJ456" s="72"/>
      <c r="AK456" s="72"/>
      <c r="AL456" s="72"/>
    </row>
    <row r="457" spans="1:38" s="119" customFormat="1" x14ac:dyDescent="0.2">
      <c r="A457" s="72"/>
      <c r="B457" s="207" t="str">
        <f t="shared" si="24"/>
        <v/>
      </c>
      <c r="C457" s="73"/>
      <c r="D457" s="219"/>
      <c r="E457" s="219"/>
      <c r="F457" s="220"/>
      <c r="G457" s="220"/>
      <c r="H457" s="220"/>
      <c r="I457" s="220"/>
      <c r="J457" s="220"/>
      <c r="K457" s="220"/>
      <c r="L457" s="220"/>
      <c r="M457" s="220"/>
      <c r="N457" s="72"/>
      <c r="O457" s="72"/>
      <c r="P457" s="72"/>
      <c r="Q457" s="207" t="str">
        <f t="shared" si="25"/>
        <v/>
      </c>
      <c r="R457" s="95"/>
      <c r="S457" s="72"/>
      <c r="T457" s="221"/>
      <c r="U457" s="207" t="str">
        <f t="shared" si="26"/>
        <v/>
      </c>
      <c r="V457" s="96"/>
      <c r="AE457" s="222"/>
      <c r="AF457" s="72"/>
      <c r="AG457" s="72"/>
      <c r="AH457" s="72"/>
      <c r="AI457" s="72"/>
      <c r="AJ457" s="72"/>
      <c r="AK457" s="72"/>
      <c r="AL457" s="72"/>
    </row>
    <row r="458" spans="1:38" s="119" customFormat="1" x14ac:dyDescent="0.2">
      <c r="A458" s="72"/>
      <c r="B458" s="207" t="str">
        <f t="shared" si="24"/>
        <v/>
      </c>
      <c r="C458" s="73"/>
      <c r="D458" s="219"/>
      <c r="E458" s="219"/>
      <c r="F458" s="220"/>
      <c r="G458" s="220"/>
      <c r="H458" s="220"/>
      <c r="I458" s="220"/>
      <c r="J458" s="220"/>
      <c r="K458" s="220"/>
      <c r="L458" s="220"/>
      <c r="M458" s="220"/>
      <c r="N458" s="72"/>
      <c r="O458" s="72"/>
      <c r="P458" s="72"/>
      <c r="Q458" s="207" t="str">
        <f t="shared" si="25"/>
        <v/>
      </c>
      <c r="R458" s="95"/>
      <c r="S458" s="72"/>
      <c r="T458" s="221"/>
      <c r="U458" s="207" t="str">
        <f t="shared" si="26"/>
        <v/>
      </c>
      <c r="V458" s="96"/>
      <c r="AE458" s="222"/>
      <c r="AF458" s="72"/>
      <c r="AG458" s="72"/>
      <c r="AH458" s="72"/>
      <c r="AI458" s="72"/>
      <c r="AJ458" s="72"/>
      <c r="AK458" s="72"/>
      <c r="AL458" s="72"/>
    </row>
    <row r="459" spans="1:38" s="119" customFormat="1" x14ac:dyDescent="0.2">
      <c r="A459" s="72"/>
      <c r="B459" s="207" t="str">
        <f t="shared" si="24"/>
        <v/>
      </c>
      <c r="C459" s="73"/>
      <c r="D459" s="219"/>
      <c r="E459" s="219"/>
      <c r="F459" s="220"/>
      <c r="G459" s="220"/>
      <c r="H459" s="220"/>
      <c r="I459" s="220"/>
      <c r="J459" s="220"/>
      <c r="K459" s="220"/>
      <c r="L459" s="220"/>
      <c r="M459" s="220"/>
      <c r="N459" s="72"/>
      <c r="O459" s="72"/>
      <c r="P459" s="72"/>
      <c r="Q459" s="207" t="str">
        <f t="shared" si="25"/>
        <v/>
      </c>
      <c r="R459" s="95"/>
      <c r="S459" s="72"/>
      <c r="T459" s="221"/>
      <c r="U459" s="207" t="str">
        <f t="shared" si="26"/>
        <v/>
      </c>
      <c r="V459" s="96"/>
      <c r="AE459" s="222"/>
      <c r="AF459" s="72"/>
      <c r="AG459" s="72"/>
      <c r="AH459" s="72"/>
      <c r="AI459" s="72"/>
      <c r="AJ459" s="72"/>
      <c r="AK459" s="72"/>
      <c r="AL459" s="72"/>
    </row>
    <row r="460" spans="1:38" s="119" customFormat="1" x14ac:dyDescent="0.2">
      <c r="A460" s="72"/>
      <c r="B460" s="207" t="str">
        <f t="shared" si="24"/>
        <v/>
      </c>
      <c r="C460" s="73"/>
      <c r="D460" s="219"/>
      <c r="E460" s="219"/>
      <c r="F460" s="220"/>
      <c r="G460" s="220"/>
      <c r="H460" s="220"/>
      <c r="I460" s="220"/>
      <c r="J460" s="220"/>
      <c r="K460" s="220"/>
      <c r="L460" s="220"/>
      <c r="M460" s="220"/>
      <c r="N460" s="72"/>
      <c r="O460" s="72"/>
      <c r="P460" s="72"/>
      <c r="Q460" s="207" t="str">
        <f t="shared" si="25"/>
        <v/>
      </c>
      <c r="R460" s="95"/>
      <c r="S460" s="72"/>
      <c r="T460" s="221"/>
      <c r="U460" s="207" t="str">
        <f t="shared" si="26"/>
        <v/>
      </c>
      <c r="V460" s="96"/>
      <c r="AE460" s="222"/>
      <c r="AF460" s="72"/>
      <c r="AG460" s="72"/>
      <c r="AH460" s="72"/>
      <c r="AI460" s="72"/>
      <c r="AJ460" s="72"/>
      <c r="AK460" s="72"/>
      <c r="AL460" s="72"/>
    </row>
    <row r="461" spans="1:38" s="119" customFormat="1" x14ac:dyDescent="0.2">
      <c r="A461" s="72"/>
      <c r="B461" s="207" t="str">
        <f t="shared" si="24"/>
        <v/>
      </c>
      <c r="C461" s="73"/>
      <c r="D461" s="219"/>
      <c r="E461" s="219"/>
      <c r="F461" s="220"/>
      <c r="G461" s="220"/>
      <c r="H461" s="220"/>
      <c r="I461" s="220"/>
      <c r="J461" s="220"/>
      <c r="K461" s="220"/>
      <c r="L461" s="220"/>
      <c r="M461" s="220"/>
      <c r="N461" s="72"/>
      <c r="O461" s="72"/>
      <c r="P461" s="72"/>
      <c r="Q461" s="207" t="str">
        <f t="shared" si="25"/>
        <v/>
      </c>
      <c r="R461" s="95"/>
      <c r="S461" s="72"/>
      <c r="T461" s="221"/>
      <c r="U461" s="207" t="str">
        <f t="shared" si="26"/>
        <v/>
      </c>
      <c r="V461" s="96"/>
      <c r="AE461" s="222"/>
      <c r="AF461" s="72"/>
      <c r="AG461" s="72"/>
      <c r="AH461" s="72"/>
      <c r="AI461" s="72"/>
      <c r="AJ461" s="72"/>
      <c r="AK461" s="72"/>
      <c r="AL461" s="72"/>
    </row>
    <row r="462" spans="1:38" s="119" customFormat="1" x14ac:dyDescent="0.2">
      <c r="A462" s="72"/>
      <c r="B462" s="207" t="str">
        <f t="shared" si="24"/>
        <v/>
      </c>
      <c r="C462" s="73"/>
      <c r="D462" s="219"/>
      <c r="E462" s="219"/>
      <c r="F462" s="220"/>
      <c r="G462" s="220"/>
      <c r="H462" s="220"/>
      <c r="I462" s="220"/>
      <c r="J462" s="220"/>
      <c r="K462" s="220"/>
      <c r="L462" s="220"/>
      <c r="M462" s="220"/>
      <c r="N462" s="72"/>
      <c r="O462" s="72"/>
      <c r="P462" s="72"/>
      <c r="Q462" s="207" t="str">
        <f t="shared" si="25"/>
        <v/>
      </c>
      <c r="R462" s="95"/>
      <c r="S462" s="72"/>
      <c r="T462" s="221"/>
      <c r="U462" s="207" t="str">
        <f t="shared" si="26"/>
        <v/>
      </c>
      <c r="V462" s="96"/>
      <c r="AE462" s="222"/>
      <c r="AF462" s="72"/>
      <c r="AG462" s="72"/>
      <c r="AH462" s="72"/>
      <c r="AI462" s="72"/>
      <c r="AJ462" s="72"/>
      <c r="AK462" s="72"/>
      <c r="AL462" s="72"/>
    </row>
    <row r="463" spans="1:38" s="119" customFormat="1" x14ac:dyDescent="0.2">
      <c r="A463" s="72"/>
      <c r="B463" s="207" t="str">
        <f t="shared" si="24"/>
        <v/>
      </c>
      <c r="C463" s="73"/>
      <c r="D463" s="219"/>
      <c r="E463" s="219"/>
      <c r="F463" s="220"/>
      <c r="G463" s="220"/>
      <c r="H463" s="220"/>
      <c r="I463" s="220"/>
      <c r="J463" s="220"/>
      <c r="K463" s="220"/>
      <c r="L463" s="220"/>
      <c r="M463" s="220"/>
      <c r="N463" s="72"/>
      <c r="O463" s="72"/>
      <c r="P463" s="72"/>
      <c r="Q463" s="207" t="str">
        <f t="shared" si="25"/>
        <v/>
      </c>
      <c r="R463" s="95"/>
      <c r="S463" s="72"/>
      <c r="T463" s="221"/>
      <c r="U463" s="207" t="str">
        <f t="shared" si="26"/>
        <v/>
      </c>
      <c r="V463" s="96"/>
      <c r="AE463" s="222"/>
      <c r="AF463" s="72"/>
      <c r="AG463" s="72"/>
      <c r="AH463" s="72"/>
      <c r="AI463" s="72"/>
      <c r="AJ463" s="72"/>
      <c r="AK463" s="72"/>
      <c r="AL463" s="72"/>
    </row>
    <row r="464" spans="1:38" s="119" customFormat="1" x14ac:dyDescent="0.2">
      <c r="A464" s="72"/>
      <c r="B464" s="207" t="str">
        <f t="shared" si="24"/>
        <v/>
      </c>
      <c r="C464" s="73"/>
      <c r="D464" s="219"/>
      <c r="E464" s="219"/>
      <c r="F464" s="220"/>
      <c r="G464" s="220"/>
      <c r="H464" s="220"/>
      <c r="I464" s="220"/>
      <c r="J464" s="220"/>
      <c r="K464" s="220"/>
      <c r="L464" s="220"/>
      <c r="M464" s="220"/>
      <c r="N464" s="72"/>
      <c r="O464" s="72"/>
      <c r="P464" s="72"/>
      <c r="Q464" s="207" t="str">
        <f t="shared" si="25"/>
        <v/>
      </c>
      <c r="R464" s="95"/>
      <c r="S464" s="72"/>
      <c r="T464" s="221"/>
      <c r="U464" s="207" t="str">
        <f t="shared" si="26"/>
        <v/>
      </c>
      <c r="V464" s="96"/>
      <c r="AE464" s="222"/>
      <c r="AF464" s="72"/>
      <c r="AG464" s="72"/>
      <c r="AH464" s="72"/>
      <c r="AI464" s="72"/>
      <c r="AJ464" s="72"/>
      <c r="AK464" s="72"/>
      <c r="AL464" s="72"/>
    </row>
    <row r="465" spans="1:38" s="119" customFormat="1" x14ac:dyDescent="0.2">
      <c r="A465" s="72"/>
      <c r="B465" s="207" t="str">
        <f t="shared" si="24"/>
        <v/>
      </c>
      <c r="C465" s="73"/>
      <c r="D465" s="219"/>
      <c r="E465" s="219"/>
      <c r="F465" s="220"/>
      <c r="G465" s="220"/>
      <c r="H465" s="220"/>
      <c r="I465" s="220"/>
      <c r="J465" s="220"/>
      <c r="K465" s="220"/>
      <c r="L465" s="220"/>
      <c r="M465" s="220"/>
      <c r="N465" s="72"/>
      <c r="O465" s="72"/>
      <c r="P465" s="72"/>
      <c r="Q465" s="207" t="str">
        <f t="shared" si="25"/>
        <v/>
      </c>
      <c r="R465" s="95"/>
      <c r="S465" s="72"/>
      <c r="T465" s="221"/>
      <c r="U465" s="207" t="str">
        <f t="shared" si="26"/>
        <v/>
      </c>
      <c r="V465" s="96"/>
      <c r="AE465" s="222"/>
      <c r="AF465" s="72"/>
      <c r="AG465" s="72"/>
      <c r="AH465" s="72"/>
      <c r="AI465" s="72"/>
      <c r="AJ465" s="72"/>
      <c r="AK465" s="72"/>
      <c r="AL465" s="72"/>
    </row>
    <row r="466" spans="1:38" s="119" customFormat="1" x14ac:dyDescent="0.2">
      <c r="A466" s="72"/>
      <c r="B466" s="207" t="str">
        <f t="shared" si="24"/>
        <v/>
      </c>
      <c r="C466" s="73"/>
      <c r="D466" s="219"/>
      <c r="E466" s="219"/>
      <c r="F466" s="220"/>
      <c r="G466" s="220"/>
      <c r="H466" s="220"/>
      <c r="I466" s="220"/>
      <c r="J466" s="220"/>
      <c r="K466" s="220"/>
      <c r="L466" s="220"/>
      <c r="M466" s="220"/>
      <c r="N466" s="72"/>
      <c r="O466" s="72"/>
      <c r="P466" s="72"/>
      <c r="Q466" s="207" t="str">
        <f t="shared" si="25"/>
        <v/>
      </c>
      <c r="R466" s="95"/>
      <c r="S466" s="72"/>
      <c r="T466" s="221"/>
      <c r="U466" s="207" t="str">
        <f t="shared" si="26"/>
        <v/>
      </c>
      <c r="V466" s="96"/>
      <c r="AE466" s="222"/>
      <c r="AF466" s="72"/>
      <c r="AG466" s="72"/>
      <c r="AH466" s="72"/>
      <c r="AI466" s="72"/>
      <c r="AJ466" s="72"/>
      <c r="AK466" s="72"/>
      <c r="AL466" s="72"/>
    </row>
    <row r="467" spans="1:38" s="119" customFormat="1" x14ac:dyDescent="0.2">
      <c r="A467" s="72"/>
      <c r="B467" s="207" t="str">
        <f t="shared" si="24"/>
        <v/>
      </c>
      <c r="C467" s="73"/>
      <c r="D467" s="219"/>
      <c r="E467" s="219"/>
      <c r="F467" s="220"/>
      <c r="G467" s="220"/>
      <c r="H467" s="220"/>
      <c r="I467" s="220"/>
      <c r="J467" s="220"/>
      <c r="K467" s="220"/>
      <c r="L467" s="220"/>
      <c r="M467" s="220"/>
      <c r="N467" s="72"/>
      <c r="O467" s="72"/>
      <c r="P467" s="72"/>
      <c r="Q467" s="207" t="str">
        <f t="shared" si="25"/>
        <v/>
      </c>
      <c r="R467" s="95"/>
      <c r="S467" s="72"/>
      <c r="T467" s="221"/>
      <c r="U467" s="207" t="str">
        <f t="shared" si="26"/>
        <v/>
      </c>
      <c r="V467" s="96"/>
      <c r="AE467" s="222"/>
      <c r="AF467" s="72"/>
      <c r="AG467" s="72"/>
      <c r="AH467" s="72"/>
      <c r="AI467" s="72"/>
      <c r="AJ467" s="72"/>
      <c r="AK467" s="72"/>
      <c r="AL467" s="72"/>
    </row>
    <row r="468" spans="1:38" s="119" customFormat="1" x14ac:dyDescent="0.2">
      <c r="A468" s="72"/>
      <c r="B468" s="207" t="str">
        <f t="shared" si="24"/>
        <v/>
      </c>
      <c r="C468" s="73"/>
      <c r="D468" s="219"/>
      <c r="E468" s="219"/>
      <c r="F468" s="220"/>
      <c r="G468" s="220"/>
      <c r="H468" s="220"/>
      <c r="I468" s="220"/>
      <c r="J468" s="220"/>
      <c r="K468" s="220"/>
      <c r="L468" s="220"/>
      <c r="M468" s="220"/>
      <c r="N468" s="72"/>
      <c r="O468" s="72"/>
      <c r="P468" s="72"/>
      <c r="Q468" s="207" t="str">
        <f t="shared" si="25"/>
        <v/>
      </c>
      <c r="R468" s="95"/>
      <c r="S468" s="72"/>
      <c r="T468" s="221"/>
      <c r="U468" s="207" t="str">
        <f t="shared" si="26"/>
        <v/>
      </c>
      <c r="V468" s="96"/>
      <c r="AE468" s="222"/>
      <c r="AF468" s="72"/>
      <c r="AG468" s="72"/>
      <c r="AH468" s="72"/>
      <c r="AI468" s="72"/>
      <c r="AJ468" s="72"/>
      <c r="AK468" s="72"/>
      <c r="AL468" s="72"/>
    </row>
    <row r="469" spans="1:38" s="119" customFormat="1" x14ac:dyDescent="0.2">
      <c r="A469" s="72"/>
      <c r="B469" s="207" t="str">
        <f t="shared" si="24"/>
        <v/>
      </c>
      <c r="C469" s="73"/>
      <c r="D469" s="219"/>
      <c r="E469" s="219"/>
      <c r="F469" s="220"/>
      <c r="G469" s="220"/>
      <c r="H469" s="220"/>
      <c r="I469" s="220"/>
      <c r="J469" s="220"/>
      <c r="K469" s="220"/>
      <c r="L469" s="220"/>
      <c r="M469" s="220"/>
      <c r="N469" s="72"/>
      <c r="O469" s="72"/>
      <c r="P469" s="72"/>
      <c r="Q469" s="207" t="str">
        <f t="shared" si="25"/>
        <v/>
      </c>
      <c r="R469" s="95"/>
      <c r="S469" s="72"/>
      <c r="T469" s="221"/>
      <c r="U469" s="207" t="str">
        <f t="shared" si="26"/>
        <v/>
      </c>
      <c r="V469" s="96"/>
      <c r="AE469" s="222"/>
      <c r="AF469" s="72"/>
      <c r="AG469" s="72"/>
      <c r="AH469" s="72"/>
      <c r="AI469" s="72"/>
      <c r="AJ469" s="72"/>
      <c r="AK469" s="72"/>
      <c r="AL469" s="72"/>
    </row>
    <row r="470" spans="1:38" s="119" customFormat="1" x14ac:dyDescent="0.2">
      <c r="A470" s="72"/>
      <c r="B470" s="207" t="str">
        <f t="shared" si="24"/>
        <v/>
      </c>
      <c r="C470" s="73"/>
      <c r="D470" s="219"/>
      <c r="E470" s="219"/>
      <c r="F470" s="220"/>
      <c r="G470" s="220"/>
      <c r="H470" s="220"/>
      <c r="I470" s="220"/>
      <c r="J470" s="220"/>
      <c r="K470" s="220"/>
      <c r="L470" s="220"/>
      <c r="M470" s="220"/>
      <c r="N470" s="72"/>
      <c r="O470" s="72"/>
      <c r="P470" s="72"/>
      <c r="Q470" s="207" t="str">
        <f t="shared" si="25"/>
        <v/>
      </c>
      <c r="R470" s="95"/>
      <c r="S470" s="72"/>
      <c r="T470" s="221"/>
      <c r="U470" s="207" t="str">
        <f t="shared" si="26"/>
        <v/>
      </c>
      <c r="V470" s="96"/>
      <c r="AE470" s="222"/>
      <c r="AF470" s="72"/>
      <c r="AG470" s="72"/>
      <c r="AH470" s="72"/>
      <c r="AI470" s="72"/>
      <c r="AJ470" s="72"/>
      <c r="AK470" s="72"/>
      <c r="AL470" s="72"/>
    </row>
    <row r="471" spans="1:38" s="119" customFormat="1" x14ac:dyDescent="0.2">
      <c r="A471" s="72"/>
      <c r="B471" s="207" t="str">
        <f t="shared" si="24"/>
        <v/>
      </c>
      <c r="C471" s="73"/>
      <c r="D471" s="219"/>
      <c r="E471" s="219"/>
      <c r="F471" s="220"/>
      <c r="G471" s="220"/>
      <c r="H471" s="220"/>
      <c r="I471" s="220"/>
      <c r="J471" s="220"/>
      <c r="K471" s="220"/>
      <c r="L471" s="220"/>
      <c r="M471" s="220"/>
      <c r="N471" s="72"/>
      <c r="O471" s="72"/>
      <c r="P471" s="72"/>
      <c r="Q471" s="207" t="str">
        <f t="shared" si="25"/>
        <v/>
      </c>
      <c r="R471" s="95"/>
      <c r="S471" s="72"/>
      <c r="T471" s="221"/>
      <c r="U471" s="207" t="str">
        <f t="shared" si="26"/>
        <v/>
      </c>
      <c r="V471" s="96"/>
      <c r="AE471" s="222"/>
      <c r="AF471" s="72"/>
      <c r="AG471" s="72"/>
      <c r="AH471" s="72"/>
      <c r="AI471" s="72"/>
      <c r="AJ471" s="72"/>
      <c r="AK471" s="72"/>
      <c r="AL471" s="72"/>
    </row>
    <row r="472" spans="1:38" s="119" customFormat="1" x14ac:dyDescent="0.2">
      <c r="A472" s="72"/>
      <c r="B472" s="207" t="str">
        <f t="shared" si="24"/>
        <v/>
      </c>
      <c r="C472" s="73"/>
      <c r="D472" s="219"/>
      <c r="E472" s="219"/>
      <c r="F472" s="220"/>
      <c r="G472" s="220"/>
      <c r="H472" s="220"/>
      <c r="I472" s="220"/>
      <c r="J472" s="220"/>
      <c r="K472" s="220"/>
      <c r="L472" s="220"/>
      <c r="M472" s="220"/>
      <c r="N472" s="72"/>
      <c r="O472" s="72"/>
      <c r="P472" s="72"/>
      <c r="Q472" s="207" t="str">
        <f t="shared" si="25"/>
        <v/>
      </c>
      <c r="R472" s="95"/>
      <c r="S472" s="72"/>
      <c r="T472" s="221"/>
      <c r="U472" s="207" t="str">
        <f t="shared" si="26"/>
        <v/>
      </c>
      <c r="V472" s="96"/>
      <c r="AE472" s="222"/>
      <c r="AF472" s="72"/>
      <c r="AG472" s="72"/>
      <c r="AH472" s="72"/>
      <c r="AI472" s="72"/>
      <c r="AJ472" s="72"/>
      <c r="AK472" s="72"/>
      <c r="AL472" s="72"/>
    </row>
    <row r="473" spans="1:38" s="119" customFormat="1" x14ac:dyDescent="0.2">
      <c r="A473" s="72"/>
      <c r="B473" s="207" t="str">
        <f t="shared" si="24"/>
        <v/>
      </c>
      <c r="C473" s="73"/>
      <c r="D473" s="219"/>
      <c r="E473" s="219"/>
      <c r="F473" s="220"/>
      <c r="G473" s="220"/>
      <c r="H473" s="220"/>
      <c r="I473" s="220"/>
      <c r="J473" s="220"/>
      <c r="K473" s="220"/>
      <c r="L473" s="220"/>
      <c r="M473" s="220"/>
      <c r="N473" s="72"/>
      <c r="O473" s="72"/>
      <c r="P473" s="72"/>
      <c r="Q473" s="207" t="str">
        <f t="shared" si="25"/>
        <v/>
      </c>
      <c r="R473" s="95"/>
      <c r="S473" s="72"/>
      <c r="T473" s="221"/>
      <c r="U473" s="207" t="str">
        <f t="shared" si="26"/>
        <v/>
      </c>
      <c r="V473" s="96"/>
      <c r="AE473" s="222"/>
      <c r="AF473" s="72"/>
      <c r="AG473" s="72"/>
      <c r="AH473" s="72"/>
      <c r="AI473" s="72"/>
      <c r="AJ473" s="72"/>
      <c r="AK473" s="72"/>
      <c r="AL473" s="72"/>
    </row>
    <row r="474" spans="1:38" s="119" customFormat="1" x14ac:dyDescent="0.2">
      <c r="A474" s="72"/>
      <c r="B474" s="207" t="str">
        <f t="shared" si="24"/>
        <v/>
      </c>
      <c r="C474" s="73"/>
      <c r="D474" s="219"/>
      <c r="E474" s="219"/>
      <c r="F474" s="220"/>
      <c r="G474" s="220"/>
      <c r="H474" s="220"/>
      <c r="I474" s="220"/>
      <c r="J474" s="220"/>
      <c r="K474" s="220"/>
      <c r="L474" s="220"/>
      <c r="M474" s="220"/>
      <c r="N474" s="72"/>
      <c r="O474" s="72"/>
      <c r="P474" s="72"/>
      <c r="Q474" s="207" t="str">
        <f t="shared" si="25"/>
        <v/>
      </c>
      <c r="R474" s="95"/>
      <c r="S474" s="72"/>
      <c r="T474" s="221"/>
      <c r="U474" s="207" t="str">
        <f t="shared" si="26"/>
        <v/>
      </c>
      <c r="V474" s="96"/>
      <c r="AE474" s="222"/>
      <c r="AF474" s="72"/>
      <c r="AG474" s="72"/>
      <c r="AH474" s="72"/>
      <c r="AI474" s="72"/>
      <c r="AJ474" s="72"/>
      <c r="AK474" s="72"/>
      <c r="AL474" s="72"/>
    </row>
    <row r="475" spans="1:38" s="119" customFormat="1" x14ac:dyDescent="0.2">
      <c r="A475" s="72"/>
      <c r="B475" s="207" t="str">
        <f t="shared" si="24"/>
        <v/>
      </c>
      <c r="C475" s="73"/>
      <c r="D475" s="219"/>
      <c r="E475" s="219"/>
      <c r="F475" s="220"/>
      <c r="G475" s="220"/>
      <c r="H475" s="220"/>
      <c r="I475" s="220"/>
      <c r="J475" s="220"/>
      <c r="K475" s="220"/>
      <c r="L475" s="220"/>
      <c r="M475" s="220"/>
      <c r="N475" s="72"/>
      <c r="O475" s="72"/>
      <c r="P475" s="72"/>
      <c r="Q475" s="207" t="str">
        <f t="shared" si="25"/>
        <v/>
      </c>
      <c r="R475" s="95"/>
      <c r="S475" s="72"/>
      <c r="T475" s="221"/>
      <c r="U475" s="207" t="str">
        <f t="shared" si="26"/>
        <v/>
      </c>
      <c r="V475" s="96"/>
      <c r="AE475" s="222"/>
      <c r="AF475" s="72"/>
      <c r="AG475" s="72"/>
      <c r="AH475" s="72"/>
      <c r="AI475" s="72"/>
      <c r="AJ475" s="72"/>
      <c r="AK475" s="72"/>
      <c r="AL475" s="72"/>
    </row>
    <row r="476" spans="1:38" s="119" customFormat="1" x14ac:dyDescent="0.2">
      <c r="A476" s="72"/>
      <c r="B476" s="207" t="str">
        <f t="shared" si="24"/>
        <v/>
      </c>
      <c r="C476" s="73"/>
      <c r="D476" s="219"/>
      <c r="E476" s="219"/>
      <c r="F476" s="220"/>
      <c r="G476" s="220"/>
      <c r="H476" s="220"/>
      <c r="I476" s="220"/>
      <c r="J476" s="220"/>
      <c r="K476" s="220"/>
      <c r="L476" s="220"/>
      <c r="M476" s="220"/>
      <c r="N476" s="72"/>
      <c r="O476" s="72"/>
      <c r="P476" s="72"/>
      <c r="Q476" s="207" t="str">
        <f t="shared" si="25"/>
        <v/>
      </c>
      <c r="R476" s="95"/>
      <c r="S476" s="72"/>
      <c r="T476" s="221"/>
      <c r="U476" s="207" t="str">
        <f t="shared" si="26"/>
        <v/>
      </c>
      <c r="V476" s="96"/>
      <c r="AE476" s="222"/>
      <c r="AF476" s="72"/>
      <c r="AG476" s="72"/>
      <c r="AH476" s="72"/>
      <c r="AI476" s="72"/>
      <c r="AJ476" s="72"/>
      <c r="AK476" s="72"/>
      <c r="AL476" s="72"/>
    </row>
    <row r="477" spans="1:38" s="119" customFormat="1" x14ac:dyDescent="0.2">
      <c r="A477" s="72"/>
      <c r="B477" s="207" t="str">
        <f t="shared" si="24"/>
        <v/>
      </c>
      <c r="C477" s="73"/>
      <c r="D477" s="219"/>
      <c r="E477" s="219"/>
      <c r="F477" s="220"/>
      <c r="G477" s="220"/>
      <c r="H477" s="220"/>
      <c r="I477" s="220"/>
      <c r="J477" s="220"/>
      <c r="K477" s="220"/>
      <c r="L477" s="220"/>
      <c r="M477" s="220"/>
      <c r="N477" s="72"/>
      <c r="O477" s="72"/>
      <c r="P477" s="72"/>
      <c r="Q477" s="207" t="str">
        <f t="shared" si="25"/>
        <v/>
      </c>
      <c r="R477" s="95"/>
      <c r="S477" s="72"/>
      <c r="T477" s="221"/>
      <c r="U477" s="207" t="str">
        <f t="shared" si="26"/>
        <v/>
      </c>
      <c r="V477" s="96"/>
      <c r="AE477" s="222"/>
      <c r="AF477" s="72"/>
      <c r="AG477" s="72"/>
      <c r="AH477" s="72"/>
      <c r="AI477" s="72"/>
      <c r="AJ477" s="72"/>
      <c r="AK477" s="72"/>
      <c r="AL477" s="72"/>
    </row>
    <row r="478" spans="1:38" s="119" customFormat="1" x14ac:dyDescent="0.2">
      <c r="A478" s="72"/>
      <c r="B478" s="207" t="str">
        <f t="shared" si="24"/>
        <v/>
      </c>
      <c r="C478" s="73"/>
      <c r="D478" s="219"/>
      <c r="E478" s="219"/>
      <c r="F478" s="220"/>
      <c r="G478" s="220"/>
      <c r="H478" s="220"/>
      <c r="I478" s="220"/>
      <c r="J478" s="220"/>
      <c r="K478" s="220"/>
      <c r="L478" s="220"/>
      <c r="M478" s="220"/>
      <c r="N478" s="72"/>
      <c r="O478" s="72"/>
      <c r="P478" s="72"/>
      <c r="Q478" s="207" t="str">
        <f t="shared" si="25"/>
        <v/>
      </c>
      <c r="R478" s="95"/>
      <c r="S478" s="72"/>
      <c r="T478" s="221"/>
      <c r="U478" s="207" t="str">
        <f t="shared" si="26"/>
        <v/>
      </c>
      <c r="V478" s="96"/>
      <c r="AE478" s="222"/>
      <c r="AF478" s="72"/>
      <c r="AG478" s="72"/>
      <c r="AH478" s="72"/>
      <c r="AI478" s="72"/>
      <c r="AJ478" s="72"/>
      <c r="AK478" s="72"/>
      <c r="AL478" s="72"/>
    </row>
    <row r="479" spans="1:38" s="119" customFormat="1" x14ac:dyDescent="0.2">
      <c r="A479" s="72"/>
      <c r="B479" s="207" t="str">
        <f t="shared" si="24"/>
        <v/>
      </c>
      <c r="C479" s="73"/>
      <c r="D479" s="219"/>
      <c r="E479" s="219"/>
      <c r="F479" s="220"/>
      <c r="G479" s="220"/>
      <c r="H479" s="220"/>
      <c r="I479" s="220"/>
      <c r="J479" s="220"/>
      <c r="K479" s="220"/>
      <c r="L479" s="220"/>
      <c r="M479" s="220"/>
      <c r="N479" s="72"/>
      <c r="O479" s="72"/>
      <c r="P479" s="72"/>
      <c r="Q479" s="207" t="str">
        <f t="shared" si="25"/>
        <v/>
      </c>
      <c r="R479" s="95"/>
      <c r="S479" s="72"/>
      <c r="T479" s="221"/>
      <c r="U479" s="207" t="str">
        <f t="shared" si="26"/>
        <v/>
      </c>
      <c r="V479" s="96"/>
      <c r="AE479" s="222"/>
      <c r="AF479" s="72"/>
      <c r="AG479" s="72"/>
      <c r="AH479" s="72"/>
      <c r="AI479" s="72"/>
      <c r="AJ479" s="72"/>
      <c r="AK479" s="72"/>
      <c r="AL479" s="72"/>
    </row>
    <row r="480" spans="1:38" s="119" customFormat="1" x14ac:dyDescent="0.2">
      <c r="A480" s="72"/>
      <c r="B480" s="207" t="str">
        <f t="shared" si="24"/>
        <v/>
      </c>
      <c r="C480" s="73"/>
      <c r="D480" s="219"/>
      <c r="E480" s="219"/>
      <c r="F480" s="220"/>
      <c r="G480" s="220"/>
      <c r="H480" s="220"/>
      <c r="I480" s="220"/>
      <c r="J480" s="220"/>
      <c r="K480" s="220"/>
      <c r="L480" s="220"/>
      <c r="M480" s="220"/>
      <c r="N480" s="72"/>
      <c r="O480" s="72"/>
      <c r="P480" s="72"/>
      <c r="Q480" s="207" t="str">
        <f t="shared" si="25"/>
        <v/>
      </c>
      <c r="R480" s="95"/>
      <c r="S480" s="72"/>
      <c r="T480" s="221"/>
      <c r="U480" s="207" t="str">
        <f t="shared" si="26"/>
        <v/>
      </c>
      <c r="V480" s="96"/>
      <c r="AE480" s="222"/>
      <c r="AF480" s="72"/>
      <c r="AG480" s="72"/>
      <c r="AH480" s="72"/>
      <c r="AI480" s="72"/>
      <c r="AJ480" s="72"/>
      <c r="AK480" s="72"/>
      <c r="AL480" s="72"/>
    </row>
    <row r="481" spans="1:38" s="119" customFormat="1" x14ac:dyDescent="0.2">
      <c r="A481" s="72"/>
      <c r="B481" s="207" t="str">
        <f t="shared" si="24"/>
        <v/>
      </c>
      <c r="C481" s="73"/>
      <c r="D481" s="219"/>
      <c r="E481" s="219"/>
      <c r="F481" s="220"/>
      <c r="G481" s="220"/>
      <c r="H481" s="220"/>
      <c r="I481" s="220"/>
      <c r="J481" s="220"/>
      <c r="K481" s="220"/>
      <c r="L481" s="220"/>
      <c r="M481" s="220"/>
      <c r="N481" s="72"/>
      <c r="O481" s="72"/>
      <c r="P481" s="72"/>
      <c r="Q481" s="207" t="str">
        <f t="shared" si="25"/>
        <v/>
      </c>
      <c r="R481" s="95"/>
      <c r="S481" s="72"/>
      <c r="T481" s="221"/>
      <c r="U481" s="207" t="str">
        <f t="shared" si="26"/>
        <v/>
      </c>
      <c r="V481" s="96"/>
      <c r="AE481" s="222"/>
      <c r="AF481" s="72"/>
      <c r="AG481" s="72"/>
      <c r="AH481" s="72"/>
      <c r="AI481" s="72"/>
      <c r="AJ481" s="72"/>
      <c r="AK481" s="72"/>
      <c r="AL481" s="72"/>
    </row>
    <row r="482" spans="1:38" s="119" customFormat="1" x14ac:dyDescent="0.2">
      <c r="A482" s="72"/>
      <c r="B482" s="207" t="str">
        <f t="shared" si="24"/>
        <v/>
      </c>
      <c r="C482" s="73"/>
      <c r="D482" s="219"/>
      <c r="E482" s="219"/>
      <c r="F482" s="220"/>
      <c r="G482" s="220"/>
      <c r="H482" s="220"/>
      <c r="I482" s="220"/>
      <c r="J482" s="220"/>
      <c r="K482" s="220"/>
      <c r="L482" s="220"/>
      <c r="M482" s="220"/>
      <c r="N482" s="72"/>
      <c r="O482" s="72"/>
      <c r="P482" s="72"/>
      <c r="Q482" s="207" t="str">
        <f t="shared" si="25"/>
        <v/>
      </c>
      <c r="R482" s="95"/>
      <c r="S482" s="72"/>
      <c r="T482" s="221"/>
      <c r="U482" s="207" t="str">
        <f t="shared" si="26"/>
        <v/>
      </c>
      <c r="V482" s="96"/>
      <c r="AE482" s="222"/>
      <c r="AF482" s="72"/>
      <c r="AG482" s="72"/>
      <c r="AH482" s="72"/>
      <c r="AI482" s="72"/>
      <c r="AJ482" s="72"/>
      <c r="AK482" s="72"/>
      <c r="AL482" s="72"/>
    </row>
    <row r="483" spans="1:38" s="119" customFormat="1" x14ac:dyDescent="0.2">
      <c r="A483" s="72"/>
      <c r="B483" s="207" t="str">
        <f t="shared" si="24"/>
        <v/>
      </c>
      <c r="C483" s="73"/>
      <c r="D483" s="219"/>
      <c r="E483" s="219"/>
      <c r="F483" s="220"/>
      <c r="G483" s="220"/>
      <c r="H483" s="220"/>
      <c r="I483" s="220"/>
      <c r="J483" s="220"/>
      <c r="K483" s="220"/>
      <c r="L483" s="220"/>
      <c r="M483" s="220"/>
      <c r="N483" s="72"/>
      <c r="O483" s="72"/>
      <c r="P483" s="72"/>
      <c r="Q483" s="207" t="str">
        <f t="shared" si="25"/>
        <v/>
      </c>
      <c r="R483" s="95"/>
      <c r="S483" s="72"/>
      <c r="T483" s="221"/>
      <c r="U483" s="207" t="str">
        <f t="shared" si="26"/>
        <v/>
      </c>
      <c r="V483" s="96"/>
      <c r="AE483" s="222"/>
      <c r="AF483" s="72"/>
      <c r="AG483" s="72"/>
      <c r="AH483" s="72"/>
      <c r="AI483" s="72"/>
      <c r="AJ483" s="72"/>
      <c r="AK483" s="72"/>
      <c r="AL483" s="72"/>
    </row>
    <row r="484" spans="1:38" s="119" customFormat="1" x14ac:dyDescent="0.2">
      <c r="A484" s="72"/>
      <c r="B484" s="207" t="str">
        <f t="shared" si="24"/>
        <v/>
      </c>
      <c r="C484" s="73"/>
      <c r="D484" s="219"/>
      <c r="E484" s="219"/>
      <c r="F484" s="220"/>
      <c r="G484" s="220"/>
      <c r="H484" s="220"/>
      <c r="I484" s="220"/>
      <c r="J484" s="220"/>
      <c r="K484" s="220"/>
      <c r="L484" s="220"/>
      <c r="M484" s="220"/>
      <c r="N484" s="72"/>
      <c r="O484" s="72"/>
      <c r="P484" s="72"/>
      <c r="Q484" s="207" t="str">
        <f t="shared" si="25"/>
        <v/>
      </c>
      <c r="R484" s="95"/>
      <c r="S484" s="72"/>
      <c r="T484" s="221"/>
      <c r="U484" s="207" t="str">
        <f t="shared" si="26"/>
        <v/>
      </c>
      <c r="V484" s="96"/>
      <c r="AE484" s="222"/>
      <c r="AF484" s="72"/>
      <c r="AG484" s="72"/>
      <c r="AH484" s="72"/>
      <c r="AI484" s="72"/>
      <c r="AJ484" s="72"/>
      <c r="AK484" s="72"/>
      <c r="AL484" s="72"/>
    </row>
    <row r="485" spans="1:38" s="119" customFormat="1" x14ac:dyDescent="0.2">
      <c r="A485" s="72"/>
      <c r="B485" s="207" t="str">
        <f t="shared" si="24"/>
        <v/>
      </c>
      <c r="C485" s="73"/>
      <c r="D485" s="219"/>
      <c r="E485" s="219"/>
      <c r="F485" s="220"/>
      <c r="G485" s="220"/>
      <c r="H485" s="220"/>
      <c r="I485" s="220"/>
      <c r="J485" s="220"/>
      <c r="K485" s="220"/>
      <c r="L485" s="220"/>
      <c r="M485" s="220"/>
      <c r="N485" s="72"/>
      <c r="O485" s="72"/>
      <c r="P485" s="72"/>
      <c r="Q485" s="207" t="str">
        <f t="shared" si="25"/>
        <v/>
      </c>
      <c r="R485" s="95"/>
      <c r="S485" s="72"/>
      <c r="T485" s="221"/>
      <c r="U485" s="207" t="str">
        <f t="shared" si="26"/>
        <v/>
      </c>
      <c r="V485" s="96"/>
      <c r="AE485" s="222"/>
      <c r="AF485" s="72"/>
      <c r="AG485" s="72"/>
      <c r="AH485" s="72"/>
      <c r="AI485" s="72"/>
      <c r="AJ485" s="72"/>
      <c r="AK485" s="72"/>
      <c r="AL485" s="72"/>
    </row>
    <row r="486" spans="1:38" s="119" customFormat="1" x14ac:dyDescent="0.2">
      <c r="A486" s="72"/>
      <c r="B486" s="207" t="str">
        <f t="shared" si="24"/>
        <v/>
      </c>
      <c r="C486" s="73"/>
      <c r="D486" s="219"/>
      <c r="E486" s="219"/>
      <c r="F486" s="220"/>
      <c r="G486" s="220"/>
      <c r="H486" s="220"/>
      <c r="I486" s="220"/>
      <c r="J486" s="220"/>
      <c r="K486" s="220"/>
      <c r="L486" s="220"/>
      <c r="M486" s="220"/>
      <c r="N486" s="72"/>
      <c r="O486" s="72"/>
      <c r="P486" s="72"/>
      <c r="Q486" s="207" t="str">
        <f t="shared" si="25"/>
        <v/>
      </c>
      <c r="R486" s="95"/>
      <c r="S486" s="72"/>
      <c r="T486" s="221"/>
      <c r="U486" s="207" t="str">
        <f t="shared" si="26"/>
        <v/>
      </c>
      <c r="V486" s="96"/>
      <c r="AE486" s="222"/>
      <c r="AF486" s="72"/>
      <c r="AG486" s="72"/>
      <c r="AH486" s="72"/>
      <c r="AI486" s="72"/>
      <c r="AJ486" s="72"/>
      <c r="AK486" s="72"/>
      <c r="AL486" s="72"/>
    </row>
    <row r="487" spans="1:38" s="119" customFormat="1" x14ac:dyDescent="0.2">
      <c r="A487" s="72"/>
      <c r="B487" s="207" t="str">
        <f t="shared" si="24"/>
        <v/>
      </c>
      <c r="C487" s="73"/>
      <c r="D487" s="219"/>
      <c r="E487" s="219"/>
      <c r="F487" s="220"/>
      <c r="G487" s="220"/>
      <c r="H487" s="220"/>
      <c r="I487" s="220"/>
      <c r="J487" s="220"/>
      <c r="K487" s="220"/>
      <c r="L487" s="220"/>
      <c r="M487" s="220"/>
      <c r="N487" s="72"/>
      <c r="O487" s="72"/>
      <c r="P487" s="72"/>
      <c r="Q487" s="207" t="str">
        <f t="shared" si="25"/>
        <v/>
      </c>
      <c r="R487" s="95"/>
      <c r="S487" s="72"/>
      <c r="T487" s="221"/>
      <c r="U487" s="207" t="str">
        <f t="shared" si="26"/>
        <v/>
      </c>
      <c r="V487" s="96"/>
      <c r="AE487" s="222"/>
      <c r="AF487" s="72"/>
      <c r="AG487" s="72"/>
      <c r="AH487" s="72"/>
      <c r="AI487" s="72"/>
      <c r="AJ487" s="72"/>
      <c r="AK487" s="72"/>
      <c r="AL487" s="72"/>
    </row>
    <row r="488" spans="1:38" s="119" customFormat="1" x14ac:dyDescent="0.2">
      <c r="A488" s="72"/>
      <c r="B488" s="207" t="str">
        <f t="shared" si="24"/>
        <v/>
      </c>
      <c r="C488" s="73"/>
      <c r="D488" s="219"/>
      <c r="E488" s="219"/>
      <c r="F488" s="220"/>
      <c r="G488" s="220"/>
      <c r="H488" s="220"/>
      <c r="I488" s="220"/>
      <c r="J488" s="220"/>
      <c r="K488" s="220"/>
      <c r="L488" s="220"/>
      <c r="M488" s="220"/>
      <c r="N488" s="72"/>
      <c r="O488" s="72"/>
      <c r="P488" s="72"/>
      <c r="Q488" s="207" t="str">
        <f t="shared" si="25"/>
        <v/>
      </c>
      <c r="R488" s="95"/>
      <c r="S488" s="72"/>
      <c r="T488" s="221"/>
      <c r="U488" s="207" t="str">
        <f t="shared" si="26"/>
        <v/>
      </c>
      <c r="V488" s="96"/>
      <c r="AE488" s="222"/>
      <c r="AF488" s="72"/>
      <c r="AG488" s="72"/>
      <c r="AH488" s="72"/>
      <c r="AI488" s="72"/>
      <c r="AJ488" s="72"/>
      <c r="AK488" s="72"/>
      <c r="AL488" s="72"/>
    </row>
    <row r="489" spans="1:38" s="119" customFormat="1" x14ac:dyDescent="0.2">
      <c r="A489" s="72"/>
      <c r="B489" s="207" t="str">
        <f t="shared" si="24"/>
        <v/>
      </c>
      <c r="C489" s="73"/>
      <c r="D489" s="219"/>
      <c r="E489" s="219"/>
      <c r="F489" s="220"/>
      <c r="G489" s="220"/>
      <c r="H489" s="220"/>
      <c r="I489" s="220"/>
      <c r="J489" s="220"/>
      <c r="K489" s="220"/>
      <c r="L489" s="220"/>
      <c r="M489" s="220"/>
      <c r="N489" s="72"/>
      <c r="O489" s="72"/>
      <c r="P489" s="72"/>
      <c r="Q489" s="207" t="str">
        <f t="shared" si="25"/>
        <v/>
      </c>
      <c r="R489" s="95"/>
      <c r="S489" s="72"/>
      <c r="T489" s="221"/>
      <c r="U489" s="207" t="str">
        <f t="shared" si="26"/>
        <v/>
      </c>
      <c r="V489" s="96"/>
      <c r="AE489" s="222"/>
      <c r="AF489" s="72"/>
      <c r="AG489" s="72"/>
      <c r="AH489" s="72"/>
      <c r="AI489" s="72"/>
      <c r="AJ489" s="72"/>
      <c r="AK489" s="72"/>
      <c r="AL489" s="72"/>
    </row>
    <row r="490" spans="1:38" s="119" customFormat="1" x14ac:dyDescent="0.2">
      <c r="A490" s="72"/>
      <c r="B490" s="207" t="str">
        <f t="shared" si="24"/>
        <v/>
      </c>
      <c r="C490" s="73"/>
      <c r="D490" s="219"/>
      <c r="E490" s="219"/>
      <c r="F490" s="220"/>
      <c r="G490" s="220"/>
      <c r="H490" s="220"/>
      <c r="I490" s="220"/>
      <c r="J490" s="220"/>
      <c r="K490" s="220"/>
      <c r="L490" s="220"/>
      <c r="M490" s="220"/>
      <c r="N490" s="72"/>
      <c r="O490" s="72"/>
      <c r="P490" s="72"/>
      <c r="Q490" s="207" t="str">
        <f t="shared" si="25"/>
        <v/>
      </c>
      <c r="R490" s="95"/>
      <c r="S490" s="72"/>
      <c r="T490" s="221"/>
      <c r="U490" s="207" t="str">
        <f t="shared" si="26"/>
        <v/>
      </c>
      <c r="V490" s="96"/>
      <c r="AE490" s="222"/>
      <c r="AF490" s="72"/>
      <c r="AG490" s="72"/>
      <c r="AH490" s="72"/>
      <c r="AI490" s="72"/>
      <c r="AJ490" s="72"/>
      <c r="AK490" s="72"/>
      <c r="AL490" s="72"/>
    </row>
    <row r="491" spans="1:38" s="119" customFormat="1" x14ac:dyDescent="0.2">
      <c r="A491" s="72"/>
      <c r="B491" s="207" t="str">
        <f t="shared" si="24"/>
        <v/>
      </c>
      <c r="C491" s="73"/>
      <c r="D491" s="219"/>
      <c r="E491" s="219"/>
      <c r="F491" s="220"/>
      <c r="G491" s="220"/>
      <c r="H491" s="220"/>
      <c r="I491" s="220"/>
      <c r="J491" s="220"/>
      <c r="K491" s="220"/>
      <c r="L491" s="220"/>
      <c r="M491" s="220"/>
      <c r="N491" s="72"/>
      <c r="O491" s="72"/>
      <c r="P491" s="72"/>
      <c r="Q491" s="207" t="str">
        <f t="shared" si="25"/>
        <v/>
      </c>
      <c r="R491" s="95"/>
      <c r="S491" s="72"/>
      <c r="T491" s="221"/>
      <c r="U491" s="207" t="str">
        <f t="shared" si="26"/>
        <v/>
      </c>
      <c r="V491" s="96"/>
      <c r="AE491" s="222"/>
      <c r="AF491" s="72"/>
      <c r="AG491" s="72"/>
      <c r="AH491" s="72"/>
      <c r="AI491" s="72"/>
      <c r="AJ491" s="72"/>
      <c r="AK491" s="72"/>
      <c r="AL491" s="72"/>
    </row>
    <row r="492" spans="1:38" s="119" customFormat="1" x14ac:dyDescent="0.2">
      <c r="A492" s="72"/>
      <c r="B492" s="207" t="str">
        <f t="shared" si="24"/>
        <v/>
      </c>
      <c r="C492" s="73"/>
      <c r="D492" s="219"/>
      <c r="E492" s="219"/>
      <c r="F492" s="220"/>
      <c r="G492" s="220"/>
      <c r="H492" s="220"/>
      <c r="I492" s="220"/>
      <c r="J492" s="220"/>
      <c r="K492" s="220"/>
      <c r="L492" s="220"/>
      <c r="M492" s="220"/>
      <c r="N492" s="72"/>
      <c r="O492" s="72"/>
      <c r="P492" s="72"/>
      <c r="Q492" s="207" t="str">
        <f t="shared" si="25"/>
        <v/>
      </c>
      <c r="R492" s="95"/>
      <c r="S492" s="72"/>
      <c r="T492" s="221"/>
      <c r="U492" s="207" t="str">
        <f t="shared" si="26"/>
        <v/>
      </c>
      <c r="V492" s="96"/>
      <c r="AE492" s="222"/>
      <c r="AF492" s="72"/>
      <c r="AG492" s="72"/>
      <c r="AH492" s="72"/>
      <c r="AI492" s="72"/>
      <c r="AJ492" s="72"/>
      <c r="AK492" s="72"/>
      <c r="AL492" s="72"/>
    </row>
    <row r="493" spans="1:38" s="119" customFormat="1" x14ac:dyDescent="0.2">
      <c r="A493" s="72"/>
      <c r="B493" s="207" t="str">
        <f t="shared" si="24"/>
        <v/>
      </c>
      <c r="C493" s="73"/>
      <c r="D493" s="219"/>
      <c r="E493" s="219"/>
      <c r="F493" s="220"/>
      <c r="G493" s="220"/>
      <c r="H493" s="220"/>
      <c r="I493" s="220"/>
      <c r="J493" s="220"/>
      <c r="K493" s="220"/>
      <c r="L493" s="220"/>
      <c r="M493" s="220"/>
      <c r="N493" s="72"/>
      <c r="O493" s="72"/>
      <c r="P493" s="72"/>
      <c r="Q493" s="207" t="str">
        <f t="shared" si="25"/>
        <v/>
      </c>
      <c r="R493" s="95"/>
      <c r="S493" s="72"/>
      <c r="T493" s="221"/>
      <c r="U493" s="207" t="str">
        <f t="shared" si="26"/>
        <v/>
      </c>
      <c r="V493" s="96"/>
      <c r="AE493" s="222"/>
      <c r="AF493" s="72"/>
      <c r="AG493" s="72"/>
      <c r="AH493" s="72"/>
      <c r="AI493" s="72"/>
      <c r="AJ493" s="72"/>
      <c r="AK493" s="72"/>
      <c r="AL493" s="72"/>
    </row>
    <row r="494" spans="1:38" s="119" customFormat="1" x14ac:dyDescent="0.2">
      <c r="A494" s="72"/>
      <c r="B494" s="207" t="str">
        <f t="shared" si="24"/>
        <v/>
      </c>
      <c r="C494" s="73"/>
      <c r="D494" s="219"/>
      <c r="E494" s="219"/>
      <c r="F494" s="220"/>
      <c r="G494" s="220"/>
      <c r="H494" s="220"/>
      <c r="I494" s="220"/>
      <c r="J494" s="220"/>
      <c r="K494" s="220"/>
      <c r="L494" s="220"/>
      <c r="M494" s="220"/>
      <c r="N494" s="72"/>
      <c r="O494" s="72"/>
      <c r="P494" s="72"/>
      <c r="Q494" s="207" t="str">
        <f t="shared" si="25"/>
        <v/>
      </c>
      <c r="R494" s="95"/>
      <c r="S494" s="72"/>
      <c r="T494" s="221"/>
      <c r="U494" s="207" t="str">
        <f t="shared" si="26"/>
        <v/>
      </c>
      <c r="V494" s="96"/>
      <c r="AE494" s="222"/>
      <c r="AF494" s="72"/>
      <c r="AG494" s="72"/>
      <c r="AH494" s="72"/>
      <c r="AI494" s="72"/>
      <c r="AJ494" s="72"/>
      <c r="AK494" s="72"/>
      <c r="AL494" s="72"/>
    </row>
    <row r="495" spans="1:38" s="119" customFormat="1" x14ac:dyDescent="0.2">
      <c r="A495" s="72"/>
      <c r="B495" s="207" t="str">
        <f t="shared" si="24"/>
        <v/>
      </c>
      <c r="C495" s="73"/>
      <c r="D495" s="219"/>
      <c r="E495" s="219"/>
      <c r="F495" s="220"/>
      <c r="G495" s="220"/>
      <c r="H495" s="220"/>
      <c r="I495" s="220"/>
      <c r="J495" s="220"/>
      <c r="K495" s="220"/>
      <c r="L495" s="220"/>
      <c r="M495" s="220"/>
      <c r="N495" s="72"/>
      <c r="O495" s="72"/>
      <c r="P495" s="72"/>
      <c r="Q495" s="207" t="str">
        <f t="shared" si="25"/>
        <v/>
      </c>
      <c r="R495" s="95"/>
      <c r="S495" s="72"/>
      <c r="T495" s="221"/>
      <c r="U495" s="207" t="str">
        <f t="shared" si="26"/>
        <v/>
      </c>
      <c r="V495" s="96"/>
      <c r="AE495" s="222"/>
      <c r="AF495" s="72"/>
      <c r="AG495" s="72"/>
      <c r="AH495" s="72"/>
      <c r="AI495" s="72"/>
      <c r="AJ495" s="72"/>
      <c r="AK495" s="72"/>
      <c r="AL495" s="72"/>
    </row>
  </sheetData>
  <conditionalFormatting sqref="N6:N495 S6:T495 V6:V495 AE6:AE495 C6:F495">
    <cfRule type="expression" dxfId="89" priority="5">
      <formula>$A6="ADD"</formula>
    </cfRule>
  </conditionalFormatting>
  <conditionalFormatting sqref="T6:T495 C6:C495 AE6:AF495">
    <cfRule type="expression" dxfId="88" priority="3">
      <formula>$A6="Delete"</formula>
    </cfRule>
    <cfRule type="expression" dxfId="87" priority="4">
      <formula>$A6="UPDATE"</formula>
    </cfRule>
  </conditionalFormatting>
  <conditionalFormatting sqref="P6:P495">
    <cfRule type="expression" dxfId="86" priority="2">
      <formula>$O6&lt;&gt;""</formula>
    </cfRule>
  </conditionalFormatting>
  <conditionalFormatting sqref="R6:R495">
    <cfRule type="expression" dxfId="85" priority="1">
      <formula>$A6="ADD"</formula>
    </cfRule>
  </conditionalFormatting>
  <dataValidations count="15">
    <dataValidation type="whole" errorStyle="warning" allowBlank="1" showInputMessage="1" showErrorMessage="1" sqref="N6:O495">
      <formula1>0</formula1>
      <formula2>30000</formula2>
    </dataValidation>
    <dataValidation type="list" allowBlank="1" showInputMessage="1" showErrorMessage="1" errorTitle="SWC Type" error="This is not a valid SWC type" sqref="T6:T495">
      <formula1>SWC_SWC_Type_English_Description</formula1>
    </dataValidation>
    <dataValidation type="list" allowBlank="1" showInputMessage="1" showErrorMessage="1" sqref="F6:M495">
      <formula1>SWC_SWC_Side</formula1>
    </dataValidation>
    <dataValidation type="list" allowBlank="1" showInputMessage="1" showErrorMessage="1" sqref="A6:A495">
      <formula1>Generic_Action</formula1>
    </dataValidation>
    <dataValidation type="whole" allowBlank="1" showInputMessage="1" showErrorMessage="1" sqref="AE6:AE495">
      <formula1>0</formula1>
      <formula2>100000000</formula2>
    </dataValidation>
    <dataValidation type="date" allowBlank="1" showInputMessage="1" showErrorMessage="1" sqref="AK6:AK495">
      <formula1>29221</formula1>
      <formula2>40543</formula2>
    </dataValidation>
    <dataValidation type="date" allowBlank="1" showInputMessage="1" showErrorMessage="1" sqref="AI6:AI495">
      <formula1>36526</formula1>
      <formula2>40543</formula2>
    </dataValidation>
    <dataValidation type="decimal" allowBlank="1" showInputMessage="1" showErrorMessage="1" sqref="S6:S495">
      <formula1>0</formula1>
      <formula2>120</formula2>
    </dataValidation>
    <dataValidation type="decimal" allowBlank="1" showInputMessage="1" showErrorMessage="1" sqref="R6:R495">
      <formula1>-20</formula1>
      <formula2>20</formula2>
    </dataValidation>
    <dataValidation type="whole" allowBlank="1" showInputMessage="1" showErrorMessage="1" sqref="D6:E495">
      <formula1>0</formula1>
      <formula2>99999</formula2>
    </dataValidation>
    <dataValidation type="date" allowBlank="1" showInputMessage="1" showErrorMessage="1" errorTitle="Construction Date" error="Enter  a valid date of construction" promptTitle="Construction date" prompt="dd/mm/yyyy" sqref="V6:V495">
      <formula1>18264</formula1>
      <formula2>40543</formula2>
    </dataValidation>
    <dataValidation type="list" errorStyle="warning" allowBlank="1" showInputMessage="1" showErrorMessage="1" sqref="P6:P495">
      <formula1>Generic_Length_Adjustment_Reason_English_Description</formula1>
    </dataValidation>
    <dataValidation errorStyle="warning" allowBlank="1" showInputMessage="1" showErrorMessage="1" sqref="Q6:Q495"/>
    <dataValidation type="list" errorStyle="warning" allowBlank="1" showInputMessage="1" showErrorMessage="1" sqref="C6:C495">
      <formula1>Generic_Roadnames</formula1>
    </dataValidation>
    <dataValidation type="list" allowBlank="1" showDropDown="1" showInputMessage="1" showErrorMessage="1" sqref="F1:M1">
      <formula1>$R$4:$R$5</formula1>
    </dataValidation>
  </dataValidations>
  <pageMargins left="0.74803149606299213" right="0.74803149606299213" top="0.82677165354330717" bottom="0.82677165354330717" header="0.51181102362204722" footer="0.51181102362204722"/>
  <pageSetup paperSize="8" orientation="landscape" r:id="rId1"/>
  <headerFooter alignWithMargins="0">
    <oddFooter>&amp;C&amp;8Page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T497"/>
  <sheetViews>
    <sheetView zoomScaleNormal="100" workbookViewId="0">
      <pane ySplit="5" topLeftCell="A6" activePane="bottomLeft" state="frozen"/>
      <selection pane="bottomLeft" activeCell="A6" sqref="A6:BF497"/>
    </sheetView>
  </sheetViews>
  <sheetFormatPr defaultRowHeight="12.75" outlineLevelRow="1" outlineLevelCol="1" x14ac:dyDescent="0.2"/>
  <cols>
    <col min="1" max="1" width="8.42578125" customWidth="1"/>
    <col min="2" max="2" width="10" customWidth="1"/>
    <col min="3" max="3" width="8.140625" hidden="1" customWidth="1" outlineLevel="1"/>
    <col min="4" max="4" width="33.140625" customWidth="1" collapsed="1"/>
    <col min="5" max="5" width="8.7109375" customWidth="1"/>
    <col min="6" max="6" width="9.7109375" hidden="1" customWidth="1" outlineLevel="1"/>
    <col min="7" max="7" width="7.85546875" customWidth="1" collapsed="1"/>
    <col min="8" max="8" width="9" hidden="1" customWidth="1" outlineLevel="1"/>
    <col min="9" max="9" width="13.140625" bestFit="1" customWidth="1" collapsed="1"/>
    <col min="10" max="10" width="11.28515625" customWidth="1"/>
    <col min="11" max="11" width="28" bestFit="1" customWidth="1"/>
    <col min="12" max="12" width="15.140625" hidden="1" customWidth="1" outlineLevel="1"/>
    <col min="13" max="13" width="7.5703125" hidden="1" customWidth="1" outlineLevel="1"/>
    <col min="14" max="14" width="7" hidden="1" customWidth="1" outlineLevel="1"/>
    <col min="15" max="15" width="11.5703125" hidden="1" customWidth="1" outlineLevel="1"/>
    <col min="16" max="16" width="11" hidden="1" customWidth="1" outlineLevel="1"/>
    <col min="17" max="17" width="8.5703125" hidden="1" customWidth="1" outlineLevel="1"/>
    <col min="18" max="18" width="7" hidden="1" customWidth="1" outlineLevel="1"/>
    <col min="19" max="19" width="13.7109375" hidden="1" customWidth="1" outlineLevel="1"/>
    <col min="20" max="20" width="10.42578125" hidden="1" customWidth="1" outlineLevel="1"/>
    <col min="21" max="21" width="8.5703125" bestFit="1" customWidth="1" collapsed="1"/>
    <col min="22" max="22" width="14.7109375" bestFit="1" customWidth="1"/>
    <col min="23" max="23" width="20.85546875" bestFit="1" customWidth="1"/>
    <col min="24" max="24" width="13.140625" hidden="1" customWidth="1" outlineLevel="1"/>
    <col min="25" max="25" width="6.28515625" customWidth="1" collapsed="1"/>
    <col min="26" max="26" width="21" bestFit="1" customWidth="1"/>
    <col min="27" max="27" width="15.85546875" hidden="1" customWidth="1" outlineLevel="1"/>
    <col min="28" max="28" width="12.28515625" bestFit="1" customWidth="1" collapsed="1"/>
    <col min="29" max="29" width="8.85546875" bestFit="1" customWidth="1"/>
    <col min="30" max="30" width="31.85546875" customWidth="1"/>
    <col min="31" max="31" width="10" hidden="1" customWidth="1" outlineLevel="1"/>
    <col min="32" max="32" width="12.85546875" customWidth="1" collapsed="1"/>
    <col min="33" max="33" width="13.7109375" hidden="1" customWidth="1" outlineLevel="1"/>
    <col min="34" max="34" width="11.5703125" bestFit="1" customWidth="1" collapsed="1"/>
    <col min="35" max="35" width="11.140625" hidden="1" customWidth="1" outlineLevel="1"/>
    <col min="36" max="36" width="11.5703125" bestFit="1" customWidth="1" collapsed="1"/>
    <col min="37" max="37" width="10.85546875" hidden="1" customWidth="1" outlineLevel="1"/>
    <col min="38" max="38" width="11.5703125" bestFit="1" customWidth="1" collapsed="1"/>
    <col min="39" max="39" width="9.7109375" bestFit="1" customWidth="1"/>
    <col min="40" max="40" width="11.28515625" customWidth="1"/>
    <col min="41" max="41" width="11.5703125" bestFit="1" customWidth="1"/>
    <col min="42" max="42" width="5.85546875" hidden="1" customWidth="1" outlineLevel="1"/>
    <col min="43" max="43" width="8.140625" hidden="1" customWidth="1" outlineLevel="1"/>
    <col min="44" max="44" width="8.42578125" hidden="1" customWidth="1" outlineLevel="1"/>
    <col min="45" max="45" width="13.140625" hidden="1" customWidth="1" outlineLevel="1"/>
    <col min="46" max="46" width="12.7109375" hidden="1" customWidth="1" outlineLevel="1"/>
    <col min="47" max="47" width="16.140625" hidden="1" customWidth="1" outlineLevel="1"/>
    <col min="48" max="48" width="4" hidden="1" customWidth="1" outlineLevel="1"/>
    <col min="49" max="49" width="8.5703125" hidden="1" customWidth="1" outlineLevel="1"/>
    <col min="50" max="50" width="12.140625" hidden="1" customWidth="1" outlineLevel="1"/>
    <col min="51" max="51" width="12.5703125" hidden="1" customWidth="1" outlineLevel="1"/>
    <col min="52" max="52" width="9.5703125" hidden="1" customWidth="1" outlineLevel="1"/>
    <col min="53" max="53" width="44.85546875" customWidth="1" collapsed="1"/>
    <col min="54" max="54" width="7.5703125" hidden="1" customWidth="1" outlineLevel="1"/>
    <col min="55" max="55" width="13.140625" hidden="1" customWidth="1" outlineLevel="1"/>
    <col min="56" max="57" width="11.42578125" hidden="1" customWidth="1" outlineLevel="1"/>
    <col min="58" max="58" width="29.140625" customWidth="1" collapsed="1"/>
    <col min="59" max="59" width="8.42578125" hidden="1" customWidth="1" outlineLevel="1"/>
    <col min="60" max="60" width="12" hidden="1" customWidth="1" outlineLevel="1"/>
    <col min="61" max="61" width="11" hidden="1" customWidth="1" outlineLevel="1"/>
    <col min="62" max="63" width="9" hidden="1" customWidth="1" outlineLevel="1"/>
    <col min="64" max="65" width="8" hidden="1" customWidth="1" outlineLevel="1"/>
    <col min="66" max="66" width="9.140625" collapsed="1"/>
  </cols>
  <sheetData>
    <row r="1" spans="1:1060" s="192" customFormat="1" ht="15.75" x14ac:dyDescent="0.25">
      <c r="A1" s="68" t="s">
        <v>3276</v>
      </c>
    </row>
    <row r="2" spans="1:1060" s="192" customFormat="1" ht="15.75" x14ac:dyDescent="0.25">
      <c r="A2" s="80" t="s">
        <v>1924</v>
      </c>
      <c r="B2" s="223"/>
      <c r="C2" s="223"/>
      <c r="D2" s="223"/>
      <c r="E2" s="223"/>
      <c r="F2" s="223"/>
      <c r="G2" s="223"/>
      <c r="H2" s="223"/>
      <c r="I2" s="223"/>
    </row>
    <row r="3" spans="1:1060" s="192" customFormat="1" ht="15.75" x14ac:dyDescent="0.25">
      <c r="A3" s="205"/>
      <c r="B3" s="205"/>
      <c r="C3" s="215"/>
      <c r="D3" s="205"/>
      <c r="E3" s="205"/>
      <c r="F3" s="218"/>
      <c r="G3" s="205"/>
      <c r="H3" s="218"/>
      <c r="I3" s="205"/>
      <c r="J3" s="205"/>
      <c r="K3" s="205"/>
      <c r="L3" s="215"/>
      <c r="M3" s="218"/>
      <c r="N3" s="218"/>
      <c r="O3" s="218"/>
      <c r="P3" s="218"/>
      <c r="Q3" s="218"/>
      <c r="R3" s="218"/>
      <c r="S3" s="218"/>
      <c r="T3" s="218"/>
      <c r="U3" s="205"/>
      <c r="V3" s="205"/>
      <c r="W3" s="205"/>
      <c r="X3" s="215"/>
      <c r="Y3" s="205"/>
      <c r="Z3" s="205"/>
      <c r="AA3" s="215"/>
      <c r="AB3" s="205"/>
      <c r="AC3" s="205"/>
      <c r="AD3" s="205"/>
      <c r="AE3" s="215"/>
      <c r="AF3" s="205"/>
      <c r="AG3" s="215"/>
      <c r="AH3" s="205"/>
      <c r="AI3" s="215"/>
      <c r="AJ3" s="205"/>
      <c r="AK3" s="215"/>
      <c r="AL3" s="205"/>
      <c r="AM3" s="205"/>
      <c r="AN3" s="205"/>
      <c r="AO3" s="205"/>
      <c r="BA3" s="205"/>
      <c r="BF3" s="205"/>
      <c r="BG3" s="218"/>
      <c r="BH3" s="218"/>
      <c r="BI3" s="218"/>
      <c r="BJ3" s="218"/>
      <c r="BK3" s="218"/>
      <c r="BL3" s="218"/>
      <c r="BM3" s="218"/>
    </row>
    <row r="4" spans="1:1060" s="503" customFormat="1" ht="39" customHeight="1" x14ac:dyDescent="0.2">
      <c r="A4" s="505" t="s">
        <v>1670</v>
      </c>
      <c r="B4" s="505" t="s">
        <v>2145</v>
      </c>
      <c r="C4" s="507" t="s">
        <v>1671</v>
      </c>
      <c r="D4" s="505" t="s">
        <v>1672</v>
      </c>
      <c r="E4" s="505" t="s">
        <v>1673</v>
      </c>
      <c r="F4" s="496" t="s">
        <v>2120</v>
      </c>
      <c r="G4" s="505" t="s">
        <v>1674</v>
      </c>
      <c r="H4" s="496" t="s">
        <v>2121</v>
      </c>
      <c r="I4" s="505" t="s">
        <v>2156</v>
      </c>
      <c r="J4" s="505" t="s">
        <v>1675</v>
      </c>
      <c r="K4" s="505" t="s">
        <v>1719</v>
      </c>
      <c r="L4" s="507" t="s">
        <v>1718</v>
      </c>
      <c r="M4" s="496" t="s">
        <v>1965</v>
      </c>
      <c r="N4" s="496" t="s">
        <v>1966</v>
      </c>
      <c r="O4" s="496" t="s">
        <v>1967</v>
      </c>
      <c r="P4" s="496" t="s">
        <v>1968</v>
      </c>
      <c r="Q4" s="496" t="s">
        <v>1969</v>
      </c>
      <c r="R4" s="496" t="s">
        <v>1970</v>
      </c>
      <c r="S4" s="496" t="s">
        <v>1971</v>
      </c>
      <c r="T4" s="496" t="s">
        <v>2122</v>
      </c>
      <c r="U4" s="505" t="s">
        <v>3278</v>
      </c>
      <c r="V4" s="505" t="s">
        <v>3279</v>
      </c>
      <c r="W4" s="505" t="s">
        <v>2154</v>
      </c>
      <c r="X4" s="507" t="s">
        <v>2125</v>
      </c>
      <c r="Y4" s="505" t="s">
        <v>215</v>
      </c>
      <c r="Z4" s="505" t="s">
        <v>1720</v>
      </c>
      <c r="AA4" s="507" t="s">
        <v>2126</v>
      </c>
      <c r="AB4" s="505" t="s">
        <v>218</v>
      </c>
      <c r="AC4" s="505" t="s">
        <v>2034</v>
      </c>
      <c r="AD4" s="505" t="s">
        <v>2159</v>
      </c>
      <c r="AE4" s="507" t="s">
        <v>1943</v>
      </c>
      <c r="AF4" s="505" t="s">
        <v>2148</v>
      </c>
      <c r="AG4" s="507" t="s">
        <v>2128</v>
      </c>
      <c r="AH4" s="505" t="s">
        <v>2157</v>
      </c>
      <c r="AI4" s="507" t="s">
        <v>2129</v>
      </c>
      <c r="AJ4" s="505" t="s">
        <v>2158</v>
      </c>
      <c r="AK4" s="507" t="s">
        <v>2130</v>
      </c>
      <c r="AL4" s="505" t="s">
        <v>3280</v>
      </c>
      <c r="AM4" s="505" t="s">
        <v>2164</v>
      </c>
      <c r="AN4" s="505" t="s">
        <v>3281</v>
      </c>
      <c r="AO4" s="505" t="s">
        <v>3282</v>
      </c>
      <c r="AP4" s="496" t="s">
        <v>2093</v>
      </c>
      <c r="AQ4" s="496" t="s">
        <v>1979</v>
      </c>
      <c r="AR4" s="496" t="s">
        <v>1980</v>
      </c>
      <c r="AS4" s="496" t="s">
        <v>1981</v>
      </c>
      <c r="AT4" s="496" t="s">
        <v>1726</v>
      </c>
      <c r="AU4" s="496" t="s">
        <v>1727</v>
      </c>
      <c r="AV4" s="496" t="s">
        <v>2134</v>
      </c>
      <c r="AW4" s="496" t="s">
        <v>2135</v>
      </c>
      <c r="AX4" s="496" t="s">
        <v>2136</v>
      </c>
      <c r="AY4" s="496" t="s">
        <v>2137</v>
      </c>
      <c r="AZ4" s="496" t="s">
        <v>2138</v>
      </c>
      <c r="BA4" s="505" t="s">
        <v>2160</v>
      </c>
      <c r="BB4" s="507" t="s">
        <v>2139</v>
      </c>
      <c r="BC4" s="496" t="s">
        <v>2140</v>
      </c>
      <c r="BD4" s="496" t="s">
        <v>1982</v>
      </c>
      <c r="BE4" s="496" t="s">
        <v>1984</v>
      </c>
      <c r="BF4" s="505" t="s">
        <v>1677</v>
      </c>
      <c r="BG4" s="496" t="s">
        <v>2142</v>
      </c>
      <c r="BH4" s="496" t="s">
        <v>2143</v>
      </c>
      <c r="BI4" s="496" t="s">
        <v>2144</v>
      </c>
      <c r="BJ4" s="496" t="s">
        <v>1986</v>
      </c>
      <c r="BK4" s="496" t="s">
        <v>1987</v>
      </c>
      <c r="BL4" s="496" t="s">
        <v>1988</v>
      </c>
      <c r="BM4" s="496" t="s">
        <v>1989</v>
      </c>
      <c r="BN4" s="508"/>
      <c r="BO4" s="508"/>
      <c r="BP4" s="508"/>
      <c r="BQ4" s="508"/>
      <c r="BR4" s="508"/>
      <c r="BS4" s="508"/>
      <c r="BT4" s="508"/>
      <c r="BU4" s="508"/>
      <c r="BV4" s="508"/>
      <c r="BW4" s="508"/>
      <c r="BX4" s="508"/>
      <c r="BY4" s="508"/>
      <c r="BZ4" s="508"/>
      <c r="CA4" s="508"/>
      <c r="CB4" s="508"/>
      <c r="CC4" s="508"/>
      <c r="CD4" s="508"/>
      <c r="CE4" s="508"/>
      <c r="CF4" s="508"/>
      <c r="CG4" s="508"/>
      <c r="CH4" s="508"/>
      <c r="CI4" s="508"/>
      <c r="CJ4" s="508"/>
      <c r="CK4" s="508"/>
      <c r="CL4" s="508"/>
      <c r="CM4" s="508"/>
      <c r="CN4" s="508"/>
      <c r="CO4" s="508"/>
      <c r="CP4" s="508"/>
      <c r="CQ4" s="508"/>
      <c r="CR4" s="508"/>
      <c r="CS4" s="508"/>
      <c r="CT4" s="508"/>
      <c r="CU4" s="508"/>
      <c r="CV4" s="508"/>
      <c r="CW4" s="508"/>
      <c r="CX4" s="508"/>
      <c r="CY4" s="508"/>
      <c r="CZ4" s="508"/>
      <c r="DA4" s="508"/>
      <c r="DB4" s="508"/>
      <c r="DC4" s="508"/>
      <c r="DD4" s="508"/>
      <c r="DE4" s="508"/>
      <c r="DF4" s="508"/>
      <c r="DG4" s="508"/>
      <c r="DH4" s="508"/>
      <c r="DI4" s="508"/>
      <c r="DJ4" s="508"/>
      <c r="DK4" s="508"/>
      <c r="DL4" s="508"/>
      <c r="DM4" s="508"/>
      <c r="DN4" s="508"/>
      <c r="DO4" s="508"/>
      <c r="DP4" s="508"/>
      <c r="DQ4" s="508"/>
      <c r="DR4" s="508"/>
      <c r="DS4" s="508"/>
      <c r="DT4" s="508"/>
      <c r="DU4" s="508"/>
      <c r="DV4" s="508"/>
      <c r="DW4" s="508"/>
      <c r="DX4" s="508"/>
      <c r="DY4" s="508"/>
      <c r="DZ4" s="508"/>
      <c r="EA4" s="508"/>
      <c r="EB4" s="508"/>
      <c r="EC4" s="508"/>
      <c r="ED4" s="508"/>
      <c r="EE4" s="508"/>
      <c r="EF4" s="508"/>
      <c r="EG4" s="508"/>
      <c r="EH4" s="508"/>
      <c r="EI4" s="508"/>
      <c r="EJ4" s="508"/>
      <c r="EK4" s="508"/>
      <c r="EL4" s="508"/>
      <c r="EM4" s="508"/>
      <c r="EN4" s="508"/>
      <c r="EO4" s="508"/>
      <c r="EP4" s="508"/>
      <c r="EQ4" s="508"/>
      <c r="ER4" s="508"/>
      <c r="ES4" s="508"/>
      <c r="ET4" s="508"/>
      <c r="EU4" s="508"/>
      <c r="EV4" s="508"/>
      <c r="EW4" s="508"/>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8"/>
      <c r="HU4" s="508"/>
      <c r="HV4" s="508"/>
      <c r="HW4" s="508"/>
      <c r="HX4" s="508"/>
      <c r="HY4" s="508"/>
      <c r="HZ4" s="508"/>
      <c r="IA4" s="508"/>
      <c r="IB4" s="508"/>
      <c r="IC4" s="508"/>
      <c r="ID4" s="508"/>
      <c r="IE4" s="508"/>
      <c r="IF4" s="508"/>
      <c r="IG4" s="508"/>
      <c r="IH4" s="508"/>
      <c r="II4" s="508"/>
      <c r="IJ4" s="508"/>
      <c r="IK4" s="508"/>
      <c r="IL4" s="508"/>
      <c r="IM4" s="508"/>
      <c r="IN4" s="508"/>
      <c r="IO4" s="508"/>
      <c r="IP4" s="508"/>
      <c r="IQ4" s="508"/>
      <c r="IR4" s="508"/>
      <c r="IS4" s="508"/>
      <c r="IT4" s="508"/>
      <c r="IU4" s="508"/>
      <c r="IV4" s="508"/>
      <c r="IW4" s="508"/>
      <c r="IX4" s="508"/>
      <c r="IY4" s="508"/>
      <c r="IZ4" s="508"/>
      <c r="JA4" s="508"/>
      <c r="JB4" s="508"/>
      <c r="JC4" s="508"/>
      <c r="JD4" s="508"/>
      <c r="JE4" s="508"/>
      <c r="JF4" s="508"/>
      <c r="JG4" s="508"/>
      <c r="JH4" s="508"/>
      <c r="JI4" s="508"/>
      <c r="JJ4" s="508"/>
      <c r="JK4" s="508"/>
      <c r="JL4" s="508"/>
      <c r="JM4" s="508"/>
      <c r="JN4" s="508"/>
      <c r="JO4" s="508"/>
      <c r="JP4" s="508"/>
      <c r="JQ4" s="508"/>
      <c r="JR4" s="508"/>
      <c r="JS4" s="508"/>
      <c r="JT4" s="508"/>
      <c r="JU4" s="508"/>
      <c r="JV4" s="508"/>
      <c r="JW4" s="508"/>
      <c r="JX4" s="508"/>
      <c r="JY4" s="508"/>
      <c r="JZ4" s="508"/>
      <c r="KA4" s="508"/>
      <c r="KB4" s="508"/>
      <c r="KC4" s="508"/>
      <c r="KD4" s="508"/>
      <c r="KE4" s="508"/>
      <c r="KF4" s="508"/>
      <c r="KG4" s="508"/>
      <c r="KH4" s="508"/>
      <c r="KI4" s="508"/>
      <c r="KJ4" s="508"/>
      <c r="KK4" s="508"/>
      <c r="KL4" s="508"/>
      <c r="KM4" s="508"/>
      <c r="KN4" s="508"/>
      <c r="KO4" s="508"/>
      <c r="KP4" s="508"/>
      <c r="KQ4" s="508"/>
      <c r="KR4" s="508"/>
      <c r="KS4" s="508"/>
      <c r="KT4" s="508"/>
      <c r="KU4" s="508"/>
      <c r="KV4" s="508"/>
      <c r="KW4" s="508"/>
      <c r="KX4" s="508"/>
      <c r="KY4" s="508"/>
      <c r="KZ4" s="508"/>
      <c r="LA4" s="508"/>
      <c r="LB4" s="508"/>
      <c r="LC4" s="508"/>
      <c r="LD4" s="508"/>
      <c r="LE4" s="508"/>
      <c r="LF4" s="508"/>
      <c r="LG4" s="508"/>
      <c r="LH4" s="508"/>
      <c r="LI4" s="508"/>
      <c r="LJ4" s="508"/>
      <c r="LK4" s="508"/>
      <c r="LL4" s="508"/>
      <c r="LM4" s="508"/>
      <c r="LN4" s="508"/>
      <c r="LO4" s="508"/>
      <c r="LP4" s="508"/>
      <c r="LQ4" s="508"/>
      <c r="LR4" s="508"/>
      <c r="LS4" s="508"/>
      <c r="LT4" s="508"/>
      <c r="LU4" s="508"/>
      <c r="LV4" s="508"/>
      <c r="LW4" s="508"/>
      <c r="LX4" s="508"/>
      <c r="LY4" s="508"/>
      <c r="LZ4" s="508"/>
      <c r="MA4" s="508"/>
      <c r="MB4" s="508"/>
      <c r="MC4" s="508"/>
      <c r="MD4" s="508"/>
      <c r="ME4" s="508"/>
      <c r="MF4" s="508"/>
      <c r="MG4" s="508"/>
      <c r="MH4" s="508"/>
      <c r="MI4" s="508"/>
      <c r="MJ4" s="508"/>
      <c r="MK4" s="508"/>
      <c r="ML4" s="508"/>
      <c r="MM4" s="508"/>
      <c r="MN4" s="508"/>
      <c r="MO4" s="508"/>
      <c r="MP4" s="508"/>
      <c r="MQ4" s="508"/>
      <c r="MR4" s="508"/>
      <c r="MS4" s="508"/>
      <c r="MT4" s="508"/>
      <c r="MU4" s="508"/>
      <c r="MV4" s="508"/>
      <c r="MW4" s="508"/>
      <c r="MX4" s="508"/>
      <c r="MY4" s="508"/>
      <c r="MZ4" s="508"/>
      <c r="NA4" s="508"/>
      <c r="NB4" s="508"/>
      <c r="NC4" s="508"/>
      <c r="ND4" s="508"/>
      <c r="NE4" s="508"/>
      <c r="NF4" s="508"/>
      <c r="NG4" s="508"/>
      <c r="NH4" s="508"/>
      <c r="NI4" s="508"/>
      <c r="NJ4" s="508"/>
      <c r="NK4" s="508"/>
      <c r="NL4" s="508"/>
      <c r="NM4" s="508"/>
      <c r="NN4" s="508"/>
      <c r="NO4" s="508"/>
      <c r="NP4" s="508"/>
      <c r="NQ4" s="508"/>
      <c r="NR4" s="508"/>
      <c r="NS4" s="508"/>
      <c r="NT4" s="508"/>
      <c r="NU4" s="508"/>
      <c r="NV4" s="508"/>
      <c r="NW4" s="508"/>
      <c r="NX4" s="508"/>
      <c r="NY4" s="508"/>
      <c r="NZ4" s="508"/>
      <c r="OA4" s="508"/>
      <c r="OB4" s="508"/>
      <c r="OC4" s="508"/>
      <c r="OD4" s="508"/>
      <c r="OE4" s="508"/>
      <c r="OF4" s="508"/>
      <c r="OG4" s="508"/>
      <c r="OH4" s="508"/>
      <c r="OI4" s="508"/>
      <c r="OJ4" s="508"/>
      <c r="OK4" s="508"/>
      <c r="OL4" s="508"/>
      <c r="OM4" s="508"/>
      <c r="ON4" s="508"/>
      <c r="OO4" s="508"/>
      <c r="OP4" s="508"/>
      <c r="OQ4" s="508"/>
      <c r="OR4" s="508"/>
      <c r="OS4" s="508"/>
      <c r="OT4" s="508"/>
      <c r="OU4" s="508"/>
      <c r="OV4" s="508"/>
      <c r="OW4" s="508"/>
      <c r="OX4" s="508"/>
      <c r="OY4" s="508"/>
      <c r="OZ4" s="508"/>
      <c r="PA4" s="508"/>
      <c r="PB4" s="508"/>
      <c r="PC4" s="508"/>
      <c r="PD4" s="508"/>
      <c r="PE4" s="508"/>
      <c r="PF4" s="508"/>
      <c r="PG4" s="508"/>
      <c r="PH4" s="508"/>
      <c r="PI4" s="508"/>
      <c r="PJ4" s="508"/>
      <c r="PK4" s="508"/>
      <c r="PL4" s="508"/>
      <c r="PM4" s="508"/>
      <c r="PN4" s="508"/>
      <c r="PO4" s="508"/>
      <c r="PP4" s="508"/>
      <c r="PQ4" s="508"/>
      <c r="PR4" s="508"/>
      <c r="PS4" s="508"/>
      <c r="PT4" s="508"/>
      <c r="PU4" s="508"/>
      <c r="PV4" s="508"/>
      <c r="PW4" s="508"/>
      <c r="PX4" s="508"/>
      <c r="PY4" s="508"/>
      <c r="PZ4" s="508"/>
      <c r="QA4" s="508"/>
      <c r="QB4" s="508"/>
      <c r="QC4" s="508"/>
      <c r="QD4" s="508"/>
      <c r="QE4" s="508"/>
      <c r="QF4" s="508"/>
      <c r="QG4" s="508"/>
      <c r="QH4" s="508"/>
      <c r="QI4" s="508"/>
      <c r="QJ4" s="508"/>
      <c r="QK4" s="508"/>
      <c r="QL4" s="508"/>
      <c r="QM4" s="508"/>
      <c r="QN4" s="508"/>
      <c r="QO4" s="508"/>
      <c r="QP4" s="508"/>
      <c r="QQ4" s="508"/>
      <c r="QR4" s="508"/>
      <c r="QS4" s="508"/>
      <c r="QT4" s="508"/>
      <c r="QU4" s="508"/>
      <c r="QV4" s="508"/>
      <c r="QW4" s="508"/>
      <c r="QX4" s="508"/>
      <c r="QY4" s="508"/>
      <c r="QZ4" s="508"/>
      <c r="RA4" s="508"/>
      <c r="RB4" s="508"/>
      <c r="RC4" s="508"/>
      <c r="RD4" s="508"/>
      <c r="RE4" s="508"/>
      <c r="RF4" s="508"/>
      <c r="RG4" s="508"/>
      <c r="RH4" s="508"/>
      <c r="RI4" s="508"/>
      <c r="RJ4" s="508"/>
      <c r="RK4" s="508"/>
      <c r="RL4" s="508"/>
      <c r="RM4" s="508"/>
      <c r="RN4" s="508"/>
      <c r="RO4" s="508"/>
      <c r="RP4" s="508"/>
      <c r="RQ4" s="508"/>
      <c r="RR4" s="508"/>
      <c r="RS4" s="508"/>
      <c r="RT4" s="508"/>
      <c r="RU4" s="508"/>
      <c r="RV4" s="508"/>
      <c r="RW4" s="508"/>
      <c r="RX4" s="508"/>
      <c r="RY4" s="508"/>
      <c r="RZ4" s="508"/>
      <c r="SA4" s="508"/>
      <c r="SB4" s="508"/>
      <c r="SC4" s="508"/>
      <c r="SD4" s="508"/>
      <c r="SE4" s="508"/>
      <c r="SF4" s="508"/>
      <c r="SG4" s="508"/>
      <c r="SH4" s="508"/>
      <c r="SI4" s="508"/>
      <c r="SJ4" s="508"/>
      <c r="SK4" s="508"/>
      <c r="SL4" s="508"/>
      <c r="SM4" s="508"/>
      <c r="SN4" s="508"/>
      <c r="SO4" s="508"/>
      <c r="SP4" s="508"/>
      <c r="SQ4" s="508"/>
      <c r="SR4" s="508"/>
      <c r="SS4" s="508"/>
      <c r="ST4" s="508"/>
      <c r="SU4" s="508"/>
      <c r="SV4" s="508"/>
      <c r="SW4" s="508"/>
      <c r="SX4" s="508"/>
      <c r="SY4" s="508"/>
      <c r="SZ4" s="508"/>
      <c r="TA4" s="508"/>
      <c r="TB4" s="508"/>
      <c r="TC4" s="508"/>
      <c r="TD4" s="508"/>
      <c r="TE4" s="508"/>
      <c r="TF4" s="508"/>
      <c r="TG4" s="508"/>
      <c r="TH4" s="508"/>
      <c r="TI4" s="508"/>
      <c r="TJ4" s="508"/>
      <c r="TK4" s="508"/>
      <c r="TL4" s="508"/>
      <c r="TM4" s="508"/>
      <c r="TN4" s="508"/>
      <c r="TO4" s="508"/>
      <c r="TP4" s="508"/>
      <c r="TQ4" s="508"/>
      <c r="TR4" s="508"/>
      <c r="TS4" s="508"/>
      <c r="TT4" s="508"/>
      <c r="TU4" s="508"/>
      <c r="TV4" s="508"/>
      <c r="TW4" s="508"/>
      <c r="TX4" s="508"/>
      <c r="TY4" s="508"/>
      <c r="TZ4" s="508"/>
      <c r="UA4" s="508"/>
      <c r="UB4" s="508"/>
      <c r="UC4" s="508"/>
      <c r="UD4" s="508"/>
      <c r="UE4" s="508"/>
      <c r="UF4" s="508"/>
      <c r="UG4" s="508"/>
      <c r="UH4" s="508"/>
      <c r="UI4" s="508"/>
      <c r="UJ4" s="508"/>
      <c r="UK4" s="508"/>
      <c r="UL4" s="508"/>
      <c r="UM4" s="508"/>
      <c r="UN4" s="508"/>
      <c r="UO4" s="508"/>
      <c r="UP4" s="508"/>
      <c r="UQ4" s="508"/>
      <c r="UR4" s="508"/>
      <c r="US4" s="508"/>
      <c r="UT4" s="508"/>
      <c r="UU4" s="508"/>
      <c r="UV4" s="508"/>
      <c r="UW4" s="508"/>
      <c r="UX4" s="508"/>
      <c r="UY4" s="508"/>
      <c r="UZ4" s="508"/>
      <c r="VA4" s="508"/>
      <c r="VB4" s="508"/>
      <c r="VC4" s="508"/>
      <c r="VD4" s="508"/>
      <c r="VE4" s="508"/>
      <c r="VF4" s="508"/>
      <c r="VG4" s="508"/>
      <c r="VH4" s="508"/>
      <c r="VI4" s="508"/>
      <c r="VJ4" s="508"/>
      <c r="VK4" s="508"/>
      <c r="VL4" s="508"/>
      <c r="VM4" s="508"/>
      <c r="VN4" s="508"/>
      <c r="VO4" s="508"/>
      <c r="VP4" s="508"/>
      <c r="VQ4" s="508"/>
      <c r="VR4" s="508"/>
      <c r="VS4" s="508"/>
      <c r="VT4" s="508"/>
      <c r="VU4" s="508"/>
      <c r="VV4" s="508"/>
      <c r="VW4" s="508"/>
      <c r="VX4" s="508"/>
      <c r="VY4" s="508"/>
      <c r="VZ4" s="508"/>
      <c r="WA4" s="508"/>
      <c r="WB4" s="508"/>
      <c r="WC4" s="508"/>
      <c r="WD4" s="508"/>
      <c r="WE4" s="508"/>
      <c r="WF4" s="508"/>
      <c r="WG4" s="508"/>
      <c r="WH4" s="508"/>
      <c r="WI4" s="508"/>
      <c r="WJ4" s="508"/>
      <c r="WK4" s="508"/>
      <c r="WL4" s="508"/>
      <c r="WM4" s="508"/>
      <c r="WN4" s="508"/>
      <c r="WO4" s="508"/>
      <c r="WP4" s="508"/>
      <c r="WQ4" s="508"/>
      <c r="WR4" s="508"/>
      <c r="WS4" s="508"/>
      <c r="WT4" s="508"/>
      <c r="WU4" s="508"/>
      <c r="WV4" s="508"/>
      <c r="WW4" s="508"/>
      <c r="WX4" s="508"/>
      <c r="WY4" s="508"/>
      <c r="WZ4" s="508"/>
      <c r="XA4" s="508"/>
      <c r="XB4" s="508"/>
      <c r="XC4" s="508"/>
      <c r="XD4" s="508"/>
      <c r="XE4" s="508"/>
      <c r="XF4" s="508"/>
      <c r="XG4" s="508"/>
      <c r="XH4" s="508"/>
      <c r="XI4" s="508"/>
      <c r="XJ4" s="508"/>
      <c r="XK4" s="508"/>
      <c r="XL4" s="508"/>
      <c r="XM4" s="508"/>
      <c r="XN4" s="508"/>
      <c r="XO4" s="508"/>
      <c r="XP4" s="508"/>
      <c r="XQ4" s="508"/>
      <c r="XR4" s="508"/>
      <c r="XS4" s="508"/>
      <c r="XT4" s="508"/>
      <c r="XU4" s="508"/>
      <c r="XV4" s="508"/>
      <c r="XW4" s="508"/>
      <c r="XX4" s="508"/>
      <c r="XY4" s="508"/>
      <c r="XZ4" s="508"/>
      <c r="YA4" s="508"/>
      <c r="YB4" s="508"/>
      <c r="YC4" s="508"/>
      <c r="YD4" s="508"/>
      <c r="YE4" s="508"/>
      <c r="YF4" s="508"/>
      <c r="YG4" s="508"/>
      <c r="YH4" s="508"/>
      <c r="YI4" s="508"/>
      <c r="YJ4" s="508"/>
      <c r="YK4" s="508"/>
      <c r="YL4" s="508"/>
      <c r="YM4" s="508"/>
      <c r="YN4" s="508"/>
      <c r="YO4" s="508"/>
      <c r="YP4" s="508"/>
      <c r="YQ4" s="508"/>
      <c r="YR4" s="508"/>
      <c r="YS4" s="508"/>
      <c r="YT4" s="508"/>
      <c r="YU4" s="508"/>
      <c r="YV4" s="508"/>
      <c r="YW4" s="508"/>
      <c r="YX4" s="508"/>
      <c r="YY4" s="508"/>
      <c r="YZ4" s="508"/>
      <c r="ZA4" s="508"/>
      <c r="ZB4" s="508"/>
      <c r="ZC4" s="508"/>
      <c r="ZD4" s="508"/>
      <c r="ZE4" s="508"/>
      <c r="ZF4" s="508"/>
      <c r="ZG4" s="508"/>
      <c r="ZH4" s="508"/>
      <c r="ZI4" s="508"/>
      <c r="ZJ4" s="508"/>
      <c r="ZK4" s="508"/>
      <c r="ZL4" s="508"/>
      <c r="ZM4" s="508"/>
      <c r="ZN4" s="508"/>
      <c r="ZO4" s="508"/>
      <c r="ZP4" s="508"/>
      <c r="ZQ4" s="508"/>
      <c r="ZR4" s="508"/>
      <c r="ZS4" s="508"/>
      <c r="ZT4" s="508"/>
      <c r="ZU4" s="508"/>
      <c r="ZV4" s="508"/>
      <c r="ZW4" s="508"/>
      <c r="ZX4" s="508"/>
      <c r="ZY4" s="508"/>
      <c r="ZZ4" s="508"/>
      <c r="AAA4" s="508"/>
      <c r="AAB4" s="508"/>
      <c r="AAC4" s="508"/>
      <c r="AAD4" s="508"/>
      <c r="AAE4" s="508"/>
      <c r="AAF4" s="508"/>
      <c r="AAG4" s="508"/>
      <c r="AAH4" s="508"/>
      <c r="AAI4" s="508"/>
      <c r="AAJ4" s="508"/>
      <c r="AAK4" s="508"/>
      <c r="AAL4" s="508"/>
      <c r="AAM4" s="508"/>
      <c r="AAN4" s="508"/>
      <c r="AAO4" s="508"/>
      <c r="AAP4" s="508"/>
      <c r="AAQ4" s="508"/>
      <c r="AAR4" s="508"/>
      <c r="AAS4" s="508"/>
      <c r="AAT4" s="508"/>
      <c r="AAU4" s="508"/>
      <c r="AAV4" s="508"/>
      <c r="AAW4" s="508"/>
      <c r="AAX4" s="508"/>
      <c r="AAY4" s="508"/>
      <c r="AAZ4" s="508"/>
      <c r="ABA4" s="508"/>
      <c r="ABB4" s="508"/>
      <c r="ABC4" s="508"/>
      <c r="ABD4" s="508"/>
      <c r="ABE4" s="508"/>
      <c r="ABF4" s="508"/>
      <c r="ABG4" s="508"/>
      <c r="ABH4" s="508"/>
      <c r="ABI4" s="508"/>
      <c r="ABJ4" s="508"/>
      <c r="ABK4" s="508"/>
      <c r="ABL4" s="508"/>
      <c r="ABM4" s="508"/>
      <c r="ABN4" s="508"/>
      <c r="ABO4" s="508"/>
      <c r="ABP4" s="508"/>
      <c r="ABQ4" s="508"/>
      <c r="ABR4" s="508"/>
      <c r="ABS4" s="508"/>
      <c r="ABT4" s="508"/>
      <c r="ABU4" s="508"/>
      <c r="ABV4" s="508"/>
      <c r="ABW4" s="508"/>
      <c r="ABX4" s="508"/>
      <c r="ABY4" s="508"/>
      <c r="ABZ4" s="508"/>
      <c r="ACA4" s="508"/>
      <c r="ACB4" s="508"/>
      <c r="ACC4" s="508"/>
      <c r="ACD4" s="508"/>
      <c r="ACE4" s="508"/>
      <c r="ACF4" s="508"/>
      <c r="ACG4" s="508"/>
      <c r="ACH4" s="508"/>
      <c r="ACI4" s="508"/>
      <c r="ACJ4" s="508"/>
      <c r="ACK4" s="508"/>
      <c r="ACL4" s="508"/>
      <c r="ACM4" s="508"/>
      <c r="ACN4" s="508"/>
      <c r="ACO4" s="508"/>
      <c r="ACP4" s="508"/>
      <c r="ACQ4" s="508"/>
      <c r="ACR4" s="508"/>
      <c r="ACS4" s="508"/>
      <c r="ACT4" s="508"/>
      <c r="ACU4" s="508"/>
      <c r="ACV4" s="508"/>
      <c r="ACW4" s="508"/>
      <c r="ACX4" s="508"/>
      <c r="ACY4" s="508"/>
      <c r="ACZ4" s="508"/>
      <c r="ADA4" s="508"/>
      <c r="ADB4" s="508"/>
      <c r="ADC4" s="508"/>
      <c r="ADD4" s="508"/>
      <c r="ADE4" s="508"/>
      <c r="ADF4" s="508"/>
      <c r="ADG4" s="508"/>
      <c r="ADH4" s="508"/>
      <c r="ADI4" s="508"/>
      <c r="ADJ4" s="508"/>
      <c r="ADK4" s="508"/>
      <c r="ADL4" s="508"/>
      <c r="ADM4" s="508"/>
      <c r="ADN4" s="508"/>
      <c r="ADO4" s="508"/>
      <c r="ADP4" s="508"/>
      <c r="ADQ4" s="508"/>
      <c r="ADR4" s="508"/>
      <c r="ADS4" s="508"/>
      <c r="ADT4" s="508"/>
      <c r="ADU4" s="508"/>
      <c r="ADV4" s="508"/>
      <c r="ADW4" s="508"/>
      <c r="ADX4" s="508"/>
      <c r="ADY4" s="508"/>
      <c r="ADZ4" s="508"/>
      <c r="AEA4" s="508"/>
      <c r="AEB4" s="508"/>
      <c r="AEC4" s="508"/>
      <c r="AED4" s="508"/>
      <c r="AEE4" s="508"/>
      <c r="AEF4" s="508"/>
      <c r="AEG4" s="508"/>
      <c r="AEH4" s="508"/>
      <c r="AEI4" s="508"/>
      <c r="AEJ4" s="508"/>
      <c r="AEK4" s="508"/>
      <c r="AEL4" s="508"/>
      <c r="AEM4" s="508"/>
      <c r="AEN4" s="508"/>
      <c r="AEO4" s="508"/>
      <c r="AEP4" s="508"/>
      <c r="AEQ4" s="508"/>
      <c r="AER4" s="508"/>
      <c r="AES4" s="508"/>
      <c r="AET4" s="508"/>
      <c r="AEU4" s="508"/>
      <c r="AEV4" s="508"/>
      <c r="AEW4" s="508"/>
      <c r="AEX4" s="508"/>
      <c r="AEY4" s="508"/>
      <c r="AEZ4" s="508"/>
      <c r="AFA4" s="508"/>
      <c r="AFB4" s="508"/>
      <c r="AFC4" s="508"/>
      <c r="AFD4" s="508"/>
      <c r="AFE4" s="508"/>
      <c r="AFF4" s="508"/>
      <c r="AFG4" s="508"/>
      <c r="AFH4" s="508"/>
      <c r="AFI4" s="508"/>
      <c r="AFJ4" s="508"/>
      <c r="AFK4" s="508"/>
      <c r="AFL4" s="508"/>
      <c r="AFM4" s="508"/>
      <c r="AFN4" s="508"/>
      <c r="AFO4" s="508"/>
      <c r="AFP4" s="508"/>
      <c r="AFQ4" s="508"/>
      <c r="AFR4" s="508"/>
      <c r="AFS4" s="508"/>
      <c r="AFT4" s="508"/>
      <c r="AFU4" s="508"/>
      <c r="AFV4" s="508"/>
      <c r="AFW4" s="508"/>
      <c r="AFX4" s="508"/>
      <c r="AFY4" s="508"/>
      <c r="AFZ4" s="508"/>
      <c r="AGA4" s="508"/>
      <c r="AGB4" s="508"/>
      <c r="AGC4" s="508"/>
      <c r="AGD4" s="508"/>
      <c r="AGE4" s="508"/>
      <c r="AGF4" s="508"/>
      <c r="AGG4" s="508"/>
      <c r="AGH4" s="508"/>
      <c r="AGI4" s="508"/>
      <c r="AGJ4" s="508"/>
      <c r="AGK4" s="508"/>
      <c r="AGL4" s="508"/>
      <c r="AGM4" s="508"/>
      <c r="AGN4" s="508"/>
      <c r="AGO4" s="508"/>
      <c r="AGP4" s="508"/>
      <c r="AGQ4" s="508"/>
      <c r="AGR4" s="508"/>
      <c r="AGS4" s="508"/>
      <c r="AGT4" s="508"/>
      <c r="AGU4" s="508"/>
      <c r="AGV4" s="508"/>
      <c r="AGW4" s="508"/>
      <c r="AGX4" s="508"/>
      <c r="AGY4" s="508"/>
      <c r="AGZ4" s="508"/>
      <c r="AHA4" s="508"/>
      <c r="AHB4" s="508"/>
      <c r="AHC4" s="508"/>
      <c r="AHD4" s="508"/>
      <c r="AHE4" s="508"/>
      <c r="AHF4" s="508"/>
      <c r="AHG4" s="508"/>
      <c r="AHH4" s="508"/>
      <c r="AHI4" s="508"/>
      <c r="AHJ4" s="508"/>
      <c r="AHK4" s="508"/>
      <c r="AHL4" s="508"/>
      <c r="AHM4" s="508"/>
      <c r="AHN4" s="508"/>
      <c r="AHO4" s="508"/>
      <c r="AHP4" s="508"/>
      <c r="AHQ4" s="508"/>
      <c r="AHR4" s="508"/>
      <c r="AHS4" s="508"/>
      <c r="AHT4" s="508"/>
      <c r="AHU4" s="508"/>
      <c r="AHV4" s="508"/>
      <c r="AHW4" s="508"/>
      <c r="AHX4" s="508"/>
      <c r="AHY4" s="508"/>
      <c r="AHZ4" s="508"/>
      <c r="AIA4" s="508"/>
      <c r="AIB4" s="508"/>
      <c r="AIC4" s="508"/>
      <c r="AID4" s="508"/>
      <c r="AIE4" s="508"/>
      <c r="AIF4" s="508"/>
      <c r="AIG4" s="508"/>
      <c r="AIH4" s="508"/>
      <c r="AII4" s="508"/>
      <c r="AIJ4" s="508"/>
      <c r="AIK4" s="508"/>
      <c r="AIL4" s="508"/>
      <c r="AIM4" s="508"/>
      <c r="AIN4" s="508"/>
      <c r="AIO4" s="508"/>
      <c r="AIP4" s="508"/>
      <c r="AIQ4" s="508"/>
      <c r="AIR4" s="508"/>
      <c r="AIS4" s="508"/>
      <c r="AIT4" s="508"/>
      <c r="AIU4" s="508"/>
      <c r="AIV4" s="508"/>
      <c r="AIW4" s="508"/>
      <c r="AIX4" s="508"/>
      <c r="AIY4" s="508"/>
      <c r="AIZ4" s="508"/>
      <c r="AJA4" s="508"/>
      <c r="AJB4" s="508"/>
      <c r="AJC4" s="508"/>
      <c r="AJD4" s="508"/>
      <c r="AJE4" s="508"/>
      <c r="AJF4" s="508"/>
      <c r="AJG4" s="508"/>
      <c r="AJH4" s="508"/>
      <c r="AJI4" s="508"/>
      <c r="AJJ4" s="508"/>
      <c r="AJK4" s="508"/>
      <c r="AJL4" s="508"/>
      <c r="AJM4" s="508"/>
      <c r="AJN4" s="508"/>
      <c r="AJO4" s="508"/>
      <c r="AJP4" s="508"/>
      <c r="AJQ4" s="508"/>
      <c r="AJR4" s="508"/>
      <c r="AJS4" s="508"/>
      <c r="AJT4" s="508"/>
      <c r="AJU4" s="508"/>
      <c r="AJV4" s="508"/>
      <c r="AJW4" s="508"/>
      <c r="AJX4" s="508"/>
      <c r="AJY4" s="508"/>
      <c r="AJZ4" s="508"/>
      <c r="AKA4" s="508"/>
      <c r="AKB4" s="508"/>
      <c r="AKC4" s="508"/>
      <c r="AKD4" s="508"/>
      <c r="AKE4" s="508"/>
      <c r="AKF4" s="508"/>
      <c r="AKG4" s="508"/>
      <c r="AKH4" s="508"/>
      <c r="AKI4" s="508"/>
      <c r="AKJ4" s="508"/>
      <c r="AKK4" s="508"/>
      <c r="AKL4" s="508"/>
      <c r="AKM4" s="508"/>
      <c r="AKN4" s="508"/>
      <c r="AKO4" s="508"/>
      <c r="AKP4" s="508"/>
      <c r="AKQ4" s="508"/>
      <c r="AKR4" s="508"/>
      <c r="AKS4" s="508"/>
      <c r="AKT4" s="508"/>
      <c r="AKU4" s="508"/>
      <c r="AKV4" s="508"/>
      <c r="AKW4" s="508"/>
      <c r="AKX4" s="508"/>
      <c r="AKY4" s="508"/>
      <c r="AKZ4" s="508"/>
      <c r="ALA4" s="508"/>
      <c r="ALB4" s="508"/>
      <c r="ALC4" s="508"/>
      <c r="ALD4" s="508"/>
      <c r="ALE4" s="508"/>
      <c r="ALF4" s="508"/>
      <c r="ALG4" s="508"/>
      <c r="ALH4" s="508"/>
      <c r="ALI4" s="508"/>
      <c r="ALJ4" s="508"/>
      <c r="ALK4" s="508"/>
      <c r="ALL4" s="508"/>
      <c r="ALM4" s="508"/>
      <c r="ALN4" s="508"/>
      <c r="ALO4" s="508"/>
      <c r="ALP4" s="508"/>
      <c r="ALQ4" s="508"/>
      <c r="ALR4" s="508"/>
      <c r="ALS4" s="508"/>
      <c r="ALT4" s="508"/>
      <c r="ALU4" s="508"/>
      <c r="ALV4" s="508"/>
      <c r="ALW4" s="508"/>
      <c r="ALX4" s="508"/>
      <c r="ALY4" s="508"/>
      <c r="ALZ4" s="508"/>
      <c r="AMA4" s="508"/>
      <c r="AMB4" s="508"/>
      <c r="AMC4" s="508"/>
      <c r="AMD4" s="508"/>
      <c r="AME4" s="508"/>
      <c r="AMF4" s="508"/>
      <c r="AMG4" s="508"/>
      <c r="AMH4" s="508"/>
      <c r="AMI4" s="508"/>
      <c r="AMJ4" s="508"/>
      <c r="AMK4" s="508"/>
      <c r="AML4" s="508"/>
      <c r="AMM4" s="508"/>
      <c r="AMN4" s="508"/>
      <c r="AMO4" s="508"/>
      <c r="AMP4" s="508"/>
      <c r="AMQ4" s="508"/>
      <c r="AMR4" s="508"/>
      <c r="AMS4" s="508"/>
      <c r="AMT4" s="508"/>
      <c r="AMU4" s="508"/>
      <c r="AMV4" s="508"/>
      <c r="AMW4" s="508"/>
      <c r="AMX4" s="508"/>
      <c r="AMY4" s="508"/>
      <c r="AMZ4" s="508"/>
      <c r="ANA4" s="508"/>
      <c r="ANB4" s="508"/>
      <c r="ANC4" s="508"/>
      <c r="AND4" s="508"/>
      <c r="ANE4" s="508"/>
      <c r="ANF4" s="508"/>
      <c r="ANG4" s="508"/>
      <c r="ANH4" s="508"/>
      <c r="ANI4" s="508"/>
      <c r="ANJ4" s="508"/>
      <c r="ANK4" s="508"/>
      <c r="ANL4" s="508"/>
      <c r="ANM4" s="508"/>
      <c r="ANN4" s="508"/>
      <c r="ANO4" s="508"/>
      <c r="ANP4" s="508"/>
      <c r="ANQ4" s="508"/>
      <c r="ANR4" s="508"/>
      <c r="ANS4" s="508"/>
      <c r="ANT4" s="508"/>
    </row>
    <row r="5" spans="1:1060" s="457" customFormat="1" ht="11.25" hidden="1" outlineLevel="1" x14ac:dyDescent="0.2">
      <c r="B5" s="457" t="s">
        <v>2119</v>
      </c>
      <c r="C5" s="457" t="s">
        <v>1667</v>
      </c>
      <c r="E5" s="457" t="s">
        <v>1931</v>
      </c>
      <c r="F5" s="457" t="s">
        <v>2120</v>
      </c>
      <c r="G5" s="457" t="s">
        <v>1930</v>
      </c>
      <c r="H5" s="457" t="s">
        <v>2121</v>
      </c>
      <c r="I5" s="457" t="s">
        <v>1489</v>
      </c>
      <c r="J5" s="457" t="s">
        <v>1488</v>
      </c>
      <c r="L5" s="457" t="s">
        <v>1718</v>
      </c>
      <c r="M5" s="457" t="s">
        <v>1965</v>
      </c>
      <c r="N5" s="457" t="s">
        <v>1966</v>
      </c>
      <c r="O5" s="457" t="s">
        <v>1967</v>
      </c>
      <c r="P5" s="457" t="s">
        <v>1968</v>
      </c>
      <c r="Q5" s="457" t="s">
        <v>1969</v>
      </c>
      <c r="R5" s="457" t="s">
        <v>1970</v>
      </c>
      <c r="S5" s="457" t="s">
        <v>1971</v>
      </c>
      <c r="T5" s="457" t="s">
        <v>2122</v>
      </c>
      <c r="U5" s="457" t="s">
        <v>2123</v>
      </c>
      <c r="V5" s="457" t="s">
        <v>2124</v>
      </c>
      <c r="W5" s="457" t="s">
        <v>2125</v>
      </c>
      <c r="X5" s="457" t="s">
        <v>2125</v>
      </c>
      <c r="Y5" s="457" t="s">
        <v>2082</v>
      </c>
      <c r="AA5" s="457" t="s">
        <v>2126</v>
      </c>
      <c r="AB5" s="457" t="s">
        <v>2127</v>
      </c>
      <c r="AC5" s="457" t="s">
        <v>1940</v>
      </c>
      <c r="AE5" s="457" t="s">
        <v>1943</v>
      </c>
      <c r="AG5" s="457" t="s">
        <v>2128</v>
      </c>
      <c r="AI5" s="457" t="s">
        <v>2129</v>
      </c>
      <c r="AK5" s="457" t="s">
        <v>2130</v>
      </c>
      <c r="AL5" s="457" t="s">
        <v>2131</v>
      </c>
      <c r="AM5" s="457" t="s">
        <v>2132</v>
      </c>
      <c r="AN5" s="457" t="s">
        <v>2133</v>
      </c>
      <c r="AO5" s="457" t="s">
        <v>1932</v>
      </c>
      <c r="AP5" s="457" t="s">
        <v>2093</v>
      </c>
      <c r="AQ5" s="457" t="s">
        <v>1979</v>
      </c>
      <c r="AR5" s="457" t="s">
        <v>1980</v>
      </c>
      <c r="AS5" s="457" t="s">
        <v>1981</v>
      </c>
      <c r="AT5" s="457" t="s">
        <v>1726</v>
      </c>
      <c r="AU5" s="457" t="s">
        <v>1727</v>
      </c>
      <c r="AV5" s="457" t="s">
        <v>2134</v>
      </c>
      <c r="AW5" s="457" t="s">
        <v>2135</v>
      </c>
      <c r="AX5" s="457" t="s">
        <v>2136</v>
      </c>
      <c r="AY5" s="457" t="s">
        <v>2137</v>
      </c>
      <c r="AZ5" s="457" t="s">
        <v>2138</v>
      </c>
      <c r="BB5" s="457" t="s">
        <v>2139</v>
      </c>
      <c r="BC5" s="457" t="s">
        <v>2140</v>
      </c>
      <c r="BD5" s="457" t="s">
        <v>1982</v>
      </c>
      <c r="BE5" s="457" t="s">
        <v>1984</v>
      </c>
      <c r="BF5" s="457" t="s">
        <v>1669</v>
      </c>
      <c r="BG5" s="457" t="s">
        <v>2142</v>
      </c>
      <c r="BH5" s="457" t="s">
        <v>2143</v>
      </c>
      <c r="BI5" s="457" t="s">
        <v>2144</v>
      </c>
      <c r="BJ5" s="457" t="s">
        <v>1986</v>
      </c>
      <c r="BK5" s="457" t="s">
        <v>1987</v>
      </c>
      <c r="BL5" s="457" t="s">
        <v>1988</v>
      </c>
      <c r="BM5" s="457" t="s">
        <v>1989</v>
      </c>
    </row>
    <row r="6" spans="1:1060" s="119" customFormat="1" collapsed="1" x14ac:dyDescent="0.2">
      <c r="A6" s="84"/>
      <c r="B6" s="84"/>
      <c r="C6" s="207" t="str">
        <f t="shared" ref="C6" si="0">IF(D6="","",(VLOOKUP(D6,Generic_Road_Names_Table_Array,2,FALSE)))</f>
        <v/>
      </c>
      <c r="D6" s="73"/>
      <c r="E6" s="124"/>
      <c r="F6" s="220"/>
      <c r="H6" s="220"/>
      <c r="I6" s="224"/>
      <c r="J6" s="224"/>
      <c r="K6" s="224"/>
      <c r="L6" s="207" t="str">
        <f t="shared" ref="L6" si="1">IF(K6="","",(VLOOKUP(K6,Footpaths_Footpath_Position_Table_Array,2,FALSE)))</f>
        <v/>
      </c>
      <c r="M6" s="220"/>
      <c r="N6" s="220"/>
      <c r="O6" s="220"/>
      <c r="P6" s="220"/>
      <c r="Q6" s="220"/>
      <c r="R6" s="220"/>
      <c r="S6" s="220"/>
      <c r="T6" s="220"/>
      <c r="U6" s="220"/>
      <c r="W6" s="129"/>
      <c r="X6" s="130" t="str">
        <f t="shared" ref="X6" si="2">IF(W6="","",(VLOOKUP(W6,Generic_Length_Adjustment_Reason_Table_Array,2,FALSE)))</f>
        <v/>
      </c>
      <c r="Y6" s="224"/>
      <c r="Z6" s="224"/>
      <c r="AA6" s="207" t="str">
        <f t="shared" ref="AA6" si="3">IF(Z6="","",(VLOOKUP(Z6,Footpaths_Footpath_Surface_Material_Table_Array,2,FALSE)))</f>
        <v/>
      </c>
      <c r="AB6" s="224"/>
      <c r="AD6" s="129"/>
      <c r="AE6" s="130" t="str">
        <f t="shared" ref="AE6" si="4">IF(AD6="","",VLOOKUP(AD6,Surfacing_Surface_Binder_Table_Array,2,FALSE))</f>
        <v/>
      </c>
      <c r="AF6" s="129"/>
      <c r="AG6" s="207" t="str">
        <f t="shared" ref="AG6" si="5">IF(AF6="","",VLOOKUP(AF6,Footpaths_Pedestrian_Use_Table_Array,2,FALSE))</f>
        <v/>
      </c>
      <c r="AH6" s="129"/>
      <c r="AI6" s="207" t="str">
        <f t="shared" ref="AI6" si="6">IF(AH6="","",VLOOKUP(AH6,Footpaths_Pedestrian_Use_Table_Array,2,FALSE))</f>
        <v/>
      </c>
      <c r="AJ6" s="129"/>
      <c r="AK6" s="207" t="str">
        <f t="shared" ref="AK6" si="7">IF(AJ6="","",VLOOKUP(AJ6,Footpaths_Pedestrian_Use_Table_Array,2,FALSE))</f>
        <v/>
      </c>
      <c r="AP6" s="220"/>
      <c r="AQ6" s="220"/>
      <c r="AR6" s="220"/>
      <c r="AS6" s="220"/>
      <c r="AT6" s="220"/>
      <c r="AU6" s="220"/>
      <c r="AV6" s="220"/>
      <c r="AW6" s="220"/>
      <c r="AX6" s="220"/>
      <c r="AY6" s="220"/>
      <c r="AZ6" s="220"/>
      <c r="BB6" s="207" t="str">
        <f t="shared" ref="BB6" si="8">IF(BA6="","",VLOOKUP(BA6,Footpaths_Footpath_Purpose_Table_Array,2,FALSE))</f>
        <v/>
      </c>
      <c r="BC6" s="220"/>
      <c r="BD6" s="220"/>
      <c r="BE6" s="220"/>
      <c r="BF6" s="225"/>
      <c r="BG6" s="220"/>
      <c r="BH6" s="220"/>
      <c r="BI6" s="220"/>
      <c r="BJ6" s="220"/>
      <c r="BK6" s="220"/>
      <c r="BL6" s="220"/>
      <c r="BM6" s="220"/>
    </row>
    <row r="7" spans="1:1060" s="119" customFormat="1" x14ac:dyDescent="0.2">
      <c r="A7" s="84"/>
      <c r="B7" s="84"/>
      <c r="C7" s="207" t="str">
        <f t="shared" ref="C7:C70" si="9">IF(D7="","",(VLOOKUP(D7,Generic_Road_Names_Table_Array,2,FALSE)))</f>
        <v/>
      </c>
      <c r="D7" s="73"/>
      <c r="E7" s="124"/>
      <c r="F7" s="220"/>
      <c r="H7" s="220"/>
      <c r="I7" s="224"/>
      <c r="J7" s="224"/>
      <c r="K7" s="224"/>
      <c r="L7" s="207" t="str">
        <f t="shared" ref="L7:L70" si="10">IF(K7="","",(VLOOKUP(K7,Footpaths_Footpath_Position_Table_Array,2,FALSE)))</f>
        <v/>
      </c>
      <c r="M7" s="220"/>
      <c r="N7" s="220"/>
      <c r="O7" s="220"/>
      <c r="P7" s="220"/>
      <c r="Q7" s="220"/>
      <c r="R7" s="220"/>
      <c r="S7" s="220"/>
      <c r="T7" s="220"/>
      <c r="U7" s="220"/>
      <c r="W7" s="129"/>
      <c r="X7" s="130" t="str">
        <f t="shared" ref="X7:X70" si="11">IF(W7="","",(VLOOKUP(W7,Generic_Length_Adjustment_Reason_Table_Array,2,FALSE)))</f>
        <v/>
      </c>
      <c r="Y7" s="224"/>
      <c r="Z7" s="224"/>
      <c r="AA7" s="207" t="str">
        <f t="shared" ref="AA7:AA70" si="12">IF(Z7="","",(VLOOKUP(Z7,Footpaths_Footpath_Surface_Material_Table_Array,2,FALSE)))</f>
        <v/>
      </c>
      <c r="AB7" s="224"/>
      <c r="AD7" s="129"/>
      <c r="AE7" s="130" t="str">
        <f t="shared" ref="AE7:AE70" si="13">IF(AD7="","",VLOOKUP(AD7,Surfacing_Surface_Binder_Table_Array,2,FALSE))</f>
        <v/>
      </c>
      <c r="AF7" s="129"/>
      <c r="AG7" s="207" t="str">
        <f t="shared" ref="AG7:AG70" si="14">IF(AF7="","",VLOOKUP(AF7,Footpaths_Pedestrian_Use_Table_Array,2,FALSE))</f>
        <v/>
      </c>
      <c r="AH7" s="129"/>
      <c r="AI7" s="207" t="str">
        <f t="shared" ref="AI7:AI70" si="15">IF(AH7="","",VLOOKUP(AH7,Footpaths_Pedestrian_Use_Table_Array,2,FALSE))</f>
        <v/>
      </c>
      <c r="AJ7" s="129"/>
      <c r="AK7" s="207" t="str">
        <f t="shared" ref="AK7:AK70" si="16">IF(AJ7="","",VLOOKUP(AJ7,Footpaths_Pedestrian_Use_Table_Array,2,FALSE))</f>
        <v/>
      </c>
      <c r="AP7" s="220"/>
      <c r="AQ7" s="220"/>
      <c r="AR7" s="220"/>
      <c r="AS7" s="220"/>
      <c r="AT7" s="220"/>
      <c r="AU7" s="220"/>
      <c r="AV7" s="220"/>
      <c r="AW7" s="220"/>
      <c r="AX7" s="220"/>
      <c r="AY7" s="220"/>
      <c r="AZ7" s="220"/>
      <c r="BB7" s="207" t="str">
        <f t="shared" ref="BB7:BB70" si="17">IF(BA7="","",VLOOKUP(BA7,Footpaths_Footpath_Purpose_Table_Array,2,FALSE))</f>
        <v/>
      </c>
      <c r="BC7" s="220"/>
      <c r="BD7" s="220"/>
      <c r="BE7" s="220"/>
      <c r="BF7" s="225"/>
      <c r="BG7" s="220"/>
      <c r="BH7" s="220"/>
      <c r="BI7" s="220"/>
      <c r="BJ7" s="220"/>
      <c r="BK7" s="220"/>
      <c r="BL7" s="220"/>
      <c r="BM7" s="220"/>
    </row>
    <row r="8" spans="1:1060" s="119" customFormat="1" x14ac:dyDescent="0.2">
      <c r="A8" s="84"/>
      <c r="B8" s="84"/>
      <c r="C8" s="207" t="str">
        <f t="shared" si="9"/>
        <v/>
      </c>
      <c r="D8" s="73"/>
      <c r="E8" s="124"/>
      <c r="F8" s="220"/>
      <c r="H8" s="220"/>
      <c r="I8" s="224"/>
      <c r="J8" s="224"/>
      <c r="K8" s="224"/>
      <c r="L8" s="207" t="str">
        <f t="shared" si="10"/>
        <v/>
      </c>
      <c r="M8" s="220"/>
      <c r="N8" s="220"/>
      <c r="O8" s="220"/>
      <c r="P8" s="220"/>
      <c r="Q8" s="220"/>
      <c r="R8" s="220"/>
      <c r="S8" s="220"/>
      <c r="T8" s="220"/>
      <c r="U8" s="220"/>
      <c r="W8" s="129"/>
      <c r="X8" s="130" t="str">
        <f t="shared" si="11"/>
        <v/>
      </c>
      <c r="Y8" s="224"/>
      <c r="Z8" s="224"/>
      <c r="AA8" s="207" t="str">
        <f t="shared" si="12"/>
        <v/>
      </c>
      <c r="AB8" s="224"/>
      <c r="AD8" s="129"/>
      <c r="AE8" s="130" t="str">
        <f t="shared" si="13"/>
        <v/>
      </c>
      <c r="AF8" s="129"/>
      <c r="AG8" s="207" t="str">
        <f t="shared" si="14"/>
        <v/>
      </c>
      <c r="AH8" s="129"/>
      <c r="AI8" s="207" t="str">
        <f t="shared" si="15"/>
        <v/>
      </c>
      <c r="AJ8" s="129"/>
      <c r="AK8" s="207" t="str">
        <f t="shared" si="16"/>
        <v/>
      </c>
      <c r="AP8" s="220"/>
      <c r="AQ8" s="220"/>
      <c r="AR8" s="220"/>
      <c r="AS8" s="220"/>
      <c r="AT8" s="220"/>
      <c r="AU8" s="220"/>
      <c r="AV8" s="220"/>
      <c r="AW8" s="220"/>
      <c r="AX8" s="220"/>
      <c r="AY8" s="220"/>
      <c r="AZ8" s="220"/>
      <c r="BB8" s="207" t="str">
        <f t="shared" si="17"/>
        <v/>
      </c>
      <c r="BC8" s="220"/>
      <c r="BD8" s="220"/>
      <c r="BE8" s="220"/>
      <c r="BF8" s="225"/>
      <c r="BG8" s="220"/>
      <c r="BH8" s="220"/>
      <c r="BI8" s="220"/>
      <c r="BJ8" s="220"/>
      <c r="BK8" s="220"/>
      <c r="BL8" s="220"/>
      <c r="BM8" s="220"/>
    </row>
    <row r="9" spans="1:1060" s="119" customFormat="1" x14ac:dyDescent="0.2">
      <c r="A9" s="84"/>
      <c r="B9" s="84"/>
      <c r="C9" s="207" t="str">
        <f t="shared" si="9"/>
        <v/>
      </c>
      <c r="D9" s="73"/>
      <c r="E9" s="124"/>
      <c r="F9" s="220"/>
      <c r="H9" s="220"/>
      <c r="I9" s="224"/>
      <c r="J9" s="224"/>
      <c r="K9" s="224"/>
      <c r="L9" s="207" t="str">
        <f t="shared" si="10"/>
        <v/>
      </c>
      <c r="M9" s="220"/>
      <c r="N9" s="220"/>
      <c r="O9" s="220"/>
      <c r="P9" s="220"/>
      <c r="Q9" s="220"/>
      <c r="R9" s="220"/>
      <c r="S9" s="220"/>
      <c r="T9" s="220"/>
      <c r="U9" s="220"/>
      <c r="W9" s="129"/>
      <c r="X9" s="130" t="str">
        <f t="shared" si="11"/>
        <v/>
      </c>
      <c r="Y9" s="224"/>
      <c r="Z9" s="224"/>
      <c r="AA9" s="207" t="str">
        <f t="shared" si="12"/>
        <v/>
      </c>
      <c r="AB9" s="224"/>
      <c r="AD9" s="129"/>
      <c r="AE9" s="130" t="str">
        <f t="shared" si="13"/>
        <v/>
      </c>
      <c r="AF9" s="129"/>
      <c r="AG9" s="207" t="str">
        <f t="shared" si="14"/>
        <v/>
      </c>
      <c r="AH9" s="129"/>
      <c r="AI9" s="207" t="str">
        <f t="shared" si="15"/>
        <v/>
      </c>
      <c r="AJ9" s="129"/>
      <c r="AK9" s="207" t="str">
        <f t="shared" si="16"/>
        <v/>
      </c>
      <c r="AP9" s="220"/>
      <c r="AQ9" s="220"/>
      <c r="AR9" s="220"/>
      <c r="AS9" s="220"/>
      <c r="AT9" s="220"/>
      <c r="AU9" s="220"/>
      <c r="AV9" s="220"/>
      <c r="AW9" s="220"/>
      <c r="AX9" s="220"/>
      <c r="AY9" s="220"/>
      <c r="AZ9" s="220"/>
      <c r="BB9" s="207" t="str">
        <f t="shared" si="17"/>
        <v/>
      </c>
      <c r="BC9" s="220"/>
      <c r="BD9" s="220"/>
      <c r="BE9" s="220"/>
      <c r="BF9" s="225"/>
      <c r="BG9" s="220"/>
      <c r="BH9" s="220"/>
      <c r="BI9" s="220"/>
      <c r="BJ9" s="220"/>
      <c r="BK9" s="220"/>
      <c r="BL9" s="220"/>
      <c r="BM9" s="220"/>
    </row>
    <row r="10" spans="1:1060" s="119" customFormat="1" x14ac:dyDescent="0.2">
      <c r="A10" s="84"/>
      <c r="B10" s="84"/>
      <c r="C10" s="207" t="str">
        <f t="shared" si="9"/>
        <v/>
      </c>
      <c r="D10" s="73"/>
      <c r="E10" s="124"/>
      <c r="F10" s="220"/>
      <c r="H10" s="220"/>
      <c r="I10" s="224"/>
      <c r="J10" s="224"/>
      <c r="K10" s="224"/>
      <c r="L10" s="207" t="str">
        <f t="shared" si="10"/>
        <v/>
      </c>
      <c r="M10" s="220"/>
      <c r="N10" s="220"/>
      <c r="O10" s="220"/>
      <c r="P10" s="220"/>
      <c r="Q10" s="220"/>
      <c r="R10" s="220"/>
      <c r="S10" s="220"/>
      <c r="T10" s="220"/>
      <c r="U10" s="220"/>
      <c r="W10" s="129"/>
      <c r="X10" s="130" t="str">
        <f t="shared" si="11"/>
        <v/>
      </c>
      <c r="Y10" s="224"/>
      <c r="Z10" s="224"/>
      <c r="AA10" s="207" t="str">
        <f t="shared" si="12"/>
        <v/>
      </c>
      <c r="AB10" s="224"/>
      <c r="AD10" s="129"/>
      <c r="AE10" s="130" t="str">
        <f t="shared" si="13"/>
        <v/>
      </c>
      <c r="AF10" s="129"/>
      <c r="AG10" s="207" t="str">
        <f t="shared" si="14"/>
        <v/>
      </c>
      <c r="AH10" s="129"/>
      <c r="AI10" s="207" t="str">
        <f t="shared" si="15"/>
        <v/>
      </c>
      <c r="AJ10" s="129"/>
      <c r="AK10" s="207" t="str">
        <f t="shared" si="16"/>
        <v/>
      </c>
      <c r="AP10" s="220"/>
      <c r="AQ10" s="220"/>
      <c r="AR10" s="220"/>
      <c r="AS10" s="220"/>
      <c r="AT10" s="220"/>
      <c r="AU10" s="220"/>
      <c r="AV10" s="220"/>
      <c r="AW10" s="220"/>
      <c r="AX10" s="220"/>
      <c r="AY10" s="220"/>
      <c r="AZ10" s="220"/>
      <c r="BB10" s="207" t="str">
        <f t="shared" si="17"/>
        <v/>
      </c>
      <c r="BC10" s="220"/>
      <c r="BD10" s="220"/>
      <c r="BE10" s="220"/>
      <c r="BF10" s="225"/>
      <c r="BG10" s="220"/>
      <c r="BH10" s="220"/>
      <c r="BI10" s="220"/>
      <c r="BJ10" s="220"/>
      <c r="BK10" s="220"/>
      <c r="BL10" s="220"/>
      <c r="BM10" s="220"/>
    </row>
    <row r="11" spans="1:1060" s="119" customFormat="1" x14ac:dyDescent="0.2">
      <c r="A11" s="84"/>
      <c r="B11" s="84"/>
      <c r="C11" s="207" t="str">
        <f t="shared" si="9"/>
        <v/>
      </c>
      <c r="D11" s="73"/>
      <c r="E11" s="124"/>
      <c r="F11" s="220"/>
      <c r="H11" s="220"/>
      <c r="I11" s="224"/>
      <c r="J11" s="224"/>
      <c r="K11" s="224"/>
      <c r="L11" s="207" t="str">
        <f t="shared" si="10"/>
        <v/>
      </c>
      <c r="M11" s="220"/>
      <c r="N11" s="220"/>
      <c r="O11" s="220"/>
      <c r="P11" s="220"/>
      <c r="Q11" s="220"/>
      <c r="R11" s="220"/>
      <c r="S11" s="220"/>
      <c r="T11" s="220"/>
      <c r="U11" s="220"/>
      <c r="W11" s="129"/>
      <c r="X11" s="130" t="str">
        <f t="shared" si="11"/>
        <v/>
      </c>
      <c r="Y11" s="224"/>
      <c r="Z11" s="224"/>
      <c r="AA11" s="207" t="str">
        <f t="shared" si="12"/>
        <v/>
      </c>
      <c r="AB11" s="224"/>
      <c r="AD11" s="129"/>
      <c r="AE11" s="130" t="str">
        <f t="shared" si="13"/>
        <v/>
      </c>
      <c r="AF11" s="129"/>
      <c r="AG11" s="207" t="str">
        <f t="shared" si="14"/>
        <v/>
      </c>
      <c r="AH11" s="129"/>
      <c r="AI11" s="207" t="str">
        <f t="shared" si="15"/>
        <v/>
      </c>
      <c r="AJ11" s="129"/>
      <c r="AK11" s="207" t="str">
        <f t="shared" si="16"/>
        <v/>
      </c>
      <c r="AP11" s="220"/>
      <c r="AQ11" s="220"/>
      <c r="AR11" s="220"/>
      <c r="AS11" s="220"/>
      <c r="AT11" s="220"/>
      <c r="AU11" s="220"/>
      <c r="AV11" s="220"/>
      <c r="AW11" s="220"/>
      <c r="AX11" s="220"/>
      <c r="AY11" s="220"/>
      <c r="AZ11" s="220"/>
      <c r="BB11" s="207" t="str">
        <f t="shared" si="17"/>
        <v/>
      </c>
      <c r="BC11" s="220"/>
      <c r="BD11" s="220"/>
      <c r="BE11" s="220"/>
      <c r="BF11" s="225"/>
      <c r="BG11" s="220"/>
      <c r="BH11" s="220"/>
      <c r="BI11" s="220"/>
      <c r="BJ11" s="220"/>
      <c r="BK11" s="220"/>
      <c r="BL11" s="220"/>
      <c r="BM11" s="220"/>
    </row>
    <row r="12" spans="1:1060" s="119" customFormat="1" x14ac:dyDescent="0.2">
      <c r="A12" s="84"/>
      <c r="B12" s="84"/>
      <c r="C12" s="207" t="str">
        <f t="shared" si="9"/>
        <v/>
      </c>
      <c r="D12" s="73"/>
      <c r="E12" s="124"/>
      <c r="F12" s="220"/>
      <c r="H12" s="220"/>
      <c r="I12" s="224"/>
      <c r="J12" s="224"/>
      <c r="K12" s="224"/>
      <c r="L12" s="207" t="str">
        <f t="shared" si="10"/>
        <v/>
      </c>
      <c r="M12" s="220"/>
      <c r="N12" s="220"/>
      <c r="O12" s="220"/>
      <c r="P12" s="220"/>
      <c r="Q12" s="220"/>
      <c r="R12" s="220"/>
      <c r="S12" s="220"/>
      <c r="T12" s="220"/>
      <c r="U12" s="220"/>
      <c r="W12" s="129"/>
      <c r="X12" s="130" t="str">
        <f t="shared" si="11"/>
        <v/>
      </c>
      <c r="Y12" s="224"/>
      <c r="Z12" s="224"/>
      <c r="AA12" s="207" t="str">
        <f t="shared" si="12"/>
        <v/>
      </c>
      <c r="AB12" s="224"/>
      <c r="AD12" s="129"/>
      <c r="AE12" s="130" t="str">
        <f t="shared" si="13"/>
        <v/>
      </c>
      <c r="AF12" s="129"/>
      <c r="AG12" s="207" t="str">
        <f t="shared" si="14"/>
        <v/>
      </c>
      <c r="AH12" s="129"/>
      <c r="AI12" s="207" t="str">
        <f t="shared" si="15"/>
        <v/>
      </c>
      <c r="AJ12" s="129"/>
      <c r="AK12" s="207" t="str">
        <f t="shared" si="16"/>
        <v/>
      </c>
      <c r="AP12" s="220"/>
      <c r="AQ12" s="220"/>
      <c r="AR12" s="220"/>
      <c r="AS12" s="220"/>
      <c r="AT12" s="220"/>
      <c r="AU12" s="220"/>
      <c r="AV12" s="220"/>
      <c r="AW12" s="220"/>
      <c r="AX12" s="220"/>
      <c r="AY12" s="220"/>
      <c r="AZ12" s="220"/>
      <c r="BB12" s="207" t="str">
        <f t="shared" si="17"/>
        <v/>
      </c>
      <c r="BC12" s="220"/>
      <c r="BD12" s="220"/>
      <c r="BE12" s="220"/>
      <c r="BF12" s="225"/>
      <c r="BG12" s="220"/>
      <c r="BH12" s="220"/>
      <c r="BI12" s="220"/>
      <c r="BJ12" s="220"/>
      <c r="BK12" s="220"/>
      <c r="BL12" s="220"/>
      <c r="BM12" s="220"/>
    </row>
    <row r="13" spans="1:1060" s="119" customFormat="1" x14ac:dyDescent="0.2">
      <c r="A13" s="84"/>
      <c r="B13" s="84"/>
      <c r="C13" s="207" t="str">
        <f t="shared" si="9"/>
        <v/>
      </c>
      <c r="D13" s="73"/>
      <c r="E13" s="124"/>
      <c r="F13" s="220"/>
      <c r="H13" s="220"/>
      <c r="I13" s="224"/>
      <c r="J13" s="224"/>
      <c r="K13" s="224"/>
      <c r="L13" s="207" t="str">
        <f t="shared" si="10"/>
        <v/>
      </c>
      <c r="M13" s="220"/>
      <c r="N13" s="220"/>
      <c r="O13" s="220"/>
      <c r="P13" s="220"/>
      <c r="Q13" s="220"/>
      <c r="R13" s="220"/>
      <c r="S13" s="220"/>
      <c r="T13" s="220"/>
      <c r="U13" s="220"/>
      <c r="W13" s="129"/>
      <c r="X13" s="130" t="str">
        <f t="shared" si="11"/>
        <v/>
      </c>
      <c r="Y13" s="224"/>
      <c r="Z13" s="224"/>
      <c r="AA13" s="207" t="str">
        <f t="shared" si="12"/>
        <v/>
      </c>
      <c r="AB13" s="224"/>
      <c r="AD13" s="129"/>
      <c r="AE13" s="130" t="str">
        <f t="shared" si="13"/>
        <v/>
      </c>
      <c r="AF13" s="129"/>
      <c r="AG13" s="207" t="str">
        <f t="shared" si="14"/>
        <v/>
      </c>
      <c r="AH13" s="129"/>
      <c r="AI13" s="207" t="str">
        <f t="shared" si="15"/>
        <v/>
      </c>
      <c r="AJ13" s="129"/>
      <c r="AK13" s="207" t="str">
        <f t="shared" si="16"/>
        <v/>
      </c>
      <c r="AP13" s="220"/>
      <c r="AQ13" s="220"/>
      <c r="AR13" s="220"/>
      <c r="AS13" s="220"/>
      <c r="AT13" s="220"/>
      <c r="AU13" s="220"/>
      <c r="AV13" s="220"/>
      <c r="AW13" s="220"/>
      <c r="AX13" s="220"/>
      <c r="AY13" s="220"/>
      <c r="AZ13" s="220"/>
      <c r="BB13" s="207" t="str">
        <f t="shared" si="17"/>
        <v/>
      </c>
      <c r="BC13" s="220"/>
      <c r="BD13" s="220"/>
      <c r="BE13" s="220"/>
      <c r="BF13" s="225"/>
      <c r="BG13" s="220"/>
      <c r="BH13" s="220"/>
      <c r="BI13" s="220"/>
      <c r="BJ13" s="220"/>
      <c r="BK13" s="220"/>
      <c r="BL13" s="220"/>
      <c r="BM13" s="220"/>
    </row>
    <row r="14" spans="1:1060" s="119" customFormat="1" x14ac:dyDescent="0.2">
      <c r="A14" s="84"/>
      <c r="B14" s="84"/>
      <c r="C14" s="207" t="str">
        <f t="shared" si="9"/>
        <v/>
      </c>
      <c r="D14" s="73"/>
      <c r="E14" s="124"/>
      <c r="F14" s="220"/>
      <c r="H14" s="220"/>
      <c r="I14" s="224"/>
      <c r="J14" s="224"/>
      <c r="K14" s="224"/>
      <c r="L14" s="207" t="str">
        <f t="shared" si="10"/>
        <v/>
      </c>
      <c r="M14" s="220"/>
      <c r="N14" s="220"/>
      <c r="O14" s="220"/>
      <c r="P14" s="220"/>
      <c r="Q14" s="220"/>
      <c r="R14" s="220"/>
      <c r="S14" s="220"/>
      <c r="T14" s="220"/>
      <c r="U14" s="220"/>
      <c r="W14" s="129"/>
      <c r="X14" s="130" t="str">
        <f t="shared" si="11"/>
        <v/>
      </c>
      <c r="Y14" s="224"/>
      <c r="Z14" s="224"/>
      <c r="AA14" s="207" t="str">
        <f t="shared" si="12"/>
        <v/>
      </c>
      <c r="AB14" s="224"/>
      <c r="AD14" s="129"/>
      <c r="AE14" s="130" t="str">
        <f t="shared" si="13"/>
        <v/>
      </c>
      <c r="AF14" s="129"/>
      <c r="AG14" s="207" t="str">
        <f t="shared" si="14"/>
        <v/>
      </c>
      <c r="AH14" s="129"/>
      <c r="AI14" s="207" t="str">
        <f t="shared" si="15"/>
        <v/>
      </c>
      <c r="AJ14" s="129"/>
      <c r="AK14" s="207" t="str">
        <f t="shared" si="16"/>
        <v/>
      </c>
      <c r="AP14" s="220"/>
      <c r="AQ14" s="220"/>
      <c r="AR14" s="220"/>
      <c r="AS14" s="220"/>
      <c r="AT14" s="220"/>
      <c r="AU14" s="220"/>
      <c r="AV14" s="220"/>
      <c r="AW14" s="220"/>
      <c r="AX14" s="220"/>
      <c r="AY14" s="220"/>
      <c r="AZ14" s="220"/>
      <c r="BB14" s="207" t="str">
        <f t="shared" si="17"/>
        <v/>
      </c>
      <c r="BC14" s="220"/>
      <c r="BD14" s="220"/>
      <c r="BE14" s="220"/>
      <c r="BF14" s="225"/>
      <c r="BG14" s="220"/>
      <c r="BH14" s="220"/>
      <c r="BI14" s="220"/>
      <c r="BJ14" s="220"/>
      <c r="BK14" s="220"/>
      <c r="BL14" s="220"/>
      <c r="BM14" s="220"/>
    </row>
    <row r="15" spans="1:1060" s="119" customFormat="1" x14ac:dyDescent="0.2">
      <c r="A15" s="84"/>
      <c r="B15" s="84"/>
      <c r="C15" s="207" t="str">
        <f t="shared" si="9"/>
        <v/>
      </c>
      <c r="D15" s="73"/>
      <c r="E15" s="124"/>
      <c r="F15" s="220"/>
      <c r="H15" s="220"/>
      <c r="I15" s="224"/>
      <c r="J15" s="224"/>
      <c r="K15" s="224"/>
      <c r="L15" s="207" t="str">
        <f t="shared" si="10"/>
        <v/>
      </c>
      <c r="M15" s="220"/>
      <c r="N15" s="220"/>
      <c r="O15" s="220"/>
      <c r="P15" s="220"/>
      <c r="Q15" s="220"/>
      <c r="R15" s="220"/>
      <c r="S15" s="220"/>
      <c r="T15" s="220"/>
      <c r="U15" s="220"/>
      <c r="W15" s="129"/>
      <c r="X15" s="130" t="str">
        <f t="shared" si="11"/>
        <v/>
      </c>
      <c r="Y15" s="224"/>
      <c r="Z15" s="224"/>
      <c r="AA15" s="207" t="str">
        <f t="shared" si="12"/>
        <v/>
      </c>
      <c r="AB15" s="224"/>
      <c r="AD15" s="129"/>
      <c r="AE15" s="130" t="str">
        <f t="shared" si="13"/>
        <v/>
      </c>
      <c r="AF15" s="129"/>
      <c r="AG15" s="207" t="str">
        <f t="shared" si="14"/>
        <v/>
      </c>
      <c r="AH15" s="129"/>
      <c r="AI15" s="207" t="str">
        <f t="shared" si="15"/>
        <v/>
      </c>
      <c r="AJ15" s="129"/>
      <c r="AK15" s="207" t="str">
        <f t="shared" si="16"/>
        <v/>
      </c>
      <c r="AP15" s="220"/>
      <c r="AQ15" s="220"/>
      <c r="AR15" s="220"/>
      <c r="AS15" s="220"/>
      <c r="AT15" s="220"/>
      <c r="AU15" s="220"/>
      <c r="AV15" s="220"/>
      <c r="AW15" s="220"/>
      <c r="AX15" s="220"/>
      <c r="AY15" s="220"/>
      <c r="AZ15" s="220"/>
      <c r="BB15" s="207" t="str">
        <f t="shared" si="17"/>
        <v/>
      </c>
      <c r="BC15" s="220"/>
      <c r="BD15" s="220"/>
      <c r="BE15" s="220"/>
      <c r="BF15" s="225"/>
      <c r="BG15" s="220"/>
      <c r="BH15" s="220"/>
      <c r="BI15" s="220"/>
      <c r="BJ15" s="220"/>
      <c r="BK15" s="220"/>
      <c r="BL15" s="220"/>
      <c r="BM15" s="220"/>
    </row>
    <row r="16" spans="1:1060" s="119" customFormat="1" x14ac:dyDescent="0.2">
      <c r="A16" s="84"/>
      <c r="B16" s="84"/>
      <c r="C16" s="207" t="str">
        <f t="shared" si="9"/>
        <v/>
      </c>
      <c r="D16" s="73"/>
      <c r="E16" s="124"/>
      <c r="F16" s="220"/>
      <c r="H16" s="220"/>
      <c r="I16" s="224"/>
      <c r="J16" s="224"/>
      <c r="K16" s="224"/>
      <c r="L16" s="207" t="str">
        <f t="shared" si="10"/>
        <v/>
      </c>
      <c r="M16" s="220"/>
      <c r="N16" s="220"/>
      <c r="O16" s="220"/>
      <c r="P16" s="220"/>
      <c r="Q16" s="220"/>
      <c r="R16" s="220"/>
      <c r="S16" s="220"/>
      <c r="T16" s="220"/>
      <c r="U16" s="220"/>
      <c r="W16" s="129"/>
      <c r="X16" s="130" t="str">
        <f t="shared" si="11"/>
        <v/>
      </c>
      <c r="Y16" s="224"/>
      <c r="Z16" s="224"/>
      <c r="AA16" s="207" t="str">
        <f t="shared" si="12"/>
        <v/>
      </c>
      <c r="AB16" s="224"/>
      <c r="AD16" s="129"/>
      <c r="AE16" s="130" t="str">
        <f t="shared" si="13"/>
        <v/>
      </c>
      <c r="AF16" s="129"/>
      <c r="AG16" s="207" t="str">
        <f t="shared" si="14"/>
        <v/>
      </c>
      <c r="AH16" s="129"/>
      <c r="AI16" s="207" t="str">
        <f t="shared" si="15"/>
        <v/>
      </c>
      <c r="AJ16" s="129"/>
      <c r="AK16" s="207" t="str">
        <f t="shared" si="16"/>
        <v/>
      </c>
      <c r="AP16" s="220"/>
      <c r="AQ16" s="220"/>
      <c r="AR16" s="220"/>
      <c r="AS16" s="220"/>
      <c r="AT16" s="220"/>
      <c r="AU16" s="220"/>
      <c r="AV16" s="220"/>
      <c r="AW16" s="220"/>
      <c r="AX16" s="220"/>
      <c r="AY16" s="220"/>
      <c r="AZ16" s="220"/>
      <c r="BB16" s="207" t="str">
        <f t="shared" si="17"/>
        <v/>
      </c>
      <c r="BC16" s="220"/>
      <c r="BD16" s="220"/>
      <c r="BE16" s="220"/>
      <c r="BF16" s="225"/>
      <c r="BG16" s="220"/>
      <c r="BH16" s="220"/>
      <c r="BI16" s="220"/>
      <c r="BJ16" s="220"/>
      <c r="BK16" s="220"/>
      <c r="BL16" s="220"/>
      <c r="BM16" s="220"/>
    </row>
    <row r="17" spans="1:65" s="119" customFormat="1" x14ac:dyDescent="0.2">
      <c r="A17" s="84"/>
      <c r="B17" s="84"/>
      <c r="C17" s="207" t="str">
        <f t="shared" si="9"/>
        <v/>
      </c>
      <c r="D17" s="73"/>
      <c r="E17" s="124"/>
      <c r="F17" s="220"/>
      <c r="H17" s="220"/>
      <c r="I17" s="224"/>
      <c r="J17" s="224"/>
      <c r="K17" s="224"/>
      <c r="L17" s="207" t="str">
        <f t="shared" si="10"/>
        <v/>
      </c>
      <c r="M17" s="220"/>
      <c r="N17" s="220"/>
      <c r="O17" s="220"/>
      <c r="P17" s="220"/>
      <c r="Q17" s="220"/>
      <c r="R17" s="220"/>
      <c r="S17" s="220"/>
      <c r="T17" s="220"/>
      <c r="U17" s="220"/>
      <c r="W17" s="129"/>
      <c r="X17" s="130" t="str">
        <f t="shared" si="11"/>
        <v/>
      </c>
      <c r="Y17" s="224"/>
      <c r="Z17" s="224"/>
      <c r="AA17" s="207" t="str">
        <f t="shared" si="12"/>
        <v/>
      </c>
      <c r="AB17" s="224"/>
      <c r="AD17" s="129"/>
      <c r="AE17" s="130" t="str">
        <f t="shared" si="13"/>
        <v/>
      </c>
      <c r="AF17" s="129"/>
      <c r="AG17" s="207" t="str">
        <f t="shared" si="14"/>
        <v/>
      </c>
      <c r="AH17" s="129"/>
      <c r="AI17" s="207" t="str">
        <f t="shared" si="15"/>
        <v/>
      </c>
      <c r="AJ17" s="129"/>
      <c r="AK17" s="207" t="str">
        <f t="shared" si="16"/>
        <v/>
      </c>
      <c r="AP17" s="220"/>
      <c r="AQ17" s="220"/>
      <c r="AR17" s="220"/>
      <c r="AS17" s="220"/>
      <c r="AT17" s="220"/>
      <c r="AU17" s="220"/>
      <c r="AV17" s="220"/>
      <c r="AW17" s="220"/>
      <c r="AX17" s="220"/>
      <c r="AY17" s="220"/>
      <c r="AZ17" s="220"/>
      <c r="BB17" s="207" t="str">
        <f t="shared" si="17"/>
        <v/>
      </c>
      <c r="BC17" s="220"/>
      <c r="BD17" s="220"/>
      <c r="BE17" s="220"/>
      <c r="BF17" s="225"/>
      <c r="BG17" s="220"/>
      <c r="BH17" s="220"/>
      <c r="BI17" s="220"/>
      <c r="BJ17" s="220"/>
      <c r="BK17" s="220"/>
      <c r="BL17" s="220"/>
      <c r="BM17" s="220"/>
    </row>
    <row r="18" spans="1:65" s="119" customFormat="1" x14ac:dyDescent="0.2">
      <c r="A18" s="84"/>
      <c r="B18" s="84"/>
      <c r="C18" s="207" t="str">
        <f t="shared" si="9"/>
        <v/>
      </c>
      <c r="D18" s="73"/>
      <c r="E18" s="124"/>
      <c r="F18" s="220"/>
      <c r="H18" s="220"/>
      <c r="I18" s="224"/>
      <c r="J18" s="224"/>
      <c r="K18" s="224"/>
      <c r="L18" s="207" t="str">
        <f t="shared" si="10"/>
        <v/>
      </c>
      <c r="M18" s="220"/>
      <c r="N18" s="220"/>
      <c r="O18" s="220"/>
      <c r="P18" s="220"/>
      <c r="Q18" s="220"/>
      <c r="R18" s="220"/>
      <c r="S18" s="220"/>
      <c r="T18" s="220"/>
      <c r="U18" s="220"/>
      <c r="W18" s="129"/>
      <c r="X18" s="130" t="str">
        <f t="shared" si="11"/>
        <v/>
      </c>
      <c r="Y18" s="224"/>
      <c r="Z18" s="224"/>
      <c r="AA18" s="207" t="str">
        <f t="shared" si="12"/>
        <v/>
      </c>
      <c r="AB18" s="224"/>
      <c r="AD18" s="129"/>
      <c r="AE18" s="130" t="str">
        <f t="shared" si="13"/>
        <v/>
      </c>
      <c r="AF18" s="129"/>
      <c r="AG18" s="207" t="str">
        <f t="shared" si="14"/>
        <v/>
      </c>
      <c r="AH18" s="129"/>
      <c r="AI18" s="207" t="str">
        <f t="shared" si="15"/>
        <v/>
      </c>
      <c r="AJ18" s="129"/>
      <c r="AK18" s="207" t="str">
        <f t="shared" si="16"/>
        <v/>
      </c>
      <c r="AP18" s="220"/>
      <c r="AQ18" s="220"/>
      <c r="AR18" s="220"/>
      <c r="AS18" s="220"/>
      <c r="AT18" s="220"/>
      <c r="AU18" s="220"/>
      <c r="AV18" s="220"/>
      <c r="AW18" s="220"/>
      <c r="AX18" s="220"/>
      <c r="AY18" s="220"/>
      <c r="AZ18" s="220"/>
      <c r="BB18" s="207" t="str">
        <f t="shared" si="17"/>
        <v/>
      </c>
      <c r="BC18" s="220"/>
      <c r="BD18" s="220"/>
      <c r="BE18" s="220"/>
      <c r="BF18" s="225"/>
      <c r="BG18" s="220"/>
      <c r="BH18" s="220"/>
      <c r="BI18" s="220"/>
      <c r="BJ18" s="220"/>
      <c r="BK18" s="220"/>
      <c r="BL18" s="220"/>
      <c r="BM18" s="220"/>
    </row>
    <row r="19" spans="1:65" s="119" customFormat="1" x14ac:dyDescent="0.2">
      <c r="A19" s="84"/>
      <c r="B19" s="84"/>
      <c r="C19" s="207" t="str">
        <f t="shared" si="9"/>
        <v/>
      </c>
      <c r="D19" s="73"/>
      <c r="E19" s="124"/>
      <c r="F19" s="220"/>
      <c r="H19" s="220"/>
      <c r="I19" s="224"/>
      <c r="J19" s="224"/>
      <c r="K19" s="224"/>
      <c r="L19" s="207" t="str">
        <f t="shared" si="10"/>
        <v/>
      </c>
      <c r="M19" s="220"/>
      <c r="N19" s="220"/>
      <c r="O19" s="220"/>
      <c r="P19" s="220"/>
      <c r="Q19" s="220"/>
      <c r="R19" s="220"/>
      <c r="S19" s="220"/>
      <c r="T19" s="220"/>
      <c r="U19" s="220"/>
      <c r="W19" s="129"/>
      <c r="X19" s="130" t="str">
        <f t="shared" si="11"/>
        <v/>
      </c>
      <c r="Y19" s="224"/>
      <c r="Z19" s="224"/>
      <c r="AA19" s="207" t="str">
        <f t="shared" si="12"/>
        <v/>
      </c>
      <c r="AB19" s="224"/>
      <c r="AD19" s="129"/>
      <c r="AE19" s="130" t="str">
        <f t="shared" si="13"/>
        <v/>
      </c>
      <c r="AF19" s="129"/>
      <c r="AG19" s="207" t="str">
        <f t="shared" si="14"/>
        <v/>
      </c>
      <c r="AH19" s="129"/>
      <c r="AI19" s="207" t="str">
        <f t="shared" si="15"/>
        <v/>
      </c>
      <c r="AJ19" s="129"/>
      <c r="AK19" s="207" t="str">
        <f t="shared" si="16"/>
        <v/>
      </c>
      <c r="AP19" s="220"/>
      <c r="AQ19" s="220"/>
      <c r="AR19" s="220"/>
      <c r="AS19" s="220"/>
      <c r="AT19" s="220"/>
      <c r="AU19" s="220"/>
      <c r="AV19" s="220"/>
      <c r="AW19" s="220"/>
      <c r="AX19" s="220"/>
      <c r="AY19" s="220"/>
      <c r="AZ19" s="220"/>
      <c r="BB19" s="207" t="str">
        <f t="shared" si="17"/>
        <v/>
      </c>
      <c r="BC19" s="220"/>
      <c r="BD19" s="220"/>
      <c r="BE19" s="220"/>
      <c r="BF19" s="225"/>
      <c r="BG19" s="220"/>
      <c r="BH19" s="220"/>
      <c r="BI19" s="220"/>
      <c r="BJ19" s="220"/>
      <c r="BK19" s="220"/>
      <c r="BL19" s="220"/>
      <c r="BM19" s="220"/>
    </row>
    <row r="20" spans="1:65" s="119" customFormat="1" x14ac:dyDescent="0.2">
      <c r="A20" s="84"/>
      <c r="B20" s="84"/>
      <c r="C20" s="207" t="str">
        <f t="shared" si="9"/>
        <v/>
      </c>
      <c r="D20" s="73"/>
      <c r="E20" s="124"/>
      <c r="F20" s="220"/>
      <c r="H20" s="220"/>
      <c r="I20" s="224"/>
      <c r="J20" s="224"/>
      <c r="K20" s="224"/>
      <c r="L20" s="207" t="str">
        <f t="shared" si="10"/>
        <v/>
      </c>
      <c r="M20" s="220"/>
      <c r="N20" s="220"/>
      <c r="O20" s="220"/>
      <c r="P20" s="220"/>
      <c r="Q20" s="220"/>
      <c r="R20" s="220"/>
      <c r="S20" s="220"/>
      <c r="T20" s="220"/>
      <c r="U20" s="220"/>
      <c r="W20" s="129"/>
      <c r="X20" s="130" t="str">
        <f t="shared" si="11"/>
        <v/>
      </c>
      <c r="Y20" s="224"/>
      <c r="Z20" s="224"/>
      <c r="AA20" s="207" t="str">
        <f t="shared" si="12"/>
        <v/>
      </c>
      <c r="AB20" s="224"/>
      <c r="AD20" s="129"/>
      <c r="AE20" s="130" t="str">
        <f t="shared" si="13"/>
        <v/>
      </c>
      <c r="AF20" s="129"/>
      <c r="AG20" s="207" t="str">
        <f t="shared" si="14"/>
        <v/>
      </c>
      <c r="AH20" s="129"/>
      <c r="AI20" s="207" t="str">
        <f t="shared" si="15"/>
        <v/>
      </c>
      <c r="AJ20" s="129"/>
      <c r="AK20" s="207" t="str">
        <f t="shared" si="16"/>
        <v/>
      </c>
      <c r="AP20" s="220"/>
      <c r="AQ20" s="220"/>
      <c r="AR20" s="220"/>
      <c r="AS20" s="220"/>
      <c r="AT20" s="220"/>
      <c r="AU20" s="220"/>
      <c r="AV20" s="220"/>
      <c r="AW20" s="220"/>
      <c r="AX20" s="220"/>
      <c r="AY20" s="220"/>
      <c r="AZ20" s="220"/>
      <c r="BB20" s="207" t="str">
        <f t="shared" si="17"/>
        <v/>
      </c>
      <c r="BC20" s="220"/>
      <c r="BD20" s="220"/>
      <c r="BE20" s="220"/>
      <c r="BF20" s="225"/>
      <c r="BG20" s="220"/>
      <c r="BH20" s="220"/>
      <c r="BI20" s="220"/>
      <c r="BJ20" s="220"/>
      <c r="BK20" s="220"/>
      <c r="BL20" s="220"/>
      <c r="BM20" s="220"/>
    </row>
    <row r="21" spans="1:65" s="119" customFormat="1" x14ac:dyDescent="0.2">
      <c r="A21" s="84"/>
      <c r="B21" s="84"/>
      <c r="C21" s="207" t="str">
        <f t="shared" si="9"/>
        <v/>
      </c>
      <c r="D21" s="73"/>
      <c r="E21" s="124"/>
      <c r="F21" s="220"/>
      <c r="H21" s="220"/>
      <c r="I21" s="224"/>
      <c r="J21" s="224"/>
      <c r="K21" s="224"/>
      <c r="L21" s="207" t="str">
        <f t="shared" si="10"/>
        <v/>
      </c>
      <c r="M21" s="220"/>
      <c r="N21" s="220"/>
      <c r="O21" s="220"/>
      <c r="P21" s="220"/>
      <c r="Q21" s="220"/>
      <c r="R21" s="220"/>
      <c r="S21" s="220"/>
      <c r="T21" s="220"/>
      <c r="U21" s="220"/>
      <c r="W21" s="129"/>
      <c r="X21" s="130" t="str">
        <f t="shared" si="11"/>
        <v/>
      </c>
      <c r="Y21" s="224"/>
      <c r="Z21" s="224"/>
      <c r="AA21" s="207" t="str">
        <f t="shared" si="12"/>
        <v/>
      </c>
      <c r="AB21" s="224"/>
      <c r="AD21" s="129"/>
      <c r="AE21" s="130" t="str">
        <f t="shared" si="13"/>
        <v/>
      </c>
      <c r="AF21" s="129"/>
      <c r="AG21" s="207" t="str">
        <f t="shared" si="14"/>
        <v/>
      </c>
      <c r="AH21" s="129"/>
      <c r="AI21" s="207" t="str">
        <f t="shared" si="15"/>
        <v/>
      </c>
      <c r="AJ21" s="129"/>
      <c r="AK21" s="207" t="str">
        <f t="shared" si="16"/>
        <v/>
      </c>
      <c r="AP21" s="220"/>
      <c r="AQ21" s="220"/>
      <c r="AR21" s="220"/>
      <c r="AS21" s="220"/>
      <c r="AT21" s="220"/>
      <c r="AU21" s="220"/>
      <c r="AV21" s="220"/>
      <c r="AW21" s="220"/>
      <c r="AX21" s="220"/>
      <c r="AY21" s="220"/>
      <c r="AZ21" s="220"/>
      <c r="BB21" s="207" t="str">
        <f t="shared" si="17"/>
        <v/>
      </c>
      <c r="BC21" s="220"/>
      <c r="BD21" s="220"/>
      <c r="BE21" s="220"/>
      <c r="BF21" s="225"/>
      <c r="BG21" s="220"/>
      <c r="BH21" s="220"/>
      <c r="BI21" s="220"/>
      <c r="BJ21" s="220"/>
      <c r="BK21" s="220"/>
      <c r="BL21" s="220"/>
      <c r="BM21" s="220"/>
    </row>
    <row r="22" spans="1:65" s="119" customFormat="1" x14ac:dyDescent="0.2">
      <c r="A22" s="84"/>
      <c r="B22" s="84"/>
      <c r="C22" s="207" t="str">
        <f t="shared" si="9"/>
        <v/>
      </c>
      <c r="D22" s="73"/>
      <c r="E22" s="124"/>
      <c r="F22" s="220"/>
      <c r="H22" s="220"/>
      <c r="I22" s="224"/>
      <c r="J22" s="224"/>
      <c r="K22" s="224"/>
      <c r="L22" s="207" t="str">
        <f t="shared" si="10"/>
        <v/>
      </c>
      <c r="M22" s="220"/>
      <c r="N22" s="220"/>
      <c r="O22" s="220"/>
      <c r="P22" s="220"/>
      <c r="Q22" s="220"/>
      <c r="R22" s="220"/>
      <c r="S22" s="220"/>
      <c r="T22" s="220"/>
      <c r="U22" s="220"/>
      <c r="W22" s="129"/>
      <c r="X22" s="130" t="str">
        <f t="shared" si="11"/>
        <v/>
      </c>
      <c r="Y22" s="224"/>
      <c r="Z22" s="224"/>
      <c r="AA22" s="207" t="str">
        <f t="shared" si="12"/>
        <v/>
      </c>
      <c r="AB22" s="224"/>
      <c r="AD22" s="129"/>
      <c r="AE22" s="130" t="str">
        <f t="shared" si="13"/>
        <v/>
      </c>
      <c r="AF22" s="129"/>
      <c r="AG22" s="207" t="str">
        <f t="shared" si="14"/>
        <v/>
      </c>
      <c r="AH22" s="129"/>
      <c r="AI22" s="207" t="str">
        <f t="shared" si="15"/>
        <v/>
      </c>
      <c r="AJ22" s="129"/>
      <c r="AK22" s="207" t="str">
        <f t="shared" si="16"/>
        <v/>
      </c>
      <c r="AP22" s="220"/>
      <c r="AQ22" s="220"/>
      <c r="AR22" s="220"/>
      <c r="AS22" s="220"/>
      <c r="AT22" s="220"/>
      <c r="AU22" s="220"/>
      <c r="AV22" s="220"/>
      <c r="AW22" s="220"/>
      <c r="AX22" s="220"/>
      <c r="AY22" s="220"/>
      <c r="AZ22" s="220"/>
      <c r="BB22" s="207" t="str">
        <f t="shared" si="17"/>
        <v/>
      </c>
      <c r="BC22" s="220"/>
      <c r="BD22" s="220"/>
      <c r="BE22" s="220"/>
      <c r="BF22" s="225"/>
      <c r="BG22" s="220"/>
      <c r="BH22" s="220"/>
      <c r="BI22" s="220"/>
      <c r="BJ22" s="220"/>
      <c r="BK22" s="220"/>
      <c r="BL22" s="220"/>
      <c r="BM22" s="220"/>
    </row>
    <row r="23" spans="1:65" s="119" customFormat="1" x14ac:dyDescent="0.2">
      <c r="A23" s="84"/>
      <c r="B23" s="84"/>
      <c r="C23" s="207" t="str">
        <f t="shared" si="9"/>
        <v/>
      </c>
      <c r="D23" s="73"/>
      <c r="E23" s="124"/>
      <c r="F23" s="220"/>
      <c r="H23" s="220"/>
      <c r="I23" s="224"/>
      <c r="J23" s="224"/>
      <c r="K23" s="224"/>
      <c r="L23" s="207" t="str">
        <f t="shared" si="10"/>
        <v/>
      </c>
      <c r="M23" s="220"/>
      <c r="N23" s="220"/>
      <c r="O23" s="220"/>
      <c r="P23" s="220"/>
      <c r="Q23" s="220"/>
      <c r="R23" s="220"/>
      <c r="S23" s="220"/>
      <c r="T23" s="220"/>
      <c r="U23" s="220"/>
      <c r="W23" s="129"/>
      <c r="X23" s="130" t="str">
        <f t="shared" si="11"/>
        <v/>
      </c>
      <c r="Y23" s="224"/>
      <c r="Z23" s="224"/>
      <c r="AA23" s="207" t="str">
        <f t="shared" si="12"/>
        <v/>
      </c>
      <c r="AB23" s="224"/>
      <c r="AD23" s="129"/>
      <c r="AE23" s="130" t="str">
        <f t="shared" si="13"/>
        <v/>
      </c>
      <c r="AF23" s="129"/>
      <c r="AG23" s="207" t="str">
        <f t="shared" si="14"/>
        <v/>
      </c>
      <c r="AH23" s="129"/>
      <c r="AI23" s="207" t="str">
        <f t="shared" si="15"/>
        <v/>
      </c>
      <c r="AJ23" s="129"/>
      <c r="AK23" s="207" t="str">
        <f t="shared" si="16"/>
        <v/>
      </c>
      <c r="AP23" s="220"/>
      <c r="AQ23" s="220"/>
      <c r="AR23" s="220"/>
      <c r="AS23" s="220"/>
      <c r="AT23" s="220"/>
      <c r="AU23" s="220"/>
      <c r="AV23" s="220"/>
      <c r="AW23" s="220"/>
      <c r="AX23" s="220"/>
      <c r="AY23" s="220"/>
      <c r="AZ23" s="220"/>
      <c r="BB23" s="207" t="str">
        <f t="shared" si="17"/>
        <v/>
      </c>
      <c r="BC23" s="220"/>
      <c r="BD23" s="220"/>
      <c r="BE23" s="220"/>
      <c r="BF23" s="225"/>
      <c r="BG23" s="220"/>
      <c r="BH23" s="220"/>
      <c r="BI23" s="220"/>
      <c r="BJ23" s="220"/>
      <c r="BK23" s="220"/>
      <c r="BL23" s="220"/>
      <c r="BM23" s="220"/>
    </row>
    <row r="24" spans="1:65" s="119" customFormat="1" x14ac:dyDescent="0.2">
      <c r="A24" s="84"/>
      <c r="B24" s="84"/>
      <c r="C24" s="207" t="str">
        <f t="shared" si="9"/>
        <v/>
      </c>
      <c r="D24" s="73"/>
      <c r="E24" s="124"/>
      <c r="F24" s="220"/>
      <c r="H24" s="220"/>
      <c r="I24" s="224"/>
      <c r="J24" s="224"/>
      <c r="K24" s="224"/>
      <c r="L24" s="207" t="str">
        <f t="shared" si="10"/>
        <v/>
      </c>
      <c r="M24" s="220"/>
      <c r="N24" s="220"/>
      <c r="O24" s="220"/>
      <c r="P24" s="220"/>
      <c r="Q24" s="220"/>
      <c r="R24" s="220"/>
      <c r="S24" s="220"/>
      <c r="T24" s="220"/>
      <c r="U24" s="220"/>
      <c r="W24" s="129"/>
      <c r="X24" s="130" t="str">
        <f t="shared" si="11"/>
        <v/>
      </c>
      <c r="Y24" s="224"/>
      <c r="Z24" s="224"/>
      <c r="AA24" s="207" t="str">
        <f t="shared" si="12"/>
        <v/>
      </c>
      <c r="AB24" s="224"/>
      <c r="AD24" s="129"/>
      <c r="AE24" s="130" t="str">
        <f t="shared" si="13"/>
        <v/>
      </c>
      <c r="AF24" s="129"/>
      <c r="AG24" s="207" t="str">
        <f t="shared" si="14"/>
        <v/>
      </c>
      <c r="AH24" s="129"/>
      <c r="AI24" s="207" t="str">
        <f t="shared" si="15"/>
        <v/>
      </c>
      <c r="AJ24" s="129"/>
      <c r="AK24" s="207" t="str">
        <f t="shared" si="16"/>
        <v/>
      </c>
      <c r="AP24" s="220"/>
      <c r="AQ24" s="220"/>
      <c r="AR24" s="220"/>
      <c r="AS24" s="220"/>
      <c r="AT24" s="220"/>
      <c r="AU24" s="220"/>
      <c r="AV24" s="220"/>
      <c r="AW24" s="220"/>
      <c r="AX24" s="220"/>
      <c r="AY24" s="220"/>
      <c r="AZ24" s="220"/>
      <c r="BB24" s="207" t="str">
        <f t="shared" si="17"/>
        <v/>
      </c>
      <c r="BC24" s="220"/>
      <c r="BD24" s="220"/>
      <c r="BE24" s="220"/>
      <c r="BF24" s="225"/>
      <c r="BG24" s="220"/>
      <c r="BH24" s="220"/>
      <c r="BI24" s="220"/>
      <c r="BJ24" s="220"/>
      <c r="BK24" s="220"/>
      <c r="BL24" s="220"/>
      <c r="BM24" s="220"/>
    </row>
    <row r="25" spans="1:65" s="119" customFormat="1" x14ac:dyDescent="0.2">
      <c r="A25" s="84"/>
      <c r="B25" s="84"/>
      <c r="C25" s="207" t="str">
        <f t="shared" si="9"/>
        <v/>
      </c>
      <c r="D25" s="73"/>
      <c r="E25" s="124"/>
      <c r="F25" s="220"/>
      <c r="H25" s="220"/>
      <c r="I25" s="224"/>
      <c r="J25" s="224"/>
      <c r="K25" s="224"/>
      <c r="L25" s="207" t="str">
        <f t="shared" si="10"/>
        <v/>
      </c>
      <c r="M25" s="220"/>
      <c r="N25" s="220"/>
      <c r="O25" s="220"/>
      <c r="P25" s="220"/>
      <c r="Q25" s="220"/>
      <c r="R25" s="220"/>
      <c r="S25" s="220"/>
      <c r="T25" s="220"/>
      <c r="U25" s="220"/>
      <c r="W25" s="129"/>
      <c r="X25" s="130" t="str">
        <f t="shared" si="11"/>
        <v/>
      </c>
      <c r="Y25" s="224"/>
      <c r="Z25" s="224"/>
      <c r="AA25" s="207" t="str">
        <f t="shared" si="12"/>
        <v/>
      </c>
      <c r="AB25" s="224"/>
      <c r="AD25" s="129"/>
      <c r="AE25" s="130" t="str">
        <f t="shared" si="13"/>
        <v/>
      </c>
      <c r="AF25" s="129"/>
      <c r="AG25" s="207" t="str">
        <f t="shared" si="14"/>
        <v/>
      </c>
      <c r="AH25" s="129"/>
      <c r="AI25" s="207" t="str">
        <f t="shared" si="15"/>
        <v/>
      </c>
      <c r="AJ25" s="129"/>
      <c r="AK25" s="207" t="str">
        <f t="shared" si="16"/>
        <v/>
      </c>
      <c r="AP25" s="220"/>
      <c r="AQ25" s="220"/>
      <c r="AR25" s="220"/>
      <c r="AS25" s="220"/>
      <c r="AT25" s="220"/>
      <c r="AU25" s="220"/>
      <c r="AV25" s="220"/>
      <c r="AW25" s="220"/>
      <c r="AX25" s="220"/>
      <c r="AY25" s="220"/>
      <c r="AZ25" s="220"/>
      <c r="BB25" s="207" t="str">
        <f t="shared" si="17"/>
        <v/>
      </c>
      <c r="BC25" s="220"/>
      <c r="BD25" s="220"/>
      <c r="BE25" s="220"/>
      <c r="BF25" s="225"/>
      <c r="BG25" s="220"/>
      <c r="BH25" s="220"/>
      <c r="BI25" s="220"/>
      <c r="BJ25" s="220"/>
      <c r="BK25" s="220"/>
      <c r="BL25" s="220"/>
      <c r="BM25" s="220"/>
    </row>
    <row r="26" spans="1:65" s="119" customFormat="1" x14ac:dyDescent="0.2">
      <c r="A26" s="84"/>
      <c r="B26" s="84"/>
      <c r="C26" s="207" t="str">
        <f t="shared" si="9"/>
        <v/>
      </c>
      <c r="D26" s="73"/>
      <c r="E26" s="124"/>
      <c r="F26" s="220"/>
      <c r="H26" s="220"/>
      <c r="I26" s="224"/>
      <c r="J26" s="224"/>
      <c r="K26" s="224"/>
      <c r="L26" s="207" t="str">
        <f t="shared" si="10"/>
        <v/>
      </c>
      <c r="M26" s="220"/>
      <c r="N26" s="220"/>
      <c r="O26" s="220"/>
      <c r="P26" s="220"/>
      <c r="Q26" s="220"/>
      <c r="R26" s="220"/>
      <c r="S26" s="220"/>
      <c r="T26" s="220"/>
      <c r="U26" s="220"/>
      <c r="W26" s="129"/>
      <c r="X26" s="130" t="str">
        <f t="shared" si="11"/>
        <v/>
      </c>
      <c r="Y26" s="224"/>
      <c r="Z26" s="224"/>
      <c r="AA26" s="207" t="str">
        <f t="shared" si="12"/>
        <v/>
      </c>
      <c r="AB26" s="224"/>
      <c r="AD26" s="129"/>
      <c r="AE26" s="130" t="str">
        <f t="shared" si="13"/>
        <v/>
      </c>
      <c r="AF26" s="129"/>
      <c r="AG26" s="207" t="str">
        <f t="shared" si="14"/>
        <v/>
      </c>
      <c r="AH26" s="129"/>
      <c r="AI26" s="207" t="str">
        <f t="shared" si="15"/>
        <v/>
      </c>
      <c r="AJ26" s="129"/>
      <c r="AK26" s="207" t="str">
        <f t="shared" si="16"/>
        <v/>
      </c>
      <c r="AP26" s="220"/>
      <c r="AQ26" s="220"/>
      <c r="AR26" s="220"/>
      <c r="AS26" s="220"/>
      <c r="AT26" s="220"/>
      <c r="AU26" s="220"/>
      <c r="AV26" s="220"/>
      <c r="AW26" s="220"/>
      <c r="AX26" s="220"/>
      <c r="AY26" s="220"/>
      <c r="AZ26" s="220"/>
      <c r="BB26" s="207" t="str">
        <f t="shared" si="17"/>
        <v/>
      </c>
      <c r="BC26" s="220"/>
      <c r="BD26" s="220"/>
      <c r="BE26" s="220"/>
      <c r="BF26" s="225"/>
      <c r="BG26" s="220"/>
      <c r="BH26" s="220"/>
      <c r="BI26" s="220"/>
      <c r="BJ26" s="220"/>
      <c r="BK26" s="220"/>
      <c r="BL26" s="220"/>
      <c r="BM26" s="220"/>
    </row>
    <row r="27" spans="1:65" s="119" customFormat="1" x14ac:dyDescent="0.2">
      <c r="A27" s="84"/>
      <c r="B27" s="84"/>
      <c r="C27" s="207" t="str">
        <f t="shared" si="9"/>
        <v/>
      </c>
      <c r="D27" s="73"/>
      <c r="E27" s="124"/>
      <c r="F27" s="220"/>
      <c r="H27" s="220"/>
      <c r="I27" s="224"/>
      <c r="J27" s="224"/>
      <c r="K27" s="224"/>
      <c r="L27" s="207" t="str">
        <f t="shared" si="10"/>
        <v/>
      </c>
      <c r="M27" s="220"/>
      <c r="N27" s="220"/>
      <c r="O27" s="220"/>
      <c r="P27" s="220"/>
      <c r="Q27" s="220"/>
      <c r="R27" s="220"/>
      <c r="S27" s="220"/>
      <c r="T27" s="220"/>
      <c r="U27" s="220"/>
      <c r="W27" s="129"/>
      <c r="X27" s="130" t="str">
        <f t="shared" si="11"/>
        <v/>
      </c>
      <c r="Y27" s="224"/>
      <c r="Z27" s="224"/>
      <c r="AA27" s="207" t="str">
        <f t="shared" si="12"/>
        <v/>
      </c>
      <c r="AB27" s="224"/>
      <c r="AD27" s="129"/>
      <c r="AE27" s="130" t="str">
        <f t="shared" si="13"/>
        <v/>
      </c>
      <c r="AF27" s="129"/>
      <c r="AG27" s="207" t="str">
        <f t="shared" si="14"/>
        <v/>
      </c>
      <c r="AH27" s="129"/>
      <c r="AI27" s="207" t="str">
        <f t="shared" si="15"/>
        <v/>
      </c>
      <c r="AJ27" s="129"/>
      <c r="AK27" s="207" t="str">
        <f t="shared" si="16"/>
        <v/>
      </c>
      <c r="AP27" s="220"/>
      <c r="AQ27" s="220"/>
      <c r="AR27" s="220"/>
      <c r="AS27" s="220"/>
      <c r="AT27" s="220"/>
      <c r="AU27" s="220"/>
      <c r="AV27" s="220"/>
      <c r="AW27" s="220"/>
      <c r="AX27" s="220"/>
      <c r="AY27" s="220"/>
      <c r="AZ27" s="220"/>
      <c r="BB27" s="207" t="str">
        <f t="shared" si="17"/>
        <v/>
      </c>
      <c r="BC27" s="220"/>
      <c r="BD27" s="220"/>
      <c r="BE27" s="220"/>
      <c r="BF27" s="225"/>
      <c r="BG27" s="220"/>
      <c r="BH27" s="220"/>
      <c r="BI27" s="220"/>
      <c r="BJ27" s="220"/>
      <c r="BK27" s="220"/>
      <c r="BL27" s="220"/>
      <c r="BM27" s="220"/>
    </row>
    <row r="28" spans="1:65" s="119" customFormat="1" x14ac:dyDescent="0.2">
      <c r="A28" s="84"/>
      <c r="B28" s="84"/>
      <c r="C28" s="207" t="str">
        <f t="shared" si="9"/>
        <v/>
      </c>
      <c r="D28" s="73"/>
      <c r="E28" s="124"/>
      <c r="F28" s="220"/>
      <c r="H28" s="220"/>
      <c r="I28" s="224"/>
      <c r="J28" s="224"/>
      <c r="K28" s="224"/>
      <c r="L28" s="207" t="str">
        <f t="shared" si="10"/>
        <v/>
      </c>
      <c r="M28" s="220"/>
      <c r="N28" s="220"/>
      <c r="O28" s="220"/>
      <c r="P28" s="220"/>
      <c r="Q28" s="220"/>
      <c r="R28" s="220"/>
      <c r="S28" s="220"/>
      <c r="T28" s="220"/>
      <c r="U28" s="220"/>
      <c r="W28" s="129"/>
      <c r="X28" s="130" t="str">
        <f t="shared" si="11"/>
        <v/>
      </c>
      <c r="Y28" s="224"/>
      <c r="Z28" s="224"/>
      <c r="AA28" s="207" t="str">
        <f t="shared" si="12"/>
        <v/>
      </c>
      <c r="AB28" s="224"/>
      <c r="AD28" s="129"/>
      <c r="AE28" s="130" t="str">
        <f t="shared" si="13"/>
        <v/>
      </c>
      <c r="AF28" s="129"/>
      <c r="AG28" s="207" t="str">
        <f t="shared" si="14"/>
        <v/>
      </c>
      <c r="AH28" s="129"/>
      <c r="AI28" s="207" t="str">
        <f t="shared" si="15"/>
        <v/>
      </c>
      <c r="AJ28" s="129"/>
      <c r="AK28" s="207" t="str">
        <f t="shared" si="16"/>
        <v/>
      </c>
      <c r="AP28" s="220"/>
      <c r="AQ28" s="220"/>
      <c r="AR28" s="220"/>
      <c r="AS28" s="220"/>
      <c r="AT28" s="220"/>
      <c r="AU28" s="220"/>
      <c r="AV28" s="220"/>
      <c r="AW28" s="220"/>
      <c r="AX28" s="220"/>
      <c r="AY28" s="220"/>
      <c r="AZ28" s="220"/>
      <c r="BB28" s="207" t="str">
        <f t="shared" si="17"/>
        <v/>
      </c>
      <c r="BC28" s="220"/>
      <c r="BD28" s="220"/>
      <c r="BE28" s="220"/>
      <c r="BF28" s="225"/>
      <c r="BG28" s="220"/>
      <c r="BH28" s="220"/>
      <c r="BI28" s="220"/>
      <c r="BJ28" s="220"/>
      <c r="BK28" s="220"/>
      <c r="BL28" s="220"/>
      <c r="BM28" s="220"/>
    </row>
    <row r="29" spans="1:65" s="119" customFormat="1" x14ac:dyDescent="0.2">
      <c r="A29" s="84"/>
      <c r="B29" s="84"/>
      <c r="C29" s="207" t="str">
        <f t="shared" si="9"/>
        <v/>
      </c>
      <c r="D29" s="73"/>
      <c r="E29" s="124"/>
      <c r="F29" s="220"/>
      <c r="H29" s="220"/>
      <c r="I29" s="224"/>
      <c r="J29" s="224"/>
      <c r="K29" s="224"/>
      <c r="L29" s="207" t="str">
        <f t="shared" si="10"/>
        <v/>
      </c>
      <c r="M29" s="220"/>
      <c r="N29" s="220"/>
      <c r="O29" s="220"/>
      <c r="P29" s="220"/>
      <c r="Q29" s="220"/>
      <c r="R29" s="220"/>
      <c r="S29" s="220"/>
      <c r="T29" s="220"/>
      <c r="U29" s="220"/>
      <c r="W29" s="129"/>
      <c r="X29" s="130" t="str">
        <f t="shared" si="11"/>
        <v/>
      </c>
      <c r="Y29" s="224"/>
      <c r="Z29" s="224"/>
      <c r="AA29" s="207" t="str">
        <f t="shared" si="12"/>
        <v/>
      </c>
      <c r="AB29" s="224"/>
      <c r="AD29" s="129"/>
      <c r="AE29" s="130" t="str">
        <f t="shared" si="13"/>
        <v/>
      </c>
      <c r="AF29" s="129"/>
      <c r="AG29" s="207" t="str">
        <f t="shared" si="14"/>
        <v/>
      </c>
      <c r="AH29" s="129"/>
      <c r="AI29" s="207" t="str">
        <f t="shared" si="15"/>
        <v/>
      </c>
      <c r="AJ29" s="129"/>
      <c r="AK29" s="207" t="str">
        <f t="shared" si="16"/>
        <v/>
      </c>
      <c r="AP29" s="220"/>
      <c r="AQ29" s="220"/>
      <c r="AR29" s="220"/>
      <c r="AS29" s="220"/>
      <c r="AT29" s="220"/>
      <c r="AU29" s="220"/>
      <c r="AV29" s="220"/>
      <c r="AW29" s="220"/>
      <c r="AX29" s="220"/>
      <c r="AY29" s="220"/>
      <c r="AZ29" s="220"/>
      <c r="BB29" s="207" t="str">
        <f t="shared" si="17"/>
        <v/>
      </c>
      <c r="BC29" s="220"/>
      <c r="BD29" s="220"/>
      <c r="BE29" s="220"/>
      <c r="BF29" s="225"/>
      <c r="BG29" s="220"/>
      <c r="BH29" s="220"/>
      <c r="BI29" s="220"/>
      <c r="BJ29" s="220"/>
      <c r="BK29" s="220"/>
      <c r="BL29" s="220"/>
      <c r="BM29" s="220"/>
    </row>
    <row r="30" spans="1:65" s="119" customFormat="1" x14ac:dyDescent="0.2">
      <c r="A30" s="84"/>
      <c r="B30" s="84"/>
      <c r="C30" s="207" t="str">
        <f t="shared" si="9"/>
        <v/>
      </c>
      <c r="D30" s="73"/>
      <c r="E30" s="124"/>
      <c r="F30" s="220"/>
      <c r="H30" s="220"/>
      <c r="I30" s="224"/>
      <c r="J30" s="224"/>
      <c r="K30" s="224"/>
      <c r="L30" s="207" t="str">
        <f t="shared" si="10"/>
        <v/>
      </c>
      <c r="M30" s="220"/>
      <c r="N30" s="220"/>
      <c r="O30" s="220"/>
      <c r="P30" s="220"/>
      <c r="Q30" s="220"/>
      <c r="R30" s="220"/>
      <c r="S30" s="220"/>
      <c r="T30" s="220"/>
      <c r="U30" s="220"/>
      <c r="W30" s="129"/>
      <c r="X30" s="130" t="str">
        <f t="shared" si="11"/>
        <v/>
      </c>
      <c r="Y30" s="224"/>
      <c r="Z30" s="224"/>
      <c r="AA30" s="207" t="str">
        <f t="shared" si="12"/>
        <v/>
      </c>
      <c r="AB30" s="224"/>
      <c r="AD30" s="129"/>
      <c r="AE30" s="130" t="str">
        <f t="shared" si="13"/>
        <v/>
      </c>
      <c r="AF30" s="129"/>
      <c r="AG30" s="207" t="str">
        <f t="shared" si="14"/>
        <v/>
      </c>
      <c r="AH30" s="129"/>
      <c r="AI30" s="207" t="str">
        <f t="shared" si="15"/>
        <v/>
      </c>
      <c r="AJ30" s="129"/>
      <c r="AK30" s="207" t="str">
        <f t="shared" si="16"/>
        <v/>
      </c>
      <c r="AP30" s="220"/>
      <c r="AQ30" s="220"/>
      <c r="AR30" s="220"/>
      <c r="AS30" s="220"/>
      <c r="AT30" s="220"/>
      <c r="AU30" s="220"/>
      <c r="AV30" s="220"/>
      <c r="AW30" s="220"/>
      <c r="AX30" s="220"/>
      <c r="AY30" s="220"/>
      <c r="AZ30" s="220"/>
      <c r="BB30" s="207" t="str">
        <f t="shared" si="17"/>
        <v/>
      </c>
      <c r="BC30" s="220"/>
      <c r="BD30" s="220"/>
      <c r="BE30" s="220"/>
      <c r="BF30" s="225"/>
      <c r="BG30" s="220"/>
      <c r="BH30" s="220"/>
      <c r="BI30" s="220"/>
      <c r="BJ30" s="220"/>
      <c r="BK30" s="220"/>
      <c r="BL30" s="220"/>
      <c r="BM30" s="220"/>
    </row>
    <row r="31" spans="1:65" s="119" customFormat="1" x14ac:dyDescent="0.2">
      <c r="A31" s="84"/>
      <c r="B31" s="84"/>
      <c r="C31" s="207" t="str">
        <f t="shared" si="9"/>
        <v/>
      </c>
      <c r="D31" s="73"/>
      <c r="E31" s="124"/>
      <c r="F31" s="220"/>
      <c r="H31" s="220"/>
      <c r="I31" s="224"/>
      <c r="J31" s="224"/>
      <c r="K31" s="224"/>
      <c r="L31" s="207" t="str">
        <f t="shared" si="10"/>
        <v/>
      </c>
      <c r="M31" s="220"/>
      <c r="N31" s="220"/>
      <c r="O31" s="220"/>
      <c r="P31" s="220"/>
      <c r="Q31" s="220"/>
      <c r="R31" s="220"/>
      <c r="S31" s="220"/>
      <c r="T31" s="220"/>
      <c r="U31" s="220"/>
      <c r="W31" s="129"/>
      <c r="X31" s="130" t="str">
        <f t="shared" si="11"/>
        <v/>
      </c>
      <c r="Y31" s="224"/>
      <c r="Z31" s="224"/>
      <c r="AA31" s="207" t="str">
        <f t="shared" si="12"/>
        <v/>
      </c>
      <c r="AB31" s="224"/>
      <c r="AD31" s="129"/>
      <c r="AE31" s="130" t="str">
        <f t="shared" si="13"/>
        <v/>
      </c>
      <c r="AF31" s="129"/>
      <c r="AG31" s="207" t="str">
        <f t="shared" si="14"/>
        <v/>
      </c>
      <c r="AH31" s="129"/>
      <c r="AI31" s="207" t="str">
        <f t="shared" si="15"/>
        <v/>
      </c>
      <c r="AJ31" s="129"/>
      <c r="AK31" s="207" t="str">
        <f t="shared" si="16"/>
        <v/>
      </c>
      <c r="AP31" s="220"/>
      <c r="AQ31" s="220"/>
      <c r="AR31" s="220"/>
      <c r="AS31" s="220"/>
      <c r="AT31" s="220"/>
      <c r="AU31" s="220"/>
      <c r="AV31" s="220"/>
      <c r="AW31" s="220"/>
      <c r="AX31" s="220"/>
      <c r="AY31" s="220"/>
      <c r="AZ31" s="220"/>
      <c r="BB31" s="207" t="str">
        <f t="shared" si="17"/>
        <v/>
      </c>
      <c r="BC31" s="220"/>
      <c r="BD31" s="220"/>
      <c r="BE31" s="220"/>
      <c r="BF31" s="225"/>
      <c r="BG31" s="220"/>
      <c r="BH31" s="220"/>
      <c r="BI31" s="220"/>
      <c r="BJ31" s="220"/>
      <c r="BK31" s="220"/>
      <c r="BL31" s="220"/>
      <c r="BM31" s="220"/>
    </row>
    <row r="32" spans="1:65" s="119" customFormat="1" x14ac:dyDescent="0.2">
      <c r="A32" s="84"/>
      <c r="B32" s="84"/>
      <c r="C32" s="207" t="str">
        <f t="shared" si="9"/>
        <v/>
      </c>
      <c r="D32" s="73"/>
      <c r="E32" s="124"/>
      <c r="F32" s="220"/>
      <c r="H32" s="220"/>
      <c r="I32" s="224"/>
      <c r="J32" s="224"/>
      <c r="K32" s="224"/>
      <c r="L32" s="207" t="str">
        <f t="shared" si="10"/>
        <v/>
      </c>
      <c r="M32" s="220"/>
      <c r="N32" s="220"/>
      <c r="O32" s="220"/>
      <c r="P32" s="220"/>
      <c r="Q32" s="220"/>
      <c r="R32" s="220"/>
      <c r="S32" s="220"/>
      <c r="T32" s="220"/>
      <c r="U32" s="220"/>
      <c r="W32" s="129"/>
      <c r="X32" s="130" t="str">
        <f t="shared" si="11"/>
        <v/>
      </c>
      <c r="Y32" s="224"/>
      <c r="Z32" s="224"/>
      <c r="AA32" s="207" t="str">
        <f t="shared" si="12"/>
        <v/>
      </c>
      <c r="AB32" s="224"/>
      <c r="AD32" s="129"/>
      <c r="AE32" s="130" t="str">
        <f t="shared" si="13"/>
        <v/>
      </c>
      <c r="AF32" s="129"/>
      <c r="AG32" s="207" t="str">
        <f t="shared" si="14"/>
        <v/>
      </c>
      <c r="AH32" s="129"/>
      <c r="AI32" s="207" t="str">
        <f t="shared" si="15"/>
        <v/>
      </c>
      <c r="AJ32" s="129"/>
      <c r="AK32" s="207" t="str">
        <f t="shared" si="16"/>
        <v/>
      </c>
      <c r="AP32" s="220"/>
      <c r="AQ32" s="220"/>
      <c r="AR32" s="220"/>
      <c r="AS32" s="220"/>
      <c r="AT32" s="220"/>
      <c r="AU32" s="220"/>
      <c r="AV32" s="220"/>
      <c r="AW32" s="220"/>
      <c r="AX32" s="220"/>
      <c r="AY32" s="220"/>
      <c r="AZ32" s="220"/>
      <c r="BB32" s="207" t="str">
        <f t="shared" si="17"/>
        <v/>
      </c>
      <c r="BC32" s="220"/>
      <c r="BD32" s="220"/>
      <c r="BE32" s="220"/>
      <c r="BF32" s="225"/>
      <c r="BG32" s="220"/>
      <c r="BH32" s="220"/>
      <c r="BI32" s="220"/>
      <c r="BJ32" s="220"/>
      <c r="BK32" s="220"/>
      <c r="BL32" s="220"/>
      <c r="BM32" s="220"/>
    </row>
    <row r="33" spans="1:65" s="119" customFormat="1" x14ac:dyDescent="0.2">
      <c r="A33" s="84"/>
      <c r="B33" s="84"/>
      <c r="C33" s="207" t="str">
        <f t="shared" si="9"/>
        <v/>
      </c>
      <c r="D33" s="73"/>
      <c r="E33" s="124"/>
      <c r="F33" s="220"/>
      <c r="H33" s="220"/>
      <c r="I33" s="224"/>
      <c r="J33" s="224"/>
      <c r="K33" s="224"/>
      <c r="L33" s="207" t="str">
        <f t="shared" si="10"/>
        <v/>
      </c>
      <c r="M33" s="220"/>
      <c r="N33" s="220"/>
      <c r="O33" s="220"/>
      <c r="P33" s="220"/>
      <c r="Q33" s="220"/>
      <c r="R33" s="220"/>
      <c r="S33" s="220"/>
      <c r="T33" s="220"/>
      <c r="U33" s="220"/>
      <c r="W33" s="129"/>
      <c r="X33" s="130" t="str">
        <f t="shared" si="11"/>
        <v/>
      </c>
      <c r="Y33" s="224"/>
      <c r="Z33" s="224"/>
      <c r="AA33" s="207" t="str">
        <f t="shared" si="12"/>
        <v/>
      </c>
      <c r="AB33" s="224"/>
      <c r="AD33" s="129"/>
      <c r="AE33" s="130" t="str">
        <f t="shared" si="13"/>
        <v/>
      </c>
      <c r="AF33" s="129"/>
      <c r="AG33" s="207" t="str">
        <f t="shared" si="14"/>
        <v/>
      </c>
      <c r="AH33" s="129"/>
      <c r="AI33" s="207" t="str">
        <f t="shared" si="15"/>
        <v/>
      </c>
      <c r="AJ33" s="129"/>
      <c r="AK33" s="207" t="str">
        <f t="shared" si="16"/>
        <v/>
      </c>
      <c r="AP33" s="220"/>
      <c r="AQ33" s="220"/>
      <c r="AR33" s="220"/>
      <c r="AS33" s="220"/>
      <c r="AT33" s="220"/>
      <c r="AU33" s="220"/>
      <c r="AV33" s="220"/>
      <c r="AW33" s="220"/>
      <c r="AX33" s="220"/>
      <c r="AY33" s="220"/>
      <c r="AZ33" s="220"/>
      <c r="BB33" s="207" t="str">
        <f t="shared" si="17"/>
        <v/>
      </c>
      <c r="BC33" s="220"/>
      <c r="BD33" s="220"/>
      <c r="BE33" s="220"/>
      <c r="BF33" s="225"/>
      <c r="BG33" s="220"/>
      <c r="BH33" s="220"/>
      <c r="BI33" s="220"/>
      <c r="BJ33" s="220"/>
      <c r="BK33" s="220"/>
      <c r="BL33" s="220"/>
      <c r="BM33" s="220"/>
    </row>
    <row r="34" spans="1:65" s="119" customFormat="1" x14ac:dyDescent="0.2">
      <c r="A34" s="84"/>
      <c r="B34" s="84"/>
      <c r="C34" s="207" t="str">
        <f t="shared" si="9"/>
        <v/>
      </c>
      <c r="D34" s="73"/>
      <c r="E34" s="124"/>
      <c r="F34" s="220"/>
      <c r="H34" s="220"/>
      <c r="I34" s="224"/>
      <c r="J34" s="224"/>
      <c r="K34" s="224"/>
      <c r="L34" s="207" t="str">
        <f t="shared" si="10"/>
        <v/>
      </c>
      <c r="M34" s="220"/>
      <c r="N34" s="220"/>
      <c r="O34" s="220"/>
      <c r="P34" s="220"/>
      <c r="Q34" s="220"/>
      <c r="R34" s="220"/>
      <c r="S34" s="220"/>
      <c r="T34" s="220"/>
      <c r="U34" s="220"/>
      <c r="W34" s="129"/>
      <c r="X34" s="130" t="str">
        <f t="shared" si="11"/>
        <v/>
      </c>
      <c r="Y34" s="224"/>
      <c r="Z34" s="224"/>
      <c r="AA34" s="207" t="str">
        <f t="shared" si="12"/>
        <v/>
      </c>
      <c r="AB34" s="224"/>
      <c r="AD34" s="129"/>
      <c r="AE34" s="130" t="str">
        <f t="shared" si="13"/>
        <v/>
      </c>
      <c r="AF34" s="129"/>
      <c r="AG34" s="207" t="str">
        <f t="shared" si="14"/>
        <v/>
      </c>
      <c r="AH34" s="129"/>
      <c r="AI34" s="207" t="str">
        <f t="shared" si="15"/>
        <v/>
      </c>
      <c r="AJ34" s="129"/>
      <c r="AK34" s="207" t="str">
        <f t="shared" si="16"/>
        <v/>
      </c>
      <c r="AP34" s="220"/>
      <c r="AQ34" s="220"/>
      <c r="AR34" s="220"/>
      <c r="AS34" s="220"/>
      <c r="AT34" s="220"/>
      <c r="AU34" s="220"/>
      <c r="AV34" s="220"/>
      <c r="AW34" s="220"/>
      <c r="AX34" s="220"/>
      <c r="AY34" s="220"/>
      <c r="AZ34" s="220"/>
      <c r="BB34" s="207" t="str">
        <f t="shared" si="17"/>
        <v/>
      </c>
      <c r="BC34" s="220"/>
      <c r="BD34" s="220"/>
      <c r="BE34" s="220"/>
      <c r="BF34" s="225"/>
      <c r="BG34" s="220"/>
      <c r="BH34" s="220"/>
      <c r="BI34" s="220"/>
      <c r="BJ34" s="220"/>
      <c r="BK34" s="220"/>
      <c r="BL34" s="220"/>
      <c r="BM34" s="220"/>
    </row>
    <row r="35" spans="1:65" s="119" customFormat="1" x14ac:dyDescent="0.2">
      <c r="A35" s="84"/>
      <c r="B35" s="84"/>
      <c r="C35" s="207" t="str">
        <f t="shared" si="9"/>
        <v/>
      </c>
      <c r="D35" s="73"/>
      <c r="E35" s="124"/>
      <c r="F35" s="220"/>
      <c r="H35" s="220"/>
      <c r="I35" s="224"/>
      <c r="J35" s="224"/>
      <c r="K35" s="224"/>
      <c r="L35" s="207" t="str">
        <f t="shared" si="10"/>
        <v/>
      </c>
      <c r="M35" s="220"/>
      <c r="N35" s="220"/>
      <c r="O35" s="220"/>
      <c r="P35" s="220"/>
      <c r="Q35" s="220"/>
      <c r="R35" s="220"/>
      <c r="S35" s="220"/>
      <c r="T35" s="220"/>
      <c r="U35" s="220"/>
      <c r="W35" s="129"/>
      <c r="X35" s="130" t="str">
        <f t="shared" si="11"/>
        <v/>
      </c>
      <c r="Y35" s="224"/>
      <c r="Z35" s="224"/>
      <c r="AA35" s="207" t="str">
        <f t="shared" si="12"/>
        <v/>
      </c>
      <c r="AB35" s="224"/>
      <c r="AD35" s="129"/>
      <c r="AE35" s="130" t="str">
        <f t="shared" si="13"/>
        <v/>
      </c>
      <c r="AF35" s="129"/>
      <c r="AG35" s="207" t="str">
        <f t="shared" si="14"/>
        <v/>
      </c>
      <c r="AH35" s="129"/>
      <c r="AI35" s="207" t="str">
        <f t="shared" si="15"/>
        <v/>
      </c>
      <c r="AJ35" s="129"/>
      <c r="AK35" s="207" t="str">
        <f t="shared" si="16"/>
        <v/>
      </c>
      <c r="AP35" s="220"/>
      <c r="AQ35" s="220"/>
      <c r="AR35" s="220"/>
      <c r="AS35" s="220"/>
      <c r="AT35" s="220"/>
      <c r="AU35" s="220"/>
      <c r="AV35" s="220"/>
      <c r="AW35" s="220"/>
      <c r="AX35" s="220"/>
      <c r="AY35" s="220"/>
      <c r="AZ35" s="220"/>
      <c r="BB35" s="207" t="str">
        <f t="shared" si="17"/>
        <v/>
      </c>
      <c r="BC35" s="220"/>
      <c r="BD35" s="220"/>
      <c r="BE35" s="220"/>
      <c r="BF35" s="225"/>
      <c r="BG35" s="220"/>
      <c r="BH35" s="220"/>
      <c r="BI35" s="220"/>
      <c r="BJ35" s="220"/>
      <c r="BK35" s="220"/>
      <c r="BL35" s="220"/>
      <c r="BM35" s="220"/>
    </row>
    <row r="36" spans="1:65" s="119" customFormat="1" x14ac:dyDescent="0.2">
      <c r="A36" s="84"/>
      <c r="B36" s="84"/>
      <c r="C36" s="207" t="str">
        <f t="shared" si="9"/>
        <v/>
      </c>
      <c r="D36" s="73"/>
      <c r="E36" s="124"/>
      <c r="F36" s="220"/>
      <c r="H36" s="220"/>
      <c r="I36" s="224"/>
      <c r="J36" s="224"/>
      <c r="K36" s="224"/>
      <c r="L36" s="207" t="str">
        <f t="shared" si="10"/>
        <v/>
      </c>
      <c r="M36" s="220"/>
      <c r="N36" s="220"/>
      <c r="O36" s="220"/>
      <c r="P36" s="220"/>
      <c r="Q36" s="220"/>
      <c r="R36" s="220"/>
      <c r="S36" s="220"/>
      <c r="T36" s="220"/>
      <c r="U36" s="220"/>
      <c r="W36" s="129"/>
      <c r="X36" s="130" t="str">
        <f t="shared" si="11"/>
        <v/>
      </c>
      <c r="Y36" s="224"/>
      <c r="Z36" s="224"/>
      <c r="AA36" s="207" t="str">
        <f t="shared" si="12"/>
        <v/>
      </c>
      <c r="AB36" s="224"/>
      <c r="AD36" s="129"/>
      <c r="AE36" s="130" t="str">
        <f t="shared" si="13"/>
        <v/>
      </c>
      <c r="AF36" s="129"/>
      <c r="AG36" s="207" t="str">
        <f t="shared" si="14"/>
        <v/>
      </c>
      <c r="AH36" s="129"/>
      <c r="AI36" s="207" t="str">
        <f t="shared" si="15"/>
        <v/>
      </c>
      <c r="AJ36" s="129"/>
      <c r="AK36" s="207" t="str">
        <f t="shared" si="16"/>
        <v/>
      </c>
      <c r="AP36" s="220"/>
      <c r="AQ36" s="220"/>
      <c r="AR36" s="220"/>
      <c r="AS36" s="220"/>
      <c r="AT36" s="220"/>
      <c r="AU36" s="220"/>
      <c r="AV36" s="220"/>
      <c r="AW36" s="220"/>
      <c r="AX36" s="220"/>
      <c r="AY36" s="220"/>
      <c r="AZ36" s="220"/>
      <c r="BB36" s="207" t="str">
        <f t="shared" si="17"/>
        <v/>
      </c>
      <c r="BC36" s="220"/>
      <c r="BD36" s="220"/>
      <c r="BE36" s="220"/>
      <c r="BF36" s="225"/>
      <c r="BG36" s="220"/>
      <c r="BH36" s="220"/>
      <c r="BI36" s="220"/>
      <c r="BJ36" s="220"/>
      <c r="BK36" s="220"/>
      <c r="BL36" s="220"/>
      <c r="BM36" s="220"/>
    </row>
    <row r="37" spans="1:65" s="119" customFormat="1" x14ac:dyDescent="0.2">
      <c r="A37" s="84"/>
      <c r="B37" s="84"/>
      <c r="C37" s="207" t="str">
        <f t="shared" si="9"/>
        <v/>
      </c>
      <c r="D37" s="73"/>
      <c r="E37" s="124"/>
      <c r="F37" s="220"/>
      <c r="H37" s="220"/>
      <c r="I37" s="224"/>
      <c r="J37" s="224"/>
      <c r="K37" s="224"/>
      <c r="L37" s="207" t="str">
        <f t="shared" si="10"/>
        <v/>
      </c>
      <c r="M37" s="220"/>
      <c r="N37" s="220"/>
      <c r="O37" s="220"/>
      <c r="P37" s="220"/>
      <c r="Q37" s="220"/>
      <c r="R37" s="220"/>
      <c r="S37" s="220"/>
      <c r="T37" s="220"/>
      <c r="U37" s="220"/>
      <c r="W37" s="129"/>
      <c r="X37" s="130" t="str">
        <f t="shared" si="11"/>
        <v/>
      </c>
      <c r="Y37" s="224"/>
      <c r="Z37" s="224"/>
      <c r="AA37" s="207" t="str">
        <f t="shared" si="12"/>
        <v/>
      </c>
      <c r="AB37" s="224"/>
      <c r="AD37" s="129"/>
      <c r="AE37" s="130" t="str">
        <f t="shared" si="13"/>
        <v/>
      </c>
      <c r="AF37" s="129"/>
      <c r="AG37" s="207" t="str">
        <f t="shared" si="14"/>
        <v/>
      </c>
      <c r="AH37" s="129"/>
      <c r="AI37" s="207" t="str">
        <f t="shared" si="15"/>
        <v/>
      </c>
      <c r="AJ37" s="129"/>
      <c r="AK37" s="207" t="str">
        <f t="shared" si="16"/>
        <v/>
      </c>
      <c r="AP37" s="220"/>
      <c r="AQ37" s="220"/>
      <c r="AR37" s="220"/>
      <c r="AS37" s="220"/>
      <c r="AT37" s="220"/>
      <c r="AU37" s="220"/>
      <c r="AV37" s="220"/>
      <c r="AW37" s="220"/>
      <c r="AX37" s="220"/>
      <c r="AY37" s="220"/>
      <c r="AZ37" s="220"/>
      <c r="BB37" s="207" t="str">
        <f t="shared" si="17"/>
        <v/>
      </c>
      <c r="BC37" s="220"/>
      <c r="BD37" s="220"/>
      <c r="BE37" s="220"/>
      <c r="BF37" s="225"/>
      <c r="BG37" s="220"/>
      <c r="BH37" s="220"/>
      <c r="BI37" s="220"/>
      <c r="BJ37" s="220"/>
      <c r="BK37" s="220"/>
      <c r="BL37" s="220"/>
      <c r="BM37" s="220"/>
    </row>
    <row r="38" spans="1:65" s="119" customFormat="1" x14ac:dyDescent="0.2">
      <c r="A38" s="84"/>
      <c r="B38" s="84"/>
      <c r="C38" s="207" t="str">
        <f t="shared" si="9"/>
        <v/>
      </c>
      <c r="D38" s="73"/>
      <c r="E38" s="124"/>
      <c r="F38" s="220"/>
      <c r="H38" s="220"/>
      <c r="I38" s="224"/>
      <c r="J38" s="224"/>
      <c r="K38" s="224"/>
      <c r="L38" s="207" t="str">
        <f t="shared" si="10"/>
        <v/>
      </c>
      <c r="M38" s="220"/>
      <c r="N38" s="220"/>
      <c r="O38" s="220"/>
      <c r="P38" s="220"/>
      <c r="Q38" s="220"/>
      <c r="R38" s="220"/>
      <c r="S38" s="220"/>
      <c r="T38" s="220"/>
      <c r="U38" s="220"/>
      <c r="W38" s="129"/>
      <c r="X38" s="130" t="str">
        <f t="shared" si="11"/>
        <v/>
      </c>
      <c r="Y38" s="224"/>
      <c r="Z38" s="224"/>
      <c r="AA38" s="207" t="str">
        <f t="shared" si="12"/>
        <v/>
      </c>
      <c r="AB38" s="224"/>
      <c r="AD38" s="129"/>
      <c r="AE38" s="130" t="str">
        <f t="shared" si="13"/>
        <v/>
      </c>
      <c r="AF38" s="129"/>
      <c r="AG38" s="207" t="str">
        <f t="shared" si="14"/>
        <v/>
      </c>
      <c r="AH38" s="129"/>
      <c r="AI38" s="207" t="str">
        <f t="shared" si="15"/>
        <v/>
      </c>
      <c r="AJ38" s="129"/>
      <c r="AK38" s="207" t="str">
        <f t="shared" si="16"/>
        <v/>
      </c>
      <c r="AP38" s="220"/>
      <c r="AQ38" s="220"/>
      <c r="AR38" s="220"/>
      <c r="AS38" s="220"/>
      <c r="AT38" s="220"/>
      <c r="AU38" s="220"/>
      <c r="AV38" s="220"/>
      <c r="AW38" s="220"/>
      <c r="AX38" s="220"/>
      <c r="AY38" s="220"/>
      <c r="AZ38" s="220"/>
      <c r="BB38" s="207" t="str">
        <f t="shared" si="17"/>
        <v/>
      </c>
      <c r="BC38" s="220"/>
      <c r="BD38" s="220"/>
      <c r="BE38" s="220"/>
      <c r="BF38" s="225"/>
      <c r="BG38" s="220"/>
      <c r="BH38" s="220"/>
      <c r="BI38" s="220"/>
      <c r="BJ38" s="220"/>
      <c r="BK38" s="220"/>
      <c r="BL38" s="220"/>
      <c r="BM38" s="220"/>
    </row>
    <row r="39" spans="1:65" s="119" customFormat="1" x14ac:dyDescent="0.2">
      <c r="A39" s="84"/>
      <c r="B39" s="84"/>
      <c r="C39" s="207" t="str">
        <f t="shared" si="9"/>
        <v/>
      </c>
      <c r="D39" s="73"/>
      <c r="E39" s="124"/>
      <c r="F39" s="220"/>
      <c r="H39" s="220"/>
      <c r="I39" s="224"/>
      <c r="J39" s="224"/>
      <c r="K39" s="224"/>
      <c r="L39" s="207" t="str">
        <f t="shared" si="10"/>
        <v/>
      </c>
      <c r="M39" s="220"/>
      <c r="N39" s="220"/>
      <c r="O39" s="220"/>
      <c r="P39" s="220"/>
      <c r="Q39" s="220"/>
      <c r="R39" s="220"/>
      <c r="S39" s="220"/>
      <c r="T39" s="220"/>
      <c r="U39" s="220"/>
      <c r="W39" s="129"/>
      <c r="X39" s="130" t="str">
        <f t="shared" si="11"/>
        <v/>
      </c>
      <c r="Y39" s="224"/>
      <c r="Z39" s="224"/>
      <c r="AA39" s="207" t="str">
        <f t="shared" si="12"/>
        <v/>
      </c>
      <c r="AB39" s="224"/>
      <c r="AD39" s="129"/>
      <c r="AE39" s="130" t="str">
        <f t="shared" si="13"/>
        <v/>
      </c>
      <c r="AF39" s="129"/>
      <c r="AG39" s="207" t="str">
        <f t="shared" si="14"/>
        <v/>
      </c>
      <c r="AH39" s="129"/>
      <c r="AI39" s="207" t="str">
        <f t="shared" si="15"/>
        <v/>
      </c>
      <c r="AJ39" s="129"/>
      <c r="AK39" s="207" t="str">
        <f t="shared" si="16"/>
        <v/>
      </c>
      <c r="AP39" s="220"/>
      <c r="AQ39" s="220"/>
      <c r="AR39" s="220"/>
      <c r="AS39" s="220"/>
      <c r="AT39" s="220"/>
      <c r="AU39" s="220"/>
      <c r="AV39" s="220"/>
      <c r="AW39" s="220"/>
      <c r="AX39" s="220"/>
      <c r="AY39" s="220"/>
      <c r="AZ39" s="220"/>
      <c r="BB39" s="207" t="str">
        <f t="shared" si="17"/>
        <v/>
      </c>
      <c r="BC39" s="220"/>
      <c r="BD39" s="220"/>
      <c r="BE39" s="220"/>
      <c r="BF39" s="225"/>
      <c r="BG39" s="220"/>
      <c r="BH39" s="220"/>
      <c r="BI39" s="220"/>
      <c r="BJ39" s="220"/>
      <c r="BK39" s="220"/>
      <c r="BL39" s="220"/>
      <c r="BM39" s="220"/>
    </row>
    <row r="40" spans="1:65" s="119" customFormat="1" x14ac:dyDescent="0.2">
      <c r="A40" s="84"/>
      <c r="B40" s="84"/>
      <c r="C40" s="207" t="str">
        <f t="shared" si="9"/>
        <v/>
      </c>
      <c r="D40" s="73"/>
      <c r="E40" s="124"/>
      <c r="F40" s="220"/>
      <c r="H40" s="220"/>
      <c r="I40" s="224"/>
      <c r="J40" s="224"/>
      <c r="K40" s="224"/>
      <c r="L40" s="207" t="str">
        <f t="shared" si="10"/>
        <v/>
      </c>
      <c r="M40" s="220"/>
      <c r="N40" s="220"/>
      <c r="O40" s="220"/>
      <c r="P40" s="220"/>
      <c r="Q40" s="220"/>
      <c r="R40" s="220"/>
      <c r="S40" s="220"/>
      <c r="T40" s="220"/>
      <c r="U40" s="220"/>
      <c r="W40" s="129"/>
      <c r="X40" s="130" t="str">
        <f t="shared" si="11"/>
        <v/>
      </c>
      <c r="Y40" s="224"/>
      <c r="Z40" s="224"/>
      <c r="AA40" s="207" t="str">
        <f t="shared" si="12"/>
        <v/>
      </c>
      <c r="AB40" s="224"/>
      <c r="AD40" s="129"/>
      <c r="AE40" s="130" t="str">
        <f t="shared" si="13"/>
        <v/>
      </c>
      <c r="AF40" s="129"/>
      <c r="AG40" s="207" t="str">
        <f t="shared" si="14"/>
        <v/>
      </c>
      <c r="AH40" s="129"/>
      <c r="AI40" s="207" t="str">
        <f t="shared" si="15"/>
        <v/>
      </c>
      <c r="AJ40" s="129"/>
      <c r="AK40" s="207" t="str">
        <f t="shared" si="16"/>
        <v/>
      </c>
      <c r="AP40" s="220"/>
      <c r="AQ40" s="220"/>
      <c r="AR40" s="220"/>
      <c r="AS40" s="220"/>
      <c r="AT40" s="220"/>
      <c r="AU40" s="220"/>
      <c r="AV40" s="220"/>
      <c r="AW40" s="220"/>
      <c r="AX40" s="220"/>
      <c r="AY40" s="220"/>
      <c r="AZ40" s="220"/>
      <c r="BB40" s="207" t="str">
        <f t="shared" si="17"/>
        <v/>
      </c>
      <c r="BC40" s="220"/>
      <c r="BD40" s="220"/>
      <c r="BE40" s="220"/>
      <c r="BF40" s="225"/>
      <c r="BG40" s="220"/>
      <c r="BH40" s="220"/>
      <c r="BI40" s="220"/>
      <c r="BJ40" s="220"/>
      <c r="BK40" s="220"/>
      <c r="BL40" s="220"/>
      <c r="BM40" s="220"/>
    </row>
    <row r="41" spans="1:65" s="119" customFormat="1" x14ac:dyDescent="0.2">
      <c r="A41" s="84"/>
      <c r="B41" s="84"/>
      <c r="C41" s="207" t="str">
        <f t="shared" si="9"/>
        <v/>
      </c>
      <c r="D41" s="73"/>
      <c r="E41" s="124"/>
      <c r="F41" s="220"/>
      <c r="H41" s="220"/>
      <c r="I41" s="224"/>
      <c r="J41" s="224"/>
      <c r="K41" s="224"/>
      <c r="L41" s="207" t="str">
        <f t="shared" si="10"/>
        <v/>
      </c>
      <c r="M41" s="220"/>
      <c r="N41" s="220"/>
      <c r="O41" s="220"/>
      <c r="P41" s="220"/>
      <c r="Q41" s="220"/>
      <c r="R41" s="220"/>
      <c r="S41" s="220"/>
      <c r="T41" s="220"/>
      <c r="U41" s="220"/>
      <c r="W41" s="129"/>
      <c r="X41" s="130" t="str">
        <f t="shared" si="11"/>
        <v/>
      </c>
      <c r="Y41" s="224"/>
      <c r="Z41" s="224"/>
      <c r="AA41" s="207" t="str">
        <f t="shared" si="12"/>
        <v/>
      </c>
      <c r="AB41" s="224"/>
      <c r="AD41" s="129"/>
      <c r="AE41" s="130" t="str">
        <f t="shared" si="13"/>
        <v/>
      </c>
      <c r="AF41" s="129"/>
      <c r="AG41" s="207" t="str">
        <f t="shared" si="14"/>
        <v/>
      </c>
      <c r="AH41" s="129"/>
      <c r="AI41" s="207" t="str">
        <f t="shared" si="15"/>
        <v/>
      </c>
      <c r="AJ41" s="129"/>
      <c r="AK41" s="207" t="str">
        <f t="shared" si="16"/>
        <v/>
      </c>
      <c r="AP41" s="220"/>
      <c r="AQ41" s="220"/>
      <c r="AR41" s="220"/>
      <c r="AS41" s="220"/>
      <c r="AT41" s="220"/>
      <c r="AU41" s="220"/>
      <c r="AV41" s="220"/>
      <c r="AW41" s="220"/>
      <c r="AX41" s="220"/>
      <c r="AY41" s="220"/>
      <c r="AZ41" s="220"/>
      <c r="BB41" s="207" t="str">
        <f t="shared" si="17"/>
        <v/>
      </c>
      <c r="BC41" s="220"/>
      <c r="BD41" s="220"/>
      <c r="BE41" s="220"/>
      <c r="BF41" s="225"/>
      <c r="BG41" s="220"/>
      <c r="BH41" s="220"/>
      <c r="BI41" s="220"/>
      <c r="BJ41" s="220"/>
      <c r="BK41" s="220"/>
      <c r="BL41" s="220"/>
      <c r="BM41" s="220"/>
    </row>
    <row r="42" spans="1:65" s="119" customFormat="1" x14ac:dyDescent="0.2">
      <c r="A42" s="84"/>
      <c r="B42" s="84"/>
      <c r="C42" s="207" t="str">
        <f t="shared" si="9"/>
        <v/>
      </c>
      <c r="D42" s="73"/>
      <c r="E42" s="124"/>
      <c r="F42" s="220"/>
      <c r="H42" s="220"/>
      <c r="I42" s="224"/>
      <c r="J42" s="224"/>
      <c r="K42" s="224"/>
      <c r="L42" s="207" t="str">
        <f t="shared" si="10"/>
        <v/>
      </c>
      <c r="M42" s="220"/>
      <c r="N42" s="220"/>
      <c r="O42" s="220"/>
      <c r="P42" s="220"/>
      <c r="Q42" s="220"/>
      <c r="R42" s="220"/>
      <c r="S42" s="220"/>
      <c r="T42" s="220"/>
      <c r="U42" s="220"/>
      <c r="W42" s="129"/>
      <c r="X42" s="130" t="str">
        <f t="shared" si="11"/>
        <v/>
      </c>
      <c r="Y42" s="224"/>
      <c r="Z42" s="224"/>
      <c r="AA42" s="207" t="str">
        <f t="shared" si="12"/>
        <v/>
      </c>
      <c r="AB42" s="224"/>
      <c r="AD42" s="129"/>
      <c r="AE42" s="130" t="str">
        <f t="shared" si="13"/>
        <v/>
      </c>
      <c r="AF42" s="129"/>
      <c r="AG42" s="207" t="str">
        <f t="shared" si="14"/>
        <v/>
      </c>
      <c r="AH42" s="129"/>
      <c r="AI42" s="207" t="str">
        <f t="shared" si="15"/>
        <v/>
      </c>
      <c r="AJ42" s="129"/>
      <c r="AK42" s="207" t="str">
        <f t="shared" si="16"/>
        <v/>
      </c>
      <c r="AP42" s="220"/>
      <c r="AQ42" s="220"/>
      <c r="AR42" s="220"/>
      <c r="AS42" s="220"/>
      <c r="AT42" s="220"/>
      <c r="AU42" s="220"/>
      <c r="AV42" s="220"/>
      <c r="AW42" s="220"/>
      <c r="AX42" s="220"/>
      <c r="AY42" s="220"/>
      <c r="AZ42" s="220"/>
      <c r="BB42" s="207" t="str">
        <f t="shared" si="17"/>
        <v/>
      </c>
      <c r="BC42" s="220"/>
      <c r="BD42" s="220"/>
      <c r="BE42" s="220"/>
      <c r="BF42" s="225"/>
      <c r="BG42" s="220"/>
      <c r="BH42" s="220"/>
      <c r="BI42" s="220"/>
      <c r="BJ42" s="220"/>
      <c r="BK42" s="220"/>
      <c r="BL42" s="220"/>
      <c r="BM42" s="220"/>
    </row>
    <row r="43" spans="1:65" s="119" customFormat="1" x14ac:dyDescent="0.2">
      <c r="A43" s="84"/>
      <c r="B43" s="84"/>
      <c r="C43" s="207" t="str">
        <f t="shared" si="9"/>
        <v/>
      </c>
      <c r="D43" s="73"/>
      <c r="E43" s="124"/>
      <c r="F43" s="220"/>
      <c r="H43" s="220"/>
      <c r="I43" s="224"/>
      <c r="J43" s="224"/>
      <c r="K43" s="224"/>
      <c r="L43" s="207" t="str">
        <f t="shared" si="10"/>
        <v/>
      </c>
      <c r="M43" s="220"/>
      <c r="N43" s="220"/>
      <c r="O43" s="220"/>
      <c r="P43" s="220"/>
      <c r="Q43" s="220"/>
      <c r="R43" s="220"/>
      <c r="S43" s="220"/>
      <c r="T43" s="220"/>
      <c r="U43" s="220"/>
      <c r="W43" s="129"/>
      <c r="X43" s="130" t="str">
        <f t="shared" si="11"/>
        <v/>
      </c>
      <c r="Y43" s="224"/>
      <c r="Z43" s="224"/>
      <c r="AA43" s="207" t="str">
        <f t="shared" si="12"/>
        <v/>
      </c>
      <c r="AB43" s="224"/>
      <c r="AD43" s="129"/>
      <c r="AE43" s="130" t="str">
        <f t="shared" si="13"/>
        <v/>
      </c>
      <c r="AF43" s="129"/>
      <c r="AG43" s="207" t="str">
        <f t="shared" si="14"/>
        <v/>
      </c>
      <c r="AH43" s="129"/>
      <c r="AI43" s="207" t="str">
        <f t="shared" si="15"/>
        <v/>
      </c>
      <c r="AJ43" s="129"/>
      <c r="AK43" s="207" t="str">
        <f t="shared" si="16"/>
        <v/>
      </c>
      <c r="AP43" s="220"/>
      <c r="AQ43" s="220"/>
      <c r="AR43" s="220"/>
      <c r="AS43" s="220"/>
      <c r="AT43" s="220"/>
      <c r="AU43" s="220"/>
      <c r="AV43" s="220"/>
      <c r="AW43" s="220"/>
      <c r="AX43" s="220"/>
      <c r="AY43" s="220"/>
      <c r="AZ43" s="220"/>
      <c r="BB43" s="207" t="str">
        <f t="shared" si="17"/>
        <v/>
      </c>
      <c r="BC43" s="220"/>
      <c r="BD43" s="220"/>
      <c r="BE43" s="220"/>
      <c r="BF43" s="225"/>
      <c r="BG43" s="220"/>
      <c r="BH43" s="220"/>
      <c r="BI43" s="220"/>
      <c r="BJ43" s="220"/>
      <c r="BK43" s="220"/>
      <c r="BL43" s="220"/>
      <c r="BM43" s="220"/>
    </row>
    <row r="44" spans="1:65" s="119" customFormat="1" x14ac:dyDescent="0.2">
      <c r="A44" s="84"/>
      <c r="B44" s="84"/>
      <c r="C44" s="207" t="str">
        <f t="shared" si="9"/>
        <v/>
      </c>
      <c r="D44" s="73"/>
      <c r="E44" s="124"/>
      <c r="F44" s="220"/>
      <c r="H44" s="220"/>
      <c r="I44" s="224"/>
      <c r="J44" s="224"/>
      <c r="K44" s="224"/>
      <c r="L44" s="207" t="str">
        <f t="shared" si="10"/>
        <v/>
      </c>
      <c r="M44" s="220"/>
      <c r="N44" s="220"/>
      <c r="O44" s="220"/>
      <c r="P44" s="220"/>
      <c r="Q44" s="220"/>
      <c r="R44" s="220"/>
      <c r="S44" s="220"/>
      <c r="T44" s="220"/>
      <c r="U44" s="220"/>
      <c r="W44" s="129"/>
      <c r="X44" s="130" t="str">
        <f t="shared" si="11"/>
        <v/>
      </c>
      <c r="Y44" s="224"/>
      <c r="Z44" s="224"/>
      <c r="AA44" s="207" t="str">
        <f t="shared" si="12"/>
        <v/>
      </c>
      <c r="AB44" s="224"/>
      <c r="AD44" s="129"/>
      <c r="AE44" s="130" t="str">
        <f t="shared" si="13"/>
        <v/>
      </c>
      <c r="AF44" s="129"/>
      <c r="AG44" s="207" t="str">
        <f t="shared" si="14"/>
        <v/>
      </c>
      <c r="AH44" s="129"/>
      <c r="AI44" s="207" t="str">
        <f t="shared" si="15"/>
        <v/>
      </c>
      <c r="AJ44" s="129"/>
      <c r="AK44" s="207" t="str">
        <f t="shared" si="16"/>
        <v/>
      </c>
      <c r="AP44" s="220"/>
      <c r="AQ44" s="220"/>
      <c r="AR44" s="220"/>
      <c r="AS44" s="220"/>
      <c r="AT44" s="220"/>
      <c r="AU44" s="220"/>
      <c r="AV44" s="220"/>
      <c r="AW44" s="220"/>
      <c r="AX44" s="220"/>
      <c r="AY44" s="220"/>
      <c r="AZ44" s="220"/>
      <c r="BB44" s="207" t="str">
        <f t="shared" si="17"/>
        <v/>
      </c>
      <c r="BC44" s="220"/>
      <c r="BD44" s="220"/>
      <c r="BE44" s="220"/>
      <c r="BF44" s="225"/>
      <c r="BG44" s="220"/>
      <c r="BH44" s="220"/>
      <c r="BI44" s="220"/>
      <c r="BJ44" s="220"/>
      <c r="BK44" s="220"/>
      <c r="BL44" s="220"/>
      <c r="BM44" s="220"/>
    </row>
    <row r="45" spans="1:65" s="119" customFormat="1" x14ac:dyDescent="0.2">
      <c r="A45" s="84"/>
      <c r="B45" s="84"/>
      <c r="C45" s="207" t="str">
        <f t="shared" si="9"/>
        <v/>
      </c>
      <c r="D45" s="73"/>
      <c r="E45" s="124"/>
      <c r="F45" s="220"/>
      <c r="H45" s="220"/>
      <c r="I45" s="224"/>
      <c r="J45" s="224"/>
      <c r="K45" s="224"/>
      <c r="L45" s="207" t="str">
        <f t="shared" si="10"/>
        <v/>
      </c>
      <c r="M45" s="220"/>
      <c r="N45" s="220"/>
      <c r="O45" s="220"/>
      <c r="P45" s="220"/>
      <c r="Q45" s="220"/>
      <c r="R45" s="220"/>
      <c r="S45" s="220"/>
      <c r="T45" s="220"/>
      <c r="U45" s="220"/>
      <c r="W45" s="129"/>
      <c r="X45" s="130" t="str">
        <f t="shared" si="11"/>
        <v/>
      </c>
      <c r="Y45" s="224"/>
      <c r="Z45" s="224"/>
      <c r="AA45" s="207" t="str">
        <f t="shared" si="12"/>
        <v/>
      </c>
      <c r="AB45" s="224"/>
      <c r="AD45" s="129"/>
      <c r="AE45" s="130" t="str">
        <f t="shared" si="13"/>
        <v/>
      </c>
      <c r="AF45" s="129"/>
      <c r="AG45" s="207" t="str">
        <f t="shared" si="14"/>
        <v/>
      </c>
      <c r="AH45" s="129"/>
      <c r="AI45" s="207" t="str">
        <f t="shared" si="15"/>
        <v/>
      </c>
      <c r="AJ45" s="129"/>
      <c r="AK45" s="207" t="str">
        <f t="shared" si="16"/>
        <v/>
      </c>
      <c r="AP45" s="220"/>
      <c r="AQ45" s="220"/>
      <c r="AR45" s="220"/>
      <c r="AS45" s="220"/>
      <c r="AT45" s="220"/>
      <c r="AU45" s="220"/>
      <c r="AV45" s="220"/>
      <c r="AW45" s="220"/>
      <c r="AX45" s="220"/>
      <c r="AY45" s="220"/>
      <c r="AZ45" s="220"/>
      <c r="BB45" s="207" t="str">
        <f t="shared" si="17"/>
        <v/>
      </c>
      <c r="BC45" s="220"/>
      <c r="BD45" s="220"/>
      <c r="BE45" s="220"/>
      <c r="BF45" s="225"/>
      <c r="BG45" s="220"/>
      <c r="BH45" s="220"/>
      <c r="BI45" s="220"/>
      <c r="BJ45" s="220"/>
      <c r="BK45" s="220"/>
      <c r="BL45" s="220"/>
      <c r="BM45" s="220"/>
    </row>
    <row r="46" spans="1:65" s="119" customFormat="1" x14ac:dyDescent="0.2">
      <c r="A46" s="84"/>
      <c r="B46" s="84"/>
      <c r="C46" s="207" t="str">
        <f t="shared" si="9"/>
        <v/>
      </c>
      <c r="D46" s="73"/>
      <c r="E46" s="124"/>
      <c r="F46" s="220"/>
      <c r="H46" s="220"/>
      <c r="I46" s="224"/>
      <c r="J46" s="224"/>
      <c r="K46" s="224"/>
      <c r="L46" s="207" t="str">
        <f t="shared" si="10"/>
        <v/>
      </c>
      <c r="M46" s="220"/>
      <c r="N46" s="220"/>
      <c r="O46" s="220"/>
      <c r="P46" s="220"/>
      <c r="Q46" s="220"/>
      <c r="R46" s="220"/>
      <c r="S46" s="220"/>
      <c r="T46" s="220"/>
      <c r="U46" s="220"/>
      <c r="W46" s="129"/>
      <c r="X46" s="130" t="str">
        <f t="shared" si="11"/>
        <v/>
      </c>
      <c r="Y46" s="224"/>
      <c r="Z46" s="224"/>
      <c r="AA46" s="207" t="str">
        <f t="shared" si="12"/>
        <v/>
      </c>
      <c r="AB46" s="224"/>
      <c r="AD46" s="129"/>
      <c r="AE46" s="130" t="str">
        <f t="shared" si="13"/>
        <v/>
      </c>
      <c r="AF46" s="129"/>
      <c r="AG46" s="207" t="str">
        <f t="shared" si="14"/>
        <v/>
      </c>
      <c r="AH46" s="129"/>
      <c r="AI46" s="207" t="str">
        <f t="shared" si="15"/>
        <v/>
      </c>
      <c r="AJ46" s="129"/>
      <c r="AK46" s="207" t="str">
        <f t="shared" si="16"/>
        <v/>
      </c>
      <c r="AP46" s="220"/>
      <c r="AQ46" s="220"/>
      <c r="AR46" s="220"/>
      <c r="AS46" s="220"/>
      <c r="AT46" s="220"/>
      <c r="AU46" s="220"/>
      <c r="AV46" s="220"/>
      <c r="AW46" s="220"/>
      <c r="AX46" s="220"/>
      <c r="AY46" s="220"/>
      <c r="AZ46" s="220"/>
      <c r="BB46" s="207" t="str">
        <f t="shared" si="17"/>
        <v/>
      </c>
      <c r="BC46" s="220"/>
      <c r="BD46" s="220"/>
      <c r="BE46" s="220"/>
      <c r="BF46" s="225"/>
      <c r="BG46" s="220"/>
      <c r="BH46" s="220"/>
      <c r="BI46" s="220"/>
      <c r="BJ46" s="220"/>
      <c r="BK46" s="220"/>
      <c r="BL46" s="220"/>
      <c r="BM46" s="220"/>
    </row>
    <row r="47" spans="1:65" s="119" customFormat="1" x14ac:dyDescent="0.2">
      <c r="A47" s="84"/>
      <c r="B47" s="84"/>
      <c r="C47" s="207" t="str">
        <f t="shared" si="9"/>
        <v/>
      </c>
      <c r="D47" s="73"/>
      <c r="E47" s="124"/>
      <c r="F47" s="220"/>
      <c r="H47" s="220"/>
      <c r="I47" s="224"/>
      <c r="J47" s="224"/>
      <c r="K47" s="224"/>
      <c r="L47" s="207" t="str">
        <f t="shared" si="10"/>
        <v/>
      </c>
      <c r="M47" s="220"/>
      <c r="N47" s="220"/>
      <c r="O47" s="220"/>
      <c r="P47" s="220"/>
      <c r="Q47" s="220"/>
      <c r="R47" s="220"/>
      <c r="S47" s="220"/>
      <c r="T47" s="220"/>
      <c r="U47" s="220"/>
      <c r="W47" s="129"/>
      <c r="X47" s="130" t="str">
        <f t="shared" si="11"/>
        <v/>
      </c>
      <c r="Y47" s="224"/>
      <c r="Z47" s="224"/>
      <c r="AA47" s="207" t="str">
        <f t="shared" si="12"/>
        <v/>
      </c>
      <c r="AB47" s="224"/>
      <c r="AD47" s="129"/>
      <c r="AE47" s="130" t="str">
        <f t="shared" si="13"/>
        <v/>
      </c>
      <c r="AF47" s="129"/>
      <c r="AG47" s="207" t="str">
        <f t="shared" si="14"/>
        <v/>
      </c>
      <c r="AH47" s="129"/>
      <c r="AI47" s="207" t="str">
        <f t="shared" si="15"/>
        <v/>
      </c>
      <c r="AJ47" s="129"/>
      <c r="AK47" s="207" t="str">
        <f t="shared" si="16"/>
        <v/>
      </c>
      <c r="AP47" s="220"/>
      <c r="AQ47" s="220"/>
      <c r="AR47" s="220"/>
      <c r="AS47" s="220"/>
      <c r="AT47" s="220"/>
      <c r="AU47" s="220"/>
      <c r="AV47" s="220"/>
      <c r="AW47" s="220"/>
      <c r="AX47" s="220"/>
      <c r="AY47" s="220"/>
      <c r="AZ47" s="220"/>
      <c r="BB47" s="207" t="str">
        <f t="shared" si="17"/>
        <v/>
      </c>
      <c r="BC47" s="220"/>
      <c r="BD47" s="220"/>
      <c r="BE47" s="220"/>
      <c r="BF47" s="225"/>
      <c r="BG47" s="220"/>
      <c r="BH47" s="220"/>
      <c r="BI47" s="220"/>
      <c r="BJ47" s="220"/>
      <c r="BK47" s="220"/>
      <c r="BL47" s="220"/>
      <c r="BM47" s="220"/>
    </row>
    <row r="48" spans="1:65" s="119" customFormat="1" x14ac:dyDescent="0.2">
      <c r="A48" s="84"/>
      <c r="B48" s="84"/>
      <c r="C48" s="207" t="str">
        <f t="shared" si="9"/>
        <v/>
      </c>
      <c r="D48" s="73"/>
      <c r="E48" s="124"/>
      <c r="F48" s="220"/>
      <c r="H48" s="220"/>
      <c r="I48" s="224"/>
      <c r="J48" s="224"/>
      <c r="K48" s="224"/>
      <c r="L48" s="207" t="str">
        <f t="shared" si="10"/>
        <v/>
      </c>
      <c r="M48" s="220"/>
      <c r="N48" s="220"/>
      <c r="O48" s="220"/>
      <c r="P48" s="220"/>
      <c r="Q48" s="220"/>
      <c r="R48" s="220"/>
      <c r="S48" s="220"/>
      <c r="T48" s="220"/>
      <c r="U48" s="220"/>
      <c r="W48" s="129"/>
      <c r="X48" s="130" t="str">
        <f t="shared" si="11"/>
        <v/>
      </c>
      <c r="Y48" s="224"/>
      <c r="Z48" s="224"/>
      <c r="AA48" s="207" t="str">
        <f t="shared" si="12"/>
        <v/>
      </c>
      <c r="AB48" s="224"/>
      <c r="AD48" s="129"/>
      <c r="AE48" s="130" t="str">
        <f t="shared" si="13"/>
        <v/>
      </c>
      <c r="AF48" s="129"/>
      <c r="AG48" s="207" t="str">
        <f t="shared" si="14"/>
        <v/>
      </c>
      <c r="AH48" s="129"/>
      <c r="AI48" s="207" t="str">
        <f t="shared" si="15"/>
        <v/>
      </c>
      <c r="AJ48" s="129"/>
      <c r="AK48" s="207" t="str">
        <f t="shared" si="16"/>
        <v/>
      </c>
      <c r="AP48" s="220"/>
      <c r="AQ48" s="220"/>
      <c r="AR48" s="220"/>
      <c r="AS48" s="220"/>
      <c r="AT48" s="220"/>
      <c r="AU48" s="220"/>
      <c r="AV48" s="220"/>
      <c r="AW48" s="220"/>
      <c r="AX48" s="220"/>
      <c r="AY48" s="220"/>
      <c r="AZ48" s="220"/>
      <c r="BB48" s="207" t="str">
        <f t="shared" si="17"/>
        <v/>
      </c>
      <c r="BC48" s="220"/>
      <c r="BD48" s="220"/>
      <c r="BE48" s="220"/>
      <c r="BF48" s="225"/>
      <c r="BG48" s="220"/>
      <c r="BH48" s="220"/>
      <c r="BI48" s="220"/>
      <c r="BJ48" s="220"/>
      <c r="BK48" s="220"/>
      <c r="BL48" s="220"/>
      <c r="BM48" s="220"/>
    </row>
    <row r="49" spans="1:65" s="119" customFormat="1" x14ac:dyDescent="0.2">
      <c r="A49" s="84"/>
      <c r="B49" s="84"/>
      <c r="C49" s="207" t="str">
        <f t="shared" si="9"/>
        <v/>
      </c>
      <c r="D49" s="73"/>
      <c r="E49" s="124"/>
      <c r="F49" s="220"/>
      <c r="H49" s="220"/>
      <c r="I49" s="224"/>
      <c r="J49" s="224"/>
      <c r="K49" s="224"/>
      <c r="L49" s="207" t="str">
        <f t="shared" si="10"/>
        <v/>
      </c>
      <c r="M49" s="220"/>
      <c r="N49" s="220"/>
      <c r="O49" s="220"/>
      <c r="P49" s="220"/>
      <c r="Q49" s="220"/>
      <c r="R49" s="220"/>
      <c r="S49" s="220"/>
      <c r="T49" s="220"/>
      <c r="U49" s="220"/>
      <c r="W49" s="129"/>
      <c r="X49" s="130" t="str">
        <f t="shared" si="11"/>
        <v/>
      </c>
      <c r="Y49" s="224"/>
      <c r="Z49" s="224"/>
      <c r="AA49" s="207" t="str">
        <f t="shared" si="12"/>
        <v/>
      </c>
      <c r="AB49" s="224"/>
      <c r="AD49" s="129"/>
      <c r="AE49" s="130" t="str">
        <f t="shared" si="13"/>
        <v/>
      </c>
      <c r="AF49" s="129"/>
      <c r="AG49" s="207" t="str">
        <f t="shared" si="14"/>
        <v/>
      </c>
      <c r="AH49" s="129"/>
      <c r="AI49" s="207" t="str">
        <f t="shared" si="15"/>
        <v/>
      </c>
      <c r="AJ49" s="129"/>
      <c r="AK49" s="207" t="str">
        <f t="shared" si="16"/>
        <v/>
      </c>
      <c r="AP49" s="220"/>
      <c r="AQ49" s="220"/>
      <c r="AR49" s="220"/>
      <c r="AS49" s="220"/>
      <c r="AT49" s="220"/>
      <c r="AU49" s="220"/>
      <c r="AV49" s="220"/>
      <c r="AW49" s="220"/>
      <c r="AX49" s="220"/>
      <c r="AY49" s="220"/>
      <c r="AZ49" s="220"/>
      <c r="BB49" s="207" t="str">
        <f t="shared" si="17"/>
        <v/>
      </c>
      <c r="BC49" s="220"/>
      <c r="BD49" s="220"/>
      <c r="BE49" s="220"/>
      <c r="BF49" s="225"/>
      <c r="BG49" s="220"/>
      <c r="BH49" s="220"/>
      <c r="BI49" s="220"/>
      <c r="BJ49" s="220"/>
      <c r="BK49" s="220"/>
      <c r="BL49" s="220"/>
      <c r="BM49" s="220"/>
    </row>
    <row r="50" spans="1:65" s="119" customFormat="1" x14ac:dyDescent="0.2">
      <c r="A50" s="84"/>
      <c r="B50" s="84"/>
      <c r="C50" s="207" t="str">
        <f t="shared" si="9"/>
        <v/>
      </c>
      <c r="D50" s="73"/>
      <c r="E50" s="124"/>
      <c r="F50" s="220"/>
      <c r="H50" s="220"/>
      <c r="I50" s="224"/>
      <c r="J50" s="224"/>
      <c r="K50" s="224"/>
      <c r="L50" s="207" t="str">
        <f t="shared" si="10"/>
        <v/>
      </c>
      <c r="M50" s="220"/>
      <c r="N50" s="220"/>
      <c r="O50" s="220"/>
      <c r="P50" s="220"/>
      <c r="Q50" s="220"/>
      <c r="R50" s="220"/>
      <c r="S50" s="220"/>
      <c r="T50" s="220"/>
      <c r="U50" s="220"/>
      <c r="W50" s="129"/>
      <c r="X50" s="130" t="str">
        <f t="shared" si="11"/>
        <v/>
      </c>
      <c r="Y50" s="224"/>
      <c r="Z50" s="224"/>
      <c r="AA50" s="207" t="str">
        <f t="shared" si="12"/>
        <v/>
      </c>
      <c r="AB50" s="224"/>
      <c r="AD50" s="129"/>
      <c r="AE50" s="130" t="str">
        <f t="shared" si="13"/>
        <v/>
      </c>
      <c r="AF50" s="129"/>
      <c r="AG50" s="207" t="str">
        <f t="shared" si="14"/>
        <v/>
      </c>
      <c r="AH50" s="129"/>
      <c r="AI50" s="207" t="str">
        <f t="shared" si="15"/>
        <v/>
      </c>
      <c r="AJ50" s="129"/>
      <c r="AK50" s="207" t="str">
        <f t="shared" si="16"/>
        <v/>
      </c>
      <c r="AP50" s="220"/>
      <c r="AQ50" s="220"/>
      <c r="AR50" s="220"/>
      <c r="AS50" s="220"/>
      <c r="AT50" s="220"/>
      <c r="AU50" s="220"/>
      <c r="AV50" s="220"/>
      <c r="AW50" s="220"/>
      <c r="AX50" s="220"/>
      <c r="AY50" s="220"/>
      <c r="AZ50" s="220"/>
      <c r="BB50" s="207" t="str">
        <f t="shared" si="17"/>
        <v/>
      </c>
      <c r="BC50" s="220"/>
      <c r="BD50" s="220"/>
      <c r="BE50" s="220"/>
      <c r="BF50" s="225"/>
      <c r="BG50" s="220"/>
      <c r="BH50" s="220"/>
      <c r="BI50" s="220"/>
      <c r="BJ50" s="220"/>
      <c r="BK50" s="220"/>
      <c r="BL50" s="220"/>
      <c r="BM50" s="220"/>
    </row>
    <row r="51" spans="1:65" s="119" customFormat="1" x14ac:dyDescent="0.2">
      <c r="A51" s="84"/>
      <c r="B51" s="84"/>
      <c r="C51" s="207" t="str">
        <f t="shared" si="9"/>
        <v/>
      </c>
      <c r="D51" s="73"/>
      <c r="E51" s="124"/>
      <c r="F51" s="220"/>
      <c r="H51" s="220"/>
      <c r="I51" s="224"/>
      <c r="J51" s="224"/>
      <c r="K51" s="224"/>
      <c r="L51" s="207" t="str">
        <f t="shared" si="10"/>
        <v/>
      </c>
      <c r="M51" s="220"/>
      <c r="N51" s="220"/>
      <c r="O51" s="220"/>
      <c r="P51" s="220"/>
      <c r="Q51" s="220"/>
      <c r="R51" s="220"/>
      <c r="S51" s="220"/>
      <c r="T51" s="220"/>
      <c r="U51" s="220"/>
      <c r="W51" s="129"/>
      <c r="X51" s="130" t="str">
        <f t="shared" si="11"/>
        <v/>
      </c>
      <c r="Y51" s="224"/>
      <c r="Z51" s="224"/>
      <c r="AA51" s="207" t="str">
        <f t="shared" si="12"/>
        <v/>
      </c>
      <c r="AB51" s="224"/>
      <c r="AD51" s="129"/>
      <c r="AE51" s="130" t="str">
        <f t="shared" si="13"/>
        <v/>
      </c>
      <c r="AF51" s="129"/>
      <c r="AG51" s="207" t="str">
        <f t="shared" si="14"/>
        <v/>
      </c>
      <c r="AH51" s="129"/>
      <c r="AI51" s="207" t="str">
        <f t="shared" si="15"/>
        <v/>
      </c>
      <c r="AJ51" s="129"/>
      <c r="AK51" s="207" t="str">
        <f t="shared" si="16"/>
        <v/>
      </c>
      <c r="AP51" s="220"/>
      <c r="AQ51" s="220"/>
      <c r="AR51" s="220"/>
      <c r="AS51" s="220"/>
      <c r="AT51" s="220"/>
      <c r="AU51" s="220"/>
      <c r="AV51" s="220"/>
      <c r="AW51" s="220"/>
      <c r="AX51" s="220"/>
      <c r="AY51" s="220"/>
      <c r="AZ51" s="220"/>
      <c r="BB51" s="207" t="str">
        <f t="shared" si="17"/>
        <v/>
      </c>
      <c r="BC51" s="220"/>
      <c r="BD51" s="220"/>
      <c r="BE51" s="220"/>
      <c r="BF51" s="225"/>
      <c r="BG51" s="220"/>
      <c r="BH51" s="220"/>
      <c r="BI51" s="220"/>
      <c r="BJ51" s="220"/>
      <c r="BK51" s="220"/>
      <c r="BL51" s="220"/>
      <c r="BM51" s="220"/>
    </row>
    <row r="52" spans="1:65" s="119" customFormat="1" x14ac:dyDescent="0.2">
      <c r="A52" s="84"/>
      <c r="B52" s="84"/>
      <c r="C52" s="207" t="str">
        <f t="shared" si="9"/>
        <v/>
      </c>
      <c r="D52" s="73"/>
      <c r="E52" s="124"/>
      <c r="F52" s="220"/>
      <c r="H52" s="220"/>
      <c r="I52" s="224"/>
      <c r="J52" s="224"/>
      <c r="K52" s="224"/>
      <c r="L52" s="207" t="str">
        <f t="shared" si="10"/>
        <v/>
      </c>
      <c r="M52" s="220"/>
      <c r="N52" s="220"/>
      <c r="O52" s="220"/>
      <c r="P52" s="220"/>
      <c r="Q52" s="220"/>
      <c r="R52" s="220"/>
      <c r="S52" s="220"/>
      <c r="T52" s="220"/>
      <c r="U52" s="220"/>
      <c r="W52" s="129"/>
      <c r="X52" s="130" t="str">
        <f t="shared" si="11"/>
        <v/>
      </c>
      <c r="Y52" s="224"/>
      <c r="Z52" s="224"/>
      <c r="AA52" s="207" t="str">
        <f t="shared" si="12"/>
        <v/>
      </c>
      <c r="AB52" s="224"/>
      <c r="AD52" s="129"/>
      <c r="AE52" s="130" t="str">
        <f t="shared" si="13"/>
        <v/>
      </c>
      <c r="AF52" s="129"/>
      <c r="AG52" s="207" t="str">
        <f t="shared" si="14"/>
        <v/>
      </c>
      <c r="AH52" s="129"/>
      <c r="AI52" s="207" t="str">
        <f t="shared" si="15"/>
        <v/>
      </c>
      <c r="AJ52" s="129"/>
      <c r="AK52" s="207" t="str">
        <f t="shared" si="16"/>
        <v/>
      </c>
      <c r="AP52" s="220"/>
      <c r="AQ52" s="220"/>
      <c r="AR52" s="220"/>
      <c r="AS52" s="220"/>
      <c r="AT52" s="220"/>
      <c r="AU52" s="220"/>
      <c r="AV52" s="220"/>
      <c r="AW52" s="220"/>
      <c r="AX52" s="220"/>
      <c r="AY52" s="220"/>
      <c r="AZ52" s="220"/>
      <c r="BB52" s="207" t="str">
        <f t="shared" si="17"/>
        <v/>
      </c>
      <c r="BC52" s="220"/>
      <c r="BD52" s="220"/>
      <c r="BE52" s="220"/>
      <c r="BF52" s="225"/>
      <c r="BG52" s="220"/>
      <c r="BH52" s="220"/>
      <c r="BI52" s="220"/>
      <c r="BJ52" s="220"/>
      <c r="BK52" s="220"/>
      <c r="BL52" s="220"/>
      <c r="BM52" s="220"/>
    </row>
    <row r="53" spans="1:65" s="119" customFormat="1" x14ac:dyDescent="0.2">
      <c r="A53" s="84"/>
      <c r="B53" s="84"/>
      <c r="C53" s="207" t="str">
        <f t="shared" si="9"/>
        <v/>
      </c>
      <c r="D53" s="73"/>
      <c r="E53" s="124"/>
      <c r="F53" s="220"/>
      <c r="H53" s="220"/>
      <c r="I53" s="224"/>
      <c r="J53" s="224"/>
      <c r="K53" s="224"/>
      <c r="L53" s="207" t="str">
        <f t="shared" si="10"/>
        <v/>
      </c>
      <c r="M53" s="220"/>
      <c r="N53" s="220"/>
      <c r="O53" s="220"/>
      <c r="P53" s="220"/>
      <c r="Q53" s="220"/>
      <c r="R53" s="220"/>
      <c r="S53" s="220"/>
      <c r="T53" s="220"/>
      <c r="U53" s="220"/>
      <c r="W53" s="129"/>
      <c r="X53" s="130" t="str">
        <f t="shared" si="11"/>
        <v/>
      </c>
      <c r="Y53" s="224"/>
      <c r="Z53" s="224"/>
      <c r="AA53" s="207" t="str">
        <f t="shared" si="12"/>
        <v/>
      </c>
      <c r="AB53" s="224"/>
      <c r="AD53" s="129"/>
      <c r="AE53" s="130" t="str">
        <f t="shared" si="13"/>
        <v/>
      </c>
      <c r="AF53" s="129"/>
      <c r="AG53" s="207" t="str">
        <f t="shared" si="14"/>
        <v/>
      </c>
      <c r="AH53" s="129"/>
      <c r="AI53" s="207" t="str">
        <f t="shared" si="15"/>
        <v/>
      </c>
      <c r="AJ53" s="129"/>
      <c r="AK53" s="207" t="str">
        <f t="shared" si="16"/>
        <v/>
      </c>
      <c r="AP53" s="220"/>
      <c r="AQ53" s="220"/>
      <c r="AR53" s="220"/>
      <c r="AS53" s="220"/>
      <c r="AT53" s="220"/>
      <c r="AU53" s="220"/>
      <c r="AV53" s="220"/>
      <c r="AW53" s="220"/>
      <c r="AX53" s="220"/>
      <c r="AY53" s="220"/>
      <c r="AZ53" s="220"/>
      <c r="BB53" s="207" t="str">
        <f t="shared" si="17"/>
        <v/>
      </c>
      <c r="BC53" s="220"/>
      <c r="BD53" s="220"/>
      <c r="BE53" s="220"/>
      <c r="BF53" s="225"/>
      <c r="BG53" s="220"/>
      <c r="BH53" s="220"/>
      <c r="BI53" s="220"/>
      <c r="BJ53" s="220"/>
      <c r="BK53" s="220"/>
      <c r="BL53" s="220"/>
      <c r="BM53" s="220"/>
    </row>
    <row r="54" spans="1:65" s="119" customFormat="1" x14ac:dyDescent="0.2">
      <c r="A54" s="84"/>
      <c r="B54" s="84"/>
      <c r="C54" s="207" t="str">
        <f t="shared" si="9"/>
        <v/>
      </c>
      <c r="D54" s="73"/>
      <c r="E54" s="124"/>
      <c r="F54" s="220"/>
      <c r="H54" s="220"/>
      <c r="I54" s="224"/>
      <c r="J54" s="224"/>
      <c r="K54" s="224"/>
      <c r="L54" s="207" t="str">
        <f t="shared" si="10"/>
        <v/>
      </c>
      <c r="M54" s="220"/>
      <c r="N54" s="220"/>
      <c r="O54" s="220"/>
      <c r="P54" s="220"/>
      <c r="Q54" s="220"/>
      <c r="R54" s="220"/>
      <c r="S54" s="220"/>
      <c r="T54" s="220"/>
      <c r="U54" s="220"/>
      <c r="W54" s="129"/>
      <c r="X54" s="130" t="str">
        <f t="shared" si="11"/>
        <v/>
      </c>
      <c r="Y54" s="224"/>
      <c r="Z54" s="224"/>
      <c r="AA54" s="207" t="str">
        <f t="shared" si="12"/>
        <v/>
      </c>
      <c r="AB54" s="224"/>
      <c r="AD54" s="129"/>
      <c r="AE54" s="130" t="str">
        <f t="shared" si="13"/>
        <v/>
      </c>
      <c r="AF54" s="129"/>
      <c r="AG54" s="207" t="str">
        <f t="shared" si="14"/>
        <v/>
      </c>
      <c r="AH54" s="129"/>
      <c r="AI54" s="207" t="str">
        <f t="shared" si="15"/>
        <v/>
      </c>
      <c r="AJ54" s="129"/>
      <c r="AK54" s="207" t="str">
        <f t="shared" si="16"/>
        <v/>
      </c>
      <c r="AP54" s="220"/>
      <c r="AQ54" s="220"/>
      <c r="AR54" s="220"/>
      <c r="AS54" s="220"/>
      <c r="AT54" s="220"/>
      <c r="AU54" s="220"/>
      <c r="AV54" s="220"/>
      <c r="AW54" s="220"/>
      <c r="AX54" s="220"/>
      <c r="AY54" s="220"/>
      <c r="AZ54" s="220"/>
      <c r="BB54" s="207" t="str">
        <f t="shared" si="17"/>
        <v/>
      </c>
      <c r="BC54" s="220"/>
      <c r="BD54" s="220"/>
      <c r="BE54" s="220"/>
      <c r="BF54" s="225"/>
      <c r="BG54" s="220"/>
      <c r="BH54" s="220"/>
      <c r="BI54" s="220"/>
      <c r="BJ54" s="220"/>
      <c r="BK54" s="220"/>
      <c r="BL54" s="220"/>
      <c r="BM54" s="220"/>
    </row>
    <row r="55" spans="1:65" s="119" customFormat="1" x14ac:dyDescent="0.2">
      <c r="A55" s="84"/>
      <c r="B55" s="84"/>
      <c r="C55" s="207" t="str">
        <f t="shared" si="9"/>
        <v/>
      </c>
      <c r="D55" s="73"/>
      <c r="E55" s="124"/>
      <c r="F55" s="220"/>
      <c r="H55" s="220"/>
      <c r="I55" s="224"/>
      <c r="J55" s="224"/>
      <c r="K55" s="224"/>
      <c r="L55" s="207" t="str">
        <f t="shared" si="10"/>
        <v/>
      </c>
      <c r="M55" s="220"/>
      <c r="N55" s="220"/>
      <c r="O55" s="220"/>
      <c r="P55" s="220"/>
      <c r="Q55" s="220"/>
      <c r="R55" s="220"/>
      <c r="S55" s="220"/>
      <c r="T55" s="220"/>
      <c r="U55" s="220"/>
      <c r="W55" s="129"/>
      <c r="X55" s="130" t="str">
        <f t="shared" si="11"/>
        <v/>
      </c>
      <c r="Y55" s="224"/>
      <c r="Z55" s="224"/>
      <c r="AA55" s="207" t="str">
        <f t="shared" si="12"/>
        <v/>
      </c>
      <c r="AB55" s="224"/>
      <c r="AD55" s="129"/>
      <c r="AE55" s="130" t="str">
        <f t="shared" si="13"/>
        <v/>
      </c>
      <c r="AF55" s="129"/>
      <c r="AG55" s="207" t="str">
        <f t="shared" si="14"/>
        <v/>
      </c>
      <c r="AH55" s="129"/>
      <c r="AI55" s="207" t="str">
        <f t="shared" si="15"/>
        <v/>
      </c>
      <c r="AJ55" s="129"/>
      <c r="AK55" s="207" t="str">
        <f t="shared" si="16"/>
        <v/>
      </c>
      <c r="AP55" s="220"/>
      <c r="AQ55" s="220"/>
      <c r="AR55" s="220"/>
      <c r="AS55" s="220"/>
      <c r="AT55" s="220"/>
      <c r="AU55" s="220"/>
      <c r="AV55" s="220"/>
      <c r="AW55" s="220"/>
      <c r="AX55" s="220"/>
      <c r="AY55" s="220"/>
      <c r="AZ55" s="220"/>
      <c r="BB55" s="207" t="str">
        <f t="shared" si="17"/>
        <v/>
      </c>
      <c r="BC55" s="220"/>
      <c r="BD55" s="220"/>
      <c r="BE55" s="220"/>
      <c r="BF55" s="225"/>
      <c r="BG55" s="220"/>
      <c r="BH55" s="220"/>
      <c r="BI55" s="220"/>
      <c r="BJ55" s="220"/>
      <c r="BK55" s="220"/>
      <c r="BL55" s="220"/>
      <c r="BM55" s="220"/>
    </row>
    <row r="56" spans="1:65" s="119" customFormat="1" x14ac:dyDescent="0.2">
      <c r="A56" s="84"/>
      <c r="B56" s="84"/>
      <c r="C56" s="207" t="str">
        <f t="shared" si="9"/>
        <v/>
      </c>
      <c r="D56" s="73"/>
      <c r="E56" s="124"/>
      <c r="F56" s="220"/>
      <c r="H56" s="220"/>
      <c r="I56" s="224"/>
      <c r="J56" s="224"/>
      <c r="K56" s="224"/>
      <c r="L56" s="207" t="str">
        <f t="shared" si="10"/>
        <v/>
      </c>
      <c r="M56" s="220"/>
      <c r="N56" s="220"/>
      <c r="O56" s="220"/>
      <c r="P56" s="220"/>
      <c r="Q56" s="220"/>
      <c r="R56" s="220"/>
      <c r="S56" s="220"/>
      <c r="T56" s="220"/>
      <c r="U56" s="220"/>
      <c r="W56" s="129"/>
      <c r="X56" s="130" t="str">
        <f t="shared" si="11"/>
        <v/>
      </c>
      <c r="Y56" s="224"/>
      <c r="Z56" s="224"/>
      <c r="AA56" s="207" t="str">
        <f t="shared" si="12"/>
        <v/>
      </c>
      <c r="AB56" s="224"/>
      <c r="AD56" s="129"/>
      <c r="AE56" s="130" t="str">
        <f t="shared" si="13"/>
        <v/>
      </c>
      <c r="AF56" s="129"/>
      <c r="AG56" s="207" t="str">
        <f t="shared" si="14"/>
        <v/>
      </c>
      <c r="AH56" s="129"/>
      <c r="AI56" s="207" t="str">
        <f t="shared" si="15"/>
        <v/>
      </c>
      <c r="AJ56" s="129"/>
      <c r="AK56" s="207" t="str">
        <f t="shared" si="16"/>
        <v/>
      </c>
      <c r="AP56" s="220"/>
      <c r="AQ56" s="220"/>
      <c r="AR56" s="220"/>
      <c r="AS56" s="220"/>
      <c r="AT56" s="220"/>
      <c r="AU56" s="220"/>
      <c r="AV56" s="220"/>
      <c r="AW56" s="220"/>
      <c r="AX56" s="220"/>
      <c r="AY56" s="220"/>
      <c r="AZ56" s="220"/>
      <c r="BB56" s="207" t="str">
        <f t="shared" si="17"/>
        <v/>
      </c>
      <c r="BC56" s="220"/>
      <c r="BD56" s="220"/>
      <c r="BE56" s="220"/>
      <c r="BF56" s="225"/>
      <c r="BG56" s="220"/>
      <c r="BH56" s="220"/>
      <c r="BI56" s="220"/>
      <c r="BJ56" s="220"/>
      <c r="BK56" s="220"/>
      <c r="BL56" s="220"/>
      <c r="BM56" s="220"/>
    </row>
    <row r="57" spans="1:65" s="119" customFormat="1" x14ac:dyDescent="0.2">
      <c r="A57" s="84"/>
      <c r="B57" s="84"/>
      <c r="C57" s="207" t="str">
        <f t="shared" si="9"/>
        <v/>
      </c>
      <c r="D57" s="73"/>
      <c r="E57" s="124"/>
      <c r="F57" s="220"/>
      <c r="H57" s="220"/>
      <c r="I57" s="224"/>
      <c r="J57" s="224"/>
      <c r="K57" s="224"/>
      <c r="L57" s="207" t="str">
        <f t="shared" si="10"/>
        <v/>
      </c>
      <c r="M57" s="220"/>
      <c r="N57" s="220"/>
      <c r="O57" s="220"/>
      <c r="P57" s="220"/>
      <c r="Q57" s="220"/>
      <c r="R57" s="220"/>
      <c r="S57" s="220"/>
      <c r="T57" s="220"/>
      <c r="U57" s="220"/>
      <c r="W57" s="129"/>
      <c r="X57" s="130" t="str">
        <f t="shared" si="11"/>
        <v/>
      </c>
      <c r="Y57" s="224"/>
      <c r="Z57" s="224"/>
      <c r="AA57" s="207" t="str">
        <f t="shared" si="12"/>
        <v/>
      </c>
      <c r="AB57" s="224"/>
      <c r="AD57" s="129"/>
      <c r="AE57" s="130" t="str">
        <f t="shared" si="13"/>
        <v/>
      </c>
      <c r="AF57" s="129"/>
      <c r="AG57" s="207" t="str">
        <f t="shared" si="14"/>
        <v/>
      </c>
      <c r="AH57" s="129"/>
      <c r="AI57" s="207" t="str">
        <f t="shared" si="15"/>
        <v/>
      </c>
      <c r="AJ57" s="129"/>
      <c r="AK57" s="207" t="str">
        <f t="shared" si="16"/>
        <v/>
      </c>
      <c r="AP57" s="220"/>
      <c r="AQ57" s="220"/>
      <c r="AR57" s="220"/>
      <c r="AS57" s="220"/>
      <c r="AT57" s="220"/>
      <c r="AU57" s="220"/>
      <c r="AV57" s="220"/>
      <c r="AW57" s="220"/>
      <c r="AX57" s="220"/>
      <c r="AY57" s="220"/>
      <c r="AZ57" s="220"/>
      <c r="BB57" s="207" t="str">
        <f t="shared" si="17"/>
        <v/>
      </c>
      <c r="BC57" s="220"/>
      <c r="BD57" s="220"/>
      <c r="BE57" s="220"/>
      <c r="BF57" s="225"/>
      <c r="BG57" s="220"/>
      <c r="BH57" s="220"/>
      <c r="BI57" s="220"/>
      <c r="BJ57" s="220"/>
      <c r="BK57" s="220"/>
      <c r="BL57" s="220"/>
      <c r="BM57" s="220"/>
    </row>
    <row r="58" spans="1:65" s="119" customFormat="1" x14ac:dyDescent="0.2">
      <c r="A58" s="84"/>
      <c r="B58" s="84"/>
      <c r="C58" s="207" t="str">
        <f t="shared" si="9"/>
        <v/>
      </c>
      <c r="D58" s="73"/>
      <c r="E58" s="124"/>
      <c r="F58" s="220"/>
      <c r="H58" s="220"/>
      <c r="I58" s="224"/>
      <c r="J58" s="224"/>
      <c r="K58" s="224"/>
      <c r="L58" s="207" t="str">
        <f t="shared" si="10"/>
        <v/>
      </c>
      <c r="M58" s="220"/>
      <c r="N58" s="220"/>
      <c r="O58" s="220"/>
      <c r="P58" s="220"/>
      <c r="Q58" s="220"/>
      <c r="R58" s="220"/>
      <c r="S58" s="220"/>
      <c r="T58" s="220"/>
      <c r="U58" s="220"/>
      <c r="W58" s="129"/>
      <c r="X58" s="130" t="str">
        <f t="shared" si="11"/>
        <v/>
      </c>
      <c r="Y58" s="224"/>
      <c r="Z58" s="224"/>
      <c r="AA58" s="207" t="str">
        <f t="shared" si="12"/>
        <v/>
      </c>
      <c r="AB58" s="224"/>
      <c r="AD58" s="129"/>
      <c r="AE58" s="130" t="str">
        <f t="shared" si="13"/>
        <v/>
      </c>
      <c r="AF58" s="129"/>
      <c r="AG58" s="207" t="str">
        <f t="shared" si="14"/>
        <v/>
      </c>
      <c r="AH58" s="129"/>
      <c r="AI58" s="207" t="str">
        <f t="shared" si="15"/>
        <v/>
      </c>
      <c r="AJ58" s="129"/>
      <c r="AK58" s="207" t="str">
        <f t="shared" si="16"/>
        <v/>
      </c>
      <c r="AP58" s="220"/>
      <c r="AQ58" s="220"/>
      <c r="AR58" s="220"/>
      <c r="AS58" s="220"/>
      <c r="AT58" s="220"/>
      <c r="AU58" s="220"/>
      <c r="AV58" s="220"/>
      <c r="AW58" s="220"/>
      <c r="AX58" s="220"/>
      <c r="AY58" s="220"/>
      <c r="AZ58" s="220"/>
      <c r="BB58" s="207" t="str">
        <f t="shared" si="17"/>
        <v/>
      </c>
      <c r="BC58" s="220"/>
      <c r="BD58" s="220"/>
      <c r="BE58" s="220"/>
      <c r="BF58" s="225"/>
      <c r="BG58" s="220"/>
      <c r="BH58" s="220"/>
      <c r="BI58" s="220"/>
      <c r="BJ58" s="220"/>
      <c r="BK58" s="220"/>
      <c r="BL58" s="220"/>
      <c r="BM58" s="220"/>
    </row>
    <row r="59" spans="1:65" s="119" customFormat="1" x14ac:dyDescent="0.2">
      <c r="A59" s="84"/>
      <c r="B59" s="84"/>
      <c r="C59" s="207" t="str">
        <f t="shared" si="9"/>
        <v/>
      </c>
      <c r="D59" s="73"/>
      <c r="E59" s="124"/>
      <c r="F59" s="220"/>
      <c r="H59" s="220"/>
      <c r="I59" s="224"/>
      <c r="J59" s="224"/>
      <c r="K59" s="224"/>
      <c r="L59" s="207" t="str">
        <f t="shared" si="10"/>
        <v/>
      </c>
      <c r="M59" s="220"/>
      <c r="N59" s="220"/>
      <c r="O59" s="220"/>
      <c r="P59" s="220"/>
      <c r="Q59" s="220"/>
      <c r="R59" s="220"/>
      <c r="S59" s="220"/>
      <c r="T59" s="220"/>
      <c r="U59" s="220"/>
      <c r="W59" s="129"/>
      <c r="X59" s="130" t="str">
        <f t="shared" si="11"/>
        <v/>
      </c>
      <c r="Y59" s="224"/>
      <c r="Z59" s="224"/>
      <c r="AA59" s="207" t="str">
        <f t="shared" si="12"/>
        <v/>
      </c>
      <c r="AB59" s="224"/>
      <c r="AD59" s="129"/>
      <c r="AE59" s="130" t="str">
        <f t="shared" si="13"/>
        <v/>
      </c>
      <c r="AF59" s="129"/>
      <c r="AG59" s="207" t="str">
        <f t="shared" si="14"/>
        <v/>
      </c>
      <c r="AH59" s="129"/>
      <c r="AI59" s="207" t="str">
        <f t="shared" si="15"/>
        <v/>
      </c>
      <c r="AJ59" s="129"/>
      <c r="AK59" s="207" t="str">
        <f t="shared" si="16"/>
        <v/>
      </c>
      <c r="AP59" s="220"/>
      <c r="AQ59" s="220"/>
      <c r="AR59" s="220"/>
      <c r="AS59" s="220"/>
      <c r="AT59" s="220"/>
      <c r="AU59" s="220"/>
      <c r="AV59" s="220"/>
      <c r="AW59" s="220"/>
      <c r="AX59" s="220"/>
      <c r="AY59" s="220"/>
      <c r="AZ59" s="220"/>
      <c r="BB59" s="207" t="str">
        <f t="shared" si="17"/>
        <v/>
      </c>
      <c r="BC59" s="220"/>
      <c r="BD59" s="220"/>
      <c r="BE59" s="220"/>
      <c r="BF59" s="225"/>
      <c r="BG59" s="220"/>
      <c r="BH59" s="220"/>
      <c r="BI59" s="220"/>
      <c r="BJ59" s="220"/>
      <c r="BK59" s="220"/>
      <c r="BL59" s="220"/>
      <c r="BM59" s="220"/>
    </row>
    <row r="60" spans="1:65" s="119" customFormat="1" x14ac:dyDescent="0.2">
      <c r="A60" s="84"/>
      <c r="B60" s="84"/>
      <c r="C60" s="207" t="str">
        <f t="shared" si="9"/>
        <v/>
      </c>
      <c r="D60" s="73"/>
      <c r="E60" s="124"/>
      <c r="F60" s="220"/>
      <c r="H60" s="220"/>
      <c r="I60" s="224"/>
      <c r="J60" s="224"/>
      <c r="K60" s="224"/>
      <c r="L60" s="207" t="str">
        <f t="shared" si="10"/>
        <v/>
      </c>
      <c r="M60" s="220"/>
      <c r="N60" s="220"/>
      <c r="O60" s="220"/>
      <c r="P60" s="220"/>
      <c r="Q60" s="220"/>
      <c r="R60" s="220"/>
      <c r="S60" s="220"/>
      <c r="T60" s="220"/>
      <c r="U60" s="220"/>
      <c r="W60" s="129"/>
      <c r="X60" s="130" t="str">
        <f t="shared" si="11"/>
        <v/>
      </c>
      <c r="Y60" s="224"/>
      <c r="Z60" s="224"/>
      <c r="AA60" s="207" t="str">
        <f t="shared" si="12"/>
        <v/>
      </c>
      <c r="AB60" s="224"/>
      <c r="AD60" s="129"/>
      <c r="AE60" s="130" t="str">
        <f t="shared" si="13"/>
        <v/>
      </c>
      <c r="AF60" s="129"/>
      <c r="AG60" s="207" t="str">
        <f t="shared" si="14"/>
        <v/>
      </c>
      <c r="AH60" s="129"/>
      <c r="AI60" s="207" t="str">
        <f t="shared" si="15"/>
        <v/>
      </c>
      <c r="AJ60" s="129"/>
      <c r="AK60" s="207" t="str">
        <f t="shared" si="16"/>
        <v/>
      </c>
      <c r="AP60" s="220"/>
      <c r="AQ60" s="220"/>
      <c r="AR60" s="220"/>
      <c r="AS60" s="220"/>
      <c r="AT60" s="220"/>
      <c r="AU60" s="220"/>
      <c r="AV60" s="220"/>
      <c r="AW60" s="220"/>
      <c r="AX60" s="220"/>
      <c r="AY60" s="220"/>
      <c r="AZ60" s="220"/>
      <c r="BB60" s="207" t="str">
        <f t="shared" si="17"/>
        <v/>
      </c>
      <c r="BC60" s="220"/>
      <c r="BD60" s="220"/>
      <c r="BE60" s="220"/>
      <c r="BF60" s="225"/>
      <c r="BG60" s="220"/>
      <c r="BH60" s="220"/>
      <c r="BI60" s="220"/>
      <c r="BJ60" s="220"/>
      <c r="BK60" s="220"/>
      <c r="BL60" s="220"/>
      <c r="BM60" s="220"/>
    </row>
    <row r="61" spans="1:65" s="119" customFormat="1" x14ac:dyDescent="0.2">
      <c r="A61" s="84"/>
      <c r="B61" s="84"/>
      <c r="C61" s="207" t="str">
        <f t="shared" si="9"/>
        <v/>
      </c>
      <c r="D61" s="73"/>
      <c r="E61" s="124"/>
      <c r="F61" s="220"/>
      <c r="H61" s="220"/>
      <c r="I61" s="224"/>
      <c r="J61" s="224"/>
      <c r="K61" s="224"/>
      <c r="L61" s="207" t="str">
        <f t="shared" si="10"/>
        <v/>
      </c>
      <c r="M61" s="220"/>
      <c r="N61" s="220"/>
      <c r="O61" s="220"/>
      <c r="P61" s="220"/>
      <c r="Q61" s="220"/>
      <c r="R61" s="220"/>
      <c r="S61" s="220"/>
      <c r="T61" s="220"/>
      <c r="U61" s="220"/>
      <c r="W61" s="129"/>
      <c r="X61" s="130" t="str">
        <f t="shared" si="11"/>
        <v/>
      </c>
      <c r="Y61" s="224"/>
      <c r="Z61" s="224"/>
      <c r="AA61" s="207" t="str">
        <f t="shared" si="12"/>
        <v/>
      </c>
      <c r="AB61" s="224"/>
      <c r="AD61" s="129"/>
      <c r="AE61" s="130" t="str">
        <f t="shared" si="13"/>
        <v/>
      </c>
      <c r="AF61" s="129"/>
      <c r="AG61" s="207" t="str">
        <f t="shared" si="14"/>
        <v/>
      </c>
      <c r="AH61" s="129"/>
      <c r="AI61" s="207" t="str">
        <f t="shared" si="15"/>
        <v/>
      </c>
      <c r="AJ61" s="129"/>
      <c r="AK61" s="207" t="str">
        <f t="shared" si="16"/>
        <v/>
      </c>
      <c r="AP61" s="220"/>
      <c r="AQ61" s="220"/>
      <c r="AR61" s="220"/>
      <c r="AS61" s="220"/>
      <c r="AT61" s="220"/>
      <c r="AU61" s="220"/>
      <c r="AV61" s="220"/>
      <c r="AW61" s="220"/>
      <c r="AX61" s="220"/>
      <c r="AY61" s="220"/>
      <c r="AZ61" s="220"/>
      <c r="BB61" s="207" t="str">
        <f t="shared" si="17"/>
        <v/>
      </c>
      <c r="BC61" s="220"/>
      <c r="BD61" s="220"/>
      <c r="BE61" s="220"/>
      <c r="BF61" s="225"/>
      <c r="BG61" s="220"/>
      <c r="BH61" s="220"/>
      <c r="BI61" s="220"/>
      <c r="BJ61" s="220"/>
      <c r="BK61" s="220"/>
      <c r="BL61" s="220"/>
      <c r="BM61" s="220"/>
    </row>
    <row r="62" spans="1:65" s="119" customFormat="1" x14ac:dyDescent="0.2">
      <c r="A62" s="84"/>
      <c r="B62" s="84"/>
      <c r="C62" s="207" t="str">
        <f t="shared" si="9"/>
        <v/>
      </c>
      <c r="D62" s="73"/>
      <c r="E62" s="124"/>
      <c r="F62" s="220"/>
      <c r="H62" s="220"/>
      <c r="I62" s="224"/>
      <c r="J62" s="224"/>
      <c r="K62" s="224"/>
      <c r="L62" s="207" t="str">
        <f t="shared" si="10"/>
        <v/>
      </c>
      <c r="M62" s="220"/>
      <c r="N62" s="220"/>
      <c r="O62" s="220"/>
      <c r="P62" s="220"/>
      <c r="Q62" s="220"/>
      <c r="R62" s="220"/>
      <c r="S62" s="220"/>
      <c r="T62" s="220"/>
      <c r="U62" s="220"/>
      <c r="W62" s="129"/>
      <c r="X62" s="130" t="str">
        <f t="shared" si="11"/>
        <v/>
      </c>
      <c r="Y62" s="224"/>
      <c r="Z62" s="224"/>
      <c r="AA62" s="207" t="str">
        <f t="shared" si="12"/>
        <v/>
      </c>
      <c r="AB62" s="224"/>
      <c r="AD62" s="129"/>
      <c r="AE62" s="130" t="str">
        <f t="shared" si="13"/>
        <v/>
      </c>
      <c r="AF62" s="129"/>
      <c r="AG62" s="207" t="str">
        <f t="shared" si="14"/>
        <v/>
      </c>
      <c r="AH62" s="129"/>
      <c r="AI62" s="207" t="str">
        <f t="shared" si="15"/>
        <v/>
      </c>
      <c r="AJ62" s="129"/>
      <c r="AK62" s="207" t="str">
        <f t="shared" si="16"/>
        <v/>
      </c>
      <c r="AP62" s="220"/>
      <c r="AQ62" s="220"/>
      <c r="AR62" s="220"/>
      <c r="AS62" s="220"/>
      <c r="AT62" s="220"/>
      <c r="AU62" s="220"/>
      <c r="AV62" s="220"/>
      <c r="AW62" s="220"/>
      <c r="AX62" s="220"/>
      <c r="AY62" s="220"/>
      <c r="AZ62" s="220"/>
      <c r="BB62" s="207" t="str">
        <f t="shared" si="17"/>
        <v/>
      </c>
      <c r="BC62" s="220"/>
      <c r="BD62" s="220"/>
      <c r="BE62" s="220"/>
      <c r="BF62" s="225"/>
      <c r="BG62" s="220"/>
      <c r="BH62" s="220"/>
      <c r="BI62" s="220"/>
      <c r="BJ62" s="220"/>
      <c r="BK62" s="220"/>
      <c r="BL62" s="220"/>
      <c r="BM62" s="220"/>
    </row>
    <row r="63" spans="1:65" s="119" customFormat="1" x14ac:dyDescent="0.2">
      <c r="A63" s="84"/>
      <c r="B63" s="84"/>
      <c r="C63" s="207" t="str">
        <f t="shared" si="9"/>
        <v/>
      </c>
      <c r="D63" s="73"/>
      <c r="E63" s="124"/>
      <c r="F63" s="220"/>
      <c r="H63" s="220"/>
      <c r="I63" s="224"/>
      <c r="J63" s="224"/>
      <c r="K63" s="224"/>
      <c r="L63" s="207" t="str">
        <f t="shared" si="10"/>
        <v/>
      </c>
      <c r="M63" s="220"/>
      <c r="N63" s="220"/>
      <c r="O63" s="220"/>
      <c r="P63" s="220"/>
      <c r="Q63" s="220"/>
      <c r="R63" s="220"/>
      <c r="S63" s="220"/>
      <c r="T63" s="220"/>
      <c r="U63" s="220"/>
      <c r="W63" s="129"/>
      <c r="X63" s="130" t="str">
        <f t="shared" si="11"/>
        <v/>
      </c>
      <c r="Y63" s="224"/>
      <c r="Z63" s="224"/>
      <c r="AA63" s="207" t="str">
        <f t="shared" si="12"/>
        <v/>
      </c>
      <c r="AB63" s="224"/>
      <c r="AD63" s="129"/>
      <c r="AE63" s="130" t="str">
        <f t="shared" si="13"/>
        <v/>
      </c>
      <c r="AF63" s="129"/>
      <c r="AG63" s="207" t="str">
        <f t="shared" si="14"/>
        <v/>
      </c>
      <c r="AH63" s="129"/>
      <c r="AI63" s="207" t="str">
        <f t="shared" si="15"/>
        <v/>
      </c>
      <c r="AJ63" s="129"/>
      <c r="AK63" s="207" t="str">
        <f t="shared" si="16"/>
        <v/>
      </c>
      <c r="AP63" s="220"/>
      <c r="AQ63" s="220"/>
      <c r="AR63" s="220"/>
      <c r="AS63" s="220"/>
      <c r="AT63" s="220"/>
      <c r="AU63" s="220"/>
      <c r="AV63" s="220"/>
      <c r="AW63" s="220"/>
      <c r="AX63" s="220"/>
      <c r="AY63" s="220"/>
      <c r="AZ63" s="220"/>
      <c r="BB63" s="207" t="str">
        <f t="shared" si="17"/>
        <v/>
      </c>
      <c r="BC63" s="220"/>
      <c r="BD63" s="220"/>
      <c r="BE63" s="220"/>
      <c r="BF63" s="225"/>
      <c r="BG63" s="220"/>
      <c r="BH63" s="220"/>
      <c r="BI63" s="220"/>
      <c r="BJ63" s="220"/>
      <c r="BK63" s="220"/>
      <c r="BL63" s="220"/>
      <c r="BM63" s="220"/>
    </row>
    <row r="64" spans="1:65" s="119" customFormat="1" x14ac:dyDescent="0.2">
      <c r="A64" s="84"/>
      <c r="B64" s="84"/>
      <c r="C64" s="207" t="str">
        <f t="shared" si="9"/>
        <v/>
      </c>
      <c r="D64" s="73"/>
      <c r="E64" s="124"/>
      <c r="F64" s="220"/>
      <c r="H64" s="220"/>
      <c r="I64" s="224"/>
      <c r="J64" s="224"/>
      <c r="K64" s="224"/>
      <c r="L64" s="207" t="str">
        <f t="shared" si="10"/>
        <v/>
      </c>
      <c r="M64" s="220"/>
      <c r="N64" s="220"/>
      <c r="O64" s="220"/>
      <c r="P64" s="220"/>
      <c r="Q64" s="220"/>
      <c r="R64" s="220"/>
      <c r="S64" s="220"/>
      <c r="T64" s="220"/>
      <c r="U64" s="220"/>
      <c r="W64" s="129"/>
      <c r="X64" s="130" t="str">
        <f t="shared" si="11"/>
        <v/>
      </c>
      <c r="Y64" s="224"/>
      <c r="Z64" s="224"/>
      <c r="AA64" s="207" t="str">
        <f t="shared" si="12"/>
        <v/>
      </c>
      <c r="AB64" s="224"/>
      <c r="AD64" s="129"/>
      <c r="AE64" s="130" t="str">
        <f t="shared" si="13"/>
        <v/>
      </c>
      <c r="AF64" s="129"/>
      <c r="AG64" s="207" t="str">
        <f t="shared" si="14"/>
        <v/>
      </c>
      <c r="AH64" s="129"/>
      <c r="AI64" s="207" t="str">
        <f t="shared" si="15"/>
        <v/>
      </c>
      <c r="AJ64" s="129"/>
      <c r="AK64" s="207" t="str">
        <f t="shared" si="16"/>
        <v/>
      </c>
      <c r="AP64" s="220"/>
      <c r="AQ64" s="220"/>
      <c r="AR64" s="220"/>
      <c r="AS64" s="220"/>
      <c r="AT64" s="220"/>
      <c r="AU64" s="220"/>
      <c r="AV64" s="220"/>
      <c r="AW64" s="220"/>
      <c r="AX64" s="220"/>
      <c r="AY64" s="220"/>
      <c r="AZ64" s="220"/>
      <c r="BB64" s="207" t="str">
        <f t="shared" si="17"/>
        <v/>
      </c>
      <c r="BC64" s="220"/>
      <c r="BD64" s="220"/>
      <c r="BE64" s="220"/>
      <c r="BF64" s="225"/>
      <c r="BG64" s="220"/>
      <c r="BH64" s="220"/>
      <c r="BI64" s="220"/>
      <c r="BJ64" s="220"/>
      <c r="BK64" s="220"/>
      <c r="BL64" s="220"/>
      <c r="BM64" s="220"/>
    </row>
    <row r="65" spans="1:65" s="119" customFormat="1" x14ac:dyDescent="0.2">
      <c r="A65" s="84"/>
      <c r="B65" s="84"/>
      <c r="C65" s="207" t="str">
        <f t="shared" si="9"/>
        <v/>
      </c>
      <c r="D65" s="73"/>
      <c r="E65" s="124"/>
      <c r="F65" s="220"/>
      <c r="H65" s="220"/>
      <c r="I65" s="224"/>
      <c r="J65" s="224"/>
      <c r="K65" s="224"/>
      <c r="L65" s="207" t="str">
        <f t="shared" si="10"/>
        <v/>
      </c>
      <c r="M65" s="220"/>
      <c r="N65" s="220"/>
      <c r="O65" s="220"/>
      <c r="P65" s="220"/>
      <c r="Q65" s="220"/>
      <c r="R65" s="220"/>
      <c r="S65" s="220"/>
      <c r="T65" s="220"/>
      <c r="U65" s="220"/>
      <c r="W65" s="129"/>
      <c r="X65" s="130" t="str">
        <f t="shared" si="11"/>
        <v/>
      </c>
      <c r="Y65" s="224"/>
      <c r="Z65" s="224"/>
      <c r="AA65" s="207" t="str">
        <f t="shared" si="12"/>
        <v/>
      </c>
      <c r="AB65" s="224"/>
      <c r="AD65" s="129"/>
      <c r="AE65" s="130" t="str">
        <f t="shared" si="13"/>
        <v/>
      </c>
      <c r="AF65" s="129"/>
      <c r="AG65" s="207" t="str">
        <f t="shared" si="14"/>
        <v/>
      </c>
      <c r="AH65" s="129"/>
      <c r="AI65" s="207" t="str">
        <f t="shared" si="15"/>
        <v/>
      </c>
      <c r="AJ65" s="129"/>
      <c r="AK65" s="207" t="str">
        <f t="shared" si="16"/>
        <v/>
      </c>
      <c r="AP65" s="220"/>
      <c r="AQ65" s="220"/>
      <c r="AR65" s="220"/>
      <c r="AS65" s="220"/>
      <c r="AT65" s="220"/>
      <c r="AU65" s="220"/>
      <c r="AV65" s="220"/>
      <c r="AW65" s="220"/>
      <c r="AX65" s="220"/>
      <c r="AY65" s="220"/>
      <c r="AZ65" s="220"/>
      <c r="BB65" s="207" t="str">
        <f t="shared" si="17"/>
        <v/>
      </c>
      <c r="BC65" s="220"/>
      <c r="BD65" s="220"/>
      <c r="BE65" s="220"/>
      <c r="BF65" s="225"/>
      <c r="BG65" s="220"/>
      <c r="BH65" s="220"/>
      <c r="BI65" s="220"/>
      <c r="BJ65" s="220"/>
      <c r="BK65" s="220"/>
      <c r="BL65" s="220"/>
      <c r="BM65" s="220"/>
    </row>
    <row r="66" spans="1:65" s="119" customFormat="1" x14ac:dyDescent="0.2">
      <c r="A66" s="84"/>
      <c r="B66" s="84"/>
      <c r="C66" s="207" t="str">
        <f t="shared" si="9"/>
        <v/>
      </c>
      <c r="D66" s="73"/>
      <c r="E66" s="124"/>
      <c r="F66" s="220"/>
      <c r="H66" s="220"/>
      <c r="I66" s="224"/>
      <c r="J66" s="224"/>
      <c r="K66" s="224"/>
      <c r="L66" s="207" t="str">
        <f t="shared" si="10"/>
        <v/>
      </c>
      <c r="M66" s="220"/>
      <c r="N66" s="220"/>
      <c r="O66" s="220"/>
      <c r="P66" s="220"/>
      <c r="Q66" s="220"/>
      <c r="R66" s="220"/>
      <c r="S66" s="220"/>
      <c r="T66" s="220"/>
      <c r="U66" s="220"/>
      <c r="W66" s="129"/>
      <c r="X66" s="130" t="str">
        <f t="shared" si="11"/>
        <v/>
      </c>
      <c r="Y66" s="224"/>
      <c r="Z66" s="224"/>
      <c r="AA66" s="207" t="str">
        <f t="shared" si="12"/>
        <v/>
      </c>
      <c r="AB66" s="224"/>
      <c r="AD66" s="129"/>
      <c r="AE66" s="130" t="str">
        <f t="shared" si="13"/>
        <v/>
      </c>
      <c r="AF66" s="129"/>
      <c r="AG66" s="207" t="str">
        <f t="shared" si="14"/>
        <v/>
      </c>
      <c r="AH66" s="129"/>
      <c r="AI66" s="207" t="str">
        <f t="shared" si="15"/>
        <v/>
      </c>
      <c r="AJ66" s="129"/>
      <c r="AK66" s="207" t="str">
        <f t="shared" si="16"/>
        <v/>
      </c>
      <c r="AP66" s="220"/>
      <c r="AQ66" s="220"/>
      <c r="AR66" s="220"/>
      <c r="AS66" s="220"/>
      <c r="AT66" s="220"/>
      <c r="AU66" s="220"/>
      <c r="AV66" s="220"/>
      <c r="AW66" s="220"/>
      <c r="AX66" s="220"/>
      <c r="AY66" s="220"/>
      <c r="AZ66" s="220"/>
      <c r="BB66" s="207" t="str">
        <f t="shared" si="17"/>
        <v/>
      </c>
      <c r="BC66" s="220"/>
      <c r="BD66" s="220"/>
      <c r="BE66" s="220"/>
      <c r="BF66" s="225"/>
      <c r="BG66" s="220"/>
      <c r="BH66" s="220"/>
      <c r="BI66" s="220"/>
      <c r="BJ66" s="220"/>
      <c r="BK66" s="220"/>
      <c r="BL66" s="220"/>
      <c r="BM66" s="220"/>
    </row>
    <row r="67" spans="1:65" s="119" customFormat="1" x14ac:dyDescent="0.2">
      <c r="A67" s="84"/>
      <c r="B67" s="84"/>
      <c r="C67" s="207" t="str">
        <f t="shared" si="9"/>
        <v/>
      </c>
      <c r="D67" s="73"/>
      <c r="E67" s="124"/>
      <c r="F67" s="220"/>
      <c r="H67" s="220"/>
      <c r="I67" s="224"/>
      <c r="J67" s="224"/>
      <c r="K67" s="224"/>
      <c r="L67" s="207" t="str">
        <f t="shared" si="10"/>
        <v/>
      </c>
      <c r="M67" s="220"/>
      <c r="N67" s="220"/>
      <c r="O67" s="220"/>
      <c r="P67" s="220"/>
      <c r="Q67" s="220"/>
      <c r="R67" s="220"/>
      <c r="S67" s="220"/>
      <c r="T67" s="220"/>
      <c r="U67" s="220"/>
      <c r="W67" s="129"/>
      <c r="X67" s="130" t="str">
        <f t="shared" si="11"/>
        <v/>
      </c>
      <c r="Y67" s="224"/>
      <c r="Z67" s="224"/>
      <c r="AA67" s="207" t="str">
        <f t="shared" si="12"/>
        <v/>
      </c>
      <c r="AB67" s="224"/>
      <c r="AD67" s="129"/>
      <c r="AE67" s="130" t="str">
        <f t="shared" si="13"/>
        <v/>
      </c>
      <c r="AF67" s="129"/>
      <c r="AG67" s="207" t="str">
        <f t="shared" si="14"/>
        <v/>
      </c>
      <c r="AH67" s="129"/>
      <c r="AI67" s="207" t="str">
        <f t="shared" si="15"/>
        <v/>
      </c>
      <c r="AJ67" s="129"/>
      <c r="AK67" s="207" t="str">
        <f t="shared" si="16"/>
        <v/>
      </c>
      <c r="AP67" s="220"/>
      <c r="AQ67" s="220"/>
      <c r="AR67" s="220"/>
      <c r="AS67" s="220"/>
      <c r="AT67" s="220"/>
      <c r="AU67" s="220"/>
      <c r="AV67" s="220"/>
      <c r="AW67" s="220"/>
      <c r="AX67" s="220"/>
      <c r="AY67" s="220"/>
      <c r="AZ67" s="220"/>
      <c r="BB67" s="207" t="str">
        <f t="shared" si="17"/>
        <v/>
      </c>
      <c r="BC67" s="220"/>
      <c r="BD67" s="220"/>
      <c r="BE67" s="220"/>
      <c r="BF67" s="225"/>
      <c r="BG67" s="220"/>
      <c r="BH67" s="220"/>
      <c r="BI67" s="220"/>
      <c r="BJ67" s="220"/>
      <c r="BK67" s="220"/>
      <c r="BL67" s="220"/>
      <c r="BM67" s="220"/>
    </row>
    <row r="68" spans="1:65" s="119" customFormat="1" x14ac:dyDescent="0.2">
      <c r="A68" s="84"/>
      <c r="B68" s="84"/>
      <c r="C68" s="207" t="str">
        <f t="shared" si="9"/>
        <v/>
      </c>
      <c r="D68" s="73"/>
      <c r="E68" s="124"/>
      <c r="F68" s="220"/>
      <c r="H68" s="220"/>
      <c r="I68" s="224"/>
      <c r="J68" s="224"/>
      <c r="K68" s="224"/>
      <c r="L68" s="207" t="str">
        <f t="shared" si="10"/>
        <v/>
      </c>
      <c r="M68" s="220"/>
      <c r="N68" s="220"/>
      <c r="O68" s="220"/>
      <c r="P68" s="220"/>
      <c r="Q68" s="220"/>
      <c r="R68" s="220"/>
      <c r="S68" s="220"/>
      <c r="T68" s="220"/>
      <c r="U68" s="220"/>
      <c r="W68" s="129"/>
      <c r="X68" s="130" t="str">
        <f t="shared" si="11"/>
        <v/>
      </c>
      <c r="Y68" s="224"/>
      <c r="Z68" s="224"/>
      <c r="AA68" s="207" t="str">
        <f t="shared" si="12"/>
        <v/>
      </c>
      <c r="AB68" s="224"/>
      <c r="AD68" s="129"/>
      <c r="AE68" s="130" t="str">
        <f t="shared" si="13"/>
        <v/>
      </c>
      <c r="AF68" s="129"/>
      <c r="AG68" s="207" t="str">
        <f t="shared" si="14"/>
        <v/>
      </c>
      <c r="AH68" s="129"/>
      <c r="AI68" s="207" t="str">
        <f t="shared" si="15"/>
        <v/>
      </c>
      <c r="AJ68" s="129"/>
      <c r="AK68" s="207" t="str">
        <f t="shared" si="16"/>
        <v/>
      </c>
      <c r="AP68" s="220"/>
      <c r="AQ68" s="220"/>
      <c r="AR68" s="220"/>
      <c r="AS68" s="220"/>
      <c r="AT68" s="220"/>
      <c r="AU68" s="220"/>
      <c r="AV68" s="220"/>
      <c r="AW68" s="220"/>
      <c r="AX68" s="220"/>
      <c r="AY68" s="220"/>
      <c r="AZ68" s="220"/>
      <c r="BB68" s="207" t="str">
        <f t="shared" si="17"/>
        <v/>
      </c>
      <c r="BC68" s="220"/>
      <c r="BD68" s="220"/>
      <c r="BE68" s="220"/>
      <c r="BF68" s="225"/>
      <c r="BG68" s="220"/>
      <c r="BH68" s="220"/>
      <c r="BI68" s="220"/>
      <c r="BJ68" s="220"/>
      <c r="BK68" s="220"/>
      <c r="BL68" s="220"/>
      <c r="BM68" s="220"/>
    </row>
    <row r="69" spans="1:65" s="119" customFormat="1" x14ac:dyDescent="0.2">
      <c r="A69" s="84"/>
      <c r="B69" s="84"/>
      <c r="C69" s="207" t="str">
        <f t="shared" si="9"/>
        <v/>
      </c>
      <c r="D69" s="73"/>
      <c r="E69" s="124"/>
      <c r="F69" s="220"/>
      <c r="H69" s="220"/>
      <c r="I69" s="224"/>
      <c r="J69" s="224"/>
      <c r="K69" s="224"/>
      <c r="L69" s="207" t="str">
        <f t="shared" si="10"/>
        <v/>
      </c>
      <c r="M69" s="220"/>
      <c r="N69" s="220"/>
      <c r="O69" s="220"/>
      <c r="P69" s="220"/>
      <c r="Q69" s="220"/>
      <c r="R69" s="220"/>
      <c r="S69" s="220"/>
      <c r="T69" s="220"/>
      <c r="U69" s="220"/>
      <c r="W69" s="129"/>
      <c r="X69" s="130" t="str">
        <f t="shared" si="11"/>
        <v/>
      </c>
      <c r="Y69" s="224"/>
      <c r="Z69" s="224"/>
      <c r="AA69" s="207" t="str">
        <f t="shared" si="12"/>
        <v/>
      </c>
      <c r="AB69" s="224"/>
      <c r="AD69" s="129"/>
      <c r="AE69" s="130" t="str">
        <f t="shared" si="13"/>
        <v/>
      </c>
      <c r="AF69" s="129"/>
      <c r="AG69" s="207" t="str">
        <f t="shared" si="14"/>
        <v/>
      </c>
      <c r="AH69" s="129"/>
      <c r="AI69" s="207" t="str">
        <f t="shared" si="15"/>
        <v/>
      </c>
      <c r="AJ69" s="129"/>
      <c r="AK69" s="207" t="str">
        <f t="shared" si="16"/>
        <v/>
      </c>
      <c r="AP69" s="220"/>
      <c r="AQ69" s="220"/>
      <c r="AR69" s="220"/>
      <c r="AS69" s="220"/>
      <c r="AT69" s="220"/>
      <c r="AU69" s="220"/>
      <c r="AV69" s="220"/>
      <c r="AW69" s="220"/>
      <c r="AX69" s="220"/>
      <c r="AY69" s="220"/>
      <c r="AZ69" s="220"/>
      <c r="BB69" s="207" t="str">
        <f t="shared" si="17"/>
        <v/>
      </c>
      <c r="BC69" s="220"/>
      <c r="BD69" s="220"/>
      <c r="BE69" s="220"/>
      <c r="BF69" s="225"/>
      <c r="BG69" s="220"/>
      <c r="BH69" s="220"/>
      <c r="BI69" s="220"/>
      <c r="BJ69" s="220"/>
      <c r="BK69" s="220"/>
      <c r="BL69" s="220"/>
      <c r="BM69" s="220"/>
    </row>
    <row r="70" spans="1:65" s="119" customFormat="1" x14ac:dyDescent="0.2">
      <c r="A70" s="84"/>
      <c r="B70" s="84"/>
      <c r="C70" s="207" t="str">
        <f t="shared" si="9"/>
        <v/>
      </c>
      <c r="D70" s="73"/>
      <c r="E70" s="124"/>
      <c r="F70" s="220"/>
      <c r="H70" s="220"/>
      <c r="I70" s="224"/>
      <c r="J70" s="224"/>
      <c r="K70" s="224"/>
      <c r="L70" s="207" t="str">
        <f t="shared" si="10"/>
        <v/>
      </c>
      <c r="M70" s="220"/>
      <c r="N70" s="220"/>
      <c r="O70" s="220"/>
      <c r="P70" s="220"/>
      <c r="Q70" s="220"/>
      <c r="R70" s="220"/>
      <c r="S70" s="220"/>
      <c r="T70" s="220"/>
      <c r="U70" s="220"/>
      <c r="W70" s="129"/>
      <c r="X70" s="130" t="str">
        <f t="shared" si="11"/>
        <v/>
      </c>
      <c r="Y70" s="224"/>
      <c r="Z70" s="224"/>
      <c r="AA70" s="207" t="str">
        <f t="shared" si="12"/>
        <v/>
      </c>
      <c r="AB70" s="224"/>
      <c r="AD70" s="129"/>
      <c r="AE70" s="130" t="str">
        <f t="shared" si="13"/>
        <v/>
      </c>
      <c r="AF70" s="129"/>
      <c r="AG70" s="207" t="str">
        <f t="shared" si="14"/>
        <v/>
      </c>
      <c r="AH70" s="129"/>
      <c r="AI70" s="207" t="str">
        <f t="shared" si="15"/>
        <v/>
      </c>
      <c r="AJ70" s="129"/>
      <c r="AK70" s="207" t="str">
        <f t="shared" si="16"/>
        <v/>
      </c>
      <c r="AP70" s="220"/>
      <c r="AQ70" s="220"/>
      <c r="AR70" s="220"/>
      <c r="AS70" s="220"/>
      <c r="AT70" s="220"/>
      <c r="AU70" s="220"/>
      <c r="AV70" s="220"/>
      <c r="AW70" s="220"/>
      <c r="AX70" s="220"/>
      <c r="AY70" s="220"/>
      <c r="AZ70" s="220"/>
      <c r="BB70" s="207" t="str">
        <f t="shared" si="17"/>
        <v/>
      </c>
      <c r="BC70" s="220"/>
      <c r="BD70" s="220"/>
      <c r="BE70" s="220"/>
      <c r="BF70" s="225"/>
      <c r="BG70" s="220"/>
      <c r="BH70" s="220"/>
      <c r="BI70" s="220"/>
      <c r="BJ70" s="220"/>
      <c r="BK70" s="220"/>
      <c r="BL70" s="220"/>
      <c r="BM70" s="220"/>
    </row>
    <row r="71" spans="1:65" s="119" customFormat="1" x14ac:dyDescent="0.2">
      <c r="A71" s="84"/>
      <c r="B71" s="84"/>
      <c r="C71" s="207" t="str">
        <f t="shared" ref="C71:C134" si="18">IF(D71="","",(VLOOKUP(D71,Generic_Road_Names_Table_Array,2,FALSE)))</f>
        <v/>
      </c>
      <c r="D71" s="73"/>
      <c r="E71" s="124"/>
      <c r="F71" s="220"/>
      <c r="H71" s="220"/>
      <c r="I71" s="224"/>
      <c r="J71" s="224"/>
      <c r="K71" s="224"/>
      <c r="L71" s="207" t="str">
        <f t="shared" ref="L71:L134" si="19">IF(K71="","",(VLOOKUP(K71,Footpaths_Footpath_Position_Table_Array,2,FALSE)))</f>
        <v/>
      </c>
      <c r="M71" s="220"/>
      <c r="N71" s="220"/>
      <c r="O71" s="220"/>
      <c r="P71" s="220"/>
      <c r="Q71" s="220"/>
      <c r="R71" s="220"/>
      <c r="S71" s="220"/>
      <c r="T71" s="220"/>
      <c r="U71" s="220"/>
      <c r="W71" s="129"/>
      <c r="X71" s="130" t="str">
        <f t="shared" ref="X71:X134" si="20">IF(W71="","",(VLOOKUP(W71,Generic_Length_Adjustment_Reason_Table_Array,2,FALSE)))</f>
        <v/>
      </c>
      <c r="Y71" s="224"/>
      <c r="Z71" s="224"/>
      <c r="AA71" s="207" t="str">
        <f t="shared" ref="AA71:AA134" si="21">IF(Z71="","",(VLOOKUP(Z71,Footpaths_Footpath_Surface_Material_Table_Array,2,FALSE)))</f>
        <v/>
      </c>
      <c r="AB71" s="224"/>
      <c r="AD71" s="129"/>
      <c r="AE71" s="130" t="str">
        <f t="shared" ref="AE71:AE134" si="22">IF(AD71="","",VLOOKUP(AD71,Surfacing_Surface_Binder_Table_Array,2,FALSE))</f>
        <v/>
      </c>
      <c r="AF71" s="129"/>
      <c r="AG71" s="207" t="str">
        <f t="shared" ref="AG71:AG134" si="23">IF(AF71="","",VLOOKUP(AF71,Footpaths_Pedestrian_Use_Table_Array,2,FALSE))</f>
        <v/>
      </c>
      <c r="AH71" s="129"/>
      <c r="AI71" s="207" t="str">
        <f t="shared" ref="AI71:AI134" si="24">IF(AH71="","",VLOOKUP(AH71,Footpaths_Pedestrian_Use_Table_Array,2,FALSE))</f>
        <v/>
      </c>
      <c r="AJ71" s="129"/>
      <c r="AK71" s="207" t="str">
        <f t="shared" ref="AK71:AK134" si="25">IF(AJ71="","",VLOOKUP(AJ71,Footpaths_Pedestrian_Use_Table_Array,2,FALSE))</f>
        <v/>
      </c>
      <c r="AP71" s="220"/>
      <c r="AQ71" s="220"/>
      <c r="AR71" s="220"/>
      <c r="AS71" s="220"/>
      <c r="AT71" s="220"/>
      <c r="AU71" s="220"/>
      <c r="AV71" s="220"/>
      <c r="AW71" s="220"/>
      <c r="AX71" s="220"/>
      <c r="AY71" s="220"/>
      <c r="AZ71" s="220"/>
      <c r="BB71" s="207" t="str">
        <f t="shared" ref="BB71:BB134" si="26">IF(BA71="","",VLOOKUP(BA71,Footpaths_Footpath_Purpose_Table_Array,2,FALSE))</f>
        <v/>
      </c>
      <c r="BC71" s="220"/>
      <c r="BD71" s="220"/>
      <c r="BE71" s="220"/>
      <c r="BF71" s="225"/>
      <c r="BG71" s="220"/>
      <c r="BH71" s="220"/>
      <c r="BI71" s="220"/>
      <c r="BJ71" s="220"/>
      <c r="BK71" s="220"/>
      <c r="BL71" s="220"/>
      <c r="BM71" s="220"/>
    </row>
    <row r="72" spans="1:65" s="119" customFormat="1" x14ac:dyDescent="0.2">
      <c r="A72" s="84"/>
      <c r="B72" s="84"/>
      <c r="C72" s="207" t="str">
        <f t="shared" si="18"/>
        <v/>
      </c>
      <c r="D72" s="73"/>
      <c r="E72" s="124"/>
      <c r="F72" s="220"/>
      <c r="H72" s="220"/>
      <c r="I72" s="224"/>
      <c r="J72" s="224"/>
      <c r="K72" s="224"/>
      <c r="L72" s="207" t="str">
        <f t="shared" si="19"/>
        <v/>
      </c>
      <c r="M72" s="220"/>
      <c r="N72" s="220"/>
      <c r="O72" s="220"/>
      <c r="P72" s="220"/>
      <c r="Q72" s="220"/>
      <c r="R72" s="220"/>
      <c r="S72" s="220"/>
      <c r="T72" s="220"/>
      <c r="U72" s="220"/>
      <c r="W72" s="129"/>
      <c r="X72" s="130" t="str">
        <f t="shared" si="20"/>
        <v/>
      </c>
      <c r="Y72" s="224"/>
      <c r="Z72" s="224"/>
      <c r="AA72" s="207" t="str">
        <f t="shared" si="21"/>
        <v/>
      </c>
      <c r="AB72" s="224"/>
      <c r="AD72" s="129"/>
      <c r="AE72" s="130" t="str">
        <f t="shared" si="22"/>
        <v/>
      </c>
      <c r="AF72" s="129"/>
      <c r="AG72" s="207" t="str">
        <f t="shared" si="23"/>
        <v/>
      </c>
      <c r="AH72" s="129"/>
      <c r="AI72" s="207" t="str">
        <f t="shared" si="24"/>
        <v/>
      </c>
      <c r="AJ72" s="129"/>
      <c r="AK72" s="207" t="str">
        <f t="shared" si="25"/>
        <v/>
      </c>
      <c r="AP72" s="220"/>
      <c r="AQ72" s="220"/>
      <c r="AR72" s="220"/>
      <c r="AS72" s="220"/>
      <c r="AT72" s="220"/>
      <c r="AU72" s="220"/>
      <c r="AV72" s="220"/>
      <c r="AW72" s="220"/>
      <c r="AX72" s="220"/>
      <c r="AY72" s="220"/>
      <c r="AZ72" s="220"/>
      <c r="BB72" s="207" t="str">
        <f t="shared" si="26"/>
        <v/>
      </c>
      <c r="BC72" s="220"/>
      <c r="BD72" s="220"/>
      <c r="BE72" s="220"/>
      <c r="BF72" s="225"/>
      <c r="BG72" s="220"/>
      <c r="BH72" s="220"/>
      <c r="BI72" s="220"/>
      <c r="BJ72" s="220"/>
      <c r="BK72" s="220"/>
      <c r="BL72" s="220"/>
      <c r="BM72" s="220"/>
    </row>
    <row r="73" spans="1:65" s="119" customFormat="1" x14ac:dyDescent="0.2">
      <c r="A73" s="84"/>
      <c r="B73" s="84"/>
      <c r="C73" s="207" t="str">
        <f t="shared" si="18"/>
        <v/>
      </c>
      <c r="D73" s="73"/>
      <c r="E73" s="124"/>
      <c r="F73" s="220"/>
      <c r="H73" s="220"/>
      <c r="I73" s="224"/>
      <c r="J73" s="224"/>
      <c r="K73" s="224"/>
      <c r="L73" s="207" t="str">
        <f t="shared" si="19"/>
        <v/>
      </c>
      <c r="M73" s="220"/>
      <c r="N73" s="220"/>
      <c r="O73" s="220"/>
      <c r="P73" s="220"/>
      <c r="Q73" s="220"/>
      <c r="R73" s="220"/>
      <c r="S73" s="220"/>
      <c r="T73" s="220"/>
      <c r="U73" s="220"/>
      <c r="W73" s="129"/>
      <c r="X73" s="130" t="str">
        <f t="shared" si="20"/>
        <v/>
      </c>
      <c r="Y73" s="224"/>
      <c r="Z73" s="224"/>
      <c r="AA73" s="207" t="str">
        <f t="shared" si="21"/>
        <v/>
      </c>
      <c r="AB73" s="224"/>
      <c r="AD73" s="129"/>
      <c r="AE73" s="130" t="str">
        <f t="shared" si="22"/>
        <v/>
      </c>
      <c r="AF73" s="129"/>
      <c r="AG73" s="207" t="str">
        <f t="shared" si="23"/>
        <v/>
      </c>
      <c r="AH73" s="129"/>
      <c r="AI73" s="207" t="str">
        <f t="shared" si="24"/>
        <v/>
      </c>
      <c r="AJ73" s="129"/>
      <c r="AK73" s="207" t="str">
        <f t="shared" si="25"/>
        <v/>
      </c>
      <c r="AP73" s="220"/>
      <c r="AQ73" s="220"/>
      <c r="AR73" s="220"/>
      <c r="AS73" s="220"/>
      <c r="AT73" s="220"/>
      <c r="AU73" s="220"/>
      <c r="AV73" s="220"/>
      <c r="AW73" s="220"/>
      <c r="AX73" s="220"/>
      <c r="AY73" s="220"/>
      <c r="AZ73" s="220"/>
      <c r="BB73" s="207" t="str">
        <f t="shared" si="26"/>
        <v/>
      </c>
      <c r="BC73" s="220"/>
      <c r="BD73" s="220"/>
      <c r="BE73" s="220"/>
      <c r="BF73" s="225"/>
      <c r="BG73" s="220"/>
      <c r="BH73" s="220"/>
      <c r="BI73" s="220"/>
      <c r="BJ73" s="220"/>
      <c r="BK73" s="220"/>
      <c r="BL73" s="220"/>
      <c r="BM73" s="220"/>
    </row>
    <row r="74" spans="1:65" s="119" customFormat="1" x14ac:dyDescent="0.2">
      <c r="A74" s="84"/>
      <c r="B74" s="84"/>
      <c r="C74" s="207" t="str">
        <f t="shared" si="18"/>
        <v/>
      </c>
      <c r="D74" s="73"/>
      <c r="E74" s="124"/>
      <c r="F74" s="220"/>
      <c r="H74" s="220"/>
      <c r="I74" s="224"/>
      <c r="J74" s="224"/>
      <c r="K74" s="224"/>
      <c r="L74" s="207" t="str">
        <f t="shared" si="19"/>
        <v/>
      </c>
      <c r="M74" s="220"/>
      <c r="N74" s="220"/>
      <c r="O74" s="220"/>
      <c r="P74" s="220"/>
      <c r="Q74" s="220"/>
      <c r="R74" s="220"/>
      <c r="S74" s="220"/>
      <c r="T74" s="220"/>
      <c r="U74" s="220"/>
      <c r="W74" s="129"/>
      <c r="X74" s="130" t="str">
        <f t="shared" si="20"/>
        <v/>
      </c>
      <c r="Y74" s="224"/>
      <c r="Z74" s="224"/>
      <c r="AA74" s="207" t="str">
        <f t="shared" si="21"/>
        <v/>
      </c>
      <c r="AB74" s="224"/>
      <c r="AD74" s="129"/>
      <c r="AE74" s="130" t="str">
        <f t="shared" si="22"/>
        <v/>
      </c>
      <c r="AF74" s="129"/>
      <c r="AG74" s="207" t="str">
        <f t="shared" si="23"/>
        <v/>
      </c>
      <c r="AH74" s="129"/>
      <c r="AI74" s="207" t="str">
        <f t="shared" si="24"/>
        <v/>
      </c>
      <c r="AJ74" s="129"/>
      <c r="AK74" s="207" t="str">
        <f t="shared" si="25"/>
        <v/>
      </c>
      <c r="AP74" s="220"/>
      <c r="AQ74" s="220"/>
      <c r="AR74" s="220"/>
      <c r="AS74" s="220"/>
      <c r="AT74" s="220"/>
      <c r="AU74" s="220"/>
      <c r="AV74" s="220"/>
      <c r="AW74" s="220"/>
      <c r="AX74" s="220"/>
      <c r="AY74" s="220"/>
      <c r="AZ74" s="220"/>
      <c r="BB74" s="207" t="str">
        <f t="shared" si="26"/>
        <v/>
      </c>
      <c r="BC74" s="220"/>
      <c r="BD74" s="220"/>
      <c r="BE74" s="220"/>
      <c r="BF74" s="225"/>
      <c r="BG74" s="220"/>
      <c r="BH74" s="220"/>
      <c r="BI74" s="220"/>
      <c r="BJ74" s="220"/>
      <c r="BK74" s="220"/>
      <c r="BL74" s="220"/>
      <c r="BM74" s="220"/>
    </row>
    <row r="75" spans="1:65" s="119" customFormat="1" x14ac:dyDescent="0.2">
      <c r="A75" s="84"/>
      <c r="B75" s="84"/>
      <c r="C75" s="207" t="str">
        <f t="shared" si="18"/>
        <v/>
      </c>
      <c r="D75" s="73"/>
      <c r="E75" s="124"/>
      <c r="F75" s="220"/>
      <c r="H75" s="220"/>
      <c r="I75" s="224"/>
      <c r="J75" s="224"/>
      <c r="K75" s="224"/>
      <c r="L75" s="207" t="str">
        <f t="shared" si="19"/>
        <v/>
      </c>
      <c r="M75" s="220"/>
      <c r="N75" s="220"/>
      <c r="O75" s="220"/>
      <c r="P75" s="220"/>
      <c r="Q75" s="220"/>
      <c r="R75" s="220"/>
      <c r="S75" s="220"/>
      <c r="T75" s="220"/>
      <c r="U75" s="220"/>
      <c r="W75" s="129"/>
      <c r="X75" s="130" t="str">
        <f t="shared" si="20"/>
        <v/>
      </c>
      <c r="Y75" s="224"/>
      <c r="Z75" s="224"/>
      <c r="AA75" s="207" t="str">
        <f t="shared" si="21"/>
        <v/>
      </c>
      <c r="AB75" s="224"/>
      <c r="AD75" s="129"/>
      <c r="AE75" s="130" t="str">
        <f t="shared" si="22"/>
        <v/>
      </c>
      <c r="AF75" s="129"/>
      <c r="AG75" s="207" t="str">
        <f t="shared" si="23"/>
        <v/>
      </c>
      <c r="AH75" s="129"/>
      <c r="AI75" s="207" t="str">
        <f t="shared" si="24"/>
        <v/>
      </c>
      <c r="AJ75" s="129"/>
      <c r="AK75" s="207" t="str">
        <f t="shared" si="25"/>
        <v/>
      </c>
      <c r="AP75" s="220"/>
      <c r="AQ75" s="220"/>
      <c r="AR75" s="220"/>
      <c r="AS75" s="220"/>
      <c r="AT75" s="220"/>
      <c r="AU75" s="220"/>
      <c r="AV75" s="220"/>
      <c r="AW75" s="220"/>
      <c r="AX75" s="220"/>
      <c r="AY75" s="220"/>
      <c r="AZ75" s="220"/>
      <c r="BB75" s="207" t="str">
        <f t="shared" si="26"/>
        <v/>
      </c>
      <c r="BC75" s="220"/>
      <c r="BD75" s="220"/>
      <c r="BE75" s="220"/>
      <c r="BF75" s="225"/>
      <c r="BG75" s="220"/>
      <c r="BH75" s="220"/>
      <c r="BI75" s="220"/>
      <c r="BJ75" s="220"/>
      <c r="BK75" s="220"/>
      <c r="BL75" s="220"/>
      <c r="BM75" s="220"/>
    </row>
    <row r="76" spans="1:65" s="119" customFormat="1" x14ac:dyDescent="0.2">
      <c r="A76" s="84"/>
      <c r="B76" s="84"/>
      <c r="C76" s="207" t="str">
        <f t="shared" si="18"/>
        <v/>
      </c>
      <c r="D76" s="73"/>
      <c r="E76" s="124"/>
      <c r="F76" s="220"/>
      <c r="H76" s="220"/>
      <c r="I76" s="224"/>
      <c r="J76" s="224"/>
      <c r="K76" s="224"/>
      <c r="L76" s="207" t="str">
        <f t="shared" si="19"/>
        <v/>
      </c>
      <c r="M76" s="220"/>
      <c r="N76" s="220"/>
      <c r="O76" s="220"/>
      <c r="P76" s="220"/>
      <c r="Q76" s="220"/>
      <c r="R76" s="220"/>
      <c r="S76" s="220"/>
      <c r="T76" s="220"/>
      <c r="U76" s="220"/>
      <c r="W76" s="129"/>
      <c r="X76" s="130" t="str">
        <f t="shared" si="20"/>
        <v/>
      </c>
      <c r="Y76" s="224"/>
      <c r="Z76" s="224"/>
      <c r="AA76" s="207" t="str">
        <f t="shared" si="21"/>
        <v/>
      </c>
      <c r="AB76" s="224"/>
      <c r="AD76" s="129"/>
      <c r="AE76" s="130" t="str">
        <f t="shared" si="22"/>
        <v/>
      </c>
      <c r="AF76" s="129"/>
      <c r="AG76" s="207" t="str">
        <f t="shared" si="23"/>
        <v/>
      </c>
      <c r="AH76" s="129"/>
      <c r="AI76" s="207" t="str">
        <f t="shared" si="24"/>
        <v/>
      </c>
      <c r="AJ76" s="129"/>
      <c r="AK76" s="207" t="str">
        <f t="shared" si="25"/>
        <v/>
      </c>
      <c r="AP76" s="220"/>
      <c r="AQ76" s="220"/>
      <c r="AR76" s="220"/>
      <c r="AS76" s="220"/>
      <c r="AT76" s="220"/>
      <c r="AU76" s="220"/>
      <c r="AV76" s="220"/>
      <c r="AW76" s="220"/>
      <c r="AX76" s="220"/>
      <c r="AY76" s="220"/>
      <c r="AZ76" s="220"/>
      <c r="BB76" s="207" t="str">
        <f t="shared" si="26"/>
        <v/>
      </c>
      <c r="BC76" s="220"/>
      <c r="BD76" s="220"/>
      <c r="BE76" s="220"/>
      <c r="BF76" s="225"/>
      <c r="BG76" s="220"/>
      <c r="BH76" s="220"/>
      <c r="BI76" s="220"/>
      <c r="BJ76" s="220"/>
      <c r="BK76" s="220"/>
      <c r="BL76" s="220"/>
      <c r="BM76" s="220"/>
    </row>
    <row r="77" spans="1:65" s="119" customFormat="1" x14ac:dyDescent="0.2">
      <c r="A77" s="84"/>
      <c r="B77" s="84"/>
      <c r="C77" s="207" t="str">
        <f t="shared" si="18"/>
        <v/>
      </c>
      <c r="D77" s="73"/>
      <c r="E77" s="124"/>
      <c r="F77" s="220"/>
      <c r="H77" s="220"/>
      <c r="I77" s="224"/>
      <c r="J77" s="224"/>
      <c r="K77" s="224"/>
      <c r="L77" s="207" t="str">
        <f t="shared" si="19"/>
        <v/>
      </c>
      <c r="M77" s="220"/>
      <c r="N77" s="220"/>
      <c r="O77" s="220"/>
      <c r="P77" s="220"/>
      <c r="Q77" s="220"/>
      <c r="R77" s="220"/>
      <c r="S77" s="220"/>
      <c r="T77" s="220"/>
      <c r="U77" s="220"/>
      <c r="W77" s="129"/>
      <c r="X77" s="130" t="str">
        <f t="shared" si="20"/>
        <v/>
      </c>
      <c r="Y77" s="224"/>
      <c r="Z77" s="224"/>
      <c r="AA77" s="207" t="str">
        <f t="shared" si="21"/>
        <v/>
      </c>
      <c r="AB77" s="224"/>
      <c r="AD77" s="129"/>
      <c r="AE77" s="130" t="str">
        <f t="shared" si="22"/>
        <v/>
      </c>
      <c r="AF77" s="129"/>
      <c r="AG77" s="207" t="str">
        <f t="shared" si="23"/>
        <v/>
      </c>
      <c r="AH77" s="129"/>
      <c r="AI77" s="207" t="str">
        <f t="shared" si="24"/>
        <v/>
      </c>
      <c r="AJ77" s="129"/>
      <c r="AK77" s="207" t="str">
        <f t="shared" si="25"/>
        <v/>
      </c>
      <c r="AP77" s="220"/>
      <c r="AQ77" s="220"/>
      <c r="AR77" s="220"/>
      <c r="AS77" s="220"/>
      <c r="AT77" s="220"/>
      <c r="AU77" s="220"/>
      <c r="AV77" s="220"/>
      <c r="AW77" s="220"/>
      <c r="AX77" s="220"/>
      <c r="AY77" s="220"/>
      <c r="AZ77" s="220"/>
      <c r="BB77" s="207" t="str">
        <f t="shared" si="26"/>
        <v/>
      </c>
      <c r="BC77" s="220"/>
      <c r="BD77" s="220"/>
      <c r="BE77" s="220"/>
      <c r="BF77" s="225"/>
      <c r="BG77" s="220"/>
      <c r="BH77" s="220"/>
      <c r="BI77" s="220"/>
      <c r="BJ77" s="220"/>
      <c r="BK77" s="220"/>
      <c r="BL77" s="220"/>
      <c r="BM77" s="220"/>
    </row>
    <row r="78" spans="1:65" s="119" customFormat="1" x14ac:dyDescent="0.2">
      <c r="A78" s="84"/>
      <c r="B78" s="84"/>
      <c r="C78" s="207" t="str">
        <f t="shared" si="18"/>
        <v/>
      </c>
      <c r="D78" s="73"/>
      <c r="E78" s="124"/>
      <c r="F78" s="220"/>
      <c r="H78" s="220"/>
      <c r="I78" s="224"/>
      <c r="J78" s="224"/>
      <c r="K78" s="224"/>
      <c r="L78" s="207" t="str">
        <f t="shared" si="19"/>
        <v/>
      </c>
      <c r="M78" s="220"/>
      <c r="N78" s="220"/>
      <c r="O78" s="220"/>
      <c r="P78" s="220"/>
      <c r="Q78" s="220"/>
      <c r="R78" s="220"/>
      <c r="S78" s="220"/>
      <c r="T78" s="220"/>
      <c r="U78" s="220"/>
      <c r="W78" s="129"/>
      <c r="X78" s="130" t="str">
        <f t="shared" si="20"/>
        <v/>
      </c>
      <c r="Y78" s="224"/>
      <c r="Z78" s="224"/>
      <c r="AA78" s="207" t="str">
        <f t="shared" si="21"/>
        <v/>
      </c>
      <c r="AB78" s="224"/>
      <c r="AD78" s="129"/>
      <c r="AE78" s="130" t="str">
        <f t="shared" si="22"/>
        <v/>
      </c>
      <c r="AF78" s="129"/>
      <c r="AG78" s="207" t="str">
        <f t="shared" si="23"/>
        <v/>
      </c>
      <c r="AH78" s="129"/>
      <c r="AI78" s="207" t="str">
        <f t="shared" si="24"/>
        <v/>
      </c>
      <c r="AJ78" s="129"/>
      <c r="AK78" s="207" t="str">
        <f t="shared" si="25"/>
        <v/>
      </c>
      <c r="AP78" s="220"/>
      <c r="AQ78" s="220"/>
      <c r="AR78" s="220"/>
      <c r="AS78" s="220"/>
      <c r="AT78" s="220"/>
      <c r="AU78" s="220"/>
      <c r="AV78" s="220"/>
      <c r="AW78" s="220"/>
      <c r="AX78" s="220"/>
      <c r="AY78" s="220"/>
      <c r="AZ78" s="220"/>
      <c r="BB78" s="207" t="str">
        <f t="shared" si="26"/>
        <v/>
      </c>
      <c r="BC78" s="220"/>
      <c r="BD78" s="220"/>
      <c r="BE78" s="220"/>
      <c r="BF78" s="225"/>
      <c r="BG78" s="220"/>
      <c r="BH78" s="220"/>
      <c r="BI78" s="220"/>
      <c r="BJ78" s="220"/>
      <c r="BK78" s="220"/>
      <c r="BL78" s="220"/>
      <c r="BM78" s="220"/>
    </row>
    <row r="79" spans="1:65" s="119" customFormat="1" x14ac:dyDescent="0.2">
      <c r="A79" s="84"/>
      <c r="B79" s="84"/>
      <c r="C79" s="207" t="str">
        <f t="shared" si="18"/>
        <v/>
      </c>
      <c r="D79" s="73"/>
      <c r="E79" s="124"/>
      <c r="F79" s="220"/>
      <c r="H79" s="220"/>
      <c r="I79" s="224"/>
      <c r="J79" s="224"/>
      <c r="K79" s="224"/>
      <c r="L79" s="207" t="str">
        <f t="shared" si="19"/>
        <v/>
      </c>
      <c r="M79" s="220"/>
      <c r="N79" s="220"/>
      <c r="O79" s="220"/>
      <c r="P79" s="220"/>
      <c r="Q79" s="220"/>
      <c r="R79" s="220"/>
      <c r="S79" s="220"/>
      <c r="T79" s="220"/>
      <c r="U79" s="220"/>
      <c r="W79" s="129"/>
      <c r="X79" s="130" t="str">
        <f t="shared" si="20"/>
        <v/>
      </c>
      <c r="Y79" s="224"/>
      <c r="Z79" s="224"/>
      <c r="AA79" s="207" t="str">
        <f t="shared" si="21"/>
        <v/>
      </c>
      <c r="AB79" s="224"/>
      <c r="AD79" s="129"/>
      <c r="AE79" s="130" t="str">
        <f t="shared" si="22"/>
        <v/>
      </c>
      <c r="AF79" s="129"/>
      <c r="AG79" s="207" t="str">
        <f t="shared" si="23"/>
        <v/>
      </c>
      <c r="AH79" s="129"/>
      <c r="AI79" s="207" t="str">
        <f t="shared" si="24"/>
        <v/>
      </c>
      <c r="AJ79" s="129"/>
      <c r="AK79" s="207" t="str">
        <f t="shared" si="25"/>
        <v/>
      </c>
      <c r="AP79" s="220"/>
      <c r="AQ79" s="220"/>
      <c r="AR79" s="220"/>
      <c r="AS79" s="220"/>
      <c r="AT79" s="220"/>
      <c r="AU79" s="220"/>
      <c r="AV79" s="220"/>
      <c r="AW79" s="220"/>
      <c r="AX79" s="220"/>
      <c r="AY79" s="220"/>
      <c r="AZ79" s="220"/>
      <c r="BB79" s="207" t="str">
        <f t="shared" si="26"/>
        <v/>
      </c>
      <c r="BC79" s="220"/>
      <c r="BD79" s="220"/>
      <c r="BE79" s="220"/>
      <c r="BF79" s="225"/>
      <c r="BG79" s="220"/>
      <c r="BH79" s="220"/>
      <c r="BI79" s="220"/>
      <c r="BJ79" s="220"/>
      <c r="BK79" s="220"/>
      <c r="BL79" s="220"/>
      <c r="BM79" s="220"/>
    </row>
    <row r="80" spans="1:65" s="119" customFormat="1" x14ac:dyDescent="0.2">
      <c r="A80" s="84"/>
      <c r="B80" s="84"/>
      <c r="C80" s="207" t="str">
        <f t="shared" si="18"/>
        <v/>
      </c>
      <c r="D80" s="73"/>
      <c r="E80" s="124"/>
      <c r="F80" s="220"/>
      <c r="H80" s="220"/>
      <c r="I80" s="224"/>
      <c r="J80" s="224"/>
      <c r="K80" s="224"/>
      <c r="L80" s="207" t="str">
        <f t="shared" si="19"/>
        <v/>
      </c>
      <c r="M80" s="220"/>
      <c r="N80" s="220"/>
      <c r="O80" s="220"/>
      <c r="P80" s="220"/>
      <c r="Q80" s="220"/>
      <c r="R80" s="220"/>
      <c r="S80" s="220"/>
      <c r="T80" s="220"/>
      <c r="U80" s="220"/>
      <c r="W80" s="129"/>
      <c r="X80" s="130" t="str">
        <f t="shared" si="20"/>
        <v/>
      </c>
      <c r="Y80" s="224"/>
      <c r="Z80" s="224"/>
      <c r="AA80" s="207" t="str">
        <f t="shared" si="21"/>
        <v/>
      </c>
      <c r="AB80" s="224"/>
      <c r="AD80" s="129"/>
      <c r="AE80" s="130" t="str">
        <f t="shared" si="22"/>
        <v/>
      </c>
      <c r="AF80" s="129"/>
      <c r="AG80" s="207" t="str">
        <f t="shared" si="23"/>
        <v/>
      </c>
      <c r="AH80" s="129"/>
      <c r="AI80" s="207" t="str">
        <f t="shared" si="24"/>
        <v/>
      </c>
      <c r="AJ80" s="129"/>
      <c r="AK80" s="207" t="str">
        <f t="shared" si="25"/>
        <v/>
      </c>
      <c r="AP80" s="220"/>
      <c r="AQ80" s="220"/>
      <c r="AR80" s="220"/>
      <c r="AS80" s="220"/>
      <c r="AT80" s="220"/>
      <c r="AU80" s="220"/>
      <c r="AV80" s="220"/>
      <c r="AW80" s="220"/>
      <c r="AX80" s="220"/>
      <c r="AY80" s="220"/>
      <c r="AZ80" s="220"/>
      <c r="BB80" s="207" t="str">
        <f t="shared" si="26"/>
        <v/>
      </c>
      <c r="BC80" s="220"/>
      <c r="BD80" s="220"/>
      <c r="BE80" s="220"/>
      <c r="BF80" s="225"/>
      <c r="BG80" s="220"/>
      <c r="BH80" s="220"/>
      <c r="BI80" s="220"/>
      <c r="BJ80" s="220"/>
      <c r="BK80" s="220"/>
      <c r="BL80" s="220"/>
      <c r="BM80" s="220"/>
    </row>
    <row r="81" spans="1:65" s="119" customFormat="1" x14ac:dyDescent="0.2">
      <c r="A81" s="84"/>
      <c r="B81" s="84"/>
      <c r="C81" s="207" t="str">
        <f t="shared" si="18"/>
        <v/>
      </c>
      <c r="D81" s="73"/>
      <c r="E81" s="124"/>
      <c r="F81" s="220"/>
      <c r="H81" s="220"/>
      <c r="I81" s="224"/>
      <c r="J81" s="224"/>
      <c r="K81" s="224"/>
      <c r="L81" s="207" t="str">
        <f t="shared" si="19"/>
        <v/>
      </c>
      <c r="M81" s="220"/>
      <c r="N81" s="220"/>
      <c r="O81" s="220"/>
      <c r="P81" s="220"/>
      <c r="Q81" s="220"/>
      <c r="R81" s="220"/>
      <c r="S81" s="220"/>
      <c r="T81" s="220"/>
      <c r="U81" s="220"/>
      <c r="W81" s="129"/>
      <c r="X81" s="130" t="str">
        <f t="shared" si="20"/>
        <v/>
      </c>
      <c r="Y81" s="224"/>
      <c r="Z81" s="224"/>
      <c r="AA81" s="207" t="str">
        <f t="shared" si="21"/>
        <v/>
      </c>
      <c r="AB81" s="224"/>
      <c r="AD81" s="129"/>
      <c r="AE81" s="130" t="str">
        <f t="shared" si="22"/>
        <v/>
      </c>
      <c r="AF81" s="129"/>
      <c r="AG81" s="207" t="str">
        <f t="shared" si="23"/>
        <v/>
      </c>
      <c r="AH81" s="129"/>
      <c r="AI81" s="207" t="str">
        <f t="shared" si="24"/>
        <v/>
      </c>
      <c r="AJ81" s="129"/>
      <c r="AK81" s="207" t="str">
        <f t="shared" si="25"/>
        <v/>
      </c>
      <c r="AP81" s="220"/>
      <c r="AQ81" s="220"/>
      <c r="AR81" s="220"/>
      <c r="AS81" s="220"/>
      <c r="AT81" s="220"/>
      <c r="AU81" s="220"/>
      <c r="AV81" s="220"/>
      <c r="AW81" s="220"/>
      <c r="AX81" s="220"/>
      <c r="AY81" s="220"/>
      <c r="AZ81" s="220"/>
      <c r="BB81" s="207" t="str">
        <f t="shared" si="26"/>
        <v/>
      </c>
      <c r="BC81" s="220"/>
      <c r="BD81" s="220"/>
      <c r="BE81" s="220"/>
      <c r="BF81" s="225"/>
      <c r="BG81" s="220"/>
      <c r="BH81" s="220"/>
      <c r="BI81" s="220"/>
      <c r="BJ81" s="220"/>
      <c r="BK81" s="220"/>
      <c r="BL81" s="220"/>
      <c r="BM81" s="220"/>
    </row>
    <row r="82" spans="1:65" s="119" customFormat="1" x14ac:dyDescent="0.2">
      <c r="A82" s="84"/>
      <c r="B82" s="84"/>
      <c r="C82" s="207" t="str">
        <f t="shared" si="18"/>
        <v/>
      </c>
      <c r="D82" s="73"/>
      <c r="E82" s="124"/>
      <c r="F82" s="220"/>
      <c r="H82" s="220"/>
      <c r="I82" s="224"/>
      <c r="J82" s="224"/>
      <c r="K82" s="224"/>
      <c r="L82" s="207" t="str">
        <f t="shared" si="19"/>
        <v/>
      </c>
      <c r="M82" s="220"/>
      <c r="N82" s="220"/>
      <c r="O82" s="220"/>
      <c r="P82" s="220"/>
      <c r="Q82" s="220"/>
      <c r="R82" s="220"/>
      <c r="S82" s="220"/>
      <c r="T82" s="220"/>
      <c r="U82" s="220"/>
      <c r="W82" s="129"/>
      <c r="X82" s="130" t="str">
        <f t="shared" si="20"/>
        <v/>
      </c>
      <c r="Y82" s="224"/>
      <c r="Z82" s="224"/>
      <c r="AA82" s="207" t="str">
        <f t="shared" si="21"/>
        <v/>
      </c>
      <c r="AB82" s="224"/>
      <c r="AD82" s="129"/>
      <c r="AE82" s="130" t="str">
        <f t="shared" si="22"/>
        <v/>
      </c>
      <c r="AF82" s="129"/>
      <c r="AG82" s="207" t="str">
        <f t="shared" si="23"/>
        <v/>
      </c>
      <c r="AH82" s="129"/>
      <c r="AI82" s="207" t="str">
        <f t="shared" si="24"/>
        <v/>
      </c>
      <c r="AJ82" s="129"/>
      <c r="AK82" s="207" t="str">
        <f t="shared" si="25"/>
        <v/>
      </c>
      <c r="AP82" s="220"/>
      <c r="AQ82" s="220"/>
      <c r="AR82" s="220"/>
      <c r="AS82" s="220"/>
      <c r="AT82" s="220"/>
      <c r="AU82" s="220"/>
      <c r="AV82" s="220"/>
      <c r="AW82" s="220"/>
      <c r="AX82" s="220"/>
      <c r="AY82" s="220"/>
      <c r="AZ82" s="220"/>
      <c r="BB82" s="207" t="str">
        <f t="shared" si="26"/>
        <v/>
      </c>
      <c r="BC82" s="220"/>
      <c r="BD82" s="220"/>
      <c r="BE82" s="220"/>
      <c r="BF82" s="225"/>
      <c r="BG82" s="220"/>
      <c r="BH82" s="220"/>
      <c r="BI82" s="220"/>
      <c r="BJ82" s="220"/>
      <c r="BK82" s="220"/>
      <c r="BL82" s="220"/>
      <c r="BM82" s="220"/>
    </row>
    <row r="83" spans="1:65" s="119" customFormat="1" x14ac:dyDescent="0.2">
      <c r="A83" s="84"/>
      <c r="B83" s="84"/>
      <c r="C83" s="207" t="str">
        <f t="shared" si="18"/>
        <v/>
      </c>
      <c r="D83" s="73"/>
      <c r="E83" s="124"/>
      <c r="F83" s="220"/>
      <c r="H83" s="220"/>
      <c r="I83" s="224"/>
      <c r="J83" s="224"/>
      <c r="K83" s="224"/>
      <c r="L83" s="207" t="str">
        <f t="shared" si="19"/>
        <v/>
      </c>
      <c r="M83" s="220"/>
      <c r="N83" s="220"/>
      <c r="O83" s="220"/>
      <c r="P83" s="220"/>
      <c r="Q83" s="220"/>
      <c r="R83" s="220"/>
      <c r="S83" s="220"/>
      <c r="T83" s="220"/>
      <c r="U83" s="220"/>
      <c r="W83" s="129"/>
      <c r="X83" s="130" t="str">
        <f t="shared" si="20"/>
        <v/>
      </c>
      <c r="Y83" s="224"/>
      <c r="Z83" s="224"/>
      <c r="AA83" s="207" t="str">
        <f t="shared" si="21"/>
        <v/>
      </c>
      <c r="AB83" s="224"/>
      <c r="AD83" s="129"/>
      <c r="AE83" s="130" t="str">
        <f t="shared" si="22"/>
        <v/>
      </c>
      <c r="AF83" s="129"/>
      <c r="AG83" s="207" t="str">
        <f t="shared" si="23"/>
        <v/>
      </c>
      <c r="AH83" s="129"/>
      <c r="AI83" s="207" t="str">
        <f t="shared" si="24"/>
        <v/>
      </c>
      <c r="AJ83" s="129"/>
      <c r="AK83" s="207" t="str">
        <f t="shared" si="25"/>
        <v/>
      </c>
      <c r="AP83" s="220"/>
      <c r="AQ83" s="220"/>
      <c r="AR83" s="220"/>
      <c r="AS83" s="220"/>
      <c r="AT83" s="220"/>
      <c r="AU83" s="220"/>
      <c r="AV83" s="220"/>
      <c r="AW83" s="220"/>
      <c r="AX83" s="220"/>
      <c r="AY83" s="220"/>
      <c r="AZ83" s="220"/>
      <c r="BB83" s="207" t="str">
        <f t="shared" si="26"/>
        <v/>
      </c>
      <c r="BC83" s="220"/>
      <c r="BD83" s="220"/>
      <c r="BE83" s="220"/>
      <c r="BF83" s="225"/>
      <c r="BG83" s="220"/>
      <c r="BH83" s="220"/>
      <c r="BI83" s="220"/>
      <c r="BJ83" s="220"/>
      <c r="BK83" s="220"/>
      <c r="BL83" s="220"/>
      <c r="BM83" s="220"/>
    </row>
    <row r="84" spans="1:65" s="119" customFormat="1" x14ac:dyDescent="0.2">
      <c r="A84" s="84"/>
      <c r="B84" s="84"/>
      <c r="C84" s="207" t="str">
        <f t="shared" si="18"/>
        <v/>
      </c>
      <c r="D84" s="73"/>
      <c r="E84" s="124"/>
      <c r="F84" s="220"/>
      <c r="H84" s="220"/>
      <c r="I84" s="224"/>
      <c r="J84" s="224"/>
      <c r="K84" s="224"/>
      <c r="L84" s="207" t="str">
        <f t="shared" si="19"/>
        <v/>
      </c>
      <c r="M84" s="220"/>
      <c r="N84" s="220"/>
      <c r="O84" s="220"/>
      <c r="P84" s="220"/>
      <c r="Q84" s="220"/>
      <c r="R84" s="220"/>
      <c r="S84" s="220"/>
      <c r="T84" s="220"/>
      <c r="U84" s="220"/>
      <c r="W84" s="129"/>
      <c r="X84" s="130" t="str">
        <f t="shared" si="20"/>
        <v/>
      </c>
      <c r="Y84" s="224"/>
      <c r="Z84" s="224"/>
      <c r="AA84" s="207" t="str">
        <f t="shared" si="21"/>
        <v/>
      </c>
      <c r="AB84" s="224"/>
      <c r="AD84" s="129"/>
      <c r="AE84" s="130" t="str">
        <f t="shared" si="22"/>
        <v/>
      </c>
      <c r="AF84" s="129"/>
      <c r="AG84" s="207" t="str">
        <f t="shared" si="23"/>
        <v/>
      </c>
      <c r="AH84" s="129"/>
      <c r="AI84" s="207" t="str">
        <f t="shared" si="24"/>
        <v/>
      </c>
      <c r="AJ84" s="129"/>
      <c r="AK84" s="207" t="str">
        <f t="shared" si="25"/>
        <v/>
      </c>
      <c r="AP84" s="220"/>
      <c r="AQ84" s="220"/>
      <c r="AR84" s="220"/>
      <c r="AS84" s="220"/>
      <c r="AT84" s="220"/>
      <c r="AU84" s="220"/>
      <c r="AV84" s="220"/>
      <c r="AW84" s="220"/>
      <c r="AX84" s="220"/>
      <c r="AY84" s="220"/>
      <c r="AZ84" s="220"/>
      <c r="BB84" s="207" t="str">
        <f t="shared" si="26"/>
        <v/>
      </c>
      <c r="BC84" s="220"/>
      <c r="BD84" s="220"/>
      <c r="BE84" s="220"/>
      <c r="BF84" s="225"/>
      <c r="BG84" s="220"/>
      <c r="BH84" s="220"/>
      <c r="BI84" s="220"/>
      <c r="BJ84" s="220"/>
      <c r="BK84" s="220"/>
      <c r="BL84" s="220"/>
      <c r="BM84" s="220"/>
    </row>
    <row r="85" spans="1:65" s="119" customFormat="1" x14ac:dyDescent="0.2">
      <c r="A85" s="84"/>
      <c r="B85" s="84"/>
      <c r="C85" s="207" t="str">
        <f t="shared" si="18"/>
        <v/>
      </c>
      <c r="D85" s="73"/>
      <c r="E85" s="124"/>
      <c r="F85" s="220"/>
      <c r="H85" s="220"/>
      <c r="I85" s="224"/>
      <c r="J85" s="224"/>
      <c r="K85" s="224"/>
      <c r="L85" s="207" t="str">
        <f t="shared" si="19"/>
        <v/>
      </c>
      <c r="M85" s="220"/>
      <c r="N85" s="220"/>
      <c r="O85" s="220"/>
      <c r="P85" s="220"/>
      <c r="Q85" s="220"/>
      <c r="R85" s="220"/>
      <c r="S85" s="220"/>
      <c r="T85" s="220"/>
      <c r="U85" s="220"/>
      <c r="W85" s="129"/>
      <c r="X85" s="130" t="str">
        <f t="shared" si="20"/>
        <v/>
      </c>
      <c r="Y85" s="224"/>
      <c r="Z85" s="224"/>
      <c r="AA85" s="207" t="str">
        <f t="shared" si="21"/>
        <v/>
      </c>
      <c r="AB85" s="224"/>
      <c r="AD85" s="129"/>
      <c r="AE85" s="130" t="str">
        <f t="shared" si="22"/>
        <v/>
      </c>
      <c r="AF85" s="129"/>
      <c r="AG85" s="207" t="str">
        <f t="shared" si="23"/>
        <v/>
      </c>
      <c r="AH85" s="129"/>
      <c r="AI85" s="207" t="str">
        <f t="shared" si="24"/>
        <v/>
      </c>
      <c r="AJ85" s="129"/>
      <c r="AK85" s="207" t="str">
        <f t="shared" si="25"/>
        <v/>
      </c>
      <c r="AP85" s="220"/>
      <c r="AQ85" s="220"/>
      <c r="AR85" s="220"/>
      <c r="AS85" s="220"/>
      <c r="AT85" s="220"/>
      <c r="AU85" s="220"/>
      <c r="AV85" s="220"/>
      <c r="AW85" s="220"/>
      <c r="AX85" s="220"/>
      <c r="AY85" s="220"/>
      <c r="AZ85" s="220"/>
      <c r="BB85" s="207" t="str">
        <f t="shared" si="26"/>
        <v/>
      </c>
      <c r="BC85" s="220"/>
      <c r="BD85" s="220"/>
      <c r="BE85" s="220"/>
      <c r="BF85" s="225"/>
      <c r="BG85" s="220"/>
      <c r="BH85" s="220"/>
      <c r="BI85" s="220"/>
      <c r="BJ85" s="220"/>
      <c r="BK85" s="220"/>
      <c r="BL85" s="220"/>
      <c r="BM85" s="220"/>
    </row>
    <row r="86" spans="1:65" s="119" customFormat="1" x14ac:dyDescent="0.2">
      <c r="A86" s="84"/>
      <c r="B86" s="84"/>
      <c r="C86" s="207" t="str">
        <f t="shared" si="18"/>
        <v/>
      </c>
      <c r="D86" s="73"/>
      <c r="E86" s="124"/>
      <c r="F86" s="220"/>
      <c r="H86" s="220"/>
      <c r="I86" s="224"/>
      <c r="J86" s="224"/>
      <c r="K86" s="224"/>
      <c r="L86" s="207" t="str">
        <f t="shared" si="19"/>
        <v/>
      </c>
      <c r="M86" s="220"/>
      <c r="N86" s="220"/>
      <c r="O86" s="220"/>
      <c r="P86" s="220"/>
      <c r="Q86" s="220"/>
      <c r="R86" s="220"/>
      <c r="S86" s="220"/>
      <c r="T86" s="220"/>
      <c r="U86" s="220"/>
      <c r="W86" s="129"/>
      <c r="X86" s="130" t="str">
        <f t="shared" si="20"/>
        <v/>
      </c>
      <c r="Y86" s="224"/>
      <c r="Z86" s="224"/>
      <c r="AA86" s="207" t="str">
        <f t="shared" si="21"/>
        <v/>
      </c>
      <c r="AB86" s="224"/>
      <c r="AD86" s="129"/>
      <c r="AE86" s="130" t="str">
        <f t="shared" si="22"/>
        <v/>
      </c>
      <c r="AF86" s="129"/>
      <c r="AG86" s="207" t="str">
        <f t="shared" si="23"/>
        <v/>
      </c>
      <c r="AH86" s="129"/>
      <c r="AI86" s="207" t="str">
        <f t="shared" si="24"/>
        <v/>
      </c>
      <c r="AJ86" s="129"/>
      <c r="AK86" s="207" t="str">
        <f t="shared" si="25"/>
        <v/>
      </c>
      <c r="AP86" s="220"/>
      <c r="AQ86" s="220"/>
      <c r="AR86" s="220"/>
      <c r="AS86" s="220"/>
      <c r="AT86" s="220"/>
      <c r="AU86" s="220"/>
      <c r="AV86" s="220"/>
      <c r="AW86" s="220"/>
      <c r="AX86" s="220"/>
      <c r="AY86" s="220"/>
      <c r="AZ86" s="220"/>
      <c r="BB86" s="207" t="str">
        <f t="shared" si="26"/>
        <v/>
      </c>
      <c r="BC86" s="220"/>
      <c r="BD86" s="220"/>
      <c r="BE86" s="220"/>
      <c r="BF86" s="225"/>
      <c r="BG86" s="220"/>
      <c r="BH86" s="220"/>
      <c r="BI86" s="220"/>
      <c r="BJ86" s="220"/>
      <c r="BK86" s="220"/>
      <c r="BL86" s="220"/>
      <c r="BM86" s="220"/>
    </row>
    <row r="87" spans="1:65" s="119" customFormat="1" x14ac:dyDescent="0.2">
      <c r="A87" s="84"/>
      <c r="B87" s="84"/>
      <c r="C87" s="207" t="str">
        <f t="shared" si="18"/>
        <v/>
      </c>
      <c r="D87" s="73"/>
      <c r="E87" s="124"/>
      <c r="F87" s="220"/>
      <c r="H87" s="220"/>
      <c r="I87" s="224"/>
      <c r="J87" s="224"/>
      <c r="K87" s="224"/>
      <c r="L87" s="207" t="str">
        <f t="shared" si="19"/>
        <v/>
      </c>
      <c r="M87" s="220"/>
      <c r="N87" s="220"/>
      <c r="O87" s="220"/>
      <c r="P87" s="220"/>
      <c r="Q87" s="220"/>
      <c r="R87" s="220"/>
      <c r="S87" s="220"/>
      <c r="T87" s="220"/>
      <c r="U87" s="220"/>
      <c r="W87" s="129"/>
      <c r="X87" s="130" t="str">
        <f t="shared" si="20"/>
        <v/>
      </c>
      <c r="Y87" s="224"/>
      <c r="Z87" s="224"/>
      <c r="AA87" s="207" t="str">
        <f t="shared" si="21"/>
        <v/>
      </c>
      <c r="AB87" s="224"/>
      <c r="AD87" s="129"/>
      <c r="AE87" s="130" t="str">
        <f t="shared" si="22"/>
        <v/>
      </c>
      <c r="AF87" s="129"/>
      <c r="AG87" s="207" t="str">
        <f t="shared" si="23"/>
        <v/>
      </c>
      <c r="AH87" s="129"/>
      <c r="AI87" s="207" t="str">
        <f t="shared" si="24"/>
        <v/>
      </c>
      <c r="AJ87" s="129"/>
      <c r="AK87" s="207" t="str">
        <f t="shared" si="25"/>
        <v/>
      </c>
      <c r="AP87" s="220"/>
      <c r="AQ87" s="220"/>
      <c r="AR87" s="220"/>
      <c r="AS87" s="220"/>
      <c r="AT87" s="220"/>
      <c r="AU87" s="220"/>
      <c r="AV87" s="220"/>
      <c r="AW87" s="220"/>
      <c r="AX87" s="220"/>
      <c r="AY87" s="220"/>
      <c r="AZ87" s="220"/>
      <c r="BB87" s="207" t="str">
        <f t="shared" si="26"/>
        <v/>
      </c>
      <c r="BC87" s="220"/>
      <c r="BD87" s="220"/>
      <c r="BE87" s="220"/>
      <c r="BF87" s="225"/>
      <c r="BG87" s="220"/>
      <c r="BH87" s="220"/>
      <c r="BI87" s="220"/>
      <c r="BJ87" s="220"/>
      <c r="BK87" s="220"/>
      <c r="BL87" s="220"/>
      <c r="BM87" s="220"/>
    </row>
    <row r="88" spans="1:65" s="119" customFormat="1" x14ac:dyDescent="0.2">
      <c r="A88" s="84"/>
      <c r="B88" s="84"/>
      <c r="C88" s="207" t="str">
        <f t="shared" si="18"/>
        <v/>
      </c>
      <c r="D88" s="73"/>
      <c r="E88" s="124"/>
      <c r="F88" s="220"/>
      <c r="H88" s="220"/>
      <c r="I88" s="224"/>
      <c r="J88" s="224"/>
      <c r="K88" s="224"/>
      <c r="L88" s="207" t="str">
        <f t="shared" si="19"/>
        <v/>
      </c>
      <c r="M88" s="220"/>
      <c r="N88" s="220"/>
      <c r="O88" s="220"/>
      <c r="P88" s="220"/>
      <c r="Q88" s="220"/>
      <c r="R88" s="220"/>
      <c r="S88" s="220"/>
      <c r="T88" s="220"/>
      <c r="U88" s="220"/>
      <c r="W88" s="129"/>
      <c r="X88" s="130" t="str">
        <f t="shared" si="20"/>
        <v/>
      </c>
      <c r="Y88" s="224"/>
      <c r="Z88" s="224"/>
      <c r="AA88" s="207" t="str">
        <f t="shared" si="21"/>
        <v/>
      </c>
      <c r="AB88" s="224"/>
      <c r="AD88" s="129"/>
      <c r="AE88" s="130" t="str">
        <f t="shared" si="22"/>
        <v/>
      </c>
      <c r="AF88" s="129"/>
      <c r="AG88" s="207" t="str">
        <f t="shared" si="23"/>
        <v/>
      </c>
      <c r="AH88" s="129"/>
      <c r="AI88" s="207" t="str">
        <f t="shared" si="24"/>
        <v/>
      </c>
      <c r="AJ88" s="129"/>
      <c r="AK88" s="207" t="str">
        <f t="shared" si="25"/>
        <v/>
      </c>
      <c r="AP88" s="220"/>
      <c r="AQ88" s="220"/>
      <c r="AR88" s="220"/>
      <c r="AS88" s="220"/>
      <c r="AT88" s="220"/>
      <c r="AU88" s="220"/>
      <c r="AV88" s="220"/>
      <c r="AW88" s="220"/>
      <c r="AX88" s="220"/>
      <c r="AY88" s="220"/>
      <c r="AZ88" s="220"/>
      <c r="BB88" s="207" t="str">
        <f t="shared" si="26"/>
        <v/>
      </c>
      <c r="BC88" s="220"/>
      <c r="BD88" s="220"/>
      <c r="BE88" s="220"/>
      <c r="BF88" s="225"/>
      <c r="BG88" s="220"/>
      <c r="BH88" s="220"/>
      <c r="BI88" s="220"/>
      <c r="BJ88" s="220"/>
      <c r="BK88" s="220"/>
      <c r="BL88" s="220"/>
      <c r="BM88" s="220"/>
    </row>
    <row r="89" spans="1:65" s="119" customFormat="1" x14ac:dyDescent="0.2">
      <c r="A89" s="84"/>
      <c r="B89" s="84"/>
      <c r="C89" s="207" t="str">
        <f t="shared" si="18"/>
        <v/>
      </c>
      <c r="D89" s="73"/>
      <c r="E89" s="124"/>
      <c r="F89" s="220"/>
      <c r="H89" s="220"/>
      <c r="I89" s="224"/>
      <c r="J89" s="224"/>
      <c r="K89" s="224"/>
      <c r="L89" s="207" t="str">
        <f t="shared" si="19"/>
        <v/>
      </c>
      <c r="M89" s="220"/>
      <c r="N89" s="220"/>
      <c r="O89" s="220"/>
      <c r="P89" s="220"/>
      <c r="Q89" s="220"/>
      <c r="R89" s="220"/>
      <c r="S89" s="220"/>
      <c r="T89" s="220"/>
      <c r="U89" s="220"/>
      <c r="W89" s="129"/>
      <c r="X89" s="130" t="str">
        <f t="shared" si="20"/>
        <v/>
      </c>
      <c r="Y89" s="224"/>
      <c r="Z89" s="224"/>
      <c r="AA89" s="207" t="str">
        <f t="shared" si="21"/>
        <v/>
      </c>
      <c r="AB89" s="224"/>
      <c r="AD89" s="129"/>
      <c r="AE89" s="130" t="str">
        <f t="shared" si="22"/>
        <v/>
      </c>
      <c r="AF89" s="129"/>
      <c r="AG89" s="207" t="str">
        <f t="shared" si="23"/>
        <v/>
      </c>
      <c r="AH89" s="129"/>
      <c r="AI89" s="207" t="str">
        <f t="shared" si="24"/>
        <v/>
      </c>
      <c r="AJ89" s="129"/>
      <c r="AK89" s="207" t="str">
        <f t="shared" si="25"/>
        <v/>
      </c>
      <c r="AP89" s="220"/>
      <c r="AQ89" s="220"/>
      <c r="AR89" s="220"/>
      <c r="AS89" s="220"/>
      <c r="AT89" s="220"/>
      <c r="AU89" s="220"/>
      <c r="AV89" s="220"/>
      <c r="AW89" s="220"/>
      <c r="AX89" s="220"/>
      <c r="AY89" s="220"/>
      <c r="AZ89" s="220"/>
      <c r="BB89" s="207" t="str">
        <f t="shared" si="26"/>
        <v/>
      </c>
      <c r="BC89" s="220"/>
      <c r="BD89" s="220"/>
      <c r="BE89" s="220"/>
      <c r="BF89" s="225"/>
      <c r="BG89" s="220"/>
      <c r="BH89" s="220"/>
      <c r="BI89" s="220"/>
      <c r="BJ89" s="220"/>
      <c r="BK89" s="220"/>
      <c r="BL89" s="220"/>
      <c r="BM89" s="220"/>
    </row>
    <row r="90" spans="1:65" s="119" customFormat="1" x14ac:dyDescent="0.2">
      <c r="A90" s="84"/>
      <c r="B90" s="84"/>
      <c r="C90" s="207" t="str">
        <f t="shared" si="18"/>
        <v/>
      </c>
      <c r="D90" s="73"/>
      <c r="E90" s="124"/>
      <c r="F90" s="220"/>
      <c r="H90" s="220"/>
      <c r="I90" s="224"/>
      <c r="J90" s="224"/>
      <c r="K90" s="224"/>
      <c r="L90" s="207" t="str">
        <f t="shared" si="19"/>
        <v/>
      </c>
      <c r="M90" s="220"/>
      <c r="N90" s="220"/>
      <c r="O90" s="220"/>
      <c r="P90" s="220"/>
      <c r="Q90" s="220"/>
      <c r="R90" s="220"/>
      <c r="S90" s="220"/>
      <c r="T90" s="220"/>
      <c r="U90" s="220"/>
      <c r="W90" s="129"/>
      <c r="X90" s="130" t="str">
        <f t="shared" si="20"/>
        <v/>
      </c>
      <c r="Y90" s="224"/>
      <c r="Z90" s="224"/>
      <c r="AA90" s="207" t="str">
        <f t="shared" si="21"/>
        <v/>
      </c>
      <c r="AB90" s="224"/>
      <c r="AD90" s="129"/>
      <c r="AE90" s="130" t="str">
        <f t="shared" si="22"/>
        <v/>
      </c>
      <c r="AF90" s="129"/>
      <c r="AG90" s="207" t="str">
        <f t="shared" si="23"/>
        <v/>
      </c>
      <c r="AH90" s="129"/>
      <c r="AI90" s="207" t="str">
        <f t="shared" si="24"/>
        <v/>
      </c>
      <c r="AJ90" s="129"/>
      <c r="AK90" s="207" t="str">
        <f t="shared" si="25"/>
        <v/>
      </c>
      <c r="AP90" s="220"/>
      <c r="AQ90" s="220"/>
      <c r="AR90" s="220"/>
      <c r="AS90" s="220"/>
      <c r="AT90" s="220"/>
      <c r="AU90" s="220"/>
      <c r="AV90" s="220"/>
      <c r="AW90" s="220"/>
      <c r="AX90" s="220"/>
      <c r="AY90" s="220"/>
      <c r="AZ90" s="220"/>
      <c r="BB90" s="207" t="str">
        <f t="shared" si="26"/>
        <v/>
      </c>
      <c r="BC90" s="220"/>
      <c r="BD90" s="220"/>
      <c r="BE90" s="220"/>
      <c r="BF90" s="225"/>
      <c r="BG90" s="220"/>
      <c r="BH90" s="220"/>
      <c r="BI90" s="220"/>
      <c r="BJ90" s="220"/>
      <c r="BK90" s="220"/>
      <c r="BL90" s="220"/>
      <c r="BM90" s="220"/>
    </row>
    <row r="91" spans="1:65" s="119" customFormat="1" x14ac:dyDescent="0.2">
      <c r="A91" s="84"/>
      <c r="B91" s="84"/>
      <c r="C91" s="207" t="str">
        <f t="shared" si="18"/>
        <v/>
      </c>
      <c r="D91" s="73"/>
      <c r="E91" s="124"/>
      <c r="F91" s="220"/>
      <c r="H91" s="220"/>
      <c r="I91" s="224"/>
      <c r="J91" s="224"/>
      <c r="K91" s="224"/>
      <c r="L91" s="207" t="str">
        <f t="shared" si="19"/>
        <v/>
      </c>
      <c r="M91" s="220"/>
      <c r="N91" s="220"/>
      <c r="O91" s="220"/>
      <c r="P91" s="220"/>
      <c r="Q91" s="220"/>
      <c r="R91" s="220"/>
      <c r="S91" s="220"/>
      <c r="T91" s="220"/>
      <c r="U91" s="220"/>
      <c r="W91" s="129"/>
      <c r="X91" s="130" t="str">
        <f t="shared" si="20"/>
        <v/>
      </c>
      <c r="Y91" s="224"/>
      <c r="Z91" s="224"/>
      <c r="AA91" s="207" t="str">
        <f t="shared" si="21"/>
        <v/>
      </c>
      <c r="AB91" s="224"/>
      <c r="AD91" s="129"/>
      <c r="AE91" s="130" t="str">
        <f t="shared" si="22"/>
        <v/>
      </c>
      <c r="AF91" s="129"/>
      <c r="AG91" s="207" t="str">
        <f t="shared" si="23"/>
        <v/>
      </c>
      <c r="AH91" s="129"/>
      <c r="AI91" s="207" t="str">
        <f t="shared" si="24"/>
        <v/>
      </c>
      <c r="AJ91" s="129"/>
      <c r="AK91" s="207" t="str">
        <f t="shared" si="25"/>
        <v/>
      </c>
      <c r="AP91" s="220"/>
      <c r="AQ91" s="220"/>
      <c r="AR91" s="220"/>
      <c r="AS91" s="220"/>
      <c r="AT91" s="220"/>
      <c r="AU91" s="220"/>
      <c r="AV91" s="220"/>
      <c r="AW91" s="220"/>
      <c r="AX91" s="220"/>
      <c r="AY91" s="220"/>
      <c r="AZ91" s="220"/>
      <c r="BB91" s="207" t="str">
        <f t="shared" si="26"/>
        <v/>
      </c>
      <c r="BC91" s="220"/>
      <c r="BD91" s="220"/>
      <c r="BE91" s="220"/>
      <c r="BF91" s="225"/>
      <c r="BG91" s="220"/>
      <c r="BH91" s="220"/>
      <c r="BI91" s="220"/>
      <c r="BJ91" s="220"/>
      <c r="BK91" s="220"/>
      <c r="BL91" s="220"/>
      <c r="BM91" s="220"/>
    </row>
    <row r="92" spans="1:65" s="119" customFormat="1" x14ac:dyDescent="0.2">
      <c r="A92" s="84"/>
      <c r="B92" s="84"/>
      <c r="C92" s="207" t="str">
        <f t="shared" si="18"/>
        <v/>
      </c>
      <c r="D92" s="73"/>
      <c r="E92" s="124"/>
      <c r="F92" s="220"/>
      <c r="H92" s="220"/>
      <c r="I92" s="224"/>
      <c r="J92" s="224"/>
      <c r="K92" s="224"/>
      <c r="L92" s="207" t="str">
        <f t="shared" si="19"/>
        <v/>
      </c>
      <c r="M92" s="220"/>
      <c r="N92" s="220"/>
      <c r="O92" s="220"/>
      <c r="P92" s="220"/>
      <c r="Q92" s="220"/>
      <c r="R92" s="220"/>
      <c r="S92" s="220"/>
      <c r="T92" s="220"/>
      <c r="U92" s="220"/>
      <c r="W92" s="129"/>
      <c r="X92" s="130" t="str">
        <f t="shared" si="20"/>
        <v/>
      </c>
      <c r="Y92" s="224"/>
      <c r="Z92" s="224"/>
      <c r="AA92" s="207" t="str">
        <f t="shared" si="21"/>
        <v/>
      </c>
      <c r="AB92" s="224"/>
      <c r="AD92" s="129"/>
      <c r="AE92" s="130" t="str">
        <f t="shared" si="22"/>
        <v/>
      </c>
      <c r="AF92" s="129"/>
      <c r="AG92" s="207" t="str">
        <f t="shared" si="23"/>
        <v/>
      </c>
      <c r="AH92" s="129"/>
      <c r="AI92" s="207" t="str">
        <f t="shared" si="24"/>
        <v/>
      </c>
      <c r="AJ92" s="129"/>
      <c r="AK92" s="207" t="str">
        <f t="shared" si="25"/>
        <v/>
      </c>
      <c r="AP92" s="220"/>
      <c r="AQ92" s="220"/>
      <c r="AR92" s="220"/>
      <c r="AS92" s="220"/>
      <c r="AT92" s="220"/>
      <c r="AU92" s="220"/>
      <c r="AV92" s="220"/>
      <c r="AW92" s="220"/>
      <c r="AX92" s="220"/>
      <c r="AY92" s="220"/>
      <c r="AZ92" s="220"/>
      <c r="BB92" s="207" t="str">
        <f t="shared" si="26"/>
        <v/>
      </c>
      <c r="BC92" s="220"/>
      <c r="BD92" s="220"/>
      <c r="BE92" s="220"/>
      <c r="BF92" s="225"/>
      <c r="BG92" s="220"/>
      <c r="BH92" s="220"/>
      <c r="BI92" s="220"/>
      <c r="BJ92" s="220"/>
      <c r="BK92" s="220"/>
      <c r="BL92" s="220"/>
      <c r="BM92" s="220"/>
    </row>
    <row r="93" spans="1:65" s="119" customFormat="1" x14ac:dyDescent="0.2">
      <c r="A93" s="84"/>
      <c r="B93" s="84"/>
      <c r="C93" s="207" t="str">
        <f t="shared" si="18"/>
        <v/>
      </c>
      <c r="D93" s="73"/>
      <c r="E93" s="124"/>
      <c r="F93" s="220"/>
      <c r="H93" s="220"/>
      <c r="I93" s="224"/>
      <c r="J93" s="224"/>
      <c r="K93" s="224"/>
      <c r="L93" s="207" t="str">
        <f t="shared" si="19"/>
        <v/>
      </c>
      <c r="M93" s="220"/>
      <c r="N93" s="220"/>
      <c r="O93" s="220"/>
      <c r="P93" s="220"/>
      <c r="Q93" s="220"/>
      <c r="R93" s="220"/>
      <c r="S93" s="220"/>
      <c r="T93" s="220"/>
      <c r="U93" s="220"/>
      <c r="W93" s="129"/>
      <c r="X93" s="130" t="str">
        <f t="shared" si="20"/>
        <v/>
      </c>
      <c r="Y93" s="224"/>
      <c r="Z93" s="224"/>
      <c r="AA93" s="207" t="str">
        <f t="shared" si="21"/>
        <v/>
      </c>
      <c r="AB93" s="224"/>
      <c r="AD93" s="129"/>
      <c r="AE93" s="130" t="str">
        <f t="shared" si="22"/>
        <v/>
      </c>
      <c r="AF93" s="129"/>
      <c r="AG93" s="207" t="str">
        <f t="shared" si="23"/>
        <v/>
      </c>
      <c r="AH93" s="129"/>
      <c r="AI93" s="207" t="str">
        <f t="shared" si="24"/>
        <v/>
      </c>
      <c r="AJ93" s="129"/>
      <c r="AK93" s="207" t="str">
        <f t="shared" si="25"/>
        <v/>
      </c>
      <c r="AP93" s="220"/>
      <c r="AQ93" s="220"/>
      <c r="AR93" s="220"/>
      <c r="AS93" s="220"/>
      <c r="AT93" s="220"/>
      <c r="AU93" s="220"/>
      <c r="AV93" s="220"/>
      <c r="AW93" s="220"/>
      <c r="AX93" s="220"/>
      <c r="AY93" s="220"/>
      <c r="AZ93" s="220"/>
      <c r="BB93" s="207" t="str">
        <f t="shared" si="26"/>
        <v/>
      </c>
      <c r="BC93" s="220"/>
      <c r="BD93" s="220"/>
      <c r="BE93" s="220"/>
      <c r="BF93" s="225"/>
      <c r="BG93" s="220"/>
      <c r="BH93" s="220"/>
      <c r="BI93" s="220"/>
      <c r="BJ93" s="220"/>
      <c r="BK93" s="220"/>
      <c r="BL93" s="220"/>
      <c r="BM93" s="220"/>
    </row>
    <row r="94" spans="1:65" s="119" customFormat="1" x14ac:dyDescent="0.2">
      <c r="A94" s="84"/>
      <c r="B94" s="84"/>
      <c r="C94" s="207" t="str">
        <f t="shared" si="18"/>
        <v/>
      </c>
      <c r="D94" s="73"/>
      <c r="E94" s="124"/>
      <c r="F94" s="220"/>
      <c r="H94" s="220"/>
      <c r="I94" s="224"/>
      <c r="J94" s="224"/>
      <c r="K94" s="224"/>
      <c r="L94" s="207" t="str">
        <f t="shared" si="19"/>
        <v/>
      </c>
      <c r="M94" s="220"/>
      <c r="N94" s="220"/>
      <c r="O94" s="220"/>
      <c r="P94" s="220"/>
      <c r="Q94" s="220"/>
      <c r="R94" s="220"/>
      <c r="S94" s="220"/>
      <c r="T94" s="220"/>
      <c r="U94" s="220"/>
      <c r="W94" s="129"/>
      <c r="X94" s="130" t="str">
        <f t="shared" si="20"/>
        <v/>
      </c>
      <c r="Y94" s="224"/>
      <c r="Z94" s="224"/>
      <c r="AA94" s="207" t="str">
        <f t="shared" si="21"/>
        <v/>
      </c>
      <c r="AB94" s="224"/>
      <c r="AD94" s="129"/>
      <c r="AE94" s="130" t="str">
        <f t="shared" si="22"/>
        <v/>
      </c>
      <c r="AF94" s="129"/>
      <c r="AG94" s="207" t="str">
        <f t="shared" si="23"/>
        <v/>
      </c>
      <c r="AH94" s="129"/>
      <c r="AI94" s="207" t="str">
        <f t="shared" si="24"/>
        <v/>
      </c>
      <c r="AJ94" s="129"/>
      <c r="AK94" s="207" t="str">
        <f t="shared" si="25"/>
        <v/>
      </c>
      <c r="AP94" s="220"/>
      <c r="AQ94" s="220"/>
      <c r="AR94" s="220"/>
      <c r="AS94" s="220"/>
      <c r="AT94" s="220"/>
      <c r="AU94" s="220"/>
      <c r="AV94" s="220"/>
      <c r="AW94" s="220"/>
      <c r="AX94" s="220"/>
      <c r="AY94" s="220"/>
      <c r="AZ94" s="220"/>
      <c r="BB94" s="207" t="str">
        <f t="shared" si="26"/>
        <v/>
      </c>
      <c r="BC94" s="220"/>
      <c r="BD94" s="220"/>
      <c r="BE94" s="220"/>
      <c r="BF94" s="225"/>
      <c r="BG94" s="220"/>
      <c r="BH94" s="220"/>
      <c r="BI94" s="220"/>
      <c r="BJ94" s="220"/>
      <c r="BK94" s="220"/>
      <c r="BL94" s="220"/>
      <c r="BM94" s="220"/>
    </row>
    <row r="95" spans="1:65" s="119" customFormat="1" x14ac:dyDescent="0.2">
      <c r="A95" s="84"/>
      <c r="B95" s="84"/>
      <c r="C95" s="207" t="str">
        <f t="shared" si="18"/>
        <v/>
      </c>
      <c r="D95" s="73"/>
      <c r="E95" s="124"/>
      <c r="F95" s="220"/>
      <c r="H95" s="220"/>
      <c r="I95" s="224"/>
      <c r="J95" s="224"/>
      <c r="K95" s="224"/>
      <c r="L95" s="207" t="str">
        <f t="shared" si="19"/>
        <v/>
      </c>
      <c r="M95" s="220"/>
      <c r="N95" s="220"/>
      <c r="O95" s="220"/>
      <c r="P95" s="220"/>
      <c r="Q95" s="220"/>
      <c r="R95" s="220"/>
      <c r="S95" s="220"/>
      <c r="T95" s="220"/>
      <c r="U95" s="220"/>
      <c r="W95" s="129"/>
      <c r="X95" s="130" t="str">
        <f t="shared" si="20"/>
        <v/>
      </c>
      <c r="Y95" s="224"/>
      <c r="Z95" s="224"/>
      <c r="AA95" s="207" t="str">
        <f t="shared" si="21"/>
        <v/>
      </c>
      <c r="AB95" s="224"/>
      <c r="AD95" s="129"/>
      <c r="AE95" s="130" t="str">
        <f t="shared" si="22"/>
        <v/>
      </c>
      <c r="AF95" s="129"/>
      <c r="AG95" s="207" t="str">
        <f t="shared" si="23"/>
        <v/>
      </c>
      <c r="AH95" s="129"/>
      <c r="AI95" s="207" t="str">
        <f t="shared" si="24"/>
        <v/>
      </c>
      <c r="AJ95" s="129"/>
      <c r="AK95" s="207" t="str">
        <f t="shared" si="25"/>
        <v/>
      </c>
      <c r="AP95" s="220"/>
      <c r="AQ95" s="220"/>
      <c r="AR95" s="220"/>
      <c r="AS95" s="220"/>
      <c r="AT95" s="220"/>
      <c r="AU95" s="220"/>
      <c r="AV95" s="220"/>
      <c r="AW95" s="220"/>
      <c r="AX95" s="220"/>
      <c r="AY95" s="220"/>
      <c r="AZ95" s="220"/>
      <c r="BB95" s="207" t="str">
        <f t="shared" si="26"/>
        <v/>
      </c>
      <c r="BC95" s="220"/>
      <c r="BD95" s="220"/>
      <c r="BE95" s="220"/>
      <c r="BF95" s="225"/>
      <c r="BG95" s="220"/>
      <c r="BH95" s="220"/>
      <c r="BI95" s="220"/>
      <c r="BJ95" s="220"/>
      <c r="BK95" s="220"/>
      <c r="BL95" s="220"/>
      <c r="BM95" s="220"/>
    </row>
    <row r="96" spans="1:65" s="119" customFormat="1" x14ac:dyDescent="0.2">
      <c r="A96" s="84"/>
      <c r="B96" s="84"/>
      <c r="C96" s="207" t="str">
        <f t="shared" si="18"/>
        <v/>
      </c>
      <c r="D96" s="73"/>
      <c r="E96" s="124"/>
      <c r="F96" s="220"/>
      <c r="H96" s="220"/>
      <c r="I96" s="224"/>
      <c r="J96" s="224"/>
      <c r="K96" s="224"/>
      <c r="L96" s="207" t="str">
        <f t="shared" si="19"/>
        <v/>
      </c>
      <c r="M96" s="220"/>
      <c r="N96" s="220"/>
      <c r="O96" s="220"/>
      <c r="P96" s="220"/>
      <c r="Q96" s="220"/>
      <c r="R96" s="220"/>
      <c r="S96" s="220"/>
      <c r="T96" s="220"/>
      <c r="U96" s="220"/>
      <c r="W96" s="129"/>
      <c r="X96" s="130" t="str">
        <f t="shared" si="20"/>
        <v/>
      </c>
      <c r="Y96" s="224"/>
      <c r="Z96" s="224"/>
      <c r="AA96" s="207" t="str">
        <f t="shared" si="21"/>
        <v/>
      </c>
      <c r="AB96" s="224"/>
      <c r="AD96" s="129"/>
      <c r="AE96" s="130" t="str">
        <f t="shared" si="22"/>
        <v/>
      </c>
      <c r="AF96" s="129"/>
      <c r="AG96" s="207" t="str">
        <f t="shared" si="23"/>
        <v/>
      </c>
      <c r="AH96" s="129"/>
      <c r="AI96" s="207" t="str">
        <f t="shared" si="24"/>
        <v/>
      </c>
      <c r="AJ96" s="129"/>
      <c r="AK96" s="207" t="str">
        <f t="shared" si="25"/>
        <v/>
      </c>
      <c r="AP96" s="220"/>
      <c r="AQ96" s="220"/>
      <c r="AR96" s="220"/>
      <c r="AS96" s="220"/>
      <c r="AT96" s="220"/>
      <c r="AU96" s="220"/>
      <c r="AV96" s="220"/>
      <c r="AW96" s="220"/>
      <c r="AX96" s="220"/>
      <c r="AY96" s="220"/>
      <c r="AZ96" s="220"/>
      <c r="BB96" s="207" t="str">
        <f t="shared" si="26"/>
        <v/>
      </c>
      <c r="BC96" s="220"/>
      <c r="BD96" s="220"/>
      <c r="BE96" s="220"/>
      <c r="BF96" s="225"/>
      <c r="BG96" s="220"/>
      <c r="BH96" s="220"/>
      <c r="BI96" s="220"/>
      <c r="BJ96" s="220"/>
      <c r="BK96" s="220"/>
      <c r="BL96" s="220"/>
      <c r="BM96" s="220"/>
    </row>
    <row r="97" spans="1:65" s="119" customFormat="1" x14ac:dyDescent="0.2">
      <c r="A97" s="84"/>
      <c r="B97" s="84"/>
      <c r="C97" s="207" t="str">
        <f t="shared" si="18"/>
        <v/>
      </c>
      <c r="D97" s="73"/>
      <c r="E97" s="124"/>
      <c r="F97" s="220"/>
      <c r="H97" s="220"/>
      <c r="I97" s="224"/>
      <c r="J97" s="224"/>
      <c r="K97" s="224"/>
      <c r="L97" s="207" t="str">
        <f t="shared" si="19"/>
        <v/>
      </c>
      <c r="M97" s="220"/>
      <c r="N97" s="220"/>
      <c r="O97" s="220"/>
      <c r="P97" s="220"/>
      <c r="Q97" s="220"/>
      <c r="R97" s="220"/>
      <c r="S97" s="220"/>
      <c r="T97" s="220"/>
      <c r="U97" s="220"/>
      <c r="W97" s="129"/>
      <c r="X97" s="130" t="str">
        <f t="shared" si="20"/>
        <v/>
      </c>
      <c r="Y97" s="224"/>
      <c r="Z97" s="224"/>
      <c r="AA97" s="207" t="str">
        <f t="shared" si="21"/>
        <v/>
      </c>
      <c r="AB97" s="224"/>
      <c r="AD97" s="129"/>
      <c r="AE97" s="130" t="str">
        <f t="shared" si="22"/>
        <v/>
      </c>
      <c r="AF97" s="129"/>
      <c r="AG97" s="207" t="str">
        <f t="shared" si="23"/>
        <v/>
      </c>
      <c r="AH97" s="129"/>
      <c r="AI97" s="207" t="str">
        <f t="shared" si="24"/>
        <v/>
      </c>
      <c r="AJ97" s="129"/>
      <c r="AK97" s="207" t="str">
        <f t="shared" si="25"/>
        <v/>
      </c>
      <c r="AP97" s="220"/>
      <c r="AQ97" s="220"/>
      <c r="AR97" s="220"/>
      <c r="AS97" s="220"/>
      <c r="AT97" s="220"/>
      <c r="AU97" s="220"/>
      <c r="AV97" s="220"/>
      <c r="AW97" s="220"/>
      <c r="AX97" s="220"/>
      <c r="AY97" s="220"/>
      <c r="AZ97" s="220"/>
      <c r="BB97" s="207" t="str">
        <f t="shared" si="26"/>
        <v/>
      </c>
      <c r="BC97" s="220"/>
      <c r="BD97" s="220"/>
      <c r="BE97" s="220"/>
      <c r="BF97" s="225"/>
      <c r="BG97" s="220"/>
      <c r="BH97" s="220"/>
      <c r="BI97" s="220"/>
      <c r="BJ97" s="220"/>
      <c r="BK97" s="220"/>
      <c r="BL97" s="220"/>
      <c r="BM97" s="220"/>
    </row>
    <row r="98" spans="1:65" s="119" customFormat="1" x14ac:dyDescent="0.2">
      <c r="A98" s="84"/>
      <c r="B98" s="84"/>
      <c r="C98" s="207" t="str">
        <f t="shared" si="18"/>
        <v/>
      </c>
      <c r="D98" s="73"/>
      <c r="E98" s="124"/>
      <c r="F98" s="220"/>
      <c r="H98" s="220"/>
      <c r="I98" s="224"/>
      <c r="J98" s="224"/>
      <c r="K98" s="224"/>
      <c r="L98" s="207" t="str">
        <f t="shared" si="19"/>
        <v/>
      </c>
      <c r="M98" s="220"/>
      <c r="N98" s="220"/>
      <c r="O98" s="220"/>
      <c r="P98" s="220"/>
      <c r="Q98" s="220"/>
      <c r="R98" s="220"/>
      <c r="S98" s="220"/>
      <c r="T98" s="220"/>
      <c r="U98" s="220"/>
      <c r="W98" s="129"/>
      <c r="X98" s="130" t="str">
        <f t="shared" si="20"/>
        <v/>
      </c>
      <c r="Y98" s="224"/>
      <c r="Z98" s="224"/>
      <c r="AA98" s="207" t="str">
        <f t="shared" si="21"/>
        <v/>
      </c>
      <c r="AB98" s="224"/>
      <c r="AD98" s="129"/>
      <c r="AE98" s="130" t="str">
        <f t="shared" si="22"/>
        <v/>
      </c>
      <c r="AF98" s="129"/>
      <c r="AG98" s="207" t="str">
        <f t="shared" si="23"/>
        <v/>
      </c>
      <c r="AH98" s="129"/>
      <c r="AI98" s="207" t="str">
        <f t="shared" si="24"/>
        <v/>
      </c>
      <c r="AJ98" s="129"/>
      <c r="AK98" s="207" t="str">
        <f t="shared" si="25"/>
        <v/>
      </c>
      <c r="AP98" s="220"/>
      <c r="AQ98" s="220"/>
      <c r="AR98" s="220"/>
      <c r="AS98" s="220"/>
      <c r="AT98" s="220"/>
      <c r="AU98" s="220"/>
      <c r="AV98" s="220"/>
      <c r="AW98" s="220"/>
      <c r="AX98" s="220"/>
      <c r="AY98" s="220"/>
      <c r="AZ98" s="220"/>
      <c r="BB98" s="207" t="str">
        <f t="shared" si="26"/>
        <v/>
      </c>
      <c r="BC98" s="220"/>
      <c r="BD98" s="220"/>
      <c r="BE98" s="220"/>
      <c r="BF98" s="225"/>
      <c r="BG98" s="220"/>
      <c r="BH98" s="220"/>
      <c r="BI98" s="220"/>
      <c r="BJ98" s="220"/>
      <c r="BK98" s="220"/>
      <c r="BL98" s="220"/>
      <c r="BM98" s="220"/>
    </row>
    <row r="99" spans="1:65" s="119" customFormat="1" x14ac:dyDescent="0.2">
      <c r="A99" s="84"/>
      <c r="B99" s="84"/>
      <c r="C99" s="207" t="str">
        <f t="shared" si="18"/>
        <v/>
      </c>
      <c r="D99" s="73"/>
      <c r="E99" s="124"/>
      <c r="F99" s="220"/>
      <c r="H99" s="220"/>
      <c r="I99" s="224"/>
      <c r="J99" s="224"/>
      <c r="K99" s="224"/>
      <c r="L99" s="207" t="str">
        <f t="shared" si="19"/>
        <v/>
      </c>
      <c r="M99" s="220"/>
      <c r="N99" s="220"/>
      <c r="O99" s="220"/>
      <c r="P99" s="220"/>
      <c r="Q99" s="220"/>
      <c r="R99" s="220"/>
      <c r="S99" s="220"/>
      <c r="T99" s="220"/>
      <c r="U99" s="220"/>
      <c r="W99" s="129"/>
      <c r="X99" s="130" t="str">
        <f t="shared" si="20"/>
        <v/>
      </c>
      <c r="Y99" s="224"/>
      <c r="Z99" s="224"/>
      <c r="AA99" s="207" t="str">
        <f t="shared" si="21"/>
        <v/>
      </c>
      <c r="AB99" s="224"/>
      <c r="AD99" s="129"/>
      <c r="AE99" s="130" t="str">
        <f t="shared" si="22"/>
        <v/>
      </c>
      <c r="AF99" s="129"/>
      <c r="AG99" s="207" t="str">
        <f t="shared" si="23"/>
        <v/>
      </c>
      <c r="AH99" s="129"/>
      <c r="AI99" s="207" t="str">
        <f t="shared" si="24"/>
        <v/>
      </c>
      <c r="AJ99" s="129"/>
      <c r="AK99" s="207" t="str">
        <f t="shared" si="25"/>
        <v/>
      </c>
      <c r="AP99" s="220"/>
      <c r="AQ99" s="220"/>
      <c r="AR99" s="220"/>
      <c r="AS99" s="220"/>
      <c r="AT99" s="220"/>
      <c r="AU99" s="220"/>
      <c r="AV99" s="220"/>
      <c r="AW99" s="220"/>
      <c r="AX99" s="220"/>
      <c r="AY99" s="220"/>
      <c r="AZ99" s="220"/>
      <c r="BB99" s="207" t="str">
        <f t="shared" si="26"/>
        <v/>
      </c>
      <c r="BC99" s="220"/>
      <c r="BD99" s="220"/>
      <c r="BE99" s="220"/>
      <c r="BF99" s="225"/>
      <c r="BG99" s="220"/>
      <c r="BH99" s="220"/>
      <c r="BI99" s="220"/>
      <c r="BJ99" s="220"/>
      <c r="BK99" s="220"/>
      <c r="BL99" s="220"/>
      <c r="BM99" s="220"/>
    </row>
    <row r="100" spans="1:65" s="119" customFormat="1" x14ac:dyDescent="0.2">
      <c r="A100" s="84"/>
      <c r="B100" s="84"/>
      <c r="C100" s="207" t="str">
        <f t="shared" si="18"/>
        <v/>
      </c>
      <c r="D100" s="73"/>
      <c r="E100" s="124"/>
      <c r="F100" s="220"/>
      <c r="H100" s="220"/>
      <c r="I100" s="224"/>
      <c r="J100" s="224"/>
      <c r="K100" s="224"/>
      <c r="L100" s="207" t="str">
        <f t="shared" si="19"/>
        <v/>
      </c>
      <c r="M100" s="220"/>
      <c r="N100" s="220"/>
      <c r="O100" s="220"/>
      <c r="P100" s="220"/>
      <c r="Q100" s="220"/>
      <c r="R100" s="220"/>
      <c r="S100" s="220"/>
      <c r="T100" s="220"/>
      <c r="U100" s="220"/>
      <c r="W100" s="129"/>
      <c r="X100" s="130" t="str">
        <f t="shared" si="20"/>
        <v/>
      </c>
      <c r="Y100" s="224"/>
      <c r="Z100" s="224"/>
      <c r="AA100" s="207" t="str">
        <f t="shared" si="21"/>
        <v/>
      </c>
      <c r="AB100" s="224"/>
      <c r="AD100" s="129"/>
      <c r="AE100" s="130" t="str">
        <f t="shared" si="22"/>
        <v/>
      </c>
      <c r="AF100" s="129"/>
      <c r="AG100" s="207" t="str">
        <f t="shared" si="23"/>
        <v/>
      </c>
      <c r="AH100" s="129"/>
      <c r="AI100" s="207" t="str">
        <f t="shared" si="24"/>
        <v/>
      </c>
      <c r="AJ100" s="129"/>
      <c r="AK100" s="207" t="str">
        <f t="shared" si="25"/>
        <v/>
      </c>
      <c r="AP100" s="220"/>
      <c r="AQ100" s="220"/>
      <c r="AR100" s="220"/>
      <c r="AS100" s="220"/>
      <c r="AT100" s="220"/>
      <c r="AU100" s="220"/>
      <c r="AV100" s="220"/>
      <c r="AW100" s="220"/>
      <c r="AX100" s="220"/>
      <c r="AY100" s="220"/>
      <c r="AZ100" s="220"/>
      <c r="BB100" s="207" t="str">
        <f t="shared" si="26"/>
        <v/>
      </c>
      <c r="BC100" s="220"/>
      <c r="BD100" s="220"/>
      <c r="BE100" s="220"/>
      <c r="BF100" s="225"/>
      <c r="BG100" s="220"/>
      <c r="BH100" s="220"/>
      <c r="BI100" s="220"/>
      <c r="BJ100" s="220"/>
      <c r="BK100" s="220"/>
      <c r="BL100" s="220"/>
      <c r="BM100" s="220"/>
    </row>
    <row r="101" spans="1:65" s="119" customFormat="1" x14ac:dyDescent="0.2">
      <c r="A101" s="84"/>
      <c r="B101" s="84"/>
      <c r="C101" s="207" t="str">
        <f t="shared" si="18"/>
        <v/>
      </c>
      <c r="D101" s="73"/>
      <c r="E101" s="124"/>
      <c r="F101" s="220"/>
      <c r="H101" s="220"/>
      <c r="I101" s="224"/>
      <c r="J101" s="224"/>
      <c r="K101" s="224"/>
      <c r="L101" s="207" t="str">
        <f t="shared" si="19"/>
        <v/>
      </c>
      <c r="M101" s="220"/>
      <c r="N101" s="220"/>
      <c r="O101" s="220"/>
      <c r="P101" s="220"/>
      <c r="Q101" s="220"/>
      <c r="R101" s="220"/>
      <c r="S101" s="220"/>
      <c r="T101" s="220"/>
      <c r="U101" s="220"/>
      <c r="W101" s="129"/>
      <c r="X101" s="130" t="str">
        <f t="shared" si="20"/>
        <v/>
      </c>
      <c r="Y101" s="224"/>
      <c r="Z101" s="224"/>
      <c r="AA101" s="207" t="str">
        <f t="shared" si="21"/>
        <v/>
      </c>
      <c r="AB101" s="224"/>
      <c r="AD101" s="129"/>
      <c r="AE101" s="130" t="str">
        <f t="shared" si="22"/>
        <v/>
      </c>
      <c r="AF101" s="129"/>
      <c r="AG101" s="207" t="str">
        <f t="shared" si="23"/>
        <v/>
      </c>
      <c r="AH101" s="129"/>
      <c r="AI101" s="207" t="str">
        <f t="shared" si="24"/>
        <v/>
      </c>
      <c r="AJ101" s="129"/>
      <c r="AK101" s="207" t="str">
        <f t="shared" si="25"/>
        <v/>
      </c>
      <c r="AP101" s="220"/>
      <c r="AQ101" s="220"/>
      <c r="AR101" s="220"/>
      <c r="AS101" s="220"/>
      <c r="AT101" s="220"/>
      <c r="AU101" s="220"/>
      <c r="AV101" s="220"/>
      <c r="AW101" s="220"/>
      <c r="AX101" s="220"/>
      <c r="AY101" s="220"/>
      <c r="AZ101" s="220"/>
      <c r="BB101" s="207" t="str">
        <f t="shared" si="26"/>
        <v/>
      </c>
      <c r="BC101" s="220"/>
      <c r="BD101" s="220"/>
      <c r="BE101" s="220"/>
      <c r="BF101" s="225"/>
      <c r="BG101" s="220"/>
      <c r="BH101" s="220"/>
      <c r="BI101" s="220"/>
      <c r="BJ101" s="220"/>
      <c r="BK101" s="220"/>
      <c r="BL101" s="220"/>
      <c r="BM101" s="220"/>
    </row>
    <row r="102" spans="1:65" s="119" customFormat="1" x14ac:dyDescent="0.2">
      <c r="A102" s="84"/>
      <c r="B102" s="84"/>
      <c r="C102" s="207" t="str">
        <f t="shared" si="18"/>
        <v/>
      </c>
      <c r="D102" s="73"/>
      <c r="E102" s="124"/>
      <c r="F102" s="220"/>
      <c r="H102" s="220"/>
      <c r="I102" s="224"/>
      <c r="J102" s="224"/>
      <c r="K102" s="224"/>
      <c r="L102" s="207" t="str">
        <f t="shared" si="19"/>
        <v/>
      </c>
      <c r="M102" s="220"/>
      <c r="N102" s="220"/>
      <c r="O102" s="220"/>
      <c r="P102" s="220"/>
      <c r="Q102" s="220"/>
      <c r="R102" s="220"/>
      <c r="S102" s="220"/>
      <c r="T102" s="220"/>
      <c r="U102" s="220"/>
      <c r="W102" s="129"/>
      <c r="X102" s="130" t="str">
        <f t="shared" si="20"/>
        <v/>
      </c>
      <c r="Y102" s="224"/>
      <c r="Z102" s="224"/>
      <c r="AA102" s="207" t="str">
        <f t="shared" si="21"/>
        <v/>
      </c>
      <c r="AB102" s="224"/>
      <c r="AD102" s="129"/>
      <c r="AE102" s="130" t="str">
        <f t="shared" si="22"/>
        <v/>
      </c>
      <c r="AF102" s="129"/>
      <c r="AG102" s="207" t="str">
        <f t="shared" si="23"/>
        <v/>
      </c>
      <c r="AH102" s="129"/>
      <c r="AI102" s="207" t="str">
        <f t="shared" si="24"/>
        <v/>
      </c>
      <c r="AJ102" s="129"/>
      <c r="AK102" s="207" t="str">
        <f t="shared" si="25"/>
        <v/>
      </c>
      <c r="AP102" s="220"/>
      <c r="AQ102" s="220"/>
      <c r="AR102" s="220"/>
      <c r="AS102" s="220"/>
      <c r="AT102" s="220"/>
      <c r="AU102" s="220"/>
      <c r="AV102" s="220"/>
      <c r="AW102" s="220"/>
      <c r="AX102" s="220"/>
      <c r="AY102" s="220"/>
      <c r="AZ102" s="220"/>
      <c r="BB102" s="207" t="str">
        <f t="shared" si="26"/>
        <v/>
      </c>
      <c r="BC102" s="220"/>
      <c r="BD102" s="220"/>
      <c r="BE102" s="220"/>
      <c r="BF102" s="225"/>
      <c r="BG102" s="220"/>
      <c r="BH102" s="220"/>
      <c r="BI102" s="220"/>
      <c r="BJ102" s="220"/>
      <c r="BK102" s="220"/>
      <c r="BL102" s="220"/>
      <c r="BM102" s="220"/>
    </row>
    <row r="103" spans="1:65" s="119" customFormat="1" x14ac:dyDescent="0.2">
      <c r="A103" s="84"/>
      <c r="B103" s="84"/>
      <c r="C103" s="207" t="str">
        <f t="shared" si="18"/>
        <v/>
      </c>
      <c r="D103" s="73"/>
      <c r="E103" s="124"/>
      <c r="F103" s="220"/>
      <c r="H103" s="220"/>
      <c r="I103" s="224"/>
      <c r="J103" s="224"/>
      <c r="K103" s="224"/>
      <c r="L103" s="207" t="str">
        <f t="shared" si="19"/>
        <v/>
      </c>
      <c r="M103" s="220"/>
      <c r="N103" s="220"/>
      <c r="O103" s="220"/>
      <c r="P103" s="220"/>
      <c r="Q103" s="220"/>
      <c r="R103" s="220"/>
      <c r="S103" s="220"/>
      <c r="T103" s="220"/>
      <c r="U103" s="220"/>
      <c r="W103" s="129"/>
      <c r="X103" s="130" t="str">
        <f t="shared" si="20"/>
        <v/>
      </c>
      <c r="Y103" s="224"/>
      <c r="Z103" s="224"/>
      <c r="AA103" s="207" t="str">
        <f t="shared" si="21"/>
        <v/>
      </c>
      <c r="AB103" s="224"/>
      <c r="AD103" s="129"/>
      <c r="AE103" s="130" t="str">
        <f t="shared" si="22"/>
        <v/>
      </c>
      <c r="AF103" s="129"/>
      <c r="AG103" s="207" t="str">
        <f t="shared" si="23"/>
        <v/>
      </c>
      <c r="AH103" s="129"/>
      <c r="AI103" s="207" t="str">
        <f t="shared" si="24"/>
        <v/>
      </c>
      <c r="AJ103" s="129"/>
      <c r="AK103" s="207" t="str">
        <f t="shared" si="25"/>
        <v/>
      </c>
      <c r="AP103" s="220"/>
      <c r="AQ103" s="220"/>
      <c r="AR103" s="220"/>
      <c r="AS103" s="220"/>
      <c r="AT103" s="220"/>
      <c r="AU103" s="220"/>
      <c r="AV103" s="220"/>
      <c r="AW103" s="220"/>
      <c r="AX103" s="220"/>
      <c r="AY103" s="220"/>
      <c r="AZ103" s="220"/>
      <c r="BB103" s="207" t="str">
        <f t="shared" si="26"/>
        <v/>
      </c>
      <c r="BC103" s="220"/>
      <c r="BD103" s="220"/>
      <c r="BE103" s="220"/>
      <c r="BF103" s="225"/>
      <c r="BG103" s="220"/>
      <c r="BH103" s="220"/>
      <c r="BI103" s="220"/>
      <c r="BJ103" s="220"/>
      <c r="BK103" s="220"/>
      <c r="BL103" s="220"/>
      <c r="BM103" s="220"/>
    </row>
    <row r="104" spans="1:65" s="119" customFormat="1" x14ac:dyDescent="0.2">
      <c r="A104" s="84"/>
      <c r="B104" s="84"/>
      <c r="C104" s="207" t="str">
        <f t="shared" si="18"/>
        <v/>
      </c>
      <c r="D104" s="73"/>
      <c r="E104" s="124"/>
      <c r="F104" s="220"/>
      <c r="H104" s="220"/>
      <c r="I104" s="224"/>
      <c r="J104" s="224"/>
      <c r="K104" s="224"/>
      <c r="L104" s="207" t="str">
        <f t="shared" si="19"/>
        <v/>
      </c>
      <c r="M104" s="220"/>
      <c r="N104" s="220"/>
      <c r="O104" s="220"/>
      <c r="P104" s="220"/>
      <c r="Q104" s="220"/>
      <c r="R104" s="220"/>
      <c r="S104" s="220"/>
      <c r="T104" s="220"/>
      <c r="U104" s="220"/>
      <c r="W104" s="129"/>
      <c r="X104" s="130" t="str">
        <f t="shared" si="20"/>
        <v/>
      </c>
      <c r="Y104" s="224"/>
      <c r="Z104" s="224"/>
      <c r="AA104" s="207" t="str">
        <f t="shared" si="21"/>
        <v/>
      </c>
      <c r="AB104" s="224"/>
      <c r="AD104" s="129"/>
      <c r="AE104" s="130" t="str">
        <f t="shared" si="22"/>
        <v/>
      </c>
      <c r="AF104" s="129"/>
      <c r="AG104" s="207" t="str">
        <f t="shared" si="23"/>
        <v/>
      </c>
      <c r="AH104" s="129"/>
      <c r="AI104" s="207" t="str">
        <f t="shared" si="24"/>
        <v/>
      </c>
      <c r="AJ104" s="129"/>
      <c r="AK104" s="207" t="str">
        <f t="shared" si="25"/>
        <v/>
      </c>
      <c r="AP104" s="220"/>
      <c r="AQ104" s="220"/>
      <c r="AR104" s="220"/>
      <c r="AS104" s="220"/>
      <c r="AT104" s="220"/>
      <c r="AU104" s="220"/>
      <c r="AV104" s="220"/>
      <c r="AW104" s="220"/>
      <c r="AX104" s="220"/>
      <c r="AY104" s="220"/>
      <c r="AZ104" s="220"/>
      <c r="BB104" s="207" t="str">
        <f t="shared" si="26"/>
        <v/>
      </c>
      <c r="BC104" s="220"/>
      <c r="BD104" s="220"/>
      <c r="BE104" s="220"/>
      <c r="BF104" s="225"/>
      <c r="BG104" s="220"/>
      <c r="BH104" s="220"/>
      <c r="BI104" s="220"/>
      <c r="BJ104" s="220"/>
      <c r="BK104" s="220"/>
      <c r="BL104" s="220"/>
      <c r="BM104" s="220"/>
    </row>
    <row r="105" spans="1:65" s="119" customFormat="1" x14ac:dyDescent="0.2">
      <c r="A105" s="84"/>
      <c r="B105" s="84"/>
      <c r="C105" s="207" t="str">
        <f t="shared" si="18"/>
        <v/>
      </c>
      <c r="D105" s="73"/>
      <c r="E105" s="124"/>
      <c r="F105" s="220"/>
      <c r="H105" s="220"/>
      <c r="I105" s="224"/>
      <c r="J105" s="224"/>
      <c r="K105" s="224"/>
      <c r="L105" s="207" t="str">
        <f t="shared" si="19"/>
        <v/>
      </c>
      <c r="M105" s="220"/>
      <c r="N105" s="220"/>
      <c r="O105" s="220"/>
      <c r="P105" s="220"/>
      <c r="Q105" s="220"/>
      <c r="R105" s="220"/>
      <c r="S105" s="220"/>
      <c r="T105" s="220"/>
      <c r="U105" s="220"/>
      <c r="W105" s="129"/>
      <c r="X105" s="130" t="str">
        <f t="shared" si="20"/>
        <v/>
      </c>
      <c r="Y105" s="224"/>
      <c r="Z105" s="224"/>
      <c r="AA105" s="207" t="str">
        <f t="shared" si="21"/>
        <v/>
      </c>
      <c r="AB105" s="224"/>
      <c r="AD105" s="129"/>
      <c r="AE105" s="130" t="str">
        <f t="shared" si="22"/>
        <v/>
      </c>
      <c r="AF105" s="129"/>
      <c r="AG105" s="207" t="str">
        <f t="shared" si="23"/>
        <v/>
      </c>
      <c r="AH105" s="129"/>
      <c r="AI105" s="207" t="str">
        <f t="shared" si="24"/>
        <v/>
      </c>
      <c r="AJ105" s="129"/>
      <c r="AK105" s="207" t="str">
        <f t="shared" si="25"/>
        <v/>
      </c>
      <c r="AP105" s="220"/>
      <c r="AQ105" s="220"/>
      <c r="AR105" s="220"/>
      <c r="AS105" s="220"/>
      <c r="AT105" s="220"/>
      <c r="AU105" s="220"/>
      <c r="AV105" s="220"/>
      <c r="AW105" s="220"/>
      <c r="AX105" s="220"/>
      <c r="AY105" s="220"/>
      <c r="AZ105" s="220"/>
      <c r="BB105" s="207" t="str">
        <f t="shared" si="26"/>
        <v/>
      </c>
      <c r="BC105" s="220"/>
      <c r="BD105" s="220"/>
      <c r="BE105" s="220"/>
      <c r="BF105" s="225"/>
      <c r="BG105" s="220"/>
      <c r="BH105" s="220"/>
      <c r="BI105" s="220"/>
      <c r="BJ105" s="220"/>
      <c r="BK105" s="220"/>
      <c r="BL105" s="220"/>
      <c r="BM105" s="220"/>
    </row>
    <row r="106" spans="1:65" s="119" customFormat="1" x14ac:dyDescent="0.2">
      <c r="A106" s="84"/>
      <c r="B106" s="84"/>
      <c r="C106" s="207" t="str">
        <f t="shared" si="18"/>
        <v/>
      </c>
      <c r="D106" s="73"/>
      <c r="E106" s="124"/>
      <c r="F106" s="220"/>
      <c r="H106" s="220"/>
      <c r="I106" s="224"/>
      <c r="J106" s="224"/>
      <c r="K106" s="224"/>
      <c r="L106" s="207" t="str">
        <f t="shared" si="19"/>
        <v/>
      </c>
      <c r="M106" s="220"/>
      <c r="N106" s="220"/>
      <c r="O106" s="220"/>
      <c r="P106" s="220"/>
      <c r="Q106" s="220"/>
      <c r="R106" s="220"/>
      <c r="S106" s="220"/>
      <c r="T106" s="220"/>
      <c r="U106" s="220"/>
      <c r="W106" s="129"/>
      <c r="X106" s="130" t="str">
        <f t="shared" si="20"/>
        <v/>
      </c>
      <c r="Y106" s="224"/>
      <c r="Z106" s="224"/>
      <c r="AA106" s="207" t="str">
        <f t="shared" si="21"/>
        <v/>
      </c>
      <c r="AB106" s="224"/>
      <c r="AD106" s="129"/>
      <c r="AE106" s="130" t="str">
        <f t="shared" si="22"/>
        <v/>
      </c>
      <c r="AF106" s="129"/>
      <c r="AG106" s="207" t="str">
        <f t="shared" si="23"/>
        <v/>
      </c>
      <c r="AH106" s="129"/>
      <c r="AI106" s="207" t="str">
        <f t="shared" si="24"/>
        <v/>
      </c>
      <c r="AJ106" s="129"/>
      <c r="AK106" s="207" t="str">
        <f t="shared" si="25"/>
        <v/>
      </c>
      <c r="AP106" s="220"/>
      <c r="AQ106" s="220"/>
      <c r="AR106" s="220"/>
      <c r="AS106" s="220"/>
      <c r="AT106" s="220"/>
      <c r="AU106" s="220"/>
      <c r="AV106" s="220"/>
      <c r="AW106" s="220"/>
      <c r="AX106" s="220"/>
      <c r="AY106" s="220"/>
      <c r="AZ106" s="220"/>
      <c r="BB106" s="207" t="str">
        <f t="shared" si="26"/>
        <v/>
      </c>
      <c r="BC106" s="220"/>
      <c r="BD106" s="220"/>
      <c r="BE106" s="220"/>
      <c r="BF106" s="225"/>
      <c r="BG106" s="220"/>
      <c r="BH106" s="220"/>
      <c r="BI106" s="220"/>
      <c r="BJ106" s="220"/>
      <c r="BK106" s="220"/>
      <c r="BL106" s="220"/>
      <c r="BM106" s="220"/>
    </row>
    <row r="107" spans="1:65" s="119" customFormat="1" x14ac:dyDescent="0.2">
      <c r="A107" s="84"/>
      <c r="B107" s="84"/>
      <c r="C107" s="207" t="str">
        <f t="shared" si="18"/>
        <v/>
      </c>
      <c r="D107" s="73"/>
      <c r="E107" s="124"/>
      <c r="F107" s="220"/>
      <c r="H107" s="220"/>
      <c r="I107" s="224"/>
      <c r="J107" s="224"/>
      <c r="K107" s="224"/>
      <c r="L107" s="207" t="str">
        <f t="shared" si="19"/>
        <v/>
      </c>
      <c r="M107" s="220"/>
      <c r="N107" s="220"/>
      <c r="O107" s="220"/>
      <c r="P107" s="220"/>
      <c r="Q107" s="220"/>
      <c r="R107" s="220"/>
      <c r="S107" s="220"/>
      <c r="T107" s="220"/>
      <c r="U107" s="220"/>
      <c r="W107" s="129"/>
      <c r="X107" s="130" t="str">
        <f t="shared" si="20"/>
        <v/>
      </c>
      <c r="Y107" s="224"/>
      <c r="Z107" s="224"/>
      <c r="AA107" s="207" t="str">
        <f t="shared" si="21"/>
        <v/>
      </c>
      <c r="AB107" s="224"/>
      <c r="AD107" s="129"/>
      <c r="AE107" s="130" t="str">
        <f t="shared" si="22"/>
        <v/>
      </c>
      <c r="AF107" s="129"/>
      <c r="AG107" s="207" t="str">
        <f t="shared" si="23"/>
        <v/>
      </c>
      <c r="AH107" s="129"/>
      <c r="AI107" s="207" t="str">
        <f t="shared" si="24"/>
        <v/>
      </c>
      <c r="AJ107" s="129"/>
      <c r="AK107" s="207" t="str">
        <f t="shared" si="25"/>
        <v/>
      </c>
      <c r="AP107" s="220"/>
      <c r="AQ107" s="220"/>
      <c r="AR107" s="220"/>
      <c r="AS107" s="220"/>
      <c r="AT107" s="220"/>
      <c r="AU107" s="220"/>
      <c r="AV107" s="220"/>
      <c r="AW107" s="220"/>
      <c r="AX107" s="220"/>
      <c r="AY107" s="220"/>
      <c r="AZ107" s="220"/>
      <c r="BB107" s="207" t="str">
        <f t="shared" si="26"/>
        <v/>
      </c>
      <c r="BC107" s="220"/>
      <c r="BD107" s="220"/>
      <c r="BE107" s="220"/>
      <c r="BF107" s="225"/>
      <c r="BG107" s="220"/>
      <c r="BH107" s="220"/>
      <c r="BI107" s="220"/>
      <c r="BJ107" s="220"/>
      <c r="BK107" s="220"/>
      <c r="BL107" s="220"/>
      <c r="BM107" s="220"/>
    </row>
    <row r="108" spans="1:65" s="119" customFormat="1" x14ac:dyDescent="0.2">
      <c r="A108" s="84"/>
      <c r="B108" s="84"/>
      <c r="C108" s="207" t="str">
        <f t="shared" si="18"/>
        <v/>
      </c>
      <c r="D108" s="73"/>
      <c r="E108" s="124"/>
      <c r="F108" s="220"/>
      <c r="H108" s="220"/>
      <c r="I108" s="224"/>
      <c r="J108" s="224"/>
      <c r="K108" s="224"/>
      <c r="L108" s="207" t="str">
        <f t="shared" si="19"/>
        <v/>
      </c>
      <c r="M108" s="220"/>
      <c r="N108" s="220"/>
      <c r="O108" s="220"/>
      <c r="P108" s="220"/>
      <c r="Q108" s="220"/>
      <c r="R108" s="220"/>
      <c r="S108" s="220"/>
      <c r="T108" s="220"/>
      <c r="U108" s="220"/>
      <c r="W108" s="129"/>
      <c r="X108" s="130" t="str">
        <f t="shared" si="20"/>
        <v/>
      </c>
      <c r="Y108" s="224"/>
      <c r="Z108" s="224"/>
      <c r="AA108" s="207" t="str">
        <f t="shared" si="21"/>
        <v/>
      </c>
      <c r="AB108" s="224"/>
      <c r="AD108" s="129"/>
      <c r="AE108" s="130" t="str">
        <f t="shared" si="22"/>
        <v/>
      </c>
      <c r="AF108" s="129"/>
      <c r="AG108" s="207" t="str">
        <f t="shared" si="23"/>
        <v/>
      </c>
      <c r="AH108" s="129"/>
      <c r="AI108" s="207" t="str">
        <f t="shared" si="24"/>
        <v/>
      </c>
      <c r="AJ108" s="129"/>
      <c r="AK108" s="207" t="str">
        <f t="shared" si="25"/>
        <v/>
      </c>
      <c r="AP108" s="220"/>
      <c r="AQ108" s="220"/>
      <c r="AR108" s="220"/>
      <c r="AS108" s="220"/>
      <c r="AT108" s="220"/>
      <c r="AU108" s="220"/>
      <c r="AV108" s="220"/>
      <c r="AW108" s="220"/>
      <c r="AX108" s="220"/>
      <c r="AY108" s="220"/>
      <c r="AZ108" s="220"/>
      <c r="BB108" s="207" t="str">
        <f t="shared" si="26"/>
        <v/>
      </c>
      <c r="BC108" s="220"/>
      <c r="BD108" s="220"/>
      <c r="BE108" s="220"/>
      <c r="BF108" s="225"/>
      <c r="BG108" s="220"/>
      <c r="BH108" s="220"/>
      <c r="BI108" s="220"/>
      <c r="BJ108" s="220"/>
      <c r="BK108" s="220"/>
      <c r="BL108" s="220"/>
      <c r="BM108" s="220"/>
    </row>
    <row r="109" spans="1:65" s="119" customFormat="1" x14ac:dyDescent="0.2">
      <c r="A109" s="84"/>
      <c r="B109" s="84"/>
      <c r="C109" s="207" t="str">
        <f t="shared" si="18"/>
        <v/>
      </c>
      <c r="D109" s="73"/>
      <c r="E109" s="124"/>
      <c r="F109" s="220"/>
      <c r="H109" s="220"/>
      <c r="I109" s="224"/>
      <c r="J109" s="224"/>
      <c r="K109" s="224"/>
      <c r="L109" s="207" t="str">
        <f t="shared" si="19"/>
        <v/>
      </c>
      <c r="M109" s="220"/>
      <c r="N109" s="220"/>
      <c r="O109" s="220"/>
      <c r="P109" s="220"/>
      <c r="Q109" s="220"/>
      <c r="R109" s="220"/>
      <c r="S109" s="220"/>
      <c r="T109" s="220"/>
      <c r="U109" s="220"/>
      <c r="W109" s="129"/>
      <c r="X109" s="130" t="str">
        <f t="shared" si="20"/>
        <v/>
      </c>
      <c r="Y109" s="224"/>
      <c r="Z109" s="224"/>
      <c r="AA109" s="207" t="str">
        <f t="shared" si="21"/>
        <v/>
      </c>
      <c r="AB109" s="224"/>
      <c r="AD109" s="129"/>
      <c r="AE109" s="130" t="str">
        <f t="shared" si="22"/>
        <v/>
      </c>
      <c r="AF109" s="129"/>
      <c r="AG109" s="207" t="str">
        <f t="shared" si="23"/>
        <v/>
      </c>
      <c r="AH109" s="129"/>
      <c r="AI109" s="207" t="str">
        <f t="shared" si="24"/>
        <v/>
      </c>
      <c r="AJ109" s="129"/>
      <c r="AK109" s="207" t="str">
        <f t="shared" si="25"/>
        <v/>
      </c>
      <c r="AP109" s="220"/>
      <c r="AQ109" s="220"/>
      <c r="AR109" s="220"/>
      <c r="AS109" s="220"/>
      <c r="AT109" s="220"/>
      <c r="AU109" s="220"/>
      <c r="AV109" s="220"/>
      <c r="AW109" s="220"/>
      <c r="AX109" s="220"/>
      <c r="AY109" s="220"/>
      <c r="AZ109" s="220"/>
      <c r="BB109" s="207" t="str">
        <f t="shared" si="26"/>
        <v/>
      </c>
      <c r="BC109" s="220"/>
      <c r="BD109" s="220"/>
      <c r="BE109" s="220"/>
      <c r="BF109" s="225"/>
      <c r="BG109" s="220"/>
      <c r="BH109" s="220"/>
      <c r="BI109" s="220"/>
      <c r="BJ109" s="220"/>
      <c r="BK109" s="220"/>
      <c r="BL109" s="220"/>
      <c r="BM109" s="220"/>
    </row>
    <row r="110" spans="1:65" s="119" customFormat="1" x14ac:dyDescent="0.2">
      <c r="A110" s="84"/>
      <c r="B110" s="84"/>
      <c r="C110" s="207" t="str">
        <f t="shared" si="18"/>
        <v/>
      </c>
      <c r="D110" s="73"/>
      <c r="E110" s="124"/>
      <c r="F110" s="220"/>
      <c r="H110" s="220"/>
      <c r="I110" s="224"/>
      <c r="J110" s="224"/>
      <c r="K110" s="224"/>
      <c r="L110" s="207" t="str">
        <f t="shared" si="19"/>
        <v/>
      </c>
      <c r="M110" s="220"/>
      <c r="N110" s="220"/>
      <c r="O110" s="220"/>
      <c r="P110" s="220"/>
      <c r="Q110" s="220"/>
      <c r="R110" s="220"/>
      <c r="S110" s="220"/>
      <c r="T110" s="220"/>
      <c r="U110" s="220"/>
      <c r="W110" s="129"/>
      <c r="X110" s="130" t="str">
        <f t="shared" si="20"/>
        <v/>
      </c>
      <c r="Y110" s="224"/>
      <c r="Z110" s="224"/>
      <c r="AA110" s="207" t="str">
        <f t="shared" si="21"/>
        <v/>
      </c>
      <c r="AB110" s="224"/>
      <c r="AD110" s="129"/>
      <c r="AE110" s="130" t="str">
        <f t="shared" si="22"/>
        <v/>
      </c>
      <c r="AF110" s="129"/>
      <c r="AG110" s="207" t="str">
        <f t="shared" si="23"/>
        <v/>
      </c>
      <c r="AH110" s="129"/>
      <c r="AI110" s="207" t="str">
        <f t="shared" si="24"/>
        <v/>
      </c>
      <c r="AJ110" s="129"/>
      <c r="AK110" s="207" t="str">
        <f t="shared" si="25"/>
        <v/>
      </c>
      <c r="AP110" s="220"/>
      <c r="AQ110" s="220"/>
      <c r="AR110" s="220"/>
      <c r="AS110" s="220"/>
      <c r="AT110" s="220"/>
      <c r="AU110" s="220"/>
      <c r="AV110" s="220"/>
      <c r="AW110" s="220"/>
      <c r="AX110" s="220"/>
      <c r="AY110" s="220"/>
      <c r="AZ110" s="220"/>
      <c r="BB110" s="207" t="str">
        <f t="shared" si="26"/>
        <v/>
      </c>
      <c r="BC110" s="220"/>
      <c r="BD110" s="220"/>
      <c r="BE110" s="220"/>
      <c r="BF110" s="225"/>
      <c r="BG110" s="220"/>
      <c r="BH110" s="220"/>
      <c r="BI110" s="220"/>
      <c r="BJ110" s="220"/>
      <c r="BK110" s="220"/>
      <c r="BL110" s="220"/>
      <c r="BM110" s="220"/>
    </row>
    <row r="111" spans="1:65" s="119" customFormat="1" x14ac:dyDescent="0.2">
      <c r="A111" s="84"/>
      <c r="B111" s="84"/>
      <c r="C111" s="207" t="str">
        <f t="shared" si="18"/>
        <v/>
      </c>
      <c r="D111" s="73"/>
      <c r="E111" s="124"/>
      <c r="F111" s="220"/>
      <c r="H111" s="220"/>
      <c r="I111" s="224"/>
      <c r="J111" s="224"/>
      <c r="K111" s="224"/>
      <c r="L111" s="207" t="str">
        <f t="shared" si="19"/>
        <v/>
      </c>
      <c r="M111" s="220"/>
      <c r="N111" s="220"/>
      <c r="O111" s="220"/>
      <c r="P111" s="220"/>
      <c r="Q111" s="220"/>
      <c r="R111" s="220"/>
      <c r="S111" s="220"/>
      <c r="T111" s="220"/>
      <c r="U111" s="220"/>
      <c r="W111" s="129"/>
      <c r="X111" s="130" t="str">
        <f t="shared" si="20"/>
        <v/>
      </c>
      <c r="Y111" s="224"/>
      <c r="Z111" s="224"/>
      <c r="AA111" s="207" t="str">
        <f t="shared" si="21"/>
        <v/>
      </c>
      <c r="AB111" s="224"/>
      <c r="AD111" s="129"/>
      <c r="AE111" s="130" t="str">
        <f t="shared" si="22"/>
        <v/>
      </c>
      <c r="AF111" s="129"/>
      <c r="AG111" s="207" t="str">
        <f t="shared" si="23"/>
        <v/>
      </c>
      <c r="AH111" s="129"/>
      <c r="AI111" s="207" t="str">
        <f t="shared" si="24"/>
        <v/>
      </c>
      <c r="AJ111" s="129"/>
      <c r="AK111" s="207" t="str">
        <f t="shared" si="25"/>
        <v/>
      </c>
      <c r="AP111" s="220"/>
      <c r="AQ111" s="220"/>
      <c r="AR111" s="220"/>
      <c r="AS111" s="220"/>
      <c r="AT111" s="220"/>
      <c r="AU111" s="220"/>
      <c r="AV111" s="220"/>
      <c r="AW111" s="220"/>
      <c r="AX111" s="220"/>
      <c r="AY111" s="220"/>
      <c r="AZ111" s="220"/>
      <c r="BB111" s="207" t="str">
        <f t="shared" si="26"/>
        <v/>
      </c>
      <c r="BC111" s="220"/>
      <c r="BD111" s="220"/>
      <c r="BE111" s="220"/>
      <c r="BF111" s="225"/>
      <c r="BG111" s="220"/>
      <c r="BH111" s="220"/>
      <c r="BI111" s="220"/>
      <c r="BJ111" s="220"/>
      <c r="BK111" s="220"/>
      <c r="BL111" s="220"/>
      <c r="BM111" s="220"/>
    </row>
    <row r="112" spans="1:65" s="119" customFormat="1" x14ac:dyDescent="0.2">
      <c r="A112" s="84"/>
      <c r="B112" s="84"/>
      <c r="C112" s="207" t="str">
        <f t="shared" si="18"/>
        <v/>
      </c>
      <c r="D112" s="73"/>
      <c r="E112" s="124"/>
      <c r="F112" s="220"/>
      <c r="H112" s="220"/>
      <c r="I112" s="224"/>
      <c r="J112" s="224"/>
      <c r="K112" s="224"/>
      <c r="L112" s="207" t="str">
        <f t="shared" si="19"/>
        <v/>
      </c>
      <c r="M112" s="220"/>
      <c r="N112" s="220"/>
      <c r="O112" s="220"/>
      <c r="P112" s="220"/>
      <c r="Q112" s="220"/>
      <c r="R112" s="220"/>
      <c r="S112" s="220"/>
      <c r="T112" s="220"/>
      <c r="U112" s="220"/>
      <c r="W112" s="129"/>
      <c r="X112" s="130" t="str">
        <f t="shared" si="20"/>
        <v/>
      </c>
      <c r="Y112" s="224"/>
      <c r="Z112" s="224"/>
      <c r="AA112" s="207" t="str">
        <f t="shared" si="21"/>
        <v/>
      </c>
      <c r="AB112" s="224"/>
      <c r="AD112" s="129"/>
      <c r="AE112" s="130" t="str">
        <f t="shared" si="22"/>
        <v/>
      </c>
      <c r="AF112" s="129"/>
      <c r="AG112" s="207" t="str">
        <f t="shared" si="23"/>
        <v/>
      </c>
      <c r="AH112" s="129"/>
      <c r="AI112" s="207" t="str">
        <f t="shared" si="24"/>
        <v/>
      </c>
      <c r="AJ112" s="129"/>
      <c r="AK112" s="207" t="str">
        <f t="shared" si="25"/>
        <v/>
      </c>
      <c r="AP112" s="220"/>
      <c r="AQ112" s="220"/>
      <c r="AR112" s="220"/>
      <c r="AS112" s="220"/>
      <c r="AT112" s="220"/>
      <c r="AU112" s="220"/>
      <c r="AV112" s="220"/>
      <c r="AW112" s="220"/>
      <c r="AX112" s="220"/>
      <c r="AY112" s="220"/>
      <c r="AZ112" s="220"/>
      <c r="BB112" s="207" t="str">
        <f t="shared" si="26"/>
        <v/>
      </c>
      <c r="BC112" s="220"/>
      <c r="BD112" s="220"/>
      <c r="BE112" s="220"/>
      <c r="BF112" s="225"/>
      <c r="BG112" s="220"/>
      <c r="BH112" s="220"/>
      <c r="BI112" s="220"/>
      <c r="BJ112" s="220"/>
      <c r="BK112" s="220"/>
      <c r="BL112" s="220"/>
      <c r="BM112" s="220"/>
    </row>
    <row r="113" spans="1:65" s="119" customFormat="1" x14ac:dyDescent="0.2">
      <c r="A113" s="84"/>
      <c r="B113" s="84"/>
      <c r="C113" s="207" t="str">
        <f t="shared" si="18"/>
        <v/>
      </c>
      <c r="D113" s="73"/>
      <c r="E113" s="124"/>
      <c r="F113" s="220"/>
      <c r="H113" s="220"/>
      <c r="I113" s="224"/>
      <c r="J113" s="224"/>
      <c r="K113" s="224"/>
      <c r="L113" s="207" t="str">
        <f t="shared" si="19"/>
        <v/>
      </c>
      <c r="M113" s="220"/>
      <c r="N113" s="220"/>
      <c r="O113" s="220"/>
      <c r="P113" s="220"/>
      <c r="Q113" s="220"/>
      <c r="R113" s="220"/>
      <c r="S113" s="220"/>
      <c r="T113" s="220"/>
      <c r="U113" s="220"/>
      <c r="W113" s="129"/>
      <c r="X113" s="130" t="str">
        <f t="shared" si="20"/>
        <v/>
      </c>
      <c r="Y113" s="224"/>
      <c r="Z113" s="224"/>
      <c r="AA113" s="207" t="str">
        <f t="shared" si="21"/>
        <v/>
      </c>
      <c r="AB113" s="224"/>
      <c r="AD113" s="129"/>
      <c r="AE113" s="130" t="str">
        <f t="shared" si="22"/>
        <v/>
      </c>
      <c r="AF113" s="129"/>
      <c r="AG113" s="207" t="str">
        <f t="shared" si="23"/>
        <v/>
      </c>
      <c r="AH113" s="129"/>
      <c r="AI113" s="207" t="str">
        <f t="shared" si="24"/>
        <v/>
      </c>
      <c r="AJ113" s="129"/>
      <c r="AK113" s="207" t="str">
        <f t="shared" si="25"/>
        <v/>
      </c>
      <c r="AP113" s="220"/>
      <c r="AQ113" s="220"/>
      <c r="AR113" s="220"/>
      <c r="AS113" s="220"/>
      <c r="AT113" s="220"/>
      <c r="AU113" s="220"/>
      <c r="AV113" s="220"/>
      <c r="AW113" s="220"/>
      <c r="AX113" s="220"/>
      <c r="AY113" s="220"/>
      <c r="AZ113" s="220"/>
      <c r="BB113" s="207" t="str">
        <f t="shared" si="26"/>
        <v/>
      </c>
      <c r="BC113" s="220"/>
      <c r="BD113" s="220"/>
      <c r="BE113" s="220"/>
      <c r="BF113" s="225"/>
      <c r="BG113" s="220"/>
      <c r="BH113" s="220"/>
      <c r="BI113" s="220"/>
      <c r="BJ113" s="220"/>
      <c r="BK113" s="220"/>
      <c r="BL113" s="220"/>
      <c r="BM113" s="220"/>
    </row>
    <row r="114" spans="1:65" s="119" customFormat="1" x14ac:dyDescent="0.2">
      <c r="A114" s="84"/>
      <c r="B114" s="84"/>
      <c r="C114" s="207" t="str">
        <f t="shared" si="18"/>
        <v/>
      </c>
      <c r="D114" s="73"/>
      <c r="E114" s="124"/>
      <c r="F114" s="220"/>
      <c r="H114" s="220"/>
      <c r="I114" s="224"/>
      <c r="J114" s="224"/>
      <c r="K114" s="224"/>
      <c r="L114" s="207" t="str">
        <f t="shared" si="19"/>
        <v/>
      </c>
      <c r="M114" s="220"/>
      <c r="N114" s="220"/>
      <c r="O114" s="220"/>
      <c r="P114" s="220"/>
      <c r="Q114" s="220"/>
      <c r="R114" s="220"/>
      <c r="S114" s="220"/>
      <c r="T114" s="220"/>
      <c r="U114" s="220"/>
      <c r="W114" s="129"/>
      <c r="X114" s="130" t="str">
        <f t="shared" si="20"/>
        <v/>
      </c>
      <c r="Y114" s="224"/>
      <c r="Z114" s="224"/>
      <c r="AA114" s="207" t="str">
        <f t="shared" si="21"/>
        <v/>
      </c>
      <c r="AB114" s="224"/>
      <c r="AD114" s="129"/>
      <c r="AE114" s="130" t="str">
        <f t="shared" si="22"/>
        <v/>
      </c>
      <c r="AF114" s="129"/>
      <c r="AG114" s="207" t="str">
        <f t="shared" si="23"/>
        <v/>
      </c>
      <c r="AH114" s="129"/>
      <c r="AI114" s="207" t="str">
        <f t="shared" si="24"/>
        <v/>
      </c>
      <c r="AJ114" s="129"/>
      <c r="AK114" s="207" t="str">
        <f t="shared" si="25"/>
        <v/>
      </c>
      <c r="AP114" s="220"/>
      <c r="AQ114" s="220"/>
      <c r="AR114" s="220"/>
      <c r="AS114" s="220"/>
      <c r="AT114" s="220"/>
      <c r="AU114" s="220"/>
      <c r="AV114" s="220"/>
      <c r="AW114" s="220"/>
      <c r="AX114" s="220"/>
      <c r="AY114" s="220"/>
      <c r="AZ114" s="220"/>
      <c r="BB114" s="207" t="str">
        <f t="shared" si="26"/>
        <v/>
      </c>
      <c r="BC114" s="220"/>
      <c r="BD114" s="220"/>
      <c r="BE114" s="220"/>
      <c r="BF114" s="225"/>
      <c r="BG114" s="220"/>
      <c r="BH114" s="220"/>
      <c r="BI114" s="220"/>
      <c r="BJ114" s="220"/>
      <c r="BK114" s="220"/>
      <c r="BL114" s="220"/>
      <c r="BM114" s="220"/>
    </row>
    <row r="115" spans="1:65" s="119" customFormat="1" x14ac:dyDescent="0.2">
      <c r="A115" s="84"/>
      <c r="B115" s="84"/>
      <c r="C115" s="207" t="str">
        <f t="shared" si="18"/>
        <v/>
      </c>
      <c r="D115" s="73"/>
      <c r="E115" s="124"/>
      <c r="F115" s="220"/>
      <c r="H115" s="220"/>
      <c r="I115" s="224"/>
      <c r="J115" s="224"/>
      <c r="K115" s="224"/>
      <c r="L115" s="207" t="str">
        <f t="shared" si="19"/>
        <v/>
      </c>
      <c r="M115" s="220"/>
      <c r="N115" s="220"/>
      <c r="O115" s="220"/>
      <c r="P115" s="220"/>
      <c r="Q115" s="220"/>
      <c r="R115" s="220"/>
      <c r="S115" s="220"/>
      <c r="T115" s="220"/>
      <c r="U115" s="220"/>
      <c r="W115" s="129"/>
      <c r="X115" s="130" t="str">
        <f t="shared" si="20"/>
        <v/>
      </c>
      <c r="Y115" s="224"/>
      <c r="Z115" s="224"/>
      <c r="AA115" s="207" t="str">
        <f t="shared" si="21"/>
        <v/>
      </c>
      <c r="AB115" s="224"/>
      <c r="AD115" s="129"/>
      <c r="AE115" s="130" t="str">
        <f t="shared" si="22"/>
        <v/>
      </c>
      <c r="AF115" s="129"/>
      <c r="AG115" s="207" t="str">
        <f t="shared" si="23"/>
        <v/>
      </c>
      <c r="AH115" s="129"/>
      <c r="AI115" s="207" t="str">
        <f t="shared" si="24"/>
        <v/>
      </c>
      <c r="AJ115" s="129"/>
      <c r="AK115" s="207" t="str">
        <f t="shared" si="25"/>
        <v/>
      </c>
      <c r="AP115" s="220"/>
      <c r="AQ115" s="220"/>
      <c r="AR115" s="220"/>
      <c r="AS115" s="220"/>
      <c r="AT115" s="220"/>
      <c r="AU115" s="220"/>
      <c r="AV115" s="220"/>
      <c r="AW115" s="220"/>
      <c r="AX115" s="220"/>
      <c r="AY115" s="220"/>
      <c r="AZ115" s="220"/>
      <c r="BB115" s="207" t="str">
        <f t="shared" si="26"/>
        <v/>
      </c>
      <c r="BC115" s="220"/>
      <c r="BD115" s="220"/>
      <c r="BE115" s="220"/>
      <c r="BF115" s="225"/>
      <c r="BG115" s="220"/>
      <c r="BH115" s="220"/>
      <c r="BI115" s="220"/>
      <c r="BJ115" s="220"/>
      <c r="BK115" s="220"/>
      <c r="BL115" s="220"/>
      <c r="BM115" s="220"/>
    </row>
    <row r="116" spans="1:65" s="119" customFormat="1" x14ac:dyDescent="0.2">
      <c r="A116" s="84"/>
      <c r="B116" s="84"/>
      <c r="C116" s="207" t="str">
        <f t="shared" si="18"/>
        <v/>
      </c>
      <c r="D116" s="73"/>
      <c r="E116" s="124"/>
      <c r="F116" s="220"/>
      <c r="H116" s="220"/>
      <c r="I116" s="224"/>
      <c r="J116" s="224"/>
      <c r="K116" s="224"/>
      <c r="L116" s="207" t="str">
        <f t="shared" si="19"/>
        <v/>
      </c>
      <c r="M116" s="220"/>
      <c r="N116" s="220"/>
      <c r="O116" s="220"/>
      <c r="P116" s="220"/>
      <c r="Q116" s="220"/>
      <c r="R116" s="220"/>
      <c r="S116" s="220"/>
      <c r="T116" s="220"/>
      <c r="U116" s="220"/>
      <c r="W116" s="129"/>
      <c r="X116" s="130" t="str">
        <f t="shared" si="20"/>
        <v/>
      </c>
      <c r="Y116" s="224"/>
      <c r="Z116" s="224"/>
      <c r="AA116" s="207" t="str">
        <f t="shared" si="21"/>
        <v/>
      </c>
      <c r="AB116" s="224"/>
      <c r="AD116" s="129"/>
      <c r="AE116" s="130" t="str">
        <f t="shared" si="22"/>
        <v/>
      </c>
      <c r="AF116" s="129"/>
      <c r="AG116" s="207" t="str">
        <f t="shared" si="23"/>
        <v/>
      </c>
      <c r="AH116" s="129"/>
      <c r="AI116" s="207" t="str">
        <f t="shared" si="24"/>
        <v/>
      </c>
      <c r="AJ116" s="129"/>
      <c r="AK116" s="207" t="str">
        <f t="shared" si="25"/>
        <v/>
      </c>
      <c r="AP116" s="220"/>
      <c r="AQ116" s="220"/>
      <c r="AR116" s="220"/>
      <c r="AS116" s="220"/>
      <c r="AT116" s="220"/>
      <c r="AU116" s="220"/>
      <c r="AV116" s="220"/>
      <c r="AW116" s="220"/>
      <c r="AX116" s="220"/>
      <c r="AY116" s="220"/>
      <c r="AZ116" s="220"/>
      <c r="BB116" s="207" t="str">
        <f t="shared" si="26"/>
        <v/>
      </c>
      <c r="BC116" s="220"/>
      <c r="BD116" s="220"/>
      <c r="BE116" s="220"/>
      <c r="BF116" s="225"/>
      <c r="BG116" s="220"/>
      <c r="BH116" s="220"/>
      <c r="BI116" s="220"/>
      <c r="BJ116" s="220"/>
      <c r="BK116" s="220"/>
      <c r="BL116" s="220"/>
      <c r="BM116" s="220"/>
    </row>
    <row r="117" spans="1:65" s="119" customFormat="1" x14ac:dyDescent="0.2">
      <c r="A117" s="84"/>
      <c r="B117" s="84"/>
      <c r="C117" s="207" t="str">
        <f t="shared" si="18"/>
        <v/>
      </c>
      <c r="D117" s="73"/>
      <c r="E117" s="124"/>
      <c r="F117" s="220"/>
      <c r="H117" s="220"/>
      <c r="I117" s="224"/>
      <c r="J117" s="224"/>
      <c r="K117" s="224"/>
      <c r="L117" s="207" t="str">
        <f t="shared" si="19"/>
        <v/>
      </c>
      <c r="M117" s="220"/>
      <c r="N117" s="220"/>
      <c r="O117" s="220"/>
      <c r="P117" s="220"/>
      <c r="Q117" s="220"/>
      <c r="R117" s="220"/>
      <c r="S117" s="220"/>
      <c r="T117" s="220"/>
      <c r="U117" s="220"/>
      <c r="W117" s="129"/>
      <c r="X117" s="130" t="str">
        <f t="shared" si="20"/>
        <v/>
      </c>
      <c r="Y117" s="224"/>
      <c r="Z117" s="224"/>
      <c r="AA117" s="207" t="str">
        <f t="shared" si="21"/>
        <v/>
      </c>
      <c r="AB117" s="224"/>
      <c r="AD117" s="129"/>
      <c r="AE117" s="130" t="str">
        <f t="shared" si="22"/>
        <v/>
      </c>
      <c r="AF117" s="129"/>
      <c r="AG117" s="207" t="str">
        <f t="shared" si="23"/>
        <v/>
      </c>
      <c r="AH117" s="129"/>
      <c r="AI117" s="207" t="str">
        <f t="shared" si="24"/>
        <v/>
      </c>
      <c r="AJ117" s="129"/>
      <c r="AK117" s="207" t="str">
        <f t="shared" si="25"/>
        <v/>
      </c>
      <c r="AP117" s="220"/>
      <c r="AQ117" s="220"/>
      <c r="AR117" s="220"/>
      <c r="AS117" s="220"/>
      <c r="AT117" s="220"/>
      <c r="AU117" s="220"/>
      <c r="AV117" s="220"/>
      <c r="AW117" s="220"/>
      <c r="AX117" s="220"/>
      <c r="AY117" s="220"/>
      <c r="AZ117" s="220"/>
      <c r="BB117" s="207" t="str">
        <f t="shared" si="26"/>
        <v/>
      </c>
      <c r="BC117" s="220"/>
      <c r="BD117" s="220"/>
      <c r="BE117" s="220"/>
      <c r="BF117" s="225"/>
      <c r="BG117" s="220"/>
      <c r="BH117" s="220"/>
      <c r="BI117" s="220"/>
      <c r="BJ117" s="220"/>
      <c r="BK117" s="220"/>
      <c r="BL117" s="220"/>
      <c r="BM117" s="220"/>
    </row>
    <row r="118" spans="1:65" s="119" customFormat="1" x14ac:dyDescent="0.2">
      <c r="A118" s="84"/>
      <c r="B118" s="84"/>
      <c r="C118" s="207" t="str">
        <f t="shared" si="18"/>
        <v/>
      </c>
      <c r="D118" s="73"/>
      <c r="E118" s="124"/>
      <c r="F118" s="220"/>
      <c r="H118" s="220"/>
      <c r="I118" s="224"/>
      <c r="J118" s="224"/>
      <c r="K118" s="224"/>
      <c r="L118" s="207" t="str">
        <f t="shared" si="19"/>
        <v/>
      </c>
      <c r="M118" s="220"/>
      <c r="N118" s="220"/>
      <c r="O118" s="220"/>
      <c r="P118" s="220"/>
      <c r="Q118" s="220"/>
      <c r="R118" s="220"/>
      <c r="S118" s="220"/>
      <c r="T118" s="220"/>
      <c r="U118" s="220"/>
      <c r="W118" s="129"/>
      <c r="X118" s="130" t="str">
        <f t="shared" si="20"/>
        <v/>
      </c>
      <c r="Y118" s="224"/>
      <c r="Z118" s="224"/>
      <c r="AA118" s="207" t="str">
        <f t="shared" si="21"/>
        <v/>
      </c>
      <c r="AB118" s="224"/>
      <c r="AD118" s="129"/>
      <c r="AE118" s="130" t="str">
        <f t="shared" si="22"/>
        <v/>
      </c>
      <c r="AF118" s="129"/>
      <c r="AG118" s="207" t="str">
        <f t="shared" si="23"/>
        <v/>
      </c>
      <c r="AH118" s="129"/>
      <c r="AI118" s="207" t="str">
        <f t="shared" si="24"/>
        <v/>
      </c>
      <c r="AJ118" s="129"/>
      <c r="AK118" s="207" t="str">
        <f t="shared" si="25"/>
        <v/>
      </c>
      <c r="AP118" s="220"/>
      <c r="AQ118" s="220"/>
      <c r="AR118" s="220"/>
      <c r="AS118" s="220"/>
      <c r="AT118" s="220"/>
      <c r="AU118" s="220"/>
      <c r="AV118" s="220"/>
      <c r="AW118" s="220"/>
      <c r="AX118" s="220"/>
      <c r="AY118" s="220"/>
      <c r="AZ118" s="220"/>
      <c r="BB118" s="207" t="str">
        <f t="shared" si="26"/>
        <v/>
      </c>
      <c r="BC118" s="220"/>
      <c r="BD118" s="220"/>
      <c r="BE118" s="220"/>
      <c r="BF118" s="225"/>
      <c r="BG118" s="220"/>
      <c r="BH118" s="220"/>
      <c r="BI118" s="220"/>
      <c r="BJ118" s="220"/>
      <c r="BK118" s="220"/>
      <c r="BL118" s="220"/>
      <c r="BM118" s="220"/>
    </row>
    <row r="119" spans="1:65" s="119" customFormat="1" x14ac:dyDescent="0.2">
      <c r="A119" s="84"/>
      <c r="B119" s="84"/>
      <c r="C119" s="207" t="str">
        <f t="shared" si="18"/>
        <v/>
      </c>
      <c r="D119" s="73"/>
      <c r="E119" s="124"/>
      <c r="F119" s="220"/>
      <c r="H119" s="220"/>
      <c r="I119" s="224"/>
      <c r="J119" s="224"/>
      <c r="K119" s="224"/>
      <c r="L119" s="207" t="str">
        <f t="shared" si="19"/>
        <v/>
      </c>
      <c r="M119" s="220"/>
      <c r="N119" s="220"/>
      <c r="O119" s="220"/>
      <c r="P119" s="220"/>
      <c r="Q119" s="220"/>
      <c r="R119" s="220"/>
      <c r="S119" s="220"/>
      <c r="T119" s="220"/>
      <c r="U119" s="220"/>
      <c r="W119" s="129"/>
      <c r="X119" s="130" t="str">
        <f t="shared" si="20"/>
        <v/>
      </c>
      <c r="Y119" s="224"/>
      <c r="Z119" s="224"/>
      <c r="AA119" s="207" t="str">
        <f t="shared" si="21"/>
        <v/>
      </c>
      <c r="AB119" s="224"/>
      <c r="AD119" s="129"/>
      <c r="AE119" s="130" t="str">
        <f t="shared" si="22"/>
        <v/>
      </c>
      <c r="AF119" s="129"/>
      <c r="AG119" s="207" t="str">
        <f t="shared" si="23"/>
        <v/>
      </c>
      <c r="AH119" s="129"/>
      <c r="AI119" s="207" t="str">
        <f t="shared" si="24"/>
        <v/>
      </c>
      <c r="AJ119" s="129"/>
      <c r="AK119" s="207" t="str">
        <f t="shared" si="25"/>
        <v/>
      </c>
      <c r="AP119" s="220"/>
      <c r="AQ119" s="220"/>
      <c r="AR119" s="220"/>
      <c r="AS119" s="220"/>
      <c r="AT119" s="220"/>
      <c r="AU119" s="220"/>
      <c r="AV119" s="220"/>
      <c r="AW119" s="220"/>
      <c r="AX119" s="220"/>
      <c r="AY119" s="220"/>
      <c r="AZ119" s="220"/>
      <c r="BB119" s="207" t="str">
        <f t="shared" si="26"/>
        <v/>
      </c>
      <c r="BC119" s="220"/>
      <c r="BD119" s="220"/>
      <c r="BE119" s="220"/>
      <c r="BF119" s="225"/>
      <c r="BG119" s="220"/>
      <c r="BH119" s="220"/>
      <c r="BI119" s="220"/>
      <c r="BJ119" s="220"/>
      <c r="BK119" s="220"/>
      <c r="BL119" s="220"/>
      <c r="BM119" s="220"/>
    </row>
    <row r="120" spans="1:65" s="119" customFormat="1" x14ac:dyDescent="0.2">
      <c r="A120" s="84"/>
      <c r="B120" s="84"/>
      <c r="C120" s="207" t="str">
        <f t="shared" si="18"/>
        <v/>
      </c>
      <c r="D120" s="73"/>
      <c r="E120" s="124"/>
      <c r="F120" s="220"/>
      <c r="H120" s="220"/>
      <c r="I120" s="224"/>
      <c r="J120" s="224"/>
      <c r="K120" s="224"/>
      <c r="L120" s="207" t="str">
        <f t="shared" si="19"/>
        <v/>
      </c>
      <c r="M120" s="220"/>
      <c r="N120" s="220"/>
      <c r="O120" s="220"/>
      <c r="P120" s="220"/>
      <c r="Q120" s="220"/>
      <c r="R120" s="220"/>
      <c r="S120" s="220"/>
      <c r="T120" s="220"/>
      <c r="U120" s="220"/>
      <c r="W120" s="129"/>
      <c r="X120" s="130" t="str">
        <f t="shared" si="20"/>
        <v/>
      </c>
      <c r="Y120" s="224"/>
      <c r="Z120" s="224"/>
      <c r="AA120" s="207" t="str">
        <f t="shared" si="21"/>
        <v/>
      </c>
      <c r="AB120" s="224"/>
      <c r="AD120" s="129"/>
      <c r="AE120" s="130" t="str">
        <f t="shared" si="22"/>
        <v/>
      </c>
      <c r="AF120" s="129"/>
      <c r="AG120" s="207" t="str">
        <f t="shared" si="23"/>
        <v/>
      </c>
      <c r="AH120" s="129"/>
      <c r="AI120" s="207" t="str">
        <f t="shared" si="24"/>
        <v/>
      </c>
      <c r="AJ120" s="129"/>
      <c r="AK120" s="207" t="str">
        <f t="shared" si="25"/>
        <v/>
      </c>
      <c r="AP120" s="220"/>
      <c r="AQ120" s="220"/>
      <c r="AR120" s="220"/>
      <c r="AS120" s="220"/>
      <c r="AT120" s="220"/>
      <c r="AU120" s="220"/>
      <c r="AV120" s="220"/>
      <c r="AW120" s="220"/>
      <c r="AX120" s="220"/>
      <c r="AY120" s="220"/>
      <c r="AZ120" s="220"/>
      <c r="BB120" s="207" t="str">
        <f t="shared" si="26"/>
        <v/>
      </c>
      <c r="BC120" s="220"/>
      <c r="BD120" s="220"/>
      <c r="BE120" s="220"/>
      <c r="BF120" s="225"/>
      <c r="BG120" s="220"/>
      <c r="BH120" s="220"/>
      <c r="BI120" s="220"/>
      <c r="BJ120" s="220"/>
      <c r="BK120" s="220"/>
      <c r="BL120" s="220"/>
      <c r="BM120" s="220"/>
    </row>
    <row r="121" spans="1:65" s="119" customFormat="1" x14ac:dyDescent="0.2">
      <c r="A121" s="84"/>
      <c r="B121" s="84"/>
      <c r="C121" s="207" t="str">
        <f t="shared" si="18"/>
        <v/>
      </c>
      <c r="D121" s="73"/>
      <c r="E121" s="124"/>
      <c r="F121" s="220"/>
      <c r="H121" s="220"/>
      <c r="I121" s="224"/>
      <c r="J121" s="224"/>
      <c r="K121" s="224"/>
      <c r="L121" s="207" t="str">
        <f t="shared" si="19"/>
        <v/>
      </c>
      <c r="M121" s="220"/>
      <c r="N121" s="220"/>
      <c r="O121" s="220"/>
      <c r="P121" s="220"/>
      <c r="Q121" s="220"/>
      <c r="R121" s="220"/>
      <c r="S121" s="220"/>
      <c r="T121" s="220"/>
      <c r="U121" s="220"/>
      <c r="W121" s="129"/>
      <c r="X121" s="130" t="str">
        <f t="shared" si="20"/>
        <v/>
      </c>
      <c r="Y121" s="224"/>
      <c r="Z121" s="224"/>
      <c r="AA121" s="207" t="str">
        <f t="shared" si="21"/>
        <v/>
      </c>
      <c r="AB121" s="224"/>
      <c r="AD121" s="129"/>
      <c r="AE121" s="130" t="str">
        <f t="shared" si="22"/>
        <v/>
      </c>
      <c r="AF121" s="129"/>
      <c r="AG121" s="207" t="str">
        <f t="shared" si="23"/>
        <v/>
      </c>
      <c r="AH121" s="129"/>
      <c r="AI121" s="207" t="str">
        <f t="shared" si="24"/>
        <v/>
      </c>
      <c r="AJ121" s="129"/>
      <c r="AK121" s="207" t="str">
        <f t="shared" si="25"/>
        <v/>
      </c>
      <c r="AP121" s="220"/>
      <c r="AQ121" s="220"/>
      <c r="AR121" s="220"/>
      <c r="AS121" s="220"/>
      <c r="AT121" s="220"/>
      <c r="AU121" s="220"/>
      <c r="AV121" s="220"/>
      <c r="AW121" s="220"/>
      <c r="AX121" s="220"/>
      <c r="AY121" s="220"/>
      <c r="AZ121" s="220"/>
      <c r="BB121" s="207" t="str">
        <f t="shared" si="26"/>
        <v/>
      </c>
      <c r="BC121" s="220"/>
      <c r="BD121" s="220"/>
      <c r="BE121" s="220"/>
      <c r="BF121" s="225"/>
      <c r="BG121" s="220"/>
      <c r="BH121" s="220"/>
      <c r="BI121" s="220"/>
      <c r="BJ121" s="220"/>
      <c r="BK121" s="220"/>
      <c r="BL121" s="220"/>
      <c r="BM121" s="220"/>
    </row>
    <row r="122" spans="1:65" s="119" customFormat="1" x14ac:dyDescent="0.2">
      <c r="A122" s="84"/>
      <c r="B122" s="84"/>
      <c r="C122" s="207" t="str">
        <f t="shared" si="18"/>
        <v/>
      </c>
      <c r="D122" s="73"/>
      <c r="E122" s="124"/>
      <c r="F122" s="220"/>
      <c r="H122" s="220"/>
      <c r="I122" s="224"/>
      <c r="J122" s="224"/>
      <c r="K122" s="224"/>
      <c r="L122" s="207" t="str">
        <f t="shared" si="19"/>
        <v/>
      </c>
      <c r="M122" s="220"/>
      <c r="N122" s="220"/>
      <c r="O122" s="220"/>
      <c r="P122" s="220"/>
      <c r="Q122" s="220"/>
      <c r="R122" s="220"/>
      <c r="S122" s="220"/>
      <c r="T122" s="220"/>
      <c r="U122" s="220"/>
      <c r="W122" s="129"/>
      <c r="X122" s="130" t="str">
        <f t="shared" si="20"/>
        <v/>
      </c>
      <c r="Y122" s="224"/>
      <c r="Z122" s="224"/>
      <c r="AA122" s="207" t="str">
        <f t="shared" si="21"/>
        <v/>
      </c>
      <c r="AB122" s="224"/>
      <c r="AD122" s="129"/>
      <c r="AE122" s="130" t="str">
        <f t="shared" si="22"/>
        <v/>
      </c>
      <c r="AF122" s="129"/>
      <c r="AG122" s="207" t="str">
        <f t="shared" si="23"/>
        <v/>
      </c>
      <c r="AH122" s="129"/>
      <c r="AI122" s="207" t="str">
        <f t="shared" si="24"/>
        <v/>
      </c>
      <c r="AJ122" s="129"/>
      <c r="AK122" s="207" t="str">
        <f t="shared" si="25"/>
        <v/>
      </c>
      <c r="AP122" s="220"/>
      <c r="AQ122" s="220"/>
      <c r="AR122" s="220"/>
      <c r="AS122" s="220"/>
      <c r="AT122" s="220"/>
      <c r="AU122" s="220"/>
      <c r="AV122" s="220"/>
      <c r="AW122" s="220"/>
      <c r="AX122" s="220"/>
      <c r="AY122" s="220"/>
      <c r="AZ122" s="220"/>
      <c r="BB122" s="207" t="str">
        <f t="shared" si="26"/>
        <v/>
      </c>
      <c r="BC122" s="220"/>
      <c r="BD122" s="220"/>
      <c r="BE122" s="220"/>
      <c r="BF122" s="225"/>
      <c r="BG122" s="220"/>
      <c r="BH122" s="220"/>
      <c r="BI122" s="220"/>
      <c r="BJ122" s="220"/>
      <c r="BK122" s="220"/>
      <c r="BL122" s="220"/>
      <c r="BM122" s="220"/>
    </row>
    <row r="123" spans="1:65" s="119" customFormat="1" x14ac:dyDescent="0.2">
      <c r="A123" s="84"/>
      <c r="B123" s="84"/>
      <c r="C123" s="207" t="str">
        <f t="shared" si="18"/>
        <v/>
      </c>
      <c r="D123" s="73"/>
      <c r="E123" s="124"/>
      <c r="F123" s="220"/>
      <c r="H123" s="220"/>
      <c r="I123" s="224"/>
      <c r="J123" s="224"/>
      <c r="K123" s="224"/>
      <c r="L123" s="207" t="str">
        <f t="shared" si="19"/>
        <v/>
      </c>
      <c r="M123" s="220"/>
      <c r="N123" s="220"/>
      <c r="O123" s="220"/>
      <c r="P123" s="220"/>
      <c r="Q123" s="220"/>
      <c r="R123" s="220"/>
      <c r="S123" s="220"/>
      <c r="T123" s="220"/>
      <c r="U123" s="220"/>
      <c r="W123" s="129"/>
      <c r="X123" s="130" t="str">
        <f t="shared" si="20"/>
        <v/>
      </c>
      <c r="Y123" s="224"/>
      <c r="Z123" s="224"/>
      <c r="AA123" s="207" t="str">
        <f t="shared" si="21"/>
        <v/>
      </c>
      <c r="AB123" s="224"/>
      <c r="AD123" s="129"/>
      <c r="AE123" s="130" t="str">
        <f t="shared" si="22"/>
        <v/>
      </c>
      <c r="AF123" s="129"/>
      <c r="AG123" s="207" t="str">
        <f t="shared" si="23"/>
        <v/>
      </c>
      <c r="AH123" s="129"/>
      <c r="AI123" s="207" t="str">
        <f t="shared" si="24"/>
        <v/>
      </c>
      <c r="AJ123" s="129"/>
      <c r="AK123" s="207" t="str">
        <f t="shared" si="25"/>
        <v/>
      </c>
      <c r="AP123" s="220"/>
      <c r="AQ123" s="220"/>
      <c r="AR123" s="220"/>
      <c r="AS123" s="220"/>
      <c r="AT123" s="220"/>
      <c r="AU123" s="220"/>
      <c r="AV123" s="220"/>
      <c r="AW123" s="220"/>
      <c r="AX123" s="220"/>
      <c r="AY123" s="220"/>
      <c r="AZ123" s="220"/>
      <c r="BB123" s="207" t="str">
        <f t="shared" si="26"/>
        <v/>
      </c>
      <c r="BC123" s="220"/>
      <c r="BD123" s="220"/>
      <c r="BE123" s="220"/>
      <c r="BF123" s="225"/>
      <c r="BG123" s="220"/>
      <c r="BH123" s="220"/>
      <c r="BI123" s="220"/>
      <c r="BJ123" s="220"/>
      <c r="BK123" s="220"/>
      <c r="BL123" s="220"/>
      <c r="BM123" s="220"/>
    </row>
    <row r="124" spans="1:65" s="119" customFormat="1" x14ac:dyDescent="0.2">
      <c r="A124" s="84"/>
      <c r="B124" s="84"/>
      <c r="C124" s="207" t="str">
        <f t="shared" si="18"/>
        <v/>
      </c>
      <c r="D124" s="73"/>
      <c r="E124" s="124"/>
      <c r="F124" s="220"/>
      <c r="H124" s="220"/>
      <c r="I124" s="224"/>
      <c r="J124" s="224"/>
      <c r="K124" s="224"/>
      <c r="L124" s="207" t="str">
        <f t="shared" si="19"/>
        <v/>
      </c>
      <c r="M124" s="220"/>
      <c r="N124" s="220"/>
      <c r="O124" s="220"/>
      <c r="P124" s="220"/>
      <c r="Q124" s="220"/>
      <c r="R124" s="220"/>
      <c r="S124" s="220"/>
      <c r="T124" s="220"/>
      <c r="U124" s="220"/>
      <c r="W124" s="129"/>
      <c r="X124" s="130" t="str">
        <f t="shared" si="20"/>
        <v/>
      </c>
      <c r="Y124" s="224"/>
      <c r="Z124" s="224"/>
      <c r="AA124" s="207" t="str">
        <f t="shared" si="21"/>
        <v/>
      </c>
      <c r="AB124" s="224"/>
      <c r="AD124" s="129"/>
      <c r="AE124" s="130" t="str">
        <f t="shared" si="22"/>
        <v/>
      </c>
      <c r="AF124" s="129"/>
      <c r="AG124" s="207" t="str">
        <f t="shared" si="23"/>
        <v/>
      </c>
      <c r="AH124" s="129"/>
      <c r="AI124" s="207" t="str">
        <f t="shared" si="24"/>
        <v/>
      </c>
      <c r="AJ124" s="129"/>
      <c r="AK124" s="207" t="str">
        <f t="shared" si="25"/>
        <v/>
      </c>
      <c r="AP124" s="220"/>
      <c r="AQ124" s="220"/>
      <c r="AR124" s="220"/>
      <c r="AS124" s="220"/>
      <c r="AT124" s="220"/>
      <c r="AU124" s="220"/>
      <c r="AV124" s="220"/>
      <c r="AW124" s="220"/>
      <c r="AX124" s="220"/>
      <c r="AY124" s="220"/>
      <c r="AZ124" s="220"/>
      <c r="BB124" s="207" t="str">
        <f t="shared" si="26"/>
        <v/>
      </c>
      <c r="BC124" s="220"/>
      <c r="BD124" s="220"/>
      <c r="BE124" s="220"/>
      <c r="BF124" s="225"/>
      <c r="BG124" s="220"/>
      <c r="BH124" s="220"/>
      <c r="BI124" s="220"/>
      <c r="BJ124" s="220"/>
      <c r="BK124" s="220"/>
      <c r="BL124" s="220"/>
      <c r="BM124" s="220"/>
    </row>
    <row r="125" spans="1:65" s="119" customFormat="1" x14ac:dyDescent="0.2">
      <c r="A125" s="84"/>
      <c r="B125" s="84"/>
      <c r="C125" s="207" t="str">
        <f t="shared" si="18"/>
        <v/>
      </c>
      <c r="D125" s="73"/>
      <c r="E125" s="124"/>
      <c r="F125" s="220"/>
      <c r="H125" s="220"/>
      <c r="I125" s="224"/>
      <c r="J125" s="224"/>
      <c r="K125" s="224"/>
      <c r="L125" s="207" t="str">
        <f t="shared" si="19"/>
        <v/>
      </c>
      <c r="M125" s="220"/>
      <c r="N125" s="220"/>
      <c r="O125" s="220"/>
      <c r="P125" s="220"/>
      <c r="Q125" s="220"/>
      <c r="R125" s="220"/>
      <c r="S125" s="220"/>
      <c r="T125" s="220"/>
      <c r="U125" s="220"/>
      <c r="W125" s="129"/>
      <c r="X125" s="130" t="str">
        <f t="shared" si="20"/>
        <v/>
      </c>
      <c r="Y125" s="224"/>
      <c r="Z125" s="224"/>
      <c r="AA125" s="207" t="str">
        <f t="shared" si="21"/>
        <v/>
      </c>
      <c r="AB125" s="224"/>
      <c r="AD125" s="129"/>
      <c r="AE125" s="130" t="str">
        <f t="shared" si="22"/>
        <v/>
      </c>
      <c r="AF125" s="129"/>
      <c r="AG125" s="207" t="str">
        <f t="shared" si="23"/>
        <v/>
      </c>
      <c r="AH125" s="129"/>
      <c r="AI125" s="207" t="str">
        <f t="shared" si="24"/>
        <v/>
      </c>
      <c r="AJ125" s="129"/>
      <c r="AK125" s="207" t="str">
        <f t="shared" si="25"/>
        <v/>
      </c>
      <c r="AP125" s="220"/>
      <c r="AQ125" s="220"/>
      <c r="AR125" s="220"/>
      <c r="AS125" s="220"/>
      <c r="AT125" s="220"/>
      <c r="AU125" s="220"/>
      <c r="AV125" s="220"/>
      <c r="AW125" s="220"/>
      <c r="AX125" s="220"/>
      <c r="AY125" s="220"/>
      <c r="AZ125" s="220"/>
      <c r="BB125" s="207" t="str">
        <f t="shared" si="26"/>
        <v/>
      </c>
      <c r="BC125" s="220"/>
      <c r="BD125" s="220"/>
      <c r="BE125" s="220"/>
      <c r="BF125" s="225"/>
      <c r="BG125" s="220"/>
      <c r="BH125" s="220"/>
      <c r="BI125" s="220"/>
      <c r="BJ125" s="220"/>
      <c r="BK125" s="220"/>
      <c r="BL125" s="220"/>
      <c r="BM125" s="220"/>
    </row>
    <row r="126" spans="1:65" s="119" customFormat="1" x14ac:dyDescent="0.2">
      <c r="A126" s="84"/>
      <c r="B126" s="84"/>
      <c r="C126" s="207" t="str">
        <f t="shared" si="18"/>
        <v/>
      </c>
      <c r="D126" s="73"/>
      <c r="E126" s="124"/>
      <c r="F126" s="220"/>
      <c r="H126" s="220"/>
      <c r="I126" s="224"/>
      <c r="J126" s="224"/>
      <c r="K126" s="224"/>
      <c r="L126" s="207" t="str">
        <f t="shared" si="19"/>
        <v/>
      </c>
      <c r="M126" s="220"/>
      <c r="N126" s="220"/>
      <c r="O126" s="220"/>
      <c r="P126" s="220"/>
      <c r="Q126" s="220"/>
      <c r="R126" s="220"/>
      <c r="S126" s="220"/>
      <c r="T126" s="220"/>
      <c r="U126" s="220"/>
      <c r="W126" s="129"/>
      <c r="X126" s="130" t="str">
        <f t="shared" si="20"/>
        <v/>
      </c>
      <c r="Y126" s="224"/>
      <c r="Z126" s="224"/>
      <c r="AA126" s="207" t="str">
        <f t="shared" si="21"/>
        <v/>
      </c>
      <c r="AB126" s="224"/>
      <c r="AD126" s="129"/>
      <c r="AE126" s="130" t="str">
        <f t="shared" si="22"/>
        <v/>
      </c>
      <c r="AF126" s="129"/>
      <c r="AG126" s="207" t="str">
        <f t="shared" si="23"/>
        <v/>
      </c>
      <c r="AH126" s="129"/>
      <c r="AI126" s="207" t="str">
        <f t="shared" si="24"/>
        <v/>
      </c>
      <c r="AJ126" s="129"/>
      <c r="AK126" s="207" t="str">
        <f t="shared" si="25"/>
        <v/>
      </c>
      <c r="AP126" s="220"/>
      <c r="AQ126" s="220"/>
      <c r="AR126" s="220"/>
      <c r="AS126" s="220"/>
      <c r="AT126" s="220"/>
      <c r="AU126" s="220"/>
      <c r="AV126" s="220"/>
      <c r="AW126" s="220"/>
      <c r="AX126" s="220"/>
      <c r="AY126" s="220"/>
      <c r="AZ126" s="220"/>
      <c r="BB126" s="207" t="str">
        <f t="shared" si="26"/>
        <v/>
      </c>
      <c r="BC126" s="220"/>
      <c r="BD126" s="220"/>
      <c r="BE126" s="220"/>
      <c r="BF126" s="225"/>
      <c r="BG126" s="220"/>
      <c r="BH126" s="220"/>
      <c r="BI126" s="220"/>
      <c r="BJ126" s="220"/>
      <c r="BK126" s="220"/>
      <c r="BL126" s="220"/>
      <c r="BM126" s="220"/>
    </row>
    <row r="127" spans="1:65" s="119" customFormat="1" x14ac:dyDescent="0.2">
      <c r="A127" s="84"/>
      <c r="B127" s="84"/>
      <c r="C127" s="207" t="str">
        <f t="shared" si="18"/>
        <v/>
      </c>
      <c r="D127" s="73"/>
      <c r="E127" s="124"/>
      <c r="F127" s="220"/>
      <c r="H127" s="220"/>
      <c r="I127" s="224"/>
      <c r="J127" s="224"/>
      <c r="K127" s="224"/>
      <c r="L127" s="207" t="str">
        <f t="shared" si="19"/>
        <v/>
      </c>
      <c r="M127" s="220"/>
      <c r="N127" s="220"/>
      <c r="O127" s="220"/>
      <c r="P127" s="220"/>
      <c r="Q127" s="220"/>
      <c r="R127" s="220"/>
      <c r="S127" s="220"/>
      <c r="T127" s="220"/>
      <c r="U127" s="220"/>
      <c r="W127" s="129"/>
      <c r="X127" s="130" t="str">
        <f t="shared" si="20"/>
        <v/>
      </c>
      <c r="Y127" s="224"/>
      <c r="Z127" s="224"/>
      <c r="AA127" s="207" t="str">
        <f t="shared" si="21"/>
        <v/>
      </c>
      <c r="AB127" s="224"/>
      <c r="AD127" s="129"/>
      <c r="AE127" s="130" t="str">
        <f t="shared" si="22"/>
        <v/>
      </c>
      <c r="AF127" s="129"/>
      <c r="AG127" s="207" t="str">
        <f t="shared" si="23"/>
        <v/>
      </c>
      <c r="AH127" s="129"/>
      <c r="AI127" s="207" t="str">
        <f t="shared" si="24"/>
        <v/>
      </c>
      <c r="AJ127" s="129"/>
      <c r="AK127" s="207" t="str">
        <f t="shared" si="25"/>
        <v/>
      </c>
      <c r="AP127" s="220"/>
      <c r="AQ127" s="220"/>
      <c r="AR127" s="220"/>
      <c r="AS127" s="220"/>
      <c r="AT127" s="220"/>
      <c r="AU127" s="220"/>
      <c r="AV127" s="220"/>
      <c r="AW127" s="220"/>
      <c r="AX127" s="220"/>
      <c r="AY127" s="220"/>
      <c r="AZ127" s="220"/>
      <c r="BB127" s="207" t="str">
        <f t="shared" si="26"/>
        <v/>
      </c>
      <c r="BC127" s="220"/>
      <c r="BD127" s="220"/>
      <c r="BE127" s="220"/>
      <c r="BF127" s="225"/>
      <c r="BG127" s="220"/>
      <c r="BH127" s="220"/>
      <c r="BI127" s="220"/>
      <c r="BJ127" s="220"/>
      <c r="BK127" s="220"/>
      <c r="BL127" s="220"/>
      <c r="BM127" s="220"/>
    </row>
    <row r="128" spans="1:65" s="119" customFormat="1" x14ac:dyDescent="0.2">
      <c r="A128" s="84"/>
      <c r="B128" s="84"/>
      <c r="C128" s="207" t="str">
        <f t="shared" si="18"/>
        <v/>
      </c>
      <c r="D128" s="73"/>
      <c r="E128" s="124"/>
      <c r="F128" s="220"/>
      <c r="H128" s="220"/>
      <c r="I128" s="224"/>
      <c r="J128" s="224"/>
      <c r="K128" s="224"/>
      <c r="L128" s="207" t="str">
        <f t="shared" si="19"/>
        <v/>
      </c>
      <c r="M128" s="220"/>
      <c r="N128" s="220"/>
      <c r="O128" s="220"/>
      <c r="P128" s="220"/>
      <c r="Q128" s="220"/>
      <c r="R128" s="220"/>
      <c r="S128" s="220"/>
      <c r="T128" s="220"/>
      <c r="U128" s="220"/>
      <c r="W128" s="129"/>
      <c r="X128" s="130" t="str">
        <f t="shared" si="20"/>
        <v/>
      </c>
      <c r="Y128" s="224"/>
      <c r="Z128" s="224"/>
      <c r="AA128" s="207" t="str">
        <f t="shared" si="21"/>
        <v/>
      </c>
      <c r="AB128" s="224"/>
      <c r="AD128" s="129"/>
      <c r="AE128" s="130" t="str">
        <f t="shared" si="22"/>
        <v/>
      </c>
      <c r="AF128" s="129"/>
      <c r="AG128" s="207" t="str">
        <f t="shared" si="23"/>
        <v/>
      </c>
      <c r="AH128" s="129"/>
      <c r="AI128" s="207" t="str">
        <f t="shared" si="24"/>
        <v/>
      </c>
      <c r="AJ128" s="129"/>
      <c r="AK128" s="207" t="str">
        <f t="shared" si="25"/>
        <v/>
      </c>
      <c r="AP128" s="220"/>
      <c r="AQ128" s="220"/>
      <c r="AR128" s="220"/>
      <c r="AS128" s="220"/>
      <c r="AT128" s="220"/>
      <c r="AU128" s="220"/>
      <c r="AV128" s="220"/>
      <c r="AW128" s="220"/>
      <c r="AX128" s="220"/>
      <c r="AY128" s="220"/>
      <c r="AZ128" s="220"/>
      <c r="BB128" s="207" t="str">
        <f t="shared" si="26"/>
        <v/>
      </c>
      <c r="BC128" s="220"/>
      <c r="BD128" s="220"/>
      <c r="BE128" s="220"/>
      <c r="BF128" s="225"/>
      <c r="BG128" s="220"/>
      <c r="BH128" s="220"/>
      <c r="BI128" s="220"/>
      <c r="BJ128" s="220"/>
      <c r="BK128" s="220"/>
      <c r="BL128" s="220"/>
      <c r="BM128" s="220"/>
    </row>
    <row r="129" spans="1:65" s="119" customFormat="1" x14ac:dyDescent="0.2">
      <c r="A129" s="84"/>
      <c r="B129" s="84"/>
      <c r="C129" s="207" t="str">
        <f t="shared" si="18"/>
        <v/>
      </c>
      <c r="D129" s="73"/>
      <c r="E129" s="124"/>
      <c r="F129" s="220"/>
      <c r="H129" s="220"/>
      <c r="I129" s="224"/>
      <c r="J129" s="224"/>
      <c r="K129" s="224"/>
      <c r="L129" s="207" t="str">
        <f t="shared" si="19"/>
        <v/>
      </c>
      <c r="M129" s="220"/>
      <c r="N129" s="220"/>
      <c r="O129" s="220"/>
      <c r="P129" s="220"/>
      <c r="Q129" s="220"/>
      <c r="R129" s="220"/>
      <c r="S129" s="220"/>
      <c r="T129" s="220"/>
      <c r="U129" s="220"/>
      <c r="W129" s="129"/>
      <c r="X129" s="130" t="str">
        <f t="shared" si="20"/>
        <v/>
      </c>
      <c r="Y129" s="224"/>
      <c r="Z129" s="224"/>
      <c r="AA129" s="207" t="str">
        <f t="shared" si="21"/>
        <v/>
      </c>
      <c r="AB129" s="224"/>
      <c r="AD129" s="129"/>
      <c r="AE129" s="130" t="str">
        <f t="shared" si="22"/>
        <v/>
      </c>
      <c r="AF129" s="129"/>
      <c r="AG129" s="207" t="str">
        <f t="shared" si="23"/>
        <v/>
      </c>
      <c r="AH129" s="129"/>
      <c r="AI129" s="207" t="str">
        <f t="shared" si="24"/>
        <v/>
      </c>
      <c r="AJ129" s="129"/>
      <c r="AK129" s="207" t="str">
        <f t="shared" si="25"/>
        <v/>
      </c>
      <c r="AP129" s="220"/>
      <c r="AQ129" s="220"/>
      <c r="AR129" s="220"/>
      <c r="AS129" s="220"/>
      <c r="AT129" s="220"/>
      <c r="AU129" s="220"/>
      <c r="AV129" s="220"/>
      <c r="AW129" s="220"/>
      <c r="AX129" s="220"/>
      <c r="AY129" s="220"/>
      <c r="AZ129" s="220"/>
      <c r="BB129" s="207" t="str">
        <f t="shared" si="26"/>
        <v/>
      </c>
      <c r="BC129" s="220"/>
      <c r="BD129" s="220"/>
      <c r="BE129" s="220"/>
      <c r="BF129" s="225"/>
      <c r="BG129" s="220"/>
      <c r="BH129" s="220"/>
      <c r="BI129" s="220"/>
      <c r="BJ129" s="220"/>
      <c r="BK129" s="220"/>
      <c r="BL129" s="220"/>
      <c r="BM129" s="220"/>
    </row>
    <row r="130" spans="1:65" s="119" customFormat="1" x14ac:dyDescent="0.2">
      <c r="A130" s="84"/>
      <c r="B130" s="84"/>
      <c r="C130" s="207" t="str">
        <f t="shared" si="18"/>
        <v/>
      </c>
      <c r="D130" s="73"/>
      <c r="E130" s="124"/>
      <c r="F130" s="220"/>
      <c r="H130" s="220"/>
      <c r="I130" s="224"/>
      <c r="J130" s="224"/>
      <c r="K130" s="224"/>
      <c r="L130" s="207" t="str">
        <f t="shared" si="19"/>
        <v/>
      </c>
      <c r="M130" s="220"/>
      <c r="N130" s="220"/>
      <c r="O130" s="220"/>
      <c r="P130" s="220"/>
      <c r="Q130" s="220"/>
      <c r="R130" s="220"/>
      <c r="S130" s="220"/>
      <c r="T130" s="220"/>
      <c r="U130" s="220"/>
      <c r="W130" s="129"/>
      <c r="X130" s="130" t="str">
        <f t="shared" si="20"/>
        <v/>
      </c>
      <c r="Y130" s="224"/>
      <c r="Z130" s="224"/>
      <c r="AA130" s="207" t="str">
        <f t="shared" si="21"/>
        <v/>
      </c>
      <c r="AB130" s="224"/>
      <c r="AD130" s="129"/>
      <c r="AE130" s="130" t="str">
        <f t="shared" si="22"/>
        <v/>
      </c>
      <c r="AF130" s="129"/>
      <c r="AG130" s="207" t="str">
        <f t="shared" si="23"/>
        <v/>
      </c>
      <c r="AH130" s="129"/>
      <c r="AI130" s="207" t="str">
        <f t="shared" si="24"/>
        <v/>
      </c>
      <c r="AJ130" s="129"/>
      <c r="AK130" s="207" t="str">
        <f t="shared" si="25"/>
        <v/>
      </c>
      <c r="AP130" s="220"/>
      <c r="AQ130" s="220"/>
      <c r="AR130" s="220"/>
      <c r="AS130" s="220"/>
      <c r="AT130" s="220"/>
      <c r="AU130" s="220"/>
      <c r="AV130" s="220"/>
      <c r="AW130" s="220"/>
      <c r="AX130" s="220"/>
      <c r="AY130" s="220"/>
      <c r="AZ130" s="220"/>
      <c r="BB130" s="207" t="str">
        <f t="shared" si="26"/>
        <v/>
      </c>
      <c r="BC130" s="220"/>
      <c r="BD130" s="220"/>
      <c r="BE130" s="220"/>
      <c r="BF130" s="225"/>
      <c r="BG130" s="220"/>
      <c r="BH130" s="220"/>
      <c r="BI130" s="220"/>
      <c r="BJ130" s="220"/>
      <c r="BK130" s="220"/>
      <c r="BL130" s="220"/>
      <c r="BM130" s="220"/>
    </row>
    <row r="131" spans="1:65" s="119" customFormat="1" x14ac:dyDescent="0.2">
      <c r="A131" s="84"/>
      <c r="B131" s="84"/>
      <c r="C131" s="207" t="str">
        <f t="shared" si="18"/>
        <v/>
      </c>
      <c r="D131" s="73"/>
      <c r="E131" s="124"/>
      <c r="F131" s="220"/>
      <c r="H131" s="220"/>
      <c r="I131" s="224"/>
      <c r="J131" s="224"/>
      <c r="K131" s="224"/>
      <c r="L131" s="207" t="str">
        <f t="shared" si="19"/>
        <v/>
      </c>
      <c r="M131" s="220"/>
      <c r="N131" s="220"/>
      <c r="O131" s="220"/>
      <c r="P131" s="220"/>
      <c r="Q131" s="220"/>
      <c r="R131" s="220"/>
      <c r="S131" s="220"/>
      <c r="T131" s="220"/>
      <c r="U131" s="220"/>
      <c r="W131" s="129"/>
      <c r="X131" s="130" t="str">
        <f t="shared" si="20"/>
        <v/>
      </c>
      <c r="Y131" s="224"/>
      <c r="Z131" s="224"/>
      <c r="AA131" s="207" t="str">
        <f t="shared" si="21"/>
        <v/>
      </c>
      <c r="AB131" s="224"/>
      <c r="AD131" s="129"/>
      <c r="AE131" s="130" t="str">
        <f t="shared" si="22"/>
        <v/>
      </c>
      <c r="AF131" s="129"/>
      <c r="AG131" s="207" t="str">
        <f t="shared" si="23"/>
        <v/>
      </c>
      <c r="AH131" s="129"/>
      <c r="AI131" s="207" t="str">
        <f t="shared" si="24"/>
        <v/>
      </c>
      <c r="AJ131" s="129"/>
      <c r="AK131" s="207" t="str">
        <f t="shared" si="25"/>
        <v/>
      </c>
      <c r="AP131" s="220"/>
      <c r="AQ131" s="220"/>
      <c r="AR131" s="220"/>
      <c r="AS131" s="220"/>
      <c r="AT131" s="220"/>
      <c r="AU131" s="220"/>
      <c r="AV131" s="220"/>
      <c r="AW131" s="220"/>
      <c r="AX131" s="220"/>
      <c r="AY131" s="220"/>
      <c r="AZ131" s="220"/>
      <c r="BB131" s="207" t="str">
        <f t="shared" si="26"/>
        <v/>
      </c>
      <c r="BC131" s="220"/>
      <c r="BD131" s="220"/>
      <c r="BE131" s="220"/>
      <c r="BF131" s="225"/>
      <c r="BG131" s="220"/>
      <c r="BH131" s="220"/>
      <c r="BI131" s="220"/>
      <c r="BJ131" s="220"/>
      <c r="BK131" s="220"/>
      <c r="BL131" s="220"/>
      <c r="BM131" s="220"/>
    </row>
    <row r="132" spans="1:65" s="119" customFormat="1" x14ac:dyDescent="0.2">
      <c r="A132" s="84"/>
      <c r="B132" s="84"/>
      <c r="C132" s="207" t="str">
        <f t="shared" si="18"/>
        <v/>
      </c>
      <c r="D132" s="73"/>
      <c r="E132" s="124"/>
      <c r="F132" s="220"/>
      <c r="H132" s="220"/>
      <c r="I132" s="224"/>
      <c r="J132" s="224"/>
      <c r="K132" s="224"/>
      <c r="L132" s="207" t="str">
        <f t="shared" si="19"/>
        <v/>
      </c>
      <c r="M132" s="220"/>
      <c r="N132" s="220"/>
      <c r="O132" s="220"/>
      <c r="P132" s="220"/>
      <c r="Q132" s="220"/>
      <c r="R132" s="220"/>
      <c r="S132" s="220"/>
      <c r="T132" s="220"/>
      <c r="U132" s="220"/>
      <c r="W132" s="129"/>
      <c r="X132" s="130" t="str">
        <f t="shared" si="20"/>
        <v/>
      </c>
      <c r="Y132" s="224"/>
      <c r="Z132" s="224"/>
      <c r="AA132" s="207" t="str">
        <f t="shared" si="21"/>
        <v/>
      </c>
      <c r="AB132" s="224"/>
      <c r="AD132" s="129"/>
      <c r="AE132" s="130" t="str">
        <f t="shared" si="22"/>
        <v/>
      </c>
      <c r="AF132" s="129"/>
      <c r="AG132" s="207" t="str">
        <f t="shared" si="23"/>
        <v/>
      </c>
      <c r="AH132" s="129"/>
      <c r="AI132" s="207" t="str">
        <f t="shared" si="24"/>
        <v/>
      </c>
      <c r="AJ132" s="129"/>
      <c r="AK132" s="207" t="str">
        <f t="shared" si="25"/>
        <v/>
      </c>
      <c r="AP132" s="220"/>
      <c r="AQ132" s="220"/>
      <c r="AR132" s="220"/>
      <c r="AS132" s="220"/>
      <c r="AT132" s="220"/>
      <c r="AU132" s="220"/>
      <c r="AV132" s="220"/>
      <c r="AW132" s="220"/>
      <c r="AX132" s="220"/>
      <c r="AY132" s="220"/>
      <c r="AZ132" s="220"/>
      <c r="BB132" s="207" t="str">
        <f t="shared" si="26"/>
        <v/>
      </c>
      <c r="BC132" s="220"/>
      <c r="BD132" s="220"/>
      <c r="BE132" s="220"/>
      <c r="BF132" s="225"/>
      <c r="BG132" s="220"/>
      <c r="BH132" s="220"/>
      <c r="BI132" s="220"/>
      <c r="BJ132" s="220"/>
      <c r="BK132" s="220"/>
      <c r="BL132" s="220"/>
      <c r="BM132" s="220"/>
    </row>
    <row r="133" spans="1:65" s="119" customFormat="1" x14ac:dyDescent="0.2">
      <c r="A133" s="84"/>
      <c r="B133" s="84"/>
      <c r="C133" s="207" t="str">
        <f t="shared" si="18"/>
        <v/>
      </c>
      <c r="D133" s="73"/>
      <c r="E133" s="124"/>
      <c r="F133" s="220"/>
      <c r="H133" s="220"/>
      <c r="I133" s="224"/>
      <c r="J133" s="224"/>
      <c r="K133" s="224"/>
      <c r="L133" s="207" t="str">
        <f t="shared" si="19"/>
        <v/>
      </c>
      <c r="M133" s="220"/>
      <c r="N133" s="220"/>
      <c r="O133" s="220"/>
      <c r="P133" s="220"/>
      <c r="Q133" s="220"/>
      <c r="R133" s="220"/>
      <c r="S133" s="220"/>
      <c r="T133" s="220"/>
      <c r="U133" s="220"/>
      <c r="W133" s="129"/>
      <c r="X133" s="130" t="str">
        <f t="shared" si="20"/>
        <v/>
      </c>
      <c r="Y133" s="224"/>
      <c r="Z133" s="224"/>
      <c r="AA133" s="207" t="str">
        <f t="shared" si="21"/>
        <v/>
      </c>
      <c r="AB133" s="224"/>
      <c r="AD133" s="129"/>
      <c r="AE133" s="130" t="str">
        <f t="shared" si="22"/>
        <v/>
      </c>
      <c r="AF133" s="129"/>
      <c r="AG133" s="207" t="str">
        <f t="shared" si="23"/>
        <v/>
      </c>
      <c r="AH133" s="129"/>
      <c r="AI133" s="207" t="str">
        <f t="shared" si="24"/>
        <v/>
      </c>
      <c r="AJ133" s="129"/>
      <c r="AK133" s="207" t="str">
        <f t="shared" si="25"/>
        <v/>
      </c>
      <c r="AP133" s="220"/>
      <c r="AQ133" s="220"/>
      <c r="AR133" s="220"/>
      <c r="AS133" s="220"/>
      <c r="AT133" s="220"/>
      <c r="AU133" s="220"/>
      <c r="AV133" s="220"/>
      <c r="AW133" s="220"/>
      <c r="AX133" s="220"/>
      <c r="AY133" s="220"/>
      <c r="AZ133" s="220"/>
      <c r="BB133" s="207" t="str">
        <f t="shared" si="26"/>
        <v/>
      </c>
      <c r="BC133" s="220"/>
      <c r="BD133" s="220"/>
      <c r="BE133" s="220"/>
      <c r="BF133" s="225"/>
      <c r="BG133" s="220"/>
      <c r="BH133" s="220"/>
      <c r="BI133" s="220"/>
      <c r="BJ133" s="220"/>
      <c r="BK133" s="220"/>
      <c r="BL133" s="220"/>
      <c r="BM133" s="220"/>
    </row>
    <row r="134" spans="1:65" s="119" customFormat="1" x14ac:dyDescent="0.2">
      <c r="A134" s="84"/>
      <c r="B134" s="84"/>
      <c r="C134" s="207" t="str">
        <f t="shared" si="18"/>
        <v/>
      </c>
      <c r="D134" s="73"/>
      <c r="E134" s="124"/>
      <c r="F134" s="220"/>
      <c r="H134" s="220"/>
      <c r="I134" s="224"/>
      <c r="J134" s="224"/>
      <c r="K134" s="224"/>
      <c r="L134" s="207" t="str">
        <f t="shared" si="19"/>
        <v/>
      </c>
      <c r="M134" s="220"/>
      <c r="N134" s="220"/>
      <c r="O134" s="220"/>
      <c r="P134" s="220"/>
      <c r="Q134" s="220"/>
      <c r="R134" s="220"/>
      <c r="S134" s="220"/>
      <c r="T134" s="220"/>
      <c r="U134" s="220"/>
      <c r="W134" s="129"/>
      <c r="X134" s="130" t="str">
        <f t="shared" si="20"/>
        <v/>
      </c>
      <c r="Y134" s="224"/>
      <c r="Z134" s="224"/>
      <c r="AA134" s="207" t="str">
        <f t="shared" si="21"/>
        <v/>
      </c>
      <c r="AB134" s="224"/>
      <c r="AD134" s="129"/>
      <c r="AE134" s="130" t="str">
        <f t="shared" si="22"/>
        <v/>
      </c>
      <c r="AF134" s="129"/>
      <c r="AG134" s="207" t="str">
        <f t="shared" si="23"/>
        <v/>
      </c>
      <c r="AH134" s="129"/>
      <c r="AI134" s="207" t="str">
        <f t="shared" si="24"/>
        <v/>
      </c>
      <c r="AJ134" s="129"/>
      <c r="AK134" s="207" t="str">
        <f t="shared" si="25"/>
        <v/>
      </c>
      <c r="AP134" s="220"/>
      <c r="AQ134" s="220"/>
      <c r="AR134" s="220"/>
      <c r="AS134" s="220"/>
      <c r="AT134" s="220"/>
      <c r="AU134" s="220"/>
      <c r="AV134" s="220"/>
      <c r="AW134" s="220"/>
      <c r="AX134" s="220"/>
      <c r="AY134" s="220"/>
      <c r="AZ134" s="220"/>
      <c r="BB134" s="207" t="str">
        <f t="shared" si="26"/>
        <v/>
      </c>
      <c r="BC134" s="220"/>
      <c r="BD134" s="220"/>
      <c r="BE134" s="220"/>
      <c r="BF134" s="225"/>
      <c r="BG134" s="220"/>
      <c r="BH134" s="220"/>
      <c r="BI134" s="220"/>
      <c r="BJ134" s="220"/>
      <c r="BK134" s="220"/>
      <c r="BL134" s="220"/>
      <c r="BM134" s="220"/>
    </row>
    <row r="135" spans="1:65" s="119" customFormat="1" x14ac:dyDescent="0.2">
      <c r="A135" s="84"/>
      <c r="B135" s="84"/>
      <c r="C135" s="207" t="str">
        <f t="shared" ref="C135:C198" si="27">IF(D135="","",(VLOOKUP(D135,Generic_Road_Names_Table_Array,2,FALSE)))</f>
        <v/>
      </c>
      <c r="D135" s="73"/>
      <c r="E135" s="124"/>
      <c r="F135" s="220"/>
      <c r="H135" s="220"/>
      <c r="I135" s="224"/>
      <c r="J135" s="224"/>
      <c r="K135" s="224"/>
      <c r="L135" s="207" t="str">
        <f t="shared" ref="L135:L198" si="28">IF(K135="","",(VLOOKUP(K135,Footpaths_Footpath_Position_Table_Array,2,FALSE)))</f>
        <v/>
      </c>
      <c r="M135" s="220"/>
      <c r="N135" s="220"/>
      <c r="O135" s="220"/>
      <c r="P135" s="220"/>
      <c r="Q135" s="220"/>
      <c r="R135" s="220"/>
      <c r="S135" s="220"/>
      <c r="T135" s="220"/>
      <c r="U135" s="220"/>
      <c r="W135" s="129"/>
      <c r="X135" s="130" t="str">
        <f t="shared" ref="X135:X198" si="29">IF(W135="","",(VLOOKUP(W135,Generic_Length_Adjustment_Reason_Table_Array,2,FALSE)))</f>
        <v/>
      </c>
      <c r="Y135" s="224"/>
      <c r="Z135" s="224"/>
      <c r="AA135" s="207" t="str">
        <f t="shared" ref="AA135:AA198" si="30">IF(Z135="","",(VLOOKUP(Z135,Footpaths_Footpath_Surface_Material_Table_Array,2,FALSE)))</f>
        <v/>
      </c>
      <c r="AB135" s="224"/>
      <c r="AD135" s="129"/>
      <c r="AE135" s="130" t="str">
        <f t="shared" ref="AE135:AE198" si="31">IF(AD135="","",VLOOKUP(AD135,Surfacing_Surface_Binder_Table_Array,2,FALSE))</f>
        <v/>
      </c>
      <c r="AF135" s="129"/>
      <c r="AG135" s="207" t="str">
        <f t="shared" ref="AG135:AG198" si="32">IF(AF135="","",VLOOKUP(AF135,Footpaths_Pedestrian_Use_Table_Array,2,FALSE))</f>
        <v/>
      </c>
      <c r="AH135" s="129"/>
      <c r="AI135" s="207" t="str">
        <f t="shared" ref="AI135:AI198" si="33">IF(AH135="","",VLOOKUP(AH135,Footpaths_Pedestrian_Use_Table_Array,2,FALSE))</f>
        <v/>
      </c>
      <c r="AJ135" s="129"/>
      <c r="AK135" s="207" t="str">
        <f t="shared" ref="AK135:AK198" si="34">IF(AJ135="","",VLOOKUP(AJ135,Footpaths_Pedestrian_Use_Table_Array,2,FALSE))</f>
        <v/>
      </c>
      <c r="AP135" s="220"/>
      <c r="AQ135" s="220"/>
      <c r="AR135" s="220"/>
      <c r="AS135" s="220"/>
      <c r="AT135" s="220"/>
      <c r="AU135" s="220"/>
      <c r="AV135" s="220"/>
      <c r="AW135" s="220"/>
      <c r="AX135" s="220"/>
      <c r="AY135" s="220"/>
      <c r="AZ135" s="220"/>
      <c r="BB135" s="207" t="str">
        <f t="shared" ref="BB135:BB198" si="35">IF(BA135="","",VLOOKUP(BA135,Footpaths_Footpath_Purpose_Table_Array,2,FALSE))</f>
        <v/>
      </c>
      <c r="BC135" s="220"/>
      <c r="BD135" s="220"/>
      <c r="BE135" s="220"/>
      <c r="BF135" s="225"/>
      <c r="BG135" s="220"/>
      <c r="BH135" s="220"/>
      <c r="BI135" s="220"/>
      <c r="BJ135" s="220"/>
      <c r="BK135" s="220"/>
      <c r="BL135" s="220"/>
      <c r="BM135" s="220"/>
    </row>
    <row r="136" spans="1:65" s="119" customFormat="1" x14ac:dyDescent="0.2">
      <c r="A136" s="84"/>
      <c r="B136" s="84"/>
      <c r="C136" s="207" t="str">
        <f t="shared" si="27"/>
        <v/>
      </c>
      <c r="D136" s="73"/>
      <c r="E136" s="124"/>
      <c r="F136" s="220"/>
      <c r="H136" s="220"/>
      <c r="I136" s="224"/>
      <c r="J136" s="224"/>
      <c r="K136" s="224"/>
      <c r="L136" s="207" t="str">
        <f t="shared" si="28"/>
        <v/>
      </c>
      <c r="M136" s="220"/>
      <c r="N136" s="220"/>
      <c r="O136" s="220"/>
      <c r="P136" s="220"/>
      <c r="Q136" s="220"/>
      <c r="R136" s="220"/>
      <c r="S136" s="220"/>
      <c r="T136" s="220"/>
      <c r="U136" s="220"/>
      <c r="W136" s="129"/>
      <c r="X136" s="130" t="str">
        <f t="shared" si="29"/>
        <v/>
      </c>
      <c r="Y136" s="224"/>
      <c r="Z136" s="224"/>
      <c r="AA136" s="207" t="str">
        <f t="shared" si="30"/>
        <v/>
      </c>
      <c r="AB136" s="224"/>
      <c r="AD136" s="129"/>
      <c r="AE136" s="130" t="str">
        <f t="shared" si="31"/>
        <v/>
      </c>
      <c r="AF136" s="129"/>
      <c r="AG136" s="207" t="str">
        <f t="shared" si="32"/>
        <v/>
      </c>
      <c r="AH136" s="129"/>
      <c r="AI136" s="207" t="str">
        <f t="shared" si="33"/>
        <v/>
      </c>
      <c r="AJ136" s="129"/>
      <c r="AK136" s="207" t="str">
        <f t="shared" si="34"/>
        <v/>
      </c>
      <c r="AP136" s="220"/>
      <c r="AQ136" s="220"/>
      <c r="AR136" s="220"/>
      <c r="AS136" s="220"/>
      <c r="AT136" s="220"/>
      <c r="AU136" s="220"/>
      <c r="AV136" s="220"/>
      <c r="AW136" s="220"/>
      <c r="AX136" s="220"/>
      <c r="AY136" s="220"/>
      <c r="AZ136" s="220"/>
      <c r="BB136" s="207" t="str">
        <f t="shared" si="35"/>
        <v/>
      </c>
      <c r="BC136" s="220"/>
      <c r="BD136" s="220"/>
      <c r="BE136" s="220"/>
      <c r="BF136" s="225"/>
      <c r="BG136" s="220"/>
      <c r="BH136" s="220"/>
      <c r="BI136" s="220"/>
      <c r="BJ136" s="220"/>
      <c r="BK136" s="220"/>
      <c r="BL136" s="220"/>
      <c r="BM136" s="220"/>
    </row>
    <row r="137" spans="1:65" s="119" customFormat="1" x14ac:dyDescent="0.2">
      <c r="A137" s="84"/>
      <c r="B137" s="84"/>
      <c r="C137" s="207" t="str">
        <f t="shared" si="27"/>
        <v/>
      </c>
      <c r="D137" s="73"/>
      <c r="E137" s="124"/>
      <c r="F137" s="220"/>
      <c r="H137" s="220"/>
      <c r="I137" s="224"/>
      <c r="J137" s="224"/>
      <c r="K137" s="224"/>
      <c r="L137" s="207" t="str">
        <f t="shared" si="28"/>
        <v/>
      </c>
      <c r="M137" s="220"/>
      <c r="N137" s="220"/>
      <c r="O137" s="220"/>
      <c r="P137" s="220"/>
      <c r="Q137" s="220"/>
      <c r="R137" s="220"/>
      <c r="S137" s="220"/>
      <c r="T137" s="220"/>
      <c r="U137" s="220"/>
      <c r="W137" s="129"/>
      <c r="X137" s="130" t="str">
        <f t="shared" si="29"/>
        <v/>
      </c>
      <c r="Y137" s="224"/>
      <c r="Z137" s="224"/>
      <c r="AA137" s="207" t="str">
        <f t="shared" si="30"/>
        <v/>
      </c>
      <c r="AB137" s="224"/>
      <c r="AD137" s="129"/>
      <c r="AE137" s="130" t="str">
        <f t="shared" si="31"/>
        <v/>
      </c>
      <c r="AF137" s="129"/>
      <c r="AG137" s="207" t="str">
        <f t="shared" si="32"/>
        <v/>
      </c>
      <c r="AH137" s="129"/>
      <c r="AI137" s="207" t="str">
        <f t="shared" si="33"/>
        <v/>
      </c>
      <c r="AJ137" s="129"/>
      <c r="AK137" s="207" t="str">
        <f t="shared" si="34"/>
        <v/>
      </c>
      <c r="AP137" s="220"/>
      <c r="AQ137" s="220"/>
      <c r="AR137" s="220"/>
      <c r="AS137" s="220"/>
      <c r="AT137" s="220"/>
      <c r="AU137" s="220"/>
      <c r="AV137" s="220"/>
      <c r="AW137" s="220"/>
      <c r="AX137" s="220"/>
      <c r="AY137" s="220"/>
      <c r="AZ137" s="220"/>
      <c r="BB137" s="207" t="str">
        <f t="shared" si="35"/>
        <v/>
      </c>
      <c r="BC137" s="220"/>
      <c r="BD137" s="220"/>
      <c r="BE137" s="220"/>
      <c r="BF137" s="225"/>
      <c r="BG137" s="220"/>
      <c r="BH137" s="220"/>
      <c r="BI137" s="220"/>
      <c r="BJ137" s="220"/>
      <c r="BK137" s="220"/>
      <c r="BL137" s="220"/>
      <c r="BM137" s="220"/>
    </row>
    <row r="138" spans="1:65" s="119" customFormat="1" x14ac:dyDescent="0.2">
      <c r="A138" s="84"/>
      <c r="B138" s="84"/>
      <c r="C138" s="207" t="str">
        <f t="shared" si="27"/>
        <v/>
      </c>
      <c r="D138" s="73"/>
      <c r="E138" s="124"/>
      <c r="F138" s="220"/>
      <c r="H138" s="220"/>
      <c r="I138" s="224"/>
      <c r="J138" s="224"/>
      <c r="K138" s="224"/>
      <c r="L138" s="207" t="str">
        <f t="shared" si="28"/>
        <v/>
      </c>
      <c r="M138" s="220"/>
      <c r="N138" s="220"/>
      <c r="O138" s="220"/>
      <c r="P138" s="220"/>
      <c r="Q138" s="220"/>
      <c r="R138" s="220"/>
      <c r="S138" s="220"/>
      <c r="T138" s="220"/>
      <c r="U138" s="220"/>
      <c r="W138" s="129"/>
      <c r="X138" s="130" t="str">
        <f t="shared" si="29"/>
        <v/>
      </c>
      <c r="Y138" s="224"/>
      <c r="Z138" s="224"/>
      <c r="AA138" s="207" t="str">
        <f t="shared" si="30"/>
        <v/>
      </c>
      <c r="AB138" s="224"/>
      <c r="AD138" s="129"/>
      <c r="AE138" s="130" t="str">
        <f t="shared" si="31"/>
        <v/>
      </c>
      <c r="AF138" s="129"/>
      <c r="AG138" s="207" t="str">
        <f t="shared" si="32"/>
        <v/>
      </c>
      <c r="AH138" s="129"/>
      <c r="AI138" s="207" t="str">
        <f t="shared" si="33"/>
        <v/>
      </c>
      <c r="AJ138" s="129"/>
      <c r="AK138" s="207" t="str">
        <f t="shared" si="34"/>
        <v/>
      </c>
      <c r="AP138" s="220"/>
      <c r="AQ138" s="220"/>
      <c r="AR138" s="220"/>
      <c r="AS138" s="220"/>
      <c r="AT138" s="220"/>
      <c r="AU138" s="220"/>
      <c r="AV138" s="220"/>
      <c r="AW138" s="220"/>
      <c r="AX138" s="220"/>
      <c r="AY138" s="220"/>
      <c r="AZ138" s="220"/>
      <c r="BB138" s="207" t="str">
        <f t="shared" si="35"/>
        <v/>
      </c>
      <c r="BC138" s="220"/>
      <c r="BD138" s="220"/>
      <c r="BE138" s="220"/>
      <c r="BF138" s="225"/>
      <c r="BG138" s="220"/>
      <c r="BH138" s="220"/>
      <c r="BI138" s="220"/>
      <c r="BJ138" s="220"/>
      <c r="BK138" s="220"/>
      <c r="BL138" s="220"/>
      <c r="BM138" s="220"/>
    </row>
    <row r="139" spans="1:65" s="119" customFormat="1" x14ac:dyDescent="0.2">
      <c r="A139" s="84"/>
      <c r="B139" s="84"/>
      <c r="C139" s="207" t="str">
        <f t="shared" si="27"/>
        <v/>
      </c>
      <c r="D139" s="73"/>
      <c r="E139" s="124"/>
      <c r="F139" s="220"/>
      <c r="H139" s="220"/>
      <c r="I139" s="224"/>
      <c r="J139" s="224"/>
      <c r="K139" s="224"/>
      <c r="L139" s="207" t="str">
        <f t="shared" si="28"/>
        <v/>
      </c>
      <c r="M139" s="220"/>
      <c r="N139" s="220"/>
      <c r="O139" s="220"/>
      <c r="P139" s="220"/>
      <c r="Q139" s="220"/>
      <c r="R139" s="220"/>
      <c r="S139" s="220"/>
      <c r="T139" s="220"/>
      <c r="U139" s="220"/>
      <c r="W139" s="129"/>
      <c r="X139" s="130" t="str">
        <f t="shared" si="29"/>
        <v/>
      </c>
      <c r="Y139" s="224"/>
      <c r="Z139" s="224"/>
      <c r="AA139" s="207" t="str">
        <f t="shared" si="30"/>
        <v/>
      </c>
      <c r="AB139" s="224"/>
      <c r="AD139" s="129"/>
      <c r="AE139" s="130" t="str">
        <f t="shared" si="31"/>
        <v/>
      </c>
      <c r="AF139" s="129"/>
      <c r="AG139" s="207" t="str">
        <f t="shared" si="32"/>
        <v/>
      </c>
      <c r="AH139" s="129"/>
      <c r="AI139" s="207" t="str">
        <f t="shared" si="33"/>
        <v/>
      </c>
      <c r="AJ139" s="129"/>
      <c r="AK139" s="207" t="str">
        <f t="shared" si="34"/>
        <v/>
      </c>
      <c r="AP139" s="220"/>
      <c r="AQ139" s="220"/>
      <c r="AR139" s="220"/>
      <c r="AS139" s="220"/>
      <c r="AT139" s="220"/>
      <c r="AU139" s="220"/>
      <c r="AV139" s="220"/>
      <c r="AW139" s="220"/>
      <c r="AX139" s="220"/>
      <c r="AY139" s="220"/>
      <c r="AZ139" s="220"/>
      <c r="BB139" s="207" t="str">
        <f t="shared" si="35"/>
        <v/>
      </c>
      <c r="BC139" s="220"/>
      <c r="BD139" s="220"/>
      <c r="BE139" s="220"/>
      <c r="BF139" s="225"/>
      <c r="BG139" s="220"/>
      <c r="BH139" s="220"/>
      <c r="BI139" s="220"/>
      <c r="BJ139" s="220"/>
      <c r="BK139" s="220"/>
      <c r="BL139" s="220"/>
      <c r="BM139" s="220"/>
    </row>
    <row r="140" spans="1:65" s="119" customFormat="1" x14ac:dyDescent="0.2">
      <c r="A140" s="84"/>
      <c r="B140" s="84"/>
      <c r="C140" s="207" t="str">
        <f t="shared" si="27"/>
        <v/>
      </c>
      <c r="D140" s="73"/>
      <c r="E140" s="124"/>
      <c r="F140" s="220"/>
      <c r="H140" s="220"/>
      <c r="I140" s="224"/>
      <c r="J140" s="224"/>
      <c r="K140" s="224"/>
      <c r="L140" s="207" t="str">
        <f t="shared" si="28"/>
        <v/>
      </c>
      <c r="M140" s="220"/>
      <c r="N140" s="220"/>
      <c r="O140" s="220"/>
      <c r="P140" s="220"/>
      <c r="Q140" s="220"/>
      <c r="R140" s="220"/>
      <c r="S140" s="220"/>
      <c r="T140" s="220"/>
      <c r="U140" s="220"/>
      <c r="W140" s="129"/>
      <c r="X140" s="130" t="str">
        <f t="shared" si="29"/>
        <v/>
      </c>
      <c r="Y140" s="224"/>
      <c r="Z140" s="224"/>
      <c r="AA140" s="207" t="str">
        <f t="shared" si="30"/>
        <v/>
      </c>
      <c r="AB140" s="224"/>
      <c r="AD140" s="129"/>
      <c r="AE140" s="130" t="str">
        <f t="shared" si="31"/>
        <v/>
      </c>
      <c r="AF140" s="129"/>
      <c r="AG140" s="207" t="str">
        <f t="shared" si="32"/>
        <v/>
      </c>
      <c r="AH140" s="129"/>
      <c r="AI140" s="207" t="str">
        <f t="shared" si="33"/>
        <v/>
      </c>
      <c r="AJ140" s="129"/>
      <c r="AK140" s="207" t="str">
        <f t="shared" si="34"/>
        <v/>
      </c>
      <c r="AP140" s="220"/>
      <c r="AQ140" s="220"/>
      <c r="AR140" s="220"/>
      <c r="AS140" s="220"/>
      <c r="AT140" s="220"/>
      <c r="AU140" s="220"/>
      <c r="AV140" s="220"/>
      <c r="AW140" s="220"/>
      <c r="AX140" s="220"/>
      <c r="AY140" s="220"/>
      <c r="AZ140" s="220"/>
      <c r="BB140" s="207" t="str">
        <f t="shared" si="35"/>
        <v/>
      </c>
      <c r="BC140" s="220"/>
      <c r="BD140" s="220"/>
      <c r="BE140" s="220"/>
      <c r="BF140" s="225"/>
      <c r="BG140" s="220"/>
      <c r="BH140" s="220"/>
      <c r="BI140" s="220"/>
      <c r="BJ140" s="220"/>
      <c r="BK140" s="220"/>
      <c r="BL140" s="220"/>
      <c r="BM140" s="220"/>
    </row>
    <row r="141" spans="1:65" s="119" customFormat="1" x14ac:dyDescent="0.2">
      <c r="A141" s="84"/>
      <c r="B141" s="84"/>
      <c r="C141" s="207" t="str">
        <f t="shared" si="27"/>
        <v/>
      </c>
      <c r="D141" s="73"/>
      <c r="E141" s="124"/>
      <c r="F141" s="220"/>
      <c r="H141" s="220"/>
      <c r="I141" s="224"/>
      <c r="J141" s="224"/>
      <c r="K141" s="224"/>
      <c r="L141" s="207" t="str">
        <f t="shared" si="28"/>
        <v/>
      </c>
      <c r="M141" s="220"/>
      <c r="N141" s="220"/>
      <c r="O141" s="220"/>
      <c r="P141" s="220"/>
      <c r="Q141" s="220"/>
      <c r="R141" s="220"/>
      <c r="S141" s="220"/>
      <c r="T141" s="220"/>
      <c r="U141" s="220"/>
      <c r="W141" s="129"/>
      <c r="X141" s="130" t="str">
        <f t="shared" si="29"/>
        <v/>
      </c>
      <c r="Y141" s="224"/>
      <c r="Z141" s="224"/>
      <c r="AA141" s="207" t="str">
        <f t="shared" si="30"/>
        <v/>
      </c>
      <c r="AB141" s="224"/>
      <c r="AD141" s="129"/>
      <c r="AE141" s="130" t="str">
        <f t="shared" si="31"/>
        <v/>
      </c>
      <c r="AF141" s="129"/>
      <c r="AG141" s="207" t="str">
        <f t="shared" si="32"/>
        <v/>
      </c>
      <c r="AH141" s="129"/>
      <c r="AI141" s="207" t="str">
        <f t="shared" si="33"/>
        <v/>
      </c>
      <c r="AJ141" s="129"/>
      <c r="AK141" s="207" t="str">
        <f t="shared" si="34"/>
        <v/>
      </c>
      <c r="AP141" s="220"/>
      <c r="AQ141" s="220"/>
      <c r="AR141" s="220"/>
      <c r="AS141" s="220"/>
      <c r="AT141" s="220"/>
      <c r="AU141" s="220"/>
      <c r="AV141" s="220"/>
      <c r="AW141" s="220"/>
      <c r="AX141" s="220"/>
      <c r="AY141" s="220"/>
      <c r="AZ141" s="220"/>
      <c r="BB141" s="207" t="str">
        <f t="shared" si="35"/>
        <v/>
      </c>
      <c r="BC141" s="220"/>
      <c r="BD141" s="220"/>
      <c r="BE141" s="220"/>
      <c r="BF141" s="225"/>
      <c r="BG141" s="220"/>
      <c r="BH141" s="220"/>
      <c r="BI141" s="220"/>
      <c r="BJ141" s="220"/>
      <c r="BK141" s="220"/>
      <c r="BL141" s="220"/>
      <c r="BM141" s="220"/>
    </row>
    <row r="142" spans="1:65" s="119" customFormat="1" x14ac:dyDescent="0.2">
      <c r="A142" s="84"/>
      <c r="B142" s="84"/>
      <c r="C142" s="207" t="str">
        <f t="shared" si="27"/>
        <v/>
      </c>
      <c r="D142" s="73"/>
      <c r="E142" s="124"/>
      <c r="F142" s="220"/>
      <c r="H142" s="220"/>
      <c r="I142" s="224"/>
      <c r="J142" s="224"/>
      <c r="K142" s="224"/>
      <c r="L142" s="207" t="str">
        <f t="shared" si="28"/>
        <v/>
      </c>
      <c r="M142" s="220"/>
      <c r="N142" s="220"/>
      <c r="O142" s="220"/>
      <c r="P142" s="220"/>
      <c r="Q142" s="220"/>
      <c r="R142" s="220"/>
      <c r="S142" s="220"/>
      <c r="T142" s="220"/>
      <c r="U142" s="220"/>
      <c r="W142" s="129"/>
      <c r="X142" s="130" t="str">
        <f t="shared" si="29"/>
        <v/>
      </c>
      <c r="Y142" s="224"/>
      <c r="Z142" s="224"/>
      <c r="AA142" s="207" t="str">
        <f t="shared" si="30"/>
        <v/>
      </c>
      <c r="AB142" s="224"/>
      <c r="AD142" s="129"/>
      <c r="AE142" s="130" t="str">
        <f t="shared" si="31"/>
        <v/>
      </c>
      <c r="AF142" s="129"/>
      <c r="AG142" s="207" t="str">
        <f t="shared" si="32"/>
        <v/>
      </c>
      <c r="AH142" s="129"/>
      <c r="AI142" s="207" t="str">
        <f t="shared" si="33"/>
        <v/>
      </c>
      <c r="AJ142" s="129"/>
      <c r="AK142" s="207" t="str">
        <f t="shared" si="34"/>
        <v/>
      </c>
      <c r="AP142" s="220"/>
      <c r="AQ142" s="220"/>
      <c r="AR142" s="220"/>
      <c r="AS142" s="220"/>
      <c r="AT142" s="220"/>
      <c r="AU142" s="220"/>
      <c r="AV142" s="220"/>
      <c r="AW142" s="220"/>
      <c r="AX142" s="220"/>
      <c r="AY142" s="220"/>
      <c r="AZ142" s="220"/>
      <c r="BB142" s="207" t="str">
        <f t="shared" si="35"/>
        <v/>
      </c>
      <c r="BC142" s="220"/>
      <c r="BD142" s="220"/>
      <c r="BE142" s="220"/>
      <c r="BF142" s="225"/>
      <c r="BG142" s="220"/>
      <c r="BH142" s="220"/>
      <c r="BI142" s="220"/>
      <c r="BJ142" s="220"/>
      <c r="BK142" s="220"/>
      <c r="BL142" s="220"/>
      <c r="BM142" s="220"/>
    </row>
    <row r="143" spans="1:65" s="119" customFormat="1" x14ac:dyDescent="0.2">
      <c r="A143" s="84"/>
      <c r="B143" s="84"/>
      <c r="C143" s="207" t="str">
        <f t="shared" si="27"/>
        <v/>
      </c>
      <c r="D143" s="73"/>
      <c r="E143" s="124"/>
      <c r="F143" s="220"/>
      <c r="H143" s="220"/>
      <c r="I143" s="224"/>
      <c r="J143" s="224"/>
      <c r="K143" s="224"/>
      <c r="L143" s="207" t="str">
        <f t="shared" si="28"/>
        <v/>
      </c>
      <c r="M143" s="220"/>
      <c r="N143" s="220"/>
      <c r="O143" s="220"/>
      <c r="P143" s="220"/>
      <c r="Q143" s="220"/>
      <c r="R143" s="220"/>
      <c r="S143" s="220"/>
      <c r="T143" s="220"/>
      <c r="U143" s="220"/>
      <c r="W143" s="129"/>
      <c r="X143" s="130" t="str">
        <f t="shared" si="29"/>
        <v/>
      </c>
      <c r="Y143" s="224"/>
      <c r="Z143" s="224"/>
      <c r="AA143" s="207" t="str">
        <f t="shared" si="30"/>
        <v/>
      </c>
      <c r="AB143" s="224"/>
      <c r="AD143" s="129"/>
      <c r="AE143" s="130" t="str">
        <f t="shared" si="31"/>
        <v/>
      </c>
      <c r="AF143" s="129"/>
      <c r="AG143" s="207" t="str">
        <f t="shared" si="32"/>
        <v/>
      </c>
      <c r="AH143" s="129"/>
      <c r="AI143" s="207" t="str">
        <f t="shared" si="33"/>
        <v/>
      </c>
      <c r="AJ143" s="129"/>
      <c r="AK143" s="207" t="str">
        <f t="shared" si="34"/>
        <v/>
      </c>
      <c r="AP143" s="220"/>
      <c r="AQ143" s="220"/>
      <c r="AR143" s="220"/>
      <c r="AS143" s="220"/>
      <c r="AT143" s="220"/>
      <c r="AU143" s="220"/>
      <c r="AV143" s="220"/>
      <c r="AW143" s="220"/>
      <c r="AX143" s="220"/>
      <c r="AY143" s="220"/>
      <c r="AZ143" s="220"/>
      <c r="BB143" s="207" t="str">
        <f t="shared" si="35"/>
        <v/>
      </c>
      <c r="BC143" s="220"/>
      <c r="BD143" s="220"/>
      <c r="BE143" s="220"/>
      <c r="BF143" s="225"/>
      <c r="BG143" s="220"/>
      <c r="BH143" s="220"/>
      <c r="BI143" s="220"/>
      <c r="BJ143" s="220"/>
      <c r="BK143" s="220"/>
      <c r="BL143" s="220"/>
      <c r="BM143" s="220"/>
    </row>
    <row r="144" spans="1:65" s="119" customFormat="1" x14ac:dyDescent="0.2">
      <c r="A144" s="84"/>
      <c r="B144" s="84"/>
      <c r="C144" s="207" t="str">
        <f t="shared" si="27"/>
        <v/>
      </c>
      <c r="D144" s="73"/>
      <c r="E144" s="124"/>
      <c r="F144" s="220"/>
      <c r="H144" s="220"/>
      <c r="I144" s="224"/>
      <c r="J144" s="224"/>
      <c r="K144" s="224"/>
      <c r="L144" s="207" t="str">
        <f t="shared" si="28"/>
        <v/>
      </c>
      <c r="M144" s="220"/>
      <c r="N144" s="220"/>
      <c r="O144" s="220"/>
      <c r="P144" s="220"/>
      <c r="Q144" s="220"/>
      <c r="R144" s="220"/>
      <c r="S144" s="220"/>
      <c r="T144" s="220"/>
      <c r="U144" s="220"/>
      <c r="W144" s="129"/>
      <c r="X144" s="130" t="str">
        <f t="shared" si="29"/>
        <v/>
      </c>
      <c r="Y144" s="224"/>
      <c r="Z144" s="224"/>
      <c r="AA144" s="207" t="str">
        <f t="shared" si="30"/>
        <v/>
      </c>
      <c r="AB144" s="224"/>
      <c r="AD144" s="129"/>
      <c r="AE144" s="130" t="str">
        <f t="shared" si="31"/>
        <v/>
      </c>
      <c r="AF144" s="129"/>
      <c r="AG144" s="207" t="str">
        <f t="shared" si="32"/>
        <v/>
      </c>
      <c r="AH144" s="129"/>
      <c r="AI144" s="207" t="str">
        <f t="shared" si="33"/>
        <v/>
      </c>
      <c r="AJ144" s="129"/>
      <c r="AK144" s="207" t="str">
        <f t="shared" si="34"/>
        <v/>
      </c>
      <c r="AP144" s="220"/>
      <c r="AQ144" s="220"/>
      <c r="AR144" s="220"/>
      <c r="AS144" s="220"/>
      <c r="AT144" s="220"/>
      <c r="AU144" s="220"/>
      <c r="AV144" s="220"/>
      <c r="AW144" s="220"/>
      <c r="AX144" s="220"/>
      <c r="AY144" s="220"/>
      <c r="AZ144" s="220"/>
      <c r="BB144" s="207" t="str">
        <f t="shared" si="35"/>
        <v/>
      </c>
      <c r="BC144" s="220"/>
      <c r="BD144" s="220"/>
      <c r="BE144" s="220"/>
      <c r="BF144" s="225"/>
      <c r="BG144" s="220"/>
      <c r="BH144" s="220"/>
      <c r="BI144" s="220"/>
      <c r="BJ144" s="220"/>
      <c r="BK144" s="220"/>
      <c r="BL144" s="220"/>
      <c r="BM144" s="220"/>
    </row>
    <row r="145" spans="1:65" s="119" customFormat="1" x14ac:dyDescent="0.2">
      <c r="A145" s="84"/>
      <c r="B145" s="84"/>
      <c r="C145" s="207" t="str">
        <f t="shared" si="27"/>
        <v/>
      </c>
      <c r="D145" s="73"/>
      <c r="E145" s="124"/>
      <c r="F145" s="220"/>
      <c r="H145" s="220"/>
      <c r="I145" s="224"/>
      <c r="J145" s="224"/>
      <c r="K145" s="224"/>
      <c r="L145" s="207" t="str">
        <f t="shared" si="28"/>
        <v/>
      </c>
      <c r="M145" s="220"/>
      <c r="N145" s="220"/>
      <c r="O145" s="220"/>
      <c r="P145" s="220"/>
      <c r="Q145" s="220"/>
      <c r="R145" s="220"/>
      <c r="S145" s="220"/>
      <c r="T145" s="220"/>
      <c r="U145" s="220"/>
      <c r="W145" s="129"/>
      <c r="X145" s="130" t="str">
        <f t="shared" si="29"/>
        <v/>
      </c>
      <c r="Y145" s="224"/>
      <c r="Z145" s="224"/>
      <c r="AA145" s="207" t="str">
        <f t="shared" si="30"/>
        <v/>
      </c>
      <c r="AB145" s="224"/>
      <c r="AD145" s="129"/>
      <c r="AE145" s="130" t="str">
        <f t="shared" si="31"/>
        <v/>
      </c>
      <c r="AF145" s="129"/>
      <c r="AG145" s="207" t="str">
        <f t="shared" si="32"/>
        <v/>
      </c>
      <c r="AH145" s="129"/>
      <c r="AI145" s="207" t="str">
        <f t="shared" si="33"/>
        <v/>
      </c>
      <c r="AJ145" s="129"/>
      <c r="AK145" s="207" t="str">
        <f t="shared" si="34"/>
        <v/>
      </c>
      <c r="AP145" s="220"/>
      <c r="AQ145" s="220"/>
      <c r="AR145" s="220"/>
      <c r="AS145" s="220"/>
      <c r="AT145" s="220"/>
      <c r="AU145" s="220"/>
      <c r="AV145" s="220"/>
      <c r="AW145" s="220"/>
      <c r="AX145" s="220"/>
      <c r="AY145" s="220"/>
      <c r="AZ145" s="220"/>
      <c r="BB145" s="207" t="str">
        <f t="shared" si="35"/>
        <v/>
      </c>
      <c r="BC145" s="220"/>
      <c r="BD145" s="220"/>
      <c r="BE145" s="220"/>
      <c r="BF145" s="225"/>
      <c r="BG145" s="220"/>
      <c r="BH145" s="220"/>
      <c r="BI145" s="220"/>
      <c r="BJ145" s="220"/>
      <c r="BK145" s="220"/>
      <c r="BL145" s="220"/>
      <c r="BM145" s="220"/>
    </row>
    <row r="146" spans="1:65" s="119" customFormat="1" x14ac:dyDescent="0.2">
      <c r="A146" s="84"/>
      <c r="B146" s="84"/>
      <c r="C146" s="207" t="str">
        <f t="shared" si="27"/>
        <v/>
      </c>
      <c r="D146" s="73"/>
      <c r="E146" s="124"/>
      <c r="F146" s="220"/>
      <c r="H146" s="220"/>
      <c r="I146" s="224"/>
      <c r="J146" s="224"/>
      <c r="K146" s="224"/>
      <c r="L146" s="207" t="str">
        <f t="shared" si="28"/>
        <v/>
      </c>
      <c r="M146" s="220"/>
      <c r="N146" s="220"/>
      <c r="O146" s="220"/>
      <c r="P146" s="220"/>
      <c r="Q146" s="220"/>
      <c r="R146" s="220"/>
      <c r="S146" s="220"/>
      <c r="T146" s="220"/>
      <c r="U146" s="220"/>
      <c r="W146" s="129"/>
      <c r="X146" s="130" t="str">
        <f t="shared" si="29"/>
        <v/>
      </c>
      <c r="Y146" s="224"/>
      <c r="Z146" s="224"/>
      <c r="AA146" s="207" t="str">
        <f t="shared" si="30"/>
        <v/>
      </c>
      <c r="AB146" s="224"/>
      <c r="AD146" s="129"/>
      <c r="AE146" s="130" t="str">
        <f t="shared" si="31"/>
        <v/>
      </c>
      <c r="AF146" s="129"/>
      <c r="AG146" s="207" t="str">
        <f t="shared" si="32"/>
        <v/>
      </c>
      <c r="AH146" s="129"/>
      <c r="AI146" s="207" t="str">
        <f t="shared" si="33"/>
        <v/>
      </c>
      <c r="AJ146" s="129"/>
      <c r="AK146" s="207" t="str">
        <f t="shared" si="34"/>
        <v/>
      </c>
      <c r="AP146" s="220"/>
      <c r="AQ146" s="220"/>
      <c r="AR146" s="220"/>
      <c r="AS146" s="220"/>
      <c r="AT146" s="220"/>
      <c r="AU146" s="220"/>
      <c r="AV146" s="220"/>
      <c r="AW146" s="220"/>
      <c r="AX146" s="220"/>
      <c r="AY146" s="220"/>
      <c r="AZ146" s="220"/>
      <c r="BB146" s="207" t="str">
        <f t="shared" si="35"/>
        <v/>
      </c>
      <c r="BC146" s="220"/>
      <c r="BD146" s="220"/>
      <c r="BE146" s="220"/>
      <c r="BF146" s="225"/>
      <c r="BG146" s="220"/>
      <c r="BH146" s="220"/>
      <c r="BI146" s="220"/>
      <c r="BJ146" s="220"/>
      <c r="BK146" s="220"/>
      <c r="BL146" s="220"/>
      <c r="BM146" s="220"/>
    </row>
    <row r="147" spans="1:65" s="119" customFormat="1" x14ac:dyDescent="0.2">
      <c r="A147" s="84"/>
      <c r="B147" s="84"/>
      <c r="C147" s="207" t="str">
        <f t="shared" si="27"/>
        <v/>
      </c>
      <c r="D147" s="73"/>
      <c r="E147" s="124"/>
      <c r="F147" s="220"/>
      <c r="H147" s="220"/>
      <c r="I147" s="224"/>
      <c r="J147" s="224"/>
      <c r="K147" s="224"/>
      <c r="L147" s="207" t="str">
        <f t="shared" si="28"/>
        <v/>
      </c>
      <c r="M147" s="220"/>
      <c r="N147" s="220"/>
      <c r="O147" s="220"/>
      <c r="P147" s="220"/>
      <c r="Q147" s="220"/>
      <c r="R147" s="220"/>
      <c r="S147" s="220"/>
      <c r="T147" s="220"/>
      <c r="U147" s="220"/>
      <c r="W147" s="129"/>
      <c r="X147" s="130" t="str">
        <f t="shared" si="29"/>
        <v/>
      </c>
      <c r="Y147" s="224"/>
      <c r="Z147" s="224"/>
      <c r="AA147" s="207" t="str">
        <f t="shared" si="30"/>
        <v/>
      </c>
      <c r="AB147" s="224"/>
      <c r="AD147" s="129"/>
      <c r="AE147" s="130" t="str">
        <f t="shared" si="31"/>
        <v/>
      </c>
      <c r="AF147" s="129"/>
      <c r="AG147" s="207" t="str">
        <f t="shared" si="32"/>
        <v/>
      </c>
      <c r="AH147" s="129"/>
      <c r="AI147" s="207" t="str">
        <f t="shared" si="33"/>
        <v/>
      </c>
      <c r="AJ147" s="129"/>
      <c r="AK147" s="207" t="str">
        <f t="shared" si="34"/>
        <v/>
      </c>
      <c r="AP147" s="220"/>
      <c r="AQ147" s="220"/>
      <c r="AR147" s="220"/>
      <c r="AS147" s="220"/>
      <c r="AT147" s="220"/>
      <c r="AU147" s="220"/>
      <c r="AV147" s="220"/>
      <c r="AW147" s="220"/>
      <c r="AX147" s="220"/>
      <c r="AY147" s="220"/>
      <c r="AZ147" s="220"/>
      <c r="BB147" s="207" t="str">
        <f t="shared" si="35"/>
        <v/>
      </c>
      <c r="BC147" s="220"/>
      <c r="BD147" s="220"/>
      <c r="BE147" s="220"/>
      <c r="BF147" s="225"/>
      <c r="BG147" s="220"/>
      <c r="BH147" s="220"/>
      <c r="BI147" s="220"/>
      <c r="BJ147" s="220"/>
      <c r="BK147" s="220"/>
      <c r="BL147" s="220"/>
      <c r="BM147" s="220"/>
    </row>
    <row r="148" spans="1:65" s="119" customFormat="1" x14ac:dyDescent="0.2">
      <c r="A148" s="84"/>
      <c r="B148" s="84"/>
      <c r="C148" s="207" t="str">
        <f t="shared" si="27"/>
        <v/>
      </c>
      <c r="D148" s="73"/>
      <c r="E148" s="124"/>
      <c r="F148" s="220"/>
      <c r="H148" s="220"/>
      <c r="I148" s="224"/>
      <c r="J148" s="224"/>
      <c r="K148" s="224"/>
      <c r="L148" s="207" t="str">
        <f t="shared" si="28"/>
        <v/>
      </c>
      <c r="M148" s="220"/>
      <c r="N148" s="220"/>
      <c r="O148" s="220"/>
      <c r="P148" s="220"/>
      <c r="Q148" s="220"/>
      <c r="R148" s="220"/>
      <c r="S148" s="220"/>
      <c r="T148" s="220"/>
      <c r="U148" s="220"/>
      <c r="W148" s="129"/>
      <c r="X148" s="130" t="str">
        <f t="shared" si="29"/>
        <v/>
      </c>
      <c r="Y148" s="224"/>
      <c r="Z148" s="224"/>
      <c r="AA148" s="207" t="str">
        <f t="shared" si="30"/>
        <v/>
      </c>
      <c r="AB148" s="224"/>
      <c r="AD148" s="129"/>
      <c r="AE148" s="130" t="str">
        <f t="shared" si="31"/>
        <v/>
      </c>
      <c r="AF148" s="129"/>
      <c r="AG148" s="207" t="str">
        <f t="shared" si="32"/>
        <v/>
      </c>
      <c r="AH148" s="129"/>
      <c r="AI148" s="207" t="str">
        <f t="shared" si="33"/>
        <v/>
      </c>
      <c r="AJ148" s="129"/>
      <c r="AK148" s="207" t="str">
        <f t="shared" si="34"/>
        <v/>
      </c>
      <c r="AP148" s="220"/>
      <c r="AQ148" s="220"/>
      <c r="AR148" s="220"/>
      <c r="AS148" s="220"/>
      <c r="AT148" s="220"/>
      <c r="AU148" s="220"/>
      <c r="AV148" s="220"/>
      <c r="AW148" s="220"/>
      <c r="AX148" s="220"/>
      <c r="AY148" s="220"/>
      <c r="AZ148" s="220"/>
      <c r="BB148" s="207" t="str">
        <f t="shared" si="35"/>
        <v/>
      </c>
      <c r="BC148" s="220"/>
      <c r="BD148" s="220"/>
      <c r="BE148" s="220"/>
      <c r="BF148" s="225"/>
      <c r="BG148" s="220"/>
      <c r="BH148" s="220"/>
      <c r="BI148" s="220"/>
      <c r="BJ148" s="220"/>
      <c r="BK148" s="220"/>
      <c r="BL148" s="220"/>
      <c r="BM148" s="220"/>
    </row>
    <row r="149" spans="1:65" s="119" customFormat="1" x14ac:dyDescent="0.2">
      <c r="A149" s="84"/>
      <c r="B149" s="84"/>
      <c r="C149" s="207" t="str">
        <f t="shared" si="27"/>
        <v/>
      </c>
      <c r="D149" s="73"/>
      <c r="E149" s="124"/>
      <c r="F149" s="220"/>
      <c r="H149" s="220"/>
      <c r="I149" s="224"/>
      <c r="J149" s="224"/>
      <c r="K149" s="224"/>
      <c r="L149" s="207" t="str">
        <f t="shared" si="28"/>
        <v/>
      </c>
      <c r="M149" s="220"/>
      <c r="N149" s="220"/>
      <c r="O149" s="220"/>
      <c r="P149" s="220"/>
      <c r="Q149" s="220"/>
      <c r="R149" s="220"/>
      <c r="S149" s="220"/>
      <c r="T149" s="220"/>
      <c r="U149" s="220"/>
      <c r="W149" s="129"/>
      <c r="X149" s="130" t="str">
        <f t="shared" si="29"/>
        <v/>
      </c>
      <c r="Y149" s="224"/>
      <c r="Z149" s="224"/>
      <c r="AA149" s="207" t="str">
        <f t="shared" si="30"/>
        <v/>
      </c>
      <c r="AB149" s="224"/>
      <c r="AD149" s="129"/>
      <c r="AE149" s="130" t="str">
        <f t="shared" si="31"/>
        <v/>
      </c>
      <c r="AF149" s="129"/>
      <c r="AG149" s="207" t="str">
        <f t="shared" si="32"/>
        <v/>
      </c>
      <c r="AH149" s="129"/>
      <c r="AI149" s="207" t="str">
        <f t="shared" si="33"/>
        <v/>
      </c>
      <c r="AJ149" s="129"/>
      <c r="AK149" s="207" t="str">
        <f t="shared" si="34"/>
        <v/>
      </c>
      <c r="AP149" s="220"/>
      <c r="AQ149" s="220"/>
      <c r="AR149" s="220"/>
      <c r="AS149" s="220"/>
      <c r="AT149" s="220"/>
      <c r="AU149" s="220"/>
      <c r="AV149" s="220"/>
      <c r="AW149" s="220"/>
      <c r="AX149" s="220"/>
      <c r="AY149" s="220"/>
      <c r="AZ149" s="220"/>
      <c r="BB149" s="207" t="str">
        <f t="shared" si="35"/>
        <v/>
      </c>
      <c r="BC149" s="220"/>
      <c r="BD149" s="220"/>
      <c r="BE149" s="220"/>
      <c r="BF149" s="225"/>
      <c r="BG149" s="220"/>
      <c r="BH149" s="220"/>
      <c r="BI149" s="220"/>
      <c r="BJ149" s="220"/>
      <c r="BK149" s="220"/>
      <c r="BL149" s="220"/>
      <c r="BM149" s="220"/>
    </row>
    <row r="150" spans="1:65" s="119" customFormat="1" x14ac:dyDescent="0.2">
      <c r="A150" s="84"/>
      <c r="B150" s="84"/>
      <c r="C150" s="207" t="str">
        <f t="shared" si="27"/>
        <v/>
      </c>
      <c r="D150" s="73"/>
      <c r="E150" s="124"/>
      <c r="F150" s="220"/>
      <c r="H150" s="220"/>
      <c r="I150" s="224"/>
      <c r="J150" s="224"/>
      <c r="K150" s="224"/>
      <c r="L150" s="207" t="str">
        <f t="shared" si="28"/>
        <v/>
      </c>
      <c r="M150" s="220"/>
      <c r="N150" s="220"/>
      <c r="O150" s="220"/>
      <c r="P150" s="220"/>
      <c r="Q150" s="220"/>
      <c r="R150" s="220"/>
      <c r="S150" s="220"/>
      <c r="T150" s="220"/>
      <c r="U150" s="220"/>
      <c r="W150" s="129"/>
      <c r="X150" s="130" t="str">
        <f t="shared" si="29"/>
        <v/>
      </c>
      <c r="Y150" s="224"/>
      <c r="Z150" s="224"/>
      <c r="AA150" s="207" t="str">
        <f t="shared" si="30"/>
        <v/>
      </c>
      <c r="AB150" s="224"/>
      <c r="AD150" s="129"/>
      <c r="AE150" s="130" t="str">
        <f t="shared" si="31"/>
        <v/>
      </c>
      <c r="AF150" s="129"/>
      <c r="AG150" s="207" t="str">
        <f t="shared" si="32"/>
        <v/>
      </c>
      <c r="AH150" s="129"/>
      <c r="AI150" s="207" t="str">
        <f t="shared" si="33"/>
        <v/>
      </c>
      <c r="AJ150" s="129"/>
      <c r="AK150" s="207" t="str">
        <f t="shared" si="34"/>
        <v/>
      </c>
      <c r="AP150" s="220"/>
      <c r="AQ150" s="220"/>
      <c r="AR150" s="220"/>
      <c r="AS150" s="220"/>
      <c r="AT150" s="220"/>
      <c r="AU150" s="220"/>
      <c r="AV150" s="220"/>
      <c r="AW150" s="220"/>
      <c r="AX150" s="220"/>
      <c r="AY150" s="220"/>
      <c r="AZ150" s="220"/>
      <c r="BB150" s="207" t="str">
        <f t="shared" si="35"/>
        <v/>
      </c>
      <c r="BC150" s="220"/>
      <c r="BD150" s="220"/>
      <c r="BE150" s="220"/>
      <c r="BF150" s="225"/>
      <c r="BG150" s="220"/>
      <c r="BH150" s="220"/>
      <c r="BI150" s="220"/>
      <c r="BJ150" s="220"/>
      <c r="BK150" s="220"/>
      <c r="BL150" s="220"/>
      <c r="BM150" s="220"/>
    </row>
    <row r="151" spans="1:65" s="119" customFormat="1" x14ac:dyDescent="0.2">
      <c r="A151" s="84"/>
      <c r="B151" s="84"/>
      <c r="C151" s="207" t="str">
        <f t="shared" si="27"/>
        <v/>
      </c>
      <c r="D151" s="73"/>
      <c r="E151" s="124"/>
      <c r="F151" s="220"/>
      <c r="H151" s="220"/>
      <c r="I151" s="224"/>
      <c r="J151" s="224"/>
      <c r="K151" s="224"/>
      <c r="L151" s="207" t="str">
        <f t="shared" si="28"/>
        <v/>
      </c>
      <c r="M151" s="220"/>
      <c r="N151" s="220"/>
      <c r="O151" s="220"/>
      <c r="P151" s="220"/>
      <c r="Q151" s="220"/>
      <c r="R151" s="220"/>
      <c r="S151" s="220"/>
      <c r="T151" s="220"/>
      <c r="U151" s="220"/>
      <c r="W151" s="129"/>
      <c r="X151" s="130" t="str">
        <f t="shared" si="29"/>
        <v/>
      </c>
      <c r="Y151" s="224"/>
      <c r="Z151" s="224"/>
      <c r="AA151" s="207" t="str">
        <f t="shared" si="30"/>
        <v/>
      </c>
      <c r="AB151" s="224"/>
      <c r="AD151" s="129"/>
      <c r="AE151" s="130" t="str">
        <f t="shared" si="31"/>
        <v/>
      </c>
      <c r="AF151" s="129"/>
      <c r="AG151" s="207" t="str">
        <f t="shared" si="32"/>
        <v/>
      </c>
      <c r="AH151" s="129"/>
      <c r="AI151" s="207" t="str">
        <f t="shared" si="33"/>
        <v/>
      </c>
      <c r="AJ151" s="129"/>
      <c r="AK151" s="207" t="str">
        <f t="shared" si="34"/>
        <v/>
      </c>
      <c r="AP151" s="220"/>
      <c r="AQ151" s="220"/>
      <c r="AR151" s="220"/>
      <c r="AS151" s="220"/>
      <c r="AT151" s="220"/>
      <c r="AU151" s="220"/>
      <c r="AV151" s="220"/>
      <c r="AW151" s="220"/>
      <c r="AX151" s="220"/>
      <c r="AY151" s="220"/>
      <c r="AZ151" s="220"/>
      <c r="BB151" s="207" t="str">
        <f t="shared" si="35"/>
        <v/>
      </c>
      <c r="BC151" s="220"/>
      <c r="BD151" s="220"/>
      <c r="BE151" s="220"/>
      <c r="BF151" s="225"/>
      <c r="BG151" s="220"/>
      <c r="BH151" s="220"/>
      <c r="BI151" s="220"/>
      <c r="BJ151" s="220"/>
      <c r="BK151" s="220"/>
      <c r="BL151" s="220"/>
      <c r="BM151" s="220"/>
    </row>
    <row r="152" spans="1:65" s="119" customFormat="1" x14ac:dyDescent="0.2">
      <c r="A152" s="84"/>
      <c r="B152" s="84"/>
      <c r="C152" s="207" t="str">
        <f t="shared" si="27"/>
        <v/>
      </c>
      <c r="D152" s="73"/>
      <c r="E152" s="124"/>
      <c r="F152" s="220"/>
      <c r="H152" s="220"/>
      <c r="I152" s="224"/>
      <c r="J152" s="224"/>
      <c r="K152" s="224"/>
      <c r="L152" s="207" t="str">
        <f t="shared" si="28"/>
        <v/>
      </c>
      <c r="M152" s="220"/>
      <c r="N152" s="220"/>
      <c r="O152" s="220"/>
      <c r="P152" s="220"/>
      <c r="Q152" s="220"/>
      <c r="R152" s="220"/>
      <c r="S152" s="220"/>
      <c r="T152" s="220"/>
      <c r="U152" s="220"/>
      <c r="W152" s="129"/>
      <c r="X152" s="130" t="str">
        <f t="shared" si="29"/>
        <v/>
      </c>
      <c r="Y152" s="224"/>
      <c r="Z152" s="224"/>
      <c r="AA152" s="207" t="str">
        <f t="shared" si="30"/>
        <v/>
      </c>
      <c r="AB152" s="224"/>
      <c r="AD152" s="129"/>
      <c r="AE152" s="130" t="str">
        <f t="shared" si="31"/>
        <v/>
      </c>
      <c r="AF152" s="129"/>
      <c r="AG152" s="207" t="str">
        <f t="shared" si="32"/>
        <v/>
      </c>
      <c r="AH152" s="129"/>
      <c r="AI152" s="207" t="str">
        <f t="shared" si="33"/>
        <v/>
      </c>
      <c r="AJ152" s="129"/>
      <c r="AK152" s="207" t="str">
        <f t="shared" si="34"/>
        <v/>
      </c>
      <c r="AP152" s="220"/>
      <c r="AQ152" s="220"/>
      <c r="AR152" s="220"/>
      <c r="AS152" s="220"/>
      <c r="AT152" s="220"/>
      <c r="AU152" s="220"/>
      <c r="AV152" s="220"/>
      <c r="AW152" s="220"/>
      <c r="AX152" s="220"/>
      <c r="AY152" s="220"/>
      <c r="AZ152" s="220"/>
      <c r="BB152" s="207" t="str">
        <f t="shared" si="35"/>
        <v/>
      </c>
      <c r="BC152" s="220"/>
      <c r="BD152" s="220"/>
      <c r="BE152" s="220"/>
      <c r="BF152" s="225"/>
      <c r="BG152" s="220"/>
      <c r="BH152" s="220"/>
      <c r="BI152" s="220"/>
      <c r="BJ152" s="220"/>
      <c r="BK152" s="220"/>
      <c r="BL152" s="220"/>
      <c r="BM152" s="220"/>
    </row>
    <row r="153" spans="1:65" s="119" customFormat="1" x14ac:dyDescent="0.2">
      <c r="A153" s="84"/>
      <c r="B153" s="84"/>
      <c r="C153" s="207" t="str">
        <f t="shared" si="27"/>
        <v/>
      </c>
      <c r="D153" s="73"/>
      <c r="E153" s="124"/>
      <c r="F153" s="220"/>
      <c r="H153" s="220"/>
      <c r="I153" s="224"/>
      <c r="J153" s="224"/>
      <c r="K153" s="224"/>
      <c r="L153" s="207" t="str">
        <f t="shared" si="28"/>
        <v/>
      </c>
      <c r="M153" s="220"/>
      <c r="N153" s="220"/>
      <c r="O153" s="220"/>
      <c r="P153" s="220"/>
      <c r="Q153" s="220"/>
      <c r="R153" s="220"/>
      <c r="S153" s="220"/>
      <c r="T153" s="220"/>
      <c r="U153" s="220"/>
      <c r="W153" s="129"/>
      <c r="X153" s="130" t="str">
        <f t="shared" si="29"/>
        <v/>
      </c>
      <c r="Y153" s="224"/>
      <c r="Z153" s="224"/>
      <c r="AA153" s="207" t="str">
        <f t="shared" si="30"/>
        <v/>
      </c>
      <c r="AB153" s="224"/>
      <c r="AD153" s="129"/>
      <c r="AE153" s="130" t="str">
        <f t="shared" si="31"/>
        <v/>
      </c>
      <c r="AF153" s="129"/>
      <c r="AG153" s="207" t="str">
        <f t="shared" si="32"/>
        <v/>
      </c>
      <c r="AH153" s="129"/>
      <c r="AI153" s="207" t="str">
        <f t="shared" si="33"/>
        <v/>
      </c>
      <c r="AJ153" s="129"/>
      <c r="AK153" s="207" t="str">
        <f t="shared" si="34"/>
        <v/>
      </c>
      <c r="AP153" s="220"/>
      <c r="AQ153" s="220"/>
      <c r="AR153" s="220"/>
      <c r="AS153" s="220"/>
      <c r="AT153" s="220"/>
      <c r="AU153" s="220"/>
      <c r="AV153" s="220"/>
      <c r="AW153" s="220"/>
      <c r="AX153" s="220"/>
      <c r="AY153" s="220"/>
      <c r="AZ153" s="220"/>
      <c r="BB153" s="207" t="str">
        <f t="shared" si="35"/>
        <v/>
      </c>
      <c r="BC153" s="220"/>
      <c r="BD153" s="220"/>
      <c r="BE153" s="220"/>
      <c r="BF153" s="225"/>
      <c r="BG153" s="220"/>
      <c r="BH153" s="220"/>
      <c r="BI153" s="220"/>
      <c r="BJ153" s="220"/>
      <c r="BK153" s="220"/>
      <c r="BL153" s="220"/>
      <c r="BM153" s="220"/>
    </row>
    <row r="154" spans="1:65" s="119" customFormat="1" x14ac:dyDescent="0.2">
      <c r="A154" s="84"/>
      <c r="B154" s="84"/>
      <c r="C154" s="207" t="str">
        <f t="shared" si="27"/>
        <v/>
      </c>
      <c r="D154" s="73"/>
      <c r="E154" s="124"/>
      <c r="F154" s="220"/>
      <c r="H154" s="220"/>
      <c r="I154" s="224"/>
      <c r="J154" s="224"/>
      <c r="K154" s="224"/>
      <c r="L154" s="207" t="str">
        <f t="shared" si="28"/>
        <v/>
      </c>
      <c r="M154" s="220"/>
      <c r="N154" s="220"/>
      <c r="O154" s="220"/>
      <c r="P154" s="220"/>
      <c r="Q154" s="220"/>
      <c r="R154" s="220"/>
      <c r="S154" s="220"/>
      <c r="T154" s="220"/>
      <c r="U154" s="220"/>
      <c r="W154" s="129"/>
      <c r="X154" s="130" t="str">
        <f t="shared" si="29"/>
        <v/>
      </c>
      <c r="Y154" s="224"/>
      <c r="Z154" s="224"/>
      <c r="AA154" s="207" t="str">
        <f t="shared" si="30"/>
        <v/>
      </c>
      <c r="AB154" s="224"/>
      <c r="AD154" s="129"/>
      <c r="AE154" s="130" t="str">
        <f t="shared" si="31"/>
        <v/>
      </c>
      <c r="AF154" s="129"/>
      <c r="AG154" s="207" t="str">
        <f t="shared" si="32"/>
        <v/>
      </c>
      <c r="AH154" s="129"/>
      <c r="AI154" s="207" t="str">
        <f t="shared" si="33"/>
        <v/>
      </c>
      <c r="AJ154" s="129"/>
      <c r="AK154" s="207" t="str">
        <f t="shared" si="34"/>
        <v/>
      </c>
      <c r="AP154" s="220"/>
      <c r="AQ154" s="220"/>
      <c r="AR154" s="220"/>
      <c r="AS154" s="220"/>
      <c r="AT154" s="220"/>
      <c r="AU154" s="220"/>
      <c r="AV154" s="220"/>
      <c r="AW154" s="220"/>
      <c r="AX154" s="220"/>
      <c r="AY154" s="220"/>
      <c r="AZ154" s="220"/>
      <c r="BB154" s="207" t="str">
        <f t="shared" si="35"/>
        <v/>
      </c>
      <c r="BC154" s="220"/>
      <c r="BD154" s="220"/>
      <c r="BE154" s="220"/>
      <c r="BF154" s="225"/>
      <c r="BG154" s="220"/>
      <c r="BH154" s="220"/>
      <c r="BI154" s="220"/>
      <c r="BJ154" s="220"/>
      <c r="BK154" s="220"/>
      <c r="BL154" s="220"/>
      <c r="BM154" s="220"/>
    </row>
    <row r="155" spans="1:65" s="119" customFormat="1" x14ac:dyDescent="0.2">
      <c r="A155" s="84"/>
      <c r="B155" s="84"/>
      <c r="C155" s="207" t="str">
        <f t="shared" si="27"/>
        <v/>
      </c>
      <c r="D155" s="73"/>
      <c r="E155" s="124"/>
      <c r="F155" s="220"/>
      <c r="H155" s="220"/>
      <c r="I155" s="224"/>
      <c r="J155" s="224"/>
      <c r="K155" s="224"/>
      <c r="L155" s="207" t="str">
        <f t="shared" si="28"/>
        <v/>
      </c>
      <c r="M155" s="220"/>
      <c r="N155" s="220"/>
      <c r="O155" s="220"/>
      <c r="P155" s="220"/>
      <c r="Q155" s="220"/>
      <c r="R155" s="220"/>
      <c r="S155" s="220"/>
      <c r="T155" s="220"/>
      <c r="U155" s="220"/>
      <c r="W155" s="129"/>
      <c r="X155" s="130" t="str">
        <f t="shared" si="29"/>
        <v/>
      </c>
      <c r="Y155" s="224"/>
      <c r="Z155" s="224"/>
      <c r="AA155" s="207" t="str">
        <f t="shared" si="30"/>
        <v/>
      </c>
      <c r="AB155" s="224"/>
      <c r="AD155" s="129"/>
      <c r="AE155" s="130" t="str">
        <f t="shared" si="31"/>
        <v/>
      </c>
      <c r="AF155" s="129"/>
      <c r="AG155" s="207" t="str">
        <f t="shared" si="32"/>
        <v/>
      </c>
      <c r="AH155" s="129"/>
      <c r="AI155" s="207" t="str">
        <f t="shared" si="33"/>
        <v/>
      </c>
      <c r="AJ155" s="129"/>
      <c r="AK155" s="207" t="str">
        <f t="shared" si="34"/>
        <v/>
      </c>
      <c r="AP155" s="220"/>
      <c r="AQ155" s="220"/>
      <c r="AR155" s="220"/>
      <c r="AS155" s="220"/>
      <c r="AT155" s="220"/>
      <c r="AU155" s="220"/>
      <c r="AV155" s="220"/>
      <c r="AW155" s="220"/>
      <c r="AX155" s="220"/>
      <c r="AY155" s="220"/>
      <c r="AZ155" s="220"/>
      <c r="BB155" s="207" t="str">
        <f t="shared" si="35"/>
        <v/>
      </c>
      <c r="BC155" s="220"/>
      <c r="BD155" s="220"/>
      <c r="BE155" s="220"/>
      <c r="BF155" s="225"/>
      <c r="BG155" s="220"/>
      <c r="BH155" s="220"/>
      <c r="BI155" s="220"/>
      <c r="BJ155" s="220"/>
      <c r="BK155" s="220"/>
      <c r="BL155" s="220"/>
      <c r="BM155" s="220"/>
    </row>
    <row r="156" spans="1:65" s="119" customFormat="1" x14ac:dyDescent="0.2">
      <c r="A156" s="84"/>
      <c r="B156" s="84"/>
      <c r="C156" s="207" t="str">
        <f t="shared" si="27"/>
        <v/>
      </c>
      <c r="D156" s="73"/>
      <c r="E156" s="124"/>
      <c r="F156" s="220"/>
      <c r="H156" s="220"/>
      <c r="I156" s="224"/>
      <c r="J156" s="224"/>
      <c r="K156" s="224"/>
      <c r="L156" s="207" t="str">
        <f t="shared" si="28"/>
        <v/>
      </c>
      <c r="M156" s="220"/>
      <c r="N156" s="220"/>
      <c r="O156" s="220"/>
      <c r="P156" s="220"/>
      <c r="Q156" s="220"/>
      <c r="R156" s="220"/>
      <c r="S156" s="220"/>
      <c r="T156" s="220"/>
      <c r="U156" s="220"/>
      <c r="W156" s="129"/>
      <c r="X156" s="130" t="str">
        <f t="shared" si="29"/>
        <v/>
      </c>
      <c r="Y156" s="224"/>
      <c r="Z156" s="224"/>
      <c r="AA156" s="207" t="str">
        <f t="shared" si="30"/>
        <v/>
      </c>
      <c r="AB156" s="224"/>
      <c r="AD156" s="129"/>
      <c r="AE156" s="130" t="str">
        <f t="shared" si="31"/>
        <v/>
      </c>
      <c r="AF156" s="129"/>
      <c r="AG156" s="207" t="str">
        <f t="shared" si="32"/>
        <v/>
      </c>
      <c r="AH156" s="129"/>
      <c r="AI156" s="207" t="str">
        <f t="shared" si="33"/>
        <v/>
      </c>
      <c r="AJ156" s="129"/>
      <c r="AK156" s="207" t="str">
        <f t="shared" si="34"/>
        <v/>
      </c>
      <c r="AP156" s="220"/>
      <c r="AQ156" s="220"/>
      <c r="AR156" s="220"/>
      <c r="AS156" s="220"/>
      <c r="AT156" s="220"/>
      <c r="AU156" s="220"/>
      <c r="AV156" s="220"/>
      <c r="AW156" s="220"/>
      <c r="AX156" s="220"/>
      <c r="AY156" s="220"/>
      <c r="AZ156" s="220"/>
      <c r="BB156" s="207" t="str">
        <f t="shared" si="35"/>
        <v/>
      </c>
      <c r="BC156" s="220"/>
      <c r="BD156" s="220"/>
      <c r="BE156" s="220"/>
      <c r="BF156" s="225"/>
      <c r="BG156" s="220"/>
      <c r="BH156" s="220"/>
      <c r="BI156" s="220"/>
      <c r="BJ156" s="220"/>
      <c r="BK156" s="220"/>
      <c r="BL156" s="220"/>
      <c r="BM156" s="220"/>
    </row>
    <row r="157" spans="1:65" s="119" customFormat="1" x14ac:dyDescent="0.2">
      <c r="A157" s="84"/>
      <c r="B157" s="84"/>
      <c r="C157" s="207" t="str">
        <f t="shared" si="27"/>
        <v/>
      </c>
      <c r="D157" s="73"/>
      <c r="E157" s="124"/>
      <c r="F157" s="220"/>
      <c r="H157" s="220"/>
      <c r="I157" s="224"/>
      <c r="J157" s="224"/>
      <c r="K157" s="224"/>
      <c r="L157" s="207" t="str">
        <f t="shared" si="28"/>
        <v/>
      </c>
      <c r="M157" s="220"/>
      <c r="N157" s="220"/>
      <c r="O157" s="220"/>
      <c r="P157" s="220"/>
      <c r="Q157" s="220"/>
      <c r="R157" s="220"/>
      <c r="S157" s="220"/>
      <c r="T157" s="220"/>
      <c r="U157" s="220"/>
      <c r="W157" s="129"/>
      <c r="X157" s="130" t="str">
        <f t="shared" si="29"/>
        <v/>
      </c>
      <c r="Y157" s="224"/>
      <c r="Z157" s="224"/>
      <c r="AA157" s="207" t="str">
        <f t="shared" si="30"/>
        <v/>
      </c>
      <c r="AB157" s="224"/>
      <c r="AD157" s="129"/>
      <c r="AE157" s="130" t="str">
        <f t="shared" si="31"/>
        <v/>
      </c>
      <c r="AF157" s="129"/>
      <c r="AG157" s="207" t="str">
        <f t="shared" si="32"/>
        <v/>
      </c>
      <c r="AH157" s="129"/>
      <c r="AI157" s="207" t="str">
        <f t="shared" si="33"/>
        <v/>
      </c>
      <c r="AJ157" s="129"/>
      <c r="AK157" s="207" t="str">
        <f t="shared" si="34"/>
        <v/>
      </c>
      <c r="AP157" s="220"/>
      <c r="AQ157" s="220"/>
      <c r="AR157" s="220"/>
      <c r="AS157" s="220"/>
      <c r="AT157" s="220"/>
      <c r="AU157" s="220"/>
      <c r="AV157" s="220"/>
      <c r="AW157" s="220"/>
      <c r="AX157" s="220"/>
      <c r="AY157" s="220"/>
      <c r="AZ157" s="220"/>
      <c r="BB157" s="207" t="str">
        <f t="shared" si="35"/>
        <v/>
      </c>
      <c r="BC157" s="220"/>
      <c r="BD157" s="220"/>
      <c r="BE157" s="220"/>
      <c r="BF157" s="225"/>
      <c r="BG157" s="220"/>
      <c r="BH157" s="220"/>
      <c r="BI157" s="220"/>
      <c r="BJ157" s="220"/>
      <c r="BK157" s="220"/>
      <c r="BL157" s="220"/>
      <c r="BM157" s="220"/>
    </row>
    <row r="158" spans="1:65" s="119" customFormat="1" x14ac:dyDescent="0.2">
      <c r="A158" s="84"/>
      <c r="B158" s="84"/>
      <c r="C158" s="207" t="str">
        <f t="shared" si="27"/>
        <v/>
      </c>
      <c r="D158" s="73"/>
      <c r="E158" s="124"/>
      <c r="F158" s="220"/>
      <c r="H158" s="220"/>
      <c r="I158" s="224"/>
      <c r="J158" s="224"/>
      <c r="K158" s="224"/>
      <c r="L158" s="207" t="str">
        <f t="shared" si="28"/>
        <v/>
      </c>
      <c r="M158" s="220"/>
      <c r="N158" s="220"/>
      <c r="O158" s="220"/>
      <c r="P158" s="220"/>
      <c r="Q158" s="220"/>
      <c r="R158" s="220"/>
      <c r="S158" s="220"/>
      <c r="T158" s="220"/>
      <c r="U158" s="220"/>
      <c r="W158" s="129"/>
      <c r="X158" s="130" t="str">
        <f t="shared" si="29"/>
        <v/>
      </c>
      <c r="Y158" s="224"/>
      <c r="Z158" s="224"/>
      <c r="AA158" s="207" t="str">
        <f t="shared" si="30"/>
        <v/>
      </c>
      <c r="AB158" s="224"/>
      <c r="AD158" s="129"/>
      <c r="AE158" s="130" t="str">
        <f t="shared" si="31"/>
        <v/>
      </c>
      <c r="AF158" s="129"/>
      <c r="AG158" s="207" t="str">
        <f t="shared" si="32"/>
        <v/>
      </c>
      <c r="AH158" s="129"/>
      <c r="AI158" s="207" t="str">
        <f t="shared" si="33"/>
        <v/>
      </c>
      <c r="AJ158" s="129"/>
      <c r="AK158" s="207" t="str">
        <f t="shared" si="34"/>
        <v/>
      </c>
      <c r="AP158" s="220"/>
      <c r="AQ158" s="220"/>
      <c r="AR158" s="220"/>
      <c r="AS158" s="220"/>
      <c r="AT158" s="220"/>
      <c r="AU158" s="220"/>
      <c r="AV158" s="220"/>
      <c r="AW158" s="220"/>
      <c r="AX158" s="220"/>
      <c r="AY158" s="220"/>
      <c r="AZ158" s="220"/>
      <c r="BB158" s="207" t="str">
        <f t="shared" si="35"/>
        <v/>
      </c>
      <c r="BC158" s="220"/>
      <c r="BD158" s="220"/>
      <c r="BE158" s="220"/>
      <c r="BF158" s="225"/>
      <c r="BG158" s="220"/>
      <c r="BH158" s="220"/>
      <c r="BI158" s="220"/>
      <c r="BJ158" s="220"/>
      <c r="BK158" s="220"/>
      <c r="BL158" s="220"/>
      <c r="BM158" s="220"/>
    </row>
    <row r="159" spans="1:65" s="119" customFormat="1" x14ac:dyDescent="0.2">
      <c r="A159" s="84"/>
      <c r="B159" s="84"/>
      <c r="C159" s="207" t="str">
        <f t="shared" si="27"/>
        <v/>
      </c>
      <c r="D159" s="73"/>
      <c r="E159" s="124"/>
      <c r="F159" s="220"/>
      <c r="H159" s="220"/>
      <c r="I159" s="224"/>
      <c r="J159" s="224"/>
      <c r="K159" s="224"/>
      <c r="L159" s="207" t="str">
        <f t="shared" si="28"/>
        <v/>
      </c>
      <c r="M159" s="220"/>
      <c r="N159" s="220"/>
      <c r="O159" s="220"/>
      <c r="P159" s="220"/>
      <c r="Q159" s="220"/>
      <c r="R159" s="220"/>
      <c r="S159" s="220"/>
      <c r="T159" s="220"/>
      <c r="U159" s="220"/>
      <c r="W159" s="129"/>
      <c r="X159" s="130" t="str">
        <f t="shared" si="29"/>
        <v/>
      </c>
      <c r="Y159" s="224"/>
      <c r="Z159" s="224"/>
      <c r="AA159" s="207" t="str">
        <f t="shared" si="30"/>
        <v/>
      </c>
      <c r="AB159" s="224"/>
      <c r="AD159" s="129"/>
      <c r="AE159" s="130" t="str">
        <f t="shared" si="31"/>
        <v/>
      </c>
      <c r="AF159" s="129"/>
      <c r="AG159" s="207" t="str">
        <f t="shared" si="32"/>
        <v/>
      </c>
      <c r="AH159" s="129"/>
      <c r="AI159" s="207" t="str">
        <f t="shared" si="33"/>
        <v/>
      </c>
      <c r="AJ159" s="129"/>
      <c r="AK159" s="207" t="str">
        <f t="shared" si="34"/>
        <v/>
      </c>
      <c r="AP159" s="220"/>
      <c r="AQ159" s="220"/>
      <c r="AR159" s="220"/>
      <c r="AS159" s="220"/>
      <c r="AT159" s="220"/>
      <c r="AU159" s="220"/>
      <c r="AV159" s="220"/>
      <c r="AW159" s="220"/>
      <c r="AX159" s="220"/>
      <c r="AY159" s="220"/>
      <c r="AZ159" s="220"/>
      <c r="BB159" s="207" t="str">
        <f t="shared" si="35"/>
        <v/>
      </c>
      <c r="BC159" s="220"/>
      <c r="BD159" s="220"/>
      <c r="BE159" s="220"/>
      <c r="BF159" s="225"/>
      <c r="BG159" s="220"/>
      <c r="BH159" s="220"/>
      <c r="BI159" s="220"/>
      <c r="BJ159" s="220"/>
      <c r="BK159" s="220"/>
      <c r="BL159" s="220"/>
      <c r="BM159" s="220"/>
    </row>
    <row r="160" spans="1:65" s="119" customFormat="1" x14ac:dyDescent="0.2">
      <c r="A160" s="84"/>
      <c r="B160" s="84"/>
      <c r="C160" s="207" t="str">
        <f t="shared" si="27"/>
        <v/>
      </c>
      <c r="D160" s="73"/>
      <c r="E160" s="124"/>
      <c r="F160" s="220"/>
      <c r="H160" s="220"/>
      <c r="I160" s="224"/>
      <c r="J160" s="224"/>
      <c r="K160" s="224"/>
      <c r="L160" s="207" t="str">
        <f t="shared" si="28"/>
        <v/>
      </c>
      <c r="M160" s="220"/>
      <c r="N160" s="220"/>
      <c r="O160" s="220"/>
      <c r="P160" s="220"/>
      <c r="Q160" s="220"/>
      <c r="R160" s="220"/>
      <c r="S160" s="220"/>
      <c r="T160" s="220"/>
      <c r="U160" s="220"/>
      <c r="W160" s="129"/>
      <c r="X160" s="130" t="str">
        <f t="shared" si="29"/>
        <v/>
      </c>
      <c r="Y160" s="224"/>
      <c r="Z160" s="224"/>
      <c r="AA160" s="207" t="str">
        <f t="shared" si="30"/>
        <v/>
      </c>
      <c r="AB160" s="224"/>
      <c r="AD160" s="129"/>
      <c r="AE160" s="130" t="str">
        <f t="shared" si="31"/>
        <v/>
      </c>
      <c r="AF160" s="129"/>
      <c r="AG160" s="207" t="str">
        <f t="shared" si="32"/>
        <v/>
      </c>
      <c r="AH160" s="129"/>
      <c r="AI160" s="207" t="str">
        <f t="shared" si="33"/>
        <v/>
      </c>
      <c r="AJ160" s="129"/>
      <c r="AK160" s="207" t="str">
        <f t="shared" si="34"/>
        <v/>
      </c>
      <c r="AP160" s="220"/>
      <c r="AQ160" s="220"/>
      <c r="AR160" s="220"/>
      <c r="AS160" s="220"/>
      <c r="AT160" s="220"/>
      <c r="AU160" s="220"/>
      <c r="AV160" s="220"/>
      <c r="AW160" s="220"/>
      <c r="AX160" s="220"/>
      <c r="AY160" s="220"/>
      <c r="AZ160" s="220"/>
      <c r="BB160" s="207" t="str">
        <f t="shared" si="35"/>
        <v/>
      </c>
      <c r="BC160" s="220"/>
      <c r="BD160" s="220"/>
      <c r="BE160" s="220"/>
      <c r="BF160" s="225"/>
      <c r="BG160" s="220"/>
      <c r="BH160" s="220"/>
      <c r="BI160" s="220"/>
      <c r="BJ160" s="220"/>
      <c r="BK160" s="220"/>
      <c r="BL160" s="220"/>
      <c r="BM160" s="220"/>
    </row>
    <row r="161" spans="1:65" s="119" customFormat="1" x14ac:dyDescent="0.2">
      <c r="A161" s="84"/>
      <c r="B161" s="84"/>
      <c r="C161" s="207" t="str">
        <f t="shared" si="27"/>
        <v/>
      </c>
      <c r="D161" s="73"/>
      <c r="E161" s="124"/>
      <c r="F161" s="220"/>
      <c r="H161" s="220"/>
      <c r="I161" s="224"/>
      <c r="J161" s="224"/>
      <c r="K161" s="224"/>
      <c r="L161" s="207" t="str">
        <f t="shared" si="28"/>
        <v/>
      </c>
      <c r="M161" s="220"/>
      <c r="N161" s="220"/>
      <c r="O161" s="220"/>
      <c r="P161" s="220"/>
      <c r="Q161" s="220"/>
      <c r="R161" s="220"/>
      <c r="S161" s="220"/>
      <c r="T161" s="220"/>
      <c r="U161" s="220"/>
      <c r="W161" s="129"/>
      <c r="X161" s="130" t="str">
        <f t="shared" si="29"/>
        <v/>
      </c>
      <c r="Y161" s="224"/>
      <c r="Z161" s="224"/>
      <c r="AA161" s="207" t="str">
        <f t="shared" si="30"/>
        <v/>
      </c>
      <c r="AB161" s="224"/>
      <c r="AD161" s="129"/>
      <c r="AE161" s="130" t="str">
        <f t="shared" si="31"/>
        <v/>
      </c>
      <c r="AF161" s="129"/>
      <c r="AG161" s="207" t="str">
        <f t="shared" si="32"/>
        <v/>
      </c>
      <c r="AH161" s="129"/>
      <c r="AI161" s="207" t="str">
        <f t="shared" si="33"/>
        <v/>
      </c>
      <c r="AJ161" s="129"/>
      <c r="AK161" s="207" t="str">
        <f t="shared" si="34"/>
        <v/>
      </c>
      <c r="AP161" s="220"/>
      <c r="AQ161" s="220"/>
      <c r="AR161" s="220"/>
      <c r="AS161" s="220"/>
      <c r="AT161" s="220"/>
      <c r="AU161" s="220"/>
      <c r="AV161" s="220"/>
      <c r="AW161" s="220"/>
      <c r="AX161" s="220"/>
      <c r="AY161" s="220"/>
      <c r="AZ161" s="220"/>
      <c r="BB161" s="207" t="str">
        <f t="shared" si="35"/>
        <v/>
      </c>
      <c r="BC161" s="220"/>
      <c r="BD161" s="220"/>
      <c r="BE161" s="220"/>
      <c r="BF161" s="225"/>
      <c r="BG161" s="220"/>
      <c r="BH161" s="220"/>
      <c r="BI161" s="220"/>
      <c r="BJ161" s="220"/>
      <c r="BK161" s="220"/>
      <c r="BL161" s="220"/>
      <c r="BM161" s="220"/>
    </row>
    <row r="162" spans="1:65" s="119" customFormat="1" x14ac:dyDescent="0.2">
      <c r="A162" s="84"/>
      <c r="B162" s="84"/>
      <c r="C162" s="207" t="str">
        <f t="shared" si="27"/>
        <v/>
      </c>
      <c r="D162" s="73"/>
      <c r="E162" s="124"/>
      <c r="F162" s="220"/>
      <c r="H162" s="220"/>
      <c r="I162" s="224"/>
      <c r="J162" s="224"/>
      <c r="K162" s="224"/>
      <c r="L162" s="207" t="str">
        <f t="shared" si="28"/>
        <v/>
      </c>
      <c r="M162" s="220"/>
      <c r="N162" s="220"/>
      <c r="O162" s="220"/>
      <c r="P162" s="220"/>
      <c r="Q162" s="220"/>
      <c r="R162" s="220"/>
      <c r="S162" s="220"/>
      <c r="T162" s="220"/>
      <c r="U162" s="220"/>
      <c r="W162" s="129"/>
      <c r="X162" s="130" t="str">
        <f t="shared" si="29"/>
        <v/>
      </c>
      <c r="Y162" s="224"/>
      <c r="Z162" s="224"/>
      <c r="AA162" s="207" t="str">
        <f t="shared" si="30"/>
        <v/>
      </c>
      <c r="AB162" s="224"/>
      <c r="AD162" s="129"/>
      <c r="AE162" s="130" t="str">
        <f t="shared" si="31"/>
        <v/>
      </c>
      <c r="AF162" s="129"/>
      <c r="AG162" s="207" t="str">
        <f t="shared" si="32"/>
        <v/>
      </c>
      <c r="AH162" s="129"/>
      <c r="AI162" s="207" t="str">
        <f t="shared" si="33"/>
        <v/>
      </c>
      <c r="AJ162" s="129"/>
      <c r="AK162" s="207" t="str">
        <f t="shared" si="34"/>
        <v/>
      </c>
      <c r="AP162" s="220"/>
      <c r="AQ162" s="220"/>
      <c r="AR162" s="220"/>
      <c r="AS162" s="220"/>
      <c r="AT162" s="220"/>
      <c r="AU162" s="220"/>
      <c r="AV162" s="220"/>
      <c r="AW162" s="220"/>
      <c r="AX162" s="220"/>
      <c r="AY162" s="220"/>
      <c r="AZ162" s="220"/>
      <c r="BB162" s="207" t="str">
        <f t="shared" si="35"/>
        <v/>
      </c>
      <c r="BC162" s="220"/>
      <c r="BD162" s="220"/>
      <c r="BE162" s="220"/>
      <c r="BF162" s="225"/>
      <c r="BG162" s="220"/>
      <c r="BH162" s="220"/>
      <c r="BI162" s="220"/>
      <c r="BJ162" s="220"/>
      <c r="BK162" s="220"/>
      <c r="BL162" s="220"/>
      <c r="BM162" s="220"/>
    </row>
    <row r="163" spans="1:65" s="119" customFormat="1" x14ac:dyDescent="0.2">
      <c r="A163" s="84"/>
      <c r="B163" s="84"/>
      <c r="C163" s="207" t="str">
        <f t="shared" si="27"/>
        <v/>
      </c>
      <c r="D163" s="73"/>
      <c r="E163" s="124"/>
      <c r="F163" s="220"/>
      <c r="H163" s="220"/>
      <c r="I163" s="224"/>
      <c r="J163" s="224"/>
      <c r="K163" s="224"/>
      <c r="L163" s="207" t="str">
        <f t="shared" si="28"/>
        <v/>
      </c>
      <c r="M163" s="220"/>
      <c r="N163" s="220"/>
      <c r="O163" s="220"/>
      <c r="P163" s="220"/>
      <c r="Q163" s="220"/>
      <c r="R163" s="220"/>
      <c r="S163" s="220"/>
      <c r="T163" s="220"/>
      <c r="U163" s="220"/>
      <c r="W163" s="129"/>
      <c r="X163" s="130" t="str">
        <f t="shared" si="29"/>
        <v/>
      </c>
      <c r="Y163" s="224"/>
      <c r="Z163" s="224"/>
      <c r="AA163" s="207" t="str">
        <f t="shared" si="30"/>
        <v/>
      </c>
      <c r="AB163" s="224"/>
      <c r="AD163" s="129"/>
      <c r="AE163" s="130" t="str">
        <f t="shared" si="31"/>
        <v/>
      </c>
      <c r="AF163" s="129"/>
      <c r="AG163" s="207" t="str">
        <f t="shared" si="32"/>
        <v/>
      </c>
      <c r="AH163" s="129"/>
      <c r="AI163" s="207" t="str">
        <f t="shared" si="33"/>
        <v/>
      </c>
      <c r="AJ163" s="129"/>
      <c r="AK163" s="207" t="str">
        <f t="shared" si="34"/>
        <v/>
      </c>
      <c r="AP163" s="220"/>
      <c r="AQ163" s="220"/>
      <c r="AR163" s="220"/>
      <c r="AS163" s="220"/>
      <c r="AT163" s="220"/>
      <c r="AU163" s="220"/>
      <c r="AV163" s="220"/>
      <c r="AW163" s="220"/>
      <c r="AX163" s="220"/>
      <c r="AY163" s="220"/>
      <c r="AZ163" s="220"/>
      <c r="BB163" s="207" t="str">
        <f t="shared" si="35"/>
        <v/>
      </c>
      <c r="BC163" s="220"/>
      <c r="BD163" s="220"/>
      <c r="BE163" s="220"/>
      <c r="BF163" s="225"/>
      <c r="BG163" s="220"/>
      <c r="BH163" s="220"/>
      <c r="BI163" s="220"/>
      <c r="BJ163" s="220"/>
      <c r="BK163" s="220"/>
      <c r="BL163" s="220"/>
      <c r="BM163" s="220"/>
    </row>
    <row r="164" spans="1:65" s="119" customFormat="1" x14ac:dyDescent="0.2">
      <c r="A164" s="84"/>
      <c r="B164" s="84"/>
      <c r="C164" s="207" t="str">
        <f t="shared" si="27"/>
        <v/>
      </c>
      <c r="D164" s="73"/>
      <c r="E164" s="124"/>
      <c r="F164" s="220"/>
      <c r="H164" s="220"/>
      <c r="I164" s="224"/>
      <c r="J164" s="224"/>
      <c r="K164" s="224"/>
      <c r="L164" s="207" t="str">
        <f t="shared" si="28"/>
        <v/>
      </c>
      <c r="M164" s="220"/>
      <c r="N164" s="220"/>
      <c r="O164" s="220"/>
      <c r="P164" s="220"/>
      <c r="Q164" s="220"/>
      <c r="R164" s="220"/>
      <c r="S164" s="220"/>
      <c r="T164" s="220"/>
      <c r="U164" s="220"/>
      <c r="W164" s="129"/>
      <c r="X164" s="130" t="str">
        <f t="shared" si="29"/>
        <v/>
      </c>
      <c r="Y164" s="224"/>
      <c r="Z164" s="224"/>
      <c r="AA164" s="207" t="str">
        <f t="shared" si="30"/>
        <v/>
      </c>
      <c r="AB164" s="224"/>
      <c r="AD164" s="129"/>
      <c r="AE164" s="130" t="str">
        <f t="shared" si="31"/>
        <v/>
      </c>
      <c r="AF164" s="129"/>
      <c r="AG164" s="207" t="str">
        <f t="shared" si="32"/>
        <v/>
      </c>
      <c r="AH164" s="129"/>
      <c r="AI164" s="207" t="str">
        <f t="shared" si="33"/>
        <v/>
      </c>
      <c r="AJ164" s="129"/>
      <c r="AK164" s="207" t="str">
        <f t="shared" si="34"/>
        <v/>
      </c>
      <c r="AP164" s="220"/>
      <c r="AQ164" s="220"/>
      <c r="AR164" s="220"/>
      <c r="AS164" s="220"/>
      <c r="AT164" s="220"/>
      <c r="AU164" s="220"/>
      <c r="AV164" s="220"/>
      <c r="AW164" s="220"/>
      <c r="AX164" s="220"/>
      <c r="AY164" s="220"/>
      <c r="AZ164" s="220"/>
      <c r="BB164" s="207" t="str">
        <f t="shared" si="35"/>
        <v/>
      </c>
      <c r="BC164" s="220"/>
      <c r="BD164" s="220"/>
      <c r="BE164" s="220"/>
      <c r="BF164" s="225"/>
      <c r="BG164" s="220"/>
      <c r="BH164" s="220"/>
      <c r="BI164" s="220"/>
      <c r="BJ164" s="220"/>
      <c r="BK164" s="220"/>
      <c r="BL164" s="220"/>
      <c r="BM164" s="220"/>
    </row>
    <row r="165" spans="1:65" s="119" customFormat="1" x14ac:dyDescent="0.2">
      <c r="A165" s="84"/>
      <c r="B165" s="84"/>
      <c r="C165" s="207" t="str">
        <f t="shared" si="27"/>
        <v/>
      </c>
      <c r="D165" s="73"/>
      <c r="E165" s="124"/>
      <c r="F165" s="220"/>
      <c r="H165" s="220"/>
      <c r="I165" s="224"/>
      <c r="J165" s="224"/>
      <c r="K165" s="224"/>
      <c r="L165" s="207" t="str">
        <f t="shared" si="28"/>
        <v/>
      </c>
      <c r="M165" s="220"/>
      <c r="N165" s="220"/>
      <c r="O165" s="220"/>
      <c r="P165" s="220"/>
      <c r="Q165" s="220"/>
      <c r="R165" s="220"/>
      <c r="S165" s="220"/>
      <c r="T165" s="220"/>
      <c r="U165" s="220"/>
      <c r="W165" s="129"/>
      <c r="X165" s="130" t="str">
        <f t="shared" si="29"/>
        <v/>
      </c>
      <c r="Y165" s="224"/>
      <c r="Z165" s="224"/>
      <c r="AA165" s="207" t="str">
        <f t="shared" si="30"/>
        <v/>
      </c>
      <c r="AB165" s="224"/>
      <c r="AD165" s="129"/>
      <c r="AE165" s="130" t="str">
        <f t="shared" si="31"/>
        <v/>
      </c>
      <c r="AF165" s="129"/>
      <c r="AG165" s="207" t="str">
        <f t="shared" si="32"/>
        <v/>
      </c>
      <c r="AH165" s="129"/>
      <c r="AI165" s="207" t="str">
        <f t="shared" si="33"/>
        <v/>
      </c>
      <c r="AJ165" s="129"/>
      <c r="AK165" s="207" t="str">
        <f t="shared" si="34"/>
        <v/>
      </c>
      <c r="AP165" s="220"/>
      <c r="AQ165" s="220"/>
      <c r="AR165" s="220"/>
      <c r="AS165" s="220"/>
      <c r="AT165" s="220"/>
      <c r="AU165" s="220"/>
      <c r="AV165" s="220"/>
      <c r="AW165" s="220"/>
      <c r="AX165" s="220"/>
      <c r="AY165" s="220"/>
      <c r="AZ165" s="220"/>
      <c r="BB165" s="207" t="str">
        <f t="shared" si="35"/>
        <v/>
      </c>
      <c r="BC165" s="220"/>
      <c r="BD165" s="220"/>
      <c r="BE165" s="220"/>
      <c r="BF165" s="225"/>
      <c r="BG165" s="220"/>
      <c r="BH165" s="220"/>
      <c r="BI165" s="220"/>
      <c r="BJ165" s="220"/>
      <c r="BK165" s="220"/>
      <c r="BL165" s="220"/>
      <c r="BM165" s="220"/>
    </row>
    <row r="166" spans="1:65" s="119" customFormat="1" x14ac:dyDescent="0.2">
      <c r="A166" s="84"/>
      <c r="B166" s="84"/>
      <c r="C166" s="207" t="str">
        <f t="shared" si="27"/>
        <v/>
      </c>
      <c r="D166" s="73"/>
      <c r="E166" s="124"/>
      <c r="F166" s="220"/>
      <c r="H166" s="220"/>
      <c r="I166" s="224"/>
      <c r="J166" s="224"/>
      <c r="K166" s="224"/>
      <c r="L166" s="207" t="str">
        <f t="shared" si="28"/>
        <v/>
      </c>
      <c r="M166" s="220"/>
      <c r="N166" s="220"/>
      <c r="O166" s="220"/>
      <c r="P166" s="220"/>
      <c r="Q166" s="220"/>
      <c r="R166" s="220"/>
      <c r="S166" s="220"/>
      <c r="T166" s="220"/>
      <c r="U166" s="220"/>
      <c r="W166" s="129"/>
      <c r="X166" s="130" t="str">
        <f t="shared" si="29"/>
        <v/>
      </c>
      <c r="Y166" s="224"/>
      <c r="Z166" s="224"/>
      <c r="AA166" s="207" t="str">
        <f t="shared" si="30"/>
        <v/>
      </c>
      <c r="AB166" s="224"/>
      <c r="AD166" s="129"/>
      <c r="AE166" s="130" t="str">
        <f t="shared" si="31"/>
        <v/>
      </c>
      <c r="AF166" s="129"/>
      <c r="AG166" s="207" t="str">
        <f t="shared" si="32"/>
        <v/>
      </c>
      <c r="AH166" s="129"/>
      <c r="AI166" s="207" t="str">
        <f t="shared" si="33"/>
        <v/>
      </c>
      <c r="AJ166" s="129"/>
      <c r="AK166" s="207" t="str">
        <f t="shared" si="34"/>
        <v/>
      </c>
      <c r="AP166" s="220"/>
      <c r="AQ166" s="220"/>
      <c r="AR166" s="220"/>
      <c r="AS166" s="220"/>
      <c r="AT166" s="220"/>
      <c r="AU166" s="220"/>
      <c r="AV166" s="220"/>
      <c r="AW166" s="220"/>
      <c r="AX166" s="220"/>
      <c r="AY166" s="220"/>
      <c r="AZ166" s="220"/>
      <c r="BB166" s="207" t="str">
        <f t="shared" si="35"/>
        <v/>
      </c>
      <c r="BC166" s="220"/>
      <c r="BD166" s="220"/>
      <c r="BE166" s="220"/>
      <c r="BF166" s="225"/>
      <c r="BG166" s="220"/>
      <c r="BH166" s="220"/>
      <c r="BI166" s="220"/>
      <c r="BJ166" s="220"/>
      <c r="BK166" s="220"/>
      <c r="BL166" s="220"/>
      <c r="BM166" s="220"/>
    </row>
    <row r="167" spans="1:65" s="119" customFormat="1" x14ac:dyDescent="0.2">
      <c r="A167" s="84"/>
      <c r="B167" s="84"/>
      <c r="C167" s="207" t="str">
        <f t="shared" si="27"/>
        <v/>
      </c>
      <c r="D167" s="73"/>
      <c r="E167" s="124"/>
      <c r="F167" s="220"/>
      <c r="H167" s="220"/>
      <c r="I167" s="224"/>
      <c r="J167" s="224"/>
      <c r="K167" s="224"/>
      <c r="L167" s="207" t="str">
        <f t="shared" si="28"/>
        <v/>
      </c>
      <c r="M167" s="220"/>
      <c r="N167" s="220"/>
      <c r="O167" s="220"/>
      <c r="P167" s="220"/>
      <c r="Q167" s="220"/>
      <c r="R167" s="220"/>
      <c r="S167" s="220"/>
      <c r="T167" s="220"/>
      <c r="U167" s="220"/>
      <c r="W167" s="129"/>
      <c r="X167" s="130" t="str">
        <f t="shared" si="29"/>
        <v/>
      </c>
      <c r="Y167" s="224"/>
      <c r="Z167" s="224"/>
      <c r="AA167" s="207" t="str">
        <f t="shared" si="30"/>
        <v/>
      </c>
      <c r="AB167" s="224"/>
      <c r="AD167" s="129"/>
      <c r="AE167" s="130" t="str">
        <f t="shared" si="31"/>
        <v/>
      </c>
      <c r="AF167" s="129"/>
      <c r="AG167" s="207" t="str">
        <f t="shared" si="32"/>
        <v/>
      </c>
      <c r="AH167" s="129"/>
      <c r="AI167" s="207" t="str">
        <f t="shared" si="33"/>
        <v/>
      </c>
      <c r="AJ167" s="129"/>
      <c r="AK167" s="207" t="str">
        <f t="shared" si="34"/>
        <v/>
      </c>
      <c r="AP167" s="220"/>
      <c r="AQ167" s="220"/>
      <c r="AR167" s="220"/>
      <c r="AS167" s="220"/>
      <c r="AT167" s="220"/>
      <c r="AU167" s="220"/>
      <c r="AV167" s="220"/>
      <c r="AW167" s="220"/>
      <c r="AX167" s="220"/>
      <c r="AY167" s="220"/>
      <c r="AZ167" s="220"/>
      <c r="BB167" s="207" t="str">
        <f t="shared" si="35"/>
        <v/>
      </c>
      <c r="BC167" s="220"/>
      <c r="BD167" s="220"/>
      <c r="BE167" s="220"/>
      <c r="BF167" s="225"/>
      <c r="BG167" s="220"/>
      <c r="BH167" s="220"/>
      <c r="BI167" s="220"/>
      <c r="BJ167" s="220"/>
      <c r="BK167" s="220"/>
      <c r="BL167" s="220"/>
      <c r="BM167" s="220"/>
    </row>
    <row r="168" spans="1:65" s="119" customFormat="1" x14ac:dyDescent="0.2">
      <c r="A168" s="84"/>
      <c r="B168" s="84"/>
      <c r="C168" s="207" t="str">
        <f t="shared" si="27"/>
        <v/>
      </c>
      <c r="D168" s="73"/>
      <c r="E168" s="124"/>
      <c r="F168" s="220"/>
      <c r="H168" s="220"/>
      <c r="I168" s="224"/>
      <c r="J168" s="224"/>
      <c r="K168" s="224"/>
      <c r="L168" s="207" t="str">
        <f t="shared" si="28"/>
        <v/>
      </c>
      <c r="M168" s="220"/>
      <c r="N168" s="220"/>
      <c r="O168" s="220"/>
      <c r="P168" s="220"/>
      <c r="Q168" s="220"/>
      <c r="R168" s="220"/>
      <c r="S168" s="220"/>
      <c r="T168" s="220"/>
      <c r="U168" s="220"/>
      <c r="W168" s="129"/>
      <c r="X168" s="130" t="str">
        <f t="shared" si="29"/>
        <v/>
      </c>
      <c r="Y168" s="224"/>
      <c r="Z168" s="224"/>
      <c r="AA168" s="207" t="str">
        <f t="shared" si="30"/>
        <v/>
      </c>
      <c r="AB168" s="224"/>
      <c r="AD168" s="129"/>
      <c r="AE168" s="130" t="str">
        <f t="shared" si="31"/>
        <v/>
      </c>
      <c r="AF168" s="129"/>
      <c r="AG168" s="207" t="str">
        <f t="shared" si="32"/>
        <v/>
      </c>
      <c r="AH168" s="129"/>
      <c r="AI168" s="207" t="str">
        <f t="shared" si="33"/>
        <v/>
      </c>
      <c r="AJ168" s="129"/>
      <c r="AK168" s="207" t="str">
        <f t="shared" si="34"/>
        <v/>
      </c>
      <c r="AP168" s="220"/>
      <c r="AQ168" s="220"/>
      <c r="AR168" s="220"/>
      <c r="AS168" s="220"/>
      <c r="AT168" s="220"/>
      <c r="AU168" s="220"/>
      <c r="AV168" s="220"/>
      <c r="AW168" s="220"/>
      <c r="AX168" s="220"/>
      <c r="AY168" s="220"/>
      <c r="AZ168" s="220"/>
      <c r="BB168" s="207" t="str">
        <f t="shared" si="35"/>
        <v/>
      </c>
      <c r="BC168" s="220"/>
      <c r="BD168" s="220"/>
      <c r="BE168" s="220"/>
      <c r="BF168" s="225"/>
      <c r="BG168" s="220"/>
      <c r="BH168" s="220"/>
      <c r="BI168" s="220"/>
      <c r="BJ168" s="220"/>
      <c r="BK168" s="220"/>
      <c r="BL168" s="220"/>
      <c r="BM168" s="220"/>
    </row>
    <row r="169" spans="1:65" s="119" customFormat="1" x14ac:dyDescent="0.2">
      <c r="A169" s="84"/>
      <c r="B169" s="84"/>
      <c r="C169" s="207" t="str">
        <f t="shared" si="27"/>
        <v/>
      </c>
      <c r="D169" s="73"/>
      <c r="E169" s="124"/>
      <c r="F169" s="220"/>
      <c r="H169" s="220"/>
      <c r="I169" s="224"/>
      <c r="J169" s="224"/>
      <c r="K169" s="224"/>
      <c r="L169" s="207" t="str">
        <f t="shared" si="28"/>
        <v/>
      </c>
      <c r="M169" s="220"/>
      <c r="N169" s="220"/>
      <c r="O169" s="220"/>
      <c r="P169" s="220"/>
      <c r="Q169" s="220"/>
      <c r="R169" s="220"/>
      <c r="S169" s="220"/>
      <c r="T169" s="220"/>
      <c r="U169" s="220"/>
      <c r="W169" s="129"/>
      <c r="X169" s="130" t="str">
        <f t="shared" si="29"/>
        <v/>
      </c>
      <c r="Y169" s="224"/>
      <c r="Z169" s="224"/>
      <c r="AA169" s="207" t="str">
        <f t="shared" si="30"/>
        <v/>
      </c>
      <c r="AB169" s="224"/>
      <c r="AD169" s="129"/>
      <c r="AE169" s="130" t="str">
        <f t="shared" si="31"/>
        <v/>
      </c>
      <c r="AF169" s="129"/>
      <c r="AG169" s="207" t="str">
        <f t="shared" si="32"/>
        <v/>
      </c>
      <c r="AH169" s="129"/>
      <c r="AI169" s="207" t="str">
        <f t="shared" si="33"/>
        <v/>
      </c>
      <c r="AJ169" s="129"/>
      <c r="AK169" s="207" t="str">
        <f t="shared" si="34"/>
        <v/>
      </c>
      <c r="AP169" s="220"/>
      <c r="AQ169" s="220"/>
      <c r="AR169" s="220"/>
      <c r="AS169" s="220"/>
      <c r="AT169" s="220"/>
      <c r="AU169" s="220"/>
      <c r="AV169" s="220"/>
      <c r="AW169" s="220"/>
      <c r="AX169" s="220"/>
      <c r="AY169" s="220"/>
      <c r="AZ169" s="220"/>
      <c r="BB169" s="207" t="str">
        <f t="shared" si="35"/>
        <v/>
      </c>
      <c r="BC169" s="220"/>
      <c r="BD169" s="220"/>
      <c r="BE169" s="220"/>
      <c r="BF169" s="225"/>
      <c r="BG169" s="220"/>
      <c r="BH169" s="220"/>
      <c r="BI169" s="220"/>
      <c r="BJ169" s="220"/>
      <c r="BK169" s="220"/>
      <c r="BL169" s="220"/>
      <c r="BM169" s="220"/>
    </row>
    <row r="170" spans="1:65" s="119" customFormat="1" x14ac:dyDescent="0.2">
      <c r="A170" s="84"/>
      <c r="B170" s="84"/>
      <c r="C170" s="207" t="str">
        <f t="shared" si="27"/>
        <v/>
      </c>
      <c r="D170" s="73"/>
      <c r="E170" s="124"/>
      <c r="F170" s="220"/>
      <c r="H170" s="220"/>
      <c r="I170" s="224"/>
      <c r="J170" s="224"/>
      <c r="K170" s="224"/>
      <c r="L170" s="207" t="str">
        <f t="shared" si="28"/>
        <v/>
      </c>
      <c r="M170" s="220"/>
      <c r="N170" s="220"/>
      <c r="O170" s="220"/>
      <c r="P170" s="220"/>
      <c r="Q170" s="220"/>
      <c r="R170" s="220"/>
      <c r="S170" s="220"/>
      <c r="T170" s="220"/>
      <c r="U170" s="220"/>
      <c r="W170" s="129"/>
      <c r="X170" s="130" t="str">
        <f t="shared" si="29"/>
        <v/>
      </c>
      <c r="Y170" s="224"/>
      <c r="Z170" s="224"/>
      <c r="AA170" s="207" t="str">
        <f t="shared" si="30"/>
        <v/>
      </c>
      <c r="AB170" s="224"/>
      <c r="AD170" s="129"/>
      <c r="AE170" s="130" t="str">
        <f t="shared" si="31"/>
        <v/>
      </c>
      <c r="AF170" s="129"/>
      <c r="AG170" s="207" t="str">
        <f t="shared" si="32"/>
        <v/>
      </c>
      <c r="AH170" s="129"/>
      <c r="AI170" s="207" t="str">
        <f t="shared" si="33"/>
        <v/>
      </c>
      <c r="AJ170" s="129"/>
      <c r="AK170" s="207" t="str">
        <f t="shared" si="34"/>
        <v/>
      </c>
      <c r="AP170" s="220"/>
      <c r="AQ170" s="220"/>
      <c r="AR170" s="220"/>
      <c r="AS170" s="220"/>
      <c r="AT170" s="220"/>
      <c r="AU170" s="220"/>
      <c r="AV170" s="220"/>
      <c r="AW170" s="220"/>
      <c r="AX170" s="220"/>
      <c r="AY170" s="220"/>
      <c r="AZ170" s="220"/>
      <c r="BB170" s="207" t="str">
        <f t="shared" si="35"/>
        <v/>
      </c>
      <c r="BC170" s="220"/>
      <c r="BD170" s="220"/>
      <c r="BE170" s="220"/>
      <c r="BF170" s="225"/>
      <c r="BG170" s="220"/>
      <c r="BH170" s="220"/>
      <c r="BI170" s="220"/>
      <c r="BJ170" s="220"/>
      <c r="BK170" s="220"/>
      <c r="BL170" s="220"/>
      <c r="BM170" s="220"/>
    </row>
    <row r="171" spans="1:65" s="119" customFormat="1" x14ac:dyDescent="0.2">
      <c r="A171" s="84"/>
      <c r="B171" s="84"/>
      <c r="C171" s="207" t="str">
        <f t="shared" si="27"/>
        <v/>
      </c>
      <c r="D171" s="73"/>
      <c r="E171" s="124"/>
      <c r="F171" s="220"/>
      <c r="H171" s="220"/>
      <c r="I171" s="224"/>
      <c r="J171" s="224"/>
      <c r="K171" s="224"/>
      <c r="L171" s="207" t="str">
        <f t="shared" si="28"/>
        <v/>
      </c>
      <c r="M171" s="220"/>
      <c r="N171" s="220"/>
      <c r="O171" s="220"/>
      <c r="P171" s="220"/>
      <c r="Q171" s="220"/>
      <c r="R171" s="220"/>
      <c r="S171" s="220"/>
      <c r="T171" s="220"/>
      <c r="U171" s="220"/>
      <c r="W171" s="129"/>
      <c r="X171" s="130" t="str">
        <f t="shared" si="29"/>
        <v/>
      </c>
      <c r="Y171" s="224"/>
      <c r="Z171" s="224"/>
      <c r="AA171" s="207" t="str">
        <f t="shared" si="30"/>
        <v/>
      </c>
      <c r="AB171" s="224"/>
      <c r="AD171" s="129"/>
      <c r="AE171" s="130" t="str">
        <f t="shared" si="31"/>
        <v/>
      </c>
      <c r="AF171" s="129"/>
      <c r="AG171" s="207" t="str">
        <f t="shared" si="32"/>
        <v/>
      </c>
      <c r="AH171" s="129"/>
      <c r="AI171" s="207" t="str">
        <f t="shared" si="33"/>
        <v/>
      </c>
      <c r="AJ171" s="129"/>
      <c r="AK171" s="207" t="str">
        <f t="shared" si="34"/>
        <v/>
      </c>
      <c r="AP171" s="220"/>
      <c r="AQ171" s="220"/>
      <c r="AR171" s="220"/>
      <c r="AS171" s="220"/>
      <c r="AT171" s="220"/>
      <c r="AU171" s="220"/>
      <c r="AV171" s="220"/>
      <c r="AW171" s="220"/>
      <c r="AX171" s="220"/>
      <c r="AY171" s="220"/>
      <c r="AZ171" s="220"/>
      <c r="BB171" s="207" t="str">
        <f t="shared" si="35"/>
        <v/>
      </c>
      <c r="BC171" s="220"/>
      <c r="BD171" s="220"/>
      <c r="BE171" s="220"/>
      <c r="BF171" s="225"/>
      <c r="BG171" s="220"/>
      <c r="BH171" s="220"/>
      <c r="BI171" s="220"/>
      <c r="BJ171" s="220"/>
      <c r="BK171" s="220"/>
      <c r="BL171" s="220"/>
      <c r="BM171" s="220"/>
    </row>
    <row r="172" spans="1:65" s="119" customFormat="1" x14ac:dyDescent="0.2">
      <c r="A172" s="84"/>
      <c r="B172" s="84"/>
      <c r="C172" s="207" t="str">
        <f t="shared" si="27"/>
        <v/>
      </c>
      <c r="D172" s="73"/>
      <c r="E172" s="124"/>
      <c r="F172" s="220"/>
      <c r="H172" s="220"/>
      <c r="I172" s="224"/>
      <c r="J172" s="224"/>
      <c r="K172" s="224"/>
      <c r="L172" s="207" t="str">
        <f t="shared" si="28"/>
        <v/>
      </c>
      <c r="M172" s="220"/>
      <c r="N172" s="220"/>
      <c r="O172" s="220"/>
      <c r="P172" s="220"/>
      <c r="Q172" s="220"/>
      <c r="R172" s="220"/>
      <c r="S172" s="220"/>
      <c r="T172" s="220"/>
      <c r="U172" s="220"/>
      <c r="W172" s="129"/>
      <c r="X172" s="130" t="str">
        <f t="shared" si="29"/>
        <v/>
      </c>
      <c r="Y172" s="224"/>
      <c r="Z172" s="224"/>
      <c r="AA172" s="207" t="str">
        <f t="shared" si="30"/>
        <v/>
      </c>
      <c r="AB172" s="224"/>
      <c r="AD172" s="129"/>
      <c r="AE172" s="130" t="str">
        <f t="shared" si="31"/>
        <v/>
      </c>
      <c r="AF172" s="129"/>
      <c r="AG172" s="207" t="str">
        <f t="shared" si="32"/>
        <v/>
      </c>
      <c r="AH172" s="129"/>
      <c r="AI172" s="207" t="str">
        <f t="shared" si="33"/>
        <v/>
      </c>
      <c r="AJ172" s="129"/>
      <c r="AK172" s="207" t="str">
        <f t="shared" si="34"/>
        <v/>
      </c>
      <c r="AP172" s="220"/>
      <c r="AQ172" s="220"/>
      <c r="AR172" s="220"/>
      <c r="AS172" s="220"/>
      <c r="AT172" s="220"/>
      <c r="AU172" s="220"/>
      <c r="AV172" s="220"/>
      <c r="AW172" s="220"/>
      <c r="AX172" s="220"/>
      <c r="AY172" s="220"/>
      <c r="AZ172" s="220"/>
      <c r="BB172" s="207" t="str">
        <f t="shared" si="35"/>
        <v/>
      </c>
      <c r="BC172" s="220"/>
      <c r="BD172" s="220"/>
      <c r="BE172" s="220"/>
      <c r="BF172" s="225"/>
      <c r="BG172" s="220"/>
      <c r="BH172" s="220"/>
      <c r="BI172" s="220"/>
      <c r="BJ172" s="220"/>
      <c r="BK172" s="220"/>
      <c r="BL172" s="220"/>
      <c r="BM172" s="220"/>
    </row>
    <row r="173" spans="1:65" s="119" customFormat="1" x14ac:dyDescent="0.2">
      <c r="A173" s="84"/>
      <c r="B173" s="84"/>
      <c r="C173" s="207" t="str">
        <f t="shared" si="27"/>
        <v/>
      </c>
      <c r="D173" s="73"/>
      <c r="E173" s="124"/>
      <c r="F173" s="220"/>
      <c r="H173" s="220"/>
      <c r="I173" s="224"/>
      <c r="J173" s="224"/>
      <c r="K173" s="224"/>
      <c r="L173" s="207" t="str">
        <f t="shared" si="28"/>
        <v/>
      </c>
      <c r="M173" s="220"/>
      <c r="N173" s="220"/>
      <c r="O173" s="220"/>
      <c r="P173" s="220"/>
      <c r="Q173" s="220"/>
      <c r="R173" s="220"/>
      <c r="S173" s="220"/>
      <c r="T173" s="220"/>
      <c r="U173" s="220"/>
      <c r="W173" s="129"/>
      <c r="X173" s="130" t="str">
        <f t="shared" si="29"/>
        <v/>
      </c>
      <c r="Y173" s="224"/>
      <c r="Z173" s="224"/>
      <c r="AA173" s="207" t="str">
        <f t="shared" si="30"/>
        <v/>
      </c>
      <c r="AB173" s="224"/>
      <c r="AD173" s="129"/>
      <c r="AE173" s="130" t="str">
        <f t="shared" si="31"/>
        <v/>
      </c>
      <c r="AF173" s="129"/>
      <c r="AG173" s="207" t="str">
        <f t="shared" si="32"/>
        <v/>
      </c>
      <c r="AH173" s="129"/>
      <c r="AI173" s="207" t="str">
        <f t="shared" si="33"/>
        <v/>
      </c>
      <c r="AJ173" s="129"/>
      <c r="AK173" s="207" t="str">
        <f t="shared" si="34"/>
        <v/>
      </c>
      <c r="AP173" s="220"/>
      <c r="AQ173" s="220"/>
      <c r="AR173" s="220"/>
      <c r="AS173" s="220"/>
      <c r="AT173" s="220"/>
      <c r="AU173" s="220"/>
      <c r="AV173" s="220"/>
      <c r="AW173" s="220"/>
      <c r="AX173" s="220"/>
      <c r="AY173" s="220"/>
      <c r="AZ173" s="220"/>
      <c r="BB173" s="207" t="str">
        <f t="shared" si="35"/>
        <v/>
      </c>
      <c r="BC173" s="220"/>
      <c r="BD173" s="220"/>
      <c r="BE173" s="220"/>
      <c r="BF173" s="225"/>
      <c r="BG173" s="220"/>
      <c r="BH173" s="220"/>
      <c r="BI173" s="220"/>
      <c r="BJ173" s="220"/>
      <c r="BK173" s="220"/>
      <c r="BL173" s="220"/>
      <c r="BM173" s="220"/>
    </row>
    <row r="174" spans="1:65" s="119" customFormat="1" x14ac:dyDescent="0.2">
      <c r="A174" s="84"/>
      <c r="B174" s="84"/>
      <c r="C174" s="207" t="str">
        <f t="shared" si="27"/>
        <v/>
      </c>
      <c r="D174" s="73"/>
      <c r="E174" s="124"/>
      <c r="F174" s="220"/>
      <c r="H174" s="220"/>
      <c r="I174" s="224"/>
      <c r="J174" s="224"/>
      <c r="K174" s="224"/>
      <c r="L174" s="207" t="str">
        <f t="shared" si="28"/>
        <v/>
      </c>
      <c r="M174" s="220"/>
      <c r="N174" s="220"/>
      <c r="O174" s="220"/>
      <c r="P174" s="220"/>
      <c r="Q174" s="220"/>
      <c r="R174" s="220"/>
      <c r="S174" s="220"/>
      <c r="T174" s="220"/>
      <c r="U174" s="220"/>
      <c r="W174" s="129"/>
      <c r="X174" s="130" t="str">
        <f t="shared" si="29"/>
        <v/>
      </c>
      <c r="Y174" s="224"/>
      <c r="Z174" s="224"/>
      <c r="AA174" s="207" t="str">
        <f t="shared" si="30"/>
        <v/>
      </c>
      <c r="AB174" s="224"/>
      <c r="AD174" s="129"/>
      <c r="AE174" s="130" t="str">
        <f t="shared" si="31"/>
        <v/>
      </c>
      <c r="AF174" s="129"/>
      <c r="AG174" s="207" t="str">
        <f t="shared" si="32"/>
        <v/>
      </c>
      <c r="AH174" s="129"/>
      <c r="AI174" s="207" t="str">
        <f t="shared" si="33"/>
        <v/>
      </c>
      <c r="AJ174" s="129"/>
      <c r="AK174" s="207" t="str">
        <f t="shared" si="34"/>
        <v/>
      </c>
      <c r="AP174" s="220"/>
      <c r="AQ174" s="220"/>
      <c r="AR174" s="220"/>
      <c r="AS174" s="220"/>
      <c r="AT174" s="220"/>
      <c r="AU174" s="220"/>
      <c r="AV174" s="220"/>
      <c r="AW174" s="220"/>
      <c r="AX174" s="220"/>
      <c r="AY174" s="220"/>
      <c r="AZ174" s="220"/>
      <c r="BB174" s="207" t="str">
        <f t="shared" si="35"/>
        <v/>
      </c>
      <c r="BC174" s="220"/>
      <c r="BD174" s="220"/>
      <c r="BE174" s="220"/>
      <c r="BF174" s="225"/>
      <c r="BG174" s="220"/>
      <c r="BH174" s="220"/>
      <c r="BI174" s="220"/>
      <c r="BJ174" s="220"/>
      <c r="BK174" s="220"/>
      <c r="BL174" s="220"/>
      <c r="BM174" s="220"/>
    </row>
    <row r="175" spans="1:65" s="119" customFormat="1" x14ac:dyDescent="0.2">
      <c r="A175" s="84"/>
      <c r="B175" s="84"/>
      <c r="C175" s="207" t="str">
        <f t="shared" si="27"/>
        <v/>
      </c>
      <c r="D175" s="73"/>
      <c r="E175" s="124"/>
      <c r="F175" s="220"/>
      <c r="H175" s="220"/>
      <c r="I175" s="224"/>
      <c r="J175" s="224"/>
      <c r="K175" s="224"/>
      <c r="L175" s="207" t="str">
        <f t="shared" si="28"/>
        <v/>
      </c>
      <c r="M175" s="220"/>
      <c r="N175" s="220"/>
      <c r="O175" s="220"/>
      <c r="P175" s="220"/>
      <c r="Q175" s="220"/>
      <c r="R175" s="220"/>
      <c r="S175" s="220"/>
      <c r="T175" s="220"/>
      <c r="U175" s="220"/>
      <c r="W175" s="129"/>
      <c r="X175" s="130" t="str">
        <f t="shared" si="29"/>
        <v/>
      </c>
      <c r="Y175" s="224"/>
      <c r="Z175" s="224"/>
      <c r="AA175" s="207" t="str">
        <f t="shared" si="30"/>
        <v/>
      </c>
      <c r="AB175" s="224"/>
      <c r="AD175" s="129"/>
      <c r="AE175" s="130" t="str">
        <f t="shared" si="31"/>
        <v/>
      </c>
      <c r="AF175" s="129"/>
      <c r="AG175" s="207" t="str">
        <f t="shared" si="32"/>
        <v/>
      </c>
      <c r="AH175" s="129"/>
      <c r="AI175" s="207" t="str">
        <f t="shared" si="33"/>
        <v/>
      </c>
      <c r="AJ175" s="129"/>
      <c r="AK175" s="207" t="str">
        <f t="shared" si="34"/>
        <v/>
      </c>
      <c r="AP175" s="220"/>
      <c r="AQ175" s="220"/>
      <c r="AR175" s="220"/>
      <c r="AS175" s="220"/>
      <c r="AT175" s="220"/>
      <c r="AU175" s="220"/>
      <c r="AV175" s="220"/>
      <c r="AW175" s="220"/>
      <c r="AX175" s="220"/>
      <c r="AY175" s="220"/>
      <c r="AZ175" s="220"/>
      <c r="BB175" s="207" t="str">
        <f t="shared" si="35"/>
        <v/>
      </c>
      <c r="BC175" s="220"/>
      <c r="BD175" s="220"/>
      <c r="BE175" s="220"/>
      <c r="BF175" s="225"/>
      <c r="BG175" s="220"/>
      <c r="BH175" s="220"/>
      <c r="BI175" s="220"/>
      <c r="BJ175" s="220"/>
      <c r="BK175" s="220"/>
      <c r="BL175" s="220"/>
      <c r="BM175" s="220"/>
    </row>
    <row r="176" spans="1:65" s="119" customFormat="1" x14ac:dyDescent="0.2">
      <c r="A176" s="84"/>
      <c r="B176" s="84"/>
      <c r="C176" s="207" t="str">
        <f t="shared" si="27"/>
        <v/>
      </c>
      <c r="D176" s="73"/>
      <c r="E176" s="124"/>
      <c r="F176" s="220"/>
      <c r="H176" s="220"/>
      <c r="I176" s="224"/>
      <c r="J176" s="224"/>
      <c r="K176" s="224"/>
      <c r="L176" s="207" t="str">
        <f t="shared" si="28"/>
        <v/>
      </c>
      <c r="M176" s="220"/>
      <c r="N176" s="220"/>
      <c r="O176" s="220"/>
      <c r="P176" s="220"/>
      <c r="Q176" s="220"/>
      <c r="R176" s="220"/>
      <c r="S176" s="220"/>
      <c r="T176" s="220"/>
      <c r="U176" s="220"/>
      <c r="W176" s="129"/>
      <c r="X176" s="130" t="str">
        <f t="shared" si="29"/>
        <v/>
      </c>
      <c r="Y176" s="224"/>
      <c r="Z176" s="224"/>
      <c r="AA176" s="207" t="str">
        <f t="shared" si="30"/>
        <v/>
      </c>
      <c r="AB176" s="224"/>
      <c r="AD176" s="129"/>
      <c r="AE176" s="130" t="str">
        <f t="shared" si="31"/>
        <v/>
      </c>
      <c r="AF176" s="129"/>
      <c r="AG176" s="207" t="str">
        <f t="shared" si="32"/>
        <v/>
      </c>
      <c r="AH176" s="129"/>
      <c r="AI176" s="207" t="str">
        <f t="shared" si="33"/>
        <v/>
      </c>
      <c r="AJ176" s="129"/>
      <c r="AK176" s="207" t="str">
        <f t="shared" si="34"/>
        <v/>
      </c>
      <c r="AP176" s="220"/>
      <c r="AQ176" s="220"/>
      <c r="AR176" s="220"/>
      <c r="AS176" s="220"/>
      <c r="AT176" s="220"/>
      <c r="AU176" s="220"/>
      <c r="AV176" s="220"/>
      <c r="AW176" s="220"/>
      <c r="AX176" s="220"/>
      <c r="AY176" s="220"/>
      <c r="AZ176" s="220"/>
      <c r="BB176" s="207" t="str">
        <f t="shared" si="35"/>
        <v/>
      </c>
      <c r="BC176" s="220"/>
      <c r="BD176" s="220"/>
      <c r="BE176" s="220"/>
      <c r="BF176" s="225"/>
      <c r="BG176" s="220"/>
      <c r="BH176" s="220"/>
      <c r="BI176" s="220"/>
      <c r="BJ176" s="220"/>
      <c r="BK176" s="220"/>
      <c r="BL176" s="220"/>
      <c r="BM176" s="220"/>
    </row>
    <row r="177" spans="1:65" s="119" customFormat="1" x14ac:dyDescent="0.2">
      <c r="A177" s="84"/>
      <c r="B177" s="84"/>
      <c r="C177" s="207" t="str">
        <f t="shared" si="27"/>
        <v/>
      </c>
      <c r="D177" s="73"/>
      <c r="E177" s="124"/>
      <c r="F177" s="220"/>
      <c r="H177" s="220"/>
      <c r="I177" s="224"/>
      <c r="J177" s="224"/>
      <c r="K177" s="224"/>
      <c r="L177" s="207" t="str">
        <f t="shared" si="28"/>
        <v/>
      </c>
      <c r="M177" s="220"/>
      <c r="N177" s="220"/>
      <c r="O177" s="220"/>
      <c r="P177" s="220"/>
      <c r="Q177" s="220"/>
      <c r="R177" s="220"/>
      <c r="S177" s="220"/>
      <c r="T177" s="220"/>
      <c r="U177" s="220"/>
      <c r="W177" s="129"/>
      <c r="X177" s="130" t="str">
        <f t="shared" si="29"/>
        <v/>
      </c>
      <c r="Y177" s="224"/>
      <c r="Z177" s="224"/>
      <c r="AA177" s="207" t="str">
        <f t="shared" si="30"/>
        <v/>
      </c>
      <c r="AB177" s="224"/>
      <c r="AD177" s="129"/>
      <c r="AE177" s="130" t="str">
        <f t="shared" si="31"/>
        <v/>
      </c>
      <c r="AF177" s="129"/>
      <c r="AG177" s="207" t="str">
        <f t="shared" si="32"/>
        <v/>
      </c>
      <c r="AH177" s="129"/>
      <c r="AI177" s="207" t="str">
        <f t="shared" si="33"/>
        <v/>
      </c>
      <c r="AJ177" s="129"/>
      <c r="AK177" s="207" t="str">
        <f t="shared" si="34"/>
        <v/>
      </c>
      <c r="AP177" s="220"/>
      <c r="AQ177" s="220"/>
      <c r="AR177" s="220"/>
      <c r="AS177" s="220"/>
      <c r="AT177" s="220"/>
      <c r="AU177" s="220"/>
      <c r="AV177" s="220"/>
      <c r="AW177" s="220"/>
      <c r="AX177" s="220"/>
      <c r="AY177" s="220"/>
      <c r="AZ177" s="220"/>
      <c r="BB177" s="207" t="str">
        <f t="shared" si="35"/>
        <v/>
      </c>
      <c r="BC177" s="220"/>
      <c r="BD177" s="220"/>
      <c r="BE177" s="220"/>
      <c r="BF177" s="225"/>
      <c r="BG177" s="220"/>
      <c r="BH177" s="220"/>
      <c r="BI177" s="220"/>
      <c r="BJ177" s="220"/>
      <c r="BK177" s="220"/>
      <c r="BL177" s="220"/>
      <c r="BM177" s="220"/>
    </row>
    <row r="178" spans="1:65" s="119" customFormat="1" x14ac:dyDescent="0.2">
      <c r="A178" s="84"/>
      <c r="B178" s="84"/>
      <c r="C178" s="207" t="str">
        <f t="shared" si="27"/>
        <v/>
      </c>
      <c r="D178" s="73"/>
      <c r="E178" s="124"/>
      <c r="F178" s="220"/>
      <c r="H178" s="220"/>
      <c r="I178" s="224"/>
      <c r="J178" s="224"/>
      <c r="K178" s="224"/>
      <c r="L178" s="207" t="str">
        <f t="shared" si="28"/>
        <v/>
      </c>
      <c r="M178" s="220"/>
      <c r="N178" s="220"/>
      <c r="O178" s="220"/>
      <c r="P178" s="220"/>
      <c r="Q178" s="220"/>
      <c r="R178" s="220"/>
      <c r="S178" s="220"/>
      <c r="T178" s="220"/>
      <c r="U178" s="220"/>
      <c r="W178" s="129"/>
      <c r="X178" s="130" t="str">
        <f t="shared" si="29"/>
        <v/>
      </c>
      <c r="Y178" s="224"/>
      <c r="Z178" s="224"/>
      <c r="AA178" s="207" t="str">
        <f t="shared" si="30"/>
        <v/>
      </c>
      <c r="AB178" s="224"/>
      <c r="AD178" s="129"/>
      <c r="AE178" s="130" t="str">
        <f t="shared" si="31"/>
        <v/>
      </c>
      <c r="AF178" s="129"/>
      <c r="AG178" s="207" t="str">
        <f t="shared" si="32"/>
        <v/>
      </c>
      <c r="AH178" s="129"/>
      <c r="AI178" s="207" t="str">
        <f t="shared" si="33"/>
        <v/>
      </c>
      <c r="AJ178" s="129"/>
      <c r="AK178" s="207" t="str">
        <f t="shared" si="34"/>
        <v/>
      </c>
      <c r="AP178" s="220"/>
      <c r="AQ178" s="220"/>
      <c r="AR178" s="220"/>
      <c r="AS178" s="220"/>
      <c r="AT178" s="220"/>
      <c r="AU178" s="220"/>
      <c r="AV178" s="220"/>
      <c r="AW178" s="220"/>
      <c r="AX178" s="220"/>
      <c r="AY178" s="220"/>
      <c r="AZ178" s="220"/>
      <c r="BB178" s="207" t="str">
        <f t="shared" si="35"/>
        <v/>
      </c>
      <c r="BC178" s="220"/>
      <c r="BD178" s="220"/>
      <c r="BE178" s="220"/>
      <c r="BF178" s="225"/>
      <c r="BG178" s="220"/>
      <c r="BH178" s="220"/>
      <c r="BI178" s="220"/>
      <c r="BJ178" s="220"/>
      <c r="BK178" s="220"/>
      <c r="BL178" s="220"/>
      <c r="BM178" s="220"/>
    </row>
    <row r="179" spans="1:65" s="119" customFormat="1" x14ac:dyDescent="0.2">
      <c r="A179" s="84"/>
      <c r="B179" s="84"/>
      <c r="C179" s="207" t="str">
        <f t="shared" si="27"/>
        <v/>
      </c>
      <c r="D179" s="73"/>
      <c r="E179" s="124"/>
      <c r="F179" s="220"/>
      <c r="H179" s="220"/>
      <c r="I179" s="224"/>
      <c r="J179" s="224"/>
      <c r="K179" s="224"/>
      <c r="L179" s="207" t="str">
        <f t="shared" si="28"/>
        <v/>
      </c>
      <c r="M179" s="220"/>
      <c r="N179" s="220"/>
      <c r="O179" s="220"/>
      <c r="P179" s="220"/>
      <c r="Q179" s="220"/>
      <c r="R179" s="220"/>
      <c r="S179" s="220"/>
      <c r="T179" s="220"/>
      <c r="U179" s="220"/>
      <c r="W179" s="129"/>
      <c r="X179" s="130" t="str">
        <f t="shared" si="29"/>
        <v/>
      </c>
      <c r="Y179" s="224"/>
      <c r="Z179" s="224"/>
      <c r="AA179" s="207" t="str">
        <f t="shared" si="30"/>
        <v/>
      </c>
      <c r="AB179" s="224"/>
      <c r="AD179" s="129"/>
      <c r="AE179" s="130" t="str">
        <f t="shared" si="31"/>
        <v/>
      </c>
      <c r="AF179" s="129"/>
      <c r="AG179" s="207" t="str">
        <f t="shared" si="32"/>
        <v/>
      </c>
      <c r="AH179" s="129"/>
      <c r="AI179" s="207" t="str">
        <f t="shared" si="33"/>
        <v/>
      </c>
      <c r="AJ179" s="129"/>
      <c r="AK179" s="207" t="str">
        <f t="shared" si="34"/>
        <v/>
      </c>
      <c r="AP179" s="220"/>
      <c r="AQ179" s="220"/>
      <c r="AR179" s="220"/>
      <c r="AS179" s="220"/>
      <c r="AT179" s="220"/>
      <c r="AU179" s="220"/>
      <c r="AV179" s="220"/>
      <c r="AW179" s="220"/>
      <c r="AX179" s="220"/>
      <c r="AY179" s="220"/>
      <c r="AZ179" s="220"/>
      <c r="BB179" s="207" t="str">
        <f t="shared" si="35"/>
        <v/>
      </c>
      <c r="BC179" s="220"/>
      <c r="BD179" s="220"/>
      <c r="BE179" s="220"/>
      <c r="BF179" s="225"/>
      <c r="BG179" s="220"/>
      <c r="BH179" s="220"/>
      <c r="BI179" s="220"/>
      <c r="BJ179" s="220"/>
      <c r="BK179" s="220"/>
      <c r="BL179" s="220"/>
      <c r="BM179" s="220"/>
    </row>
    <row r="180" spans="1:65" s="119" customFormat="1" x14ac:dyDescent="0.2">
      <c r="A180" s="84"/>
      <c r="B180" s="84"/>
      <c r="C180" s="207" t="str">
        <f t="shared" si="27"/>
        <v/>
      </c>
      <c r="D180" s="73"/>
      <c r="E180" s="124"/>
      <c r="F180" s="220"/>
      <c r="H180" s="220"/>
      <c r="I180" s="224"/>
      <c r="J180" s="224"/>
      <c r="K180" s="224"/>
      <c r="L180" s="207" t="str">
        <f t="shared" si="28"/>
        <v/>
      </c>
      <c r="M180" s="220"/>
      <c r="N180" s="220"/>
      <c r="O180" s="220"/>
      <c r="P180" s="220"/>
      <c r="Q180" s="220"/>
      <c r="R180" s="220"/>
      <c r="S180" s="220"/>
      <c r="T180" s="220"/>
      <c r="U180" s="220"/>
      <c r="W180" s="129"/>
      <c r="X180" s="130" t="str">
        <f t="shared" si="29"/>
        <v/>
      </c>
      <c r="Y180" s="224"/>
      <c r="Z180" s="224"/>
      <c r="AA180" s="207" t="str">
        <f t="shared" si="30"/>
        <v/>
      </c>
      <c r="AB180" s="224"/>
      <c r="AD180" s="129"/>
      <c r="AE180" s="130" t="str">
        <f t="shared" si="31"/>
        <v/>
      </c>
      <c r="AF180" s="129"/>
      <c r="AG180" s="207" t="str">
        <f t="shared" si="32"/>
        <v/>
      </c>
      <c r="AH180" s="129"/>
      <c r="AI180" s="207" t="str">
        <f t="shared" si="33"/>
        <v/>
      </c>
      <c r="AJ180" s="129"/>
      <c r="AK180" s="207" t="str">
        <f t="shared" si="34"/>
        <v/>
      </c>
      <c r="AP180" s="220"/>
      <c r="AQ180" s="220"/>
      <c r="AR180" s="220"/>
      <c r="AS180" s="220"/>
      <c r="AT180" s="220"/>
      <c r="AU180" s="220"/>
      <c r="AV180" s="220"/>
      <c r="AW180" s="220"/>
      <c r="AX180" s="220"/>
      <c r="AY180" s="220"/>
      <c r="AZ180" s="220"/>
      <c r="BB180" s="207" t="str">
        <f t="shared" si="35"/>
        <v/>
      </c>
      <c r="BC180" s="220"/>
      <c r="BD180" s="220"/>
      <c r="BE180" s="220"/>
      <c r="BF180" s="225"/>
      <c r="BG180" s="220"/>
      <c r="BH180" s="220"/>
      <c r="BI180" s="220"/>
      <c r="BJ180" s="220"/>
      <c r="BK180" s="220"/>
      <c r="BL180" s="220"/>
      <c r="BM180" s="220"/>
    </row>
    <row r="181" spans="1:65" s="119" customFormat="1" x14ac:dyDescent="0.2">
      <c r="A181" s="84"/>
      <c r="B181" s="84"/>
      <c r="C181" s="207" t="str">
        <f t="shared" si="27"/>
        <v/>
      </c>
      <c r="D181" s="73"/>
      <c r="E181" s="124"/>
      <c r="F181" s="220"/>
      <c r="H181" s="220"/>
      <c r="I181" s="224"/>
      <c r="J181" s="224"/>
      <c r="K181" s="224"/>
      <c r="L181" s="207" t="str">
        <f t="shared" si="28"/>
        <v/>
      </c>
      <c r="M181" s="220"/>
      <c r="N181" s="220"/>
      <c r="O181" s="220"/>
      <c r="P181" s="220"/>
      <c r="Q181" s="220"/>
      <c r="R181" s="220"/>
      <c r="S181" s="220"/>
      <c r="T181" s="220"/>
      <c r="U181" s="220"/>
      <c r="W181" s="129"/>
      <c r="X181" s="130" t="str">
        <f t="shared" si="29"/>
        <v/>
      </c>
      <c r="Y181" s="224"/>
      <c r="Z181" s="224"/>
      <c r="AA181" s="207" t="str">
        <f t="shared" si="30"/>
        <v/>
      </c>
      <c r="AB181" s="224"/>
      <c r="AD181" s="129"/>
      <c r="AE181" s="130" t="str">
        <f t="shared" si="31"/>
        <v/>
      </c>
      <c r="AF181" s="129"/>
      <c r="AG181" s="207" t="str">
        <f t="shared" si="32"/>
        <v/>
      </c>
      <c r="AH181" s="129"/>
      <c r="AI181" s="207" t="str">
        <f t="shared" si="33"/>
        <v/>
      </c>
      <c r="AJ181" s="129"/>
      <c r="AK181" s="207" t="str">
        <f t="shared" si="34"/>
        <v/>
      </c>
      <c r="AP181" s="220"/>
      <c r="AQ181" s="220"/>
      <c r="AR181" s="220"/>
      <c r="AS181" s="220"/>
      <c r="AT181" s="220"/>
      <c r="AU181" s="220"/>
      <c r="AV181" s="220"/>
      <c r="AW181" s="220"/>
      <c r="AX181" s="220"/>
      <c r="AY181" s="220"/>
      <c r="AZ181" s="220"/>
      <c r="BB181" s="207" t="str">
        <f t="shared" si="35"/>
        <v/>
      </c>
      <c r="BC181" s="220"/>
      <c r="BD181" s="220"/>
      <c r="BE181" s="220"/>
      <c r="BF181" s="225"/>
      <c r="BG181" s="220"/>
      <c r="BH181" s="220"/>
      <c r="BI181" s="220"/>
      <c r="BJ181" s="220"/>
      <c r="BK181" s="220"/>
      <c r="BL181" s="220"/>
      <c r="BM181" s="220"/>
    </row>
    <row r="182" spans="1:65" s="119" customFormat="1" x14ac:dyDescent="0.2">
      <c r="A182" s="84"/>
      <c r="B182" s="84"/>
      <c r="C182" s="207" t="str">
        <f t="shared" si="27"/>
        <v/>
      </c>
      <c r="D182" s="73"/>
      <c r="E182" s="124"/>
      <c r="F182" s="220"/>
      <c r="H182" s="220"/>
      <c r="I182" s="224"/>
      <c r="J182" s="224"/>
      <c r="K182" s="224"/>
      <c r="L182" s="207" t="str">
        <f t="shared" si="28"/>
        <v/>
      </c>
      <c r="M182" s="220"/>
      <c r="N182" s="220"/>
      <c r="O182" s="220"/>
      <c r="P182" s="220"/>
      <c r="Q182" s="220"/>
      <c r="R182" s="220"/>
      <c r="S182" s="220"/>
      <c r="T182" s="220"/>
      <c r="U182" s="220"/>
      <c r="W182" s="129"/>
      <c r="X182" s="130" t="str">
        <f t="shared" si="29"/>
        <v/>
      </c>
      <c r="Y182" s="224"/>
      <c r="Z182" s="224"/>
      <c r="AA182" s="207" t="str">
        <f t="shared" si="30"/>
        <v/>
      </c>
      <c r="AB182" s="224"/>
      <c r="AD182" s="129"/>
      <c r="AE182" s="130" t="str">
        <f t="shared" si="31"/>
        <v/>
      </c>
      <c r="AF182" s="129"/>
      <c r="AG182" s="207" t="str">
        <f t="shared" si="32"/>
        <v/>
      </c>
      <c r="AH182" s="129"/>
      <c r="AI182" s="207" t="str">
        <f t="shared" si="33"/>
        <v/>
      </c>
      <c r="AJ182" s="129"/>
      <c r="AK182" s="207" t="str">
        <f t="shared" si="34"/>
        <v/>
      </c>
      <c r="AP182" s="220"/>
      <c r="AQ182" s="220"/>
      <c r="AR182" s="220"/>
      <c r="AS182" s="220"/>
      <c r="AT182" s="220"/>
      <c r="AU182" s="220"/>
      <c r="AV182" s="220"/>
      <c r="AW182" s="220"/>
      <c r="AX182" s="220"/>
      <c r="AY182" s="220"/>
      <c r="AZ182" s="220"/>
      <c r="BB182" s="207" t="str">
        <f t="shared" si="35"/>
        <v/>
      </c>
      <c r="BC182" s="220"/>
      <c r="BD182" s="220"/>
      <c r="BE182" s="220"/>
      <c r="BF182" s="225"/>
      <c r="BG182" s="220"/>
      <c r="BH182" s="220"/>
      <c r="BI182" s="220"/>
      <c r="BJ182" s="220"/>
      <c r="BK182" s="220"/>
      <c r="BL182" s="220"/>
      <c r="BM182" s="220"/>
    </row>
    <row r="183" spans="1:65" s="119" customFormat="1" x14ac:dyDescent="0.2">
      <c r="A183" s="84"/>
      <c r="B183" s="84"/>
      <c r="C183" s="207" t="str">
        <f t="shared" si="27"/>
        <v/>
      </c>
      <c r="D183" s="73"/>
      <c r="E183" s="124"/>
      <c r="F183" s="220"/>
      <c r="H183" s="220"/>
      <c r="I183" s="224"/>
      <c r="J183" s="224"/>
      <c r="K183" s="224"/>
      <c r="L183" s="207" t="str">
        <f t="shared" si="28"/>
        <v/>
      </c>
      <c r="M183" s="220"/>
      <c r="N183" s="220"/>
      <c r="O183" s="220"/>
      <c r="P183" s="220"/>
      <c r="Q183" s="220"/>
      <c r="R183" s="220"/>
      <c r="S183" s="220"/>
      <c r="T183" s="220"/>
      <c r="U183" s="220"/>
      <c r="W183" s="129"/>
      <c r="X183" s="130" t="str">
        <f t="shared" si="29"/>
        <v/>
      </c>
      <c r="Y183" s="224"/>
      <c r="Z183" s="224"/>
      <c r="AA183" s="207" t="str">
        <f t="shared" si="30"/>
        <v/>
      </c>
      <c r="AB183" s="224"/>
      <c r="AD183" s="129"/>
      <c r="AE183" s="130" t="str">
        <f t="shared" si="31"/>
        <v/>
      </c>
      <c r="AF183" s="129"/>
      <c r="AG183" s="207" t="str">
        <f t="shared" si="32"/>
        <v/>
      </c>
      <c r="AH183" s="129"/>
      <c r="AI183" s="207" t="str">
        <f t="shared" si="33"/>
        <v/>
      </c>
      <c r="AJ183" s="129"/>
      <c r="AK183" s="207" t="str">
        <f t="shared" si="34"/>
        <v/>
      </c>
      <c r="AP183" s="220"/>
      <c r="AQ183" s="220"/>
      <c r="AR183" s="220"/>
      <c r="AS183" s="220"/>
      <c r="AT183" s="220"/>
      <c r="AU183" s="220"/>
      <c r="AV183" s="220"/>
      <c r="AW183" s="220"/>
      <c r="AX183" s="220"/>
      <c r="AY183" s="220"/>
      <c r="AZ183" s="220"/>
      <c r="BB183" s="207" t="str">
        <f t="shared" si="35"/>
        <v/>
      </c>
      <c r="BC183" s="220"/>
      <c r="BD183" s="220"/>
      <c r="BE183" s="220"/>
      <c r="BF183" s="225"/>
      <c r="BG183" s="220"/>
      <c r="BH183" s="220"/>
      <c r="BI183" s="220"/>
      <c r="BJ183" s="220"/>
      <c r="BK183" s="220"/>
      <c r="BL183" s="220"/>
      <c r="BM183" s="220"/>
    </row>
    <row r="184" spans="1:65" s="119" customFormat="1" x14ac:dyDescent="0.2">
      <c r="A184" s="84"/>
      <c r="B184" s="84"/>
      <c r="C184" s="207" t="str">
        <f t="shared" si="27"/>
        <v/>
      </c>
      <c r="D184" s="73"/>
      <c r="E184" s="124"/>
      <c r="F184" s="220"/>
      <c r="H184" s="220"/>
      <c r="I184" s="224"/>
      <c r="J184" s="224"/>
      <c r="K184" s="224"/>
      <c r="L184" s="207" t="str">
        <f t="shared" si="28"/>
        <v/>
      </c>
      <c r="M184" s="220"/>
      <c r="N184" s="220"/>
      <c r="O184" s="220"/>
      <c r="P184" s="220"/>
      <c r="Q184" s="220"/>
      <c r="R184" s="220"/>
      <c r="S184" s="220"/>
      <c r="T184" s="220"/>
      <c r="U184" s="220"/>
      <c r="W184" s="129"/>
      <c r="X184" s="130" t="str">
        <f t="shared" si="29"/>
        <v/>
      </c>
      <c r="Y184" s="224"/>
      <c r="Z184" s="224"/>
      <c r="AA184" s="207" t="str">
        <f t="shared" si="30"/>
        <v/>
      </c>
      <c r="AB184" s="224"/>
      <c r="AD184" s="129"/>
      <c r="AE184" s="130" t="str">
        <f t="shared" si="31"/>
        <v/>
      </c>
      <c r="AF184" s="129"/>
      <c r="AG184" s="207" t="str">
        <f t="shared" si="32"/>
        <v/>
      </c>
      <c r="AH184" s="129"/>
      <c r="AI184" s="207" t="str">
        <f t="shared" si="33"/>
        <v/>
      </c>
      <c r="AJ184" s="129"/>
      <c r="AK184" s="207" t="str">
        <f t="shared" si="34"/>
        <v/>
      </c>
      <c r="AP184" s="220"/>
      <c r="AQ184" s="220"/>
      <c r="AR184" s="220"/>
      <c r="AS184" s="220"/>
      <c r="AT184" s="220"/>
      <c r="AU184" s="220"/>
      <c r="AV184" s="220"/>
      <c r="AW184" s="220"/>
      <c r="AX184" s="220"/>
      <c r="AY184" s="220"/>
      <c r="AZ184" s="220"/>
      <c r="BB184" s="207" t="str">
        <f t="shared" si="35"/>
        <v/>
      </c>
      <c r="BC184" s="220"/>
      <c r="BD184" s="220"/>
      <c r="BE184" s="220"/>
      <c r="BF184" s="225"/>
      <c r="BG184" s="220"/>
      <c r="BH184" s="220"/>
      <c r="BI184" s="220"/>
      <c r="BJ184" s="220"/>
      <c r="BK184" s="220"/>
      <c r="BL184" s="220"/>
      <c r="BM184" s="220"/>
    </row>
    <row r="185" spans="1:65" s="119" customFormat="1" x14ac:dyDescent="0.2">
      <c r="A185" s="84"/>
      <c r="B185" s="84"/>
      <c r="C185" s="207" t="str">
        <f t="shared" si="27"/>
        <v/>
      </c>
      <c r="D185" s="73"/>
      <c r="E185" s="124"/>
      <c r="F185" s="220"/>
      <c r="H185" s="220"/>
      <c r="I185" s="224"/>
      <c r="J185" s="224"/>
      <c r="K185" s="224"/>
      <c r="L185" s="207" t="str">
        <f t="shared" si="28"/>
        <v/>
      </c>
      <c r="M185" s="220"/>
      <c r="N185" s="220"/>
      <c r="O185" s="220"/>
      <c r="P185" s="220"/>
      <c r="Q185" s="220"/>
      <c r="R185" s="220"/>
      <c r="S185" s="220"/>
      <c r="T185" s="220"/>
      <c r="U185" s="220"/>
      <c r="W185" s="129"/>
      <c r="X185" s="130" t="str">
        <f t="shared" si="29"/>
        <v/>
      </c>
      <c r="Y185" s="224"/>
      <c r="Z185" s="224"/>
      <c r="AA185" s="207" t="str">
        <f t="shared" si="30"/>
        <v/>
      </c>
      <c r="AB185" s="224"/>
      <c r="AD185" s="129"/>
      <c r="AE185" s="130" t="str">
        <f t="shared" si="31"/>
        <v/>
      </c>
      <c r="AF185" s="129"/>
      <c r="AG185" s="207" t="str">
        <f t="shared" si="32"/>
        <v/>
      </c>
      <c r="AH185" s="129"/>
      <c r="AI185" s="207" t="str">
        <f t="shared" si="33"/>
        <v/>
      </c>
      <c r="AJ185" s="129"/>
      <c r="AK185" s="207" t="str">
        <f t="shared" si="34"/>
        <v/>
      </c>
      <c r="AP185" s="220"/>
      <c r="AQ185" s="220"/>
      <c r="AR185" s="220"/>
      <c r="AS185" s="220"/>
      <c r="AT185" s="220"/>
      <c r="AU185" s="220"/>
      <c r="AV185" s="220"/>
      <c r="AW185" s="220"/>
      <c r="AX185" s="220"/>
      <c r="AY185" s="220"/>
      <c r="AZ185" s="220"/>
      <c r="BB185" s="207" t="str">
        <f t="shared" si="35"/>
        <v/>
      </c>
      <c r="BC185" s="220"/>
      <c r="BD185" s="220"/>
      <c r="BE185" s="220"/>
      <c r="BF185" s="225"/>
      <c r="BG185" s="220"/>
      <c r="BH185" s="220"/>
      <c r="BI185" s="220"/>
      <c r="BJ185" s="220"/>
      <c r="BK185" s="220"/>
      <c r="BL185" s="220"/>
      <c r="BM185" s="220"/>
    </row>
    <row r="186" spans="1:65" s="119" customFormat="1" x14ac:dyDescent="0.2">
      <c r="A186" s="84"/>
      <c r="B186" s="84"/>
      <c r="C186" s="207" t="str">
        <f t="shared" si="27"/>
        <v/>
      </c>
      <c r="D186" s="73"/>
      <c r="E186" s="124"/>
      <c r="F186" s="220"/>
      <c r="H186" s="220"/>
      <c r="I186" s="224"/>
      <c r="J186" s="224"/>
      <c r="K186" s="224"/>
      <c r="L186" s="207" t="str">
        <f t="shared" si="28"/>
        <v/>
      </c>
      <c r="M186" s="220"/>
      <c r="N186" s="220"/>
      <c r="O186" s="220"/>
      <c r="P186" s="220"/>
      <c r="Q186" s="220"/>
      <c r="R186" s="220"/>
      <c r="S186" s="220"/>
      <c r="T186" s="220"/>
      <c r="U186" s="220"/>
      <c r="W186" s="129"/>
      <c r="X186" s="130" t="str">
        <f t="shared" si="29"/>
        <v/>
      </c>
      <c r="Y186" s="224"/>
      <c r="Z186" s="224"/>
      <c r="AA186" s="207" t="str">
        <f t="shared" si="30"/>
        <v/>
      </c>
      <c r="AB186" s="224"/>
      <c r="AD186" s="129"/>
      <c r="AE186" s="130" t="str">
        <f t="shared" si="31"/>
        <v/>
      </c>
      <c r="AF186" s="129"/>
      <c r="AG186" s="207" t="str">
        <f t="shared" si="32"/>
        <v/>
      </c>
      <c r="AH186" s="129"/>
      <c r="AI186" s="207" t="str">
        <f t="shared" si="33"/>
        <v/>
      </c>
      <c r="AJ186" s="129"/>
      <c r="AK186" s="207" t="str">
        <f t="shared" si="34"/>
        <v/>
      </c>
      <c r="AP186" s="220"/>
      <c r="AQ186" s="220"/>
      <c r="AR186" s="220"/>
      <c r="AS186" s="220"/>
      <c r="AT186" s="220"/>
      <c r="AU186" s="220"/>
      <c r="AV186" s="220"/>
      <c r="AW186" s="220"/>
      <c r="AX186" s="220"/>
      <c r="AY186" s="220"/>
      <c r="AZ186" s="220"/>
      <c r="BB186" s="207" t="str">
        <f t="shared" si="35"/>
        <v/>
      </c>
      <c r="BC186" s="220"/>
      <c r="BD186" s="220"/>
      <c r="BE186" s="220"/>
      <c r="BF186" s="225"/>
      <c r="BG186" s="220"/>
      <c r="BH186" s="220"/>
      <c r="BI186" s="220"/>
      <c r="BJ186" s="220"/>
      <c r="BK186" s="220"/>
      <c r="BL186" s="220"/>
      <c r="BM186" s="220"/>
    </row>
    <row r="187" spans="1:65" s="119" customFormat="1" x14ac:dyDescent="0.2">
      <c r="A187" s="84"/>
      <c r="B187" s="84"/>
      <c r="C187" s="207" t="str">
        <f t="shared" si="27"/>
        <v/>
      </c>
      <c r="D187" s="73"/>
      <c r="E187" s="124"/>
      <c r="F187" s="220"/>
      <c r="H187" s="220"/>
      <c r="I187" s="224"/>
      <c r="J187" s="224"/>
      <c r="K187" s="224"/>
      <c r="L187" s="207" t="str">
        <f t="shared" si="28"/>
        <v/>
      </c>
      <c r="M187" s="220"/>
      <c r="N187" s="220"/>
      <c r="O187" s="220"/>
      <c r="P187" s="220"/>
      <c r="Q187" s="220"/>
      <c r="R187" s="220"/>
      <c r="S187" s="220"/>
      <c r="T187" s="220"/>
      <c r="U187" s="220"/>
      <c r="W187" s="129"/>
      <c r="X187" s="130" t="str">
        <f t="shared" si="29"/>
        <v/>
      </c>
      <c r="Y187" s="224"/>
      <c r="Z187" s="224"/>
      <c r="AA187" s="207" t="str">
        <f t="shared" si="30"/>
        <v/>
      </c>
      <c r="AB187" s="224"/>
      <c r="AD187" s="129"/>
      <c r="AE187" s="130" t="str">
        <f t="shared" si="31"/>
        <v/>
      </c>
      <c r="AF187" s="129"/>
      <c r="AG187" s="207" t="str">
        <f t="shared" si="32"/>
        <v/>
      </c>
      <c r="AH187" s="129"/>
      <c r="AI187" s="207" t="str">
        <f t="shared" si="33"/>
        <v/>
      </c>
      <c r="AJ187" s="129"/>
      <c r="AK187" s="207" t="str">
        <f t="shared" si="34"/>
        <v/>
      </c>
      <c r="AP187" s="220"/>
      <c r="AQ187" s="220"/>
      <c r="AR187" s="220"/>
      <c r="AS187" s="220"/>
      <c r="AT187" s="220"/>
      <c r="AU187" s="220"/>
      <c r="AV187" s="220"/>
      <c r="AW187" s="220"/>
      <c r="AX187" s="220"/>
      <c r="AY187" s="220"/>
      <c r="AZ187" s="220"/>
      <c r="BB187" s="207" t="str">
        <f t="shared" si="35"/>
        <v/>
      </c>
      <c r="BC187" s="220"/>
      <c r="BD187" s="220"/>
      <c r="BE187" s="220"/>
      <c r="BF187" s="225"/>
      <c r="BG187" s="220"/>
      <c r="BH187" s="220"/>
      <c r="BI187" s="220"/>
      <c r="BJ187" s="220"/>
      <c r="BK187" s="220"/>
      <c r="BL187" s="220"/>
      <c r="BM187" s="220"/>
    </row>
    <row r="188" spans="1:65" s="119" customFormat="1" x14ac:dyDescent="0.2">
      <c r="A188" s="84"/>
      <c r="B188" s="84"/>
      <c r="C188" s="207" t="str">
        <f t="shared" si="27"/>
        <v/>
      </c>
      <c r="D188" s="73"/>
      <c r="E188" s="124"/>
      <c r="F188" s="220"/>
      <c r="H188" s="220"/>
      <c r="I188" s="224"/>
      <c r="J188" s="224"/>
      <c r="K188" s="224"/>
      <c r="L188" s="207" t="str">
        <f t="shared" si="28"/>
        <v/>
      </c>
      <c r="M188" s="220"/>
      <c r="N188" s="220"/>
      <c r="O188" s="220"/>
      <c r="P188" s="220"/>
      <c r="Q188" s="220"/>
      <c r="R188" s="220"/>
      <c r="S188" s="220"/>
      <c r="T188" s="220"/>
      <c r="U188" s="220"/>
      <c r="W188" s="129"/>
      <c r="X188" s="130" t="str">
        <f t="shared" si="29"/>
        <v/>
      </c>
      <c r="Y188" s="224"/>
      <c r="Z188" s="224"/>
      <c r="AA188" s="207" t="str">
        <f t="shared" si="30"/>
        <v/>
      </c>
      <c r="AB188" s="224"/>
      <c r="AD188" s="129"/>
      <c r="AE188" s="130" t="str">
        <f t="shared" si="31"/>
        <v/>
      </c>
      <c r="AF188" s="129"/>
      <c r="AG188" s="207" t="str">
        <f t="shared" si="32"/>
        <v/>
      </c>
      <c r="AH188" s="129"/>
      <c r="AI188" s="207" t="str">
        <f t="shared" si="33"/>
        <v/>
      </c>
      <c r="AJ188" s="129"/>
      <c r="AK188" s="207" t="str">
        <f t="shared" si="34"/>
        <v/>
      </c>
      <c r="AP188" s="220"/>
      <c r="AQ188" s="220"/>
      <c r="AR188" s="220"/>
      <c r="AS188" s="220"/>
      <c r="AT188" s="220"/>
      <c r="AU188" s="220"/>
      <c r="AV188" s="220"/>
      <c r="AW188" s="220"/>
      <c r="AX188" s="220"/>
      <c r="AY188" s="220"/>
      <c r="AZ188" s="220"/>
      <c r="BB188" s="207" t="str">
        <f t="shared" si="35"/>
        <v/>
      </c>
      <c r="BC188" s="220"/>
      <c r="BD188" s="220"/>
      <c r="BE188" s="220"/>
      <c r="BF188" s="225"/>
      <c r="BG188" s="220"/>
      <c r="BH188" s="220"/>
      <c r="BI188" s="220"/>
      <c r="BJ188" s="220"/>
      <c r="BK188" s="220"/>
      <c r="BL188" s="220"/>
      <c r="BM188" s="220"/>
    </row>
    <row r="189" spans="1:65" s="119" customFormat="1" x14ac:dyDescent="0.2">
      <c r="A189" s="84"/>
      <c r="B189" s="84"/>
      <c r="C189" s="207" t="str">
        <f t="shared" si="27"/>
        <v/>
      </c>
      <c r="D189" s="73"/>
      <c r="E189" s="124"/>
      <c r="F189" s="220"/>
      <c r="H189" s="220"/>
      <c r="I189" s="224"/>
      <c r="J189" s="224"/>
      <c r="K189" s="224"/>
      <c r="L189" s="207" t="str">
        <f t="shared" si="28"/>
        <v/>
      </c>
      <c r="M189" s="220"/>
      <c r="N189" s="220"/>
      <c r="O189" s="220"/>
      <c r="P189" s="220"/>
      <c r="Q189" s="220"/>
      <c r="R189" s="220"/>
      <c r="S189" s="220"/>
      <c r="T189" s="220"/>
      <c r="U189" s="220"/>
      <c r="W189" s="129"/>
      <c r="X189" s="130" t="str">
        <f t="shared" si="29"/>
        <v/>
      </c>
      <c r="Y189" s="224"/>
      <c r="Z189" s="224"/>
      <c r="AA189" s="207" t="str">
        <f t="shared" si="30"/>
        <v/>
      </c>
      <c r="AB189" s="224"/>
      <c r="AD189" s="129"/>
      <c r="AE189" s="130" t="str">
        <f t="shared" si="31"/>
        <v/>
      </c>
      <c r="AF189" s="129"/>
      <c r="AG189" s="207" t="str">
        <f t="shared" si="32"/>
        <v/>
      </c>
      <c r="AH189" s="129"/>
      <c r="AI189" s="207" t="str">
        <f t="shared" si="33"/>
        <v/>
      </c>
      <c r="AJ189" s="129"/>
      <c r="AK189" s="207" t="str">
        <f t="shared" si="34"/>
        <v/>
      </c>
      <c r="AP189" s="220"/>
      <c r="AQ189" s="220"/>
      <c r="AR189" s="220"/>
      <c r="AS189" s="220"/>
      <c r="AT189" s="220"/>
      <c r="AU189" s="220"/>
      <c r="AV189" s="220"/>
      <c r="AW189" s="220"/>
      <c r="AX189" s="220"/>
      <c r="AY189" s="220"/>
      <c r="AZ189" s="220"/>
      <c r="BB189" s="207" t="str">
        <f t="shared" si="35"/>
        <v/>
      </c>
      <c r="BC189" s="220"/>
      <c r="BD189" s="220"/>
      <c r="BE189" s="220"/>
      <c r="BF189" s="225"/>
      <c r="BG189" s="220"/>
      <c r="BH189" s="220"/>
      <c r="BI189" s="220"/>
      <c r="BJ189" s="220"/>
      <c r="BK189" s="220"/>
      <c r="BL189" s="220"/>
      <c r="BM189" s="220"/>
    </row>
    <row r="190" spans="1:65" s="119" customFormat="1" x14ac:dyDescent="0.2">
      <c r="A190" s="84"/>
      <c r="B190" s="84"/>
      <c r="C190" s="207" t="str">
        <f t="shared" si="27"/>
        <v/>
      </c>
      <c r="D190" s="73"/>
      <c r="E190" s="124"/>
      <c r="F190" s="220"/>
      <c r="H190" s="220"/>
      <c r="I190" s="224"/>
      <c r="J190" s="224"/>
      <c r="K190" s="224"/>
      <c r="L190" s="207" t="str">
        <f t="shared" si="28"/>
        <v/>
      </c>
      <c r="M190" s="220"/>
      <c r="N190" s="220"/>
      <c r="O190" s="220"/>
      <c r="P190" s="220"/>
      <c r="Q190" s="220"/>
      <c r="R190" s="220"/>
      <c r="S190" s="220"/>
      <c r="T190" s="220"/>
      <c r="U190" s="220"/>
      <c r="W190" s="129"/>
      <c r="X190" s="130" t="str">
        <f t="shared" si="29"/>
        <v/>
      </c>
      <c r="Y190" s="224"/>
      <c r="Z190" s="224"/>
      <c r="AA190" s="207" t="str">
        <f t="shared" si="30"/>
        <v/>
      </c>
      <c r="AB190" s="224"/>
      <c r="AD190" s="129"/>
      <c r="AE190" s="130" t="str">
        <f t="shared" si="31"/>
        <v/>
      </c>
      <c r="AF190" s="129"/>
      <c r="AG190" s="207" t="str">
        <f t="shared" si="32"/>
        <v/>
      </c>
      <c r="AH190" s="129"/>
      <c r="AI190" s="207" t="str">
        <f t="shared" si="33"/>
        <v/>
      </c>
      <c r="AJ190" s="129"/>
      <c r="AK190" s="207" t="str">
        <f t="shared" si="34"/>
        <v/>
      </c>
      <c r="AP190" s="220"/>
      <c r="AQ190" s="220"/>
      <c r="AR190" s="220"/>
      <c r="AS190" s="220"/>
      <c r="AT190" s="220"/>
      <c r="AU190" s="220"/>
      <c r="AV190" s="220"/>
      <c r="AW190" s="220"/>
      <c r="AX190" s="220"/>
      <c r="AY190" s="220"/>
      <c r="AZ190" s="220"/>
      <c r="BB190" s="207" t="str">
        <f t="shared" si="35"/>
        <v/>
      </c>
      <c r="BC190" s="220"/>
      <c r="BD190" s="220"/>
      <c r="BE190" s="220"/>
      <c r="BF190" s="225"/>
      <c r="BG190" s="220"/>
      <c r="BH190" s="220"/>
      <c r="BI190" s="220"/>
      <c r="BJ190" s="220"/>
      <c r="BK190" s="220"/>
      <c r="BL190" s="220"/>
      <c r="BM190" s="220"/>
    </row>
    <row r="191" spans="1:65" s="119" customFormat="1" x14ac:dyDescent="0.2">
      <c r="A191" s="84"/>
      <c r="B191" s="84"/>
      <c r="C191" s="207" t="str">
        <f t="shared" si="27"/>
        <v/>
      </c>
      <c r="D191" s="73"/>
      <c r="E191" s="124"/>
      <c r="F191" s="220"/>
      <c r="H191" s="220"/>
      <c r="I191" s="224"/>
      <c r="J191" s="224"/>
      <c r="K191" s="224"/>
      <c r="L191" s="207" t="str">
        <f t="shared" si="28"/>
        <v/>
      </c>
      <c r="M191" s="220"/>
      <c r="N191" s="220"/>
      <c r="O191" s="220"/>
      <c r="P191" s="220"/>
      <c r="Q191" s="220"/>
      <c r="R191" s="220"/>
      <c r="S191" s="220"/>
      <c r="T191" s="220"/>
      <c r="U191" s="220"/>
      <c r="W191" s="129"/>
      <c r="X191" s="130" t="str">
        <f t="shared" si="29"/>
        <v/>
      </c>
      <c r="Y191" s="224"/>
      <c r="Z191" s="224"/>
      <c r="AA191" s="207" t="str">
        <f t="shared" si="30"/>
        <v/>
      </c>
      <c r="AB191" s="224"/>
      <c r="AD191" s="129"/>
      <c r="AE191" s="130" t="str">
        <f t="shared" si="31"/>
        <v/>
      </c>
      <c r="AF191" s="129"/>
      <c r="AG191" s="207" t="str">
        <f t="shared" si="32"/>
        <v/>
      </c>
      <c r="AH191" s="129"/>
      <c r="AI191" s="207" t="str">
        <f t="shared" si="33"/>
        <v/>
      </c>
      <c r="AJ191" s="129"/>
      <c r="AK191" s="207" t="str">
        <f t="shared" si="34"/>
        <v/>
      </c>
      <c r="AP191" s="220"/>
      <c r="AQ191" s="220"/>
      <c r="AR191" s="220"/>
      <c r="AS191" s="220"/>
      <c r="AT191" s="220"/>
      <c r="AU191" s="220"/>
      <c r="AV191" s="220"/>
      <c r="AW191" s="220"/>
      <c r="AX191" s="220"/>
      <c r="AY191" s="220"/>
      <c r="AZ191" s="220"/>
      <c r="BB191" s="207" t="str">
        <f t="shared" si="35"/>
        <v/>
      </c>
      <c r="BC191" s="220"/>
      <c r="BD191" s="220"/>
      <c r="BE191" s="220"/>
      <c r="BF191" s="225"/>
      <c r="BG191" s="220"/>
      <c r="BH191" s="220"/>
      <c r="BI191" s="220"/>
      <c r="BJ191" s="220"/>
      <c r="BK191" s="220"/>
      <c r="BL191" s="220"/>
      <c r="BM191" s="220"/>
    </row>
    <row r="192" spans="1:65" s="119" customFormat="1" x14ac:dyDescent="0.2">
      <c r="A192" s="84"/>
      <c r="B192" s="84"/>
      <c r="C192" s="207" t="str">
        <f t="shared" si="27"/>
        <v/>
      </c>
      <c r="D192" s="73"/>
      <c r="E192" s="124"/>
      <c r="F192" s="220"/>
      <c r="H192" s="220"/>
      <c r="I192" s="224"/>
      <c r="J192" s="224"/>
      <c r="K192" s="224"/>
      <c r="L192" s="207" t="str">
        <f t="shared" si="28"/>
        <v/>
      </c>
      <c r="M192" s="220"/>
      <c r="N192" s="220"/>
      <c r="O192" s="220"/>
      <c r="P192" s="220"/>
      <c r="Q192" s="220"/>
      <c r="R192" s="220"/>
      <c r="S192" s="220"/>
      <c r="T192" s="220"/>
      <c r="U192" s="220"/>
      <c r="W192" s="129"/>
      <c r="X192" s="130" t="str">
        <f t="shared" si="29"/>
        <v/>
      </c>
      <c r="Y192" s="224"/>
      <c r="Z192" s="224"/>
      <c r="AA192" s="207" t="str">
        <f t="shared" si="30"/>
        <v/>
      </c>
      <c r="AB192" s="224"/>
      <c r="AD192" s="129"/>
      <c r="AE192" s="130" t="str">
        <f t="shared" si="31"/>
        <v/>
      </c>
      <c r="AF192" s="129"/>
      <c r="AG192" s="207" t="str">
        <f t="shared" si="32"/>
        <v/>
      </c>
      <c r="AH192" s="129"/>
      <c r="AI192" s="207" t="str">
        <f t="shared" si="33"/>
        <v/>
      </c>
      <c r="AJ192" s="129"/>
      <c r="AK192" s="207" t="str">
        <f t="shared" si="34"/>
        <v/>
      </c>
      <c r="AP192" s="220"/>
      <c r="AQ192" s="220"/>
      <c r="AR192" s="220"/>
      <c r="AS192" s="220"/>
      <c r="AT192" s="220"/>
      <c r="AU192" s="220"/>
      <c r="AV192" s="220"/>
      <c r="AW192" s="220"/>
      <c r="AX192" s="220"/>
      <c r="AY192" s="220"/>
      <c r="AZ192" s="220"/>
      <c r="BB192" s="207" t="str">
        <f t="shared" si="35"/>
        <v/>
      </c>
      <c r="BC192" s="220"/>
      <c r="BD192" s="220"/>
      <c r="BE192" s="220"/>
      <c r="BF192" s="225"/>
      <c r="BG192" s="220"/>
      <c r="BH192" s="220"/>
      <c r="BI192" s="220"/>
      <c r="BJ192" s="220"/>
      <c r="BK192" s="220"/>
      <c r="BL192" s="220"/>
      <c r="BM192" s="220"/>
    </row>
    <row r="193" spans="1:65" s="119" customFormat="1" x14ac:dyDescent="0.2">
      <c r="A193" s="84"/>
      <c r="B193" s="84"/>
      <c r="C193" s="207" t="str">
        <f t="shared" si="27"/>
        <v/>
      </c>
      <c r="D193" s="73"/>
      <c r="E193" s="124"/>
      <c r="F193" s="220"/>
      <c r="H193" s="220"/>
      <c r="I193" s="224"/>
      <c r="J193" s="224"/>
      <c r="K193" s="224"/>
      <c r="L193" s="207" t="str">
        <f t="shared" si="28"/>
        <v/>
      </c>
      <c r="M193" s="220"/>
      <c r="N193" s="220"/>
      <c r="O193" s="220"/>
      <c r="P193" s="220"/>
      <c r="Q193" s="220"/>
      <c r="R193" s="220"/>
      <c r="S193" s="220"/>
      <c r="T193" s="220"/>
      <c r="U193" s="220"/>
      <c r="W193" s="129"/>
      <c r="X193" s="130" t="str">
        <f t="shared" si="29"/>
        <v/>
      </c>
      <c r="Y193" s="224"/>
      <c r="Z193" s="224"/>
      <c r="AA193" s="207" t="str">
        <f t="shared" si="30"/>
        <v/>
      </c>
      <c r="AB193" s="224"/>
      <c r="AD193" s="129"/>
      <c r="AE193" s="130" t="str">
        <f t="shared" si="31"/>
        <v/>
      </c>
      <c r="AF193" s="129"/>
      <c r="AG193" s="207" t="str">
        <f t="shared" si="32"/>
        <v/>
      </c>
      <c r="AH193" s="129"/>
      <c r="AI193" s="207" t="str">
        <f t="shared" si="33"/>
        <v/>
      </c>
      <c r="AJ193" s="129"/>
      <c r="AK193" s="207" t="str">
        <f t="shared" si="34"/>
        <v/>
      </c>
      <c r="AP193" s="220"/>
      <c r="AQ193" s="220"/>
      <c r="AR193" s="220"/>
      <c r="AS193" s="220"/>
      <c r="AT193" s="220"/>
      <c r="AU193" s="220"/>
      <c r="AV193" s="220"/>
      <c r="AW193" s="220"/>
      <c r="AX193" s="220"/>
      <c r="AY193" s="220"/>
      <c r="AZ193" s="220"/>
      <c r="BB193" s="207" t="str">
        <f t="shared" si="35"/>
        <v/>
      </c>
      <c r="BC193" s="220"/>
      <c r="BD193" s="220"/>
      <c r="BE193" s="220"/>
      <c r="BF193" s="225"/>
      <c r="BG193" s="220"/>
      <c r="BH193" s="220"/>
      <c r="BI193" s="220"/>
      <c r="BJ193" s="220"/>
      <c r="BK193" s="220"/>
      <c r="BL193" s="220"/>
      <c r="BM193" s="220"/>
    </row>
    <row r="194" spans="1:65" s="119" customFormat="1" x14ac:dyDescent="0.2">
      <c r="A194" s="84"/>
      <c r="B194" s="84"/>
      <c r="C194" s="207" t="str">
        <f t="shared" si="27"/>
        <v/>
      </c>
      <c r="D194" s="73"/>
      <c r="E194" s="124"/>
      <c r="F194" s="220"/>
      <c r="H194" s="220"/>
      <c r="I194" s="224"/>
      <c r="J194" s="224"/>
      <c r="K194" s="224"/>
      <c r="L194" s="207" t="str">
        <f t="shared" si="28"/>
        <v/>
      </c>
      <c r="M194" s="220"/>
      <c r="N194" s="220"/>
      <c r="O194" s="220"/>
      <c r="P194" s="220"/>
      <c r="Q194" s="220"/>
      <c r="R194" s="220"/>
      <c r="S194" s="220"/>
      <c r="T194" s="220"/>
      <c r="U194" s="220"/>
      <c r="W194" s="129"/>
      <c r="X194" s="130" t="str">
        <f t="shared" si="29"/>
        <v/>
      </c>
      <c r="Y194" s="224"/>
      <c r="Z194" s="224"/>
      <c r="AA194" s="207" t="str">
        <f t="shared" si="30"/>
        <v/>
      </c>
      <c r="AB194" s="224"/>
      <c r="AD194" s="129"/>
      <c r="AE194" s="130" t="str">
        <f t="shared" si="31"/>
        <v/>
      </c>
      <c r="AF194" s="129"/>
      <c r="AG194" s="207" t="str">
        <f t="shared" si="32"/>
        <v/>
      </c>
      <c r="AH194" s="129"/>
      <c r="AI194" s="207" t="str">
        <f t="shared" si="33"/>
        <v/>
      </c>
      <c r="AJ194" s="129"/>
      <c r="AK194" s="207" t="str">
        <f t="shared" si="34"/>
        <v/>
      </c>
      <c r="AP194" s="220"/>
      <c r="AQ194" s="220"/>
      <c r="AR194" s="220"/>
      <c r="AS194" s="220"/>
      <c r="AT194" s="220"/>
      <c r="AU194" s="220"/>
      <c r="AV194" s="220"/>
      <c r="AW194" s="220"/>
      <c r="AX194" s="220"/>
      <c r="AY194" s="220"/>
      <c r="AZ194" s="220"/>
      <c r="BB194" s="207" t="str">
        <f t="shared" si="35"/>
        <v/>
      </c>
      <c r="BC194" s="220"/>
      <c r="BD194" s="220"/>
      <c r="BE194" s="220"/>
      <c r="BF194" s="225"/>
      <c r="BG194" s="220"/>
      <c r="BH194" s="220"/>
      <c r="BI194" s="220"/>
      <c r="BJ194" s="220"/>
      <c r="BK194" s="220"/>
      <c r="BL194" s="220"/>
      <c r="BM194" s="220"/>
    </row>
    <row r="195" spans="1:65" s="119" customFormat="1" x14ac:dyDescent="0.2">
      <c r="A195" s="84"/>
      <c r="B195" s="84"/>
      <c r="C195" s="207" t="str">
        <f t="shared" si="27"/>
        <v/>
      </c>
      <c r="D195" s="73"/>
      <c r="E195" s="124"/>
      <c r="F195" s="220"/>
      <c r="H195" s="220"/>
      <c r="I195" s="224"/>
      <c r="J195" s="224"/>
      <c r="K195" s="224"/>
      <c r="L195" s="207" t="str">
        <f t="shared" si="28"/>
        <v/>
      </c>
      <c r="M195" s="220"/>
      <c r="N195" s="220"/>
      <c r="O195" s="220"/>
      <c r="P195" s="220"/>
      <c r="Q195" s="220"/>
      <c r="R195" s="220"/>
      <c r="S195" s="220"/>
      <c r="T195" s="220"/>
      <c r="U195" s="220"/>
      <c r="W195" s="129"/>
      <c r="X195" s="130" t="str">
        <f t="shared" si="29"/>
        <v/>
      </c>
      <c r="Y195" s="224"/>
      <c r="Z195" s="224"/>
      <c r="AA195" s="207" t="str">
        <f t="shared" si="30"/>
        <v/>
      </c>
      <c r="AB195" s="224"/>
      <c r="AD195" s="129"/>
      <c r="AE195" s="130" t="str">
        <f t="shared" si="31"/>
        <v/>
      </c>
      <c r="AF195" s="129"/>
      <c r="AG195" s="207" t="str">
        <f t="shared" si="32"/>
        <v/>
      </c>
      <c r="AH195" s="129"/>
      <c r="AI195" s="207" t="str">
        <f t="shared" si="33"/>
        <v/>
      </c>
      <c r="AJ195" s="129"/>
      <c r="AK195" s="207" t="str">
        <f t="shared" si="34"/>
        <v/>
      </c>
      <c r="AP195" s="220"/>
      <c r="AQ195" s="220"/>
      <c r="AR195" s="220"/>
      <c r="AS195" s="220"/>
      <c r="AT195" s="220"/>
      <c r="AU195" s="220"/>
      <c r="AV195" s="220"/>
      <c r="AW195" s="220"/>
      <c r="AX195" s="220"/>
      <c r="AY195" s="220"/>
      <c r="AZ195" s="220"/>
      <c r="BB195" s="207" t="str">
        <f t="shared" si="35"/>
        <v/>
      </c>
      <c r="BC195" s="220"/>
      <c r="BD195" s="220"/>
      <c r="BE195" s="220"/>
      <c r="BF195" s="225"/>
      <c r="BG195" s="220"/>
      <c r="BH195" s="220"/>
      <c r="BI195" s="220"/>
      <c r="BJ195" s="220"/>
      <c r="BK195" s="220"/>
      <c r="BL195" s="220"/>
      <c r="BM195" s="220"/>
    </row>
    <row r="196" spans="1:65" s="119" customFormat="1" x14ac:dyDescent="0.2">
      <c r="A196" s="84"/>
      <c r="B196" s="84"/>
      <c r="C196" s="207" t="str">
        <f t="shared" si="27"/>
        <v/>
      </c>
      <c r="D196" s="73"/>
      <c r="E196" s="124"/>
      <c r="F196" s="220"/>
      <c r="H196" s="220"/>
      <c r="I196" s="224"/>
      <c r="J196" s="224"/>
      <c r="K196" s="224"/>
      <c r="L196" s="207" t="str">
        <f t="shared" si="28"/>
        <v/>
      </c>
      <c r="M196" s="220"/>
      <c r="N196" s="220"/>
      <c r="O196" s="220"/>
      <c r="P196" s="220"/>
      <c r="Q196" s="220"/>
      <c r="R196" s="220"/>
      <c r="S196" s="220"/>
      <c r="T196" s="220"/>
      <c r="U196" s="220"/>
      <c r="W196" s="129"/>
      <c r="X196" s="130" t="str">
        <f t="shared" si="29"/>
        <v/>
      </c>
      <c r="Y196" s="224"/>
      <c r="Z196" s="224"/>
      <c r="AA196" s="207" t="str">
        <f t="shared" si="30"/>
        <v/>
      </c>
      <c r="AB196" s="224"/>
      <c r="AD196" s="129"/>
      <c r="AE196" s="130" t="str">
        <f t="shared" si="31"/>
        <v/>
      </c>
      <c r="AF196" s="129"/>
      <c r="AG196" s="207" t="str">
        <f t="shared" si="32"/>
        <v/>
      </c>
      <c r="AH196" s="129"/>
      <c r="AI196" s="207" t="str">
        <f t="shared" si="33"/>
        <v/>
      </c>
      <c r="AJ196" s="129"/>
      <c r="AK196" s="207" t="str">
        <f t="shared" si="34"/>
        <v/>
      </c>
      <c r="AP196" s="220"/>
      <c r="AQ196" s="220"/>
      <c r="AR196" s="220"/>
      <c r="AS196" s="220"/>
      <c r="AT196" s="220"/>
      <c r="AU196" s="220"/>
      <c r="AV196" s="220"/>
      <c r="AW196" s="220"/>
      <c r="AX196" s="220"/>
      <c r="AY196" s="220"/>
      <c r="AZ196" s="220"/>
      <c r="BB196" s="207" t="str">
        <f t="shared" si="35"/>
        <v/>
      </c>
      <c r="BC196" s="220"/>
      <c r="BD196" s="220"/>
      <c r="BE196" s="220"/>
      <c r="BF196" s="225"/>
      <c r="BG196" s="220"/>
      <c r="BH196" s="220"/>
      <c r="BI196" s="220"/>
      <c r="BJ196" s="220"/>
      <c r="BK196" s="220"/>
      <c r="BL196" s="220"/>
      <c r="BM196" s="220"/>
    </row>
    <row r="197" spans="1:65" s="119" customFormat="1" x14ac:dyDescent="0.2">
      <c r="A197" s="84"/>
      <c r="B197" s="84"/>
      <c r="C197" s="207" t="str">
        <f t="shared" si="27"/>
        <v/>
      </c>
      <c r="D197" s="73"/>
      <c r="E197" s="124"/>
      <c r="F197" s="220"/>
      <c r="H197" s="220"/>
      <c r="I197" s="224"/>
      <c r="J197" s="224"/>
      <c r="K197" s="224"/>
      <c r="L197" s="207" t="str">
        <f t="shared" si="28"/>
        <v/>
      </c>
      <c r="M197" s="220"/>
      <c r="N197" s="220"/>
      <c r="O197" s="220"/>
      <c r="P197" s="220"/>
      <c r="Q197" s="220"/>
      <c r="R197" s="220"/>
      <c r="S197" s="220"/>
      <c r="T197" s="220"/>
      <c r="U197" s="220"/>
      <c r="W197" s="129"/>
      <c r="X197" s="130" t="str">
        <f t="shared" si="29"/>
        <v/>
      </c>
      <c r="Y197" s="224"/>
      <c r="Z197" s="224"/>
      <c r="AA197" s="207" t="str">
        <f t="shared" si="30"/>
        <v/>
      </c>
      <c r="AB197" s="224"/>
      <c r="AD197" s="129"/>
      <c r="AE197" s="130" t="str">
        <f t="shared" si="31"/>
        <v/>
      </c>
      <c r="AF197" s="129"/>
      <c r="AG197" s="207" t="str">
        <f t="shared" si="32"/>
        <v/>
      </c>
      <c r="AH197" s="129"/>
      <c r="AI197" s="207" t="str">
        <f t="shared" si="33"/>
        <v/>
      </c>
      <c r="AJ197" s="129"/>
      <c r="AK197" s="207" t="str">
        <f t="shared" si="34"/>
        <v/>
      </c>
      <c r="AP197" s="220"/>
      <c r="AQ197" s="220"/>
      <c r="AR197" s="220"/>
      <c r="AS197" s="220"/>
      <c r="AT197" s="220"/>
      <c r="AU197" s="220"/>
      <c r="AV197" s="220"/>
      <c r="AW197" s="220"/>
      <c r="AX197" s="220"/>
      <c r="AY197" s="220"/>
      <c r="AZ197" s="220"/>
      <c r="BB197" s="207" t="str">
        <f t="shared" si="35"/>
        <v/>
      </c>
      <c r="BC197" s="220"/>
      <c r="BD197" s="220"/>
      <c r="BE197" s="220"/>
      <c r="BF197" s="225"/>
      <c r="BG197" s="220"/>
      <c r="BH197" s="220"/>
      <c r="BI197" s="220"/>
      <c r="BJ197" s="220"/>
      <c r="BK197" s="220"/>
      <c r="BL197" s="220"/>
      <c r="BM197" s="220"/>
    </row>
    <row r="198" spans="1:65" s="119" customFormat="1" x14ac:dyDescent="0.2">
      <c r="A198" s="84"/>
      <c r="B198" s="84"/>
      <c r="C198" s="207" t="str">
        <f t="shared" si="27"/>
        <v/>
      </c>
      <c r="D198" s="73"/>
      <c r="E198" s="124"/>
      <c r="F198" s="220"/>
      <c r="H198" s="220"/>
      <c r="I198" s="224"/>
      <c r="J198" s="224"/>
      <c r="K198" s="224"/>
      <c r="L198" s="207" t="str">
        <f t="shared" si="28"/>
        <v/>
      </c>
      <c r="M198" s="220"/>
      <c r="N198" s="220"/>
      <c r="O198" s="220"/>
      <c r="P198" s="220"/>
      <c r="Q198" s="220"/>
      <c r="R198" s="220"/>
      <c r="S198" s="220"/>
      <c r="T198" s="220"/>
      <c r="U198" s="220"/>
      <c r="W198" s="129"/>
      <c r="X198" s="130" t="str">
        <f t="shared" si="29"/>
        <v/>
      </c>
      <c r="Y198" s="224"/>
      <c r="Z198" s="224"/>
      <c r="AA198" s="207" t="str">
        <f t="shared" si="30"/>
        <v/>
      </c>
      <c r="AB198" s="224"/>
      <c r="AD198" s="129"/>
      <c r="AE198" s="130" t="str">
        <f t="shared" si="31"/>
        <v/>
      </c>
      <c r="AF198" s="129"/>
      <c r="AG198" s="207" t="str">
        <f t="shared" si="32"/>
        <v/>
      </c>
      <c r="AH198" s="129"/>
      <c r="AI198" s="207" t="str">
        <f t="shared" si="33"/>
        <v/>
      </c>
      <c r="AJ198" s="129"/>
      <c r="AK198" s="207" t="str">
        <f t="shared" si="34"/>
        <v/>
      </c>
      <c r="AP198" s="220"/>
      <c r="AQ198" s="220"/>
      <c r="AR198" s="220"/>
      <c r="AS198" s="220"/>
      <c r="AT198" s="220"/>
      <c r="AU198" s="220"/>
      <c r="AV198" s="220"/>
      <c r="AW198" s="220"/>
      <c r="AX198" s="220"/>
      <c r="AY198" s="220"/>
      <c r="AZ198" s="220"/>
      <c r="BB198" s="207" t="str">
        <f t="shared" si="35"/>
        <v/>
      </c>
      <c r="BC198" s="220"/>
      <c r="BD198" s="220"/>
      <c r="BE198" s="220"/>
      <c r="BF198" s="225"/>
      <c r="BG198" s="220"/>
      <c r="BH198" s="220"/>
      <c r="BI198" s="220"/>
      <c r="BJ198" s="220"/>
      <c r="BK198" s="220"/>
      <c r="BL198" s="220"/>
      <c r="BM198" s="220"/>
    </row>
    <row r="199" spans="1:65" s="119" customFormat="1" x14ac:dyDescent="0.2">
      <c r="A199" s="84"/>
      <c r="B199" s="84"/>
      <c r="C199" s="207" t="str">
        <f t="shared" ref="C199:C262" si="36">IF(D199="","",(VLOOKUP(D199,Generic_Road_Names_Table_Array,2,FALSE)))</f>
        <v/>
      </c>
      <c r="D199" s="73"/>
      <c r="E199" s="124"/>
      <c r="F199" s="220"/>
      <c r="H199" s="220"/>
      <c r="I199" s="224"/>
      <c r="J199" s="224"/>
      <c r="K199" s="224"/>
      <c r="L199" s="207" t="str">
        <f t="shared" ref="L199:L262" si="37">IF(K199="","",(VLOOKUP(K199,Footpaths_Footpath_Position_Table_Array,2,FALSE)))</f>
        <v/>
      </c>
      <c r="M199" s="220"/>
      <c r="N199" s="220"/>
      <c r="O199" s="220"/>
      <c r="P199" s="220"/>
      <c r="Q199" s="220"/>
      <c r="R199" s="220"/>
      <c r="S199" s="220"/>
      <c r="T199" s="220"/>
      <c r="U199" s="220"/>
      <c r="W199" s="129"/>
      <c r="X199" s="130" t="str">
        <f t="shared" ref="X199:X262" si="38">IF(W199="","",(VLOOKUP(W199,Generic_Length_Adjustment_Reason_Table_Array,2,FALSE)))</f>
        <v/>
      </c>
      <c r="Y199" s="224"/>
      <c r="Z199" s="224"/>
      <c r="AA199" s="207" t="str">
        <f t="shared" ref="AA199:AA262" si="39">IF(Z199="","",(VLOOKUP(Z199,Footpaths_Footpath_Surface_Material_Table_Array,2,FALSE)))</f>
        <v/>
      </c>
      <c r="AB199" s="224"/>
      <c r="AD199" s="129"/>
      <c r="AE199" s="130" t="str">
        <f t="shared" ref="AE199:AE262" si="40">IF(AD199="","",VLOOKUP(AD199,Surfacing_Surface_Binder_Table_Array,2,FALSE))</f>
        <v/>
      </c>
      <c r="AF199" s="129"/>
      <c r="AG199" s="207" t="str">
        <f t="shared" ref="AG199:AG262" si="41">IF(AF199="","",VLOOKUP(AF199,Footpaths_Pedestrian_Use_Table_Array,2,FALSE))</f>
        <v/>
      </c>
      <c r="AH199" s="129"/>
      <c r="AI199" s="207" t="str">
        <f t="shared" ref="AI199:AI262" si="42">IF(AH199="","",VLOOKUP(AH199,Footpaths_Pedestrian_Use_Table_Array,2,FALSE))</f>
        <v/>
      </c>
      <c r="AJ199" s="129"/>
      <c r="AK199" s="207" t="str">
        <f t="shared" ref="AK199:AK262" si="43">IF(AJ199="","",VLOOKUP(AJ199,Footpaths_Pedestrian_Use_Table_Array,2,FALSE))</f>
        <v/>
      </c>
      <c r="AP199" s="220"/>
      <c r="AQ199" s="220"/>
      <c r="AR199" s="220"/>
      <c r="AS199" s="220"/>
      <c r="AT199" s="220"/>
      <c r="AU199" s="220"/>
      <c r="AV199" s="220"/>
      <c r="AW199" s="220"/>
      <c r="AX199" s="220"/>
      <c r="AY199" s="220"/>
      <c r="AZ199" s="220"/>
      <c r="BB199" s="207" t="str">
        <f t="shared" ref="BB199:BB262" si="44">IF(BA199="","",VLOOKUP(BA199,Footpaths_Footpath_Purpose_Table_Array,2,FALSE))</f>
        <v/>
      </c>
      <c r="BC199" s="220"/>
      <c r="BD199" s="220"/>
      <c r="BE199" s="220"/>
      <c r="BF199" s="225"/>
      <c r="BG199" s="220"/>
      <c r="BH199" s="220"/>
      <c r="BI199" s="220"/>
      <c r="BJ199" s="220"/>
      <c r="BK199" s="220"/>
      <c r="BL199" s="220"/>
      <c r="BM199" s="220"/>
    </row>
    <row r="200" spans="1:65" s="119" customFormat="1" x14ac:dyDescent="0.2">
      <c r="A200" s="84"/>
      <c r="B200" s="84"/>
      <c r="C200" s="207" t="str">
        <f t="shared" si="36"/>
        <v/>
      </c>
      <c r="D200" s="73"/>
      <c r="E200" s="124"/>
      <c r="F200" s="220"/>
      <c r="H200" s="220"/>
      <c r="I200" s="224"/>
      <c r="J200" s="224"/>
      <c r="K200" s="224"/>
      <c r="L200" s="207" t="str">
        <f t="shared" si="37"/>
        <v/>
      </c>
      <c r="M200" s="220"/>
      <c r="N200" s="220"/>
      <c r="O200" s="220"/>
      <c r="P200" s="220"/>
      <c r="Q200" s="220"/>
      <c r="R200" s="220"/>
      <c r="S200" s="220"/>
      <c r="T200" s="220"/>
      <c r="U200" s="220"/>
      <c r="W200" s="129"/>
      <c r="X200" s="130" t="str">
        <f t="shared" si="38"/>
        <v/>
      </c>
      <c r="Y200" s="224"/>
      <c r="Z200" s="224"/>
      <c r="AA200" s="207" t="str">
        <f t="shared" si="39"/>
        <v/>
      </c>
      <c r="AB200" s="224"/>
      <c r="AD200" s="129"/>
      <c r="AE200" s="130" t="str">
        <f t="shared" si="40"/>
        <v/>
      </c>
      <c r="AF200" s="129"/>
      <c r="AG200" s="207" t="str">
        <f t="shared" si="41"/>
        <v/>
      </c>
      <c r="AH200" s="129"/>
      <c r="AI200" s="207" t="str">
        <f t="shared" si="42"/>
        <v/>
      </c>
      <c r="AJ200" s="129"/>
      <c r="AK200" s="207" t="str">
        <f t="shared" si="43"/>
        <v/>
      </c>
      <c r="AP200" s="220"/>
      <c r="AQ200" s="220"/>
      <c r="AR200" s="220"/>
      <c r="AS200" s="220"/>
      <c r="AT200" s="220"/>
      <c r="AU200" s="220"/>
      <c r="AV200" s="220"/>
      <c r="AW200" s="220"/>
      <c r="AX200" s="220"/>
      <c r="AY200" s="220"/>
      <c r="AZ200" s="220"/>
      <c r="BB200" s="207" t="str">
        <f t="shared" si="44"/>
        <v/>
      </c>
      <c r="BC200" s="220"/>
      <c r="BD200" s="220"/>
      <c r="BE200" s="220"/>
      <c r="BF200" s="225"/>
      <c r="BG200" s="220"/>
      <c r="BH200" s="220"/>
      <c r="BI200" s="220"/>
      <c r="BJ200" s="220"/>
      <c r="BK200" s="220"/>
      <c r="BL200" s="220"/>
      <c r="BM200" s="220"/>
    </row>
    <row r="201" spans="1:65" s="119" customFormat="1" x14ac:dyDescent="0.2">
      <c r="A201" s="84"/>
      <c r="B201" s="84"/>
      <c r="C201" s="207" t="str">
        <f t="shared" si="36"/>
        <v/>
      </c>
      <c r="D201" s="73"/>
      <c r="E201" s="124"/>
      <c r="F201" s="220"/>
      <c r="H201" s="220"/>
      <c r="I201" s="224"/>
      <c r="J201" s="224"/>
      <c r="K201" s="224"/>
      <c r="L201" s="207" t="str">
        <f t="shared" si="37"/>
        <v/>
      </c>
      <c r="M201" s="220"/>
      <c r="N201" s="220"/>
      <c r="O201" s="220"/>
      <c r="P201" s="220"/>
      <c r="Q201" s="220"/>
      <c r="R201" s="220"/>
      <c r="S201" s="220"/>
      <c r="T201" s="220"/>
      <c r="U201" s="220"/>
      <c r="W201" s="129"/>
      <c r="X201" s="130" t="str">
        <f t="shared" si="38"/>
        <v/>
      </c>
      <c r="Y201" s="224"/>
      <c r="Z201" s="224"/>
      <c r="AA201" s="207" t="str">
        <f t="shared" si="39"/>
        <v/>
      </c>
      <c r="AB201" s="224"/>
      <c r="AD201" s="129"/>
      <c r="AE201" s="130" t="str">
        <f t="shared" si="40"/>
        <v/>
      </c>
      <c r="AF201" s="129"/>
      <c r="AG201" s="207" t="str">
        <f t="shared" si="41"/>
        <v/>
      </c>
      <c r="AH201" s="129"/>
      <c r="AI201" s="207" t="str">
        <f t="shared" si="42"/>
        <v/>
      </c>
      <c r="AJ201" s="129"/>
      <c r="AK201" s="207" t="str">
        <f t="shared" si="43"/>
        <v/>
      </c>
      <c r="AP201" s="220"/>
      <c r="AQ201" s="220"/>
      <c r="AR201" s="220"/>
      <c r="AS201" s="220"/>
      <c r="AT201" s="220"/>
      <c r="AU201" s="220"/>
      <c r="AV201" s="220"/>
      <c r="AW201" s="220"/>
      <c r="AX201" s="220"/>
      <c r="AY201" s="220"/>
      <c r="AZ201" s="220"/>
      <c r="BB201" s="207" t="str">
        <f t="shared" si="44"/>
        <v/>
      </c>
      <c r="BC201" s="220"/>
      <c r="BD201" s="220"/>
      <c r="BE201" s="220"/>
      <c r="BF201" s="225"/>
      <c r="BG201" s="220"/>
      <c r="BH201" s="220"/>
      <c r="BI201" s="220"/>
      <c r="BJ201" s="220"/>
      <c r="BK201" s="220"/>
      <c r="BL201" s="220"/>
      <c r="BM201" s="220"/>
    </row>
    <row r="202" spans="1:65" s="119" customFormat="1" x14ac:dyDescent="0.2">
      <c r="A202" s="84"/>
      <c r="B202" s="84"/>
      <c r="C202" s="207" t="str">
        <f t="shared" si="36"/>
        <v/>
      </c>
      <c r="D202" s="73"/>
      <c r="E202" s="124"/>
      <c r="F202" s="220"/>
      <c r="H202" s="220"/>
      <c r="I202" s="224"/>
      <c r="J202" s="224"/>
      <c r="K202" s="224"/>
      <c r="L202" s="207" t="str">
        <f t="shared" si="37"/>
        <v/>
      </c>
      <c r="M202" s="220"/>
      <c r="N202" s="220"/>
      <c r="O202" s="220"/>
      <c r="P202" s="220"/>
      <c r="Q202" s="220"/>
      <c r="R202" s="220"/>
      <c r="S202" s="220"/>
      <c r="T202" s="220"/>
      <c r="U202" s="220"/>
      <c r="W202" s="129"/>
      <c r="X202" s="130" t="str">
        <f t="shared" si="38"/>
        <v/>
      </c>
      <c r="Y202" s="224"/>
      <c r="Z202" s="224"/>
      <c r="AA202" s="207" t="str">
        <f t="shared" si="39"/>
        <v/>
      </c>
      <c r="AB202" s="224"/>
      <c r="AD202" s="129"/>
      <c r="AE202" s="130" t="str">
        <f t="shared" si="40"/>
        <v/>
      </c>
      <c r="AF202" s="129"/>
      <c r="AG202" s="207" t="str">
        <f t="shared" si="41"/>
        <v/>
      </c>
      <c r="AH202" s="129"/>
      <c r="AI202" s="207" t="str">
        <f t="shared" si="42"/>
        <v/>
      </c>
      <c r="AJ202" s="129"/>
      <c r="AK202" s="207" t="str">
        <f t="shared" si="43"/>
        <v/>
      </c>
      <c r="AP202" s="220"/>
      <c r="AQ202" s="220"/>
      <c r="AR202" s="220"/>
      <c r="AS202" s="220"/>
      <c r="AT202" s="220"/>
      <c r="AU202" s="220"/>
      <c r="AV202" s="220"/>
      <c r="AW202" s="220"/>
      <c r="AX202" s="220"/>
      <c r="AY202" s="220"/>
      <c r="AZ202" s="220"/>
      <c r="BB202" s="207" t="str">
        <f t="shared" si="44"/>
        <v/>
      </c>
      <c r="BC202" s="220"/>
      <c r="BD202" s="220"/>
      <c r="BE202" s="220"/>
      <c r="BF202" s="225"/>
      <c r="BG202" s="220"/>
      <c r="BH202" s="220"/>
      <c r="BI202" s="220"/>
      <c r="BJ202" s="220"/>
      <c r="BK202" s="220"/>
      <c r="BL202" s="220"/>
      <c r="BM202" s="220"/>
    </row>
    <row r="203" spans="1:65" s="119" customFormat="1" x14ac:dyDescent="0.2">
      <c r="A203" s="84"/>
      <c r="B203" s="84"/>
      <c r="C203" s="207" t="str">
        <f t="shared" si="36"/>
        <v/>
      </c>
      <c r="D203" s="73"/>
      <c r="E203" s="124"/>
      <c r="F203" s="220"/>
      <c r="H203" s="220"/>
      <c r="I203" s="224"/>
      <c r="J203" s="224"/>
      <c r="K203" s="224"/>
      <c r="L203" s="207" t="str">
        <f t="shared" si="37"/>
        <v/>
      </c>
      <c r="M203" s="220"/>
      <c r="N203" s="220"/>
      <c r="O203" s="220"/>
      <c r="P203" s="220"/>
      <c r="Q203" s="220"/>
      <c r="R203" s="220"/>
      <c r="S203" s="220"/>
      <c r="T203" s="220"/>
      <c r="U203" s="220"/>
      <c r="W203" s="129"/>
      <c r="X203" s="130" t="str">
        <f t="shared" si="38"/>
        <v/>
      </c>
      <c r="Y203" s="224"/>
      <c r="Z203" s="224"/>
      <c r="AA203" s="207" t="str">
        <f t="shared" si="39"/>
        <v/>
      </c>
      <c r="AB203" s="224"/>
      <c r="AD203" s="129"/>
      <c r="AE203" s="130" t="str">
        <f t="shared" si="40"/>
        <v/>
      </c>
      <c r="AF203" s="129"/>
      <c r="AG203" s="207" t="str">
        <f t="shared" si="41"/>
        <v/>
      </c>
      <c r="AH203" s="129"/>
      <c r="AI203" s="207" t="str">
        <f t="shared" si="42"/>
        <v/>
      </c>
      <c r="AJ203" s="129"/>
      <c r="AK203" s="207" t="str">
        <f t="shared" si="43"/>
        <v/>
      </c>
      <c r="AP203" s="220"/>
      <c r="AQ203" s="220"/>
      <c r="AR203" s="220"/>
      <c r="AS203" s="220"/>
      <c r="AT203" s="220"/>
      <c r="AU203" s="220"/>
      <c r="AV203" s="220"/>
      <c r="AW203" s="220"/>
      <c r="AX203" s="220"/>
      <c r="AY203" s="220"/>
      <c r="AZ203" s="220"/>
      <c r="BB203" s="207" t="str">
        <f t="shared" si="44"/>
        <v/>
      </c>
      <c r="BC203" s="220"/>
      <c r="BD203" s="220"/>
      <c r="BE203" s="220"/>
      <c r="BF203" s="225"/>
      <c r="BG203" s="220"/>
      <c r="BH203" s="220"/>
      <c r="BI203" s="220"/>
      <c r="BJ203" s="220"/>
      <c r="BK203" s="220"/>
      <c r="BL203" s="220"/>
      <c r="BM203" s="220"/>
    </row>
    <row r="204" spans="1:65" s="119" customFormat="1" x14ac:dyDescent="0.2">
      <c r="A204" s="84"/>
      <c r="B204" s="84"/>
      <c r="C204" s="207" t="str">
        <f t="shared" si="36"/>
        <v/>
      </c>
      <c r="D204" s="73"/>
      <c r="E204" s="124"/>
      <c r="F204" s="220"/>
      <c r="H204" s="220"/>
      <c r="I204" s="224"/>
      <c r="J204" s="224"/>
      <c r="K204" s="224"/>
      <c r="L204" s="207" t="str">
        <f t="shared" si="37"/>
        <v/>
      </c>
      <c r="M204" s="220"/>
      <c r="N204" s="220"/>
      <c r="O204" s="220"/>
      <c r="P204" s="220"/>
      <c r="Q204" s="220"/>
      <c r="R204" s="220"/>
      <c r="S204" s="220"/>
      <c r="T204" s="220"/>
      <c r="U204" s="220"/>
      <c r="W204" s="129"/>
      <c r="X204" s="130" t="str">
        <f t="shared" si="38"/>
        <v/>
      </c>
      <c r="Y204" s="224"/>
      <c r="Z204" s="224"/>
      <c r="AA204" s="207" t="str">
        <f t="shared" si="39"/>
        <v/>
      </c>
      <c r="AB204" s="224"/>
      <c r="AD204" s="129"/>
      <c r="AE204" s="130" t="str">
        <f t="shared" si="40"/>
        <v/>
      </c>
      <c r="AF204" s="129"/>
      <c r="AG204" s="207" t="str">
        <f t="shared" si="41"/>
        <v/>
      </c>
      <c r="AH204" s="129"/>
      <c r="AI204" s="207" t="str">
        <f t="shared" si="42"/>
        <v/>
      </c>
      <c r="AJ204" s="129"/>
      <c r="AK204" s="207" t="str">
        <f t="shared" si="43"/>
        <v/>
      </c>
      <c r="AP204" s="220"/>
      <c r="AQ204" s="220"/>
      <c r="AR204" s="220"/>
      <c r="AS204" s="220"/>
      <c r="AT204" s="220"/>
      <c r="AU204" s="220"/>
      <c r="AV204" s="220"/>
      <c r="AW204" s="220"/>
      <c r="AX204" s="220"/>
      <c r="AY204" s="220"/>
      <c r="AZ204" s="220"/>
      <c r="BB204" s="207" t="str">
        <f t="shared" si="44"/>
        <v/>
      </c>
      <c r="BC204" s="220"/>
      <c r="BD204" s="220"/>
      <c r="BE204" s="220"/>
      <c r="BF204" s="225"/>
      <c r="BG204" s="220"/>
      <c r="BH204" s="220"/>
      <c r="BI204" s="220"/>
      <c r="BJ204" s="220"/>
      <c r="BK204" s="220"/>
      <c r="BL204" s="220"/>
      <c r="BM204" s="220"/>
    </row>
    <row r="205" spans="1:65" s="119" customFormat="1" x14ac:dyDescent="0.2">
      <c r="A205" s="84"/>
      <c r="B205" s="84"/>
      <c r="C205" s="207" t="str">
        <f t="shared" si="36"/>
        <v/>
      </c>
      <c r="D205" s="73"/>
      <c r="E205" s="124"/>
      <c r="F205" s="220"/>
      <c r="H205" s="220"/>
      <c r="I205" s="224"/>
      <c r="J205" s="224"/>
      <c r="K205" s="224"/>
      <c r="L205" s="207" t="str">
        <f t="shared" si="37"/>
        <v/>
      </c>
      <c r="M205" s="220"/>
      <c r="N205" s="220"/>
      <c r="O205" s="220"/>
      <c r="P205" s="220"/>
      <c r="Q205" s="220"/>
      <c r="R205" s="220"/>
      <c r="S205" s="220"/>
      <c r="T205" s="220"/>
      <c r="U205" s="220"/>
      <c r="W205" s="129"/>
      <c r="X205" s="130" t="str">
        <f t="shared" si="38"/>
        <v/>
      </c>
      <c r="Y205" s="224"/>
      <c r="Z205" s="224"/>
      <c r="AA205" s="207" t="str">
        <f t="shared" si="39"/>
        <v/>
      </c>
      <c r="AB205" s="224"/>
      <c r="AD205" s="129"/>
      <c r="AE205" s="130" t="str">
        <f t="shared" si="40"/>
        <v/>
      </c>
      <c r="AF205" s="129"/>
      <c r="AG205" s="207" t="str">
        <f t="shared" si="41"/>
        <v/>
      </c>
      <c r="AH205" s="129"/>
      <c r="AI205" s="207" t="str">
        <f t="shared" si="42"/>
        <v/>
      </c>
      <c r="AJ205" s="129"/>
      <c r="AK205" s="207" t="str">
        <f t="shared" si="43"/>
        <v/>
      </c>
      <c r="AP205" s="220"/>
      <c r="AQ205" s="220"/>
      <c r="AR205" s="220"/>
      <c r="AS205" s="220"/>
      <c r="AT205" s="220"/>
      <c r="AU205" s="220"/>
      <c r="AV205" s="220"/>
      <c r="AW205" s="220"/>
      <c r="AX205" s="220"/>
      <c r="AY205" s="220"/>
      <c r="AZ205" s="220"/>
      <c r="BB205" s="207" t="str">
        <f t="shared" si="44"/>
        <v/>
      </c>
      <c r="BC205" s="220"/>
      <c r="BD205" s="220"/>
      <c r="BE205" s="220"/>
      <c r="BF205" s="225"/>
      <c r="BG205" s="220"/>
      <c r="BH205" s="220"/>
      <c r="BI205" s="220"/>
      <c r="BJ205" s="220"/>
      <c r="BK205" s="220"/>
      <c r="BL205" s="220"/>
      <c r="BM205" s="220"/>
    </row>
    <row r="206" spans="1:65" s="119" customFormat="1" x14ac:dyDescent="0.2">
      <c r="A206" s="84"/>
      <c r="B206" s="84"/>
      <c r="C206" s="207" t="str">
        <f t="shared" si="36"/>
        <v/>
      </c>
      <c r="D206" s="73"/>
      <c r="E206" s="124"/>
      <c r="F206" s="220"/>
      <c r="H206" s="220"/>
      <c r="I206" s="224"/>
      <c r="J206" s="224"/>
      <c r="K206" s="224"/>
      <c r="L206" s="207" t="str">
        <f t="shared" si="37"/>
        <v/>
      </c>
      <c r="M206" s="220"/>
      <c r="N206" s="220"/>
      <c r="O206" s="220"/>
      <c r="P206" s="220"/>
      <c r="Q206" s="220"/>
      <c r="R206" s="220"/>
      <c r="S206" s="220"/>
      <c r="T206" s="220"/>
      <c r="U206" s="220"/>
      <c r="W206" s="129"/>
      <c r="X206" s="130" t="str">
        <f t="shared" si="38"/>
        <v/>
      </c>
      <c r="Y206" s="224"/>
      <c r="Z206" s="224"/>
      <c r="AA206" s="207" t="str">
        <f t="shared" si="39"/>
        <v/>
      </c>
      <c r="AB206" s="224"/>
      <c r="AD206" s="129"/>
      <c r="AE206" s="130" t="str">
        <f t="shared" si="40"/>
        <v/>
      </c>
      <c r="AF206" s="129"/>
      <c r="AG206" s="207" t="str">
        <f t="shared" si="41"/>
        <v/>
      </c>
      <c r="AH206" s="129"/>
      <c r="AI206" s="207" t="str">
        <f t="shared" si="42"/>
        <v/>
      </c>
      <c r="AJ206" s="129"/>
      <c r="AK206" s="207" t="str">
        <f t="shared" si="43"/>
        <v/>
      </c>
      <c r="AP206" s="220"/>
      <c r="AQ206" s="220"/>
      <c r="AR206" s="220"/>
      <c r="AS206" s="220"/>
      <c r="AT206" s="220"/>
      <c r="AU206" s="220"/>
      <c r="AV206" s="220"/>
      <c r="AW206" s="220"/>
      <c r="AX206" s="220"/>
      <c r="AY206" s="220"/>
      <c r="AZ206" s="220"/>
      <c r="BB206" s="207" t="str">
        <f t="shared" si="44"/>
        <v/>
      </c>
      <c r="BC206" s="220"/>
      <c r="BD206" s="220"/>
      <c r="BE206" s="220"/>
      <c r="BF206" s="225"/>
      <c r="BG206" s="220"/>
      <c r="BH206" s="220"/>
      <c r="BI206" s="220"/>
      <c r="BJ206" s="220"/>
      <c r="BK206" s="220"/>
      <c r="BL206" s="220"/>
      <c r="BM206" s="220"/>
    </row>
    <row r="207" spans="1:65" s="119" customFormat="1" x14ac:dyDescent="0.2">
      <c r="A207" s="84"/>
      <c r="B207" s="84"/>
      <c r="C207" s="207" t="str">
        <f t="shared" si="36"/>
        <v/>
      </c>
      <c r="D207" s="73"/>
      <c r="E207" s="124"/>
      <c r="F207" s="220"/>
      <c r="H207" s="220"/>
      <c r="I207" s="224"/>
      <c r="J207" s="224"/>
      <c r="K207" s="224"/>
      <c r="L207" s="207" t="str">
        <f t="shared" si="37"/>
        <v/>
      </c>
      <c r="M207" s="220"/>
      <c r="N207" s="220"/>
      <c r="O207" s="220"/>
      <c r="P207" s="220"/>
      <c r="Q207" s="220"/>
      <c r="R207" s="220"/>
      <c r="S207" s="220"/>
      <c r="T207" s="220"/>
      <c r="U207" s="220"/>
      <c r="W207" s="129"/>
      <c r="X207" s="130" t="str">
        <f t="shared" si="38"/>
        <v/>
      </c>
      <c r="Y207" s="224"/>
      <c r="Z207" s="224"/>
      <c r="AA207" s="207" t="str">
        <f t="shared" si="39"/>
        <v/>
      </c>
      <c r="AB207" s="224"/>
      <c r="AD207" s="129"/>
      <c r="AE207" s="130" t="str">
        <f t="shared" si="40"/>
        <v/>
      </c>
      <c r="AF207" s="129"/>
      <c r="AG207" s="207" t="str">
        <f t="shared" si="41"/>
        <v/>
      </c>
      <c r="AH207" s="129"/>
      <c r="AI207" s="207" t="str">
        <f t="shared" si="42"/>
        <v/>
      </c>
      <c r="AJ207" s="129"/>
      <c r="AK207" s="207" t="str">
        <f t="shared" si="43"/>
        <v/>
      </c>
      <c r="AP207" s="220"/>
      <c r="AQ207" s="220"/>
      <c r="AR207" s="220"/>
      <c r="AS207" s="220"/>
      <c r="AT207" s="220"/>
      <c r="AU207" s="220"/>
      <c r="AV207" s="220"/>
      <c r="AW207" s="220"/>
      <c r="AX207" s="220"/>
      <c r="AY207" s="220"/>
      <c r="AZ207" s="220"/>
      <c r="BB207" s="207" t="str">
        <f t="shared" si="44"/>
        <v/>
      </c>
      <c r="BC207" s="220"/>
      <c r="BD207" s="220"/>
      <c r="BE207" s="220"/>
      <c r="BF207" s="225"/>
      <c r="BG207" s="220"/>
      <c r="BH207" s="220"/>
      <c r="BI207" s="220"/>
      <c r="BJ207" s="220"/>
      <c r="BK207" s="220"/>
      <c r="BL207" s="220"/>
      <c r="BM207" s="220"/>
    </row>
    <row r="208" spans="1:65" s="119" customFormat="1" x14ac:dyDescent="0.2">
      <c r="A208" s="84"/>
      <c r="B208" s="84"/>
      <c r="C208" s="207" t="str">
        <f t="shared" si="36"/>
        <v/>
      </c>
      <c r="D208" s="73"/>
      <c r="E208" s="124"/>
      <c r="F208" s="220"/>
      <c r="H208" s="220"/>
      <c r="I208" s="224"/>
      <c r="J208" s="224"/>
      <c r="K208" s="224"/>
      <c r="L208" s="207" t="str">
        <f t="shared" si="37"/>
        <v/>
      </c>
      <c r="M208" s="220"/>
      <c r="N208" s="220"/>
      <c r="O208" s="220"/>
      <c r="P208" s="220"/>
      <c r="Q208" s="220"/>
      <c r="R208" s="220"/>
      <c r="S208" s="220"/>
      <c r="T208" s="220"/>
      <c r="U208" s="220"/>
      <c r="W208" s="129"/>
      <c r="X208" s="130" t="str">
        <f t="shared" si="38"/>
        <v/>
      </c>
      <c r="Y208" s="224"/>
      <c r="Z208" s="224"/>
      <c r="AA208" s="207" t="str">
        <f t="shared" si="39"/>
        <v/>
      </c>
      <c r="AB208" s="224"/>
      <c r="AD208" s="129"/>
      <c r="AE208" s="130" t="str">
        <f t="shared" si="40"/>
        <v/>
      </c>
      <c r="AF208" s="129"/>
      <c r="AG208" s="207" t="str">
        <f t="shared" si="41"/>
        <v/>
      </c>
      <c r="AH208" s="129"/>
      <c r="AI208" s="207" t="str">
        <f t="shared" si="42"/>
        <v/>
      </c>
      <c r="AJ208" s="129"/>
      <c r="AK208" s="207" t="str">
        <f t="shared" si="43"/>
        <v/>
      </c>
      <c r="AP208" s="220"/>
      <c r="AQ208" s="220"/>
      <c r="AR208" s="220"/>
      <c r="AS208" s="220"/>
      <c r="AT208" s="220"/>
      <c r="AU208" s="220"/>
      <c r="AV208" s="220"/>
      <c r="AW208" s="220"/>
      <c r="AX208" s="220"/>
      <c r="AY208" s="220"/>
      <c r="AZ208" s="220"/>
      <c r="BB208" s="207" t="str">
        <f t="shared" si="44"/>
        <v/>
      </c>
      <c r="BC208" s="220"/>
      <c r="BD208" s="220"/>
      <c r="BE208" s="220"/>
      <c r="BF208" s="225"/>
      <c r="BG208" s="220"/>
      <c r="BH208" s="220"/>
      <c r="BI208" s="220"/>
      <c r="BJ208" s="220"/>
      <c r="BK208" s="220"/>
      <c r="BL208" s="220"/>
      <c r="BM208" s="220"/>
    </row>
    <row r="209" spans="1:65" s="119" customFormat="1" x14ac:dyDescent="0.2">
      <c r="A209" s="84"/>
      <c r="B209" s="84"/>
      <c r="C209" s="207" t="str">
        <f t="shared" si="36"/>
        <v/>
      </c>
      <c r="D209" s="73"/>
      <c r="E209" s="124"/>
      <c r="F209" s="220"/>
      <c r="H209" s="220"/>
      <c r="I209" s="224"/>
      <c r="J209" s="224"/>
      <c r="K209" s="224"/>
      <c r="L209" s="207" t="str">
        <f t="shared" si="37"/>
        <v/>
      </c>
      <c r="M209" s="220"/>
      <c r="N209" s="220"/>
      <c r="O209" s="220"/>
      <c r="P209" s="220"/>
      <c r="Q209" s="220"/>
      <c r="R209" s="220"/>
      <c r="S209" s="220"/>
      <c r="T209" s="220"/>
      <c r="U209" s="220"/>
      <c r="W209" s="129"/>
      <c r="X209" s="130" t="str">
        <f t="shared" si="38"/>
        <v/>
      </c>
      <c r="Y209" s="224"/>
      <c r="Z209" s="224"/>
      <c r="AA209" s="207" t="str">
        <f t="shared" si="39"/>
        <v/>
      </c>
      <c r="AB209" s="224"/>
      <c r="AD209" s="129"/>
      <c r="AE209" s="130" t="str">
        <f t="shared" si="40"/>
        <v/>
      </c>
      <c r="AF209" s="129"/>
      <c r="AG209" s="207" t="str">
        <f t="shared" si="41"/>
        <v/>
      </c>
      <c r="AH209" s="129"/>
      <c r="AI209" s="207" t="str">
        <f t="shared" si="42"/>
        <v/>
      </c>
      <c r="AJ209" s="129"/>
      <c r="AK209" s="207" t="str">
        <f t="shared" si="43"/>
        <v/>
      </c>
      <c r="AP209" s="220"/>
      <c r="AQ209" s="220"/>
      <c r="AR209" s="220"/>
      <c r="AS209" s="220"/>
      <c r="AT209" s="220"/>
      <c r="AU209" s="220"/>
      <c r="AV209" s="220"/>
      <c r="AW209" s="220"/>
      <c r="AX209" s="220"/>
      <c r="AY209" s="220"/>
      <c r="AZ209" s="220"/>
      <c r="BB209" s="207" t="str">
        <f t="shared" si="44"/>
        <v/>
      </c>
      <c r="BC209" s="220"/>
      <c r="BD209" s="220"/>
      <c r="BE209" s="220"/>
      <c r="BF209" s="225"/>
      <c r="BG209" s="220"/>
      <c r="BH209" s="220"/>
      <c r="BI209" s="220"/>
      <c r="BJ209" s="220"/>
      <c r="BK209" s="220"/>
      <c r="BL209" s="220"/>
      <c r="BM209" s="220"/>
    </row>
    <row r="210" spans="1:65" s="119" customFormat="1" x14ac:dyDescent="0.2">
      <c r="A210" s="84"/>
      <c r="B210" s="84"/>
      <c r="C210" s="207" t="str">
        <f t="shared" si="36"/>
        <v/>
      </c>
      <c r="D210" s="73"/>
      <c r="E210" s="124"/>
      <c r="F210" s="220"/>
      <c r="H210" s="220"/>
      <c r="I210" s="224"/>
      <c r="J210" s="224"/>
      <c r="K210" s="224"/>
      <c r="L210" s="207" t="str">
        <f t="shared" si="37"/>
        <v/>
      </c>
      <c r="M210" s="220"/>
      <c r="N210" s="220"/>
      <c r="O210" s="220"/>
      <c r="P210" s="220"/>
      <c r="Q210" s="220"/>
      <c r="R210" s="220"/>
      <c r="S210" s="220"/>
      <c r="T210" s="220"/>
      <c r="U210" s="220"/>
      <c r="W210" s="129"/>
      <c r="X210" s="130" t="str">
        <f t="shared" si="38"/>
        <v/>
      </c>
      <c r="Y210" s="224"/>
      <c r="Z210" s="224"/>
      <c r="AA210" s="207" t="str">
        <f t="shared" si="39"/>
        <v/>
      </c>
      <c r="AB210" s="224"/>
      <c r="AD210" s="129"/>
      <c r="AE210" s="130" t="str">
        <f t="shared" si="40"/>
        <v/>
      </c>
      <c r="AF210" s="129"/>
      <c r="AG210" s="207" t="str">
        <f t="shared" si="41"/>
        <v/>
      </c>
      <c r="AH210" s="129"/>
      <c r="AI210" s="207" t="str">
        <f t="shared" si="42"/>
        <v/>
      </c>
      <c r="AJ210" s="129"/>
      <c r="AK210" s="207" t="str">
        <f t="shared" si="43"/>
        <v/>
      </c>
      <c r="AP210" s="220"/>
      <c r="AQ210" s="220"/>
      <c r="AR210" s="220"/>
      <c r="AS210" s="220"/>
      <c r="AT210" s="220"/>
      <c r="AU210" s="220"/>
      <c r="AV210" s="220"/>
      <c r="AW210" s="220"/>
      <c r="AX210" s="220"/>
      <c r="AY210" s="220"/>
      <c r="AZ210" s="220"/>
      <c r="BB210" s="207" t="str">
        <f t="shared" si="44"/>
        <v/>
      </c>
      <c r="BC210" s="220"/>
      <c r="BD210" s="220"/>
      <c r="BE210" s="220"/>
      <c r="BF210" s="225"/>
      <c r="BG210" s="220"/>
      <c r="BH210" s="220"/>
      <c r="BI210" s="220"/>
      <c r="BJ210" s="220"/>
      <c r="BK210" s="220"/>
      <c r="BL210" s="220"/>
      <c r="BM210" s="220"/>
    </row>
    <row r="211" spans="1:65" s="119" customFormat="1" x14ac:dyDescent="0.2">
      <c r="A211" s="84"/>
      <c r="B211" s="84"/>
      <c r="C211" s="207" t="str">
        <f t="shared" si="36"/>
        <v/>
      </c>
      <c r="D211" s="73"/>
      <c r="E211" s="124"/>
      <c r="F211" s="220"/>
      <c r="H211" s="220"/>
      <c r="I211" s="224"/>
      <c r="J211" s="224"/>
      <c r="K211" s="224"/>
      <c r="L211" s="207" t="str">
        <f t="shared" si="37"/>
        <v/>
      </c>
      <c r="M211" s="220"/>
      <c r="N211" s="220"/>
      <c r="O211" s="220"/>
      <c r="P211" s="220"/>
      <c r="Q211" s="220"/>
      <c r="R211" s="220"/>
      <c r="S211" s="220"/>
      <c r="T211" s="220"/>
      <c r="U211" s="220"/>
      <c r="W211" s="129"/>
      <c r="X211" s="130" t="str">
        <f t="shared" si="38"/>
        <v/>
      </c>
      <c r="Y211" s="224"/>
      <c r="Z211" s="224"/>
      <c r="AA211" s="207" t="str">
        <f t="shared" si="39"/>
        <v/>
      </c>
      <c r="AB211" s="224"/>
      <c r="AD211" s="129"/>
      <c r="AE211" s="130" t="str">
        <f t="shared" si="40"/>
        <v/>
      </c>
      <c r="AF211" s="129"/>
      <c r="AG211" s="207" t="str">
        <f t="shared" si="41"/>
        <v/>
      </c>
      <c r="AH211" s="129"/>
      <c r="AI211" s="207" t="str">
        <f t="shared" si="42"/>
        <v/>
      </c>
      <c r="AJ211" s="129"/>
      <c r="AK211" s="207" t="str">
        <f t="shared" si="43"/>
        <v/>
      </c>
      <c r="AP211" s="220"/>
      <c r="AQ211" s="220"/>
      <c r="AR211" s="220"/>
      <c r="AS211" s="220"/>
      <c r="AT211" s="220"/>
      <c r="AU211" s="220"/>
      <c r="AV211" s="220"/>
      <c r="AW211" s="220"/>
      <c r="AX211" s="220"/>
      <c r="AY211" s="220"/>
      <c r="AZ211" s="220"/>
      <c r="BB211" s="207" t="str">
        <f t="shared" si="44"/>
        <v/>
      </c>
      <c r="BC211" s="220"/>
      <c r="BD211" s="220"/>
      <c r="BE211" s="220"/>
      <c r="BF211" s="225"/>
      <c r="BG211" s="220"/>
      <c r="BH211" s="220"/>
      <c r="BI211" s="220"/>
      <c r="BJ211" s="220"/>
      <c r="BK211" s="220"/>
      <c r="BL211" s="220"/>
      <c r="BM211" s="220"/>
    </row>
    <row r="212" spans="1:65" s="119" customFormat="1" x14ac:dyDescent="0.2">
      <c r="A212" s="84"/>
      <c r="B212" s="84"/>
      <c r="C212" s="207" t="str">
        <f t="shared" si="36"/>
        <v/>
      </c>
      <c r="D212" s="73"/>
      <c r="E212" s="124"/>
      <c r="F212" s="220"/>
      <c r="H212" s="220"/>
      <c r="I212" s="224"/>
      <c r="J212" s="224"/>
      <c r="K212" s="224"/>
      <c r="L212" s="207" t="str">
        <f t="shared" si="37"/>
        <v/>
      </c>
      <c r="M212" s="220"/>
      <c r="N212" s="220"/>
      <c r="O212" s="220"/>
      <c r="P212" s="220"/>
      <c r="Q212" s="220"/>
      <c r="R212" s="220"/>
      <c r="S212" s="220"/>
      <c r="T212" s="220"/>
      <c r="U212" s="220"/>
      <c r="W212" s="129"/>
      <c r="X212" s="130" t="str">
        <f t="shared" si="38"/>
        <v/>
      </c>
      <c r="Y212" s="224"/>
      <c r="Z212" s="224"/>
      <c r="AA212" s="207" t="str">
        <f t="shared" si="39"/>
        <v/>
      </c>
      <c r="AB212" s="224"/>
      <c r="AD212" s="129"/>
      <c r="AE212" s="130" t="str">
        <f t="shared" si="40"/>
        <v/>
      </c>
      <c r="AF212" s="129"/>
      <c r="AG212" s="207" t="str">
        <f t="shared" si="41"/>
        <v/>
      </c>
      <c r="AH212" s="129"/>
      <c r="AI212" s="207" t="str">
        <f t="shared" si="42"/>
        <v/>
      </c>
      <c r="AJ212" s="129"/>
      <c r="AK212" s="207" t="str">
        <f t="shared" si="43"/>
        <v/>
      </c>
      <c r="AP212" s="220"/>
      <c r="AQ212" s="220"/>
      <c r="AR212" s="220"/>
      <c r="AS212" s="220"/>
      <c r="AT212" s="220"/>
      <c r="AU212" s="220"/>
      <c r="AV212" s="220"/>
      <c r="AW212" s="220"/>
      <c r="AX212" s="220"/>
      <c r="AY212" s="220"/>
      <c r="AZ212" s="220"/>
      <c r="BB212" s="207" t="str">
        <f t="shared" si="44"/>
        <v/>
      </c>
      <c r="BC212" s="220"/>
      <c r="BD212" s="220"/>
      <c r="BE212" s="220"/>
      <c r="BF212" s="225"/>
      <c r="BG212" s="220"/>
      <c r="BH212" s="220"/>
      <c r="BI212" s="220"/>
      <c r="BJ212" s="220"/>
      <c r="BK212" s="220"/>
      <c r="BL212" s="220"/>
      <c r="BM212" s="220"/>
    </row>
    <row r="213" spans="1:65" s="119" customFormat="1" x14ac:dyDescent="0.2">
      <c r="A213" s="84"/>
      <c r="B213" s="84"/>
      <c r="C213" s="207" t="str">
        <f t="shared" si="36"/>
        <v/>
      </c>
      <c r="D213" s="73"/>
      <c r="E213" s="124"/>
      <c r="F213" s="220"/>
      <c r="H213" s="220"/>
      <c r="I213" s="224"/>
      <c r="J213" s="224"/>
      <c r="K213" s="224"/>
      <c r="L213" s="207" t="str">
        <f t="shared" si="37"/>
        <v/>
      </c>
      <c r="M213" s="220"/>
      <c r="N213" s="220"/>
      <c r="O213" s="220"/>
      <c r="P213" s="220"/>
      <c r="Q213" s="220"/>
      <c r="R213" s="220"/>
      <c r="S213" s="220"/>
      <c r="T213" s="220"/>
      <c r="U213" s="220"/>
      <c r="W213" s="129"/>
      <c r="X213" s="130" t="str">
        <f t="shared" si="38"/>
        <v/>
      </c>
      <c r="Y213" s="224"/>
      <c r="Z213" s="224"/>
      <c r="AA213" s="207" t="str">
        <f t="shared" si="39"/>
        <v/>
      </c>
      <c r="AB213" s="224"/>
      <c r="AD213" s="129"/>
      <c r="AE213" s="130" t="str">
        <f t="shared" si="40"/>
        <v/>
      </c>
      <c r="AF213" s="129"/>
      <c r="AG213" s="207" t="str">
        <f t="shared" si="41"/>
        <v/>
      </c>
      <c r="AH213" s="129"/>
      <c r="AI213" s="207" t="str">
        <f t="shared" si="42"/>
        <v/>
      </c>
      <c r="AJ213" s="129"/>
      <c r="AK213" s="207" t="str">
        <f t="shared" si="43"/>
        <v/>
      </c>
      <c r="AP213" s="220"/>
      <c r="AQ213" s="220"/>
      <c r="AR213" s="220"/>
      <c r="AS213" s="220"/>
      <c r="AT213" s="220"/>
      <c r="AU213" s="220"/>
      <c r="AV213" s="220"/>
      <c r="AW213" s="220"/>
      <c r="AX213" s="220"/>
      <c r="AY213" s="220"/>
      <c r="AZ213" s="220"/>
      <c r="BB213" s="207" t="str">
        <f t="shared" si="44"/>
        <v/>
      </c>
      <c r="BC213" s="220"/>
      <c r="BD213" s="220"/>
      <c r="BE213" s="220"/>
      <c r="BF213" s="225"/>
      <c r="BG213" s="220"/>
      <c r="BH213" s="220"/>
      <c r="BI213" s="220"/>
      <c r="BJ213" s="220"/>
      <c r="BK213" s="220"/>
      <c r="BL213" s="220"/>
      <c r="BM213" s="220"/>
    </row>
    <row r="214" spans="1:65" s="119" customFormat="1" x14ac:dyDescent="0.2">
      <c r="A214" s="84"/>
      <c r="B214" s="84"/>
      <c r="C214" s="207" t="str">
        <f t="shared" si="36"/>
        <v/>
      </c>
      <c r="D214" s="73"/>
      <c r="E214" s="124"/>
      <c r="F214" s="220"/>
      <c r="H214" s="220"/>
      <c r="I214" s="224"/>
      <c r="J214" s="224"/>
      <c r="K214" s="224"/>
      <c r="L214" s="207" t="str">
        <f t="shared" si="37"/>
        <v/>
      </c>
      <c r="M214" s="220"/>
      <c r="N214" s="220"/>
      <c r="O214" s="220"/>
      <c r="P214" s="220"/>
      <c r="Q214" s="220"/>
      <c r="R214" s="220"/>
      <c r="S214" s="220"/>
      <c r="T214" s="220"/>
      <c r="U214" s="220"/>
      <c r="W214" s="129"/>
      <c r="X214" s="130" t="str">
        <f t="shared" si="38"/>
        <v/>
      </c>
      <c r="Y214" s="224"/>
      <c r="Z214" s="224"/>
      <c r="AA214" s="207" t="str">
        <f t="shared" si="39"/>
        <v/>
      </c>
      <c r="AB214" s="224"/>
      <c r="AD214" s="129"/>
      <c r="AE214" s="130" t="str">
        <f t="shared" si="40"/>
        <v/>
      </c>
      <c r="AF214" s="129"/>
      <c r="AG214" s="207" t="str">
        <f t="shared" si="41"/>
        <v/>
      </c>
      <c r="AH214" s="129"/>
      <c r="AI214" s="207" t="str">
        <f t="shared" si="42"/>
        <v/>
      </c>
      <c r="AJ214" s="129"/>
      <c r="AK214" s="207" t="str">
        <f t="shared" si="43"/>
        <v/>
      </c>
      <c r="AP214" s="220"/>
      <c r="AQ214" s="220"/>
      <c r="AR214" s="220"/>
      <c r="AS214" s="220"/>
      <c r="AT214" s="220"/>
      <c r="AU214" s="220"/>
      <c r="AV214" s="220"/>
      <c r="AW214" s="220"/>
      <c r="AX214" s="220"/>
      <c r="AY214" s="220"/>
      <c r="AZ214" s="220"/>
      <c r="BB214" s="207" t="str">
        <f t="shared" si="44"/>
        <v/>
      </c>
      <c r="BC214" s="220"/>
      <c r="BD214" s="220"/>
      <c r="BE214" s="220"/>
      <c r="BF214" s="225"/>
      <c r="BG214" s="220"/>
      <c r="BH214" s="220"/>
      <c r="BI214" s="220"/>
      <c r="BJ214" s="220"/>
      <c r="BK214" s="220"/>
      <c r="BL214" s="220"/>
      <c r="BM214" s="220"/>
    </row>
    <row r="215" spans="1:65" s="119" customFormat="1" x14ac:dyDescent="0.2">
      <c r="A215" s="84"/>
      <c r="B215" s="84"/>
      <c r="C215" s="207" t="str">
        <f t="shared" si="36"/>
        <v/>
      </c>
      <c r="D215" s="73"/>
      <c r="E215" s="124"/>
      <c r="F215" s="220"/>
      <c r="H215" s="220"/>
      <c r="I215" s="224"/>
      <c r="J215" s="224"/>
      <c r="K215" s="224"/>
      <c r="L215" s="207" t="str">
        <f t="shared" si="37"/>
        <v/>
      </c>
      <c r="M215" s="220"/>
      <c r="N215" s="220"/>
      <c r="O215" s="220"/>
      <c r="P215" s="220"/>
      <c r="Q215" s="220"/>
      <c r="R215" s="220"/>
      <c r="S215" s="220"/>
      <c r="T215" s="220"/>
      <c r="U215" s="220"/>
      <c r="W215" s="129"/>
      <c r="X215" s="130" t="str">
        <f t="shared" si="38"/>
        <v/>
      </c>
      <c r="Y215" s="224"/>
      <c r="Z215" s="224"/>
      <c r="AA215" s="207" t="str">
        <f t="shared" si="39"/>
        <v/>
      </c>
      <c r="AB215" s="224"/>
      <c r="AD215" s="129"/>
      <c r="AE215" s="130" t="str">
        <f t="shared" si="40"/>
        <v/>
      </c>
      <c r="AF215" s="129"/>
      <c r="AG215" s="207" t="str">
        <f t="shared" si="41"/>
        <v/>
      </c>
      <c r="AH215" s="129"/>
      <c r="AI215" s="207" t="str">
        <f t="shared" si="42"/>
        <v/>
      </c>
      <c r="AJ215" s="129"/>
      <c r="AK215" s="207" t="str">
        <f t="shared" si="43"/>
        <v/>
      </c>
      <c r="AP215" s="220"/>
      <c r="AQ215" s="220"/>
      <c r="AR215" s="220"/>
      <c r="AS215" s="220"/>
      <c r="AT215" s="220"/>
      <c r="AU215" s="220"/>
      <c r="AV215" s="220"/>
      <c r="AW215" s="220"/>
      <c r="AX215" s="220"/>
      <c r="AY215" s="220"/>
      <c r="AZ215" s="220"/>
      <c r="BB215" s="207" t="str">
        <f t="shared" si="44"/>
        <v/>
      </c>
      <c r="BC215" s="220"/>
      <c r="BD215" s="220"/>
      <c r="BE215" s="220"/>
      <c r="BF215" s="225"/>
      <c r="BG215" s="220"/>
      <c r="BH215" s="220"/>
      <c r="BI215" s="220"/>
      <c r="BJ215" s="220"/>
      <c r="BK215" s="220"/>
      <c r="BL215" s="220"/>
      <c r="BM215" s="220"/>
    </row>
    <row r="216" spans="1:65" s="119" customFormat="1" x14ac:dyDescent="0.2">
      <c r="A216" s="84"/>
      <c r="B216" s="84"/>
      <c r="C216" s="207" t="str">
        <f t="shared" si="36"/>
        <v/>
      </c>
      <c r="D216" s="73"/>
      <c r="E216" s="124"/>
      <c r="F216" s="220"/>
      <c r="H216" s="220"/>
      <c r="I216" s="224"/>
      <c r="J216" s="224"/>
      <c r="K216" s="224"/>
      <c r="L216" s="207" t="str">
        <f t="shared" si="37"/>
        <v/>
      </c>
      <c r="M216" s="220"/>
      <c r="N216" s="220"/>
      <c r="O216" s="220"/>
      <c r="P216" s="220"/>
      <c r="Q216" s="220"/>
      <c r="R216" s="220"/>
      <c r="S216" s="220"/>
      <c r="T216" s="220"/>
      <c r="U216" s="220"/>
      <c r="W216" s="129"/>
      <c r="X216" s="130" t="str">
        <f t="shared" si="38"/>
        <v/>
      </c>
      <c r="Y216" s="224"/>
      <c r="Z216" s="224"/>
      <c r="AA216" s="207" t="str">
        <f t="shared" si="39"/>
        <v/>
      </c>
      <c r="AB216" s="224"/>
      <c r="AD216" s="129"/>
      <c r="AE216" s="130" t="str">
        <f t="shared" si="40"/>
        <v/>
      </c>
      <c r="AF216" s="129"/>
      <c r="AG216" s="207" t="str">
        <f t="shared" si="41"/>
        <v/>
      </c>
      <c r="AH216" s="129"/>
      <c r="AI216" s="207" t="str">
        <f t="shared" si="42"/>
        <v/>
      </c>
      <c r="AJ216" s="129"/>
      <c r="AK216" s="207" t="str">
        <f t="shared" si="43"/>
        <v/>
      </c>
      <c r="AP216" s="220"/>
      <c r="AQ216" s="220"/>
      <c r="AR216" s="220"/>
      <c r="AS216" s="220"/>
      <c r="AT216" s="220"/>
      <c r="AU216" s="220"/>
      <c r="AV216" s="220"/>
      <c r="AW216" s="220"/>
      <c r="AX216" s="220"/>
      <c r="AY216" s="220"/>
      <c r="AZ216" s="220"/>
      <c r="BB216" s="207" t="str">
        <f t="shared" si="44"/>
        <v/>
      </c>
      <c r="BC216" s="220"/>
      <c r="BD216" s="220"/>
      <c r="BE216" s="220"/>
      <c r="BF216" s="225"/>
      <c r="BG216" s="220"/>
      <c r="BH216" s="220"/>
      <c r="BI216" s="220"/>
      <c r="BJ216" s="220"/>
      <c r="BK216" s="220"/>
      <c r="BL216" s="220"/>
      <c r="BM216" s="220"/>
    </row>
    <row r="217" spans="1:65" s="119" customFormat="1" x14ac:dyDescent="0.2">
      <c r="A217" s="84"/>
      <c r="B217" s="84"/>
      <c r="C217" s="207" t="str">
        <f t="shared" si="36"/>
        <v/>
      </c>
      <c r="D217" s="73"/>
      <c r="E217" s="124"/>
      <c r="F217" s="220"/>
      <c r="H217" s="220"/>
      <c r="I217" s="224"/>
      <c r="J217" s="224"/>
      <c r="K217" s="224"/>
      <c r="L217" s="207" t="str">
        <f t="shared" si="37"/>
        <v/>
      </c>
      <c r="M217" s="220"/>
      <c r="N217" s="220"/>
      <c r="O217" s="220"/>
      <c r="P217" s="220"/>
      <c r="Q217" s="220"/>
      <c r="R217" s="220"/>
      <c r="S217" s="220"/>
      <c r="T217" s="220"/>
      <c r="U217" s="220"/>
      <c r="W217" s="129"/>
      <c r="X217" s="130" t="str">
        <f t="shared" si="38"/>
        <v/>
      </c>
      <c r="Y217" s="224"/>
      <c r="Z217" s="224"/>
      <c r="AA217" s="207" t="str">
        <f t="shared" si="39"/>
        <v/>
      </c>
      <c r="AB217" s="224"/>
      <c r="AD217" s="129"/>
      <c r="AE217" s="130" t="str">
        <f t="shared" si="40"/>
        <v/>
      </c>
      <c r="AF217" s="129"/>
      <c r="AG217" s="207" t="str">
        <f t="shared" si="41"/>
        <v/>
      </c>
      <c r="AH217" s="129"/>
      <c r="AI217" s="207" t="str">
        <f t="shared" si="42"/>
        <v/>
      </c>
      <c r="AJ217" s="129"/>
      <c r="AK217" s="207" t="str">
        <f t="shared" si="43"/>
        <v/>
      </c>
      <c r="AP217" s="220"/>
      <c r="AQ217" s="220"/>
      <c r="AR217" s="220"/>
      <c r="AS217" s="220"/>
      <c r="AT217" s="220"/>
      <c r="AU217" s="220"/>
      <c r="AV217" s="220"/>
      <c r="AW217" s="220"/>
      <c r="AX217" s="220"/>
      <c r="AY217" s="220"/>
      <c r="AZ217" s="220"/>
      <c r="BB217" s="207" t="str">
        <f t="shared" si="44"/>
        <v/>
      </c>
      <c r="BC217" s="220"/>
      <c r="BD217" s="220"/>
      <c r="BE217" s="220"/>
      <c r="BF217" s="225"/>
      <c r="BG217" s="220"/>
      <c r="BH217" s="220"/>
      <c r="BI217" s="220"/>
      <c r="BJ217" s="220"/>
      <c r="BK217" s="220"/>
      <c r="BL217" s="220"/>
      <c r="BM217" s="220"/>
    </row>
    <row r="218" spans="1:65" s="119" customFormat="1" x14ac:dyDescent="0.2">
      <c r="A218" s="84"/>
      <c r="B218" s="84"/>
      <c r="C218" s="207" t="str">
        <f t="shared" si="36"/>
        <v/>
      </c>
      <c r="D218" s="73"/>
      <c r="E218" s="124"/>
      <c r="F218" s="220"/>
      <c r="H218" s="220"/>
      <c r="I218" s="224"/>
      <c r="J218" s="224"/>
      <c r="K218" s="224"/>
      <c r="L218" s="207" t="str">
        <f t="shared" si="37"/>
        <v/>
      </c>
      <c r="M218" s="220"/>
      <c r="N218" s="220"/>
      <c r="O218" s="220"/>
      <c r="P218" s="220"/>
      <c r="Q218" s="220"/>
      <c r="R218" s="220"/>
      <c r="S218" s="220"/>
      <c r="T218" s="220"/>
      <c r="U218" s="220"/>
      <c r="W218" s="129"/>
      <c r="X218" s="130" t="str">
        <f t="shared" si="38"/>
        <v/>
      </c>
      <c r="Y218" s="224"/>
      <c r="Z218" s="224"/>
      <c r="AA218" s="207" t="str">
        <f t="shared" si="39"/>
        <v/>
      </c>
      <c r="AB218" s="224"/>
      <c r="AD218" s="129"/>
      <c r="AE218" s="130" t="str">
        <f t="shared" si="40"/>
        <v/>
      </c>
      <c r="AF218" s="129"/>
      <c r="AG218" s="207" t="str">
        <f t="shared" si="41"/>
        <v/>
      </c>
      <c r="AH218" s="129"/>
      <c r="AI218" s="207" t="str">
        <f t="shared" si="42"/>
        <v/>
      </c>
      <c r="AJ218" s="129"/>
      <c r="AK218" s="207" t="str">
        <f t="shared" si="43"/>
        <v/>
      </c>
      <c r="AP218" s="220"/>
      <c r="AQ218" s="220"/>
      <c r="AR218" s="220"/>
      <c r="AS218" s="220"/>
      <c r="AT218" s="220"/>
      <c r="AU218" s="220"/>
      <c r="AV218" s="220"/>
      <c r="AW218" s="220"/>
      <c r="AX218" s="220"/>
      <c r="AY218" s="220"/>
      <c r="AZ218" s="220"/>
      <c r="BB218" s="207" t="str">
        <f t="shared" si="44"/>
        <v/>
      </c>
      <c r="BC218" s="220"/>
      <c r="BD218" s="220"/>
      <c r="BE218" s="220"/>
      <c r="BF218" s="225"/>
      <c r="BG218" s="220"/>
      <c r="BH218" s="220"/>
      <c r="BI218" s="220"/>
      <c r="BJ218" s="220"/>
      <c r="BK218" s="220"/>
      <c r="BL218" s="220"/>
      <c r="BM218" s="220"/>
    </row>
    <row r="219" spans="1:65" s="119" customFormat="1" x14ac:dyDescent="0.2">
      <c r="A219" s="84"/>
      <c r="B219" s="84"/>
      <c r="C219" s="207" t="str">
        <f t="shared" si="36"/>
        <v/>
      </c>
      <c r="D219" s="73"/>
      <c r="E219" s="124"/>
      <c r="F219" s="220"/>
      <c r="H219" s="220"/>
      <c r="I219" s="224"/>
      <c r="J219" s="224"/>
      <c r="K219" s="224"/>
      <c r="L219" s="207" t="str">
        <f t="shared" si="37"/>
        <v/>
      </c>
      <c r="M219" s="220"/>
      <c r="N219" s="220"/>
      <c r="O219" s="220"/>
      <c r="P219" s="220"/>
      <c r="Q219" s="220"/>
      <c r="R219" s="220"/>
      <c r="S219" s="220"/>
      <c r="T219" s="220"/>
      <c r="U219" s="220"/>
      <c r="W219" s="129"/>
      <c r="X219" s="130" t="str">
        <f t="shared" si="38"/>
        <v/>
      </c>
      <c r="Y219" s="224"/>
      <c r="Z219" s="224"/>
      <c r="AA219" s="207" t="str">
        <f t="shared" si="39"/>
        <v/>
      </c>
      <c r="AB219" s="224"/>
      <c r="AD219" s="129"/>
      <c r="AE219" s="130" t="str">
        <f t="shared" si="40"/>
        <v/>
      </c>
      <c r="AF219" s="129"/>
      <c r="AG219" s="207" t="str">
        <f t="shared" si="41"/>
        <v/>
      </c>
      <c r="AH219" s="129"/>
      <c r="AI219" s="207" t="str">
        <f t="shared" si="42"/>
        <v/>
      </c>
      <c r="AJ219" s="129"/>
      <c r="AK219" s="207" t="str">
        <f t="shared" si="43"/>
        <v/>
      </c>
      <c r="AP219" s="220"/>
      <c r="AQ219" s="220"/>
      <c r="AR219" s="220"/>
      <c r="AS219" s="220"/>
      <c r="AT219" s="220"/>
      <c r="AU219" s="220"/>
      <c r="AV219" s="220"/>
      <c r="AW219" s="220"/>
      <c r="AX219" s="220"/>
      <c r="AY219" s="220"/>
      <c r="AZ219" s="220"/>
      <c r="BB219" s="207" t="str">
        <f t="shared" si="44"/>
        <v/>
      </c>
      <c r="BC219" s="220"/>
      <c r="BD219" s="220"/>
      <c r="BE219" s="220"/>
      <c r="BF219" s="225"/>
      <c r="BG219" s="220"/>
      <c r="BH219" s="220"/>
      <c r="BI219" s="220"/>
      <c r="BJ219" s="220"/>
      <c r="BK219" s="220"/>
      <c r="BL219" s="220"/>
      <c r="BM219" s="220"/>
    </row>
    <row r="220" spans="1:65" s="119" customFormat="1" x14ac:dyDescent="0.2">
      <c r="A220" s="84"/>
      <c r="B220" s="84"/>
      <c r="C220" s="207" t="str">
        <f t="shared" si="36"/>
        <v/>
      </c>
      <c r="D220" s="73"/>
      <c r="E220" s="124"/>
      <c r="F220" s="220"/>
      <c r="H220" s="220"/>
      <c r="I220" s="224"/>
      <c r="J220" s="224"/>
      <c r="K220" s="224"/>
      <c r="L220" s="207" t="str">
        <f t="shared" si="37"/>
        <v/>
      </c>
      <c r="M220" s="220"/>
      <c r="N220" s="220"/>
      <c r="O220" s="220"/>
      <c r="P220" s="220"/>
      <c r="Q220" s="220"/>
      <c r="R220" s="220"/>
      <c r="S220" s="220"/>
      <c r="T220" s="220"/>
      <c r="U220" s="220"/>
      <c r="W220" s="129"/>
      <c r="X220" s="130" t="str">
        <f t="shared" si="38"/>
        <v/>
      </c>
      <c r="Y220" s="224"/>
      <c r="Z220" s="224"/>
      <c r="AA220" s="207" t="str">
        <f t="shared" si="39"/>
        <v/>
      </c>
      <c r="AB220" s="224"/>
      <c r="AD220" s="129"/>
      <c r="AE220" s="130" t="str">
        <f t="shared" si="40"/>
        <v/>
      </c>
      <c r="AF220" s="129"/>
      <c r="AG220" s="207" t="str">
        <f t="shared" si="41"/>
        <v/>
      </c>
      <c r="AH220" s="129"/>
      <c r="AI220" s="207" t="str">
        <f t="shared" si="42"/>
        <v/>
      </c>
      <c r="AJ220" s="129"/>
      <c r="AK220" s="207" t="str">
        <f t="shared" si="43"/>
        <v/>
      </c>
      <c r="AP220" s="220"/>
      <c r="AQ220" s="220"/>
      <c r="AR220" s="220"/>
      <c r="AS220" s="220"/>
      <c r="AT220" s="220"/>
      <c r="AU220" s="220"/>
      <c r="AV220" s="220"/>
      <c r="AW220" s="220"/>
      <c r="AX220" s="220"/>
      <c r="AY220" s="220"/>
      <c r="AZ220" s="220"/>
      <c r="BB220" s="207" t="str">
        <f t="shared" si="44"/>
        <v/>
      </c>
      <c r="BC220" s="220"/>
      <c r="BD220" s="220"/>
      <c r="BE220" s="220"/>
      <c r="BF220" s="225"/>
      <c r="BG220" s="220"/>
      <c r="BH220" s="220"/>
      <c r="BI220" s="220"/>
      <c r="BJ220" s="220"/>
      <c r="BK220" s="220"/>
      <c r="BL220" s="220"/>
      <c r="BM220" s="220"/>
    </row>
    <row r="221" spans="1:65" s="119" customFormat="1" x14ac:dyDescent="0.2">
      <c r="A221" s="84"/>
      <c r="B221" s="84"/>
      <c r="C221" s="207" t="str">
        <f t="shared" si="36"/>
        <v/>
      </c>
      <c r="D221" s="73"/>
      <c r="E221" s="124"/>
      <c r="F221" s="220"/>
      <c r="H221" s="220"/>
      <c r="I221" s="224"/>
      <c r="J221" s="224"/>
      <c r="K221" s="224"/>
      <c r="L221" s="207" t="str">
        <f t="shared" si="37"/>
        <v/>
      </c>
      <c r="M221" s="220"/>
      <c r="N221" s="220"/>
      <c r="O221" s="220"/>
      <c r="P221" s="220"/>
      <c r="Q221" s="220"/>
      <c r="R221" s="220"/>
      <c r="S221" s="220"/>
      <c r="T221" s="220"/>
      <c r="U221" s="220"/>
      <c r="W221" s="129"/>
      <c r="X221" s="130" t="str">
        <f t="shared" si="38"/>
        <v/>
      </c>
      <c r="Y221" s="224"/>
      <c r="Z221" s="224"/>
      <c r="AA221" s="207" t="str">
        <f t="shared" si="39"/>
        <v/>
      </c>
      <c r="AB221" s="224"/>
      <c r="AD221" s="129"/>
      <c r="AE221" s="130" t="str">
        <f t="shared" si="40"/>
        <v/>
      </c>
      <c r="AF221" s="129"/>
      <c r="AG221" s="207" t="str">
        <f t="shared" si="41"/>
        <v/>
      </c>
      <c r="AH221" s="129"/>
      <c r="AI221" s="207" t="str">
        <f t="shared" si="42"/>
        <v/>
      </c>
      <c r="AJ221" s="129"/>
      <c r="AK221" s="207" t="str">
        <f t="shared" si="43"/>
        <v/>
      </c>
      <c r="AP221" s="220"/>
      <c r="AQ221" s="220"/>
      <c r="AR221" s="220"/>
      <c r="AS221" s="220"/>
      <c r="AT221" s="220"/>
      <c r="AU221" s="220"/>
      <c r="AV221" s="220"/>
      <c r="AW221" s="220"/>
      <c r="AX221" s="220"/>
      <c r="AY221" s="220"/>
      <c r="AZ221" s="220"/>
      <c r="BB221" s="207" t="str">
        <f t="shared" si="44"/>
        <v/>
      </c>
      <c r="BC221" s="220"/>
      <c r="BD221" s="220"/>
      <c r="BE221" s="220"/>
      <c r="BF221" s="225"/>
      <c r="BG221" s="220"/>
      <c r="BH221" s="220"/>
      <c r="BI221" s="220"/>
      <c r="BJ221" s="220"/>
      <c r="BK221" s="220"/>
      <c r="BL221" s="220"/>
      <c r="BM221" s="220"/>
    </row>
    <row r="222" spans="1:65" s="119" customFormat="1" x14ac:dyDescent="0.2">
      <c r="A222" s="84"/>
      <c r="B222" s="84"/>
      <c r="C222" s="207" t="str">
        <f t="shared" si="36"/>
        <v/>
      </c>
      <c r="D222" s="73"/>
      <c r="E222" s="124"/>
      <c r="F222" s="220"/>
      <c r="H222" s="220"/>
      <c r="I222" s="224"/>
      <c r="J222" s="224"/>
      <c r="K222" s="224"/>
      <c r="L222" s="207" t="str">
        <f t="shared" si="37"/>
        <v/>
      </c>
      <c r="M222" s="220"/>
      <c r="N222" s="220"/>
      <c r="O222" s="220"/>
      <c r="P222" s="220"/>
      <c r="Q222" s="220"/>
      <c r="R222" s="220"/>
      <c r="S222" s="220"/>
      <c r="T222" s="220"/>
      <c r="U222" s="220"/>
      <c r="W222" s="129"/>
      <c r="X222" s="130" t="str">
        <f t="shared" si="38"/>
        <v/>
      </c>
      <c r="Y222" s="224"/>
      <c r="Z222" s="224"/>
      <c r="AA222" s="207" t="str">
        <f t="shared" si="39"/>
        <v/>
      </c>
      <c r="AB222" s="224"/>
      <c r="AD222" s="129"/>
      <c r="AE222" s="130" t="str">
        <f t="shared" si="40"/>
        <v/>
      </c>
      <c r="AF222" s="129"/>
      <c r="AG222" s="207" t="str">
        <f t="shared" si="41"/>
        <v/>
      </c>
      <c r="AH222" s="129"/>
      <c r="AI222" s="207" t="str">
        <f t="shared" si="42"/>
        <v/>
      </c>
      <c r="AJ222" s="129"/>
      <c r="AK222" s="207" t="str">
        <f t="shared" si="43"/>
        <v/>
      </c>
      <c r="AP222" s="220"/>
      <c r="AQ222" s="220"/>
      <c r="AR222" s="220"/>
      <c r="AS222" s="220"/>
      <c r="AT222" s="220"/>
      <c r="AU222" s="220"/>
      <c r="AV222" s="220"/>
      <c r="AW222" s="220"/>
      <c r="AX222" s="220"/>
      <c r="AY222" s="220"/>
      <c r="AZ222" s="220"/>
      <c r="BB222" s="207" t="str">
        <f t="shared" si="44"/>
        <v/>
      </c>
      <c r="BC222" s="220"/>
      <c r="BD222" s="220"/>
      <c r="BE222" s="220"/>
      <c r="BF222" s="225"/>
      <c r="BG222" s="220"/>
      <c r="BH222" s="220"/>
      <c r="BI222" s="220"/>
      <c r="BJ222" s="220"/>
      <c r="BK222" s="220"/>
      <c r="BL222" s="220"/>
      <c r="BM222" s="220"/>
    </row>
    <row r="223" spans="1:65" s="119" customFormat="1" x14ac:dyDescent="0.2">
      <c r="A223" s="84"/>
      <c r="B223" s="84"/>
      <c r="C223" s="207" t="str">
        <f t="shared" si="36"/>
        <v/>
      </c>
      <c r="D223" s="73"/>
      <c r="E223" s="124"/>
      <c r="F223" s="220"/>
      <c r="H223" s="220"/>
      <c r="I223" s="224"/>
      <c r="J223" s="224"/>
      <c r="K223" s="224"/>
      <c r="L223" s="207" t="str">
        <f t="shared" si="37"/>
        <v/>
      </c>
      <c r="M223" s="220"/>
      <c r="N223" s="220"/>
      <c r="O223" s="220"/>
      <c r="P223" s="220"/>
      <c r="Q223" s="220"/>
      <c r="R223" s="220"/>
      <c r="S223" s="220"/>
      <c r="T223" s="220"/>
      <c r="U223" s="220"/>
      <c r="W223" s="129"/>
      <c r="X223" s="130" t="str">
        <f t="shared" si="38"/>
        <v/>
      </c>
      <c r="Y223" s="224"/>
      <c r="Z223" s="224"/>
      <c r="AA223" s="207" t="str">
        <f t="shared" si="39"/>
        <v/>
      </c>
      <c r="AB223" s="224"/>
      <c r="AD223" s="129"/>
      <c r="AE223" s="130" t="str">
        <f t="shared" si="40"/>
        <v/>
      </c>
      <c r="AF223" s="129"/>
      <c r="AG223" s="207" t="str">
        <f t="shared" si="41"/>
        <v/>
      </c>
      <c r="AH223" s="129"/>
      <c r="AI223" s="207" t="str">
        <f t="shared" si="42"/>
        <v/>
      </c>
      <c r="AJ223" s="129"/>
      <c r="AK223" s="207" t="str">
        <f t="shared" si="43"/>
        <v/>
      </c>
      <c r="AP223" s="220"/>
      <c r="AQ223" s="220"/>
      <c r="AR223" s="220"/>
      <c r="AS223" s="220"/>
      <c r="AT223" s="220"/>
      <c r="AU223" s="220"/>
      <c r="AV223" s="220"/>
      <c r="AW223" s="220"/>
      <c r="AX223" s="220"/>
      <c r="AY223" s="220"/>
      <c r="AZ223" s="220"/>
      <c r="BB223" s="207" t="str">
        <f t="shared" si="44"/>
        <v/>
      </c>
      <c r="BC223" s="220"/>
      <c r="BD223" s="220"/>
      <c r="BE223" s="220"/>
      <c r="BF223" s="225"/>
      <c r="BG223" s="220"/>
      <c r="BH223" s="220"/>
      <c r="BI223" s="220"/>
      <c r="BJ223" s="220"/>
      <c r="BK223" s="220"/>
      <c r="BL223" s="220"/>
      <c r="BM223" s="220"/>
    </row>
    <row r="224" spans="1:65" s="119" customFormat="1" x14ac:dyDescent="0.2">
      <c r="A224" s="84"/>
      <c r="B224" s="84"/>
      <c r="C224" s="207" t="str">
        <f t="shared" si="36"/>
        <v/>
      </c>
      <c r="D224" s="73"/>
      <c r="E224" s="124"/>
      <c r="F224" s="220"/>
      <c r="H224" s="220"/>
      <c r="I224" s="224"/>
      <c r="J224" s="224"/>
      <c r="K224" s="224"/>
      <c r="L224" s="207" t="str">
        <f t="shared" si="37"/>
        <v/>
      </c>
      <c r="M224" s="220"/>
      <c r="N224" s="220"/>
      <c r="O224" s="220"/>
      <c r="P224" s="220"/>
      <c r="Q224" s="220"/>
      <c r="R224" s="220"/>
      <c r="S224" s="220"/>
      <c r="T224" s="220"/>
      <c r="U224" s="220"/>
      <c r="W224" s="129"/>
      <c r="X224" s="130" t="str">
        <f t="shared" si="38"/>
        <v/>
      </c>
      <c r="Y224" s="224"/>
      <c r="Z224" s="224"/>
      <c r="AA224" s="207" t="str">
        <f t="shared" si="39"/>
        <v/>
      </c>
      <c r="AB224" s="224"/>
      <c r="AD224" s="129"/>
      <c r="AE224" s="130" t="str">
        <f t="shared" si="40"/>
        <v/>
      </c>
      <c r="AF224" s="129"/>
      <c r="AG224" s="207" t="str">
        <f t="shared" si="41"/>
        <v/>
      </c>
      <c r="AH224" s="129"/>
      <c r="AI224" s="207" t="str">
        <f t="shared" si="42"/>
        <v/>
      </c>
      <c r="AJ224" s="129"/>
      <c r="AK224" s="207" t="str">
        <f t="shared" si="43"/>
        <v/>
      </c>
      <c r="AP224" s="220"/>
      <c r="AQ224" s="220"/>
      <c r="AR224" s="220"/>
      <c r="AS224" s="220"/>
      <c r="AT224" s="220"/>
      <c r="AU224" s="220"/>
      <c r="AV224" s="220"/>
      <c r="AW224" s="220"/>
      <c r="AX224" s="220"/>
      <c r="AY224" s="220"/>
      <c r="AZ224" s="220"/>
      <c r="BB224" s="207" t="str">
        <f t="shared" si="44"/>
        <v/>
      </c>
      <c r="BC224" s="220"/>
      <c r="BD224" s="220"/>
      <c r="BE224" s="220"/>
      <c r="BF224" s="225"/>
      <c r="BG224" s="220"/>
      <c r="BH224" s="220"/>
      <c r="BI224" s="220"/>
      <c r="BJ224" s="220"/>
      <c r="BK224" s="220"/>
      <c r="BL224" s="220"/>
      <c r="BM224" s="220"/>
    </row>
    <row r="225" spans="1:65" s="119" customFormat="1" x14ac:dyDescent="0.2">
      <c r="A225" s="84"/>
      <c r="B225" s="84"/>
      <c r="C225" s="207" t="str">
        <f t="shared" si="36"/>
        <v/>
      </c>
      <c r="D225" s="73"/>
      <c r="E225" s="124"/>
      <c r="F225" s="220"/>
      <c r="H225" s="220"/>
      <c r="I225" s="224"/>
      <c r="J225" s="224"/>
      <c r="K225" s="224"/>
      <c r="L225" s="207" t="str">
        <f t="shared" si="37"/>
        <v/>
      </c>
      <c r="M225" s="220"/>
      <c r="N225" s="220"/>
      <c r="O225" s="220"/>
      <c r="P225" s="220"/>
      <c r="Q225" s="220"/>
      <c r="R225" s="220"/>
      <c r="S225" s="220"/>
      <c r="T225" s="220"/>
      <c r="U225" s="220"/>
      <c r="W225" s="129"/>
      <c r="X225" s="130" t="str">
        <f t="shared" si="38"/>
        <v/>
      </c>
      <c r="Y225" s="224"/>
      <c r="Z225" s="224"/>
      <c r="AA225" s="207" t="str">
        <f t="shared" si="39"/>
        <v/>
      </c>
      <c r="AB225" s="224"/>
      <c r="AD225" s="129"/>
      <c r="AE225" s="130" t="str">
        <f t="shared" si="40"/>
        <v/>
      </c>
      <c r="AF225" s="129"/>
      <c r="AG225" s="207" t="str">
        <f t="shared" si="41"/>
        <v/>
      </c>
      <c r="AH225" s="129"/>
      <c r="AI225" s="207" t="str">
        <f t="shared" si="42"/>
        <v/>
      </c>
      <c r="AJ225" s="129"/>
      <c r="AK225" s="207" t="str">
        <f t="shared" si="43"/>
        <v/>
      </c>
      <c r="AP225" s="220"/>
      <c r="AQ225" s="220"/>
      <c r="AR225" s="220"/>
      <c r="AS225" s="220"/>
      <c r="AT225" s="220"/>
      <c r="AU225" s="220"/>
      <c r="AV225" s="220"/>
      <c r="AW225" s="220"/>
      <c r="AX225" s="220"/>
      <c r="AY225" s="220"/>
      <c r="AZ225" s="220"/>
      <c r="BB225" s="207" t="str">
        <f t="shared" si="44"/>
        <v/>
      </c>
      <c r="BC225" s="220"/>
      <c r="BD225" s="220"/>
      <c r="BE225" s="220"/>
      <c r="BF225" s="225"/>
      <c r="BG225" s="220"/>
      <c r="BH225" s="220"/>
      <c r="BI225" s="220"/>
      <c r="BJ225" s="220"/>
      <c r="BK225" s="220"/>
      <c r="BL225" s="220"/>
      <c r="BM225" s="220"/>
    </row>
    <row r="226" spans="1:65" s="119" customFormat="1" x14ac:dyDescent="0.2">
      <c r="A226" s="84"/>
      <c r="B226" s="84"/>
      <c r="C226" s="207" t="str">
        <f t="shared" si="36"/>
        <v/>
      </c>
      <c r="D226" s="73"/>
      <c r="E226" s="124"/>
      <c r="F226" s="220"/>
      <c r="H226" s="220"/>
      <c r="I226" s="224"/>
      <c r="J226" s="224"/>
      <c r="K226" s="224"/>
      <c r="L226" s="207" t="str">
        <f t="shared" si="37"/>
        <v/>
      </c>
      <c r="M226" s="220"/>
      <c r="N226" s="220"/>
      <c r="O226" s="220"/>
      <c r="P226" s="220"/>
      <c r="Q226" s="220"/>
      <c r="R226" s="220"/>
      <c r="S226" s="220"/>
      <c r="T226" s="220"/>
      <c r="U226" s="220"/>
      <c r="W226" s="129"/>
      <c r="X226" s="130" t="str">
        <f t="shared" si="38"/>
        <v/>
      </c>
      <c r="Y226" s="224"/>
      <c r="Z226" s="224"/>
      <c r="AA226" s="207" t="str">
        <f t="shared" si="39"/>
        <v/>
      </c>
      <c r="AB226" s="224"/>
      <c r="AD226" s="129"/>
      <c r="AE226" s="130" t="str">
        <f t="shared" si="40"/>
        <v/>
      </c>
      <c r="AF226" s="129"/>
      <c r="AG226" s="207" t="str">
        <f t="shared" si="41"/>
        <v/>
      </c>
      <c r="AH226" s="129"/>
      <c r="AI226" s="207" t="str">
        <f t="shared" si="42"/>
        <v/>
      </c>
      <c r="AJ226" s="129"/>
      <c r="AK226" s="207" t="str">
        <f t="shared" si="43"/>
        <v/>
      </c>
      <c r="AP226" s="220"/>
      <c r="AQ226" s="220"/>
      <c r="AR226" s="220"/>
      <c r="AS226" s="220"/>
      <c r="AT226" s="220"/>
      <c r="AU226" s="220"/>
      <c r="AV226" s="220"/>
      <c r="AW226" s="220"/>
      <c r="AX226" s="220"/>
      <c r="AY226" s="220"/>
      <c r="AZ226" s="220"/>
      <c r="BB226" s="207" t="str">
        <f t="shared" si="44"/>
        <v/>
      </c>
      <c r="BC226" s="220"/>
      <c r="BD226" s="220"/>
      <c r="BE226" s="220"/>
      <c r="BF226" s="225"/>
      <c r="BG226" s="220"/>
      <c r="BH226" s="220"/>
      <c r="BI226" s="220"/>
      <c r="BJ226" s="220"/>
      <c r="BK226" s="220"/>
      <c r="BL226" s="220"/>
      <c r="BM226" s="220"/>
    </row>
    <row r="227" spans="1:65" s="119" customFormat="1" x14ac:dyDescent="0.2">
      <c r="A227" s="84"/>
      <c r="B227" s="84"/>
      <c r="C227" s="207" t="str">
        <f t="shared" si="36"/>
        <v/>
      </c>
      <c r="D227" s="73"/>
      <c r="E227" s="124"/>
      <c r="F227" s="220"/>
      <c r="H227" s="220"/>
      <c r="I227" s="224"/>
      <c r="J227" s="224"/>
      <c r="K227" s="224"/>
      <c r="L227" s="207" t="str">
        <f t="shared" si="37"/>
        <v/>
      </c>
      <c r="M227" s="220"/>
      <c r="N227" s="220"/>
      <c r="O227" s="220"/>
      <c r="P227" s="220"/>
      <c r="Q227" s="220"/>
      <c r="R227" s="220"/>
      <c r="S227" s="220"/>
      <c r="T227" s="220"/>
      <c r="U227" s="220"/>
      <c r="W227" s="129"/>
      <c r="X227" s="130" t="str">
        <f t="shared" si="38"/>
        <v/>
      </c>
      <c r="Y227" s="224"/>
      <c r="Z227" s="224"/>
      <c r="AA227" s="207" t="str">
        <f t="shared" si="39"/>
        <v/>
      </c>
      <c r="AB227" s="224"/>
      <c r="AD227" s="129"/>
      <c r="AE227" s="130" t="str">
        <f t="shared" si="40"/>
        <v/>
      </c>
      <c r="AF227" s="129"/>
      <c r="AG227" s="207" t="str">
        <f t="shared" si="41"/>
        <v/>
      </c>
      <c r="AH227" s="129"/>
      <c r="AI227" s="207" t="str">
        <f t="shared" si="42"/>
        <v/>
      </c>
      <c r="AJ227" s="129"/>
      <c r="AK227" s="207" t="str">
        <f t="shared" si="43"/>
        <v/>
      </c>
      <c r="AP227" s="220"/>
      <c r="AQ227" s="220"/>
      <c r="AR227" s="220"/>
      <c r="AS227" s="220"/>
      <c r="AT227" s="220"/>
      <c r="AU227" s="220"/>
      <c r="AV227" s="220"/>
      <c r="AW227" s="220"/>
      <c r="AX227" s="220"/>
      <c r="AY227" s="220"/>
      <c r="AZ227" s="220"/>
      <c r="BB227" s="207" t="str">
        <f t="shared" si="44"/>
        <v/>
      </c>
      <c r="BC227" s="220"/>
      <c r="BD227" s="220"/>
      <c r="BE227" s="220"/>
      <c r="BF227" s="225"/>
      <c r="BG227" s="220"/>
      <c r="BH227" s="220"/>
      <c r="BI227" s="220"/>
      <c r="BJ227" s="220"/>
      <c r="BK227" s="220"/>
      <c r="BL227" s="220"/>
      <c r="BM227" s="220"/>
    </row>
    <row r="228" spans="1:65" s="119" customFormat="1" x14ac:dyDescent="0.2">
      <c r="A228" s="84"/>
      <c r="B228" s="84"/>
      <c r="C228" s="207" t="str">
        <f t="shared" si="36"/>
        <v/>
      </c>
      <c r="D228" s="73"/>
      <c r="E228" s="124"/>
      <c r="F228" s="220"/>
      <c r="H228" s="220"/>
      <c r="I228" s="224"/>
      <c r="J228" s="224"/>
      <c r="K228" s="224"/>
      <c r="L228" s="207" t="str">
        <f t="shared" si="37"/>
        <v/>
      </c>
      <c r="M228" s="220"/>
      <c r="N228" s="220"/>
      <c r="O228" s="220"/>
      <c r="P228" s="220"/>
      <c r="Q228" s="220"/>
      <c r="R228" s="220"/>
      <c r="S228" s="220"/>
      <c r="T228" s="220"/>
      <c r="U228" s="220"/>
      <c r="W228" s="129"/>
      <c r="X228" s="130" t="str">
        <f t="shared" si="38"/>
        <v/>
      </c>
      <c r="Y228" s="224"/>
      <c r="Z228" s="224"/>
      <c r="AA228" s="207" t="str">
        <f t="shared" si="39"/>
        <v/>
      </c>
      <c r="AB228" s="224"/>
      <c r="AD228" s="129"/>
      <c r="AE228" s="130" t="str">
        <f t="shared" si="40"/>
        <v/>
      </c>
      <c r="AF228" s="129"/>
      <c r="AG228" s="207" t="str">
        <f t="shared" si="41"/>
        <v/>
      </c>
      <c r="AH228" s="129"/>
      <c r="AI228" s="207" t="str">
        <f t="shared" si="42"/>
        <v/>
      </c>
      <c r="AJ228" s="129"/>
      <c r="AK228" s="207" t="str">
        <f t="shared" si="43"/>
        <v/>
      </c>
      <c r="AP228" s="220"/>
      <c r="AQ228" s="220"/>
      <c r="AR228" s="220"/>
      <c r="AS228" s="220"/>
      <c r="AT228" s="220"/>
      <c r="AU228" s="220"/>
      <c r="AV228" s="220"/>
      <c r="AW228" s="220"/>
      <c r="AX228" s="220"/>
      <c r="AY228" s="220"/>
      <c r="AZ228" s="220"/>
      <c r="BB228" s="207" t="str">
        <f t="shared" si="44"/>
        <v/>
      </c>
      <c r="BC228" s="220"/>
      <c r="BD228" s="220"/>
      <c r="BE228" s="220"/>
      <c r="BF228" s="225"/>
      <c r="BG228" s="220"/>
      <c r="BH228" s="220"/>
      <c r="BI228" s="220"/>
      <c r="BJ228" s="220"/>
      <c r="BK228" s="220"/>
      <c r="BL228" s="220"/>
      <c r="BM228" s="220"/>
    </row>
    <row r="229" spans="1:65" s="119" customFormat="1" x14ac:dyDescent="0.2">
      <c r="A229" s="84"/>
      <c r="B229" s="84"/>
      <c r="C229" s="207" t="str">
        <f t="shared" si="36"/>
        <v/>
      </c>
      <c r="D229" s="73"/>
      <c r="E229" s="124"/>
      <c r="F229" s="220"/>
      <c r="H229" s="220"/>
      <c r="I229" s="224"/>
      <c r="J229" s="224"/>
      <c r="K229" s="224"/>
      <c r="L229" s="207" t="str">
        <f t="shared" si="37"/>
        <v/>
      </c>
      <c r="M229" s="220"/>
      <c r="N229" s="220"/>
      <c r="O229" s="220"/>
      <c r="P229" s="220"/>
      <c r="Q229" s="220"/>
      <c r="R229" s="220"/>
      <c r="S229" s="220"/>
      <c r="T229" s="220"/>
      <c r="U229" s="220"/>
      <c r="W229" s="129"/>
      <c r="X229" s="130" t="str">
        <f t="shared" si="38"/>
        <v/>
      </c>
      <c r="Y229" s="224"/>
      <c r="Z229" s="224"/>
      <c r="AA229" s="207" t="str">
        <f t="shared" si="39"/>
        <v/>
      </c>
      <c r="AB229" s="224"/>
      <c r="AD229" s="129"/>
      <c r="AE229" s="130" t="str">
        <f t="shared" si="40"/>
        <v/>
      </c>
      <c r="AF229" s="129"/>
      <c r="AG229" s="207" t="str">
        <f t="shared" si="41"/>
        <v/>
      </c>
      <c r="AH229" s="129"/>
      <c r="AI229" s="207" t="str">
        <f t="shared" si="42"/>
        <v/>
      </c>
      <c r="AJ229" s="129"/>
      <c r="AK229" s="207" t="str">
        <f t="shared" si="43"/>
        <v/>
      </c>
      <c r="AP229" s="220"/>
      <c r="AQ229" s="220"/>
      <c r="AR229" s="220"/>
      <c r="AS229" s="220"/>
      <c r="AT229" s="220"/>
      <c r="AU229" s="220"/>
      <c r="AV229" s="220"/>
      <c r="AW229" s="220"/>
      <c r="AX229" s="220"/>
      <c r="AY229" s="220"/>
      <c r="AZ229" s="220"/>
      <c r="BB229" s="207" t="str">
        <f t="shared" si="44"/>
        <v/>
      </c>
      <c r="BC229" s="220"/>
      <c r="BD229" s="220"/>
      <c r="BE229" s="220"/>
      <c r="BF229" s="225"/>
      <c r="BG229" s="220"/>
      <c r="BH229" s="220"/>
      <c r="BI229" s="220"/>
      <c r="BJ229" s="220"/>
      <c r="BK229" s="220"/>
      <c r="BL229" s="220"/>
      <c r="BM229" s="220"/>
    </row>
    <row r="230" spans="1:65" s="119" customFormat="1" x14ac:dyDescent="0.2">
      <c r="A230" s="84"/>
      <c r="B230" s="84"/>
      <c r="C230" s="207" t="str">
        <f t="shared" si="36"/>
        <v/>
      </c>
      <c r="D230" s="73"/>
      <c r="E230" s="124"/>
      <c r="F230" s="220"/>
      <c r="H230" s="220"/>
      <c r="I230" s="224"/>
      <c r="J230" s="224"/>
      <c r="K230" s="224"/>
      <c r="L230" s="207" t="str">
        <f t="shared" si="37"/>
        <v/>
      </c>
      <c r="M230" s="220"/>
      <c r="N230" s="220"/>
      <c r="O230" s="220"/>
      <c r="P230" s="220"/>
      <c r="Q230" s="220"/>
      <c r="R230" s="220"/>
      <c r="S230" s="220"/>
      <c r="T230" s="220"/>
      <c r="U230" s="220"/>
      <c r="W230" s="129"/>
      <c r="X230" s="130" t="str">
        <f t="shared" si="38"/>
        <v/>
      </c>
      <c r="Y230" s="224"/>
      <c r="Z230" s="224"/>
      <c r="AA230" s="207" t="str">
        <f t="shared" si="39"/>
        <v/>
      </c>
      <c r="AB230" s="224"/>
      <c r="AD230" s="129"/>
      <c r="AE230" s="130" t="str">
        <f t="shared" si="40"/>
        <v/>
      </c>
      <c r="AF230" s="129"/>
      <c r="AG230" s="207" t="str">
        <f t="shared" si="41"/>
        <v/>
      </c>
      <c r="AH230" s="129"/>
      <c r="AI230" s="207" t="str">
        <f t="shared" si="42"/>
        <v/>
      </c>
      <c r="AJ230" s="129"/>
      <c r="AK230" s="207" t="str">
        <f t="shared" si="43"/>
        <v/>
      </c>
      <c r="AP230" s="220"/>
      <c r="AQ230" s="220"/>
      <c r="AR230" s="220"/>
      <c r="AS230" s="220"/>
      <c r="AT230" s="220"/>
      <c r="AU230" s="220"/>
      <c r="AV230" s="220"/>
      <c r="AW230" s="220"/>
      <c r="AX230" s="220"/>
      <c r="AY230" s="220"/>
      <c r="AZ230" s="220"/>
      <c r="BB230" s="207" t="str">
        <f t="shared" si="44"/>
        <v/>
      </c>
      <c r="BC230" s="220"/>
      <c r="BD230" s="220"/>
      <c r="BE230" s="220"/>
      <c r="BF230" s="225"/>
      <c r="BG230" s="220"/>
      <c r="BH230" s="220"/>
      <c r="BI230" s="220"/>
      <c r="BJ230" s="220"/>
      <c r="BK230" s="220"/>
      <c r="BL230" s="220"/>
      <c r="BM230" s="220"/>
    </row>
    <row r="231" spans="1:65" s="119" customFormat="1" x14ac:dyDescent="0.2">
      <c r="A231" s="84"/>
      <c r="B231" s="84"/>
      <c r="C231" s="207" t="str">
        <f t="shared" si="36"/>
        <v/>
      </c>
      <c r="D231" s="73"/>
      <c r="E231" s="124"/>
      <c r="F231" s="220"/>
      <c r="H231" s="220"/>
      <c r="I231" s="224"/>
      <c r="J231" s="224"/>
      <c r="K231" s="224"/>
      <c r="L231" s="207" t="str">
        <f t="shared" si="37"/>
        <v/>
      </c>
      <c r="M231" s="220"/>
      <c r="N231" s="220"/>
      <c r="O231" s="220"/>
      <c r="P231" s="220"/>
      <c r="Q231" s="220"/>
      <c r="R231" s="220"/>
      <c r="S231" s="220"/>
      <c r="T231" s="220"/>
      <c r="U231" s="220"/>
      <c r="W231" s="129"/>
      <c r="X231" s="130" t="str">
        <f t="shared" si="38"/>
        <v/>
      </c>
      <c r="Y231" s="224"/>
      <c r="Z231" s="224"/>
      <c r="AA231" s="207" t="str">
        <f t="shared" si="39"/>
        <v/>
      </c>
      <c r="AB231" s="224"/>
      <c r="AD231" s="129"/>
      <c r="AE231" s="130" t="str">
        <f t="shared" si="40"/>
        <v/>
      </c>
      <c r="AF231" s="129"/>
      <c r="AG231" s="207" t="str">
        <f t="shared" si="41"/>
        <v/>
      </c>
      <c r="AH231" s="129"/>
      <c r="AI231" s="207" t="str">
        <f t="shared" si="42"/>
        <v/>
      </c>
      <c r="AJ231" s="129"/>
      <c r="AK231" s="207" t="str">
        <f t="shared" si="43"/>
        <v/>
      </c>
      <c r="AP231" s="220"/>
      <c r="AQ231" s="220"/>
      <c r="AR231" s="220"/>
      <c r="AS231" s="220"/>
      <c r="AT231" s="220"/>
      <c r="AU231" s="220"/>
      <c r="AV231" s="220"/>
      <c r="AW231" s="220"/>
      <c r="AX231" s="220"/>
      <c r="AY231" s="220"/>
      <c r="AZ231" s="220"/>
      <c r="BB231" s="207" t="str">
        <f t="shared" si="44"/>
        <v/>
      </c>
      <c r="BC231" s="220"/>
      <c r="BD231" s="220"/>
      <c r="BE231" s="220"/>
      <c r="BF231" s="225"/>
      <c r="BG231" s="220"/>
      <c r="BH231" s="220"/>
      <c r="BI231" s="220"/>
      <c r="BJ231" s="220"/>
      <c r="BK231" s="220"/>
      <c r="BL231" s="220"/>
      <c r="BM231" s="220"/>
    </row>
    <row r="232" spans="1:65" s="119" customFormat="1" x14ac:dyDescent="0.2">
      <c r="A232" s="84"/>
      <c r="B232" s="84"/>
      <c r="C232" s="207" t="str">
        <f t="shared" si="36"/>
        <v/>
      </c>
      <c r="D232" s="73"/>
      <c r="E232" s="124"/>
      <c r="F232" s="220"/>
      <c r="H232" s="220"/>
      <c r="I232" s="224"/>
      <c r="J232" s="224"/>
      <c r="K232" s="224"/>
      <c r="L232" s="207" t="str">
        <f t="shared" si="37"/>
        <v/>
      </c>
      <c r="M232" s="220"/>
      <c r="N232" s="220"/>
      <c r="O232" s="220"/>
      <c r="P232" s="220"/>
      <c r="Q232" s="220"/>
      <c r="R232" s="220"/>
      <c r="S232" s="220"/>
      <c r="T232" s="220"/>
      <c r="U232" s="220"/>
      <c r="W232" s="129"/>
      <c r="X232" s="130" t="str">
        <f t="shared" si="38"/>
        <v/>
      </c>
      <c r="Y232" s="224"/>
      <c r="Z232" s="224"/>
      <c r="AA232" s="207" t="str">
        <f t="shared" si="39"/>
        <v/>
      </c>
      <c r="AB232" s="224"/>
      <c r="AD232" s="129"/>
      <c r="AE232" s="130" t="str">
        <f t="shared" si="40"/>
        <v/>
      </c>
      <c r="AF232" s="129"/>
      <c r="AG232" s="207" t="str">
        <f t="shared" si="41"/>
        <v/>
      </c>
      <c r="AH232" s="129"/>
      <c r="AI232" s="207" t="str">
        <f t="shared" si="42"/>
        <v/>
      </c>
      <c r="AJ232" s="129"/>
      <c r="AK232" s="207" t="str">
        <f t="shared" si="43"/>
        <v/>
      </c>
      <c r="AP232" s="220"/>
      <c r="AQ232" s="220"/>
      <c r="AR232" s="220"/>
      <c r="AS232" s="220"/>
      <c r="AT232" s="220"/>
      <c r="AU232" s="220"/>
      <c r="AV232" s="220"/>
      <c r="AW232" s="220"/>
      <c r="AX232" s="220"/>
      <c r="AY232" s="220"/>
      <c r="AZ232" s="220"/>
      <c r="BB232" s="207" t="str">
        <f t="shared" si="44"/>
        <v/>
      </c>
      <c r="BC232" s="220"/>
      <c r="BD232" s="220"/>
      <c r="BE232" s="220"/>
      <c r="BF232" s="225"/>
      <c r="BG232" s="220"/>
      <c r="BH232" s="220"/>
      <c r="BI232" s="220"/>
      <c r="BJ232" s="220"/>
      <c r="BK232" s="220"/>
      <c r="BL232" s="220"/>
      <c r="BM232" s="220"/>
    </row>
    <row r="233" spans="1:65" s="119" customFormat="1" x14ac:dyDescent="0.2">
      <c r="A233" s="84"/>
      <c r="B233" s="84"/>
      <c r="C233" s="207" t="str">
        <f t="shared" si="36"/>
        <v/>
      </c>
      <c r="D233" s="73"/>
      <c r="E233" s="124"/>
      <c r="F233" s="220"/>
      <c r="H233" s="220"/>
      <c r="I233" s="224"/>
      <c r="J233" s="224"/>
      <c r="K233" s="224"/>
      <c r="L233" s="207" t="str">
        <f t="shared" si="37"/>
        <v/>
      </c>
      <c r="M233" s="220"/>
      <c r="N233" s="220"/>
      <c r="O233" s="220"/>
      <c r="P233" s="220"/>
      <c r="Q233" s="220"/>
      <c r="R233" s="220"/>
      <c r="S233" s="220"/>
      <c r="T233" s="220"/>
      <c r="U233" s="220"/>
      <c r="W233" s="129"/>
      <c r="X233" s="130" t="str">
        <f t="shared" si="38"/>
        <v/>
      </c>
      <c r="Y233" s="224"/>
      <c r="Z233" s="224"/>
      <c r="AA233" s="207" t="str">
        <f t="shared" si="39"/>
        <v/>
      </c>
      <c r="AB233" s="224"/>
      <c r="AD233" s="129"/>
      <c r="AE233" s="130" t="str">
        <f t="shared" si="40"/>
        <v/>
      </c>
      <c r="AF233" s="129"/>
      <c r="AG233" s="207" t="str">
        <f t="shared" si="41"/>
        <v/>
      </c>
      <c r="AH233" s="129"/>
      <c r="AI233" s="207" t="str">
        <f t="shared" si="42"/>
        <v/>
      </c>
      <c r="AJ233" s="129"/>
      <c r="AK233" s="207" t="str">
        <f t="shared" si="43"/>
        <v/>
      </c>
      <c r="AP233" s="220"/>
      <c r="AQ233" s="220"/>
      <c r="AR233" s="220"/>
      <c r="AS233" s="220"/>
      <c r="AT233" s="220"/>
      <c r="AU233" s="220"/>
      <c r="AV233" s="220"/>
      <c r="AW233" s="220"/>
      <c r="AX233" s="220"/>
      <c r="AY233" s="220"/>
      <c r="AZ233" s="220"/>
      <c r="BB233" s="207" t="str">
        <f t="shared" si="44"/>
        <v/>
      </c>
      <c r="BC233" s="220"/>
      <c r="BD233" s="220"/>
      <c r="BE233" s="220"/>
      <c r="BF233" s="225"/>
      <c r="BG233" s="220"/>
      <c r="BH233" s="220"/>
      <c r="BI233" s="220"/>
      <c r="BJ233" s="220"/>
      <c r="BK233" s="220"/>
      <c r="BL233" s="220"/>
      <c r="BM233" s="220"/>
    </row>
    <row r="234" spans="1:65" s="119" customFormat="1" x14ac:dyDescent="0.2">
      <c r="A234" s="84"/>
      <c r="B234" s="84"/>
      <c r="C234" s="207" t="str">
        <f t="shared" si="36"/>
        <v/>
      </c>
      <c r="D234" s="73"/>
      <c r="E234" s="124"/>
      <c r="F234" s="220"/>
      <c r="H234" s="220"/>
      <c r="I234" s="224"/>
      <c r="J234" s="224"/>
      <c r="K234" s="224"/>
      <c r="L234" s="207" t="str">
        <f t="shared" si="37"/>
        <v/>
      </c>
      <c r="M234" s="220"/>
      <c r="N234" s="220"/>
      <c r="O234" s="220"/>
      <c r="P234" s="220"/>
      <c r="Q234" s="220"/>
      <c r="R234" s="220"/>
      <c r="S234" s="220"/>
      <c r="T234" s="220"/>
      <c r="U234" s="220"/>
      <c r="W234" s="129"/>
      <c r="X234" s="130" t="str">
        <f t="shared" si="38"/>
        <v/>
      </c>
      <c r="Y234" s="224"/>
      <c r="Z234" s="224"/>
      <c r="AA234" s="207" t="str">
        <f t="shared" si="39"/>
        <v/>
      </c>
      <c r="AB234" s="224"/>
      <c r="AD234" s="129"/>
      <c r="AE234" s="130" t="str">
        <f t="shared" si="40"/>
        <v/>
      </c>
      <c r="AF234" s="129"/>
      <c r="AG234" s="207" t="str">
        <f t="shared" si="41"/>
        <v/>
      </c>
      <c r="AH234" s="129"/>
      <c r="AI234" s="207" t="str">
        <f t="shared" si="42"/>
        <v/>
      </c>
      <c r="AJ234" s="129"/>
      <c r="AK234" s="207" t="str">
        <f t="shared" si="43"/>
        <v/>
      </c>
      <c r="AP234" s="220"/>
      <c r="AQ234" s="220"/>
      <c r="AR234" s="220"/>
      <c r="AS234" s="220"/>
      <c r="AT234" s="220"/>
      <c r="AU234" s="220"/>
      <c r="AV234" s="220"/>
      <c r="AW234" s="220"/>
      <c r="AX234" s="220"/>
      <c r="AY234" s="220"/>
      <c r="AZ234" s="220"/>
      <c r="BB234" s="207" t="str">
        <f t="shared" si="44"/>
        <v/>
      </c>
      <c r="BC234" s="220"/>
      <c r="BD234" s="220"/>
      <c r="BE234" s="220"/>
      <c r="BF234" s="225"/>
      <c r="BG234" s="220"/>
      <c r="BH234" s="220"/>
      <c r="BI234" s="220"/>
      <c r="BJ234" s="220"/>
      <c r="BK234" s="220"/>
      <c r="BL234" s="220"/>
      <c r="BM234" s="220"/>
    </row>
    <row r="235" spans="1:65" s="119" customFormat="1" x14ac:dyDescent="0.2">
      <c r="A235" s="84"/>
      <c r="B235" s="84"/>
      <c r="C235" s="207" t="str">
        <f t="shared" si="36"/>
        <v/>
      </c>
      <c r="D235" s="73"/>
      <c r="E235" s="124"/>
      <c r="F235" s="220"/>
      <c r="H235" s="220"/>
      <c r="I235" s="224"/>
      <c r="J235" s="224"/>
      <c r="K235" s="224"/>
      <c r="L235" s="207" t="str">
        <f t="shared" si="37"/>
        <v/>
      </c>
      <c r="M235" s="220"/>
      <c r="N235" s="220"/>
      <c r="O235" s="220"/>
      <c r="P235" s="220"/>
      <c r="Q235" s="220"/>
      <c r="R235" s="220"/>
      <c r="S235" s="220"/>
      <c r="T235" s="220"/>
      <c r="U235" s="220"/>
      <c r="W235" s="129"/>
      <c r="X235" s="130" t="str">
        <f t="shared" si="38"/>
        <v/>
      </c>
      <c r="Y235" s="224"/>
      <c r="Z235" s="224"/>
      <c r="AA235" s="207" t="str">
        <f t="shared" si="39"/>
        <v/>
      </c>
      <c r="AB235" s="224"/>
      <c r="AD235" s="129"/>
      <c r="AE235" s="130" t="str">
        <f t="shared" si="40"/>
        <v/>
      </c>
      <c r="AF235" s="129"/>
      <c r="AG235" s="207" t="str">
        <f t="shared" si="41"/>
        <v/>
      </c>
      <c r="AH235" s="129"/>
      <c r="AI235" s="207" t="str">
        <f t="shared" si="42"/>
        <v/>
      </c>
      <c r="AJ235" s="129"/>
      <c r="AK235" s="207" t="str">
        <f t="shared" si="43"/>
        <v/>
      </c>
      <c r="AP235" s="220"/>
      <c r="AQ235" s="220"/>
      <c r="AR235" s="220"/>
      <c r="AS235" s="220"/>
      <c r="AT235" s="220"/>
      <c r="AU235" s="220"/>
      <c r="AV235" s="220"/>
      <c r="AW235" s="220"/>
      <c r="AX235" s="220"/>
      <c r="AY235" s="220"/>
      <c r="AZ235" s="220"/>
      <c r="BB235" s="207" t="str">
        <f t="shared" si="44"/>
        <v/>
      </c>
      <c r="BC235" s="220"/>
      <c r="BD235" s="220"/>
      <c r="BE235" s="220"/>
      <c r="BF235" s="225"/>
      <c r="BG235" s="220"/>
      <c r="BH235" s="220"/>
      <c r="BI235" s="220"/>
      <c r="BJ235" s="220"/>
      <c r="BK235" s="220"/>
      <c r="BL235" s="220"/>
      <c r="BM235" s="220"/>
    </row>
    <row r="236" spans="1:65" s="119" customFormat="1" x14ac:dyDescent="0.2">
      <c r="A236" s="84"/>
      <c r="B236" s="84"/>
      <c r="C236" s="207" t="str">
        <f t="shared" si="36"/>
        <v/>
      </c>
      <c r="D236" s="73"/>
      <c r="E236" s="124"/>
      <c r="F236" s="220"/>
      <c r="H236" s="220"/>
      <c r="I236" s="224"/>
      <c r="J236" s="224"/>
      <c r="K236" s="224"/>
      <c r="L236" s="207" t="str">
        <f t="shared" si="37"/>
        <v/>
      </c>
      <c r="M236" s="220"/>
      <c r="N236" s="220"/>
      <c r="O236" s="220"/>
      <c r="P236" s="220"/>
      <c r="Q236" s="220"/>
      <c r="R236" s="220"/>
      <c r="S236" s="220"/>
      <c r="T236" s="220"/>
      <c r="U236" s="220"/>
      <c r="W236" s="129"/>
      <c r="X236" s="130" t="str">
        <f t="shared" si="38"/>
        <v/>
      </c>
      <c r="Y236" s="224"/>
      <c r="Z236" s="224"/>
      <c r="AA236" s="207" t="str">
        <f t="shared" si="39"/>
        <v/>
      </c>
      <c r="AB236" s="224"/>
      <c r="AD236" s="129"/>
      <c r="AE236" s="130" t="str">
        <f t="shared" si="40"/>
        <v/>
      </c>
      <c r="AF236" s="129"/>
      <c r="AG236" s="207" t="str">
        <f t="shared" si="41"/>
        <v/>
      </c>
      <c r="AH236" s="129"/>
      <c r="AI236" s="207" t="str">
        <f t="shared" si="42"/>
        <v/>
      </c>
      <c r="AJ236" s="129"/>
      <c r="AK236" s="207" t="str">
        <f t="shared" si="43"/>
        <v/>
      </c>
      <c r="AP236" s="220"/>
      <c r="AQ236" s="220"/>
      <c r="AR236" s="220"/>
      <c r="AS236" s="220"/>
      <c r="AT236" s="220"/>
      <c r="AU236" s="220"/>
      <c r="AV236" s="220"/>
      <c r="AW236" s="220"/>
      <c r="AX236" s="220"/>
      <c r="AY236" s="220"/>
      <c r="AZ236" s="220"/>
      <c r="BB236" s="207" t="str">
        <f t="shared" si="44"/>
        <v/>
      </c>
      <c r="BC236" s="220"/>
      <c r="BD236" s="220"/>
      <c r="BE236" s="220"/>
      <c r="BF236" s="225"/>
      <c r="BG236" s="220"/>
      <c r="BH236" s="220"/>
      <c r="BI236" s="220"/>
      <c r="BJ236" s="220"/>
      <c r="BK236" s="220"/>
      <c r="BL236" s="220"/>
      <c r="BM236" s="220"/>
    </row>
    <row r="237" spans="1:65" s="119" customFormat="1" x14ac:dyDescent="0.2">
      <c r="A237" s="84"/>
      <c r="B237" s="84"/>
      <c r="C237" s="207" t="str">
        <f t="shared" si="36"/>
        <v/>
      </c>
      <c r="D237" s="73"/>
      <c r="E237" s="124"/>
      <c r="F237" s="220"/>
      <c r="H237" s="220"/>
      <c r="I237" s="224"/>
      <c r="J237" s="224"/>
      <c r="K237" s="224"/>
      <c r="L237" s="207" t="str">
        <f t="shared" si="37"/>
        <v/>
      </c>
      <c r="M237" s="220"/>
      <c r="N237" s="220"/>
      <c r="O237" s="220"/>
      <c r="P237" s="220"/>
      <c r="Q237" s="220"/>
      <c r="R237" s="220"/>
      <c r="S237" s="220"/>
      <c r="T237" s="220"/>
      <c r="U237" s="220"/>
      <c r="W237" s="129"/>
      <c r="X237" s="130" t="str">
        <f t="shared" si="38"/>
        <v/>
      </c>
      <c r="Y237" s="224"/>
      <c r="Z237" s="224"/>
      <c r="AA237" s="207" t="str">
        <f t="shared" si="39"/>
        <v/>
      </c>
      <c r="AB237" s="224"/>
      <c r="AD237" s="129"/>
      <c r="AE237" s="130" t="str">
        <f t="shared" si="40"/>
        <v/>
      </c>
      <c r="AF237" s="129"/>
      <c r="AG237" s="207" t="str">
        <f t="shared" si="41"/>
        <v/>
      </c>
      <c r="AH237" s="129"/>
      <c r="AI237" s="207" t="str">
        <f t="shared" si="42"/>
        <v/>
      </c>
      <c r="AJ237" s="129"/>
      <c r="AK237" s="207" t="str">
        <f t="shared" si="43"/>
        <v/>
      </c>
      <c r="AP237" s="220"/>
      <c r="AQ237" s="220"/>
      <c r="AR237" s="220"/>
      <c r="AS237" s="220"/>
      <c r="AT237" s="220"/>
      <c r="AU237" s="220"/>
      <c r="AV237" s="220"/>
      <c r="AW237" s="220"/>
      <c r="AX237" s="220"/>
      <c r="AY237" s="220"/>
      <c r="AZ237" s="220"/>
      <c r="BB237" s="207" t="str">
        <f t="shared" si="44"/>
        <v/>
      </c>
      <c r="BC237" s="220"/>
      <c r="BD237" s="220"/>
      <c r="BE237" s="220"/>
      <c r="BF237" s="225"/>
      <c r="BG237" s="220"/>
      <c r="BH237" s="220"/>
      <c r="BI237" s="220"/>
      <c r="BJ237" s="220"/>
      <c r="BK237" s="220"/>
      <c r="BL237" s="220"/>
      <c r="BM237" s="220"/>
    </row>
    <row r="238" spans="1:65" s="119" customFormat="1" x14ac:dyDescent="0.2">
      <c r="A238" s="84"/>
      <c r="B238" s="84"/>
      <c r="C238" s="207" t="str">
        <f t="shared" si="36"/>
        <v/>
      </c>
      <c r="D238" s="73"/>
      <c r="E238" s="124"/>
      <c r="F238" s="220"/>
      <c r="H238" s="220"/>
      <c r="I238" s="224"/>
      <c r="J238" s="224"/>
      <c r="K238" s="224"/>
      <c r="L238" s="207" t="str">
        <f t="shared" si="37"/>
        <v/>
      </c>
      <c r="M238" s="220"/>
      <c r="N238" s="220"/>
      <c r="O238" s="220"/>
      <c r="P238" s="220"/>
      <c r="Q238" s="220"/>
      <c r="R238" s="220"/>
      <c r="S238" s="220"/>
      <c r="T238" s="220"/>
      <c r="U238" s="220"/>
      <c r="W238" s="129"/>
      <c r="X238" s="130" t="str">
        <f t="shared" si="38"/>
        <v/>
      </c>
      <c r="Y238" s="224"/>
      <c r="Z238" s="224"/>
      <c r="AA238" s="207" t="str">
        <f t="shared" si="39"/>
        <v/>
      </c>
      <c r="AB238" s="224"/>
      <c r="AD238" s="129"/>
      <c r="AE238" s="130" t="str">
        <f t="shared" si="40"/>
        <v/>
      </c>
      <c r="AF238" s="129"/>
      <c r="AG238" s="207" t="str">
        <f t="shared" si="41"/>
        <v/>
      </c>
      <c r="AH238" s="129"/>
      <c r="AI238" s="207" t="str">
        <f t="shared" si="42"/>
        <v/>
      </c>
      <c r="AJ238" s="129"/>
      <c r="AK238" s="207" t="str">
        <f t="shared" si="43"/>
        <v/>
      </c>
      <c r="AP238" s="220"/>
      <c r="AQ238" s="220"/>
      <c r="AR238" s="220"/>
      <c r="AS238" s="220"/>
      <c r="AT238" s="220"/>
      <c r="AU238" s="220"/>
      <c r="AV238" s="220"/>
      <c r="AW238" s="220"/>
      <c r="AX238" s="220"/>
      <c r="AY238" s="220"/>
      <c r="AZ238" s="220"/>
      <c r="BB238" s="207" t="str">
        <f t="shared" si="44"/>
        <v/>
      </c>
      <c r="BC238" s="220"/>
      <c r="BD238" s="220"/>
      <c r="BE238" s="220"/>
      <c r="BF238" s="225"/>
      <c r="BG238" s="220"/>
      <c r="BH238" s="220"/>
      <c r="BI238" s="220"/>
      <c r="BJ238" s="220"/>
      <c r="BK238" s="220"/>
      <c r="BL238" s="220"/>
      <c r="BM238" s="220"/>
    </row>
    <row r="239" spans="1:65" s="119" customFormat="1" x14ac:dyDescent="0.2">
      <c r="A239" s="84"/>
      <c r="B239" s="84"/>
      <c r="C239" s="207" t="str">
        <f t="shared" si="36"/>
        <v/>
      </c>
      <c r="D239" s="73"/>
      <c r="E239" s="124"/>
      <c r="F239" s="220"/>
      <c r="H239" s="220"/>
      <c r="I239" s="224"/>
      <c r="J239" s="224"/>
      <c r="K239" s="224"/>
      <c r="L239" s="207" t="str">
        <f t="shared" si="37"/>
        <v/>
      </c>
      <c r="M239" s="220"/>
      <c r="N239" s="220"/>
      <c r="O239" s="220"/>
      <c r="P239" s="220"/>
      <c r="Q239" s="220"/>
      <c r="R239" s="220"/>
      <c r="S239" s="220"/>
      <c r="T239" s="220"/>
      <c r="U239" s="220"/>
      <c r="W239" s="129"/>
      <c r="X239" s="130" t="str">
        <f t="shared" si="38"/>
        <v/>
      </c>
      <c r="Y239" s="224"/>
      <c r="Z239" s="224"/>
      <c r="AA239" s="207" t="str">
        <f t="shared" si="39"/>
        <v/>
      </c>
      <c r="AB239" s="224"/>
      <c r="AD239" s="129"/>
      <c r="AE239" s="130" t="str">
        <f t="shared" si="40"/>
        <v/>
      </c>
      <c r="AF239" s="129"/>
      <c r="AG239" s="207" t="str">
        <f t="shared" si="41"/>
        <v/>
      </c>
      <c r="AH239" s="129"/>
      <c r="AI239" s="207" t="str">
        <f t="shared" si="42"/>
        <v/>
      </c>
      <c r="AJ239" s="129"/>
      <c r="AK239" s="207" t="str">
        <f t="shared" si="43"/>
        <v/>
      </c>
      <c r="AP239" s="220"/>
      <c r="AQ239" s="220"/>
      <c r="AR239" s="220"/>
      <c r="AS239" s="220"/>
      <c r="AT239" s="220"/>
      <c r="AU239" s="220"/>
      <c r="AV239" s="220"/>
      <c r="AW239" s="220"/>
      <c r="AX239" s="220"/>
      <c r="AY239" s="220"/>
      <c r="AZ239" s="220"/>
      <c r="BB239" s="207" t="str">
        <f t="shared" si="44"/>
        <v/>
      </c>
      <c r="BC239" s="220"/>
      <c r="BD239" s="220"/>
      <c r="BE239" s="220"/>
      <c r="BF239" s="225"/>
      <c r="BG239" s="220"/>
      <c r="BH239" s="220"/>
      <c r="BI239" s="220"/>
      <c r="BJ239" s="220"/>
      <c r="BK239" s="220"/>
      <c r="BL239" s="220"/>
      <c r="BM239" s="220"/>
    </row>
    <row r="240" spans="1:65" s="119" customFormat="1" x14ac:dyDescent="0.2">
      <c r="A240" s="84"/>
      <c r="B240" s="84"/>
      <c r="C240" s="207" t="str">
        <f t="shared" si="36"/>
        <v/>
      </c>
      <c r="D240" s="73"/>
      <c r="E240" s="124"/>
      <c r="F240" s="220"/>
      <c r="H240" s="220"/>
      <c r="I240" s="224"/>
      <c r="J240" s="224"/>
      <c r="K240" s="224"/>
      <c r="L240" s="207" t="str">
        <f t="shared" si="37"/>
        <v/>
      </c>
      <c r="M240" s="220"/>
      <c r="N240" s="220"/>
      <c r="O240" s="220"/>
      <c r="P240" s="220"/>
      <c r="Q240" s="220"/>
      <c r="R240" s="220"/>
      <c r="S240" s="220"/>
      <c r="T240" s="220"/>
      <c r="U240" s="220"/>
      <c r="W240" s="129"/>
      <c r="X240" s="130" t="str">
        <f t="shared" si="38"/>
        <v/>
      </c>
      <c r="Y240" s="224"/>
      <c r="Z240" s="224"/>
      <c r="AA240" s="207" t="str">
        <f t="shared" si="39"/>
        <v/>
      </c>
      <c r="AB240" s="224"/>
      <c r="AD240" s="129"/>
      <c r="AE240" s="130" t="str">
        <f t="shared" si="40"/>
        <v/>
      </c>
      <c r="AF240" s="129"/>
      <c r="AG240" s="207" t="str">
        <f t="shared" si="41"/>
        <v/>
      </c>
      <c r="AH240" s="129"/>
      <c r="AI240" s="207" t="str">
        <f t="shared" si="42"/>
        <v/>
      </c>
      <c r="AJ240" s="129"/>
      <c r="AK240" s="207" t="str">
        <f t="shared" si="43"/>
        <v/>
      </c>
      <c r="AP240" s="220"/>
      <c r="AQ240" s="220"/>
      <c r="AR240" s="220"/>
      <c r="AS240" s="220"/>
      <c r="AT240" s="220"/>
      <c r="AU240" s="220"/>
      <c r="AV240" s="220"/>
      <c r="AW240" s="220"/>
      <c r="AX240" s="220"/>
      <c r="AY240" s="220"/>
      <c r="AZ240" s="220"/>
      <c r="BB240" s="207" t="str">
        <f t="shared" si="44"/>
        <v/>
      </c>
      <c r="BC240" s="220"/>
      <c r="BD240" s="220"/>
      <c r="BE240" s="220"/>
      <c r="BF240" s="225"/>
      <c r="BG240" s="220"/>
      <c r="BH240" s="220"/>
      <c r="BI240" s="220"/>
      <c r="BJ240" s="220"/>
      <c r="BK240" s="220"/>
      <c r="BL240" s="220"/>
      <c r="BM240" s="220"/>
    </row>
    <row r="241" spans="1:65" s="119" customFormat="1" x14ac:dyDescent="0.2">
      <c r="A241" s="84"/>
      <c r="B241" s="84"/>
      <c r="C241" s="207" t="str">
        <f t="shared" si="36"/>
        <v/>
      </c>
      <c r="D241" s="73"/>
      <c r="E241" s="124"/>
      <c r="F241" s="220"/>
      <c r="H241" s="220"/>
      <c r="I241" s="224"/>
      <c r="J241" s="224"/>
      <c r="K241" s="224"/>
      <c r="L241" s="207" t="str">
        <f t="shared" si="37"/>
        <v/>
      </c>
      <c r="M241" s="220"/>
      <c r="N241" s="220"/>
      <c r="O241" s="220"/>
      <c r="P241" s="220"/>
      <c r="Q241" s="220"/>
      <c r="R241" s="220"/>
      <c r="S241" s="220"/>
      <c r="T241" s="220"/>
      <c r="U241" s="220"/>
      <c r="W241" s="129"/>
      <c r="X241" s="130" t="str">
        <f t="shared" si="38"/>
        <v/>
      </c>
      <c r="Y241" s="224"/>
      <c r="Z241" s="224"/>
      <c r="AA241" s="207" t="str">
        <f t="shared" si="39"/>
        <v/>
      </c>
      <c r="AB241" s="224"/>
      <c r="AD241" s="129"/>
      <c r="AE241" s="130" t="str">
        <f t="shared" si="40"/>
        <v/>
      </c>
      <c r="AF241" s="129"/>
      <c r="AG241" s="207" t="str">
        <f t="shared" si="41"/>
        <v/>
      </c>
      <c r="AH241" s="129"/>
      <c r="AI241" s="207" t="str">
        <f t="shared" si="42"/>
        <v/>
      </c>
      <c r="AJ241" s="129"/>
      <c r="AK241" s="207" t="str">
        <f t="shared" si="43"/>
        <v/>
      </c>
      <c r="AP241" s="220"/>
      <c r="AQ241" s="220"/>
      <c r="AR241" s="220"/>
      <c r="AS241" s="220"/>
      <c r="AT241" s="220"/>
      <c r="AU241" s="220"/>
      <c r="AV241" s="220"/>
      <c r="AW241" s="220"/>
      <c r="AX241" s="220"/>
      <c r="AY241" s="220"/>
      <c r="AZ241" s="220"/>
      <c r="BB241" s="207" t="str">
        <f t="shared" si="44"/>
        <v/>
      </c>
      <c r="BC241" s="220"/>
      <c r="BD241" s="220"/>
      <c r="BE241" s="220"/>
      <c r="BF241" s="225"/>
      <c r="BG241" s="220"/>
      <c r="BH241" s="220"/>
      <c r="BI241" s="220"/>
      <c r="BJ241" s="220"/>
      <c r="BK241" s="220"/>
      <c r="BL241" s="220"/>
      <c r="BM241" s="220"/>
    </row>
    <row r="242" spans="1:65" s="119" customFormat="1" x14ac:dyDescent="0.2">
      <c r="A242" s="84"/>
      <c r="B242" s="84"/>
      <c r="C242" s="207" t="str">
        <f t="shared" si="36"/>
        <v/>
      </c>
      <c r="D242" s="73"/>
      <c r="E242" s="124"/>
      <c r="F242" s="220"/>
      <c r="H242" s="220"/>
      <c r="I242" s="224"/>
      <c r="J242" s="224"/>
      <c r="K242" s="224"/>
      <c r="L242" s="207" t="str">
        <f t="shared" si="37"/>
        <v/>
      </c>
      <c r="M242" s="220"/>
      <c r="N242" s="220"/>
      <c r="O242" s="220"/>
      <c r="P242" s="220"/>
      <c r="Q242" s="220"/>
      <c r="R242" s="220"/>
      <c r="S242" s="220"/>
      <c r="T242" s="220"/>
      <c r="U242" s="220"/>
      <c r="W242" s="129"/>
      <c r="X242" s="130" t="str">
        <f t="shared" si="38"/>
        <v/>
      </c>
      <c r="Y242" s="224"/>
      <c r="Z242" s="224"/>
      <c r="AA242" s="207" t="str">
        <f t="shared" si="39"/>
        <v/>
      </c>
      <c r="AB242" s="224"/>
      <c r="AD242" s="129"/>
      <c r="AE242" s="130" t="str">
        <f t="shared" si="40"/>
        <v/>
      </c>
      <c r="AF242" s="129"/>
      <c r="AG242" s="207" t="str">
        <f t="shared" si="41"/>
        <v/>
      </c>
      <c r="AH242" s="129"/>
      <c r="AI242" s="207" t="str">
        <f t="shared" si="42"/>
        <v/>
      </c>
      <c r="AJ242" s="129"/>
      <c r="AK242" s="207" t="str">
        <f t="shared" si="43"/>
        <v/>
      </c>
      <c r="AP242" s="220"/>
      <c r="AQ242" s="220"/>
      <c r="AR242" s="220"/>
      <c r="AS242" s="220"/>
      <c r="AT242" s="220"/>
      <c r="AU242" s="220"/>
      <c r="AV242" s="220"/>
      <c r="AW242" s="220"/>
      <c r="AX242" s="220"/>
      <c r="AY242" s="220"/>
      <c r="AZ242" s="220"/>
      <c r="BB242" s="207" t="str">
        <f t="shared" si="44"/>
        <v/>
      </c>
      <c r="BC242" s="220"/>
      <c r="BD242" s="220"/>
      <c r="BE242" s="220"/>
      <c r="BF242" s="225"/>
      <c r="BG242" s="220"/>
      <c r="BH242" s="220"/>
      <c r="BI242" s="220"/>
      <c r="BJ242" s="220"/>
      <c r="BK242" s="220"/>
      <c r="BL242" s="220"/>
      <c r="BM242" s="220"/>
    </row>
    <row r="243" spans="1:65" s="119" customFormat="1" x14ac:dyDescent="0.2">
      <c r="A243" s="84"/>
      <c r="B243" s="84"/>
      <c r="C243" s="207" t="str">
        <f t="shared" si="36"/>
        <v/>
      </c>
      <c r="D243" s="73"/>
      <c r="E243" s="124"/>
      <c r="F243" s="220"/>
      <c r="H243" s="220"/>
      <c r="I243" s="224"/>
      <c r="J243" s="224"/>
      <c r="K243" s="224"/>
      <c r="L243" s="207" t="str">
        <f t="shared" si="37"/>
        <v/>
      </c>
      <c r="M243" s="220"/>
      <c r="N243" s="220"/>
      <c r="O243" s="220"/>
      <c r="P243" s="220"/>
      <c r="Q243" s="220"/>
      <c r="R243" s="220"/>
      <c r="S243" s="220"/>
      <c r="T243" s="220"/>
      <c r="U243" s="220"/>
      <c r="W243" s="129"/>
      <c r="X243" s="130" t="str">
        <f t="shared" si="38"/>
        <v/>
      </c>
      <c r="Y243" s="224"/>
      <c r="Z243" s="224"/>
      <c r="AA243" s="207" t="str">
        <f t="shared" si="39"/>
        <v/>
      </c>
      <c r="AB243" s="224"/>
      <c r="AD243" s="129"/>
      <c r="AE243" s="130" t="str">
        <f t="shared" si="40"/>
        <v/>
      </c>
      <c r="AF243" s="129"/>
      <c r="AG243" s="207" t="str">
        <f t="shared" si="41"/>
        <v/>
      </c>
      <c r="AH243" s="129"/>
      <c r="AI243" s="207" t="str">
        <f t="shared" si="42"/>
        <v/>
      </c>
      <c r="AJ243" s="129"/>
      <c r="AK243" s="207" t="str">
        <f t="shared" si="43"/>
        <v/>
      </c>
      <c r="AP243" s="220"/>
      <c r="AQ243" s="220"/>
      <c r="AR243" s="220"/>
      <c r="AS243" s="220"/>
      <c r="AT243" s="220"/>
      <c r="AU243" s="220"/>
      <c r="AV243" s="220"/>
      <c r="AW243" s="220"/>
      <c r="AX243" s="220"/>
      <c r="AY243" s="220"/>
      <c r="AZ243" s="220"/>
      <c r="BB243" s="207" t="str">
        <f t="shared" si="44"/>
        <v/>
      </c>
      <c r="BC243" s="220"/>
      <c r="BD243" s="220"/>
      <c r="BE243" s="220"/>
      <c r="BF243" s="225"/>
      <c r="BG243" s="220"/>
      <c r="BH243" s="220"/>
      <c r="BI243" s="220"/>
      <c r="BJ243" s="220"/>
      <c r="BK243" s="220"/>
      <c r="BL243" s="220"/>
      <c r="BM243" s="220"/>
    </row>
    <row r="244" spans="1:65" s="119" customFormat="1" x14ac:dyDescent="0.2">
      <c r="A244" s="84"/>
      <c r="B244" s="84"/>
      <c r="C244" s="207" t="str">
        <f t="shared" si="36"/>
        <v/>
      </c>
      <c r="D244" s="73"/>
      <c r="E244" s="124"/>
      <c r="F244" s="220"/>
      <c r="H244" s="220"/>
      <c r="I244" s="224"/>
      <c r="J244" s="224"/>
      <c r="K244" s="224"/>
      <c r="L244" s="207" t="str">
        <f t="shared" si="37"/>
        <v/>
      </c>
      <c r="M244" s="220"/>
      <c r="N244" s="220"/>
      <c r="O244" s="220"/>
      <c r="P244" s="220"/>
      <c r="Q244" s="220"/>
      <c r="R244" s="220"/>
      <c r="S244" s="220"/>
      <c r="T244" s="220"/>
      <c r="U244" s="220"/>
      <c r="W244" s="129"/>
      <c r="X244" s="130" t="str">
        <f t="shared" si="38"/>
        <v/>
      </c>
      <c r="Y244" s="224"/>
      <c r="Z244" s="224"/>
      <c r="AA244" s="207" t="str">
        <f t="shared" si="39"/>
        <v/>
      </c>
      <c r="AB244" s="224"/>
      <c r="AD244" s="129"/>
      <c r="AE244" s="130" t="str">
        <f t="shared" si="40"/>
        <v/>
      </c>
      <c r="AF244" s="129"/>
      <c r="AG244" s="207" t="str">
        <f t="shared" si="41"/>
        <v/>
      </c>
      <c r="AH244" s="129"/>
      <c r="AI244" s="207" t="str">
        <f t="shared" si="42"/>
        <v/>
      </c>
      <c r="AJ244" s="129"/>
      <c r="AK244" s="207" t="str">
        <f t="shared" si="43"/>
        <v/>
      </c>
      <c r="AP244" s="220"/>
      <c r="AQ244" s="220"/>
      <c r="AR244" s="220"/>
      <c r="AS244" s="220"/>
      <c r="AT244" s="220"/>
      <c r="AU244" s="220"/>
      <c r="AV244" s="220"/>
      <c r="AW244" s="220"/>
      <c r="AX244" s="220"/>
      <c r="AY244" s="220"/>
      <c r="AZ244" s="220"/>
      <c r="BB244" s="207" t="str">
        <f t="shared" si="44"/>
        <v/>
      </c>
      <c r="BC244" s="220"/>
      <c r="BD244" s="220"/>
      <c r="BE244" s="220"/>
      <c r="BF244" s="225"/>
      <c r="BG244" s="220"/>
      <c r="BH244" s="220"/>
      <c r="BI244" s="220"/>
      <c r="BJ244" s="220"/>
      <c r="BK244" s="220"/>
      <c r="BL244" s="220"/>
      <c r="BM244" s="220"/>
    </row>
    <row r="245" spans="1:65" s="119" customFormat="1" x14ac:dyDescent="0.2">
      <c r="A245" s="84"/>
      <c r="B245" s="84"/>
      <c r="C245" s="207" t="str">
        <f t="shared" si="36"/>
        <v/>
      </c>
      <c r="D245" s="73"/>
      <c r="E245" s="124"/>
      <c r="F245" s="220"/>
      <c r="H245" s="220"/>
      <c r="I245" s="224"/>
      <c r="J245" s="224"/>
      <c r="K245" s="224"/>
      <c r="L245" s="207" t="str">
        <f t="shared" si="37"/>
        <v/>
      </c>
      <c r="M245" s="220"/>
      <c r="N245" s="220"/>
      <c r="O245" s="220"/>
      <c r="P245" s="220"/>
      <c r="Q245" s="220"/>
      <c r="R245" s="220"/>
      <c r="S245" s="220"/>
      <c r="T245" s="220"/>
      <c r="U245" s="220"/>
      <c r="W245" s="129"/>
      <c r="X245" s="130" t="str">
        <f t="shared" si="38"/>
        <v/>
      </c>
      <c r="Y245" s="224"/>
      <c r="Z245" s="224"/>
      <c r="AA245" s="207" t="str">
        <f t="shared" si="39"/>
        <v/>
      </c>
      <c r="AB245" s="224"/>
      <c r="AD245" s="129"/>
      <c r="AE245" s="130" t="str">
        <f t="shared" si="40"/>
        <v/>
      </c>
      <c r="AF245" s="129"/>
      <c r="AG245" s="207" t="str">
        <f t="shared" si="41"/>
        <v/>
      </c>
      <c r="AH245" s="129"/>
      <c r="AI245" s="207" t="str">
        <f t="shared" si="42"/>
        <v/>
      </c>
      <c r="AJ245" s="129"/>
      <c r="AK245" s="207" t="str">
        <f t="shared" si="43"/>
        <v/>
      </c>
      <c r="AP245" s="220"/>
      <c r="AQ245" s="220"/>
      <c r="AR245" s="220"/>
      <c r="AS245" s="220"/>
      <c r="AT245" s="220"/>
      <c r="AU245" s="220"/>
      <c r="AV245" s="220"/>
      <c r="AW245" s="220"/>
      <c r="AX245" s="220"/>
      <c r="AY245" s="220"/>
      <c r="AZ245" s="220"/>
      <c r="BB245" s="207" t="str">
        <f t="shared" si="44"/>
        <v/>
      </c>
      <c r="BC245" s="220"/>
      <c r="BD245" s="220"/>
      <c r="BE245" s="220"/>
      <c r="BF245" s="225"/>
      <c r="BG245" s="220"/>
      <c r="BH245" s="220"/>
      <c r="BI245" s="220"/>
      <c r="BJ245" s="220"/>
      <c r="BK245" s="220"/>
      <c r="BL245" s="220"/>
      <c r="BM245" s="220"/>
    </row>
    <row r="246" spans="1:65" s="119" customFormat="1" x14ac:dyDescent="0.2">
      <c r="A246" s="84"/>
      <c r="B246" s="84"/>
      <c r="C246" s="207" t="str">
        <f t="shared" si="36"/>
        <v/>
      </c>
      <c r="D246" s="73"/>
      <c r="E246" s="124"/>
      <c r="F246" s="220"/>
      <c r="H246" s="220"/>
      <c r="I246" s="224"/>
      <c r="J246" s="224"/>
      <c r="K246" s="224"/>
      <c r="L246" s="207" t="str">
        <f t="shared" si="37"/>
        <v/>
      </c>
      <c r="M246" s="220"/>
      <c r="N246" s="220"/>
      <c r="O246" s="220"/>
      <c r="P246" s="220"/>
      <c r="Q246" s="220"/>
      <c r="R246" s="220"/>
      <c r="S246" s="220"/>
      <c r="T246" s="220"/>
      <c r="U246" s="220"/>
      <c r="W246" s="129"/>
      <c r="X246" s="130" t="str">
        <f t="shared" si="38"/>
        <v/>
      </c>
      <c r="Y246" s="224"/>
      <c r="Z246" s="224"/>
      <c r="AA246" s="207" t="str">
        <f t="shared" si="39"/>
        <v/>
      </c>
      <c r="AB246" s="224"/>
      <c r="AD246" s="129"/>
      <c r="AE246" s="130" t="str">
        <f t="shared" si="40"/>
        <v/>
      </c>
      <c r="AF246" s="129"/>
      <c r="AG246" s="207" t="str">
        <f t="shared" si="41"/>
        <v/>
      </c>
      <c r="AH246" s="129"/>
      <c r="AI246" s="207" t="str">
        <f t="shared" si="42"/>
        <v/>
      </c>
      <c r="AJ246" s="129"/>
      <c r="AK246" s="207" t="str">
        <f t="shared" si="43"/>
        <v/>
      </c>
      <c r="AP246" s="220"/>
      <c r="AQ246" s="220"/>
      <c r="AR246" s="220"/>
      <c r="AS246" s="220"/>
      <c r="AT246" s="220"/>
      <c r="AU246" s="220"/>
      <c r="AV246" s="220"/>
      <c r="AW246" s="220"/>
      <c r="AX246" s="220"/>
      <c r="AY246" s="220"/>
      <c r="AZ246" s="220"/>
      <c r="BB246" s="207" t="str">
        <f t="shared" si="44"/>
        <v/>
      </c>
      <c r="BC246" s="220"/>
      <c r="BD246" s="220"/>
      <c r="BE246" s="220"/>
      <c r="BF246" s="225"/>
      <c r="BG246" s="220"/>
      <c r="BH246" s="220"/>
      <c r="BI246" s="220"/>
      <c r="BJ246" s="220"/>
      <c r="BK246" s="220"/>
      <c r="BL246" s="220"/>
      <c r="BM246" s="220"/>
    </row>
    <row r="247" spans="1:65" s="119" customFormat="1" x14ac:dyDescent="0.2">
      <c r="A247" s="84"/>
      <c r="B247" s="84"/>
      <c r="C247" s="207" t="str">
        <f t="shared" si="36"/>
        <v/>
      </c>
      <c r="D247" s="73"/>
      <c r="E247" s="124"/>
      <c r="F247" s="220"/>
      <c r="H247" s="220"/>
      <c r="I247" s="224"/>
      <c r="J247" s="224"/>
      <c r="K247" s="224"/>
      <c r="L247" s="207" t="str">
        <f t="shared" si="37"/>
        <v/>
      </c>
      <c r="M247" s="220"/>
      <c r="N247" s="220"/>
      <c r="O247" s="220"/>
      <c r="P247" s="220"/>
      <c r="Q247" s="220"/>
      <c r="R247" s="220"/>
      <c r="S247" s="220"/>
      <c r="T247" s="220"/>
      <c r="U247" s="220"/>
      <c r="W247" s="129"/>
      <c r="X247" s="130" t="str">
        <f t="shared" si="38"/>
        <v/>
      </c>
      <c r="Y247" s="224"/>
      <c r="Z247" s="224"/>
      <c r="AA247" s="207" t="str">
        <f t="shared" si="39"/>
        <v/>
      </c>
      <c r="AB247" s="224"/>
      <c r="AD247" s="129"/>
      <c r="AE247" s="130" t="str">
        <f t="shared" si="40"/>
        <v/>
      </c>
      <c r="AF247" s="129"/>
      <c r="AG247" s="207" t="str">
        <f t="shared" si="41"/>
        <v/>
      </c>
      <c r="AH247" s="129"/>
      <c r="AI247" s="207" t="str">
        <f t="shared" si="42"/>
        <v/>
      </c>
      <c r="AJ247" s="129"/>
      <c r="AK247" s="207" t="str">
        <f t="shared" si="43"/>
        <v/>
      </c>
      <c r="AP247" s="220"/>
      <c r="AQ247" s="220"/>
      <c r="AR247" s="220"/>
      <c r="AS247" s="220"/>
      <c r="AT247" s="220"/>
      <c r="AU247" s="220"/>
      <c r="AV247" s="220"/>
      <c r="AW247" s="220"/>
      <c r="AX247" s="220"/>
      <c r="AY247" s="220"/>
      <c r="AZ247" s="220"/>
      <c r="BB247" s="207" t="str">
        <f t="shared" si="44"/>
        <v/>
      </c>
      <c r="BC247" s="220"/>
      <c r="BD247" s="220"/>
      <c r="BE247" s="220"/>
      <c r="BF247" s="225"/>
      <c r="BG247" s="220"/>
      <c r="BH247" s="220"/>
      <c r="BI247" s="220"/>
      <c r="BJ247" s="220"/>
      <c r="BK247" s="220"/>
      <c r="BL247" s="220"/>
      <c r="BM247" s="220"/>
    </row>
    <row r="248" spans="1:65" s="119" customFormat="1" x14ac:dyDescent="0.2">
      <c r="A248" s="84"/>
      <c r="B248" s="84"/>
      <c r="C248" s="207" t="str">
        <f t="shared" si="36"/>
        <v/>
      </c>
      <c r="D248" s="73"/>
      <c r="E248" s="124"/>
      <c r="F248" s="220"/>
      <c r="H248" s="220"/>
      <c r="I248" s="224"/>
      <c r="J248" s="224"/>
      <c r="K248" s="224"/>
      <c r="L248" s="207" t="str">
        <f t="shared" si="37"/>
        <v/>
      </c>
      <c r="M248" s="220"/>
      <c r="N248" s="220"/>
      <c r="O248" s="220"/>
      <c r="P248" s="220"/>
      <c r="Q248" s="220"/>
      <c r="R248" s="220"/>
      <c r="S248" s="220"/>
      <c r="T248" s="220"/>
      <c r="U248" s="220"/>
      <c r="W248" s="129"/>
      <c r="X248" s="130" t="str">
        <f t="shared" si="38"/>
        <v/>
      </c>
      <c r="Y248" s="224"/>
      <c r="Z248" s="224"/>
      <c r="AA248" s="207" t="str">
        <f t="shared" si="39"/>
        <v/>
      </c>
      <c r="AB248" s="224"/>
      <c r="AD248" s="129"/>
      <c r="AE248" s="130" t="str">
        <f t="shared" si="40"/>
        <v/>
      </c>
      <c r="AF248" s="129"/>
      <c r="AG248" s="207" t="str">
        <f t="shared" si="41"/>
        <v/>
      </c>
      <c r="AH248" s="129"/>
      <c r="AI248" s="207" t="str">
        <f t="shared" si="42"/>
        <v/>
      </c>
      <c r="AJ248" s="129"/>
      <c r="AK248" s="207" t="str">
        <f t="shared" si="43"/>
        <v/>
      </c>
      <c r="AP248" s="220"/>
      <c r="AQ248" s="220"/>
      <c r="AR248" s="220"/>
      <c r="AS248" s="220"/>
      <c r="AT248" s="220"/>
      <c r="AU248" s="220"/>
      <c r="AV248" s="220"/>
      <c r="AW248" s="220"/>
      <c r="AX248" s="220"/>
      <c r="AY248" s="220"/>
      <c r="AZ248" s="220"/>
      <c r="BB248" s="207" t="str">
        <f t="shared" si="44"/>
        <v/>
      </c>
      <c r="BC248" s="220"/>
      <c r="BD248" s="220"/>
      <c r="BE248" s="220"/>
      <c r="BF248" s="225"/>
      <c r="BG248" s="220"/>
      <c r="BH248" s="220"/>
      <c r="BI248" s="220"/>
      <c r="BJ248" s="220"/>
      <c r="BK248" s="220"/>
      <c r="BL248" s="220"/>
      <c r="BM248" s="220"/>
    </row>
    <row r="249" spans="1:65" s="119" customFormat="1" x14ac:dyDescent="0.2">
      <c r="A249" s="84"/>
      <c r="B249" s="84"/>
      <c r="C249" s="207" t="str">
        <f t="shared" si="36"/>
        <v/>
      </c>
      <c r="D249" s="73"/>
      <c r="E249" s="124"/>
      <c r="F249" s="220"/>
      <c r="H249" s="220"/>
      <c r="I249" s="224"/>
      <c r="J249" s="224"/>
      <c r="K249" s="224"/>
      <c r="L249" s="207" t="str">
        <f t="shared" si="37"/>
        <v/>
      </c>
      <c r="M249" s="220"/>
      <c r="N249" s="220"/>
      <c r="O249" s="220"/>
      <c r="P249" s="220"/>
      <c r="Q249" s="220"/>
      <c r="R249" s="220"/>
      <c r="S249" s="220"/>
      <c r="T249" s="220"/>
      <c r="U249" s="220"/>
      <c r="W249" s="129"/>
      <c r="X249" s="130" t="str">
        <f t="shared" si="38"/>
        <v/>
      </c>
      <c r="Y249" s="224"/>
      <c r="Z249" s="224"/>
      <c r="AA249" s="207" t="str">
        <f t="shared" si="39"/>
        <v/>
      </c>
      <c r="AB249" s="224"/>
      <c r="AD249" s="129"/>
      <c r="AE249" s="130" t="str">
        <f t="shared" si="40"/>
        <v/>
      </c>
      <c r="AF249" s="129"/>
      <c r="AG249" s="207" t="str">
        <f t="shared" si="41"/>
        <v/>
      </c>
      <c r="AH249" s="129"/>
      <c r="AI249" s="207" t="str">
        <f t="shared" si="42"/>
        <v/>
      </c>
      <c r="AJ249" s="129"/>
      <c r="AK249" s="207" t="str">
        <f t="shared" si="43"/>
        <v/>
      </c>
      <c r="AP249" s="220"/>
      <c r="AQ249" s="220"/>
      <c r="AR249" s="220"/>
      <c r="AS249" s="220"/>
      <c r="AT249" s="220"/>
      <c r="AU249" s="220"/>
      <c r="AV249" s="220"/>
      <c r="AW249" s="220"/>
      <c r="AX249" s="220"/>
      <c r="AY249" s="220"/>
      <c r="AZ249" s="220"/>
      <c r="BB249" s="207" t="str">
        <f t="shared" si="44"/>
        <v/>
      </c>
      <c r="BC249" s="220"/>
      <c r="BD249" s="220"/>
      <c r="BE249" s="220"/>
      <c r="BF249" s="225"/>
      <c r="BG249" s="220"/>
      <c r="BH249" s="220"/>
      <c r="BI249" s="220"/>
      <c r="BJ249" s="220"/>
      <c r="BK249" s="220"/>
      <c r="BL249" s="220"/>
      <c r="BM249" s="220"/>
    </row>
    <row r="250" spans="1:65" s="119" customFormat="1" x14ac:dyDescent="0.2">
      <c r="A250" s="84"/>
      <c r="B250" s="84"/>
      <c r="C250" s="207" t="str">
        <f t="shared" si="36"/>
        <v/>
      </c>
      <c r="D250" s="73"/>
      <c r="E250" s="124"/>
      <c r="F250" s="220"/>
      <c r="H250" s="220"/>
      <c r="I250" s="224"/>
      <c r="J250" s="224"/>
      <c r="K250" s="224"/>
      <c r="L250" s="207" t="str">
        <f t="shared" si="37"/>
        <v/>
      </c>
      <c r="M250" s="220"/>
      <c r="N250" s="220"/>
      <c r="O250" s="220"/>
      <c r="P250" s="220"/>
      <c r="Q250" s="220"/>
      <c r="R250" s="220"/>
      <c r="S250" s="220"/>
      <c r="T250" s="220"/>
      <c r="U250" s="220"/>
      <c r="W250" s="129"/>
      <c r="X250" s="130" t="str">
        <f t="shared" si="38"/>
        <v/>
      </c>
      <c r="Y250" s="224"/>
      <c r="Z250" s="224"/>
      <c r="AA250" s="207" t="str">
        <f t="shared" si="39"/>
        <v/>
      </c>
      <c r="AB250" s="224"/>
      <c r="AD250" s="129"/>
      <c r="AE250" s="130" t="str">
        <f t="shared" si="40"/>
        <v/>
      </c>
      <c r="AF250" s="129"/>
      <c r="AG250" s="207" t="str">
        <f t="shared" si="41"/>
        <v/>
      </c>
      <c r="AH250" s="129"/>
      <c r="AI250" s="207" t="str">
        <f t="shared" si="42"/>
        <v/>
      </c>
      <c r="AJ250" s="129"/>
      <c r="AK250" s="207" t="str">
        <f t="shared" si="43"/>
        <v/>
      </c>
      <c r="AP250" s="220"/>
      <c r="AQ250" s="220"/>
      <c r="AR250" s="220"/>
      <c r="AS250" s="220"/>
      <c r="AT250" s="220"/>
      <c r="AU250" s="220"/>
      <c r="AV250" s="220"/>
      <c r="AW250" s="220"/>
      <c r="AX250" s="220"/>
      <c r="AY250" s="220"/>
      <c r="AZ250" s="220"/>
      <c r="BB250" s="207" t="str">
        <f t="shared" si="44"/>
        <v/>
      </c>
      <c r="BC250" s="220"/>
      <c r="BD250" s="220"/>
      <c r="BE250" s="220"/>
      <c r="BF250" s="225"/>
      <c r="BG250" s="220"/>
      <c r="BH250" s="220"/>
      <c r="BI250" s="220"/>
      <c r="BJ250" s="220"/>
      <c r="BK250" s="220"/>
      <c r="BL250" s="220"/>
      <c r="BM250" s="220"/>
    </row>
    <row r="251" spans="1:65" s="119" customFormat="1" x14ac:dyDescent="0.2">
      <c r="A251" s="84"/>
      <c r="B251" s="84"/>
      <c r="C251" s="207" t="str">
        <f t="shared" si="36"/>
        <v/>
      </c>
      <c r="D251" s="73"/>
      <c r="E251" s="124"/>
      <c r="F251" s="220"/>
      <c r="H251" s="220"/>
      <c r="I251" s="224"/>
      <c r="J251" s="224"/>
      <c r="K251" s="224"/>
      <c r="L251" s="207" t="str">
        <f t="shared" si="37"/>
        <v/>
      </c>
      <c r="M251" s="220"/>
      <c r="N251" s="220"/>
      <c r="O251" s="220"/>
      <c r="P251" s="220"/>
      <c r="Q251" s="220"/>
      <c r="R251" s="220"/>
      <c r="S251" s="220"/>
      <c r="T251" s="220"/>
      <c r="U251" s="220"/>
      <c r="W251" s="129"/>
      <c r="X251" s="130" t="str">
        <f t="shared" si="38"/>
        <v/>
      </c>
      <c r="Y251" s="224"/>
      <c r="Z251" s="224"/>
      <c r="AA251" s="207" t="str">
        <f t="shared" si="39"/>
        <v/>
      </c>
      <c r="AB251" s="224"/>
      <c r="AD251" s="129"/>
      <c r="AE251" s="130" t="str">
        <f t="shared" si="40"/>
        <v/>
      </c>
      <c r="AF251" s="129"/>
      <c r="AG251" s="207" t="str">
        <f t="shared" si="41"/>
        <v/>
      </c>
      <c r="AH251" s="129"/>
      <c r="AI251" s="207" t="str">
        <f t="shared" si="42"/>
        <v/>
      </c>
      <c r="AJ251" s="129"/>
      <c r="AK251" s="207" t="str">
        <f t="shared" si="43"/>
        <v/>
      </c>
      <c r="AP251" s="220"/>
      <c r="AQ251" s="220"/>
      <c r="AR251" s="220"/>
      <c r="AS251" s="220"/>
      <c r="AT251" s="220"/>
      <c r="AU251" s="220"/>
      <c r="AV251" s="220"/>
      <c r="AW251" s="220"/>
      <c r="AX251" s="220"/>
      <c r="AY251" s="220"/>
      <c r="AZ251" s="220"/>
      <c r="BB251" s="207" t="str">
        <f t="shared" si="44"/>
        <v/>
      </c>
      <c r="BC251" s="220"/>
      <c r="BD251" s="220"/>
      <c r="BE251" s="220"/>
      <c r="BF251" s="225"/>
      <c r="BG251" s="220"/>
      <c r="BH251" s="220"/>
      <c r="BI251" s="220"/>
      <c r="BJ251" s="220"/>
      <c r="BK251" s="220"/>
      <c r="BL251" s="220"/>
      <c r="BM251" s="220"/>
    </row>
    <row r="252" spans="1:65" s="119" customFormat="1" x14ac:dyDescent="0.2">
      <c r="A252" s="84"/>
      <c r="B252" s="84"/>
      <c r="C252" s="207" t="str">
        <f t="shared" si="36"/>
        <v/>
      </c>
      <c r="D252" s="73"/>
      <c r="E252" s="124"/>
      <c r="F252" s="220"/>
      <c r="H252" s="220"/>
      <c r="I252" s="224"/>
      <c r="J252" s="224"/>
      <c r="K252" s="224"/>
      <c r="L252" s="207" t="str">
        <f t="shared" si="37"/>
        <v/>
      </c>
      <c r="M252" s="220"/>
      <c r="N252" s="220"/>
      <c r="O252" s="220"/>
      <c r="P252" s="220"/>
      <c r="Q252" s="220"/>
      <c r="R252" s="220"/>
      <c r="S252" s="220"/>
      <c r="T252" s="220"/>
      <c r="U252" s="220"/>
      <c r="W252" s="129"/>
      <c r="X252" s="130" t="str">
        <f t="shared" si="38"/>
        <v/>
      </c>
      <c r="Y252" s="224"/>
      <c r="Z252" s="224"/>
      <c r="AA252" s="207" t="str">
        <f t="shared" si="39"/>
        <v/>
      </c>
      <c r="AB252" s="224"/>
      <c r="AD252" s="129"/>
      <c r="AE252" s="130" t="str">
        <f t="shared" si="40"/>
        <v/>
      </c>
      <c r="AF252" s="129"/>
      <c r="AG252" s="207" t="str">
        <f t="shared" si="41"/>
        <v/>
      </c>
      <c r="AH252" s="129"/>
      <c r="AI252" s="207" t="str">
        <f t="shared" si="42"/>
        <v/>
      </c>
      <c r="AJ252" s="129"/>
      <c r="AK252" s="207" t="str">
        <f t="shared" si="43"/>
        <v/>
      </c>
      <c r="AP252" s="220"/>
      <c r="AQ252" s="220"/>
      <c r="AR252" s="220"/>
      <c r="AS252" s="220"/>
      <c r="AT252" s="220"/>
      <c r="AU252" s="220"/>
      <c r="AV252" s="220"/>
      <c r="AW252" s="220"/>
      <c r="AX252" s="220"/>
      <c r="AY252" s="220"/>
      <c r="AZ252" s="220"/>
      <c r="BB252" s="207" t="str">
        <f t="shared" si="44"/>
        <v/>
      </c>
      <c r="BC252" s="220"/>
      <c r="BD252" s="220"/>
      <c r="BE252" s="220"/>
      <c r="BF252" s="225"/>
      <c r="BG252" s="220"/>
      <c r="BH252" s="220"/>
      <c r="BI252" s="220"/>
      <c r="BJ252" s="220"/>
      <c r="BK252" s="220"/>
      <c r="BL252" s="220"/>
      <c r="BM252" s="220"/>
    </row>
    <row r="253" spans="1:65" s="119" customFormat="1" x14ac:dyDescent="0.2">
      <c r="A253" s="84"/>
      <c r="B253" s="84"/>
      <c r="C253" s="207" t="str">
        <f t="shared" si="36"/>
        <v/>
      </c>
      <c r="D253" s="73"/>
      <c r="E253" s="124"/>
      <c r="F253" s="220"/>
      <c r="H253" s="220"/>
      <c r="I253" s="224"/>
      <c r="J253" s="224"/>
      <c r="K253" s="224"/>
      <c r="L253" s="207" t="str">
        <f t="shared" si="37"/>
        <v/>
      </c>
      <c r="M253" s="220"/>
      <c r="N253" s="220"/>
      <c r="O253" s="220"/>
      <c r="P253" s="220"/>
      <c r="Q253" s="220"/>
      <c r="R253" s="220"/>
      <c r="S253" s="220"/>
      <c r="T253" s="220"/>
      <c r="U253" s="220"/>
      <c r="W253" s="129"/>
      <c r="X253" s="130" t="str">
        <f t="shared" si="38"/>
        <v/>
      </c>
      <c r="Y253" s="224"/>
      <c r="Z253" s="224"/>
      <c r="AA253" s="207" t="str">
        <f t="shared" si="39"/>
        <v/>
      </c>
      <c r="AB253" s="224"/>
      <c r="AD253" s="129"/>
      <c r="AE253" s="130" t="str">
        <f t="shared" si="40"/>
        <v/>
      </c>
      <c r="AF253" s="129"/>
      <c r="AG253" s="207" t="str">
        <f t="shared" si="41"/>
        <v/>
      </c>
      <c r="AH253" s="129"/>
      <c r="AI253" s="207" t="str">
        <f t="shared" si="42"/>
        <v/>
      </c>
      <c r="AJ253" s="129"/>
      <c r="AK253" s="207" t="str">
        <f t="shared" si="43"/>
        <v/>
      </c>
      <c r="AP253" s="220"/>
      <c r="AQ253" s="220"/>
      <c r="AR253" s="220"/>
      <c r="AS253" s="220"/>
      <c r="AT253" s="220"/>
      <c r="AU253" s="220"/>
      <c r="AV253" s="220"/>
      <c r="AW253" s="220"/>
      <c r="AX253" s="220"/>
      <c r="AY253" s="220"/>
      <c r="AZ253" s="220"/>
      <c r="BB253" s="207" t="str">
        <f t="shared" si="44"/>
        <v/>
      </c>
      <c r="BC253" s="220"/>
      <c r="BD253" s="220"/>
      <c r="BE253" s="220"/>
      <c r="BF253" s="225"/>
      <c r="BG253" s="220"/>
      <c r="BH253" s="220"/>
      <c r="BI253" s="220"/>
      <c r="BJ253" s="220"/>
      <c r="BK253" s="220"/>
      <c r="BL253" s="220"/>
      <c r="BM253" s="220"/>
    </row>
    <row r="254" spans="1:65" s="119" customFormat="1" x14ac:dyDescent="0.2">
      <c r="A254" s="84"/>
      <c r="B254" s="84"/>
      <c r="C254" s="207" t="str">
        <f t="shared" si="36"/>
        <v/>
      </c>
      <c r="D254" s="73"/>
      <c r="E254" s="124"/>
      <c r="F254" s="220"/>
      <c r="H254" s="220"/>
      <c r="I254" s="224"/>
      <c r="J254" s="224"/>
      <c r="K254" s="224"/>
      <c r="L254" s="207" t="str">
        <f t="shared" si="37"/>
        <v/>
      </c>
      <c r="M254" s="220"/>
      <c r="N254" s="220"/>
      <c r="O254" s="220"/>
      <c r="P254" s="220"/>
      <c r="Q254" s="220"/>
      <c r="R254" s="220"/>
      <c r="S254" s="220"/>
      <c r="T254" s="220"/>
      <c r="U254" s="220"/>
      <c r="W254" s="129"/>
      <c r="X254" s="130" t="str">
        <f t="shared" si="38"/>
        <v/>
      </c>
      <c r="Y254" s="224"/>
      <c r="Z254" s="224"/>
      <c r="AA254" s="207" t="str">
        <f t="shared" si="39"/>
        <v/>
      </c>
      <c r="AB254" s="224"/>
      <c r="AD254" s="129"/>
      <c r="AE254" s="130" t="str">
        <f t="shared" si="40"/>
        <v/>
      </c>
      <c r="AF254" s="129"/>
      <c r="AG254" s="207" t="str">
        <f t="shared" si="41"/>
        <v/>
      </c>
      <c r="AH254" s="129"/>
      <c r="AI254" s="207" t="str">
        <f t="shared" si="42"/>
        <v/>
      </c>
      <c r="AJ254" s="129"/>
      <c r="AK254" s="207" t="str">
        <f t="shared" si="43"/>
        <v/>
      </c>
      <c r="AP254" s="220"/>
      <c r="AQ254" s="220"/>
      <c r="AR254" s="220"/>
      <c r="AS254" s="220"/>
      <c r="AT254" s="220"/>
      <c r="AU254" s="220"/>
      <c r="AV254" s="220"/>
      <c r="AW254" s="220"/>
      <c r="AX254" s="220"/>
      <c r="AY254" s="220"/>
      <c r="AZ254" s="220"/>
      <c r="BB254" s="207" t="str">
        <f t="shared" si="44"/>
        <v/>
      </c>
      <c r="BC254" s="220"/>
      <c r="BD254" s="220"/>
      <c r="BE254" s="220"/>
      <c r="BF254" s="225"/>
      <c r="BG254" s="220"/>
      <c r="BH254" s="220"/>
      <c r="BI254" s="220"/>
      <c r="BJ254" s="220"/>
      <c r="BK254" s="220"/>
      <c r="BL254" s="220"/>
      <c r="BM254" s="220"/>
    </row>
    <row r="255" spans="1:65" s="119" customFormat="1" x14ac:dyDescent="0.2">
      <c r="A255" s="84"/>
      <c r="B255" s="84"/>
      <c r="C255" s="207" t="str">
        <f t="shared" si="36"/>
        <v/>
      </c>
      <c r="D255" s="73"/>
      <c r="E255" s="124"/>
      <c r="F255" s="220"/>
      <c r="H255" s="220"/>
      <c r="I255" s="224"/>
      <c r="J255" s="224"/>
      <c r="K255" s="224"/>
      <c r="L255" s="207" t="str">
        <f t="shared" si="37"/>
        <v/>
      </c>
      <c r="M255" s="220"/>
      <c r="N255" s="220"/>
      <c r="O255" s="220"/>
      <c r="P255" s="220"/>
      <c r="Q255" s="220"/>
      <c r="R255" s="220"/>
      <c r="S255" s="220"/>
      <c r="T255" s="220"/>
      <c r="U255" s="220"/>
      <c r="W255" s="129"/>
      <c r="X255" s="130" t="str">
        <f t="shared" si="38"/>
        <v/>
      </c>
      <c r="Y255" s="224"/>
      <c r="Z255" s="224"/>
      <c r="AA255" s="207" t="str">
        <f t="shared" si="39"/>
        <v/>
      </c>
      <c r="AB255" s="224"/>
      <c r="AD255" s="129"/>
      <c r="AE255" s="130" t="str">
        <f t="shared" si="40"/>
        <v/>
      </c>
      <c r="AF255" s="129"/>
      <c r="AG255" s="207" t="str">
        <f t="shared" si="41"/>
        <v/>
      </c>
      <c r="AH255" s="129"/>
      <c r="AI255" s="207" t="str">
        <f t="shared" si="42"/>
        <v/>
      </c>
      <c r="AJ255" s="129"/>
      <c r="AK255" s="207" t="str">
        <f t="shared" si="43"/>
        <v/>
      </c>
      <c r="AP255" s="220"/>
      <c r="AQ255" s="220"/>
      <c r="AR255" s="220"/>
      <c r="AS255" s="220"/>
      <c r="AT255" s="220"/>
      <c r="AU255" s="220"/>
      <c r="AV255" s="220"/>
      <c r="AW255" s="220"/>
      <c r="AX255" s="220"/>
      <c r="AY255" s="220"/>
      <c r="AZ255" s="220"/>
      <c r="BB255" s="207" t="str">
        <f t="shared" si="44"/>
        <v/>
      </c>
      <c r="BC255" s="220"/>
      <c r="BD255" s="220"/>
      <c r="BE255" s="220"/>
      <c r="BF255" s="225"/>
      <c r="BG255" s="220"/>
      <c r="BH255" s="220"/>
      <c r="BI255" s="220"/>
      <c r="BJ255" s="220"/>
      <c r="BK255" s="220"/>
      <c r="BL255" s="220"/>
      <c r="BM255" s="220"/>
    </row>
    <row r="256" spans="1:65" s="119" customFormat="1" x14ac:dyDescent="0.2">
      <c r="A256" s="84"/>
      <c r="B256" s="84"/>
      <c r="C256" s="207" t="str">
        <f t="shared" si="36"/>
        <v/>
      </c>
      <c r="D256" s="73"/>
      <c r="E256" s="124"/>
      <c r="F256" s="220"/>
      <c r="H256" s="220"/>
      <c r="I256" s="224"/>
      <c r="J256" s="224"/>
      <c r="K256" s="224"/>
      <c r="L256" s="207" t="str">
        <f t="shared" si="37"/>
        <v/>
      </c>
      <c r="M256" s="220"/>
      <c r="N256" s="220"/>
      <c r="O256" s="220"/>
      <c r="P256" s="220"/>
      <c r="Q256" s="220"/>
      <c r="R256" s="220"/>
      <c r="S256" s="220"/>
      <c r="T256" s="220"/>
      <c r="U256" s="220"/>
      <c r="W256" s="129"/>
      <c r="X256" s="130" t="str">
        <f t="shared" si="38"/>
        <v/>
      </c>
      <c r="Y256" s="224"/>
      <c r="Z256" s="224"/>
      <c r="AA256" s="207" t="str">
        <f t="shared" si="39"/>
        <v/>
      </c>
      <c r="AB256" s="224"/>
      <c r="AD256" s="129"/>
      <c r="AE256" s="130" t="str">
        <f t="shared" si="40"/>
        <v/>
      </c>
      <c r="AF256" s="129"/>
      <c r="AG256" s="207" t="str">
        <f t="shared" si="41"/>
        <v/>
      </c>
      <c r="AH256" s="129"/>
      <c r="AI256" s="207" t="str">
        <f t="shared" si="42"/>
        <v/>
      </c>
      <c r="AJ256" s="129"/>
      <c r="AK256" s="207" t="str">
        <f t="shared" si="43"/>
        <v/>
      </c>
      <c r="AP256" s="220"/>
      <c r="AQ256" s="220"/>
      <c r="AR256" s="220"/>
      <c r="AS256" s="220"/>
      <c r="AT256" s="220"/>
      <c r="AU256" s="220"/>
      <c r="AV256" s="220"/>
      <c r="AW256" s="220"/>
      <c r="AX256" s="220"/>
      <c r="AY256" s="220"/>
      <c r="AZ256" s="220"/>
      <c r="BB256" s="207" t="str">
        <f t="shared" si="44"/>
        <v/>
      </c>
      <c r="BC256" s="220"/>
      <c r="BD256" s="220"/>
      <c r="BE256" s="220"/>
      <c r="BF256" s="225"/>
      <c r="BG256" s="220"/>
      <c r="BH256" s="220"/>
      <c r="BI256" s="220"/>
      <c r="BJ256" s="220"/>
      <c r="BK256" s="220"/>
      <c r="BL256" s="220"/>
      <c r="BM256" s="220"/>
    </row>
    <row r="257" spans="1:65" s="119" customFormat="1" x14ac:dyDescent="0.2">
      <c r="A257" s="84"/>
      <c r="B257" s="84"/>
      <c r="C257" s="207" t="str">
        <f t="shared" si="36"/>
        <v/>
      </c>
      <c r="D257" s="73"/>
      <c r="E257" s="124"/>
      <c r="F257" s="220"/>
      <c r="H257" s="220"/>
      <c r="I257" s="224"/>
      <c r="J257" s="224"/>
      <c r="K257" s="224"/>
      <c r="L257" s="207" t="str">
        <f t="shared" si="37"/>
        <v/>
      </c>
      <c r="M257" s="220"/>
      <c r="N257" s="220"/>
      <c r="O257" s="220"/>
      <c r="P257" s="220"/>
      <c r="Q257" s="220"/>
      <c r="R257" s="220"/>
      <c r="S257" s="220"/>
      <c r="T257" s="220"/>
      <c r="U257" s="220"/>
      <c r="W257" s="129"/>
      <c r="X257" s="130" t="str">
        <f t="shared" si="38"/>
        <v/>
      </c>
      <c r="Y257" s="224"/>
      <c r="Z257" s="224"/>
      <c r="AA257" s="207" t="str">
        <f t="shared" si="39"/>
        <v/>
      </c>
      <c r="AB257" s="224"/>
      <c r="AD257" s="129"/>
      <c r="AE257" s="130" t="str">
        <f t="shared" si="40"/>
        <v/>
      </c>
      <c r="AF257" s="129"/>
      <c r="AG257" s="207" t="str">
        <f t="shared" si="41"/>
        <v/>
      </c>
      <c r="AH257" s="129"/>
      <c r="AI257" s="207" t="str">
        <f t="shared" si="42"/>
        <v/>
      </c>
      <c r="AJ257" s="129"/>
      <c r="AK257" s="207" t="str">
        <f t="shared" si="43"/>
        <v/>
      </c>
      <c r="AP257" s="220"/>
      <c r="AQ257" s="220"/>
      <c r="AR257" s="220"/>
      <c r="AS257" s="220"/>
      <c r="AT257" s="220"/>
      <c r="AU257" s="220"/>
      <c r="AV257" s="220"/>
      <c r="AW257" s="220"/>
      <c r="AX257" s="220"/>
      <c r="AY257" s="220"/>
      <c r="AZ257" s="220"/>
      <c r="BB257" s="207" t="str">
        <f t="shared" si="44"/>
        <v/>
      </c>
      <c r="BC257" s="220"/>
      <c r="BD257" s="220"/>
      <c r="BE257" s="220"/>
      <c r="BF257" s="225"/>
      <c r="BG257" s="220"/>
      <c r="BH257" s="220"/>
      <c r="BI257" s="220"/>
      <c r="BJ257" s="220"/>
      <c r="BK257" s="220"/>
      <c r="BL257" s="220"/>
      <c r="BM257" s="220"/>
    </row>
    <row r="258" spans="1:65" s="119" customFormat="1" x14ac:dyDescent="0.2">
      <c r="A258" s="84"/>
      <c r="B258" s="84"/>
      <c r="C258" s="207" t="str">
        <f t="shared" si="36"/>
        <v/>
      </c>
      <c r="D258" s="73"/>
      <c r="E258" s="124"/>
      <c r="F258" s="220"/>
      <c r="H258" s="220"/>
      <c r="I258" s="224"/>
      <c r="J258" s="224"/>
      <c r="K258" s="224"/>
      <c r="L258" s="207" t="str">
        <f t="shared" si="37"/>
        <v/>
      </c>
      <c r="M258" s="220"/>
      <c r="N258" s="220"/>
      <c r="O258" s="220"/>
      <c r="P258" s="220"/>
      <c r="Q258" s="220"/>
      <c r="R258" s="220"/>
      <c r="S258" s="220"/>
      <c r="T258" s="220"/>
      <c r="U258" s="220"/>
      <c r="W258" s="129"/>
      <c r="X258" s="130" t="str">
        <f t="shared" si="38"/>
        <v/>
      </c>
      <c r="Y258" s="224"/>
      <c r="Z258" s="224"/>
      <c r="AA258" s="207" t="str">
        <f t="shared" si="39"/>
        <v/>
      </c>
      <c r="AB258" s="224"/>
      <c r="AD258" s="129"/>
      <c r="AE258" s="130" t="str">
        <f t="shared" si="40"/>
        <v/>
      </c>
      <c r="AF258" s="129"/>
      <c r="AG258" s="207" t="str">
        <f t="shared" si="41"/>
        <v/>
      </c>
      <c r="AH258" s="129"/>
      <c r="AI258" s="207" t="str">
        <f t="shared" si="42"/>
        <v/>
      </c>
      <c r="AJ258" s="129"/>
      <c r="AK258" s="207" t="str">
        <f t="shared" si="43"/>
        <v/>
      </c>
      <c r="AP258" s="220"/>
      <c r="AQ258" s="220"/>
      <c r="AR258" s="220"/>
      <c r="AS258" s="220"/>
      <c r="AT258" s="220"/>
      <c r="AU258" s="220"/>
      <c r="AV258" s="220"/>
      <c r="AW258" s="220"/>
      <c r="AX258" s="220"/>
      <c r="AY258" s="220"/>
      <c r="AZ258" s="220"/>
      <c r="BB258" s="207" t="str">
        <f t="shared" si="44"/>
        <v/>
      </c>
      <c r="BC258" s="220"/>
      <c r="BD258" s="220"/>
      <c r="BE258" s="220"/>
      <c r="BF258" s="225"/>
      <c r="BG258" s="220"/>
      <c r="BH258" s="220"/>
      <c r="BI258" s="220"/>
      <c r="BJ258" s="220"/>
      <c r="BK258" s="220"/>
      <c r="BL258" s="220"/>
      <c r="BM258" s="220"/>
    </row>
    <row r="259" spans="1:65" s="119" customFormat="1" x14ac:dyDescent="0.2">
      <c r="A259" s="84"/>
      <c r="B259" s="84"/>
      <c r="C259" s="207" t="str">
        <f t="shared" si="36"/>
        <v/>
      </c>
      <c r="D259" s="73"/>
      <c r="E259" s="124"/>
      <c r="F259" s="220"/>
      <c r="H259" s="220"/>
      <c r="I259" s="224"/>
      <c r="J259" s="224"/>
      <c r="K259" s="224"/>
      <c r="L259" s="207" t="str">
        <f t="shared" si="37"/>
        <v/>
      </c>
      <c r="M259" s="220"/>
      <c r="N259" s="220"/>
      <c r="O259" s="220"/>
      <c r="P259" s="220"/>
      <c r="Q259" s="220"/>
      <c r="R259" s="220"/>
      <c r="S259" s="220"/>
      <c r="T259" s="220"/>
      <c r="U259" s="220"/>
      <c r="W259" s="129"/>
      <c r="X259" s="130" t="str">
        <f t="shared" si="38"/>
        <v/>
      </c>
      <c r="Y259" s="224"/>
      <c r="Z259" s="224"/>
      <c r="AA259" s="207" t="str">
        <f t="shared" si="39"/>
        <v/>
      </c>
      <c r="AB259" s="224"/>
      <c r="AD259" s="129"/>
      <c r="AE259" s="130" t="str">
        <f t="shared" si="40"/>
        <v/>
      </c>
      <c r="AF259" s="129"/>
      <c r="AG259" s="207" t="str">
        <f t="shared" si="41"/>
        <v/>
      </c>
      <c r="AH259" s="129"/>
      <c r="AI259" s="207" t="str">
        <f t="shared" si="42"/>
        <v/>
      </c>
      <c r="AJ259" s="129"/>
      <c r="AK259" s="207" t="str">
        <f t="shared" si="43"/>
        <v/>
      </c>
      <c r="AP259" s="220"/>
      <c r="AQ259" s="220"/>
      <c r="AR259" s="220"/>
      <c r="AS259" s="220"/>
      <c r="AT259" s="220"/>
      <c r="AU259" s="220"/>
      <c r="AV259" s="220"/>
      <c r="AW259" s="220"/>
      <c r="AX259" s="220"/>
      <c r="AY259" s="220"/>
      <c r="AZ259" s="220"/>
      <c r="BB259" s="207" t="str">
        <f t="shared" si="44"/>
        <v/>
      </c>
      <c r="BC259" s="220"/>
      <c r="BD259" s="220"/>
      <c r="BE259" s="220"/>
      <c r="BF259" s="225"/>
      <c r="BG259" s="220"/>
      <c r="BH259" s="220"/>
      <c r="BI259" s="220"/>
      <c r="BJ259" s="220"/>
      <c r="BK259" s="220"/>
      <c r="BL259" s="220"/>
      <c r="BM259" s="220"/>
    </row>
    <row r="260" spans="1:65" s="119" customFormat="1" x14ac:dyDescent="0.2">
      <c r="A260" s="84"/>
      <c r="B260" s="84"/>
      <c r="C260" s="207" t="str">
        <f t="shared" si="36"/>
        <v/>
      </c>
      <c r="D260" s="73"/>
      <c r="E260" s="124"/>
      <c r="F260" s="220"/>
      <c r="H260" s="220"/>
      <c r="I260" s="224"/>
      <c r="J260" s="224"/>
      <c r="K260" s="224"/>
      <c r="L260" s="207" t="str">
        <f t="shared" si="37"/>
        <v/>
      </c>
      <c r="M260" s="220"/>
      <c r="N260" s="220"/>
      <c r="O260" s="220"/>
      <c r="P260" s="220"/>
      <c r="Q260" s="220"/>
      <c r="R260" s="220"/>
      <c r="S260" s="220"/>
      <c r="T260" s="220"/>
      <c r="U260" s="220"/>
      <c r="W260" s="129"/>
      <c r="X260" s="130" t="str">
        <f t="shared" si="38"/>
        <v/>
      </c>
      <c r="Y260" s="224"/>
      <c r="Z260" s="224"/>
      <c r="AA260" s="207" t="str">
        <f t="shared" si="39"/>
        <v/>
      </c>
      <c r="AB260" s="224"/>
      <c r="AD260" s="129"/>
      <c r="AE260" s="130" t="str">
        <f t="shared" si="40"/>
        <v/>
      </c>
      <c r="AF260" s="129"/>
      <c r="AG260" s="207" t="str">
        <f t="shared" si="41"/>
        <v/>
      </c>
      <c r="AH260" s="129"/>
      <c r="AI260" s="207" t="str">
        <f t="shared" si="42"/>
        <v/>
      </c>
      <c r="AJ260" s="129"/>
      <c r="AK260" s="207" t="str">
        <f t="shared" si="43"/>
        <v/>
      </c>
      <c r="AP260" s="220"/>
      <c r="AQ260" s="220"/>
      <c r="AR260" s="220"/>
      <c r="AS260" s="220"/>
      <c r="AT260" s="220"/>
      <c r="AU260" s="220"/>
      <c r="AV260" s="220"/>
      <c r="AW260" s="220"/>
      <c r="AX260" s="220"/>
      <c r="AY260" s="220"/>
      <c r="AZ260" s="220"/>
      <c r="BB260" s="207" t="str">
        <f t="shared" si="44"/>
        <v/>
      </c>
      <c r="BC260" s="220"/>
      <c r="BD260" s="220"/>
      <c r="BE260" s="220"/>
      <c r="BF260" s="225"/>
      <c r="BG260" s="220"/>
      <c r="BH260" s="220"/>
      <c r="BI260" s="220"/>
      <c r="BJ260" s="220"/>
      <c r="BK260" s="220"/>
      <c r="BL260" s="220"/>
      <c r="BM260" s="220"/>
    </row>
    <row r="261" spans="1:65" s="119" customFormat="1" x14ac:dyDescent="0.2">
      <c r="A261" s="84"/>
      <c r="B261" s="84"/>
      <c r="C261" s="207" t="str">
        <f t="shared" si="36"/>
        <v/>
      </c>
      <c r="D261" s="73"/>
      <c r="E261" s="124"/>
      <c r="F261" s="220"/>
      <c r="H261" s="220"/>
      <c r="I261" s="224"/>
      <c r="J261" s="224"/>
      <c r="K261" s="224"/>
      <c r="L261" s="207" t="str">
        <f t="shared" si="37"/>
        <v/>
      </c>
      <c r="M261" s="220"/>
      <c r="N261" s="220"/>
      <c r="O261" s="220"/>
      <c r="P261" s="220"/>
      <c r="Q261" s="220"/>
      <c r="R261" s="220"/>
      <c r="S261" s="220"/>
      <c r="T261" s="220"/>
      <c r="U261" s="220"/>
      <c r="W261" s="129"/>
      <c r="X261" s="130" t="str">
        <f t="shared" si="38"/>
        <v/>
      </c>
      <c r="Y261" s="224"/>
      <c r="Z261" s="224"/>
      <c r="AA261" s="207" t="str">
        <f t="shared" si="39"/>
        <v/>
      </c>
      <c r="AB261" s="224"/>
      <c r="AD261" s="129"/>
      <c r="AE261" s="130" t="str">
        <f t="shared" si="40"/>
        <v/>
      </c>
      <c r="AF261" s="129"/>
      <c r="AG261" s="207" t="str">
        <f t="shared" si="41"/>
        <v/>
      </c>
      <c r="AH261" s="129"/>
      <c r="AI261" s="207" t="str">
        <f t="shared" si="42"/>
        <v/>
      </c>
      <c r="AJ261" s="129"/>
      <c r="AK261" s="207" t="str">
        <f t="shared" si="43"/>
        <v/>
      </c>
      <c r="AP261" s="220"/>
      <c r="AQ261" s="220"/>
      <c r="AR261" s="220"/>
      <c r="AS261" s="220"/>
      <c r="AT261" s="220"/>
      <c r="AU261" s="220"/>
      <c r="AV261" s="220"/>
      <c r="AW261" s="220"/>
      <c r="AX261" s="220"/>
      <c r="AY261" s="220"/>
      <c r="AZ261" s="220"/>
      <c r="BB261" s="207" t="str">
        <f t="shared" si="44"/>
        <v/>
      </c>
      <c r="BC261" s="220"/>
      <c r="BD261" s="220"/>
      <c r="BE261" s="220"/>
      <c r="BF261" s="225"/>
      <c r="BG261" s="220"/>
      <c r="BH261" s="220"/>
      <c r="BI261" s="220"/>
      <c r="BJ261" s="220"/>
      <c r="BK261" s="220"/>
      <c r="BL261" s="220"/>
      <c r="BM261" s="220"/>
    </row>
    <row r="262" spans="1:65" s="119" customFormat="1" x14ac:dyDescent="0.2">
      <c r="A262" s="84"/>
      <c r="B262" s="84"/>
      <c r="C262" s="207" t="str">
        <f t="shared" si="36"/>
        <v/>
      </c>
      <c r="D262" s="73"/>
      <c r="E262" s="124"/>
      <c r="F262" s="220"/>
      <c r="H262" s="220"/>
      <c r="I262" s="224"/>
      <c r="J262" s="224"/>
      <c r="K262" s="224"/>
      <c r="L262" s="207" t="str">
        <f t="shared" si="37"/>
        <v/>
      </c>
      <c r="M262" s="220"/>
      <c r="N262" s="220"/>
      <c r="O262" s="220"/>
      <c r="P262" s="220"/>
      <c r="Q262" s="220"/>
      <c r="R262" s="220"/>
      <c r="S262" s="220"/>
      <c r="T262" s="220"/>
      <c r="U262" s="220"/>
      <c r="W262" s="129"/>
      <c r="X262" s="130" t="str">
        <f t="shared" si="38"/>
        <v/>
      </c>
      <c r="Y262" s="224"/>
      <c r="Z262" s="224"/>
      <c r="AA262" s="207" t="str">
        <f t="shared" si="39"/>
        <v/>
      </c>
      <c r="AB262" s="224"/>
      <c r="AD262" s="129"/>
      <c r="AE262" s="130" t="str">
        <f t="shared" si="40"/>
        <v/>
      </c>
      <c r="AF262" s="129"/>
      <c r="AG262" s="207" t="str">
        <f t="shared" si="41"/>
        <v/>
      </c>
      <c r="AH262" s="129"/>
      <c r="AI262" s="207" t="str">
        <f t="shared" si="42"/>
        <v/>
      </c>
      <c r="AJ262" s="129"/>
      <c r="AK262" s="207" t="str">
        <f t="shared" si="43"/>
        <v/>
      </c>
      <c r="AP262" s="220"/>
      <c r="AQ262" s="220"/>
      <c r="AR262" s="220"/>
      <c r="AS262" s="220"/>
      <c r="AT262" s="220"/>
      <c r="AU262" s="220"/>
      <c r="AV262" s="220"/>
      <c r="AW262" s="220"/>
      <c r="AX262" s="220"/>
      <c r="AY262" s="220"/>
      <c r="AZ262" s="220"/>
      <c r="BB262" s="207" t="str">
        <f t="shared" si="44"/>
        <v/>
      </c>
      <c r="BC262" s="220"/>
      <c r="BD262" s="220"/>
      <c r="BE262" s="220"/>
      <c r="BF262" s="225"/>
      <c r="BG262" s="220"/>
      <c r="BH262" s="220"/>
      <c r="BI262" s="220"/>
      <c r="BJ262" s="220"/>
      <c r="BK262" s="220"/>
      <c r="BL262" s="220"/>
      <c r="BM262" s="220"/>
    </row>
    <row r="263" spans="1:65" s="119" customFormat="1" x14ac:dyDescent="0.2">
      <c r="A263" s="84"/>
      <c r="B263" s="84"/>
      <c r="C263" s="207" t="str">
        <f t="shared" ref="C263:C326" si="45">IF(D263="","",(VLOOKUP(D263,Generic_Road_Names_Table_Array,2,FALSE)))</f>
        <v/>
      </c>
      <c r="D263" s="73"/>
      <c r="E263" s="124"/>
      <c r="F263" s="220"/>
      <c r="H263" s="220"/>
      <c r="I263" s="224"/>
      <c r="J263" s="224"/>
      <c r="K263" s="224"/>
      <c r="L263" s="207" t="str">
        <f t="shared" ref="L263:L326" si="46">IF(K263="","",(VLOOKUP(K263,Footpaths_Footpath_Position_Table_Array,2,FALSE)))</f>
        <v/>
      </c>
      <c r="M263" s="220"/>
      <c r="N263" s="220"/>
      <c r="O263" s="220"/>
      <c r="P263" s="220"/>
      <c r="Q263" s="220"/>
      <c r="R263" s="220"/>
      <c r="S263" s="220"/>
      <c r="T263" s="220"/>
      <c r="U263" s="220"/>
      <c r="W263" s="129"/>
      <c r="X263" s="130" t="str">
        <f t="shared" ref="X263:X326" si="47">IF(W263="","",(VLOOKUP(W263,Generic_Length_Adjustment_Reason_Table_Array,2,FALSE)))</f>
        <v/>
      </c>
      <c r="Y263" s="224"/>
      <c r="Z263" s="224"/>
      <c r="AA263" s="207" t="str">
        <f t="shared" ref="AA263:AA326" si="48">IF(Z263="","",(VLOOKUP(Z263,Footpaths_Footpath_Surface_Material_Table_Array,2,FALSE)))</f>
        <v/>
      </c>
      <c r="AB263" s="224"/>
      <c r="AD263" s="129"/>
      <c r="AE263" s="130" t="str">
        <f t="shared" ref="AE263:AE326" si="49">IF(AD263="","",VLOOKUP(AD263,Surfacing_Surface_Binder_Table_Array,2,FALSE))</f>
        <v/>
      </c>
      <c r="AF263" s="129"/>
      <c r="AG263" s="207" t="str">
        <f t="shared" ref="AG263:AG326" si="50">IF(AF263="","",VLOOKUP(AF263,Footpaths_Pedestrian_Use_Table_Array,2,FALSE))</f>
        <v/>
      </c>
      <c r="AH263" s="129"/>
      <c r="AI263" s="207" t="str">
        <f t="shared" ref="AI263:AI326" si="51">IF(AH263="","",VLOOKUP(AH263,Footpaths_Pedestrian_Use_Table_Array,2,FALSE))</f>
        <v/>
      </c>
      <c r="AJ263" s="129"/>
      <c r="AK263" s="207" t="str">
        <f t="shared" ref="AK263:AK326" si="52">IF(AJ263="","",VLOOKUP(AJ263,Footpaths_Pedestrian_Use_Table_Array,2,FALSE))</f>
        <v/>
      </c>
      <c r="AP263" s="220"/>
      <c r="AQ263" s="220"/>
      <c r="AR263" s="220"/>
      <c r="AS263" s="220"/>
      <c r="AT263" s="220"/>
      <c r="AU263" s="220"/>
      <c r="AV263" s="220"/>
      <c r="AW263" s="220"/>
      <c r="AX263" s="220"/>
      <c r="AY263" s="220"/>
      <c r="AZ263" s="220"/>
      <c r="BB263" s="207" t="str">
        <f t="shared" ref="BB263:BB326" si="53">IF(BA263="","",VLOOKUP(BA263,Footpaths_Footpath_Purpose_Table_Array,2,FALSE))</f>
        <v/>
      </c>
      <c r="BC263" s="220"/>
      <c r="BD263" s="220"/>
      <c r="BE263" s="220"/>
      <c r="BF263" s="225"/>
      <c r="BG263" s="220"/>
      <c r="BH263" s="220"/>
      <c r="BI263" s="220"/>
      <c r="BJ263" s="220"/>
      <c r="BK263" s="220"/>
      <c r="BL263" s="220"/>
      <c r="BM263" s="220"/>
    </row>
    <row r="264" spans="1:65" s="119" customFormat="1" x14ac:dyDescent="0.2">
      <c r="A264" s="84"/>
      <c r="B264" s="84"/>
      <c r="C264" s="207" t="str">
        <f t="shared" si="45"/>
        <v/>
      </c>
      <c r="D264" s="73"/>
      <c r="E264" s="124"/>
      <c r="F264" s="220"/>
      <c r="H264" s="220"/>
      <c r="I264" s="224"/>
      <c r="J264" s="224"/>
      <c r="K264" s="224"/>
      <c r="L264" s="207" t="str">
        <f t="shared" si="46"/>
        <v/>
      </c>
      <c r="M264" s="220"/>
      <c r="N264" s="220"/>
      <c r="O264" s="220"/>
      <c r="P264" s="220"/>
      <c r="Q264" s="220"/>
      <c r="R264" s="220"/>
      <c r="S264" s="220"/>
      <c r="T264" s="220"/>
      <c r="U264" s="220"/>
      <c r="W264" s="129"/>
      <c r="X264" s="130" t="str">
        <f t="shared" si="47"/>
        <v/>
      </c>
      <c r="Y264" s="224"/>
      <c r="Z264" s="224"/>
      <c r="AA264" s="207" t="str">
        <f t="shared" si="48"/>
        <v/>
      </c>
      <c r="AB264" s="224"/>
      <c r="AD264" s="129"/>
      <c r="AE264" s="130" t="str">
        <f t="shared" si="49"/>
        <v/>
      </c>
      <c r="AF264" s="129"/>
      <c r="AG264" s="207" t="str">
        <f t="shared" si="50"/>
        <v/>
      </c>
      <c r="AH264" s="129"/>
      <c r="AI264" s="207" t="str">
        <f t="shared" si="51"/>
        <v/>
      </c>
      <c r="AJ264" s="129"/>
      <c r="AK264" s="207" t="str">
        <f t="shared" si="52"/>
        <v/>
      </c>
      <c r="AP264" s="220"/>
      <c r="AQ264" s="220"/>
      <c r="AR264" s="220"/>
      <c r="AS264" s="220"/>
      <c r="AT264" s="220"/>
      <c r="AU264" s="220"/>
      <c r="AV264" s="220"/>
      <c r="AW264" s="220"/>
      <c r="AX264" s="220"/>
      <c r="AY264" s="220"/>
      <c r="AZ264" s="220"/>
      <c r="BB264" s="207" t="str">
        <f t="shared" si="53"/>
        <v/>
      </c>
      <c r="BC264" s="220"/>
      <c r="BD264" s="220"/>
      <c r="BE264" s="220"/>
      <c r="BF264" s="225"/>
      <c r="BG264" s="220"/>
      <c r="BH264" s="220"/>
      <c r="BI264" s="220"/>
      <c r="BJ264" s="220"/>
      <c r="BK264" s="220"/>
      <c r="BL264" s="220"/>
      <c r="BM264" s="220"/>
    </row>
    <row r="265" spans="1:65" s="119" customFormat="1" x14ac:dyDescent="0.2">
      <c r="A265" s="84"/>
      <c r="B265" s="84"/>
      <c r="C265" s="207" t="str">
        <f t="shared" si="45"/>
        <v/>
      </c>
      <c r="D265" s="73"/>
      <c r="E265" s="124"/>
      <c r="F265" s="220"/>
      <c r="H265" s="220"/>
      <c r="I265" s="224"/>
      <c r="J265" s="224"/>
      <c r="K265" s="224"/>
      <c r="L265" s="207" t="str">
        <f t="shared" si="46"/>
        <v/>
      </c>
      <c r="M265" s="220"/>
      <c r="N265" s="220"/>
      <c r="O265" s="220"/>
      <c r="P265" s="220"/>
      <c r="Q265" s="220"/>
      <c r="R265" s="220"/>
      <c r="S265" s="220"/>
      <c r="T265" s="220"/>
      <c r="U265" s="220"/>
      <c r="W265" s="129"/>
      <c r="X265" s="130" t="str">
        <f t="shared" si="47"/>
        <v/>
      </c>
      <c r="Y265" s="224"/>
      <c r="Z265" s="224"/>
      <c r="AA265" s="207" t="str">
        <f t="shared" si="48"/>
        <v/>
      </c>
      <c r="AB265" s="224"/>
      <c r="AD265" s="129"/>
      <c r="AE265" s="130" t="str">
        <f t="shared" si="49"/>
        <v/>
      </c>
      <c r="AF265" s="129"/>
      <c r="AG265" s="207" t="str">
        <f t="shared" si="50"/>
        <v/>
      </c>
      <c r="AH265" s="129"/>
      <c r="AI265" s="207" t="str">
        <f t="shared" si="51"/>
        <v/>
      </c>
      <c r="AJ265" s="129"/>
      <c r="AK265" s="207" t="str">
        <f t="shared" si="52"/>
        <v/>
      </c>
      <c r="AP265" s="220"/>
      <c r="AQ265" s="220"/>
      <c r="AR265" s="220"/>
      <c r="AS265" s="220"/>
      <c r="AT265" s="220"/>
      <c r="AU265" s="220"/>
      <c r="AV265" s="220"/>
      <c r="AW265" s="220"/>
      <c r="AX265" s="220"/>
      <c r="AY265" s="220"/>
      <c r="AZ265" s="220"/>
      <c r="BB265" s="207" t="str">
        <f t="shared" si="53"/>
        <v/>
      </c>
      <c r="BC265" s="220"/>
      <c r="BD265" s="220"/>
      <c r="BE265" s="220"/>
      <c r="BF265" s="225"/>
      <c r="BG265" s="220"/>
      <c r="BH265" s="220"/>
      <c r="BI265" s="220"/>
      <c r="BJ265" s="220"/>
      <c r="BK265" s="220"/>
      <c r="BL265" s="220"/>
      <c r="BM265" s="220"/>
    </row>
    <row r="266" spans="1:65" s="119" customFormat="1" x14ac:dyDescent="0.2">
      <c r="A266" s="84"/>
      <c r="B266" s="84"/>
      <c r="C266" s="207" t="str">
        <f t="shared" si="45"/>
        <v/>
      </c>
      <c r="D266" s="73"/>
      <c r="E266" s="124"/>
      <c r="F266" s="220"/>
      <c r="H266" s="220"/>
      <c r="I266" s="224"/>
      <c r="J266" s="224"/>
      <c r="K266" s="224"/>
      <c r="L266" s="207" t="str">
        <f t="shared" si="46"/>
        <v/>
      </c>
      <c r="M266" s="220"/>
      <c r="N266" s="220"/>
      <c r="O266" s="220"/>
      <c r="P266" s="220"/>
      <c r="Q266" s="220"/>
      <c r="R266" s="220"/>
      <c r="S266" s="220"/>
      <c r="T266" s="220"/>
      <c r="U266" s="220"/>
      <c r="W266" s="129"/>
      <c r="X266" s="130" t="str">
        <f t="shared" si="47"/>
        <v/>
      </c>
      <c r="Y266" s="224"/>
      <c r="Z266" s="224"/>
      <c r="AA266" s="207" t="str">
        <f t="shared" si="48"/>
        <v/>
      </c>
      <c r="AB266" s="224"/>
      <c r="AD266" s="129"/>
      <c r="AE266" s="130" t="str">
        <f t="shared" si="49"/>
        <v/>
      </c>
      <c r="AF266" s="129"/>
      <c r="AG266" s="207" t="str">
        <f t="shared" si="50"/>
        <v/>
      </c>
      <c r="AH266" s="129"/>
      <c r="AI266" s="207" t="str">
        <f t="shared" si="51"/>
        <v/>
      </c>
      <c r="AJ266" s="129"/>
      <c r="AK266" s="207" t="str">
        <f t="shared" si="52"/>
        <v/>
      </c>
      <c r="AP266" s="220"/>
      <c r="AQ266" s="220"/>
      <c r="AR266" s="220"/>
      <c r="AS266" s="220"/>
      <c r="AT266" s="220"/>
      <c r="AU266" s="220"/>
      <c r="AV266" s="220"/>
      <c r="AW266" s="220"/>
      <c r="AX266" s="220"/>
      <c r="AY266" s="220"/>
      <c r="AZ266" s="220"/>
      <c r="BB266" s="207" t="str">
        <f t="shared" si="53"/>
        <v/>
      </c>
      <c r="BC266" s="220"/>
      <c r="BD266" s="220"/>
      <c r="BE266" s="220"/>
      <c r="BF266" s="225"/>
      <c r="BG266" s="220"/>
      <c r="BH266" s="220"/>
      <c r="BI266" s="220"/>
      <c r="BJ266" s="220"/>
      <c r="BK266" s="220"/>
      <c r="BL266" s="220"/>
      <c r="BM266" s="220"/>
    </row>
    <row r="267" spans="1:65" s="119" customFormat="1" x14ac:dyDescent="0.2">
      <c r="A267" s="84"/>
      <c r="B267" s="84"/>
      <c r="C267" s="207" t="str">
        <f t="shared" si="45"/>
        <v/>
      </c>
      <c r="D267" s="73"/>
      <c r="E267" s="124"/>
      <c r="F267" s="220"/>
      <c r="H267" s="220"/>
      <c r="I267" s="224"/>
      <c r="J267" s="224"/>
      <c r="K267" s="224"/>
      <c r="L267" s="207" t="str">
        <f t="shared" si="46"/>
        <v/>
      </c>
      <c r="M267" s="220"/>
      <c r="N267" s="220"/>
      <c r="O267" s="220"/>
      <c r="P267" s="220"/>
      <c r="Q267" s="220"/>
      <c r="R267" s="220"/>
      <c r="S267" s="220"/>
      <c r="T267" s="220"/>
      <c r="U267" s="220"/>
      <c r="W267" s="129"/>
      <c r="X267" s="130" t="str">
        <f t="shared" si="47"/>
        <v/>
      </c>
      <c r="Y267" s="224"/>
      <c r="Z267" s="224"/>
      <c r="AA267" s="207" t="str">
        <f t="shared" si="48"/>
        <v/>
      </c>
      <c r="AB267" s="224"/>
      <c r="AD267" s="129"/>
      <c r="AE267" s="130" t="str">
        <f t="shared" si="49"/>
        <v/>
      </c>
      <c r="AF267" s="129"/>
      <c r="AG267" s="207" t="str">
        <f t="shared" si="50"/>
        <v/>
      </c>
      <c r="AH267" s="129"/>
      <c r="AI267" s="207" t="str">
        <f t="shared" si="51"/>
        <v/>
      </c>
      <c r="AJ267" s="129"/>
      <c r="AK267" s="207" t="str">
        <f t="shared" si="52"/>
        <v/>
      </c>
      <c r="AP267" s="220"/>
      <c r="AQ267" s="220"/>
      <c r="AR267" s="220"/>
      <c r="AS267" s="220"/>
      <c r="AT267" s="220"/>
      <c r="AU267" s="220"/>
      <c r="AV267" s="220"/>
      <c r="AW267" s="220"/>
      <c r="AX267" s="220"/>
      <c r="AY267" s="220"/>
      <c r="AZ267" s="220"/>
      <c r="BB267" s="207" t="str">
        <f t="shared" si="53"/>
        <v/>
      </c>
      <c r="BC267" s="220"/>
      <c r="BD267" s="220"/>
      <c r="BE267" s="220"/>
      <c r="BF267" s="225"/>
      <c r="BG267" s="220"/>
      <c r="BH267" s="220"/>
      <c r="BI267" s="220"/>
      <c r="BJ267" s="220"/>
      <c r="BK267" s="220"/>
      <c r="BL267" s="220"/>
      <c r="BM267" s="220"/>
    </row>
    <row r="268" spans="1:65" s="119" customFormat="1" x14ac:dyDescent="0.2">
      <c r="A268" s="84"/>
      <c r="B268" s="84"/>
      <c r="C268" s="207" t="str">
        <f t="shared" si="45"/>
        <v/>
      </c>
      <c r="D268" s="73"/>
      <c r="E268" s="124"/>
      <c r="F268" s="220"/>
      <c r="H268" s="220"/>
      <c r="I268" s="224"/>
      <c r="J268" s="224"/>
      <c r="K268" s="224"/>
      <c r="L268" s="207" t="str">
        <f t="shared" si="46"/>
        <v/>
      </c>
      <c r="M268" s="220"/>
      <c r="N268" s="220"/>
      <c r="O268" s="220"/>
      <c r="P268" s="220"/>
      <c r="Q268" s="220"/>
      <c r="R268" s="220"/>
      <c r="S268" s="220"/>
      <c r="T268" s="220"/>
      <c r="U268" s="220"/>
      <c r="W268" s="129"/>
      <c r="X268" s="130" t="str">
        <f t="shared" si="47"/>
        <v/>
      </c>
      <c r="Y268" s="224"/>
      <c r="Z268" s="224"/>
      <c r="AA268" s="207" t="str">
        <f t="shared" si="48"/>
        <v/>
      </c>
      <c r="AB268" s="224"/>
      <c r="AD268" s="129"/>
      <c r="AE268" s="130" t="str">
        <f t="shared" si="49"/>
        <v/>
      </c>
      <c r="AF268" s="129"/>
      <c r="AG268" s="207" t="str">
        <f t="shared" si="50"/>
        <v/>
      </c>
      <c r="AH268" s="129"/>
      <c r="AI268" s="207" t="str">
        <f t="shared" si="51"/>
        <v/>
      </c>
      <c r="AJ268" s="129"/>
      <c r="AK268" s="207" t="str">
        <f t="shared" si="52"/>
        <v/>
      </c>
      <c r="AP268" s="220"/>
      <c r="AQ268" s="220"/>
      <c r="AR268" s="220"/>
      <c r="AS268" s="220"/>
      <c r="AT268" s="220"/>
      <c r="AU268" s="220"/>
      <c r="AV268" s="220"/>
      <c r="AW268" s="220"/>
      <c r="AX268" s="220"/>
      <c r="AY268" s="220"/>
      <c r="AZ268" s="220"/>
      <c r="BB268" s="207" t="str">
        <f t="shared" si="53"/>
        <v/>
      </c>
      <c r="BC268" s="220"/>
      <c r="BD268" s="220"/>
      <c r="BE268" s="220"/>
      <c r="BF268" s="225"/>
      <c r="BG268" s="220"/>
      <c r="BH268" s="220"/>
      <c r="BI268" s="220"/>
      <c r="BJ268" s="220"/>
      <c r="BK268" s="220"/>
      <c r="BL268" s="220"/>
      <c r="BM268" s="220"/>
    </row>
    <row r="269" spans="1:65" s="119" customFormat="1" x14ac:dyDescent="0.2">
      <c r="A269" s="84"/>
      <c r="B269" s="84"/>
      <c r="C269" s="207" t="str">
        <f t="shared" si="45"/>
        <v/>
      </c>
      <c r="D269" s="73"/>
      <c r="E269" s="124"/>
      <c r="F269" s="220"/>
      <c r="H269" s="220"/>
      <c r="I269" s="224"/>
      <c r="J269" s="224"/>
      <c r="K269" s="224"/>
      <c r="L269" s="207" t="str">
        <f t="shared" si="46"/>
        <v/>
      </c>
      <c r="M269" s="220"/>
      <c r="N269" s="220"/>
      <c r="O269" s="220"/>
      <c r="P269" s="220"/>
      <c r="Q269" s="220"/>
      <c r="R269" s="220"/>
      <c r="S269" s="220"/>
      <c r="T269" s="220"/>
      <c r="U269" s="220"/>
      <c r="W269" s="129"/>
      <c r="X269" s="130" t="str">
        <f t="shared" si="47"/>
        <v/>
      </c>
      <c r="Y269" s="224"/>
      <c r="Z269" s="224"/>
      <c r="AA269" s="207" t="str">
        <f t="shared" si="48"/>
        <v/>
      </c>
      <c r="AB269" s="224"/>
      <c r="AD269" s="129"/>
      <c r="AE269" s="130" t="str">
        <f t="shared" si="49"/>
        <v/>
      </c>
      <c r="AF269" s="129"/>
      <c r="AG269" s="207" t="str">
        <f t="shared" si="50"/>
        <v/>
      </c>
      <c r="AH269" s="129"/>
      <c r="AI269" s="207" t="str">
        <f t="shared" si="51"/>
        <v/>
      </c>
      <c r="AJ269" s="129"/>
      <c r="AK269" s="207" t="str">
        <f t="shared" si="52"/>
        <v/>
      </c>
      <c r="AP269" s="220"/>
      <c r="AQ269" s="220"/>
      <c r="AR269" s="220"/>
      <c r="AS269" s="220"/>
      <c r="AT269" s="220"/>
      <c r="AU269" s="220"/>
      <c r="AV269" s="220"/>
      <c r="AW269" s="220"/>
      <c r="AX269" s="220"/>
      <c r="AY269" s="220"/>
      <c r="AZ269" s="220"/>
      <c r="BB269" s="207" t="str">
        <f t="shared" si="53"/>
        <v/>
      </c>
      <c r="BC269" s="220"/>
      <c r="BD269" s="220"/>
      <c r="BE269" s="220"/>
      <c r="BF269" s="225"/>
      <c r="BG269" s="220"/>
      <c r="BH269" s="220"/>
      <c r="BI269" s="220"/>
      <c r="BJ269" s="220"/>
      <c r="BK269" s="220"/>
      <c r="BL269" s="220"/>
      <c r="BM269" s="220"/>
    </row>
    <row r="270" spans="1:65" s="119" customFormat="1" x14ac:dyDescent="0.2">
      <c r="A270" s="84"/>
      <c r="B270" s="84"/>
      <c r="C270" s="207" t="str">
        <f t="shared" si="45"/>
        <v/>
      </c>
      <c r="D270" s="73"/>
      <c r="E270" s="124"/>
      <c r="F270" s="220"/>
      <c r="H270" s="220"/>
      <c r="I270" s="224"/>
      <c r="J270" s="224"/>
      <c r="K270" s="224"/>
      <c r="L270" s="207" t="str">
        <f t="shared" si="46"/>
        <v/>
      </c>
      <c r="M270" s="220"/>
      <c r="N270" s="220"/>
      <c r="O270" s="220"/>
      <c r="P270" s="220"/>
      <c r="Q270" s="220"/>
      <c r="R270" s="220"/>
      <c r="S270" s="220"/>
      <c r="T270" s="220"/>
      <c r="U270" s="220"/>
      <c r="W270" s="129"/>
      <c r="X270" s="130" t="str">
        <f t="shared" si="47"/>
        <v/>
      </c>
      <c r="Y270" s="224"/>
      <c r="Z270" s="224"/>
      <c r="AA270" s="207" t="str">
        <f t="shared" si="48"/>
        <v/>
      </c>
      <c r="AB270" s="224"/>
      <c r="AD270" s="129"/>
      <c r="AE270" s="130" t="str">
        <f t="shared" si="49"/>
        <v/>
      </c>
      <c r="AF270" s="129"/>
      <c r="AG270" s="207" t="str">
        <f t="shared" si="50"/>
        <v/>
      </c>
      <c r="AH270" s="129"/>
      <c r="AI270" s="207" t="str">
        <f t="shared" si="51"/>
        <v/>
      </c>
      <c r="AJ270" s="129"/>
      <c r="AK270" s="207" t="str">
        <f t="shared" si="52"/>
        <v/>
      </c>
      <c r="AP270" s="220"/>
      <c r="AQ270" s="220"/>
      <c r="AR270" s="220"/>
      <c r="AS270" s="220"/>
      <c r="AT270" s="220"/>
      <c r="AU270" s="220"/>
      <c r="AV270" s="220"/>
      <c r="AW270" s="220"/>
      <c r="AX270" s="220"/>
      <c r="AY270" s="220"/>
      <c r="AZ270" s="220"/>
      <c r="BB270" s="207" t="str">
        <f t="shared" si="53"/>
        <v/>
      </c>
      <c r="BC270" s="220"/>
      <c r="BD270" s="220"/>
      <c r="BE270" s="220"/>
      <c r="BF270" s="225"/>
      <c r="BG270" s="220"/>
      <c r="BH270" s="220"/>
      <c r="BI270" s="220"/>
      <c r="BJ270" s="220"/>
      <c r="BK270" s="220"/>
      <c r="BL270" s="220"/>
      <c r="BM270" s="220"/>
    </row>
    <row r="271" spans="1:65" s="119" customFormat="1" x14ac:dyDescent="0.2">
      <c r="A271" s="84"/>
      <c r="B271" s="84"/>
      <c r="C271" s="207" t="str">
        <f t="shared" si="45"/>
        <v/>
      </c>
      <c r="D271" s="73"/>
      <c r="E271" s="124"/>
      <c r="F271" s="220"/>
      <c r="H271" s="220"/>
      <c r="I271" s="224"/>
      <c r="J271" s="224"/>
      <c r="K271" s="224"/>
      <c r="L271" s="207" t="str">
        <f t="shared" si="46"/>
        <v/>
      </c>
      <c r="M271" s="220"/>
      <c r="N271" s="220"/>
      <c r="O271" s="220"/>
      <c r="P271" s="220"/>
      <c r="Q271" s="220"/>
      <c r="R271" s="220"/>
      <c r="S271" s="220"/>
      <c r="T271" s="220"/>
      <c r="U271" s="220"/>
      <c r="W271" s="129"/>
      <c r="X271" s="130" t="str">
        <f t="shared" si="47"/>
        <v/>
      </c>
      <c r="Y271" s="224"/>
      <c r="Z271" s="224"/>
      <c r="AA271" s="207" t="str">
        <f t="shared" si="48"/>
        <v/>
      </c>
      <c r="AB271" s="224"/>
      <c r="AD271" s="129"/>
      <c r="AE271" s="130" t="str">
        <f t="shared" si="49"/>
        <v/>
      </c>
      <c r="AF271" s="129"/>
      <c r="AG271" s="207" t="str">
        <f t="shared" si="50"/>
        <v/>
      </c>
      <c r="AH271" s="129"/>
      <c r="AI271" s="207" t="str">
        <f t="shared" si="51"/>
        <v/>
      </c>
      <c r="AJ271" s="129"/>
      <c r="AK271" s="207" t="str">
        <f t="shared" si="52"/>
        <v/>
      </c>
      <c r="AP271" s="220"/>
      <c r="AQ271" s="220"/>
      <c r="AR271" s="220"/>
      <c r="AS271" s="220"/>
      <c r="AT271" s="220"/>
      <c r="AU271" s="220"/>
      <c r="AV271" s="220"/>
      <c r="AW271" s="220"/>
      <c r="AX271" s="220"/>
      <c r="AY271" s="220"/>
      <c r="AZ271" s="220"/>
      <c r="BB271" s="207" t="str">
        <f t="shared" si="53"/>
        <v/>
      </c>
      <c r="BC271" s="220"/>
      <c r="BD271" s="220"/>
      <c r="BE271" s="220"/>
      <c r="BF271" s="225"/>
      <c r="BG271" s="220"/>
      <c r="BH271" s="220"/>
      <c r="BI271" s="220"/>
      <c r="BJ271" s="220"/>
      <c r="BK271" s="220"/>
      <c r="BL271" s="220"/>
      <c r="BM271" s="220"/>
    </row>
    <row r="272" spans="1:65" s="119" customFormat="1" x14ac:dyDescent="0.2">
      <c r="A272" s="84"/>
      <c r="B272" s="84"/>
      <c r="C272" s="207" t="str">
        <f t="shared" si="45"/>
        <v/>
      </c>
      <c r="D272" s="73"/>
      <c r="E272" s="124"/>
      <c r="F272" s="220"/>
      <c r="H272" s="220"/>
      <c r="I272" s="224"/>
      <c r="J272" s="224"/>
      <c r="K272" s="224"/>
      <c r="L272" s="207" t="str">
        <f t="shared" si="46"/>
        <v/>
      </c>
      <c r="M272" s="220"/>
      <c r="N272" s="220"/>
      <c r="O272" s="220"/>
      <c r="P272" s="220"/>
      <c r="Q272" s="220"/>
      <c r="R272" s="220"/>
      <c r="S272" s="220"/>
      <c r="T272" s="220"/>
      <c r="U272" s="220"/>
      <c r="W272" s="129"/>
      <c r="X272" s="130" t="str">
        <f t="shared" si="47"/>
        <v/>
      </c>
      <c r="Y272" s="224"/>
      <c r="Z272" s="224"/>
      <c r="AA272" s="207" t="str">
        <f t="shared" si="48"/>
        <v/>
      </c>
      <c r="AB272" s="224"/>
      <c r="AD272" s="129"/>
      <c r="AE272" s="130" t="str">
        <f t="shared" si="49"/>
        <v/>
      </c>
      <c r="AF272" s="129"/>
      <c r="AG272" s="207" t="str">
        <f t="shared" si="50"/>
        <v/>
      </c>
      <c r="AH272" s="129"/>
      <c r="AI272" s="207" t="str">
        <f t="shared" si="51"/>
        <v/>
      </c>
      <c r="AJ272" s="129"/>
      <c r="AK272" s="207" t="str">
        <f t="shared" si="52"/>
        <v/>
      </c>
      <c r="AP272" s="220"/>
      <c r="AQ272" s="220"/>
      <c r="AR272" s="220"/>
      <c r="AS272" s="220"/>
      <c r="AT272" s="220"/>
      <c r="AU272" s="220"/>
      <c r="AV272" s="220"/>
      <c r="AW272" s="220"/>
      <c r="AX272" s="220"/>
      <c r="AY272" s="220"/>
      <c r="AZ272" s="220"/>
      <c r="BB272" s="207" t="str">
        <f t="shared" si="53"/>
        <v/>
      </c>
      <c r="BC272" s="220"/>
      <c r="BD272" s="220"/>
      <c r="BE272" s="220"/>
      <c r="BF272" s="225"/>
      <c r="BG272" s="220"/>
      <c r="BH272" s="220"/>
      <c r="BI272" s="220"/>
      <c r="BJ272" s="220"/>
      <c r="BK272" s="220"/>
      <c r="BL272" s="220"/>
      <c r="BM272" s="220"/>
    </row>
    <row r="273" spans="1:65" s="119" customFormat="1" x14ac:dyDescent="0.2">
      <c r="A273" s="84"/>
      <c r="B273" s="84"/>
      <c r="C273" s="207" t="str">
        <f t="shared" si="45"/>
        <v/>
      </c>
      <c r="D273" s="73"/>
      <c r="E273" s="124"/>
      <c r="F273" s="220"/>
      <c r="H273" s="220"/>
      <c r="I273" s="224"/>
      <c r="J273" s="224"/>
      <c r="K273" s="224"/>
      <c r="L273" s="207" t="str">
        <f t="shared" si="46"/>
        <v/>
      </c>
      <c r="M273" s="220"/>
      <c r="N273" s="220"/>
      <c r="O273" s="220"/>
      <c r="P273" s="220"/>
      <c r="Q273" s="220"/>
      <c r="R273" s="220"/>
      <c r="S273" s="220"/>
      <c r="T273" s="220"/>
      <c r="U273" s="220"/>
      <c r="W273" s="129"/>
      <c r="X273" s="130" t="str">
        <f t="shared" si="47"/>
        <v/>
      </c>
      <c r="Y273" s="224"/>
      <c r="Z273" s="224"/>
      <c r="AA273" s="207" t="str">
        <f t="shared" si="48"/>
        <v/>
      </c>
      <c r="AB273" s="224"/>
      <c r="AD273" s="129"/>
      <c r="AE273" s="130" t="str">
        <f t="shared" si="49"/>
        <v/>
      </c>
      <c r="AF273" s="129"/>
      <c r="AG273" s="207" t="str">
        <f t="shared" si="50"/>
        <v/>
      </c>
      <c r="AH273" s="129"/>
      <c r="AI273" s="207" t="str">
        <f t="shared" si="51"/>
        <v/>
      </c>
      <c r="AJ273" s="129"/>
      <c r="AK273" s="207" t="str">
        <f t="shared" si="52"/>
        <v/>
      </c>
      <c r="AP273" s="220"/>
      <c r="AQ273" s="220"/>
      <c r="AR273" s="220"/>
      <c r="AS273" s="220"/>
      <c r="AT273" s="220"/>
      <c r="AU273" s="220"/>
      <c r="AV273" s="220"/>
      <c r="AW273" s="220"/>
      <c r="AX273" s="220"/>
      <c r="AY273" s="220"/>
      <c r="AZ273" s="220"/>
      <c r="BB273" s="207" t="str">
        <f t="shared" si="53"/>
        <v/>
      </c>
      <c r="BC273" s="220"/>
      <c r="BD273" s="220"/>
      <c r="BE273" s="220"/>
      <c r="BF273" s="225"/>
      <c r="BG273" s="220"/>
      <c r="BH273" s="220"/>
      <c r="BI273" s="220"/>
      <c r="BJ273" s="220"/>
      <c r="BK273" s="220"/>
      <c r="BL273" s="220"/>
      <c r="BM273" s="220"/>
    </row>
    <row r="274" spans="1:65" s="119" customFormat="1" x14ac:dyDescent="0.2">
      <c r="A274" s="84"/>
      <c r="B274" s="84"/>
      <c r="C274" s="207" t="str">
        <f t="shared" si="45"/>
        <v/>
      </c>
      <c r="D274" s="73"/>
      <c r="E274" s="124"/>
      <c r="F274" s="220"/>
      <c r="H274" s="220"/>
      <c r="I274" s="224"/>
      <c r="J274" s="224"/>
      <c r="K274" s="224"/>
      <c r="L274" s="207" t="str">
        <f t="shared" si="46"/>
        <v/>
      </c>
      <c r="M274" s="220"/>
      <c r="N274" s="220"/>
      <c r="O274" s="220"/>
      <c r="P274" s="220"/>
      <c r="Q274" s="220"/>
      <c r="R274" s="220"/>
      <c r="S274" s="220"/>
      <c r="T274" s="220"/>
      <c r="U274" s="220"/>
      <c r="W274" s="129"/>
      <c r="X274" s="130" t="str">
        <f t="shared" si="47"/>
        <v/>
      </c>
      <c r="Y274" s="224"/>
      <c r="Z274" s="224"/>
      <c r="AA274" s="207" t="str">
        <f t="shared" si="48"/>
        <v/>
      </c>
      <c r="AB274" s="224"/>
      <c r="AD274" s="129"/>
      <c r="AE274" s="130" t="str">
        <f t="shared" si="49"/>
        <v/>
      </c>
      <c r="AF274" s="129"/>
      <c r="AG274" s="207" t="str">
        <f t="shared" si="50"/>
        <v/>
      </c>
      <c r="AH274" s="129"/>
      <c r="AI274" s="207" t="str">
        <f t="shared" si="51"/>
        <v/>
      </c>
      <c r="AJ274" s="129"/>
      <c r="AK274" s="207" t="str">
        <f t="shared" si="52"/>
        <v/>
      </c>
      <c r="AP274" s="220"/>
      <c r="AQ274" s="220"/>
      <c r="AR274" s="220"/>
      <c r="AS274" s="220"/>
      <c r="AT274" s="220"/>
      <c r="AU274" s="220"/>
      <c r="AV274" s="220"/>
      <c r="AW274" s="220"/>
      <c r="AX274" s="220"/>
      <c r="AY274" s="220"/>
      <c r="AZ274" s="220"/>
      <c r="BB274" s="207" t="str">
        <f t="shared" si="53"/>
        <v/>
      </c>
      <c r="BC274" s="220"/>
      <c r="BD274" s="220"/>
      <c r="BE274" s="220"/>
      <c r="BF274" s="225"/>
      <c r="BG274" s="220"/>
      <c r="BH274" s="220"/>
      <c r="BI274" s="220"/>
      <c r="BJ274" s="220"/>
      <c r="BK274" s="220"/>
      <c r="BL274" s="220"/>
      <c r="BM274" s="220"/>
    </row>
    <row r="275" spans="1:65" s="119" customFormat="1" x14ac:dyDescent="0.2">
      <c r="A275" s="84"/>
      <c r="B275" s="84"/>
      <c r="C275" s="207" t="str">
        <f t="shared" si="45"/>
        <v/>
      </c>
      <c r="D275" s="73"/>
      <c r="E275" s="124"/>
      <c r="F275" s="220"/>
      <c r="H275" s="220"/>
      <c r="I275" s="224"/>
      <c r="J275" s="224"/>
      <c r="K275" s="224"/>
      <c r="L275" s="207" t="str">
        <f t="shared" si="46"/>
        <v/>
      </c>
      <c r="M275" s="220"/>
      <c r="N275" s="220"/>
      <c r="O275" s="220"/>
      <c r="P275" s="220"/>
      <c r="Q275" s="220"/>
      <c r="R275" s="220"/>
      <c r="S275" s="220"/>
      <c r="T275" s="220"/>
      <c r="U275" s="220"/>
      <c r="W275" s="129"/>
      <c r="X275" s="130" t="str">
        <f t="shared" si="47"/>
        <v/>
      </c>
      <c r="Y275" s="224"/>
      <c r="Z275" s="224"/>
      <c r="AA275" s="207" t="str">
        <f t="shared" si="48"/>
        <v/>
      </c>
      <c r="AB275" s="224"/>
      <c r="AD275" s="129"/>
      <c r="AE275" s="130" t="str">
        <f t="shared" si="49"/>
        <v/>
      </c>
      <c r="AF275" s="129"/>
      <c r="AG275" s="207" t="str">
        <f t="shared" si="50"/>
        <v/>
      </c>
      <c r="AH275" s="129"/>
      <c r="AI275" s="207" t="str">
        <f t="shared" si="51"/>
        <v/>
      </c>
      <c r="AJ275" s="129"/>
      <c r="AK275" s="207" t="str">
        <f t="shared" si="52"/>
        <v/>
      </c>
      <c r="AP275" s="220"/>
      <c r="AQ275" s="220"/>
      <c r="AR275" s="220"/>
      <c r="AS275" s="220"/>
      <c r="AT275" s="220"/>
      <c r="AU275" s="220"/>
      <c r="AV275" s="220"/>
      <c r="AW275" s="220"/>
      <c r="AX275" s="220"/>
      <c r="AY275" s="220"/>
      <c r="AZ275" s="220"/>
      <c r="BB275" s="207" t="str">
        <f t="shared" si="53"/>
        <v/>
      </c>
      <c r="BC275" s="220"/>
      <c r="BD275" s="220"/>
      <c r="BE275" s="220"/>
      <c r="BF275" s="225"/>
      <c r="BG275" s="220"/>
      <c r="BH275" s="220"/>
      <c r="BI275" s="220"/>
      <c r="BJ275" s="220"/>
      <c r="BK275" s="220"/>
      <c r="BL275" s="220"/>
      <c r="BM275" s="220"/>
    </row>
    <row r="276" spans="1:65" s="119" customFormat="1" x14ac:dyDescent="0.2">
      <c r="A276" s="84"/>
      <c r="B276" s="84"/>
      <c r="C276" s="207" t="str">
        <f t="shared" si="45"/>
        <v/>
      </c>
      <c r="D276" s="73"/>
      <c r="E276" s="124"/>
      <c r="F276" s="220"/>
      <c r="H276" s="220"/>
      <c r="I276" s="224"/>
      <c r="J276" s="224"/>
      <c r="K276" s="224"/>
      <c r="L276" s="207" t="str">
        <f t="shared" si="46"/>
        <v/>
      </c>
      <c r="M276" s="220"/>
      <c r="N276" s="220"/>
      <c r="O276" s="220"/>
      <c r="P276" s="220"/>
      <c r="Q276" s="220"/>
      <c r="R276" s="220"/>
      <c r="S276" s="220"/>
      <c r="T276" s="220"/>
      <c r="U276" s="220"/>
      <c r="W276" s="129"/>
      <c r="X276" s="130" t="str">
        <f t="shared" si="47"/>
        <v/>
      </c>
      <c r="Y276" s="224"/>
      <c r="Z276" s="224"/>
      <c r="AA276" s="207" t="str">
        <f t="shared" si="48"/>
        <v/>
      </c>
      <c r="AB276" s="224"/>
      <c r="AD276" s="129"/>
      <c r="AE276" s="130" t="str">
        <f t="shared" si="49"/>
        <v/>
      </c>
      <c r="AF276" s="129"/>
      <c r="AG276" s="207" t="str">
        <f t="shared" si="50"/>
        <v/>
      </c>
      <c r="AH276" s="129"/>
      <c r="AI276" s="207" t="str">
        <f t="shared" si="51"/>
        <v/>
      </c>
      <c r="AJ276" s="129"/>
      <c r="AK276" s="207" t="str">
        <f t="shared" si="52"/>
        <v/>
      </c>
      <c r="AP276" s="220"/>
      <c r="AQ276" s="220"/>
      <c r="AR276" s="220"/>
      <c r="AS276" s="220"/>
      <c r="AT276" s="220"/>
      <c r="AU276" s="220"/>
      <c r="AV276" s="220"/>
      <c r="AW276" s="220"/>
      <c r="AX276" s="220"/>
      <c r="AY276" s="220"/>
      <c r="AZ276" s="220"/>
      <c r="BB276" s="207" t="str">
        <f t="shared" si="53"/>
        <v/>
      </c>
      <c r="BC276" s="220"/>
      <c r="BD276" s="220"/>
      <c r="BE276" s="220"/>
      <c r="BF276" s="225"/>
      <c r="BG276" s="220"/>
      <c r="BH276" s="220"/>
      <c r="BI276" s="220"/>
      <c r="BJ276" s="220"/>
      <c r="BK276" s="220"/>
      <c r="BL276" s="220"/>
      <c r="BM276" s="220"/>
    </row>
    <row r="277" spans="1:65" s="119" customFormat="1" x14ac:dyDescent="0.2">
      <c r="A277" s="84"/>
      <c r="B277" s="84"/>
      <c r="C277" s="207" t="str">
        <f t="shared" si="45"/>
        <v/>
      </c>
      <c r="D277" s="73"/>
      <c r="E277" s="124"/>
      <c r="F277" s="220"/>
      <c r="H277" s="220"/>
      <c r="I277" s="224"/>
      <c r="J277" s="224"/>
      <c r="K277" s="224"/>
      <c r="L277" s="207" t="str">
        <f t="shared" si="46"/>
        <v/>
      </c>
      <c r="M277" s="220"/>
      <c r="N277" s="220"/>
      <c r="O277" s="220"/>
      <c r="P277" s="220"/>
      <c r="Q277" s="220"/>
      <c r="R277" s="220"/>
      <c r="S277" s="220"/>
      <c r="T277" s="220"/>
      <c r="U277" s="220"/>
      <c r="W277" s="129"/>
      <c r="X277" s="130" t="str">
        <f t="shared" si="47"/>
        <v/>
      </c>
      <c r="Y277" s="224"/>
      <c r="Z277" s="224"/>
      <c r="AA277" s="207" t="str">
        <f t="shared" si="48"/>
        <v/>
      </c>
      <c r="AB277" s="224"/>
      <c r="AD277" s="129"/>
      <c r="AE277" s="130" t="str">
        <f t="shared" si="49"/>
        <v/>
      </c>
      <c r="AF277" s="129"/>
      <c r="AG277" s="207" t="str">
        <f t="shared" si="50"/>
        <v/>
      </c>
      <c r="AH277" s="129"/>
      <c r="AI277" s="207" t="str">
        <f t="shared" si="51"/>
        <v/>
      </c>
      <c r="AJ277" s="129"/>
      <c r="AK277" s="207" t="str">
        <f t="shared" si="52"/>
        <v/>
      </c>
      <c r="AP277" s="220"/>
      <c r="AQ277" s="220"/>
      <c r="AR277" s="220"/>
      <c r="AS277" s="220"/>
      <c r="AT277" s="220"/>
      <c r="AU277" s="220"/>
      <c r="AV277" s="220"/>
      <c r="AW277" s="220"/>
      <c r="AX277" s="220"/>
      <c r="AY277" s="220"/>
      <c r="AZ277" s="220"/>
      <c r="BB277" s="207" t="str">
        <f t="shared" si="53"/>
        <v/>
      </c>
      <c r="BC277" s="220"/>
      <c r="BD277" s="220"/>
      <c r="BE277" s="220"/>
      <c r="BF277" s="225"/>
      <c r="BG277" s="220"/>
      <c r="BH277" s="220"/>
      <c r="BI277" s="220"/>
      <c r="BJ277" s="220"/>
      <c r="BK277" s="220"/>
      <c r="BL277" s="220"/>
      <c r="BM277" s="220"/>
    </row>
    <row r="278" spans="1:65" s="119" customFormat="1" x14ac:dyDescent="0.2">
      <c r="A278" s="84"/>
      <c r="B278" s="84"/>
      <c r="C278" s="207" t="str">
        <f t="shared" si="45"/>
        <v/>
      </c>
      <c r="D278" s="73"/>
      <c r="E278" s="124"/>
      <c r="F278" s="220"/>
      <c r="H278" s="220"/>
      <c r="I278" s="224"/>
      <c r="J278" s="224"/>
      <c r="K278" s="224"/>
      <c r="L278" s="207" t="str">
        <f t="shared" si="46"/>
        <v/>
      </c>
      <c r="M278" s="220"/>
      <c r="N278" s="220"/>
      <c r="O278" s="220"/>
      <c r="P278" s="220"/>
      <c r="Q278" s="220"/>
      <c r="R278" s="220"/>
      <c r="S278" s="220"/>
      <c r="T278" s="220"/>
      <c r="U278" s="220"/>
      <c r="W278" s="129"/>
      <c r="X278" s="130" t="str">
        <f t="shared" si="47"/>
        <v/>
      </c>
      <c r="Y278" s="224"/>
      <c r="Z278" s="224"/>
      <c r="AA278" s="207" t="str">
        <f t="shared" si="48"/>
        <v/>
      </c>
      <c r="AB278" s="224"/>
      <c r="AD278" s="129"/>
      <c r="AE278" s="130" t="str">
        <f t="shared" si="49"/>
        <v/>
      </c>
      <c r="AF278" s="129"/>
      <c r="AG278" s="207" t="str">
        <f t="shared" si="50"/>
        <v/>
      </c>
      <c r="AH278" s="129"/>
      <c r="AI278" s="207" t="str">
        <f t="shared" si="51"/>
        <v/>
      </c>
      <c r="AJ278" s="129"/>
      <c r="AK278" s="207" t="str">
        <f t="shared" si="52"/>
        <v/>
      </c>
      <c r="AP278" s="220"/>
      <c r="AQ278" s="220"/>
      <c r="AR278" s="220"/>
      <c r="AS278" s="220"/>
      <c r="AT278" s="220"/>
      <c r="AU278" s="220"/>
      <c r="AV278" s="220"/>
      <c r="AW278" s="220"/>
      <c r="AX278" s="220"/>
      <c r="AY278" s="220"/>
      <c r="AZ278" s="220"/>
      <c r="BB278" s="207" t="str">
        <f t="shared" si="53"/>
        <v/>
      </c>
      <c r="BC278" s="220"/>
      <c r="BD278" s="220"/>
      <c r="BE278" s="220"/>
      <c r="BF278" s="225"/>
      <c r="BG278" s="220"/>
      <c r="BH278" s="220"/>
      <c r="BI278" s="220"/>
      <c r="BJ278" s="220"/>
      <c r="BK278" s="220"/>
      <c r="BL278" s="220"/>
      <c r="BM278" s="220"/>
    </row>
    <row r="279" spans="1:65" s="119" customFormat="1" x14ac:dyDescent="0.2">
      <c r="A279" s="84"/>
      <c r="B279" s="84"/>
      <c r="C279" s="207" t="str">
        <f t="shared" si="45"/>
        <v/>
      </c>
      <c r="D279" s="73"/>
      <c r="E279" s="124"/>
      <c r="F279" s="220"/>
      <c r="H279" s="220"/>
      <c r="I279" s="224"/>
      <c r="J279" s="224"/>
      <c r="K279" s="224"/>
      <c r="L279" s="207" t="str">
        <f t="shared" si="46"/>
        <v/>
      </c>
      <c r="M279" s="220"/>
      <c r="N279" s="220"/>
      <c r="O279" s="220"/>
      <c r="P279" s="220"/>
      <c r="Q279" s="220"/>
      <c r="R279" s="220"/>
      <c r="S279" s="220"/>
      <c r="T279" s="220"/>
      <c r="U279" s="220"/>
      <c r="W279" s="129"/>
      <c r="X279" s="130" t="str">
        <f t="shared" si="47"/>
        <v/>
      </c>
      <c r="Y279" s="224"/>
      <c r="Z279" s="224"/>
      <c r="AA279" s="207" t="str">
        <f t="shared" si="48"/>
        <v/>
      </c>
      <c r="AB279" s="224"/>
      <c r="AD279" s="129"/>
      <c r="AE279" s="130" t="str">
        <f t="shared" si="49"/>
        <v/>
      </c>
      <c r="AF279" s="129"/>
      <c r="AG279" s="207" t="str">
        <f t="shared" si="50"/>
        <v/>
      </c>
      <c r="AH279" s="129"/>
      <c r="AI279" s="207" t="str">
        <f t="shared" si="51"/>
        <v/>
      </c>
      <c r="AJ279" s="129"/>
      <c r="AK279" s="207" t="str">
        <f t="shared" si="52"/>
        <v/>
      </c>
      <c r="AP279" s="220"/>
      <c r="AQ279" s="220"/>
      <c r="AR279" s="220"/>
      <c r="AS279" s="220"/>
      <c r="AT279" s="220"/>
      <c r="AU279" s="220"/>
      <c r="AV279" s="220"/>
      <c r="AW279" s="220"/>
      <c r="AX279" s="220"/>
      <c r="AY279" s="220"/>
      <c r="AZ279" s="220"/>
      <c r="BB279" s="207" t="str">
        <f t="shared" si="53"/>
        <v/>
      </c>
      <c r="BC279" s="220"/>
      <c r="BD279" s="220"/>
      <c r="BE279" s="220"/>
      <c r="BF279" s="225"/>
      <c r="BG279" s="220"/>
      <c r="BH279" s="220"/>
      <c r="BI279" s="220"/>
      <c r="BJ279" s="220"/>
      <c r="BK279" s="220"/>
      <c r="BL279" s="220"/>
      <c r="BM279" s="220"/>
    </row>
    <row r="280" spans="1:65" s="119" customFormat="1" x14ac:dyDescent="0.2">
      <c r="A280" s="84"/>
      <c r="B280" s="84"/>
      <c r="C280" s="207" t="str">
        <f t="shared" si="45"/>
        <v/>
      </c>
      <c r="D280" s="73"/>
      <c r="E280" s="124"/>
      <c r="F280" s="220"/>
      <c r="H280" s="220"/>
      <c r="I280" s="224"/>
      <c r="J280" s="224"/>
      <c r="K280" s="224"/>
      <c r="L280" s="207" t="str">
        <f t="shared" si="46"/>
        <v/>
      </c>
      <c r="M280" s="220"/>
      <c r="N280" s="220"/>
      <c r="O280" s="220"/>
      <c r="P280" s="220"/>
      <c r="Q280" s="220"/>
      <c r="R280" s="220"/>
      <c r="S280" s="220"/>
      <c r="T280" s="220"/>
      <c r="U280" s="220"/>
      <c r="W280" s="129"/>
      <c r="X280" s="130" t="str">
        <f t="shared" si="47"/>
        <v/>
      </c>
      <c r="Y280" s="224"/>
      <c r="Z280" s="224"/>
      <c r="AA280" s="207" t="str">
        <f t="shared" si="48"/>
        <v/>
      </c>
      <c r="AB280" s="224"/>
      <c r="AD280" s="129"/>
      <c r="AE280" s="130" t="str">
        <f t="shared" si="49"/>
        <v/>
      </c>
      <c r="AF280" s="129"/>
      <c r="AG280" s="207" t="str">
        <f t="shared" si="50"/>
        <v/>
      </c>
      <c r="AH280" s="129"/>
      <c r="AI280" s="207" t="str">
        <f t="shared" si="51"/>
        <v/>
      </c>
      <c r="AJ280" s="129"/>
      <c r="AK280" s="207" t="str">
        <f t="shared" si="52"/>
        <v/>
      </c>
      <c r="AP280" s="220"/>
      <c r="AQ280" s="220"/>
      <c r="AR280" s="220"/>
      <c r="AS280" s="220"/>
      <c r="AT280" s="220"/>
      <c r="AU280" s="220"/>
      <c r="AV280" s="220"/>
      <c r="AW280" s="220"/>
      <c r="AX280" s="220"/>
      <c r="AY280" s="220"/>
      <c r="AZ280" s="220"/>
      <c r="BB280" s="207" t="str">
        <f t="shared" si="53"/>
        <v/>
      </c>
      <c r="BC280" s="220"/>
      <c r="BD280" s="220"/>
      <c r="BE280" s="220"/>
      <c r="BF280" s="225"/>
      <c r="BG280" s="220"/>
      <c r="BH280" s="220"/>
      <c r="BI280" s="220"/>
      <c r="BJ280" s="220"/>
      <c r="BK280" s="220"/>
      <c r="BL280" s="220"/>
      <c r="BM280" s="220"/>
    </row>
    <row r="281" spans="1:65" s="119" customFormat="1" x14ac:dyDescent="0.2">
      <c r="A281" s="84"/>
      <c r="B281" s="84"/>
      <c r="C281" s="207" t="str">
        <f t="shared" si="45"/>
        <v/>
      </c>
      <c r="D281" s="73"/>
      <c r="E281" s="124"/>
      <c r="F281" s="220"/>
      <c r="H281" s="220"/>
      <c r="I281" s="224"/>
      <c r="J281" s="224"/>
      <c r="K281" s="224"/>
      <c r="L281" s="207" t="str">
        <f t="shared" si="46"/>
        <v/>
      </c>
      <c r="M281" s="220"/>
      <c r="N281" s="220"/>
      <c r="O281" s="220"/>
      <c r="P281" s="220"/>
      <c r="Q281" s="220"/>
      <c r="R281" s="220"/>
      <c r="S281" s="220"/>
      <c r="T281" s="220"/>
      <c r="U281" s="220"/>
      <c r="W281" s="129"/>
      <c r="X281" s="130" t="str">
        <f t="shared" si="47"/>
        <v/>
      </c>
      <c r="Y281" s="224"/>
      <c r="Z281" s="224"/>
      <c r="AA281" s="207" t="str">
        <f t="shared" si="48"/>
        <v/>
      </c>
      <c r="AB281" s="224"/>
      <c r="AD281" s="129"/>
      <c r="AE281" s="130" t="str">
        <f t="shared" si="49"/>
        <v/>
      </c>
      <c r="AF281" s="129"/>
      <c r="AG281" s="207" t="str">
        <f t="shared" si="50"/>
        <v/>
      </c>
      <c r="AH281" s="129"/>
      <c r="AI281" s="207" t="str">
        <f t="shared" si="51"/>
        <v/>
      </c>
      <c r="AJ281" s="129"/>
      <c r="AK281" s="207" t="str">
        <f t="shared" si="52"/>
        <v/>
      </c>
      <c r="AP281" s="220"/>
      <c r="AQ281" s="220"/>
      <c r="AR281" s="220"/>
      <c r="AS281" s="220"/>
      <c r="AT281" s="220"/>
      <c r="AU281" s="220"/>
      <c r="AV281" s="220"/>
      <c r="AW281" s="220"/>
      <c r="AX281" s="220"/>
      <c r="AY281" s="220"/>
      <c r="AZ281" s="220"/>
      <c r="BB281" s="207" t="str">
        <f t="shared" si="53"/>
        <v/>
      </c>
      <c r="BC281" s="220"/>
      <c r="BD281" s="220"/>
      <c r="BE281" s="220"/>
      <c r="BF281" s="225"/>
      <c r="BG281" s="220"/>
      <c r="BH281" s="220"/>
      <c r="BI281" s="220"/>
      <c r="BJ281" s="220"/>
      <c r="BK281" s="220"/>
      <c r="BL281" s="220"/>
      <c r="BM281" s="220"/>
    </row>
    <row r="282" spans="1:65" s="119" customFormat="1" x14ac:dyDescent="0.2">
      <c r="A282" s="84"/>
      <c r="B282" s="84"/>
      <c r="C282" s="207" t="str">
        <f t="shared" si="45"/>
        <v/>
      </c>
      <c r="D282" s="73"/>
      <c r="E282" s="124"/>
      <c r="F282" s="220"/>
      <c r="H282" s="220"/>
      <c r="I282" s="224"/>
      <c r="J282" s="224"/>
      <c r="K282" s="224"/>
      <c r="L282" s="207" t="str">
        <f t="shared" si="46"/>
        <v/>
      </c>
      <c r="M282" s="220"/>
      <c r="N282" s="220"/>
      <c r="O282" s="220"/>
      <c r="P282" s="220"/>
      <c r="Q282" s="220"/>
      <c r="R282" s="220"/>
      <c r="S282" s="220"/>
      <c r="T282" s="220"/>
      <c r="U282" s="220"/>
      <c r="W282" s="129"/>
      <c r="X282" s="130" t="str">
        <f t="shared" si="47"/>
        <v/>
      </c>
      <c r="Y282" s="224"/>
      <c r="Z282" s="224"/>
      <c r="AA282" s="207" t="str">
        <f t="shared" si="48"/>
        <v/>
      </c>
      <c r="AB282" s="224"/>
      <c r="AD282" s="129"/>
      <c r="AE282" s="130" t="str">
        <f t="shared" si="49"/>
        <v/>
      </c>
      <c r="AF282" s="129"/>
      <c r="AG282" s="207" t="str">
        <f t="shared" si="50"/>
        <v/>
      </c>
      <c r="AH282" s="129"/>
      <c r="AI282" s="207" t="str">
        <f t="shared" si="51"/>
        <v/>
      </c>
      <c r="AJ282" s="129"/>
      <c r="AK282" s="207" t="str">
        <f t="shared" si="52"/>
        <v/>
      </c>
      <c r="AP282" s="220"/>
      <c r="AQ282" s="220"/>
      <c r="AR282" s="220"/>
      <c r="AS282" s="220"/>
      <c r="AT282" s="220"/>
      <c r="AU282" s="220"/>
      <c r="AV282" s="220"/>
      <c r="AW282" s="220"/>
      <c r="AX282" s="220"/>
      <c r="AY282" s="220"/>
      <c r="AZ282" s="220"/>
      <c r="BB282" s="207" t="str">
        <f t="shared" si="53"/>
        <v/>
      </c>
      <c r="BC282" s="220"/>
      <c r="BD282" s="220"/>
      <c r="BE282" s="220"/>
      <c r="BF282" s="225"/>
      <c r="BG282" s="220"/>
      <c r="BH282" s="220"/>
      <c r="BI282" s="220"/>
      <c r="BJ282" s="220"/>
      <c r="BK282" s="220"/>
      <c r="BL282" s="220"/>
      <c r="BM282" s="220"/>
    </row>
    <row r="283" spans="1:65" s="119" customFormat="1" x14ac:dyDescent="0.2">
      <c r="A283" s="84"/>
      <c r="B283" s="84"/>
      <c r="C283" s="207" t="str">
        <f t="shared" si="45"/>
        <v/>
      </c>
      <c r="D283" s="73"/>
      <c r="E283" s="124"/>
      <c r="F283" s="220"/>
      <c r="H283" s="220"/>
      <c r="I283" s="224"/>
      <c r="J283" s="224"/>
      <c r="K283" s="224"/>
      <c r="L283" s="207" t="str">
        <f t="shared" si="46"/>
        <v/>
      </c>
      <c r="M283" s="220"/>
      <c r="N283" s="220"/>
      <c r="O283" s="220"/>
      <c r="P283" s="220"/>
      <c r="Q283" s="220"/>
      <c r="R283" s="220"/>
      <c r="S283" s="220"/>
      <c r="T283" s="220"/>
      <c r="U283" s="220"/>
      <c r="W283" s="129"/>
      <c r="X283" s="130" t="str">
        <f t="shared" si="47"/>
        <v/>
      </c>
      <c r="Y283" s="224"/>
      <c r="Z283" s="224"/>
      <c r="AA283" s="207" t="str">
        <f t="shared" si="48"/>
        <v/>
      </c>
      <c r="AB283" s="224"/>
      <c r="AD283" s="129"/>
      <c r="AE283" s="130" t="str">
        <f t="shared" si="49"/>
        <v/>
      </c>
      <c r="AF283" s="129"/>
      <c r="AG283" s="207" t="str">
        <f t="shared" si="50"/>
        <v/>
      </c>
      <c r="AH283" s="129"/>
      <c r="AI283" s="207" t="str">
        <f t="shared" si="51"/>
        <v/>
      </c>
      <c r="AJ283" s="129"/>
      <c r="AK283" s="207" t="str">
        <f t="shared" si="52"/>
        <v/>
      </c>
      <c r="AP283" s="220"/>
      <c r="AQ283" s="220"/>
      <c r="AR283" s="220"/>
      <c r="AS283" s="220"/>
      <c r="AT283" s="220"/>
      <c r="AU283" s="220"/>
      <c r="AV283" s="220"/>
      <c r="AW283" s="220"/>
      <c r="AX283" s="220"/>
      <c r="AY283" s="220"/>
      <c r="AZ283" s="220"/>
      <c r="BB283" s="207" t="str">
        <f t="shared" si="53"/>
        <v/>
      </c>
      <c r="BC283" s="220"/>
      <c r="BD283" s="220"/>
      <c r="BE283" s="220"/>
      <c r="BF283" s="225"/>
      <c r="BG283" s="220"/>
      <c r="BH283" s="220"/>
      <c r="BI283" s="220"/>
      <c r="BJ283" s="220"/>
      <c r="BK283" s="220"/>
      <c r="BL283" s="220"/>
      <c r="BM283" s="220"/>
    </row>
    <row r="284" spans="1:65" s="119" customFormat="1" x14ac:dyDescent="0.2">
      <c r="A284" s="84"/>
      <c r="B284" s="84"/>
      <c r="C284" s="207" t="str">
        <f t="shared" si="45"/>
        <v/>
      </c>
      <c r="D284" s="73"/>
      <c r="E284" s="124"/>
      <c r="F284" s="220"/>
      <c r="H284" s="220"/>
      <c r="I284" s="224"/>
      <c r="J284" s="224"/>
      <c r="K284" s="224"/>
      <c r="L284" s="207" t="str">
        <f t="shared" si="46"/>
        <v/>
      </c>
      <c r="M284" s="220"/>
      <c r="N284" s="220"/>
      <c r="O284" s="220"/>
      <c r="P284" s="220"/>
      <c r="Q284" s="220"/>
      <c r="R284" s="220"/>
      <c r="S284" s="220"/>
      <c r="T284" s="220"/>
      <c r="U284" s="220"/>
      <c r="W284" s="129"/>
      <c r="X284" s="130" t="str">
        <f t="shared" si="47"/>
        <v/>
      </c>
      <c r="Y284" s="224"/>
      <c r="Z284" s="224"/>
      <c r="AA284" s="207" t="str">
        <f t="shared" si="48"/>
        <v/>
      </c>
      <c r="AB284" s="224"/>
      <c r="AD284" s="129"/>
      <c r="AE284" s="130" t="str">
        <f t="shared" si="49"/>
        <v/>
      </c>
      <c r="AF284" s="129"/>
      <c r="AG284" s="207" t="str">
        <f t="shared" si="50"/>
        <v/>
      </c>
      <c r="AH284" s="129"/>
      <c r="AI284" s="207" t="str">
        <f t="shared" si="51"/>
        <v/>
      </c>
      <c r="AJ284" s="129"/>
      <c r="AK284" s="207" t="str">
        <f t="shared" si="52"/>
        <v/>
      </c>
      <c r="AP284" s="220"/>
      <c r="AQ284" s="220"/>
      <c r="AR284" s="220"/>
      <c r="AS284" s="220"/>
      <c r="AT284" s="220"/>
      <c r="AU284" s="220"/>
      <c r="AV284" s="220"/>
      <c r="AW284" s="220"/>
      <c r="AX284" s="220"/>
      <c r="AY284" s="220"/>
      <c r="AZ284" s="220"/>
      <c r="BB284" s="207" t="str">
        <f t="shared" si="53"/>
        <v/>
      </c>
      <c r="BC284" s="220"/>
      <c r="BD284" s="220"/>
      <c r="BE284" s="220"/>
      <c r="BF284" s="225"/>
      <c r="BG284" s="220"/>
      <c r="BH284" s="220"/>
      <c r="BI284" s="220"/>
      <c r="BJ284" s="220"/>
      <c r="BK284" s="220"/>
      <c r="BL284" s="220"/>
      <c r="BM284" s="220"/>
    </row>
    <row r="285" spans="1:65" s="119" customFormat="1" x14ac:dyDescent="0.2">
      <c r="A285" s="84"/>
      <c r="B285" s="84"/>
      <c r="C285" s="207" t="str">
        <f t="shared" si="45"/>
        <v/>
      </c>
      <c r="D285" s="73"/>
      <c r="E285" s="124"/>
      <c r="F285" s="220"/>
      <c r="H285" s="220"/>
      <c r="I285" s="224"/>
      <c r="J285" s="224"/>
      <c r="K285" s="224"/>
      <c r="L285" s="207" t="str">
        <f t="shared" si="46"/>
        <v/>
      </c>
      <c r="M285" s="220"/>
      <c r="N285" s="220"/>
      <c r="O285" s="220"/>
      <c r="P285" s="220"/>
      <c r="Q285" s="220"/>
      <c r="R285" s="220"/>
      <c r="S285" s="220"/>
      <c r="T285" s="220"/>
      <c r="U285" s="220"/>
      <c r="W285" s="129"/>
      <c r="X285" s="130" t="str">
        <f t="shared" si="47"/>
        <v/>
      </c>
      <c r="Y285" s="224"/>
      <c r="Z285" s="224"/>
      <c r="AA285" s="207" t="str">
        <f t="shared" si="48"/>
        <v/>
      </c>
      <c r="AB285" s="224"/>
      <c r="AD285" s="129"/>
      <c r="AE285" s="130" t="str">
        <f t="shared" si="49"/>
        <v/>
      </c>
      <c r="AF285" s="129"/>
      <c r="AG285" s="207" t="str">
        <f t="shared" si="50"/>
        <v/>
      </c>
      <c r="AH285" s="129"/>
      <c r="AI285" s="207" t="str">
        <f t="shared" si="51"/>
        <v/>
      </c>
      <c r="AJ285" s="129"/>
      <c r="AK285" s="207" t="str">
        <f t="shared" si="52"/>
        <v/>
      </c>
      <c r="AP285" s="220"/>
      <c r="AQ285" s="220"/>
      <c r="AR285" s="220"/>
      <c r="AS285" s="220"/>
      <c r="AT285" s="220"/>
      <c r="AU285" s="220"/>
      <c r="AV285" s="220"/>
      <c r="AW285" s="220"/>
      <c r="AX285" s="220"/>
      <c r="AY285" s="220"/>
      <c r="AZ285" s="220"/>
      <c r="BB285" s="207" t="str">
        <f t="shared" si="53"/>
        <v/>
      </c>
      <c r="BC285" s="220"/>
      <c r="BD285" s="220"/>
      <c r="BE285" s="220"/>
      <c r="BF285" s="225"/>
      <c r="BG285" s="220"/>
      <c r="BH285" s="220"/>
      <c r="BI285" s="220"/>
      <c r="BJ285" s="220"/>
      <c r="BK285" s="220"/>
      <c r="BL285" s="220"/>
      <c r="BM285" s="220"/>
    </row>
    <row r="286" spans="1:65" s="119" customFormat="1" x14ac:dyDescent="0.2">
      <c r="A286" s="84"/>
      <c r="B286" s="84"/>
      <c r="C286" s="207" t="str">
        <f t="shared" si="45"/>
        <v/>
      </c>
      <c r="D286" s="73"/>
      <c r="E286" s="124"/>
      <c r="F286" s="220"/>
      <c r="H286" s="220"/>
      <c r="I286" s="224"/>
      <c r="J286" s="224"/>
      <c r="K286" s="224"/>
      <c r="L286" s="207" t="str">
        <f t="shared" si="46"/>
        <v/>
      </c>
      <c r="M286" s="220"/>
      <c r="N286" s="220"/>
      <c r="O286" s="220"/>
      <c r="P286" s="220"/>
      <c r="Q286" s="220"/>
      <c r="R286" s="220"/>
      <c r="S286" s="220"/>
      <c r="T286" s="220"/>
      <c r="U286" s="220"/>
      <c r="W286" s="129"/>
      <c r="X286" s="130" t="str">
        <f t="shared" si="47"/>
        <v/>
      </c>
      <c r="Y286" s="224"/>
      <c r="Z286" s="224"/>
      <c r="AA286" s="207" t="str">
        <f t="shared" si="48"/>
        <v/>
      </c>
      <c r="AB286" s="224"/>
      <c r="AD286" s="129"/>
      <c r="AE286" s="130" t="str">
        <f t="shared" si="49"/>
        <v/>
      </c>
      <c r="AF286" s="129"/>
      <c r="AG286" s="207" t="str">
        <f t="shared" si="50"/>
        <v/>
      </c>
      <c r="AH286" s="129"/>
      <c r="AI286" s="207" t="str">
        <f t="shared" si="51"/>
        <v/>
      </c>
      <c r="AJ286" s="129"/>
      <c r="AK286" s="207" t="str">
        <f t="shared" si="52"/>
        <v/>
      </c>
      <c r="AP286" s="220"/>
      <c r="AQ286" s="220"/>
      <c r="AR286" s="220"/>
      <c r="AS286" s="220"/>
      <c r="AT286" s="220"/>
      <c r="AU286" s="220"/>
      <c r="AV286" s="220"/>
      <c r="AW286" s="220"/>
      <c r="AX286" s="220"/>
      <c r="AY286" s="220"/>
      <c r="AZ286" s="220"/>
      <c r="BB286" s="207" t="str">
        <f t="shared" si="53"/>
        <v/>
      </c>
      <c r="BC286" s="220"/>
      <c r="BD286" s="220"/>
      <c r="BE286" s="220"/>
      <c r="BF286" s="225"/>
      <c r="BG286" s="220"/>
      <c r="BH286" s="220"/>
      <c r="BI286" s="220"/>
      <c r="BJ286" s="220"/>
      <c r="BK286" s="220"/>
      <c r="BL286" s="220"/>
      <c r="BM286" s="220"/>
    </row>
    <row r="287" spans="1:65" s="119" customFormat="1" x14ac:dyDescent="0.2">
      <c r="A287" s="84"/>
      <c r="B287" s="84"/>
      <c r="C287" s="207" t="str">
        <f t="shared" si="45"/>
        <v/>
      </c>
      <c r="D287" s="73"/>
      <c r="E287" s="124"/>
      <c r="F287" s="220"/>
      <c r="H287" s="220"/>
      <c r="I287" s="224"/>
      <c r="J287" s="224"/>
      <c r="K287" s="224"/>
      <c r="L287" s="207" t="str">
        <f t="shared" si="46"/>
        <v/>
      </c>
      <c r="M287" s="220"/>
      <c r="N287" s="220"/>
      <c r="O287" s="220"/>
      <c r="P287" s="220"/>
      <c r="Q287" s="220"/>
      <c r="R287" s="220"/>
      <c r="S287" s="220"/>
      <c r="T287" s="220"/>
      <c r="U287" s="220"/>
      <c r="W287" s="129"/>
      <c r="X287" s="130" t="str">
        <f t="shared" si="47"/>
        <v/>
      </c>
      <c r="Y287" s="224"/>
      <c r="Z287" s="224"/>
      <c r="AA287" s="207" t="str">
        <f t="shared" si="48"/>
        <v/>
      </c>
      <c r="AB287" s="224"/>
      <c r="AD287" s="129"/>
      <c r="AE287" s="130" t="str">
        <f t="shared" si="49"/>
        <v/>
      </c>
      <c r="AF287" s="129"/>
      <c r="AG287" s="207" t="str">
        <f t="shared" si="50"/>
        <v/>
      </c>
      <c r="AH287" s="129"/>
      <c r="AI287" s="207" t="str">
        <f t="shared" si="51"/>
        <v/>
      </c>
      <c r="AJ287" s="129"/>
      <c r="AK287" s="207" t="str">
        <f t="shared" si="52"/>
        <v/>
      </c>
      <c r="AP287" s="220"/>
      <c r="AQ287" s="220"/>
      <c r="AR287" s="220"/>
      <c r="AS287" s="220"/>
      <c r="AT287" s="220"/>
      <c r="AU287" s="220"/>
      <c r="AV287" s="220"/>
      <c r="AW287" s="220"/>
      <c r="AX287" s="220"/>
      <c r="AY287" s="220"/>
      <c r="AZ287" s="220"/>
      <c r="BB287" s="207" t="str">
        <f t="shared" si="53"/>
        <v/>
      </c>
      <c r="BC287" s="220"/>
      <c r="BD287" s="220"/>
      <c r="BE287" s="220"/>
      <c r="BF287" s="225"/>
      <c r="BG287" s="220"/>
      <c r="BH287" s="220"/>
      <c r="BI287" s="220"/>
      <c r="BJ287" s="220"/>
      <c r="BK287" s="220"/>
      <c r="BL287" s="220"/>
      <c r="BM287" s="220"/>
    </row>
    <row r="288" spans="1:65" s="119" customFormat="1" x14ac:dyDescent="0.2">
      <c r="A288" s="84"/>
      <c r="B288" s="84"/>
      <c r="C288" s="207" t="str">
        <f t="shared" si="45"/>
        <v/>
      </c>
      <c r="D288" s="73"/>
      <c r="E288" s="124"/>
      <c r="F288" s="220"/>
      <c r="H288" s="220"/>
      <c r="I288" s="224"/>
      <c r="J288" s="224"/>
      <c r="K288" s="224"/>
      <c r="L288" s="207" t="str">
        <f t="shared" si="46"/>
        <v/>
      </c>
      <c r="M288" s="220"/>
      <c r="N288" s="220"/>
      <c r="O288" s="220"/>
      <c r="P288" s="220"/>
      <c r="Q288" s="220"/>
      <c r="R288" s="220"/>
      <c r="S288" s="220"/>
      <c r="T288" s="220"/>
      <c r="U288" s="220"/>
      <c r="W288" s="129"/>
      <c r="X288" s="130" t="str">
        <f t="shared" si="47"/>
        <v/>
      </c>
      <c r="Y288" s="224"/>
      <c r="Z288" s="224"/>
      <c r="AA288" s="207" t="str">
        <f t="shared" si="48"/>
        <v/>
      </c>
      <c r="AB288" s="224"/>
      <c r="AD288" s="129"/>
      <c r="AE288" s="130" t="str">
        <f t="shared" si="49"/>
        <v/>
      </c>
      <c r="AF288" s="129"/>
      <c r="AG288" s="207" t="str">
        <f t="shared" si="50"/>
        <v/>
      </c>
      <c r="AH288" s="129"/>
      <c r="AI288" s="207" t="str">
        <f t="shared" si="51"/>
        <v/>
      </c>
      <c r="AJ288" s="129"/>
      <c r="AK288" s="207" t="str">
        <f t="shared" si="52"/>
        <v/>
      </c>
      <c r="AP288" s="220"/>
      <c r="AQ288" s="220"/>
      <c r="AR288" s="220"/>
      <c r="AS288" s="220"/>
      <c r="AT288" s="220"/>
      <c r="AU288" s="220"/>
      <c r="AV288" s="220"/>
      <c r="AW288" s="220"/>
      <c r="AX288" s="220"/>
      <c r="AY288" s="220"/>
      <c r="AZ288" s="220"/>
      <c r="BB288" s="207" t="str">
        <f t="shared" si="53"/>
        <v/>
      </c>
      <c r="BC288" s="220"/>
      <c r="BD288" s="220"/>
      <c r="BE288" s="220"/>
      <c r="BF288" s="225"/>
      <c r="BG288" s="220"/>
      <c r="BH288" s="220"/>
      <c r="BI288" s="220"/>
      <c r="BJ288" s="220"/>
      <c r="BK288" s="220"/>
      <c r="BL288" s="220"/>
      <c r="BM288" s="220"/>
    </row>
    <row r="289" spans="1:65" s="119" customFormat="1" x14ac:dyDescent="0.2">
      <c r="A289" s="84"/>
      <c r="B289" s="84"/>
      <c r="C289" s="207" t="str">
        <f t="shared" si="45"/>
        <v/>
      </c>
      <c r="D289" s="73"/>
      <c r="E289" s="124"/>
      <c r="F289" s="220"/>
      <c r="H289" s="220"/>
      <c r="I289" s="224"/>
      <c r="J289" s="224"/>
      <c r="K289" s="224"/>
      <c r="L289" s="207" t="str">
        <f t="shared" si="46"/>
        <v/>
      </c>
      <c r="M289" s="220"/>
      <c r="N289" s="220"/>
      <c r="O289" s="220"/>
      <c r="P289" s="220"/>
      <c r="Q289" s="220"/>
      <c r="R289" s="220"/>
      <c r="S289" s="220"/>
      <c r="T289" s="220"/>
      <c r="U289" s="220"/>
      <c r="W289" s="129"/>
      <c r="X289" s="130" t="str">
        <f t="shared" si="47"/>
        <v/>
      </c>
      <c r="Y289" s="224"/>
      <c r="Z289" s="224"/>
      <c r="AA289" s="207" t="str">
        <f t="shared" si="48"/>
        <v/>
      </c>
      <c r="AB289" s="224"/>
      <c r="AD289" s="129"/>
      <c r="AE289" s="130" t="str">
        <f t="shared" si="49"/>
        <v/>
      </c>
      <c r="AF289" s="129"/>
      <c r="AG289" s="207" t="str">
        <f t="shared" si="50"/>
        <v/>
      </c>
      <c r="AH289" s="129"/>
      <c r="AI289" s="207" t="str">
        <f t="shared" si="51"/>
        <v/>
      </c>
      <c r="AJ289" s="129"/>
      <c r="AK289" s="207" t="str">
        <f t="shared" si="52"/>
        <v/>
      </c>
      <c r="AP289" s="220"/>
      <c r="AQ289" s="220"/>
      <c r="AR289" s="220"/>
      <c r="AS289" s="220"/>
      <c r="AT289" s="220"/>
      <c r="AU289" s="220"/>
      <c r="AV289" s="220"/>
      <c r="AW289" s="220"/>
      <c r="AX289" s="220"/>
      <c r="AY289" s="220"/>
      <c r="AZ289" s="220"/>
      <c r="BB289" s="207" t="str">
        <f t="shared" si="53"/>
        <v/>
      </c>
      <c r="BC289" s="220"/>
      <c r="BD289" s="220"/>
      <c r="BE289" s="220"/>
      <c r="BF289" s="225"/>
      <c r="BG289" s="220"/>
      <c r="BH289" s="220"/>
      <c r="BI289" s="220"/>
      <c r="BJ289" s="220"/>
      <c r="BK289" s="220"/>
      <c r="BL289" s="220"/>
      <c r="BM289" s="220"/>
    </row>
    <row r="290" spans="1:65" s="119" customFormat="1" x14ac:dyDescent="0.2">
      <c r="A290" s="84"/>
      <c r="B290" s="84"/>
      <c r="C290" s="207" t="str">
        <f t="shared" si="45"/>
        <v/>
      </c>
      <c r="D290" s="73"/>
      <c r="E290" s="124"/>
      <c r="F290" s="220"/>
      <c r="H290" s="220"/>
      <c r="I290" s="224"/>
      <c r="J290" s="224"/>
      <c r="K290" s="224"/>
      <c r="L290" s="207" t="str">
        <f t="shared" si="46"/>
        <v/>
      </c>
      <c r="M290" s="220"/>
      <c r="N290" s="220"/>
      <c r="O290" s="220"/>
      <c r="P290" s="220"/>
      <c r="Q290" s="220"/>
      <c r="R290" s="220"/>
      <c r="S290" s="220"/>
      <c r="T290" s="220"/>
      <c r="U290" s="220"/>
      <c r="W290" s="129"/>
      <c r="X290" s="130" t="str">
        <f t="shared" si="47"/>
        <v/>
      </c>
      <c r="Y290" s="224"/>
      <c r="Z290" s="224"/>
      <c r="AA290" s="207" t="str">
        <f t="shared" si="48"/>
        <v/>
      </c>
      <c r="AB290" s="224"/>
      <c r="AD290" s="129"/>
      <c r="AE290" s="130" t="str">
        <f t="shared" si="49"/>
        <v/>
      </c>
      <c r="AF290" s="129"/>
      <c r="AG290" s="207" t="str">
        <f t="shared" si="50"/>
        <v/>
      </c>
      <c r="AH290" s="129"/>
      <c r="AI290" s="207" t="str">
        <f t="shared" si="51"/>
        <v/>
      </c>
      <c r="AJ290" s="129"/>
      <c r="AK290" s="207" t="str">
        <f t="shared" si="52"/>
        <v/>
      </c>
      <c r="AP290" s="220"/>
      <c r="AQ290" s="220"/>
      <c r="AR290" s="220"/>
      <c r="AS290" s="220"/>
      <c r="AT290" s="220"/>
      <c r="AU290" s="220"/>
      <c r="AV290" s="220"/>
      <c r="AW290" s="220"/>
      <c r="AX290" s="220"/>
      <c r="AY290" s="220"/>
      <c r="AZ290" s="220"/>
      <c r="BB290" s="207" t="str">
        <f t="shared" si="53"/>
        <v/>
      </c>
      <c r="BC290" s="220"/>
      <c r="BD290" s="220"/>
      <c r="BE290" s="220"/>
      <c r="BF290" s="225"/>
      <c r="BG290" s="220"/>
      <c r="BH290" s="220"/>
      <c r="BI290" s="220"/>
      <c r="BJ290" s="220"/>
      <c r="BK290" s="220"/>
      <c r="BL290" s="220"/>
      <c r="BM290" s="220"/>
    </row>
    <row r="291" spans="1:65" s="119" customFormat="1" x14ac:dyDescent="0.2">
      <c r="A291" s="84"/>
      <c r="B291" s="84"/>
      <c r="C291" s="207" t="str">
        <f t="shared" si="45"/>
        <v/>
      </c>
      <c r="D291" s="73"/>
      <c r="E291" s="124"/>
      <c r="F291" s="220"/>
      <c r="H291" s="220"/>
      <c r="I291" s="224"/>
      <c r="J291" s="224"/>
      <c r="K291" s="224"/>
      <c r="L291" s="207" t="str">
        <f t="shared" si="46"/>
        <v/>
      </c>
      <c r="M291" s="220"/>
      <c r="N291" s="220"/>
      <c r="O291" s="220"/>
      <c r="P291" s="220"/>
      <c r="Q291" s="220"/>
      <c r="R291" s="220"/>
      <c r="S291" s="220"/>
      <c r="T291" s="220"/>
      <c r="U291" s="220"/>
      <c r="W291" s="129"/>
      <c r="X291" s="130" t="str">
        <f t="shared" si="47"/>
        <v/>
      </c>
      <c r="Y291" s="224"/>
      <c r="Z291" s="224"/>
      <c r="AA291" s="207" t="str">
        <f t="shared" si="48"/>
        <v/>
      </c>
      <c r="AB291" s="224"/>
      <c r="AD291" s="129"/>
      <c r="AE291" s="130" t="str">
        <f t="shared" si="49"/>
        <v/>
      </c>
      <c r="AF291" s="129"/>
      <c r="AG291" s="207" t="str">
        <f t="shared" si="50"/>
        <v/>
      </c>
      <c r="AH291" s="129"/>
      <c r="AI291" s="207" t="str">
        <f t="shared" si="51"/>
        <v/>
      </c>
      <c r="AJ291" s="129"/>
      <c r="AK291" s="207" t="str">
        <f t="shared" si="52"/>
        <v/>
      </c>
      <c r="AP291" s="220"/>
      <c r="AQ291" s="220"/>
      <c r="AR291" s="220"/>
      <c r="AS291" s="220"/>
      <c r="AT291" s="220"/>
      <c r="AU291" s="220"/>
      <c r="AV291" s="220"/>
      <c r="AW291" s="220"/>
      <c r="AX291" s="220"/>
      <c r="AY291" s="220"/>
      <c r="AZ291" s="220"/>
      <c r="BB291" s="207" t="str">
        <f t="shared" si="53"/>
        <v/>
      </c>
      <c r="BC291" s="220"/>
      <c r="BD291" s="220"/>
      <c r="BE291" s="220"/>
      <c r="BF291" s="225"/>
      <c r="BG291" s="220"/>
      <c r="BH291" s="220"/>
      <c r="BI291" s="220"/>
      <c r="BJ291" s="220"/>
      <c r="BK291" s="220"/>
      <c r="BL291" s="220"/>
      <c r="BM291" s="220"/>
    </row>
    <row r="292" spans="1:65" s="119" customFormat="1" x14ac:dyDescent="0.2">
      <c r="A292" s="84"/>
      <c r="B292" s="84"/>
      <c r="C292" s="207" t="str">
        <f t="shared" si="45"/>
        <v/>
      </c>
      <c r="D292" s="73"/>
      <c r="E292" s="124"/>
      <c r="F292" s="220"/>
      <c r="H292" s="220"/>
      <c r="I292" s="224"/>
      <c r="J292" s="224"/>
      <c r="K292" s="224"/>
      <c r="L292" s="207" t="str">
        <f t="shared" si="46"/>
        <v/>
      </c>
      <c r="M292" s="220"/>
      <c r="N292" s="220"/>
      <c r="O292" s="220"/>
      <c r="P292" s="220"/>
      <c r="Q292" s="220"/>
      <c r="R292" s="220"/>
      <c r="S292" s="220"/>
      <c r="T292" s="220"/>
      <c r="U292" s="220"/>
      <c r="W292" s="129"/>
      <c r="X292" s="130" t="str">
        <f t="shared" si="47"/>
        <v/>
      </c>
      <c r="Y292" s="224"/>
      <c r="Z292" s="224"/>
      <c r="AA292" s="207" t="str">
        <f t="shared" si="48"/>
        <v/>
      </c>
      <c r="AB292" s="224"/>
      <c r="AD292" s="129"/>
      <c r="AE292" s="130" t="str">
        <f t="shared" si="49"/>
        <v/>
      </c>
      <c r="AF292" s="129"/>
      <c r="AG292" s="207" t="str">
        <f t="shared" si="50"/>
        <v/>
      </c>
      <c r="AH292" s="129"/>
      <c r="AI292" s="207" t="str">
        <f t="shared" si="51"/>
        <v/>
      </c>
      <c r="AJ292" s="129"/>
      <c r="AK292" s="207" t="str">
        <f t="shared" si="52"/>
        <v/>
      </c>
      <c r="AP292" s="220"/>
      <c r="AQ292" s="220"/>
      <c r="AR292" s="220"/>
      <c r="AS292" s="220"/>
      <c r="AT292" s="220"/>
      <c r="AU292" s="220"/>
      <c r="AV292" s="220"/>
      <c r="AW292" s="220"/>
      <c r="AX292" s="220"/>
      <c r="AY292" s="220"/>
      <c r="AZ292" s="220"/>
      <c r="BB292" s="207" t="str">
        <f t="shared" si="53"/>
        <v/>
      </c>
      <c r="BC292" s="220"/>
      <c r="BD292" s="220"/>
      <c r="BE292" s="220"/>
      <c r="BF292" s="225"/>
      <c r="BG292" s="220"/>
      <c r="BH292" s="220"/>
      <c r="BI292" s="220"/>
      <c r="BJ292" s="220"/>
      <c r="BK292" s="220"/>
      <c r="BL292" s="220"/>
      <c r="BM292" s="220"/>
    </row>
    <row r="293" spans="1:65" s="119" customFormat="1" x14ac:dyDescent="0.2">
      <c r="A293" s="84"/>
      <c r="B293" s="84"/>
      <c r="C293" s="207" t="str">
        <f t="shared" si="45"/>
        <v/>
      </c>
      <c r="D293" s="73"/>
      <c r="E293" s="124"/>
      <c r="F293" s="220"/>
      <c r="H293" s="220"/>
      <c r="I293" s="224"/>
      <c r="J293" s="224"/>
      <c r="K293" s="224"/>
      <c r="L293" s="207" t="str">
        <f t="shared" si="46"/>
        <v/>
      </c>
      <c r="M293" s="220"/>
      <c r="N293" s="220"/>
      <c r="O293" s="220"/>
      <c r="P293" s="220"/>
      <c r="Q293" s="220"/>
      <c r="R293" s="220"/>
      <c r="S293" s="220"/>
      <c r="T293" s="220"/>
      <c r="U293" s="220"/>
      <c r="W293" s="129"/>
      <c r="X293" s="130" t="str">
        <f t="shared" si="47"/>
        <v/>
      </c>
      <c r="Y293" s="224"/>
      <c r="Z293" s="224"/>
      <c r="AA293" s="207" t="str">
        <f t="shared" si="48"/>
        <v/>
      </c>
      <c r="AB293" s="224"/>
      <c r="AD293" s="129"/>
      <c r="AE293" s="130" t="str">
        <f t="shared" si="49"/>
        <v/>
      </c>
      <c r="AF293" s="129"/>
      <c r="AG293" s="207" t="str">
        <f t="shared" si="50"/>
        <v/>
      </c>
      <c r="AH293" s="129"/>
      <c r="AI293" s="207" t="str">
        <f t="shared" si="51"/>
        <v/>
      </c>
      <c r="AJ293" s="129"/>
      <c r="AK293" s="207" t="str">
        <f t="shared" si="52"/>
        <v/>
      </c>
      <c r="AP293" s="220"/>
      <c r="AQ293" s="220"/>
      <c r="AR293" s="220"/>
      <c r="AS293" s="220"/>
      <c r="AT293" s="220"/>
      <c r="AU293" s="220"/>
      <c r="AV293" s="220"/>
      <c r="AW293" s="220"/>
      <c r="AX293" s="220"/>
      <c r="AY293" s="220"/>
      <c r="AZ293" s="220"/>
      <c r="BB293" s="207" t="str">
        <f t="shared" si="53"/>
        <v/>
      </c>
      <c r="BC293" s="220"/>
      <c r="BD293" s="220"/>
      <c r="BE293" s="220"/>
      <c r="BF293" s="225"/>
      <c r="BG293" s="220"/>
      <c r="BH293" s="220"/>
      <c r="BI293" s="220"/>
      <c r="BJ293" s="220"/>
      <c r="BK293" s="220"/>
      <c r="BL293" s="220"/>
      <c r="BM293" s="220"/>
    </row>
    <row r="294" spans="1:65" s="119" customFormat="1" x14ac:dyDescent="0.2">
      <c r="A294" s="84"/>
      <c r="B294" s="84"/>
      <c r="C294" s="207" t="str">
        <f t="shared" si="45"/>
        <v/>
      </c>
      <c r="D294" s="73"/>
      <c r="E294" s="124"/>
      <c r="F294" s="220"/>
      <c r="H294" s="220"/>
      <c r="I294" s="224"/>
      <c r="J294" s="224"/>
      <c r="K294" s="224"/>
      <c r="L294" s="207" t="str">
        <f t="shared" si="46"/>
        <v/>
      </c>
      <c r="M294" s="220"/>
      <c r="N294" s="220"/>
      <c r="O294" s="220"/>
      <c r="P294" s="220"/>
      <c r="Q294" s="220"/>
      <c r="R294" s="220"/>
      <c r="S294" s="220"/>
      <c r="T294" s="220"/>
      <c r="U294" s="220"/>
      <c r="W294" s="129"/>
      <c r="X294" s="130" t="str">
        <f t="shared" si="47"/>
        <v/>
      </c>
      <c r="Y294" s="224"/>
      <c r="Z294" s="224"/>
      <c r="AA294" s="207" t="str">
        <f t="shared" si="48"/>
        <v/>
      </c>
      <c r="AB294" s="224"/>
      <c r="AD294" s="129"/>
      <c r="AE294" s="130" t="str">
        <f t="shared" si="49"/>
        <v/>
      </c>
      <c r="AF294" s="129"/>
      <c r="AG294" s="207" t="str">
        <f t="shared" si="50"/>
        <v/>
      </c>
      <c r="AH294" s="129"/>
      <c r="AI294" s="207" t="str">
        <f t="shared" si="51"/>
        <v/>
      </c>
      <c r="AJ294" s="129"/>
      <c r="AK294" s="207" t="str">
        <f t="shared" si="52"/>
        <v/>
      </c>
      <c r="AP294" s="220"/>
      <c r="AQ294" s="220"/>
      <c r="AR294" s="220"/>
      <c r="AS294" s="220"/>
      <c r="AT294" s="220"/>
      <c r="AU294" s="220"/>
      <c r="AV294" s="220"/>
      <c r="AW294" s="220"/>
      <c r="AX294" s="220"/>
      <c r="AY294" s="220"/>
      <c r="AZ294" s="220"/>
      <c r="BB294" s="207" t="str">
        <f t="shared" si="53"/>
        <v/>
      </c>
      <c r="BC294" s="220"/>
      <c r="BD294" s="220"/>
      <c r="BE294" s="220"/>
      <c r="BF294" s="225"/>
      <c r="BG294" s="220"/>
      <c r="BH294" s="220"/>
      <c r="BI294" s="220"/>
      <c r="BJ294" s="220"/>
      <c r="BK294" s="220"/>
      <c r="BL294" s="220"/>
      <c r="BM294" s="220"/>
    </row>
    <row r="295" spans="1:65" s="119" customFormat="1" x14ac:dyDescent="0.2">
      <c r="A295" s="84"/>
      <c r="B295" s="84"/>
      <c r="C295" s="207" t="str">
        <f t="shared" si="45"/>
        <v/>
      </c>
      <c r="D295" s="73"/>
      <c r="E295" s="124"/>
      <c r="F295" s="220"/>
      <c r="H295" s="220"/>
      <c r="I295" s="224"/>
      <c r="J295" s="224"/>
      <c r="K295" s="224"/>
      <c r="L295" s="207" t="str">
        <f t="shared" si="46"/>
        <v/>
      </c>
      <c r="M295" s="220"/>
      <c r="N295" s="220"/>
      <c r="O295" s="220"/>
      <c r="P295" s="220"/>
      <c r="Q295" s="220"/>
      <c r="R295" s="220"/>
      <c r="S295" s="220"/>
      <c r="T295" s="220"/>
      <c r="U295" s="220"/>
      <c r="W295" s="129"/>
      <c r="X295" s="130" t="str">
        <f t="shared" si="47"/>
        <v/>
      </c>
      <c r="Y295" s="224"/>
      <c r="Z295" s="224"/>
      <c r="AA295" s="207" t="str">
        <f t="shared" si="48"/>
        <v/>
      </c>
      <c r="AB295" s="224"/>
      <c r="AD295" s="129"/>
      <c r="AE295" s="130" t="str">
        <f t="shared" si="49"/>
        <v/>
      </c>
      <c r="AF295" s="129"/>
      <c r="AG295" s="207" t="str">
        <f t="shared" si="50"/>
        <v/>
      </c>
      <c r="AH295" s="129"/>
      <c r="AI295" s="207" t="str">
        <f t="shared" si="51"/>
        <v/>
      </c>
      <c r="AJ295" s="129"/>
      <c r="AK295" s="207" t="str">
        <f t="shared" si="52"/>
        <v/>
      </c>
      <c r="AP295" s="220"/>
      <c r="AQ295" s="220"/>
      <c r="AR295" s="220"/>
      <c r="AS295" s="220"/>
      <c r="AT295" s="220"/>
      <c r="AU295" s="220"/>
      <c r="AV295" s="220"/>
      <c r="AW295" s="220"/>
      <c r="AX295" s="220"/>
      <c r="AY295" s="220"/>
      <c r="AZ295" s="220"/>
      <c r="BB295" s="207" t="str">
        <f t="shared" si="53"/>
        <v/>
      </c>
      <c r="BC295" s="220"/>
      <c r="BD295" s="220"/>
      <c r="BE295" s="220"/>
      <c r="BF295" s="225"/>
      <c r="BG295" s="220"/>
      <c r="BH295" s="220"/>
      <c r="BI295" s="220"/>
      <c r="BJ295" s="220"/>
      <c r="BK295" s="220"/>
      <c r="BL295" s="220"/>
      <c r="BM295" s="220"/>
    </row>
    <row r="296" spans="1:65" s="119" customFormat="1" x14ac:dyDescent="0.2">
      <c r="A296" s="84"/>
      <c r="B296" s="84"/>
      <c r="C296" s="207" t="str">
        <f t="shared" si="45"/>
        <v/>
      </c>
      <c r="D296" s="73"/>
      <c r="E296" s="124"/>
      <c r="F296" s="220"/>
      <c r="H296" s="220"/>
      <c r="I296" s="224"/>
      <c r="J296" s="224"/>
      <c r="K296" s="224"/>
      <c r="L296" s="207" t="str">
        <f t="shared" si="46"/>
        <v/>
      </c>
      <c r="M296" s="220"/>
      <c r="N296" s="220"/>
      <c r="O296" s="220"/>
      <c r="P296" s="220"/>
      <c r="Q296" s="220"/>
      <c r="R296" s="220"/>
      <c r="S296" s="220"/>
      <c r="T296" s="220"/>
      <c r="U296" s="220"/>
      <c r="W296" s="129"/>
      <c r="X296" s="130" t="str">
        <f t="shared" si="47"/>
        <v/>
      </c>
      <c r="Y296" s="224"/>
      <c r="Z296" s="224"/>
      <c r="AA296" s="207" t="str">
        <f t="shared" si="48"/>
        <v/>
      </c>
      <c r="AB296" s="224"/>
      <c r="AD296" s="129"/>
      <c r="AE296" s="130" t="str">
        <f t="shared" si="49"/>
        <v/>
      </c>
      <c r="AF296" s="129"/>
      <c r="AG296" s="207" t="str">
        <f t="shared" si="50"/>
        <v/>
      </c>
      <c r="AH296" s="129"/>
      <c r="AI296" s="207" t="str">
        <f t="shared" si="51"/>
        <v/>
      </c>
      <c r="AJ296" s="129"/>
      <c r="AK296" s="207" t="str">
        <f t="shared" si="52"/>
        <v/>
      </c>
      <c r="AP296" s="220"/>
      <c r="AQ296" s="220"/>
      <c r="AR296" s="220"/>
      <c r="AS296" s="220"/>
      <c r="AT296" s="220"/>
      <c r="AU296" s="220"/>
      <c r="AV296" s="220"/>
      <c r="AW296" s="220"/>
      <c r="AX296" s="220"/>
      <c r="AY296" s="220"/>
      <c r="AZ296" s="220"/>
      <c r="BB296" s="207" t="str">
        <f t="shared" si="53"/>
        <v/>
      </c>
      <c r="BC296" s="220"/>
      <c r="BD296" s="220"/>
      <c r="BE296" s="220"/>
      <c r="BF296" s="225"/>
      <c r="BG296" s="220"/>
      <c r="BH296" s="220"/>
      <c r="BI296" s="220"/>
      <c r="BJ296" s="220"/>
      <c r="BK296" s="220"/>
      <c r="BL296" s="220"/>
      <c r="BM296" s="220"/>
    </row>
    <row r="297" spans="1:65" s="119" customFormat="1" x14ac:dyDescent="0.2">
      <c r="A297" s="84"/>
      <c r="B297" s="84"/>
      <c r="C297" s="207" t="str">
        <f t="shared" si="45"/>
        <v/>
      </c>
      <c r="D297" s="73"/>
      <c r="E297" s="124"/>
      <c r="F297" s="220"/>
      <c r="H297" s="220"/>
      <c r="I297" s="224"/>
      <c r="J297" s="224"/>
      <c r="K297" s="224"/>
      <c r="L297" s="207" t="str">
        <f t="shared" si="46"/>
        <v/>
      </c>
      <c r="M297" s="220"/>
      <c r="N297" s="220"/>
      <c r="O297" s="220"/>
      <c r="P297" s="220"/>
      <c r="Q297" s="220"/>
      <c r="R297" s="220"/>
      <c r="S297" s="220"/>
      <c r="T297" s="220"/>
      <c r="U297" s="220"/>
      <c r="W297" s="129"/>
      <c r="X297" s="130" t="str">
        <f t="shared" si="47"/>
        <v/>
      </c>
      <c r="Y297" s="224"/>
      <c r="Z297" s="224"/>
      <c r="AA297" s="207" t="str">
        <f t="shared" si="48"/>
        <v/>
      </c>
      <c r="AB297" s="224"/>
      <c r="AD297" s="129"/>
      <c r="AE297" s="130" t="str">
        <f t="shared" si="49"/>
        <v/>
      </c>
      <c r="AF297" s="129"/>
      <c r="AG297" s="207" t="str">
        <f t="shared" si="50"/>
        <v/>
      </c>
      <c r="AH297" s="129"/>
      <c r="AI297" s="207" t="str">
        <f t="shared" si="51"/>
        <v/>
      </c>
      <c r="AJ297" s="129"/>
      <c r="AK297" s="207" t="str">
        <f t="shared" si="52"/>
        <v/>
      </c>
      <c r="AP297" s="220"/>
      <c r="AQ297" s="220"/>
      <c r="AR297" s="220"/>
      <c r="AS297" s="220"/>
      <c r="AT297" s="220"/>
      <c r="AU297" s="220"/>
      <c r="AV297" s="220"/>
      <c r="AW297" s="220"/>
      <c r="AX297" s="220"/>
      <c r="AY297" s="220"/>
      <c r="AZ297" s="220"/>
      <c r="BB297" s="207" t="str">
        <f t="shared" si="53"/>
        <v/>
      </c>
      <c r="BC297" s="220"/>
      <c r="BD297" s="220"/>
      <c r="BE297" s="220"/>
      <c r="BF297" s="225"/>
      <c r="BG297" s="220"/>
      <c r="BH297" s="220"/>
      <c r="BI297" s="220"/>
      <c r="BJ297" s="220"/>
      <c r="BK297" s="220"/>
      <c r="BL297" s="220"/>
      <c r="BM297" s="220"/>
    </row>
    <row r="298" spans="1:65" s="119" customFormat="1" x14ac:dyDescent="0.2">
      <c r="A298" s="84"/>
      <c r="B298" s="84"/>
      <c r="C298" s="207" t="str">
        <f t="shared" si="45"/>
        <v/>
      </c>
      <c r="D298" s="73"/>
      <c r="E298" s="124"/>
      <c r="F298" s="220"/>
      <c r="H298" s="220"/>
      <c r="I298" s="224"/>
      <c r="J298" s="224"/>
      <c r="K298" s="224"/>
      <c r="L298" s="207" t="str">
        <f t="shared" si="46"/>
        <v/>
      </c>
      <c r="M298" s="220"/>
      <c r="N298" s="220"/>
      <c r="O298" s="220"/>
      <c r="P298" s="220"/>
      <c r="Q298" s="220"/>
      <c r="R298" s="220"/>
      <c r="S298" s="220"/>
      <c r="T298" s="220"/>
      <c r="U298" s="220"/>
      <c r="W298" s="129"/>
      <c r="X298" s="130" t="str">
        <f t="shared" si="47"/>
        <v/>
      </c>
      <c r="Y298" s="224"/>
      <c r="Z298" s="224"/>
      <c r="AA298" s="207" t="str">
        <f t="shared" si="48"/>
        <v/>
      </c>
      <c r="AB298" s="224"/>
      <c r="AD298" s="129"/>
      <c r="AE298" s="130" t="str">
        <f t="shared" si="49"/>
        <v/>
      </c>
      <c r="AF298" s="129"/>
      <c r="AG298" s="207" t="str">
        <f t="shared" si="50"/>
        <v/>
      </c>
      <c r="AH298" s="129"/>
      <c r="AI298" s="207" t="str">
        <f t="shared" si="51"/>
        <v/>
      </c>
      <c r="AJ298" s="129"/>
      <c r="AK298" s="207" t="str">
        <f t="shared" si="52"/>
        <v/>
      </c>
      <c r="AP298" s="220"/>
      <c r="AQ298" s="220"/>
      <c r="AR298" s="220"/>
      <c r="AS298" s="220"/>
      <c r="AT298" s="220"/>
      <c r="AU298" s="220"/>
      <c r="AV298" s="220"/>
      <c r="AW298" s="220"/>
      <c r="AX298" s="220"/>
      <c r="AY298" s="220"/>
      <c r="AZ298" s="220"/>
      <c r="BB298" s="207" t="str">
        <f t="shared" si="53"/>
        <v/>
      </c>
      <c r="BC298" s="220"/>
      <c r="BD298" s="220"/>
      <c r="BE298" s="220"/>
      <c r="BF298" s="225"/>
      <c r="BG298" s="220"/>
      <c r="BH298" s="220"/>
      <c r="BI298" s="220"/>
      <c r="BJ298" s="220"/>
      <c r="BK298" s="220"/>
      <c r="BL298" s="220"/>
      <c r="BM298" s="220"/>
    </row>
    <row r="299" spans="1:65" s="119" customFormat="1" x14ac:dyDescent="0.2">
      <c r="A299" s="84"/>
      <c r="B299" s="84"/>
      <c r="C299" s="207" t="str">
        <f t="shared" si="45"/>
        <v/>
      </c>
      <c r="D299" s="73"/>
      <c r="E299" s="124"/>
      <c r="F299" s="220"/>
      <c r="H299" s="220"/>
      <c r="I299" s="224"/>
      <c r="J299" s="224"/>
      <c r="K299" s="224"/>
      <c r="L299" s="207" t="str">
        <f t="shared" si="46"/>
        <v/>
      </c>
      <c r="M299" s="220"/>
      <c r="N299" s="220"/>
      <c r="O299" s="220"/>
      <c r="P299" s="220"/>
      <c r="Q299" s="220"/>
      <c r="R299" s="220"/>
      <c r="S299" s="220"/>
      <c r="T299" s="220"/>
      <c r="U299" s="220"/>
      <c r="W299" s="129"/>
      <c r="X299" s="130" t="str">
        <f t="shared" si="47"/>
        <v/>
      </c>
      <c r="Y299" s="224"/>
      <c r="Z299" s="224"/>
      <c r="AA299" s="207" t="str">
        <f t="shared" si="48"/>
        <v/>
      </c>
      <c r="AB299" s="224"/>
      <c r="AD299" s="129"/>
      <c r="AE299" s="130" t="str">
        <f t="shared" si="49"/>
        <v/>
      </c>
      <c r="AF299" s="129"/>
      <c r="AG299" s="207" t="str">
        <f t="shared" si="50"/>
        <v/>
      </c>
      <c r="AH299" s="129"/>
      <c r="AI299" s="207" t="str">
        <f t="shared" si="51"/>
        <v/>
      </c>
      <c r="AJ299" s="129"/>
      <c r="AK299" s="207" t="str">
        <f t="shared" si="52"/>
        <v/>
      </c>
      <c r="AP299" s="220"/>
      <c r="AQ299" s="220"/>
      <c r="AR299" s="220"/>
      <c r="AS299" s="220"/>
      <c r="AT299" s="220"/>
      <c r="AU299" s="220"/>
      <c r="AV299" s="220"/>
      <c r="AW299" s="220"/>
      <c r="AX299" s="220"/>
      <c r="AY299" s="220"/>
      <c r="AZ299" s="220"/>
      <c r="BB299" s="207" t="str">
        <f t="shared" si="53"/>
        <v/>
      </c>
      <c r="BC299" s="220"/>
      <c r="BD299" s="220"/>
      <c r="BE299" s="220"/>
      <c r="BF299" s="225"/>
      <c r="BG299" s="220"/>
      <c r="BH299" s="220"/>
      <c r="BI299" s="220"/>
      <c r="BJ299" s="220"/>
      <c r="BK299" s="220"/>
      <c r="BL299" s="220"/>
      <c r="BM299" s="220"/>
    </row>
    <row r="300" spans="1:65" s="119" customFormat="1" x14ac:dyDescent="0.2">
      <c r="A300" s="84"/>
      <c r="B300" s="84"/>
      <c r="C300" s="207" t="str">
        <f t="shared" si="45"/>
        <v/>
      </c>
      <c r="D300" s="73"/>
      <c r="E300" s="124"/>
      <c r="F300" s="220"/>
      <c r="H300" s="220"/>
      <c r="I300" s="224"/>
      <c r="J300" s="224"/>
      <c r="K300" s="224"/>
      <c r="L300" s="207" t="str">
        <f t="shared" si="46"/>
        <v/>
      </c>
      <c r="M300" s="220"/>
      <c r="N300" s="220"/>
      <c r="O300" s="220"/>
      <c r="P300" s="220"/>
      <c r="Q300" s="220"/>
      <c r="R300" s="220"/>
      <c r="S300" s="220"/>
      <c r="T300" s="220"/>
      <c r="U300" s="220"/>
      <c r="W300" s="129"/>
      <c r="X300" s="130" t="str">
        <f t="shared" si="47"/>
        <v/>
      </c>
      <c r="Y300" s="224"/>
      <c r="Z300" s="224"/>
      <c r="AA300" s="207" t="str">
        <f t="shared" si="48"/>
        <v/>
      </c>
      <c r="AB300" s="224"/>
      <c r="AD300" s="129"/>
      <c r="AE300" s="130" t="str">
        <f t="shared" si="49"/>
        <v/>
      </c>
      <c r="AF300" s="129"/>
      <c r="AG300" s="207" t="str">
        <f t="shared" si="50"/>
        <v/>
      </c>
      <c r="AH300" s="129"/>
      <c r="AI300" s="207" t="str">
        <f t="shared" si="51"/>
        <v/>
      </c>
      <c r="AJ300" s="129"/>
      <c r="AK300" s="207" t="str">
        <f t="shared" si="52"/>
        <v/>
      </c>
      <c r="AP300" s="220"/>
      <c r="AQ300" s="220"/>
      <c r="AR300" s="220"/>
      <c r="AS300" s="220"/>
      <c r="AT300" s="220"/>
      <c r="AU300" s="220"/>
      <c r="AV300" s="220"/>
      <c r="AW300" s="220"/>
      <c r="AX300" s="220"/>
      <c r="AY300" s="220"/>
      <c r="AZ300" s="220"/>
      <c r="BB300" s="207" t="str">
        <f t="shared" si="53"/>
        <v/>
      </c>
      <c r="BC300" s="220"/>
      <c r="BD300" s="220"/>
      <c r="BE300" s="220"/>
      <c r="BF300" s="225"/>
      <c r="BG300" s="220"/>
      <c r="BH300" s="220"/>
      <c r="BI300" s="220"/>
      <c r="BJ300" s="220"/>
      <c r="BK300" s="220"/>
      <c r="BL300" s="220"/>
      <c r="BM300" s="220"/>
    </row>
    <row r="301" spans="1:65" s="119" customFormat="1" x14ac:dyDescent="0.2">
      <c r="A301" s="84"/>
      <c r="B301" s="84"/>
      <c r="C301" s="207" t="str">
        <f t="shared" si="45"/>
        <v/>
      </c>
      <c r="D301" s="73"/>
      <c r="E301" s="124"/>
      <c r="F301" s="220"/>
      <c r="H301" s="220"/>
      <c r="I301" s="224"/>
      <c r="J301" s="224"/>
      <c r="K301" s="224"/>
      <c r="L301" s="207" t="str">
        <f t="shared" si="46"/>
        <v/>
      </c>
      <c r="M301" s="220"/>
      <c r="N301" s="220"/>
      <c r="O301" s="220"/>
      <c r="P301" s="220"/>
      <c r="Q301" s="220"/>
      <c r="R301" s="220"/>
      <c r="S301" s="220"/>
      <c r="T301" s="220"/>
      <c r="U301" s="220"/>
      <c r="W301" s="129"/>
      <c r="X301" s="130" t="str">
        <f t="shared" si="47"/>
        <v/>
      </c>
      <c r="Y301" s="224"/>
      <c r="Z301" s="224"/>
      <c r="AA301" s="207" t="str">
        <f t="shared" si="48"/>
        <v/>
      </c>
      <c r="AB301" s="224"/>
      <c r="AD301" s="129"/>
      <c r="AE301" s="130" t="str">
        <f t="shared" si="49"/>
        <v/>
      </c>
      <c r="AF301" s="129"/>
      <c r="AG301" s="207" t="str">
        <f t="shared" si="50"/>
        <v/>
      </c>
      <c r="AH301" s="129"/>
      <c r="AI301" s="207" t="str">
        <f t="shared" si="51"/>
        <v/>
      </c>
      <c r="AJ301" s="129"/>
      <c r="AK301" s="207" t="str">
        <f t="shared" si="52"/>
        <v/>
      </c>
      <c r="AP301" s="220"/>
      <c r="AQ301" s="220"/>
      <c r="AR301" s="220"/>
      <c r="AS301" s="220"/>
      <c r="AT301" s="220"/>
      <c r="AU301" s="220"/>
      <c r="AV301" s="220"/>
      <c r="AW301" s="220"/>
      <c r="AX301" s="220"/>
      <c r="AY301" s="220"/>
      <c r="AZ301" s="220"/>
      <c r="BB301" s="207" t="str">
        <f t="shared" si="53"/>
        <v/>
      </c>
      <c r="BC301" s="220"/>
      <c r="BD301" s="220"/>
      <c r="BE301" s="220"/>
      <c r="BF301" s="225"/>
      <c r="BG301" s="220"/>
      <c r="BH301" s="220"/>
      <c r="BI301" s="220"/>
      <c r="BJ301" s="220"/>
      <c r="BK301" s="220"/>
      <c r="BL301" s="220"/>
      <c r="BM301" s="220"/>
    </row>
    <row r="302" spans="1:65" s="119" customFormat="1" x14ac:dyDescent="0.2">
      <c r="A302" s="84"/>
      <c r="B302" s="84"/>
      <c r="C302" s="207" t="str">
        <f t="shared" si="45"/>
        <v/>
      </c>
      <c r="D302" s="73"/>
      <c r="E302" s="124"/>
      <c r="F302" s="220"/>
      <c r="H302" s="220"/>
      <c r="I302" s="224"/>
      <c r="J302" s="224"/>
      <c r="K302" s="224"/>
      <c r="L302" s="207" t="str">
        <f t="shared" si="46"/>
        <v/>
      </c>
      <c r="M302" s="220"/>
      <c r="N302" s="220"/>
      <c r="O302" s="220"/>
      <c r="P302" s="220"/>
      <c r="Q302" s="220"/>
      <c r="R302" s="220"/>
      <c r="S302" s="220"/>
      <c r="T302" s="220"/>
      <c r="U302" s="220"/>
      <c r="W302" s="129"/>
      <c r="X302" s="130" t="str">
        <f t="shared" si="47"/>
        <v/>
      </c>
      <c r="Y302" s="224"/>
      <c r="Z302" s="224"/>
      <c r="AA302" s="207" t="str">
        <f t="shared" si="48"/>
        <v/>
      </c>
      <c r="AB302" s="224"/>
      <c r="AD302" s="129"/>
      <c r="AE302" s="130" t="str">
        <f t="shared" si="49"/>
        <v/>
      </c>
      <c r="AF302" s="129"/>
      <c r="AG302" s="207" t="str">
        <f t="shared" si="50"/>
        <v/>
      </c>
      <c r="AH302" s="129"/>
      <c r="AI302" s="207" t="str">
        <f t="shared" si="51"/>
        <v/>
      </c>
      <c r="AJ302" s="129"/>
      <c r="AK302" s="207" t="str">
        <f t="shared" si="52"/>
        <v/>
      </c>
      <c r="AP302" s="220"/>
      <c r="AQ302" s="220"/>
      <c r="AR302" s="220"/>
      <c r="AS302" s="220"/>
      <c r="AT302" s="220"/>
      <c r="AU302" s="220"/>
      <c r="AV302" s="220"/>
      <c r="AW302" s="220"/>
      <c r="AX302" s="220"/>
      <c r="AY302" s="220"/>
      <c r="AZ302" s="220"/>
      <c r="BB302" s="207" t="str">
        <f t="shared" si="53"/>
        <v/>
      </c>
      <c r="BC302" s="220"/>
      <c r="BD302" s="220"/>
      <c r="BE302" s="220"/>
      <c r="BF302" s="225"/>
      <c r="BG302" s="220"/>
      <c r="BH302" s="220"/>
      <c r="BI302" s="220"/>
      <c r="BJ302" s="220"/>
      <c r="BK302" s="220"/>
      <c r="BL302" s="220"/>
      <c r="BM302" s="220"/>
    </row>
    <row r="303" spans="1:65" s="119" customFormat="1" x14ac:dyDescent="0.2">
      <c r="A303" s="84"/>
      <c r="B303" s="84"/>
      <c r="C303" s="207" t="str">
        <f t="shared" si="45"/>
        <v/>
      </c>
      <c r="D303" s="73"/>
      <c r="E303" s="124"/>
      <c r="F303" s="220"/>
      <c r="H303" s="220"/>
      <c r="I303" s="224"/>
      <c r="J303" s="224"/>
      <c r="K303" s="224"/>
      <c r="L303" s="207" t="str">
        <f t="shared" si="46"/>
        <v/>
      </c>
      <c r="M303" s="220"/>
      <c r="N303" s="220"/>
      <c r="O303" s="220"/>
      <c r="P303" s="220"/>
      <c r="Q303" s="220"/>
      <c r="R303" s="220"/>
      <c r="S303" s="220"/>
      <c r="T303" s="220"/>
      <c r="U303" s="220"/>
      <c r="W303" s="129"/>
      <c r="X303" s="130" t="str">
        <f t="shared" si="47"/>
        <v/>
      </c>
      <c r="Y303" s="224"/>
      <c r="Z303" s="224"/>
      <c r="AA303" s="207" t="str">
        <f t="shared" si="48"/>
        <v/>
      </c>
      <c r="AB303" s="224"/>
      <c r="AD303" s="129"/>
      <c r="AE303" s="130" t="str">
        <f t="shared" si="49"/>
        <v/>
      </c>
      <c r="AF303" s="129"/>
      <c r="AG303" s="207" t="str">
        <f t="shared" si="50"/>
        <v/>
      </c>
      <c r="AH303" s="129"/>
      <c r="AI303" s="207" t="str">
        <f t="shared" si="51"/>
        <v/>
      </c>
      <c r="AJ303" s="129"/>
      <c r="AK303" s="207" t="str">
        <f t="shared" si="52"/>
        <v/>
      </c>
      <c r="AP303" s="220"/>
      <c r="AQ303" s="220"/>
      <c r="AR303" s="220"/>
      <c r="AS303" s="220"/>
      <c r="AT303" s="220"/>
      <c r="AU303" s="220"/>
      <c r="AV303" s="220"/>
      <c r="AW303" s="220"/>
      <c r="AX303" s="220"/>
      <c r="AY303" s="220"/>
      <c r="AZ303" s="220"/>
      <c r="BB303" s="207" t="str">
        <f t="shared" si="53"/>
        <v/>
      </c>
      <c r="BC303" s="220"/>
      <c r="BD303" s="220"/>
      <c r="BE303" s="220"/>
      <c r="BF303" s="225"/>
      <c r="BG303" s="220"/>
      <c r="BH303" s="220"/>
      <c r="BI303" s="220"/>
      <c r="BJ303" s="220"/>
      <c r="BK303" s="220"/>
      <c r="BL303" s="220"/>
      <c r="BM303" s="220"/>
    </row>
    <row r="304" spans="1:65" s="119" customFormat="1" x14ac:dyDescent="0.2">
      <c r="A304" s="84"/>
      <c r="B304" s="84"/>
      <c r="C304" s="207" t="str">
        <f t="shared" si="45"/>
        <v/>
      </c>
      <c r="D304" s="73"/>
      <c r="E304" s="124"/>
      <c r="F304" s="220"/>
      <c r="H304" s="220"/>
      <c r="I304" s="224"/>
      <c r="J304" s="224"/>
      <c r="K304" s="224"/>
      <c r="L304" s="207" t="str">
        <f t="shared" si="46"/>
        <v/>
      </c>
      <c r="M304" s="220"/>
      <c r="N304" s="220"/>
      <c r="O304" s="220"/>
      <c r="P304" s="220"/>
      <c r="Q304" s="220"/>
      <c r="R304" s="220"/>
      <c r="S304" s="220"/>
      <c r="T304" s="220"/>
      <c r="U304" s="220"/>
      <c r="W304" s="129"/>
      <c r="X304" s="130" t="str">
        <f t="shared" si="47"/>
        <v/>
      </c>
      <c r="Y304" s="224"/>
      <c r="Z304" s="224"/>
      <c r="AA304" s="207" t="str">
        <f t="shared" si="48"/>
        <v/>
      </c>
      <c r="AB304" s="224"/>
      <c r="AD304" s="129"/>
      <c r="AE304" s="130" t="str">
        <f t="shared" si="49"/>
        <v/>
      </c>
      <c r="AF304" s="129"/>
      <c r="AG304" s="207" t="str">
        <f t="shared" si="50"/>
        <v/>
      </c>
      <c r="AH304" s="129"/>
      <c r="AI304" s="207" t="str">
        <f t="shared" si="51"/>
        <v/>
      </c>
      <c r="AJ304" s="129"/>
      <c r="AK304" s="207" t="str">
        <f t="shared" si="52"/>
        <v/>
      </c>
      <c r="AP304" s="220"/>
      <c r="AQ304" s="220"/>
      <c r="AR304" s="220"/>
      <c r="AS304" s="220"/>
      <c r="AT304" s="220"/>
      <c r="AU304" s="220"/>
      <c r="AV304" s="220"/>
      <c r="AW304" s="220"/>
      <c r="AX304" s="220"/>
      <c r="AY304" s="220"/>
      <c r="AZ304" s="220"/>
      <c r="BB304" s="207" t="str">
        <f t="shared" si="53"/>
        <v/>
      </c>
      <c r="BC304" s="220"/>
      <c r="BD304" s="220"/>
      <c r="BE304" s="220"/>
      <c r="BF304" s="225"/>
      <c r="BG304" s="220"/>
      <c r="BH304" s="220"/>
      <c r="BI304" s="220"/>
      <c r="BJ304" s="220"/>
      <c r="BK304" s="220"/>
      <c r="BL304" s="220"/>
      <c r="BM304" s="220"/>
    </row>
    <row r="305" spans="1:65" s="119" customFormat="1" x14ac:dyDescent="0.2">
      <c r="A305" s="84"/>
      <c r="B305" s="84"/>
      <c r="C305" s="207" t="str">
        <f t="shared" si="45"/>
        <v/>
      </c>
      <c r="D305" s="73"/>
      <c r="E305" s="124"/>
      <c r="F305" s="220"/>
      <c r="H305" s="220"/>
      <c r="I305" s="224"/>
      <c r="J305" s="224"/>
      <c r="K305" s="224"/>
      <c r="L305" s="207" t="str">
        <f t="shared" si="46"/>
        <v/>
      </c>
      <c r="M305" s="220"/>
      <c r="N305" s="220"/>
      <c r="O305" s="220"/>
      <c r="P305" s="220"/>
      <c r="Q305" s="220"/>
      <c r="R305" s="220"/>
      <c r="S305" s="220"/>
      <c r="T305" s="220"/>
      <c r="U305" s="220"/>
      <c r="W305" s="129"/>
      <c r="X305" s="130" t="str">
        <f t="shared" si="47"/>
        <v/>
      </c>
      <c r="Y305" s="224"/>
      <c r="Z305" s="224"/>
      <c r="AA305" s="207" t="str">
        <f t="shared" si="48"/>
        <v/>
      </c>
      <c r="AB305" s="224"/>
      <c r="AD305" s="129"/>
      <c r="AE305" s="130" t="str">
        <f t="shared" si="49"/>
        <v/>
      </c>
      <c r="AF305" s="129"/>
      <c r="AG305" s="207" t="str">
        <f t="shared" si="50"/>
        <v/>
      </c>
      <c r="AH305" s="129"/>
      <c r="AI305" s="207" t="str">
        <f t="shared" si="51"/>
        <v/>
      </c>
      <c r="AJ305" s="129"/>
      <c r="AK305" s="207" t="str">
        <f t="shared" si="52"/>
        <v/>
      </c>
      <c r="AP305" s="220"/>
      <c r="AQ305" s="220"/>
      <c r="AR305" s="220"/>
      <c r="AS305" s="220"/>
      <c r="AT305" s="220"/>
      <c r="AU305" s="220"/>
      <c r="AV305" s="220"/>
      <c r="AW305" s="220"/>
      <c r="AX305" s="220"/>
      <c r="AY305" s="220"/>
      <c r="AZ305" s="220"/>
      <c r="BB305" s="207" t="str">
        <f t="shared" si="53"/>
        <v/>
      </c>
      <c r="BC305" s="220"/>
      <c r="BD305" s="220"/>
      <c r="BE305" s="220"/>
      <c r="BF305" s="225"/>
      <c r="BG305" s="220"/>
      <c r="BH305" s="220"/>
      <c r="BI305" s="220"/>
      <c r="BJ305" s="220"/>
      <c r="BK305" s="220"/>
      <c r="BL305" s="220"/>
      <c r="BM305" s="220"/>
    </row>
    <row r="306" spans="1:65" s="119" customFormat="1" x14ac:dyDescent="0.2">
      <c r="A306" s="84"/>
      <c r="B306" s="84"/>
      <c r="C306" s="207" t="str">
        <f t="shared" si="45"/>
        <v/>
      </c>
      <c r="D306" s="73"/>
      <c r="E306" s="124"/>
      <c r="F306" s="220"/>
      <c r="H306" s="220"/>
      <c r="I306" s="224"/>
      <c r="J306" s="224"/>
      <c r="K306" s="224"/>
      <c r="L306" s="207" t="str">
        <f t="shared" si="46"/>
        <v/>
      </c>
      <c r="M306" s="220"/>
      <c r="N306" s="220"/>
      <c r="O306" s="220"/>
      <c r="P306" s="220"/>
      <c r="Q306" s="220"/>
      <c r="R306" s="220"/>
      <c r="S306" s="220"/>
      <c r="T306" s="220"/>
      <c r="U306" s="220"/>
      <c r="W306" s="129"/>
      <c r="X306" s="130" t="str">
        <f t="shared" si="47"/>
        <v/>
      </c>
      <c r="Y306" s="224"/>
      <c r="Z306" s="224"/>
      <c r="AA306" s="207" t="str">
        <f t="shared" si="48"/>
        <v/>
      </c>
      <c r="AB306" s="224"/>
      <c r="AD306" s="129"/>
      <c r="AE306" s="130" t="str">
        <f t="shared" si="49"/>
        <v/>
      </c>
      <c r="AF306" s="129"/>
      <c r="AG306" s="207" t="str">
        <f t="shared" si="50"/>
        <v/>
      </c>
      <c r="AH306" s="129"/>
      <c r="AI306" s="207" t="str">
        <f t="shared" si="51"/>
        <v/>
      </c>
      <c r="AJ306" s="129"/>
      <c r="AK306" s="207" t="str">
        <f t="shared" si="52"/>
        <v/>
      </c>
      <c r="AP306" s="220"/>
      <c r="AQ306" s="220"/>
      <c r="AR306" s="220"/>
      <c r="AS306" s="220"/>
      <c r="AT306" s="220"/>
      <c r="AU306" s="220"/>
      <c r="AV306" s="220"/>
      <c r="AW306" s="220"/>
      <c r="AX306" s="220"/>
      <c r="AY306" s="220"/>
      <c r="AZ306" s="220"/>
      <c r="BB306" s="207" t="str">
        <f t="shared" si="53"/>
        <v/>
      </c>
      <c r="BC306" s="220"/>
      <c r="BD306" s="220"/>
      <c r="BE306" s="220"/>
      <c r="BF306" s="225"/>
      <c r="BG306" s="220"/>
      <c r="BH306" s="220"/>
      <c r="BI306" s="220"/>
      <c r="BJ306" s="220"/>
      <c r="BK306" s="220"/>
      <c r="BL306" s="220"/>
      <c r="BM306" s="220"/>
    </row>
    <row r="307" spans="1:65" s="119" customFormat="1" x14ac:dyDescent="0.2">
      <c r="A307" s="84"/>
      <c r="B307" s="84"/>
      <c r="C307" s="207" t="str">
        <f t="shared" si="45"/>
        <v/>
      </c>
      <c r="D307" s="73"/>
      <c r="E307" s="124"/>
      <c r="F307" s="220"/>
      <c r="H307" s="220"/>
      <c r="I307" s="224"/>
      <c r="J307" s="224"/>
      <c r="K307" s="224"/>
      <c r="L307" s="207" t="str">
        <f t="shared" si="46"/>
        <v/>
      </c>
      <c r="M307" s="220"/>
      <c r="N307" s="220"/>
      <c r="O307" s="220"/>
      <c r="P307" s="220"/>
      <c r="Q307" s="220"/>
      <c r="R307" s="220"/>
      <c r="S307" s="220"/>
      <c r="T307" s="220"/>
      <c r="U307" s="220"/>
      <c r="W307" s="129"/>
      <c r="X307" s="130" t="str">
        <f t="shared" si="47"/>
        <v/>
      </c>
      <c r="Y307" s="224"/>
      <c r="Z307" s="224"/>
      <c r="AA307" s="207" t="str">
        <f t="shared" si="48"/>
        <v/>
      </c>
      <c r="AB307" s="224"/>
      <c r="AD307" s="129"/>
      <c r="AE307" s="130" t="str">
        <f t="shared" si="49"/>
        <v/>
      </c>
      <c r="AF307" s="129"/>
      <c r="AG307" s="207" t="str">
        <f t="shared" si="50"/>
        <v/>
      </c>
      <c r="AH307" s="129"/>
      <c r="AI307" s="207" t="str">
        <f t="shared" si="51"/>
        <v/>
      </c>
      <c r="AJ307" s="129"/>
      <c r="AK307" s="207" t="str">
        <f t="shared" si="52"/>
        <v/>
      </c>
      <c r="AP307" s="220"/>
      <c r="AQ307" s="220"/>
      <c r="AR307" s="220"/>
      <c r="AS307" s="220"/>
      <c r="AT307" s="220"/>
      <c r="AU307" s="220"/>
      <c r="AV307" s="220"/>
      <c r="AW307" s="220"/>
      <c r="AX307" s="220"/>
      <c r="AY307" s="220"/>
      <c r="AZ307" s="220"/>
      <c r="BB307" s="207" t="str">
        <f t="shared" si="53"/>
        <v/>
      </c>
      <c r="BC307" s="220"/>
      <c r="BD307" s="220"/>
      <c r="BE307" s="220"/>
      <c r="BF307" s="225"/>
      <c r="BG307" s="220"/>
      <c r="BH307" s="220"/>
      <c r="BI307" s="220"/>
      <c r="BJ307" s="220"/>
      <c r="BK307" s="220"/>
      <c r="BL307" s="220"/>
      <c r="BM307" s="220"/>
    </row>
    <row r="308" spans="1:65" s="119" customFormat="1" x14ac:dyDescent="0.2">
      <c r="A308" s="84"/>
      <c r="B308" s="84"/>
      <c r="C308" s="207" t="str">
        <f t="shared" si="45"/>
        <v/>
      </c>
      <c r="D308" s="73"/>
      <c r="E308" s="124"/>
      <c r="F308" s="220"/>
      <c r="H308" s="220"/>
      <c r="I308" s="224"/>
      <c r="J308" s="224"/>
      <c r="K308" s="224"/>
      <c r="L308" s="207" t="str">
        <f t="shared" si="46"/>
        <v/>
      </c>
      <c r="M308" s="220"/>
      <c r="N308" s="220"/>
      <c r="O308" s="220"/>
      <c r="P308" s="220"/>
      <c r="Q308" s="220"/>
      <c r="R308" s="220"/>
      <c r="S308" s="220"/>
      <c r="T308" s="220"/>
      <c r="U308" s="220"/>
      <c r="W308" s="129"/>
      <c r="X308" s="130" t="str">
        <f t="shared" si="47"/>
        <v/>
      </c>
      <c r="Y308" s="224"/>
      <c r="Z308" s="224"/>
      <c r="AA308" s="207" t="str">
        <f t="shared" si="48"/>
        <v/>
      </c>
      <c r="AB308" s="224"/>
      <c r="AD308" s="129"/>
      <c r="AE308" s="130" t="str">
        <f t="shared" si="49"/>
        <v/>
      </c>
      <c r="AF308" s="129"/>
      <c r="AG308" s="207" t="str">
        <f t="shared" si="50"/>
        <v/>
      </c>
      <c r="AH308" s="129"/>
      <c r="AI308" s="207" t="str">
        <f t="shared" si="51"/>
        <v/>
      </c>
      <c r="AJ308" s="129"/>
      <c r="AK308" s="207" t="str">
        <f t="shared" si="52"/>
        <v/>
      </c>
      <c r="AP308" s="220"/>
      <c r="AQ308" s="220"/>
      <c r="AR308" s="220"/>
      <c r="AS308" s="220"/>
      <c r="AT308" s="220"/>
      <c r="AU308" s="220"/>
      <c r="AV308" s="220"/>
      <c r="AW308" s="220"/>
      <c r="AX308" s="220"/>
      <c r="AY308" s="220"/>
      <c r="AZ308" s="220"/>
      <c r="BB308" s="207" t="str">
        <f t="shared" si="53"/>
        <v/>
      </c>
      <c r="BC308" s="220"/>
      <c r="BD308" s="220"/>
      <c r="BE308" s="220"/>
      <c r="BF308" s="225"/>
      <c r="BG308" s="220"/>
      <c r="BH308" s="220"/>
      <c r="BI308" s="220"/>
      <c r="BJ308" s="220"/>
      <c r="BK308" s="220"/>
      <c r="BL308" s="220"/>
      <c r="BM308" s="220"/>
    </row>
    <row r="309" spans="1:65" s="119" customFormat="1" x14ac:dyDescent="0.2">
      <c r="A309" s="84"/>
      <c r="B309" s="84"/>
      <c r="C309" s="207" t="str">
        <f t="shared" si="45"/>
        <v/>
      </c>
      <c r="D309" s="73"/>
      <c r="E309" s="124"/>
      <c r="F309" s="220"/>
      <c r="H309" s="220"/>
      <c r="I309" s="224"/>
      <c r="J309" s="224"/>
      <c r="K309" s="224"/>
      <c r="L309" s="207" t="str">
        <f t="shared" si="46"/>
        <v/>
      </c>
      <c r="M309" s="220"/>
      <c r="N309" s="220"/>
      <c r="O309" s="220"/>
      <c r="P309" s="220"/>
      <c r="Q309" s="220"/>
      <c r="R309" s="220"/>
      <c r="S309" s="220"/>
      <c r="T309" s="220"/>
      <c r="U309" s="220"/>
      <c r="W309" s="129"/>
      <c r="X309" s="130" t="str">
        <f t="shared" si="47"/>
        <v/>
      </c>
      <c r="Y309" s="224"/>
      <c r="Z309" s="224"/>
      <c r="AA309" s="207" t="str">
        <f t="shared" si="48"/>
        <v/>
      </c>
      <c r="AB309" s="224"/>
      <c r="AD309" s="129"/>
      <c r="AE309" s="130" t="str">
        <f t="shared" si="49"/>
        <v/>
      </c>
      <c r="AF309" s="129"/>
      <c r="AG309" s="207" t="str">
        <f t="shared" si="50"/>
        <v/>
      </c>
      <c r="AH309" s="129"/>
      <c r="AI309" s="207" t="str">
        <f t="shared" si="51"/>
        <v/>
      </c>
      <c r="AJ309" s="129"/>
      <c r="AK309" s="207" t="str">
        <f t="shared" si="52"/>
        <v/>
      </c>
      <c r="AP309" s="220"/>
      <c r="AQ309" s="220"/>
      <c r="AR309" s="220"/>
      <c r="AS309" s="220"/>
      <c r="AT309" s="220"/>
      <c r="AU309" s="220"/>
      <c r="AV309" s="220"/>
      <c r="AW309" s="220"/>
      <c r="AX309" s="220"/>
      <c r="AY309" s="220"/>
      <c r="AZ309" s="220"/>
      <c r="BB309" s="207" t="str">
        <f t="shared" si="53"/>
        <v/>
      </c>
      <c r="BC309" s="220"/>
      <c r="BD309" s="220"/>
      <c r="BE309" s="220"/>
      <c r="BF309" s="225"/>
      <c r="BG309" s="220"/>
      <c r="BH309" s="220"/>
      <c r="BI309" s="220"/>
      <c r="BJ309" s="220"/>
      <c r="BK309" s="220"/>
      <c r="BL309" s="220"/>
      <c r="BM309" s="220"/>
    </row>
    <row r="310" spans="1:65" s="119" customFormat="1" x14ac:dyDescent="0.2">
      <c r="A310" s="84"/>
      <c r="B310" s="84"/>
      <c r="C310" s="207" t="str">
        <f t="shared" si="45"/>
        <v/>
      </c>
      <c r="D310" s="73"/>
      <c r="E310" s="124"/>
      <c r="F310" s="220"/>
      <c r="H310" s="220"/>
      <c r="I310" s="224"/>
      <c r="J310" s="224"/>
      <c r="K310" s="224"/>
      <c r="L310" s="207" t="str">
        <f t="shared" si="46"/>
        <v/>
      </c>
      <c r="M310" s="220"/>
      <c r="N310" s="220"/>
      <c r="O310" s="220"/>
      <c r="P310" s="220"/>
      <c r="Q310" s="220"/>
      <c r="R310" s="220"/>
      <c r="S310" s="220"/>
      <c r="T310" s="220"/>
      <c r="U310" s="220"/>
      <c r="W310" s="129"/>
      <c r="X310" s="130" t="str">
        <f t="shared" si="47"/>
        <v/>
      </c>
      <c r="Y310" s="224"/>
      <c r="Z310" s="224"/>
      <c r="AA310" s="207" t="str">
        <f t="shared" si="48"/>
        <v/>
      </c>
      <c r="AB310" s="224"/>
      <c r="AD310" s="129"/>
      <c r="AE310" s="130" t="str">
        <f t="shared" si="49"/>
        <v/>
      </c>
      <c r="AF310" s="129"/>
      <c r="AG310" s="207" t="str">
        <f t="shared" si="50"/>
        <v/>
      </c>
      <c r="AH310" s="129"/>
      <c r="AI310" s="207" t="str">
        <f t="shared" si="51"/>
        <v/>
      </c>
      <c r="AJ310" s="129"/>
      <c r="AK310" s="207" t="str">
        <f t="shared" si="52"/>
        <v/>
      </c>
      <c r="AP310" s="220"/>
      <c r="AQ310" s="220"/>
      <c r="AR310" s="220"/>
      <c r="AS310" s="220"/>
      <c r="AT310" s="220"/>
      <c r="AU310" s="220"/>
      <c r="AV310" s="220"/>
      <c r="AW310" s="220"/>
      <c r="AX310" s="220"/>
      <c r="AY310" s="220"/>
      <c r="AZ310" s="220"/>
      <c r="BB310" s="207" t="str">
        <f t="shared" si="53"/>
        <v/>
      </c>
      <c r="BC310" s="220"/>
      <c r="BD310" s="220"/>
      <c r="BE310" s="220"/>
      <c r="BF310" s="225"/>
      <c r="BG310" s="220"/>
      <c r="BH310" s="220"/>
      <c r="BI310" s="220"/>
      <c r="BJ310" s="220"/>
      <c r="BK310" s="220"/>
      <c r="BL310" s="220"/>
      <c r="BM310" s="220"/>
    </row>
    <row r="311" spans="1:65" s="119" customFormat="1" x14ac:dyDescent="0.2">
      <c r="A311" s="84"/>
      <c r="B311" s="84"/>
      <c r="C311" s="207" t="str">
        <f t="shared" si="45"/>
        <v/>
      </c>
      <c r="D311" s="73"/>
      <c r="E311" s="124"/>
      <c r="F311" s="220"/>
      <c r="H311" s="220"/>
      <c r="I311" s="224"/>
      <c r="J311" s="224"/>
      <c r="K311" s="224"/>
      <c r="L311" s="207" t="str">
        <f t="shared" si="46"/>
        <v/>
      </c>
      <c r="M311" s="220"/>
      <c r="N311" s="220"/>
      <c r="O311" s="220"/>
      <c r="P311" s="220"/>
      <c r="Q311" s="220"/>
      <c r="R311" s="220"/>
      <c r="S311" s="220"/>
      <c r="T311" s="220"/>
      <c r="U311" s="220"/>
      <c r="W311" s="129"/>
      <c r="X311" s="130" t="str">
        <f t="shared" si="47"/>
        <v/>
      </c>
      <c r="Y311" s="224"/>
      <c r="Z311" s="224"/>
      <c r="AA311" s="207" t="str">
        <f t="shared" si="48"/>
        <v/>
      </c>
      <c r="AB311" s="224"/>
      <c r="AD311" s="129"/>
      <c r="AE311" s="130" t="str">
        <f t="shared" si="49"/>
        <v/>
      </c>
      <c r="AF311" s="129"/>
      <c r="AG311" s="207" t="str">
        <f t="shared" si="50"/>
        <v/>
      </c>
      <c r="AH311" s="129"/>
      <c r="AI311" s="207" t="str">
        <f t="shared" si="51"/>
        <v/>
      </c>
      <c r="AJ311" s="129"/>
      <c r="AK311" s="207" t="str">
        <f t="shared" si="52"/>
        <v/>
      </c>
      <c r="AP311" s="220"/>
      <c r="AQ311" s="220"/>
      <c r="AR311" s="220"/>
      <c r="AS311" s="220"/>
      <c r="AT311" s="220"/>
      <c r="AU311" s="220"/>
      <c r="AV311" s="220"/>
      <c r="AW311" s="220"/>
      <c r="AX311" s="220"/>
      <c r="AY311" s="220"/>
      <c r="AZ311" s="220"/>
      <c r="BB311" s="207" t="str">
        <f t="shared" si="53"/>
        <v/>
      </c>
      <c r="BC311" s="220"/>
      <c r="BD311" s="220"/>
      <c r="BE311" s="220"/>
      <c r="BF311" s="225"/>
      <c r="BG311" s="220"/>
      <c r="BH311" s="220"/>
      <c r="BI311" s="220"/>
      <c r="BJ311" s="220"/>
      <c r="BK311" s="220"/>
      <c r="BL311" s="220"/>
      <c r="BM311" s="220"/>
    </row>
    <row r="312" spans="1:65" s="119" customFormat="1" x14ac:dyDescent="0.2">
      <c r="A312" s="84"/>
      <c r="B312" s="84"/>
      <c r="C312" s="207" t="str">
        <f t="shared" si="45"/>
        <v/>
      </c>
      <c r="D312" s="73"/>
      <c r="E312" s="124"/>
      <c r="F312" s="220"/>
      <c r="H312" s="220"/>
      <c r="I312" s="224"/>
      <c r="J312" s="224"/>
      <c r="K312" s="224"/>
      <c r="L312" s="207" t="str">
        <f t="shared" si="46"/>
        <v/>
      </c>
      <c r="M312" s="220"/>
      <c r="N312" s="220"/>
      <c r="O312" s="220"/>
      <c r="P312" s="220"/>
      <c r="Q312" s="220"/>
      <c r="R312" s="220"/>
      <c r="S312" s="220"/>
      <c r="T312" s="220"/>
      <c r="U312" s="220"/>
      <c r="W312" s="129"/>
      <c r="X312" s="130" t="str">
        <f t="shared" si="47"/>
        <v/>
      </c>
      <c r="Y312" s="224"/>
      <c r="Z312" s="224"/>
      <c r="AA312" s="207" t="str">
        <f t="shared" si="48"/>
        <v/>
      </c>
      <c r="AB312" s="224"/>
      <c r="AD312" s="129"/>
      <c r="AE312" s="130" t="str">
        <f t="shared" si="49"/>
        <v/>
      </c>
      <c r="AF312" s="129"/>
      <c r="AG312" s="207" t="str">
        <f t="shared" si="50"/>
        <v/>
      </c>
      <c r="AH312" s="129"/>
      <c r="AI312" s="207" t="str">
        <f t="shared" si="51"/>
        <v/>
      </c>
      <c r="AJ312" s="129"/>
      <c r="AK312" s="207" t="str">
        <f t="shared" si="52"/>
        <v/>
      </c>
      <c r="AP312" s="220"/>
      <c r="AQ312" s="220"/>
      <c r="AR312" s="220"/>
      <c r="AS312" s="220"/>
      <c r="AT312" s="220"/>
      <c r="AU312" s="220"/>
      <c r="AV312" s="220"/>
      <c r="AW312" s="220"/>
      <c r="AX312" s="220"/>
      <c r="AY312" s="220"/>
      <c r="AZ312" s="220"/>
      <c r="BB312" s="207" t="str">
        <f t="shared" si="53"/>
        <v/>
      </c>
      <c r="BC312" s="220"/>
      <c r="BD312" s="220"/>
      <c r="BE312" s="220"/>
      <c r="BF312" s="225"/>
      <c r="BG312" s="220"/>
      <c r="BH312" s="220"/>
      <c r="BI312" s="220"/>
      <c r="BJ312" s="220"/>
      <c r="BK312" s="220"/>
      <c r="BL312" s="220"/>
      <c r="BM312" s="220"/>
    </row>
    <row r="313" spans="1:65" s="119" customFormat="1" x14ac:dyDescent="0.2">
      <c r="A313" s="84"/>
      <c r="B313" s="84"/>
      <c r="C313" s="207" t="str">
        <f t="shared" si="45"/>
        <v/>
      </c>
      <c r="D313" s="73"/>
      <c r="E313" s="124"/>
      <c r="F313" s="220"/>
      <c r="H313" s="220"/>
      <c r="I313" s="224"/>
      <c r="J313" s="224"/>
      <c r="K313" s="224"/>
      <c r="L313" s="207" t="str">
        <f t="shared" si="46"/>
        <v/>
      </c>
      <c r="M313" s="220"/>
      <c r="N313" s="220"/>
      <c r="O313" s="220"/>
      <c r="P313" s="220"/>
      <c r="Q313" s="220"/>
      <c r="R313" s="220"/>
      <c r="S313" s="220"/>
      <c r="T313" s="220"/>
      <c r="U313" s="220"/>
      <c r="W313" s="129"/>
      <c r="X313" s="130" t="str">
        <f t="shared" si="47"/>
        <v/>
      </c>
      <c r="Y313" s="224"/>
      <c r="Z313" s="224"/>
      <c r="AA313" s="207" t="str">
        <f t="shared" si="48"/>
        <v/>
      </c>
      <c r="AB313" s="224"/>
      <c r="AD313" s="129"/>
      <c r="AE313" s="130" t="str">
        <f t="shared" si="49"/>
        <v/>
      </c>
      <c r="AF313" s="129"/>
      <c r="AG313" s="207" t="str">
        <f t="shared" si="50"/>
        <v/>
      </c>
      <c r="AH313" s="129"/>
      <c r="AI313" s="207" t="str">
        <f t="shared" si="51"/>
        <v/>
      </c>
      <c r="AJ313" s="129"/>
      <c r="AK313" s="207" t="str">
        <f t="shared" si="52"/>
        <v/>
      </c>
      <c r="AP313" s="220"/>
      <c r="AQ313" s="220"/>
      <c r="AR313" s="220"/>
      <c r="AS313" s="220"/>
      <c r="AT313" s="220"/>
      <c r="AU313" s="220"/>
      <c r="AV313" s="220"/>
      <c r="AW313" s="220"/>
      <c r="AX313" s="220"/>
      <c r="AY313" s="220"/>
      <c r="AZ313" s="220"/>
      <c r="BB313" s="207" t="str">
        <f t="shared" si="53"/>
        <v/>
      </c>
      <c r="BC313" s="220"/>
      <c r="BD313" s="220"/>
      <c r="BE313" s="220"/>
      <c r="BF313" s="225"/>
      <c r="BG313" s="220"/>
      <c r="BH313" s="220"/>
      <c r="BI313" s="220"/>
      <c r="BJ313" s="220"/>
      <c r="BK313" s="220"/>
      <c r="BL313" s="220"/>
      <c r="BM313" s="220"/>
    </row>
    <row r="314" spans="1:65" s="119" customFormat="1" x14ac:dyDescent="0.2">
      <c r="A314" s="84"/>
      <c r="B314" s="84"/>
      <c r="C314" s="207" t="str">
        <f t="shared" si="45"/>
        <v/>
      </c>
      <c r="D314" s="73"/>
      <c r="E314" s="124"/>
      <c r="F314" s="220"/>
      <c r="H314" s="220"/>
      <c r="I314" s="224"/>
      <c r="J314" s="224"/>
      <c r="K314" s="224"/>
      <c r="L314" s="207" t="str">
        <f t="shared" si="46"/>
        <v/>
      </c>
      <c r="M314" s="220"/>
      <c r="N314" s="220"/>
      <c r="O314" s="220"/>
      <c r="P314" s="220"/>
      <c r="Q314" s="220"/>
      <c r="R314" s="220"/>
      <c r="S314" s="220"/>
      <c r="T314" s="220"/>
      <c r="U314" s="220"/>
      <c r="W314" s="129"/>
      <c r="X314" s="130" t="str">
        <f t="shared" si="47"/>
        <v/>
      </c>
      <c r="Y314" s="224"/>
      <c r="Z314" s="224"/>
      <c r="AA314" s="207" t="str">
        <f t="shared" si="48"/>
        <v/>
      </c>
      <c r="AB314" s="224"/>
      <c r="AD314" s="129"/>
      <c r="AE314" s="130" t="str">
        <f t="shared" si="49"/>
        <v/>
      </c>
      <c r="AF314" s="129"/>
      <c r="AG314" s="207" t="str">
        <f t="shared" si="50"/>
        <v/>
      </c>
      <c r="AH314" s="129"/>
      <c r="AI314" s="207" t="str">
        <f t="shared" si="51"/>
        <v/>
      </c>
      <c r="AJ314" s="129"/>
      <c r="AK314" s="207" t="str">
        <f t="shared" si="52"/>
        <v/>
      </c>
      <c r="AP314" s="220"/>
      <c r="AQ314" s="220"/>
      <c r="AR314" s="220"/>
      <c r="AS314" s="220"/>
      <c r="AT314" s="220"/>
      <c r="AU314" s="220"/>
      <c r="AV314" s="220"/>
      <c r="AW314" s="220"/>
      <c r="AX314" s="220"/>
      <c r="AY314" s="220"/>
      <c r="AZ314" s="220"/>
      <c r="BB314" s="207" t="str">
        <f t="shared" si="53"/>
        <v/>
      </c>
      <c r="BC314" s="220"/>
      <c r="BD314" s="220"/>
      <c r="BE314" s="220"/>
      <c r="BF314" s="225"/>
      <c r="BG314" s="220"/>
      <c r="BH314" s="220"/>
      <c r="BI314" s="220"/>
      <c r="BJ314" s="220"/>
      <c r="BK314" s="220"/>
      <c r="BL314" s="220"/>
      <c r="BM314" s="220"/>
    </row>
    <row r="315" spans="1:65" s="119" customFormat="1" x14ac:dyDescent="0.2">
      <c r="A315" s="84"/>
      <c r="B315" s="84"/>
      <c r="C315" s="207" t="str">
        <f t="shared" si="45"/>
        <v/>
      </c>
      <c r="D315" s="73"/>
      <c r="E315" s="124"/>
      <c r="F315" s="220"/>
      <c r="H315" s="220"/>
      <c r="I315" s="224"/>
      <c r="J315" s="224"/>
      <c r="K315" s="224"/>
      <c r="L315" s="207" t="str">
        <f t="shared" si="46"/>
        <v/>
      </c>
      <c r="M315" s="220"/>
      <c r="N315" s="220"/>
      <c r="O315" s="220"/>
      <c r="P315" s="220"/>
      <c r="Q315" s="220"/>
      <c r="R315" s="220"/>
      <c r="S315" s="220"/>
      <c r="T315" s="220"/>
      <c r="U315" s="220"/>
      <c r="W315" s="129"/>
      <c r="X315" s="130" t="str">
        <f t="shared" si="47"/>
        <v/>
      </c>
      <c r="Y315" s="224"/>
      <c r="Z315" s="224"/>
      <c r="AA315" s="207" t="str">
        <f t="shared" si="48"/>
        <v/>
      </c>
      <c r="AB315" s="224"/>
      <c r="AD315" s="129"/>
      <c r="AE315" s="130" t="str">
        <f t="shared" si="49"/>
        <v/>
      </c>
      <c r="AF315" s="129"/>
      <c r="AG315" s="207" t="str">
        <f t="shared" si="50"/>
        <v/>
      </c>
      <c r="AH315" s="129"/>
      <c r="AI315" s="207" t="str">
        <f t="shared" si="51"/>
        <v/>
      </c>
      <c r="AJ315" s="129"/>
      <c r="AK315" s="207" t="str">
        <f t="shared" si="52"/>
        <v/>
      </c>
      <c r="AP315" s="220"/>
      <c r="AQ315" s="220"/>
      <c r="AR315" s="220"/>
      <c r="AS315" s="220"/>
      <c r="AT315" s="220"/>
      <c r="AU315" s="220"/>
      <c r="AV315" s="220"/>
      <c r="AW315" s="220"/>
      <c r="AX315" s="220"/>
      <c r="AY315" s="220"/>
      <c r="AZ315" s="220"/>
      <c r="BB315" s="207" t="str">
        <f t="shared" si="53"/>
        <v/>
      </c>
      <c r="BC315" s="220"/>
      <c r="BD315" s="220"/>
      <c r="BE315" s="220"/>
      <c r="BF315" s="225"/>
      <c r="BG315" s="220"/>
      <c r="BH315" s="220"/>
      <c r="BI315" s="220"/>
      <c r="BJ315" s="220"/>
      <c r="BK315" s="220"/>
      <c r="BL315" s="220"/>
      <c r="BM315" s="220"/>
    </row>
    <row r="316" spans="1:65" s="119" customFormat="1" x14ac:dyDescent="0.2">
      <c r="A316" s="84"/>
      <c r="B316" s="84"/>
      <c r="C316" s="207" t="str">
        <f t="shared" si="45"/>
        <v/>
      </c>
      <c r="D316" s="73"/>
      <c r="E316" s="124"/>
      <c r="F316" s="220"/>
      <c r="H316" s="220"/>
      <c r="I316" s="224"/>
      <c r="J316" s="224"/>
      <c r="K316" s="224"/>
      <c r="L316" s="207" t="str">
        <f t="shared" si="46"/>
        <v/>
      </c>
      <c r="M316" s="220"/>
      <c r="N316" s="220"/>
      <c r="O316" s="220"/>
      <c r="P316" s="220"/>
      <c r="Q316" s="220"/>
      <c r="R316" s="220"/>
      <c r="S316" s="220"/>
      <c r="T316" s="220"/>
      <c r="U316" s="220"/>
      <c r="W316" s="129"/>
      <c r="X316" s="130" t="str">
        <f t="shared" si="47"/>
        <v/>
      </c>
      <c r="Y316" s="224"/>
      <c r="Z316" s="224"/>
      <c r="AA316" s="207" t="str">
        <f t="shared" si="48"/>
        <v/>
      </c>
      <c r="AB316" s="224"/>
      <c r="AD316" s="129"/>
      <c r="AE316" s="130" t="str">
        <f t="shared" si="49"/>
        <v/>
      </c>
      <c r="AF316" s="129"/>
      <c r="AG316" s="207" t="str">
        <f t="shared" si="50"/>
        <v/>
      </c>
      <c r="AH316" s="129"/>
      <c r="AI316" s="207" t="str">
        <f t="shared" si="51"/>
        <v/>
      </c>
      <c r="AJ316" s="129"/>
      <c r="AK316" s="207" t="str">
        <f t="shared" si="52"/>
        <v/>
      </c>
      <c r="AP316" s="220"/>
      <c r="AQ316" s="220"/>
      <c r="AR316" s="220"/>
      <c r="AS316" s="220"/>
      <c r="AT316" s="220"/>
      <c r="AU316" s="220"/>
      <c r="AV316" s="220"/>
      <c r="AW316" s="220"/>
      <c r="AX316" s="220"/>
      <c r="AY316" s="220"/>
      <c r="AZ316" s="220"/>
      <c r="BB316" s="207" t="str">
        <f t="shared" si="53"/>
        <v/>
      </c>
      <c r="BC316" s="220"/>
      <c r="BD316" s="220"/>
      <c r="BE316" s="220"/>
      <c r="BF316" s="225"/>
      <c r="BG316" s="220"/>
      <c r="BH316" s="220"/>
      <c r="BI316" s="220"/>
      <c r="BJ316" s="220"/>
      <c r="BK316" s="220"/>
      <c r="BL316" s="220"/>
      <c r="BM316" s="220"/>
    </row>
    <row r="317" spans="1:65" s="119" customFormat="1" x14ac:dyDescent="0.2">
      <c r="A317" s="84"/>
      <c r="B317" s="84"/>
      <c r="C317" s="207" t="str">
        <f t="shared" si="45"/>
        <v/>
      </c>
      <c r="D317" s="73"/>
      <c r="E317" s="124"/>
      <c r="F317" s="220"/>
      <c r="H317" s="220"/>
      <c r="I317" s="224"/>
      <c r="J317" s="224"/>
      <c r="K317" s="224"/>
      <c r="L317" s="207" t="str">
        <f t="shared" si="46"/>
        <v/>
      </c>
      <c r="M317" s="220"/>
      <c r="N317" s="220"/>
      <c r="O317" s="220"/>
      <c r="P317" s="220"/>
      <c r="Q317" s="220"/>
      <c r="R317" s="220"/>
      <c r="S317" s="220"/>
      <c r="T317" s="220"/>
      <c r="U317" s="220"/>
      <c r="W317" s="129"/>
      <c r="X317" s="130" t="str">
        <f t="shared" si="47"/>
        <v/>
      </c>
      <c r="Y317" s="224"/>
      <c r="Z317" s="224"/>
      <c r="AA317" s="207" t="str">
        <f t="shared" si="48"/>
        <v/>
      </c>
      <c r="AB317" s="224"/>
      <c r="AD317" s="129"/>
      <c r="AE317" s="130" t="str">
        <f t="shared" si="49"/>
        <v/>
      </c>
      <c r="AF317" s="129"/>
      <c r="AG317" s="207" t="str">
        <f t="shared" si="50"/>
        <v/>
      </c>
      <c r="AH317" s="129"/>
      <c r="AI317" s="207" t="str">
        <f t="shared" si="51"/>
        <v/>
      </c>
      <c r="AJ317" s="129"/>
      <c r="AK317" s="207" t="str">
        <f t="shared" si="52"/>
        <v/>
      </c>
      <c r="AP317" s="220"/>
      <c r="AQ317" s="220"/>
      <c r="AR317" s="220"/>
      <c r="AS317" s="220"/>
      <c r="AT317" s="220"/>
      <c r="AU317" s="220"/>
      <c r="AV317" s="220"/>
      <c r="AW317" s="220"/>
      <c r="AX317" s="220"/>
      <c r="AY317" s="220"/>
      <c r="AZ317" s="220"/>
      <c r="BB317" s="207" t="str">
        <f t="shared" si="53"/>
        <v/>
      </c>
      <c r="BC317" s="220"/>
      <c r="BD317" s="220"/>
      <c r="BE317" s="220"/>
      <c r="BF317" s="225"/>
      <c r="BG317" s="220"/>
      <c r="BH317" s="220"/>
      <c r="BI317" s="220"/>
      <c r="BJ317" s="220"/>
      <c r="BK317" s="220"/>
      <c r="BL317" s="220"/>
      <c r="BM317" s="220"/>
    </row>
    <row r="318" spans="1:65" s="119" customFormat="1" x14ac:dyDescent="0.2">
      <c r="A318" s="84"/>
      <c r="B318" s="84"/>
      <c r="C318" s="207" t="str">
        <f t="shared" si="45"/>
        <v/>
      </c>
      <c r="D318" s="73"/>
      <c r="E318" s="124"/>
      <c r="F318" s="220"/>
      <c r="H318" s="220"/>
      <c r="I318" s="224"/>
      <c r="J318" s="224"/>
      <c r="K318" s="224"/>
      <c r="L318" s="207" t="str">
        <f t="shared" si="46"/>
        <v/>
      </c>
      <c r="M318" s="220"/>
      <c r="N318" s="220"/>
      <c r="O318" s="220"/>
      <c r="P318" s="220"/>
      <c r="Q318" s="220"/>
      <c r="R318" s="220"/>
      <c r="S318" s="220"/>
      <c r="T318" s="220"/>
      <c r="U318" s="220"/>
      <c r="W318" s="129"/>
      <c r="X318" s="130" t="str">
        <f t="shared" si="47"/>
        <v/>
      </c>
      <c r="Y318" s="224"/>
      <c r="Z318" s="224"/>
      <c r="AA318" s="207" t="str">
        <f t="shared" si="48"/>
        <v/>
      </c>
      <c r="AB318" s="224"/>
      <c r="AD318" s="129"/>
      <c r="AE318" s="130" t="str">
        <f t="shared" si="49"/>
        <v/>
      </c>
      <c r="AF318" s="129"/>
      <c r="AG318" s="207" t="str">
        <f t="shared" si="50"/>
        <v/>
      </c>
      <c r="AH318" s="129"/>
      <c r="AI318" s="207" t="str">
        <f t="shared" si="51"/>
        <v/>
      </c>
      <c r="AJ318" s="129"/>
      <c r="AK318" s="207" t="str">
        <f t="shared" si="52"/>
        <v/>
      </c>
      <c r="AP318" s="220"/>
      <c r="AQ318" s="220"/>
      <c r="AR318" s="220"/>
      <c r="AS318" s="220"/>
      <c r="AT318" s="220"/>
      <c r="AU318" s="220"/>
      <c r="AV318" s="220"/>
      <c r="AW318" s="220"/>
      <c r="AX318" s="220"/>
      <c r="AY318" s="220"/>
      <c r="AZ318" s="220"/>
      <c r="BB318" s="207" t="str">
        <f t="shared" si="53"/>
        <v/>
      </c>
      <c r="BC318" s="220"/>
      <c r="BD318" s="220"/>
      <c r="BE318" s="220"/>
      <c r="BF318" s="225"/>
      <c r="BG318" s="220"/>
      <c r="BH318" s="220"/>
      <c r="BI318" s="220"/>
      <c r="BJ318" s="220"/>
      <c r="BK318" s="220"/>
      <c r="BL318" s="220"/>
      <c r="BM318" s="220"/>
    </row>
    <row r="319" spans="1:65" s="119" customFormat="1" x14ac:dyDescent="0.2">
      <c r="A319" s="84"/>
      <c r="B319" s="84"/>
      <c r="C319" s="207" t="str">
        <f t="shared" si="45"/>
        <v/>
      </c>
      <c r="D319" s="73"/>
      <c r="E319" s="124"/>
      <c r="F319" s="220"/>
      <c r="H319" s="220"/>
      <c r="I319" s="224"/>
      <c r="J319" s="224"/>
      <c r="K319" s="224"/>
      <c r="L319" s="207" t="str">
        <f t="shared" si="46"/>
        <v/>
      </c>
      <c r="M319" s="220"/>
      <c r="N319" s="220"/>
      <c r="O319" s="220"/>
      <c r="P319" s="220"/>
      <c r="Q319" s="220"/>
      <c r="R319" s="220"/>
      <c r="S319" s="220"/>
      <c r="T319" s="220"/>
      <c r="U319" s="220"/>
      <c r="W319" s="129"/>
      <c r="X319" s="130" t="str">
        <f t="shared" si="47"/>
        <v/>
      </c>
      <c r="Y319" s="224"/>
      <c r="Z319" s="224"/>
      <c r="AA319" s="207" t="str">
        <f t="shared" si="48"/>
        <v/>
      </c>
      <c r="AB319" s="224"/>
      <c r="AD319" s="129"/>
      <c r="AE319" s="130" t="str">
        <f t="shared" si="49"/>
        <v/>
      </c>
      <c r="AF319" s="129"/>
      <c r="AG319" s="207" t="str">
        <f t="shared" si="50"/>
        <v/>
      </c>
      <c r="AH319" s="129"/>
      <c r="AI319" s="207" t="str">
        <f t="shared" si="51"/>
        <v/>
      </c>
      <c r="AJ319" s="129"/>
      <c r="AK319" s="207" t="str">
        <f t="shared" si="52"/>
        <v/>
      </c>
      <c r="AP319" s="220"/>
      <c r="AQ319" s="220"/>
      <c r="AR319" s="220"/>
      <c r="AS319" s="220"/>
      <c r="AT319" s="220"/>
      <c r="AU319" s="220"/>
      <c r="AV319" s="220"/>
      <c r="AW319" s="220"/>
      <c r="AX319" s="220"/>
      <c r="AY319" s="220"/>
      <c r="AZ319" s="220"/>
      <c r="BB319" s="207" t="str">
        <f t="shared" si="53"/>
        <v/>
      </c>
      <c r="BC319" s="220"/>
      <c r="BD319" s="220"/>
      <c r="BE319" s="220"/>
      <c r="BF319" s="225"/>
      <c r="BG319" s="220"/>
      <c r="BH319" s="220"/>
      <c r="BI319" s="220"/>
      <c r="BJ319" s="220"/>
      <c r="BK319" s="220"/>
      <c r="BL319" s="220"/>
      <c r="BM319" s="220"/>
    </row>
    <row r="320" spans="1:65" s="119" customFormat="1" x14ac:dyDescent="0.2">
      <c r="A320" s="84"/>
      <c r="B320" s="84"/>
      <c r="C320" s="207" t="str">
        <f t="shared" si="45"/>
        <v/>
      </c>
      <c r="D320" s="73"/>
      <c r="E320" s="124"/>
      <c r="F320" s="220"/>
      <c r="H320" s="220"/>
      <c r="I320" s="224"/>
      <c r="J320" s="224"/>
      <c r="K320" s="224"/>
      <c r="L320" s="207" t="str">
        <f t="shared" si="46"/>
        <v/>
      </c>
      <c r="M320" s="220"/>
      <c r="N320" s="220"/>
      <c r="O320" s="220"/>
      <c r="P320" s="220"/>
      <c r="Q320" s="220"/>
      <c r="R320" s="220"/>
      <c r="S320" s="220"/>
      <c r="T320" s="220"/>
      <c r="U320" s="220"/>
      <c r="W320" s="129"/>
      <c r="X320" s="130" t="str">
        <f t="shared" si="47"/>
        <v/>
      </c>
      <c r="Y320" s="224"/>
      <c r="Z320" s="224"/>
      <c r="AA320" s="207" t="str">
        <f t="shared" si="48"/>
        <v/>
      </c>
      <c r="AB320" s="224"/>
      <c r="AD320" s="129"/>
      <c r="AE320" s="130" t="str">
        <f t="shared" si="49"/>
        <v/>
      </c>
      <c r="AF320" s="129"/>
      <c r="AG320" s="207" t="str">
        <f t="shared" si="50"/>
        <v/>
      </c>
      <c r="AH320" s="129"/>
      <c r="AI320" s="207" t="str">
        <f t="shared" si="51"/>
        <v/>
      </c>
      <c r="AJ320" s="129"/>
      <c r="AK320" s="207" t="str">
        <f t="shared" si="52"/>
        <v/>
      </c>
      <c r="AP320" s="220"/>
      <c r="AQ320" s="220"/>
      <c r="AR320" s="220"/>
      <c r="AS320" s="220"/>
      <c r="AT320" s="220"/>
      <c r="AU320" s="220"/>
      <c r="AV320" s="220"/>
      <c r="AW320" s="220"/>
      <c r="AX320" s="220"/>
      <c r="AY320" s="220"/>
      <c r="AZ320" s="220"/>
      <c r="BB320" s="207" t="str">
        <f t="shared" si="53"/>
        <v/>
      </c>
      <c r="BC320" s="220"/>
      <c r="BD320" s="220"/>
      <c r="BE320" s="220"/>
      <c r="BF320" s="225"/>
      <c r="BG320" s="220"/>
      <c r="BH320" s="220"/>
      <c r="BI320" s="220"/>
      <c r="BJ320" s="220"/>
      <c r="BK320" s="220"/>
      <c r="BL320" s="220"/>
      <c r="BM320" s="220"/>
    </row>
    <row r="321" spans="1:65" s="119" customFormat="1" x14ac:dyDescent="0.2">
      <c r="A321" s="84"/>
      <c r="B321" s="84"/>
      <c r="C321" s="207" t="str">
        <f t="shared" si="45"/>
        <v/>
      </c>
      <c r="D321" s="73"/>
      <c r="E321" s="124"/>
      <c r="F321" s="220"/>
      <c r="H321" s="220"/>
      <c r="I321" s="224"/>
      <c r="J321" s="224"/>
      <c r="K321" s="224"/>
      <c r="L321" s="207" t="str">
        <f t="shared" si="46"/>
        <v/>
      </c>
      <c r="M321" s="220"/>
      <c r="N321" s="220"/>
      <c r="O321" s="220"/>
      <c r="P321" s="220"/>
      <c r="Q321" s="220"/>
      <c r="R321" s="220"/>
      <c r="S321" s="220"/>
      <c r="T321" s="220"/>
      <c r="U321" s="220"/>
      <c r="W321" s="129"/>
      <c r="X321" s="130" t="str">
        <f t="shared" si="47"/>
        <v/>
      </c>
      <c r="Y321" s="224"/>
      <c r="Z321" s="224"/>
      <c r="AA321" s="207" t="str">
        <f t="shared" si="48"/>
        <v/>
      </c>
      <c r="AB321" s="224"/>
      <c r="AD321" s="129"/>
      <c r="AE321" s="130" t="str">
        <f t="shared" si="49"/>
        <v/>
      </c>
      <c r="AF321" s="129"/>
      <c r="AG321" s="207" t="str">
        <f t="shared" si="50"/>
        <v/>
      </c>
      <c r="AH321" s="129"/>
      <c r="AI321" s="207" t="str">
        <f t="shared" si="51"/>
        <v/>
      </c>
      <c r="AJ321" s="129"/>
      <c r="AK321" s="207" t="str">
        <f t="shared" si="52"/>
        <v/>
      </c>
      <c r="AP321" s="220"/>
      <c r="AQ321" s="220"/>
      <c r="AR321" s="220"/>
      <c r="AS321" s="220"/>
      <c r="AT321" s="220"/>
      <c r="AU321" s="220"/>
      <c r="AV321" s="220"/>
      <c r="AW321" s="220"/>
      <c r="AX321" s="220"/>
      <c r="AY321" s="220"/>
      <c r="AZ321" s="220"/>
      <c r="BB321" s="207" t="str">
        <f t="shared" si="53"/>
        <v/>
      </c>
      <c r="BC321" s="220"/>
      <c r="BD321" s="220"/>
      <c r="BE321" s="220"/>
      <c r="BF321" s="225"/>
      <c r="BG321" s="220"/>
      <c r="BH321" s="220"/>
      <c r="BI321" s="220"/>
      <c r="BJ321" s="220"/>
      <c r="BK321" s="220"/>
      <c r="BL321" s="220"/>
      <c r="BM321" s="220"/>
    </row>
    <row r="322" spans="1:65" s="119" customFormat="1" x14ac:dyDescent="0.2">
      <c r="A322" s="84"/>
      <c r="B322" s="84"/>
      <c r="C322" s="207" t="str">
        <f t="shared" si="45"/>
        <v/>
      </c>
      <c r="D322" s="73"/>
      <c r="E322" s="124"/>
      <c r="F322" s="220"/>
      <c r="H322" s="220"/>
      <c r="I322" s="224"/>
      <c r="J322" s="224"/>
      <c r="K322" s="224"/>
      <c r="L322" s="207" t="str">
        <f t="shared" si="46"/>
        <v/>
      </c>
      <c r="M322" s="220"/>
      <c r="N322" s="220"/>
      <c r="O322" s="220"/>
      <c r="P322" s="220"/>
      <c r="Q322" s="220"/>
      <c r="R322" s="220"/>
      <c r="S322" s="220"/>
      <c r="T322" s="220"/>
      <c r="U322" s="220"/>
      <c r="W322" s="129"/>
      <c r="X322" s="130" t="str">
        <f t="shared" si="47"/>
        <v/>
      </c>
      <c r="Y322" s="224"/>
      <c r="Z322" s="224"/>
      <c r="AA322" s="207" t="str">
        <f t="shared" si="48"/>
        <v/>
      </c>
      <c r="AB322" s="224"/>
      <c r="AD322" s="129"/>
      <c r="AE322" s="130" t="str">
        <f t="shared" si="49"/>
        <v/>
      </c>
      <c r="AF322" s="129"/>
      <c r="AG322" s="207" t="str">
        <f t="shared" si="50"/>
        <v/>
      </c>
      <c r="AH322" s="129"/>
      <c r="AI322" s="207" t="str">
        <f t="shared" si="51"/>
        <v/>
      </c>
      <c r="AJ322" s="129"/>
      <c r="AK322" s="207" t="str">
        <f t="shared" si="52"/>
        <v/>
      </c>
      <c r="AP322" s="220"/>
      <c r="AQ322" s="220"/>
      <c r="AR322" s="220"/>
      <c r="AS322" s="220"/>
      <c r="AT322" s="220"/>
      <c r="AU322" s="220"/>
      <c r="AV322" s="220"/>
      <c r="AW322" s="220"/>
      <c r="AX322" s="220"/>
      <c r="AY322" s="220"/>
      <c r="AZ322" s="220"/>
      <c r="BB322" s="207" t="str">
        <f t="shared" si="53"/>
        <v/>
      </c>
      <c r="BC322" s="220"/>
      <c r="BD322" s="220"/>
      <c r="BE322" s="220"/>
      <c r="BF322" s="225"/>
      <c r="BG322" s="220"/>
      <c r="BH322" s="220"/>
      <c r="BI322" s="220"/>
      <c r="BJ322" s="220"/>
      <c r="BK322" s="220"/>
      <c r="BL322" s="220"/>
      <c r="BM322" s="220"/>
    </row>
    <row r="323" spans="1:65" s="119" customFormat="1" x14ac:dyDescent="0.2">
      <c r="A323" s="84"/>
      <c r="B323" s="84"/>
      <c r="C323" s="207" t="str">
        <f t="shared" si="45"/>
        <v/>
      </c>
      <c r="D323" s="73"/>
      <c r="E323" s="124"/>
      <c r="F323" s="220"/>
      <c r="H323" s="220"/>
      <c r="I323" s="224"/>
      <c r="J323" s="224"/>
      <c r="K323" s="224"/>
      <c r="L323" s="207" t="str">
        <f t="shared" si="46"/>
        <v/>
      </c>
      <c r="M323" s="220"/>
      <c r="N323" s="220"/>
      <c r="O323" s="220"/>
      <c r="P323" s="220"/>
      <c r="Q323" s="220"/>
      <c r="R323" s="220"/>
      <c r="S323" s="220"/>
      <c r="T323" s="220"/>
      <c r="U323" s="220"/>
      <c r="W323" s="129"/>
      <c r="X323" s="130" t="str">
        <f t="shared" si="47"/>
        <v/>
      </c>
      <c r="Y323" s="224"/>
      <c r="Z323" s="224"/>
      <c r="AA323" s="207" t="str">
        <f t="shared" si="48"/>
        <v/>
      </c>
      <c r="AB323" s="224"/>
      <c r="AD323" s="129"/>
      <c r="AE323" s="130" t="str">
        <f t="shared" si="49"/>
        <v/>
      </c>
      <c r="AF323" s="129"/>
      <c r="AG323" s="207" t="str">
        <f t="shared" si="50"/>
        <v/>
      </c>
      <c r="AH323" s="129"/>
      <c r="AI323" s="207" t="str">
        <f t="shared" si="51"/>
        <v/>
      </c>
      <c r="AJ323" s="129"/>
      <c r="AK323" s="207" t="str">
        <f t="shared" si="52"/>
        <v/>
      </c>
      <c r="AP323" s="220"/>
      <c r="AQ323" s="220"/>
      <c r="AR323" s="220"/>
      <c r="AS323" s="220"/>
      <c r="AT323" s="220"/>
      <c r="AU323" s="220"/>
      <c r="AV323" s="220"/>
      <c r="AW323" s="220"/>
      <c r="AX323" s="220"/>
      <c r="AY323" s="220"/>
      <c r="AZ323" s="220"/>
      <c r="BB323" s="207" t="str">
        <f t="shared" si="53"/>
        <v/>
      </c>
      <c r="BC323" s="220"/>
      <c r="BD323" s="220"/>
      <c r="BE323" s="220"/>
      <c r="BF323" s="225"/>
      <c r="BG323" s="220"/>
      <c r="BH323" s="220"/>
      <c r="BI323" s="220"/>
      <c r="BJ323" s="220"/>
      <c r="BK323" s="220"/>
      <c r="BL323" s="220"/>
      <c r="BM323" s="220"/>
    </row>
    <row r="324" spans="1:65" s="119" customFormat="1" x14ac:dyDescent="0.2">
      <c r="A324" s="84"/>
      <c r="B324" s="84"/>
      <c r="C324" s="207" t="str">
        <f t="shared" si="45"/>
        <v/>
      </c>
      <c r="D324" s="73"/>
      <c r="E324" s="124"/>
      <c r="F324" s="220"/>
      <c r="H324" s="220"/>
      <c r="I324" s="224"/>
      <c r="J324" s="224"/>
      <c r="K324" s="224"/>
      <c r="L324" s="207" t="str">
        <f t="shared" si="46"/>
        <v/>
      </c>
      <c r="M324" s="220"/>
      <c r="N324" s="220"/>
      <c r="O324" s="220"/>
      <c r="P324" s="220"/>
      <c r="Q324" s="220"/>
      <c r="R324" s="220"/>
      <c r="S324" s="220"/>
      <c r="T324" s="220"/>
      <c r="U324" s="220"/>
      <c r="W324" s="129"/>
      <c r="X324" s="130" t="str">
        <f t="shared" si="47"/>
        <v/>
      </c>
      <c r="Y324" s="224"/>
      <c r="Z324" s="224"/>
      <c r="AA324" s="207" t="str">
        <f t="shared" si="48"/>
        <v/>
      </c>
      <c r="AB324" s="224"/>
      <c r="AD324" s="129"/>
      <c r="AE324" s="130" t="str">
        <f t="shared" si="49"/>
        <v/>
      </c>
      <c r="AF324" s="129"/>
      <c r="AG324" s="207" t="str">
        <f t="shared" si="50"/>
        <v/>
      </c>
      <c r="AH324" s="129"/>
      <c r="AI324" s="207" t="str">
        <f t="shared" si="51"/>
        <v/>
      </c>
      <c r="AJ324" s="129"/>
      <c r="AK324" s="207" t="str">
        <f t="shared" si="52"/>
        <v/>
      </c>
      <c r="AP324" s="220"/>
      <c r="AQ324" s="220"/>
      <c r="AR324" s="220"/>
      <c r="AS324" s="220"/>
      <c r="AT324" s="220"/>
      <c r="AU324" s="220"/>
      <c r="AV324" s="220"/>
      <c r="AW324" s="220"/>
      <c r="AX324" s="220"/>
      <c r="AY324" s="220"/>
      <c r="AZ324" s="220"/>
      <c r="BB324" s="207" t="str">
        <f t="shared" si="53"/>
        <v/>
      </c>
      <c r="BC324" s="220"/>
      <c r="BD324" s="220"/>
      <c r="BE324" s="220"/>
      <c r="BF324" s="225"/>
      <c r="BG324" s="220"/>
      <c r="BH324" s="220"/>
      <c r="BI324" s="220"/>
      <c r="BJ324" s="220"/>
      <c r="BK324" s="220"/>
      <c r="BL324" s="220"/>
      <c r="BM324" s="220"/>
    </row>
    <row r="325" spans="1:65" s="119" customFormat="1" x14ac:dyDescent="0.2">
      <c r="A325" s="84"/>
      <c r="B325" s="84"/>
      <c r="C325" s="207" t="str">
        <f t="shared" si="45"/>
        <v/>
      </c>
      <c r="D325" s="73"/>
      <c r="E325" s="124"/>
      <c r="F325" s="220"/>
      <c r="H325" s="220"/>
      <c r="I325" s="224"/>
      <c r="J325" s="224"/>
      <c r="K325" s="224"/>
      <c r="L325" s="207" t="str">
        <f t="shared" si="46"/>
        <v/>
      </c>
      <c r="M325" s="220"/>
      <c r="N325" s="220"/>
      <c r="O325" s="220"/>
      <c r="P325" s="220"/>
      <c r="Q325" s="220"/>
      <c r="R325" s="220"/>
      <c r="S325" s="220"/>
      <c r="T325" s="220"/>
      <c r="U325" s="220"/>
      <c r="W325" s="129"/>
      <c r="X325" s="130" t="str">
        <f t="shared" si="47"/>
        <v/>
      </c>
      <c r="Y325" s="224"/>
      <c r="Z325" s="224"/>
      <c r="AA325" s="207" t="str">
        <f t="shared" si="48"/>
        <v/>
      </c>
      <c r="AB325" s="224"/>
      <c r="AD325" s="129"/>
      <c r="AE325" s="130" t="str">
        <f t="shared" si="49"/>
        <v/>
      </c>
      <c r="AF325" s="129"/>
      <c r="AG325" s="207" t="str">
        <f t="shared" si="50"/>
        <v/>
      </c>
      <c r="AH325" s="129"/>
      <c r="AI325" s="207" t="str">
        <f t="shared" si="51"/>
        <v/>
      </c>
      <c r="AJ325" s="129"/>
      <c r="AK325" s="207" t="str">
        <f t="shared" si="52"/>
        <v/>
      </c>
      <c r="AP325" s="220"/>
      <c r="AQ325" s="220"/>
      <c r="AR325" s="220"/>
      <c r="AS325" s="220"/>
      <c r="AT325" s="220"/>
      <c r="AU325" s="220"/>
      <c r="AV325" s="220"/>
      <c r="AW325" s="220"/>
      <c r="AX325" s="220"/>
      <c r="AY325" s="220"/>
      <c r="AZ325" s="220"/>
      <c r="BB325" s="207" t="str">
        <f t="shared" si="53"/>
        <v/>
      </c>
      <c r="BC325" s="220"/>
      <c r="BD325" s="220"/>
      <c r="BE325" s="220"/>
      <c r="BF325" s="225"/>
      <c r="BG325" s="220"/>
      <c r="BH325" s="220"/>
      <c r="BI325" s="220"/>
      <c r="BJ325" s="220"/>
      <c r="BK325" s="220"/>
      <c r="BL325" s="220"/>
      <c r="BM325" s="220"/>
    </row>
    <row r="326" spans="1:65" s="119" customFormat="1" x14ac:dyDescent="0.2">
      <c r="A326" s="84"/>
      <c r="B326" s="84"/>
      <c r="C326" s="207" t="str">
        <f t="shared" si="45"/>
        <v/>
      </c>
      <c r="D326" s="73"/>
      <c r="E326" s="124"/>
      <c r="F326" s="220"/>
      <c r="H326" s="220"/>
      <c r="I326" s="224"/>
      <c r="J326" s="224"/>
      <c r="K326" s="224"/>
      <c r="L326" s="207" t="str">
        <f t="shared" si="46"/>
        <v/>
      </c>
      <c r="M326" s="220"/>
      <c r="N326" s="220"/>
      <c r="O326" s="220"/>
      <c r="P326" s="220"/>
      <c r="Q326" s="220"/>
      <c r="R326" s="220"/>
      <c r="S326" s="220"/>
      <c r="T326" s="220"/>
      <c r="U326" s="220"/>
      <c r="W326" s="129"/>
      <c r="X326" s="130" t="str">
        <f t="shared" si="47"/>
        <v/>
      </c>
      <c r="Y326" s="224"/>
      <c r="Z326" s="224"/>
      <c r="AA326" s="207" t="str">
        <f t="shared" si="48"/>
        <v/>
      </c>
      <c r="AB326" s="224"/>
      <c r="AD326" s="129"/>
      <c r="AE326" s="130" t="str">
        <f t="shared" si="49"/>
        <v/>
      </c>
      <c r="AF326" s="129"/>
      <c r="AG326" s="207" t="str">
        <f t="shared" si="50"/>
        <v/>
      </c>
      <c r="AH326" s="129"/>
      <c r="AI326" s="207" t="str">
        <f t="shared" si="51"/>
        <v/>
      </c>
      <c r="AJ326" s="129"/>
      <c r="AK326" s="207" t="str">
        <f t="shared" si="52"/>
        <v/>
      </c>
      <c r="AP326" s="220"/>
      <c r="AQ326" s="220"/>
      <c r="AR326" s="220"/>
      <c r="AS326" s="220"/>
      <c r="AT326" s="220"/>
      <c r="AU326" s="220"/>
      <c r="AV326" s="220"/>
      <c r="AW326" s="220"/>
      <c r="AX326" s="220"/>
      <c r="AY326" s="220"/>
      <c r="AZ326" s="220"/>
      <c r="BB326" s="207" t="str">
        <f t="shared" si="53"/>
        <v/>
      </c>
      <c r="BC326" s="220"/>
      <c r="BD326" s="220"/>
      <c r="BE326" s="220"/>
      <c r="BF326" s="225"/>
      <c r="BG326" s="220"/>
      <c r="BH326" s="220"/>
      <c r="BI326" s="220"/>
      <c r="BJ326" s="220"/>
      <c r="BK326" s="220"/>
      <c r="BL326" s="220"/>
      <c r="BM326" s="220"/>
    </row>
    <row r="327" spans="1:65" s="119" customFormat="1" x14ac:dyDescent="0.2">
      <c r="A327" s="84"/>
      <c r="B327" s="84"/>
      <c r="C327" s="207" t="str">
        <f t="shared" ref="C327:C390" si="54">IF(D327="","",(VLOOKUP(D327,Generic_Road_Names_Table_Array,2,FALSE)))</f>
        <v/>
      </c>
      <c r="D327" s="73"/>
      <c r="E327" s="124"/>
      <c r="F327" s="220"/>
      <c r="H327" s="220"/>
      <c r="I327" s="224"/>
      <c r="J327" s="224"/>
      <c r="K327" s="224"/>
      <c r="L327" s="207" t="str">
        <f t="shared" ref="L327:L390" si="55">IF(K327="","",(VLOOKUP(K327,Footpaths_Footpath_Position_Table_Array,2,FALSE)))</f>
        <v/>
      </c>
      <c r="M327" s="220"/>
      <c r="N327" s="220"/>
      <c r="O327" s="220"/>
      <c r="P327" s="220"/>
      <c r="Q327" s="220"/>
      <c r="R327" s="220"/>
      <c r="S327" s="220"/>
      <c r="T327" s="220"/>
      <c r="U327" s="220"/>
      <c r="W327" s="129"/>
      <c r="X327" s="130" t="str">
        <f t="shared" ref="X327:X390" si="56">IF(W327="","",(VLOOKUP(W327,Generic_Length_Adjustment_Reason_Table_Array,2,FALSE)))</f>
        <v/>
      </c>
      <c r="Y327" s="224"/>
      <c r="Z327" s="224"/>
      <c r="AA327" s="207" t="str">
        <f t="shared" ref="AA327:AA390" si="57">IF(Z327="","",(VLOOKUP(Z327,Footpaths_Footpath_Surface_Material_Table_Array,2,FALSE)))</f>
        <v/>
      </c>
      <c r="AB327" s="224"/>
      <c r="AD327" s="129"/>
      <c r="AE327" s="130" t="str">
        <f t="shared" ref="AE327:AE390" si="58">IF(AD327="","",VLOOKUP(AD327,Surfacing_Surface_Binder_Table_Array,2,FALSE))</f>
        <v/>
      </c>
      <c r="AF327" s="129"/>
      <c r="AG327" s="207" t="str">
        <f t="shared" ref="AG327:AG390" si="59">IF(AF327="","",VLOOKUP(AF327,Footpaths_Pedestrian_Use_Table_Array,2,FALSE))</f>
        <v/>
      </c>
      <c r="AH327" s="129"/>
      <c r="AI327" s="207" t="str">
        <f t="shared" ref="AI327:AI390" si="60">IF(AH327="","",VLOOKUP(AH327,Footpaths_Pedestrian_Use_Table_Array,2,FALSE))</f>
        <v/>
      </c>
      <c r="AJ327" s="129"/>
      <c r="AK327" s="207" t="str">
        <f t="shared" ref="AK327:AK390" si="61">IF(AJ327="","",VLOOKUP(AJ327,Footpaths_Pedestrian_Use_Table_Array,2,FALSE))</f>
        <v/>
      </c>
      <c r="AP327" s="220"/>
      <c r="AQ327" s="220"/>
      <c r="AR327" s="220"/>
      <c r="AS327" s="220"/>
      <c r="AT327" s="220"/>
      <c r="AU327" s="220"/>
      <c r="AV327" s="220"/>
      <c r="AW327" s="220"/>
      <c r="AX327" s="220"/>
      <c r="AY327" s="220"/>
      <c r="AZ327" s="220"/>
      <c r="BB327" s="207" t="str">
        <f t="shared" ref="BB327:BB390" si="62">IF(BA327="","",VLOOKUP(BA327,Footpaths_Footpath_Purpose_Table_Array,2,FALSE))</f>
        <v/>
      </c>
      <c r="BC327" s="220"/>
      <c r="BD327" s="220"/>
      <c r="BE327" s="220"/>
      <c r="BF327" s="225"/>
      <c r="BG327" s="220"/>
      <c r="BH327" s="220"/>
      <c r="BI327" s="220"/>
      <c r="BJ327" s="220"/>
      <c r="BK327" s="220"/>
      <c r="BL327" s="220"/>
      <c r="BM327" s="220"/>
    </row>
    <row r="328" spans="1:65" s="119" customFormat="1" x14ac:dyDescent="0.2">
      <c r="A328" s="84"/>
      <c r="B328" s="84"/>
      <c r="C328" s="207" t="str">
        <f t="shared" si="54"/>
        <v/>
      </c>
      <c r="D328" s="73"/>
      <c r="E328" s="124"/>
      <c r="F328" s="220"/>
      <c r="H328" s="220"/>
      <c r="I328" s="224"/>
      <c r="J328" s="224"/>
      <c r="K328" s="224"/>
      <c r="L328" s="207" t="str">
        <f t="shared" si="55"/>
        <v/>
      </c>
      <c r="M328" s="220"/>
      <c r="N328" s="220"/>
      <c r="O328" s="220"/>
      <c r="P328" s="220"/>
      <c r="Q328" s="220"/>
      <c r="R328" s="220"/>
      <c r="S328" s="220"/>
      <c r="T328" s="220"/>
      <c r="U328" s="220"/>
      <c r="W328" s="129"/>
      <c r="X328" s="130" t="str">
        <f t="shared" si="56"/>
        <v/>
      </c>
      <c r="Y328" s="224"/>
      <c r="Z328" s="224"/>
      <c r="AA328" s="207" t="str">
        <f t="shared" si="57"/>
        <v/>
      </c>
      <c r="AB328" s="224"/>
      <c r="AD328" s="129"/>
      <c r="AE328" s="130" t="str">
        <f t="shared" si="58"/>
        <v/>
      </c>
      <c r="AF328" s="129"/>
      <c r="AG328" s="207" t="str">
        <f t="shared" si="59"/>
        <v/>
      </c>
      <c r="AH328" s="129"/>
      <c r="AI328" s="207" t="str">
        <f t="shared" si="60"/>
        <v/>
      </c>
      <c r="AJ328" s="129"/>
      <c r="AK328" s="207" t="str">
        <f t="shared" si="61"/>
        <v/>
      </c>
      <c r="AP328" s="220"/>
      <c r="AQ328" s="220"/>
      <c r="AR328" s="220"/>
      <c r="AS328" s="220"/>
      <c r="AT328" s="220"/>
      <c r="AU328" s="220"/>
      <c r="AV328" s="220"/>
      <c r="AW328" s="220"/>
      <c r="AX328" s="220"/>
      <c r="AY328" s="220"/>
      <c r="AZ328" s="220"/>
      <c r="BB328" s="207" t="str">
        <f t="shared" si="62"/>
        <v/>
      </c>
      <c r="BC328" s="220"/>
      <c r="BD328" s="220"/>
      <c r="BE328" s="220"/>
      <c r="BF328" s="225"/>
      <c r="BG328" s="220"/>
      <c r="BH328" s="220"/>
      <c r="BI328" s="220"/>
      <c r="BJ328" s="220"/>
      <c r="BK328" s="220"/>
      <c r="BL328" s="220"/>
      <c r="BM328" s="220"/>
    </row>
    <row r="329" spans="1:65" s="119" customFormat="1" x14ac:dyDescent="0.2">
      <c r="A329" s="84"/>
      <c r="B329" s="84"/>
      <c r="C329" s="207" t="str">
        <f t="shared" si="54"/>
        <v/>
      </c>
      <c r="D329" s="73"/>
      <c r="E329" s="124"/>
      <c r="F329" s="220"/>
      <c r="H329" s="220"/>
      <c r="I329" s="224"/>
      <c r="J329" s="224"/>
      <c r="K329" s="224"/>
      <c r="L329" s="207" t="str">
        <f t="shared" si="55"/>
        <v/>
      </c>
      <c r="M329" s="220"/>
      <c r="N329" s="220"/>
      <c r="O329" s="220"/>
      <c r="P329" s="220"/>
      <c r="Q329" s="220"/>
      <c r="R329" s="220"/>
      <c r="S329" s="220"/>
      <c r="T329" s="220"/>
      <c r="U329" s="220"/>
      <c r="W329" s="129"/>
      <c r="X329" s="130" t="str">
        <f t="shared" si="56"/>
        <v/>
      </c>
      <c r="Y329" s="224"/>
      <c r="Z329" s="224"/>
      <c r="AA329" s="207" t="str">
        <f t="shared" si="57"/>
        <v/>
      </c>
      <c r="AB329" s="224"/>
      <c r="AD329" s="129"/>
      <c r="AE329" s="130" t="str">
        <f t="shared" si="58"/>
        <v/>
      </c>
      <c r="AF329" s="129"/>
      <c r="AG329" s="207" t="str">
        <f t="shared" si="59"/>
        <v/>
      </c>
      <c r="AH329" s="129"/>
      <c r="AI329" s="207" t="str">
        <f t="shared" si="60"/>
        <v/>
      </c>
      <c r="AJ329" s="129"/>
      <c r="AK329" s="207" t="str">
        <f t="shared" si="61"/>
        <v/>
      </c>
      <c r="AP329" s="220"/>
      <c r="AQ329" s="220"/>
      <c r="AR329" s="220"/>
      <c r="AS329" s="220"/>
      <c r="AT329" s="220"/>
      <c r="AU329" s="220"/>
      <c r="AV329" s="220"/>
      <c r="AW329" s="220"/>
      <c r="AX329" s="220"/>
      <c r="AY329" s="220"/>
      <c r="AZ329" s="220"/>
      <c r="BB329" s="207" t="str">
        <f t="shared" si="62"/>
        <v/>
      </c>
      <c r="BC329" s="220"/>
      <c r="BD329" s="220"/>
      <c r="BE329" s="220"/>
      <c r="BF329" s="225"/>
      <c r="BG329" s="220"/>
      <c r="BH329" s="220"/>
      <c r="BI329" s="220"/>
      <c r="BJ329" s="220"/>
      <c r="BK329" s="220"/>
      <c r="BL329" s="220"/>
      <c r="BM329" s="220"/>
    </row>
    <row r="330" spans="1:65" s="119" customFormat="1" x14ac:dyDescent="0.2">
      <c r="A330" s="84"/>
      <c r="B330" s="84"/>
      <c r="C330" s="207" t="str">
        <f t="shared" si="54"/>
        <v/>
      </c>
      <c r="D330" s="73"/>
      <c r="E330" s="124"/>
      <c r="F330" s="220"/>
      <c r="H330" s="220"/>
      <c r="I330" s="224"/>
      <c r="J330" s="224"/>
      <c r="K330" s="224"/>
      <c r="L330" s="207" t="str">
        <f t="shared" si="55"/>
        <v/>
      </c>
      <c r="M330" s="220"/>
      <c r="N330" s="220"/>
      <c r="O330" s="220"/>
      <c r="P330" s="220"/>
      <c r="Q330" s="220"/>
      <c r="R330" s="220"/>
      <c r="S330" s="220"/>
      <c r="T330" s="220"/>
      <c r="U330" s="220"/>
      <c r="W330" s="129"/>
      <c r="X330" s="130" t="str">
        <f t="shared" si="56"/>
        <v/>
      </c>
      <c r="Y330" s="224"/>
      <c r="Z330" s="224"/>
      <c r="AA330" s="207" t="str">
        <f t="shared" si="57"/>
        <v/>
      </c>
      <c r="AB330" s="224"/>
      <c r="AD330" s="129"/>
      <c r="AE330" s="130" t="str">
        <f t="shared" si="58"/>
        <v/>
      </c>
      <c r="AF330" s="129"/>
      <c r="AG330" s="207" t="str">
        <f t="shared" si="59"/>
        <v/>
      </c>
      <c r="AH330" s="129"/>
      <c r="AI330" s="207" t="str">
        <f t="shared" si="60"/>
        <v/>
      </c>
      <c r="AJ330" s="129"/>
      <c r="AK330" s="207" t="str">
        <f t="shared" si="61"/>
        <v/>
      </c>
      <c r="AP330" s="220"/>
      <c r="AQ330" s="220"/>
      <c r="AR330" s="220"/>
      <c r="AS330" s="220"/>
      <c r="AT330" s="220"/>
      <c r="AU330" s="220"/>
      <c r="AV330" s="220"/>
      <c r="AW330" s="220"/>
      <c r="AX330" s="220"/>
      <c r="AY330" s="220"/>
      <c r="AZ330" s="220"/>
      <c r="BB330" s="207" t="str">
        <f t="shared" si="62"/>
        <v/>
      </c>
      <c r="BC330" s="220"/>
      <c r="BD330" s="220"/>
      <c r="BE330" s="220"/>
      <c r="BF330" s="225"/>
      <c r="BG330" s="220"/>
      <c r="BH330" s="220"/>
      <c r="BI330" s="220"/>
      <c r="BJ330" s="220"/>
      <c r="BK330" s="220"/>
      <c r="BL330" s="220"/>
      <c r="BM330" s="220"/>
    </row>
    <row r="331" spans="1:65" s="119" customFormat="1" x14ac:dyDescent="0.2">
      <c r="A331" s="84"/>
      <c r="B331" s="84"/>
      <c r="C331" s="207" t="str">
        <f t="shared" si="54"/>
        <v/>
      </c>
      <c r="D331" s="73"/>
      <c r="E331" s="124"/>
      <c r="F331" s="220"/>
      <c r="H331" s="220"/>
      <c r="I331" s="224"/>
      <c r="J331" s="224"/>
      <c r="K331" s="224"/>
      <c r="L331" s="207" t="str">
        <f t="shared" si="55"/>
        <v/>
      </c>
      <c r="M331" s="220"/>
      <c r="N331" s="220"/>
      <c r="O331" s="220"/>
      <c r="P331" s="220"/>
      <c r="Q331" s="220"/>
      <c r="R331" s="220"/>
      <c r="S331" s="220"/>
      <c r="T331" s="220"/>
      <c r="U331" s="220"/>
      <c r="W331" s="129"/>
      <c r="X331" s="130" t="str">
        <f t="shared" si="56"/>
        <v/>
      </c>
      <c r="Y331" s="224"/>
      <c r="Z331" s="224"/>
      <c r="AA331" s="207" t="str">
        <f t="shared" si="57"/>
        <v/>
      </c>
      <c r="AB331" s="224"/>
      <c r="AD331" s="129"/>
      <c r="AE331" s="130" t="str">
        <f t="shared" si="58"/>
        <v/>
      </c>
      <c r="AF331" s="129"/>
      <c r="AG331" s="207" t="str">
        <f t="shared" si="59"/>
        <v/>
      </c>
      <c r="AH331" s="129"/>
      <c r="AI331" s="207" t="str">
        <f t="shared" si="60"/>
        <v/>
      </c>
      <c r="AJ331" s="129"/>
      <c r="AK331" s="207" t="str">
        <f t="shared" si="61"/>
        <v/>
      </c>
      <c r="AP331" s="220"/>
      <c r="AQ331" s="220"/>
      <c r="AR331" s="220"/>
      <c r="AS331" s="220"/>
      <c r="AT331" s="220"/>
      <c r="AU331" s="220"/>
      <c r="AV331" s="220"/>
      <c r="AW331" s="220"/>
      <c r="AX331" s="220"/>
      <c r="AY331" s="220"/>
      <c r="AZ331" s="220"/>
      <c r="BB331" s="207" t="str">
        <f t="shared" si="62"/>
        <v/>
      </c>
      <c r="BC331" s="220"/>
      <c r="BD331" s="220"/>
      <c r="BE331" s="220"/>
      <c r="BF331" s="225"/>
      <c r="BG331" s="220"/>
      <c r="BH331" s="220"/>
      <c r="BI331" s="220"/>
      <c r="BJ331" s="220"/>
      <c r="BK331" s="220"/>
      <c r="BL331" s="220"/>
      <c r="BM331" s="220"/>
    </row>
    <row r="332" spans="1:65" s="119" customFormat="1" x14ac:dyDescent="0.2">
      <c r="A332" s="84"/>
      <c r="B332" s="84"/>
      <c r="C332" s="207" t="str">
        <f t="shared" si="54"/>
        <v/>
      </c>
      <c r="D332" s="73"/>
      <c r="E332" s="124"/>
      <c r="F332" s="220"/>
      <c r="H332" s="220"/>
      <c r="I332" s="224"/>
      <c r="J332" s="224"/>
      <c r="K332" s="224"/>
      <c r="L332" s="207" t="str">
        <f t="shared" si="55"/>
        <v/>
      </c>
      <c r="M332" s="220"/>
      <c r="N332" s="220"/>
      <c r="O332" s="220"/>
      <c r="P332" s="220"/>
      <c r="Q332" s="220"/>
      <c r="R332" s="220"/>
      <c r="S332" s="220"/>
      <c r="T332" s="220"/>
      <c r="U332" s="220"/>
      <c r="W332" s="129"/>
      <c r="X332" s="130" t="str">
        <f t="shared" si="56"/>
        <v/>
      </c>
      <c r="Y332" s="224"/>
      <c r="Z332" s="224"/>
      <c r="AA332" s="207" t="str">
        <f t="shared" si="57"/>
        <v/>
      </c>
      <c r="AB332" s="224"/>
      <c r="AD332" s="129"/>
      <c r="AE332" s="130" t="str">
        <f t="shared" si="58"/>
        <v/>
      </c>
      <c r="AF332" s="129"/>
      <c r="AG332" s="207" t="str">
        <f t="shared" si="59"/>
        <v/>
      </c>
      <c r="AH332" s="129"/>
      <c r="AI332" s="207" t="str">
        <f t="shared" si="60"/>
        <v/>
      </c>
      <c r="AJ332" s="129"/>
      <c r="AK332" s="207" t="str">
        <f t="shared" si="61"/>
        <v/>
      </c>
      <c r="AP332" s="220"/>
      <c r="AQ332" s="220"/>
      <c r="AR332" s="220"/>
      <c r="AS332" s="220"/>
      <c r="AT332" s="220"/>
      <c r="AU332" s="220"/>
      <c r="AV332" s="220"/>
      <c r="AW332" s="220"/>
      <c r="AX332" s="220"/>
      <c r="AY332" s="220"/>
      <c r="AZ332" s="220"/>
      <c r="BB332" s="207" t="str">
        <f t="shared" si="62"/>
        <v/>
      </c>
      <c r="BC332" s="220"/>
      <c r="BD332" s="220"/>
      <c r="BE332" s="220"/>
      <c r="BF332" s="225"/>
      <c r="BG332" s="220"/>
      <c r="BH332" s="220"/>
      <c r="BI332" s="220"/>
      <c r="BJ332" s="220"/>
      <c r="BK332" s="220"/>
      <c r="BL332" s="220"/>
      <c r="BM332" s="220"/>
    </row>
    <row r="333" spans="1:65" s="119" customFormat="1" x14ac:dyDescent="0.2">
      <c r="A333" s="84"/>
      <c r="B333" s="84"/>
      <c r="C333" s="207" t="str">
        <f t="shared" si="54"/>
        <v/>
      </c>
      <c r="D333" s="73"/>
      <c r="E333" s="124"/>
      <c r="F333" s="220"/>
      <c r="H333" s="220"/>
      <c r="I333" s="224"/>
      <c r="J333" s="224"/>
      <c r="K333" s="224"/>
      <c r="L333" s="207" t="str">
        <f t="shared" si="55"/>
        <v/>
      </c>
      <c r="M333" s="220"/>
      <c r="N333" s="220"/>
      <c r="O333" s="220"/>
      <c r="P333" s="220"/>
      <c r="Q333" s="220"/>
      <c r="R333" s="220"/>
      <c r="S333" s="220"/>
      <c r="T333" s="220"/>
      <c r="U333" s="220"/>
      <c r="W333" s="129"/>
      <c r="X333" s="130" t="str">
        <f t="shared" si="56"/>
        <v/>
      </c>
      <c r="Y333" s="224"/>
      <c r="Z333" s="224"/>
      <c r="AA333" s="207" t="str">
        <f t="shared" si="57"/>
        <v/>
      </c>
      <c r="AB333" s="224"/>
      <c r="AD333" s="129"/>
      <c r="AE333" s="130" t="str">
        <f t="shared" si="58"/>
        <v/>
      </c>
      <c r="AF333" s="129"/>
      <c r="AG333" s="207" t="str">
        <f t="shared" si="59"/>
        <v/>
      </c>
      <c r="AH333" s="129"/>
      <c r="AI333" s="207" t="str">
        <f t="shared" si="60"/>
        <v/>
      </c>
      <c r="AJ333" s="129"/>
      <c r="AK333" s="207" t="str">
        <f t="shared" si="61"/>
        <v/>
      </c>
      <c r="AP333" s="220"/>
      <c r="AQ333" s="220"/>
      <c r="AR333" s="220"/>
      <c r="AS333" s="220"/>
      <c r="AT333" s="220"/>
      <c r="AU333" s="220"/>
      <c r="AV333" s="220"/>
      <c r="AW333" s="220"/>
      <c r="AX333" s="220"/>
      <c r="AY333" s="220"/>
      <c r="AZ333" s="220"/>
      <c r="BB333" s="207" t="str">
        <f t="shared" si="62"/>
        <v/>
      </c>
      <c r="BC333" s="220"/>
      <c r="BD333" s="220"/>
      <c r="BE333" s="220"/>
      <c r="BF333" s="225"/>
      <c r="BG333" s="220"/>
      <c r="BH333" s="220"/>
      <c r="BI333" s="220"/>
      <c r="BJ333" s="220"/>
      <c r="BK333" s="220"/>
      <c r="BL333" s="220"/>
      <c r="BM333" s="220"/>
    </row>
    <row r="334" spans="1:65" s="119" customFormat="1" x14ac:dyDescent="0.2">
      <c r="A334" s="84"/>
      <c r="B334" s="84"/>
      <c r="C334" s="207" t="str">
        <f t="shared" si="54"/>
        <v/>
      </c>
      <c r="D334" s="73"/>
      <c r="E334" s="124"/>
      <c r="F334" s="220"/>
      <c r="H334" s="220"/>
      <c r="I334" s="224"/>
      <c r="J334" s="224"/>
      <c r="K334" s="224"/>
      <c r="L334" s="207" t="str">
        <f t="shared" si="55"/>
        <v/>
      </c>
      <c r="M334" s="220"/>
      <c r="N334" s="220"/>
      <c r="O334" s="220"/>
      <c r="P334" s="220"/>
      <c r="Q334" s="220"/>
      <c r="R334" s="220"/>
      <c r="S334" s="220"/>
      <c r="T334" s="220"/>
      <c r="U334" s="220"/>
      <c r="W334" s="129"/>
      <c r="X334" s="130" t="str">
        <f t="shared" si="56"/>
        <v/>
      </c>
      <c r="Y334" s="224"/>
      <c r="Z334" s="224"/>
      <c r="AA334" s="207" t="str">
        <f t="shared" si="57"/>
        <v/>
      </c>
      <c r="AB334" s="224"/>
      <c r="AD334" s="129"/>
      <c r="AE334" s="130" t="str">
        <f t="shared" si="58"/>
        <v/>
      </c>
      <c r="AF334" s="129"/>
      <c r="AG334" s="207" t="str">
        <f t="shared" si="59"/>
        <v/>
      </c>
      <c r="AH334" s="129"/>
      <c r="AI334" s="207" t="str">
        <f t="shared" si="60"/>
        <v/>
      </c>
      <c r="AJ334" s="129"/>
      <c r="AK334" s="207" t="str">
        <f t="shared" si="61"/>
        <v/>
      </c>
      <c r="AP334" s="220"/>
      <c r="AQ334" s="220"/>
      <c r="AR334" s="220"/>
      <c r="AS334" s="220"/>
      <c r="AT334" s="220"/>
      <c r="AU334" s="220"/>
      <c r="AV334" s="220"/>
      <c r="AW334" s="220"/>
      <c r="AX334" s="220"/>
      <c r="AY334" s="220"/>
      <c r="AZ334" s="220"/>
      <c r="BB334" s="207" t="str">
        <f t="shared" si="62"/>
        <v/>
      </c>
      <c r="BC334" s="220"/>
      <c r="BD334" s="220"/>
      <c r="BE334" s="220"/>
      <c r="BF334" s="225"/>
      <c r="BG334" s="220"/>
      <c r="BH334" s="220"/>
      <c r="BI334" s="220"/>
      <c r="BJ334" s="220"/>
      <c r="BK334" s="220"/>
      <c r="BL334" s="220"/>
      <c r="BM334" s="220"/>
    </row>
    <row r="335" spans="1:65" s="119" customFormat="1" x14ac:dyDescent="0.2">
      <c r="A335" s="84"/>
      <c r="B335" s="84"/>
      <c r="C335" s="207" t="str">
        <f t="shared" si="54"/>
        <v/>
      </c>
      <c r="D335" s="73"/>
      <c r="E335" s="124"/>
      <c r="F335" s="220"/>
      <c r="H335" s="220"/>
      <c r="I335" s="224"/>
      <c r="J335" s="224"/>
      <c r="K335" s="224"/>
      <c r="L335" s="207" t="str">
        <f t="shared" si="55"/>
        <v/>
      </c>
      <c r="M335" s="220"/>
      <c r="N335" s="220"/>
      <c r="O335" s="220"/>
      <c r="P335" s="220"/>
      <c r="Q335" s="220"/>
      <c r="R335" s="220"/>
      <c r="S335" s="220"/>
      <c r="T335" s="220"/>
      <c r="U335" s="220"/>
      <c r="W335" s="129"/>
      <c r="X335" s="130" t="str">
        <f t="shared" si="56"/>
        <v/>
      </c>
      <c r="Y335" s="224"/>
      <c r="Z335" s="224"/>
      <c r="AA335" s="207" t="str">
        <f t="shared" si="57"/>
        <v/>
      </c>
      <c r="AB335" s="224"/>
      <c r="AD335" s="129"/>
      <c r="AE335" s="130" t="str">
        <f t="shared" si="58"/>
        <v/>
      </c>
      <c r="AF335" s="129"/>
      <c r="AG335" s="207" t="str">
        <f t="shared" si="59"/>
        <v/>
      </c>
      <c r="AH335" s="129"/>
      <c r="AI335" s="207" t="str">
        <f t="shared" si="60"/>
        <v/>
      </c>
      <c r="AJ335" s="129"/>
      <c r="AK335" s="207" t="str">
        <f t="shared" si="61"/>
        <v/>
      </c>
      <c r="AP335" s="220"/>
      <c r="AQ335" s="220"/>
      <c r="AR335" s="220"/>
      <c r="AS335" s="220"/>
      <c r="AT335" s="220"/>
      <c r="AU335" s="220"/>
      <c r="AV335" s="220"/>
      <c r="AW335" s="220"/>
      <c r="AX335" s="220"/>
      <c r="AY335" s="220"/>
      <c r="AZ335" s="220"/>
      <c r="BB335" s="207" t="str">
        <f t="shared" si="62"/>
        <v/>
      </c>
      <c r="BC335" s="220"/>
      <c r="BD335" s="220"/>
      <c r="BE335" s="220"/>
      <c r="BF335" s="225"/>
      <c r="BG335" s="220"/>
      <c r="BH335" s="220"/>
      <c r="BI335" s="220"/>
      <c r="BJ335" s="220"/>
      <c r="BK335" s="220"/>
      <c r="BL335" s="220"/>
      <c r="BM335" s="220"/>
    </row>
    <row r="336" spans="1:65" s="119" customFormat="1" x14ac:dyDescent="0.2">
      <c r="A336" s="84"/>
      <c r="B336" s="84"/>
      <c r="C336" s="207" t="str">
        <f t="shared" si="54"/>
        <v/>
      </c>
      <c r="D336" s="73"/>
      <c r="E336" s="124"/>
      <c r="F336" s="220"/>
      <c r="H336" s="220"/>
      <c r="I336" s="224"/>
      <c r="J336" s="224"/>
      <c r="K336" s="224"/>
      <c r="L336" s="207" t="str">
        <f t="shared" si="55"/>
        <v/>
      </c>
      <c r="M336" s="220"/>
      <c r="N336" s="220"/>
      <c r="O336" s="220"/>
      <c r="P336" s="220"/>
      <c r="Q336" s="220"/>
      <c r="R336" s="220"/>
      <c r="S336" s="220"/>
      <c r="T336" s="220"/>
      <c r="U336" s="220"/>
      <c r="W336" s="129"/>
      <c r="X336" s="130" t="str">
        <f t="shared" si="56"/>
        <v/>
      </c>
      <c r="Y336" s="224"/>
      <c r="Z336" s="224"/>
      <c r="AA336" s="207" t="str">
        <f t="shared" si="57"/>
        <v/>
      </c>
      <c r="AB336" s="224"/>
      <c r="AD336" s="129"/>
      <c r="AE336" s="130" t="str">
        <f t="shared" si="58"/>
        <v/>
      </c>
      <c r="AF336" s="129"/>
      <c r="AG336" s="207" t="str">
        <f t="shared" si="59"/>
        <v/>
      </c>
      <c r="AH336" s="129"/>
      <c r="AI336" s="207" t="str">
        <f t="shared" si="60"/>
        <v/>
      </c>
      <c r="AJ336" s="129"/>
      <c r="AK336" s="207" t="str">
        <f t="shared" si="61"/>
        <v/>
      </c>
      <c r="AP336" s="220"/>
      <c r="AQ336" s="220"/>
      <c r="AR336" s="220"/>
      <c r="AS336" s="220"/>
      <c r="AT336" s="220"/>
      <c r="AU336" s="220"/>
      <c r="AV336" s="220"/>
      <c r="AW336" s="220"/>
      <c r="AX336" s="220"/>
      <c r="AY336" s="220"/>
      <c r="AZ336" s="220"/>
      <c r="BB336" s="207" t="str">
        <f t="shared" si="62"/>
        <v/>
      </c>
      <c r="BC336" s="220"/>
      <c r="BD336" s="220"/>
      <c r="BE336" s="220"/>
      <c r="BF336" s="225"/>
      <c r="BG336" s="220"/>
      <c r="BH336" s="220"/>
      <c r="BI336" s="220"/>
      <c r="BJ336" s="220"/>
      <c r="BK336" s="220"/>
      <c r="BL336" s="220"/>
      <c r="BM336" s="220"/>
    </row>
    <row r="337" spans="1:65" s="119" customFormat="1" x14ac:dyDescent="0.2">
      <c r="A337" s="84"/>
      <c r="B337" s="84"/>
      <c r="C337" s="207" t="str">
        <f t="shared" si="54"/>
        <v/>
      </c>
      <c r="D337" s="73"/>
      <c r="E337" s="124"/>
      <c r="F337" s="220"/>
      <c r="H337" s="220"/>
      <c r="I337" s="224"/>
      <c r="J337" s="224"/>
      <c r="K337" s="224"/>
      <c r="L337" s="207" t="str">
        <f t="shared" si="55"/>
        <v/>
      </c>
      <c r="M337" s="220"/>
      <c r="N337" s="220"/>
      <c r="O337" s="220"/>
      <c r="P337" s="220"/>
      <c r="Q337" s="220"/>
      <c r="R337" s="220"/>
      <c r="S337" s="220"/>
      <c r="T337" s="220"/>
      <c r="U337" s="220"/>
      <c r="W337" s="129"/>
      <c r="X337" s="130" t="str">
        <f t="shared" si="56"/>
        <v/>
      </c>
      <c r="Y337" s="224"/>
      <c r="Z337" s="224"/>
      <c r="AA337" s="207" t="str">
        <f t="shared" si="57"/>
        <v/>
      </c>
      <c r="AB337" s="224"/>
      <c r="AD337" s="129"/>
      <c r="AE337" s="130" t="str">
        <f t="shared" si="58"/>
        <v/>
      </c>
      <c r="AF337" s="129"/>
      <c r="AG337" s="207" t="str">
        <f t="shared" si="59"/>
        <v/>
      </c>
      <c r="AH337" s="129"/>
      <c r="AI337" s="207" t="str">
        <f t="shared" si="60"/>
        <v/>
      </c>
      <c r="AJ337" s="129"/>
      <c r="AK337" s="207" t="str">
        <f t="shared" si="61"/>
        <v/>
      </c>
      <c r="AP337" s="220"/>
      <c r="AQ337" s="220"/>
      <c r="AR337" s="220"/>
      <c r="AS337" s="220"/>
      <c r="AT337" s="220"/>
      <c r="AU337" s="220"/>
      <c r="AV337" s="220"/>
      <c r="AW337" s="220"/>
      <c r="AX337" s="220"/>
      <c r="AY337" s="220"/>
      <c r="AZ337" s="220"/>
      <c r="BB337" s="207" t="str">
        <f t="shared" si="62"/>
        <v/>
      </c>
      <c r="BC337" s="220"/>
      <c r="BD337" s="220"/>
      <c r="BE337" s="220"/>
      <c r="BF337" s="225"/>
      <c r="BG337" s="220"/>
      <c r="BH337" s="220"/>
      <c r="BI337" s="220"/>
      <c r="BJ337" s="220"/>
      <c r="BK337" s="220"/>
      <c r="BL337" s="220"/>
      <c r="BM337" s="220"/>
    </row>
    <row r="338" spans="1:65" s="119" customFormat="1" x14ac:dyDescent="0.2">
      <c r="A338" s="84"/>
      <c r="B338" s="84"/>
      <c r="C338" s="207" t="str">
        <f t="shared" si="54"/>
        <v/>
      </c>
      <c r="D338" s="73"/>
      <c r="E338" s="124"/>
      <c r="F338" s="220"/>
      <c r="H338" s="220"/>
      <c r="I338" s="224"/>
      <c r="J338" s="224"/>
      <c r="K338" s="224"/>
      <c r="L338" s="207" t="str">
        <f t="shared" si="55"/>
        <v/>
      </c>
      <c r="M338" s="220"/>
      <c r="N338" s="220"/>
      <c r="O338" s="220"/>
      <c r="P338" s="220"/>
      <c r="Q338" s="220"/>
      <c r="R338" s="220"/>
      <c r="S338" s="220"/>
      <c r="T338" s="220"/>
      <c r="U338" s="220"/>
      <c r="W338" s="129"/>
      <c r="X338" s="130" t="str">
        <f t="shared" si="56"/>
        <v/>
      </c>
      <c r="Y338" s="224"/>
      <c r="Z338" s="224"/>
      <c r="AA338" s="207" t="str">
        <f t="shared" si="57"/>
        <v/>
      </c>
      <c r="AB338" s="224"/>
      <c r="AD338" s="129"/>
      <c r="AE338" s="130" t="str">
        <f t="shared" si="58"/>
        <v/>
      </c>
      <c r="AF338" s="129"/>
      <c r="AG338" s="207" t="str">
        <f t="shared" si="59"/>
        <v/>
      </c>
      <c r="AH338" s="129"/>
      <c r="AI338" s="207" t="str">
        <f t="shared" si="60"/>
        <v/>
      </c>
      <c r="AJ338" s="129"/>
      <c r="AK338" s="207" t="str">
        <f t="shared" si="61"/>
        <v/>
      </c>
      <c r="AP338" s="220"/>
      <c r="AQ338" s="220"/>
      <c r="AR338" s="220"/>
      <c r="AS338" s="220"/>
      <c r="AT338" s="220"/>
      <c r="AU338" s="220"/>
      <c r="AV338" s="220"/>
      <c r="AW338" s="220"/>
      <c r="AX338" s="220"/>
      <c r="AY338" s="220"/>
      <c r="AZ338" s="220"/>
      <c r="BB338" s="207" t="str">
        <f t="shared" si="62"/>
        <v/>
      </c>
      <c r="BC338" s="220"/>
      <c r="BD338" s="220"/>
      <c r="BE338" s="220"/>
      <c r="BF338" s="225"/>
      <c r="BG338" s="220"/>
      <c r="BH338" s="220"/>
      <c r="BI338" s="220"/>
      <c r="BJ338" s="220"/>
      <c r="BK338" s="220"/>
      <c r="BL338" s="220"/>
      <c r="BM338" s="220"/>
    </row>
    <row r="339" spans="1:65" s="119" customFormat="1" x14ac:dyDescent="0.2">
      <c r="A339" s="84"/>
      <c r="B339" s="84"/>
      <c r="C339" s="207" t="str">
        <f t="shared" si="54"/>
        <v/>
      </c>
      <c r="D339" s="73"/>
      <c r="E339" s="124"/>
      <c r="F339" s="220"/>
      <c r="H339" s="220"/>
      <c r="I339" s="224"/>
      <c r="J339" s="224"/>
      <c r="K339" s="224"/>
      <c r="L339" s="207" t="str">
        <f t="shared" si="55"/>
        <v/>
      </c>
      <c r="M339" s="220"/>
      <c r="N339" s="220"/>
      <c r="O339" s="220"/>
      <c r="P339" s="220"/>
      <c r="Q339" s="220"/>
      <c r="R339" s="220"/>
      <c r="S339" s="220"/>
      <c r="T339" s="220"/>
      <c r="U339" s="220"/>
      <c r="W339" s="129"/>
      <c r="X339" s="130" t="str">
        <f t="shared" si="56"/>
        <v/>
      </c>
      <c r="Y339" s="224"/>
      <c r="Z339" s="224"/>
      <c r="AA339" s="207" t="str">
        <f t="shared" si="57"/>
        <v/>
      </c>
      <c r="AB339" s="224"/>
      <c r="AD339" s="129"/>
      <c r="AE339" s="130" t="str">
        <f t="shared" si="58"/>
        <v/>
      </c>
      <c r="AF339" s="129"/>
      <c r="AG339" s="207" t="str">
        <f t="shared" si="59"/>
        <v/>
      </c>
      <c r="AH339" s="129"/>
      <c r="AI339" s="207" t="str">
        <f t="shared" si="60"/>
        <v/>
      </c>
      <c r="AJ339" s="129"/>
      <c r="AK339" s="207" t="str">
        <f t="shared" si="61"/>
        <v/>
      </c>
      <c r="AP339" s="220"/>
      <c r="AQ339" s="220"/>
      <c r="AR339" s="220"/>
      <c r="AS339" s="220"/>
      <c r="AT339" s="220"/>
      <c r="AU339" s="220"/>
      <c r="AV339" s="220"/>
      <c r="AW339" s="220"/>
      <c r="AX339" s="220"/>
      <c r="AY339" s="220"/>
      <c r="AZ339" s="220"/>
      <c r="BB339" s="207" t="str">
        <f t="shared" si="62"/>
        <v/>
      </c>
      <c r="BC339" s="220"/>
      <c r="BD339" s="220"/>
      <c r="BE339" s="220"/>
      <c r="BF339" s="225"/>
      <c r="BG339" s="220"/>
      <c r="BH339" s="220"/>
      <c r="BI339" s="220"/>
      <c r="BJ339" s="220"/>
      <c r="BK339" s="220"/>
      <c r="BL339" s="220"/>
      <c r="BM339" s="220"/>
    </row>
    <row r="340" spans="1:65" s="119" customFormat="1" x14ac:dyDescent="0.2">
      <c r="A340" s="84"/>
      <c r="B340" s="84"/>
      <c r="C340" s="207" t="str">
        <f t="shared" si="54"/>
        <v/>
      </c>
      <c r="D340" s="73"/>
      <c r="E340" s="124"/>
      <c r="F340" s="220"/>
      <c r="H340" s="220"/>
      <c r="I340" s="224"/>
      <c r="J340" s="224"/>
      <c r="K340" s="224"/>
      <c r="L340" s="207" t="str">
        <f t="shared" si="55"/>
        <v/>
      </c>
      <c r="M340" s="220"/>
      <c r="N340" s="220"/>
      <c r="O340" s="220"/>
      <c r="P340" s="220"/>
      <c r="Q340" s="220"/>
      <c r="R340" s="220"/>
      <c r="S340" s="220"/>
      <c r="T340" s="220"/>
      <c r="U340" s="220"/>
      <c r="W340" s="129"/>
      <c r="X340" s="130" t="str">
        <f t="shared" si="56"/>
        <v/>
      </c>
      <c r="Y340" s="224"/>
      <c r="Z340" s="224"/>
      <c r="AA340" s="207" t="str">
        <f t="shared" si="57"/>
        <v/>
      </c>
      <c r="AB340" s="224"/>
      <c r="AD340" s="129"/>
      <c r="AE340" s="130" t="str">
        <f t="shared" si="58"/>
        <v/>
      </c>
      <c r="AF340" s="129"/>
      <c r="AG340" s="207" t="str">
        <f t="shared" si="59"/>
        <v/>
      </c>
      <c r="AH340" s="129"/>
      <c r="AI340" s="207" t="str">
        <f t="shared" si="60"/>
        <v/>
      </c>
      <c r="AJ340" s="129"/>
      <c r="AK340" s="207" t="str">
        <f t="shared" si="61"/>
        <v/>
      </c>
      <c r="AP340" s="220"/>
      <c r="AQ340" s="220"/>
      <c r="AR340" s="220"/>
      <c r="AS340" s="220"/>
      <c r="AT340" s="220"/>
      <c r="AU340" s="220"/>
      <c r="AV340" s="220"/>
      <c r="AW340" s="220"/>
      <c r="AX340" s="220"/>
      <c r="AY340" s="220"/>
      <c r="AZ340" s="220"/>
      <c r="BB340" s="207" t="str">
        <f t="shared" si="62"/>
        <v/>
      </c>
      <c r="BC340" s="220"/>
      <c r="BD340" s="220"/>
      <c r="BE340" s="220"/>
      <c r="BF340" s="225"/>
      <c r="BG340" s="220"/>
      <c r="BH340" s="220"/>
      <c r="BI340" s="220"/>
      <c r="BJ340" s="220"/>
      <c r="BK340" s="220"/>
      <c r="BL340" s="220"/>
      <c r="BM340" s="220"/>
    </row>
    <row r="341" spans="1:65" s="119" customFormat="1" x14ac:dyDescent="0.2">
      <c r="A341" s="84"/>
      <c r="B341" s="84"/>
      <c r="C341" s="207" t="str">
        <f t="shared" si="54"/>
        <v/>
      </c>
      <c r="D341" s="73"/>
      <c r="E341" s="124"/>
      <c r="F341" s="220"/>
      <c r="H341" s="220"/>
      <c r="I341" s="224"/>
      <c r="J341" s="224"/>
      <c r="K341" s="224"/>
      <c r="L341" s="207" t="str">
        <f t="shared" si="55"/>
        <v/>
      </c>
      <c r="M341" s="220"/>
      <c r="N341" s="220"/>
      <c r="O341" s="220"/>
      <c r="P341" s="220"/>
      <c r="Q341" s="220"/>
      <c r="R341" s="220"/>
      <c r="S341" s="220"/>
      <c r="T341" s="220"/>
      <c r="U341" s="220"/>
      <c r="W341" s="129"/>
      <c r="X341" s="130" t="str">
        <f t="shared" si="56"/>
        <v/>
      </c>
      <c r="Y341" s="224"/>
      <c r="Z341" s="224"/>
      <c r="AA341" s="207" t="str">
        <f t="shared" si="57"/>
        <v/>
      </c>
      <c r="AB341" s="224"/>
      <c r="AD341" s="129"/>
      <c r="AE341" s="130" t="str">
        <f t="shared" si="58"/>
        <v/>
      </c>
      <c r="AF341" s="129"/>
      <c r="AG341" s="207" t="str">
        <f t="shared" si="59"/>
        <v/>
      </c>
      <c r="AH341" s="129"/>
      <c r="AI341" s="207" t="str">
        <f t="shared" si="60"/>
        <v/>
      </c>
      <c r="AJ341" s="129"/>
      <c r="AK341" s="207" t="str">
        <f t="shared" si="61"/>
        <v/>
      </c>
      <c r="AP341" s="220"/>
      <c r="AQ341" s="220"/>
      <c r="AR341" s="220"/>
      <c r="AS341" s="220"/>
      <c r="AT341" s="220"/>
      <c r="AU341" s="220"/>
      <c r="AV341" s="220"/>
      <c r="AW341" s="220"/>
      <c r="AX341" s="220"/>
      <c r="AY341" s="220"/>
      <c r="AZ341" s="220"/>
      <c r="BB341" s="207" t="str">
        <f t="shared" si="62"/>
        <v/>
      </c>
      <c r="BC341" s="220"/>
      <c r="BD341" s="220"/>
      <c r="BE341" s="220"/>
      <c r="BF341" s="225"/>
      <c r="BG341" s="220"/>
      <c r="BH341" s="220"/>
      <c r="BI341" s="220"/>
      <c r="BJ341" s="220"/>
      <c r="BK341" s="220"/>
      <c r="BL341" s="220"/>
      <c r="BM341" s="220"/>
    </row>
    <row r="342" spans="1:65" s="119" customFormat="1" x14ac:dyDescent="0.2">
      <c r="A342" s="84"/>
      <c r="B342" s="84"/>
      <c r="C342" s="207" t="str">
        <f t="shared" si="54"/>
        <v/>
      </c>
      <c r="D342" s="73"/>
      <c r="E342" s="124"/>
      <c r="F342" s="220"/>
      <c r="H342" s="220"/>
      <c r="I342" s="224"/>
      <c r="J342" s="224"/>
      <c r="K342" s="224"/>
      <c r="L342" s="207" t="str">
        <f t="shared" si="55"/>
        <v/>
      </c>
      <c r="M342" s="220"/>
      <c r="N342" s="220"/>
      <c r="O342" s="220"/>
      <c r="P342" s="220"/>
      <c r="Q342" s="220"/>
      <c r="R342" s="220"/>
      <c r="S342" s="220"/>
      <c r="T342" s="220"/>
      <c r="U342" s="220"/>
      <c r="W342" s="129"/>
      <c r="X342" s="130" t="str">
        <f t="shared" si="56"/>
        <v/>
      </c>
      <c r="Y342" s="224"/>
      <c r="Z342" s="224"/>
      <c r="AA342" s="207" t="str">
        <f t="shared" si="57"/>
        <v/>
      </c>
      <c r="AB342" s="224"/>
      <c r="AD342" s="129"/>
      <c r="AE342" s="130" t="str">
        <f t="shared" si="58"/>
        <v/>
      </c>
      <c r="AF342" s="129"/>
      <c r="AG342" s="207" t="str">
        <f t="shared" si="59"/>
        <v/>
      </c>
      <c r="AH342" s="129"/>
      <c r="AI342" s="207" t="str">
        <f t="shared" si="60"/>
        <v/>
      </c>
      <c r="AJ342" s="129"/>
      <c r="AK342" s="207" t="str">
        <f t="shared" si="61"/>
        <v/>
      </c>
      <c r="AP342" s="220"/>
      <c r="AQ342" s="220"/>
      <c r="AR342" s="220"/>
      <c r="AS342" s="220"/>
      <c r="AT342" s="220"/>
      <c r="AU342" s="220"/>
      <c r="AV342" s="220"/>
      <c r="AW342" s="220"/>
      <c r="AX342" s="220"/>
      <c r="AY342" s="220"/>
      <c r="AZ342" s="220"/>
      <c r="BB342" s="207" t="str">
        <f t="shared" si="62"/>
        <v/>
      </c>
      <c r="BC342" s="220"/>
      <c r="BD342" s="220"/>
      <c r="BE342" s="220"/>
      <c r="BF342" s="225"/>
      <c r="BG342" s="220"/>
      <c r="BH342" s="220"/>
      <c r="BI342" s="220"/>
      <c r="BJ342" s="220"/>
      <c r="BK342" s="220"/>
      <c r="BL342" s="220"/>
      <c r="BM342" s="220"/>
    </row>
    <row r="343" spans="1:65" s="119" customFormat="1" x14ac:dyDescent="0.2">
      <c r="A343" s="84"/>
      <c r="B343" s="84"/>
      <c r="C343" s="207" t="str">
        <f t="shared" si="54"/>
        <v/>
      </c>
      <c r="D343" s="73"/>
      <c r="E343" s="124"/>
      <c r="F343" s="220"/>
      <c r="H343" s="220"/>
      <c r="I343" s="224"/>
      <c r="J343" s="224"/>
      <c r="K343" s="224"/>
      <c r="L343" s="207" t="str">
        <f t="shared" si="55"/>
        <v/>
      </c>
      <c r="M343" s="220"/>
      <c r="N343" s="220"/>
      <c r="O343" s="220"/>
      <c r="P343" s="220"/>
      <c r="Q343" s="220"/>
      <c r="R343" s="220"/>
      <c r="S343" s="220"/>
      <c r="T343" s="220"/>
      <c r="U343" s="220"/>
      <c r="W343" s="129"/>
      <c r="X343" s="130" t="str">
        <f t="shared" si="56"/>
        <v/>
      </c>
      <c r="Y343" s="224"/>
      <c r="Z343" s="224"/>
      <c r="AA343" s="207" t="str">
        <f t="shared" si="57"/>
        <v/>
      </c>
      <c r="AB343" s="224"/>
      <c r="AD343" s="129"/>
      <c r="AE343" s="130" t="str">
        <f t="shared" si="58"/>
        <v/>
      </c>
      <c r="AF343" s="129"/>
      <c r="AG343" s="207" t="str">
        <f t="shared" si="59"/>
        <v/>
      </c>
      <c r="AH343" s="129"/>
      <c r="AI343" s="207" t="str">
        <f t="shared" si="60"/>
        <v/>
      </c>
      <c r="AJ343" s="129"/>
      <c r="AK343" s="207" t="str">
        <f t="shared" si="61"/>
        <v/>
      </c>
      <c r="AP343" s="220"/>
      <c r="AQ343" s="220"/>
      <c r="AR343" s="220"/>
      <c r="AS343" s="220"/>
      <c r="AT343" s="220"/>
      <c r="AU343" s="220"/>
      <c r="AV343" s="220"/>
      <c r="AW343" s="220"/>
      <c r="AX343" s="220"/>
      <c r="AY343" s="220"/>
      <c r="AZ343" s="220"/>
      <c r="BB343" s="207" t="str">
        <f t="shared" si="62"/>
        <v/>
      </c>
      <c r="BC343" s="220"/>
      <c r="BD343" s="220"/>
      <c r="BE343" s="220"/>
      <c r="BF343" s="225"/>
      <c r="BG343" s="220"/>
      <c r="BH343" s="220"/>
      <c r="BI343" s="220"/>
      <c r="BJ343" s="220"/>
      <c r="BK343" s="220"/>
      <c r="BL343" s="220"/>
      <c r="BM343" s="220"/>
    </row>
    <row r="344" spans="1:65" s="119" customFormat="1" x14ac:dyDescent="0.2">
      <c r="A344" s="84"/>
      <c r="B344" s="84"/>
      <c r="C344" s="207" t="str">
        <f t="shared" si="54"/>
        <v/>
      </c>
      <c r="D344" s="73"/>
      <c r="E344" s="124"/>
      <c r="F344" s="220"/>
      <c r="H344" s="220"/>
      <c r="I344" s="224"/>
      <c r="J344" s="224"/>
      <c r="K344" s="224"/>
      <c r="L344" s="207" t="str">
        <f t="shared" si="55"/>
        <v/>
      </c>
      <c r="M344" s="220"/>
      <c r="N344" s="220"/>
      <c r="O344" s="220"/>
      <c r="P344" s="220"/>
      <c r="Q344" s="220"/>
      <c r="R344" s="220"/>
      <c r="S344" s="220"/>
      <c r="T344" s="220"/>
      <c r="U344" s="220"/>
      <c r="W344" s="129"/>
      <c r="X344" s="130" t="str">
        <f t="shared" si="56"/>
        <v/>
      </c>
      <c r="Y344" s="224"/>
      <c r="Z344" s="224"/>
      <c r="AA344" s="207" t="str">
        <f t="shared" si="57"/>
        <v/>
      </c>
      <c r="AB344" s="224"/>
      <c r="AD344" s="129"/>
      <c r="AE344" s="130" t="str">
        <f t="shared" si="58"/>
        <v/>
      </c>
      <c r="AF344" s="129"/>
      <c r="AG344" s="207" t="str">
        <f t="shared" si="59"/>
        <v/>
      </c>
      <c r="AH344" s="129"/>
      <c r="AI344" s="207" t="str">
        <f t="shared" si="60"/>
        <v/>
      </c>
      <c r="AJ344" s="129"/>
      <c r="AK344" s="207" t="str">
        <f t="shared" si="61"/>
        <v/>
      </c>
      <c r="AP344" s="220"/>
      <c r="AQ344" s="220"/>
      <c r="AR344" s="220"/>
      <c r="AS344" s="220"/>
      <c r="AT344" s="220"/>
      <c r="AU344" s="220"/>
      <c r="AV344" s="220"/>
      <c r="AW344" s="220"/>
      <c r="AX344" s="220"/>
      <c r="AY344" s="220"/>
      <c r="AZ344" s="220"/>
      <c r="BB344" s="207" t="str">
        <f t="shared" si="62"/>
        <v/>
      </c>
      <c r="BC344" s="220"/>
      <c r="BD344" s="220"/>
      <c r="BE344" s="220"/>
      <c r="BF344" s="225"/>
      <c r="BG344" s="220"/>
      <c r="BH344" s="220"/>
      <c r="BI344" s="220"/>
      <c r="BJ344" s="220"/>
      <c r="BK344" s="220"/>
      <c r="BL344" s="220"/>
      <c r="BM344" s="220"/>
    </row>
    <row r="345" spans="1:65" s="119" customFormat="1" x14ac:dyDescent="0.2">
      <c r="A345" s="84"/>
      <c r="B345" s="84"/>
      <c r="C345" s="207" t="str">
        <f t="shared" si="54"/>
        <v/>
      </c>
      <c r="D345" s="73"/>
      <c r="E345" s="124"/>
      <c r="F345" s="220"/>
      <c r="H345" s="220"/>
      <c r="I345" s="224"/>
      <c r="J345" s="224"/>
      <c r="K345" s="224"/>
      <c r="L345" s="207" t="str">
        <f t="shared" si="55"/>
        <v/>
      </c>
      <c r="M345" s="220"/>
      <c r="N345" s="220"/>
      <c r="O345" s="220"/>
      <c r="P345" s="220"/>
      <c r="Q345" s="220"/>
      <c r="R345" s="220"/>
      <c r="S345" s="220"/>
      <c r="T345" s="220"/>
      <c r="U345" s="220"/>
      <c r="W345" s="129"/>
      <c r="X345" s="130" t="str">
        <f t="shared" si="56"/>
        <v/>
      </c>
      <c r="Y345" s="224"/>
      <c r="Z345" s="224"/>
      <c r="AA345" s="207" t="str">
        <f t="shared" si="57"/>
        <v/>
      </c>
      <c r="AB345" s="224"/>
      <c r="AD345" s="129"/>
      <c r="AE345" s="130" t="str">
        <f t="shared" si="58"/>
        <v/>
      </c>
      <c r="AF345" s="129"/>
      <c r="AG345" s="207" t="str">
        <f t="shared" si="59"/>
        <v/>
      </c>
      <c r="AH345" s="129"/>
      <c r="AI345" s="207" t="str">
        <f t="shared" si="60"/>
        <v/>
      </c>
      <c r="AJ345" s="129"/>
      <c r="AK345" s="207" t="str">
        <f t="shared" si="61"/>
        <v/>
      </c>
      <c r="AP345" s="220"/>
      <c r="AQ345" s="220"/>
      <c r="AR345" s="220"/>
      <c r="AS345" s="220"/>
      <c r="AT345" s="220"/>
      <c r="AU345" s="220"/>
      <c r="AV345" s="220"/>
      <c r="AW345" s="220"/>
      <c r="AX345" s="220"/>
      <c r="AY345" s="220"/>
      <c r="AZ345" s="220"/>
      <c r="BB345" s="207" t="str">
        <f t="shared" si="62"/>
        <v/>
      </c>
      <c r="BC345" s="220"/>
      <c r="BD345" s="220"/>
      <c r="BE345" s="220"/>
      <c r="BF345" s="225"/>
      <c r="BG345" s="220"/>
      <c r="BH345" s="220"/>
      <c r="BI345" s="220"/>
      <c r="BJ345" s="220"/>
      <c r="BK345" s="220"/>
      <c r="BL345" s="220"/>
      <c r="BM345" s="220"/>
    </row>
    <row r="346" spans="1:65" s="119" customFormat="1" x14ac:dyDescent="0.2">
      <c r="A346" s="84"/>
      <c r="B346" s="84"/>
      <c r="C346" s="207" t="str">
        <f t="shared" si="54"/>
        <v/>
      </c>
      <c r="D346" s="73"/>
      <c r="E346" s="124"/>
      <c r="F346" s="220"/>
      <c r="H346" s="220"/>
      <c r="I346" s="224"/>
      <c r="J346" s="224"/>
      <c r="K346" s="224"/>
      <c r="L346" s="207" t="str">
        <f t="shared" si="55"/>
        <v/>
      </c>
      <c r="M346" s="220"/>
      <c r="N346" s="220"/>
      <c r="O346" s="220"/>
      <c r="P346" s="220"/>
      <c r="Q346" s="220"/>
      <c r="R346" s="220"/>
      <c r="S346" s="220"/>
      <c r="T346" s="220"/>
      <c r="U346" s="220"/>
      <c r="W346" s="129"/>
      <c r="X346" s="130" t="str">
        <f t="shared" si="56"/>
        <v/>
      </c>
      <c r="Y346" s="224"/>
      <c r="Z346" s="224"/>
      <c r="AA346" s="207" t="str">
        <f t="shared" si="57"/>
        <v/>
      </c>
      <c r="AB346" s="224"/>
      <c r="AD346" s="129"/>
      <c r="AE346" s="130" t="str">
        <f t="shared" si="58"/>
        <v/>
      </c>
      <c r="AF346" s="129"/>
      <c r="AG346" s="207" t="str">
        <f t="shared" si="59"/>
        <v/>
      </c>
      <c r="AH346" s="129"/>
      <c r="AI346" s="207" t="str">
        <f t="shared" si="60"/>
        <v/>
      </c>
      <c r="AJ346" s="129"/>
      <c r="AK346" s="207" t="str">
        <f t="shared" si="61"/>
        <v/>
      </c>
      <c r="AP346" s="220"/>
      <c r="AQ346" s="220"/>
      <c r="AR346" s="220"/>
      <c r="AS346" s="220"/>
      <c r="AT346" s="220"/>
      <c r="AU346" s="220"/>
      <c r="AV346" s="220"/>
      <c r="AW346" s="220"/>
      <c r="AX346" s="220"/>
      <c r="AY346" s="220"/>
      <c r="AZ346" s="220"/>
      <c r="BB346" s="207" t="str">
        <f t="shared" si="62"/>
        <v/>
      </c>
      <c r="BC346" s="220"/>
      <c r="BD346" s="220"/>
      <c r="BE346" s="220"/>
      <c r="BF346" s="225"/>
      <c r="BG346" s="220"/>
      <c r="BH346" s="220"/>
      <c r="BI346" s="220"/>
      <c r="BJ346" s="220"/>
      <c r="BK346" s="220"/>
      <c r="BL346" s="220"/>
      <c r="BM346" s="220"/>
    </row>
    <row r="347" spans="1:65" s="119" customFormat="1" x14ac:dyDescent="0.2">
      <c r="A347" s="84"/>
      <c r="B347" s="84"/>
      <c r="C347" s="207" t="str">
        <f t="shared" si="54"/>
        <v/>
      </c>
      <c r="D347" s="73"/>
      <c r="E347" s="124"/>
      <c r="F347" s="220"/>
      <c r="H347" s="220"/>
      <c r="I347" s="224"/>
      <c r="J347" s="224"/>
      <c r="K347" s="224"/>
      <c r="L347" s="207" t="str">
        <f t="shared" si="55"/>
        <v/>
      </c>
      <c r="M347" s="220"/>
      <c r="N347" s="220"/>
      <c r="O347" s="220"/>
      <c r="P347" s="220"/>
      <c r="Q347" s="220"/>
      <c r="R347" s="220"/>
      <c r="S347" s="220"/>
      <c r="T347" s="220"/>
      <c r="U347" s="220"/>
      <c r="W347" s="129"/>
      <c r="X347" s="130" t="str">
        <f t="shared" si="56"/>
        <v/>
      </c>
      <c r="Y347" s="224"/>
      <c r="Z347" s="224"/>
      <c r="AA347" s="207" t="str">
        <f t="shared" si="57"/>
        <v/>
      </c>
      <c r="AB347" s="224"/>
      <c r="AD347" s="129"/>
      <c r="AE347" s="130" t="str">
        <f t="shared" si="58"/>
        <v/>
      </c>
      <c r="AF347" s="129"/>
      <c r="AG347" s="207" t="str">
        <f t="shared" si="59"/>
        <v/>
      </c>
      <c r="AH347" s="129"/>
      <c r="AI347" s="207" t="str">
        <f t="shared" si="60"/>
        <v/>
      </c>
      <c r="AJ347" s="129"/>
      <c r="AK347" s="207" t="str">
        <f t="shared" si="61"/>
        <v/>
      </c>
      <c r="AP347" s="220"/>
      <c r="AQ347" s="220"/>
      <c r="AR347" s="220"/>
      <c r="AS347" s="220"/>
      <c r="AT347" s="220"/>
      <c r="AU347" s="220"/>
      <c r="AV347" s="220"/>
      <c r="AW347" s="220"/>
      <c r="AX347" s="220"/>
      <c r="AY347" s="220"/>
      <c r="AZ347" s="220"/>
      <c r="BB347" s="207" t="str">
        <f t="shared" si="62"/>
        <v/>
      </c>
      <c r="BC347" s="220"/>
      <c r="BD347" s="220"/>
      <c r="BE347" s="220"/>
      <c r="BF347" s="225"/>
      <c r="BG347" s="220"/>
      <c r="BH347" s="220"/>
      <c r="BI347" s="220"/>
      <c r="BJ347" s="220"/>
      <c r="BK347" s="220"/>
      <c r="BL347" s="220"/>
      <c r="BM347" s="220"/>
    </row>
    <row r="348" spans="1:65" s="119" customFormat="1" x14ac:dyDescent="0.2">
      <c r="A348" s="84"/>
      <c r="B348" s="84"/>
      <c r="C348" s="207" t="str">
        <f t="shared" si="54"/>
        <v/>
      </c>
      <c r="D348" s="73"/>
      <c r="E348" s="124"/>
      <c r="F348" s="220"/>
      <c r="H348" s="220"/>
      <c r="I348" s="224"/>
      <c r="J348" s="224"/>
      <c r="K348" s="224"/>
      <c r="L348" s="207" t="str">
        <f t="shared" si="55"/>
        <v/>
      </c>
      <c r="M348" s="220"/>
      <c r="N348" s="220"/>
      <c r="O348" s="220"/>
      <c r="P348" s="220"/>
      <c r="Q348" s="220"/>
      <c r="R348" s="220"/>
      <c r="S348" s="220"/>
      <c r="T348" s="220"/>
      <c r="U348" s="220"/>
      <c r="W348" s="129"/>
      <c r="X348" s="130" t="str">
        <f t="shared" si="56"/>
        <v/>
      </c>
      <c r="Y348" s="224"/>
      <c r="Z348" s="224"/>
      <c r="AA348" s="207" t="str">
        <f t="shared" si="57"/>
        <v/>
      </c>
      <c r="AB348" s="224"/>
      <c r="AD348" s="129"/>
      <c r="AE348" s="130" t="str">
        <f t="shared" si="58"/>
        <v/>
      </c>
      <c r="AF348" s="129"/>
      <c r="AG348" s="207" t="str">
        <f t="shared" si="59"/>
        <v/>
      </c>
      <c r="AH348" s="129"/>
      <c r="AI348" s="207" t="str">
        <f t="shared" si="60"/>
        <v/>
      </c>
      <c r="AJ348" s="129"/>
      <c r="AK348" s="207" t="str">
        <f t="shared" si="61"/>
        <v/>
      </c>
      <c r="AP348" s="220"/>
      <c r="AQ348" s="220"/>
      <c r="AR348" s="220"/>
      <c r="AS348" s="220"/>
      <c r="AT348" s="220"/>
      <c r="AU348" s="220"/>
      <c r="AV348" s="220"/>
      <c r="AW348" s="220"/>
      <c r="AX348" s="220"/>
      <c r="AY348" s="220"/>
      <c r="AZ348" s="220"/>
      <c r="BB348" s="207" t="str">
        <f t="shared" si="62"/>
        <v/>
      </c>
      <c r="BC348" s="220"/>
      <c r="BD348" s="220"/>
      <c r="BE348" s="220"/>
      <c r="BF348" s="225"/>
      <c r="BG348" s="220"/>
      <c r="BH348" s="220"/>
      <c r="BI348" s="220"/>
      <c r="BJ348" s="220"/>
      <c r="BK348" s="220"/>
      <c r="BL348" s="220"/>
      <c r="BM348" s="220"/>
    </row>
    <row r="349" spans="1:65" s="119" customFormat="1" x14ac:dyDescent="0.2">
      <c r="A349" s="84"/>
      <c r="B349" s="84"/>
      <c r="C349" s="207" t="str">
        <f t="shared" si="54"/>
        <v/>
      </c>
      <c r="D349" s="73"/>
      <c r="E349" s="124"/>
      <c r="F349" s="220"/>
      <c r="H349" s="220"/>
      <c r="I349" s="224"/>
      <c r="J349" s="224"/>
      <c r="K349" s="224"/>
      <c r="L349" s="207" t="str">
        <f t="shared" si="55"/>
        <v/>
      </c>
      <c r="M349" s="220"/>
      <c r="N349" s="220"/>
      <c r="O349" s="220"/>
      <c r="P349" s="220"/>
      <c r="Q349" s="220"/>
      <c r="R349" s="220"/>
      <c r="S349" s="220"/>
      <c r="T349" s="220"/>
      <c r="U349" s="220"/>
      <c r="W349" s="129"/>
      <c r="X349" s="130" t="str">
        <f t="shared" si="56"/>
        <v/>
      </c>
      <c r="Y349" s="224"/>
      <c r="Z349" s="224"/>
      <c r="AA349" s="207" t="str">
        <f t="shared" si="57"/>
        <v/>
      </c>
      <c r="AB349" s="224"/>
      <c r="AD349" s="129"/>
      <c r="AE349" s="130" t="str">
        <f t="shared" si="58"/>
        <v/>
      </c>
      <c r="AF349" s="129"/>
      <c r="AG349" s="207" t="str">
        <f t="shared" si="59"/>
        <v/>
      </c>
      <c r="AH349" s="129"/>
      <c r="AI349" s="207" t="str">
        <f t="shared" si="60"/>
        <v/>
      </c>
      <c r="AJ349" s="129"/>
      <c r="AK349" s="207" t="str">
        <f t="shared" si="61"/>
        <v/>
      </c>
      <c r="AP349" s="220"/>
      <c r="AQ349" s="220"/>
      <c r="AR349" s="220"/>
      <c r="AS349" s="220"/>
      <c r="AT349" s="220"/>
      <c r="AU349" s="220"/>
      <c r="AV349" s="220"/>
      <c r="AW349" s="220"/>
      <c r="AX349" s="220"/>
      <c r="AY349" s="220"/>
      <c r="AZ349" s="220"/>
      <c r="BB349" s="207" t="str">
        <f t="shared" si="62"/>
        <v/>
      </c>
      <c r="BC349" s="220"/>
      <c r="BD349" s="220"/>
      <c r="BE349" s="220"/>
      <c r="BF349" s="225"/>
      <c r="BG349" s="220"/>
      <c r="BH349" s="220"/>
      <c r="BI349" s="220"/>
      <c r="BJ349" s="220"/>
      <c r="BK349" s="220"/>
      <c r="BL349" s="220"/>
      <c r="BM349" s="220"/>
    </row>
    <row r="350" spans="1:65" s="119" customFormat="1" x14ac:dyDescent="0.2">
      <c r="A350" s="84"/>
      <c r="B350" s="84"/>
      <c r="C350" s="207" t="str">
        <f t="shared" si="54"/>
        <v/>
      </c>
      <c r="D350" s="73"/>
      <c r="E350" s="124"/>
      <c r="F350" s="220"/>
      <c r="H350" s="220"/>
      <c r="I350" s="224"/>
      <c r="J350" s="224"/>
      <c r="K350" s="224"/>
      <c r="L350" s="207" t="str">
        <f t="shared" si="55"/>
        <v/>
      </c>
      <c r="M350" s="220"/>
      <c r="N350" s="220"/>
      <c r="O350" s="220"/>
      <c r="P350" s="220"/>
      <c r="Q350" s="220"/>
      <c r="R350" s="220"/>
      <c r="S350" s="220"/>
      <c r="T350" s="220"/>
      <c r="U350" s="220"/>
      <c r="W350" s="129"/>
      <c r="X350" s="130" t="str">
        <f t="shared" si="56"/>
        <v/>
      </c>
      <c r="Y350" s="224"/>
      <c r="Z350" s="224"/>
      <c r="AA350" s="207" t="str">
        <f t="shared" si="57"/>
        <v/>
      </c>
      <c r="AB350" s="224"/>
      <c r="AD350" s="129"/>
      <c r="AE350" s="130" t="str">
        <f t="shared" si="58"/>
        <v/>
      </c>
      <c r="AF350" s="129"/>
      <c r="AG350" s="207" t="str">
        <f t="shared" si="59"/>
        <v/>
      </c>
      <c r="AH350" s="129"/>
      <c r="AI350" s="207" t="str">
        <f t="shared" si="60"/>
        <v/>
      </c>
      <c r="AJ350" s="129"/>
      <c r="AK350" s="207" t="str">
        <f t="shared" si="61"/>
        <v/>
      </c>
      <c r="AP350" s="220"/>
      <c r="AQ350" s="220"/>
      <c r="AR350" s="220"/>
      <c r="AS350" s="220"/>
      <c r="AT350" s="220"/>
      <c r="AU350" s="220"/>
      <c r="AV350" s="220"/>
      <c r="AW350" s="220"/>
      <c r="AX350" s="220"/>
      <c r="AY350" s="220"/>
      <c r="AZ350" s="220"/>
      <c r="BB350" s="207" t="str">
        <f t="shared" si="62"/>
        <v/>
      </c>
      <c r="BC350" s="220"/>
      <c r="BD350" s="220"/>
      <c r="BE350" s="220"/>
      <c r="BF350" s="225"/>
      <c r="BG350" s="220"/>
      <c r="BH350" s="220"/>
      <c r="BI350" s="220"/>
      <c r="BJ350" s="220"/>
      <c r="BK350" s="220"/>
      <c r="BL350" s="220"/>
      <c r="BM350" s="220"/>
    </row>
    <row r="351" spans="1:65" s="119" customFormat="1" x14ac:dyDescent="0.2">
      <c r="A351" s="84"/>
      <c r="B351" s="84"/>
      <c r="C351" s="207" t="str">
        <f t="shared" si="54"/>
        <v/>
      </c>
      <c r="D351" s="73"/>
      <c r="E351" s="124"/>
      <c r="F351" s="220"/>
      <c r="H351" s="220"/>
      <c r="I351" s="224"/>
      <c r="J351" s="224"/>
      <c r="K351" s="224"/>
      <c r="L351" s="207" t="str">
        <f t="shared" si="55"/>
        <v/>
      </c>
      <c r="M351" s="220"/>
      <c r="N351" s="220"/>
      <c r="O351" s="220"/>
      <c r="P351" s="220"/>
      <c r="Q351" s="220"/>
      <c r="R351" s="220"/>
      <c r="S351" s="220"/>
      <c r="T351" s="220"/>
      <c r="U351" s="220"/>
      <c r="W351" s="129"/>
      <c r="X351" s="130" t="str">
        <f t="shared" si="56"/>
        <v/>
      </c>
      <c r="Y351" s="224"/>
      <c r="Z351" s="224"/>
      <c r="AA351" s="207" t="str">
        <f t="shared" si="57"/>
        <v/>
      </c>
      <c r="AB351" s="224"/>
      <c r="AD351" s="129"/>
      <c r="AE351" s="130" t="str">
        <f t="shared" si="58"/>
        <v/>
      </c>
      <c r="AF351" s="129"/>
      <c r="AG351" s="207" t="str">
        <f t="shared" si="59"/>
        <v/>
      </c>
      <c r="AH351" s="129"/>
      <c r="AI351" s="207" t="str">
        <f t="shared" si="60"/>
        <v/>
      </c>
      <c r="AJ351" s="129"/>
      <c r="AK351" s="207" t="str">
        <f t="shared" si="61"/>
        <v/>
      </c>
      <c r="AP351" s="220"/>
      <c r="AQ351" s="220"/>
      <c r="AR351" s="220"/>
      <c r="AS351" s="220"/>
      <c r="AT351" s="220"/>
      <c r="AU351" s="220"/>
      <c r="AV351" s="220"/>
      <c r="AW351" s="220"/>
      <c r="AX351" s="220"/>
      <c r="AY351" s="220"/>
      <c r="AZ351" s="220"/>
      <c r="BB351" s="207" t="str">
        <f t="shared" si="62"/>
        <v/>
      </c>
      <c r="BC351" s="220"/>
      <c r="BD351" s="220"/>
      <c r="BE351" s="220"/>
      <c r="BF351" s="225"/>
      <c r="BG351" s="220"/>
      <c r="BH351" s="220"/>
      <c r="BI351" s="220"/>
      <c r="BJ351" s="220"/>
      <c r="BK351" s="220"/>
      <c r="BL351" s="220"/>
      <c r="BM351" s="220"/>
    </row>
    <row r="352" spans="1:65" s="119" customFormat="1" x14ac:dyDescent="0.2">
      <c r="A352" s="84"/>
      <c r="B352" s="84"/>
      <c r="C352" s="207" t="str">
        <f t="shared" si="54"/>
        <v/>
      </c>
      <c r="D352" s="73"/>
      <c r="E352" s="124"/>
      <c r="F352" s="220"/>
      <c r="H352" s="220"/>
      <c r="I352" s="224"/>
      <c r="J352" s="224"/>
      <c r="K352" s="224"/>
      <c r="L352" s="207" t="str">
        <f t="shared" si="55"/>
        <v/>
      </c>
      <c r="M352" s="220"/>
      <c r="N352" s="220"/>
      <c r="O352" s="220"/>
      <c r="P352" s="220"/>
      <c r="Q352" s="220"/>
      <c r="R352" s="220"/>
      <c r="S352" s="220"/>
      <c r="T352" s="220"/>
      <c r="U352" s="220"/>
      <c r="W352" s="129"/>
      <c r="X352" s="130" t="str">
        <f t="shared" si="56"/>
        <v/>
      </c>
      <c r="Y352" s="224"/>
      <c r="Z352" s="224"/>
      <c r="AA352" s="207" t="str">
        <f t="shared" si="57"/>
        <v/>
      </c>
      <c r="AB352" s="224"/>
      <c r="AD352" s="129"/>
      <c r="AE352" s="130" t="str">
        <f t="shared" si="58"/>
        <v/>
      </c>
      <c r="AF352" s="129"/>
      <c r="AG352" s="207" t="str">
        <f t="shared" si="59"/>
        <v/>
      </c>
      <c r="AH352" s="129"/>
      <c r="AI352" s="207" t="str">
        <f t="shared" si="60"/>
        <v/>
      </c>
      <c r="AJ352" s="129"/>
      <c r="AK352" s="207" t="str">
        <f t="shared" si="61"/>
        <v/>
      </c>
      <c r="AP352" s="220"/>
      <c r="AQ352" s="220"/>
      <c r="AR352" s="220"/>
      <c r="AS352" s="220"/>
      <c r="AT352" s="220"/>
      <c r="AU352" s="220"/>
      <c r="AV352" s="220"/>
      <c r="AW352" s="220"/>
      <c r="AX352" s="220"/>
      <c r="AY352" s="220"/>
      <c r="AZ352" s="220"/>
      <c r="BB352" s="207" t="str">
        <f t="shared" si="62"/>
        <v/>
      </c>
      <c r="BC352" s="220"/>
      <c r="BD352" s="220"/>
      <c r="BE352" s="220"/>
      <c r="BF352" s="225"/>
      <c r="BG352" s="220"/>
      <c r="BH352" s="220"/>
      <c r="BI352" s="220"/>
      <c r="BJ352" s="220"/>
      <c r="BK352" s="220"/>
      <c r="BL352" s="220"/>
      <c r="BM352" s="220"/>
    </row>
    <row r="353" spans="1:65" s="119" customFormat="1" x14ac:dyDescent="0.2">
      <c r="A353" s="84"/>
      <c r="B353" s="84"/>
      <c r="C353" s="207" t="str">
        <f t="shared" si="54"/>
        <v/>
      </c>
      <c r="D353" s="73"/>
      <c r="E353" s="124"/>
      <c r="F353" s="220"/>
      <c r="H353" s="220"/>
      <c r="I353" s="224"/>
      <c r="J353" s="224"/>
      <c r="K353" s="224"/>
      <c r="L353" s="207" t="str">
        <f t="shared" si="55"/>
        <v/>
      </c>
      <c r="M353" s="220"/>
      <c r="N353" s="220"/>
      <c r="O353" s="220"/>
      <c r="P353" s="220"/>
      <c r="Q353" s="220"/>
      <c r="R353" s="220"/>
      <c r="S353" s="220"/>
      <c r="T353" s="220"/>
      <c r="U353" s="220"/>
      <c r="W353" s="129"/>
      <c r="X353" s="130" t="str">
        <f t="shared" si="56"/>
        <v/>
      </c>
      <c r="Y353" s="224"/>
      <c r="Z353" s="224"/>
      <c r="AA353" s="207" t="str">
        <f t="shared" si="57"/>
        <v/>
      </c>
      <c r="AB353" s="224"/>
      <c r="AD353" s="129"/>
      <c r="AE353" s="130" t="str">
        <f t="shared" si="58"/>
        <v/>
      </c>
      <c r="AF353" s="129"/>
      <c r="AG353" s="207" t="str">
        <f t="shared" si="59"/>
        <v/>
      </c>
      <c r="AH353" s="129"/>
      <c r="AI353" s="207" t="str">
        <f t="shared" si="60"/>
        <v/>
      </c>
      <c r="AJ353" s="129"/>
      <c r="AK353" s="207" t="str">
        <f t="shared" si="61"/>
        <v/>
      </c>
      <c r="AP353" s="220"/>
      <c r="AQ353" s="220"/>
      <c r="AR353" s="220"/>
      <c r="AS353" s="220"/>
      <c r="AT353" s="220"/>
      <c r="AU353" s="220"/>
      <c r="AV353" s="220"/>
      <c r="AW353" s="220"/>
      <c r="AX353" s="220"/>
      <c r="AY353" s="220"/>
      <c r="AZ353" s="220"/>
      <c r="BB353" s="207" t="str">
        <f t="shared" si="62"/>
        <v/>
      </c>
      <c r="BC353" s="220"/>
      <c r="BD353" s="220"/>
      <c r="BE353" s="220"/>
      <c r="BF353" s="225"/>
      <c r="BG353" s="220"/>
      <c r="BH353" s="220"/>
      <c r="BI353" s="220"/>
      <c r="BJ353" s="220"/>
      <c r="BK353" s="220"/>
      <c r="BL353" s="220"/>
      <c r="BM353" s="220"/>
    </row>
    <row r="354" spans="1:65" s="119" customFormat="1" x14ac:dyDescent="0.2">
      <c r="A354" s="84"/>
      <c r="B354" s="84"/>
      <c r="C354" s="207" t="str">
        <f t="shared" si="54"/>
        <v/>
      </c>
      <c r="D354" s="73"/>
      <c r="E354" s="124"/>
      <c r="F354" s="220"/>
      <c r="H354" s="220"/>
      <c r="I354" s="224"/>
      <c r="J354" s="224"/>
      <c r="K354" s="224"/>
      <c r="L354" s="207" t="str">
        <f t="shared" si="55"/>
        <v/>
      </c>
      <c r="M354" s="220"/>
      <c r="N354" s="220"/>
      <c r="O354" s="220"/>
      <c r="P354" s="220"/>
      <c r="Q354" s="220"/>
      <c r="R354" s="220"/>
      <c r="S354" s="220"/>
      <c r="T354" s="220"/>
      <c r="U354" s="220"/>
      <c r="W354" s="129"/>
      <c r="X354" s="130" t="str">
        <f t="shared" si="56"/>
        <v/>
      </c>
      <c r="Y354" s="224"/>
      <c r="Z354" s="224"/>
      <c r="AA354" s="207" t="str">
        <f t="shared" si="57"/>
        <v/>
      </c>
      <c r="AB354" s="224"/>
      <c r="AD354" s="129"/>
      <c r="AE354" s="130" t="str">
        <f t="shared" si="58"/>
        <v/>
      </c>
      <c r="AF354" s="129"/>
      <c r="AG354" s="207" t="str">
        <f t="shared" si="59"/>
        <v/>
      </c>
      <c r="AH354" s="129"/>
      <c r="AI354" s="207" t="str">
        <f t="shared" si="60"/>
        <v/>
      </c>
      <c r="AJ354" s="129"/>
      <c r="AK354" s="207" t="str">
        <f t="shared" si="61"/>
        <v/>
      </c>
      <c r="AP354" s="220"/>
      <c r="AQ354" s="220"/>
      <c r="AR354" s="220"/>
      <c r="AS354" s="220"/>
      <c r="AT354" s="220"/>
      <c r="AU354" s="220"/>
      <c r="AV354" s="220"/>
      <c r="AW354" s="220"/>
      <c r="AX354" s="220"/>
      <c r="AY354" s="220"/>
      <c r="AZ354" s="220"/>
      <c r="BB354" s="207" t="str">
        <f t="shared" si="62"/>
        <v/>
      </c>
      <c r="BC354" s="220"/>
      <c r="BD354" s="220"/>
      <c r="BE354" s="220"/>
      <c r="BF354" s="225"/>
      <c r="BG354" s="220"/>
      <c r="BH354" s="220"/>
      <c r="BI354" s="220"/>
      <c r="BJ354" s="220"/>
      <c r="BK354" s="220"/>
      <c r="BL354" s="220"/>
      <c r="BM354" s="220"/>
    </row>
    <row r="355" spans="1:65" s="119" customFormat="1" x14ac:dyDescent="0.2">
      <c r="A355" s="84"/>
      <c r="B355" s="84"/>
      <c r="C355" s="207" t="str">
        <f t="shared" si="54"/>
        <v/>
      </c>
      <c r="D355" s="73"/>
      <c r="E355" s="124"/>
      <c r="F355" s="220"/>
      <c r="H355" s="220"/>
      <c r="I355" s="224"/>
      <c r="J355" s="224"/>
      <c r="K355" s="224"/>
      <c r="L355" s="207" t="str">
        <f t="shared" si="55"/>
        <v/>
      </c>
      <c r="M355" s="220"/>
      <c r="N355" s="220"/>
      <c r="O355" s="220"/>
      <c r="P355" s="220"/>
      <c r="Q355" s="220"/>
      <c r="R355" s="220"/>
      <c r="S355" s="220"/>
      <c r="T355" s="220"/>
      <c r="U355" s="220"/>
      <c r="W355" s="129"/>
      <c r="X355" s="130" t="str">
        <f t="shared" si="56"/>
        <v/>
      </c>
      <c r="Y355" s="224"/>
      <c r="Z355" s="224"/>
      <c r="AA355" s="207" t="str">
        <f t="shared" si="57"/>
        <v/>
      </c>
      <c r="AB355" s="224"/>
      <c r="AD355" s="129"/>
      <c r="AE355" s="130" t="str">
        <f t="shared" si="58"/>
        <v/>
      </c>
      <c r="AF355" s="129"/>
      <c r="AG355" s="207" t="str">
        <f t="shared" si="59"/>
        <v/>
      </c>
      <c r="AH355" s="129"/>
      <c r="AI355" s="207" t="str">
        <f t="shared" si="60"/>
        <v/>
      </c>
      <c r="AJ355" s="129"/>
      <c r="AK355" s="207" t="str">
        <f t="shared" si="61"/>
        <v/>
      </c>
      <c r="AP355" s="220"/>
      <c r="AQ355" s="220"/>
      <c r="AR355" s="220"/>
      <c r="AS355" s="220"/>
      <c r="AT355" s="220"/>
      <c r="AU355" s="220"/>
      <c r="AV355" s="220"/>
      <c r="AW355" s="220"/>
      <c r="AX355" s="220"/>
      <c r="AY355" s="220"/>
      <c r="AZ355" s="220"/>
      <c r="BB355" s="207" t="str">
        <f t="shared" si="62"/>
        <v/>
      </c>
      <c r="BC355" s="220"/>
      <c r="BD355" s="220"/>
      <c r="BE355" s="220"/>
      <c r="BF355" s="225"/>
      <c r="BG355" s="220"/>
      <c r="BH355" s="220"/>
      <c r="BI355" s="220"/>
      <c r="BJ355" s="220"/>
      <c r="BK355" s="220"/>
      <c r="BL355" s="220"/>
      <c r="BM355" s="220"/>
    </row>
    <row r="356" spans="1:65" s="119" customFormat="1" x14ac:dyDescent="0.2">
      <c r="A356" s="84"/>
      <c r="B356" s="84"/>
      <c r="C356" s="207" t="str">
        <f t="shared" si="54"/>
        <v/>
      </c>
      <c r="D356" s="73"/>
      <c r="E356" s="124"/>
      <c r="F356" s="220"/>
      <c r="H356" s="220"/>
      <c r="I356" s="224"/>
      <c r="J356" s="224"/>
      <c r="K356" s="224"/>
      <c r="L356" s="207" t="str">
        <f t="shared" si="55"/>
        <v/>
      </c>
      <c r="M356" s="220"/>
      <c r="N356" s="220"/>
      <c r="O356" s="220"/>
      <c r="P356" s="220"/>
      <c r="Q356" s="220"/>
      <c r="R356" s="220"/>
      <c r="S356" s="220"/>
      <c r="T356" s="220"/>
      <c r="U356" s="220"/>
      <c r="W356" s="129"/>
      <c r="X356" s="130" t="str">
        <f t="shared" si="56"/>
        <v/>
      </c>
      <c r="Y356" s="224"/>
      <c r="Z356" s="224"/>
      <c r="AA356" s="207" t="str">
        <f t="shared" si="57"/>
        <v/>
      </c>
      <c r="AB356" s="224"/>
      <c r="AD356" s="129"/>
      <c r="AE356" s="130" t="str">
        <f t="shared" si="58"/>
        <v/>
      </c>
      <c r="AF356" s="129"/>
      <c r="AG356" s="207" t="str">
        <f t="shared" si="59"/>
        <v/>
      </c>
      <c r="AH356" s="129"/>
      <c r="AI356" s="207" t="str">
        <f t="shared" si="60"/>
        <v/>
      </c>
      <c r="AJ356" s="129"/>
      <c r="AK356" s="207" t="str">
        <f t="shared" si="61"/>
        <v/>
      </c>
      <c r="AP356" s="220"/>
      <c r="AQ356" s="220"/>
      <c r="AR356" s="220"/>
      <c r="AS356" s="220"/>
      <c r="AT356" s="220"/>
      <c r="AU356" s="220"/>
      <c r="AV356" s="220"/>
      <c r="AW356" s="220"/>
      <c r="AX356" s="220"/>
      <c r="AY356" s="220"/>
      <c r="AZ356" s="220"/>
      <c r="BB356" s="207" t="str">
        <f t="shared" si="62"/>
        <v/>
      </c>
      <c r="BC356" s="220"/>
      <c r="BD356" s="220"/>
      <c r="BE356" s="220"/>
      <c r="BF356" s="225"/>
      <c r="BG356" s="220"/>
      <c r="BH356" s="220"/>
      <c r="BI356" s="220"/>
      <c r="BJ356" s="220"/>
      <c r="BK356" s="220"/>
      <c r="BL356" s="220"/>
      <c r="BM356" s="220"/>
    </row>
    <row r="357" spans="1:65" s="119" customFormat="1" x14ac:dyDescent="0.2">
      <c r="A357" s="84"/>
      <c r="B357" s="84"/>
      <c r="C357" s="207" t="str">
        <f t="shared" si="54"/>
        <v/>
      </c>
      <c r="D357" s="73"/>
      <c r="E357" s="124"/>
      <c r="F357" s="220"/>
      <c r="H357" s="220"/>
      <c r="I357" s="224"/>
      <c r="J357" s="224"/>
      <c r="K357" s="224"/>
      <c r="L357" s="207" t="str">
        <f t="shared" si="55"/>
        <v/>
      </c>
      <c r="M357" s="220"/>
      <c r="N357" s="220"/>
      <c r="O357" s="220"/>
      <c r="P357" s="220"/>
      <c r="Q357" s="220"/>
      <c r="R357" s="220"/>
      <c r="S357" s="220"/>
      <c r="T357" s="220"/>
      <c r="U357" s="220"/>
      <c r="W357" s="129"/>
      <c r="X357" s="130" t="str">
        <f t="shared" si="56"/>
        <v/>
      </c>
      <c r="Y357" s="224"/>
      <c r="Z357" s="224"/>
      <c r="AA357" s="207" t="str">
        <f t="shared" si="57"/>
        <v/>
      </c>
      <c r="AB357" s="224"/>
      <c r="AD357" s="129"/>
      <c r="AE357" s="130" t="str">
        <f t="shared" si="58"/>
        <v/>
      </c>
      <c r="AF357" s="129"/>
      <c r="AG357" s="207" t="str">
        <f t="shared" si="59"/>
        <v/>
      </c>
      <c r="AH357" s="129"/>
      <c r="AI357" s="207" t="str">
        <f t="shared" si="60"/>
        <v/>
      </c>
      <c r="AJ357" s="129"/>
      <c r="AK357" s="207" t="str">
        <f t="shared" si="61"/>
        <v/>
      </c>
      <c r="AP357" s="220"/>
      <c r="AQ357" s="220"/>
      <c r="AR357" s="220"/>
      <c r="AS357" s="220"/>
      <c r="AT357" s="220"/>
      <c r="AU357" s="220"/>
      <c r="AV357" s="220"/>
      <c r="AW357" s="220"/>
      <c r="AX357" s="220"/>
      <c r="AY357" s="220"/>
      <c r="AZ357" s="220"/>
      <c r="BB357" s="207" t="str">
        <f t="shared" si="62"/>
        <v/>
      </c>
      <c r="BC357" s="220"/>
      <c r="BD357" s="220"/>
      <c r="BE357" s="220"/>
      <c r="BF357" s="225"/>
      <c r="BG357" s="220"/>
      <c r="BH357" s="220"/>
      <c r="BI357" s="220"/>
      <c r="BJ357" s="220"/>
      <c r="BK357" s="220"/>
      <c r="BL357" s="220"/>
      <c r="BM357" s="220"/>
    </row>
    <row r="358" spans="1:65" s="119" customFormat="1" x14ac:dyDescent="0.2">
      <c r="A358" s="84"/>
      <c r="B358" s="84"/>
      <c r="C358" s="207" t="str">
        <f t="shared" si="54"/>
        <v/>
      </c>
      <c r="D358" s="73"/>
      <c r="E358" s="124"/>
      <c r="F358" s="220"/>
      <c r="H358" s="220"/>
      <c r="I358" s="224"/>
      <c r="J358" s="224"/>
      <c r="K358" s="224"/>
      <c r="L358" s="207" t="str">
        <f t="shared" si="55"/>
        <v/>
      </c>
      <c r="M358" s="220"/>
      <c r="N358" s="220"/>
      <c r="O358" s="220"/>
      <c r="P358" s="220"/>
      <c r="Q358" s="220"/>
      <c r="R358" s="220"/>
      <c r="S358" s="220"/>
      <c r="T358" s="220"/>
      <c r="U358" s="220"/>
      <c r="W358" s="129"/>
      <c r="X358" s="130" t="str">
        <f t="shared" si="56"/>
        <v/>
      </c>
      <c r="Y358" s="224"/>
      <c r="Z358" s="224"/>
      <c r="AA358" s="207" t="str">
        <f t="shared" si="57"/>
        <v/>
      </c>
      <c r="AB358" s="224"/>
      <c r="AD358" s="129"/>
      <c r="AE358" s="130" t="str">
        <f t="shared" si="58"/>
        <v/>
      </c>
      <c r="AF358" s="129"/>
      <c r="AG358" s="207" t="str">
        <f t="shared" si="59"/>
        <v/>
      </c>
      <c r="AH358" s="129"/>
      <c r="AI358" s="207" t="str">
        <f t="shared" si="60"/>
        <v/>
      </c>
      <c r="AJ358" s="129"/>
      <c r="AK358" s="207" t="str">
        <f t="shared" si="61"/>
        <v/>
      </c>
      <c r="AP358" s="220"/>
      <c r="AQ358" s="220"/>
      <c r="AR358" s="220"/>
      <c r="AS358" s="220"/>
      <c r="AT358" s="220"/>
      <c r="AU358" s="220"/>
      <c r="AV358" s="220"/>
      <c r="AW358" s="220"/>
      <c r="AX358" s="220"/>
      <c r="AY358" s="220"/>
      <c r="AZ358" s="220"/>
      <c r="BB358" s="207" t="str">
        <f t="shared" si="62"/>
        <v/>
      </c>
      <c r="BC358" s="220"/>
      <c r="BD358" s="220"/>
      <c r="BE358" s="220"/>
      <c r="BF358" s="225"/>
      <c r="BG358" s="220"/>
      <c r="BH358" s="220"/>
      <c r="BI358" s="220"/>
      <c r="BJ358" s="220"/>
      <c r="BK358" s="220"/>
      <c r="BL358" s="220"/>
      <c r="BM358" s="220"/>
    </row>
    <row r="359" spans="1:65" s="119" customFormat="1" x14ac:dyDescent="0.2">
      <c r="A359" s="84"/>
      <c r="B359" s="84"/>
      <c r="C359" s="207" t="str">
        <f t="shared" si="54"/>
        <v/>
      </c>
      <c r="D359" s="73"/>
      <c r="E359" s="124"/>
      <c r="F359" s="220"/>
      <c r="H359" s="220"/>
      <c r="I359" s="224"/>
      <c r="J359" s="224"/>
      <c r="K359" s="224"/>
      <c r="L359" s="207" t="str">
        <f t="shared" si="55"/>
        <v/>
      </c>
      <c r="M359" s="220"/>
      <c r="N359" s="220"/>
      <c r="O359" s="220"/>
      <c r="P359" s="220"/>
      <c r="Q359" s="220"/>
      <c r="R359" s="220"/>
      <c r="S359" s="220"/>
      <c r="T359" s="220"/>
      <c r="U359" s="220"/>
      <c r="W359" s="129"/>
      <c r="X359" s="130" t="str">
        <f t="shared" si="56"/>
        <v/>
      </c>
      <c r="Y359" s="224"/>
      <c r="Z359" s="224"/>
      <c r="AA359" s="207" t="str">
        <f t="shared" si="57"/>
        <v/>
      </c>
      <c r="AB359" s="224"/>
      <c r="AD359" s="129"/>
      <c r="AE359" s="130" t="str">
        <f t="shared" si="58"/>
        <v/>
      </c>
      <c r="AF359" s="129"/>
      <c r="AG359" s="207" t="str">
        <f t="shared" si="59"/>
        <v/>
      </c>
      <c r="AH359" s="129"/>
      <c r="AI359" s="207" t="str">
        <f t="shared" si="60"/>
        <v/>
      </c>
      <c r="AJ359" s="129"/>
      <c r="AK359" s="207" t="str">
        <f t="shared" si="61"/>
        <v/>
      </c>
      <c r="AP359" s="220"/>
      <c r="AQ359" s="220"/>
      <c r="AR359" s="220"/>
      <c r="AS359" s="220"/>
      <c r="AT359" s="220"/>
      <c r="AU359" s="220"/>
      <c r="AV359" s="220"/>
      <c r="AW359" s="220"/>
      <c r="AX359" s="220"/>
      <c r="AY359" s="220"/>
      <c r="AZ359" s="220"/>
      <c r="BB359" s="207" t="str">
        <f t="shared" si="62"/>
        <v/>
      </c>
      <c r="BC359" s="220"/>
      <c r="BD359" s="220"/>
      <c r="BE359" s="220"/>
      <c r="BF359" s="225"/>
      <c r="BG359" s="220"/>
      <c r="BH359" s="220"/>
      <c r="BI359" s="220"/>
      <c r="BJ359" s="220"/>
      <c r="BK359" s="220"/>
      <c r="BL359" s="220"/>
      <c r="BM359" s="220"/>
    </row>
    <row r="360" spans="1:65" s="119" customFormat="1" x14ac:dyDescent="0.2">
      <c r="A360" s="84"/>
      <c r="B360" s="84"/>
      <c r="C360" s="207" t="str">
        <f t="shared" si="54"/>
        <v/>
      </c>
      <c r="D360" s="73"/>
      <c r="E360" s="124"/>
      <c r="F360" s="220"/>
      <c r="H360" s="220"/>
      <c r="I360" s="224"/>
      <c r="J360" s="224"/>
      <c r="K360" s="224"/>
      <c r="L360" s="207" t="str">
        <f t="shared" si="55"/>
        <v/>
      </c>
      <c r="M360" s="220"/>
      <c r="N360" s="220"/>
      <c r="O360" s="220"/>
      <c r="P360" s="220"/>
      <c r="Q360" s="220"/>
      <c r="R360" s="220"/>
      <c r="S360" s="220"/>
      <c r="T360" s="220"/>
      <c r="U360" s="220"/>
      <c r="W360" s="129"/>
      <c r="X360" s="130" t="str">
        <f t="shared" si="56"/>
        <v/>
      </c>
      <c r="Y360" s="224"/>
      <c r="Z360" s="224"/>
      <c r="AA360" s="207" t="str">
        <f t="shared" si="57"/>
        <v/>
      </c>
      <c r="AB360" s="224"/>
      <c r="AD360" s="129"/>
      <c r="AE360" s="130" t="str">
        <f t="shared" si="58"/>
        <v/>
      </c>
      <c r="AF360" s="129"/>
      <c r="AG360" s="207" t="str">
        <f t="shared" si="59"/>
        <v/>
      </c>
      <c r="AH360" s="129"/>
      <c r="AI360" s="207" t="str">
        <f t="shared" si="60"/>
        <v/>
      </c>
      <c r="AJ360" s="129"/>
      <c r="AK360" s="207" t="str">
        <f t="shared" si="61"/>
        <v/>
      </c>
      <c r="AP360" s="220"/>
      <c r="AQ360" s="220"/>
      <c r="AR360" s="220"/>
      <c r="AS360" s="220"/>
      <c r="AT360" s="220"/>
      <c r="AU360" s="220"/>
      <c r="AV360" s="220"/>
      <c r="AW360" s="220"/>
      <c r="AX360" s="220"/>
      <c r="AY360" s="220"/>
      <c r="AZ360" s="220"/>
      <c r="BB360" s="207" t="str">
        <f t="shared" si="62"/>
        <v/>
      </c>
      <c r="BC360" s="220"/>
      <c r="BD360" s="220"/>
      <c r="BE360" s="220"/>
      <c r="BF360" s="225"/>
      <c r="BG360" s="220"/>
      <c r="BH360" s="220"/>
      <c r="BI360" s="220"/>
      <c r="BJ360" s="220"/>
      <c r="BK360" s="220"/>
      <c r="BL360" s="220"/>
      <c r="BM360" s="220"/>
    </row>
    <row r="361" spans="1:65" s="119" customFormat="1" x14ac:dyDescent="0.2">
      <c r="A361" s="84"/>
      <c r="B361" s="84"/>
      <c r="C361" s="207" t="str">
        <f t="shared" si="54"/>
        <v/>
      </c>
      <c r="D361" s="73"/>
      <c r="E361" s="124"/>
      <c r="F361" s="220"/>
      <c r="H361" s="220"/>
      <c r="I361" s="224"/>
      <c r="J361" s="224"/>
      <c r="K361" s="224"/>
      <c r="L361" s="207" t="str">
        <f t="shared" si="55"/>
        <v/>
      </c>
      <c r="M361" s="220"/>
      <c r="N361" s="220"/>
      <c r="O361" s="220"/>
      <c r="P361" s="220"/>
      <c r="Q361" s="220"/>
      <c r="R361" s="220"/>
      <c r="S361" s="220"/>
      <c r="T361" s="220"/>
      <c r="U361" s="220"/>
      <c r="W361" s="129"/>
      <c r="X361" s="130" t="str">
        <f t="shared" si="56"/>
        <v/>
      </c>
      <c r="Y361" s="224"/>
      <c r="Z361" s="224"/>
      <c r="AA361" s="207" t="str">
        <f t="shared" si="57"/>
        <v/>
      </c>
      <c r="AB361" s="224"/>
      <c r="AD361" s="129"/>
      <c r="AE361" s="130" t="str">
        <f t="shared" si="58"/>
        <v/>
      </c>
      <c r="AF361" s="129"/>
      <c r="AG361" s="207" t="str">
        <f t="shared" si="59"/>
        <v/>
      </c>
      <c r="AH361" s="129"/>
      <c r="AI361" s="207" t="str">
        <f t="shared" si="60"/>
        <v/>
      </c>
      <c r="AJ361" s="129"/>
      <c r="AK361" s="207" t="str">
        <f t="shared" si="61"/>
        <v/>
      </c>
      <c r="AP361" s="220"/>
      <c r="AQ361" s="220"/>
      <c r="AR361" s="220"/>
      <c r="AS361" s="220"/>
      <c r="AT361" s="220"/>
      <c r="AU361" s="220"/>
      <c r="AV361" s="220"/>
      <c r="AW361" s="220"/>
      <c r="AX361" s="220"/>
      <c r="AY361" s="220"/>
      <c r="AZ361" s="220"/>
      <c r="BB361" s="207" t="str">
        <f t="shared" si="62"/>
        <v/>
      </c>
      <c r="BC361" s="220"/>
      <c r="BD361" s="220"/>
      <c r="BE361" s="220"/>
      <c r="BF361" s="225"/>
      <c r="BG361" s="220"/>
      <c r="BH361" s="220"/>
      <c r="BI361" s="220"/>
      <c r="BJ361" s="220"/>
      <c r="BK361" s="220"/>
      <c r="BL361" s="220"/>
      <c r="BM361" s="220"/>
    </row>
    <row r="362" spans="1:65" s="119" customFormat="1" x14ac:dyDescent="0.2">
      <c r="A362" s="84"/>
      <c r="B362" s="84"/>
      <c r="C362" s="207" t="str">
        <f t="shared" si="54"/>
        <v/>
      </c>
      <c r="D362" s="73"/>
      <c r="E362" s="124"/>
      <c r="F362" s="220"/>
      <c r="H362" s="220"/>
      <c r="I362" s="224"/>
      <c r="J362" s="224"/>
      <c r="K362" s="224"/>
      <c r="L362" s="207" t="str">
        <f t="shared" si="55"/>
        <v/>
      </c>
      <c r="M362" s="220"/>
      <c r="N362" s="220"/>
      <c r="O362" s="220"/>
      <c r="P362" s="220"/>
      <c r="Q362" s="220"/>
      <c r="R362" s="220"/>
      <c r="S362" s="220"/>
      <c r="T362" s="220"/>
      <c r="U362" s="220"/>
      <c r="W362" s="129"/>
      <c r="X362" s="130" t="str">
        <f t="shared" si="56"/>
        <v/>
      </c>
      <c r="Y362" s="224"/>
      <c r="Z362" s="224"/>
      <c r="AA362" s="207" t="str">
        <f t="shared" si="57"/>
        <v/>
      </c>
      <c r="AB362" s="224"/>
      <c r="AD362" s="129"/>
      <c r="AE362" s="130" t="str">
        <f t="shared" si="58"/>
        <v/>
      </c>
      <c r="AF362" s="129"/>
      <c r="AG362" s="207" t="str">
        <f t="shared" si="59"/>
        <v/>
      </c>
      <c r="AH362" s="129"/>
      <c r="AI362" s="207" t="str">
        <f t="shared" si="60"/>
        <v/>
      </c>
      <c r="AJ362" s="129"/>
      <c r="AK362" s="207" t="str">
        <f t="shared" si="61"/>
        <v/>
      </c>
      <c r="AP362" s="220"/>
      <c r="AQ362" s="220"/>
      <c r="AR362" s="220"/>
      <c r="AS362" s="220"/>
      <c r="AT362" s="220"/>
      <c r="AU362" s="220"/>
      <c r="AV362" s="220"/>
      <c r="AW362" s="220"/>
      <c r="AX362" s="220"/>
      <c r="AY362" s="220"/>
      <c r="AZ362" s="220"/>
      <c r="BB362" s="207" t="str">
        <f t="shared" si="62"/>
        <v/>
      </c>
      <c r="BC362" s="220"/>
      <c r="BD362" s="220"/>
      <c r="BE362" s="220"/>
      <c r="BF362" s="225"/>
      <c r="BG362" s="220"/>
      <c r="BH362" s="220"/>
      <c r="BI362" s="220"/>
      <c r="BJ362" s="220"/>
      <c r="BK362" s="220"/>
      <c r="BL362" s="220"/>
      <c r="BM362" s="220"/>
    </row>
    <row r="363" spans="1:65" s="119" customFormat="1" x14ac:dyDescent="0.2">
      <c r="A363" s="84"/>
      <c r="B363" s="84"/>
      <c r="C363" s="207" t="str">
        <f t="shared" si="54"/>
        <v/>
      </c>
      <c r="D363" s="73"/>
      <c r="E363" s="124"/>
      <c r="F363" s="220"/>
      <c r="H363" s="220"/>
      <c r="I363" s="224"/>
      <c r="J363" s="224"/>
      <c r="K363" s="224"/>
      <c r="L363" s="207" t="str">
        <f t="shared" si="55"/>
        <v/>
      </c>
      <c r="M363" s="220"/>
      <c r="N363" s="220"/>
      <c r="O363" s="220"/>
      <c r="P363" s="220"/>
      <c r="Q363" s="220"/>
      <c r="R363" s="220"/>
      <c r="S363" s="220"/>
      <c r="T363" s="220"/>
      <c r="U363" s="220"/>
      <c r="W363" s="129"/>
      <c r="X363" s="130" t="str">
        <f t="shared" si="56"/>
        <v/>
      </c>
      <c r="Y363" s="224"/>
      <c r="Z363" s="224"/>
      <c r="AA363" s="207" t="str">
        <f t="shared" si="57"/>
        <v/>
      </c>
      <c r="AB363" s="224"/>
      <c r="AD363" s="129"/>
      <c r="AE363" s="130" t="str">
        <f t="shared" si="58"/>
        <v/>
      </c>
      <c r="AF363" s="129"/>
      <c r="AG363" s="207" t="str">
        <f t="shared" si="59"/>
        <v/>
      </c>
      <c r="AH363" s="129"/>
      <c r="AI363" s="207" t="str">
        <f t="shared" si="60"/>
        <v/>
      </c>
      <c r="AJ363" s="129"/>
      <c r="AK363" s="207" t="str">
        <f t="shared" si="61"/>
        <v/>
      </c>
      <c r="AP363" s="220"/>
      <c r="AQ363" s="220"/>
      <c r="AR363" s="220"/>
      <c r="AS363" s="220"/>
      <c r="AT363" s="220"/>
      <c r="AU363" s="220"/>
      <c r="AV363" s="220"/>
      <c r="AW363" s="220"/>
      <c r="AX363" s="220"/>
      <c r="AY363" s="220"/>
      <c r="AZ363" s="220"/>
      <c r="BB363" s="207" t="str">
        <f t="shared" si="62"/>
        <v/>
      </c>
      <c r="BC363" s="220"/>
      <c r="BD363" s="220"/>
      <c r="BE363" s="220"/>
      <c r="BF363" s="225"/>
      <c r="BG363" s="220"/>
      <c r="BH363" s="220"/>
      <c r="BI363" s="220"/>
      <c r="BJ363" s="220"/>
      <c r="BK363" s="220"/>
      <c r="BL363" s="220"/>
      <c r="BM363" s="220"/>
    </row>
    <row r="364" spans="1:65" s="119" customFormat="1" x14ac:dyDescent="0.2">
      <c r="A364" s="84"/>
      <c r="B364" s="84"/>
      <c r="C364" s="207" t="str">
        <f t="shared" si="54"/>
        <v/>
      </c>
      <c r="D364" s="73"/>
      <c r="E364" s="124"/>
      <c r="F364" s="220"/>
      <c r="H364" s="220"/>
      <c r="I364" s="224"/>
      <c r="J364" s="224"/>
      <c r="K364" s="224"/>
      <c r="L364" s="207" t="str">
        <f t="shared" si="55"/>
        <v/>
      </c>
      <c r="M364" s="220"/>
      <c r="N364" s="220"/>
      <c r="O364" s="220"/>
      <c r="P364" s="220"/>
      <c r="Q364" s="220"/>
      <c r="R364" s="220"/>
      <c r="S364" s="220"/>
      <c r="T364" s="220"/>
      <c r="U364" s="220"/>
      <c r="W364" s="129"/>
      <c r="X364" s="130" t="str">
        <f t="shared" si="56"/>
        <v/>
      </c>
      <c r="Y364" s="224"/>
      <c r="Z364" s="224"/>
      <c r="AA364" s="207" t="str">
        <f t="shared" si="57"/>
        <v/>
      </c>
      <c r="AB364" s="224"/>
      <c r="AD364" s="129"/>
      <c r="AE364" s="130" t="str">
        <f t="shared" si="58"/>
        <v/>
      </c>
      <c r="AF364" s="129"/>
      <c r="AG364" s="207" t="str">
        <f t="shared" si="59"/>
        <v/>
      </c>
      <c r="AH364" s="129"/>
      <c r="AI364" s="207" t="str">
        <f t="shared" si="60"/>
        <v/>
      </c>
      <c r="AJ364" s="129"/>
      <c r="AK364" s="207" t="str">
        <f t="shared" si="61"/>
        <v/>
      </c>
      <c r="AP364" s="220"/>
      <c r="AQ364" s="220"/>
      <c r="AR364" s="220"/>
      <c r="AS364" s="220"/>
      <c r="AT364" s="220"/>
      <c r="AU364" s="220"/>
      <c r="AV364" s="220"/>
      <c r="AW364" s="220"/>
      <c r="AX364" s="220"/>
      <c r="AY364" s="220"/>
      <c r="AZ364" s="220"/>
      <c r="BB364" s="207" t="str">
        <f t="shared" si="62"/>
        <v/>
      </c>
      <c r="BC364" s="220"/>
      <c r="BD364" s="220"/>
      <c r="BE364" s="220"/>
      <c r="BF364" s="225"/>
      <c r="BG364" s="220"/>
      <c r="BH364" s="220"/>
      <c r="BI364" s="220"/>
      <c r="BJ364" s="220"/>
      <c r="BK364" s="220"/>
      <c r="BL364" s="220"/>
      <c r="BM364" s="220"/>
    </row>
    <row r="365" spans="1:65" s="119" customFormat="1" x14ac:dyDescent="0.2">
      <c r="A365" s="84"/>
      <c r="B365" s="84"/>
      <c r="C365" s="207" t="str">
        <f t="shared" si="54"/>
        <v/>
      </c>
      <c r="D365" s="73"/>
      <c r="E365" s="124"/>
      <c r="F365" s="220"/>
      <c r="H365" s="220"/>
      <c r="I365" s="224"/>
      <c r="J365" s="224"/>
      <c r="K365" s="224"/>
      <c r="L365" s="207" t="str">
        <f t="shared" si="55"/>
        <v/>
      </c>
      <c r="M365" s="220"/>
      <c r="N365" s="220"/>
      <c r="O365" s="220"/>
      <c r="P365" s="220"/>
      <c r="Q365" s="220"/>
      <c r="R365" s="220"/>
      <c r="S365" s="220"/>
      <c r="T365" s="220"/>
      <c r="U365" s="220"/>
      <c r="W365" s="129"/>
      <c r="X365" s="130" t="str">
        <f t="shared" si="56"/>
        <v/>
      </c>
      <c r="Y365" s="224"/>
      <c r="Z365" s="224"/>
      <c r="AA365" s="207" t="str">
        <f t="shared" si="57"/>
        <v/>
      </c>
      <c r="AB365" s="224"/>
      <c r="AD365" s="129"/>
      <c r="AE365" s="130" t="str">
        <f t="shared" si="58"/>
        <v/>
      </c>
      <c r="AF365" s="129"/>
      <c r="AG365" s="207" t="str">
        <f t="shared" si="59"/>
        <v/>
      </c>
      <c r="AH365" s="129"/>
      <c r="AI365" s="207" t="str">
        <f t="shared" si="60"/>
        <v/>
      </c>
      <c r="AJ365" s="129"/>
      <c r="AK365" s="207" t="str">
        <f t="shared" si="61"/>
        <v/>
      </c>
      <c r="AP365" s="220"/>
      <c r="AQ365" s="220"/>
      <c r="AR365" s="220"/>
      <c r="AS365" s="220"/>
      <c r="AT365" s="220"/>
      <c r="AU365" s="220"/>
      <c r="AV365" s="220"/>
      <c r="AW365" s="220"/>
      <c r="AX365" s="220"/>
      <c r="AY365" s="220"/>
      <c r="AZ365" s="220"/>
      <c r="BB365" s="207" t="str">
        <f t="shared" si="62"/>
        <v/>
      </c>
      <c r="BC365" s="220"/>
      <c r="BD365" s="220"/>
      <c r="BE365" s="220"/>
      <c r="BF365" s="225"/>
      <c r="BG365" s="220"/>
      <c r="BH365" s="220"/>
      <c r="BI365" s="220"/>
      <c r="BJ365" s="220"/>
      <c r="BK365" s="220"/>
      <c r="BL365" s="220"/>
      <c r="BM365" s="220"/>
    </row>
    <row r="366" spans="1:65" s="119" customFormat="1" x14ac:dyDescent="0.2">
      <c r="A366" s="84"/>
      <c r="B366" s="84"/>
      <c r="C366" s="207" t="str">
        <f t="shared" si="54"/>
        <v/>
      </c>
      <c r="D366" s="73"/>
      <c r="E366" s="124"/>
      <c r="F366" s="220"/>
      <c r="H366" s="220"/>
      <c r="I366" s="224"/>
      <c r="J366" s="224"/>
      <c r="K366" s="224"/>
      <c r="L366" s="207" t="str">
        <f t="shared" si="55"/>
        <v/>
      </c>
      <c r="M366" s="220"/>
      <c r="N366" s="220"/>
      <c r="O366" s="220"/>
      <c r="P366" s="220"/>
      <c r="Q366" s="220"/>
      <c r="R366" s="220"/>
      <c r="S366" s="220"/>
      <c r="T366" s="220"/>
      <c r="U366" s="220"/>
      <c r="W366" s="129"/>
      <c r="X366" s="130" t="str">
        <f t="shared" si="56"/>
        <v/>
      </c>
      <c r="Y366" s="224"/>
      <c r="Z366" s="224"/>
      <c r="AA366" s="207" t="str">
        <f t="shared" si="57"/>
        <v/>
      </c>
      <c r="AB366" s="224"/>
      <c r="AD366" s="129"/>
      <c r="AE366" s="130" t="str">
        <f t="shared" si="58"/>
        <v/>
      </c>
      <c r="AF366" s="129"/>
      <c r="AG366" s="207" t="str">
        <f t="shared" si="59"/>
        <v/>
      </c>
      <c r="AH366" s="129"/>
      <c r="AI366" s="207" t="str">
        <f t="shared" si="60"/>
        <v/>
      </c>
      <c r="AJ366" s="129"/>
      <c r="AK366" s="207" t="str">
        <f t="shared" si="61"/>
        <v/>
      </c>
      <c r="AP366" s="220"/>
      <c r="AQ366" s="220"/>
      <c r="AR366" s="220"/>
      <c r="AS366" s="220"/>
      <c r="AT366" s="220"/>
      <c r="AU366" s="220"/>
      <c r="AV366" s="220"/>
      <c r="AW366" s="220"/>
      <c r="AX366" s="220"/>
      <c r="AY366" s="220"/>
      <c r="AZ366" s="220"/>
      <c r="BB366" s="207" t="str">
        <f t="shared" si="62"/>
        <v/>
      </c>
      <c r="BC366" s="220"/>
      <c r="BD366" s="220"/>
      <c r="BE366" s="220"/>
      <c r="BF366" s="225"/>
      <c r="BG366" s="220"/>
      <c r="BH366" s="220"/>
      <c r="BI366" s="220"/>
      <c r="BJ366" s="220"/>
      <c r="BK366" s="220"/>
      <c r="BL366" s="220"/>
      <c r="BM366" s="220"/>
    </row>
    <row r="367" spans="1:65" s="119" customFormat="1" x14ac:dyDescent="0.2">
      <c r="A367" s="84"/>
      <c r="B367" s="84"/>
      <c r="C367" s="207" t="str">
        <f t="shared" si="54"/>
        <v/>
      </c>
      <c r="D367" s="73"/>
      <c r="E367" s="124"/>
      <c r="F367" s="220"/>
      <c r="H367" s="220"/>
      <c r="I367" s="224"/>
      <c r="J367" s="224"/>
      <c r="K367" s="224"/>
      <c r="L367" s="207" t="str">
        <f t="shared" si="55"/>
        <v/>
      </c>
      <c r="M367" s="220"/>
      <c r="N367" s="220"/>
      <c r="O367" s="220"/>
      <c r="P367" s="220"/>
      <c r="Q367" s="220"/>
      <c r="R367" s="220"/>
      <c r="S367" s="220"/>
      <c r="T367" s="220"/>
      <c r="U367" s="220"/>
      <c r="W367" s="129"/>
      <c r="X367" s="130" t="str">
        <f t="shared" si="56"/>
        <v/>
      </c>
      <c r="Y367" s="224"/>
      <c r="Z367" s="224"/>
      <c r="AA367" s="207" t="str">
        <f t="shared" si="57"/>
        <v/>
      </c>
      <c r="AB367" s="224"/>
      <c r="AD367" s="129"/>
      <c r="AE367" s="130" t="str">
        <f t="shared" si="58"/>
        <v/>
      </c>
      <c r="AF367" s="129"/>
      <c r="AG367" s="207" t="str">
        <f t="shared" si="59"/>
        <v/>
      </c>
      <c r="AH367" s="129"/>
      <c r="AI367" s="207" t="str">
        <f t="shared" si="60"/>
        <v/>
      </c>
      <c r="AJ367" s="129"/>
      <c r="AK367" s="207" t="str">
        <f t="shared" si="61"/>
        <v/>
      </c>
      <c r="AP367" s="220"/>
      <c r="AQ367" s="220"/>
      <c r="AR367" s="220"/>
      <c r="AS367" s="220"/>
      <c r="AT367" s="220"/>
      <c r="AU367" s="220"/>
      <c r="AV367" s="220"/>
      <c r="AW367" s="220"/>
      <c r="AX367" s="220"/>
      <c r="AY367" s="220"/>
      <c r="AZ367" s="220"/>
      <c r="BB367" s="207" t="str">
        <f t="shared" si="62"/>
        <v/>
      </c>
      <c r="BC367" s="220"/>
      <c r="BD367" s="220"/>
      <c r="BE367" s="220"/>
      <c r="BF367" s="225"/>
      <c r="BG367" s="220"/>
      <c r="BH367" s="220"/>
      <c r="BI367" s="220"/>
      <c r="BJ367" s="220"/>
      <c r="BK367" s="220"/>
      <c r="BL367" s="220"/>
      <c r="BM367" s="220"/>
    </row>
    <row r="368" spans="1:65" s="119" customFormat="1" x14ac:dyDescent="0.2">
      <c r="A368" s="84"/>
      <c r="B368" s="84"/>
      <c r="C368" s="207" t="str">
        <f t="shared" si="54"/>
        <v/>
      </c>
      <c r="D368" s="73"/>
      <c r="E368" s="124"/>
      <c r="F368" s="220"/>
      <c r="H368" s="220"/>
      <c r="I368" s="224"/>
      <c r="J368" s="224"/>
      <c r="K368" s="224"/>
      <c r="L368" s="207" t="str">
        <f t="shared" si="55"/>
        <v/>
      </c>
      <c r="M368" s="220"/>
      <c r="N368" s="220"/>
      <c r="O368" s="220"/>
      <c r="P368" s="220"/>
      <c r="Q368" s="220"/>
      <c r="R368" s="220"/>
      <c r="S368" s="220"/>
      <c r="T368" s="220"/>
      <c r="U368" s="220"/>
      <c r="W368" s="129"/>
      <c r="X368" s="130" t="str">
        <f t="shared" si="56"/>
        <v/>
      </c>
      <c r="Y368" s="224"/>
      <c r="Z368" s="224"/>
      <c r="AA368" s="207" t="str">
        <f t="shared" si="57"/>
        <v/>
      </c>
      <c r="AB368" s="224"/>
      <c r="AD368" s="129"/>
      <c r="AE368" s="130" t="str">
        <f t="shared" si="58"/>
        <v/>
      </c>
      <c r="AF368" s="129"/>
      <c r="AG368" s="207" t="str">
        <f t="shared" si="59"/>
        <v/>
      </c>
      <c r="AH368" s="129"/>
      <c r="AI368" s="207" t="str">
        <f t="shared" si="60"/>
        <v/>
      </c>
      <c r="AJ368" s="129"/>
      <c r="AK368" s="207" t="str">
        <f t="shared" si="61"/>
        <v/>
      </c>
      <c r="AP368" s="220"/>
      <c r="AQ368" s="220"/>
      <c r="AR368" s="220"/>
      <c r="AS368" s="220"/>
      <c r="AT368" s="220"/>
      <c r="AU368" s="220"/>
      <c r="AV368" s="220"/>
      <c r="AW368" s="220"/>
      <c r="AX368" s="220"/>
      <c r="AY368" s="220"/>
      <c r="AZ368" s="220"/>
      <c r="BB368" s="207" t="str">
        <f t="shared" si="62"/>
        <v/>
      </c>
      <c r="BC368" s="220"/>
      <c r="BD368" s="220"/>
      <c r="BE368" s="220"/>
      <c r="BF368" s="225"/>
      <c r="BG368" s="220"/>
      <c r="BH368" s="220"/>
      <c r="BI368" s="220"/>
      <c r="BJ368" s="220"/>
      <c r="BK368" s="220"/>
      <c r="BL368" s="220"/>
      <c r="BM368" s="220"/>
    </row>
    <row r="369" spans="1:65" s="119" customFormat="1" x14ac:dyDescent="0.2">
      <c r="A369" s="84"/>
      <c r="B369" s="84"/>
      <c r="C369" s="207" t="str">
        <f t="shared" si="54"/>
        <v/>
      </c>
      <c r="D369" s="73"/>
      <c r="E369" s="124"/>
      <c r="F369" s="220"/>
      <c r="H369" s="220"/>
      <c r="I369" s="224"/>
      <c r="J369" s="224"/>
      <c r="K369" s="224"/>
      <c r="L369" s="207" t="str">
        <f t="shared" si="55"/>
        <v/>
      </c>
      <c r="M369" s="220"/>
      <c r="N369" s="220"/>
      <c r="O369" s="220"/>
      <c r="P369" s="220"/>
      <c r="Q369" s="220"/>
      <c r="R369" s="220"/>
      <c r="S369" s="220"/>
      <c r="T369" s="220"/>
      <c r="U369" s="220"/>
      <c r="W369" s="129"/>
      <c r="X369" s="130" t="str">
        <f t="shared" si="56"/>
        <v/>
      </c>
      <c r="Y369" s="224"/>
      <c r="Z369" s="224"/>
      <c r="AA369" s="207" t="str">
        <f t="shared" si="57"/>
        <v/>
      </c>
      <c r="AB369" s="224"/>
      <c r="AD369" s="129"/>
      <c r="AE369" s="130" t="str">
        <f t="shared" si="58"/>
        <v/>
      </c>
      <c r="AF369" s="129"/>
      <c r="AG369" s="207" t="str">
        <f t="shared" si="59"/>
        <v/>
      </c>
      <c r="AH369" s="129"/>
      <c r="AI369" s="207" t="str">
        <f t="shared" si="60"/>
        <v/>
      </c>
      <c r="AJ369" s="129"/>
      <c r="AK369" s="207" t="str">
        <f t="shared" si="61"/>
        <v/>
      </c>
      <c r="AP369" s="220"/>
      <c r="AQ369" s="220"/>
      <c r="AR369" s="220"/>
      <c r="AS369" s="220"/>
      <c r="AT369" s="220"/>
      <c r="AU369" s="220"/>
      <c r="AV369" s="220"/>
      <c r="AW369" s="220"/>
      <c r="AX369" s="220"/>
      <c r="AY369" s="220"/>
      <c r="AZ369" s="220"/>
      <c r="BB369" s="207" t="str">
        <f t="shared" si="62"/>
        <v/>
      </c>
      <c r="BC369" s="220"/>
      <c r="BD369" s="220"/>
      <c r="BE369" s="220"/>
      <c r="BF369" s="225"/>
      <c r="BG369" s="220"/>
      <c r="BH369" s="220"/>
      <c r="BI369" s="220"/>
      <c r="BJ369" s="220"/>
      <c r="BK369" s="220"/>
      <c r="BL369" s="220"/>
      <c r="BM369" s="220"/>
    </row>
    <row r="370" spans="1:65" s="119" customFormat="1" x14ac:dyDescent="0.2">
      <c r="A370" s="84"/>
      <c r="B370" s="84"/>
      <c r="C370" s="207" t="str">
        <f t="shared" si="54"/>
        <v/>
      </c>
      <c r="D370" s="73"/>
      <c r="E370" s="124"/>
      <c r="F370" s="220"/>
      <c r="H370" s="220"/>
      <c r="I370" s="224"/>
      <c r="J370" s="224"/>
      <c r="K370" s="224"/>
      <c r="L370" s="207" t="str">
        <f t="shared" si="55"/>
        <v/>
      </c>
      <c r="M370" s="220"/>
      <c r="N370" s="220"/>
      <c r="O370" s="220"/>
      <c r="P370" s="220"/>
      <c r="Q370" s="220"/>
      <c r="R370" s="220"/>
      <c r="S370" s="220"/>
      <c r="T370" s="220"/>
      <c r="U370" s="220"/>
      <c r="W370" s="129"/>
      <c r="X370" s="130" t="str">
        <f t="shared" si="56"/>
        <v/>
      </c>
      <c r="Y370" s="224"/>
      <c r="Z370" s="224"/>
      <c r="AA370" s="207" t="str">
        <f t="shared" si="57"/>
        <v/>
      </c>
      <c r="AB370" s="224"/>
      <c r="AD370" s="129"/>
      <c r="AE370" s="130" t="str">
        <f t="shared" si="58"/>
        <v/>
      </c>
      <c r="AF370" s="129"/>
      <c r="AG370" s="207" t="str">
        <f t="shared" si="59"/>
        <v/>
      </c>
      <c r="AH370" s="129"/>
      <c r="AI370" s="207" t="str">
        <f t="shared" si="60"/>
        <v/>
      </c>
      <c r="AJ370" s="129"/>
      <c r="AK370" s="207" t="str">
        <f t="shared" si="61"/>
        <v/>
      </c>
      <c r="AP370" s="220"/>
      <c r="AQ370" s="220"/>
      <c r="AR370" s="220"/>
      <c r="AS370" s="220"/>
      <c r="AT370" s="220"/>
      <c r="AU370" s="220"/>
      <c r="AV370" s="220"/>
      <c r="AW370" s="220"/>
      <c r="AX370" s="220"/>
      <c r="AY370" s="220"/>
      <c r="AZ370" s="220"/>
      <c r="BB370" s="207" t="str">
        <f t="shared" si="62"/>
        <v/>
      </c>
      <c r="BC370" s="220"/>
      <c r="BD370" s="220"/>
      <c r="BE370" s="220"/>
      <c r="BF370" s="225"/>
      <c r="BG370" s="220"/>
      <c r="BH370" s="220"/>
      <c r="BI370" s="220"/>
      <c r="BJ370" s="220"/>
      <c r="BK370" s="220"/>
      <c r="BL370" s="220"/>
      <c r="BM370" s="220"/>
    </row>
    <row r="371" spans="1:65" s="119" customFormat="1" x14ac:dyDescent="0.2">
      <c r="A371" s="84"/>
      <c r="B371" s="84"/>
      <c r="C371" s="207" t="str">
        <f t="shared" si="54"/>
        <v/>
      </c>
      <c r="D371" s="73"/>
      <c r="E371" s="124"/>
      <c r="F371" s="220"/>
      <c r="H371" s="220"/>
      <c r="I371" s="224"/>
      <c r="J371" s="224"/>
      <c r="K371" s="224"/>
      <c r="L371" s="207" t="str">
        <f t="shared" si="55"/>
        <v/>
      </c>
      <c r="M371" s="220"/>
      <c r="N371" s="220"/>
      <c r="O371" s="220"/>
      <c r="P371" s="220"/>
      <c r="Q371" s="220"/>
      <c r="R371" s="220"/>
      <c r="S371" s="220"/>
      <c r="T371" s="220"/>
      <c r="U371" s="220"/>
      <c r="W371" s="129"/>
      <c r="X371" s="130" t="str">
        <f t="shared" si="56"/>
        <v/>
      </c>
      <c r="Y371" s="224"/>
      <c r="Z371" s="224"/>
      <c r="AA371" s="207" t="str">
        <f t="shared" si="57"/>
        <v/>
      </c>
      <c r="AB371" s="224"/>
      <c r="AD371" s="129"/>
      <c r="AE371" s="130" t="str">
        <f t="shared" si="58"/>
        <v/>
      </c>
      <c r="AF371" s="129"/>
      <c r="AG371" s="207" t="str">
        <f t="shared" si="59"/>
        <v/>
      </c>
      <c r="AH371" s="129"/>
      <c r="AI371" s="207" t="str">
        <f t="shared" si="60"/>
        <v/>
      </c>
      <c r="AJ371" s="129"/>
      <c r="AK371" s="207" t="str">
        <f t="shared" si="61"/>
        <v/>
      </c>
      <c r="AP371" s="220"/>
      <c r="AQ371" s="220"/>
      <c r="AR371" s="220"/>
      <c r="AS371" s="220"/>
      <c r="AT371" s="220"/>
      <c r="AU371" s="220"/>
      <c r="AV371" s="220"/>
      <c r="AW371" s="220"/>
      <c r="AX371" s="220"/>
      <c r="AY371" s="220"/>
      <c r="AZ371" s="220"/>
      <c r="BB371" s="207" t="str">
        <f t="shared" si="62"/>
        <v/>
      </c>
      <c r="BC371" s="220"/>
      <c r="BD371" s="220"/>
      <c r="BE371" s="220"/>
      <c r="BF371" s="225"/>
      <c r="BG371" s="220"/>
      <c r="BH371" s="220"/>
      <c r="BI371" s="220"/>
      <c r="BJ371" s="220"/>
      <c r="BK371" s="220"/>
      <c r="BL371" s="220"/>
      <c r="BM371" s="220"/>
    </row>
    <row r="372" spans="1:65" s="119" customFormat="1" x14ac:dyDescent="0.2">
      <c r="A372" s="84"/>
      <c r="B372" s="84"/>
      <c r="C372" s="207" t="str">
        <f t="shared" si="54"/>
        <v/>
      </c>
      <c r="D372" s="73"/>
      <c r="E372" s="124"/>
      <c r="F372" s="220"/>
      <c r="H372" s="220"/>
      <c r="I372" s="224"/>
      <c r="J372" s="224"/>
      <c r="K372" s="224"/>
      <c r="L372" s="207" t="str">
        <f t="shared" si="55"/>
        <v/>
      </c>
      <c r="M372" s="220"/>
      <c r="N372" s="220"/>
      <c r="O372" s="220"/>
      <c r="P372" s="220"/>
      <c r="Q372" s="220"/>
      <c r="R372" s="220"/>
      <c r="S372" s="220"/>
      <c r="T372" s="220"/>
      <c r="U372" s="220"/>
      <c r="W372" s="129"/>
      <c r="X372" s="130" t="str">
        <f t="shared" si="56"/>
        <v/>
      </c>
      <c r="Y372" s="224"/>
      <c r="Z372" s="224"/>
      <c r="AA372" s="207" t="str">
        <f t="shared" si="57"/>
        <v/>
      </c>
      <c r="AB372" s="224"/>
      <c r="AD372" s="129"/>
      <c r="AE372" s="130" t="str">
        <f t="shared" si="58"/>
        <v/>
      </c>
      <c r="AF372" s="129"/>
      <c r="AG372" s="207" t="str">
        <f t="shared" si="59"/>
        <v/>
      </c>
      <c r="AH372" s="129"/>
      <c r="AI372" s="207" t="str">
        <f t="shared" si="60"/>
        <v/>
      </c>
      <c r="AJ372" s="129"/>
      <c r="AK372" s="207" t="str">
        <f t="shared" si="61"/>
        <v/>
      </c>
      <c r="AP372" s="220"/>
      <c r="AQ372" s="220"/>
      <c r="AR372" s="220"/>
      <c r="AS372" s="220"/>
      <c r="AT372" s="220"/>
      <c r="AU372" s="220"/>
      <c r="AV372" s="220"/>
      <c r="AW372" s="220"/>
      <c r="AX372" s="220"/>
      <c r="AY372" s="220"/>
      <c r="AZ372" s="220"/>
      <c r="BB372" s="207" t="str">
        <f t="shared" si="62"/>
        <v/>
      </c>
      <c r="BC372" s="220"/>
      <c r="BD372" s="220"/>
      <c r="BE372" s="220"/>
      <c r="BF372" s="225"/>
      <c r="BG372" s="220"/>
      <c r="BH372" s="220"/>
      <c r="BI372" s="220"/>
      <c r="BJ372" s="220"/>
      <c r="BK372" s="220"/>
      <c r="BL372" s="220"/>
      <c r="BM372" s="220"/>
    </row>
    <row r="373" spans="1:65" s="119" customFormat="1" x14ac:dyDescent="0.2">
      <c r="A373" s="84"/>
      <c r="B373" s="84"/>
      <c r="C373" s="207" t="str">
        <f t="shared" si="54"/>
        <v/>
      </c>
      <c r="D373" s="73"/>
      <c r="E373" s="124"/>
      <c r="F373" s="220"/>
      <c r="H373" s="220"/>
      <c r="I373" s="224"/>
      <c r="J373" s="224"/>
      <c r="K373" s="224"/>
      <c r="L373" s="207" t="str">
        <f t="shared" si="55"/>
        <v/>
      </c>
      <c r="M373" s="220"/>
      <c r="N373" s="220"/>
      <c r="O373" s="220"/>
      <c r="P373" s="220"/>
      <c r="Q373" s="220"/>
      <c r="R373" s="220"/>
      <c r="S373" s="220"/>
      <c r="T373" s="220"/>
      <c r="U373" s="220"/>
      <c r="W373" s="129"/>
      <c r="X373" s="130" t="str">
        <f t="shared" si="56"/>
        <v/>
      </c>
      <c r="Y373" s="224"/>
      <c r="Z373" s="224"/>
      <c r="AA373" s="207" t="str">
        <f t="shared" si="57"/>
        <v/>
      </c>
      <c r="AB373" s="224"/>
      <c r="AD373" s="129"/>
      <c r="AE373" s="130" t="str">
        <f t="shared" si="58"/>
        <v/>
      </c>
      <c r="AF373" s="129"/>
      <c r="AG373" s="207" t="str">
        <f t="shared" si="59"/>
        <v/>
      </c>
      <c r="AH373" s="129"/>
      <c r="AI373" s="207" t="str">
        <f t="shared" si="60"/>
        <v/>
      </c>
      <c r="AJ373" s="129"/>
      <c r="AK373" s="207" t="str">
        <f t="shared" si="61"/>
        <v/>
      </c>
      <c r="AP373" s="220"/>
      <c r="AQ373" s="220"/>
      <c r="AR373" s="220"/>
      <c r="AS373" s="220"/>
      <c r="AT373" s="220"/>
      <c r="AU373" s="220"/>
      <c r="AV373" s="220"/>
      <c r="AW373" s="220"/>
      <c r="AX373" s="220"/>
      <c r="AY373" s="220"/>
      <c r="AZ373" s="220"/>
      <c r="BB373" s="207" t="str">
        <f t="shared" si="62"/>
        <v/>
      </c>
      <c r="BC373" s="220"/>
      <c r="BD373" s="220"/>
      <c r="BE373" s="220"/>
      <c r="BF373" s="225"/>
      <c r="BG373" s="220"/>
      <c r="BH373" s="220"/>
      <c r="BI373" s="220"/>
      <c r="BJ373" s="220"/>
      <c r="BK373" s="220"/>
      <c r="BL373" s="220"/>
      <c r="BM373" s="220"/>
    </row>
    <row r="374" spans="1:65" s="119" customFormat="1" x14ac:dyDescent="0.2">
      <c r="A374" s="84"/>
      <c r="B374" s="84"/>
      <c r="C374" s="207" t="str">
        <f t="shared" si="54"/>
        <v/>
      </c>
      <c r="D374" s="73"/>
      <c r="E374" s="124"/>
      <c r="F374" s="220"/>
      <c r="H374" s="220"/>
      <c r="I374" s="224"/>
      <c r="J374" s="224"/>
      <c r="K374" s="224"/>
      <c r="L374" s="207" t="str">
        <f t="shared" si="55"/>
        <v/>
      </c>
      <c r="M374" s="220"/>
      <c r="N374" s="220"/>
      <c r="O374" s="220"/>
      <c r="P374" s="220"/>
      <c r="Q374" s="220"/>
      <c r="R374" s="220"/>
      <c r="S374" s="220"/>
      <c r="T374" s="220"/>
      <c r="U374" s="220"/>
      <c r="W374" s="129"/>
      <c r="X374" s="130" t="str">
        <f t="shared" si="56"/>
        <v/>
      </c>
      <c r="Y374" s="224"/>
      <c r="Z374" s="224"/>
      <c r="AA374" s="207" t="str">
        <f t="shared" si="57"/>
        <v/>
      </c>
      <c r="AB374" s="224"/>
      <c r="AD374" s="129"/>
      <c r="AE374" s="130" t="str">
        <f t="shared" si="58"/>
        <v/>
      </c>
      <c r="AF374" s="129"/>
      <c r="AG374" s="207" t="str">
        <f t="shared" si="59"/>
        <v/>
      </c>
      <c r="AH374" s="129"/>
      <c r="AI374" s="207" t="str">
        <f t="shared" si="60"/>
        <v/>
      </c>
      <c r="AJ374" s="129"/>
      <c r="AK374" s="207" t="str">
        <f t="shared" si="61"/>
        <v/>
      </c>
      <c r="AP374" s="220"/>
      <c r="AQ374" s="220"/>
      <c r="AR374" s="220"/>
      <c r="AS374" s="220"/>
      <c r="AT374" s="220"/>
      <c r="AU374" s="220"/>
      <c r="AV374" s="220"/>
      <c r="AW374" s="220"/>
      <c r="AX374" s="220"/>
      <c r="AY374" s="220"/>
      <c r="AZ374" s="220"/>
      <c r="BB374" s="207" t="str">
        <f t="shared" si="62"/>
        <v/>
      </c>
      <c r="BC374" s="220"/>
      <c r="BD374" s="220"/>
      <c r="BE374" s="220"/>
      <c r="BF374" s="225"/>
      <c r="BG374" s="220"/>
      <c r="BH374" s="220"/>
      <c r="BI374" s="220"/>
      <c r="BJ374" s="220"/>
      <c r="BK374" s="220"/>
      <c r="BL374" s="220"/>
      <c r="BM374" s="220"/>
    </row>
    <row r="375" spans="1:65" s="119" customFormat="1" x14ac:dyDescent="0.2">
      <c r="A375" s="84"/>
      <c r="B375" s="84"/>
      <c r="C375" s="207" t="str">
        <f t="shared" si="54"/>
        <v/>
      </c>
      <c r="D375" s="73"/>
      <c r="E375" s="124"/>
      <c r="F375" s="220"/>
      <c r="H375" s="220"/>
      <c r="I375" s="224"/>
      <c r="J375" s="224"/>
      <c r="K375" s="224"/>
      <c r="L375" s="207" t="str">
        <f t="shared" si="55"/>
        <v/>
      </c>
      <c r="M375" s="220"/>
      <c r="N375" s="220"/>
      <c r="O375" s="220"/>
      <c r="P375" s="220"/>
      <c r="Q375" s="220"/>
      <c r="R375" s="220"/>
      <c r="S375" s="220"/>
      <c r="T375" s="220"/>
      <c r="U375" s="220"/>
      <c r="W375" s="129"/>
      <c r="X375" s="130" t="str">
        <f t="shared" si="56"/>
        <v/>
      </c>
      <c r="Y375" s="224"/>
      <c r="Z375" s="224"/>
      <c r="AA375" s="207" t="str">
        <f t="shared" si="57"/>
        <v/>
      </c>
      <c r="AB375" s="224"/>
      <c r="AD375" s="129"/>
      <c r="AE375" s="130" t="str">
        <f t="shared" si="58"/>
        <v/>
      </c>
      <c r="AF375" s="129"/>
      <c r="AG375" s="207" t="str">
        <f t="shared" si="59"/>
        <v/>
      </c>
      <c r="AH375" s="129"/>
      <c r="AI375" s="207" t="str">
        <f t="shared" si="60"/>
        <v/>
      </c>
      <c r="AJ375" s="129"/>
      <c r="AK375" s="207" t="str">
        <f t="shared" si="61"/>
        <v/>
      </c>
      <c r="AP375" s="220"/>
      <c r="AQ375" s="220"/>
      <c r="AR375" s="220"/>
      <c r="AS375" s="220"/>
      <c r="AT375" s="220"/>
      <c r="AU375" s="220"/>
      <c r="AV375" s="220"/>
      <c r="AW375" s="220"/>
      <c r="AX375" s="220"/>
      <c r="AY375" s="220"/>
      <c r="AZ375" s="220"/>
      <c r="BB375" s="207" t="str">
        <f t="shared" si="62"/>
        <v/>
      </c>
      <c r="BC375" s="220"/>
      <c r="BD375" s="220"/>
      <c r="BE375" s="220"/>
      <c r="BF375" s="225"/>
      <c r="BG375" s="220"/>
      <c r="BH375" s="220"/>
      <c r="BI375" s="220"/>
      <c r="BJ375" s="220"/>
      <c r="BK375" s="220"/>
      <c r="BL375" s="220"/>
      <c r="BM375" s="220"/>
    </row>
    <row r="376" spans="1:65" s="119" customFormat="1" x14ac:dyDescent="0.2">
      <c r="A376" s="84"/>
      <c r="B376" s="84"/>
      <c r="C376" s="207" t="str">
        <f t="shared" si="54"/>
        <v/>
      </c>
      <c r="D376" s="73"/>
      <c r="E376" s="124"/>
      <c r="F376" s="220"/>
      <c r="H376" s="220"/>
      <c r="I376" s="224"/>
      <c r="J376" s="224"/>
      <c r="K376" s="224"/>
      <c r="L376" s="207" t="str">
        <f t="shared" si="55"/>
        <v/>
      </c>
      <c r="M376" s="220"/>
      <c r="N376" s="220"/>
      <c r="O376" s="220"/>
      <c r="P376" s="220"/>
      <c r="Q376" s="220"/>
      <c r="R376" s="220"/>
      <c r="S376" s="220"/>
      <c r="T376" s="220"/>
      <c r="U376" s="220"/>
      <c r="W376" s="129"/>
      <c r="X376" s="130" t="str">
        <f t="shared" si="56"/>
        <v/>
      </c>
      <c r="Y376" s="224"/>
      <c r="Z376" s="224"/>
      <c r="AA376" s="207" t="str">
        <f t="shared" si="57"/>
        <v/>
      </c>
      <c r="AB376" s="224"/>
      <c r="AD376" s="129"/>
      <c r="AE376" s="130" t="str">
        <f t="shared" si="58"/>
        <v/>
      </c>
      <c r="AF376" s="129"/>
      <c r="AG376" s="207" t="str">
        <f t="shared" si="59"/>
        <v/>
      </c>
      <c r="AH376" s="129"/>
      <c r="AI376" s="207" t="str">
        <f t="shared" si="60"/>
        <v/>
      </c>
      <c r="AJ376" s="129"/>
      <c r="AK376" s="207" t="str">
        <f t="shared" si="61"/>
        <v/>
      </c>
      <c r="AP376" s="220"/>
      <c r="AQ376" s="220"/>
      <c r="AR376" s="220"/>
      <c r="AS376" s="220"/>
      <c r="AT376" s="220"/>
      <c r="AU376" s="220"/>
      <c r="AV376" s="220"/>
      <c r="AW376" s="220"/>
      <c r="AX376" s="220"/>
      <c r="AY376" s="220"/>
      <c r="AZ376" s="220"/>
      <c r="BB376" s="207" t="str">
        <f t="shared" si="62"/>
        <v/>
      </c>
      <c r="BC376" s="220"/>
      <c r="BD376" s="220"/>
      <c r="BE376" s="220"/>
      <c r="BF376" s="225"/>
      <c r="BG376" s="220"/>
      <c r="BH376" s="220"/>
      <c r="BI376" s="220"/>
      <c r="BJ376" s="220"/>
      <c r="BK376" s="220"/>
      <c r="BL376" s="220"/>
      <c r="BM376" s="220"/>
    </row>
    <row r="377" spans="1:65" s="119" customFormat="1" x14ac:dyDescent="0.2">
      <c r="A377" s="84"/>
      <c r="B377" s="84"/>
      <c r="C377" s="207" t="str">
        <f t="shared" si="54"/>
        <v/>
      </c>
      <c r="D377" s="73"/>
      <c r="E377" s="124"/>
      <c r="F377" s="220"/>
      <c r="H377" s="220"/>
      <c r="I377" s="224"/>
      <c r="J377" s="224"/>
      <c r="K377" s="224"/>
      <c r="L377" s="207" t="str">
        <f t="shared" si="55"/>
        <v/>
      </c>
      <c r="M377" s="220"/>
      <c r="N377" s="220"/>
      <c r="O377" s="220"/>
      <c r="P377" s="220"/>
      <c r="Q377" s="220"/>
      <c r="R377" s="220"/>
      <c r="S377" s="220"/>
      <c r="T377" s="220"/>
      <c r="U377" s="220"/>
      <c r="W377" s="129"/>
      <c r="X377" s="130" t="str">
        <f t="shared" si="56"/>
        <v/>
      </c>
      <c r="Y377" s="224"/>
      <c r="Z377" s="224"/>
      <c r="AA377" s="207" t="str">
        <f t="shared" si="57"/>
        <v/>
      </c>
      <c r="AB377" s="224"/>
      <c r="AD377" s="129"/>
      <c r="AE377" s="130" t="str">
        <f t="shared" si="58"/>
        <v/>
      </c>
      <c r="AF377" s="129"/>
      <c r="AG377" s="207" t="str">
        <f t="shared" si="59"/>
        <v/>
      </c>
      <c r="AH377" s="129"/>
      <c r="AI377" s="207" t="str">
        <f t="shared" si="60"/>
        <v/>
      </c>
      <c r="AJ377" s="129"/>
      <c r="AK377" s="207" t="str">
        <f t="shared" si="61"/>
        <v/>
      </c>
      <c r="AP377" s="220"/>
      <c r="AQ377" s="220"/>
      <c r="AR377" s="220"/>
      <c r="AS377" s="220"/>
      <c r="AT377" s="220"/>
      <c r="AU377" s="220"/>
      <c r="AV377" s="220"/>
      <c r="AW377" s="220"/>
      <c r="AX377" s="220"/>
      <c r="AY377" s="220"/>
      <c r="AZ377" s="220"/>
      <c r="BB377" s="207" t="str">
        <f t="shared" si="62"/>
        <v/>
      </c>
      <c r="BC377" s="220"/>
      <c r="BD377" s="220"/>
      <c r="BE377" s="220"/>
      <c r="BF377" s="225"/>
      <c r="BG377" s="220"/>
      <c r="BH377" s="220"/>
      <c r="BI377" s="220"/>
      <c r="BJ377" s="220"/>
      <c r="BK377" s="220"/>
      <c r="BL377" s="220"/>
      <c r="BM377" s="220"/>
    </row>
    <row r="378" spans="1:65" s="119" customFormat="1" x14ac:dyDescent="0.2">
      <c r="A378" s="84"/>
      <c r="B378" s="84"/>
      <c r="C378" s="207" t="str">
        <f t="shared" si="54"/>
        <v/>
      </c>
      <c r="D378" s="73"/>
      <c r="E378" s="124"/>
      <c r="F378" s="220"/>
      <c r="H378" s="220"/>
      <c r="I378" s="224"/>
      <c r="J378" s="224"/>
      <c r="K378" s="224"/>
      <c r="L378" s="207" t="str">
        <f t="shared" si="55"/>
        <v/>
      </c>
      <c r="M378" s="220"/>
      <c r="N378" s="220"/>
      <c r="O378" s="220"/>
      <c r="P378" s="220"/>
      <c r="Q378" s="220"/>
      <c r="R378" s="220"/>
      <c r="S378" s="220"/>
      <c r="T378" s="220"/>
      <c r="U378" s="220"/>
      <c r="W378" s="129"/>
      <c r="X378" s="130" t="str">
        <f t="shared" si="56"/>
        <v/>
      </c>
      <c r="Y378" s="224"/>
      <c r="Z378" s="224"/>
      <c r="AA378" s="207" t="str">
        <f t="shared" si="57"/>
        <v/>
      </c>
      <c r="AB378" s="224"/>
      <c r="AD378" s="129"/>
      <c r="AE378" s="130" t="str">
        <f t="shared" si="58"/>
        <v/>
      </c>
      <c r="AF378" s="129"/>
      <c r="AG378" s="207" t="str">
        <f t="shared" si="59"/>
        <v/>
      </c>
      <c r="AH378" s="129"/>
      <c r="AI378" s="207" t="str">
        <f t="shared" si="60"/>
        <v/>
      </c>
      <c r="AJ378" s="129"/>
      <c r="AK378" s="207" t="str">
        <f t="shared" si="61"/>
        <v/>
      </c>
      <c r="AP378" s="220"/>
      <c r="AQ378" s="220"/>
      <c r="AR378" s="220"/>
      <c r="AS378" s="220"/>
      <c r="AT378" s="220"/>
      <c r="AU378" s="220"/>
      <c r="AV378" s="220"/>
      <c r="AW378" s="220"/>
      <c r="AX378" s="220"/>
      <c r="AY378" s="220"/>
      <c r="AZ378" s="220"/>
      <c r="BB378" s="207" t="str">
        <f t="shared" si="62"/>
        <v/>
      </c>
      <c r="BC378" s="220"/>
      <c r="BD378" s="220"/>
      <c r="BE378" s="220"/>
      <c r="BF378" s="225"/>
      <c r="BG378" s="220"/>
      <c r="BH378" s="220"/>
      <c r="BI378" s="220"/>
      <c r="BJ378" s="220"/>
      <c r="BK378" s="220"/>
      <c r="BL378" s="220"/>
      <c r="BM378" s="220"/>
    </row>
    <row r="379" spans="1:65" s="119" customFormat="1" x14ac:dyDescent="0.2">
      <c r="A379" s="84"/>
      <c r="B379" s="84"/>
      <c r="C379" s="207" t="str">
        <f t="shared" si="54"/>
        <v/>
      </c>
      <c r="D379" s="73"/>
      <c r="E379" s="124"/>
      <c r="F379" s="220"/>
      <c r="H379" s="220"/>
      <c r="I379" s="224"/>
      <c r="J379" s="224"/>
      <c r="K379" s="224"/>
      <c r="L379" s="207" t="str">
        <f t="shared" si="55"/>
        <v/>
      </c>
      <c r="M379" s="220"/>
      <c r="N379" s="220"/>
      <c r="O379" s="220"/>
      <c r="P379" s="220"/>
      <c r="Q379" s="220"/>
      <c r="R379" s="220"/>
      <c r="S379" s="220"/>
      <c r="T379" s="220"/>
      <c r="U379" s="220"/>
      <c r="W379" s="129"/>
      <c r="X379" s="130" t="str">
        <f t="shared" si="56"/>
        <v/>
      </c>
      <c r="Y379" s="224"/>
      <c r="Z379" s="224"/>
      <c r="AA379" s="207" t="str">
        <f t="shared" si="57"/>
        <v/>
      </c>
      <c r="AB379" s="224"/>
      <c r="AD379" s="129"/>
      <c r="AE379" s="130" t="str">
        <f t="shared" si="58"/>
        <v/>
      </c>
      <c r="AF379" s="129"/>
      <c r="AG379" s="207" t="str">
        <f t="shared" si="59"/>
        <v/>
      </c>
      <c r="AH379" s="129"/>
      <c r="AI379" s="207" t="str">
        <f t="shared" si="60"/>
        <v/>
      </c>
      <c r="AJ379" s="129"/>
      <c r="AK379" s="207" t="str">
        <f t="shared" si="61"/>
        <v/>
      </c>
      <c r="AP379" s="220"/>
      <c r="AQ379" s="220"/>
      <c r="AR379" s="220"/>
      <c r="AS379" s="220"/>
      <c r="AT379" s="220"/>
      <c r="AU379" s="220"/>
      <c r="AV379" s="220"/>
      <c r="AW379" s="220"/>
      <c r="AX379" s="220"/>
      <c r="AY379" s="220"/>
      <c r="AZ379" s="220"/>
      <c r="BB379" s="207" t="str">
        <f t="shared" si="62"/>
        <v/>
      </c>
      <c r="BC379" s="220"/>
      <c r="BD379" s="220"/>
      <c r="BE379" s="220"/>
      <c r="BF379" s="225"/>
      <c r="BG379" s="220"/>
      <c r="BH379" s="220"/>
      <c r="BI379" s="220"/>
      <c r="BJ379" s="220"/>
      <c r="BK379" s="220"/>
      <c r="BL379" s="220"/>
      <c r="BM379" s="220"/>
    </row>
    <row r="380" spans="1:65" s="119" customFormat="1" x14ac:dyDescent="0.2">
      <c r="A380" s="84"/>
      <c r="B380" s="84"/>
      <c r="C380" s="207" t="str">
        <f t="shared" si="54"/>
        <v/>
      </c>
      <c r="D380" s="73"/>
      <c r="E380" s="124"/>
      <c r="F380" s="220"/>
      <c r="H380" s="220"/>
      <c r="I380" s="224"/>
      <c r="J380" s="224"/>
      <c r="K380" s="224"/>
      <c r="L380" s="207" t="str">
        <f t="shared" si="55"/>
        <v/>
      </c>
      <c r="M380" s="220"/>
      <c r="N380" s="220"/>
      <c r="O380" s="220"/>
      <c r="P380" s="220"/>
      <c r="Q380" s="220"/>
      <c r="R380" s="220"/>
      <c r="S380" s="220"/>
      <c r="T380" s="220"/>
      <c r="U380" s="220"/>
      <c r="W380" s="129"/>
      <c r="X380" s="130" t="str">
        <f t="shared" si="56"/>
        <v/>
      </c>
      <c r="Y380" s="224"/>
      <c r="Z380" s="224"/>
      <c r="AA380" s="207" t="str">
        <f t="shared" si="57"/>
        <v/>
      </c>
      <c r="AB380" s="224"/>
      <c r="AD380" s="129"/>
      <c r="AE380" s="130" t="str">
        <f t="shared" si="58"/>
        <v/>
      </c>
      <c r="AF380" s="129"/>
      <c r="AG380" s="207" t="str">
        <f t="shared" si="59"/>
        <v/>
      </c>
      <c r="AH380" s="129"/>
      <c r="AI380" s="207" t="str">
        <f t="shared" si="60"/>
        <v/>
      </c>
      <c r="AJ380" s="129"/>
      <c r="AK380" s="207" t="str">
        <f t="shared" si="61"/>
        <v/>
      </c>
      <c r="AP380" s="220"/>
      <c r="AQ380" s="220"/>
      <c r="AR380" s="220"/>
      <c r="AS380" s="220"/>
      <c r="AT380" s="220"/>
      <c r="AU380" s="220"/>
      <c r="AV380" s="220"/>
      <c r="AW380" s="220"/>
      <c r="AX380" s="220"/>
      <c r="AY380" s="220"/>
      <c r="AZ380" s="220"/>
      <c r="BB380" s="207" t="str">
        <f t="shared" si="62"/>
        <v/>
      </c>
      <c r="BC380" s="220"/>
      <c r="BD380" s="220"/>
      <c r="BE380" s="220"/>
      <c r="BF380" s="225"/>
      <c r="BG380" s="220"/>
      <c r="BH380" s="220"/>
      <c r="BI380" s="220"/>
      <c r="BJ380" s="220"/>
      <c r="BK380" s="220"/>
      <c r="BL380" s="220"/>
      <c r="BM380" s="220"/>
    </row>
    <row r="381" spans="1:65" s="119" customFormat="1" x14ac:dyDescent="0.2">
      <c r="A381" s="84"/>
      <c r="B381" s="84"/>
      <c r="C381" s="207" t="str">
        <f t="shared" si="54"/>
        <v/>
      </c>
      <c r="D381" s="73"/>
      <c r="E381" s="124"/>
      <c r="F381" s="220"/>
      <c r="H381" s="220"/>
      <c r="I381" s="224"/>
      <c r="J381" s="224"/>
      <c r="K381" s="224"/>
      <c r="L381" s="207" t="str">
        <f t="shared" si="55"/>
        <v/>
      </c>
      <c r="M381" s="220"/>
      <c r="N381" s="220"/>
      <c r="O381" s="220"/>
      <c r="P381" s="220"/>
      <c r="Q381" s="220"/>
      <c r="R381" s="220"/>
      <c r="S381" s="220"/>
      <c r="T381" s="220"/>
      <c r="U381" s="220"/>
      <c r="W381" s="129"/>
      <c r="X381" s="130" t="str">
        <f t="shared" si="56"/>
        <v/>
      </c>
      <c r="Y381" s="224"/>
      <c r="Z381" s="224"/>
      <c r="AA381" s="207" t="str">
        <f t="shared" si="57"/>
        <v/>
      </c>
      <c r="AB381" s="224"/>
      <c r="AD381" s="129"/>
      <c r="AE381" s="130" t="str">
        <f t="shared" si="58"/>
        <v/>
      </c>
      <c r="AF381" s="129"/>
      <c r="AG381" s="207" t="str">
        <f t="shared" si="59"/>
        <v/>
      </c>
      <c r="AH381" s="129"/>
      <c r="AI381" s="207" t="str">
        <f t="shared" si="60"/>
        <v/>
      </c>
      <c r="AJ381" s="129"/>
      <c r="AK381" s="207" t="str">
        <f t="shared" si="61"/>
        <v/>
      </c>
      <c r="AP381" s="220"/>
      <c r="AQ381" s="220"/>
      <c r="AR381" s="220"/>
      <c r="AS381" s="220"/>
      <c r="AT381" s="220"/>
      <c r="AU381" s="220"/>
      <c r="AV381" s="220"/>
      <c r="AW381" s="220"/>
      <c r="AX381" s="220"/>
      <c r="AY381" s="220"/>
      <c r="AZ381" s="220"/>
      <c r="BB381" s="207" t="str">
        <f t="shared" si="62"/>
        <v/>
      </c>
      <c r="BC381" s="220"/>
      <c r="BD381" s="220"/>
      <c r="BE381" s="220"/>
      <c r="BF381" s="225"/>
      <c r="BG381" s="220"/>
      <c r="BH381" s="220"/>
      <c r="BI381" s="220"/>
      <c r="BJ381" s="220"/>
      <c r="BK381" s="220"/>
      <c r="BL381" s="220"/>
      <c r="BM381" s="220"/>
    </row>
    <row r="382" spans="1:65" s="119" customFormat="1" x14ac:dyDescent="0.2">
      <c r="A382" s="84"/>
      <c r="B382" s="84"/>
      <c r="C382" s="207" t="str">
        <f t="shared" si="54"/>
        <v/>
      </c>
      <c r="D382" s="73"/>
      <c r="E382" s="124"/>
      <c r="F382" s="220"/>
      <c r="H382" s="220"/>
      <c r="I382" s="224"/>
      <c r="J382" s="224"/>
      <c r="K382" s="224"/>
      <c r="L382" s="207" t="str">
        <f t="shared" si="55"/>
        <v/>
      </c>
      <c r="M382" s="220"/>
      <c r="N382" s="220"/>
      <c r="O382" s="220"/>
      <c r="P382" s="220"/>
      <c r="Q382" s="220"/>
      <c r="R382" s="220"/>
      <c r="S382" s="220"/>
      <c r="T382" s="220"/>
      <c r="U382" s="220"/>
      <c r="W382" s="129"/>
      <c r="X382" s="130" t="str">
        <f t="shared" si="56"/>
        <v/>
      </c>
      <c r="Y382" s="224"/>
      <c r="Z382" s="224"/>
      <c r="AA382" s="207" t="str">
        <f t="shared" si="57"/>
        <v/>
      </c>
      <c r="AB382" s="224"/>
      <c r="AD382" s="129"/>
      <c r="AE382" s="130" t="str">
        <f t="shared" si="58"/>
        <v/>
      </c>
      <c r="AF382" s="129"/>
      <c r="AG382" s="207" t="str">
        <f t="shared" si="59"/>
        <v/>
      </c>
      <c r="AH382" s="129"/>
      <c r="AI382" s="207" t="str">
        <f t="shared" si="60"/>
        <v/>
      </c>
      <c r="AJ382" s="129"/>
      <c r="AK382" s="207" t="str">
        <f t="shared" si="61"/>
        <v/>
      </c>
      <c r="AP382" s="220"/>
      <c r="AQ382" s="220"/>
      <c r="AR382" s="220"/>
      <c r="AS382" s="220"/>
      <c r="AT382" s="220"/>
      <c r="AU382" s="220"/>
      <c r="AV382" s="220"/>
      <c r="AW382" s="220"/>
      <c r="AX382" s="220"/>
      <c r="AY382" s="220"/>
      <c r="AZ382" s="220"/>
      <c r="BB382" s="207" t="str">
        <f t="shared" si="62"/>
        <v/>
      </c>
      <c r="BC382" s="220"/>
      <c r="BD382" s="220"/>
      <c r="BE382" s="220"/>
      <c r="BF382" s="225"/>
      <c r="BG382" s="220"/>
      <c r="BH382" s="220"/>
      <c r="BI382" s="220"/>
      <c r="BJ382" s="220"/>
      <c r="BK382" s="220"/>
      <c r="BL382" s="220"/>
      <c r="BM382" s="220"/>
    </row>
    <row r="383" spans="1:65" s="119" customFormat="1" x14ac:dyDescent="0.2">
      <c r="A383" s="84"/>
      <c r="B383" s="84"/>
      <c r="C383" s="207" t="str">
        <f t="shared" si="54"/>
        <v/>
      </c>
      <c r="D383" s="73"/>
      <c r="E383" s="124"/>
      <c r="F383" s="220"/>
      <c r="H383" s="220"/>
      <c r="I383" s="224"/>
      <c r="J383" s="224"/>
      <c r="K383" s="224"/>
      <c r="L383" s="207" t="str">
        <f t="shared" si="55"/>
        <v/>
      </c>
      <c r="M383" s="220"/>
      <c r="N383" s="220"/>
      <c r="O383" s="220"/>
      <c r="P383" s="220"/>
      <c r="Q383" s="220"/>
      <c r="R383" s="220"/>
      <c r="S383" s="220"/>
      <c r="T383" s="220"/>
      <c r="U383" s="220"/>
      <c r="W383" s="129"/>
      <c r="X383" s="130" t="str">
        <f t="shared" si="56"/>
        <v/>
      </c>
      <c r="Y383" s="224"/>
      <c r="Z383" s="224"/>
      <c r="AA383" s="207" t="str">
        <f t="shared" si="57"/>
        <v/>
      </c>
      <c r="AB383" s="224"/>
      <c r="AD383" s="129"/>
      <c r="AE383" s="130" t="str">
        <f t="shared" si="58"/>
        <v/>
      </c>
      <c r="AF383" s="129"/>
      <c r="AG383" s="207" t="str">
        <f t="shared" si="59"/>
        <v/>
      </c>
      <c r="AH383" s="129"/>
      <c r="AI383" s="207" t="str">
        <f t="shared" si="60"/>
        <v/>
      </c>
      <c r="AJ383" s="129"/>
      <c r="AK383" s="207" t="str">
        <f t="shared" si="61"/>
        <v/>
      </c>
      <c r="AP383" s="220"/>
      <c r="AQ383" s="220"/>
      <c r="AR383" s="220"/>
      <c r="AS383" s="220"/>
      <c r="AT383" s="220"/>
      <c r="AU383" s="220"/>
      <c r="AV383" s="220"/>
      <c r="AW383" s="220"/>
      <c r="AX383" s="220"/>
      <c r="AY383" s="220"/>
      <c r="AZ383" s="220"/>
      <c r="BB383" s="207" t="str">
        <f t="shared" si="62"/>
        <v/>
      </c>
      <c r="BC383" s="220"/>
      <c r="BD383" s="220"/>
      <c r="BE383" s="220"/>
      <c r="BF383" s="225"/>
      <c r="BG383" s="220"/>
      <c r="BH383" s="220"/>
      <c r="BI383" s="220"/>
      <c r="BJ383" s="220"/>
      <c r="BK383" s="220"/>
      <c r="BL383" s="220"/>
      <c r="BM383" s="220"/>
    </row>
    <row r="384" spans="1:65" s="119" customFormat="1" x14ac:dyDescent="0.2">
      <c r="A384" s="84"/>
      <c r="B384" s="84"/>
      <c r="C384" s="207" t="str">
        <f t="shared" si="54"/>
        <v/>
      </c>
      <c r="D384" s="73"/>
      <c r="E384" s="124"/>
      <c r="F384" s="220"/>
      <c r="H384" s="220"/>
      <c r="I384" s="224"/>
      <c r="J384" s="224"/>
      <c r="K384" s="224"/>
      <c r="L384" s="207" t="str">
        <f t="shared" si="55"/>
        <v/>
      </c>
      <c r="M384" s="220"/>
      <c r="N384" s="220"/>
      <c r="O384" s="220"/>
      <c r="P384" s="220"/>
      <c r="Q384" s="220"/>
      <c r="R384" s="220"/>
      <c r="S384" s="220"/>
      <c r="T384" s="220"/>
      <c r="U384" s="220"/>
      <c r="W384" s="129"/>
      <c r="X384" s="130" t="str">
        <f t="shared" si="56"/>
        <v/>
      </c>
      <c r="Y384" s="224"/>
      <c r="Z384" s="224"/>
      <c r="AA384" s="207" t="str">
        <f t="shared" si="57"/>
        <v/>
      </c>
      <c r="AB384" s="224"/>
      <c r="AD384" s="129"/>
      <c r="AE384" s="130" t="str">
        <f t="shared" si="58"/>
        <v/>
      </c>
      <c r="AF384" s="129"/>
      <c r="AG384" s="207" t="str">
        <f t="shared" si="59"/>
        <v/>
      </c>
      <c r="AH384" s="129"/>
      <c r="AI384" s="207" t="str">
        <f t="shared" si="60"/>
        <v/>
      </c>
      <c r="AJ384" s="129"/>
      <c r="AK384" s="207" t="str">
        <f t="shared" si="61"/>
        <v/>
      </c>
      <c r="AP384" s="220"/>
      <c r="AQ384" s="220"/>
      <c r="AR384" s="220"/>
      <c r="AS384" s="220"/>
      <c r="AT384" s="220"/>
      <c r="AU384" s="220"/>
      <c r="AV384" s="220"/>
      <c r="AW384" s="220"/>
      <c r="AX384" s="220"/>
      <c r="AY384" s="220"/>
      <c r="AZ384" s="220"/>
      <c r="BB384" s="207" t="str">
        <f t="shared" si="62"/>
        <v/>
      </c>
      <c r="BC384" s="220"/>
      <c r="BD384" s="220"/>
      <c r="BE384" s="220"/>
      <c r="BF384" s="225"/>
      <c r="BG384" s="220"/>
      <c r="BH384" s="220"/>
      <c r="BI384" s="220"/>
      <c r="BJ384" s="220"/>
      <c r="BK384" s="220"/>
      <c r="BL384" s="220"/>
      <c r="BM384" s="220"/>
    </row>
    <row r="385" spans="1:65" s="119" customFormat="1" x14ac:dyDescent="0.2">
      <c r="A385" s="84"/>
      <c r="B385" s="84"/>
      <c r="C385" s="207" t="str">
        <f t="shared" si="54"/>
        <v/>
      </c>
      <c r="D385" s="73"/>
      <c r="E385" s="124"/>
      <c r="F385" s="220"/>
      <c r="H385" s="220"/>
      <c r="I385" s="224"/>
      <c r="J385" s="224"/>
      <c r="K385" s="224"/>
      <c r="L385" s="207" t="str">
        <f t="shared" si="55"/>
        <v/>
      </c>
      <c r="M385" s="220"/>
      <c r="N385" s="220"/>
      <c r="O385" s="220"/>
      <c r="P385" s="220"/>
      <c r="Q385" s="220"/>
      <c r="R385" s="220"/>
      <c r="S385" s="220"/>
      <c r="T385" s="220"/>
      <c r="U385" s="220"/>
      <c r="W385" s="129"/>
      <c r="X385" s="130" t="str">
        <f t="shared" si="56"/>
        <v/>
      </c>
      <c r="Y385" s="224"/>
      <c r="Z385" s="224"/>
      <c r="AA385" s="207" t="str">
        <f t="shared" si="57"/>
        <v/>
      </c>
      <c r="AB385" s="224"/>
      <c r="AD385" s="129"/>
      <c r="AE385" s="130" t="str">
        <f t="shared" si="58"/>
        <v/>
      </c>
      <c r="AF385" s="129"/>
      <c r="AG385" s="207" t="str">
        <f t="shared" si="59"/>
        <v/>
      </c>
      <c r="AH385" s="129"/>
      <c r="AI385" s="207" t="str">
        <f t="shared" si="60"/>
        <v/>
      </c>
      <c r="AJ385" s="129"/>
      <c r="AK385" s="207" t="str">
        <f t="shared" si="61"/>
        <v/>
      </c>
      <c r="AP385" s="220"/>
      <c r="AQ385" s="220"/>
      <c r="AR385" s="220"/>
      <c r="AS385" s="220"/>
      <c r="AT385" s="220"/>
      <c r="AU385" s="220"/>
      <c r="AV385" s="220"/>
      <c r="AW385" s="220"/>
      <c r="AX385" s="220"/>
      <c r="AY385" s="220"/>
      <c r="AZ385" s="220"/>
      <c r="BB385" s="207" t="str">
        <f t="shared" si="62"/>
        <v/>
      </c>
      <c r="BC385" s="220"/>
      <c r="BD385" s="220"/>
      <c r="BE385" s="220"/>
      <c r="BF385" s="225"/>
      <c r="BG385" s="220"/>
      <c r="BH385" s="220"/>
      <c r="BI385" s="220"/>
      <c r="BJ385" s="220"/>
      <c r="BK385" s="220"/>
      <c r="BL385" s="220"/>
      <c r="BM385" s="220"/>
    </row>
    <row r="386" spans="1:65" s="119" customFormat="1" x14ac:dyDescent="0.2">
      <c r="A386" s="84"/>
      <c r="B386" s="84"/>
      <c r="C386" s="207" t="str">
        <f t="shared" si="54"/>
        <v/>
      </c>
      <c r="D386" s="73"/>
      <c r="E386" s="124"/>
      <c r="F386" s="220"/>
      <c r="H386" s="220"/>
      <c r="I386" s="224"/>
      <c r="J386" s="224"/>
      <c r="K386" s="224"/>
      <c r="L386" s="207" t="str">
        <f t="shared" si="55"/>
        <v/>
      </c>
      <c r="M386" s="220"/>
      <c r="N386" s="220"/>
      <c r="O386" s="220"/>
      <c r="P386" s="220"/>
      <c r="Q386" s="220"/>
      <c r="R386" s="220"/>
      <c r="S386" s="220"/>
      <c r="T386" s="220"/>
      <c r="U386" s="220"/>
      <c r="W386" s="129"/>
      <c r="X386" s="130" t="str">
        <f t="shared" si="56"/>
        <v/>
      </c>
      <c r="Y386" s="224"/>
      <c r="Z386" s="224"/>
      <c r="AA386" s="207" t="str">
        <f t="shared" si="57"/>
        <v/>
      </c>
      <c r="AB386" s="224"/>
      <c r="AD386" s="129"/>
      <c r="AE386" s="130" t="str">
        <f t="shared" si="58"/>
        <v/>
      </c>
      <c r="AF386" s="129"/>
      <c r="AG386" s="207" t="str">
        <f t="shared" si="59"/>
        <v/>
      </c>
      <c r="AH386" s="129"/>
      <c r="AI386" s="207" t="str">
        <f t="shared" si="60"/>
        <v/>
      </c>
      <c r="AJ386" s="129"/>
      <c r="AK386" s="207" t="str">
        <f t="shared" si="61"/>
        <v/>
      </c>
      <c r="AP386" s="220"/>
      <c r="AQ386" s="220"/>
      <c r="AR386" s="220"/>
      <c r="AS386" s="220"/>
      <c r="AT386" s="220"/>
      <c r="AU386" s="220"/>
      <c r="AV386" s="220"/>
      <c r="AW386" s="220"/>
      <c r="AX386" s="220"/>
      <c r="AY386" s="220"/>
      <c r="AZ386" s="220"/>
      <c r="BB386" s="207" t="str">
        <f t="shared" si="62"/>
        <v/>
      </c>
      <c r="BC386" s="220"/>
      <c r="BD386" s="220"/>
      <c r="BE386" s="220"/>
      <c r="BF386" s="225"/>
      <c r="BG386" s="220"/>
      <c r="BH386" s="220"/>
      <c r="BI386" s="220"/>
      <c r="BJ386" s="220"/>
      <c r="BK386" s="220"/>
      <c r="BL386" s="220"/>
      <c r="BM386" s="220"/>
    </row>
    <row r="387" spans="1:65" s="119" customFormat="1" x14ac:dyDescent="0.2">
      <c r="A387" s="84"/>
      <c r="B387" s="84"/>
      <c r="C387" s="207" t="str">
        <f t="shared" si="54"/>
        <v/>
      </c>
      <c r="D387" s="73"/>
      <c r="E387" s="124"/>
      <c r="F387" s="220"/>
      <c r="H387" s="220"/>
      <c r="I387" s="224"/>
      <c r="J387" s="224"/>
      <c r="K387" s="224"/>
      <c r="L387" s="207" t="str">
        <f t="shared" si="55"/>
        <v/>
      </c>
      <c r="M387" s="220"/>
      <c r="N387" s="220"/>
      <c r="O387" s="220"/>
      <c r="P387" s="220"/>
      <c r="Q387" s="220"/>
      <c r="R387" s="220"/>
      <c r="S387" s="220"/>
      <c r="T387" s="220"/>
      <c r="U387" s="220"/>
      <c r="W387" s="129"/>
      <c r="X387" s="130" t="str">
        <f t="shared" si="56"/>
        <v/>
      </c>
      <c r="Y387" s="224"/>
      <c r="Z387" s="224"/>
      <c r="AA387" s="207" t="str">
        <f t="shared" si="57"/>
        <v/>
      </c>
      <c r="AB387" s="224"/>
      <c r="AD387" s="129"/>
      <c r="AE387" s="130" t="str">
        <f t="shared" si="58"/>
        <v/>
      </c>
      <c r="AF387" s="129"/>
      <c r="AG387" s="207" t="str">
        <f t="shared" si="59"/>
        <v/>
      </c>
      <c r="AH387" s="129"/>
      <c r="AI387" s="207" t="str">
        <f t="shared" si="60"/>
        <v/>
      </c>
      <c r="AJ387" s="129"/>
      <c r="AK387" s="207" t="str">
        <f t="shared" si="61"/>
        <v/>
      </c>
      <c r="AP387" s="220"/>
      <c r="AQ387" s="220"/>
      <c r="AR387" s="220"/>
      <c r="AS387" s="220"/>
      <c r="AT387" s="220"/>
      <c r="AU387" s="220"/>
      <c r="AV387" s="220"/>
      <c r="AW387" s="220"/>
      <c r="AX387" s="220"/>
      <c r="AY387" s="220"/>
      <c r="AZ387" s="220"/>
      <c r="BB387" s="207" t="str">
        <f t="shared" si="62"/>
        <v/>
      </c>
      <c r="BC387" s="220"/>
      <c r="BD387" s="220"/>
      <c r="BE387" s="220"/>
      <c r="BF387" s="225"/>
      <c r="BG387" s="220"/>
      <c r="BH387" s="220"/>
      <c r="BI387" s="220"/>
      <c r="BJ387" s="220"/>
      <c r="BK387" s="220"/>
      <c r="BL387" s="220"/>
      <c r="BM387" s="220"/>
    </row>
    <row r="388" spans="1:65" s="119" customFormat="1" x14ac:dyDescent="0.2">
      <c r="A388" s="84"/>
      <c r="B388" s="84"/>
      <c r="C388" s="207" t="str">
        <f t="shared" si="54"/>
        <v/>
      </c>
      <c r="D388" s="73"/>
      <c r="E388" s="124"/>
      <c r="F388" s="220"/>
      <c r="H388" s="220"/>
      <c r="I388" s="224"/>
      <c r="J388" s="224"/>
      <c r="K388" s="224"/>
      <c r="L388" s="207" t="str">
        <f t="shared" si="55"/>
        <v/>
      </c>
      <c r="M388" s="220"/>
      <c r="N388" s="220"/>
      <c r="O388" s="220"/>
      <c r="P388" s="220"/>
      <c r="Q388" s="220"/>
      <c r="R388" s="220"/>
      <c r="S388" s="220"/>
      <c r="T388" s="220"/>
      <c r="U388" s="220"/>
      <c r="W388" s="129"/>
      <c r="X388" s="130" t="str">
        <f t="shared" si="56"/>
        <v/>
      </c>
      <c r="Y388" s="224"/>
      <c r="Z388" s="224"/>
      <c r="AA388" s="207" t="str">
        <f t="shared" si="57"/>
        <v/>
      </c>
      <c r="AB388" s="224"/>
      <c r="AD388" s="129"/>
      <c r="AE388" s="130" t="str">
        <f t="shared" si="58"/>
        <v/>
      </c>
      <c r="AF388" s="129"/>
      <c r="AG388" s="207" t="str">
        <f t="shared" si="59"/>
        <v/>
      </c>
      <c r="AH388" s="129"/>
      <c r="AI388" s="207" t="str">
        <f t="shared" si="60"/>
        <v/>
      </c>
      <c r="AJ388" s="129"/>
      <c r="AK388" s="207" t="str">
        <f t="shared" si="61"/>
        <v/>
      </c>
      <c r="AP388" s="220"/>
      <c r="AQ388" s="220"/>
      <c r="AR388" s="220"/>
      <c r="AS388" s="220"/>
      <c r="AT388" s="220"/>
      <c r="AU388" s="220"/>
      <c r="AV388" s="220"/>
      <c r="AW388" s="220"/>
      <c r="AX388" s="220"/>
      <c r="AY388" s="220"/>
      <c r="AZ388" s="220"/>
      <c r="BB388" s="207" t="str">
        <f t="shared" si="62"/>
        <v/>
      </c>
      <c r="BC388" s="220"/>
      <c r="BD388" s="220"/>
      <c r="BE388" s="220"/>
      <c r="BF388" s="225"/>
      <c r="BG388" s="220"/>
      <c r="BH388" s="220"/>
      <c r="BI388" s="220"/>
      <c r="BJ388" s="220"/>
      <c r="BK388" s="220"/>
      <c r="BL388" s="220"/>
      <c r="BM388" s="220"/>
    </row>
    <row r="389" spans="1:65" s="119" customFormat="1" x14ac:dyDescent="0.2">
      <c r="A389" s="84"/>
      <c r="B389" s="84"/>
      <c r="C389" s="207" t="str">
        <f t="shared" si="54"/>
        <v/>
      </c>
      <c r="D389" s="73"/>
      <c r="E389" s="124"/>
      <c r="F389" s="220"/>
      <c r="H389" s="220"/>
      <c r="I389" s="224"/>
      <c r="J389" s="224"/>
      <c r="K389" s="224"/>
      <c r="L389" s="207" t="str">
        <f t="shared" si="55"/>
        <v/>
      </c>
      <c r="M389" s="220"/>
      <c r="N389" s="220"/>
      <c r="O389" s="220"/>
      <c r="P389" s="220"/>
      <c r="Q389" s="220"/>
      <c r="R389" s="220"/>
      <c r="S389" s="220"/>
      <c r="T389" s="220"/>
      <c r="U389" s="220"/>
      <c r="W389" s="129"/>
      <c r="X389" s="130" t="str">
        <f t="shared" si="56"/>
        <v/>
      </c>
      <c r="Y389" s="224"/>
      <c r="Z389" s="224"/>
      <c r="AA389" s="207" t="str">
        <f t="shared" si="57"/>
        <v/>
      </c>
      <c r="AB389" s="224"/>
      <c r="AD389" s="129"/>
      <c r="AE389" s="130" t="str">
        <f t="shared" si="58"/>
        <v/>
      </c>
      <c r="AF389" s="129"/>
      <c r="AG389" s="207" t="str">
        <f t="shared" si="59"/>
        <v/>
      </c>
      <c r="AH389" s="129"/>
      <c r="AI389" s="207" t="str">
        <f t="shared" si="60"/>
        <v/>
      </c>
      <c r="AJ389" s="129"/>
      <c r="AK389" s="207" t="str">
        <f t="shared" si="61"/>
        <v/>
      </c>
      <c r="AP389" s="220"/>
      <c r="AQ389" s="220"/>
      <c r="AR389" s="220"/>
      <c r="AS389" s="220"/>
      <c r="AT389" s="220"/>
      <c r="AU389" s="220"/>
      <c r="AV389" s="220"/>
      <c r="AW389" s="220"/>
      <c r="AX389" s="220"/>
      <c r="AY389" s="220"/>
      <c r="AZ389" s="220"/>
      <c r="BB389" s="207" t="str">
        <f t="shared" si="62"/>
        <v/>
      </c>
      <c r="BC389" s="220"/>
      <c r="BD389" s="220"/>
      <c r="BE389" s="220"/>
      <c r="BF389" s="225"/>
      <c r="BG389" s="220"/>
      <c r="BH389" s="220"/>
      <c r="BI389" s="220"/>
      <c r="BJ389" s="220"/>
      <c r="BK389" s="220"/>
      <c r="BL389" s="220"/>
      <c r="BM389" s="220"/>
    </row>
    <row r="390" spans="1:65" s="119" customFormat="1" x14ac:dyDescent="0.2">
      <c r="A390" s="84"/>
      <c r="B390" s="84"/>
      <c r="C390" s="207" t="str">
        <f t="shared" si="54"/>
        <v/>
      </c>
      <c r="D390" s="73"/>
      <c r="E390" s="124"/>
      <c r="F390" s="220"/>
      <c r="H390" s="220"/>
      <c r="I390" s="224"/>
      <c r="J390" s="224"/>
      <c r="K390" s="224"/>
      <c r="L390" s="207" t="str">
        <f t="shared" si="55"/>
        <v/>
      </c>
      <c r="M390" s="220"/>
      <c r="N390" s="220"/>
      <c r="O390" s="220"/>
      <c r="P390" s="220"/>
      <c r="Q390" s="220"/>
      <c r="R390" s="220"/>
      <c r="S390" s="220"/>
      <c r="T390" s="220"/>
      <c r="U390" s="220"/>
      <c r="W390" s="129"/>
      <c r="X390" s="130" t="str">
        <f t="shared" si="56"/>
        <v/>
      </c>
      <c r="Y390" s="224"/>
      <c r="Z390" s="224"/>
      <c r="AA390" s="207" t="str">
        <f t="shared" si="57"/>
        <v/>
      </c>
      <c r="AB390" s="224"/>
      <c r="AD390" s="129"/>
      <c r="AE390" s="130" t="str">
        <f t="shared" si="58"/>
        <v/>
      </c>
      <c r="AF390" s="129"/>
      <c r="AG390" s="207" t="str">
        <f t="shared" si="59"/>
        <v/>
      </c>
      <c r="AH390" s="129"/>
      <c r="AI390" s="207" t="str">
        <f t="shared" si="60"/>
        <v/>
      </c>
      <c r="AJ390" s="129"/>
      <c r="AK390" s="207" t="str">
        <f t="shared" si="61"/>
        <v/>
      </c>
      <c r="AP390" s="220"/>
      <c r="AQ390" s="220"/>
      <c r="AR390" s="220"/>
      <c r="AS390" s="220"/>
      <c r="AT390" s="220"/>
      <c r="AU390" s="220"/>
      <c r="AV390" s="220"/>
      <c r="AW390" s="220"/>
      <c r="AX390" s="220"/>
      <c r="AY390" s="220"/>
      <c r="AZ390" s="220"/>
      <c r="BB390" s="207" t="str">
        <f t="shared" si="62"/>
        <v/>
      </c>
      <c r="BC390" s="220"/>
      <c r="BD390" s="220"/>
      <c r="BE390" s="220"/>
      <c r="BF390" s="225"/>
      <c r="BG390" s="220"/>
      <c r="BH390" s="220"/>
      <c r="BI390" s="220"/>
      <c r="BJ390" s="220"/>
      <c r="BK390" s="220"/>
      <c r="BL390" s="220"/>
      <c r="BM390" s="220"/>
    </row>
    <row r="391" spans="1:65" s="119" customFormat="1" x14ac:dyDescent="0.2">
      <c r="A391" s="84"/>
      <c r="B391" s="84"/>
      <c r="C391" s="207" t="str">
        <f t="shared" ref="C391:C454" si="63">IF(D391="","",(VLOOKUP(D391,Generic_Road_Names_Table_Array,2,FALSE)))</f>
        <v/>
      </c>
      <c r="D391" s="73"/>
      <c r="E391" s="124"/>
      <c r="F391" s="220"/>
      <c r="H391" s="220"/>
      <c r="I391" s="224"/>
      <c r="J391" s="224"/>
      <c r="K391" s="224"/>
      <c r="L391" s="207" t="str">
        <f t="shared" ref="L391:L454" si="64">IF(K391="","",(VLOOKUP(K391,Footpaths_Footpath_Position_Table_Array,2,FALSE)))</f>
        <v/>
      </c>
      <c r="M391" s="220"/>
      <c r="N391" s="220"/>
      <c r="O391" s="220"/>
      <c r="P391" s="220"/>
      <c r="Q391" s="220"/>
      <c r="R391" s="220"/>
      <c r="S391" s="220"/>
      <c r="T391" s="220"/>
      <c r="U391" s="220"/>
      <c r="W391" s="129"/>
      <c r="X391" s="130" t="str">
        <f t="shared" ref="X391:X454" si="65">IF(W391="","",(VLOOKUP(W391,Generic_Length_Adjustment_Reason_Table_Array,2,FALSE)))</f>
        <v/>
      </c>
      <c r="Y391" s="224"/>
      <c r="Z391" s="224"/>
      <c r="AA391" s="207" t="str">
        <f t="shared" ref="AA391:AA454" si="66">IF(Z391="","",(VLOOKUP(Z391,Footpaths_Footpath_Surface_Material_Table_Array,2,FALSE)))</f>
        <v/>
      </c>
      <c r="AB391" s="224"/>
      <c r="AD391" s="129"/>
      <c r="AE391" s="130" t="str">
        <f t="shared" ref="AE391:AE454" si="67">IF(AD391="","",VLOOKUP(AD391,Surfacing_Surface_Binder_Table_Array,2,FALSE))</f>
        <v/>
      </c>
      <c r="AF391" s="129"/>
      <c r="AG391" s="207" t="str">
        <f t="shared" ref="AG391:AG454" si="68">IF(AF391="","",VLOOKUP(AF391,Footpaths_Pedestrian_Use_Table_Array,2,FALSE))</f>
        <v/>
      </c>
      <c r="AH391" s="129"/>
      <c r="AI391" s="207" t="str">
        <f t="shared" ref="AI391:AI454" si="69">IF(AH391="","",VLOOKUP(AH391,Footpaths_Pedestrian_Use_Table_Array,2,FALSE))</f>
        <v/>
      </c>
      <c r="AJ391" s="129"/>
      <c r="AK391" s="207" t="str">
        <f t="shared" ref="AK391:AK454" si="70">IF(AJ391="","",VLOOKUP(AJ391,Footpaths_Pedestrian_Use_Table_Array,2,FALSE))</f>
        <v/>
      </c>
      <c r="AP391" s="220"/>
      <c r="AQ391" s="220"/>
      <c r="AR391" s="220"/>
      <c r="AS391" s="220"/>
      <c r="AT391" s="220"/>
      <c r="AU391" s="220"/>
      <c r="AV391" s="220"/>
      <c r="AW391" s="220"/>
      <c r="AX391" s="220"/>
      <c r="AY391" s="220"/>
      <c r="AZ391" s="220"/>
      <c r="BB391" s="207" t="str">
        <f t="shared" ref="BB391:BB454" si="71">IF(BA391="","",VLOOKUP(BA391,Footpaths_Footpath_Purpose_Table_Array,2,FALSE))</f>
        <v/>
      </c>
      <c r="BC391" s="220"/>
      <c r="BD391" s="220"/>
      <c r="BE391" s="220"/>
      <c r="BF391" s="225"/>
      <c r="BG391" s="220"/>
      <c r="BH391" s="220"/>
      <c r="BI391" s="220"/>
      <c r="BJ391" s="220"/>
      <c r="BK391" s="220"/>
      <c r="BL391" s="220"/>
      <c r="BM391" s="220"/>
    </row>
    <row r="392" spans="1:65" s="119" customFormat="1" x14ac:dyDescent="0.2">
      <c r="A392" s="84"/>
      <c r="B392" s="84"/>
      <c r="C392" s="207" t="str">
        <f t="shared" si="63"/>
        <v/>
      </c>
      <c r="D392" s="73"/>
      <c r="E392" s="124"/>
      <c r="F392" s="220"/>
      <c r="H392" s="220"/>
      <c r="I392" s="224"/>
      <c r="J392" s="224"/>
      <c r="K392" s="224"/>
      <c r="L392" s="207" t="str">
        <f t="shared" si="64"/>
        <v/>
      </c>
      <c r="M392" s="220"/>
      <c r="N392" s="220"/>
      <c r="O392" s="220"/>
      <c r="P392" s="220"/>
      <c r="Q392" s="220"/>
      <c r="R392" s="220"/>
      <c r="S392" s="220"/>
      <c r="T392" s="220"/>
      <c r="U392" s="220"/>
      <c r="W392" s="129"/>
      <c r="X392" s="130" t="str">
        <f t="shared" si="65"/>
        <v/>
      </c>
      <c r="Y392" s="224"/>
      <c r="Z392" s="224"/>
      <c r="AA392" s="207" t="str">
        <f t="shared" si="66"/>
        <v/>
      </c>
      <c r="AB392" s="224"/>
      <c r="AD392" s="129"/>
      <c r="AE392" s="130" t="str">
        <f t="shared" si="67"/>
        <v/>
      </c>
      <c r="AF392" s="129"/>
      <c r="AG392" s="207" t="str">
        <f t="shared" si="68"/>
        <v/>
      </c>
      <c r="AH392" s="129"/>
      <c r="AI392" s="207" t="str">
        <f t="shared" si="69"/>
        <v/>
      </c>
      <c r="AJ392" s="129"/>
      <c r="AK392" s="207" t="str">
        <f t="shared" si="70"/>
        <v/>
      </c>
      <c r="AP392" s="220"/>
      <c r="AQ392" s="220"/>
      <c r="AR392" s="220"/>
      <c r="AS392" s="220"/>
      <c r="AT392" s="220"/>
      <c r="AU392" s="220"/>
      <c r="AV392" s="220"/>
      <c r="AW392" s="220"/>
      <c r="AX392" s="220"/>
      <c r="AY392" s="220"/>
      <c r="AZ392" s="220"/>
      <c r="BB392" s="207" t="str">
        <f t="shared" si="71"/>
        <v/>
      </c>
      <c r="BC392" s="220"/>
      <c r="BD392" s="220"/>
      <c r="BE392" s="220"/>
      <c r="BF392" s="225"/>
      <c r="BG392" s="220"/>
      <c r="BH392" s="220"/>
      <c r="BI392" s="220"/>
      <c r="BJ392" s="220"/>
      <c r="BK392" s="220"/>
      <c r="BL392" s="220"/>
      <c r="BM392" s="220"/>
    </row>
    <row r="393" spans="1:65" s="119" customFormat="1" x14ac:dyDescent="0.2">
      <c r="A393" s="84"/>
      <c r="B393" s="84"/>
      <c r="C393" s="207" t="str">
        <f t="shared" si="63"/>
        <v/>
      </c>
      <c r="D393" s="73"/>
      <c r="E393" s="124"/>
      <c r="F393" s="220"/>
      <c r="H393" s="220"/>
      <c r="I393" s="224"/>
      <c r="J393" s="224"/>
      <c r="K393" s="224"/>
      <c r="L393" s="207" t="str">
        <f t="shared" si="64"/>
        <v/>
      </c>
      <c r="M393" s="220"/>
      <c r="N393" s="220"/>
      <c r="O393" s="220"/>
      <c r="P393" s="220"/>
      <c r="Q393" s="220"/>
      <c r="R393" s="220"/>
      <c r="S393" s="220"/>
      <c r="T393" s="220"/>
      <c r="U393" s="220"/>
      <c r="W393" s="129"/>
      <c r="X393" s="130" t="str">
        <f t="shared" si="65"/>
        <v/>
      </c>
      <c r="Y393" s="224"/>
      <c r="Z393" s="224"/>
      <c r="AA393" s="207" t="str">
        <f t="shared" si="66"/>
        <v/>
      </c>
      <c r="AB393" s="224"/>
      <c r="AD393" s="129"/>
      <c r="AE393" s="130" t="str">
        <f t="shared" si="67"/>
        <v/>
      </c>
      <c r="AF393" s="129"/>
      <c r="AG393" s="207" t="str">
        <f t="shared" si="68"/>
        <v/>
      </c>
      <c r="AH393" s="129"/>
      <c r="AI393" s="207" t="str">
        <f t="shared" si="69"/>
        <v/>
      </c>
      <c r="AJ393" s="129"/>
      <c r="AK393" s="207" t="str">
        <f t="shared" si="70"/>
        <v/>
      </c>
      <c r="AP393" s="220"/>
      <c r="AQ393" s="220"/>
      <c r="AR393" s="220"/>
      <c r="AS393" s="220"/>
      <c r="AT393" s="220"/>
      <c r="AU393" s="220"/>
      <c r="AV393" s="220"/>
      <c r="AW393" s="220"/>
      <c r="AX393" s="220"/>
      <c r="AY393" s="220"/>
      <c r="AZ393" s="220"/>
      <c r="BB393" s="207" t="str">
        <f t="shared" si="71"/>
        <v/>
      </c>
      <c r="BC393" s="220"/>
      <c r="BD393" s="220"/>
      <c r="BE393" s="220"/>
      <c r="BF393" s="225"/>
      <c r="BG393" s="220"/>
      <c r="BH393" s="220"/>
      <c r="BI393" s="220"/>
      <c r="BJ393" s="220"/>
      <c r="BK393" s="220"/>
      <c r="BL393" s="220"/>
      <c r="BM393" s="220"/>
    </row>
    <row r="394" spans="1:65" s="119" customFormat="1" x14ac:dyDescent="0.2">
      <c r="A394" s="84"/>
      <c r="B394" s="84"/>
      <c r="C394" s="207" t="str">
        <f t="shared" si="63"/>
        <v/>
      </c>
      <c r="D394" s="73"/>
      <c r="E394" s="124"/>
      <c r="F394" s="220"/>
      <c r="H394" s="220"/>
      <c r="I394" s="224"/>
      <c r="J394" s="224"/>
      <c r="K394" s="224"/>
      <c r="L394" s="207" t="str">
        <f t="shared" si="64"/>
        <v/>
      </c>
      <c r="M394" s="220"/>
      <c r="N394" s="220"/>
      <c r="O394" s="220"/>
      <c r="P394" s="220"/>
      <c r="Q394" s="220"/>
      <c r="R394" s="220"/>
      <c r="S394" s="220"/>
      <c r="T394" s="220"/>
      <c r="U394" s="220"/>
      <c r="W394" s="129"/>
      <c r="X394" s="130" t="str">
        <f t="shared" si="65"/>
        <v/>
      </c>
      <c r="Y394" s="224"/>
      <c r="Z394" s="224"/>
      <c r="AA394" s="207" t="str">
        <f t="shared" si="66"/>
        <v/>
      </c>
      <c r="AB394" s="224"/>
      <c r="AD394" s="129"/>
      <c r="AE394" s="130" t="str">
        <f t="shared" si="67"/>
        <v/>
      </c>
      <c r="AF394" s="129"/>
      <c r="AG394" s="207" t="str">
        <f t="shared" si="68"/>
        <v/>
      </c>
      <c r="AH394" s="129"/>
      <c r="AI394" s="207" t="str">
        <f t="shared" si="69"/>
        <v/>
      </c>
      <c r="AJ394" s="129"/>
      <c r="AK394" s="207" t="str">
        <f t="shared" si="70"/>
        <v/>
      </c>
      <c r="AP394" s="220"/>
      <c r="AQ394" s="220"/>
      <c r="AR394" s="220"/>
      <c r="AS394" s="220"/>
      <c r="AT394" s="220"/>
      <c r="AU394" s="220"/>
      <c r="AV394" s="220"/>
      <c r="AW394" s="220"/>
      <c r="AX394" s="220"/>
      <c r="AY394" s="220"/>
      <c r="AZ394" s="220"/>
      <c r="BB394" s="207" t="str">
        <f t="shared" si="71"/>
        <v/>
      </c>
      <c r="BC394" s="220"/>
      <c r="BD394" s="220"/>
      <c r="BE394" s="220"/>
      <c r="BF394" s="225"/>
      <c r="BG394" s="220"/>
      <c r="BH394" s="220"/>
      <c r="BI394" s="220"/>
      <c r="BJ394" s="220"/>
      <c r="BK394" s="220"/>
      <c r="BL394" s="220"/>
      <c r="BM394" s="220"/>
    </row>
    <row r="395" spans="1:65" s="119" customFormat="1" x14ac:dyDescent="0.2">
      <c r="A395" s="84"/>
      <c r="B395" s="84"/>
      <c r="C395" s="207" t="str">
        <f t="shared" si="63"/>
        <v/>
      </c>
      <c r="D395" s="73"/>
      <c r="E395" s="124"/>
      <c r="F395" s="220"/>
      <c r="H395" s="220"/>
      <c r="I395" s="224"/>
      <c r="J395" s="224"/>
      <c r="K395" s="224"/>
      <c r="L395" s="207" t="str">
        <f t="shared" si="64"/>
        <v/>
      </c>
      <c r="M395" s="220"/>
      <c r="N395" s="220"/>
      <c r="O395" s="220"/>
      <c r="P395" s="220"/>
      <c r="Q395" s="220"/>
      <c r="R395" s="220"/>
      <c r="S395" s="220"/>
      <c r="T395" s="220"/>
      <c r="U395" s="220"/>
      <c r="W395" s="129"/>
      <c r="X395" s="130" t="str">
        <f t="shared" si="65"/>
        <v/>
      </c>
      <c r="Y395" s="224"/>
      <c r="Z395" s="224"/>
      <c r="AA395" s="207" t="str">
        <f t="shared" si="66"/>
        <v/>
      </c>
      <c r="AB395" s="224"/>
      <c r="AD395" s="129"/>
      <c r="AE395" s="130" t="str">
        <f t="shared" si="67"/>
        <v/>
      </c>
      <c r="AF395" s="129"/>
      <c r="AG395" s="207" t="str">
        <f t="shared" si="68"/>
        <v/>
      </c>
      <c r="AH395" s="129"/>
      <c r="AI395" s="207" t="str">
        <f t="shared" si="69"/>
        <v/>
      </c>
      <c r="AJ395" s="129"/>
      <c r="AK395" s="207" t="str">
        <f t="shared" si="70"/>
        <v/>
      </c>
      <c r="AP395" s="220"/>
      <c r="AQ395" s="220"/>
      <c r="AR395" s="220"/>
      <c r="AS395" s="220"/>
      <c r="AT395" s="220"/>
      <c r="AU395" s="220"/>
      <c r="AV395" s="220"/>
      <c r="AW395" s="220"/>
      <c r="AX395" s="220"/>
      <c r="AY395" s="220"/>
      <c r="AZ395" s="220"/>
      <c r="BB395" s="207" t="str">
        <f t="shared" si="71"/>
        <v/>
      </c>
      <c r="BC395" s="220"/>
      <c r="BD395" s="220"/>
      <c r="BE395" s="220"/>
      <c r="BF395" s="225"/>
      <c r="BG395" s="220"/>
      <c r="BH395" s="220"/>
      <c r="BI395" s="220"/>
      <c r="BJ395" s="220"/>
      <c r="BK395" s="220"/>
      <c r="BL395" s="220"/>
      <c r="BM395" s="220"/>
    </row>
    <row r="396" spans="1:65" s="119" customFormat="1" x14ac:dyDescent="0.2">
      <c r="A396" s="84"/>
      <c r="B396" s="84"/>
      <c r="C396" s="207" t="str">
        <f t="shared" si="63"/>
        <v/>
      </c>
      <c r="D396" s="73"/>
      <c r="E396" s="124"/>
      <c r="F396" s="220"/>
      <c r="H396" s="220"/>
      <c r="I396" s="224"/>
      <c r="J396" s="224"/>
      <c r="K396" s="224"/>
      <c r="L396" s="207" t="str">
        <f t="shared" si="64"/>
        <v/>
      </c>
      <c r="M396" s="220"/>
      <c r="N396" s="220"/>
      <c r="O396" s="220"/>
      <c r="P396" s="220"/>
      <c r="Q396" s="220"/>
      <c r="R396" s="220"/>
      <c r="S396" s="220"/>
      <c r="T396" s="220"/>
      <c r="U396" s="220"/>
      <c r="W396" s="129"/>
      <c r="X396" s="130" t="str">
        <f t="shared" si="65"/>
        <v/>
      </c>
      <c r="Y396" s="224"/>
      <c r="Z396" s="224"/>
      <c r="AA396" s="207" t="str">
        <f t="shared" si="66"/>
        <v/>
      </c>
      <c r="AB396" s="224"/>
      <c r="AD396" s="129"/>
      <c r="AE396" s="130" t="str">
        <f t="shared" si="67"/>
        <v/>
      </c>
      <c r="AF396" s="129"/>
      <c r="AG396" s="207" t="str">
        <f t="shared" si="68"/>
        <v/>
      </c>
      <c r="AH396" s="129"/>
      <c r="AI396" s="207" t="str">
        <f t="shared" si="69"/>
        <v/>
      </c>
      <c r="AJ396" s="129"/>
      <c r="AK396" s="207" t="str">
        <f t="shared" si="70"/>
        <v/>
      </c>
      <c r="AP396" s="220"/>
      <c r="AQ396" s="220"/>
      <c r="AR396" s="220"/>
      <c r="AS396" s="220"/>
      <c r="AT396" s="220"/>
      <c r="AU396" s="220"/>
      <c r="AV396" s="220"/>
      <c r="AW396" s="220"/>
      <c r="AX396" s="220"/>
      <c r="AY396" s="220"/>
      <c r="AZ396" s="220"/>
      <c r="BB396" s="207" t="str">
        <f t="shared" si="71"/>
        <v/>
      </c>
      <c r="BC396" s="220"/>
      <c r="BD396" s="220"/>
      <c r="BE396" s="220"/>
      <c r="BF396" s="225"/>
      <c r="BG396" s="220"/>
      <c r="BH396" s="220"/>
      <c r="BI396" s="220"/>
      <c r="BJ396" s="220"/>
      <c r="BK396" s="220"/>
      <c r="BL396" s="220"/>
      <c r="BM396" s="220"/>
    </row>
    <row r="397" spans="1:65" s="119" customFormat="1" x14ac:dyDescent="0.2">
      <c r="A397" s="84"/>
      <c r="B397" s="84"/>
      <c r="C397" s="207" t="str">
        <f t="shared" si="63"/>
        <v/>
      </c>
      <c r="D397" s="73"/>
      <c r="E397" s="124"/>
      <c r="F397" s="220"/>
      <c r="H397" s="220"/>
      <c r="I397" s="224"/>
      <c r="J397" s="224"/>
      <c r="K397" s="224"/>
      <c r="L397" s="207" t="str">
        <f t="shared" si="64"/>
        <v/>
      </c>
      <c r="M397" s="220"/>
      <c r="N397" s="220"/>
      <c r="O397" s="220"/>
      <c r="P397" s="220"/>
      <c r="Q397" s="220"/>
      <c r="R397" s="220"/>
      <c r="S397" s="220"/>
      <c r="T397" s="220"/>
      <c r="U397" s="220"/>
      <c r="W397" s="129"/>
      <c r="X397" s="130" t="str">
        <f t="shared" si="65"/>
        <v/>
      </c>
      <c r="Y397" s="224"/>
      <c r="Z397" s="224"/>
      <c r="AA397" s="207" t="str">
        <f t="shared" si="66"/>
        <v/>
      </c>
      <c r="AB397" s="224"/>
      <c r="AD397" s="129"/>
      <c r="AE397" s="130" t="str">
        <f t="shared" si="67"/>
        <v/>
      </c>
      <c r="AF397" s="129"/>
      <c r="AG397" s="207" t="str">
        <f t="shared" si="68"/>
        <v/>
      </c>
      <c r="AH397" s="129"/>
      <c r="AI397" s="207" t="str">
        <f t="shared" si="69"/>
        <v/>
      </c>
      <c r="AJ397" s="129"/>
      <c r="AK397" s="207" t="str">
        <f t="shared" si="70"/>
        <v/>
      </c>
      <c r="AP397" s="220"/>
      <c r="AQ397" s="220"/>
      <c r="AR397" s="220"/>
      <c r="AS397" s="220"/>
      <c r="AT397" s="220"/>
      <c r="AU397" s="220"/>
      <c r="AV397" s="220"/>
      <c r="AW397" s="220"/>
      <c r="AX397" s="220"/>
      <c r="AY397" s="220"/>
      <c r="AZ397" s="220"/>
      <c r="BB397" s="207" t="str">
        <f t="shared" si="71"/>
        <v/>
      </c>
      <c r="BC397" s="220"/>
      <c r="BD397" s="220"/>
      <c r="BE397" s="220"/>
      <c r="BF397" s="225"/>
      <c r="BG397" s="220"/>
      <c r="BH397" s="220"/>
      <c r="BI397" s="220"/>
      <c r="BJ397" s="220"/>
      <c r="BK397" s="220"/>
      <c r="BL397" s="220"/>
      <c r="BM397" s="220"/>
    </row>
    <row r="398" spans="1:65" s="119" customFormat="1" x14ac:dyDescent="0.2">
      <c r="A398" s="84"/>
      <c r="B398" s="84"/>
      <c r="C398" s="207" t="str">
        <f t="shared" si="63"/>
        <v/>
      </c>
      <c r="D398" s="73"/>
      <c r="E398" s="124"/>
      <c r="F398" s="220"/>
      <c r="H398" s="220"/>
      <c r="I398" s="224"/>
      <c r="J398" s="224"/>
      <c r="K398" s="224"/>
      <c r="L398" s="207" t="str">
        <f t="shared" si="64"/>
        <v/>
      </c>
      <c r="M398" s="220"/>
      <c r="N398" s="220"/>
      <c r="O398" s="220"/>
      <c r="P398" s="220"/>
      <c r="Q398" s="220"/>
      <c r="R398" s="220"/>
      <c r="S398" s="220"/>
      <c r="T398" s="220"/>
      <c r="U398" s="220"/>
      <c r="W398" s="129"/>
      <c r="X398" s="130" t="str">
        <f t="shared" si="65"/>
        <v/>
      </c>
      <c r="Y398" s="224"/>
      <c r="Z398" s="224"/>
      <c r="AA398" s="207" t="str">
        <f t="shared" si="66"/>
        <v/>
      </c>
      <c r="AB398" s="224"/>
      <c r="AD398" s="129"/>
      <c r="AE398" s="130" t="str">
        <f t="shared" si="67"/>
        <v/>
      </c>
      <c r="AF398" s="129"/>
      <c r="AG398" s="207" t="str">
        <f t="shared" si="68"/>
        <v/>
      </c>
      <c r="AH398" s="129"/>
      <c r="AI398" s="207" t="str">
        <f t="shared" si="69"/>
        <v/>
      </c>
      <c r="AJ398" s="129"/>
      <c r="AK398" s="207" t="str">
        <f t="shared" si="70"/>
        <v/>
      </c>
      <c r="AP398" s="220"/>
      <c r="AQ398" s="220"/>
      <c r="AR398" s="220"/>
      <c r="AS398" s="220"/>
      <c r="AT398" s="220"/>
      <c r="AU398" s="220"/>
      <c r="AV398" s="220"/>
      <c r="AW398" s="220"/>
      <c r="AX398" s="220"/>
      <c r="AY398" s="220"/>
      <c r="AZ398" s="220"/>
      <c r="BB398" s="207" t="str">
        <f t="shared" si="71"/>
        <v/>
      </c>
      <c r="BC398" s="220"/>
      <c r="BD398" s="220"/>
      <c r="BE398" s="220"/>
      <c r="BF398" s="225"/>
      <c r="BG398" s="220"/>
      <c r="BH398" s="220"/>
      <c r="BI398" s="220"/>
      <c r="BJ398" s="220"/>
      <c r="BK398" s="220"/>
      <c r="BL398" s="220"/>
      <c r="BM398" s="220"/>
    </row>
    <row r="399" spans="1:65" s="119" customFormat="1" x14ac:dyDescent="0.2">
      <c r="A399" s="84"/>
      <c r="B399" s="84"/>
      <c r="C399" s="207" t="str">
        <f t="shared" si="63"/>
        <v/>
      </c>
      <c r="D399" s="73"/>
      <c r="E399" s="124"/>
      <c r="F399" s="220"/>
      <c r="H399" s="220"/>
      <c r="I399" s="224"/>
      <c r="J399" s="224"/>
      <c r="K399" s="224"/>
      <c r="L399" s="207" t="str">
        <f t="shared" si="64"/>
        <v/>
      </c>
      <c r="M399" s="220"/>
      <c r="N399" s="220"/>
      <c r="O399" s="220"/>
      <c r="P399" s="220"/>
      <c r="Q399" s="220"/>
      <c r="R399" s="220"/>
      <c r="S399" s="220"/>
      <c r="T399" s="220"/>
      <c r="U399" s="220"/>
      <c r="W399" s="129"/>
      <c r="X399" s="130" t="str">
        <f t="shared" si="65"/>
        <v/>
      </c>
      <c r="Y399" s="224"/>
      <c r="Z399" s="224"/>
      <c r="AA399" s="207" t="str">
        <f t="shared" si="66"/>
        <v/>
      </c>
      <c r="AB399" s="224"/>
      <c r="AD399" s="129"/>
      <c r="AE399" s="130" t="str">
        <f t="shared" si="67"/>
        <v/>
      </c>
      <c r="AF399" s="129"/>
      <c r="AG399" s="207" t="str">
        <f t="shared" si="68"/>
        <v/>
      </c>
      <c r="AH399" s="129"/>
      <c r="AI399" s="207" t="str">
        <f t="shared" si="69"/>
        <v/>
      </c>
      <c r="AJ399" s="129"/>
      <c r="AK399" s="207" t="str">
        <f t="shared" si="70"/>
        <v/>
      </c>
      <c r="AP399" s="220"/>
      <c r="AQ399" s="220"/>
      <c r="AR399" s="220"/>
      <c r="AS399" s="220"/>
      <c r="AT399" s="220"/>
      <c r="AU399" s="220"/>
      <c r="AV399" s="220"/>
      <c r="AW399" s="220"/>
      <c r="AX399" s="220"/>
      <c r="AY399" s="220"/>
      <c r="AZ399" s="220"/>
      <c r="BB399" s="207" t="str">
        <f t="shared" si="71"/>
        <v/>
      </c>
      <c r="BC399" s="220"/>
      <c r="BD399" s="220"/>
      <c r="BE399" s="220"/>
      <c r="BF399" s="225"/>
      <c r="BG399" s="220"/>
      <c r="BH399" s="220"/>
      <c r="BI399" s="220"/>
      <c r="BJ399" s="220"/>
      <c r="BK399" s="220"/>
      <c r="BL399" s="220"/>
      <c r="BM399" s="220"/>
    </row>
    <row r="400" spans="1:65" s="119" customFormat="1" x14ac:dyDescent="0.2">
      <c r="A400" s="84"/>
      <c r="B400" s="84"/>
      <c r="C400" s="207" t="str">
        <f t="shared" si="63"/>
        <v/>
      </c>
      <c r="D400" s="73"/>
      <c r="E400" s="124"/>
      <c r="F400" s="220"/>
      <c r="H400" s="220"/>
      <c r="I400" s="224"/>
      <c r="J400" s="224"/>
      <c r="K400" s="224"/>
      <c r="L400" s="207" t="str">
        <f t="shared" si="64"/>
        <v/>
      </c>
      <c r="M400" s="220"/>
      <c r="N400" s="220"/>
      <c r="O400" s="220"/>
      <c r="P400" s="220"/>
      <c r="Q400" s="220"/>
      <c r="R400" s="220"/>
      <c r="S400" s="220"/>
      <c r="T400" s="220"/>
      <c r="U400" s="220"/>
      <c r="W400" s="129"/>
      <c r="X400" s="130" t="str">
        <f t="shared" si="65"/>
        <v/>
      </c>
      <c r="Y400" s="224"/>
      <c r="Z400" s="224"/>
      <c r="AA400" s="207" t="str">
        <f t="shared" si="66"/>
        <v/>
      </c>
      <c r="AB400" s="224"/>
      <c r="AD400" s="129"/>
      <c r="AE400" s="130" t="str">
        <f t="shared" si="67"/>
        <v/>
      </c>
      <c r="AF400" s="129"/>
      <c r="AG400" s="207" t="str">
        <f t="shared" si="68"/>
        <v/>
      </c>
      <c r="AH400" s="129"/>
      <c r="AI400" s="207" t="str">
        <f t="shared" si="69"/>
        <v/>
      </c>
      <c r="AJ400" s="129"/>
      <c r="AK400" s="207" t="str">
        <f t="shared" si="70"/>
        <v/>
      </c>
      <c r="AP400" s="220"/>
      <c r="AQ400" s="220"/>
      <c r="AR400" s="220"/>
      <c r="AS400" s="220"/>
      <c r="AT400" s="220"/>
      <c r="AU400" s="220"/>
      <c r="AV400" s="220"/>
      <c r="AW400" s="220"/>
      <c r="AX400" s="220"/>
      <c r="AY400" s="220"/>
      <c r="AZ400" s="220"/>
      <c r="BB400" s="207" t="str">
        <f t="shared" si="71"/>
        <v/>
      </c>
      <c r="BC400" s="220"/>
      <c r="BD400" s="220"/>
      <c r="BE400" s="220"/>
      <c r="BF400" s="225"/>
      <c r="BG400" s="220"/>
      <c r="BH400" s="220"/>
      <c r="BI400" s="220"/>
      <c r="BJ400" s="220"/>
      <c r="BK400" s="220"/>
      <c r="BL400" s="220"/>
      <c r="BM400" s="220"/>
    </row>
    <row r="401" spans="1:65" s="119" customFormat="1" x14ac:dyDescent="0.2">
      <c r="A401" s="84"/>
      <c r="B401" s="84"/>
      <c r="C401" s="207" t="str">
        <f t="shared" si="63"/>
        <v/>
      </c>
      <c r="D401" s="73"/>
      <c r="E401" s="124"/>
      <c r="F401" s="220"/>
      <c r="H401" s="220"/>
      <c r="I401" s="224"/>
      <c r="J401" s="224"/>
      <c r="K401" s="224"/>
      <c r="L401" s="207" t="str">
        <f t="shared" si="64"/>
        <v/>
      </c>
      <c r="M401" s="220"/>
      <c r="N401" s="220"/>
      <c r="O401" s="220"/>
      <c r="P401" s="220"/>
      <c r="Q401" s="220"/>
      <c r="R401" s="220"/>
      <c r="S401" s="220"/>
      <c r="T401" s="220"/>
      <c r="U401" s="220"/>
      <c r="W401" s="129"/>
      <c r="X401" s="130" t="str">
        <f t="shared" si="65"/>
        <v/>
      </c>
      <c r="Y401" s="224"/>
      <c r="Z401" s="224"/>
      <c r="AA401" s="207" t="str">
        <f t="shared" si="66"/>
        <v/>
      </c>
      <c r="AB401" s="224"/>
      <c r="AD401" s="129"/>
      <c r="AE401" s="130" t="str">
        <f t="shared" si="67"/>
        <v/>
      </c>
      <c r="AF401" s="129"/>
      <c r="AG401" s="207" t="str">
        <f t="shared" si="68"/>
        <v/>
      </c>
      <c r="AH401" s="129"/>
      <c r="AI401" s="207" t="str">
        <f t="shared" si="69"/>
        <v/>
      </c>
      <c r="AJ401" s="129"/>
      <c r="AK401" s="207" t="str">
        <f t="shared" si="70"/>
        <v/>
      </c>
      <c r="AP401" s="220"/>
      <c r="AQ401" s="220"/>
      <c r="AR401" s="220"/>
      <c r="AS401" s="220"/>
      <c r="AT401" s="220"/>
      <c r="AU401" s="220"/>
      <c r="AV401" s="220"/>
      <c r="AW401" s="220"/>
      <c r="AX401" s="220"/>
      <c r="AY401" s="220"/>
      <c r="AZ401" s="220"/>
      <c r="BB401" s="207" t="str">
        <f t="shared" si="71"/>
        <v/>
      </c>
      <c r="BC401" s="220"/>
      <c r="BD401" s="220"/>
      <c r="BE401" s="220"/>
      <c r="BF401" s="225"/>
      <c r="BG401" s="220"/>
      <c r="BH401" s="220"/>
      <c r="BI401" s="220"/>
      <c r="BJ401" s="220"/>
      <c r="BK401" s="220"/>
      <c r="BL401" s="220"/>
      <c r="BM401" s="220"/>
    </row>
    <row r="402" spans="1:65" s="119" customFormat="1" x14ac:dyDescent="0.2">
      <c r="A402" s="84"/>
      <c r="B402" s="84"/>
      <c r="C402" s="207" t="str">
        <f t="shared" si="63"/>
        <v/>
      </c>
      <c r="D402" s="73"/>
      <c r="E402" s="124"/>
      <c r="F402" s="220"/>
      <c r="H402" s="220"/>
      <c r="I402" s="224"/>
      <c r="J402" s="224"/>
      <c r="K402" s="224"/>
      <c r="L402" s="207" t="str">
        <f t="shared" si="64"/>
        <v/>
      </c>
      <c r="M402" s="220"/>
      <c r="N402" s="220"/>
      <c r="O402" s="220"/>
      <c r="P402" s="220"/>
      <c r="Q402" s="220"/>
      <c r="R402" s="220"/>
      <c r="S402" s="220"/>
      <c r="T402" s="220"/>
      <c r="U402" s="220"/>
      <c r="W402" s="129"/>
      <c r="X402" s="130" t="str">
        <f t="shared" si="65"/>
        <v/>
      </c>
      <c r="Y402" s="224"/>
      <c r="Z402" s="224"/>
      <c r="AA402" s="207" t="str">
        <f t="shared" si="66"/>
        <v/>
      </c>
      <c r="AB402" s="224"/>
      <c r="AD402" s="129"/>
      <c r="AE402" s="130" t="str">
        <f t="shared" si="67"/>
        <v/>
      </c>
      <c r="AF402" s="129"/>
      <c r="AG402" s="207" t="str">
        <f t="shared" si="68"/>
        <v/>
      </c>
      <c r="AH402" s="129"/>
      <c r="AI402" s="207" t="str">
        <f t="shared" si="69"/>
        <v/>
      </c>
      <c r="AJ402" s="129"/>
      <c r="AK402" s="207" t="str">
        <f t="shared" si="70"/>
        <v/>
      </c>
      <c r="AP402" s="220"/>
      <c r="AQ402" s="220"/>
      <c r="AR402" s="220"/>
      <c r="AS402" s="220"/>
      <c r="AT402" s="220"/>
      <c r="AU402" s="220"/>
      <c r="AV402" s="220"/>
      <c r="AW402" s="220"/>
      <c r="AX402" s="220"/>
      <c r="AY402" s="220"/>
      <c r="AZ402" s="220"/>
      <c r="BB402" s="207" t="str">
        <f t="shared" si="71"/>
        <v/>
      </c>
      <c r="BC402" s="220"/>
      <c r="BD402" s="220"/>
      <c r="BE402" s="220"/>
      <c r="BF402" s="225"/>
      <c r="BG402" s="220"/>
      <c r="BH402" s="220"/>
      <c r="BI402" s="220"/>
      <c r="BJ402" s="220"/>
      <c r="BK402" s="220"/>
      <c r="BL402" s="220"/>
      <c r="BM402" s="220"/>
    </row>
    <row r="403" spans="1:65" s="119" customFormat="1" x14ac:dyDescent="0.2">
      <c r="A403" s="84"/>
      <c r="B403" s="84"/>
      <c r="C403" s="207" t="str">
        <f t="shared" si="63"/>
        <v/>
      </c>
      <c r="D403" s="73"/>
      <c r="E403" s="124"/>
      <c r="F403" s="220"/>
      <c r="H403" s="220"/>
      <c r="I403" s="224"/>
      <c r="J403" s="224"/>
      <c r="K403" s="224"/>
      <c r="L403" s="207" t="str">
        <f t="shared" si="64"/>
        <v/>
      </c>
      <c r="M403" s="220"/>
      <c r="N403" s="220"/>
      <c r="O403" s="220"/>
      <c r="P403" s="220"/>
      <c r="Q403" s="220"/>
      <c r="R403" s="220"/>
      <c r="S403" s="220"/>
      <c r="T403" s="220"/>
      <c r="U403" s="220"/>
      <c r="W403" s="129"/>
      <c r="X403" s="130" t="str">
        <f t="shared" si="65"/>
        <v/>
      </c>
      <c r="Y403" s="224"/>
      <c r="Z403" s="224"/>
      <c r="AA403" s="207" t="str">
        <f t="shared" si="66"/>
        <v/>
      </c>
      <c r="AB403" s="224"/>
      <c r="AD403" s="129"/>
      <c r="AE403" s="130" t="str">
        <f t="shared" si="67"/>
        <v/>
      </c>
      <c r="AF403" s="129"/>
      <c r="AG403" s="207" t="str">
        <f t="shared" si="68"/>
        <v/>
      </c>
      <c r="AH403" s="129"/>
      <c r="AI403" s="207" t="str">
        <f t="shared" si="69"/>
        <v/>
      </c>
      <c r="AJ403" s="129"/>
      <c r="AK403" s="207" t="str">
        <f t="shared" si="70"/>
        <v/>
      </c>
      <c r="AP403" s="220"/>
      <c r="AQ403" s="220"/>
      <c r="AR403" s="220"/>
      <c r="AS403" s="220"/>
      <c r="AT403" s="220"/>
      <c r="AU403" s="220"/>
      <c r="AV403" s="220"/>
      <c r="AW403" s="220"/>
      <c r="AX403" s="220"/>
      <c r="AY403" s="220"/>
      <c r="AZ403" s="220"/>
      <c r="BB403" s="207" t="str">
        <f t="shared" si="71"/>
        <v/>
      </c>
      <c r="BC403" s="220"/>
      <c r="BD403" s="220"/>
      <c r="BE403" s="220"/>
      <c r="BF403" s="225"/>
      <c r="BG403" s="220"/>
      <c r="BH403" s="220"/>
      <c r="BI403" s="220"/>
      <c r="BJ403" s="220"/>
      <c r="BK403" s="220"/>
      <c r="BL403" s="220"/>
      <c r="BM403" s="220"/>
    </row>
    <row r="404" spans="1:65" s="119" customFormat="1" x14ac:dyDescent="0.2">
      <c r="A404" s="84"/>
      <c r="B404" s="84"/>
      <c r="C404" s="207" t="str">
        <f t="shared" si="63"/>
        <v/>
      </c>
      <c r="D404" s="73"/>
      <c r="E404" s="124"/>
      <c r="F404" s="220"/>
      <c r="H404" s="220"/>
      <c r="I404" s="224"/>
      <c r="J404" s="224"/>
      <c r="K404" s="224"/>
      <c r="L404" s="207" t="str">
        <f t="shared" si="64"/>
        <v/>
      </c>
      <c r="M404" s="220"/>
      <c r="N404" s="220"/>
      <c r="O404" s="220"/>
      <c r="P404" s="220"/>
      <c r="Q404" s="220"/>
      <c r="R404" s="220"/>
      <c r="S404" s="220"/>
      <c r="T404" s="220"/>
      <c r="U404" s="220"/>
      <c r="W404" s="129"/>
      <c r="X404" s="130" t="str">
        <f t="shared" si="65"/>
        <v/>
      </c>
      <c r="Y404" s="224"/>
      <c r="Z404" s="224"/>
      <c r="AA404" s="207" t="str">
        <f t="shared" si="66"/>
        <v/>
      </c>
      <c r="AB404" s="224"/>
      <c r="AD404" s="129"/>
      <c r="AE404" s="130" t="str">
        <f t="shared" si="67"/>
        <v/>
      </c>
      <c r="AF404" s="129"/>
      <c r="AG404" s="207" t="str">
        <f t="shared" si="68"/>
        <v/>
      </c>
      <c r="AH404" s="129"/>
      <c r="AI404" s="207" t="str">
        <f t="shared" si="69"/>
        <v/>
      </c>
      <c r="AJ404" s="129"/>
      <c r="AK404" s="207" t="str">
        <f t="shared" si="70"/>
        <v/>
      </c>
      <c r="AP404" s="220"/>
      <c r="AQ404" s="220"/>
      <c r="AR404" s="220"/>
      <c r="AS404" s="220"/>
      <c r="AT404" s="220"/>
      <c r="AU404" s="220"/>
      <c r="AV404" s="220"/>
      <c r="AW404" s="220"/>
      <c r="AX404" s="220"/>
      <c r="AY404" s="220"/>
      <c r="AZ404" s="220"/>
      <c r="BB404" s="207" t="str">
        <f t="shared" si="71"/>
        <v/>
      </c>
      <c r="BC404" s="220"/>
      <c r="BD404" s="220"/>
      <c r="BE404" s="220"/>
      <c r="BF404" s="225"/>
      <c r="BG404" s="220"/>
      <c r="BH404" s="220"/>
      <c r="BI404" s="220"/>
      <c r="BJ404" s="220"/>
      <c r="BK404" s="220"/>
      <c r="BL404" s="220"/>
      <c r="BM404" s="220"/>
    </row>
    <row r="405" spans="1:65" s="119" customFormat="1" x14ac:dyDescent="0.2">
      <c r="A405" s="84"/>
      <c r="B405" s="84"/>
      <c r="C405" s="207" t="str">
        <f t="shared" si="63"/>
        <v/>
      </c>
      <c r="D405" s="73"/>
      <c r="E405" s="124"/>
      <c r="F405" s="220"/>
      <c r="H405" s="220"/>
      <c r="I405" s="224"/>
      <c r="J405" s="224"/>
      <c r="K405" s="224"/>
      <c r="L405" s="207" t="str">
        <f t="shared" si="64"/>
        <v/>
      </c>
      <c r="M405" s="220"/>
      <c r="N405" s="220"/>
      <c r="O405" s="220"/>
      <c r="P405" s="220"/>
      <c r="Q405" s="220"/>
      <c r="R405" s="220"/>
      <c r="S405" s="220"/>
      <c r="T405" s="220"/>
      <c r="U405" s="220"/>
      <c r="W405" s="129"/>
      <c r="X405" s="130" t="str">
        <f t="shared" si="65"/>
        <v/>
      </c>
      <c r="Y405" s="224"/>
      <c r="Z405" s="224"/>
      <c r="AA405" s="207" t="str">
        <f t="shared" si="66"/>
        <v/>
      </c>
      <c r="AB405" s="224"/>
      <c r="AD405" s="129"/>
      <c r="AE405" s="130" t="str">
        <f t="shared" si="67"/>
        <v/>
      </c>
      <c r="AF405" s="129"/>
      <c r="AG405" s="207" t="str">
        <f t="shared" si="68"/>
        <v/>
      </c>
      <c r="AH405" s="129"/>
      <c r="AI405" s="207" t="str">
        <f t="shared" si="69"/>
        <v/>
      </c>
      <c r="AJ405" s="129"/>
      <c r="AK405" s="207" t="str">
        <f t="shared" si="70"/>
        <v/>
      </c>
      <c r="AP405" s="220"/>
      <c r="AQ405" s="220"/>
      <c r="AR405" s="220"/>
      <c r="AS405" s="220"/>
      <c r="AT405" s="220"/>
      <c r="AU405" s="220"/>
      <c r="AV405" s="220"/>
      <c r="AW405" s="220"/>
      <c r="AX405" s="220"/>
      <c r="AY405" s="220"/>
      <c r="AZ405" s="220"/>
      <c r="BB405" s="207" t="str">
        <f t="shared" si="71"/>
        <v/>
      </c>
      <c r="BC405" s="220"/>
      <c r="BD405" s="220"/>
      <c r="BE405" s="220"/>
      <c r="BF405" s="225"/>
      <c r="BG405" s="220"/>
      <c r="BH405" s="220"/>
      <c r="BI405" s="220"/>
      <c r="BJ405" s="220"/>
      <c r="BK405" s="220"/>
      <c r="BL405" s="220"/>
      <c r="BM405" s="220"/>
    </row>
    <row r="406" spans="1:65" s="119" customFormat="1" x14ac:dyDescent="0.2">
      <c r="A406" s="84"/>
      <c r="B406" s="84"/>
      <c r="C406" s="207" t="str">
        <f t="shared" si="63"/>
        <v/>
      </c>
      <c r="D406" s="73"/>
      <c r="E406" s="124"/>
      <c r="F406" s="220"/>
      <c r="H406" s="220"/>
      <c r="I406" s="224"/>
      <c r="J406" s="224"/>
      <c r="K406" s="224"/>
      <c r="L406" s="207" t="str">
        <f t="shared" si="64"/>
        <v/>
      </c>
      <c r="M406" s="220"/>
      <c r="N406" s="220"/>
      <c r="O406" s="220"/>
      <c r="P406" s="220"/>
      <c r="Q406" s="220"/>
      <c r="R406" s="220"/>
      <c r="S406" s="220"/>
      <c r="T406" s="220"/>
      <c r="U406" s="220"/>
      <c r="W406" s="129"/>
      <c r="X406" s="130" t="str">
        <f t="shared" si="65"/>
        <v/>
      </c>
      <c r="Y406" s="224"/>
      <c r="Z406" s="224"/>
      <c r="AA406" s="207" t="str">
        <f t="shared" si="66"/>
        <v/>
      </c>
      <c r="AB406" s="224"/>
      <c r="AD406" s="129"/>
      <c r="AE406" s="130" t="str">
        <f t="shared" si="67"/>
        <v/>
      </c>
      <c r="AF406" s="129"/>
      <c r="AG406" s="207" t="str">
        <f t="shared" si="68"/>
        <v/>
      </c>
      <c r="AH406" s="129"/>
      <c r="AI406" s="207" t="str">
        <f t="shared" si="69"/>
        <v/>
      </c>
      <c r="AJ406" s="129"/>
      <c r="AK406" s="207" t="str">
        <f t="shared" si="70"/>
        <v/>
      </c>
      <c r="AP406" s="220"/>
      <c r="AQ406" s="220"/>
      <c r="AR406" s="220"/>
      <c r="AS406" s="220"/>
      <c r="AT406" s="220"/>
      <c r="AU406" s="220"/>
      <c r="AV406" s="220"/>
      <c r="AW406" s="220"/>
      <c r="AX406" s="220"/>
      <c r="AY406" s="220"/>
      <c r="AZ406" s="220"/>
      <c r="BB406" s="207" t="str">
        <f t="shared" si="71"/>
        <v/>
      </c>
      <c r="BC406" s="220"/>
      <c r="BD406" s="220"/>
      <c r="BE406" s="220"/>
      <c r="BF406" s="225"/>
      <c r="BG406" s="220"/>
      <c r="BH406" s="220"/>
      <c r="BI406" s="220"/>
      <c r="BJ406" s="220"/>
      <c r="BK406" s="220"/>
      <c r="BL406" s="220"/>
      <c r="BM406" s="220"/>
    </row>
    <row r="407" spans="1:65" s="119" customFormat="1" x14ac:dyDescent="0.2">
      <c r="A407" s="84"/>
      <c r="B407" s="84"/>
      <c r="C407" s="207" t="str">
        <f t="shared" si="63"/>
        <v/>
      </c>
      <c r="D407" s="73"/>
      <c r="E407" s="124"/>
      <c r="F407" s="220"/>
      <c r="H407" s="220"/>
      <c r="I407" s="224"/>
      <c r="J407" s="224"/>
      <c r="K407" s="224"/>
      <c r="L407" s="207" t="str">
        <f t="shared" si="64"/>
        <v/>
      </c>
      <c r="M407" s="220"/>
      <c r="N407" s="220"/>
      <c r="O407" s="220"/>
      <c r="P407" s="220"/>
      <c r="Q407" s="220"/>
      <c r="R407" s="220"/>
      <c r="S407" s="220"/>
      <c r="T407" s="220"/>
      <c r="U407" s="220"/>
      <c r="W407" s="129"/>
      <c r="X407" s="130" t="str">
        <f t="shared" si="65"/>
        <v/>
      </c>
      <c r="Y407" s="224"/>
      <c r="Z407" s="224"/>
      <c r="AA407" s="207" t="str">
        <f t="shared" si="66"/>
        <v/>
      </c>
      <c r="AB407" s="224"/>
      <c r="AD407" s="129"/>
      <c r="AE407" s="130" t="str">
        <f t="shared" si="67"/>
        <v/>
      </c>
      <c r="AF407" s="129"/>
      <c r="AG407" s="207" t="str">
        <f t="shared" si="68"/>
        <v/>
      </c>
      <c r="AH407" s="129"/>
      <c r="AI407" s="207" t="str">
        <f t="shared" si="69"/>
        <v/>
      </c>
      <c r="AJ407" s="129"/>
      <c r="AK407" s="207" t="str">
        <f t="shared" si="70"/>
        <v/>
      </c>
      <c r="AP407" s="220"/>
      <c r="AQ407" s="220"/>
      <c r="AR407" s="220"/>
      <c r="AS407" s="220"/>
      <c r="AT407" s="220"/>
      <c r="AU407" s="220"/>
      <c r="AV407" s="220"/>
      <c r="AW407" s="220"/>
      <c r="AX407" s="220"/>
      <c r="AY407" s="220"/>
      <c r="AZ407" s="220"/>
      <c r="BB407" s="207" t="str">
        <f t="shared" si="71"/>
        <v/>
      </c>
      <c r="BC407" s="220"/>
      <c r="BD407" s="220"/>
      <c r="BE407" s="220"/>
      <c r="BF407" s="225"/>
      <c r="BG407" s="220"/>
      <c r="BH407" s="220"/>
      <c r="BI407" s="220"/>
      <c r="BJ407" s="220"/>
      <c r="BK407" s="220"/>
      <c r="BL407" s="220"/>
      <c r="BM407" s="220"/>
    </row>
    <row r="408" spans="1:65" s="119" customFormat="1" x14ac:dyDescent="0.2">
      <c r="A408" s="84"/>
      <c r="B408" s="84"/>
      <c r="C408" s="207" t="str">
        <f t="shared" si="63"/>
        <v/>
      </c>
      <c r="D408" s="73"/>
      <c r="E408" s="124"/>
      <c r="F408" s="220"/>
      <c r="H408" s="220"/>
      <c r="I408" s="224"/>
      <c r="J408" s="224"/>
      <c r="K408" s="224"/>
      <c r="L408" s="207" t="str">
        <f t="shared" si="64"/>
        <v/>
      </c>
      <c r="M408" s="220"/>
      <c r="N408" s="220"/>
      <c r="O408" s="220"/>
      <c r="P408" s="220"/>
      <c r="Q408" s="220"/>
      <c r="R408" s="220"/>
      <c r="S408" s="220"/>
      <c r="T408" s="220"/>
      <c r="U408" s="220"/>
      <c r="W408" s="129"/>
      <c r="X408" s="130" t="str">
        <f t="shared" si="65"/>
        <v/>
      </c>
      <c r="Y408" s="224"/>
      <c r="Z408" s="224"/>
      <c r="AA408" s="207" t="str">
        <f t="shared" si="66"/>
        <v/>
      </c>
      <c r="AB408" s="224"/>
      <c r="AD408" s="129"/>
      <c r="AE408" s="130" t="str">
        <f t="shared" si="67"/>
        <v/>
      </c>
      <c r="AF408" s="129"/>
      <c r="AG408" s="207" t="str">
        <f t="shared" si="68"/>
        <v/>
      </c>
      <c r="AH408" s="129"/>
      <c r="AI408" s="207" t="str">
        <f t="shared" si="69"/>
        <v/>
      </c>
      <c r="AJ408" s="129"/>
      <c r="AK408" s="207" t="str">
        <f t="shared" si="70"/>
        <v/>
      </c>
      <c r="AP408" s="220"/>
      <c r="AQ408" s="220"/>
      <c r="AR408" s="220"/>
      <c r="AS408" s="220"/>
      <c r="AT408" s="220"/>
      <c r="AU408" s="220"/>
      <c r="AV408" s="220"/>
      <c r="AW408" s="220"/>
      <c r="AX408" s="220"/>
      <c r="AY408" s="220"/>
      <c r="AZ408" s="220"/>
      <c r="BB408" s="207" t="str">
        <f t="shared" si="71"/>
        <v/>
      </c>
      <c r="BC408" s="220"/>
      <c r="BD408" s="220"/>
      <c r="BE408" s="220"/>
      <c r="BF408" s="225"/>
      <c r="BG408" s="220"/>
      <c r="BH408" s="220"/>
      <c r="BI408" s="220"/>
      <c r="BJ408" s="220"/>
      <c r="BK408" s="220"/>
      <c r="BL408" s="220"/>
      <c r="BM408" s="220"/>
    </row>
    <row r="409" spans="1:65" s="119" customFormat="1" x14ac:dyDescent="0.2">
      <c r="A409" s="84"/>
      <c r="B409" s="84"/>
      <c r="C409" s="207" t="str">
        <f t="shared" si="63"/>
        <v/>
      </c>
      <c r="D409" s="73"/>
      <c r="E409" s="124"/>
      <c r="F409" s="220"/>
      <c r="H409" s="220"/>
      <c r="I409" s="224"/>
      <c r="J409" s="224"/>
      <c r="K409" s="224"/>
      <c r="L409" s="207" t="str">
        <f t="shared" si="64"/>
        <v/>
      </c>
      <c r="M409" s="220"/>
      <c r="N409" s="220"/>
      <c r="O409" s="220"/>
      <c r="P409" s="220"/>
      <c r="Q409" s="220"/>
      <c r="R409" s="220"/>
      <c r="S409" s="220"/>
      <c r="T409" s="220"/>
      <c r="U409" s="220"/>
      <c r="W409" s="129"/>
      <c r="X409" s="130" t="str">
        <f t="shared" si="65"/>
        <v/>
      </c>
      <c r="Y409" s="224"/>
      <c r="Z409" s="224"/>
      <c r="AA409" s="207" t="str">
        <f t="shared" si="66"/>
        <v/>
      </c>
      <c r="AB409" s="224"/>
      <c r="AD409" s="129"/>
      <c r="AE409" s="130" t="str">
        <f t="shared" si="67"/>
        <v/>
      </c>
      <c r="AF409" s="129"/>
      <c r="AG409" s="207" t="str">
        <f t="shared" si="68"/>
        <v/>
      </c>
      <c r="AH409" s="129"/>
      <c r="AI409" s="207" t="str">
        <f t="shared" si="69"/>
        <v/>
      </c>
      <c r="AJ409" s="129"/>
      <c r="AK409" s="207" t="str">
        <f t="shared" si="70"/>
        <v/>
      </c>
      <c r="AP409" s="220"/>
      <c r="AQ409" s="220"/>
      <c r="AR409" s="220"/>
      <c r="AS409" s="220"/>
      <c r="AT409" s="220"/>
      <c r="AU409" s="220"/>
      <c r="AV409" s="220"/>
      <c r="AW409" s="220"/>
      <c r="AX409" s="220"/>
      <c r="AY409" s="220"/>
      <c r="AZ409" s="220"/>
      <c r="BB409" s="207" t="str">
        <f t="shared" si="71"/>
        <v/>
      </c>
      <c r="BC409" s="220"/>
      <c r="BD409" s="220"/>
      <c r="BE409" s="220"/>
      <c r="BF409" s="225"/>
      <c r="BG409" s="220"/>
      <c r="BH409" s="220"/>
      <c r="BI409" s="220"/>
      <c r="BJ409" s="220"/>
      <c r="BK409" s="220"/>
      <c r="BL409" s="220"/>
      <c r="BM409" s="220"/>
    </row>
    <row r="410" spans="1:65" s="119" customFormat="1" x14ac:dyDescent="0.2">
      <c r="A410" s="84"/>
      <c r="B410" s="84"/>
      <c r="C410" s="207" t="str">
        <f t="shared" si="63"/>
        <v/>
      </c>
      <c r="D410" s="73"/>
      <c r="E410" s="124"/>
      <c r="F410" s="220"/>
      <c r="H410" s="220"/>
      <c r="I410" s="224"/>
      <c r="J410" s="224"/>
      <c r="K410" s="224"/>
      <c r="L410" s="207" t="str">
        <f t="shared" si="64"/>
        <v/>
      </c>
      <c r="M410" s="220"/>
      <c r="N410" s="220"/>
      <c r="O410" s="220"/>
      <c r="P410" s="220"/>
      <c r="Q410" s="220"/>
      <c r="R410" s="220"/>
      <c r="S410" s="220"/>
      <c r="T410" s="220"/>
      <c r="U410" s="220"/>
      <c r="W410" s="129"/>
      <c r="X410" s="130" t="str">
        <f t="shared" si="65"/>
        <v/>
      </c>
      <c r="Y410" s="224"/>
      <c r="Z410" s="224"/>
      <c r="AA410" s="207" t="str">
        <f t="shared" si="66"/>
        <v/>
      </c>
      <c r="AB410" s="224"/>
      <c r="AD410" s="129"/>
      <c r="AE410" s="130" t="str">
        <f t="shared" si="67"/>
        <v/>
      </c>
      <c r="AF410" s="129"/>
      <c r="AG410" s="207" t="str">
        <f t="shared" si="68"/>
        <v/>
      </c>
      <c r="AH410" s="129"/>
      <c r="AI410" s="207" t="str">
        <f t="shared" si="69"/>
        <v/>
      </c>
      <c r="AJ410" s="129"/>
      <c r="AK410" s="207" t="str">
        <f t="shared" si="70"/>
        <v/>
      </c>
      <c r="AP410" s="220"/>
      <c r="AQ410" s="220"/>
      <c r="AR410" s="220"/>
      <c r="AS410" s="220"/>
      <c r="AT410" s="220"/>
      <c r="AU410" s="220"/>
      <c r="AV410" s="220"/>
      <c r="AW410" s="220"/>
      <c r="AX410" s="220"/>
      <c r="AY410" s="220"/>
      <c r="AZ410" s="220"/>
      <c r="BB410" s="207" t="str">
        <f t="shared" si="71"/>
        <v/>
      </c>
      <c r="BC410" s="220"/>
      <c r="BD410" s="220"/>
      <c r="BE410" s="220"/>
      <c r="BF410" s="225"/>
      <c r="BG410" s="220"/>
      <c r="BH410" s="220"/>
      <c r="BI410" s="220"/>
      <c r="BJ410" s="220"/>
      <c r="BK410" s="220"/>
      <c r="BL410" s="220"/>
      <c r="BM410" s="220"/>
    </row>
    <row r="411" spans="1:65" s="119" customFormat="1" x14ac:dyDescent="0.2">
      <c r="A411" s="84"/>
      <c r="B411" s="84"/>
      <c r="C411" s="207" t="str">
        <f t="shared" si="63"/>
        <v/>
      </c>
      <c r="D411" s="73"/>
      <c r="E411" s="124"/>
      <c r="F411" s="220"/>
      <c r="H411" s="220"/>
      <c r="I411" s="224"/>
      <c r="J411" s="224"/>
      <c r="K411" s="224"/>
      <c r="L411" s="207" t="str">
        <f t="shared" si="64"/>
        <v/>
      </c>
      <c r="M411" s="220"/>
      <c r="N411" s="220"/>
      <c r="O411" s="220"/>
      <c r="P411" s="220"/>
      <c r="Q411" s="220"/>
      <c r="R411" s="220"/>
      <c r="S411" s="220"/>
      <c r="T411" s="220"/>
      <c r="U411" s="220"/>
      <c r="W411" s="129"/>
      <c r="X411" s="130" t="str">
        <f t="shared" si="65"/>
        <v/>
      </c>
      <c r="Y411" s="224"/>
      <c r="Z411" s="224"/>
      <c r="AA411" s="207" t="str">
        <f t="shared" si="66"/>
        <v/>
      </c>
      <c r="AB411" s="224"/>
      <c r="AD411" s="129"/>
      <c r="AE411" s="130" t="str">
        <f t="shared" si="67"/>
        <v/>
      </c>
      <c r="AF411" s="129"/>
      <c r="AG411" s="207" t="str">
        <f t="shared" si="68"/>
        <v/>
      </c>
      <c r="AH411" s="129"/>
      <c r="AI411" s="207" t="str">
        <f t="shared" si="69"/>
        <v/>
      </c>
      <c r="AJ411" s="129"/>
      <c r="AK411" s="207" t="str">
        <f t="shared" si="70"/>
        <v/>
      </c>
      <c r="AP411" s="220"/>
      <c r="AQ411" s="220"/>
      <c r="AR411" s="220"/>
      <c r="AS411" s="220"/>
      <c r="AT411" s="220"/>
      <c r="AU411" s="220"/>
      <c r="AV411" s="220"/>
      <c r="AW411" s="220"/>
      <c r="AX411" s="220"/>
      <c r="AY411" s="220"/>
      <c r="AZ411" s="220"/>
      <c r="BB411" s="207" t="str">
        <f t="shared" si="71"/>
        <v/>
      </c>
      <c r="BC411" s="220"/>
      <c r="BD411" s="220"/>
      <c r="BE411" s="220"/>
      <c r="BF411" s="225"/>
      <c r="BG411" s="220"/>
      <c r="BH411" s="220"/>
      <c r="BI411" s="220"/>
      <c r="BJ411" s="220"/>
      <c r="BK411" s="220"/>
      <c r="BL411" s="220"/>
      <c r="BM411" s="220"/>
    </row>
    <row r="412" spans="1:65" s="119" customFormat="1" x14ac:dyDescent="0.2">
      <c r="A412" s="84"/>
      <c r="B412" s="84"/>
      <c r="C412" s="207" t="str">
        <f t="shared" si="63"/>
        <v/>
      </c>
      <c r="D412" s="73"/>
      <c r="E412" s="124"/>
      <c r="F412" s="220"/>
      <c r="H412" s="220"/>
      <c r="I412" s="224"/>
      <c r="J412" s="224"/>
      <c r="K412" s="224"/>
      <c r="L412" s="207" t="str">
        <f t="shared" si="64"/>
        <v/>
      </c>
      <c r="M412" s="220"/>
      <c r="N412" s="220"/>
      <c r="O412" s="220"/>
      <c r="P412" s="220"/>
      <c r="Q412" s="220"/>
      <c r="R412" s="220"/>
      <c r="S412" s="220"/>
      <c r="T412" s="220"/>
      <c r="U412" s="220"/>
      <c r="W412" s="129"/>
      <c r="X412" s="130" t="str">
        <f t="shared" si="65"/>
        <v/>
      </c>
      <c r="Y412" s="224"/>
      <c r="Z412" s="224"/>
      <c r="AA412" s="207" t="str">
        <f t="shared" si="66"/>
        <v/>
      </c>
      <c r="AB412" s="224"/>
      <c r="AD412" s="129"/>
      <c r="AE412" s="130" t="str">
        <f t="shared" si="67"/>
        <v/>
      </c>
      <c r="AF412" s="129"/>
      <c r="AG412" s="207" t="str">
        <f t="shared" si="68"/>
        <v/>
      </c>
      <c r="AH412" s="129"/>
      <c r="AI412" s="207" t="str">
        <f t="shared" si="69"/>
        <v/>
      </c>
      <c r="AJ412" s="129"/>
      <c r="AK412" s="207" t="str">
        <f t="shared" si="70"/>
        <v/>
      </c>
      <c r="AP412" s="220"/>
      <c r="AQ412" s="220"/>
      <c r="AR412" s="220"/>
      <c r="AS412" s="220"/>
      <c r="AT412" s="220"/>
      <c r="AU412" s="220"/>
      <c r="AV412" s="220"/>
      <c r="AW412" s="220"/>
      <c r="AX412" s="220"/>
      <c r="AY412" s="220"/>
      <c r="AZ412" s="220"/>
      <c r="BB412" s="207" t="str">
        <f t="shared" si="71"/>
        <v/>
      </c>
      <c r="BC412" s="220"/>
      <c r="BD412" s="220"/>
      <c r="BE412" s="220"/>
      <c r="BF412" s="225"/>
      <c r="BG412" s="220"/>
      <c r="BH412" s="220"/>
      <c r="BI412" s="220"/>
      <c r="BJ412" s="220"/>
      <c r="BK412" s="220"/>
      <c r="BL412" s="220"/>
      <c r="BM412" s="220"/>
    </row>
    <row r="413" spans="1:65" s="119" customFormat="1" x14ac:dyDescent="0.2">
      <c r="A413" s="84"/>
      <c r="B413" s="84"/>
      <c r="C413" s="207" t="str">
        <f t="shared" si="63"/>
        <v/>
      </c>
      <c r="D413" s="73"/>
      <c r="E413" s="124"/>
      <c r="F413" s="220"/>
      <c r="H413" s="220"/>
      <c r="I413" s="224"/>
      <c r="J413" s="224"/>
      <c r="K413" s="224"/>
      <c r="L413" s="207" t="str">
        <f t="shared" si="64"/>
        <v/>
      </c>
      <c r="M413" s="220"/>
      <c r="N413" s="220"/>
      <c r="O413" s="220"/>
      <c r="P413" s="220"/>
      <c r="Q413" s="220"/>
      <c r="R413" s="220"/>
      <c r="S413" s="220"/>
      <c r="T413" s="220"/>
      <c r="U413" s="220"/>
      <c r="W413" s="129"/>
      <c r="X413" s="130" t="str">
        <f t="shared" si="65"/>
        <v/>
      </c>
      <c r="Y413" s="224"/>
      <c r="Z413" s="224"/>
      <c r="AA413" s="207" t="str">
        <f t="shared" si="66"/>
        <v/>
      </c>
      <c r="AB413" s="224"/>
      <c r="AD413" s="129"/>
      <c r="AE413" s="130" t="str">
        <f t="shared" si="67"/>
        <v/>
      </c>
      <c r="AF413" s="129"/>
      <c r="AG413" s="207" t="str">
        <f t="shared" si="68"/>
        <v/>
      </c>
      <c r="AH413" s="129"/>
      <c r="AI413" s="207" t="str">
        <f t="shared" si="69"/>
        <v/>
      </c>
      <c r="AJ413" s="129"/>
      <c r="AK413" s="207" t="str">
        <f t="shared" si="70"/>
        <v/>
      </c>
      <c r="AP413" s="220"/>
      <c r="AQ413" s="220"/>
      <c r="AR413" s="220"/>
      <c r="AS413" s="220"/>
      <c r="AT413" s="220"/>
      <c r="AU413" s="220"/>
      <c r="AV413" s="220"/>
      <c r="AW413" s="220"/>
      <c r="AX413" s="220"/>
      <c r="AY413" s="220"/>
      <c r="AZ413" s="220"/>
      <c r="BB413" s="207" t="str">
        <f t="shared" si="71"/>
        <v/>
      </c>
      <c r="BC413" s="220"/>
      <c r="BD413" s="220"/>
      <c r="BE413" s="220"/>
      <c r="BF413" s="225"/>
      <c r="BG413" s="220"/>
      <c r="BH413" s="220"/>
      <c r="BI413" s="220"/>
      <c r="BJ413" s="220"/>
      <c r="BK413" s="220"/>
      <c r="BL413" s="220"/>
      <c r="BM413" s="220"/>
    </row>
    <row r="414" spans="1:65" s="119" customFormat="1" x14ac:dyDescent="0.2">
      <c r="A414" s="84"/>
      <c r="B414" s="84"/>
      <c r="C414" s="207" t="str">
        <f t="shared" si="63"/>
        <v/>
      </c>
      <c r="D414" s="73"/>
      <c r="E414" s="124"/>
      <c r="F414" s="220"/>
      <c r="H414" s="220"/>
      <c r="I414" s="224"/>
      <c r="J414" s="224"/>
      <c r="K414" s="224"/>
      <c r="L414" s="207" t="str">
        <f t="shared" si="64"/>
        <v/>
      </c>
      <c r="M414" s="220"/>
      <c r="N414" s="220"/>
      <c r="O414" s="220"/>
      <c r="P414" s="220"/>
      <c r="Q414" s="220"/>
      <c r="R414" s="220"/>
      <c r="S414" s="220"/>
      <c r="T414" s="220"/>
      <c r="U414" s="220"/>
      <c r="W414" s="129"/>
      <c r="X414" s="130" t="str">
        <f t="shared" si="65"/>
        <v/>
      </c>
      <c r="Y414" s="224"/>
      <c r="Z414" s="224"/>
      <c r="AA414" s="207" t="str">
        <f t="shared" si="66"/>
        <v/>
      </c>
      <c r="AB414" s="224"/>
      <c r="AD414" s="129"/>
      <c r="AE414" s="130" t="str">
        <f t="shared" si="67"/>
        <v/>
      </c>
      <c r="AF414" s="129"/>
      <c r="AG414" s="207" t="str">
        <f t="shared" si="68"/>
        <v/>
      </c>
      <c r="AH414" s="129"/>
      <c r="AI414" s="207" t="str">
        <f t="shared" si="69"/>
        <v/>
      </c>
      <c r="AJ414" s="129"/>
      <c r="AK414" s="207" t="str">
        <f t="shared" si="70"/>
        <v/>
      </c>
      <c r="AP414" s="220"/>
      <c r="AQ414" s="220"/>
      <c r="AR414" s="220"/>
      <c r="AS414" s="220"/>
      <c r="AT414" s="220"/>
      <c r="AU414" s="220"/>
      <c r="AV414" s="220"/>
      <c r="AW414" s="220"/>
      <c r="AX414" s="220"/>
      <c r="AY414" s="220"/>
      <c r="AZ414" s="220"/>
      <c r="BB414" s="207" t="str">
        <f t="shared" si="71"/>
        <v/>
      </c>
      <c r="BC414" s="220"/>
      <c r="BD414" s="220"/>
      <c r="BE414" s="220"/>
      <c r="BF414" s="225"/>
      <c r="BG414" s="220"/>
      <c r="BH414" s="220"/>
      <c r="BI414" s="220"/>
      <c r="BJ414" s="220"/>
      <c r="BK414" s="220"/>
      <c r="BL414" s="220"/>
      <c r="BM414" s="220"/>
    </row>
    <row r="415" spans="1:65" s="119" customFormat="1" x14ac:dyDescent="0.2">
      <c r="A415" s="84"/>
      <c r="B415" s="84"/>
      <c r="C415" s="207" t="str">
        <f t="shared" si="63"/>
        <v/>
      </c>
      <c r="D415" s="73"/>
      <c r="E415" s="124"/>
      <c r="F415" s="220"/>
      <c r="H415" s="220"/>
      <c r="I415" s="224"/>
      <c r="J415" s="224"/>
      <c r="K415" s="224"/>
      <c r="L415" s="207" t="str">
        <f t="shared" si="64"/>
        <v/>
      </c>
      <c r="M415" s="220"/>
      <c r="N415" s="220"/>
      <c r="O415" s="220"/>
      <c r="P415" s="220"/>
      <c r="Q415" s="220"/>
      <c r="R415" s="220"/>
      <c r="S415" s="220"/>
      <c r="T415" s="220"/>
      <c r="U415" s="220"/>
      <c r="W415" s="129"/>
      <c r="X415" s="130" t="str">
        <f t="shared" si="65"/>
        <v/>
      </c>
      <c r="Y415" s="224"/>
      <c r="Z415" s="224"/>
      <c r="AA415" s="207" t="str">
        <f t="shared" si="66"/>
        <v/>
      </c>
      <c r="AB415" s="224"/>
      <c r="AD415" s="129"/>
      <c r="AE415" s="130" t="str">
        <f t="shared" si="67"/>
        <v/>
      </c>
      <c r="AF415" s="129"/>
      <c r="AG415" s="207" t="str">
        <f t="shared" si="68"/>
        <v/>
      </c>
      <c r="AH415" s="129"/>
      <c r="AI415" s="207" t="str">
        <f t="shared" si="69"/>
        <v/>
      </c>
      <c r="AJ415" s="129"/>
      <c r="AK415" s="207" t="str">
        <f t="shared" si="70"/>
        <v/>
      </c>
      <c r="AP415" s="220"/>
      <c r="AQ415" s="220"/>
      <c r="AR415" s="220"/>
      <c r="AS415" s="220"/>
      <c r="AT415" s="220"/>
      <c r="AU415" s="220"/>
      <c r="AV415" s="220"/>
      <c r="AW415" s="220"/>
      <c r="AX415" s="220"/>
      <c r="AY415" s="220"/>
      <c r="AZ415" s="220"/>
      <c r="BB415" s="207" t="str">
        <f t="shared" si="71"/>
        <v/>
      </c>
      <c r="BC415" s="220"/>
      <c r="BD415" s="220"/>
      <c r="BE415" s="220"/>
      <c r="BF415" s="225"/>
      <c r="BG415" s="220"/>
      <c r="BH415" s="220"/>
      <c r="BI415" s="220"/>
      <c r="BJ415" s="220"/>
      <c r="BK415" s="220"/>
      <c r="BL415" s="220"/>
      <c r="BM415" s="220"/>
    </row>
    <row r="416" spans="1:65" s="119" customFormat="1" x14ac:dyDescent="0.2">
      <c r="A416" s="84"/>
      <c r="B416" s="84"/>
      <c r="C416" s="207" t="str">
        <f t="shared" si="63"/>
        <v/>
      </c>
      <c r="D416" s="73"/>
      <c r="E416" s="124"/>
      <c r="F416" s="220"/>
      <c r="H416" s="220"/>
      <c r="I416" s="224"/>
      <c r="J416" s="224"/>
      <c r="K416" s="224"/>
      <c r="L416" s="207" t="str">
        <f t="shared" si="64"/>
        <v/>
      </c>
      <c r="M416" s="220"/>
      <c r="N416" s="220"/>
      <c r="O416" s="220"/>
      <c r="P416" s="220"/>
      <c r="Q416" s="220"/>
      <c r="R416" s="220"/>
      <c r="S416" s="220"/>
      <c r="T416" s="220"/>
      <c r="U416" s="220"/>
      <c r="W416" s="129"/>
      <c r="X416" s="130" t="str">
        <f t="shared" si="65"/>
        <v/>
      </c>
      <c r="Y416" s="224"/>
      <c r="Z416" s="224"/>
      <c r="AA416" s="207" t="str">
        <f t="shared" si="66"/>
        <v/>
      </c>
      <c r="AB416" s="224"/>
      <c r="AD416" s="129"/>
      <c r="AE416" s="130" t="str">
        <f t="shared" si="67"/>
        <v/>
      </c>
      <c r="AF416" s="129"/>
      <c r="AG416" s="207" t="str">
        <f t="shared" si="68"/>
        <v/>
      </c>
      <c r="AH416" s="129"/>
      <c r="AI416" s="207" t="str">
        <f t="shared" si="69"/>
        <v/>
      </c>
      <c r="AJ416" s="129"/>
      <c r="AK416" s="207" t="str">
        <f t="shared" si="70"/>
        <v/>
      </c>
      <c r="AP416" s="220"/>
      <c r="AQ416" s="220"/>
      <c r="AR416" s="220"/>
      <c r="AS416" s="220"/>
      <c r="AT416" s="220"/>
      <c r="AU416" s="220"/>
      <c r="AV416" s="220"/>
      <c r="AW416" s="220"/>
      <c r="AX416" s="220"/>
      <c r="AY416" s="220"/>
      <c r="AZ416" s="220"/>
      <c r="BB416" s="207" t="str">
        <f t="shared" si="71"/>
        <v/>
      </c>
      <c r="BC416" s="220"/>
      <c r="BD416" s="220"/>
      <c r="BE416" s="220"/>
      <c r="BF416" s="225"/>
      <c r="BG416" s="220"/>
      <c r="BH416" s="220"/>
      <c r="BI416" s="220"/>
      <c r="BJ416" s="220"/>
      <c r="BK416" s="220"/>
      <c r="BL416" s="220"/>
      <c r="BM416" s="220"/>
    </row>
    <row r="417" spans="1:65" s="119" customFormat="1" x14ac:dyDescent="0.2">
      <c r="A417" s="84"/>
      <c r="B417" s="84"/>
      <c r="C417" s="207" t="str">
        <f t="shared" si="63"/>
        <v/>
      </c>
      <c r="D417" s="73"/>
      <c r="E417" s="124"/>
      <c r="F417" s="220"/>
      <c r="H417" s="220"/>
      <c r="I417" s="224"/>
      <c r="J417" s="224"/>
      <c r="K417" s="224"/>
      <c r="L417" s="207" t="str">
        <f t="shared" si="64"/>
        <v/>
      </c>
      <c r="M417" s="220"/>
      <c r="N417" s="220"/>
      <c r="O417" s="220"/>
      <c r="P417" s="220"/>
      <c r="Q417" s="220"/>
      <c r="R417" s="220"/>
      <c r="S417" s="220"/>
      <c r="T417" s="220"/>
      <c r="U417" s="220"/>
      <c r="W417" s="129"/>
      <c r="X417" s="130" t="str">
        <f t="shared" si="65"/>
        <v/>
      </c>
      <c r="Y417" s="224"/>
      <c r="Z417" s="224"/>
      <c r="AA417" s="207" t="str">
        <f t="shared" si="66"/>
        <v/>
      </c>
      <c r="AB417" s="224"/>
      <c r="AD417" s="129"/>
      <c r="AE417" s="130" t="str">
        <f t="shared" si="67"/>
        <v/>
      </c>
      <c r="AF417" s="129"/>
      <c r="AG417" s="207" t="str">
        <f t="shared" si="68"/>
        <v/>
      </c>
      <c r="AH417" s="129"/>
      <c r="AI417" s="207" t="str">
        <f t="shared" si="69"/>
        <v/>
      </c>
      <c r="AJ417" s="129"/>
      <c r="AK417" s="207" t="str">
        <f t="shared" si="70"/>
        <v/>
      </c>
      <c r="AP417" s="220"/>
      <c r="AQ417" s="220"/>
      <c r="AR417" s="220"/>
      <c r="AS417" s="220"/>
      <c r="AT417" s="220"/>
      <c r="AU417" s="220"/>
      <c r="AV417" s="220"/>
      <c r="AW417" s="220"/>
      <c r="AX417" s="220"/>
      <c r="AY417" s="220"/>
      <c r="AZ417" s="220"/>
      <c r="BB417" s="207" t="str">
        <f t="shared" si="71"/>
        <v/>
      </c>
      <c r="BC417" s="220"/>
      <c r="BD417" s="220"/>
      <c r="BE417" s="220"/>
      <c r="BF417" s="225"/>
      <c r="BG417" s="220"/>
      <c r="BH417" s="220"/>
      <c r="BI417" s="220"/>
      <c r="BJ417" s="220"/>
      <c r="BK417" s="220"/>
      <c r="BL417" s="220"/>
      <c r="BM417" s="220"/>
    </row>
    <row r="418" spans="1:65" s="119" customFormat="1" x14ac:dyDescent="0.2">
      <c r="A418" s="84"/>
      <c r="B418" s="84"/>
      <c r="C418" s="207" t="str">
        <f t="shared" si="63"/>
        <v/>
      </c>
      <c r="D418" s="73"/>
      <c r="E418" s="124"/>
      <c r="F418" s="220"/>
      <c r="H418" s="220"/>
      <c r="I418" s="224"/>
      <c r="J418" s="224"/>
      <c r="K418" s="224"/>
      <c r="L418" s="207" t="str">
        <f t="shared" si="64"/>
        <v/>
      </c>
      <c r="M418" s="220"/>
      <c r="N418" s="220"/>
      <c r="O418" s="220"/>
      <c r="P418" s="220"/>
      <c r="Q418" s="220"/>
      <c r="R418" s="220"/>
      <c r="S418" s="220"/>
      <c r="T418" s="220"/>
      <c r="U418" s="220"/>
      <c r="W418" s="129"/>
      <c r="X418" s="130" t="str">
        <f t="shared" si="65"/>
        <v/>
      </c>
      <c r="Y418" s="224"/>
      <c r="Z418" s="224"/>
      <c r="AA418" s="207" t="str">
        <f t="shared" si="66"/>
        <v/>
      </c>
      <c r="AB418" s="224"/>
      <c r="AD418" s="129"/>
      <c r="AE418" s="130" t="str">
        <f t="shared" si="67"/>
        <v/>
      </c>
      <c r="AF418" s="129"/>
      <c r="AG418" s="207" t="str">
        <f t="shared" si="68"/>
        <v/>
      </c>
      <c r="AH418" s="129"/>
      <c r="AI418" s="207" t="str">
        <f t="shared" si="69"/>
        <v/>
      </c>
      <c r="AJ418" s="129"/>
      <c r="AK418" s="207" t="str">
        <f t="shared" si="70"/>
        <v/>
      </c>
      <c r="AP418" s="220"/>
      <c r="AQ418" s="220"/>
      <c r="AR418" s="220"/>
      <c r="AS418" s="220"/>
      <c r="AT418" s="220"/>
      <c r="AU418" s="220"/>
      <c r="AV418" s="220"/>
      <c r="AW418" s="220"/>
      <c r="AX418" s="220"/>
      <c r="AY418" s="220"/>
      <c r="AZ418" s="220"/>
      <c r="BB418" s="207" t="str">
        <f t="shared" si="71"/>
        <v/>
      </c>
      <c r="BC418" s="220"/>
      <c r="BD418" s="220"/>
      <c r="BE418" s="220"/>
      <c r="BF418" s="225"/>
      <c r="BG418" s="220"/>
      <c r="BH418" s="220"/>
      <c r="BI418" s="220"/>
      <c r="BJ418" s="220"/>
      <c r="BK418" s="220"/>
      <c r="BL418" s="220"/>
      <c r="BM418" s="220"/>
    </row>
    <row r="419" spans="1:65" s="119" customFormat="1" x14ac:dyDescent="0.2">
      <c r="A419" s="84"/>
      <c r="B419" s="84"/>
      <c r="C419" s="207" t="str">
        <f t="shared" si="63"/>
        <v/>
      </c>
      <c r="D419" s="73"/>
      <c r="E419" s="124"/>
      <c r="F419" s="220"/>
      <c r="H419" s="220"/>
      <c r="I419" s="224"/>
      <c r="J419" s="224"/>
      <c r="K419" s="224"/>
      <c r="L419" s="207" t="str">
        <f t="shared" si="64"/>
        <v/>
      </c>
      <c r="M419" s="220"/>
      <c r="N419" s="220"/>
      <c r="O419" s="220"/>
      <c r="P419" s="220"/>
      <c r="Q419" s="220"/>
      <c r="R419" s="220"/>
      <c r="S419" s="220"/>
      <c r="T419" s="220"/>
      <c r="U419" s="220"/>
      <c r="W419" s="129"/>
      <c r="X419" s="130" t="str">
        <f t="shared" si="65"/>
        <v/>
      </c>
      <c r="Y419" s="224"/>
      <c r="Z419" s="224"/>
      <c r="AA419" s="207" t="str">
        <f t="shared" si="66"/>
        <v/>
      </c>
      <c r="AB419" s="224"/>
      <c r="AD419" s="129"/>
      <c r="AE419" s="130" t="str">
        <f t="shared" si="67"/>
        <v/>
      </c>
      <c r="AF419" s="129"/>
      <c r="AG419" s="207" t="str">
        <f t="shared" si="68"/>
        <v/>
      </c>
      <c r="AH419" s="129"/>
      <c r="AI419" s="207" t="str">
        <f t="shared" si="69"/>
        <v/>
      </c>
      <c r="AJ419" s="129"/>
      <c r="AK419" s="207" t="str">
        <f t="shared" si="70"/>
        <v/>
      </c>
      <c r="AP419" s="220"/>
      <c r="AQ419" s="220"/>
      <c r="AR419" s="220"/>
      <c r="AS419" s="220"/>
      <c r="AT419" s="220"/>
      <c r="AU419" s="220"/>
      <c r="AV419" s="220"/>
      <c r="AW419" s="220"/>
      <c r="AX419" s="220"/>
      <c r="AY419" s="220"/>
      <c r="AZ419" s="220"/>
      <c r="BB419" s="207" t="str">
        <f t="shared" si="71"/>
        <v/>
      </c>
      <c r="BC419" s="220"/>
      <c r="BD419" s="220"/>
      <c r="BE419" s="220"/>
      <c r="BF419" s="225"/>
      <c r="BG419" s="220"/>
      <c r="BH419" s="220"/>
      <c r="BI419" s="220"/>
      <c r="BJ419" s="220"/>
      <c r="BK419" s="220"/>
      <c r="BL419" s="220"/>
      <c r="BM419" s="220"/>
    </row>
    <row r="420" spans="1:65" s="119" customFormat="1" x14ac:dyDescent="0.2">
      <c r="A420" s="84"/>
      <c r="B420" s="84"/>
      <c r="C420" s="207" t="str">
        <f t="shared" si="63"/>
        <v/>
      </c>
      <c r="D420" s="73"/>
      <c r="E420" s="124"/>
      <c r="F420" s="220"/>
      <c r="H420" s="220"/>
      <c r="I420" s="224"/>
      <c r="J420" s="224"/>
      <c r="K420" s="224"/>
      <c r="L420" s="207" t="str">
        <f t="shared" si="64"/>
        <v/>
      </c>
      <c r="M420" s="220"/>
      <c r="N420" s="220"/>
      <c r="O420" s="220"/>
      <c r="P420" s="220"/>
      <c r="Q420" s="220"/>
      <c r="R420" s="220"/>
      <c r="S420" s="220"/>
      <c r="T420" s="220"/>
      <c r="U420" s="220"/>
      <c r="W420" s="129"/>
      <c r="X420" s="130" t="str">
        <f t="shared" si="65"/>
        <v/>
      </c>
      <c r="Y420" s="224"/>
      <c r="Z420" s="224"/>
      <c r="AA420" s="207" t="str">
        <f t="shared" si="66"/>
        <v/>
      </c>
      <c r="AB420" s="224"/>
      <c r="AD420" s="129"/>
      <c r="AE420" s="130" t="str">
        <f t="shared" si="67"/>
        <v/>
      </c>
      <c r="AF420" s="129"/>
      <c r="AG420" s="207" t="str">
        <f t="shared" si="68"/>
        <v/>
      </c>
      <c r="AH420" s="129"/>
      <c r="AI420" s="207" t="str">
        <f t="shared" si="69"/>
        <v/>
      </c>
      <c r="AJ420" s="129"/>
      <c r="AK420" s="207" t="str">
        <f t="shared" si="70"/>
        <v/>
      </c>
      <c r="AP420" s="220"/>
      <c r="AQ420" s="220"/>
      <c r="AR420" s="220"/>
      <c r="AS420" s="220"/>
      <c r="AT420" s="220"/>
      <c r="AU420" s="220"/>
      <c r="AV420" s="220"/>
      <c r="AW420" s="220"/>
      <c r="AX420" s="220"/>
      <c r="AY420" s="220"/>
      <c r="AZ420" s="220"/>
      <c r="BB420" s="207" t="str">
        <f t="shared" si="71"/>
        <v/>
      </c>
      <c r="BC420" s="220"/>
      <c r="BD420" s="220"/>
      <c r="BE420" s="220"/>
      <c r="BF420" s="225"/>
      <c r="BG420" s="220"/>
      <c r="BH420" s="220"/>
      <c r="BI420" s="220"/>
      <c r="BJ420" s="220"/>
      <c r="BK420" s="220"/>
      <c r="BL420" s="220"/>
      <c r="BM420" s="220"/>
    </row>
    <row r="421" spans="1:65" s="119" customFormat="1" x14ac:dyDescent="0.2">
      <c r="A421" s="84"/>
      <c r="B421" s="84"/>
      <c r="C421" s="207" t="str">
        <f t="shared" si="63"/>
        <v/>
      </c>
      <c r="D421" s="73"/>
      <c r="E421" s="124"/>
      <c r="F421" s="220"/>
      <c r="H421" s="220"/>
      <c r="I421" s="224"/>
      <c r="J421" s="224"/>
      <c r="K421" s="224"/>
      <c r="L421" s="207" t="str">
        <f t="shared" si="64"/>
        <v/>
      </c>
      <c r="M421" s="220"/>
      <c r="N421" s="220"/>
      <c r="O421" s="220"/>
      <c r="P421" s="220"/>
      <c r="Q421" s="220"/>
      <c r="R421" s="220"/>
      <c r="S421" s="220"/>
      <c r="T421" s="220"/>
      <c r="U421" s="220"/>
      <c r="W421" s="129"/>
      <c r="X421" s="130" t="str">
        <f t="shared" si="65"/>
        <v/>
      </c>
      <c r="Y421" s="224"/>
      <c r="Z421" s="224"/>
      <c r="AA421" s="207" t="str">
        <f t="shared" si="66"/>
        <v/>
      </c>
      <c r="AB421" s="224"/>
      <c r="AD421" s="129"/>
      <c r="AE421" s="130" t="str">
        <f t="shared" si="67"/>
        <v/>
      </c>
      <c r="AF421" s="129"/>
      <c r="AG421" s="207" t="str">
        <f t="shared" si="68"/>
        <v/>
      </c>
      <c r="AH421" s="129"/>
      <c r="AI421" s="207" t="str">
        <f t="shared" si="69"/>
        <v/>
      </c>
      <c r="AJ421" s="129"/>
      <c r="AK421" s="207" t="str">
        <f t="shared" si="70"/>
        <v/>
      </c>
      <c r="AP421" s="220"/>
      <c r="AQ421" s="220"/>
      <c r="AR421" s="220"/>
      <c r="AS421" s="220"/>
      <c r="AT421" s="220"/>
      <c r="AU421" s="220"/>
      <c r="AV421" s="220"/>
      <c r="AW421" s="220"/>
      <c r="AX421" s="220"/>
      <c r="AY421" s="220"/>
      <c r="AZ421" s="220"/>
      <c r="BB421" s="207" t="str">
        <f t="shared" si="71"/>
        <v/>
      </c>
      <c r="BC421" s="220"/>
      <c r="BD421" s="220"/>
      <c r="BE421" s="220"/>
      <c r="BF421" s="225"/>
      <c r="BG421" s="220"/>
      <c r="BH421" s="220"/>
      <c r="BI421" s="220"/>
      <c r="BJ421" s="220"/>
      <c r="BK421" s="220"/>
      <c r="BL421" s="220"/>
      <c r="BM421" s="220"/>
    </row>
    <row r="422" spans="1:65" s="119" customFormat="1" x14ac:dyDescent="0.2">
      <c r="A422" s="84"/>
      <c r="B422" s="84"/>
      <c r="C422" s="207" t="str">
        <f t="shared" si="63"/>
        <v/>
      </c>
      <c r="D422" s="73"/>
      <c r="E422" s="124"/>
      <c r="F422" s="220"/>
      <c r="H422" s="220"/>
      <c r="I422" s="224"/>
      <c r="J422" s="224"/>
      <c r="K422" s="224"/>
      <c r="L422" s="207" t="str">
        <f t="shared" si="64"/>
        <v/>
      </c>
      <c r="M422" s="220"/>
      <c r="N422" s="220"/>
      <c r="O422" s="220"/>
      <c r="P422" s="220"/>
      <c r="Q422" s="220"/>
      <c r="R422" s="220"/>
      <c r="S422" s="220"/>
      <c r="T422" s="220"/>
      <c r="U422" s="220"/>
      <c r="W422" s="129"/>
      <c r="X422" s="130" t="str">
        <f t="shared" si="65"/>
        <v/>
      </c>
      <c r="Y422" s="224"/>
      <c r="Z422" s="224"/>
      <c r="AA422" s="207" t="str">
        <f t="shared" si="66"/>
        <v/>
      </c>
      <c r="AB422" s="224"/>
      <c r="AD422" s="129"/>
      <c r="AE422" s="130" t="str">
        <f t="shared" si="67"/>
        <v/>
      </c>
      <c r="AF422" s="129"/>
      <c r="AG422" s="207" t="str">
        <f t="shared" si="68"/>
        <v/>
      </c>
      <c r="AH422" s="129"/>
      <c r="AI422" s="207" t="str">
        <f t="shared" si="69"/>
        <v/>
      </c>
      <c r="AJ422" s="129"/>
      <c r="AK422" s="207" t="str">
        <f t="shared" si="70"/>
        <v/>
      </c>
      <c r="AP422" s="220"/>
      <c r="AQ422" s="220"/>
      <c r="AR422" s="220"/>
      <c r="AS422" s="220"/>
      <c r="AT422" s="220"/>
      <c r="AU422" s="220"/>
      <c r="AV422" s="220"/>
      <c r="AW422" s="220"/>
      <c r="AX422" s="220"/>
      <c r="AY422" s="220"/>
      <c r="AZ422" s="220"/>
      <c r="BB422" s="207" t="str">
        <f t="shared" si="71"/>
        <v/>
      </c>
      <c r="BC422" s="220"/>
      <c r="BD422" s="220"/>
      <c r="BE422" s="220"/>
      <c r="BF422" s="225"/>
      <c r="BG422" s="220"/>
      <c r="BH422" s="220"/>
      <c r="BI422" s="220"/>
      <c r="BJ422" s="220"/>
      <c r="BK422" s="220"/>
      <c r="BL422" s="220"/>
      <c r="BM422" s="220"/>
    </row>
    <row r="423" spans="1:65" s="119" customFormat="1" x14ac:dyDescent="0.2">
      <c r="A423" s="84"/>
      <c r="B423" s="84"/>
      <c r="C423" s="207" t="str">
        <f t="shared" si="63"/>
        <v/>
      </c>
      <c r="D423" s="73"/>
      <c r="E423" s="124"/>
      <c r="F423" s="220"/>
      <c r="H423" s="220"/>
      <c r="I423" s="224"/>
      <c r="J423" s="224"/>
      <c r="K423" s="224"/>
      <c r="L423" s="207" t="str">
        <f t="shared" si="64"/>
        <v/>
      </c>
      <c r="M423" s="220"/>
      <c r="N423" s="220"/>
      <c r="O423" s="220"/>
      <c r="P423" s="220"/>
      <c r="Q423" s="220"/>
      <c r="R423" s="220"/>
      <c r="S423" s="220"/>
      <c r="T423" s="220"/>
      <c r="U423" s="220"/>
      <c r="W423" s="129"/>
      <c r="X423" s="130" t="str">
        <f t="shared" si="65"/>
        <v/>
      </c>
      <c r="Y423" s="224"/>
      <c r="Z423" s="224"/>
      <c r="AA423" s="207" t="str">
        <f t="shared" si="66"/>
        <v/>
      </c>
      <c r="AB423" s="224"/>
      <c r="AD423" s="129"/>
      <c r="AE423" s="130" t="str">
        <f t="shared" si="67"/>
        <v/>
      </c>
      <c r="AF423" s="129"/>
      <c r="AG423" s="207" t="str">
        <f t="shared" si="68"/>
        <v/>
      </c>
      <c r="AH423" s="129"/>
      <c r="AI423" s="207" t="str">
        <f t="shared" si="69"/>
        <v/>
      </c>
      <c r="AJ423" s="129"/>
      <c r="AK423" s="207" t="str">
        <f t="shared" si="70"/>
        <v/>
      </c>
      <c r="AP423" s="220"/>
      <c r="AQ423" s="220"/>
      <c r="AR423" s="220"/>
      <c r="AS423" s="220"/>
      <c r="AT423" s="220"/>
      <c r="AU423" s="220"/>
      <c r="AV423" s="220"/>
      <c r="AW423" s="220"/>
      <c r="AX423" s="220"/>
      <c r="AY423" s="220"/>
      <c r="AZ423" s="220"/>
      <c r="BB423" s="207" t="str">
        <f t="shared" si="71"/>
        <v/>
      </c>
      <c r="BC423" s="220"/>
      <c r="BD423" s="220"/>
      <c r="BE423" s="220"/>
      <c r="BF423" s="225"/>
      <c r="BG423" s="220"/>
      <c r="BH423" s="220"/>
      <c r="BI423" s="220"/>
      <c r="BJ423" s="220"/>
      <c r="BK423" s="220"/>
      <c r="BL423" s="220"/>
      <c r="BM423" s="220"/>
    </row>
    <row r="424" spans="1:65" s="119" customFormat="1" x14ac:dyDescent="0.2">
      <c r="A424" s="84"/>
      <c r="B424" s="84"/>
      <c r="C424" s="207" t="str">
        <f t="shared" si="63"/>
        <v/>
      </c>
      <c r="D424" s="73"/>
      <c r="E424" s="124"/>
      <c r="F424" s="220"/>
      <c r="H424" s="220"/>
      <c r="I424" s="224"/>
      <c r="J424" s="224"/>
      <c r="K424" s="224"/>
      <c r="L424" s="207" t="str">
        <f t="shared" si="64"/>
        <v/>
      </c>
      <c r="M424" s="220"/>
      <c r="N424" s="220"/>
      <c r="O424" s="220"/>
      <c r="P424" s="220"/>
      <c r="Q424" s="220"/>
      <c r="R424" s="220"/>
      <c r="S424" s="220"/>
      <c r="T424" s="220"/>
      <c r="U424" s="220"/>
      <c r="W424" s="129"/>
      <c r="X424" s="130" t="str">
        <f t="shared" si="65"/>
        <v/>
      </c>
      <c r="Y424" s="224"/>
      <c r="Z424" s="224"/>
      <c r="AA424" s="207" t="str">
        <f t="shared" si="66"/>
        <v/>
      </c>
      <c r="AB424" s="224"/>
      <c r="AD424" s="129"/>
      <c r="AE424" s="130" t="str">
        <f t="shared" si="67"/>
        <v/>
      </c>
      <c r="AF424" s="129"/>
      <c r="AG424" s="207" t="str">
        <f t="shared" si="68"/>
        <v/>
      </c>
      <c r="AH424" s="129"/>
      <c r="AI424" s="207" t="str">
        <f t="shared" si="69"/>
        <v/>
      </c>
      <c r="AJ424" s="129"/>
      <c r="AK424" s="207" t="str">
        <f t="shared" si="70"/>
        <v/>
      </c>
      <c r="AP424" s="220"/>
      <c r="AQ424" s="220"/>
      <c r="AR424" s="220"/>
      <c r="AS424" s="220"/>
      <c r="AT424" s="220"/>
      <c r="AU424" s="220"/>
      <c r="AV424" s="220"/>
      <c r="AW424" s="220"/>
      <c r="AX424" s="220"/>
      <c r="AY424" s="220"/>
      <c r="AZ424" s="220"/>
      <c r="BB424" s="207" t="str">
        <f t="shared" si="71"/>
        <v/>
      </c>
      <c r="BC424" s="220"/>
      <c r="BD424" s="220"/>
      <c r="BE424" s="220"/>
      <c r="BF424" s="225"/>
      <c r="BG424" s="220"/>
      <c r="BH424" s="220"/>
      <c r="BI424" s="220"/>
      <c r="BJ424" s="220"/>
      <c r="BK424" s="220"/>
      <c r="BL424" s="220"/>
      <c r="BM424" s="220"/>
    </row>
    <row r="425" spans="1:65" s="119" customFormat="1" x14ac:dyDescent="0.2">
      <c r="A425" s="84"/>
      <c r="B425" s="84"/>
      <c r="C425" s="207" t="str">
        <f t="shared" si="63"/>
        <v/>
      </c>
      <c r="D425" s="73"/>
      <c r="E425" s="124"/>
      <c r="F425" s="220"/>
      <c r="H425" s="220"/>
      <c r="I425" s="224"/>
      <c r="J425" s="224"/>
      <c r="K425" s="224"/>
      <c r="L425" s="207" t="str">
        <f t="shared" si="64"/>
        <v/>
      </c>
      <c r="M425" s="220"/>
      <c r="N425" s="220"/>
      <c r="O425" s="220"/>
      <c r="P425" s="220"/>
      <c r="Q425" s="220"/>
      <c r="R425" s="220"/>
      <c r="S425" s="220"/>
      <c r="T425" s="220"/>
      <c r="U425" s="220"/>
      <c r="W425" s="129"/>
      <c r="X425" s="130" t="str">
        <f t="shared" si="65"/>
        <v/>
      </c>
      <c r="Y425" s="224"/>
      <c r="Z425" s="224"/>
      <c r="AA425" s="207" t="str">
        <f t="shared" si="66"/>
        <v/>
      </c>
      <c r="AB425" s="224"/>
      <c r="AD425" s="129"/>
      <c r="AE425" s="130" t="str">
        <f t="shared" si="67"/>
        <v/>
      </c>
      <c r="AF425" s="129"/>
      <c r="AG425" s="207" t="str">
        <f t="shared" si="68"/>
        <v/>
      </c>
      <c r="AH425" s="129"/>
      <c r="AI425" s="207" t="str">
        <f t="shared" si="69"/>
        <v/>
      </c>
      <c r="AJ425" s="129"/>
      <c r="AK425" s="207" t="str">
        <f t="shared" si="70"/>
        <v/>
      </c>
      <c r="AP425" s="220"/>
      <c r="AQ425" s="220"/>
      <c r="AR425" s="220"/>
      <c r="AS425" s="220"/>
      <c r="AT425" s="220"/>
      <c r="AU425" s="220"/>
      <c r="AV425" s="220"/>
      <c r="AW425" s="220"/>
      <c r="AX425" s="220"/>
      <c r="AY425" s="220"/>
      <c r="AZ425" s="220"/>
      <c r="BB425" s="207" t="str">
        <f t="shared" si="71"/>
        <v/>
      </c>
      <c r="BC425" s="220"/>
      <c r="BD425" s="220"/>
      <c r="BE425" s="220"/>
      <c r="BF425" s="225"/>
      <c r="BG425" s="220"/>
      <c r="BH425" s="220"/>
      <c r="BI425" s="220"/>
      <c r="BJ425" s="220"/>
      <c r="BK425" s="220"/>
      <c r="BL425" s="220"/>
      <c r="BM425" s="220"/>
    </row>
    <row r="426" spans="1:65" s="119" customFormat="1" x14ac:dyDescent="0.2">
      <c r="A426" s="84"/>
      <c r="B426" s="84"/>
      <c r="C426" s="207" t="str">
        <f t="shared" si="63"/>
        <v/>
      </c>
      <c r="D426" s="73"/>
      <c r="E426" s="124"/>
      <c r="F426" s="220"/>
      <c r="H426" s="220"/>
      <c r="I426" s="224"/>
      <c r="J426" s="224"/>
      <c r="K426" s="224"/>
      <c r="L426" s="207" t="str">
        <f t="shared" si="64"/>
        <v/>
      </c>
      <c r="M426" s="220"/>
      <c r="N426" s="220"/>
      <c r="O426" s="220"/>
      <c r="P426" s="220"/>
      <c r="Q426" s="220"/>
      <c r="R426" s="220"/>
      <c r="S426" s="220"/>
      <c r="T426" s="220"/>
      <c r="U426" s="220"/>
      <c r="W426" s="129"/>
      <c r="X426" s="130" t="str">
        <f t="shared" si="65"/>
        <v/>
      </c>
      <c r="Y426" s="224"/>
      <c r="Z426" s="224"/>
      <c r="AA426" s="207" t="str">
        <f t="shared" si="66"/>
        <v/>
      </c>
      <c r="AB426" s="224"/>
      <c r="AD426" s="129"/>
      <c r="AE426" s="130" t="str">
        <f t="shared" si="67"/>
        <v/>
      </c>
      <c r="AF426" s="129"/>
      <c r="AG426" s="207" t="str">
        <f t="shared" si="68"/>
        <v/>
      </c>
      <c r="AH426" s="129"/>
      <c r="AI426" s="207" t="str">
        <f t="shared" si="69"/>
        <v/>
      </c>
      <c r="AJ426" s="129"/>
      <c r="AK426" s="207" t="str">
        <f t="shared" si="70"/>
        <v/>
      </c>
      <c r="AP426" s="220"/>
      <c r="AQ426" s="220"/>
      <c r="AR426" s="220"/>
      <c r="AS426" s="220"/>
      <c r="AT426" s="220"/>
      <c r="AU426" s="220"/>
      <c r="AV426" s="220"/>
      <c r="AW426" s="220"/>
      <c r="AX426" s="220"/>
      <c r="AY426" s="220"/>
      <c r="AZ426" s="220"/>
      <c r="BB426" s="207" t="str">
        <f t="shared" si="71"/>
        <v/>
      </c>
      <c r="BC426" s="220"/>
      <c r="BD426" s="220"/>
      <c r="BE426" s="220"/>
      <c r="BF426" s="225"/>
      <c r="BG426" s="220"/>
      <c r="BH426" s="220"/>
      <c r="BI426" s="220"/>
      <c r="BJ426" s="220"/>
      <c r="BK426" s="220"/>
      <c r="BL426" s="220"/>
      <c r="BM426" s="220"/>
    </row>
    <row r="427" spans="1:65" s="119" customFormat="1" x14ac:dyDescent="0.2">
      <c r="A427" s="84"/>
      <c r="B427" s="84"/>
      <c r="C427" s="207" t="str">
        <f t="shared" si="63"/>
        <v/>
      </c>
      <c r="D427" s="73"/>
      <c r="E427" s="124"/>
      <c r="F427" s="220"/>
      <c r="H427" s="220"/>
      <c r="I427" s="224"/>
      <c r="J427" s="224"/>
      <c r="K427" s="224"/>
      <c r="L427" s="207" t="str">
        <f t="shared" si="64"/>
        <v/>
      </c>
      <c r="M427" s="220"/>
      <c r="N427" s="220"/>
      <c r="O427" s="220"/>
      <c r="P427" s="220"/>
      <c r="Q427" s="220"/>
      <c r="R427" s="220"/>
      <c r="S427" s="220"/>
      <c r="T427" s="220"/>
      <c r="U427" s="220"/>
      <c r="W427" s="129"/>
      <c r="X427" s="130" t="str">
        <f t="shared" si="65"/>
        <v/>
      </c>
      <c r="Y427" s="224"/>
      <c r="Z427" s="224"/>
      <c r="AA427" s="207" t="str">
        <f t="shared" si="66"/>
        <v/>
      </c>
      <c r="AB427" s="224"/>
      <c r="AD427" s="129"/>
      <c r="AE427" s="130" t="str">
        <f t="shared" si="67"/>
        <v/>
      </c>
      <c r="AF427" s="129"/>
      <c r="AG427" s="207" t="str">
        <f t="shared" si="68"/>
        <v/>
      </c>
      <c r="AH427" s="129"/>
      <c r="AI427" s="207" t="str">
        <f t="shared" si="69"/>
        <v/>
      </c>
      <c r="AJ427" s="129"/>
      <c r="AK427" s="207" t="str">
        <f t="shared" si="70"/>
        <v/>
      </c>
      <c r="AP427" s="220"/>
      <c r="AQ427" s="220"/>
      <c r="AR427" s="220"/>
      <c r="AS427" s="220"/>
      <c r="AT427" s="220"/>
      <c r="AU427" s="220"/>
      <c r="AV427" s="220"/>
      <c r="AW427" s="220"/>
      <c r="AX427" s="220"/>
      <c r="AY427" s="220"/>
      <c r="AZ427" s="220"/>
      <c r="BB427" s="207" t="str">
        <f t="shared" si="71"/>
        <v/>
      </c>
      <c r="BC427" s="220"/>
      <c r="BD427" s="220"/>
      <c r="BE427" s="220"/>
      <c r="BF427" s="225"/>
      <c r="BG427" s="220"/>
      <c r="BH427" s="220"/>
      <c r="BI427" s="220"/>
      <c r="BJ427" s="220"/>
      <c r="BK427" s="220"/>
      <c r="BL427" s="220"/>
      <c r="BM427" s="220"/>
    </row>
    <row r="428" spans="1:65" s="119" customFormat="1" x14ac:dyDescent="0.2">
      <c r="A428" s="84"/>
      <c r="B428" s="84"/>
      <c r="C428" s="207" t="str">
        <f t="shared" si="63"/>
        <v/>
      </c>
      <c r="D428" s="73"/>
      <c r="E428" s="124"/>
      <c r="F428" s="220"/>
      <c r="H428" s="220"/>
      <c r="I428" s="224"/>
      <c r="J428" s="224"/>
      <c r="K428" s="224"/>
      <c r="L428" s="207" t="str">
        <f t="shared" si="64"/>
        <v/>
      </c>
      <c r="M428" s="220"/>
      <c r="N428" s="220"/>
      <c r="O428" s="220"/>
      <c r="P428" s="220"/>
      <c r="Q428" s="220"/>
      <c r="R428" s="220"/>
      <c r="S428" s="220"/>
      <c r="T428" s="220"/>
      <c r="U428" s="220"/>
      <c r="W428" s="129"/>
      <c r="X428" s="130" t="str">
        <f t="shared" si="65"/>
        <v/>
      </c>
      <c r="Y428" s="224"/>
      <c r="Z428" s="224"/>
      <c r="AA428" s="207" t="str">
        <f t="shared" si="66"/>
        <v/>
      </c>
      <c r="AB428" s="224"/>
      <c r="AD428" s="129"/>
      <c r="AE428" s="130" t="str">
        <f t="shared" si="67"/>
        <v/>
      </c>
      <c r="AF428" s="129"/>
      <c r="AG428" s="207" t="str">
        <f t="shared" si="68"/>
        <v/>
      </c>
      <c r="AH428" s="129"/>
      <c r="AI428" s="207" t="str">
        <f t="shared" si="69"/>
        <v/>
      </c>
      <c r="AJ428" s="129"/>
      <c r="AK428" s="207" t="str">
        <f t="shared" si="70"/>
        <v/>
      </c>
      <c r="AP428" s="220"/>
      <c r="AQ428" s="220"/>
      <c r="AR428" s="220"/>
      <c r="AS428" s="220"/>
      <c r="AT428" s="220"/>
      <c r="AU428" s="220"/>
      <c r="AV428" s="220"/>
      <c r="AW428" s="220"/>
      <c r="AX428" s="220"/>
      <c r="AY428" s="220"/>
      <c r="AZ428" s="220"/>
      <c r="BB428" s="207" t="str">
        <f t="shared" si="71"/>
        <v/>
      </c>
      <c r="BC428" s="220"/>
      <c r="BD428" s="220"/>
      <c r="BE428" s="220"/>
      <c r="BF428" s="225"/>
      <c r="BG428" s="220"/>
      <c r="BH428" s="220"/>
      <c r="BI428" s="220"/>
      <c r="BJ428" s="220"/>
      <c r="BK428" s="220"/>
      <c r="BL428" s="220"/>
      <c r="BM428" s="220"/>
    </row>
    <row r="429" spans="1:65" s="119" customFormat="1" x14ac:dyDescent="0.2">
      <c r="A429" s="84"/>
      <c r="B429" s="84"/>
      <c r="C429" s="207" t="str">
        <f t="shared" si="63"/>
        <v/>
      </c>
      <c r="D429" s="73"/>
      <c r="E429" s="124"/>
      <c r="F429" s="220"/>
      <c r="H429" s="220"/>
      <c r="I429" s="224"/>
      <c r="J429" s="224"/>
      <c r="K429" s="224"/>
      <c r="L429" s="207" t="str">
        <f t="shared" si="64"/>
        <v/>
      </c>
      <c r="M429" s="220"/>
      <c r="N429" s="220"/>
      <c r="O429" s="220"/>
      <c r="P429" s="220"/>
      <c r="Q429" s="220"/>
      <c r="R429" s="220"/>
      <c r="S429" s="220"/>
      <c r="T429" s="220"/>
      <c r="U429" s="220"/>
      <c r="W429" s="129"/>
      <c r="X429" s="130" t="str">
        <f t="shared" si="65"/>
        <v/>
      </c>
      <c r="Y429" s="224"/>
      <c r="Z429" s="224"/>
      <c r="AA429" s="207" t="str">
        <f t="shared" si="66"/>
        <v/>
      </c>
      <c r="AB429" s="224"/>
      <c r="AD429" s="129"/>
      <c r="AE429" s="130" t="str">
        <f t="shared" si="67"/>
        <v/>
      </c>
      <c r="AF429" s="129"/>
      <c r="AG429" s="207" t="str">
        <f t="shared" si="68"/>
        <v/>
      </c>
      <c r="AH429" s="129"/>
      <c r="AI429" s="207" t="str">
        <f t="shared" si="69"/>
        <v/>
      </c>
      <c r="AJ429" s="129"/>
      <c r="AK429" s="207" t="str">
        <f t="shared" si="70"/>
        <v/>
      </c>
      <c r="AP429" s="220"/>
      <c r="AQ429" s="220"/>
      <c r="AR429" s="220"/>
      <c r="AS429" s="220"/>
      <c r="AT429" s="220"/>
      <c r="AU429" s="220"/>
      <c r="AV429" s="220"/>
      <c r="AW429" s="220"/>
      <c r="AX429" s="220"/>
      <c r="AY429" s="220"/>
      <c r="AZ429" s="220"/>
      <c r="BB429" s="207" t="str">
        <f t="shared" si="71"/>
        <v/>
      </c>
      <c r="BC429" s="220"/>
      <c r="BD429" s="220"/>
      <c r="BE429" s="220"/>
      <c r="BF429" s="225"/>
      <c r="BG429" s="220"/>
      <c r="BH429" s="220"/>
      <c r="BI429" s="220"/>
      <c r="BJ429" s="220"/>
      <c r="BK429" s="220"/>
      <c r="BL429" s="220"/>
      <c r="BM429" s="220"/>
    </row>
    <row r="430" spans="1:65" s="119" customFormat="1" x14ac:dyDescent="0.2">
      <c r="A430" s="84"/>
      <c r="B430" s="84"/>
      <c r="C430" s="207" t="str">
        <f t="shared" si="63"/>
        <v/>
      </c>
      <c r="D430" s="73"/>
      <c r="E430" s="124"/>
      <c r="F430" s="220"/>
      <c r="H430" s="220"/>
      <c r="I430" s="224"/>
      <c r="J430" s="224"/>
      <c r="K430" s="224"/>
      <c r="L430" s="207" t="str">
        <f t="shared" si="64"/>
        <v/>
      </c>
      <c r="M430" s="220"/>
      <c r="N430" s="220"/>
      <c r="O430" s="220"/>
      <c r="P430" s="220"/>
      <c r="Q430" s="220"/>
      <c r="R430" s="220"/>
      <c r="S430" s="220"/>
      <c r="T430" s="220"/>
      <c r="U430" s="220"/>
      <c r="W430" s="129"/>
      <c r="X430" s="130" t="str">
        <f t="shared" si="65"/>
        <v/>
      </c>
      <c r="Y430" s="224"/>
      <c r="Z430" s="224"/>
      <c r="AA430" s="207" t="str">
        <f t="shared" si="66"/>
        <v/>
      </c>
      <c r="AB430" s="224"/>
      <c r="AD430" s="129"/>
      <c r="AE430" s="130" t="str">
        <f t="shared" si="67"/>
        <v/>
      </c>
      <c r="AF430" s="129"/>
      <c r="AG430" s="207" t="str">
        <f t="shared" si="68"/>
        <v/>
      </c>
      <c r="AH430" s="129"/>
      <c r="AI430" s="207" t="str">
        <f t="shared" si="69"/>
        <v/>
      </c>
      <c r="AJ430" s="129"/>
      <c r="AK430" s="207" t="str">
        <f t="shared" si="70"/>
        <v/>
      </c>
      <c r="AP430" s="220"/>
      <c r="AQ430" s="220"/>
      <c r="AR430" s="220"/>
      <c r="AS430" s="220"/>
      <c r="AT430" s="220"/>
      <c r="AU430" s="220"/>
      <c r="AV430" s="220"/>
      <c r="AW430" s="220"/>
      <c r="AX430" s="220"/>
      <c r="AY430" s="220"/>
      <c r="AZ430" s="220"/>
      <c r="BB430" s="207" t="str">
        <f t="shared" si="71"/>
        <v/>
      </c>
      <c r="BC430" s="220"/>
      <c r="BD430" s="220"/>
      <c r="BE430" s="220"/>
      <c r="BF430" s="225"/>
      <c r="BG430" s="220"/>
      <c r="BH430" s="220"/>
      <c r="BI430" s="220"/>
      <c r="BJ430" s="220"/>
      <c r="BK430" s="220"/>
      <c r="BL430" s="220"/>
      <c r="BM430" s="220"/>
    </row>
    <row r="431" spans="1:65" s="119" customFormat="1" x14ac:dyDescent="0.2">
      <c r="A431" s="84"/>
      <c r="B431" s="84"/>
      <c r="C431" s="207" t="str">
        <f t="shared" si="63"/>
        <v/>
      </c>
      <c r="D431" s="73"/>
      <c r="E431" s="124"/>
      <c r="F431" s="220"/>
      <c r="H431" s="220"/>
      <c r="I431" s="224"/>
      <c r="J431" s="224"/>
      <c r="K431" s="224"/>
      <c r="L431" s="207" t="str">
        <f t="shared" si="64"/>
        <v/>
      </c>
      <c r="M431" s="220"/>
      <c r="N431" s="220"/>
      <c r="O431" s="220"/>
      <c r="P431" s="220"/>
      <c r="Q431" s="220"/>
      <c r="R431" s="220"/>
      <c r="S431" s="220"/>
      <c r="T431" s="220"/>
      <c r="U431" s="220"/>
      <c r="W431" s="129"/>
      <c r="X431" s="130" t="str">
        <f t="shared" si="65"/>
        <v/>
      </c>
      <c r="Y431" s="224"/>
      <c r="Z431" s="224"/>
      <c r="AA431" s="207" t="str">
        <f t="shared" si="66"/>
        <v/>
      </c>
      <c r="AB431" s="224"/>
      <c r="AD431" s="129"/>
      <c r="AE431" s="130" t="str">
        <f t="shared" si="67"/>
        <v/>
      </c>
      <c r="AF431" s="129"/>
      <c r="AG431" s="207" t="str">
        <f t="shared" si="68"/>
        <v/>
      </c>
      <c r="AH431" s="129"/>
      <c r="AI431" s="207" t="str">
        <f t="shared" si="69"/>
        <v/>
      </c>
      <c r="AJ431" s="129"/>
      <c r="AK431" s="207" t="str">
        <f t="shared" si="70"/>
        <v/>
      </c>
      <c r="AP431" s="220"/>
      <c r="AQ431" s="220"/>
      <c r="AR431" s="220"/>
      <c r="AS431" s="220"/>
      <c r="AT431" s="220"/>
      <c r="AU431" s="220"/>
      <c r="AV431" s="220"/>
      <c r="AW431" s="220"/>
      <c r="AX431" s="220"/>
      <c r="AY431" s="220"/>
      <c r="AZ431" s="220"/>
      <c r="BB431" s="207" t="str">
        <f t="shared" si="71"/>
        <v/>
      </c>
      <c r="BC431" s="220"/>
      <c r="BD431" s="220"/>
      <c r="BE431" s="220"/>
      <c r="BF431" s="225"/>
      <c r="BG431" s="220"/>
      <c r="BH431" s="220"/>
      <c r="BI431" s="220"/>
      <c r="BJ431" s="220"/>
      <c r="BK431" s="220"/>
      <c r="BL431" s="220"/>
      <c r="BM431" s="220"/>
    </row>
    <row r="432" spans="1:65" s="119" customFormat="1" x14ac:dyDescent="0.2">
      <c r="A432" s="84"/>
      <c r="B432" s="84"/>
      <c r="C432" s="207" t="str">
        <f t="shared" si="63"/>
        <v/>
      </c>
      <c r="D432" s="73"/>
      <c r="E432" s="124"/>
      <c r="F432" s="220"/>
      <c r="H432" s="220"/>
      <c r="I432" s="224"/>
      <c r="J432" s="224"/>
      <c r="K432" s="224"/>
      <c r="L432" s="207" t="str">
        <f t="shared" si="64"/>
        <v/>
      </c>
      <c r="M432" s="220"/>
      <c r="N432" s="220"/>
      <c r="O432" s="220"/>
      <c r="P432" s="220"/>
      <c r="Q432" s="220"/>
      <c r="R432" s="220"/>
      <c r="S432" s="220"/>
      <c r="T432" s="220"/>
      <c r="U432" s="220"/>
      <c r="W432" s="129"/>
      <c r="X432" s="130" t="str">
        <f t="shared" si="65"/>
        <v/>
      </c>
      <c r="Y432" s="224"/>
      <c r="Z432" s="224"/>
      <c r="AA432" s="207" t="str">
        <f t="shared" si="66"/>
        <v/>
      </c>
      <c r="AB432" s="224"/>
      <c r="AD432" s="129"/>
      <c r="AE432" s="130" t="str">
        <f t="shared" si="67"/>
        <v/>
      </c>
      <c r="AF432" s="129"/>
      <c r="AG432" s="207" t="str">
        <f t="shared" si="68"/>
        <v/>
      </c>
      <c r="AH432" s="129"/>
      <c r="AI432" s="207" t="str">
        <f t="shared" si="69"/>
        <v/>
      </c>
      <c r="AJ432" s="129"/>
      <c r="AK432" s="207" t="str">
        <f t="shared" si="70"/>
        <v/>
      </c>
      <c r="AP432" s="220"/>
      <c r="AQ432" s="220"/>
      <c r="AR432" s="220"/>
      <c r="AS432" s="220"/>
      <c r="AT432" s="220"/>
      <c r="AU432" s="220"/>
      <c r="AV432" s="220"/>
      <c r="AW432" s="220"/>
      <c r="AX432" s="220"/>
      <c r="AY432" s="220"/>
      <c r="AZ432" s="220"/>
      <c r="BB432" s="207" t="str">
        <f t="shared" si="71"/>
        <v/>
      </c>
      <c r="BC432" s="220"/>
      <c r="BD432" s="220"/>
      <c r="BE432" s="220"/>
      <c r="BF432" s="225"/>
      <c r="BG432" s="220"/>
      <c r="BH432" s="220"/>
      <c r="BI432" s="220"/>
      <c r="BJ432" s="220"/>
      <c r="BK432" s="220"/>
      <c r="BL432" s="220"/>
      <c r="BM432" s="220"/>
    </row>
    <row r="433" spans="1:65" s="119" customFormat="1" x14ac:dyDescent="0.2">
      <c r="A433" s="84"/>
      <c r="B433" s="84"/>
      <c r="C433" s="207" t="str">
        <f t="shared" si="63"/>
        <v/>
      </c>
      <c r="D433" s="73"/>
      <c r="E433" s="124"/>
      <c r="F433" s="220"/>
      <c r="H433" s="220"/>
      <c r="I433" s="224"/>
      <c r="J433" s="224"/>
      <c r="K433" s="224"/>
      <c r="L433" s="207" t="str">
        <f t="shared" si="64"/>
        <v/>
      </c>
      <c r="M433" s="220"/>
      <c r="N433" s="220"/>
      <c r="O433" s="220"/>
      <c r="P433" s="220"/>
      <c r="Q433" s="220"/>
      <c r="R433" s="220"/>
      <c r="S433" s="220"/>
      <c r="T433" s="220"/>
      <c r="U433" s="220"/>
      <c r="W433" s="129"/>
      <c r="X433" s="130" t="str">
        <f t="shared" si="65"/>
        <v/>
      </c>
      <c r="Y433" s="224"/>
      <c r="Z433" s="224"/>
      <c r="AA433" s="207" t="str">
        <f t="shared" si="66"/>
        <v/>
      </c>
      <c r="AB433" s="224"/>
      <c r="AD433" s="129"/>
      <c r="AE433" s="130" t="str">
        <f t="shared" si="67"/>
        <v/>
      </c>
      <c r="AF433" s="129"/>
      <c r="AG433" s="207" t="str">
        <f t="shared" si="68"/>
        <v/>
      </c>
      <c r="AH433" s="129"/>
      <c r="AI433" s="207" t="str">
        <f t="shared" si="69"/>
        <v/>
      </c>
      <c r="AJ433" s="129"/>
      <c r="AK433" s="207" t="str">
        <f t="shared" si="70"/>
        <v/>
      </c>
      <c r="AP433" s="220"/>
      <c r="AQ433" s="220"/>
      <c r="AR433" s="220"/>
      <c r="AS433" s="220"/>
      <c r="AT433" s="220"/>
      <c r="AU433" s="220"/>
      <c r="AV433" s="220"/>
      <c r="AW433" s="220"/>
      <c r="AX433" s="220"/>
      <c r="AY433" s="220"/>
      <c r="AZ433" s="220"/>
      <c r="BB433" s="207" t="str">
        <f t="shared" si="71"/>
        <v/>
      </c>
      <c r="BC433" s="220"/>
      <c r="BD433" s="220"/>
      <c r="BE433" s="220"/>
      <c r="BF433" s="225"/>
      <c r="BG433" s="220"/>
      <c r="BH433" s="220"/>
      <c r="BI433" s="220"/>
      <c r="BJ433" s="220"/>
      <c r="BK433" s="220"/>
      <c r="BL433" s="220"/>
      <c r="BM433" s="220"/>
    </row>
    <row r="434" spans="1:65" s="119" customFormat="1" x14ac:dyDescent="0.2">
      <c r="A434" s="84"/>
      <c r="B434" s="84"/>
      <c r="C434" s="207" t="str">
        <f t="shared" si="63"/>
        <v/>
      </c>
      <c r="D434" s="73"/>
      <c r="E434" s="124"/>
      <c r="F434" s="220"/>
      <c r="H434" s="220"/>
      <c r="I434" s="224"/>
      <c r="J434" s="224"/>
      <c r="K434" s="224"/>
      <c r="L434" s="207" t="str">
        <f t="shared" si="64"/>
        <v/>
      </c>
      <c r="M434" s="220"/>
      <c r="N434" s="220"/>
      <c r="O434" s="220"/>
      <c r="P434" s="220"/>
      <c r="Q434" s="220"/>
      <c r="R434" s="220"/>
      <c r="S434" s="220"/>
      <c r="T434" s="220"/>
      <c r="U434" s="220"/>
      <c r="W434" s="129"/>
      <c r="X434" s="130" t="str">
        <f t="shared" si="65"/>
        <v/>
      </c>
      <c r="Y434" s="224"/>
      <c r="Z434" s="224"/>
      <c r="AA434" s="207" t="str">
        <f t="shared" si="66"/>
        <v/>
      </c>
      <c r="AB434" s="224"/>
      <c r="AD434" s="129"/>
      <c r="AE434" s="130" t="str">
        <f t="shared" si="67"/>
        <v/>
      </c>
      <c r="AF434" s="129"/>
      <c r="AG434" s="207" t="str">
        <f t="shared" si="68"/>
        <v/>
      </c>
      <c r="AH434" s="129"/>
      <c r="AI434" s="207" t="str">
        <f t="shared" si="69"/>
        <v/>
      </c>
      <c r="AJ434" s="129"/>
      <c r="AK434" s="207" t="str">
        <f t="shared" si="70"/>
        <v/>
      </c>
      <c r="AP434" s="220"/>
      <c r="AQ434" s="220"/>
      <c r="AR434" s="220"/>
      <c r="AS434" s="220"/>
      <c r="AT434" s="220"/>
      <c r="AU434" s="220"/>
      <c r="AV434" s="220"/>
      <c r="AW434" s="220"/>
      <c r="AX434" s="220"/>
      <c r="AY434" s="220"/>
      <c r="AZ434" s="220"/>
      <c r="BB434" s="207" t="str">
        <f t="shared" si="71"/>
        <v/>
      </c>
      <c r="BC434" s="220"/>
      <c r="BD434" s="220"/>
      <c r="BE434" s="220"/>
      <c r="BF434" s="225"/>
      <c r="BG434" s="220"/>
      <c r="BH434" s="220"/>
      <c r="BI434" s="220"/>
      <c r="BJ434" s="220"/>
      <c r="BK434" s="220"/>
      <c r="BL434" s="220"/>
      <c r="BM434" s="220"/>
    </row>
    <row r="435" spans="1:65" s="119" customFormat="1" x14ac:dyDescent="0.2">
      <c r="A435" s="84"/>
      <c r="B435" s="84"/>
      <c r="C435" s="207" t="str">
        <f t="shared" si="63"/>
        <v/>
      </c>
      <c r="D435" s="73"/>
      <c r="E435" s="124"/>
      <c r="F435" s="220"/>
      <c r="H435" s="220"/>
      <c r="I435" s="224"/>
      <c r="J435" s="224"/>
      <c r="K435" s="224"/>
      <c r="L435" s="207" t="str">
        <f t="shared" si="64"/>
        <v/>
      </c>
      <c r="M435" s="220"/>
      <c r="N435" s="220"/>
      <c r="O435" s="220"/>
      <c r="P435" s="220"/>
      <c r="Q435" s="220"/>
      <c r="R435" s="220"/>
      <c r="S435" s="220"/>
      <c r="T435" s="220"/>
      <c r="U435" s="220"/>
      <c r="W435" s="129"/>
      <c r="X435" s="130" t="str">
        <f t="shared" si="65"/>
        <v/>
      </c>
      <c r="Y435" s="224"/>
      <c r="Z435" s="224"/>
      <c r="AA435" s="207" t="str">
        <f t="shared" si="66"/>
        <v/>
      </c>
      <c r="AB435" s="224"/>
      <c r="AD435" s="129"/>
      <c r="AE435" s="130" t="str">
        <f t="shared" si="67"/>
        <v/>
      </c>
      <c r="AF435" s="129"/>
      <c r="AG435" s="207" t="str">
        <f t="shared" si="68"/>
        <v/>
      </c>
      <c r="AH435" s="129"/>
      <c r="AI435" s="207" t="str">
        <f t="shared" si="69"/>
        <v/>
      </c>
      <c r="AJ435" s="129"/>
      <c r="AK435" s="207" t="str">
        <f t="shared" si="70"/>
        <v/>
      </c>
      <c r="AP435" s="220"/>
      <c r="AQ435" s="220"/>
      <c r="AR435" s="220"/>
      <c r="AS435" s="220"/>
      <c r="AT435" s="220"/>
      <c r="AU435" s="220"/>
      <c r="AV435" s="220"/>
      <c r="AW435" s="220"/>
      <c r="AX435" s="220"/>
      <c r="AY435" s="220"/>
      <c r="AZ435" s="220"/>
      <c r="BB435" s="207" t="str">
        <f t="shared" si="71"/>
        <v/>
      </c>
      <c r="BC435" s="220"/>
      <c r="BD435" s="220"/>
      <c r="BE435" s="220"/>
      <c r="BF435" s="225"/>
      <c r="BG435" s="220"/>
      <c r="BH435" s="220"/>
      <c r="BI435" s="220"/>
      <c r="BJ435" s="220"/>
      <c r="BK435" s="220"/>
      <c r="BL435" s="220"/>
      <c r="BM435" s="220"/>
    </row>
    <row r="436" spans="1:65" s="119" customFormat="1" x14ac:dyDescent="0.2">
      <c r="A436" s="84"/>
      <c r="B436" s="84"/>
      <c r="C436" s="207" t="str">
        <f t="shared" si="63"/>
        <v/>
      </c>
      <c r="D436" s="73"/>
      <c r="E436" s="124"/>
      <c r="F436" s="220"/>
      <c r="H436" s="220"/>
      <c r="I436" s="224"/>
      <c r="J436" s="224"/>
      <c r="K436" s="224"/>
      <c r="L436" s="207" t="str">
        <f t="shared" si="64"/>
        <v/>
      </c>
      <c r="M436" s="220"/>
      <c r="N436" s="220"/>
      <c r="O436" s="220"/>
      <c r="P436" s="220"/>
      <c r="Q436" s="220"/>
      <c r="R436" s="220"/>
      <c r="S436" s="220"/>
      <c r="T436" s="220"/>
      <c r="U436" s="220"/>
      <c r="W436" s="129"/>
      <c r="X436" s="130" t="str">
        <f t="shared" si="65"/>
        <v/>
      </c>
      <c r="Y436" s="224"/>
      <c r="Z436" s="224"/>
      <c r="AA436" s="207" t="str">
        <f t="shared" si="66"/>
        <v/>
      </c>
      <c r="AB436" s="224"/>
      <c r="AD436" s="129"/>
      <c r="AE436" s="130" t="str">
        <f t="shared" si="67"/>
        <v/>
      </c>
      <c r="AF436" s="129"/>
      <c r="AG436" s="207" t="str">
        <f t="shared" si="68"/>
        <v/>
      </c>
      <c r="AH436" s="129"/>
      <c r="AI436" s="207" t="str">
        <f t="shared" si="69"/>
        <v/>
      </c>
      <c r="AJ436" s="129"/>
      <c r="AK436" s="207" t="str">
        <f t="shared" si="70"/>
        <v/>
      </c>
      <c r="AP436" s="220"/>
      <c r="AQ436" s="220"/>
      <c r="AR436" s="220"/>
      <c r="AS436" s="220"/>
      <c r="AT436" s="220"/>
      <c r="AU436" s="220"/>
      <c r="AV436" s="220"/>
      <c r="AW436" s="220"/>
      <c r="AX436" s="220"/>
      <c r="AY436" s="220"/>
      <c r="AZ436" s="220"/>
      <c r="BB436" s="207" t="str">
        <f t="shared" si="71"/>
        <v/>
      </c>
      <c r="BC436" s="220"/>
      <c r="BD436" s="220"/>
      <c r="BE436" s="220"/>
      <c r="BF436" s="225"/>
      <c r="BG436" s="220"/>
      <c r="BH436" s="220"/>
      <c r="BI436" s="220"/>
      <c r="BJ436" s="220"/>
      <c r="BK436" s="220"/>
      <c r="BL436" s="220"/>
      <c r="BM436" s="220"/>
    </row>
    <row r="437" spans="1:65" s="119" customFormat="1" x14ac:dyDescent="0.2">
      <c r="A437" s="84"/>
      <c r="B437" s="84"/>
      <c r="C437" s="207" t="str">
        <f t="shared" si="63"/>
        <v/>
      </c>
      <c r="D437" s="73"/>
      <c r="E437" s="124"/>
      <c r="F437" s="220"/>
      <c r="H437" s="220"/>
      <c r="I437" s="224"/>
      <c r="J437" s="224"/>
      <c r="K437" s="224"/>
      <c r="L437" s="207" t="str">
        <f t="shared" si="64"/>
        <v/>
      </c>
      <c r="M437" s="220"/>
      <c r="N437" s="220"/>
      <c r="O437" s="220"/>
      <c r="P437" s="220"/>
      <c r="Q437" s="220"/>
      <c r="R437" s="220"/>
      <c r="S437" s="220"/>
      <c r="T437" s="220"/>
      <c r="U437" s="220"/>
      <c r="W437" s="129"/>
      <c r="X437" s="130" t="str">
        <f t="shared" si="65"/>
        <v/>
      </c>
      <c r="Y437" s="224"/>
      <c r="Z437" s="224"/>
      <c r="AA437" s="207" t="str">
        <f t="shared" si="66"/>
        <v/>
      </c>
      <c r="AB437" s="224"/>
      <c r="AD437" s="129"/>
      <c r="AE437" s="130" t="str">
        <f t="shared" si="67"/>
        <v/>
      </c>
      <c r="AF437" s="129"/>
      <c r="AG437" s="207" t="str">
        <f t="shared" si="68"/>
        <v/>
      </c>
      <c r="AH437" s="129"/>
      <c r="AI437" s="207" t="str">
        <f t="shared" si="69"/>
        <v/>
      </c>
      <c r="AJ437" s="129"/>
      <c r="AK437" s="207" t="str">
        <f t="shared" si="70"/>
        <v/>
      </c>
      <c r="AP437" s="220"/>
      <c r="AQ437" s="220"/>
      <c r="AR437" s="220"/>
      <c r="AS437" s="220"/>
      <c r="AT437" s="220"/>
      <c r="AU437" s="220"/>
      <c r="AV437" s="220"/>
      <c r="AW437" s="220"/>
      <c r="AX437" s="220"/>
      <c r="AY437" s="220"/>
      <c r="AZ437" s="220"/>
      <c r="BB437" s="207" t="str">
        <f t="shared" si="71"/>
        <v/>
      </c>
      <c r="BC437" s="220"/>
      <c r="BD437" s="220"/>
      <c r="BE437" s="220"/>
      <c r="BF437" s="225"/>
      <c r="BG437" s="220"/>
      <c r="BH437" s="220"/>
      <c r="BI437" s="220"/>
      <c r="BJ437" s="220"/>
      <c r="BK437" s="220"/>
      <c r="BL437" s="220"/>
      <c r="BM437" s="220"/>
    </row>
    <row r="438" spans="1:65" s="119" customFormat="1" x14ac:dyDescent="0.2">
      <c r="A438" s="84"/>
      <c r="B438" s="84"/>
      <c r="C438" s="207" t="str">
        <f t="shared" si="63"/>
        <v/>
      </c>
      <c r="D438" s="73"/>
      <c r="E438" s="124"/>
      <c r="F438" s="220"/>
      <c r="H438" s="220"/>
      <c r="I438" s="224"/>
      <c r="J438" s="224"/>
      <c r="K438" s="224"/>
      <c r="L438" s="207" t="str">
        <f t="shared" si="64"/>
        <v/>
      </c>
      <c r="M438" s="220"/>
      <c r="N438" s="220"/>
      <c r="O438" s="220"/>
      <c r="P438" s="220"/>
      <c r="Q438" s="220"/>
      <c r="R438" s="220"/>
      <c r="S438" s="220"/>
      <c r="T438" s="220"/>
      <c r="U438" s="220"/>
      <c r="W438" s="129"/>
      <c r="X438" s="130" t="str">
        <f t="shared" si="65"/>
        <v/>
      </c>
      <c r="Y438" s="224"/>
      <c r="Z438" s="224"/>
      <c r="AA438" s="207" t="str">
        <f t="shared" si="66"/>
        <v/>
      </c>
      <c r="AB438" s="224"/>
      <c r="AD438" s="129"/>
      <c r="AE438" s="130" t="str">
        <f t="shared" si="67"/>
        <v/>
      </c>
      <c r="AF438" s="129"/>
      <c r="AG438" s="207" t="str">
        <f t="shared" si="68"/>
        <v/>
      </c>
      <c r="AH438" s="129"/>
      <c r="AI438" s="207" t="str">
        <f t="shared" si="69"/>
        <v/>
      </c>
      <c r="AJ438" s="129"/>
      <c r="AK438" s="207" t="str">
        <f t="shared" si="70"/>
        <v/>
      </c>
      <c r="AP438" s="220"/>
      <c r="AQ438" s="220"/>
      <c r="AR438" s="220"/>
      <c r="AS438" s="220"/>
      <c r="AT438" s="220"/>
      <c r="AU438" s="220"/>
      <c r="AV438" s="220"/>
      <c r="AW438" s="220"/>
      <c r="AX438" s="220"/>
      <c r="AY438" s="220"/>
      <c r="AZ438" s="220"/>
      <c r="BB438" s="207" t="str">
        <f t="shared" si="71"/>
        <v/>
      </c>
      <c r="BC438" s="220"/>
      <c r="BD438" s="220"/>
      <c r="BE438" s="220"/>
      <c r="BF438" s="225"/>
      <c r="BG438" s="220"/>
      <c r="BH438" s="220"/>
      <c r="BI438" s="220"/>
      <c r="BJ438" s="220"/>
      <c r="BK438" s="220"/>
      <c r="BL438" s="220"/>
      <c r="BM438" s="220"/>
    </row>
    <row r="439" spans="1:65" s="119" customFormat="1" x14ac:dyDescent="0.2">
      <c r="A439" s="84"/>
      <c r="B439" s="84"/>
      <c r="C439" s="207" t="str">
        <f t="shared" si="63"/>
        <v/>
      </c>
      <c r="D439" s="73"/>
      <c r="E439" s="124"/>
      <c r="F439" s="220"/>
      <c r="H439" s="220"/>
      <c r="I439" s="224"/>
      <c r="J439" s="224"/>
      <c r="K439" s="224"/>
      <c r="L439" s="207" t="str">
        <f t="shared" si="64"/>
        <v/>
      </c>
      <c r="M439" s="220"/>
      <c r="N439" s="220"/>
      <c r="O439" s="220"/>
      <c r="P439" s="220"/>
      <c r="Q439" s="220"/>
      <c r="R439" s="220"/>
      <c r="S439" s="220"/>
      <c r="T439" s="220"/>
      <c r="U439" s="220"/>
      <c r="W439" s="129"/>
      <c r="X439" s="130" t="str">
        <f t="shared" si="65"/>
        <v/>
      </c>
      <c r="Y439" s="224"/>
      <c r="Z439" s="224"/>
      <c r="AA439" s="207" t="str">
        <f t="shared" si="66"/>
        <v/>
      </c>
      <c r="AB439" s="224"/>
      <c r="AD439" s="129"/>
      <c r="AE439" s="130" t="str">
        <f t="shared" si="67"/>
        <v/>
      </c>
      <c r="AF439" s="129"/>
      <c r="AG439" s="207" t="str">
        <f t="shared" si="68"/>
        <v/>
      </c>
      <c r="AH439" s="129"/>
      <c r="AI439" s="207" t="str">
        <f t="shared" si="69"/>
        <v/>
      </c>
      <c r="AJ439" s="129"/>
      <c r="AK439" s="207" t="str">
        <f t="shared" si="70"/>
        <v/>
      </c>
      <c r="AP439" s="220"/>
      <c r="AQ439" s="220"/>
      <c r="AR439" s="220"/>
      <c r="AS439" s="220"/>
      <c r="AT439" s="220"/>
      <c r="AU439" s="220"/>
      <c r="AV439" s="220"/>
      <c r="AW439" s="220"/>
      <c r="AX439" s="220"/>
      <c r="AY439" s="220"/>
      <c r="AZ439" s="220"/>
      <c r="BB439" s="207" t="str">
        <f t="shared" si="71"/>
        <v/>
      </c>
      <c r="BC439" s="220"/>
      <c r="BD439" s="220"/>
      <c r="BE439" s="220"/>
      <c r="BF439" s="225"/>
      <c r="BG439" s="220"/>
      <c r="BH439" s="220"/>
      <c r="BI439" s="220"/>
      <c r="BJ439" s="220"/>
      <c r="BK439" s="220"/>
      <c r="BL439" s="220"/>
      <c r="BM439" s="220"/>
    </row>
    <row r="440" spans="1:65" s="119" customFormat="1" x14ac:dyDescent="0.2">
      <c r="A440" s="84"/>
      <c r="B440" s="84"/>
      <c r="C440" s="207" t="str">
        <f t="shared" si="63"/>
        <v/>
      </c>
      <c r="D440" s="73"/>
      <c r="E440" s="124"/>
      <c r="F440" s="220"/>
      <c r="H440" s="220"/>
      <c r="I440" s="224"/>
      <c r="J440" s="224"/>
      <c r="K440" s="224"/>
      <c r="L440" s="207" t="str">
        <f t="shared" si="64"/>
        <v/>
      </c>
      <c r="M440" s="220"/>
      <c r="N440" s="220"/>
      <c r="O440" s="220"/>
      <c r="P440" s="220"/>
      <c r="Q440" s="220"/>
      <c r="R440" s="220"/>
      <c r="S440" s="220"/>
      <c r="T440" s="220"/>
      <c r="U440" s="220"/>
      <c r="W440" s="129"/>
      <c r="X440" s="130" t="str">
        <f t="shared" si="65"/>
        <v/>
      </c>
      <c r="Y440" s="224"/>
      <c r="Z440" s="224"/>
      <c r="AA440" s="207" t="str">
        <f t="shared" si="66"/>
        <v/>
      </c>
      <c r="AB440" s="224"/>
      <c r="AD440" s="129"/>
      <c r="AE440" s="130" t="str">
        <f t="shared" si="67"/>
        <v/>
      </c>
      <c r="AF440" s="129"/>
      <c r="AG440" s="207" t="str">
        <f t="shared" si="68"/>
        <v/>
      </c>
      <c r="AH440" s="129"/>
      <c r="AI440" s="207" t="str">
        <f t="shared" si="69"/>
        <v/>
      </c>
      <c r="AJ440" s="129"/>
      <c r="AK440" s="207" t="str">
        <f t="shared" si="70"/>
        <v/>
      </c>
      <c r="AP440" s="220"/>
      <c r="AQ440" s="220"/>
      <c r="AR440" s="220"/>
      <c r="AS440" s="220"/>
      <c r="AT440" s="220"/>
      <c r="AU440" s="220"/>
      <c r="AV440" s="220"/>
      <c r="AW440" s="220"/>
      <c r="AX440" s="220"/>
      <c r="AY440" s="220"/>
      <c r="AZ440" s="220"/>
      <c r="BB440" s="207" t="str">
        <f t="shared" si="71"/>
        <v/>
      </c>
      <c r="BC440" s="220"/>
      <c r="BD440" s="220"/>
      <c r="BE440" s="220"/>
      <c r="BF440" s="225"/>
      <c r="BG440" s="220"/>
      <c r="BH440" s="220"/>
      <c r="BI440" s="220"/>
      <c r="BJ440" s="220"/>
      <c r="BK440" s="220"/>
      <c r="BL440" s="220"/>
      <c r="BM440" s="220"/>
    </row>
    <row r="441" spans="1:65" s="119" customFormat="1" x14ac:dyDescent="0.2">
      <c r="A441" s="84"/>
      <c r="B441" s="84"/>
      <c r="C441" s="207" t="str">
        <f t="shared" si="63"/>
        <v/>
      </c>
      <c r="D441" s="73"/>
      <c r="E441" s="124"/>
      <c r="F441" s="220"/>
      <c r="H441" s="220"/>
      <c r="I441" s="224"/>
      <c r="J441" s="224"/>
      <c r="K441" s="224"/>
      <c r="L441" s="207" t="str">
        <f t="shared" si="64"/>
        <v/>
      </c>
      <c r="M441" s="220"/>
      <c r="N441" s="220"/>
      <c r="O441" s="220"/>
      <c r="P441" s="220"/>
      <c r="Q441" s="220"/>
      <c r="R441" s="220"/>
      <c r="S441" s="220"/>
      <c r="T441" s="220"/>
      <c r="U441" s="220"/>
      <c r="W441" s="129"/>
      <c r="X441" s="130" t="str">
        <f t="shared" si="65"/>
        <v/>
      </c>
      <c r="Y441" s="224"/>
      <c r="Z441" s="224"/>
      <c r="AA441" s="207" t="str">
        <f t="shared" si="66"/>
        <v/>
      </c>
      <c r="AB441" s="224"/>
      <c r="AD441" s="129"/>
      <c r="AE441" s="130" t="str">
        <f t="shared" si="67"/>
        <v/>
      </c>
      <c r="AF441" s="129"/>
      <c r="AG441" s="207" t="str">
        <f t="shared" si="68"/>
        <v/>
      </c>
      <c r="AH441" s="129"/>
      <c r="AI441" s="207" t="str">
        <f t="shared" si="69"/>
        <v/>
      </c>
      <c r="AJ441" s="129"/>
      <c r="AK441" s="207" t="str">
        <f t="shared" si="70"/>
        <v/>
      </c>
      <c r="AP441" s="220"/>
      <c r="AQ441" s="220"/>
      <c r="AR441" s="220"/>
      <c r="AS441" s="220"/>
      <c r="AT441" s="220"/>
      <c r="AU441" s="220"/>
      <c r="AV441" s="220"/>
      <c r="AW441" s="220"/>
      <c r="AX441" s="220"/>
      <c r="AY441" s="220"/>
      <c r="AZ441" s="220"/>
      <c r="BB441" s="207" t="str">
        <f t="shared" si="71"/>
        <v/>
      </c>
      <c r="BC441" s="220"/>
      <c r="BD441" s="220"/>
      <c r="BE441" s="220"/>
      <c r="BF441" s="225"/>
      <c r="BG441" s="220"/>
      <c r="BH441" s="220"/>
      <c r="BI441" s="220"/>
      <c r="BJ441" s="220"/>
      <c r="BK441" s="220"/>
      <c r="BL441" s="220"/>
      <c r="BM441" s="220"/>
    </row>
    <row r="442" spans="1:65" s="119" customFormat="1" x14ac:dyDescent="0.2">
      <c r="A442" s="84"/>
      <c r="B442" s="84"/>
      <c r="C442" s="207" t="str">
        <f t="shared" si="63"/>
        <v/>
      </c>
      <c r="D442" s="73"/>
      <c r="E442" s="124"/>
      <c r="F442" s="220"/>
      <c r="H442" s="220"/>
      <c r="I442" s="224"/>
      <c r="J442" s="224"/>
      <c r="K442" s="224"/>
      <c r="L442" s="207" t="str">
        <f t="shared" si="64"/>
        <v/>
      </c>
      <c r="M442" s="220"/>
      <c r="N442" s="220"/>
      <c r="O442" s="220"/>
      <c r="P442" s="220"/>
      <c r="Q442" s="220"/>
      <c r="R442" s="220"/>
      <c r="S442" s="220"/>
      <c r="T442" s="220"/>
      <c r="U442" s="220"/>
      <c r="W442" s="129"/>
      <c r="X442" s="130" t="str">
        <f t="shared" si="65"/>
        <v/>
      </c>
      <c r="Y442" s="224"/>
      <c r="Z442" s="224"/>
      <c r="AA442" s="207" t="str">
        <f t="shared" si="66"/>
        <v/>
      </c>
      <c r="AB442" s="224"/>
      <c r="AD442" s="129"/>
      <c r="AE442" s="130" t="str">
        <f t="shared" si="67"/>
        <v/>
      </c>
      <c r="AF442" s="129"/>
      <c r="AG442" s="207" t="str">
        <f t="shared" si="68"/>
        <v/>
      </c>
      <c r="AH442" s="129"/>
      <c r="AI442" s="207" t="str">
        <f t="shared" si="69"/>
        <v/>
      </c>
      <c r="AJ442" s="129"/>
      <c r="AK442" s="207" t="str">
        <f t="shared" si="70"/>
        <v/>
      </c>
      <c r="AP442" s="220"/>
      <c r="AQ442" s="220"/>
      <c r="AR442" s="220"/>
      <c r="AS442" s="220"/>
      <c r="AT442" s="220"/>
      <c r="AU442" s="220"/>
      <c r="AV442" s="220"/>
      <c r="AW442" s="220"/>
      <c r="AX442" s="220"/>
      <c r="AY442" s="220"/>
      <c r="AZ442" s="220"/>
      <c r="BB442" s="207" t="str">
        <f t="shared" si="71"/>
        <v/>
      </c>
      <c r="BC442" s="220"/>
      <c r="BD442" s="220"/>
      <c r="BE442" s="220"/>
      <c r="BF442" s="225"/>
      <c r="BG442" s="220"/>
      <c r="BH442" s="220"/>
      <c r="BI442" s="220"/>
      <c r="BJ442" s="220"/>
      <c r="BK442" s="220"/>
      <c r="BL442" s="220"/>
      <c r="BM442" s="220"/>
    </row>
    <row r="443" spans="1:65" s="119" customFormat="1" x14ac:dyDescent="0.2">
      <c r="A443" s="84"/>
      <c r="B443" s="84"/>
      <c r="C443" s="207" t="str">
        <f t="shared" si="63"/>
        <v/>
      </c>
      <c r="D443" s="73"/>
      <c r="E443" s="124"/>
      <c r="F443" s="220"/>
      <c r="H443" s="220"/>
      <c r="I443" s="224"/>
      <c r="J443" s="224"/>
      <c r="K443" s="224"/>
      <c r="L443" s="207" t="str">
        <f t="shared" si="64"/>
        <v/>
      </c>
      <c r="M443" s="220"/>
      <c r="N443" s="220"/>
      <c r="O443" s="220"/>
      <c r="P443" s="220"/>
      <c r="Q443" s="220"/>
      <c r="R443" s="220"/>
      <c r="S443" s="220"/>
      <c r="T443" s="220"/>
      <c r="U443" s="220"/>
      <c r="W443" s="129"/>
      <c r="X443" s="130" t="str">
        <f t="shared" si="65"/>
        <v/>
      </c>
      <c r="Y443" s="224"/>
      <c r="Z443" s="224"/>
      <c r="AA443" s="207" t="str">
        <f t="shared" si="66"/>
        <v/>
      </c>
      <c r="AB443" s="224"/>
      <c r="AD443" s="129"/>
      <c r="AE443" s="130" t="str">
        <f t="shared" si="67"/>
        <v/>
      </c>
      <c r="AF443" s="129"/>
      <c r="AG443" s="207" t="str">
        <f t="shared" si="68"/>
        <v/>
      </c>
      <c r="AH443" s="129"/>
      <c r="AI443" s="207" t="str">
        <f t="shared" si="69"/>
        <v/>
      </c>
      <c r="AJ443" s="129"/>
      <c r="AK443" s="207" t="str">
        <f t="shared" si="70"/>
        <v/>
      </c>
      <c r="AP443" s="220"/>
      <c r="AQ443" s="220"/>
      <c r="AR443" s="220"/>
      <c r="AS443" s="220"/>
      <c r="AT443" s="220"/>
      <c r="AU443" s="220"/>
      <c r="AV443" s="220"/>
      <c r="AW443" s="220"/>
      <c r="AX443" s="220"/>
      <c r="AY443" s="220"/>
      <c r="AZ443" s="220"/>
      <c r="BB443" s="207" t="str">
        <f t="shared" si="71"/>
        <v/>
      </c>
      <c r="BC443" s="220"/>
      <c r="BD443" s="220"/>
      <c r="BE443" s="220"/>
      <c r="BF443" s="225"/>
      <c r="BG443" s="220"/>
      <c r="BH443" s="220"/>
      <c r="BI443" s="220"/>
      <c r="BJ443" s="220"/>
      <c r="BK443" s="220"/>
      <c r="BL443" s="220"/>
      <c r="BM443" s="220"/>
    </row>
    <row r="444" spans="1:65" s="119" customFormat="1" x14ac:dyDescent="0.2">
      <c r="A444" s="84"/>
      <c r="B444" s="84"/>
      <c r="C444" s="207" t="str">
        <f t="shared" si="63"/>
        <v/>
      </c>
      <c r="D444" s="73"/>
      <c r="E444" s="124"/>
      <c r="F444" s="220"/>
      <c r="H444" s="220"/>
      <c r="I444" s="224"/>
      <c r="J444" s="224"/>
      <c r="K444" s="224"/>
      <c r="L444" s="207" t="str">
        <f t="shared" si="64"/>
        <v/>
      </c>
      <c r="M444" s="220"/>
      <c r="N444" s="220"/>
      <c r="O444" s="220"/>
      <c r="P444" s="220"/>
      <c r="Q444" s="220"/>
      <c r="R444" s="220"/>
      <c r="S444" s="220"/>
      <c r="T444" s="220"/>
      <c r="U444" s="220"/>
      <c r="W444" s="129"/>
      <c r="X444" s="130" t="str">
        <f t="shared" si="65"/>
        <v/>
      </c>
      <c r="Y444" s="224"/>
      <c r="Z444" s="224"/>
      <c r="AA444" s="207" t="str">
        <f t="shared" si="66"/>
        <v/>
      </c>
      <c r="AB444" s="224"/>
      <c r="AD444" s="129"/>
      <c r="AE444" s="130" t="str">
        <f t="shared" si="67"/>
        <v/>
      </c>
      <c r="AF444" s="129"/>
      <c r="AG444" s="207" t="str">
        <f t="shared" si="68"/>
        <v/>
      </c>
      <c r="AH444" s="129"/>
      <c r="AI444" s="207" t="str">
        <f t="shared" si="69"/>
        <v/>
      </c>
      <c r="AJ444" s="129"/>
      <c r="AK444" s="207" t="str">
        <f t="shared" si="70"/>
        <v/>
      </c>
      <c r="AP444" s="220"/>
      <c r="AQ444" s="220"/>
      <c r="AR444" s="220"/>
      <c r="AS444" s="220"/>
      <c r="AT444" s="220"/>
      <c r="AU444" s="220"/>
      <c r="AV444" s="220"/>
      <c r="AW444" s="220"/>
      <c r="AX444" s="220"/>
      <c r="AY444" s="220"/>
      <c r="AZ444" s="220"/>
      <c r="BB444" s="207" t="str">
        <f t="shared" si="71"/>
        <v/>
      </c>
      <c r="BC444" s="220"/>
      <c r="BD444" s="220"/>
      <c r="BE444" s="220"/>
      <c r="BF444" s="225"/>
      <c r="BG444" s="220"/>
      <c r="BH444" s="220"/>
      <c r="BI444" s="220"/>
      <c r="BJ444" s="220"/>
      <c r="BK444" s="220"/>
      <c r="BL444" s="220"/>
      <c r="BM444" s="220"/>
    </row>
    <row r="445" spans="1:65" s="119" customFormat="1" x14ac:dyDescent="0.2">
      <c r="A445" s="84"/>
      <c r="B445" s="84"/>
      <c r="C445" s="207" t="str">
        <f t="shared" si="63"/>
        <v/>
      </c>
      <c r="D445" s="73"/>
      <c r="E445" s="124"/>
      <c r="F445" s="220"/>
      <c r="H445" s="220"/>
      <c r="I445" s="224"/>
      <c r="J445" s="224"/>
      <c r="K445" s="224"/>
      <c r="L445" s="207" t="str">
        <f t="shared" si="64"/>
        <v/>
      </c>
      <c r="M445" s="220"/>
      <c r="N445" s="220"/>
      <c r="O445" s="220"/>
      <c r="P445" s="220"/>
      <c r="Q445" s="220"/>
      <c r="R445" s="220"/>
      <c r="S445" s="220"/>
      <c r="T445" s="220"/>
      <c r="U445" s="220"/>
      <c r="W445" s="129"/>
      <c r="X445" s="130" t="str">
        <f t="shared" si="65"/>
        <v/>
      </c>
      <c r="Y445" s="224"/>
      <c r="Z445" s="224"/>
      <c r="AA445" s="207" t="str">
        <f t="shared" si="66"/>
        <v/>
      </c>
      <c r="AB445" s="224"/>
      <c r="AD445" s="129"/>
      <c r="AE445" s="130" t="str">
        <f t="shared" si="67"/>
        <v/>
      </c>
      <c r="AF445" s="129"/>
      <c r="AG445" s="207" t="str">
        <f t="shared" si="68"/>
        <v/>
      </c>
      <c r="AH445" s="129"/>
      <c r="AI445" s="207" t="str">
        <f t="shared" si="69"/>
        <v/>
      </c>
      <c r="AJ445" s="129"/>
      <c r="AK445" s="207" t="str">
        <f t="shared" si="70"/>
        <v/>
      </c>
      <c r="AP445" s="220"/>
      <c r="AQ445" s="220"/>
      <c r="AR445" s="220"/>
      <c r="AS445" s="220"/>
      <c r="AT445" s="220"/>
      <c r="AU445" s="220"/>
      <c r="AV445" s="220"/>
      <c r="AW445" s="220"/>
      <c r="AX445" s="220"/>
      <c r="AY445" s="220"/>
      <c r="AZ445" s="220"/>
      <c r="BB445" s="207" t="str">
        <f t="shared" si="71"/>
        <v/>
      </c>
      <c r="BC445" s="220"/>
      <c r="BD445" s="220"/>
      <c r="BE445" s="220"/>
      <c r="BF445" s="225"/>
      <c r="BG445" s="220"/>
      <c r="BH445" s="220"/>
      <c r="BI445" s="220"/>
      <c r="BJ445" s="220"/>
      <c r="BK445" s="220"/>
      <c r="BL445" s="220"/>
      <c r="BM445" s="220"/>
    </row>
    <row r="446" spans="1:65" s="119" customFormat="1" x14ac:dyDescent="0.2">
      <c r="A446" s="84"/>
      <c r="B446" s="84"/>
      <c r="C446" s="207" t="str">
        <f t="shared" si="63"/>
        <v/>
      </c>
      <c r="D446" s="73"/>
      <c r="E446" s="124"/>
      <c r="F446" s="220"/>
      <c r="H446" s="220"/>
      <c r="I446" s="224"/>
      <c r="J446" s="224"/>
      <c r="K446" s="224"/>
      <c r="L446" s="207" t="str">
        <f t="shared" si="64"/>
        <v/>
      </c>
      <c r="M446" s="220"/>
      <c r="N446" s="220"/>
      <c r="O446" s="220"/>
      <c r="P446" s="220"/>
      <c r="Q446" s="220"/>
      <c r="R446" s="220"/>
      <c r="S446" s="220"/>
      <c r="T446" s="220"/>
      <c r="U446" s="220"/>
      <c r="W446" s="129"/>
      <c r="X446" s="130" t="str">
        <f t="shared" si="65"/>
        <v/>
      </c>
      <c r="Y446" s="224"/>
      <c r="Z446" s="224"/>
      <c r="AA446" s="207" t="str">
        <f t="shared" si="66"/>
        <v/>
      </c>
      <c r="AB446" s="224"/>
      <c r="AD446" s="129"/>
      <c r="AE446" s="130" t="str">
        <f t="shared" si="67"/>
        <v/>
      </c>
      <c r="AF446" s="129"/>
      <c r="AG446" s="207" t="str">
        <f t="shared" si="68"/>
        <v/>
      </c>
      <c r="AH446" s="129"/>
      <c r="AI446" s="207" t="str">
        <f t="shared" si="69"/>
        <v/>
      </c>
      <c r="AJ446" s="129"/>
      <c r="AK446" s="207" t="str">
        <f t="shared" si="70"/>
        <v/>
      </c>
      <c r="AP446" s="220"/>
      <c r="AQ446" s="220"/>
      <c r="AR446" s="220"/>
      <c r="AS446" s="220"/>
      <c r="AT446" s="220"/>
      <c r="AU446" s="220"/>
      <c r="AV446" s="220"/>
      <c r="AW446" s="220"/>
      <c r="AX446" s="220"/>
      <c r="AY446" s="220"/>
      <c r="AZ446" s="220"/>
      <c r="BB446" s="207" t="str">
        <f t="shared" si="71"/>
        <v/>
      </c>
      <c r="BC446" s="220"/>
      <c r="BD446" s="220"/>
      <c r="BE446" s="220"/>
      <c r="BF446" s="225"/>
      <c r="BG446" s="220"/>
      <c r="BH446" s="220"/>
      <c r="BI446" s="220"/>
      <c r="BJ446" s="220"/>
      <c r="BK446" s="220"/>
      <c r="BL446" s="220"/>
      <c r="BM446" s="220"/>
    </row>
    <row r="447" spans="1:65" s="119" customFormat="1" x14ac:dyDescent="0.2">
      <c r="A447" s="84"/>
      <c r="B447" s="84"/>
      <c r="C447" s="207" t="str">
        <f t="shared" si="63"/>
        <v/>
      </c>
      <c r="D447" s="73"/>
      <c r="E447" s="124"/>
      <c r="F447" s="220"/>
      <c r="H447" s="220"/>
      <c r="I447" s="224"/>
      <c r="J447" s="224"/>
      <c r="K447" s="224"/>
      <c r="L447" s="207" t="str">
        <f t="shared" si="64"/>
        <v/>
      </c>
      <c r="M447" s="220"/>
      <c r="N447" s="220"/>
      <c r="O447" s="220"/>
      <c r="P447" s="220"/>
      <c r="Q447" s="220"/>
      <c r="R447" s="220"/>
      <c r="S447" s="220"/>
      <c r="T447" s="220"/>
      <c r="U447" s="220"/>
      <c r="W447" s="129"/>
      <c r="X447" s="130" t="str">
        <f t="shared" si="65"/>
        <v/>
      </c>
      <c r="Y447" s="224"/>
      <c r="Z447" s="224"/>
      <c r="AA447" s="207" t="str">
        <f t="shared" si="66"/>
        <v/>
      </c>
      <c r="AB447" s="224"/>
      <c r="AD447" s="129"/>
      <c r="AE447" s="130" t="str">
        <f t="shared" si="67"/>
        <v/>
      </c>
      <c r="AF447" s="129"/>
      <c r="AG447" s="207" t="str">
        <f t="shared" si="68"/>
        <v/>
      </c>
      <c r="AH447" s="129"/>
      <c r="AI447" s="207" t="str">
        <f t="shared" si="69"/>
        <v/>
      </c>
      <c r="AJ447" s="129"/>
      <c r="AK447" s="207" t="str">
        <f t="shared" si="70"/>
        <v/>
      </c>
      <c r="AP447" s="220"/>
      <c r="AQ447" s="220"/>
      <c r="AR447" s="220"/>
      <c r="AS447" s="220"/>
      <c r="AT447" s="220"/>
      <c r="AU447" s="220"/>
      <c r="AV447" s="220"/>
      <c r="AW447" s="220"/>
      <c r="AX447" s="220"/>
      <c r="AY447" s="220"/>
      <c r="AZ447" s="220"/>
      <c r="BB447" s="207" t="str">
        <f t="shared" si="71"/>
        <v/>
      </c>
      <c r="BC447" s="220"/>
      <c r="BD447" s="220"/>
      <c r="BE447" s="220"/>
      <c r="BF447" s="225"/>
      <c r="BG447" s="220"/>
      <c r="BH447" s="220"/>
      <c r="BI447" s="220"/>
      <c r="BJ447" s="220"/>
      <c r="BK447" s="220"/>
      <c r="BL447" s="220"/>
      <c r="BM447" s="220"/>
    </row>
    <row r="448" spans="1:65" s="119" customFormat="1" x14ac:dyDescent="0.2">
      <c r="A448" s="84"/>
      <c r="B448" s="84"/>
      <c r="C448" s="207" t="str">
        <f t="shared" si="63"/>
        <v/>
      </c>
      <c r="D448" s="73"/>
      <c r="E448" s="124"/>
      <c r="F448" s="220"/>
      <c r="H448" s="220"/>
      <c r="I448" s="224"/>
      <c r="J448" s="224"/>
      <c r="K448" s="224"/>
      <c r="L448" s="207" t="str">
        <f t="shared" si="64"/>
        <v/>
      </c>
      <c r="M448" s="220"/>
      <c r="N448" s="220"/>
      <c r="O448" s="220"/>
      <c r="P448" s="220"/>
      <c r="Q448" s="220"/>
      <c r="R448" s="220"/>
      <c r="S448" s="220"/>
      <c r="T448" s="220"/>
      <c r="U448" s="220"/>
      <c r="W448" s="129"/>
      <c r="X448" s="130" t="str">
        <f t="shared" si="65"/>
        <v/>
      </c>
      <c r="Y448" s="224"/>
      <c r="Z448" s="224"/>
      <c r="AA448" s="207" t="str">
        <f t="shared" si="66"/>
        <v/>
      </c>
      <c r="AB448" s="224"/>
      <c r="AD448" s="129"/>
      <c r="AE448" s="130" t="str">
        <f t="shared" si="67"/>
        <v/>
      </c>
      <c r="AF448" s="129"/>
      <c r="AG448" s="207" t="str">
        <f t="shared" si="68"/>
        <v/>
      </c>
      <c r="AH448" s="129"/>
      <c r="AI448" s="207" t="str">
        <f t="shared" si="69"/>
        <v/>
      </c>
      <c r="AJ448" s="129"/>
      <c r="AK448" s="207" t="str">
        <f t="shared" si="70"/>
        <v/>
      </c>
      <c r="AP448" s="220"/>
      <c r="AQ448" s="220"/>
      <c r="AR448" s="220"/>
      <c r="AS448" s="220"/>
      <c r="AT448" s="220"/>
      <c r="AU448" s="220"/>
      <c r="AV448" s="220"/>
      <c r="AW448" s="220"/>
      <c r="AX448" s="220"/>
      <c r="AY448" s="220"/>
      <c r="AZ448" s="220"/>
      <c r="BB448" s="207" t="str">
        <f t="shared" si="71"/>
        <v/>
      </c>
      <c r="BC448" s="220"/>
      <c r="BD448" s="220"/>
      <c r="BE448" s="220"/>
      <c r="BF448" s="225"/>
      <c r="BG448" s="220"/>
      <c r="BH448" s="220"/>
      <c r="BI448" s="220"/>
      <c r="BJ448" s="220"/>
      <c r="BK448" s="220"/>
      <c r="BL448" s="220"/>
      <c r="BM448" s="220"/>
    </row>
    <row r="449" spans="1:65" s="119" customFormat="1" x14ac:dyDescent="0.2">
      <c r="A449" s="84"/>
      <c r="B449" s="84"/>
      <c r="C449" s="207" t="str">
        <f t="shared" si="63"/>
        <v/>
      </c>
      <c r="D449" s="73"/>
      <c r="E449" s="124"/>
      <c r="F449" s="220"/>
      <c r="H449" s="220"/>
      <c r="I449" s="224"/>
      <c r="J449" s="224"/>
      <c r="K449" s="224"/>
      <c r="L449" s="207" t="str">
        <f t="shared" si="64"/>
        <v/>
      </c>
      <c r="M449" s="220"/>
      <c r="N449" s="220"/>
      <c r="O449" s="220"/>
      <c r="P449" s="220"/>
      <c r="Q449" s="220"/>
      <c r="R449" s="220"/>
      <c r="S449" s="220"/>
      <c r="T449" s="220"/>
      <c r="U449" s="220"/>
      <c r="W449" s="129"/>
      <c r="X449" s="130" t="str">
        <f t="shared" si="65"/>
        <v/>
      </c>
      <c r="Y449" s="224"/>
      <c r="Z449" s="224"/>
      <c r="AA449" s="207" t="str">
        <f t="shared" si="66"/>
        <v/>
      </c>
      <c r="AB449" s="224"/>
      <c r="AD449" s="129"/>
      <c r="AE449" s="130" t="str">
        <f t="shared" si="67"/>
        <v/>
      </c>
      <c r="AF449" s="129"/>
      <c r="AG449" s="207" t="str">
        <f t="shared" si="68"/>
        <v/>
      </c>
      <c r="AH449" s="129"/>
      <c r="AI449" s="207" t="str">
        <f t="shared" si="69"/>
        <v/>
      </c>
      <c r="AJ449" s="129"/>
      <c r="AK449" s="207" t="str">
        <f t="shared" si="70"/>
        <v/>
      </c>
      <c r="AP449" s="220"/>
      <c r="AQ449" s="220"/>
      <c r="AR449" s="220"/>
      <c r="AS449" s="220"/>
      <c r="AT449" s="220"/>
      <c r="AU449" s="220"/>
      <c r="AV449" s="220"/>
      <c r="AW449" s="220"/>
      <c r="AX449" s="220"/>
      <c r="AY449" s="220"/>
      <c r="AZ449" s="220"/>
      <c r="BB449" s="207" t="str">
        <f t="shared" si="71"/>
        <v/>
      </c>
      <c r="BC449" s="220"/>
      <c r="BD449" s="220"/>
      <c r="BE449" s="220"/>
      <c r="BF449" s="225"/>
      <c r="BG449" s="220"/>
      <c r="BH449" s="220"/>
      <c r="BI449" s="220"/>
      <c r="BJ449" s="220"/>
      <c r="BK449" s="220"/>
      <c r="BL449" s="220"/>
      <c r="BM449" s="220"/>
    </row>
    <row r="450" spans="1:65" s="119" customFormat="1" x14ac:dyDescent="0.2">
      <c r="A450" s="84"/>
      <c r="B450" s="84"/>
      <c r="C450" s="207" t="str">
        <f t="shared" si="63"/>
        <v/>
      </c>
      <c r="D450" s="73"/>
      <c r="E450" s="124"/>
      <c r="F450" s="220"/>
      <c r="H450" s="220"/>
      <c r="I450" s="224"/>
      <c r="J450" s="224"/>
      <c r="K450" s="224"/>
      <c r="L450" s="207" t="str">
        <f t="shared" si="64"/>
        <v/>
      </c>
      <c r="M450" s="220"/>
      <c r="N450" s="220"/>
      <c r="O450" s="220"/>
      <c r="P450" s="220"/>
      <c r="Q450" s="220"/>
      <c r="R450" s="220"/>
      <c r="S450" s="220"/>
      <c r="T450" s="220"/>
      <c r="U450" s="220"/>
      <c r="W450" s="129"/>
      <c r="X450" s="130" t="str">
        <f t="shared" si="65"/>
        <v/>
      </c>
      <c r="Y450" s="224"/>
      <c r="Z450" s="224"/>
      <c r="AA450" s="207" t="str">
        <f t="shared" si="66"/>
        <v/>
      </c>
      <c r="AB450" s="224"/>
      <c r="AD450" s="129"/>
      <c r="AE450" s="130" t="str">
        <f t="shared" si="67"/>
        <v/>
      </c>
      <c r="AF450" s="129"/>
      <c r="AG450" s="207" t="str">
        <f t="shared" si="68"/>
        <v/>
      </c>
      <c r="AH450" s="129"/>
      <c r="AI450" s="207" t="str">
        <f t="shared" si="69"/>
        <v/>
      </c>
      <c r="AJ450" s="129"/>
      <c r="AK450" s="207" t="str">
        <f t="shared" si="70"/>
        <v/>
      </c>
      <c r="AP450" s="220"/>
      <c r="AQ450" s="220"/>
      <c r="AR450" s="220"/>
      <c r="AS450" s="220"/>
      <c r="AT450" s="220"/>
      <c r="AU450" s="220"/>
      <c r="AV450" s="220"/>
      <c r="AW450" s="220"/>
      <c r="AX450" s="220"/>
      <c r="AY450" s="220"/>
      <c r="AZ450" s="220"/>
      <c r="BB450" s="207" t="str">
        <f t="shared" si="71"/>
        <v/>
      </c>
      <c r="BC450" s="220"/>
      <c r="BD450" s="220"/>
      <c r="BE450" s="220"/>
      <c r="BF450" s="225"/>
      <c r="BG450" s="220"/>
      <c r="BH450" s="220"/>
      <c r="BI450" s="220"/>
      <c r="BJ450" s="220"/>
      <c r="BK450" s="220"/>
      <c r="BL450" s="220"/>
      <c r="BM450" s="220"/>
    </row>
    <row r="451" spans="1:65" s="119" customFormat="1" x14ac:dyDescent="0.2">
      <c r="A451" s="84"/>
      <c r="B451" s="84"/>
      <c r="C451" s="207" t="str">
        <f t="shared" si="63"/>
        <v/>
      </c>
      <c r="D451" s="73"/>
      <c r="E451" s="124"/>
      <c r="F451" s="220"/>
      <c r="H451" s="220"/>
      <c r="I451" s="224"/>
      <c r="J451" s="224"/>
      <c r="K451" s="224"/>
      <c r="L451" s="207" t="str">
        <f t="shared" si="64"/>
        <v/>
      </c>
      <c r="M451" s="220"/>
      <c r="N451" s="220"/>
      <c r="O451" s="220"/>
      <c r="P451" s="220"/>
      <c r="Q451" s="220"/>
      <c r="R451" s="220"/>
      <c r="S451" s="220"/>
      <c r="T451" s="220"/>
      <c r="U451" s="220"/>
      <c r="W451" s="129"/>
      <c r="X451" s="130" t="str">
        <f t="shared" si="65"/>
        <v/>
      </c>
      <c r="Y451" s="224"/>
      <c r="Z451" s="224"/>
      <c r="AA451" s="207" t="str">
        <f t="shared" si="66"/>
        <v/>
      </c>
      <c r="AB451" s="224"/>
      <c r="AD451" s="129"/>
      <c r="AE451" s="130" t="str">
        <f t="shared" si="67"/>
        <v/>
      </c>
      <c r="AF451" s="129"/>
      <c r="AG451" s="207" t="str">
        <f t="shared" si="68"/>
        <v/>
      </c>
      <c r="AH451" s="129"/>
      <c r="AI451" s="207" t="str">
        <f t="shared" si="69"/>
        <v/>
      </c>
      <c r="AJ451" s="129"/>
      <c r="AK451" s="207" t="str">
        <f t="shared" si="70"/>
        <v/>
      </c>
      <c r="AP451" s="220"/>
      <c r="AQ451" s="220"/>
      <c r="AR451" s="220"/>
      <c r="AS451" s="220"/>
      <c r="AT451" s="220"/>
      <c r="AU451" s="220"/>
      <c r="AV451" s="220"/>
      <c r="AW451" s="220"/>
      <c r="AX451" s="220"/>
      <c r="AY451" s="220"/>
      <c r="AZ451" s="220"/>
      <c r="BB451" s="207" t="str">
        <f t="shared" si="71"/>
        <v/>
      </c>
      <c r="BC451" s="220"/>
      <c r="BD451" s="220"/>
      <c r="BE451" s="220"/>
      <c r="BF451" s="225"/>
      <c r="BG451" s="220"/>
      <c r="BH451" s="220"/>
      <c r="BI451" s="220"/>
      <c r="BJ451" s="220"/>
      <c r="BK451" s="220"/>
      <c r="BL451" s="220"/>
      <c r="BM451" s="220"/>
    </row>
    <row r="452" spans="1:65" s="119" customFormat="1" x14ac:dyDescent="0.2">
      <c r="A452" s="84"/>
      <c r="B452" s="84"/>
      <c r="C452" s="207" t="str">
        <f t="shared" si="63"/>
        <v/>
      </c>
      <c r="D452" s="73"/>
      <c r="E452" s="124"/>
      <c r="F452" s="220"/>
      <c r="H452" s="220"/>
      <c r="I452" s="224"/>
      <c r="J452" s="224"/>
      <c r="K452" s="224"/>
      <c r="L452" s="207" t="str">
        <f t="shared" si="64"/>
        <v/>
      </c>
      <c r="M452" s="220"/>
      <c r="N452" s="220"/>
      <c r="O452" s="220"/>
      <c r="P452" s="220"/>
      <c r="Q452" s="220"/>
      <c r="R452" s="220"/>
      <c r="S452" s="220"/>
      <c r="T452" s="220"/>
      <c r="U452" s="220"/>
      <c r="W452" s="129"/>
      <c r="X452" s="130" t="str">
        <f t="shared" si="65"/>
        <v/>
      </c>
      <c r="Y452" s="224"/>
      <c r="Z452" s="224"/>
      <c r="AA452" s="207" t="str">
        <f t="shared" si="66"/>
        <v/>
      </c>
      <c r="AB452" s="224"/>
      <c r="AD452" s="129"/>
      <c r="AE452" s="130" t="str">
        <f t="shared" si="67"/>
        <v/>
      </c>
      <c r="AF452" s="129"/>
      <c r="AG452" s="207" t="str">
        <f t="shared" si="68"/>
        <v/>
      </c>
      <c r="AH452" s="129"/>
      <c r="AI452" s="207" t="str">
        <f t="shared" si="69"/>
        <v/>
      </c>
      <c r="AJ452" s="129"/>
      <c r="AK452" s="207" t="str">
        <f t="shared" si="70"/>
        <v/>
      </c>
      <c r="AP452" s="220"/>
      <c r="AQ452" s="220"/>
      <c r="AR452" s="220"/>
      <c r="AS452" s="220"/>
      <c r="AT452" s="220"/>
      <c r="AU452" s="220"/>
      <c r="AV452" s="220"/>
      <c r="AW452" s="220"/>
      <c r="AX452" s="220"/>
      <c r="AY452" s="220"/>
      <c r="AZ452" s="220"/>
      <c r="BB452" s="207" t="str">
        <f t="shared" si="71"/>
        <v/>
      </c>
      <c r="BC452" s="220"/>
      <c r="BD452" s="220"/>
      <c r="BE452" s="220"/>
      <c r="BF452" s="225"/>
      <c r="BG452" s="220"/>
      <c r="BH452" s="220"/>
      <c r="BI452" s="220"/>
      <c r="BJ452" s="220"/>
      <c r="BK452" s="220"/>
      <c r="BL452" s="220"/>
      <c r="BM452" s="220"/>
    </row>
    <row r="453" spans="1:65" s="119" customFormat="1" x14ac:dyDescent="0.2">
      <c r="A453" s="84"/>
      <c r="B453" s="84"/>
      <c r="C453" s="207" t="str">
        <f t="shared" si="63"/>
        <v/>
      </c>
      <c r="D453" s="73"/>
      <c r="E453" s="124"/>
      <c r="F453" s="220"/>
      <c r="H453" s="220"/>
      <c r="I453" s="224"/>
      <c r="J453" s="224"/>
      <c r="K453" s="224"/>
      <c r="L453" s="207" t="str">
        <f t="shared" si="64"/>
        <v/>
      </c>
      <c r="M453" s="220"/>
      <c r="N453" s="220"/>
      <c r="O453" s="220"/>
      <c r="P453" s="220"/>
      <c r="Q453" s="220"/>
      <c r="R453" s="220"/>
      <c r="S453" s="220"/>
      <c r="T453" s="220"/>
      <c r="U453" s="220"/>
      <c r="W453" s="129"/>
      <c r="X453" s="130" t="str">
        <f t="shared" si="65"/>
        <v/>
      </c>
      <c r="Y453" s="224"/>
      <c r="Z453" s="224"/>
      <c r="AA453" s="207" t="str">
        <f t="shared" si="66"/>
        <v/>
      </c>
      <c r="AB453" s="224"/>
      <c r="AD453" s="129"/>
      <c r="AE453" s="130" t="str">
        <f t="shared" si="67"/>
        <v/>
      </c>
      <c r="AF453" s="129"/>
      <c r="AG453" s="207" t="str">
        <f t="shared" si="68"/>
        <v/>
      </c>
      <c r="AH453" s="129"/>
      <c r="AI453" s="207" t="str">
        <f t="shared" si="69"/>
        <v/>
      </c>
      <c r="AJ453" s="129"/>
      <c r="AK453" s="207" t="str">
        <f t="shared" si="70"/>
        <v/>
      </c>
      <c r="AP453" s="220"/>
      <c r="AQ453" s="220"/>
      <c r="AR453" s="220"/>
      <c r="AS453" s="220"/>
      <c r="AT453" s="220"/>
      <c r="AU453" s="220"/>
      <c r="AV453" s="220"/>
      <c r="AW453" s="220"/>
      <c r="AX453" s="220"/>
      <c r="AY453" s="220"/>
      <c r="AZ453" s="220"/>
      <c r="BB453" s="207" t="str">
        <f t="shared" si="71"/>
        <v/>
      </c>
      <c r="BC453" s="220"/>
      <c r="BD453" s="220"/>
      <c r="BE453" s="220"/>
      <c r="BF453" s="225"/>
      <c r="BG453" s="220"/>
      <c r="BH453" s="220"/>
      <c r="BI453" s="220"/>
      <c r="BJ453" s="220"/>
      <c r="BK453" s="220"/>
      <c r="BL453" s="220"/>
      <c r="BM453" s="220"/>
    </row>
    <row r="454" spans="1:65" s="119" customFormat="1" x14ac:dyDescent="0.2">
      <c r="A454" s="84"/>
      <c r="B454" s="84"/>
      <c r="C454" s="207" t="str">
        <f t="shared" si="63"/>
        <v/>
      </c>
      <c r="D454" s="73"/>
      <c r="E454" s="124"/>
      <c r="F454" s="220"/>
      <c r="H454" s="220"/>
      <c r="I454" s="224"/>
      <c r="J454" s="224"/>
      <c r="K454" s="224"/>
      <c r="L454" s="207" t="str">
        <f t="shared" si="64"/>
        <v/>
      </c>
      <c r="M454" s="220"/>
      <c r="N454" s="220"/>
      <c r="O454" s="220"/>
      <c r="P454" s="220"/>
      <c r="Q454" s="220"/>
      <c r="R454" s="220"/>
      <c r="S454" s="220"/>
      <c r="T454" s="220"/>
      <c r="U454" s="220"/>
      <c r="W454" s="129"/>
      <c r="X454" s="130" t="str">
        <f t="shared" si="65"/>
        <v/>
      </c>
      <c r="Y454" s="224"/>
      <c r="Z454" s="224"/>
      <c r="AA454" s="207" t="str">
        <f t="shared" si="66"/>
        <v/>
      </c>
      <c r="AB454" s="224"/>
      <c r="AD454" s="129"/>
      <c r="AE454" s="130" t="str">
        <f t="shared" si="67"/>
        <v/>
      </c>
      <c r="AF454" s="129"/>
      <c r="AG454" s="207" t="str">
        <f t="shared" si="68"/>
        <v/>
      </c>
      <c r="AH454" s="129"/>
      <c r="AI454" s="207" t="str">
        <f t="shared" si="69"/>
        <v/>
      </c>
      <c r="AJ454" s="129"/>
      <c r="AK454" s="207" t="str">
        <f t="shared" si="70"/>
        <v/>
      </c>
      <c r="AP454" s="220"/>
      <c r="AQ454" s="220"/>
      <c r="AR454" s="220"/>
      <c r="AS454" s="220"/>
      <c r="AT454" s="220"/>
      <c r="AU454" s="220"/>
      <c r="AV454" s="220"/>
      <c r="AW454" s="220"/>
      <c r="AX454" s="220"/>
      <c r="AY454" s="220"/>
      <c r="AZ454" s="220"/>
      <c r="BB454" s="207" t="str">
        <f t="shared" si="71"/>
        <v/>
      </c>
      <c r="BC454" s="220"/>
      <c r="BD454" s="220"/>
      <c r="BE454" s="220"/>
      <c r="BF454" s="225"/>
      <c r="BG454" s="220"/>
      <c r="BH454" s="220"/>
      <c r="BI454" s="220"/>
      <c r="BJ454" s="220"/>
      <c r="BK454" s="220"/>
      <c r="BL454" s="220"/>
      <c r="BM454" s="220"/>
    </row>
    <row r="455" spans="1:65" s="119" customFormat="1" x14ac:dyDescent="0.2">
      <c r="A455" s="84"/>
      <c r="B455" s="84"/>
      <c r="C455" s="207" t="str">
        <f t="shared" ref="C455:C497" si="72">IF(D455="","",(VLOOKUP(D455,Generic_Road_Names_Table_Array,2,FALSE)))</f>
        <v/>
      </c>
      <c r="D455" s="73"/>
      <c r="E455" s="124"/>
      <c r="F455" s="220"/>
      <c r="H455" s="220"/>
      <c r="I455" s="224"/>
      <c r="J455" s="224"/>
      <c r="K455" s="224"/>
      <c r="L455" s="207" t="str">
        <f t="shared" ref="L455:L497" si="73">IF(K455="","",(VLOOKUP(K455,Footpaths_Footpath_Position_Table_Array,2,FALSE)))</f>
        <v/>
      </c>
      <c r="M455" s="220"/>
      <c r="N455" s="220"/>
      <c r="O455" s="220"/>
      <c r="P455" s="220"/>
      <c r="Q455" s="220"/>
      <c r="R455" s="220"/>
      <c r="S455" s="220"/>
      <c r="T455" s="220"/>
      <c r="U455" s="220"/>
      <c r="W455" s="129"/>
      <c r="X455" s="130" t="str">
        <f t="shared" ref="X455:X497" si="74">IF(W455="","",(VLOOKUP(W455,Generic_Length_Adjustment_Reason_Table_Array,2,FALSE)))</f>
        <v/>
      </c>
      <c r="Y455" s="224"/>
      <c r="Z455" s="224"/>
      <c r="AA455" s="207" t="str">
        <f t="shared" ref="AA455:AA497" si="75">IF(Z455="","",(VLOOKUP(Z455,Footpaths_Footpath_Surface_Material_Table_Array,2,FALSE)))</f>
        <v/>
      </c>
      <c r="AB455" s="224"/>
      <c r="AD455" s="129"/>
      <c r="AE455" s="130" t="str">
        <f t="shared" ref="AE455:AE497" si="76">IF(AD455="","",VLOOKUP(AD455,Surfacing_Surface_Binder_Table_Array,2,FALSE))</f>
        <v/>
      </c>
      <c r="AF455" s="129"/>
      <c r="AG455" s="207" t="str">
        <f t="shared" ref="AG455:AG497" si="77">IF(AF455="","",VLOOKUP(AF455,Footpaths_Pedestrian_Use_Table_Array,2,FALSE))</f>
        <v/>
      </c>
      <c r="AH455" s="129"/>
      <c r="AI455" s="207" t="str">
        <f t="shared" ref="AI455:AI497" si="78">IF(AH455="","",VLOOKUP(AH455,Footpaths_Pedestrian_Use_Table_Array,2,FALSE))</f>
        <v/>
      </c>
      <c r="AJ455" s="129"/>
      <c r="AK455" s="207" t="str">
        <f t="shared" ref="AK455:AK497" si="79">IF(AJ455="","",VLOOKUP(AJ455,Footpaths_Pedestrian_Use_Table_Array,2,FALSE))</f>
        <v/>
      </c>
      <c r="AP455" s="220"/>
      <c r="AQ455" s="220"/>
      <c r="AR455" s="220"/>
      <c r="AS455" s="220"/>
      <c r="AT455" s="220"/>
      <c r="AU455" s="220"/>
      <c r="AV455" s="220"/>
      <c r="AW455" s="220"/>
      <c r="AX455" s="220"/>
      <c r="AY455" s="220"/>
      <c r="AZ455" s="220"/>
      <c r="BB455" s="207" t="str">
        <f t="shared" ref="BB455:BB497" si="80">IF(BA455="","",VLOOKUP(BA455,Footpaths_Footpath_Purpose_Table_Array,2,FALSE))</f>
        <v/>
      </c>
      <c r="BC455" s="220"/>
      <c r="BD455" s="220"/>
      <c r="BE455" s="220"/>
      <c r="BF455" s="225"/>
      <c r="BG455" s="220"/>
      <c r="BH455" s="220"/>
      <c r="BI455" s="220"/>
      <c r="BJ455" s="220"/>
      <c r="BK455" s="220"/>
      <c r="BL455" s="220"/>
      <c r="BM455" s="220"/>
    </row>
    <row r="456" spans="1:65" s="119" customFormat="1" x14ac:dyDescent="0.2">
      <c r="A456" s="84"/>
      <c r="B456" s="84"/>
      <c r="C456" s="207" t="str">
        <f t="shared" si="72"/>
        <v/>
      </c>
      <c r="D456" s="73"/>
      <c r="E456" s="124"/>
      <c r="F456" s="220"/>
      <c r="H456" s="220"/>
      <c r="I456" s="224"/>
      <c r="J456" s="224"/>
      <c r="K456" s="224"/>
      <c r="L456" s="207" t="str">
        <f t="shared" si="73"/>
        <v/>
      </c>
      <c r="M456" s="220"/>
      <c r="N456" s="220"/>
      <c r="O456" s="220"/>
      <c r="P456" s="220"/>
      <c r="Q456" s="220"/>
      <c r="R456" s="220"/>
      <c r="S456" s="220"/>
      <c r="T456" s="220"/>
      <c r="U456" s="220"/>
      <c r="W456" s="129"/>
      <c r="X456" s="130" t="str">
        <f t="shared" si="74"/>
        <v/>
      </c>
      <c r="Y456" s="224"/>
      <c r="Z456" s="224"/>
      <c r="AA456" s="207" t="str">
        <f t="shared" si="75"/>
        <v/>
      </c>
      <c r="AB456" s="224"/>
      <c r="AD456" s="129"/>
      <c r="AE456" s="130" t="str">
        <f t="shared" si="76"/>
        <v/>
      </c>
      <c r="AF456" s="129"/>
      <c r="AG456" s="207" t="str">
        <f t="shared" si="77"/>
        <v/>
      </c>
      <c r="AH456" s="129"/>
      <c r="AI456" s="207" t="str">
        <f t="shared" si="78"/>
        <v/>
      </c>
      <c r="AJ456" s="129"/>
      <c r="AK456" s="207" t="str">
        <f t="shared" si="79"/>
        <v/>
      </c>
      <c r="AP456" s="220"/>
      <c r="AQ456" s="220"/>
      <c r="AR456" s="220"/>
      <c r="AS456" s="220"/>
      <c r="AT456" s="220"/>
      <c r="AU456" s="220"/>
      <c r="AV456" s="220"/>
      <c r="AW456" s="220"/>
      <c r="AX456" s="220"/>
      <c r="AY456" s="220"/>
      <c r="AZ456" s="220"/>
      <c r="BB456" s="207" t="str">
        <f t="shared" si="80"/>
        <v/>
      </c>
      <c r="BC456" s="220"/>
      <c r="BD456" s="220"/>
      <c r="BE456" s="220"/>
      <c r="BF456" s="225"/>
      <c r="BG456" s="220"/>
      <c r="BH456" s="220"/>
      <c r="BI456" s="220"/>
      <c r="BJ456" s="220"/>
      <c r="BK456" s="220"/>
      <c r="BL456" s="220"/>
      <c r="BM456" s="220"/>
    </row>
    <row r="457" spans="1:65" s="119" customFormat="1" x14ac:dyDescent="0.2">
      <c r="A457" s="84"/>
      <c r="B457" s="84"/>
      <c r="C457" s="207" t="str">
        <f t="shared" si="72"/>
        <v/>
      </c>
      <c r="D457" s="73"/>
      <c r="E457" s="124"/>
      <c r="F457" s="220"/>
      <c r="H457" s="220"/>
      <c r="I457" s="224"/>
      <c r="J457" s="224"/>
      <c r="K457" s="224"/>
      <c r="L457" s="207" t="str">
        <f t="shared" si="73"/>
        <v/>
      </c>
      <c r="M457" s="220"/>
      <c r="N457" s="220"/>
      <c r="O457" s="220"/>
      <c r="P457" s="220"/>
      <c r="Q457" s="220"/>
      <c r="R457" s="220"/>
      <c r="S457" s="220"/>
      <c r="T457" s="220"/>
      <c r="U457" s="220"/>
      <c r="W457" s="129"/>
      <c r="X457" s="130" t="str">
        <f t="shared" si="74"/>
        <v/>
      </c>
      <c r="Y457" s="224"/>
      <c r="Z457" s="224"/>
      <c r="AA457" s="207" t="str">
        <f t="shared" si="75"/>
        <v/>
      </c>
      <c r="AB457" s="224"/>
      <c r="AD457" s="129"/>
      <c r="AE457" s="130" t="str">
        <f t="shared" si="76"/>
        <v/>
      </c>
      <c r="AF457" s="129"/>
      <c r="AG457" s="207" t="str">
        <f t="shared" si="77"/>
        <v/>
      </c>
      <c r="AH457" s="129"/>
      <c r="AI457" s="207" t="str">
        <f t="shared" si="78"/>
        <v/>
      </c>
      <c r="AJ457" s="129"/>
      <c r="AK457" s="207" t="str">
        <f t="shared" si="79"/>
        <v/>
      </c>
      <c r="AP457" s="220"/>
      <c r="AQ457" s="220"/>
      <c r="AR457" s="220"/>
      <c r="AS457" s="220"/>
      <c r="AT457" s="220"/>
      <c r="AU457" s="220"/>
      <c r="AV457" s="220"/>
      <c r="AW457" s="220"/>
      <c r="AX457" s="220"/>
      <c r="AY457" s="220"/>
      <c r="AZ457" s="220"/>
      <c r="BB457" s="207" t="str">
        <f t="shared" si="80"/>
        <v/>
      </c>
      <c r="BC457" s="220"/>
      <c r="BD457" s="220"/>
      <c r="BE457" s="220"/>
      <c r="BF457" s="225"/>
      <c r="BG457" s="220"/>
      <c r="BH457" s="220"/>
      <c r="BI457" s="220"/>
      <c r="BJ457" s="220"/>
      <c r="BK457" s="220"/>
      <c r="BL457" s="220"/>
      <c r="BM457" s="220"/>
    </row>
    <row r="458" spans="1:65" s="119" customFormat="1" x14ac:dyDescent="0.2">
      <c r="A458" s="84"/>
      <c r="B458" s="84"/>
      <c r="C458" s="207" t="str">
        <f t="shared" si="72"/>
        <v/>
      </c>
      <c r="D458" s="73"/>
      <c r="E458" s="124"/>
      <c r="F458" s="220"/>
      <c r="H458" s="220"/>
      <c r="I458" s="224"/>
      <c r="J458" s="224"/>
      <c r="K458" s="224"/>
      <c r="L458" s="207" t="str">
        <f t="shared" si="73"/>
        <v/>
      </c>
      <c r="M458" s="220"/>
      <c r="N458" s="220"/>
      <c r="O458" s="220"/>
      <c r="P458" s="220"/>
      <c r="Q458" s="220"/>
      <c r="R458" s="220"/>
      <c r="S458" s="220"/>
      <c r="T458" s="220"/>
      <c r="U458" s="220"/>
      <c r="W458" s="129"/>
      <c r="X458" s="130" t="str">
        <f t="shared" si="74"/>
        <v/>
      </c>
      <c r="Y458" s="224"/>
      <c r="Z458" s="224"/>
      <c r="AA458" s="207" t="str">
        <f t="shared" si="75"/>
        <v/>
      </c>
      <c r="AB458" s="224"/>
      <c r="AD458" s="129"/>
      <c r="AE458" s="130" t="str">
        <f t="shared" si="76"/>
        <v/>
      </c>
      <c r="AF458" s="129"/>
      <c r="AG458" s="207" t="str">
        <f t="shared" si="77"/>
        <v/>
      </c>
      <c r="AH458" s="129"/>
      <c r="AI458" s="207" t="str">
        <f t="shared" si="78"/>
        <v/>
      </c>
      <c r="AJ458" s="129"/>
      <c r="AK458" s="207" t="str">
        <f t="shared" si="79"/>
        <v/>
      </c>
      <c r="AP458" s="220"/>
      <c r="AQ458" s="220"/>
      <c r="AR458" s="220"/>
      <c r="AS458" s="220"/>
      <c r="AT458" s="220"/>
      <c r="AU458" s="220"/>
      <c r="AV458" s="220"/>
      <c r="AW458" s="220"/>
      <c r="AX458" s="220"/>
      <c r="AY458" s="220"/>
      <c r="AZ458" s="220"/>
      <c r="BB458" s="207" t="str">
        <f t="shared" si="80"/>
        <v/>
      </c>
      <c r="BC458" s="220"/>
      <c r="BD458" s="220"/>
      <c r="BE458" s="220"/>
      <c r="BF458" s="225"/>
      <c r="BG458" s="220"/>
      <c r="BH458" s="220"/>
      <c r="BI458" s="220"/>
      <c r="BJ458" s="220"/>
      <c r="BK458" s="220"/>
      <c r="BL458" s="220"/>
      <c r="BM458" s="220"/>
    </row>
    <row r="459" spans="1:65" s="119" customFormat="1" x14ac:dyDescent="0.2">
      <c r="A459" s="84"/>
      <c r="B459" s="84"/>
      <c r="C459" s="207" t="str">
        <f t="shared" si="72"/>
        <v/>
      </c>
      <c r="D459" s="73"/>
      <c r="E459" s="124"/>
      <c r="F459" s="220"/>
      <c r="H459" s="220"/>
      <c r="I459" s="224"/>
      <c r="J459" s="224"/>
      <c r="K459" s="224"/>
      <c r="L459" s="207" t="str">
        <f t="shared" si="73"/>
        <v/>
      </c>
      <c r="M459" s="220"/>
      <c r="N459" s="220"/>
      <c r="O459" s="220"/>
      <c r="P459" s="220"/>
      <c r="Q459" s="220"/>
      <c r="R459" s="220"/>
      <c r="S459" s="220"/>
      <c r="T459" s="220"/>
      <c r="U459" s="220"/>
      <c r="W459" s="129"/>
      <c r="X459" s="130" t="str">
        <f t="shared" si="74"/>
        <v/>
      </c>
      <c r="Y459" s="224"/>
      <c r="Z459" s="224"/>
      <c r="AA459" s="207" t="str">
        <f t="shared" si="75"/>
        <v/>
      </c>
      <c r="AB459" s="224"/>
      <c r="AD459" s="129"/>
      <c r="AE459" s="130" t="str">
        <f t="shared" si="76"/>
        <v/>
      </c>
      <c r="AF459" s="129"/>
      <c r="AG459" s="207" t="str">
        <f t="shared" si="77"/>
        <v/>
      </c>
      <c r="AH459" s="129"/>
      <c r="AI459" s="207" t="str">
        <f t="shared" si="78"/>
        <v/>
      </c>
      <c r="AJ459" s="129"/>
      <c r="AK459" s="207" t="str">
        <f t="shared" si="79"/>
        <v/>
      </c>
      <c r="AP459" s="220"/>
      <c r="AQ459" s="220"/>
      <c r="AR459" s="220"/>
      <c r="AS459" s="220"/>
      <c r="AT459" s="220"/>
      <c r="AU459" s="220"/>
      <c r="AV459" s="220"/>
      <c r="AW459" s="220"/>
      <c r="AX459" s="220"/>
      <c r="AY459" s="220"/>
      <c r="AZ459" s="220"/>
      <c r="BB459" s="207" t="str">
        <f t="shared" si="80"/>
        <v/>
      </c>
      <c r="BC459" s="220"/>
      <c r="BD459" s="220"/>
      <c r="BE459" s="220"/>
      <c r="BF459" s="225"/>
      <c r="BG459" s="220"/>
      <c r="BH459" s="220"/>
      <c r="BI459" s="220"/>
      <c r="BJ459" s="220"/>
      <c r="BK459" s="220"/>
      <c r="BL459" s="220"/>
      <c r="BM459" s="220"/>
    </row>
    <row r="460" spans="1:65" s="119" customFormat="1" x14ac:dyDescent="0.2">
      <c r="A460" s="84"/>
      <c r="B460" s="84"/>
      <c r="C460" s="207" t="str">
        <f t="shared" si="72"/>
        <v/>
      </c>
      <c r="D460" s="73"/>
      <c r="E460" s="124"/>
      <c r="F460" s="220"/>
      <c r="H460" s="220"/>
      <c r="I460" s="224"/>
      <c r="J460" s="224"/>
      <c r="K460" s="224"/>
      <c r="L460" s="207" t="str">
        <f t="shared" si="73"/>
        <v/>
      </c>
      <c r="M460" s="220"/>
      <c r="N460" s="220"/>
      <c r="O460" s="220"/>
      <c r="P460" s="220"/>
      <c r="Q460" s="220"/>
      <c r="R460" s="220"/>
      <c r="S460" s="220"/>
      <c r="T460" s="220"/>
      <c r="U460" s="220"/>
      <c r="W460" s="129"/>
      <c r="X460" s="130" t="str">
        <f t="shared" si="74"/>
        <v/>
      </c>
      <c r="Y460" s="224"/>
      <c r="Z460" s="224"/>
      <c r="AA460" s="207" t="str">
        <f t="shared" si="75"/>
        <v/>
      </c>
      <c r="AB460" s="224"/>
      <c r="AD460" s="129"/>
      <c r="AE460" s="130" t="str">
        <f t="shared" si="76"/>
        <v/>
      </c>
      <c r="AF460" s="129"/>
      <c r="AG460" s="207" t="str">
        <f t="shared" si="77"/>
        <v/>
      </c>
      <c r="AH460" s="129"/>
      <c r="AI460" s="207" t="str">
        <f t="shared" si="78"/>
        <v/>
      </c>
      <c r="AJ460" s="129"/>
      <c r="AK460" s="207" t="str">
        <f t="shared" si="79"/>
        <v/>
      </c>
      <c r="AP460" s="220"/>
      <c r="AQ460" s="220"/>
      <c r="AR460" s="220"/>
      <c r="AS460" s="220"/>
      <c r="AT460" s="220"/>
      <c r="AU460" s="220"/>
      <c r="AV460" s="220"/>
      <c r="AW460" s="220"/>
      <c r="AX460" s="220"/>
      <c r="AY460" s="220"/>
      <c r="AZ460" s="220"/>
      <c r="BB460" s="207" t="str">
        <f t="shared" si="80"/>
        <v/>
      </c>
      <c r="BC460" s="220"/>
      <c r="BD460" s="220"/>
      <c r="BE460" s="220"/>
      <c r="BF460" s="225"/>
      <c r="BG460" s="220"/>
      <c r="BH460" s="220"/>
      <c r="BI460" s="220"/>
      <c r="BJ460" s="220"/>
      <c r="BK460" s="220"/>
      <c r="BL460" s="220"/>
      <c r="BM460" s="220"/>
    </row>
    <row r="461" spans="1:65" s="119" customFormat="1" x14ac:dyDescent="0.2">
      <c r="A461" s="84"/>
      <c r="B461" s="84"/>
      <c r="C461" s="207" t="str">
        <f t="shared" si="72"/>
        <v/>
      </c>
      <c r="D461" s="73"/>
      <c r="E461" s="124"/>
      <c r="F461" s="220"/>
      <c r="H461" s="220"/>
      <c r="I461" s="224"/>
      <c r="J461" s="224"/>
      <c r="K461" s="224"/>
      <c r="L461" s="207" t="str">
        <f t="shared" si="73"/>
        <v/>
      </c>
      <c r="M461" s="220"/>
      <c r="N461" s="220"/>
      <c r="O461" s="220"/>
      <c r="P461" s="220"/>
      <c r="Q461" s="220"/>
      <c r="R461" s="220"/>
      <c r="S461" s="220"/>
      <c r="T461" s="220"/>
      <c r="U461" s="220"/>
      <c r="W461" s="129"/>
      <c r="X461" s="130" t="str">
        <f t="shared" si="74"/>
        <v/>
      </c>
      <c r="Y461" s="224"/>
      <c r="Z461" s="224"/>
      <c r="AA461" s="207" t="str">
        <f t="shared" si="75"/>
        <v/>
      </c>
      <c r="AB461" s="224"/>
      <c r="AD461" s="129"/>
      <c r="AE461" s="130" t="str">
        <f t="shared" si="76"/>
        <v/>
      </c>
      <c r="AF461" s="129"/>
      <c r="AG461" s="207" t="str">
        <f t="shared" si="77"/>
        <v/>
      </c>
      <c r="AH461" s="129"/>
      <c r="AI461" s="207" t="str">
        <f t="shared" si="78"/>
        <v/>
      </c>
      <c r="AJ461" s="129"/>
      <c r="AK461" s="207" t="str">
        <f t="shared" si="79"/>
        <v/>
      </c>
      <c r="AP461" s="220"/>
      <c r="AQ461" s="220"/>
      <c r="AR461" s="220"/>
      <c r="AS461" s="220"/>
      <c r="AT461" s="220"/>
      <c r="AU461" s="220"/>
      <c r="AV461" s="220"/>
      <c r="AW461" s="220"/>
      <c r="AX461" s="220"/>
      <c r="AY461" s="220"/>
      <c r="AZ461" s="220"/>
      <c r="BB461" s="207" t="str">
        <f t="shared" si="80"/>
        <v/>
      </c>
      <c r="BC461" s="220"/>
      <c r="BD461" s="220"/>
      <c r="BE461" s="220"/>
      <c r="BF461" s="225"/>
      <c r="BG461" s="220"/>
      <c r="BH461" s="220"/>
      <c r="BI461" s="220"/>
      <c r="BJ461" s="220"/>
      <c r="BK461" s="220"/>
      <c r="BL461" s="220"/>
      <c r="BM461" s="220"/>
    </row>
    <row r="462" spans="1:65" s="119" customFormat="1" x14ac:dyDescent="0.2">
      <c r="A462" s="84"/>
      <c r="B462" s="84"/>
      <c r="C462" s="207" t="str">
        <f t="shared" si="72"/>
        <v/>
      </c>
      <c r="D462" s="73"/>
      <c r="E462" s="124"/>
      <c r="F462" s="220"/>
      <c r="H462" s="220"/>
      <c r="I462" s="224"/>
      <c r="J462" s="224"/>
      <c r="K462" s="224"/>
      <c r="L462" s="207" t="str">
        <f t="shared" si="73"/>
        <v/>
      </c>
      <c r="M462" s="220"/>
      <c r="N462" s="220"/>
      <c r="O462" s="220"/>
      <c r="P462" s="220"/>
      <c r="Q462" s="220"/>
      <c r="R462" s="220"/>
      <c r="S462" s="220"/>
      <c r="T462" s="220"/>
      <c r="U462" s="220"/>
      <c r="W462" s="129"/>
      <c r="X462" s="130" t="str">
        <f t="shared" si="74"/>
        <v/>
      </c>
      <c r="Y462" s="224"/>
      <c r="Z462" s="224"/>
      <c r="AA462" s="207" t="str">
        <f t="shared" si="75"/>
        <v/>
      </c>
      <c r="AB462" s="224"/>
      <c r="AD462" s="129"/>
      <c r="AE462" s="130" t="str">
        <f t="shared" si="76"/>
        <v/>
      </c>
      <c r="AF462" s="129"/>
      <c r="AG462" s="207" t="str">
        <f t="shared" si="77"/>
        <v/>
      </c>
      <c r="AH462" s="129"/>
      <c r="AI462" s="207" t="str">
        <f t="shared" si="78"/>
        <v/>
      </c>
      <c r="AJ462" s="129"/>
      <c r="AK462" s="207" t="str">
        <f t="shared" si="79"/>
        <v/>
      </c>
      <c r="AP462" s="220"/>
      <c r="AQ462" s="220"/>
      <c r="AR462" s="220"/>
      <c r="AS462" s="220"/>
      <c r="AT462" s="220"/>
      <c r="AU462" s="220"/>
      <c r="AV462" s="220"/>
      <c r="AW462" s="220"/>
      <c r="AX462" s="220"/>
      <c r="AY462" s="220"/>
      <c r="AZ462" s="220"/>
      <c r="BB462" s="207" t="str">
        <f t="shared" si="80"/>
        <v/>
      </c>
      <c r="BC462" s="220"/>
      <c r="BD462" s="220"/>
      <c r="BE462" s="220"/>
      <c r="BF462" s="225"/>
      <c r="BG462" s="220"/>
      <c r="BH462" s="220"/>
      <c r="BI462" s="220"/>
      <c r="BJ462" s="220"/>
      <c r="BK462" s="220"/>
      <c r="BL462" s="220"/>
      <c r="BM462" s="220"/>
    </row>
    <row r="463" spans="1:65" s="119" customFormat="1" x14ac:dyDescent="0.2">
      <c r="A463" s="84"/>
      <c r="B463" s="84"/>
      <c r="C463" s="207" t="str">
        <f t="shared" si="72"/>
        <v/>
      </c>
      <c r="D463" s="73"/>
      <c r="E463" s="124"/>
      <c r="F463" s="220"/>
      <c r="H463" s="220"/>
      <c r="I463" s="224"/>
      <c r="J463" s="224"/>
      <c r="K463" s="224"/>
      <c r="L463" s="207" t="str">
        <f t="shared" si="73"/>
        <v/>
      </c>
      <c r="M463" s="220"/>
      <c r="N463" s="220"/>
      <c r="O463" s="220"/>
      <c r="P463" s="220"/>
      <c r="Q463" s="220"/>
      <c r="R463" s="220"/>
      <c r="S463" s="220"/>
      <c r="T463" s="220"/>
      <c r="U463" s="220"/>
      <c r="W463" s="129"/>
      <c r="X463" s="130" t="str">
        <f t="shared" si="74"/>
        <v/>
      </c>
      <c r="Y463" s="224"/>
      <c r="Z463" s="224"/>
      <c r="AA463" s="207" t="str">
        <f t="shared" si="75"/>
        <v/>
      </c>
      <c r="AB463" s="224"/>
      <c r="AD463" s="129"/>
      <c r="AE463" s="130" t="str">
        <f t="shared" si="76"/>
        <v/>
      </c>
      <c r="AF463" s="129"/>
      <c r="AG463" s="207" t="str">
        <f t="shared" si="77"/>
        <v/>
      </c>
      <c r="AH463" s="129"/>
      <c r="AI463" s="207" t="str">
        <f t="shared" si="78"/>
        <v/>
      </c>
      <c r="AJ463" s="129"/>
      <c r="AK463" s="207" t="str">
        <f t="shared" si="79"/>
        <v/>
      </c>
      <c r="AP463" s="220"/>
      <c r="AQ463" s="220"/>
      <c r="AR463" s="220"/>
      <c r="AS463" s="220"/>
      <c r="AT463" s="220"/>
      <c r="AU463" s="220"/>
      <c r="AV463" s="220"/>
      <c r="AW463" s="220"/>
      <c r="AX463" s="220"/>
      <c r="AY463" s="220"/>
      <c r="AZ463" s="220"/>
      <c r="BB463" s="207" t="str">
        <f t="shared" si="80"/>
        <v/>
      </c>
      <c r="BC463" s="220"/>
      <c r="BD463" s="220"/>
      <c r="BE463" s="220"/>
      <c r="BF463" s="225"/>
      <c r="BG463" s="220"/>
      <c r="BH463" s="220"/>
      <c r="BI463" s="220"/>
      <c r="BJ463" s="220"/>
      <c r="BK463" s="220"/>
      <c r="BL463" s="220"/>
      <c r="BM463" s="220"/>
    </row>
    <row r="464" spans="1:65" s="119" customFormat="1" x14ac:dyDescent="0.2">
      <c r="A464" s="84"/>
      <c r="B464" s="84"/>
      <c r="C464" s="207" t="str">
        <f t="shared" si="72"/>
        <v/>
      </c>
      <c r="D464" s="73"/>
      <c r="E464" s="124"/>
      <c r="F464" s="220"/>
      <c r="H464" s="220"/>
      <c r="I464" s="224"/>
      <c r="J464" s="224"/>
      <c r="K464" s="224"/>
      <c r="L464" s="207" t="str">
        <f t="shared" si="73"/>
        <v/>
      </c>
      <c r="M464" s="220"/>
      <c r="N464" s="220"/>
      <c r="O464" s="220"/>
      <c r="P464" s="220"/>
      <c r="Q464" s="220"/>
      <c r="R464" s="220"/>
      <c r="S464" s="220"/>
      <c r="T464" s="220"/>
      <c r="U464" s="220"/>
      <c r="W464" s="129"/>
      <c r="X464" s="130" t="str">
        <f t="shared" si="74"/>
        <v/>
      </c>
      <c r="Y464" s="224"/>
      <c r="Z464" s="224"/>
      <c r="AA464" s="207" t="str">
        <f t="shared" si="75"/>
        <v/>
      </c>
      <c r="AB464" s="224"/>
      <c r="AD464" s="129"/>
      <c r="AE464" s="130" t="str">
        <f t="shared" si="76"/>
        <v/>
      </c>
      <c r="AF464" s="129"/>
      <c r="AG464" s="207" t="str">
        <f t="shared" si="77"/>
        <v/>
      </c>
      <c r="AH464" s="129"/>
      <c r="AI464" s="207" t="str">
        <f t="shared" si="78"/>
        <v/>
      </c>
      <c r="AJ464" s="129"/>
      <c r="AK464" s="207" t="str">
        <f t="shared" si="79"/>
        <v/>
      </c>
      <c r="AP464" s="220"/>
      <c r="AQ464" s="220"/>
      <c r="AR464" s="220"/>
      <c r="AS464" s="220"/>
      <c r="AT464" s="220"/>
      <c r="AU464" s="220"/>
      <c r="AV464" s="220"/>
      <c r="AW464" s="220"/>
      <c r="AX464" s="220"/>
      <c r="AY464" s="220"/>
      <c r="AZ464" s="220"/>
      <c r="BB464" s="207" t="str">
        <f t="shared" si="80"/>
        <v/>
      </c>
      <c r="BC464" s="220"/>
      <c r="BD464" s="220"/>
      <c r="BE464" s="220"/>
      <c r="BF464" s="225"/>
      <c r="BG464" s="220"/>
      <c r="BH464" s="220"/>
      <c r="BI464" s="220"/>
      <c r="BJ464" s="220"/>
      <c r="BK464" s="220"/>
      <c r="BL464" s="220"/>
      <c r="BM464" s="220"/>
    </row>
    <row r="465" spans="1:65" s="119" customFormat="1" x14ac:dyDescent="0.2">
      <c r="A465" s="84"/>
      <c r="B465" s="84"/>
      <c r="C465" s="207" t="str">
        <f t="shared" si="72"/>
        <v/>
      </c>
      <c r="D465" s="73"/>
      <c r="E465" s="124"/>
      <c r="F465" s="220"/>
      <c r="H465" s="220"/>
      <c r="I465" s="224"/>
      <c r="J465" s="224"/>
      <c r="K465" s="224"/>
      <c r="L465" s="207" t="str">
        <f t="shared" si="73"/>
        <v/>
      </c>
      <c r="M465" s="220"/>
      <c r="N465" s="220"/>
      <c r="O465" s="220"/>
      <c r="P465" s="220"/>
      <c r="Q465" s="220"/>
      <c r="R465" s="220"/>
      <c r="S465" s="220"/>
      <c r="T465" s="220"/>
      <c r="U465" s="220"/>
      <c r="W465" s="129"/>
      <c r="X465" s="130" t="str">
        <f t="shared" si="74"/>
        <v/>
      </c>
      <c r="Y465" s="224"/>
      <c r="Z465" s="224"/>
      <c r="AA465" s="207" t="str">
        <f t="shared" si="75"/>
        <v/>
      </c>
      <c r="AB465" s="224"/>
      <c r="AD465" s="129"/>
      <c r="AE465" s="130" t="str">
        <f t="shared" si="76"/>
        <v/>
      </c>
      <c r="AF465" s="129"/>
      <c r="AG465" s="207" t="str">
        <f t="shared" si="77"/>
        <v/>
      </c>
      <c r="AH465" s="129"/>
      <c r="AI465" s="207" t="str">
        <f t="shared" si="78"/>
        <v/>
      </c>
      <c r="AJ465" s="129"/>
      <c r="AK465" s="207" t="str">
        <f t="shared" si="79"/>
        <v/>
      </c>
      <c r="AP465" s="220"/>
      <c r="AQ465" s="220"/>
      <c r="AR465" s="220"/>
      <c r="AS465" s="220"/>
      <c r="AT465" s="220"/>
      <c r="AU465" s="220"/>
      <c r="AV465" s="220"/>
      <c r="AW465" s="220"/>
      <c r="AX465" s="220"/>
      <c r="AY465" s="220"/>
      <c r="AZ465" s="220"/>
      <c r="BB465" s="207" t="str">
        <f t="shared" si="80"/>
        <v/>
      </c>
      <c r="BC465" s="220"/>
      <c r="BD465" s="220"/>
      <c r="BE465" s="220"/>
      <c r="BF465" s="225"/>
      <c r="BG465" s="220"/>
      <c r="BH465" s="220"/>
      <c r="BI465" s="220"/>
      <c r="BJ465" s="220"/>
      <c r="BK465" s="220"/>
      <c r="BL465" s="220"/>
      <c r="BM465" s="220"/>
    </row>
    <row r="466" spans="1:65" s="119" customFormat="1" x14ac:dyDescent="0.2">
      <c r="A466" s="84"/>
      <c r="B466" s="84"/>
      <c r="C466" s="207" t="str">
        <f t="shared" si="72"/>
        <v/>
      </c>
      <c r="D466" s="73"/>
      <c r="E466" s="124"/>
      <c r="F466" s="220"/>
      <c r="H466" s="220"/>
      <c r="I466" s="224"/>
      <c r="J466" s="224"/>
      <c r="K466" s="224"/>
      <c r="L466" s="207" t="str">
        <f t="shared" si="73"/>
        <v/>
      </c>
      <c r="M466" s="220"/>
      <c r="N466" s="220"/>
      <c r="O466" s="220"/>
      <c r="P466" s="220"/>
      <c r="Q466" s="220"/>
      <c r="R466" s="220"/>
      <c r="S466" s="220"/>
      <c r="T466" s="220"/>
      <c r="U466" s="220"/>
      <c r="W466" s="129"/>
      <c r="X466" s="130" t="str">
        <f t="shared" si="74"/>
        <v/>
      </c>
      <c r="Y466" s="224"/>
      <c r="Z466" s="224"/>
      <c r="AA466" s="207" t="str">
        <f t="shared" si="75"/>
        <v/>
      </c>
      <c r="AB466" s="224"/>
      <c r="AD466" s="129"/>
      <c r="AE466" s="130" t="str">
        <f t="shared" si="76"/>
        <v/>
      </c>
      <c r="AF466" s="129"/>
      <c r="AG466" s="207" t="str">
        <f t="shared" si="77"/>
        <v/>
      </c>
      <c r="AH466" s="129"/>
      <c r="AI466" s="207" t="str">
        <f t="shared" si="78"/>
        <v/>
      </c>
      <c r="AJ466" s="129"/>
      <c r="AK466" s="207" t="str">
        <f t="shared" si="79"/>
        <v/>
      </c>
      <c r="AP466" s="220"/>
      <c r="AQ466" s="220"/>
      <c r="AR466" s="220"/>
      <c r="AS466" s="220"/>
      <c r="AT466" s="220"/>
      <c r="AU466" s="220"/>
      <c r="AV466" s="220"/>
      <c r="AW466" s="220"/>
      <c r="AX466" s="220"/>
      <c r="AY466" s="220"/>
      <c r="AZ466" s="220"/>
      <c r="BB466" s="207" t="str">
        <f t="shared" si="80"/>
        <v/>
      </c>
      <c r="BC466" s="220"/>
      <c r="BD466" s="220"/>
      <c r="BE466" s="220"/>
      <c r="BF466" s="225"/>
      <c r="BG466" s="220"/>
      <c r="BH466" s="220"/>
      <c r="BI466" s="220"/>
      <c r="BJ466" s="220"/>
      <c r="BK466" s="220"/>
      <c r="BL466" s="220"/>
      <c r="BM466" s="220"/>
    </row>
    <row r="467" spans="1:65" s="119" customFormat="1" x14ac:dyDescent="0.2">
      <c r="A467" s="84"/>
      <c r="B467" s="84"/>
      <c r="C467" s="207" t="str">
        <f t="shared" si="72"/>
        <v/>
      </c>
      <c r="D467" s="73"/>
      <c r="E467" s="124"/>
      <c r="F467" s="220"/>
      <c r="H467" s="220"/>
      <c r="I467" s="224"/>
      <c r="J467" s="224"/>
      <c r="K467" s="224"/>
      <c r="L467" s="207" t="str">
        <f t="shared" si="73"/>
        <v/>
      </c>
      <c r="M467" s="220"/>
      <c r="N467" s="220"/>
      <c r="O467" s="220"/>
      <c r="P467" s="220"/>
      <c r="Q467" s="220"/>
      <c r="R467" s="220"/>
      <c r="S467" s="220"/>
      <c r="T467" s="220"/>
      <c r="U467" s="220"/>
      <c r="W467" s="129"/>
      <c r="X467" s="130" t="str">
        <f t="shared" si="74"/>
        <v/>
      </c>
      <c r="Y467" s="224"/>
      <c r="Z467" s="224"/>
      <c r="AA467" s="207" t="str">
        <f t="shared" si="75"/>
        <v/>
      </c>
      <c r="AB467" s="224"/>
      <c r="AD467" s="129"/>
      <c r="AE467" s="130" t="str">
        <f t="shared" si="76"/>
        <v/>
      </c>
      <c r="AF467" s="129"/>
      <c r="AG467" s="207" t="str">
        <f t="shared" si="77"/>
        <v/>
      </c>
      <c r="AH467" s="129"/>
      <c r="AI467" s="207" t="str">
        <f t="shared" si="78"/>
        <v/>
      </c>
      <c r="AJ467" s="129"/>
      <c r="AK467" s="207" t="str">
        <f t="shared" si="79"/>
        <v/>
      </c>
      <c r="AP467" s="220"/>
      <c r="AQ467" s="220"/>
      <c r="AR467" s="220"/>
      <c r="AS467" s="220"/>
      <c r="AT467" s="220"/>
      <c r="AU467" s="220"/>
      <c r="AV467" s="220"/>
      <c r="AW467" s="220"/>
      <c r="AX467" s="220"/>
      <c r="AY467" s="220"/>
      <c r="AZ467" s="220"/>
      <c r="BB467" s="207" t="str">
        <f t="shared" si="80"/>
        <v/>
      </c>
      <c r="BC467" s="220"/>
      <c r="BD467" s="220"/>
      <c r="BE467" s="220"/>
      <c r="BF467" s="225"/>
      <c r="BG467" s="220"/>
      <c r="BH467" s="220"/>
      <c r="BI467" s="220"/>
      <c r="BJ467" s="220"/>
      <c r="BK467" s="220"/>
      <c r="BL467" s="220"/>
      <c r="BM467" s="220"/>
    </row>
    <row r="468" spans="1:65" s="119" customFormat="1" x14ac:dyDescent="0.2">
      <c r="A468" s="84"/>
      <c r="B468" s="84"/>
      <c r="C468" s="207" t="str">
        <f t="shared" si="72"/>
        <v/>
      </c>
      <c r="D468" s="73"/>
      <c r="E468" s="124"/>
      <c r="F468" s="220"/>
      <c r="H468" s="220"/>
      <c r="I468" s="224"/>
      <c r="J468" s="224"/>
      <c r="K468" s="224"/>
      <c r="L468" s="207" t="str">
        <f t="shared" si="73"/>
        <v/>
      </c>
      <c r="M468" s="220"/>
      <c r="N468" s="220"/>
      <c r="O468" s="220"/>
      <c r="P468" s="220"/>
      <c r="Q468" s="220"/>
      <c r="R468" s="220"/>
      <c r="S468" s="220"/>
      <c r="T468" s="220"/>
      <c r="U468" s="220"/>
      <c r="W468" s="129"/>
      <c r="X468" s="130" t="str">
        <f t="shared" si="74"/>
        <v/>
      </c>
      <c r="Y468" s="224"/>
      <c r="Z468" s="224"/>
      <c r="AA468" s="207" t="str">
        <f t="shared" si="75"/>
        <v/>
      </c>
      <c r="AB468" s="224"/>
      <c r="AD468" s="129"/>
      <c r="AE468" s="130" t="str">
        <f t="shared" si="76"/>
        <v/>
      </c>
      <c r="AF468" s="129"/>
      <c r="AG468" s="207" t="str">
        <f t="shared" si="77"/>
        <v/>
      </c>
      <c r="AH468" s="129"/>
      <c r="AI468" s="207" t="str">
        <f t="shared" si="78"/>
        <v/>
      </c>
      <c r="AJ468" s="129"/>
      <c r="AK468" s="207" t="str">
        <f t="shared" si="79"/>
        <v/>
      </c>
      <c r="AP468" s="220"/>
      <c r="AQ468" s="220"/>
      <c r="AR468" s="220"/>
      <c r="AS468" s="220"/>
      <c r="AT468" s="220"/>
      <c r="AU468" s="220"/>
      <c r="AV468" s="220"/>
      <c r="AW468" s="220"/>
      <c r="AX468" s="220"/>
      <c r="AY468" s="220"/>
      <c r="AZ468" s="220"/>
      <c r="BB468" s="207" t="str">
        <f t="shared" si="80"/>
        <v/>
      </c>
      <c r="BC468" s="220"/>
      <c r="BD468" s="220"/>
      <c r="BE468" s="220"/>
      <c r="BF468" s="225"/>
      <c r="BG468" s="220"/>
      <c r="BH468" s="220"/>
      <c r="BI468" s="220"/>
      <c r="BJ468" s="220"/>
      <c r="BK468" s="220"/>
      <c r="BL468" s="220"/>
      <c r="BM468" s="220"/>
    </row>
    <row r="469" spans="1:65" s="119" customFormat="1" x14ac:dyDescent="0.2">
      <c r="A469" s="84"/>
      <c r="B469" s="84"/>
      <c r="C469" s="207" t="str">
        <f t="shared" si="72"/>
        <v/>
      </c>
      <c r="D469" s="73"/>
      <c r="E469" s="124"/>
      <c r="F469" s="220"/>
      <c r="H469" s="220"/>
      <c r="I469" s="224"/>
      <c r="J469" s="224"/>
      <c r="K469" s="224"/>
      <c r="L469" s="207" t="str">
        <f t="shared" si="73"/>
        <v/>
      </c>
      <c r="M469" s="220"/>
      <c r="N469" s="220"/>
      <c r="O469" s="220"/>
      <c r="P469" s="220"/>
      <c r="Q469" s="220"/>
      <c r="R469" s="220"/>
      <c r="S469" s="220"/>
      <c r="T469" s="220"/>
      <c r="U469" s="220"/>
      <c r="W469" s="129"/>
      <c r="X469" s="130" t="str">
        <f t="shared" si="74"/>
        <v/>
      </c>
      <c r="Y469" s="224"/>
      <c r="Z469" s="224"/>
      <c r="AA469" s="207" t="str">
        <f t="shared" si="75"/>
        <v/>
      </c>
      <c r="AB469" s="224"/>
      <c r="AD469" s="129"/>
      <c r="AE469" s="130" t="str">
        <f t="shared" si="76"/>
        <v/>
      </c>
      <c r="AF469" s="129"/>
      <c r="AG469" s="207" t="str">
        <f t="shared" si="77"/>
        <v/>
      </c>
      <c r="AH469" s="129"/>
      <c r="AI469" s="207" t="str">
        <f t="shared" si="78"/>
        <v/>
      </c>
      <c r="AJ469" s="129"/>
      <c r="AK469" s="207" t="str">
        <f t="shared" si="79"/>
        <v/>
      </c>
      <c r="AP469" s="220"/>
      <c r="AQ469" s="220"/>
      <c r="AR469" s="220"/>
      <c r="AS469" s="220"/>
      <c r="AT469" s="220"/>
      <c r="AU469" s="220"/>
      <c r="AV469" s="220"/>
      <c r="AW469" s="220"/>
      <c r="AX469" s="220"/>
      <c r="AY469" s="220"/>
      <c r="AZ469" s="220"/>
      <c r="BB469" s="207" t="str">
        <f t="shared" si="80"/>
        <v/>
      </c>
      <c r="BC469" s="220"/>
      <c r="BD469" s="220"/>
      <c r="BE469" s="220"/>
      <c r="BF469" s="225"/>
      <c r="BG469" s="220"/>
      <c r="BH469" s="220"/>
      <c r="BI469" s="220"/>
      <c r="BJ469" s="220"/>
      <c r="BK469" s="220"/>
      <c r="BL469" s="220"/>
      <c r="BM469" s="220"/>
    </row>
    <row r="470" spans="1:65" s="119" customFormat="1" x14ac:dyDescent="0.2">
      <c r="A470" s="84"/>
      <c r="B470" s="84"/>
      <c r="C470" s="207" t="str">
        <f t="shared" si="72"/>
        <v/>
      </c>
      <c r="D470" s="73"/>
      <c r="E470" s="124"/>
      <c r="F470" s="220"/>
      <c r="H470" s="220"/>
      <c r="I470" s="224"/>
      <c r="J470" s="224"/>
      <c r="K470" s="224"/>
      <c r="L470" s="207" t="str">
        <f t="shared" si="73"/>
        <v/>
      </c>
      <c r="M470" s="220"/>
      <c r="N470" s="220"/>
      <c r="O470" s="220"/>
      <c r="P470" s="220"/>
      <c r="Q470" s="220"/>
      <c r="R470" s="220"/>
      <c r="S470" s="220"/>
      <c r="T470" s="220"/>
      <c r="U470" s="220"/>
      <c r="W470" s="129"/>
      <c r="X470" s="130" t="str">
        <f t="shared" si="74"/>
        <v/>
      </c>
      <c r="Y470" s="224"/>
      <c r="Z470" s="224"/>
      <c r="AA470" s="207" t="str">
        <f t="shared" si="75"/>
        <v/>
      </c>
      <c r="AB470" s="224"/>
      <c r="AD470" s="129"/>
      <c r="AE470" s="130" t="str">
        <f t="shared" si="76"/>
        <v/>
      </c>
      <c r="AF470" s="129"/>
      <c r="AG470" s="207" t="str">
        <f t="shared" si="77"/>
        <v/>
      </c>
      <c r="AH470" s="129"/>
      <c r="AI470" s="207" t="str">
        <f t="shared" si="78"/>
        <v/>
      </c>
      <c r="AJ470" s="129"/>
      <c r="AK470" s="207" t="str">
        <f t="shared" si="79"/>
        <v/>
      </c>
      <c r="AP470" s="220"/>
      <c r="AQ470" s="220"/>
      <c r="AR470" s="220"/>
      <c r="AS470" s="220"/>
      <c r="AT470" s="220"/>
      <c r="AU470" s="220"/>
      <c r="AV470" s="220"/>
      <c r="AW470" s="220"/>
      <c r="AX470" s="220"/>
      <c r="AY470" s="220"/>
      <c r="AZ470" s="220"/>
      <c r="BB470" s="207" t="str">
        <f t="shared" si="80"/>
        <v/>
      </c>
      <c r="BC470" s="220"/>
      <c r="BD470" s="220"/>
      <c r="BE470" s="220"/>
      <c r="BF470" s="225"/>
      <c r="BG470" s="220"/>
      <c r="BH470" s="220"/>
      <c r="BI470" s="220"/>
      <c r="BJ470" s="220"/>
      <c r="BK470" s="220"/>
      <c r="BL470" s="220"/>
      <c r="BM470" s="220"/>
    </row>
    <row r="471" spans="1:65" s="119" customFormat="1" x14ac:dyDescent="0.2">
      <c r="A471" s="84"/>
      <c r="B471" s="84"/>
      <c r="C471" s="207" t="str">
        <f t="shared" si="72"/>
        <v/>
      </c>
      <c r="D471" s="73"/>
      <c r="E471" s="124"/>
      <c r="F471" s="220"/>
      <c r="H471" s="220"/>
      <c r="I471" s="224"/>
      <c r="J471" s="224"/>
      <c r="K471" s="224"/>
      <c r="L471" s="207" t="str">
        <f t="shared" si="73"/>
        <v/>
      </c>
      <c r="M471" s="220"/>
      <c r="N471" s="220"/>
      <c r="O471" s="220"/>
      <c r="P471" s="220"/>
      <c r="Q471" s="220"/>
      <c r="R471" s="220"/>
      <c r="S471" s="220"/>
      <c r="T471" s="220"/>
      <c r="U471" s="220"/>
      <c r="W471" s="129"/>
      <c r="X471" s="130" t="str">
        <f t="shared" si="74"/>
        <v/>
      </c>
      <c r="Y471" s="224"/>
      <c r="Z471" s="224"/>
      <c r="AA471" s="207" t="str">
        <f t="shared" si="75"/>
        <v/>
      </c>
      <c r="AB471" s="224"/>
      <c r="AD471" s="129"/>
      <c r="AE471" s="130" t="str">
        <f t="shared" si="76"/>
        <v/>
      </c>
      <c r="AF471" s="129"/>
      <c r="AG471" s="207" t="str">
        <f t="shared" si="77"/>
        <v/>
      </c>
      <c r="AH471" s="129"/>
      <c r="AI471" s="207" t="str">
        <f t="shared" si="78"/>
        <v/>
      </c>
      <c r="AJ471" s="129"/>
      <c r="AK471" s="207" t="str">
        <f t="shared" si="79"/>
        <v/>
      </c>
      <c r="AP471" s="220"/>
      <c r="AQ471" s="220"/>
      <c r="AR471" s="220"/>
      <c r="AS471" s="220"/>
      <c r="AT471" s="220"/>
      <c r="AU471" s="220"/>
      <c r="AV471" s="220"/>
      <c r="AW471" s="220"/>
      <c r="AX471" s="220"/>
      <c r="AY471" s="220"/>
      <c r="AZ471" s="220"/>
      <c r="BB471" s="207" t="str">
        <f t="shared" si="80"/>
        <v/>
      </c>
      <c r="BC471" s="220"/>
      <c r="BD471" s="220"/>
      <c r="BE471" s="220"/>
      <c r="BF471" s="225"/>
      <c r="BG471" s="220"/>
      <c r="BH471" s="220"/>
      <c r="BI471" s="220"/>
      <c r="BJ471" s="220"/>
      <c r="BK471" s="220"/>
      <c r="BL471" s="220"/>
      <c r="BM471" s="220"/>
    </row>
    <row r="472" spans="1:65" s="119" customFormat="1" x14ac:dyDescent="0.2">
      <c r="A472" s="84"/>
      <c r="B472" s="84"/>
      <c r="C472" s="207" t="str">
        <f t="shared" si="72"/>
        <v/>
      </c>
      <c r="D472" s="73"/>
      <c r="E472" s="124"/>
      <c r="F472" s="220"/>
      <c r="H472" s="220"/>
      <c r="I472" s="224"/>
      <c r="J472" s="224"/>
      <c r="K472" s="224"/>
      <c r="L472" s="207" t="str">
        <f t="shared" si="73"/>
        <v/>
      </c>
      <c r="M472" s="220"/>
      <c r="N472" s="220"/>
      <c r="O472" s="220"/>
      <c r="P472" s="220"/>
      <c r="Q472" s="220"/>
      <c r="R472" s="220"/>
      <c r="S472" s="220"/>
      <c r="T472" s="220"/>
      <c r="U472" s="220"/>
      <c r="W472" s="129"/>
      <c r="X472" s="130" t="str">
        <f t="shared" si="74"/>
        <v/>
      </c>
      <c r="Y472" s="224"/>
      <c r="Z472" s="224"/>
      <c r="AA472" s="207" t="str">
        <f t="shared" si="75"/>
        <v/>
      </c>
      <c r="AB472" s="224"/>
      <c r="AD472" s="129"/>
      <c r="AE472" s="130" t="str">
        <f t="shared" si="76"/>
        <v/>
      </c>
      <c r="AF472" s="129"/>
      <c r="AG472" s="207" t="str">
        <f t="shared" si="77"/>
        <v/>
      </c>
      <c r="AH472" s="129"/>
      <c r="AI472" s="207" t="str">
        <f t="shared" si="78"/>
        <v/>
      </c>
      <c r="AJ472" s="129"/>
      <c r="AK472" s="207" t="str">
        <f t="shared" si="79"/>
        <v/>
      </c>
      <c r="AP472" s="220"/>
      <c r="AQ472" s="220"/>
      <c r="AR472" s="220"/>
      <c r="AS472" s="220"/>
      <c r="AT472" s="220"/>
      <c r="AU472" s="220"/>
      <c r="AV472" s="220"/>
      <c r="AW472" s="220"/>
      <c r="AX472" s="220"/>
      <c r="AY472" s="220"/>
      <c r="AZ472" s="220"/>
      <c r="BB472" s="207" t="str">
        <f t="shared" si="80"/>
        <v/>
      </c>
      <c r="BC472" s="220"/>
      <c r="BD472" s="220"/>
      <c r="BE472" s="220"/>
      <c r="BF472" s="225"/>
      <c r="BG472" s="220"/>
      <c r="BH472" s="220"/>
      <c r="BI472" s="220"/>
      <c r="BJ472" s="220"/>
      <c r="BK472" s="220"/>
      <c r="BL472" s="220"/>
      <c r="BM472" s="220"/>
    </row>
    <row r="473" spans="1:65" s="119" customFormat="1" x14ac:dyDescent="0.2">
      <c r="A473" s="84"/>
      <c r="B473" s="84"/>
      <c r="C473" s="207" t="str">
        <f t="shared" si="72"/>
        <v/>
      </c>
      <c r="D473" s="73"/>
      <c r="E473" s="124"/>
      <c r="F473" s="220"/>
      <c r="H473" s="220"/>
      <c r="I473" s="224"/>
      <c r="J473" s="224"/>
      <c r="K473" s="224"/>
      <c r="L473" s="207" t="str">
        <f t="shared" si="73"/>
        <v/>
      </c>
      <c r="M473" s="220"/>
      <c r="N473" s="220"/>
      <c r="O473" s="220"/>
      <c r="P473" s="220"/>
      <c r="Q473" s="220"/>
      <c r="R473" s="220"/>
      <c r="S473" s="220"/>
      <c r="T473" s="220"/>
      <c r="U473" s="220"/>
      <c r="W473" s="129"/>
      <c r="X473" s="130" t="str">
        <f t="shared" si="74"/>
        <v/>
      </c>
      <c r="Y473" s="224"/>
      <c r="Z473" s="224"/>
      <c r="AA473" s="207" t="str">
        <f t="shared" si="75"/>
        <v/>
      </c>
      <c r="AB473" s="224"/>
      <c r="AD473" s="129"/>
      <c r="AE473" s="130" t="str">
        <f t="shared" si="76"/>
        <v/>
      </c>
      <c r="AF473" s="129"/>
      <c r="AG473" s="207" t="str">
        <f t="shared" si="77"/>
        <v/>
      </c>
      <c r="AH473" s="129"/>
      <c r="AI473" s="207" t="str">
        <f t="shared" si="78"/>
        <v/>
      </c>
      <c r="AJ473" s="129"/>
      <c r="AK473" s="207" t="str">
        <f t="shared" si="79"/>
        <v/>
      </c>
      <c r="AP473" s="220"/>
      <c r="AQ473" s="220"/>
      <c r="AR473" s="220"/>
      <c r="AS473" s="220"/>
      <c r="AT473" s="220"/>
      <c r="AU473" s="220"/>
      <c r="AV473" s="220"/>
      <c r="AW473" s="220"/>
      <c r="AX473" s="220"/>
      <c r="AY473" s="220"/>
      <c r="AZ473" s="220"/>
      <c r="BB473" s="207" t="str">
        <f t="shared" si="80"/>
        <v/>
      </c>
      <c r="BC473" s="220"/>
      <c r="BD473" s="220"/>
      <c r="BE473" s="220"/>
      <c r="BF473" s="225"/>
      <c r="BG473" s="220"/>
      <c r="BH473" s="220"/>
      <c r="BI473" s="220"/>
      <c r="BJ473" s="220"/>
      <c r="BK473" s="220"/>
      <c r="BL473" s="220"/>
      <c r="BM473" s="220"/>
    </row>
    <row r="474" spans="1:65" s="119" customFormat="1" x14ac:dyDescent="0.2">
      <c r="A474" s="84"/>
      <c r="B474" s="84"/>
      <c r="C474" s="207" t="str">
        <f t="shared" si="72"/>
        <v/>
      </c>
      <c r="D474" s="73"/>
      <c r="E474" s="124"/>
      <c r="F474" s="220"/>
      <c r="H474" s="220"/>
      <c r="I474" s="224"/>
      <c r="J474" s="224"/>
      <c r="K474" s="224"/>
      <c r="L474" s="207" t="str">
        <f t="shared" si="73"/>
        <v/>
      </c>
      <c r="M474" s="220"/>
      <c r="N474" s="220"/>
      <c r="O474" s="220"/>
      <c r="P474" s="220"/>
      <c r="Q474" s="220"/>
      <c r="R474" s="220"/>
      <c r="S474" s="220"/>
      <c r="T474" s="220"/>
      <c r="U474" s="220"/>
      <c r="W474" s="129"/>
      <c r="X474" s="130" t="str">
        <f t="shared" si="74"/>
        <v/>
      </c>
      <c r="Y474" s="224"/>
      <c r="Z474" s="224"/>
      <c r="AA474" s="207" t="str">
        <f t="shared" si="75"/>
        <v/>
      </c>
      <c r="AB474" s="224"/>
      <c r="AD474" s="129"/>
      <c r="AE474" s="130" t="str">
        <f t="shared" si="76"/>
        <v/>
      </c>
      <c r="AF474" s="129"/>
      <c r="AG474" s="207" t="str">
        <f t="shared" si="77"/>
        <v/>
      </c>
      <c r="AH474" s="129"/>
      <c r="AI474" s="207" t="str">
        <f t="shared" si="78"/>
        <v/>
      </c>
      <c r="AJ474" s="129"/>
      <c r="AK474" s="207" t="str">
        <f t="shared" si="79"/>
        <v/>
      </c>
      <c r="AP474" s="220"/>
      <c r="AQ474" s="220"/>
      <c r="AR474" s="220"/>
      <c r="AS474" s="220"/>
      <c r="AT474" s="220"/>
      <c r="AU474" s="220"/>
      <c r="AV474" s="220"/>
      <c r="AW474" s="220"/>
      <c r="AX474" s="220"/>
      <c r="AY474" s="220"/>
      <c r="AZ474" s="220"/>
      <c r="BB474" s="207" t="str">
        <f t="shared" si="80"/>
        <v/>
      </c>
      <c r="BC474" s="220"/>
      <c r="BD474" s="220"/>
      <c r="BE474" s="220"/>
      <c r="BF474" s="225"/>
      <c r="BG474" s="220"/>
      <c r="BH474" s="220"/>
      <c r="BI474" s="220"/>
      <c r="BJ474" s="220"/>
      <c r="BK474" s="220"/>
      <c r="BL474" s="220"/>
      <c r="BM474" s="220"/>
    </row>
    <row r="475" spans="1:65" s="119" customFormat="1" x14ac:dyDescent="0.2">
      <c r="A475" s="84"/>
      <c r="B475" s="84"/>
      <c r="C475" s="207" t="str">
        <f t="shared" si="72"/>
        <v/>
      </c>
      <c r="D475" s="73"/>
      <c r="E475" s="124"/>
      <c r="F475" s="220"/>
      <c r="H475" s="220"/>
      <c r="I475" s="224"/>
      <c r="J475" s="224"/>
      <c r="K475" s="224"/>
      <c r="L475" s="207" t="str">
        <f t="shared" si="73"/>
        <v/>
      </c>
      <c r="M475" s="220"/>
      <c r="N475" s="220"/>
      <c r="O475" s="220"/>
      <c r="P475" s="220"/>
      <c r="Q475" s="220"/>
      <c r="R475" s="220"/>
      <c r="S475" s="220"/>
      <c r="T475" s="220"/>
      <c r="U475" s="220"/>
      <c r="W475" s="129"/>
      <c r="X475" s="130" t="str">
        <f t="shared" si="74"/>
        <v/>
      </c>
      <c r="Y475" s="224"/>
      <c r="Z475" s="224"/>
      <c r="AA475" s="207" t="str">
        <f t="shared" si="75"/>
        <v/>
      </c>
      <c r="AB475" s="224"/>
      <c r="AD475" s="129"/>
      <c r="AE475" s="130" t="str">
        <f t="shared" si="76"/>
        <v/>
      </c>
      <c r="AF475" s="129"/>
      <c r="AG475" s="207" t="str">
        <f t="shared" si="77"/>
        <v/>
      </c>
      <c r="AH475" s="129"/>
      <c r="AI475" s="207" t="str">
        <f t="shared" si="78"/>
        <v/>
      </c>
      <c r="AJ475" s="129"/>
      <c r="AK475" s="207" t="str">
        <f t="shared" si="79"/>
        <v/>
      </c>
      <c r="AP475" s="220"/>
      <c r="AQ475" s="220"/>
      <c r="AR475" s="220"/>
      <c r="AS475" s="220"/>
      <c r="AT475" s="220"/>
      <c r="AU475" s="220"/>
      <c r="AV475" s="220"/>
      <c r="AW475" s="220"/>
      <c r="AX475" s="220"/>
      <c r="AY475" s="220"/>
      <c r="AZ475" s="220"/>
      <c r="BB475" s="207" t="str">
        <f t="shared" si="80"/>
        <v/>
      </c>
      <c r="BC475" s="220"/>
      <c r="BD475" s="220"/>
      <c r="BE475" s="220"/>
      <c r="BF475" s="225"/>
      <c r="BG475" s="220"/>
      <c r="BH475" s="220"/>
      <c r="BI475" s="220"/>
      <c r="BJ475" s="220"/>
      <c r="BK475" s="220"/>
      <c r="BL475" s="220"/>
      <c r="BM475" s="220"/>
    </row>
    <row r="476" spans="1:65" s="119" customFormat="1" x14ac:dyDescent="0.2">
      <c r="A476" s="84"/>
      <c r="B476" s="84"/>
      <c r="C476" s="207" t="str">
        <f t="shared" si="72"/>
        <v/>
      </c>
      <c r="D476" s="73"/>
      <c r="E476" s="124"/>
      <c r="F476" s="220"/>
      <c r="H476" s="220"/>
      <c r="I476" s="224"/>
      <c r="J476" s="224"/>
      <c r="K476" s="224"/>
      <c r="L476" s="207" t="str">
        <f t="shared" si="73"/>
        <v/>
      </c>
      <c r="M476" s="220"/>
      <c r="N476" s="220"/>
      <c r="O476" s="220"/>
      <c r="P476" s="220"/>
      <c r="Q476" s="220"/>
      <c r="R476" s="220"/>
      <c r="S476" s="220"/>
      <c r="T476" s="220"/>
      <c r="U476" s="220"/>
      <c r="W476" s="129"/>
      <c r="X476" s="130" t="str">
        <f t="shared" si="74"/>
        <v/>
      </c>
      <c r="Y476" s="224"/>
      <c r="Z476" s="224"/>
      <c r="AA476" s="207" t="str">
        <f t="shared" si="75"/>
        <v/>
      </c>
      <c r="AB476" s="224"/>
      <c r="AD476" s="129"/>
      <c r="AE476" s="130" t="str">
        <f t="shared" si="76"/>
        <v/>
      </c>
      <c r="AF476" s="129"/>
      <c r="AG476" s="207" t="str">
        <f t="shared" si="77"/>
        <v/>
      </c>
      <c r="AH476" s="129"/>
      <c r="AI476" s="207" t="str">
        <f t="shared" si="78"/>
        <v/>
      </c>
      <c r="AJ476" s="129"/>
      <c r="AK476" s="207" t="str">
        <f t="shared" si="79"/>
        <v/>
      </c>
      <c r="AP476" s="220"/>
      <c r="AQ476" s="220"/>
      <c r="AR476" s="220"/>
      <c r="AS476" s="220"/>
      <c r="AT476" s="220"/>
      <c r="AU476" s="220"/>
      <c r="AV476" s="220"/>
      <c r="AW476" s="220"/>
      <c r="AX476" s="220"/>
      <c r="AY476" s="220"/>
      <c r="AZ476" s="220"/>
      <c r="BB476" s="207" t="str">
        <f t="shared" si="80"/>
        <v/>
      </c>
      <c r="BC476" s="220"/>
      <c r="BD476" s="220"/>
      <c r="BE476" s="220"/>
      <c r="BF476" s="225"/>
      <c r="BG476" s="220"/>
      <c r="BH476" s="220"/>
      <c r="BI476" s="220"/>
      <c r="BJ476" s="220"/>
      <c r="BK476" s="220"/>
      <c r="BL476" s="220"/>
      <c r="BM476" s="220"/>
    </row>
    <row r="477" spans="1:65" s="119" customFormat="1" x14ac:dyDescent="0.2">
      <c r="A477" s="84"/>
      <c r="B477" s="84"/>
      <c r="C477" s="207" t="str">
        <f t="shared" si="72"/>
        <v/>
      </c>
      <c r="D477" s="73"/>
      <c r="E477" s="124"/>
      <c r="F477" s="220"/>
      <c r="H477" s="220"/>
      <c r="I477" s="224"/>
      <c r="J477" s="224"/>
      <c r="K477" s="224"/>
      <c r="L477" s="207" t="str">
        <f t="shared" si="73"/>
        <v/>
      </c>
      <c r="M477" s="220"/>
      <c r="N477" s="220"/>
      <c r="O477" s="220"/>
      <c r="P477" s="220"/>
      <c r="Q477" s="220"/>
      <c r="R477" s="220"/>
      <c r="S477" s="220"/>
      <c r="T477" s="220"/>
      <c r="U477" s="220"/>
      <c r="W477" s="129"/>
      <c r="X477" s="130" t="str">
        <f t="shared" si="74"/>
        <v/>
      </c>
      <c r="Y477" s="224"/>
      <c r="Z477" s="224"/>
      <c r="AA477" s="207" t="str">
        <f t="shared" si="75"/>
        <v/>
      </c>
      <c r="AB477" s="224"/>
      <c r="AD477" s="129"/>
      <c r="AE477" s="130" t="str">
        <f t="shared" si="76"/>
        <v/>
      </c>
      <c r="AF477" s="129"/>
      <c r="AG477" s="207" t="str">
        <f t="shared" si="77"/>
        <v/>
      </c>
      <c r="AH477" s="129"/>
      <c r="AI477" s="207" t="str">
        <f t="shared" si="78"/>
        <v/>
      </c>
      <c r="AJ477" s="129"/>
      <c r="AK477" s="207" t="str">
        <f t="shared" si="79"/>
        <v/>
      </c>
      <c r="AP477" s="220"/>
      <c r="AQ477" s="220"/>
      <c r="AR477" s="220"/>
      <c r="AS477" s="220"/>
      <c r="AT477" s="220"/>
      <c r="AU477" s="220"/>
      <c r="AV477" s="220"/>
      <c r="AW477" s="220"/>
      <c r="AX477" s="220"/>
      <c r="AY477" s="220"/>
      <c r="AZ477" s="220"/>
      <c r="BB477" s="207" t="str">
        <f t="shared" si="80"/>
        <v/>
      </c>
      <c r="BC477" s="220"/>
      <c r="BD477" s="220"/>
      <c r="BE477" s="220"/>
      <c r="BF477" s="225"/>
      <c r="BG477" s="220"/>
      <c r="BH477" s="220"/>
      <c r="BI477" s="220"/>
      <c r="BJ477" s="220"/>
      <c r="BK477" s="220"/>
      <c r="BL477" s="220"/>
      <c r="BM477" s="220"/>
    </row>
    <row r="478" spans="1:65" s="119" customFormat="1" x14ac:dyDescent="0.2">
      <c r="A478" s="84"/>
      <c r="B478" s="84"/>
      <c r="C478" s="207" t="str">
        <f t="shared" si="72"/>
        <v/>
      </c>
      <c r="D478" s="73"/>
      <c r="E478" s="124"/>
      <c r="F478" s="220"/>
      <c r="H478" s="220"/>
      <c r="I478" s="224"/>
      <c r="J478" s="224"/>
      <c r="K478" s="224"/>
      <c r="L478" s="207" t="str">
        <f t="shared" si="73"/>
        <v/>
      </c>
      <c r="M478" s="220"/>
      <c r="N478" s="220"/>
      <c r="O478" s="220"/>
      <c r="P478" s="220"/>
      <c r="Q478" s="220"/>
      <c r="R478" s="220"/>
      <c r="S478" s="220"/>
      <c r="T478" s="220"/>
      <c r="U478" s="220"/>
      <c r="W478" s="129"/>
      <c r="X478" s="130" t="str">
        <f t="shared" si="74"/>
        <v/>
      </c>
      <c r="Y478" s="224"/>
      <c r="Z478" s="224"/>
      <c r="AA478" s="207" t="str">
        <f t="shared" si="75"/>
        <v/>
      </c>
      <c r="AB478" s="224"/>
      <c r="AD478" s="129"/>
      <c r="AE478" s="130" t="str">
        <f t="shared" si="76"/>
        <v/>
      </c>
      <c r="AF478" s="129"/>
      <c r="AG478" s="207" t="str">
        <f t="shared" si="77"/>
        <v/>
      </c>
      <c r="AH478" s="129"/>
      <c r="AI478" s="207" t="str">
        <f t="shared" si="78"/>
        <v/>
      </c>
      <c r="AJ478" s="129"/>
      <c r="AK478" s="207" t="str">
        <f t="shared" si="79"/>
        <v/>
      </c>
      <c r="AP478" s="220"/>
      <c r="AQ478" s="220"/>
      <c r="AR478" s="220"/>
      <c r="AS478" s="220"/>
      <c r="AT478" s="220"/>
      <c r="AU478" s="220"/>
      <c r="AV478" s="220"/>
      <c r="AW478" s="220"/>
      <c r="AX478" s="220"/>
      <c r="AY478" s="220"/>
      <c r="AZ478" s="220"/>
      <c r="BB478" s="207" t="str">
        <f t="shared" si="80"/>
        <v/>
      </c>
      <c r="BC478" s="220"/>
      <c r="BD478" s="220"/>
      <c r="BE478" s="220"/>
      <c r="BF478" s="225"/>
      <c r="BG478" s="220"/>
      <c r="BH478" s="220"/>
      <c r="BI478" s="220"/>
      <c r="BJ478" s="220"/>
      <c r="BK478" s="220"/>
      <c r="BL478" s="220"/>
      <c r="BM478" s="220"/>
    </row>
    <row r="479" spans="1:65" s="119" customFormat="1" x14ac:dyDescent="0.2">
      <c r="A479" s="84"/>
      <c r="B479" s="84"/>
      <c r="C479" s="207" t="str">
        <f t="shared" si="72"/>
        <v/>
      </c>
      <c r="D479" s="73"/>
      <c r="E479" s="124"/>
      <c r="F479" s="220"/>
      <c r="H479" s="220"/>
      <c r="I479" s="224"/>
      <c r="J479" s="224"/>
      <c r="K479" s="224"/>
      <c r="L479" s="207" t="str">
        <f t="shared" si="73"/>
        <v/>
      </c>
      <c r="M479" s="220"/>
      <c r="N479" s="220"/>
      <c r="O479" s="220"/>
      <c r="P479" s="220"/>
      <c r="Q479" s="220"/>
      <c r="R479" s="220"/>
      <c r="S479" s="220"/>
      <c r="T479" s="220"/>
      <c r="U479" s="220"/>
      <c r="W479" s="129"/>
      <c r="X479" s="130" t="str">
        <f t="shared" si="74"/>
        <v/>
      </c>
      <c r="Y479" s="224"/>
      <c r="Z479" s="224"/>
      <c r="AA479" s="207" t="str">
        <f t="shared" si="75"/>
        <v/>
      </c>
      <c r="AB479" s="224"/>
      <c r="AD479" s="129"/>
      <c r="AE479" s="130" t="str">
        <f t="shared" si="76"/>
        <v/>
      </c>
      <c r="AF479" s="129"/>
      <c r="AG479" s="207" t="str">
        <f t="shared" si="77"/>
        <v/>
      </c>
      <c r="AH479" s="129"/>
      <c r="AI479" s="207" t="str">
        <f t="shared" si="78"/>
        <v/>
      </c>
      <c r="AJ479" s="129"/>
      <c r="AK479" s="207" t="str">
        <f t="shared" si="79"/>
        <v/>
      </c>
      <c r="AP479" s="220"/>
      <c r="AQ479" s="220"/>
      <c r="AR479" s="220"/>
      <c r="AS479" s="220"/>
      <c r="AT479" s="220"/>
      <c r="AU479" s="220"/>
      <c r="AV479" s="220"/>
      <c r="AW479" s="220"/>
      <c r="AX479" s="220"/>
      <c r="AY479" s="220"/>
      <c r="AZ479" s="220"/>
      <c r="BB479" s="207" t="str">
        <f t="shared" si="80"/>
        <v/>
      </c>
      <c r="BC479" s="220"/>
      <c r="BD479" s="220"/>
      <c r="BE479" s="220"/>
      <c r="BF479" s="225"/>
      <c r="BG479" s="220"/>
      <c r="BH479" s="220"/>
      <c r="BI479" s="220"/>
      <c r="BJ479" s="220"/>
      <c r="BK479" s="220"/>
      <c r="BL479" s="220"/>
      <c r="BM479" s="220"/>
    </row>
    <row r="480" spans="1:65" s="119" customFormat="1" x14ac:dyDescent="0.2">
      <c r="A480" s="84"/>
      <c r="B480" s="84"/>
      <c r="C480" s="207" t="str">
        <f t="shared" si="72"/>
        <v/>
      </c>
      <c r="D480" s="73"/>
      <c r="E480" s="124"/>
      <c r="F480" s="220"/>
      <c r="H480" s="220"/>
      <c r="I480" s="224"/>
      <c r="J480" s="224"/>
      <c r="K480" s="224"/>
      <c r="L480" s="207" t="str">
        <f t="shared" si="73"/>
        <v/>
      </c>
      <c r="M480" s="220"/>
      <c r="N480" s="220"/>
      <c r="O480" s="220"/>
      <c r="P480" s="220"/>
      <c r="Q480" s="220"/>
      <c r="R480" s="220"/>
      <c r="S480" s="220"/>
      <c r="T480" s="220"/>
      <c r="U480" s="220"/>
      <c r="W480" s="129"/>
      <c r="X480" s="130" t="str">
        <f t="shared" si="74"/>
        <v/>
      </c>
      <c r="Y480" s="224"/>
      <c r="Z480" s="224"/>
      <c r="AA480" s="207" t="str">
        <f t="shared" si="75"/>
        <v/>
      </c>
      <c r="AB480" s="224"/>
      <c r="AD480" s="129"/>
      <c r="AE480" s="130" t="str">
        <f t="shared" si="76"/>
        <v/>
      </c>
      <c r="AF480" s="129"/>
      <c r="AG480" s="207" t="str">
        <f t="shared" si="77"/>
        <v/>
      </c>
      <c r="AH480" s="129"/>
      <c r="AI480" s="207" t="str">
        <f t="shared" si="78"/>
        <v/>
      </c>
      <c r="AJ480" s="129"/>
      <c r="AK480" s="207" t="str">
        <f t="shared" si="79"/>
        <v/>
      </c>
      <c r="AP480" s="220"/>
      <c r="AQ480" s="220"/>
      <c r="AR480" s="220"/>
      <c r="AS480" s="220"/>
      <c r="AT480" s="220"/>
      <c r="AU480" s="220"/>
      <c r="AV480" s="220"/>
      <c r="AW480" s="220"/>
      <c r="AX480" s="220"/>
      <c r="AY480" s="220"/>
      <c r="AZ480" s="220"/>
      <c r="BB480" s="207" t="str">
        <f t="shared" si="80"/>
        <v/>
      </c>
      <c r="BC480" s="220"/>
      <c r="BD480" s="220"/>
      <c r="BE480" s="220"/>
      <c r="BF480" s="225"/>
      <c r="BG480" s="220"/>
      <c r="BH480" s="220"/>
      <c r="BI480" s="220"/>
      <c r="BJ480" s="220"/>
      <c r="BK480" s="220"/>
      <c r="BL480" s="220"/>
      <c r="BM480" s="220"/>
    </row>
    <row r="481" spans="1:65" s="119" customFormat="1" x14ac:dyDescent="0.2">
      <c r="A481" s="84"/>
      <c r="B481" s="84"/>
      <c r="C481" s="207" t="str">
        <f t="shared" si="72"/>
        <v/>
      </c>
      <c r="D481" s="73"/>
      <c r="E481" s="124"/>
      <c r="F481" s="220"/>
      <c r="H481" s="220"/>
      <c r="I481" s="224"/>
      <c r="J481" s="224"/>
      <c r="K481" s="224"/>
      <c r="L481" s="207" t="str">
        <f t="shared" si="73"/>
        <v/>
      </c>
      <c r="M481" s="220"/>
      <c r="N481" s="220"/>
      <c r="O481" s="220"/>
      <c r="P481" s="220"/>
      <c r="Q481" s="220"/>
      <c r="R481" s="220"/>
      <c r="S481" s="220"/>
      <c r="T481" s="220"/>
      <c r="U481" s="220"/>
      <c r="W481" s="129"/>
      <c r="X481" s="130" t="str">
        <f t="shared" si="74"/>
        <v/>
      </c>
      <c r="Y481" s="224"/>
      <c r="Z481" s="224"/>
      <c r="AA481" s="207" t="str">
        <f t="shared" si="75"/>
        <v/>
      </c>
      <c r="AB481" s="224"/>
      <c r="AD481" s="129"/>
      <c r="AE481" s="130" t="str">
        <f t="shared" si="76"/>
        <v/>
      </c>
      <c r="AF481" s="129"/>
      <c r="AG481" s="207" t="str">
        <f t="shared" si="77"/>
        <v/>
      </c>
      <c r="AH481" s="129"/>
      <c r="AI481" s="207" t="str">
        <f t="shared" si="78"/>
        <v/>
      </c>
      <c r="AJ481" s="129"/>
      <c r="AK481" s="207" t="str">
        <f t="shared" si="79"/>
        <v/>
      </c>
      <c r="AP481" s="220"/>
      <c r="AQ481" s="220"/>
      <c r="AR481" s="220"/>
      <c r="AS481" s="220"/>
      <c r="AT481" s="220"/>
      <c r="AU481" s="220"/>
      <c r="AV481" s="220"/>
      <c r="AW481" s="220"/>
      <c r="AX481" s="220"/>
      <c r="AY481" s="220"/>
      <c r="AZ481" s="220"/>
      <c r="BB481" s="207" t="str">
        <f t="shared" si="80"/>
        <v/>
      </c>
      <c r="BC481" s="220"/>
      <c r="BD481" s="220"/>
      <c r="BE481" s="220"/>
      <c r="BF481" s="225"/>
      <c r="BG481" s="220"/>
      <c r="BH481" s="220"/>
      <c r="BI481" s="220"/>
      <c r="BJ481" s="220"/>
      <c r="BK481" s="220"/>
      <c r="BL481" s="220"/>
      <c r="BM481" s="220"/>
    </row>
    <row r="482" spans="1:65" s="119" customFormat="1" x14ac:dyDescent="0.2">
      <c r="A482" s="84"/>
      <c r="B482" s="84"/>
      <c r="C482" s="207" t="str">
        <f t="shared" si="72"/>
        <v/>
      </c>
      <c r="D482" s="73"/>
      <c r="E482" s="124"/>
      <c r="F482" s="220"/>
      <c r="H482" s="220"/>
      <c r="I482" s="224"/>
      <c r="J482" s="224"/>
      <c r="K482" s="224"/>
      <c r="L482" s="207" t="str">
        <f t="shared" si="73"/>
        <v/>
      </c>
      <c r="M482" s="220"/>
      <c r="N482" s="220"/>
      <c r="O482" s="220"/>
      <c r="P482" s="220"/>
      <c r="Q482" s="220"/>
      <c r="R482" s="220"/>
      <c r="S482" s="220"/>
      <c r="T482" s="220"/>
      <c r="U482" s="220"/>
      <c r="W482" s="129"/>
      <c r="X482" s="130" t="str">
        <f t="shared" si="74"/>
        <v/>
      </c>
      <c r="Y482" s="224"/>
      <c r="Z482" s="224"/>
      <c r="AA482" s="207" t="str">
        <f t="shared" si="75"/>
        <v/>
      </c>
      <c r="AB482" s="224"/>
      <c r="AD482" s="129"/>
      <c r="AE482" s="130" t="str">
        <f t="shared" si="76"/>
        <v/>
      </c>
      <c r="AF482" s="129"/>
      <c r="AG482" s="207" t="str">
        <f t="shared" si="77"/>
        <v/>
      </c>
      <c r="AH482" s="129"/>
      <c r="AI482" s="207" t="str">
        <f t="shared" si="78"/>
        <v/>
      </c>
      <c r="AJ482" s="129"/>
      <c r="AK482" s="207" t="str">
        <f t="shared" si="79"/>
        <v/>
      </c>
      <c r="AP482" s="220"/>
      <c r="AQ482" s="220"/>
      <c r="AR482" s="220"/>
      <c r="AS482" s="220"/>
      <c r="AT482" s="220"/>
      <c r="AU482" s="220"/>
      <c r="AV482" s="220"/>
      <c r="AW482" s="220"/>
      <c r="AX482" s="220"/>
      <c r="AY482" s="220"/>
      <c r="AZ482" s="220"/>
      <c r="BB482" s="207" t="str">
        <f t="shared" si="80"/>
        <v/>
      </c>
      <c r="BC482" s="220"/>
      <c r="BD482" s="220"/>
      <c r="BE482" s="220"/>
      <c r="BF482" s="225"/>
      <c r="BG482" s="220"/>
      <c r="BH482" s="220"/>
      <c r="BI482" s="220"/>
      <c r="BJ482" s="220"/>
      <c r="BK482" s="220"/>
      <c r="BL482" s="220"/>
      <c r="BM482" s="220"/>
    </row>
    <row r="483" spans="1:65" s="119" customFormat="1" x14ac:dyDescent="0.2">
      <c r="A483" s="84"/>
      <c r="B483" s="84"/>
      <c r="C483" s="207" t="str">
        <f t="shared" si="72"/>
        <v/>
      </c>
      <c r="D483" s="73"/>
      <c r="E483" s="124"/>
      <c r="F483" s="220"/>
      <c r="H483" s="220"/>
      <c r="I483" s="224"/>
      <c r="J483" s="224"/>
      <c r="K483" s="224"/>
      <c r="L483" s="207" t="str">
        <f t="shared" si="73"/>
        <v/>
      </c>
      <c r="M483" s="220"/>
      <c r="N483" s="220"/>
      <c r="O483" s="220"/>
      <c r="P483" s="220"/>
      <c r="Q483" s="220"/>
      <c r="R483" s="220"/>
      <c r="S483" s="220"/>
      <c r="T483" s="220"/>
      <c r="U483" s="220"/>
      <c r="W483" s="129"/>
      <c r="X483" s="130" t="str">
        <f t="shared" si="74"/>
        <v/>
      </c>
      <c r="Y483" s="224"/>
      <c r="Z483" s="224"/>
      <c r="AA483" s="207" t="str">
        <f t="shared" si="75"/>
        <v/>
      </c>
      <c r="AB483" s="224"/>
      <c r="AD483" s="129"/>
      <c r="AE483" s="130" t="str">
        <f t="shared" si="76"/>
        <v/>
      </c>
      <c r="AF483" s="129"/>
      <c r="AG483" s="207" t="str">
        <f t="shared" si="77"/>
        <v/>
      </c>
      <c r="AH483" s="129"/>
      <c r="AI483" s="207" t="str">
        <f t="shared" si="78"/>
        <v/>
      </c>
      <c r="AJ483" s="129"/>
      <c r="AK483" s="207" t="str">
        <f t="shared" si="79"/>
        <v/>
      </c>
      <c r="AP483" s="220"/>
      <c r="AQ483" s="220"/>
      <c r="AR483" s="220"/>
      <c r="AS483" s="220"/>
      <c r="AT483" s="220"/>
      <c r="AU483" s="220"/>
      <c r="AV483" s="220"/>
      <c r="AW483" s="220"/>
      <c r="AX483" s="220"/>
      <c r="AY483" s="220"/>
      <c r="AZ483" s="220"/>
      <c r="BB483" s="207" t="str">
        <f t="shared" si="80"/>
        <v/>
      </c>
      <c r="BC483" s="220"/>
      <c r="BD483" s="220"/>
      <c r="BE483" s="220"/>
      <c r="BF483" s="225"/>
      <c r="BG483" s="220"/>
      <c r="BH483" s="220"/>
      <c r="BI483" s="220"/>
      <c r="BJ483" s="220"/>
      <c r="BK483" s="220"/>
      <c r="BL483" s="220"/>
      <c r="BM483" s="220"/>
    </row>
    <row r="484" spans="1:65" s="119" customFormat="1" x14ac:dyDescent="0.2">
      <c r="A484" s="84"/>
      <c r="B484" s="84"/>
      <c r="C484" s="207" t="str">
        <f t="shared" si="72"/>
        <v/>
      </c>
      <c r="D484" s="73"/>
      <c r="E484" s="124"/>
      <c r="F484" s="220"/>
      <c r="H484" s="220"/>
      <c r="I484" s="224"/>
      <c r="J484" s="224"/>
      <c r="K484" s="224"/>
      <c r="L484" s="207" t="str">
        <f t="shared" si="73"/>
        <v/>
      </c>
      <c r="M484" s="220"/>
      <c r="N484" s="220"/>
      <c r="O484" s="220"/>
      <c r="P484" s="220"/>
      <c r="Q484" s="220"/>
      <c r="R484" s="220"/>
      <c r="S484" s="220"/>
      <c r="T484" s="220"/>
      <c r="U484" s="220"/>
      <c r="W484" s="129"/>
      <c r="X484" s="130" t="str">
        <f t="shared" si="74"/>
        <v/>
      </c>
      <c r="Y484" s="224"/>
      <c r="Z484" s="224"/>
      <c r="AA484" s="207" t="str">
        <f t="shared" si="75"/>
        <v/>
      </c>
      <c r="AB484" s="224"/>
      <c r="AD484" s="129"/>
      <c r="AE484" s="130" t="str">
        <f t="shared" si="76"/>
        <v/>
      </c>
      <c r="AF484" s="129"/>
      <c r="AG484" s="207" t="str">
        <f t="shared" si="77"/>
        <v/>
      </c>
      <c r="AH484" s="129"/>
      <c r="AI484" s="207" t="str">
        <f t="shared" si="78"/>
        <v/>
      </c>
      <c r="AJ484" s="129"/>
      <c r="AK484" s="207" t="str">
        <f t="shared" si="79"/>
        <v/>
      </c>
      <c r="AP484" s="220"/>
      <c r="AQ484" s="220"/>
      <c r="AR484" s="220"/>
      <c r="AS484" s="220"/>
      <c r="AT484" s="220"/>
      <c r="AU484" s="220"/>
      <c r="AV484" s="220"/>
      <c r="AW484" s="220"/>
      <c r="AX484" s="220"/>
      <c r="AY484" s="220"/>
      <c r="AZ484" s="220"/>
      <c r="BB484" s="207" t="str">
        <f t="shared" si="80"/>
        <v/>
      </c>
      <c r="BC484" s="220"/>
      <c r="BD484" s="220"/>
      <c r="BE484" s="220"/>
      <c r="BF484" s="225"/>
      <c r="BG484" s="220"/>
      <c r="BH484" s="220"/>
      <c r="BI484" s="220"/>
      <c r="BJ484" s="220"/>
      <c r="BK484" s="220"/>
      <c r="BL484" s="220"/>
      <c r="BM484" s="220"/>
    </row>
    <row r="485" spans="1:65" s="119" customFormat="1" x14ac:dyDescent="0.2">
      <c r="A485" s="84"/>
      <c r="B485" s="84"/>
      <c r="C485" s="207" t="str">
        <f t="shared" si="72"/>
        <v/>
      </c>
      <c r="D485" s="73"/>
      <c r="E485" s="124"/>
      <c r="F485" s="220"/>
      <c r="H485" s="220"/>
      <c r="I485" s="224"/>
      <c r="J485" s="224"/>
      <c r="K485" s="224"/>
      <c r="L485" s="207" t="str">
        <f t="shared" si="73"/>
        <v/>
      </c>
      <c r="M485" s="220"/>
      <c r="N485" s="220"/>
      <c r="O485" s="220"/>
      <c r="P485" s="220"/>
      <c r="Q485" s="220"/>
      <c r="R485" s="220"/>
      <c r="S485" s="220"/>
      <c r="T485" s="220"/>
      <c r="U485" s="220"/>
      <c r="W485" s="129"/>
      <c r="X485" s="130" t="str">
        <f t="shared" si="74"/>
        <v/>
      </c>
      <c r="Y485" s="224"/>
      <c r="Z485" s="224"/>
      <c r="AA485" s="207" t="str">
        <f t="shared" si="75"/>
        <v/>
      </c>
      <c r="AB485" s="224"/>
      <c r="AD485" s="129"/>
      <c r="AE485" s="130" t="str">
        <f t="shared" si="76"/>
        <v/>
      </c>
      <c r="AF485" s="129"/>
      <c r="AG485" s="207" t="str">
        <f t="shared" si="77"/>
        <v/>
      </c>
      <c r="AH485" s="129"/>
      <c r="AI485" s="207" t="str">
        <f t="shared" si="78"/>
        <v/>
      </c>
      <c r="AJ485" s="129"/>
      <c r="AK485" s="207" t="str">
        <f t="shared" si="79"/>
        <v/>
      </c>
      <c r="AP485" s="220"/>
      <c r="AQ485" s="220"/>
      <c r="AR485" s="220"/>
      <c r="AS485" s="220"/>
      <c r="AT485" s="220"/>
      <c r="AU485" s="220"/>
      <c r="AV485" s="220"/>
      <c r="AW485" s="220"/>
      <c r="AX485" s="220"/>
      <c r="AY485" s="220"/>
      <c r="AZ485" s="220"/>
      <c r="BB485" s="207" t="str">
        <f t="shared" si="80"/>
        <v/>
      </c>
      <c r="BC485" s="220"/>
      <c r="BD485" s="220"/>
      <c r="BE485" s="220"/>
      <c r="BF485" s="225"/>
      <c r="BG485" s="220"/>
      <c r="BH485" s="220"/>
      <c r="BI485" s="220"/>
      <c r="BJ485" s="220"/>
      <c r="BK485" s="220"/>
      <c r="BL485" s="220"/>
      <c r="BM485" s="220"/>
    </row>
    <row r="486" spans="1:65" s="119" customFormat="1" x14ac:dyDescent="0.2">
      <c r="A486" s="84"/>
      <c r="B486" s="84"/>
      <c r="C486" s="207" t="str">
        <f t="shared" si="72"/>
        <v/>
      </c>
      <c r="D486" s="73"/>
      <c r="E486" s="124"/>
      <c r="F486" s="220"/>
      <c r="H486" s="220"/>
      <c r="I486" s="224"/>
      <c r="J486" s="224"/>
      <c r="K486" s="224"/>
      <c r="L486" s="207" t="str">
        <f t="shared" si="73"/>
        <v/>
      </c>
      <c r="M486" s="220"/>
      <c r="N486" s="220"/>
      <c r="O486" s="220"/>
      <c r="P486" s="220"/>
      <c r="Q486" s="220"/>
      <c r="R486" s="220"/>
      <c r="S486" s="220"/>
      <c r="T486" s="220"/>
      <c r="U486" s="220"/>
      <c r="W486" s="129"/>
      <c r="X486" s="130" t="str">
        <f t="shared" si="74"/>
        <v/>
      </c>
      <c r="Y486" s="224"/>
      <c r="Z486" s="224"/>
      <c r="AA486" s="207" t="str">
        <f t="shared" si="75"/>
        <v/>
      </c>
      <c r="AB486" s="224"/>
      <c r="AD486" s="129"/>
      <c r="AE486" s="130" t="str">
        <f t="shared" si="76"/>
        <v/>
      </c>
      <c r="AF486" s="129"/>
      <c r="AG486" s="207" t="str">
        <f t="shared" si="77"/>
        <v/>
      </c>
      <c r="AH486" s="129"/>
      <c r="AI486" s="207" t="str">
        <f t="shared" si="78"/>
        <v/>
      </c>
      <c r="AJ486" s="129"/>
      <c r="AK486" s="207" t="str">
        <f t="shared" si="79"/>
        <v/>
      </c>
      <c r="AP486" s="220"/>
      <c r="AQ486" s="220"/>
      <c r="AR486" s="220"/>
      <c r="AS486" s="220"/>
      <c r="AT486" s="220"/>
      <c r="AU486" s="220"/>
      <c r="AV486" s="220"/>
      <c r="AW486" s="220"/>
      <c r="AX486" s="220"/>
      <c r="AY486" s="220"/>
      <c r="AZ486" s="220"/>
      <c r="BB486" s="207" t="str">
        <f t="shared" si="80"/>
        <v/>
      </c>
      <c r="BC486" s="220"/>
      <c r="BD486" s="220"/>
      <c r="BE486" s="220"/>
      <c r="BF486" s="225"/>
      <c r="BG486" s="220"/>
      <c r="BH486" s="220"/>
      <c r="BI486" s="220"/>
      <c r="BJ486" s="220"/>
      <c r="BK486" s="220"/>
      <c r="BL486" s="220"/>
      <c r="BM486" s="220"/>
    </row>
    <row r="487" spans="1:65" s="119" customFormat="1" x14ac:dyDescent="0.2">
      <c r="A487" s="84"/>
      <c r="B487" s="84"/>
      <c r="C487" s="207" t="str">
        <f t="shared" si="72"/>
        <v/>
      </c>
      <c r="D487" s="73"/>
      <c r="E487" s="124"/>
      <c r="F487" s="220"/>
      <c r="H487" s="220"/>
      <c r="I487" s="224"/>
      <c r="J487" s="224"/>
      <c r="K487" s="224"/>
      <c r="L487" s="207" t="str">
        <f t="shared" si="73"/>
        <v/>
      </c>
      <c r="M487" s="220"/>
      <c r="N487" s="220"/>
      <c r="O487" s="220"/>
      <c r="P487" s="220"/>
      <c r="Q487" s="220"/>
      <c r="R487" s="220"/>
      <c r="S487" s="220"/>
      <c r="T487" s="220"/>
      <c r="U487" s="220"/>
      <c r="W487" s="129"/>
      <c r="X487" s="130" t="str">
        <f t="shared" si="74"/>
        <v/>
      </c>
      <c r="Y487" s="224"/>
      <c r="Z487" s="224"/>
      <c r="AA487" s="207" t="str">
        <f t="shared" si="75"/>
        <v/>
      </c>
      <c r="AB487" s="224"/>
      <c r="AD487" s="129"/>
      <c r="AE487" s="130" t="str">
        <f t="shared" si="76"/>
        <v/>
      </c>
      <c r="AF487" s="129"/>
      <c r="AG487" s="207" t="str">
        <f t="shared" si="77"/>
        <v/>
      </c>
      <c r="AH487" s="129"/>
      <c r="AI487" s="207" t="str">
        <f t="shared" si="78"/>
        <v/>
      </c>
      <c r="AJ487" s="129"/>
      <c r="AK487" s="207" t="str">
        <f t="shared" si="79"/>
        <v/>
      </c>
      <c r="AP487" s="220"/>
      <c r="AQ487" s="220"/>
      <c r="AR487" s="220"/>
      <c r="AS487" s="220"/>
      <c r="AT487" s="220"/>
      <c r="AU487" s="220"/>
      <c r="AV487" s="220"/>
      <c r="AW487" s="220"/>
      <c r="AX487" s="220"/>
      <c r="AY487" s="220"/>
      <c r="AZ487" s="220"/>
      <c r="BB487" s="207" t="str">
        <f t="shared" si="80"/>
        <v/>
      </c>
      <c r="BC487" s="220"/>
      <c r="BD487" s="220"/>
      <c r="BE487" s="220"/>
      <c r="BF487" s="225"/>
      <c r="BG487" s="220"/>
      <c r="BH487" s="220"/>
      <c r="BI487" s="220"/>
      <c r="BJ487" s="220"/>
      <c r="BK487" s="220"/>
      <c r="BL487" s="220"/>
      <c r="BM487" s="220"/>
    </row>
    <row r="488" spans="1:65" s="119" customFormat="1" x14ac:dyDescent="0.2">
      <c r="A488" s="84"/>
      <c r="B488" s="84"/>
      <c r="C488" s="207" t="str">
        <f t="shared" si="72"/>
        <v/>
      </c>
      <c r="D488" s="73"/>
      <c r="E488" s="124"/>
      <c r="F488" s="220"/>
      <c r="H488" s="220"/>
      <c r="I488" s="224"/>
      <c r="J488" s="224"/>
      <c r="K488" s="224"/>
      <c r="L488" s="207" t="str">
        <f t="shared" si="73"/>
        <v/>
      </c>
      <c r="M488" s="220"/>
      <c r="N488" s="220"/>
      <c r="O488" s="220"/>
      <c r="P488" s="220"/>
      <c r="Q488" s="220"/>
      <c r="R488" s="220"/>
      <c r="S488" s="220"/>
      <c r="T488" s="220"/>
      <c r="U488" s="220"/>
      <c r="W488" s="129"/>
      <c r="X488" s="130" t="str">
        <f t="shared" si="74"/>
        <v/>
      </c>
      <c r="Y488" s="224"/>
      <c r="Z488" s="224"/>
      <c r="AA488" s="207" t="str">
        <f t="shared" si="75"/>
        <v/>
      </c>
      <c r="AB488" s="224"/>
      <c r="AD488" s="129"/>
      <c r="AE488" s="130" t="str">
        <f t="shared" si="76"/>
        <v/>
      </c>
      <c r="AF488" s="129"/>
      <c r="AG488" s="207" t="str">
        <f t="shared" si="77"/>
        <v/>
      </c>
      <c r="AH488" s="129"/>
      <c r="AI488" s="207" t="str">
        <f t="shared" si="78"/>
        <v/>
      </c>
      <c r="AJ488" s="129"/>
      <c r="AK488" s="207" t="str">
        <f t="shared" si="79"/>
        <v/>
      </c>
      <c r="AP488" s="220"/>
      <c r="AQ488" s="220"/>
      <c r="AR488" s="220"/>
      <c r="AS488" s="220"/>
      <c r="AT488" s="220"/>
      <c r="AU488" s="220"/>
      <c r="AV488" s="220"/>
      <c r="AW488" s="220"/>
      <c r="AX488" s="220"/>
      <c r="AY488" s="220"/>
      <c r="AZ488" s="220"/>
      <c r="BB488" s="207" t="str">
        <f t="shared" si="80"/>
        <v/>
      </c>
      <c r="BC488" s="220"/>
      <c r="BD488" s="220"/>
      <c r="BE488" s="220"/>
      <c r="BF488" s="225"/>
      <c r="BG488" s="220"/>
      <c r="BH488" s="220"/>
      <c r="BI488" s="220"/>
      <c r="BJ488" s="220"/>
      <c r="BK488" s="220"/>
      <c r="BL488" s="220"/>
      <c r="BM488" s="220"/>
    </row>
    <row r="489" spans="1:65" s="119" customFormat="1" x14ac:dyDescent="0.2">
      <c r="A489" s="84"/>
      <c r="B489" s="84"/>
      <c r="C489" s="207" t="str">
        <f t="shared" si="72"/>
        <v/>
      </c>
      <c r="D489" s="73"/>
      <c r="E489" s="124"/>
      <c r="F489" s="220"/>
      <c r="H489" s="220"/>
      <c r="I489" s="224"/>
      <c r="J489" s="224"/>
      <c r="K489" s="224"/>
      <c r="L489" s="207" t="str">
        <f t="shared" si="73"/>
        <v/>
      </c>
      <c r="M489" s="220"/>
      <c r="N489" s="220"/>
      <c r="O489" s="220"/>
      <c r="P489" s="220"/>
      <c r="Q489" s="220"/>
      <c r="R489" s="220"/>
      <c r="S489" s="220"/>
      <c r="T489" s="220"/>
      <c r="U489" s="220"/>
      <c r="W489" s="129"/>
      <c r="X489" s="130" t="str">
        <f t="shared" si="74"/>
        <v/>
      </c>
      <c r="Y489" s="224"/>
      <c r="Z489" s="224"/>
      <c r="AA489" s="207" t="str">
        <f t="shared" si="75"/>
        <v/>
      </c>
      <c r="AB489" s="224"/>
      <c r="AD489" s="129"/>
      <c r="AE489" s="130" t="str">
        <f t="shared" si="76"/>
        <v/>
      </c>
      <c r="AF489" s="129"/>
      <c r="AG489" s="207" t="str">
        <f t="shared" si="77"/>
        <v/>
      </c>
      <c r="AH489" s="129"/>
      <c r="AI489" s="207" t="str">
        <f t="shared" si="78"/>
        <v/>
      </c>
      <c r="AJ489" s="129"/>
      <c r="AK489" s="207" t="str">
        <f t="shared" si="79"/>
        <v/>
      </c>
      <c r="AP489" s="220"/>
      <c r="AQ489" s="220"/>
      <c r="AR489" s="220"/>
      <c r="AS489" s="220"/>
      <c r="AT489" s="220"/>
      <c r="AU489" s="220"/>
      <c r="AV489" s="220"/>
      <c r="AW489" s="220"/>
      <c r="AX489" s="220"/>
      <c r="AY489" s="220"/>
      <c r="AZ489" s="220"/>
      <c r="BB489" s="207" t="str">
        <f t="shared" si="80"/>
        <v/>
      </c>
      <c r="BC489" s="220"/>
      <c r="BD489" s="220"/>
      <c r="BE489" s="220"/>
      <c r="BF489" s="225"/>
      <c r="BG489" s="220"/>
      <c r="BH489" s="220"/>
      <c r="BI489" s="220"/>
      <c r="BJ489" s="220"/>
      <c r="BK489" s="220"/>
      <c r="BL489" s="220"/>
      <c r="BM489" s="220"/>
    </row>
    <row r="490" spans="1:65" s="119" customFormat="1" x14ac:dyDescent="0.2">
      <c r="A490" s="84"/>
      <c r="B490" s="84"/>
      <c r="C490" s="207" t="str">
        <f t="shared" si="72"/>
        <v/>
      </c>
      <c r="D490" s="73"/>
      <c r="E490" s="124"/>
      <c r="F490" s="220"/>
      <c r="H490" s="220"/>
      <c r="I490" s="224"/>
      <c r="J490" s="224"/>
      <c r="K490" s="224"/>
      <c r="L490" s="207" t="str">
        <f t="shared" si="73"/>
        <v/>
      </c>
      <c r="M490" s="220"/>
      <c r="N490" s="220"/>
      <c r="O490" s="220"/>
      <c r="P490" s="220"/>
      <c r="Q490" s="220"/>
      <c r="R490" s="220"/>
      <c r="S490" s="220"/>
      <c r="T490" s="220"/>
      <c r="U490" s="220"/>
      <c r="W490" s="129"/>
      <c r="X490" s="130" t="str">
        <f t="shared" si="74"/>
        <v/>
      </c>
      <c r="Y490" s="224"/>
      <c r="Z490" s="224"/>
      <c r="AA490" s="207" t="str">
        <f t="shared" si="75"/>
        <v/>
      </c>
      <c r="AB490" s="224"/>
      <c r="AD490" s="129"/>
      <c r="AE490" s="130" t="str">
        <f t="shared" si="76"/>
        <v/>
      </c>
      <c r="AF490" s="129"/>
      <c r="AG490" s="207" t="str">
        <f t="shared" si="77"/>
        <v/>
      </c>
      <c r="AH490" s="129"/>
      <c r="AI490" s="207" t="str">
        <f t="shared" si="78"/>
        <v/>
      </c>
      <c r="AJ490" s="129"/>
      <c r="AK490" s="207" t="str">
        <f t="shared" si="79"/>
        <v/>
      </c>
      <c r="AP490" s="220"/>
      <c r="AQ490" s="220"/>
      <c r="AR490" s="220"/>
      <c r="AS490" s="220"/>
      <c r="AT490" s="220"/>
      <c r="AU490" s="220"/>
      <c r="AV490" s="220"/>
      <c r="AW490" s="220"/>
      <c r="AX490" s="220"/>
      <c r="AY490" s="220"/>
      <c r="AZ490" s="220"/>
      <c r="BB490" s="207" t="str">
        <f t="shared" si="80"/>
        <v/>
      </c>
      <c r="BC490" s="220"/>
      <c r="BD490" s="220"/>
      <c r="BE490" s="220"/>
      <c r="BF490" s="225"/>
      <c r="BG490" s="220"/>
      <c r="BH490" s="220"/>
      <c r="BI490" s="220"/>
      <c r="BJ490" s="220"/>
      <c r="BK490" s="220"/>
      <c r="BL490" s="220"/>
      <c r="BM490" s="220"/>
    </row>
    <row r="491" spans="1:65" s="119" customFormat="1" x14ac:dyDescent="0.2">
      <c r="A491" s="84"/>
      <c r="B491" s="84"/>
      <c r="C491" s="207" t="str">
        <f t="shared" si="72"/>
        <v/>
      </c>
      <c r="D491" s="73"/>
      <c r="E491" s="124"/>
      <c r="F491" s="220"/>
      <c r="H491" s="220"/>
      <c r="I491" s="224"/>
      <c r="J491" s="224"/>
      <c r="K491" s="224"/>
      <c r="L491" s="207" t="str">
        <f t="shared" si="73"/>
        <v/>
      </c>
      <c r="M491" s="220"/>
      <c r="N491" s="220"/>
      <c r="O491" s="220"/>
      <c r="P491" s="220"/>
      <c r="Q491" s="220"/>
      <c r="R491" s="220"/>
      <c r="S491" s="220"/>
      <c r="T491" s="220"/>
      <c r="U491" s="220"/>
      <c r="W491" s="129"/>
      <c r="X491" s="130" t="str">
        <f t="shared" si="74"/>
        <v/>
      </c>
      <c r="Y491" s="224"/>
      <c r="Z491" s="224"/>
      <c r="AA491" s="207" t="str">
        <f t="shared" si="75"/>
        <v/>
      </c>
      <c r="AB491" s="224"/>
      <c r="AD491" s="129"/>
      <c r="AE491" s="130" t="str">
        <f t="shared" si="76"/>
        <v/>
      </c>
      <c r="AF491" s="129"/>
      <c r="AG491" s="207" t="str">
        <f t="shared" si="77"/>
        <v/>
      </c>
      <c r="AH491" s="129"/>
      <c r="AI491" s="207" t="str">
        <f t="shared" si="78"/>
        <v/>
      </c>
      <c r="AJ491" s="129"/>
      <c r="AK491" s="207" t="str">
        <f t="shared" si="79"/>
        <v/>
      </c>
      <c r="AP491" s="220"/>
      <c r="AQ491" s="220"/>
      <c r="AR491" s="220"/>
      <c r="AS491" s="220"/>
      <c r="AT491" s="220"/>
      <c r="AU491" s="220"/>
      <c r="AV491" s="220"/>
      <c r="AW491" s="220"/>
      <c r="AX491" s="220"/>
      <c r="AY491" s="220"/>
      <c r="AZ491" s="220"/>
      <c r="BB491" s="207" t="str">
        <f t="shared" si="80"/>
        <v/>
      </c>
      <c r="BC491" s="220"/>
      <c r="BD491" s="220"/>
      <c r="BE491" s="220"/>
      <c r="BF491" s="225"/>
      <c r="BG491" s="220"/>
      <c r="BH491" s="220"/>
      <c r="BI491" s="220"/>
      <c r="BJ491" s="220"/>
      <c r="BK491" s="220"/>
      <c r="BL491" s="220"/>
      <c r="BM491" s="220"/>
    </row>
    <row r="492" spans="1:65" s="119" customFormat="1" x14ac:dyDescent="0.2">
      <c r="A492" s="84"/>
      <c r="B492" s="84"/>
      <c r="C492" s="207" t="str">
        <f t="shared" si="72"/>
        <v/>
      </c>
      <c r="D492" s="73"/>
      <c r="E492" s="124"/>
      <c r="F492" s="220"/>
      <c r="H492" s="220"/>
      <c r="I492" s="224"/>
      <c r="J492" s="224"/>
      <c r="K492" s="224"/>
      <c r="L492" s="207" t="str">
        <f t="shared" si="73"/>
        <v/>
      </c>
      <c r="M492" s="220"/>
      <c r="N492" s="220"/>
      <c r="O492" s="220"/>
      <c r="P492" s="220"/>
      <c r="Q492" s="220"/>
      <c r="R492" s="220"/>
      <c r="S492" s="220"/>
      <c r="T492" s="220"/>
      <c r="U492" s="220"/>
      <c r="W492" s="129"/>
      <c r="X492" s="130" t="str">
        <f t="shared" si="74"/>
        <v/>
      </c>
      <c r="Y492" s="224"/>
      <c r="Z492" s="224"/>
      <c r="AA492" s="207" t="str">
        <f t="shared" si="75"/>
        <v/>
      </c>
      <c r="AB492" s="224"/>
      <c r="AD492" s="129"/>
      <c r="AE492" s="130" t="str">
        <f t="shared" si="76"/>
        <v/>
      </c>
      <c r="AF492" s="129"/>
      <c r="AG492" s="207" t="str">
        <f t="shared" si="77"/>
        <v/>
      </c>
      <c r="AH492" s="129"/>
      <c r="AI492" s="207" t="str">
        <f t="shared" si="78"/>
        <v/>
      </c>
      <c r="AJ492" s="129"/>
      <c r="AK492" s="207" t="str">
        <f t="shared" si="79"/>
        <v/>
      </c>
      <c r="AP492" s="220"/>
      <c r="AQ492" s="220"/>
      <c r="AR492" s="220"/>
      <c r="AS492" s="220"/>
      <c r="AT492" s="220"/>
      <c r="AU492" s="220"/>
      <c r="AV492" s="220"/>
      <c r="AW492" s="220"/>
      <c r="AX492" s="220"/>
      <c r="AY492" s="220"/>
      <c r="AZ492" s="220"/>
      <c r="BB492" s="207" t="str">
        <f t="shared" si="80"/>
        <v/>
      </c>
      <c r="BC492" s="220"/>
      <c r="BD492" s="220"/>
      <c r="BE492" s="220"/>
      <c r="BF492" s="225"/>
      <c r="BG492" s="220"/>
      <c r="BH492" s="220"/>
      <c r="BI492" s="220"/>
      <c r="BJ492" s="220"/>
      <c r="BK492" s="220"/>
      <c r="BL492" s="220"/>
      <c r="BM492" s="220"/>
    </row>
    <row r="493" spans="1:65" s="119" customFormat="1" x14ac:dyDescent="0.2">
      <c r="A493" s="84"/>
      <c r="B493" s="84"/>
      <c r="C493" s="207" t="str">
        <f t="shared" si="72"/>
        <v/>
      </c>
      <c r="D493" s="73"/>
      <c r="E493" s="124"/>
      <c r="F493" s="220"/>
      <c r="H493" s="220"/>
      <c r="I493" s="224"/>
      <c r="J493" s="224"/>
      <c r="K493" s="224"/>
      <c r="L493" s="207" t="str">
        <f t="shared" si="73"/>
        <v/>
      </c>
      <c r="M493" s="220"/>
      <c r="N493" s="220"/>
      <c r="O493" s="220"/>
      <c r="P493" s="220"/>
      <c r="Q493" s="220"/>
      <c r="R493" s="220"/>
      <c r="S493" s="220"/>
      <c r="T493" s="220"/>
      <c r="U493" s="220"/>
      <c r="W493" s="129"/>
      <c r="X493" s="130" t="str">
        <f t="shared" si="74"/>
        <v/>
      </c>
      <c r="Y493" s="224"/>
      <c r="Z493" s="224"/>
      <c r="AA493" s="207" t="str">
        <f t="shared" si="75"/>
        <v/>
      </c>
      <c r="AB493" s="224"/>
      <c r="AD493" s="129"/>
      <c r="AE493" s="130" t="str">
        <f t="shared" si="76"/>
        <v/>
      </c>
      <c r="AF493" s="129"/>
      <c r="AG493" s="207" t="str">
        <f t="shared" si="77"/>
        <v/>
      </c>
      <c r="AH493" s="129"/>
      <c r="AI493" s="207" t="str">
        <f t="shared" si="78"/>
        <v/>
      </c>
      <c r="AJ493" s="129"/>
      <c r="AK493" s="207" t="str">
        <f t="shared" si="79"/>
        <v/>
      </c>
      <c r="AP493" s="220"/>
      <c r="AQ493" s="220"/>
      <c r="AR493" s="220"/>
      <c r="AS493" s="220"/>
      <c r="AT493" s="220"/>
      <c r="AU493" s="220"/>
      <c r="AV493" s="220"/>
      <c r="AW493" s="220"/>
      <c r="AX493" s="220"/>
      <c r="AY493" s="220"/>
      <c r="AZ493" s="220"/>
      <c r="BB493" s="207" t="str">
        <f t="shared" si="80"/>
        <v/>
      </c>
      <c r="BC493" s="220"/>
      <c r="BD493" s="220"/>
      <c r="BE493" s="220"/>
      <c r="BF493" s="225"/>
      <c r="BG493" s="220"/>
      <c r="BH493" s="220"/>
      <c r="BI493" s="220"/>
      <c r="BJ493" s="220"/>
      <c r="BK493" s="220"/>
      <c r="BL493" s="220"/>
      <c r="BM493" s="220"/>
    </row>
    <row r="494" spans="1:65" s="119" customFormat="1" x14ac:dyDescent="0.2">
      <c r="A494" s="84"/>
      <c r="B494" s="84"/>
      <c r="C494" s="207" t="str">
        <f t="shared" si="72"/>
        <v/>
      </c>
      <c r="D494" s="73"/>
      <c r="E494" s="124"/>
      <c r="F494" s="220"/>
      <c r="H494" s="220"/>
      <c r="I494" s="224"/>
      <c r="J494" s="224"/>
      <c r="K494" s="224"/>
      <c r="L494" s="207" t="str">
        <f t="shared" si="73"/>
        <v/>
      </c>
      <c r="M494" s="220"/>
      <c r="N494" s="220"/>
      <c r="O494" s="220"/>
      <c r="P494" s="220"/>
      <c r="Q494" s="220"/>
      <c r="R494" s="220"/>
      <c r="S494" s="220"/>
      <c r="T494" s="220"/>
      <c r="U494" s="220"/>
      <c r="W494" s="129"/>
      <c r="X494" s="130" t="str">
        <f t="shared" si="74"/>
        <v/>
      </c>
      <c r="Y494" s="224"/>
      <c r="Z494" s="224"/>
      <c r="AA494" s="207" t="str">
        <f t="shared" si="75"/>
        <v/>
      </c>
      <c r="AB494" s="224"/>
      <c r="AD494" s="129"/>
      <c r="AE494" s="130" t="str">
        <f t="shared" si="76"/>
        <v/>
      </c>
      <c r="AF494" s="129"/>
      <c r="AG494" s="207" t="str">
        <f t="shared" si="77"/>
        <v/>
      </c>
      <c r="AH494" s="129"/>
      <c r="AI494" s="207" t="str">
        <f t="shared" si="78"/>
        <v/>
      </c>
      <c r="AJ494" s="129"/>
      <c r="AK494" s="207" t="str">
        <f t="shared" si="79"/>
        <v/>
      </c>
      <c r="AP494" s="220"/>
      <c r="AQ494" s="220"/>
      <c r="AR494" s="220"/>
      <c r="AS494" s="220"/>
      <c r="AT494" s="220"/>
      <c r="AU494" s="220"/>
      <c r="AV494" s="220"/>
      <c r="AW494" s="220"/>
      <c r="AX494" s="220"/>
      <c r="AY494" s="220"/>
      <c r="AZ494" s="220"/>
      <c r="BB494" s="207" t="str">
        <f t="shared" si="80"/>
        <v/>
      </c>
      <c r="BC494" s="220"/>
      <c r="BD494" s="220"/>
      <c r="BE494" s="220"/>
      <c r="BF494" s="225"/>
      <c r="BG494" s="220"/>
      <c r="BH494" s="220"/>
      <c r="BI494" s="220"/>
      <c r="BJ494" s="220"/>
      <c r="BK494" s="220"/>
      <c r="BL494" s="220"/>
      <c r="BM494" s="220"/>
    </row>
    <row r="495" spans="1:65" s="119" customFormat="1" x14ac:dyDescent="0.2">
      <c r="A495" s="84"/>
      <c r="B495" s="84"/>
      <c r="C495" s="207" t="str">
        <f t="shared" si="72"/>
        <v/>
      </c>
      <c r="D495" s="73"/>
      <c r="E495" s="124"/>
      <c r="F495" s="220"/>
      <c r="H495" s="220"/>
      <c r="I495" s="224"/>
      <c r="J495" s="224"/>
      <c r="K495" s="224"/>
      <c r="L495" s="207" t="str">
        <f t="shared" si="73"/>
        <v/>
      </c>
      <c r="M495" s="220"/>
      <c r="N495" s="220"/>
      <c r="O495" s="220"/>
      <c r="P495" s="220"/>
      <c r="Q495" s="220"/>
      <c r="R495" s="220"/>
      <c r="S495" s="220"/>
      <c r="T495" s="220"/>
      <c r="U495" s="220"/>
      <c r="W495" s="129"/>
      <c r="X495" s="130" t="str">
        <f t="shared" si="74"/>
        <v/>
      </c>
      <c r="Y495" s="224"/>
      <c r="Z495" s="224"/>
      <c r="AA495" s="207" t="str">
        <f t="shared" si="75"/>
        <v/>
      </c>
      <c r="AB495" s="224"/>
      <c r="AD495" s="129"/>
      <c r="AE495" s="130" t="str">
        <f t="shared" si="76"/>
        <v/>
      </c>
      <c r="AF495" s="129"/>
      <c r="AG495" s="207" t="str">
        <f t="shared" si="77"/>
        <v/>
      </c>
      <c r="AH495" s="129"/>
      <c r="AI495" s="207" t="str">
        <f t="shared" si="78"/>
        <v/>
      </c>
      <c r="AJ495" s="129"/>
      <c r="AK495" s="207" t="str">
        <f t="shared" si="79"/>
        <v/>
      </c>
      <c r="AP495" s="220"/>
      <c r="AQ495" s="220"/>
      <c r="AR495" s="220"/>
      <c r="AS495" s="220"/>
      <c r="AT495" s="220"/>
      <c r="AU495" s="220"/>
      <c r="AV495" s="220"/>
      <c r="AW495" s="220"/>
      <c r="AX495" s="220"/>
      <c r="AY495" s="220"/>
      <c r="AZ495" s="220"/>
      <c r="BB495" s="207" t="str">
        <f t="shared" si="80"/>
        <v/>
      </c>
      <c r="BC495" s="220"/>
      <c r="BD495" s="220"/>
      <c r="BE495" s="220"/>
      <c r="BF495" s="225"/>
      <c r="BG495" s="220"/>
      <c r="BH495" s="220"/>
      <c r="BI495" s="220"/>
      <c r="BJ495" s="220"/>
      <c r="BK495" s="220"/>
      <c r="BL495" s="220"/>
      <c r="BM495" s="220"/>
    </row>
    <row r="496" spans="1:65" s="119" customFormat="1" x14ac:dyDescent="0.2">
      <c r="A496" s="84"/>
      <c r="B496" s="84"/>
      <c r="C496" s="207" t="str">
        <f t="shared" si="72"/>
        <v/>
      </c>
      <c r="D496" s="73"/>
      <c r="E496" s="124"/>
      <c r="F496" s="220"/>
      <c r="H496" s="220"/>
      <c r="I496" s="224"/>
      <c r="J496" s="224"/>
      <c r="K496" s="224"/>
      <c r="L496" s="207" t="str">
        <f t="shared" si="73"/>
        <v/>
      </c>
      <c r="M496" s="220"/>
      <c r="N496" s="220"/>
      <c r="O496" s="220"/>
      <c r="P496" s="220"/>
      <c r="Q496" s="220"/>
      <c r="R496" s="220"/>
      <c r="S496" s="220"/>
      <c r="T496" s="220"/>
      <c r="U496" s="220"/>
      <c r="W496" s="129"/>
      <c r="X496" s="130" t="str">
        <f t="shared" si="74"/>
        <v/>
      </c>
      <c r="Y496" s="224"/>
      <c r="Z496" s="224"/>
      <c r="AA496" s="207" t="str">
        <f t="shared" si="75"/>
        <v/>
      </c>
      <c r="AB496" s="224"/>
      <c r="AD496" s="129"/>
      <c r="AE496" s="130" t="str">
        <f t="shared" si="76"/>
        <v/>
      </c>
      <c r="AF496" s="129"/>
      <c r="AG496" s="207" t="str">
        <f t="shared" si="77"/>
        <v/>
      </c>
      <c r="AH496" s="129"/>
      <c r="AI496" s="207" t="str">
        <f t="shared" si="78"/>
        <v/>
      </c>
      <c r="AJ496" s="129"/>
      <c r="AK496" s="207" t="str">
        <f t="shared" si="79"/>
        <v/>
      </c>
      <c r="AP496" s="220"/>
      <c r="AQ496" s="220"/>
      <c r="AR496" s="220"/>
      <c r="AS496" s="220"/>
      <c r="AT496" s="220"/>
      <c r="AU496" s="220"/>
      <c r="AV496" s="220"/>
      <c r="AW496" s="220"/>
      <c r="AX496" s="220"/>
      <c r="AY496" s="220"/>
      <c r="AZ496" s="220"/>
      <c r="BB496" s="207" t="str">
        <f t="shared" si="80"/>
        <v/>
      </c>
      <c r="BC496" s="220"/>
      <c r="BD496" s="220"/>
      <c r="BE496" s="220"/>
      <c r="BF496" s="225"/>
      <c r="BG496" s="220"/>
      <c r="BH496" s="220"/>
      <c r="BI496" s="220"/>
      <c r="BJ496" s="220"/>
      <c r="BK496" s="220"/>
      <c r="BL496" s="220"/>
      <c r="BM496" s="220"/>
    </row>
    <row r="497" spans="1:65" s="119" customFormat="1" x14ac:dyDescent="0.2">
      <c r="A497" s="84"/>
      <c r="B497" s="84"/>
      <c r="C497" s="207" t="str">
        <f t="shared" si="72"/>
        <v/>
      </c>
      <c r="D497" s="73"/>
      <c r="E497" s="124"/>
      <c r="F497" s="220"/>
      <c r="H497" s="220"/>
      <c r="I497" s="224"/>
      <c r="J497" s="224"/>
      <c r="K497" s="224"/>
      <c r="L497" s="207" t="str">
        <f t="shared" si="73"/>
        <v/>
      </c>
      <c r="M497" s="220"/>
      <c r="N497" s="220"/>
      <c r="O497" s="220"/>
      <c r="P497" s="220"/>
      <c r="Q497" s="220"/>
      <c r="R497" s="220"/>
      <c r="S497" s="220"/>
      <c r="T497" s="220"/>
      <c r="U497" s="220"/>
      <c r="W497" s="129"/>
      <c r="X497" s="130" t="str">
        <f t="shared" si="74"/>
        <v/>
      </c>
      <c r="Y497" s="224"/>
      <c r="Z497" s="224"/>
      <c r="AA497" s="207" t="str">
        <f t="shared" si="75"/>
        <v/>
      </c>
      <c r="AB497" s="224"/>
      <c r="AD497" s="129"/>
      <c r="AE497" s="130" t="str">
        <f t="shared" si="76"/>
        <v/>
      </c>
      <c r="AF497" s="129"/>
      <c r="AG497" s="207" t="str">
        <f t="shared" si="77"/>
        <v/>
      </c>
      <c r="AH497" s="129"/>
      <c r="AI497" s="207" t="str">
        <f t="shared" si="78"/>
        <v/>
      </c>
      <c r="AJ497" s="129"/>
      <c r="AK497" s="207" t="str">
        <f t="shared" si="79"/>
        <v/>
      </c>
      <c r="AP497" s="220"/>
      <c r="AQ497" s="220"/>
      <c r="AR497" s="220"/>
      <c r="AS497" s="220"/>
      <c r="AT497" s="220"/>
      <c r="AU497" s="220"/>
      <c r="AV497" s="220"/>
      <c r="AW497" s="220"/>
      <c r="AX497" s="220"/>
      <c r="AY497" s="220"/>
      <c r="AZ497" s="220"/>
      <c r="BB497" s="207" t="str">
        <f t="shared" si="80"/>
        <v/>
      </c>
      <c r="BC497" s="220"/>
      <c r="BD497" s="220"/>
      <c r="BE497" s="220"/>
      <c r="BF497" s="225"/>
      <c r="BG497" s="220"/>
      <c r="BH497" s="220"/>
      <c r="BI497" s="220"/>
      <c r="BJ497" s="220"/>
      <c r="BK497" s="220"/>
      <c r="BL497" s="220"/>
      <c r="BM497" s="220"/>
    </row>
  </sheetData>
  <dataConsolidate/>
  <conditionalFormatting sqref="B6:B497 D6:E497 G6:G497 I6:K497 U6:U497 Y6:Z497 AB6:AD497 AF6:AF497 AN6:AO497 BA6:BA497">
    <cfRule type="expression" dxfId="84" priority="4">
      <formula>$A6="ADD"</formula>
    </cfRule>
  </conditionalFormatting>
  <conditionalFormatting sqref="B6:B497 D6:E497 G6:G497 I6:I497 BF6:BF497">
    <cfRule type="expression" dxfId="83" priority="3">
      <formula>$A6="UPDATE"</formula>
    </cfRule>
  </conditionalFormatting>
  <conditionalFormatting sqref="B6:B497 D6:E497 G6:G497 BF6:BF497">
    <cfRule type="expression" dxfId="82" priority="2">
      <formula>$A6="DELETE"</formula>
    </cfRule>
  </conditionalFormatting>
  <conditionalFormatting sqref="W6:W497">
    <cfRule type="expression" dxfId="81" priority="1">
      <formula>$V6&lt;&gt;""</formula>
    </cfRule>
  </conditionalFormatting>
  <dataValidations count="10">
    <dataValidation type="list" allowBlank="1" showInputMessage="1" showErrorMessage="1" sqref="A6:A497">
      <formula1>Generic_Action</formula1>
    </dataValidation>
    <dataValidation type="list" allowBlank="1" showInputMessage="1" showErrorMessage="1" sqref="AJ6:AJ497 AF6:AF497 AH6:AH497">
      <formula1>Footpaths_Pedestrian_Use_English_Description</formula1>
    </dataValidation>
    <dataValidation type="list" allowBlank="1" showInputMessage="1" showErrorMessage="1" sqref="AD6:AD497">
      <formula1>Surfacing_Surface_Binder_English_Description</formula1>
    </dataValidation>
    <dataValidation type="whole" allowBlank="1" showInputMessage="1" showErrorMessage="1" sqref="AC6:AC497">
      <formula1>1</formula1>
      <formula2>40</formula2>
    </dataValidation>
    <dataValidation type="list" allowBlank="1" showInputMessage="1" showErrorMessage="1" sqref="BA6:BA497">
      <formula1>Footpaths_Footpath_Purpose_English_Description</formula1>
    </dataValidation>
    <dataValidation type="list" allowBlank="1" showInputMessage="1" showErrorMessage="1" sqref="K6:K497">
      <formula1>Footpaths_Footpath_Position_English_Description</formula1>
    </dataValidation>
    <dataValidation type="list" allowBlank="1" showInputMessage="1" showErrorMessage="1" sqref="W6:W497">
      <formula1>Generic_Length_Adjustment_Reason_English_Description</formula1>
    </dataValidation>
    <dataValidation type="list" allowBlank="1" showInputMessage="1" showErrorMessage="1" sqref="Z6:Z497">
      <formula1>Footpaths_Footpath_Surface_Material_English_Description</formula1>
    </dataValidation>
    <dataValidation type="list" errorStyle="warning" allowBlank="1" showInputMessage="1" showErrorMessage="1" sqref="D6:D497">
      <formula1>Generic_Roadnames</formula1>
    </dataValidation>
    <dataValidation type="list" allowBlank="1" showInputMessage="1" showErrorMessage="1" sqref="I6:I497">
      <formula1>Generic_Side_English_Description</formula1>
    </dataValidation>
  </dataValidations>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K498"/>
  <sheetViews>
    <sheetView showGridLines="0" workbookViewId="0">
      <selection activeCell="C7" sqref="C7"/>
    </sheetView>
  </sheetViews>
  <sheetFormatPr defaultRowHeight="12.75" outlineLevelRow="1" outlineLevelCol="1" x14ac:dyDescent="0.2"/>
  <cols>
    <col min="1" max="1" width="8.42578125" customWidth="1"/>
    <col min="2" max="2" width="7" hidden="1" customWidth="1" outlineLevel="1"/>
    <col min="3" max="3" width="33.140625" customWidth="1" collapsed="1"/>
    <col min="4" max="5" width="8.28515625" customWidth="1"/>
    <col min="6" max="6" width="10.28515625" hidden="1" customWidth="1" outlineLevel="1"/>
    <col min="7" max="7" width="9.5703125" hidden="1" customWidth="1" outlineLevel="1"/>
    <col min="8" max="8" width="7.85546875" hidden="1" customWidth="1" outlineLevel="1"/>
    <col min="9" max="9" width="7.28515625" hidden="1" customWidth="1" outlineLevel="1"/>
    <col min="10" max="10" width="11.7109375" hidden="1" customWidth="1" outlineLevel="1"/>
    <col min="11" max="11" width="11.140625" hidden="1" customWidth="1" outlineLevel="1"/>
    <col min="12" max="12" width="8.5703125" hidden="1" customWidth="1" outlineLevel="1"/>
    <col min="13" max="13" width="7.5703125" hidden="1" customWidth="1" outlineLevel="1"/>
    <col min="14" max="14" width="14.140625" hidden="1" customWidth="1" outlineLevel="1"/>
    <col min="15" max="15" width="10.7109375" customWidth="1" collapsed="1"/>
    <col min="16" max="16" width="8.5703125" customWidth="1"/>
    <col min="17" max="17" width="14.7109375" customWidth="1"/>
    <col min="18" max="18" width="22" customWidth="1"/>
    <col min="19" max="19" width="13.140625" hidden="1" customWidth="1" outlineLevel="1"/>
    <col min="20" max="20" width="8.5703125" customWidth="1" collapsed="1"/>
    <col min="21" max="21" width="8.28515625" customWidth="1"/>
    <col min="22" max="22" width="12.5703125" bestFit="1" customWidth="1"/>
    <col min="23" max="23" width="4.42578125" hidden="1" customWidth="1" outlineLevel="1"/>
    <col min="24" max="24" width="6.28515625" style="295" customWidth="1" collapsed="1"/>
    <col min="25" max="25" width="19.7109375" customWidth="1"/>
    <col min="26" max="26" width="12.140625" hidden="1" customWidth="1" outlineLevel="1"/>
    <col min="27" max="27" width="16" bestFit="1" customWidth="1" collapsed="1"/>
    <col min="28" max="28" width="13.7109375" hidden="1" customWidth="1" outlineLevel="1"/>
    <col min="29" max="29" width="8.42578125" customWidth="1" collapsed="1"/>
    <col min="30" max="30" width="9.85546875" customWidth="1"/>
    <col min="31" max="31" width="27.42578125" customWidth="1"/>
    <col min="32" max="32" width="10.5703125" hidden="1" customWidth="1" outlineLevel="1"/>
    <col min="33" max="33" width="26.85546875" hidden="1" customWidth="1" outlineLevel="1"/>
    <col min="34" max="34" width="36.140625" customWidth="1" collapsed="1"/>
    <col min="35" max="35" width="16.28515625" hidden="1" customWidth="1" outlineLevel="1"/>
    <col min="36" max="36" width="12.85546875" bestFit="1" customWidth="1" collapsed="1"/>
    <col min="37" max="37" width="11" hidden="1" customWidth="1" outlineLevel="1"/>
    <col min="38" max="38" width="14.140625" customWidth="1" collapsed="1"/>
    <col min="39" max="39" width="22.7109375" customWidth="1"/>
    <col min="40" max="40" width="15.140625" hidden="1" customWidth="1" outlineLevel="1"/>
    <col min="41" max="41" width="34.5703125" customWidth="1" collapsed="1"/>
    <col min="42" max="42" width="13.85546875" hidden="1" customWidth="1" outlineLevel="1"/>
    <col min="43" max="43" width="12.7109375" customWidth="1" collapsed="1"/>
    <col min="44" max="44" width="22.140625" customWidth="1"/>
    <col min="45" max="45" width="15.28515625" hidden="1" customWidth="1" outlineLevel="1"/>
    <col min="46" max="46" width="10" hidden="1" customWidth="1" outlineLevel="1"/>
    <col min="47" max="47" width="8.42578125" hidden="1" customWidth="1" outlineLevel="1"/>
    <col min="48" max="48" width="13.140625" hidden="1" customWidth="1" outlineLevel="1"/>
    <col min="49" max="49" width="12.7109375" hidden="1" customWidth="1" outlineLevel="1"/>
    <col min="50" max="50" width="16.140625" hidden="1" customWidth="1" outlineLevel="1"/>
    <col min="51" max="51" width="4.7109375" hidden="1" customWidth="1" outlineLevel="1"/>
    <col min="52" max="52" width="9.140625" hidden="1" customWidth="1" outlineLevel="1"/>
    <col min="53" max="53" width="11.42578125" hidden="1" customWidth="1" outlineLevel="1"/>
    <col min="54" max="54" width="12.85546875" customWidth="1" collapsed="1"/>
    <col min="55" max="55" width="12.140625" hidden="1" customWidth="1" outlineLevel="1"/>
    <col min="56" max="56" width="11.140625" hidden="1" customWidth="1" outlineLevel="1"/>
    <col min="57" max="57" width="9" hidden="1" customWidth="1" outlineLevel="1"/>
    <col min="58" max="58" width="9.140625" hidden="1" customWidth="1" outlineLevel="1"/>
    <col min="59" max="60" width="8.28515625" hidden="1" customWidth="1" outlineLevel="1"/>
    <col min="61" max="61" width="9.140625" collapsed="1"/>
  </cols>
  <sheetData>
    <row r="1" spans="1:115" s="226" customFormat="1" ht="15.75" x14ac:dyDescent="0.25">
      <c r="A1" s="68" t="s">
        <v>1487</v>
      </c>
      <c r="C1" s="213"/>
      <c r="D1" s="213"/>
      <c r="E1" s="213"/>
      <c r="F1" s="213"/>
      <c r="G1" s="213"/>
      <c r="H1" s="213"/>
      <c r="I1" s="213"/>
      <c r="J1" s="213"/>
      <c r="K1" s="213"/>
      <c r="L1" s="213"/>
      <c r="M1" s="213"/>
      <c r="N1" s="213"/>
      <c r="O1" s="213"/>
      <c r="P1" s="213"/>
      <c r="Q1" s="213"/>
      <c r="R1" s="213"/>
      <c r="S1" s="192"/>
      <c r="T1" s="213"/>
      <c r="U1" s="213"/>
      <c r="V1" s="213"/>
      <c r="W1" s="213"/>
      <c r="X1" s="213"/>
      <c r="Y1" s="213"/>
    </row>
    <row r="2" spans="1:115" s="185" customFormat="1" ht="15.75" x14ac:dyDescent="0.25">
      <c r="A2" s="80" t="s">
        <v>1924</v>
      </c>
      <c r="B2" s="193"/>
      <c r="C2" s="193"/>
      <c r="D2" s="194"/>
      <c r="E2" s="194"/>
      <c r="F2" s="194"/>
      <c r="G2" s="194"/>
      <c r="H2" s="194"/>
      <c r="I2" s="194"/>
      <c r="J2" s="194"/>
      <c r="K2" s="194"/>
      <c r="L2" s="194"/>
      <c r="M2" s="194"/>
      <c r="N2" s="194"/>
      <c r="O2" s="195"/>
      <c r="P2" s="214"/>
      <c r="Q2" s="214"/>
      <c r="R2" s="214"/>
      <c r="S2" s="192"/>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BE2" s="188"/>
      <c r="BF2" s="188"/>
      <c r="BG2" s="188"/>
      <c r="BH2" s="188"/>
      <c r="BI2" s="188"/>
      <c r="BJ2" s="188"/>
      <c r="BK2" s="188"/>
      <c r="BL2" s="188"/>
      <c r="BM2" s="188"/>
      <c r="BN2" s="188"/>
      <c r="BO2" s="188"/>
      <c r="BP2" s="188"/>
      <c r="BQ2" s="188"/>
      <c r="BR2" s="189"/>
      <c r="BS2" s="189"/>
      <c r="BT2" s="189"/>
      <c r="BU2" s="189"/>
      <c r="BY2" s="190"/>
      <c r="CB2" s="191"/>
      <c r="CQ2" s="188"/>
      <c r="DC2" s="188"/>
      <c r="DD2" s="188"/>
      <c r="DK2" s="188"/>
    </row>
    <row r="3" spans="1:115" s="226" customFormat="1" ht="15.75" x14ac:dyDescent="0.25">
      <c r="A3" s="205"/>
      <c r="B3" s="215"/>
      <c r="C3" s="216"/>
      <c r="D3" s="217"/>
      <c r="E3" s="217"/>
      <c r="F3" s="218"/>
      <c r="G3" s="218"/>
      <c r="H3" s="218"/>
      <c r="I3" s="218"/>
      <c r="J3" s="218"/>
      <c r="K3" s="218"/>
      <c r="L3" s="218"/>
      <c r="M3" s="218"/>
      <c r="N3" s="218"/>
      <c r="O3" s="217"/>
      <c r="P3" s="217"/>
      <c r="Q3" s="217"/>
      <c r="R3" s="217"/>
      <c r="S3" s="215"/>
      <c r="T3" s="217"/>
      <c r="U3" s="217"/>
      <c r="V3" s="217"/>
      <c r="W3" s="215"/>
      <c r="X3" s="217"/>
      <c r="Y3" s="217"/>
      <c r="Z3" s="215"/>
      <c r="AA3" s="216"/>
      <c r="AB3" s="215"/>
      <c r="AC3" s="216"/>
      <c r="AD3" s="216"/>
      <c r="AE3" s="216"/>
      <c r="AF3" s="215"/>
      <c r="AG3" s="216"/>
      <c r="AH3" s="216"/>
      <c r="AI3" s="215"/>
      <c r="AJ3" s="216"/>
      <c r="AK3" s="215"/>
      <c r="AL3" s="216"/>
      <c r="AM3" s="216"/>
      <c r="AN3" s="215"/>
      <c r="AO3" s="216"/>
      <c r="AP3" s="215"/>
      <c r="AQ3" s="216"/>
      <c r="AR3" s="216"/>
      <c r="AS3" s="215"/>
      <c r="AT3" s="215"/>
      <c r="AU3" s="215"/>
      <c r="AV3" s="215"/>
      <c r="AW3" s="215"/>
      <c r="AX3" s="215"/>
      <c r="AY3" s="215"/>
      <c r="AZ3" s="215"/>
      <c r="BA3" s="215"/>
      <c r="BB3" s="216"/>
      <c r="BC3" s="215"/>
      <c r="BD3" s="215"/>
      <c r="BE3" s="215"/>
      <c r="BF3" s="215"/>
      <c r="BG3" s="215"/>
      <c r="BH3" s="215"/>
    </row>
    <row r="4" spans="1:115" s="509" customFormat="1" ht="25.5" x14ac:dyDescent="0.2">
      <c r="A4" s="491" t="s">
        <v>2165</v>
      </c>
      <c r="B4" s="507" t="s">
        <v>1667</v>
      </c>
      <c r="C4" s="491" t="s">
        <v>2383</v>
      </c>
      <c r="D4" s="491" t="s">
        <v>2541</v>
      </c>
      <c r="E4" s="491" t="s">
        <v>2542</v>
      </c>
      <c r="F4" s="496" t="s">
        <v>2103</v>
      </c>
      <c r="G4" s="496" t="s">
        <v>2104</v>
      </c>
      <c r="H4" s="496" t="s">
        <v>1493</v>
      </c>
      <c r="I4" s="496" t="s">
        <v>1494</v>
      </c>
      <c r="J4" s="496" t="s">
        <v>2361</v>
      </c>
      <c r="K4" s="496" t="s">
        <v>2362</v>
      </c>
      <c r="L4" s="496" t="s">
        <v>2407</v>
      </c>
      <c r="M4" s="496" t="s">
        <v>2360</v>
      </c>
      <c r="N4" s="496" t="s">
        <v>2408</v>
      </c>
      <c r="O4" s="491" t="s">
        <v>2384</v>
      </c>
      <c r="P4" s="491" t="s">
        <v>2385</v>
      </c>
      <c r="Q4" s="491" t="s">
        <v>2409</v>
      </c>
      <c r="R4" s="491" t="s">
        <v>2154</v>
      </c>
      <c r="S4" s="504" t="s">
        <v>2125</v>
      </c>
      <c r="T4" s="491" t="s">
        <v>1492</v>
      </c>
      <c r="U4" s="491" t="s">
        <v>2386</v>
      </c>
      <c r="V4" s="491" t="s">
        <v>2387</v>
      </c>
      <c r="W4" s="507" t="s">
        <v>1489</v>
      </c>
      <c r="X4" s="491" t="s">
        <v>2410</v>
      </c>
      <c r="Y4" s="491" t="s">
        <v>2388</v>
      </c>
      <c r="Z4" s="507" t="s">
        <v>2395</v>
      </c>
      <c r="AA4" s="491" t="s">
        <v>2389</v>
      </c>
      <c r="AB4" s="507" t="s">
        <v>2397</v>
      </c>
      <c r="AC4" s="491" t="s">
        <v>2411</v>
      </c>
      <c r="AD4" s="491" t="s">
        <v>49</v>
      </c>
      <c r="AE4" s="491" t="s">
        <v>2412</v>
      </c>
      <c r="AF4" s="507" t="s">
        <v>2399</v>
      </c>
      <c r="AG4" s="491" t="s">
        <v>2527</v>
      </c>
      <c r="AH4" s="491" t="s">
        <v>2413</v>
      </c>
      <c r="AI4" s="507" t="s">
        <v>2400</v>
      </c>
      <c r="AJ4" s="491" t="s">
        <v>2390</v>
      </c>
      <c r="AK4" s="507" t="s">
        <v>2401</v>
      </c>
      <c r="AL4" s="491" t="s">
        <v>2414</v>
      </c>
      <c r="AM4" s="491" t="s">
        <v>2415</v>
      </c>
      <c r="AN4" s="507" t="s">
        <v>2403</v>
      </c>
      <c r="AO4" s="491" t="s">
        <v>2416</v>
      </c>
      <c r="AP4" s="507" t="s">
        <v>2404</v>
      </c>
      <c r="AQ4" s="491" t="s">
        <v>2417</v>
      </c>
      <c r="AR4" s="491" t="s">
        <v>2391</v>
      </c>
      <c r="AS4" s="507" t="s">
        <v>2406</v>
      </c>
      <c r="AT4" s="496" t="s">
        <v>2358</v>
      </c>
      <c r="AU4" s="496" t="s">
        <v>2019</v>
      </c>
      <c r="AV4" s="496" t="s">
        <v>2211</v>
      </c>
      <c r="AW4" s="496" t="s">
        <v>1728</v>
      </c>
      <c r="AX4" s="496" t="s">
        <v>1729</v>
      </c>
      <c r="AY4" s="496" t="s">
        <v>384</v>
      </c>
      <c r="AZ4" s="496" t="s">
        <v>2212</v>
      </c>
      <c r="BA4" s="496" t="s">
        <v>385</v>
      </c>
      <c r="BB4" s="491" t="s">
        <v>2392</v>
      </c>
      <c r="BC4" s="496" t="s">
        <v>2206</v>
      </c>
      <c r="BD4" s="496" t="s">
        <v>2207</v>
      </c>
      <c r="BE4" s="496" t="s">
        <v>2174</v>
      </c>
      <c r="BF4" s="496" t="s">
        <v>1868</v>
      </c>
      <c r="BG4" s="496" t="s">
        <v>2175</v>
      </c>
      <c r="BH4" s="496" t="s">
        <v>2176</v>
      </c>
    </row>
    <row r="5" spans="1:115" s="106" customFormat="1" ht="27" hidden="1" customHeight="1" outlineLevel="1" x14ac:dyDescent="0.2">
      <c r="A5" s="105"/>
      <c r="B5" s="92" t="s">
        <v>1667</v>
      </c>
      <c r="C5" s="105"/>
      <c r="D5" s="93" t="s">
        <v>1931</v>
      </c>
      <c r="E5" s="93" t="s">
        <v>1930</v>
      </c>
      <c r="F5" s="93" t="s">
        <v>1963</v>
      </c>
      <c r="G5" s="93" t="s">
        <v>1964</v>
      </c>
      <c r="H5" s="93" t="s">
        <v>1965</v>
      </c>
      <c r="I5" s="93" t="s">
        <v>1966</v>
      </c>
      <c r="J5" s="93" t="s">
        <v>1967</v>
      </c>
      <c r="K5" s="93" t="s">
        <v>1968</v>
      </c>
      <c r="L5" s="93" t="s">
        <v>1969</v>
      </c>
      <c r="M5" s="93" t="s">
        <v>1970</v>
      </c>
      <c r="N5" s="93" t="s">
        <v>1971</v>
      </c>
      <c r="O5" s="93" t="s">
        <v>2393</v>
      </c>
      <c r="P5" s="93" t="s">
        <v>2123</v>
      </c>
      <c r="Q5" s="93" t="s">
        <v>2124</v>
      </c>
      <c r="R5" s="93" t="s">
        <v>2125</v>
      </c>
      <c r="S5" s="117" t="s">
        <v>2125</v>
      </c>
      <c r="T5" s="93" t="s">
        <v>2394</v>
      </c>
      <c r="U5" s="93" t="s">
        <v>1488</v>
      </c>
      <c r="V5" s="93"/>
      <c r="W5" s="92" t="s">
        <v>1489</v>
      </c>
      <c r="X5" s="93" t="s">
        <v>2396</v>
      </c>
      <c r="Y5" s="93"/>
      <c r="Z5" s="92" t="s">
        <v>2395</v>
      </c>
      <c r="AA5" s="93"/>
      <c r="AB5" s="92" t="s">
        <v>2397</v>
      </c>
      <c r="AC5" s="93" t="s">
        <v>2398</v>
      </c>
      <c r="AD5" s="93" t="s">
        <v>2087</v>
      </c>
      <c r="AE5" s="93"/>
      <c r="AF5" s="92" t="s">
        <v>2399</v>
      </c>
      <c r="AG5" s="93"/>
      <c r="AH5" s="93"/>
      <c r="AI5" s="92" t="s">
        <v>2400</v>
      </c>
      <c r="AJ5" s="93"/>
      <c r="AK5" s="93" t="s">
        <v>2401</v>
      </c>
      <c r="AL5" s="93" t="s">
        <v>2402</v>
      </c>
      <c r="AM5" s="93" t="s">
        <v>2403</v>
      </c>
      <c r="AN5" s="92" t="s">
        <v>2403</v>
      </c>
      <c r="AO5" s="93"/>
      <c r="AP5" s="92" t="s">
        <v>2404</v>
      </c>
      <c r="AQ5" s="93" t="s">
        <v>2405</v>
      </c>
      <c r="AR5" s="93" t="s">
        <v>2406</v>
      </c>
      <c r="AS5" s="92" t="s">
        <v>2406</v>
      </c>
      <c r="AT5" s="93" t="s">
        <v>1979</v>
      </c>
      <c r="AU5" s="93" t="s">
        <v>1980</v>
      </c>
      <c r="AV5" s="93" t="s">
        <v>1981</v>
      </c>
      <c r="AW5" s="93" t="s">
        <v>1726</v>
      </c>
      <c r="AX5" s="93" t="s">
        <v>1727</v>
      </c>
      <c r="AY5" s="93" t="s">
        <v>2134</v>
      </c>
      <c r="AZ5" s="93" t="s">
        <v>2135</v>
      </c>
      <c r="BA5" s="93" t="s">
        <v>1982</v>
      </c>
      <c r="BB5" s="93" t="s">
        <v>1669</v>
      </c>
      <c r="BC5" s="93" t="s">
        <v>2143</v>
      </c>
      <c r="BD5" s="93" t="s">
        <v>2144</v>
      </c>
      <c r="BE5" s="93" t="s">
        <v>1986</v>
      </c>
      <c r="BF5" s="93" t="s">
        <v>1987</v>
      </c>
      <c r="BG5" s="93" t="s">
        <v>1988</v>
      </c>
      <c r="BH5" s="93" t="s">
        <v>1989</v>
      </c>
    </row>
    <row r="6" spans="1:115" s="76" customFormat="1" collapsed="1" x14ac:dyDescent="0.2">
      <c r="A6" s="124"/>
      <c r="B6" s="207" t="str">
        <f t="shared" ref="B6:B68" si="0">IF(C6="","",(VLOOKUP(C6,Generic_Road_Names_Table_Array,2,FALSE)))</f>
        <v/>
      </c>
      <c r="C6" s="73"/>
      <c r="D6" s="228"/>
      <c r="E6" s="229"/>
      <c r="F6" s="229"/>
      <c r="G6" s="229"/>
      <c r="H6" s="229"/>
      <c r="I6" s="229"/>
      <c r="J6" s="229"/>
      <c r="K6" s="229"/>
      <c r="L6" s="229"/>
      <c r="M6" s="229"/>
      <c r="N6" s="229"/>
      <c r="O6" s="230"/>
      <c r="P6" s="104"/>
      <c r="Q6" s="104"/>
      <c r="R6" s="104"/>
      <c r="S6" s="130" t="str">
        <f t="shared" ref="S6:S69" si="1">IF(R6="","",(VLOOKUP(R6,Generic_Length_Adjustment_Reason_Table_Array,2,FALSE)))</f>
        <v/>
      </c>
      <c r="T6" s="104"/>
      <c r="U6" s="231"/>
      <c r="V6" s="232"/>
      <c r="W6" s="207" t="str">
        <f t="shared" ref="W6:W69" si="2">IF(V6="","",(VLOOKUP(V6,Generic_Side_Table_Array,2,FALSE)))</f>
        <v/>
      </c>
      <c r="X6" s="295"/>
      <c r="Y6" s="233"/>
      <c r="Z6" s="207" t="str">
        <f t="shared" ref="Z6:Z69" si="3">IF(Y6="","",VLOOKUP(Y6,Markings_Marking_Type_Table_Array,2,FALSE))</f>
        <v/>
      </c>
      <c r="AA6" s="107"/>
      <c r="AB6" s="207" t="str">
        <f t="shared" ref="AB6:AB69" si="4">IF(AA6="","",VLOOKUP(AA6,Markings_Marking_Colour_Table_Array,2,FALSE))</f>
        <v/>
      </c>
      <c r="AC6"/>
      <c r="AD6" s="71"/>
      <c r="AE6" s="107"/>
      <c r="AF6" s="207" t="str">
        <f t="shared" ref="AF6:AF69" si="5">IF(AE6="","",VLOOKUP(AE6,Markings_Paint_Make_Table_Array,2,FALSE))</f>
        <v/>
      </c>
      <c r="AG6" s="227" t="str">
        <f t="shared" ref="AG6:AG68" si="6">IF(AF6="","",VLOOKUP(AF6,Markings_Paint_Make_Refernce_Only_Table_Array,2,FALSE))</f>
        <v/>
      </c>
      <c r="AH6" s="107"/>
      <c r="AI6" s="207" t="str">
        <f t="shared" ref="AI6:AI69" si="7">IF(AH6="","",VLOOKUP(AH6,Markings_Paint_Brand_Name_Table_Array,2,FALSE))</f>
        <v/>
      </c>
      <c r="AJ6" s="107"/>
      <c r="AK6" s="207" t="str">
        <f t="shared" ref="AK6:AK69" si="8">IF(AJ6="","",VLOOKUP(AJ6,Markings_Reflectorised_Table_Array,2,FALSE))</f>
        <v/>
      </c>
      <c r="AL6" s="107"/>
      <c r="AM6" s="107"/>
      <c r="AN6" s="207" t="str">
        <f t="shared" ref="AN6:AN69" si="9">IF(AM6="","",VLOOKUP(AM6,Markings_Paint_Apply_Type_Table_Array,2,FALSE))</f>
        <v/>
      </c>
      <c r="AO6" s="107"/>
      <c r="AP6" s="207" t="str">
        <f t="shared" ref="AP6:AP69" si="10">IF(AO6="","",VLOOKUP(AO6,Markings_Marking_Attach_Table_Array,2,FALSE))</f>
        <v/>
      </c>
      <c r="AQ6" s="107"/>
      <c r="AR6" s="107"/>
      <c r="AS6" s="207" t="str">
        <f t="shared" ref="AS6:AS69" si="11">IF(AR6="","",VLOOKUP(AR6,Markings_Marking_Material_Table_Array,2,FALSE))</f>
        <v/>
      </c>
      <c r="AT6" s="108"/>
      <c r="AU6" s="108"/>
      <c r="AV6" s="108"/>
      <c r="AW6" s="108"/>
      <c r="AX6" s="108"/>
      <c r="AY6" s="108"/>
      <c r="AZ6" s="108"/>
      <c r="BA6" s="108"/>
      <c r="BB6" s="109"/>
      <c r="BC6" s="109"/>
      <c r="BD6" s="109"/>
      <c r="BE6" s="119"/>
      <c r="BF6" s="119"/>
      <c r="BG6" s="119"/>
      <c r="BH6" s="119"/>
    </row>
    <row r="7" spans="1:115" s="76" customFormat="1" collapsed="1" x14ac:dyDescent="0.2">
      <c r="A7" s="124"/>
      <c r="B7" s="207" t="str">
        <f t="shared" ref="B7:B70" si="12">IF(C7="","",(VLOOKUP(C7,Generic_Road_Names_Table_Array,2,FALSE)))</f>
        <v/>
      </c>
      <c r="C7" s="73"/>
      <c r="D7" s="228"/>
      <c r="E7" s="229"/>
      <c r="F7" s="229"/>
      <c r="G7" s="229"/>
      <c r="H7" s="229"/>
      <c r="I7" s="229"/>
      <c r="J7" s="229"/>
      <c r="K7" s="229"/>
      <c r="L7" s="229"/>
      <c r="M7" s="229"/>
      <c r="N7" s="229"/>
      <c r="O7" s="230"/>
      <c r="P7" s="104"/>
      <c r="Q7" s="104"/>
      <c r="R7" s="104"/>
      <c r="S7" s="130" t="str">
        <f t="shared" ref="S7:S70" si="13">IF(R7="","",(VLOOKUP(R7,Generic_Length_Adjustment_Reason_Table_Array,2,FALSE)))</f>
        <v/>
      </c>
      <c r="T7" s="104"/>
      <c r="U7" s="231"/>
      <c r="V7" s="232"/>
      <c r="W7" s="207" t="str">
        <f t="shared" ref="W7:W70" si="14">IF(V7="","",(VLOOKUP(V7,Generic_Side_Table_Array,2,FALSE)))</f>
        <v/>
      </c>
      <c r="X7" s="295"/>
      <c r="Y7" s="233"/>
      <c r="Z7" s="207" t="str">
        <f t="shared" ref="Z7:Z70" si="15">IF(Y7="","",VLOOKUP(Y7,Markings_Marking_Type_Table_Array,2,FALSE))</f>
        <v/>
      </c>
      <c r="AA7" s="107"/>
      <c r="AB7" s="207" t="str">
        <f t="shared" ref="AB7:AB70" si="16">IF(AA7="","",VLOOKUP(AA7,Markings_Marking_Colour_Table_Array,2,FALSE))</f>
        <v/>
      </c>
      <c r="AC7"/>
      <c r="AD7" s="71"/>
      <c r="AE7" s="107"/>
      <c r="AF7" s="207" t="str">
        <f t="shared" ref="AF7:AF70" si="17">IF(AE7="","",VLOOKUP(AE7,Markings_Paint_Make_Table_Array,2,FALSE))</f>
        <v/>
      </c>
      <c r="AG7" s="227" t="str">
        <f t="shared" ref="AG7:AG70" si="18">IF(AF7="","",VLOOKUP(AF7,Markings_Paint_Make_Refernce_Only_Table_Array,2,FALSE))</f>
        <v/>
      </c>
      <c r="AH7" s="107"/>
      <c r="AI7" s="207" t="str">
        <f t="shared" ref="AI7:AI70" si="19">IF(AH7="","",VLOOKUP(AH7,Markings_Paint_Brand_Name_Table_Array,2,FALSE))</f>
        <v/>
      </c>
      <c r="AJ7" s="107"/>
      <c r="AK7" s="207" t="str">
        <f t="shared" ref="AK7:AK70" si="20">IF(AJ7="","",VLOOKUP(AJ7,Markings_Reflectorised_Table_Array,2,FALSE))</f>
        <v/>
      </c>
      <c r="AL7" s="107"/>
      <c r="AM7" s="107"/>
      <c r="AN7" s="207" t="str">
        <f t="shared" ref="AN7:AN70" si="21">IF(AM7="","",VLOOKUP(AM7,Markings_Paint_Apply_Type_Table_Array,2,FALSE))</f>
        <v/>
      </c>
      <c r="AO7" s="107"/>
      <c r="AP7" s="207" t="str">
        <f t="shared" ref="AP7:AP70" si="22">IF(AO7="","",VLOOKUP(AO7,Markings_Marking_Attach_Table_Array,2,FALSE))</f>
        <v/>
      </c>
      <c r="AQ7" s="107"/>
      <c r="AR7" s="107"/>
      <c r="AS7" s="207" t="str">
        <f t="shared" ref="AS7:AS70" si="23">IF(AR7="","",VLOOKUP(AR7,Markings_Marking_Material_Table_Array,2,FALSE))</f>
        <v/>
      </c>
      <c r="AT7" s="108"/>
      <c r="AU7" s="108"/>
      <c r="AV7" s="108"/>
      <c r="AW7" s="108"/>
      <c r="AX7" s="108"/>
      <c r="AY7" s="108"/>
      <c r="AZ7" s="108"/>
      <c r="BA7" s="108"/>
      <c r="BB7" s="109"/>
      <c r="BC7" s="109"/>
      <c r="BD7" s="109"/>
      <c r="BE7" s="119"/>
      <c r="BF7" s="119"/>
      <c r="BG7" s="119"/>
      <c r="BH7" s="119"/>
    </row>
    <row r="8" spans="1:115" s="76" customFormat="1" collapsed="1" x14ac:dyDescent="0.2">
      <c r="A8" s="124"/>
      <c r="B8" s="207" t="str">
        <f t="shared" si="12"/>
        <v/>
      </c>
      <c r="C8" s="73"/>
      <c r="D8" s="228"/>
      <c r="E8" s="229"/>
      <c r="F8" s="229"/>
      <c r="G8" s="229"/>
      <c r="H8" s="229"/>
      <c r="I8" s="229"/>
      <c r="J8" s="229"/>
      <c r="K8" s="229"/>
      <c r="L8" s="229"/>
      <c r="M8" s="229"/>
      <c r="N8" s="229"/>
      <c r="O8" s="230"/>
      <c r="P8" s="104"/>
      <c r="Q8" s="104"/>
      <c r="R8" s="104"/>
      <c r="S8" s="130" t="str">
        <f t="shared" si="13"/>
        <v/>
      </c>
      <c r="T8" s="104"/>
      <c r="U8" s="231"/>
      <c r="V8" s="232"/>
      <c r="W8" s="207" t="str">
        <f t="shared" si="14"/>
        <v/>
      </c>
      <c r="X8" s="295"/>
      <c r="Y8" s="233"/>
      <c r="Z8" s="207" t="str">
        <f t="shared" si="15"/>
        <v/>
      </c>
      <c r="AA8" s="107"/>
      <c r="AB8" s="207" t="str">
        <f t="shared" si="16"/>
        <v/>
      </c>
      <c r="AC8"/>
      <c r="AD8" s="71"/>
      <c r="AE8" s="107"/>
      <c r="AF8" s="207" t="str">
        <f t="shared" si="17"/>
        <v/>
      </c>
      <c r="AG8" s="227" t="str">
        <f t="shared" si="18"/>
        <v/>
      </c>
      <c r="AH8" s="107"/>
      <c r="AI8" s="207" t="str">
        <f t="shared" si="19"/>
        <v/>
      </c>
      <c r="AJ8" s="107"/>
      <c r="AK8" s="207" t="str">
        <f t="shared" si="20"/>
        <v/>
      </c>
      <c r="AL8" s="107"/>
      <c r="AM8" s="107"/>
      <c r="AN8" s="207" t="str">
        <f t="shared" si="21"/>
        <v/>
      </c>
      <c r="AO8" s="107"/>
      <c r="AP8" s="207" t="str">
        <f t="shared" si="22"/>
        <v/>
      </c>
      <c r="AQ8" s="107"/>
      <c r="AR8" s="107"/>
      <c r="AS8" s="207" t="str">
        <f t="shared" si="23"/>
        <v/>
      </c>
      <c r="AT8" s="108"/>
      <c r="AU8" s="108"/>
      <c r="AV8" s="108"/>
      <c r="AW8" s="108"/>
      <c r="AX8" s="108"/>
      <c r="AY8" s="108"/>
      <c r="AZ8" s="108"/>
      <c r="BA8" s="108"/>
      <c r="BB8" s="109"/>
      <c r="BC8" s="109"/>
      <c r="BD8" s="109"/>
      <c r="BE8" s="119"/>
      <c r="BF8" s="119"/>
      <c r="BG8" s="119"/>
      <c r="BH8" s="119"/>
    </row>
    <row r="9" spans="1:115" s="76" customFormat="1" collapsed="1" x14ac:dyDescent="0.2">
      <c r="A9" s="124"/>
      <c r="B9" s="207" t="str">
        <f t="shared" si="12"/>
        <v/>
      </c>
      <c r="C9" s="73"/>
      <c r="D9" s="228"/>
      <c r="E9" s="229"/>
      <c r="F9" s="229"/>
      <c r="G9" s="229"/>
      <c r="H9" s="229"/>
      <c r="I9" s="229"/>
      <c r="J9" s="229"/>
      <c r="K9" s="229"/>
      <c r="L9" s="229"/>
      <c r="M9" s="229"/>
      <c r="N9" s="229"/>
      <c r="O9" s="230"/>
      <c r="P9" s="104"/>
      <c r="Q9" s="104"/>
      <c r="R9" s="104"/>
      <c r="S9" s="130" t="str">
        <f t="shared" si="13"/>
        <v/>
      </c>
      <c r="T9" s="104"/>
      <c r="U9" s="231"/>
      <c r="V9" s="232"/>
      <c r="W9" s="207" t="str">
        <f t="shared" si="14"/>
        <v/>
      </c>
      <c r="X9" s="295"/>
      <c r="Y9" s="233"/>
      <c r="Z9" s="207" t="str">
        <f t="shared" si="15"/>
        <v/>
      </c>
      <c r="AA9" s="107"/>
      <c r="AB9" s="207" t="str">
        <f t="shared" si="16"/>
        <v/>
      </c>
      <c r="AC9"/>
      <c r="AD9" s="71"/>
      <c r="AE9" s="107"/>
      <c r="AF9" s="207" t="str">
        <f t="shared" si="17"/>
        <v/>
      </c>
      <c r="AG9" s="227" t="str">
        <f t="shared" si="18"/>
        <v/>
      </c>
      <c r="AH9" s="107"/>
      <c r="AI9" s="207" t="str">
        <f t="shared" si="19"/>
        <v/>
      </c>
      <c r="AJ9" s="107"/>
      <c r="AK9" s="207" t="str">
        <f t="shared" si="20"/>
        <v/>
      </c>
      <c r="AL9" s="107"/>
      <c r="AM9" s="107"/>
      <c r="AN9" s="207" t="str">
        <f t="shared" si="21"/>
        <v/>
      </c>
      <c r="AO9" s="107"/>
      <c r="AP9" s="207" t="str">
        <f t="shared" si="22"/>
        <v/>
      </c>
      <c r="AQ9" s="107"/>
      <c r="AR9" s="107"/>
      <c r="AS9" s="207" t="str">
        <f t="shared" si="23"/>
        <v/>
      </c>
      <c r="AT9" s="108"/>
      <c r="AU9" s="108"/>
      <c r="AV9" s="108"/>
      <c r="AW9" s="108"/>
      <c r="AX9" s="108"/>
      <c r="AY9" s="108"/>
      <c r="AZ9" s="108"/>
      <c r="BA9" s="108"/>
      <c r="BB9" s="109"/>
      <c r="BC9" s="109"/>
      <c r="BD9" s="109"/>
      <c r="BE9" s="119"/>
      <c r="BF9" s="119"/>
      <c r="BG9" s="119"/>
      <c r="BH9" s="119"/>
    </row>
    <row r="10" spans="1:115" s="76" customFormat="1" collapsed="1" x14ac:dyDescent="0.2">
      <c r="A10" s="124"/>
      <c r="B10" s="207" t="str">
        <f t="shared" si="12"/>
        <v/>
      </c>
      <c r="C10" s="73"/>
      <c r="D10" s="228"/>
      <c r="E10" s="229"/>
      <c r="F10" s="229"/>
      <c r="G10" s="229"/>
      <c r="H10" s="229"/>
      <c r="I10" s="229"/>
      <c r="J10" s="229"/>
      <c r="K10" s="229"/>
      <c r="L10" s="229"/>
      <c r="M10" s="229"/>
      <c r="N10" s="229"/>
      <c r="O10" s="230"/>
      <c r="P10" s="104"/>
      <c r="Q10" s="104"/>
      <c r="R10" s="104"/>
      <c r="S10" s="130" t="str">
        <f t="shared" si="13"/>
        <v/>
      </c>
      <c r="T10" s="104"/>
      <c r="U10" s="231"/>
      <c r="V10" s="232"/>
      <c r="W10" s="207" t="str">
        <f t="shared" si="14"/>
        <v/>
      </c>
      <c r="X10" s="295"/>
      <c r="Y10" s="233"/>
      <c r="Z10" s="207" t="str">
        <f t="shared" si="15"/>
        <v/>
      </c>
      <c r="AA10" s="107"/>
      <c r="AB10" s="207" t="str">
        <f t="shared" si="16"/>
        <v/>
      </c>
      <c r="AC10"/>
      <c r="AD10" s="71"/>
      <c r="AE10" s="107"/>
      <c r="AF10" s="207" t="str">
        <f t="shared" si="17"/>
        <v/>
      </c>
      <c r="AG10" s="227" t="str">
        <f t="shared" si="18"/>
        <v/>
      </c>
      <c r="AH10" s="107"/>
      <c r="AI10" s="207" t="str">
        <f t="shared" si="19"/>
        <v/>
      </c>
      <c r="AJ10" s="107"/>
      <c r="AK10" s="207" t="str">
        <f t="shared" si="20"/>
        <v/>
      </c>
      <c r="AL10" s="107"/>
      <c r="AM10" s="107"/>
      <c r="AN10" s="207" t="str">
        <f t="shared" si="21"/>
        <v/>
      </c>
      <c r="AO10" s="107"/>
      <c r="AP10" s="207" t="str">
        <f t="shared" si="22"/>
        <v/>
      </c>
      <c r="AQ10" s="107"/>
      <c r="AR10" s="107"/>
      <c r="AS10" s="207" t="str">
        <f t="shared" si="23"/>
        <v/>
      </c>
      <c r="AT10" s="108"/>
      <c r="AU10" s="108"/>
      <c r="AV10" s="108"/>
      <c r="AW10" s="108"/>
      <c r="AX10" s="108"/>
      <c r="AY10" s="108"/>
      <c r="AZ10" s="108"/>
      <c r="BA10" s="108"/>
      <c r="BB10" s="109"/>
      <c r="BC10" s="109"/>
      <c r="BD10" s="109"/>
      <c r="BE10" s="119"/>
      <c r="BF10" s="119"/>
      <c r="BG10" s="119"/>
      <c r="BH10" s="119"/>
    </row>
    <row r="11" spans="1:115" s="76" customFormat="1" collapsed="1" x14ac:dyDescent="0.2">
      <c r="A11" s="124"/>
      <c r="B11" s="207" t="str">
        <f t="shared" si="12"/>
        <v/>
      </c>
      <c r="C11" s="73"/>
      <c r="D11" s="228"/>
      <c r="E11" s="229"/>
      <c r="F11" s="229"/>
      <c r="G11" s="229"/>
      <c r="H11" s="229"/>
      <c r="I11" s="229"/>
      <c r="J11" s="229"/>
      <c r="K11" s="229"/>
      <c r="L11" s="229"/>
      <c r="M11" s="229"/>
      <c r="N11" s="229"/>
      <c r="O11" s="230"/>
      <c r="P11" s="104"/>
      <c r="Q11" s="104"/>
      <c r="R11" s="104"/>
      <c r="S11" s="130" t="str">
        <f t="shared" si="13"/>
        <v/>
      </c>
      <c r="T11" s="104"/>
      <c r="U11" s="231"/>
      <c r="V11" s="232"/>
      <c r="W11" s="207" t="str">
        <f t="shared" si="14"/>
        <v/>
      </c>
      <c r="X11" s="295"/>
      <c r="Y11" s="233"/>
      <c r="Z11" s="207" t="str">
        <f t="shared" si="15"/>
        <v/>
      </c>
      <c r="AA11" s="107"/>
      <c r="AB11" s="207" t="str">
        <f t="shared" si="16"/>
        <v/>
      </c>
      <c r="AC11"/>
      <c r="AD11" s="71"/>
      <c r="AE11" s="107"/>
      <c r="AF11" s="207" t="str">
        <f t="shared" si="17"/>
        <v/>
      </c>
      <c r="AG11" s="227" t="str">
        <f t="shared" si="18"/>
        <v/>
      </c>
      <c r="AH11" s="107"/>
      <c r="AI11" s="207" t="str">
        <f t="shared" si="19"/>
        <v/>
      </c>
      <c r="AJ11" s="107"/>
      <c r="AK11" s="207" t="str">
        <f t="shared" si="20"/>
        <v/>
      </c>
      <c r="AL11" s="107"/>
      <c r="AM11" s="107"/>
      <c r="AN11" s="207" t="str">
        <f t="shared" si="21"/>
        <v/>
      </c>
      <c r="AO11" s="107"/>
      <c r="AP11" s="207" t="str">
        <f t="shared" si="22"/>
        <v/>
      </c>
      <c r="AQ11" s="107"/>
      <c r="AR11" s="107"/>
      <c r="AS11" s="207" t="str">
        <f t="shared" si="23"/>
        <v/>
      </c>
      <c r="AT11" s="108"/>
      <c r="AU11" s="108"/>
      <c r="AV11" s="108"/>
      <c r="AW11" s="108"/>
      <c r="AX11" s="108"/>
      <c r="AY11" s="108"/>
      <c r="AZ11" s="108"/>
      <c r="BA11" s="108"/>
      <c r="BB11" s="109"/>
      <c r="BC11" s="109"/>
      <c r="BD11" s="109"/>
      <c r="BE11" s="119"/>
      <c r="BF11" s="119"/>
      <c r="BG11" s="119"/>
      <c r="BH11" s="119"/>
    </row>
    <row r="12" spans="1:115" s="76" customFormat="1" collapsed="1" x14ac:dyDescent="0.2">
      <c r="A12" s="124"/>
      <c r="B12" s="207" t="str">
        <f t="shared" si="12"/>
        <v/>
      </c>
      <c r="C12" s="73"/>
      <c r="D12" s="228"/>
      <c r="E12" s="229"/>
      <c r="F12" s="229"/>
      <c r="G12" s="229"/>
      <c r="H12" s="229"/>
      <c r="I12" s="229"/>
      <c r="J12" s="229"/>
      <c r="K12" s="229"/>
      <c r="L12" s="229"/>
      <c r="M12" s="229"/>
      <c r="N12" s="229"/>
      <c r="O12" s="230"/>
      <c r="P12" s="104"/>
      <c r="Q12" s="104"/>
      <c r="R12" s="104"/>
      <c r="S12" s="130" t="str">
        <f t="shared" si="13"/>
        <v/>
      </c>
      <c r="T12" s="104"/>
      <c r="U12" s="231"/>
      <c r="V12" s="232"/>
      <c r="W12" s="207" t="str">
        <f t="shared" si="14"/>
        <v/>
      </c>
      <c r="X12" s="295"/>
      <c r="Y12" s="233"/>
      <c r="Z12" s="207" t="str">
        <f t="shared" si="15"/>
        <v/>
      </c>
      <c r="AA12" s="107"/>
      <c r="AB12" s="207" t="str">
        <f t="shared" si="16"/>
        <v/>
      </c>
      <c r="AC12"/>
      <c r="AD12" s="71"/>
      <c r="AE12" s="107"/>
      <c r="AF12" s="207" t="str">
        <f t="shared" si="17"/>
        <v/>
      </c>
      <c r="AG12" s="227" t="str">
        <f t="shared" si="18"/>
        <v/>
      </c>
      <c r="AH12" s="107"/>
      <c r="AI12" s="207" t="str">
        <f t="shared" si="19"/>
        <v/>
      </c>
      <c r="AJ12" s="107"/>
      <c r="AK12" s="207" t="str">
        <f t="shared" si="20"/>
        <v/>
      </c>
      <c r="AL12" s="107"/>
      <c r="AM12" s="107"/>
      <c r="AN12" s="207" t="str">
        <f t="shared" si="21"/>
        <v/>
      </c>
      <c r="AO12" s="107"/>
      <c r="AP12" s="207" t="str">
        <f t="shared" si="22"/>
        <v/>
      </c>
      <c r="AQ12" s="107"/>
      <c r="AR12" s="107"/>
      <c r="AS12" s="207" t="str">
        <f t="shared" si="23"/>
        <v/>
      </c>
      <c r="AT12" s="108"/>
      <c r="AU12" s="108"/>
      <c r="AV12" s="108"/>
      <c r="AW12" s="108"/>
      <c r="AX12" s="108"/>
      <c r="AY12" s="108"/>
      <c r="AZ12" s="108"/>
      <c r="BA12" s="108"/>
      <c r="BB12" s="109"/>
      <c r="BC12" s="109"/>
      <c r="BD12" s="109"/>
      <c r="BE12" s="119"/>
      <c r="BF12" s="119"/>
      <c r="BG12" s="119"/>
      <c r="BH12" s="119"/>
    </row>
    <row r="13" spans="1:115" s="76" customFormat="1" collapsed="1" x14ac:dyDescent="0.2">
      <c r="A13" s="124"/>
      <c r="B13" s="207" t="str">
        <f t="shared" si="12"/>
        <v/>
      </c>
      <c r="C13" s="73"/>
      <c r="D13" s="228"/>
      <c r="E13" s="229"/>
      <c r="F13" s="229"/>
      <c r="G13" s="229"/>
      <c r="H13" s="229"/>
      <c r="I13" s="229"/>
      <c r="J13" s="229"/>
      <c r="K13" s="229"/>
      <c r="L13" s="229"/>
      <c r="M13" s="229"/>
      <c r="N13" s="229"/>
      <c r="O13" s="230"/>
      <c r="P13" s="104"/>
      <c r="Q13" s="104"/>
      <c r="R13" s="104"/>
      <c r="S13" s="130" t="str">
        <f t="shared" si="13"/>
        <v/>
      </c>
      <c r="T13" s="104"/>
      <c r="U13" s="231"/>
      <c r="V13" s="232"/>
      <c r="W13" s="207" t="str">
        <f t="shared" si="14"/>
        <v/>
      </c>
      <c r="X13" s="295"/>
      <c r="Y13" s="233"/>
      <c r="Z13" s="207" t="str">
        <f t="shared" si="15"/>
        <v/>
      </c>
      <c r="AA13" s="107"/>
      <c r="AB13" s="207" t="str">
        <f t="shared" si="16"/>
        <v/>
      </c>
      <c r="AC13"/>
      <c r="AD13" s="71"/>
      <c r="AE13" s="107"/>
      <c r="AF13" s="207" t="str">
        <f t="shared" si="17"/>
        <v/>
      </c>
      <c r="AG13" s="227" t="str">
        <f t="shared" si="18"/>
        <v/>
      </c>
      <c r="AH13" s="107"/>
      <c r="AI13" s="207" t="str">
        <f t="shared" si="19"/>
        <v/>
      </c>
      <c r="AJ13" s="107"/>
      <c r="AK13" s="207" t="str">
        <f t="shared" si="20"/>
        <v/>
      </c>
      <c r="AL13" s="107"/>
      <c r="AM13" s="107"/>
      <c r="AN13" s="207" t="str">
        <f t="shared" si="21"/>
        <v/>
      </c>
      <c r="AO13" s="107"/>
      <c r="AP13" s="207" t="str">
        <f t="shared" si="22"/>
        <v/>
      </c>
      <c r="AQ13" s="107"/>
      <c r="AR13" s="107"/>
      <c r="AS13" s="207" t="str">
        <f t="shared" si="23"/>
        <v/>
      </c>
      <c r="AT13" s="108"/>
      <c r="AU13" s="108"/>
      <c r="AV13" s="108"/>
      <c r="AW13" s="108"/>
      <c r="AX13" s="108"/>
      <c r="AY13" s="108"/>
      <c r="AZ13" s="108"/>
      <c r="BA13" s="108"/>
      <c r="BB13" s="109"/>
      <c r="BC13" s="109"/>
      <c r="BD13" s="109"/>
      <c r="BE13" s="119"/>
      <c r="BF13" s="119"/>
      <c r="BG13" s="119"/>
      <c r="BH13" s="119"/>
    </row>
    <row r="14" spans="1:115" s="76" customFormat="1" collapsed="1" x14ac:dyDescent="0.2">
      <c r="A14" s="124"/>
      <c r="B14" s="207" t="str">
        <f t="shared" si="12"/>
        <v/>
      </c>
      <c r="C14" s="73"/>
      <c r="D14" s="228"/>
      <c r="E14" s="229"/>
      <c r="F14" s="229"/>
      <c r="G14" s="229"/>
      <c r="H14" s="229"/>
      <c r="I14" s="229"/>
      <c r="J14" s="229"/>
      <c r="K14" s="229"/>
      <c r="L14" s="229"/>
      <c r="M14" s="229"/>
      <c r="N14" s="229"/>
      <c r="O14" s="230"/>
      <c r="P14" s="104"/>
      <c r="Q14" s="104"/>
      <c r="R14" s="104"/>
      <c r="S14" s="130" t="str">
        <f t="shared" si="13"/>
        <v/>
      </c>
      <c r="T14" s="104"/>
      <c r="U14" s="231"/>
      <c r="V14" s="232"/>
      <c r="W14" s="207" t="str">
        <f t="shared" si="14"/>
        <v/>
      </c>
      <c r="X14" s="295"/>
      <c r="Y14" s="233"/>
      <c r="Z14" s="207" t="str">
        <f t="shared" si="15"/>
        <v/>
      </c>
      <c r="AA14" s="107"/>
      <c r="AB14" s="207" t="str">
        <f t="shared" si="16"/>
        <v/>
      </c>
      <c r="AC14"/>
      <c r="AD14" s="71"/>
      <c r="AE14" s="107"/>
      <c r="AF14" s="207" t="str">
        <f t="shared" si="17"/>
        <v/>
      </c>
      <c r="AG14" s="227" t="str">
        <f t="shared" si="18"/>
        <v/>
      </c>
      <c r="AH14" s="107"/>
      <c r="AI14" s="207" t="str">
        <f t="shared" si="19"/>
        <v/>
      </c>
      <c r="AJ14" s="107"/>
      <c r="AK14" s="207" t="str">
        <f t="shared" si="20"/>
        <v/>
      </c>
      <c r="AL14" s="107"/>
      <c r="AM14" s="107"/>
      <c r="AN14" s="207" t="str">
        <f t="shared" si="21"/>
        <v/>
      </c>
      <c r="AO14" s="107"/>
      <c r="AP14" s="207" t="str">
        <f t="shared" si="22"/>
        <v/>
      </c>
      <c r="AQ14" s="107"/>
      <c r="AR14" s="107"/>
      <c r="AS14" s="207" t="str">
        <f t="shared" si="23"/>
        <v/>
      </c>
      <c r="AT14" s="108"/>
      <c r="AU14" s="108"/>
      <c r="AV14" s="108"/>
      <c r="AW14" s="108"/>
      <c r="AX14" s="108"/>
      <c r="AY14" s="108"/>
      <c r="AZ14" s="108"/>
      <c r="BA14" s="108"/>
      <c r="BB14" s="109"/>
      <c r="BC14" s="109"/>
      <c r="BD14" s="109"/>
      <c r="BE14" s="119"/>
      <c r="BF14" s="119"/>
      <c r="BG14" s="119"/>
      <c r="BH14" s="119"/>
    </row>
    <row r="15" spans="1:115" s="76" customFormat="1" collapsed="1" x14ac:dyDescent="0.2">
      <c r="A15" s="124"/>
      <c r="B15" s="207" t="str">
        <f t="shared" si="12"/>
        <v/>
      </c>
      <c r="C15" s="73"/>
      <c r="D15" s="228"/>
      <c r="E15" s="229"/>
      <c r="F15" s="229"/>
      <c r="G15" s="229"/>
      <c r="H15" s="229"/>
      <c r="I15" s="229"/>
      <c r="J15" s="229"/>
      <c r="K15" s="229"/>
      <c r="L15" s="229"/>
      <c r="M15" s="229"/>
      <c r="N15" s="229"/>
      <c r="O15" s="230"/>
      <c r="P15" s="104"/>
      <c r="Q15" s="104"/>
      <c r="R15" s="104"/>
      <c r="S15" s="130" t="str">
        <f t="shared" si="13"/>
        <v/>
      </c>
      <c r="T15" s="104"/>
      <c r="U15" s="231"/>
      <c r="V15" s="232"/>
      <c r="W15" s="207" t="str">
        <f t="shared" si="14"/>
        <v/>
      </c>
      <c r="X15" s="295"/>
      <c r="Y15" s="233"/>
      <c r="Z15" s="207" t="str">
        <f t="shared" si="15"/>
        <v/>
      </c>
      <c r="AA15" s="107"/>
      <c r="AB15" s="207" t="str">
        <f t="shared" si="16"/>
        <v/>
      </c>
      <c r="AC15"/>
      <c r="AD15" s="71"/>
      <c r="AE15" s="107"/>
      <c r="AF15" s="207" t="str">
        <f t="shared" si="17"/>
        <v/>
      </c>
      <c r="AG15" s="227" t="str">
        <f t="shared" si="18"/>
        <v/>
      </c>
      <c r="AH15" s="107"/>
      <c r="AI15" s="207" t="str">
        <f t="shared" si="19"/>
        <v/>
      </c>
      <c r="AJ15" s="107"/>
      <c r="AK15" s="207" t="str">
        <f t="shared" si="20"/>
        <v/>
      </c>
      <c r="AL15" s="107"/>
      <c r="AM15" s="107"/>
      <c r="AN15" s="207" t="str">
        <f t="shared" si="21"/>
        <v/>
      </c>
      <c r="AO15" s="107"/>
      <c r="AP15" s="207" t="str">
        <f t="shared" si="22"/>
        <v/>
      </c>
      <c r="AQ15" s="107"/>
      <c r="AR15" s="107"/>
      <c r="AS15" s="207" t="str">
        <f t="shared" si="23"/>
        <v/>
      </c>
      <c r="AT15" s="108"/>
      <c r="AU15" s="108"/>
      <c r="AV15" s="108"/>
      <c r="AW15" s="108"/>
      <c r="AX15" s="108"/>
      <c r="AY15" s="108"/>
      <c r="AZ15" s="108"/>
      <c r="BA15" s="108"/>
      <c r="BB15" s="109"/>
      <c r="BC15" s="109"/>
      <c r="BD15" s="109"/>
      <c r="BE15" s="119"/>
      <c r="BF15" s="119"/>
      <c r="BG15" s="119"/>
      <c r="BH15" s="119"/>
    </row>
    <row r="16" spans="1:115" s="76" customFormat="1" collapsed="1" x14ac:dyDescent="0.2">
      <c r="A16" s="124"/>
      <c r="B16" s="207" t="str">
        <f t="shared" si="12"/>
        <v/>
      </c>
      <c r="C16" s="73"/>
      <c r="D16" s="228"/>
      <c r="E16" s="229"/>
      <c r="F16" s="229"/>
      <c r="G16" s="229"/>
      <c r="H16" s="229"/>
      <c r="I16" s="229"/>
      <c r="J16" s="229"/>
      <c r="K16" s="229"/>
      <c r="L16" s="229"/>
      <c r="M16" s="229"/>
      <c r="N16" s="229"/>
      <c r="O16" s="230"/>
      <c r="P16" s="104"/>
      <c r="Q16" s="104"/>
      <c r="R16" s="104"/>
      <c r="S16" s="130" t="str">
        <f t="shared" si="13"/>
        <v/>
      </c>
      <c r="T16" s="104"/>
      <c r="U16" s="231"/>
      <c r="V16" s="232"/>
      <c r="W16" s="207" t="str">
        <f t="shared" si="14"/>
        <v/>
      </c>
      <c r="X16" s="295"/>
      <c r="Y16" s="233"/>
      <c r="Z16" s="207" t="str">
        <f t="shared" si="15"/>
        <v/>
      </c>
      <c r="AA16" s="107"/>
      <c r="AB16" s="207" t="str">
        <f t="shared" si="16"/>
        <v/>
      </c>
      <c r="AC16"/>
      <c r="AD16" s="71"/>
      <c r="AE16" s="107"/>
      <c r="AF16" s="207" t="str">
        <f t="shared" si="17"/>
        <v/>
      </c>
      <c r="AG16" s="227" t="str">
        <f t="shared" si="18"/>
        <v/>
      </c>
      <c r="AH16" s="107"/>
      <c r="AI16" s="207" t="str">
        <f t="shared" si="19"/>
        <v/>
      </c>
      <c r="AJ16" s="107"/>
      <c r="AK16" s="207" t="str">
        <f t="shared" si="20"/>
        <v/>
      </c>
      <c r="AL16" s="107"/>
      <c r="AM16" s="107"/>
      <c r="AN16" s="207" t="str">
        <f t="shared" si="21"/>
        <v/>
      </c>
      <c r="AO16" s="107"/>
      <c r="AP16" s="207" t="str">
        <f t="shared" si="22"/>
        <v/>
      </c>
      <c r="AQ16" s="107"/>
      <c r="AR16" s="107"/>
      <c r="AS16" s="207" t="str">
        <f t="shared" si="23"/>
        <v/>
      </c>
      <c r="AT16" s="108"/>
      <c r="AU16" s="108"/>
      <c r="AV16" s="108"/>
      <c r="AW16" s="108"/>
      <c r="AX16" s="108"/>
      <c r="AY16" s="108"/>
      <c r="AZ16" s="108"/>
      <c r="BA16" s="108"/>
      <c r="BB16" s="109"/>
      <c r="BC16" s="109"/>
      <c r="BD16" s="109"/>
      <c r="BE16" s="119"/>
      <c r="BF16" s="119"/>
      <c r="BG16" s="119"/>
      <c r="BH16" s="119"/>
    </row>
    <row r="17" spans="1:60" s="76" customFormat="1" collapsed="1" x14ac:dyDescent="0.2">
      <c r="A17" s="124"/>
      <c r="B17" s="207" t="str">
        <f t="shared" si="12"/>
        <v/>
      </c>
      <c r="C17" s="73"/>
      <c r="D17" s="228"/>
      <c r="E17" s="229"/>
      <c r="F17" s="229"/>
      <c r="G17" s="229"/>
      <c r="H17" s="229"/>
      <c r="I17" s="229"/>
      <c r="J17" s="229"/>
      <c r="K17" s="229"/>
      <c r="L17" s="229"/>
      <c r="M17" s="229"/>
      <c r="N17" s="229"/>
      <c r="O17" s="230"/>
      <c r="P17" s="104"/>
      <c r="Q17" s="104"/>
      <c r="R17" s="104"/>
      <c r="S17" s="130" t="str">
        <f t="shared" si="13"/>
        <v/>
      </c>
      <c r="T17" s="104"/>
      <c r="U17" s="231"/>
      <c r="V17" s="232"/>
      <c r="W17" s="207" t="str">
        <f t="shared" si="14"/>
        <v/>
      </c>
      <c r="X17" s="295"/>
      <c r="Y17" s="233"/>
      <c r="Z17" s="207" t="str">
        <f t="shared" si="15"/>
        <v/>
      </c>
      <c r="AA17" s="107"/>
      <c r="AB17" s="207" t="str">
        <f t="shared" si="16"/>
        <v/>
      </c>
      <c r="AC17"/>
      <c r="AD17" s="71"/>
      <c r="AE17" s="107"/>
      <c r="AF17" s="207" t="str">
        <f t="shared" si="17"/>
        <v/>
      </c>
      <c r="AG17" s="227" t="str">
        <f t="shared" si="18"/>
        <v/>
      </c>
      <c r="AH17" s="107"/>
      <c r="AI17" s="207" t="str">
        <f t="shared" si="19"/>
        <v/>
      </c>
      <c r="AJ17" s="107"/>
      <c r="AK17" s="207" t="str">
        <f t="shared" si="20"/>
        <v/>
      </c>
      <c r="AL17" s="107"/>
      <c r="AM17" s="107"/>
      <c r="AN17" s="207" t="str">
        <f t="shared" si="21"/>
        <v/>
      </c>
      <c r="AO17" s="107"/>
      <c r="AP17" s="207" t="str">
        <f t="shared" si="22"/>
        <v/>
      </c>
      <c r="AQ17" s="107"/>
      <c r="AR17" s="107"/>
      <c r="AS17" s="207" t="str">
        <f t="shared" si="23"/>
        <v/>
      </c>
      <c r="AT17" s="108"/>
      <c r="AU17" s="108"/>
      <c r="AV17" s="108"/>
      <c r="AW17" s="108"/>
      <c r="AX17" s="108"/>
      <c r="AY17" s="108"/>
      <c r="AZ17" s="108"/>
      <c r="BA17" s="108"/>
      <c r="BB17" s="109"/>
      <c r="BC17" s="109"/>
      <c r="BD17" s="109"/>
      <c r="BE17" s="119"/>
      <c r="BF17" s="119"/>
      <c r="BG17" s="119"/>
      <c r="BH17" s="119"/>
    </row>
    <row r="18" spans="1:60" s="76" customFormat="1" collapsed="1" x14ac:dyDescent="0.2">
      <c r="A18" s="124"/>
      <c r="B18" s="207" t="str">
        <f t="shared" si="12"/>
        <v/>
      </c>
      <c r="C18" s="73"/>
      <c r="D18" s="228"/>
      <c r="E18" s="229"/>
      <c r="F18" s="229"/>
      <c r="G18" s="229"/>
      <c r="H18" s="229"/>
      <c r="I18" s="229"/>
      <c r="J18" s="229"/>
      <c r="K18" s="229"/>
      <c r="L18" s="229"/>
      <c r="M18" s="229"/>
      <c r="N18" s="229"/>
      <c r="O18" s="230"/>
      <c r="P18" s="104"/>
      <c r="Q18" s="104"/>
      <c r="R18" s="104"/>
      <c r="S18" s="130" t="str">
        <f t="shared" si="13"/>
        <v/>
      </c>
      <c r="T18" s="104"/>
      <c r="U18" s="231"/>
      <c r="V18" s="232"/>
      <c r="W18" s="207" t="str">
        <f t="shared" si="14"/>
        <v/>
      </c>
      <c r="X18" s="295"/>
      <c r="Y18" s="233"/>
      <c r="Z18" s="207" t="str">
        <f t="shared" si="15"/>
        <v/>
      </c>
      <c r="AA18" s="107"/>
      <c r="AB18" s="207" t="str">
        <f t="shared" si="16"/>
        <v/>
      </c>
      <c r="AC18"/>
      <c r="AD18" s="71"/>
      <c r="AE18" s="107"/>
      <c r="AF18" s="207" t="str">
        <f t="shared" si="17"/>
        <v/>
      </c>
      <c r="AG18" s="227" t="str">
        <f t="shared" si="18"/>
        <v/>
      </c>
      <c r="AH18" s="107"/>
      <c r="AI18" s="207" t="str">
        <f t="shared" si="19"/>
        <v/>
      </c>
      <c r="AJ18" s="107"/>
      <c r="AK18" s="207" t="str">
        <f t="shared" si="20"/>
        <v/>
      </c>
      <c r="AL18" s="107"/>
      <c r="AM18" s="107"/>
      <c r="AN18" s="207" t="str">
        <f t="shared" si="21"/>
        <v/>
      </c>
      <c r="AO18" s="107"/>
      <c r="AP18" s="207" t="str">
        <f t="shared" si="22"/>
        <v/>
      </c>
      <c r="AQ18" s="107"/>
      <c r="AR18" s="107"/>
      <c r="AS18" s="207" t="str">
        <f t="shared" si="23"/>
        <v/>
      </c>
      <c r="AT18" s="108"/>
      <c r="AU18" s="108"/>
      <c r="AV18" s="108"/>
      <c r="AW18" s="108"/>
      <c r="AX18" s="108"/>
      <c r="AY18" s="108"/>
      <c r="AZ18" s="108"/>
      <c r="BA18" s="108"/>
      <c r="BB18" s="109"/>
      <c r="BC18" s="109"/>
      <c r="BD18" s="109"/>
      <c r="BE18" s="119"/>
      <c r="BF18" s="119"/>
      <c r="BG18" s="119"/>
      <c r="BH18" s="119"/>
    </row>
    <row r="19" spans="1:60" s="76" customFormat="1" collapsed="1" x14ac:dyDescent="0.2">
      <c r="A19" s="124"/>
      <c r="B19" s="207" t="str">
        <f t="shared" si="12"/>
        <v/>
      </c>
      <c r="C19" s="73"/>
      <c r="D19" s="228"/>
      <c r="E19" s="229"/>
      <c r="F19" s="229"/>
      <c r="G19" s="229"/>
      <c r="H19" s="229"/>
      <c r="I19" s="229"/>
      <c r="J19" s="229"/>
      <c r="K19" s="229"/>
      <c r="L19" s="229"/>
      <c r="M19" s="229"/>
      <c r="N19" s="229"/>
      <c r="O19" s="230"/>
      <c r="P19" s="104"/>
      <c r="Q19" s="104"/>
      <c r="R19" s="104"/>
      <c r="S19" s="130" t="str">
        <f t="shared" si="13"/>
        <v/>
      </c>
      <c r="T19" s="104"/>
      <c r="U19" s="231"/>
      <c r="V19" s="232"/>
      <c r="W19" s="207" t="str">
        <f t="shared" si="14"/>
        <v/>
      </c>
      <c r="X19" s="295"/>
      <c r="Y19" s="233"/>
      <c r="Z19" s="207" t="str">
        <f t="shared" si="15"/>
        <v/>
      </c>
      <c r="AA19" s="107"/>
      <c r="AB19" s="207" t="str">
        <f t="shared" si="16"/>
        <v/>
      </c>
      <c r="AC19"/>
      <c r="AD19" s="71"/>
      <c r="AE19" s="107"/>
      <c r="AF19" s="207" t="str">
        <f t="shared" si="17"/>
        <v/>
      </c>
      <c r="AG19" s="227" t="str">
        <f t="shared" si="18"/>
        <v/>
      </c>
      <c r="AH19" s="107"/>
      <c r="AI19" s="207" t="str">
        <f t="shared" si="19"/>
        <v/>
      </c>
      <c r="AJ19" s="107"/>
      <c r="AK19" s="207" t="str">
        <f t="shared" si="20"/>
        <v/>
      </c>
      <c r="AL19" s="107"/>
      <c r="AM19" s="107"/>
      <c r="AN19" s="207" t="str">
        <f t="shared" si="21"/>
        <v/>
      </c>
      <c r="AO19" s="107"/>
      <c r="AP19" s="207" t="str">
        <f t="shared" si="22"/>
        <v/>
      </c>
      <c r="AQ19" s="107"/>
      <c r="AR19" s="107"/>
      <c r="AS19" s="207" t="str">
        <f t="shared" si="23"/>
        <v/>
      </c>
      <c r="AT19" s="108"/>
      <c r="AU19" s="108"/>
      <c r="AV19" s="108"/>
      <c r="AW19" s="108"/>
      <c r="AX19" s="108"/>
      <c r="AY19" s="108"/>
      <c r="AZ19" s="108"/>
      <c r="BA19" s="108"/>
      <c r="BB19" s="109"/>
      <c r="BC19" s="109"/>
      <c r="BD19" s="109"/>
      <c r="BE19" s="119"/>
      <c r="BF19" s="119"/>
      <c r="BG19" s="119"/>
      <c r="BH19" s="119"/>
    </row>
    <row r="20" spans="1:60" s="76" customFormat="1" collapsed="1" x14ac:dyDescent="0.2">
      <c r="A20" s="124"/>
      <c r="B20" s="207" t="str">
        <f t="shared" si="12"/>
        <v/>
      </c>
      <c r="C20" s="73"/>
      <c r="D20" s="228"/>
      <c r="E20" s="229"/>
      <c r="F20" s="229"/>
      <c r="G20" s="229"/>
      <c r="H20" s="229"/>
      <c r="I20" s="229"/>
      <c r="J20" s="229"/>
      <c r="K20" s="229"/>
      <c r="L20" s="229"/>
      <c r="M20" s="229"/>
      <c r="N20" s="229"/>
      <c r="O20" s="230"/>
      <c r="P20" s="104"/>
      <c r="Q20" s="104"/>
      <c r="R20" s="104"/>
      <c r="S20" s="130" t="str">
        <f t="shared" si="13"/>
        <v/>
      </c>
      <c r="T20" s="104"/>
      <c r="U20" s="231"/>
      <c r="V20" s="232"/>
      <c r="W20" s="207" t="str">
        <f t="shared" si="14"/>
        <v/>
      </c>
      <c r="X20" s="295"/>
      <c r="Y20" s="233"/>
      <c r="Z20" s="207" t="str">
        <f t="shared" si="15"/>
        <v/>
      </c>
      <c r="AA20" s="107"/>
      <c r="AB20" s="207" t="str">
        <f t="shared" si="16"/>
        <v/>
      </c>
      <c r="AC20"/>
      <c r="AD20" s="71"/>
      <c r="AE20" s="107"/>
      <c r="AF20" s="207" t="str">
        <f t="shared" si="17"/>
        <v/>
      </c>
      <c r="AG20" s="227" t="str">
        <f t="shared" si="18"/>
        <v/>
      </c>
      <c r="AH20" s="107"/>
      <c r="AI20" s="207" t="str">
        <f t="shared" si="19"/>
        <v/>
      </c>
      <c r="AJ20" s="107"/>
      <c r="AK20" s="207" t="str">
        <f t="shared" si="20"/>
        <v/>
      </c>
      <c r="AL20" s="107"/>
      <c r="AM20" s="107"/>
      <c r="AN20" s="207" t="str">
        <f t="shared" si="21"/>
        <v/>
      </c>
      <c r="AO20" s="107"/>
      <c r="AP20" s="207" t="str">
        <f t="shared" si="22"/>
        <v/>
      </c>
      <c r="AQ20" s="107"/>
      <c r="AR20" s="107"/>
      <c r="AS20" s="207" t="str">
        <f t="shared" si="23"/>
        <v/>
      </c>
      <c r="AT20" s="108"/>
      <c r="AU20" s="108"/>
      <c r="AV20" s="108"/>
      <c r="AW20" s="108"/>
      <c r="AX20" s="108"/>
      <c r="AY20" s="108"/>
      <c r="AZ20" s="108"/>
      <c r="BA20" s="108"/>
      <c r="BB20" s="109"/>
      <c r="BC20" s="109"/>
      <c r="BD20" s="109"/>
      <c r="BE20" s="119"/>
      <c r="BF20" s="119"/>
      <c r="BG20" s="119"/>
      <c r="BH20" s="119"/>
    </row>
    <row r="21" spans="1:60" s="76" customFormat="1" collapsed="1" x14ac:dyDescent="0.2">
      <c r="A21" s="124"/>
      <c r="B21" s="207" t="str">
        <f t="shared" si="12"/>
        <v/>
      </c>
      <c r="C21" s="73"/>
      <c r="D21" s="228"/>
      <c r="E21" s="229"/>
      <c r="F21" s="229"/>
      <c r="G21" s="229"/>
      <c r="H21" s="229"/>
      <c r="I21" s="229"/>
      <c r="J21" s="229"/>
      <c r="K21" s="229"/>
      <c r="L21" s="229"/>
      <c r="M21" s="229"/>
      <c r="N21" s="229"/>
      <c r="O21" s="230"/>
      <c r="P21" s="104"/>
      <c r="Q21" s="104"/>
      <c r="R21" s="104"/>
      <c r="S21" s="130" t="str">
        <f t="shared" si="13"/>
        <v/>
      </c>
      <c r="T21" s="104"/>
      <c r="U21" s="231"/>
      <c r="V21" s="232"/>
      <c r="W21" s="207" t="str">
        <f t="shared" si="14"/>
        <v/>
      </c>
      <c r="X21" s="295"/>
      <c r="Y21" s="233"/>
      <c r="Z21" s="207" t="str">
        <f t="shared" si="15"/>
        <v/>
      </c>
      <c r="AA21" s="107"/>
      <c r="AB21" s="207" t="str">
        <f t="shared" si="16"/>
        <v/>
      </c>
      <c r="AC21"/>
      <c r="AD21" s="71"/>
      <c r="AE21" s="107"/>
      <c r="AF21" s="207" t="str">
        <f t="shared" si="17"/>
        <v/>
      </c>
      <c r="AG21" s="227" t="str">
        <f t="shared" si="18"/>
        <v/>
      </c>
      <c r="AH21" s="107"/>
      <c r="AI21" s="207" t="str">
        <f t="shared" si="19"/>
        <v/>
      </c>
      <c r="AJ21" s="107"/>
      <c r="AK21" s="207" t="str">
        <f t="shared" si="20"/>
        <v/>
      </c>
      <c r="AL21" s="107"/>
      <c r="AM21" s="107"/>
      <c r="AN21" s="207" t="str">
        <f t="shared" si="21"/>
        <v/>
      </c>
      <c r="AO21" s="107"/>
      <c r="AP21" s="207" t="str">
        <f t="shared" si="22"/>
        <v/>
      </c>
      <c r="AQ21" s="107"/>
      <c r="AR21" s="107"/>
      <c r="AS21" s="207" t="str">
        <f t="shared" si="23"/>
        <v/>
      </c>
      <c r="AT21" s="108"/>
      <c r="AU21" s="108"/>
      <c r="AV21" s="108"/>
      <c r="AW21" s="108"/>
      <c r="AX21" s="108"/>
      <c r="AY21" s="108"/>
      <c r="AZ21" s="108"/>
      <c r="BA21" s="108"/>
      <c r="BB21" s="109"/>
      <c r="BC21" s="109"/>
      <c r="BD21" s="109"/>
      <c r="BE21" s="119"/>
      <c r="BF21" s="119"/>
      <c r="BG21" s="119"/>
      <c r="BH21" s="119"/>
    </row>
    <row r="22" spans="1:60" s="76" customFormat="1" collapsed="1" x14ac:dyDescent="0.2">
      <c r="A22" s="124"/>
      <c r="B22" s="207" t="str">
        <f t="shared" si="12"/>
        <v/>
      </c>
      <c r="C22" s="73"/>
      <c r="D22" s="228"/>
      <c r="E22" s="229"/>
      <c r="F22" s="229"/>
      <c r="G22" s="229"/>
      <c r="H22" s="229"/>
      <c r="I22" s="229"/>
      <c r="J22" s="229"/>
      <c r="K22" s="229"/>
      <c r="L22" s="229"/>
      <c r="M22" s="229"/>
      <c r="N22" s="229"/>
      <c r="O22" s="230"/>
      <c r="P22" s="104"/>
      <c r="Q22" s="104"/>
      <c r="R22" s="104"/>
      <c r="S22" s="130" t="str">
        <f t="shared" si="13"/>
        <v/>
      </c>
      <c r="T22" s="104"/>
      <c r="U22" s="231"/>
      <c r="V22" s="232"/>
      <c r="W22" s="207" t="str">
        <f t="shared" si="14"/>
        <v/>
      </c>
      <c r="X22" s="295"/>
      <c r="Y22" s="233"/>
      <c r="Z22" s="207" t="str">
        <f t="shared" si="15"/>
        <v/>
      </c>
      <c r="AA22" s="107"/>
      <c r="AB22" s="207" t="str">
        <f t="shared" si="16"/>
        <v/>
      </c>
      <c r="AC22"/>
      <c r="AD22" s="71"/>
      <c r="AE22" s="107"/>
      <c r="AF22" s="207" t="str">
        <f t="shared" si="17"/>
        <v/>
      </c>
      <c r="AG22" s="227" t="str">
        <f t="shared" si="18"/>
        <v/>
      </c>
      <c r="AH22" s="107"/>
      <c r="AI22" s="207" t="str">
        <f t="shared" si="19"/>
        <v/>
      </c>
      <c r="AJ22" s="107"/>
      <c r="AK22" s="207" t="str">
        <f t="shared" si="20"/>
        <v/>
      </c>
      <c r="AL22" s="107"/>
      <c r="AM22" s="107"/>
      <c r="AN22" s="207" t="str">
        <f t="shared" si="21"/>
        <v/>
      </c>
      <c r="AO22" s="107"/>
      <c r="AP22" s="207" t="str">
        <f t="shared" si="22"/>
        <v/>
      </c>
      <c r="AQ22" s="107"/>
      <c r="AR22" s="107"/>
      <c r="AS22" s="207" t="str">
        <f t="shared" si="23"/>
        <v/>
      </c>
      <c r="AT22" s="108"/>
      <c r="AU22" s="108"/>
      <c r="AV22" s="108"/>
      <c r="AW22" s="108"/>
      <c r="AX22" s="108"/>
      <c r="AY22" s="108"/>
      <c r="AZ22" s="108"/>
      <c r="BA22" s="108"/>
      <c r="BB22" s="109"/>
      <c r="BC22" s="109"/>
      <c r="BD22" s="109"/>
      <c r="BE22" s="119"/>
      <c r="BF22" s="119"/>
      <c r="BG22" s="119"/>
      <c r="BH22" s="119"/>
    </row>
    <row r="23" spans="1:60" s="76" customFormat="1" collapsed="1" x14ac:dyDescent="0.2">
      <c r="A23" s="124"/>
      <c r="B23" s="207" t="str">
        <f t="shared" si="12"/>
        <v/>
      </c>
      <c r="C23" s="73"/>
      <c r="D23" s="228"/>
      <c r="E23" s="229"/>
      <c r="F23" s="229"/>
      <c r="G23" s="229"/>
      <c r="H23" s="229"/>
      <c r="I23" s="229"/>
      <c r="J23" s="229"/>
      <c r="K23" s="229"/>
      <c r="L23" s="229"/>
      <c r="M23" s="229"/>
      <c r="N23" s="229"/>
      <c r="O23" s="230"/>
      <c r="P23" s="104"/>
      <c r="Q23" s="104"/>
      <c r="R23" s="104"/>
      <c r="S23" s="130" t="str">
        <f t="shared" si="13"/>
        <v/>
      </c>
      <c r="T23" s="104"/>
      <c r="U23" s="231"/>
      <c r="V23" s="232"/>
      <c r="W23" s="207" t="str">
        <f t="shared" si="14"/>
        <v/>
      </c>
      <c r="X23" s="295"/>
      <c r="Y23" s="233"/>
      <c r="Z23" s="207" t="str">
        <f t="shared" si="15"/>
        <v/>
      </c>
      <c r="AA23" s="107"/>
      <c r="AB23" s="207" t="str">
        <f t="shared" si="16"/>
        <v/>
      </c>
      <c r="AC23"/>
      <c r="AD23" s="71"/>
      <c r="AE23" s="107"/>
      <c r="AF23" s="207" t="str">
        <f t="shared" si="17"/>
        <v/>
      </c>
      <c r="AG23" s="227" t="str">
        <f t="shared" si="18"/>
        <v/>
      </c>
      <c r="AH23" s="107"/>
      <c r="AI23" s="207" t="str">
        <f t="shared" si="19"/>
        <v/>
      </c>
      <c r="AJ23" s="107"/>
      <c r="AK23" s="207" t="str">
        <f t="shared" si="20"/>
        <v/>
      </c>
      <c r="AL23" s="107"/>
      <c r="AM23" s="107"/>
      <c r="AN23" s="207" t="str">
        <f t="shared" si="21"/>
        <v/>
      </c>
      <c r="AO23" s="107"/>
      <c r="AP23" s="207" t="str">
        <f t="shared" si="22"/>
        <v/>
      </c>
      <c r="AQ23" s="107"/>
      <c r="AR23" s="107"/>
      <c r="AS23" s="207" t="str">
        <f t="shared" si="23"/>
        <v/>
      </c>
      <c r="AT23" s="108"/>
      <c r="AU23" s="108"/>
      <c r="AV23" s="108"/>
      <c r="AW23" s="108"/>
      <c r="AX23" s="108"/>
      <c r="AY23" s="108"/>
      <c r="AZ23" s="108"/>
      <c r="BA23" s="108"/>
      <c r="BB23" s="109"/>
      <c r="BC23" s="109"/>
      <c r="BD23" s="109"/>
      <c r="BE23" s="119"/>
      <c r="BF23" s="119"/>
      <c r="BG23" s="119"/>
      <c r="BH23" s="119"/>
    </row>
    <row r="24" spans="1:60" s="76" customFormat="1" collapsed="1" x14ac:dyDescent="0.2">
      <c r="A24" s="124"/>
      <c r="B24" s="207" t="str">
        <f t="shared" si="12"/>
        <v/>
      </c>
      <c r="C24" s="73"/>
      <c r="D24" s="228"/>
      <c r="E24" s="229"/>
      <c r="F24" s="229"/>
      <c r="G24" s="229"/>
      <c r="H24" s="229"/>
      <c r="I24" s="229"/>
      <c r="J24" s="229"/>
      <c r="K24" s="229"/>
      <c r="L24" s="229"/>
      <c r="M24" s="229"/>
      <c r="N24" s="229"/>
      <c r="O24" s="230"/>
      <c r="P24" s="104"/>
      <c r="Q24" s="104"/>
      <c r="R24" s="104"/>
      <c r="S24" s="130" t="str">
        <f t="shared" si="13"/>
        <v/>
      </c>
      <c r="T24" s="104"/>
      <c r="U24" s="231"/>
      <c r="V24" s="232"/>
      <c r="W24" s="207" t="str">
        <f t="shared" si="14"/>
        <v/>
      </c>
      <c r="X24" s="295"/>
      <c r="Y24" s="233"/>
      <c r="Z24" s="207" t="str">
        <f t="shared" si="15"/>
        <v/>
      </c>
      <c r="AA24" s="107"/>
      <c r="AB24" s="207" t="str">
        <f t="shared" si="16"/>
        <v/>
      </c>
      <c r="AC24"/>
      <c r="AD24" s="71"/>
      <c r="AE24" s="107"/>
      <c r="AF24" s="207" t="str">
        <f t="shared" si="17"/>
        <v/>
      </c>
      <c r="AG24" s="227" t="str">
        <f t="shared" si="18"/>
        <v/>
      </c>
      <c r="AH24" s="107"/>
      <c r="AI24" s="207" t="str">
        <f t="shared" si="19"/>
        <v/>
      </c>
      <c r="AJ24" s="107"/>
      <c r="AK24" s="207" t="str">
        <f t="shared" si="20"/>
        <v/>
      </c>
      <c r="AL24" s="107"/>
      <c r="AM24" s="107"/>
      <c r="AN24" s="207" t="str">
        <f t="shared" si="21"/>
        <v/>
      </c>
      <c r="AO24" s="107"/>
      <c r="AP24" s="207" t="str">
        <f t="shared" si="22"/>
        <v/>
      </c>
      <c r="AQ24" s="107"/>
      <c r="AR24" s="107"/>
      <c r="AS24" s="207" t="str">
        <f t="shared" si="23"/>
        <v/>
      </c>
      <c r="AT24" s="108"/>
      <c r="AU24" s="108"/>
      <c r="AV24" s="108"/>
      <c r="AW24" s="108"/>
      <c r="AX24" s="108"/>
      <c r="AY24" s="108"/>
      <c r="AZ24" s="108"/>
      <c r="BA24" s="108"/>
      <c r="BB24" s="109"/>
      <c r="BC24" s="109"/>
      <c r="BD24" s="109"/>
      <c r="BE24" s="119"/>
      <c r="BF24" s="119"/>
      <c r="BG24" s="119"/>
      <c r="BH24" s="119"/>
    </row>
    <row r="25" spans="1:60" s="76" customFormat="1" collapsed="1" x14ac:dyDescent="0.2">
      <c r="A25" s="124"/>
      <c r="B25" s="207" t="str">
        <f t="shared" si="12"/>
        <v/>
      </c>
      <c r="C25" s="73"/>
      <c r="D25" s="228"/>
      <c r="E25" s="229"/>
      <c r="F25" s="229"/>
      <c r="G25" s="229"/>
      <c r="H25" s="229"/>
      <c r="I25" s="229"/>
      <c r="J25" s="229"/>
      <c r="K25" s="229"/>
      <c r="L25" s="229"/>
      <c r="M25" s="229"/>
      <c r="N25" s="229"/>
      <c r="O25" s="230"/>
      <c r="P25" s="104"/>
      <c r="Q25" s="104"/>
      <c r="R25" s="104"/>
      <c r="S25" s="130" t="str">
        <f t="shared" si="13"/>
        <v/>
      </c>
      <c r="T25" s="104"/>
      <c r="U25" s="231"/>
      <c r="V25" s="232"/>
      <c r="W25" s="207" t="str">
        <f t="shared" si="14"/>
        <v/>
      </c>
      <c r="X25" s="295"/>
      <c r="Y25" s="233"/>
      <c r="Z25" s="207" t="str">
        <f t="shared" si="15"/>
        <v/>
      </c>
      <c r="AA25" s="107"/>
      <c r="AB25" s="207" t="str">
        <f t="shared" si="16"/>
        <v/>
      </c>
      <c r="AC25"/>
      <c r="AD25" s="71"/>
      <c r="AE25" s="107"/>
      <c r="AF25" s="207" t="str">
        <f t="shared" si="17"/>
        <v/>
      </c>
      <c r="AG25" s="227" t="str">
        <f t="shared" si="18"/>
        <v/>
      </c>
      <c r="AH25" s="107"/>
      <c r="AI25" s="207" t="str">
        <f t="shared" si="19"/>
        <v/>
      </c>
      <c r="AJ25" s="107"/>
      <c r="AK25" s="207" t="str">
        <f t="shared" si="20"/>
        <v/>
      </c>
      <c r="AL25" s="107"/>
      <c r="AM25" s="107"/>
      <c r="AN25" s="207" t="str">
        <f t="shared" si="21"/>
        <v/>
      </c>
      <c r="AO25" s="107"/>
      <c r="AP25" s="207" t="str">
        <f t="shared" si="22"/>
        <v/>
      </c>
      <c r="AQ25" s="107"/>
      <c r="AR25" s="107"/>
      <c r="AS25" s="207" t="str">
        <f t="shared" si="23"/>
        <v/>
      </c>
      <c r="AT25" s="108"/>
      <c r="AU25" s="108"/>
      <c r="AV25" s="108"/>
      <c r="AW25" s="108"/>
      <c r="AX25" s="108"/>
      <c r="AY25" s="108"/>
      <c r="AZ25" s="108"/>
      <c r="BA25" s="108"/>
      <c r="BB25" s="109"/>
      <c r="BC25" s="109"/>
      <c r="BD25" s="109"/>
      <c r="BE25" s="119"/>
      <c r="BF25" s="119"/>
      <c r="BG25" s="119"/>
      <c r="BH25" s="119"/>
    </row>
    <row r="26" spans="1:60" s="76" customFormat="1" collapsed="1" x14ac:dyDescent="0.2">
      <c r="A26" s="124"/>
      <c r="B26" s="207" t="str">
        <f t="shared" si="12"/>
        <v/>
      </c>
      <c r="C26" s="73"/>
      <c r="D26" s="228"/>
      <c r="E26" s="229"/>
      <c r="F26" s="229"/>
      <c r="G26" s="229"/>
      <c r="H26" s="229"/>
      <c r="I26" s="229"/>
      <c r="J26" s="229"/>
      <c r="K26" s="229"/>
      <c r="L26" s="229"/>
      <c r="M26" s="229"/>
      <c r="N26" s="229"/>
      <c r="O26" s="230"/>
      <c r="P26" s="104"/>
      <c r="Q26" s="104"/>
      <c r="R26" s="104"/>
      <c r="S26" s="130" t="str">
        <f t="shared" si="13"/>
        <v/>
      </c>
      <c r="T26" s="104"/>
      <c r="U26" s="231"/>
      <c r="V26" s="232"/>
      <c r="W26" s="207" t="str">
        <f t="shared" si="14"/>
        <v/>
      </c>
      <c r="X26" s="295"/>
      <c r="Y26" s="233"/>
      <c r="Z26" s="207" t="str">
        <f t="shared" si="15"/>
        <v/>
      </c>
      <c r="AA26" s="107"/>
      <c r="AB26" s="207" t="str">
        <f t="shared" si="16"/>
        <v/>
      </c>
      <c r="AC26"/>
      <c r="AD26" s="71"/>
      <c r="AE26" s="107"/>
      <c r="AF26" s="207" t="str">
        <f t="shared" si="17"/>
        <v/>
      </c>
      <c r="AG26" s="227" t="str">
        <f t="shared" si="18"/>
        <v/>
      </c>
      <c r="AH26" s="107"/>
      <c r="AI26" s="207" t="str">
        <f t="shared" si="19"/>
        <v/>
      </c>
      <c r="AJ26" s="107"/>
      <c r="AK26" s="207" t="str">
        <f t="shared" si="20"/>
        <v/>
      </c>
      <c r="AL26" s="107"/>
      <c r="AM26" s="107"/>
      <c r="AN26" s="207" t="str">
        <f t="shared" si="21"/>
        <v/>
      </c>
      <c r="AO26" s="107"/>
      <c r="AP26" s="207" t="str">
        <f t="shared" si="22"/>
        <v/>
      </c>
      <c r="AQ26" s="107"/>
      <c r="AR26" s="107"/>
      <c r="AS26" s="207" t="str">
        <f t="shared" si="23"/>
        <v/>
      </c>
      <c r="AT26" s="108"/>
      <c r="AU26" s="108"/>
      <c r="AV26" s="108"/>
      <c r="AW26" s="108"/>
      <c r="AX26" s="108"/>
      <c r="AY26" s="108"/>
      <c r="AZ26" s="108"/>
      <c r="BA26" s="108"/>
      <c r="BB26" s="109"/>
      <c r="BC26" s="109"/>
      <c r="BD26" s="109"/>
      <c r="BE26" s="119"/>
      <c r="BF26" s="119"/>
      <c r="BG26" s="119"/>
      <c r="BH26" s="119"/>
    </row>
    <row r="27" spans="1:60" s="76" customFormat="1" collapsed="1" x14ac:dyDescent="0.2">
      <c r="A27" s="124"/>
      <c r="B27" s="207" t="str">
        <f t="shared" si="12"/>
        <v/>
      </c>
      <c r="C27" s="73"/>
      <c r="D27" s="228"/>
      <c r="E27" s="229"/>
      <c r="F27" s="229"/>
      <c r="G27" s="229"/>
      <c r="H27" s="229"/>
      <c r="I27" s="229"/>
      <c r="J27" s="229"/>
      <c r="K27" s="229"/>
      <c r="L27" s="229"/>
      <c r="M27" s="229"/>
      <c r="N27" s="229"/>
      <c r="O27" s="230"/>
      <c r="P27" s="104"/>
      <c r="Q27" s="104"/>
      <c r="R27" s="104"/>
      <c r="S27" s="130" t="str">
        <f t="shared" si="13"/>
        <v/>
      </c>
      <c r="T27" s="104"/>
      <c r="U27" s="231"/>
      <c r="V27" s="232"/>
      <c r="W27" s="207" t="str">
        <f t="shared" si="14"/>
        <v/>
      </c>
      <c r="X27" s="295"/>
      <c r="Y27" s="233"/>
      <c r="Z27" s="207" t="str">
        <f t="shared" si="15"/>
        <v/>
      </c>
      <c r="AA27" s="107"/>
      <c r="AB27" s="207" t="str">
        <f t="shared" si="16"/>
        <v/>
      </c>
      <c r="AC27"/>
      <c r="AD27" s="71"/>
      <c r="AE27" s="107"/>
      <c r="AF27" s="207" t="str">
        <f t="shared" si="17"/>
        <v/>
      </c>
      <c r="AG27" s="227" t="str">
        <f t="shared" si="18"/>
        <v/>
      </c>
      <c r="AH27" s="107"/>
      <c r="AI27" s="207" t="str">
        <f t="shared" si="19"/>
        <v/>
      </c>
      <c r="AJ27" s="107"/>
      <c r="AK27" s="207" t="str">
        <f t="shared" si="20"/>
        <v/>
      </c>
      <c r="AL27" s="107"/>
      <c r="AM27" s="107"/>
      <c r="AN27" s="207" t="str">
        <f t="shared" si="21"/>
        <v/>
      </c>
      <c r="AO27" s="107"/>
      <c r="AP27" s="207" t="str">
        <f t="shared" si="22"/>
        <v/>
      </c>
      <c r="AQ27" s="107"/>
      <c r="AR27" s="107"/>
      <c r="AS27" s="207" t="str">
        <f t="shared" si="23"/>
        <v/>
      </c>
      <c r="AT27" s="108"/>
      <c r="AU27" s="108"/>
      <c r="AV27" s="108"/>
      <c r="AW27" s="108"/>
      <c r="AX27" s="108"/>
      <c r="AY27" s="108"/>
      <c r="AZ27" s="108"/>
      <c r="BA27" s="108"/>
      <c r="BB27" s="109"/>
      <c r="BC27" s="109"/>
      <c r="BD27" s="109"/>
      <c r="BE27" s="119"/>
      <c r="BF27" s="119"/>
      <c r="BG27" s="119"/>
      <c r="BH27" s="119"/>
    </row>
    <row r="28" spans="1:60" s="76" customFormat="1" collapsed="1" x14ac:dyDescent="0.2">
      <c r="A28" s="124"/>
      <c r="B28" s="207" t="str">
        <f t="shared" si="12"/>
        <v/>
      </c>
      <c r="C28" s="73"/>
      <c r="D28" s="228"/>
      <c r="E28" s="229"/>
      <c r="F28" s="229"/>
      <c r="G28" s="229"/>
      <c r="H28" s="229"/>
      <c r="I28" s="229"/>
      <c r="J28" s="229"/>
      <c r="K28" s="229"/>
      <c r="L28" s="229"/>
      <c r="M28" s="229"/>
      <c r="N28" s="229"/>
      <c r="O28" s="230"/>
      <c r="P28" s="104"/>
      <c r="Q28" s="104"/>
      <c r="R28" s="104"/>
      <c r="S28" s="130" t="str">
        <f t="shared" si="13"/>
        <v/>
      </c>
      <c r="T28" s="104"/>
      <c r="U28" s="231"/>
      <c r="V28" s="232"/>
      <c r="W28" s="207" t="str">
        <f t="shared" si="14"/>
        <v/>
      </c>
      <c r="X28" s="295"/>
      <c r="Y28" s="233"/>
      <c r="Z28" s="207" t="str">
        <f t="shared" si="15"/>
        <v/>
      </c>
      <c r="AA28" s="107"/>
      <c r="AB28" s="207" t="str">
        <f t="shared" si="16"/>
        <v/>
      </c>
      <c r="AC28"/>
      <c r="AD28" s="71"/>
      <c r="AE28" s="107"/>
      <c r="AF28" s="207" t="str">
        <f t="shared" si="17"/>
        <v/>
      </c>
      <c r="AG28" s="227" t="str">
        <f t="shared" si="18"/>
        <v/>
      </c>
      <c r="AH28" s="107"/>
      <c r="AI28" s="207" t="str">
        <f t="shared" si="19"/>
        <v/>
      </c>
      <c r="AJ28" s="107"/>
      <c r="AK28" s="207" t="str">
        <f t="shared" si="20"/>
        <v/>
      </c>
      <c r="AL28" s="107"/>
      <c r="AM28" s="107"/>
      <c r="AN28" s="207" t="str">
        <f t="shared" si="21"/>
        <v/>
      </c>
      <c r="AO28" s="107"/>
      <c r="AP28" s="207" t="str">
        <f t="shared" si="22"/>
        <v/>
      </c>
      <c r="AQ28" s="107"/>
      <c r="AR28" s="107"/>
      <c r="AS28" s="207" t="str">
        <f t="shared" si="23"/>
        <v/>
      </c>
      <c r="AT28" s="108"/>
      <c r="AU28" s="108"/>
      <c r="AV28" s="108"/>
      <c r="AW28" s="108"/>
      <c r="AX28" s="108"/>
      <c r="AY28" s="108"/>
      <c r="AZ28" s="108"/>
      <c r="BA28" s="108"/>
      <c r="BB28" s="109"/>
      <c r="BC28" s="109"/>
      <c r="BD28" s="109"/>
      <c r="BE28" s="119"/>
      <c r="BF28" s="119"/>
      <c r="BG28" s="119"/>
      <c r="BH28" s="119"/>
    </row>
    <row r="29" spans="1:60" s="76" customFormat="1" collapsed="1" x14ac:dyDescent="0.2">
      <c r="A29" s="124"/>
      <c r="B29" s="207" t="str">
        <f t="shared" si="12"/>
        <v/>
      </c>
      <c r="C29" s="73"/>
      <c r="D29" s="228"/>
      <c r="E29" s="229"/>
      <c r="F29" s="229"/>
      <c r="G29" s="229"/>
      <c r="H29" s="229"/>
      <c r="I29" s="229"/>
      <c r="J29" s="229"/>
      <c r="K29" s="229"/>
      <c r="L29" s="229"/>
      <c r="M29" s="229"/>
      <c r="N29" s="229"/>
      <c r="O29" s="230"/>
      <c r="P29" s="104"/>
      <c r="Q29" s="104"/>
      <c r="R29" s="104"/>
      <c r="S29" s="130" t="str">
        <f t="shared" si="13"/>
        <v/>
      </c>
      <c r="T29" s="104"/>
      <c r="U29" s="231"/>
      <c r="V29" s="232"/>
      <c r="W29" s="207" t="str">
        <f t="shared" si="14"/>
        <v/>
      </c>
      <c r="X29" s="295"/>
      <c r="Y29" s="233"/>
      <c r="Z29" s="207" t="str">
        <f t="shared" si="15"/>
        <v/>
      </c>
      <c r="AA29" s="107"/>
      <c r="AB29" s="207" t="str">
        <f t="shared" si="16"/>
        <v/>
      </c>
      <c r="AC29"/>
      <c r="AD29" s="71"/>
      <c r="AE29" s="107"/>
      <c r="AF29" s="207" t="str">
        <f t="shared" si="17"/>
        <v/>
      </c>
      <c r="AG29" s="227" t="str">
        <f t="shared" si="18"/>
        <v/>
      </c>
      <c r="AH29" s="107"/>
      <c r="AI29" s="207" t="str">
        <f t="shared" si="19"/>
        <v/>
      </c>
      <c r="AJ29" s="107"/>
      <c r="AK29" s="207" t="str">
        <f t="shared" si="20"/>
        <v/>
      </c>
      <c r="AL29" s="107"/>
      <c r="AM29" s="107"/>
      <c r="AN29" s="207" t="str">
        <f t="shared" si="21"/>
        <v/>
      </c>
      <c r="AO29" s="107"/>
      <c r="AP29" s="207" t="str">
        <f t="shared" si="22"/>
        <v/>
      </c>
      <c r="AQ29" s="107"/>
      <c r="AR29" s="107"/>
      <c r="AS29" s="207" t="str">
        <f t="shared" si="23"/>
        <v/>
      </c>
      <c r="AT29" s="108"/>
      <c r="AU29" s="108"/>
      <c r="AV29" s="108"/>
      <c r="AW29" s="108"/>
      <c r="AX29" s="108"/>
      <c r="AY29" s="108"/>
      <c r="AZ29" s="108"/>
      <c r="BA29" s="108"/>
      <c r="BB29" s="109"/>
      <c r="BC29" s="109"/>
      <c r="BD29" s="109"/>
      <c r="BE29" s="119"/>
      <c r="BF29" s="119"/>
      <c r="BG29" s="119"/>
      <c r="BH29" s="119"/>
    </row>
    <row r="30" spans="1:60" s="76" customFormat="1" collapsed="1" x14ac:dyDescent="0.2">
      <c r="A30" s="124"/>
      <c r="B30" s="207" t="str">
        <f t="shared" si="12"/>
        <v/>
      </c>
      <c r="C30" s="73"/>
      <c r="D30" s="228"/>
      <c r="E30" s="229"/>
      <c r="F30" s="229"/>
      <c r="G30" s="229"/>
      <c r="H30" s="229"/>
      <c r="I30" s="229"/>
      <c r="J30" s="229"/>
      <c r="K30" s="229"/>
      <c r="L30" s="229"/>
      <c r="M30" s="229"/>
      <c r="N30" s="229"/>
      <c r="O30" s="230"/>
      <c r="P30" s="104"/>
      <c r="Q30" s="104"/>
      <c r="R30" s="104"/>
      <c r="S30" s="130" t="str">
        <f t="shared" si="13"/>
        <v/>
      </c>
      <c r="T30" s="104"/>
      <c r="U30" s="231"/>
      <c r="V30" s="232"/>
      <c r="W30" s="207" t="str">
        <f t="shared" si="14"/>
        <v/>
      </c>
      <c r="X30" s="295"/>
      <c r="Y30" s="233"/>
      <c r="Z30" s="207" t="str">
        <f t="shared" si="15"/>
        <v/>
      </c>
      <c r="AA30" s="107"/>
      <c r="AB30" s="207" t="str">
        <f t="shared" si="16"/>
        <v/>
      </c>
      <c r="AC30"/>
      <c r="AD30" s="71"/>
      <c r="AE30" s="107"/>
      <c r="AF30" s="207" t="str">
        <f t="shared" si="17"/>
        <v/>
      </c>
      <c r="AG30" s="227" t="str">
        <f t="shared" si="18"/>
        <v/>
      </c>
      <c r="AH30" s="107"/>
      <c r="AI30" s="207" t="str">
        <f t="shared" si="19"/>
        <v/>
      </c>
      <c r="AJ30" s="107"/>
      <c r="AK30" s="207" t="str">
        <f t="shared" si="20"/>
        <v/>
      </c>
      <c r="AL30" s="107"/>
      <c r="AM30" s="107"/>
      <c r="AN30" s="207" t="str">
        <f t="shared" si="21"/>
        <v/>
      </c>
      <c r="AO30" s="107"/>
      <c r="AP30" s="207" t="str">
        <f t="shared" si="22"/>
        <v/>
      </c>
      <c r="AQ30" s="107"/>
      <c r="AR30" s="107"/>
      <c r="AS30" s="207" t="str">
        <f t="shared" si="23"/>
        <v/>
      </c>
      <c r="AT30" s="108"/>
      <c r="AU30" s="108"/>
      <c r="AV30" s="108"/>
      <c r="AW30" s="108"/>
      <c r="AX30" s="108"/>
      <c r="AY30" s="108"/>
      <c r="AZ30" s="108"/>
      <c r="BA30" s="108"/>
      <c r="BB30" s="109"/>
      <c r="BC30" s="109"/>
      <c r="BD30" s="109"/>
      <c r="BE30" s="119"/>
      <c r="BF30" s="119"/>
      <c r="BG30" s="119"/>
      <c r="BH30" s="119"/>
    </row>
    <row r="31" spans="1:60" s="76" customFormat="1" collapsed="1" x14ac:dyDescent="0.2">
      <c r="A31" s="124"/>
      <c r="B31" s="207" t="str">
        <f t="shared" si="12"/>
        <v/>
      </c>
      <c r="C31" s="73"/>
      <c r="D31" s="228"/>
      <c r="E31" s="229"/>
      <c r="F31" s="229"/>
      <c r="G31" s="229"/>
      <c r="H31" s="229"/>
      <c r="I31" s="229"/>
      <c r="J31" s="229"/>
      <c r="K31" s="229"/>
      <c r="L31" s="229"/>
      <c r="M31" s="229"/>
      <c r="N31" s="229"/>
      <c r="O31" s="230"/>
      <c r="P31" s="104"/>
      <c r="Q31" s="104"/>
      <c r="R31" s="104"/>
      <c r="S31" s="130" t="str">
        <f t="shared" si="13"/>
        <v/>
      </c>
      <c r="T31" s="104"/>
      <c r="U31" s="231"/>
      <c r="V31" s="232"/>
      <c r="W31" s="207" t="str">
        <f t="shared" si="14"/>
        <v/>
      </c>
      <c r="X31" s="295"/>
      <c r="Y31" s="233"/>
      <c r="Z31" s="207" t="str">
        <f t="shared" si="15"/>
        <v/>
      </c>
      <c r="AA31" s="107"/>
      <c r="AB31" s="207" t="str">
        <f t="shared" si="16"/>
        <v/>
      </c>
      <c r="AC31"/>
      <c r="AD31" s="71"/>
      <c r="AE31" s="107"/>
      <c r="AF31" s="207" t="str">
        <f t="shared" si="17"/>
        <v/>
      </c>
      <c r="AG31" s="227" t="str">
        <f t="shared" si="18"/>
        <v/>
      </c>
      <c r="AH31" s="107"/>
      <c r="AI31" s="207" t="str">
        <f t="shared" si="19"/>
        <v/>
      </c>
      <c r="AJ31" s="107"/>
      <c r="AK31" s="207" t="str">
        <f t="shared" si="20"/>
        <v/>
      </c>
      <c r="AL31" s="107"/>
      <c r="AM31" s="107"/>
      <c r="AN31" s="207" t="str">
        <f t="shared" si="21"/>
        <v/>
      </c>
      <c r="AO31" s="107"/>
      <c r="AP31" s="207" t="str">
        <f t="shared" si="22"/>
        <v/>
      </c>
      <c r="AQ31" s="107"/>
      <c r="AR31" s="107"/>
      <c r="AS31" s="207" t="str">
        <f t="shared" si="23"/>
        <v/>
      </c>
      <c r="AT31" s="108"/>
      <c r="AU31" s="108"/>
      <c r="AV31" s="108"/>
      <c r="AW31" s="108"/>
      <c r="AX31" s="108"/>
      <c r="AY31" s="108"/>
      <c r="AZ31" s="108"/>
      <c r="BA31" s="108"/>
      <c r="BB31" s="109"/>
      <c r="BC31" s="109"/>
      <c r="BD31" s="109"/>
      <c r="BE31" s="119"/>
      <c r="BF31" s="119"/>
      <c r="BG31" s="119"/>
      <c r="BH31" s="119"/>
    </row>
    <row r="32" spans="1:60" s="76" customFormat="1" collapsed="1" x14ac:dyDescent="0.2">
      <c r="A32" s="124"/>
      <c r="B32" s="207" t="str">
        <f t="shared" si="12"/>
        <v/>
      </c>
      <c r="C32" s="73"/>
      <c r="D32" s="228"/>
      <c r="E32" s="229"/>
      <c r="F32" s="229"/>
      <c r="G32" s="229"/>
      <c r="H32" s="229"/>
      <c r="I32" s="229"/>
      <c r="J32" s="229"/>
      <c r="K32" s="229"/>
      <c r="L32" s="229"/>
      <c r="M32" s="229"/>
      <c r="N32" s="229"/>
      <c r="O32" s="230"/>
      <c r="P32" s="104"/>
      <c r="Q32" s="104"/>
      <c r="R32" s="104"/>
      <c r="S32" s="130" t="str">
        <f t="shared" si="13"/>
        <v/>
      </c>
      <c r="T32" s="104"/>
      <c r="U32" s="231"/>
      <c r="V32" s="232"/>
      <c r="W32" s="207" t="str">
        <f t="shared" si="14"/>
        <v/>
      </c>
      <c r="X32" s="295"/>
      <c r="Y32" s="233"/>
      <c r="Z32" s="207" t="str">
        <f t="shared" si="15"/>
        <v/>
      </c>
      <c r="AA32" s="107"/>
      <c r="AB32" s="207" t="str">
        <f t="shared" si="16"/>
        <v/>
      </c>
      <c r="AC32"/>
      <c r="AD32" s="71"/>
      <c r="AE32" s="107"/>
      <c r="AF32" s="207" t="str">
        <f t="shared" si="17"/>
        <v/>
      </c>
      <c r="AG32" s="227" t="str">
        <f t="shared" si="18"/>
        <v/>
      </c>
      <c r="AH32" s="107"/>
      <c r="AI32" s="207" t="str">
        <f t="shared" si="19"/>
        <v/>
      </c>
      <c r="AJ32" s="107"/>
      <c r="AK32" s="207" t="str">
        <f t="shared" si="20"/>
        <v/>
      </c>
      <c r="AL32" s="107"/>
      <c r="AM32" s="107"/>
      <c r="AN32" s="207" t="str">
        <f t="shared" si="21"/>
        <v/>
      </c>
      <c r="AO32" s="107"/>
      <c r="AP32" s="207" t="str">
        <f t="shared" si="22"/>
        <v/>
      </c>
      <c r="AQ32" s="107"/>
      <c r="AR32" s="107"/>
      <c r="AS32" s="207" t="str">
        <f t="shared" si="23"/>
        <v/>
      </c>
      <c r="AT32" s="108"/>
      <c r="AU32" s="108"/>
      <c r="AV32" s="108"/>
      <c r="AW32" s="108"/>
      <c r="AX32" s="108"/>
      <c r="AY32" s="108"/>
      <c r="AZ32" s="108"/>
      <c r="BA32" s="108"/>
      <c r="BB32" s="109"/>
      <c r="BC32" s="109"/>
      <c r="BD32" s="109"/>
      <c r="BE32" s="119"/>
      <c r="BF32" s="119"/>
      <c r="BG32" s="119"/>
      <c r="BH32" s="119"/>
    </row>
    <row r="33" spans="1:60" s="76" customFormat="1" collapsed="1" x14ac:dyDescent="0.2">
      <c r="A33" s="124"/>
      <c r="B33" s="207" t="str">
        <f t="shared" si="12"/>
        <v/>
      </c>
      <c r="C33" s="73"/>
      <c r="D33" s="228"/>
      <c r="E33" s="229"/>
      <c r="F33" s="229"/>
      <c r="G33" s="229"/>
      <c r="H33" s="229"/>
      <c r="I33" s="229"/>
      <c r="J33" s="229"/>
      <c r="K33" s="229"/>
      <c r="L33" s="229"/>
      <c r="M33" s="229"/>
      <c r="N33" s="229"/>
      <c r="O33" s="230"/>
      <c r="P33" s="104"/>
      <c r="Q33" s="104"/>
      <c r="R33" s="104"/>
      <c r="S33" s="130" t="str">
        <f t="shared" si="13"/>
        <v/>
      </c>
      <c r="T33" s="104"/>
      <c r="U33" s="231"/>
      <c r="V33" s="232"/>
      <c r="W33" s="207" t="str">
        <f t="shared" si="14"/>
        <v/>
      </c>
      <c r="X33" s="295"/>
      <c r="Y33" s="233"/>
      <c r="Z33" s="207" t="str">
        <f t="shared" si="15"/>
        <v/>
      </c>
      <c r="AA33" s="107"/>
      <c r="AB33" s="207" t="str">
        <f t="shared" si="16"/>
        <v/>
      </c>
      <c r="AC33"/>
      <c r="AD33" s="71"/>
      <c r="AE33" s="107"/>
      <c r="AF33" s="207" t="str">
        <f t="shared" si="17"/>
        <v/>
      </c>
      <c r="AG33" s="227" t="str">
        <f t="shared" si="18"/>
        <v/>
      </c>
      <c r="AH33" s="107"/>
      <c r="AI33" s="207" t="str">
        <f t="shared" si="19"/>
        <v/>
      </c>
      <c r="AJ33" s="107"/>
      <c r="AK33" s="207" t="str">
        <f t="shared" si="20"/>
        <v/>
      </c>
      <c r="AL33" s="107"/>
      <c r="AM33" s="107"/>
      <c r="AN33" s="207" t="str">
        <f t="shared" si="21"/>
        <v/>
      </c>
      <c r="AO33" s="107"/>
      <c r="AP33" s="207" t="str">
        <f t="shared" si="22"/>
        <v/>
      </c>
      <c r="AQ33" s="107"/>
      <c r="AR33" s="107"/>
      <c r="AS33" s="207" t="str">
        <f t="shared" si="23"/>
        <v/>
      </c>
      <c r="AT33" s="108"/>
      <c r="AU33" s="108"/>
      <c r="AV33" s="108"/>
      <c r="AW33" s="108"/>
      <c r="AX33" s="108"/>
      <c r="AY33" s="108"/>
      <c r="AZ33" s="108"/>
      <c r="BA33" s="108"/>
      <c r="BB33" s="109"/>
      <c r="BC33" s="109"/>
      <c r="BD33" s="109"/>
      <c r="BE33" s="119"/>
      <c r="BF33" s="119"/>
      <c r="BG33" s="119"/>
      <c r="BH33" s="119"/>
    </row>
    <row r="34" spans="1:60" s="76" customFormat="1" collapsed="1" x14ac:dyDescent="0.2">
      <c r="A34" s="124"/>
      <c r="B34" s="207" t="str">
        <f t="shared" si="12"/>
        <v/>
      </c>
      <c r="C34" s="73"/>
      <c r="D34" s="228"/>
      <c r="E34" s="229"/>
      <c r="F34" s="229"/>
      <c r="G34" s="229"/>
      <c r="H34" s="229"/>
      <c r="I34" s="229"/>
      <c r="J34" s="229"/>
      <c r="K34" s="229"/>
      <c r="L34" s="229"/>
      <c r="M34" s="229"/>
      <c r="N34" s="229"/>
      <c r="O34" s="230"/>
      <c r="P34" s="104"/>
      <c r="Q34" s="104"/>
      <c r="R34" s="104"/>
      <c r="S34" s="130" t="str">
        <f t="shared" si="13"/>
        <v/>
      </c>
      <c r="T34" s="104"/>
      <c r="U34" s="231"/>
      <c r="V34" s="232"/>
      <c r="W34" s="207" t="str">
        <f t="shared" si="14"/>
        <v/>
      </c>
      <c r="X34" s="295"/>
      <c r="Y34" s="233"/>
      <c r="Z34" s="207" t="str">
        <f t="shared" si="15"/>
        <v/>
      </c>
      <c r="AA34" s="107"/>
      <c r="AB34" s="207" t="str">
        <f t="shared" si="16"/>
        <v/>
      </c>
      <c r="AC34"/>
      <c r="AD34" s="71"/>
      <c r="AE34" s="107"/>
      <c r="AF34" s="207" t="str">
        <f t="shared" si="17"/>
        <v/>
      </c>
      <c r="AG34" s="227" t="str">
        <f t="shared" si="18"/>
        <v/>
      </c>
      <c r="AH34" s="107"/>
      <c r="AI34" s="207" t="str">
        <f t="shared" si="19"/>
        <v/>
      </c>
      <c r="AJ34" s="107"/>
      <c r="AK34" s="207" t="str">
        <f t="shared" si="20"/>
        <v/>
      </c>
      <c r="AL34" s="107"/>
      <c r="AM34" s="107"/>
      <c r="AN34" s="207" t="str">
        <f t="shared" si="21"/>
        <v/>
      </c>
      <c r="AO34" s="107"/>
      <c r="AP34" s="207" t="str">
        <f t="shared" si="22"/>
        <v/>
      </c>
      <c r="AQ34" s="107"/>
      <c r="AR34" s="107"/>
      <c r="AS34" s="207" t="str">
        <f t="shared" si="23"/>
        <v/>
      </c>
      <c r="AT34" s="108"/>
      <c r="AU34" s="108"/>
      <c r="AV34" s="108"/>
      <c r="AW34" s="108"/>
      <c r="AX34" s="108"/>
      <c r="AY34" s="108"/>
      <c r="AZ34" s="108"/>
      <c r="BA34" s="108"/>
      <c r="BB34" s="109"/>
      <c r="BC34" s="109"/>
      <c r="BD34" s="109"/>
      <c r="BE34" s="119"/>
      <c r="BF34" s="119"/>
      <c r="BG34" s="119"/>
      <c r="BH34" s="119"/>
    </row>
    <row r="35" spans="1:60" s="76" customFormat="1" collapsed="1" x14ac:dyDescent="0.2">
      <c r="A35" s="124"/>
      <c r="B35" s="207" t="str">
        <f t="shared" si="12"/>
        <v/>
      </c>
      <c r="C35" s="73"/>
      <c r="D35" s="228"/>
      <c r="E35" s="229"/>
      <c r="F35" s="229"/>
      <c r="G35" s="229"/>
      <c r="H35" s="229"/>
      <c r="I35" s="229"/>
      <c r="J35" s="229"/>
      <c r="K35" s="229"/>
      <c r="L35" s="229"/>
      <c r="M35" s="229"/>
      <c r="N35" s="229"/>
      <c r="O35" s="230"/>
      <c r="P35" s="104"/>
      <c r="Q35" s="104"/>
      <c r="R35" s="104"/>
      <c r="S35" s="130" t="str">
        <f t="shared" si="13"/>
        <v/>
      </c>
      <c r="T35" s="104"/>
      <c r="U35" s="231"/>
      <c r="V35" s="232"/>
      <c r="W35" s="207" t="str">
        <f t="shared" si="14"/>
        <v/>
      </c>
      <c r="X35" s="295"/>
      <c r="Y35" s="233"/>
      <c r="Z35" s="207" t="str">
        <f t="shared" si="15"/>
        <v/>
      </c>
      <c r="AA35" s="107"/>
      <c r="AB35" s="207" t="str">
        <f t="shared" si="16"/>
        <v/>
      </c>
      <c r="AC35"/>
      <c r="AD35" s="71"/>
      <c r="AE35" s="107"/>
      <c r="AF35" s="207" t="str">
        <f t="shared" si="17"/>
        <v/>
      </c>
      <c r="AG35" s="227" t="str">
        <f t="shared" si="18"/>
        <v/>
      </c>
      <c r="AH35" s="107"/>
      <c r="AI35" s="207" t="str">
        <f t="shared" si="19"/>
        <v/>
      </c>
      <c r="AJ35" s="107"/>
      <c r="AK35" s="207" t="str">
        <f t="shared" si="20"/>
        <v/>
      </c>
      <c r="AL35" s="107"/>
      <c r="AM35" s="107"/>
      <c r="AN35" s="207" t="str">
        <f t="shared" si="21"/>
        <v/>
      </c>
      <c r="AO35" s="107"/>
      <c r="AP35" s="207" t="str">
        <f t="shared" si="22"/>
        <v/>
      </c>
      <c r="AQ35" s="107"/>
      <c r="AR35" s="107"/>
      <c r="AS35" s="207" t="str">
        <f t="shared" si="23"/>
        <v/>
      </c>
      <c r="AT35" s="108"/>
      <c r="AU35" s="108"/>
      <c r="AV35" s="108"/>
      <c r="AW35" s="108"/>
      <c r="AX35" s="108"/>
      <c r="AY35" s="108"/>
      <c r="AZ35" s="108"/>
      <c r="BA35" s="108"/>
      <c r="BB35" s="109"/>
      <c r="BC35" s="109"/>
      <c r="BD35" s="109"/>
      <c r="BE35" s="119"/>
      <c r="BF35" s="119"/>
      <c r="BG35" s="119"/>
      <c r="BH35" s="119"/>
    </row>
    <row r="36" spans="1:60" s="76" customFormat="1" collapsed="1" x14ac:dyDescent="0.2">
      <c r="A36" s="124"/>
      <c r="B36" s="207" t="str">
        <f t="shared" si="12"/>
        <v/>
      </c>
      <c r="C36" s="73"/>
      <c r="D36" s="228"/>
      <c r="E36" s="229"/>
      <c r="F36" s="229"/>
      <c r="G36" s="229"/>
      <c r="H36" s="229"/>
      <c r="I36" s="229"/>
      <c r="J36" s="229"/>
      <c r="K36" s="229"/>
      <c r="L36" s="229"/>
      <c r="M36" s="229"/>
      <c r="N36" s="229"/>
      <c r="O36" s="230"/>
      <c r="P36" s="104"/>
      <c r="Q36" s="104"/>
      <c r="R36" s="104"/>
      <c r="S36" s="130" t="str">
        <f t="shared" si="13"/>
        <v/>
      </c>
      <c r="T36" s="104"/>
      <c r="U36" s="231"/>
      <c r="V36" s="232"/>
      <c r="W36" s="207" t="str">
        <f t="shared" si="14"/>
        <v/>
      </c>
      <c r="X36" s="295"/>
      <c r="Y36" s="233"/>
      <c r="Z36" s="207" t="str">
        <f t="shared" si="15"/>
        <v/>
      </c>
      <c r="AA36" s="107"/>
      <c r="AB36" s="207" t="str">
        <f t="shared" si="16"/>
        <v/>
      </c>
      <c r="AC36"/>
      <c r="AD36" s="71"/>
      <c r="AE36" s="107"/>
      <c r="AF36" s="207" t="str">
        <f t="shared" si="17"/>
        <v/>
      </c>
      <c r="AG36" s="227" t="str">
        <f t="shared" si="18"/>
        <v/>
      </c>
      <c r="AH36" s="107"/>
      <c r="AI36" s="207" t="str">
        <f t="shared" si="19"/>
        <v/>
      </c>
      <c r="AJ36" s="107"/>
      <c r="AK36" s="207" t="str">
        <f t="shared" si="20"/>
        <v/>
      </c>
      <c r="AL36" s="107"/>
      <c r="AM36" s="107"/>
      <c r="AN36" s="207" t="str">
        <f t="shared" si="21"/>
        <v/>
      </c>
      <c r="AO36" s="107"/>
      <c r="AP36" s="207" t="str">
        <f t="shared" si="22"/>
        <v/>
      </c>
      <c r="AQ36" s="107"/>
      <c r="AR36" s="107"/>
      <c r="AS36" s="207" t="str">
        <f t="shared" si="23"/>
        <v/>
      </c>
      <c r="AT36" s="108"/>
      <c r="AU36" s="108"/>
      <c r="AV36" s="108"/>
      <c r="AW36" s="108"/>
      <c r="AX36" s="108"/>
      <c r="AY36" s="108"/>
      <c r="AZ36" s="108"/>
      <c r="BA36" s="108"/>
      <c r="BB36" s="109"/>
      <c r="BC36" s="109"/>
      <c r="BD36" s="109"/>
      <c r="BE36" s="119"/>
      <c r="BF36" s="119"/>
      <c r="BG36" s="119"/>
      <c r="BH36" s="119"/>
    </row>
    <row r="37" spans="1:60" s="76" customFormat="1" collapsed="1" x14ac:dyDescent="0.2">
      <c r="A37" s="124"/>
      <c r="B37" s="207" t="str">
        <f t="shared" si="12"/>
        <v/>
      </c>
      <c r="C37" s="73"/>
      <c r="D37" s="228"/>
      <c r="E37" s="229"/>
      <c r="F37" s="229"/>
      <c r="G37" s="229"/>
      <c r="H37" s="229"/>
      <c r="I37" s="229"/>
      <c r="J37" s="229"/>
      <c r="K37" s="229"/>
      <c r="L37" s="229"/>
      <c r="M37" s="229"/>
      <c r="N37" s="229"/>
      <c r="O37" s="230"/>
      <c r="P37" s="104"/>
      <c r="Q37" s="104"/>
      <c r="R37" s="104"/>
      <c r="S37" s="130" t="str">
        <f t="shared" si="13"/>
        <v/>
      </c>
      <c r="T37" s="104"/>
      <c r="U37" s="231"/>
      <c r="V37" s="232"/>
      <c r="W37" s="207" t="str">
        <f t="shared" si="14"/>
        <v/>
      </c>
      <c r="X37" s="295"/>
      <c r="Y37" s="233"/>
      <c r="Z37" s="207" t="str">
        <f t="shared" si="15"/>
        <v/>
      </c>
      <c r="AA37" s="107"/>
      <c r="AB37" s="207" t="str">
        <f t="shared" si="16"/>
        <v/>
      </c>
      <c r="AC37"/>
      <c r="AD37" s="71"/>
      <c r="AE37" s="107"/>
      <c r="AF37" s="207" t="str">
        <f t="shared" si="17"/>
        <v/>
      </c>
      <c r="AG37" s="227" t="str">
        <f t="shared" si="18"/>
        <v/>
      </c>
      <c r="AH37" s="107"/>
      <c r="AI37" s="207" t="str">
        <f t="shared" si="19"/>
        <v/>
      </c>
      <c r="AJ37" s="107"/>
      <c r="AK37" s="207" t="str">
        <f t="shared" si="20"/>
        <v/>
      </c>
      <c r="AL37" s="107"/>
      <c r="AM37" s="107"/>
      <c r="AN37" s="207" t="str">
        <f t="shared" si="21"/>
        <v/>
      </c>
      <c r="AO37" s="107"/>
      <c r="AP37" s="207" t="str">
        <f t="shared" si="22"/>
        <v/>
      </c>
      <c r="AQ37" s="107"/>
      <c r="AR37" s="107"/>
      <c r="AS37" s="207" t="str">
        <f t="shared" si="23"/>
        <v/>
      </c>
      <c r="AT37" s="108"/>
      <c r="AU37" s="108"/>
      <c r="AV37" s="108"/>
      <c r="AW37" s="108"/>
      <c r="AX37" s="108"/>
      <c r="AY37" s="108"/>
      <c r="AZ37" s="108"/>
      <c r="BA37" s="108"/>
      <c r="BB37" s="109"/>
      <c r="BC37" s="109"/>
      <c r="BD37" s="109"/>
      <c r="BE37" s="119"/>
      <c r="BF37" s="119"/>
      <c r="BG37" s="119"/>
      <c r="BH37" s="119"/>
    </row>
    <row r="38" spans="1:60" s="76" customFormat="1" collapsed="1" x14ac:dyDescent="0.2">
      <c r="A38" s="124"/>
      <c r="B38" s="207" t="str">
        <f t="shared" si="12"/>
        <v/>
      </c>
      <c r="C38" s="73"/>
      <c r="D38" s="228"/>
      <c r="E38" s="229"/>
      <c r="F38" s="229"/>
      <c r="G38" s="229"/>
      <c r="H38" s="229"/>
      <c r="I38" s="229"/>
      <c r="J38" s="229"/>
      <c r="K38" s="229"/>
      <c r="L38" s="229"/>
      <c r="M38" s="229"/>
      <c r="N38" s="229"/>
      <c r="O38" s="230"/>
      <c r="P38" s="104"/>
      <c r="Q38" s="104"/>
      <c r="R38" s="104"/>
      <c r="S38" s="130" t="str">
        <f t="shared" si="13"/>
        <v/>
      </c>
      <c r="T38" s="104"/>
      <c r="U38" s="231"/>
      <c r="V38" s="232"/>
      <c r="W38" s="207" t="str">
        <f t="shared" si="14"/>
        <v/>
      </c>
      <c r="X38" s="295"/>
      <c r="Y38" s="233"/>
      <c r="Z38" s="207" t="str">
        <f t="shared" si="15"/>
        <v/>
      </c>
      <c r="AA38" s="107"/>
      <c r="AB38" s="207" t="str">
        <f t="shared" si="16"/>
        <v/>
      </c>
      <c r="AC38"/>
      <c r="AD38" s="71"/>
      <c r="AE38" s="107"/>
      <c r="AF38" s="207" t="str">
        <f t="shared" si="17"/>
        <v/>
      </c>
      <c r="AG38" s="227" t="str">
        <f t="shared" si="18"/>
        <v/>
      </c>
      <c r="AH38" s="107"/>
      <c r="AI38" s="207" t="str">
        <f t="shared" si="19"/>
        <v/>
      </c>
      <c r="AJ38" s="107"/>
      <c r="AK38" s="207" t="str">
        <f t="shared" si="20"/>
        <v/>
      </c>
      <c r="AL38" s="107"/>
      <c r="AM38" s="107"/>
      <c r="AN38" s="207" t="str">
        <f t="shared" si="21"/>
        <v/>
      </c>
      <c r="AO38" s="107"/>
      <c r="AP38" s="207" t="str">
        <f t="shared" si="22"/>
        <v/>
      </c>
      <c r="AQ38" s="107"/>
      <c r="AR38" s="107"/>
      <c r="AS38" s="207" t="str">
        <f t="shared" si="23"/>
        <v/>
      </c>
      <c r="AT38" s="108"/>
      <c r="AU38" s="108"/>
      <c r="AV38" s="108"/>
      <c r="AW38" s="108"/>
      <c r="AX38" s="108"/>
      <c r="AY38" s="108"/>
      <c r="AZ38" s="108"/>
      <c r="BA38" s="108"/>
      <c r="BB38" s="109"/>
      <c r="BC38" s="109"/>
      <c r="BD38" s="109"/>
      <c r="BE38" s="119"/>
      <c r="BF38" s="119"/>
      <c r="BG38" s="119"/>
      <c r="BH38" s="119"/>
    </row>
    <row r="39" spans="1:60" s="76" customFormat="1" collapsed="1" x14ac:dyDescent="0.2">
      <c r="A39" s="124"/>
      <c r="B39" s="207" t="str">
        <f t="shared" si="12"/>
        <v/>
      </c>
      <c r="C39" s="73"/>
      <c r="D39" s="228"/>
      <c r="E39" s="229"/>
      <c r="F39" s="229"/>
      <c r="G39" s="229"/>
      <c r="H39" s="229"/>
      <c r="I39" s="229"/>
      <c r="J39" s="229"/>
      <c r="K39" s="229"/>
      <c r="L39" s="229"/>
      <c r="M39" s="229"/>
      <c r="N39" s="229"/>
      <c r="O39" s="230"/>
      <c r="P39" s="104"/>
      <c r="Q39" s="104"/>
      <c r="R39" s="104"/>
      <c r="S39" s="130" t="str">
        <f t="shared" si="13"/>
        <v/>
      </c>
      <c r="T39" s="104"/>
      <c r="U39" s="231"/>
      <c r="V39" s="232"/>
      <c r="W39" s="207" t="str">
        <f t="shared" si="14"/>
        <v/>
      </c>
      <c r="X39" s="295"/>
      <c r="Y39" s="233"/>
      <c r="Z39" s="207" t="str">
        <f t="shared" si="15"/>
        <v/>
      </c>
      <c r="AA39" s="107"/>
      <c r="AB39" s="207" t="str">
        <f t="shared" si="16"/>
        <v/>
      </c>
      <c r="AC39"/>
      <c r="AD39" s="71"/>
      <c r="AE39" s="107"/>
      <c r="AF39" s="207" t="str">
        <f t="shared" si="17"/>
        <v/>
      </c>
      <c r="AG39" s="227" t="str">
        <f t="shared" si="18"/>
        <v/>
      </c>
      <c r="AH39" s="107"/>
      <c r="AI39" s="207" t="str">
        <f t="shared" si="19"/>
        <v/>
      </c>
      <c r="AJ39" s="107"/>
      <c r="AK39" s="207" t="str">
        <f t="shared" si="20"/>
        <v/>
      </c>
      <c r="AL39" s="107"/>
      <c r="AM39" s="107"/>
      <c r="AN39" s="207" t="str">
        <f t="shared" si="21"/>
        <v/>
      </c>
      <c r="AO39" s="107"/>
      <c r="AP39" s="207" t="str">
        <f t="shared" si="22"/>
        <v/>
      </c>
      <c r="AQ39" s="107"/>
      <c r="AR39" s="107"/>
      <c r="AS39" s="207" t="str">
        <f t="shared" si="23"/>
        <v/>
      </c>
      <c r="AT39" s="108"/>
      <c r="AU39" s="108"/>
      <c r="AV39" s="108"/>
      <c r="AW39" s="108"/>
      <c r="AX39" s="108"/>
      <c r="AY39" s="108"/>
      <c r="AZ39" s="108"/>
      <c r="BA39" s="108"/>
      <c r="BB39" s="109"/>
      <c r="BC39" s="109"/>
      <c r="BD39" s="109"/>
      <c r="BE39" s="119"/>
      <c r="BF39" s="119"/>
      <c r="BG39" s="119"/>
      <c r="BH39" s="119"/>
    </row>
    <row r="40" spans="1:60" s="76" customFormat="1" collapsed="1" x14ac:dyDescent="0.2">
      <c r="A40" s="124"/>
      <c r="B40" s="207" t="str">
        <f t="shared" si="12"/>
        <v/>
      </c>
      <c r="C40" s="73"/>
      <c r="D40" s="228"/>
      <c r="E40" s="229"/>
      <c r="F40" s="229"/>
      <c r="G40" s="229"/>
      <c r="H40" s="229"/>
      <c r="I40" s="229"/>
      <c r="J40" s="229"/>
      <c r="K40" s="229"/>
      <c r="L40" s="229"/>
      <c r="M40" s="229"/>
      <c r="N40" s="229"/>
      <c r="O40" s="230"/>
      <c r="P40" s="104"/>
      <c r="Q40" s="104"/>
      <c r="R40" s="104"/>
      <c r="S40" s="130" t="str">
        <f t="shared" si="13"/>
        <v/>
      </c>
      <c r="T40" s="104"/>
      <c r="U40" s="231"/>
      <c r="V40" s="232"/>
      <c r="W40" s="207" t="str">
        <f t="shared" si="14"/>
        <v/>
      </c>
      <c r="X40" s="295"/>
      <c r="Y40" s="233"/>
      <c r="Z40" s="207" t="str">
        <f t="shared" si="15"/>
        <v/>
      </c>
      <c r="AA40" s="107"/>
      <c r="AB40" s="207" t="str">
        <f t="shared" si="16"/>
        <v/>
      </c>
      <c r="AC40"/>
      <c r="AD40" s="71"/>
      <c r="AE40" s="107"/>
      <c r="AF40" s="207" t="str">
        <f t="shared" si="17"/>
        <v/>
      </c>
      <c r="AG40" s="227" t="str">
        <f t="shared" si="18"/>
        <v/>
      </c>
      <c r="AH40" s="107"/>
      <c r="AI40" s="207" t="str">
        <f t="shared" si="19"/>
        <v/>
      </c>
      <c r="AJ40" s="107"/>
      <c r="AK40" s="207" t="str">
        <f t="shared" si="20"/>
        <v/>
      </c>
      <c r="AL40" s="107"/>
      <c r="AM40" s="107"/>
      <c r="AN40" s="207" t="str">
        <f t="shared" si="21"/>
        <v/>
      </c>
      <c r="AO40" s="107"/>
      <c r="AP40" s="207" t="str">
        <f t="shared" si="22"/>
        <v/>
      </c>
      <c r="AQ40" s="107"/>
      <c r="AR40" s="107"/>
      <c r="AS40" s="207" t="str">
        <f t="shared" si="23"/>
        <v/>
      </c>
      <c r="AT40" s="108"/>
      <c r="AU40" s="108"/>
      <c r="AV40" s="108"/>
      <c r="AW40" s="108"/>
      <c r="AX40" s="108"/>
      <c r="AY40" s="108"/>
      <c r="AZ40" s="108"/>
      <c r="BA40" s="108"/>
      <c r="BB40" s="109"/>
      <c r="BC40" s="109"/>
      <c r="BD40" s="109"/>
      <c r="BE40" s="119"/>
      <c r="BF40" s="119"/>
      <c r="BG40" s="119"/>
      <c r="BH40" s="119"/>
    </row>
    <row r="41" spans="1:60" s="76" customFormat="1" collapsed="1" x14ac:dyDescent="0.2">
      <c r="A41" s="124"/>
      <c r="B41" s="207" t="str">
        <f t="shared" si="12"/>
        <v/>
      </c>
      <c r="C41" s="73"/>
      <c r="D41" s="228"/>
      <c r="E41" s="229"/>
      <c r="F41" s="229"/>
      <c r="G41" s="229"/>
      <c r="H41" s="229"/>
      <c r="I41" s="229"/>
      <c r="J41" s="229"/>
      <c r="K41" s="229"/>
      <c r="L41" s="229"/>
      <c r="M41" s="229"/>
      <c r="N41" s="229"/>
      <c r="O41" s="230"/>
      <c r="P41" s="104"/>
      <c r="Q41" s="104"/>
      <c r="R41" s="104"/>
      <c r="S41" s="130" t="str">
        <f t="shared" si="13"/>
        <v/>
      </c>
      <c r="T41" s="104"/>
      <c r="U41" s="231"/>
      <c r="V41" s="232"/>
      <c r="W41" s="207" t="str">
        <f t="shared" si="14"/>
        <v/>
      </c>
      <c r="X41" s="295"/>
      <c r="Y41" s="233"/>
      <c r="Z41" s="207" t="str">
        <f t="shared" si="15"/>
        <v/>
      </c>
      <c r="AA41" s="107"/>
      <c r="AB41" s="207" t="str">
        <f t="shared" si="16"/>
        <v/>
      </c>
      <c r="AC41"/>
      <c r="AD41" s="71"/>
      <c r="AE41" s="107"/>
      <c r="AF41" s="207" t="str">
        <f t="shared" si="17"/>
        <v/>
      </c>
      <c r="AG41" s="227" t="str">
        <f t="shared" si="18"/>
        <v/>
      </c>
      <c r="AH41" s="107"/>
      <c r="AI41" s="207" t="str">
        <f t="shared" si="19"/>
        <v/>
      </c>
      <c r="AJ41" s="107"/>
      <c r="AK41" s="207" t="str">
        <f t="shared" si="20"/>
        <v/>
      </c>
      <c r="AL41" s="107"/>
      <c r="AM41" s="107"/>
      <c r="AN41" s="207" t="str">
        <f t="shared" si="21"/>
        <v/>
      </c>
      <c r="AO41" s="107"/>
      <c r="AP41" s="207" t="str">
        <f t="shared" si="22"/>
        <v/>
      </c>
      <c r="AQ41" s="107"/>
      <c r="AR41" s="107"/>
      <c r="AS41" s="207" t="str">
        <f t="shared" si="23"/>
        <v/>
      </c>
      <c r="AT41" s="108"/>
      <c r="AU41" s="108"/>
      <c r="AV41" s="108"/>
      <c r="AW41" s="108"/>
      <c r="AX41" s="108"/>
      <c r="AY41" s="108"/>
      <c r="AZ41" s="108"/>
      <c r="BA41" s="108"/>
      <c r="BB41" s="109"/>
      <c r="BC41" s="109"/>
      <c r="BD41" s="109"/>
      <c r="BE41" s="119"/>
      <c r="BF41" s="119"/>
      <c r="BG41" s="119"/>
      <c r="BH41" s="119"/>
    </row>
    <row r="42" spans="1:60" s="76" customFormat="1" collapsed="1" x14ac:dyDescent="0.2">
      <c r="A42" s="124"/>
      <c r="B42" s="207" t="str">
        <f t="shared" si="12"/>
        <v/>
      </c>
      <c r="C42" s="73"/>
      <c r="D42" s="228"/>
      <c r="E42" s="229"/>
      <c r="F42" s="229"/>
      <c r="G42" s="229"/>
      <c r="H42" s="229"/>
      <c r="I42" s="229"/>
      <c r="J42" s="229"/>
      <c r="K42" s="229"/>
      <c r="L42" s="229"/>
      <c r="M42" s="229"/>
      <c r="N42" s="229"/>
      <c r="O42" s="230"/>
      <c r="P42" s="104"/>
      <c r="Q42" s="104"/>
      <c r="R42" s="104"/>
      <c r="S42" s="130" t="str">
        <f t="shared" si="13"/>
        <v/>
      </c>
      <c r="T42" s="104"/>
      <c r="U42" s="231"/>
      <c r="V42" s="232"/>
      <c r="W42" s="207" t="str">
        <f t="shared" si="14"/>
        <v/>
      </c>
      <c r="X42" s="295"/>
      <c r="Y42" s="233"/>
      <c r="Z42" s="207" t="str">
        <f t="shared" si="15"/>
        <v/>
      </c>
      <c r="AA42" s="107"/>
      <c r="AB42" s="207" t="str">
        <f t="shared" si="16"/>
        <v/>
      </c>
      <c r="AC42"/>
      <c r="AD42" s="71"/>
      <c r="AE42" s="107"/>
      <c r="AF42" s="207" t="str">
        <f t="shared" si="17"/>
        <v/>
      </c>
      <c r="AG42" s="227" t="str">
        <f t="shared" si="18"/>
        <v/>
      </c>
      <c r="AH42" s="107"/>
      <c r="AI42" s="207" t="str">
        <f t="shared" si="19"/>
        <v/>
      </c>
      <c r="AJ42" s="107"/>
      <c r="AK42" s="207" t="str">
        <f t="shared" si="20"/>
        <v/>
      </c>
      <c r="AL42" s="107"/>
      <c r="AM42" s="107"/>
      <c r="AN42" s="207" t="str">
        <f t="shared" si="21"/>
        <v/>
      </c>
      <c r="AO42" s="107"/>
      <c r="AP42" s="207" t="str">
        <f t="shared" si="22"/>
        <v/>
      </c>
      <c r="AQ42" s="107"/>
      <c r="AR42" s="107"/>
      <c r="AS42" s="207" t="str">
        <f t="shared" si="23"/>
        <v/>
      </c>
      <c r="AT42" s="108"/>
      <c r="AU42" s="108"/>
      <c r="AV42" s="108"/>
      <c r="AW42" s="108"/>
      <c r="AX42" s="108"/>
      <c r="AY42" s="108"/>
      <c r="AZ42" s="108"/>
      <c r="BA42" s="108"/>
      <c r="BB42" s="109"/>
      <c r="BC42" s="109"/>
      <c r="BD42" s="109"/>
      <c r="BE42" s="119"/>
      <c r="BF42" s="119"/>
      <c r="BG42" s="119"/>
      <c r="BH42" s="119"/>
    </row>
    <row r="43" spans="1:60" s="76" customFormat="1" collapsed="1" x14ac:dyDescent="0.2">
      <c r="A43" s="124"/>
      <c r="B43" s="207" t="str">
        <f t="shared" si="12"/>
        <v/>
      </c>
      <c r="C43" s="73"/>
      <c r="D43" s="228"/>
      <c r="E43" s="229"/>
      <c r="F43" s="229"/>
      <c r="G43" s="229"/>
      <c r="H43" s="229"/>
      <c r="I43" s="229"/>
      <c r="J43" s="229"/>
      <c r="K43" s="229"/>
      <c r="L43" s="229"/>
      <c r="M43" s="229"/>
      <c r="N43" s="229"/>
      <c r="O43" s="230"/>
      <c r="P43" s="104"/>
      <c r="Q43" s="104"/>
      <c r="R43" s="104"/>
      <c r="S43" s="130" t="str">
        <f t="shared" si="13"/>
        <v/>
      </c>
      <c r="T43" s="104"/>
      <c r="U43" s="231"/>
      <c r="V43" s="232"/>
      <c r="W43" s="207" t="str">
        <f t="shared" si="14"/>
        <v/>
      </c>
      <c r="X43" s="295"/>
      <c r="Y43" s="233"/>
      <c r="Z43" s="207" t="str">
        <f t="shared" si="15"/>
        <v/>
      </c>
      <c r="AA43" s="107"/>
      <c r="AB43" s="207" t="str">
        <f t="shared" si="16"/>
        <v/>
      </c>
      <c r="AC43"/>
      <c r="AD43" s="71"/>
      <c r="AE43" s="107"/>
      <c r="AF43" s="207" t="str">
        <f t="shared" si="17"/>
        <v/>
      </c>
      <c r="AG43" s="227" t="str">
        <f t="shared" si="18"/>
        <v/>
      </c>
      <c r="AH43" s="107"/>
      <c r="AI43" s="207" t="str">
        <f t="shared" si="19"/>
        <v/>
      </c>
      <c r="AJ43" s="107"/>
      <c r="AK43" s="207" t="str">
        <f t="shared" si="20"/>
        <v/>
      </c>
      <c r="AL43" s="107"/>
      <c r="AM43" s="107"/>
      <c r="AN43" s="207" t="str">
        <f t="shared" si="21"/>
        <v/>
      </c>
      <c r="AO43" s="107"/>
      <c r="AP43" s="207" t="str">
        <f t="shared" si="22"/>
        <v/>
      </c>
      <c r="AQ43" s="107"/>
      <c r="AR43" s="107"/>
      <c r="AS43" s="207" t="str">
        <f t="shared" si="23"/>
        <v/>
      </c>
      <c r="AT43" s="108"/>
      <c r="AU43" s="108"/>
      <c r="AV43" s="108"/>
      <c r="AW43" s="108"/>
      <c r="AX43" s="108"/>
      <c r="AY43" s="108"/>
      <c r="AZ43" s="108"/>
      <c r="BA43" s="108"/>
      <c r="BB43" s="109"/>
      <c r="BC43" s="109"/>
      <c r="BD43" s="109"/>
      <c r="BE43" s="119"/>
      <c r="BF43" s="119"/>
      <c r="BG43" s="119"/>
      <c r="BH43" s="119"/>
    </row>
    <row r="44" spans="1:60" s="76" customFormat="1" collapsed="1" x14ac:dyDescent="0.2">
      <c r="A44" s="124"/>
      <c r="B44" s="207" t="str">
        <f t="shared" si="12"/>
        <v/>
      </c>
      <c r="C44" s="73"/>
      <c r="D44" s="228"/>
      <c r="E44" s="229"/>
      <c r="F44" s="229"/>
      <c r="G44" s="229"/>
      <c r="H44" s="229"/>
      <c r="I44" s="229"/>
      <c r="J44" s="229"/>
      <c r="K44" s="229"/>
      <c r="L44" s="229"/>
      <c r="M44" s="229"/>
      <c r="N44" s="229"/>
      <c r="O44" s="230"/>
      <c r="P44" s="104"/>
      <c r="Q44" s="104"/>
      <c r="R44" s="104"/>
      <c r="S44" s="130" t="str">
        <f t="shared" si="13"/>
        <v/>
      </c>
      <c r="T44" s="104"/>
      <c r="U44" s="231"/>
      <c r="V44" s="232"/>
      <c r="W44" s="207" t="str">
        <f t="shared" si="14"/>
        <v/>
      </c>
      <c r="X44" s="295"/>
      <c r="Y44" s="233"/>
      <c r="Z44" s="207" t="str">
        <f t="shared" si="15"/>
        <v/>
      </c>
      <c r="AA44" s="107"/>
      <c r="AB44" s="207" t="str">
        <f t="shared" si="16"/>
        <v/>
      </c>
      <c r="AC44"/>
      <c r="AD44" s="71"/>
      <c r="AE44" s="107"/>
      <c r="AF44" s="207" t="str">
        <f t="shared" si="17"/>
        <v/>
      </c>
      <c r="AG44" s="227" t="str">
        <f t="shared" si="18"/>
        <v/>
      </c>
      <c r="AH44" s="107"/>
      <c r="AI44" s="207" t="str">
        <f t="shared" si="19"/>
        <v/>
      </c>
      <c r="AJ44" s="107"/>
      <c r="AK44" s="207" t="str">
        <f t="shared" si="20"/>
        <v/>
      </c>
      <c r="AL44" s="107"/>
      <c r="AM44" s="107"/>
      <c r="AN44" s="207" t="str">
        <f t="shared" si="21"/>
        <v/>
      </c>
      <c r="AO44" s="107"/>
      <c r="AP44" s="207" t="str">
        <f t="shared" si="22"/>
        <v/>
      </c>
      <c r="AQ44" s="107"/>
      <c r="AR44" s="107"/>
      <c r="AS44" s="207" t="str">
        <f t="shared" si="23"/>
        <v/>
      </c>
      <c r="AT44" s="108"/>
      <c r="AU44" s="108"/>
      <c r="AV44" s="108"/>
      <c r="AW44" s="108"/>
      <c r="AX44" s="108"/>
      <c r="AY44" s="108"/>
      <c r="AZ44" s="108"/>
      <c r="BA44" s="108"/>
      <c r="BB44" s="109"/>
      <c r="BC44" s="109"/>
      <c r="BD44" s="109"/>
      <c r="BE44" s="119"/>
      <c r="BF44" s="119"/>
      <c r="BG44" s="119"/>
      <c r="BH44" s="119"/>
    </row>
    <row r="45" spans="1:60" s="76" customFormat="1" collapsed="1" x14ac:dyDescent="0.2">
      <c r="A45" s="124"/>
      <c r="B45" s="207" t="str">
        <f t="shared" si="12"/>
        <v/>
      </c>
      <c r="C45" s="73"/>
      <c r="D45" s="228"/>
      <c r="E45" s="229"/>
      <c r="F45" s="229"/>
      <c r="G45" s="229"/>
      <c r="H45" s="229"/>
      <c r="I45" s="229"/>
      <c r="J45" s="229"/>
      <c r="K45" s="229"/>
      <c r="L45" s="229"/>
      <c r="M45" s="229"/>
      <c r="N45" s="229"/>
      <c r="O45" s="230"/>
      <c r="P45" s="104"/>
      <c r="Q45" s="104"/>
      <c r="R45" s="104"/>
      <c r="S45" s="130" t="str">
        <f t="shared" si="13"/>
        <v/>
      </c>
      <c r="T45" s="104"/>
      <c r="U45" s="231"/>
      <c r="V45" s="232"/>
      <c r="W45" s="207" t="str">
        <f t="shared" si="14"/>
        <v/>
      </c>
      <c r="X45" s="295"/>
      <c r="Y45" s="233"/>
      <c r="Z45" s="207" t="str">
        <f t="shared" si="15"/>
        <v/>
      </c>
      <c r="AA45" s="107"/>
      <c r="AB45" s="207" t="str">
        <f t="shared" si="16"/>
        <v/>
      </c>
      <c r="AC45"/>
      <c r="AD45" s="71"/>
      <c r="AE45" s="107"/>
      <c r="AF45" s="207" t="str">
        <f t="shared" si="17"/>
        <v/>
      </c>
      <c r="AG45" s="227" t="str">
        <f t="shared" si="18"/>
        <v/>
      </c>
      <c r="AH45" s="107"/>
      <c r="AI45" s="207" t="str">
        <f t="shared" si="19"/>
        <v/>
      </c>
      <c r="AJ45" s="107"/>
      <c r="AK45" s="207" t="str">
        <f t="shared" si="20"/>
        <v/>
      </c>
      <c r="AL45" s="107"/>
      <c r="AM45" s="107"/>
      <c r="AN45" s="207" t="str">
        <f t="shared" si="21"/>
        <v/>
      </c>
      <c r="AO45" s="107"/>
      <c r="AP45" s="207" t="str">
        <f t="shared" si="22"/>
        <v/>
      </c>
      <c r="AQ45" s="107"/>
      <c r="AR45" s="107"/>
      <c r="AS45" s="207" t="str">
        <f t="shared" si="23"/>
        <v/>
      </c>
      <c r="AT45" s="108"/>
      <c r="AU45" s="108"/>
      <c r="AV45" s="108"/>
      <c r="AW45" s="108"/>
      <c r="AX45" s="108"/>
      <c r="AY45" s="108"/>
      <c r="AZ45" s="108"/>
      <c r="BA45" s="108"/>
      <c r="BB45" s="109"/>
      <c r="BC45" s="109"/>
      <c r="BD45" s="109"/>
      <c r="BE45" s="119"/>
      <c r="BF45" s="119"/>
      <c r="BG45" s="119"/>
      <c r="BH45" s="119"/>
    </row>
    <row r="46" spans="1:60" s="76" customFormat="1" collapsed="1" x14ac:dyDescent="0.2">
      <c r="A46" s="124"/>
      <c r="B46" s="207" t="str">
        <f t="shared" si="12"/>
        <v/>
      </c>
      <c r="C46" s="73"/>
      <c r="D46" s="228"/>
      <c r="E46" s="229"/>
      <c r="F46" s="229"/>
      <c r="G46" s="229"/>
      <c r="H46" s="229"/>
      <c r="I46" s="229"/>
      <c r="J46" s="229"/>
      <c r="K46" s="229"/>
      <c r="L46" s="229"/>
      <c r="M46" s="229"/>
      <c r="N46" s="229"/>
      <c r="O46" s="230"/>
      <c r="P46" s="104"/>
      <c r="Q46" s="104"/>
      <c r="R46" s="104"/>
      <c r="S46" s="130" t="str">
        <f t="shared" si="13"/>
        <v/>
      </c>
      <c r="T46" s="104"/>
      <c r="U46" s="231"/>
      <c r="V46" s="232"/>
      <c r="W46" s="207" t="str">
        <f t="shared" si="14"/>
        <v/>
      </c>
      <c r="X46" s="295"/>
      <c r="Y46" s="233"/>
      <c r="Z46" s="207" t="str">
        <f t="shared" si="15"/>
        <v/>
      </c>
      <c r="AA46" s="107"/>
      <c r="AB46" s="207" t="str">
        <f t="shared" si="16"/>
        <v/>
      </c>
      <c r="AC46"/>
      <c r="AD46" s="71"/>
      <c r="AE46" s="107"/>
      <c r="AF46" s="207" t="str">
        <f t="shared" si="17"/>
        <v/>
      </c>
      <c r="AG46" s="227" t="str">
        <f t="shared" si="18"/>
        <v/>
      </c>
      <c r="AH46" s="107"/>
      <c r="AI46" s="207" t="str">
        <f t="shared" si="19"/>
        <v/>
      </c>
      <c r="AJ46" s="107"/>
      <c r="AK46" s="207" t="str">
        <f t="shared" si="20"/>
        <v/>
      </c>
      <c r="AL46" s="107"/>
      <c r="AM46" s="107"/>
      <c r="AN46" s="207" t="str">
        <f t="shared" si="21"/>
        <v/>
      </c>
      <c r="AO46" s="107"/>
      <c r="AP46" s="207" t="str">
        <f t="shared" si="22"/>
        <v/>
      </c>
      <c r="AQ46" s="107"/>
      <c r="AR46" s="107"/>
      <c r="AS46" s="207" t="str">
        <f t="shared" si="23"/>
        <v/>
      </c>
      <c r="AT46" s="108"/>
      <c r="AU46" s="108"/>
      <c r="AV46" s="108"/>
      <c r="AW46" s="108"/>
      <c r="AX46" s="108"/>
      <c r="AY46" s="108"/>
      <c r="AZ46" s="108"/>
      <c r="BA46" s="108"/>
      <c r="BB46" s="109"/>
      <c r="BC46" s="109"/>
      <c r="BD46" s="109"/>
      <c r="BE46" s="119"/>
      <c r="BF46" s="119"/>
      <c r="BG46" s="119"/>
      <c r="BH46" s="119"/>
    </row>
    <row r="47" spans="1:60" s="76" customFormat="1" collapsed="1" x14ac:dyDescent="0.2">
      <c r="A47" s="124"/>
      <c r="B47" s="207" t="str">
        <f t="shared" si="12"/>
        <v/>
      </c>
      <c r="C47" s="73"/>
      <c r="D47" s="228"/>
      <c r="E47" s="229"/>
      <c r="F47" s="229"/>
      <c r="G47" s="229"/>
      <c r="H47" s="229"/>
      <c r="I47" s="229"/>
      <c r="J47" s="229"/>
      <c r="K47" s="229"/>
      <c r="L47" s="229"/>
      <c r="M47" s="229"/>
      <c r="N47" s="229"/>
      <c r="O47" s="230"/>
      <c r="P47" s="104"/>
      <c r="Q47" s="104"/>
      <c r="R47" s="104"/>
      <c r="S47" s="130" t="str">
        <f t="shared" si="13"/>
        <v/>
      </c>
      <c r="T47" s="104"/>
      <c r="U47" s="231"/>
      <c r="V47" s="232"/>
      <c r="W47" s="207" t="str">
        <f t="shared" si="14"/>
        <v/>
      </c>
      <c r="X47" s="295"/>
      <c r="Y47" s="233"/>
      <c r="Z47" s="207" t="str">
        <f t="shared" si="15"/>
        <v/>
      </c>
      <c r="AA47" s="107"/>
      <c r="AB47" s="207" t="str">
        <f t="shared" si="16"/>
        <v/>
      </c>
      <c r="AC47"/>
      <c r="AD47" s="71"/>
      <c r="AE47" s="107"/>
      <c r="AF47" s="207" t="str">
        <f t="shared" si="17"/>
        <v/>
      </c>
      <c r="AG47" s="227" t="str">
        <f t="shared" si="18"/>
        <v/>
      </c>
      <c r="AH47" s="107"/>
      <c r="AI47" s="207" t="str">
        <f t="shared" si="19"/>
        <v/>
      </c>
      <c r="AJ47" s="107"/>
      <c r="AK47" s="207" t="str">
        <f t="shared" si="20"/>
        <v/>
      </c>
      <c r="AL47" s="107"/>
      <c r="AM47" s="107"/>
      <c r="AN47" s="207" t="str">
        <f t="shared" si="21"/>
        <v/>
      </c>
      <c r="AO47" s="107"/>
      <c r="AP47" s="207" t="str">
        <f t="shared" si="22"/>
        <v/>
      </c>
      <c r="AQ47" s="107"/>
      <c r="AR47" s="107"/>
      <c r="AS47" s="207" t="str">
        <f t="shared" si="23"/>
        <v/>
      </c>
      <c r="AT47" s="108"/>
      <c r="AU47" s="108"/>
      <c r="AV47" s="108"/>
      <c r="AW47" s="108"/>
      <c r="AX47" s="108"/>
      <c r="AY47" s="108"/>
      <c r="AZ47" s="108"/>
      <c r="BA47" s="108"/>
      <c r="BB47" s="109"/>
      <c r="BC47" s="109"/>
      <c r="BD47" s="109"/>
      <c r="BE47" s="119"/>
      <c r="BF47" s="119"/>
      <c r="BG47" s="119"/>
      <c r="BH47" s="119"/>
    </row>
    <row r="48" spans="1:60" s="76" customFormat="1" collapsed="1" x14ac:dyDescent="0.2">
      <c r="A48" s="124"/>
      <c r="B48" s="207" t="str">
        <f t="shared" si="12"/>
        <v/>
      </c>
      <c r="C48" s="73"/>
      <c r="D48" s="228"/>
      <c r="E48" s="229"/>
      <c r="F48" s="229"/>
      <c r="G48" s="229"/>
      <c r="H48" s="229"/>
      <c r="I48" s="229"/>
      <c r="J48" s="229"/>
      <c r="K48" s="229"/>
      <c r="L48" s="229"/>
      <c r="M48" s="229"/>
      <c r="N48" s="229"/>
      <c r="O48" s="230"/>
      <c r="P48" s="104"/>
      <c r="Q48" s="104"/>
      <c r="R48" s="104"/>
      <c r="S48" s="130" t="str">
        <f t="shared" si="13"/>
        <v/>
      </c>
      <c r="T48" s="104"/>
      <c r="U48" s="231"/>
      <c r="V48" s="232"/>
      <c r="W48" s="207" t="str">
        <f t="shared" si="14"/>
        <v/>
      </c>
      <c r="X48" s="295"/>
      <c r="Y48" s="233"/>
      <c r="Z48" s="207" t="str">
        <f t="shared" si="15"/>
        <v/>
      </c>
      <c r="AA48" s="107"/>
      <c r="AB48" s="207" t="str">
        <f t="shared" si="16"/>
        <v/>
      </c>
      <c r="AC48"/>
      <c r="AD48" s="71"/>
      <c r="AE48" s="107"/>
      <c r="AF48" s="207" t="str">
        <f t="shared" si="17"/>
        <v/>
      </c>
      <c r="AG48" s="227" t="str">
        <f t="shared" si="18"/>
        <v/>
      </c>
      <c r="AH48" s="107"/>
      <c r="AI48" s="207" t="str">
        <f t="shared" si="19"/>
        <v/>
      </c>
      <c r="AJ48" s="107"/>
      <c r="AK48" s="207" t="str">
        <f t="shared" si="20"/>
        <v/>
      </c>
      <c r="AL48" s="107"/>
      <c r="AM48" s="107"/>
      <c r="AN48" s="207" t="str">
        <f t="shared" si="21"/>
        <v/>
      </c>
      <c r="AO48" s="107"/>
      <c r="AP48" s="207" t="str">
        <f t="shared" si="22"/>
        <v/>
      </c>
      <c r="AQ48" s="107"/>
      <c r="AR48" s="107"/>
      <c r="AS48" s="207" t="str">
        <f t="shared" si="23"/>
        <v/>
      </c>
      <c r="AT48" s="108"/>
      <c r="AU48" s="108"/>
      <c r="AV48" s="108"/>
      <c r="AW48" s="108"/>
      <c r="AX48" s="108"/>
      <c r="AY48" s="108"/>
      <c r="AZ48" s="108"/>
      <c r="BA48" s="108"/>
      <c r="BB48" s="109"/>
      <c r="BC48" s="109"/>
      <c r="BD48" s="109"/>
      <c r="BE48" s="119"/>
      <c r="BF48" s="119"/>
      <c r="BG48" s="119"/>
      <c r="BH48" s="119"/>
    </row>
    <row r="49" spans="1:60" s="76" customFormat="1" collapsed="1" x14ac:dyDescent="0.2">
      <c r="A49" s="124"/>
      <c r="B49" s="207" t="str">
        <f t="shared" si="12"/>
        <v/>
      </c>
      <c r="C49" s="73"/>
      <c r="D49" s="228"/>
      <c r="E49" s="229"/>
      <c r="F49" s="229"/>
      <c r="G49" s="229"/>
      <c r="H49" s="229"/>
      <c r="I49" s="229"/>
      <c r="J49" s="229"/>
      <c r="K49" s="229"/>
      <c r="L49" s="229"/>
      <c r="M49" s="229"/>
      <c r="N49" s="229"/>
      <c r="O49" s="230"/>
      <c r="P49" s="104"/>
      <c r="Q49" s="104"/>
      <c r="R49" s="104"/>
      <c r="S49" s="130" t="str">
        <f t="shared" si="13"/>
        <v/>
      </c>
      <c r="T49" s="104"/>
      <c r="U49" s="231"/>
      <c r="V49" s="232"/>
      <c r="W49" s="207" t="str">
        <f t="shared" si="14"/>
        <v/>
      </c>
      <c r="X49" s="295"/>
      <c r="Y49" s="233"/>
      <c r="Z49" s="207" t="str">
        <f t="shared" si="15"/>
        <v/>
      </c>
      <c r="AA49" s="107"/>
      <c r="AB49" s="207" t="str">
        <f t="shared" si="16"/>
        <v/>
      </c>
      <c r="AC49"/>
      <c r="AD49" s="71"/>
      <c r="AE49" s="107"/>
      <c r="AF49" s="207" t="str">
        <f t="shared" si="17"/>
        <v/>
      </c>
      <c r="AG49" s="227" t="str">
        <f t="shared" si="18"/>
        <v/>
      </c>
      <c r="AH49" s="107"/>
      <c r="AI49" s="207" t="str">
        <f t="shared" si="19"/>
        <v/>
      </c>
      <c r="AJ49" s="107"/>
      <c r="AK49" s="207" t="str">
        <f t="shared" si="20"/>
        <v/>
      </c>
      <c r="AL49" s="107"/>
      <c r="AM49" s="107"/>
      <c r="AN49" s="207" t="str">
        <f t="shared" si="21"/>
        <v/>
      </c>
      <c r="AO49" s="107"/>
      <c r="AP49" s="207" t="str">
        <f t="shared" si="22"/>
        <v/>
      </c>
      <c r="AQ49" s="107"/>
      <c r="AR49" s="107"/>
      <c r="AS49" s="207" t="str">
        <f t="shared" si="23"/>
        <v/>
      </c>
      <c r="AT49" s="108"/>
      <c r="AU49" s="108"/>
      <c r="AV49" s="108"/>
      <c r="AW49" s="108"/>
      <c r="AX49" s="108"/>
      <c r="AY49" s="108"/>
      <c r="AZ49" s="108"/>
      <c r="BA49" s="108"/>
      <c r="BB49" s="109"/>
      <c r="BC49" s="109"/>
      <c r="BD49" s="109"/>
      <c r="BE49" s="119"/>
      <c r="BF49" s="119"/>
      <c r="BG49" s="119"/>
      <c r="BH49" s="119"/>
    </row>
    <row r="50" spans="1:60" s="76" customFormat="1" collapsed="1" x14ac:dyDescent="0.2">
      <c r="A50" s="124"/>
      <c r="B50" s="207" t="str">
        <f t="shared" si="12"/>
        <v/>
      </c>
      <c r="C50" s="73"/>
      <c r="D50" s="228"/>
      <c r="E50" s="229"/>
      <c r="F50" s="229"/>
      <c r="G50" s="229"/>
      <c r="H50" s="229"/>
      <c r="I50" s="229"/>
      <c r="J50" s="229"/>
      <c r="K50" s="229"/>
      <c r="L50" s="229"/>
      <c r="M50" s="229"/>
      <c r="N50" s="229"/>
      <c r="O50" s="230"/>
      <c r="P50" s="104"/>
      <c r="Q50" s="104"/>
      <c r="R50" s="104"/>
      <c r="S50" s="130" t="str">
        <f t="shared" si="13"/>
        <v/>
      </c>
      <c r="T50" s="104"/>
      <c r="U50" s="231"/>
      <c r="V50" s="232"/>
      <c r="W50" s="207" t="str">
        <f t="shared" si="14"/>
        <v/>
      </c>
      <c r="X50" s="295"/>
      <c r="Y50" s="233"/>
      <c r="Z50" s="207" t="str">
        <f t="shared" si="15"/>
        <v/>
      </c>
      <c r="AA50" s="107"/>
      <c r="AB50" s="207" t="str">
        <f t="shared" si="16"/>
        <v/>
      </c>
      <c r="AC50"/>
      <c r="AD50" s="71"/>
      <c r="AE50" s="107"/>
      <c r="AF50" s="207" t="str">
        <f t="shared" si="17"/>
        <v/>
      </c>
      <c r="AG50" s="227" t="str">
        <f t="shared" si="18"/>
        <v/>
      </c>
      <c r="AH50" s="107"/>
      <c r="AI50" s="207" t="str">
        <f t="shared" si="19"/>
        <v/>
      </c>
      <c r="AJ50" s="107"/>
      <c r="AK50" s="207" t="str">
        <f t="shared" si="20"/>
        <v/>
      </c>
      <c r="AL50" s="107"/>
      <c r="AM50" s="107"/>
      <c r="AN50" s="207" t="str">
        <f t="shared" si="21"/>
        <v/>
      </c>
      <c r="AO50" s="107"/>
      <c r="AP50" s="207" t="str">
        <f t="shared" si="22"/>
        <v/>
      </c>
      <c r="AQ50" s="107"/>
      <c r="AR50" s="107"/>
      <c r="AS50" s="207" t="str">
        <f t="shared" si="23"/>
        <v/>
      </c>
      <c r="AT50" s="108"/>
      <c r="AU50" s="108"/>
      <c r="AV50" s="108"/>
      <c r="AW50" s="108"/>
      <c r="AX50" s="108"/>
      <c r="AY50" s="108"/>
      <c r="AZ50" s="108"/>
      <c r="BA50" s="108"/>
      <c r="BB50" s="109"/>
      <c r="BC50" s="109"/>
      <c r="BD50" s="109"/>
      <c r="BE50" s="119"/>
      <c r="BF50" s="119"/>
      <c r="BG50" s="119"/>
      <c r="BH50" s="119"/>
    </row>
    <row r="51" spans="1:60" s="76" customFormat="1" collapsed="1" x14ac:dyDescent="0.2">
      <c r="A51" s="124"/>
      <c r="B51" s="207" t="str">
        <f t="shared" si="12"/>
        <v/>
      </c>
      <c r="C51" s="73"/>
      <c r="D51" s="228"/>
      <c r="E51" s="229"/>
      <c r="F51" s="229"/>
      <c r="G51" s="229"/>
      <c r="H51" s="229"/>
      <c r="I51" s="229"/>
      <c r="J51" s="229"/>
      <c r="K51" s="229"/>
      <c r="L51" s="229"/>
      <c r="M51" s="229"/>
      <c r="N51" s="229"/>
      <c r="O51" s="230"/>
      <c r="P51" s="104"/>
      <c r="Q51" s="104"/>
      <c r="R51" s="104"/>
      <c r="S51" s="130" t="str">
        <f t="shared" si="13"/>
        <v/>
      </c>
      <c r="T51" s="104"/>
      <c r="U51" s="231"/>
      <c r="V51" s="232"/>
      <c r="W51" s="207" t="str">
        <f t="shared" si="14"/>
        <v/>
      </c>
      <c r="X51" s="295"/>
      <c r="Y51" s="233"/>
      <c r="Z51" s="207" t="str">
        <f t="shared" si="15"/>
        <v/>
      </c>
      <c r="AA51" s="107"/>
      <c r="AB51" s="207" t="str">
        <f t="shared" si="16"/>
        <v/>
      </c>
      <c r="AC51"/>
      <c r="AD51" s="71"/>
      <c r="AE51" s="107"/>
      <c r="AF51" s="207" t="str">
        <f t="shared" si="17"/>
        <v/>
      </c>
      <c r="AG51" s="227" t="str">
        <f t="shared" si="18"/>
        <v/>
      </c>
      <c r="AH51" s="107"/>
      <c r="AI51" s="207" t="str">
        <f t="shared" si="19"/>
        <v/>
      </c>
      <c r="AJ51" s="107"/>
      <c r="AK51" s="207" t="str">
        <f t="shared" si="20"/>
        <v/>
      </c>
      <c r="AL51" s="107"/>
      <c r="AM51" s="107"/>
      <c r="AN51" s="207" t="str">
        <f t="shared" si="21"/>
        <v/>
      </c>
      <c r="AO51" s="107"/>
      <c r="AP51" s="207" t="str">
        <f t="shared" si="22"/>
        <v/>
      </c>
      <c r="AQ51" s="107"/>
      <c r="AR51" s="107"/>
      <c r="AS51" s="207" t="str">
        <f t="shared" si="23"/>
        <v/>
      </c>
      <c r="AT51" s="108"/>
      <c r="AU51" s="108"/>
      <c r="AV51" s="108"/>
      <c r="AW51" s="108"/>
      <c r="AX51" s="108"/>
      <c r="AY51" s="108"/>
      <c r="AZ51" s="108"/>
      <c r="BA51" s="108"/>
      <c r="BB51" s="109"/>
      <c r="BC51" s="109"/>
      <c r="BD51" s="109"/>
      <c r="BE51" s="119"/>
      <c r="BF51" s="119"/>
      <c r="BG51" s="119"/>
      <c r="BH51" s="119"/>
    </row>
    <row r="52" spans="1:60" s="76" customFormat="1" collapsed="1" x14ac:dyDescent="0.2">
      <c r="A52" s="124"/>
      <c r="B52" s="207" t="str">
        <f t="shared" si="12"/>
        <v/>
      </c>
      <c r="C52" s="73"/>
      <c r="D52" s="228"/>
      <c r="E52" s="229"/>
      <c r="F52" s="229"/>
      <c r="G52" s="229"/>
      <c r="H52" s="229"/>
      <c r="I52" s="229"/>
      <c r="J52" s="229"/>
      <c r="K52" s="229"/>
      <c r="L52" s="229"/>
      <c r="M52" s="229"/>
      <c r="N52" s="229"/>
      <c r="O52" s="230"/>
      <c r="P52" s="104"/>
      <c r="Q52" s="104"/>
      <c r="R52" s="104"/>
      <c r="S52" s="130" t="str">
        <f t="shared" si="13"/>
        <v/>
      </c>
      <c r="T52" s="104"/>
      <c r="U52" s="231"/>
      <c r="V52" s="232"/>
      <c r="W52" s="207" t="str">
        <f t="shared" si="14"/>
        <v/>
      </c>
      <c r="X52" s="295"/>
      <c r="Y52" s="233"/>
      <c r="Z52" s="207" t="str">
        <f t="shared" si="15"/>
        <v/>
      </c>
      <c r="AA52" s="107"/>
      <c r="AB52" s="207" t="str">
        <f t="shared" si="16"/>
        <v/>
      </c>
      <c r="AC52"/>
      <c r="AD52" s="71"/>
      <c r="AE52" s="107"/>
      <c r="AF52" s="207" t="str">
        <f t="shared" si="17"/>
        <v/>
      </c>
      <c r="AG52" s="227" t="str">
        <f t="shared" si="18"/>
        <v/>
      </c>
      <c r="AH52" s="107"/>
      <c r="AI52" s="207" t="str">
        <f t="shared" si="19"/>
        <v/>
      </c>
      <c r="AJ52" s="107"/>
      <c r="AK52" s="207" t="str">
        <f t="shared" si="20"/>
        <v/>
      </c>
      <c r="AL52" s="107"/>
      <c r="AM52" s="107"/>
      <c r="AN52" s="207" t="str">
        <f t="shared" si="21"/>
        <v/>
      </c>
      <c r="AO52" s="107"/>
      <c r="AP52" s="207" t="str">
        <f t="shared" si="22"/>
        <v/>
      </c>
      <c r="AQ52" s="107"/>
      <c r="AR52" s="107"/>
      <c r="AS52" s="207" t="str">
        <f t="shared" si="23"/>
        <v/>
      </c>
      <c r="AT52" s="108"/>
      <c r="AU52" s="108"/>
      <c r="AV52" s="108"/>
      <c r="AW52" s="108"/>
      <c r="AX52" s="108"/>
      <c r="AY52" s="108"/>
      <c r="AZ52" s="108"/>
      <c r="BA52" s="108"/>
      <c r="BB52" s="109"/>
      <c r="BC52" s="109"/>
      <c r="BD52" s="109"/>
      <c r="BE52" s="119"/>
      <c r="BF52" s="119"/>
      <c r="BG52" s="119"/>
      <c r="BH52" s="119"/>
    </row>
    <row r="53" spans="1:60" s="76" customFormat="1" collapsed="1" x14ac:dyDescent="0.2">
      <c r="A53" s="124"/>
      <c r="B53" s="207" t="str">
        <f t="shared" si="12"/>
        <v/>
      </c>
      <c r="C53" s="73"/>
      <c r="D53" s="228"/>
      <c r="E53" s="229"/>
      <c r="F53" s="229"/>
      <c r="G53" s="229"/>
      <c r="H53" s="229"/>
      <c r="I53" s="229"/>
      <c r="J53" s="229"/>
      <c r="K53" s="229"/>
      <c r="L53" s="229"/>
      <c r="M53" s="229"/>
      <c r="N53" s="229"/>
      <c r="O53" s="230"/>
      <c r="P53" s="104"/>
      <c r="Q53" s="104"/>
      <c r="R53" s="104"/>
      <c r="S53" s="130" t="str">
        <f t="shared" si="13"/>
        <v/>
      </c>
      <c r="T53" s="104"/>
      <c r="U53" s="231"/>
      <c r="V53" s="232"/>
      <c r="W53" s="207" t="str">
        <f t="shared" si="14"/>
        <v/>
      </c>
      <c r="X53" s="295"/>
      <c r="Y53" s="233"/>
      <c r="Z53" s="207" t="str">
        <f t="shared" si="15"/>
        <v/>
      </c>
      <c r="AA53" s="107"/>
      <c r="AB53" s="207" t="str">
        <f t="shared" si="16"/>
        <v/>
      </c>
      <c r="AC53"/>
      <c r="AD53" s="71"/>
      <c r="AE53" s="107"/>
      <c r="AF53" s="207" t="str">
        <f t="shared" si="17"/>
        <v/>
      </c>
      <c r="AG53" s="227" t="str">
        <f t="shared" si="18"/>
        <v/>
      </c>
      <c r="AH53" s="107"/>
      <c r="AI53" s="207" t="str">
        <f t="shared" si="19"/>
        <v/>
      </c>
      <c r="AJ53" s="107"/>
      <c r="AK53" s="207" t="str">
        <f t="shared" si="20"/>
        <v/>
      </c>
      <c r="AL53" s="107"/>
      <c r="AM53" s="107"/>
      <c r="AN53" s="207" t="str">
        <f t="shared" si="21"/>
        <v/>
      </c>
      <c r="AO53" s="107"/>
      <c r="AP53" s="207" t="str">
        <f t="shared" si="22"/>
        <v/>
      </c>
      <c r="AQ53" s="107"/>
      <c r="AR53" s="107"/>
      <c r="AS53" s="207" t="str">
        <f t="shared" si="23"/>
        <v/>
      </c>
      <c r="AT53" s="108"/>
      <c r="AU53" s="108"/>
      <c r="AV53" s="108"/>
      <c r="AW53" s="108"/>
      <c r="AX53" s="108"/>
      <c r="AY53" s="108"/>
      <c r="AZ53" s="108"/>
      <c r="BA53" s="108"/>
      <c r="BB53" s="109"/>
      <c r="BC53" s="109"/>
      <c r="BD53" s="109"/>
      <c r="BE53" s="119"/>
      <c r="BF53" s="119"/>
      <c r="BG53" s="119"/>
      <c r="BH53" s="119"/>
    </row>
    <row r="54" spans="1:60" s="76" customFormat="1" collapsed="1" x14ac:dyDescent="0.2">
      <c r="A54" s="124"/>
      <c r="B54" s="207" t="str">
        <f t="shared" si="12"/>
        <v/>
      </c>
      <c r="C54" s="73"/>
      <c r="D54" s="228"/>
      <c r="E54" s="229"/>
      <c r="F54" s="229"/>
      <c r="G54" s="229"/>
      <c r="H54" s="229"/>
      <c r="I54" s="229"/>
      <c r="J54" s="229"/>
      <c r="K54" s="229"/>
      <c r="L54" s="229"/>
      <c r="M54" s="229"/>
      <c r="N54" s="229"/>
      <c r="O54" s="230"/>
      <c r="P54" s="104"/>
      <c r="Q54" s="104"/>
      <c r="R54" s="104"/>
      <c r="S54" s="130" t="str">
        <f t="shared" si="13"/>
        <v/>
      </c>
      <c r="T54" s="104"/>
      <c r="U54" s="231"/>
      <c r="V54" s="232"/>
      <c r="W54" s="207" t="str">
        <f t="shared" si="14"/>
        <v/>
      </c>
      <c r="X54" s="295"/>
      <c r="Y54" s="233"/>
      <c r="Z54" s="207" t="str">
        <f t="shared" si="15"/>
        <v/>
      </c>
      <c r="AA54" s="107"/>
      <c r="AB54" s="207" t="str">
        <f t="shared" si="16"/>
        <v/>
      </c>
      <c r="AC54"/>
      <c r="AD54" s="71"/>
      <c r="AE54" s="107"/>
      <c r="AF54" s="207" t="str">
        <f t="shared" si="17"/>
        <v/>
      </c>
      <c r="AG54" s="227" t="str">
        <f t="shared" si="18"/>
        <v/>
      </c>
      <c r="AH54" s="107"/>
      <c r="AI54" s="207" t="str">
        <f t="shared" si="19"/>
        <v/>
      </c>
      <c r="AJ54" s="107"/>
      <c r="AK54" s="207" t="str">
        <f t="shared" si="20"/>
        <v/>
      </c>
      <c r="AL54" s="107"/>
      <c r="AM54" s="107"/>
      <c r="AN54" s="207" t="str">
        <f t="shared" si="21"/>
        <v/>
      </c>
      <c r="AO54" s="107"/>
      <c r="AP54" s="207" t="str">
        <f t="shared" si="22"/>
        <v/>
      </c>
      <c r="AQ54" s="107"/>
      <c r="AR54" s="107"/>
      <c r="AS54" s="207" t="str">
        <f t="shared" si="23"/>
        <v/>
      </c>
      <c r="AT54" s="108"/>
      <c r="AU54" s="108"/>
      <c r="AV54" s="108"/>
      <c r="AW54" s="108"/>
      <c r="AX54" s="108"/>
      <c r="AY54" s="108"/>
      <c r="AZ54" s="108"/>
      <c r="BA54" s="108"/>
      <c r="BB54" s="109"/>
      <c r="BC54" s="109"/>
      <c r="BD54" s="109"/>
      <c r="BE54" s="119"/>
      <c r="BF54" s="119"/>
      <c r="BG54" s="119"/>
      <c r="BH54" s="119"/>
    </row>
    <row r="55" spans="1:60" s="76" customFormat="1" collapsed="1" x14ac:dyDescent="0.2">
      <c r="A55" s="124"/>
      <c r="B55" s="207" t="str">
        <f t="shared" si="12"/>
        <v/>
      </c>
      <c r="C55" s="73"/>
      <c r="D55" s="228"/>
      <c r="E55" s="229"/>
      <c r="F55" s="229"/>
      <c r="G55" s="229"/>
      <c r="H55" s="229"/>
      <c r="I55" s="229"/>
      <c r="J55" s="229"/>
      <c r="K55" s="229"/>
      <c r="L55" s="229"/>
      <c r="M55" s="229"/>
      <c r="N55" s="229"/>
      <c r="O55" s="230"/>
      <c r="P55" s="104"/>
      <c r="Q55" s="104"/>
      <c r="R55" s="104"/>
      <c r="S55" s="130" t="str">
        <f t="shared" si="13"/>
        <v/>
      </c>
      <c r="T55" s="104"/>
      <c r="U55" s="231"/>
      <c r="V55" s="232"/>
      <c r="W55" s="207" t="str">
        <f t="shared" si="14"/>
        <v/>
      </c>
      <c r="X55" s="295"/>
      <c r="Y55" s="233"/>
      <c r="Z55" s="207" t="str">
        <f t="shared" si="15"/>
        <v/>
      </c>
      <c r="AA55" s="107"/>
      <c r="AB55" s="207" t="str">
        <f t="shared" si="16"/>
        <v/>
      </c>
      <c r="AC55"/>
      <c r="AD55" s="71"/>
      <c r="AE55" s="107"/>
      <c r="AF55" s="207" t="str">
        <f t="shared" si="17"/>
        <v/>
      </c>
      <c r="AG55" s="227" t="str">
        <f t="shared" si="18"/>
        <v/>
      </c>
      <c r="AH55" s="107"/>
      <c r="AI55" s="207" t="str">
        <f t="shared" si="19"/>
        <v/>
      </c>
      <c r="AJ55" s="107"/>
      <c r="AK55" s="207" t="str">
        <f t="shared" si="20"/>
        <v/>
      </c>
      <c r="AL55" s="107"/>
      <c r="AM55" s="107"/>
      <c r="AN55" s="207" t="str">
        <f t="shared" si="21"/>
        <v/>
      </c>
      <c r="AO55" s="107"/>
      <c r="AP55" s="207" t="str">
        <f t="shared" si="22"/>
        <v/>
      </c>
      <c r="AQ55" s="107"/>
      <c r="AR55" s="107"/>
      <c r="AS55" s="207" t="str">
        <f t="shared" si="23"/>
        <v/>
      </c>
      <c r="AT55" s="108"/>
      <c r="AU55" s="108"/>
      <c r="AV55" s="108"/>
      <c r="AW55" s="108"/>
      <c r="AX55" s="108"/>
      <c r="AY55" s="108"/>
      <c r="AZ55" s="108"/>
      <c r="BA55" s="108"/>
      <c r="BB55" s="109"/>
      <c r="BC55" s="109"/>
      <c r="BD55" s="109"/>
      <c r="BE55" s="119"/>
      <c r="BF55" s="119"/>
      <c r="BG55" s="119"/>
      <c r="BH55" s="119"/>
    </row>
    <row r="56" spans="1:60" s="76" customFormat="1" collapsed="1" x14ac:dyDescent="0.2">
      <c r="A56" s="124"/>
      <c r="B56" s="207" t="str">
        <f t="shared" si="12"/>
        <v/>
      </c>
      <c r="C56" s="73"/>
      <c r="D56" s="228"/>
      <c r="E56" s="229"/>
      <c r="F56" s="229"/>
      <c r="G56" s="229"/>
      <c r="H56" s="229"/>
      <c r="I56" s="229"/>
      <c r="J56" s="229"/>
      <c r="K56" s="229"/>
      <c r="L56" s="229"/>
      <c r="M56" s="229"/>
      <c r="N56" s="229"/>
      <c r="O56" s="230"/>
      <c r="P56" s="104"/>
      <c r="Q56" s="104"/>
      <c r="R56" s="104"/>
      <c r="S56" s="130" t="str">
        <f t="shared" si="13"/>
        <v/>
      </c>
      <c r="T56" s="104"/>
      <c r="U56" s="231"/>
      <c r="V56" s="232"/>
      <c r="W56" s="207" t="str">
        <f t="shared" si="14"/>
        <v/>
      </c>
      <c r="X56" s="295"/>
      <c r="Y56" s="233"/>
      <c r="Z56" s="207" t="str">
        <f t="shared" si="15"/>
        <v/>
      </c>
      <c r="AA56" s="107"/>
      <c r="AB56" s="207" t="str">
        <f t="shared" si="16"/>
        <v/>
      </c>
      <c r="AC56"/>
      <c r="AD56" s="71"/>
      <c r="AE56" s="107"/>
      <c r="AF56" s="207" t="str">
        <f t="shared" si="17"/>
        <v/>
      </c>
      <c r="AG56" s="227" t="str">
        <f t="shared" si="18"/>
        <v/>
      </c>
      <c r="AH56" s="107"/>
      <c r="AI56" s="207" t="str">
        <f t="shared" si="19"/>
        <v/>
      </c>
      <c r="AJ56" s="107"/>
      <c r="AK56" s="207" t="str">
        <f t="shared" si="20"/>
        <v/>
      </c>
      <c r="AL56" s="107"/>
      <c r="AM56" s="107"/>
      <c r="AN56" s="207" t="str">
        <f t="shared" si="21"/>
        <v/>
      </c>
      <c r="AO56" s="107"/>
      <c r="AP56" s="207" t="str">
        <f t="shared" si="22"/>
        <v/>
      </c>
      <c r="AQ56" s="107"/>
      <c r="AR56" s="107"/>
      <c r="AS56" s="207" t="str">
        <f t="shared" si="23"/>
        <v/>
      </c>
      <c r="AT56" s="108"/>
      <c r="AU56" s="108"/>
      <c r="AV56" s="108"/>
      <c r="AW56" s="108"/>
      <c r="AX56" s="108"/>
      <c r="AY56" s="108"/>
      <c r="AZ56" s="108"/>
      <c r="BA56" s="108"/>
      <c r="BB56" s="109"/>
      <c r="BC56" s="109"/>
      <c r="BD56" s="109"/>
      <c r="BE56" s="119"/>
      <c r="BF56" s="119"/>
      <c r="BG56" s="119"/>
      <c r="BH56" s="119"/>
    </row>
    <row r="57" spans="1:60" s="76" customFormat="1" collapsed="1" x14ac:dyDescent="0.2">
      <c r="A57" s="124"/>
      <c r="B57" s="207" t="str">
        <f t="shared" si="12"/>
        <v/>
      </c>
      <c r="C57" s="73"/>
      <c r="D57" s="228"/>
      <c r="E57" s="229"/>
      <c r="F57" s="229"/>
      <c r="G57" s="229"/>
      <c r="H57" s="229"/>
      <c r="I57" s="229"/>
      <c r="J57" s="229"/>
      <c r="K57" s="229"/>
      <c r="L57" s="229"/>
      <c r="M57" s="229"/>
      <c r="N57" s="229"/>
      <c r="O57" s="230"/>
      <c r="P57" s="104"/>
      <c r="Q57" s="104"/>
      <c r="R57" s="104"/>
      <c r="S57" s="130" t="str">
        <f t="shared" si="13"/>
        <v/>
      </c>
      <c r="T57" s="104"/>
      <c r="U57" s="231"/>
      <c r="V57" s="232"/>
      <c r="W57" s="207" t="str">
        <f t="shared" si="14"/>
        <v/>
      </c>
      <c r="X57" s="295"/>
      <c r="Y57" s="233"/>
      <c r="Z57" s="207" t="str">
        <f t="shared" si="15"/>
        <v/>
      </c>
      <c r="AA57" s="107"/>
      <c r="AB57" s="207" t="str">
        <f t="shared" si="16"/>
        <v/>
      </c>
      <c r="AC57"/>
      <c r="AD57" s="71"/>
      <c r="AE57" s="107"/>
      <c r="AF57" s="207" t="str">
        <f t="shared" si="17"/>
        <v/>
      </c>
      <c r="AG57" s="227" t="str">
        <f t="shared" si="18"/>
        <v/>
      </c>
      <c r="AH57" s="107"/>
      <c r="AI57" s="207" t="str">
        <f t="shared" si="19"/>
        <v/>
      </c>
      <c r="AJ57" s="107"/>
      <c r="AK57" s="207" t="str">
        <f t="shared" si="20"/>
        <v/>
      </c>
      <c r="AL57" s="107"/>
      <c r="AM57" s="107"/>
      <c r="AN57" s="207" t="str">
        <f t="shared" si="21"/>
        <v/>
      </c>
      <c r="AO57" s="107"/>
      <c r="AP57" s="207" t="str">
        <f t="shared" si="22"/>
        <v/>
      </c>
      <c r="AQ57" s="107"/>
      <c r="AR57" s="107"/>
      <c r="AS57" s="207" t="str">
        <f t="shared" si="23"/>
        <v/>
      </c>
      <c r="AT57" s="108"/>
      <c r="AU57" s="108"/>
      <c r="AV57" s="108"/>
      <c r="AW57" s="108"/>
      <c r="AX57" s="108"/>
      <c r="AY57" s="108"/>
      <c r="AZ57" s="108"/>
      <c r="BA57" s="108"/>
      <c r="BB57" s="109"/>
      <c r="BC57" s="109"/>
      <c r="BD57" s="109"/>
      <c r="BE57" s="119"/>
      <c r="BF57" s="119"/>
      <c r="BG57" s="119"/>
      <c r="BH57" s="119"/>
    </row>
    <row r="58" spans="1:60" s="76" customFormat="1" collapsed="1" x14ac:dyDescent="0.2">
      <c r="A58" s="124"/>
      <c r="B58" s="207" t="str">
        <f t="shared" si="12"/>
        <v/>
      </c>
      <c r="C58" s="73"/>
      <c r="D58" s="228"/>
      <c r="E58" s="229"/>
      <c r="F58" s="229"/>
      <c r="G58" s="229"/>
      <c r="H58" s="229"/>
      <c r="I58" s="229"/>
      <c r="J58" s="229"/>
      <c r="K58" s="229"/>
      <c r="L58" s="229"/>
      <c r="M58" s="229"/>
      <c r="N58" s="229"/>
      <c r="O58" s="230"/>
      <c r="P58" s="104"/>
      <c r="Q58" s="104"/>
      <c r="R58" s="104"/>
      <c r="S58" s="130" t="str">
        <f t="shared" si="13"/>
        <v/>
      </c>
      <c r="T58" s="104"/>
      <c r="U58" s="231"/>
      <c r="V58" s="232"/>
      <c r="W58" s="207" t="str">
        <f t="shared" si="14"/>
        <v/>
      </c>
      <c r="X58" s="295"/>
      <c r="Y58" s="233"/>
      <c r="Z58" s="207" t="str">
        <f t="shared" si="15"/>
        <v/>
      </c>
      <c r="AA58" s="107"/>
      <c r="AB58" s="207" t="str">
        <f t="shared" si="16"/>
        <v/>
      </c>
      <c r="AC58"/>
      <c r="AD58" s="71"/>
      <c r="AE58" s="107"/>
      <c r="AF58" s="207" t="str">
        <f t="shared" si="17"/>
        <v/>
      </c>
      <c r="AG58" s="227" t="str">
        <f t="shared" si="18"/>
        <v/>
      </c>
      <c r="AH58" s="107"/>
      <c r="AI58" s="207" t="str">
        <f t="shared" si="19"/>
        <v/>
      </c>
      <c r="AJ58" s="107"/>
      <c r="AK58" s="207" t="str">
        <f t="shared" si="20"/>
        <v/>
      </c>
      <c r="AL58" s="107"/>
      <c r="AM58" s="107"/>
      <c r="AN58" s="207" t="str">
        <f t="shared" si="21"/>
        <v/>
      </c>
      <c r="AO58" s="107"/>
      <c r="AP58" s="207" t="str">
        <f t="shared" si="22"/>
        <v/>
      </c>
      <c r="AQ58" s="107"/>
      <c r="AR58" s="107"/>
      <c r="AS58" s="207" t="str">
        <f t="shared" si="23"/>
        <v/>
      </c>
      <c r="AT58" s="108"/>
      <c r="AU58" s="108"/>
      <c r="AV58" s="108"/>
      <c r="AW58" s="108"/>
      <c r="AX58" s="108"/>
      <c r="AY58" s="108"/>
      <c r="AZ58" s="108"/>
      <c r="BA58" s="108"/>
      <c r="BB58" s="109"/>
      <c r="BC58" s="109"/>
      <c r="BD58" s="109"/>
      <c r="BE58" s="119"/>
      <c r="BF58" s="119"/>
      <c r="BG58" s="119"/>
      <c r="BH58" s="119"/>
    </row>
    <row r="59" spans="1:60" s="76" customFormat="1" collapsed="1" x14ac:dyDescent="0.2">
      <c r="A59" s="124"/>
      <c r="B59" s="207" t="str">
        <f t="shared" si="12"/>
        <v/>
      </c>
      <c r="C59" s="73"/>
      <c r="D59" s="228"/>
      <c r="E59" s="229"/>
      <c r="F59" s="229"/>
      <c r="G59" s="229"/>
      <c r="H59" s="229"/>
      <c r="I59" s="229"/>
      <c r="J59" s="229"/>
      <c r="K59" s="229"/>
      <c r="L59" s="229"/>
      <c r="M59" s="229"/>
      <c r="N59" s="229"/>
      <c r="O59" s="230"/>
      <c r="P59" s="104"/>
      <c r="Q59" s="104"/>
      <c r="R59" s="104"/>
      <c r="S59" s="130" t="str">
        <f t="shared" si="13"/>
        <v/>
      </c>
      <c r="T59" s="104"/>
      <c r="U59" s="231"/>
      <c r="V59" s="232"/>
      <c r="W59" s="207" t="str">
        <f t="shared" si="14"/>
        <v/>
      </c>
      <c r="X59" s="295"/>
      <c r="Y59" s="233"/>
      <c r="Z59" s="207" t="str">
        <f t="shared" si="15"/>
        <v/>
      </c>
      <c r="AA59" s="107"/>
      <c r="AB59" s="207" t="str">
        <f t="shared" si="16"/>
        <v/>
      </c>
      <c r="AC59"/>
      <c r="AD59" s="71"/>
      <c r="AE59" s="107"/>
      <c r="AF59" s="207" t="str">
        <f t="shared" si="17"/>
        <v/>
      </c>
      <c r="AG59" s="227" t="str">
        <f t="shared" si="18"/>
        <v/>
      </c>
      <c r="AH59" s="107"/>
      <c r="AI59" s="207" t="str">
        <f t="shared" si="19"/>
        <v/>
      </c>
      <c r="AJ59" s="107"/>
      <c r="AK59" s="207" t="str">
        <f t="shared" si="20"/>
        <v/>
      </c>
      <c r="AL59" s="107"/>
      <c r="AM59" s="107"/>
      <c r="AN59" s="207" t="str">
        <f t="shared" si="21"/>
        <v/>
      </c>
      <c r="AO59" s="107"/>
      <c r="AP59" s="207" t="str">
        <f t="shared" si="22"/>
        <v/>
      </c>
      <c r="AQ59" s="107"/>
      <c r="AR59" s="107"/>
      <c r="AS59" s="207" t="str">
        <f t="shared" si="23"/>
        <v/>
      </c>
      <c r="AT59" s="108"/>
      <c r="AU59" s="108"/>
      <c r="AV59" s="108"/>
      <c r="AW59" s="108"/>
      <c r="AX59" s="108"/>
      <c r="AY59" s="108"/>
      <c r="AZ59" s="108"/>
      <c r="BA59" s="108"/>
      <c r="BB59" s="109"/>
      <c r="BC59" s="109"/>
      <c r="BD59" s="109"/>
      <c r="BE59" s="119"/>
      <c r="BF59" s="119"/>
      <c r="BG59" s="119"/>
      <c r="BH59" s="119"/>
    </row>
    <row r="60" spans="1:60" s="76" customFormat="1" collapsed="1" x14ac:dyDescent="0.2">
      <c r="A60" s="124"/>
      <c r="B60" s="207" t="str">
        <f t="shared" si="12"/>
        <v/>
      </c>
      <c r="C60" s="73"/>
      <c r="D60" s="228"/>
      <c r="E60" s="229"/>
      <c r="F60" s="229"/>
      <c r="G60" s="229"/>
      <c r="H60" s="229"/>
      <c r="I60" s="229"/>
      <c r="J60" s="229"/>
      <c r="K60" s="229"/>
      <c r="L60" s="229"/>
      <c r="M60" s="229"/>
      <c r="N60" s="229"/>
      <c r="O60" s="230"/>
      <c r="P60" s="104"/>
      <c r="Q60" s="104"/>
      <c r="R60" s="104"/>
      <c r="S60" s="130" t="str">
        <f t="shared" si="13"/>
        <v/>
      </c>
      <c r="T60" s="104"/>
      <c r="U60" s="231"/>
      <c r="V60" s="232"/>
      <c r="W60" s="207" t="str">
        <f t="shared" si="14"/>
        <v/>
      </c>
      <c r="X60" s="295"/>
      <c r="Y60" s="233"/>
      <c r="Z60" s="207" t="str">
        <f t="shared" si="15"/>
        <v/>
      </c>
      <c r="AA60" s="107"/>
      <c r="AB60" s="207" t="str">
        <f t="shared" si="16"/>
        <v/>
      </c>
      <c r="AC60"/>
      <c r="AD60" s="71"/>
      <c r="AE60" s="107"/>
      <c r="AF60" s="207" t="str">
        <f t="shared" si="17"/>
        <v/>
      </c>
      <c r="AG60" s="227" t="str">
        <f t="shared" si="18"/>
        <v/>
      </c>
      <c r="AH60" s="107"/>
      <c r="AI60" s="207" t="str">
        <f t="shared" si="19"/>
        <v/>
      </c>
      <c r="AJ60" s="107"/>
      <c r="AK60" s="207" t="str">
        <f t="shared" si="20"/>
        <v/>
      </c>
      <c r="AL60" s="107"/>
      <c r="AM60" s="107"/>
      <c r="AN60" s="207" t="str">
        <f t="shared" si="21"/>
        <v/>
      </c>
      <c r="AO60" s="107"/>
      <c r="AP60" s="207" t="str">
        <f t="shared" si="22"/>
        <v/>
      </c>
      <c r="AQ60" s="107"/>
      <c r="AR60" s="107"/>
      <c r="AS60" s="207" t="str">
        <f t="shared" si="23"/>
        <v/>
      </c>
      <c r="AT60" s="108"/>
      <c r="AU60" s="108"/>
      <c r="AV60" s="108"/>
      <c r="AW60" s="108"/>
      <c r="AX60" s="108"/>
      <c r="AY60" s="108"/>
      <c r="AZ60" s="108"/>
      <c r="BA60" s="108"/>
      <c r="BB60" s="109"/>
      <c r="BC60" s="109"/>
      <c r="BD60" s="109"/>
      <c r="BE60" s="119"/>
      <c r="BF60" s="119"/>
      <c r="BG60" s="119"/>
      <c r="BH60" s="119"/>
    </row>
    <row r="61" spans="1:60" s="76" customFormat="1" collapsed="1" x14ac:dyDescent="0.2">
      <c r="A61" s="124"/>
      <c r="B61" s="207" t="str">
        <f t="shared" si="12"/>
        <v/>
      </c>
      <c r="C61" s="73"/>
      <c r="D61" s="228"/>
      <c r="E61" s="229"/>
      <c r="F61" s="229"/>
      <c r="G61" s="229"/>
      <c r="H61" s="229"/>
      <c r="I61" s="229"/>
      <c r="J61" s="229"/>
      <c r="K61" s="229"/>
      <c r="L61" s="229"/>
      <c r="M61" s="229"/>
      <c r="N61" s="229"/>
      <c r="O61" s="230"/>
      <c r="P61" s="104"/>
      <c r="Q61" s="104"/>
      <c r="R61" s="104"/>
      <c r="S61" s="130" t="str">
        <f t="shared" si="13"/>
        <v/>
      </c>
      <c r="T61" s="104"/>
      <c r="U61" s="231"/>
      <c r="V61" s="232"/>
      <c r="W61" s="207" t="str">
        <f t="shared" si="14"/>
        <v/>
      </c>
      <c r="X61" s="295"/>
      <c r="Y61" s="233"/>
      <c r="Z61" s="207" t="str">
        <f t="shared" si="15"/>
        <v/>
      </c>
      <c r="AA61" s="107"/>
      <c r="AB61" s="207" t="str">
        <f t="shared" si="16"/>
        <v/>
      </c>
      <c r="AC61"/>
      <c r="AD61" s="71"/>
      <c r="AE61" s="107"/>
      <c r="AF61" s="207" t="str">
        <f t="shared" si="17"/>
        <v/>
      </c>
      <c r="AG61" s="227" t="str">
        <f t="shared" si="18"/>
        <v/>
      </c>
      <c r="AH61" s="107"/>
      <c r="AI61" s="207" t="str">
        <f t="shared" si="19"/>
        <v/>
      </c>
      <c r="AJ61" s="107"/>
      <c r="AK61" s="207" t="str">
        <f t="shared" si="20"/>
        <v/>
      </c>
      <c r="AL61" s="107"/>
      <c r="AM61" s="107"/>
      <c r="AN61" s="207" t="str">
        <f t="shared" si="21"/>
        <v/>
      </c>
      <c r="AO61" s="107"/>
      <c r="AP61" s="207" t="str">
        <f t="shared" si="22"/>
        <v/>
      </c>
      <c r="AQ61" s="107"/>
      <c r="AR61" s="107"/>
      <c r="AS61" s="207" t="str">
        <f t="shared" si="23"/>
        <v/>
      </c>
      <c r="AT61" s="108"/>
      <c r="AU61" s="108"/>
      <c r="AV61" s="108"/>
      <c r="AW61" s="108"/>
      <c r="AX61" s="108"/>
      <c r="AY61" s="108"/>
      <c r="AZ61" s="108"/>
      <c r="BA61" s="108"/>
      <c r="BB61" s="109"/>
      <c r="BC61" s="109"/>
      <c r="BD61" s="109"/>
      <c r="BE61" s="119"/>
      <c r="BF61" s="119"/>
      <c r="BG61" s="119"/>
      <c r="BH61" s="119"/>
    </row>
    <row r="62" spans="1:60" s="76" customFormat="1" collapsed="1" x14ac:dyDescent="0.2">
      <c r="A62" s="124"/>
      <c r="B62" s="207" t="str">
        <f t="shared" si="12"/>
        <v/>
      </c>
      <c r="C62" s="73"/>
      <c r="D62" s="228"/>
      <c r="E62" s="229"/>
      <c r="F62" s="229"/>
      <c r="G62" s="229"/>
      <c r="H62" s="229"/>
      <c r="I62" s="229"/>
      <c r="J62" s="229"/>
      <c r="K62" s="229"/>
      <c r="L62" s="229"/>
      <c r="M62" s="229"/>
      <c r="N62" s="229"/>
      <c r="O62" s="230"/>
      <c r="P62" s="104"/>
      <c r="Q62" s="104"/>
      <c r="R62" s="104"/>
      <c r="S62" s="130" t="str">
        <f t="shared" si="13"/>
        <v/>
      </c>
      <c r="T62" s="104"/>
      <c r="U62" s="231"/>
      <c r="V62" s="232"/>
      <c r="W62" s="207" t="str">
        <f t="shared" si="14"/>
        <v/>
      </c>
      <c r="X62" s="295"/>
      <c r="Y62" s="233"/>
      <c r="Z62" s="207" t="str">
        <f t="shared" si="15"/>
        <v/>
      </c>
      <c r="AA62" s="107"/>
      <c r="AB62" s="207" t="str">
        <f t="shared" si="16"/>
        <v/>
      </c>
      <c r="AC62"/>
      <c r="AD62" s="71"/>
      <c r="AE62" s="107"/>
      <c r="AF62" s="207" t="str">
        <f t="shared" si="17"/>
        <v/>
      </c>
      <c r="AG62" s="227" t="str">
        <f t="shared" si="18"/>
        <v/>
      </c>
      <c r="AH62" s="107"/>
      <c r="AI62" s="207" t="str">
        <f t="shared" si="19"/>
        <v/>
      </c>
      <c r="AJ62" s="107"/>
      <c r="AK62" s="207" t="str">
        <f t="shared" si="20"/>
        <v/>
      </c>
      <c r="AL62" s="107"/>
      <c r="AM62" s="107"/>
      <c r="AN62" s="207" t="str">
        <f t="shared" si="21"/>
        <v/>
      </c>
      <c r="AO62" s="107"/>
      <c r="AP62" s="207" t="str">
        <f t="shared" si="22"/>
        <v/>
      </c>
      <c r="AQ62" s="107"/>
      <c r="AR62" s="107"/>
      <c r="AS62" s="207" t="str">
        <f t="shared" si="23"/>
        <v/>
      </c>
      <c r="AT62" s="108"/>
      <c r="AU62" s="108"/>
      <c r="AV62" s="108"/>
      <c r="AW62" s="108"/>
      <c r="AX62" s="108"/>
      <c r="AY62" s="108"/>
      <c r="AZ62" s="108"/>
      <c r="BA62" s="108"/>
      <c r="BB62" s="109"/>
      <c r="BC62" s="109"/>
      <c r="BD62" s="109"/>
      <c r="BE62" s="119"/>
      <c r="BF62" s="119"/>
      <c r="BG62" s="119"/>
      <c r="BH62" s="119"/>
    </row>
    <row r="63" spans="1:60" s="76" customFormat="1" collapsed="1" x14ac:dyDescent="0.2">
      <c r="A63" s="124"/>
      <c r="B63" s="207" t="str">
        <f t="shared" si="12"/>
        <v/>
      </c>
      <c r="C63" s="73"/>
      <c r="D63" s="228"/>
      <c r="E63" s="229"/>
      <c r="F63" s="229"/>
      <c r="G63" s="229"/>
      <c r="H63" s="229"/>
      <c r="I63" s="229"/>
      <c r="J63" s="229"/>
      <c r="K63" s="229"/>
      <c r="L63" s="229"/>
      <c r="M63" s="229"/>
      <c r="N63" s="229"/>
      <c r="O63" s="230"/>
      <c r="P63" s="104"/>
      <c r="Q63" s="104"/>
      <c r="R63" s="104"/>
      <c r="S63" s="130" t="str">
        <f t="shared" si="13"/>
        <v/>
      </c>
      <c r="T63" s="104"/>
      <c r="U63" s="231"/>
      <c r="V63" s="232"/>
      <c r="W63" s="207" t="str">
        <f t="shared" si="14"/>
        <v/>
      </c>
      <c r="X63" s="295"/>
      <c r="Y63" s="233"/>
      <c r="Z63" s="207" t="str">
        <f t="shared" si="15"/>
        <v/>
      </c>
      <c r="AA63" s="107"/>
      <c r="AB63" s="207" t="str">
        <f t="shared" si="16"/>
        <v/>
      </c>
      <c r="AC63"/>
      <c r="AD63" s="71"/>
      <c r="AE63" s="107"/>
      <c r="AF63" s="207" t="str">
        <f t="shared" si="17"/>
        <v/>
      </c>
      <c r="AG63" s="227" t="str">
        <f t="shared" si="18"/>
        <v/>
      </c>
      <c r="AH63" s="107"/>
      <c r="AI63" s="207" t="str">
        <f t="shared" si="19"/>
        <v/>
      </c>
      <c r="AJ63" s="107"/>
      <c r="AK63" s="207" t="str">
        <f t="shared" si="20"/>
        <v/>
      </c>
      <c r="AL63" s="107"/>
      <c r="AM63" s="107"/>
      <c r="AN63" s="207" t="str">
        <f t="shared" si="21"/>
        <v/>
      </c>
      <c r="AO63" s="107"/>
      <c r="AP63" s="207" t="str">
        <f t="shared" si="22"/>
        <v/>
      </c>
      <c r="AQ63" s="107"/>
      <c r="AR63" s="107"/>
      <c r="AS63" s="207" t="str">
        <f t="shared" si="23"/>
        <v/>
      </c>
      <c r="AT63" s="108"/>
      <c r="AU63" s="108"/>
      <c r="AV63" s="108"/>
      <c r="AW63" s="108"/>
      <c r="AX63" s="108"/>
      <c r="AY63" s="108"/>
      <c r="AZ63" s="108"/>
      <c r="BA63" s="108"/>
      <c r="BB63" s="109"/>
      <c r="BC63" s="109"/>
      <c r="BD63" s="109"/>
      <c r="BE63" s="119"/>
      <c r="BF63" s="119"/>
      <c r="BG63" s="119"/>
      <c r="BH63" s="119"/>
    </row>
    <row r="64" spans="1:60" s="76" customFormat="1" collapsed="1" x14ac:dyDescent="0.2">
      <c r="A64" s="124"/>
      <c r="B64" s="207" t="str">
        <f t="shared" si="12"/>
        <v/>
      </c>
      <c r="C64" s="73"/>
      <c r="D64" s="228"/>
      <c r="E64" s="229"/>
      <c r="F64" s="229"/>
      <c r="G64" s="229"/>
      <c r="H64" s="229"/>
      <c r="I64" s="229"/>
      <c r="J64" s="229"/>
      <c r="K64" s="229"/>
      <c r="L64" s="229"/>
      <c r="M64" s="229"/>
      <c r="N64" s="229"/>
      <c r="O64" s="230"/>
      <c r="P64" s="104"/>
      <c r="Q64" s="104"/>
      <c r="R64" s="104"/>
      <c r="S64" s="130" t="str">
        <f t="shared" si="13"/>
        <v/>
      </c>
      <c r="T64" s="104"/>
      <c r="U64" s="231"/>
      <c r="V64" s="232"/>
      <c r="W64" s="207" t="str">
        <f t="shared" si="14"/>
        <v/>
      </c>
      <c r="X64" s="295"/>
      <c r="Y64" s="233"/>
      <c r="Z64" s="207" t="str">
        <f t="shared" si="15"/>
        <v/>
      </c>
      <c r="AA64" s="107"/>
      <c r="AB64" s="207" t="str">
        <f t="shared" si="16"/>
        <v/>
      </c>
      <c r="AC64"/>
      <c r="AD64" s="71"/>
      <c r="AE64" s="107"/>
      <c r="AF64" s="207" t="str">
        <f t="shared" si="17"/>
        <v/>
      </c>
      <c r="AG64" s="227" t="str">
        <f t="shared" si="18"/>
        <v/>
      </c>
      <c r="AH64" s="107"/>
      <c r="AI64" s="207" t="str">
        <f t="shared" si="19"/>
        <v/>
      </c>
      <c r="AJ64" s="107"/>
      <c r="AK64" s="207" t="str">
        <f t="shared" si="20"/>
        <v/>
      </c>
      <c r="AL64" s="107"/>
      <c r="AM64" s="107"/>
      <c r="AN64" s="207" t="str">
        <f t="shared" si="21"/>
        <v/>
      </c>
      <c r="AO64" s="107"/>
      <c r="AP64" s="207" t="str">
        <f t="shared" si="22"/>
        <v/>
      </c>
      <c r="AQ64" s="107"/>
      <c r="AR64" s="107"/>
      <c r="AS64" s="207" t="str">
        <f t="shared" si="23"/>
        <v/>
      </c>
      <c r="AT64" s="108"/>
      <c r="AU64" s="108"/>
      <c r="AV64" s="108"/>
      <c r="AW64" s="108"/>
      <c r="AX64" s="108"/>
      <c r="AY64" s="108"/>
      <c r="AZ64" s="108"/>
      <c r="BA64" s="108"/>
      <c r="BB64" s="109"/>
      <c r="BC64" s="109"/>
      <c r="BD64" s="109"/>
      <c r="BE64" s="119"/>
      <c r="BF64" s="119"/>
      <c r="BG64" s="119"/>
      <c r="BH64" s="119"/>
    </row>
    <row r="65" spans="1:60" s="76" customFormat="1" collapsed="1" x14ac:dyDescent="0.2">
      <c r="A65" s="124"/>
      <c r="B65" s="207" t="str">
        <f t="shared" si="12"/>
        <v/>
      </c>
      <c r="C65" s="73"/>
      <c r="D65" s="228"/>
      <c r="E65" s="229"/>
      <c r="F65" s="229"/>
      <c r="G65" s="229"/>
      <c r="H65" s="229"/>
      <c r="I65" s="229"/>
      <c r="J65" s="229"/>
      <c r="K65" s="229"/>
      <c r="L65" s="229"/>
      <c r="M65" s="229"/>
      <c r="N65" s="229"/>
      <c r="O65" s="230"/>
      <c r="P65" s="104"/>
      <c r="Q65" s="104"/>
      <c r="R65" s="104"/>
      <c r="S65" s="130" t="str">
        <f t="shared" si="13"/>
        <v/>
      </c>
      <c r="T65" s="104"/>
      <c r="U65" s="231"/>
      <c r="V65" s="232"/>
      <c r="W65" s="207" t="str">
        <f t="shared" si="14"/>
        <v/>
      </c>
      <c r="X65" s="295"/>
      <c r="Y65" s="233"/>
      <c r="Z65" s="207" t="str">
        <f t="shared" si="15"/>
        <v/>
      </c>
      <c r="AA65" s="107"/>
      <c r="AB65" s="207" t="str">
        <f t="shared" si="16"/>
        <v/>
      </c>
      <c r="AC65"/>
      <c r="AD65" s="71"/>
      <c r="AE65" s="107"/>
      <c r="AF65" s="207" t="str">
        <f t="shared" si="17"/>
        <v/>
      </c>
      <c r="AG65" s="227" t="str">
        <f t="shared" si="18"/>
        <v/>
      </c>
      <c r="AH65" s="107"/>
      <c r="AI65" s="207" t="str">
        <f t="shared" si="19"/>
        <v/>
      </c>
      <c r="AJ65" s="107"/>
      <c r="AK65" s="207" t="str">
        <f t="shared" si="20"/>
        <v/>
      </c>
      <c r="AL65" s="107"/>
      <c r="AM65" s="107"/>
      <c r="AN65" s="207" t="str">
        <f t="shared" si="21"/>
        <v/>
      </c>
      <c r="AO65" s="107"/>
      <c r="AP65" s="207" t="str">
        <f t="shared" si="22"/>
        <v/>
      </c>
      <c r="AQ65" s="107"/>
      <c r="AR65" s="107"/>
      <c r="AS65" s="207" t="str">
        <f t="shared" si="23"/>
        <v/>
      </c>
      <c r="AT65" s="108"/>
      <c r="AU65" s="108"/>
      <c r="AV65" s="108"/>
      <c r="AW65" s="108"/>
      <c r="AX65" s="108"/>
      <c r="AY65" s="108"/>
      <c r="AZ65" s="108"/>
      <c r="BA65" s="108"/>
      <c r="BB65" s="109"/>
      <c r="BC65" s="109"/>
      <c r="BD65" s="109"/>
      <c r="BE65" s="119"/>
      <c r="BF65" s="119"/>
      <c r="BG65" s="119"/>
      <c r="BH65" s="119"/>
    </row>
    <row r="66" spans="1:60" s="76" customFormat="1" collapsed="1" x14ac:dyDescent="0.2">
      <c r="A66" s="124"/>
      <c r="B66" s="207" t="str">
        <f t="shared" si="12"/>
        <v/>
      </c>
      <c r="C66" s="73"/>
      <c r="D66" s="228"/>
      <c r="E66" s="229"/>
      <c r="F66" s="229"/>
      <c r="G66" s="229"/>
      <c r="H66" s="229"/>
      <c r="I66" s="229"/>
      <c r="J66" s="229"/>
      <c r="K66" s="229"/>
      <c r="L66" s="229"/>
      <c r="M66" s="229"/>
      <c r="N66" s="229"/>
      <c r="O66" s="230"/>
      <c r="P66" s="104"/>
      <c r="Q66" s="104"/>
      <c r="R66" s="104"/>
      <c r="S66" s="130" t="str">
        <f t="shared" si="13"/>
        <v/>
      </c>
      <c r="T66" s="104"/>
      <c r="U66" s="231"/>
      <c r="V66" s="232"/>
      <c r="W66" s="207" t="str">
        <f t="shared" si="14"/>
        <v/>
      </c>
      <c r="X66" s="295"/>
      <c r="Y66" s="233"/>
      <c r="Z66" s="207" t="str">
        <f t="shared" si="15"/>
        <v/>
      </c>
      <c r="AA66" s="107"/>
      <c r="AB66" s="207" t="str">
        <f t="shared" si="16"/>
        <v/>
      </c>
      <c r="AC66"/>
      <c r="AD66" s="71"/>
      <c r="AE66" s="107"/>
      <c r="AF66" s="207" t="str">
        <f t="shared" si="17"/>
        <v/>
      </c>
      <c r="AG66" s="227" t="str">
        <f t="shared" si="18"/>
        <v/>
      </c>
      <c r="AH66" s="107"/>
      <c r="AI66" s="207" t="str">
        <f t="shared" si="19"/>
        <v/>
      </c>
      <c r="AJ66" s="107"/>
      <c r="AK66" s="207" t="str">
        <f t="shared" si="20"/>
        <v/>
      </c>
      <c r="AL66" s="107"/>
      <c r="AM66" s="107"/>
      <c r="AN66" s="207" t="str">
        <f t="shared" si="21"/>
        <v/>
      </c>
      <c r="AO66" s="107"/>
      <c r="AP66" s="207" t="str">
        <f t="shared" si="22"/>
        <v/>
      </c>
      <c r="AQ66" s="107"/>
      <c r="AR66" s="107"/>
      <c r="AS66" s="207" t="str">
        <f t="shared" si="23"/>
        <v/>
      </c>
      <c r="AT66" s="108"/>
      <c r="AU66" s="108"/>
      <c r="AV66" s="108"/>
      <c r="AW66" s="108"/>
      <c r="AX66" s="108"/>
      <c r="AY66" s="108"/>
      <c r="AZ66" s="108"/>
      <c r="BA66" s="108"/>
      <c r="BB66" s="109"/>
      <c r="BC66" s="109"/>
      <c r="BD66" s="109"/>
      <c r="BE66" s="119"/>
      <c r="BF66" s="119"/>
      <c r="BG66" s="119"/>
      <c r="BH66" s="119"/>
    </row>
    <row r="67" spans="1:60" s="76" customFormat="1" collapsed="1" x14ac:dyDescent="0.2">
      <c r="A67" s="124"/>
      <c r="B67" s="207" t="str">
        <f t="shared" si="12"/>
        <v/>
      </c>
      <c r="C67" s="73"/>
      <c r="D67" s="228"/>
      <c r="E67" s="229"/>
      <c r="F67" s="229"/>
      <c r="G67" s="229"/>
      <c r="H67" s="229"/>
      <c r="I67" s="229"/>
      <c r="J67" s="229"/>
      <c r="K67" s="229"/>
      <c r="L67" s="229"/>
      <c r="M67" s="229"/>
      <c r="N67" s="229"/>
      <c r="O67" s="230"/>
      <c r="P67" s="104"/>
      <c r="Q67" s="104"/>
      <c r="R67" s="104"/>
      <c r="S67" s="130" t="str">
        <f t="shared" si="13"/>
        <v/>
      </c>
      <c r="T67" s="104"/>
      <c r="U67" s="231"/>
      <c r="V67" s="232"/>
      <c r="W67" s="207" t="str">
        <f t="shared" si="14"/>
        <v/>
      </c>
      <c r="X67" s="295"/>
      <c r="Y67" s="233"/>
      <c r="Z67" s="207" t="str">
        <f t="shared" si="15"/>
        <v/>
      </c>
      <c r="AA67" s="107"/>
      <c r="AB67" s="207" t="str">
        <f t="shared" si="16"/>
        <v/>
      </c>
      <c r="AC67"/>
      <c r="AD67" s="71"/>
      <c r="AE67" s="107"/>
      <c r="AF67" s="207" t="str">
        <f t="shared" si="17"/>
        <v/>
      </c>
      <c r="AG67" s="227" t="str">
        <f t="shared" si="18"/>
        <v/>
      </c>
      <c r="AH67" s="107"/>
      <c r="AI67" s="207" t="str">
        <f t="shared" si="19"/>
        <v/>
      </c>
      <c r="AJ67" s="107"/>
      <c r="AK67" s="207" t="str">
        <f t="shared" si="20"/>
        <v/>
      </c>
      <c r="AL67" s="107"/>
      <c r="AM67" s="107"/>
      <c r="AN67" s="207" t="str">
        <f t="shared" si="21"/>
        <v/>
      </c>
      <c r="AO67" s="107"/>
      <c r="AP67" s="207" t="str">
        <f t="shared" si="22"/>
        <v/>
      </c>
      <c r="AQ67" s="107"/>
      <c r="AR67" s="107"/>
      <c r="AS67" s="207" t="str">
        <f t="shared" si="23"/>
        <v/>
      </c>
      <c r="AT67" s="108"/>
      <c r="AU67" s="108"/>
      <c r="AV67" s="108"/>
      <c r="AW67" s="108"/>
      <c r="AX67" s="108"/>
      <c r="AY67" s="108"/>
      <c r="AZ67" s="108"/>
      <c r="BA67" s="108"/>
      <c r="BB67" s="109"/>
      <c r="BC67" s="109"/>
      <c r="BD67" s="109"/>
      <c r="BE67" s="119"/>
      <c r="BF67" s="119"/>
      <c r="BG67" s="119"/>
      <c r="BH67" s="119"/>
    </row>
    <row r="68" spans="1:60" s="76" customFormat="1" collapsed="1" x14ac:dyDescent="0.2">
      <c r="A68" s="124"/>
      <c r="B68" s="207" t="str">
        <f t="shared" si="12"/>
        <v/>
      </c>
      <c r="C68" s="73"/>
      <c r="D68" s="228"/>
      <c r="E68" s="229"/>
      <c r="F68" s="229"/>
      <c r="G68" s="229"/>
      <c r="H68" s="229"/>
      <c r="I68" s="229"/>
      <c r="J68" s="229"/>
      <c r="K68" s="229"/>
      <c r="L68" s="229"/>
      <c r="M68" s="229"/>
      <c r="N68" s="229"/>
      <c r="O68" s="230"/>
      <c r="P68" s="104"/>
      <c r="Q68" s="104"/>
      <c r="R68" s="104"/>
      <c r="S68" s="130" t="str">
        <f t="shared" si="13"/>
        <v/>
      </c>
      <c r="T68" s="104"/>
      <c r="U68" s="231"/>
      <c r="V68" s="232"/>
      <c r="W68" s="207" t="str">
        <f t="shared" si="14"/>
        <v/>
      </c>
      <c r="X68" s="295"/>
      <c r="Y68" s="233"/>
      <c r="Z68" s="207" t="str">
        <f t="shared" si="15"/>
        <v/>
      </c>
      <c r="AA68" s="107"/>
      <c r="AB68" s="207" t="str">
        <f t="shared" si="16"/>
        <v/>
      </c>
      <c r="AC68"/>
      <c r="AD68" s="71"/>
      <c r="AE68" s="107"/>
      <c r="AF68" s="207" t="str">
        <f t="shared" si="17"/>
        <v/>
      </c>
      <c r="AG68" s="227" t="str">
        <f t="shared" si="18"/>
        <v/>
      </c>
      <c r="AH68" s="107"/>
      <c r="AI68" s="207" t="str">
        <f t="shared" si="19"/>
        <v/>
      </c>
      <c r="AJ68" s="107"/>
      <c r="AK68" s="207" t="str">
        <f t="shared" si="20"/>
        <v/>
      </c>
      <c r="AL68" s="107"/>
      <c r="AM68" s="107"/>
      <c r="AN68" s="207" t="str">
        <f t="shared" si="21"/>
        <v/>
      </c>
      <c r="AO68" s="107"/>
      <c r="AP68" s="207" t="str">
        <f t="shared" si="22"/>
        <v/>
      </c>
      <c r="AQ68" s="107"/>
      <c r="AR68" s="107"/>
      <c r="AS68" s="207" t="str">
        <f t="shared" si="23"/>
        <v/>
      </c>
      <c r="AT68" s="108"/>
      <c r="AU68" s="108"/>
      <c r="AV68" s="108"/>
      <c r="AW68" s="108"/>
      <c r="AX68" s="108"/>
      <c r="AY68" s="108"/>
      <c r="AZ68" s="108"/>
      <c r="BA68" s="108"/>
      <c r="BB68" s="109"/>
      <c r="BC68" s="109"/>
      <c r="BD68" s="109"/>
      <c r="BE68" s="119"/>
      <c r="BF68" s="119"/>
      <c r="BG68" s="119"/>
      <c r="BH68" s="119"/>
    </row>
    <row r="69" spans="1:60" s="76" customFormat="1" collapsed="1" x14ac:dyDescent="0.2">
      <c r="A69" s="124"/>
      <c r="B69" s="207" t="str">
        <f t="shared" si="12"/>
        <v/>
      </c>
      <c r="C69" s="73"/>
      <c r="D69" s="228"/>
      <c r="E69" s="229"/>
      <c r="F69" s="229"/>
      <c r="G69" s="229"/>
      <c r="H69" s="229"/>
      <c r="I69" s="229"/>
      <c r="J69" s="229"/>
      <c r="K69" s="229"/>
      <c r="L69" s="229"/>
      <c r="M69" s="229"/>
      <c r="N69" s="229"/>
      <c r="O69" s="230"/>
      <c r="P69" s="104"/>
      <c r="Q69" s="104"/>
      <c r="R69" s="104"/>
      <c r="S69" s="130" t="str">
        <f t="shared" si="13"/>
        <v/>
      </c>
      <c r="T69" s="104"/>
      <c r="U69" s="231"/>
      <c r="V69" s="232"/>
      <c r="W69" s="207" t="str">
        <f t="shared" si="14"/>
        <v/>
      </c>
      <c r="X69" s="295"/>
      <c r="Y69" s="233"/>
      <c r="Z69" s="207" t="str">
        <f t="shared" si="15"/>
        <v/>
      </c>
      <c r="AA69" s="107"/>
      <c r="AB69" s="207" t="str">
        <f t="shared" si="16"/>
        <v/>
      </c>
      <c r="AC69"/>
      <c r="AD69" s="71"/>
      <c r="AE69" s="107"/>
      <c r="AF69" s="207" t="str">
        <f t="shared" si="17"/>
        <v/>
      </c>
      <c r="AG69" s="227" t="str">
        <f t="shared" si="18"/>
        <v/>
      </c>
      <c r="AH69" s="107"/>
      <c r="AI69" s="207" t="str">
        <f t="shared" si="19"/>
        <v/>
      </c>
      <c r="AJ69" s="107"/>
      <c r="AK69" s="207" t="str">
        <f t="shared" si="20"/>
        <v/>
      </c>
      <c r="AL69" s="107"/>
      <c r="AM69" s="107"/>
      <c r="AN69" s="207" t="str">
        <f t="shared" si="21"/>
        <v/>
      </c>
      <c r="AO69" s="107"/>
      <c r="AP69" s="207" t="str">
        <f t="shared" si="22"/>
        <v/>
      </c>
      <c r="AQ69" s="107"/>
      <c r="AR69" s="107"/>
      <c r="AS69" s="207" t="str">
        <f t="shared" si="23"/>
        <v/>
      </c>
      <c r="AT69" s="108"/>
      <c r="AU69" s="108"/>
      <c r="AV69" s="108"/>
      <c r="AW69" s="108"/>
      <c r="AX69" s="108"/>
      <c r="AY69" s="108"/>
      <c r="AZ69" s="108"/>
      <c r="BA69" s="108"/>
      <c r="BB69" s="109"/>
      <c r="BC69" s="109"/>
      <c r="BD69" s="109"/>
      <c r="BE69" s="119"/>
      <c r="BF69" s="119"/>
      <c r="BG69" s="119"/>
      <c r="BH69" s="119"/>
    </row>
    <row r="70" spans="1:60" s="76" customFormat="1" collapsed="1" x14ac:dyDescent="0.2">
      <c r="A70" s="124"/>
      <c r="B70" s="207" t="str">
        <f t="shared" si="12"/>
        <v/>
      </c>
      <c r="C70" s="73"/>
      <c r="D70" s="228"/>
      <c r="E70" s="229"/>
      <c r="F70" s="229"/>
      <c r="G70" s="229"/>
      <c r="H70" s="229"/>
      <c r="I70" s="229"/>
      <c r="J70" s="229"/>
      <c r="K70" s="229"/>
      <c r="L70" s="229"/>
      <c r="M70" s="229"/>
      <c r="N70" s="229"/>
      <c r="O70" s="230"/>
      <c r="P70" s="104"/>
      <c r="Q70" s="104"/>
      <c r="R70" s="104"/>
      <c r="S70" s="130" t="str">
        <f t="shared" si="13"/>
        <v/>
      </c>
      <c r="T70" s="104"/>
      <c r="U70" s="231"/>
      <c r="V70" s="232"/>
      <c r="W70" s="207" t="str">
        <f t="shared" si="14"/>
        <v/>
      </c>
      <c r="X70" s="295"/>
      <c r="Y70" s="233"/>
      <c r="Z70" s="207" t="str">
        <f t="shared" si="15"/>
        <v/>
      </c>
      <c r="AA70" s="107"/>
      <c r="AB70" s="207" t="str">
        <f t="shared" si="16"/>
        <v/>
      </c>
      <c r="AC70"/>
      <c r="AD70" s="71"/>
      <c r="AE70" s="107"/>
      <c r="AF70" s="207" t="str">
        <f t="shared" si="17"/>
        <v/>
      </c>
      <c r="AG70" s="227" t="str">
        <f t="shared" si="18"/>
        <v/>
      </c>
      <c r="AH70" s="107"/>
      <c r="AI70" s="207" t="str">
        <f t="shared" si="19"/>
        <v/>
      </c>
      <c r="AJ70" s="107"/>
      <c r="AK70" s="207" t="str">
        <f t="shared" si="20"/>
        <v/>
      </c>
      <c r="AL70" s="107"/>
      <c r="AM70" s="107"/>
      <c r="AN70" s="207" t="str">
        <f t="shared" si="21"/>
        <v/>
      </c>
      <c r="AO70" s="107"/>
      <c r="AP70" s="207" t="str">
        <f t="shared" si="22"/>
        <v/>
      </c>
      <c r="AQ70" s="107"/>
      <c r="AR70" s="107"/>
      <c r="AS70" s="207" t="str">
        <f t="shared" si="23"/>
        <v/>
      </c>
      <c r="AT70" s="108"/>
      <c r="AU70" s="108"/>
      <c r="AV70" s="108"/>
      <c r="AW70" s="108"/>
      <c r="AX70" s="108"/>
      <c r="AY70" s="108"/>
      <c r="AZ70" s="108"/>
      <c r="BA70" s="108"/>
      <c r="BB70" s="109"/>
      <c r="BC70" s="109"/>
      <c r="BD70" s="109"/>
      <c r="BE70" s="119"/>
      <c r="BF70" s="119"/>
      <c r="BG70" s="119"/>
      <c r="BH70" s="119"/>
    </row>
    <row r="71" spans="1:60" s="76" customFormat="1" collapsed="1" x14ac:dyDescent="0.2">
      <c r="A71" s="124"/>
      <c r="B71" s="207" t="str">
        <f t="shared" ref="B71:B134" si="24">IF(C71="","",(VLOOKUP(C71,Generic_Road_Names_Table_Array,2,FALSE)))</f>
        <v/>
      </c>
      <c r="C71" s="73"/>
      <c r="D71" s="228"/>
      <c r="E71" s="229"/>
      <c r="F71" s="229"/>
      <c r="G71" s="229"/>
      <c r="H71" s="229"/>
      <c r="I71" s="229"/>
      <c r="J71" s="229"/>
      <c r="K71" s="229"/>
      <c r="L71" s="229"/>
      <c r="M71" s="229"/>
      <c r="N71" s="229"/>
      <c r="O71" s="230"/>
      <c r="P71" s="104"/>
      <c r="Q71" s="104"/>
      <c r="R71" s="104"/>
      <c r="S71" s="130" t="str">
        <f t="shared" ref="S71:S134" si="25">IF(R71="","",(VLOOKUP(R71,Generic_Length_Adjustment_Reason_Table_Array,2,FALSE)))</f>
        <v/>
      </c>
      <c r="T71" s="104"/>
      <c r="U71" s="231"/>
      <c r="V71" s="232"/>
      <c r="W71" s="207" t="str">
        <f t="shared" ref="W71:W134" si="26">IF(V71="","",(VLOOKUP(V71,Generic_Side_Table_Array,2,FALSE)))</f>
        <v/>
      </c>
      <c r="X71" s="295"/>
      <c r="Y71" s="233"/>
      <c r="Z71" s="207" t="str">
        <f t="shared" ref="Z71:Z134" si="27">IF(Y71="","",VLOOKUP(Y71,Markings_Marking_Type_Table_Array,2,FALSE))</f>
        <v/>
      </c>
      <c r="AA71" s="107"/>
      <c r="AB71" s="207" t="str">
        <f t="shared" ref="AB71:AB134" si="28">IF(AA71="","",VLOOKUP(AA71,Markings_Marking_Colour_Table_Array,2,FALSE))</f>
        <v/>
      </c>
      <c r="AC71"/>
      <c r="AD71" s="71"/>
      <c r="AE71" s="107"/>
      <c r="AF71" s="207" t="str">
        <f t="shared" ref="AF71:AF134" si="29">IF(AE71="","",VLOOKUP(AE71,Markings_Paint_Make_Table_Array,2,FALSE))</f>
        <v/>
      </c>
      <c r="AG71" s="227" t="str">
        <f t="shared" ref="AG71:AG134" si="30">IF(AF71="","",VLOOKUP(AF71,Markings_Paint_Make_Refernce_Only_Table_Array,2,FALSE))</f>
        <v/>
      </c>
      <c r="AH71" s="107"/>
      <c r="AI71" s="207" t="str">
        <f t="shared" ref="AI71:AI134" si="31">IF(AH71="","",VLOOKUP(AH71,Markings_Paint_Brand_Name_Table_Array,2,FALSE))</f>
        <v/>
      </c>
      <c r="AJ71" s="107"/>
      <c r="AK71" s="207" t="str">
        <f t="shared" ref="AK71:AK134" si="32">IF(AJ71="","",VLOOKUP(AJ71,Markings_Reflectorised_Table_Array,2,FALSE))</f>
        <v/>
      </c>
      <c r="AL71" s="107"/>
      <c r="AM71" s="107"/>
      <c r="AN71" s="207" t="str">
        <f t="shared" ref="AN71:AN134" si="33">IF(AM71="","",VLOOKUP(AM71,Markings_Paint_Apply_Type_Table_Array,2,FALSE))</f>
        <v/>
      </c>
      <c r="AO71" s="107"/>
      <c r="AP71" s="207" t="str">
        <f t="shared" ref="AP71:AP134" si="34">IF(AO71="","",VLOOKUP(AO71,Markings_Marking_Attach_Table_Array,2,FALSE))</f>
        <v/>
      </c>
      <c r="AQ71" s="107"/>
      <c r="AR71" s="107"/>
      <c r="AS71" s="207" t="str">
        <f t="shared" ref="AS71:AS134" si="35">IF(AR71="","",VLOOKUP(AR71,Markings_Marking_Material_Table_Array,2,FALSE))</f>
        <v/>
      </c>
      <c r="AT71" s="108"/>
      <c r="AU71" s="108"/>
      <c r="AV71" s="108"/>
      <c r="AW71" s="108"/>
      <c r="AX71" s="108"/>
      <c r="AY71" s="108"/>
      <c r="AZ71" s="108"/>
      <c r="BA71" s="108"/>
      <c r="BB71" s="109"/>
      <c r="BC71" s="109"/>
      <c r="BD71" s="109"/>
      <c r="BE71" s="119"/>
      <c r="BF71" s="119"/>
      <c r="BG71" s="119"/>
      <c r="BH71" s="119"/>
    </row>
    <row r="72" spans="1:60" s="76" customFormat="1" collapsed="1" x14ac:dyDescent="0.2">
      <c r="A72" s="124"/>
      <c r="B72" s="207" t="str">
        <f t="shared" si="24"/>
        <v/>
      </c>
      <c r="C72" s="73"/>
      <c r="D72" s="228"/>
      <c r="E72" s="229"/>
      <c r="F72" s="229"/>
      <c r="G72" s="229"/>
      <c r="H72" s="229"/>
      <c r="I72" s="229"/>
      <c r="J72" s="229"/>
      <c r="K72" s="229"/>
      <c r="L72" s="229"/>
      <c r="M72" s="229"/>
      <c r="N72" s="229"/>
      <c r="O72" s="230"/>
      <c r="P72" s="104"/>
      <c r="Q72" s="104"/>
      <c r="R72" s="104"/>
      <c r="S72" s="130" t="str">
        <f t="shared" si="25"/>
        <v/>
      </c>
      <c r="T72" s="104"/>
      <c r="U72" s="231"/>
      <c r="V72" s="232"/>
      <c r="W72" s="207" t="str">
        <f t="shared" si="26"/>
        <v/>
      </c>
      <c r="X72" s="295"/>
      <c r="Y72" s="233"/>
      <c r="Z72" s="207" t="str">
        <f t="shared" si="27"/>
        <v/>
      </c>
      <c r="AA72" s="107"/>
      <c r="AB72" s="207" t="str">
        <f t="shared" si="28"/>
        <v/>
      </c>
      <c r="AC72"/>
      <c r="AD72" s="71"/>
      <c r="AE72" s="107"/>
      <c r="AF72" s="207" t="str">
        <f t="shared" si="29"/>
        <v/>
      </c>
      <c r="AG72" s="227" t="str">
        <f t="shared" si="30"/>
        <v/>
      </c>
      <c r="AH72" s="107"/>
      <c r="AI72" s="207" t="str">
        <f t="shared" si="31"/>
        <v/>
      </c>
      <c r="AJ72" s="107"/>
      <c r="AK72" s="207" t="str">
        <f t="shared" si="32"/>
        <v/>
      </c>
      <c r="AL72" s="107"/>
      <c r="AM72" s="107"/>
      <c r="AN72" s="207" t="str">
        <f t="shared" si="33"/>
        <v/>
      </c>
      <c r="AO72" s="107"/>
      <c r="AP72" s="207" t="str">
        <f t="shared" si="34"/>
        <v/>
      </c>
      <c r="AQ72" s="107"/>
      <c r="AR72" s="107"/>
      <c r="AS72" s="207" t="str">
        <f t="shared" si="35"/>
        <v/>
      </c>
      <c r="AT72" s="108"/>
      <c r="AU72" s="108"/>
      <c r="AV72" s="108"/>
      <c r="AW72" s="108"/>
      <c r="AX72" s="108"/>
      <c r="AY72" s="108"/>
      <c r="AZ72" s="108"/>
      <c r="BA72" s="108"/>
      <c r="BB72" s="109"/>
      <c r="BC72" s="109"/>
      <c r="BD72" s="109"/>
      <c r="BE72" s="119"/>
      <c r="BF72" s="119"/>
      <c r="BG72" s="119"/>
      <c r="BH72" s="119"/>
    </row>
    <row r="73" spans="1:60" s="76" customFormat="1" collapsed="1" x14ac:dyDescent="0.2">
      <c r="A73" s="124"/>
      <c r="B73" s="207" t="str">
        <f t="shared" si="24"/>
        <v/>
      </c>
      <c r="C73" s="73"/>
      <c r="D73" s="228"/>
      <c r="E73" s="229"/>
      <c r="F73" s="229"/>
      <c r="G73" s="229"/>
      <c r="H73" s="229"/>
      <c r="I73" s="229"/>
      <c r="J73" s="229"/>
      <c r="K73" s="229"/>
      <c r="L73" s="229"/>
      <c r="M73" s="229"/>
      <c r="N73" s="229"/>
      <c r="O73" s="230"/>
      <c r="P73" s="104"/>
      <c r="Q73" s="104"/>
      <c r="R73" s="104"/>
      <c r="S73" s="130" t="str">
        <f t="shared" si="25"/>
        <v/>
      </c>
      <c r="T73" s="104"/>
      <c r="U73" s="231"/>
      <c r="V73" s="232"/>
      <c r="W73" s="207" t="str">
        <f t="shared" si="26"/>
        <v/>
      </c>
      <c r="X73" s="295"/>
      <c r="Y73" s="233"/>
      <c r="Z73" s="207" t="str">
        <f t="shared" si="27"/>
        <v/>
      </c>
      <c r="AA73" s="107"/>
      <c r="AB73" s="207" t="str">
        <f t="shared" si="28"/>
        <v/>
      </c>
      <c r="AC73"/>
      <c r="AD73" s="71"/>
      <c r="AE73" s="107"/>
      <c r="AF73" s="207" t="str">
        <f t="shared" si="29"/>
        <v/>
      </c>
      <c r="AG73" s="227" t="str">
        <f t="shared" si="30"/>
        <v/>
      </c>
      <c r="AH73" s="107"/>
      <c r="AI73" s="207" t="str">
        <f t="shared" si="31"/>
        <v/>
      </c>
      <c r="AJ73" s="107"/>
      <c r="AK73" s="207" t="str">
        <f t="shared" si="32"/>
        <v/>
      </c>
      <c r="AL73" s="107"/>
      <c r="AM73" s="107"/>
      <c r="AN73" s="207" t="str">
        <f t="shared" si="33"/>
        <v/>
      </c>
      <c r="AO73" s="107"/>
      <c r="AP73" s="207" t="str">
        <f t="shared" si="34"/>
        <v/>
      </c>
      <c r="AQ73" s="107"/>
      <c r="AR73" s="107"/>
      <c r="AS73" s="207" t="str">
        <f t="shared" si="35"/>
        <v/>
      </c>
      <c r="AT73" s="108"/>
      <c r="AU73" s="108"/>
      <c r="AV73" s="108"/>
      <c r="AW73" s="108"/>
      <c r="AX73" s="108"/>
      <c r="AY73" s="108"/>
      <c r="AZ73" s="108"/>
      <c r="BA73" s="108"/>
      <c r="BB73" s="109"/>
      <c r="BC73" s="109"/>
      <c r="BD73" s="109"/>
      <c r="BE73" s="119"/>
      <c r="BF73" s="119"/>
      <c r="BG73" s="119"/>
      <c r="BH73" s="119"/>
    </row>
    <row r="74" spans="1:60" s="76" customFormat="1" collapsed="1" x14ac:dyDescent="0.2">
      <c r="A74" s="124"/>
      <c r="B74" s="207" t="str">
        <f t="shared" si="24"/>
        <v/>
      </c>
      <c r="C74" s="73"/>
      <c r="D74" s="228"/>
      <c r="E74" s="229"/>
      <c r="F74" s="229"/>
      <c r="G74" s="229"/>
      <c r="H74" s="229"/>
      <c r="I74" s="229"/>
      <c r="J74" s="229"/>
      <c r="K74" s="229"/>
      <c r="L74" s="229"/>
      <c r="M74" s="229"/>
      <c r="N74" s="229"/>
      <c r="O74" s="230"/>
      <c r="P74" s="104"/>
      <c r="Q74" s="104"/>
      <c r="R74" s="104"/>
      <c r="S74" s="130" t="str">
        <f t="shared" si="25"/>
        <v/>
      </c>
      <c r="T74" s="104"/>
      <c r="U74" s="231"/>
      <c r="V74" s="232"/>
      <c r="W74" s="207" t="str">
        <f t="shared" si="26"/>
        <v/>
      </c>
      <c r="X74" s="295"/>
      <c r="Y74" s="233"/>
      <c r="Z74" s="207" t="str">
        <f t="shared" si="27"/>
        <v/>
      </c>
      <c r="AA74" s="107"/>
      <c r="AB74" s="207" t="str">
        <f t="shared" si="28"/>
        <v/>
      </c>
      <c r="AC74"/>
      <c r="AD74" s="71"/>
      <c r="AE74" s="107"/>
      <c r="AF74" s="207" t="str">
        <f t="shared" si="29"/>
        <v/>
      </c>
      <c r="AG74" s="227" t="str">
        <f t="shared" si="30"/>
        <v/>
      </c>
      <c r="AH74" s="107"/>
      <c r="AI74" s="207" t="str">
        <f t="shared" si="31"/>
        <v/>
      </c>
      <c r="AJ74" s="107"/>
      <c r="AK74" s="207" t="str">
        <f t="shared" si="32"/>
        <v/>
      </c>
      <c r="AL74" s="107"/>
      <c r="AM74" s="107"/>
      <c r="AN74" s="207" t="str">
        <f t="shared" si="33"/>
        <v/>
      </c>
      <c r="AO74" s="107"/>
      <c r="AP74" s="207" t="str">
        <f t="shared" si="34"/>
        <v/>
      </c>
      <c r="AQ74" s="107"/>
      <c r="AR74" s="107"/>
      <c r="AS74" s="207" t="str">
        <f t="shared" si="35"/>
        <v/>
      </c>
      <c r="AT74" s="108"/>
      <c r="AU74" s="108"/>
      <c r="AV74" s="108"/>
      <c r="AW74" s="108"/>
      <c r="AX74" s="108"/>
      <c r="AY74" s="108"/>
      <c r="AZ74" s="108"/>
      <c r="BA74" s="108"/>
      <c r="BB74" s="109"/>
      <c r="BC74" s="109"/>
      <c r="BD74" s="109"/>
      <c r="BE74" s="119"/>
      <c r="BF74" s="119"/>
      <c r="BG74" s="119"/>
      <c r="BH74" s="119"/>
    </row>
    <row r="75" spans="1:60" s="76" customFormat="1" collapsed="1" x14ac:dyDescent="0.2">
      <c r="A75" s="124"/>
      <c r="B75" s="207" t="str">
        <f t="shared" si="24"/>
        <v/>
      </c>
      <c r="C75" s="73"/>
      <c r="D75" s="228"/>
      <c r="E75" s="229"/>
      <c r="F75" s="229"/>
      <c r="G75" s="229"/>
      <c r="H75" s="229"/>
      <c r="I75" s="229"/>
      <c r="J75" s="229"/>
      <c r="K75" s="229"/>
      <c r="L75" s="229"/>
      <c r="M75" s="229"/>
      <c r="N75" s="229"/>
      <c r="O75" s="230"/>
      <c r="P75" s="104"/>
      <c r="Q75" s="104"/>
      <c r="R75" s="104"/>
      <c r="S75" s="130" t="str">
        <f t="shared" si="25"/>
        <v/>
      </c>
      <c r="T75" s="104"/>
      <c r="U75" s="231"/>
      <c r="V75" s="232"/>
      <c r="W75" s="207" t="str">
        <f t="shared" si="26"/>
        <v/>
      </c>
      <c r="X75" s="295"/>
      <c r="Y75" s="233"/>
      <c r="Z75" s="207" t="str">
        <f t="shared" si="27"/>
        <v/>
      </c>
      <c r="AA75" s="107"/>
      <c r="AB75" s="207" t="str">
        <f t="shared" si="28"/>
        <v/>
      </c>
      <c r="AC75"/>
      <c r="AD75" s="71"/>
      <c r="AE75" s="107"/>
      <c r="AF75" s="207" t="str">
        <f t="shared" si="29"/>
        <v/>
      </c>
      <c r="AG75" s="227" t="str">
        <f t="shared" si="30"/>
        <v/>
      </c>
      <c r="AH75" s="107"/>
      <c r="AI75" s="207" t="str">
        <f t="shared" si="31"/>
        <v/>
      </c>
      <c r="AJ75" s="107"/>
      <c r="AK75" s="207" t="str">
        <f t="shared" si="32"/>
        <v/>
      </c>
      <c r="AL75" s="107"/>
      <c r="AM75" s="107"/>
      <c r="AN75" s="207" t="str">
        <f t="shared" si="33"/>
        <v/>
      </c>
      <c r="AO75" s="107"/>
      <c r="AP75" s="207" t="str">
        <f t="shared" si="34"/>
        <v/>
      </c>
      <c r="AQ75" s="107"/>
      <c r="AR75" s="107"/>
      <c r="AS75" s="207" t="str">
        <f t="shared" si="35"/>
        <v/>
      </c>
      <c r="AT75" s="108"/>
      <c r="AU75" s="108"/>
      <c r="AV75" s="108"/>
      <c r="AW75" s="108"/>
      <c r="AX75" s="108"/>
      <c r="AY75" s="108"/>
      <c r="AZ75" s="108"/>
      <c r="BA75" s="108"/>
      <c r="BB75" s="109"/>
      <c r="BC75" s="109"/>
      <c r="BD75" s="109"/>
      <c r="BE75" s="119"/>
      <c r="BF75" s="119"/>
      <c r="BG75" s="119"/>
      <c r="BH75" s="119"/>
    </row>
    <row r="76" spans="1:60" s="76" customFormat="1" collapsed="1" x14ac:dyDescent="0.2">
      <c r="A76" s="124"/>
      <c r="B76" s="207" t="str">
        <f t="shared" si="24"/>
        <v/>
      </c>
      <c r="C76" s="73"/>
      <c r="D76" s="228"/>
      <c r="E76" s="229"/>
      <c r="F76" s="229"/>
      <c r="G76" s="229"/>
      <c r="H76" s="229"/>
      <c r="I76" s="229"/>
      <c r="J76" s="229"/>
      <c r="K76" s="229"/>
      <c r="L76" s="229"/>
      <c r="M76" s="229"/>
      <c r="N76" s="229"/>
      <c r="O76" s="230"/>
      <c r="P76" s="104"/>
      <c r="Q76" s="104"/>
      <c r="R76" s="104"/>
      <c r="S76" s="130" t="str">
        <f t="shared" si="25"/>
        <v/>
      </c>
      <c r="T76" s="104"/>
      <c r="U76" s="231"/>
      <c r="V76" s="232"/>
      <c r="W76" s="207" t="str">
        <f t="shared" si="26"/>
        <v/>
      </c>
      <c r="X76" s="295"/>
      <c r="Y76" s="233"/>
      <c r="Z76" s="207" t="str">
        <f t="shared" si="27"/>
        <v/>
      </c>
      <c r="AA76" s="107"/>
      <c r="AB76" s="207" t="str">
        <f t="shared" si="28"/>
        <v/>
      </c>
      <c r="AC76"/>
      <c r="AD76" s="71"/>
      <c r="AE76" s="107"/>
      <c r="AF76" s="207" t="str">
        <f t="shared" si="29"/>
        <v/>
      </c>
      <c r="AG76" s="227" t="str">
        <f t="shared" si="30"/>
        <v/>
      </c>
      <c r="AH76" s="107"/>
      <c r="AI76" s="207" t="str">
        <f t="shared" si="31"/>
        <v/>
      </c>
      <c r="AJ76" s="107"/>
      <c r="AK76" s="207" t="str">
        <f t="shared" si="32"/>
        <v/>
      </c>
      <c r="AL76" s="107"/>
      <c r="AM76" s="107"/>
      <c r="AN76" s="207" t="str">
        <f t="shared" si="33"/>
        <v/>
      </c>
      <c r="AO76" s="107"/>
      <c r="AP76" s="207" t="str">
        <f t="shared" si="34"/>
        <v/>
      </c>
      <c r="AQ76" s="107"/>
      <c r="AR76" s="107"/>
      <c r="AS76" s="207" t="str">
        <f t="shared" si="35"/>
        <v/>
      </c>
      <c r="AT76" s="108"/>
      <c r="AU76" s="108"/>
      <c r="AV76" s="108"/>
      <c r="AW76" s="108"/>
      <c r="AX76" s="108"/>
      <c r="AY76" s="108"/>
      <c r="AZ76" s="108"/>
      <c r="BA76" s="108"/>
      <c r="BB76" s="109"/>
      <c r="BC76" s="109"/>
      <c r="BD76" s="109"/>
      <c r="BE76" s="119"/>
      <c r="BF76" s="119"/>
      <c r="BG76" s="119"/>
      <c r="BH76" s="119"/>
    </row>
    <row r="77" spans="1:60" s="76" customFormat="1" collapsed="1" x14ac:dyDescent="0.2">
      <c r="A77" s="124"/>
      <c r="B77" s="207" t="str">
        <f t="shared" si="24"/>
        <v/>
      </c>
      <c r="C77" s="73"/>
      <c r="D77" s="228"/>
      <c r="E77" s="229"/>
      <c r="F77" s="229"/>
      <c r="G77" s="229"/>
      <c r="H77" s="229"/>
      <c r="I77" s="229"/>
      <c r="J77" s="229"/>
      <c r="K77" s="229"/>
      <c r="L77" s="229"/>
      <c r="M77" s="229"/>
      <c r="N77" s="229"/>
      <c r="O77" s="230"/>
      <c r="P77" s="104"/>
      <c r="Q77" s="104"/>
      <c r="R77" s="104"/>
      <c r="S77" s="130" t="str">
        <f t="shared" si="25"/>
        <v/>
      </c>
      <c r="T77" s="104"/>
      <c r="U77" s="231"/>
      <c r="V77" s="232"/>
      <c r="W77" s="207" t="str">
        <f t="shared" si="26"/>
        <v/>
      </c>
      <c r="X77" s="295"/>
      <c r="Y77" s="233"/>
      <c r="Z77" s="207" t="str">
        <f t="shared" si="27"/>
        <v/>
      </c>
      <c r="AA77" s="107"/>
      <c r="AB77" s="207" t="str">
        <f t="shared" si="28"/>
        <v/>
      </c>
      <c r="AC77"/>
      <c r="AD77" s="71"/>
      <c r="AE77" s="107"/>
      <c r="AF77" s="207" t="str">
        <f t="shared" si="29"/>
        <v/>
      </c>
      <c r="AG77" s="227" t="str">
        <f t="shared" si="30"/>
        <v/>
      </c>
      <c r="AH77" s="107"/>
      <c r="AI77" s="207" t="str">
        <f t="shared" si="31"/>
        <v/>
      </c>
      <c r="AJ77" s="107"/>
      <c r="AK77" s="207" t="str">
        <f t="shared" si="32"/>
        <v/>
      </c>
      <c r="AL77" s="107"/>
      <c r="AM77" s="107"/>
      <c r="AN77" s="207" t="str">
        <f t="shared" si="33"/>
        <v/>
      </c>
      <c r="AO77" s="107"/>
      <c r="AP77" s="207" t="str">
        <f t="shared" si="34"/>
        <v/>
      </c>
      <c r="AQ77" s="107"/>
      <c r="AR77" s="107"/>
      <c r="AS77" s="207" t="str">
        <f t="shared" si="35"/>
        <v/>
      </c>
      <c r="AT77" s="108"/>
      <c r="AU77" s="108"/>
      <c r="AV77" s="108"/>
      <c r="AW77" s="108"/>
      <c r="AX77" s="108"/>
      <c r="AY77" s="108"/>
      <c r="AZ77" s="108"/>
      <c r="BA77" s="108"/>
      <c r="BB77" s="109"/>
      <c r="BC77" s="109"/>
      <c r="BD77" s="109"/>
      <c r="BE77" s="119"/>
      <c r="BF77" s="119"/>
      <c r="BG77" s="119"/>
      <c r="BH77" s="119"/>
    </row>
    <row r="78" spans="1:60" s="76" customFormat="1" collapsed="1" x14ac:dyDescent="0.2">
      <c r="A78" s="124"/>
      <c r="B78" s="207" t="str">
        <f t="shared" si="24"/>
        <v/>
      </c>
      <c r="C78" s="73"/>
      <c r="D78" s="228"/>
      <c r="E78" s="229"/>
      <c r="F78" s="229"/>
      <c r="G78" s="229"/>
      <c r="H78" s="229"/>
      <c r="I78" s="229"/>
      <c r="J78" s="229"/>
      <c r="K78" s="229"/>
      <c r="L78" s="229"/>
      <c r="M78" s="229"/>
      <c r="N78" s="229"/>
      <c r="O78" s="230"/>
      <c r="P78" s="104"/>
      <c r="Q78" s="104"/>
      <c r="R78" s="104"/>
      <c r="S78" s="130" t="str">
        <f t="shared" si="25"/>
        <v/>
      </c>
      <c r="T78" s="104"/>
      <c r="U78" s="231"/>
      <c r="V78" s="232"/>
      <c r="W78" s="207" t="str">
        <f t="shared" si="26"/>
        <v/>
      </c>
      <c r="X78" s="295"/>
      <c r="Y78" s="233"/>
      <c r="Z78" s="207" t="str">
        <f t="shared" si="27"/>
        <v/>
      </c>
      <c r="AA78" s="107"/>
      <c r="AB78" s="207" t="str">
        <f t="shared" si="28"/>
        <v/>
      </c>
      <c r="AC78"/>
      <c r="AD78" s="71"/>
      <c r="AE78" s="107"/>
      <c r="AF78" s="207" t="str">
        <f t="shared" si="29"/>
        <v/>
      </c>
      <c r="AG78" s="227" t="str">
        <f t="shared" si="30"/>
        <v/>
      </c>
      <c r="AH78" s="107"/>
      <c r="AI78" s="207" t="str">
        <f t="shared" si="31"/>
        <v/>
      </c>
      <c r="AJ78" s="107"/>
      <c r="AK78" s="207" t="str">
        <f t="shared" si="32"/>
        <v/>
      </c>
      <c r="AL78" s="107"/>
      <c r="AM78" s="107"/>
      <c r="AN78" s="207" t="str">
        <f t="shared" si="33"/>
        <v/>
      </c>
      <c r="AO78" s="107"/>
      <c r="AP78" s="207" t="str">
        <f t="shared" si="34"/>
        <v/>
      </c>
      <c r="AQ78" s="107"/>
      <c r="AR78" s="107"/>
      <c r="AS78" s="207" t="str">
        <f t="shared" si="35"/>
        <v/>
      </c>
      <c r="AT78" s="108"/>
      <c r="AU78" s="108"/>
      <c r="AV78" s="108"/>
      <c r="AW78" s="108"/>
      <c r="AX78" s="108"/>
      <c r="AY78" s="108"/>
      <c r="AZ78" s="108"/>
      <c r="BA78" s="108"/>
      <c r="BB78" s="109"/>
      <c r="BC78" s="109"/>
      <c r="BD78" s="109"/>
      <c r="BE78" s="119"/>
      <c r="BF78" s="119"/>
      <c r="BG78" s="119"/>
      <c r="BH78" s="119"/>
    </row>
    <row r="79" spans="1:60" s="76" customFormat="1" collapsed="1" x14ac:dyDescent="0.2">
      <c r="A79" s="124"/>
      <c r="B79" s="207" t="str">
        <f t="shared" si="24"/>
        <v/>
      </c>
      <c r="C79" s="73"/>
      <c r="D79" s="228"/>
      <c r="E79" s="229"/>
      <c r="F79" s="229"/>
      <c r="G79" s="229"/>
      <c r="H79" s="229"/>
      <c r="I79" s="229"/>
      <c r="J79" s="229"/>
      <c r="K79" s="229"/>
      <c r="L79" s="229"/>
      <c r="M79" s="229"/>
      <c r="N79" s="229"/>
      <c r="O79" s="230"/>
      <c r="P79" s="104"/>
      <c r="Q79" s="104"/>
      <c r="R79" s="104"/>
      <c r="S79" s="130" t="str">
        <f t="shared" si="25"/>
        <v/>
      </c>
      <c r="T79" s="104"/>
      <c r="U79" s="231"/>
      <c r="V79" s="232"/>
      <c r="W79" s="207" t="str">
        <f t="shared" si="26"/>
        <v/>
      </c>
      <c r="X79" s="295"/>
      <c r="Y79" s="233"/>
      <c r="Z79" s="207" t="str">
        <f t="shared" si="27"/>
        <v/>
      </c>
      <c r="AA79" s="107"/>
      <c r="AB79" s="207" t="str">
        <f t="shared" si="28"/>
        <v/>
      </c>
      <c r="AC79"/>
      <c r="AD79" s="71"/>
      <c r="AE79" s="107"/>
      <c r="AF79" s="207" t="str">
        <f t="shared" si="29"/>
        <v/>
      </c>
      <c r="AG79" s="227" t="str">
        <f t="shared" si="30"/>
        <v/>
      </c>
      <c r="AH79" s="107"/>
      <c r="AI79" s="207" t="str">
        <f t="shared" si="31"/>
        <v/>
      </c>
      <c r="AJ79" s="107"/>
      <c r="AK79" s="207" t="str">
        <f t="shared" si="32"/>
        <v/>
      </c>
      <c r="AL79" s="107"/>
      <c r="AM79" s="107"/>
      <c r="AN79" s="207" t="str">
        <f t="shared" si="33"/>
        <v/>
      </c>
      <c r="AO79" s="107"/>
      <c r="AP79" s="207" t="str">
        <f t="shared" si="34"/>
        <v/>
      </c>
      <c r="AQ79" s="107"/>
      <c r="AR79" s="107"/>
      <c r="AS79" s="207" t="str">
        <f t="shared" si="35"/>
        <v/>
      </c>
      <c r="AT79" s="108"/>
      <c r="AU79" s="108"/>
      <c r="AV79" s="108"/>
      <c r="AW79" s="108"/>
      <c r="AX79" s="108"/>
      <c r="AY79" s="108"/>
      <c r="AZ79" s="108"/>
      <c r="BA79" s="108"/>
      <c r="BB79" s="109"/>
      <c r="BC79" s="109"/>
      <c r="BD79" s="109"/>
      <c r="BE79" s="119"/>
      <c r="BF79" s="119"/>
      <c r="BG79" s="119"/>
      <c r="BH79" s="119"/>
    </row>
    <row r="80" spans="1:60" s="76" customFormat="1" collapsed="1" x14ac:dyDescent="0.2">
      <c r="A80" s="124"/>
      <c r="B80" s="207" t="str">
        <f t="shared" si="24"/>
        <v/>
      </c>
      <c r="C80" s="73"/>
      <c r="D80" s="228"/>
      <c r="E80" s="229"/>
      <c r="F80" s="229"/>
      <c r="G80" s="229"/>
      <c r="H80" s="229"/>
      <c r="I80" s="229"/>
      <c r="J80" s="229"/>
      <c r="K80" s="229"/>
      <c r="L80" s="229"/>
      <c r="M80" s="229"/>
      <c r="N80" s="229"/>
      <c r="O80" s="230"/>
      <c r="P80" s="104"/>
      <c r="Q80" s="104"/>
      <c r="R80" s="104"/>
      <c r="S80" s="130" t="str">
        <f t="shared" si="25"/>
        <v/>
      </c>
      <c r="T80" s="104"/>
      <c r="U80" s="231"/>
      <c r="V80" s="232"/>
      <c r="W80" s="207" t="str">
        <f t="shared" si="26"/>
        <v/>
      </c>
      <c r="X80" s="295"/>
      <c r="Y80" s="233"/>
      <c r="Z80" s="207" t="str">
        <f t="shared" si="27"/>
        <v/>
      </c>
      <c r="AA80" s="107"/>
      <c r="AB80" s="207" t="str">
        <f t="shared" si="28"/>
        <v/>
      </c>
      <c r="AC80"/>
      <c r="AD80" s="71"/>
      <c r="AE80" s="107"/>
      <c r="AF80" s="207" t="str">
        <f t="shared" si="29"/>
        <v/>
      </c>
      <c r="AG80" s="227" t="str">
        <f t="shared" si="30"/>
        <v/>
      </c>
      <c r="AH80" s="107"/>
      <c r="AI80" s="207" t="str">
        <f t="shared" si="31"/>
        <v/>
      </c>
      <c r="AJ80" s="107"/>
      <c r="AK80" s="207" t="str">
        <f t="shared" si="32"/>
        <v/>
      </c>
      <c r="AL80" s="107"/>
      <c r="AM80" s="107"/>
      <c r="AN80" s="207" t="str">
        <f t="shared" si="33"/>
        <v/>
      </c>
      <c r="AO80" s="107"/>
      <c r="AP80" s="207" t="str">
        <f t="shared" si="34"/>
        <v/>
      </c>
      <c r="AQ80" s="107"/>
      <c r="AR80" s="107"/>
      <c r="AS80" s="207" t="str">
        <f t="shared" si="35"/>
        <v/>
      </c>
      <c r="AT80" s="108"/>
      <c r="AU80" s="108"/>
      <c r="AV80" s="108"/>
      <c r="AW80" s="108"/>
      <c r="AX80" s="108"/>
      <c r="AY80" s="108"/>
      <c r="AZ80" s="108"/>
      <c r="BA80" s="108"/>
      <c r="BB80" s="109"/>
      <c r="BC80" s="109"/>
      <c r="BD80" s="109"/>
      <c r="BE80" s="119"/>
      <c r="BF80" s="119"/>
      <c r="BG80" s="119"/>
      <c r="BH80" s="119"/>
    </row>
    <row r="81" spans="1:60" s="76" customFormat="1" collapsed="1" x14ac:dyDescent="0.2">
      <c r="A81" s="124"/>
      <c r="B81" s="207" t="str">
        <f t="shared" si="24"/>
        <v/>
      </c>
      <c r="C81" s="73"/>
      <c r="D81" s="228"/>
      <c r="E81" s="229"/>
      <c r="F81" s="229"/>
      <c r="G81" s="229"/>
      <c r="H81" s="229"/>
      <c r="I81" s="229"/>
      <c r="J81" s="229"/>
      <c r="K81" s="229"/>
      <c r="L81" s="229"/>
      <c r="M81" s="229"/>
      <c r="N81" s="229"/>
      <c r="O81" s="230"/>
      <c r="P81" s="104"/>
      <c r="Q81" s="104"/>
      <c r="R81" s="104"/>
      <c r="S81" s="130" t="str">
        <f t="shared" si="25"/>
        <v/>
      </c>
      <c r="T81" s="104"/>
      <c r="U81" s="231"/>
      <c r="V81" s="232"/>
      <c r="W81" s="207" t="str">
        <f t="shared" si="26"/>
        <v/>
      </c>
      <c r="X81" s="295"/>
      <c r="Y81" s="233"/>
      <c r="Z81" s="207" t="str">
        <f t="shared" si="27"/>
        <v/>
      </c>
      <c r="AA81" s="107"/>
      <c r="AB81" s="207" t="str">
        <f t="shared" si="28"/>
        <v/>
      </c>
      <c r="AC81"/>
      <c r="AD81" s="71"/>
      <c r="AE81" s="107"/>
      <c r="AF81" s="207" t="str">
        <f t="shared" si="29"/>
        <v/>
      </c>
      <c r="AG81" s="227" t="str">
        <f t="shared" si="30"/>
        <v/>
      </c>
      <c r="AH81" s="107"/>
      <c r="AI81" s="207" t="str">
        <f t="shared" si="31"/>
        <v/>
      </c>
      <c r="AJ81" s="107"/>
      <c r="AK81" s="207" t="str">
        <f t="shared" si="32"/>
        <v/>
      </c>
      <c r="AL81" s="107"/>
      <c r="AM81" s="107"/>
      <c r="AN81" s="207" t="str">
        <f t="shared" si="33"/>
        <v/>
      </c>
      <c r="AO81" s="107"/>
      <c r="AP81" s="207" t="str">
        <f t="shared" si="34"/>
        <v/>
      </c>
      <c r="AQ81" s="107"/>
      <c r="AR81" s="107"/>
      <c r="AS81" s="207" t="str">
        <f t="shared" si="35"/>
        <v/>
      </c>
      <c r="AT81" s="108"/>
      <c r="AU81" s="108"/>
      <c r="AV81" s="108"/>
      <c r="AW81" s="108"/>
      <c r="AX81" s="108"/>
      <c r="AY81" s="108"/>
      <c r="AZ81" s="108"/>
      <c r="BA81" s="108"/>
      <c r="BB81" s="109"/>
      <c r="BC81" s="109"/>
      <c r="BD81" s="109"/>
      <c r="BE81" s="119"/>
      <c r="BF81" s="119"/>
      <c r="BG81" s="119"/>
      <c r="BH81" s="119"/>
    </row>
    <row r="82" spans="1:60" s="76" customFormat="1" collapsed="1" x14ac:dyDescent="0.2">
      <c r="A82" s="124"/>
      <c r="B82" s="207" t="str">
        <f t="shared" si="24"/>
        <v/>
      </c>
      <c r="C82" s="73"/>
      <c r="D82" s="228"/>
      <c r="E82" s="229"/>
      <c r="F82" s="229"/>
      <c r="G82" s="229"/>
      <c r="H82" s="229"/>
      <c r="I82" s="229"/>
      <c r="J82" s="229"/>
      <c r="K82" s="229"/>
      <c r="L82" s="229"/>
      <c r="M82" s="229"/>
      <c r="N82" s="229"/>
      <c r="O82" s="230"/>
      <c r="P82" s="104"/>
      <c r="Q82" s="104"/>
      <c r="R82" s="104"/>
      <c r="S82" s="130" t="str">
        <f t="shared" si="25"/>
        <v/>
      </c>
      <c r="T82" s="104"/>
      <c r="U82" s="231"/>
      <c r="V82" s="232"/>
      <c r="W82" s="207" t="str">
        <f t="shared" si="26"/>
        <v/>
      </c>
      <c r="X82" s="295"/>
      <c r="Y82" s="233"/>
      <c r="Z82" s="207" t="str">
        <f t="shared" si="27"/>
        <v/>
      </c>
      <c r="AA82" s="107"/>
      <c r="AB82" s="207" t="str">
        <f t="shared" si="28"/>
        <v/>
      </c>
      <c r="AC82"/>
      <c r="AD82" s="71"/>
      <c r="AE82" s="107"/>
      <c r="AF82" s="207" t="str">
        <f t="shared" si="29"/>
        <v/>
      </c>
      <c r="AG82" s="227" t="str">
        <f t="shared" si="30"/>
        <v/>
      </c>
      <c r="AH82" s="107"/>
      <c r="AI82" s="207" t="str">
        <f t="shared" si="31"/>
        <v/>
      </c>
      <c r="AJ82" s="107"/>
      <c r="AK82" s="207" t="str">
        <f t="shared" si="32"/>
        <v/>
      </c>
      <c r="AL82" s="107"/>
      <c r="AM82" s="107"/>
      <c r="AN82" s="207" t="str">
        <f t="shared" si="33"/>
        <v/>
      </c>
      <c r="AO82" s="107"/>
      <c r="AP82" s="207" t="str">
        <f t="shared" si="34"/>
        <v/>
      </c>
      <c r="AQ82" s="107"/>
      <c r="AR82" s="107"/>
      <c r="AS82" s="207" t="str">
        <f t="shared" si="35"/>
        <v/>
      </c>
      <c r="AT82" s="108"/>
      <c r="AU82" s="108"/>
      <c r="AV82" s="108"/>
      <c r="AW82" s="108"/>
      <c r="AX82" s="108"/>
      <c r="AY82" s="108"/>
      <c r="AZ82" s="108"/>
      <c r="BA82" s="108"/>
      <c r="BB82" s="109"/>
      <c r="BC82" s="109"/>
      <c r="BD82" s="109"/>
      <c r="BE82" s="119"/>
      <c r="BF82" s="119"/>
      <c r="BG82" s="119"/>
      <c r="BH82" s="119"/>
    </row>
    <row r="83" spans="1:60" s="76" customFormat="1" collapsed="1" x14ac:dyDescent="0.2">
      <c r="A83" s="124"/>
      <c r="B83" s="207" t="str">
        <f t="shared" si="24"/>
        <v/>
      </c>
      <c r="C83" s="73"/>
      <c r="D83" s="228"/>
      <c r="E83" s="229"/>
      <c r="F83" s="229"/>
      <c r="G83" s="229"/>
      <c r="H83" s="229"/>
      <c r="I83" s="229"/>
      <c r="J83" s="229"/>
      <c r="K83" s="229"/>
      <c r="L83" s="229"/>
      <c r="M83" s="229"/>
      <c r="N83" s="229"/>
      <c r="O83" s="230"/>
      <c r="P83" s="104"/>
      <c r="Q83" s="104"/>
      <c r="R83" s="104"/>
      <c r="S83" s="130" t="str">
        <f t="shared" si="25"/>
        <v/>
      </c>
      <c r="T83" s="104"/>
      <c r="U83" s="231"/>
      <c r="V83" s="232"/>
      <c r="W83" s="207" t="str">
        <f t="shared" si="26"/>
        <v/>
      </c>
      <c r="X83" s="295"/>
      <c r="Y83" s="233"/>
      <c r="Z83" s="207" t="str">
        <f t="shared" si="27"/>
        <v/>
      </c>
      <c r="AA83" s="107"/>
      <c r="AB83" s="207" t="str">
        <f t="shared" si="28"/>
        <v/>
      </c>
      <c r="AC83"/>
      <c r="AD83" s="71"/>
      <c r="AE83" s="107"/>
      <c r="AF83" s="207" t="str">
        <f t="shared" si="29"/>
        <v/>
      </c>
      <c r="AG83" s="227" t="str">
        <f t="shared" si="30"/>
        <v/>
      </c>
      <c r="AH83" s="107"/>
      <c r="AI83" s="207" t="str">
        <f t="shared" si="31"/>
        <v/>
      </c>
      <c r="AJ83" s="107"/>
      <c r="AK83" s="207" t="str">
        <f t="shared" si="32"/>
        <v/>
      </c>
      <c r="AL83" s="107"/>
      <c r="AM83" s="107"/>
      <c r="AN83" s="207" t="str">
        <f t="shared" si="33"/>
        <v/>
      </c>
      <c r="AO83" s="107"/>
      <c r="AP83" s="207" t="str">
        <f t="shared" si="34"/>
        <v/>
      </c>
      <c r="AQ83" s="107"/>
      <c r="AR83" s="107"/>
      <c r="AS83" s="207" t="str">
        <f t="shared" si="35"/>
        <v/>
      </c>
      <c r="AT83" s="108"/>
      <c r="AU83" s="108"/>
      <c r="AV83" s="108"/>
      <c r="AW83" s="108"/>
      <c r="AX83" s="108"/>
      <c r="AY83" s="108"/>
      <c r="AZ83" s="108"/>
      <c r="BA83" s="108"/>
      <c r="BB83" s="109"/>
      <c r="BC83" s="109"/>
      <c r="BD83" s="109"/>
      <c r="BE83" s="119"/>
      <c r="BF83" s="119"/>
      <c r="BG83" s="119"/>
      <c r="BH83" s="119"/>
    </row>
    <row r="84" spans="1:60" s="76" customFormat="1" collapsed="1" x14ac:dyDescent="0.2">
      <c r="A84" s="124"/>
      <c r="B84" s="207" t="str">
        <f t="shared" si="24"/>
        <v/>
      </c>
      <c r="C84" s="73"/>
      <c r="D84" s="228"/>
      <c r="E84" s="229"/>
      <c r="F84" s="229"/>
      <c r="G84" s="229"/>
      <c r="H84" s="229"/>
      <c r="I84" s="229"/>
      <c r="J84" s="229"/>
      <c r="K84" s="229"/>
      <c r="L84" s="229"/>
      <c r="M84" s="229"/>
      <c r="N84" s="229"/>
      <c r="O84" s="230"/>
      <c r="P84" s="104"/>
      <c r="Q84" s="104"/>
      <c r="R84" s="104"/>
      <c r="S84" s="130" t="str">
        <f t="shared" si="25"/>
        <v/>
      </c>
      <c r="T84" s="104"/>
      <c r="U84" s="231"/>
      <c r="V84" s="232"/>
      <c r="W84" s="207" t="str">
        <f t="shared" si="26"/>
        <v/>
      </c>
      <c r="X84" s="295"/>
      <c r="Y84" s="233"/>
      <c r="Z84" s="207" t="str">
        <f t="shared" si="27"/>
        <v/>
      </c>
      <c r="AA84" s="107"/>
      <c r="AB84" s="207" t="str">
        <f t="shared" si="28"/>
        <v/>
      </c>
      <c r="AC84"/>
      <c r="AD84" s="71"/>
      <c r="AE84" s="107"/>
      <c r="AF84" s="207" t="str">
        <f t="shared" si="29"/>
        <v/>
      </c>
      <c r="AG84" s="227" t="str">
        <f t="shared" si="30"/>
        <v/>
      </c>
      <c r="AH84" s="107"/>
      <c r="AI84" s="207" t="str">
        <f t="shared" si="31"/>
        <v/>
      </c>
      <c r="AJ84" s="107"/>
      <c r="AK84" s="207" t="str">
        <f t="shared" si="32"/>
        <v/>
      </c>
      <c r="AL84" s="107"/>
      <c r="AM84" s="107"/>
      <c r="AN84" s="207" t="str">
        <f t="shared" si="33"/>
        <v/>
      </c>
      <c r="AO84" s="107"/>
      <c r="AP84" s="207" t="str">
        <f t="shared" si="34"/>
        <v/>
      </c>
      <c r="AQ84" s="107"/>
      <c r="AR84" s="107"/>
      <c r="AS84" s="207" t="str">
        <f t="shared" si="35"/>
        <v/>
      </c>
      <c r="AT84" s="108"/>
      <c r="AU84" s="108"/>
      <c r="AV84" s="108"/>
      <c r="AW84" s="108"/>
      <c r="AX84" s="108"/>
      <c r="AY84" s="108"/>
      <c r="AZ84" s="108"/>
      <c r="BA84" s="108"/>
      <c r="BB84" s="109"/>
      <c r="BC84" s="109"/>
      <c r="BD84" s="109"/>
      <c r="BE84" s="119"/>
      <c r="BF84" s="119"/>
      <c r="BG84" s="119"/>
      <c r="BH84" s="119"/>
    </row>
    <row r="85" spans="1:60" s="76" customFormat="1" collapsed="1" x14ac:dyDescent="0.2">
      <c r="A85" s="124"/>
      <c r="B85" s="207" t="str">
        <f t="shared" si="24"/>
        <v/>
      </c>
      <c r="C85" s="73"/>
      <c r="D85" s="228"/>
      <c r="E85" s="229"/>
      <c r="F85" s="229"/>
      <c r="G85" s="229"/>
      <c r="H85" s="229"/>
      <c r="I85" s="229"/>
      <c r="J85" s="229"/>
      <c r="K85" s="229"/>
      <c r="L85" s="229"/>
      <c r="M85" s="229"/>
      <c r="N85" s="229"/>
      <c r="O85" s="230"/>
      <c r="P85" s="104"/>
      <c r="Q85" s="104"/>
      <c r="R85" s="104"/>
      <c r="S85" s="130" t="str">
        <f t="shared" si="25"/>
        <v/>
      </c>
      <c r="T85" s="104"/>
      <c r="U85" s="231"/>
      <c r="V85" s="232"/>
      <c r="W85" s="207" t="str">
        <f t="shared" si="26"/>
        <v/>
      </c>
      <c r="X85" s="295"/>
      <c r="Y85" s="233"/>
      <c r="Z85" s="207" t="str">
        <f t="shared" si="27"/>
        <v/>
      </c>
      <c r="AA85" s="107"/>
      <c r="AB85" s="207" t="str">
        <f t="shared" si="28"/>
        <v/>
      </c>
      <c r="AC85"/>
      <c r="AD85" s="71"/>
      <c r="AE85" s="107"/>
      <c r="AF85" s="207" t="str">
        <f t="shared" si="29"/>
        <v/>
      </c>
      <c r="AG85" s="227" t="str">
        <f t="shared" si="30"/>
        <v/>
      </c>
      <c r="AH85" s="107"/>
      <c r="AI85" s="207" t="str">
        <f t="shared" si="31"/>
        <v/>
      </c>
      <c r="AJ85" s="107"/>
      <c r="AK85" s="207" t="str">
        <f t="shared" si="32"/>
        <v/>
      </c>
      <c r="AL85" s="107"/>
      <c r="AM85" s="107"/>
      <c r="AN85" s="207" t="str">
        <f t="shared" si="33"/>
        <v/>
      </c>
      <c r="AO85" s="107"/>
      <c r="AP85" s="207" t="str">
        <f t="shared" si="34"/>
        <v/>
      </c>
      <c r="AQ85" s="107"/>
      <c r="AR85" s="107"/>
      <c r="AS85" s="207" t="str">
        <f t="shared" si="35"/>
        <v/>
      </c>
      <c r="AT85" s="108"/>
      <c r="AU85" s="108"/>
      <c r="AV85" s="108"/>
      <c r="AW85" s="108"/>
      <c r="AX85" s="108"/>
      <c r="AY85" s="108"/>
      <c r="AZ85" s="108"/>
      <c r="BA85" s="108"/>
      <c r="BB85" s="109"/>
      <c r="BC85" s="109"/>
      <c r="BD85" s="109"/>
      <c r="BE85" s="119"/>
      <c r="BF85" s="119"/>
      <c r="BG85" s="119"/>
      <c r="BH85" s="119"/>
    </row>
    <row r="86" spans="1:60" s="76" customFormat="1" collapsed="1" x14ac:dyDescent="0.2">
      <c r="A86" s="124"/>
      <c r="B86" s="207" t="str">
        <f t="shared" si="24"/>
        <v/>
      </c>
      <c r="C86" s="73"/>
      <c r="D86" s="228"/>
      <c r="E86" s="229"/>
      <c r="F86" s="229"/>
      <c r="G86" s="229"/>
      <c r="H86" s="229"/>
      <c r="I86" s="229"/>
      <c r="J86" s="229"/>
      <c r="K86" s="229"/>
      <c r="L86" s="229"/>
      <c r="M86" s="229"/>
      <c r="N86" s="229"/>
      <c r="O86" s="230"/>
      <c r="P86" s="104"/>
      <c r="Q86" s="104"/>
      <c r="R86" s="104"/>
      <c r="S86" s="130" t="str">
        <f t="shared" si="25"/>
        <v/>
      </c>
      <c r="T86" s="104"/>
      <c r="U86" s="231"/>
      <c r="V86" s="232"/>
      <c r="W86" s="207" t="str">
        <f t="shared" si="26"/>
        <v/>
      </c>
      <c r="X86" s="295"/>
      <c r="Y86" s="233"/>
      <c r="Z86" s="207" t="str">
        <f t="shared" si="27"/>
        <v/>
      </c>
      <c r="AA86" s="107"/>
      <c r="AB86" s="207" t="str">
        <f t="shared" si="28"/>
        <v/>
      </c>
      <c r="AC86"/>
      <c r="AD86" s="71"/>
      <c r="AE86" s="107"/>
      <c r="AF86" s="207" t="str">
        <f t="shared" si="29"/>
        <v/>
      </c>
      <c r="AG86" s="227" t="str">
        <f t="shared" si="30"/>
        <v/>
      </c>
      <c r="AH86" s="107"/>
      <c r="AI86" s="207" t="str">
        <f t="shared" si="31"/>
        <v/>
      </c>
      <c r="AJ86" s="107"/>
      <c r="AK86" s="207" t="str">
        <f t="shared" si="32"/>
        <v/>
      </c>
      <c r="AL86" s="107"/>
      <c r="AM86" s="107"/>
      <c r="AN86" s="207" t="str">
        <f t="shared" si="33"/>
        <v/>
      </c>
      <c r="AO86" s="107"/>
      <c r="AP86" s="207" t="str">
        <f t="shared" si="34"/>
        <v/>
      </c>
      <c r="AQ86" s="107"/>
      <c r="AR86" s="107"/>
      <c r="AS86" s="207" t="str">
        <f t="shared" si="35"/>
        <v/>
      </c>
      <c r="AT86" s="108"/>
      <c r="AU86" s="108"/>
      <c r="AV86" s="108"/>
      <c r="AW86" s="108"/>
      <c r="AX86" s="108"/>
      <c r="AY86" s="108"/>
      <c r="AZ86" s="108"/>
      <c r="BA86" s="108"/>
      <c r="BB86" s="109"/>
      <c r="BC86" s="109"/>
      <c r="BD86" s="109"/>
      <c r="BE86" s="119"/>
      <c r="BF86" s="119"/>
      <c r="BG86" s="119"/>
      <c r="BH86" s="119"/>
    </row>
    <row r="87" spans="1:60" s="76" customFormat="1" collapsed="1" x14ac:dyDescent="0.2">
      <c r="A87" s="124"/>
      <c r="B87" s="207" t="str">
        <f t="shared" si="24"/>
        <v/>
      </c>
      <c r="C87" s="73"/>
      <c r="D87" s="228"/>
      <c r="E87" s="229"/>
      <c r="F87" s="229"/>
      <c r="G87" s="229"/>
      <c r="H87" s="229"/>
      <c r="I87" s="229"/>
      <c r="J87" s="229"/>
      <c r="K87" s="229"/>
      <c r="L87" s="229"/>
      <c r="M87" s="229"/>
      <c r="N87" s="229"/>
      <c r="O87" s="230"/>
      <c r="P87" s="104"/>
      <c r="Q87" s="104"/>
      <c r="R87" s="104"/>
      <c r="S87" s="130" t="str">
        <f t="shared" si="25"/>
        <v/>
      </c>
      <c r="T87" s="104"/>
      <c r="U87" s="231"/>
      <c r="V87" s="232"/>
      <c r="W87" s="207" t="str">
        <f t="shared" si="26"/>
        <v/>
      </c>
      <c r="X87" s="295"/>
      <c r="Y87" s="233"/>
      <c r="Z87" s="207" t="str">
        <f t="shared" si="27"/>
        <v/>
      </c>
      <c r="AA87" s="107"/>
      <c r="AB87" s="207" t="str">
        <f t="shared" si="28"/>
        <v/>
      </c>
      <c r="AC87"/>
      <c r="AD87" s="71"/>
      <c r="AE87" s="107"/>
      <c r="AF87" s="207" t="str">
        <f t="shared" si="29"/>
        <v/>
      </c>
      <c r="AG87" s="227" t="str">
        <f t="shared" si="30"/>
        <v/>
      </c>
      <c r="AH87" s="107"/>
      <c r="AI87" s="207" t="str">
        <f t="shared" si="31"/>
        <v/>
      </c>
      <c r="AJ87" s="107"/>
      <c r="AK87" s="207" t="str">
        <f t="shared" si="32"/>
        <v/>
      </c>
      <c r="AL87" s="107"/>
      <c r="AM87" s="107"/>
      <c r="AN87" s="207" t="str">
        <f t="shared" si="33"/>
        <v/>
      </c>
      <c r="AO87" s="107"/>
      <c r="AP87" s="207" t="str">
        <f t="shared" si="34"/>
        <v/>
      </c>
      <c r="AQ87" s="107"/>
      <c r="AR87" s="107"/>
      <c r="AS87" s="207" t="str">
        <f t="shared" si="35"/>
        <v/>
      </c>
      <c r="AT87" s="108"/>
      <c r="AU87" s="108"/>
      <c r="AV87" s="108"/>
      <c r="AW87" s="108"/>
      <c r="AX87" s="108"/>
      <c r="AY87" s="108"/>
      <c r="AZ87" s="108"/>
      <c r="BA87" s="108"/>
      <c r="BB87" s="109"/>
      <c r="BC87" s="109"/>
      <c r="BD87" s="109"/>
      <c r="BE87" s="119"/>
      <c r="BF87" s="119"/>
      <c r="BG87" s="119"/>
      <c r="BH87" s="119"/>
    </row>
    <row r="88" spans="1:60" s="76" customFormat="1" collapsed="1" x14ac:dyDescent="0.2">
      <c r="A88" s="124"/>
      <c r="B88" s="207" t="str">
        <f t="shared" si="24"/>
        <v/>
      </c>
      <c r="C88" s="73"/>
      <c r="D88" s="228"/>
      <c r="E88" s="229"/>
      <c r="F88" s="229"/>
      <c r="G88" s="229"/>
      <c r="H88" s="229"/>
      <c r="I88" s="229"/>
      <c r="J88" s="229"/>
      <c r="K88" s="229"/>
      <c r="L88" s="229"/>
      <c r="M88" s="229"/>
      <c r="N88" s="229"/>
      <c r="O88" s="230"/>
      <c r="P88" s="104"/>
      <c r="Q88" s="104"/>
      <c r="R88" s="104"/>
      <c r="S88" s="130" t="str">
        <f t="shared" si="25"/>
        <v/>
      </c>
      <c r="T88" s="104"/>
      <c r="U88" s="231"/>
      <c r="V88" s="232"/>
      <c r="W88" s="207" t="str">
        <f t="shared" si="26"/>
        <v/>
      </c>
      <c r="X88" s="295"/>
      <c r="Y88" s="233"/>
      <c r="Z88" s="207" t="str">
        <f t="shared" si="27"/>
        <v/>
      </c>
      <c r="AA88" s="107"/>
      <c r="AB88" s="207" t="str">
        <f t="shared" si="28"/>
        <v/>
      </c>
      <c r="AC88"/>
      <c r="AD88" s="71"/>
      <c r="AE88" s="107"/>
      <c r="AF88" s="207" t="str">
        <f t="shared" si="29"/>
        <v/>
      </c>
      <c r="AG88" s="227" t="str">
        <f t="shared" si="30"/>
        <v/>
      </c>
      <c r="AH88" s="107"/>
      <c r="AI88" s="207" t="str">
        <f t="shared" si="31"/>
        <v/>
      </c>
      <c r="AJ88" s="107"/>
      <c r="AK88" s="207" t="str">
        <f t="shared" si="32"/>
        <v/>
      </c>
      <c r="AL88" s="107"/>
      <c r="AM88" s="107"/>
      <c r="AN88" s="207" t="str">
        <f t="shared" si="33"/>
        <v/>
      </c>
      <c r="AO88" s="107"/>
      <c r="AP88" s="207" t="str">
        <f t="shared" si="34"/>
        <v/>
      </c>
      <c r="AQ88" s="107"/>
      <c r="AR88" s="107"/>
      <c r="AS88" s="207" t="str">
        <f t="shared" si="35"/>
        <v/>
      </c>
      <c r="AT88" s="108"/>
      <c r="AU88" s="108"/>
      <c r="AV88" s="108"/>
      <c r="AW88" s="108"/>
      <c r="AX88" s="108"/>
      <c r="AY88" s="108"/>
      <c r="AZ88" s="108"/>
      <c r="BA88" s="108"/>
      <c r="BB88" s="109"/>
      <c r="BC88" s="109"/>
      <c r="BD88" s="109"/>
      <c r="BE88" s="119"/>
      <c r="BF88" s="119"/>
      <c r="BG88" s="119"/>
      <c r="BH88" s="119"/>
    </row>
    <row r="89" spans="1:60" s="76" customFormat="1" collapsed="1" x14ac:dyDescent="0.2">
      <c r="A89" s="124"/>
      <c r="B89" s="207" t="str">
        <f t="shared" si="24"/>
        <v/>
      </c>
      <c r="C89" s="73"/>
      <c r="D89" s="228"/>
      <c r="E89" s="229"/>
      <c r="F89" s="229"/>
      <c r="G89" s="229"/>
      <c r="H89" s="229"/>
      <c r="I89" s="229"/>
      <c r="J89" s="229"/>
      <c r="K89" s="229"/>
      <c r="L89" s="229"/>
      <c r="M89" s="229"/>
      <c r="N89" s="229"/>
      <c r="O89" s="230"/>
      <c r="P89" s="104"/>
      <c r="Q89" s="104"/>
      <c r="R89" s="104"/>
      <c r="S89" s="130" t="str">
        <f t="shared" si="25"/>
        <v/>
      </c>
      <c r="T89" s="104"/>
      <c r="U89" s="231"/>
      <c r="V89" s="232"/>
      <c r="W89" s="207" t="str">
        <f t="shared" si="26"/>
        <v/>
      </c>
      <c r="X89" s="295"/>
      <c r="Y89" s="233"/>
      <c r="Z89" s="207" t="str">
        <f t="shared" si="27"/>
        <v/>
      </c>
      <c r="AA89" s="107"/>
      <c r="AB89" s="207" t="str">
        <f t="shared" si="28"/>
        <v/>
      </c>
      <c r="AC89"/>
      <c r="AD89" s="71"/>
      <c r="AE89" s="107"/>
      <c r="AF89" s="207" t="str">
        <f t="shared" si="29"/>
        <v/>
      </c>
      <c r="AG89" s="227" t="str">
        <f t="shared" si="30"/>
        <v/>
      </c>
      <c r="AH89" s="107"/>
      <c r="AI89" s="207" t="str">
        <f t="shared" si="31"/>
        <v/>
      </c>
      <c r="AJ89" s="107"/>
      <c r="AK89" s="207" t="str">
        <f t="shared" si="32"/>
        <v/>
      </c>
      <c r="AL89" s="107"/>
      <c r="AM89" s="107"/>
      <c r="AN89" s="207" t="str">
        <f t="shared" si="33"/>
        <v/>
      </c>
      <c r="AO89" s="107"/>
      <c r="AP89" s="207" t="str">
        <f t="shared" si="34"/>
        <v/>
      </c>
      <c r="AQ89" s="107"/>
      <c r="AR89" s="107"/>
      <c r="AS89" s="207" t="str">
        <f t="shared" si="35"/>
        <v/>
      </c>
      <c r="AT89" s="108"/>
      <c r="AU89" s="108"/>
      <c r="AV89" s="108"/>
      <c r="AW89" s="108"/>
      <c r="AX89" s="108"/>
      <c r="AY89" s="108"/>
      <c r="AZ89" s="108"/>
      <c r="BA89" s="108"/>
      <c r="BB89" s="109"/>
      <c r="BC89" s="109"/>
      <c r="BD89" s="109"/>
      <c r="BE89" s="119"/>
      <c r="BF89" s="119"/>
      <c r="BG89" s="119"/>
      <c r="BH89" s="119"/>
    </row>
    <row r="90" spans="1:60" s="76" customFormat="1" collapsed="1" x14ac:dyDescent="0.2">
      <c r="A90" s="124"/>
      <c r="B90" s="207" t="str">
        <f t="shared" si="24"/>
        <v/>
      </c>
      <c r="C90" s="73"/>
      <c r="D90" s="228"/>
      <c r="E90" s="229"/>
      <c r="F90" s="229"/>
      <c r="G90" s="229"/>
      <c r="H90" s="229"/>
      <c r="I90" s="229"/>
      <c r="J90" s="229"/>
      <c r="K90" s="229"/>
      <c r="L90" s="229"/>
      <c r="M90" s="229"/>
      <c r="N90" s="229"/>
      <c r="O90" s="230"/>
      <c r="P90" s="104"/>
      <c r="Q90" s="104"/>
      <c r="R90" s="104"/>
      <c r="S90" s="130" t="str">
        <f t="shared" si="25"/>
        <v/>
      </c>
      <c r="T90" s="104"/>
      <c r="U90" s="231"/>
      <c r="V90" s="232"/>
      <c r="W90" s="207" t="str">
        <f t="shared" si="26"/>
        <v/>
      </c>
      <c r="X90" s="295"/>
      <c r="Y90" s="233"/>
      <c r="Z90" s="207" t="str">
        <f t="shared" si="27"/>
        <v/>
      </c>
      <c r="AA90" s="107"/>
      <c r="AB90" s="207" t="str">
        <f t="shared" si="28"/>
        <v/>
      </c>
      <c r="AC90"/>
      <c r="AD90" s="71"/>
      <c r="AE90" s="107"/>
      <c r="AF90" s="207" t="str">
        <f t="shared" si="29"/>
        <v/>
      </c>
      <c r="AG90" s="227" t="str">
        <f t="shared" si="30"/>
        <v/>
      </c>
      <c r="AH90" s="107"/>
      <c r="AI90" s="207" t="str">
        <f t="shared" si="31"/>
        <v/>
      </c>
      <c r="AJ90" s="107"/>
      <c r="AK90" s="207" t="str">
        <f t="shared" si="32"/>
        <v/>
      </c>
      <c r="AL90" s="107"/>
      <c r="AM90" s="107"/>
      <c r="AN90" s="207" t="str">
        <f t="shared" si="33"/>
        <v/>
      </c>
      <c r="AO90" s="107"/>
      <c r="AP90" s="207" t="str">
        <f t="shared" si="34"/>
        <v/>
      </c>
      <c r="AQ90" s="107"/>
      <c r="AR90" s="107"/>
      <c r="AS90" s="207" t="str">
        <f t="shared" si="35"/>
        <v/>
      </c>
      <c r="AT90" s="108"/>
      <c r="AU90" s="108"/>
      <c r="AV90" s="108"/>
      <c r="AW90" s="108"/>
      <c r="AX90" s="108"/>
      <c r="AY90" s="108"/>
      <c r="AZ90" s="108"/>
      <c r="BA90" s="108"/>
      <c r="BB90" s="109"/>
      <c r="BC90" s="109"/>
      <c r="BD90" s="109"/>
      <c r="BE90" s="119"/>
      <c r="BF90" s="119"/>
      <c r="BG90" s="119"/>
      <c r="BH90" s="119"/>
    </row>
    <row r="91" spans="1:60" s="76" customFormat="1" collapsed="1" x14ac:dyDescent="0.2">
      <c r="A91" s="124"/>
      <c r="B91" s="207" t="str">
        <f t="shared" si="24"/>
        <v/>
      </c>
      <c r="C91" s="73"/>
      <c r="D91" s="228"/>
      <c r="E91" s="229"/>
      <c r="F91" s="229"/>
      <c r="G91" s="229"/>
      <c r="H91" s="229"/>
      <c r="I91" s="229"/>
      <c r="J91" s="229"/>
      <c r="K91" s="229"/>
      <c r="L91" s="229"/>
      <c r="M91" s="229"/>
      <c r="N91" s="229"/>
      <c r="O91" s="230"/>
      <c r="P91" s="104"/>
      <c r="Q91" s="104"/>
      <c r="R91" s="104"/>
      <c r="S91" s="130" t="str">
        <f t="shared" si="25"/>
        <v/>
      </c>
      <c r="T91" s="104"/>
      <c r="U91" s="231"/>
      <c r="V91" s="232"/>
      <c r="W91" s="207" t="str">
        <f t="shared" si="26"/>
        <v/>
      </c>
      <c r="X91" s="295"/>
      <c r="Y91" s="233"/>
      <c r="Z91" s="207" t="str">
        <f t="shared" si="27"/>
        <v/>
      </c>
      <c r="AA91" s="107"/>
      <c r="AB91" s="207" t="str">
        <f t="shared" si="28"/>
        <v/>
      </c>
      <c r="AC91"/>
      <c r="AD91" s="71"/>
      <c r="AE91" s="107"/>
      <c r="AF91" s="207" t="str">
        <f t="shared" si="29"/>
        <v/>
      </c>
      <c r="AG91" s="227" t="str">
        <f t="shared" si="30"/>
        <v/>
      </c>
      <c r="AH91" s="107"/>
      <c r="AI91" s="207" t="str">
        <f t="shared" si="31"/>
        <v/>
      </c>
      <c r="AJ91" s="107"/>
      <c r="AK91" s="207" t="str">
        <f t="shared" si="32"/>
        <v/>
      </c>
      <c r="AL91" s="107"/>
      <c r="AM91" s="107"/>
      <c r="AN91" s="207" t="str">
        <f t="shared" si="33"/>
        <v/>
      </c>
      <c r="AO91" s="107"/>
      <c r="AP91" s="207" t="str">
        <f t="shared" si="34"/>
        <v/>
      </c>
      <c r="AQ91" s="107"/>
      <c r="AR91" s="107"/>
      <c r="AS91" s="207" t="str">
        <f t="shared" si="35"/>
        <v/>
      </c>
      <c r="AT91" s="108"/>
      <c r="AU91" s="108"/>
      <c r="AV91" s="108"/>
      <c r="AW91" s="108"/>
      <c r="AX91" s="108"/>
      <c r="AY91" s="108"/>
      <c r="AZ91" s="108"/>
      <c r="BA91" s="108"/>
      <c r="BB91" s="109"/>
      <c r="BC91" s="109"/>
      <c r="BD91" s="109"/>
      <c r="BE91" s="119"/>
      <c r="BF91" s="119"/>
      <c r="BG91" s="119"/>
      <c r="BH91" s="119"/>
    </row>
    <row r="92" spans="1:60" s="76" customFormat="1" collapsed="1" x14ac:dyDescent="0.2">
      <c r="A92" s="124"/>
      <c r="B92" s="207" t="str">
        <f t="shared" si="24"/>
        <v/>
      </c>
      <c r="C92" s="73"/>
      <c r="D92" s="228"/>
      <c r="E92" s="229"/>
      <c r="F92" s="229"/>
      <c r="G92" s="229"/>
      <c r="H92" s="229"/>
      <c r="I92" s="229"/>
      <c r="J92" s="229"/>
      <c r="K92" s="229"/>
      <c r="L92" s="229"/>
      <c r="M92" s="229"/>
      <c r="N92" s="229"/>
      <c r="O92" s="230"/>
      <c r="P92" s="104"/>
      <c r="Q92" s="104"/>
      <c r="R92" s="104"/>
      <c r="S92" s="130" t="str">
        <f t="shared" si="25"/>
        <v/>
      </c>
      <c r="T92" s="104"/>
      <c r="U92" s="231"/>
      <c r="V92" s="232"/>
      <c r="W92" s="207" t="str">
        <f t="shared" si="26"/>
        <v/>
      </c>
      <c r="X92" s="295"/>
      <c r="Y92" s="233"/>
      <c r="Z92" s="207" t="str">
        <f t="shared" si="27"/>
        <v/>
      </c>
      <c r="AA92" s="107"/>
      <c r="AB92" s="207" t="str">
        <f t="shared" si="28"/>
        <v/>
      </c>
      <c r="AC92"/>
      <c r="AD92" s="71"/>
      <c r="AE92" s="107"/>
      <c r="AF92" s="207" t="str">
        <f t="shared" si="29"/>
        <v/>
      </c>
      <c r="AG92" s="227" t="str">
        <f t="shared" si="30"/>
        <v/>
      </c>
      <c r="AH92" s="107"/>
      <c r="AI92" s="207" t="str">
        <f t="shared" si="31"/>
        <v/>
      </c>
      <c r="AJ92" s="107"/>
      <c r="AK92" s="207" t="str">
        <f t="shared" si="32"/>
        <v/>
      </c>
      <c r="AL92" s="107"/>
      <c r="AM92" s="107"/>
      <c r="AN92" s="207" t="str">
        <f t="shared" si="33"/>
        <v/>
      </c>
      <c r="AO92" s="107"/>
      <c r="AP92" s="207" t="str">
        <f t="shared" si="34"/>
        <v/>
      </c>
      <c r="AQ92" s="107"/>
      <c r="AR92" s="107"/>
      <c r="AS92" s="207" t="str">
        <f t="shared" si="35"/>
        <v/>
      </c>
      <c r="AT92" s="108"/>
      <c r="AU92" s="108"/>
      <c r="AV92" s="108"/>
      <c r="AW92" s="108"/>
      <c r="AX92" s="108"/>
      <c r="AY92" s="108"/>
      <c r="AZ92" s="108"/>
      <c r="BA92" s="108"/>
      <c r="BB92" s="109"/>
      <c r="BC92" s="109"/>
      <c r="BD92" s="109"/>
      <c r="BE92" s="119"/>
      <c r="BF92" s="119"/>
      <c r="BG92" s="119"/>
      <c r="BH92" s="119"/>
    </row>
    <row r="93" spans="1:60" s="76" customFormat="1" collapsed="1" x14ac:dyDescent="0.2">
      <c r="A93" s="124"/>
      <c r="B93" s="207" t="str">
        <f t="shared" si="24"/>
        <v/>
      </c>
      <c r="C93" s="73"/>
      <c r="D93" s="228"/>
      <c r="E93" s="229"/>
      <c r="F93" s="229"/>
      <c r="G93" s="229"/>
      <c r="H93" s="229"/>
      <c r="I93" s="229"/>
      <c r="J93" s="229"/>
      <c r="K93" s="229"/>
      <c r="L93" s="229"/>
      <c r="M93" s="229"/>
      <c r="N93" s="229"/>
      <c r="O93" s="230"/>
      <c r="P93" s="104"/>
      <c r="Q93" s="104"/>
      <c r="R93" s="104"/>
      <c r="S93" s="130" t="str">
        <f t="shared" si="25"/>
        <v/>
      </c>
      <c r="T93" s="104"/>
      <c r="U93" s="231"/>
      <c r="V93" s="232"/>
      <c r="W93" s="207" t="str">
        <f t="shared" si="26"/>
        <v/>
      </c>
      <c r="X93" s="295"/>
      <c r="Y93" s="233"/>
      <c r="Z93" s="207" t="str">
        <f t="shared" si="27"/>
        <v/>
      </c>
      <c r="AA93" s="107"/>
      <c r="AB93" s="207" t="str">
        <f t="shared" si="28"/>
        <v/>
      </c>
      <c r="AC93"/>
      <c r="AD93" s="71"/>
      <c r="AE93" s="107"/>
      <c r="AF93" s="207" t="str">
        <f t="shared" si="29"/>
        <v/>
      </c>
      <c r="AG93" s="227" t="str">
        <f t="shared" si="30"/>
        <v/>
      </c>
      <c r="AH93" s="107"/>
      <c r="AI93" s="207" t="str">
        <f t="shared" si="31"/>
        <v/>
      </c>
      <c r="AJ93" s="107"/>
      <c r="AK93" s="207" t="str">
        <f t="shared" si="32"/>
        <v/>
      </c>
      <c r="AL93" s="107"/>
      <c r="AM93" s="107"/>
      <c r="AN93" s="207" t="str">
        <f t="shared" si="33"/>
        <v/>
      </c>
      <c r="AO93" s="107"/>
      <c r="AP93" s="207" t="str">
        <f t="shared" si="34"/>
        <v/>
      </c>
      <c r="AQ93" s="107"/>
      <c r="AR93" s="107"/>
      <c r="AS93" s="207" t="str">
        <f t="shared" si="35"/>
        <v/>
      </c>
      <c r="AT93" s="108"/>
      <c r="AU93" s="108"/>
      <c r="AV93" s="108"/>
      <c r="AW93" s="108"/>
      <c r="AX93" s="108"/>
      <c r="AY93" s="108"/>
      <c r="AZ93" s="108"/>
      <c r="BA93" s="108"/>
      <c r="BB93" s="109"/>
      <c r="BC93" s="109"/>
      <c r="BD93" s="109"/>
      <c r="BE93" s="119"/>
      <c r="BF93" s="119"/>
      <c r="BG93" s="119"/>
      <c r="BH93" s="119"/>
    </row>
    <row r="94" spans="1:60" s="76" customFormat="1" collapsed="1" x14ac:dyDescent="0.2">
      <c r="A94" s="124"/>
      <c r="B94" s="207" t="str">
        <f t="shared" si="24"/>
        <v/>
      </c>
      <c r="C94" s="73"/>
      <c r="D94" s="228"/>
      <c r="E94" s="229"/>
      <c r="F94" s="229"/>
      <c r="G94" s="229"/>
      <c r="H94" s="229"/>
      <c r="I94" s="229"/>
      <c r="J94" s="229"/>
      <c r="K94" s="229"/>
      <c r="L94" s="229"/>
      <c r="M94" s="229"/>
      <c r="N94" s="229"/>
      <c r="O94" s="230"/>
      <c r="P94" s="104"/>
      <c r="Q94" s="104"/>
      <c r="R94" s="104"/>
      <c r="S94" s="130" t="str">
        <f t="shared" si="25"/>
        <v/>
      </c>
      <c r="T94" s="104"/>
      <c r="U94" s="231"/>
      <c r="V94" s="232"/>
      <c r="W94" s="207" t="str">
        <f t="shared" si="26"/>
        <v/>
      </c>
      <c r="X94" s="295"/>
      <c r="Y94" s="233"/>
      <c r="Z94" s="207" t="str">
        <f t="shared" si="27"/>
        <v/>
      </c>
      <c r="AA94" s="107"/>
      <c r="AB94" s="207" t="str">
        <f t="shared" si="28"/>
        <v/>
      </c>
      <c r="AC94"/>
      <c r="AD94" s="71"/>
      <c r="AE94" s="107"/>
      <c r="AF94" s="207" t="str">
        <f t="shared" si="29"/>
        <v/>
      </c>
      <c r="AG94" s="227" t="str">
        <f t="shared" si="30"/>
        <v/>
      </c>
      <c r="AH94" s="107"/>
      <c r="AI94" s="207" t="str">
        <f t="shared" si="31"/>
        <v/>
      </c>
      <c r="AJ94" s="107"/>
      <c r="AK94" s="207" t="str">
        <f t="shared" si="32"/>
        <v/>
      </c>
      <c r="AL94" s="107"/>
      <c r="AM94" s="107"/>
      <c r="AN94" s="207" t="str">
        <f t="shared" si="33"/>
        <v/>
      </c>
      <c r="AO94" s="107"/>
      <c r="AP94" s="207" t="str">
        <f t="shared" si="34"/>
        <v/>
      </c>
      <c r="AQ94" s="107"/>
      <c r="AR94" s="107"/>
      <c r="AS94" s="207" t="str">
        <f t="shared" si="35"/>
        <v/>
      </c>
      <c r="AT94" s="108"/>
      <c r="AU94" s="108"/>
      <c r="AV94" s="108"/>
      <c r="AW94" s="108"/>
      <c r="AX94" s="108"/>
      <c r="AY94" s="108"/>
      <c r="AZ94" s="108"/>
      <c r="BA94" s="108"/>
      <c r="BB94" s="109"/>
      <c r="BC94" s="109"/>
      <c r="BD94" s="109"/>
      <c r="BE94" s="119"/>
      <c r="BF94" s="119"/>
      <c r="BG94" s="119"/>
      <c r="BH94" s="119"/>
    </row>
    <row r="95" spans="1:60" s="76" customFormat="1" collapsed="1" x14ac:dyDescent="0.2">
      <c r="A95" s="124"/>
      <c r="B95" s="207" t="str">
        <f t="shared" si="24"/>
        <v/>
      </c>
      <c r="C95" s="73"/>
      <c r="D95" s="228"/>
      <c r="E95" s="229"/>
      <c r="F95" s="229"/>
      <c r="G95" s="229"/>
      <c r="H95" s="229"/>
      <c r="I95" s="229"/>
      <c r="J95" s="229"/>
      <c r="K95" s="229"/>
      <c r="L95" s="229"/>
      <c r="M95" s="229"/>
      <c r="N95" s="229"/>
      <c r="O95" s="230"/>
      <c r="P95" s="104"/>
      <c r="Q95" s="104"/>
      <c r="R95" s="104"/>
      <c r="S95" s="130" t="str">
        <f t="shared" si="25"/>
        <v/>
      </c>
      <c r="T95" s="104"/>
      <c r="U95" s="231"/>
      <c r="V95" s="232"/>
      <c r="W95" s="207" t="str">
        <f t="shared" si="26"/>
        <v/>
      </c>
      <c r="X95" s="295"/>
      <c r="Y95" s="233"/>
      <c r="Z95" s="207" t="str">
        <f t="shared" si="27"/>
        <v/>
      </c>
      <c r="AA95" s="107"/>
      <c r="AB95" s="207" t="str">
        <f t="shared" si="28"/>
        <v/>
      </c>
      <c r="AC95"/>
      <c r="AD95" s="71"/>
      <c r="AE95" s="107"/>
      <c r="AF95" s="207" t="str">
        <f t="shared" si="29"/>
        <v/>
      </c>
      <c r="AG95" s="227" t="str">
        <f t="shared" si="30"/>
        <v/>
      </c>
      <c r="AH95" s="107"/>
      <c r="AI95" s="207" t="str">
        <f t="shared" si="31"/>
        <v/>
      </c>
      <c r="AJ95" s="107"/>
      <c r="AK95" s="207" t="str">
        <f t="shared" si="32"/>
        <v/>
      </c>
      <c r="AL95" s="107"/>
      <c r="AM95" s="107"/>
      <c r="AN95" s="207" t="str">
        <f t="shared" si="33"/>
        <v/>
      </c>
      <c r="AO95" s="107"/>
      <c r="AP95" s="207" t="str">
        <f t="shared" si="34"/>
        <v/>
      </c>
      <c r="AQ95" s="107"/>
      <c r="AR95" s="107"/>
      <c r="AS95" s="207" t="str">
        <f t="shared" si="35"/>
        <v/>
      </c>
      <c r="AT95" s="108"/>
      <c r="AU95" s="108"/>
      <c r="AV95" s="108"/>
      <c r="AW95" s="108"/>
      <c r="AX95" s="108"/>
      <c r="AY95" s="108"/>
      <c r="AZ95" s="108"/>
      <c r="BA95" s="108"/>
      <c r="BB95" s="109"/>
      <c r="BC95" s="109"/>
      <c r="BD95" s="109"/>
      <c r="BE95" s="119"/>
      <c r="BF95" s="119"/>
      <c r="BG95" s="119"/>
      <c r="BH95" s="119"/>
    </row>
    <row r="96" spans="1:60" s="76" customFormat="1" collapsed="1" x14ac:dyDescent="0.2">
      <c r="A96" s="124"/>
      <c r="B96" s="207" t="str">
        <f t="shared" si="24"/>
        <v/>
      </c>
      <c r="C96" s="73"/>
      <c r="D96" s="228"/>
      <c r="E96" s="229"/>
      <c r="F96" s="229"/>
      <c r="G96" s="229"/>
      <c r="H96" s="229"/>
      <c r="I96" s="229"/>
      <c r="J96" s="229"/>
      <c r="K96" s="229"/>
      <c r="L96" s="229"/>
      <c r="M96" s="229"/>
      <c r="N96" s="229"/>
      <c r="O96" s="230"/>
      <c r="P96" s="104"/>
      <c r="Q96" s="104"/>
      <c r="R96" s="104"/>
      <c r="S96" s="130" t="str">
        <f t="shared" si="25"/>
        <v/>
      </c>
      <c r="T96" s="104"/>
      <c r="U96" s="231"/>
      <c r="V96" s="232"/>
      <c r="W96" s="207" t="str">
        <f t="shared" si="26"/>
        <v/>
      </c>
      <c r="X96" s="295"/>
      <c r="Y96" s="233"/>
      <c r="Z96" s="207" t="str">
        <f t="shared" si="27"/>
        <v/>
      </c>
      <c r="AA96" s="107"/>
      <c r="AB96" s="207" t="str">
        <f t="shared" si="28"/>
        <v/>
      </c>
      <c r="AC96"/>
      <c r="AD96" s="71"/>
      <c r="AE96" s="107"/>
      <c r="AF96" s="207" t="str">
        <f t="shared" si="29"/>
        <v/>
      </c>
      <c r="AG96" s="227" t="str">
        <f t="shared" si="30"/>
        <v/>
      </c>
      <c r="AH96" s="107"/>
      <c r="AI96" s="207" t="str">
        <f t="shared" si="31"/>
        <v/>
      </c>
      <c r="AJ96" s="107"/>
      <c r="AK96" s="207" t="str">
        <f t="shared" si="32"/>
        <v/>
      </c>
      <c r="AL96" s="107"/>
      <c r="AM96" s="107"/>
      <c r="AN96" s="207" t="str">
        <f t="shared" si="33"/>
        <v/>
      </c>
      <c r="AO96" s="107"/>
      <c r="AP96" s="207" t="str">
        <f t="shared" si="34"/>
        <v/>
      </c>
      <c r="AQ96" s="107"/>
      <c r="AR96" s="107"/>
      <c r="AS96" s="207" t="str">
        <f t="shared" si="35"/>
        <v/>
      </c>
      <c r="AT96" s="108"/>
      <c r="AU96" s="108"/>
      <c r="AV96" s="108"/>
      <c r="AW96" s="108"/>
      <c r="AX96" s="108"/>
      <c r="AY96" s="108"/>
      <c r="AZ96" s="108"/>
      <c r="BA96" s="108"/>
      <c r="BB96" s="109"/>
      <c r="BC96" s="109"/>
      <c r="BD96" s="109"/>
      <c r="BE96" s="119"/>
      <c r="BF96" s="119"/>
      <c r="BG96" s="119"/>
      <c r="BH96" s="119"/>
    </row>
    <row r="97" spans="1:60" s="76" customFormat="1" collapsed="1" x14ac:dyDescent="0.2">
      <c r="A97" s="124"/>
      <c r="B97" s="207" t="str">
        <f t="shared" si="24"/>
        <v/>
      </c>
      <c r="C97" s="73"/>
      <c r="D97" s="228"/>
      <c r="E97" s="229"/>
      <c r="F97" s="229"/>
      <c r="G97" s="229"/>
      <c r="H97" s="229"/>
      <c r="I97" s="229"/>
      <c r="J97" s="229"/>
      <c r="K97" s="229"/>
      <c r="L97" s="229"/>
      <c r="M97" s="229"/>
      <c r="N97" s="229"/>
      <c r="O97" s="230"/>
      <c r="P97" s="104"/>
      <c r="Q97" s="104"/>
      <c r="R97" s="104"/>
      <c r="S97" s="130" t="str">
        <f t="shared" si="25"/>
        <v/>
      </c>
      <c r="T97" s="104"/>
      <c r="U97" s="231"/>
      <c r="V97" s="232"/>
      <c r="W97" s="207" t="str">
        <f t="shared" si="26"/>
        <v/>
      </c>
      <c r="X97" s="295"/>
      <c r="Y97" s="233"/>
      <c r="Z97" s="207" t="str">
        <f t="shared" si="27"/>
        <v/>
      </c>
      <c r="AA97" s="107"/>
      <c r="AB97" s="207" t="str">
        <f t="shared" si="28"/>
        <v/>
      </c>
      <c r="AC97"/>
      <c r="AD97" s="71"/>
      <c r="AE97" s="107"/>
      <c r="AF97" s="207" t="str">
        <f t="shared" si="29"/>
        <v/>
      </c>
      <c r="AG97" s="227" t="str">
        <f t="shared" si="30"/>
        <v/>
      </c>
      <c r="AH97" s="107"/>
      <c r="AI97" s="207" t="str">
        <f t="shared" si="31"/>
        <v/>
      </c>
      <c r="AJ97" s="107"/>
      <c r="AK97" s="207" t="str">
        <f t="shared" si="32"/>
        <v/>
      </c>
      <c r="AL97" s="107"/>
      <c r="AM97" s="107"/>
      <c r="AN97" s="207" t="str">
        <f t="shared" si="33"/>
        <v/>
      </c>
      <c r="AO97" s="107"/>
      <c r="AP97" s="207" t="str">
        <f t="shared" si="34"/>
        <v/>
      </c>
      <c r="AQ97" s="107"/>
      <c r="AR97" s="107"/>
      <c r="AS97" s="207" t="str">
        <f t="shared" si="35"/>
        <v/>
      </c>
      <c r="AT97" s="108"/>
      <c r="AU97" s="108"/>
      <c r="AV97" s="108"/>
      <c r="AW97" s="108"/>
      <c r="AX97" s="108"/>
      <c r="AY97" s="108"/>
      <c r="AZ97" s="108"/>
      <c r="BA97" s="108"/>
      <c r="BB97" s="109"/>
      <c r="BC97" s="109"/>
      <c r="BD97" s="109"/>
      <c r="BE97" s="119"/>
      <c r="BF97" s="119"/>
      <c r="BG97" s="119"/>
      <c r="BH97" s="119"/>
    </row>
    <row r="98" spans="1:60" s="76" customFormat="1" collapsed="1" x14ac:dyDescent="0.2">
      <c r="A98" s="124"/>
      <c r="B98" s="207" t="str">
        <f t="shared" si="24"/>
        <v/>
      </c>
      <c r="C98" s="73"/>
      <c r="D98" s="228"/>
      <c r="E98" s="229"/>
      <c r="F98" s="229"/>
      <c r="G98" s="229"/>
      <c r="H98" s="229"/>
      <c r="I98" s="229"/>
      <c r="J98" s="229"/>
      <c r="K98" s="229"/>
      <c r="L98" s="229"/>
      <c r="M98" s="229"/>
      <c r="N98" s="229"/>
      <c r="O98" s="230"/>
      <c r="P98" s="104"/>
      <c r="Q98" s="104"/>
      <c r="R98" s="104"/>
      <c r="S98" s="130" t="str">
        <f t="shared" si="25"/>
        <v/>
      </c>
      <c r="T98" s="104"/>
      <c r="U98" s="231"/>
      <c r="V98" s="232"/>
      <c r="W98" s="207" t="str">
        <f t="shared" si="26"/>
        <v/>
      </c>
      <c r="X98" s="295"/>
      <c r="Y98" s="233"/>
      <c r="Z98" s="207" t="str">
        <f t="shared" si="27"/>
        <v/>
      </c>
      <c r="AA98" s="107"/>
      <c r="AB98" s="207" t="str">
        <f t="shared" si="28"/>
        <v/>
      </c>
      <c r="AC98"/>
      <c r="AD98" s="71"/>
      <c r="AE98" s="107"/>
      <c r="AF98" s="207" t="str">
        <f t="shared" si="29"/>
        <v/>
      </c>
      <c r="AG98" s="227" t="str">
        <f t="shared" si="30"/>
        <v/>
      </c>
      <c r="AH98" s="107"/>
      <c r="AI98" s="207" t="str">
        <f t="shared" si="31"/>
        <v/>
      </c>
      <c r="AJ98" s="107"/>
      <c r="AK98" s="207" t="str">
        <f t="shared" si="32"/>
        <v/>
      </c>
      <c r="AL98" s="107"/>
      <c r="AM98" s="107"/>
      <c r="AN98" s="207" t="str">
        <f t="shared" si="33"/>
        <v/>
      </c>
      <c r="AO98" s="107"/>
      <c r="AP98" s="207" t="str">
        <f t="shared" si="34"/>
        <v/>
      </c>
      <c r="AQ98" s="107"/>
      <c r="AR98" s="107"/>
      <c r="AS98" s="207" t="str">
        <f t="shared" si="35"/>
        <v/>
      </c>
      <c r="AT98" s="108"/>
      <c r="AU98" s="108"/>
      <c r="AV98" s="108"/>
      <c r="AW98" s="108"/>
      <c r="AX98" s="108"/>
      <c r="AY98" s="108"/>
      <c r="AZ98" s="108"/>
      <c r="BA98" s="108"/>
      <c r="BB98" s="109"/>
      <c r="BC98" s="109"/>
      <c r="BD98" s="109"/>
      <c r="BE98" s="119"/>
      <c r="BF98" s="119"/>
      <c r="BG98" s="119"/>
      <c r="BH98" s="119"/>
    </row>
    <row r="99" spans="1:60" s="76" customFormat="1" collapsed="1" x14ac:dyDescent="0.2">
      <c r="A99" s="124"/>
      <c r="B99" s="207" t="str">
        <f t="shared" si="24"/>
        <v/>
      </c>
      <c r="C99" s="73"/>
      <c r="D99" s="228"/>
      <c r="E99" s="229"/>
      <c r="F99" s="229"/>
      <c r="G99" s="229"/>
      <c r="H99" s="229"/>
      <c r="I99" s="229"/>
      <c r="J99" s="229"/>
      <c r="K99" s="229"/>
      <c r="L99" s="229"/>
      <c r="M99" s="229"/>
      <c r="N99" s="229"/>
      <c r="O99" s="230"/>
      <c r="P99" s="104"/>
      <c r="Q99" s="104"/>
      <c r="R99" s="104"/>
      <c r="S99" s="130" t="str">
        <f t="shared" si="25"/>
        <v/>
      </c>
      <c r="T99" s="104"/>
      <c r="U99" s="231"/>
      <c r="V99" s="232"/>
      <c r="W99" s="207" t="str">
        <f t="shared" si="26"/>
        <v/>
      </c>
      <c r="X99" s="295"/>
      <c r="Y99" s="233"/>
      <c r="Z99" s="207" t="str">
        <f t="shared" si="27"/>
        <v/>
      </c>
      <c r="AA99" s="107"/>
      <c r="AB99" s="207" t="str">
        <f t="shared" si="28"/>
        <v/>
      </c>
      <c r="AC99"/>
      <c r="AD99" s="71"/>
      <c r="AE99" s="107"/>
      <c r="AF99" s="207" t="str">
        <f t="shared" si="29"/>
        <v/>
      </c>
      <c r="AG99" s="227" t="str">
        <f t="shared" si="30"/>
        <v/>
      </c>
      <c r="AH99" s="107"/>
      <c r="AI99" s="207" t="str">
        <f t="shared" si="31"/>
        <v/>
      </c>
      <c r="AJ99" s="107"/>
      <c r="AK99" s="207" t="str">
        <f t="shared" si="32"/>
        <v/>
      </c>
      <c r="AL99" s="107"/>
      <c r="AM99" s="107"/>
      <c r="AN99" s="207" t="str">
        <f t="shared" si="33"/>
        <v/>
      </c>
      <c r="AO99" s="107"/>
      <c r="AP99" s="207" t="str">
        <f t="shared" si="34"/>
        <v/>
      </c>
      <c r="AQ99" s="107"/>
      <c r="AR99" s="107"/>
      <c r="AS99" s="207" t="str">
        <f t="shared" si="35"/>
        <v/>
      </c>
      <c r="AT99" s="108"/>
      <c r="AU99" s="108"/>
      <c r="AV99" s="108"/>
      <c r="AW99" s="108"/>
      <c r="AX99" s="108"/>
      <c r="AY99" s="108"/>
      <c r="AZ99" s="108"/>
      <c r="BA99" s="108"/>
      <c r="BB99" s="109"/>
      <c r="BC99" s="109"/>
      <c r="BD99" s="109"/>
      <c r="BE99" s="119"/>
      <c r="BF99" s="119"/>
      <c r="BG99" s="119"/>
      <c r="BH99" s="119"/>
    </row>
    <row r="100" spans="1:60" s="76" customFormat="1" collapsed="1" x14ac:dyDescent="0.2">
      <c r="A100" s="124"/>
      <c r="B100" s="207" t="str">
        <f t="shared" si="24"/>
        <v/>
      </c>
      <c r="C100" s="73"/>
      <c r="D100" s="228"/>
      <c r="E100" s="229"/>
      <c r="F100" s="229"/>
      <c r="G100" s="229"/>
      <c r="H100" s="229"/>
      <c r="I100" s="229"/>
      <c r="J100" s="229"/>
      <c r="K100" s="229"/>
      <c r="L100" s="229"/>
      <c r="M100" s="229"/>
      <c r="N100" s="229"/>
      <c r="O100" s="230"/>
      <c r="P100" s="104"/>
      <c r="Q100" s="104"/>
      <c r="R100" s="104"/>
      <c r="S100" s="130" t="str">
        <f t="shared" si="25"/>
        <v/>
      </c>
      <c r="T100" s="104"/>
      <c r="U100" s="231"/>
      <c r="V100" s="232"/>
      <c r="W100" s="207" t="str">
        <f t="shared" si="26"/>
        <v/>
      </c>
      <c r="X100" s="295"/>
      <c r="Y100" s="233"/>
      <c r="Z100" s="207" t="str">
        <f t="shared" si="27"/>
        <v/>
      </c>
      <c r="AA100" s="107"/>
      <c r="AB100" s="207" t="str">
        <f t="shared" si="28"/>
        <v/>
      </c>
      <c r="AC100"/>
      <c r="AD100" s="71"/>
      <c r="AE100" s="107"/>
      <c r="AF100" s="207" t="str">
        <f t="shared" si="29"/>
        <v/>
      </c>
      <c r="AG100" s="227" t="str">
        <f t="shared" si="30"/>
        <v/>
      </c>
      <c r="AH100" s="107"/>
      <c r="AI100" s="207" t="str">
        <f t="shared" si="31"/>
        <v/>
      </c>
      <c r="AJ100" s="107"/>
      <c r="AK100" s="207" t="str">
        <f t="shared" si="32"/>
        <v/>
      </c>
      <c r="AL100" s="107"/>
      <c r="AM100" s="107"/>
      <c r="AN100" s="207" t="str">
        <f t="shared" si="33"/>
        <v/>
      </c>
      <c r="AO100" s="107"/>
      <c r="AP100" s="207" t="str">
        <f t="shared" si="34"/>
        <v/>
      </c>
      <c r="AQ100" s="107"/>
      <c r="AR100" s="107"/>
      <c r="AS100" s="207" t="str">
        <f t="shared" si="35"/>
        <v/>
      </c>
      <c r="AT100" s="108"/>
      <c r="AU100" s="108"/>
      <c r="AV100" s="108"/>
      <c r="AW100" s="108"/>
      <c r="AX100" s="108"/>
      <c r="AY100" s="108"/>
      <c r="AZ100" s="108"/>
      <c r="BA100" s="108"/>
      <c r="BB100" s="109"/>
      <c r="BC100" s="109"/>
      <c r="BD100" s="109"/>
      <c r="BE100" s="119"/>
      <c r="BF100" s="119"/>
      <c r="BG100" s="119"/>
      <c r="BH100" s="119"/>
    </row>
    <row r="101" spans="1:60" s="76" customFormat="1" collapsed="1" x14ac:dyDescent="0.2">
      <c r="A101" s="124"/>
      <c r="B101" s="207" t="str">
        <f t="shared" si="24"/>
        <v/>
      </c>
      <c r="C101" s="73"/>
      <c r="D101" s="228"/>
      <c r="E101" s="229"/>
      <c r="F101" s="229"/>
      <c r="G101" s="229"/>
      <c r="H101" s="229"/>
      <c r="I101" s="229"/>
      <c r="J101" s="229"/>
      <c r="K101" s="229"/>
      <c r="L101" s="229"/>
      <c r="M101" s="229"/>
      <c r="N101" s="229"/>
      <c r="O101" s="230"/>
      <c r="P101" s="104"/>
      <c r="Q101" s="104"/>
      <c r="R101" s="104"/>
      <c r="S101" s="130" t="str">
        <f t="shared" si="25"/>
        <v/>
      </c>
      <c r="T101" s="104"/>
      <c r="U101" s="231"/>
      <c r="V101" s="232"/>
      <c r="W101" s="207" t="str">
        <f t="shared" si="26"/>
        <v/>
      </c>
      <c r="X101" s="295"/>
      <c r="Y101" s="233"/>
      <c r="Z101" s="207" t="str">
        <f t="shared" si="27"/>
        <v/>
      </c>
      <c r="AA101" s="107"/>
      <c r="AB101" s="207" t="str">
        <f t="shared" si="28"/>
        <v/>
      </c>
      <c r="AC101"/>
      <c r="AD101" s="71"/>
      <c r="AE101" s="107"/>
      <c r="AF101" s="207" t="str">
        <f t="shared" si="29"/>
        <v/>
      </c>
      <c r="AG101" s="227" t="str">
        <f t="shared" si="30"/>
        <v/>
      </c>
      <c r="AH101" s="107"/>
      <c r="AI101" s="207" t="str">
        <f t="shared" si="31"/>
        <v/>
      </c>
      <c r="AJ101" s="107"/>
      <c r="AK101" s="207" t="str">
        <f t="shared" si="32"/>
        <v/>
      </c>
      <c r="AL101" s="107"/>
      <c r="AM101" s="107"/>
      <c r="AN101" s="207" t="str">
        <f t="shared" si="33"/>
        <v/>
      </c>
      <c r="AO101" s="107"/>
      <c r="AP101" s="207" t="str">
        <f t="shared" si="34"/>
        <v/>
      </c>
      <c r="AQ101" s="107"/>
      <c r="AR101" s="107"/>
      <c r="AS101" s="207" t="str">
        <f t="shared" si="35"/>
        <v/>
      </c>
      <c r="AT101" s="108"/>
      <c r="AU101" s="108"/>
      <c r="AV101" s="108"/>
      <c r="AW101" s="108"/>
      <c r="AX101" s="108"/>
      <c r="AY101" s="108"/>
      <c r="AZ101" s="108"/>
      <c r="BA101" s="108"/>
      <c r="BB101" s="109"/>
      <c r="BC101" s="109"/>
      <c r="BD101" s="109"/>
      <c r="BE101" s="119"/>
      <c r="BF101" s="119"/>
      <c r="BG101" s="119"/>
      <c r="BH101" s="119"/>
    </row>
    <row r="102" spans="1:60" s="76" customFormat="1" collapsed="1" x14ac:dyDescent="0.2">
      <c r="A102" s="124"/>
      <c r="B102" s="207" t="str">
        <f t="shared" si="24"/>
        <v/>
      </c>
      <c r="C102" s="73"/>
      <c r="D102" s="228"/>
      <c r="E102" s="229"/>
      <c r="F102" s="229"/>
      <c r="G102" s="229"/>
      <c r="H102" s="229"/>
      <c r="I102" s="229"/>
      <c r="J102" s="229"/>
      <c r="K102" s="229"/>
      <c r="L102" s="229"/>
      <c r="M102" s="229"/>
      <c r="N102" s="229"/>
      <c r="O102" s="230"/>
      <c r="P102" s="104"/>
      <c r="Q102" s="104"/>
      <c r="R102" s="104"/>
      <c r="S102" s="130" t="str">
        <f t="shared" si="25"/>
        <v/>
      </c>
      <c r="T102" s="104"/>
      <c r="U102" s="231"/>
      <c r="V102" s="232"/>
      <c r="W102" s="207" t="str">
        <f t="shared" si="26"/>
        <v/>
      </c>
      <c r="X102" s="295"/>
      <c r="Y102" s="233"/>
      <c r="Z102" s="207" t="str">
        <f t="shared" si="27"/>
        <v/>
      </c>
      <c r="AA102" s="107"/>
      <c r="AB102" s="207" t="str">
        <f t="shared" si="28"/>
        <v/>
      </c>
      <c r="AC102"/>
      <c r="AD102" s="71"/>
      <c r="AE102" s="107"/>
      <c r="AF102" s="207" t="str">
        <f t="shared" si="29"/>
        <v/>
      </c>
      <c r="AG102" s="227" t="str">
        <f t="shared" si="30"/>
        <v/>
      </c>
      <c r="AH102" s="107"/>
      <c r="AI102" s="207" t="str">
        <f t="shared" si="31"/>
        <v/>
      </c>
      <c r="AJ102" s="107"/>
      <c r="AK102" s="207" t="str">
        <f t="shared" si="32"/>
        <v/>
      </c>
      <c r="AL102" s="107"/>
      <c r="AM102" s="107"/>
      <c r="AN102" s="207" t="str">
        <f t="shared" si="33"/>
        <v/>
      </c>
      <c r="AO102" s="107"/>
      <c r="AP102" s="207" t="str">
        <f t="shared" si="34"/>
        <v/>
      </c>
      <c r="AQ102" s="107"/>
      <c r="AR102" s="107"/>
      <c r="AS102" s="207" t="str">
        <f t="shared" si="35"/>
        <v/>
      </c>
      <c r="AT102" s="108"/>
      <c r="AU102" s="108"/>
      <c r="AV102" s="108"/>
      <c r="AW102" s="108"/>
      <c r="AX102" s="108"/>
      <c r="AY102" s="108"/>
      <c r="AZ102" s="108"/>
      <c r="BA102" s="108"/>
      <c r="BB102" s="109"/>
      <c r="BC102" s="109"/>
      <c r="BD102" s="109"/>
      <c r="BE102" s="119"/>
      <c r="BF102" s="119"/>
      <c r="BG102" s="119"/>
      <c r="BH102" s="119"/>
    </row>
    <row r="103" spans="1:60" s="76" customFormat="1" collapsed="1" x14ac:dyDescent="0.2">
      <c r="A103" s="124"/>
      <c r="B103" s="207" t="str">
        <f t="shared" si="24"/>
        <v/>
      </c>
      <c r="C103" s="73"/>
      <c r="D103" s="228"/>
      <c r="E103" s="229"/>
      <c r="F103" s="229"/>
      <c r="G103" s="229"/>
      <c r="H103" s="229"/>
      <c r="I103" s="229"/>
      <c r="J103" s="229"/>
      <c r="K103" s="229"/>
      <c r="L103" s="229"/>
      <c r="M103" s="229"/>
      <c r="N103" s="229"/>
      <c r="O103" s="230"/>
      <c r="P103" s="104"/>
      <c r="Q103" s="104"/>
      <c r="R103" s="104"/>
      <c r="S103" s="130" t="str">
        <f t="shared" si="25"/>
        <v/>
      </c>
      <c r="T103" s="104"/>
      <c r="U103" s="231"/>
      <c r="V103" s="232"/>
      <c r="W103" s="207" t="str">
        <f t="shared" si="26"/>
        <v/>
      </c>
      <c r="X103" s="295"/>
      <c r="Y103" s="233"/>
      <c r="Z103" s="207" t="str">
        <f t="shared" si="27"/>
        <v/>
      </c>
      <c r="AA103" s="107"/>
      <c r="AB103" s="207" t="str">
        <f t="shared" si="28"/>
        <v/>
      </c>
      <c r="AC103"/>
      <c r="AD103" s="71"/>
      <c r="AE103" s="107"/>
      <c r="AF103" s="207" t="str">
        <f t="shared" si="29"/>
        <v/>
      </c>
      <c r="AG103" s="227" t="str">
        <f t="shared" si="30"/>
        <v/>
      </c>
      <c r="AH103" s="107"/>
      <c r="AI103" s="207" t="str">
        <f t="shared" si="31"/>
        <v/>
      </c>
      <c r="AJ103" s="107"/>
      <c r="AK103" s="207" t="str">
        <f t="shared" si="32"/>
        <v/>
      </c>
      <c r="AL103" s="107"/>
      <c r="AM103" s="107"/>
      <c r="AN103" s="207" t="str">
        <f t="shared" si="33"/>
        <v/>
      </c>
      <c r="AO103" s="107"/>
      <c r="AP103" s="207" t="str">
        <f t="shared" si="34"/>
        <v/>
      </c>
      <c r="AQ103" s="107"/>
      <c r="AR103" s="107"/>
      <c r="AS103" s="207" t="str">
        <f t="shared" si="35"/>
        <v/>
      </c>
      <c r="AT103" s="108"/>
      <c r="AU103" s="108"/>
      <c r="AV103" s="108"/>
      <c r="AW103" s="108"/>
      <c r="AX103" s="108"/>
      <c r="AY103" s="108"/>
      <c r="AZ103" s="108"/>
      <c r="BA103" s="108"/>
      <c r="BB103" s="109"/>
      <c r="BC103" s="109"/>
      <c r="BD103" s="109"/>
      <c r="BE103" s="119"/>
      <c r="BF103" s="119"/>
      <c r="BG103" s="119"/>
      <c r="BH103" s="119"/>
    </row>
    <row r="104" spans="1:60" s="76" customFormat="1" collapsed="1" x14ac:dyDescent="0.2">
      <c r="A104" s="124"/>
      <c r="B104" s="207" t="str">
        <f t="shared" si="24"/>
        <v/>
      </c>
      <c r="C104" s="73"/>
      <c r="D104" s="228"/>
      <c r="E104" s="229"/>
      <c r="F104" s="229"/>
      <c r="G104" s="229"/>
      <c r="H104" s="229"/>
      <c r="I104" s="229"/>
      <c r="J104" s="229"/>
      <c r="K104" s="229"/>
      <c r="L104" s="229"/>
      <c r="M104" s="229"/>
      <c r="N104" s="229"/>
      <c r="O104" s="230"/>
      <c r="P104" s="104"/>
      <c r="Q104" s="104"/>
      <c r="R104" s="104"/>
      <c r="S104" s="130" t="str">
        <f t="shared" si="25"/>
        <v/>
      </c>
      <c r="T104" s="104"/>
      <c r="U104" s="231"/>
      <c r="V104" s="232"/>
      <c r="W104" s="207" t="str">
        <f t="shared" si="26"/>
        <v/>
      </c>
      <c r="X104" s="295"/>
      <c r="Y104" s="233"/>
      <c r="Z104" s="207" t="str">
        <f t="shared" si="27"/>
        <v/>
      </c>
      <c r="AA104" s="107"/>
      <c r="AB104" s="207" t="str">
        <f t="shared" si="28"/>
        <v/>
      </c>
      <c r="AC104"/>
      <c r="AD104" s="71"/>
      <c r="AE104" s="107"/>
      <c r="AF104" s="207" t="str">
        <f t="shared" si="29"/>
        <v/>
      </c>
      <c r="AG104" s="227" t="str">
        <f t="shared" si="30"/>
        <v/>
      </c>
      <c r="AH104" s="107"/>
      <c r="AI104" s="207" t="str">
        <f t="shared" si="31"/>
        <v/>
      </c>
      <c r="AJ104" s="107"/>
      <c r="AK104" s="207" t="str">
        <f t="shared" si="32"/>
        <v/>
      </c>
      <c r="AL104" s="107"/>
      <c r="AM104" s="107"/>
      <c r="AN104" s="207" t="str">
        <f t="shared" si="33"/>
        <v/>
      </c>
      <c r="AO104" s="107"/>
      <c r="AP104" s="207" t="str">
        <f t="shared" si="34"/>
        <v/>
      </c>
      <c r="AQ104" s="107"/>
      <c r="AR104" s="107"/>
      <c r="AS104" s="207" t="str">
        <f t="shared" si="35"/>
        <v/>
      </c>
      <c r="AT104" s="108"/>
      <c r="AU104" s="108"/>
      <c r="AV104" s="108"/>
      <c r="AW104" s="108"/>
      <c r="AX104" s="108"/>
      <c r="AY104" s="108"/>
      <c r="AZ104" s="108"/>
      <c r="BA104" s="108"/>
      <c r="BB104" s="109"/>
      <c r="BC104" s="109"/>
      <c r="BD104" s="109"/>
      <c r="BE104" s="119"/>
      <c r="BF104" s="119"/>
      <c r="BG104" s="119"/>
      <c r="BH104" s="119"/>
    </row>
    <row r="105" spans="1:60" s="76" customFormat="1" collapsed="1" x14ac:dyDescent="0.2">
      <c r="A105" s="124"/>
      <c r="B105" s="207" t="str">
        <f t="shared" si="24"/>
        <v/>
      </c>
      <c r="C105" s="73"/>
      <c r="D105" s="228"/>
      <c r="E105" s="229"/>
      <c r="F105" s="229"/>
      <c r="G105" s="229"/>
      <c r="H105" s="229"/>
      <c r="I105" s="229"/>
      <c r="J105" s="229"/>
      <c r="K105" s="229"/>
      <c r="L105" s="229"/>
      <c r="M105" s="229"/>
      <c r="N105" s="229"/>
      <c r="O105" s="230"/>
      <c r="P105" s="104"/>
      <c r="Q105" s="104"/>
      <c r="R105" s="104"/>
      <c r="S105" s="130" t="str">
        <f t="shared" si="25"/>
        <v/>
      </c>
      <c r="T105" s="104"/>
      <c r="U105" s="231"/>
      <c r="V105" s="232"/>
      <c r="W105" s="207" t="str">
        <f t="shared" si="26"/>
        <v/>
      </c>
      <c r="X105" s="295"/>
      <c r="Y105" s="233"/>
      <c r="Z105" s="207" t="str">
        <f t="shared" si="27"/>
        <v/>
      </c>
      <c r="AA105" s="107"/>
      <c r="AB105" s="207" t="str">
        <f t="shared" si="28"/>
        <v/>
      </c>
      <c r="AC105"/>
      <c r="AD105" s="71"/>
      <c r="AE105" s="107"/>
      <c r="AF105" s="207" t="str">
        <f t="shared" si="29"/>
        <v/>
      </c>
      <c r="AG105" s="227" t="str">
        <f t="shared" si="30"/>
        <v/>
      </c>
      <c r="AH105" s="107"/>
      <c r="AI105" s="207" t="str">
        <f t="shared" si="31"/>
        <v/>
      </c>
      <c r="AJ105" s="107"/>
      <c r="AK105" s="207" t="str">
        <f t="shared" si="32"/>
        <v/>
      </c>
      <c r="AL105" s="107"/>
      <c r="AM105" s="107"/>
      <c r="AN105" s="207" t="str">
        <f t="shared" si="33"/>
        <v/>
      </c>
      <c r="AO105" s="107"/>
      <c r="AP105" s="207" t="str">
        <f t="shared" si="34"/>
        <v/>
      </c>
      <c r="AQ105" s="107"/>
      <c r="AR105" s="107"/>
      <c r="AS105" s="207" t="str">
        <f t="shared" si="35"/>
        <v/>
      </c>
      <c r="AT105" s="108"/>
      <c r="AU105" s="108"/>
      <c r="AV105" s="108"/>
      <c r="AW105" s="108"/>
      <c r="AX105" s="108"/>
      <c r="AY105" s="108"/>
      <c r="AZ105" s="108"/>
      <c r="BA105" s="108"/>
      <c r="BB105" s="109"/>
      <c r="BC105" s="109"/>
      <c r="BD105" s="109"/>
      <c r="BE105" s="119"/>
      <c r="BF105" s="119"/>
      <c r="BG105" s="119"/>
      <c r="BH105" s="119"/>
    </row>
    <row r="106" spans="1:60" s="76" customFormat="1" collapsed="1" x14ac:dyDescent="0.2">
      <c r="A106" s="124"/>
      <c r="B106" s="207" t="str">
        <f t="shared" si="24"/>
        <v/>
      </c>
      <c r="C106" s="73"/>
      <c r="D106" s="228"/>
      <c r="E106" s="229"/>
      <c r="F106" s="229"/>
      <c r="G106" s="229"/>
      <c r="H106" s="229"/>
      <c r="I106" s="229"/>
      <c r="J106" s="229"/>
      <c r="K106" s="229"/>
      <c r="L106" s="229"/>
      <c r="M106" s="229"/>
      <c r="N106" s="229"/>
      <c r="O106" s="230"/>
      <c r="P106" s="104"/>
      <c r="Q106" s="104"/>
      <c r="R106" s="104"/>
      <c r="S106" s="130" t="str">
        <f t="shared" si="25"/>
        <v/>
      </c>
      <c r="T106" s="104"/>
      <c r="U106" s="231"/>
      <c r="V106" s="232"/>
      <c r="W106" s="207" t="str">
        <f t="shared" si="26"/>
        <v/>
      </c>
      <c r="X106" s="295"/>
      <c r="Y106" s="233"/>
      <c r="Z106" s="207" t="str">
        <f t="shared" si="27"/>
        <v/>
      </c>
      <c r="AA106" s="107"/>
      <c r="AB106" s="207" t="str">
        <f t="shared" si="28"/>
        <v/>
      </c>
      <c r="AC106"/>
      <c r="AD106" s="71"/>
      <c r="AE106" s="107"/>
      <c r="AF106" s="207" t="str">
        <f t="shared" si="29"/>
        <v/>
      </c>
      <c r="AG106" s="227" t="str">
        <f t="shared" si="30"/>
        <v/>
      </c>
      <c r="AH106" s="107"/>
      <c r="AI106" s="207" t="str">
        <f t="shared" si="31"/>
        <v/>
      </c>
      <c r="AJ106" s="107"/>
      <c r="AK106" s="207" t="str">
        <f t="shared" si="32"/>
        <v/>
      </c>
      <c r="AL106" s="107"/>
      <c r="AM106" s="107"/>
      <c r="AN106" s="207" t="str">
        <f t="shared" si="33"/>
        <v/>
      </c>
      <c r="AO106" s="107"/>
      <c r="AP106" s="207" t="str">
        <f t="shared" si="34"/>
        <v/>
      </c>
      <c r="AQ106" s="107"/>
      <c r="AR106" s="107"/>
      <c r="AS106" s="207" t="str">
        <f t="shared" si="35"/>
        <v/>
      </c>
      <c r="AT106" s="108"/>
      <c r="AU106" s="108"/>
      <c r="AV106" s="108"/>
      <c r="AW106" s="108"/>
      <c r="AX106" s="108"/>
      <c r="AY106" s="108"/>
      <c r="AZ106" s="108"/>
      <c r="BA106" s="108"/>
      <c r="BB106" s="109"/>
      <c r="BC106" s="109"/>
      <c r="BD106" s="109"/>
      <c r="BE106" s="119"/>
      <c r="BF106" s="119"/>
      <c r="BG106" s="119"/>
      <c r="BH106" s="119"/>
    </row>
    <row r="107" spans="1:60" s="76" customFormat="1" collapsed="1" x14ac:dyDescent="0.2">
      <c r="A107" s="124"/>
      <c r="B107" s="207" t="str">
        <f t="shared" si="24"/>
        <v/>
      </c>
      <c r="C107" s="73"/>
      <c r="D107" s="228"/>
      <c r="E107" s="229"/>
      <c r="F107" s="229"/>
      <c r="G107" s="229"/>
      <c r="H107" s="229"/>
      <c r="I107" s="229"/>
      <c r="J107" s="229"/>
      <c r="K107" s="229"/>
      <c r="L107" s="229"/>
      <c r="M107" s="229"/>
      <c r="N107" s="229"/>
      <c r="O107" s="230"/>
      <c r="P107" s="104"/>
      <c r="Q107" s="104"/>
      <c r="R107" s="104"/>
      <c r="S107" s="130" t="str">
        <f t="shared" si="25"/>
        <v/>
      </c>
      <c r="T107" s="104"/>
      <c r="U107" s="231"/>
      <c r="V107" s="232"/>
      <c r="W107" s="207" t="str">
        <f t="shared" si="26"/>
        <v/>
      </c>
      <c r="X107" s="295"/>
      <c r="Y107" s="233"/>
      <c r="Z107" s="207" t="str">
        <f t="shared" si="27"/>
        <v/>
      </c>
      <c r="AA107" s="107"/>
      <c r="AB107" s="207" t="str">
        <f t="shared" si="28"/>
        <v/>
      </c>
      <c r="AC107"/>
      <c r="AD107" s="71"/>
      <c r="AE107" s="107"/>
      <c r="AF107" s="207" t="str">
        <f t="shared" si="29"/>
        <v/>
      </c>
      <c r="AG107" s="227" t="str">
        <f t="shared" si="30"/>
        <v/>
      </c>
      <c r="AH107" s="107"/>
      <c r="AI107" s="207" t="str">
        <f t="shared" si="31"/>
        <v/>
      </c>
      <c r="AJ107" s="107"/>
      <c r="AK107" s="207" t="str">
        <f t="shared" si="32"/>
        <v/>
      </c>
      <c r="AL107" s="107"/>
      <c r="AM107" s="107"/>
      <c r="AN107" s="207" t="str">
        <f t="shared" si="33"/>
        <v/>
      </c>
      <c r="AO107" s="107"/>
      <c r="AP107" s="207" t="str">
        <f t="shared" si="34"/>
        <v/>
      </c>
      <c r="AQ107" s="107"/>
      <c r="AR107" s="107"/>
      <c r="AS107" s="207" t="str">
        <f t="shared" si="35"/>
        <v/>
      </c>
      <c r="AT107" s="108"/>
      <c r="AU107" s="108"/>
      <c r="AV107" s="108"/>
      <c r="AW107" s="108"/>
      <c r="AX107" s="108"/>
      <c r="AY107" s="108"/>
      <c r="AZ107" s="108"/>
      <c r="BA107" s="108"/>
      <c r="BB107" s="109"/>
      <c r="BC107" s="109"/>
      <c r="BD107" s="109"/>
      <c r="BE107" s="119"/>
      <c r="BF107" s="119"/>
      <c r="BG107" s="119"/>
      <c r="BH107" s="119"/>
    </row>
    <row r="108" spans="1:60" s="76" customFormat="1" collapsed="1" x14ac:dyDescent="0.2">
      <c r="A108" s="124"/>
      <c r="B108" s="207" t="str">
        <f t="shared" si="24"/>
        <v/>
      </c>
      <c r="C108" s="73"/>
      <c r="D108" s="228"/>
      <c r="E108" s="229"/>
      <c r="F108" s="229"/>
      <c r="G108" s="229"/>
      <c r="H108" s="229"/>
      <c r="I108" s="229"/>
      <c r="J108" s="229"/>
      <c r="K108" s="229"/>
      <c r="L108" s="229"/>
      <c r="M108" s="229"/>
      <c r="N108" s="229"/>
      <c r="O108" s="230"/>
      <c r="P108" s="104"/>
      <c r="Q108" s="104"/>
      <c r="R108" s="104"/>
      <c r="S108" s="130" t="str">
        <f t="shared" si="25"/>
        <v/>
      </c>
      <c r="T108" s="104"/>
      <c r="U108" s="231"/>
      <c r="V108" s="232"/>
      <c r="W108" s="207" t="str">
        <f t="shared" si="26"/>
        <v/>
      </c>
      <c r="X108" s="295"/>
      <c r="Y108" s="233"/>
      <c r="Z108" s="207" t="str">
        <f t="shared" si="27"/>
        <v/>
      </c>
      <c r="AA108" s="107"/>
      <c r="AB108" s="207" t="str">
        <f t="shared" si="28"/>
        <v/>
      </c>
      <c r="AC108"/>
      <c r="AD108" s="71"/>
      <c r="AE108" s="107"/>
      <c r="AF108" s="207" t="str">
        <f t="shared" si="29"/>
        <v/>
      </c>
      <c r="AG108" s="227" t="str">
        <f t="shared" si="30"/>
        <v/>
      </c>
      <c r="AH108" s="107"/>
      <c r="AI108" s="207" t="str">
        <f t="shared" si="31"/>
        <v/>
      </c>
      <c r="AJ108" s="107"/>
      <c r="AK108" s="207" t="str">
        <f t="shared" si="32"/>
        <v/>
      </c>
      <c r="AL108" s="107"/>
      <c r="AM108" s="107"/>
      <c r="AN108" s="207" t="str">
        <f t="shared" si="33"/>
        <v/>
      </c>
      <c r="AO108" s="107"/>
      <c r="AP108" s="207" t="str">
        <f t="shared" si="34"/>
        <v/>
      </c>
      <c r="AQ108" s="107"/>
      <c r="AR108" s="107"/>
      <c r="AS108" s="207" t="str">
        <f t="shared" si="35"/>
        <v/>
      </c>
      <c r="AT108" s="108"/>
      <c r="AU108" s="108"/>
      <c r="AV108" s="108"/>
      <c r="AW108" s="108"/>
      <c r="AX108" s="108"/>
      <c r="AY108" s="108"/>
      <c r="AZ108" s="108"/>
      <c r="BA108" s="108"/>
      <c r="BB108" s="109"/>
      <c r="BC108" s="109"/>
      <c r="BD108" s="109"/>
      <c r="BE108" s="119"/>
      <c r="BF108" s="119"/>
      <c r="BG108" s="119"/>
      <c r="BH108" s="119"/>
    </row>
    <row r="109" spans="1:60" s="76" customFormat="1" collapsed="1" x14ac:dyDescent="0.2">
      <c r="A109" s="124"/>
      <c r="B109" s="207" t="str">
        <f t="shared" si="24"/>
        <v/>
      </c>
      <c r="C109" s="73"/>
      <c r="D109" s="228"/>
      <c r="E109" s="229"/>
      <c r="F109" s="229"/>
      <c r="G109" s="229"/>
      <c r="H109" s="229"/>
      <c r="I109" s="229"/>
      <c r="J109" s="229"/>
      <c r="K109" s="229"/>
      <c r="L109" s="229"/>
      <c r="M109" s="229"/>
      <c r="N109" s="229"/>
      <c r="O109" s="230"/>
      <c r="P109" s="104"/>
      <c r="Q109" s="104"/>
      <c r="R109" s="104"/>
      <c r="S109" s="130" t="str">
        <f t="shared" si="25"/>
        <v/>
      </c>
      <c r="T109" s="104"/>
      <c r="U109" s="231"/>
      <c r="V109" s="232"/>
      <c r="W109" s="207" t="str">
        <f t="shared" si="26"/>
        <v/>
      </c>
      <c r="X109" s="295"/>
      <c r="Y109" s="233"/>
      <c r="Z109" s="207" t="str">
        <f t="shared" si="27"/>
        <v/>
      </c>
      <c r="AA109" s="107"/>
      <c r="AB109" s="207" t="str">
        <f t="shared" si="28"/>
        <v/>
      </c>
      <c r="AC109"/>
      <c r="AD109" s="71"/>
      <c r="AE109" s="107"/>
      <c r="AF109" s="207" t="str">
        <f t="shared" si="29"/>
        <v/>
      </c>
      <c r="AG109" s="227" t="str">
        <f t="shared" si="30"/>
        <v/>
      </c>
      <c r="AH109" s="107"/>
      <c r="AI109" s="207" t="str">
        <f t="shared" si="31"/>
        <v/>
      </c>
      <c r="AJ109" s="107"/>
      <c r="AK109" s="207" t="str">
        <f t="shared" si="32"/>
        <v/>
      </c>
      <c r="AL109" s="107"/>
      <c r="AM109" s="107"/>
      <c r="AN109" s="207" t="str">
        <f t="shared" si="33"/>
        <v/>
      </c>
      <c r="AO109" s="107"/>
      <c r="AP109" s="207" t="str">
        <f t="shared" si="34"/>
        <v/>
      </c>
      <c r="AQ109" s="107"/>
      <c r="AR109" s="107"/>
      <c r="AS109" s="207" t="str">
        <f t="shared" si="35"/>
        <v/>
      </c>
      <c r="AT109" s="108"/>
      <c r="AU109" s="108"/>
      <c r="AV109" s="108"/>
      <c r="AW109" s="108"/>
      <c r="AX109" s="108"/>
      <c r="AY109" s="108"/>
      <c r="AZ109" s="108"/>
      <c r="BA109" s="108"/>
      <c r="BB109" s="109"/>
      <c r="BC109" s="109"/>
      <c r="BD109" s="109"/>
      <c r="BE109" s="119"/>
      <c r="BF109" s="119"/>
      <c r="BG109" s="119"/>
      <c r="BH109" s="119"/>
    </row>
    <row r="110" spans="1:60" s="76" customFormat="1" collapsed="1" x14ac:dyDescent="0.2">
      <c r="A110" s="124"/>
      <c r="B110" s="207" t="str">
        <f t="shared" si="24"/>
        <v/>
      </c>
      <c r="C110" s="73"/>
      <c r="D110" s="228"/>
      <c r="E110" s="229"/>
      <c r="F110" s="229"/>
      <c r="G110" s="229"/>
      <c r="H110" s="229"/>
      <c r="I110" s="229"/>
      <c r="J110" s="229"/>
      <c r="K110" s="229"/>
      <c r="L110" s="229"/>
      <c r="M110" s="229"/>
      <c r="N110" s="229"/>
      <c r="O110" s="230"/>
      <c r="P110" s="104"/>
      <c r="Q110" s="104"/>
      <c r="R110" s="104"/>
      <c r="S110" s="130" t="str">
        <f t="shared" si="25"/>
        <v/>
      </c>
      <c r="T110" s="104"/>
      <c r="U110" s="231"/>
      <c r="V110" s="232"/>
      <c r="W110" s="207" t="str">
        <f t="shared" si="26"/>
        <v/>
      </c>
      <c r="X110" s="295"/>
      <c r="Y110" s="233"/>
      <c r="Z110" s="207" t="str">
        <f t="shared" si="27"/>
        <v/>
      </c>
      <c r="AA110" s="107"/>
      <c r="AB110" s="207" t="str">
        <f t="shared" si="28"/>
        <v/>
      </c>
      <c r="AC110"/>
      <c r="AD110" s="71"/>
      <c r="AE110" s="107"/>
      <c r="AF110" s="207" t="str">
        <f t="shared" si="29"/>
        <v/>
      </c>
      <c r="AG110" s="227" t="str">
        <f t="shared" si="30"/>
        <v/>
      </c>
      <c r="AH110" s="107"/>
      <c r="AI110" s="207" t="str">
        <f t="shared" si="31"/>
        <v/>
      </c>
      <c r="AJ110" s="107"/>
      <c r="AK110" s="207" t="str">
        <f t="shared" si="32"/>
        <v/>
      </c>
      <c r="AL110" s="107"/>
      <c r="AM110" s="107"/>
      <c r="AN110" s="207" t="str">
        <f t="shared" si="33"/>
        <v/>
      </c>
      <c r="AO110" s="107"/>
      <c r="AP110" s="207" t="str">
        <f t="shared" si="34"/>
        <v/>
      </c>
      <c r="AQ110" s="107"/>
      <c r="AR110" s="107"/>
      <c r="AS110" s="207" t="str">
        <f t="shared" si="35"/>
        <v/>
      </c>
      <c r="AT110" s="108"/>
      <c r="AU110" s="108"/>
      <c r="AV110" s="108"/>
      <c r="AW110" s="108"/>
      <c r="AX110" s="108"/>
      <c r="AY110" s="108"/>
      <c r="AZ110" s="108"/>
      <c r="BA110" s="108"/>
      <c r="BB110" s="109"/>
      <c r="BC110" s="109"/>
      <c r="BD110" s="109"/>
      <c r="BE110" s="119"/>
      <c r="BF110" s="119"/>
      <c r="BG110" s="119"/>
      <c r="BH110" s="119"/>
    </row>
    <row r="111" spans="1:60" s="76" customFormat="1" collapsed="1" x14ac:dyDescent="0.2">
      <c r="A111" s="124"/>
      <c r="B111" s="207" t="str">
        <f t="shared" si="24"/>
        <v/>
      </c>
      <c r="C111" s="73"/>
      <c r="D111" s="228"/>
      <c r="E111" s="229"/>
      <c r="F111" s="229"/>
      <c r="G111" s="229"/>
      <c r="H111" s="229"/>
      <c r="I111" s="229"/>
      <c r="J111" s="229"/>
      <c r="K111" s="229"/>
      <c r="L111" s="229"/>
      <c r="M111" s="229"/>
      <c r="N111" s="229"/>
      <c r="O111" s="230"/>
      <c r="P111" s="104"/>
      <c r="Q111" s="104"/>
      <c r="R111" s="104"/>
      <c r="S111" s="130" t="str">
        <f t="shared" si="25"/>
        <v/>
      </c>
      <c r="T111" s="104"/>
      <c r="U111" s="231"/>
      <c r="V111" s="232"/>
      <c r="W111" s="207" t="str">
        <f t="shared" si="26"/>
        <v/>
      </c>
      <c r="X111" s="295"/>
      <c r="Y111" s="233"/>
      <c r="Z111" s="207" t="str">
        <f t="shared" si="27"/>
        <v/>
      </c>
      <c r="AA111" s="107"/>
      <c r="AB111" s="207" t="str">
        <f t="shared" si="28"/>
        <v/>
      </c>
      <c r="AC111"/>
      <c r="AD111" s="71"/>
      <c r="AE111" s="107"/>
      <c r="AF111" s="207" t="str">
        <f t="shared" si="29"/>
        <v/>
      </c>
      <c r="AG111" s="227" t="str">
        <f t="shared" si="30"/>
        <v/>
      </c>
      <c r="AH111" s="107"/>
      <c r="AI111" s="207" t="str">
        <f t="shared" si="31"/>
        <v/>
      </c>
      <c r="AJ111" s="107"/>
      <c r="AK111" s="207" t="str">
        <f t="shared" si="32"/>
        <v/>
      </c>
      <c r="AL111" s="107"/>
      <c r="AM111" s="107"/>
      <c r="AN111" s="207" t="str">
        <f t="shared" si="33"/>
        <v/>
      </c>
      <c r="AO111" s="107"/>
      <c r="AP111" s="207" t="str">
        <f t="shared" si="34"/>
        <v/>
      </c>
      <c r="AQ111" s="107"/>
      <c r="AR111" s="107"/>
      <c r="AS111" s="207" t="str">
        <f t="shared" si="35"/>
        <v/>
      </c>
      <c r="AT111" s="108"/>
      <c r="AU111" s="108"/>
      <c r="AV111" s="108"/>
      <c r="AW111" s="108"/>
      <c r="AX111" s="108"/>
      <c r="AY111" s="108"/>
      <c r="AZ111" s="108"/>
      <c r="BA111" s="108"/>
      <c r="BB111" s="109"/>
      <c r="BC111" s="109"/>
      <c r="BD111" s="109"/>
      <c r="BE111" s="119"/>
      <c r="BF111" s="119"/>
      <c r="BG111" s="119"/>
      <c r="BH111" s="119"/>
    </row>
    <row r="112" spans="1:60" s="76" customFormat="1" collapsed="1" x14ac:dyDescent="0.2">
      <c r="A112" s="124"/>
      <c r="B112" s="207" t="str">
        <f t="shared" si="24"/>
        <v/>
      </c>
      <c r="C112" s="73"/>
      <c r="D112" s="228"/>
      <c r="E112" s="229"/>
      <c r="F112" s="229"/>
      <c r="G112" s="229"/>
      <c r="H112" s="229"/>
      <c r="I112" s="229"/>
      <c r="J112" s="229"/>
      <c r="K112" s="229"/>
      <c r="L112" s="229"/>
      <c r="M112" s="229"/>
      <c r="N112" s="229"/>
      <c r="O112" s="230"/>
      <c r="P112" s="104"/>
      <c r="Q112" s="104"/>
      <c r="R112" s="104"/>
      <c r="S112" s="130" t="str">
        <f t="shared" si="25"/>
        <v/>
      </c>
      <c r="T112" s="104"/>
      <c r="U112" s="231"/>
      <c r="V112" s="232"/>
      <c r="W112" s="207" t="str">
        <f t="shared" si="26"/>
        <v/>
      </c>
      <c r="X112" s="295"/>
      <c r="Y112" s="233"/>
      <c r="Z112" s="207" t="str">
        <f t="shared" si="27"/>
        <v/>
      </c>
      <c r="AA112" s="107"/>
      <c r="AB112" s="207" t="str">
        <f t="shared" si="28"/>
        <v/>
      </c>
      <c r="AC112"/>
      <c r="AD112" s="71"/>
      <c r="AE112" s="107"/>
      <c r="AF112" s="207" t="str">
        <f t="shared" si="29"/>
        <v/>
      </c>
      <c r="AG112" s="227" t="str">
        <f t="shared" si="30"/>
        <v/>
      </c>
      <c r="AH112" s="107"/>
      <c r="AI112" s="207" t="str">
        <f t="shared" si="31"/>
        <v/>
      </c>
      <c r="AJ112" s="107"/>
      <c r="AK112" s="207" t="str">
        <f t="shared" si="32"/>
        <v/>
      </c>
      <c r="AL112" s="107"/>
      <c r="AM112" s="107"/>
      <c r="AN112" s="207" t="str">
        <f t="shared" si="33"/>
        <v/>
      </c>
      <c r="AO112" s="107"/>
      <c r="AP112" s="207" t="str">
        <f t="shared" si="34"/>
        <v/>
      </c>
      <c r="AQ112" s="107"/>
      <c r="AR112" s="107"/>
      <c r="AS112" s="207" t="str">
        <f t="shared" si="35"/>
        <v/>
      </c>
      <c r="AT112" s="108"/>
      <c r="AU112" s="108"/>
      <c r="AV112" s="108"/>
      <c r="AW112" s="108"/>
      <c r="AX112" s="108"/>
      <c r="AY112" s="108"/>
      <c r="AZ112" s="108"/>
      <c r="BA112" s="108"/>
      <c r="BB112" s="109"/>
      <c r="BC112" s="109"/>
      <c r="BD112" s="109"/>
      <c r="BE112" s="119"/>
      <c r="BF112" s="119"/>
      <c r="BG112" s="119"/>
      <c r="BH112" s="119"/>
    </row>
    <row r="113" spans="1:60" s="76" customFormat="1" collapsed="1" x14ac:dyDescent="0.2">
      <c r="A113" s="124"/>
      <c r="B113" s="207" t="str">
        <f t="shared" si="24"/>
        <v/>
      </c>
      <c r="C113" s="73"/>
      <c r="D113" s="228"/>
      <c r="E113" s="229"/>
      <c r="F113" s="229"/>
      <c r="G113" s="229"/>
      <c r="H113" s="229"/>
      <c r="I113" s="229"/>
      <c r="J113" s="229"/>
      <c r="K113" s="229"/>
      <c r="L113" s="229"/>
      <c r="M113" s="229"/>
      <c r="N113" s="229"/>
      <c r="O113" s="230"/>
      <c r="P113" s="104"/>
      <c r="Q113" s="104"/>
      <c r="R113" s="104"/>
      <c r="S113" s="130" t="str">
        <f t="shared" si="25"/>
        <v/>
      </c>
      <c r="T113" s="104"/>
      <c r="U113" s="231"/>
      <c r="V113" s="232"/>
      <c r="W113" s="207" t="str">
        <f t="shared" si="26"/>
        <v/>
      </c>
      <c r="X113" s="295"/>
      <c r="Y113" s="233"/>
      <c r="Z113" s="207" t="str">
        <f t="shared" si="27"/>
        <v/>
      </c>
      <c r="AA113" s="107"/>
      <c r="AB113" s="207" t="str">
        <f t="shared" si="28"/>
        <v/>
      </c>
      <c r="AC113"/>
      <c r="AD113" s="71"/>
      <c r="AE113" s="107"/>
      <c r="AF113" s="207" t="str">
        <f t="shared" si="29"/>
        <v/>
      </c>
      <c r="AG113" s="227" t="str">
        <f t="shared" si="30"/>
        <v/>
      </c>
      <c r="AH113" s="107"/>
      <c r="AI113" s="207" t="str">
        <f t="shared" si="31"/>
        <v/>
      </c>
      <c r="AJ113" s="107"/>
      <c r="AK113" s="207" t="str">
        <f t="shared" si="32"/>
        <v/>
      </c>
      <c r="AL113" s="107"/>
      <c r="AM113" s="107"/>
      <c r="AN113" s="207" t="str">
        <f t="shared" si="33"/>
        <v/>
      </c>
      <c r="AO113" s="107"/>
      <c r="AP113" s="207" t="str">
        <f t="shared" si="34"/>
        <v/>
      </c>
      <c r="AQ113" s="107"/>
      <c r="AR113" s="107"/>
      <c r="AS113" s="207" t="str">
        <f t="shared" si="35"/>
        <v/>
      </c>
      <c r="AT113" s="108"/>
      <c r="AU113" s="108"/>
      <c r="AV113" s="108"/>
      <c r="AW113" s="108"/>
      <c r="AX113" s="108"/>
      <c r="AY113" s="108"/>
      <c r="AZ113" s="108"/>
      <c r="BA113" s="108"/>
      <c r="BB113" s="109"/>
      <c r="BC113" s="109"/>
      <c r="BD113" s="109"/>
      <c r="BE113" s="119"/>
      <c r="BF113" s="119"/>
      <c r="BG113" s="119"/>
      <c r="BH113" s="119"/>
    </row>
    <row r="114" spans="1:60" s="76" customFormat="1" collapsed="1" x14ac:dyDescent="0.2">
      <c r="A114" s="124"/>
      <c r="B114" s="207" t="str">
        <f t="shared" si="24"/>
        <v/>
      </c>
      <c r="C114" s="73"/>
      <c r="D114" s="228"/>
      <c r="E114" s="229"/>
      <c r="F114" s="229"/>
      <c r="G114" s="229"/>
      <c r="H114" s="229"/>
      <c r="I114" s="229"/>
      <c r="J114" s="229"/>
      <c r="K114" s="229"/>
      <c r="L114" s="229"/>
      <c r="M114" s="229"/>
      <c r="N114" s="229"/>
      <c r="O114" s="230"/>
      <c r="P114" s="104"/>
      <c r="Q114" s="104"/>
      <c r="R114" s="104"/>
      <c r="S114" s="130" t="str">
        <f t="shared" si="25"/>
        <v/>
      </c>
      <c r="T114" s="104"/>
      <c r="U114" s="231"/>
      <c r="V114" s="232"/>
      <c r="W114" s="207" t="str">
        <f t="shared" si="26"/>
        <v/>
      </c>
      <c r="X114" s="295"/>
      <c r="Y114" s="233"/>
      <c r="Z114" s="207" t="str">
        <f t="shared" si="27"/>
        <v/>
      </c>
      <c r="AA114" s="107"/>
      <c r="AB114" s="207" t="str">
        <f t="shared" si="28"/>
        <v/>
      </c>
      <c r="AC114"/>
      <c r="AD114" s="71"/>
      <c r="AE114" s="107"/>
      <c r="AF114" s="207" t="str">
        <f t="shared" si="29"/>
        <v/>
      </c>
      <c r="AG114" s="227" t="str">
        <f t="shared" si="30"/>
        <v/>
      </c>
      <c r="AH114" s="107"/>
      <c r="AI114" s="207" t="str">
        <f t="shared" si="31"/>
        <v/>
      </c>
      <c r="AJ114" s="107"/>
      <c r="AK114" s="207" t="str">
        <f t="shared" si="32"/>
        <v/>
      </c>
      <c r="AL114" s="107"/>
      <c r="AM114" s="107"/>
      <c r="AN114" s="207" t="str">
        <f t="shared" si="33"/>
        <v/>
      </c>
      <c r="AO114" s="107"/>
      <c r="AP114" s="207" t="str">
        <f t="shared" si="34"/>
        <v/>
      </c>
      <c r="AQ114" s="107"/>
      <c r="AR114" s="107"/>
      <c r="AS114" s="207" t="str">
        <f t="shared" si="35"/>
        <v/>
      </c>
      <c r="AT114" s="108"/>
      <c r="AU114" s="108"/>
      <c r="AV114" s="108"/>
      <c r="AW114" s="108"/>
      <c r="AX114" s="108"/>
      <c r="AY114" s="108"/>
      <c r="AZ114" s="108"/>
      <c r="BA114" s="108"/>
      <c r="BB114" s="109"/>
      <c r="BC114" s="109"/>
      <c r="BD114" s="109"/>
      <c r="BE114" s="119"/>
      <c r="BF114" s="119"/>
      <c r="BG114" s="119"/>
      <c r="BH114" s="119"/>
    </row>
    <row r="115" spans="1:60" s="76" customFormat="1" collapsed="1" x14ac:dyDescent="0.2">
      <c r="A115" s="124"/>
      <c r="B115" s="207" t="str">
        <f t="shared" si="24"/>
        <v/>
      </c>
      <c r="C115" s="73"/>
      <c r="D115" s="228"/>
      <c r="E115" s="229"/>
      <c r="F115" s="229"/>
      <c r="G115" s="229"/>
      <c r="H115" s="229"/>
      <c r="I115" s="229"/>
      <c r="J115" s="229"/>
      <c r="K115" s="229"/>
      <c r="L115" s="229"/>
      <c r="M115" s="229"/>
      <c r="N115" s="229"/>
      <c r="O115" s="230"/>
      <c r="P115" s="104"/>
      <c r="Q115" s="104"/>
      <c r="R115" s="104"/>
      <c r="S115" s="130" t="str">
        <f t="shared" si="25"/>
        <v/>
      </c>
      <c r="T115" s="104"/>
      <c r="U115" s="231"/>
      <c r="V115" s="232"/>
      <c r="W115" s="207" t="str">
        <f t="shared" si="26"/>
        <v/>
      </c>
      <c r="X115" s="295"/>
      <c r="Y115" s="233"/>
      <c r="Z115" s="207" t="str">
        <f t="shared" si="27"/>
        <v/>
      </c>
      <c r="AA115" s="107"/>
      <c r="AB115" s="207" t="str">
        <f t="shared" si="28"/>
        <v/>
      </c>
      <c r="AC115"/>
      <c r="AD115" s="71"/>
      <c r="AE115" s="107"/>
      <c r="AF115" s="207" t="str">
        <f t="shared" si="29"/>
        <v/>
      </c>
      <c r="AG115" s="227" t="str">
        <f t="shared" si="30"/>
        <v/>
      </c>
      <c r="AH115" s="107"/>
      <c r="AI115" s="207" t="str">
        <f t="shared" si="31"/>
        <v/>
      </c>
      <c r="AJ115" s="107"/>
      <c r="AK115" s="207" t="str">
        <f t="shared" si="32"/>
        <v/>
      </c>
      <c r="AL115" s="107"/>
      <c r="AM115" s="107"/>
      <c r="AN115" s="207" t="str">
        <f t="shared" si="33"/>
        <v/>
      </c>
      <c r="AO115" s="107"/>
      <c r="AP115" s="207" t="str">
        <f t="shared" si="34"/>
        <v/>
      </c>
      <c r="AQ115" s="107"/>
      <c r="AR115" s="107"/>
      <c r="AS115" s="207" t="str">
        <f t="shared" si="35"/>
        <v/>
      </c>
      <c r="AT115" s="108"/>
      <c r="AU115" s="108"/>
      <c r="AV115" s="108"/>
      <c r="AW115" s="108"/>
      <c r="AX115" s="108"/>
      <c r="AY115" s="108"/>
      <c r="AZ115" s="108"/>
      <c r="BA115" s="108"/>
      <c r="BB115" s="109"/>
      <c r="BC115" s="109"/>
      <c r="BD115" s="109"/>
      <c r="BE115" s="119"/>
      <c r="BF115" s="119"/>
      <c r="BG115" s="119"/>
      <c r="BH115" s="119"/>
    </row>
    <row r="116" spans="1:60" s="76" customFormat="1" collapsed="1" x14ac:dyDescent="0.2">
      <c r="A116" s="124"/>
      <c r="B116" s="207" t="str">
        <f t="shared" si="24"/>
        <v/>
      </c>
      <c r="C116" s="73"/>
      <c r="D116" s="228"/>
      <c r="E116" s="229"/>
      <c r="F116" s="229"/>
      <c r="G116" s="229"/>
      <c r="H116" s="229"/>
      <c r="I116" s="229"/>
      <c r="J116" s="229"/>
      <c r="K116" s="229"/>
      <c r="L116" s="229"/>
      <c r="M116" s="229"/>
      <c r="N116" s="229"/>
      <c r="O116" s="230"/>
      <c r="P116" s="104"/>
      <c r="Q116" s="104"/>
      <c r="R116" s="104"/>
      <c r="S116" s="130" t="str">
        <f t="shared" si="25"/>
        <v/>
      </c>
      <c r="T116" s="104"/>
      <c r="U116" s="231"/>
      <c r="V116" s="232"/>
      <c r="W116" s="207" t="str">
        <f t="shared" si="26"/>
        <v/>
      </c>
      <c r="X116" s="295"/>
      <c r="Y116" s="233"/>
      <c r="Z116" s="207" t="str">
        <f t="shared" si="27"/>
        <v/>
      </c>
      <c r="AA116" s="107"/>
      <c r="AB116" s="207" t="str">
        <f t="shared" si="28"/>
        <v/>
      </c>
      <c r="AC116"/>
      <c r="AD116" s="71"/>
      <c r="AE116" s="107"/>
      <c r="AF116" s="207" t="str">
        <f t="shared" si="29"/>
        <v/>
      </c>
      <c r="AG116" s="227" t="str">
        <f t="shared" si="30"/>
        <v/>
      </c>
      <c r="AH116" s="107"/>
      <c r="AI116" s="207" t="str">
        <f t="shared" si="31"/>
        <v/>
      </c>
      <c r="AJ116" s="107"/>
      <c r="AK116" s="207" t="str">
        <f t="shared" si="32"/>
        <v/>
      </c>
      <c r="AL116" s="107"/>
      <c r="AM116" s="107"/>
      <c r="AN116" s="207" t="str">
        <f t="shared" si="33"/>
        <v/>
      </c>
      <c r="AO116" s="107"/>
      <c r="AP116" s="207" t="str">
        <f t="shared" si="34"/>
        <v/>
      </c>
      <c r="AQ116" s="107"/>
      <c r="AR116" s="107"/>
      <c r="AS116" s="207" t="str">
        <f t="shared" si="35"/>
        <v/>
      </c>
      <c r="AT116" s="108"/>
      <c r="AU116" s="108"/>
      <c r="AV116" s="108"/>
      <c r="AW116" s="108"/>
      <c r="AX116" s="108"/>
      <c r="AY116" s="108"/>
      <c r="AZ116" s="108"/>
      <c r="BA116" s="108"/>
      <c r="BB116" s="109"/>
      <c r="BC116" s="109"/>
      <c r="BD116" s="109"/>
      <c r="BE116" s="119"/>
      <c r="BF116" s="119"/>
      <c r="BG116" s="119"/>
      <c r="BH116" s="119"/>
    </row>
    <row r="117" spans="1:60" s="76" customFormat="1" collapsed="1" x14ac:dyDescent="0.2">
      <c r="A117" s="124"/>
      <c r="B117" s="207" t="str">
        <f t="shared" si="24"/>
        <v/>
      </c>
      <c r="C117" s="73"/>
      <c r="D117" s="228"/>
      <c r="E117" s="229"/>
      <c r="F117" s="229"/>
      <c r="G117" s="229"/>
      <c r="H117" s="229"/>
      <c r="I117" s="229"/>
      <c r="J117" s="229"/>
      <c r="K117" s="229"/>
      <c r="L117" s="229"/>
      <c r="M117" s="229"/>
      <c r="N117" s="229"/>
      <c r="O117" s="230"/>
      <c r="P117" s="104"/>
      <c r="Q117" s="104"/>
      <c r="R117" s="104"/>
      <c r="S117" s="130" t="str">
        <f t="shared" si="25"/>
        <v/>
      </c>
      <c r="T117" s="104"/>
      <c r="U117" s="231"/>
      <c r="V117" s="232"/>
      <c r="W117" s="207" t="str">
        <f t="shared" si="26"/>
        <v/>
      </c>
      <c r="X117" s="295"/>
      <c r="Y117" s="233"/>
      <c r="Z117" s="207" t="str">
        <f t="shared" si="27"/>
        <v/>
      </c>
      <c r="AA117" s="107"/>
      <c r="AB117" s="207" t="str">
        <f t="shared" si="28"/>
        <v/>
      </c>
      <c r="AC117"/>
      <c r="AD117" s="71"/>
      <c r="AE117" s="107"/>
      <c r="AF117" s="207" t="str">
        <f t="shared" si="29"/>
        <v/>
      </c>
      <c r="AG117" s="227" t="str">
        <f t="shared" si="30"/>
        <v/>
      </c>
      <c r="AH117" s="107"/>
      <c r="AI117" s="207" t="str">
        <f t="shared" si="31"/>
        <v/>
      </c>
      <c r="AJ117" s="107"/>
      <c r="AK117" s="207" t="str">
        <f t="shared" si="32"/>
        <v/>
      </c>
      <c r="AL117" s="107"/>
      <c r="AM117" s="107"/>
      <c r="AN117" s="207" t="str">
        <f t="shared" si="33"/>
        <v/>
      </c>
      <c r="AO117" s="107"/>
      <c r="AP117" s="207" t="str">
        <f t="shared" si="34"/>
        <v/>
      </c>
      <c r="AQ117" s="107"/>
      <c r="AR117" s="107"/>
      <c r="AS117" s="207" t="str">
        <f t="shared" si="35"/>
        <v/>
      </c>
      <c r="AT117" s="108"/>
      <c r="AU117" s="108"/>
      <c r="AV117" s="108"/>
      <c r="AW117" s="108"/>
      <c r="AX117" s="108"/>
      <c r="AY117" s="108"/>
      <c r="AZ117" s="108"/>
      <c r="BA117" s="108"/>
      <c r="BB117" s="109"/>
      <c r="BC117" s="109"/>
      <c r="BD117" s="109"/>
      <c r="BE117" s="119"/>
      <c r="BF117" s="119"/>
      <c r="BG117" s="119"/>
      <c r="BH117" s="119"/>
    </row>
    <row r="118" spans="1:60" s="76" customFormat="1" collapsed="1" x14ac:dyDescent="0.2">
      <c r="A118" s="124"/>
      <c r="B118" s="207" t="str">
        <f t="shared" si="24"/>
        <v/>
      </c>
      <c r="C118" s="73"/>
      <c r="D118" s="228"/>
      <c r="E118" s="229"/>
      <c r="F118" s="229"/>
      <c r="G118" s="229"/>
      <c r="H118" s="229"/>
      <c r="I118" s="229"/>
      <c r="J118" s="229"/>
      <c r="K118" s="229"/>
      <c r="L118" s="229"/>
      <c r="M118" s="229"/>
      <c r="N118" s="229"/>
      <c r="O118" s="230"/>
      <c r="P118" s="104"/>
      <c r="Q118" s="104"/>
      <c r="R118" s="104"/>
      <c r="S118" s="130" t="str">
        <f t="shared" si="25"/>
        <v/>
      </c>
      <c r="T118" s="104"/>
      <c r="U118" s="231"/>
      <c r="V118" s="232"/>
      <c r="W118" s="207" t="str">
        <f t="shared" si="26"/>
        <v/>
      </c>
      <c r="X118" s="295"/>
      <c r="Y118" s="233"/>
      <c r="Z118" s="207" t="str">
        <f t="shared" si="27"/>
        <v/>
      </c>
      <c r="AA118" s="107"/>
      <c r="AB118" s="207" t="str">
        <f t="shared" si="28"/>
        <v/>
      </c>
      <c r="AC118"/>
      <c r="AD118" s="71"/>
      <c r="AE118" s="107"/>
      <c r="AF118" s="207" t="str">
        <f t="shared" si="29"/>
        <v/>
      </c>
      <c r="AG118" s="227" t="str">
        <f t="shared" si="30"/>
        <v/>
      </c>
      <c r="AH118" s="107"/>
      <c r="AI118" s="207" t="str">
        <f t="shared" si="31"/>
        <v/>
      </c>
      <c r="AJ118" s="107"/>
      <c r="AK118" s="207" t="str">
        <f t="shared" si="32"/>
        <v/>
      </c>
      <c r="AL118" s="107"/>
      <c r="AM118" s="107"/>
      <c r="AN118" s="207" t="str">
        <f t="shared" si="33"/>
        <v/>
      </c>
      <c r="AO118" s="107"/>
      <c r="AP118" s="207" t="str">
        <f t="shared" si="34"/>
        <v/>
      </c>
      <c r="AQ118" s="107"/>
      <c r="AR118" s="107"/>
      <c r="AS118" s="207" t="str">
        <f t="shared" si="35"/>
        <v/>
      </c>
      <c r="AT118" s="108"/>
      <c r="AU118" s="108"/>
      <c r="AV118" s="108"/>
      <c r="AW118" s="108"/>
      <c r="AX118" s="108"/>
      <c r="AY118" s="108"/>
      <c r="AZ118" s="108"/>
      <c r="BA118" s="108"/>
      <c r="BB118" s="109"/>
      <c r="BC118" s="109"/>
      <c r="BD118" s="109"/>
      <c r="BE118" s="119"/>
      <c r="BF118" s="119"/>
      <c r="BG118" s="119"/>
      <c r="BH118" s="119"/>
    </row>
    <row r="119" spans="1:60" s="76" customFormat="1" collapsed="1" x14ac:dyDescent="0.2">
      <c r="A119" s="124"/>
      <c r="B119" s="207" t="str">
        <f t="shared" si="24"/>
        <v/>
      </c>
      <c r="C119" s="73"/>
      <c r="D119" s="228"/>
      <c r="E119" s="229"/>
      <c r="F119" s="229"/>
      <c r="G119" s="229"/>
      <c r="H119" s="229"/>
      <c r="I119" s="229"/>
      <c r="J119" s="229"/>
      <c r="K119" s="229"/>
      <c r="L119" s="229"/>
      <c r="M119" s="229"/>
      <c r="N119" s="229"/>
      <c r="O119" s="230"/>
      <c r="P119" s="104"/>
      <c r="Q119" s="104"/>
      <c r="R119" s="104"/>
      <c r="S119" s="130" t="str">
        <f t="shared" si="25"/>
        <v/>
      </c>
      <c r="T119" s="104"/>
      <c r="U119" s="231"/>
      <c r="V119" s="232"/>
      <c r="W119" s="207" t="str">
        <f t="shared" si="26"/>
        <v/>
      </c>
      <c r="X119" s="295"/>
      <c r="Y119" s="233"/>
      <c r="Z119" s="207" t="str">
        <f t="shared" si="27"/>
        <v/>
      </c>
      <c r="AA119" s="107"/>
      <c r="AB119" s="207" t="str">
        <f t="shared" si="28"/>
        <v/>
      </c>
      <c r="AC119"/>
      <c r="AD119" s="71"/>
      <c r="AE119" s="107"/>
      <c r="AF119" s="207" t="str">
        <f t="shared" si="29"/>
        <v/>
      </c>
      <c r="AG119" s="227" t="str">
        <f t="shared" si="30"/>
        <v/>
      </c>
      <c r="AH119" s="107"/>
      <c r="AI119" s="207" t="str">
        <f t="shared" si="31"/>
        <v/>
      </c>
      <c r="AJ119" s="107"/>
      <c r="AK119" s="207" t="str">
        <f t="shared" si="32"/>
        <v/>
      </c>
      <c r="AL119" s="107"/>
      <c r="AM119" s="107"/>
      <c r="AN119" s="207" t="str">
        <f t="shared" si="33"/>
        <v/>
      </c>
      <c r="AO119" s="107"/>
      <c r="AP119" s="207" t="str">
        <f t="shared" si="34"/>
        <v/>
      </c>
      <c r="AQ119" s="107"/>
      <c r="AR119" s="107"/>
      <c r="AS119" s="207" t="str">
        <f t="shared" si="35"/>
        <v/>
      </c>
      <c r="AT119" s="108"/>
      <c r="AU119" s="108"/>
      <c r="AV119" s="108"/>
      <c r="AW119" s="108"/>
      <c r="AX119" s="108"/>
      <c r="AY119" s="108"/>
      <c r="AZ119" s="108"/>
      <c r="BA119" s="108"/>
      <c r="BB119" s="109"/>
      <c r="BC119" s="109"/>
      <c r="BD119" s="109"/>
      <c r="BE119" s="119"/>
      <c r="BF119" s="119"/>
      <c r="BG119" s="119"/>
      <c r="BH119" s="119"/>
    </row>
    <row r="120" spans="1:60" s="76" customFormat="1" collapsed="1" x14ac:dyDescent="0.2">
      <c r="A120" s="124"/>
      <c r="B120" s="207" t="str">
        <f t="shared" si="24"/>
        <v/>
      </c>
      <c r="C120" s="73"/>
      <c r="D120" s="228"/>
      <c r="E120" s="229"/>
      <c r="F120" s="229"/>
      <c r="G120" s="229"/>
      <c r="H120" s="229"/>
      <c r="I120" s="229"/>
      <c r="J120" s="229"/>
      <c r="K120" s="229"/>
      <c r="L120" s="229"/>
      <c r="M120" s="229"/>
      <c r="N120" s="229"/>
      <c r="O120" s="230"/>
      <c r="P120" s="104"/>
      <c r="Q120" s="104"/>
      <c r="R120" s="104"/>
      <c r="S120" s="130" t="str">
        <f t="shared" si="25"/>
        <v/>
      </c>
      <c r="T120" s="104"/>
      <c r="U120" s="231"/>
      <c r="V120" s="232"/>
      <c r="W120" s="207" t="str">
        <f t="shared" si="26"/>
        <v/>
      </c>
      <c r="X120" s="295"/>
      <c r="Y120" s="233"/>
      <c r="Z120" s="207" t="str">
        <f t="shared" si="27"/>
        <v/>
      </c>
      <c r="AA120" s="107"/>
      <c r="AB120" s="207" t="str">
        <f t="shared" si="28"/>
        <v/>
      </c>
      <c r="AC120"/>
      <c r="AD120" s="71"/>
      <c r="AE120" s="107"/>
      <c r="AF120" s="207" t="str">
        <f t="shared" si="29"/>
        <v/>
      </c>
      <c r="AG120" s="227" t="str">
        <f t="shared" si="30"/>
        <v/>
      </c>
      <c r="AH120" s="107"/>
      <c r="AI120" s="207" t="str">
        <f t="shared" si="31"/>
        <v/>
      </c>
      <c r="AJ120" s="107"/>
      <c r="AK120" s="207" t="str">
        <f t="shared" si="32"/>
        <v/>
      </c>
      <c r="AL120" s="107"/>
      <c r="AM120" s="107"/>
      <c r="AN120" s="207" t="str">
        <f t="shared" si="33"/>
        <v/>
      </c>
      <c r="AO120" s="107"/>
      <c r="AP120" s="207" t="str">
        <f t="shared" si="34"/>
        <v/>
      </c>
      <c r="AQ120" s="107"/>
      <c r="AR120" s="107"/>
      <c r="AS120" s="207" t="str">
        <f t="shared" si="35"/>
        <v/>
      </c>
      <c r="AT120" s="108"/>
      <c r="AU120" s="108"/>
      <c r="AV120" s="108"/>
      <c r="AW120" s="108"/>
      <c r="AX120" s="108"/>
      <c r="AY120" s="108"/>
      <c r="AZ120" s="108"/>
      <c r="BA120" s="108"/>
      <c r="BB120" s="109"/>
      <c r="BC120" s="109"/>
      <c r="BD120" s="109"/>
      <c r="BE120" s="119"/>
      <c r="BF120" s="119"/>
      <c r="BG120" s="119"/>
      <c r="BH120" s="119"/>
    </row>
    <row r="121" spans="1:60" s="76" customFormat="1" collapsed="1" x14ac:dyDescent="0.2">
      <c r="A121" s="124"/>
      <c r="B121" s="207" t="str">
        <f t="shared" si="24"/>
        <v/>
      </c>
      <c r="C121" s="73"/>
      <c r="D121" s="228"/>
      <c r="E121" s="229"/>
      <c r="F121" s="229"/>
      <c r="G121" s="229"/>
      <c r="H121" s="229"/>
      <c r="I121" s="229"/>
      <c r="J121" s="229"/>
      <c r="K121" s="229"/>
      <c r="L121" s="229"/>
      <c r="M121" s="229"/>
      <c r="N121" s="229"/>
      <c r="O121" s="230"/>
      <c r="P121" s="104"/>
      <c r="Q121" s="104"/>
      <c r="R121" s="104"/>
      <c r="S121" s="130" t="str">
        <f t="shared" si="25"/>
        <v/>
      </c>
      <c r="T121" s="104"/>
      <c r="U121" s="231"/>
      <c r="V121" s="232"/>
      <c r="W121" s="207" t="str">
        <f t="shared" si="26"/>
        <v/>
      </c>
      <c r="X121" s="295"/>
      <c r="Y121" s="233"/>
      <c r="Z121" s="207" t="str">
        <f t="shared" si="27"/>
        <v/>
      </c>
      <c r="AA121" s="107"/>
      <c r="AB121" s="207" t="str">
        <f t="shared" si="28"/>
        <v/>
      </c>
      <c r="AC121"/>
      <c r="AD121" s="71"/>
      <c r="AE121" s="107"/>
      <c r="AF121" s="207" t="str">
        <f t="shared" si="29"/>
        <v/>
      </c>
      <c r="AG121" s="227" t="str">
        <f t="shared" si="30"/>
        <v/>
      </c>
      <c r="AH121" s="107"/>
      <c r="AI121" s="207" t="str">
        <f t="shared" si="31"/>
        <v/>
      </c>
      <c r="AJ121" s="107"/>
      <c r="AK121" s="207" t="str">
        <f t="shared" si="32"/>
        <v/>
      </c>
      <c r="AL121" s="107"/>
      <c r="AM121" s="107"/>
      <c r="AN121" s="207" t="str">
        <f t="shared" si="33"/>
        <v/>
      </c>
      <c r="AO121" s="107"/>
      <c r="AP121" s="207" t="str">
        <f t="shared" si="34"/>
        <v/>
      </c>
      <c r="AQ121" s="107"/>
      <c r="AR121" s="107"/>
      <c r="AS121" s="207" t="str">
        <f t="shared" si="35"/>
        <v/>
      </c>
      <c r="AT121" s="108"/>
      <c r="AU121" s="108"/>
      <c r="AV121" s="108"/>
      <c r="AW121" s="108"/>
      <c r="AX121" s="108"/>
      <c r="AY121" s="108"/>
      <c r="AZ121" s="108"/>
      <c r="BA121" s="108"/>
      <c r="BB121" s="109"/>
      <c r="BC121" s="109"/>
      <c r="BD121" s="109"/>
      <c r="BE121" s="119"/>
      <c r="BF121" s="119"/>
      <c r="BG121" s="119"/>
      <c r="BH121" s="119"/>
    </row>
    <row r="122" spans="1:60" s="76" customFormat="1" collapsed="1" x14ac:dyDescent="0.2">
      <c r="A122" s="124"/>
      <c r="B122" s="207" t="str">
        <f t="shared" si="24"/>
        <v/>
      </c>
      <c r="C122" s="73"/>
      <c r="D122" s="228"/>
      <c r="E122" s="229"/>
      <c r="F122" s="229"/>
      <c r="G122" s="229"/>
      <c r="H122" s="229"/>
      <c r="I122" s="229"/>
      <c r="J122" s="229"/>
      <c r="K122" s="229"/>
      <c r="L122" s="229"/>
      <c r="M122" s="229"/>
      <c r="N122" s="229"/>
      <c r="O122" s="230"/>
      <c r="P122" s="104"/>
      <c r="Q122" s="104"/>
      <c r="R122" s="104"/>
      <c r="S122" s="130" t="str">
        <f t="shared" si="25"/>
        <v/>
      </c>
      <c r="T122" s="104"/>
      <c r="U122" s="231"/>
      <c r="V122" s="232"/>
      <c r="W122" s="207" t="str">
        <f t="shared" si="26"/>
        <v/>
      </c>
      <c r="X122" s="295"/>
      <c r="Y122" s="233"/>
      <c r="Z122" s="207" t="str">
        <f t="shared" si="27"/>
        <v/>
      </c>
      <c r="AA122" s="107"/>
      <c r="AB122" s="207" t="str">
        <f t="shared" si="28"/>
        <v/>
      </c>
      <c r="AC122"/>
      <c r="AD122" s="71"/>
      <c r="AE122" s="107"/>
      <c r="AF122" s="207" t="str">
        <f t="shared" si="29"/>
        <v/>
      </c>
      <c r="AG122" s="227" t="str">
        <f t="shared" si="30"/>
        <v/>
      </c>
      <c r="AH122" s="107"/>
      <c r="AI122" s="207" t="str">
        <f t="shared" si="31"/>
        <v/>
      </c>
      <c r="AJ122" s="107"/>
      <c r="AK122" s="207" t="str">
        <f t="shared" si="32"/>
        <v/>
      </c>
      <c r="AL122" s="107"/>
      <c r="AM122" s="107"/>
      <c r="AN122" s="207" t="str">
        <f t="shared" si="33"/>
        <v/>
      </c>
      <c r="AO122" s="107"/>
      <c r="AP122" s="207" t="str">
        <f t="shared" si="34"/>
        <v/>
      </c>
      <c r="AQ122" s="107"/>
      <c r="AR122" s="107"/>
      <c r="AS122" s="207" t="str">
        <f t="shared" si="35"/>
        <v/>
      </c>
      <c r="AT122" s="108"/>
      <c r="AU122" s="108"/>
      <c r="AV122" s="108"/>
      <c r="AW122" s="108"/>
      <c r="AX122" s="108"/>
      <c r="AY122" s="108"/>
      <c r="AZ122" s="108"/>
      <c r="BA122" s="108"/>
      <c r="BB122" s="109"/>
      <c r="BC122" s="109"/>
      <c r="BD122" s="109"/>
      <c r="BE122" s="119"/>
      <c r="BF122" s="119"/>
      <c r="BG122" s="119"/>
      <c r="BH122" s="119"/>
    </row>
    <row r="123" spans="1:60" s="76" customFormat="1" collapsed="1" x14ac:dyDescent="0.2">
      <c r="A123" s="124"/>
      <c r="B123" s="207" t="str">
        <f t="shared" si="24"/>
        <v/>
      </c>
      <c r="C123" s="73"/>
      <c r="D123" s="228"/>
      <c r="E123" s="229"/>
      <c r="F123" s="229"/>
      <c r="G123" s="229"/>
      <c r="H123" s="229"/>
      <c r="I123" s="229"/>
      <c r="J123" s="229"/>
      <c r="K123" s="229"/>
      <c r="L123" s="229"/>
      <c r="M123" s="229"/>
      <c r="N123" s="229"/>
      <c r="O123" s="230"/>
      <c r="P123" s="104"/>
      <c r="Q123" s="104"/>
      <c r="R123" s="104"/>
      <c r="S123" s="130" t="str">
        <f t="shared" si="25"/>
        <v/>
      </c>
      <c r="T123" s="104"/>
      <c r="U123" s="231"/>
      <c r="V123" s="232"/>
      <c r="W123" s="207" t="str">
        <f t="shared" si="26"/>
        <v/>
      </c>
      <c r="X123" s="295"/>
      <c r="Y123" s="233"/>
      <c r="Z123" s="207" t="str">
        <f t="shared" si="27"/>
        <v/>
      </c>
      <c r="AA123" s="107"/>
      <c r="AB123" s="207" t="str">
        <f t="shared" si="28"/>
        <v/>
      </c>
      <c r="AC123"/>
      <c r="AD123" s="71"/>
      <c r="AE123" s="107"/>
      <c r="AF123" s="207" t="str">
        <f t="shared" si="29"/>
        <v/>
      </c>
      <c r="AG123" s="227" t="str">
        <f t="shared" si="30"/>
        <v/>
      </c>
      <c r="AH123" s="107"/>
      <c r="AI123" s="207" t="str">
        <f t="shared" si="31"/>
        <v/>
      </c>
      <c r="AJ123" s="107"/>
      <c r="AK123" s="207" t="str">
        <f t="shared" si="32"/>
        <v/>
      </c>
      <c r="AL123" s="107"/>
      <c r="AM123" s="107"/>
      <c r="AN123" s="207" t="str">
        <f t="shared" si="33"/>
        <v/>
      </c>
      <c r="AO123" s="107"/>
      <c r="AP123" s="207" t="str">
        <f t="shared" si="34"/>
        <v/>
      </c>
      <c r="AQ123" s="107"/>
      <c r="AR123" s="107"/>
      <c r="AS123" s="207" t="str">
        <f t="shared" si="35"/>
        <v/>
      </c>
      <c r="AT123" s="108"/>
      <c r="AU123" s="108"/>
      <c r="AV123" s="108"/>
      <c r="AW123" s="108"/>
      <c r="AX123" s="108"/>
      <c r="AY123" s="108"/>
      <c r="AZ123" s="108"/>
      <c r="BA123" s="108"/>
      <c r="BB123" s="109"/>
      <c r="BC123" s="109"/>
      <c r="BD123" s="109"/>
      <c r="BE123" s="119"/>
      <c r="BF123" s="119"/>
      <c r="BG123" s="119"/>
      <c r="BH123" s="119"/>
    </row>
    <row r="124" spans="1:60" s="76" customFormat="1" collapsed="1" x14ac:dyDescent="0.2">
      <c r="A124" s="124"/>
      <c r="B124" s="207" t="str">
        <f t="shared" si="24"/>
        <v/>
      </c>
      <c r="C124" s="73"/>
      <c r="D124" s="228"/>
      <c r="E124" s="229"/>
      <c r="F124" s="229"/>
      <c r="G124" s="229"/>
      <c r="H124" s="229"/>
      <c r="I124" s="229"/>
      <c r="J124" s="229"/>
      <c r="K124" s="229"/>
      <c r="L124" s="229"/>
      <c r="M124" s="229"/>
      <c r="N124" s="229"/>
      <c r="O124" s="230"/>
      <c r="P124" s="104"/>
      <c r="Q124" s="104"/>
      <c r="R124" s="104"/>
      <c r="S124" s="130" t="str">
        <f t="shared" si="25"/>
        <v/>
      </c>
      <c r="T124" s="104"/>
      <c r="U124" s="231"/>
      <c r="V124" s="232"/>
      <c r="W124" s="207" t="str">
        <f t="shared" si="26"/>
        <v/>
      </c>
      <c r="X124" s="295"/>
      <c r="Y124" s="233"/>
      <c r="Z124" s="207" t="str">
        <f t="shared" si="27"/>
        <v/>
      </c>
      <c r="AA124" s="107"/>
      <c r="AB124" s="207" t="str">
        <f t="shared" si="28"/>
        <v/>
      </c>
      <c r="AC124"/>
      <c r="AD124" s="71"/>
      <c r="AE124" s="107"/>
      <c r="AF124" s="207" t="str">
        <f t="shared" si="29"/>
        <v/>
      </c>
      <c r="AG124" s="227" t="str">
        <f t="shared" si="30"/>
        <v/>
      </c>
      <c r="AH124" s="107"/>
      <c r="AI124" s="207" t="str">
        <f t="shared" si="31"/>
        <v/>
      </c>
      <c r="AJ124" s="107"/>
      <c r="AK124" s="207" t="str">
        <f t="shared" si="32"/>
        <v/>
      </c>
      <c r="AL124" s="107"/>
      <c r="AM124" s="107"/>
      <c r="AN124" s="207" t="str">
        <f t="shared" si="33"/>
        <v/>
      </c>
      <c r="AO124" s="107"/>
      <c r="AP124" s="207" t="str">
        <f t="shared" si="34"/>
        <v/>
      </c>
      <c r="AQ124" s="107"/>
      <c r="AR124" s="107"/>
      <c r="AS124" s="207" t="str">
        <f t="shared" si="35"/>
        <v/>
      </c>
      <c r="AT124" s="108"/>
      <c r="AU124" s="108"/>
      <c r="AV124" s="108"/>
      <c r="AW124" s="108"/>
      <c r="AX124" s="108"/>
      <c r="AY124" s="108"/>
      <c r="AZ124" s="108"/>
      <c r="BA124" s="108"/>
      <c r="BB124" s="109"/>
      <c r="BC124" s="109"/>
      <c r="BD124" s="109"/>
      <c r="BE124" s="119"/>
      <c r="BF124" s="119"/>
      <c r="BG124" s="119"/>
      <c r="BH124" s="119"/>
    </row>
    <row r="125" spans="1:60" s="76" customFormat="1" collapsed="1" x14ac:dyDescent="0.2">
      <c r="A125" s="124"/>
      <c r="B125" s="207" t="str">
        <f t="shared" si="24"/>
        <v/>
      </c>
      <c r="C125" s="73"/>
      <c r="D125" s="228"/>
      <c r="E125" s="229"/>
      <c r="F125" s="229"/>
      <c r="G125" s="229"/>
      <c r="H125" s="229"/>
      <c r="I125" s="229"/>
      <c r="J125" s="229"/>
      <c r="K125" s="229"/>
      <c r="L125" s="229"/>
      <c r="M125" s="229"/>
      <c r="N125" s="229"/>
      <c r="O125" s="230"/>
      <c r="P125" s="104"/>
      <c r="Q125" s="104"/>
      <c r="R125" s="104"/>
      <c r="S125" s="130" t="str">
        <f t="shared" si="25"/>
        <v/>
      </c>
      <c r="T125" s="104"/>
      <c r="U125" s="231"/>
      <c r="V125" s="232"/>
      <c r="W125" s="207" t="str">
        <f t="shared" si="26"/>
        <v/>
      </c>
      <c r="X125" s="295"/>
      <c r="Y125" s="233"/>
      <c r="Z125" s="207" t="str">
        <f t="shared" si="27"/>
        <v/>
      </c>
      <c r="AA125" s="107"/>
      <c r="AB125" s="207" t="str">
        <f t="shared" si="28"/>
        <v/>
      </c>
      <c r="AC125"/>
      <c r="AD125" s="71"/>
      <c r="AE125" s="107"/>
      <c r="AF125" s="207" t="str">
        <f t="shared" si="29"/>
        <v/>
      </c>
      <c r="AG125" s="227" t="str">
        <f t="shared" si="30"/>
        <v/>
      </c>
      <c r="AH125" s="107"/>
      <c r="AI125" s="207" t="str">
        <f t="shared" si="31"/>
        <v/>
      </c>
      <c r="AJ125" s="107"/>
      <c r="AK125" s="207" t="str">
        <f t="shared" si="32"/>
        <v/>
      </c>
      <c r="AL125" s="107"/>
      <c r="AM125" s="107"/>
      <c r="AN125" s="207" t="str">
        <f t="shared" si="33"/>
        <v/>
      </c>
      <c r="AO125" s="107"/>
      <c r="AP125" s="207" t="str">
        <f t="shared" si="34"/>
        <v/>
      </c>
      <c r="AQ125" s="107"/>
      <c r="AR125" s="107"/>
      <c r="AS125" s="207" t="str">
        <f t="shared" si="35"/>
        <v/>
      </c>
      <c r="AT125" s="108"/>
      <c r="AU125" s="108"/>
      <c r="AV125" s="108"/>
      <c r="AW125" s="108"/>
      <c r="AX125" s="108"/>
      <c r="AY125" s="108"/>
      <c r="AZ125" s="108"/>
      <c r="BA125" s="108"/>
      <c r="BB125" s="109"/>
      <c r="BC125" s="109"/>
      <c r="BD125" s="109"/>
      <c r="BE125" s="119"/>
      <c r="BF125" s="119"/>
      <c r="BG125" s="119"/>
      <c r="BH125" s="119"/>
    </row>
    <row r="126" spans="1:60" s="76" customFormat="1" collapsed="1" x14ac:dyDescent="0.2">
      <c r="A126" s="124"/>
      <c r="B126" s="207" t="str">
        <f t="shared" si="24"/>
        <v/>
      </c>
      <c r="C126" s="73"/>
      <c r="D126" s="228"/>
      <c r="E126" s="229"/>
      <c r="F126" s="229"/>
      <c r="G126" s="229"/>
      <c r="H126" s="229"/>
      <c r="I126" s="229"/>
      <c r="J126" s="229"/>
      <c r="K126" s="229"/>
      <c r="L126" s="229"/>
      <c r="M126" s="229"/>
      <c r="N126" s="229"/>
      <c r="O126" s="230"/>
      <c r="P126" s="104"/>
      <c r="Q126" s="104"/>
      <c r="R126" s="104"/>
      <c r="S126" s="130" t="str">
        <f t="shared" si="25"/>
        <v/>
      </c>
      <c r="T126" s="104"/>
      <c r="U126" s="231"/>
      <c r="V126" s="232"/>
      <c r="W126" s="207" t="str">
        <f t="shared" si="26"/>
        <v/>
      </c>
      <c r="X126" s="295"/>
      <c r="Y126" s="233"/>
      <c r="Z126" s="207" t="str">
        <f t="shared" si="27"/>
        <v/>
      </c>
      <c r="AA126" s="107"/>
      <c r="AB126" s="207" t="str">
        <f t="shared" si="28"/>
        <v/>
      </c>
      <c r="AC126"/>
      <c r="AD126" s="71"/>
      <c r="AE126" s="107"/>
      <c r="AF126" s="207" t="str">
        <f t="shared" si="29"/>
        <v/>
      </c>
      <c r="AG126" s="227" t="str">
        <f t="shared" si="30"/>
        <v/>
      </c>
      <c r="AH126" s="107"/>
      <c r="AI126" s="207" t="str">
        <f t="shared" si="31"/>
        <v/>
      </c>
      <c r="AJ126" s="107"/>
      <c r="AK126" s="207" t="str">
        <f t="shared" si="32"/>
        <v/>
      </c>
      <c r="AL126" s="107"/>
      <c r="AM126" s="107"/>
      <c r="AN126" s="207" t="str">
        <f t="shared" si="33"/>
        <v/>
      </c>
      <c r="AO126" s="107"/>
      <c r="AP126" s="207" t="str">
        <f t="shared" si="34"/>
        <v/>
      </c>
      <c r="AQ126" s="107"/>
      <c r="AR126" s="107"/>
      <c r="AS126" s="207" t="str">
        <f t="shared" si="35"/>
        <v/>
      </c>
      <c r="AT126" s="108"/>
      <c r="AU126" s="108"/>
      <c r="AV126" s="108"/>
      <c r="AW126" s="108"/>
      <c r="AX126" s="108"/>
      <c r="AY126" s="108"/>
      <c r="AZ126" s="108"/>
      <c r="BA126" s="108"/>
      <c r="BB126" s="109"/>
      <c r="BC126" s="109"/>
      <c r="BD126" s="109"/>
      <c r="BE126" s="119"/>
      <c r="BF126" s="119"/>
      <c r="BG126" s="119"/>
      <c r="BH126" s="119"/>
    </row>
    <row r="127" spans="1:60" s="76" customFormat="1" collapsed="1" x14ac:dyDescent="0.2">
      <c r="A127" s="124"/>
      <c r="B127" s="207" t="str">
        <f t="shared" si="24"/>
        <v/>
      </c>
      <c r="C127" s="73"/>
      <c r="D127" s="228"/>
      <c r="E127" s="229"/>
      <c r="F127" s="229"/>
      <c r="G127" s="229"/>
      <c r="H127" s="229"/>
      <c r="I127" s="229"/>
      <c r="J127" s="229"/>
      <c r="K127" s="229"/>
      <c r="L127" s="229"/>
      <c r="M127" s="229"/>
      <c r="N127" s="229"/>
      <c r="O127" s="230"/>
      <c r="P127" s="104"/>
      <c r="Q127" s="104"/>
      <c r="R127" s="104"/>
      <c r="S127" s="130" t="str">
        <f t="shared" si="25"/>
        <v/>
      </c>
      <c r="T127" s="104"/>
      <c r="U127" s="231"/>
      <c r="V127" s="232"/>
      <c r="W127" s="207" t="str">
        <f t="shared" si="26"/>
        <v/>
      </c>
      <c r="X127" s="295"/>
      <c r="Y127" s="233"/>
      <c r="Z127" s="207" t="str">
        <f t="shared" si="27"/>
        <v/>
      </c>
      <c r="AA127" s="107"/>
      <c r="AB127" s="207" t="str">
        <f t="shared" si="28"/>
        <v/>
      </c>
      <c r="AC127"/>
      <c r="AD127" s="71"/>
      <c r="AE127" s="107"/>
      <c r="AF127" s="207" t="str">
        <f t="shared" si="29"/>
        <v/>
      </c>
      <c r="AG127" s="227" t="str">
        <f t="shared" si="30"/>
        <v/>
      </c>
      <c r="AH127" s="107"/>
      <c r="AI127" s="207" t="str">
        <f t="shared" si="31"/>
        <v/>
      </c>
      <c r="AJ127" s="107"/>
      <c r="AK127" s="207" t="str">
        <f t="shared" si="32"/>
        <v/>
      </c>
      <c r="AL127" s="107"/>
      <c r="AM127" s="107"/>
      <c r="AN127" s="207" t="str">
        <f t="shared" si="33"/>
        <v/>
      </c>
      <c r="AO127" s="107"/>
      <c r="AP127" s="207" t="str">
        <f t="shared" si="34"/>
        <v/>
      </c>
      <c r="AQ127" s="107"/>
      <c r="AR127" s="107"/>
      <c r="AS127" s="207" t="str">
        <f t="shared" si="35"/>
        <v/>
      </c>
      <c r="AT127" s="108"/>
      <c r="AU127" s="108"/>
      <c r="AV127" s="108"/>
      <c r="AW127" s="108"/>
      <c r="AX127" s="108"/>
      <c r="AY127" s="108"/>
      <c r="AZ127" s="108"/>
      <c r="BA127" s="108"/>
      <c r="BB127" s="109"/>
      <c r="BC127" s="109"/>
      <c r="BD127" s="109"/>
      <c r="BE127" s="119"/>
      <c r="BF127" s="119"/>
      <c r="BG127" s="119"/>
      <c r="BH127" s="119"/>
    </row>
    <row r="128" spans="1:60" s="76" customFormat="1" collapsed="1" x14ac:dyDescent="0.2">
      <c r="A128" s="124"/>
      <c r="B128" s="207" t="str">
        <f t="shared" si="24"/>
        <v/>
      </c>
      <c r="C128" s="73"/>
      <c r="D128" s="228"/>
      <c r="E128" s="229"/>
      <c r="F128" s="229"/>
      <c r="G128" s="229"/>
      <c r="H128" s="229"/>
      <c r="I128" s="229"/>
      <c r="J128" s="229"/>
      <c r="K128" s="229"/>
      <c r="L128" s="229"/>
      <c r="M128" s="229"/>
      <c r="N128" s="229"/>
      <c r="O128" s="230"/>
      <c r="P128" s="104"/>
      <c r="Q128" s="104"/>
      <c r="R128" s="104"/>
      <c r="S128" s="130" t="str">
        <f t="shared" si="25"/>
        <v/>
      </c>
      <c r="T128" s="104"/>
      <c r="U128" s="231"/>
      <c r="V128" s="232"/>
      <c r="W128" s="207" t="str">
        <f t="shared" si="26"/>
        <v/>
      </c>
      <c r="X128" s="295"/>
      <c r="Y128" s="233"/>
      <c r="Z128" s="207" t="str">
        <f t="shared" si="27"/>
        <v/>
      </c>
      <c r="AA128" s="107"/>
      <c r="AB128" s="207" t="str">
        <f t="shared" si="28"/>
        <v/>
      </c>
      <c r="AC128"/>
      <c r="AD128" s="71"/>
      <c r="AE128" s="107"/>
      <c r="AF128" s="207" t="str">
        <f t="shared" si="29"/>
        <v/>
      </c>
      <c r="AG128" s="227" t="str">
        <f t="shared" si="30"/>
        <v/>
      </c>
      <c r="AH128" s="107"/>
      <c r="AI128" s="207" t="str">
        <f t="shared" si="31"/>
        <v/>
      </c>
      <c r="AJ128" s="107"/>
      <c r="AK128" s="207" t="str">
        <f t="shared" si="32"/>
        <v/>
      </c>
      <c r="AL128" s="107"/>
      <c r="AM128" s="107"/>
      <c r="AN128" s="207" t="str">
        <f t="shared" si="33"/>
        <v/>
      </c>
      <c r="AO128" s="107"/>
      <c r="AP128" s="207" t="str">
        <f t="shared" si="34"/>
        <v/>
      </c>
      <c r="AQ128" s="107"/>
      <c r="AR128" s="107"/>
      <c r="AS128" s="207" t="str">
        <f t="shared" si="35"/>
        <v/>
      </c>
      <c r="AT128" s="108"/>
      <c r="AU128" s="108"/>
      <c r="AV128" s="108"/>
      <c r="AW128" s="108"/>
      <c r="AX128" s="108"/>
      <c r="AY128" s="108"/>
      <c r="AZ128" s="108"/>
      <c r="BA128" s="108"/>
      <c r="BB128" s="109"/>
      <c r="BC128" s="109"/>
      <c r="BD128" s="109"/>
      <c r="BE128" s="119"/>
      <c r="BF128" s="119"/>
      <c r="BG128" s="119"/>
      <c r="BH128" s="119"/>
    </row>
    <row r="129" spans="1:60" s="76" customFormat="1" collapsed="1" x14ac:dyDescent="0.2">
      <c r="A129" s="124"/>
      <c r="B129" s="207" t="str">
        <f t="shared" si="24"/>
        <v/>
      </c>
      <c r="C129" s="73"/>
      <c r="D129" s="228"/>
      <c r="E129" s="229"/>
      <c r="F129" s="229"/>
      <c r="G129" s="229"/>
      <c r="H129" s="229"/>
      <c r="I129" s="229"/>
      <c r="J129" s="229"/>
      <c r="K129" s="229"/>
      <c r="L129" s="229"/>
      <c r="M129" s="229"/>
      <c r="N129" s="229"/>
      <c r="O129" s="230"/>
      <c r="P129" s="104"/>
      <c r="Q129" s="104"/>
      <c r="R129" s="104"/>
      <c r="S129" s="130" t="str">
        <f t="shared" si="25"/>
        <v/>
      </c>
      <c r="T129" s="104"/>
      <c r="U129" s="231"/>
      <c r="V129" s="232"/>
      <c r="W129" s="207" t="str">
        <f t="shared" si="26"/>
        <v/>
      </c>
      <c r="X129" s="295"/>
      <c r="Y129" s="233"/>
      <c r="Z129" s="207" t="str">
        <f t="shared" si="27"/>
        <v/>
      </c>
      <c r="AA129" s="107"/>
      <c r="AB129" s="207" t="str">
        <f t="shared" si="28"/>
        <v/>
      </c>
      <c r="AC129"/>
      <c r="AD129" s="71"/>
      <c r="AE129" s="107"/>
      <c r="AF129" s="207" t="str">
        <f t="shared" si="29"/>
        <v/>
      </c>
      <c r="AG129" s="227" t="str">
        <f t="shared" si="30"/>
        <v/>
      </c>
      <c r="AH129" s="107"/>
      <c r="AI129" s="207" t="str">
        <f t="shared" si="31"/>
        <v/>
      </c>
      <c r="AJ129" s="107"/>
      <c r="AK129" s="207" t="str">
        <f t="shared" si="32"/>
        <v/>
      </c>
      <c r="AL129" s="107"/>
      <c r="AM129" s="107"/>
      <c r="AN129" s="207" t="str">
        <f t="shared" si="33"/>
        <v/>
      </c>
      <c r="AO129" s="107"/>
      <c r="AP129" s="207" t="str">
        <f t="shared" si="34"/>
        <v/>
      </c>
      <c r="AQ129" s="107"/>
      <c r="AR129" s="107"/>
      <c r="AS129" s="207" t="str">
        <f t="shared" si="35"/>
        <v/>
      </c>
      <c r="AT129" s="108"/>
      <c r="AU129" s="108"/>
      <c r="AV129" s="108"/>
      <c r="AW129" s="108"/>
      <c r="AX129" s="108"/>
      <c r="AY129" s="108"/>
      <c r="AZ129" s="108"/>
      <c r="BA129" s="108"/>
      <c r="BB129" s="109"/>
      <c r="BC129" s="109"/>
      <c r="BD129" s="109"/>
      <c r="BE129" s="119"/>
      <c r="BF129" s="119"/>
      <c r="BG129" s="119"/>
      <c r="BH129" s="119"/>
    </row>
    <row r="130" spans="1:60" s="76" customFormat="1" collapsed="1" x14ac:dyDescent="0.2">
      <c r="A130" s="124"/>
      <c r="B130" s="207" t="str">
        <f t="shared" si="24"/>
        <v/>
      </c>
      <c r="C130" s="73"/>
      <c r="D130" s="228"/>
      <c r="E130" s="229"/>
      <c r="F130" s="229"/>
      <c r="G130" s="229"/>
      <c r="H130" s="229"/>
      <c r="I130" s="229"/>
      <c r="J130" s="229"/>
      <c r="K130" s="229"/>
      <c r="L130" s="229"/>
      <c r="M130" s="229"/>
      <c r="N130" s="229"/>
      <c r="O130" s="230"/>
      <c r="P130" s="104"/>
      <c r="Q130" s="104"/>
      <c r="R130" s="104"/>
      <c r="S130" s="130" t="str">
        <f t="shared" si="25"/>
        <v/>
      </c>
      <c r="T130" s="104"/>
      <c r="U130" s="231"/>
      <c r="V130" s="232"/>
      <c r="W130" s="207" t="str">
        <f t="shared" si="26"/>
        <v/>
      </c>
      <c r="X130" s="295"/>
      <c r="Y130" s="233"/>
      <c r="Z130" s="207" t="str">
        <f t="shared" si="27"/>
        <v/>
      </c>
      <c r="AA130" s="107"/>
      <c r="AB130" s="207" t="str">
        <f t="shared" si="28"/>
        <v/>
      </c>
      <c r="AC130"/>
      <c r="AD130" s="71"/>
      <c r="AE130" s="107"/>
      <c r="AF130" s="207" t="str">
        <f t="shared" si="29"/>
        <v/>
      </c>
      <c r="AG130" s="227" t="str">
        <f t="shared" si="30"/>
        <v/>
      </c>
      <c r="AH130" s="107"/>
      <c r="AI130" s="207" t="str">
        <f t="shared" si="31"/>
        <v/>
      </c>
      <c r="AJ130" s="107"/>
      <c r="AK130" s="207" t="str">
        <f t="shared" si="32"/>
        <v/>
      </c>
      <c r="AL130" s="107"/>
      <c r="AM130" s="107"/>
      <c r="AN130" s="207" t="str">
        <f t="shared" si="33"/>
        <v/>
      </c>
      <c r="AO130" s="107"/>
      <c r="AP130" s="207" t="str">
        <f t="shared" si="34"/>
        <v/>
      </c>
      <c r="AQ130" s="107"/>
      <c r="AR130" s="107"/>
      <c r="AS130" s="207" t="str">
        <f t="shared" si="35"/>
        <v/>
      </c>
      <c r="AT130" s="108"/>
      <c r="AU130" s="108"/>
      <c r="AV130" s="108"/>
      <c r="AW130" s="108"/>
      <c r="AX130" s="108"/>
      <c r="AY130" s="108"/>
      <c r="AZ130" s="108"/>
      <c r="BA130" s="108"/>
      <c r="BB130" s="109"/>
      <c r="BC130" s="109"/>
      <c r="BD130" s="109"/>
      <c r="BE130" s="119"/>
      <c r="BF130" s="119"/>
      <c r="BG130" s="119"/>
      <c r="BH130" s="119"/>
    </row>
    <row r="131" spans="1:60" s="76" customFormat="1" collapsed="1" x14ac:dyDescent="0.2">
      <c r="A131" s="124"/>
      <c r="B131" s="207" t="str">
        <f t="shared" si="24"/>
        <v/>
      </c>
      <c r="C131" s="73"/>
      <c r="D131" s="228"/>
      <c r="E131" s="229"/>
      <c r="F131" s="229"/>
      <c r="G131" s="229"/>
      <c r="H131" s="229"/>
      <c r="I131" s="229"/>
      <c r="J131" s="229"/>
      <c r="K131" s="229"/>
      <c r="L131" s="229"/>
      <c r="M131" s="229"/>
      <c r="N131" s="229"/>
      <c r="O131" s="230"/>
      <c r="P131" s="104"/>
      <c r="Q131" s="104"/>
      <c r="R131" s="104"/>
      <c r="S131" s="130" t="str">
        <f t="shared" si="25"/>
        <v/>
      </c>
      <c r="T131" s="104"/>
      <c r="U131" s="231"/>
      <c r="V131" s="232"/>
      <c r="W131" s="207" t="str">
        <f t="shared" si="26"/>
        <v/>
      </c>
      <c r="X131" s="295"/>
      <c r="Y131" s="233"/>
      <c r="Z131" s="207" t="str">
        <f t="shared" si="27"/>
        <v/>
      </c>
      <c r="AA131" s="107"/>
      <c r="AB131" s="207" t="str">
        <f t="shared" si="28"/>
        <v/>
      </c>
      <c r="AC131"/>
      <c r="AD131" s="71"/>
      <c r="AE131" s="107"/>
      <c r="AF131" s="207" t="str">
        <f t="shared" si="29"/>
        <v/>
      </c>
      <c r="AG131" s="227" t="str">
        <f t="shared" si="30"/>
        <v/>
      </c>
      <c r="AH131" s="107"/>
      <c r="AI131" s="207" t="str">
        <f t="shared" si="31"/>
        <v/>
      </c>
      <c r="AJ131" s="107"/>
      <c r="AK131" s="207" t="str">
        <f t="shared" si="32"/>
        <v/>
      </c>
      <c r="AL131" s="107"/>
      <c r="AM131" s="107"/>
      <c r="AN131" s="207" t="str">
        <f t="shared" si="33"/>
        <v/>
      </c>
      <c r="AO131" s="107"/>
      <c r="AP131" s="207" t="str">
        <f t="shared" si="34"/>
        <v/>
      </c>
      <c r="AQ131" s="107"/>
      <c r="AR131" s="107"/>
      <c r="AS131" s="207" t="str">
        <f t="shared" si="35"/>
        <v/>
      </c>
      <c r="AT131" s="108"/>
      <c r="AU131" s="108"/>
      <c r="AV131" s="108"/>
      <c r="AW131" s="108"/>
      <c r="AX131" s="108"/>
      <c r="AY131" s="108"/>
      <c r="AZ131" s="108"/>
      <c r="BA131" s="108"/>
      <c r="BB131" s="109"/>
      <c r="BC131" s="109"/>
      <c r="BD131" s="109"/>
      <c r="BE131" s="119"/>
      <c r="BF131" s="119"/>
      <c r="BG131" s="119"/>
      <c r="BH131" s="119"/>
    </row>
    <row r="132" spans="1:60" s="76" customFormat="1" collapsed="1" x14ac:dyDescent="0.2">
      <c r="A132" s="124"/>
      <c r="B132" s="207" t="str">
        <f t="shared" si="24"/>
        <v/>
      </c>
      <c r="C132" s="73"/>
      <c r="D132" s="228"/>
      <c r="E132" s="229"/>
      <c r="F132" s="229"/>
      <c r="G132" s="229"/>
      <c r="H132" s="229"/>
      <c r="I132" s="229"/>
      <c r="J132" s="229"/>
      <c r="K132" s="229"/>
      <c r="L132" s="229"/>
      <c r="M132" s="229"/>
      <c r="N132" s="229"/>
      <c r="O132" s="230"/>
      <c r="P132" s="104"/>
      <c r="Q132" s="104"/>
      <c r="R132" s="104"/>
      <c r="S132" s="130" t="str">
        <f t="shared" si="25"/>
        <v/>
      </c>
      <c r="T132" s="104"/>
      <c r="U132" s="231"/>
      <c r="V132" s="232"/>
      <c r="W132" s="207" t="str">
        <f t="shared" si="26"/>
        <v/>
      </c>
      <c r="X132" s="295"/>
      <c r="Y132" s="233"/>
      <c r="Z132" s="207" t="str">
        <f t="shared" si="27"/>
        <v/>
      </c>
      <c r="AA132" s="107"/>
      <c r="AB132" s="207" t="str">
        <f t="shared" si="28"/>
        <v/>
      </c>
      <c r="AC132"/>
      <c r="AD132" s="71"/>
      <c r="AE132" s="107"/>
      <c r="AF132" s="207" t="str">
        <f t="shared" si="29"/>
        <v/>
      </c>
      <c r="AG132" s="227" t="str">
        <f t="shared" si="30"/>
        <v/>
      </c>
      <c r="AH132" s="107"/>
      <c r="AI132" s="207" t="str">
        <f t="shared" si="31"/>
        <v/>
      </c>
      <c r="AJ132" s="107"/>
      <c r="AK132" s="207" t="str">
        <f t="shared" si="32"/>
        <v/>
      </c>
      <c r="AL132" s="107"/>
      <c r="AM132" s="107"/>
      <c r="AN132" s="207" t="str">
        <f t="shared" si="33"/>
        <v/>
      </c>
      <c r="AO132" s="107"/>
      <c r="AP132" s="207" t="str">
        <f t="shared" si="34"/>
        <v/>
      </c>
      <c r="AQ132" s="107"/>
      <c r="AR132" s="107"/>
      <c r="AS132" s="207" t="str">
        <f t="shared" si="35"/>
        <v/>
      </c>
      <c r="AT132" s="108"/>
      <c r="AU132" s="108"/>
      <c r="AV132" s="108"/>
      <c r="AW132" s="108"/>
      <c r="AX132" s="108"/>
      <c r="AY132" s="108"/>
      <c r="AZ132" s="108"/>
      <c r="BA132" s="108"/>
      <c r="BB132" s="109"/>
      <c r="BC132" s="109"/>
      <c r="BD132" s="109"/>
      <c r="BE132" s="119"/>
      <c r="BF132" s="119"/>
      <c r="BG132" s="119"/>
      <c r="BH132" s="119"/>
    </row>
    <row r="133" spans="1:60" s="76" customFormat="1" collapsed="1" x14ac:dyDescent="0.2">
      <c r="A133" s="124"/>
      <c r="B133" s="207" t="str">
        <f t="shared" si="24"/>
        <v/>
      </c>
      <c r="C133" s="73"/>
      <c r="D133" s="228"/>
      <c r="E133" s="229"/>
      <c r="F133" s="229"/>
      <c r="G133" s="229"/>
      <c r="H133" s="229"/>
      <c r="I133" s="229"/>
      <c r="J133" s="229"/>
      <c r="K133" s="229"/>
      <c r="L133" s="229"/>
      <c r="M133" s="229"/>
      <c r="N133" s="229"/>
      <c r="O133" s="230"/>
      <c r="P133" s="104"/>
      <c r="Q133" s="104"/>
      <c r="R133" s="104"/>
      <c r="S133" s="130" t="str">
        <f t="shared" si="25"/>
        <v/>
      </c>
      <c r="T133" s="104"/>
      <c r="U133" s="231"/>
      <c r="V133" s="232"/>
      <c r="W133" s="207" t="str">
        <f t="shared" si="26"/>
        <v/>
      </c>
      <c r="X133" s="295"/>
      <c r="Y133" s="233"/>
      <c r="Z133" s="207" t="str">
        <f t="shared" si="27"/>
        <v/>
      </c>
      <c r="AA133" s="107"/>
      <c r="AB133" s="207" t="str">
        <f t="shared" si="28"/>
        <v/>
      </c>
      <c r="AC133"/>
      <c r="AD133" s="71"/>
      <c r="AE133" s="107"/>
      <c r="AF133" s="207" t="str">
        <f t="shared" si="29"/>
        <v/>
      </c>
      <c r="AG133" s="227" t="str">
        <f t="shared" si="30"/>
        <v/>
      </c>
      <c r="AH133" s="107"/>
      <c r="AI133" s="207" t="str">
        <f t="shared" si="31"/>
        <v/>
      </c>
      <c r="AJ133" s="107"/>
      <c r="AK133" s="207" t="str">
        <f t="shared" si="32"/>
        <v/>
      </c>
      <c r="AL133" s="107"/>
      <c r="AM133" s="107"/>
      <c r="AN133" s="207" t="str">
        <f t="shared" si="33"/>
        <v/>
      </c>
      <c r="AO133" s="107"/>
      <c r="AP133" s="207" t="str">
        <f t="shared" si="34"/>
        <v/>
      </c>
      <c r="AQ133" s="107"/>
      <c r="AR133" s="107"/>
      <c r="AS133" s="207" t="str">
        <f t="shared" si="35"/>
        <v/>
      </c>
      <c r="AT133" s="108"/>
      <c r="AU133" s="108"/>
      <c r="AV133" s="108"/>
      <c r="AW133" s="108"/>
      <c r="AX133" s="108"/>
      <c r="AY133" s="108"/>
      <c r="AZ133" s="108"/>
      <c r="BA133" s="108"/>
      <c r="BB133" s="109"/>
      <c r="BC133" s="109"/>
      <c r="BD133" s="109"/>
      <c r="BE133" s="119"/>
      <c r="BF133" s="119"/>
      <c r="BG133" s="119"/>
      <c r="BH133" s="119"/>
    </row>
    <row r="134" spans="1:60" s="76" customFormat="1" collapsed="1" x14ac:dyDescent="0.2">
      <c r="A134" s="124"/>
      <c r="B134" s="207" t="str">
        <f t="shared" si="24"/>
        <v/>
      </c>
      <c r="C134" s="73"/>
      <c r="D134" s="228"/>
      <c r="E134" s="229"/>
      <c r="F134" s="229"/>
      <c r="G134" s="229"/>
      <c r="H134" s="229"/>
      <c r="I134" s="229"/>
      <c r="J134" s="229"/>
      <c r="K134" s="229"/>
      <c r="L134" s="229"/>
      <c r="M134" s="229"/>
      <c r="N134" s="229"/>
      <c r="O134" s="230"/>
      <c r="P134" s="104"/>
      <c r="Q134" s="104"/>
      <c r="R134" s="104"/>
      <c r="S134" s="130" t="str">
        <f t="shared" si="25"/>
        <v/>
      </c>
      <c r="T134" s="104"/>
      <c r="U134" s="231"/>
      <c r="V134" s="232"/>
      <c r="W134" s="207" t="str">
        <f t="shared" si="26"/>
        <v/>
      </c>
      <c r="X134" s="295"/>
      <c r="Y134" s="233"/>
      <c r="Z134" s="207" t="str">
        <f t="shared" si="27"/>
        <v/>
      </c>
      <c r="AA134" s="107"/>
      <c r="AB134" s="207" t="str">
        <f t="shared" si="28"/>
        <v/>
      </c>
      <c r="AC134"/>
      <c r="AD134" s="71"/>
      <c r="AE134" s="107"/>
      <c r="AF134" s="207" t="str">
        <f t="shared" si="29"/>
        <v/>
      </c>
      <c r="AG134" s="227" t="str">
        <f t="shared" si="30"/>
        <v/>
      </c>
      <c r="AH134" s="107"/>
      <c r="AI134" s="207" t="str">
        <f t="shared" si="31"/>
        <v/>
      </c>
      <c r="AJ134" s="107"/>
      <c r="AK134" s="207" t="str">
        <f t="shared" si="32"/>
        <v/>
      </c>
      <c r="AL134" s="107"/>
      <c r="AM134" s="107"/>
      <c r="AN134" s="207" t="str">
        <f t="shared" si="33"/>
        <v/>
      </c>
      <c r="AO134" s="107"/>
      <c r="AP134" s="207" t="str">
        <f t="shared" si="34"/>
        <v/>
      </c>
      <c r="AQ134" s="107"/>
      <c r="AR134" s="107"/>
      <c r="AS134" s="207" t="str">
        <f t="shared" si="35"/>
        <v/>
      </c>
      <c r="AT134" s="108"/>
      <c r="AU134" s="108"/>
      <c r="AV134" s="108"/>
      <c r="AW134" s="108"/>
      <c r="AX134" s="108"/>
      <c r="AY134" s="108"/>
      <c r="AZ134" s="108"/>
      <c r="BA134" s="108"/>
      <c r="BB134" s="109"/>
      <c r="BC134" s="109"/>
      <c r="BD134" s="109"/>
      <c r="BE134" s="119"/>
      <c r="BF134" s="119"/>
      <c r="BG134" s="119"/>
      <c r="BH134" s="119"/>
    </row>
    <row r="135" spans="1:60" s="76" customFormat="1" collapsed="1" x14ac:dyDescent="0.2">
      <c r="A135" s="124"/>
      <c r="B135" s="207" t="str">
        <f t="shared" ref="B135:B198" si="36">IF(C135="","",(VLOOKUP(C135,Generic_Road_Names_Table_Array,2,FALSE)))</f>
        <v/>
      </c>
      <c r="C135" s="73"/>
      <c r="D135" s="228"/>
      <c r="E135" s="229"/>
      <c r="F135" s="229"/>
      <c r="G135" s="229"/>
      <c r="H135" s="229"/>
      <c r="I135" s="229"/>
      <c r="J135" s="229"/>
      <c r="K135" s="229"/>
      <c r="L135" s="229"/>
      <c r="M135" s="229"/>
      <c r="N135" s="229"/>
      <c r="O135" s="230"/>
      <c r="P135" s="104"/>
      <c r="Q135" s="104"/>
      <c r="R135" s="104"/>
      <c r="S135" s="130" t="str">
        <f t="shared" ref="S135:S198" si="37">IF(R135="","",(VLOOKUP(R135,Generic_Length_Adjustment_Reason_Table_Array,2,FALSE)))</f>
        <v/>
      </c>
      <c r="T135" s="104"/>
      <c r="U135" s="231"/>
      <c r="V135" s="232"/>
      <c r="W135" s="207" t="str">
        <f t="shared" ref="W135:W198" si="38">IF(V135="","",(VLOOKUP(V135,Generic_Side_Table_Array,2,FALSE)))</f>
        <v/>
      </c>
      <c r="X135" s="295"/>
      <c r="Y135" s="233"/>
      <c r="Z135" s="207" t="str">
        <f t="shared" ref="Z135:Z198" si="39">IF(Y135="","",VLOOKUP(Y135,Markings_Marking_Type_Table_Array,2,FALSE))</f>
        <v/>
      </c>
      <c r="AA135" s="107"/>
      <c r="AB135" s="207" t="str">
        <f t="shared" ref="AB135:AB198" si="40">IF(AA135="","",VLOOKUP(AA135,Markings_Marking_Colour_Table_Array,2,FALSE))</f>
        <v/>
      </c>
      <c r="AC135"/>
      <c r="AD135" s="71"/>
      <c r="AE135" s="107"/>
      <c r="AF135" s="207" t="str">
        <f t="shared" ref="AF135:AF198" si="41">IF(AE135="","",VLOOKUP(AE135,Markings_Paint_Make_Table_Array,2,FALSE))</f>
        <v/>
      </c>
      <c r="AG135" s="227" t="str">
        <f t="shared" ref="AG135:AG198" si="42">IF(AF135="","",VLOOKUP(AF135,Markings_Paint_Make_Refernce_Only_Table_Array,2,FALSE))</f>
        <v/>
      </c>
      <c r="AH135" s="107"/>
      <c r="AI135" s="207" t="str">
        <f t="shared" ref="AI135:AI198" si="43">IF(AH135="","",VLOOKUP(AH135,Markings_Paint_Brand_Name_Table_Array,2,FALSE))</f>
        <v/>
      </c>
      <c r="AJ135" s="107"/>
      <c r="AK135" s="207" t="str">
        <f t="shared" ref="AK135:AK198" si="44">IF(AJ135="","",VLOOKUP(AJ135,Markings_Reflectorised_Table_Array,2,FALSE))</f>
        <v/>
      </c>
      <c r="AL135" s="107"/>
      <c r="AM135" s="107"/>
      <c r="AN135" s="207" t="str">
        <f t="shared" ref="AN135:AN198" si="45">IF(AM135="","",VLOOKUP(AM135,Markings_Paint_Apply_Type_Table_Array,2,FALSE))</f>
        <v/>
      </c>
      <c r="AO135" s="107"/>
      <c r="AP135" s="207" t="str">
        <f t="shared" ref="AP135:AP198" si="46">IF(AO135="","",VLOOKUP(AO135,Markings_Marking_Attach_Table_Array,2,FALSE))</f>
        <v/>
      </c>
      <c r="AQ135" s="107"/>
      <c r="AR135" s="107"/>
      <c r="AS135" s="207" t="str">
        <f t="shared" ref="AS135:AS198" si="47">IF(AR135="","",VLOOKUP(AR135,Markings_Marking_Material_Table_Array,2,FALSE))</f>
        <v/>
      </c>
      <c r="AT135" s="108"/>
      <c r="AU135" s="108"/>
      <c r="AV135" s="108"/>
      <c r="AW135" s="108"/>
      <c r="AX135" s="108"/>
      <c r="AY135" s="108"/>
      <c r="AZ135" s="108"/>
      <c r="BA135" s="108"/>
      <c r="BB135" s="109"/>
      <c r="BC135" s="109"/>
      <c r="BD135" s="109"/>
      <c r="BE135" s="119"/>
      <c r="BF135" s="119"/>
      <c r="BG135" s="119"/>
      <c r="BH135" s="119"/>
    </row>
    <row r="136" spans="1:60" s="76" customFormat="1" collapsed="1" x14ac:dyDescent="0.2">
      <c r="A136" s="124"/>
      <c r="B136" s="207" t="str">
        <f t="shared" si="36"/>
        <v/>
      </c>
      <c r="C136" s="73"/>
      <c r="D136" s="228"/>
      <c r="E136" s="229"/>
      <c r="F136" s="229"/>
      <c r="G136" s="229"/>
      <c r="H136" s="229"/>
      <c r="I136" s="229"/>
      <c r="J136" s="229"/>
      <c r="K136" s="229"/>
      <c r="L136" s="229"/>
      <c r="M136" s="229"/>
      <c r="N136" s="229"/>
      <c r="O136" s="230"/>
      <c r="P136" s="104"/>
      <c r="Q136" s="104"/>
      <c r="R136" s="104"/>
      <c r="S136" s="130" t="str">
        <f t="shared" si="37"/>
        <v/>
      </c>
      <c r="T136" s="104"/>
      <c r="U136" s="231"/>
      <c r="V136" s="232"/>
      <c r="W136" s="207" t="str">
        <f t="shared" si="38"/>
        <v/>
      </c>
      <c r="X136" s="295"/>
      <c r="Y136" s="233"/>
      <c r="Z136" s="207" t="str">
        <f t="shared" si="39"/>
        <v/>
      </c>
      <c r="AA136" s="107"/>
      <c r="AB136" s="207" t="str">
        <f t="shared" si="40"/>
        <v/>
      </c>
      <c r="AC136"/>
      <c r="AD136" s="71"/>
      <c r="AE136" s="107"/>
      <c r="AF136" s="207" t="str">
        <f t="shared" si="41"/>
        <v/>
      </c>
      <c r="AG136" s="227" t="str">
        <f t="shared" si="42"/>
        <v/>
      </c>
      <c r="AH136" s="107"/>
      <c r="AI136" s="207" t="str">
        <f t="shared" si="43"/>
        <v/>
      </c>
      <c r="AJ136" s="107"/>
      <c r="AK136" s="207" t="str">
        <f t="shared" si="44"/>
        <v/>
      </c>
      <c r="AL136" s="107"/>
      <c r="AM136" s="107"/>
      <c r="AN136" s="207" t="str">
        <f t="shared" si="45"/>
        <v/>
      </c>
      <c r="AO136" s="107"/>
      <c r="AP136" s="207" t="str">
        <f t="shared" si="46"/>
        <v/>
      </c>
      <c r="AQ136" s="107"/>
      <c r="AR136" s="107"/>
      <c r="AS136" s="207" t="str">
        <f t="shared" si="47"/>
        <v/>
      </c>
      <c r="AT136" s="108"/>
      <c r="AU136" s="108"/>
      <c r="AV136" s="108"/>
      <c r="AW136" s="108"/>
      <c r="AX136" s="108"/>
      <c r="AY136" s="108"/>
      <c r="AZ136" s="108"/>
      <c r="BA136" s="108"/>
      <c r="BB136" s="109"/>
      <c r="BC136" s="109"/>
      <c r="BD136" s="109"/>
      <c r="BE136" s="119"/>
      <c r="BF136" s="119"/>
      <c r="BG136" s="119"/>
      <c r="BH136" s="119"/>
    </row>
    <row r="137" spans="1:60" s="76" customFormat="1" collapsed="1" x14ac:dyDescent="0.2">
      <c r="A137" s="124"/>
      <c r="B137" s="207" t="str">
        <f t="shared" si="36"/>
        <v/>
      </c>
      <c r="C137" s="73"/>
      <c r="D137" s="228"/>
      <c r="E137" s="229"/>
      <c r="F137" s="229"/>
      <c r="G137" s="229"/>
      <c r="H137" s="229"/>
      <c r="I137" s="229"/>
      <c r="J137" s="229"/>
      <c r="K137" s="229"/>
      <c r="L137" s="229"/>
      <c r="M137" s="229"/>
      <c r="N137" s="229"/>
      <c r="O137" s="230"/>
      <c r="P137" s="104"/>
      <c r="Q137" s="104"/>
      <c r="R137" s="104"/>
      <c r="S137" s="130" t="str">
        <f t="shared" si="37"/>
        <v/>
      </c>
      <c r="T137" s="104"/>
      <c r="U137" s="231"/>
      <c r="V137" s="232"/>
      <c r="W137" s="207" t="str">
        <f t="shared" si="38"/>
        <v/>
      </c>
      <c r="X137" s="295"/>
      <c r="Y137" s="233"/>
      <c r="Z137" s="207" t="str">
        <f t="shared" si="39"/>
        <v/>
      </c>
      <c r="AA137" s="107"/>
      <c r="AB137" s="207" t="str">
        <f t="shared" si="40"/>
        <v/>
      </c>
      <c r="AC137"/>
      <c r="AD137" s="71"/>
      <c r="AE137" s="107"/>
      <c r="AF137" s="207" t="str">
        <f t="shared" si="41"/>
        <v/>
      </c>
      <c r="AG137" s="227" t="str">
        <f t="shared" si="42"/>
        <v/>
      </c>
      <c r="AH137" s="107"/>
      <c r="AI137" s="207" t="str">
        <f t="shared" si="43"/>
        <v/>
      </c>
      <c r="AJ137" s="107"/>
      <c r="AK137" s="207" t="str">
        <f t="shared" si="44"/>
        <v/>
      </c>
      <c r="AL137" s="107"/>
      <c r="AM137" s="107"/>
      <c r="AN137" s="207" t="str">
        <f t="shared" si="45"/>
        <v/>
      </c>
      <c r="AO137" s="107"/>
      <c r="AP137" s="207" t="str">
        <f t="shared" si="46"/>
        <v/>
      </c>
      <c r="AQ137" s="107"/>
      <c r="AR137" s="107"/>
      <c r="AS137" s="207" t="str">
        <f t="shared" si="47"/>
        <v/>
      </c>
      <c r="AT137" s="108"/>
      <c r="AU137" s="108"/>
      <c r="AV137" s="108"/>
      <c r="AW137" s="108"/>
      <c r="AX137" s="108"/>
      <c r="AY137" s="108"/>
      <c r="AZ137" s="108"/>
      <c r="BA137" s="108"/>
      <c r="BB137" s="109"/>
      <c r="BC137" s="109"/>
      <c r="BD137" s="109"/>
      <c r="BE137" s="119"/>
      <c r="BF137" s="119"/>
      <c r="BG137" s="119"/>
      <c r="BH137" s="119"/>
    </row>
    <row r="138" spans="1:60" s="76" customFormat="1" collapsed="1" x14ac:dyDescent="0.2">
      <c r="A138" s="124"/>
      <c r="B138" s="207" t="str">
        <f t="shared" si="36"/>
        <v/>
      </c>
      <c r="C138" s="73"/>
      <c r="D138" s="228"/>
      <c r="E138" s="229"/>
      <c r="F138" s="229"/>
      <c r="G138" s="229"/>
      <c r="H138" s="229"/>
      <c r="I138" s="229"/>
      <c r="J138" s="229"/>
      <c r="K138" s="229"/>
      <c r="L138" s="229"/>
      <c r="M138" s="229"/>
      <c r="N138" s="229"/>
      <c r="O138" s="230"/>
      <c r="P138" s="104"/>
      <c r="Q138" s="104"/>
      <c r="R138" s="104"/>
      <c r="S138" s="130" t="str">
        <f t="shared" si="37"/>
        <v/>
      </c>
      <c r="T138" s="104"/>
      <c r="U138" s="231"/>
      <c r="V138" s="232"/>
      <c r="W138" s="207" t="str">
        <f t="shared" si="38"/>
        <v/>
      </c>
      <c r="X138" s="295"/>
      <c r="Y138" s="233"/>
      <c r="Z138" s="207" t="str">
        <f t="shared" si="39"/>
        <v/>
      </c>
      <c r="AA138" s="107"/>
      <c r="AB138" s="207" t="str">
        <f t="shared" si="40"/>
        <v/>
      </c>
      <c r="AC138"/>
      <c r="AD138" s="71"/>
      <c r="AE138" s="107"/>
      <c r="AF138" s="207" t="str">
        <f t="shared" si="41"/>
        <v/>
      </c>
      <c r="AG138" s="227" t="str">
        <f t="shared" si="42"/>
        <v/>
      </c>
      <c r="AH138" s="107"/>
      <c r="AI138" s="207" t="str">
        <f t="shared" si="43"/>
        <v/>
      </c>
      <c r="AJ138" s="107"/>
      <c r="AK138" s="207" t="str">
        <f t="shared" si="44"/>
        <v/>
      </c>
      <c r="AL138" s="107"/>
      <c r="AM138" s="107"/>
      <c r="AN138" s="207" t="str">
        <f t="shared" si="45"/>
        <v/>
      </c>
      <c r="AO138" s="107"/>
      <c r="AP138" s="207" t="str">
        <f t="shared" si="46"/>
        <v/>
      </c>
      <c r="AQ138" s="107"/>
      <c r="AR138" s="107"/>
      <c r="AS138" s="207" t="str">
        <f t="shared" si="47"/>
        <v/>
      </c>
      <c r="AT138" s="108"/>
      <c r="AU138" s="108"/>
      <c r="AV138" s="108"/>
      <c r="AW138" s="108"/>
      <c r="AX138" s="108"/>
      <c r="AY138" s="108"/>
      <c r="AZ138" s="108"/>
      <c r="BA138" s="108"/>
      <c r="BB138" s="109"/>
      <c r="BC138" s="109"/>
      <c r="BD138" s="109"/>
      <c r="BE138" s="119"/>
      <c r="BF138" s="119"/>
      <c r="BG138" s="119"/>
      <c r="BH138" s="119"/>
    </row>
    <row r="139" spans="1:60" s="76" customFormat="1" collapsed="1" x14ac:dyDescent="0.2">
      <c r="A139" s="124"/>
      <c r="B139" s="207" t="str">
        <f t="shared" si="36"/>
        <v/>
      </c>
      <c r="C139" s="73"/>
      <c r="D139" s="228"/>
      <c r="E139" s="229"/>
      <c r="F139" s="229"/>
      <c r="G139" s="229"/>
      <c r="H139" s="229"/>
      <c r="I139" s="229"/>
      <c r="J139" s="229"/>
      <c r="K139" s="229"/>
      <c r="L139" s="229"/>
      <c r="M139" s="229"/>
      <c r="N139" s="229"/>
      <c r="O139" s="230"/>
      <c r="P139" s="104"/>
      <c r="Q139" s="104"/>
      <c r="R139" s="104"/>
      <c r="S139" s="130" t="str">
        <f t="shared" si="37"/>
        <v/>
      </c>
      <c r="T139" s="104"/>
      <c r="U139" s="231"/>
      <c r="V139" s="232"/>
      <c r="W139" s="207" t="str">
        <f t="shared" si="38"/>
        <v/>
      </c>
      <c r="X139" s="295"/>
      <c r="Y139" s="233"/>
      <c r="Z139" s="207" t="str">
        <f t="shared" si="39"/>
        <v/>
      </c>
      <c r="AA139" s="107"/>
      <c r="AB139" s="207" t="str">
        <f t="shared" si="40"/>
        <v/>
      </c>
      <c r="AC139"/>
      <c r="AD139" s="71"/>
      <c r="AE139" s="107"/>
      <c r="AF139" s="207" t="str">
        <f t="shared" si="41"/>
        <v/>
      </c>
      <c r="AG139" s="227" t="str">
        <f t="shared" si="42"/>
        <v/>
      </c>
      <c r="AH139" s="107"/>
      <c r="AI139" s="207" t="str">
        <f t="shared" si="43"/>
        <v/>
      </c>
      <c r="AJ139" s="107"/>
      <c r="AK139" s="207" t="str">
        <f t="shared" si="44"/>
        <v/>
      </c>
      <c r="AL139" s="107"/>
      <c r="AM139" s="107"/>
      <c r="AN139" s="207" t="str">
        <f t="shared" si="45"/>
        <v/>
      </c>
      <c r="AO139" s="107"/>
      <c r="AP139" s="207" t="str">
        <f t="shared" si="46"/>
        <v/>
      </c>
      <c r="AQ139" s="107"/>
      <c r="AR139" s="107"/>
      <c r="AS139" s="207" t="str">
        <f t="shared" si="47"/>
        <v/>
      </c>
      <c r="AT139" s="108"/>
      <c r="AU139" s="108"/>
      <c r="AV139" s="108"/>
      <c r="AW139" s="108"/>
      <c r="AX139" s="108"/>
      <c r="AY139" s="108"/>
      <c r="AZ139" s="108"/>
      <c r="BA139" s="108"/>
      <c r="BB139" s="109"/>
      <c r="BC139" s="109"/>
      <c r="BD139" s="109"/>
      <c r="BE139" s="119"/>
      <c r="BF139" s="119"/>
      <c r="BG139" s="119"/>
      <c r="BH139" s="119"/>
    </row>
    <row r="140" spans="1:60" s="76" customFormat="1" collapsed="1" x14ac:dyDescent="0.2">
      <c r="A140" s="124"/>
      <c r="B140" s="207" t="str">
        <f t="shared" si="36"/>
        <v/>
      </c>
      <c r="C140" s="73"/>
      <c r="D140" s="228"/>
      <c r="E140" s="229"/>
      <c r="F140" s="229"/>
      <c r="G140" s="229"/>
      <c r="H140" s="229"/>
      <c r="I140" s="229"/>
      <c r="J140" s="229"/>
      <c r="K140" s="229"/>
      <c r="L140" s="229"/>
      <c r="M140" s="229"/>
      <c r="N140" s="229"/>
      <c r="O140" s="230"/>
      <c r="P140" s="104"/>
      <c r="Q140" s="104"/>
      <c r="R140" s="104"/>
      <c r="S140" s="130" t="str">
        <f t="shared" si="37"/>
        <v/>
      </c>
      <c r="T140" s="104"/>
      <c r="U140" s="231"/>
      <c r="V140" s="232"/>
      <c r="W140" s="207" t="str">
        <f t="shared" si="38"/>
        <v/>
      </c>
      <c r="X140" s="295"/>
      <c r="Y140" s="233"/>
      <c r="Z140" s="207" t="str">
        <f t="shared" si="39"/>
        <v/>
      </c>
      <c r="AA140" s="107"/>
      <c r="AB140" s="207" t="str">
        <f t="shared" si="40"/>
        <v/>
      </c>
      <c r="AC140"/>
      <c r="AD140" s="71"/>
      <c r="AE140" s="107"/>
      <c r="AF140" s="207" t="str">
        <f t="shared" si="41"/>
        <v/>
      </c>
      <c r="AG140" s="227" t="str">
        <f t="shared" si="42"/>
        <v/>
      </c>
      <c r="AH140" s="107"/>
      <c r="AI140" s="207" t="str">
        <f t="shared" si="43"/>
        <v/>
      </c>
      <c r="AJ140" s="107"/>
      <c r="AK140" s="207" t="str">
        <f t="shared" si="44"/>
        <v/>
      </c>
      <c r="AL140" s="107"/>
      <c r="AM140" s="107"/>
      <c r="AN140" s="207" t="str">
        <f t="shared" si="45"/>
        <v/>
      </c>
      <c r="AO140" s="107"/>
      <c r="AP140" s="207" t="str">
        <f t="shared" si="46"/>
        <v/>
      </c>
      <c r="AQ140" s="107"/>
      <c r="AR140" s="107"/>
      <c r="AS140" s="207" t="str">
        <f t="shared" si="47"/>
        <v/>
      </c>
      <c r="AT140" s="108"/>
      <c r="AU140" s="108"/>
      <c r="AV140" s="108"/>
      <c r="AW140" s="108"/>
      <c r="AX140" s="108"/>
      <c r="AY140" s="108"/>
      <c r="AZ140" s="108"/>
      <c r="BA140" s="108"/>
      <c r="BB140" s="109"/>
      <c r="BC140" s="109"/>
      <c r="BD140" s="109"/>
      <c r="BE140" s="119"/>
      <c r="BF140" s="119"/>
      <c r="BG140" s="119"/>
      <c r="BH140" s="119"/>
    </row>
    <row r="141" spans="1:60" s="76" customFormat="1" collapsed="1" x14ac:dyDescent="0.2">
      <c r="A141" s="124"/>
      <c r="B141" s="207" t="str">
        <f t="shared" si="36"/>
        <v/>
      </c>
      <c r="C141" s="73"/>
      <c r="D141" s="228"/>
      <c r="E141" s="229"/>
      <c r="F141" s="229"/>
      <c r="G141" s="229"/>
      <c r="H141" s="229"/>
      <c r="I141" s="229"/>
      <c r="J141" s="229"/>
      <c r="K141" s="229"/>
      <c r="L141" s="229"/>
      <c r="M141" s="229"/>
      <c r="N141" s="229"/>
      <c r="O141" s="230"/>
      <c r="P141" s="104"/>
      <c r="Q141" s="104"/>
      <c r="R141" s="104"/>
      <c r="S141" s="130" t="str">
        <f t="shared" si="37"/>
        <v/>
      </c>
      <c r="T141" s="104"/>
      <c r="U141" s="231"/>
      <c r="V141" s="232"/>
      <c r="W141" s="207" t="str">
        <f t="shared" si="38"/>
        <v/>
      </c>
      <c r="X141" s="295"/>
      <c r="Y141" s="233"/>
      <c r="Z141" s="207" t="str">
        <f t="shared" si="39"/>
        <v/>
      </c>
      <c r="AA141" s="107"/>
      <c r="AB141" s="207" t="str">
        <f t="shared" si="40"/>
        <v/>
      </c>
      <c r="AC141"/>
      <c r="AD141" s="71"/>
      <c r="AE141" s="107"/>
      <c r="AF141" s="207" t="str">
        <f t="shared" si="41"/>
        <v/>
      </c>
      <c r="AG141" s="227" t="str">
        <f t="shared" si="42"/>
        <v/>
      </c>
      <c r="AH141" s="107"/>
      <c r="AI141" s="207" t="str">
        <f t="shared" si="43"/>
        <v/>
      </c>
      <c r="AJ141" s="107"/>
      <c r="AK141" s="207" t="str">
        <f t="shared" si="44"/>
        <v/>
      </c>
      <c r="AL141" s="107"/>
      <c r="AM141" s="107"/>
      <c r="AN141" s="207" t="str">
        <f t="shared" si="45"/>
        <v/>
      </c>
      <c r="AO141" s="107"/>
      <c r="AP141" s="207" t="str">
        <f t="shared" si="46"/>
        <v/>
      </c>
      <c r="AQ141" s="107"/>
      <c r="AR141" s="107"/>
      <c r="AS141" s="207" t="str">
        <f t="shared" si="47"/>
        <v/>
      </c>
      <c r="AT141" s="108"/>
      <c r="AU141" s="108"/>
      <c r="AV141" s="108"/>
      <c r="AW141" s="108"/>
      <c r="AX141" s="108"/>
      <c r="AY141" s="108"/>
      <c r="AZ141" s="108"/>
      <c r="BA141" s="108"/>
      <c r="BB141" s="109"/>
      <c r="BC141" s="109"/>
      <c r="BD141" s="109"/>
      <c r="BE141" s="119"/>
      <c r="BF141" s="119"/>
      <c r="BG141" s="119"/>
      <c r="BH141" s="119"/>
    </row>
    <row r="142" spans="1:60" s="76" customFormat="1" collapsed="1" x14ac:dyDescent="0.2">
      <c r="A142" s="124"/>
      <c r="B142" s="207" t="str">
        <f t="shared" si="36"/>
        <v/>
      </c>
      <c r="C142" s="73"/>
      <c r="D142" s="228"/>
      <c r="E142" s="229"/>
      <c r="F142" s="229"/>
      <c r="G142" s="229"/>
      <c r="H142" s="229"/>
      <c r="I142" s="229"/>
      <c r="J142" s="229"/>
      <c r="K142" s="229"/>
      <c r="L142" s="229"/>
      <c r="M142" s="229"/>
      <c r="N142" s="229"/>
      <c r="O142" s="230"/>
      <c r="P142" s="104"/>
      <c r="Q142" s="104"/>
      <c r="R142" s="104"/>
      <c r="S142" s="130" t="str">
        <f t="shared" si="37"/>
        <v/>
      </c>
      <c r="T142" s="104"/>
      <c r="U142" s="231"/>
      <c r="V142" s="232"/>
      <c r="W142" s="207" t="str">
        <f t="shared" si="38"/>
        <v/>
      </c>
      <c r="X142" s="295"/>
      <c r="Y142" s="233"/>
      <c r="Z142" s="207" t="str">
        <f t="shared" si="39"/>
        <v/>
      </c>
      <c r="AA142" s="107"/>
      <c r="AB142" s="207" t="str">
        <f t="shared" si="40"/>
        <v/>
      </c>
      <c r="AC142"/>
      <c r="AD142" s="71"/>
      <c r="AE142" s="107"/>
      <c r="AF142" s="207" t="str">
        <f t="shared" si="41"/>
        <v/>
      </c>
      <c r="AG142" s="227" t="str">
        <f t="shared" si="42"/>
        <v/>
      </c>
      <c r="AH142" s="107"/>
      <c r="AI142" s="207" t="str">
        <f t="shared" si="43"/>
        <v/>
      </c>
      <c r="AJ142" s="107"/>
      <c r="AK142" s="207" t="str">
        <f t="shared" si="44"/>
        <v/>
      </c>
      <c r="AL142" s="107"/>
      <c r="AM142" s="107"/>
      <c r="AN142" s="207" t="str">
        <f t="shared" si="45"/>
        <v/>
      </c>
      <c r="AO142" s="107"/>
      <c r="AP142" s="207" t="str">
        <f t="shared" si="46"/>
        <v/>
      </c>
      <c r="AQ142" s="107"/>
      <c r="AR142" s="107"/>
      <c r="AS142" s="207" t="str">
        <f t="shared" si="47"/>
        <v/>
      </c>
      <c r="AT142" s="108"/>
      <c r="AU142" s="108"/>
      <c r="AV142" s="108"/>
      <c r="AW142" s="108"/>
      <c r="AX142" s="108"/>
      <c r="AY142" s="108"/>
      <c r="AZ142" s="108"/>
      <c r="BA142" s="108"/>
      <c r="BB142" s="109"/>
      <c r="BC142" s="109"/>
      <c r="BD142" s="109"/>
      <c r="BE142" s="119"/>
      <c r="BF142" s="119"/>
      <c r="BG142" s="119"/>
      <c r="BH142" s="119"/>
    </row>
    <row r="143" spans="1:60" s="76" customFormat="1" collapsed="1" x14ac:dyDescent="0.2">
      <c r="A143" s="124"/>
      <c r="B143" s="207" t="str">
        <f t="shared" si="36"/>
        <v/>
      </c>
      <c r="C143" s="73"/>
      <c r="D143" s="228"/>
      <c r="E143" s="229"/>
      <c r="F143" s="229"/>
      <c r="G143" s="229"/>
      <c r="H143" s="229"/>
      <c r="I143" s="229"/>
      <c r="J143" s="229"/>
      <c r="K143" s="229"/>
      <c r="L143" s="229"/>
      <c r="M143" s="229"/>
      <c r="N143" s="229"/>
      <c r="O143" s="230"/>
      <c r="P143" s="104"/>
      <c r="Q143" s="104"/>
      <c r="R143" s="104"/>
      <c r="S143" s="130" t="str">
        <f t="shared" si="37"/>
        <v/>
      </c>
      <c r="T143" s="104"/>
      <c r="U143" s="231"/>
      <c r="V143" s="232"/>
      <c r="W143" s="207" t="str">
        <f t="shared" si="38"/>
        <v/>
      </c>
      <c r="X143" s="295"/>
      <c r="Y143" s="233"/>
      <c r="Z143" s="207" t="str">
        <f t="shared" si="39"/>
        <v/>
      </c>
      <c r="AA143" s="107"/>
      <c r="AB143" s="207" t="str">
        <f t="shared" si="40"/>
        <v/>
      </c>
      <c r="AC143"/>
      <c r="AD143" s="71"/>
      <c r="AE143" s="107"/>
      <c r="AF143" s="207" t="str">
        <f t="shared" si="41"/>
        <v/>
      </c>
      <c r="AG143" s="227" t="str">
        <f t="shared" si="42"/>
        <v/>
      </c>
      <c r="AH143" s="107"/>
      <c r="AI143" s="207" t="str">
        <f t="shared" si="43"/>
        <v/>
      </c>
      <c r="AJ143" s="107"/>
      <c r="AK143" s="207" t="str">
        <f t="shared" si="44"/>
        <v/>
      </c>
      <c r="AL143" s="107"/>
      <c r="AM143" s="107"/>
      <c r="AN143" s="207" t="str">
        <f t="shared" si="45"/>
        <v/>
      </c>
      <c r="AO143" s="107"/>
      <c r="AP143" s="207" t="str">
        <f t="shared" si="46"/>
        <v/>
      </c>
      <c r="AQ143" s="107"/>
      <c r="AR143" s="107"/>
      <c r="AS143" s="207" t="str">
        <f t="shared" si="47"/>
        <v/>
      </c>
      <c r="AT143" s="108"/>
      <c r="AU143" s="108"/>
      <c r="AV143" s="108"/>
      <c r="AW143" s="108"/>
      <c r="AX143" s="108"/>
      <c r="AY143" s="108"/>
      <c r="AZ143" s="108"/>
      <c r="BA143" s="108"/>
      <c r="BB143" s="109"/>
      <c r="BC143" s="109"/>
      <c r="BD143" s="109"/>
      <c r="BE143" s="119"/>
      <c r="BF143" s="119"/>
      <c r="BG143" s="119"/>
      <c r="BH143" s="119"/>
    </row>
    <row r="144" spans="1:60" s="76" customFormat="1" collapsed="1" x14ac:dyDescent="0.2">
      <c r="A144" s="124"/>
      <c r="B144" s="207" t="str">
        <f t="shared" si="36"/>
        <v/>
      </c>
      <c r="C144" s="73"/>
      <c r="D144" s="228"/>
      <c r="E144" s="229"/>
      <c r="F144" s="229"/>
      <c r="G144" s="229"/>
      <c r="H144" s="229"/>
      <c r="I144" s="229"/>
      <c r="J144" s="229"/>
      <c r="K144" s="229"/>
      <c r="L144" s="229"/>
      <c r="M144" s="229"/>
      <c r="N144" s="229"/>
      <c r="O144" s="230"/>
      <c r="P144" s="104"/>
      <c r="Q144" s="104"/>
      <c r="R144" s="104"/>
      <c r="S144" s="130" t="str">
        <f t="shared" si="37"/>
        <v/>
      </c>
      <c r="T144" s="104"/>
      <c r="U144" s="231"/>
      <c r="V144" s="232"/>
      <c r="W144" s="207" t="str">
        <f t="shared" si="38"/>
        <v/>
      </c>
      <c r="X144" s="295"/>
      <c r="Y144" s="233"/>
      <c r="Z144" s="207" t="str">
        <f t="shared" si="39"/>
        <v/>
      </c>
      <c r="AA144" s="107"/>
      <c r="AB144" s="207" t="str">
        <f t="shared" si="40"/>
        <v/>
      </c>
      <c r="AC144"/>
      <c r="AD144" s="71"/>
      <c r="AE144" s="107"/>
      <c r="AF144" s="207" t="str">
        <f t="shared" si="41"/>
        <v/>
      </c>
      <c r="AG144" s="227" t="str">
        <f t="shared" si="42"/>
        <v/>
      </c>
      <c r="AH144" s="107"/>
      <c r="AI144" s="207" t="str">
        <f t="shared" si="43"/>
        <v/>
      </c>
      <c r="AJ144" s="107"/>
      <c r="AK144" s="207" t="str">
        <f t="shared" si="44"/>
        <v/>
      </c>
      <c r="AL144" s="107"/>
      <c r="AM144" s="107"/>
      <c r="AN144" s="207" t="str">
        <f t="shared" si="45"/>
        <v/>
      </c>
      <c r="AO144" s="107"/>
      <c r="AP144" s="207" t="str">
        <f t="shared" si="46"/>
        <v/>
      </c>
      <c r="AQ144" s="107"/>
      <c r="AR144" s="107"/>
      <c r="AS144" s="207" t="str">
        <f t="shared" si="47"/>
        <v/>
      </c>
      <c r="AT144" s="108"/>
      <c r="AU144" s="108"/>
      <c r="AV144" s="108"/>
      <c r="AW144" s="108"/>
      <c r="AX144" s="108"/>
      <c r="AY144" s="108"/>
      <c r="AZ144" s="108"/>
      <c r="BA144" s="108"/>
      <c r="BB144" s="109"/>
      <c r="BC144" s="109"/>
      <c r="BD144" s="109"/>
      <c r="BE144" s="119"/>
      <c r="BF144" s="119"/>
      <c r="BG144" s="119"/>
      <c r="BH144" s="119"/>
    </row>
    <row r="145" spans="1:60" s="76" customFormat="1" collapsed="1" x14ac:dyDescent="0.2">
      <c r="A145" s="124"/>
      <c r="B145" s="207" t="str">
        <f t="shared" si="36"/>
        <v/>
      </c>
      <c r="C145" s="73"/>
      <c r="D145" s="228"/>
      <c r="E145" s="229"/>
      <c r="F145" s="229"/>
      <c r="G145" s="229"/>
      <c r="H145" s="229"/>
      <c r="I145" s="229"/>
      <c r="J145" s="229"/>
      <c r="K145" s="229"/>
      <c r="L145" s="229"/>
      <c r="M145" s="229"/>
      <c r="N145" s="229"/>
      <c r="O145" s="230"/>
      <c r="P145" s="104"/>
      <c r="Q145" s="104"/>
      <c r="R145" s="104"/>
      <c r="S145" s="130" t="str">
        <f t="shared" si="37"/>
        <v/>
      </c>
      <c r="T145" s="104"/>
      <c r="U145" s="231"/>
      <c r="V145" s="232"/>
      <c r="W145" s="207" t="str">
        <f t="shared" si="38"/>
        <v/>
      </c>
      <c r="X145" s="295"/>
      <c r="Y145" s="233"/>
      <c r="Z145" s="207" t="str">
        <f t="shared" si="39"/>
        <v/>
      </c>
      <c r="AA145" s="107"/>
      <c r="AB145" s="207" t="str">
        <f t="shared" si="40"/>
        <v/>
      </c>
      <c r="AC145"/>
      <c r="AD145" s="71"/>
      <c r="AE145" s="107"/>
      <c r="AF145" s="207" t="str">
        <f t="shared" si="41"/>
        <v/>
      </c>
      <c r="AG145" s="227" t="str">
        <f t="shared" si="42"/>
        <v/>
      </c>
      <c r="AH145" s="107"/>
      <c r="AI145" s="207" t="str">
        <f t="shared" si="43"/>
        <v/>
      </c>
      <c r="AJ145" s="107"/>
      <c r="AK145" s="207" t="str">
        <f t="shared" si="44"/>
        <v/>
      </c>
      <c r="AL145" s="107"/>
      <c r="AM145" s="107"/>
      <c r="AN145" s="207" t="str">
        <f t="shared" si="45"/>
        <v/>
      </c>
      <c r="AO145" s="107"/>
      <c r="AP145" s="207" t="str">
        <f t="shared" si="46"/>
        <v/>
      </c>
      <c r="AQ145" s="107"/>
      <c r="AR145" s="107"/>
      <c r="AS145" s="207" t="str">
        <f t="shared" si="47"/>
        <v/>
      </c>
      <c r="AT145" s="108"/>
      <c r="AU145" s="108"/>
      <c r="AV145" s="108"/>
      <c r="AW145" s="108"/>
      <c r="AX145" s="108"/>
      <c r="AY145" s="108"/>
      <c r="AZ145" s="108"/>
      <c r="BA145" s="108"/>
      <c r="BB145" s="109"/>
      <c r="BC145" s="109"/>
      <c r="BD145" s="109"/>
      <c r="BE145" s="119"/>
      <c r="BF145" s="119"/>
      <c r="BG145" s="119"/>
      <c r="BH145" s="119"/>
    </row>
    <row r="146" spans="1:60" s="76" customFormat="1" collapsed="1" x14ac:dyDescent="0.2">
      <c r="A146" s="124"/>
      <c r="B146" s="207" t="str">
        <f t="shared" si="36"/>
        <v/>
      </c>
      <c r="C146" s="73"/>
      <c r="D146" s="228"/>
      <c r="E146" s="229"/>
      <c r="F146" s="229"/>
      <c r="G146" s="229"/>
      <c r="H146" s="229"/>
      <c r="I146" s="229"/>
      <c r="J146" s="229"/>
      <c r="K146" s="229"/>
      <c r="L146" s="229"/>
      <c r="M146" s="229"/>
      <c r="N146" s="229"/>
      <c r="O146" s="230"/>
      <c r="P146" s="104"/>
      <c r="Q146" s="104"/>
      <c r="R146" s="104"/>
      <c r="S146" s="130" t="str">
        <f t="shared" si="37"/>
        <v/>
      </c>
      <c r="T146" s="104"/>
      <c r="U146" s="231"/>
      <c r="V146" s="232"/>
      <c r="W146" s="207" t="str">
        <f t="shared" si="38"/>
        <v/>
      </c>
      <c r="X146" s="295"/>
      <c r="Y146" s="233"/>
      <c r="Z146" s="207" t="str">
        <f t="shared" si="39"/>
        <v/>
      </c>
      <c r="AA146" s="107"/>
      <c r="AB146" s="207" t="str">
        <f t="shared" si="40"/>
        <v/>
      </c>
      <c r="AC146"/>
      <c r="AD146" s="71"/>
      <c r="AE146" s="107"/>
      <c r="AF146" s="207" t="str">
        <f t="shared" si="41"/>
        <v/>
      </c>
      <c r="AG146" s="227" t="str">
        <f t="shared" si="42"/>
        <v/>
      </c>
      <c r="AH146" s="107"/>
      <c r="AI146" s="207" t="str">
        <f t="shared" si="43"/>
        <v/>
      </c>
      <c r="AJ146" s="107"/>
      <c r="AK146" s="207" t="str">
        <f t="shared" si="44"/>
        <v/>
      </c>
      <c r="AL146" s="107"/>
      <c r="AM146" s="107"/>
      <c r="AN146" s="207" t="str">
        <f t="shared" si="45"/>
        <v/>
      </c>
      <c r="AO146" s="107"/>
      <c r="AP146" s="207" t="str">
        <f t="shared" si="46"/>
        <v/>
      </c>
      <c r="AQ146" s="107"/>
      <c r="AR146" s="107"/>
      <c r="AS146" s="207" t="str">
        <f t="shared" si="47"/>
        <v/>
      </c>
      <c r="AT146" s="108"/>
      <c r="AU146" s="108"/>
      <c r="AV146" s="108"/>
      <c r="AW146" s="108"/>
      <c r="AX146" s="108"/>
      <c r="AY146" s="108"/>
      <c r="AZ146" s="108"/>
      <c r="BA146" s="108"/>
      <c r="BB146" s="109"/>
      <c r="BC146" s="109"/>
      <c r="BD146" s="109"/>
      <c r="BE146" s="119"/>
      <c r="BF146" s="119"/>
      <c r="BG146" s="119"/>
      <c r="BH146" s="119"/>
    </row>
    <row r="147" spans="1:60" s="76" customFormat="1" collapsed="1" x14ac:dyDescent="0.2">
      <c r="A147" s="124"/>
      <c r="B147" s="207" t="str">
        <f t="shared" si="36"/>
        <v/>
      </c>
      <c r="C147" s="73"/>
      <c r="D147" s="228"/>
      <c r="E147" s="229"/>
      <c r="F147" s="229"/>
      <c r="G147" s="229"/>
      <c r="H147" s="229"/>
      <c r="I147" s="229"/>
      <c r="J147" s="229"/>
      <c r="K147" s="229"/>
      <c r="L147" s="229"/>
      <c r="M147" s="229"/>
      <c r="N147" s="229"/>
      <c r="O147" s="230"/>
      <c r="P147" s="104"/>
      <c r="Q147" s="104"/>
      <c r="R147" s="104"/>
      <c r="S147" s="130" t="str">
        <f t="shared" si="37"/>
        <v/>
      </c>
      <c r="T147" s="104"/>
      <c r="U147" s="231"/>
      <c r="V147" s="232"/>
      <c r="W147" s="207" t="str">
        <f t="shared" si="38"/>
        <v/>
      </c>
      <c r="X147" s="295"/>
      <c r="Y147" s="233"/>
      <c r="Z147" s="207" t="str">
        <f t="shared" si="39"/>
        <v/>
      </c>
      <c r="AA147" s="107"/>
      <c r="AB147" s="207" t="str">
        <f t="shared" si="40"/>
        <v/>
      </c>
      <c r="AC147"/>
      <c r="AD147" s="71"/>
      <c r="AE147" s="107"/>
      <c r="AF147" s="207" t="str">
        <f t="shared" si="41"/>
        <v/>
      </c>
      <c r="AG147" s="227" t="str">
        <f t="shared" si="42"/>
        <v/>
      </c>
      <c r="AH147" s="107"/>
      <c r="AI147" s="207" t="str">
        <f t="shared" si="43"/>
        <v/>
      </c>
      <c r="AJ147" s="107"/>
      <c r="AK147" s="207" t="str">
        <f t="shared" si="44"/>
        <v/>
      </c>
      <c r="AL147" s="107"/>
      <c r="AM147" s="107"/>
      <c r="AN147" s="207" t="str">
        <f t="shared" si="45"/>
        <v/>
      </c>
      <c r="AO147" s="107"/>
      <c r="AP147" s="207" t="str">
        <f t="shared" si="46"/>
        <v/>
      </c>
      <c r="AQ147" s="107"/>
      <c r="AR147" s="107"/>
      <c r="AS147" s="207" t="str">
        <f t="shared" si="47"/>
        <v/>
      </c>
      <c r="AT147" s="108"/>
      <c r="AU147" s="108"/>
      <c r="AV147" s="108"/>
      <c r="AW147" s="108"/>
      <c r="AX147" s="108"/>
      <c r="AY147" s="108"/>
      <c r="AZ147" s="108"/>
      <c r="BA147" s="108"/>
      <c r="BB147" s="109"/>
      <c r="BC147" s="109"/>
      <c r="BD147" s="109"/>
      <c r="BE147" s="119"/>
      <c r="BF147" s="119"/>
      <c r="BG147" s="119"/>
      <c r="BH147" s="119"/>
    </row>
    <row r="148" spans="1:60" s="76" customFormat="1" collapsed="1" x14ac:dyDescent="0.2">
      <c r="A148" s="124"/>
      <c r="B148" s="207" t="str">
        <f t="shared" si="36"/>
        <v/>
      </c>
      <c r="C148" s="73"/>
      <c r="D148" s="228"/>
      <c r="E148" s="229"/>
      <c r="F148" s="229"/>
      <c r="G148" s="229"/>
      <c r="H148" s="229"/>
      <c r="I148" s="229"/>
      <c r="J148" s="229"/>
      <c r="K148" s="229"/>
      <c r="L148" s="229"/>
      <c r="M148" s="229"/>
      <c r="N148" s="229"/>
      <c r="O148" s="230"/>
      <c r="P148" s="104"/>
      <c r="Q148" s="104"/>
      <c r="R148" s="104"/>
      <c r="S148" s="130" t="str">
        <f t="shared" si="37"/>
        <v/>
      </c>
      <c r="T148" s="104"/>
      <c r="U148" s="231"/>
      <c r="V148" s="232"/>
      <c r="W148" s="207" t="str">
        <f t="shared" si="38"/>
        <v/>
      </c>
      <c r="X148" s="295"/>
      <c r="Y148" s="233"/>
      <c r="Z148" s="207" t="str">
        <f t="shared" si="39"/>
        <v/>
      </c>
      <c r="AA148" s="107"/>
      <c r="AB148" s="207" t="str">
        <f t="shared" si="40"/>
        <v/>
      </c>
      <c r="AC148"/>
      <c r="AD148" s="71"/>
      <c r="AE148" s="107"/>
      <c r="AF148" s="207" t="str">
        <f t="shared" si="41"/>
        <v/>
      </c>
      <c r="AG148" s="227" t="str">
        <f t="shared" si="42"/>
        <v/>
      </c>
      <c r="AH148" s="107"/>
      <c r="AI148" s="207" t="str">
        <f t="shared" si="43"/>
        <v/>
      </c>
      <c r="AJ148" s="107"/>
      <c r="AK148" s="207" t="str">
        <f t="shared" si="44"/>
        <v/>
      </c>
      <c r="AL148" s="107"/>
      <c r="AM148" s="107"/>
      <c r="AN148" s="207" t="str">
        <f t="shared" si="45"/>
        <v/>
      </c>
      <c r="AO148" s="107"/>
      <c r="AP148" s="207" t="str">
        <f t="shared" si="46"/>
        <v/>
      </c>
      <c r="AQ148" s="107"/>
      <c r="AR148" s="107"/>
      <c r="AS148" s="207" t="str">
        <f t="shared" si="47"/>
        <v/>
      </c>
      <c r="AT148" s="108"/>
      <c r="AU148" s="108"/>
      <c r="AV148" s="108"/>
      <c r="AW148" s="108"/>
      <c r="AX148" s="108"/>
      <c r="AY148" s="108"/>
      <c r="AZ148" s="108"/>
      <c r="BA148" s="108"/>
      <c r="BB148" s="109"/>
      <c r="BC148" s="109"/>
      <c r="BD148" s="109"/>
      <c r="BE148" s="119"/>
      <c r="BF148" s="119"/>
      <c r="BG148" s="119"/>
      <c r="BH148" s="119"/>
    </row>
    <row r="149" spans="1:60" s="76" customFormat="1" collapsed="1" x14ac:dyDescent="0.2">
      <c r="A149" s="124"/>
      <c r="B149" s="207" t="str">
        <f t="shared" si="36"/>
        <v/>
      </c>
      <c r="C149" s="73"/>
      <c r="D149" s="228"/>
      <c r="E149" s="229"/>
      <c r="F149" s="229"/>
      <c r="G149" s="229"/>
      <c r="H149" s="229"/>
      <c r="I149" s="229"/>
      <c r="J149" s="229"/>
      <c r="K149" s="229"/>
      <c r="L149" s="229"/>
      <c r="M149" s="229"/>
      <c r="N149" s="229"/>
      <c r="O149" s="230"/>
      <c r="P149" s="104"/>
      <c r="Q149" s="104"/>
      <c r="R149" s="104"/>
      <c r="S149" s="130" t="str">
        <f t="shared" si="37"/>
        <v/>
      </c>
      <c r="T149" s="104"/>
      <c r="U149" s="231"/>
      <c r="V149" s="232"/>
      <c r="W149" s="207" t="str">
        <f t="shared" si="38"/>
        <v/>
      </c>
      <c r="X149" s="295"/>
      <c r="Y149" s="233"/>
      <c r="Z149" s="207" t="str">
        <f t="shared" si="39"/>
        <v/>
      </c>
      <c r="AA149" s="107"/>
      <c r="AB149" s="207" t="str">
        <f t="shared" si="40"/>
        <v/>
      </c>
      <c r="AC149"/>
      <c r="AD149" s="71"/>
      <c r="AE149" s="107"/>
      <c r="AF149" s="207" t="str">
        <f t="shared" si="41"/>
        <v/>
      </c>
      <c r="AG149" s="227" t="str">
        <f t="shared" si="42"/>
        <v/>
      </c>
      <c r="AH149" s="107"/>
      <c r="AI149" s="207" t="str">
        <f t="shared" si="43"/>
        <v/>
      </c>
      <c r="AJ149" s="107"/>
      <c r="AK149" s="207" t="str">
        <f t="shared" si="44"/>
        <v/>
      </c>
      <c r="AL149" s="107"/>
      <c r="AM149" s="107"/>
      <c r="AN149" s="207" t="str">
        <f t="shared" si="45"/>
        <v/>
      </c>
      <c r="AO149" s="107"/>
      <c r="AP149" s="207" t="str">
        <f t="shared" si="46"/>
        <v/>
      </c>
      <c r="AQ149" s="107"/>
      <c r="AR149" s="107"/>
      <c r="AS149" s="207" t="str">
        <f t="shared" si="47"/>
        <v/>
      </c>
      <c r="AT149" s="108"/>
      <c r="AU149" s="108"/>
      <c r="AV149" s="108"/>
      <c r="AW149" s="108"/>
      <c r="AX149" s="108"/>
      <c r="AY149" s="108"/>
      <c r="AZ149" s="108"/>
      <c r="BA149" s="108"/>
      <c r="BB149" s="109"/>
      <c r="BC149" s="109"/>
      <c r="BD149" s="109"/>
      <c r="BE149" s="119"/>
      <c r="BF149" s="119"/>
      <c r="BG149" s="119"/>
      <c r="BH149" s="119"/>
    </row>
    <row r="150" spans="1:60" s="76" customFormat="1" collapsed="1" x14ac:dyDescent="0.2">
      <c r="A150" s="124"/>
      <c r="B150" s="207" t="str">
        <f t="shared" si="36"/>
        <v/>
      </c>
      <c r="C150" s="73"/>
      <c r="D150" s="228"/>
      <c r="E150" s="229"/>
      <c r="F150" s="229"/>
      <c r="G150" s="229"/>
      <c r="H150" s="229"/>
      <c r="I150" s="229"/>
      <c r="J150" s="229"/>
      <c r="K150" s="229"/>
      <c r="L150" s="229"/>
      <c r="M150" s="229"/>
      <c r="N150" s="229"/>
      <c r="O150" s="230"/>
      <c r="P150" s="104"/>
      <c r="Q150" s="104"/>
      <c r="R150" s="104"/>
      <c r="S150" s="130" t="str">
        <f t="shared" si="37"/>
        <v/>
      </c>
      <c r="T150" s="104"/>
      <c r="U150" s="231"/>
      <c r="V150" s="232"/>
      <c r="W150" s="207" t="str">
        <f t="shared" si="38"/>
        <v/>
      </c>
      <c r="X150" s="295"/>
      <c r="Y150" s="233"/>
      <c r="Z150" s="207" t="str">
        <f t="shared" si="39"/>
        <v/>
      </c>
      <c r="AA150" s="107"/>
      <c r="AB150" s="207" t="str">
        <f t="shared" si="40"/>
        <v/>
      </c>
      <c r="AC150"/>
      <c r="AD150" s="71"/>
      <c r="AE150" s="107"/>
      <c r="AF150" s="207" t="str">
        <f t="shared" si="41"/>
        <v/>
      </c>
      <c r="AG150" s="227" t="str">
        <f t="shared" si="42"/>
        <v/>
      </c>
      <c r="AH150" s="107"/>
      <c r="AI150" s="207" t="str">
        <f t="shared" si="43"/>
        <v/>
      </c>
      <c r="AJ150" s="107"/>
      <c r="AK150" s="207" t="str">
        <f t="shared" si="44"/>
        <v/>
      </c>
      <c r="AL150" s="107"/>
      <c r="AM150" s="107"/>
      <c r="AN150" s="207" t="str">
        <f t="shared" si="45"/>
        <v/>
      </c>
      <c r="AO150" s="107"/>
      <c r="AP150" s="207" t="str">
        <f t="shared" si="46"/>
        <v/>
      </c>
      <c r="AQ150" s="107"/>
      <c r="AR150" s="107"/>
      <c r="AS150" s="207" t="str">
        <f t="shared" si="47"/>
        <v/>
      </c>
      <c r="AT150" s="108"/>
      <c r="AU150" s="108"/>
      <c r="AV150" s="108"/>
      <c r="AW150" s="108"/>
      <c r="AX150" s="108"/>
      <c r="AY150" s="108"/>
      <c r="AZ150" s="108"/>
      <c r="BA150" s="108"/>
      <c r="BB150" s="109"/>
      <c r="BC150" s="109"/>
      <c r="BD150" s="109"/>
      <c r="BE150" s="119"/>
      <c r="BF150" s="119"/>
      <c r="BG150" s="119"/>
      <c r="BH150" s="119"/>
    </row>
    <row r="151" spans="1:60" s="76" customFormat="1" collapsed="1" x14ac:dyDescent="0.2">
      <c r="A151" s="124"/>
      <c r="B151" s="207" t="str">
        <f t="shared" si="36"/>
        <v/>
      </c>
      <c r="C151" s="73"/>
      <c r="D151" s="228"/>
      <c r="E151" s="229"/>
      <c r="F151" s="229"/>
      <c r="G151" s="229"/>
      <c r="H151" s="229"/>
      <c r="I151" s="229"/>
      <c r="J151" s="229"/>
      <c r="K151" s="229"/>
      <c r="L151" s="229"/>
      <c r="M151" s="229"/>
      <c r="N151" s="229"/>
      <c r="O151" s="230"/>
      <c r="P151" s="104"/>
      <c r="Q151" s="104"/>
      <c r="R151" s="104"/>
      <c r="S151" s="130" t="str">
        <f t="shared" si="37"/>
        <v/>
      </c>
      <c r="T151" s="104"/>
      <c r="U151" s="231"/>
      <c r="V151" s="232"/>
      <c r="W151" s="207" t="str">
        <f t="shared" si="38"/>
        <v/>
      </c>
      <c r="X151" s="295"/>
      <c r="Y151" s="233"/>
      <c r="Z151" s="207" t="str">
        <f t="shared" si="39"/>
        <v/>
      </c>
      <c r="AA151" s="107"/>
      <c r="AB151" s="207" t="str">
        <f t="shared" si="40"/>
        <v/>
      </c>
      <c r="AC151"/>
      <c r="AD151" s="71"/>
      <c r="AE151" s="107"/>
      <c r="AF151" s="207" t="str">
        <f t="shared" si="41"/>
        <v/>
      </c>
      <c r="AG151" s="227" t="str">
        <f t="shared" si="42"/>
        <v/>
      </c>
      <c r="AH151" s="107"/>
      <c r="AI151" s="207" t="str">
        <f t="shared" si="43"/>
        <v/>
      </c>
      <c r="AJ151" s="107"/>
      <c r="AK151" s="207" t="str">
        <f t="shared" si="44"/>
        <v/>
      </c>
      <c r="AL151" s="107"/>
      <c r="AM151" s="107"/>
      <c r="AN151" s="207" t="str">
        <f t="shared" si="45"/>
        <v/>
      </c>
      <c r="AO151" s="107"/>
      <c r="AP151" s="207" t="str">
        <f t="shared" si="46"/>
        <v/>
      </c>
      <c r="AQ151" s="107"/>
      <c r="AR151" s="107"/>
      <c r="AS151" s="207" t="str">
        <f t="shared" si="47"/>
        <v/>
      </c>
      <c r="AT151" s="108"/>
      <c r="AU151" s="108"/>
      <c r="AV151" s="108"/>
      <c r="AW151" s="108"/>
      <c r="AX151" s="108"/>
      <c r="AY151" s="108"/>
      <c r="AZ151" s="108"/>
      <c r="BA151" s="108"/>
      <c r="BB151" s="109"/>
      <c r="BC151" s="109"/>
      <c r="BD151" s="109"/>
      <c r="BE151" s="119"/>
      <c r="BF151" s="119"/>
      <c r="BG151" s="119"/>
      <c r="BH151" s="119"/>
    </row>
    <row r="152" spans="1:60" s="76" customFormat="1" collapsed="1" x14ac:dyDescent="0.2">
      <c r="A152" s="124"/>
      <c r="B152" s="207" t="str">
        <f t="shared" si="36"/>
        <v/>
      </c>
      <c r="C152" s="73"/>
      <c r="D152" s="228"/>
      <c r="E152" s="229"/>
      <c r="F152" s="229"/>
      <c r="G152" s="229"/>
      <c r="H152" s="229"/>
      <c r="I152" s="229"/>
      <c r="J152" s="229"/>
      <c r="K152" s="229"/>
      <c r="L152" s="229"/>
      <c r="M152" s="229"/>
      <c r="N152" s="229"/>
      <c r="O152" s="230"/>
      <c r="P152" s="104"/>
      <c r="Q152" s="104"/>
      <c r="R152" s="104"/>
      <c r="S152" s="130" t="str">
        <f t="shared" si="37"/>
        <v/>
      </c>
      <c r="T152" s="104"/>
      <c r="U152" s="231"/>
      <c r="V152" s="232"/>
      <c r="W152" s="207" t="str">
        <f t="shared" si="38"/>
        <v/>
      </c>
      <c r="X152" s="295"/>
      <c r="Y152" s="233"/>
      <c r="Z152" s="207" t="str">
        <f t="shared" si="39"/>
        <v/>
      </c>
      <c r="AA152" s="107"/>
      <c r="AB152" s="207" t="str">
        <f t="shared" si="40"/>
        <v/>
      </c>
      <c r="AC152"/>
      <c r="AD152" s="71"/>
      <c r="AE152" s="107"/>
      <c r="AF152" s="207" t="str">
        <f t="shared" si="41"/>
        <v/>
      </c>
      <c r="AG152" s="227" t="str">
        <f t="shared" si="42"/>
        <v/>
      </c>
      <c r="AH152" s="107"/>
      <c r="AI152" s="207" t="str">
        <f t="shared" si="43"/>
        <v/>
      </c>
      <c r="AJ152" s="107"/>
      <c r="AK152" s="207" t="str">
        <f t="shared" si="44"/>
        <v/>
      </c>
      <c r="AL152" s="107"/>
      <c r="AM152" s="107"/>
      <c r="AN152" s="207" t="str">
        <f t="shared" si="45"/>
        <v/>
      </c>
      <c r="AO152" s="107"/>
      <c r="AP152" s="207" t="str">
        <f t="shared" si="46"/>
        <v/>
      </c>
      <c r="AQ152" s="107"/>
      <c r="AR152" s="107"/>
      <c r="AS152" s="207" t="str">
        <f t="shared" si="47"/>
        <v/>
      </c>
      <c r="AT152" s="108"/>
      <c r="AU152" s="108"/>
      <c r="AV152" s="108"/>
      <c r="AW152" s="108"/>
      <c r="AX152" s="108"/>
      <c r="AY152" s="108"/>
      <c r="AZ152" s="108"/>
      <c r="BA152" s="108"/>
      <c r="BB152" s="109"/>
      <c r="BC152" s="109"/>
      <c r="BD152" s="109"/>
      <c r="BE152" s="119"/>
      <c r="BF152" s="119"/>
      <c r="BG152" s="119"/>
      <c r="BH152" s="119"/>
    </row>
    <row r="153" spans="1:60" s="76" customFormat="1" collapsed="1" x14ac:dyDescent="0.2">
      <c r="A153" s="124"/>
      <c r="B153" s="207" t="str">
        <f t="shared" si="36"/>
        <v/>
      </c>
      <c r="C153" s="73"/>
      <c r="D153" s="228"/>
      <c r="E153" s="229"/>
      <c r="F153" s="229"/>
      <c r="G153" s="229"/>
      <c r="H153" s="229"/>
      <c r="I153" s="229"/>
      <c r="J153" s="229"/>
      <c r="K153" s="229"/>
      <c r="L153" s="229"/>
      <c r="M153" s="229"/>
      <c r="N153" s="229"/>
      <c r="O153" s="230"/>
      <c r="P153" s="104"/>
      <c r="Q153" s="104"/>
      <c r="R153" s="104"/>
      <c r="S153" s="130" t="str">
        <f t="shared" si="37"/>
        <v/>
      </c>
      <c r="T153" s="104"/>
      <c r="U153" s="231"/>
      <c r="V153" s="232"/>
      <c r="W153" s="207" t="str">
        <f t="shared" si="38"/>
        <v/>
      </c>
      <c r="X153" s="295"/>
      <c r="Y153" s="233"/>
      <c r="Z153" s="207" t="str">
        <f t="shared" si="39"/>
        <v/>
      </c>
      <c r="AA153" s="107"/>
      <c r="AB153" s="207" t="str">
        <f t="shared" si="40"/>
        <v/>
      </c>
      <c r="AC153"/>
      <c r="AD153" s="71"/>
      <c r="AE153" s="107"/>
      <c r="AF153" s="207" t="str">
        <f t="shared" si="41"/>
        <v/>
      </c>
      <c r="AG153" s="227" t="str">
        <f t="shared" si="42"/>
        <v/>
      </c>
      <c r="AH153" s="107"/>
      <c r="AI153" s="207" t="str">
        <f t="shared" si="43"/>
        <v/>
      </c>
      <c r="AJ153" s="107"/>
      <c r="AK153" s="207" t="str">
        <f t="shared" si="44"/>
        <v/>
      </c>
      <c r="AL153" s="107"/>
      <c r="AM153" s="107"/>
      <c r="AN153" s="207" t="str">
        <f t="shared" si="45"/>
        <v/>
      </c>
      <c r="AO153" s="107"/>
      <c r="AP153" s="207" t="str">
        <f t="shared" si="46"/>
        <v/>
      </c>
      <c r="AQ153" s="107"/>
      <c r="AR153" s="107"/>
      <c r="AS153" s="207" t="str">
        <f t="shared" si="47"/>
        <v/>
      </c>
      <c r="AT153" s="108"/>
      <c r="AU153" s="108"/>
      <c r="AV153" s="108"/>
      <c r="AW153" s="108"/>
      <c r="AX153" s="108"/>
      <c r="AY153" s="108"/>
      <c r="AZ153" s="108"/>
      <c r="BA153" s="108"/>
      <c r="BB153" s="109"/>
      <c r="BC153" s="109"/>
      <c r="BD153" s="109"/>
      <c r="BE153" s="119"/>
      <c r="BF153" s="119"/>
      <c r="BG153" s="119"/>
      <c r="BH153" s="119"/>
    </row>
    <row r="154" spans="1:60" s="76" customFormat="1" collapsed="1" x14ac:dyDescent="0.2">
      <c r="A154" s="124"/>
      <c r="B154" s="207" t="str">
        <f t="shared" si="36"/>
        <v/>
      </c>
      <c r="C154" s="73"/>
      <c r="D154" s="228"/>
      <c r="E154" s="229"/>
      <c r="F154" s="229"/>
      <c r="G154" s="229"/>
      <c r="H154" s="229"/>
      <c r="I154" s="229"/>
      <c r="J154" s="229"/>
      <c r="K154" s="229"/>
      <c r="L154" s="229"/>
      <c r="M154" s="229"/>
      <c r="N154" s="229"/>
      <c r="O154" s="230"/>
      <c r="P154" s="104"/>
      <c r="Q154" s="104"/>
      <c r="R154" s="104"/>
      <c r="S154" s="130" t="str">
        <f t="shared" si="37"/>
        <v/>
      </c>
      <c r="T154" s="104"/>
      <c r="U154" s="231"/>
      <c r="V154" s="232"/>
      <c r="W154" s="207" t="str">
        <f t="shared" si="38"/>
        <v/>
      </c>
      <c r="X154" s="295"/>
      <c r="Y154" s="233"/>
      <c r="Z154" s="207" t="str">
        <f t="shared" si="39"/>
        <v/>
      </c>
      <c r="AA154" s="107"/>
      <c r="AB154" s="207" t="str">
        <f t="shared" si="40"/>
        <v/>
      </c>
      <c r="AC154"/>
      <c r="AD154" s="71"/>
      <c r="AE154" s="107"/>
      <c r="AF154" s="207" t="str">
        <f t="shared" si="41"/>
        <v/>
      </c>
      <c r="AG154" s="227" t="str">
        <f t="shared" si="42"/>
        <v/>
      </c>
      <c r="AH154" s="107"/>
      <c r="AI154" s="207" t="str">
        <f t="shared" si="43"/>
        <v/>
      </c>
      <c r="AJ154" s="107"/>
      <c r="AK154" s="207" t="str">
        <f t="shared" si="44"/>
        <v/>
      </c>
      <c r="AL154" s="107"/>
      <c r="AM154" s="107"/>
      <c r="AN154" s="207" t="str">
        <f t="shared" si="45"/>
        <v/>
      </c>
      <c r="AO154" s="107"/>
      <c r="AP154" s="207" t="str">
        <f t="shared" si="46"/>
        <v/>
      </c>
      <c r="AQ154" s="107"/>
      <c r="AR154" s="107"/>
      <c r="AS154" s="207" t="str">
        <f t="shared" si="47"/>
        <v/>
      </c>
      <c r="AT154" s="108"/>
      <c r="AU154" s="108"/>
      <c r="AV154" s="108"/>
      <c r="AW154" s="108"/>
      <c r="AX154" s="108"/>
      <c r="AY154" s="108"/>
      <c r="AZ154" s="108"/>
      <c r="BA154" s="108"/>
      <c r="BB154" s="109"/>
      <c r="BC154" s="109"/>
      <c r="BD154" s="109"/>
      <c r="BE154" s="119"/>
      <c r="BF154" s="119"/>
      <c r="BG154" s="119"/>
      <c r="BH154" s="119"/>
    </row>
    <row r="155" spans="1:60" s="76" customFormat="1" collapsed="1" x14ac:dyDescent="0.2">
      <c r="A155" s="124"/>
      <c r="B155" s="207" t="str">
        <f t="shared" si="36"/>
        <v/>
      </c>
      <c r="C155" s="73"/>
      <c r="D155" s="228"/>
      <c r="E155" s="229"/>
      <c r="F155" s="229"/>
      <c r="G155" s="229"/>
      <c r="H155" s="229"/>
      <c r="I155" s="229"/>
      <c r="J155" s="229"/>
      <c r="K155" s="229"/>
      <c r="L155" s="229"/>
      <c r="M155" s="229"/>
      <c r="N155" s="229"/>
      <c r="O155" s="230"/>
      <c r="P155" s="104"/>
      <c r="Q155" s="104"/>
      <c r="R155" s="104"/>
      <c r="S155" s="130" t="str">
        <f t="shared" si="37"/>
        <v/>
      </c>
      <c r="T155" s="104"/>
      <c r="U155" s="231"/>
      <c r="V155" s="232"/>
      <c r="W155" s="207" t="str">
        <f t="shared" si="38"/>
        <v/>
      </c>
      <c r="X155" s="295"/>
      <c r="Y155" s="233"/>
      <c r="Z155" s="207" t="str">
        <f t="shared" si="39"/>
        <v/>
      </c>
      <c r="AA155" s="107"/>
      <c r="AB155" s="207" t="str">
        <f t="shared" si="40"/>
        <v/>
      </c>
      <c r="AC155"/>
      <c r="AD155" s="71"/>
      <c r="AE155" s="107"/>
      <c r="AF155" s="207" t="str">
        <f t="shared" si="41"/>
        <v/>
      </c>
      <c r="AG155" s="227" t="str">
        <f t="shared" si="42"/>
        <v/>
      </c>
      <c r="AH155" s="107"/>
      <c r="AI155" s="207" t="str">
        <f t="shared" si="43"/>
        <v/>
      </c>
      <c r="AJ155" s="107"/>
      <c r="AK155" s="207" t="str">
        <f t="shared" si="44"/>
        <v/>
      </c>
      <c r="AL155" s="107"/>
      <c r="AM155" s="107"/>
      <c r="AN155" s="207" t="str">
        <f t="shared" si="45"/>
        <v/>
      </c>
      <c r="AO155" s="107"/>
      <c r="AP155" s="207" t="str">
        <f t="shared" si="46"/>
        <v/>
      </c>
      <c r="AQ155" s="107"/>
      <c r="AR155" s="107"/>
      <c r="AS155" s="207" t="str">
        <f t="shared" si="47"/>
        <v/>
      </c>
      <c r="AT155" s="108"/>
      <c r="AU155" s="108"/>
      <c r="AV155" s="108"/>
      <c r="AW155" s="108"/>
      <c r="AX155" s="108"/>
      <c r="AY155" s="108"/>
      <c r="AZ155" s="108"/>
      <c r="BA155" s="108"/>
      <c r="BB155" s="109"/>
      <c r="BC155" s="109"/>
      <c r="BD155" s="109"/>
      <c r="BE155" s="119"/>
      <c r="BF155" s="119"/>
      <c r="BG155" s="119"/>
      <c r="BH155" s="119"/>
    </row>
    <row r="156" spans="1:60" s="76" customFormat="1" collapsed="1" x14ac:dyDescent="0.2">
      <c r="A156" s="124"/>
      <c r="B156" s="207" t="str">
        <f t="shared" si="36"/>
        <v/>
      </c>
      <c r="C156" s="73"/>
      <c r="D156" s="228"/>
      <c r="E156" s="229"/>
      <c r="F156" s="229"/>
      <c r="G156" s="229"/>
      <c r="H156" s="229"/>
      <c r="I156" s="229"/>
      <c r="J156" s="229"/>
      <c r="K156" s="229"/>
      <c r="L156" s="229"/>
      <c r="M156" s="229"/>
      <c r="N156" s="229"/>
      <c r="O156" s="230"/>
      <c r="P156" s="104"/>
      <c r="Q156" s="104"/>
      <c r="R156" s="104"/>
      <c r="S156" s="130" t="str">
        <f t="shared" si="37"/>
        <v/>
      </c>
      <c r="T156" s="104"/>
      <c r="U156" s="231"/>
      <c r="V156" s="232"/>
      <c r="W156" s="207" t="str">
        <f t="shared" si="38"/>
        <v/>
      </c>
      <c r="X156" s="295"/>
      <c r="Y156" s="233"/>
      <c r="Z156" s="207" t="str">
        <f t="shared" si="39"/>
        <v/>
      </c>
      <c r="AA156" s="107"/>
      <c r="AB156" s="207" t="str">
        <f t="shared" si="40"/>
        <v/>
      </c>
      <c r="AC156"/>
      <c r="AD156" s="71"/>
      <c r="AE156" s="107"/>
      <c r="AF156" s="207" t="str">
        <f t="shared" si="41"/>
        <v/>
      </c>
      <c r="AG156" s="227" t="str">
        <f t="shared" si="42"/>
        <v/>
      </c>
      <c r="AH156" s="107"/>
      <c r="AI156" s="207" t="str">
        <f t="shared" si="43"/>
        <v/>
      </c>
      <c r="AJ156" s="107"/>
      <c r="AK156" s="207" t="str">
        <f t="shared" si="44"/>
        <v/>
      </c>
      <c r="AL156" s="107"/>
      <c r="AM156" s="107"/>
      <c r="AN156" s="207" t="str">
        <f t="shared" si="45"/>
        <v/>
      </c>
      <c r="AO156" s="107"/>
      <c r="AP156" s="207" t="str">
        <f t="shared" si="46"/>
        <v/>
      </c>
      <c r="AQ156" s="107"/>
      <c r="AR156" s="107"/>
      <c r="AS156" s="207" t="str">
        <f t="shared" si="47"/>
        <v/>
      </c>
      <c r="AT156" s="108"/>
      <c r="AU156" s="108"/>
      <c r="AV156" s="108"/>
      <c r="AW156" s="108"/>
      <c r="AX156" s="108"/>
      <c r="AY156" s="108"/>
      <c r="AZ156" s="108"/>
      <c r="BA156" s="108"/>
      <c r="BB156" s="109"/>
      <c r="BC156" s="109"/>
      <c r="BD156" s="109"/>
      <c r="BE156" s="119"/>
      <c r="BF156" s="119"/>
      <c r="BG156" s="119"/>
      <c r="BH156" s="119"/>
    </row>
    <row r="157" spans="1:60" s="76" customFormat="1" collapsed="1" x14ac:dyDescent="0.2">
      <c r="A157" s="124"/>
      <c r="B157" s="207" t="str">
        <f t="shared" si="36"/>
        <v/>
      </c>
      <c r="C157" s="73"/>
      <c r="D157" s="228"/>
      <c r="E157" s="229"/>
      <c r="F157" s="229"/>
      <c r="G157" s="229"/>
      <c r="H157" s="229"/>
      <c r="I157" s="229"/>
      <c r="J157" s="229"/>
      <c r="K157" s="229"/>
      <c r="L157" s="229"/>
      <c r="M157" s="229"/>
      <c r="N157" s="229"/>
      <c r="O157" s="230"/>
      <c r="P157" s="104"/>
      <c r="Q157" s="104"/>
      <c r="R157" s="104"/>
      <c r="S157" s="130" t="str">
        <f t="shared" si="37"/>
        <v/>
      </c>
      <c r="T157" s="104"/>
      <c r="U157" s="231"/>
      <c r="V157" s="232"/>
      <c r="W157" s="207" t="str">
        <f t="shared" si="38"/>
        <v/>
      </c>
      <c r="X157" s="295"/>
      <c r="Y157" s="233"/>
      <c r="Z157" s="207" t="str">
        <f t="shared" si="39"/>
        <v/>
      </c>
      <c r="AA157" s="107"/>
      <c r="AB157" s="207" t="str">
        <f t="shared" si="40"/>
        <v/>
      </c>
      <c r="AC157"/>
      <c r="AD157" s="71"/>
      <c r="AE157" s="107"/>
      <c r="AF157" s="207" t="str">
        <f t="shared" si="41"/>
        <v/>
      </c>
      <c r="AG157" s="227" t="str">
        <f t="shared" si="42"/>
        <v/>
      </c>
      <c r="AH157" s="107"/>
      <c r="AI157" s="207" t="str">
        <f t="shared" si="43"/>
        <v/>
      </c>
      <c r="AJ157" s="107"/>
      <c r="AK157" s="207" t="str">
        <f t="shared" si="44"/>
        <v/>
      </c>
      <c r="AL157" s="107"/>
      <c r="AM157" s="107"/>
      <c r="AN157" s="207" t="str">
        <f t="shared" si="45"/>
        <v/>
      </c>
      <c r="AO157" s="107"/>
      <c r="AP157" s="207" t="str">
        <f t="shared" si="46"/>
        <v/>
      </c>
      <c r="AQ157" s="107"/>
      <c r="AR157" s="107"/>
      <c r="AS157" s="207" t="str">
        <f t="shared" si="47"/>
        <v/>
      </c>
      <c r="AT157" s="108"/>
      <c r="AU157" s="108"/>
      <c r="AV157" s="108"/>
      <c r="AW157" s="108"/>
      <c r="AX157" s="108"/>
      <c r="AY157" s="108"/>
      <c r="AZ157" s="108"/>
      <c r="BA157" s="108"/>
      <c r="BB157" s="109"/>
      <c r="BC157" s="109"/>
      <c r="BD157" s="109"/>
      <c r="BE157" s="119"/>
      <c r="BF157" s="119"/>
      <c r="BG157" s="119"/>
      <c r="BH157" s="119"/>
    </row>
    <row r="158" spans="1:60" s="76" customFormat="1" collapsed="1" x14ac:dyDescent="0.2">
      <c r="A158" s="124"/>
      <c r="B158" s="207" t="str">
        <f t="shared" si="36"/>
        <v/>
      </c>
      <c r="C158" s="73"/>
      <c r="D158" s="228"/>
      <c r="E158" s="229"/>
      <c r="F158" s="229"/>
      <c r="G158" s="229"/>
      <c r="H158" s="229"/>
      <c r="I158" s="229"/>
      <c r="J158" s="229"/>
      <c r="K158" s="229"/>
      <c r="L158" s="229"/>
      <c r="M158" s="229"/>
      <c r="N158" s="229"/>
      <c r="O158" s="230"/>
      <c r="P158" s="104"/>
      <c r="Q158" s="104"/>
      <c r="R158" s="104"/>
      <c r="S158" s="130" t="str">
        <f t="shared" si="37"/>
        <v/>
      </c>
      <c r="T158" s="104"/>
      <c r="U158" s="231"/>
      <c r="V158" s="232"/>
      <c r="W158" s="207" t="str">
        <f t="shared" si="38"/>
        <v/>
      </c>
      <c r="X158" s="295"/>
      <c r="Y158" s="233"/>
      <c r="Z158" s="207" t="str">
        <f t="shared" si="39"/>
        <v/>
      </c>
      <c r="AA158" s="107"/>
      <c r="AB158" s="207" t="str">
        <f t="shared" si="40"/>
        <v/>
      </c>
      <c r="AC158"/>
      <c r="AD158" s="71"/>
      <c r="AE158" s="107"/>
      <c r="AF158" s="207" t="str">
        <f t="shared" si="41"/>
        <v/>
      </c>
      <c r="AG158" s="227" t="str">
        <f t="shared" si="42"/>
        <v/>
      </c>
      <c r="AH158" s="107"/>
      <c r="AI158" s="207" t="str">
        <f t="shared" si="43"/>
        <v/>
      </c>
      <c r="AJ158" s="107"/>
      <c r="AK158" s="207" t="str">
        <f t="shared" si="44"/>
        <v/>
      </c>
      <c r="AL158" s="107"/>
      <c r="AM158" s="107"/>
      <c r="AN158" s="207" t="str">
        <f t="shared" si="45"/>
        <v/>
      </c>
      <c r="AO158" s="107"/>
      <c r="AP158" s="207" t="str">
        <f t="shared" si="46"/>
        <v/>
      </c>
      <c r="AQ158" s="107"/>
      <c r="AR158" s="107"/>
      <c r="AS158" s="207" t="str">
        <f t="shared" si="47"/>
        <v/>
      </c>
      <c r="AT158" s="108"/>
      <c r="AU158" s="108"/>
      <c r="AV158" s="108"/>
      <c r="AW158" s="108"/>
      <c r="AX158" s="108"/>
      <c r="AY158" s="108"/>
      <c r="AZ158" s="108"/>
      <c r="BA158" s="108"/>
      <c r="BB158" s="109"/>
      <c r="BC158" s="109"/>
      <c r="BD158" s="109"/>
      <c r="BE158" s="119"/>
      <c r="BF158" s="119"/>
      <c r="BG158" s="119"/>
      <c r="BH158" s="119"/>
    </row>
    <row r="159" spans="1:60" s="76" customFormat="1" collapsed="1" x14ac:dyDescent="0.2">
      <c r="A159" s="124"/>
      <c r="B159" s="207" t="str">
        <f t="shared" si="36"/>
        <v/>
      </c>
      <c r="C159" s="73"/>
      <c r="D159" s="228"/>
      <c r="E159" s="229"/>
      <c r="F159" s="229"/>
      <c r="G159" s="229"/>
      <c r="H159" s="229"/>
      <c r="I159" s="229"/>
      <c r="J159" s="229"/>
      <c r="K159" s="229"/>
      <c r="L159" s="229"/>
      <c r="M159" s="229"/>
      <c r="N159" s="229"/>
      <c r="O159" s="230"/>
      <c r="P159" s="104"/>
      <c r="Q159" s="104"/>
      <c r="R159" s="104"/>
      <c r="S159" s="130" t="str">
        <f t="shared" si="37"/>
        <v/>
      </c>
      <c r="T159" s="104"/>
      <c r="U159" s="231"/>
      <c r="V159" s="232"/>
      <c r="W159" s="207" t="str">
        <f t="shared" si="38"/>
        <v/>
      </c>
      <c r="X159" s="295"/>
      <c r="Y159" s="233"/>
      <c r="Z159" s="207" t="str">
        <f t="shared" si="39"/>
        <v/>
      </c>
      <c r="AA159" s="107"/>
      <c r="AB159" s="207" t="str">
        <f t="shared" si="40"/>
        <v/>
      </c>
      <c r="AC159"/>
      <c r="AD159" s="71"/>
      <c r="AE159" s="107"/>
      <c r="AF159" s="207" t="str">
        <f t="shared" si="41"/>
        <v/>
      </c>
      <c r="AG159" s="227" t="str">
        <f t="shared" si="42"/>
        <v/>
      </c>
      <c r="AH159" s="107"/>
      <c r="AI159" s="207" t="str">
        <f t="shared" si="43"/>
        <v/>
      </c>
      <c r="AJ159" s="107"/>
      <c r="AK159" s="207" t="str">
        <f t="shared" si="44"/>
        <v/>
      </c>
      <c r="AL159" s="107"/>
      <c r="AM159" s="107"/>
      <c r="AN159" s="207" t="str">
        <f t="shared" si="45"/>
        <v/>
      </c>
      <c r="AO159" s="107"/>
      <c r="AP159" s="207" t="str">
        <f t="shared" si="46"/>
        <v/>
      </c>
      <c r="AQ159" s="107"/>
      <c r="AR159" s="107"/>
      <c r="AS159" s="207" t="str">
        <f t="shared" si="47"/>
        <v/>
      </c>
      <c r="AT159" s="108"/>
      <c r="AU159" s="108"/>
      <c r="AV159" s="108"/>
      <c r="AW159" s="108"/>
      <c r="AX159" s="108"/>
      <c r="AY159" s="108"/>
      <c r="AZ159" s="108"/>
      <c r="BA159" s="108"/>
      <c r="BB159" s="109"/>
      <c r="BC159" s="109"/>
      <c r="BD159" s="109"/>
      <c r="BE159" s="119"/>
      <c r="BF159" s="119"/>
      <c r="BG159" s="119"/>
      <c r="BH159" s="119"/>
    </row>
    <row r="160" spans="1:60" s="76" customFormat="1" collapsed="1" x14ac:dyDescent="0.2">
      <c r="A160" s="124"/>
      <c r="B160" s="207" t="str">
        <f t="shared" si="36"/>
        <v/>
      </c>
      <c r="C160" s="73"/>
      <c r="D160" s="228"/>
      <c r="E160" s="229"/>
      <c r="F160" s="229"/>
      <c r="G160" s="229"/>
      <c r="H160" s="229"/>
      <c r="I160" s="229"/>
      <c r="J160" s="229"/>
      <c r="K160" s="229"/>
      <c r="L160" s="229"/>
      <c r="M160" s="229"/>
      <c r="N160" s="229"/>
      <c r="O160" s="230"/>
      <c r="P160" s="104"/>
      <c r="Q160" s="104"/>
      <c r="R160" s="104"/>
      <c r="S160" s="130" t="str">
        <f t="shared" si="37"/>
        <v/>
      </c>
      <c r="T160" s="104"/>
      <c r="U160" s="231"/>
      <c r="V160" s="232"/>
      <c r="W160" s="207" t="str">
        <f t="shared" si="38"/>
        <v/>
      </c>
      <c r="X160" s="295"/>
      <c r="Y160" s="233"/>
      <c r="Z160" s="207" t="str">
        <f t="shared" si="39"/>
        <v/>
      </c>
      <c r="AA160" s="107"/>
      <c r="AB160" s="207" t="str">
        <f t="shared" si="40"/>
        <v/>
      </c>
      <c r="AC160"/>
      <c r="AD160" s="71"/>
      <c r="AE160" s="107"/>
      <c r="AF160" s="207" t="str">
        <f t="shared" si="41"/>
        <v/>
      </c>
      <c r="AG160" s="227" t="str">
        <f t="shared" si="42"/>
        <v/>
      </c>
      <c r="AH160" s="107"/>
      <c r="AI160" s="207" t="str">
        <f t="shared" si="43"/>
        <v/>
      </c>
      <c r="AJ160" s="107"/>
      <c r="AK160" s="207" t="str">
        <f t="shared" si="44"/>
        <v/>
      </c>
      <c r="AL160" s="107"/>
      <c r="AM160" s="107"/>
      <c r="AN160" s="207" t="str">
        <f t="shared" si="45"/>
        <v/>
      </c>
      <c r="AO160" s="107"/>
      <c r="AP160" s="207" t="str">
        <f t="shared" si="46"/>
        <v/>
      </c>
      <c r="AQ160" s="107"/>
      <c r="AR160" s="107"/>
      <c r="AS160" s="207" t="str">
        <f t="shared" si="47"/>
        <v/>
      </c>
      <c r="AT160" s="108"/>
      <c r="AU160" s="108"/>
      <c r="AV160" s="108"/>
      <c r="AW160" s="108"/>
      <c r="AX160" s="108"/>
      <c r="AY160" s="108"/>
      <c r="AZ160" s="108"/>
      <c r="BA160" s="108"/>
      <c r="BB160" s="109"/>
      <c r="BC160" s="109"/>
      <c r="BD160" s="109"/>
      <c r="BE160" s="119"/>
      <c r="BF160" s="119"/>
      <c r="BG160" s="119"/>
      <c r="BH160" s="119"/>
    </row>
    <row r="161" spans="1:60" s="76" customFormat="1" collapsed="1" x14ac:dyDescent="0.2">
      <c r="A161" s="124"/>
      <c r="B161" s="207" t="str">
        <f t="shared" si="36"/>
        <v/>
      </c>
      <c r="C161" s="73"/>
      <c r="D161" s="228"/>
      <c r="E161" s="229"/>
      <c r="F161" s="229"/>
      <c r="G161" s="229"/>
      <c r="H161" s="229"/>
      <c r="I161" s="229"/>
      <c r="J161" s="229"/>
      <c r="K161" s="229"/>
      <c r="L161" s="229"/>
      <c r="M161" s="229"/>
      <c r="N161" s="229"/>
      <c r="O161" s="230"/>
      <c r="P161" s="104"/>
      <c r="Q161" s="104"/>
      <c r="R161" s="104"/>
      <c r="S161" s="130" t="str">
        <f t="shared" si="37"/>
        <v/>
      </c>
      <c r="T161" s="104"/>
      <c r="U161" s="231"/>
      <c r="V161" s="232"/>
      <c r="W161" s="207" t="str">
        <f t="shared" si="38"/>
        <v/>
      </c>
      <c r="X161" s="295"/>
      <c r="Y161" s="233"/>
      <c r="Z161" s="207" t="str">
        <f t="shared" si="39"/>
        <v/>
      </c>
      <c r="AA161" s="107"/>
      <c r="AB161" s="207" t="str">
        <f t="shared" si="40"/>
        <v/>
      </c>
      <c r="AC161"/>
      <c r="AD161" s="71"/>
      <c r="AE161" s="107"/>
      <c r="AF161" s="207" t="str">
        <f t="shared" si="41"/>
        <v/>
      </c>
      <c r="AG161" s="227" t="str">
        <f t="shared" si="42"/>
        <v/>
      </c>
      <c r="AH161" s="107"/>
      <c r="AI161" s="207" t="str">
        <f t="shared" si="43"/>
        <v/>
      </c>
      <c r="AJ161" s="107"/>
      <c r="AK161" s="207" t="str">
        <f t="shared" si="44"/>
        <v/>
      </c>
      <c r="AL161" s="107"/>
      <c r="AM161" s="107"/>
      <c r="AN161" s="207" t="str">
        <f t="shared" si="45"/>
        <v/>
      </c>
      <c r="AO161" s="107"/>
      <c r="AP161" s="207" t="str">
        <f t="shared" si="46"/>
        <v/>
      </c>
      <c r="AQ161" s="107"/>
      <c r="AR161" s="107"/>
      <c r="AS161" s="207" t="str">
        <f t="shared" si="47"/>
        <v/>
      </c>
      <c r="AT161" s="108"/>
      <c r="AU161" s="108"/>
      <c r="AV161" s="108"/>
      <c r="AW161" s="108"/>
      <c r="AX161" s="108"/>
      <c r="AY161" s="108"/>
      <c r="AZ161" s="108"/>
      <c r="BA161" s="108"/>
      <c r="BB161" s="109"/>
      <c r="BC161" s="109"/>
      <c r="BD161" s="109"/>
      <c r="BE161" s="119"/>
      <c r="BF161" s="119"/>
      <c r="BG161" s="119"/>
      <c r="BH161" s="119"/>
    </row>
    <row r="162" spans="1:60" s="76" customFormat="1" collapsed="1" x14ac:dyDescent="0.2">
      <c r="A162" s="124"/>
      <c r="B162" s="207" t="str">
        <f t="shared" si="36"/>
        <v/>
      </c>
      <c r="C162" s="73"/>
      <c r="D162" s="228"/>
      <c r="E162" s="229"/>
      <c r="F162" s="229"/>
      <c r="G162" s="229"/>
      <c r="H162" s="229"/>
      <c r="I162" s="229"/>
      <c r="J162" s="229"/>
      <c r="K162" s="229"/>
      <c r="L162" s="229"/>
      <c r="M162" s="229"/>
      <c r="N162" s="229"/>
      <c r="O162" s="230"/>
      <c r="P162" s="104"/>
      <c r="Q162" s="104"/>
      <c r="R162" s="104"/>
      <c r="S162" s="130" t="str">
        <f t="shared" si="37"/>
        <v/>
      </c>
      <c r="T162" s="104"/>
      <c r="U162" s="231"/>
      <c r="V162" s="232"/>
      <c r="W162" s="207" t="str">
        <f t="shared" si="38"/>
        <v/>
      </c>
      <c r="X162" s="295"/>
      <c r="Y162" s="233"/>
      <c r="Z162" s="207" t="str">
        <f t="shared" si="39"/>
        <v/>
      </c>
      <c r="AA162" s="107"/>
      <c r="AB162" s="207" t="str">
        <f t="shared" si="40"/>
        <v/>
      </c>
      <c r="AC162"/>
      <c r="AD162" s="71"/>
      <c r="AE162" s="107"/>
      <c r="AF162" s="207" t="str">
        <f t="shared" si="41"/>
        <v/>
      </c>
      <c r="AG162" s="227" t="str">
        <f t="shared" si="42"/>
        <v/>
      </c>
      <c r="AH162" s="107"/>
      <c r="AI162" s="207" t="str">
        <f t="shared" si="43"/>
        <v/>
      </c>
      <c r="AJ162" s="107"/>
      <c r="AK162" s="207" t="str">
        <f t="shared" si="44"/>
        <v/>
      </c>
      <c r="AL162" s="107"/>
      <c r="AM162" s="107"/>
      <c r="AN162" s="207" t="str">
        <f t="shared" si="45"/>
        <v/>
      </c>
      <c r="AO162" s="107"/>
      <c r="AP162" s="207" t="str">
        <f t="shared" si="46"/>
        <v/>
      </c>
      <c r="AQ162" s="107"/>
      <c r="AR162" s="107"/>
      <c r="AS162" s="207" t="str">
        <f t="shared" si="47"/>
        <v/>
      </c>
      <c r="AT162" s="108"/>
      <c r="AU162" s="108"/>
      <c r="AV162" s="108"/>
      <c r="AW162" s="108"/>
      <c r="AX162" s="108"/>
      <c r="AY162" s="108"/>
      <c r="AZ162" s="108"/>
      <c r="BA162" s="108"/>
      <c r="BB162" s="109"/>
      <c r="BC162" s="109"/>
      <c r="BD162" s="109"/>
      <c r="BE162" s="119"/>
      <c r="BF162" s="119"/>
      <c r="BG162" s="119"/>
      <c r="BH162" s="119"/>
    </row>
    <row r="163" spans="1:60" s="76" customFormat="1" collapsed="1" x14ac:dyDescent="0.2">
      <c r="A163" s="124"/>
      <c r="B163" s="207" t="str">
        <f t="shared" si="36"/>
        <v/>
      </c>
      <c r="C163" s="73"/>
      <c r="D163" s="228"/>
      <c r="E163" s="229"/>
      <c r="F163" s="229"/>
      <c r="G163" s="229"/>
      <c r="H163" s="229"/>
      <c r="I163" s="229"/>
      <c r="J163" s="229"/>
      <c r="K163" s="229"/>
      <c r="L163" s="229"/>
      <c r="M163" s="229"/>
      <c r="N163" s="229"/>
      <c r="O163" s="230"/>
      <c r="P163" s="104"/>
      <c r="Q163" s="104"/>
      <c r="R163" s="104"/>
      <c r="S163" s="130" t="str">
        <f t="shared" si="37"/>
        <v/>
      </c>
      <c r="T163" s="104"/>
      <c r="U163" s="231"/>
      <c r="V163" s="232"/>
      <c r="W163" s="207" t="str">
        <f t="shared" si="38"/>
        <v/>
      </c>
      <c r="X163" s="295"/>
      <c r="Y163" s="233"/>
      <c r="Z163" s="207" t="str">
        <f t="shared" si="39"/>
        <v/>
      </c>
      <c r="AA163" s="107"/>
      <c r="AB163" s="207" t="str">
        <f t="shared" si="40"/>
        <v/>
      </c>
      <c r="AC163"/>
      <c r="AD163" s="71"/>
      <c r="AE163" s="107"/>
      <c r="AF163" s="207" t="str">
        <f t="shared" si="41"/>
        <v/>
      </c>
      <c r="AG163" s="227" t="str">
        <f t="shared" si="42"/>
        <v/>
      </c>
      <c r="AH163" s="107"/>
      <c r="AI163" s="207" t="str">
        <f t="shared" si="43"/>
        <v/>
      </c>
      <c r="AJ163" s="107"/>
      <c r="AK163" s="207" t="str">
        <f t="shared" si="44"/>
        <v/>
      </c>
      <c r="AL163" s="107"/>
      <c r="AM163" s="107"/>
      <c r="AN163" s="207" t="str">
        <f t="shared" si="45"/>
        <v/>
      </c>
      <c r="AO163" s="107"/>
      <c r="AP163" s="207" t="str">
        <f t="shared" si="46"/>
        <v/>
      </c>
      <c r="AQ163" s="107"/>
      <c r="AR163" s="107"/>
      <c r="AS163" s="207" t="str">
        <f t="shared" si="47"/>
        <v/>
      </c>
      <c r="AT163" s="108"/>
      <c r="AU163" s="108"/>
      <c r="AV163" s="108"/>
      <c r="AW163" s="108"/>
      <c r="AX163" s="108"/>
      <c r="AY163" s="108"/>
      <c r="AZ163" s="108"/>
      <c r="BA163" s="108"/>
      <c r="BB163" s="109"/>
      <c r="BC163" s="109"/>
      <c r="BD163" s="109"/>
      <c r="BE163" s="119"/>
      <c r="BF163" s="119"/>
      <c r="BG163" s="119"/>
      <c r="BH163" s="119"/>
    </row>
    <row r="164" spans="1:60" s="76" customFormat="1" collapsed="1" x14ac:dyDescent="0.2">
      <c r="A164" s="124"/>
      <c r="B164" s="207" t="str">
        <f t="shared" si="36"/>
        <v/>
      </c>
      <c r="C164" s="73"/>
      <c r="D164" s="228"/>
      <c r="E164" s="229"/>
      <c r="F164" s="229"/>
      <c r="G164" s="229"/>
      <c r="H164" s="229"/>
      <c r="I164" s="229"/>
      <c r="J164" s="229"/>
      <c r="K164" s="229"/>
      <c r="L164" s="229"/>
      <c r="M164" s="229"/>
      <c r="N164" s="229"/>
      <c r="O164" s="230"/>
      <c r="P164" s="104"/>
      <c r="Q164" s="104"/>
      <c r="R164" s="104"/>
      <c r="S164" s="130" t="str">
        <f t="shared" si="37"/>
        <v/>
      </c>
      <c r="T164" s="104"/>
      <c r="U164" s="231"/>
      <c r="V164" s="232"/>
      <c r="W164" s="207" t="str">
        <f t="shared" si="38"/>
        <v/>
      </c>
      <c r="X164" s="295"/>
      <c r="Y164" s="233"/>
      <c r="Z164" s="207" t="str">
        <f t="shared" si="39"/>
        <v/>
      </c>
      <c r="AA164" s="107"/>
      <c r="AB164" s="207" t="str">
        <f t="shared" si="40"/>
        <v/>
      </c>
      <c r="AC164"/>
      <c r="AD164" s="71"/>
      <c r="AE164" s="107"/>
      <c r="AF164" s="207" t="str">
        <f t="shared" si="41"/>
        <v/>
      </c>
      <c r="AG164" s="227" t="str">
        <f t="shared" si="42"/>
        <v/>
      </c>
      <c r="AH164" s="107"/>
      <c r="AI164" s="207" t="str">
        <f t="shared" si="43"/>
        <v/>
      </c>
      <c r="AJ164" s="107"/>
      <c r="AK164" s="207" t="str">
        <f t="shared" si="44"/>
        <v/>
      </c>
      <c r="AL164" s="107"/>
      <c r="AM164" s="107"/>
      <c r="AN164" s="207" t="str">
        <f t="shared" si="45"/>
        <v/>
      </c>
      <c r="AO164" s="107"/>
      <c r="AP164" s="207" t="str">
        <f t="shared" si="46"/>
        <v/>
      </c>
      <c r="AQ164" s="107"/>
      <c r="AR164" s="107"/>
      <c r="AS164" s="207" t="str">
        <f t="shared" si="47"/>
        <v/>
      </c>
      <c r="AT164" s="108"/>
      <c r="AU164" s="108"/>
      <c r="AV164" s="108"/>
      <c r="AW164" s="108"/>
      <c r="AX164" s="108"/>
      <c r="AY164" s="108"/>
      <c r="AZ164" s="108"/>
      <c r="BA164" s="108"/>
      <c r="BB164" s="109"/>
      <c r="BC164" s="109"/>
      <c r="BD164" s="109"/>
      <c r="BE164" s="119"/>
      <c r="BF164" s="119"/>
      <c r="BG164" s="119"/>
      <c r="BH164" s="119"/>
    </row>
    <row r="165" spans="1:60" s="76" customFormat="1" collapsed="1" x14ac:dyDescent="0.2">
      <c r="A165" s="124"/>
      <c r="B165" s="207" t="str">
        <f t="shared" si="36"/>
        <v/>
      </c>
      <c r="C165" s="73"/>
      <c r="D165" s="228"/>
      <c r="E165" s="229"/>
      <c r="F165" s="229"/>
      <c r="G165" s="229"/>
      <c r="H165" s="229"/>
      <c r="I165" s="229"/>
      <c r="J165" s="229"/>
      <c r="K165" s="229"/>
      <c r="L165" s="229"/>
      <c r="M165" s="229"/>
      <c r="N165" s="229"/>
      <c r="O165" s="230"/>
      <c r="P165" s="104"/>
      <c r="Q165" s="104"/>
      <c r="R165" s="104"/>
      <c r="S165" s="130" t="str">
        <f t="shared" si="37"/>
        <v/>
      </c>
      <c r="T165" s="104"/>
      <c r="U165" s="231"/>
      <c r="V165" s="232"/>
      <c r="W165" s="207" t="str">
        <f t="shared" si="38"/>
        <v/>
      </c>
      <c r="X165" s="295"/>
      <c r="Y165" s="233"/>
      <c r="Z165" s="207" t="str">
        <f t="shared" si="39"/>
        <v/>
      </c>
      <c r="AA165" s="107"/>
      <c r="AB165" s="207" t="str">
        <f t="shared" si="40"/>
        <v/>
      </c>
      <c r="AC165"/>
      <c r="AD165" s="71"/>
      <c r="AE165" s="107"/>
      <c r="AF165" s="207" t="str">
        <f t="shared" si="41"/>
        <v/>
      </c>
      <c r="AG165" s="227" t="str">
        <f t="shared" si="42"/>
        <v/>
      </c>
      <c r="AH165" s="107"/>
      <c r="AI165" s="207" t="str">
        <f t="shared" si="43"/>
        <v/>
      </c>
      <c r="AJ165" s="107"/>
      <c r="AK165" s="207" t="str">
        <f t="shared" si="44"/>
        <v/>
      </c>
      <c r="AL165" s="107"/>
      <c r="AM165" s="107"/>
      <c r="AN165" s="207" t="str">
        <f t="shared" si="45"/>
        <v/>
      </c>
      <c r="AO165" s="107"/>
      <c r="AP165" s="207" t="str">
        <f t="shared" si="46"/>
        <v/>
      </c>
      <c r="AQ165" s="107"/>
      <c r="AR165" s="107"/>
      <c r="AS165" s="207" t="str">
        <f t="shared" si="47"/>
        <v/>
      </c>
      <c r="AT165" s="108"/>
      <c r="AU165" s="108"/>
      <c r="AV165" s="108"/>
      <c r="AW165" s="108"/>
      <c r="AX165" s="108"/>
      <c r="AY165" s="108"/>
      <c r="AZ165" s="108"/>
      <c r="BA165" s="108"/>
      <c r="BB165" s="109"/>
      <c r="BC165" s="109"/>
      <c r="BD165" s="109"/>
      <c r="BE165" s="119"/>
      <c r="BF165" s="119"/>
      <c r="BG165" s="119"/>
      <c r="BH165" s="119"/>
    </row>
    <row r="166" spans="1:60" s="76" customFormat="1" collapsed="1" x14ac:dyDescent="0.2">
      <c r="A166" s="124"/>
      <c r="B166" s="207" t="str">
        <f t="shared" si="36"/>
        <v/>
      </c>
      <c r="C166" s="73"/>
      <c r="D166" s="228"/>
      <c r="E166" s="229"/>
      <c r="F166" s="229"/>
      <c r="G166" s="229"/>
      <c r="H166" s="229"/>
      <c r="I166" s="229"/>
      <c r="J166" s="229"/>
      <c r="K166" s="229"/>
      <c r="L166" s="229"/>
      <c r="M166" s="229"/>
      <c r="N166" s="229"/>
      <c r="O166" s="230"/>
      <c r="P166" s="104"/>
      <c r="Q166" s="104"/>
      <c r="R166" s="104"/>
      <c r="S166" s="130" t="str">
        <f t="shared" si="37"/>
        <v/>
      </c>
      <c r="T166" s="104"/>
      <c r="U166" s="231"/>
      <c r="V166" s="232"/>
      <c r="W166" s="207" t="str">
        <f t="shared" si="38"/>
        <v/>
      </c>
      <c r="X166" s="295"/>
      <c r="Y166" s="233"/>
      <c r="Z166" s="207" t="str">
        <f t="shared" si="39"/>
        <v/>
      </c>
      <c r="AA166" s="107"/>
      <c r="AB166" s="207" t="str">
        <f t="shared" si="40"/>
        <v/>
      </c>
      <c r="AC166"/>
      <c r="AD166" s="71"/>
      <c r="AE166" s="107"/>
      <c r="AF166" s="207" t="str">
        <f t="shared" si="41"/>
        <v/>
      </c>
      <c r="AG166" s="227" t="str">
        <f t="shared" si="42"/>
        <v/>
      </c>
      <c r="AH166" s="107"/>
      <c r="AI166" s="207" t="str">
        <f t="shared" si="43"/>
        <v/>
      </c>
      <c r="AJ166" s="107"/>
      <c r="AK166" s="207" t="str">
        <f t="shared" si="44"/>
        <v/>
      </c>
      <c r="AL166" s="107"/>
      <c r="AM166" s="107"/>
      <c r="AN166" s="207" t="str">
        <f t="shared" si="45"/>
        <v/>
      </c>
      <c r="AO166" s="107"/>
      <c r="AP166" s="207" t="str">
        <f t="shared" si="46"/>
        <v/>
      </c>
      <c r="AQ166" s="107"/>
      <c r="AR166" s="107"/>
      <c r="AS166" s="207" t="str">
        <f t="shared" si="47"/>
        <v/>
      </c>
      <c r="AT166" s="108"/>
      <c r="AU166" s="108"/>
      <c r="AV166" s="108"/>
      <c r="AW166" s="108"/>
      <c r="AX166" s="108"/>
      <c r="AY166" s="108"/>
      <c r="AZ166" s="108"/>
      <c r="BA166" s="108"/>
      <c r="BB166" s="109"/>
      <c r="BC166" s="109"/>
      <c r="BD166" s="109"/>
      <c r="BE166" s="119"/>
      <c r="BF166" s="119"/>
      <c r="BG166" s="119"/>
      <c r="BH166" s="119"/>
    </row>
    <row r="167" spans="1:60" s="76" customFormat="1" collapsed="1" x14ac:dyDescent="0.2">
      <c r="A167" s="124"/>
      <c r="B167" s="207" t="str">
        <f t="shared" si="36"/>
        <v/>
      </c>
      <c r="C167" s="73"/>
      <c r="D167" s="228"/>
      <c r="E167" s="229"/>
      <c r="F167" s="229"/>
      <c r="G167" s="229"/>
      <c r="H167" s="229"/>
      <c r="I167" s="229"/>
      <c r="J167" s="229"/>
      <c r="K167" s="229"/>
      <c r="L167" s="229"/>
      <c r="M167" s="229"/>
      <c r="N167" s="229"/>
      <c r="O167" s="230"/>
      <c r="P167" s="104"/>
      <c r="Q167" s="104"/>
      <c r="R167" s="104"/>
      <c r="S167" s="130" t="str">
        <f t="shared" si="37"/>
        <v/>
      </c>
      <c r="T167" s="104"/>
      <c r="U167" s="231"/>
      <c r="V167" s="232"/>
      <c r="W167" s="207" t="str">
        <f t="shared" si="38"/>
        <v/>
      </c>
      <c r="X167" s="295"/>
      <c r="Y167" s="233"/>
      <c r="Z167" s="207" t="str">
        <f t="shared" si="39"/>
        <v/>
      </c>
      <c r="AA167" s="107"/>
      <c r="AB167" s="207" t="str">
        <f t="shared" si="40"/>
        <v/>
      </c>
      <c r="AC167"/>
      <c r="AD167" s="71"/>
      <c r="AE167" s="107"/>
      <c r="AF167" s="207" t="str">
        <f t="shared" si="41"/>
        <v/>
      </c>
      <c r="AG167" s="227" t="str">
        <f t="shared" si="42"/>
        <v/>
      </c>
      <c r="AH167" s="107"/>
      <c r="AI167" s="207" t="str">
        <f t="shared" si="43"/>
        <v/>
      </c>
      <c r="AJ167" s="107"/>
      <c r="AK167" s="207" t="str">
        <f t="shared" si="44"/>
        <v/>
      </c>
      <c r="AL167" s="107"/>
      <c r="AM167" s="107"/>
      <c r="AN167" s="207" t="str">
        <f t="shared" si="45"/>
        <v/>
      </c>
      <c r="AO167" s="107"/>
      <c r="AP167" s="207" t="str">
        <f t="shared" si="46"/>
        <v/>
      </c>
      <c r="AQ167" s="107"/>
      <c r="AR167" s="107"/>
      <c r="AS167" s="207" t="str">
        <f t="shared" si="47"/>
        <v/>
      </c>
      <c r="AT167" s="108"/>
      <c r="AU167" s="108"/>
      <c r="AV167" s="108"/>
      <c r="AW167" s="108"/>
      <c r="AX167" s="108"/>
      <c r="AY167" s="108"/>
      <c r="AZ167" s="108"/>
      <c r="BA167" s="108"/>
      <c r="BB167" s="109"/>
      <c r="BC167" s="109"/>
      <c r="BD167" s="109"/>
      <c r="BE167" s="119"/>
      <c r="BF167" s="119"/>
      <c r="BG167" s="119"/>
      <c r="BH167" s="119"/>
    </row>
    <row r="168" spans="1:60" s="76" customFormat="1" collapsed="1" x14ac:dyDescent="0.2">
      <c r="A168" s="124"/>
      <c r="B168" s="207" t="str">
        <f t="shared" si="36"/>
        <v/>
      </c>
      <c r="C168" s="73"/>
      <c r="D168" s="228"/>
      <c r="E168" s="229"/>
      <c r="F168" s="229"/>
      <c r="G168" s="229"/>
      <c r="H168" s="229"/>
      <c r="I168" s="229"/>
      <c r="J168" s="229"/>
      <c r="K168" s="229"/>
      <c r="L168" s="229"/>
      <c r="M168" s="229"/>
      <c r="N168" s="229"/>
      <c r="O168" s="230"/>
      <c r="P168" s="104"/>
      <c r="Q168" s="104"/>
      <c r="R168" s="104"/>
      <c r="S168" s="130" t="str">
        <f t="shared" si="37"/>
        <v/>
      </c>
      <c r="T168" s="104"/>
      <c r="U168" s="231"/>
      <c r="V168" s="232"/>
      <c r="W168" s="207" t="str">
        <f t="shared" si="38"/>
        <v/>
      </c>
      <c r="X168" s="295"/>
      <c r="Y168" s="233"/>
      <c r="Z168" s="207" t="str">
        <f t="shared" si="39"/>
        <v/>
      </c>
      <c r="AA168" s="107"/>
      <c r="AB168" s="207" t="str">
        <f t="shared" si="40"/>
        <v/>
      </c>
      <c r="AC168"/>
      <c r="AD168" s="71"/>
      <c r="AE168" s="107"/>
      <c r="AF168" s="207" t="str">
        <f t="shared" si="41"/>
        <v/>
      </c>
      <c r="AG168" s="227" t="str">
        <f t="shared" si="42"/>
        <v/>
      </c>
      <c r="AH168" s="107"/>
      <c r="AI168" s="207" t="str">
        <f t="shared" si="43"/>
        <v/>
      </c>
      <c r="AJ168" s="107"/>
      <c r="AK168" s="207" t="str">
        <f t="shared" si="44"/>
        <v/>
      </c>
      <c r="AL168" s="107"/>
      <c r="AM168" s="107"/>
      <c r="AN168" s="207" t="str">
        <f t="shared" si="45"/>
        <v/>
      </c>
      <c r="AO168" s="107"/>
      <c r="AP168" s="207" t="str">
        <f t="shared" si="46"/>
        <v/>
      </c>
      <c r="AQ168" s="107"/>
      <c r="AR168" s="107"/>
      <c r="AS168" s="207" t="str">
        <f t="shared" si="47"/>
        <v/>
      </c>
      <c r="AT168" s="108"/>
      <c r="AU168" s="108"/>
      <c r="AV168" s="108"/>
      <c r="AW168" s="108"/>
      <c r="AX168" s="108"/>
      <c r="AY168" s="108"/>
      <c r="AZ168" s="108"/>
      <c r="BA168" s="108"/>
      <c r="BB168" s="109"/>
      <c r="BC168" s="109"/>
      <c r="BD168" s="109"/>
      <c r="BE168" s="119"/>
      <c r="BF168" s="119"/>
      <c r="BG168" s="119"/>
      <c r="BH168" s="119"/>
    </row>
    <row r="169" spans="1:60" s="76" customFormat="1" collapsed="1" x14ac:dyDescent="0.2">
      <c r="A169" s="124"/>
      <c r="B169" s="207" t="str">
        <f t="shared" si="36"/>
        <v/>
      </c>
      <c r="C169" s="73"/>
      <c r="D169" s="228"/>
      <c r="E169" s="229"/>
      <c r="F169" s="229"/>
      <c r="G169" s="229"/>
      <c r="H169" s="229"/>
      <c r="I169" s="229"/>
      <c r="J169" s="229"/>
      <c r="K169" s="229"/>
      <c r="L169" s="229"/>
      <c r="M169" s="229"/>
      <c r="N169" s="229"/>
      <c r="O169" s="230"/>
      <c r="P169" s="104"/>
      <c r="Q169" s="104"/>
      <c r="R169" s="104"/>
      <c r="S169" s="130" t="str">
        <f t="shared" si="37"/>
        <v/>
      </c>
      <c r="T169" s="104"/>
      <c r="U169" s="231"/>
      <c r="V169" s="232"/>
      <c r="W169" s="207" t="str">
        <f t="shared" si="38"/>
        <v/>
      </c>
      <c r="X169" s="295"/>
      <c r="Y169" s="233"/>
      <c r="Z169" s="207" t="str">
        <f t="shared" si="39"/>
        <v/>
      </c>
      <c r="AA169" s="107"/>
      <c r="AB169" s="207" t="str">
        <f t="shared" si="40"/>
        <v/>
      </c>
      <c r="AC169"/>
      <c r="AD169" s="71"/>
      <c r="AE169" s="107"/>
      <c r="AF169" s="207" t="str">
        <f t="shared" si="41"/>
        <v/>
      </c>
      <c r="AG169" s="227" t="str">
        <f t="shared" si="42"/>
        <v/>
      </c>
      <c r="AH169" s="107"/>
      <c r="AI169" s="207" t="str">
        <f t="shared" si="43"/>
        <v/>
      </c>
      <c r="AJ169" s="107"/>
      <c r="AK169" s="207" t="str">
        <f t="shared" si="44"/>
        <v/>
      </c>
      <c r="AL169" s="107"/>
      <c r="AM169" s="107"/>
      <c r="AN169" s="207" t="str">
        <f t="shared" si="45"/>
        <v/>
      </c>
      <c r="AO169" s="107"/>
      <c r="AP169" s="207" t="str">
        <f t="shared" si="46"/>
        <v/>
      </c>
      <c r="AQ169" s="107"/>
      <c r="AR169" s="107"/>
      <c r="AS169" s="207" t="str">
        <f t="shared" si="47"/>
        <v/>
      </c>
      <c r="AT169" s="108"/>
      <c r="AU169" s="108"/>
      <c r="AV169" s="108"/>
      <c r="AW169" s="108"/>
      <c r="AX169" s="108"/>
      <c r="AY169" s="108"/>
      <c r="AZ169" s="108"/>
      <c r="BA169" s="108"/>
      <c r="BB169" s="109"/>
      <c r="BC169" s="109"/>
      <c r="BD169" s="109"/>
      <c r="BE169" s="119"/>
      <c r="BF169" s="119"/>
      <c r="BG169" s="119"/>
      <c r="BH169" s="119"/>
    </row>
    <row r="170" spans="1:60" s="76" customFormat="1" collapsed="1" x14ac:dyDescent="0.2">
      <c r="A170" s="124"/>
      <c r="B170" s="207" t="str">
        <f t="shared" si="36"/>
        <v/>
      </c>
      <c r="C170" s="73"/>
      <c r="D170" s="228"/>
      <c r="E170" s="229"/>
      <c r="F170" s="229"/>
      <c r="G170" s="229"/>
      <c r="H170" s="229"/>
      <c r="I170" s="229"/>
      <c r="J170" s="229"/>
      <c r="K170" s="229"/>
      <c r="L170" s="229"/>
      <c r="M170" s="229"/>
      <c r="N170" s="229"/>
      <c r="O170" s="230"/>
      <c r="P170" s="104"/>
      <c r="Q170" s="104"/>
      <c r="R170" s="104"/>
      <c r="S170" s="130" t="str">
        <f t="shared" si="37"/>
        <v/>
      </c>
      <c r="T170" s="104"/>
      <c r="U170" s="231"/>
      <c r="V170" s="232"/>
      <c r="W170" s="207" t="str">
        <f t="shared" si="38"/>
        <v/>
      </c>
      <c r="X170" s="295"/>
      <c r="Y170" s="233"/>
      <c r="Z170" s="207" t="str">
        <f t="shared" si="39"/>
        <v/>
      </c>
      <c r="AA170" s="107"/>
      <c r="AB170" s="207" t="str">
        <f t="shared" si="40"/>
        <v/>
      </c>
      <c r="AC170"/>
      <c r="AD170" s="71"/>
      <c r="AE170" s="107"/>
      <c r="AF170" s="207" t="str">
        <f t="shared" si="41"/>
        <v/>
      </c>
      <c r="AG170" s="227" t="str">
        <f t="shared" si="42"/>
        <v/>
      </c>
      <c r="AH170" s="107"/>
      <c r="AI170" s="207" t="str">
        <f t="shared" si="43"/>
        <v/>
      </c>
      <c r="AJ170" s="107"/>
      <c r="AK170" s="207" t="str">
        <f t="shared" si="44"/>
        <v/>
      </c>
      <c r="AL170" s="107"/>
      <c r="AM170" s="107"/>
      <c r="AN170" s="207" t="str">
        <f t="shared" si="45"/>
        <v/>
      </c>
      <c r="AO170" s="107"/>
      <c r="AP170" s="207" t="str">
        <f t="shared" si="46"/>
        <v/>
      </c>
      <c r="AQ170" s="107"/>
      <c r="AR170" s="107"/>
      <c r="AS170" s="207" t="str">
        <f t="shared" si="47"/>
        <v/>
      </c>
      <c r="AT170" s="108"/>
      <c r="AU170" s="108"/>
      <c r="AV170" s="108"/>
      <c r="AW170" s="108"/>
      <c r="AX170" s="108"/>
      <c r="AY170" s="108"/>
      <c r="AZ170" s="108"/>
      <c r="BA170" s="108"/>
      <c r="BB170" s="109"/>
      <c r="BC170" s="109"/>
      <c r="BD170" s="109"/>
      <c r="BE170" s="119"/>
      <c r="BF170" s="119"/>
      <c r="BG170" s="119"/>
      <c r="BH170" s="119"/>
    </row>
    <row r="171" spans="1:60" s="76" customFormat="1" collapsed="1" x14ac:dyDescent="0.2">
      <c r="A171" s="124"/>
      <c r="B171" s="207" t="str">
        <f t="shared" si="36"/>
        <v/>
      </c>
      <c r="C171" s="73"/>
      <c r="D171" s="228"/>
      <c r="E171" s="229"/>
      <c r="F171" s="229"/>
      <c r="G171" s="229"/>
      <c r="H171" s="229"/>
      <c r="I171" s="229"/>
      <c r="J171" s="229"/>
      <c r="K171" s="229"/>
      <c r="L171" s="229"/>
      <c r="M171" s="229"/>
      <c r="N171" s="229"/>
      <c r="O171" s="230"/>
      <c r="P171" s="104"/>
      <c r="Q171" s="104"/>
      <c r="R171" s="104"/>
      <c r="S171" s="130" t="str">
        <f t="shared" si="37"/>
        <v/>
      </c>
      <c r="T171" s="104"/>
      <c r="U171" s="231"/>
      <c r="V171" s="232"/>
      <c r="W171" s="207" t="str">
        <f t="shared" si="38"/>
        <v/>
      </c>
      <c r="X171" s="295"/>
      <c r="Y171" s="233"/>
      <c r="Z171" s="207" t="str">
        <f t="shared" si="39"/>
        <v/>
      </c>
      <c r="AA171" s="107"/>
      <c r="AB171" s="207" t="str">
        <f t="shared" si="40"/>
        <v/>
      </c>
      <c r="AC171"/>
      <c r="AD171" s="71"/>
      <c r="AE171" s="107"/>
      <c r="AF171" s="207" t="str">
        <f t="shared" si="41"/>
        <v/>
      </c>
      <c r="AG171" s="227" t="str">
        <f t="shared" si="42"/>
        <v/>
      </c>
      <c r="AH171" s="107"/>
      <c r="AI171" s="207" t="str">
        <f t="shared" si="43"/>
        <v/>
      </c>
      <c r="AJ171" s="107"/>
      <c r="AK171" s="207" t="str">
        <f t="shared" si="44"/>
        <v/>
      </c>
      <c r="AL171" s="107"/>
      <c r="AM171" s="107"/>
      <c r="AN171" s="207" t="str">
        <f t="shared" si="45"/>
        <v/>
      </c>
      <c r="AO171" s="107"/>
      <c r="AP171" s="207" t="str">
        <f t="shared" si="46"/>
        <v/>
      </c>
      <c r="AQ171" s="107"/>
      <c r="AR171" s="107"/>
      <c r="AS171" s="207" t="str">
        <f t="shared" si="47"/>
        <v/>
      </c>
      <c r="AT171" s="108"/>
      <c r="AU171" s="108"/>
      <c r="AV171" s="108"/>
      <c r="AW171" s="108"/>
      <c r="AX171" s="108"/>
      <c r="AY171" s="108"/>
      <c r="AZ171" s="108"/>
      <c r="BA171" s="108"/>
      <c r="BB171" s="109"/>
      <c r="BC171" s="109"/>
      <c r="BD171" s="109"/>
      <c r="BE171" s="119"/>
      <c r="BF171" s="119"/>
      <c r="BG171" s="119"/>
      <c r="BH171" s="119"/>
    </row>
    <row r="172" spans="1:60" s="76" customFormat="1" collapsed="1" x14ac:dyDescent="0.2">
      <c r="A172" s="124"/>
      <c r="B172" s="207" t="str">
        <f t="shared" si="36"/>
        <v/>
      </c>
      <c r="C172" s="73"/>
      <c r="D172" s="228"/>
      <c r="E172" s="229"/>
      <c r="F172" s="229"/>
      <c r="G172" s="229"/>
      <c r="H172" s="229"/>
      <c r="I172" s="229"/>
      <c r="J172" s="229"/>
      <c r="K172" s="229"/>
      <c r="L172" s="229"/>
      <c r="M172" s="229"/>
      <c r="N172" s="229"/>
      <c r="O172" s="230"/>
      <c r="P172" s="104"/>
      <c r="Q172" s="104"/>
      <c r="R172" s="104"/>
      <c r="S172" s="130" t="str">
        <f t="shared" si="37"/>
        <v/>
      </c>
      <c r="T172" s="104"/>
      <c r="U172" s="231"/>
      <c r="V172" s="232"/>
      <c r="W172" s="207" t="str">
        <f t="shared" si="38"/>
        <v/>
      </c>
      <c r="X172" s="295"/>
      <c r="Y172" s="233"/>
      <c r="Z172" s="207" t="str">
        <f t="shared" si="39"/>
        <v/>
      </c>
      <c r="AA172" s="107"/>
      <c r="AB172" s="207" t="str">
        <f t="shared" si="40"/>
        <v/>
      </c>
      <c r="AC172"/>
      <c r="AD172" s="71"/>
      <c r="AE172" s="107"/>
      <c r="AF172" s="207" t="str">
        <f t="shared" si="41"/>
        <v/>
      </c>
      <c r="AG172" s="227" t="str">
        <f t="shared" si="42"/>
        <v/>
      </c>
      <c r="AH172" s="107"/>
      <c r="AI172" s="207" t="str">
        <f t="shared" si="43"/>
        <v/>
      </c>
      <c r="AJ172" s="107"/>
      <c r="AK172" s="207" t="str">
        <f t="shared" si="44"/>
        <v/>
      </c>
      <c r="AL172" s="107"/>
      <c r="AM172" s="107"/>
      <c r="AN172" s="207" t="str">
        <f t="shared" si="45"/>
        <v/>
      </c>
      <c r="AO172" s="107"/>
      <c r="AP172" s="207" t="str">
        <f t="shared" si="46"/>
        <v/>
      </c>
      <c r="AQ172" s="107"/>
      <c r="AR172" s="107"/>
      <c r="AS172" s="207" t="str">
        <f t="shared" si="47"/>
        <v/>
      </c>
      <c r="AT172" s="108"/>
      <c r="AU172" s="108"/>
      <c r="AV172" s="108"/>
      <c r="AW172" s="108"/>
      <c r="AX172" s="108"/>
      <c r="AY172" s="108"/>
      <c r="AZ172" s="108"/>
      <c r="BA172" s="108"/>
      <c r="BB172" s="109"/>
      <c r="BC172" s="109"/>
      <c r="BD172" s="109"/>
      <c r="BE172" s="119"/>
      <c r="BF172" s="119"/>
      <c r="BG172" s="119"/>
      <c r="BH172" s="119"/>
    </row>
    <row r="173" spans="1:60" s="76" customFormat="1" collapsed="1" x14ac:dyDescent="0.2">
      <c r="A173" s="124"/>
      <c r="B173" s="207" t="str">
        <f t="shared" si="36"/>
        <v/>
      </c>
      <c r="C173" s="73"/>
      <c r="D173" s="228"/>
      <c r="E173" s="229"/>
      <c r="F173" s="229"/>
      <c r="G173" s="229"/>
      <c r="H173" s="229"/>
      <c r="I173" s="229"/>
      <c r="J173" s="229"/>
      <c r="K173" s="229"/>
      <c r="L173" s="229"/>
      <c r="M173" s="229"/>
      <c r="N173" s="229"/>
      <c r="O173" s="230"/>
      <c r="P173" s="104"/>
      <c r="Q173" s="104"/>
      <c r="R173" s="104"/>
      <c r="S173" s="130" t="str">
        <f t="shared" si="37"/>
        <v/>
      </c>
      <c r="T173" s="104"/>
      <c r="U173" s="231"/>
      <c r="V173" s="232"/>
      <c r="W173" s="207" t="str">
        <f t="shared" si="38"/>
        <v/>
      </c>
      <c r="X173" s="295"/>
      <c r="Y173" s="233"/>
      <c r="Z173" s="207" t="str">
        <f t="shared" si="39"/>
        <v/>
      </c>
      <c r="AA173" s="107"/>
      <c r="AB173" s="207" t="str">
        <f t="shared" si="40"/>
        <v/>
      </c>
      <c r="AC173"/>
      <c r="AD173" s="71"/>
      <c r="AE173" s="107"/>
      <c r="AF173" s="207" t="str">
        <f t="shared" si="41"/>
        <v/>
      </c>
      <c r="AG173" s="227" t="str">
        <f t="shared" si="42"/>
        <v/>
      </c>
      <c r="AH173" s="107"/>
      <c r="AI173" s="207" t="str">
        <f t="shared" si="43"/>
        <v/>
      </c>
      <c r="AJ173" s="107"/>
      <c r="AK173" s="207" t="str">
        <f t="shared" si="44"/>
        <v/>
      </c>
      <c r="AL173" s="107"/>
      <c r="AM173" s="107"/>
      <c r="AN173" s="207" t="str">
        <f t="shared" si="45"/>
        <v/>
      </c>
      <c r="AO173" s="107"/>
      <c r="AP173" s="207" t="str">
        <f t="shared" si="46"/>
        <v/>
      </c>
      <c r="AQ173" s="107"/>
      <c r="AR173" s="107"/>
      <c r="AS173" s="207" t="str">
        <f t="shared" si="47"/>
        <v/>
      </c>
      <c r="AT173" s="108"/>
      <c r="AU173" s="108"/>
      <c r="AV173" s="108"/>
      <c r="AW173" s="108"/>
      <c r="AX173" s="108"/>
      <c r="AY173" s="108"/>
      <c r="AZ173" s="108"/>
      <c r="BA173" s="108"/>
      <c r="BB173" s="109"/>
      <c r="BC173" s="109"/>
      <c r="BD173" s="109"/>
      <c r="BE173" s="119"/>
      <c r="BF173" s="119"/>
      <c r="BG173" s="119"/>
      <c r="BH173" s="119"/>
    </row>
    <row r="174" spans="1:60" s="76" customFormat="1" collapsed="1" x14ac:dyDescent="0.2">
      <c r="A174" s="124"/>
      <c r="B174" s="207" t="str">
        <f t="shared" si="36"/>
        <v/>
      </c>
      <c r="C174" s="73"/>
      <c r="D174" s="228"/>
      <c r="E174" s="229"/>
      <c r="F174" s="229"/>
      <c r="G174" s="229"/>
      <c r="H174" s="229"/>
      <c r="I174" s="229"/>
      <c r="J174" s="229"/>
      <c r="K174" s="229"/>
      <c r="L174" s="229"/>
      <c r="M174" s="229"/>
      <c r="N174" s="229"/>
      <c r="O174" s="230"/>
      <c r="P174" s="104"/>
      <c r="Q174" s="104"/>
      <c r="R174" s="104"/>
      <c r="S174" s="130" t="str">
        <f t="shared" si="37"/>
        <v/>
      </c>
      <c r="T174" s="104"/>
      <c r="U174" s="231"/>
      <c r="V174" s="232"/>
      <c r="W174" s="207" t="str">
        <f t="shared" si="38"/>
        <v/>
      </c>
      <c r="X174" s="295"/>
      <c r="Y174" s="233"/>
      <c r="Z174" s="207" t="str">
        <f t="shared" si="39"/>
        <v/>
      </c>
      <c r="AA174" s="107"/>
      <c r="AB174" s="207" t="str">
        <f t="shared" si="40"/>
        <v/>
      </c>
      <c r="AC174"/>
      <c r="AD174" s="71"/>
      <c r="AE174" s="107"/>
      <c r="AF174" s="207" t="str">
        <f t="shared" si="41"/>
        <v/>
      </c>
      <c r="AG174" s="227" t="str">
        <f t="shared" si="42"/>
        <v/>
      </c>
      <c r="AH174" s="107"/>
      <c r="AI174" s="207" t="str">
        <f t="shared" si="43"/>
        <v/>
      </c>
      <c r="AJ174" s="107"/>
      <c r="AK174" s="207" t="str">
        <f t="shared" si="44"/>
        <v/>
      </c>
      <c r="AL174" s="107"/>
      <c r="AM174" s="107"/>
      <c r="AN174" s="207" t="str">
        <f t="shared" si="45"/>
        <v/>
      </c>
      <c r="AO174" s="107"/>
      <c r="AP174" s="207" t="str">
        <f t="shared" si="46"/>
        <v/>
      </c>
      <c r="AQ174" s="107"/>
      <c r="AR174" s="107"/>
      <c r="AS174" s="207" t="str">
        <f t="shared" si="47"/>
        <v/>
      </c>
      <c r="AT174" s="108"/>
      <c r="AU174" s="108"/>
      <c r="AV174" s="108"/>
      <c r="AW174" s="108"/>
      <c r="AX174" s="108"/>
      <c r="AY174" s="108"/>
      <c r="AZ174" s="108"/>
      <c r="BA174" s="108"/>
      <c r="BB174" s="109"/>
      <c r="BC174" s="109"/>
      <c r="BD174" s="109"/>
      <c r="BE174" s="119"/>
      <c r="BF174" s="119"/>
      <c r="BG174" s="119"/>
      <c r="BH174" s="119"/>
    </row>
    <row r="175" spans="1:60" s="76" customFormat="1" collapsed="1" x14ac:dyDescent="0.2">
      <c r="A175" s="124"/>
      <c r="B175" s="207" t="str">
        <f t="shared" si="36"/>
        <v/>
      </c>
      <c r="C175" s="73"/>
      <c r="D175" s="228"/>
      <c r="E175" s="229"/>
      <c r="F175" s="229"/>
      <c r="G175" s="229"/>
      <c r="H175" s="229"/>
      <c r="I175" s="229"/>
      <c r="J175" s="229"/>
      <c r="K175" s="229"/>
      <c r="L175" s="229"/>
      <c r="M175" s="229"/>
      <c r="N175" s="229"/>
      <c r="O175" s="230"/>
      <c r="P175" s="104"/>
      <c r="Q175" s="104"/>
      <c r="R175" s="104"/>
      <c r="S175" s="130" t="str">
        <f t="shared" si="37"/>
        <v/>
      </c>
      <c r="T175" s="104"/>
      <c r="U175" s="231"/>
      <c r="V175" s="232"/>
      <c r="W175" s="207" t="str">
        <f t="shared" si="38"/>
        <v/>
      </c>
      <c r="X175" s="295"/>
      <c r="Y175" s="233"/>
      <c r="Z175" s="207" t="str">
        <f t="shared" si="39"/>
        <v/>
      </c>
      <c r="AA175" s="107"/>
      <c r="AB175" s="207" t="str">
        <f t="shared" si="40"/>
        <v/>
      </c>
      <c r="AC175"/>
      <c r="AD175" s="71"/>
      <c r="AE175" s="107"/>
      <c r="AF175" s="207" t="str">
        <f t="shared" si="41"/>
        <v/>
      </c>
      <c r="AG175" s="227" t="str">
        <f t="shared" si="42"/>
        <v/>
      </c>
      <c r="AH175" s="107"/>
      <c r="AI175" s="207" t="str">
        <f t="shared" si="43"/>
        <v/>
      </c>
      <c r="AJ175" s="107"/>
      <c r="AK175" s="207" t="str">
        <f t="shared" si="44"/>
        <v/>
      </c>
      <c r="AL175" s="107"/>
      <c r="AM175" s="107"/>
      <c r="AN175" s="207" t="str">
        <f t="shared" si="45"/>
        <v/>
      </c>
      <c r="AO175" s="107"/>
      <c r="AP175" s="207" t="str">
        <f t="shared" si="46"/>
        <v/>
      </c>
      <c r="AQ175" s="107"/>
      <c r="AR175" s="107"/>
      <c r="AS175" s="207" t="str">
        <f t="shared" si="47"/>
        <v/>
      </c>
      <c r="AT175" s="108"/>
      <c r="AU175" s="108"/>
      <c r="AV175" s="108"/>
      <c r="AW175" s="108"/>
      <c r="AX175" s="108"/>
      <c r="AY175" s="108"/>
      <c r="AZ175" s="108"/>
      <c r="BA175" s="108"/>
      <c r="BB175" s="109"/>
      <c r="BC175" s="109"/>
      <c r="BD175" s="109"/>
      <c r="BE175" s="119"/>
      <c r="BF175" s="119"/>
      <c r="BG175" s="119"/>
      <c r="BH175" s="119"/>
    </row>
    <row r="176" spans="1:60" s="76" customFormat="1" collapsed="1" x14ac:dyDescent="0.2">
      <c r="A176" s="124"/>
      <c r="B176" s="207" t="str">
        <f t="shared" si="36"/>
        <v/>
      </c>
      <c r="C176" s="73"/>
      <c r="D176" s="228"/>
      <c r="E176" s="229"/>
      <c r="F176" s="229"/>
      <c r="G176" s="229"/>
      <c r="H176" s="229"/>
      <c r="I176" s="229"/>
      <c r="J176" s="229"/>
      <c r="K176" s="229"/>
      <c r="L176" s="229"/>
      <c r="M176" s="229"/>
      <c r="N176" s="229"/>
      <c r="O176" s="230"/>
      <c r="P176" s="104"/>
      <c r="Q176" s="104"/>
      <c r="R176" s="104"/>
      <c r="S176" s="130" t="str">
        <f t="shared" si="37"/>
        <v/>
      </c>
      <c r="T176" s="104"/>
      <c r="U176" s="231"/>
      <c r="V176" s="232"/>
      <c r="W176" s="207" t="str">
        <f t="shared" si="38"/>
        <v/>
      </c>
      <c r="X176" s="295"/>
      <c r="Y176" s="233"/>
      <c r="Z176" s="207" t="str">
        <f t="shared" si="39"/>
        <v/>
      </c>
      <c r="AA176" s="107"/>
      <c r="AB176" s="207" t="str">
        <f t="shared" si="40"/>
        <v/>
      </c>
      <c r="AC176"/>
      <c r="AD176" s="71"/>
      <c r="AE176" s="107"/>
      <c r="AF176" s="207" t="str">
        <f t="shared" si="41"/>
        <v/>
      </c>
      <c r="AG176" s="227" t="str">
        <f t="shared" si="42"/>
        <v/>
      </c>
      <c r="AH176" s="107"/>
      <c r="AI176" s="207" t="str">
        <f t="shared" si="43"/>
        <v/>
      </c>
      <c r="AJ176" s="107"/>
      <c r="AK176" s="207" t="str">
        <f t="shared" si="44"/>
        <v/>
      </c>
      <c r="AL176" s="107"/>
      <c r="AM176" s="107"/>
      <c r="AN176" s="207" t="str">
        <f t="shared" si="45"/>
        <v/>
      </c>
      <c r="AO176" s="107"/>
      <c r="AP176" s="207" t="str">
        <f t="shared" si="46"/>
        <v/>
      </c>
      <c r="AQ176" s="107"/>
      <c r="AR176" s="107"/>
      <c r="AS176" s="207" t="str">
        <f t="shared" si="47"/>
        <v/>
      </c>
      <c r="AT176" s="108"/>
      <c r="AU176" s="108"/>
      <c r="AV176" s="108"/>
      <c r="AW176" s="108"/>
      <c r="AX176" s="108"/>
      <c r="AY176" s="108"/>
      <c r="AZ176" s="108"/>
      <c r="BA176" s="108"/>
      <c r="BB176" s="109"/>
      <c r="BC176" s="109"/>
      <c r="BD176" s="109"/>
      <c r="BE176" s="119"/>
      <c r="BF176" s="119"/>
      <c r="BG176" s="119"/>
      <c r="BH176" s="119"/>
    </row>
    <row r="177" spans="1:60" s="76" customFormat="1" collapsed="1" x14ac:dyDescent="0.2">
      <c r="A177" s="124"/>
      <c r="B177" s="207" t="str">
        <f t="shared" si="36"/>
        <v/>
      </c>
      <c r="C177" s="73"/>
      <c r="D177" s="228"/>
      <c r="E177" s="229"/>
      <c r="F177" s="229"/>
      <c r="G177" s="229"/>
      <c r="H177" s="229"/>
      <c r="I177" s="229"/>
      <c r="J177" s="229"/>
      <c r="K177" s="229"/>
      <c r="L177" s="229"/>
      <c r="M177" s="229"/>
      <c r="N177" s="229"/>
      <c r="O177" s="230"/>
      <c r="P177" s="104"/>
      <c r="Q177" s="104"/>
      <c r="R177" s="104"/>
      <c r="S177" s="130" t="str">
        <f t="shared" si="37"/>
        <v/>
      </c>
      <c r="T177" s="104"/>
      <c r="U177" s="231"/>
      <c r="V177" s="232"/>
      <c r="W177" s="207" t="str">
        <f t="shared" si="38"/>
        <v/>
      </c>
      <c r="X177" s="295"/>
      <c r="Y177" s="233"/>
      <c r="Z177" s="207" t="str">
        <f t="shared" si="39"/>
        <v/>
      </c>
      <c r="AA177" s="107"/>
      <c r="AB177" s="207" t="str">
        <f t="shared" si="40"/>
        <v/>
      </c>
      <c r="AC177"/>
      <c r="AD177" s="71"/>
      <c r="AE177" s="107"/>
      <c r="AF177" s="207" t="str">
        <f t="shared" si="41"/>
        <v/>
      </c>
      <c r="AG177" s="227" t="str">
        <f t="shared" si="42"/>
        <v/>
      </c>
      <c r="AH177" s="107"/>
      <c r="AI177" s="207" t="str">
        <f t="shared" si="43"/>
        <v/>
      </c>
      <c r="AJ177" s="107"/>
      <c r="AK177" s="207" t="str">
        <f t="shared" si="44"/>
        <v/>
      </c>
      <c r="AL177" s="107"/>
      <c r="AM177" s="107"/>
      <c r="AN177" s="207" t="str">
        <f t="shared" si="45"/>
        <v/>
      </c>
      <c r="AO177" s="107"/>
      <c r="AP177" s="207" t="str">
        <f t="shared" si="46"/>
        <v/>
      </c>
      <c r="AQ177" s="107"/>
      <c r="AR177" s="107"/>
      <c r="AS177" s="207" t="str">
        <f t="shared" si="47"/>
        <v/>
      </c>
      <c r="AT177" s="108"/>
      <c r="AU177" s="108"/>
      <c r="AV177" s="108"/>
      <c r="AW177" s="108"/>
      <c r="AX177" s="108"/>
      <c r="AY177" s="108"/>
      <c r="AZ177" s="108"/>
      <c r="BA177" s="108"/>
      <c r="BB177" s="109"/>
      <c r="BC177" s="109"/>
      <c r="BD177" s="109"/>
      <c r="BE177" s="119"/>
      <c r="BF177" s="119"/>
      <c r="BG177" s="119"/>
      <c r="BH177" s="119"/>
    </row>
    <row r="178" spans="1:60" s="76" customFormat="1" collapsed="1" x14ac:dyDescent="0.2">
      <c r="A178" s="124"/>
      <c r="B178" s="207" t="str">
        <f t="shared" si="36"/>
        <v/>
      </c>
      <c r="C178" s="73"/>
      <c r="D178" s="228"/>
      <c r="E178" s="229"/>
      <c r="F178" s="229"/>
      <c r="G178" s="229"/>
      <c r="H178" s="229"/>
      <c r="I178" s="229"/>
      <c r="J178" s="229"/>
      <c r="K178" s="229"/>
      <c r="L178" s="229"/>
      <c r="M178" s="229"/>
      <c r="N178" s="229"/>
      <c r="O178" s="230"/>
      <c r="P178" s="104"/>
      <c r="Q178" s="104"/>
      <c r="R178" s="104"/>
      <c r="S178" s="130" t="str">
        <f t="shared" si="37"/>
        <v/>
      </c>
      <c r="T178" s="104"/>
      <c r="U178" s="231"/>
      <c r="V178" s="232"/>
      <c r="W178" s="207" t="str">
        <f t="shared" si="38"/>
        <v/>
      </c>
      <c r="X178" s="295"/>
      <c r="Y178" s="233"/>
      <c r="Z178" s="207" t="str">
        <f t="shared" si="39"/>
        <v/>
      </c>
      <c r="AA178" s="107"/>
      <c r="AB178" s="207" t="str">
        <f t="shared" si="40"/>
        <v/>
      </c>
      <c r="AC178"/>
      <c r="AD178" s="71"/>
      <c r="AE178" s="107"/>
      <c r="AF178" s="207" t="str">
        <f t="shared" si="41"/>
        <v/>
      </c>
      <c r="AG178" s="227" t="str">
        <f t="shared" si="42"/>
        <v/>
      </c>
      <c r="AH178" s="107"/>
      <c r="AI178" s="207" t="str">
        <f t="shared" si="43"/>
        <v/>
      </c>
      <c r="AJ178" s="107"/>
      <c r="AK178" s="207" t="str">
        <f t="shared" si="44"/>
        <v/>
      </c>
      <c r="AL178" s="107"/>
      <c r="AM178" s="107"/>
      <c r="AN178" s="207" t="str">
        <f t="shared" si="45"/>
        <v/>
      </c>
      <c r="AO178" s="107"/>
      <c r="AP178" s="207" t="str">
        <f t="shared" si="46"/>
        <v/>
      </c>
      <c r="AQ178" s="107"/>
      <c r="AR178" s="107"/>
      <c r="AS178" s="207" t="str">
        <f t="shared" si="47"/>
        <v/>
      </c>
      <c r="AT178" s="108"/>
      <c r="AU178" s="108"/>
      <c r="AV178" s="108"/>
      <c r="AW178" s="108"/>
      <c r="AX178" s="108"/>
      <c r="AY178" s="108"/>
      <c r="AZ178" s="108"/>
      <c r="BA178" s="108"/>
      <c r="BB178" s="109"/>
      <c r="BC178" s="109"/>
      <c r="BD178" s="109"/>
      <c r="BE178" s="119"/>
      <c r="BF178" s="119"/>
      <c r="BG178" s="119"/>
      <c r="BH178" s="119"/>
    </row>
    <row r="179" spans="1:60" s="76" customFormat="1" collapsed="1" x14ac:dyDescent="0.2">
      <c r="A179" s="124"/>
      <c r="B179" s="207" t="str">
        <f t="shared" si="36"/>
        <v/>
      </c>
      <c r="C179" s="73"/>
      <c r="D179" s="228"/>
      <c r="E179" s="229"/>
      <c r="F179" s="229"/>
      <c r="G179" s="229"/>
      <c r="H179" s="229"/>
      <c r="I179" s="229"/>
      <c r="J179" s="229"/>
      <c r="K179" s="229"/>
      <c r="L179" s="229"/>
      <c r="M179" s="229"/>
      <c r="N179" s="229"/>
      <c r="O179" s="230"/>
      <c r="P179" s="104"/>
      <c r="Q179" s="104"/>
      <c r="R179" s="104"/>
      <c r="S179" s="130" t="str">
        <f t="shared" si="37"/>
        <v/>
      </c>
      <c r="T179" s="104"/>
      <c r="U179" s="231"/>
      <c r="V179" s="232"/>
      <c r="W179" s="207" t="str">
        <f t="shared" si="38"/>
        <v/>
      </c>
      <c r="X179" s="295"/>
      <c r="Y179" s="233"/>
      <c r="Z179" s="207" t="str">
        <f t="shared" si="39"/>
        <v/>
      </c>
      <c r="AA179" s="107"/>
      <c r="AB179" s="207" t="str">
        <f t="shared" si="40"/>
        <v/>
      </c>
      <c r="AC179"/>
      <c r="AD179" s="71"/>
      <c r="AE179" s="107"/>
      <c r="AF179" s="207" t="str">
        <f t="shared" si="41"/>
        <v/>
      </c>
      <c r="AG179" s="227" t="str">
        <f t="shared" si="42"/>
        <v/>
      </c>
      <c r="AH179" s="107"/>
      <c r="AI179" s="207" t="str">
        <f t="shared" si="43"/>
        <v/>
      </c>
      <c r="AJ179" s="107"/>
      <c r="AK179" s="207" t="str">
        <f t="shared" si="44"/>
        <v/>
      </c>
      <c r="AL179" s="107"/>
      <c r="AM179" s="107"/>
      <c r="AN179" s="207" t="str">
        <f t="shared" si="45"/>
        <v/>
      </c>
      <c r="AO179" s="107"/>
      <c r="AP179" s="207" t="str">
        <f t="shared" si="46"/>
        <v/>
      </c>
      <c r="AQ179" s="107"/>
      <c r="AR179" s="107"/>
      <c r="AS179" s="207" t="str">
        <f t="shared" si="47"/>
        <v/>
      </c>
      <c r="AT179" s="108"/>
      <c r="AU179" s="108"/>
      <c r="AV179" s="108"/>
      <c r="AW179" s="108"/>
      <c r="AX179" s="108"/>
      <c r="AY179" s="108"/>
      <c r="AZ179" s="108"/>
      <c r="BA179" s="108"/>
      <c r="BB179" s="109"/>
      <c r="BC179" s="109"/>
      <c r="BD179" s="109"/>
      <c r="BE179" s="119"/>
      <c r="BF179" s="119"/>
      <c r="BG179" s="119"/>
      <c r="BH179" s="119"/>
    </row>
    <row r="180" spans="1:60" s="76" customFormat="1" collapsed="1" x14ac:dyDescent="0.2">
      <c r="A180" s="124"/>
      <c r="B180" s="207" t="str">
        <f t="shared" si="36"/>
        <v/>
      </c>
      <c r="C180" s="73"/>
      <c r="D180" s="228"/>
      <c r="E180" s="229"/>
      <c r="F180" s="229"/>
      <c r="G180" s="229"/>
      <c r="H180" s="229"/>
      <c r="I180" s="229"/>
      <c r="J180" s="229"/>
      <c r="K180" s="229"/>
      <c r="L180" s="229"/>
      <c r="M180" s="229"/>
      <c r="N180" s="229"/>
      <c r="O180" s="230"/>
      <c r="P180" s="104"/>
      <c r="Q180" s="104"/>
      <c r="R180" s="104"/>
      <c r="S180" s="130" t="str">
        <f t="shared" si="37"/>
        <v/>
      </c>
      <c r="T180" s="104"/>
      <c r="U180" s="231"/>
      <c r="V180" s="232"/>
      <c r="W180" s="207" t="str">
        <f t="shared" si="38"/>
        <v/>
      </c>
      <c r="X180" s="295"/>
      <c r="Y180" s="233"/>
      <c r="Z180" s="207" t="str">
        <f t="shared" si="39"/>
        <v/>
      </c>
      <c r="AA180" s="107"/>
      <c r="AB180" s="207" t="str">
        <f t="shared" si="40"/>
        <v/>
      </c>
      <c r="AC180"/>
      <c r="AD180" s="71"/>
      <c r="AE180" s="107"/>
      <c r="AF180" s="207" t="str">
        <f t="shared" si="41"/>
        <v/>
      </c>
      <c r="AG180" s="227" t="str">
        <f t="shared" si="42"/>
        <v/>
      </c>
      <c r="AH180" s="107"/>
      <c r="AI180" s="207" t="str">
        <f t="shared" si="43"/>
        <v/>
      </c>
      <c r="AJ180" s="107"/>
      <c r="AK180" s="207" t="str">
        <f t="shared" si="44"/>
        <v/>
      </c>
      <c r="AL180" s="107"/>
      <c r="AM180" s="107"/>
      <c r="AN180" s="207" t="str">
        <f t="shared" si="45"/>
        <v/>
      </c>
      <c r="AO180" s="107"/>
      <c r="AP180" s="207" t="str">
        <f t="shared" si="46"/>
        <v/>
      </c>
      <c r="AQ180" s="107"/>
      <c r="AR180" s="107"/>
      <c r="AS180" s="207" t="str">
        <f t="shared" si="47"/>
        <v/>
      </c>
      <c r="AT180" s="108"/>
      <c r="AU180" s="108"/>
      <c r="AV180" s="108"/>
      <c r="AW180" s="108"/>
      <c r="AX180" s="108"/>
      <c r="AY180" s="108"/>
      <c r="AZ180" s="108"/>
      <c r="BA180" s="108"/>
      <c r="BB180" s="109"/>
      <c r="BC180" s="109"/>
      <c r="BD180" s="109"/>
      <c r="BE180" s="119"/>
      <c r="BF180" s="119"/>
      <c r="BG180" s="119"/>
      <c r="BH180" s="119"/>
    </row>
    <row r="181" spans="1:60" s="76" customFormat="1" collapsed="1" x14ac:dyDescent="0.2">
      <c r="A181" s="124"/>
      <c r="B181" s="207" t="str">
        <f t="shared" si="36"/>
        <v/>
      </c>
      <c r="C181" s="73"/>
      <c r="D181" s="228"/>
      <c r="E181" s="229"/>
      <c r="F181" s="229"/>
      <c r="G181" s="229"/>
      <c r="H181" s="229"/>
      <c r="I181" s="229"/>
      <c r="J181" s="229"/>
      <c r="K181" s="229"/>
      <c r="L181" s="229"/>
      <c r="M181" s="229"/>
      <c r="N181" s="229"/>
      <c r="O181" s="230"/>
      <c r="P181" s="104"/>
      <c r="Q181" s="104"/>
      <c r="R181" s="104"/>
      <c r="S181" s="130" t="str">
        <f t="shared" si="37"/>
        <v/>
      </c>
      <c r="T181" s="104"/>
      <c r="U181" s="231"/>
      <c r="V181" s="232"/>
      <c r="W181" s="207" t="str">
        <f t="shared" si="38"/>
        <v/>
      </c>
      <c r="X181" s="295"/>
      <c r="Y181" s="233"/>
      <c r="Z181" s="207" t="str">
        <f t="shared" si="39"/>
        <v/>
      </c>
      <c r="AA181" s="107"/>
      <c r="AB181" s="207" t="str">
        <f t="shared" si="40"/>
        <v/>
      </c>
      <c r="AC181"/>
      <c r="AD181" s="71"/>
      <c r="AE181" s="107"/>
      <c r="AF181" s="207" t="str">
        <f t="shared" si="41"/>
        <v/>
      </c>
      <c r="AG181" s="227" t="str">
        <f t="shared" si="42"/>
        <v/>
      </c>
      <c r="AH181" s="107"/>
      <c r="AI181" s="207" t="str">
        <f t="shared" si="43"/>
        <v/>
      </c>
      <c r="AJ181" s="107"/>
      <c r="AK181" s="207" t="str">
        <f t="shared" si="44"/>
        <v/>
      </c>
      <c r="AL181" s="107"/>
      <c r="AM181" s="107"/>
      <c r="AN181" s="207" t="str">
        <f t="shared" si="45"/>
        <v/>
      </c>
      <c r="AO181" s="107"/>
      <c r="AP181" s="207" t="str">
        <f t="shared" si="46"/>
        <v/>
      </c>
      <c r="AQ181" s="107"/>
      <c r="AR181" s="107"/>
      <c r="AS181" s="207" t="str">
        <f t="shared" si="47"/>
        <v/>
      </c>
      <c r="AT181" s="108"/>
      <c r="AU181" s="108"/>
      <c r="AV181" s="108"/>
      <c r="AW181" s="108"/>
      <c r="AX181" s="108"/>
      <c r="AY181" s="108"/>
      <c r="AZ181" s="108"/>
      <c r="BA181" s="108"/>
      <c r="BB181" s="109"/>
      <c r="BC181" s="109"/>
      <c r="BD181" s="109"/>
      <c r="BE181" s="119"/>
      <c r="BF181" s="119"/>
      <c r="BG181" s="119"/>
      <c r="BH181" s="119"/>
    </row>
    <row r="182" spans="1:60" s="76" customFormat="1" collapsed="1" x14ac:dyDescent="0.2">
      <c r="A182" s="124"/>
      <c r="B182" s="207" t="str">
        <f t="shared" si="36"/>
        <v/>
      </c>
      <c r="C182" s="73"/>
      <c r="D182" s="228"/>
      <c r="E182" s="229"/>
      <c r="F182" s="229"/>
      <c r="G182" s="229"/>
      <c r="H182" s="229"/>
      <c r="I182" s="229"/>
      <c r="J182" s="229"/>
      <c r="K182" s="229"/>
      <c r="L182" s="229"/>
      <c r="M182" s="229"/>
      <c r="N182" s="229"/>
      <c r="O182" s="230"/>
      <c r="P182" s="104"/>
      <c r="Q182" s="104"/>
      <c r="R182" s="104"/>
      <c r="S182" s="130" t="str">
        <f t="shared" si="37"/>
        <v/>
      </c>
      <c r="T182" s="104"/>
      <c r="U182" s="231"/>
      <c r="V182" s="232"/>
      <c r="W182" s="207" t="str">
        <f t="shared" si="38"/>
        <v/>
      </c>
      <c r="X182" s="295"/>
      <c r="Y182" s="233"/>
      <c r="Z182" s="207" t="str">
        <f t="shared" si="39"/>
        <v/>
      </c>
      <c r="AA182" s="107"/>
      <c r="AB182" s="207" t="str">
        <f t="shared" si="40"/>
        <v/>
      </c>
      <c r="AC182"/>
      <c r="AD182" s="71"/>
      <c r="AE182" s="107"/>
      <c r="AF182" s="207" t="str">
        <f t="shared" si="41"/>
        <v/>
      </c>
      <c r="AG182" s="227" t="str">
        <f t="shared" si="42"/>
        <v/>
      </c>
      <c r="AH182" s="107"/>
      <c r="AI182" s="207" t="str">
        <f t="shared" si="43"/>
        <v/>
      </c>
      <c r="AJ182" s="107"/>
      <c r="AK182" s="207" t="str">
        <f t="shared" si="44"/>
        <v/>
      </c>
      <c r="AL182" s="107"/>
      <c r="AM182" s="107"/>
      <c r="AN182" s="207" t="str">
        <f t="shared" si="45"/>
        <v/>
      </c>
      <c r="AO182" s="107"/>
      <c r="AP182" s="207" t="str">
        <f t="shared" si="46"/>
        <v/>
      </c>
      <c r="AQ182" s="107"/>
      <c r="AR182" s="107"/>
      <c r="AS182" s="207" t="str">
        <f t="shared" si="47"/>
        <v/>
      </c>
      <c r="AT182" s="108"/>
      <c r="AU182" s="108"/>
      <c r="AV182" s="108"/>
      <c r="AW182" s="108"/>
      <c r="AX182" s="108"/>
      <c r="AY182" s="108"/>
      <c r="AZ182" s="108"/>
      <c r="BA182" s="108"/>
      <c r="BB182" s="109"/>
      <c r="BC182" s="109"/>
      <c r="BD182" s="109"/>
      <c r="BE182" s="119"/>
      <c r="BF182" s="119"/>
      <c r="BG182" s="119"/>
      <c r="BH182" s="119"/>
    </row>
    <row r="183" spans="1:60" s="76" customFormat="1" collapsed="1" x14ac:dyDescent="0.2">
      <c r="A183" s="124"/>
      <c r="B183" s="207" t="str">
        <f t="shared" si="36"/>
        <v/>
      </c>
      <c r="C183" s="73"/>
      <c r="D183" s="228"/>
      <c r="E183" s="229"/>
      <c r="F183" s="229"/>
      <c r="G183" s="229"/>
      <c r="H183" s="229"/>
      <c r="I183" s="229"/>
      <c r="J183" s="229"/>
      <c r="K183" s="229"/>
      <c r="L183" s="229"/>
      <c r="M183" s="229"/>
      <c r="N183" s="229"/>
      <c r="O183" s="230"/>
      <c r="P183" s="104"/>
      <c r="Q183" s="104"/>
      <c r="R183" s="104"/>
      <c r="S183" s="130" t="str">
        <f t="shared" si="37"/>
        <v/>
      </c>
      <c r="T183" s="104"/>
      <c r="U183" s="231"/>
      <c r="V183" s="232"/>
      <c r="W183" s="207" t="str">
        <f t="shared" si="38"/>
        <v/>
      </c>
      <c r="X183" s="295"/>
      <c r="Y183" s="233"/>
      <c r="Z183" s="207" t="str">
        <f t="shared" si="39"/>
        <v/>
      </c>
      <c r="AA183" s="107"/>
      <c r="AB183" s="207" t="str">
        <f t="shared" si="40"/>
        <v/>
      </c>
      <c r="AC183"/>
      <c r="AD183" s="71"/>
      <c r="AE183" s="107"/>
      <c r="AF183" s="207" t="str">
        <f t="shared" si="41"/>
        <v/>
      </c>
      <c r="AG183" s="227" t="str">
        <f t="shared" si="42"/>
        <v/>
      </c>
      <c r="AH183" s="107"/>
      <c r="AI183" s="207" t="str">
        <f t="shared" si="43"/>
        <v/>
      </c>
      <c r="AJ183" s="107"/>
      <c r="AK183" s="207" t="str">
        <f t="shared" si="44"/>
        <v/>
      </c>
      <c r="AL183" s="107"/>
      <c r="AM183" s="107"/>
      <c r="AN183" s="207" t="str">
        <f t="shared" si="45"/>
        <v/>
      </c>
      <c r="AO183" s="107"/>
      <c r="AP183" s="207" t="str">
        <f t="shared" si="46"/>
        <v/>
      </c>
      <c r="AQ183" s="107"/>
      <c r="AR183" s="107"/>
      <c r="AS183" s="207" t="str">
        <f t="shared" si="47"/>
        <v/>
      </c>
      <c r="AT183" s="108"/>
      <c r="AU183" s="108"/>
      <c r="AV183" s="108"/>
      <c r="AW183" s="108"/>
      <c r="AX183" s="108"/>
      <c r="AY183" s="108"/>
      <c r="AZ183" s="108"/>
      <c r="BA183" s="108"/>
      <c r="BB183" s="109"/>
      <c r="BC183" s="109"/>
      <c r="BD183" s="109"/>
      <c r="BE183" s="119"/>
      <c r="BF183" s="119"/>
      <c r="BG183" s="119"/>
      <c r="BH183" s="119"/>
    </row>
    <row r="184" spans="1:60" s="76" customFormat="1" collapsed="1" x14ac:dyDescent="0.2">
      <c r="A184" s="124"/>
      <c r="B184" s="207" t="str">
        <f t="shared" si="36"/>
        <v/>
      </c>
      <c r="C184" s="73"/>
      <c r="D184" s="228"/>
      <c r="E184" s="229"/>
      <c r="F184" s="229"/>
      <c r="G184" s="229"/>
      <c r="H184" s="229"/>
      <c r="I184" s="229"/>
      <c r="J184" s="229"/>
      <c r="K184" s="229"/>
      <c r="L184" s="229"/>
      <c r="M184" s="229"/>
      <c r="N184" s="229"/>
      <c r="O184" s="230"/>
      <c r="P184" s="104"/>
      <c r="Q184" s="104"/>
      <c r="R184" s="104"/>
      <c r="S184" s="130" t="str">
        <f t="shared" si="37"/>
        <v/>
      </c>
      <c r="T184" s="104"/>
      <c r="U184" s="231"/>
      <c r="V184" s="232"/>
      <c r="W184" s="207" t="str">
        <f t="shared" si="38"/>
        <v/>
      </c>
      <c r="X184" s="295"/>
      <c r="Y184" s="233"/>
      <c r="Z184" s="207" t="str">
        <f t="shared" si="39"/>
        <v/>
      </c>
      <c r="AA184" s="107"/>
      <c r="AB184" s="207" t="str">
        <f t="shared" si="40"/>
        <v/>
      </c>
      <c r="AC184"/>
      <c r="AD184" s="71"/>
      <c r="AE184" s="107"/>
      <c r="AF184" s="207" t="str">
        <f t="shared" si="41"/>
        <v/>
      </c>
      <c r="AG184" s="227" t="str">
        <f t="shared" si="42"/>
        <v/>
      </c>
      <c r="AH184" s="107"/>
      <c r="AI184" s="207" t="str">
        <f t="shared" si="43"/>
        <v/>
      </c>
      <c r="AJ184" s="107"/>
      <c r="AK184" s="207" t="str">
        <f t="shared" si="44"/>
        <v/>
      </c>
      <c r="AL184" s="107"/>
      <c r="AM184" s="107"/>
      <c r="AN184" s="207" t="str">
        <f t="shared" si="45"/>
        <v/>
      </c>
      <c r="AO184" s="107"/>
      <c r="AP184" s="207" t="str">
        <f t="shared" si="46"/>
        <v/>
      </c>
      <c r="AQ184" s="107"/>
      <c r="AR184" s="107"/>
      <c r="AS184" s="207" t="str">
        <f t="shared" si="47"/>
        <v/>
      </c>
      <c r="AT184" s="108"/>
      <c r="AU184" s="108"/>
      <c r="AV184" s="108"/>
      <c r="AW184" s="108"/>
      <c r="AX184" s="108"/>
      <c r="AY184" s="108"/>
      <c r="AZ184" s="108"/>
      <c r="BA184" s="108"/>
      <c r="BB184" s="109"/>
      <c r="BC184" s="109"/>
      <c r="BD184" s="109"/>
      <c r="BE184" s="119"/>
      <c r="BF184" s="119"/>
      <c r="BG184" s="119"/>
      <c r="BH184" s="119"/>
    </row>
    <row r="185" spans="1:60" s="76" customFormat="1" collapsed="1" x14ac:dyDescent="0.2">
      <c r="A185" s="124"/>
      <c r="B185" s="207" t="str">
        <f t="shared" si="36"/>
        <v/>
      </c>
      <c r="C185" s="73"/>
      <c r="D185" s="228"/>
      <c r="E185" s="229"/>
      <c r="F185" s="229"/>
      <c r="G185" s="229"/>
      <c r="H185" s="229"/>
      <c r="I185" s="229"/>
      <c r="J185" s="229"/>
      <c r="K185" s="229"/>
      <c r="L185" s="229"/>
      <c r="M185" s="229"/>
      <c r="N185" s="229"/>
      <c r="O185" s="230"/>
      <c r="P185" s="104"/>
      <c r="Q185" s="104"/>
      <c r="R185" s="104"/>
      <c r="S185" s="130" t="str">
        <f t="shared" si="37"/>
        <v/>
      </c>
      <c r="T185" s="104"/>
      <c r="U185" s="231"/>
      <c r="V185" s="232"/>
      <c r="W185" s="207" t="str">
        <f t="shared" si="38"/>
        <v/>
      </c>
      <c r="X185" s="295"/>
      <c r="Y185" s="233"/>
      <c r="Z185" s="207" t="str">
        <f t="shared" si="39"/>
        <v/>
      </c>
      <c r="AA185" s="107"/>
      <c r="AB185" s="207" t="str">
        <f t="shared" si="40"/>
        <v/>
      </c>
      <c r="AC185"/>
      <c r="AD185" s="71"/>
      <c r="AE185" s="107"/>
      <c r="AF185" s="207" t="str">
        <f t="shared" si="41"/>
        <v/>
      </c>
      <c r="AG185" s="227" t="str">
        <f t="shared" si="42"/>
        <v/>
      </c>
      <c r="AH185" s="107"/>
      <c r="AI185" s="207" t="str">
        <f t="shared" si="43"/>
        <v/>
      </c>
      <c r="AJ185" s="107"/>
      <c r="AK185" s="207" t="str">
        <f t="shared" si="44"/>
        <v/>
      </c>
      <c r="AL185" s="107"/>
      <c r="AM185" s="107"/>
      <c r="AN185" s="207" t="str">
        <f t="shared" si="45"/>
        <v/>
      </c>
      <c r="AO185" s="107"/>
      <c r="AP185" s="207" t="str">
        <f t="shared" si="46"/>
        <v/>
      </c>
      <c r="AQ185" s="107"/>
      <c r="AR185" s="107"/>
      <c r="AS185" s="207" t="str">
        <f t="shared" si="47"/>
        <v/>
      </c>
      <c r="AT185" s="108"/>
      <c r="AU185" s="108"/>
      <c r="AV185" s="108"/>
      <c r="AW185" s="108"/>
      <c r="AX185" s="108"/>
      <c r="AY185" s="108"/>
      <c r="AZ185" s="108"/>
      <c r="BA185" s="108"/>
      <c r="BB185" s="109"/>
      <c r="BC185" s="109"/>
      <c r="BD185" s="109"/>
      <c r="BE185" s="119"/>
      <c r="BF185" s="119"/>
      <c r="BG185" s="119"/>
      <c r="BH185" s="119"/>
    </row>
    <row r="186" spans="1:60" s="76" customFormat="1" collapsed="1" x14ac:dyDescent="0.2">
      <c r="A186" s="124"/>
      <c r="B186" s="207" t="str">
        <f t="shared" si="36"/>
        <v/>
      </c>
      <c r="C186" s="73"/>
      <c r="D186" s="228"/>
      <c r="E186" s="229"/>
      <c r="F186" s="229"/>
      <c r="G186" s="229"/>
      <c r="H186" s="229"/>
      <c r="I186" s="229"/>
      <c r="J186" s="229"/>
      <c r="K186" s="229"/>
      <c r="L186" s="229"/>
      <c r="M186" s="229"/>
      <c r="N186" s="229"/>
      <c r="O186" s="230"/>
      <c r="P186" s="104"/>
      <c r="Q186" s="104"/>
      <c r="R186" s="104"/>
      <c r="S186" s="130" t="str">
        <f t="shared" si="37"/>
        <v/>
      </c>
      <c r="T186" s="104"/>
      <c r="U186" s="231"/>
      <c r="V186" s="232"/>
      <c r="W186" s="207" t="str">
        <f t="shared" si="38"/>
        <v/>
      </c>
      <c r="X186" s="295"/>
      <c r="Y186" s="233"/>
      <c r="Z186" s="207" t="str">
        <f t="shared" si="39"/>
        <v/>
      </c>
      <c r="AA186" s="107"/>
      <c r="AB186" s="207" t="str">
        <f t="shared" si="40"/>
        <v/>
      </c>
      <c r="AC186"/>
      <c r="AD186" s="71"/>
      <c r="AE186" s="107"/>
      <c r="AF186" s="207" t="str">
        <f t="shared" si="41"/>
        <v/>
      </c>
      <c r="AG186" s="227" t="str">
        <f t="shared" si="42"/>
        <v/>
      </c>
      <c r="AH186" s="107"/>
      <c r="AI186" s="207" t="str">
        <f t="shared" si="43"/>
        <v/>
      </c>
      <c r="AJ186" s="107"/>
      <c r="AK186" s="207" t="str">
        <f t="shared" si="44"/>
        <v/>
      </c>
      <c r="AL186" s="107"/>
      <c r="AM186" s="107"/>
      <c r="AN186" s="207" t="str">
        <f t="shared" si="45"/>
        <v/>
      </c>
      <c r="AO186" s="107"/>
      <c r="AP186" s="207" t="str">
        <f t="shared" si="46"/>
        <v/>
      </c>
      <c r="AQ186" s="107"/>
      <c r="AR186" s="107"/>
      <c r="AS186" s="207" t="str">
        <f t="shared" si="47"/>
        <v/>
      </c>
      <c r="AT186" s="108"/>
      <c r="AU186" s="108"/>
      <c r="AV186" s="108"/>
      <c r="AW186" s="108"/>
      <c r="AX186" s="108"/>
      <c r="AY186" s="108"/>
      <c r="AZ186" s="108"/>
      <c r="BA186" s="108"/>
      <c r="BB186" s="109"/>
      <c r="BC186" s="109"/>
      <c r="BD186" s="109"/>
      <c r="BE186" s="119"/>
      <c r="BF186" s="119"/>
      <c r="BG186" s="119"/>
      <c r="BH186" s="119"/>
    </row>
    <row r="187" spans="1:60" s="76" customFormat="1" collapsed="1" x14ac:dyDescent="0.2">
      <c r="A187" s="124"/>
      <c r="B187" s="207" t="str">
        <f t="shared" si="36"/>
        <v/>
      </c>
      <c r="C187" s="73"/>
      <c r="D187" s="228"/>
      <c r="E187" s="229"/>
      <c r="F187" s="229"/>
      <c r="G187" s="229"/>
      <c r="H187" s="229"/>
      <c r="I187" s="229"/>
      <c r="J187" s="229"/>
      <c r="K187" s="229"/>
      <c r="L187" s="229"/>
      <c r="M187" s="229"/>
      <c r="N187" s="229"/>
      <c r="O187" s="230"/>
      <c r="P187" s="104"/>
      <c r="Q187" s="104"/>
      <c r="R187" s="104"/>
      <c r="S187" s="130" t="str">
        <f t="shared" si="37"/>
        <v/>
      </c>
      <c r="T187" s="104"/>
      <c r="U187" s="231"/>
      <c r="V187" s="232"/>
      <c r="W187" s="207" t="str">
        <f t="shared" si="38"/>
        <v/>
      </c>
      <c r="X187" s="295"/>
      <c r="Y187" s="233"/>
      <c r="Z187" s="207" t="str">
        <f t="shared" si="39"/>
        <v/>
      </c>
      <c r="AA187" s="107"/>
      <c r="AB187" s="207" t="str">
        <f t="shared" si="40"/>
        <v/>
      </c>
      <c r="AC187"/>
      <c r="AD187" s="71"/>
      <c r="AE187" s="107"/>
      <c r="AF187" s="207" t="str">
        <f t="shared" si="41"/>
        <v/>
      </c>
      <c r="AG187" s="227" t="str">
        <f t="shared" si="42"/>
        <v/>
      </c>
      <c r="AH187" s="107"/>
      <c r="AI187" s="207" t="str">
        <f t="shared" si="43"/>
        <v/>
      </c>
      <c r="AJ187" s="107"/>
      <c r="AK187" s="207" t="str">
        <f t="shared" si="44"/>
        <v/>
      </c>
      <c r="AL187" s="107"/>
      <c r="AM187" s="107"/>
      <c r="AN187" s="207" t="str">
        <f t="shared" si="45"/>
        <v/>
      </c>
      <c r="AO187" s="107"/>
      <c r="AP187" s="207" t="str">
        <f t="shared" si="46"/>
        <v/>
      </c>
      <c r="AQ187" s="107"/>
      <c r="AR187" s="107"/>
      <c r="AS187" s="207" t="str">
        <f t="shared" si="47"/>
        <v/>
      </c>
      <c r="AT187" s="108"/>
      <c r="AU187" s="108"/>
      <c r="AV187" s="108"/>
      <c r="AW187" s="108"/>
      <c r="AX187" s="108"/>
      <c r="AY187" s="108"/>
      <c r="AZ187" s="108"/>
      <c r="BA187" s="108"/>
      <c r="BB187" s="109"/>
      <c r="BC187" s="109"/>
      <c r="BD187" s="109"/>
      <c r="BE187" s="119"/>
      <c r="BF187" s="119"/>
      <c r="BG187" s="119"/>
      <c r="BH187" s="119"/>
    </row>
    <row r="188" spans="1:60" s="76" customFormat="1" collapsed="1" x14ac:dyDescent="0.2">
      <c r="A188" s="124"/>
      <c r="B188" s="207" t="str">
        <f t="shared" si="36"/>
        <v/>
      </c>
      <c r="C188" s="73"/>
      <c r="D188" s="228"/>
      <c r="E188" s="229"/>
      <c r="F188" s="229"/>
      <c r="G188" s="229"/>
      <c r="H188" s="229"/>
      <c r="I188" s="229"/>
      <c r="J188" s="229"/>
      <c r="K188" s="229"/>
      <c r="L188" s="229"/>
      <c r="M188" s="229"/>
      <c r="N188" s="229"/>
      <c r="O188" s="230"/>
      <c r="P188" s="104"/>
      <c r="Q188" s="104"/>
      <c r="R188" s="104"/>
      <c r="S188" s="130" t="str">
        <f t="shared" si="37"/>
        <v/>
      </c>
      <c r="T188" s="104"/>
      <c r="U188" s="231"/>
      <c r="V188" s="232"/>
      <c r="W188" s="207" t="str">
        <f t="shared" si="38"/>
        <v/>
      </c>
      <c r="X188" s="295"/>
      <c r="Y188" s="233"/>
      <c r="Z188" s="207" t="str">
        <f t="shared" si="39"/>
        <v/>
      </c>
      <c r="AA188" s="107"/>
      <c r="AB188" s="207" t="str">
        <f t="shared" si="40"/>
        <v/>
      </c>
      <c r="AC188"/>
      <c r="AD188" s="71"/>
      <c r="AE188" s="107"/>
      <c r="AF188" s="207" t="str">
        <f t="shared" si="41"/>
        <v/>
      </c>
      <c r="AG188" s="227" t="str">
        <f t="shared" si="42"/>
        <v/>
      </c>
      <c r="AH188" s="107"/>
      <c r="AI188" s="207" t="str">
        <f t="shared" si="43"/>
        <v/>
      </c>
      <c r="AJ188" s="107"/>
      <c r="AK188" s="207" t="str">
        <f t="shared" si="44"/>
        <v/>
      </c>
      <c r="AL188" s="107"/>
      <c r="AM188" s="107"/>
      <c r="AN188" s="207" t="str">
        <f t="shared" si="45"/>
        <v/>
      </c>
      <c r="AO188" s="107"/>
      <c r="AP188" s="207" t="str">
        <f t="shared" si="46"/>
        <v/>
      </c>
      <c r="AQ188" s="107"/>
      <c r="AR188" s="107"/>
      <c r="AS188" s="207" t="str">
        <f t="shared" si="47"/>
        <v/>
      </c>
      <c r="AT188" s="108"/>
      <c r="AU188" s="108"/>
      <c r="AV188" s="108"/>
      <c r="AW188" s="108"/>
      <c r="AX188" s="108"/>
      <c r="AY188" s="108"/>
      <c r="AZ188" s="108"/>
      <c r="BA188" s="108"/>
      <c r="BB188" s="109"/>
      <c r="BC188" s="109"/>
      <c r="BD188" s="109"/>
      <c r="BE188" s="119"/>
      <c r="BF188" s="119"/>
      <c r="BG188" s="119"/>
      <c r="BH188" s="119"/>
    </row>
    <row r="189" spans="1:60" s="76" customFormat="1" collapsed="1" x14ac:dyDescent="0.2">
      <c r="A189" s="124"/>
      <c r="B189" s="207" t="str">
        <f t="shared" si="36"/>
        <v/>
      </c>
      <c r="C189" s="73"/>
      <c r="D189" s="228"/>
      <c r="E189" s="229"/>
      <c r="F189" s="229"/>
      <c r="G189" s="229"/>
      <c r="H189" s="229"/>
      <c r="I189" s="229"/>
      <c r="J189" s="229"/>
      <c r="K189" s="229"/>
      <c r="L189" s="229"/>
      <c r="M189" s="229"/>
      <c r="N189" s="229"/>
      <c r="O189" s="230"/>
      <c r="P189" s="104"/>
      <c r="Q189" s="104"/>
      <c r="R189" s="104"/>
      <c r="S189" s="130" t="str">
        <f t="shared" si="37"/>
        <v/>
      </c>
      <c r="T189" s="104"/>
      <c r="U189" s="231"/>
      <c r="V189" s="232"/>
      <c r="W189" s="207" t="str">
        <f t="shared" si="38"/>
        <v/>
      </c>
      <c r="X189" s="295"/>
      <c r="Y189" s="233"/>
      <c r="Z189" s="207" t="str">
        <f t="shared" si="39"/>
        <v/>
      </c>
      <c r="AA189" s="107"/>
      <c r="AB189" s="207" t="str">
        <f t="shared" si="40"/>
        <v/>
      </c>
      <c r="AC189"/>
      <c r="AD189" s="71"/>
      <c r="AE189" s="107"/>
      <c r="AF189" s="207" t="str">
        <f t="shared" si="41"/>
        <v/>
      </c>
      <c r="AG189" s="227" t="str">
        <f t="shared" si="42"/>
        <v/>
      </c>
      <c r="AH189" s="107"/>
      <c r="AI189" s="207" t="str">
        <f t="shared" si="43"/>
        <v/>
      </c>
      <c r="AJ189" s="107"/>
      <c r="AK189" s="207" t="str">
        <f t="shared" si="44"/>
        <v/>
      </c>
      <c r="AL189" s="107"/>
      <c r="AM189" s="107"/>
      <c r="AN189" s="207" t="str">
        <f t="shared" si="45"/>
        <v/>
      </c>
      <c r="AO189" s="107"/>
      <c r="AP189" s="207" t="str">
        <f t="shared" si="46"/>
        <v/>
      </c>
      <c r="AQ189" s="107"/>
      <c r="AR189" s="107"/>
      <c r="AS189" s="207" t="str">
        <f t="shared" si="47"/>
        <v/>
      </c>
      <c r="AT189" s="108"/>
      <c r="AU189" s="108"/>
      <c r="AV189" s="108"/>
      <c r="AW189" s="108"/>
      <c r="AX189" s="108"/>
      <c r="AY189" s="108"/>
      <c r="AZ189" s="108"/>
      <c r="BA189" s="108"/>
      <c r="BB189" s="109"/>
      <c r="BC189" s="109"/>
      <c r="BD189" s="109"/>
      <c r="BE189" s="119"/>
      <c r="BF189" s="119"/>
      <c r="BG189" s="119"/>
      <c r="BH189" s="119"/>
    </row>
    <row r="190" spans="1:60" s="76" customFormat="1" collapsed="1" x14ac:dyDescent="0.2">
      <c r="A190" s="124"/>
      <c r="B190" s="207" t="str">
        <f t="shared" si="36"/>
        <v/>
      </c>
      <c r="C190" s="73"/>
      <c r="D190" s="228"/>
      <c r="E190" s="229"/>
      <c r="F190" s="229"/>
      <c r="G190" s="229"/>
      <c r="H190" s="229"/>
      <c r="I190" s="229"/>
      <c r="J190" s="229"/>
      <c r="K190" s="229"/>
      <c r="L190" s="229"/>
      <c r="M190" s="229"/>
      <c r="N190" s="229"/>
      <c r="O190" s="230"/>
      <c r="P190" s="104"/>
      <c r="Q190" s="104"/>
      <c r="R190" s="104"/>
      <c r="S190" s="130" t="str">
        <f t="shared" si="37"/>
        <v/>
      </c>
      <c r="T190" s="104"/>
      <c r="U190" s="231"/>
      <c r="V190" s="232"/>
      <c r="W190" s="207" t="str">
        <f t="shared" si="38"/>
        <v/>
      </c>
      <c r="X190" s="295"/>
      <c r="Y190" s="233"/>
      <c r="Z190" s="207" t="str">
        <f t="shared" si="39"/>
        <v/>
      </c>
      <c r="AA190" s="107"/>
      <c r="AB190" s="207" t="str">
        <f t="shared" si="40"/>
        <v/>
      </c>
      <c r="AC190"/>
      <c r="AD190" s="71"/>
      <c r="AE190" s="107"/>
      <c r="AF190" s="207" t="str">
        <f t="shared" si="41"/>
        <v/>
      </c>
      <c r="AG190" s="227" t="str">
        <f t="shared" si="42"/>
        <v/>
      </c>
      <c r="AH190" s="107"/>
      <c r="AI190" s="207" t="str">
        <f t="shared" si="43"/>
        <v/>
      </c>
      <c r="AJ190" s="107"/>
      <c r="AK190" s="207" t="str">
        <f t="shared" si="44"/>
        <v/>
      </c>
      <c r="AL190" s="107"/>
      <c r="AM190" s="107"/>
      <c r="AN190" s="207" t="str">
        <f t="shared" si="45"/>
        <v/>
      </c>
      <c r="AO190" s="107"/>
      <c r="AP190" s="207" t="str">
        <f t="shared" si="46"/>
        <v/>
      </c>
      <c r="AQ190" s="107"/>
      <c r="AR190" s="107"/>
      <c r="AS190" s="207" t="str">
        <f t="shared" si="47"/>
        <v/>
      </c>
      <c r="AT190" s="108"/>
      <c r="AU190" s="108"/>
      <c r="AV190" s="108"/>
      <c r="AW190" s="108"/>
      <c r="AX190" s="108"/>
      <c r="AY190" s="108"/>
      <c r="AZ190" s="108"/>
      <c r="BA190" s="108"/>
      <c r="BB190" s="109"/>
      <c r="BC190" s="109"/>
      <c r="BD190" s="109"/>
      <c r="BE190" s="119"/>
      <c r="BF190" s="119"/>
      <c r="BG190" s="119"/>
      <c r="BH190" s="119"/>
    </row>
    <row r="191" spans="1:60" s="76" customFormat="1" collapsed="1" x14ac:dyDescent="0.2">
      <c r="A191" s="124"/>
      <c r="B191" s="207" t="str">
        <f t="shared" si="36"/>
        <v/>
      </c>
      <c r="C191" s="73"/>
      <c r="D191" s="228"/>
      <c r="E191" s="229"/>
      <c r="F191" s="229"/>
      <c r="G191" s="229"/>
      <c r="H191" s="229"/>
      <c r="I191" s="229"/>
      <c r="J191" s="229"/>
      <c r="K191" s="229"/>
      <c r="L191" s="229"/>
      <c r="M191" s="229"/>
      <c r="N191" s="229"/>
      <c r="O191" s="230"/>
      <c r="P191" s="104"/>
      <c r="Q191" s="104"/>
      <c r="R191" s="104"/>
      <c r="S191" s="130" t="str">
        <f t="shared" si="37"/>
        <v/>
      </c>
      <c r="T191" s="104"/>
      <c r="U191" s="231"/>
      <c r="V191" s="232"/>
      <c r="W191" s="207" t="str">
        <f t="shared" si="38"/>
        <v/>
      </c>
      <c r="X191" s="295"/>
      <c r="Y191" s="233"/>
      <c r="Z191" s="207" t="str">
        <f t="shared" si="39"/>
        <v/>
      </c>
      <c r="AA191" s="107"/>
      <c r="AB191" s="207" t="str">
        <f t="shared" si="40"/>
        <v/>
      </c>
      <c r="AC191"/>
      <c r="AD191" s="71"/>
      <c r="AE191" s="107"/>
      <c r="AF191" s="207" t="str">
        <f t="shared" si="41"/>
        <v/>
      </c>
      <c r="AG191" s="227" t="str">
        <f t="shared" si="42"/>
        <v/>
      </c>
      <c r="AH191" s="107"/>
      <c r="AI191" s="207" t="str">
        <f t="shared" si="43"/>
        <v/>
      </c>
      <c r="AJ191" s="107"/>
      <c r="AK191" s="207" t="str">
        <f t="shared" si="44"/>
        <v/>
      </c>
      <c r="AL191" s="107"/>
      <c r="AM191" s="107"/>
      <c r="AN191" s="207" t="str">
        <f t="shared" si="45"/>
        <v/>
      </c>
      <c r="AO191" s="107"/>
      <c r="AP191" s="207" t="str">
        <f t="shared" si="46"/>
        <v/>
      </c>
      <c r="AQ191" s="107"/>
      <c r="AR191" s="107"/>
      <c r="AS191" s="207" t="str">
        <f t="shared" si="47"/>
        <v/>
      </c>
      <c r="AT191" s="108"/>
      <c r="AU191" s="108"/>
      <c r="AV191" s="108"/>
      <c r="AW191" s="108"/>
      <c r="AX191" s="108"/>
      <c r="AY191" s="108"/>
      <c r="AZ191" s="108"/>
      <c r="BA191" s="108"/>
      <c r="BB191" s="109"/>
      <c r="BC191" s="109"/>
      <c r="BD191" s="109"/>
      <c r="BE191" s="119"/>
      <c r="BF191" s="119"/>
      <c r="BG191" s="119"/>
      <c r="BH191" s="119"/>
    </row>
    <row r="192" spans="1:60" s="76" customFormat="1" collapsed="1" x14ac:dyDescent="0.2">
      <c r="A192" s="124"/>
      <c r="B192" s="207" t="str">
        <f t="shared" si="36"/>
        <v/>
      </c>
      <c r="C192" s="73"/>
      <c r="D192" s="228"/>
      <c r="E192" s="229"/>
      <c r="F192" s="229"/>
      <c r="G192" s="229"/>
      <c r="H192" s="229"/>
      <c r="I192" s="229"/>
      <c r="J192" s="229"/>
      <c r="K192" s="229"/>
      <c r="L192" s="229"/>
      <c r="M192" s="229"/>
      <c r="N192" s="229"/>
      <c r="O192" s="230"/>
      <c r="P192" s="104"/>
      <c r="Q192" s="104"/>
      <c r="R192" s="104"/>
      <c r="S192" s="130" t="str">
        <f t="shared" si="37"/>
        <v/>
      </c>
      <c r="T192" s="104"/>
      <c r="U192" s="231"/>
      <c r="V192" s="232"/>
      <c r="W192" s="207" t="str">
        <f t="shared" si="38"/>
        <v/>
      </c>
      <c r="X192" s="295"/>
      <c r="Y192" s="233"/>
      <c r="Z192" s="207" t="str">
        <f t="shared" si="39"/>
        <v/>
      </c>
      <c r="AA192" s="107"/>
      <c r="AB192" s="207" t="str">
        <f t="shared" si="40"/>
        <v/>
      </c>
      <c r="AC192"/>
      <c r="AD192" s="71"/>
      <c r="AE192" s="107"/>
      <c r="AF192" s="207" t="str">
        <f t="shared" si="41"/>
        <v/>
      </c>
      <c r="AG192" s="227" t="str">
        <f t="shared" si="42"/>
        <v/>
      </c>
      <c r="AH192" s="107"/>
      <c r="AI192" s="207" t="str">
        <f t="shared" si="43"/>
        <v/>
      </c>
      <c r="AJ192" s="107"/>
      <c r="AK192" s="207" t="str">
        <f t="shared" si="44"/>
        <v/>
      </c>
      <c r="AL192" s="107"/>
      <c r="AM192" s="107"/>
      <c r="AN192" s="207" t="str">
        <f t="shared" si="45"/>
        <v/>
      </c>
      <c r="AO192" s="107"/>
      <c r="AP192" s="207" t="str">
        <f t="shared" si="46"/>
        <v/>
      </c>
      <c r="AQ192" s="107"/>
      <c r="AR192" s="107"/>
      <c r="AS192" s="207" t="str">
        <f t="shared" si="47"/>
        <v/>
      </c>
      <c r="AT192" s="108"/>
      <c r="AU192" s="108"/>
      <c r="AV192" s="108"/>
      <c r="AW192" s="108"/>
      <c r="AX192" s="108"/>
      <c r="AY192" s="108"/>
      <c r="AZ192" s="108"/>
      <c r="BA192" s="108"/>
      <c r="BB192" s="109"/>
      <c r="BC192" s="109"/>
      <c r="BD192" s="109"/>
      <c r="BE192" s="119"/>
      <c r="BF192" s="119"/>
      <c r="BG192" s="119"/>
      <c r="BH192" s="119"/>
    </row>
    <row r="193" spans="1:60" s="76" customFormat="1" collapsed="1" x14ac:dyDescent="0.2">
      <c r="A193" s="124"/>
      <c r="B193" s="207" t="str">
        <f t="shared" si="36"/>
        <v/>
      </c>
      <c r="C193" s="73"/>
      <c r="D193" s="228"/>
      <c r="E193" s="229"/>
      <c r="F193" s="229"/>
      <c r="G193" s="229"/>
      <c r="H193" s="229"/>
      <c r="I193" s="229"/>
      <c r="J193" s="229"/>
      <c r="K193" s="229"/>
      <c r="L193" s="229"/>
      <c r="M193" s="229"/>
      <c r="N193" s="229"/>
      <c r="O193" s="230"/>
      <c r="P193" s="104"/>
      <c r="Q193" s="104"/>
      <c r="R193" s="104"/>
      <c r="S193" s="130" t="str">
        <f t="shared" si="37"/>
        <v/>
      </c>
      <c r="T193" s="104"/>
      <c r="U193" s="231"/>
      <c r="V193" s="232"/>
      <c r="W193" s="207" t="str">
        <f t="shared" si="38"/>
        <v/>
      </c>
      <c r="X193" s="295"/>
      <c r="Y193" s="233"/>
      <c r="Z193" s="207" t="str">
        <f t="shared" si="39"/>
        <v/>
      </c>
      <c r="AA193" s="107"/>
      <c r="AB193" s="207" t="str">
        <f t="shared" si="40"/>
        <v/>
      </c>
      <c r="AC193"/>
      <c r="AD193" s="71"/>
      <c r="AE193" s="107"/>
      <c r="AF193" s="207" t="str">
        <f t="shared" si="41"/>
        <v/>
      </c>
      <c r="AG193" s="227" t="str">
        <f t="shared" si="42"/>
        <v/>
      </c>
      <c r="AH193" s="107"/>
      <c r="AI193" s="207" t="str">
        <f t="shared" si="43"/>
        <v/>
      </c>
      <c r="AJ193" s="107"/>
      <c r="AK193" s="207" t="str">
        <f t="shared" si="44"/>
        <v/>
      </c>
      <c r="AL193" s="107"/>
      <c r="AM193" s="107"/>
      <c r="AN193" s="207" t="str">
        <f t="shared" si="45"/>
        <v/>
      </c>
      <c r="AO193" s="107"/>
      <c r="AP193" s="207" t="str">
        <f t="shared" si="46"/>
        <v/>
      </c>
      <c r="AQ193" s="107"/>
      <c r="AR193" s="107"/>
      <c r="AS193" s="207" t="str">
        <f t="shared" si="47"/>
        <v/>
      </c>
      <c r="AT193" s="108"/>
      <c r="AU193" s="108"/>
      <c r="AV193" s="108"/>
      <c r="AW193" s="108"/>
      <c r="AX193" s="108"/>
      <c r="AY193" s="108"/>
      <c r="AZ193" s="108"/>
      <c r="BA193" s="108"/>
      <c r="BB193" s="109"/>
      <c r="BC193" s="109"/>
      <c r="BD193" s="109"/>
      <c r="BE193" s="119"/>
      <c r="BF193" s="119"/>
      <c r="BG193" s="119"/>
      <c r="BH193" s="119"/>
    </row>
    <row r="194" spans="1:60" s="76" customFormat="1" collapsed="1" x14ac:dyDescent="0.2">
      <c r="A194" s="124"/>
      <c r="B194" s="207" t="str">
        <f t="shared" si="36"/>
        <v/>
      </c>
      <c r="C194" s="73"/>
      <c r="D194" s="228"/>
      <c r="E194" s="229"/>
      <c r="F194" s="229"/>
      <c r="G194" s="229"/>
      <c r="H194" s="229"/>
      <c r="I194" s="229"/>
      <c r="J194" s="229"/>
      <c r="K194" s="229"/>
      <c r="L194" s="229"/>
      <c r="M194" s="229"/>
      <c r="N194" s="229"/>
      <c r="O194" s="230"/>
      <c r="P194" s="104"/>
      <c r="Q194" s="104"/>
      <c r="R194" s="104"/>
      <c r="S194" s="130" t="str">
        <f t="shared" si="37"/>
        <v/>
      </c>
      <c r="T194" s="104"/>
      <c r="U194" s="231"/>
      <c r="V194" s="232"/>
      <c r="W194" s="207" t="str">
        <f t="shared" si="38"/>
        <v/>
      </c>
      <c r="X194" s="295"/>
      <c r="Y194" s="233"/>
      <c r="Z194" s="207" t="str">
        <f t="shared" si="39"/>
        <v/>
      </c>
      <c r="AA194" s="107"/>
      <c r="AB194" s="207" t="str">
        <f t="shared" si="40"/>
        <v/>
      </c>
      <c r="AC194"/>
      <c r="AD194" s="71"/>
      <c r="AE194" s="107"/>
      <c r="AF194" s="207" t="str">
        <f t="shared" si="41"/>
        <v/>
      </c>
      <c r="AG194" s="227" t="str">
        <f t="shared" si="42"/>
        <v/>
      </c>
      <c r="AH194" s="107"/>
      <c r="AI194" s="207" t="str">
        <f t="shared" si="43"/>
        <v/>
      </c>
      <c r="AJ194" s="107"/>
      <c r="AK194" s="207" t="str">
        <f t="shared" si="44"/>
        <v/>
      </c>
      <c r="AL194" s="107"/>
      <c r="AM194" s="107"/>
      <c r="AN194" s="207" t="str">
        <f t="shared" si="45"/>
        <v/>
      </c>
      <c r="AO194" s="107"/>
      <c r="AP194" s="207" t="str">
        <f t="shared" si="46"/>
        <v/>
      </c>
      <c r="AQ194" s="107"/>
      <c r="AR194" s="107"/>
      <c r="AS194" s="207" t="str">
        <f t="shared" si="47"/>
        <v/>
      </c>
      <c r="AT194" s="108"/>
      <c r="AU194" s="108"/>
      <c r="AV194" s="108"/>
      <c r="AW194" s="108"/>
      <c r="AX194" s="108"/>
      <c r="AY194" s="108"/>
      <c r="AZ194" s="108"/>
      <c r="BA194" s="108"/>
      <c r="BB194" s="109"/>
      <c r="BC194" s="109"/>
      <c r="BD194" s="109"/>
      <c r="BE194" s="119"/>
      <c r="BF194" s="119"/>
      <c r="BG194" s="119"/>
      <c r="BH194" s="119"/>
    </row>
    <row r="195" spans="1:60" s="76" customFormat="1" collapsed="1" x14ac:dyDescent="0.2">
      <c r="A195" s="124"/>
      <c r="B195" s="207" t="str">
        <f t="shared" si="36"/>
        <v/>
      </c>
      <c r="C195" s="73"/>
      <c r="D195" s="228"/>
      <c r="E195" s="229"/>
      <c r="F195" s="229"/>
      <c r="G195" s="229"/>
      <c r="H195" s="229"/>
      <c r="I195" s="229"/>
      <c r="J195" s="229"/>
      <c r="K195" s="229"/>
      <c r="L195" s="229"/>
      <c r="M195" s="229"/>
      <c r="N195" s="229"/>
      <c r="O195" s="230"/>
      <c r="P195" s="104"/>
      <c r="Q195" s="104"/>
      <c r="R195" s="104"/>
      <c r="S195" s="130" t="str">
        <f t="shared" si="37"/>
        <v/>
      </c>
      <c r="T195" s="104"/>
      <c r="U195" s="231"/>
      <c r="V195" s="232"/>
      <c r="W195" s="207" t="str">
        <f t="shared" si="38"/>
        <v/>
      </c>
      <c r="X195" s="295"/>
      <c r="Y195" s="233"/>
      <c r="Z195" s="207" t="str">
        <f t="shared" si="39"/>
        <v/>
      </c>
      <c r="AA195" s="107"/>
      <c r="AB195" s="207" t="str">
        <f t="shared" si="40"/>
        <v/>
      </c>
      <c r="AC195"/>
      <c r="AD195" s="71"/>
      <c r="AE195" s="107"/>
      <c r="AF195" s="207" t="str">
        <f t="shared" si="41"/>
        <v/>
      </c>
      <c r="AG195" s="227" t="str">
        <f t="shared" si="42"/>
        <v/>
      </c>
      <c r="AH195" s="107"/>
      <c r="AI195" s="207" t="str">
        <f t="shared" si="43"/>
        <v/>
      </c>
      <c r="AJ195" s="107"/>
      <c r="AK195" s="207" t="str">
        <f t="shared" si="44"/>
        <v/>
      </c>
      <c r="AL195" s="107"/>
      <c r="AM195" s="107"/>
      <c r="AN195" s="207" t="str">
        <f t="shared" si="45"/>
        <v/>
      </c>
      <c r="AO195" s="107"/>
      <c r="AP195" s="207" t="str">
        <f t="shared" si="46"/>
        <v/>
      </c>
      <c r="AQ195" s="107"/>
      <c r="AR195" s="107"/>
      <c r="AS195" s="207" t="str">
        <f t="shared" si="47"/>
        <v/>
      </c>
      <c r="AT195" s="108"/>
      <c r="AU195" s="108"/>
      <c r="AV195" s="108"/>
      <c r="AW195" s="108"/>
      <c r="AX195" s="108"/>
      <c r="AY195" s="108"/>
      <c r="AZ195" s="108"/>
      <c r="BA195" s="108"/>
      <c r="BB195" s="109"/>
      <c r="BC195" s="109"/>
      <c r="BD195" s="109"/>
      <c r="BE195" s="119"/>
      <c r="BF195" s="119"/>
      <c r="BG195" s="119"/>
      <c r="BH195" s="119"/>
    </row>
    <row r="196" spans="1:60" s="76" customFormat="1" collapsed="1" x14ac:dyDescent="0.2">
      <c r="A196" s="124"/>
      <c r="B196" s="207" t="str">
        <f t="shared" si="36"/>
        <v/>
      </c>
      <c r="C196" s="73"/>
      <c r="D196" s="228"/>
      <c r="E196" s="229"/>
      <c r="F196" s="229"/>
      <c r="G196" s="229"/>
      <c r="H196" s="229"/>
      <c r="I196" s="229"/>
      <c r="J196" s="229"/>
      <c r="K196" s="229"/>
      <c r="L196" s="229"/>
      <c r="M196" s="229"/>
      <c r="N196" s="229"/>
      <c r="O196" s="230"/>
      <c r="P196" s="104"/>
      <c r="Q196" s="104"/>
      <c r="R196" s="104"/>
      <c r="S196" s="130" t="str">
        <f t="shared" si="37"/>
        <v/>
      </c>
      <c r="T196" s="104"/>
      <c r="U196" s="231"/>
      <c r="V196" s="232"/>
      <c r="W196" s="207" t="str">
        <f t="shared" si="38"/>
        <v/>
      </c>
      <c r="X196" s="295"/>
      <c r="Y196" s="233"/>
      <c r="Z196" s="207" t="str">
        <f t="shared" si="39"/>
        <v/>
      </c>
      <c r="AA196" s="107"/>
      <c r="AB196" s="207" t="str">
        <f t="shared" si="40"/>
        <v/>
      </c>
      <c r="AC196"/>
      <c r="AD196" s="71"/>
      <c r="AE196" s="107"/>
      <c r="AF196" s="207" t="str">
        <f t="shared" si="41"/>
        <v/>
      </c>
      <c r="AG196" s="227" t="str">
        <f t="shared" si="42"/>
        <v/>
      </c>
      <c r="AH196" s="107"/>
      <c r="AI196" s="207" t="str">
        <f t="shared" si="43"/>
        <v/>
      </c>
      <c r="AJ196" s="107"/>
      <c r="AK196" s="207" t="str">
        <f t="shared" si="44"/>
        <v/>
      </c>
      <c r="AL196" s="107"/>
      <c r="AM196" s="107"/>
      <c r="AN196" s="207" t="str">
        <f t="shared" si="45"/>
        <v/>
      </c>
      <c r="AO196" s="107"/>
      <c r="AP196" s="207" t="str">
        <f t="shared" si="46"/>
        <v/>
      </c>
      <c r="AQ196" s="107"/>
      <c r="AR196" s="107"/>
      <c r="AS196" s="207" t="str">
        <f t="shared" si="47"/>
        <v/>
      </c>
      <c r="AT196" s="108"/>
      <c r="AU196" s="108"/>
      <c r="AV196" s="108"/>
      <c r="AW196" s="108"/>
      <c r="AX196" s="108"/>
      <c r="AY196" s="108"/>
      <c r="AZ196" s="108"/>
      <c r="BA196" s="108"/>
      <c r="BB196" s="109"/>
      <c r="BC196" s="109"/>
      <c r="BD196" s="109"/>
      <c r="BE196" s="119"/>
      <c r="BF196" s="119"/>
      <c r="BG196" s="119"/>
      <c r="BH196" s="119"/>
    </row>
    <row r="197" spans="1:60" s="76" customFormat="1" collapsed="1" x14ac:dyDescent="0.2">
      <c r="A197" s="124"/>
      <c r="B197" s="207" t="str">
        <f t="shared" si="36"/>
        <v/>
      </c>
      <c r="C197" s="73"/>
      <c r="D197" s="228"/>
      <c r="E197" s="229"/>
      <c r="F197" s="229"/>
      <c r="G197" s="229"/>
      <c r="H197" s="229"/>
      <c r="I197" s="229"/>
      <c r="J197" s="229"/>
      <c r="K197" s="229"/>
      <c r="L197" s="229"/>
      <c r="M197" s="229"/>
      <c r="N197" s="229"/>
      <c r="O197" s="230"/>
      <c r="P197" s="104"/>
      <c r="Q197" s="104"/>
      <c r="R197" s="104"/>
      <c r="S197" s="130" t="str">
        <f t="shared" si="37"/>
        <v/>
      </c>
      <c r="T197" s="104"/>
      <c r="U197" s="231"/>
      <c r="V197" s="232"/>
      <c r="W197" s="207" t="str">
        <f t="shared" si="38"/>
        <v/>
      </c>
      <c r="X197" s="295"/>
      <c r="Y197" s="233"/>
      <c r="Z197" s="207" t="str">
        <f t="shared" si="39"/>
        <v/>
      </c>
      <c r="AA197" s="107"/>
      <c r="AB197" s="207" t="str">
        <f t="shared" si="40"/>
        <v/>
      </c>
      <c r="AC197"/>
      <c r="AD197" s="71"/>
      <c r="AE197" s="107"/>
      <c r="AF197" s="207" t="str">
        <f t="shared" si="41"/>
        <v/>
      </c>
      <c r="AG197" s="227" t="str">
        <f t="shared" si="42"/>
        <v/>
      </c>
      <c r="AH197" s="107"/>
      <c r="AI197" s="207" t="str">
        <f t="shared" si="43"/>
        <v/>
      </c>
      <c r="AJ197" s="107"/>
      <c r="AK197" s="207" t="str">
        <f t="shared" si="44"/>
        <v/>
      </c>
      <c r="AL197" s="107"/>
      <c r="AM197" s="107"/>
      <c r="AN197" s="207" t="str">
        <f t="shared" si="45"/>
        <v/>
      </c>
      <c r="AO197" s="107"/>
      <c r="AP197" s="207" t="str">
        <f t="shared" si="46"/>
        <v/>
      </c>
      <c r="AQ197" s="107"/>
      <c r="AR197" s="107"/>
      <c r="AS197" s="207" t="str">
        <f t="shared" si="47"/>
        <v/>
      </c>
      <c r="AT197" s="108"/>
      <c r="AU197" s="108"/>
      <c r="AV197" s="108"/>
      <c r="AW197" s="108"/>
      <c r="AX197" s="108"/>
      <c r="AY197" s="108"/>
      <c r="AZ197" s="108"/>
      <c r="BA197" s="108"/>
      <c r="BB197" s="109"/>
      <c r="BC197" s="109"/>
      <c r="BD197" s="109"/>
      <c r="BE197" s="119"/>
      <c r="BF197" s="119"/>
      <c r="BG197" s="119"/>
      <c r="BH197" s="119"/>
    </row>
    <row r="198" spans="1:60" s="76" customFormat="1" collapsed="1" x14ac:dyDescent="0.2">
      <c r="A198" s="124"/>
      <c r="B198" s="207" t="str">
        <f t="shared" si="36"/>
        <v/>
      </c>
      <c r="C198" s="73"/>
      <c r="D198" s="228"/>
      <c r="E198" s="229"/>
      <c r="F198" s="229"/>
      <c r="G198" s="229"/>
      <c r="H198" s="229"/>
      <c r="I198" s="229"/>
      <c r="J198" s="229"/>
      <c r="K198" s="229"/>
      <c r="L198" s="229"/>
      <c r="M198" s="229"/>
      <c r="N198" s="229"/>
      <c r="O198" s="230"/>
      <c r="P198" s="104"/>
      <c r="Q198" s="104"/>
      <c r="R198" s="104"/>
      <c r="S198" s="130" t="str">
        <f t="shared" si="37"/>
        <v/>
      </c>
      <c r="T198" s="104"/>
      <c r="U198" s="231"/>
      <c r="V198" s="232"/>
      <c r="W198" s="207" t="str">
        <f t="shared" si="38"/>
        <v/>
      </c>
      <c r="X198" s="295"/>
      <c r="Y198" s="233"/>
      <c r="Z198" s="207" t="str">
        <f t="shared" si="39"/>
        <v/>
      </c>
      <c r="AA198" s="107"/>
      <c r="AB198" s="207" t="str">
        <f t="shared" si="40"/>
        <v/>
      </c>
      <c r="AC198"/>
      <c r="AD198" s="71"/>
      <c r="AE198" s="107"/>
      <c r="AF198" s="207" t="str">
        <f t="shared" si="41"/>
        <v/>
      </c>
      <c r="AG198" s="227" t="str">
        <f t="shared" si="42"/>
        <v/>
      </c>
      <c r="AH198" s="107"/>
      <c r="AI198" s="207" t="str">
        <f t="shared" si="43"/>
        <v/>
      </c>
      <c r="AJ198" s="107"/>
      <c r="AK198" s="207" t="str">
        <f t="shared" si="44"/>
        <v/>
      </c>
      <c r="AL198" s="107"/>
      <c r="AM198" s="107"/>
      <c r="AN198" s="207" t="str">
        <f t="shared" si="45"/>
        <v/>
      </c>
      <c r="AO198" s="107"/>
      <c r="AP198" s="207" t="str">
        <f t="shared" si="46"/>
        <v/>
      </c>
      <c r="AQ198" s="107"/>
      <c r="AR198" s="107"/>
      <c r="AS198" s="207" t="str">
        <f t="shared" si="47"/>
        <v/>
      </c>
      <c r="AT198" s="108"/>
      <c r="AU198" s="108"/>
      <c r="AV198" s="108"/>
      <c r="AW198" s="108"/>
      <c r="AX198" s="108"/>
      <c r="AY198" s="108"/>
      <c r="AZ198" s="108"/>
      <c r="BA198" s="108"/>
      <c r="BB198" s="109"/>
      <c r="BC198" s="109"/>
      <c r="BD198" s="109"/>
      <c r="BE198" s="119"/>
      <c r="BF198" s="119"/>
      <c r="BG198" s="119"/>
      <c r="BH198" s="119"/>
    </row>
    <row r="199" spans="1:60" s="76" customFormat="1" collapsed="1" x14ac:dyDescent="0.2">
      <c r="A199" s="124"/>
      <c r="B199" s="207" t="str">
        <f t="shared" ref="B199:B262" si="48">IF(C199="","",(VLOOKUP(C199,Generic_Road_Names_Table_Array,2,FALSE)))</f>
        <v/>
      </c>
      <c r="C199" s="73"/>
      <c r="D199" s="228"/>
      <c r="E199" s="229"/>
      <c r="F199" s="229"/>
      <c r="G199" s="229"/>
      <c r="H199" s="229"/>
      <c r="I199" s="229"/>
      <c r="J199" s="229"/>
      <c r="K199" s="229"/>
      <c r="L199" s="229"/>
      <c r="M199" s="229"/>
      <c r="N199" s="229"/>
      <c r="O199" s="230"/>
      <c r="P199" s="104"/>
      <c r="Q199" s="104"/>
      <c r="R199" s="104"/>
      <c r="S199" s="130" t="str">
        <f t="shared" ref="S199:S262" si="49">IF(R199="","",(VLOOKUP(R199,Generic_Length_Adjustment_Reason_Table_Array,2,FALSE)))</f>
        <v/>
      </c>
      <c r="T199" s="104"/>
      <c r="U199" s="231"/>
      <c r="V199" s="232"/>
      <c r="W199" s="207" t="str">
        <f t="shared" ref="W199:W262" si="50">IF(V199="","",(VLOOKUP(V199,Generic_Side_Table_Array,2,FALSE)))</f>
        <v/>
      </c>
      <c r="X199" s="295"/>
      <c r="Y199" s="233"/>
      <c r="Z199" s="207" t="str">
        <f t="shared" ref="Z199:Z262" si="51">IF(Y199="","",VLOOKUP(Y199,Markings_Marking_Type_Table_Array,2,FALSE))</f>
        <v/>
      </c>
      <c r="AA199" s="107"/>
      <c r="AB199" s="207" t="str">
        <f t="shared" ref="AB199:AB262" si="52">IF(AA199="","",VLOOKUP(AA199,Markings_Marking_Colour_Table_Array,2,FALSE))</f>
        <v/>
      </c>
      <c r="AC199"/>
      <c r="AD199" s="71"/>
      <c r="AE199" s="107"/>
      <c r="AF199" s="207" t="str">
        <f t="shared" ref="AF199:AF262" si="53">IF(AE199="","",VLOOKUP(AE199,Markings_Paint_Make_Table_Array,2,FALSE))</f>
        <v/>
      </c>
      <c r="AG199" s="227" t="str">
        <f t="shared" ref="AG199:AG262" si="54">IF(AF199="","",VLOOKUP(AF199,Markings_Paint_Make_Refernce_Only_Table_Array,2,FALSE))</f>
        <v/>
      </c>
      <c r="AH199" s="107"/>
      <c r="AI199" s="207" t="str">
        <f t="shared" ref="AI199:AI262" si="55">IF(AH199="","",VLOOKUP(AH199,Markings_Paint_Brand_Name_Table_Array,2,FALSE))</f>
        <v/>
      </c>
      <c r="AJ199" s="107"/>
      <c r="AK199" s="207" t="str">
        <f t="shared" ref="AK199:AK262" si="56">IF(AJ199="","",VLOOKUP(AJ199,Markings_Reflectorised_Table_Array,2,FALSE))</f>
        <v/>
      </c>
      <c r="AL199" s="107"/>
      <c r="AM199" s="107"/>
      <c r="AN199" s="207" t="str">
        <f t="shared" ref="AN199:AN262" si="57">IF(AM199="","",VLOOKUP(AM199,Markings_Paint_Apply_Type_Table_Array,2,FALSE))</f>
        <v/>
      </c>
      <c r="AO199" s="107"/>
      <c r="AP199" s="207" t="str">
        <f t="shared" ref="AP199:AP262" si="58">IF(AO199="","",VLOOKUP(AO199,Markings_Marking_Attach_Table_Array,2,FALSE))</f>
        <v/>
      </c>
      <c r="AQ199" s="107"/>
      <c r="AR199" s="107"/>
      <c r="AS199" s="207" t="str">
        <f t="shared" ref="AS199:AS262" si="59">IF(AR199="","",VLOOKUP(AR199,Markings_Marking_Material_Table_Array,2,FALSE))</f>
        <v/>
      </c>
      <c r="AT199" s="108"/>
      <c r="AU199" s="108"/>
      <c r="AV199" s="108"/>
      <c r="AW199" s="108"/>
      <c r="AX199" s="108"/>
      <c r="AY199" s="108"/>
      <c r="AZ199" s="108"/>
      <c r="BA199" s="108"/>
      <c r="BB199" s="109"/>
      <c r="BC199" s="109"/>
      <c r="BD199" s="109"/>
      <c r="BE199" s="119"/>
      <c r="BF199" s="119"/>
      <c r="BG199" s="119"/>
      <c r="BH199" s="119"/>
    </row>
    <row r="200" spans="1:60" s="76" customFormat="1" collapsed="1" x14ac:dyDescent="0.2">
      <c r="A200" s="124"/>
      <c r="B200" s="207" t="str">
        <f t="shared" si="48"/>
        <v/>
      </c>
      <c r="C200" s="73"/>
      <c r="D200" s="228"/>
      <c r="E200" s="229"/>
      <c r="F200" s="229"/>
      <c r="G200" s="229"/>
      <c r="H200" s="229"/>
      <c r="I200" s="229"/>
      <c r="J200" s="229"/>
      <c r="K200" s="229"/>
      <c r="L200" s="229"/>
      <c r="M200" s="229"/>
      <c r="N200" s="229"/>
      <c r="O200" s="230"/>
      <c r="P200" s="104"/>
      <c r="Q200" s="104"/>
      <c r="R200" s="104"/>
      <c r="S200" s="130" t="str">
        <f t="shared" si="49"/>
        <v/>
      </c>
      <c r="T200" s="104"/>
      <c r="U200" s="231"/>
      <c r="V200" s="232"/>
      <c r="W200" s="207" t="str">
        <f t="shared" si="50"/>
        <v/>
      </c>
      <c r="X200" s="295"/>
      <c r="Y200" s="233"/>
      <c r="Z200" s="207" t="str">
        <f t="shared" si="51"/>
        <v/>
      </c>
      <c r="AA200" s="107"/>
      <c r="AB200" s="207" t="str">
        <f t="shared" si="52"/>
        <v/>
      </c>
      <c r="AC200"/>
      <c r="AD200" s="71"/>
      <c r="AE200" s="107"/>
      <c r="AF200" s="207" t="str">
        <f t="shared" si="53"/>
        <v/>
      </c>
      <c r="AG200" s="227" t="str">
        <f t="shared" si="54"/>
        <v/>
      </c>
      <c r="AH200" s="107"/>
      <c r="AI200" s="207" t="str">
        <f t="shared" si="55"/>
        <v/>
      </c>
      <c r="AJ200" s="107"/>
      <c r="AK200" s="207" t="str">
        <f t="shared" si="56"/>
        <v/>
      </c>
      <c r="AL200" s="107"/>
      <c r="AM200" s="107"/>
      <c r="AN200" s="207" t="str">
        <f t="shared" si="57"/>
        <v/>
      </c>
      <c r="AO200" s="107"/>
      <c r="AP200" s="207" t="str">
        <f t="shared" si="58"/>
        <v/>
      </c>
      <c r="AQ200" s="107"/>
      <c r="AR200" s="107"/>
      <c r="AS200" s="207" t="str">
        <f t="shared" si="59"/>
        <v/>
      </c>
      <c r="AT200" s="108"/>
      <c r="AU200" s="108"/>
      <c r="AV200" s="108"/>
      <c r="AW200" s="108"/>
      <c r="AX200" s="108"/>
      <c r="AY200" s="108"/>
      <c r="AZ200" s="108"/>
      <c r="BA200" s="108"/>
      <c r="BB200" s="109"/>
      <c r="BC200" s="109"/>
      <c r="BD200" s="109"/>
      <c r="BE200" s="119"/>
      <c r="BF200" s="119"/>
      <c r="BG200" s="119"/>
      <c r="BH200" s="119"/>
    </row>
    <row r="201" spans="1:60" s="76" customFormat="1" collapsed="1" x14ac:dyDescent="0.2">
      <c r="A201" s="124"/>
      <c r="B201" s="207" t="str">
        <f t="shared" si="48"/>
        <v/>
      </c>
      <c r="C201" s="73"/>
      <c r="D201" s="228"/>
      <c r="E201" s="229"/>
      <c r="F201" s="229"/>
      <c r="G201" s="229"/>
      <c r="H201" s="229"/>
      <c r="I201" s="229"/>
      <c r="J201" s="229"/>
      <c r="K201" s="229"/>
      <c r="L201" s="229"/>
      <c r="M201" s="229"/>
      <c r="N201" s="229"/>
      <c r="O201" s="230"/>
      <c r="P201" s="104"/>
      <c r="Q201" s="104"/>
      <c r="R201" s="104"/>
      <c r="S201" s="130" t="str">
        <f t="shared" si="49"/>
        <v/>
      </c>
      <c r="T201" s="104"/>
      <c r="U201" s="231"/>
      <c r="V201" s="232"/>
      <c r="W201" s="207" t="str">
        <f t="shared" si="50"/>
        <v/>
      </c>
      <c r="X201" s="295"/>
      <c r="Y201" s="233"/>
      <c r="Z201" s="207" t="str">
        <f t="shared" si="51"/>
        <v/>
      </c>
      <c r="AA201" s="107"/>
      <c r="AB201" s="207" t="str">
        <f t="shared" si="52"/>
        <v/>
      </c>
      <c r="AC201"/>
      <c r="AD201" s="71"/>
      <c r="AE201" s="107"/>
      <c r="AF201" s="207" t="str">
        <f t="shared" si="53"/>
        <v/>
      </c>
      <c r="AG201" s="227" t="str">
        <f t="shared" si="54"/>
        <v/>
      </c>
      <c r="AH201" s="107"/>
      <c r="AI201" s="207" t="str">
        <f t="shared" si="55"/>
        <v/>
      </c>
      <c r="AJ201" s="107"/>
      <c r="AK201" s="207" t="str">
        <f t="shared" si="56"/>
        <v/>
      </c>
      <c r="AL201" s="107"/>
      <c r="AM201" s="107"/>
      <c r="AN201" s="207" t="str">
        <f t="shared" si="57"/>
        <v/>
      </c>
      <c r="AO201" s="107"/>
      <c r="AP201" s="207" t="str">
        <f t="shared" si="58"/>
        <v/>
      </c>
      <c r="AQ201" s="107"/>
      <c r="AR201" s="107"/>
      <c r="AS201" s="207" t="str">
        <f t="shared" si="59"/>
        <v/>
      </c>
      <c r="AT201" s="108"/>
      <c r="AU201" s="108"/>
      <c r="AV201" s="108"/>
      <c r="AW201" s="108"/>
      <c r="AX201" s="108"/>
      <c r="AY201" s="108"/>
      <c r="AZ201" s="108"/>
      <c r="BA201" s="108"/>
      <c r="BB201" s="109"/>
      <c r="BC201" s="109"/>
      <c r="BD201" s="109"/>
      <c r="BE201" s="119"/>
      <c r="BF201" s="119"/>
      <c r="BG201" s="119"/>
      <c r="BH201" s="119"/>
    </row>
    <row r="202" spans="1:60" s="76" customFormat="1" collapsed="1" x14ac:dyDescent="0.2">
      <c r="A202" s="124"/>
      <c r="B202" s="207" t="str">
        <f t="shared" si="48"/>
        <v/>
      </c>
      <c r="C202" s="73"/>
      <c r="D202" s="228"/>
      <c r="E202" s="229"/>
      <c r="F202" s="229"/>
      <c r="G202" s="229"/>
      <c r="H202" s="229"/>
      <c r="I202" s="229"/>
      <c r="J202" s="229"/>
      <c r="K202" s="229"/>
      <c r="L202" s="229"/>
      <c r="M202" s="229"/>
      <c r="N202" s="229"/>
      <c r="O202" s="230"/>
      <c r="P202" s="104"/>
      <c r="Q202" s="104"/>
      <c r="R202" s="104"/>
      <c r="S202" s="130" t="str">
        <f t="shared" si="49"/>
        <v/>
      </c>
      <c r="T202" s="104"/>
      <c r="U202" s="231"/>
      <c r="V202" s="232"/>
      <c r="W202" s="207" t="str">
        <f t="shared" si="50"/>
        <v/>
      </c>
      <c r="X202" s="295"/>
      <c r="Y202" s="233"/>
      <c r="Z202" s="207" t="str">
        <f t="shared" si="51"/>
        <v/>
      </c>
      <c r="AA202" s="107"/>
      <c r="AB202" s="207" t="str">
        <f t="shared" si="52"/>
        <v/>
      </c>
      <c r="AC202"/>
      <c r="AD202" s="71"/>
      <c r="AE202" s="107"/>
      <c r="AF202" s="207" t="str">
        <f t="shared" si="53"/>
        <v/>
      </c>
      <c r="AG202" s="227" t="str">
        <f t="shared" si="54"/>
        <v/>
      </c>
      <c r="AH202" s="107"/>
      <c r="AI202" s="207" t="str">
        <f t="shared" si="55"/>
        <v/>
      </c>
      <c r="AJ202" s="107"/>
      <c r="AK202" s="207" t="str">
        <f t="shared" si="56"/>
        <v/>
      </c>
      <c r="AL202" s="107"/>
      <c r="AM202" s="107"/>
      <c r="AN202" s="207" t="str">
        <f t="shared" si="57"/>
        <v/>
      </c>
      <c r="AO202" s="107"/>
      <c r="AP202" s="207" t="str">
        <f t="shared" si="58"/>
        <v/>
      </c>
      <c r="AQ202" s="107"/>
      <c r="AR202" s="107"/>
      <c r="AS202" s="207" t="str">
        <f t="shared" si="59"/>
        <v/>
      </c>
      <c r="AT202" s="108"/>
      <c r="AU202" s="108"/>
      <c r="AV202" s="108"/>
      <c r="AW202" s="108"/>
      <c r="AX202" s="108"/>
      <c r="AY202" s="108"/>
      <c r="AZ202" s="108"/>
      <c r="BA202" s="108"/>
      <c r="BB202" s="109"/>
      <c r="BC202" s="109"/>
      <c r="BD202" s="109"/>
      <c r="BE202" s="119"/>
      <c r="BF202" s="119"/>
      <c r="BG202" s="119"/>
      <c r="BH202" s="119"/>
    </row>
    <row r="203" spans="1:60" s="76" customFormat="1" collapsed="1" x14ac:dyDescent="0.2">
      <c r="A203" s="124"/>
      <c r="B203" s="207" t="str">
        <f t="shared" si="48"/>
        <v/>
      </c>
      <c r="C203" s="73"/>
      <c r="D203" s="228"/>
      <c r="E203" s="229"/>
      <c r="F203" s="229"/>
      <c r="G203" s="229"/>
      <c r="H203" s="229"/>
      <c r="I203" s="229"/>
      <c r="J203" s="229"/>
      <c r="K203" s="229"/>
      <c r="L203" s="229"/>
      <c r="M203" s="229"/>
      <c r="N203" s="229"/>
      <c r="O203" s="230"/>
      <c r="P203" s="104"/>
      <c r="Q203" s="104"/>
      <c r="R203" s="104"/>
      <c r="S203" s="130" t="str">
        <f t="shared" si="49"/>
        <v/>
      </c>
      <c r="T203" s="104"/>
      <c r="U203" s="231"/>
      <c r="V203" s="232"/>
      <c r="W203" s="207" t="str">
        <f t="shared" si="50"/>
        <v/>
      </c>
      <c r="X203" s="295"/>
      <c r="Y203" s="233"/>
      <c r="Z203" s="207" t="str">
        <f t="shared" si="51"/>
        <v/>
      </c>
      <c r="AA203" s="107"/>
      <c r="AB203" s="207" t="str">
        <f t="shared" si="52"/>
        <v/>
      </c>
      <c r="AC203"/>
      <c r="AD203" s="71"/>
      <c r="AE203" s="107"/>
      <c r="AF203" s="207" t="str">
        <f t="shared" si="53"/>
        <v/>
      </c>
      <c r="AG203" s="227" t="str">
        <f t="shared" si="54"/>
        <v/>
      </c>
      <c r="AH203" s="107"/>
      <c r="AI203" s="207" t="str">
        <f t="shared" si="55"/>
        <v/>
      </c>
      <c r="AJ203" s="107"/>
      <c r="AK203" s="207" t="str">
        <f t="shared" si="56"/>
        <v/>
      </c>
      <c r="AL203" s="107"/>
      <c r="AM203" s="107"/>
      <c r="AN203" s="207" t="str">
        <f t="shared" si="57"/>
        <v/>
      </c>
      <c r="AO203" s="107"/>
      <c r="AP203" s="207" t="str">
        <f t="shared" si="58"/>
        <v/>
      </c>
      <c r="AQ203" s="107"/>
      <c r="AR203" s="107"/>
      <c r="AS203" s="207" t="str">
        <f t="shared" si="59"/>
        <v/>
      </c>
      <c r="AT203" s="108"/>
      <c r="AU203" s="108"/>
      <c r="AV203" s="108"/>
      <c r="AW203" s="108"/>
      <c r="AX203" s="108"/>
      <c r="AY203" s="108"/>
      <c r="AZ203" s="108"/>
      <c r="BA203" s="108"/>
      <c r="BB203" s="109"/>
      <c r="BC203" s="109"/>
      <c r="BD203" s="109"/>
      <c r="BE203" s="119"/>
      <c r="BF203" s="119"/>
      <c r="BG203" s="119"/>
      <c r="BH203" s="119"/>
    </row>
    <row r="204" spans="1:60" s="76" customFormat="1" collapsed="1" x14ac:dyDescent="0.2">
      <c r="A204" s="124"/>
      <c r="B204" s="207" t="str">
        <f t="shared" si="48"/>
        <v/>
      </c>
      <c r="C204" s="73"/>
      <c r="D204" s="228"/>
      <c r="E204" s="229"/>
      <c r="F204" s="229"/>
      <c r="G204" s="229"/>
      <c r="H204" s="229"/>
      <c r="I204" s="229"/>
      <c r="J204" s="229"/>
      <c r="K204" s="229"/>
      <c r="L204" s="229"/>
      <c r="M204" s="229"/>
      <c r="N204" s="229"/>
      <c r="O204" s="230"/>
      <c r="P204" s="104"/>
      <c r="Q204" s="104"/>
      <c r="R204" s="104"/>
      <c r="S204" s="130" t="str">
        <f t="shared" si="49"/>
        <v/>
      </c>
      <c r="T204" s="104"/>
      <c r="U204" s="231"/>
      <c r="V204" s="232"/>
      <c r="W204" s="207" t="str">
        <f t="shared" si="50"/>
        <v/>
      </c>
      <c r="X204" s="295"/>
      <c r="Y204" s="233"/>
      <c r="Z204" s="207" t="str">
        <f t="shared" si="51"/>
        <v/>
      </c>
      <c r="AA204" s="107"/>
      <c r="AB204" s="207" t="str">
        <f t="shared" si="52"/>
        <v/>
      </c>
      <c r="AC204"/>
      <c r="AD204" s="71"/>
      <c r="AE204" s="107"/>
      <c r="AF204" s="207" t="str">
        <f t="shared" si="53"/>
        <v/>
      </c>
      <c r="AG204" s="227" t="str">
        <f t="shared" si="54"/>
        <v/>
      </c>
      <c r="AH204" s="107"/>
      <c r="AI204" s="207" t="str">
        <f t="shared" si="55"/>
        <v/>
      </c>
      <c r="AJ204" s="107"/>
      <c r="AK204" s="207" t="str">
        <f t="shared" si="56"/>
        <v/>
      </c>
      <c r="AL204" s="107"/>
      <c r="AM204" s="107"/>
      <c r="AN204" s="207" t="str">
        <f t="shared" si="57"/>
        <v/>
      </c>
      <c r="AO204" s="107"/>
      <c r="AP204" s="207" t="str">
        <f t="shared" si="58"/>
        <v/>
      </c>
      <c r="AQ204" s="107"/>
      <c r="AR204" s="107"/>
      <c r="AS204" s="207" t="str">
        <f t="shared" si="59"/>
        <v/>
      </c>
      <c r="AT204" s="108"/>
      <c r="AU204" s="108"/>
      <c r="AV204" s="108"/>
      <c r="AW204" s="108"/>
      <c r="AX204" s="108"/>
      <c r="AY204" s="108"/>
      <c r="AZ204" s="108"/>
      <c r="BA204" s="108"/>
      <c r="BB204" s="109"/>
      <c r="BC204" s="109"/>
      <c r="BD204" s="109"/>
      <c r="BE204" s="119"/>
      <c r="BF204" s="119"/>
      <c r="BG204" s="119"/>
      <c r="BH204" s="119"/>
    </row>
    <row r="205" spans="1:60" s="76" customFormat="1" collapsed="1" x14ac:dyDescent="0.2">
      <c r="A205" s="124"/>
      <c r="B205" s="207" t="str">
        <f t="shared" si="48"/>
        <v/>
      </c>
      <c r="C205" s="73"/>
      <c r="D205" s="228"/>
      <c r="E205" s="229"/>
      <c r="F205" s="229"/>
      <c r="G205" s="229"/>
      <c r="H205" s="229"/>
      <c r="I205" s="229"/>
      <c r="J205" s="229"/>
      <c r="K205" s="229"/>
      <c r="L205" s="229"/>
      <c r="M205" s="229"/>
      <c r="N205" s="229"/>
      <c r="O205" s="230"/>
      <c r="P205" s="104"/>
      <c r="Q205" s="104"/>
      <c r="R205" s="104"/>
      <c r="S205" s="130" t="str">
        <f t="shared" si="49"/>
        <v/>
      </c>
      <c r="T205" s="104"/>
      <c r="U205" s="231"/>
      <c r="V205" s="232"/>
      <c r="W205" s="207" t="str">
        <f t="shared" si="50"/>
        <v/>
      </c>
      <c r="X205" s="295"/>
      <c r="Y205" s="233"/>
      <c r="Z205" s="207" t="str">
        <f t="shared" si="51"/>
        <v/>
      </c>
      <c r="AA205" s="107"/>
      <c r="AB205" s="207" t="str">
        <f t="shared" si="52"/>
        <v/>
      </c>
      <c r="AC205"/>
      <c r="AD205" s="71"/>
      <c r="AE205" s="107"/>
      <c r="AF205" s="207" t="str">
        <f t="shared" si="53"/>
        <v/>
      </c>
      <c r="AG205" s="227" t="str">
        <f t="shared" si="54"/>
        <v/>
      </c>
      <c r="AH205" s="107"/>
      <c r="AI205" s="207" t="str">
        <f t="shared" si="55"/>
        <v/>
      </c>
      <c r="AJ205" s="107"/>
      <c r="AK205" s="207" t="str">
        <f t="shared" si="56"/>
        <v/>
      </c>
      <c r="AL205" s="107"/>
      <c r="AM205" s="107"/>
      <c r="AN205" s="207" t="str">
        <f t="shared" si="57"/>
        <v/>
      </c>
      <c r="AO205" s="107"/>
      <c r="AP205" s="207" t="str">
        <f t="shared" si="58"/>
        <v/>
      </c>
      <c r="AQ205" s="107"/>
      <c r="AR205" s="107"/>
      <c r="AS205" s="207" t="str">
        <f t="shared" si="59"/>
        <v/>
      </c>
      <c r="AT205" s="108"/>
      <c r="AU205" s="108"/>
      <c r="AV205" s="108"/>
      <c r="AW205" s="108"/>
      <c r="AX205" s="108"/>
      <c r="AY205" s="108"/>
      <c r="AZ205" s="108"/>
      <c r="BA205" s="108"/>
      <c r="BB205" s="109"/>
      <c r="BC205" s="109"/>
      <c r="BD205" s="109"/>
      <c r="BE205" s="119"/>
      <c r="BF205" s="119"/>
      <c r="BG205" s="119"/>
      <c r="BH205" s="119"/>
    </row>
    <row r="206" spans="1:60" s="76" customFormat="1" collapsed="1" x14ac:dyDescent="0.2">
      <c r="A206" s="124"/>
      <c r="B206" s="207" t="str">
        <f t="shared" si="48"/>
        <v/>
      </c>
      <c r="C206" s="73"/>
      <c r="D206" s="228"/>
      <c r="E206" s="229"/>
      <c r="F206" s="229"/>
      <c r="G206" s="229"/>
      <c r="H206" s="229"/>
      <c r="I206" s="229"/>
      <c r="J206" s="229"/>
      <c r="K206" s="229"/>
      <c r="L206" s="229"/>
      <c r="M206" s="229"/>
      <c r="N206" s="229"/>
      <c r="O206" s="230"/>
      <c r="P206" s="104"/>
      <c r="Q206" s="104"/>
      <c r="R206" s="104"/>
      <c r="S206" s="130" t="str">
        <f t="shared" si="49"/>
        <v/>
      </c>
      <c r="T206" s="104"/>
      <c r="U206" s="231"/>
      <c r="V206" s="232"/>
      <c r="W206" s="207" t="str">
        <f t="shared" si="50"/>
        <v/>
      </c>
      <c r="X206" s="295"/>
      <c r="Y206" s="233"/>
      <c r="Z206" s="207" t="str">
        <f t="shared" si="51"/>
        <v/>
      </c>
      <c r="AA206" s="107"/>
      <c r="AB206" s="207" t="str">
        <f t="shared" si="52"/>
        <v/>
      </c>
      <c r="AC206"/>
      <c r="AD206" s="71"/>
      <c r="AE206" s="107"/>
      <c r="AF206" s="207" t="str">
        <f t="shared" si="53"/>
        <v/>
      </c>
      <c r="AG206" s="227" t="str">
        <f t="shared" si="54"/>
        <v/>
      </c>
      <c r="AH206" s="107"/>
      <c r="AI206" s="207" t="str">
        <f t="shared" si="55"/>
        <v/>
      </c>
      <c r="AJ206" s="107"/>
      <c r="AK206" s="207" t="str">
        <f t="shared" si="56"/>
        <v/>
      </c>
      <c r="AL206" s="107"/>
      <c r="AM206" s="107"/>
      <c r="AN206" s="207" t="str">
        <f t="shared" si="57"/>
        <v/>
      </c>
      <c r="AO206" s="107"/>
      <c r="AP206" s="207" t="str">
        <f t="shared" si="58"/>
        <v/>
      </c>
      <c r="AQ206" s="107"/>
      <c r="AR206" s="107"/>
      <c r="AS206" s="207" t="str">
        <f t="shared" si="59"/>
        <v/>
      </c>
      <c r="AT206" s="108"/>
      <c r="AU206" s="108"/>
      <c r="AV206" s="108"/>
      <c r="AW206" s="108"/>
      <c r="AX206" s="108"/>
      <c r="AY206" s="108"/>
      <c r="AZ206" s="108"/>
      <c r="BA206" s="108"/>
      <c r="BB206" s="109"/>
      <c r="BC206" s="109"/>
      <c r="BD206" s="109"/>
      <c r="BE206" s="119"/>
      <c r="BF206" s="119"/>
      <c r="BG206" s="119"/>
      <c r="BH206" s="119"/>
    </row>
    <row r="207" spans="1:60" s="76" customFormat="1" collapsed="1" x14ac:dyDescent="0.2">
      <c r="A207" s="124"/>
      <c r="B207" s="207" t="str">
        <f t="shared" si="48"/>
        <v/>
      </c>
      <c r="C207" s="73"/>
      <c r="D207" s="228"/>
      <c r="E207" s="229"/>
      <c r="F207" s="229"/>
      <c r="G207" s="229"/>
      <c r="H207" s="229"/>
      <c r="I207" s="229"/>
      <c r="J207" s="229"/>
      <c r="K207" s="229"/>
      <c r="L207" s="229"/>
      <c r="M207" s="229"/>
      <c r="N207" s="229"/>
      <c r="O207" s="230"/>
      <c r="P207" s="104"/>
      <c r="Q207" s="104"/>
      <c r="R207" s="104"/>
      <c r="S207" s="130" t="str">
        <f t="shared" si="49"/>
        <v/>
      </c>
      <c r="T207" s="104"/>
      <c r="U207" s="231"/>
      <c r="V207" s="232"/>
      <c r="W207" s="207" t="str">
        <f t="shared" si="50"/>
        <v/>
      </c>
      <c r="X207" s="295"/>
      <c r="Y207" s="233"/>
      <c r="Z207" s="207" t="str">
        <f t="shared" si="51"/>
        <v/>
      </c>
      <c r="AA207" s="107"/>
      <c r="AB207" s="207" t="str">
        <f t="shared" si="52"/>
        <v/>
      </c>
      <c r="AC207"/>
      <c r="AD207" s="71"/>
      <c r="AE207" s="107"/>
      <c r="AF207" s="207" t="str">
        <f t="shared" si="53"/>
        <v/>
      </c>
      <c r="AG207" s="227" t="str">
        <f t="shared" si="54"/>
        <v/>
      </c>
      <c r="AH207" s="107"/>
      <c r="AI207" s="207" t="str">
        <f t="shared" si="55"/>
        <v/>
      </c>
      <c r="AJ207" s="107"/>
      <c r="AK207" s="207" t="str">
        <f t="shared" si="56"/>
        <v/>
      </c>
      <c r="AL207" s="107"/>
      <c r="AM207" s="107"/>
      <c r="AN207" s="207" t="str">
        <f t="shared" si="57"/>
        <v/>
      </c>
      <c r="AO207" s="107"/>
      <c r="AP207" s="207" t="str">
        <f t="shared" si="58"/>
        <v/>
      </c>
      <c r="AQ207" s="107"/>
      <c r="AR207" s="107"/>
      <c r="AS207" s="207" t="str">
        <f t="shared" si="59"/>
        <v/>
      </c>
      <c r="AT207" s="108"/>
      <c r="AU207" s="108"/>
      <c r="AV207" s="108"/>
      <c r="AW207" s="108"/>
      <c r="AX207" s="108"/>
      <c r="AY207" s="108"/>
      <c r="AZ207" s="108"/>
      <c r="BA207" s="108"/>
      <c r="BB207" s="109"/>
      <c r="BC207" s="109"/>
      <c r="BD207" s="109"/>
      <c r="BE207" s="119"/>
      <c r="BF207" s="119"/>
      <c r="BG207" s="119"/>
      <c r="BH207" s="119"/>
    </row>
    <row r="208" spans="1:60" s="76" customFormat="1" collapsed="1" x14ac:dyDescent="0.2">
      <c r="A208" s="124"/>
      <c r="B208" s="207" t="str">
        <f t="shared" si="48"/>
        <v/>
      </c>
      <c r="C208" s="73"/>
      <c r="D208" s="228"/>
      <c r="E208" s="229"/>
      <c r="F208" s="229"/>
      <c r="G208" s="229"/>
      <c r="H208" s="229"/>
      <c r="I208" s="229"/>
      <c r="J208" s="229"/>
      <c r="K208" s="229"/>
      <c r="L208" s="229"/>
      <c r="M208" s="229"/>
      <c r="N208" s="229"/>
      <c r="O208" s="230"/>
      <c r="P208" s="104"/>
      <c r="Q208" s="104"/>
      <c r="R208" s="104"/>
      <c r="S208" s="130" t="str">
        <f t="shared" si="49"/>
        <v/>
      </c>
      <c r="T208" s="104"/>
      <c r="U208" s="231"/>
      <c r="V208" s="232"/>
      <c r="W208" s="207" t="str">
        <f t="shared" si="50"/>
        <v/>
      </c>
      <c r="X208" s="295"/>
      <c r="Y208" s="233"/>
      <c r="Z208" s="207" t="str">
        <f t="shared" si="51"/>
        <v/>
      </c>
      <c r="AA208" s="107"/>
      <c r="AB208" s="207" t="str">
        <f t="shared" si="52"/>
        <v/>
      </c>
      <c r="AC208"/>
      <c r="AD208" s="71"/>
      <c r="AE208" s="107"/>
      <c r="AF208" s="207" t="str">
        <f t="shared" si="53"/>
        <v/>
      </c>
      <c r="AG208" s="227" t="str">
        <f t="shared" si="54"/>
        <v/>
      </c>
      <c r="AH208" s="107"/>
      <c r="AI208" s="207" t="str">
        <f t="shared" si="55"/>
        <v/>
      </c>
      <c r="AJ208" s="107"/>
      <c r="AK208" s="207" t="str">
        <f t="shared" si="56"/>
        <v/>
      </c>
      <c r="AL208" s="107"/>
      <c r="AM208" s="107"/>
      <c r="AN208" s="207" t="str">
        <f t="shared" si="57"/>
        <v/>
      </c>
      <c r="AO208" s="107"/>
      <c r="AP208" s="207" t="str">
        <f t="shared" si="58"/>
        <v/>
      </c>
      <c r="AQ208" s="107"/>
      <c r="AR208" s="107"/>
      <c r="AS208" s="207" t="str">
        <f t="shared" si="59"/>
        <v/>
      </c>
      <c r="AT208" s="108"/>
      <c r="AU208" s="108"/>
      <c r="AV208" s="108"/>
      <c r="AW208" s="108"/>
      <c r="AX208" s="108"/>
      <c r="AY208" s="108"/>
      <c r="AZ208" s="108"/>
      <c r="BA208" s="108"/>
      <c r="BB208" s="109"/>
      <c r="BC208" s="109"/>
      <c r="BD208" s="109"/>
      <c r="BE208" s="119"/>
      <c r="BF208" s="119"/>
      <c r="BG208" s="119"/>
      <c r="BH208" s="119"/>
    </row>
    <row r="209" spans="1:60" s="76" customFormat="1" collapsed="1" x14ac:dyDescent="0.2">
      <c r="A209" s="124"/>
      <c r="B209" s="207" t="str">
        <f t="shared" si="48"/>
        <v/>
      </c>
      <c r="C209" s="73"/>
      <c r="D209" s="228"/>
      <c r="E209" s="229"/>
      <c r="F209" s="229"/>
      <c r="G209" s="229"/>
      <c r="H209" s="229"/>
      <c r="I209" s="229"/>
      <c r="J209" s="229"/>
      <c r="K209" s="229"/>
      <c r="L209" s="229"/>
      <c r="M209" s="229"/>
      <c r="N209" s="229"/>
      <c r="O209" s="230"/>
      <c r="P209" s="104"/>
      <c r="Q209" s="104"/>
      <c r="R209" s="104"/>
      <c r="S209" s="130" t="str">
        <f t="shared" si="49"/>
        <v/>
      </c>
      <c r="T209" s="104"/>
      <c r="U209" s="231"/>
      <c r="V209" s="232"/>
      <c r="W209" s="207" t="str">
        <f t="shared" si="50"/>
        <v/>
      </c>
      <c r="X209" s="295"/>
      <c r="Y209" s="233"/>
      <c r="Z209" s="207" t="str">
        <f t="shared" si="51"/>
        <v/>
      </c>
      <c r="AA209" s="107"/>
      <c r="AB209" s="207" t="str">
        <f t="shared" si="52"/>
        <v/>
      </c>
      <c r="AC209"/>
      <c r="AD209" s="71"/>
      <c r="AE209" s="107"/>
      <c r="AF209" s="207" t="str">
        <f t="shared" si="53"/>
        <v/>
      </c>
      <c r="AG209" s="227" t="str">
        <f t="shared" si="54"/>
        <v/>
      </c>
      <c r="AH209" s="107"/>
      <c r="AI209" s="207" t="str">
        <f t="shared" si="55"/>
        <v/>
      </c>
      <c r="AJ209" s="107"/>
      <c r="AK209" s="207" t="str">
        <f t="shared" si="56"/>
        <v/>
      </c>
      <c r="AL209" s="107"/>
      <c r="AM209" s="107"/>
      <c r="AN209" s="207" t="str">
        <f t="shared" si="57"/>
        <v/>
      </c>
      <c r="AO209" s="107"/>
      <c r="AP209" s="207" t="str">
        <f t="shared" si="58"/>
        <v/>
      </c>
      <c r="AQ209" s="107"/>
      <c r="AR209" s="107"/>
      <c r="AS209" s="207" t="str">
        <f t="shared" si="59"/>
        <v/>
      </c>
      <c r="AT209" s="108"/>
      <c r="AU209" s="108"/>
      <c r="AV209" s="108"/>
      <c r="AW209" s="108"/>
      <c r="AX209" s="108"/>
      <c r="AY209" s="108"/>
      <c r="AZ209" s="108"/>
      <c r="BA209" s="108"/>
      <c r="BB209" s="109"/>
      <c r="BC209" s="109"/>
      <c r="BD209" s="109"/>
      <c r="BE209" s="119"/>
      <c r="BF209" s="119"/>
      <c r="BG209" s="119"/>
      <c r="BH209" s="119"/>
    </row>
    <row r="210" spans="1:60" s="76" customFormat="1" collapsed="1" x14ac:dyDescent="0.2">
      <c r="A210" s="124"/>
      <c r="B210" s="207" t="str">
        <f t="shared" si="48"/>
        <v/>
      </c>
      <c r="C210" s="73"/>
      <c r="D210" s="228"/>
      <c r="E210" s="229"/>
      <c r="F210" s="229"/>
      <c r="G210" s="229"/>
      <c r="H210" s="229"/>
      <c r="I210" s="229"/>
      <c r="J210" s="229"/>
      <c r="K210" s="229"/>
      <c r="L210" s="229"/>
      <c r="M210" s="229"/>
      <c r="N210" s="229"/>
      <c r="O210" s="230"/>
      <c r="P210" s="104"/>
      <c r="Q210" s="104"/>
      <c r="R210" s="104"/>
      <c r="S210" s="130" t="str">
        <f t="shared" si="49"/>
        <v/>
      </c>
      <c r="T210" s="104"/>
      <c r="U210" s="231"/>
      <c r="V210" s="232"/>
      <c r="W210" s="207" t="str">
        <f t="shared" si="50"/>
        <v/>
      </c>
      <c r="X210" s="295"/>
      <c r="Y210" s="233"/>
      <c r="Z210" s="207" t="str">
        <f t="shared" si="51"/>
        <v/>
      </c>
      <c r="AA210" s="107"/>
      <c r="AB210" s="207" t="str">
        <f t="shared" si="52"/>
        <v/>
      </c>
      <c r="AC210"/>
      <c r="AD210" s="71"/>
      <c r="AE210" s="107"/>
      <c r="AF210" s="207" t="str">
        <f t="shared" si="53"/>
        <v/>
      </c>
      <c r="AG210" s="227" t="str">
        <f t="shared" si="54"/>
        <v/>
      </c>
      <c r="AH210" s="107"/>
      <c r="AI210" s="207" t="str">
        <f t="shared" si="55"/>
        <v/>
      </c>
      <c r="AJ210" s="107"/>
      <c r="AK210" s="207" t="str">
        <f t="shared" si="56"/>
        <v/>
      </c>
      <c r="AL210" s="107"/>
      <c r="AM210" s="107"/>
      <c r="AN210" s="207" t="str">
        <f t="shared" si="57"/>
        <v/>
      </c>
      <c r="AO210" s="107"/>
      <c r="AP210" s="207" t="str">
        <f t="shared" si="58"/>
        <v/>
      </c>
      <c r="AQ210" s="107"/>
      <c r="AR210" s="107"/>
      <c r="AS210" s="207" t="str">
        <f t="shared" si="59"/>
        <v/>
      </c>
      <c r="AT210" s="108"/>
      <c r="AU210" s="108"/>
      <c r="AV210" s="108"/>
      <c r="AW210" s="108"/>
      <c r="AX210" s="108"/>
      <c r="AY210" s="108"/>
      <c r="AZ210" s="108"/>
      <c r="BA210" s="108"/>
      <c r="BB210" s="109"/>
      <c r="BC210" s="109"/>
      <c r="BD210" s="109"/>
      <c r="BE210" s="119"/>
      <c r="BF210" s="119"/>
      <c r="BG210" s="119"/>
      <c r="BH210" s="119"/>
    </row>
    <row r="211" spans="1:60" s="76" customFormat="1" collapsed="1" x14ac:dyDescent="0.2">
      <c r="A211" s="124"/>
      <c r="B211" s="207" t="str">
        <f t="shared" si="48"/>
        <v/>
      </c>
      <c r="C211" s="73"/>
      <c r="D211" s="228"/>
      <c r="E211" s="229"/>
      <c r="F211" s="229"/>
      <c r="G211" s="229"/>
      <c r="H211" s="229"/>
      <c r="I211" s="229"/>
      <c r="J211" s="229"/>
      <c r="K211" s="229"/>
      <c r="L211" s="229"/>
      <c r="M211" s="229"/>
      <c r="N211" s="229"/>
      <c r="O211" s="230"/>
      <c r="P211" s="104"/>
      <c r="Q211" s="104"/>
      <c r="R211" s="104"/>
      <c r="S211" s="130" t="str">
        <f t="shared" si="49"/>
        <v/>
      </c>
      <c r="T211" s="104"/>
      <c r="U211" s="231"/>
      <c r="V211" s="232"/>
      <c r="W211" s="207" t="str">
        <f t="shared" si="50"/>
        <v/>
      </c>
      <c r="X211" s="295"/>
      <c r="Y211" s="233"/>
      <c r="Z211" s="207" t="str">
        <f t="shared" si="51"/>
        <v/>
      </c>
      <c r="AA211" s="107"/>
      <c r="AB211" s="207" t="str">
        <f t="shared" si="52"/>
        <v/>
      </c>
      <c r="AC211"/>
      <c r="AD211" s="71"/>
      <c r="AE211" s="107"/>
      <c r="AF211" s="207" t="str">
        <f t="shared" si="53"/>
        <v/>
      </c>
      <c r="AG211" s="227" t="str">
        <f t="shared" si="54"/>
        <v/>
      </c>
      <c r="AH211" s="107"/>
      <c r="AI211" s="207" t="str">
        <f t="shared" si="55"/>
        <v/>
      </c>
      <c r="AJ211" s="107"/>
      <c r="AK211" s="207" t="str">
        <f t="shared" si="56"/>
        <v/>
      </c>
      <c r="AL211" s="107"/>
      <c r="AM211" s="107"/>
      <c r="AN211" s="207" t="str">
        <f t="shared" si="57"/>
        <v/>
      </c>
      <c r="AO211" s="107"/>
      <c r="AP211" s="207" t="str">
        <f t="shared" si="58"/>
        <v/>
      </c>
      <c r="AQ211" s="107"/>
      <c r="AR211" s="107"/>
      <c r="AS211" s="207" t="str">
        <f t="shared" si="59"/>
        <v/>
      </c>
      <c r="AT211" s="108"/>
      <c r="AU211" s="108"/>
      <c r="AV211" s="108"/>
      <c r="AW211" s="108"/>
      <c r="AX211" s="108"/>
      <c r="AY211" s="108"/>
      <c r="AZ211" s="108"/>
      <c r="BA211" s="108"/>
      <c r="BB211" s="109"/>
      <c r="BC211" s="109"/>
      <c r="BD211" s="109"/>
      <c r="BE211" s="119"/>
      <c r="BF211" s="119"/>
      <c r="BG211" s="119"/>
      <c r="BH211" s="119"/>
    </row>
    <row r="212" spans="1:60" s="76" customFormat="1" collapsed="1" x14ac:dyDescent="0.2">
      <c r="A212" s="124"/>
      <c r="B212" s="207" t="str">
        <f t="shared" si="48"/>
        <v/>
      </c>
      <c r="C212" s="73"/>
      <c r="D212" s="228"/>
      <c r="E212" s="229"/>
      <c r="F212" s="229"/>
      <c r="G212" s="229"/>
      <c r="H212" s="229"/>
      <c r="I212" s="229"/>
      <c r="J212" s="229"/>
      <c r="K212" s="229"/>
      <c r="L212" s="229"/>
      <c r="M212" s="229"/>
      <c r="N212" s="229"/>
      <c r="O212" s="230"/>
      <c r="P212" s="104"/>
      <c r="Q212" s="104"/>
      <c r="R212" s="104"/>
      <c r="S212" s="130" t="str">
        <f t="shared" si="49"/>
        <v/>
      </c>
      <c r="T212" s="104"/>
      <c r="U212" s="231"/>
      <c r="V212" s="232"/>
      <c r="W212" s="207" t="str">
        <f t="shared" si="50"/>
        <v/>
      </c>
      <c r="X212" s="295"/>
      <c r="Y212" s="233"/>
      <c r="Z212" s="207" t="str">
        <f t="shared" si="51"/>
        <v/>
      </c>
      <c r="AA212" s="107"/>
      <c r="AB212" s="207" t="str">
        <f t="shared" si="52"/>
        <v/>
      </c>
      <c r="AC212"/>
      <c r="AD212" s="71"/>
      <c r="AE212" s="107"/>
      <c r="AF212" s="207" t="str">
        <f t="shared" si="53"/>
        <v/>
      </c>
      <c r="AG212" s="227" t="str">
        <f t="shared" si="54"/>
        <v/>
      </c>
      <c r="AH212" s="107"/>
      <c r="AI212" s="207" t="str">
        <f t="shared" si="55"/>
        <v/>
      </c>
      <c r="AJ212" s="107"/>
      <c r="AK212" s="207" t="str">
        <f t="shared" si="56"/>
        <v/>
      </c>
      <c r="AL212" s="107"/>
      <c r="AM212" s="107"/>
      <c r="AN212" s="207" t="str">
        <f t="shared" si="57"/>
        <v/>
      </c>
      <c r="AO212" s="107"/>
      <c r="AP212" s="207" t="str">
        <f t="shared" si="58"/>
        <v/>
      </c>
      <c r="AQ212" s="107"/>
      <c r="AR212" s="107"/>
      <c r="AS212" s="207" t="str">
        <f t="shared" si="59"/>
        <v/>
      </c>
      <c r="AT212" s="108"/>
      <c r="AU212" s="108"/>
      <c r="AV212" s="108"/>
      <c r="AW212" s="108"/>
      <c r="AX212" s="108"/>
      <c r="AY212" s="108"/>
      <c r="AZ212" s="108"/>
      <c r="BA212" s="108"/>
      <c r="BB212" s="109"/>
      <c r="BC212" s="109"/>
      <c r="BD212" s="109"/>
      <c r="BE212" s="119"/>
      <c r="BF212" s="119"/>
      <c r="BG212" s="119"/>
      <c r="BH212" s="119"/>
    </row>
    <row r="213" spans="1:60" s="76" customFormat="1" collapsed="1" x14ac:dyDescent="0.2">
      <c r="A213" s="124"/>
      <c r="B213" s="207" t="str">
        <f t="shared" si="48"/>
        <v/>
      </c>
      <c r="C213" s="73"/>
      <c r="D213" s="228"/>
      <c r="E213" s="229"/>
      <c r="F213" s="229"/>
      <c r="G213" s="229"/>
      <c r="H213" s="229"/>
      <c r="I213" s="229"/>
      <c r="J213" s="229"/>
      <c r="K213" s="229"/>
      <c r="L213" s="229"/>
      <c r="M213" s="229"/>
      <c r="N213" s="229"/>
      <c r="O213" s="230"/>
      <c r="P213" s="104"/>
      <c r="Q213" s="104"/>
      <c r="R213" s="104"/>
      <c r="S213" s="130" t="str">
        <f t="shared" si="49"/>
        <v/>
      </c>
      <c r="T213" s="104"/>
      <c r="U213" s="231"/>
      <c r="V213" s="232"/>
      <c r="W213" s="207" t="str">
        <f t="shared" si="50"/>
        <v/>
      </c>
      <c r="X213" s="295"/>
      <c r="Y213" s="233"/>
      <c r="Z213" s="207" t="str">
        <f t="shared" si="51"/>
        <v/>
      </c>
      <c r="AA213" s="107"/>
      <c r="AB213" s="207" t="str">
        <f t="shared" si="52"/>
        <v/>
      </c>
      <c r="AC213"/>
      <c r="AD213" s="71"/>
      <c r="AE213" s="107"/>
      <c r="AF213" s="207" t="str">
        <f t="shared" si="53"/>
        <v/>
      </c>
      <c r="AG213" s="227" t="str">
        <f t="shared" si="54"/>
        <v/>
      </c>
      <c r="AH213" s="107"/>
      <c r="AI213" s="207" t="str">
        <f t="shared" si="55"/>
        <v/>
      </c>
      <c r="AJ213" s="107"/>
      <c r="AK213" s="207" t="str">
        <f t="shared" si="56"/>
        <v/>
      </c>
      <c r="AL213" s="107"/>
      <c r="AM213" s="107"/>
      <c r="AN213" s="207" t="str">
        <f t="shared" si="57"/>
        <v/>
      </c>
      <c r="AO213" s="107"/>
      <c r="AP213" s="207" t="str">
        <f t="shared" si="58"/>
        <v/>
      </c>
      <c r="AQ213" s="107"/>
      <c r="AR213" s="107"/>
      <c r="AS213" s="207" t="str">
        <f t="shared" si="59"/>
        <v/>
      </c>
      <c r="AT213" s="108"/>
      <c r="AU213" s="108"/>
      <c r="AV213" s="108"/>
      <c r="AW213" s="108"/>
      <c r="AX213" s="108"/>
      <c r="AY213" s="108"/>
      <c r="AZ213" s="108"/>
      <c r="BA213" s="108"/>
      <c r="BB213" s="109"/>
      <c r="BC213" s="109"/>
      <c r="BD213" s="109"/>
      <c r="BE213" s="119"/>
      <c r="BF213" s="119"/>
      <c r="BG213" s="119"/>
      <c r="BH213" s="119"/>
    </row>
    <row r="214" spans="1:60" s="76" customFormat="1" collapsed="1" x14ac:dyDescent="0.2">
      <c r="A214" s="124"/>
      <c r="B214" s="207" t="str">
        <f t="shared" si="48"/>
        <v/>
      </c>
      <c r="C214" s="73"/>
      <c r="D214" s="228"/>
      <c r="E214" s="229"/>
      <c r="F214" s="229"/>
      <c r="G214" s="229"/>
      <c r="H214" s="229"/>
      <c r="I214" s="229"/>
      <c r="J214" s="229"/>
      <c r="K214" s="229"/>
      <c r="L214" s="229"/>
      <c r="M214" s="229"/>
      <c r="N214" s="229"/>
      <c r="O214" s="230"/>
      <c r="P214" s="104"/>
      <c r="Q214" s="104"/>
      <c r="R214" s="104"/>
      <c r="S214" s="130" t="str">
        <f t="shared" si="49"/>
        <v/>
      </c>
      <c r="T214" s="104"/>
      <c r="U214" s="231"/>
      <c r="V214" s="232"/>
      <c r="W214" s="207" t="str">
        <f t="shared" si="50"/>
        <v/>
      </c>
      <c r="X214" s="295"/>
      <c r="Y214" s="233"/>
      <c r="Z214" s="207" t="str">
        <f t="shared" si="51"/>
        <v/>
      </c>
      <c r="AA214" s="107"/>
      <c r="AB214" s="207" t="str">
        <f t="shared" si="52"/>
        <v/>
      </c>
      <c r="AC214"/>
      <c r="AD214" s="71"/>
      <c r="AE214" s="107"/>
      <c r="AF214" s="207" t="str">
        <f t="shared" si="53"/>
        <v/>
      </c>
      <c r="AG214" s="227" t="str">
        <f t="shared" si="54"/>
        <v/>
      </c>
      <c r="AH214" s="107"/>
      <c r="AI214" s="207" t="str">
        <f t="shared" si="55"/>
        <v/>
      </c>
      <c r="AJ214" s="107"/>
      <c r="AK214" s="207" t="str">
        <f t="shared" si="56"/>
        <v/>
      </c>
      <c r="AL214" s="107"/>
      <c r="AM214" s="107"/>
      <c r="AN214" s="207" t="str">
        <f t="shared" si="57"/>
        <v/>
      </c>
      <c r="AO214" s="107"/>
      <c r="AP214" s="207" t="str">
        <f t="shared" si="58"/>
        <v/>
      </c>
      <c r="AQ214" s="107"/>
      <c r="AR214" s="107"/>
      <c r="AS214" s="207" t="str">
        <f t="shared" si="59"/>
        <v/>
      </c>
      <c r="AT214" s="108"/>
      <c r="AU214" s="108"/>
      <c r="AV214" s="108"/>
      <c r="AW214" s="108"/>
      <c r="AX214" s="108"/>
      <c r="AY214" s="108"/>
      <c r="AZ214" s="108"/>
      <c r="BA214" s="108"/>
      <c r="BB214" s="109"/>
      <c r="BC214" s="109"/>
      <c r="BD214" s="109"/>
      <c r="BE214" s="119"/>
      <c r="BF214" s="119"/>
      <c r="BG214" s="119"/>
      <c r="BH214" s="119"/>
    </row>
    <row r="215" spans="1:60" s="76" customFormat="1" collapsed="1" x14ac:dyDescent="0.2">
      <c r="A215" s="124"/>
      <c r="B215" s="207" t="str">
        <f t="shared" si="48"/>
        <v/>
      </c>
      <c r="C215" s="73"/>
      <c r="D215" s="228"/>
      <c r="E215" s="229"/>
      <c r="F215" s="229"/>
      <c r="G215" s="229"/>
      <c r="H215" s="229"/>
      <c r="I215" s="229"/>
      <c r="J215" s="229"/>
      <c r="K215" s="229"/>
      <c r="L215" s="229"/>
      <c r="M215" s="229"/>
      <c r="N215" s="229"/>
      <c r="O215" s="230"/>
      <c r="P215" s="104"/>
      <c r="Q215" s="104"/>
      <c r="R215" s="104"/>
      <c r="S215" s="130" t="str">
        <f t="shared" si="49"/>
        <v/>
      </c>
      <c r="T215" s="104"/>
      <c r="U215" s="231"/>
      <c r="V215" s="232"/>
      <c r="W215" s="207" t="str">
        <f t="shared" si="50"/>
        <v/>
      </c>
      <c r="X215" s="295"/>
      <c r="Y215" s="233"/>
      <c r="Z215" s="207" t="str">
        <f t="shared" si="51"/>
        <v/>
      </c>
      <c r="AA215" s="107"/>
      <c r="AB215" s="207" t="str">
        <f t="shared" si="52"/>
        <v/>
      </c>
      <c r="AC215"/>
      <c r="AD215" s="71"/>
      <c r="AE215" s="107"/>
      <c r="AF215" s="207" t="str">
        <f t="shared" si="53"/>
        <v/>
      </c>
      <c r="AG215" s="227" t="str">
        <f t="shared" si="54"/>
        <v/>
      </c>
      <c r="AH215" s="107"/>
      <c r="AI215" s="207" t="str">
        <f t="shared" si="55"/>
        <v/>
      </c>
      <c r="AJ215" s="107"/>
      <c r="AK215" s="207" t="str">
        <f t="shared" si="56"/>
        <v/>
      </c>
      <c r="AL215" s="107"/>
      <c r="AM215" s="107"/>
      <c r="AN215" s="207" t="str">
        <f t="shared" si="57"/>
        <v/>
      </c>
      <c r="AO215" s="107"/>
      <c r="AP215" s="207" t="str">
        <f t="shared" si="58"/>
        <v/>
      </c>
      <c r="AQ215" s="107"/>
      <c r="AR215" s="107"/>
      <c r="AS215" s="207" t="str">
        <f t="shared" si="59"/>
        <v/>
      </c>
      <c r="AT215" s="108"/>
      <c r="AU215" s="108"/>
      <c r="AV215" s="108"/>
      <c r="AW215" s="108"/>
      <c r="AX215" s="108"/>
      <c r="AY215" s="108"/>
      <c r="AZ215" s="108"/>
      <c r="BA215" s="108"/>
      <c r="BB215" s="109"/>
      <c r="BC215" s="109"/>
      <c r="BD215" s="109"/>
      <c r="BE215" s="119"/>
      <c r="BF215" s="119"/>
      <c r="BG215" s="119"/>
      <c r="BH215" s="119"/>
    </row>
    <row r="216" spans="1:60" s="76" customFormat="1" collapsed="1" x14ac:dyDescent="0.2">
      <c r="A216" s="124"/>
      <c r="B216" s="207" t="str">
        <f t="shared" si="48"/>
        <v/>
      </c>
      <c r="C216" s="73"/>
      <c r="D216" s="228"/>
      <c r="E216" s="229"/>
      <c r="F216" s="229"/>
      <c r="G216" s="229"/>
      <c r="H216" s="229"/>
      <c r="I216" s="229"/>
      <c r="J216" s="229"/>
      <c r="K216" s="229"/>
      <c r="L216" s="229"/>
      <c r="M216" s="229"/>
      <c r="N216" s="229"/>
      <c r="O216" s="230"/>
      <c r="P216" s="104"/>
      <c r="Q216" s="104"/>
      <c r="R216" s="104"/>
      <c r="S216" s="130" t="str">
        <f t="shared" si="49"/>
        <v/>
      </c>
      <c r="T216" s="104"/>
      <c r="U216" s="231"/>
      <c r="V216" s="232"/>
      <c r="W216" s="207" t="str">
        <f t="shared" si="50"/>
        <v/>
      </c>
      <c r="X216" s="295"/>
      <c r="Y216" s="233"/>
      <c r="Z216" s="207" t="str">
        <f t="shared" si="51"/>
        <v/>
      </c>
      <c r="AA216" s="107"/>
      <c r="AB216" s="207" t="str">
        <f t="shared" si="52"/>
        <v/>
      </c>
      <c r="AC216"/>
      <c r="AD216" s="71"/>
      <c r="AE216" s="107"/>
      <c r="AF216" s="207" t="str">
        <f t="shared" si="53"/>
        <v/>
      </c>
      <c r="AG216" s="227" t="str">
        <f t="shared" si="54"/>
        <v/>
      </c>
      <c r="AH216" s="107"/>
      <c r="AI216" s="207" t="str">
        <f t="shared" si="55"/>
        <v/>
      </c>
      <c r="AJ216" s="107"/>
      <c r="AK216" s="207" t="str">
        <f t="shared" si="56"/>
        <v/>
      </c>
      <c r="AL216" s="107"/>
      <c r="AM216" s="107"/>
      <c r="AN216" s="207" t="str">
        <f t="shared" si="57"/>
        <v/>
      </c>
      <c r="AO216" s="107"/>
      <c r="AP216" s="207" t="str">
        <f t="shared" si="58"/>
        <v/>
      </c>
      <c r="AQ216" s="107"/>
      <c r="AR216" s="107"/>
      <c r="AS216" s="207" t="str">
        <f t="shared" si="59"/>
        <v/>
      </c>
      <c r="AT216" s="108"/>
      <c r="AU216" s="108"/>
      <c r="AV216" s="108"/>
      <c r="AW216" s="108"/>
      <c r="AX216" s="108"/>
      <c r="AY216" s="108"/>
      <c r="AZ216" s="108"/>
      <c r="BA216" s="108"/>
      <c r="BB216" s="109"/>
      <c r="BC216" s="109"/>
      <c r="BD216" s="109"/>
      <c r="BE216" s="119"/>
      <c r="BF216" s="119"/>
      <c r="BG216" s="119"/>
      <c r="BH216" s="119"/>
    </row>
    <row r="217" spans="1:60" s="76" customFormat="1" collapsed="1" x14ac:dyDescent="0.2">
      <c r="A217" s="124"/>
      <c r="B217" s="207" t="str">
        <f t="shared" si="48"/>
        <v/>
      </c>
      <c r="C217" s="73"/>
      <c r="D217" s="228"/>
      <c r="E217" s="229"/>
      <c r="F217" s="229"/>
      <c r="G217" s="229"/>
      <c r="H217" s="229"/>
      <c r="I217" s="229"/>
      <c r="J217" s="229"/>
      <c r="K217" s="229"/>
      <c r="L217" s="229"/>
      <c r="M217" s="229"/>
      <c r="N217" s="229"/>
      <c r="O217" s="230"/>
      <c r="P217" s="104"/>
      <c r="Q217" s="104"/>
      <c r="R217" s="104"/>
      <c r="S217" s="130" t="str">
        <f t="shared" si="49"/>
        <v/>
      </c>
      <c r="T217" s="104"/>
      <c r="U217" s="231"/>
      <c r="V217" s="232"/>
      <c r="W217" s="207" t="str">
        <f t="shared" si="50"/>
        <v/>
      </c>
      <c r="X217" s="295"/>
      <c r="Y217" s="233"/>
      <c r="Z217" s="207" t="str">
        <f t="shared" si="51"/>
        <v/>
      </c>
      <c r="AA217" s="107"/>
      <c r="AB217" s="207" t="str">
        <f t="shared" si="52"/>
        <v/>
      </c>
      <c r="AC217"/>
      <c r="AD217" s="71"/>
      <c r="AE217" s="107"/>
      <c r="AF217" s="207" t="str">
        <f t="shared" si="53"/>
        <v/>
      </c>
      <c r="AG217" s="227" t="str">
        <f t="shared" si="54"/>
        <v/>
      </c>
      <c r="AH217" s="107"/>
      <c r="AI217" s="207" t="str">
        <f t="shared" si="55"/>
        <v/>
      </c>
      <c r="AJ217" s="107"/>
      <c r="AK217" s="207" t="str">
        <f t="shared" si="56"/>
        <v/>
      </c>
      <c r="AL217" s="107"/>
      <c r="AM217" s="107"/>
      <c r="AN217" s="207" t="str">
        <f t="shared" si="57"/>
        <v/>
      </c>
      <c r="AO217" s="107"/>
      <c r="AP217" s="207" t="str">
        <f t="shared" si="58"/>
        <v/>
      </c>
      <c r="AQ217" s="107"/>
      <c r="AR217" s="107"/>
      <c r="AS217" s="207" t="str">
        <f t="shared" si="59"/>
        <v/>
      </c>
      <c r="AT217" s="108"/>
      <c r="AU217" s="108"/>
      <c r="AV217" s="108"/>
      <c r="AW217" s="108"/>
      <c r="AX217" s="108"/>
      <c r="AY217" s="108"/>
      <c r="AZ217" s="108"/>
      <c r="BA217" s="108"/>
      <c r="BB217" s="109"/>
      <c r="BC217" s="109"/>
      <c r="BD217" s="109"/>
      <c r="BE217" s="119"/>
      <c r="BF217" s="119"/>
      <c r="BG217" s="119"/>
      <c r="BH217" s="119"/>
    </row>
    <row r="218" spans="1:60" s="76" customFormat="1" collapsed="1" x14ac:dyDescent="0.2">
      <c r="A218" s="124"/>
      <c r="B218" s="207" t="str">
        <f t="shared" si="48"/>
        <v/>
      </c>
      <c r="C218" s="73"/>
      <c r="D218" s="228"/>
      <c r="E218" s="229"/>
      <c r="F218" s="229"/>
      <c r="G218" s="229"/>
      <c r="H218" s="229"/>
      <c r="I218" s="229"/>
      <c r="J218" s="229"/>
      <c r="K218" s="229"/>
      <c r="L218" s="229"/>
      <c r="M218" s="229"/>
      <c r="N218" s="229"/>
      <c r="O218" s="230"/>
      <c r="P218" s="104"/>
      <c r="Q218" s="104"/>
      <c r="R218" s="104"/>
      <c r="S218" s="130" t="str">
        <f t="shared" si="49"/>
        <v/>
      </c>
      <c r="T218" s="104"/>
      <c r="U218" s="231"/>
      <c r="V218" s="232"/>
      <c r="W218" s="207" t="str">
        <f t="shared" si="50"/>
        <v/>
      </c>
      <c r="X218" s="295"/>
      <c r="Y218" s="233"/>
      <c r="Z218" s="207" t="str">
        <f t="shared" si="51"/>
        <v/>
      </c>
      <c r="AA218" s="107"/>
      <c r="AB218" s="207" t="str">
        <f t="shared" si="52"/>
        <v/>
      </c>
      <c r="AC218"/>
      <c r="AD218" s="71"/>
      <c r="AE218" s="107"/>
      <c r="AF218" s="207" t="str">
        <f t="shared" si="53"/>
        <v/>
      </c>
      <c r="AG218" s="227" t="str">
        <f t="shared" si="54"/>
        <v/>
      </c>
      <c r="AH218" s="107"/>
      <c r="AI218" s="207" t="str">
        <f t="shared" si="55"/>
        <v/>
      </c>
      <c r="AJ218" s="107"/>
      <c r="AK218" s="207" t="str">
        <f t="shared" si="56"/>
        <v/>
      </c>
      <c r="AL218" s="107"/>
      <c r="AM218" s="107"/>
      <c r="AN218" s="207" t="str">
        <f t="shared" si="57"/>
        <v/>
      </c>
      <c r="AO218" s="107"/>
      <c r="AP218" s="207" t="str">
        <f t="shared" si="58"/>
        <v/>
      </c>
      <c r="AQ218" s="107"/>
      <c r="AR218" s="107"/>
      <c r="AS218" s="207" t="str">
        <f t="shared" si="59"/>
        <v/>
      </c>
      <c r="AT218" s="108"/>
      <c r="AU218" s="108"/>
      <c r="AV218" s="108"/>
      <c r="AW218" s="108"/>
      <c r="AX218" s="108"/>
      <c r="AY218" s="108"/>
      <c r="AZ218" s="108"/>
      <c r="BA218" s="108"/>
      <c r="BB218" s="109"/>
      <c r="BC218" s="109"/>
      <c r="BD218" s="109"/>
      <c r="BE218" s="119"/>
      <c r="BF218" s="119"/>
      <c r="BG218" s="119"/>
      <c r="BH218" s="119"/>
    </row>
    <row r="219" spans="1:60" s="76" customFormat="1" collapsed="1" x14ac:dyDescent="0.2">
      <c r="A219" s="124"/>
      <c r="B219" s="207" t="str">
        <f t="shared" si="48"/>
        <v/>
      </c>
      <c r="C219" s="73"/>
      <c r="D219" s="228"/>
      <c r="E219" s="229"/>
      <c r="F219" s="229"/>
      <c r="G219" s="229"/>
      <c r="H219" s="229"/>
      <c r="I219" s="229"/>
      <c r="J219" s="229"/>
      <c r="K219" s="229"/>
      <c r="L219" s="229"/>
      <c r="M219" s="229"/>
      <c r="N219" s="229"/>
      <c r="O219" s="230"/>
      <c r="P219" s="104"/>
      <c r="Q219" s="104"/>
      <c r="R219" s="104"/>
      <c r="S219" s="130" t="str">
        <f t="shared" si="49"/>
        <v/>
      </c>
      <c r="T219" s="104"/>
      <c r="U219" s="231"/>
      <c r="V219" s="232"/>
      <c r="W219" s="207" t="str">
        <f t="shared" si="50"/>
        <v/>
      </c>
      <c r="X219" s="295"/>
      <c r="Y219" s="233"/>
      <c r="Z219" s="207" t="str">
        <f t="shared" si="51"/>
        <v/>
      </c>
      <c r="AA219" s="107"/>
      <c r="AB219" s="207" t="str">
        <f t="shared" si="52"/>
        <v/>
      </c>
      <c r="AC219"/>
      <c r="AD219" s="71"/>
      <c r="AE219" s="107"/>
      <c r="AF219" s="207" t="str">
        <f t="shared" si="53"/>
        <v/>
      </c>
      <c r="AG219" s="227" t="str">
        <f t="shared" si="54"/>
        <v/>
      </c>
      <c r="AH219" s="107"/>
      <c r="AI219" s="207" t="str">
        <f t="shared" si="55"/>
        <v/>
      </c>
      <c r="AJ219" s="107"/>
      <c r="AK219" s="207" t="str">
        <f t="shared" si="56"/>
        <v/>
      </c>
      <c r="AL219" s="107"/>
      <c r="AM219" s="107"/>
      <c r="AN219" s="207" t="str">
        <f t="shared" si="57"/>
        <v/>
      </c>
      <c r="AO219" s="107"/>
      <c r="AP219" s="207" t="str">
        <f t="shared" si="58"/>
        <v/>
      </c>
      <c r="AQ219" s="107"/>
      <c r="AR219" s="107"/>
      <c r="AS219" s="207" t="str">
        <f t="shared" si="59"/>
        <v/>
      </c>
      <c r="AT219" s="108"/>
      <c r="AU219" s="108"/>
      <c r="AV219" s="108"/>
      <c r="AW219" s="108"/>
      <c r="AX219" s="108"/>
      <c r="AY219" s="108"/>
      <c r="AZ219" s="108"/>
      <c r="BA219" s="108"/>
      <c r="BB219" s="109"/>
      <c r="BC219" s="109"/>
      <c r="BD219" s="109"/>
      <c r="BE219" s="119"/>
      <c r="BF219" s="119"/>
      <c r="BG219" s="119"/>
      <c r="BH219" s="119"/>
    </row>
    <row r="220" spans="1:60" s="76" customFormat="1" collapsed="1" x14ac:dyDescent="0.2">
      <c r="A220" s="124"/>
      <c r="B220" s="207" t="str">
        <f t="shared" si="48"/>
        <v/>
      </c>
      <c r="C220" s="73"/>
      <c r="D220" s="228"/>
      <c r="E220" s="229"/>
      <c r="F220" s="229"/>
      <c r="G220" s="229"/>
      <c r="H220" s="229"/>
      <c r="I220" s="229"/>
      <c r="J220" s="229"/>
      <c r="K220" s="229"/>
      <c r="L220" s="229"/>
      <c r="M220" s="229"/>
      <c r="N220" s="229"/>
      <c r="O220" s="230"/>
      <c r="P220" s="104"/>
      <c r="Q220" s="104"/>
      <c r="R220" s="104"/>
      <c r="S220" s="130" t="str">
        <f t="shared" si="49"/>
        <v/>
      </c>
      <c r="T220" s="104"/>
      <c r="U220" s="231"/>
      <c r="V220" s="232"/>
      <c r="W220" s="207" t="str">
        <f t="shared" si="50"/>
        <v/>
      </c>
      <c r="X220" s="295"/>
      <c r="Y220" s="233"/>
      <c r="Z220" s="207" t="str">
        <f t="shared" si="51"/>
        <v/>
      </c>
      <c r="AA220" s="107"/>
      <c r="AB220" s="207" t="str">
        <f t="shared" si="52"/>
        <v/>
      </c>
      <c r="AC220"/>
      <c r="AD220" s="71"/>
      <c r="AE220" s="107"/>
      <c r="AF220" s="207" t="str">
        <f t="shared" si="53"/>
        <v/>
      </c>
      <c r="AG220" s="227" t="str">
        <f t="shared" si="54"/>
        <v/>
      </c>
      <c r="AH220" s="107"/>
      <c r="AI220" s="207" t="str">
        <f t="shared" si="55"/>
        <v/>
      </c>
      <c r="AJ220" s="107"/>
      <c r="AK220" s="207" t="str">
        <f t="shared" si="56"/>
        <v/>
      </c>
      <c r="AL220" s="107"/>
      <c r="AM220" s="107"/>
      <c r="AN220" s="207" t="str">
        <f t="shared" si="57"/>
        <v/>
      </c>
      <c r="AO220" s="107"/>
      <c r="AP220" s="207" t="str">
        <f t="shared" si="58"/>
        <v/>
      </c>
      <c r="AQ220" s="107"/>
      <c r="AR220" s="107"/>
      <c r="AS220" s="207" t="str">
        <f t="shared" si="59"/>
        <v/>
      </c>
      <c r="AT220" s="108"/>
      <c r="AU220" s="108"/>
      <c r="AV220" s="108"/>
      <c r="AW220" s="108"/>
      <c r="AX220" s="108"/>
      <c r="AY220" s="108"/>
      <c r="AZ220" s="108"/>
      <c r="BA220" s="108"/>
      <c r="BB220" s="109"/>
      <c r="BC220" s="109"/>
      <c r="BD220" s="109"/>
      <c r="BE220" s="119"/>
      <c r="BF220" s="119"/>
      <c r="BG220" s="119"/>
      <c r="BH220" s="119"/>
    </row>
    <row r="221" spans="1:60" s="76" customFormat="1" collapsed="1" x14ac:dyDescent="0.2">
      <c r="A221" s="124"/>
      <c r="B221" s="207" t="str">
        <f t="shared" si="48"/>
        <v/>
      </c>
      <c r="C221" s="73"/>
      <c r="D221" s="228"/>
      <c r="E221" s="229"/>
      <c r="F221" s="229"/>
      <c r="G221" s="229"/>
      <c r="H221" s="229"/>
      <c r="I221" s="229"/>
      <c r="J221" s="229"/>
      <c r="K221" s="229"/>
      <c r="L221" s="229"/>
      <c r="M221" s="229"/>
      <c r="N221" s="229"/>
      <c r="O221" s="230"/>
      <c r="P221" s="104"/>
      <c r="Q221" s="104"/>
      <c r="R221" s="104"/>
      <c r="S221" s="130" t="str">
        <f t="shared" si="49"/>
        <v/>
      </c>
      <c r="T221" s="104"/>
      <c r="U221" s="231"/>
      <c r="V221" s="232"/>
      <c r="W221" s="207" t="str">
        <f t="shared" si="50"/>
        <v/>
      </c>
      <c r="X221" s="295"/>
      <c r="Y221" s="233"/>
      <c r="Z221" s="207" t="str">
        <f t="shared" si="51"/>
        <v/>
      </c>
      <c r="AA221" s="107"/>
      <c r="AB221" s="207" t="str">
        <f t="shared" si="52"/>
        <v/>
      </c>
      <c r="AC221"/>
      <c r="AD221" s="71"/>
      <c r="AE221" s="107"/>
      <c r="AF221" s="207" t="str">
        <f t="shared" si="53"/>
        <v/>
      </c>
      <c r="AG221" s="227" t="str">
        <f t="shared" si="54"/>
        <v/>
      </c>
      <c r="AH221" s="107"/>
      <c r="AI221" s="207" t="str">
        <f t="shared" si="55"/>
        <v/>
      </c>
      <c r="AJ221" s="107"/>
      <c r="AK221" s="207" t="str">
        <f t="shared" si="56"/>
        <v/>
      </c>
      <c r="AL221" s="107"/>
      <c r="AM221" s="107"/>
      <c r="AN221" s="207" t="str">
        <f t="shared" si="57"/>
        <v/>
      </c>
      <c r="AO221" s="107"/>
      <c r="AP221" s="207" t="str">
        <f t="shared" si="58"/>
        <v/>
      </c>
      <c r="AQ221" s="107"/>
      <c r="AR221" s="107"/>
      <c r="AS221" s="207" t="str">
        <f t="shared" si="59"/>
        <v/>
      </c>
      <c r="AT221" s="108"/>
      <c r="AU221" s="108"/>
      <c r="AV221" s="108"/>
      <c r="AW221" s="108"/>
      <c r="AX221" s="108"/>
      <c r="AY221" s="108"/>
      <c r="AZ221" s="108"/>
      <c r="BA221" s="108"/>
      <c r="BB221" s="109"/>
      <c r="BC221" s="109"/>
      <c r="BD221" s="109"/>
      <c r="BE221" s="119"/>
      <c r="BF221" s="119"/>
      <c r="BG221" s="119"/>
      <c r="BH221" s="119"/>
    </row>
    <row r="222" spans="1:60" s="76" customFormat="1" collapsed="1" x14ac:dyDescent="0.2">
      <c r="A222" s="124"/>
      <c r="B222" s="207" t="str">
        <f t="shared" si="48"/>
        <v/>
      </c>
      <c r="C222" s="73"/>
      <c r="D222" s="228"/>
      <c r="E222" s="229"/>
      <c r="F222" s="229"/>
      <c r="G222" s="229"/>
      <c r="H222" s="229"/>
      <c r="I222" s="229"/>
      <c r="J222" s="229"/>
      <c r="K222" s="229"/>
      <c r="L222" s="229"/>
      <c r="M222" s="229"/>
      <c r="N222" s="229"/>
      <c r="O222" s="230"/>
      <c r="P222" s="104"/>
      <c r="Q222" s="104"/>
      <c r="R222" s="104"/>
      <c r="S222" s="130" t="str">
        <f t="shared" si="49"/>
        <v/>
      </c>
      <c r="T222" s="104"/>
      <c r="U222" s="231"/>
      <c r="V222" s="232"/>
      <c r="W222" s="207" t="str">
        <f t="shared" si="50"/>
        <v/>
      </c>
      <c r="X222" s="295"/>
      <c r="Y222" s="233"/>
      <c r="Z222" s="207" t="str">
        <f t="shared" si="51"/>
        <v/>
      </c>
      <c r="AA222" s="107"/>
      <c r="AB222" s="207" t="str">
        <f t="shared" si="52"/>
        <v/>
      </c>
      <c r="AC222"/>
      <c r="AD222" s="71"/>
      <c r="AE222" s="107"/>
      <c r="AF222" s="207" t="str">
        <f t="shared" si="53"/>
        <v/>
      </c>
      <c r="AG222" s="227" t="str">
        <f t="shared" si="54"/>
        <v/>
      </c>
      <c r="AH222" s="107"/>
      <c r="AI222" s="207" t="str">
        <f t="shared" si="55"/>
        <v/>
      </c>
      <c r="AJ222" s="107"/>
      <c r="AK222" s="207" t="str">
        <f t="shared" si="56"/>
        <v/>
      </c>
      <c r="AL222" s="107"/>
      <c r="AM222" s="107"/>
      <c r="AN222" s="207" t="str">
        <f t="shared" si="57"/>
        <v/>
      </c>
      <c r="AO222" s="107"/>
      <c r="AP222" s="207" t="str">
        <f t="shared" si="58"/>
        <v/>
      </c>
      <c r="AQ222" s="107"/>
      <c r="AR222" s="107"/>
      <c r="AS222" s="207" t="str">
        <f t="shared" si="59"/>
        <v/>
      </c>
      <c r="AT222" s="108"/>
      <c r="AU222" s="108"/>
      <c r="AV222" s="108"/>
      <c r="AW222" s="108"/>
      <c r="AX222" s="108"/>
      <c r="AY222" s="108"/>
      <c r="AZ222" s="108"/>
      <c r="BA222" s="108"/>
      <c r="BB222" s="109"/>
      <c r="BC222" s="109"/>
      <c r="BD222" s="109"/>
      <c r="BE222" s="119"/>
      <c r="BF222" s="119"/>
      <c r="BG222" s="119"/>
      <c r="BH222" s="119"/>
    </row>
    <row r="223" spans="1:60" s="76" customFormat="1" collapsed="1" x14ac:dyDescent="0.2">
      <c r="A223" s="124"/>
      <c r="B223" s="207" t="str">
        <f t="shared" si="48"/>
        <v/>
      </c>
      <c r="C223" s="73"/>
      <c r="D223" s="228"/>
      <c r="E223" s="229"/>
      <c r="F223" s="229"/>
      <c r="G223" s="229"/>
      <c r="H223" s="229"/>
      <c r="I223" s="229"/>
      <c r="J223" s="229"/>
      <c r="K223" s="229"/>
      <c r="L223" s="229"/>
      <c r="M223" s="229"/>
      <c r="N223" s="229"/>
      <c r="O223" s="230"/>
      <c r="P223" s="104"/>
      <c r="Q223" s="104"/>
      <c r="R223" s="104"/>
      <c r="S223" s="130" t="str">
        <f t="shared" si="49"/>
        <v/>
      </c>
      <c r="T223" s="104"/>
      <c r="U223" s="231"/>
      <c r="V223" s="232"/>
      <c r="W223" s="207" t="str">
        <f t="shared" si="50"/>
        <v/>
      </c>
      <c r="X223" s="295"/>
      <c r="Y223" s="233"/>
      <c r="Z223" s="207" t="str">
        <f t="shared" si="51"/>
        <v/>
      </c>
      <c r="AA223" s="107"/>
      <c r="AB223" s="207" t="str">
        <f t="shared" si="52"/>
        <v/>
      </c>
      <c r="AC223"/>
      <c r="AD223" s="71"/>
      <c r="AE223" s="107"/>
      <c r="AF223" s="207" t="str">
        <f t="shared" si="53"/>
        <v/>
      </c>
      <c r="AG223" s="227" t="str">
        <f t="shared" si="54"/>
        <v/>
      </c>
      <c r="AH223" s="107"/>
      <c r="AI223" s="207" t="str">
        <f t="shared" si="55"/>
        <v/>
      </c>
      <c r="AJ223" s="107"/>
      <c r="AK223" s="207" t="str">
        <f t="shared" si="56"/>
        <v/>
      </c>
      <c r="AL223" s="107"/>
      <c r="AM223" s="107"/>
      <c r="AN223" s="207" t="str">
        <f t="shared" si="57"/>
        <v/>
      </c>
      <c r="AO223" s="107"/>
      <c r="AP223" s="207" t="str">
        <f t="shared" si="58"/>
        <v/>
      </c>
      <c r="AQ223" s="107"/>
      <c r="AR223" s="107"/>
      <c r="AS223" s="207" t="str">
        <f t="shared" si="59"/>
        <v/>
      </c>
      <c r="AT223" s="108"/>
      <c r="AU223" s="108"/>
      <c r="AV223" s="108"/>
      <c r="AW223" s="108"/>
      <c r="AX223" s="108"/>
      <c r="AY223" s="108"/>
      <c r="AZ223" s="108"/>
      <c r="BA223" s="108"/>
      <c r="BB223" s="109"/>
      <c r="BC223" s="109"/>
      <c r="BD223" s="109"/>
      <c r="BE223" s="119"/>
      <c r="BF223" s="119"/>
      <c r="BG223" s="119"/>
      <c r="BH223" s="119"/>
    </row>
    <row r="224" spans="1:60" s="76" customFormat="1" collapsed="1" x14ac:dyDescent="0.2">
      <c r="A224" s="124"/>
      <c r="B224" s="207" t="str">
        <f t="shared" si="48"/>
        <v/>
      </c>
      <c r="C224" s="73"/>
      <c r="D224" s="228"/>
      <c r="E224" s="229"/>
      <c r="F224" s="229"/>
      <c r="G224" s="229"/>
      <c r="H224" s="229"/>
      <c r="I224" s="229"/>
      <c r="J224" s="229"/>
      <c r="K224" s="229"/>
      <c r="L224" s="229"/>
      <c r="M224" s="229"/>
      <c r="N224" s="229"/>
      <c r="O224" s="230"/>
      <c r="P224" s="104"/>
      <c r="Q224" s="104"/>
      <c r="R224" s="104"/>
      <c r="S224" s="130" t="str">
        <f t="shared" si="49"/>
        <v/>
      </c>
      <c r="T224" s="104"/>
      <c r="U224" s="231"/>
      <c r="V224" s="232"/>
      <c r="W224" s="207" t="str">
        <f t="shared" si="50"/>
        <v/>
      </c>
      <c r="X224" s="295"/>
      <c r="Y224" s="233"/>
      <c r="Z224" s="207" t="str">
        <f t="shared" si="51"/>
        <v/>
      </c>
      <c r="AA224" s="107"/>
      <c r="AB224" s="207" t="str">
        <f t="shared" si="52"/>
        <v/>
      </c>
      <c r="AC224"/>
      <c r="AD224" s="71"/>
      <c r="AE224" s="107"/>
      <c r="AF224" s="207" t="str">
        <f t="shared" si="53"/>
        <v/>
      </c>
      <c r="AG224" s="227" t="str">
        <f t="shared" si="54"/>
        <v/>
      </c>
      <c r="AH224" s="107"/>
      <c r="AI224" s="207" t="str">
        <f t="shared" si="55"/>
        <v/>
      </c>
      <c r="AJ224" s="107"/>
      <c r="AK224" s="207" t="str">
        <f t="shared" si="56"/>
        <v/>
      </c>
      <c r="AL224" s="107"/>
      <c r="AM224" s="107"/>
      <c r="AN224" s="207" t="str">
        <f t="shared" si="57"/>
        <v/>
      </c>
      <c r="AO224" s="107"/>
      <c r="AP224" s="207" t="str">
        <f t="shared" si="58"/>
        <v/>
      </c>
      <c r="AQ224" s="107"/>
      <c r="AR224" s="107"/>
      <c r="AS224" s="207" t="str">
        <f t="shared" si="59"/>
        <v/>
      </c>
      <c r="AT224" s="108"/>
      <c r="AU224" s="108"/>
      <c r="AV224" s="108"/>
      <c r="AW224" s="108"/>
      <c r="AX224" s="108"/>
      <c r="AY224" s="108"/>
      <c r="AZ224" s="108"/>
      <c r="BA224" s="108"/>
      <c r="BB224" s="109"/>
      <c r="BC224" s="109"/>
      <c r="BD224" s="109"/>
      <c r="BE224" s="119"/>
      <c r="BF224" s="119"/>
      <c r="BG224" s="119"/>
      <c r="BH224" s="119"/>
    </row>
    <row r="225" spans="1:60" s="76" customFormat="1" collapsed="1" x14ac:dyDescent="0.2">
      <c r="A225" s="124"/>
      <c r="B225" s="207" t="str">
        <f t="shared" si="48"/>
        <v/>
      </c>
      <c r="C225" s="73"/>
      <c r="D225" s="228"/>
      <c r="E225" s="229"/>
      <c r="F225" s="229"/>
      <c r="G225" s="229"/>
      <c r="H225" s="229"/>
      <c r="I225" s="229"/>
      <c r="J225" s="229"/>
      <c r="K225" s="229"/>
      <c r="L225" s="229"/>
      <c r="M225" s="229"/>
      <c r="N225" s="229"/>
      <c r="O225" s="230"/>
      <c r="P225" s="104"/>
      <c r="Q225" s="104"/>
      <c r="R225" s="104"/>
      <c r="S225" s="130" t="str">
        <f t="shared" si="49"/>
        <v/>
      </c>
      <c r="T225" s="104"/>
      <c r="U225" s="231"/>
      <c r="V225" s="232"/>
      <c r="W225" s="207" t="str">
        <f t="shared" si="50"/>
        <v/>
      </c>
      <c r="X225" s="295"/>
      <c r="Y225" s="233"/>
      <c r="Z225" s="207" t="str">
        <f t="shared" si="51"/>
        <v/>
      </c>
      <c r="AA225" s="107"/>
      <c r="AB225" s="207" t="str">
        <f t="shared" si="52"/>
        <v/>
      </c>
      <c r="AC225"/>
      <c r="AD225" s="71"/>
      <c r="AE225" s="107"/>
      <c r="AF225" s="207" t="str">
        <f t="shared" si="53"/>
        <v/>
      </c>
      <c r="AG225" s="227" t="str">
        <f t="shared" si="54"/>
        <v/>
      </c>
      <c r="AH225" s="107"/>
      <c r="AI225" s="207" t="str">
        <f t="shared" si="55"/>
        <v/>
      </c>
      <c r="AJ225" s="107"/>
      <c r="AK225" s="207" t="str">
        <f t="shared" si="56"/>
        <v/>
      </c>
      <c r="AL225" s="107"/>
      <c r="AM225" s="107"/>
      <c r="AN225" s="207" t="str">
        <f t="shared" si="57"/>
        <v/>
      </c>
      <c r="AO225" s="107"/>
      <c r="AP225" s="207" t="str">
        <f t="shared" si="58"/>
        <v/>
      </c>
      <c r="AQ225" s="107"/>
      <c r="AR225" s="107"/>
      <c r="AS225" s="207" t="str">
        <f t="shared" si="59"/>
        <v/>
      </c>
      <c r="AT225" s="108"/>
      <c r="AU225" s="108"/>
      <c r="AV225" s="108"/>
      <c r="AW225" s="108"/>
      <c r="AX225" s="108"/>
      <c r="AY225" s="108"/>
      <c r="AZ225" s="108"/>
      <c r="BA225" s="108"/>
      <c r="BB225" s="109"/>
      <c r="BC225" s="109"/>
      <c r="BD225" s="109"/>
      <c r="BE225" s="119"/>
      <c r="BF225" s="119"/>
      <c r="BG225" s="119"/>
      <c r="BH225" s="119"/>
    </row>
    <row r="226" spans="1:60" s="76" customFormat="1" collapsed="1" x14ac:dyDescent="0.2">
      <c r="A226" s="124"/>
      <c r="B226" s="207" t="str">
        <f t="shared" si="48"/>
        <v/>
      </c>
      <c r="C226" s="73"/>
      <c r="D226" s="228"/>
      <c r="E226" s="229"/>
      <c r="F226" s="229"/>
      <c r="G226" s="229"/>
      <c r="H226" s="229"/>
      <c r="I226" s="229"/>
      <c r="J226" s="229"/>
      <c r="K226" s="229"/>
      <c r="L226" s="229"/>
      <c r="M226" s="229"/>
      <c r="N226" s="229"/>
      <c r="O226" s="230"/>
      <c r="P226" s="104"/>
      <c r="Q226" s="104"/>
      <c r="R226" s="104"/>
      <c r="S226" s="130" t="str">
        <f t="shared" si="49"/>
        <v/>
      </c>
      <c r="T226" s="104"/>
      <c r="U226" s="231"/>
      <c r="V226" s="232"/>
      <c r="W226" s="207" t="str">
        <f t="shared" si="50"/>
        <v/>
      </c>
      <c r="X226" s="295"/>
      <c r="Y226" s="233"/>
      <c r="Z226" s="207" t="str">
        <f t="shared" si="51"/>
        <v/>
      </c>
      <c r="AA226" s="107"/>
      <c r="AB226" s="207" t="str">
        <f t="shared" si="52"/>
        <v/>
      </c>
      <c r="AC226"/>
      <c r="AD226" s="71"/>
      <c r="AE226" s="107"/>
      <c r="AF226" s="207" t="str">
        <f t="shared" si="53"/>
        <v/>
      </c>
      <c r="AG226" s="227" t="str">
        <f t="shared" si="54"/>
        <v/>
      </c>
      <c r="AH226" s="107"/>
      <c r="AI226" s="207" t="str">
        <f t="shared" si="55"/>
        <v/>
      </c>
      <c r="AJ226" s="107"/>
      <c r="AK226" s="207" t="str">
        <f t="shared" si="56"/>
        <v/>
      </c>
      <c r="AL226" s="107"/>
      <c r="AM226" s="107"/>
      <c r="AN226" s="207" t="str">
        <f t="shared" si="57"/>
        <v/>
      </c>
      <c r="AO226" s="107"/>
      <c r="AP226" s="207" t="str">
        <f t="shared" si="58"/>
        <v/>
      </c>
      <c r="AQ226" s="107"/>
      <c r="AR226" s="107"/>
      <c r="AS226" s="207" t="str">
        <f t="shared" si="59"/>
        <v/>
      </c>
      <c r="AT226" s="108"/>
      <c r="AU226" s="108"/>
      <c r="AV226" s="108"/>
      <c r="AW226" s="108"/>
      <c r="AX226" s="108"/>
      <c r="AY226" s="108"/>
      <c r="AZ226" s="108"/>
      <c r="BA226" s="108"/>
      <c r="BB226" s="109"/>
      <c r="BC226" s="109"/>
      <c r="BD226" s="109"/>
      <c r="BE226" s="119"/>
      <c r="BF226" s="119"/>
      <c r="BG226" s="119"/>
      <c r="BH226" s="119"/>
    </row>
    <row r="227" spans="1:60" s="76" customFormat="1" collapsed="1" x14ac:dyDescent="0.2">
      <c r="A227" s="124"/>
      <c r="B227" s="207" t="str">
        <f t="shared" si="48"/>
        <v/>
      </c>
      <c r="C227" s="73"/>
      <c r="D227" s="228"/>
      <c r="E227" s="229"/>
      <c r="F227" s="229"/>
      <c r="G227" s="229"/>
      <c r="H227" s="229"/>
      <c r="I227" s="229"/>
      <c r="J227" s="229"/>
      <c r="K227" s="229"/>
      <c r="L227" s="229"/>
      <c r="M227" s="229"/>
      <c r="N227" s="229"/>
      <c r="O227" s="230"/>
      <c r="P227" s="104"/>
      <c r="Q227" s="104"/>
      <c r="R227" s="104"/>
      <c r="S227" s="130" t="str">
        <f t="shared" si="49"/>
        <v/>
      </c>
      <c r="T227" s="104"/>
      <c r="U227" s="231"/>
      <c r="V227" s="232"/>
      <c r="W227" s="207" t="str">
        <f t="shared" si="50"/>
        <v/>
      </c>
      <c r="X227" s="295"/>
      <c r="Y227" s="233"/>
      <c r="Z227" s="207" t="str">
        <f t="shared" si="51"/>
        <v/>
      </c>
      <c r="AA227" s="107"/>
      <c r="AB227" s="207" t="str">
        <f t="shared" si="52"/>
        <v/>
      </c>
      <c r="AC227"/>
      <c r="AD227" s="71"/>
      <c r="AE227" s="107"/>
      <c r="AF227" s="207" t="str">
        <f t="shared" si="53"/>
        <v/>
      </c>
      <c r="AG227" s="227" t="str">
        <f t="shared" si="54"/>
        <v/>
      </c>
      <c r="AH227" s="107"/>
      <c r="AI227" s="207" t="str">
        <f t="shared" si="55"/>
        <v/>
      </c>
      <c r="AJ227" s="107"/>
      <c r="AK227" s="207" t="str">
        <f t="shared" si="56"/>
        <v/>
      </c>
      <c r="AL227" s="107"/>
      <c r="AM227" s="107"/>
      <c r="AN227" s="207" t="str">
        <f t="shared" si="57"/>
        <v/>
      </c>
      <c r="AO227" s="107"/>
      <c r="AP227" s="207" t="str">
        <f t="shared" si="58"/>
        <v/>
      </c>
      <c r="AQ227" s="107"/>
      <c r="AR227" s="107"/>
      <c r="AS227" s="207" t="str">
        <f t="shared" si="59"/>
        <v/>
      </c>
      <c r="AT227" s="108"/>
      <c r="AU227" s="108"/>
      <c r="AV227" s="108"/>
      <c r="AW227" s="108"/>
      <c r="AX227" s="108"/>
      <c r="AY227" s="108"/>
      <c r="AZ227" s="108"/>
      <c r="BA227" s="108"/>
      <c r="BB227" s="109"/>
      <c r="BC227" s="109"/>
      <c r="BD227" s="109"/>
      <c r="BE227" s="119"/>
      <c r="BF227" s="119"/>
      <c r="BG227" s="119"/>
      <c r="BH227" s="119"/>
    </row>
    <row r="228" spans="1:60" s="76" customFormat="1" collapsed="1" x14ac:dyDescent="0.2">
      <c r="A228" s="124"/>
      <c r="B228" s="207" t="str">
        <f t="shared" si="48"/>
        <v/>
      </c>
      <c r="C228" s="73"/>
      <c r="D228" s="228"/>
      <c r="E228" s="229"/>
      <c r="F228" s="229"/>
      <c r="G228" s="229"/>
      <c r="H228" s="229"/>
      <c r="I228" s="229"/>
      <c r="J228" s="229"/>
      <c r="K228" s="229"/>
      <c r="L228" s="229"/>
      <c r="M228" s="229"/>
      <c r="N228" s="229"/>
      <c r="O228" s="230"/>
      <c r="P228" s="104"/>
      <c r="Q228" s="104"/>
      <c r="R228" s="104"/>
      <c r="S228" s="130" t="str">
        <f t="shared" si="49"/>
        <v/>
      </c>
      <c r="T228" s="104"/>
      <c r="U228" s="231"/>
      <c r="V228" s="232"/>
      <c r="W228" s="207" t="str">
        <f t="shared" si="50"/>
        <v/>
      </c>
      <c r="X228" s="295"/>
      <c r="Y228" s="233"/>
      <c r="Z228" s="207" t="str">
        <f t="shared" si="51"/>
        <v/>
      </c>
      <c r="AA228" s="107"/>
      <c r="AB228" s="207" t="str">
        <f t="shared" si="52"/>
        <v/>
      </c>
      <c r="AC228"/>
      <c r="AD228" s="71"/>
      <c r="AE228" s="107"/>
      <c r="AF228" s="207" t="str">
        <f t="shared" si="53"/>
        <v/>
      </c>
      <c r="AG228" s="227" t="str">
        <f t="shared" si="54"/>
        <v/>
      </c>
      <c r="AH228" s="107"/>
      <c r="AI228" s="207" t="str">
        <f t="shared" si="55"/>
        <v/>
      </c>
      <c r="AJ228" s="107"/>
      <c r="AK228" s="207" t="str">
        <f t="shared" si="56"/>
        <v/>
      </c>
      <c r="AL228" s="107"/>
      <c r="AM228" s="107"/>
      <c r="AN228" s="207" t="str">
        <f t="shared" si="57"/>
        <v/>
      </c>
      <c r="AO228" s="107"/>
      <c r="AP228" s="207" t="str">
        <f t="shared" si="58"/>
        <v/>
      </c>
      <c r="AQ228" s="107"/>
      <c r="AR228" s="107"/>
      <c r="AS228" s="207" t="str">
        <f t="shared" si="59"/>
        <v/>
      </c>
      <c r="AT228" s="108"/>
      <c r="AU228" s="108"/>
      <c r="AV228" s="108"/>
      <c r="AW228" s="108"/>
      <c r="AX228" s="108"/>
      <c r="AY228" s="108"/>
      <c r="AZ228" s="108"/>
      <c r="BA228" s="108"/>
      <c r="BB228" s="109"/>
      <c r="BC228" s="109"/>
      <c r="BD228" s="109"/>
      <c r="BE228" s="119"/>
      <c r="BF228" s="119"/>
      <c r="BG228" s="119"/>
      <c r="BH228" s="119"/>
    </row>
    <row r="229" spans="1:60" s="76" customFormat="1" collapsed="1" x14ac:dyDescent="0.2">
      <c r="A229" s="124"/>
      <c r="B229" s="207" t="str">
        <f t="shared" si="48"/>
        <v/>
      </c>
      <c r="C229" s="73"/>
      <c r="D229" s="228"/>
      <c r="E229" s="229"/>
      <c r="F229" s="229"/>
      <c r="G229" s="229"/>
      <c r="H229" s="229"/>
      <c r="I229" s="229"/>
      <c r="J229" s="229"/>
      <c r="K229" s="229"/>
      <c r="L229" s="229"/>
      <c r="M229" s="229"/>
      <c r="N229" s="229"/>
      <c r="O229" s="230"/>
      <c r="P229" s="104"/>
      <c r="Q229" s="104"/>
      <c r="R229" s="104"/>
      <c r="S229" s="130" t="str">
        <f t="shared" si="49"/>
        <v/>
      </c>
      <c r="T229" s="104"/>
      <c r="U229" s="231"/>
      <c r="V229" s="232"/>
      <c r="W229" s="207" t="str">
        <f t="shared" si="50"/>
        <v/>
      </c>
      <c r="X229" s="295"/>
      <c r="Y229" s="233"/>
      <c r="Z229" s="207" t="str">
        <f t="shared" si="51"/>
        <v/>
      </c>
      <c r="AA229" s="107"/>
      <c r="AB229" s="207" t="str">
        <f t="shared" si="52"/>
        <v/>
      </c>
      <c r="AC229"/>
      <c r="AD229" s="71"/>
      <c r="AE229" s="107"/>
      <c r="AF229" s="207" t="str">
        <f t="shared" si="53"/>
        <v/>
      </c>
      <c r="AG229" s="227" t="str">
        <f t="shared" si="54"/>
        <v/>
      </c>
      <c r="AH229" s="107"/>
      <c r="AI229" s="207" t="str">
        <f t="shared" si="55"/>
        <v/>
      </c>
      <c r="AJ229" s="107"/>
      <c r="AK229" s="207" t="str">
        <f t="shared" si="56"/>
        <v/>
      </c>
      <c r="AL229" s="107"/>
      <c r="AM229" s="107"/>
      <c r="AN229" s="207" t="str">
        <f t="shared" si="57"/>
        <v/>
      </c>
      <c r="AO229" s="107"/>
      <c r="AP229" s="207" t="str">
        <f t="shared" si="58"/>
        <v/>
      </c>
      <c r="AQ229" s="107"/>
      <c r="AR229" s="107"/>
      <c r="AS229" s="207" t="str">
        <f t="shared" si="59"/>
        <v/>
      </c>
      <c r="AT229" s="108"/>
      <c r="AU229" s="108"/>
      <c r="AV229" s="108"/>
      <c r="AW229" s="108"/>
      <c r="AX229" s="108"/>
      <c r="AY229" s="108"/>
      <c r="AZ229" s="108"/>
      <c r="BA229" s="108"/>
      <c r="BB229" s="109"/>
      <c r="BC229" s="109"/>
      <c r="BD229" s="109"/>
      <c r="BE229" s="119"/>
      <c r="BF229" s="119"/>
      <c r="BG229" s="119"/>
      <c r="BH229" s="119"/>
    </row>
    <row r="230" spans="1:60" s="76" customFormat="1" collapsed="1" x14ac:dyDescent="0.2">
      <c r="A230" s="124"/>
      <c r="B230" s="207" t="str">
        <f t="shared" si="48"/>
        <v/>
      </c>
      <c r="C230" s="73"/>
      <c r="D230" s="228"/>
      <c r="E230" s="229"/>
      <c r="F230" s="229"/>
      <c r="G230" s="229"/>
      <c r="H230" s="229"/>
      <c r="I230" s="229"/>
      <c r="J230" s="229"/>
      <c r="K230" s="229"/>
      <c r="L230" s="229"/>
      <c r="M230" s="229"/>
      <c r="N230" s="229"/>
      <c r="O230" s="230"/>
      <c r="P230" s="104"/>
      <c r="Q230" s="104"/>
      <c r="R230" s="104"/>
      <c r="S230" s="130" t="str">
        <f t="shared" si="49"/>
        <v/>
      </c>
      <c r="T230" s="104"/>
      <c r="U230" s="231"/>
      <c r="V230" s="232"/>
      <c r="W230" s="207" t="str">
        <f t="shared" si="50"/>
        <v/>
      </c>
      <c r="X230" s="295"/>
      <c r="Y230" s="233"/>
      <c r="Z230" s="207" t="str">
        <f t="shared" si="51"/>
        <v/>
      </c>
      <c r="AA230" s="107"/>
      <c r="AB230" s="207" t="str">
        <f t="shared" si="52"/>
        <v/>
      </c>
      <c r="AC230"/>
      <c r="AD230" s="71"/>
      <c r="AE230" s="107"/>
      <c r="AF230" s="207" t="str">
        <f t="shared" si="53"/>
        <v/>
      </c>
      <c r="AG230" s="227" t="str">
        <f t="shared" si="54"/>
        <v/>
      </c>
      <c r="AH230" s="107"/>
      <c r="AI230" s="207" t="str">
        <f t="shared" si="55"/>
        <v/>
      </c>
      <c r="AJ230" s="107"/>
      <c r="AK230" s="207" t="str">
        <f t="shared" si="56"/>
        <v/>
      </c>
      <c r="AL230" s="107"/>
      <c r="AM230" s="107"/>
      <c r="AN230" s="207" t="str">
        <f t="shared" si="57"/>
        <v/>
      </c>
      <c r="AO230" s="107"/>
      <c r="AP230" s="207" t="str">
        <f t="shared" si="58"/>
        <v/>
      </c>
      <c r="AQ230" s="107"/>
      <c r="AR230" s="107"/>
      <c r="AS230" s="207" t="str">
        <f t="shared" si="59"/>
        <v/>
      </c>
      <c r="AT230" s="108"/>
      <c r="AU230" s="108"/>
      <c r="AV230" s="108"/>
      <c r="AW230" s="108"/>
      <c r="AX230" s="108"/>
      <c r="AY230" s="108"/>
      <c r="AZ230" s="108"/>
      <c r="BA230" s="108"/>
      <c r="BB230" s="109"/>
      <c r="BC230" s="109"/>
      <c r="BD230" s="109"/>
      <c r="BE230" s="119"/>
      <c r="BF230" s="119"/>
      <c r="BG230" s="119"/>
      <c r="BH230" s="119"/>
    </row>
    <row r="231" spans="1:60" s="76" customFormat="1" collapsed="1" x14ac:dyDescent="0.2">
      <c r="A231" s="124"/>
      <c r="B231" s="207" t="str">
        <f t="shared" si="48"/>
        <v/>
      </c>
      <c r="C231" s="73"/>
      <c r="D231" s="228"/>
      <c r="E231" s="229"/>
      <c r="F231" s="229"/>
      <c r="G231" s="229"/>
      <c r="H231" s="229"/>
      <c r="I231" s="229"/>
      <c r="J231" s="229"/>
      <c r="K231" s="229"/>
      <c r="L231" s="229"/>
      <c r="M231" s="229"/>
      <c r="N231" s="229"/>
      <c r="O231" s="230"/>
      <c r="P231" s="104"/>
      <c r="Q231" s="104"/>
      <c r="R231" s="104"/>
      <c r="S231" s="130" t="str">
        <f t="shared" si="49"/>
        <v/>
      </c>
      <c r="T231" s="104"/>
      <c r="U231" s="231"/>
      <c r="V231" s="232"/>
      <c r="W231" s="207" t="str">
        <f t="shared" si="50"/>
        <v/>
      </c>
      <c r="X231" s="295"/>
      <c r="Y231" s="233"/>
      <c r="Z231" s="207" t="str">
        <f t="shared" si="51"/>
        <v/>
      </c>
      <c r="AA231" s="107"/>
      <c r="AB231" s="207" t="str">
        <f t="shared" si="52"/>
        <v/>
      </c>
      <c r="AC231"/>
      <c r="AD231" s="71"/>
      <c r="AE231" s="107"/>
      <c r="AF231" s="207" t="str">
        <f t="shared" si="53"/>
        <v/>
      </c>
      <c r="AG231" s="227" t="str">
        <f t="shared" si="54"/>
        <v/>
      </c>
      <c r="AH231" s="107"/>
      <c r="AI231" s="207" t="str">
        <f t="shared" si="55"/>
        <v/>
      </c>
      <c r="AJ231" s="107"/>
      <c r="AK231" s="207" t="str">
        <f t="shared" si="56"/>
        <v/>
      </c>
      <c r="AL231" s="107"/>
      <c r="AM231" s="107"/>
      <c r="AN231" s="207" t="str">
        <f t="shared" si="57"/>
        <v/>
      </c>
      <c r="AO231" s="107"/>
      <c r="AP231" s="207" t="str">
        <f t="shared" si="58"/>
        <v/>
      </c>
      <c r="AQ231" s="107"/>
      <c r="AR231" s="107"/>
      <c r="AS231" s="207" t="str">
        <f t="shared" si="59"/>
        <v/>
      </c>
      <c r="AT231" s="108"/>
      <c r="AU231" s="108"/>
      <c r="AV231" s="108"/>
      <c r="AW231" s="108"/>
      <c r="AX231" s="108"/>
      <c r="AY231" s="108"/>
      <c r="AZ231" s="108"/>
      <c r="BA231" s="108"/>
      <c r="BB231" s="109"/>
      <c r="BC231" s="109"/>
      <c r="BD231" s="109"/>
      <c r="BE231" s="119"/>
      <c r="BF231" s="119"/>
      <c r="BG231" s="119"/>
      <c r="BH231" s="119"/>
    </row>
    <row r="232" spans="1:60" s="76" customFormat="1" collapsed="1" x14ac:dyDescent="0.2">
      <c r="A232" s="124"/>
      <c r="B232" s="207" t="str">
        <f t="shared" si="48"/>
        <v/>
      </c>
      <c r="C232" s="73"/>
      <c r="D232" s="228"/>
      <c r="E232" s="229"/>
      <c r="F232" s="229"/>
      <c r="G232" s="229"/>
      <c r="H232" s="229"/>
      <c r="I232" s="229"/>
      <c r="J232" s="229"/>
      <c r="K232" s="229"/>
      <c r="L232" s="229"/>
      <c r="M232" s="229"/>
      <c r="N232" s="229"/>
      <c r="O232" s="230"/>
      <c r="P232" s="104"/>
      <c r="Q232" s="104"/>
      <c r="R232" s="104"/>
      <c r="S232" s="130" t="str">
        <f t="shared" si="49"/>
        <v/>
      </c>
      <c r="T232" s="104"/>
      <c r="U232" s="231"/>
      <c r="V232" s="232"/>
      <c r="W232" s="207" t="str">
        <f t="shared" si="50"/>
        <v/>
      </c>
      <c r="X232" s="295"/>
      <c r="Y232" s="233"/>
      <c r="Z232" s="207" t="str">
        <f t="shared" si="51"/>
        <v/>
      </c>
      <c r="AA232" s="107"/>
      <c r="AB232" s="207" t="str">
        <f t="shared" si="52"/>
        <v/>
      </c>
      <c r="AC232"/>
      <c r="AD232" s="71"/>
      <c r="AE232" s="107"/>
      <c r="AF232" s="207" t="str">
        <f t="shared" si="53"/>
        <v/>
      </c>
      <c r="AG232" s="227" t="str">
        <f t="shared" si="54"/>
        <v/>
      </c>
      <c r="AH232" s="107"/>
      <c r="AI232" s="207" t="str">
        <f t="shared" si="55"/>
        <v/>
      </c>
      <c r="AJ232" s="107"/>
      <c r="AK232" s="207" t="str">
        <f t="shared" si="56"/>
        <v/>
      </c>
      <c r="AL232" s="107"/>
      <c r="AM232" s="107"/>
      <c r="AN232" s="207" t="str">
        <f t="shared" si="57"/>
        <v/>
      </c>
      <c r="AO232" s="107"/>
      <c r="AP232" s="207" t="str">
        <f t="shared" si="58"/>
        <v/>
      </c>
      <c r="AQ232" s="107"/>
      <c r="AR232" s="107"/>
      <c r="AS232" s="207" t="str">
        <f t="shared" si="59"/>
        <v/>
      </c>
      <c r="AT232" s="108"/>
      <c r="AU232" s="108"/>
      <c r="AV232" s="108"/>
      <c r="AW232" s="108"/>
      <c r="AX232" s="108"/>
      <c r="AY232" s="108"/>
      <c r="AZ232" s="108"/>
      <c r="BA232" s="108"/>
      <c r="BB232" s="109"/>
      <c r="BC232" s="109"/>
      <c r="BD232" s="109"/>
      <c r="BE232" s="119"/>
      <c r="BF232" s="119"/>
      <c r="BG232" s="119"/>
      <c r="BH232" s="119"/>
    </row>
    <row r="233" spans="1:60" s="76" customFormat="1" collapsed="1" x14ac:dyDescent="0.2">
      <c r="A233" s="124"/>
      <c r="B233" s="207" t="str">
        <f t="shared" si="48"/>
        <v/>
      </c>
      <c r="C233" s="73"/>
      <c r="D233" s="228"/>
      <c r="E233" s="229"/>
      <c r="F233" s="229"/>
      <c r="G233" s="229"/>
      <c r="H233" s="229"/>
      <c r="I233" s="229"/>
      <c r="J233" s="229"/>
      <c r="K233" s="229"/>
      <c r="L233" s="229"/>
      <c r="M233" s="229"/>
      <c r="N233" s="229"/>
      <c r="O233" s="230"/>
      <c r="P233" s="104"/>
      <c r="Q233" s="104"/>
      <c r="R233" s="104"/>
      <c r="S233" s="130" t="str">
        <f t="shared" si="49"/>
        <v/>
      </c>
      <c r="T233" s="104"/>
      <c r="U233" s="231"/>
      <c r="V233" s="232"/>
      <c r="W233" s="207" t="str">
        <f t="shared" si="50"/>
        <v/>
      </c>
      <c r="X233" s="295"/>
      <c r="Y233" s="233"/>
      <c r="Z233" s="207" t="str">
        <f t="shared" si="51"/>
        <v/>
      </c>
      <c r="AA233" s="107"/>
      <c r="AB233" s="207" t="str">
        <f t="shared" si="52"/>
        <v/>
      </c>
      <c r="AC233"/>
      <c r="AD233" s="71"/>
      <c r="AE233" s="107"/>
      <c r="AF233" s="207" t="str">
        <f t="shared" si="53"/>
        <v/>
      </c>
      <c r="AG233" s="227" t="str">
        <f t="shared" si="54"/>
        <v/>
      </c>
      <c r="AH233" s="107"/>
      <c r="AI233" s="207" t="str">
        <f t="shared" si="55"/>
        <v/>
      </c>
      <c r="AJ233" s="107"/>
      <c r="AK233" s="207" t="str">
        <f t="shared" si="56"/>
        <v/>
      </c>
      <c r="AL233" s="107"/>
      <c r="AM233" s="107"/>
      <c r="AN233" s="207" t="str">
        <f t="shared" si="57"/>
        <v/>
      </c>
      <c r="AO233" s="107"/>
      <c r="AP233" s="207" t="str">
        <f t="shared" si="58"/>
        <v/>
      </c>
      <c r="AQ233" s="107"/>
      <c r="AR233" s="107"/>
      <c r="AS233" s="207" t="str">
        <f t="shared" si="59"/>
        <v/>
      </c>
      <c r="AT233" s="108"/>
      <c r="AU233" s="108"/>
      <c r="AV233" s="108"/>
      <c r="AW233" s="108"/>
      <c r="AX233" s="108"/>
      <c r="AY233" s="108"/>
      <c r="AZ233" s="108"/>
      <c r="BA233" s="108"/>
      <c r="BB233" s="109"/>
      <c r="BC233" s="109"/>
      <c r="BD233" s="109"/>
      <c r="BE233" s="119"/>
      <c r="BF233" s="119"/>
      <c r="BG233" s="119"/>
      <c r="BH233" s="119"/>
    </row>
    <row r="234" spans="1:60" s="76" customFormat="1" collapsed="1" x14ac:dyDescent="0.2">
      <c r="A234" s="124"/>
      <c r="B234" s="207" t="str">
        <f t="shared" si="48"/>
        <v/>
      </c>
      <c r="C234" s="73"/>
      <c r="D234" s="228"/>
      <c r="E234" s="229"/>
      <c r="F234" s="229"/>
      <c r="G234" s="229"/>
      <c r="H234" s="229"/>
      <c r="I234" s="229"/>
      <c r="J234" s="229"/>
      <c r="K234" s="229"/>
      <c r="L234" s="229"/>
      <c r="M234" s="229"/>
      <c r="N234" s="229"/>
      <c r="O234" s="230"/>
      <c r="P234" s="104"/>
      <c r="Q234" s="104"/>
      <c r="R234" s="104"/>
      <c r="S234" s="130" t="str">
        <f t="shared" si="49"/>
        <v/>
      </c>
      <c r="T234" s="104"/>
      <c r="U234" s="231"/>
      <c r="V234" s="232"/>
      <c r="W234" s="207" t="str">
        <f t="shared" si="50"/>
        <v/>
      </c>
      <c r="X234" s="295"/>
      <c r="Y234" s="233"/>
      <c r="Z234" s="207" t="str">
        <f t="shared" si="51"/>
        <v/>
      </c>
      <c r="AA234" s="107"/>
      <c r="AB234" s="207" t="str">
        <f t="shared" si="52"/>
        <v/>
      </c>
      <c r="AC234"/>
      <c r="AD234" s="71"/>
      <c r="AE234" s="107"/>
      <c r="AF234" s="207" t="str">
        <f t="shared" si="53"/>
        <v/>
      </c>
      <c r="AG234" s="227" t="str">
        <f t="shared" si="54"/>
        <v/>
      </c>
      <c r="AH234" s="107"/>
      <c r="AI234" s="207" t="str">
        <f t="shared" si="55"/>
        <v/>
      </c>
      <c r="AJ234" s="107"/>
      <c r="AK234" s="207" t="str">
        <f t="shared" si="56"/>
        <v/>
      </c>
      <c r="AL234" s="107"/>
      <c r="AM234" s="107"/>
      <c r="AN234" s="207" t="str">
        <f t="shared" si="57"/>
        <v/>
      </c>
      <c r="AO234" s="107"/>
      <c r="AP234" s="207" t="str">
        <f t="shared" si="58"/>
        <v/>
      </c>
      <c r="AQ234" s="107"/>
      <c r="AR234" s="107"/>
      <c r="AS234" s="207" t="str">
        <f t="shared" si="59"/>
        <v/>
      </c>
      <c r="AT234" s="108"/>
      <c r="AU234" s="108"/>
      <c r="AV234" s="108"/>
      <c r="AW234" s="108"/>
      <c r="AX234" s="108"/>
      <c r="AY234" s="108"/>
      <c r="AZ234" s="108"/>
      <c r="BA234" s="108"/>
      <c r="BB234" s="109"/>
      <c r="BC234" s="109"/>
      <c r="BD234" s="109"/>
      <c r="BE234" s="119"/>
      <c r="BF234" s="119"/>
      <c r="BG234" s="119"/>
      <c r="BH234" s="119"/>
    </row>
    <row r="235" spans="1:60" s="76" customFormat="1" collapsed="1" x14ac:dyDescent="0.2">
      <c r="A235" s="124"/>
      <c r="B235" s="207" t="str">
        <f t="shared" si="48"/>
        <v/>
      </c>
      <c r="C235" s="73"/>
      <c r="D235" s="228"/>
      <c r="E235" s="229"/>
      <c r="F235" s="229"/>
      <c r="G235" s="229"/>
      <c r="H235" s="229"/>
      <c r="I235" s="229"/>
      <c r="J235" s="229"/>
      <c r="K235" s="229"/>
      <c r="L235" s="229"/>
      <c r="M235" s="229"/>
      <c r="N235" s="229"/>
      <c r="O235" s="230"/>
      <c r="P235" s="104"/>
      <c r="Q235" s="104"/>
      <c r="R235" s="104"/>
      <c r="S235" s="130" t="str">
        <f t="shared" si="49"/>
        <v/>
      </c>
      <c r="T235" s="104"/>
      <c r="U235" s="231"/>
      <c r="V235" s="232"/>
      <c r="W235" s="207" t="str">
        <f t="shared" si="50"/>
        <v/>
      </c>
      <c r="X235" s="295"/>
      <c r="Y235" s="233"/>
      <c r="Z235" s="207" t="str">
        <f t="shared" si="51"/>
        <v/>
      </c>
      <c r="AA235" s="107"/>
      <c r="AB235" s="207" t="str">
        <f t="shared" si="52"/>
        <v/>
      </c>
      <c r="AC235"/>
      <c r="AD235" s="71"/>
      <c r="AE235" s="107"/>
      <c r="AF235" s="207" t="str">
        <f t="shared" si="53"/>
        <v/>
      </c>
      <c r="AG235" s="227" t="str">
        <f t="shared" si="54"/>
        <v/>
      </c>
      <c r="AH235" s="107"/>
      <c r="AI235" s="207" t="str">
        <f t="shared" si="55"/>
        <v/>
      </c>
      <c r="AJ235" s="107"/>
      <c r="AK235" s="207" t="str">
        <f t="shared" si="56"/>
        <v/>
      </c>
      <c r="AL235" s="107"/>
      <c r="AM235" s="107"/>
      <c r="AN235" s="207" t="str">
        <f t="shared" si="57"/>
        <v/>
      </c>
      <c r="AO235" s="107"/>
      <c r="AP235" s="207" t="str">
        <f t="shared" si="58"/>
        <v/>
      </c>
      <c r="AQ235" s="107"/>
      <c r="AR235" s="107"/>
      <c r="AS235" s="207" t="str">
        <f t="shared" si="59"/>
        <v/>
      </c>
      <c r="AT235" s="108"/>
      <c r="AU235" s="108"/>
      <c r="AV235" s="108"/>
      <c r="AW235" s="108"/>
      <c r="AX235" s="108"/>
      <c r="AY235" s="108"/>
      <c r="AZ235" s="108"/>
      <c r="BA235" s="108"/>
      <c r="BB235" s="109"/>
      <c r="BC235" s="109"/>
      <c r="BD235" s="109"/>
      <c r="BE235" s="119"/>
      <c r="BF235" s="119"/>
      <c r="BG235" s="119"/>
      <c r="BH235" s="119"/>
    </row>
    <row r="236" spans="1:60" s="76" customFormat="1" collapsed="1" x14ac:dyDescent="0.2">
      <c r="A236" s="124"/>
      <c r="B236" s="207" t="str">
        <f t="shared" si="48"/>
        <v/>
      </c>
      <c r="C236" s="73"/>
      <c r="D236" s="228"/>
      <c r="E236" s="229"/>
      <c r="F236" s="229"/>
      <c r="G236" s="229"/>
      <c r="H236" s="229"/>
      <c r="I236" s="229"/>
      <c r="J236" s="229"/>
      <c r="K236" s="229"/>
      <c r="L236" s="229"/>
      <c r="M236" s="229"/>
      <c r="N236" s="229"/>
      <c r="O236" s="230"/>
      <c r="P236" s="104"/>
      <c r="Q236" s="104"/>
      <c r="R236" s="104"/>
      <c r="S236" s="130" t="str">
        <f t="shared" si="49"/>
        <v/>
      </c>
      <c r="T236" s="104"/>
      <c r="U236" s="231"/>
      <c r="V236" s="232"/>
      <c r="W236" s="207" t="str">
        <f t="shared" si="50"/>
        <v/>
      </c>
      <c r="X236" s="295"/>
      <c r="Y236" s="233"/>
      <c r="Z236" s="207" t="str">
        <f t="shared" si="51"/>
        <v/>
      </c>
      <c r="AA236" s="107"/>
      <c r="AB236" s="207" t="str">
        <f t="shared" si="52"/>
        <v/>
      </c>
      <c r="AC236"/>
      <c r="AD236" s="71"/>
      <c r="AE236" s="107"/>
      <c r="AF236" s="207" t="str">
        <f t="shared" si="53"/>
        <v/>
      </c>
      <c r="AG236" s="227" t="str">
        <f t="shared" si="54"/>
        <v/>
      </c>
      <c r="AH236" s="107"/>
      <c r="AI236" s="207" t="str">
        <f t="shared" si="55"/>
        <v/>
      </c>
      <c r="AJ236" s="107"/>
      <c r="AK236" s="207" t="str">
        <f t="shared" si="56"/>
        <v/>
      </c>
      <c r="AL236" s="107"/>
      <c r="AM236" s="107"/>
      <c r="AN236" s="207" t="str">
        <f t="shared" si="57"/>
        <v/>
      </c>
      <c r="AO236" s="107"/>
      <c r="AP236" s="207" t="str">
        <f t="shared" si="58"/>
        <v/>
      </c>
      <c r="AQ236" s="107"/>
      <c r="AR236" s="107"/>
      <c r="AS236" s="207" t="str">
        <f t="shared" si="59"/>
        <v/>
      </c>
      <c r="AT236" s="108"/>
      <c r="AU236" s="108"/>
      <c r="AV236" s="108"/>
      <c r="AW236" s="108"/>
      <c r="AX236" s="108"/>
      <c r="AY236" s="108"/>
      <c r="AZ236" s="108"/>
      <c r="BA236" s="108"/>
      <c r="BB236" s="109"/>
      <c r="BC236" s="109"/>
      <c r="BD236" s="109"/>
      <c r="BE236" s="119"/>
      <c r="BF236" s="119"/>
      <c r="BG236" s="119"/>
      <c r="BH236" s="119"/>
    </row>
    <row r="237" spans="1:60" s="76" customFormat="1" collapsed="1" x14ac:dyDescent="0.2">
      <c r="A237" s="124"/>
      <c r="B237" s="207" t="str">
        <f t="shared" si="48"/>
        <v/>
      </c>
      <c r="C237" s="73"/>
      <c r="D237" s="228"/>
      <c r="E237" s="229"/>
      <c r="F237" s="229"/>
      <c r="G237" s="229"/>
      <c r="H237" s="229"/>
      <c r="I237" s="229"/>
      <c r="J237" s="229"/>
      <c r="K237" s="229"/>
      <c r="L237" s="229"/>
      <c r="M237" s="229"/>
      <c r="N237" s="229"/>
      <c r="O237" s="230"/>
      <c r="P237" s="104"/>
      <c r="Q237" s="104"/>
      <c r="R237" s="104"/>
      <c r="S237" s="130" t="str">
        <f t="shared" si="49"/>
        <v/>
      </c>
      <c r="T237" s="104"/>
      <c r="U237" s="231"/>
      <c r="V237" s="232"/>
      <c r="W237" s="207" t="str">
        <f t="shared" si="50"/>
        <v/>
      </c>
      <c r="X237" s="295"/>
      <c r="Y237" s="233"/>
      <c r="Z237" s="207" t="str">
        <f t="shared" si="51"/>
        <v/>
      </c>
      <c r="AA237" s="107"/>
      <c r="AB237" s="207" t="str">
        <f t="shared" si="52"/>
        <v/>
      </c>
      <c r="AC237"/>
      <c r="AD237" s="71"/>
      <c r="AE237" s="107"/>
      <c r="AF237" s="207" t="str">
        <f t="shared" si="53"/>
        <v/>
      </c>
      <c r="AG237" s="227" t="str">
        <f t="shared" si="54"/>
        <v/>
      </c>
      <c r="AH237" s="107"/>
      <c r="AI237" s="207" t="str">
        <f t="shared" si="55"/>
        <v/>
      </c>
      <c r="AJ237" s="107"/>
      <c r="AK237" s="207" t="str">
        <f t="shared" si="56"/>
        <v/>
      </c>
      <c r="AL237" s="107"/>
      <c r="AM237" s="107"/>
      <c r="AN237" s="207" t="str">
        <f t="shared" si="57"/>
        <v/>
      </c>
      <c r="AO237" s="107"/>
      <c r="AP237" s="207" t="str">
        <f t="shared" si="58"/>
        <v/>
      </c>
      <c r="AQ237" s="107"/>
      <c r="AR237" s="107"/>
      <c r="AS237" s="207" t="str">
        <f t="shared" si="59"/>
        <v/>
      </c>
      <c r="AT237" s="108"/>
      <c r="AU237" s="108"/>
      <c r="AV237" s="108"/>
      <c r="AW237" s="108"/>
      <c r="AX237" s="108"/>
      <c r="AY237" s="108"/>
      <c r="AZ237" s="108"/>
      <c r="BA237" s="108"/>
      <c r="BB237" s="109"/>
      <c r="BC237" s="109"/>
      <c r="BD237" s="109"/>
      <c r="BE237" s="119"/>
      <c r="BF237" s="119"/>
      <c r="BG237" s="119"/>
      <c r="BH237" s="119"/>
    </row>
    <row r="238" spans="1:60" s="76" customFormat="1" collapsed="1" x14ac:dyDescent="0.2">
      <c r="A238" s="124"/>
      <c r="B238" s="207" t="str">
        <f t="shared" si="48"/>
        <v/>
      </c>
      <c r="C238" s="73"/>
      <c r="D238" s="228"/>
      <c r="E238" s="229"/>
      <c r="F238" s="229"/>
      <c r="G238" s="229"/>
      <c r="H238" s="229"/>
      <c r="I238" s="229"/>
      <c r="J238" s="229"/>
      <c r="K238" s="229"/>
      <c r="L238" s="229"/>
      <c r="M238" s="229"/>
      <c r="N238" s="229"/>
      <c r="O238" s="230"/>
      <c r="P238" s="104"/>
      <c r="Q238" s="104"/>
      <c r="R238" s="104"/>
      <c r="S238" s="130" t="str">
        <f t="shared" si="49"/>
        <v/>
      </c>
      <c r="T238" s="104"/>
      <c r="U238" s="231"/>
      <c r="V238" s="232"/>
      <c r="W238" s="207" t="str">
        <f t="shared" si="50"/>
        <v/>
      </c>
      <c r="X238" s="295"/>
      <c r="Y238" s="233"/>
      <c r="Z238" s="207" t="str">
        <f t="shared" si="51"/>
        <v/>
      </c>
      <c r="AA238" s="107"/>
      <c r="AB238" s="207" t="str">
        <f t="shared" si="52"/>
        <v/>
      </c>
      <c r="AC238"/>
      <c r="AD238" s="71"/>
      <c r="AE238" s="107"/>
      <c r="AF238" s="207" t="str">
        <f t="shared" si="53"/>
        <v/>
      </c>
      <c r="AG238" s="227" t="str">
        <f t="shared" si="54"/>
        <v/>
      </c>
      <c r="AH238" s="107"/>
      <c r="AI238" s="207" t="str">
        <f t="shared" si="55"/>
        <v/>
      </c>
      <c r="AJ238" s="107"/>
      <c r="AK238" s="207" t="str">
        <f t="shared" si="56"/>
        <v/>
      </c>
      <c r="AL238" s="107"/>
      <c r="AM238" s="107"/>
      <c r="AN238" s="207" t="str">
        <f t="shared" si="57"/>
        <v/>
      </c>
      <c r="AO238" s="107"/>
      <c r="AP238" s="207" t="str">
        <f t="shared" si="58"/>
        <v/>
      </c>
      <c r="AQ238" s="107"/>
      <c r="AR238" s="107"/>
      <c r="AS238" s="207" t="str">
        <f t="shared" si="59"/>
        <v/>
      </c>
      <c r="AT238" s="108"/>
      <c r="AU238" s="108"/>
      <c r="AV238" s="108"/>
      <c r="AW238" s="108"/>
      <c r="AX238" s="108"/>
      <c r="AY238" s="108"/>
      <c r="AZ238" s="108"/>
      <c r="BA238" s="108"/>
      <c r="BB238" s="109"/>
      <c r="BC238" s="109"/>
      <c r="BD238" s="109"/>
      <c r="BE238" s="119"/>
      <c r="BF238" s="119"/>
      <c r="BG238" s="119"/>
      <c r="BH238" s="119"/>
    </row>
    <row r="239" spans="1:60" s="76" customFormat="1" collapsed="1" x14ac:dyDescent="0.2">
      <c r="A239" s="124"/>
      <c r="B239" s="207" t="str">
        <f t="shared" si="48"/>
        <v/>
      </c>
      <c r="C239" s="73"/>
      <c r="D239" s="228"/>
      <c r="E239" s="229"/>
      <c r="F239" s="229"/>
      <c r="G239" s="229"/>
      <c r="H239" s="229"/>
      <c r="I239" s="229"/>
      <c r="J239" s="229"/>
      <c r="K239" s="229"/>
      <c r="L239" s="229"/>
      <c r="M239" s="229"/>
      <c r="N239" s="229"/>
      <c r="O239" s="230"/>
      <c r="P239" s="104"/>
      <c r="Q239" s="104"/>
      <c r="R239" s="104"/>
      <c r="S239" s="130" t="str">
        <f t="shared" si="49"/>
        <v/>
      </c>
      <c r="T239" s="104"/>
      <c r="U239" s="231"/>
      <c r="V239" s="232"/>
      <c r="W239" s="207" t="str">
        <f t="shared" si="50"/>
        <v/>
      </c>
      <c r="X239" s="295"/>
      <c r="Y239" s="233"/>
      <c r="Z239" s="207" t="str">
        <f t="shared" si="51"/>
        <v/>
      </c>
      <c r="AA239" s="107"/>
      <c r="AB239" s="207" t="str">
        <f t="shared" si="52"/>
        <v/>
      </c>
      <c r="AC239"/>
      <c r="AD239" s="71"/>
      <c r="AE239" s="107"/>
      <c r="AF239" s="207" t="str">
        <f t="shared" si="53"/>
        <v/>
      </c>
      <c r="AG239" s="227" t="str">
        <f t="shared" si="54"/>
        <v/>
      </c>
      <c r="AH239" s="107"/>
      <c r="AI239" s="207" t="str">
        <f t="shared" si="55"/>
        <v/>
      </c>
      <c r="AJ239" s="107"/>
      <c r="AK239" s="207" t="str">
        <f t="shared" si="56"/>
        <v/>
      </c>
      <c r="AL239" s="107"/>
      <c r="AM239" s="107"/>
      <c r="AN239" s="207" t="str">
        <f t="shared" si="57"/>
        <v/>
      </c>
      <c r="AO239" s="107"/>
      <c r="AP239" s="207" t="str">
        <f t="shared" si="58"/>
        <v/>
      </c>
      <c r="AQ239" s="107"/>
      <c r="AR239" s="107"/>
      <c r="AS239" s="207" t="str">
        <f t="shared" si="59"/>
        <v/>
      </c>
      <c r="AT239" s="108"/>
      <c r="AU239" s="108"/>
      <c r="AV239" s="108"/>
      <c r="AW239" s="108"/>
      <c r="AX239" s="108"/>
      <c r="AY239" s="108"/>
      <c r="AZ239" s="108"/>
      <c r="BA239" s="108"/>
      <c r="BB239" s="109"/>
      <c r="BC239" s="109"/>
      <c r="BD239" s="109"/>
      <c r="BE239" s="119"/>
      <c r="BF239" s="119"/>
      <c r="BG239" s="119"/>
      <c r="BH239" s="119"/>
    </row>
    <row r="240" spans="1:60" s="76" customFormat="1" collapsed="1" x14ac:dyDescent="0.2">
      <c r="A240" s="124"/>
      <c r="B240" s="207" t="str">
        <f t="shared" si="48"/>
        <v/>
      </c>
      <c r="C240" s="73"/>
      <c r="D240" s="228"/>
      <c r="E240" s="229"/>
      <c r="F240" s="229"/>
      <c r="G240" s="229"/>
      <c r="H240" s="229"/>
      <c r="I240" s="229"/>
      <c r="J240" s="229"/>
      <c r="K240" s="229"/>
      <c r="L240" s="229"/>
      <c r="M240" s="229"/>
      <c r="N240" s="229"/>
      <c r="O240" s="230"/>
      <c r="P240" s="104"/>
      <c r="Q240" s="104"/>
      <c r="R240" s="104"/>
      <c r="S240" s="130" t="str">
        <f t="shared" si="49"/>
        <v/>
      </c>
      <c r="T240" s="104"/>
      <c r="U240" s="231"/>
      <c r="V240" s="232"/>
      <c r="W240" s="207" t="str">
        <f t="shared" si="50"/>
        <v/>
      </c>
      <c r="X240" s="295"/>
      <c r="Y240" s="233"/>
      <c r="Z240" s="207" t="str">
        <f t="shared" si="51"/>
        <v/>
      </c>
      <c r="AA240" s="107"/>
      <c r="AB240" s="207" t="str">
        <f t="shared" si="52"/>
        <v/>
      </c>
      <c r="AC240"/>
      <c r="AD240" s="71"/>
      <c r="AE240" s="107"/>
      <c r="AF240" s="207" t="str">
        <f t="shared" si="53"/>
        <v/>
      </c>
      <c r="AG240" s="227" t="str">
        <f t="shared" si="54"/>
        <v/>
      </c>
      <c r="AH240" s="107"/>
      <c r="AI240" s="207" t="str">
        <f t="shared" si="55"/>
        <v/>
      </c>
      <c r="AJ240" s="107"/>
      <c r="AK240" s="207" t="str">
        <f t="shared" si="56"/>
        <v/>
      </c>
      <c r="AL240" s="107"/>
      <c r="AM240" s="107"/>
      <c r="AN240" s="207" t="str">
        <f t="shared" si="57"/>
        <v/>
      </c>
      <c r="AO240" s="107"/>
      <c r="AP240" s="207" t="str">
        <f t="shared" si="58"/>
        <v/>
      </c>
      <c r="AQ240" s="107"/>
      <c r="AR240" s="107"/>
      <c r="AS240" s="207" t="str">
        <f t="shared" si="59"/>
        <v/>
      </c>
      <c r="AT240" s="108"/>
      <c r="AU240" s="108"/>
      <c r="AV240" s="108"/>
      <c r="AW240" s="108"/>
      <c r="AX240" s="108"/>
      <c r="AY240" s="108"/>
      <c r="AZ240" s="108"/>
      <c r="BA240" s="108"/>
      <c r="BB240" s="109"/>
      <c r="BC240" s="109"/>
      <c r="BD240" s="109"/>
      <c r="BE240" s="119"/>
      <c r="BF240" s="119"/>
      <c r="BG240" s="119"/>
      <c r="BH240" s="119"/>
    </row>
    <row r="241" spans="1:60" s="76" customFormat="1" collapsed="1" x14ac:dyDescent="0.2">
      <c r="A241" s="124"/>
      <c r="B241" s="207" t="str">
        <f t="shared" si="48"/>
        <v/>
      </c>
      <c r="C241" s="73"/>
      <c r="D241" s="228"/>
      <c r="E241" s="229"/>
      <c r="F241" s="229"/>
      <c r="G241" s="229"/>
      <c r="H241" s="229"/>
      <c r="I241" s="229"/>
      <c r="J241" s="229"/>
      <c r="K241" s="229"/>
      <c r="L241" s="229"/>
      <c r="M241" s="229"/>
      <c r="N241" s="229"/>
      <c r="O241" s="230"/>
      <c r="P241" s="104"/>
      <c r="Q241" s="104"/>
      <c r="R241" s="104"/>
      <c r="S241" s="130" t="str">
        <f t="shared" si="49"/>
        <v/>
      </c>
      <c r="T241" s="104"/>
      <c r="U241" s="231"/>
      <c r="V241" s="232"/>
      <c r="W241" s="207" t="str">
        <f t="shared" si="50"/>
        <v/>
      </c>
      <c r="X241" s="295"/>
      <c r="Y241" s="233"/>
      <c r="Z241" s="207" t="str">
        <f t="shared" si="51"/>
        <v/>
      </c>
      <c r="AA241" s="107"/>
      <c r="AB241" s="207" t="str">
        <f t="shared" si="52"/>
        <v/>
      </c>
      <c r="AC241"/>
      <c r="AD241" s="71"/>
      <c r="AE241" s="107"/>
      <c r="AF241" s="207" t="str">
        <f t="shared" si="53"/>
        <v/>
      </c>
      <c r="AG241" s="227" t="str">
        <f t="shared" si="54"/>
        <v/>
      </c>
      <c r="AH241" s="107"/>
      <c r="AI241" s="207" t="str">
        <f t="shared" si="55"/>
        <v/>
      </c>
      <c r="AJ241" s="107"/>
      <c r="AK241" s="207" t="str">
        <f t="shared" si="56"/>
        <v/>
      </c>
      <c r="AL241" s="107"/>
      <c r="AM241" s="107"/>
      <c r="AN241" s="207" t="str">
        <f t="shared" si="57"/>
        <v/>
      </c>
      <c r="AO241" s="107"/>
      <c r="AP241" s="207" t="str">
        <f t="shared" si="58"/>
        <v/>
      </c>
      <c r="AQ241" s="107"/>
      <c r="AR241" s="107"/>
      <c r="AS241" s="207" t="str">
        <f t="shared" si="59"/>
        <v/>
      </c>
      <c r="AT241" s="108"/>
      <c r="AU241" s="108"/>
      <c r="AV241" s="108"/>
      <c r="AW241" s="108"/>
      <c r="AX241" s="108"/>
      <c r="AY241" s="108"/>
      <c r="AZ241" s="108"/>
      <c r="BA241" s="108"/>
      <c r="BB241" s="109"/>
      <c r="BC241" s="109"/>
      <c r="BD241" s="109"/>
      <c r="BE241" s="119"/>
      <c r="BF241" s="119"/>
      <c r="BG241" s="119"/>
      <c r="BH241" s="119"/>
    </row>
    <row r="242" spans="1:60" s="76" customFormat="1" collapsed="1" x14ac:dyDescent="0.2">
      <c r="A242" s="124"/>
      <c r="B242" s="207" t="str">
        <f t="shared" si="48"/>
        <v/>
      </c>
      <c r="C242" s="73"/>
      <c r="D242" s="228"/>
      <c r="E242" s="229"/>
      <c r="F242" s="229"/>
      <c r="G242" s="229"/>
      <c r="H242" s="229"/>
      <c r="I242" s="229"/>
      <c r="J242" s="229"/>
      <c r="K242" s="229"/>
      <c r="L242" s="229"/>
      <c r="M242" s="229"/>
      <c r="N242" s="229"/>
      <c r="O242" s="230"/>
      <c r="P242" s="104"/>
      <c r="Q242" s="104"/>
      <c r="R242" s="104"/>
      <c r="S242" s="130" t="str">
        <f t="shared" si="49"/>
        <v/>
      </c>
      <c r="T242" s="104"/>
      <c r="U242" s="231"/>
      <c r="V242" s="232"/>
      <c r="W242" s="207" t="str">
        <f t="shared" si="50"/>
        <v/>
      </c>
      <c r="X242" s="295"/>
      <c r="Y242" s="233"/>
      <c r="Z242" s="207" t="str">
        <f t="shared" si="51"/>
        <v/>
      </c>
      <c r="AA242" s="107"/>
      <c r="AB242" s="207" t="str">
        <f t="shared" si="52"/>
        <v/>
      </c>
      <c r="AC242"/>
      <c r="AD242" s="71"/>
      <c r="AE242" s="107"/>
      <c r="AF242" s="207" t="str">
        <f t="shared" si="53"/>
        <v/>
      </c>
      <c r="AG242" s="227" t="str">
        <f t="shared" si="54"/>
        <v/>
      </c>
      <c r="AH242" s="107"/>
      <c r="AI242" s="207" t="str">
        <f t="shared" si="55"/>
        <v/>
      </c>
      <c r="AJ242" s="107"/>
      <c r="AK242" s="207" t="str">
        <f t="shared" si="56"/>
        <v/>
      </c>
      <c r="AL242" s="107"/>
      <c r="AM242" s="107"/>
      <c r="AN242" s="207" t="str">
        <f t="shared" si="57"/>
        <v/>
      </c>
      <c r="AO242" s="107"/>
      <c r="AP242" s="207" t="str">
        <f t="shared" si="58"/>
        <v/>
      </c>
      <c r="AQ242" s="107"/>
      <c r="AR242" s="107"/>
      <c r="AS242" s="207" t="str">
        <f t="shared" si="59"/>
        <v/>
      </c>
      <c r="AT242" s="108"/>
      <c r="AU242" s="108"/>
      <c r="AV242" s="108"/>
      <c r="AW242" s="108"/>
      <c r="AX242" s="108"/>
      <c r="AY242" s="108"/>
      <c r="AZ242" s="108"/>
      <c r="BA242" s="108"/>
      <c r="BB242" s="109"/>
      <c r="BC242" s="109"/>
      <c r="BD242" s="109"/>
      <c r="BE242" s="119"/>
      <c r="BF242" s="119"/>
      <c r="BG242" s="119"/>
      <c r="BH242" s="119"/>
    </row>
    <row r="243" spans="1:60" s="76" customFormat="1" collapsed="1" x14ac:dyDescent="0.2">
      <c r="A243" s="124"/>
      <c r="B243" s="207" t="str">
        <f t="shared" si="48"/>
        <v/>
      </c>
      <c r="C243" s="73"/>
      <c r="D243" s="228"/>
      <c r="E243" s="229"/>
      <c r="F243" s="229"/>
      <c r="G243" s="229"/>
      <c r="H243" s="229"/>
      <c r="I243" s="229"/>
      <c r="J243" s="229"/>
      <c r="K243" s="229"/>
      <c r="L243" s="229"/>
      <c r="M243" s="229"/>
      <c r="N243" s="229"/>
      <c r="O243" s="230"/>
      <c r="P243" s="104"/>
      <c r="Q243" s="104"/>
      <c r="R243" s="104"/>
      <c r="S243" s="130" t="str">
        <f t="shared" si="49"/>
        <v/>
      </c>
      <c r="T243" s="104"/>
      <c r="U243" s="231"/>
      <c r="V243" s="232"/>
      <c r="W243" s="207" t="str">
        <f t="shared" si="50"/>
        <v/>
      </c>
      <c r="X243" s="295"/>
      <c r="Y243" s="233"/>
      <c r="Z243" s="207" t="str">
        <f t="shared" si="51"/>
        <v/>
      </c>
      <c r="AA243" s="107"/>
      <c r="AB243" s="207" t="str">
        <f t="shared" si="52"/>
        <v/>
      </c>
      <c r="AC243"/>
      <c r="AD243" s="71"/>
      <c r="AE243" s="107"/>
      <c r="AF243" s="207" t="str">
        <f t="shared" si="53"/>
        <v/>
      </c>
      <c r="AG243" s="227" t="str">
        <f t="shared" si="54"/>
        <v/>
      </c>
      <c r="AH243" s="107"/>
      <c r="AI243" s="207" t="str">
        <f t="shared" si="55"/>
        <v/>
      </c>
      <c r="AJ243" s="107"/>
      <c r="AK243" s="207" t="str">
        <f t="shared" si="56"/>
        <v/>
      </c>
      <c r="AL243" s="107"/>
      <c r="AM243" s="107"/>
      <c r="AN243" s="207" t="str">
        <f t="shared" si="57"/>
        <v/>
      </c>
      <c r="AO243" s="107"/>
      <c r="AP243" s="207" t="str">
        <f t="shared" si="58"/>
        <v/>
      </c>
      <c r="AQ243" s="107"/>
      <c r="AR243" s="107"/>
      <c r="AS243" s="207" t="str">
        <f t="shared" si="59"/>
        <v/>
      </c>
      <c r="AT243" s="108"/>
      <c r="AU243" s="108"/>
      <c r="AV243" s="108"/>
      <c r="AW243" s="108"/>
      <c r="AX243" s="108"/>
      <c r="AY243" s="108"/>
      <c r="AZ243" s="108"/>
      <c r="BA243" s="108"/>
      <c r="BB243" s="109"/>
      <c r="BC243" s="109"/>
      <c r="BD243" s="109"/>
      <c r="BE243" s="119"/>
      <c r="BF243" s="119"/>
      <c r="BG243" s="119"/>
      <c r="BH243" s="119"/>
    </row>
    <row r="244" spans="1:60" s="76" customFormat="1" collapsed="1" x14ac:dyDescent="0.2">
      <c r="A244" s="124"/>
      <c r="B244" s="207" t="str">
        <f t="shared" si="48"/>
        <v/>
      </c>
      <c r="C244" s="73"/>
      <c r="D244" s="228"/>
      <c r="E244" s="229"/>
      <c r="F244" s="229"/>
      <c r="G244" s="229"/>
      <c r="H244" s="229"/>
      <c r="I244" s="229"/>
      <c r="J244" s="229"/>
      <c r="K244" s="229"/>
      <c r="L244" s="229"/>
      <c r="M244" s="229"/>
      <c r="N244" s="229"/>
      <c r="O244" s="230"/>
      <c r="P244" s="104"/>
      <c r="Q244" s="104"/>
      <c r="R244" s="104"/>
      <c r="S244" s="130" t="str">
        <f t="shared" si="49"/>
        <v/>
      </c>
      <c r="T244" s="104"/>
      <c r="U244" s="231"/>
      <c r="V244" s="232"/>
      <c r="W244" s="207" t="str">
        <f t="shared" si="50"/>
        <v/>
      </c>
      <c r="X244" s="295"/>
      <c r="Y244" s="233"/>
      <c r="Z244" s="207" t="str">
        <f t="shared" si="51"/>
        <v/>
      </c>
      <c r="AA244" s="107"/>
      <c r="AB244" s="207" t="str">
        <f t="shared" si="52"/>
        <v/>
      </c>
      <c r="AC244"/>
      <c r="AD244" s="71"/>
      <c r="AE244" s="107"/>
      <c r="AF244" s="207" t="str">
        <f t="shared" si="53"/>
        <v/>
      </c>
      <c r="AG244" s="227" t="str">
        <f t="shared" si="54"/>
        <v/>
      </c>
      <c r="AH244" s="107"/>
      <c r="AI244" s="207" t="str">
        <f t="shared" si="55"/>
        <v/>
      </c>
      <c r="AJ244" s="107"/>
      <c r="AK244" s="207" t="str">
        <f t="shared" si="56"/>
        <v/>
      </c>
      <c r="AL244" s="107"/>
      <c r="AM244" s="107"/>
      <c r="AN244" s="207" t="str">
        <f t="shared" si="57"/>
        <v/>
      </c>
      <c r="AO244" s="107"/>
      <c r="AP244" s="207" t="str">
        <f t="shared" si="58"/>
        <v/>
      </c>
      <c r="AQ244" s="107"/>
      <c r="AR244" s="107"/>
      <c r="AS244" s="207" t="str">
        <f t="shared" si="59"/>
        <v/>
      </c>
      <c r="AT244" s="108"/>
      <c r="AU244" s="108"/>
      <c r="AV244" s="108"/>
      <c r="AW244" s="108"/>
      <c r="AX244" s="108"/>
      <c r="AY244" s="108"/>
      <c r="AZ244" s="108"/>
      <c r="BA244" s="108"/>
      <c r="BB244" s="109"/>
      <c r="BC244" s="109"/>
      <c r="BD244" s="109"/>
      <c r="BE244" s="119"/>
      <c r="BF244" s="119"/>
      <c r="BG244" s="119"/>
      <c r="BH244" s="119"/>
    </row>
    <row r="245" spans="1:60" s="76" customFormat="1" collapsed="1" x14ac:dyDescent="0.2">
      <c r="A245" s="124"/>
      <c r="B245" s="207" t="str">
        <f t="shared" si="48"/>
        <v/>
      </c>
      <c r="C245" s="73"/>
      <c r="D245" s="228"/>
      <c r="E245" s="229"/>
      <c r="F245" s="229"/>
      <c r="G245" s="229"/>
      <c r="H245" s="229"/>
      <c r="I245" s="229"/>
      <c r="J245" s="229"/>
      <c r="K245" s="229"/>
      <c r="L245" s="229"/>
      <c r="M245" s="229"/>
      <c r="N245" s="229"/>
      <c r="O245" s="230"/>
      <c r="P245" s="104"/>
      <c r="Q245" s="104"/>
      <c r="R245" s="104"/>
      <c r="S245" s="130" t="str">
        <f t="shared" si="49"/>
        <v/>
      </c>
      <c r="T245" s="104"/>
      <c r="U245" s="231"/>
      <c r="V245" s="232"/>
      <c r="W245" s="207" t="str">
        <f t="shared" si="50"/>
        <v/>
      </c>
      <c r="X245" s="295"/>
      <c r="Y245" s="233"/>
      <c r="Z245" s="207" t="str">
        <f t="shared" si="51"/>
        <v/>
      </c>
      <c r="AA245" s="107"/>
      <c r="AB245" s="207" t="str">
        <f t="shared" si="52"/>
        <v/>
      </c>
      <c r="AC245"/>
      <c r="AD245" s="71"/>
      <c r="AE245" s="107"/>
      <c r="AF245" s="207" t="str">
        <f t="shared" si="53"/>
        <v/>
      </c>
      <c r="AG245" s="227" t="str">
        <f t="shared" si="54"/>
        <v/>
      </c>
      <c r="AH245" s="107"/>
      <c r="AI245" s="207" t="str">
        <f t="shared" si="55"/>
        <v/>
      </c>
      <c r="AJ245" s="107"/>
      <c r="AK245" s="207" t="str">
        <f t="shared" si="56"/>
        <v/>
      </c>
      <c r="AL245" s="107"/>
      <c r="AM245" s="107"/>
      <c r="AN245" s="207" t="str">
        <f t="shared" si="57"/>
        <v/>
      </c>
      <c r="AO245" s="107"/>
      <c r="AP245" s="207" t="str">
        <f t="shared" si="58"/>
        <v/>
      </c>
      <c r="AQ245" s="107"/>
      <c r="AR245" s="107"/>
      <c r="AS245" s="207" t="str">
        <f t="shared" si="59"/>
        <v/>
      </c>
      <c r="AT245" s="108"/>
      <c r="AU245" s="108"/>
      <c r="AV245" s="108"/>
      <c r="AW245" s="108"/>
      <c r="AX245" s="108"/>
      <c r="AY245" s="108"/>
      <c r="AZ245" s="108"/>
      <c r="BA245" s="108"/>
      <c r="BB245" s="109"/>
      <c r="BC245" s="109"/>
      <c r="BD245" s="109"/>
      <c r="BE245" s="119"/>
      <c r="BF245" s="119"/>
      <c r="BG245" s="119"/>
      <c r="BH245" s="119"/>
    </row>
    <row r="246" spans="1:60" s="76" customFormat="1" collapsed="1" x14ac:dyDescent="0.2">
      <c r="A246" s="124"/>
      <c r="B246" s="207" t="str">
        <f t="shared" si="48"/>
        <v/>
      </c>
      <c r="C246" s="73"/>
      <c r="D246" s="228"/>
      <c r="E246" s="229"/>
      <c r="F246" s="229"/>
      <c r="G246" s="229"/>
      <c r="H246" s="229"/>
      <c r="I246" s="229"/>
      <c r="J246" s="229"/>
      <c r="K246" s="229"/>
      <c r="L246" s="229"/>
      <c r="M246" s="229"/>
      <c r="N246" s="229"/>
      <c r="O246" s="230"/>
      <c r="P246" s="104"/>
      <c r="Q246" s="104"/>
      <c r="R246" s="104"/>
      <c r="S246" s="130" t="str">
        <f t="shared" si="49"/>
        <v/>
      </c>
      <c r="T246" s="104"/>
      <c r="U246" s="231"/>
      <c r="V246" s="232"/>
      <c r="W246" s="207" t="str">
        <f t="shared" si="50"/>
        <v/>
      </c>
      <c r="X246" s="295"/>
      <c r="Y246" s="233"/>
      <c r="Z246" s="207" t="str">
        <f t="shared" si="51"/>
        <v/>
      </c>
      <c r="AA246" s="107"/>
      <c r="AB246" s="207" t="str">
        <f t="shared" si="52"/>
        <v/>
      </c>
      <c r="AC246"/>
      <c r="AD246" s="71"/>
      <c r="AE246" s="107"/>
      <c r="AF246" s="207" t="str">
        <f t="shared" si="53"/>
        <v/>
      </c>
      <c r="AG246" s="227" t="str">
        <f t="shared" si="54"/>
        <v/>
      </c>
      <c r="AH246" s="107"/>
      <c r="AI246" s="207" t="str">
        <f t="shared" si="55"/>
        <v/>
      </c>
      <c r="AJ246" s="107"/>
      <c r="AK246" s="207" t="str">
        <f t="shared" si="56"/>
        <v/>
      </c>
      <c r="AL246" s="107"/>
      <c r="AM246" s="107"/>
      <c r="AN246" s="207" t="str">
        <f t="shared" si="57"/>
        <v/>
      </c>
      <c r="AO246" s="107"/>
      <c r="AP246" s="207" t="str">
        <f t="shared" si="58"/>
        <v/>
      </c>
      <c r="AQ246" s="107"/>
      <c r="AR246" s="107"/>
      <c r="AS246" s="207" t="str">
        <f t="shared" si="59"/>
        <v/>
      </c>
      <c r="AT246" s="108"/>
      <c r="AU246" s="108"/>
      <c r="AV246" s="108"/>
      <c r="AW246" s="108"/>
      <c r="AX246" s="108"/>
      <c r="AY246" s="108"/>
      <c r="AZ246" s="108"/>
      <c r="BA246" s="108"/>
      <c r="BB246" s="109"/>
      <c r="BC246" s="109"/>
      <c r="BD246" s="109"/>
      <c r="BE246" s="119"/>
      <c r="BF246" s="119"/>
      <c r="BG246" s="119"/>
      <c r="BH246" s="119"/>
    </row>
    <row r="247" spans="1:60" s="76" customFormat="1" collapsed="1" x14ac:dyDescent="0.2">
      <c r="A247" s="124"/>
      <c r="B247" s="207" t="str">
        <f t="shared" si="48"/>
        <v/>
      </c>
      <c r="C247" s="73"/>
      <c r="D247" s="228"/>
      <c r="E247" s="229"/>
      <c r="F247" s="229"/>
      <c r="G247" s="229"/>
      <c r="H247" s="229"/>
      <c r="I247" s="229"/>
      <c r="J247" s="229"/>
      <c r="K247" s="229"/>
      <c r="L247" s="229"/>
      <c r="M247" s="229"/>
      <c r="N247" s="229"/>
      <c r="O247" s="230"/>
      <c r="P247" s="104"/>
      <c r="Q247" s="104"/>
      <c r="R247" s="104"/>
      <c r="S247" s="130" t="str">
        <f t="shared" si="49"/>
        <v/>
      </c>
      <c r="T247" s="104"/>
      <c r="U247" s="231"/>
      <c r="V247" s="232"/>
      <c r="W247" s="207" t="str">
        <f t="shared" si="50"/>
        <v/>
      </c>
      <c r="X247" s="295"/>
      <c r="Y247" s="233"/>
      <c r="Z247" s="207" t="str">
        <f t="shared" si="51"/>
        <v/>
      </c>
      <c r="AA247" s="107"/>
      <c r="AB247" s="207" t="str">
        <f t="shared" si="52"/>
        <v/>
      </c>
      <c r="AC247"/>
      <c r="AD247" s="71"/>
      <c r="AE247" s="107"/>
      <c r="AF247" s="207" t="str">
        <f t="shared" si="53"/>
        <v/>
      </c>
      <c r="AG247" s="227" t="str">
        <f t="shared" si="54"/>
        <v/>
      </c>
      <c r="AH247" s="107"/>
      <c r="AI247" s="207" t="str">
        <f t="shared" si="55"/>
        <v/>
      </c>
      <c r="AJ247" s="107"/>
      <c r="AK247" s="207" t="str">
        <f t="shared" si="56"/>
        <v/>
      </c>
      <c r="AL247" s="107"/>
      <c r="AM247" s="107"/>
      <c r="AN247" s="207" t="str">
        <f t="shared" si="57"/>
        <v/>
      </c>
      <c r="AO247" s="107"/>
      <c r="AP247" s="207" t="str">
        <f t="shared" si="58"/>
        <v/>
      </c>
      <c r="AQ247" s="107"/>
      <c r="AR247" s="107"/>
      <c r="AS247" s="207" t="str">
        <f t="shared" si="59"/>
        <v/>
      </c>
      <c r="AT247" s="108"/>
      <c r="AU247" s="108"/>
      <c r="AV247" s="108"/>
      <c r="AW247" s="108"/>
      <c r="AX247" s="108"/>
      <c r="AY247" s="108"/>
      <c r="AZ247" s="108"/>
      <c r="BA247" s="108"/>
      <c r="BB247" s="109"/>
      <c r="BC247" s="109"/>
      <c r="BD247" s="109"/>
      <c r="BE247" s="119"/>
      <c r="BF247" s="119"/>
      <c r="BG247" s="119"/>
      <c r="BH247" s="119"/>
    </row>
    <row r="248" spans="1:60" s="76" customFormat="1" collapsed="1" x14ac:dyDescent="0.2">
      <c r="A248" s="124"/>
      <c r="B248" s="207" t="str">
        <f t="shared" si="48"/>
        <v/>
      </c>
      <c r="C248" s="73"/>
      <c r="D248" s="228"/>
      <c r="E248" s="229"/>
      <c r="F248" s="229"/>
      <c r="G248" s="229"/>
      <c r="H248" s="229"/>
      <c r="I248" s="229"/>
      <c r="J248" s="229"/>
      <c r="K248" s="229"/>
      <c r="L248" s="229"/>
      <c r="M248" s="229"/>
      <c r="N248" s="229"/>
      <c r="O248" s="230"/>
      <c r="P248" s="104"/>
      <c r="Q248" s="104"/>
      <c r="R248" s="104"/>
      <c r="S248" s="130" t="str">
        <f t="shared" si="49"/>
        <v/>
      </c>
      <c r="T248" s="104"/>
      <c r="U248" s="231"/>
      <c r="V248" s="232"/>
      <c r="W248" s="207" t="str">
        <f t="shared" si="50"/>
        <v/>
      </c>
      <c r="X248" s="295"/>
      <c r="Y248" s="233"/>
      <c r="Z248" s="207" t="str">
        <f t="shared" si="51"/>
        <v/>
      </c>
      <c r="AA248" s="107"/>
      <c r="AB248" s="207" t="str">
        <f t="shared" si="52"/>
        <v/>
      </c>
      <c r="AC248"/>
      <c r="AD248" s="71"/>
      <c r="AE248" s="107"/>
      <c r="AF248" s="207" t="str">
        <f t="shared" si="53"/>
        <v/>
      </c>
      <c r="AG248" s="227" t="str">
        <f t="shared" si="54"/>
        <v/>
      </c>
      <c r="AH248" s="107"/>
      <c r="AI248" s="207" t="str">
        <f t="shared" si="55"/>
        <v/>
      </c>
      <c r="AJ248" s="107"/>
      <c r="AK248" s="207" t="str">
        <f t="shared" si="56"/>
        <v/>
      </c>
      <c r="AL248" s="107"/>
      <c r="AM248" s="107"/>
      <c r="AN248" s="207" t="str">
        <f t="shared" si="57"/>
        <v/>
      </c>
      <c r="AO248" s="107"/>
      <c r="AP248" s="207" t="str">
        <f t="shared" si="58"/>
        <v/>
      </c>
      <c r="AQ248" s="107"/>
      <c r="AR248" s="107"/>
      <c r="AS248" s="207" t="str">
        <f t="shared" si="59"/>
        <v/>
      </c>
      <c r="AT248" s="108"/>
      <c r="AU248" s="108"/>
      <c r="AV248" s="108"/>
      <c r="AW248" s="108"/>
      <c r="AX248" s="108"/>
      <c r="AY248" s="108"/>
      <c r="AZ248" s="108"/>
      <c r="BA248" s="108"/>
      <c r="BB248" s="109"/>
      <c r="BC248" s="109"/>
      <c r="BD248" s="109"/>
      <c r="BE248" s="119"/>
      <c r="BF248" s="119"/>
      <c r="BG248" s="119"/>
      <c r="BH248" s="119"/>
    </row>
    <row r="249" spans="1:60" s="76" customFormat="1" collapsed="1" x14ac:dyDescent="0.2">
      <c r="A249" s="124"/>
      <c r="B249" s="207" t="str">
        <f t="shared" si="48"/>
        <v/>
      </c>
      <c r="C249" s="73"/>
      <c r="D249" s="228"/>
      <c r="E249" s="229"/>
      <c r="F249" s="229"/>
      <c r="G249" s="229"/>
      <c r="H249" s="229"/>
      <c r="I249" s="229"/>
      <c r="J249" s="229"/>
      <c r="K249" s="229"/>
      <c r="L249" s="229"/>
      <c r="M249" s="229"/>
      <c r="N249" s="229"/>
      <c r="O249" s="230"/>
      <c r="P249" s="104"/>
      <c r="Q249" s="104"/>
      <c r="R249" s="104"/>
      <c r="S249" s="130" t="str">
        <f t="shared" si="49"/>
        <v/>
      </c>
      <c r="T249" s="104"/>
      <c r="U249" s="231"/>
      <c r="V249" s="232"/>
      <c r="W249" s="207" t="str">
        <f t="shared" si="50"/>
        <v/>
      </c>
      <c r="X249" s="295"/>
      <c r="Y249" s="233"/>
      <c r="Z249" s="207" t="str">
        <f t="shared" si="51"/>
        <v/>
      </c>
      <c r="AA249" s="107"/>
      <c r="AB249" s="207" t="str">
        <f t="shared" si="52"/>
        <v/>
      </c>
      <c r="AC249"/>
      <c r="AD249" s="71"/>
      <c r="AE249" s="107"/>
      <c r="AF249" s="207" t="str">
        <f t="shared" si="53"/>
        <v/>
      </c>
      <c r="AG249" s="227" t="str">
        <f t="shared" si="54"/>
        <v/>
      </c>
      <c r="AH249" s="107"/>
      <c r="AI249" s="207" t="str">
        <f t="shared" si="55"/>
        <v/>
      </c>
      <c r="AJ249" s="107"/>
      <c r="AK249" s="207" t="str">
        <f t="shared" si="56"/>
        <v/>
      </c>
      <c r="AL249" s="107"/>
      <c r="AM249" s="107"/>
      <c r="AN249" s="207" t="str">
        <f t="shared" si="57"/>
        <v/>
      </c>
      <c r="AO249" s="107"/>
      <c r="AP249" s="207" t="str">
        <f t="shared" si="58"/>
        <v/>
      </c>
      <c r="AQ249" s="107"/>
      <c r="AR249" s="107"/>
      <c r="AS249" s="207" t="str">
        <f t="shared" si="59"/>
        <v/>
      </c>
      <c r="AT249" s="108"/>
      <c r="AU249" s="108"/>
      <c r="AV249" s="108"/>
      <c r="AW249" s="108"/>
      <c r="AX249" s="108"/>
      <c r="AY249" s="108"/>
      <c r="AZ249" s="108"/>
      <c r="BA249" s="108"/>
      <c r="BB249" s="109"/>
      <c r="BC249" s="109"/>
      <c r="BD249" s="109"/>
      <c r="BE249" s="119"/>
      <c r="BF249" s="119"/>
      <c r="BG249" s="119"/>
      <c r="BH249" s="119"/>
    </row>
    <row r="250" spans="1:60" s="76" customFormat="1" collapsed="1" x14ac:dyDescent="0.2">
      <c r="A250" s="124"/>
      <c r="B250" s="207" t="str">
        <f t="shared" si="48"/>
        <v/>
      </c>
      <c r="C250" s="73"/>
      <c r="D250" s="228"/>
      <c r="E250" s="229"/>
      <c r="F250" s="229"/>
      <c r="G250" s="229"/>
      <c r="H250" s="229"/>
      <c r="I250" s="229"/>
      <c r="J250" s="229"/>
      <c r="K250" s="229"/>
      <c r="L250" s="229"/>
      <c r="M250" s="229"/>
      <c r="N250" s="229"/>
      <c r="O250" s="230"/>
      <c r="P250" s="104"/>
      <c r="Q250" s="104"/>
      <c r="R250" s="104"/>
      <c r="S250" s="130" t="str">
        <f t="shared" si="49"/>
        <v/>
      </c>
      <c r="T250" s="104"/>
      <c r="U250" s="231"/>
      <c r="V250" s="232"/>
      <c r="W250" s="207" t="str">
        <f t="shared" si="50"/>
        <v/>
      </c>
      <c r="X250" s="295"/>
      <c r="Y250" s="233"/>
      <c r="Z250" s="207" t="str">
        <f t="shared" si="51"/>
        <v/>
      </c>
      <c r="AA250" s="107"/>
      <c r="AB250" s="207" t="str">
        <f t="shared" si="52"/>
        <v/>
      </c>
      <c r="AC250"/>
      <c r="AD250" s="71"/>
      <c r="AE250" s="107"/>
      <c r="AF250" s="207" t="str">
        <f t="shared" si="53"/>
        <v/>
      </c>
      <c r="AG250" s="227" t="str">
        <f t="shared" si="54"/>
        <v/>
      </c>
      <c r="AH250" s="107"/>
      <c r="AI250" s="207" t="str">
        <f t="shared" si="55"/>
        <v/>
      </c>
      <c r="AJ250" s="107"/>
      <c r="AK250" s="207" t="str">
        <f t="shared" si="56"/>
        <v/>
      </c>
      <c r="AL250" s="107"/>
      <c r="AM250" s="107"/>
      <c r="AN250" s="207" t="str">
        <f t="shared" si="57"/>
        <v/>
      </c>
      <c r="AO250" s="107"/>
      <c r="AP250" s="207" t="str">
        <f t="shared" si="58"/>
        <v/>
      </c>
      <c r="AQ250" s="107"/>
      <c r="AR250" s="107"/>
      <c r="AS250" s="207" t="str">
        <f t="shared" si="59"/>
        <v/>
      </c>
      <c r="AT250" s="108"/>
      <c r="AU250" s="108"/>
      <c r="AV250" s="108"/>
      <c r="AW250" s="108"/>
      <c r="AX250" s="108"/>
      <c r="AY250" s="108"/>
      <c r="AZ250" s="108"/>
      <c r="BA250" s="108"/>
      <c r="BB250" s="109"/>
      <c r="BC250" s="109"/>
      <c r="BD250" s="109"/>
      <c r="BE250" s="119"/>
      <c r="BF250" s="119"/>
      <c r="BG250" s="119"/>
      <c r="BH250" s="119"/>
    </row>
    <row r="251" spans="1:60" s="76" customFormat="1" collapsed="1" x14ac:dyDescent="0.2">
      <c r="A251" s="124"/>
      <c r="B251" s="207" t="str">
        <f t="shared" si="48"/>
        <v/>
      </c>
      <c r="C251" s="73"/>
      <c r="D251" s="228"/>
      <c r="E251" s="229"/>
      <c r="F251" s="229"/>
      <c r="G251" s="229"/>
      <c r="H251" s="229"/>
      <c r="I251" s="229"/>
      <c r="J251" s="229"/>
      <c r="K251" s="229"/>
      <c r="L251" s="229"/>
      <c r="M251" s="229"/>
      <c r="N251" s="229"/>
      <c r="O251" s="230"/>
      <c r="P251" s="104"/>
      <c r="Q251" s="104"/>
      <c r="R251" s="104"/>
      <c r="S251" s="130" t="str">
        <f t="shared" si="49"/>
        <v/>
      </c>
      <c r="T251" s="104"/>
      <c r="U251" s="231"/>
      <c r="V251" s="232"/>
      <c r="W251" s="207" t="str">
        <f t="shared" si="50"/>
        <v/>
      </c>
      <c r="X251" s="295"/>
      <c r="Y251" s="233"/>
      <c r="Z251" s="207" t="str">
        <f t="shared" si="51"/>
        <v/>
      </c>
      <c r="AA251" s="107"/>
      <c r="AB251" s="207" t="str">
        <f t="shared" si="52"/>
        <v/>
      </c>
      <c r="AC251"/>
      <c r="AD251" s="71"/>
      <c r="AE251" s="107"/>
      <c r="AF251" s="207" t="str">
        <f t="shared" si="53"/>
        <v/>
      </c>
      <c r="AG251" s="227" t="str">
        <f t="shared" si="54"/>
        <v/>
      </c>
      <c r="AH251" s="107"/>
      <c r="AI251" s="207" t="str">
        <f t="shared" si="55"/>
        <v/>
      </c>
      <c r="AJ251" s="107"/>
      <c r="AK251" s="207" t="str">
        <f t="shared" si="56"/>
        <v/>
      </c>
      <c r="AL251" s="107"/>
      <c r="AM251" s="107"/>
      <c r="AN251" s="207" t="str">
        <f t="shared" si="57"/>
        <v/>
      </c>
      <c r="AO251" s="107"/>
      <c r="AP251" s="207" t="str">
        <f t="shared" si="58"/>
        <v/>
      </c>
      <c r="AQ251" s="107"/>
      <c r="AR251" s="107"/>
      <c r="AS251" s="207" t="str">
        <f t="shared" si="59"/>
        <v/>
      </c>
      <c r="AT251" s="108"/>
      <c r="AU251" s="108"/>
      <c r="AV251" s="108"/>
      <c r="AW251" s="108"/>
      <c r="AX251" s="108"/>
      <c r="AY251" s="108"/>
      <c r="AZ251" s="108"/>
      <c r="BA251" s="108"/>
      <c r="BB251" s="109"/>
      <c r="BC251" s="109"/>
      <c r="BD251" s="109"/>
      <c r="BE251" s="119"/>
      <c r="BF251" s="119"/>
      <c r="BG251" s="119"/>
      <c r="BH251" s="119"/>
    </row>
    <row r="252" spans="1:60" s="76" customFormat="1" collapsed="1" x14ac:dyDescent="0.2">
      <c r="A252" s="124"/>
      <c r="B252" s="207" t="str">
        <f t="shared" si="48"/>
        <v/>
      </c>
      <c r="C252" s="73"/>
      <c r="D252" s="228"/>
      <c r="E252" s="229"/>
      <c r="F252" s="229"/>
      <c r="G252" s="229"/>
      <c r="H252" s="229"/>
      <c r="I252" s="229"/>
      <c r="J252" s="229"/>
      <c r="K252" s="229"/>
      <c r="L252" s="229"/>
      <c r="M252" s="229"/>
      <c r="N252" s="229"/>
      <c r="O252" s="230"/>
      <c r="P252" s="104"/>
      <c r="Q252" s="104"/>
      <c r="R252" s="104"/>
      <c r="S252" s="130" t="str">
        <f t="shared" si="49"/>
        <v/>
      </c>
      <c r="T252" s="104"/>
      <c r="U252" s="231"/>
      <c r="V252" s="232"/>
      <c r="W252" s="207" t="str">
        <f t="shared" si="50"/>
        <v/>
      </c>
      <c r="X252" s="295"/>
      <c r="Y252" s="233"/>
      <c r="Z252" s="207" t="str">
        <f t="shared" si="51"/>
        <v/>
      </c>
      <c r="AA252" s="107"/>
      <c r="AB252" s="207" t="str">
        <f t="shared" si="52"/>
        <v/>
      </c>
      <c r="AC252"/>
      <c r="AD252" s="71"/>
      <c r="AE252" s="107"/>
      <c r="AF252" s="207" t="str">
        <f t="shared" si="53"/>
        <v/>
      </c>
      <c r="AG252" s="227" t="str">
        <f t="shared" si="54"/>
        <v/>
      </c>
      <c r="AH252" s="107"/>
      <c r="AI252" s="207" t="str">
        <f t="shared" si="55"/>
        <v/>
      </c>
      <c r="AJ252" s="107"/>
      <c r="AK252" s="207" t="str">
        <f t="shared" si="56"/>
        <v/>
      </c>
      <c r="AL252" s="107"/>
      <c r="AM252" s="107"/>
      <c r="AN252" s="207" t="str">
        <f t="shared" si="57"/>
        <v/>
      </c>
      <c r="AO252" s="107"/>
      <c r="AP252" s="207" t="str">
        <f t="shared" si="58"/>
        <v/>
      </c>
      <c r="AQ252" s="107"/>
      <c r="AR252" s="107"/>
      <c r="AS252" s="207" t="str">
        <f t="shared" si="59"/>
        <v/>
      </c>
      <c r="AT252" s="108"/>
      <c r="AU252" s="108"/>
      <c r="AV252" s="108"/>
      <c r="AW252" s="108"/>
      <c r="AX252" s="108"/>
      <c r="AY252" s="108"/>
      <c r="AZ252" s="108"/>
      <c r="BA252" s="108"/>
      <c r="BB252" s="109"/>
      <c r="BC252" s="109"/>
      <c r="BD252" s="109"/>
      <c r="BE252" s="119"/>
      <c r="BF252" s="119"/>
      <c r="BG252" s="119"/>
      <c r="BH252" s="119"/>
    </row>
    <row r="253" spans="1:60" s="76" customFormat="1" collapsed="1" x14ac:dyDescent="0.2">
      <c r="A253" s="124"/>
      <c r="B253" s="207" t="str">
        <f t="shared" si="48"/>
        <v/>
      </c>
      <c r="C253" s="73"/>
      <c r="D253" s="228"/>
      <c r="E253" s="229"/>
      <c r="F253" s="229"/>
      <c r="G253" s="229"/>
      <c r="H253" s="229"/>
      <c r="I253" s="229"/>
      <c r="J253" s="229"/>
      <c r="K253" s="229"/>
      <c r="L253" s="229"/>
      <c r="M253" s="229"/>
      <c r="N253" s="229"/>
      <c r="O253" s="230"/>
      <c r="P253" s="104"/>
      <c r="Q253" s="104"/>
      <c r="R253" s="104"/>
      <c r="S253" s="130" t="str">
        <f t="shared" si="49"/>
        <v/>
      </c>
      <c r="T253" s="104"/>
      <c r="U253" s="231"/>
      <c r="V253" s="232"/>
      <c r="W253" s="207" t="str">
        <f t="shared" si="50"/>
        <v/>
      </c>
      <c r="X253" s="295"/>
      <c r="Y253" s="233"/>
      <c r="Z253" s="207" t="str">
        <f t="shared" si="51"/>
        <v/>
      </c>
      <c r="AA253" s="107"/>
      <c r="AB253" s="207" t="str">
        <f t="shared" si="52"/>
        <v/>
      </c>
      <c r="AC253"/>
      <c r="AD253" s="71"/>
      <c r="AE253" s="107"/>
      <c r="AF253" s="207" t="str">
        <f t="shared" si="53"/>
        <v/>
      </c>
      <c r="AG253" s="227" t="str">
        <f t="shared" si="54"/>
        <v/>
      </c>
      <c r="AH253" s="107"/>
      <c r="AI253" s="207" t="str">
        <f t="shared" si="55"/>
        <v/>
      </c>
      <c r="AJ253" s="107"/>
      <c r="AK253" s="207" t="str">
        <f t="shared" si="56"/>
        <v/>
      </c>
      <c r="AL253" s="107"/>
      <c r="AM253" s="107"/>
      <c r="AN253" s="207" t="str">
        <f t="shared" si="57"/>
        <v/>
      </c>
      <c r="AO253" s="107"/>
      <c r="AP253" s="207" t="str">
        <f t="shared" si="58"/>
        <v/>
      </c>
      <c r="AQ253" s="107"/>
      <c r="AR253" s="107"/>
      <c r="AS253" s="207" t="str">
        <f t="shared" si="59"/>
        <v/>
      </c>
      <c r="AT253" s="108"/>
      <c r="AU253" s="108"/>
      <c r="AV253" s="108"/>
      <c r="AW253" s="108"/>
      <c r="AX253" s="108"/>
      <c r="AY253" s="108"/>
      <c r="AZ253" s="108"/>
      <c r="BA253" s="108"/>
      <c r="BB253" s="109"/>
      <c r="BC253" s="109"/>
      <c r="BD253" s="109"/>
      <c r="BE253" s="119"/>
      <c r="BF253" s="119"/>
      <c r="BG253" s="119"/>
      <c r="BH253" s="119"/>
    </row>
    <row r="254" spans="1:60" s="76" customFormat="1" collapsed="1" x14ac:dyDescent="0.2">
      <c r="A254" s="124"/>
      <c r="B254" s="207" t="str">
        <f t="shared" si="48"/>
        <v/>
      </c>
      <c r="C254" s="73"/>
      <c r="D254" s="228"/>
      <c r="E254" s="229"/>
      <c r="F254" s="229"/>
      <c r="G254" s="229"/>
      <c r="H254" s="229"/>
      <c r="I254" s="229"/>
      <c r="J254" s="229"/>
      <c r="K254" s="229"/>
      <c r="L254" s="229"/>
      <c r="M254" s="229"/>
      <c r="N254" s="229"/>
      <c r="O254" s="230"/>
      <c r="P254" s="104"/>
      <c r="Q254" s="104"/>
      <c r="R254" s="104"/>
      <c r="S254" s="130" t="str">
        <f t="shared" si="49"/>
        <v/>
      </c>
      <c r="T254" s="104"/>
      <c r="U254" s="231"/>
      <c r="V254" s="232"/>
      <c r="W254" s="207" t="str">
        <f t="shared" si="50"/>
        <v/>
      </c>
      <c r="X254" s="295"/>
      <c r="Y254" s="233"/>
      <c r="Z254" s="207" t="str">
        <f t="shared" si="51"/>
        <v/>
      </c>
      <c r="AA254" s="107"/>
      <c r="AB254" s="207" t="str">
        <f t="shared" si="52"/>
        <v/>
      </c>
      <c r="AC254"/>
      <c r="AD254" s="71"/>
      <c r="AE254" s="107"/>
      <c r="AF254" s="207" t="str">
        <f t="shared" si="53"/>
        <v/>
      </c>
      <c r="AG254" s="227" t="str">
        <f t="shared" si="54"/>
        <v/>
      </c>
      <c r="AH254" s="107"/>
      <c r="AI254" s="207" t="str">
        <f t="shared" si="55"/>
        <v/>
      </c>
      <c r="AJ254" s="107"/>
      <c r="AK254" s="207" t="str">
        <f t="shared" si="56"/>
        <v/>
      </c>
      <c r="AL254" s="107"/>
      <c r="AM254" s="107"/>
      <c r="AN254" s="207" t="str">
        <f t="shared" si="57"/>
        <v/>
      </c>
      <c r="AO254" s="107"/>
      <c r="AP254" s="207" t="str">
        <f t="shared" si="58"/>
        <v/>
      </c>
      <c r="AQ254" s="107"/>
      <c r="AR254" s="107"/>
      <c r="AS254" s="207" t="str">
        <f t="shared" si="59"/>
        <v/>
      </c>
      <c r="AT254" s="108"/>
      <c r="AU254" s="108"/>
      <c r="AV254" s="108"/>
      <c r="AW254" s="108"/>
      <c r="AX254" s="108"/>
      <c r="AY254" s="108"/>
      <c r="AZ254" s="108"/>
      <c r="BA254" s="108"/>
      <c r="BB254" s="109"/>
      <c r="BC254" s="109"/>
      <c r="BD254" s="109"/>
      <c r="BE254" s="119"/>
      <c r="BF254" s="119"/>
      <c r="BG254" s="119"/>
      <c r="BH254" s="119"/>
    </row>
    <row r="255" spans="1:60" s="76" customFormat="1" collapsed="1" x14ac:dyDescent="0.2">
      <c r="A255" s="124"/>
      <c r="B255" s="207" t="str">
        <f t="shared" si="48"/>
        <v/>
      </c>
      <c r="C255" s="73"/>
      <c r="D255" s="228"/>
      <c r="E255" s="229"/>
      <c r="F255" s="229"/>
      <c r="G255" s="229"/>
      <c r="H255" s="229"/>
      <c r="I255" s="229"/>
      <c r="J255" s="229"/>
      <c r="K255" s="229"/>
      <c r="L255" s="229"/>
      <c r="M255" s="229"/>
      <c r="N255" s="229"/>
      <c r="O255" s="230"/>
      <c r="P255" s="104"/>
      <c r="Q255" s="104"/>
      <c r="R255" s="104"/>
      <c r="S255" s="130" t="str">
        <f t="shared" si="49"/>
        <v/>
      </c>
      <c r="T255" s="104"/>
      <c r="U255" s="231"/>
      <c r="V255" s="232"/>
      <c r="W255" s="207" t="str">
        <f t="shared" si="50"/>
        <v/>
      </c>
      <c r="X255" s="295"/>
      <c r="Y255" s="233"/>
      <c r="Z255" s="207" t="str">
        <f t="shared" si="51"/>
        <v/>
      </c>
      <c r="AA255" s="107"/>
      <c r="AB255" s="207" t="str">
        <f t="shared" si="52"/>
        <v/>
      </c>
      <c r="AC255"/>
      <c r="AD255" s="71"/>
      <c r="AE255" s="107"/>
      <c r="AF255" s="207" t="str">
        <f t="shared" si="53"/>
        <v/>
      </c>
      <c r="AG255" s="227" t="str">
        <f t="shared" si="54"/>
        <v/>
      </c>
      <c r="AH255" s="107"/>
      <c r="AI255" s="207" t="str">
        <f t="shared" si="55"/>
        <v/>
      </c>
      <c r="AJ255" s="107"/>
      <c r="AK255" s="207" t="str">
        <f t="shared" si="56"/>
        <v/>
      </c>
      <c r="AL255" s="107"/>
      <c r="AM255" s="107"/>
      <c r="AN255" s="207" t="str">
        <f t="shared" si="57"/>
        <v/>
      </c>
      <c r="AO255" s="107"/>
      <c r="AP255" s="207" t="str">
        <f t="shared" si="58"/>
        <v/>
      </c>
      <c r="AQ255" s="107"/>
      <c r="AR255" s="107"/>
      <c r="AS255" s="207" t="str">
        <f t="shared" si="59"/>
        <v/>
      </c>
      <c r="AT255" s="108"/>
      <c r="AU255" s="108"/>
      <c r="AV255" s="108"/>
      <c r="AW255" s="108"/>
      <c r="AX255" s="108"/>
      <c r="AY255" s="108"/>
      <c r="AZ255" s="108"/>
      <c r="BA255" s="108"/>
      <c r="BB255" s="109"/>
      <c r="BC255" s="109"/>
      <c r="BD255" s="109"/>
      <c r="BE255" s="119"/>
      <c r="BF255" s="119"/>
      <c r="BG255" s="119"/>
      <c r="BH255" s="119"/>
    </row>
    <row r="256" spans="1:60" s="76" customFormat="1" collapsed="1" x14ac:dyDescent="0.2">
      <c r="A256" s="124"/>
      <c r="B256" s="207" t="str">
        <f t="shared" si="48"/>
        <v/>
      </c>
      <c r="C256" s="73"/>
      <c r="D256" s="228"/>
      <c r="E256" s="229"/>
      <c r="F256" s="229"/>
      <c r="G256" s="229"/>
      <c r="H256" s="229"/>
      <c r="I256" s="229"/>
      <c r="J256" s="229"/>
      <c r="K256" s="229"/>
      <c r="L256" s="229"/>
      <c r="M256" s="229"/>
      <c r="N256" s="229"/>
      <c r="O256" s="230"/>
      <c r="P256" s="104"/>
      <c r="Q256" s="104"/>
      <c r="R256" s="104"/>
      <c r="S256" s="130" t="str">
        <f t="shared" si="49"/>
        <v/>
      </c>
      <c r="T256" s="104"/>
      <c r="U256" s="231"/>
      <c r="V256" s="232"/>
      <c r="W256" s="207" t="str">
        <f t="shared" si="50"/>
        <v/>
      </c>
      <c r="X256" s="295"/>
      <c r="Y256" s="233"/>
      <c r="Z256" s="207" t="str">
        <f t="shared" si="51"/>
        <v/>
      </c>
      <c r="AA256" s="107"/>
      <c r="AB256" s="207" t="str">
        <f t="shared" si="52"/>
        <v/>
      </c>
      <c r="AC256"/>
      <c r="AD256" s="71"/>
      <c r="AE256" s="107"/>
      <c r="AF256" s="207" t="str">
        <f t="shared" si="53"/>
        <v/>
      </c>
      <c r="AG256" s="227" t="str">
        <f t="shared" si="54"/>
        <v/>
      </c>
      <c r="AH256" s="107"/>
      <c r="AI256" s="207" t="str">
        <f t="shared" si="55"/>
        <v/>
      </c>
      <c r="AJ256" s="107"/>
      <c r="AK256" s="207" t="str">
        <f t="shared" si="56"/>
        <v/>
      </c>
      <c r="AL256" s="107"/>
      <c r="AM256" s="107"/>
      <c r="AN256" s="207" t="str">
        <f t="shared" si="57"/>
        <v/>
      </c>
      <c r="AO256" s="107"/>
      <c r="AP256" s="207" t="str">
        <f t="shared" si="58"/>
        <v/>
      </c>
      <c r="AQ256" s="107"/>
      <c r="AR256" s="107"/>
      <c r="AS256" s="207" t="str">
        <f t="shared" si="59"/>
        <v/>
      </c>
      <c r="AT256" s="108"/>
      <c r="AU256" s="108"/>
      <c r="AV256" s="108"/>
      <c r="AW256" s="108"/>
      <c r="AX256" s="108"/>
      <c r="AY256" s="108"/>
      <c r="AZ256" s="108"/>
      <c r="BA256" s="108"/>
      <c r="BB256" s="109"/>
      <c r="BC256" s="109"/>
      <c r="BD256" s="109"/>
      <c r="BE256" s="119"/>
      <c r="BF256" s="119"/>
      <c r="BG256" s="119"/>
      <c r="BH256" s="119"/>
    </row>
    <row r="257" spans="1:60" s="76" customFormat="1" collapsed="1" x14ac:dyDescent="0.2">
      <c r="A257" s="124"/>
      <c r="B257" s="207" t="str">
        <f t="shared" si="48"/>
        <v/>
      </c>
      <c r="C257" s="73"/>
      <c r="D257" s="228"/>
      <c r="E257" s="229"/>
      <c r="F257" s="229"/>
      <c r="G257" s="229"/>
      <c r="H257" s="229"/>
      <c r="I257" s="229"/>
      <c r="J257" s="229"/>
      <c r="K257" s="229"/>
      <c r="L257" s="229"/>
      <c r="M257" s="229"/>
      <c r="N257" s="229"/>
      <c r="O257" s="230"/>
      <c r="P257" s="104"/>
      <c r="Q257" s="104"/>
      <c r="R257" s="104"/>
      <c r="S257" s="130" t="str">
        <f t="shared" si="49"/>
        <v/>
      </c>
      <c r="T257" s="104"/>
      <c r="U257" s="231"/>
      <c r="V257" s="232"/>
      <c r="W257" s="207" t="str">
        <f t="shared" si="50"/>
        <v/>
      </c>
      <c r="X257" s="295"/>
      <c r="Y257" s="233"/>
      <c r="Z257" s="207" t="str">
        <f t="shared" si="51"/>
        <v/>
      </c>
      <c r="AA257" s="107"/>
      <c r="AB257" s="207" t="str">
        <f t="shared" si="52"/>
        <v/>
      </c>
      <c r="AC257"/>
      <c r="AD257" s="71"/>
      <c r="AE257" s="107"/>
      <c r="AF257" s="207" t="str">
        <f t="shared" si="53"/>
        <v/>
      </c>
      <c r="AG257" s="227" t="str">
        <f t="shared" si="54"/>
        <v/>
      </c>
      <c r="AH257" s="107"/>
      <c r="AI257" s="207" t="str">
        <f t="shared" si="55"/>
        <v/>
      </c>
      <c r="AJ257" s="107"/>
      <c r="AK257" s="207" t="str">
        <f t="shared" si="56"/>
        <v/>
      </c>
      <c r="AL257" s="107"/>
      <c r="AM257" s="107"/>
      <c r="AN257" s="207" t="str">
        <f t="shared" si="57"/>
        <v/>
      </c>
      <c r="AO257" s="107"/>
      <c r="AP257" s="207" t="str">
        <f t="shared" si="58"/>
        <v/>
      </c>
      <c r="AQ257" s="107"/>
      <c r="AR257" s="107"/>
      <c r="AS257" s="207" t="str">
        <f t="shared" si="59"/>
        <v/>
      </c>
      <c r="AT257" s="108"/>
      <c r="AU257" s="108"/>
      <c r="AV257" s="108"/>
      <c r="AW257" s="108"/>
      <c r="AX257" s="108"/>
      <c r="AY257" s="108"/>
      <c r="AZ257" s="108"/>
      <c r="BA257" s="108"/>
      <c r="BB257" s="109"/>
      <c r="BC257" s="109"/>
      <c r="BD257" s="109"/>
      <c r="BE257" s="119"/>
      <c r="BF257" s="119"/>
      <c r="BG257" s="119"/>
      <c r="BH257" s="119"/>
    </row>
    <row r="258" spans="1:60" s="76" customFormat="1" collapsed="1" x14ac:dyDescent="0.2">
      <c r="A258" s="124"/>
      <c r="B258" s="207" t="str">
        <f t="shared" si="48"/>
        <v/>
      </c>
      <c r="C258" s="73"/>
      <c r="D258" s="228"/>
      <c r="E258" s="229"/>
      <c r="F258" s="229"/>
      <c r="G258" s="229"/>
      <c r="H258" s="229"/>
      <c r="I258" s="229"/>
      <c r="J258" s="229"/>
      <c r="K258" s="229"/>
      <c r="L258" s="229"/>
      <c r="M258" s="229"/>
      <c r="N258" s="229"/>
      <c r="O258" s="230"/>
      <c r="P258" s="104"/>
      <c r="Q258" s="104"/>
      <c r="R258" s="104"/>
      <c r="S258" s="130" t="str">
        <f t="shared" si="49"/>
        <v/>
      </c>
      <c r="T258" s="104"/>
      <c r="U258" s="231"/>
      <c r="V258" s="232"/>
      <c r="W258" s="207" t="str">
        <f t="shared" si="50"/>
        <v/>
      </c>
      <c r="X258" s="295"/>
      <c r="Y258" s="233"/>
      <c r="Z258" s="207" t="str">
        <f t="shared" si="51"/>
        <v/>
      </c>
      <c r="AA258" s="107"/>
      <c r="AB258" s="207" t="str">
        <f t="shared" si="52"/>
        <v/>
      </c>
      <c r="AC258"/>
      <c r="AD258" s="71"/>
      <c r="AE258" s="107"/>
      <c r="AF258" s="207" t="str">
        <f t="shared" si="53"/>
        <v/>
      </c>
      <c r="AG258" s="227" t="str">
        <f t="shared" si="54"/>
        <v/>
      </c>
      <c r="AH258" s="107"/>
      <c r="AI258" s="207" t="str">
        <f t="shared" si="55"/>
        <v/>
      </c>
      <c r="AJ258" s="107"/>
      <c r="AK258" s="207" t="str">
        <f t="shared" si="56"/>
        <v/>
      </c>
      <c r="AL258" s="107"/>
      <c r="AM258" s="107"/>
      <c r="AN258" s="207" t="str">
        <f t="shared" si="57"/>
        <v/>
      </c>
      <c r="AO258" s="107"/>
      <c r="AP258" s="207" t="str">
        <f t="shared" si="58"/>
        <v/>
      </c>
      <c r="AQ258" s="107"/>
      <c r="AR258" s="107"/>
      <c r="AS258" s="207" t="str">
        <f t="shared" si="59"/>
        <v/>
      </c>
      <c r="AT258" s="108"/>
      <c r="AU258" s="108"/>
      <c r="AV258" s="108"/>
      <c r="AW258" s="108"/>
      <c r="AX258" s="108"/>
      <c r="AY258" s="108"/>
      <c r="AZ258" s="108"/>
      <c r="BA258" s="108"/>
      <c r="BB258" s="109"/>
      <c r="BC258" s="109"/>
      <c r="BD258" s="109"/>
      <c r="BE258" s="119"/>
      <c r="BF258" s="119"/>
      <c r="BG258" s="119"/>
      <c r="BH258" s="119"/>
    </row>
    <row r="259" spans="1:60" s="76" customFormat="1" collapsed="1" x14ac:dyDescent="0.2">
      <c r="A259" s="124"/>
      <c r="B259" s="207" t="str">
        <f t="shared" si="48"/>
        <v/>
      </c>
      <c r="C259" s="73"/>
      <c r="D259" s="228"/>
      <c r="E259" s="229"/>
      <c r="F259" s="229"/>
      <c r="G259" s="229"/>
      <c r="H259" s="229"/>
      <c r="I259" s="229"/>
      <c r="J259" s="229"/>
      <c r="K259" s="229"/>
      <c r="L259" s="229"/>
      <c r="M259" s="229"/>
      <c r="N259" s="229"/>
      <c r="O259" s="230"/>
      <c r="P259" s="104"/>
      <c r="Q259" s="104"/>
      <c r="R259" s="104"/>
      <c r="S259" s="130" t="str">
        <f t="shared" si="49"/>
        <v/>
      </c>
      <c r="T259" s="104"/>
      <c r="U259" s="231"/>
      <c r="V259" s="232"/>
      <c r="W259" s="207" t="str">
        <f t="shared" si="50"/>
        <v/>
      </c>
      <c r="X259" s="295"/>
      <c r="Y259" s="233"/>
      <c r="Z259" s="207" t="str">
        <f t="shared" si="51"/>
        <v/>
      </c>
      <c r="AA259" s="107"/>
      <c r="AB259" s="207" t="str">
        <f t="shared" si="52"/>
        <v/>
      </c>
      <c r="AC259"/>
      <c r="AD259" s="71"/>
      <c r="AE259" s="107"/>
      <c r="AF259" s="207" t="str">
        <f t="shared" si="53"/>
        <v/>
      </c>
      <c r="AG259" s="227" t="str">
        <f t="shared" si="54"/>
        <v/>
      </c>
      <c r="AH259" s="107"/>
      <c r="AI259" s="207" t="str">
        <f t="shared" si="55"/>
        <v/>
      </c>
      <c r="AJ259" s="107"/>
      <c r="AK259" s="207" t="str">
        <f t="shared" si="56"/>
        <v/>
      </c>
      <c r="AL259" s="107"/>
      <c r="AM259" s="107"/>
      <c r="AN259" s="207" t="str">
        <f t="shared" si="57"/>
        <v/>
      </c>
      <c r="AO259" s="107"/>
      <c r="AP259" s="207" t="str">
        <f t="shared" si="58"/>
        <v/>
      </c>
      <c r="AQ259" s="107"/>
      <c r="AR259" s="107"/>
      <c r="AS259" s="207" t="str">
        <f t="shared" si="59"/>
        <v/>
      </c>
      <c r="AT259" s="108"/>
      <c r="AU259" s="108"/>
      <c r="AV259" s="108"/>
      <c r="AW259" s="108"/>
      <c r="AX259" s="108"/>
      <c r="AY259" s="108"/>
      <c r="AZ259" s="108"/>
      <c r="BA259" s="108"/>
      <c r="BB259" s="109"/>
      <c r="BC259" s="109"/>
      <c r="BD259" s="109"/>
      <c r="BE259" s="119"/>
      <c r="BF259" s="119"/>
      <c r="BG259" s="119"/>
      <c r="BH259" s="119"/>
    </row>
    <row r="260" spans="1:60" s="76" customFormat="1" collapsed="1" x14ac:dyDescent="0.2">
      <c r="A260" s="124"/>
      <c r="B260" s="207" t="str">
        <f t="shared" si="48"/>
        <v/>
      </c>
      <c r="C260" s="73"/>
      <c r="D260" s="228"/>
      <c r="E260" s="229"/>
      <c r="F260" s="229"/>
      <c r="G260" s="229"/>
      <c r="H260" s="229"/>
      <c r="I260" s="229"/>
      <c r="J260" s="229"/>
      <c r="K260" s="229"/>
      <c r="L260" s="229"/>
      <c r="M260" s="229"/>
      <c r="N260" s="229"/>
      <c r="O260" s="230"/>
      <c r="P260" s="104"/>
      <c r="Q260" s="104"/>
      <c r="R260" s="104"/>
      <c r="S260" s="130" t="str">
        <f t="shared" si="49"/>
        <v/>
      </c>
      <c r="T260" s="104"/>
      <c r="U260" s="231"/>
      <c r="V260" s="232"/>
      <c r="W260" s="207" t="str">
        <f t="shared" si="50"/>
        <v/>
      </c>
      <c r="X260" s="295"/>
      <c r="Y260" s="233"/>
      <c r="Z260" s="207" t="str">
        <f t="shared" si="51"/>
        <v/>
      </c>
      <c r="AA260" s="107"/>
      <c r="AB260" s="207" t="str">
        <f t="shared" si="52"/>
        <v/>
      </c>
      <c r="AC260"/>
      <c r="AD260" s="71"/>
      <c r="AE260" s="107"/>
      <c r="AF260" s="207" t="str">
        <f t="shared" si="53"/>
        <v/>
      </c>
      <c r="AG260" s="227" t="str">
        <f t="shared" si="54"/>
        <v/>
      </c>
      <c r="AH260" s="107"/>
      <c r="AI260" s="207" t="str">
        <f t="shared" si="55"/>
        <v/>
      </c>
      <c r="AJ260" s="107"/>
      <c r="AK260" s="207" t="str">
        <f t="shared" si="56"/>
        <v/>
      </c>
      <c r="AL260" s="107"/>
      <c r="AM260" s="107"/>
      <c r="AN260" s="207" t="str">
        <f t="shared" si="57"/>
        <v/>
      </c>
      <c r="AO260" s="107"/>
      <c r="AP260" s="207" t="str">
        <f t="shared" si="58"/>
        <v/>
      </c>
      <c r="AQ260" s="107"/>
      <c r="AR260" s="107"/>
      <c r="AS260" s="207" t="str">
        <f t="shared" si="59"/>
        <v/>
      </c>
      <c r="AT260" s="108"/>
      <c r="AU260" s="108"/>
      <c r="AV260" s="108"/>
      <c r="AW260" s="108"/>
      <c r="AX260" s="108"/>
      <c r="AY260" s="108"/>
      <c r="AZ260" s="108"/>
      <c r="BA260" s="108"/>
      <c r="BB260" s="109"/>
      <c r="BC260" s="109"/>
      <c r="BD260" s="109"/>
      <c r="BE260" s="119"/>
      <c r="BF260" s="119"/>
      <c r="BG260" s="119"/>
      <c r="BH260" s="119"/>
    </row>
    <row r="261" spans="1:60" s="76" customFormat="1" collapsed="1" x14ac:dyDescent="0.2">
      <c r="A261" s="124"/>
      <c r="B261" s="207" t="str">
        <f t="shared" si="48"/>
        <v/>
      </c>
      <c r="C261" s="73"/>
      <c r="D261" s="228"/>
      <c r="E261" s="229"/>
      <c r="F261" s="229"/>
      <c r="G261" s="229"/>
      <c r="H261" s="229"/>
      <c r="I261" s="229"/>
      <c r="J261" s="229"/>
      <c r="K261" s="229"/>
      <c r="L261" s="229"/>
      <c r="M261" s="229"/>
      <c r="N261" s="229"/>
      <c r="O261" s="230"/>
      <c r="P261" s="104"/>
      <c r="Q261" s="104"/>
      <c r="R261" s="104"/>
      <c r="S261" s="130" t="str">
        <f t="shared" si="49"/>
        <v/>
      </c>
      <c r="T261" s="104"/>
      <c r="U261" s="231"/>
      <c r="V261" s="232"/>
      <c r="W261" s="207" t="str">
        <f t="shared" si="50"/>
        <v/>
      </c>
      <c r="X261" s="295"/>
      <c r="Y261" s="233"/>
      <c r="Z261" s="207" t="str">
        <f t="shared" si="51"/>
        <v/>
      </c>
      <c r="AA261" s="107"/>
      <c r="AB261" s="207" t="str">
        <f t="shared" si="52"/>
        <v/>
      </c>
      <c r="AC261"/>
      <c r="AD261" s="71"/>
      <c r="AE261" s="107"/>
      <c r="AF261" s="207" t="str">
        <f t="shared" si="53"/>
        <v/>
      </c>
      <c r="AG261" s="227" t="str">
        <f t="shared" si="54"/>
        <v/>
      </c>
      <c r="AH261" s="107"/>
      <c r="AI261" s="207" t="str">
        <f t="shared" si="55"/>
        <v/>
      </c>
      <c r="AJ261" s="107"/>
      <c r="AK261" s="207" t="str">
        <f t="shared" si="56"/>
        <v/>
      </c>
      <c r="AL261" s="107"/>
      <c r="AM261" s="107"/>
      <c r="AN261" s="207" t="str">
        <f t="shared" si="57"/>
        <v/>
      </c>
      <c r="AO261" s="107"/>
      <c r="AP261" s="207" t="str">
        <f t="shared" si="58"/>
        <v/>
      </c>
      <c r="AQ261" s="107"/>
      <c r="AR261" s="107"/>
      <c r="AS261" s="207" t="str">
        <f t="shared" si="59"/>
        <v/>
      </c>
      <c r="AT261" s="108"/>
      <c r="AU261" s="108"/>
      <c r="AV261" s="108"/>
      <c r="AW261" s="108"/>
      <c r="AX261" s="108"/>
      <c r="AY261" s="108"/>
      <c r="AZ261" s="108"/>
      <c r="BA261" s="108"/>
      <c r="BB261" s="109"/>
      <c r="BC261" s="109"/>
      <c r="BD261" s="109"/>
      <c r="BE261" s="119"/>
      <c r="BF261" s="119"/>
      <c r="BG261" s="119"/>
      <c r="BH261" s="119"/>
    </row>
    <row r="262" spans="1:60" s="76" customFormat="1" collapsed="1" x14ac:dyDescent="0.2">
      <c r="A262" s="124"/>
      <c r="B262" s="207" t="str">
        <f t="shared" si="48"/>
        <v/>
      </c>
      <c r="C262" s="73"/>
      <c r="D262" s="228"/>
      <c r="E262" s="229"/>
      <c r="F262" s="229"/>
      <c r="G262" s="229"/>
      <c r="H262" s="229"/>
      <c r="I262" s="229"/>
      <c r="J262" s="229"/>
      <c r="K262" s="229"/>
      <c r="L262" s="229"/>
      <c r="M262" s="229"/>
      <c r="N262" s="229"/>
      <c r="O262" s="230"/>
      <c r="P262" s="104"/>
      <c r="Q262" s="104"/>
      <c r="R262" s="104"/>
      <c r="S262" s="130" t="str">
        <f t="shared" si="49"/>
        <v/>
      </c>
      <c r="T262" s="104"/>
      <c r="U262" s="231"/>
      <c r="V262" s="232"/>
      <c r="W262" s="207" t="str">
        <f t="shared" si="50"/>
        <v/>
      </c>
      <c r="X262" s="295"/>
      <c r="Y262" s="233"/>
      <c r="Z262" s="207" t="str">
        <f t="shared" si="51"/>
        <v/>
      </c>
      <c r="AA262" s="107"/>
      <c r="AB262" s="207" t="str">
        <f t="shared" si="52"/>
        <v/>
      </c>
      <c r="AC262"/>
      <c r="AD262" s="71"/>
      <c r="AE262" s="107"/>
      <c r="AF262" s="207" t="str">
        <f t="shared" si="53"/>
        <v/>
      </c>
      <c r="AG262" s="227" t="str">
        <f t="shared" si="54"/>
        <v/>
      </c>
      <c r="AH262" s="107"/>
      <c r="AI262" s="207" t="str">
        <f t="shared" si="55"/>
        <v/>
      </c>
      <c r="AJ262" s="107"/>
      <c r="AK262" s="207" t="str">
        <f t="shared" si="56"/>
        <v/>
      </c>
      <c r="AL262" s="107"/>
      <c r="AM262" s="107"/>
      <c r="AN262" s="207" t="str">
        <f t="shared" si="57"/>
        <v/>
      </c>
      <c r="AO262" s="107"/>
      <c r="AP262" s="207" t="str">
        <f t="shared" si="58"/>
        <v/>
      </c>
      <c r="AQ262" s="107"/>
      <c r="AR262" s="107"/>
      <c r="AS262" s="207" t="str">
        <f t="shared" si="59"/>
        <v/>
      </c>
      <c r="AT262" s="108"/>
      <c r="AU262" s="108"/>
      <c r="AV262" s="108"/>
      <c r="AW262" s="108"/>
      <c r="AX262" s="108"/>
      <c r="AY262" s="108"/>
      <c r="AZ262" s="108"/>
      <c r="BA262" s="108"/>
      <c r="BB262" s="109"/>
      <c r="BC262" s="109"/>
      <c r="BD262" s="109"/>
      <c r="BE262" s="119"/>
      <c r="BF262" s="119"/>
      <c r="BG262" s="119"/>
      <c r="BH262" s="119"/>
    </row>
    <row r="263" spans="1:60" s="76" customFormat="1" collapsed="1" x14ac:dyDescent="0.2">
      <c r="A263" s="124"/>
      <c r="B263" s="207" t="str">
        <f t="shared" ref="B263:B326" si="60">IF(C263="","",(VLOOKUP(C263,Generic_Road_Names_Table_Array,2,FALSE)))</f>
        <v/>
      </c>
      <c r="C263" s="73"/>
      <c r="D263" s="228"/>
      <c r="E263" s="229"/>
      <c r="F263" s="229"/>
      <c r="G263" s="229"/>
      <c r="H263" s="229"/>
      <c r="I263" s="229"/>
      <c r="J263" s="229"/>
      <c r="K263" s="229"/>
      <c r="L263" s="229"/>
      <c r="M263" s="229"/>
      <c r="N263" s="229"/>
      <c r="O263" s="230"/>
      <c r="P263" s="104"/>
      <c r="Q263" s="104"/>
      <c r="R263" s="104"/>
      <c r="S263" s="130" t="str">
        <f t="shared" ref="S263:S326" si="61">IF(R263="","",(VLOOKUP(R263,Generic_Length_Adjustment_Reason_Table_Array,2,FALSE)))</f>
        <v/>
      </c>
      <c r="T263" s="104"/>
      <c r="U263" s="231"/>
      <c r="V263" s="232"/>
      <c r="W263" s="207" t="str">
        <f t="shared" ref="W263:W326" si="62">IF(V263="","",(VLOOKUP(V263,Generic_Side_Table_Array,2,FALSE)))</f>
        <v/>
      </c>
      <c r="X263" s="295"/>
      <c r="Y263" s="233"/>
      <c r="Z263" s="207" t="str">
        <f t="shared" ref="Z263:Z326" si="63">IF(Y263="","",VLOOKUP(Y263,Markings_Marking_Type_Table_Array,2,FALSE))</f>
        <v/>
      </c>
      <c r="AA263" s="107"/>
      <c r="AB263" s="207" t="str">
        <f t="shared" ref="AB263:AB326" si="64">IF(AA263="","",VLOOKUP(AA263,Markings_Marking_Colour_Table_Array,2,FALSE))</f>
        <v/>
      </c>
      <c r="AC263"/>
      <c r="AD263" s="71"/>
      <c r="AE263" s="107"/>
      <c r="AF263" s="207" t="str">
        <f t="shared" ref="AF263:AF326" si="65">IF(AE263="","",VLOOKUP(AE263,Markings_Paint_Make_Table_Array,2,FALSE))</f>
        <v/>
      </c>
      <c r="AG263" s="227" t="str">
        <f t="shared" ref="AG263:AG326" si="66">IF(AF263="","",VLOOKUP(AF263,Markings_Paint_Make_Refernce_Only_Table_Array,2,FALSE))</f>
        <v/>
      </c>
      <c r="AH263" s="107"/>
      <c r="AI263" s="207" t="str">
        <f t="shared" ref="AI263:AI326" si="67">IF(AH263="","",VLOOKUP(AH263,Markings_Paint_Brand_Name_Table_Array,2,FALSE))</f>
        <v/>
      </c>
      <c r="AJ263" s="107"/>
      <c r="AK263" s="207" t="str">
        <f t="shared" ref="AK263:AK326" si="68">IF(AJ263="","",VLOOKUP(AJ263,Markings_Reflectorised_Table_Array,2,FALSE))</f>
        <v/>
      </c>
      <c r="AL263" s="107"/>
      <c r="AM263" s="107"/>
      <c r="AN263" s="207" t="str">
        <f t="shared" ref="AN263:AN326" si="69">IF(AM263="","",VLOOKUP(AM263,Markings_Paint_Apply_Type_Table_Array,2,FALSE))</f>
        <v/>
      </c>
      <c r="AO263" s="107"/>
      <c r="AP263" s="207" t="str">
        <f t="shared" ref="AP263:AP326" si="70">IF(AO263="","",VLOOKUP(AO263,Markings_Marking_Attach_Table_Array,2,FALSE))</f>
        <v/>
      </c>
      <c r="AQ263" s="107"/>
      <c r="AR263" s="107"/>
      <c r="AS263" s="207" t="str">
        <f t="shared" ref="AS263:AS326" si="71">IF(AR263="","",VLOOKUP(AR263,Markings_Marking_Material_Table_Array,2,FALSE))</f>
        <v/>
      </c>
      <c r="AT263" s="108"/>
      <c r="AU263" s="108"/>
      <c r="AV263" s="108"/>
      <c r="AW263" s="108"/>
      <c r="AX263" s="108"/>
      <c r="AY263" s="108"/>
      <c r="AZ263" s="108"/>
      <c r="BA263" s="108"/>
      <c r="BB263" s="109"/>
      <c r="BC263" s="109"/>
      <c r="BD263" s="109"/>
      <c r="BE263" s="119"/>
      <c r="BF263" s="119"/>
      <c r="BG263" s="119"/>
      <c r="BH263" s="119"/>
    </row>
    <row r="264" spans="1:60" s="76" customFormat="1" collapsed="1" x14ac:dyDescent="0.2">
      <c r="A264" s="124"/>
      <c r="B264" s="207" t="str">
        <f t="shared" si="60"/>
        <v/>
      </c>
      <c r="C264" s="73"/>
      <c r="D264" s="228"/>
      <c r="E264" s="229"/>
      <c r="F264" s="229"/>
      <c r="G264" s="229"/>
      <c r="H264" s="229"/>
      <c r="I264" s="229"/>
      <c r="J264" s="229"/>
      <c r="K264" s="229"/>
      <c r="L264" s="229"/>
      <c r="M264" s="229"/>
      <c r="N264" s="229"/>
      <c r="O264" s="230"/>
      <c r="P264" s="104"/>
      <c r="Q264" s="104"/>
      <c r="R264" s="104"/>
      <c r="S264" s="130" t="str">
        <f t="shared" si="61"/>
        <v/>
      </c>
      <c r="T264" s="104"/>
      <c r="U264" s="231"/>
      <c r="V264" s="232"/>
      <c r="W264" s="207" t="str">
        <f t="shared" si="62"/>
        <v/>
      </c>
      <c r="X264" s="295"/>
      <c r="Y264" s="233"/>
      <c r="Z264" s="207" t="str">
        <f t="shared" si="63"/>
        <v/>
      </c>
      <c r="AA264" s="107"/>
      <c r="AB264" s="207" t="str">
        <f t="shared" si="64"/>
        <v/>
      </c>
      <c r="AC264"/>
      <c r="AD264" s="71"/>
      <c r="AE264" s="107"/>
      <c r="AF264" s="207" t="str">
        <f t="shared" si="65"/>
        <v/>
      </c>
      <c r="AG264" s="227" t="str">
        <f t="shared" si="66"/>
        <v/>
      </c>
      <c r="AH264" s="107"/>
      <c r="AI264" s="207" t="str">
        <f t="shared" si="67"/>
        <v/>
      </c>
      <c r="AJ264" s="107"/>
      <c r="AK264" s="207" t="str">
        <f t="shared" si="68"/>
        <v/>
      </c>
      <c r="AL264" s="107"/>
      <c r="AM264" s="107"/>
      <c r="AN264" s="207" t="str">
        <f t="shared" si="69"/>
        <v/>
      </c>
      <c r="AO264" s="107"/>
      <c r="AP264" s="207" t="str">
        <f t="shared" si="70"/>
        <v/>
      </c>
      <c r="AQ264" s="107"/>
      <c r="AR264" s="107"/>
      <c r="AS264" s="207" t="str">
        <f t="shared" si="71"/>
        <v/>
      </c>
      <c r="AT264" s="108"/>
      <c r="AU264" s="108"/>
      <c r="AV264" s="108"/>
      <c r="AW264" s="108"/>
      <c r="AX264" s="108"/>
      <c r="AY264" s="108"/>
      <c r="AZ264" s="108"/>
      <c r="BA264" s="108"/>
      <c r="BB264" s="109"/>
      <c r="BC264" s="109"/>
      <c r="BD264" s="109"/>
      <c r="BE264" s="119"/>
      <c r="BF264" s="119"/>
      <c r="BG264" s="119"/>
      <c r="BH264" s="119"/>
    </row>
    <row r="265" spans="1:60" s="76" customFormat="1" collapsed="1" x14ac:dyDescent="0.2">
      <c r="A265" s="124"/>
      <c r="B265" s="207" t="str">
        <f t="shared" si="60"/>
        <v/>
      </c>
      <c r="C265" s="73"/>
      <c r="D265" s="228"/>
      <c r="E265" s="229"/>
      <c r="F265" s="229"/>
      <c r="G265" s="229"/>
      <c r="H265" s="229"/>
      <c r="I265" s="229"/>
      <c r="J265" s="229"/>
      <c r="K265" s="229"/>
      <c r="L265" s="229"/>
      <c r="M265" s="229"/>
      <c r="N265" s="229"/>
      <c r="O265" s="230"/>
      <c r="P265" s="104"/>
      <c r="Q265" s="104"/>
      <c r="R265" s="104"/>
      <c r="S265" s="130" t="str">
        <f t="shared" si="61"/>
        <v/>
      </c>
      <c r="T265" s="104"/>
      <c r="U265" s="231"/>
      <c r="V265" s="232"/>
      <c r="W265" s="207" t="str">
        <f t="shared" si="62"/>
        <v/>
      </c>
      <c r="X265" s="295"/>
      <c r="Y265" s="233"/>
      <c r="Z265" s="207" t="str">
        <f t="shared" si="63"/>
        <v/>
      </c>
      <c r="AA265" s="107"/>
      <c r="AB265" s="207" t="str">
        <f t="shared" si="64"/>
        <v/>
      </c>
      <c r="AC265"/>
      <c r="AD265" s="71"/>
      <c r="AE265" s="107"/>
      <c r="AF265" s="207" t="str">
        <f t="shared" si="65"/>
        <v/>
      </c>
      <c r="AG265" s="227" t="str">
        <f t="shared" si="66"/>
        <v/>
      </c>
      <c r="AH265" s="107"/>
      <c r="AI265" s="207" t="str">
        <f t="shared" si="67"/>
        <v/>
      </c>
      <c r="AJ265" s="107"/>
      <c r="AK265" s="207" t="str">
        <f t="shared" si="68"/>
        <v/>
      </c>
      <c r="AL265" s="107"/>
      <c r="AM265" s="107"/>
      <c r="AN265" s="207" t="str">
        <f t="shared" si="69"/>
        <v/>
      </c>
      <c r="AO265" s="107"/>
      <c r="AP265" s="207" t="str">
        <f t="shared" si="70"/>
        <v/>
      </c>
      <c r="AQ265" s="107"/>
      <c r="AR265" s="107"/>
      <c r="AS265" s="207" t="str">
        <f t="shared" si="71"/>
        <v/>
      </c>
      <c r="AT265" s="108"/>
      <c r="AU265" s="108"/>
      <c r="AV265" s="108"/>
      <c r="AW265" s="108"/>
      <c r="AX265" s="108"/>
      <c r="AY265" s="108"/>
      <c r="AZ265" s="108"/>
      <c r="BA265" s="108"/>
      <c r="BB265" s="109"/>
      <c r="BC265" s="109"/>
      <c r="BD265" s="109"/>
      <c r="BE265" s="119"/>
      <c r="BF265" s="119"/>
      <c r="BG265" s="119"/>
      <c r="BH265" s="119"/>
    </row>
    <row r="266" spans="1:60" s="76" customFormat="1" collapsed="1" x14ac:dyDescent="0.2">
      <c r="A266" s="124"/>
      <c r="B266" s="207" t="str">
        <f t="shared" si="60"/>
        <v/>
      </c>
      <c r="C266" s="73"/>
      <c r="D266" s="228"/>
      <c r="E266" s="229"/>
      <c r="F266" s="229"/>
      <c r="G266" s="229"/>
      <c r="H266" s="229"/>
      <c r="I266" s="229"/>
      <c r="J266" s="229"/>
      <c r="K266" s="229"/>
      <c r="L266" s="229"/>
      <c r="M266" s="229"/>
      <c r="N266" s="229"/>
      <c r="O266" s="230"/>
      <c r="P266" s="104"/>
      <c r="Q266" s="104"/>
      <c r="R266" s="104"/>
      <c r="S266" s="130" t="str">
        <f t="shared" si="61"/>
        <v/>
      </c>
      <c r="T266" s="104"/>
      <c r="U266" s="231"/>
      <c r="V266" s="232"/>
      <c r="W266" s="207" t="str">
        <f t="shared" si="62"/>
        <v/>
      </c>
      <c r="X266" s="295"/>
      <c r="Y266" s="233"/>
      <c r="Z266" s="207" t="str">
        <f t="shared" si="63"/>
        <v/>
      </c>
      <c r="AA266" s="107"/>
      <c r="AB266" s="207" t="str">
        <f t="shared" si="64"/>
        <v/>
      </c>
      <c r="AC266"/>
      <c r="AD266" s="71"/>
      <c r="AE266" s="107"/>
      <c r="AF266" s="207" t="str">
        <f t="shared" si="65"/>
        <v/>
      </c>
      <c r="AG266" s="227" t="str">
        <f t="shared" si="66"/>
        <v/>
      </c>
      <c r="AH266" s="107"/>
      <c r="AI266" s="207" t="str">
        <f t="shared" si="67"/>
        <v/>
      </c>
      <c r="AJ266" s="107"/>
      <c r="AK266" s="207" t="str">
        <f t="shared" si="68"/>
        <v/>
      </c>
      <c r="AL266" s="107"/>
      <c r="AM266" s="107"/>
      <c r="AN266" s="207" t="str">
        <f t="shared" si="69"/>
        <v/>
      </c>
      <c r="AO266" s="107"/>
      <c r="AP266" s="207" t="str">
        <f t="shared" si="70"/>
        <v/>
      </c>
      <c r="AQ266" s="107"/>
      <c r="AR266" s="107"/>
      <c r="AS266" s="207" t="str">
        <f t="shared" si="71"/>
        <v/>
      </c>
      <c r="AT266" s="108"/>
      <c r="AU266" s="108"/>
      <c r="AV266" s="108"/>
      <c r="AW266" s="108"/>
      <c r="AX266" s="108"/>
      <c r="AY266" s="108"/>
      <c r="AZ266" s="108"/>
      <c r="BA266" s="108"/>
      <c r="BB266" s="109"/>
      <c r="BC266" s="109"/>
      <c r="BD266" s="109"/>
      <c r="BE266" s="119"/>
      <c r="BF266" s="119"/>
      <c r="BG266" s="119"/>
      <c r="BH266" s="119"/>
    </row>
    <row r="267" spans="1:60" s="76" customFormat="1" collapsed="1" x14ac:dyDescent="0.2">
      <c r="A267" s="124"/>
      <c r="B267" s="207" t="str">
        <f t="shared" si="60"/>
        <v/>
      </c>
      <c r="C267" s="73"/>
      <c r="D267" s="228"/>
      <c r="E267" s="229"/>
      <c r="F267" s="229"/>
      <c r="G267" s="229"/>
      <c r="H267" s="229"/>
      <c r="I267" s="229"/>
      <c r="J267" s="229"/>
      <c r="K267" s="229"/>
      <c r="L267" s="229"/>
      <c r="M267" s="229"/>
      <c r="N267" s="229"/>
      <c r="O267" s="230"/>
      <c r="P267" s="104"/>
      <c r="Q267" s="104"/>
      <c r="R267" s="104"/>
      <c r="S267" s="130" t="str">
        <f t="shared" si="61"/>
        <v/>
      </c>
      <c r="T267" s="104"/>
      <c r="U267" s="231"/>
      <c r="V267" s="232"/>
      <c r="W267" s="207" t="str">
        <f t="shared" si="62"/>
        <v/>
      </c>
      <c r="X267" s="295"/>
      <c r="Y267" s="233"/>
      <c r="Z267" s="207" t="str">
        <f t="shared" si="63"/>
        <v/>
      </c>
      <c r="AA267" s="107"/>
      <c r="AB267" s="207" t="str">
        <f t="shared" si="64"/>
        <v/>
      </c>
      <c r="AC267"/>
      <c r="AD267" s="71"/>
      <c r="AE267" s="107"/>
      <c r="AF267" s="207" t="str">
        <f t="shared" si="65"/>
        <v/>
      </c>
      <c r="AG267" s="227" t="str">
        <f t="shared" si="66"/>
        <v/>
      </c>
      <c r="AH267" s="107"/>
      <c r="AI267" s="207" t="str">
        <f t="shared" si="67"/>
        <v/>
      </c>
      <c r="AJ267" s="107"/>
      <c r="AK267" s="207" t="str">
        <f t="shared" si="68"/>
        <v/>
      </c>
      <c r="AL267" s="107"/>
      <c r="AM267" s="107"/>
      <c r="AN267" s="207" t="str">
        <f t="shared" si="69"/>
        <v/>
      </c>
      <c r="AO267" s="107"/>
      <c r="AP267" s="207" t="str">
        <f t="shared" si="70"/>
        <v/>
      </c>
      <c r="AQ267" s="107"/>
      <c r="AR267" s="107"/>
      <c r="AS267" s="207" t="str">
        <f t="shared" si="71"/>
        <v/>
      </c>
      <c r="AT267" s="108"/>
      <c r="AU267" s="108"/>
      <c r="AV267" s="108"/>
      <c r="AW267" s="108"/>
      <c r="AX267" s="108"/>
      <c r="AY267" s="108"/>
      <c r="AZ267" s="108"/>
      <c r="BA267" s="108"/>
      <c r="BB267" s="109"/>
      <c r="BC267" s="109"/>
      <c r="BD267" s="109"/>
      <c r="BE267" s="119"/>
      <c r="BF267" s="119"/>
      <c r="BG267" s="119"/>
      <c r="BH267" s="119"/>
    </row>
    <row r="268" spans="1:60" s="76" customFormat="1" collapsed="1" x14ac:dyDescent="0.2">
      <c r="A268" s="124"/>
      <c r="B268" s="207" t="str">
        <f t="shared" si="60"/>
        <v/>
      </c>
      <c r="C268" s="73"/>
      <c r="D268" s="228"/>
      <c r="E268" s="229"/>
      <c r="F268" s="229"/>
      <c r="G268" s="229"/>
      <c r="H268" s="229"/>
      <c r="I268" s="229"/>
      <c r="J268" s="229"/>
      <c r="K268" s="229"/>
      <c r="L268" s="229"/>
      <c r="M268" s="229"/>
      <c r="N268" s="229"/>
      <c r="O268" s="230"/>
      <c r="P268" s="104"/>
      <c r="Q268" s="104"/>
      <c r="R268" s="104"/>
      <c r="S268" s="130" t="str">
        <f t="shared" si="61"/>
        <v/>
      </c>
      <c r="T268" s="104"/>
      <c r="U268" s="231"/>
      <c r="V268" s="232"/>
      <c r="W268" s="207" t="str">
        <f t="shared" si="62"/>
        <v/>
      </c>
      <c r="X268" s="295"/>
      <c r="Y268" s="233"/>
      <c r="Z268" s="207" t="str">
        <f t="shared" si="63"/>
        <v/>
      </c>
      <c r="AA268" s="107"/>
      <c r="AB268" s="207" t="str">
        <f t="shared" si="64"/>
        <v/>
      </c>
      <c r="AC268"/>
      <c r="AD268" s="71"/>
      <c r="AE268" s="107"/>
      <c r="AF268" s="207" t="str">
        <f t="shared" si="65"/>
        <v/>
      </c>
      <c r="AG268" s="227" t="str">
        <f t="shared" si="66"/>
        <v/>
      </c>
      <c r="AH268" s="107"/>
      <c r="AI268" s="207" t="str">
        <f t="shared" si="67"/>
        <v/>
      </c>
      <c r="AJ268" s="107"/>
      <c r="AK268" s="207" t="str">
        <f t="shared" si="68"/>
        <v/>
      </c>
      <c r="AL268" s="107"/>
      <c r="AM268" s="107"/>
      <c r="AN268" s="207" t="str">
        <f t="shared" si="69"/>
        <v/>
      </c>
      <c r="AO268" s="107"/>
      <c r="AP268" s="207" t="str">
        <f t="shared" si="70"/>
        <v/>
      </c>
      <c r="AQ268" s="107"/>
      <c r="AR268" s="107"/>
      <c r="AS268" s="207" t="str">
        <f t="shared" si="71"/>
        <v/>
      </c>
      <c r="AT268" s="108"/>
      <c r="AU268" s="108"/>
      <c r="AV268" s="108"/>
      <c r="AW268" s="108"/>
      <c r="AX268" s="108"/>
      <c r="AY268" s="108"/>
      <c r="AZ268" s="108"/>
      <c r="BA268" s="108"/>
      <c r="BB268" s="109"/>
      <c r="BC268" s="109"/>
      <c r="BD268" s="109"/>
      <c r="BE268" s="119"/>
      <c r="BF268" s="119"/>
      <c r="BG268" s="119"/>
      <c r="BH268" s="119"/>
    </row>
    <row r="269" spans="1:60" s="76" customFormat="1" collapsed="1" x14ac:dyDescent="0.2">
      <c r="A269" s="124"/>
      <c r="B269" s="207" t="str">
        <f t="shared" si="60"/>
        <v/>
      </c>
      <c r="C269" s="73"/>
      <c r="D269" s="228"/>
      <c r="E269" s="229"/>
      <c r="F269" s="229"/>
      <c r="G269" s="229"/>
      <c r="H269" s="229"/>
      <c r="I269" s="229"/>
      <c r="J269" s="229"/>
      <c r="K269" s="229"/>
      <c r="L269" s="229"/>
      <c r="M269" s="229"/>
      <c r="N269" s="229"/>
      <c r="O269" s="230"/>
      <c r="P269" s="104"/>
      <c r="Q269" s="104"/>
      <c r="R269" s="104"/>
      <c r="S269" s="130" t="str">
        <f t="shared" si="61"/>
        <v/>
      </c>
      <c r="T269" s="104"/>
      <c r="U269" s="231"/>
      <c r="V269" s="232"/>
      <c r="W269" s="207" t="str">
        <f t="shared" si="62"/>
        <v/>
      </c>
      <c r="X269" s="295"/>
      <c r="Y269" s="233"/>
      <c r="Z269" s="207" t="str">
        <f t="shared" si="63"/>
        <v/>
      </c>
      <c r="AA269" s="107"/>
      <c r="AB269" s="207" t="str">
        <f t="shared" si="64"/>
        <v/>
      </c>
      <c r="AC269"/>
      <c r="AD269" s="71"/>
      <c r="AE269" s="107"/>
      <c r="AF269" s="207" t="str">
        <f t="shared" si="65"/>
        <v/>
      </c>
      <c r="AG269" s="227" t="str">
        <f t="shared" si="66"/>
        <v/>
      </c>
      <c r="AH269" s="107"/>
      <c r="AI269" s="207" t="str">
        <f t="shared" si="67"/>
        <v/>
      </c>
      <c r="AJ269" s="107"/>
      <c r="AK269" s="207" t="str">
        <f t="shared" si="68"/>
        <v/>
      </c>
      <c r="AL269" s="107"/>
      <c r="AM269" s="107"/>
      <c r="AN269" s="207" t="str">
        <f t="shared" si="69"/>
        <v/>
      </c>
      <c r="AO269" s="107"/>
      <c r="AP269" s="207" t="str">
        <f t="shared" si="70"/>
        <v/>
      </c>
      <c r="AQ269" s="107"/>
      <c r="AR269" s="107"/>
      <c r="AS269" s="207" t="str">
        <f t="shared" si="71"/>
        <v/>
      </c>
      <c r="AT269" s="108"/>
      <c r="AU269" s="108"/>
      <c r="AV269" s="108"/>
      <c r="AW269" s="108"/>
      <c r="AX269" s="108"/>
      <c r="AY269" s="108"/>
      <c r="AZ269" s="108"/>
      <c r="BA269" s="108"/>
      <c r="BB269" s="109"/>
      <c r="BC269" s="109"/>
      <c r="BD269" s="109"/>
      <c r="BE269" s="119"/>
      <c r="BF269" s="119"/>
      <c r="BG269" s="119"/>
      <c r="BH269" s="119"/>
    </row>
    <row r="270" spans="1:60" s="76" customFormat="1" collapsed="1" x14ac:dyDescent="0.2">
      <c r="A270" s="124"/>
      <c r="B270" s="207" t="str">
        <f t="shared" si="60"/>
        <v/>
      </c>
      <c r="C270" s="73"/>
      <c r="D270" s="228"/>
      <c r="E270" s="229"/>
      <c r="F270" s="229"/>
      <c r="G270" s="229"/>
      <c r="H270" s="229"/>
      <c r="I270" s="229"/>
      <c r="J270" s="229"/>
      <c r="K270" s="229"/>
      <c r="L270" s="229"/>
      <c r="M270" s="229"/>
      <c r="N270" s="229"/>
      <c r="O270" s="230"/>
      <c r="P270" s="104"/>
      <c r="Q270" s="104"/>
      <c r="R270" s="104"/>
      <c r="S270" s="130" t="str">
        <f t="shared" si="61"/>
        <v/>
      </c>
      <c r="T270" s="104"/>
      <c r="U270" s="231"/>
      <c r="V270" s="232"/>
      <c r="W270" s="207" t="str">
        <f t="shared" si="62"/>
        <v/>
      </c>
      <c r="X270" s="295"/>
      <c r="Y270" s="233"/>
      <c r="Z270" s="207" t="str">
        <f t="shared" si="63"/>
        <v/>
      </c>
      <c r="AA270" s="107"/>
      <c r="AB270" s="207" t="str">
        <f t="shared" si="64"/>
        <v/>
      </c>
      <c r="AC270"/>
      <c r="AD270" s="71"/>
      <c r="AE270" s="107"/>
      <c r="AF270" s="207" t="str">
        <f t="shared" si="65"/>
        <v/>
      </c>
      <c r="AG270" s="227" t="str">
        <f t="shared" si="66"/>
        <v/>
      </c>
      <c r="AH270" s="107"/>
      <c r="AI270" s="207" t="str">
        <f t="shared" si="67"/>
        <v/>
      </c>
      <c r="AJ270" s="107"/>
      <c r="AK270" s="207" t="str">
        <f t="shared" si="68"/>
        <v/>
      </c>
      <c r="AL270" s="107"/>
      <c r="AM270" s="107"/>
      <c r="AN270" s="207" t="str">
        <f t="shared" si="69"/>
        <v/>
      </c>
      <c r="AO270" s="107"/>
      <c r="AP270" s="207" t="str">
        <f t="shared" si="70"/>
        <v/>
      </c>
      <c r="AQ270" s="107"/>
      <c r="AR270" s="107"/>
      <c r="AS270" s="207" t="str">
        <f t="shared" si="71"/>
        <v/>
      </c>
      <c r="AT270" s="108"/>
      <c r="AU270" s="108"/>
      <c r="AV270" s="108"/>
      <c r="AW270" s="108"/>
      <c r="AX270" s="108"/>
      <c r="AY270" s="108"/>
      <c r="AZ270" s="108"/>
      <c r="BA270" s="108"/>
      <c r="BB270" s="109"/>
      <c r="BC270" s="109"/>
      <c r="BD270" s="109"/>
      <c r="BE270" s="119"/>
      <c r="BF270" s="119"/>
      <c r="BG270" s="119"/>
      <c r="BH270" s="119"/>
    </row>
    <row r="271" spans="1:60" s="76" customFormat="1" collapsed="1" x14ac:dyDescent="0.2">
      <c r="A271" s="124"/>
      <c r="B271" s="207" t="str">
        <f t="shared" si="60"/>
        <v/>
      </c>
      <c r="C271" s="73"/>
      <c r="D271" s="228"/>
      <c r="E271" s="229"/>
      <c r="F271" s="229"/>
      <c r="G271" s="229"/>
      <c r="H271" s="229"/>
      <c r="I271" s="229"/>
      <c r="J271" s="229"/>
      <c r="K271" s="229"/>
      <c r="L271" s="229"/>
      <c r="M271" s="229"/>
      <c r="N271" s="229"/>
      <c r="O271" s="230"/>
      <c r="P271" s="104"/>
      <c r="Q271" s="104"/>
      <c r="R271" s="104"/>
      <c r="S271" s="130" t="str">
        <f t="shared" si="61"/>
        <v/>
      </c>
      <c r="T271" s="104"/>
      <c r="U271" s="231"/>
      <c r="V271" s="232"/>
      <c r="W271" s="207" t="str">
        <f t="shared" si="62"/>
        <v/>
      </c>
      <c r="X271" s="295"/>
      <c r="Y271" s="233"/>
      <c r="Z271" s="207" t="str">
        <f t="shared" si="63"/>
        <v/>
      </c>
      <c r="AA271" s="107"/>
      <c r="AB271" s="207" t="str">
        <f t="shared" si="64"/>
        <v/>
      </c>
      <c r="AC271"/>
      <c r="AD271" s="71"/>
      <c r="AE271" s="107"/>
      <c r="AF271" s="207" t="str">
        <f t="shared" si="65"/>
        <v/>
      </c>
      <c r="AG271" s="227" t="str">
        <f t="shared" si="66"/>
        <v/>
      </c>
      <c r="AH271" s="107"/>
      <c r="AI271" s="207" t="str">
        <f t="shared" si="67"/>
        <v/>
      </c>
      <c r="AJ271" s="107"/>
      <c r="AK271" s="207" t="str">
        <f t="shared" si="68"/>
        <v/>
      </c>
      <c r="AL271" s="107"/>
      <c r="AM271" s="107"/>
      <c r="AN271" s="207" t="str">
        <f t="shared" si="69"/>
        <v/>
      </c>
      <c r="AO271" s="107"/>
      <c r="AP271" s="207" t="str">
        <f t="shared" si="70"/>
        <v/>
      </c>
      <c r="AQ271" s="107"/>
      <c r="AR271" s="107"/>
      <c r="AS271" s="207" t="str">
        <f t="shared" si="71"/>
        <v/>
      </c>
      <c r="AT271" s="108"/>
      <c r="AU271" s="108"/>
      <c r="AV271" s="108"/>
      <c r="AW271" s="108"/>
      <c r="AX271" s="108"/>
      <c r="AY271" s="108"/>
      <c r="AZ271" s="108"/>
      <c r="BA271" s="108"/>
      <c r="BB271" s="109"/>
      <c r="BC271" s="109"/>
      <c r="BD271" s="109"/>
      <c r="BE271" s="119"/>
      <c r="BF271" s="119"/>
      <c r="BG271" s="119"/>
      <c r="BH271" s="119"/>
    </row>
    <row r="272" spans="1:60" s="76" customFormat="1" collapsed="1" x14ac:dyDescent="0.2">
      <c r="A272" s="124"/>
      <c r="B272" s="207" t="str">
        <f t="shared" si="60"/>
        <v/>
      </c>
      <c r="C272" s="73"/>
      <c r="D272" s="228"/>
      <c r="E272" s="229"/>
      <c r="F272" s="229"/>
      <c r="G272" s="229"/>
      <c r="H272" s="229"/>
      <c r="I272" s="229"/>
      <c r="J272" s="229"/>
      <c r="K272" s="229"/>
      <c r="L272" s="229"/>
      <c r="M272" s="229"/>
      <c r="N272" s="229"/>
      <c r="O272" s="230"/>
      <c r="P272" s="104"/>
      <c r="Q272" s="104"/>
      <c r="R272" s="104"/>
      <c r="S272" s="130" t="str">
        <f t="shared" si="61"/>
        <v/>
      </c>
      <c r="T272" s="104"/>
      <c r="U272" s="231"/>
      <c r="V272" s="232"/>
      <c r="W272" s="207" t="str">
        <f t="shared" si="62"/>
        <v/>
      </c>
      <c r="X272" s="295"/>
      <c r="Y272" s="233"/>
      <c r="Z272" s="207" t="str">
        <f t="shared" si="63"/>
        <v/>
      </c>
      <c r="AA272" s="107"/>
      <c r="AB272" s="207" t="str">
        <f t="shared" si="64"/>
        <v/>
      </c>
      <c r="AC272"/>
      <c r="AD272" s="71"/>
      <c r="AE272" s="107"/>
      <c r="AF272" s="207" t="str">
        <f t="shared" si="65"/>
        <v/>
      </c>
      <c r="AG272" s="227" t="str">
        <f t="shared" si="66"/>
        <v/>
      </c>
      <c r="AH272" s="107"/>
      <c r="AI272" s="207" t="str">
        <f t="shared" si="67"/>
        <v/>
      </c>
      <c r="AJ272" s="107"/>
      <c r="AK272" s="207" t="str">
        <f t="shared" si="68"/>
        <v/>
      </c>
      <c r="AL272" s="107"/>
      <c r="AM272" s="107"/>
      <c r="AN272" s="207" t="str">
        <f t="shared" si="69"/>
        <v/>
      </c>
      <c r="AO272" s="107"/>
      <c r="AP272" s="207" t="str">
        <f t="shared" si="70"/>
        <v/>
      </c>
      <c r="AQ272" s="107"/>
      <c r="AR272" s="107"/>
      <c r="AS272" s="207" t="str">
        <f t="shared" si="71"/>
        <v/>
      </c>
      <c r="AT272" s="108"/>
      <c r="AU272" s="108"/>
      <c r="AV272" s="108"/>
      <c r="AW272" s="108"/>
      <c r="AX272" s="108"/>
      <c r="AY272" s="108"/>
      <c r="AZ272" s="108"/>
      <c r="BA272" s="108"/>
      <c r="BB272" s="109"/>
      <c r="BC272" s="109"/>
      <c r="BD272" s="109"/>
      <c r="BE272" s="119"/>
      <c r="BF272" s="119"/>
      <c r="BG272" s="119"/>
      <c r="BH272" s="119"/>
    </row>
    <row r="273" spans="1:60" s="76" customFormat="1" collapsed="1" x14ac:dyDescent="0.2">
      <c r="A273" s="124"/>
      <c r="B273" s="207" t="str">
        <f t="shared" si="60"/>
        <v/>
      </c>
      <c r="C273" s="73"/>
      <c r="D273" s="228"/>
      <c r="E273" s="229"/>
      <c r="F273" s="229"/>
      <c r="G273" s="229"/>
      <c r="H273" s="229"/>
      <c r="I273" s="229"/>
      <c r="J273" s="229"/>
      <c r="K273" s="229"/>
      <c r="L273" s="229"/>
      <c r="M273" s="229"/>
      <c r="N273" s="229"/>
      <c r="O273" s="230"/>
      <c r="P273" s="104"/>
      <c r="Q273" s="104"/>
      <c r="R273" s="104"/>
      <c r="S273" s="130" t="str">
        <f t="shared" si="61"/>
        <v/>
      </c>
      <c r="T273" s="104"/>
      <c r="U273" s="231"/>
      <c r="V273" s="232"/>
      <c r="W273" s="207" t="str">
        <f t="shared" si="62"/>
        <v/>
      </c>
      <c r="X273" s="295"/>
      <c r="Y273" s="233"/>
      <c r="Z273" s="207" t="str">
        <f t="shared" si="63"/>
        <v/>
      </c>
      <c r="AA273" s="107"/>
      <c r="AB273" s="207" t="str">
        <f t="shared" si="64"/>
        <v/>
      </c>
      <c r="AC273"/>
      <c r="AD273" s="71"/>
      <c r="AE273" s="107"/>
      <c r="AF273" s="207" t="str">
        <f t="shared" si="65"/>
        <v/>
      </c>
      <c r="AG273" s="227" t="str">
        <f t="shared" si="66"/>
        <v/>
      </c>
      <c r="AH273" s="107"/>
      <c r="AI273" s="207" t="str">
        <f t="shared" si="67"/>
        <v/>
      </c>
      <c r="AJ273" s="107"/>
      <c r="AK273" s="207" t="str">
        <f t="shared" si="68"/>
        <v/>
      </c>
      <c r="AL273" s="107"/>
      <c r="AM273" s="107"/>
      <c r="AN273" s="207" t="str">
        <f t="shared" si="69"/>
        <v/>
      </c>
      <c r="AO273" s="107"/>
      <c r="AP273" s="207" t="str">
        <f t="shared" si="70"/>
        <v/>
      </c>
      <c r="AQ273" s="107"/>
      <c r="AR273" s="107"/>
      <c r="AS273" s="207" t="str">
        <f t="shared" si="71"/>
        <v/>
      </c>
      <c r="AT273" s="108"/>
      <c r="AU273" s="108"/>
      <c r="AV273" s="108"/>
      <c r="AW273" s="108"/>
      <c r="AX273" s="108"/>
      <c r="AY273" s="108"/>
      <c r="AZ273" s="108"/>
      <c r="BA273" s="108"/>
      <c r="BB273" s="109"/>
      <c r="BC273" s="109"/>
      <c r="BD273" s="109"/>
      <c r="BE273" s="119"/>
      <c r="BF273" s="119"/>
      <c r="BG273" s="119"/>
      <c r="BH273" s="119"/>
    </row>
    <row r="274" spans="1:60" s="76" customFormat="1" collapsed="1" x14ac:dyDescent="0.2">
      <c r="A274" s="124"/>
      <c r="B274" s="207" t="str">
        <f t="shared" si="60"/>
        <v/>
      </c>
      <c r="C274" s="73"/>
      <c r="D274" s="228"/>
      <c r="E274" s="229"/>
      <c r="F274" s="229"/>
      <c r="G274" s="229"/>
      <c r="H274" s="229"/>
      <c r="I274" s="229"/>
      <c r="J274" s="229"/>
      <c r="K274" s="229"/>
      <c r="L274" s="229"/>
      <c r="M274" s="229"/>
      <c r="N274" s="229"/>
      <c r="O274" s="230"/>
      <c r="P274" s="104"/>
      <c r="Q274" s="104"/>
      <c r="R274" s="104"/>
      <c r="S274" s="130" t="str">
        <f t="shared" si="61"/>
        <v/>
      </c>
      <c r="T274" s="104"/>
      <c r="U274" s="231"/>
      <c r="V274" s="232"/>
      <c r="W274" s="207" t="str">
        <f t="shared" si="62"/>
        <v/>
      </c>
      <c r="X274" s="295"/>
      <c r="Y274" s="233"/>
      <c r="Z274" s="207" t="str">
        <f t="shared" si="63"/>
        <v/>
      </c>
      <c r="AA274" s="107"/>
      <c r="AB274" s="207" t="str">
        <f t="shared" si="64"/>
        <v/>
      </c>
      <c r="AC274"/>
      <c r="AD274" s="71"/>
      <c r="AE274" s="107"/>
      <c r="AF274" s="207" t="str">
        <f t="shared" si="65"/>
        <v/>
      </c>
      <c r="AG274" s="227" t="str">
        <f t="shared" si="66"/>
        <v/>
      </c>
      <c r="AH274" s="107"/>
      <c r="AI274" s="207" t="str">
        <f t="shared" si="67"/>
        <v/>
      </c>
      <c r="AJ274" s="107"/>
      <c r="AK274" s="207" t="str">
        <f t="shared" si="68"/>
        <v/>
      </c>
      <c r="AL274" s="107"/>
      <c r="AM274" s="107"/>
      <c r="AN274" s="207" t="str">
        <f t="shared" si="69"/>
        <v/>
      </c>
      <c r="AO274" s="107"/>
      <c r="AP274" s="207" t="str">
        <f t="shared" si="70"/>
        <v/>
      </c>
      <c r="AQ274" s="107"/>
      <c r="AR274" s="107"/>
      <c r="AS274" s="207" t="str">
        <f t="shared" si="71"/>
        <v/>
      </c>
      <c r="AT274" s="108"/>
      <c r="AU274" s="108"/>
      <c r="AV274" s="108"/>
      <c r="AW274" s="108"/>
      <c r="AX274" s="108"/>
      <c r="AY274" s="108"/>
      <c r="AZ274" s="108"/>
      <c r="BA274" s="108"/>
      <c r="BB274" s="109"/>
      <c r="BC274" s="109"/>
      <c r="BD274" s="109"/>
      <c r="BE274" s="119"/>
      <c r="BF274" s="119"/>
      <c r="BG274" s="119"/>
      <c r="BH274" s="119"/>
    </row>
    <row r="275" spans="1:60" s="76" customFormat="1" collapsed="1" x14ac:dyDescent="0.2">
      <c r="A275" s="124"/>
      <c r="B275" s="207" t="str">
        <f t="shared" si="60"/>
        <v/>
      </c>
      <c r="C275" s="73"/>
      <c r="D275" s="228"/>
      <c r="E275" s="229"/>
      <c r="F275" s="229"/>
      <c r="G275" s="229"/>
      <c r="H275" s="229"/>
      <c r="I275" s="229"/>
      <c r="J275" s="229"/>
      <c r="K275" s="229"/>
      <c r="L275" s="229"/>
      <c r="M275" s="229"/>
      <c r="N275" s="229"/>
      <c r="O275" s="230"/>
      <c r="P275" s="104"/>
      <c r="Q275" s="104"/>
      <c r="R275" s="104"/>
      <c r="S275" s="130" t="str">
        <f t="shared" si="61"/>
        <v/>
      </c>
      <c r="T275" s="104"/>
      <c r="U275" s="231"/>
      <c r="V275" s="232"/>
      <c r="W275" s="207" t="str">
        <f t="shared" si="62"/>
        <v/>
      </c>
      <c r="X275" s="295"/>
      <c r="Y275" s="233"/>
      <c r="Z275" s="207" t="str">
        <f t="shared" si="63"/>
        <v/>
      </c>
      <c r="AA275" s="107"/>
      <c r="AB275" s="207" t="str">
        <f t="shared" si="64"/>
        <v/>
      </c>
      <c r="AC275"/>
      <c r="AD275" s="71"/>
      <c r="AE275" s="107"/>
      <c r="AF275" s="207" t="str">
        <f t="shared" si="65"/>
        <v/>
      </c>
      <c r="AG275" s="227" t="str">
        <f t="shared" si="66"/>
        <v/>
      </c>
      <c r="AH275" s="107"/>
      <c r="AI275" s="207" t="str">
        <f t="shared" si="67"/>
        <v/>
      </c>
      <c r="AJ275" s="107"/>
      <c r="AK275" s="207" t="str">
        <f t="shared" si="68"/>
        <v/>
      </c>
      <c r="AL275" s="107"/>
      <c r="AM275" s="107"/>
      <c r="AN275" s="207" t="str">
        <f t="shared" si="69"/>
        <v/>
      </c>
      <c r="AO275" s="107"/>
      <c r="AP275" s="207" t="str">
        <f t="shared" si="70"/>
        <v/>
      </c>
      <c r="AQ275" s="107"/>
      <c r="AR275" s="107"/>
      <c r="AS275" s="207" t="str">
        <f t="shared" si="71"/>
        <v/>
      </c>
      <c r="AT275" s="108"/>
      <c r="AU275" s="108"/>
      <c r="AV275" s="108"/>
      <c r="AW275" s="108"/>
      <c r="AX275" s="108"/>
      <c r="AY275" s="108"/>
      <c r="AZ275" s="108"/>
      <c r="BA275" s="108"/>
      <c r="BB275" s="109"/>
      <c r="BC275" s="109"/>
      <c r="BD275" s="109"/>
      <c r="BE275" s="119"/>
      <c r="BF275" s="119"/>
      <c r="BG275" s="119"/>
      <c r="BH275" s="119"/>
    </row>
    <row r="276" spans="1:60" s="76" customFormat="1" collapsed="1" x14ac:dyDescent="0.2">
      <c r="A276" s="124"/>
      <c r="B276" s="207" t="str">
        <f t="shared" si="60"/>
        <v/>
      </c>
      <c r="C276" s="73"/>
      <c r="D276" s="228"/>
      <c r="E276" s="229"/>
      <c r="F276" s="229"/>
      <c r="G276" s="229"/>
      <c r="H276" s="229"/>
      <c r="I276" s="229"/>
      <c r="J276" s="229"/>
      <c r="K276" s="229"/>
      <c r="L276" s="229"/>
      <c r="M276" s="229"/>
      <c r="N276" s="229"/>
      <c r="O276" s="230"/>
      <c r="P276" s="104"/>
      <c r="Q276" s="104"/>
      <c r="R276" s="104"/>
      <c r="S276" s="130" t="str">
        <f t="shared" si="61"/>
        <v/>
      </c>
      <c r="T276" s="104"/>
      <c r="U276" s="231"/>
      <c r="V276" s="232"/>
      <c r="W276" s="207" t="str">
        <f t="shared" si="62"/>
        <v/>
      </c>
      <c r="X276" s="295"/>
      <c r="Y276" s="233"/>
      <c r="Z276" s="207" t="str">
        <f t="shared" si="63"/>
        <v/>
      </c>
      <c r="AA276" s="107"/>
      <c r="AB276" s="207" t="str">
        <f t="shared" si="64"/>
        <v/>
      </c>
      <c r="AC276"/>
      <c r="AD276" s="71"/>
      <c r="AE276" s="107"/>
      <c r="AF276" s="207" t="str">
        <f t="shared" si="65"/>
        <v/>
      </c>
      <c r="AG276" s="227" t="str">
        <f t="shared" si="66"/>
        <v/>
      </c>
      <c r="AH276" s="107"/>
      <c r="AI276" s="207" t="str">
        <f t="shared" si="67"/>
        <v/>
      </c>
      <c r="AJ276" s="107"/>
      <c r="AK276" s="207" t="str">
        <f t="shared" si="68"/>
        <v/>
      </c>
      <c r="AL276" s="107"/>
      <c r="AM276" s="107"/>
      <c r="AN276" s="207" t="str">
        <f t="shared" si="69"/>
        <v/>
      </c>
      <c r="AO276" s="107"/>
      <c r="AP276" s="207" t="str">
        <f t="shared" si="70"/>
        <v/>
      </c>
      <c r="AQ276" s="107"/>
      <c r="AR276" s="107"/>
      <c r="AS276" s="207" t="str">
        <f t="shared" si="71"/>
        <v/>
      </c>
      <c r="AT276" s="108"/>
      <c r="AU276" s="108"/>
      <c r="AV276" s="108"/>
      <c r="AW276" s="108"/>
      <c r="AX276" s="108"/>
      <c r="AY276" s="108"/>
      <c r="AZ276" s="108"/>
      <c r="BA276" s="108"/>
      <c r="BB276" s="109"/>
      <c r="BC276" s="109"/>
      <c r="BD276" s="109"/>
      <c r="BE276" s="119"/>
      <c r="BF276" s="119"/>
      <c r="BG276" s="119"/>
      <c r="BH276" s="119"/>
    </row>
    <row r="277" spans="1:60" s="76" customFormat="1" collapsed="1" x14ac:dyDescent="0.2">
      <c r="A277" s="124"/>
      <c r="B277" s="207" t="str">
        <f t="shared" si="60"/>
        <v/>
      </c>
      <c r="C277" s="73"/>
      <c r="D277" s="228"/>
      <c r="E277" s="229"/>
      <c r="F277" s="229"/>
      <c r="G277" s="229"/>
      <c r="H277" s="229"/>
      <c r="I277" s="229"/>
      <c r="J277" s="229"/>
      <c r="K277" s="229"/>
      <c r="L277" s="229"/>
      <c r="M277" s="229"/>
      <c r="N277" s="229"/>
      <c r="O277" s="230"/>
      <c r="P277" s="104"/>
      <c r="Q277" s="104"/>
      <c r="R277" s="104"/>
      <c r="S277" s="130" t="str">
        <f t="shared" si="61"/>
        <v/>
      </c>
      <c r="T277" s="104"/>
      <c r="U277" s="231"/>
      <c r="V277" s="232"/>
      <c r="W277" s="207" t="str">
        <f t="shared" si="62"/>
        <v/>
      </c>
      <c r="X277" s="295"/>
      <c r="Y277" s="233"/>
      <c r="Z277" s="207" t="str">
        <f t="shared" si="63"/>
        <v/>
      </c>
      <c r="AA277" s="107"/>
      <c r="AB277" s="207" t="str">
        <f t="shared" si="64"/>
        <v/>
      </c>
      <c r="AC277"/>
      <c r="AD277" s="71"/>
      <c r="AE277" s="107"/>
      <c r="AF277" s="207" t="str">
        <f t="shared" si="65"/>
        <v/>
      </c>
      <c r="AG277" s="227" t="str">
        <f t="shared" si="66"/>
        <v/>
      </c>
      <c r="AH277" s="107"/>
      <c r="AI277" s="207" t="str">
        <f t="shared" si="67"/>
        <v/>
      </c>
      <c r="AJ277" s="107"/>
      <c r="AK277" s="207" t="str">
        <f t="shared" si="68"/>
        <v/>
      </c>
      <c r="AL277" s="107"/>
      <c r="AM277" s="107"/>
      <c r="AN277" s="207" t="str">
        <f t="shared" si="69"/>
        <v/>
      </c>
      <c r="AO277" s="107"/>
      <c r="AP277" s="207" t="str">
        <f t="shared" si="70"/>
        <v/>
      </c>
      <c r="AQ277" s="107"/>
      <c r="AR277" s="107"/>
      <c r="AS277" s="207" t="str">
        <f t="shared" si="71"/>
        <v/>
      </c>
      <c r="AT277" s="108"/>
      <c r="AU277" s="108"/>
      <c r="AV277" s="108"/>
      <c r="AW277" s="108"/>
      <c r="AX277" s="108"/>
      <c r="AY277" s="108"/>
      <c r="AZ277" s="108"/>
      <c r="BA277" s="108"/>
      <c r="BB277" s="109"/>
      <c r="BC277" s="109"/>
      <c r="BD277" s="109"/>
      <c r="BE277" s="119"/>
      <c r="BF277" s="119"/>
      <c r="BG277" s="119"/>
      <c r="BH277" s="119"/>
    </row>
    <row r="278" spans="1:60" s="76" customFormat="1" collapsed="1" x14ac:dyDescent="0.2">
      <c r="A278" s="124"/>
      <c r="B278" s="207" t="str">
        <f t="shared" si="60"/>
        <v/>
      </c>
      <c r="C278" s="73"/>
      <c r="D278" s="228"/>
      <c r="E278" s="229"/>
      <c r="F278" s="229"/>
      <c r="G278" s="229"/>
      <c r="H278" s="229"/>
      <c r="I278" s="229"/>
      <c r="J278" s="229"/>
      <c r="K278" s="229"/>
      <c r="L278" s="229"/>
      <c r="M278" s="229"/>
      <c r="N278" s="229"/>
      <c r="O278" s="230"/>
      <c r="P278" s="104"/>
      <c r="Q278" s="104"/>
      <c r="R278" s="104"/>
      <c r="S278" s="130" t="str">
        <f t="shared" si="61"/>
        <v/>
      </c>
      <c r="T278" s="104"/>
      <c r="U278" s="231"/>
      <c r="V278" s="232"/>
      <c r="W278" s="207" t="str">
        <f t="shared" si="62"/>
        <v/>
      </c>
      <c r="X278" s="295"/>
      <c r="Y278" s="233"/>
      <c r="Z278" s="207" t="str">
        <f t="shared" si="63"/>
        <v/>
      </c>
      <c r="AA278" s="107"/>
      <c r="AB278" s="207" t="str">
        <f t="shared" si="64"/>
        <v/>
      </c>
      <c r="AC278"/>
      <c r="AD278" s="71"/>
      <c r="AE278" s="107"/>
      <c r="AF278" s="207" t="str">
        <f t="shared" si="65"/>
        <v/>
      </c>
      <c r="AG278" s="227" t="str">
        <f t="shared" si="66"/>
        <v/>
      </c>
      <c r="AH278" s="107"/>
      <c r="AI278" s="207" t="str">
        <f t="shared" si="67"/>
        <v/>
      </c>
      <c r="AJ278" s="107"/>
      <c r="AK278" s="207" t="str">
        <f t="shared" si="68"/>
        <v/>
      </c>
      <c r="AL278" s="107"/>
      <c r="AM278" s="107"/>
      <c r="AN278" s="207" t="str">
        <f t="shared" si="69"/>
        <v/>
      </c>
      <c r="AO278" s="107"/>
      <c r="AP278" s="207" t="str">
        <f t="shared" si="70"/>
        <v/>
      </c>
      <c r="AQ278" s="107"/>
      <c r="AR278" s="107"/>
      <c r="AS278" s="207" t="str">
        <f t="shared" si="71"/>
        <v/>
      </c>
      <c r="AT278" s="108"/>
      <c r="AU278" s="108"/>
      <c r="AV278" s="108"/>
      <c r="AW278" s="108"/>
      <c r="AX278" s="108"/>
      <c r="AY278" s="108"/>
      <c r="AZ278" s="108"/>
      <c r="BA278" s="108"/>
      <c r="BB278" s="109"/>
      <c r="BC278" s="109"/>
      <c r="BD278" s="109"/>
      <c r="BE278" s="119"/>
      <c r="BF278" s="119"/>
      <c r="BG278" s="119"/>
      <c r="BH278" s="119"/>
    </row>
    <row r="279" spans="1:60" s="76" customFormat="1" collapsed="1" x14ac:dyDescent="0.2">
      <c r="A279" s="124"/>
      <c r="B279" s="207" t="str">
        <f t="shared" si="60"/>
        <v/>
      </c>
      <c r="C279" s="73"/>
      <c r="D279" s="228"/>
      <c r="E279" s="229"/>
      <c r="F279" s="229"/>
      <c r="G279" s="229"/>
      <c r="H279" s="229"/>
      <c r="I279" s="229"/>
      <c r="J279" s="229"/>
      <c r="K279" s="229"/>
      <c r="L279" s="229"/>
      <c r="M279" s="229"/>
      <c r="N279" s="229"/>
      <c r="O279" s="230"/>
      <c r="P279" s="104"/>
      <c r="Q279" s="104"/>
      <c r="R279" s="104"/>
      <c r="S279" s="130" t="str">
        <f t="shared" si="61"/>
        <v/>
      </c>
      <c r="T279" s="104"/>
      <c r="U279" s="231"/>
      <c r="V279" s="232"/>
      <c r="W279" s="207" t="str">
        <f t="shared" si="62"/>
        <v/>
      </c>
      <c r="X279" s="295"/>
      <c r="Y279" s="233"/>
      <c r="Z279" s="207" t="str">
        <f t="shared" si="63"/>
        <v/>
      </c>
      <c r="AA279" s="107"/>
      <c r="AB279" s="207" t="str">
        <f t="shared" si="64"/>
        <v/>
      </c>
      <c r="AC279"/>
      <c r="AD279" s="71"/>
      <c r="AE279" s="107"/>
      <c r="AF279" s="207" t="str">
        <f t="shared" si="65"/>
        <v/>
      </c>
      <c r="AG279" s="227" t="str">
        <f t="shared" si="66"/>
        <v/>
      </c>
      <c r="AH279" s="107"/>
      <c r="AI279" s="207" t="str">
        <f t="shared" si="67"/>
        <v/>
      </c>
      <c r="AJ279" s="107"/>
      <c r="AK279" s="207" t="str">
        <f t="shared" si="68"/>
        <v/>
      </c>
      <c r="AL279" s="107"/>
      <c r="AM279" s="107"/>
      <c r="AN279" s="207" t="str">
        <f t="shared" si="69"/>
        <v/>
      </c>
      <c r="AO279" s="107"/>
      <c r="AP279" s="207" t="str">
        <f t="shared" si="70"/>
        <v/>
      </c>
      <c r="AQ279" s="107"/>
      <c r="AR279" s="107"/>
      <c r="AS279" s="207" t="str">
        <f t="shared" si="71"/>
        <v/>
      </c>
      <c r="AT279" s="108"/>
      <c r="AU279" s="108"/>
      <c r="AV279" s="108"/>
      <c r="AW279" s="108"/>
      <c r="AX279" s="108"/>
      <c r="AY279" s="108"/>
      <c r="AZ279" s="108"/>
      <c r="BA279" s="108"/>
      <c r="BB279" s="109"/>
      <c r="BC279" s="109"/>
      <c r="BD279" s="109"/>
      <c r="BE279" s="119"/>
      <c r="BF279" s="119"/>
      <c r="BG279" s="119"/>
      <c r="BH279" s="119"/>
    </row>
    <row r="280" spans="1:60" s="76" customFormat="1" collapsed="1" x14ac:dyDescent="0.2">
      <c r="A280" s="124"/>
      <c r="B280" s="207" t="str">
        <f t="shared" si="60"/>
        <v/>
      </c>
      <c r="C280" s="73"/>
      <c r="D280" s="228"/>
      <c r="E280" s="229"/>
      <c r="F280" s="229"/>
      <c r="G280" s="229"/>
      <c r="H280" s="229"/>
      <c r="I280" s="229"/>
      <c r="J280" s="229"/>
      <c r="K280" s="229"/>
      <c r="L280" s="229"/>
      <c r="M280" s="229"/>
      <c r="N280" s="229"/>
      <c r="O280" s="230"/>
      <c r="P280" s="104"/>
      <c r="Q280" s="104"/>
      <c r="R280" s="104"/>
      <c r="S280" s="130" t="str">
        <f t="shared" si="61"/>
        <v/>
      </c>
      <c r="T280" s="104"/>
      <c r="U280" s="231"/>
      <c r="V280" s="232"/>
      <c r="W280" s="207" t="str">
        <f t="shared" si="62"/>
        <v/>
      </c>
      <c r="X280" s="295"/>
      <c r="Y280" s="233"/>
      <c r="Z280" s="207" t="str">
        <f t="shared" si="63"/>
        <v/>
      </c>
      <c r="AA280" s="107"/>
      <c r="AB280" s="207" t="str">
        <f t="shared" si="64"/>
        <v/>
      </c>
      <c r="AC280"/>
      <c r="AD280" s="71"/>
      <c r="AE280" s="107"/>
      <c r="AF280" s="207" t="str">
        <f t="shared" si="65"/>
        <v/>
      </c>
      <c r="AG280" s="227" t="str">
        <f t="shared" si="66"/>
        <v/>
      </c>
      <c r="AH280" s="107"/>
      <c r="AI280" s="207" t="str">
        <f t="shared" si="67"/>
        <v/>
      </c>
      <c r="AJ280" s="107"/>
      <c r="AK280" s="207" t="str">
        <f t="shared" si="68"/>
        <v/>
      </c>
      <c r="AL280" s="107"/>
      <c r="AM280" s="107"/>
      <c r="AN280" s="207" t="str">
        <f t="shared" si="69"/>
        <v/>
      </c>
      <c r="AO280" s="107"/>
      <c r="AP280" s="207" t="str">
        <f t="shared" si="70"/>
        <v/>
      </c>
      <c r="AQ280" s="107"/>
      <c r="AR280" s="107"/>
      <c r="AS280" s="207" t="str">
        <f t="shared" si="71"/>
        <v/>
      </c>
      <c r="AT280" s="108"/>
      <c r="AU280" s="108"/>
      <c r="AV280" s="108"/>
      <c r="AW280" s="108"/>
      <c r="AX280" s="108"/>
      <c r="AY280" s="108"/>
      <c r="AZ280" s="108"/>
      <c r="BA280" s="108"/>
      <c r="BB280" s="109"/>
      <c r="BC280" s="109"/>
      <c r="BD280" s="109"/>
      <c r="BE280" s="119"/>
      <c r="BF280" s="119"/>
      <c r="BG280" s="119"/>
      <c r="BH280" s="119"/>
    </row>
    <row r="281" spans="1:60" s="76" customFormat="1" collapsed="1" x14ac:dyDescent="0.2">
      <c r="A281" s="124"/>
      <c r="B281" s="207" t="str">
        <f t="shared" si="60"/>
        <v/>
      </c>
      <c r="C281" s="73"/>
      <c r="D281" s="228"/>
      <c r="E281" s="229"/>
      <c r="F281" s="229"/>
      <c r="G281" s="229"/>
      <c r="H281" s="229"/>
      <c r="I281" s="229"/>
      <c r="J281" s="229"/>
      <c r="K281" s="229"/>
      <c r="L281" s="229"/>
      <c r="M281" s="229"/>
      <c r="N281" s="229"/>
      <c r="O281" s="230"/>
      <c r="P281" s="104"/>
      <c r="Q281" s="104"/>
      <c r="R281" s="104"/>
      <c r="S281" s="130" t="str">
        <f t="shared" si="61"/>
        <v/>
      </c>
      <c r="T281" s="104"/>
      <c r="U281" s="231"/>
      <c r="V281" s="232"/>
      <c r="W281" s="207" t="str">
        <f t="shared" si="62"/>
        <v/>
      </c>
      <c r="X281" s="295"/>
      <c r="Y281" s="233"/>
      <c r="Z281" s="207" t="str">
        <f t="shared" si="63"/>
        <v/>
      </c>
      <c r="AA281" s="107"/>
      <c r="AB281" s="207" t="str">
        <f t="shared" si="64"/>
        <v/>
      </c>
      <c r="AC281"/>
      <c r="AD281" s="71"/>
      <c r="AE281" s="107"/>
      <c r="AF281" s="207" t="str">
        <f t="shared" si="65"/>
        <v/>
      </c>
      <c r="AG281" s="227" t="str">
        <f t="shared" si="66"/>
        <v/>
      </c>
      <c r="AH281" s="107"/>
      <c r="AI281" s="207" t="str">
        <f t="shared" si="67"/>
        <v/>
      </c>
      <c r="AJ281" s="107"/>
      <c r="AK281" s="207" t="str">
        <f t="shared" si="68"/>
        <v/>
      </c>
      <c r="AL281" s="107"/>
      <c r="AM281" s="107"/>
      <c r="AN281" s="207" t="str">
        <f t="shared" si="69"/>
        <v/>
      </c>
      <c r="AO281" s="107"/>
      <c r="AP281" s="207" t="str">
        <f t="shared" si="70"/>
        <v/>
      </c>
      <c r="AQ281" s="107"/>
      <c r="AR281" s="107"/>
      <c r="AS281" s="207" t="str">
        <f t="shared" si="71"/>
        <v/>
      </c>
      <c r="AT281" s="108"/>
      <c r="AU281" s="108"/>
      <c r="AV281" s="108"/>
      <c r="AW281" s="108"/>
      <c r="AX281" s="108"/>
      <c r="AY281" s="108"/>
      <c r="AZ281" s="108"/>
      <c r="BA281" s="108"/>
      <c r="BB281" s="109"/>
      <c r="BC281" s="109"/>
      <c r="BD281" s="109"/>
      <c r="BE281" s="119"/>
      <c r="BF281" s="119"/>
      <c r="BG281" s="119"/>
      <c r="BH281" s="119"/>
    </row>
    <row r="282" spans="1:60" s="76" customFormat="1" collapsed="1" x14ac:dyDescent="0.2">
      <c r="A282" s="124"/>
      <c r="B282" s="207" t="str">
        <f t="shared" si="60"/>
        <v/>
      </c>
      <c r="C282" s="73"/>
      <c r="D282" s="228"/>
      <c r="E282" s="229"/>
      <c r="F282" s="229"/>
      <c r="G282" s="229"/>
      <c r="H282" s="229"/>
      <c r="I282" s="229"/>
      <c r="J282" s="229"/>
      <c r="K282" s="229"/>
      <c r="L282" s="229"/>
      <c r="M282" s="229"/>
      <c r="N282" s="229"/>
      <c r="O282" s="230"/>
      <c r="P282" s="104"/>
      <c r="Q282" s="104"/>
      <c r="R282" s="104"/>
      <c r="S282" s="130" t="str">
        <f t="shared" si="61"/>
        <v/>
      </c>
      <c r="T282" s="104"/>
      <c r="U282" s="231"/>
      <c r="V282" s="232"/>
      <c r="W282" s="207" t="str">
        <f t="shared" si="62"/>
        <v/>
      </c>
      <c r="X282" s="295"/>
      <c r="Y282" s="233"/>
      <c r="Z282" s="207" t="str">
        <f t="shared" si="63"/>
        <v/>
      </c>
      <c r="AA282" s="107"/>
      <c r="AB282" s="207" t="str">
        <f t="shared" si="64"/>
        <v/>
      </c>
      <c r="AC282"/>
      <c r="AD282" s="71"/>
      <c r="AE282" s="107"/>
      <c r="AF282" s="207" t="str">
        <f t="shared" si="65"/>
        <v/>
      </c>
      <c r="AG282" s="227" t="str">
        <f t="shared" si="66"/>
        <v/>
      </c>
      <c r="AH282" s="107"/>
      <c r="AI282" s="207" t="str">
        <f t="shared" si="67"/>
        <v/>
      </c>
      <c r="AJ282" s="107"/>
      <c r="AK282" s="207" t="str">
        <f t="shared" si="68"/>
        <v/>
      </c>
      <c r="AL282" s="107"/>
      <c r="AM282" s="107"/>
      <c r="AN282" s="207" t="str">
        <f t="shared" si="69"/>
        <v/>
      </c>
      <c r="AO282" s="107"/>
      <c r="AP282" s="207" t="str">
        <f t="shared" si="70"/>
        <v/>
      </c>
      <c r="AQ282" s="107"/>
      <c r="AR282" s="107"/>
      <c r="AS282" s="207" t="str">
        <f t="shared" si="71"/>
        <v/>
      </c>
      <c r="AT282" s="108"/>
      <c r="AU282" s="108"/>
      <c r="AV282" s="108"/>
      <c r="AW282" s="108"/>
      <c r="AX282" s="108"/>
      <c r="AY282" s="108"/>
      <c r="AZ282" s="108"/>
      <c r="BA282" s="108"/>
      <c r="BB282" s="109"/>
      <c r="BC282" s="109"/>
      <c r="BD282" s="109"/>
      <c r="BE282" s="119"/>
      <c r="BF282" s="119"/>
      <c r="BG282" s="119"/>
      <c r="BH282" s="119"/>
    </row>
    <row r="283" spans="1:60" s="76" customFormat="1" collapsed="1" x14ac:dyDescent="0.2">
      <c r="A283" s="124"/>
      <c r="B283" s="207" t="str">
        <f t="shared" si="60"/>
        <v/>
      </c>
      <c r="C283" s="73"/>
      <c r="D283" s="228"/>
      <c r="E283" s="229"/>
      <c r="F283" s="229"/>
      <c r="G283" s="229"/>
      <c r="H283" s="229"/>
      <c r="I283" s="229"/>
      <c r="J283" s="229"/>
      <c r="K283" s="229"/>
      <c r="L283" s="229"/>
      <c r="M283" s="229"/>
      <c r="N283" s="229"/>
      <c r="O283" s="230"/>
      <c r="P283" s="104"/>
      <c r="Q283" s="104"/>
      <c r="R283" s="104"/>
      <c r="S283" s="130" t="str">
        <f t="shared" si="61"/>
        <v/>
      </c>
      <c r="T283" s="104"/>
      <c r="U283" s="231"/>
      <c r="V283" s="232"/>
      <c r="W283" s="207" t="str">
        <f t="shared" si="62"/>
        <v/>
      </c>
      <c r="X283" s="295"/>
      <c r="Y283" s="233"/>
      <c r="Z283" s="207" t="str">
        <f t="shared" si="63"/>
        <v/>
      </c>
      <c r="AA283" s="107"/>
      <c r="AB283" s="207" t="str">
        <f t="shared" si="64"/>
        <v/>
      </c>
      <c r="AC283"/>
      <c r="AD283" s="71"/>
      <c r="AE283" s="107"/>
      <c r="AF283" s="207" t="str">
        <f t="shared" si="65"/>
        <v/>
      </c>
      <c r="AG283" s="227" t="str">
        <f t="shared" si="66"/>
        <v/>
      </c>
      <c r="AH283" s="107"/>
      <c r="AI283" s="207" t="str">
        <f t="shared" si="67"/>
        <v/>
      </c>
      <c r="AJ283" s="107"/>
      <c r="AK283" s="207" t="str">
        <f t="shared" si="68"/>
        <v/>
      </c>
      <c r="AL283" s="107"/>
      <c r="AM283" s="107"/>
      <c r="AN283" s="207" t="str">
        <f t="shared" si="69"/>
        <v/>
      </c>
      <c r="AO283" s="107"/>
      <c r="AP283" s="207" t="str">
        <f t="shared" si="70"/>
        <v/>
      </c>
      <c r="AQ283" s="107"/>
      <c r="AR283" s="107"/>
      <c r="AS283" s="207" t="str">
        <f t="shared" si="71"/>
        <v/>
      </c>
      <c r="AT283" s="108"/>
      <c r="AU283" s="108"/>
      <c r="AV283" s="108"/>
      <c r="AW283" s="108"/>
      <c r="AX283" s="108"/>
      <c r="AY283" s="108"/>
      <c r="AZ283" s="108"/>
      <c r="BA283" s="108"/>
      <c r="BB283" s="109"/>
      <c r="BC283" s="109"/>
      <c r="BD283" s="109"/>
      <c r="BE283" s="119"/>
      <c r="BF283" s="119"/>
      <c r="BG283" s="119"/>
      <c r="BH283" s="119"/>
    </row>
    <row r="284" spans="1:60" s="76" customFormat="1" collapsed="1" x14ac:dyDescent="0.2">
      <c r="A284" s="124"/>
      <c r="B284" s="207" t="str">
        <f t="shared" si="60"/>
        <v/>
      </c>
      <c r="C284" s="73"/>
      <c r="D284" s="228"/>
      <c r="E284" s="229"/>
      <c r="F284" s="229"/>
      <c r="G284" s="229"/>
      <c r="H284" s="229"/>
      <c r="I284" s="229"/>
      <c r="J284" s="229"/>
      <c r="K284" s="229"/>
      <c r="L284" s="229"/>
      <c r="M284" s="229"/>
      <c r="N284" s="229"/>
      <c r="O284" s="230"/>
      <c r="P284" s="104"/>
      <c r="Q284" s="104"/>
      <c r="R284" s="104"/>
      <c r="S284" s="130" t="str">
        <f t="shared" si="61"/>
        <v/>
      </c>
      <c r="T284" s="104"/>
      <c r="U284" s="231"/>
      <c r="V284" s="232"/>
      <c r="W284" s="207" t="str">
        <f t="shared" si="62"/>
        <v/>
      </c>
      <c r="X284" s="295"/>
      <c r="Y284" s="233"/>
      <c r="Z284" s="207" t="str">
        <f t="shared" si="63"/>
        <v/>
      </c>
      <c r="AA284" s="107"/>
      <c r="AB284" s="207" t="str">
        <f t="shared" si="64"/>
        <v/>
      </c>
      <c r="AC284"/>
      <c r="AD284" s="71"/>
      <c r="AE284" s="107"/>
      <c r="AF284" s="207" t="str">
        <f t="shared" si="65"/>
        <v/>
      </c>
      <c r="AG284" s="227" t="str">
        <f t="shared" si="66"/>
        <v/>
      </c>
      <c r="AH284" s="107"/>
      <c r="AI284" s="207" t="str">
        <f t="shared" si="67"/>
        <v/>
      </c>
      <c r="AJ284" s="107"/>
      <c r="AK284" s="207" t="str">
        <f t="shared" si="68"/>
        <v/>
      </c>
      <c r="AL284" s="107"/>
      <c r="AM284" s="107"/>
      <c r="AN284" s="207" t="str">
        <f t="shared" si="69"/>
        <v/>
      </c>
      <c r="AO284" s="107"/>
      <c r="AP284" s="207" t="str">
        <f t="shared" si="70"/>
        <v/>
      </c>
      <c r="AQ284" s="107"/>
      <c r="AR284" s="107"/>
      <c r="AS284" s="207" t="str">
        <f t="shared" si="71"/>
        <v/>
      </c>
      <c r="AT284" s="108"/>
      <c r="AU284" s="108"/>
      <c r="AV284" s="108"/>
      <c r="AW284" s="108"/>
      <c r="AX284" s="108"/>
      <c r="AY284" s="108"/>
      <c r="AZ284" s="108"/>
      <c r="BA284" s="108"/>
      <c r="BB284" s="109"/>
      <c r="BC284" s="109"/>
      <c r="BD284" s="109"/>
      <c r="BE284" s="119"/>
      <c r="BF284" s="119"/>
      <c r="BG284" s="119"/>
      <c r="BH284" s="119"/>
    </row>
    <row r="285" spans="1:60" s="76" customFormat="1" collapsed="1" x14ac:dyDescent="0.2">
      <c r="A285" s="124"/>
      <c r="B285" s="207" t="str">
        <f t="shared" si="60"/>
        <v/>
      </c>
      <c r="C285" s="73"/>
      <c r="D285" s="228"/>
      <c r="E285" s="229"/>
      <c r="F285" s="229"/>
      <c r="G285" s="229"/>
      <c r="H285" s="229"/>
      <c r="I285" s="229"/>
      <c r="J285" s="229"/>
      <c r="K285" s="229"/>
      <c r="L285" s="229"/>
      <c r="M285" s="229"/>
      <c r="N285" s="229"/>
      <c r="O285" s="230"/>
      <c r="P285" s="104"/>
      <c r="Q285" s="104"/>
      <c r="R285" s="104"/>
      <c r="S285" s="130" t="str">
        <f t="shared" si="61"/>
        <v/>
      </c>
      <c r="T285" s="104"/>
      <c r="U285" s="231"/>
      <c r="V285" s="232"/>
      <c r="W285" s="207" t="str">
        <f t="shared" si="62"/>
        <v/>
      </c>
      <c r="X285" s="295"/>
      <c r="Y285" s="233"/>
      <c r="Z285" s="207" t="str">
        <f t="shared" si="63"/>
        <v/>
      </c>
      <c r="AA285" s="107"/>
      <c r="AB285" s="207" t="str">
        <f t="shared" si="64"/>
        <v/>
      </c>
      <c r="AC285"/>
      <c r="AD285" s="71"/>
      <c r="AE285" s="107"/>
      <c r="AF285" s="207" t="str">
        <f t="shared" si="65"/>
        <v/>
      </c>
      <c r="AG285" s="227" t="str">
        <f t="shared" si="66"/>
        <v/>
      </c>
      <c r="AH285" s="107"/>
      <c r="AI285" s="207" t="str">
        <f t="shared" si="67"/>
        <v/>
      </c>
      <c r="AJ285" s="107"/>
      <c r="AK285" s="207" t="str">
        <f t="shared" si="68"/>
        <v/>
      </c>
      <c r="AL285" s="107"/>
      <c r="AM285" s="107"/>
      <c r="AN285" s="207" t="str">
        <f t="shared" si="69"/>
        <v/>
      </c>
      <c r="AO285" s="107"/>
      <c r="AP285" s="207" t="str">
        <f t="shared" si="70"/>
        <v/>
      </c>
      <c r="AQ285" s="107"/>
      <c r="AR285" s="107"/>
      <c r="AS285" s="207" t="str">
        <f t="shared" si="71"/>
        <v/>
      </c>
      <c r="AT285" s="108"/>
      <c r="AU285" s="108"/>
      <c r="AV285" s="108"/>
      <c r="AW285" s="108"/>
      <c r="AX285" s="108"/>
      <c r="AY285" s="108"/>
      <c r="AZ285" s="108"/>
      <c r="BA285" s="108"/>
      <c r="BB285" s="109"/>
      <c r="BC285" s="109"/>
      <c r="BD285" s="109"/>
      <c r="BE285" s="119"/>
      <c r="BF285" s="119"/>
      <c r="BG285" s="119"/>
      <c r="BH285" s="119"/>
    </row>
    <row r="286" spans="1:60" s="76" customFormat="1" collapsed="1" x14ac:dyDescent="0.2">
      <c r="A286" s="124"/>
      <c r="B286" s="207" t="str">
        <f t="shared" si="60"/>
        <v/>
      </c>
      <c r="C286" s="73"/>
      <c r="D286" s="228"/>
      <c r="E286" s="229"/>
      <c r="F286" s="229"/>
      <c r="G286" s="229"/>
      <c r="H286" s="229"/>
      <c r="I286" s="229"/>
      <c r="J286" s="229"/>
      <c r="K286" s="229"/>
      <c r="L286" s="229"/>
      <c r="M286" s="229"/>
      <c r="N286" s="229"/>
      <c r="O286" s="230"/>
      <c r="P286" s="104"/>
      <c r="Q286" s="104"/>
      <c r="R286" s="104"/>
      <c r="S286" s="130" t="str">
        <f t="shared" si="61"/>
        <v/>
      </c>
      <c r="T286" s="104"/>
      <c r="U286" s="231"/>
      <c r="V286" s="232"/>
      <c r="W286" s="207" t="str">
        <f t="shared" si="62"/>
        <v/>
      </c>
      <c r="X286" s="295"/>
      <c r="Y286" s="233"/>
      <c r="Z286" s="207" t="str">
        <f t="shared" si="63"/>
        <v/>
      </c>
      <c r="AA286" s="107"/>
      <c r="AB286" s="207" t="str">
        <f t="shared" si="64"/>
        <v/>
      </c>
      <c r="AC286"/>
      <c r="AD286" s="71"/>
      <c r="AE286" s="107"/>
      <c r="AF286" s="207" t="str">
        <f t="shared" si="65"/>
        <v/>
      </c>
      <c r="AG286" s="227" t="str">
        <f t="shared" si="66"/>
        <v/>
      </c>
      <c r="AH286" s="107"/>
      <c r="AI286" s="207" t="str">
        <f t="shared" si="67"/>
        <v/>
      </c>
      <c r="AJ286" s="107"/>
      <c r="AK286" s="207" t="str">
        <f t="shared" si="68"/>
        <v/>
      </c>
      <c r="AL286" s="107"/>
      <c r="AM286" s="107"/>
      <c r="AN286" s="207" t="str">
        <f t="shared" si="69"/>
        <v/>
      </c>
      <c r="AO286" s="107"/>
      <c r="AP286" s="207" t="str">
        <f t="shared" si="70"/>
        <v/>
      </c>
      <c r="AQ286" s="107"/>
      <c r="AR286" s="107"/>
      <c r="AS286" s="207" t="str">
        <f t="shared" si="71"/>
        <v/>
      </c>
      <c r="AT286" s="108"/>
      <c r="AU286" s="108"/>
      <c r="AV286" s="108"/>
      <c r="AW286" s="108"/>
      <c r="AX286" s="108"/>
      <c r="AY286" s="108"/>
      <c r="AZ286" s="108"/>
      <c r="BA286" s="108"/>
      <c r="BB286" s="109"/>
      <c r="BC286" s="109"/>
      <c r="BD286" s="109"/>
      <c r="BE286" s="119"/>
      <c r="BF286" s="119"/>
      <c r="BG286" s="119"/>
      <c r="BH286" s="119"/>
    </row>
    <row r="287" spans="1:60" s="76" customFormat="1" collapsed="1" x14ac:dyDescent="0.2">
      <c r="A287" s="124"/>
      <c r="B287" s="207" t="str">
        <f t="shared" si="60"/>
        <v/>
      </c>
      <c r="C287" s="73"/>
      <c r="D287" s="228"/>
      <c r="E287" s="229"/>
      <c r="F287" s="229"/>
      <c r="G287" s="229"/>
      <c r="H287" s="229"/>
      <c r="I287" s="229"/>
      <c r="J287" s="229"/>
      <c r="K287" s="229"/>
      <c r="L287" s="229"/>
      <c r="M287" s="229"/>
      <c r="N287" s="229"/>
      <c r="O287" s="230"/>
      <c r="P287" s="104"/>
      <c r="Q287" s="104"/>
      <c r="R287" s="104"/>
      <c r="S287" s="130" t="str">
        <f t="shared" si="61"/>
        <v/>
      </c>
      <c r="T287" s="104"/>
      <c r="U287" s="231"/>
      <c r="V287" s="232"/>
      <c r="W287" s="207" t="str">
        <f t="shared" si="62"/>
        <v/>
      </c>
      <c r="X287" s="295"/>
      <c r="Y287" s="233"/>
      <c r="Z287" s="207" t="str">
        <f t="shared" si="63"/>
        <v/>
      </c>
      <c r="AA287" s="107"/>
      <c r="AB287" s="207" t="str">
        <f t="shared" si="64"/>
        <v/>
      </c>
      <c r="AC287"/>
      <c r="AD287" s="71"/>
      <c r="AE287" s="107"/>
      <c r="AF287" s="207" t="str">
        <f t="shared" si="65"/>
        <v/>
      </c>
      <c r="AG287" s="227" t="str">
        <f t="shared" si="66"/>
        <v/>
      </c>
      <c r="AH287" s="107"/>
      <c r="AI287" s="207" t="str">
        <f t="shared" si="67"/>
        <v/>
      </c>
      <c r="AJ287" s="107"/>
      <c r="AK287" s="207" t="str">
        <f t="shared" si="68"/>
        <v/>
      </c>
      <c r="AL287" s="107"/>
      <c r="AM287" s="107"/>
      <c r="AN287" s="207" t="str">
        <f t="shared" si="69"/>
        <v/>
      </c>
      <c r="AO287" s="107"/>
      <c r="AP287" s="207" t="str">
        <f t="shared" si="70"/>
        <v/>
      </c>
      <c r="AQ287" s="107"/>
      <c r="AR287" s="107"/>
      <c r="AS287" s="207" t="str">
        <f t="shared" si="71"/>
        <v/>
      </c>
      <c r="AT287" s="108"/>
      <c r="AU287" s="108"/>
      <c r="AV287" s="108"/>
      <c r="AW287" s="108"/>
      <c r="AX287" s="108"/>
      <c r="AY287" s="108"/>
      <c r="AZ287" s="108"/>
      <c r="BA287" s="108"/>
      <c r="BB287" s="109"/>
      <c r="BC287" s="109"/>
      <c r="BD287" s="109"/>
      <c r="BE287" s="119"/>
      <c r="BF287" s="119"/>
      <c r="BG287" s="119"/>
      <c r="BH287" s="119"/>
    </row>
    <row r="288" spans="1:60" s="76" customFormat="1" collapsed="1" x14ac:dyDescent="0.2">
      <c r="A288" s="124"/>
      <c r="B288" s="207" t="str">
        <f t="shared" si="60"/>
        <v/>
      </c>
      <c r="C288" s="73"/>
      <c r="D288" s="228"/>
      <c r="E288" s="229"/>
      <c r="F288" s="229"/>
      <c r="G288" s="229"/>
      <c r="H288" s="229"/>
      <c r="I288" s="229"/>
      <c r="J288" s="229"/>
      <c r="K288" s="229"/>
      <c r="L288" s="229"/>
      <c r="M288" s="229"/>
      <c r="N288" s="229"/>
      <c r="O288" s="230"/>
      <c r="P288" s="104"/>
      <c r="Q288" s="104"/>
      <c r="R288" s="104"/>
      <c r="S288" s="130" t="str">
        <f t="shared" si="61"/>
        <v/>
      </c>
      <c r="T288" s="104"/>
      <c r="U288" s="231"/>
      <c r="V288" s="232"/>
      <c r="W288" s="207" t="str">
        <f t="shared" si="62"/>
        <v/>
      </c>
      <c r="X288" s="295"/>
      <c r="Y288" s="233"/>
      <c r="Z288" s="207" t="str">
        <f t="shared" si="63"/>
        <v/>
      </c>
      <c r="AA288" s="107"/>
      <c r="AB288" s="207" t="str">
        <f t="shared" si="64"/>
        <v/>
      </c>
      <c r="AC288"/>
      <c r="AD288" s="71"/>
      <c r="AE288" s="107"/>
      <c r="AF288" s="207" t="str">
        <f t="shared" si="65"/>
        <v/>
      </c>
      <c r="AG288" s="227" t="str">
        <f t="shared" si="66"/>
        <v/>
      </c>
      <c r="AH288" s="107"/>
      <c r="AI288" s="207" t="str">
        <f t="shared" si="67"/>
        <v/>
      </c>
      <c r="AJ288" s="107"/>
      <c r="AK288" s="207" t="str">
        <f t="shared" si="68"/>
        <v/>
      </c>
      <c r="AL288" s="107"/>
      <c r="AM288" s="107"/>
      <c r="AN288" s="207" t="str">
        <f t="shared" si="69"/>
        <v/>
      </c>
      <c r="AO288" s="107"/>
      <c r="AP288" s="207" t="str">
        <f t="shared" si="70"/>
        <v/>
      </c>
      <c r="AQ288" s="107"/>
      <c r="AR288" s="107"/>
      <c r="AS288" s="207" t="str">
        <f t="shared" si="71"/>
        <v/>
      </c>
      <c r="AT288" s="108"/>
      <c r="AU288" s="108"/>
      <c r="AV288" s="108"/>
      <c r="AW288" s="108"/>
      <c r="AX288" s="108"/>
      <c r="AY288" s="108"/>
      <c r="AZ288" s="108"/>
      <c r="BA288" s="108"/>
      <c r="BB288" s="109"/>
      <c r="BC288" s="109"/>
      <c r="BD288" s="109"/>
      <c r="BE288" s="119"/>
      <c r="BF288" s="119"/>
      <c r="BG288" s="119"/>
      <c r="BH288" s="119"/>
    </row>
    <row r="289" spans="1:60" s="76" customFormat="1" collapsed="1" x14ac:dyDescent="0.2">
      <c r="A289" s="124"/>
      <c r="B289" s="207" t="str">
        <f t="shared" si="60"/>
        <v/>
      </c>
      <c r="C289" s="73"/>
      <c r="D289" s="228"/>
      <c r="E289" s="229"/>
      <c r="F289" s="229"/>
      <c r="G289" s="229"/>
      <c r="H289" s="229"/>
      <c r="I289" s="229"/>
      <c r="J289" s="229"/>
      <c r="K289" s="229"/>
      <c r="L289" s="229"/>
      <c r="M289" s="229"/>
      <c r="N289" s="229"/>
      <c r="O289" s="230"/>
      <c r="P289" s="104"/>
      <c r="Q289" s="104"/>
      <c r="R289" s="104"/>
      <c r="S289" s="130" t="str">
        <f t="shared" si="61"/>
        <v/>
      </c>
      <c r="T289" s="104"/>
      <c r="U289" s="231"/>
      <c r="V289" s="232"/>
      <c r="W289" s="207" t="str">
        <f t="shared" si="62"/>
        <v/>
      </c>
      <c r="X289" s="295"/>
      <c r="Y289" s="233"/>
      <c r="Z289" s="207" t="str">
        <f t="shared" si="63"/>
        <v/>
      </c>
      <c r="AA289" s="107"/>
      <c r="AB289" s="207" t="str">
        <f t="shared" si="64"/>
        <v/>
      </c>
      <c r="AC289"/>
      <c r="AD289" s="71"/>
      <c r="AE289" s="107"/>
      <c r="AF289" s="207" t="str">
        <f t="shared" si="65"/>
        <v/>
      </c>
      <c r="AG289" s="227" t="str">
        <f t="shared" si="66"/>
        <v/>
      </c>
      <c r="AH289" s="107"/>
      <c r="AI289" s="207" t="str">
        <f t="shared" si="67"/>
        <v/>
      </c>
      <c r="AJ289" s="107"/>
      <c r="AK289" s="207" t="str">
        <f t="shared" si="68"/>
        <v/>
      </c>
      <c r="AL289" s="107"/>
      <c r="AM289" s="107"/>
      <c r="AN289" s="207" t="str">
        <f t="shared" si="69"/>
        <v/>
      </c>
      <c r="AO289" s="107"/>
      <c r="AP289" s="207" t="str">
        <f t="shared" si="70"/>
        <v/>
      </c>
      <c r="AQ289" s="107"/>
      <c r="AR289" s="107"/>
      <c r="AS289" s="207" t="str">
        <f t="shared" si="71"/>
        <v/>
      </c>
      <c r="AT289" s="108"/>
      <c r="AU289" s="108"/>
      <c r="AV289" s="108"/>
      <c r="AW289" s="108"/>
      <c r="AX289" s="108"/>
      <c r="AY289" s="108"/>
      <c r="AZ289" s="108"/>
      <c r="BA289" s="108"/>
      <c r="BB289" s="109"/>
      <c r="BC289" s="109"/>
      <c r="BD289" s="109"/>
      <c r="BE289" s="119"/>
      <c r="BF289" s="119"/>
      <c r="BG289" s="119"/>
      <c r="BH289" s="119"/>
    </row>
    <row r="290" spans="1:60" s="76" customFormat="1" collapsed="1" x14ac:dyDescent="0.2">
      <c r="A290" s="124"/>
      <c r="B290" s="207" t="str">
        <f t="shared" si="60"/>
        <v/>
      </c>
      <c r="C290" s="73"/>
      <c r="D290" s="228"/>
      <c r="E290" s="229"/>
      <c r="F290" s="229"/>
      <c r="G290" s="229"/>
      <c r="H290" s="229"/>
      <c r="I290" s="229"/>
      <c r="J290" s="229"/>
      <c r="K290" s="229"/>
      <c r="L290" s="229"/>
      <c r="M290" s="229"/>
      <c r="N290" s="229"/>
      <c r="O290" s="230"/>
      <c r="P290" s="104"/>
      <c r="Q290" s="104"/>
      <c r="R290" s="104"/>
      <c r="S290" s="130" t="str">
        <f t="shared" si="61"/>
        <v/>
      </c>
      <c r="T290" s="104"/>
      <c r="U290" s="231"/>
      <c r="V290" s="232"/>
      <c r="W290" s="207" t="str">
        <f t="shared" si="62"/>
        <v/>
      </c>
      <c r="X290" s="295"/>
      <c r="Y290" s="233"/>
      <c r="Z290" s="207" t="str">
        <f t="shared" si="63"/>
        <v/>
      </c>
      <c r="AA290" s="107"/>
      <c r="AB290" s="207" t="str">
        <f t="shared" si="64"/>
        <v/>
      </c>
      <c r="AC290"/>
      <c r="AD290" s="71"/>
      <c r="AE290" s="107"/>
      <c r="AF290" s="207" t="str">
        <f t="shared" si="65"/>
        <v/>
      </c>
      <c r="AG290" s="227" t="str">
        <f t="shared" si="66"/>
        <v/>
      </c>
      <c r="AH290" s="107"/>
      <c r="AI290" s="207" t="str">
        <f t="shared" si="67"/>
        <v/>
      </c>
      <c r="AJ290" s="107"/>
      <c r="AK290" s="207" t="str">
        <f t="shared" si="68"/>
        <v/>
      </c>
      <c r="AL290" s="107"/>
      <c r="AM290" s="107"/>
      <c r="AN290" s="207" t="str">
        <f t="shared" si="69"/>
        <v/>
      </c>
      <c r="AO290" s="107"/>
      <c r="AP290" s="207" t="str">
        <f t="shared" si="70"/>
        <v/>
      </c>
      <c r="AQ290" s="107"/>
      <c r="AR290" s="107"/>
      <c r="AS290" s="207" t="str">
        <f t="shared" si="71"/>
        <v/>
      </c>
      <c r="AT290" s="108"/>
      <c r="AU290" s="108"/>
      <c r="AV290" s="108"/>
      <c r="AW290" s="108"/>
      <c r="AX290" s="108"/>
      <c r="AY290" s="108"/>
      <c r="AZ290" s="108"/>
      <c r="BA290" s="108"/>
      <c r="BB290" s="109"/>
      <c r="BC290" s="109"/>
      <c r="BD290" s="109"/>
      <c r="BE290" s="119"/>
      <c r="BF290" s="119"/>
      <c r="BG290" s="119"/>
      <c r="BH290" s="119"/>
    </row>
    <row r="291" spans="1:60" s="76" customFormat="1" collapsed="1" x14ac:dyDescent="0.2">
      <c r="A291" s="124"/>
      <c r="B291" s="207" t="str">
        <f t="shared" si="60"/>
        <v/>
      </c>
      <c r="C291" s="73"/>
      <c r="D291" s="228"/>
      <c r="E291" s="229"/>
      <c r="F291" s="229"/>
      <c r="G291" s="229"/>
      <c r="H291" s="229"/>
      <c r="I291" s="229"/>
      <c r="J291" s="229"/>
      <c r="K291" s="229"/>
      <c r="L291" s="229"/>
      <c r="M291" s="229"/>
      <c r="N291" s="229"/>
      <c r="O291" s="230"/>
      <c r="P291" s="104"/>
      <c r="Q291" s="104"/>
      <c r="R291" s="104"/>
      <c r="S291" s="130" t="str">
        <f t="shared" si="61"/>
        <v/>
      </c>
      <c r="T291" s="104"/>
      <c r="U291" s="231"/>
      <c r="V291" s="232"/>
      <c r="W291" s="207" t="str">
        <f t="shared" si="62"/>
        <v/>
      </c>
      <c r="X291" s="295"/>
      <c r="Y291" s="233"/>
      <c r="Z291" s="207" t="str">
        <f t="shared" si="63"/>
        <v/>
      </c>
      <c r="AA291" s="107"/>
      <c r="AB291" s="207" t="str">
        <f t="shared" si="64"/>
        <v/>
      </c>
      <c r="AC291"/>
      <c r="AD291" s="71"/>
      <c r="AE291" s="107"/>
      <c r="AF291" s="207" t="str">
        <f t="shared" si="65"/>
        <v/>
      </c>
      <c r="AG291" s="227" t="str">
        <f t="shared" si="66"/>
        <v/>
      </c>
      <c r="AH291" s="107"/>
      <c r="AI291" s="207" t="str">
        <f t="shared" si="67"/>
        <v/>
      </c>
      <c r="AJ291" s="107"/>
      <c r="AK291" s="207" t="str">
        <f t="shared" si="68"/>
        <v/>
      </c>
      <c r="AL291" s="107"/>
      <c r="AM291" s="107"/>
      <c r="AN291" s="207" t="str">
        <f t="shared" si="69"/>
        <v/>
      </c>
      <c r="AO291" s="107"/>
      <c r="AP291" s="207" t="str">
        <f t="shared" si="70"/>
        <v/>
      </c>
      <c r="AQ291" s="107"/>
      <c r="AR291" s="107"/>
      <c r="AS291" s="207" t="str">
        <f t="shared" si="71"/>
        <v/>
      </c>
      <c r="AT291" s="108"/>
      <c r="AU291" s="108"/>
      <c r="AV291" s="108"/>
      <c r="AW291" s="108"/>
      <c r="AX291" s="108"/>
      <c r="AY291" s="108"/>
      <c r="AZ291" s="108"/>
      <c r="BA291" s="108"/>
      <c r="BB291" s="109"/>
      <c r="BC291" s="109"/>
      <c r="BD291" s="109"/>
      <c r="BE291" s="119"/>
      <c r="BF291" s="119"/>
      <c r="BG291" s="119"/>
      <c r="BH291" s="119"/>
    </row>
    <row r="292" spans="1:60" s="76" customFormat="1" collapsed="1" x14ac:dyDescent="0.2">
      <c r="A292" s="124"/>
      <c r="B292" s="207" t="str">
        <f t="shared" si="60"/>
        <v/>
      </c>
      <c r="C292" s="73"/>
      <c r="D292" s="228"/>
      <c r="E292" s="229"/>
      <c r="F292" s="229"/>
      <c r="G292" s="229"/>
      <c r="H292" s="229"/>
      <c r="I292" s="229"/>
      <c r="J292" s="229"/>
      <c r="K292" s="229"/>
      <c r="L292" s="229"/>
      <c r="M292" s="229"/>
      <c r="N292" s="229"/>
      <c r="O292" s="230"/>
      <c r="P292" s="104"/>
      <c r="Q292" s="104"/>
      <c r="R292" s="104"/>
      <c r="S292" s="130" t="str">
        <f t="shared" si="61"/>
        <v/>
      </c>
      <c r="T292" s="104"/>
      <c r="U292" s="231"/>
      <c r="V292" s="232"/>
      <c r="W292" s="207" t="str">
        <f t="shared" si="62"/>
        <v/>
      </c>
      <c r="X292" s="295"/>
      <c r="Y292" s="233"/>
      <c r="Z292" s="207" t="str">
        <f t="shared" si="63"/>
        <v/>
      </c>
      <c r="AA292" s="107"/>
      <c r="AB292" s="207" t="str">
        <f t="shared" si="64"/>
        <v/>
      </c>
      <c r="AC292"/>
      <c r="AD292" s="71"/>
      <c r="AE292" s="107"/>
      <c r="AF292" s="207" t="str">
        <f t="shared" si="65"/>
        <v/>
      </c>
      <c r="AG292" s="227" t="str">
        <f t="shared" si="66"/>
        <v/>
      </c>
      <c r="AH292" s="107"/>
      <c r="AI292" s="207" t="str">
        <f t="shared" si="67"/>
        <v/>
      </c>
      <c r="AJ292" s="107"/>
      <c r="AK292" s="207" t="str">
        <f t="shared" si="68"/>
        <v/>
      </c>
      <c r="AL292" s="107"/>
      <c r="AM292" s="107"/>
      <c r="AN292" s="207" t="str">
        <f t="shared" si="69"/>
        <v/>
      </c>
      <c r="AO292" s="107"/>
      <c r="AP292" s="207" t="str">
        <f t="shared" si="70"/>
        <v/>
      </c>
      <c r="AQ292" s="107"/>
      <c r="AR292" s="107"/>
      <c r="AS292" s="207" t="str">
        <f t="shared" si="71"/>
        <v/>
      </c>
      <c r="AT292" s="108"/>
      <c r="AU292" s="108"/>
      <c r="AV292" s="108"/>
      <c r="AW292" s="108"/>
      <c r="AX292" s="108"/>
      <c r="AY292" s="108"/>
      <c r="AZ292" s="108"/>
      <c r="BA292" s="108"/>
      <c r="BB292" s="109"/>
      <c r="BC292" s="109"/>
      <c r="BD292" s="109"/>
      <c r="BE292" s="119"/>
      <c r="BF292" s="119"/>
      <c r="BG292" s="119"/>
      <c r="BH292" s="119"/>
    </row>
    <row r="293" spans="1:60" s="76" customFormat="1" collapsed="1" x14ac:dyDescent="0.2">
      <c r="A293" s="124"/>
      <c r="B293" s="207" t="str">
        <f t="shared" si="60"/>
        <v/>
      </c>
      <c r="C293" s="73"/>
      <c r="D293" s="228"/>
      <c r="E293" s="229"/>
      <c r="F293" s="229"/>
      <c r="G293" s="229"/>
      <c r="H293" s="229"/>
      <c r="I293" s="229"/>
      <c r="J293" s="229"/>
      <c r="K293" s="229"/>
      <c r="L293" s="229"/>
      <c r="M293" s="229"/>
      <c r="N293" s="229"/>
      <c r="O293" s="230"/>
      <c r="P293" s="104"/>
      <c r="Q293" s="104"/>
      <c r="R293" s="104"/>
      <c r="S293" s="130" t="str">
        <f t="shared" si="61"/>
        <v/>
      </c>
      <c r="T293" s="104"/>
      <c r="U293" s="231"/>
      <c r="V293" s="232"/>
      <c r="W293" s="207" t="str">
        <f t="shared" si="62"/>
        <v/>
      </c>
      <c r="X293" s="295"/>
      <c r="Y293" s="233"/>
      <c r="Z293" s="207" t="str">
        <f t="shared" si="63"/>
        <v/>
      </c>
      <c r="AA293" s="107"/>
      <c r="AB293" s="207" t="str">
        <f t="shared" si="64"/>
        <v/>
      </c>
      <c r="AC293"/>
      <c r="AD293" s="71"/>
      <c r="AE293" s="107"/>
      <c r="AF293" s="207" t="str">
        <f t="shared" si="65"/>
        <v/>
      </c>
      <c r="AG293" s="227" t="str">
        <f t="shared" si="66"/>
        <v/>
      </c>
      <c r="AH293" s="107"/>
      <c r="AI293" s="207" t="str">
        <f t="shared" si="67"/>
        <v/>
      </c>
      <c r="AJ293" s="107"/>
      <c r="AK293" s="207" t="str">
        <f t="shared" si="68"/>
        <v/>
      </c>
      <c r="AL293" s="107"/>
      <c r="AM293" s="107"/>
      <c r="AN293" s="207" t="str">
        <f t="shared" si="69"/>
        <v/>
      </c>
      <c r="AO293" s="107"/>
      <c r="AP293" s="207" t="str">
        <f t="shared" si="70"/>
        <v/>
      </c>
      <c r="AQ293" s="107"/>
      <c r="AR293" s="107"/>
      <c r="AS293" s="207" t="str">
        <f t="shared" si="71"/>
        <v/>
      </c>
      <c r="AT293" s="108"/>
      <c r="AU293" s="108"/>
      <c r="AV293" s="108"/>
      <c r="AW293" s="108"/>
      <c r="AX293" s="108"/>
      <c r="AY293" s="108"/>
      <c r="AZ293" s="108"/>
      <c r="BA293" s="108"/>
      <c r="BB293" s="109"/>
      <c r="BC293" s="109"/>
      <c r="BD293" s="109"/>
      <c r="BE293" s="119"/>
      <c r="BF293" s="119"/>
      <c r="BG293" s="119"/>
      <c r="BH293" s="119"/>
    </row>
    <row r="294" spans="1:60" s="76" customFormat="1" collapsed="1" x14ac:dyDescent="0.2">
      <c r="A294" s="124"/>
      <c r="B294" s="207" t="str">
        <f t="shared" si="60"/>
        <v/>
      </c>
      <c r="C294" s="73"/>
      <c r="D294" s="228"/>
      <c r="E294" s="229"/>
      <c r="F294" s="229"/>
      <c r="G294" s="229"/>
      <c r="H294" s="229"/>
      <c r="I294" s="229"/>
      <c r="J294" s="229"/>
      <c r="K294" s="229"/>
      <c r="L294" s="229"/>
      <c r="M294" s="229"/>
      <c r="N294" s="229"/>
      <c r="O294" s="230"/>
      <c r="P294" s="104"/>
      <c r="Q294" s="104"/>
      <c r="R294" s="104"/>
      <c r="S294" s="130" t="str">
        <f t="shared" si="61"/>
        <v/>
      </c>
      <c r="T294" s="104"/>
      <c r="U294" s="231"/>
      <c r="V294" s="232"/>
      <c r="W294" s="207" t="str">
        <f t="shared" si="62"/>
        <v/>
      </c>
      <c r="X294" s="295"/>
      <c r="Y294" s="233"/>
      <c r="Z294" s="207" t="str">
        <f t="shared" si="63"/>
        <v/>
      </c>
      <c r="AA294" s="107"/>
      <c r="AB294" s="207" t="str">
        <f t="shared" si="64"/>
        <v/>
      </c>
      <c r="AC294"/>
      <c r="AD294" s="71"/>
      <c r="AE294" s="107"/>
      <c r="AF294" s="207" t="str">
        <f t="shared" si="65"/>
        <v/>
      </c>
      <c r="AG294" s="227" t="str">
        <f t="shared" si="66"/>
        <v/>
      </c>
      <c r="AH294" s="107"/>
      <c r="AI294" s="207" t="str">
        <f t="shared" si="67"/>
        <v/>
      </c>
      <c r="AJ294" s="107"/>
      <c r="AK294" s="207" t="str">
        <f t="shared" si="68"/>
        <v/>
      </c>
      <c r="AL294" s="107"/>
      <c r="AM294" s="107"/>
      <c r="AN294" s="207" t="str">
        <f t="shared" si="69"/>
        <v/>
      </c>
      <c r="AO294" s="107"/>
      <c r="AP294" s="207" t="str">
        <f t="shared" si="70"/>
        <v/>
      </c>
      <c r="AQ294" s="107"/>
      <c r="AR294" s="107"/>
      <c r="AS294" s="207" t="str">
        <f t="shared" si="71"/>
        <v/>
      </c>
      <c r="AT294" s="108"/>
      <c r="AU294" s="108"/>
      <c r="AV294" s="108"/>
      <c r="AW294" s="108"/>
      <c r="AX294" s="108"/>
      <c r="AY294" s="108"/>
      <c r="AZ294" s="108"/>
      <c r="BA294" s="108"/>
      <c r="BB294" s="109"/>
      <c r="BC294" s="109"/>
      <c r="BD294" s="109"/>
      <c r="BE294" s="119"/>
      <c r="BF294" s="119"/>
      <c r="BG294" s="119"/>
      <c r="BH294" s="119"/>
    </row>
    <row r="295" spans="1:60" s="76" customFormat="1" collapsed="1" x14ac:dyDescent="0.2">
      <c r="A295" s="124"/>
      <c r="B295" s="207" t="str">
        <f t="shared" si="60"/>
        <v/>
      </c>
      <c r="C295" s="73"/>
      <c r="D295" s="228"/>
      <c r="E295" s="229"/>
      <c r="F295" s="229"/>
      <c r="G295" s="229"/>
      <c r="H295" s="229"/>
      <c r="I295" s="229"/>
      <c r="J295" s="229"/>
      <c r="K295" s="229"/>
      <c r="L295" s="229"/>
      <c r="M295" s="229"/>
      <c r="N295" s="229"/>
      <c r="O295" s="230"/>
      <c r="P295" s="104"/>
      <c r="Q295" s="104"/>
      <c r="R295" s="104"/>
      <c r="S295" s="130" t="str">
        <f t="shared" si="61"/>
        <v/>
      </c>
      <c r="T295" s="104"/>
      <c r="U295" s="231"/>
      <c r="V295" s="232"/>
      <c r="W295" s="207" t="str">
        <f t="shared" si="62"/>
        <v/>
      </c>
      <c r="X295" s="295"/>
      <c r="Y295" s="233"/>
      <c r="Z295" s="207" t="str">
        <f t="shared" si="63"/>
        <v/>
      </c>
      <c r="AA295" s="107"/>
      <c r="AB295" s="207" t="str">
        <f t="shared" si="64"/>
        <v/>
      </c>
      <c r="AC295"/>
      <c r="AD295" s="71"/>
      <c r="AE295" s="107"/>
      <c r="AF295" s="207" t="str">
        <f t="shared" si="65"/>
        <v/>
      </c>
      <c r="AG295" s="227" t="str">
        <f t="shared" si="66"/>
        <v/>
      </c>
      <c r="AH295" s="107"/>
      <c r="AI295" s="207" t="str">
        <f t="shared" si="67"/>
        <v/>
      </c>
      <c r="AJ295" s="107"/>
      <c r="AK295" s="207" t="str">
        <f t="shared" si="68"/>
        <v/>
      </c>
      <c r="AL295" s="107"/>
      <c r="AM295" s="107"/>
      <c r="AN295" s="207" t="str">
        <f t="shared" si="69"/>
        <v/>
      </c>
      <c r="AO295" s="107"/>
      <c r="AP295" s="207" t="str">
        <f t="shared" si="70"/>
        <v/>
      </c>
      <c r="AQ295" s="107"/>
      <c r="AR295" s="107"/>
      <c r="AS295" s="207" t="str">
        <f t="shared" si="71"/>
        <v/>
      </c>
      <c r="AT295" s="108"/>
      <c r="AU295" s="108"/>
      <c r="AV295" s="108"/>
      <c r="AW295" s="108"/>
      <c r="AX295" s="108"/>
      <c r="AY295" s="108"/>
      <c r="AZ295" s="108"/>
      <c r="BA295" s="108"/>
      <c r="BB295" s="109"/>
      <c r="BC295" s="109"/>
      <c r="BD295" s="109"/>
      <c r="BE295" s="119"/>
      <c r="BF295" s="119"/>
      <c r="BG295" s="119"/>
      <c r="BH295" s="119"/>
    </row>
    <row r="296" spans="1:60" s="76" customFormat="1" collapsed="1" x14ac:dyDescent="0.2">
      <c r="A296" s="124"/>
      <c r="B296" s="207" t="str">
        <f t="shared" si="60"/>
        <v/>
      </c>
      <c r="C296" s="73"/>
      <c r="D296" s="228"/>
      <c r="E296" s="229"/>
      <c r="F296" s="229"/>
      <c r="G296" s="229"/>
      <c r="H296" s="229"/>
      <c r="I296" s="229"/>
      <c r="J296" s="229"/>
      <c r="K296" s="229"/>
      <c r="L296" s="229"/>
      <c r="M296" s="229"/>
      <c r="N296" s="229"/>
      <c r="O296" s="230"/>
      <c r="P296" s="104"/>
      <c r="Q296" s="104"/>
      <c r="R296" s="104"/>
      <c r="S296" s="130" t="str">
        <f t="shared" si="61"/>
        <v/>
      </c>
      <c r="T296" s="104"/>
      <c r="U296" s="231"/>
      <c r="V296" s="232"/>
      <c r="W296" s="207" t="str">
        <f t="shared" si="62"/>
        <v/>
      </c>
      <c r="X296" s="295"/>
      <c r="Y296" s="233"/>
      <c r="Z296" s="207" t="str">
        <f t="shared" si="63"/>
        <v/>
      </c>
      <c r="AA296" s="107"/>
      <c r="AB296" s="207" t="str">
        <f t="shared" si="64"/>
        <v/>
      </c>
      <c r="AC296"/>
      <c r="AD296" s="71"/>
      <c r="AE296" s="107"/>
      <c r="AF296" s="207" t="str">
        <f t="shared" si="65"/>
        <v/>
      </c>
      <c r="AG296" s="227" t="str">
        <f t="shared" si="66"/>
        <v/>
      </c>
      <c r="AH296" s="107"/>
      <c r="AI296" s="207" t="str">
        <f t="shared" si="67"/>
        <v/>
      </c>
      <c r="AJ296" s="107"/>
      <c r="AK296" s="207" t="str">
        <f t="shared" si="68"/>
        <v/>
      </c>
      <c r="AL296" s="107"/>
      <c r="AM296" s="107"/>
      <c r="AN296" s="207" t="str">
        <f t="shared" si="69"/>
        <v/>
      </c>
      <c r="AO296" s="107"/>
      <c r="AP296" s="207" t="str">
        <f t="shared" si="70"/>
        <v/>
      </c>
      <c r="AQ296" s="107"/>
      <c r="AR296" s="107"/>
      <c r="AS296" s="207" t="str">
        <f t="shared" si="71"/>
        <v/>
      </c>
      <c r="AT296" s="108"/>
      <c r="AU296" s="108"/>
      <c r="AV296" s="108"/>
      <c r="AW296" s="108"/>
      <c r="AX296" s="108"/>
      <c r="AY296" s="108"/>
      <c r="AZ296" s="108"/>
      <c r="BA296" s="108"/>
      <c r="BB296" s="109"/>
      <c r="BC296" s="109"/>
      <c r="BD296" s="109"/>
      <c r="BE296" s="119"/>
      <c r="BF296" s="119"/>
      <c r="BG296" s="119"/>
      <c r="BH296" s="119"/>
    </row>
    <row r="297" spans="1:60" s="76" customFormat="1" collapsed="1" x14ac:dyDescent="0.2">
      <c r="A297" s="124"/>
      <c r="B297" s="207" t="str">
        <f t="shared" si="60"/>
        <v/>
      </c>
      <c r="C297" s="73"/>
      <c r="D297" s="228"/>
      <c r="E297" s="229"/>
      <c r="F297" s="229"/>
      <c r="G297" s="229"/>
      <c r="H297" s="229"/>
      <c r="I297" s="229"/>
      <c r="J297" s="229"/>
      <c r="K297" s="229"/>
      <c r="L297" s="229"/>
      <c r="M297" s="229"/>
      <c r="N297" s="229"/>
      <c r="O297" s="230"/>
      <c r="P297" s="104"/>
      <c r="Q297" s="104"/>
      <c r="R297" s="104"/>
      <c r="S297" s="130" t="str">
        <f t="shared" si="61"/>
        <v/>
      </c>
      <c r="T297" s="104"/>
      <c r="U297" s="231"/>
      <c r="V297" s="232"/>
      <c r="W297" s="207" t="str">
        <f t="shared" si="62"/>
        <v/>
      </c>
      <c r="X297" s="295"/>
      <c r="Y297" s="233"/>
      <c r="Z297" s="207" t="str">
        <f t="shared" si="63"/>
        <v/>
      </c>
      <c r="AA297" s="107"/>
      <c r="AB297" s="207" t="str">
        <f t="shared" si="64"/>
        <v/>
      </c>
      <c r="AC297"/>
      <c r="AD297" s="71"/>
      <c r="AE297" s="107"/>
      <c r="AF297" s="207" t="str">
        <f t="shared" si="65"/>
        <v/>
      </c>
      <c r="AG297" s="227" t="str">
        <f t="shared" si="66"/>
        <v/>
      </c>
      <c r="AH297" s="107"/>
      <c r="AI297" s="207" t="str">
        <f t="shared" si="67"/>
        <v/>
      </c>
      <c r="AJ297" s="107"/>
      <c r="AK297" s="207" t="str">
        <f t="shared" si="68"/>
        <v/>
      </c>
      <c r="AL297" s="107"/>
      <c r="AM297" s="107"/>
      <c r="AN297" s="207" t="str">
        <f t="shared" si="69"/>
        <v/>
      </c>
      <c r="AO297" s="107"/>
      <c r="AP297" s="207" t="str">
        <f t="shared" si="70"/>
        <v/>
      </c>
      <c r="AQ297" s="107"/>
      <c r="AR297" s="107"/>
      <c r="AS297" s="207" t="str">
        <f t="shared" si="71"/>
        <v/>
      </c>
      <c r="AT297" s="108"/>
      <c r="AU297" s="108"/>
      <c r="AV297" s="108"/>
      <c r="AW297" s="108"/>
      <c r="AX297" s="108"/>
      <c r="AY297" s="108"/>
      <c r="AZ297" s="108"/>
      <c r="BA297" s="108"/>
      <c r="BB297" s="109"/>
      <c r="BC297" s="109"/>
      <c r="BD297" s="109"/>
      <c r="BE297" s="119"/>
      <c r="BF297" s="119"/>
      <c r="BG297" s="119"/>
      <c r="BH297" s="119"/>
    </row>
    <row r="298" spans="1:60" s="76" customFormat="1" collapsed="1" x14ac:dyDescent="0.2">
      <c r="A298" s="124"/>
      <c r="B298" s="207" t="str">
        <f t="shared" si="60"/>
        <v/>
      </c>
      <c r="C298" s="73"/>
      <c r="D298" s="228"/>
      <c r="E298" s="229"/>
      <c r="F298" s="229"/>
      <c r="G298" s="229"/>
      <c r="H298" s="229"/>
      <c r="I298" s="229"/>
      <c r="J298" s="229"/>
      <c r="K298" s="229"/>
      <c r="L298" s="229"/>
      <c r="M298" s="229"/>
      <c r="N298" s="229"/>
      <c r="O298" s="230"/>
      <c r="P298" s="104"/>
      <c r="Q298" s="104"/>
      <c r="R298" s="104"/>
      <c r="S298" s="130" t="str">
        <f t="shared" si="61"/>
        <v/>
      </c>
      <c r="T298" s="104"/>
      <c r="U298" s="231"/>
      <c r="V298" s="232"/>
      <c r="W298" s="207" t="str">
        <f t="shared" si="62"/>
        <v/>
      </c>
      <c r="X298" s="295"/>
      <c r="Y298" s="233"/>
      <c r="Z298" s="207" t="str">
        <f t="shared" si="63"/>
        <v/>
      </c>
      <c r="AA298" s="107"/>
      <c r="AB298" s="207" t="str">
        <f t="shared" si="64"/>
        <v/>
      </c>
      <c r="AC298"/>
      <c r="AD298" s="71"/>
      <c r="AE298" s="107"/>
      <c r="AF298" s="207" t="str">
        <f t="shared" si="65"/>
        <v/>
      </c>
      <c r="AG298" s="227" t="str">
        <f t="shared" si="66"/>
        <v/>
      </c>
      <c r="AH298" s="107"/>
      <c r="AI298" s="207" t="str">
        <f t="shared" si="67"/>
        <v/>
      </c>
      <c r="AJ298" s="107"/>
      <c r="AK298" s="207" t="str">
        <f t="shared" si="68"/>
        <v/>
      </c>
      <c r="AL298" s="107"/>
      <c r="AM298" s="107"/>
      <c r="AN298" s="207" t="str">
        <f t="shared" si="69"/>
        <v/>
      </c>
      <c r="AO298" s="107"/>
      <c r="AP298" s="207" t="str">
        <f t="shared" si="70"/>
        <v/>
      </c>
      <c r="AQ298" s="107"/>
      <c r="AR298" s="107"/>
      <c r="AS298" s="207" t="str">
        <f t="shared" si="71"/>
        <v/>
      </c>
      <c r="AT298" s="108"/>
      <c r="AU298" s="108"/>
      <c r="AV298" s="108"/>
      <c r="AW298" s="108"/>
      <c r="AX298" s="108"/>
      <c r="AY298" s="108"/>
      <c r="AZ298" s="108"/>
      <c r="BA298" s="108"/>
      <c r="BB298" s="109"/>
      <c r="BC298" s="109"/>
      <c r="BD298" s="109"/>
      <c r="BE298" s="119"/>
      <c r="BF298" s="119"/>
      <c r="BG298" s="119"/>
      <c r="BH298" s="119"/>
    </row>
    <row r="299" spans="1:60" s="76" customFormat="1" collapsed="1" x14ac:dyDescent="0.2">
      <c r="A299" s="124"/>
      <c r="B299" s="207" t="str">
        <f t="shared" si="60"/>
        <v/>
      </c>
      <c r="C299" s="73"/>
      <c r="D299" s="228"/>
      <c r="E299" s="229"/>
      <c r="F299" s="229"/>
      <c r="G299" s="229"/>
      <c r="H299" s="229"/>
      <c r="I299" s="229"/>
      <c r="J299" s="229"/>
      <c r="K299" s="229"/>
      <c r="L299" s="229"/>
      <c r="M299" s="229"/>
      <c r="N299" s="229"/>
      <c r="O299" s="230"/>
      <c r="P299" s="104"/>
      <c r="Q299" s="104"/>
      <c r="R299" s="104"/>
      <c r="S299" s="130" t="str">
        <f t="shared" si="61"/>
        <v/>
      </c>
      <c r="T299" s="104"/>
      <c r="U299" s="231"/>
      <c r="V299" s="232"/>
      <c r="W299" s="207" t="str">
        <f t="shared" si="62"/>
        <v/>
      </c>
      <c r="X299" s="295"/>
      <c r="Y299" s="233"/>
      <c r="Z299" s="207" t="str">
        <f t="shared" si="63"/>
        <v/>
      </c>
      <c r="AA299" s="107"/>
      <c r="AB299" s="207" t="str">
        <f t="shared" si="64"/>
        <v/>
      </c>
      <c r="AC299"/>
      <c r="AD299" s="71"/>
      <c r="AE299" s="107"/>
      <c r="AF299" s="207" t="str">
        <f t="shared" si="65"/>
        <v/>
      </c>
      <c r="AG299" s="227" t="str">
        <f t="shared" si="66"/>
        <v/>
      </c>
      <c r="AH299" s="107"/>
      <c r="AI299" s="207" t="str">
        <f t="shared" si="67"/>
        <v/>
      </c>
      <c r="AJ299" s="107"/>
      <c r="AK299" s="207" t="str">
        <f t="shared" si="68"/>
        <v/>
      </c>
      <c r="AL299" s="107"/>
      <c r="AM299" s="107"/>
      <c r="AN299" s="207" t="str">
        <f t="shared" si="69"/>
        <v/>
      </c>
      <c r="AO299" s="107"/>
      <c r="AP299" s="207" t="str">
        <f t="shared" si="70"/>
        <v/>
      </c>
      <c r="AQ299" s="107"/>
      <c r="AR299" s="107"/>
      <c r="AS299" s="207" t="str">
        <f t="shared" si="71"/>
        <v/>
      </c>
      <c r="AT299" s="108"/>
      <c r="AU299" s="108"/>
      <c r="AV299" s="108"/>
      <c r="AW299" s="108"/>
      <c r="AX299" s="108"/>
      <c r="AY299" s="108"/>
      <c r="AZ299" s="108"/>
      <c r="BA299" s="108"/>
      <c r="BB299" s="109"/>
      <c r="BC299" s="109"/>
      <c r="BD299" s="109"/>
      <c r="BE299" s="119"/>
      <c r="BF299" s="119"/>
      <c r="BG299" s="119"/>
      <c r="BH299" s="119"/>
    </row>
    <row r="300" spans="1:60" s="76" customFormat="1" collapsed="1" x14ac:dyDescent="0.2">
      <c r="A300" s="124"/>
      <c r="B300" s="207" t="str">
        <f t="shared" si="60"/>
        <v/>
      </c>
      <c r="C300" s="73"/>
      <c r="D300" s="228"/>
      <c r="E300" s="229"/>
      <c r="F300" s="229"/>
      <c r="G300" s="229"/>
      <c r="H300" s="229"/>
      <c r="I300" s="229"/>
      <c r="J300" s="229"/>
      <c r="K300" s="229"/>
      <c r="L300" s="229"/>
      <c r="M300" s="229"/>
      <c r="N300" s="229"/>
      <c r="O300" s="230"/>
      <c r="P300" s="104"/>
      <c r="Q300" s="104"/>
      <c r="R300" s="104"/>
      <c r="S300" s="130" t="str">
        <f t="shared" si="61"/>
        <v/>
      </c>
      <c r="T300" s="104"/>
      <c r="U300" s="231"/>
      <c r="V300" s="232"/>
      <c r="W300" s="207" t="str">
        <f t="shared" si="62"/>
        <v/>
      </c>
      <c r="X300" s="295"/>
      <c r="Y300" s="233"/>
      <c r="Z300" s="207" t="str">
        <f t="shared" si="63"/>
        <v/>
      </c>
      <c r="AA300" s="107"/>
      <c r="AB300" s="207" t="str">
        <f t="shared" si="64"/>
        <v/>
      </c>
      <c r="AC300"/>
      <c r="AD300" s="71"/>
      <c r="AE300" s="107"/>
      <c r="AF300" s="207" t="str">
        <f t="shared" si="65"/>
        <v/>
      </c>
      <c r="AG300" s="227" t="str">
        <f t="shared" si="66"/>
        <v/>
      </c>
      <c r="AH300" s="107"/>
      <c r="AI300" s="207" t="str">
        <f t="shared" si="67"/>
        <v/>
      </c>
      <c r="AJ300" s="107"/>
      <c r="AK300" s="207" t="str">
        <f t="shared" si="68"/>
        <v/>
      </c>
      <c r="AL300" s="107"/>
      <c r="AM300" s="107"/>
      <c r="AN300" s="207" t="str">
        <f t="shared" si="69"/>
        <v/>
      </c>
      <c r="AO300" s="107"/>
      <c r="AP300" s="207" t="str">
        <f t="shared" si="70"/>
        <v/>
      </c>
      <c r="AQ300" s="107"/>
      <c r="AR300" s="107"/>
      <c r="AS300" s="207" t="str">
        <f t="shared" si="71"/>
        <v/>
      </c>
      <c r="AT300" s="108"/>
      <c r="AU300" s="108"/>
      <c r="AV300" s="108"/>
      <c r="AW300" s="108"/>
      <c r="AX300" s="108"/>
      <c r="AY300" s="108"/>
      <c r="AZ300" s="108"/>
      <c r="BA300" s="108"/>
      <c r="BB300" s="109"/>
      <c r="BC300" s="109"/>
      <c r="BD300" s="109"/>
      <c r="BE300" s="119"/>
      <c r="BF300" s="119"/>
      <c r="BG300" s="119"/>
      <c r="BH300" s="119"/>
    </row>
    <row r="301" spans="1:60" s="76" customFormat="1" collapsed="1" x14ac:dyDescent="0.2">
      <c r="A301" s="124"/>
      <c r="B301" s="207" t="str">
        <f t="shared" si="60"/>
        <v/>
      </c>
      <c r="C301" s="73"/>
      <c r="D301" s="228"/>
      <c r="E301" s="229"/>
      <c r="F301" s="229"/>
      <c r="G301" s="229"/>
      <c r="H301" s="229"/>
      <c r="I301" s="229"/>
      <c r="J301" s="229"/>
      <c r="K301" s="229"/>
      <c r="L301" s="229"/>
      <c r="M301" s="229"/>
      <c r="N301" s="229"/>
      <c r="O301" s="230"/>
      <c r="P301" s="104"/>
      <c r="Q301" s="104"/>
      <c r="R301" s="104"/>
      <c r="S301" s="130" t="str">
        <f t="shared" si="61"/>
        <v/>
      </c>
      <c r="T301" s="104"/>
      <c r="U301" s="231"/>
      <c r="V301" s="232"/>
      <c r="W301" s="207" t="str">
        <f t="shared" si="62"/>
        <v/>
      </c>
      <c r="X301" s="295"/>
      <c r="Y301" s="233"/>
      <c r="Z301" s="207" t="str">
        <f t="shared" si="63"/>
        <v/>
      </c>
      <c r="AA301" s="107"/>
      <c r="AB301" s="207" t="str">
        <f t="shared" si="64"/>
        <v/>
      </c>
      <c r="AC301"/>
      <c r="AD301" s="71"/>
      <c r="AE301" s="107"/>
      <c r="AF301" s="207" t="str">
        <f t="shared" si="65"/>
        <v/>
      </c>
      <c r="AG301" s="227" t="str">
        <f t="shared" si="66"/>
        <v/>
      </c>
      <c r="AH301" s="107"/>
      <c r="AI301" s="207" t="str">
        <f t="shared" si="67"/>
        <v/>
      </c>
      <c r="AJ301" s="107"/>
      <c r="AK301" s="207" t="str">
        <f t="shared" si="68"/>
        <v/>
      </c>
      <c r="AL301" s="107"/>
      <c r="AM301" s="107"/>
      <c r="AN301" s="207" t="str">
        <f t="shared" si="69"/>
        <v/>
      </c>
      <c r="AO301" s="107"/>
      <c r="AP301" s="207" t="str">
        <f t="shared" si="70"/>
        <v/>
      </c>
      <c r="AQ301" s="107"/>
      <c r="AR301" s="107"/>
      <c r="AS301" s="207" t="str">
        <f t="shared" si="71"/>
        <v/>
      </c>
      <c r="AT301" s="108"/>
      <c r="AU301" s="108"/>
      <c r="AV301" s="108"/>
      <c r="AW301" s="108"/>
      <c r="AX301" s="108"/>
      <c r="AY301" s="108"/>
      <c r="AZ301" s="108"/>
      <c r="BA301" s="108"/>
      <c r="BB301" s="109"/>
      <c r="BC301" s="109"/>
      <c r="BD301" s="109"/>
      <c r="BE301" s="119"/>
      <c r="BF301" s="119"/>
      <c r="BG301" s="119"/>
      <c r="BH301" s="119"/>
    </row>
    <row r="302" spans="1:60" s="76" customFormat="1" collapsed="1" x14ac:dyDescent="0.2">
      <c r="A302" s="124"/>
      <c r="B302" s="207" t="str">
        <f t="shared" si="60"/>
        <v/>
      </c>
      <c r="C302" s="73"/>
      <c r="D302" s="228"/>
      <c r="E302" s="229"/>
      <c r="F302" s="229"/>
      <c r="G302" s="229"/>
      <c r="H302" s="229"/>
      <c r="I302" s="229"/>
      <c r="J302" s="229"/>
      <c r="K302" s="229"/>
      <c r="L302" s="229"/>
      <c r="M302" s="229"/>
      <c r="N302" s="229"/>
      <c r="O302" s="230"/>
      <c r="P302" s="104"/>
      <c r="Q302" s="104"/>
      <c r="R302" s="104"/>
      <c r="S302" s="130" t="str">
        <f t="shared" si="61"/>
        <v/>
      </c>
      <c r="T302" s="104"/>
      <c r="U302" s="231"/>
      <c r="V302" s="232"/>
      <c r="W302" s="207" t="str">
        <f t="shared" si="62"/>
        <v/>
      </c>
      <c r="X302" s="295"/>
      <c r="Y302" s="233"/>
      <c r="Z302" s="207" t="str">
        <f t="shared" si="63"/>
        <v/>
      </c>
      <c r="AA302" s="107"/>
      <c r="AB302" s="207" t="str">
        <f t="shared" si="64"/>
        <v/>
      </c>
      <c r="AC302"/>
      <c r="AD302" s="71"/>
      <c r="AE302" s="107"/>
      <c r="AF302" s="207" t="str">
        <f t="shared" si="65"/>
        <v/>
      </c>
      <c r="AG302" s="227" t="str">
        <f t="shared" si="66"/>
        <v/>
      </c>
      <c r="AH302" s="107"/>
      <c r="AI302" s="207" t="str">
        <f t="shared" si="67"/>
        <v/>
      </c>
      <c r="AJ302" s="107"/>
      <c r="AK302" s="207" t="str">
        <f t="shared" si="68"/>
        <v/>
      </c>
      <c r="AL302" s="107"/>
      <c r="AM302" s="107"/>
      <c r="AN302" s="207" t="str">
        <f t="shared" si="69"/>
        <v/>
      </c>
      <c r="AO302" s="107"/>
      <c r="AP302" s="207" t="str">
        <f t="shared" si="70"/>
        <v/>
      </c>
      <c r="AQ302" s="107"/>
      <c r="AR302" s="107"/>
      <c r="AS302" s="207" t="str">
        <f t="shared" si="71"/>
        <v/>
      </c>
      <c r="AT302" s="108"/>
      <c r="AU302" s="108"/>
      <c r="AV302" s="108"/>
      <c r="AW302" s="108"/>
      <c r="AX302" s="108"/>
      <c r="AY302" s="108"/>
      <c r="AZ302" s="108"/>
      <c r="BA302" s="108"/>
      <c r="BB302" s="109"/>
      <c r="BC302" s="109"/>
      <c r="BD302" s="109"/>
      <c r="BE302" s="119"/>
      <c r="BF302" s="119"/>
      <c r="BG302" s="119"/>
      <c r="BH302" s="119"/>
    </row>
    <row r="303" spans="1:60" s="76" customFormat="1" collapsed="1" x14ac:dyDescent="0.2">
      <c r="A303" s="124"/>
      <c r="B303" s="207" t="str">
        <f t="shared" si="60"/>
        <v/>
      </c>
      <c r="C303" s="73"/>
      <c r="D303" s="228"/>
      <c r="E303" s="229"/>
      <c r="F303" s="229"/>
      <c r="G303" s="229"/>
      <c r="H303" s="229"/>
      <c r="I303" s="229"/>
      <c r="J303" s="229"/>
      <c r="K303" s="229"/>
      <c r="L303" s="229"/>
      <c r="M303" s="229"/>
      <c r="N303" s="229"/>
      <c r="O303" s="230"/>
      <c r="P303" s="104"/>
      <c r="Q303" s="104"/>
      <c r="R303" s="104"/>
      <c r="S303" s="130" t="str">
        <f t="shared" si="61"/>
        <v/>
      </c>
      <c r="T303" s="104"/>
      <c r="U303" s="231"/>
      <c r="V303" s="232"/>
      <c r="W303" s="207" t="str">
        <f t="shared" si="62"/>
        <v/>
      </c>
      <c r="X303" s="295"/>
      <c r="Y303" s="233"/>
      <c r="Z303" s="207" t="str">
        <f t="shared" si="63"/>
        <v/>
      </c>
      <c r="AA303" s="107"/>
      <c r="AB303" s="207" t="str">
        <f t="shared" si="64"/>
        <v/>
      </c>
      <c r="AC303"/>
      <c r="AD303" s="71"/>
      <c r="AE303" s="107"/>
      <c r="AF303" s="207" t="str">
        <f t="shared" si="65"/>
        <v/>
      </c>
      <c r="AG303" s="227" t="str">
        <f t="shared" si="66"/>
        <v/>
      </c>
      <c r="AH303" s="107"/>
      <c r="AI303" s="207" t="str">
        <f t="shared" si="67"/>
        <v/>
      </c>
      <c r="AJ303" s="107"/>
      <c r="AK303" s="207" t="str">
        <f t="shared" si="68"/>
        <v/>
      </c>
      <c r="AL303" s="107"/>
      <c r="AM303" s="107"/>
      <c r="AN303" s="207" t="str">
        <f t="shared" si="69"/>
        <v/>
      </c>
      <c r="AO303" s="107"/>
      <c r="AP303" s="207" t="str">
        <f t="shared" si="70"/>
        <v/>
      </c>
      <c r="AQ303" s="107"/>
      <c r="AR303" s="107"/>
      <c r="AS303" s="207" t="str">
        <f t="shared" si="71"/>
        <v/>
      </c>
      <c r="AT303" s="108"/>
      <c r="AU303" s="108"/>
      <c r="AV303" s="108"/>
      <c r="AW303" s="108"/>
      <c r="AX303" s="108"/>
      <c r="AY303" s="108"/>
      <c r="AZ303" s="108"/>
      <c r="BA303" s="108"/>
      <c r="BB303" s="109"/>
      <c r="BC303" s="109"/>
      <c r="BD303" s="109"/>
      <c r="BE303" s="119"/>
      <c r="BF303" s="119"/>
      <c r="BG303" s="119"/>
      <c r="BH303" s="119"/>
    </row>
    <row r="304" spans="1:60" s="76" customFormat="1" collapsed="1" x14ac:dyDescent="0.2">
      <c r="A304" s="124"/>
      <c r="B304" s="207" t="str">
        <f t="shared" si="60"/>
        <v/>
      </c>
      <c r="C304" s="73"/>
      <c r="D304" s="228"/>
      <c r="E304" s="229"/>
      <c r="F304" s="229"/>
      <c r="G304" s="229"/>
      <c r="H304" s="229"/>
      <c r="I304" s="229"/>
      <c r="J304" s="229"/>
      <c r="K304" s="229"/>
      <c r="L304" s="229"/>
      <c r="M304" s="229"/>
      <c r="N304" s="229"/>
      <c r="O304" s="230"/>
      <c r="P304" s="104"/>
      <c r="Q304" s="104"/>
      <c r="R304" s="104"/>
      <c r="S304" s="130" t="str">
        <f t="shared" si="61"/>
        <v/>
      </c>
      <c r="T304" s="104"/>
      <c r="U304" s="231"/>
      <c r="V304" s="232"/>
      <c r="W304" s="207" t="str">
        <f t="shared" si="62"/>
        <v/>
      </c>
      <c r="X304" s="295"/>
      <c r="Y304" s="233"/>
      <c r="Z304" s="207" t="str">
        <f t="shared" si="63"/>
        <v/>
      </c>
      <c r="AA304" s="107"/>
      <c r="AB304" s="207" t="str">
        <f t="shared" si="64"/>
        <v/>
      </c>
      <c r="AC304"/>
      <c r="AD304" s="71"/>
      <c r="AE304" s="107"/>
      <c r="AF304" s="207" t="str">
        <f t="shared" si="65"/>
        <v/>
      </c>
      <c r="AG304" s="227" t="str">
        <f t="shared" si="66"/>
        <v/>
      </c>
      <c r="AH304" s="107"/>
      <c r="AI304" s="207" t="str">
        <f t="shared" si="67"/>
        <v/>
      </c>
      <c r="AJ304" s="107"/>
      <c r="AK304" s="207" t="str">
        <f t="shared" si="68"/>
        <v/>
      </c>
      <c r="AL304" s="107"/>
      <c r="AM304" s="107"/>
      <c r="AN304" s="207" t="str">
        <f t="shared" si="69"/>
        <v/>
      </c>
      <c r="AO304" s="107"/>
      <c r="AP304" s="207" t="str">
        <f t="shared" si="70"/>
        <v/>
      </c>
      <c r="AQ304" s="107"/>
      <c r="AR304" s="107"/>
      <c r="AS304" s="207" t="str">
        <f t="shared" si="71"/>
        <v/>
      </c>
      <c r="AT304" s="108"/>
      <c r="AU304" s="108"/>
      <c r="AV304" s="108"/>
      <c r="AW304" s="108"/>
      <c r="AX304" s="108"/>
      <c r="AY304" s="108"/>
      <c r="AZ304" s="108"/>
      <c r="BA304" s="108"/>
      <c r="BB304" s="109"/>
      <c r="BC304" s="109"/>
      <c r="BD304" s="109"/>
      <c r="BE304" s="119"/>
      <c r="BF304" s="119"/>
      <c r="BG304" s="119"/>
      <c r="BH304" s="119"/>
    </row>
    <row r="305" spans="1:60" s="76" customFormat="1" collapsed="1" x14ac:dyDescent="0.2">
      <c r="A305" s="124"/>
      <c r="B305" s="207" t="str">
        <f t="shared" si="60"/>
        <v/>
      </c>
      <c r="C305" s="73"/>
      <c r="D305" s="228"/>
      <c r="E305" s="229"/>
      <c r="F305" s="229"/>
      <c r="G305" s="229"/>
      <c r="H305" s="229"/>
      <c r="I305" s="229"/>
      <c r="J305" s="229"/>
      <c r="K305" s="229"/>
      <c r="L305" s="229"/>
      <c r="M305" s="229"/>
      <c r="N305" s="229"/>
      <c r="O305" s="230"/>
      <c r="P305" s="104"/>
      <c r="Q305" s="104"/>
      <c r="R305" s="104"/>
      <c r="S305" s="130" t="str">
        <f t="shared" si="61"/>
        <v/>
      </c>
      <c r="T305" s="104"/>
      <c r="U305" s="231"/>
      <c r="V305" s="232"/>
      <c r="W305" s="207" t="str">
        <f t="shared" si="62"/>
        <v/>
      </c>
      <c r="X305" s="295"/>
      <c r="Y305" s="233"/>
      <c r="Z305" s="207" t="str">
        <f t="shared" si="63"/>
        <v/>
      </c>
      <c r="AA305" s="107"/>
      <c r="AB305" s="207" t="str">
        <f t="shared" si="64"/>
        <v/>
      </c>
      <c r="AC305"/>
      <c r="AD305" s="71"/>
      <c r="AE305" s="107"/>
      <c r="AF305" s="207" t="str">
        <f t="shared" si="65"/>
        <v/>
      </c>
      <c r="AG305" s="227" t="str">
        <f t="shared" si="66"/>
        <v/>
      </c>
      <c r="AH305" s="107"/>
      <c r="AI305" s="207" t="str">
        <f t="shared" si="67"/>
        <v/>
      </c>
      <c r="AJ305" s="107"/>
      <c r="AK305" s="207" t="str">
        <f t="shared" si="68"/>
        <v/>
      </c>
      <c r="AL305" s="107"/>
      <c r="AM305" s="107"/>
      <c r="AN305" s="207" t="str">
        <f t="shared" si="69"/>
        <v/>
      </c>
      <c r="AO305" s="107"/>
      <c r="AP305" s="207" t="str">
        <f t="shared" si="70"/>
        <v/>
      </c>
      <c r="AQ305" s="107"/>
      <c r="AR305" s="107"/>
      <c r="AS305" s="207" t="str">
        <f t="shared" si="71"/>
        <v/>
      </c>
      <c r="AT305" s="108"/>
      <c r="AU305" s="108"/>
      <c r="AV305" s="108"/>
      <c r="AW305" s="108"/>
      <c r="AX305" s="108"/>
      <c r="AY305" s="108"/>
      <c r="AZ305" s="108"/>
      <c r="BA305" s="108"/>
      <c r="BB305" s="109"/>
      <c r="BC305" s="109"/>
      <c r="BD305" s="109"/>
      <c r="BE305" s="119"/>
      <c r="BF305" s="119"/>
      <c r="BG305" s="119"/>
      <c r="BH305" s="119"/>
    </row>
    <row r="306" spans="1:60" s="76" customFormat="1" collapsed="1" x14ac:dyDescent="0.2">
      <c r="A306" s="124"/>
      <c r="B306" s="207" t="str">
        <f t="shared" si="60"/>
        <v/>
      </c>
      <c r="C306" s="73"/>
      <c r="D306" s="228"/>
      <c r="E306" s="229"/>
      <c r="F306" s="229"/>
      <c r="G306" s="229"/>
      <c r="H306" s="229"/>
      <c r="I306" s="229"/>
      <c r="J306" s="229"/>
      <c r="K306" s="229"/>
      <c r="L306" s="229"/>
      <c r="M306" s="229"/>
      <c r="N306" s="229"/>
      <c r="O306" s="230"/>
      <c r="P306" s="104"/>
      <c r="Q306" s="104"/>
      <c r="R306" s="104"/>
      <c r="S306" s="130" t="str">
        <f t="shared" si="61"/>
        <v/>
      </c>
      <c r="T306" s="104"/>
      <c r="U306" s="231"/>
      <c r="V306" s="232"/>
      <c r="W306" s="207" t="str">
        <f t="shared" si="62"/>
        <v/>
      </c>
      <c r="X306" s="295"/>
      <c r="Y306" s="233"/>
      <c r="Z306" s="207" t="str">
        <f t="shared" si="63"/>
        <v/>
      </c>
      <c r="AA306" s="107"/>
      <c r="AB306" s="207" t="str">
        <f t="shared" si="64"/>
        <v/>
      </c>
      <c r="AC306"/>
      <c r="AD306" s="71"/>
      <c r="AE306" s="107"/>
      <c r="AF306" s="207" t="str">
        <f t="shared" si="65"/>
        <v/>
      </c>
      <c r="AG306" s="227" t="str">
        <f t="shared" si="66"/>
        <v/>
      </c>
      <c r="AH306" s="107"/>
      <c r="AI306" s="207" t="str">
        <f t="shared" si="67"/>
        <v/>
      </c>
      <c r="AJ306" s="107"/>
      <c r="AK306" s="207" t="str">
        <f t="shared" si="68"/>
        <v/>
      </c>
      <c r="AL306" s="107"/>
      <c r="AM306" s="107"/>
      <c r="AN306" s="207" t="str">
        <f t="shared" si="69"/>
        <v/>
      </c>
      <c r="AO306" s="107"/>
      <c r="AP306" s="207" t="str">
        <f t="shared" si="70"/>
        <v/>
      </c>
      <c r="AQ306" s="107"/>
      <c r="AR306" s="107"/>
      <c r="AS306" s="207" t="str">
        <f t="shared" si="71"/>
        <v/>
      </c>
      <c r="AT306" s="108"/>
      <c r="AU306" s="108"/>
      <c r="AV306" s="108"/>
      <c r="AW306" s="108"/>
      <c r="AX306" s="108"/>
      <c r="AY306" s="108"/>
      <c r="AZ306" s="108"/>
      <c r="BA306" s="108"/>
      <c r="BB306" s="109"/>
      <c r="BC306" s="109"/>
      <c r="BD306" s="109"/>
      <c r="BE306" s="119"/>
      <c r="BF306" s="119"/>
      <c r="BG306" s="119"/>
      <c r="BH306" s="119"/>
    </row>
    <row r="307" spans="1:60" s="76" customFormat="1" collapsed="1" x14ac:dyDescent="0.2">
      <c r="A307" s="124"/>
      <c r="B307" s="207" t="str">
        <f t="shared" si="60"/>
        <v/>
      </c>
      <c r="C307" s="73"/>
      <c r="D307" s="228"/>
      <c r="E307" s="229"/>
      <c r="F307" s="229"/>
      <c r="G307" s="229"/>
      <c r="H307" s="229"/>
      <c r="I307" s="229"/>
      <c r="J307" s="229"/>
      <c r="K307" s="229"/>
      <c r="L307" s="229"/>
      <c r="M307" s="229"/>
      <c r="N307" s="229"/>
      <c r="O307" s="230"/>
      <c r="P307" s="104"/>
      <c r="Q307" s="104"/>
      <c r="R307" s="104"/>
      <c r="S307" s="130" t="str">
        <f t="shared" si="61"/>
        <v/>
      </c>
      <c r="T307" s="104"/>
      <c r="U307" s="231"/>
      <c r="V307" s="232"/>
      <c r="W307" s="207" t="str">
        <f t="shared" si="62"/>
        <v/>
      </c>
      <c r="X307" s="295"/>
      <c r="Y307" s="233"/>
      <c r="Z307" s="207" t="str">
        <f t="shared" si="63"/>
        <v/>
      </c>
      <c r="AA307" s="107"/>
      <c r="AB307" s="207" t="str">
        <f t="shared" si="64"/>
        <v/>
      </c>
      <c r="AC307"/>
      <c r="AD307" s="71"/>
      <c r="AE307" s="107"/>
      <c r="AF307" s="207" t="str">
        <f t="shared" si="65"/>
        <v/>
      </c>
      <c r="AG307" s="227" t="str">
        <f t="shared" si="66"/>
        <v/>
      </c>
      <c r="AH307" s="107"/>
      <c r="AI307" s="207" t="str">
        <f t="shared" si="67"/>
        <v/>
      </c>
      <c r="AJ307" s="107"/>
      <c r="AK307" s="207" t="str">
        <f t="shared" si="68"/>
        <v/>
      </c>
      <c r="AL307" s="107"/>
      <c r="AM307" s="107"/>
      <c r="AN307" s="207" t="str">
        <f t="shared" si="69"/>
        <v/>
      </c>
      <c r="AO307" s="107"/>
      <c r="AP307" s="207" t="str">
        <f t="shared" si="70"/>
        <v/>
      </c>
      <c r="AQ307" s="107"/>
      <c r="AR307" s="107"/>
      <c r="AS307" s="207" t="str">
        <f t="shared" si="71"/>
        <v/>
      </c>
      <c r="AT307" s="108"/>
      <c r="AU307" s="108"/>
      <c r="AV307" s="108"/>
      <c r="AW307" s="108"/>
      <c r="AX307" s="108"/>
      <c r="AY307" s="108"/>
      <c r="AZ307" s="108"/>
      <c r="BA307" s="108"/>
      <c r="BB307" s="109"/>
      <c r="BC307" s="109"/>
      <c r="BD307" s="109"/>
      <c r="BE307" s="119"/>
      <c r="BF307" s="119"/>
      <c r="BG307" s="119"/>
      <c r="BH307" s="119"/>
    </row>
    <row r="308" spans="1:60" s="76" customFormat="1" collapsed="1" x14ac:dyDescent="0.2">
      <c r="A308" s="124"/>
      <c r="B308" s="207" t="str">
        <f t="shared" si="60"/>
        <v/>
      </c>
      <c r="C308" s="73"/>
      <c r="D308" s="228"/>
      <c r="E308" s="229"/>
      <c r="F308" s="229"/>
      <c r="G308" s="229"/>
      <c r="H308" s="229"/>
      <c r="I308" s="229"/>
      <c r="J308" s="229"/>
      <c r="K308" s="229"/>
      <c r="L308" s="229"/>
      <c r="M308" s="229"/>
      <c r="N308" s="229"/>
      <c r="O308" s="230"/>
      <c r="P308" s="104"/>
      <c r="Q308" s="104"/>
      <c r="R308" s="104"/>
      <c r="S308" s="130" t="str">
        <f t="shared" si="61"/>
        <v/>
      </c>
      <c r="T308" s="104"/>
      <c r="U308" s="231"/>
      <c r="V308" s="232"/>
      <c r="W308" s="207" t="str">
        <f t="shared" si="62"/>
        <v/>
      </c>
      <c r="X308" s="295"/>
      <c r="Y308" s="233"/>
      <c r="Z308" s="207" t="str">
        <f t="shared" si="63"/>
        <v/>
      </c>
      <c r="AA308" s="107"/>
      <c r="AB308" s="207" t="str">
        <f t="shared" si="64"/>
        <v/>
      </c>
      <c r="AC308"/>
      <c r="AD308" s="71"/>
      <c r="AE308" s="107"/>
      <c r="AF308" s="207" t="str">
        <f t="shared" si="65"/>
        <v/>
      </c>
      <c r="AG308" s="227" t="str">
        <f t="shared" si="66"/>
        <v/>
      </c>
      <c r="AH308" s="107"/>
      <c r="AI308" s="207" t="str">
        <f t="shared" si="67"/>
        <v/>
      </c>
      <c r="AJ308" s="107"/>
      <c r="AK308" s="207" t="str">
        <f t="shared" si="68"/>
        <v/>
      </c>
      <c r="AL308" s="107"/>
      <c r="AM308" s="107"/>
      <c r="AN308" s="207" t="str">
        <f t="shared" si="69"/>
        <v/>
      </c>
      <c r="AO308" s="107"/>
      <c r="AP308" s="207" t="str">
        <f t="shared" si="70"/>
        <v/>
      </c>
      <c r="AQ308" s="107"/>
      <c r="AR308" s="107"/>
      <c r="AS308" s="207" t="str">
        <f t="shared" si="71"/>
        <v/>
      </c>
      <c r="AT308" s="108"/>
      <c r="AU308" s="108"/>
      <c r="AV308" s="108"/>
      <c r="AW308" s="108"/>
      <c r="AX308" s="108"/>
      <c r="AY308" s="108"/>
      <c r="AZ308" s="108"/>
      <c r="BA308" s="108"/>
      <c r="BB308" s="109"/>
      <c r="BC308" s="109"/>
      <c r="BD308" s="109"/>
      <c r="BE308" s="119"/>
      <c r="BF308" s="119"/>
      <c r="BG308" s="119"/>
      <c r="BH308" s="119"/>
    </row>
    <row r="309" spans="1:60" s="76" customFormat="1" collapsed="1" x14ac:dyDescent="0.2">
      <c r="A309" s="124"/>
      <c r="B309" s="207" t="str">
        <f t="shared" si="60"/>
        <v/>
      </c>
      <c r="C309" s="73"/>
      <c r="D309" s="228"/>
      <c r="E309" s="229"/>
      <c r="F309" s="229"/>
      <c r="G309" s="229"/>
      <c r="H309" s="229"/>
      <c r="I309" s="229"/>
      <c r="J309" s="229"/>
      <c r="K309" s="229"/>
      <c r="L309" s="229"/>
      <c r="M309" s="229"/>
      <c r="N309" s="229"/>
      <c r="O309" s="230"/>
      <c r="P309" s="104"/>
      <c r="Q309" s="104"/>
      <c r="R309" s="104"/>
      <c r="S309" s="130" t="str">
        <f t="shared" si="61"/>
        <v/>
      </c>
      <c r="T309" s="104"/>
      <c r="U309" s="231"/>
      <c r="V309" s="232"/>
      <c r="W309" s="207" t="str">
        <f t="shared" si="62"/>
        <v/>
      </c>
      <c r="X309" s="295"/>
      <c r="Y309" s="233"/>
      <c r="Z309" s="207" t="str">
        <f t="shared" si="63"/>
        <v/>
      </c>
      <c r="AA309" s="107"/>
      <c r="AB309" s="207" t="str">
        <f t="shared" si="64"/>
        <v/>
      </c>
      <c r="AC309"/>
      <c r="AD309" s="71"/>
      <c r="AE309" s="107"/>
      <c r="AF309" s="207" t="str">
        <f t="shared" si="65"/>
        <v/>
      </c>
      <c r="AG309" s="227" t="str">
        <f t="shared" si="66"/>
        <v/>
      </c>
      <c r="AH309" s="107"/>
      <c r="AI309" s="207" t="str">
        <f t="shared" si="67"/>
        <v/>
      </c>
      <c r="AJ309" s="107"/>
      <c r="AK309" s="207" t="str">
        <f t="shared" si="68"/>
        <v/>
      </c>
      <c r="AL309" s="107"/>
      <c r="AM309" s="107"/>
      <c r="AN309" s="207" t="str">
        <f t="shared" si="69"/>
        <v/>
      </c>
      <c r="AO309" s="107"/>
      <c r="AP309" s="207" t="str">
        <f t="shared" si="70"/>
        <v/>
      </c>
      <c r="AQ309" s="107"/>
      <c r="AR309" s="107"/>
      <c r="AS309" s="207" t="str">
        <f t="shared" si="71"/>
        <v/>
      </c>
      <c r="AT309" s="108"/>
      <c r="AU309" s="108"/>
      <c r="AV309" s="108"/>
      <c r="AW309" s="108"/>
      <c r="AX309" s="108"/>
      <c r="AY309" s="108"/>
      <c r="AZ309" s="108"/>
      <c r="BA309" s="108"/>
      <c r="BB309" s="109"/>
      <c r="BC309" s="109"/>
      <c r="BD309" s="109"/>
      <c r="BE309" s="119"/>
      <c r="BF309" s="119"/>
      <c r="BG309" s="119"/>
      <c r="BH309" s="119"/>
    </row>
    <row r="310" spans="1:60" s="76" customFormat="1" collapsed="1" x14ac:dyDescent="0.2">
      <c r="A310" s="124"/>
      <c r="B310" s="207" t="str">
        <f t="shared" si="60"/>
        <v/>
      </c>
      <c r="C310" s="73"/>
      <c r="D310" s="228"/>
      <c r="E310" s="229"/>
      <c r="F310" s="229"/>
      <c r="G310" s="229"/>
      <c r="H310" s="229"/>
      <c r="I310" s="229"/>
      <c r="J310" s="229"/>
      <c r="K310" s="229"/>
      <c r="L310" s="229"/>
      <c r="M310" s="229"/>
      <c r="N310" s="229"/>
      <c r="O310" s="230"/>
      <c r="P310" s="104"/>
      <c r="Q310" s="104"/>
      <c r="R310" s="104"/>
      <c r="S310" s="130" t="str">
        <f t="shared" si="61"/>
        <v/>
      </c>
      <c r="T310" s="104"/>
      <c r="U310" s="231"/>
      <c r="V310" s="232"/>
      <c r="W310" s="207" t="str">
        <f t="shared" si="62"/>
        <v/>
      </c>
      <c r="X310" s="295"/>
      <c r="Y310" s="233"/>
      <c r="Z310" s="207" t="str">
        <f t="shared" si="63"/>
        <v/>
      </c>
      <c r="AA310" s="107"/>
      <c r="AB310" s="207" t="str">
        <f t="shared" si="64"/>
        <v/>
      </c>
      <c r="AC310"/>
      <c r="AD310" s="71"/>
      <c r="AE310" s="107"/>
      <c r="AF310" s="207" t="str">
        <f t="shared" si="65"/>
        <v/>
      </c>
      <c r="AG310" s="227" t="str">
        <f t="shared" si="66"/>
        <v/>
      </c>
      <c r="AH310" s="107"/>
      <c r="AI310" s="207" t="str">
        <f t="shared" si="67"/>
        <v/>
      </c>
      <c r="AJ310" s="107"/>
      <c r="AK310" s="207" t="str">
        <f t="shared" si="68"/>
        <v/>
      </c>
      <c r="AL310" s="107"/>
      <c r="AM310" s="107"/>
      <c r="AN310" s="207" t="str">
        <f t="shared" si="69"/>
        <v/>
      </c>
      <c r="AO310" s="107"/>
      <c r="AP310" s="207" t="str">
        <f t="shared" si="70"/>
        <v/>
      </c>
      <c r="AQ310" s="107"/>
      <c r="AR310" s="107"/>
      <c r="AS310" s="207" t="str">
        <f t="shared" si="71"/>
        <v/>
      </c>
      <c r="AT310" s="108"/>
      <c r="AU310" s="108"/>
      <c r="AV310" s="108"/>
      <c r="AW310" s="108"/>
      <c r="AX310" s="108"/>
      <c r="AY310" s="108"/>
      <c r="AZ310" s="108"/>
      <c r="BA310" s="108"/>
      <c r="BB310" s="109"/>
      <c r="BC310" s="109"/>
      <c r="BD310" s="109"/>
      <c r="BE310" s="119"/>
      <c r="BF310" s="119"/>
      <c r="BG310" s="119"/>
      <c r="BH310" s="119"/>
    </row>
    <row r="311" spans="1:60" s="76" customFormat="1" collapsed="1" x14ac:dyDescent="0.2">
      <c r="A311" s="124"/>
      <c r="B311" s="207" t="str">
        <f t="shared" si="60"/>
        <v/>
      </c>
      <c r="C311" s="73"/>
      <c r="D311" s="228"/>
      <c r="E311" s="229"/>
      <c r="F311" s="229"/>
      <c r="G311" s="229"/>
      <c r="H311" s="229"/>
      <c r="I311" s="229"/>
      <c r="J311" s="229"/>
      <c r="K311" s="229"/>
      <c r="L311" s="229"/>
      <c r="M311" s="229"/>
      <c r="N311" s="229"/>
      <c r="O311" s="230"/>
      <c r="P311" s="104"/>
      <c r="Q311" s="104"/>
      <c r="R311" s="104"/>
      <c r="S311" s="130" t="str">
        <f t="shared" si="61"/>
        <v/>
      </c>
      <c r="T311" s="104"/>
      <c r="U311" s="231"/>
      <c r="V311" s="232"/>
      <c r="W311" s="207" t="str">
        <f t="shared" si="62"/>
        <v/>
      </c>
      <c r="X311" s="295"/>
      <c r="Y311" s="233"/>
      <c r="Z311" s="207" t="str">
        <f t="shared" si="63"/>
        <v/>
      </c>
      <c r="AA311" s="107"/>
      <c r="AB311" s="207" t="str">
        <f t="shared" si="64"/>
        <v/>
      </c>
      <c r="AC311"/>
      <c r="AD311" s="71"/>
      <c r="AE311" s="107"/>
      <c r="AF311" s="207" t="str">
        <f t="shared" si="65"/>
        <v/>
      </c>
      <c r="AG311" s="227" t="str">
        <f t="shared" si="66"/>
        <v/>
      </c>
      <c r="AH311" s="107"/>
      <c r="AI311" s="207" t="str">
        <f t="shared" si="67"/>
        <v/>
      </c>
      <c r="AJ311" s="107"/>
      <c r="AK311" s="207" t="str">
        <f t="shared" si="68"/>
        <v/>
      </c>
      <c r="AL311" s="107"/>
      <c r="AM311" s="107"/>
      <c r="AN311" s="207" t="str">
        <f t="shared" si="69"/>
        <v/>
      </c>
      <c r="AO311" s="107"/>
      <c r="AP311" s="207" t="str">
        <f t="shared" si="70"/>
        <v/>
      </c>
      <c r="AQ311" s="107"/>
      <c r="AR311" s="107"/>
      <c r="AS311" s="207" t="str">
        <f t="shared" si="71"/>
        <v/>
      </c>
      <c r="AT311" s="108"/>
      <c r="AU311" s="108"/>
      <c r="AV311" s="108"/>
      <c r="AW311" s="108"/>
      <c r="AX311" s="108"/>
      <c r="AY311" s="108"/>
      <c r="AZ311" s="108"/>
      <c r="BA311" s="108"/>
      <c r="BB311" s="109"/>
      <c r="BC311" s="109"/>
      <c r="BD311" s="109"/>
      <c r="BE311" s="119"/>
      <c r="BF311" s="119"/>
      <c r="BG311" s="119"/>
      <c r="BH311" s="119"/>
    </row>
    <row r="312" spans="1:60" s="76" customFormat="1" collapsed="1" x14ac:dyDescent="0.2">
      <c r="A312" s="124"/>
      <c r="B312" s="207" t="str">
        <f t="shared" si="60"/>
        <v/>
      </c>
      <c r="C312" s="73"/>
      <c r="D312" s="228"/>
      <c r="E312" s="229"/>
      <c r="F312" s="229"/>
      <c r="G312" s="229"/>
      <c r="H312" s="229"/>
      <c r="I312" s="229"/>
      <c r="J312" s="229"/>
      <c r="K312" s="229"/>
      <c r="L312" s="229"/>
      <c r="M312" s="229"/>
      <c r="N312" s="229"/>
      <c r="O312" s="230"/>
      <c r="P312" s="104"/>
      <c r="Q312" s="104"/>
      <c r="R312" s="104"/>
      <c r="S312" s="130" t="str">
        <f t="shared" si="61"/>
        <v/>
      </c>
      <c r="T312" s="104"/>
      <c r="U312" s="231"/>
      <c r="V312" s="232"/>
      <c r="W312" s="207" t="str">
        <f t="shared" si="62"/>
        <v/>
      </c>
      <c r="X312" s="295"/>
      <c r="Y312" s="233"/>
      <c r="Z312" s="207" t="str">
        <f t="shared" si="63"/>
        <v/>
      </c>
      <c r="AA312" s="107"/>
      <c r="AB312" s="207" t="str">
        <f t="shared" si="64"/>
        <v/>
      </c>
      <c r="AC312"/>
      <c r="AD312" s="71"/>
      <c r="AE312" s="107"/>
      <c r="AF312" s="207" t="str">
        <f t="shared" si="65"/>
        <v/>
      </c>
      <c r="AG312" s="227" t="str">
        <f t="shared" si="66"/>
        <v/>
      </c>
      <c r="AH312" s="107"/>
      <c r="AI312" s="207" t="str">
        <f t="shared" si="67"/>
        <v/>
      </c>
      <c r="AJ312" s="107"/>
      <c r="AK312" s="207" t="str">
        <f t="shared" si="68"/>
        <v/>
      </c>
      <c r="AL312" s="107"/>
      <c r="AM312" s="107"/>
      <c r="AN312" s="207" t="str">
        <f t="shared" si="69"/>
        <v/>
      </c>
      <c r="AO312" s="107"/>
      <c r="AP312" s="207" t="str">
        <f t="shared" si="70"/>
        <v/>
      </c>
      <c r="AQ312" s="107"/>
      <c r="AR312" s="107"/>
      <c r="AS312" s="207" t="str">
        <f t="shared" si="71"/>
        <v/>
      </c>
      <c r="AT312" s="108"/>
      <c r="AU312" s="108"/>
      <c r="AV312" s="108"/>
      <c r="AW312" s="108"/>
      <c r="AX312" s="108"/>
      <c r="AY312" s="108"/>
      <c r="AZ312" s="108"/>
      <c r="BA312" s="108"/>
      <c r="BB312" s="109"/>
      <c r="BC312" s="109"/>
      <c r="BD312" s="109"/>
      <c r="BE312" s="119"/>
      <c r="BF312" s="119"/>
      <c r="BG312" s="119"/>
      <c r="BH312" s="119"/>
    </row>
    <row r="313" spans="1:60" s="76" customFormat="1" collapsed="1" x14ac:dyDescent="0.2">
      <c r="A313" s="124"/>
      <c r="B313" s="207" t="str">
        <f t="shared" si="60"/>
        <v/>
      </c>
      <c r="C313" s="73"/>
      <c r="D313" s="228"/>
      <c r="E313" s="229"/>
      <c r="F313" s="229"/>
      <c r="G313" s="229"/>
      <c r="H313" s="229"/>
      <c r="I313" s="229"/>
      <c r="J313" s="229"/>
      <c r="K313" s="229"/>
      <c r="L313" s="229"/>
      <c r="M313" s="229"/>
      <c r="N313" s="229"/>
      <c r="O313" s="230"/>
      <c r="P313" s="104"/>
      <c r="Q313" s="104"/>
      <c r="R313" s="104"/>
      <c r="S313" s="130" t="str">
        <f t="shared" si="61"/>
        <v/>
      </c>
      <c r="T313" s="104"/>
      <c r="U313" s="231"/>
      <c r="V313" s="232"/>
      <c r="W313" s="207" t="str">
        <f t="shared" si="62"/>
        <v/>
      </c>
      <c r="X313" s="295"/>
      <c r="Y313" s="233"/>
      <c r="Z313" s="207" t="str">
        <f t="shared" si="63"/>
        <v/>
      </c>
      <c r="AA313" s="107"/>
      <c r="AB313" s="207" t="str">
        <f t="shared" si="64"/>
        <v/>
      </c>
      <c r="AC313"/>
      <c r="AD313" s="71"/>
      <c r="AE313" s="107"/>
      <c r="AF313" s="207" t="str">
        <f t="shared" si="65"/>
        <v/>
      </c>
      <c r="AG313" s="227" t="str">
        <f t="shared" si="66"/>
        <v/>
      </c>
      <c r="AH313" s="107"/>
      <c r="AI313" s="207" t="str">
        <f t="shared" si="67"/>
        <v/>
      </c>
      <c r="AJ313" s="107"/>
      <c r="AK313" s="207" t="str">
        <f t="shared" si="68"/>
        <v/>
      </c>
      <c r="AL313" s="107"/>
      <c r="AM313" s="107"/>
      <c r="AN313" s="207" t="str">
        <f t="shared" si="69"/>
        <v/>
      </c>
      <c r="AO313" s="107"/>
      <c r="AP313" s="207" t="str">
        <f t="shared" si="70"/>
        <v/>
      </c>
      <c r="AQ313" s="107"/>
      <c r="AR313" s="107"/>
      <c r="AS313" s="207" t="str">
        <f t="shared" si="71"/>
        <v/>
      </c>
      <c r="AT313" s="108"/>
      <c r="AU313" s="108"/>
      <c r="AV313" s="108"/>
      <c r="AW313" s="108"/>
      <c r="AX313" s="108"/>
      <c r="AY313" s="108"/>
      <c r="AZ313" s="108"/>
      <c r="BA313" s="108"/>
      <c r="BB313" s="109"/>
      <c r="BC313" s="109"/>
      <c r="BD313" s="109"/>
      <c r="BE313" s="119"/>
      <c r="BF313" s="119"/>
      <c r="BG313" s="119"/>
      <c r="BH313" s="119"/>
    </row>
    <row r="314" spans="1:60" s="76" customFormat="1" collapsed="1" x14ac:dyDescent="0.2">
      <c r="A314" s="124"/>
      <c r="B314" s="207" t="str">
        <f t="shared" si="60"/>
        <v/>
      </c>
      <c r="C314" s="73"/>
      <c r="D314" s="228"/>
      <c r="E314" s="229"/>
      <c r="F314" s="229"/>
      <c r="G314" s="229"/>
      <c r="H314" s="229"/>
      <c r="I314" s="229"/>
      <c r="J314" s="229"/>
      <c r="K314" s="229"/>
      <c r="L314" s="229"/>
      <c r="M314" s="229"/>
      <c r="N314" s="229"/>
      <c r="O314" s="230"/>
      <c r="P314" s="104"/>
      <c r="Q314" s="104"/>
      <c r="R314" s="104"/>
      <c r="S314" s="130" t="str">
        <f t="shared" si="61"/>
        <v/>
      </c>
      <c r="T314" s="104"/>
      <c r="U314" s="231"/>
      <c r="V314" s="232"/>
      <c r="W314" s="207" t="str">
        <f t="shared" si="62"/>
        <v/>
      </c>
      <c r="X314" s="295"/>
      <c r="Y314" s="233"/>
      <c r="Z314" s="207" t="str">
        <f t="shared" si="63"/>
        <v/>
      </c>
      <c r="AA314" s="107"/>
      <c r="AB314" s="207" t="str">
        <f t="shared" si="64"/>
        <v/>
      </c>
      <c r="AC314"/>
      <c r="AD314" s="71"/>
      <c r="AE314" s="107"/>
      <c r="AF314" s="207" t="str">
        <f t="shared" si="65"/>
        <v/>
      </c>
      <c r="AG314" s="227" t="str">
        <f t="shared" si="66"/>
        <v/>
      </c>
      <c r="AH314" s="107"/>
      <c r="AI314" s="207" t="str">
        <f t="shared" si="67"/>
        <v/>
      </c>
      <c r="AJ314" s="107"/>
      <c r="AK314" s="207" t="str">
        <f t="shared" si="68"/>
        <v/>
      </c>
      <c r="AL314" s="107"/>
      <c r="AM314" s="107"/>
      <c r="AN314" s="207" t="str">
        <f t="shared" si="69"/>
        <v/>
      </c>
      <c r="AO314" s="107"/>
      <c r="AP314" s="207" t="str">
        <f t="shared" si="70"/>
        <v/>
      </c>
      <c r="AQ314" s="107"/>
      <c r="AR314" s="107"/>
      <c r="AS314" s="207" t="str">
        <f t="shared" si="71"/>
        <v/>
      </c>
      <c r="AT314" s="108"/>
      <c r="AU314" s="108"/>
      <c r="AV314" s="108"/>
      <c r="AW314" s="108"/>
      <c r="AX314" s="108"/>
      <c r="AY314" s="108"/>
      <c r="AZ314" s="108"/>
      <c r="BA314" s="108"/>
      <c r="BB314" s="109"/>
      <c r="BC314" s="109"/>
      <c r="BD314" s="109"/>
      <c r="BE314" s="119"/>
      <c r="BF314" s="119"/>
      <c r="BG314" s="119"/>
      <c r="BH314" s="119"/>
    </row>
    <row r="315" spans="1:60" s="76" customFormat="1" collapsed="1" x14ac:dyDescent="0.2">
      <c r="A315" s="124"/>
      <c r="B315" s="207" t="str">
        <f t="shared" si="60"/>
        <v/>
      </c>
      <c r="C315" s="73"/>
      <c r="D315" s="228"/>
      <c r="E315" s="229"/>
      <c r="F315" s="229"/>
      <c r="G315" s="229"/>
      <c r="H315" s="229"/>
      <c r="I315" s="229"/>
      <c r="J315" s="229"/>
      <c r="K315" s="229"/>
      <c r="L315" s="229"/>
      <c r="M315" s="229"/>
      <c r="N315" s="229"/>
      <c r="O315" s="230"/>
      <c r="P315" s="104"/>
      <c r="Q315" s="104"/>
      <c r="R315" s="104"/>
      <c r="S315" s="130" t="str">
        <f t="shared" si="61"/>
        <v/>
      </c>
      <c r="T315" s="104"/>
      <c r="U315" s="231"/>
      <c r="V315" s="232"/>
      <c r="W315" s="207" t="str">
        <f t="shared" si="62"/>
        <v/>
      </c>
      <c r="X315" s="295"/>
      <c r="Y315" s="233"/>
      <c r="Z315" s="207" t="str">
        <f t="shared" si="63"/>
        <v/>
      </c>
      <c r="AA315" s="107"/>
      <c r="AB315" s="207" t="str">
        <f t="shared" si="64"/>
        <v/>
      </c>
      <c r="AC315"/>
      <c r="AD315" s="71"/>
      <c r="AE315" s="107"/>
      <c r="AF315" s="207" t="str">
        <f t="shared" si="65"/>
        <v/>
      </c>
      <c r="AG315" s="227" t="str">
        <f t="shared" si="66"/>
        <v/>
      </c>
      <c r="AH315" s="107"/>
      <c r="AI315" s="207" t="str">
        <f t="shared" si="67"/>
        <v/>
      </c>
      <c r="AJ315" s="107"/>
      <c r="AK315" s="207" t="str">
        <f t="shared" si="68"/>
        <v/>
      </c>
      <c r="AL315" s="107"/>
      <c r="AM315" s="107"/>
      <c r="AN315" s="207" t="str">
        <f t="shared" si="69"/>
        <v/>
      </c>
      <c r="AO315" s="107"/>
      <c r="AP315" s="207" t="str">
        <f t="shared" si="70"/>
        <v/>
      </c>
      <c r="AQ315" s="107"/>
      <c r="AR315" s="107"/>
      <c r="AS315" s="207" t="str">
        <f t="shared" si="71"/>
        <v/>
      </c>
      <c r="AT315" s="108"/>
      <c r="AU315" s="108"/>
      <c r="AV315" s="108"/>
      <c r="AW315" s="108"/>
      <c r="AX315" s="108"/>
      <c r="AY315" s="108"/>
      <c r="AZ315" s="108"/>
      <c r="BA315" s="108"/>
      <c r="BB315" s="109"/>
      <c r="BC315" s="109"/>
      <c r="BD315" s="109"/>
      <c r="BE315" s="119"/>
      <c r="BF315" s="119"/>
      <c r="BG315" s="119"/>
      <c r="BH315" s="119"/>
    </row>
    <row r="316" spans="1:60" s="76" customFormat="1" collapsed="1" x14ac:dyDescent="0.2">
      <c r="A316" s="124"/>
      <c r="B316" s="207" t="str">
        <f t="shared" si="60"/>
        <v/>
      </c>
      <c r="C316" s="73"/>
      <c r="D316" s="228"/>
      <c r="E316" s="229"/>
      <c r="F316" s="229"/>
      <c r="G316" s="229"/>
      <c r="H316" s="229"/>
      <c r="I316" s="229"/>
      <c r="J316" s="229"/>
      <c r="K316" s="229"/>
      <c r="L316" s="229"/>
      <c r="M316" s="229"/>
      <c r="N316" s="229"/>
      <c r="O316" s="230"/>
      <c r="P316" s="104"/>
      <c r="Q316" s="104"/>
      <c r="R316" s="104"/>
      <c r="S316" s="130" t="str">
        <f t="shared" si="61"/>
        <v/>
      </c>
      <c r="T316" s="104"/>
      <c r="U316" s="231"/>
      <c r="V316" s="232"/>
      <c r="W316" s="207" t="str">
        <f t="shared" si="62"/>
        <v/>
      </c>
      <c r="X316" s="295"/>
      <c r="Y316" s="233"/>
      <c r="Z316" s="207" t="str">
        <f t="shared" si="63"/>
        <v/>
      </c>
      <c r="AA316" s="107"/>
      <c r="AB316" s="207" t="str">
        <f t="shared" si="64"/>
        <v/>
      </c>
      <c r="AC316"/>
      <c r="AD316" s="71"/>
      <c r="AE316" s="107"/>
      <c r="AF316" s="207" t="str">
        <f t="shared" si="65"/>
        <v/>
      </c>
      <c r="AG316" s="227" t="str">
        <f t="shared" si="66"/>
        <v/>
      </c>
      <c r="AH316" s="107"/>
      <c r="AI316" s="207" t="str">
        <f t="shared" si="67"/>
        <v/>
      </c>
      <c r="AJ316" s="107"/>
      <c r="AK316" s="207" t="str">
        <f t="shared" si="68"/>
        <v/>
      </c>
      <c r="AL316" s="107"/>
      <c r="AM316" s="107"/>
      <c r="AN316" s="207" t="str">
        <f t="shared" si="69"/>
        <v/>
      </c>
      <c r="AO316" s="107"/>
      <c r="AP316" s="207" t="str">
        <f t="shared" si="70"/>
        <v/>
      </c>
      <c r="AQ316" s="107"/>
      <c r="AR316" s="107"/>
      <c r="AS316" s="207" t="str">
        <f t="shared" si="71"/>
        <v/>
      </c>
      <c r="AT316" s="108"/>
      <c r="AU316" s="108"/>
      <c r="AV316" s="108"/>
      <c r="AW316" s="108"/>
      <c r="AX316" s="108"/>
      <c r="AY316" s="108"/>
      <c r="AZ316" s="108"/>
      <c r="BA316" s="108"/>
      <c r="BB316" s="109"/>
      <c r="BC316" s="109"/>
      <c r="BD316" s="109"/>
      <c r="BE316" s="119"/>
      <c r="BF316" s="119"/>
      <c r="BG316" s="119"/>
      <c r="BH316" s="119"/>
    </row>
    <row r="317" spans="1:60" s="76" customFormat="1" collapsed="1" x14ac:dyDescent="0.2">
      <c r="A317" s="124"/>
      <c r="B317" s="207" t="str">
        <f t="shared" si="60"/>
        <v/>
      </c>
      <c r="C317" s="73"/>
      <c r="D317" s="228"/>
      <c r="E317" s="229"/>
      <c r="F317" s="229"/>
      <c r="G317" s="229"/>
      <c r="H317" s="229"/>
      <c r="I317" s="229"/>
      <c r="J317" s="229"/>
      <c r="K317" s="229"/>
      <c r="L317" s="229"/>
      <c r="M317" s="229"/>
      <c r="N317" s="229"/>
      <c r="O317" s="230"/>
      <c r="P317" s="104"/>
      <c r="Q317" s="104"/>
      <c r="R317" s="104"/>
      <c r="S317" s="130" t="str">
        <f t="shared" si="61"/>
        <v/>
      </c>
      <c r="T317" s="104"/>
      <c r="U317" s="231"/>
      <c r="V317" s="232"/>
      <c r="W317" s="207" t="str">
        <f t="shared" si="62"/>
        <v/>
      </c>
      <c r="X317" s="295"/>
      <c r="Y317" s="233"/>
      <c r="Z317" s="207" t="str">
        <f t="shared" si="63"/>
        <v/>
      </c>
      <c r="AA317" s="107"/>
      <c r="AB317" s="207" t="str">
        <f t="shared" si="64"/>
        <v/>
      </c>
      <c r="AC317"/>
      <c r="AD317" s="71"/>
      <c r="AE317" s="107"/>
      <c r="AF317" s="207" t="str">
        <f t="shared" si="65"/>
        <v/>
      </c>
      <c r="AG317" s="227" t="str">
        <f t="shared" si="66"/>
        <v/>
      </c>
      <c r="AH317" s="107"/>
      <c r="AI317" s="207" t="str">
        <f t="shared" si="67"/>
        <v/>
      </c>
      <c r="AJ317" s="107"/>
      <c r="AK317" s="207" t="str">
        <f t="shared" si="68"/>
        <v/>
      </c>
      <c r="AL317" s="107"/>
      <c r="AM317" s="107"/>
      <c r="AN317" s="207" t="str">
        <f t="shared" si="69"/>
        <v/>
      </c>
      <c r="AO317" s="107"/>
      <c r="AP317" s="207" t="str">
        <f t="shared" si="70"/>
        <v/>
      </c>
      <c r="AQ317" s="107"/>
      <c r="AR317" s="107"/>
      <c r="AS317" s="207" t="str">
        <f t="shared" si="71"/>
        <v/>
      </c>
      <c r="AT317" s="108"/>
      <c r="AU317" s="108"/>
      <c r="AV317" s="108"/>
      <c r="AW317" s="108"/>
      <c r="AX317" s="108"/>
      <c r="AY317" s="108"/>
      <c r="AZ317" s="108"/>
      <c r="BA317" s="108"/>
      <c r="BB317" s="109"/>
      <c r="BC317" s="109"/>
      <c r="BD317" s="109"/>
      <c r="BE317" s="119"/>
      <c r="BF317" s="119"/>
      <c r="BG317" s="119"/>
      <c r="BH317" s="119"/>
    </row>
    <row r="318" spans="1:60" s="76" customFormat="1" collapsed="1" x14ac:dyDescent="0.2">
      <c r="A318" s="124"/>
      <c r="B318" s="207" t="str">
        <f t="shared" si="60"/>
        <v/>
      </c>
      <c r="C318" s="73"/>
      <c r="D318" s="228"/>
      <c r="E318" s="229"/>
      <c r="F318" s="229"/>
      <c r="G318" s="229"/>
      <c r="H318" s="229"/>
      <c r="I318" s="229"/>
      <c r="J318" s="229"/>
      <c r="K318" s="229"/>
      <c r="L318" s="229"/>
      <c r="M318" s="229"/>
      <c r="N318" s="229"/>
      <c r="O318" s="230"/>
      <c r="P318" s="104"/>
      <c r="Q318" s="104"/>
      <c r="R318" s="104"/>
      <c r="S318" s="130" t="str">
        <f t="shared" si="61"/>
        <v/>
      </c>
      <c r="T318" s="104"/>
      <c r="U318" s="231"/>
      <c r="V318" s="232"/>
      <c r="W318" s="207" t="str">
        <f t="shared" si="62"/>
        <v/>
      </c>
      <c r="X318" s="295"/>
      <c r="Y318" s="233"/>
      <c r="Z318" s="207" t="str">
        <f t="shared" si="63"/>
        <v/>
      </c>
      <c r="AA318" s="107"/>
      <c r="AB318" s="207" t="str">
        <f t="shared" si="64"/>
        <v/>
      </c>
      <c r="AC318"/>
      <c r="AD318" s="71"/>
      <c r="AE318" s="107"/>
      <c r="AF318" s="207" t="str">
        <f t="shared" si="65"/>
        <v/>
      </c>
      <c r="AG318" s="227" t="str">
        <f t="shared" si="66"/>
        <v/>
      </c>
      <c r="AH318" s="107"/>
      <c r="AI318" s="207" t="str">
        <f t="shared" si="67"/>
        <v/>
      </c>
      <c r="AJ318" s="107"/>
      <c r="AK318" s="207" t="str">
        <f t="shared" si="68"/>
        <v/>
      </c>
      <c r="AL318" s="107"/>
      <c r="AM318" s="107"/>
      <c r="AN318" s="207" t="str">
        <f t="shared" si="69"/>
        <v/>
      </c>
      <c r="AO318" s="107"/>
      <c r="AP318" s="207" t="str">
        <f t="shared" si="70"/>
        <v/>
      </c>
      <c r="AQ318" s="107"/>
      <c r="AR318" s="107"/>
      <c r="AS318" s="207" t="str">
        <f t="shared" si="71"/>
        <v/>
      </c>
      <c r="AT318" s="108"/>
      <c r="AU318" s="108"/>
      <c r="AV318" s="108"/>
      <c r="AW318" s="108"/>
      <c r="AX318" s="108"/>
      <c r="AY318" s="108"/>
      <c r="AZ318" s="108"/>
      <c r="BA318" s="108"/>
      <c r="BB318" s="109"/>
      <c r="BC318" s="109"/>
      <c r="BD318" s="109"/>
      <c r="BE318" s="119"/>
      <c r="BF318" s="119"/>
      <c r="BG318" s="119"/>
      <c r="BH318" s="119"/>
    </row>
    <row r="319" spans="1:60" s="76" customFormat="1" collapsed="1" x14ac:dyDescent="0.2">
      <c r="A319" s="124"/>
      <c r="B319" s="207" t="str">
        <f t="shared" si="60"/>
        <v/>
      </c>
      <c r="C319" s="73"/>
      <c r="D319" s="228"/>
      <c r="E319" s="229"/>
      <c r="F319" s="229"/>
      <c r="G319" s="229"/>
      <c r="H319" s="229"/>
      <c r="I319" s="229"/>
      <c r="J319" s="229"/>
      <c r="K319" s="229"/>
      <c r="L319" s="229"/>
      <c r="M319" s="229"/>
      <c r="N319" s="229"/>
      <c r="O319" s="230"/>
      <c r="P319" s="104"/>
      <c r="Q319" s="104"/>
      <c r="R319" s="104"/>
      <c r="S319" s="130" t="str">
        <f t="shared" si="61"/>
        <v/>
      </c>
      <c r="T319" s="104"/>
      <c r="U319" s="231"/>
      <c r="V319" s="232"/>
      <c r="W319" s="207" t="str">
        <f t="shared" si="62"/>
        <v/>
      </c>
      <c r="X319" s="295"/>
      <c r="Y319" s="233"/>
      <c r="Z319" s="207" t="str">
        <f t="shared" si="63"/>
        <v/>
      </c>
      <c r="AA319" s="107"/>
      <c r="AB319" s="207" t="str">
        <f t="shared" si="64"/>
        <v/>
      </c>
      <c r="AC319"/>
      <c r="AD319" s="71"/>
      <c r="AE319" s="107"/>
      <c r="AF319" s="207" t="str">
        <f t="shared" si="65"/>
        <v/>
      </c>
      <c r="AG319" s="227" t="str">
        <f t="shared" si="66"/>
        <v/>
      </c>
      <c r="AH319" s="107"/>
      <c r="AI319" s="207" t="str">
        <f t="shared" si="67"/>
        <v/>
      </c>
      <c r="AJ319" s="107"/>
      <c r="AK319" s="207" t="str">
        <f t="shared" si="68"/>
        <v/>
      </c>
      <c r="AL319" s="107"/>
      <c r="AM319" s="107"/>
      <c r="AN319" s="207" t="str">
        <f t="shared" si="69"/>
        <v/>
      </c>
      <c r="AO319" s="107"/>
      <c r="AP319" s="207" t="str">
        <f t="shared" si="70"/>
        <v/>
      </c>
      <c r="AQ319" s="107"/>
      <c r="AR319" s="107"/>
      <c r="AS319" s="207" t="str">
        <f t="shared" si="71"/>
        <v/>
      </c>
      <c r="AT319" s="108"/>
      <c r="AU319" s="108"/>
      <c r="AV319" s="108"/>
      <c r="AW319" s="108"/>
      <c r="AX319" s="108"/>
      <c r="AY319" s="108"/>
      <c r="AZ319" s="108"/>
      <c r="BA319" s="108"/>
      <c r="BB319" s="109"/>
      <c r="BC319" s="109"/>
      <c r="BD319" s="109"/>
      <c r="BE319" s="119"/>
      <c r="BF319" s="119"/>
      <c r="BG319" s="119"/>
      <c r="BH319" s="119"/>
    </row>
    <row r="320" spans="1:60" s="76" customFormat="1" collapsed="1" x14ac:dyDescent="0.2">
      <c r="A320" s="124"/>
      <c r="B320" s="207" t="str">
        <f t="shared" si="60"/>
        <v/>
      </c>
      <c r="C320" s="73"/>
      <c r="D320" s="228"/>
      <c r="E320" s="229"/>
      <c r="F320" s="229"/>
      <c r="G320" s="229"/>
      <c r="H320" s="229"/>
      <c r="I320" s="229"/>
      <c r="J320" s="229"/>
      <c r="K320" s="229"/>
      <c r="L320" s="229"/>
      <c r="M320" s="229"/>
      <c r="N320" s="229"/>
      <c r="O320" s="230"/>
      <c r="P320" s="104"/>
      <c r="Q320" s="104"/>
      <c r="R320" s="104"/>
      <c r="S320" s="130" t="str">
        <f t="shared" si="61"/>
        <v/>
      </c>
      <c r="T320" s="104"/>
      <c r="U320" s="231"/>
      <c r="V320" s="232"/>
      <c r="W320" s="207" t="str">
        <f t="shared" si="62"/>
        <v/>
      </c>
      <c r="X320" s="295"/>
      <c r="Y320" s="233"/>
      <c r="Z320" s="207" t="str">
        <f t="shared" si="63"/>
        <v/>
      </c>
      <c r="AA320" s="107"/>
      <c r="AB320" s="207" t="str">
        <f t="shared" si="64"/>
        <v/>
      </c>
      <c r="AC320"/>
      <c r="AD320" s="71"/>
      <c r="AE320" s="107"/>
      <c r="AF320" s="207" t="str">
        <f t="shared" si="65"/>
        <v/>
      </c>
      <c r="AG320" s="227" t="str">
        <f t="shared" si="66"/>
        <v/>
      </c>
      <c r="AH320" s="107"/>
      <c r="AI320" s="207" t="str">
        <f t="shared" si="67"/>
        <v/>
      </c>
      <c r="AJ320" s="107"/>
      <c r="AK320" s="207" t="str">
        <f t="shared" si="68"/>
        <v/>
      </c>
      <c r="AL320" s="107"/>
      <c r="AM320" s="107"/>
      <c r="AN320" s="207" t="str">
        <f t="shared" si="69"/>
        <v/>
      </c>
      <c r="AO320" s="107"/>
      <c r="AP320" s="207" t="str">
        <f t="shared" si="70"/>
        <v/>
      </c>
      <c r="AQ320" s="107"/>
      <c r="AR320" s="107"/>
      <c r="AS320" s="207" t="str">
        <f t="shared" si="71"/>
        <v/>
      </c>
      <c r="AT320" s="108"/>
      <c r="AU320" s="108"/>
      <c r="AV320" s="108"/>
      <c r="AW320" s="108"/>
      <c r="AX320" s="108"/>
      <c r="AY320" s="108"/>
      <c r="AZ320" s="108"/>
      <c r="BA320" s="108"/>
      <c r="BB320" s="109"/>
      <c r="BC320" s="109"/>
      <c r="BD320" s="109"/>
      <c r="BE320" s="119"/>
      <c r="BF320" s="119"/>
      <c r="BG320" s="119"/>
      <c r="BH320" s="119"/>
    </row>
    <row r="321" spans="1:60" s="76" customFormat="1" collapsed="1" x14ac:dyDescent="0.2">
      <c r="A321" s="124"/>
      <c r="B321" s="207" t="str">
        <f t="shared" si="60"/>
        <v/>
      </c>
      <c r="C321" s="73"/>
      <c r="D321" s="228"/>
      <c r="E321" s="229"/>
      <c r="F321" s="229"/>
      <c r="G321" s="229"/>
      <c r="H321" s="229"/>
      <c r="I321" s="229"/>
      <c r="J321" s="229"/>
      <c r="K321" s="229"/>
      <c r="L321" s="229"/>
      <c r="M321" s="229"/>
      <c r="N321" s="229"/>
      <c r="O321" s="230"/>
      <c r="P321" s="104"/>
      <c r="Q321" s="104"/>
      <c r="R321" s="104"/>
      <c r="S321" s="130" t="str">
        <f t="shared" si="61"/>
        <v/>
      </c>
      <c r="T321" s="104"/>
      <c r="U321" s="231"/>
      <c r="V321" s="232"/>
      <c r="W321" s="207" t="str">
        <f t="shared" si="62"/>
        <v/>
      </c>
      <c r="X321" s="295"/>
      <c r="Y321" s="233"/>
      <c r="Z321" s="207" t="str">
        <f t="shared" si="63"/>
        <v/>
      </c>
      <c r="AA321" s="107"/>
      <c r="AB321" s="207" t="str">
        <f t="shared" si="64"/>
        <v/>
      </c>
      <c r="AC321"/>
      <c r="AD321" s="71"/>
      <c r="AE321" s="107"/>
      <c r="AF321" s="207" t="str">
        <f t="shared" si="65"/>
        <v/>
      </c>
      <c r="AG321" s="227" t="str">
        <f t="shared" si="66"/>
        <v/>
      </c>
      <c r="AH321" s="107"/>
      <c r="AI321" s="207" t="str">
        <f t="shared" si="67"/>
        <v/>
      </c>
      <c r="AJ321" s="107"/>
      <c r="AK321" s="207" t="str">
        <f t="shared" si="68"/>
        <v/>
      </c>
      <c r="AL321" s="107"/>
      <c r="AM321" s="107"/>
      <c r="AN321" s="207" t="str">
        <f t="shared" si="69"/>
        <v/>
      </c>
      <c r="AO321" s="107"/>
      <c r="AP321" s="207" t="str">
        <f t="shared" si="70"/>
        <v/>
      </c>
      <c r="AQ321" s="107"/>
      <c r="AR321" s="107"/>
      <c r="AS321" s="207" t="str">
        <f t="shared" si="71"/>
        <v/>
      </c>
      <c r="AT321" s="108"/>
      <c r="AU321" s="108"/>
      <c r="AV321" s="108"/>
      <c r="AW321" s="108"/>
      <c r="AX321" s="108"/>
      <c r="AY321" s="108"/>
      <c r="AZ321" s="108"/>
      <c r="BA321" s="108"/>
      <c r="BB321" s="109"/>
      <c r="BC321" s="109"/>
      <c r="BD321" s="109"/>
      <c r="BE321" s="119"/>
      <c r="BF321" s="119"/>
      <c r="BG321" s="119"/>
      <c r="BH321" s="119"/>
    </row>
    <row r="322" spans="1:60" s="76" customFormat="1" collapsed="1" x14ac:dyDescent="0.2">
      <c r="A322" s="124"/>
      <c r="B322" s="207" t="str">
        <f t="shared" si="60"/>
        <v/>
      </c>
      <c r="C322" s="73"/>
      <c r="D322" s="228"/>
      <c r="E322" s="229"/>
      <c r="F322" s="229"/>
      <c r="G322" s="229"/>
      <c r="H322" s="229"/>
      <c r="I322" s="229"/>
      <c r="J322" s="229"/>
      <c r="K322" s="229"/>
      <c r="L322" s="229"/>
      <c r="M322" s="229"/>
      <c r="N322" s="229"/>
      <c r="O322" s="230"/>
      <c r="P322" s="104"/>
      <c r="Q322" s="104"/>
      <c r="R322" s="104"/>
      <c r="S322" s="130" t="str">
        <f t="shared" si="61"/>
        <v/>
      </c>
      <c r="T322" s="104"/>
      <c r="U322" s="231"/>
      <c r="V322" s="232"/>
      <c r="W322" s="207" t="str">
        <f t="shared" si="62"/>
        <v/>
      </c>
      <c r="X322" s="295"/>
      <c r="Y322" s="233"/>
      <c r="Z322" s="207" t="str">
        <f t="shared" si="63"/>
        <v/>
      </c>
      <c r="AA322" s="107"/>
      <c r="AB322" s="207" t="str">
        <f t="shared" si="64"/>
        <v/>
      </c>
      <c r="AC322"/>
      <c r="AD322" s="71"/>
      <c r="AE322" s="107"/>
      <c r="AF322" s="207" t="str">
        <f t="shared" si="65"/>
        <v/>
      </c>
      <c r="AG322" s="227" t="str">
        <f t="shared" si="66"/>
        <v/>
      </c>
      <c r="AH322" s="107"/>
      <c r="AI322" s="207" t="str">
        <f t="shared" si="67"/>
        <v/>
      </c>
      <c r="AJ322" s="107"/>
      <c r="AK322" s="207" t="str">
        <f t="shared" si="68"/>
        <v/>
      </c>
      <c r="AL322" s="107"/>
      <c r="AM322" s="107"/>
      <c r="AN322" s="207" t="str">
        <f t="shared" si="69"/>
        <v/>
      </c>
      <c r="AO322" s="107"/>
      <c r="AP322" s="207" t="str">
        <f t="shared" si="70"/>
        <v/>
      </c>
      <c r="AQ322" s="107"/>
      <c r="AR322" s="107"/>
      <c r="AS322" s="207" t="str">
        <f t="shared" si="71"/>
        <v/>
      </c>
      <c r="AT322" s="108"/>
      <c r="AU322" s="108"/>
      <c r="AV322" s="108"/>
      <c r="AW322" s="108"/>
      <c r="AX322" s="108"/>
      <c r="AY322" s="108"/>
      <c r="AZ322" s="108"/>
      <c r="BA322" s="108"/>
      <c r="BB322" s="109"/>
      <c r="BC322" s="109"/>
      <c r="BD322" s="109"/>
      <c r="BE322" s="119"/>
      <c r="BF322" s="119"/>
      <c r="BG322" s="119"/>
      <c r="BH322" s="119"/>
    </row>
    <row r="323" spans="1:60" s="76" customFormat="1" collapsed="1" x14ac:dyDescent="0.2">
      <c r="A323" s="124"/>
      <c r="B323" s="207" t="str">
        <f t="shared" si="60"/>
        <v/>
      </c>
      <c r="C323" s="73"/>
      <c r="D323" s="228"/>
      <c r="E323" s="229"/>
      <c r="F323" s="229"/>
      <c r="G323" s="229"/>
      <c r="H323" s="229"/>
      <c r="I323" s="229"/>
      <c r="J323" s="229"/>
      <c r="K323" s="229"/>
      <c r="L323" s="229"/>
      <c r="M323" s="229"/>
      <c r="N323" s="229"/>
      <c r="O323" s="230"/>
      <c r="P323" s="104"/>
      <c r="Q323" s="104"/>
      <c r="R323" s="104"/>
      <c r="S323" s="130" t="str">
        <f t="shared" si="61"/>
        <v/>
      </c>
      <c r="T323" s="104"/>
      <c r="U323" s="231"/>
      <c r="V323" s="232"/>
      <c r="W323" s="207" t="str">
        <f t="shared" si="62"/>
        <v/>
      </c>
      <c r="X323" s="295"/>
      <c r="Y323" s="233"/>
      <c r="Z323" s="207" t="str">
        <f t="shared" si="63"/>
        <v/>
      </c>
      <c r="AA323" s="107"/>
      <c r="AB323" s="207" t="str">
        <f t="shared" si="64"/>
        <v/>
      </c>
      <c r="AC323"/>
      <c r="AD323" s="71"/>
      <c r="AE323" s="107"/>
      <c r="AF323" s="207" t="str">
        <f t="shared" si="65"/>
        <v/>
      </c>
      <c r="AG323" s="227" t="str">
        <f t="shared" si="66"/>
        <v/>
      </c>
      <c r="AH323" s="107"/>
      <c r="AI323" s="207" t="str">
        <f t="shared" si="67"/>
        <v/>
      </c>
      <c r="AJ323" s="107"/>
      <c r="AK323" s="207" t="str">
        <f t="shared" si="68"/>
        <v/>
      </c>
      <c r="AL323" s="107"/>
      <c r="AM323" s="107"/>
      <c r="AN323" s="207" t="str">
        <f t="shared" si="69"/>
        <v/>
      </c>
      <c r="AO323" s="107"/>
      <c r="AP323" s="207" t="str">
        <f t="shared" si="70"/>
        <v/>
      </c>
      <c r="AQ323" s="107"/>
      <c r="AR323" s="107"/>
      <c r="AS323" s="207" t="str">
        <f t="shared" si="71"/>
        <v/>
      </c>
      <c r="AT323" s="108"/>
      <c r="AU323" s="108"/>
      <c r="AV323" s="108"/>
      <c r="AW323" s="108"/>
      <c r="AX323" s="108"/>
      <c r="AY323" s="108"/>
      <c r="AZ323" s="108"/>
      <c r="BA323" s="108"/>
      <c r="BB323" s="109"/>
      <c r="BC323" s="109"/>
      <c r="BD323" s="109"/>
      <c r="BE323" s="119"/>
      <c r="BF323" s="119"/>
      <c r="BG323" s="119"/>
      <c r="BH323" s="119"/>
    </row>
    <row r="324" spans="1:60" s="76" customFormat="1" collapsed="1" x14ac:dyDescent="0.2">
      <c r="A324" s="124"/>
      <c r="B324" s="207" t="str">
        <f t="shared" si="60"/>
        <v/>
      </c>
      <c r="C324" s="73"/>
      <c r="D324" s="228"/>
      <c r="E324" s="229"/>
      <c r="F324" s="229"/>
      <c r="G324" s="229"/>
      <c r="H324" s="229"/>
      <c r="I324" s="229"/>
      <c r="J324" s="229"/>
      <c r="K324" s="229"/>
      <c r="L324" s="229"/>
      <c r="M324" s="229"/>
      <c r="N324" s="229"/>
      <c r="O324" s="230"/>
      <c r="P324" s="104"/>
      <c r="Q324" s="104"/>
      <c r="R324" s="104"/>
      <c r="S324" s="130" t="str">
        <f t="shared" si="61"/>
        <v/>
      </c>
      <c r="T324" s="104"/>
      <c r="U324" s="231"/>
      <c r="V324" s="232"/>
      <c r="W324" s="207" t="str">
        <f t="shared" si="62"/>
        <v/>
      </c>
      <c r="X324" s="295"/>
      <c r="Y324" s="233"/>
      <c r="Z324" s="207" t="str">
        <f t="shared" si="63"/>
        <v/>
      </c>
      <c r="AA324" s="107"/>
      <c r="AB324" s="207" t="str">
        <f t="shared" si="64"/>
        <v/>
      </c>
      <c r="AC324"/>
      <c r="AD324" s="71"/>
      <c r="AE324" s="107"/>
      <c r="AF324" s="207" t="str">
        <f t="shared" si="65"/>
        <v/>
      </c>
      <c r="AG324" s="227" t="str">
        <f t="shared" si="66"/>
        <v/>
      </c>
      <c r="AH324" s="107"/>
      <c r="AI324" s="207" t="str">
        <f t="shared" si="67"/>
        <v/>
      </c>
      <c r="AJ324" s="107"/>
      <c r="AK324" s="207" t="str">
        <f t="shared" si="68"/>
        <v/>
      </c>
      <c r="AL324" s="107"/>
      <c r="AM324" s="107"/>
      <c r="AN324" s="207" t="str">
        <f t="shared" si="69"/>
        <v/>
      </c>
      <c r="AO324" s="107"/>
      <c r="AP324" s="207" t="str">
        <f t="shared" si="70"/>
        <v/>
      </c>
      <c r="AQ324" s="107"/>
      <c r="AR324" s="107"/>
      <c r="AS324" s="207" t="str">
        <f t="shared" si="71"/>
        <v/>
      </c>
      <c r="AT324" s="108"/>
      <c r="AU324" s="108"/>
      <c r="AV324" s="108"/>
      <c r="AW324" s="108"/>
      <c r="AX324" s="108"/>
      <c r="AY324" s="108"/>
      <c r="AZ324" s="108"/>
      <c r="BA324" s="108"/>
      <c r="BB324" s="109"/>
      <c r="BC324" s="109"/>
      <c r="BD324" s="109"/>
      <c r="BE324" s="119"/>
      <c r="BF324" s="119"/>
      <c r="BG324" s="119"/>
      <c r="BH324" s="119"/>
    </row>
    <row r="325" spans="1:60" s="76" customFormat="1" collapsed="1" x14ac:dyDescent="0.2">
      <c r="A325" s="124"/>
      <c r="B325" s="207" t="str">
        <f t="shared" si="60"/>
        <v/>
      </c>
      <c r="C325" s="73"/>
      <c r="D325" s="228"/>
      <c r="E325" s="229"/>
      <c r="F325" s="229"/>
      <c r="G325" s="229"/>
      <c r="H325" s="229"/>
      <c r="I325" s="229"/>
      <c r="J325" s="229"/>
      <c r="K325" s="229"/>
      <c r="L325" s="229"/>
      <c r="M325" s="229"/>
      <c r="N325" s="229"/>
      <c r="O325" s="230"/>
      <c r="P325" s="104"/>
      <c r="Q325" s="104"/>
      <c r="R325" s="104"/>
      <c r="S325" s="130" t="str">
        <f t="shared" si="61"/>
        <v/>
      </c>
      <c r="T325" s="104"/>
      <c r="U325" s="231"/>
      <c r="V325" s="232"/>
      <c r="W325" s="207" t="str">
        <f t="shared" si="62"/>
        <v/>
      </c>
      <c r="X325" s="295"/>
      <c r="Y325" s="233"/>
      <c r="Z325" s="207" t="str">
        <f t="shared" si="63"/>
        <v/>
      </c>
      <c r="AA325" s="107"/>
      <c r="AB325" s="207" t="str">
        <f t="shared" si="64"/>
        <v/>
      </c>
      <c r="AC325"/>
      <c r="AD325" s="71"/>
      <c r="AE325" s="107"/>
      <c r="AF325" s="207" t="str">
        <f t="shared" si="65"/>
        <v/>
      </c>
      <c r="AG325" s="227" t="str">
        <f t="shared" si="66"/>
        <v/>
      </c>
      <c r="AH325" s="107"/>
      <c r="AI325" s="207" t="str">
        <f t="shared" si="67"/>
        <v/>
      </c>
      <c r="AJ325" s="107"/>
      <c r="AK325" s="207" t="str">
        <f t="shared" si="68"/>
        <v/>
      </c>
      <c r="AL325" s="107"/>
      <c r="AM325" s="107"/>
      <c r="AN325" s="207" t="str">
        <f t="shared" si="69"/>
        <v/>
      </c>
      <c r="AO325" s="107"/>
      <c r="AP325" s="207" t="str">
        <f t="shared" si="70"/>
        <v/>
      </c>
      <c r="AQ325" s="107"/>
      <c r="AR325" s="107"/>
      <c r="AS325" s="207" t="str">
        <f t="shared" si="71"/>
        <v/>
      </c>
      <c r="AT325" s="108"/>
      <c r="AU325" s="108"/>
      <c r="AV325" s="108"/>
      <c r="AW325" s="108"/>
      <c r="AX325" s="108"/>
      <c r="AY325" s="108"/>
      <c r="AZ325" s="108"/>
      <c r="BA325" s="108"/>
      <c r="BB325" s="109"/>
      <c r="BC325" s="109"/>
      <c r="BD325" s="109"/>
      <c r="BE325" s="119"/>
      <c r="BF325" s="119"/>
      <c r="BG325" s="119"/>
      <c r="BH325" s="119"/>
    </row>
    <row r="326" spans="1:60" s="76" customFormat="1" collapsed="1" x14ac:dyDescent="0.2">
      <c r="A326" s="124"/>
      <c r="B326" s="207" t="str">
        <f t="shared" si="60"/>
        <v/>
      </c>
      <c r="C326" s="73"/>
      <c r="D326" s="228"/>
      <c r="E326" s="229"/>
      <c r="F326" s="229"/>
      <c r="G326" s="229"/>
      <c r="H326" s="229"/>
      <c r="I326" s="229"/>
      <c r="J326" s="229"/>
      <c r="K326" s="229"/>
      <c r="L326" s="229"/>
      <c r="M326" s="229"/>
      <c r="N326" s="229"/>
      <c r="O326" s="230"/>
      <c r="P326" s="104"/>
      <c r="Q326" s="104"/>
      <c r="R326" s="104"/>
      <c r="S326" s="130" t="str">
        <f t="shared" si="61"/>
        <v/>
      </c>
      <c r="T326" s="104"/>
      <c r="U326" s="231"/>
      <c r="V326" s="232"/>
      <c r="W326" s="207" t="str">
        <f t="shared" si="62"/>
        <v/>
      </c>
      <c r="X326" s="295"/>
      <c r="Y326" s="233"/>
      <c r="Z326" s="207" t="str">
        <f t="shared" si="63"/>
        <v/>
      </c>
      <c r="AA326" s="107"/>
      <c r="AB326" s="207" t="str">
        <f t="shared" si="64"/>
        <v/>
      </c>
      <c r="AC326"/>
      <c r="AD326" s="71"/>
      <c r="AE326" s="107"/>
      <c r="AF326" s="207" t="str">
        <f t="shared" si="65"/>
        <v/>
      </c>
      <c r="AG326" s="227" t="str">
        <f t="shared" si="66"/>
        <v/>
      </c>
      <c r="AH326" s="107"/>
      <c r="AI326" s="207" t="str">
        <f t="shared" si="67"/>
        <v/>
      </c>
      <c r="AJ326" s="107"/>
      <c r="AK326" s="207" t="str">
        <f t="shared" si="68"/>
        <v/>
      </c>
      <c r="AL326" s="107"/>
      <c r="AM326" s="107"/>
      <c r="AN326" s="207" t="str">
        <f t="shared" si="69"/>
        <v/>
      </c>
      <c r="AO326" s="107"/>
      <c r="AP326" s="207" t="str">
        <f t="shared" si="70"/>
        <v/>
      </c>
      <c r="AQ326" s="107"/>
      <c r="AR326" s="107"/>
      <c r="AS326" s="207" t="str">
        <f t="shared" si="71"/>
        <v/>
      </c>
      <c r="AT326" s="108"/>
      <c r="AU326" s="108"/>
      <c r="AV326" s="108"/>
      <c r="AW326" s="108"/>
      <c r="AX326" s="108"/>
      <c r="AY326" s="108"/>
      <c r="AZ326" s="108"/>
      <c r="BA326" s="108"/>
      <c r="BB326" s="109"/>
      <c r="BC326" s="109"/>
      <c r="BD326" s="109"/>
      <c r="BE326" s="119"/>
      <c r="BF326" s="119"/>
      <c r="BG326" s="119"/>
      <c r="BH326" s="119"/>
    </row>
    <row r="327" spans="1:60" s="76" customFormat="1" collapsed="1" x14ac:dyDescent="0.2">
      <c r="A327" s="124"/>
      <c r="B327" s="207" t="str">
        <f t="shared" ref="B327:B390" si="72">IF(C327="","",(VLOOKUP(C327,Generic_Road_Names_Table_Array,2,FALSE)))</f>
        <v/>
      </c>
      <c r="C327" s="73"/>
      <c r="D327" s="228"/>
      <c r="E327" s="229"/>
      <c r="F327" s="229"/>
      <c r="G327" s="229"/>
      <c r="H327" s="229"/>
      <c r="I327" s="229"/>
      <c r="J327" s="229"/>
      <c r="K327" s="229"/>
      <c r="L327" s="229"/>
      <c r="M327" s="229"/>
      <c r="N327" s="229"/>
      <c r="O327" s="230"/>
      <c r="P327" s="104"/>
      <c r="Q327" s="104"/>
      <c r="R327" s="104"/>
      <c r="S327" s="130" t="str">
        <f t="shared" ref="S327:S390" si="73">IF(R327="","",(VLOOKUP(R327,Generic_Length_Adjustment_Reason_Table_Array,2,FALSE)))</f>
        <v/>
      </c>
      <c r="T327" s="104"/>
      <c r="U327" s="231"/>
      <c r="V327" s="232"/>
      <c r="W327" s="207" t="str">
        <f t="shared" ref="W327:W390" si="74">IF(V327="","",(VLOOKUP(V327,Generic_Side_Table_Array,2,FALSE)))</f>
        <v/>
      </c>
      <c r="X327" s="295"/>
      <c r="Y327" s="233"/>
      <c r="Z327" s="207" t="str">
        <f t="shared" ref="Z327:Z390" si="75">IF(Y327="","",VLOOKUP(Y327,Markings_Marking_Type_Table_Array,2,FALSE))</f>
        <v/>
      </c>
      <c r="AA327" s="107"/>
      <c r="AB327" s="207" t="str">
        <f t="shared" ref="AB327:AB390" si="76">IF(AA327="","",VLOOKUP(AA327,Markings_Marking_Colour_Table_Array,2,FALSE))</f>
        <v/>
      </c>
      <c r="AC327"/>
      <c r="AD327" s="71"/>
      <c r="AE327" s="107"/>
      <c r="AF327" s="207" t="str">
        <f t="shared" ref="AF327:AF390" si="77">IF(AE327="","",VLOOKUP(AE327,Markings_Paint_Make_Table_Array,2,FALSE))</f>
        <v/>
      </c>
      <c r="AG327" s="227" t="str">
        <f t="shared" ref="AG327:AG390" si="78">IF(AF327="","",VLOOKUP(AF327,Markings_Paint_Make_Refernce_Only_Table_Array,2,FALSE))</f>
        <v/>
      </c>
      <c r="AH327" s="107"/>
      <c r="AI327" s="207" t="str">
        <f t="shared" ref="AI327:AI390" si="79">IF(AH327="","",VLOOKUP(AH327,Markings_Paint_Brand_Name_Table_Array,2,FALSE))</f>
        <v/>
      </c>
      <c r="AJ327" s="107"/>
      <c r="AK327" s="207" t="str">
        <f t="shared" ref="AK327:AK390" si="80">IF(AJ327="","",VLOOKUP(AJ327,Markings_Reflectorised_Table_Array,2,FALSE))</f>
        <v/>
      </c>
      <c r="AL327" s="107"/>
      <c r="AM327" s="107"/>
      <c r="AN327" s="207" t="str">
        <f t="shared" ref="AN327:AN390" si="81">IF(AM327="","",VLOOKUP(AM327,Markings_Paint_Apply_Type_Table_Array,2,FALSE))</f>
        <v/>
      </c>
      <c r="AO327" s="107"/>
      <c r="AP327" s="207" t="str">
        <f t="shared" ref="AP327:AP390" si="82">IF(AO327="","",VLOOKUP(AO327,Markings_Marking_Attach_Table_Array,2,FALSE))</f>
        <v/>
      </c>
      <c r="AQ327" s="107"/>
      <c r="AR327" s="107"/>
      <c r="AS327" s="207" t="str">
        <f t="shared" ref="AS327:AS390" si="83">IF(AR327="","",VLOOKUP(AR327,Markings_Marking_Material_Table_Array,2,FALSE))</f>
        <v/>
      </c>
      <c r="AT327" s="108"/>
      <c r="AU327" s="108"/>
      <c r="AV327" s="108"/>
      <c r="AW327" s="108"/>
      <c r="AX327" s="108"/>
      <c r="AY327" s="108"/>
      <c r="AZ327" s="108"/>
      <c r="BA327" s="108"/>
      <c r="BB327" s="109"/>
      <c r="BC327" s="109"/>
      <c r="BD327" s="109"/>
      <c r="BE327" s="119"/>
      <c r="BF327" s="119"/>
      <c r="BG327" s="119"/>
      <c r="BH327" s="119"/>
    </row>
    <row r="328" spans="1:60" s="76" customFormat="1" collapsed="1" x14ac:dyDescent="0.2">
      <c r="A328" s="124"/>
      <c r="B328" s="207" t="str">
        <f t="shared" si="72"/>
        <v/>
      </c>
      <c r="C328" s="73"/>
      <c r="D328" s="228"/>
      <c r="E328" s="229"/>
      <c r="F328" s="229"/>
      <c r="G328" s="229"/>
      <c r="H328" s="229"/>
      <c r="I328" s="229"/>
      <c r="J328" s="229"/>
      <c r="K328" s="229"/>
      <c r="L328" s="229"/>
      <c r="M328" s="229"/>
      <c r="N328" s="229"/>
      <c r="O328" s="230"/>
      <c r="P328" s="104"/>
      <c r="Q328" s="104"/>
      <c r="R328" s="104"/>
      <c r="S328" s="130" t="str">
        <f t="shared" si="73"/>
        <v/>
      </c>
      <c r="T328" s="104"/>
      <c r="U328" s="231"/>
      <c r="V328" s="232"/>
      <c r="W328" s="207" t="str">
        <f t="shared" si="74"/>
        <v/>
      </c>
      <c r="X328" s="295"/>
      <c r="Y328" s="233"/>
      <c r="Z328" s="207" t="str">
        <f t="shared" si="75"/>
        <v/>
      </c>
      <c r="AA328" s="107"/>
      <c r="AB328" s="207" t="str">
        <f t="shared" si="76"/>
        <v/>
      </c>
      <c r="AC328"/>
      <c r="AD328" s="71"/>
      <c r="AE328" s="107"/>
      <c r="AF328" s="207" t="str">
        <f t="shared" si="77"/>
        <v/>
      </c>
      <c r="AG328" s="227" t="str">
        <f t="shared" si="78"/>
        <v/>
      </c>
      <c r="AH328" s="107"/>
      <c r="AI328" s="207" t="str">
        <f t="shared" si="79"/>
        <v/>
      </c>
      <c r="AJ328" s="107"/>
      <c r="AK328" s="207" t="str">
        <f t="shared" si="80"/>
        <v/>
      </c>
      <c r="AL328" s="107"/>
      <c r="AM328" s="107"/>
      <c r="AN328" s="207" t="str">
        <f t="shared" si="81"/>
        <v/>
      </c>
      <c r="AO328" s="107"/>
      <c r="AP328" s="207" t="str">
        <f t="shared" si="82"/>
        <v/>
      </c>
      <c r="AQ328" s="107"/>
      <c r="AR328" s="107"/>
      <c r="AS328" s="207" t="str">
        <f t="shared" si="83"/>
        <v/>
      </c>
      <c r="AT328" s="108"/>
      <c r="AU328" s="108"/>
      <c r="AV328" s="108"/>
      <c r="AW328" s="108"/>
      <c r="AX328" s="108"/>
      <c r="AY328" s="108"/>
      <c r="AZ328" s="108"/>
      <c r="BA328" s="108"/>
      <c r="BB328" s="109"/>
      <c r="BC328" s="109"/>
      <c r="BD328" s="109"/>
      <c r="BE328" s="119"/>
      <c r="BF328" s="119"/>
      <c r="BG328" s="119"/>
      <c r="BH328" s="119"/>
    </row>
    <row r="329" spans="1:60" s="76" customFormat="1" collapsed="1" x14ac:dyDescent="0.2">
      <c r="A329" s="124"/>
      <c r="B329" s="207" t="str">
        <f t="shared" si="72"/>
        <v/>
      </c>
      <c r="C329" s="73"/>
      <c r="D329" s="228"/>
      <c r="E329" s="229"/>
      <c r="F329" s="229"/>
      <c r="G329" s="229"/>
      <c r="H329" s="229"/>
      <c r="I329" s="229"/>
      <c r="J329" s="229"/>
      <c r="K329" s="229"/>
      <c r="L329" s="229"/>
      <c r="M329" s="229"/>
      <c r="N329" s="229"/>
      <c r="O329" s="230"/>
      <c r="P329" s="104"/>
      <c r="Q329" s="104"/>
      <c r="R329" s="104"/>
      <c r="S329" s="130" t="str">
        <f t="shared" si="73"/>
        <v/>
      </c>
      <c r="T329" s="104"/>
      <c r="U329" s="231"/>
      <c r="V329" s="232"/>
      <c r="W329" s="207" t="str">
        <f t="shared" si="74"/>
        <v/>
      </c>
      <c r="X329" s="295"/>
      <c r="Y329" s="233"/>
      <c r="Z329" s="207" t="str">
        <f t="shared" si="75"/>
        <v/>
      </c>
      <c r="AA329" s="107"/>
      <c r="AB329" s="207" t="str">
        <f t="shared" si="76"/>
        <v/>
      </c>
      <c r="AC329"/>
      <c r="AD329" s="71"/>
      <c r="AE329" s="107"/>
      <c r="AF329" s="207" t="str">
        <f t="shared" si="77"/>
        <v/>
      </c>
      <c r="AG329" s="227" t="str">
        <f t="shared" si="78"/>
        <v/>
      </c>
      <c r="AH329" s="107"/>
      <c r="AI329" s="207" t="str">
        <f t="shared" si="79"/>
        <v/>
      </c>
      <c r="AJ329" s="107"/>
      <c r="AK329" s="207" t="str">
        <f t="shared" si="80"/>
        <v/>
      </c>
      <c r="AL329" s="107"/>
      <c r="AM329" s="107"/>
      <c r="AN329" s="207" t="str">
        <f t="shared" si="81"/>
        <v/>
      </c>
      <c r="AO329" s="107"/>
      <c r="AP329" s="207" t="str">
        <f t="shared" si="82"/>
        <v/>
      </c>
      <c r="AQ329" s="107"/>
      <c r="AR329" s="107"/>
      <c r="AS329" s="207" t="str">
        <f t="shared" si="83"/>
        <v/>
      </c>
      <c r="AT329" s="108"/>
      <c r="AU329" s="108"/>
      <c r="AV329" s="108"/>
      <c r="AW329" s="108"/>
      <c r="AX329" s="108"/>
      <c r="AY329" s="108"/>
      <c r="AZ329" s="108"/>
      <c r="BA329" s="108"/>
      <c r="BB329" s="109"/>
      <c r="BC329" s="109"/>
      <c r="BD329" s="109"/>
      <c r="BE329" s="119"/>
      <c r="BF329" s="119"/>
      <c r="BG329" s="119"/>
      <c r="BH329" s="119"/>
    </row>
    <row r="330" spans="1:60" s="76" customFormat="1" collapsed="1" x14ac:dyDescent="0.2">
      <c r="A330" s="124"/>
      <c r="B330" s="207" t="str">
        <f t="shared" si="72"/>
        <v/>
      </c>
      <c r="C330" s="73"/>
      <c r="D330" s="228"/>
      <c r="E330" s="229"/>
      <c r="F330" s="229"/>
      <c r="G330" s="229"/>
      <c r="H330" s="229"/>
      <c r="I330" s="229"/>
      <c r="J330" s="229"/>
      <c r="K330" s="229"/>
      <c r="L330" s="229"/>
      <c r="M330" s="229"/>
      <c r="N330" s="229"/>
      <c r="O330" s="230"/>
      <c r="P330" s="104"/>
      <c r="Q330" s="104"/>
      <c r="R330" s="104"/>
      <c r="S330" s="130" t="str">
        <f t="shared" si="73"/>
        <v/>
      </c>
      <c r="T330" s="104"/>
      <c r="U330" s="231"/>
      <c r="V330" s="232"/>
      <c r="W330" s="207" t="str">
        <f t="shared" si="74"/>
        <v/>
      </c>
      <c r="X330" s="295"/>
      <c r="Y330" s="233"/>
      <c r="Z330" s="207" t="str">
        <f t="shared" si="75"/>
        <v/>
      </c>
      <c r="AA330" s="107"/>
      <c r="AB330" s="207" t="str">
        <f t="shared" si="76"/>
        <v/>
      </c>
      <c r="AC330"/>
      <c r="AD330" s="71"/>
      <c r="AE330" s="107"/>
      <c r="AF330" s="207" t="str">
        <f t="shared" si="77"/>
        <v/>
      </c>
      <c r="AG330" s="227" t="str">
        <f t="shared" si="78"/>
        <v/>
      </c>
      <c r="AH330" s="107"/>
      <c r="AI330" s="207" t="str">
        <f t="shared" si="79"/>
        <v/>
      </c>
      <c r="AJ330" s="107"/>
      <c r="AK330" s="207" t="str">
        <f t="shared" si="80"/>
        <v/>
      </c>
      <c r="AL330" s="107"/>
      <c r="AM330" s="107"/>
      <c r="AN330" s="207" t="str">
        <f t="shared" si="81"/>
        <v/>
      </c>
      <c r="AO330" s="107"/>
      <c r="AP330" s="207" t="str">
        <f t="shared" si="82"/>
        <v/>
      </c>
      <c r="AQ330" s="107"/>
      <c r="AR330" s="107"/>
      <c r="AS330" s="207" t="str">
        <f t="shared" si="83"/>
        <v/>
      </c>
      <c r="AT330" s="108"/>
      <c r="AU330" s="108"/>
      <c r="AV330" s="108"/>
      <c r="AW330" s="108"/>
      <c r="AX330" s="108"/>
      <c r="AY330" s="108"/>
      <c r="AZ330" s="108"/>
      <c r="BA330" s="108"/>
      <c r="BB330" s="109"/>
      <c r="BC330" s="109"/>
      <c r="BD330" s="109"/>
      <c r="BE330" s="119"/>
      <c r="BF330" s="119"/>
      <c r="BG330" s="119"/>
      <c r="BH330" s="119"/>
    </row>
    <row r="331" spans="1:60" s="76" customFormat="1" collapsed="1" x14ac:dyDescent="0.2">
      <c r="A331" s="124"/>
      <c r="B331" s="207" t="str">
        <f t="shared" si="72"/>
        <v/>
      </c>
      <c r="C331" s="73"/>
      <c r="D331" s="228"/>
      <c r="E331" s="229"/>
      <c r="F331" s="229"/>
      <c r="G331" s="229"/>
      <c r="H331" s="229"/>
      <c r="I331" s="229"/>
      <c r="J331" s="229"/>
      <c r="K331" s="229"/>
      <c r="L331" s="229"/>
      <c r="M331" s="229"/>
      <c r="N331" s="229"/>
      <c r="O331" s="230"/>
      <c r="P331" s="104"/>
      <c r="Q331" s="104"/>
      <c r="R331" s="104"/>
      <c r="S331" s="130" t="str">
        <f t="shared" si="73"/>
        <v/>
      </c>
      <c r="T331" s="104"/>
      <c r="U331" s="231"/>
      <c r="V331" s="232"/>
      <c r="W331" s="207" t="str">
        <f t="shared" si="74"/>
        <v/>
      </c>
      <c r="X331" s="295"/>
      <c r="Y331" s="233"/>
      <c r="Z331" s="207" t="str">
        <f t="shared" si="75"/>
        <v/>
      </c>
      <c r="AA331" s="107"/>
      <c r="AB331" s="207" t="str">
        <f t="shared" si="76"/>
        <v/>
      </c>
      <c r="AC331"/>
      <c r="AD331" s="71"/>
      <c r="AE331" s="107"/>
      <c r="AF331" s="207" t="str">
        <f t="shared" si="77"/>
        <v/>
      </c>
      <c r="AG331" s="227" t="str">
        <f t="shared" si="78"/>
        <v/>
      </c>
      <c r="AH331" s="107"/>
      <c r="AI331" s="207" t="str">
        <f t="shared" si="79"/>
        <v/>
      </c>
      <c r="AJ331" s="107"/>
      <c r="AK331" s="207" t="str">
        <f t="shared" si="80"/>
        <v/>
      </c>
      <c r="AL331" s="107"/>
      <c r="AM331" s="107"/>
      <c r="AN331" s="207" t="str">
        <f t="shared" si="81"/>
        <v/>
      </c>
      <c r="AO331" s="107"/>
      <c r="AP331" s="207" t="str">
        <f t="shared" si="82"/>
        <v/>
      </c>
      <c r="AQ331" s="107"/>
      <c r="AR331" s="107"/>
      <c r="AS331" s="207" t="str">
        <f t="shared" si="83"/>
        <v/>
      </c>
      <c r="AT331" s="108"/>
      <c r="AU331" s="108"/>
      <c r="AV331" s="108"/>
      <c r="AW331" s="108"/>
      <c r="AX331" s="108"/>
      <c r="AY331" s="108"/>
      <c r="AZ331" s="108"/>
      <c r="BA331" s="108"/>
      <c r="BB331" s="109"/>
      <c r="BC331" s="109"/>
      <c r="BD331" s="109"/>
      <c r="BE331" s="119"/>
      <c r="BF331" s="119"/>
      <c r="BG331" s="119"/>
      <c r="BH331" s="119"/>
    </row>
    <row r="332" spans="1:60" s="76" customFormat="1" collapsed="1" x14ac:dyDescent="0.2">
      <c r="A332" s="124"/>
      <c r="B332" s="207" t="str">
        <f t="shared" si="72"/>
        <v/>
      </c>
      <c r="C332" s="73"/>
      <c r="D332" s="228"/>
      <c r="E332" s="229"/>
      <c r="F332" s="229"/>
      <c r="G332" s="229"/>
      <c r="H332" s="229"/>
      <c r="I332" s="229"/>
      <c r="J332" s="229"/>
      <c r="K332" s="229"/>
      <c r="L332" s="229"/>
      <c r="M332" s="229"/>
      <c r="N332" s="229"/>
      <c r="O332" s="230"/>
      <c r="P332" s="104"/>
      <c r="Q332" s="104"/>
      <c r="R332" s="104"/>
      <c r="S332" s="130" t="str">
        <f t="shared" si="73"/>
        <v/>
      </c>
      <c r="T332" s="104"/>
      <c r="U332" s="231"/>
      <c r="V332" s="232"/>
      <c r="W332" s="207" t="str">
        <f t="shared" si="74"/>
        <v/>
      </c>
      <c r="X332" s="295"/>
      <c r="Y332" s="233"/>
      <c r="Z332" s="207" t="str">
        <f t="shared" si="75"/>
        <v/>
      </c>
      <c r="AA332" s="107"/>
      <c r="AB332" s="207" t="str">
        <f t="shared" si="76"/>
        <v/>
      </c>
      <c r="AC332"/>
      <c r="AD332" s="71"/>
      <c r="AE332" s="107"/>
      <c r="AF332" s="207" t="str">
        <f t="shared" si="77"/>
        <v/>
      </c>
      <c r="AG332" s="227" t="str">
        <f t="shared" si="78"/>
        <v/>
      </c>
      <c r="AH332" s="107"/>
      <c r="AI332" s="207" t="str">
        <f t="shared" si="79"/>
        <v/>
      </c>
      <c r="AJ332" s="107"/>
      <c r="AK332" s="207" t="str">
        <f t="shared" si="80"/>
        <v/>
      </c>
      <c r="AL332" s="107"/>
      <c r="AM332" s="107"/>
      <c r="AN332" s="207" t="str">
        <f t="shared" si="81"/>
        <v/>
      </c>
      <c r="AO332" s="107"/>
      <c r="AP332" s="207" t="str">
        <f t="shared" si="82"/>
        <v/>
      </c>
      <c r="AQ332" s="107"/>
      <c r="AR332" s="107"/>
      <c r="AS332" s="207" t="str">
        <f t="shared" si="83"/>
        <v/>
      </c>
      <c r="AT332" s="108"/>
      <c r="AU332" s="108"/>
      <c r="AV332" s="108"/>
      <c r="AW332" s="108"/>
      <c r="AX332" s="108"/>
      <c r="AY332" s="108"/>
      <c r="AZ332" s="108"/>
      <c r="BA332" s="108"/>
      <c r="BB332" s="109"/>
      <c r="BC332" s="109"/>
      <c r="BD332" s="109"/>
      <c r="BE332" s="119"/>
      <c r="BF332" s="119"/>
      <c r="BG332" s="119"/>
      <c r="BH332" s="119"/>
    </row>
    <row r="333" spans="1:60" s="76" customFormat="1" collapsed="1" x14ac:dyDescent="0.2">
      <c r="A333" s="124"/>
      <c r="B333" s="207" t="str">
        <f t="shared" si="72"/>
        <v/>
      </c>
      <c r="C333" s="73"/>
      <c r="D333" s="228"/>
      <c r="E333" s="229"/>
      <c r="F333" s="229"/>
      <c r="G333" s="229"/>
      <c r="H333" s="229"/>
      <c r="I333" s="229"/>
      <c r="J333" s="229"/>
      <c r="K333" s="229"/>
      <c r="L333" s="229"/>
      <c r="M333" s="229"/>
      <c r="N333" s="229"/>
      <c r="O333" s="230"/>
      <c r="P333" s="104"/>
      <c r="Q333" s="104"/>
      <c r="R333" s="104"/>
      <c r="S333" s="130" t="str">
        <f t="shared" si="73"/>
        <v/>
      </c>
      <c r="T333" s="104"/>
      <c r="U333" s="231"/>
      <c r="V333" s="232"/>
      <c r="W333" s="207" t="str">
        <f t="shared" si="74"/>
        <v/>
      </c>
      <c r="X333" s="295"/>
      <c r="Y333" s="233"/>
      <c r="Z333" s="207" t="str">
        <f t="shared" si="75"/>
        <v/>
      </c>
      <c r="AA333" s="107"/>
      <c r="AB333" s="207" t="str">
        <f t="shared" si="76"/>
        <v/>
      </c>
      <c r="AC333"/>
      <c r="AD333" s="71"/>
      <c r="AE333" s="107"/>
      <c r="AF333" s="207" t="str">
        <f t="shared" si="77"/>
        <v/>
      </c>
      <c r="AG333" s="227" t="str">
        <f t="shared" si="78"/>
        <v/>
      </c>
      <c r="AH333" s="107"/>
      <c r="AI333" s="207" t="str">
        <f t="shared" si="79"/>
        <v/>
      </c>
      <c r="AJ333" s="107"/>
      <c r="AK333" s="207" t="str">
        <f t="shared" si="80"/>
        <v/>
      </c>
      <c r="AL333" s="107"/>
      <c r="AM333" s="107"/>
      <c r="AN333" s="207" t="str">
        <f t="shared" si="81"/>
        <v/>
      </c>
      <c r="AO333" s="107"/>
      <c r="AP333" s="207" t="str">
        <f t="shared" si="82"/>
        <v/>
      </c>
      <c r="AQ333" s="107"/>
      <c r="AR333" s="107"/>
      <c r="AS333" s="207" t="str">
        <f t="shared" si="83"/>
        <v/>
      </c>
      <c r="AT333" s="108"/>
      <c r="AU333" s="108"/>
      <c r="AV333" s="108"/>
      <c r="AW333" s="108"/>
      <c r="AX333" s="108"/>
      <c r="AY333" s="108"/>
      <c r="AZ333" s="108"/>
      <c r="BA333" s="108"/>
      <c r="BB333" s="109"/>
      <c r="BC333" s="109"/>
      <c r="BD333" s="109"/>
      <c r="BE333" s="119"/>
      <c r="BF333" s="119"/>
      <c r="BG333" s="119"/>
      <c r="BH333" s="119"/>
    </row>
    <row r="334" spans="1:60" s="76" customFormat="1" collapsed="1" x14ac:dyDescent="0.2">
      <c r="A334" s="124"/>
      <c r="B334" s="207" t="str">
        <f t="shared" si="72"/>
        <v/>
      </c>
      <c r="C334" s="73"/>
      <c r="D334" s="228"/>
      <c r="E334" s="229"/>
      <c r="F334" s="229"/>
      <c r="G334" s="229"/>
      <c r="H334" s="229"/>
      <c r="I334" s="229"/>
      <c r="J334" s="229"/>
      <c r="K334" s="229"/>
      <c r="L334" s="229"/>
      <c r="M334" s="229"/>
      <c r="N334" s="229"/>
      <c r="O334" s="230"/>
      <c r="P334" s="104"/>
      <c r="Q334" s="104"/>
      <c r="R334" s="104"/>
      <c r="S334" s="130" t="str">
        <f t="shared" si="73"/>
        <v/>
      </c>
      <c r="T334" s="104"/>
      <c r="U334" s="231"/>
      <c r="V334" s="232"/>
      <c r="W334" s="207" t="str">
        <f t="shared" si="74"/>
        <v/>
      </c>
      <c r="X334" s="295"/>
      <c r="Y334" s="233"/>
      <c r="Z334" s="207" t="str">
        <f t="shared" si="75"/>
        <v/>
      </c>
      <c r="AA334" s="107"/>
      <c r="AB334" s="207" t="str">
        <f t="shared" si="76"/>
        <v/>
      </c>
      <c r="AC334"/>
      <c r="AD334" s="71"/>
      <c r="AE334" s="107"/>
      <c r="AF334" s="207" t="str">
        <f t="shared" si="77"/>
        <v/>
      </c>
      <c r="AG334" s="227" t="str">
        <f t="shared" si="78"/>
        <v/>
      </c>
      <c r="AH334" s="107"/>
      <c r="AI334" s="207" t="str">
        <f t="shared" si="79"/>
        <v/>
      </c>
      <c r="AJ334" s="107"/>
      <c r="AK334" s="207" t="str">
        <f t="shared" si="80"/>
        <v/>
      </c>
      <c r="AL334" s="107"/>
      <c r="AM334" s="107"/>
      <c r="AN334" s="207" t="str">
        <f t="shared" si="81"/>
        <v/>
      </c>
      <c r="AO334" s="107"/>
      <c r="AP334" s="207" t="str">
        <f t="shared" si="82"/>
        <v/>
      </c>
      <c r="AQ334" s="107"/>
      <c r="AR334" s="107"/>
      <c r="AS334" s="207" t="str">
        <f t="shared" si="83"/>
        <v/>
      </c>
      <c r="AT334" s="108"/>
      <c r="AU334" s="108"/>
      <c r="AV334" s="108"/>
      <c r="AW334" s="108"/>
      <c r="AX334" s="108"/>
      <c r="AY334" s="108"/>
      <c r="AZ334" s="108"/>
      <c r="BA334" s="108"/>
      <c r="BB334" s="109"/>
      <c r="BC334" s="109"/>
      <c r="BD334" s="109"/>
      <c r="BE334" s="119"/>
      <c r="BF334" s="119"/>
      <c r="BG334" s="119"/>
      <c r="BH334" s="119"/>
    </row>
    <row r="335" spans="1:60" s="76" customFormat="1" collapsed="1" x14ac:dyDescent="0.2">
      <c r="A335" s="124"/>
      <c r="B335" s="207" t="str">
        <f t="shared" si="72"/>
        <v/>
      </c>
      <c r="C335" s="73"/>
      <c r="D335" s="228"/>
      <c r="E335" s="229"/>
      <c r="F335" s="229"/>
      <c r="G335" s="229"/>
      <c r="H335" s="229"/>
      <c r="I335" s="229"/>
      <c r="J335" s="229"/>
      <c r="K335" s="229"/>
      <c r="L335" s="229"/>
      <c r="M335" s="229"/>
      <c r="N335" s="229"/>
      <c r="O335" s="230"/>
      <c r="P335" s="104"/>
      <c r="Q335" s="104"/>
      <c r="R335" s="104"/>
      <c r="S335" s="130" t="str">
        <f t="shared" si="73"/>
        <v/>
      </c>
      <c r="T335" s="104"/>
      <c r="U335" s="231"/>
      <c r="V335" s="232"/>
      <c r="W335" s="207" t="str">
        <f t="shared" si="74"/>
        <v/>
      </c>
      <c r="X335" s="295"/>
      <c r="Y335" s="233"/>
      <c r="Z335" s="207" t="str">
        <f t="shared" si="75"/>
        <v/>
      </c>
      <c r="AA335" s="107"/>
      <c r="AB335" s="207" t="str">
        <f t="shared" si="76"/>
        <v/>
      </c>
      <c r="AC335"/>
      <c r="AD335" s="71"/>
      <c r="AE335" s="107"/>
      <c r="AF335" s="207" t="str">
        <f t="shared" si="77"/>
        <v/>
      </c>
      <c r="AG335" s="227" t="str">
        <f t="shared" si="78"/>
        <v/>
      </c>
      <c r="AH335" s="107"/>
      <c r="AI335" s="207" t="str">
        <f t="shared" si="79"/>
        <v/>
      </c>
      <c r="AJ335" s="107"/>
      <c r="AK335" s="207" t="str">
        <f t="shared" si="80"/>
        <v/>
      </c>
      <c r="AL335" s="107"/>
      <c r="AM335" s="107"/>
      <c r="AN335" s="207" t="str">
        <f t="shared" si="81"/>
        <v/>
      </c>
      <c r="AO335" s="107"/>
      <c r="AP335" s="207" t="str">
        <f t="shared" si="82"/>
        <v/>
      </c>
      <c r="AQ335" s="107"/>
      <c r="AR335" s="107"/>
      <c r="AS335" s="207" t="str">
        <f t="shared" si="83"/>
        <v/>
      </c>
      <c r="AT335" s="108"/>
      <c r="AU335" s="108"/>
      <c r="AV335" s="108"/>
      <c r="AW335" s="108"/>
      <c r="AX335" s="108"/>
      <c r="AY335" s="108"/>
      <c r="AZ335" s="108"/>
      <c r="BA335" s="108"/>
      <c r="BB335" s="109"/>
      <c r="BC335" s="109"/>
      <c r="BD335" s="109"/>
      <c r="BE335" s="119"/>
      <c r="BF335" s="119"/>
      <c r="BG335" s="119"/>
      <c r="BH335" s="119"/>
    </row>
    <row r="336" spans="1:60" s="76" customFormat="1" collapsed="1" x14ac:dyDescent="0.2">
      <c r="A336" s="124"/>
      <c r="B336" s="207" t="str">
        <f t="shared" si="72"/>
        <v/>
      </c>
      <c r="C336" s="73"/>
      <c r="D336" s="228"/>
      <c r="E336" s="229"/>
      <c r="F336" s="229"/>
      <c r="G336" s="229"/>
      <c r="H336" s="229"/>
      <c r="I336" s="229"/>
      <c r="J336" s="229"/>
      <c r="K336" s="229"/>
      <c r="L336" s="229"/>
      <c r="M336" s="229"/>
      <c r="N336" s="229"/>
      <c r="O336" s="230"/>
      <c r="P336" s="104"/>
      <c r="Q336" s="104"/>
      <c r="R336" s="104"/>
      <c r="S336" s="130" t="str">
        <f t="shared" si="73"/>
        <v/>
      </c>
      <c r="T336" s="104"/>
      <c r="U336" s="231"/>
      <c r="V336" s="232"/>
      <c r="W336" s="207" t="str">
        <f t="shared" si="74"/>
        <v/>
      </c>
      <c r="X336" s="295"/>
      <c r="Y336" s="233"/>
      <c r="Z336" s="207" t="str">
        <f t="shared" si="75"/>
        <v/>
      </c>
      <c r="AA336" s="107"/>
      <c r="AB336" s="207" t="str">
        <f t="shared" si="76"/>
        <v/>
      </c>
      <c r="AC336"/>
      <c r="AD336" s="71"/>
      <c r="AE336" s="107"/>
      <c r="AF336" s="207" t="str">
        <f t="shared" si="77"/>
        <v/>
      </c>
      <c r="AG336" s="227" t="str">
        <f t="shared" si="78"/>
        <v/>
      </c>
      <c r="AH336" s="107"/>
      <c r="AI336" s="207" t="str">
        <f t="shared" si="79"/>
        <v/>
      </c>
      <c r="AJ336" s="107"/>
      <c r="AK336" s="207" t="str">
        <f t="shared" si="80"/>
        <v/>
      </c>
      <c r="AL336" s="107"/>
      <c r="AM336" s="107"/>
      <c r="AN336" s="207" t="str">
        <f t="shared" si="81"/>
        <v/>
      </c>
      <c r="AO336" s="107"/>
      <c r="AP336" s="207" t="str">
        <f t="shared" si="82"/>
        <v/>
      </c>
      <c r="AQ336" s="107"/>
      <c r="AR336" s="107"/>
      <c r="AS336" s="207" t="str">
        <f t="shared" si="83"/>
        <v/>
      </c>
      <c r="AT336" s="108"/>
      <c r="AU336" s="108"/>
      <c r="AV336" s="108"/>
      <c r="AW336" s="108"/>
      <c r="AX336" s="108"/>
      <c r="AY336" s="108"/>
      <c r="AZ336" s="108"/>
      <c r="BA336" s="108"/>
      <c r="BB336" s="109"/>
      <c r="BC336" s="109"/>
      <c r="BD336" s="109"/>
      <c r="BE336" s="119"/>
      <c r="BF336" s="119"/>
      <c r="BG336" s="119"/>
      <c r="BH336" s="119"/>
    </row>
    <row r="337" spans="1:60" s="76" customFormat="1" collapsed="1" x14ac:dyDescent="0.2">
      <c r="A337" s="124"/>
      <c r="B337" s="207" t="str">
        <f t="shared" si="72"/>
        <v/>
      </c>
      <c r="C337" s="73"/>
      <c r="D337" s="228"/>
      <c r="E337" s="229"/>
      <c r="F337" s="229"/>
      <c r="G337" s="229"/>
      <c r="H337" s="229"/>
      <c r="I337" s="229"/>
      <c r="J337" s="229"/>
      <c r="K337" s="229"/>
      <c r="L337" s="229"/>
      <c r="M337" s="229"/>
      <c r="N337" s="229"/>
      <c r="O337" s="230"/>
      <c r="P337" s="104"/>
      <c r="Q337" s="104"/>
      <c r="R337" s="104"/>
      <c r="S337" s="130" t="str">
        <f t="shared" si="73"/>
        <v/>
      </c>
      <c r="T337" s="104"/>
      <c r="U337" s="231"/>
      <c r="V337" s="232"/>
      <c r="W337" s="207" t="str">
        <f t="shared" si="74"/>
        <v/>
      </c>
      <c r="X337" s="295"/>
      <c r="Y337" s="233"/>
      <c r="Z337" s="207" t="str">
        <f t="shared" si="75"/>
        <v/>
      </c>
      <c r="AA337" s="107"/>
      <c r="AB337" s="207" t="str">
        <f t="shared" si="76"/>
        <v/>
      </c>
      <c r="AC337"/>
      <c r="AD337" s="71"/>
      <c r="AE337" s="107"/>
      <c r="AF337" s="207" t="str">
        <f t="shared" si="77"/>
        <v/>
      </c>
      <c r="AG337" s="227" t="str">
        <f t="shared" si="78"/>
        <v/>
      </c>
      <c r="AH337" s="107"/>
      <c r="AI337" s="207" t="str">
        <f t="shared" si="79"/>
        <v/>
      </c>
      <c r="AJ337" s="107"/>
      <c r="AK337" s="207" t="str">
        <f t="shared" si="80"/>
        <v/>
      </c>
      <c r="AL337" s="107"/>
      <c r="AM337" s="107"/>
      <c r="AN337" s="207" t="str">
        <f t="shared" si="81"/>
        <v/>
      </c>
      <c r="AO337" s="107"/>
      <c r="AP337" s="207" t="str">
        <f t="shared" si="82"/>
        <v/>
      </c>
      <c r="AQ337" s="107"/>
      <c r="AR337" s="107"/>
      <c r="AS337" s="207" t="str">
        <f t="shared" si="83"/>
        <v/>
      </c>
      <c r="AT337" s="108"/>
      <c r="AU337" s="108"/>
      <c r="AV337" s="108"/>
      <c r="AW337" s="108"/>
      <c r="AX337" s="108"/>
      <c r="AY337" s="108"/>
      <c r="AZ337" s="108"/>
      <c r="BA337" s="108"/>
      <c r="BB337" s="109"/>
      <c r="BC337" s="109"/>
      <c r="BD337" s="109"/>
      <c r="BE337" s="119"/>
      <c r="BF337" s="119"/>
      <c r="BG337" s="119"/>
      <c r="BH337" s="119"/>
    </row>
    <row r="338" spans="1:60" s="76" customFormat="1" collapsed="1" x14ac:dyDescent="0.2">
      <c r="A338" s="124"/>
      <c r="B338" s="207" t="str">
        <f t="shared" si="72"/>
        <v/>
      </c>
      <c r="C338" s="73"/>
      <c r="D338" s="228"/>
      <c r="E338" s="229"/>
      <c r="F338" s="229"/>
      <c r="G338" s="229"/>
      <c r="H338" s="229"/>
      <c r="I338" s="229"/>
      <c r="J338" s="229"/>
      <c r="K338" s="229"/>
      <c r="L338" s="229"/>
      <c r="M338" s="229"/>
      <c r="N338" s="229"/>
      <c r="O338" s="230"/>
      <c r="P338" s="104"/>
      <c r="Q338" s="104"/>
      <c r="R338" s="104"/>
      <c r="S338" s="130" t="str">
        <f t="shared" si="73"/>
        <v/>
      </c>
      <c r="T338" s="104"/>
      <c r="U338" s="231"/>
      <c r="V338" s="232"/>
      <c r="W338" s="207" t="str">
        <f t="shared" si="74"/>
        <v/>
      </c>
      <c r="X338" s="295"/>
      <c r="Y338" s="233"/>
      <c r="Z338" s="207" t="str">
        <f t="shared" si="75"/>
        <v/>
      </c>
      <c r="AA338" s="107"/>
      <c r="AB338" s="207" t="str">
        <f t="shared" si="76"/>
        <v/>
      </c>
      <c r="AC338"/>
      <c r="AD338" s="71"/>
      <c r="AE338" s="107"/>
      <c r="AF338" s="207" t="str">
        <f t="shared" si="77"/>
        <v/>
      </c>
      <c r="AG338" s="227" t="str">
        <f t="shared" si="78"/>
        <v/>
      </c>
      <c r="AH338" s="107"/>
      <c r="AI338" s="207" t="str">
        <f t="shared" si="79"/>
        <v/>
      </c>
      <c r="AJ338" s="107"/>
      <c r="AK338" s="207" t="str">
        <f t="shared" si="80"/>
        <v/>
      </c>
      <c r="AL338" s="107"/>
      <c r="AM338" s="107"/>
      <c r="AN338" s="207" t="str">
        <f t="shared" si="81"/>
        <v/>
      </c>
      <c r="AO338" s="107"/>
      <c r="AP338" s="207" t="str">
        <f t="shared" si="82"/>
        <v/>
      </c>
      <c r="AQ338" s="107"/>
      <c r="AR338" s="107"/>
      <c r="AS338" s="207" t="str">
        <f t="shared" si="83"/>
        <v/>
      </c>
      <c r="AT338" s="108"/>
      <c r="AU338" s="108"/>
      <c r="AV338" s="108"/>
      <c r="AW338" s="108"/>
      <c r="AX338" s="108"/>
      <c r="AY338" s="108"/>
      <c r="AZ338" s="108"/>
      <c r="BA338" s="108"/>
      <c r="BB338" s="109"/>
      <c r="BC338" s="109"/>
      <c r="BD338" s="109"/>
      <c r="BE338" s="119"/>
      <c r="BF338" s="119"/>
      <c r="BG338" s="119"/>
      <c r="BH338" s="119"/>
    </row>
    <row r="339" spans="1:60" s="76" customFormat="1" collapsed="1" x14ac:dyDescent="0.2">
      <c r="A339" s="124"/>
      <c r="B339" s="207" t="str">
        <f t="shared" si="72"/>
        <v/>
      </c>
      <c r="C339" s="73"/>
      <c r="D339" s="228"/>
      <c r="E339" s="229"/>
      <c r="F339" s="229"/>
      <c r="G339" s="229"/>
      <c r="H339" s="229"/>
      <c r="I339" s="229"/>
      <c r="J339" s="229"/>
      <c r="K339" s="229"/>
      <c r="L339" s="229"/>
      <c r="M339" s="229"/>
      <c r="N339" s="229"/>
      <c r="O339" s="230"/>
      <c r="P339" s="104"/>
      <c r="Q339" s="104"/>
      <c r="R339" s="104"/>
      <c r="S339" s="130" t="str">
        <f t="shared" si="73"/>
        <v/>
      </c>
      <c r="T339" s="104"/>
      <c r="U339" s="231"/>
      <c r="V339" s="232"/>
      <c r="W339" s="207" t="str">
        <f t="shared" si="74"/>
        <v/>
      </c>
      <c r="X339" s="295"/>
      <c r="Y339" s="233"/>
      <c r="Z339" s="207" t="str">
        <f t="shared" si="75"/>
        <v/>
      </c>
      <c r="AA339" s="107"/>
      <c r="AB339" s="207" t="str">
        <f t="shared" si="76"/>
        <v/>
      </c>
      <c r="AC339"/>
      <c r="AD339" s="71"/>
      <c r="AE339" s="107"/>
      <c r="AF339" s="207" t="str">
        <f t="shared" si="77"/>
        <v/>
      </c>
      <c r="AG339" s="227" t="str">
        <f t="shared" si="78"/>
        <v/>
      </c>
      <c r="AH339" s="107"/>
      <c r="AI339" s="207" t="str">
        <f t="shared" si="79"/>
        <v/>
      </c>
      <c r="AJ339" s="107"/>
      <c r="AK339" s="207" t="str">
        <f t="shared" si="80"/>
        <v/>
      </c>
      <c r="AL339" s="107"/>
      <c r="AM339" s="107"/>
      <c r="AN339" s="207" t="str">
        <f t="shared" si="81"/>
        <v/>
      </c>
      <c r="AO339" s="107"/>
      <c r="AP339" s="207" t="str">
        <f t="shared" si="82"/>
        <v/>
      </c>
      <c r="AQ339" s="107"/>
      <c r="AR339" s="107"/>
      <c r="AS339" s="207" t="str">
        <f t="shared" si="83"/>
        <v/>
      </c>
      <c r="AT339" s="108"/>
      <c r="AU339" s="108"/>
      <c r="AV339" s="108"/>
      <c r="AW339" s="108"/>
      <c r="AX339" s="108"/>
      <c r="AY339" s="108"/>
      <c r="AZ339" s="108"/>
      <c r="BA339" s="108"/>
      <c r="BB339" s="109"/>
      <c r="BC339" s="109"/>
      <c r="BD339" s="109"/>
      <c r="BE339" s="119"/>
      <c r="BF339" s="119"/>
      <c r="BG339" s="119"/>
      <c r="BH339" s="119"/>
    </row>
    <row r="340" spans="1:60" s="76" customFormat="1" collapsed="1" x14ac:dyDescent="0.2">
      <c r="A340" s="124"/>
      <c r="B340" s="207" t="str">
        <f t="shared" si="72"/>
        <v/>
      </c>
      <c r="C340" s="73"/>
      <c r="D340" s="228"/>
      <c r="E340" s="229"/>
      <c r="F340" s="229"/>
      <c r="G340" s="229"/>
      <c r="H340" s="229"/>
      <c r="I340" s="229"/>
      <c r="J340" s="229"/>
      <c r="K340" s="229"/>
      <c r="L340" s="229"/>
      <c r="M340" s="229"/>
      <c r="N340" s="229"/>
      <c r="O340" s="230"/>
      <c r="P340" s="104"/>
      <c r="Q340" s="104"/>
      <c r="R340" s="104"/>
      <c r="S340" s="130" t="str">
        <f t="shared" si="73"/>
        <v/>
      </c>
      <c r="T340" s="104"/>
      <c r="U340" s="231"/>
      <c r="V340" s="232"/>
      <c r="W340" s="207" t="str">
        <f t="shared" si="74"/>
        <v/>
      </c>
      <c r="X340" s="295"/>
      <c r="Y340" s="233"/>
      <c r="Z340" s="207" t="str">
        <f t="shared" si="75"/>
        <v/>
      </c>
      <c r="AA340" s="107"/>
      <c r="AB340" s="207" t="str">
        <f t="shared" si="76"/>
        <v/>
      </c>
      <c r="AC340"/>
      <c r="AD340" s="71"/>
      <c r="AE340" s="107"/>
      <c r="AF340" s="207" t="str">
        <f t="shared" si="77"/>
        <v/>
      </c>
      <c r="AG340" s="227" t="str">
        <f t="shared" si="78"/>
        <v/>
      </c>
      <c r="AH340" s="107"/>
      <c r="AI340" s="207" t="str">
        <f t="shared" si="79"/>
        <v/>
      </c>
      <c r="AJ340" s="107"/>
      <c r="AK340" s="207" t="str">
        <f t="shared" si="80"/>
        <v/>
      </c>
      <c r="AL340" s="107"/>
      <c r="AM340" s="107"/>
      <c r="AN340" s="207" t="str">
        <f t="shared" si="81"/>
        <v/>
      </c>
      <c r="AO340" s="107"/>
      <c r="AP340" s="207" t="str">
        <f t="shared" si="82"/>
        <v/>
      </c>
      <c r="AQ340" s="107"/>
      <c r="AR340" s="107"/>
      <c r="AS340" s="207" t="str">
        <f t="shared" si="83"/>
        <v/>
      </c>
      <c r="AT340" s="108"/>
      <c r="AU340" s="108"/>
      <c r="AV340" s="108"/>
      <c r="AW340" s="108"/>
      <c r="AX340" s="108"/>
      <c r="AY340" s="108"/>
      <c r="AZ340" s="108"/>
      <c r="BA340" s="108"/>
      <c r="BB340" s="109"/>
      <c r="BC340" s="109"/>
      <c r="BD340" s="109"/>
      <c r="BE340" s="119"/>
      <c r="BF340" s="119"/>
      <c r="BG340" s="119"/>
      <c r="BH340" s="119"/>
    </row>
    <row r="341" spans="1:60" s="76" customFormat="1" collapsed="1" x14ac:dyDescent="0.2">
      <c r="A341" s="124"/>
      <c r="B341" s="207" t="str">
        <f t="shared" si="72"/>
        <v/>
      </c>
      <c r="C341" s="73"/>
      <c r="D341" s="228"/>
      <c r="E341" s="229"/>
      <c r="F341" s="229"/>
      <c r="G341" s="229"/>
      <c r="H341" s="229"/>
      <c r="I341" s="229"/>
      <c r="J341" s="229"/>
      <c r="K341" s="229"/>
      <c r="L341" s="229"/>
      <c r="M341" s="229"/>
      <c r="N341" s="229"/>
      <c r="O341" s="230"/>
      <c r="P341" s="104"/>
      <c r="Q341" s="104"/>
      <c r="R341" s="104"/>
      <c r="S341" s="130" t="str">
        <f t="shared" si="73"/>
        <v/>
      </c>
      <c r="T341" s="104"/>
      <c r="U341" s="231"/>
      <c r="V341" s="232"/>
      <c r="W341" s="207" t="str">
        <f t="shared" si="74"/>
        <v/>
      </c>
      <c r="X341" s="295"/>
      <c r="Y341" s="233"/>
      <c r="Z341" s="207" t="str">
        <f t="shared" si="75"/>
        <v/>
      </c>
      <c r="AA341" s="107"/>
      <c r="AB341" s="207" t="str">
        <f t="shared" si="76"/>
        <v/>
      </c>
      <c r="AC341"/>
      <c r="AD341" s="71"/>
      <c r="AE341" s="107"/>
      <c r="AF341" s="207" t="str">
        <f t="shared" si="77"/>
        <v/>
      </c>
      <c r="AG341" s="227" t="str">
        <f t="shared" si="78"/>
        <v/>
      </c>
      <c r="AH341" s="107"/>
      <c r="AI341" s="207" t="str">
        <f t="shared" si="79"/>
        <v/>
      </c>
      <c r="AJ341" s="107"/>
      <c r="AK341" s="207" t="str">
        <f t="shared" si="80"/>
        <v/>
      </c>
      <c r="AL341" s="107"/>
      <c r="AM341" s="107"/>
      <c r="AN341" s="207" t="str">
        <f t="shared" si="81"/>
        <v/>
      </c>
      <c r="AO341" s="107"/>
      <c r="AP341" s="207" t="str">
        <f t="shared" si="82"/>
        <v/>
      </c>
      <c r="AQ341" s="107"/>
      <c r="AR341" s="107"/>
      <c r="AS341" s="207" t="str">
        <f t="shared" si="83"/>
        <v/>
      </c>
      <c r="AT341" s="108"/>
      <c r="AU341" s="108"/>
      <c r="AV341" s="108"/>
      <c r="AW341" s="108"/>
      <c r="AX341" s="108"/>
      <c r="AY341" s="108"/>
      <c r="AZ341" s="108"/>
      <c r="BA341" s="108"/>
      <c r="BB341" s="109"/>
      <c r="BC341" s="109"/>
      <c r="BD341" s="109"/>
      <c r="BE341" s="119"/>
      <c r="BF341" s="119"/>
      <c r="BG341" s="119"/>
      <c r="BH341" s="119"/>
    </row>
    <row r="342" spans="1:60" s="76" customFormat="1" collapsed="1" x14ac:dyDescent="0.2">
      <c r="A342" s="124"/>
      <c r="B342" s="207" t="str">
        <f t="shared" si="72"/>
        <v/>
      </c>
      <c r="C342" s="73"/>
      <c r="D342" s="228"/>
      <c r="E342" s="229"/>
      <c r="F342" s="229"/>
      <c r="G342" s="229"/>
      <c r="H342" s="229"/>
      <c r="I342" s="229"/>
      <c r="J342" s="229"/>
      <c r="K342" s="229"/>
      <c r="L342" s="229"/>
      <c r="M342" s="229"/>
      <c r="N342" s="229"/>
      <c r="O342" s="230"/>
      <c r="P342" s="104"/>
      <c r="Q342" s="104"/>
      <c r="R342" s="104"/>
      <c r="S342" s="130" t="str">
        <f t="shared" si="73"/>
        <v/>
      </c>
      <c r="T342" s="104"/>
      <c r="U342" s="231"/>
      <c r="V342" s="232"/>
      <c r="W342" s="207" t="str">
        <f t="shared" si="74"/>
        <v/>
      </c>
      <c r="X342" s="295"/>
      <c r="Y342" s="233"/>
      <c r="Z342" s="207" t="str">
        <f t="shared" si="75"/>
        <v/>
      </c>
      <c r="AA342" s="107"/>
      <c r="AB342" s="207" t="str">
        <f t="shared" si="76"/>
        <v/>
      </c>
      <c r="AC342"/>
      <c r="AD342" s="71"/>
      <c r="AE342" s="107"/>
      <c r="AF342" s="207" t="str">
        <f t="shared" si="77"/>
        <v/>
      </c>
      <c r="AG342" s="227" t="str">
        <f t="shared" si="78"/>
        <v/>
      </c>
      <c r="AH342" s="107"/>
      <c r="AI342" s="207" t="str">
        <f t="shared" si="79"/>
        <v/>
      </c>
      <c r="AJ342" s="107"/>
      <c r="AK342" s="207" t="str">
        <f t="shared" si="80"/>
        <v/>
      </c>
      <c r="AL342" s="107"/>
      <c r="AM342" s="107"/>
      <c r="AN342" s="207" t="str">
        <f t="shared" si="81"/>
        <v/>
      </c>
      <c r="AO342" s="107"/>
      <c r="AP342" s="207" t="str">
        <f t="shared" si="82"/>
        <v/>
      </c>
      <c r="AQ342" s="107"/>
      <c r="AR342" s="107"/>
      <c r="AS342" s="207" t="str">
        <f t="shared" si="83"/>
        <v/>
      </c>
      <c r="AT342" s="108"/>
      <c r="AU342" s="108"/>
      <c r="AV342" s="108"/>
      <c r="AW342" s="108"/>
      <c r="AX342" s="108"/>
      <c r="AY342" s="108"/>
      <c r="AZ342" s="108"/>
      <c r="BA342" s="108"/>
      <c r="BB342" s="109"/>
      <c r="BC342" s="109"/>
      <c r="BD342" s="109"/>
      <c r="BE342" s="119"/>
      <c r="BF342" s="119"/>
      <c r="BG342" s="119"/>
      <c r="BH342" s="119"/>
    </row>
    <row r="343" spans="1:60" s="76" customFormat="1" collapsed="1" x14ac:dyDescent="0.2">
      <c r="A343" s="124"/>
      <c r="B343" s="207" t="str">
        <f t="shared" si="72"/>
        <v/>
      </c>
      <c r="C343" s="73"/>
      <c r="D343" s="228"/>
      <c r="E343" s="229"/>
      <c r="F343" s="229"/>
      <c r="G343" s="229"/>
      <c r="H343" s="229"/>
      <c r="I343" s="229"/>
      <c r="J343" s="229"/>
      <c r="K343" s="229"/>
      <c r="L343" s="229"/>
      <c r="M343" s="229"/>
      <c r="N343" s="229"/>
      <c r="O343" s="230"/>
      <c r="P343" s="104"/>
      <c r="Q343" s="104"/>
      <c r="R343" s="104"/>
      <c r="S343" s="130" t="str">
        <f t="shared" si="73"/>
        <v/>
      </c>
      <c r="T343" s="104"/>
      <c r="U343" s="231"/>
      <c r="V343" s="232"/>
      <c r="W343" s="207" t="str">
        <f t="shared" si="74"/>
        <v/>
      </c>
      <c r="X343" s="295"/>
      <c r="Y343" s="233"/>
      <c r="Z343" s="207" t="str">
        <f t="shared" si="75"/>
        <v/>
      </c>
      <c r="AA343" s="107"/>
      <c r="AB343" s="207" t="str">
        <f t="shared" si="76"/>
        <v/>
      </c>
      <c r="AC343"/>
      <c r="AD343" s="71"/>
      <c r="AE343" s="107"/>
      <c r="AF343" s="207" t="str">
        <f t="shared" si="77"/>
        <v/>
      </c>
      <c r="AG343" s="227" t="str">
        <f t="shared" si="78"/>
        <v/>
      </c>
      <c r="AH343" s="107"/>
      <c r="AI343" s="207" t="str">
        <f t="shared" si="79"/>
        <v/>
      </c>
      <c r="AJ343" s="107"/>
      <c r="AK343" s="207" t="str">
        <f t="shared" si="80"/>
        <v/>
      </c>
      <c r="AL343" s="107"/>
      <c r="AM343" s="107"/>
      <c r="AN343" s="207" t="str">
        <f t="shared" si="81"/>
        <v/>
      </c>
      <c r="AO343" s="107"/>
      <c r="AP343" s="207" t="str">
        <f t="shared" si="82"/>
        <v/>
      </c>
      <c r="AQ343" s="107"/>
      <c r="AR343" s="107"/>
      <c r="AS343" s="207" t="str">
        <f t="shared" si="83"/>
        <v/>
      </c>
      <c r="AT343" s="108"/>
      <c r="AU343" s="108"/>
      <c r="AV343" s="108"/>
      <c r="AW343" s="108"/>
      <c r="AX343" s="108"/>
      <c r="AY343" s="108"/>
      <c r="AZ343" s="108"/>
      <c r="BA343" s="108"/>
      <c r="BB343" s="109"/>
      <c r="BC343" s="109"/>
      <c r="BD343" s="109"/>
      <c r="BE343" s="119"/>
      <c r="BF343" s="119"/>
      <c r="BG343" s="119"/>
      <c r="BH343" s="119"/>
    </row>
    <row r="344" spans="1:60" s="76" customFormat="1" collapsed="1" x14ac:dyDescent="0.2">
      <c r="A344" s="124"/>
      <c r="B344" s="207" t="str">
        <f t="shared" si="72"/>
        <v/>
      </c>
      <c r="C344" s="73"/>
      <c r="D344" s="228"/>
      <c r="E344" s="229"/>
      <c r="F344" s="229"/>
      <c r="G344" s="229"/>
      <c r="H344" s="229"/>
      <c r="I344" s="229"/>
      <c r="J344" s="229"/>
      <c r="K344" s="229"/>
      <c r="L344" s="229"/>
      <c r="M344" s="229"/>
      <c r="N344" s="229"/>
      <c r="O344" s="230"/>
      <c r="P344" s="104"/>
      <c r="Q344" s="104"/>
      <c r="R344" s="104"/>
      <c r="S344" s="130" t="str">
        <f t="shared" si="73"/>
        <v/>
      </c>
      <c r="T344" s="104"/>
      <c r="U344" s="231"/>
      <c r="V344" s="232"/>
      <c r="W344" s="207" t="str">
        <f t="shared" si="74"/>
        <v/>
      </c>
      <c r="X344" s="295"/>
      <c r="Y344" s="233"/>
      <c r="Z344" s="207" t="str">
        <f t="shared" si="75"/>
        <v/>
      </c>
      <c r="AA344" s="107"/>
      <c r="AB344" s="207" t="str">
        <f t="shared" si="76"/>
        <v/>
      </c>
      <c r="AC344"/>
      <c r="AD344" s="71"/>
      <c r="AE344" s="107"/>
      <c r="AF344" s="207" t="str">
        <f t="shared" si="77"/>
        <v/>
      </c>
      <c r="AG344" s="227" t="str">
        <f t="shared" si="78"/>
        <v/>
      </c>
      <c r="AH344" s="107"/>
      <c r="AI344" s="207" t="str">
        <f t="shared" si="79"/>
        <v/>
      </c>
      <c r="AJ344" s="107"/>
      <c r="AK344" s="207" t="str">
        <f t="shared" si="80"/>
        <v/>
      </c>
      <c r="AL344" s="107"/>
      <c r="AM344" s="107"/>
      <c r="AN344" s="207" t="str">
        <f t="shared" si="81"/>
        <v/>
      </c>
      <c r="AO344" s="107"/>
      <c r="AP344" s="207" t="str">
        <f t="shared" si="82"/>
        <v/>
      </c>
      <c r="AQ344" s="107"/>
      <c r="AR344" s="107"/>
      <c r="AS344" s="207" t="str">
        <f t="shared" si="83"/>
        <v/>
      </c>
      <c r="AT344" s="108"/>
      <c r="AU344" s="108"/>
      <c r="AV344" s="108"/>
      <c r="AW344" s="108"/>
      <c r="AX344" s="108"/>
      <c r="AY344" s="108"/>
      <c r="AZ344" s="108"/>
      <c r="BA344" s="108"/>
      <c r="BB344" s="109"/>
      <c r="BC344" s="109"/>
      <c r="BD344" s="109"/>
      <c r="BE344" s="119"/>
      <c r="BF344" s="119"/>
      <c r="BG344" s="119"/>
      <c r="BH344" s="119"/>
    </row>
    <row r="345" spans="1:60" s="76" customFormat="1" collapsed="1" x14ac:dyDescent="0.2">
      <c r="A345" s="124"/>
      <c r="B345" s="207" t="str">
        <f t="shared" si="72"/>
        <v/>
      </c>
      <c r="C345" s="73"/>
      <c r="D345" s="228"/>
      <c r="E345" s="229"/>
      <c r="F345" s="229"/>
      <c r="G345" s="229"/>
      <c r="H345" s="229"/>
      <c r="I345" s="229"/>
      <c r="J345" s="229"/>
      <c r="K345" s="229"/>
      <c r="L345" s="229"/>
      <c r="M345" s="229"/>
      <c r="N345" s="229"/>
      <c r="O345" s="230"/>
      <c r="P345" s="104"/>
      <c r="Q345" s="104"/>
      <c r="R345" s="104"/>
      <c r="S345" s="130" t="str">
        <f t="shared" si="73"/>
        <v/>
      </c>
      <c r="T345" s="104"/>
      <c r="U345" s="231"/>
      <c r="V345" s="232"/>
      <c r="W345" s="207" t="str">
        <f t="shared" si="74"/>
        <v/>
      </c>
      <c r="X345" s="295"/>
      <c r="Y345" s="233"/>
      <c r="Z345" s="207" t="str">
        <f t="shared" si="75"/>
        <v/>
      </c>
      <c r="AA345" s="107"/>
      <c r="AB345" s="207" t="str">
        <f t="shared" si="76"/>
        <v/>
      </c>
      <c r="AC345"/>
      <c r="AD345" s="71"/>
      <c r="AE345" s="107"/>
      <c r="AF345" s="207" t="str">
        <f t="shared" si="77"/>
        <v/>
      </c>
      <c r="AG345" s="227" t="str">
        <f t="shared" si="78"/>
        <v/>
      </c>
      <c r="AH345" s="107"/>
      <c r="AI345" s="207" t="str">
        <f t="shared" si="79"/>
        <v/>
      </c>
      <c r="AJ345" s="107"/>
      <c r="AK345" s="207" t="str">
        <f t="shared" si="80"/>
        <v/>
      </c>
      <c r="AL345" s="107"/>
      <c r="AM345" s="107"/>
      <c r="AN345" s="207" t="str">
        <f t="shared" si="81"/>
        <v/>
      </c>
      <c r="AO345" s="107"/>
      <c r="AP345" s="207" t="str">
        <f t="shared" si="82"/>
        <v/>
      </c>
      <c r="AQ345" s="107"/>
      <c r="AR345" s="107"/>
      <c r="AS345" s="207" t="str">
        <f t="shared" si="83"/>
        <v/>
      </c>
      <c r="AT345" s="108"/>
      <c r="AU345" s="108"/>
      <c r="AV345" s="108"/>
      <c r="AW345" s="108"/>
      <c r="AX345" s="108"/>
      <c r="AY345" s="108"/>
      <c r="AZ345" s="108"/>
      <c r="BA345" s="108"/>
      <c r="BB345" s="109"/>
      <c r="BC345" s="109"/>
      <c r="BD345" s="109"/>
      <c r="BE345" s="119"/>
      <c r="BF345" s="119"/>
      <c r="BG345" s="119"/>
      <c r="BH345" s="119"/>
    </row>
    <row r="346" spans="1:60" s="76" customFormat="1" collapsed="1" x14ac:dyDescent="0.2">
      <c r="A346" s="124"/>
      <c r="B346" s="207" t="str">
        <f t="shared" si="72"/>
        <v/>
      </c>
      <c r="C346" s="73"/>
      <c r="D346" s="228"/>
      <c r="E346" s="229"/>
      <c r="F346" s="229"/>
      <c r="G346" s="229"/>
      <c r="H346" s="229"/>
      <c r="I346" s="229"/>
      <c r="J346" s="229"/>
      <c r="K346" s="229"/>
      <c r="L346" s="229"/>
      <c r="M346" s="229"/>
      <c r="N346" s="229"/>
      <c r="O346" s="230"/>
      <c r="P346" s="104"/>
      <c r="Q346" s="104"/>
      <c r="R346" s="104"/>
      <c r="S346" s="130" t="str">
        <f t="shared" si="73"/>
        <v/>
      </c>
      <c r="T346" s="104"/>
      <c r="U346" s="231"/>
      <c r="V346" s="232"/>
      <c r="W346" s="207" t="str">
        <f t="shared" si="74"/>
        <v/>
      </c>
      <c r="X346" s="295"/>
      <c r="Y346" s="233"/>
      <c r="Z346" s="207" t="str">
        <f t="shared" si="75"/>
        <v/>
      </c>
      <c r="AA346" s="107"/>
      <c r="AB346" s="207" t="str">
        <f t="shared" si="76"/>
        <v/>
      </c>
      <c r="AC346"/>
      <c r="AD346" s="71"/>
      <c r="AE346" s="107"/>
      <c r="AF346" s="207" t="str">
        <f t="shared" si="77"/>
        <v/>
      </c>
      <c r="AG346" s="227" t="str">
        <f t="shared" si="78"/>
        <v/>
      </c>
      <c r="AH346" s="107"/>
      <c r="AI346" s="207" t="str">
        <f t="shared" si="79"/>
        <v/>
      </c>
      <c r="AJ346" s="107"/>
      <c r="AK346" s="207" t="str">
        <f t="shared" si="80"/>
        <v/>
      </c>
      <c r="AL346" s="107"/>
      <c r="AM346" s="107"/>
      <c r="AN346" s="207" t="str">
        <f t="shared" si="81"/>
        <v/>
      </c>
      <c r="AO346" s="107"/>
      <c r="AP346" s="207" t="str">
        <f t="shared" si="82"/>
        <v/>
      </c>
      <c r="AQ346" s="107"/>
      <c r="AR346" s="107"/>
      <c r="AS346" s="207" t="str">
        <f t="shared" si="83"/>
        <v/>
      </c>
      <c r="AT346" s="108"/>
      <c r="AU346" s="108"/>
      <c r="AV346" s="108"/>
      <c r="AW346" s="108"/>
      <c r="AX346" s="108"/>
      <c r="AY346" s="108"/>
      <c r="AZ346" s="108"/>
      <c r="BA346" s="108"/>
      <c r="BB346" s="109"/>
      <c r="BC346" s="109"/>
      <c r="BD346" s="109"/>
      <c r="BE346" s="119"/>
      <c r="BF346" s="119"/>
      <c r="BG346" s="119"/>
      <c r="BH346" s="119"/>
    </row>
    <row r="347" spans="1:60" s="76" customFormat="1" collapsed="1" x14ac:dyDescent="0.2">
      <c r="A347" s="124"/>
      <c r="B347" s="207" t="str">
        <f t="shared" si="72"/>
        <v/>
      </c>
      <c r="C347" s="73"/>
      <c r="D347" s="228"/>
      <c r="E347" s="229"/>
      <c r="F347" s="229"/>
      <c r="G347" s="229"/>
      <c r="H347" s="229"/>
      <c r="I347" s="229"/>
      <c r="J347" s="229"/>
      <c r="K347" s="229"/>
      <c r="L347" s="229"/>
      <c r="M347" s="229"/>
      <c r="N347" s="229"/>
      <c r="O347" s="230"/>
      <c r="P347" s="104"/>
      <c r="Q347" s="104"/>
      <c r="R347" s="104"/>
      <c r="S347" s="130" t="str">
        <f t="shared" si="73"/>
        <v/>
      </c>
      <c r="T347" s="104"/>
      <c r="U347" s="231"/>
      <c r="V347" s="232"/>
      <c r="W347" s="207" t="str">
        <f t="shared" si="74"/>
        <v/>
      </c>
      <c r="X347" s="295"/>
      <c r="Y347" s="233"/>
      <c r="Z347" s="207" t="str">
        <f t="shared" si="75"/>
        <v/>
      </c>
      <c r="AA347" s="107"/>
      <c r="AB347" s="207" t="str">
        <f t="shared" si="76"/>
        <v/>
      </c>
      <c r="AC347"/>
      <c r="AD347" s="71"/>
      <c r="AE347" s="107"/>
      <c r="AF347" s="207" t="str">
        <f t="shared" si="77"/>
        <v/>
      </c>
      <c r="AG347" s="227" t="str">
        <f t="shared" si="78"/>
        <v/>
      </c>
      <c r="AH347" s="107"/>
      <c r="AI347" s="207" t="str">
        <f t="shared" si="79"/>
        <v/>
      </c>
      <c r="AJ347" s="107"/>
      <c r="AK347" s="207" t="str">
        <f t="shared" si="80"/>
        <v/>
      </c>
      <c r="AL347" s="107"/>
      <c r="AM347" s="107"/>
      <c r="AN347" s="207" t="str">
        <f t="shared" si="81"/>
        <v/>
      </c>
      <c r="AO347" s="107"/>
      <c r="AP347" s="207" t="str">
        <f t="shared" si="82"/>
        <v/>
      </c>
      <c r="AQ347" s="107"/>
      <c r="AR347" s="107"/>
      <c r="AS347" s="207" t="str">
        <f t="shared" si="83"/>
        <v/>
      </c>
      <c r="AT347" s="108"/>
      <c r="AU347" s="108"/>
      <c r="AV347" s="108"/>
      <c r="AW347" s="108"/>
      <c r="AX347" s="108"/>
      <c r="AY347" s="108"/>
      <c r="AZ347" s="108"/>
      <c r="BA347" s="108"/>
      <c r="BB347" s="109"/>
      <c r="BC347" s="109"/>
      <c r="BD347" s="109"/>
      <c r="BE347" s="119"/>
      <c r="BF347" s="119"/>
      <c r="BG347" s="119"/>
      <c r="BH347" s="119"/>
    </row>
    <row r="348" spans="1:60" s="76" customFormat="1" collapsed="1" x14ac:dyDescent="0.2">
      <c r="A348" s="124"/>
      <c r="B348" s="207" t="str">
        <f t="shared" si="72"/>
        <v/>
      </c>
      <c r="C348" s="73"/>
      <c r="D348" s="228"/>
      <c r="E348" s="229"/>
      <c r="F348" s="229"/>
      <c r="G348" s="229"/>
      <c r="H348" s="229"/>
      <c r="I348" s="229"/>
      <c r="J348" s="229"/>
      <c r="K348" s="229"/>
      <c r="L348" s="229"/>
      <c r="M348" s="229"/>
      <c r="N348" s="229"/>
      <c r="O348" s="230"/>
      <c r="P348" s="104"/>
      <c r="Q348" s="104"/>
      <c r="R348" s="104"/>
      <c r="S348" s="130" t="str">
        <f t="shared" si="73"/>
        <v/>
      </c>
      <c r="T348" s="104"/>
      <c r="U348" s="231"/>
      <c r="V348" s="232"/>
      <c r="W348" s="207" t="str">
        <f t="shared" si="74"/>
        <v/>
      </c>
      <c r="X348" s="295"/>
      <c r="Y348" s="233"/>
      <c r="Z348" s="207" t="str">
        <f t="shared" si="75"/>
        <v/>
      </c>
      <c r="AA348" s="107"/>
      <c r="AB348" s="207" t="str">
        <f t="shared" si="76"/>
        <v/>
      </c>
      <c r="AC348"/>
      <c r="AD348" s="71"/>
      <c r="AE348" s="107"/>
      <c r="AF348" s="207" t="str">
        <f t="shared" si="77"/>
        <v/>
      </c>
      <c r="AG348" s="227" t="str">
        <f t="shared" si="78"/>
        <v/>
      </c>
      <c r="AH348" s="107"/>
      <c r="AI348" s="207" t="str">
        <f t="shared" si="79"/>
        <v/>
      </c>
      <c r="AJ348" s="107"/>
      <c r="AK348" s="207" t="str">
        <f t="shared" si="80"/>
        <v/>
      </c>
      <c r="AL348" s="107"/>
      <c r="AM348" s="107"/>
      <c r="AN348" s="207" t="str">
        <f t="shared" si="81"/>
        <v/>
      </c>
      <c r="AO348" s="107"/>
      <c r="AP348" s="207" t="str">
        <f t="shared" si="82"/>
        <v/>
      </c>
      <c r="AQ348" s="107"/>
      <c r="AR348" s="107"/>
      <c r="AS348" s="207" t="str">
        <f t="shared" si="83"/>
        <v/>
      </c>
      <c r="AT348" s="108"/>
      <c r="AU348" s="108"/>
      <c r="AV348" s="108"/>
      <c r="AW348" s="108"/>
      <c r="AX348" s="108"/>
      <c r="AY348" s="108"/>
      <c r="AZ348" s="108"/>
      <c r="BA348" s="108"/>
      <c r="BB348" s="109"/>
      <c r="BC348" s="109"/>
      <c r="BD348" s="109"/>
      <c r="BE348" s="119"/>
      <c r="BF348" s="119"/>
      <c r="BG348" s="119"/>
      <c r="BH348" s="119"/>
    </row>
    <row r="349" spans="1:60" s="76" customFormat="1" collapsed="1" x14ac:dyDescent="0.2">
      <c r="A349" s="124"/>
      <c r="B349" s="207" t="str">
        <f t="shared" si="72"/>
        <v/>
      </c>
      <c r="C349" s="73"/>
      <c r="D349" s="228"/>
      <c r="E349" s="229"/>
      <c r="F349" s="229"/>
      <c r="G349" s="229"/>
      <c r="H349" s="229"/>
      <c r="I349" s="229"/>
      <c r="J349" s="229"/>
      <c r="K349" s="229"/>
      <c r="L349" s="229"/>
      <c r="M349" s="229"/>
      <c r="N349" s="229"/>
      <c r="O349" s="230"/>
      <c r="P349" s="104"/>
      <c r="Q349" s="104"/>
      <c r="R349" s="104"/>
      <c r="S349" s="130" t="str">
        <f t="shared" si="73"/>
        <v/>
      </c>
      <c r="T349" s="104"/>
      <c r="U349" s="231"/>
      <c r="V349" s="232"/>
      <c r="W349" s="207" t="str">
        <f t="shared" si="74"/>
        <v/>
      </c>
      <c r="X349" s="295"/>
      <c r="Y349" s="233"/>
      <c r="Z349" s="207" t="str">
        <f t="shared" si="75"/>
        <v/>
      </c>
      <c r="AA349" s="107"/>
      <c r="AB349" s="207" t="str">
        <f t="shared" si="76"/>
        <v/>
      </c>
      <c r="AC349"/>
      <c r="AD349" s="71"/>
      <c r="AE349" s="107"/>
      <c r="AF349" s="207" t="str">
        <f t="shared" si="77"/>
        <v/>
      </c>
      <c r="AG349" s="227" t="str">
        <f t="shared" si="78"/>
        <v/>
      </c>
      <c r="AH349" s="107"/>
      <c r="AI349" s="207" t="str">
        <f t="shared" si="79"/>
        <v/>
      </c>
      <c r="AJ349" s="107"/>
      <c r="AK349" s="207" t="str">
        <f t="shared" si="80"/>
        <v/>
      </c>
      <c r="AL349" s="107"/>
      <c r="AM349" s="107"/>
      <c r="AN349" s="207" t="str">
        <f t="shared" si="81"/>
        <v/>
      </c>
      <c r="AO349" s="107"/>
      <c r="AP349" s="207" t="str">
        <f t="shared" si="82"/>
        <v/>
      </c>
      <c r="AQ349" s="107"/>
      <c r="AR349" s="107"/>
      <c r="AS349" s="207" t="str">
        <f t="shared" si="83"/>
        <v/>
      </c>
      <c r="AT349" s="108"/>
      <c r="AU349" s="108"/>
      <c r="AV349" s="108"/>
      <c r="AW349" s="108"/>
      <c r="AX349" s="108"/>
      <c r="AY349" s="108"/>
      <c r="AZ349" s="108"/>
      <c r="BA349" s="108"/>
      <c r="BB349" s="109"/>
      <c r="BC349" s="109"/>
      <c r="BD349" s="109"/>
      <c r="BE349" s="119"/>
      <c r="BF349" s="119"/>
      <c r="BG349" s="119"/>
      <c r="BH349" s="119"/>
    </row>
    <row r="350" spans="1:60" s="76" customFormat="1" collapsed="1" x14ac:dyDescent="0.2">
      <c r="A350" s="124"/>
      <c r="B350" s="207" t="str">
        <f t="shared" si="72"/>
        <v/>
      </c>
      <c r="C350" s="73"/>
      <c r="D350" s="228"/>
      <c r="E350" s="229"/>
      <c r="F350" s="229"/>
      <c r="G350" s="229"/>
      <c r="H350" s="229"/>
      <c r="I350" s="229"/>
      <c r="J350" s="229"/>
      <c r="K350" s="229"/>
      <c r="L350" s="229"/>
      <c r="M350" s="229"/>
      <c r="N350" s="229"/>
      <c r="O350" s="230"/>
      <c r="P350" s="104"/>
      <c r="Q350" s="104"/>
      <c r="R350" s="104"/>
      <c r="S350" s="130" t="str">
        <f t="shared" si="73"/>
        <v/>
      </c>
      <c r="T350" s="104"/>
      <c r="U350" s="231"/>
      <c r="V350" s="232"/>
      <c r="W350" s="207" t="str">
        <f t="shared" si="74"/>
        <v/>
      </c>
      <c r="X350" s="295"/>
      <c r="Y350" s="233"/>
      <c r="Z350" s="207" t="str">
        <f t="shared" si="75"/>
        <v/>
      </c>
      <c r="AA350" s="107"/>
      <c r="AB350" s="207" t="str">
        <f t="shared" si="76"/>
        <v/>
      </c>
      <c r="AC350"/>
      <c r="AD350" s="71"/>
      <c r="AE350" s="107"/>
      <c r="AF350" s="207" t="str">
        <f t="shared" si="77"/>
        <v/>
      </c>
      <c r="AG350" s="227" t="str">
        <f t="shared" si="78"/>
        <v/>
      </c>
      <c r="AH350" s="107"/>
      <c r="AI350" s="207" t="str">
        <f t="shared" si="79"/>
        <v/>
      </c>
      <c r="AJ350" s="107"/>
      <c r="AK350" s="207" t="str">
        <f t="shared" si="80"/>
        <v/>
      </c>
      <c r="AL350" s="107"/>
      <c r="AM350" s="107"/>
      <c r="AN350" s="207" t="str">
        <f t="shared" si="81"/>
        <v/>
      </c>
      <c r="AO350" s="107"/>
      <c r="AP350" s="207" t="str">
        <f t="shared" si="82"/>
        <v/>
      </c>
      <c r="AQ350" s="107"/>
      <c r="AR350" s="107"/>
      <c r="AS350" s="207" t="str">
        <f t="shared" si="83"/>
        <v/>
      </c>
      <c r="AT350" s="108"/>
      <c r="AU350" s="108"/>
      <c r="AV350" s="108"/>
      <c r="AW350" s="108"/>
      <c r="AX350" s="108"/>
      <c r="AY350" s="108"/>
      <c r="AZ350" s="108"/>
      <c r="BA350" s="108"/>
      <c r="BB350" s="109"/>
      <c r="BC350" s="109"/>
      <c r="BD350" s="109"/>
      <c r="BE350" s="119"/>
      <c r="BF350" s="119"/>
      <c r="BG350" s="119"/>
      <c r="BH350" s="119"/>
    </row>
    <row r="351" spans="1:60" s="76" customFormat="1" collapsed="1" x14ac:dyDescent="0.2">
      <c r="A351" s="124"/>
      <c r="B351" s="207" t="str">
        <f t="shared" si="72"/>
        <v/>
      </c>
      <c r="C351" s="73"/>
      <c r="D351" s="228"/>
      <c r="E351" s="229"/>
      <c r="F351" s="229"/>
      <c r="G351" s="229"/>
      <c r="H351" s="229"/>
      <c r="I351" s="229"/>
      <c r="J351" s="229"/>
      <c r="K351" s="229"/>
      <c r="L351" s="229"/>
      <c r="M351" s="229"/>
      <c r="N351" s="229"/>
      <c r="O351" s="230"/>
      <c r="P351" s="104"/>
      <c r="Q351" s="104"/>
      <c r="R351" s="104"/>
      <c r="S351" s="130" t="str">
        <f t="shared" si="73"/>
        <v/>
      </c>
      <c r="T351" s="104"/>
      <c r="U351" s="231"/>
      <c r="V351" s="232"/>
      <c r="W351" s="207" t="str">
        <f t="shared" si="74"/>
        <v/>
      </c>
      <c r="X351" s="295"/>
      <c r="Y351" s="233"/>
      <c r="Z351" s="207" t="str">
        <f t="shared" si="75"/>
        <v/>
      </c>
      <c r="AA351" s="107"/>
      <c r="AB351" s="207" t="str">
        <f t="shared" si="76"/>
        <v/>
      </c>
      <c r="AC351"/>
      <c r="AD351" s="71"/>
      <c r="AE351" s="107"/>
      <c r="AF351" s="207" t="str">
        <f t="shared" si="77"/>
        <v/>
      </c>
      <c r="AG351" s="227" t="str">
        <f t="shared" si="78"/>
        <v/>
      </c>
      <c r="AH351" s="107"/>
      <c r="AI351" s="207" t="str">
        <f t="shared" si="79"/>
        <v/>
      </c>
      <c r="AJ351" s="107"/>
      <c r="AK351" s="207" t="str">
        <f t="shared" si="80"/>
        <v/>
      </c>
      <c r="AL351" s="107"/>
      <c r="AM351" s="107"/>
      <c r="AN351" s="207" t="str">
        <f t="shared" si="81"/>
        <v/>
      </c>
      <c r="AO351" s="107"/>
      <c r="AP351" s="207" t="str">
        <f t="shared" si="82"/>
        <v/>
      </c>
      <c r="AQ351" s="107"/>
      <c r="AR351" s="107"/>
      <c r="AS351" s="207" t="str">
        <f t="shared" si="83"/>
        <v/>
      </c>
      <c r="AT351" s="108"/>
      <c r="AU351" s="108"/>
      <c r="AV351" s="108"/>
      <c r="AW351" s="108"/>
      <c r="AX351" s="108"/>
      <c r="AY351" s="108"/>
      <c r="AZ351" s="108"/>
      <c r="BA351" s="108"/>
      <c r="BB351" s="109"/>
      <c r="BC351" s="109"/>
      <c r="BD351" s="109"/>
      <c r="BE351" s="119"/>
      <c r="BF351" s="119"/>
      <c r="BG351" s="119"/>
      <c r="BH351" s="119"/>
    </row>
    <row r="352" spans="1:60" s="76" customFormat="1" collapsed="1" x14ac:dyDescent="0.2">
      <c r="A352" s="124"/>
      <c r="B352" s="207" t="str">
        <f t="shared" si="72"/>
        <v/>
      </c>
      <c r="C352" s="73"/>
      <c r="D352" s="228"/>
      <c r="E352" s="229"/>
      <c r="F352" s="229"/>
      <c r="G352" s="229"/>
      <c r="H352" s="229"/>
      <c r="I352" s="229"/>
      <c r="J352" s="229"/>
      <c r="K352" s="229"/>
      <c r="L352" s="229"/>
      <c r="M352" s="229"/>
      <c r="N352" s="229"/>
      <c r="O352" s="230"/>
      <c r="P352" s="104"/>
      <c r="Q352" s="104"/>
      <c r="R352" s="104"/>
      <c r="S352" s="130" t="str">
        <f t="shared" si="73"/>
        <v/>
      </c>
      <c r="T352" s="104"/>
      <c r="U352" s="231"/>
      <c r="V352" s="232"/>
      <c r="W352" s="207" t="str">
        <f t="shared" si="74"/>
        <v/>
      </c>
      <c r="X352" s="295"/>
      <c r="Y352" s="233"/>
      <c r="Z352" s="207" t="str">
        <f t="shared" si="75"/>
        <v/>
      </c>
      <c r="AA352" s="107"/>
      <c r="AB352" s="207" t="str">
        <f t="shared" si="76"/>
        <v/>
      </c>
      <c r="AC352"/>
      <c r="AD352" s="71"/>
      <c r="AE352" s="107"/>
      <c r="AF352" s="207" t="str">
        <f t="shared" si="77"/>
        <v/>
      </c>
      <c r="AG352" s="227" t="str">
        <f t="shared" si="78"/>
        <v/>
      </c>
      <c r="AH352" s="107"/>
      <c r="AI352" s="207" t="str">
        <f t="shared" si="79"/>
        <v/>
      </c>
      <c r="AJ352" s="107"/>
      <c r="AK352" s="207" t="str">
        <f t="shared" si="80"/>
        <v/>
      </c>
      <c r="AL352" s="107"/>
      <c r="AM352" s="107"/>
      <c r="AN352" s="207" t="str">
        <f t="shared" si="81"/>
        <v/>
      </c>
      <c r="AO352" s="107"/>
      <c r="AP352" s="207" t="str">
        <f t="shared" si="82"/>
        <v/>
      </c>
      <c r="AQ352" s="107"/>
      <c r="AR352" s="107"/>
      <c r="AS352" s="207" t="str">
        <f t="shared" si="83"/>
        <v/>
      </c>
      <c r="AT352" s="108"/>
      <c r="AU352" s="108"/>
      <c r="AV352" s="108"/>
      <c r="AW352" s="108"/>
      <c r="AX352" s="108"/>
      <c r="AY352" s="108"/>
      <c r="AZ352" s="108"/>
      <c r="BA352" s="108"/>
      <c r="BB352" s="109"/>
      <c r="BC352" s="109"/>
      <c r="BD352" s="109"/>
      <c r="BE352" s="119"/>
      <c r="BF352" s="119"/>
      <c r="BG352" s="119"/>
      <c r="BH352" s="119"/>
    </row>
    <row r="353" spans="1:60" s="76" customFormat="1" collapsed="1" x14ac:dyDescent="0.2">
      <c r="A353" s="124"/>
      <c r="B353" s="207" t="str">
        <f t="shared" si="72"/>
        <v/>
      </c>
      <c r="C353" s="73"/>
      <c r="D353" s="228"/>
      <c r="E353" s="229"/>
      <c r="F353" s="229"/>
      <c r="G353" s="229"/>
      <c r="H353" s="229"/>
      <c r="I353" s="229"/>
      <c r="J353" s="229"/>
      <c r="K353" s="229"/>
      <c r="L353" s="229"/>
      <c r="M353" s="229"/>
      <c r="N353" s="229"/>
      <c r="O353" s="230"/>
      <c r="P353" s="104"/>
      <c r="Q353" s="104"/>
      <c r="R353" s="104"/>
      <c r="S353" s="130" t="str">
        <f t="shared" si="73"/>
        <v/>
      </c>
      <c r="T353" s="104"/>
      <c r="U353" s="231"/>
      <c r="V353" s="232"/>
      <c r="W353" s="207" t="str">
        <f t="shared" si="74"/>
        <v/>
      </c>
      <c r="X353" s="295"/>
      <c r="Y353" s="233"/>
      <c r="Z353" s="207" t="str">
        <f t="shared" si="75"/>
        <v/>
      </c>
      <c r="AA353" s="107"/>
      <c r="AB353" s="207" t="str">
        <f t="shared" si="76"/>
        <v/>
      </c>
      <c r="AC353"/>
      <c r="AD353" s="71"/>
      <c r="AE353" s="107"/>
      <c r="AF353" s="207" t="str">
        <f t="shared" si="77"/>
        <v/>
      </c>
      <c r="AG353" s="227" t="str">
        <f t="shared" si="78"/>
        <v/>
      </c>
      <c r="AH353" s="107"/>
      <c r="AI353" s="207" t="str">
        <f t="shared" si="79"/>
        <v/>
      </c>
      <c r="AJ353" s="107"/>
      <c r="AK353" s="207" t="str">
        <f t="shared" si="80"/>
        <v/>
      </c>
      <c r="AL353" s="107"/>
      <c r="AM353" s="107"/>
      <c r="AN353" s="207" t="str">
        <f t="shared" si="81"/>
        <v/>
      </c>
      <c r="AO353" s="107"/>
      <c r="AP353" s="207" t="str">
        <f t="shared" si="82"/>
        <v/>
      </c>
      <c r="AQ353" s="107"/>
      <c r="AR353" s="107"/>
      <c r="AS353" s="207" t="str">
        <f t="shared" si="83"/>
        <v/>
      </c>
      <c r="AT353" s="108"/>
      <c r="AU353" s="108"/>
      <c r="AV353" s="108"/>
      <c r="AW353" s="108"/>
      <c r="AX353" s="108"/>
      <c r="AY353" s="108"/>
      <c r="AZ353" s="108"/>
      <c r="BA353" s="108"/>
      <c r="BB353" s="109"/>
      <c r="BC353" s="109"/>
      <c r="BD353" s="109"/>
      <c r="BE353" s="119"/>
      <c r="BF353" s="119"/>
      <c r="BG353" s="119"/>
      <c r="BH353" s="119"/>
    </row>
    <row r="354" spans="1:60" s="76" customFormat="1" collapsed="1" x14ac:dyDescent="0.2">
      <c r="A354" s="124"/>
      <c r="B354" s="207" t="str">
        <f t="shared" si="72"/>
        <v/>
      </c>
      <c r="C354" s="73"/>
      <c r="D354" s="228"/>
      <c r="E354" s="229"/>
      <c r="F354" s="229"/>
      <c r="G354" s="229"/>
      <c r="H354" s="229"/>
      <c r="I354" s="229"/>
      <c r="J354" s="229"/>
      <c r="K354" s="229"/>
      <c r="L354" s="229"/>
      <c r="M354" s="229"/>
      <c r="N354" s="229"/>
      <c r="O354" s="230"/>
      <c r="P354" s="104"/>
      <c r="Q354" s="104"/>
      <c r="R354" s="104"/>
      <c r="S354" s="130" t="str">
        <f t="shared" si="73"/>
        <v/>
      </c>
      <c r="T354" s="104"/>
      <c r="U354" s="231"/>
      <c r="V354" s="232"/>
      <c r="W354" s="207" t="str">
        <f t="shared" si="74"/>
        <v/>
      </c>
      <c r="X354" s="295"/>
      <c r="Y354" s="233"/>
      <c r="Z354" s="207" t="str">
        <f t="shared" si="75"/>
        <v/>
      </c>
      <c r="AA354" s="107"/>
      <c r="AB354" s="207" t="str">
        <f t="shared" si="76"/>
        <v/>
      </c>
      <c r="AC354"/>
      <c r="AD354" s="71"/>
      <c r="AE354" s="107"/>
      <c r="AF354" s="207" t="str">
        <f t="shared" si="77"/>
        <v/>
      </c>
      <c r="AG354" s="227" t="str">
        <f t="shared" si="78"/>
        <v/>
      </c>
      <c r="AH354" s="107"/>
      <c r="AI354" s="207" t="str">
        <f t="shared" si="79"/>
        <v/>
      </c>
      <c r="AJ354" s="107"/>
      <c r="AK354" s="207" t="str">
        <f t="shared" si="80"/>
        <v/>
      </c>
      <c r="AL354" s="107"/>
      <c r="AM354" s="107"/>
      <c r="AN354" s="207" t="str">
        <f t="shared" si="81"/>
        <v/>
      </c>
      <c r="AO354" s="107"/>
      <c r="AP354" s="207" t="str">
        <f t="shared" si="82"/>
        <v/>
      </c>
      <c r="AQ354" s="107"/>
      <c r="AR354" s="107"/>
      <c r="AS354" s="207" t="str">
        <f t="shared" si="83"/>
        <v/>
      </c>
      <c r="AT354" s="108"/>
      <c r="AU354" s="108"/>
      <c r="AV354" s="108"/>
      <c r="AW354" s="108"/>
      <c r="AX354" s="108"/>
      <c r="AY354" s="108"/>
      <c r="AZ354" s="108"/>
      <c r="BA354" s="108"/>
      <c r="BB354" s="109"/>
      <c r="BC354" s="109"/>
      <c r="BD354" s="109"/>
      <c r="BE354" s="119"/>
      <c r="BF354" s="119"/>
      <c r="BG354" s="119"/>
      <c r="BH354" s="119"/>
    </row>
    <row r="355" spans="1:60" s="76" customFormat="1" collapsed="1" x14ac:dyDescent="0.2">
      <c r="A355" s="124"/>
      <c r="B355" s="207" t="str">
        <f t="shared" si="72"/>
        <v/>
      </c>
      <c r="C355" s="73"/>
      <c r="D355" s="228"/>
      <c r="E355" s="229"/>
      <c r="F355" s="229"/>
      <c r="G355" s="229"/>
      <c r="H355" s="229"/>
      <c r="I355" s="229"/>
      <c r="J355" s="229"/>
      <c r="K355" s="229"/>
      <c r="L355" s="229"/>
      <c r="M355" s="229"/>
      <c r="N355" s="229"/>
      <c r="O355" s="230"/>
      <c r="P355" s="104"/>
      <c r="Q355" s="104"/>
      <c r="R355" s="104"/>
      <c r="S355" s="130" t="str">
        <f t="shared" si="73"/>
        <v/>
      </c>
      <c r="T355" s="104"/>
      <c r="U355" s="231"/>
      <c r="V355" s="232"/>
      <c r="W355" s="207" t="str">
        <f t="shared" si="74"/>
        <v/>
      </c>
      <c r="X355" s="295"/>
      <c r="Y355" s="233"/>
      <c r="Z355" s="207" t="str">
        <f t="shared" si="75"/>
        <v/>
      </c>
      <c r="AA355" s="107"/>
      <c r="AB355" s="207" t="str">
        <f t="shared" si="76"/>
        <v/>
      </c>
      <c r="AC355"/>
      <c r="AD355" s="71"/>
      <c r="AE355" s="107"/>
      <c r="AF355" s="207" t="str">
        <f t="shared" si="77"/>
        <v/>
      </c>
      <c r="AG355" s="227" t="str">
        <f t="shared" si="78"/>
        <v/>
      </c>
      <c r="AH355" s="107"/>
      <c r="AI355" s="207" t="str">
        <f t="shared" si="79"/>
        <v/>
      </c>
      <c r="AJ355" s="107"/>
      <c r="AK355" s="207" t="str">
        <f t="shared" si="80"/>
        <v/>
      </c>
      <c r="AL355" s="107"/>
      <c r="AM355" s="107"/>
      <c r="AN355" s="207" t="str">
        <f t="shared" si="81"/>
        <v/>
      </c>
      <c r="AO355" s="107"/>
      <c r="AP355" s="207" t="str">
        <f t="shared" si="82"/>
        <v/>
      </c>
      <c r="AQ355" s="107"/>
      <c r="AR355" s="107"/>
      <c r="AS355" s="207" t="str">
        <f t="shared" si="83"/>
        <v/>
      </c>
      <c r="AT355" s="108"/>
      <c r="AU355" s="108"/>
      <c r="AV355" s="108"/>
      <c r="AW355" s="108"/>
      <c r="AX355" s="108"/>
      <c r="AY355" s="108"/>
      <c r="AZ355" s="108"/>
      <c r="BA355" s="108"/>
      <c r="BB355" s="109"/>
      <c r="BC355" s="109"/>
      <c r="BD355" s="109"/>
      <c r="BE355" s="119"/>
      <c r="BF355" s="119"/>
      <c r="BG355" s="119"/>
      <c r="BH355" s="119"/>
    </row>
    <row r="356" spans="1:60" s="76" customFormat="1" collapsed="1" x14ac:dyDescent="0.2">
      <c r="A356" s="124"/>
      <c r="B356" s="207" t="str">
        <f t="shared" si="72"/>
        <v/>
      </c>
      <c r="C356" s="73"/>
      <c r="D356" s="228"/>
      <c r="E356" s="229"/>
      <c r="F356" s="229"/>
      <c r="G356" s="229"/>
      <c r="H356" s="229"/>
      <c r="I356" s="229"/>
      <c r="J356" s="229"/>
      <c r="K356" s="229"/>
      <c r="L356" s="229"/>
      <c r="M356" s="229"/>
      <c r="N356" s="229"/>
      <c r="O356" s="230"/>
      <c r="P356" s="104"/>
      <c r="Q356" s="104"/>
      <c r="R356" s="104"/>
      <c r="S356" s="130" t="str">
        <f t="shared" si="73"/>
        <v/>
      </c>
      <c r="T356" s="104"/>
      <c r="U356" s="231"/>
      <c r="V356" s="232"/>
      <c r="W356" s="207" t="str">
        <f t="shared" si="74"/>
        <v/>
      </c>
      <c r="X356" s="295"/>
      <c r="Y356" s="233"/>
      <c r="Z356" s="207" t="str">
        <f t="shared" si="75"/>
        <v/>
      </c>
      <c r="AA356" s="107"/>
      <c r="AB356" s="207" t="str">
        <f t="shared" si="76"/>
        <v/>
      </c>
      <c r="AC356"/>
      <c r="AD356" s="71"/>
      <c r="AE356" s="107"/>
      <c r="AF356" s="207" t="str">
        <f t="shared" si="77"/>
        <v/>
      </c>
      <c r="AG356" s="227" t="str">
        <f t="shared" si="78"/>
        <v/>
      </c>
      <c r="AH356" s="107"/>
      <c r="AI356" s="207" t="str">
        <f t="shared" si="79"/>
        <v/>
      </c>
      <c r="AJ356" s="107"/>
      <c r="AK356" s="207" t="str">
        <f t="shared" si="80"/>
        <v/>
      </c>
      <c r="AL356" s="107"/>
      <c r="AM356" s="107"/>
      <c r="AN356" s="207" t="str">
        <f t="shared" si="81"/>
        <v/>
      </c>
      <c r="AO356" s="107"/>
      <c r="AP356" s="207" t="str">
        <f t="shared" si="82"/>
        <v/>
      </c>
      <c r="AQ356" s="107"/>
      <c r="AR356" s="107"/>
      <c r="AS356" s="207" t="str">
        <f t="shared" si="83"/>
        <v/>
      </c>
      <c r="AT356" s="108"/>
      <c r="AU356" s="108"/>
      <c r="AV356" s="108"/>
      <c r="AW356" s="108"/>
      <c r="AX356" s="108"/>
      <c r="AY356" s="108"/>
      <c r="AZ356" s="108"/>
      <c r="BA356" s="108"/>
      <c r="BB356" s="109"/>
      <c r="BC356" s="109"/>
      <c r="BD356" s="109"/>
      <c r="BE356" s="119"/>
      <c r="BF356" s="119"/>
      <c r="BG356" s="119"/>
      <c r="BH356" s="119"/>
    </row>
    <row r="357" spans="1:60" s="76" customFormat="1" collapsed="1" x14ac:dyDescent="0.2">
      <c r="A357" s="124"/>
      <c r="B357" s="207" t="str">
        <f t="shared" si="72"/>
        <v/>
      </c>
      <c r="C357" s="73"/>
      <c r="D357" s="228"/>
      <c r="E357" s="229"/>
      <c r="F357" s="229"/>
      <c r="G357" s="229"/>
      <c r="H357" s="229"/>
      <c r="I357" s="229"/>
      <c r="J357" s="229"/>
      <c r="K357" s="229"/>
      <c r="L357" s="229"/>
      <c r="M357" s="229"/>
      <c r="N357" s="229"/>
      <c r="O357" s="230"/>
      <c r="P357" s="104"/>
      <c r="Q357" s="104"/>
      <c r="R357" s="104"/>
      <c r="S357" s="130" t="str">
        <f t="shared" si="73"/>
        <v/>
      </c>
      <c r="T357" s="104"/>
      <c r="U357" s="231"/>
      <c r="V357" s="232"/>
      <c r="W357" s="207" t="str">
        <f t="shared" si="74"/>
        <v/>
      </c>
      <c r="X357" s="295"/>
      <c r="Y357" s="233"/>
      <c r="Z357" s="207" t="str">
        <f t="shared" si="75"/>
        <v/>
      </c>
      <c r="AA357" s="107"/>
      <c r="AB357" s="207" t="str">
        <f t="shared" si="76"/>
        <v/>
      </c>
      <c r="AC357"/>
      <c r="AD357" s="71"/>
      <c r="AE357" s="107"/>
      <c r="AF357" s="207" t="str">
        <f t="shared" si="77"/>
        <v/>
      </c>
      <c r="AG357" s="227" t="str">
        <f t="shared" si="78"/>
        <v/>
      </c>
      <c r="AH357" s="107"/>
      <c r="AI357" s="207" t="str">
        <f t="shared" si="79"/>
        <v/>
      </c>
      <c r="AJ357" s="107"/>
      <c r="AK357" s="207" t="str">
        <f t="shared" si="80"/>
        <v/>
      </c>
      <c r="AL357" s="107"/>
      <c r="AM357" s="107"/>
      <c r="AN357" s="207" t="str">
        <f t="shared" si="81"/>
        <v/>
      </c>
      <c r="AO357" s="107"/>
      <c r="AP357" s="207" t="str">
        <f t="shared" si="82"/>
        <v/>
      </c>
      <c r="AQ357" s="107"/>
      <c r="AR357" s="107"/>
      <c r="AS357" s="207" t="str">
        <f t="shared" si="83"/>
        <v/>
      </c>
      <c r="AT357" s="108"/>
      <c r="AU357" s="108"/>
      <c r="AV357" s="108"/>
      <c r="AW357" s="108"/>
      <c r="AX357" s="108"/>
      <c r="AY357" s="108"/>
      <c r="AZ357" s="108"/>
      <c r="BA357" s="108"/>
      <c r="BB357" s="109"/>
      <c r="BC357" s="109"/>
      <c r="BD357" s="109"/>
      <c r="BE357" s="119"/>
      <c r="BF357" s="119"/>
      <c r="BG357" s="119"/>
      <c r="BH357" s="119"/>
    </row>
    <row r="358" spans="1:60" s="76" customFormat="1" collapsed="1" x14ac:dyDescent="0.2">
      <c r="A358" s="124"/>
      <c r="B358" s="207" t="str">
        <f t="shared" si="72"/>
        <v/>
      </c>
      <c r="C358" s="73"/>
      <c r="D358" s="228"/>
      <c r="E358" s="229"/>
      <c r="F358" s="229"/>
      <c r="G358" s="229"/>
      <c r="H358" s="229"/>
      <c r="I358" s="229"/>
      <c r="J358" s="229"/>
      <c r="K358" s="229"/>
      <c r="L358" s="229"/>
      <c r="M358" s="229"/>
      <c r="N358" s="229"/>
      <c r="O358" s="230"/>
      <c r="P358" s="104"/>
      <c r="Q358" s="104"/>
      <c r="R358" s="104"/>
      <c r="S358" s="130" t="str">
        <f t="shared" si="73"/>
        <v/>
      </c>
      <c r="T358" s="104"/>
      <c r="U358" s="231"/>
      <c r="V358" s="232"/>
      <c r="W358" s="207" t="str">
        <f t="shared" si="74"/>
        <v/>
      </c>
      <c r="X358" s="295"/>
      <c r="Y358" s="233"/>
      <c r="Z358" s="207" t="str">
        <f t="shared" si="75"/>
        <v/>
      </c>
      <c r="AA358" s="107"/>
      <c r="AB358" s="207" t="str">
        <f t="shared" si="76"/>
        <v/>
      </c>
      <c r="AC358"/>
      <c r="AD358" s="71"/>
      <c r="AE358" s="107"/>
      <c r="AF358" s="207" t="str">
        <f t="shared" si="77"/>
        <v/>
      </c>
      <c r="AG358" s="227" t="str">
        <f t="shared" si="78"/>
        <v/>
      </c>
      <c r="AH358" s="107"/>
      <c r="AI358" s="207" t="str">
        <f t="shared" si="79"/>
        <v/>
      </c>
      <c r="AJ358" s="107"/>
      <c r="AK358" s="207" t="str">
        <f t="shared" si="80"/>
        <v/>
      </c>
      <c r="AL358" s="107"/>
      <c r="AM358" s="107"/>
      <c r="AN358" s="207" t="str">
        <f t="shared" si="81"/>
        <v/>
      </c>
      <c r="AO358" s="107"/>
      <c r="AP358" s="207" t="str">
        <f t="shared" si="82"/>
        <v/>
      </c>
      <c r="AQ358" s="107"/>
      <c r="AR358" s="107"/>
      <c r="AS358" s="207" t="str">
        <f t="shared" si="83"/>
        <v/>
      </c>
      <c r="AT358" s="108"/>
      <c r="AU358" s="108"/>
      <c r="AV358" s="108"/>
      <c r="AW358" s="108"/>
      <c r="AX358" s="108"/>
      <c r="AY358" s="108"/>
      <c r="AZ358" s="108"/>
      <c r="BA358" s="108"/>
      <c r="BB358" s="109"/>
      <c r="BC358" s="109"/>
      <c r="BD358" s="109"/>
      <c r="BE358" s="119"/>
      <c r="BF358" s="119"/>
      <c r="BG358" s="119"/>
      <c r="BH358" s="119"/>
    </row>
    <row r="359" spans="1:60" s="76" customFormat="1" collapsed="1" x14ac:dyDescent="0.2">
      <c r="A359" s="124"/>
      <c r="B359" s="207" t="str">
        <f t="shared" si="72"/>
        <v/>
      </c>
      <c r="C359" s="73"/>
      <c r="D359" s="228"/>
      <c r="E359" s="229"/>
      <c r="F359" s="229"/>
      <c r="G359" s="229"/>
      <c r="H359" s="229"/>
      <c r="I359" s="229"/>
      <c r="J359" s="229"/>
      <c r="K359" s="229"/>
      <c r="L359" s="229"/>
      <c r="M359" s="229"/>
      <c r="N359" s="229"/>
      <c r="O359" s="230"/>
      <c r="P359" s="104"/>
      <c r="Q359" s="104"/>
      <c r="R359" s="104"/>
      <c r="S359" s="130" t="str">
        <f t="shared" si="73"/>
        <v/>
      </c>
      <c r="T359" s="104"/>
      <c r="U359" s="231"/>
      <c r="V359" s="232"/>
      <c r="W359" s="207" t="str">
        <f t="shared" si="74"/>
        <v/>
      </c>
      <c r="X359" s="295"/>
      <c r="Y359" s="233"/>
      <c r="Z359" s="207" t="str">
        <f t="shared" si="75"/>
        <v/>
      </c>
      <c r="AA359" s="107"/>
      <c r="AB359" s="207" t="str">
        <f t="shared" si="76"/>
        <v/>
      </c>
      <c r="AC359"/>
      <c r="AD359" s="71"/>
      <c r="AE359" s="107"/>
      <c r="AF359" s="207" t="str">
        <f t="shared" si="77"/>
        <v/>
      </c>
      <c r="AG359" s="227" t="str">
        <f t="shared" si="78"/>
        <v/>
      </c>
      <c r="AH359" s="107"/>
      <c r="AI359" s="207" t="str">
        <f t="shared" si="79"/>
        <v/>
      </c>
      <c r="AJ359" s="107"/>
      <c r="AK359" s="207" t="str">
        <f t="shared" si="80"/>
        <v/>
      </c>
      <c r="AL359" s="107"/>
      <c r="AM359" s="107"/>
      <c r="AN359" s="207" t="str">
        <f t="shared" si="81"/>
        <v/>
      </c>
      <c r="AO359" s="107"/>
      <c r="AP359" s="207" t="str">
        <f t="shared" si="82"/>
        <v/>
      </c>
      <c r="AQ359" s="107"/>
      <c r="AR359" s="107"/>
      <c r="AS359" s="207" t="str">
        <f t="shared" si="83"/>
        <v/>
      </c>
      <c r="AT359" s="108"/>
      <c r="AU359" s="108"/>
      <c r="AV359" s="108"/>
      <c r="AW359" s="108"/>
      <c r="AX359" s="108"/>
      <c r="AY359" s="108"/>
      <c r="AZ359" s="108"/>
      <c r="BA359" s="108"/>
      <c r="BB359" s="109"/>
      <c r="BC359" s="109"/>
      <c r="BD359" s="109"/>
      <c r="BE359" s="119"/>
      <c r="BF359" s="119"/>
      <c r="BG359" s="119"/>
      <c r="BH359" s="119"/>
    </row>
    <row r="360" spans="1:60" s="76" customFormat="1" collapsed="1" x14ac:dyDescent="0.2">
      <c r="A360" s="124"/>
      <c r="B360" s="207" t="str">
        <f t="shared" si="72"/>
        <v/>
      </c>
      <c r="C360" s="73"/>
      <c r="D360" s="228"/>
      <c r="E360" s="229"/>
      <c r="F360" s="229"/>
      <c r="G360" s="229"/>
      <c r="H360" s="229"/>
      <c r="I360" s="229"/>
      <c r="J360" s="229"/>
      <c r="K360" s="229"/>
      <c r="L360" s="229"/>
      <c r="M360" s="229"/>
      <c r="N360" s="229"/>
      <c r="O360" s="230"/>
      <c r="P360" s="104"/>
      <c r="Q360" s="104"/>
      <c r="R360" s="104"/>
      <c r="S360" s="130" t="str">
        <f t="shared" si="73"/>
        <v/>
      </c>
      <c r="T360" s="104"/>
      <c r="U360" s="231"/>
      <c r="V360" s="232"/>
      <c r="W360" s="207" t="str">
        <f t="shared" si="74"/>
        <v/>
      </c>
      <c r="X360" s="295"/>
      <c r="Y360" s="233"/>
      <c r="Z360" s="207" t="str">
        <f t="shared" si="75"/>
        <v/>
      </c>
      <c r="AA360" s="107"/>
      <c r="AB360" s="207" t="str">
        <f t="shared" si="76"/>
        <v/>
      </c>
      <c r="AC360"/>
      <c r="AD360" s="71"/>
      <c r="AE360" s="107"/>
      <c r="AF360" s="207" t="str">
        <f t="shared" si="77"/>
        <v/>
      </c>
      <c r="AG360" s="227" t="str">
        <f t="shared" si="78"/>
        <v/>
      </c>
      <c r="AH360" s="107"/>
      <c r="AI360" s="207" t="str">
        <f t="shared" si="79"/>
        <v/>
      </c>
      <c r="AJ360" s="107"/>
      <c r="AK360" s="207" t="str">
        <f t="shared" si="80"/>
        <v/>
      </c>
      <c r="AL360" s="107"/>
      <c r="AM360" s="107"/>
      <c r="AN360" s="207" t="str">
        <f t="shared" si="81"/>
        <v/>
      </c>
      <c r="AO360" s="107"/>
      <c r="AP360" s="207" t="str">
        <f t="shared" si="82"/>
        <v/>
      </c>
      <c r="AQ360" s="107"/>
      <c r="AR360" s="107"/>
      <c r="AS360" s="207" t="str">
        <f t="shared" si="83"/>
        <v/>
      </c>
      <c r="AT360" s="108"/>
      <c r="AU360" s="108"/>
      <c r="AV360" s="108"/>
      <c r="AW360" s="108"/>
      <c r="AX360" s="108"/>
      <c r="AY360" s="108"/>
      <c r="AZ360" s="108"/>
      <c r="BA360" s="108"/>
      <c r="BB360" s="109"/>
      <c r="BC360" s="109"/>
      <c r="BD360" s="109"/>
      <c r="BE360" s="119"/>
      <c r="BF360" s="119"/>
      <c r="BG360" s="119"/>
      <c r="BH360" s="119"/>
    </row>
    <row r="361" spans="1:60" s="76" customFormat="1" collapsed="1" x14ac:dyDescent="0.2">
      <c r="A361" s="124"/>
      <c r="B361" s="207" t="str">
        <f t="shared" si="72"/>
        <v/>
      </c>
      <c r="C361" s="73"/>
      <c r="D361" s="228"/>
      <c r="E361" s="229"/>
      <c r="F361" s="229"/>
      <c r="G361" s="229"/>
      <c r="H361" s="229"/>
      <c r="I361" s="229"/>
      <c r="J361" s="229"/>
      <c r="K361" s="229"/>
      <c r="L361" s="229"/>
      <c r="M361" s="229"/>
      <c r="N361" s="229"/>
      <c r="O361" s="230"/>
      <c r="P361" s="104"/>
      <c r="Q361" s="104"/>
      <c r="R361" s="104"/>
      <c r="S361" s="130" t="str">
        <f t="shared" si="73"/>
        <v/>
      </c>
      <c r="T361" s="104"/>
      <c r="U361" s="231"/>
      <c r="V361" s="232"/>
      <c r="W361" s="207" t="str">
        <f t="shared" si="74"/>
        <v/>
      </c>
      <c r="X361" s="295"/>
      <c r="Y361" s="233"/>
      <c r="Z361" s="207" t="str">
        <f t="shared" si="75"/>
        <v/>
      </c>
      <c r="AA361" s="107"/>
      <c r="AB361" s="207" t="str">
        <f t="shared" si="76"/>
        <v/>
      </c>
      <c r="AC361"/>
      <c r="AD361" s="71"/>
      <c r="AE361" s="107"/>
      <c r="AF361" s="207" t="str">
        <f t="shared" si="77"/>
        <v/>
      </c>
      <c r="AG361" s="227" t="str">
        <f t="shared" si="78"/>
        <v/>
      </c>
      <c r="AH361" s="107"/>
      <c r="AI361" s="207" t="str">
        <f t="shared" si="79"/>
        <v/>
      </c>
      <c r="AJ361" s="107"/>
      <c r="AK361" s="207" t="str">
        <f t="shared" si="80"/>
        <v/>
      </c>
      <c r="AL361" s="107"/>
      <c r="AM361" s="107"/>
      <c r="AN361" s="207" t="str">
        <f t="shared" si="81"/>
        <v/>
      </c>
      <c r="AO361" s="107"/>
      <c r="AP361" s="207" t="str">
        <f t="shared" si="82"/>
        <v/>
      </c>
      <c r="AQ361" s="107"/>
      <c r="AR361" s="107"/>
      <c r="AS361" s="207" t="str">
        <f t="shared" si="83"/>
        <v/>
      </c>
      <c r="AT361" s="108"/>
      <c r="AU361" s="108"/>
      <c r="AV361" s="108"/>
      <c r="AW361" s="108"/>
      <c r="AX361" s="108"/>
      <c r="AY361" s="108"/>
      <c r="AZ361" s="108"/>
      <c r="BA361" s="108"/>
      <c r="BB361" s="109"/>
      <c r="BC361" s="109"/>
      <c r="BD361" s="109"/>
      <c r="BE361" s="119"/>
      <c r="BF361" s="119"/>
      <c r="BG361" s="119"/>
      <c r="BH361" s="119"/>
    </row>
    <row r="362" spans="1:60" s="76" customFormat="1" collapsed="1" x14ac:dyDescent="0.2">
      <c r="A362" s="124"/>
      <c r="B362" s="207" t="str">
        <f t="shared" si="72"/>
        <v/>
      </c>
      <c r="C362" s="73"/>
      <c r="D362" s="228"/>
      <c r="E362" s="229"/>
      <c r="F362" s="229"/>
      <c r="G362" s="229"/>
      <c r="H362" s="229"/>
      <c r="I362" s="229"/>
      <c r="J362" s="229"/>
      <c r="K362" s="229"/>
      <c r="L362" s="229"/>
      <c r="M362" s="229"/>
      <c r="N362" s="229"/>
      <c r="O362" s="230"/>
      <c r="P362" s="104"/>
      <c r="Q362" s="104"/>
      <c r="R362" s="104"/>
      <c r="S362" s="130" t="str">
        <f t="shared" si="73"/>
        <v/>
      </c>
      <c r="T362" s="104"/>
      <c r="U362" s="231"/>
      <c r="V362" s="232"/>
      <c r="W362" s="207" t="str">
        <f t="shared" si="74"/>
        <v/>
      </c>
      <c r="X362" s="295"/>
      <c r="Y362" s="233"/>
      <c r="Z362" s="207" t="str">
        <f t="shared" si="75"/>
        <v/>
      </c>
      <c r="AA362" s="107"/>
      <c r="AB362" s="207" t="str">
        <f t="shared" si="76"/>
        <v/>
      </c>
      <c r="AC362"/>
      <c r="AD362" s="71"/>
      <c r="AE362" s="107"/>
      <c r="AF362" s="207" t="str">
        <f t="shared" si="77"/>
        <v/>
      </c>
      <c r="AG362" s="227" t="str">
        <f t="shared" si="78"/>
        <v/>
      </c>
      <c r="AH362" s="107"/>
      <c r="AI362" s="207" t="str">
        <f t="shared" si="79"/>
        <v/>
      </c>
      <c r="AJ362" s="107"/>
      <c r="AK362" s="207" t="str">
        <f t="shared" si="80"/>
        <v/>
      </c>
      <c r="AL362" s="107"/>
      <c r="AM362" s="107"/>
      <c r="AN362" s="207" t="str">
        <f t="shared" si="81"/>
        <v/>
      </c>
      <c r="AO362" s="107"/>
      <c r="AP362" s="207" t="str">
        <f t="shared" si="82"/>
        <v/>
      </c>
      <c r="AQ362" s="107"/>
      <c r="AR362" s="107"/>
      <c r="AS362" s="207" t="str">
        <f t="shared" si="83"/>
        <v/>
      </c>
      <c r="AT362" s="108"/>
      <c r="AU362" s="108"/>
      <c r="AV362" s="108"/>
      <c r="AW362" s="108"/>
      <c r="AX362" s="108"/>
      <c r="AY362" s="108"/>
      <c r="AZ362" s="108"/>
      <c r="BA362" s="108"/>
      <c r="BB362" s="109"/>
      <c r="BC362" s="109"/>
      <c r="BD362" s="109"/>
      <c r="BE362" s="119"/>
      <c r="BF362" s="119"/>
      <c r="BG362" s="119"/>
      <c r="BH362" s="119"/>
    </row>
    <row r="363" spans="1:60" s="76" customFormat="1" collapsed="1" x14ac:dyDescent="0.2">
      <c r="A363" s="124"/>
      <c r="B363" s="207" t="str">
        <f t="shared" si="72"/>
        <v/>
      </c>
      <c r="C363" s="73"/>
      <c r="D363" s="228"/>
      <c r="E363" s="229"/>
      <c r="F363" s="229"/>
      <c r="G363" s="229"/>
      <c r="H363" s="229"/>
      <c r="I363" s="229"/>
      <c r="J363" s="229"/>
      <c r="K363" s="229"/>
      <c r="L363" s="229"/>
      <c r="M363" s="229"/>
      <c r="N363" s="229"/>
      <c r="O363" s="230"/>
      <c r="P363" s="104"/>
      <c r="Q363" s="104"/>
      <c r="R363" s="104"/>
      <c r="S363" s="130" t="str">
        <f t="shared" si="73"/>
        <v/>
      </c>
      <c r="T363" s="104"/>
      <c r="U363" s="231"/>
      <c r="V363" s="232"/>
      <c r="W363" s="207" t="str">
        <f t="shared" si="74"/>
        <v/>
      </c>
      <c r="X363" s="295"/>
      <c r="Y363" s="233"/>
      <c r="Z363" s="207" t="str">
        <f t="shared" si="75"/>
        <v/>
      </c>
      <c r="AA363" s="107"/>
      <c r="AB363" s="207" t="str">
        <f t="shared" si="76"/>
        <v/>
      </c>
      <c r="AC363"/>
      <c r="AD363" s="71"/>
      <c r="AE363" s="107"/>
      <c r="AF363" s="207" t="str">
        <f t="shared" si="77"/>
        <v/>
      </c>
      <c r="AG363" s="227" t="str">
        <f t="shared" si="78"/>
        <v/>
      </c>
      <c r="AH363" s="107"/>
      <c r="AI363" s="207" t="str">
        <f t="shared" si="79"/>
        <v/>
      </c>
      <c r="AJ363" s="107"/>
      <c r="AK363" s="207" t="str">
        <f t="shared" si="80"/>
        <v/>
      </c>
      <c r="AL363" s="107"/>
      <c r="AM363" s="107"/>
      <c r="AN363" s="207" t="str">
        <f t="shared" si="81"/>
        <v/>
      </c>
      <c r="AO363" s="107"/>
      <c r="AP363" s="207" t="str">
        <f t="shared" si="82"/>
        <v/>
      </c>
      <c r="AQ363" s="107"/>
      <c r="AR363" s="107"/>
      <c r="AS363" s="207" t="str">
        <f t="shared" si="83"/>
        <v/>
      </c>
      <c r="AT363" s="108"/>
      <c r="AU363" s="108"/>
      <c r="AV363" s="108"/>
      <c r="AW363" s="108"/>
      <c r="AX363" s="108"/>
      <c r="AY363" s="108"/>
      <c r="AZ363" s="108"/>
      <c r="BA363" s="108"/>
      <c r="BB363" s="109"/>
      <c r="BC363" s="109"/>
      <c r="BD363" s="109"/>
      <c r="BE363" s="119"/>
      <c r="BF363" s="119"/>
      <c r="BG363" s="119"/>
      <c r="BH363" s="119"/>
    </row>
    <row r="364" spans="1:60" s="76" customFormat="1" collapsed="1" x14ac:dyDescent="0.2">
      <c r="A364" s="124"/>
      <c r="B364" s="207" t="str">
        <f t="shared" si="72"/>
        <v/>
      </c>
      <c r="C364" s="73"/>
      <c r="D364" s="228"/>
      <c r="E364" s="229"/>
      <c r="F364" s="229"/>
      <c r="G364" s="229"/>
      <c r="H364" s="229"/>
      <c r="I364" s="229"/>
      <c r="J364" s="229"/>
      <c r="K364" s="229"/>
      <c r="L364" s="229"/>
      <c r="M364" s="229"/>
      <c r="N364" s="229"/>
      <c r="O364" s="230"/>
      <c r="P364" s="104"/>
      <c r="Q364" s="104"/>
      <c r="R364" s="104"/>
      <c r="S364" s="130" t="str">
        <f t="shared" si="73"/>
        <v/>
      </c>
      <c r="T364" s="104"/>
      <c r="U364" s="231"/>
      <c r="V364" s="232"/>
      <c r="W364" s="207" t="str">
        <f t="shared" si="74"/>
        <v/>
      </c>
      <c r="X364" s="295"/>
      <c r="Y364" s="233"/>
      <c r="Z364" s="207" t="str">
        <f t="shared" si="75"/>
        <v/>
      </c>
      <c r="AA364" s="107"/>
      <c r="AB364" s="207" t="str">
        <f t="shared" si="76"/>
        <v/>
      </c>
      <c r="AC364"/>
      <c r="AD364" s="71"/>
      <c r="AE364" s="107"/>
      <c r="AF364" s="207" t="str">
        <f t="shared" si="77"/>
        <v/>
      </c>
      <c r="AG364" s="227" t="str">
        <f t="shared" si="78"/>
        <v/>
      </c>
      <c r="AH364" s="107"/>
      <c r="AI364" s="207" t="str">
        <f t="shared" si="79"/>
        <v/>
      </c>
      <c r="AJ364" s="107"/>
      <c r="AK364" s="207" t="str">
        <f t="shared" si="80"/>
        <v/>
      </c>
      <c r="AL364" s="107"/>
      <c r="AM364" s="107"/>
      <c r="AN364" s="207" t="str">
        <f t="shared" si="81"/>
        <v/>
      </c>
      <c r="AO364" s="107"/>
      <c r="AP364" s="207" t="str">
        <f t="shared" si="82"/>
        <v/>
      </c>
      <c r="AQ364" s="107"/>
      <c r="AR364" s="107"/>
      <c r="AS364" s="207" t="str">
        <f t="shared" si="83"/>
        <v/>
      </c>
      <c r="AT364" s="108"/>
      <c r="AU364" s="108"/>
      <c r="AV364" s="108"/>
      <c r="AW364" s="108"/>
      <c r="AX364" s="108"/>
      <c r="AY364" s="108"/>
      <c r="AZ364" s="108"/>
      <c r="BA364" s="108"/>
      <c r="BB364" s="109"/>
      <c r="BC364" s="109"/>
      <c r="BD364" s="109"/>
      <c r="BE364" s="119"/>
      <c r="BF364" s="119"/>
      <c r="BG364" s="119"/>
      <c r="BH364" s="119"/>
    </row>
    <row r="365" spans="1:60" s="76" customFormat="1" collapsed="1" x14ac:dyDescent="0.2">
      <c r="A365" s="124"/>
      <c r="B365" s="207" t="str">
        <f t="shared" si="72"/>
        <v/>
      </c>
      <c r="C365" s="73"/>
      <c r="D365" s="228"/>
      <c r="E365" s="229"/>
      <c r="F365" s="229"/>
      <c r="G365" s="229"/>
      <c r="H365" s="229"/>
      <c r="I365" s="229"/>
      <c r="J365" s="229"/>
      <c r="K365" s="229"/>
      <c r="L365" s="229"/>
      <c r="M365" s="229"/>
      <c r="N365" s="229"/>
      <c r="O365" s="230"/>
      <c r="P365" s="104"/>
      <c r="Q365" s="104"/>
      <c r="R365" s="104"/>
      <c r="S365" s="130" t="str">
        <f t="shared" si="73"/>
        <v/>
      </c>
      <c r="T365" s="104"/>
      <c r="U365" s="231"/>
      <c r="V365" s="232"/>
      <c r="W365" s="207" t="str">
        <f t="shared" si="74"/>
        <v/>
      </c>
      <c r="X365" s="295"/>
      <c r="Y365" s="233"/>
      <c r="Z365" s="207" t="str">
        <f t="shared" si="75"/>
        <v/>
      </c>
      <c r="AA365" s="107"/>
      <c r="AB365" s="207" t="str">
        <f t="shared" si="76"/>
        <v/>
      </c>
      <c r="AC365"/>
      <c r="AD365" s="71"/>
      <c r="AE365" s="107"/>
      <c r="AF365" s="207" t="str">
        <f t="shared" si="77"/>
        <v/>
      </c>
      <c r="AG365" s="227" t="str">
        <f t="shared" si="78"/>
        <v/>
      </c>
      <c r="AH365" s="107"/>
      <c r="AI365" s="207" t="str">
        <f t="shared" si="79"/>
        <v/>
      </c>
      <c r="AJ365" s="107"/>
      <c r="AK365" s="207" t="str">
        <f t="shared" si="80"/>
        <v/>
      </c>
      <c r="AL365" s="107"/>
      <c r="AM365" s="107"/>
      <c r="AN365" s="207" t="str">
        <f t="shared" si="81"/>
        <v/>
      </c>
      <c r="AO365" s="107"/>
      <c r="AP365" s="207" t="str">
        <f t="shared" si="82"/>
        <v/>
      </c>
      <c r="AQ365" s="107"/>
      <c r="AR365" s="107"/>
      <c r="AS365" s="207" t="str">
        <f t="shared" si="83"/>
        <v/>
      </c>
      <c r="AT365" s="108"/>
      <c r="AU365" s="108"/>
      <c r="AV365" s="108"/>
      <c r="AW365" s="108"/>
      <c r="AX365" s="108"/>
      <c r="AY365" s="108"/>
      <c r="AZ365" s="108"/>
      <c r="BA365" s="108"/>
      <c r="BB365" s="109"/>
      <c r="BC365" s="109"/>
      <c r="BD365" s="109"/>
      <c r="BE365" s="119"/>
      <c r="BF365" s="119"/>
      <c r="BG365" s="119"/>
      <c r="BH365" s="119"/>
    </row>
    <row r="366" spans="1:60" s="76" customFormat="1" collapsed="1" x14ac:dyDescent="0.2">
      <c r="A366" s="124"/>
      <c r="B366" s="207" t="str">
        <f t="shared" si="72"/>
        <v/>
      </c>
      <c r="C366" s="73"/>
      <c r="D366" s="228"/>
      <c r="E366" s="229"/>
      <c r="F366" s="229"/>
      <c r="G366" s="229"/>
      <c r="H366" s="229"/>
      <c r="I366" s="229"/>
      <c r="J366" s="229"/>
      <c r="K366" s="229"/>
      <c r="L366" s="229"/>
      <c r="M366" s="229"/>
      <c r="N366" s="229"/>
      <c r="O366" s="230"/>
      <c r="P366" s="104"/>
      <c r="Q366" s="104"/>
      <c r="R366" s="104"/>
      <c r="S366" s="130" t="str">
        <f t="shared" si="73"/>
        <v/>
      </c>
      <c r="T366" s="104"/>
      <c r="U366" s="231"/>
      <c r="V366" s="232"/>
      <c r="W366" s="207" t="str">
        <f t="shared" si="74"/>
        <v/>
      </c>
      <c r="X366" s="295"/>
      <c r="Y366" s="233"/>
      <c r="Z366" s="207" t="str">
        <f t="shared" si="75"/>
        <v/>
      </c>
      <c r="AA366" s="107"/>
      <c r="AB366" s="207" t="str">
        <f t="shared" si="76"/>
        <v/>
      </c>
      <c r="AC366"/>
      <c r="AD366" s="71"/>
      <c r="AE366" s="107"/>
      <c r="AF366" s="207" t="str">
        <f t="shared" si="77"/>
        <v/>
      </c>
      <c r="AG366" s="227" t="str">
        <f t="shared" si="78"/>
        <v/>
      </c>
      <c r="AH366" s="107"/>
      <c r="AI366" s="207" t="str">
        <f t="shared" si="79"/>
        <v/>
      </c>
      <c r="AJ366" s="107"/>
      <c r="AK366" s="207" t="str">
        <f t="shared" si="80"/>
        <v/>
      </c>
      <c r="AL366" s="107"/>
      <c r="AM366" s="107"/>
      <c r="AN366" s="207" t="str">
        <f t="shared" si="81"/>
        <v/>
      </c>
      <c r="AO366" s="107"/>
      <c r="AP366" s="207" t="str">
        <f t="shared" si="82"/>
        <v/>
      </c>
      <c r="AQ366" s="107"/>
      <c r="AR366" s="107"/>
      <c r="AS366" s="207" t="str">
        <f t="shared" si="83"/>
        <v/>
      </c>
      <c r="AT366" s="108"/>
      <c r="AU366" s="108"/>
      <c r="AV366" s="108"/>
      <c r="AW366" s="108"/>
      <c r="AX366" s="108"/>
      <c r="AY366" s="108"/>
      <c r="AZ366" s="108"/>
      <c r="BA366" s="108"/>
      <c r="BB366" s="109"/>
      <c r="BC366" s="109"/>
      <c r="BD366" s="109"/>
      <c r="BE366" s="119"/>
      <c r="BF366" s="119"/>
      <c r="BG366" s="119"/>
      <c r="BH366" s="119"/>
    </row>
    <row r="367" spans="1:60" s="76" customFormat="1" collapsed="1" x14ac:dyDescent="0.2">
      <c r="A367" s="124"/>
      <c r="B367" s="207" t="str">
        <f t="shared" si="72"/>
        <v/>
      </c>
      <c r="C367" s="73"/>
      <c r="D367" s="228"/>
      <c r="E367" s="229"/>
      <c r="F367" s="229"/>
      <c r="G367" s="229"/>
      <c r="H367" s="229"/>
      <c r="I367" s="229"/>
      <c r="J367" s="229"/>
      <c r="K367" s="229"/>
      <c r="L367" s="229"/>
      <c r="M367" s="229"/>
      <c r="N367" s="229"/>
      <c r="O367" s="230"/>
      <c r="P367" s="104"/>
      <c r="Q367" s="104"/>
      <c r="R367" s="104"/>
      <c r="S367" s="130" t="str">
        <f t="shared" si="73"/>
        <v/>
      </c>
      <c r="T367" s="104"/>
      <c r="U367" s="231"/>
      <c r="V367" s="232"/>
      <c r="W367" s="207" t="str">
        <f t="shared" si="74"/>
        <v/>
      </c>
      <c r="X367" s="295"/>
      <c r="Y367" s="233"/>
      <c r="Z367" s="207" t="str">
        <f t="shared" si="75"/>
        <v/>
      </c>
      <c r="AA367" s="107"/>
      <c r="AB367" s="207" t="str">
        <f t="shared" si="76"/>
        <v/>
      </c>
      <c r="AC367"/>
      <c r="AD367" s="71"/>
      <c r="AE367" s="107"/>
      <c r="AF367" s="207" t="str">
        <f t="shared" si="77"/>
        <v/>
      </c>
      <c r="AG367" s="227" t="str">
        <f t="shared" si="78"/>
        <v/>
      </c>
      <c r="AH367" s="107"/>
      <c r="AI367" s="207" t="str">
        <f t="shared" si="79"/>
        <v/>
      </c>
      <c r="AJ367" s="107"/>
      <c r="AK367" s="207" t="str">
        <f t="shared" si="80"/>
        <v/>
      </c>
      <c r="AL367" s="107"/>
      <c r="AM367" s="107"/>
      <c r="AN367" s="207" t="str">
        <f t="shared" si="81"/>
        <v/>
      </c>
      <c r="AO367" s="107"/>
      <c r="AP367" s="207" t="str">
        <f t="shared" si="82"/>
        <v/>
      </c>
      <c r="AQ367" s="107"/>
      <c r="AR367" s="107"/>
      <c r="AS367" s="207" t="str">
        <f t="shared" si="83"/>
        <v/>
      </c>
      <c r="AT367" s="108"/>
      <c r="AU367" s="108"/>
      <c r="AV367" s="108"/>
      <c r="AW367" s="108"/>
      <c r="AX367" s="108"/>
      <c r="AY367" s="108"/>
      <c r="AZ367" s="108"/>
      <c r="BA367" s="108"/>
      <c r="BB367" s="109"/>
      <c r="BC367" s="109"/>
      <c r="BD367" s="109"/>
      <c r="BE367" s="119"/>
      <c r="BF367" s="119"/>
      <c r="BG367" s="119"/>
      <c r="BH367" s="119"/>
    </row>
    <row r="368" spans="1:60" s="76" customFormat="1" collapsed="1" x14ac:dyDescent="0.2">
      <c r="A368" s="124"/>
      <c r="B368" s="207" t="str">
        <f t="shared" si="72"/>
        <v/>
      </c>
      <c r="C368" s="73"/>
      <c r="D368" s="228"/>
      <c r="E368" s="229"/>
      <c r="F368" s="229"/>
      <c r="G368" s="229"/>
      <c r="H368" s="229"/>
      <c r="I368" s="229"/>
      <c r="J368" s="229"/>
      <c r="K368" s="229"/>
      <c r="L368" s="229"/>
      <c r="M368" s="229"/>
      <c r="N368" s="229"/>
      <c r="O368" s="230"/>
      <c r="P368" s="104"/>
      <c r="Q368" s="104"/>
      <c r="R368" s="104"/>
      <c r="S368" s="130" t="str">
        <f t="shared" si="73"/>
        <v/>
      </c>
      <c r="T368" s="104"/>
      <c r="U368" s="231"/>
      <c r="V368" s="232"/>
      <c r="W368" s="207" t="str">
        <f t="shared" si="74"/>
        <v/>
      </c>
      <c r="X368" s="295"/>
      <c r="Y368" s="233"/>
      <c r="Z368" s="207" t="str">
        <f t="shared" si="75"/>
        <v/>
      </c>
      <c r="AA368" s="107"/>
      <c r="AB368" s="207" t="str">
        <f t="shared" si="76"/>
        <v/>
      </c>
      <c r="AC368"/>
      <c r="AD368" s="71"/>
      <c r="AE368" s="107"/>
      <c r="AF368" s="207" t="str">
        <f t="shared" si="77"/>
        <v/>
      </c>
      <c r="AG368" s="227" t="str">
        <f t="shared" si="78"/>
        <v/>
      </c>
      <c r="AH368" s="107"/>
      <c r="AI368" s="207" t="str">
        <f t="shared" si="79"/>
        <v/>
      </c>
      <c r="AJ368" s="107"/>
      <c r="AK368" s="207" t="str">
        <f t="shared" si="80"/>
        <v/>
      </c>
      <c r="AL368" s="107"/>
      <c r="AM368" s="107"/>
      <c r="AN368" s="207" t="str">
        <f t="shared" si="81"/>
        <v/>
      </c>
      <c r="AO368" s="107"/>
      <c r="AP368" s="207" t="str">
        <f t="shared" si="82"/>
        <v/>
      </c>
      <c r="AQ368" s="107"/>
      <c r="AR368" s="107"/>
      <c r="AS368" s="207" t="str">
        <f t="shared" si="83"/>
        <v/>
      </c>
      <c r="AT368" s="108"/>
      <c r="AU368" s="108"/>
      <c r="AV368" s="108"/>
      <c r="AW368" s="108"/>
      <c r="AX368" s="108"/>
      <c r="AY368" s="108"/>
      <c r="AZ368" s="108"/>
      <c r="BA368" s="108"/>
      <c r="BB368" s="109"/>
      <c r="BC368" s="109"/>
      <c r="BD368" s="109"/>
      <c r="BE368" s="119"/>
      <c r="BF368" s="119"/>
      <c r="BG368" s="119"/>
      <c r="BH368" s="119"/>
    </row>
    <row r="369" spans="1:60" s="76" customFormat="1" collapsed="1" x14ac:dyDescent="0.2">
      <c r="A369" s="124"/>
      <c r="B369" s="207" t="str">
        <f t="shared" si="72"/>
        <v/>
      </c>
      <c r="C369" s="73"/>
      <c r="D369" s="228"/>
      <c r="E369" s="229"/>
      <c r="F369" s="229"/>
      <c r="G369" s="229"/>
      <c r="H369" s="229"/>
      <c r="I369" s="229"/>
      <c r="J369" s="229"/>
      <c r="K369" s="229"/>
      <c r="L369" s="229"/>
      <c r="M369" s="229"/>
      <c r="N369" s="229"/>
      <c r="O369" s="230"/>
      <c r="P369" s="104"/>
      <c r="Q369" s="104"/>
      <c r="R369" s="104"/>
      <c r="S369" s="130" t="str">
        <f t="shared" si="73"/>
        <v/>
      </c>
      <c r="T369" s="104"/>
      <c r="U369" s="231"/>
      <c r="V369" s="232"/>
      <c r="W369" s="207" t="str">
        <f t="shared" si="74"/>
        <v/>
      </c>
      <c r="X369" s="295"/>
      <c r="Y369" s="233"/>
      <c r="Z369" s="207" t="str">
        <f t="shared" si="75"/>
        <v/>
      </c>
      <c r="AA369" s="107"/>
      <c r="AB369" s="207" t="str">
        <f t="shared" si="76"/>
        <v/>
      </c>
      <c r="AC369"/>
      <c r="AD369" s="71"/>
      <c r="AE369" s="107"/>
      <c r="AF369" s="207" t="str">
        <f t="shared" si="77"/>
        <v/>
      </c>
      <c r="AG369" s="227" t="str">
        <f t="shared" si="78"/>
        <v/>
      </c>
      <c r="AH369" s="107"/>
      <c r="AI369" s="207" t="str">
        <f t="shared" si="79"/>
        <v/>
      </c>
      <c r="AJ369" s="107"/>
      <c r="AK369" s="207" t="str">
        <f t="shared" si="80"/>
        <v/>
      </c>
      <c r="AL369" s="107"/>
      <c r="AM369" s="107"/>
      <c r="AN369" s="207" t="str">
        <f t="shared" si="81"/>
        <v/>
      </c>
      <c r="AO369" s="107"/>
      <c r="AP369" s="207" t="str">
        <f t="shared" si="82"/>
        <v/>
      </c>
      <c r="AQ369" s="107"/>
      <c r="AR369" s="107"/>
      <c r="AS369" s="207" t="str">
        <f t="shared" si="83"/>
        <v/>
      </c>
      <c r="AT369" s="108"/>
      <c r="AU369" s="108"/>
      <c r="AV369" s="108"/>
      <c r="AW369" s="108"/>
      <c r="AX369" s="108"/>
      <c r="AY369" s="108"/>
      <c r="AZ369" s="108"/>
      <c r="BA369" s="108"/>
      <c r="BB369" s="109"/>
      <c r="BC369" s="109"/>
      <c r="BD369" s="109"/>
      <c r="BE369" s="119"/>
      <c r="BF369" s="119"/>
      <c r="BG369" s="119"/>
      <c r="BH369" s="119"/>
    </row>
    <row r="370" spans="1:60" s="76" customFormat="1" collapsed="1" x14ac:dyDescent="0.2">
      <c r="A370" s="124"/>
      <c r="B370" s="207" t="str">
        <f t="shared" si="72"/>
        <v/>
      </c>
      <c r="C370" s="73"/>
      <c r="D370" s="228"/>
      <c r="E370" s="229"/>
      <c r="F370" s="229"/>
      <c r="G370" s="229"/>
      <c r="H370" s="229"/>
      <c r="I370" s="229"/>
      <c r="J370" s="229"/>
      <c r="K370" s="229"/>
      <c r="L370" s="229"/>
      <c r="M370" s="229"/>
      <c r="N370" s="229"/>
      <c r="O370" s="230"/>
      <c r="P370" s="104"/>
      <c r="Q370" s="104"/>
      <c r="R370" s="104"/>
      <c r="S370" s="130" t="str">
        <f t="shared" si="73"/>
        <v/>
      </c>
      <c r="T370" s="104"/>
      <c r="U370" s="231"/>
      <c r="V370" s="232"/>
      <c r="W370" s="207" t="str">
        <f t="shared" si="74"/>
        <v/>
      </c>
      <c r="X370" s="295"/>
      <c r="Y370" s="233"/>
      <c r="Z370" s="207" t="str">
        <f t="shared" si="75"/>
        <v/>
      </c>
      <c r="AA370" s="107"/>
      <c r="AB370" s="207" t="str">
        <f t="shared" si="76"/>
        <v/>
      </c>
      <c r="AC370"/>
      <c r="AD370" s="71"/>
      <c r="AE370" s="107"/>
      <c r="AF370" s="207" t="str">
        <f t="shared" si="77"/>
        <v/>
      </c>
      <c r="AG370" s="227" t="str">
        <f t="shared" si="78"/>
        <v/>
      </c>
      <c r="AH370" s="107"/>
      <c r="AI370" s="207" t="str">
        <f t="shared" si="79"/>
        <v/>
      </c>
      <c r="AJ370" s="107"/>
      <c r="AK370" s="207" t="str">
        <f t="shared" si="80"/>
        <v/>
      </c>
      <c r="AL370" s="107"/>
      <c r="AM370" s="107"/>
      <c r="AN370" s="207" t="str">
        <f t="shared" si="81"/>
        <v/>
      </c>
      <c r="AO370" s="107"/>
      <c r="AP370" s="207" t="str">
        <f t="shared" si="82"/>
        <v/>
      </c>
      <c r="AQ370" s="107"/>
      <c r="AR370" s="107"/>
      <c r="AS370" s="207" t="str">
        <f t="shared" si="83"/>
        <v/>
      </c>
      <c r="AT370" s="108"/>
      <c r="AU370" s="108"/>
      <c r="AV370" s="108"/>
      <c r="AW370" s="108"/>
      <c r="AX370" s="108"/>
      <c r="AY370" s="108"/>
      <c r="AZ370" s="108"/>
      <c r="BA370" s="108"/>
      <c r="BB370" s="109"/>
      <c r="BC370" s="109"/>
      <c r="BD370" s="109"/>
      <c r="BE370" s="119"/>
      <c r="BF370" s="119"/>
      <c r="BG370" s="119"/>
      <c r="BH370" s="119"/>
    </row>
    <row r="371" spans="1:60" s="76" customFormat="1" collapsed="1" x14ac:dyDescent="0.2">
      <c r="A371" s="124"/>
      <c r="B371" s="207" t="str">
        <f t="shared" si="72"/>
        <v/>
      </c>
      <c r="C371" s="73"/>
      <c r="D371" s="228"/>
      <c r="E371" s="229"/>
      <c r="F371" s="229"/>
      <c r="G371" s="229"/>
      <c r="H371" s="229"/>
      <c r="I371" s="229"/>
      <c r="J371" s="229"/>
      <c r="K371" s="229"/>
      <c r="L371" s="229"/>
      <c r="M371" s="229"/>
      <c r="N371" s="229"/>
      <c r="O371" s="230"/>
      <c r="P371" s="104"/>
      <c r="Q371" s="104"/>
      <c r="R371" s="104"/>
      <c r="S371" s="130" t="str">
        <f t="shared" si="73"/>
        <v/>
      </c>
      <c r="T371" s="104"/>
      <c r="U371" s="231"/>
      <c r="V371" s="232"/>
      <c r="W371" s="207" t="str">
        <f t="shared" si="74"/>
        <v/>
      </c>
      <c r="X371" s="295"/>
      <c r="Y371" s="233"/>
      <c r="Z371" s="207" t="str">
        <f t="shared" si="75"/>
        <v/>
      </c>
      <c r="AA371" s="107"/>
      <c r="AB371" s="207" t="str">
        <f t="shared" si="76"/>
        <v/>
      </c>
      <c r="AC371"/>
      <c r="AD371" s="71"/>
      <c r="AE371" s="107"/>
      <c r="AF371" s="207" t="str">
        <f t="shared" si="77"/>
        <v/>
      </c>
      <c r="AG371" s="227" t="str">
        <f t="shared" si="78"/>
        <v/>
      </c>
      <c r="AH371" s="107"/>
      <c r="AI371" s="207" t="str">
        <f t="shared" si="79"/>
        <v/>
      </c>
      <c r="AJ371" s="107"/>
      <c r="AK371" s="207" t="str">
        <f t="shared" si="80"/>
        <v/>
      </c>
      <c r="AL371" s="107"/>
      <c r="AM371" s="107"/>
      <c r="AN371" s="207" t="str">
        <f t="shared" si="81"/>
        <v/>
      </c>
      <c r="AO371" s="107"/>
      <c r="AP371" s="207" t="str">
        <f t="shared" si="82"/>
        <v/>
      </c>
      <c r="AQ371" s="107"/>
      <c r="AR371" s="107"/>
      <c r="AS371" s="207" t="str">
        <f t="shared" si="83"/>
        <v/>
      </c>
      <c r="AT371" s="108"/>
      <c r="AU371" s="108"/>
      <c r="AV371" s="108"/>
      <c r="AW371" s="108"/>
      <c r="AX371" s="108"/>
      <c r="AY371" s="108"/>
      <c r="AZ371" s="108"/>
      <c r="BA371" s="108"/>
      <c r="BB371" s="109"/>
      <c r="BC371" s="109"/>
      <c r="BD371" s="109"/>
      <c r="BE371" s="119"/>
      <c r="BF371" s="119"/>
      <c r="BG371" s="119"/>
      <c r="BH371" s="119"/>
    </row>
    <row r="372" spans="1:60" s="76" customFormat="1" collapsed="1" x14ac:dyDescent="0.2">
      <c r="A372" s="124"/>
      <c r="B372" s="207" t="str">
        <f t="shared" si="72"/>
        <v/>
      </c>
      <c r="C372" s="73"/>
      <c r="D372" s="228"/>
      <c r="E372" s="229"/>
      <c r="F372" s="229"/>
      <c r="G372" s="229"/>
      <c r="H372" s="229"/>
      <c r="I372" s="229"/>
      <c r="J372" s="229"/>
      <c r="K372" s="229"/>
      <c r="L372" s="229"/>
      <c r="M372" s="229"/>
      <c r="N372" s="229"/>
      <c r="O372" s="230"/>
      <c r="P372" s="104"/>
      <c r="Q372" s="104"/>
      <c r="R372" s="104"/>
      <c r="S372" s="130" t="str">
        <f t="shared" si="73"/>
        <v/>
      </c>
      <c r="T372" s="104"/>
      <c r="U372" s="231"/>
      <c r="V372" s="232"/>
      <c r="W372" s="207" t="str">
        <f t="shared" si="74"/>
        <v/>
      </c>
      <c r="X372" s="295"/>
      <c r="Y372" s="233"/>
      <c r="Z372" s="207" t="str">
        <f t="shared" si="75"/>
        <v/>
      </c>
      <c r="AA372" s="107"/>
      <c r="AB372" s="207" t="str">
        <f t="shared" si="76"/>
        <v/>
      </c>
      <c r="AC372"/>
      <c r="AD372" s="71"/>
      <c r="AE372" s="107"/>
      <c r="AF372" s="207" t="str">
        <f t="shared" si="77"/>
        <v/>
      </c>
      <c r="AG372" s="227" t="str">
        <f t="shared" si="78"/>
        <v/>
      </c>
      <c r="AH372" s="107"/>
      <c r="AI372" s="207" t="str">
        <f t="shared" si="79"/>
        <v/>
      </c>
      <c r="AJ372" s="107"/>
      <c r="AK372" s="207" t="str">
        <f t="shared" si="80"/>
        <v/>
      </c>
      <c r="AL372" s="107"/>
      <c r="AM372" s="107"/>
      <c r="AN372" s="207" t="str">
        <f t="shared" si="81"/>
        <v/>
      </c>
      <c r="AO372" s="107"/>
      <c r="AP372" s="207" t="str">
        <f t="shared" si="82"/>
        <v/>
      </c>
      <c r="AQ372" s="107"/>
      <c r="AR372" s="107"/>
      <c r="AS372" s="207" t="str">
        <f t="shared" si="83"/>
        <v/>
      </c>
      <c r="AT372" s="108"/>
      <c r="AU372" s="108"/>
      <c r="AV372" s="108"/>
      <c r="AW372" s="108"/>
      <c r="AX372" s="108"/>
      <c r="AY372" s="108"/>
      <c r="AZ372" s="108"/>
      <c r="BA372" s="108"/>
      <c r="BB372" s="109"/>
      <c r="BC372" s="109"/>
      <c r="BD372" s="109"/>
      <c r="BE372" s="119"/>
      <c r="BF372" s="119"/>
      <c r="BG372" s="119"/>
      <c r="BH372" s="119"/>
    </row>
    <row r="373" spans="1:60" s="76" customFormat="1" collapsed="1" x14ac:dyDescent="0.2">
      <c r="A373" s="124"/>
      <c r="B373" s="207" t="str">
        <f t="shared" si="72"/>
        <v/>
      </c>
      <c r="C373" s="73"/>
      <c r="D373" s="228"/>
      <c r="E373" s="229"/>
      <c r="F373" s="229"/>
      <c r="G373" s="229"/>
      <c r="H373" s="229"/>
      <c r="I373" s="229"/>
      <c r="J373" s="229"/>
      <c r="K373" s="229"/>
      <c r="L373" s="229"/>
      <c r="M373" s="229"/>
      <c r="N373" s="229"/>
      <c r="O373" s="230"/>
      <c r="P373" s="104"/>
      <c r="Q373" s="104"/>
      <c r="R373" s="104"/>
      <c r="S373" s="130" t="str">
        <f t="shared" si="73"/>
        <v/>
      </c>
      <c r="T373" s="104"/>
      <c r="U373" s="231"/>
      <c r="V373" s="232"/>
      <c r="W373" s="207" t="str">
        <f t="shared" si="74"/>
        <v/>
      </c>
      <c r="X373" s="295"/>
      <c r="Y373" s="233"/>
      <c r="Z373" s="207" t="str">
        <f t="shared" si="75"/>
        <v/>
      </c>
      <c r="AA373" s="107"/>
      <c r="AB373" s="207" t="str">
        <f t="shared" si="76"/>
        <v/>
      </c>
      <c r="AC373"/>
      <c r="AD373" s="71"/>
      <c r="AE373" s="107"/>
      <c r="AF373" s="207" t="str">
        <f t="shared" si="77"/>
        <v/>
      </c>
      <c r="AG373" s="227" t="str">
        <f t="shared" si="78"/>
        <v/>
      </c>
      <c r="AH373" s="107"/>
      <c r="AI373" s="207" t="str">
        <f t="shared" si="79"/>
        <v/>
      </c>
      <c r="AJ373" s="107"/>
      <c r="AK373" s="207" t="str">
        <f t="shared" si="80"/>
        <v/>
      </c>
      <c r="AL373" s="107"/>
      <c r="AM373" s="107"/>
      <c r="AN373" s="207" t="str">
        <f t="shared" si="81"/>
        <v/>
      </c>
      <c r="AO373" s="107"/>
      <c r="AP373" s="207" t="str">
        <f t="shared" si="82"/>
        <v/>
      </c>
      <c r="AQ373" s="107"/>
      <c r="AR373" s="107"/>
      <c r="AS373" s="207" t="str">
        <f t="shared" si="83"/>
        <v/>
      </c>
      <c r="AT373" s="108"/>
      <c r="AU373" s="108"/>
      <c r="AV373" s="108"/>
      <c r="AW373" s="108"/>
      <c r="AX373" s="108"/>
      <c r="AY373" s="108"/>
      <c r="AZ373" s="108"/>
      <c r="BA373" s="108"/>
      <c r="BB373" s="109"/>
      <c r="BC373" s="109"/>
      <c r="BD373" s="109"/>
      <c r="BE373" s="119"/>
      <c r="BF373" s="119"/>
      <c r="BG373" s="119"/>
      <c r="BH373" s="119"/>
    </row>
    <row r="374" spans="1:60" s="76" customFormat="1" collapsed="1" x14ac:dyDescent="0.2">
      <c r="A374" s="124"/>
      <c r="B374" s="207" t="str">
        <f t="shared" si="72"/>
        <v/>
      </c>
      <c r="C374" s="73"/>
      <c r="D374" s="228"/>
      <c r="E374" s="229"/>
      <c r="F374" s="229"/>
      <c r="G374" s="229"/>
      <c r="H374" s="229"/>
      <c r="I374" s="229"/>
      <c r="J374" s="229"/>
      <c r="K374" s="229"/>
      <c r="L374" s="229"/>
      <c r="M374" s="229"/>
      <c r="N374" s="229"/>
      <c r="O374" s="230"/>
      <c r="P374" s="104"/>
      <c r="Q374" s="104"/>
      <c r="R374" s="104"/>
      <c r="S374" s="130" t="str">
        <f t="shared" si="73"/>
        <v/>
      </c>
      <c r="T374" s="104"/>
      <c r="U374" s="231"/>
      <c r="V374" s="232"/>
      <c r="W374" s="207" t="str">
        <f t="shared" si="74"/>
        <v/>
      </c>
      <c r="X374" s="295"/>
      <c r="Y374" s="233"/>
      <c r="Z374" s="207" t="str">
        <f t="shared" si="75"/>
        <v/>
      </c>
      <c r="AA374" s="107"/>
      <c r="AB374" s="207" t="str">
        <f t="shared" si="76"/>
        <v/>
      </c>
      <c r="AC374"/>
      <c r="AD374" s="71"/>
      <c r="AE374" s="107"/>
      <c r="AF374" s="207" t="str">
        <f t="shared" si="77"/>
        <v/>
      </c>
      <c r="AG374" s="227" t="str">
        <f t="shared" si="78"/>
        <v/>
      </c>
      <c r="AH374" s="107"/>
      <c r="AI374" s="207" t="str">
        <f t="shared" si="79"/>
        <v/>
      </c>
      <c r="AJ374" s="107"/>
      <c r="AK374" s="207" t="str">
        <f t="shared" si="80"/>
        <v/>
      </c>
      <c r="AL374" s="107"/>
      <c r="AM374" s="107"/>
      <c r="AN374" s="207" t="str">
        <f t="shared" si="81"/>
        <v/>
      </c>
      <c r="AO374" s="107"/>
      <c r="AP374" s="207" t="str">
        <f t="shared" si="82"/>
        <v/>
      </c>
      <c r="AQ374" s="107"/>
      <c r="AR374" s="107"/>
      <c r="AS374" s="207" t="str">
        <f t="shared" si="83"/>
        <v/>
      </c>
      <c r="AT374" s="108"/>
      <c r="AU374" s="108"/>
      <c r="AV374" s="108"/>
      <c r="AW374" s="108"/>
      <c r="AX374" s="108"/>
      <c r="AY374" s="108"/>
      <c r="AZ374" s="108"/>
      <c r="BA374" s="108"/>
      <c r="BB374" s="109"/>
      <c r="BC374" s="109"/>
      <c r="BD374" s="109"/>
      <c r="BE374" s="119"/>
      <c r="BF374" s="119"/>
      <c r="BG374" s="119"/>
      <c r="BH374" s="119"/>
    </row>
    <row r="375" spans="1:60" s="76" customFormat="1" collapsed="1" x14ac:dyDescent="0.2">
      <c r="A375" s="124"/>
      <c r="B375" s="207" t="str">
        <f t="shared" si="72"/>
        <v/>
      </c>
      <c r="C375" s="73"/>
      <c r="D375" s="228"/>
      <c r="E375" s="229"/>
      <c r="F375" s="229"/>
      <c r="G375" s="229"/>
      <c r="H375" s="229"/>
      <c r="I375" s="229"/>
      <c r="J375" s="229"/>
      <c r="K375" s="229"/>
      <c r="L375" s="229"/>
      <c r="M375" s="229"/>
      <c r="N375" s="229"/>
      <c r="O375" s="230"/>
      <c r="P375" s="104"/>
      <c r="Q375" s="104"/>
      <c r="R375" s="104"/>
      <c r="S375" s="130" t="str">
        <f t="shared" si="73"/>
        <v/>
      </c>
      <c r="T375" s="104"/>
      <c r="U375" s="231"/>
      <c r="V375" s="232"/>
      <c r="W375" s="207" t="str">
        <f t="shared" si="74"/>
        <v/>
      </c>
      <c r="X375" s="295"/>
      <c r="Y375" s="233"/>
      <c r="Z375" s="207" t="str">
        <f t="shared" si="75"/>
        <v/>
      </c>
      <c r="AA375" s="107"/>
      <c r="AB375" s="207" t="str">
        <f t="shared" si="76"/>
        <v/>
      </c>
      <c r="AC375"/>
      <c r="AD375" s="71"/>
      <c r="AE375" s="107"/>
      <c r="AF375" s="207" t="str">
        <f t="shared" si="77"/>
        <v/>
      </c>
      <c r="AG375" s="227" t="str">
        <f t="shared" si="78"/>
        <v/>
      </c>
      <c r="AH375" s="107"/>
      <c r="AI375" s="207" t="str">
        <f t="shared" si="79"/>
        <v/>
      </c>
      <c r="AJ375" s="107"/>
      <c r="AK375" s="207" t="str">
        <f t="shared" si="80"/>
        <v/>
      </c>
      <c r="AL375" s="107"/>
      <c r="AM375" s="107"/>
      <c r="AN375" s="207" t="str">
        <f t="shared" si="81"/>
        <v/>
      </c>
      <c r="AO375" s="107"/>
      <c r="AP375" s="207" t="str">
        <f t="shared" si="82"/>
        <v/>
      </c>
      <c r="AQ375" s="107"/>
      <c r="AR375" s="107"/>
      <c r="AS375" s="207" t="str">
        <f t="shared" si="83"/>
        <v/>
      </c>
      <c r="AT375" s="108"/>
      <c r="AU375" s="108"/>
      <c r="AV375" s="108"/>
      <c r="AW375" s="108"/>
      <c r="AX375" s="108"/>
      <c r="AY375" s="108"/>
      <c r="AZ375" s="108"/>
      <c r="BA375" s="108"/>
      <c r="BB375" s="109"/>
      <c r="BC375" s="109"/>
      <c r="BD375" s="109"/>
      <c r="BE375" s="119"/>
      <c r="BF375" s="119"/>
      <c r="BG375" s="119"/>
      <c r="BH375" s="119"/>
    </row>
    <row r="376" spans="1:60" s="76" customFormat="1" collapsed="1" x14ac:dyDescent="0.2">
      <c r="A376" s="124"/>
      <c r="B376" s="207" t="str">
        <f t="shared" si="72"/>
        <v/>
      </c>
      <c r="C376" s="73"/>
      <c r="D376" s="228"/>
      <c r="E376" s="229"/>
      <c r="F376" s="229"/>
      <c r="G376" s="229"/>
      <c r="H376" s="229"/>
      <c r="I376" s="229"/>
      <c r="J376" s="229"/>
      <c r="K376" s="229"/>
      <c r="L376" s="229"/>
      <c r="M376" s="229"/>
      <c r="N376" s="229"/>
      <c r="O376" s="230"/>
      <c r="P376" s="104"/>
      <c r="Q376" s="104"/>
      <c r="R376" s="104"/>
      <c r="S376" s="130" t="str">
        <f t="shared" si="73"/>
        <v/>
      </c>
      <c r="T376" s="104"/>
      <c r="U376" s="231"/>
      <c r="V376" s="232"/>
      <c r="W376" s="207" t="str">
        <f t="shared" si="74"/>
        <v/>
      </c>
      <c r="X376" s="295"/>
      <c r="Y376" s="233"/>
      <c r="Z376" s="207" t="str">
        <f t="shared" si="75"/>
        <v/>
      </c>
      <c r="AA376" s="107"/>
      <c r="AB376" s="207" t="str">
        <f t="shared" si="76"/>
        <v/>
      </c>
      <c r="AC376"/>
      <c r="AD376" s="71"/>
      <c r="AE376" s="107"/>
      <c r="AF376" s="207" t="str">
        <f t="shared" si="77"/>
        <v/>
      </c>
      <c r="AG376" s="227" t="str">
        <f t="shared" si="78"/>
        <v/>
      </c>
      <c r="AH376" s="107"/>
      <c r="AI376" s="207" t="str">
        <f t="shared" si="79"/>
        <v/>
      </c>
      <c r="AJ376" s="107"/>
      <c r="AK376" s="207" t="str">
        <f t="shared" si="80"/>
        <v/>
      </c>
      <c r="AL376" s="107"/>
      <c r="AM376" s="107"/>
      <c r="AN376" s="207" t="str">
        <f t="shared" si="81"/>
        <v/>
      </c>
      <c r="AO376" s="107"/>
      <c r="AP376" s="207" t="str">
        <f t="shared" si="82"/>
        <v/>
      </c>
      <c r="AQ376" s="107"/>
      <c r="AR376" s="107"/>
      <c r="AS376" s="207" t="str">
        <f t="shared" si="83"/>
        <v/>
      </c>
      <c r="AT376" s="108"/>
      <c r="AU376" s="108"/>
      <c r="AV376" s="108"/>
      <c r="AW376" s="108"/>
      <c r="AX376" s="108"/>
      <c r="AY376" s="108"/>
      <c r="AZ376" s="108"/>
      <c r="BA376" s="108"/>
      <c r="BB376" s="109"/>
      <c r="BC376" s="109"/>
      <c r="BD376" s="109"/>
      <c r="BE376" s="119"/>
      <c r="BF376" s="119"/>
      <c r="BG376" s="119"/>
      <c r="BH376" s="119"/>
    </row>
    <row r="377" spans="1:60" s="76" customFormat="1" collapsed="1" x14ac:dyDescent="0.2">
      <c r="A377" s="124"/>
      <c r="B377" s="207" t="str">
        <f t="shared" si="72"/>
        <v/>
      </c>
      <c r="C377" s="73"/>
      <c r="D377" s="228"/>
      <c r="E377" s="229"/>
      <c r="F377" s="229"/>
      <c r="G377" s="229"/>
      <c r="H377" s="229"/>
      <c r="I377" s="229"/>
      <c r="J377" s="229"/>
      <c r="K377" s="229"/>
      <c r="L377" s="229"/>
      <c r="M377" s="229"/>
      <c r="N377" s="229"/>
      <c r="O377" s="230"/>
      <c r="P377" s="104"/>
      <c r="Q377" s="104"/>
      <c r="R377" s="104"/>
      <c r="S377" s="130" t="str">
        <f t="shared" si="73"/>
        <v/>
      </c>
      <c r="T377" s="104"/>
      <c r="U377" s="231"/>
      <c r="V377" s="232"/>
      <c r="W377" s="207" t="str">
        <f t="shared" si="74"/>
        <v/>
      </c>
      <c r="X377" s="295"/>
      <c r="Y377" s="233"/>
      <c r="Z377" s="207" t="str">
        <f t="shared" si="75"/>
        <v/>
      </c>
      <c r="AA377" s="107"/>
      <c r="AB377" s="207" t="str">
        <f t="shared" si="76"/>
        <v/>
      </c>
      <c r="AC377"/>
      <c r="AD377" s="71"/>
      <c r="AE377" s="107"/>
      <c r="AF377" s="207" t="str">
        <f t="shared" si="77"/>
        <v/>
      </c>
      <c r="AG377" s="227" t="str">
        <f t="shared" si="78"/>
        <v/>
      </c>
      <c r="AH377" s="107"/>
      <c r="AI377" s="207" t="str">
        <f t="shared" si="79"/>
        <v/>
      </c>
      <c r="AJ377" s="107"/>
      <c r="AK377" s="207" t="str">
        <f t="shared" si="80"/>
        <v/>
      </c>
      <c r="AL377" s="107"/>
      <c r="AM377" s="107"/>
      <c r="AN377" s="207" t="str">
        <f t="shared" si="81"/>
        <v/>
      </c>
      <c r="AO377" s="107"/>
      <c r="AP377" s="207" t="str">
        <f t="shared" si="82"/>
        <v/>
      </c>
      <c r="AQ377" s="107"/>
      <c r="AR377" s="107"/>
      <c r="AS377" s="207" t="str">
        <f t="shared" si="83"/>
        <v/>
      </c>
      <c r="AT377" s="108"/>
      <c r="AU377" s="108"/>
      <c r="AV377" s="108"/>
      <c r="AW377" s="108"/>
      <c r="AX377" s="108"/>
      <c r="AY377" s="108"/>
      <c r="AZ377" s="108"/>
      <c r="BA377" s="108"/>
      <c r="BB377" s="109"/>
      <c r="BC377" s="109"/>
      <c r="BD377" s="109"/>
      <c r="BE377" s="119"/>
      <c r="BF377" s="119"/>
      <c r="BG377" s="119"/>
      <c r="BH377" s="119"/>
    </row>
    <row r="378" spans="1:60" s="76" customFormat="1" collapsed="1" x14ac:dyDescent="0.2">
      <c r="A378" s="124"/>
      <c r="B378" s="207" t="str">
        <f t="shared" si="72"/>
        <v/>
      </c>
      <c r="C378" s="73"/>
      <c r="D378" s="228"/>
      <c r="E378" s="229"/>
      <c r="F378" s="229"/>
      <c r="G378" s="229"/>
      <c r="H378" s="229"/>
      <c r="I378" s="229"/>
      <c r="J378" s="229"/>
      <c r="K378" s="229"/>
      <c r="L378" s="229"/>
      <c r="M378" s="229"/>
      <c r="N378" s="229"/>
      <c r="O378" s="230"/>
      <c r="P378" s="104"/>
      <c r="Q378" s="104"/>
      <c r="R378" s="104"/>
      <c r="S378" s="130" t="str">
        <f t="shared" si="73"/>
        <v/>
      </c>
      <c r="T378" s="104"/>
      <c r="U378" s="231"/>
      <c r="V378" s="232"/>
      <c r="W378" s="207" t="str">
        <f t="shared" si="74"/>
        <v/>
      </c>
      <c r="X378" s="295"/>
      <c r="Y378" s="233"/>
      <c r="Z378" s="207" t="str">
        <f t="shared" si="75"/>
        <v/>
      </c>
      <c r="AA378" s="107"/>
      <c r="AB378" s="207" t="str">
        <f t="shared" si="76"/>
        <v/>
      </c>
      <c r="AC378"/>
      <c r="AD378" s="71"/>
      <c r="AE378" s="107"/>
      <c r="AF378" s="207" t="str">
        <f t="shared" si="77"/>
        <v/>
      </c>
      <c r="AG378" s="227" t="str">
        <f t="shared" si="78"/>
        <v/>
      </c>
      <c r="AH378" s="107"/>
      <c r="AI378" s="207" t="str">
        <f t="shared" si="79"/>
        <v/>
      </c>
      <c r="AJ378" s="107"/>
      <c r="AK378" s="207" t="str">
        <f t="shared" si="80"/>
        <v/>
      </c>
      <c r="AL378" s="107"/>
      <c r="AM378" s="107"/>
      <c r="AN378" s="207" t="str">
        <f t="shared" si="81"/>
        <v/>
      </c>
      <c r="AO378" s="107"/>
      <c r="AP378" s="207" t="str">
        <f t="shared" si="82"/>
        <v/>
      </c>
      <c r="AQ378" s="107"/>
      <c r="AR378" s="107"/>
      <c r="AS378" s="207" t="str">
        <f t="shared" si="83"/>
        <v/>
      </c>
      <c r="AT378" s="108"/>
      <c r="AU378" s="108"/>
      <c r="AV378" s="108"/>
      <c r="AW378" s="108"/>
      <c r="AX378" s="108"/>
      <c r="AY378" s="108"/>
      <c r="AZ378" s="108"/>
      <c r="BA378" s="108"/>
      <c r="BB378" s="109"/>
      <c r="BC378" s="109"/>
      <c r="BD378" s="109"/>
      <c r="BE378" s="119"/>
      <c r="BF378" s="119"/>
      <c r="BG378" s="119"/>
      <c r="BH378" s="119"/>
    </row>
    <row r="379" spans="1:60" s="76" customFormat="1" collapsed="1" x14ac:dyDescent="0.2">
      <c r="A379" s="124"/>
      <c r="B379" s="207" t="str">
        <f t="shared" si="72"/>
        <v/>
      </c>
      <c r="C379" s="73"/>
      <c r="D379" s="228"/>
      <c r="E379" s="229"/>
      <c r="F379" s="229"/>
      <c r="G379" s="229"/>
      <c r="H379" s="229"/>
      <c r="I379" s="229"/>
      <c r="J379" s="229"/>
      <c r="K379" s="229"/>
      <c r="L379" s="229"/>
      <c r="M379" s="229"/>
      <c r="N379" s="229"/>
      <c r="O379" s="230"/>
      <c r="P379" s="104"/>
      <c r="Q379" s="104"/>
      <c r="R379" s="104"/>
      <c r="S379" s="130" t="str">
        <f t="shared" si="73"/>
        <v/>
      </c>
      <c r="T379" s="104"/>
      <c r="U379" s="231"/>
      <c r="V379" s="232"/>
      <c r="W379" s="207" t="str">
        <f t="shared" si="74"/>
        <v/>
      </c>
      <c r="X379" s="295"/>
      <c r="Y379" s="233"/>
      <c r="Z379" s="207" t="str">
        <f t="shared" si="75"/>
        <v/>
      </c>
      <c r="AA379" s="107"/>
      <c r="AB379" s="207" t="str">
        <f t="shared" si="76"/>
        <v/>
      </c>
      <c r="AC379"/>
      <c r="AD379" s="71"/>
      <c r="AE379" s="107"/>
      <c r="AF379" s="207" t="str">
        <f t="shared" si="77"/>
        <v/>
      </c>
      <c r="AG379" s="227" t="str">
        <f t="shared" si="78"/>
        <v/>
      </c>
      <c r="AH379" s="107"/>
      <c r="AI379" s="207" t="str">
        <f t="shared" si="79"/>
        <v/>
      </c>
      <c r="AJ379" s="107"/>
      <c r="AK379" s="207" t="str">
        <f t="shared" si="80"/>
        <v/>
      </c>
      <c r="AL379" s="107"/>
      <c r="AM379" s="107"/>
      <c r="AN379" s="207" t="str">
        <f t="shared" si="81"/>
        <v/>
      </c>
      <c r="AO379" s="107"/>
      <c r="AP379" s="207" t="str">
        <f t="shared" si="82"/>
        <v/>
      </c>
      <c r="AQ379" s="107"/>
      <c r="AR379" s="107"/>
      <c r="AS379" s="207" t="str">
        <f t="shared" si="83"/>
        <v/>
      </c>
      <c r="AT379" s="108"/>
      <c r="AU379" s="108"/>
      <c r="AV379" s="108"/>
      <c r="AW379" s="108"/>
      <c r="AX379" s="108"/>
      <c r="AY379" s="108"/>
      <c r="AZ379" s="108"/>
      <c r="BA379" s="108"/>
      <c r="BB379" s="109"/>
      <c r="BC379" s="109"/>
      <c r="BD379" s="109"/>
      <c r="BE379" s="119"/>
      <c r="BF379" s="119"/>
      <c r="BG379" s="119"/>
      <c r="BH379" s="119"/>
    </row>
    <row r="380" spans="1:60" s="76" customFormat="1" collapsed="1" x14ac:dyDescent="0.2">
      <c r="A380" s="124"/>
      <c r="B380" s="207" t="str">
        <f t="shared" si="72"/>
        <v/>
      </c>
      <c r="C380" s="73"/>
      <c r="D380" s="228"/>
      <c r="E380" s="229"/>
      <c r="F380" s="229"/>
      <c r="G380" s="229"/>
      <c r="H380" s="229"/>
      <c r="I380" s="229"/>
      <c r="J380" s="229"/>
      <c r="K380" s="229"/>
      <c r="L380" s="229"/>
      <c r="M380" s="229"/>
      <c r="N380" s="229"/>
      <c r="O380" s="230"/>
      <c r="P380" s="104"/>
      <c r="Q380" s="104"/>
      <c r="R380" s="104"/>
      <c r="S380" s="130" t="str">
        <f t="shared" si="73"/>
        <v/>
      </c>
      <c r="T380" s="104"/>
      <c r="U380" s="231"/>
      <c r="V380" s="232"/>
      <c r="W380" s="207" t="str">
        <f t="shared" si="74"/>
        <v/>
      </c>
      <c r="X380" s="295"/>
      <c r="Y380" s="233"/>
      <c r="Z380" s="207" t="str">
        <f t="shared" si="75"/>
        <v/>
      </c>
      <c r="AA380" s="107"/>
      <c r="AB380" s="207" t="str">
        <f t="shared" si="76"/>
        <v/>
      </c>
      <c r="AC380"/>
      <c r="AD380" s="71"/>
      <c r="AE380" s="107"/>
      <c r="AF380" s="207" t="str">
        <f t="shared" si="77"/>
        <v/>
      </c>
      <c r="AG380" s="227" t="str">
        <f t="shared" si="78"/>
        <v/>
      </c>
      <c r="AH380" s="107"/>
      <c r="AI380" s="207" t="str">
        <f t="shared" si="79"/>
        <v/>
      </c>
      <c r="AJ380" s="107"/>
      <c r="AK380" s="207" t="str">
        <f t="shared" si="80"/>
        <v/>
      </c>
      <c r="AL380" s="107"/>
      <c r="AM380" s="107"/>
      <c r="AN380" s="207" t="str">
        <f t="shared" si="81"/>
        <v/>
      </c>
      <c r="AO380" s="107"/>
      <c r="AP380" s="207" t="str">
        <f t="shared" si="82"/>
        <v/>
      </c>
      <c r="AQ380" s="107"/>
      <c r="AR380" s="107"/>
      <c r="AS380" s="207" t="str">
        <f t="shared" si="83"/>
        <v/>
      </c>
      <c r="AT380" s="108"/>
      <c r="AU380" s="108"/>
      <c r="AV380" s="108"/>
      <c r="AW380" s="108"/>
      <c r="AX380" s="108"/>
      <c r="AY380" s="108"/>
      <c r="AZ380" s="108"/>
      <c r="BA380" s="108"/>
      <c r="BB380" s="109"/>
      <c r="BC380" s="109"/>
      <c r="BD380" s="109"/>
      <c r="BE380" s="119"/>
      <c r="BF380" s="119"/>
      <c r="BG380" s="119"/>
      <c r="BH380" s="119"/>
    </row>
    <row r="381" spans="1:60" s="76" customFormat="1" collapsed="1" x14ac:dyDescent="0.2">
      <c r="A381" s="124"/>
      <c r="B381" s="207" t="str">
        <f t="shared" si="72"/>
        <v/>
      </c>
      <c r="C381" s="73"/>
      <c r="D381" s="228"/>
      <c r="E381" s="229"/>
      <c r="F381" s="229"/>
      <c r="G381" s="229"/>
      <c r="H381" s="229"/>
      <c r="I381" s="229"/>
      <c r="J381" s="229"/>
      <c r="K381" s="229"/>
      <c r="L381" s="229"/>
      <c r="M381" s="229"/>
      <c r="N381" s="229"/>
      <c r="O381" s="230"/>
      <c r="P381" s="104"/>
      <c r="Q381" s="104"/>
      <c r="R381" s="104"/>
      <c r="S381" s="130" t="str">
        <f t="shared" si="73"/>
        <v/>
      </c>
      <c r="T381" s="104"/>
      <c r="U381" s="231"/>
      <c r="V381" s="232"/>
      <c r="W381" s="207" t="str">
        <f t="shared" si="74"/>
        <v/>
      </c>
      <c r="X381" s="295"/>
      <c r="Y381" s="233"/>
      <c r="Z381" s="207" t="str">
        <f t="shared" si="75"/>
        <v/>
      </c>
      <c r="AA381" s="107"/>
      <c r="AB381" s="207" t="str">
        <f t="shared" si="76"/>
        <v/>
      </c>
      <c r="AC381"/>
      <c r="AD381" s="71"/>
      <c r="AE381" s="107"/>
      <c r="AF381" s="207" t="str">
        <f t="shared" si="77"/>
        <v/>
      </c>
      <c r="AG381" s="227" t="str">
        <f t="shared" si="78"/>
        <v/>
      </c>
      <c r="AH381" s="107"/>
      <c r="AI381" s="207" t="str">
        <f t="shared" si="79"/>
        <v/>
      </c>
      <c r="AJ381" s="107"/>
      <c r="AK381" s="207" t="str">
        <f t="shared" si="80"/>
        <v/>
      </c>
      <c r="AL381" s="107"/>
      <c r="AM381" s="107"/>
      <c r="AN381" s="207" t="str">
        <f t="shared" si="81"/>
        <v/>
      </c>
      <c r="AO381" s="107"/>
      <c r="AP381" s="207" t="str">
        <f t="shared" si="82"/>
        <v/>
      </c>
      <c r="AQ381" s="107"/>
      <c r="AR381" s="107"/>
      <c r="AS381" s="207" t="str">
        <f t="shared" si="83"/>
        <v/>
      </c>
      <c r="AT381" s="108"/>
      <c r="AU381" s="108"/>
      <c r="AV381" s="108"/>
      <c r="AW381" s="108"/>
      <c r="AX381" s="108"/>
      <c r="AY381" s="108"/>
      <c r="AZ381" s="108"/>
      <c r="BA381" s="108"/>
      <c r="BB381" s="109"/>
      <c r="BC381" s="109"/>
      <c r="BD381" s="109"/>
      <c r="BE381" s="119"/>
      <c r="BF381" s="119"/>
      <c r="BG381" s="119"/>
      <c r="BH381" s="119"/>
    </row>
    <row r="382" spans="1:60" s="76" customFormat="1" collapsed="1" x14ac:dyDescent="0.2">
      <c r="A382" s="124"/>
      <c r="B382" s="207" t="str">
        <f t="shared" si="72"/>
        <v/>
      </c>
      <c r="C382" s="73"/>
      <c r="D382" s="228"/>
      <c r="E382" s="229"/>
      <c r="F382" s="229"/>
      <c r="G382" s="229"/>
      <c r="H382" s="229"/>
      <c r="I382" s="229"/>
      <c r="J382" s="229"/>
      <c r="K382" s="229"/>
      <c r="L382" s="229"/>
      <c r="M382" s="229"/>
      <c r="N382" s="229"/>
      <c r="O382" s="230"/>
      <c r="P382" s="104"/>
      <c r="Q382" s="104"/>
      <c r="R382" s="104"/>
      <c r="S382" s="130" t="str">
        <f t="shared" si="73"/>
        <v/>
      </c>
      <c r="T382" s="104"/>
      <c r="U382" s="231"/>
      <c r="V382" s="232"/>
      <c r="W382" s="207" t="str">
        <f t="shared" si="74"/>
        <v/>
      </c>
      <c r="X382" s="295"/>
      <c r="Y382" s="233"/>
      <c r="Z382" s="207" t="str">
        <f t="shared" si="75"/>
        <v/>
      </c>
      <c r="AA382" s="107"/>
      <c r="AB382" s="207" t="str">
        <f t="shared" si="76"/>
        <v/>
      </c>
      <c r="AC382"/>
      <c r="AD382" s="71"/>
      <c r="AE382" s="107"/>
      <c r="AF382" s="207" t="str">
        <f t="shared" si="77"/>
        <v/>
      </c>
      <c r="AG382" s="227" t="str">
        <f t="shared" si="78"/>
        <v/>
      </c>
      <c r="AH382" s="107"/>
      <c r="AI382" s="207" t="str">
        <f t="shared" si="79"/>
        <v/>
      </c>
      <c r="AJ382" s="107"/>
      <c r="AK382" s="207" t="str">
        <f t="shared" si="80"/>
        <v/>
      </c>
      <c r="AL382" s="107"/>
      <c r="AM382" s="107"/>
      <c r="AN382" s="207" t="str">
        <f t="shared" si="81"/>
        <v/>
      </c>
      <c r="AO382" s="107"/>
      <c r="AP382" s="207" t="str">
        <f t="shared" si="82"/>
        <v/>
      </c>
      <c r="AQ382" s="107"/>
      <c r="AR382" s="107"/>
      <c r="AS382" s="207" t="str">
        <f t="shared" si="83"/>
        <v/>
      </c>
      <c r="AT382" s="108"/>
      <c r="AU382" s="108"/>
      <c r="AV382" s="108"/>
      <c r="AW382" s="108"/>
      <c r="AX382" s="108"/>
      <c r="AY382" s="108"/>
      <c r="AZ382" s="108"/>
      <c r="BA382" s="108"/>
      <c r="BB382" s="109"/>
      <c r="BC382" s="109"/>
      <c r="BD382" s="109"/>
      <c r="BE382" s="119"/>
      <c r="BF382" s="119"/>
      <c r="BG382" s="119"/>
      <c r="BH382" s="119"/>
    </row>
    <row r="383" spans="1:60" s="76" customFormat="1" collapsed="1" x14ac:dyDescent="0.2">
      <c r="A383" s="124"/>
      <c r="B383" s="207" t="str">
        <f t="shared" si="72"/>
        <v/>
      </c>
      <c r="C383" s="73"/>
      <c r="D383" s="228"/>
      <c r="E383" s="229"/>
      <c r="F383" s="229"/>
      <c r="G383" s="229"/>
      <c r="H383" s="229"/>
      <c r="I383" s="229"/>
      <c r="J383" s="229"/>
      <c r="K383" s="229"/>
      <c r="L383" s="229"/>
      <c r="M383" s="229"/>
      <c r="N383" s="229"/>
      <c r="O383" s="230"/>
      <c r="P383" s="104"/>
      <c r="Q383" s="104"/>
      <c r="R383" s="104"/>
      <c r="S383" s="130" t="str">
        <f t="shared" si="73"/>
        <v/>
      </c>
      <c r="T383" s="104"/>
      <c r="U383" s="231"/>
      <c r="V383" s="232"/>
      <c r="W383" s="207" t="str">
        <f t="shared" si="74"/>
        <v/>
      </c>
      <c r="X383" s="295"/>
      <c r="Y383" s="233"/>
      <c r="Z383" s="207" t="str">
        <f t="shared" si="75"/>
        <v/>
      </c>
      <c r="AA383" s="107"/>
      <c r="AB383" s="207" t="str">
        <f t="shared" si="76"/>
        <v/>
      </c>
      <c r="AC383"/>
      <c r="AD383" s="71"/>
      <c r="AE383" s="107"/>
      <c r="AF383" s="207" t="str">
        <f t="shared" si="77"/>
        <v/>
      </c>
      <c r="AG383" s="227" t="str">
        <f t="shared" si="78"/>
        <v/>
      </c>
      <c r="AH383" s="107"/>
      <c r="AI383" s="207" t="str">
        <f t="shared" si="79"/>
        <v/>
      </c>
      <c r="AJ383" s="107"/>
      <c r="AK383" s="207" t="str">
        <f t="shared" si="80"/>
        <v/>
      </c>
      <c r="AL383" s="107"/>
      <c r="AM383" s="107"/>
      <c r="AN383" s="207" t="str">
        <f t="shared" si="81"/>
        <v/>
      </c>
      <c r="AO383" s="107"/>
      <c r="AP383" s="207" t="str">
        <f t="shared" si="82"/>
        <v/>
      </c>
      <c r="AQ383" s="107"/>
      <c r="AR383" s="107"/>
      <c r="AS383" s="207" t="str">
        <f t="shared" si="83"/>
        <v/>
      </c>
      <c r="AT383" s="108"/>
      <c r="AU383" s="108"/>
      <c r="AV383" s="108"/>
      <c r="AW383" s="108"/>
      <c r="AX383" s="108"/>
      <c r="AY383" s="108"/>
      <c r="AZ383" s="108"/>
      <c r="BA383" s="108"/>
      <c r="BB383" s="109"/>
      <c r="BC383" s="109"/>
      <c r="BD383" s="109"/>
      <c r="BE383" s="119"/>
      <c r="BF383" s="119"/>
      <c r="BG383" s="119"/>
      <c r="BH383" s="119"/>
    </row>
    <row r="384" spans="1:60" s="76" customFormat="1" collapsed="1" x14ac:dyDescent="0.2">
      <c r="A384" s="124"/>
      <c r="B384" s="207" t="str">
        <f t="shared" si="72"/>
        <v/>
      </c>
      <c r="C384" s="73"/>
      <c r="D384" s="228"/>
      <c r="E384" s="229"/>
      <c r="F384" s="229"/>
      <c r="G384" s="229"/>
      <c r="H384" s="229"/>
      <c r="I384" s="229"/>
      <c r="J384" s="229"/>
      <c r="K384" s="229"/>
      <c r="L384" s="229"/>
      <c r="M384" s="229"/>
      <c r="N384" s="229"/>
      <c r="O384" s="230"/>
      <c r="P384" s="104"/>
      <c r="Q384" s="104"/>
      <c r="R384" s="104"/>
      <c r="S384" s="130" t="str">
        <f t="shared" si="73"/>
        <v/>
      </c>
      <c r="T384" s="104"/>
      <c r="U384" s="231"/>
      <c r="V384" s="232"/>
      <c r="W384" s="207" t="str">
        <f t="shared" si="74"/>
        <v/>
      </c>
      <c r="X384" s="295"/>
      <c r="Y384" s="233"/>
      <c r="Z384" s="207" t="str">
        <f t="shared" si="75"/>
        <v/>
      </c>
      <c r="AA384" s="107"/>
      <c r="AB384" s="207" t="str">
        <f t="shared" si="76"/>
        <v/>
      </c>
      <c r="AC384"/>
      <c r="AD384" s="71"/>
      <c r="AE384" s="107"/>
      <c r="AF384" s="207" t="str">
        <f t="shared" si="77"/>
        <v/>
      </c>
      <c r="AG384" s="227" t="str">
        <f t="shared" si="78"/>
        <v/>
      </c>
      <c r="AH384" s="107"/>
      <c r="AI384" s="207" t="str">
        <f t="shared" si="79"/>
        <v/>
      </c>
      <c r="AJ384" s="107"/>
      <c r="AK384" s="207" t="str">
        <f t="shared" si="80"/>
        <v/>
      </c>
      <c r="AL384" s="107"/>
      <c r="AM384" s="107"/>
      <c r="AN384" s="207" t="str">
        <f t="shared" si="81"/>
        <v/>
      </c>
      <c r="AO384" s="107"/>
      <c r="AP384" s="207" t="str">
        <f t="shared" si="82"/>
        <v/>
      </c>
      <c r="AQ384" s="107"/>
      <c r="AR384" s="107"/>
      <c r="AS384" s="207" t="str">
        <f t="shared" si="83"/>
        <v/>
      </c>
      <c r="AT384" s="108"/>
      <c r="AU384" s="108"/>
      <c r="AV384" s="108"/>
      <c r="AW384" s="108"/>
      <c r="AX384" s="108"/>
      <c r="AY384" s="108"/>
      <c r="AZ384" s="108"/>
      <c r="BA384" s="108"/>
      <c r="BB384" s="109"/>
      <c r="BC384" s="109"/>
      <c r="BD384" s="109"/>
      <c r="BE384" s="119"/>
      <c r="BF384" s="119"/>
      <c r="BG384" s="119"/>
      <c r="BH384" s="119"/>
    </row>
    <row r="385" spans="1:60" s="76" customFormat="1" collapsed="1" x14ac:dyDescent="0.2">
      <c r="A385" s="124"/>
      <c r="B385" s="207" t="str">
        <f t="shared" si="72"/>
        <v/>
      </c>
      <c r="C385" s="73"/>
      <c r="D385" s="228"/>
      <c r="E385" s="229"/>
      <c r="F385" s="229"/>
      <c r="G385" s="229"/>
      <c r="H385" s="229"/>
      <c r="I385" s="229"/>
      <c r="J385" s="229"/>
      <c r="K385" s="229"/>
      <c r="L385" s="229"/>
      <c r="M385" s="229"/>
      <c r="N385" s="229"/>
      <c r="O385" s="230"/>
      <c r="P385" s="104"/>
      <c r="Q385" s="104"/>
      <c r="R385" s="104"/>
      <c r="S385" s="130" t="str">
        <f t="shared" si="73"/>
        <v/>
      </c>
      <c r="T385" s="104"/>
      <c r="U385" s="231"/>
      <c r="V385" s="232"/>
      <c r="W385" s="207" t="str">
        <f t="shared" si="74"/>
        <v/>
      </c>
      <c r="X385" s="295"/>
      <c r="Y385" s="233"/>
      <c r="Z385" s="207" t="str">
        <f t="shared" si="75"/>
        <v/>
      </c>
      <c r="AA385" s="107"/>
      <c r="AB385" s="207" t="str">
        <f t="shared" si="76"/>
        <v/>
      </c>
      <c r="AC385"/>
      <c r="AD385" s="71"/>
      <c r="AE385" s="107"/>
      <c r="AF385" s="207" t="str">
        <f t="shared" si="77"/>
        <v/>
      </c>
      <c r="AG385" s="227" t="str">
        <f t="shared" si="78"/>
        <v/>
      </c>
      <c r="AH385" s="107"/>
      <c r="AI385" s="207" t="str">
        <f t="shared" si="79"/>
        <v/>
      </c>
      <c r="AJ385" s="107"/>
      <c r="AK385" s="207" t="str">
        <f t="shared" si="80"/>
        <v/>
      </c>
      <c r="AL385" s="107"/>
      <c r="AM385" s="107"/>
      <c r="AN385" s="207" t="str">
        <f t="shared" si="81"/>
        <v/>
      </c>
      <c r="AO385" s="107"/>
      <c r="AP385" s="207" t="str">
        <f t="shared" si="82"/>
        <v/>
      </c>
      <c r="AQ385" s="107"/>
      <c r="AR385" s="107"/>
      <c r="AS385" s="207" t="str">
        <f t="shared" si="83"/>
        <v/>
      </c>
      <c r="AT385" s="108"/>
      <c r="AU385" s="108"/>
      <c r="AV385" s="108"/>
      <c r="AW385" s="108"/>
      <c r="AX385" s="108"/>
      <c r="AY385" s="108"/>
      <c r="AZ385" s="108"/>
      <c r="BA385" s="108"/>
      <c r="BB385" s="109"/>
      <c r="BC385" s="109"/>
      <c r="BD385" s="109"/>
      <c r="BE385" s="119"/>
      <c r="BF385" s="119"/>
      <c r="BG385" s="119"/>
      <c r="BH385" s="119"/>
    </row>
    <row r="386" spans="1:60" s="76" customFormat="1" collapsed="1" x14ac:dyDescent="0.2">
      <c r="A386" s="124"/>
      <c r="B386" s="207" t="str">
        <f t="shared" si="72"/>
        <v/>
      </c>
      <c r="C386" s="73"/>
      <c r="D386" s="228"/>
      <c r="E386" s="229"/>
      <c r="F386" s="229"/>
      <c r="G386" s="229"/>
      <c r="H386" s="229"/>
      <c r="I386" s="229"/>
      <c r="J386" s="229"/>
      <c r="K386" s="229"/>
      <c r="L386" s="229"/>
      <c r="M386" s="229"/>
      <c r="N386" s="229"/>
      <c r="O386" s="230"/>
      <c r="P386" s="104"/>
      <c r="Q386" s="104"/>
      <c r="R386" s="104"/>
      <c r="S386" s="130" t="str">
        <f t="shared" si="73"/>
        <v/>
      </c>
      <c r="T386" s="104"/>
      <c r="U386" s="231"/>
      <c r="V386" s="232"/>
      <c r="W386" s="207" t="str">
        <f t="shared" si="74"/>
        <v/>
      </c>
      <c r="X386" s="295"/>
      <c r="Y386" s="233"/>
      <c r="Z386" s="207" t="str">
        <f t="shared" si="75"/>
        <v/>
      </c>
      <c r="AA386" s="107"/>
      <c r="AB386" s="207" t="str">
        <f t="shared" si="76"/>
        <v/>
      </c>
      <c r="AC386"/>
      <c r="AD386" s="71"/>
      <c r="AE386" s="107"/>
      <c r="AF386" s="207" t="str">
        <f t="shared" si="77"/>
        <v/>
      </c>
      <c r="AG386" s="227" t="str">
        <f t="shared" si="78"/>
        <v/>
      </c>
      <c r="AH386" s="107"/>
      <c r="AI386" s="207" t="str">
        <f t="shared" si="79"/>
        <v/>
      </c>
      <c r="AJ386" s="107"/>
      <c r="AK386" s="207" t="str">
        <f t="shared" si="80"/>
        <v/>
      </c>
      <c r="AL386" s="107"/>
      <c r="AM386" s="107"/>
      <c r="AN386" s="207" t="str">
        <f t="shared" si="81"/>
        <v/>
      </c>
      <c r="AO386" s="107"/>
      <c r="AP386" s="207" t="str">
        <f t="shared" si="82"/>
        <v/>
      </c>
      <c r="AQ386" s="107"/>
      <c r="AR386" s="107"/>
      <c r="AS386" s="207" t="str">
        <f t="shared" si="83"/>
        <v/>
      </c>
      <c r="AT386" s="108"/>
      <c r="AU386" s="108"/>
      <c r="AV386" s="108"/>
      <c r="AW386" s="108"/>
      <c r="AX386" s="108"/>
      <c r="AY386" s="108"/>
      <c r="AZ386" s="108"/>
      <c r="BA386" s="108"/>
      <c r="BB386" s="109"/>
      <c r="BC386" s="109"/>
      <c r="BD386" s="109"/>
      <c r="BE386" s="119"/>
      <c r="BF386" s="119"/>
      <c r="BG386" s="119"/>
      <c r="BH386" s="119"/>
    </row>
    <row r="387" spans="1:60" s="76" customFormat="1" collapsed="1" x14ac:dyDescent="0.2">
      <c r="A387" s="124"/>
      <c r="B387" s="207" t="str">
        <f t="shared" si="72"/>
        <v/>
      </c>
      <c r="C387" s="73"/>
      <c r="D387" s="228"/>
      <c r="E387" s="229"/>
      <c r="F387" s="229"/>
      <c r="G387" s="229"/>
      <c r="H387" s="229"/>
      <c r="I387" s="229"/>
      <c r="J387" s="229"/>
      <c r="K387" s="229"/>
      <c r="L387" s="229"/>
      <c r="M387" s="229"/>
      <c r="N387" s="229"/>
      <c r="O387" s="230"/>
      <c r="P387" s="104"/>
      <c r="Q387" s="104"/>
      <c r="R387" s="104"/>
      <c r="S387" s="130" t="str">
        <f t="shared" si="73"/>
        <v/>
      </c>
      <c r="T387" s="104"/>
      <c r="U387" s="231"/>
      <c r="V387" s="232"/>
      <c r="W387" s="207" t="str">
        <f t="shared" si="74"/>
        <v/>
      </c>
      <c r="X387" s="295"/>
      <c r="Y387" s="233"/>
      <c r="Z387" s="207" t="str">
        <f t="shared" si="75"/>
        <v/>
      </c>
      <c r="AA387" s="107"/>
      <c r="AB387" s="207" t="str">
        <f t="shared" si="76"/>
        <v/>
      </c>
      <c r="AC387"/>
      <c r="AD387" s="71"/>
      <c r="AE387" s="107"/>
      <c r="AF387" s="207" t="str">
        <f t="shared" si="77"/>
        <v/>
      </c>
      <c r="AG387" s="227" t="str">
        <f t="shared" si="78"/>
        <v/>
      </c>
      <c r="AH387" s="107"/>
      <c r="AI387" s="207" t="str">
        <f t="shared" si="79"/>
        <v/>
      </c>
      <c r="AJ387" s="107"/>
      <c r="AK387" s="207" t="str">
        <f t="shared" si="80"/>
        <v/>
      </c>
      <c r="AL387" s="107"/>
      <c r="AM387" s="107"/>
      <c r="AN387" s="207" t="str">
        <f t="shared" si="81"/>
        <v/>
      </c>
      <c r="AO387" s="107"/>
      <c r="AP387" s="207" t="str">
        <f t="shared" si="82"/>
        <v/>
      </c>
      <c r="AQ387" s="107"/>
      <c r="AR387" s="107"/>
      <c r="AS387" s="207" t="str">
        <f t="shared" si="83"/>
        <v/>
      </c>
      <c r="AT387" s="108"/>
      <c r="AU387" s="108"/>
      <c r="AV387" s="108"/>
      <c r="AW387" s="108"/>
      <c r="AX387" s="108"/>
      <c r="AY387" s="108"/>
      <c r="AZ387" s="108"/>
      <c r="BA387" s="108"/>
      <c r="BB387" s="109"/>
      <c r="BC387" s="109"/>
      <c r="BD387" s="109"/>
      <c r="BE387" s="119"/>
      <c r="BF387" s="119"/>
      <c r="BG387" s="119"/>
      <c r="BH387" s="119"/>
    </row>
    <row r="388" spans="1:60" s="76" customFormat="1" collapsed="1" x14ac:dyDescent="0.2">
      <c r="A388" s="124"/>
      <c r="B388" s="207" t="str">
        <f t="shared" si="72"/>
        <v/>
      </c>
      <c r="C388" s="73"/>
      <c r="D388" s="228"/>
      <c r="E388" s="229"/>
      <c r="F388" s="229"/>
      <c r="G388" s="229"/>
      <c r="H388" s="229"/>
      <c r="I388" s="229"/>
      <c r="J388" s="229"/>
      <c r="K388" s="229"/>
      <c r="L388" s="229"/>
      <c r="M388" s="229"/>
      <c r="N388" s="229"/>
      <c r="O388" s="230"/>
      <c r="P388" s="104"/>
      <c r="Q388" s="104"/>
      <c r="R388" s="104"/>
      <c r="S388" s="130" t="str">
        <f t="shared" si="73"/>
        <v/>
      </c>
      <c r="T388" s="104"/>
      <c r="U388" s="231"/>
      <c r="V388" s="232"/>
      <c r="W388" s="207" t="str">
        <f t="shared" si="74"/>
        <v/>
      </c>
      <c r="X388" s="295"/>
      <c r="Y388" s="233"/>
      <c r="Z388" s="207" t="str">
        <f t="shared" si="75"/>
        <v/>
      </c>
      <c r="AA388" s="107"/>
      <c r="AB388" s="207" t="str">
        <f t="shared" si="76"/>
        <v/>
      </c>
      <c r="AC388"/>
      <c r="AD388" s="71"/>
      <c r="AE388" s="107"/>
      <c r="AF388" s="207" t="str">
        <f t="shared" si="77"/>
        <v/>
      </c>
      <c r="AG388" s="227" t="str">
        <f t="shared" si="78"/>
        <v/>
      </c>
      <c r="AH388" s="107"/>
      <c r="AI388" s="207" t="str">
        <f t="shared" si="79"/>
        <v/>
      </c>
      <c r="AJ388" s="107"/>
      <c r="AK388" s="207" t="str">
        <f t="shared" si="80"/>
        <v/>
      </c>
      <c r="AL388" s="107"/>
      <c r="AM388" s="107"/>
      <c r="AN388" s="207" t="str">
        <f t="shared" si="81"/>
        <v/>
      </c>
      <c r="AO388" s="107"/>
      <c r="AP388" s="207" t="str">
        <f t="shared" si="82"/>
        <v/>
      </c>
      <c r="AQ388" s="107"/>
      <c r="AR388" s="107"/>
      <c r="AS388" s="207" t="str">
        <f t="shared" si="83"/>
        <v/>
      </c>
      <c r="AT388" s="108"/>
      <c r="AU388" s="108"/>
      <c r="AV388" s="108"/>
      <c r="AW388" s="108"/>
      <c r="AX388" s="108"/>
      <c r="AY388" s="108"/>
      <c r="AZ388" s="108"/>
      <c r="BA388" s="108"/>
      <c r="BB388" s="109"/>
      <c r="BC388" s="109"/>
      <c r="BD388" s="109"/>
      <c r="BE388" s="119"/>
      <c r="BF388" s="119"/>
      <c r="BG388" s="119"/>
      <c r="BH388" s="119"/>
    </row>
    <row r="389" spans="1:60" s="76" customFormat="1" collapsed="1" x14ac:dyDescent="0.2">
      <c r="A389" s="124"/>
      <c r="B389" s="207" t="str">
        <f t="shared" si="72"/>
        <v/>
      </c>
      <c r="C389" s="73"/>
      <c r="D389" s="228"/>
      <c r="E389" s="229"/>
      <c r="F389" s="229"/>
      <c r="G389" s="229"/>
      <c r="H389" s="229"/>
      <c r="I389" s="229"/>
      <c r="J389" s="229"/>
      <c r="K389" s="229"/>
      <c r="L389" s="229"/>
      <c r="M389" s="229"/>
      <c r="N389" s="229"/>
      <c r="O389" s="230"/>
      <c r="P389" s="104"/>
      <c r="Q389" s="104"/>
      <c r="R389" s="104"/>
      <c r="S389" s="130" t="str">
        <f t="shared" si="73"/>
        <v/>
      </c>
      <c r="T389" s="104"/>
      <c r="U389" s="231"/>
      <c r="V389" s="232"/>
      <c r="W389" s="207" t="str">
        <f t="shared" si="74"/>
        <v/>
      </c>
      <c r="X389" s="295"/>
      <c r="Y389" s="233"/>
      <c r="Z389" s="207" t="str">
        <f t="shared" si="75"/>
        <v/>
      </c>
      <c r="AA389" s="107"/>
      <c r="AB389" s="207" t="str">
        <f t="shared" si="76"/>
        <v/>
      </c>
      <c r="AC389"/>
      <c r="AD389" s="71"/>
      <c r="AE389" s="107"/>
      <c r="AF389" s="207" t="str">
        <f t="shared" si="77"/>
        <v/>
      </c>
      <c r="AG389" s="227" t="str">
        <f t="shared" si="78"/>
        <v/>
      </c>
      <c r="AH389" s="107"/>
      <c r="AI389" s="207" t="str">
        <f t="shared" si="79"/>
        <v/>
      </c>
      <c r="AJ389" s="107"/>
      <c r="AK389" s="207" t="str">
        <f t="shared" si="80"/>
        <v/>
      </c>
      <c r="AL389" s="107"/>
      <c r="AM389" s="107"/>
      <c r="AN389" s="207" t="str">
        <f t="shared" si="81"/>
        <v/>
      </c>
      <c r="AO389" s="107"/>
      <c r="AP389" s="207" t="str">
        <f t="shared" si="82"/>
        <v/>
      </c>
      <c r="AQ389" s="107"/>
      <c r="AR389" s="107"/>
      <c r="AS389" s="207" t="str">
        <f t="shared" si="83"/>
        <v/>
      </c>
      <c r="AT389" s="108"/>
      <c r="AU389" s="108"/>
      <c r="AV389" s="108"/>
      <c r="AW389" s="108"/>
      <c r="AX389" s="108"/>
      <c r="AY389" s="108"/>
      <c r="AZ389" s="108"/>
      <c r="BA389" s="108"/>
      <c r="BB389" s="109"/>
      <c r="BC389" s="109"/>
      <c r="BD389" s="109"/>
      <c r="BE389" s="119"/>
      <c r="BF389" s="119"/>
      <c r="BG389" s="119"/>
      <c r="BH389" s="119"/>
    </row>
    <row r="390" spans="1:60" s="76" customFormat="1" collapsed="1" x14ac:dyDescent="0.2">
      <c r="A390" s="124"/>
      <c r="B390" s="207" t="str">
        <f t="shared" si="72"/>
        <v/>
      </c>
      <c r="C390" s="73"/>
      <c r="D390" s="228"/>
      <c r="E390" s="229"/>
      <c r="F390" s="229"/>
      <c r="G390" s="229"/>
      <c r="H390" s="229"/>
      <c r="I390" s="229"/>
      <c r="J390" s="229"/>
      <c r="K390" s="229"/>
      <c r="L390" s="229"/>
      <c r="M390" s="229"/>
      <c r="N390" s="229"/>
      <c r="O390" s="230"/>
      <c r="P390" s="104"/>
      <c r="Q390" s="104"/>
      <c r="R390" s="104"/>
      <c r="S390" s="130" t="str">
        <f t="shared" si="73"/>
        <v/>
      </c>
      <c r="T390" s="104"/>
      <c r="U390" s="231"/>
      <c r="V390" s="232"/>
      <c r="W390" s="207" t="str">
        <f t="shared" si="74"/>
        <v/>
      </c>
      <c r="X390" s="295"/>
      <c r="Y390" s="233"/>
      <c r="Z390" s="207" t="str">
        <f t="shared" si="75"/>
        <v/>
      </c>
      <c r="AA390" s="107"/>
      <c r="AB390" s="207" t="str">
        <f t="shared" si="76"/>
        <v/>
      </c>
      <c r="AC390"/>
      <c r="AD390" s="71"/>
      <c r="AE390" s="107"/>
      <c r="AF390" s="207" t="str">
        <f t="shared" si="77"/>
        <v/>
      </c>
      <c r="AG390" s="227" t="str">
        <f t="shared" si="78"/>
        <v/>
      </c>
      <c r="AH390" s="107"/>
      <c r="AI390" s="207" t="str">
        <f t="shared" si="79"/>
        <v/>
      </c>
      <c r="AJ390" s="107"/>
      <c r="AK390" s="207" t="str">
        <f t="shared" si="80"/>
        <v/>
      </c>
      <c r="AL390" s="107"/>
      <c r="AM390" s="107"/>
      <c r="AN390" s="207" t="str">
        <f t="shared" si="81"/>
        <v/>
      </c>
      <c r="AO390" s="107"/>
      <c r="AP390" s="207" t="str">
        <f t="shared" si="82"/>
        <v/>
      </c>
      <c r="AQ390" s="107"/>
      <c r="AR390" s="107"/>
      <c r="AS390" s="207" t="str">
        <f t="shared" si="83"/>
        <v/>
      </c>
      <c r="AT390" s="108"/>
      <c r="AU390" s="108"/>
      <c r="AV390" s="108"/>
      <c r="AW390" s="108"/>
      <c r="AX390" s="108"/>
      <c r="AY390" s="108"/>
      <c r="AZ390" s="108"/>
      <c r="BA390" s="108"/>
      <c r="BB390" s="109"/>
      <c r="BC390" s="109"/>
      <c r="BD390" s="109"/>
      <c r="BE390" s="119"/>
      <c r="BF390" s="119"/>
      <c r="BG390" s="119"/>
      <c r="BH390" s="119"/>
    </row>
    <row r="391" spans="1:60" s="76" customFormat="1" collapsed="1" x14ac:dyDescent="0.2">
      <c r="A391" s="124"/>
      <c r="B391" s="207" t="str">
        <f t="shared" ref="B391:B454" si="84">IF(C391="","",(VLOOKUP(C391,Generic_Road_Names_Table_Array,2,FALSE)))</f>
        <v/>
      </c>
      <c r="C391" s="73"/>
      <c r="D391" s="228"/>
      <c r="E391" s="229"/>
      <c r="F391" s="229"/>
      <c r="G391" s="229"/>
      <c r="H391" s="229"/>
      <c r="I391" s="229"/>
      <c r="J391" s="229"/>
      <c r="K391" s="229"/>
      <c r="L391" s="229"/>
      <c r="M391" s="229"/>
      <c r="N391" s="229"/>
      <c r="O391" s="230"/>
      <c r="P391" s="104"/>
      <c r="Q391" s="104"/>
      <c r="R391" s="104"/>
      <c r="S391" s="130" t="str">
        <f t="shared" ref="S391:S454" si="85">IF(R391="","",(VLOOKUP(R391,Generic_Length_Adjustment_Reason_Table_Array,2,FALSE)))</f>
        <v/>
      </c>
      <c r="T391" s="104"/>
      <c r="U391" s="231"/>
      <c r="V391" s="232"/>
      <c r="W391" s="207" t="str">
        <f t="shared" ref="W391:W454" si="86">IF(V391="","",(VLOOKUP(V391,Generic_Side_Table_Array,2,FALSE)))</f>
        <v/>
      </c>
      <c r="X391" s="295"/>
      <c r="Y391" s="233"/>
      <c r="Z391" s="207" t="str">
        <f t="shared" ref="Z391:Z454" si="87">IF(Y391="","",VLOOKUP(Y391,Markings_Marking_Type_Table_Array,2,FALSE))</f>
        <v/>
      </c>
      <c r="AA391" s="107"/>
      <c r="AB391" s="207" t="str">
        <f t="shared" ref="AB391:AB454" si="88">IF(AA391="","",VLOOKUP(AA391,Markings_Marking_Colour_Table_Array,2,FALSE))</f>
        <v/>
      </c>
      <c r="AC391"/>
      <c r="AD391" s="71"/>
      <c r="AE391" s="107"/>
      <c r="AF391" s="207" t="str">
        <f t="shared" ref="AF391:AF454" si="89">IF(AE391="","",VLOOKUP(AE391,Markings_Paint_Make_Table_Array,2,FALSE))</f>
        <v/>
      </c>
      <c r="AG391" s="227" t="str">
        <f t="shared" ref="AG391:AG454" si="90">IF(AF391="","",VLOOKUP(AF391,Markings_Paint_Make_Refernce_Only_Table_Array,2,FALSE))</f>
        <v/>
      </c>
      <c r="AH391" s="107"/>
      <c r="AI391" s="207" t="str">
        <f t="shared" ref="AI391:AI454" si="91">IF(AH391="","",VLOOKUP(AH391,Markings_Paint_Brand_Name_Table_Array,2,FALSE))</f>
        <v/>
      </c>
      <c r="AJ391" s="107"/>
      <c r="AK391" s="207" t="str">
        <f t="shared" ref="AK391:AK454" si="92">IF(AJ391="","",VLOOKUP(AJ391,Markings_Reflectorised_Table_Array,2,FALSE))</f>
        <v/>
      </c>
      <c r="AL391" s="107"/>
      <c r="AM391" s="107"/>
      <c r="AN391" s="207" t="str">
        <f t="shared" ref="AN391:AN454" si="93">IF(AM391="","",VLOOKUP(AM391,Markings_Paint_Apply_Type_Table_Array,2,FALSE))</f>
        <v/>
      </c>
      <c r="AO391" s="107"/>
      <c r="AP391" s="207" t="str">
        <f t="shared" ref="AP391:AP454" si="94">IF(AO391="","",VLOOKUP(AO391,Markings_Marking_Attach_Table_Array,2,FALSE))</f>
        <v/>
      </c>
      <c r="AQ391" s="107"/>
      <c r="AR391" s="107"/>
      <c r="AS391" s="207" t="str">
        <f t="shared" ref="AS391:AS454" si="95">IF(AR391="","",VLOOKUP(AR391,Markings_Marking_Material_Table_Array,2,FALSE))</f>
        <v/>
      </c>
      <c r="AT391" s="108"/>
      <c r="AU391" s="108"/>
      <c r="AV391" s="108"/>
      <c r="AW391" s="108"/>
      <c r="AX391" s="108"/>
      <c r="AY391" s="108"/>
      <c r="AZ391" s="108"/>
      <c r="BA391" s="108"/>
      <c r="BB391" s="109"/>
      <c r="BC391" s="109"/>
      <c r="BD391" s="109"/>
      <c r="BE391" s="119"/>
      <c r="BF391" s="119"/>
      <c r="BG391" s="119"/>
      <c r="BH391" s="119"/>
    </row>
    <row r="392" spans="1:60" s="76" customFormat="1" collapsed="1" x14ac:dyDescent="0.2">
      <c r="A392" s="124"/>
      <c r="B392" s="207" t="str">
        <f t="shared" si="84"/>
        <v/>
      </c>
      <c r="C392" s="73"/>
      <c r="D392" s="228"/>
      <c r="E392" s="229"/>
      <c r="F392" s="229"/>
      <c r="G392" s="229"/>
      <c r="H392" s="229"/>
      <c r="I392" s="229"/>
      <c r="J392" s="229"/>
      <c r="K392" s="229"/>
      <c r="L392" s="229"/>
      <c r="M392" s="229"/>
      <c r="N392" s="229"/>
      <c r="O392" s="230"/>
      <c r="P392" s="104"/>
      <c r="Q392" s="104"/>
      <c r="R392" s="104"/>
      <c r="S392" s="130" t="str">
        <f t="shared" si="85"/>
        <v/>
      </c>
      <c r="T392" s="104"/>
      <c r="U392" s="231"/>
      <c r="V392" s="232"/>
      <c r="W392" s="207" t="str">
        <f t="shared" si="86"/>
        <v/>
      </c>
      <c r="X392" s="295"/>
      <c r="Y392" s="233"/>
      <c r="Z392" s="207" t="str">
        <f t="shared" si="87"/>
        <v/>
      </c>
      <c r="AA392" s="107"/>
      <c r="AB392" s="207" t="str">
        <f t="shared" si="88"/>
        <v/>
      </c>
      <c r="AC392"/>
      <c r="AD392" s="71"/>
      <c r="AE392" s="107"/>
      <c r="AF392" s="207" t="str">
        <f t="shared" si="89"/>
        <v/>
      </c>
      <c r="AG392" s="227" t="str">
        <f t="shared" si="90"/>
        <v/>
      </c>
      <c r="AH392" s="107"/>
      <c r="AI392" s="207" t="str">
        <f t="shared" si="91"/>
        <v/>
      </c>
      <c r="AJ392" s="107"/>
      <c r="AK392" s="207" t="str">
        <f t="shared" si="92"/>
        <v/>
      </c>
      <c r="AL392" s="107"/>
      <c r="AM392" s="107"/>
      <c r="AN392" s="207" t="str">
        <f t="shared" si="93"/>
        <v/>
      </c>
      <c r="AO392" s="107"/>
      <c r="AP392" s="207" t="str">
        <f t="shared" si="94"/>
        <v/>
      </c>
      <c r="AQ392" s="107"/>
      <c r="AR392" s="107"/>
      <c r="AS392" s="207" t="str">
        <f t="shared" si="95"/>
        <v/>
      </c>
      <c r="AT392" s="108"/>
      <c r="AU392" s="108"/>
      <c r="AV392" s="108"/>
      <c r="AW392" s="108"/>
      <c r="AX392" s="108"/>
      <c r="AY392" s="108"/>
      <c r="AZ392" s="108"/>
      <c r="BA392" s="108"/>
      <c r="BB392" s="109"/>
      <c r="BC392" s="109"/>
      <c r="BD392" s="109"/>
      <c r="BE392" s="119"/>
      <c r="BF392" s="119"/>
      <c r="BG392" s="119"/>
      <c r="BH392" s="119"/>
    </row>
    <row r="393" spans="1:60" s="76" customFormat="1" collapsed="1" x14ac:dyDescent="0.2">
      <c r="A393" s="124"/>
      <c r="B393" s="207" t="str">
        <f t="shared" si="84"/>
        <v/>
      </c>
      <c r="C393" s="73"/>
      <c r="D393" s="228"/>
      <c r="E393" s="229"/>
      <c r="F393" s="229"/>
      <c r="G393" s="229"/>
      <c r="H393" s="229"/>
      <c r="I393" s="229"/>
      <c r="J393" s="229"/>
      <c r="K393" s="229"/>
      <c r="L393" s="229"/>
      <c r="M393" s="229"/>
      <c r="N393" s="229"/>
      <c r="O393" s="230"/>
      <c r="P393" s="104"/>
      <c r="Q393" s="104"/>
      <c r="R393" s="104"/>
      <c r="S393" s="130" t="str">
        <f t="shared" si="85"/>
        <v/>
      </c>
      <c r="T393" s="104"/>
      <c r="U393" s="231"/>
      <c r="V393" s="232"/>
      <c r="W393" s="207" t="str">
        <f t="shared" si="86"/>
        <v/>
      </c>
      <c r="X393" s="295"/>
      <c r="Y393" s="233"/>
      <c r="Z393" s="207" t="str">
        <f t="shared" si="87"/>
        <v/>
      </c>
      <c r="AA393" s="107"/>
      <c r="AB393" s="207" t="str">
        <f t="shared" si="88"/>
        <v/>
      </c>
      <c r="AC393"/>
      <c r="AD393" s="71"/>
      <c r="AE393" s="107"/>
      <c r="AF393" s="207" t="str">
        <f t="shared" si="89"/>
        <v/>
      </c>
      <c r="AG393" s="227" t="str">
        <f t="shared" si="90"/>
        <v/>
      </c>
      <c r="AH393" s="107"/>
      <c r="AI393" s="207" t="str">
        <f t="shared" si="91"/>
        <v/>
      </c>
      <c r="AJ393" s="107"/>
      <c r="AK393" s="207" t="str">
        <f t="shared" si="92"/>
        <v/>
      </c>
      <c r="AL393" s="107"/>
      <c r="AM393" s="107"/>
      <c r="AN393" s="207" t="str">
        <f t="shared" si="93"/>
        <v/>
      </c>
      <c r="AO393" s="107"/>
      <c r="AP393" s="207" t="str">
        <f t="shared" si="94"/>
        <v/>
      </c>
      <c r="AQ393" s="107"/>
      <c r="AR393" s="107"/>
      <c r="AS393" s="207" t="str">
        <f t="shared" si="95"/>
        <v/>
      </c>
      <c r="AT393" s="108"/>
      <c r="AU393" s="108"/>
      <c r="AV393" s="108"/>
      <c r="AW393" s="108"/>
      <c r="AX393" s="108"/>
      <c r="AY393" s="108"/>
      <c r="AZ393" s="108"/>
      <c r="BA393" s="108"/>
      <c r="BB393" s="109"/>
      <c r="BC393" s="109"/>
      <c r="BD393" s="109"/>
      <c r="BE393" s="119"/>
      <c r="BF393" s="119"/>
      <c r="BG393" s="119"/>
      <c r="BH393" s="119"/>
    </row>
    <row r="394" spans="1:60" s="76" customFormat="1" collapsed="1" x14ac:dyDescent="0.2">
      <c r="A394" s="124"/>
      <c r="B394" s="207" t="str">
        <f t="shared" si="84"/>
        <v/>
      </c>
      <c r="C394" s="73"/>
      <c r="D394" s="228"/>
      <c r="E394" s="229"/>
      <c r="F394" s="229"/>
      <c r="G394" s="229"/>
      <c r="H394" s="229"/>
      <c r="I394" s="229"/>
      <c r="J394" s="229"/>
      <c r="K394" s="229"/>
      <c r="L394" s="229"/>
      <c r="M394" s="229"/>
      <c r="N394" s="229"/>
      <c r="O394" s="230"/>
      <c r="P394" s="104"/>
      <c r="Q394" s="104"/>
      <c r="R394" s="104"/>
      <c r="S394" s="130" t="str">
        <f t="shared" si="85"/>
        <v/>
      </c>
      <c r="T394" s="104"/>
      <c r="U394" s="231"/>
      <c r="V394" s="232"/>
      <c r="W394" s="207" t="str">
        <f t="shared" si="86"/>
        <v/>
      </c>
      <c r="X394" s="295"/>
      <c r="Y394" s="233"/>
      <c r="Z394" s="207" t="str">
        <f t="shared" si="87"/>
        <v/>
      </c>
      <c r="AA394" s="107"/>
      <c r="AB394" s="207" t="str">
        <f t="shared" si="88"/>
        <v/>
      </c>
      <c r="AC394"/>
      <c r="AD394" s="71"/>
      <c r="AE394" s="107"/>
      <c r="AF394" s="207" t="str">
        <f t="shared" si="89"/>
        <v/>
      </c>
      <c r="AG394" s="227" t="str">
        <f t="shared" si="90"/>
        <v/>
      </c>
      <c r="AH394" s="107"/>
      <c r="AI394" s="207" t="str">
        <f t="shared" si="91"/>
        <v/>
      </c>
      <c r="AJ394" s="107"/>
      <c r="AK394" s="207" t="str">
        <f t="shared" si="92"/>
        <v/>
      </c>
      <c r="AL394" s="107"/>
      <c r="AM394" s="107"/>
      <c r="AN394" s="207" t="str">
        <f t="shared" si="93"/>
        <v/>
      </c>
      <c r="AO394" s="107"/>
      <c r="AP394" s="207" t="str">
        <f t="shared" si="94"/>
        <v/>
      </c>
      <c r="AQ394" s="107"/>
      <c r="AR394" s="107"/>
      <c r="AS394" s="207" t="str">
        <f t="shared" si="95"/>
        <v/>
      </c>
      <c r="AT394" s="108"/>
      <c r="AU394" s="108"/>
      <c r="AV394" s="108"/>
      <c r="AW394" s="108"/>
      <c r="AX394" s="108"/>
      <c r="AY394" s="108"/>
      <c r="AZ394" s="108"/>
      <c r="BA394" s="108"/>
      <c r="BB394" s="109"/>
      <c r="BC394" s="109"/>
      <c r="BD394" s="109"/>
      <c r="BE394" s="119"/>
      <c r="BF394" s="119"/>
      <c r="BG394" s="119"/>
      <c r="BH394" s="119"/>
    </row>
    <row r="395" spans="1:60" s="76" customFormat="1" collapsed="1" x14ac:dyDescent="0.2">
      <c r="A395" s="124"/>
      <c r="B395" s="207" t="str">
        <f t="shared" si="84"/>
        <v/>
      </c>
      <c r="C395" s="73"/>
      <c r="D395" s="228"/>
      <c r="E395" s="229"/>
      <c r="F395" s="229"/>
      <c r="G395" s="229"/>
      <c r="H395" s="229"/>
      <c r="I395" s="229"/>
      <c r="J395" s="229"/>
      <c r="K395" s="229"/>
      <c r="L395" s="229"/>
      <c r="M395" s="229"/>
      <c r="N395" s="229"/>
      <c r="O395" s="230"/>
      <c r="P395" s="104"/>
      <c r="Q395" s="104"/>
      <c r="R395" s="104"/>
      <c r="S395" s="130" t="str">
        <f t="shared" si="85"/>
        <v/>
      </c>
      <c r="T395" s="104"/>
      <c r="U395" s="231"/>
      <c r="V395" s="232"/>
      <c r="W395" s="207" t="str">
        <f t="shared" si="86"/>
        <v/>
      </c>
      <c r="X395" s="295"/>
      <c r="Y395" s="233"/>
      <c r="Z395" s="207" t="str">
        <f t="shared" si="87"/>
        <v/>
      </c>
      <c r="AA395" s="107"/>
      <c r="AB395" s="207" t="str">
        <f t="shared" si="88"/>
        <v/>
      </c>
      <c r="AC395"/>
      <c r="AD395" s="71"/>
      <c r="AE395" s="107"/>
      <c r="AF395" s="207" t="str">
        <f t="shared" si="89"/>
        <v/>
      </c>
      <c r="AG395" s="227" t="str">
        <f t="shared" si="90"/>
        <v/>
      </c>
      <c r="AH395" s="107"/>
      <c r="AI395" s="207" t="str">
        <f t="shared" si="91"/>
        <v/>
      </c>
      <c r="AJ395" s="107"/>
      <c r="AK395" s="207" t="str">
        <f t="shared" si="92"/>
        <v/>
      </c>
      <c r="AL395" s="107"/>
      <c r="AM395" s="107"/>
      <c r="AN395" s="207" t="str">
        <f t="shared" si="93"/>
        <v/>
      </c>
      <c r="AO395" s="107"/>
      <c r="AP395" s="207" t="str">
        <f t="shared" si="94"/>
        <v/>
      </c>
      <c r="AQ395" s="107"/>
      <c r="AR395" s="107"/>
      <c r="AS395" s="207" t="str">
        <f t="shared" si="95"/>
        <v/>
      </c>
      <c r="AT395" s="108"/>
      <c r="AU395" s="108"/>
      <c r="AV395" s="108"/>
      <c r="AW395" s="108"/>
      <c r="AX395" s="108"/>
      <c r="AY395" s="108"/>
      <c r="AZ395" s="108"/>
      <c r="BA395" s="108"/>
      <c r="BB395" s="109"/>
      <c r="BC395" s="109"/>
      <c r="BD395" s="109"/>
      <c r="BE395" s="119"/>
      <c r="BF395" s="119"/>
      <c r="BG395" s="119"/>
      <c r="BH395" s="119"/>
    </row>
    <row r="396" spans="1:60" s="76" customFormat="1" collapsed="1" x14ac:dyDescent="0.2">
      <c r="A396" s="124"/>
      <c r="B396" s="207" t="str">
        <f t="shared" si="84"/>
        <v/>
      </c>
      <c r="C396" s="73"/>
      <c r="D396" s="228"/>
      <c r="E396" s="229"/>
      <c r="F396" s="229"/>
      <c r="G396" s="229"/>
      <c r="H396" s="229"/>
      <c r="I396" s="229"/>
      <c r="J396" s="229"/>
      <c r="K396" s="229"/>
      <c r="L396" s="229"/>
      <c r="M396" s="229"/>
      <c r="N396" s="229"/>
      <c r="O396" s="230"/>
      <c r="P396" s="104"/>
      <c r="Q396" s="104"/>
      <c r="R396" s="104"/>
      <c r="S396" s="130" t="str">
        <f t="shared" si="85"/>
        <v/>
      </c>
      <c r="T396" s="104"/>
      <c r="U396" s="231"/>
      <c r="V396" s="232"/>
      <c r="W396" s="207" t="str">
        <f t="shared" si="86"/>
        <v/>
      </c>
      <c r="X396" s="295"/>
      <c r="Y396" s="233"/>
      <c r="Z396" s="207" t="str">
        <f t="shared" si="87"/>
        <v/>
      </c>
      <c r="AA396" s="107"/>
      <c r="AB396" s="207" t="str">
        <f t="shared" si="88"/>
        <v/>
      </c>
      <c r="AC396"/>
      <c r="AD396" s="71"/>
      <c r="AE396" s="107"/>
      <c r="AF396" s="207" t="str">
        <f t="shared" si="89"/>
        <v/>
      </c>
      <c r="AG396" s="227" t="str">
        <f t="shared" si="90"/>
        <v/>
      </c>
      <c r="AH396" s="107"/>
      <c r="AI396" s="207" t="str">
        <f t="shared" si="91"/>
        <v/>
      </c>
      <c r="AJ396" s="107"/>
      <c r="AK396" s="207" t="str">
        <f t="shared" si="92"/>
        <v/>
      </c>
      <c r="AL396" s="107"/>
      <c r="AM396" s="107"/>
      <c r="AN396" s="207" t="str">
        <f t="shared" si="93"/>
        <v/>
      </c>
      <c r="AO396" s="107"/>
      <c r="AP396" s="207" t="str">
        <f t="shared" si="94"/>
        <v/>
      </c>
      <c r="AQ396" s="107"/>
      <c r="AR396" s="107"/>
      <c r="AS396" s="207" t="str">
        <f t="shared" si="95"/>
        <v/>
      </c>
      <c r="AT396" s="108"/>
      <c r="AU396" s="108"/>
      <c r="AV396" s="108"/>
      <c r="AW396" s="108"/>
      <c r="AX396" s="108"/>
      <c r="AY396" s="108"/>
      <c r="AZ396" s="108"/>
      <c r="BA396" s="108"/>
      <c r="BB396" s="109"/>
      <c r="BC396" s="109"/>
      <c r="BD396" s="109"/>
      <c r="BE396" s="119"/>
      <c r="BF396" s="119"/>
      <c r="BG396" s="119"/>
      <c r="BH396" s="119"/>
    </row>
    <row r="397" spans="1:60" s="76" customFormat="1" collapsed="1" x14ac:dyDescent="0.2">
      <c r="A397" s="124"/>
      <c r="B397" s="207" t="str">
        <f t="shared" si="84"/>
        <v/>
      </c>
      <c r="C397" s="73"/>
      <c r="D397" s="228"/>
      <c r="E397" s="229"/>
      <c r="F397" s="229"/>
      <c r="G397" s="229"/>
      <c r="H397" s="229"/>
      <c r="I397" s="229"/>
      <c r="J397" s="229"/>
      <c r="K397" s="229"/>
      <c r="L397" s="229"/>
      <c r="M397" s="229"/>
      <c r="N397" s="229"/>
      <c r="O397" s="230"/>
      <c r="P397" s="104"/>
      <c r="Q397" s="104"/>
      <c r="R397" s="104"/>
      <c r="S397" s="130" t="str">
        <f t="shared" si="85"/>
        <v/>
      </c>
      <c r="T397" s="104"/>
      <c r="U397" s="231"/>
      <c r="V397" s="232"/>
      <c r="W397" s="207" t="str">
        <f t="shared" si="86"/>
        <v/>
      </c>
      <c r="X397" s="295"/>
      <c r="Y397" s="233"/>
      <c r="Z397" s="207" t="str">
        <f t="shared" si="87"/>
        <v/>
      </c>
      <c r="AA397" s="107"/>
      <c r="AB397" s="207" t="str">
        <f t="shared" si="88"/>
        <v/>
      </c>
      <c r="AC397"/>
      <c r="AD397" s="71"/>
      <c r="AE397" s="107"/>
      <c r="AF397" s="207" t="str">
        <f t="shared" si="89"/>
        <v/>
      </c>
      <c r="AG397" s="227" t="str">
        <f t="shared" si="90"/>
        <v/>
      </c>
      <c r="AH397" s="107"/>
      <c r="AI397" s="207" t="str">
        <f t="shared" si="91"/>
        <v/>
      </c>
      <c r="AJ397" s="107"/>
      <c r="AK397" s="207" t="str">
        <f t="shared" si="92"/>
        <v/>
      </c>
      <c r="AL397" s="107"/>
      <c r="AM397" s="107"/>
      <c r="AN397" s="207" t="str">
        <f t="shared" si="93"/>
        <v/>
      </c>
      <c r="AO397" s="107"/>
      <c r="AP397" s="207" t="str">
        <f t="shared" si="94"/>
        <v/>
      </c>
      <c r="AQ397" s="107"/>
      <c r="AR397" s="107"/>
      <c r="AS397" s="207" t="str">
        <f t="shared" si="95"/>
        <v/>
      </c>
      <c r="AT397" s="108"/>
      <c r="AU397" s="108"/>
      <c r="AV397" s="108"/>
      <c r="AW397" s="108"/>
      <c r="AX397" s="108"/>
      <c r="AY397" s="108"/>
      <c r="AZ397" s="108"/>
      <c r="BA397" s="108"/>
      <c r="BB397" s="109"/>
      <c r="BC397" s="109"/>
      <c r="BD397" s="109"/>
      <c r="BE397" s="119"/>
      <c r="BF397" s="119"/>
      <c r="BG397" s="119"/>
      <c r="BH397" s="119"/>
    </row>
    <row r="398" spans="1:60" s="76" customFormat="1" collapsed="1" x14ac:dyDescent="0.2">
      <c r="A398" s="124"/>
      <c r="B398" s="207" t="str">
        <f t="shared" si="84"/>
        <v/>
      </c>
      <c r="C398" s="73"/>
      <c r="D398" s="228"/>
      <c r="E398" s="229"/>
      <c r="F398" s="229"/>
      <c r="G398" s="229"/>
      <c r="H398" s="229"/>
      <c r="I398" s="229"/>
      <c r="J398" s="229"/>
      <c r="K398" s="229"/>
      <c r="L398" s="229"/>
      <c r="M398" s="229"/>
      <c r="N398" s="229"/>
      <c r="O398" s="230"/>
      <c r="P398" s="104"/>
      <c r="Q398" s="104"/>
      <c r="R398" s="104"/>
      <c r="S398" s="130" t="str">
        <f t="shared" si="85"/>
        <v/>
      </c>
      <c r="T398" s="104"/>
      <c r="U398" s="231"/>
      <c r="V398" s="232"/>
      <c r="W398" s="207" t="str">
        <f t="shared" si="86"/>
        <v/>
      </c>
      <c r="X398" s="295"/>
      <c r="Y398" s="233"/>
      <c r="Z398" s="207" t="str">
        <f t="shared" si="87"/>
        <v/>
      </c>
      <c r="AA398" s="107"/>
      <c r="AB398" s="207" t="str">
        <f t="shared" si="88"/>
        <v/>
      </c>
      <c r="AC398"/>
      <c r="AD398" s="71"/>
      <c r="AE398" s="107"/>
      <c r="AF398" s="207" t="str">
        <f t="shared" si="89"/>
        <v/>
      </c>
      <c r="AG398" s="227" t="str">
        <f t="shared" si="90"/>
        <v/>
      </c>
      <c r="AH398" s="107"/>
      <c r="AI398" s="207" t="str">
        <f t="shared" si="91"/>
        <v/>
      </c>
      <c r="AJ398" s="107"/>
      <c r="AK398" s="207" t="str">
        <f t="shared" si="92"/>
        <v/>
      </c>
      <c r="AL398" s="107"/>
      <c r="AM398" s="107"/>
      <c r="AN398" s="207" t="str">
        <f t="shared" si="93"/>
        <v/>
      </c>
      <c r="AO398" s="107"/>
      <c r="AP398" s="207" t="str">
        <f t="shared" si="94"/>
        <v/>
      </c>
      <c r="AQ398" s="107"/>
      <c r="AR398" s="107"/>
      <c r="AS398" s="207" t="str">
        <f t="shared" si="95"/>
        <v/>
      </c>
      <c r="AT398" s="108"/>
      <c r="AU398" s="108"/>
      <c r="AV398" s="108"/>
      <c r="AW398" s="108"/>
      <c r="AX398" s="108"/>
      <c r="AY398" s="108"/>
      <c r="AZ398" s="108"/>
      <c r="BA398" s="108"/>
      <c r="BB398" s="109"/>
      <c r="BC398" s="109"/>
      <c r="BD398" s="109"/>
      <c r="BE398" s="119"/>
      <c r="BF398" s="119"/>
      <c r="BG398" s="119"/>
      <c r="BH398" s="119"/>
    </row>
    <row r="399" spans="1:60" s="76" customFormat="1" collapsed="1" x14ac:dyDescent="0.2">
      <c r="A399" s="124"/>
      <c r="B399" s="207" t="str">
        <f t="shared" si="84"/>
        <v/>
      </c>
      <c r="C399" s="73"/>
      <c r="D399" s="228"/>
      <c r="E399" s="229"/>
      <c r="F399" s="229"/>
      <c r="G399" s="229"/>
      <c r="H399" s="229"/>
      <c r="I399" s="229"/>
      <c r="J399" s="229"/>
      <c r="K399" s="229"/>
      <c r="L399" s="229"/>
      <c r="M399" s="229"/>
      <c r="N399" s="229"/>
      <c r="O399" s="230"/>
      <c r="P399" s="104"/>
      <c r="Q399" s="104"/>
      <c r="R399" s="104"/>
      <c r="S399" s="130" t="str">
        <f t="shared" si="85"/>
        <v/>
      </c>
      <c r="T399" s="104"/>
      <c r="U399" s="231"/>
      <c r="V399" s="232"/>
      <c r="W399" s="207" t="str">
        <f t="shared" si="86"/>
        <v/>
      </c>
      <c r="X399" s="295"/>
      <c r="Y399" s="233"/>
      <c r="Z399" s="207" t="str">
        <f t="shared" si="87"/>
        <v/>
      </c>
      <c r="AA399" s="107"/>
      <c r="AB399" s="207" t="str">
        <f t="shared" si="88"/>
        <v/>
      </c>
      <c r="AC399"/>
      <c r="AD399" s="71"/>
      <c r="AE399" s="107"/>
      <c r="AF399" s="207" t="str">
        <f t="shared" si="89"/>
        <v/>
      </c>
      <c r="AG399" s="227" t="str">
        <f t="shared" si="90"/>
        <v/>
      </c>
      <c r="AH399" s="107"/>
      <c r="AI399" s="207" t="str">
        <f t="shared" si="91"/>
        <v/>
      </c>
      <c r="AJ399" s="107"/>
      <c r="AK399" s="207" t="str">
        <f t="shared" si="92"/>
        <v/>
      </c>
      <c r="AL399" s="107"/>
      <c r="AM399" s="107"/>
      <c r="AN399" s="207" t="str">
        <f t="shared" si="93"/>
        <v/>
      </c>
      <c r="AO399" s="107"/>
      <c r="AP399" s="207" t="str">
        <f t="shared" si="94"/>
        <v/>
      </c>
      <c r="AQ399" s="107"/>
      <c r="AR399" s="107"/>
      <c r="AS399" s="207" t="str">
        <f t="shared" si="95"/>
        <v/>
      </c>
      <c r="AT399" s="108"/>
      <c r="AU399" s="108"/>
      <c r="AV399" s="108"/>
      <c r="AW399" s="108"/>
      <c r="AX399" s="108"/>
      <c r="AY399" s="108"/>
      <c r="AZ399" s="108"/>
      <c r="BA399" s="108"/>
      <c r="BB399" s="109"/>
      <c r="BC399" s="109"/>
      <c r="BD399" s="109"/>
      <c r="BE399" s="119"/>
      <c r="BF399" s="119"/>
      <c r="BG399" s="119"/>
      <c r="BH399" s="119"/>
    </row>
    <row r="400" spans="1:60" s="76" customFormat="1" collapsed="1" x14ac:dyDescent="0.2">
      <c r="A400" s="124"/>
      <c r="B400" s="207" t="str">
        <f t="shared" si="84"/>
        <v/>
      </c>
      <c r="C400" s="73"/>
      <c r="D400" s="228"/>
      <c r="E400" s="229"/>
      <c r="F400" s="229"/>
      <c r="G400" s="229"/>
      <c r="H400" s="229"/>
      <c r="I400" s="229"/>
      <c r="J400" s="229"/>
      <c r="K400" s="229"/>
      <c r="L400" s="229"/>
      <c r="M400" s="229"/>
      <c r="N400" s="229"/>
      <c r="O400" s="230"/>
      <c r="P400" s="104"/>
      <c r="Q400" s="104"/>
      <c r="R400" s="104"/>
      <c r="S400" s="130" t="str">
        <f t="shared" si="85"/>
        <v/>
      </c>
      <c r="T400" s="104"/>
      <c r="U400" s="231"/>
      <c r="V400" s="232"/>
      <c r="W400" s="207" t="str">
        <f t="shared" si="86"/>
        <v/>
      </c>
      <c r="X400" s="295"/>
      <c r="Y400" s="233"/>
      <c r="Z400" s="207" t="str">
        <f t="shared" si="87"/>
        <v/>
      </c>
      <c r="AA400" s="107"/>
      <c r="AB400" s="207" t="str">
        <f t="shared" si="88"/>
        <v/>
      </c>
      <c r="AC400"/>
      <c r="AD400" s="71"/>
      <c r="AE400" s="107"/>
      <c r="AF400" s="207" t="str">
        <f t="shared" si="89"/>
        <v/>
      </c>
      <c r="AG400" s="227" t="str">
        <f t="shared" si="90"/>
        <v/>
      </c>
      <c r="AH400" s="107"/>
      <c r="AI400" s="207" t="str">
        <f t="shared" si="91"/>
        <v/>
      </c>
      <c r="AJ400" s="107"/>
      <c r="AK400" s="207" t="str">
        <f t="shared" si="92"/>
        <v/>
      </c>
      <c r="AL400" s="107"/>
      <c r="AM400" s="107"/>
      <c r="AN400" s="207" t="str">
        <f t="shared" si="93"/>
        <v/>
      </c>
      <c r="AO400" s="107"/>
      <c r="AP400" s="207" t="str">
        <f t="shared" si="94"/>
        <v/>
      </c>
      <c r="AQ400" s="107"/>
      <c r="AR400" s="107"/>
      <c r="AS400" s="207" t="str">
        <f t="shared" si="95"/>
        <v/>
      </c>
      <c r="AT400" s="108"/>
      <c r="AU400" s="108"/>
      <c r="AV400" s="108"/>
      <c r="AW400" s="108"/>
      <c r="AX400" s="108"/>
      <c r="AY400" s="108"/>
      <c r="AZ400" s="108"/>
      <c r="BA400" s="108"/>
      <c r="BB400" s="109"/>
      <c r="BC400" s="109"/>
      <c r="BD400" s="109"/>
      <c r="BE400" s="119"/>
      <c r="BF400" s="119"/>
      <c r="BG400" s="119"/>
      <c r="BH400" s="119"/>
    </row>
    <row r="401" spans="1:60" s="76" customFormat="1" collapsed="1" x14ac:dyDescent="0.2">
      <c r="A401" s="124"/>
      <c r="B401" s="207" t="str">
        <f t="shared" si="84"/>
        <v/>
      </c>
      <c r="C401" s="73"/>
      <c r="D401" s="228"/>
      <c r="E401" s="229"/>
      <c r="F401" s="229"/>
      <c r="G401" s="229"/>
      <c r="H401" s="229"/>
      <c r="I401" s="229"/>
      <c r="J401" s="229"/>
      <c r="K401" s="229"/>
      <c r="L401" s="229"/>
      <c r="M401" s="229"/>
      <c r="N401" s="229"/>
      <c r="O401" s="230"/>
      <c r="P401" s="104"/>
      <c r="Q401" s="104"/>
      <c r="R401" s="104"/>
      <c r="S401" s="130" t="str">
        <f t="shared" si="85"/>
        <v/>
      </c>
      <c r="T401" s="104"/>
      <c r="U401" s="231"/>
      <c r="V401" s="232"/>
      <c r="W401" s="207" t="str">
        <f t="shared" si="86"/>
        <v/>
      </c>
      <c r="X401" s="295"/>
      <c r="Y401" s="233"/>
      <c r="Z401" s="207" t="str">
        <f t="shared" si="87"/>
        <v/>
      </c>
      <c r="AA401" s="107"/>
      <c r="AB401" s="207" t="str">
        <f t="shared" si="88"/>
        <v/>
      </c>
      <c r="AC401"/>
      <c r="AD401" s="71"/>
      <c r="AE401" s="107"/>
      <c r="AF401" s="207" t="str">
        <f t="shared" si="89"/>
        <v/>
      </c>
      <c r="AG401" s="227" t="str">
        <f t="shared" si="90"/>
        <v/>
      </c>
      <c r="AH401" s="107"/>
      <c r="AI401" s="207" t="str">
        <f t="shared" si="91"/>
        <v/>
      </c>
      <c r="AJ401" s="107"/>
      <c r="AK401" s="207" t="str">
        <f t="shared" si="92"/>
        <v/>
      </c>
      <c r="AL401" s="107"/>
      <c r="AM401" s="107"/>
      <c r="AN401" s="207" t="str">
        <f t="shared" si="93"/>
        <v/>
      </c>
      <c r="AO401" s="107"/>
      <c r="AP401" s="207" t="str">
        <f t="shared" si="94"/>
        <v/>
      </c>
      <c r="AQ401" s="107"/>
      <c r="AR401" s="107"/>
      <c r="AS401" s="207" t="str">
        <f t="shared" si="95"/>
        <v/>
      </c>
      <c r="AT401" s="108"/>
      <c r="AU401" s="108"/>
      <c r="AV401" s="108"/>
      <c r="AW401" s="108"/>
      <c r="AX401" s="108"/>
      <c r="AY401" s="108"/>
      <c r="AZ401" s="108"/>
      <c r="BA401" s="108"/>
      <c r="BB401" s="109"/>
      <c r="BC401" s="109"/>
      <c r="BD401" s="109"/>
      <c r="BE401" s="119"/>
      <c r="BF401" s="119"/>
      <c r="BG401" s="119"/>
      <c r="BH401" s="119"/>
    </row>
    <row r="402" spans="1:60" s="76" customFormat="1" collapsed="1" x14ac:dyDescent="0.2">
      <c r="A402" s="124"/>
      <c r="B402" s="207" t="str">
        <f t="shared" si="84"/>
        <v/>
      </c>
      <c r="C402" s="73"/>
      <c r="D402" s="228"/>
      <c r="E402" s="229"/>
      <c r="F402" s="229"/>
      <c r="G402" s="229"/>
      <c r="H402" s="229"/>
      <c r="I402" s="229"/>
      <c r="J402" s="229"/>
      <c r="K402" s="229"/>
      <c r="L402" s="229"/>
      <c r="M402" s="229"/>
      <c r="N402" s="229"/>
      <c r="O402" s="230"/>
      <c r="P402" s="104"/>
      <c r="Q402" s="104"/>
      <c r="R402" s="104"/>
      <c r="S402" s="130" t="str">
        <f t="shared" si="85"/>
        <v/>
      </c>
      <c r="T402" s="104"/>
      <c r="U402" s="231"/>
      <c r="V402" s="232"/>
      <c r="W402" s="207" t="str">
        <f t="shared" si="86"/>
        <v/>
      </c>
      <c r="X402" s="295"/>
      <c r="Y402" s="233"/>
      <c r="Z402" s="207" t="str">
        <f t="shared" si="87"/>
        <v/>
      </c>
      <c r="AA402" s="107"/>
      <c r="AB402" s="207" t="str">
        <f t="shared" si="88"/>
        <v/>
      </c>
      <c r="AC402"/>
      <c r="AD402" s="71"/>
      <c r="AE402" s="107"/>
      <c r="AF402" s="207" t="str">
        <f t="shared" si="89"/>
        <v/>
      </c>
      <c r="AG402" s="227" t="str">
        <f t="shared" si="90"/>
        <v/>
      </c>
      <c r="AH402" s="107"/>
      <c r="AI402" s="207" t="str">
        <f t="shared" si="91"/>
        <v/>
      </c>
      <c r="AJ402" s="107"/>
      <c r="AK402" s="207" t="str">
        <f t="shared" si="92"/>
        <v/>
      </c>
      <c r="AL402" s="107"/>
      <c r="AM402" s="107"/>
      <c r="AN402" s="207" t="str">
        <f t="shared" si="93"/>
        <v/>
      </c>
      <c r="AO402" s="107"/>
      <c r="AP402" s="207" t="str">
        <f t="shared" si="94"/>
        <v/>
      </c>
      <c r="AQ402" s="107"/>
      <c r="AR402" s="107"/>
      <c r="AS402" s="207" t="str">
        <f t="shared" si="95"/>
        <v/>
      </c>
      <c r="AT402" s="108"/>
      <c r="AU402" s="108"/>
      <c r="AV402" s="108"/>
      <c r="AW402" s="108"/>
      <c r="AX402" s="108"/>
      <c r="AY402" s="108"/>
      <c r="AZ402" s="108"/>
      <c r="BA402" s="108"/>
      <c r="BB402" s="109"/>
      <c r="BC402" s="109"/>
      <c r="BD402" s="109"/>
      <c r="BE402" s="119"/>
      <c r="BF402" s="119"/>
      <c r="BG402" s="119"/>
      <c r="BH402" s="119"/>
    </row>
    <row r="403" spans="1:60" s="76" customFormat="1" collapsed="1" x14ac:dyDescent="0.2">
      <c r="A403" s="124"/>
      <c r="B403" s="207" t="str">
        <f t="shared" si="84"/>
        <v/>
      </c>
      <c r="C403" s="73"/>
      <c r="D403" s="228"/>
      <c r="E403" s="229"/>
      <c r="F403" s="229"/>
      <c r="G403" s="229"/>
      <c r="H403" s="229"/>
      <c r="I403" s="229"/>
      <c r="J403" s="229"/>
      <c r="K403" s="229"/>
      <c r="L403" s="229"/>
      <c r="M403" s="229"/>
      <c r="N403" s="229"/>
      <c r="O403" s="230"/>
      <c r="P403" s="104"/>
      <c r="Q403" s="104"/>
      <c r="R403" s="104"/>
      <c r="S403" s="130" t="str">
        <f t="shared" si="85"/>
        <v/>
      </c>
      <c r="T403" s="104"/>
      <c r="U403" s="231"/>
      <c r="V403" s="232"/>
      <c r="W403" s="207" t="str">
        <f t="shared" si="86"/>
        <v/>
      </c>
      <c r="X403" s="295"/>
      <c r="Y403" s="233"/>
      <c r="Z403" s="207" t="str">
        <f t="shared" si="87"/>
        <v/>
      </c>
      <c r="AA403" s="107"/>
      <c r="AB403" s="207" t="str">
        <f t="shared" si="88"/>
        <v/>
      </c>
      <c r="AC403"/>
      <c r="AD403" s="71"/>
      <c r="AE403" s="107"/>
      <c r="AF403" s="207" t="str">
        <f t="shared" si="89"/>
        <v/>
      </c>
      <c r="AG403" s="227" t="str">
        <f t="shared" si="90"/>
        <v/>
      </c>
      <c r="AH403" s="107"/>
      <c r="AI403" s="207" t="str">
        <f t="shared" si="91"/>
        <v/>
      </c>
      <c r="AJ403" s="107"/>
      <c r="AK403" s="207" t="str">
        <f t="shared" si="92"/>
        <v/>
      </c>
      <c r="AL403" s="107"/>
      <c r="AM403" s="107"/>
      <c r="AN403" s="207" t="str">
        <f t="shared" si="93"/>
        <v/>
      </c>
      <c r="AO403" s="107"/>
      <c r="AP403" s="207" t="str">
        <f t="shared" si="94"/>
        <v/>
      </c>
      <c r="AQ403" s="107"/>
      <c r="AR403" s="107"/>
      <c r="AS403" s="207" t="str">
        <f t="shared" si="95"/>
        <v/>
      </c>
      <c r="AT403" s="108"/>
      <c r="AU403" s="108"/>
      <c r="AV403" s="108"/>
      <c r="AW403" s="108"/>
      <c r="AX403" s="108"/>
      <c r="AY403" s="108"/>
      <c r="AZ403" s="108"/>
      <c r="BA403" s="108"/>
      <c r="BB403" s="109"/>
      <c r="BC403" s="109"/>
      <c r="BD403" s="109"/>
      <c r="BE403" s="119"/>
      <c r="BF403" s="119"/>
      <c r="BG403" s="119"/>
      <c r="BH403" s="119"/>
    </row>
    <row r="404" spans="1:60" s="76" customFormat="1" collapsed="1" x14ac:dyDescent="0.2">
      <c r="A404" s="124"/>
      <c r="B404" s="207" t="str">
        <f t="shared" si="84"/>
        <v/>
      </c>
      <c r="C404" s="73"/>
      <c r="D404" s="228"/>
      <c r="E404" s="229"/>
      <c r="F404" s="229"/>
      <c r="G404" s="229"/>
      <c r="H404" s="229"/>
      <c r="I404" s="229"/>
      <c r="J404" s="229"/>
      <c r="K404" s="229"/>
      <c r="L404" s="229"/>
      <c r="M404" s="229"/>
      <c r="N404" s="229"/>
      <c r="O404" s="230"/>
      <c r="P404" s="104"/>
      <c r="Q404" s="104"/>
      <c r="R404" s="104"/>
      <c r="S404" s="130" t="str">
        <f t="shared" si="85"/>
        <v/>
      </c>
      <c r="T404" s="104"/>
      <c r="U404" s="231"/>
      <c r="V404" s="232"/>
      <c r="W404" s="207" t="str">
        <f t="shared" si="86"/>
        <v/>
      </c>
      <c r="X404" s="295"/>
      <c r="Y404" s="233"/>
      <c r="Z404" s="207" t="str">
        <f t="shared" si="87"/>
        <v/>
      </c>
      <c r="AA404" s="107"/>
      <c r="AB404" s="207" t="str">
        <f t="shared" si="88"/>
        <v/>
      </c>
      <c r="AC404"/>
      <c r="AD404" s="71"/>
      <c r="AE404" s="107"/>
      <c r="AF404" s="207" t="str">
        <f t="shared" si="89"/>
        <v/>
      </c>
      <c r="AG404" s="227" t="str">
        <f t="shared" si="90"/>
        <v/>
      </c>
      <c r="AH404" s="107"/>
      <c r="AI404" s="207" t="str">
        <f t="shared" si="91"/>
        <v/>
      </c>
      <c r="AJ404" s="107"/>
      <c r="AK404" s="207" t="str">
        <f t="shared" si="92"/>
        <v/>
      </c>
      <c r="AL404" s="107"/>
      <c r="AM404" s="107"/>
      <c r="AN404" s="207" t="str">
        <f t="shared" si="93"/>
        <v/>
      </c>
      <c r="AO404" s="107"/>
      <c r="AP404" s="207" t="str">
        <f t="shared" si="94"/>
        <v/>
      </c>
      <c r="AQ404" s="107"/>
      <c r="AR404" s="107"/>
      <c r="AS404" s="207" t="str">
        <f t="shared" si="95"/>
        <v/>
      </c>
      <c r="AT404" s="108"/>
      <c r="AU404" s="108"/>
      <c r="AV404" s="108"/>
      <c r="AW404" s="108"/>
      <c r="AX404" s="108"/>
      <c r="AY404" s="108"/>
      <c r="AZ404" s="108"/>
      <c r="BA404" s="108"/>
      <c r="BB404" s="109"/>
      <c r="BC404" s="109"/>
      <c r="BD404" s="109"/>
      <c r="BE404" s="119"/>
      <c r="BF404" s="119"/>
      <c r="BG404" s="119"/>
      <c r="BH404" s="119"/>
    </row>
    <row r="405" spans="1:60" s="76" customFormat="1" collapsed="1" x14ac:dyDescent="0.2">
      <c r="A405" s="124"/>
      <c r="B405" s="207" t="str">
        <f t="shared" si="84"/>
        <v/>
      </c>
      <c r="C405" s="73"/>
      <c r="D405" s="228"/>
      <c r="E405" s="229"/>
      <c r="F405" s="229"/>
      <c r="G405" s="229"/>
      <c r="H405" s="229"/>
      <c r="I405" s="229"/>
      <c r="J405" s="229"/>
      <c r="K405" s="229"/>
      <c r="L405" s="229"/>
      <c r="M405" s="229"/>
      <c r="N405" s="229"/>
      <c r="O405" s="230"/>
      <c r="P405" s="104"/>
      <c r="Q405" s="104"/>
      <c r="R405" s="104"/>
      <c r="S405" s="130" t="str">
        <f t="shared" si="85"/>
        <v/>
      </c>
      <c r="T405" s="104"/>
      <c r="U405" s="231"/>
      <c r="V405" s="232"/>
      <c r="W405" s="207" t="str">
        <f t="shared" si="86"/>
        <v/>
      </c>
      <c r="X405" s="295"/>
      <c r="Y405" s="233"/>
      <c r="Z405" s="207" t="str">
        <f t="shared" si="87"/>
        <v/>
      </c>
      <c r="AA405" s="107"/>
      <c r="AB405" s="207" t="str">
        <f t="shared" si="88"/>
        <v/>
      </c>
      <c r="AC405"/>
      <c r="AD405" s="71"/>
      <c r="AE405" s="107"/>
      <c r="AF405" s="207" t="str">
        <f t="shared" si="89"/>
        <v/>
      </c>
      <c r="AG405" s="227" t="str">
        <f t="shared" si="90"/>
        <v/>
      </c>
      <c r="AH405" s="107"/>
      <c r="AI405" s="207" t="str">
        <f t="shared" si="91"/>
        <v/>
      </c>
      <c r="AJ405" s="107"/>
      <c r="AK405" s="207" t="str">
        <f t="shared" si="92"/>
        <v/>
      </c>
      <c r="AL405" s="107"/>
      <c r="AM405" s="107"/>
      <c r="AN405" s="207" t="str">
        <f t="shared" si="93"/>
        <v/>
      </c>
      <c r="AO405" s="107"/>
      <c r="AP405" s="207" t="str">
        <f t="shared" si="94"/>
        <v/>
      </c>
      <c r="AQ405" s="107"/>
      <c r="AR405" s="107"/>
      <c r="AS405" s="207" t="str">
        <f t="shared" si="95"/>
        <v/>
      </c>
      <c r="AT405" s="108"/>
      <c r="AU405" s="108"/>
      <c r="AV405" s="108"/>
      <c r="AW405" s="108"/>
      <c r="AX405" s="108"/>
      <c r="AY405" s="108"/>
      <c r="AZ405" s="108"/>
      <c r="BA405" s="108"/>
      <c r="BB405" s="109"/>
      <c r="BC405" s="109"/>
      <c r="BD405" s="109"/>
      <c r="BE405" s="119"/>
      <c r="BF405" s="119"/>
      <c r="BG405" s="119"/>
      <c r="BH405" s="119"/>
    </row>
    <row r="406" spans="1:60" s="76" customFormat="1" collapsed="1" x14ac:dyDescent="0.2">
      <c r="A406" s="124"/>
      <c r="B406" s="207" t="str">
        <f t="shared" si="84"/>
        <v/>
      </c>
      <c r="C406" s="73"/>
      <c r="D406" s="228"/>
      <c r="E406" s="229"/>
      <c r="F406" s="229"/>
      <c r="G406" s="229"/>
      <c r="H406" s="229"/>
      <c r="I406" s="229"/>
      <c r="J406" s="229"/>
      <c r="K406" s="229"/>
      <c r="L406" s="229"/>
      <c r="M406" s="229"/>
      <c r="N406" s="229"/>
      <c r="O406" s="230"/>
      <c r="P406" s="104"/>
      <c r="Q406" s="104"/>
      <c r="R406" s="104"/>
      <c r="S406" s="130" t="str">
        <f t="shared" si="85"/>
        <v/>
      </c>
      <c r="T406" s="104"/>
      <c r="U406" s="231"/>
      <c r="V406" s="232"/>
      <c r="W406" s="207" t="str">
        <f t="shared" si="86"/>
        <v/>
      </c>
      <c r="X406" s="295"/>
      <c r="Y406" s="233"/>
      <c r="Z406" s="207" t="str">
        <f t="shared" si="87"/>
        <v/>
      </c>
      <c r="AA406" s="107"/>
      <c r="AB406" s="207" t="str">
        <f t="shared" si="88"/>
        <v/>
      </c>
      <c r="AC406"/>
      <c r="AD406" s="71"/>
      <c r="AE406" s="107"/>
      <c r="AF406" s="207" t="str">
        <f t="shared" si="89"/>
        <v/>
      </c>
      <c r="AG406" s="227" t="str">
        <f t="shared" si="90"/>
        <v/>
      </c>
      <c r="AH406" s="107"/>
      <c r="AI406" s="207" t="str">
        <f t="shared" si="91"/>
        <v/>
      </c>
      <c r="AJ406" s="107"/>
      <c r="AK406" s="207" t="str">
        <f t="shared" si="92"/>
        <v/>
      </c>
      <c r="AL406" s="107"/>
      <c r="AM406" s="107"/>
      <c r="AN406" s="207" t="str">
        <f t="shared" si="93"/>
        <v/>
      </c>
      <c r="AO406" s="107"/>
      <c r="AP406" s="207" t="str">
        <f t="shared" si="94"/>
        <v/>
      </c>
      <c r="AQ406" s="107"/>
      <c r="AR406" s="107"/>
      <c r="AS406" s="207" t="str">
        <f t="shared" si="95"/>
        <v/>
      </c>
      <c r="AT406" s="108"/>
      <c r="AU406" s="108"/>
      <c r="AV406" s="108"/>
      <c r="AW406" s="108"/>
      <c r="AX406" s="108"/>
      <c r="AY406" s="108"/>
      <c r="AZ406" s="108"/>
      <c r="BA406" s="108"/>
      <c r="BB406" s="109"/>
      <c r="BC406" s="109"/>
      <c r="BD406" s="109"/>
      <c r="BE406" s="119"/>
      <c r="BF406" s="119"/>
      <c r="BG406" s="119"/>
      <c r="BH406" s="119"/>
    </row>
    <row r="407" spans="1:60" s="76" customFormat="1" collapsed="1" x14ac:dyDescent="0.2">
      <c r="A407" s="124"/>
      <c r="B407" s="207" t="str">
        <f t="shared" si="84"/>
        <v/>
      </c>
      <c r="C407" s="73"/>
      <c r="D407" s="228"/>
      <c r="E407" s="229"/>
      <c r="F407" s="229"/>
      <c r="G407" s="229"/>
      <c r="H407" s="229"/>
      <c r="I407" s="229"/>
      <c r="J407" s="229"/>
      <c r="K407" s="229"/>
      <c r="L407" s="229"/>
      <c r="M407" s="229"/>
      <c r="N407" s="229"/>
      <c r="O407" s="230"/>
      <c r="P407" s="104"/>
      <c r="Q407" s="104"/>
      <c r="R407" s="104"/>
      <c r="S407" s="130" t="str">
        <f t="shared" si="85"/>
        <v/>
      </c>
      <c r="T407" s="104"/>
      <c r="U407" s="231"/>
      <c r="V407" s="232"/>
      <c r="W407" s="207" t="str">
        <f t="shared" si="86"/>
        <v/>
      </c>
      <c r="X407" s="295"/>
      <c r="Y407" s="233"/>
      <c r="Z407" s="207" t="str">
        <f t="shared" si="87"/>
        <v/>
      </c>
      <c r="AA407" s="107"/>
      <c r="AB407" s="207" t="str">
        <f t="shared" si="88"/>
        <v/>
      </c>
      <c r="AC407"/>
      <c r="AD407" s="71"/>
      <c r="AE407" s="107"/>
      <c r="AF407" s="207" t="str">
        <f t="shared" si="89"/>
        <v/>
      </c>
      <c r="AG407" s="227" t="str">
        <f t="shared" si="90"/>
        <v/>
      </c>
      <c r="AH407" s="107"/>
      <c r="AI407" s="207" t="str">
        <f t="shared" si="91"/>
        <v/>
      </c>
      <c r="AJ407" s="107"/>
      <c r="AK407" s="207" t="str">
        <f t="shared" si="92"/>
        <v/>
      </c>
      <c r="AL407" s="107"/>
      <c r="AM407" s="107"/>
      <c r="AN407" s="207" t="str">
        <f t="shared" si="93"/>
        <v/>
      </c>
      <c r="AO407" s="107"/>
      <c r="AP407" s="207" t="str">
        <f t="shared" si="94"/>
        <v/>
      </c>
      <c r="AQ407" s="107"/>
      <c r="AR407" s="107"/>
      <c r="AS407" s="207" t="str">
        <f t="shared" si="95"/>
        <v/>
      </c>
      <c r="AT407" s="108"/>
      <c r="AU407" s="108"/>
      <c r="AV407" s="108"/>
      <c r="AW407" s="108"/>
      <c r="AX407" s="108"/>
      <c r="AY407" s="108"/>
      <c r="AZ407" s="108"/>
      <c r="BA407" s="108"/>
      <c r="BB407" s="109"/>
      <c r="BC407" s="109"/>
      <c r="BD407" s="109"/>
      <c r="BE407" s="119"/>
      <c r="BF407" s="119"/>
      <c r="BG407" s="119"/>
      <c r="BH407" s="119"/>
    </row>
    <row r="408" spans="1:60" s="76" customFormat="1" collapsed="1" x14ac:dyDescent="0.2">
      <c r="A408" s="124"/>
      <c r="B408" s="207" t="str">
        <f t="shared" si="84"/>
        <v/>
      </c>
      <c r="C408" s="73"/>
      <c r="D408" s="228"/>
      <c r="E408" s="229"/>
      <c r="F408" s="229"/>
      <c r="G408" s="229"/>
      <c r="H408" s="229"/>
      <c r="I408" s="229"/>
      <c r="J408" s="229"/>
      <c r="K408" s="229"/>
      <c r="L408" s="229"/>
      <c r="M408" s="229"/>
      <c r="N408" s="229"/>
      <c r="O408" s="230"/>
      <c r="P408" s="104"/>
      <c r="Q408" s="104"/>
      <c r="R408" s="104"/>
      <c r="S408" s="130" t="str">
        <f t="shared" si="85"/>
        <v/>
      </c>
      <c r="T408" s="104"/>
      <c r="U408" s="231"/>
      <c r="V408" s="232"/>
      <c r="W408" s="207" t="str">
        <f t="shared" si="86"/>
        <v/>
      </c>
      <c r="X408" s="295"/>
      <c r="Y408" s="233"/>
      <c r="Z408" s="207" t="str">
        <f t="shared" si="87"/>
        <v/>
      </c>
      <c r="AA408" s="107"/>
      <c r="AB408" s="207" t="str">
        <f t="shared" si="88"/>
        <v/>
      </c>
      <c r="AC408"/>
      <c r="AD408" s="71"/>
      <c r="AE408" s="107"/>
      <c r="AF408" s="207" t="str">
        <f t="shared" si="89"/>
        <v/>
      </c>
      <c r="AG408" s="227" t="str">
        <f t="shared" si="90"/>
        <v/>
      </c>
      <c r="AH408" s="107"/>
      <c r="AI408" s="207" t="str">
        <f t="shared" si="91"/>
        <v/>
      </c>
      <c r="AJ408" s="107"/>
      <c r="AK408" s="207" t="str">
        <f t="shared" si="92"/>
        <v/>
      </c>
      <c r="AL408" s="107"/>
      <c r="AM408" s="107"/>
      <c r="AN408" s="207" t="str">
        <f t="shared" si="93"/>
        <v/>
      </c>
      <c r="AO408" s="107"/>
      <c r="AP408" s="207" t="str">
        <f t="shared" si="94"/>
        <v/>
      </c>
      <c r="AQ408" s="107"/>
      <c r="AR408" s="107"/>
      <c r="AS408" s="207" t="str">
        <f t="shared" si="95"/>
        <v/>
      </c>
      <c r="AT408" s="108"/>
      <c r="AU408" s="108"/>
      <c r="AV408" s="108"/>
      <c r="AW408" s="108"/>
      <c r="AX408" s="108"/>
      <c r="AY408" s="108"/>
      <c r="AZ408" s="108"/>
      <c r="BA408" s="108"/>
      <c r="BB408" s="109"/>
      <c r="BC408" s="109"/>
      <c r="BD408" s="109"/>
      <c r="BE408" s="119"/>
      <c r="BF408" s="119"/>
      <c r="BG408" s="119"/>
      <c r="BH408" s="119"/>
    </row>
    <row r="409" spans="1:60" s="76" customFormat="1" collapsed="1" x14ac:dyDescent="0.2">
      <c r="A409" s="124"/>
      <c r="B409" s="207" t="str">
        <f t="shared" si="84"/>
        <v/>
      </c>
      <c r="C409" s="73"/>
      <c r="D409" s="228"/>
      <c r="E409" s="229"/>
      <c r="F409" s="229"/>
      <c r="G409" s="229"/>
      <c r="H409" s="229"/>
      <c r="I409" s="229"/>
      <c r="J409" s="229"/>
      <c r="K409" s="229"/>
      <c r="L409" s="229"/>
      <c r="M409" s="229"/>
      <c r="N409" s="229"/>
      <c r="O409" s="230"/>
      <c r="P409" s="104"/>
      <c r="Q409" s="104"/>
      <c r="R409" s="104"/>
      <c r="S409" s="130" t="str">
        <f t="shared" si="85"/>
        <v/>
      </c>
      <c r="T409" s="104"/>
      <c r="U409" s="231"/>
      <c r="V409" s="232"/>
      <c r="W409" s="207" t="str">
        <f t="shared" si="86"/>
        <v/>
      </c>
      <c r="X409" s="295"/>
      <c r="Y409" s="233"/>
      <c r="Z409" s="207" t="str">
        <f t="shared" si="87"/>
        <v/>
      </c>
      <c r="AA409" s="107"/>
      <c r="AB409" s="207" t="str">
        <f t="shared" si="88"/>
        <v/>
      </c>
      <c r="AC409"/>
      <c r="AD409" s="71"/>
      <c r="AE409" s="107"/>
      <c r="AF409" s="207" t="str">
        <f t="shared" si="89"/>
        <v/>
      </c>
      <c r="AG409" s="227" t="str">
        <f t="shared" si="90"/>
        <v/>
      </c>
      <c r="AH409" s="107"/>
      <c r="AI409" s="207" t="str">
        <f t="shared" si="91"/>
        <v/>
      </c>
      <c r="AJ409" s="107"/>
      <c r="AK409" s="207" t="str">
        <f t="shared" si="92"/>
        <v/>
      </c>
      <c r="AL409" s="107"/>
      <c r="AM409" s="107"/>
      <c r="AN409" s="207" t="str">
        <f t="shared" si="93"/>
        <v/>
      </c>
      <c r="AO409" s="107"/>
      <c r="AP409" s="207" t="str">
        <f t="shared" si="94"/>
        <v/>
      </c>
      <c r="AQ409" s="107"/>
      <c r="AR409" s="107"/>
      <c r="AS409" s="207" t="str">
        <f t="shared" si="95"/>
        <v/>
      </c>
      <c r="AT409" s="108"/>
      <c r="AU409" s="108"/>
      <c r="AV409" s="108"/>
      <c r="AW409" s="108"/>
      <c r="AX409" s="108"/>
      <c r="AY409" s="108"/>
      <c r="AZ409" s="108"/>
      <c r="BA409" s="108"/>
      <c r="BB409" s="109"/>
      <c r="BC409" s="109"/>
      <c r="BD409" s="109"/>
      <c r="BE409" s="119"/>
      <c r="BF409" s="119"/>
      <c r="BG409" s="119"/>
      <c r="BH409" s="119"/>
    </row>
    <row r="410" spans="1:60" s="76" customFormat="1" collapsed="1" x14ac:dyDescent="0.2">
      <c r="A410" s="124"/>
      <c r="B410" s="207" t="str">
        <f t="shared" si="84"/>
        <v/>
      </c>
      <c r="C410" s="73"/>
      <c r="D410" s="228"/>
      <c r="E410" s="229"/>
      <c r="F410" s="229"/>
      <c r="G410" s="229"/>
      <c r="H410" s="229"/>
      <c r="I410" s="229"/>
      <c r="J410" s="229"/>
      <c r="K410" s="229"/>
      <c r="L410" s="229"/>
      <c r="M410" s="229"/>
      <c r="N410" s="229"/>
      <c r="O410" s="230"/>
      <c r="P410" s="104"/>
      <c r="Q410" s="104"/>
      <c r="R410" s="104"/>
      <c r="S410" s="130" t="str">
        <f t="shared" si="85"/>
        <v/>
      </c>
      <c r="T410" s="104"/>
      <c r="U410" s="231"/>
      <c r="V410" s="232"/>
      <c r="W410" s="207" t="str">
        <f t="shared" si="86"/>
        <v/>
      </c>
      <c r="X410" s="295"/>
      <c r="Y410" s="233"/>
      <c r="Z410" s="207" t="str">
        <f t="shared" si="87"/>
        <v/>
      </c>
      <c r="AA410" s="107"/>
      <c r="AB410" s="207" t="str">
        <f t="shared" si="88"/>
        <v/>
      </c>
      <c r="AC410"/>
      <c r="AD410" s="71"/>
      <c r="AE410" s="107"/>
      <c r="AF410" s="207" t="str">
        <f t="shared" si="89"/>
        <v/>
      </c>
      <c r="AG410" s="227" t="str">
        <f t="shared" si="90"/>
        <v/>
      </c>
      <c r="AH410" s="107"/>
      <c r="AI410" s="207" t="str">
        <f t="shared" si="91"/>
        <v/>
      </c>
      <c r="AJ410" s="107"/>
      <c r="AK410" s="207" t="str">
        <f t="shared" si="92"/>
        <v/>
      </c>
      <c r="AL410" s="107"/>
      <c r="AM410" s="107"/>
      <c r="AN410" s="207" t="str">
        <f t="shared" si="93"/>
        <v/>
      </c>
      <c r="AO410" s="107"/>
      <c r="AP410" s="207" t="str">
        <f t="shared" si="94"/>
        <v/>
      </c>
      <c r="AQ410" s="107"/>
      <c r="AR410" s="107"/>
      <c r="AS410" s="207" t="str">
        <f t="shared" si="95"/>
        <v/>
      </c>
      <c r="AT410" s="108"/>
      <c r="AU410" s="108"/>
      <c r="AV410" s="108"/>
      <c r="AW410" s="108"/>
      <c r="AX410" s="108"/>
      <c r="AY410" s="108"/>
      <c r="AZ410" s="108"/>
      <c r="BA410" s="108"/>
      <c r="BB410" s="109"/>
      <c r="BC410" s="109"/>
      <c r="BD410" s="109"/>
      <c r="BE410" s="119"/>
      <c r="BF410" s="119"/>
      <c r="BG410" s="119"/>
      <c r="BH410" s="119"/>
    </row>
    <row r="411" spans="1:60" s="76" customFormat="1" collapsed="1" x14ac:dyDescent="0.2">
      <c r="A411" s="124"/>
      <c r="B411" s="207" t="str">
        <f t="shared" si="84"/>
        <v/>
      </c>
      <c r="C411" s="73"/>
      <c r="D411" s="228"/>
      <c r="E411" s="229"/>
      <c r="F411" s="229"/>
      <c r="G411" s="229"/>
      <c r="H411" s="229"/>
      <c r="I411" s="229"/>
      <c r="J411" s="229"/>
      <c r="K411" s="229"/>
      <c r="L411" s="229"/>
      <c r="M411" s="229"/>
      <c r="N411" s="229"/>
      <c r="O411" s="230"/>
      <c r="P411" s="104"/>
      <c r="Q411" s="104"/>
      <c r="R411" s="104"/>
      <c r="S411" s="130" t="str">
        <f t="shared" si="85"/>
        <v/>
      </c>
      <c r="T411" s="104"/>
      <c r="U411" s="231"/>
      <c r="V411" s="232"/>
      <c r="W411" s="207" t="str">
        <f t="shared" si="86"/>
        <v/>
      </c>
      <c r="X411" s="295"/>
      <c r="Y411" s="233"/>
      <c r="Z411" s="207" t="str">
        <f t="shared" si="87"/>
        <v/>
      </c>
      <c r="AA411" s="107"/>
      <c r="AB411" s="207" t="str">
        <f t="shared" si="88"/>
        <v/>
      </c>
      <c r="AC411"/>
      <c r="AD411" s="71"/>
      <c r="AE411" s="107"/>
      <c r="AF411" s="207" t="str">
        <f t="shared" si="89"/>
        <v/>
      </c>
      <c r="AG411" s="227" t="str">
        <f t="shared" si="90"/>
        <v/>
      </c>
      <c r="AH411" s="107"/>
      <c r="AI411" s="207" t="str">
        <f t="shared" si="91"/>
        <v/>
      </c>
      <c r="AJ411" s="107"/>
      <c r="AK411" s="207" t="str">
        <f t="shared" si="92"/>
        <v/>
      </c>
      <c r="AL411" s="107"/>
      <c r="AM411" s="107"/>
      <c r="AN411" s="207" t="str">
        <f t="shared" si="93"/>
        <v/>
      </c>
      <c r="AO411" s="107"/>
      <c r="AP411" s="207" t="str">
        <f t="shared" si="94"/>
        <v/>
      </c>
      <c r="AQ411" s="107"/>
      <c r="AR411" s="107"/>
      <c r="AS411" s="207" t="str">
        <f t="shared" si="95"/>
        <v/>
      </c>
      <c r="AT411" s="108"/>
      <c r="AU411" s="108"/>
      <c r="AV411" s="108"/>
      <c r="AW411" s="108"/>
      <c r="AX411" s="108"/>
      <c r="AY411" s="108"/>
      <c r="AZ411" s="108"/>
      <c r="BA411" s="108"/>
      <c r="BB411" s="109"/>
      <c r="BC411" s="109"/>
      <c r="BD411" s="109"/>
      <c r="BE411" s="119"/>
      <c r="BF411" s="119"/>
      <c r="BG411" s="119"/>
      <c r="BH411" s="119"/>
    </row>
    <row r="412" spans="1:60" s="76" customFormat="1" collapsed="1" x14ac:dyDescent="0.2">
      <c r="A412" s="124"/>
      <c r="B412" s="207" t="str">
        <f t="shared" si="84"/>
        <v/>
      </c>
      <c r="C412" s="73"/>
      <c r="D412" s="228"/>
      <c r="E412" s="229"/>
      <c r="F412" s="229"/>
      <c r="G412" s="229"/>
      <c r="H412" s="229"/>
      <c r="I412" s="229"/>
      <c r="J412" s="229"/>
      <c r="K412" s="229"/>
      <c r="L412" s="229"/>
      <c r="M412" s="229"/>
      <c r="N412" s="229"/>
      <c r="O412" s="230"/>
      <c r="P412" s="104"/>
      <c r="Q412" s="104"/>
      <c r="R412" s="104"/>
      <c r="S412" s="130" t="str">
        <f t="shared" si="85"/>
        <v/>
      </c>
      <c r="T412" s="104"/>
      <c r="U412" s="231"/>
      <c r="V412" s="232"/>
      <c r="W412" s="207" t="str">
        <f t="shared" si="86"/>
        <v/>
      </c>
      <c r="X412" s="295"/>
      <c r="Y412" s="233"/>
      <c r="Z412" s="207" t="str">
        <f t="shared" si="87"/>
        <v/>
      </c>
      <c r="AA412" s="107"/>
      <c r="AB412" s="207" t="str">
        <f t="shared" si="88"/>
        <v/>
      </c>
      <c r="AC412"/>
      <c r="AD412" s="71"/>
      <c r="AE412" s="107"/>
      <c r="AF412" s="207" t="str">
        <f t="shared" si="89"/>
        <v/>
      </c>
      <c r="AG412" s="227" t="str">
        <f t="shared" si="90"/>
        <v/>
      </c>
      <c r="AH412" s="107"/>
      <c r="AI412" s="207" t="str">
        <f t="shared" si="91"/>
        <v/>
      </c>
      <c r="AJ412" s="107"/>
      <c r="AK412" s="207" t="str">
        <f t="shared" si="92"/>
        <v/>
      </c>
      <c r="AL412" s="107"/>
      <c r="AM412" s="107"/>
      <c r="AN412" s="207" t="str">
        <f t="shared" si="93"/>
        <v/>
      </c>
      <c r="AO412" s="107"/>
      <c r="AP412" s="207" t="str">
        <f t="shared" si="94"/>
        <v/>
      </c>
      <c r="AQ412" s="107"/>
      <c r="AR412" s="107"/>
      <c r="AS412" s="207" t="str">
        <f t="shared" si="95"/>
        <v/>
      </c>
      <c r="AT412" s="108"/>
      <c r="AU412" s="108"/>
      <c r="AV412" s="108"/>
      <c r="AW412" s="108"/>
      <c r="AX412" s="108"/>
      <c r="AY412" s="108"/>
      <c r="AZ412" s="108"/>
      <c r="BA412" s="108"/>
      <c r="BB412" s="109"/>
      <c r="BC412" s="109"/>
      <c r="BD412" s="109"/>
      <c r="BE412" s="119"/>
      <c r="BF412" s="119"/>
      <c r="BG412" s="119"/>
      <c r="BH412" s="119"/>
    </row>
    <row r="413" spans="1:60" s="76" customFormat="1" collapsed="1" x14ac:dyDescent="0.2">
      <c r="A413" s="124"/>
      <c r="B413" s="207" t="str">
        <f t="shared" si="84"/>
        <v/>
      </c>
      <c r="C413" s="73"/>
      <c r="D413" s="228"/>
      <c r="E413" s="229"/>
      <c r="F413" s="229"/>
      <c r="G413" s="229"/>
      <c r="H413" s="229"/>
      <c r="I413" s="229"/>
      <c r="J413" s="229"/>
      <c r="K413" s="229"/>
      <c r="L413" s="229"/>
      <c r="M413" s="229"/>
      <c r="N413" s="229"/>
      <c r="O413" s="230"/>
      <c r="P413" s="104"/>
      <c r="Q413" s="104"/>
      <c r="R413" s="104"/>
      <c r="S413" s="130" t="str">
        <f t="shared" si="85"/>
        <v/>
      </c>
      <c r="T413" s="104"/>
      <c r="U413" s="231"/>
      <c r="V413" s="232"/>
      <c r="W413" s="207" t="str">
        <f t="shared" si="86"/>
        <v/>
      </c>
      <c r="X413" s="295"/>
      <c r="Y413" s="233"/>
      <c r="Z413" s="207" t="str">
        <f t="shared" si="87"/>
        <v/>
      </c>
      <c r="AA413" s="107"/>
      <c r="AB413" s="207" t="str">
        <f t="shared" si="88"/>
        <v/>
      </c>
      <c r="AC413"/>
      <c r="AD413" s="71"/>
      <c r="AE413" s="107"/>
      <c r="AF413" s="207" t="str">
        <f t="shared" si="89"/>
        <v/>
      </c>
      <c r="AG413" s="227" t="str">
        <f t="shared" si="90"/>
        <v/>
      </c>
      <c r="AH413" s="107"/>
      <c r="AI413" s="207" t="str">
        <f t="shared" si="91"/>
        <v/>
      </c>
      <c r="AJ413" s="107"/>
      <c r="AK413" s="207" t="str">
        <f t="shared" si="92"/>
        <v/>
      </c>
      <c r="AL413" s="107"/>
      <c r="AM413" s="107"/>
      <c r="AN413" s="207" t="str">
        <f t="shared" si="93"/>
        <v/>
      </c>
      <c r="AO413" s="107"/>
      <c r="AP413" s="207" t="str">
        <f t="shared" si="94"/>
        <v/>
      </c>
      <c r="AQ413" s="107"/>
      <c r="AR413" s="107"/>
      <c r="AS413" s="207" t="str">
        <f t="shared" si="95"/>
        <v/>
      </c>
      <c r="AT413" s="108"/>
      <c r="AU413" s="108"/>
      <c r="AV413" s="108"/>
      <c r="AW413" s="108"/>
      <c r="AX413" s="108"/>
      <c r="AY413" s="108"/>
      <c r="AZ413" s="108"/>
      <c r="BA413" s="108"/>
      <c r="BB413" s="109"/>
      <c r="BC413" s="109"/>
      <c r="BD413" s="109"/>
      <c r="BE413" s="119"/>
      <c r="BF413" s="119"/>
      <c r="BG413" s="119"/>
      <c r="BH413" s="119"/>
    </row>
    <row r="414" spans="1:60" s="76" customFormat="1" collapsed="1" x14ac:dyDescent="0.2">
      <c r="A414" s="124"/>
      <c r="B414" s="207" t="str">
        <f t="shared" si="84"/>
        <v/>
      </c>
      <c r="C414" s="73"/>
      <c r="D414" s="228"/>
      <c r="E414" s="229"/>
      <c r="F414" s="229"/>
      <c r="G414" s="229"/>
      <c r="H414" s="229"/>
      <c r="I414" s="229"/>
      <c r="J414" s="229"/>
      <c r="K414" s="229"/>
      <c r="L414" s="229"/>
      <c r="M414" s="229"/>
      <c r="N414" s="229"/>
      <c r="O414" s="230"/>
      <c r="P414" s="104"/>
      <c r="Q414" s="104"/>
      <c r="R414" s="104"/>
      <c r="S414" s="130" t="str">
        <f t="shared" si="85"/>
        <v/>
      </c>
      <c r="T414" s="104"/>
      <c r="U414" s="231"/>
      <c r="V414" s="232"/>
      <c r="W414" s="207" t="str">
        <f t="shared" si="86"/>
        <v/>
      </c>
      <c r="X414" s="295"/>
      <c r="Y414" s="233"/>
      <c r="Z414" s="207" t="str">
        <f t="shared" si="87"/>
        <v/>
      </c>
      <c r="AA414" s="107"/>
      <c r="AB414" s="207" t="str">
        <f t="shared" si="88"/>
        <v/>
      </c>
      <c r="AC414"/>
      <c r="AD414" s="71"/>
      <c r="AE414" s="107"/>
      <c r="AF414" s="207" t="str">
        <f t="shared" si="89"/>
        <v/>
      </c>
      <c r="AG414" s="227" t="str">
        <f t="shared" si="90"/>
        <v/>
      </c>
      <c r="AH414" s="107"/>
      <c r="AI414" s="207" t="str">
        <f t="shared" si="91"/>
        <v/>
      </c>
      <c r="AJ414" s="107"/>
      <c r="AK414" s="207" t="str">
        <f t="shared" si="92"/>
        <v/>
      </c>
      <c r="AL414" s="107"/>
      <c r="AM414" s="107"/>
      <c r="AN414" s="207" t="str">
        <f t="shared" si="93"/>
        <v/>
      </c>
      <c r="AO414" s="107"/>
      <c r="AP414" s="207" t="str">
        <f t="shared" si="94"/>
        <v/>
      </c>
      <c r="AQ414" s="107"/>
      <c r="AR414" s="107"/>
      <c r="AS414" s="207" t="str">
        <f t="shared" si="95"/>
        <v/>
      </c>
      <c r="AT414" s="108"/>
      <c r="AU414" s="108"/>
      <c r="AV414" s="108"/>
      <c r="AW414" s="108"/>
      <c r="AX414" s="108"/>
      <c r="AY414" s="108"/>
      <c r="AZ414" s="108"/>
      <c r="BA414" s="108"/>
      <c r="BB414" s="109"/>
      <c r="BC414" s="109"/>
      <c r="BD414" s="109"/>
      <c r="BE414" s="119"/>
      <c r="BF414" s="119"/>
      <c r="BG414" s="119"/>
      <c r="BH414" s="119"/>
    </row>
    <row r="415" spans="1:60" s="76" customFormat="1" collapsed="1" x14ac:dyDescent="0.2">
      <c r="A415" s="124"/>
      <c r="B415" s="207" t="str">
        <f t="shared" si="84"/>
        <v/>
      </c>
      <c r="C415" s="73"/>
      <c r="D415" s="228"/>
      <c r="E415" s="229"/>
      <c r="F415" s="229"/>
      <c r="G415" s="229"/>
      <c r="H415" s="229"/>
      <c r="I415" s="229"/>
      <c r="J415" s="229"/>
      <c r="K415" s="229"/>
      <c r="L415" s="229"/>
      <c r="M415" s="229"/>
      <c r="N415" s="229"/>
      <c r="O415" s="230"/>
      <c r="P415" s="104"/>
      <c r="Q415" s="104"/>
      <c r="R415" s="104"/>
      <c r="S415" s="130" t="str">
        <f t="shared" si="85"/>
        <v/>
      </c>
      <c r="T415" s="104"/>
      <c r="U415" s="231"/>
      <c r="V415" s="232"/>
      <c r="W415" s="207" t="str">
        <f t="shared" si="86"/>
        <v/>
      </c>
      <c r="X415" s="295"/>
      <c r="Y415" s="233"/>
      <c r="Z415" s="207" t="str">
        <f t="shared" si="87"/>
        <v/>
      </c>
      <c r="AA415" s="107"/>
      <c r="AB415" s="207" t="str">
        <f t="shared" si="88"/>
        <v/>
      </c>
      <c r="AC415"/>
      <c r="AD415" s="71"/>
      <c r="AE415" s="107"/>
      <c r="AF415" s="207" t="str">
        <f t="shared" si="89"/>
        <v/>
      </c>
      <c r="AG415" s="227" t="str">
        <f t="shared" si="90"/>
        <v/>
      </c>
      <c r="AH415" s="107"/>
      <c r="AI415" s="207" t="str">
        <f t="shared" si="91"/>
        <v/>
      </c>
      <c r="AJ415" s="107"/>
      <c r="AK415" s="207" t="str">
        <f t="shared" si="92"/>
        <v/>
      </c>
      <c r="AL415" s="107"/>
      <c r="AM415" s="107"/>
      <c r="AN415" s="207" t="str">
        <f t="shared" si="93"/>
        <v/>
      </c>
      <c r="AO415" s="107"/>
      <c r="AP415" s="207" t="str">
        <f t="shared" si="94"/>
        <v/>
      </c>
      <c r="AQ415" s="107"/>
      <c r="AR415" s="107"/>
      <c r="AS415" s="207" t="str">
        <f t="shared" si="95"/>
        <v/>
      </c>
      <c r="AT415" s="108"/>
      <c r="AU415" s="108"/>
      <c r="AV415" s="108"/>
      <c r="AW415" s="108"/>
      <c r="AX415" s="108"/>
      <c r="AY415" s="108"/>
      <c r="AZ415" s="108"/>
      <c r="BA415" s="108"/>
      <c r="BB415" s="109"/>
      <c r="BC415" s="109"/>
      <c r="BD415" s="109"/>
      <c r="BE415" s="119"/>
      <c r="BF415" s="119"/>
      <c r="BG415" s="119"/>
      <c r="BH415" s="119"/>
    </row>
    <row r="416" spans="1:60" s="76" customFormat="1" collapsed="1" x14ac:dyDescent="0.2">
      <c r="A416" s="124"/>
      <c r="B416" s="207" t="str">
        <f t="shared" si="84"/>
        <v/>
      </c>
      <c r="C416" s="73"/>
      <c r="D416" s="228"/>
      <c r="E416" s="229"/>
      <c r="F416" s="229"/>
      <c r="G416" s="229"/>
      <c r="H416" s="229"/>
      <c r="I416" s="229"/>
      <c r="J416" s="229"/>
      <c r="K416" s="229"/>
      <c r="L416" s="229"/>
      <c r="M416" s="229"/>
      <c r="N416" s="229"/>
      <c r="O416" s="230"/>
      <c r="P416" s="104"/>
      <c r="Q416" s="104"/>
      <c r="R416" s="104"/>
      <c r="S416" s="130" t="str">
        <f t="shared" si="85"/>
        <v/>
      </c>
      <c r="T416" s="104"/>
      <c r="U416" s="231"/>
      <c r="V416" s="232"/>
      <c r="W416" s="207" t="str">
        <f t="shared" si="86"/>
        <v/>
      </c>
      <c r="X416" s="295"/>
      <c r="Y416" s="233"/>
      <c r="Z416" s="207" t="str">
        <f t="shared" si="87"/>
        <v/>
      </c>
      <c r="AA416" s="107"/>
      <c r="AB416" s="207" t="str">
        <f t="shared" si="88"/>
        <v/>
      </c>
      <c r="AC416"/>
      <c r="AD416" s="71"/>
      <c r="AE416" s="107"/>
      <c r="AF416" s="207" t="str">
        <f t="shared" si="89"/>
        <v/>
      </c>
      <c r="AG416" s="227" t="str">
        <f t="shared" si="90"/>
        <v/>
      </c>
      <c r="AH416" s="107"/>
      <c r="AI416" s="207" t="str">
        <f t="shared" si="91"/>
        <v/>
      </c>
      <c r="AJ416" s="107"/>
      <c r="AK416" s="207" t="str">
        <f t="shared" si="92"/>
        <v/>
      </c>
      <c r="AL416" s="107"/>
      <c r="AM416" s="107"/>
      <c r="AN416" s="207" t="str">
        <f t="shared" si="93"/>
        <v/>
      </c>
      <c r="AO416" s="107"/>
      <c r="AP416" s="207" t="str">
        <f t="shared" si="94"/>
        <v/>
      </c>
      <c r="AQ416" s="107"/>
      <c r="AR416" s="107"/>
      <c r="AS416" s="207" t="str">
        <f t="shared" si="95"/>
        <v/>
      </c>
      <c r="AT416" s="108"/>
      <c r="AU416" s="108"/>
      <c r="AV416" s="108"/>
      <c r="AW416" s="108"/>
      <c r="AX416" s="108"/>
      <c r="AY416" s="108"/>
      <c r="AZ416" s="108"/>
      <c r="BA416" s="108"/>
      <c r="BB416" s="109"/>
      <c r="BC416" s="109"/>
      <c r="BD416" s="109"/>
      <c r="BE416" s="119"/>
      <c r="BF416" s="119"/>
      <c r="BG416" s="119"/>
      <c r="BH416" s="119"/>
    </row>
    <row r="417" spans="1:60" s="76" customFormat="1" collapsed="1" x14ac:dyDescent="0.2">
      <c r="A417" s="124"/>
      <c r="B417" s="207" t="str">
        <f t="shared" si="84"/>
        <v/>
      </c>
      <c r="C417" s="73"/>
      <c r="D417" s="228"/>
      <c r="E417" s="229"/>
      <c r="F417" s="229"/>
      <c r="G417" s="229"/>
      <c r="H417" s="229"/>
      <c r="I417" s="229"/>
      <c r="J417" s="229"/>
      <c r="K417" s="229"/>
      <c r="L417" s="229"/>
      <c r="M417" s="229"/>
      <c r="N417" s="229"/>
      <c r="O417" s="230"/>
      <c r="P417" s="104"/>
      <c r="Q417" s="104"/>
      <c r="R417" s="104"/>
      <c r="S417" s="130" t="str">
        <f t="shared" si="85"/>
        <v/>
      </c>
      <c r="T417" s="104"/>
      <c r="U417" s="231"/>
      <c r="V417" s="232"/>
      <c r="W417" s="207" t="str">
        <f t="shared" si="86"/>
        <v/>
      </c>
      <c r="X417" s="295"/>
      <c r="Y417" s="233"/>
      <c r="Z417" s="207" t="str">
        <f t="shared" si="87"/>
        <v/>
      </c>
      <c r="AA417" s="107"/>
      <c r="AB417" s="207" t="str">
        <f t="shared" si="88"/>
        <v/>
      </c>
      <c r="AC417"/>
      <c r="AD417" s="71"/>
      <c r="AE417" s="107"/>
      <c r="AF417" s="207" t="str">
        <f t="shared" si="89"/>
        <v/>
      </c>
      <c r="AG417" s="227" t="str">
        <f t="shared" si="90"/>
        <v/>
      </c>
      <c r="AH417" s="107"/>
      <c r="AI417" s="207" t="str">
        <f t="shared" si="91"/>
        <v/>
      </c>
      <c r="AJ417" s="107"/>
      <c r="AK417" s="207" t="str">
        <f t="shared" si="92"/>
        <v/>
      </c>
      <c r="AL417" s="107"/>
      <c r="AM417" s="107"/>
      <c r="AN417" s="207" t="str">
        <f t="shared" si="93"/>
        <v/>
      </c>
      <c r="AO417" s="107"/>
      <c r="AP417" s="207" t="str">
        <f t="shared" si="94"/>
        <v/>
      </c>
      <c r="AQ417" s="107"/>
      <c r="AR417" s="107"/>
      <c r="AS417" s="207" t="str">
        <f t="shared" si="95"/>
        <v/>
      </c>
      <c r="AT417" s="108"/>
      <c r="AU417" s="108"/>
      <c r="AV417" s="108"/>
      <c r="AW417" s="108"/>
      <c r="AX417" s="108"/>
      <c r="AY417" s="108"/>
      <c r="AZ417" s="108"/>
      <c r="BA417" s="108"/>
      <c r="BB417" s="109"/>
      <c r="BC417" s="109"/>
      <c r="BD417" s="109"/>
      <c r="BE417" s="119"/>
      <c r="BF417" s="119"/>
      <c r="BG417" s="119"/>
      <c r="BH417" s="119"/>
    </row>
    <row r="418" spans="1:60" s="76" customFormat="1" collapsed="1" x14ac:dyDescent="0.2">
      <c r="A418" s="124"/>
      <c r="B418" s="207" t="str">
        <f t="shared" si="84"/>
        <v/>
      </c>
      <c r="C418" s="73"/>
      <c r="D418" s="228"/>
      <c r="E418" s="229"/>
      <c r="F418" s="229"/>
      <c r="G418" s="229"/>
      <c r="H418" s="229"/>
      <c r="I418" s="229"/>
      <c r="J418" s="229"/>
      <c r="K418" s="229"/>
      <c r="L418" s="229"/>
      <c r="M418" s="229"/>
      <c r="N418" s="229"/>
      <c r="O418" s="230"/>
      <c r="P418" s="104"/>
      <c r="Q418" s="104"/>
      <c r="R418" s="104"/>
      <c r="S418" s="130" t="str">
        <f t="shared" si="85"/>
        <v/>
      </c>
      <c r="T418" s="104"/>
      <c r="U418" s="231"/>
      <c r="V418" s="232"/>
      <c r="W418" s="207" t="str">
        <f t="shared" si="86"/>
        <v/>
      </c>
      <c r="X418" s="295"/>
      <c r="Y418" s="233"/>
      <c r="Z418" s="207" t="str">
        <f t="shared" si="87"/>
        <v/>
      </c>
      <c r="AA418" s="107"/>
      <c r="AB418" s="207" t="str">
        <f t="shared" si="88"/>
        <v/>
      </c>
      <c r="AC418"/>
      <c r="AD418" s="71"/>
      <c r="AE418" s="107"/>
      <c r="AF418" s="207" t="str">
        <f t="shared" si="89"/>
        <v/>
      </c>
      <c r="AG418" s="227" t="str">
        <f t="shared" si="90"/>
        <v/>
      </c>
      <c r="AH418" s="107"/>
      <c r="AI418" s="207" t="str">
        <f t="shared" si="91"/>
        <v/>
      </c>
      <c r="AJ418" s="107"/>
      <c r="AK418" s="207" t="str">
        <f t="shared" si="92"/>
        <v/>
      </c>
      <c r="AL418" s="107"/>
      <c r="AM418" s="107"/>
      <c r="AN418" s="207" t="str">
        <f t="shared" si="93"/>
        <v/>
      </c>
      <c r="AO418" s="107"/>
      <c r="AP418" s="207" t="str">
        <f t="shared" si="94"/>
        <v/>
      </c>
      <c r="AQ418" s="107"/>
      <c r="AR418" s="107"/>
      <c r="AS418" s="207" t="str">
        <f t="shared" si="95"/>
        <v/>
      </c>
      <c r="AT418" s="108"/>
      <c r="AU418" s="108"/>
      <c r="AV418" s="108"/>
      <c r="AW418" s="108"/>
      <c r="AX418" s="108"/>
      <c r="AY418" s="108"/>
      <c r="AZ418" s="108"/>
      <c r="BA418" s="108"/>
      <c r="BB418" s="109"/>
      <c r="BC418" s="109"/>
      <c r="BD418" s="109"/>
      <c r="BE418" s="119"/>
      <c r="BF418" s="119"/>
      <c r="BG418" s="119"/>
      <c r="BH418" s="119"/>
    </row>
    <row r="419" spans="1:60" s="76" customFormat="1" collapsed="1" x14ac:dyDescent="0.2">
      <c r="A419" s="124"/>
      <c r="B419" s="207" t="str">
        <f t="shared" si="84"/>
        <v/>
      </c>
      <c r="C419" s="73"/>
      <c r="D419" s="228"/>
      <c r="E419" s="229"/>
      <c r="F419" s="229"/>
      <c r="G419" s="229"/>
      <c r="H419" s="229"/>
      <c r="I419" s="229"/>
      <c r="J419" s="229"/>
      <c r="K419" s="229"/>
      <c r="L419" s="229"/>
      <c r="M419" s="229"/>
      <c r="N419" s="229"/>
      <c r="O419" s="230"/>
      <c r="P419" s="104"/>
      <c r="Q419" s="104"/>
      <c r="R419" s="104"/>
      <c r="S419" s="130" t="str">
        <f t="shared" si="85"/>
        <v/>
      </c>
      <c r="T419" s="104"/>
      <c r="U419" s="231"/>
      <c r="V419" s="232"/>
      <c r="W419" s="207" t="str">
        <f t="shared" si="86"/>
        <v/>
      </c>
      <c r="X419" s="295"/>
      <c r="Y419" s="233"/>
      <c r="Z419" s="207" t="str">
        <f t="shared" si="87"/>
        <v/>
      </c>
      <c r="AA419" s="107"/>
      <c r="AB419" s="207" t="str">
        <f t="shared" si="88"/>
        <v/>
      </c>
      <c r="AC419"/>
      <c r="AD419" s="71"/>
      <c r="AE419" s="107"/>
      <c r="AF419" s="207" t="str">
        <f t="shared" si="89"/>
        <v/>
      </c>
      <c r="AG419" s="227" t="str">
        <f t="shared" si="90"/>
        <v/>
      </c>
      <c r="AH419" s="107"/>
      <c r="AI419" s="207" t="str">
        <f t="shared" si="91"/>
        <v/>
      </c>
      <c r="AJ419" s="107"/>
      <c r="AK419" s="207" t="str">
        <f t="shared" si="92"/>
        <v/>
      </c>
      <c r="AL419" s="107"/>
      <c r="AM419" s="107"/>
      <c r="AN419" s="207" t="str">
        <f t="shared" si="93"/>
        <v/>
      </c>
      <c r="AO419" s="107"/>
      <c r="AP419" s="207" t="str">
        <f t="shared" si="94"/>
        <v/>
      </c>
      <c r="AQ419" s="107"/>
      <c r="AR419" s="107"/>
      <c r="AS419" s="207" t="str">
        <f t="shared" si="95"/>
        <v/>
      </c>
      <c r="AT419" s="108"/>
      <c r="AU419" s="108"/>
      <c r="AV419" s="108"/>
      <c r="AW419" s="108"/>
      <c r="AX419" s="108"/>
      <c r="AY419" s="108"/>
      <c r="AZ419" s="108"/>
      <c r="BA419" s="108"/>
      <c r="BB419" s="109"/>
      <c r="BC419" s="109"/>
      <c r="BD419" s="109"/>
      <c r="BE419" s="119"/>
      <c r="BF419" s="119"/>
      <c r="BG419" s="119"/>
      <c r="BH419" s="119"/>
    </row>
    <row r="420" spans="1:60" s="76" customFormat="1" collapsed="1" x14ac:dyDescent="0.2">
      <c r="A420" s="124"/>
      <c r="B420" s="207" t="str">
        <f t="shared" si="84"/>
        <v/>
      </c>
      <c r="C420" s="73"/>
      <c r="D420" s="228"/>
      <c r="E420" s="229"/>
      <c r="F420" s="229"/>
      <c r="G420" s="229"/>
      <c r="H420" s="229"/>
      <c r="I420" s="229"/>
      <c r="J420" s="229"/>
      <c r="K420" s="229"/>
      <c r="L420" s="229"/>
      <c r="M420" s="229"/>
      <c r="N420" s="229"/>
      <c r="O420" s="230"/>
      <c r="P420" s="104"/>
      <c r="Q420" s="104"/>
      <c r="R420" s="104"/>
      <c r="S420" s="130" t="str">
        <f t="shared" si="85"/>
        <v/>
      </c>
      <c r="T420" s="104"/>
      <c r="U420" s="231"/>
      <c r="V420" s="232"/>
      <c r="W420" s="207" t="str">
        <f t="shared" si="86"/>
        <v/>
      </c>
      <c r="X420" s="295"/>
      <c r="Y420" s="233"/>
      <c r="Z420" s="207" t="str">
        <f t="shared" si="87"/>
        <v/>
      </c>
      <c r="AA420" s="107"/>
      <c r="AB420" s="207" t="str">
        <f t="shared" si="88"/>
        <v/>
      </c>
      <c r="AC420"/>
      <c r="AD420" s="71"/>
      <c r="AE420" s="107"/>
      <c r="AF420" s="207" t="str">
        <f t="shared" si="89"/>
        <v/>
      </c>
      <c r="AG420" s="227" t="str">
        <f t="shared" si="90"/>
        <v/>
      </c>
      <c r="AH420" s="107"/>
      <c r="AI420" s="207" t="str">
        <f t="shared" si="91"/>
        <v/>
      </c>
      <c r="AJ420" s="107"/>
      <c r="AK420" s="207" t="str">
        <f t="shared" si="92"/>
        <v/>
      </c>
      <c r="AL420" s="107"/>
      <c r="AM420" s="107"/>
      <c r="AN420" s="207" t="str">
        <f t="shared" si="93"/>
        <v/>
      </c>
      <c r="AO420" s="107"/>
      <c r="AP420" s="207" t="str">
        <f t="shared" si="94"/>
        <v/>
      </c>
      <c r="AQ420" s="107"/>
      <c r="AR420" s="107"/>
      <c r="AS420" s="207" t="str">
        <f t="shared" si="95"/>
        <v/>
      </c>
      <c r="AT420" s="108"/>
      <c r="AU420" s="108"/>
      <c r="AV420" s="108"/>
      <c r="AW420" s="108"/>
      <c r="AX420" s="108"/>
      <c r="AY420" s="108"/>
      <c r="AZ420" s="108"/>
      <c r="BA420" s="108"/>
      <c r="BB420" s="109"/>
      <c r="BC420" s="109"/>
      <c r="BD420" s="109"/>
      <c r="BE420" s="119"/>
      <c r="BF420" s="119"/>
      <c r="BG420" s="119"/>
      <c r="BH420" s="119"/>
    </row>
    <row r="421" spans="1:60" s="76" customFormat="1" collapsed="1" x14ac:dyDescent="0.2">
      <c r="A421" s="124"/>
      <c r="B421" s="207" t="str">
        <f t="shared" si="84"/>
        <v/>
      </c>
      <c r="C421" s="73"/>
      <c r="D421" s="228"/>
      <c r="E421" s="229"/>
      <c r="F421" s="229"/>
      <c r="G421" s="229"/>
      <c r="H421" s="229"/>
      <c r="I421" s="229"/>
      <c r="J421" s="229"/>
      <c r="K421" s="229"/>
      <c r="L421" s="229"/>
      <c r="M421" s="229"/>
      <c r="N421" s="229"/>
      <c r="O421" s="230"/>
      <c r="P421" s="104"/>
      <c r="Q421" s="104"/>
      <c r="R421" s="104"/>
      <c r="S421" s="130" t="str">
        <f t="shared" si="85"/>
        <v/>
      </c>
      <c r="T421" s="104"/>
      <c r="U421" s="231"/>
      <c r="V421" s="232"/>
      <c r="W421" s="207" t="str">
        <f t="shared" si="86"/>
        <v/>
      </c>
      <c r="X421" s="295"/>
      <c r="Y421" s="233"/>
      <c r="Z421" s="207" t="str">
        <f t="shared" si="87"/>
        <v/>
      </c>
      <c r="AA421" s="107"/>
      <c r="AB421" s="207" t="str">
        <f t="shared" si="88"/>
        <v/>
      </c>
      <c r="AC421"/>
      <c r="AD421" s="71"/>
      <c r="AE421" s="107"/>
      <c r="AF421" s="207" t="str">
        <f t="shared" si="89"/>
        <v/>
      </c>
      <c r="AG421" s="227" t="str">
        <f t="shared" si="90"/>
        <v/>
      </c>
      <c r="AH421" s="107"/>
      <c r="AI421" s="207" t="str">
        <f t="shared" si="91"/>
        <v/>
      </c>
      <c r="AJ421" s="107"/>
      <c r="AK421" s="207" t="str">
        <f t="shared" si="92"/>
        <v/>
      </c>
      <c r="AL421" s="107"/>
      <c r="AM421" s="107"/>
      <c r="AN421" s="207" t="str">
        <f t="shared" si="93"/>
        <v/>
      </c>
      <c r="AO421" s="107"/>
      <c r="AP421" s="207" t="str">
        <f t="shared" si="94"/>
        <v/>
      </c>
      <c r="AQ421" s="107"/>
      <c r="AR421" s="107"/>
      <c r="AS421" s="207" t="str">
        <f t="shared" si="95"/>
        <v/>
      </c>
      <c r="AT421" s="108"/>
      <c r="AU421" s="108"/>
      <c r="AV421" s="108"/>
      <c r="AW421" s="108"/>
      <c r="AX421" s="108"/>
      <c r="AY421" s="108"/>
      <c r="AZ421" s="108"/>
      <c r="BA421" s="108"/>
      <c r="BB421" s="109"/>
      <c r="BC421" s="109"/>
      <c r="BD421" s="109"/>
      <c r="BE421" s="119"/>
      <c r="BF421" s="119"/>
      <c r="BG421" s="119"/>
      <c r="BH421" s="119"/>
    </row>
    <row r="422" spans="1:60" s="76" customFormat="1" collapsed="1" x14ac:dyDescent="0.2">
      <c r="A422" s="124"/>
      <c r="B422" s="207" t="str">
        <f t="shared" si="84"/>
        <v/>
      </c>
      <c r="C422" s="73"/>
      <c r="D422" s="228"/>
      <c r="E422" s="229"/>
      <c r="F422" s="229"/>
      <c r="G422" s="229"/>
      <c r="H422" s="229"/>
      <c r="I422" s="229"/>
      <c r="J422" s="229"/>
      <c r="K422" s="229"/>
      <c r="L422" s="229"/>
      <c r="M422" s="229"/>
      <c r="N422" s="229"/>
      <c r="O422" s="230"/>
      <c r="P422" s="104"/>
      <c r="Q422" s="104"/>
      <c r="R422" s="104"/>
      <c r="S422" s="130" t="str">
        <f t="shared" si="85"/>
        <v/>
      </c>
      <c r="T422" s="104"/>
      <c r="U422" s="231"/>
      <c r="V422" s="232"/>
      <c r="W422" s="207" t="str">
        <f t="shared" si="86"/>
        <v/>
      </c>
      <c r="X422" s="295"/>
      <c r="Y422" s="233"/>
      <c r="Z422" s="207" t="str">
        <f t="shared" si="87"/>
        <v/>
      </c>
      <c r="AA422" s="107"/>
      <c r="AB422" s="207" t="str">
        <f t="shared" si="88"/>
        <v/>
      </c>
      <c r="AC422"/>
      <c r="AD422" s="71"/>
      <c r="AE422" s="107"/>
      <c r="AF422" s="207" t="str">
        <f t="shared" si="89"/>
        <v/>
      </c>
      <c r="AG422" s="227" t="str">
        <f t="shared" si="90"/>
        <v/>
      </c>
      <c r="AH422" s="107"/>
      <c r="AI422" s="207" t="str">
        <f t="shared" si="91"/>
        <v/>
      </c>
      <c r="AJ422" s="107"/>
      <c r="AK422" s="207" t="str">
        <f t="shared" si="92"/>
        <v/>
      </c>
      <c r="AL422" s="107"/>
      <c r="AM422" s="107"/>
      <c r="AN422" s="207" t="str">
        <f t="shared" si="93"/>
        <v/>
      </c>
      <c r="AO422" s="107"/>
      <c r="AP422" s="207" t="str">
        <f t="shared" si="94"/>
        <v/>
      </c>
      <c r="AQ422" s="107"/>
      <c r="AR422" s="107"/>
      <c r="AS422" s="207" t="str">
        <f t="shared" si="95"/>
        <v/>
      </c>
      <c r="AT422" s="108"/>
      <c r="AU422" s="108"/>
      <c r="AV422" s="108"/>
      <c r="AW422" s="108"/>
      <c r="AX422" s="108"/>
      <c r="AY422" s="108"/>
      <c r="AZ422" s="108"/>
      <c r="BA422" s="108"/>
      <c r="BB422" s="109"/>
      <c r="BC422" s="109"/>
      <c r="BD422" s="109"/>
      <c r="BE422" s="119"/>
      <c r="BF422" s="119"/>
      <c r="BG422" s="119"/>
      <c r="BH422" s="119"/>
    </row>
    <row r="423" spans="1:60" s="76" customFormat="1" collapsed="1" x14ac:dyDescent="0.2">
      <c r="A423" s="124"/>
      <c r="B423" s="207" t="str">
        <f t="shared" si="84"/>
        <v/>
      </c>
      <c r="C423" s="73"/>
      <c r="D423" s="228"/>
      <c r="E423" s="229"/>
      <c r="F423" s="229"/>
      <c r="G423" s="229"/>
      <c r="H423" s="229"/>
      <c r="I423" s="229"/>
      <c r="J423" s="229"/>
      <c r="K423" s="229"/>
      <c r="L423" s="229"/>
      <c r="M423" s="229"/>
      <c r="N423" s="229"/>
      <c r="O423" s="230"/>
      <c r="P423" s="104"/>
      <c r="Q423" s="104"/>
      <c r="R423" s="104"/>
      <c r="S423" s="130" t="str">
        <f t="shared" si="85"/>
        <v/>
      </c>
      <c r="T423" s="104"/>
      <c r="U423" s="231"/>
      <c r="V423" s="232"/>
      <c r="W423" s="207" t="str">
        <f t="shared" si="86"/>
        <v/>
      </c>
      <c r="X423" s="295"/>
      <c r="Y423" s="233"/>
      <c r="Z423" s="207" t="str">
        <f t="shared" si="87"/>
        <v/>
      </c>
      <c r="AA423" s="107"/>
      <c r="AB423" s="207" t="str">
        <f t="shared" si="88"/>
        <v/>
      </c>
      <c r="AC423"/>
      <c r="AD423" s="71"/>
      <c r="AE423" s="107"/>
      <c r="AF423" s="207" t="str">
        <f t="shared" si="89"/>
        <v/>
      </c>
      <c r="AG423" s="227" t="str">
        <f t="shared" si="90"/>
        <v/>
      </c>
      <c r="AH423" s="107"/>
      <c r="AI423" s="207" t="str">
        <f t="shared" si="91"/>
        <v/>
      </c>
      <c r="AJ423" s="107"/>
      <c r="AK423" s="207" t="str">
        <f t="shared" si="92"/>
        <v/>
      </c>
      <c r="AL423" s="107"/>
      <c r="AM423" s="107"/>
      <c r="AN423" s="207" t="str">
        <f t="shared" si="93"/>
        <v/>
      </c>
      <c r="AO423" s="107"/>
      <c r="AP423" s="207" t="str">
        <f t="shared" si="94"/>
        <v/>
      </c>
      <c r="AQ423" s="107"/>
      <c r="AR423" s="107"/>
      <c r="AS423" s="207" t="str">
        <f t="shared" si="95"/>
        <v/>
      </c>
      <c r="AT423" s="108"/>
      <c r="AU423" s="108"/>
      <c r="AV423" s="108"/>
      <c r="AW423" s="108"/>
      <c r="AX423" s="108"/>
      <c r="AY423" s="108"/>
      <c r="AZ423" s="108"/>
      <c r="BA423" s="108"/>
      <c r="BB423" s="109"/>
      <c r="BC423" s="109"/>
      <c r="BD423" s="109"/>
      <c r="BE423" s="119"/>
      <c r="BF423" s="119"/>
      <c r="BG423" s="119"/>
      <c r="BH423" s="119"/>
    </row>
    <row r="424" spans="1:60" s="76" customFormat="1" collapsed="1" x14ac:dyDescent="0.2">
      <c r="A424" s="124"/>
      <c r="B424" s="207" t="str">
        <f t="shared" si="84"/>
        <v/>
      </c>
      <c r="C424" s="73"/>
      <c r="D424" s="228"/>
      <c r="E424" s="229"/>
      <c r="F424" s="229"/>
      <c r="G424" s="229"/>
      <c r="H424" s="229"/>
      <c r="I424" s="229"/>
      <c r="J424" s="229"/>
      <c r="K424" s="229"/>
      <c r="L424" s="229"/>
      <c r="M424" s="229"/>
      <c r="N424" s="229"/>
      <c r="O424" s="230"/>
      <c r="P424" s="104"/>
      <c r="Q424" s="104"/>
      <c r="R424" s="104"/>
      <c r="S424" s="130" t="str">
        <f t="shared" si="85"/>
        <v/>
      </c>
      <c r="T424" s="104"/>
      <c r="U424" s="231"/>
      <c r="V424" s="232"/>
      <c r="W424" s="207" t="str">
        <f t="shared" si="86"/>
        <v/>
      </c>
      <c r="X424" s="295"/>
      <c r="Y424" s="233"/>
      <c r="Z424" s="207" t="str">
        <f t="shared" si="87"/>
        <v/>
      </c>
      <c r="AA424" s="107"/>
      <c r="AB424" s="207" t="str">
        <f t="shared" si="88"/>
        <v/>
      </c>
      <c r="AC424"/>
      <c r="AD424" s="71"/>
      <c r="AE424" s="107"/>
      <c r="AF424" s="207" t="str">
        <f t="shared" si="89"/>
        <v/>
      </c>
      <c r="AG424" s="227" t="str">
        <f t="shared" si="90"/>
        <v/>
      </c>
      <c r="AH424" s="107"/>
      <c r="AI424" s="207" t="str">
        <f t="shared" si="91"/>
        <v/>
      </c>
      <c r="AJ424" s="107"/>
      <c r="AK424" s="207" t="str">
        <f t="shared" si="92"/>
        <v/>
      </c>
      <c r="AL424" s="107"/>
      <c r="AM424" s="107"/>
      <c r="AN424" s="207" t="str">
        <f t="shared" si="93"/>
        <v/>
      </c>
      <c r="AO424" s="107"/>
      <c r="AP424" s="207" t="str">
        <f t="shared" si="94"/>
        <v/>
      </c>
      <c r="AQ424" s="107"/>
      <c r="AR424" s="107"/>
      <c r="AS424" s="207" t="str">
        <f t="shared" si="95"/>
        <v/>
      </c>
      <c r="AT424" s="108"/>
      <c r="AU424" s="108"/>
      <c r="AV424" s="108"/>
      <c r="AW424" s="108"/>
      <c r="AX424" s="108"/>
      <c r="AY424" s="108"/>
      <c r="AZ424" s="108"/>
      <c r="BA424" s="108"/>
      <c r="BB424" s="109"/>
      <c r="BC424" s="109"/>
      <c r="BD424" s="109"/>
      <c r="BE424" s="119"/>
      <c r="BF424" s="119"/>
      <c r="BG424" s="119"/>
      <c r="BH424" s="119"/>
    </row>
    <row r="425" spans="1:60" s="76" customFormat="1" collapsed="1" x14ac:dyDescent="0.2">
      <c r="A425" s="124"/>
      <c r="B425" s="207" t="str">
        <f t="shared" si="84"/>
        <v/>
      </c>
      <c r="C425" s="73"/>
      <c r="D425" s="228"/>
      <c r="E425" s="229"/>
      <c r="F425" s="229"/>
      <c r="G425" s="229"/>
      <c r="H425" s="229"/>
      <c r="I425" s="229"/>
      <c r="J425" s="229"/>
      <c r="K425" s="229"/>
      <c r="L425" s="229"/>
      <c r="M425" s="229"/>
      <c r="N425" s="229"/>
      <c r="O425" s="230"/>
      <c r="P425" s="104"/>
      <c r="Q425" s="104"/>
      <c r="R425" s="104"/>
      <c r="S425" s="130" t="str">
        <f t="shared" si="85"/>
        <v/>
      </c>
      <c r="T425" s="104"/>
      <c r="U425" s="231"/>
      <c r="V425" s="232"/>
      <c r="W425" s="207" t="str">
        <f t="shared" si="86"/>
        <v/>
      </c>
      <c r="X425" s="295"/>
      <c r="Y425" s="233"/>
      <c r="Z425" s="207" t="str">
        <f t="shared" si="87"/>
        <v/>
      </c>
      <c r="AA425" s="107"/>
      <c r="AB425" s="207" t="str">
        <f t="shared" si="88"/>
        <v/>
      </c>
      <c r="AC425"/>
      <c r="AD425" s="71"/>
      <c r="AE425" s="107"/>
      <c r="AF425" s="207" t="str">
        <f t="shared" si="89"/>
        <v/>
      </c>
      <c r="AG425" s="227" t="str">
        <f t="shared" si="90"/>
        <v/>
      </c>
      <c r="AH425" s="107"/>
      <c r="AI425" s="207" t="str">
        <f t="shared" si="91"/>
        <v/>
      </c>
      <c r="AJ425" s="107"/>
      <c r="AK425" s="207" t="str">
        <f t="shared" si="92"/>
        <v/>
      </c>
      <c r="AL425" s="107"/>
      <c r="AM425" s="107"/>
      <c r="AN425" s="207" t="str">
        <f t="shared" si="93"/>
        <v/>
      </c>
      <c r="AO425" s="107"/>
      <c r="AP425" s="207" t="str">
        <f t="shared" si="94"/>
        <v/>
      </c>
      <c r="AQ425" s="107"/>
      <c r="AR425" s="107"/>
      <c r="AS425" s="207" t="str">
        <f t="shared" si="95"/>
        <v/>
      </c>
      <c r="AT425" s="108"/>
      <c r="AU425" s="108"/>
      <c r="AV425" s="108"/>
      <c r="AW425" s="108"/>
      <c r="AX425" s="108"/>
      <c r="AY425" s="108"/>
      <c r="AZ425" s="108"/>
      <c r="BA425" s="108"/>
      <c r="BB425" s="109"/>
      <c r="BC425" s="109"/>
      <c r="BD425" s="109"/>
      <c r="BE425" s="119"/>
      <c r="BF425" s="119"/>
      <c r="BG425" s="119"/>
      <c r="BH425" s="119"/>
    </row>
    <row r="426" spans="1:60" s="76" customFormat="1" collapsed="1" x14ac:dyDescent="0.2">
      <c r="A426" s="124"/>
      <c r="B426" s="207" t="str">
        <f t="shared" si="84"/>
        <v/>
      </c>
      <c r="C426" s="73"/>
      <c r="D426" s="228"/>
      <c r="E426" s="229"/>
      <c r="F426" s="229"/>
      <c r="G426" s="229"/>
      <c r="H426" s="229"/>
      <c r="I426" s="229"/>
      <c r="J426" s="229"/>
      <c r="K426" s="229"/>
      <c r="L426" s="229"/>
      <c r="M426" s="229"/>
      <c r="N426" s="229"/>
      <c r="O426" s="230"/>
      <c r="P426" s="104"/>
      <c r="Q426" s="104"/>
      <c r="R426" s="104"/>
      <c r="S426" s="130" t="str">
        <f t="shared" si="85"/>
        <v/>
      </c>
      <c r="T426" s="104"/>
      <c r="U426" s="231"/>
      <c r="V426" s="232"/>
      <c r="W426" s="207" t="str">
        <f t="shared" si="86"/>
        <v/>
      </c>
      <c r="X426" s="295"/>
      <c r="Y426" s="233"/>
      <c r="Z426" s="207" t="str">
        <f t="shared" si="87"/>
        <v/>
      </c>
      <c r="AA426" s="107"/>
      <c r="AB426" s="207" t="str">
        <f t="shared" si="88"/>
        <v/>
      </c>
      <c r="AC426"/>
      <c r="AD426" s="71"/>
      <c r="AE426" s="107"/>
      <c r="AF426" s="207" t="str">
        <f t="shared" si="89"/>
        <v/>
      </c>
      <c r="AG426" s="227" t="str">
        <f t="shared" si="90"/>
        <v/>
      </c>
      <c r="AH426" s="107"/>
      <c r="AI426" s="207" t="str">
        <f t="shared" si="91"/>
        <v/>
      </c>
      <c r="AJ426" s="107"/>
      <c r="AK426" s="207" t="str">
        <f t="shared" si="92"/>
        <v/>
      </c>
      <c r="AL426" s="107"/>
      <c r="AM426" s="107"/>
      <c r="AN426" s="207" t="str">
        <f t="shared" si="93"/>
        <v/>
      </c>
      <c r="AO426" s="107"/>
      <c r="AP426" s="207" t="str">
        <f t="shared" si="94"/>
        <v/>
      </c>
      <c r="AQ426" s="107"/>
      <c r="AR426" s="107"/>
      <c r="AS426" s="207" t="str">
        <f t="shared" si="95"/>
        <v/>
      </c>
      <c r="AT426" s="108"/>
      <c r="AU426" s="108"/>
      <c r="AV426" s="108"/>
      <c r="AW426" s="108"/>
      <c r="AX426" s="108"/>
      <c r="AY426" s="108"/>
      <c r="AZ426" s="108"/>
      <c r="BA426" s="108"/>
      <c r="BB426" s="109"/>
      <c r="BC426" s="109"/>
      <c r="BD426" s="109"/>
      <c r="BE426" s="119"/>
      <c r="BF426" s="119"/>
      <c r="BG426" s="119"/>
      <c r="BH426" s="119"/>
    </row>
    <row r="427" spans="1:60" s="76" customFormat="1" collapsed="1" x14ac:dyDescent="0.2">
      <c r="A427" s="124"/>
      <c r="B427" s="207" t="str">
        <f t="shared" si="84"/>
        <v/>
      </c>
      <c r="C427" s="73"/>
      <c r="D427" s="228"/>
      <c r="E427" s="229"/>
      <c r="F427" s="229"/>
      <c r="G427" s="229"/>
      <c r="H427" s="229"/>
      <c r="I427" s="229"/>
      <c r="J427" s="229"/>
      <c r="K427" s="229"/>
      <c r="L427" s="229"/>
      <c r="M427" s="229"/>
      <c r="N427" s="229"/>
      <c r="O427" s="230"/>
      <c r="P427" s="104"/>
      <c r="Q427" s="104"/>
      <c r="R427" s="104"/>
      <c r="S427" s="130" t="str">
        <f t="shared" si="85"/>
        <v/>
      </c>
      <c r="T427" s="104"/>
      <c r="U427" s="231"/>
      <c r="V427" s="232"/>
      <c r="W427" s="207" t="str">
        <f t="shared" si="86"/>
        <v/>
      </c>
      <c r="X427" s="295"/>
      <c r="Y427" s="233"/>
      <c r="Z427" s="207" t="str">
        <f t="shared" si="87"/>
        <v/>
      </c>
      <c r="AA427" s="107"/>
      <c r="AB427" s="207" t="str">
        <f t="shared" si="88"/>
        <v/>
      </c>
      <c r="AC427"/>
      <c r="AD427" s="71"/>
      <c r="AE427" s="107"/>
      <c r="AF427" s="207" t="str">
        <f t="shared" si="89"/>
        <v/>
      </c>
      <c r="AG427" s="227" t="str">
        <f t="shared" si="90"/>
        <v/>
      </c>
      <c r="AH427" s="107"/>
      <c r="AI427" s="207" t="str">
        <f t="shared" si="91"/>
        <v/>
      </c>
      <c r="AJ427" s="107"/>
      <c r="AK427" s="207" t="str">
        <f t="shared" si="92"/>
        <v/>
      </c>
      <c r="AL427" s="107"/>
      <c r="AM427" s="107"/>
      <c r="AN427" s="207" t="str">
        <f t="shared" si="93"/>
        <v/>
      </c>
      <c r="AO427" s="107"/>
      <c r="AP427" s="207" t="str">
        <f t="shared" si="94"/>
        <v/>
      </c>
      <c r="AQ427" s="107"/>
      <c r="AR427" s="107"/>
      <c r="AS427" s="207" t="str">
        <f t="shared" si="95"/>
        <v/>
      </c>
      <c r="AT427" s="108"/>
      <c r="AU427" s="108"/>
      <c r="AV427" s="108"/>
      <c r="AW427" s="108"/>
      <c r="AX427" s="108"/>
      <c r="AY427" s="108"/>
      <c r="AZ427" s="108"/>
      <c r="BA427" s="108"/>
      <c r="BB427" s="109"/>
      <c r="BC427" s="109"/>
      <c r="BD427" s="109"/>
      <c r="BE427" s="119"/>
      <c r="BF427" s="119"/>
      <c r="BG427" s="119"/>
      <c r="BH427" s="119"/>
    </row>
    <row r="428" spans="1:60" s="76" customFormat="1" collapsed="1" x14ac:dyDescent="0.2">
      <c r="A428" s="124"/>
      <c r="B428" s="207" t="str">
        <f t="shared" si="84"/>
        <v/>
      </c>
      <c r="C428" s="73"/>
      <c r="D428" s="228"/>
      <c r="E428" s="229"/>
      <c r="F428" s="229"/>
      <c r="G428" s="229"/>
      <c r="H428" s="229"/>
      <c r="I428" s="229"/>
      <c r="J428" s="229"/>
      <c r="K428" s="229"/>
      <c r="L428" s="229"/>
      <c r="M428" s="229"/>
      <c r="N428" s="229"/>
      <c r="O428" s="230"/>
      <c r="P428" s="104"/>
      <c r="Q428" s="104"/>
      <c r="R428" s="104"/>
      <c r="S428" s="130" t="str">
        <f t="shared" si="85"/>
        <v/>
      </c>
      <c r="T428" s="104"/>
      <c r="U428" s="231"/>
      <c r="V428" s="232"/>
      <c r="W428" s="207" t="str">
        <f t="shared" si="86"/>
        <v/>
      </c>
      <c r="X428" s="295"/>
      <c r="Y428" s="233"/>
      <c r="Z428" s="207" t="str">
        <f t="shared" si="87"/>
        <v/>
      </c>
      <c r="AA428" s="107"/>
      <c r="AB428" s="207" t="str">
        <f t="shared" si="88"/>
        <v/>
      </c>
      <c r="AC428"/>
      <c r="AD428" s="71"/>
      <c r="AE428" s="107"/>
      <c r="AF428" s="207" t="str">
        <f t="shared" si="89"/>
        <v/>
      </c>
      <c r="AG428" s="227" t="str">
        <f t="shared" si="90"/>
        <v/>
      </c>
      <c r="AH428" s="107"/>
      <c r="AI428" s="207" t="str">
        <f t="shared" si="91"/>
        <v/>
      </c>
      <c r="AJ428" s="107"/>
      <c r="AK428" s="207" t="str">
        <f t="shared" si="92"/>
        <v/>
      </c>
      <c r="AL428" s="107"/>
      <c r="AM428" s="107"/>
      <c r="AN428" s="207" t="str">
        <f t="shared" si="93"/>
        <v/>
      </c>
      <c r="AO428" s="107"/>
      <c r="AP428" s="207" t="str">
        <f t="shared" si="94"/>
        <v/>
      </c>
      <c r="AQ428" s="107"/>
      <c r="AR428" s="107"/>
      <c r="AS428" s="207" t="str">
        <f t="shared" si="95"/>
        <v/>
      </c>
      <c r="AT428" s="108"/>
      <c r="AU428" s="108"/>
      <c r="AV428" s="108"/>
      <c r="AW428" s="108"/>
      <c r="AX428" s="108"/>
      <c r="AY428" s="108"/>
      <c r="AZ428" s="108"/>
      <c r="BA428" s="108"/>
      <c r="BB428" s="109"/>
      <c r="BC428" s="109"/>
      <c r="BD428" s="109"/>
      <c r="BE428" s="119"/>
      <c r="BF428" s="119"/>
      <c r="BG428" s="119"/>
      <c r="BH428" s="119"/>
    </row>
    <row r="429" spans="1:60" s="76" customFormat="1" collapsed="1" x14ac:dyDescent="0.2">
      <c r="A429" s="124"/>
      <c r="B429" s="207" t="str">
        <f t="shared" si="84"/>
        <v/>
      </c>
      <c r="C429" s="73"/>
      <c r="D429" s="228"/>
      <c r="E429" s="229"/>
      <c r="F429" s="229"/>
      <c r="G429" s="229"/>
      <c r="H429" s="229"/>
      <c r="I429" s="229"/>
      <c r="J429" s="229"/>
      <c r="K429" s="229"/>
      <c r="L429" s="229"/>
      <c r="M429" s="229"/>
      <c r="N429" s="229"/>
      <c r="O429" s="230"/>
      <c r="P429" s="104"/>
      <c r="Q429" s="104"/>
      <c r="R429" s="104"/>
      <c r="S429" s="130" t="str">
        <f t="shared" si="85"/>
        <v/>
      </c>
      <c r="T429" s="104"/>
      <c r="U429" s="231"/>
      <c r="V429" s="232"/>
      <c r="W429" s="207" t="str">
        <f t="shared" si="86"/>
        <v/>
      </c>
      <c r="X429" s="295"/>
      <c r="Y429" s="233"/>
      <c r="Z429" s="207" t="str">
        <f t="shared" si="87"/>
        <v/>
      </c>
      <c r="AA429" s="107"/>
      <c r="AB429" s="207" t="str">
        <f t="shared" si="88"/>
        <v/>
      </c>
      <c r="AC429"/>
      <c r="AD429" s="71"/>
      <c r="AE429" s="107"/>
      <c r="AF429" s="207" t="str">
        <f t="shared" si="89"/>
        <v/>
      </c>
      <c r="AG429" s="227" t="str">
        <f t="shared" si="90"/>
        <v/>
      </c>
      <c r="AH429" s="107"/>
      <c r="AI429" s="207" t="str">
        <f t="shared" si="91"/>
        <v/>
      </c>
      <c r="AJ429" s="107"/>
      <c r="AK429" s="207" t="str">
        <f t="shared" si="92"/>
        <v/>
      </c>
      <c r="AL429" s="107"/>
      <c r="AM429" s="107"/>
      <c r="AN429" s="207" t="str">
        <f t="shared" si="93"/>
        <v/>
      </c>
      <c r="AO429" s="107"/>
      <c r="AP429" s="207" t="str">
        <f t="shared" si="94"/>
        <v/>
      </c>
      <c r="AQ429" s="107"/>
      <c r="AR429" s="107"/>
      <c r="AS429" s="207" t="str">
        <f t="shared" si="95"/>
        <v/>
      </c>
      <c r="AT429" s="108"/>
      <c r="AU429" s="108"/>
      <c r="AV429" s="108"/>
      <c r="AW429" s="108"/>
      <c r="AX429" s="108"/>
      <c r="AY429" s="108"/>
      <c r="AZ429" s="108"/>
      <c r="BA429" s="108"/>
      <c r="BB429" s="109"/>
      <c r="BC429" s="109"/>
      <c r="BD429" s="109"/>
      <c r="BE429" s="119"/>
      <c r="BF429" s="119"/>
      <c r="BG429" s="119"/>
      <c r="BH429" s="119"/>
    </row>
    <row r="430" spans="1:60" s="76" customFormat="1" collapsed="1" x14ac:dyDescent="0.2">
      <c r="A430" s="124"/>
      <c r="B430" s="207" t="str">
        <f t="shared" si="84"/>
        <v/>
      </c>
      <c r="C430" s="73"/>
      <c r="D430" s="228"/>
      <c r="E430" s="229"/>
      <c r="F430" s="229"/>
      <c r="G430" s="229"/>
      <c r="H430" s="229"/>
      <c r="I430" s="229"/>
      <c r="J430" s="229"/>
      <c r="K430" s="229"/>
      <c r="L430" s="229"/>
      <c r="M430" s="229"/>
      <c r="N430" s="229"/>
      <c r="O430" s="230"/>
      <c r="P430" s="104"/>
      <c r="Q430" s="104"/>
      <c r="R430" s="104"/>
      <c r="S430" s="130" t="str">
        <f t="shared" si="85"/>
        <v/>
      </c>
      <c r="T430" s="104"/>
      <c r="U430" s="231"/>
      <c r="V430" s="232"/>
      <c r="W430" s="207" t="str">
        <f t="shared" si="86"/>
        <v/>
      </c>
      <c r="X430" s="295"/>
      <c r="Y430" s="233"/>
      <c r="Z430" s="207" t="str">
        <f t="shared" si="87"/>
        <v/>
      </c>
      <c r="AA430" s="107"/>
      <c r="AB430" s="207" t="str">
        <f t="shared" si="88"/>
        <v/>
      </c>
      <c r="AC430"/>
      <c r="AD430" s="71"/>
      <c r="AE430" s="107"/>
      <c r="AF430" s="207" t="str">
        <f t="shared" si="89"/>
        <v/>
      </c>
      <c r="AG430" s="227" t="str">
        <f t="shared" si="90"/>
        <v/>
      </c>
      <c r="AH430" s="107"/>
      <c r="AI430" s="207" t="str">
        <f t="shared" si="91"/>
        <v/>
      </c>
      <c r="AJ430" s="107"/>
      <c r="AK430" s="207" t="str">
        <f t="shared" si="92"/>
        <v/>
      </c>
      <c r="AL430" s="107"/>
      <c r="AM430" s="107"/>
      <c r="AN430" s="207" t="str">
        <f t="shared" si="93"/>
        <v/>
      </c>
      <c r="AO430" s="107"/>
      <c r="AP430" s="207" t="str">
        <f t="shared" si="94"/>
        <v/>
      </c>
      <c r="AQ430" s="107"/>
      <c r="AR430" s="107"/>
      <c r="AS430" s="207" t="str">
        <f t="shared" si="95"/>
        <v/>
      </c>
      <c r="AT430" s="108"/>
      <c r="AU430" s="108"/>
      <c r="AV430" s="108"/>
      <c r="AW430" s="108"/>
      <c r="AX430" s="108"/>
      <c r="AY430" s="108"/>
      <c r="AZ430" s="108"/>
      <c r="BA430" s="108"/>
      <c r="BB430" s="109"/>
      <c r="BC430" s="109"/>
      <c r="BD430" s="109"/>
      <c r="BE430" s="119"/>
      <c r="BF430" s="119"/>
      <c r="BG430" s="119"/>
      <c r="BH430" s="119"/>
    </row>
    <row r="431" spans="1:60" s="76" customFormat="1" collapsed="1" x14ac:dyDescent="0.2">
      <c r="A431" s="124"/>
      <c r="B431" s="207" t="str">
        <f t="shared" si="84"/>
        <v/>
      </c>
      <c r="C431" s="73"/>
      <c r="D431" s="228"/>
      <c r="E431" s="229"/>
      <c r="F431" s="229"/>
      <c r="G431" s="229"/>
      <c r="H431" s="229"/>
      <c r="I431" s="229"/>
      <c r="J431" s="229"/>
      <c r="K431" s="229"/>
      <c r="L431" s="229"/>
      <c r="M431" s="229"/>
      <c r="N431" s="229"/>
      <c r="O431" s="230"/>
      <c r="P431" s="104"/>
      <c r="Q431" s="104"/>
      <c r="R431" s="104"/>
      <c r="S431" s="130" t="str">
        <f t="shared" si="85"/>
        <v/>
      </c>
      <c r="T431" s="104"/>
      <c r="U431" s="231"/>
      <c r="V431" s="232"/>
      <c r="W431" s="207" t="str">
        <f t="shared" si="86"/>
        <v/>
      </c>
      <c r="X431" s="295"/>
      <c r="Y431" s="233"/>
      <c r="Z431" s="207" t="str">
        <f t="shared" si="87"/>
        <v/>
      </c>
      <c r="AA431" s="107"/>
      <c r="AB431" s="207" t="str">
        <f t="shared" si="88"/>
        <v/>
      </c>
      <c r="AC431"/>
      <c r="AD431" s="71"/>
      <c r="AE431" s="107"/>
      <c r="AF431" s="207" t="str">
        <f t="shared" si="89"/>
        <v/>
      </c>
      <c r="AG431" s="227" t="str">
        <f t="shared" si="90"/>
        <v/>
      </c>
      <c r="AH431" s="107"/>
      <c r="AI431" s="207" t="str">
        <f t="shared" si="91"/>
        <v/>
      </c>
      <c r="AJ431" s="107"/>
      <c r="AK431" s="207" t="str">
        <f t="shared" si="92"/>
        <v/>
      </c>
      <c r="AL431" s="107"/>
      <c r="AM431" s="107"/>
      <c r="AN431" s="207" t="str">
        <f t="shared" si="93"/>
        <v/>
      </c>
      <c r="AO431" s="107"/>
      <c r="AP431" s="207" t="str">
        <f t="shared" si="94"/>
        <v/>
      </c>
      <c r="AQ431" s="107"/>
      <c r="AR431" s="107"/>
      <c r="AS431" s="207" t="str">
        <f t="shared" si="95"/>
        <v/>
      </c>
      <c r="AT431" s="108"/>
      <c r="AU431" s="108"/>
      <c r="AV431" s="108"/>
      <c r="AW431" s="108"/>
      <c r="AX431" s="108"/>
      <c r="AY431" s="108"/>
      <c r="AZ431" s="108"/>
      <c r="BA431" s="108"/>
      <c r="BB431" s="109"/>
      <c r="BC431" s="109"/>
      <c r="BD431" s="109"/>
      <c r="BE431" s="119"/>
      <c r="BF431" s="119"/>
      <c r="BG431" s="119"/>
      <c r="BH431" s="119"/>
    </row>
    <row r="432" spans="1:60" s="76" customFormat="1" collapsed="1" x14ac:dyDescent="0.2">
      <c r="A432" s="124"/>
      <c r="B432" s="207" t="str">
        <f t="shared" si="84"/>
        <v/>
      </c>
      <c r="C432" s="73"/>
      <c r="D432" s="228"/>
      <c r="E432" s="229"/>
      <c r="F432" s="229"/>
      <c r="G432" s="229"/>
      <c r="H432" s="229"/>
      <c r="I432" s="229"/>
      <c r="J432" s="229"/>
      <c r="K432" s="229"/>
      <c r="L432" s="229"/>
      <c r="M432" s="229"/>
      <c r="N432" s="229"/>
      <c r="O432" s="230"/>
      <c r="P432" s="104"/>
      <c r="Q432" s="104"/>
      <c r="R432" s="104"/>
      <c r="S432" s="130" t="str">
        <f t="shared" si="85"/>
        <v/>
      </c>
      <c r="T432" s="104"/>
      <c r="U432" s="231"/>
      <c r="V432" s="232"/>
      <c r="W432" s="207" t="str">
        <f t="shared" si="86"/>
        <v/>
      </c>
      <c r="X432" s="295"/>
      <c r="Y432" s="233"/>
      <c r="Z432" s="207" t="str">
        <f t="shared" si="87"/>
        <v/>
      </c>
      <c r="AA432" s="107"/>
      <c r="AB432" s="207" t="str">
        <f t="shared" si="88"/>
        <v/>
      </c>
      <c r="AC432"/>
      <c r="AD432" s="71"/>
      <c r="AE432" s="107"/>
      <c r="AF432" s="207" t="str">
        <f t="shared" si="89"/>
        <v/>
      </c>
      <c r="AG432" s="227" t="str">
        <f t="shared" si="90"/>
        <v/>
      </c>
      <c r="AH432" s="107"/>
      <c r="AI432" s="207" t="str">
        <f t="shared" si="91"/>
        <v/>
      </c>
      <c r="AJ432" s="107"/>
      <c r="AK432" s="207" t="str">
        <f t="shared" si="92"/>
        <v/>
      </c>
      <c r="AL432" s="107"/>
      <c r="AM432" s="107"/>
      <c r="AN432" s="207" t="str">
        <f t="shared" si="93"/>
        <v/>
      </c>
      <c r="AO432" s="107"/>
      <c r="AP432" s="207" t="str">
        <f t="shared" si="94"/>
        <v/>
      </c>
      <c r="AQ432" s="107"/>
      <c r="AR432" s="107"/>
      <c r="AS432" s="207" t="str">
        <f t="shared" si="95"/>
        <v/>
      </c>
      <c r="AT432" s="108"/>
      <c r="AU432" s="108"/>
      <c r="AV432" s="108"/>
      <c r="AW432" s="108"/>
      <c r="AX432" s="108"/>
      <c r="AY432" s="108"/>
      <c r="AZ432" s="108"/>
      <c r="BA432" s="108"/>
      <c r="BB432" s="109"/>
      <c r="BC432" s="109"/>
      <c r="BD432" s="109"/>
      <c r="BE432" s="119"/>
      <c r="BF432" s="119"/>
      <c r="BG432" s="119"/>
      <c r="BH432" s="119"/>
    </row>
    <row r="433" spans="1:60" s="76" customFormat="1" collapsed="1" x14ac:dyDescent="0.2">
      <c r="A433" s="124"/>
      <c r="B433" s="207" t="str">
        <f t="shared" si="84"/>
        <v/>
      </c>
      <c r="C433" s="73"/>
      <c r="D433" s="228"/>
      <c r="E433" s="229"/>
      <c r="F433" s="229"/>
      <c r="G433" s="229"/>
      <c r="H433" s="229"/>
      <c r="I433" s="229"/>
      <c r="J433" s="229"/>
      <c r="K433" s="229"/>
      <c r="L433" s="229"/>
      <c r="M433" s="229"/>
      <c r="N433" s="229"/>
      <c r="O433" s="230"/>
      <c r="P433" s="104"/>
      <c r="Q433" s="104"/>
      <c r="R433" s="104"/>
      <c r="S433" s="130" t="str">
        <f t="shared" si="85"/>
        <v/>
      </c>
      <c r="T433" s="104"/>
      <c r="U433" s="231"/>
      <c r="V433" s="232"/>
      <c r="W433" s="207" t="str">
        <f t="shared" si="86"/>
        <v/>
      </c>
      <c r="X433" s="295"/>
      <c r="Y433" s="233"/>
      <c r="Z433" s="207" t="str">
        <f t="shared" si="87"/>
        <v/>
      </c>
      <c r="AA433" s="107"/>
      <c r="AB433" s="207" t="str">
        <f t="shared" si="88"/>
        <v/>
      </c>
      <c r="AC433"/>
      <c r="AD433" s="71"/>
      <c r="AE433" s="107"/>
      <c r="AF433" s="207" t="str">
        <f t="shared" si="89"/>
        <v/>
      </c>
      <c r="AG433" s="227" t="str">
        <f t="shared" si="90"/>
        <v/>
      </c>
      <c r="AH433" s="107"/>
      <c r="AI433" s="207" t="str">
        <f t="shared" si="91"/>
        <v/>
      </c>
      <c r="AJ433" s="107"/>
      <c r="AK433" s="207" t="str">
        <f t="shared" si="92"/>
        <v/>
      </c>
      <c r="AL433" s="107"/>
      <c r="AM433" s="107"/>
      <c r="AN433" s="207" t="str">
        <f t="shared" si="93"/>
        <v/>
      </c>
      <c r="AO433" s="107"/>
      <c r="AP433" s="207" t="str">
        <f t="shared" si="94"/>
        <v/>
      </c>
      <c r="AQ433" s="107"/>
      <c r="AR433" s="107"/>
      <c r="AS433" s="207" t="str">
        <f t="shared" si="95"/>
        <v/>
      </c>
      <c r="AT433" s="108"/>
      <c r="AU433" s="108"/>
      <c r="AV433" s="108"/>
      <c r="AW433" s="108"/>
      <c r="AX433" s="108"/>
      <c r="AY433" s="108"/>
      <c r="AZ433" s="108"/>
      <c r="BA433" s="108"/>
      <c r="BB433" s="109"/>
      <c r="BC433" s="109"/>
      <c r="BD433" s="109"/>
      <c r="BE433" s="119"/>
      <c r="BF433" s="119"/>
      <c r="BG433" s="119"/>
      <c r="BH433" s="119"/>
    </row>
    <row r="434" spans="1:60" s="76" customFormat="1" collapsed="1" x14ac:dyDescent="0.2">
      <c r="A434" s="124"/>
      <c r="B434" s="207" t="str">
        <f t="shared" si="84"/>
        <v/>
      </c>
      <c r="C434" s="73"/>
      <c r="D434" s="228"/>
      <c r="E434" s="229"/>
      <c r="F434" s="229"/>
      <c r="G434" s="229"/>
      <c r="H434" s="229"/>
      <c r="I434" s="229"/>
      <c r="J434" s="229"/>
      <c r="K434" s="229"/>
      <c r="L434" s="229"/>
      <c r="M434" s="229"/>
      <c r="N434" s="229"/>
      <c r="O434" s="230"/>
      <c r="P434" s="104"/>
      <c r="Q434" s="104"/>
      <c r="R434" s="104"/>
      <c r="S434" s="130" t="str">
        <f t="shared" si="85"/>
        <v/>
      </c>
      <c r="T434" s="104"/>
      <c r="U434" s="231"/>
      <c r="V434" s="232"/>
      <c r="W434" s="207" t="str">
        <f t="shared" si="86"/>
        <v/>
      </c>
      <c r="X434" s="295"/>
      <c r="Y434" s="233"/>
      <c r="Z434" s="207" t="str">
        <f t="shared" si="87"/>
        <v/>
      </c>
      <c r="AA434" s="107"/>
      <c r="AB434" s="207" t="str">
        <f t="shared" si="88"/>
        <v/>
      </c>
      <c r="AC434"/>
      <c r="AD434" s="71"/>
      <c r="AE434" s="107"/>
      <c r="AF434" s="207" t="str">
        <f t="shared" si="89"/>
        <v/>
      </c>
      <c r="AG434" s="227" t="str">
        <f t="shared" si="90"/>
        <v/>
      </c>
      <c r="AH434" s="107"/>
      <c r="AI434" s="207" t="str">
        <f t="shared" si="91"/>
        <v/>
      </c>
      <c r="AJ434" s="107"/>
      <c r="AK434" s="207" t="str">
        <f t="shared" si="92"/>
        <v/>
      </c>
      <c r="AL434" s="107"/>
      <c r="AM434" s="107"/>
      <c r="AN434" s="207" t="str">
        <f t="shared" si="93"/>
        <v/>
      </c>
      <c r="AO434" s="107"/>
      <c r="AP434" s="207" t="str">
        <f t="shared" si="94"/>
        <v/>
      </c>
      <c r="AQ434" s="107"/>
      <c r="AR434" s="107"/>
      <c r="AS434" s="207" t="str">
        <f t="shared" si="95"/>
        <v/>
      </c>
      <c r="AT434" s="108"/>
      <c r="AU434" s="108"/>
      <c r="AV434" s="108"/>
      <c r="AW434" s="108"/>
      <c r="AX434" s="108"/>
      <c r="AY434" s="108"/>
      <c r="AZ434" s="108"/>
      <c r="BA434" s="108"/>
      <c r="BB434" s="109"/>
      <c r="BC434" s="109"/>
      <c r="BD434" s="109"/>
      <c r="BE434" s="119"/>
      <c r="BF434" s="119"/>
      <c r="BG434" s="119"/>
      <c r="BH434" s="119"/>
    </row>
    <row r="435" spans="1:60" s="76" customFormat="1" collapsed="1" x14ac:dyDescent="0.2">
      <c r="A435" s="124"/>
      <c r="B435" s="207" t="str">
        <f t="shared" si="84"/>
        <v/>
      </c>
      <c r="C435" s="73"/>
      <c r="D435" s="228"/>
      <c r="E435" s="229"/>
      <c r="F435" s="229"/>
      <c r="G435" s="229"/>
      <c r="H435" s="229"/>
      <c r="I435" s="229"/>
      <c r="J435" s="229"/>
      <c r="K435" s="229"/>
      <c r="L435" s="229"/>
      <c r="M435" s="229"/>
      <c r="N435" s="229"/>
      <c r="O435" s="230"/>
      <c r="P435" s="104"/>
      <c r="Q435" s="104"/>
      <c r="R435" s="104"/>
      <c r="S435" s="130" t="str">
        <f t="shared" si="85"/>
        <v/>
      </c>
      <c r="T435" s="104"/>
      <c r="U435" s="231"/>
      <c r="V435" s="232"/>
      <c r="W435" s="207" t="str">
        <f t="shared" si="86"/>
        <v/>
      </c>
      <c r="X435" s="295"/>
      <c r="Y435" s="233"/>
      <c r="Z435" s="207" t="str">
        <f t="shared" si="87"/>
        <v/>
      </c>
      <c r="AA435" s="107"/>
      <c r="AB435" s="207" t="str">
        <f t="shared" si="88"/>
        <v/>
      </c>
      <c r="AC435"/>
      <c r="AD435" s="71"/>
      <c r="AE435" s="107"/>
      <c r="AF435" s="207" t="str">
        <f t="shared" si="89"/>
        <v/>
      </c>
      <c r="AG435" s="227" t="str">
        <f t="shared" si="90"/>
        <v/>
      </c>
      <c r="AH435" s="107"/>
      <c r="AI435" s="207" t="str">
        <f t="shared" si="91"/>
        <v/>
      </c>
      <c r="AJ435" s="107"/>
      <c r="AK435" s="207" t="str">
        <f t="shared" si="92"/>
        <v/>
      </c>
      <c r="AL435" s="107"/>
      <c r="AM435" s="107"/>
      <c r="AN435" s="207" t="str">
        <f t="shared" si="93"/>
        <v/>
      </c>
      <c r="AO435" s="107"/>
      <c r="AP435" s="207" t="str">
        <f t="shared" si="94"/>
        <v/>
      </c>
      <c r="AQ435" s="107"/>
      <c r="AR435" s="107"/>
      <c r="AS435" s="207" t="str">
        <f t="shared" si="95"/>
        <v/>
      </c>
      <c r="AT435" s="108"/>
      <c r="AU435" s="108"/>
      <c r="AV435" s="108"/>
      <c r="AW435" s="108"/>
      <c r="AX435" s="108"/>
      <c r="AY435" s="108"/>
      <c r="AZ435" s="108"/>
      <c r="BA435" s="108"/>
      <c r="BB435" s="109"/>
      <c r="BC435" s="109"/>
      <c r="BD435" s="109"/>
      <c r="BE435" s="119"/>
      <c r="BF435" s="119"/>
      <c r="BG435" s="119"/>
      <c r="BH435" s="119"/>
    </row>
    <row r="436" spans="1:60" s="76" customFormat="1" collapsed="1" x14ac:dyDescent="0.2">
      <c r="A436" s="124"/>
      <c r="B436" s="207" t="str">
        <f t="shared" si="84"/>
        <v/>
      </c>
      <c r="C436" s="73"/>
      <c r="D436" s="228"/>
      <c r="E436" s="229"/>
      <c r="F436" s="229"/>
      <c r="G436" s="229"/>
      <c r="H436" s="229"/>
      <c r="I436" s="229"/>
      <c r="J436" s="229"/>
      <c r="K436" s="229"/>
      <c r="L436" s="229"/>
      <c r="M436" s="229"/>
      <c r="N436" s="229"/>
      <c r="O436" s="230"/>
      <c r="P436" s="104"/>
      <c r="Q436" s="104"/>
      <c r="R436" s="104"/>
      <c r="S436" s="130" t="str">
        <f t="shared" si="85"/>
        <v/>
      </c>
      <c r="T436" s="104"/>
      <c r="U436" s="231"/>
      <c r="V436" s="232"/>
      <c r="W436" s="207" t="str">
        <f t="shared" si="86"/>
        <v/>
      </c>
      <c r="X436" s="295"/>
      <c r="Y436" s="233"/>
      <c r="Z436" s="207" t="str">
        <f t="shared" si="87"/>
        <v/>
      </c>
      <c r="AA436" s="107"/>
      <c r="AB436" s="207" t="str">
        <f t="shared" si="88"/>
        <v/>
      </c>
      <c r="AC436"/>
      <c r="AD436" s="71"/>
      <c r="AE436" s="107"/>
      <c r="AF436" s="207" t="str">
        <f t="shared" si="89"/>
        <v/>
      </c>
      <c r="AG436" s="227" t="str">
        <f t="shared" si="90"/>
        <v/>
      </c>
      <c r="AH436" s="107"/>
      <c r="AI436" s="207" t="str">
        <f t="shared" si="91"/>
        <v/>
      </c>
      <c r="AJ436" s="107"/>
      <c r="AK436" s="207" t="str">
        <f t="shared" si="92"/>
        <v/>
      </c>
      <c r="AL436" s="107"/>
      <c r="AM436" s="107"/>
      <c r="AN436" s="207" t="str">
        <f t="shared" si="93"/>
        <v/>
      </c>
      <c r="AO436" s="107"/>
      <c r="AP436" s="207" t="str">
        <f t="shared" si="94"/>
        <v/>
      </c>
      <c r="AQ436" s="107"/>
      <c r="AR436" s="107"/>
      <c r="AS436" s="207" t="str">
        <f t="shared" si="95"/>
        <v/>
      </c>
      <c r="AT436" s="108"/>
      <c r="AU436" s="108"/>
      <c r="AV436" s="108"/>
      <c r="AW436" s="108"/>
      <c r="AX436" s="108"/>
      <c r="AY436" s="108"/>
      <c r="AZ436" s="108"/>
      <c r="BA436" s="108"/>
      <c r="BB436" s="109"/>
      <c r="BC436" s="109"/>
      <c r="BD436" s="109"/>
      <c r="BE436" s="119"/>
      <c r="BF436" s="119"/>
      <c r="BG436" s="119"/>
      <c r="BH436" s="119"/>
    </row>
    <row r="437" spans="1:60" s="76" customFormat="1" collapsed="1" x14ac:dyDescent="0.2">
      <c r="A437" s="124"/>
      <c r="B437" s="207" t="str">
        <f t="shared" si="84"/>
        <v/>
      </c>
      <c r="C437" s="73"/>
      <c r="D437" s="228"/>
      <c r="E437" s="229"/>
      <c r="F437" s="229"/>
      <c r="G437" s="229"/>
      <c r="H437" s="229"/>
      <c r="I437" s="229"/>
      <c r="J437" s="229"/>
      <c r="K437" s="229"/>
      <c r="L437" s="229"/>
      <c r="M437" s="229"/>
      <c r="N437" s="229"/>
      <c r="O437" s="230"/>
      <c r="P437" s="104"/>
      <c r="Q437" s="104"/>
      <c r="R437" s="104"/>
      <c r="S437" s="130" t="str">
        <f t="shared" si="85"/>
        <v/>
      </c>
      <c r="T437" s="104"/>
      <c r="U437" s="231"/>
      <c r="V437" s="232"/>
      <c r="W437" s="207" t="str">
        <f t="shared" si="86"/>
        <v/>
      </c>
      <c r="X437" s="295"/>
      <c r="Y437" s="233"/>
      <c r="Z437" s="207" t="str">
        <f t="shared" si="87"/>
        <v/>
      </c>
      <c r="AA437" s="107"/>
      <c r="AB437" s="207" t="str">
        <f t="shared" si="88"/>
        <v/>
      </c>
      <c r="AC437"/>
      <c r="AD437" s="71"/>
      <c r="AE437" s="107"/>
      <c r="AF437" s="207" t="str">
        <f t="shared" si="89"/>
        <v/>
      </c>
      <c r="AG437" s="227" t="str">
        <f t="shared" si="90"/>
        <v/>
      </c>
      <c r="AH437" s="107"/>
      <c r="AI437" s="207" t="str">
        <f t="shared" si="91"/>
        <v/>
      </c>
      <c r="AJ437" s="107"/>
      <c r="AK437" s="207" t="str">
        <f t="shared" si="92"/>
        <v/>
      </c>
      <c r="AL437" s="107"/>
      <c r="AM437" s="107"/>
      <c r="AN437" s="207" t="str">
        <f t="shared" si="93"/>
        <v/>
      </c>
      <c r="AO437" s="107"/>
      <c r="AP437" s="207" t="str">
        <f t="shared" si="94"/>
        <v/>
      </c>
      <c r="AQ437" s="107"/>
      <c r="AR437" s="107"/>
      <c r="AS437" s="207" t="str">
        <f t="shared" si="95"/>
        <v/>
      </c>
      <c r="AT437" s="108"/>
      <c r="AU437" s="108"/>
      <c r="AV437" s="108"/>
      <c r="AW437" s="108"/>
      <c r="AX437" s="108"/>
      <c r="AY437" s="108"/>
      <c r="AZ437" s="108"/>
      <c r="BA437" s="108"/>
      <c r="BB437" s="109"/>
      <c r="BC437" s="109"/>
      <c r="BD437" s="109"/>
      <c r="BE437" s="119"/>
      <c r="BF437" s="119"/>
      <c r="BG437" s="119"/>
      <c r="BH437" s="119"/>
    </row>
    <row r="438" spans="1:60" s="76" customFormat="1" collapsed="1" x14ac:dyDescent="0.2">
      <c r="A438" s="124"/>
      <c r="B438" s="207" t="str">
        <f t="shared" si="84"/>
        <v/>
      </c>
      <c r="C438" s="73"/>
      <c r="D438" s="228"/>
      <c r="E438" s="229"/>
      <c r="F438" s="229"/>
      <c r="G438" s="229"/>
      <c r="H438" s="229"/>
      <c r="I438" s="229"/>
      <c r="J438" s="229"/>
      <c r="K438" s="229"/>
      <c r="L438" s="229"/>
      <c r="M438" s="229"/>
      <c r="N438" s="229"/>
      <c r="O438" s="230"/>
      <c r="P438" s="104"/>
      <c r="Q438" s="104"/>
      <c r="R438" s="104"/>
      <c r="S438" s="130" t="str">
        <f t="shared" si="85"/>
        <v/>
      </c>
      <c r="T438" s="104"/>
      <c r="U438" s="231"/>
      <c r="V438" s="232"/>
      <c r="W438" s="207" t="str">
        <f t="shared" si="86"/>
        <v/>
      </c>
      <c r="X438" s="295"/>
      <c r="Y438" s="233"/>
      <c r="Z438" s="207" t="str">
        <f t="shared" si="87"/>
        <v/>
      </c>
      <c r="AA438" s="107"/>
      <c r="AB438" s="207" t="str">
        <f t="shared" si="88"/>
        <v/>
      </c>
      <c r="AC438"/>
      <c r="AD438" s="71"/>
      <c r="AE438" s="107"/>
      <c r="AF438" s="207" t="str">
        <f t="shared" si="89"/>
        <v/>
      </c>
      <c r="AG438" s="227" t="str">
        <f t="shared" si="90"/>
        <v/>
      </c>
      <c r="AH438" s="107"/>
      <c r="AI438" s="207" t="str">
        <f t="shared" si="91"/>
        <v/>
      </c>
      <c r="AJ438" s="107"/>
      <c r="AK438" s="207" t="str">
        <f t="shared" si="92"/>
        <v/>
      </c>
      <c r="AL438" s="107"/>
      <c r="AM438" s="107"/>
      <c r="AN438" s="207" t="str">
        <f t="shared" si="93"/>
        <v/>
      </c>
      <c r="AO438" s="107"/>
      <c r="AP438" s="207" t="str">
        <f t="shared" si="94"/>
        <v/>
      </c>
      <c r="AQ438" s="107"/>
      <c r="AR438" s="107"/>
      <c r="AS438" s="207" t="str">
        <f t="shared" si="95"/>
        <v/>
      </c>
      <c r="AT438" s="108"/>
      <c r="AU438" s="108"/>
      <c r="AV438" s="108"/>
      <c r="AW438" s="108"/>
      <c r="AX438" s="108"/>
      <c r="AY438" s="108"/>
      <c r="AZ438" s="108"/>
      <c r="BA438" s="108"/>
      <c r="BB438" s="109"/>
      <c r="BC438" s="109"/>
      <c r="BD438" s="109"/>
      <c r="BE438" s="119"/>
      <c r="BF438" s="119"/>
      <c r="BG438" s="119"/>
      <c r="BH438" s="119"/>
    </row>
    <row r="439" spans="1:60" s="76" customFormat="1" collapsed="1" x14ac:dyDescent="0.2">
      <c r="A439" s="124"/>
      <c r="B439" s="207" t="str">
        <f t="shared" si="84"/>
        <v/>
      </c>
      <c r="C439" s="73"/>
      <c r="D439" s="228"/>
      <c r="E439" s="229"/>
      <c r="F439" s="229"/>
      <c r="G439" s="229"/>
      <c r="H439" s="229"/>
      <c r="I439" s="229"/>
      <c r="J439" s="229"/>
      <c r="K439" s="229"/>
      <c r="L439" s="229"/>
      <c r="M439" s="229"/>
      <c r="N439" s="229"/>
      <c r="O439" s="230"/>
      <c r="P439" s="104"/>
      <c r="Q439" s="104"/>
      <c r="R439" s="104"/>
      <c r="S439" s="130" t="str">
        <f t="shared" si="85"/>
        <v/>
      </c>
      <c r="T439" s="104"/>
      <c r="U439" s="231"/>
      <c r="V439" s="232"/>
      <c r="W439" s="207" t="str">
        <f t="shared" si="86"/>
        <v/>
      </c>
      <c r="X439" s="295"/>
      <c r="Y439" s="233"/>
      <c r="Z439" s="207" t="str">
        <f t="shared" si="87"/>
        <v/>
      </c>
      <c r="AA439" s="107"/>
      <c r="AB439" s="207" t="str">
        <f t="shared" si="88"/>
        <v/>
      </c>
      <c r="AC439"/>
      <c r="AD439" s="71"/>
      <c r="AE439" s="107"/>
      <c r="AF439" s="207" t="str">
        <f t="shared" si="89"/>
        <v/>
      </c>
      <c r="AG439" s="227" t="str">
        <f t="shared" si="90"/>
        <v/>
      </c>
      <c r="AH439" s="107"/>
      <c r="AI439" s="207" t="str">
        <f t="shared" si="91"/>
        <v/>
      </c>
      <c r="AJ439" s="107"/>
      <c r="AK439" s="207" t="str">
        <f t="shared" si="92"/>
        <v/>
      </c>
      <c r="AL439" s="107"/>
      <c r="AM439" s="107"/>
      <c r="AN439" s="207" t="str">
        <f t="shared" si="93"/>
        <v/>
      </c>
      <c r="AO439" s="107"/>
      <c r="AP439" s="207" t="str">
        <f t="shared" si="94"/>
        <v/>
      </c>
      <c r="AQ439" s="107"/>
      <c r="AR439" s="107"/>
      <c r="AS439" s="207" t="str">
        <f t="shared" si="95"/>
        <v/>
      </c>
      <c r="AT439" s="108"/>
      <c r="AU439" s="108"/>
      <c r="AV439" s="108"/>
      <c r="AW439" s="108"/>
      <c r="AX439" s="108"/>
      <c r="AY439" s="108"/>
      <c r="AZ439" s="108"/>
      <c r="BA439" s="108"/>
      <c r="BB439" s="109"/>
      <c r="BC439" s="109"/>
      <c r="BD439" s="109"/>
      <c r="BE439" s="119"/>
      <c r="BF439" s="119"/>
      <c r="BG439" s="119"/>
      <c r="BH439" s="119"/>
    </row>
    <row r="440" spans="1:60" s="76" customFormat="1" collapsed="1" x14ac:dyDescent="0.2">
      <c r="A440" s="124"/>
      <c r="B440" s="207" t="str">
        <f t="shared" si="84"/>
        <v/>
      </c>
      <c r="C440" s="73"/>
      <c r="D440" s="228"/>
      <c r="E440" s="229"/>
      <c r="F440" s="229"/>
      <c r="G440" s="229"/>
      <c r="H440" s="229"/>
      <c r="I440" s="229"/>
      <c r="J440" s="229"/>
      <c r="K440" s="229"/>
      <c r="L440" s="229"/>
      <c r="M440" s="229"/>
      <c r="N440" s="229"/>
      <c r="O440" s="230"/>
      <c r="P440" s="104"/>
      <c r="Q440" s="104"/>
      <c r="R440" s="104"/>
      <c r="S440" s="130" t="str">
        <f t="shared" si="85"/>
        <v/>
      </c>
      <c r="T440" s="104"/>
      <c r="U440" s="231"/>
      <c r="V440" s="232"/>
      <c r="W440" s="207" t="str">
        <f t="shared" si="86"/>
        <v/>
      </c>
      <c r="X440" s="295"/>
      <c r="Y440" s="233"/>
      <c r="Z440" s="207" t="str">
        <f t="shared" si="87"/>
        <v/>
      </c>
      <c r="AA440" s="107"/>
      <c r="AB440" s="207" t="str">
        <f t="shared" si="88"/>
        <v/>
      </c>
      <c r="AC440"/>
      <c r="AD440" s="71"/>
      <c r="AE440" s="107"/>
      <c r="AF440" s="207" t="str">
        <f t="shared" si="89"/>
        <v/>
      </c>
      <c r="AG440" s="227" t="str">
        <f t="shared" si="90"/>
        <v/>
      </c>
      <c r="AH440" s="107"/>
      <c r="AI440" s="207" t="str">
        <f t="shared" si="91"/>
        <v/>
      </c>
      <c r="AJ440" s="107"/>
      <c r="AK440" s="207" t="str">
        <f t="shared" si="92"/>
        <v/>
      </c>
      <c r="AL440" s="107"/>
      <c r="AM440" s="107"/>
      <c r="AN440" s="207" t="str">
        <f t="shared" si="93"/>
        <v/>
      </c>
      <c r="AO440" s="107"/>
      <c r="AP440" s="207" t="str">
        <f t="shared" si="94"/>
        <v/>
      </c>
      <c r="AQ440" s="107"/>
      <c r="AR440" s="107"/>
      <c r="AS440" s="207" t="str">
        <f t="shared" si="95"/>
        <v/>
      </c>
      <c r="AT440" s="108"/>
      <c r="AU440" s="108"/>
      <c r="AV440" s="108"/>
      <c r="AW440" s="108"/>
      <c r="AX440" s="108"/>
      <c r="AY440" s="108"/>
      <c r="AZ440" s="108"/>
      <c r="BA440" s="108"/>
      <c r="BB440" s="109"/>
      <c r="BC440" s="109"/>
      <c r="BD440" s="109"/>
      <c r="BE440" s="119"/>
      <c r="BF440" s="119"/>
      <c r="BG440" s="119"/>
      <c r="BH440" s="119"/>
    </row>
    <row r="441" spans="1:60" s="76" customFormat="1" collapsed="1" x14ac:dyDescent="0.2">
      <c r="A441" s="124"/>
      <c r="B441" s="207" t="str">
        <f t="shared" si="84"/>
        <v/>
      </c>
      <c r="C441" s="73"/>
      <c r="D441" s="228"/>
      <c r="E441" s="229"/>
      <c r="F441" s="229"/>
      <c r="G441" s="229"/>
      <c r="H441" s="229"/>
      <c r="I441" s="229"/>
      <c r="J441" s="229"/>
      <c r="K441" s="229"/>
      <c r="L441" s="229"/>
      <c r="M441" s="229"/>
      <c r="N441" s="229"/>
      <c r="O441" s="230"/>
      <c r="P441" s="104"/>
      <c r="Q441" s="104"/>
      <c r="R441" s="104"/>
      <c r="S441" s="130" t="str">
        <f t="shared" si="85"/>
        <v/>
      </c>
      <c r="T441" s="104"/>
      <c r="U441" s="231"/>
      <c r="V441" s="232"/>
      <c r="W441" s="207" t="str">
        <f t="shared" si="86"/>
        <v/>
      </c>
      <c r="X441" s="295"/>
      <c r="Y441" s="233"/>
      <c r="Z441" s="207" t="str">
        <f t="shared" si="87"/>
        <v/>
      </c>
      <c r="AA441" s="107"/>
      <c r="AB441" s="207" t="str">
        <f t="shared" si="88"/>
        <v/>
      </c>
      <c r="AC441"/>
      <c r="AD441" s="71"/>
      <c r="AE441" s="107"/>
      <c r="AF441" s="207" t="str">
        <f t="shared" si="89"/>
        <v/>
      </c>
      <c r="AG441" s="227" t="str">
        <f t="shared" si="90"/>
        <v/>
      </c>
      <c r="AH441" s="107"/>
      <c r="AI441" s="207" t="str">
        <f t="shared" si="91"/>
        <v/>
      </c>
      <c r="AJ441" s="107"/>
      <c r="AK441" s="207" t="str">
        <f t="shared" si="92"/>
        <v/>
      </c>
      <c r="AL441" s="107"/>
      <c r="AM441" s="107"/>
      <c r="AN441" s="207" t="str">
        <f t="shared" si="93"/>
        <v/>
      </c>
      <c r="AO441" s="107"/>
      <c r="AP441" s="207" t="str">
        <f t="shared" si="94"/>
        <v/>
      </c>
      <c r="AQ441" s="107"/>
      <c r="AR441" s="107"/>
      <c r="AS441" s="207" t="str">
        <f t="shared" si="95"/>
        <v/>
      </c>
      <c r="AT441" s="108"/>
      <c r="AU441" s="108"/>
      <c r="AV441" s="108"/>
      <c r="AW441" s="108"/>
      <c r="AX441" s="108"/>
      <c r="AY441" s="108"/>
      <c r="AZ441" s="108"/>
      <c r="BA441" s="108"/>
      <c r="BB441" s="109"/>
      <c r="BC441" s="109"/>
      <c r="BD441" s="109"/>
      <c r="BE441" s="119"/>
      <c r="BF441" s="119"/>
      <c r="BG441" s="119"/>
      <c r="BH441" s="119"/>
    </row>
    <row r="442" spans="1:60" s="76" customFormat="1" collapsed="1" x14ac:dyDescent="0.2">
      <c r="A442" s="124"/>
      <c r="B442" s="207" t="str">
        <f t="shared" si="84"/>
        <v/>
      </c>
      <c r="C442" s="73"/>
      <c r="D442" s="228"/>
      <c r="E442" s="229"/>
      <c r="F442" s="229"/>
      <c r="G442" s="229"/>
      <c r="H442" s="229"/>
      <c r="I442" s="229"/>
      <c r="J442" s="229"/>
      <c r="K442" s="229"/>
      <c r="L442" s="229"/>
      <c r="M442" s="229"/>
      <c r="N442" s="229"/>
      <c r="O442" s="230"/>
      <c r="P442" s="104"/>
      <c r="Q442" s="104"/>
      <c r="R442" s="104"/>
      <c r="S442" s="130" t="str">
        <f t="shared" si="85"/>
        <v/>
      </c>
      <c r="T442" s="104"/>
      <c r="U442" s="231"/>
      <c r="V442" s="232"/>
      <c r="W442" s="207" t="str">
        <f t="shared" si="86"/>
        <v/>
      </c>
      <c r="X442" s="295"/>
      <c r="Y442" s="233"/>
      <c r="Z442" s="207" t="str">
        <f t="shared" si="87"/>
        <v/>
      </c>
      <c r="AA442" s="107"/>
      <c r="AB442" s="207" t="str">
        <f t="shared" si="88"/>
        <v/>
      </c>
      <c r="AC442"/>
      <c r="AD442" s="71"/>
      <c r="AE442" s="107"/>
      <c r="AF442" s="207" t="str">
        <f t="shared" si="89"/>
        <v/>
      </c>
      <c r="AG442" s="227" t="str">
        <f t="shared" si="90"/>
        <v/>
      </c>
      <c r="AH442" s="107"/>
      <c r="AI442" s="207" t="str">
        <f t="shared" si="91"/>
        <v/>
      </c>
      <c r="AJ442" s="107"/>
      <c r="AK442" s="207" t="str">
        <f t="shared" si="92"/>
        <v/>
      </c>
      <c r="AL442" s="107"/>
      <c r="AM442" s="107"/>
      <c r="AN442" s="207" t="str">
        <f t="shared" si="93"/>
        <v/>
      </c>
      <c r="AO442" s="107"/>
      <c r="AP442" s="207" t="str">
        <f t="shared" si="94"/>
        <v/>
      </c>
      <c r="AQ442" s="107"/>
      <c r="AR442" s="107"/>
      <c r="AS442" s="207" t="str">
        <f t="shared" si="95"/>
        <v/>
      </c>
      <c r="AT442" s="108"/>
      <c r="AU442" s="108"/>
      <c r="AV442" s="108"/>
      <c r="AW442" s="108"/>
      <c r="AX442" s="108"/>
      <c r="AY442" s="108"/>
      <c r="AZ442" s="108"/>
      <c r="BA442" s="108"/>
      <c r="BB442" s="109"/>
      <c r="BC442" s="109"/>
      <c r="BD442" s="109"/>
      <c r="BE442" s="119"/>
      <c r="BF442" s="119"/>
      <c r="BG442" s="119"/>
      <c r="BH442" s="119"/>
    </row>
    <row r="443" spans="1:60" s="76" customFormat="1" collapsed="1" x14ac:dyDescent="0.2">
      <c r="A443" s="124"/>
      <c r="B443" s="207" t="str">
        <f t="shared" si="84"/>
        <v/>
      </c>
      <c r="C443" s="73"/>
      <c r="D443" s="228"/>
      <c r="E443" s="229"/>
      <c r="F443" s="229"/>
      <c r="G443" s="229"/>
      <c r="H443" s="229"/>
      <c r="I443" s="229"/>
      <c r="J443" s="229"/>
      <c r="K443" s="229"/>
      <c r="L443" s="229"/>
      <c r="M443" s="229"/>
      <c r="N443" s="229"/>
      <c r="O443" s="230"/>
      <c r="P443" s="104"/>
      <c r="Q443" s="104"/>
      <c r="R443" s="104"/>
      <c r="S443" s="130" t="str">
        <f t="shared" si="85"/>
        <v/>
      </c>
      <c r="T443" s="104"/>
      <c r="U443" s="231"/>
      <c r="V443" s="232"/>
      <c r="W443" s="207" t="str">
        <f t="shared" si="86"/>
        <v/>
      </c>
      <c r="X443" s="295"/>
      <c r="Y443" s="233"/>
      <c r="Z443" s="207" t="str">
        <f t="shared" si="87"/>
        <v/>
      </c>
      <c r="AA443" s="107"/>
      <c r="AB443" s="207" t="str">
        <f t="shared" si="88"/>
        <v/>
      </c>
      <c r="AC443"/>
      <c r="AD443" s="71"/>
      <c r="AE443" s="107"/>
      <c r="AF443" s="207" t="str">
        <f t="shared" si="89"/>
        <v/>
      </c>
      <c r="AG443" s="227" t="str">
        <f t="shared" si="90"/>
        <v/>
      </c>
      <c r="AH443" s="107"/>
      <c r="AI443" s="207" t="str">
        <f t="shared" si="91"/>
        <v/>
      </c>
      <c r="AJ443" s="107"/>
      <c r="AK443" s="207" t="str">
        <f t="shared" si="92"/>
        <v/>
      </c>
      <c r="AL443" s="107"/>
      <c r="AM443" s="107"/>
      <c r="AN443" s="207" t="str">
        <f t="shared" si="93"/>
        <v/>
      </c>
      <c r="AO443" s="107"/>
      <c r="AP443" s="207" t="str">
        <f t="shared" si="94"/>
        <v/>
      </c>
      <c r="AQ443" s="107"/>
      <c r="AR443" s="107"/>
      <c r="AS443" s="207" t="str">
        <f t="shared" si="95"/>
        <v/>
      </c>
      <c r="AT443" s="108"/>
      <c r="AU443" s="108"/>
      <c r="AV443" s="108"/>
      <c r="AW443" s="108"/>
      <c r="AX443" s="108"/>
      <c r="AY443" s="108"/>
      <c r="AZ443" s="108"/>
      <c r="BA443" s="108"/>
      <c r="BB443" s="109"/>
      <c r="BC443" s="109"/>
      <c r="BD443" s="109"/>
      <c r="BE443" s="119"/>
      <c r="BF443" s="119"/>
      <c r="BG443" s="119"/>
      <c r="BH443" s="119"/>
    </row>
    <row r="444" spans="1:60" s="76" customFormat="1" collapsed="1" x14ac:dyDescent="0.2">
      <c r="A444" s="124"/>
      <c r="B444" s="207" t="str">
        <f t="shared" si="84"/>
        <v/>
      </c>
      <c r="C444" s="73"/>
      <c r="D444" s="228"/>
      <c r="E444" s="229"/>
      <c r="F444" s="229"/>
      <c r="G444" s="229"/>
      <c r="H444" s="229"/>
      <c r="I444" s="229"/>
      <c r="J444" s="229"/>
      <c r="K444" s="229"/>
      <c r="L444" s="229"/>
      <c r="M444" s="229"/>
      <c r="N444" s="229"/>
      <c r="O444" s="230"/>
      <c r="P444" s="104"/>
      <c r="Q444" s="104"/>
      <c r="R444" s="104"/>
      <c r="S444" s="130" t="str">
        <f t="shared" si="85"/>
        <v/>
      </c>
      <c r="T444" s="104"/>
      <c r="U444" s="231"/>
      <c r="V444" s="232"/>
      <c r="W444" s="207" t="str">
        <f t="shared" si="86"/>
        <v/>
      </c>
      <c r="X444" s="295"/>
      <c r="Y444" s="233"/>
      <c r="Z444" s="207" t="str">
        <f t="shared" si="87"/>
        <v/>
      </c>
      <c r="AA444" s="107"/>
      <c r="AB444" s="207" t="str">
        <f t="shared" si="88"/>
        <v/>
      </c>
      <c r="AC444"/>
      <c r="AD444" s="71"/>
      <c r="AE444" s="107"/>
      <c r="AF444" s="207" t="str">
        <f t="shared" si="89"/>
        <v/>
      </c>
      <c r="AG444" s="227" t="str">
        <f t="shared" si="90"/>
        <v/>
      </c>
      <c r="AH444" s="107"/>
      <c r="AI444" s="207" t="str">
        <f t="shared" si="91"/>
        <v/>
      </c>
      <c r="AJ444" s="107"/>
      <c r="AK444" s="207" t="str">
        <f t="shared" si="92"/>
        <v/>
      </c>
      <c r="AL444" s="107"/>
      <c r="AM444" s="107"/>
      <c r="AN444" s="207" t="str">
        <f t="shared" si="93"/>
        <v/>
      </c>
      <c r="AO444" s="107"/>
      <c r="AP444" s="207" t="str">
        <f t="shared" si="94"/>
        <v/>
      </c>
      <c r="AQ444" s="107"/>
      <c r="AR444" s="107"/>
      <c r="AS444" s="207" t="str">
        <f t="shared" si="95"/>
        <v/>
      </c>
      <c r="AT444" s="108"/>
      <c r="AU444" s="108"/>
      <c r="AV444" s="108"/>
      <c r="AW444" s="108"/>
      <c r="AX444" s="108"/>
      <c r="AY444" s="108"/>
      <c r="AZ444" s="108"/>
      <c r="BA444" s="108"/>
      <c r="BB444" s="109"/>
      <c r="BC444" s="109"/>
      <c r="BD444" s="109"/>
      <c r="BE444" s="119"/>
      <c r="BF444" s="119"/>
      <c r="BG444" s="119"/>
      <c r="BH444" s="119"/>
    </row>
    <row r="445" spans="1:60" s="76" customFormat="1" collapsed="1" x14ac:dyDescent="0.2">
      <c r="A445" s="124"/>
      <c r="B445" s="207" t="str">
        <f t="shared" si="84"/>
        <v/>
      </c>
      <c r="C445" s="73"/>
      <c r="D445" s="228"/>
      <c r="E445" s="229"/>
      <c r="F445" s="229"/>
      <c r="G445" s="229"/>
      <c r="H445" s="229"/>
      <c r="I445" s="229"/>
      <c r="J445" s="229"/>
      <c r="K445" s="229"/>
      <c r="L445" s="229"/>
      <c r="M445" s="229"/>
      <c r="N445" s="229"/>
      <c r="O445" s="230"/>
      <c r="P445" s="104"/>
      <c r="Q445" s="104"/>
      <c r="R445" s="104"/>
      <c r="S445" s="130" t="str">
        <f t="shared" si="85"/>
        <v/>
      </c>
      <c r="T445" s="104"/>
      <c r="U445" s="231"/>
      <c r="V445" s="232"/>
      <c r="W445" s="207" t="str">
        <f t="shared" si="86"/>
        <v/>
      </c>
      <c r="X445" s="295"/>
      <c r="Y445" s="233"/>
      <c r="Z445" s="207" t="str">
        <f t="shared" si="87"/>
        <v/>
      </c>
      <c r="AA445" s="107"/>
      <c r="AB445" s="207" t="str">
        <f t="shared" si="88"/>
        <v/>
      </c>
      <c r="AC445"/>
      <c r="AD445" s="71"/>
      <c r="AE445" s="107"/>
      <c r="AF445" s="207" t="str">
        <f t="shared" si="89"/>
        <v/>
      </c>
      <c r="AG445" s="227" t="str">
        <f t="shared" si="90"/>
        <v/>
      </c>
      <c r="AH445" s="107"/>
      <c r="AI445" s="207" t="str">
        <f t="shared" si="91"/>
        <v/>
      </c>
      <c r="AJ445" s="107"/>
      <c r="AK445" s="207" t="str">
        <f t="shared" si="92"/>
        <v/>
      </c>
      <c r="AL445" s="107"/>
      <c r="AM445" s="107"/>
      <c r="AN445" s="207" t="str">
        <f t="shared" si="93"/>
        <v/>
      </c>
      <c r="AO445" s="107"/>
      <c r="AP445" s="207" t="str">
        <f t="shared" si="94"/>
        <v/>
      </c>
      <c r="AQ445" s="107"/>
      <c r="AR445" s="107"/>
      <c r="AS445" s="207" t="str">
        <f t="shared" si="95"/>
        <v/>
      </c>
      <c r="AT445" s="108"/>
      <c r="AU445" s="108"/>
      <c r="AV445" s="108"/>
      <c r="AW445" s="108"/>
      <c r="AX445" s="108"/>
      <c r="AY445" s="108"/>
      <c r="AZ445" s="108"/>
      <c r="BA445" s="108"/>
      <c r="BB445" s="109"/>
      <c r="BC445" s="109"/>
      <c r="BD445" s="109"/>
      <c r="BE445" s="119"/>
      <c r="BF445" s="119"/>
      <c r="BG445" s="119"/>
      <c r="BH445" s="119"/>
    </row>
    <row r="446" spans="1:60" s="76" customFormat="1" collapsed="1" x14ac:dyDescent="0.2">
      <c r="A446" s="124"/>
      <c r="B446" s="207" t="str">
        <f t="shared" si="84"/>
        <v/>
      </c>
      <c r="C446" s="73"/>
      <c r="D446" s="228"/>
      <c r="E446" s="229"/>
      <c r="F446" s="229"/>
      <c r="G446" s="229"/>
      <c r="H446" s="229"/>
      <c r="I446" s="229"/>
      <c r="J446" s="229"/>
      <c r="K446" s="229"/>
      <c r="L446" s="229"/>
      <c r="M446" s="229"/>
      <c r="N446" s="229"/>
      <c r="O446" s="230"/>
      <c r="P446" s="104"/>
      <c r="Q446" s="104"/>
      <c r="R446" s="104"/>
      <c r="S446" s="130" t="str">
        <f t="shared" si="85"/>
        <v/>
      </c>
      <c r="T446" s="104"/>
      <c r="U446" s="231"/>
      <c r="V446" s="232"/>
      <c r="W446" s="207" t="str">
        <f t="shared" si="86"/>
        <v/>
      </c>
      <c r="X446" s="295"/>
      <c r="Y446" s="233"/>
      <c r="Z446" s="207" t="str">
        <f t="shared" si="87"/>
        <v/>
      </c>
      <c r="AA446" s="107"/>
      <c r="AB446" s="207" t="str">
        <f t="shared" si="88"/>
        <v/>
      </c>
      <c r="AC446"/>
      <c r="AD446" s="71"/>
      <c r="AE446" s="107"/>
      <c r="AF446" s="207" t="str">
        <f t="shared" si="89"/>
        <v/>
      </c>
      <c r="AG446" s="227" t="str">
        <f t="shared" si="90"/>
        <v/>
      </c>
      <c r="AH446" s="107"/>
      <c r="AI446" s="207" t="str">
        <f t="shared" si="91"/>
        <v/>
      </c>
      <c r="AJ446" s="107"/>
      <c r="AK446" s="207" t="str">
        <f t="shared" si="92"/>
        <v/>
      </c>
      <c r="AL446" s="107"/>
      <c r="AM446" s="107"/>
      <c r="AN446" s="207" t="str">
        <f t="shared" si="93"/>
        <v/>
      </c>
      <c r="AO446" s="107"/>
      <c r="AP446" s="207" t="str">
        <f t="shared" si="94"/>
        <v/>
      </c>
      <c r="AQ446" s="107"/>
      <c r="AR446" s="107"/>
      <c r="AS446" s="207" t="str">
        <f t="shared" si="95"/>
        <v/>
      </c>
      <c r="AT446" s="108"/>
      <c r="AU446" s="108"/>
      <c r="AV446" s="108"/>
      <c r="AW446" s="108"/>
      <c r="AX446" s="108"/>
      <c r="AY446" s="108"/>
      <c r="AZ446" s="108"/>
      <c r="BA446" s="108"/>
      <c r="BB446" s="109"/>
      <c r="BC446" s="109"/>
      <c r="BD446" s="109"/>
      <c r="BE446" s="119"/>
      <c r="BF446" s="119"/>
      <c r="BG446" s="119"/>
      <c r="BH446" s="119"/>
    </row>
    <row r="447" spans="1:60" s="76" customFormat="1" collapsed="1" x14ac:dyDescent="0.2">
      <c r="A447" s="124"/>
      <c r="B447" s="207" t="str">
        <f t="shared" si="84"/>
        <v/>
      </c>
      <c r="C447" s="73"/>
      <c r="D447" s="228"/>
      <c r="E447" s="229"/>
      <c r="F447" s="229"/>
      <c r="G447" s="229"/>
      <c r="H447" s="229"/>
      <c r="I447" s="229"/>
      <c r="J447" s="229"/>
      <c r="K447" s="229"/>
      <c r="L447" s="229"/>
      <c r="M447" s="229"/>
      <c r="N447" s="229"/>
      <c r="O447" s="230"/>
      <c r="P447" s="104"/>
      <c r="Q447" s="104"/>
      <c r="R447" s="104"/>
      <c r="S447" s="130" t="str">
        <f t="shared" si="85"/>
        <v/>
      </c>
      <c r="T447" s="104"/>
      <c r="U447" s="231"/>
      <c r="V447" s="232"/>
      <c r="W447" s="207" t="str">
        <f t="shared" si="86"/>
        <v/>
      </c>
      <c r="X447" s="295"/>
      <c r="Y447" s="233"/>
      <c r="Z447" s="207" t="str">
        <f t="shared" si="87"/>
        <v/>
      </c>
      <c r="AA447" s="107"/>
      <c r="AB447" s="207" t="str">
        <f t="shared" si="88"/>
        <v/>
      </c>
      <c r="AC447"/>
      <c r="AD447" s="71"/>
      <c r="AE447" s="107"/>
      <c r="AF447" s="207" t="str">
        <f t="shared" si="89"/>
        <v/>
      </c>
      <c r="AG447" s="227" t="str">
        <f t="shared" si="90"/>
        <v/>
      </c>
      <c r="AH447" s="107"/>
      <c r="AI447" s="207" t="str">
        <f t="shared" si="91"/>
        <v/>
      </c>
      <c r="AJ447" s="107"/>
      <c r="AK447" s="207" t="str">
        <f t="shared" si="92"/>
        <v/>
      </c>
      <c r="AL447" s="107"/>
      <c r="AM447" s="107"/>
      <c r="AN447" s="207" t="str">
        <f t="shared" si="93"/>
        <v/>
      </c>
      <c r="AO447" s="107"/>
      <c r="AP447" s="207" t="str">
        <f t="shared" si="94"/>
        <v/>
      </c>
      <c r="AQ447" s="107"/>
      <c r="AR447" s="107"/>
      <c r="AS447" s="207" t="str">
        <f t="shared" si="95"/>
        <v/>
      </c>
      <c r="AT447" s="108"/>
      <c r="AU447" s="108"/>
      <c r="AV447" s="108"/>
      <c r="AW447" s="108"/>
      <c r="AX447" s="108"/>
      <c r="AY447" s="108"/>
      <c r="AZ447" s="108"/>
      <c r="BA447" s="108"/>
      <c r="BB447" s="109"/>
      <c r="BC447" s="109"/>
      <c r="BD447" s="109"/>
      <c r="BE447" s="119"/>
      <c r="BF447" s="119"/>
      <c r="BG447" s="119"/>
      <c r="BH447" s="119"/>
    </row>
    <row r="448" spans="1:60" s="76" customFormat="1" collapsed="1" x14ac:dyDescent="0.2">
      <c r="A448" s="124"/>
      <c r="B448" s="207" t="str">
        <f t="shared" si="84"/>
        <v/>
      </c>
      <c r="C448" s="73"/>
      <c r="D448" s="228"/>
      <c r="E448" s="229"/>
      <c r="F448" s="229"/>
      <c r="G448" s="229"/>
      <c r="H448" s="229"/>
      <c r="I448" s="229"/>
      <c r="J448" s="229"/>
      <c r="K448" s="229"/>
      <c r="L448" s="229"/>
      <c r="M448" s="229"/>
      <c r="N448" s="229"/>
      <c r="O448" s="230"/>
      <c r="P448" s="104"/>
      <c r="Q448" s="104"/>
      <c r="R448" s="104"/>
      <c r="S448" s="130" t="str">
        <f t="shared" si="85"/>
        <v/>
      </c>
      <c r="T448" s="104"/>
      <c r="U448" s="231"/>
      <c r="V448" s="232"/>
      <c r="W448" s="207" t="str">
        <f t="shared" si="86"/>
        <v/>
      </c>
      <c r="X448" s="295"/>
      <c r="Y448" s="233"/>
      <c r="Z448" s="207" t="str">
        <f t="shared" si="87"/>
        <v/>
      </c>
      <c r="AA448" s="107"/>
      <c r="AB448" s="207" t="str">
        <f t="shared" si="88"/>
        <v/>
      </c>
      <c r="AC448"/>
      <c r="AD448" s="71"/>
      <c r="AE448" s="107"/>
      <c r="AF448" s="207" t="str">
        <f t="shared" si="89"/>
        <v/>
      </c>
      <c r="AG448" s="227" t="str">
        <f t="shared" si="90"/>
        <v/>
      </c>
      <c r="AH448" s="107"/>
      <c r="AI448" s="207" t="str">
        <f t="shared" si="91"/>
        <v/>
      </c>
      <c r="AJ448" s="107"/>
      <c r="AK448" s="207" t="str">
        <f t="shared" si="92"/>
        <v/>
      </c>
      <c r="AL448" s="107"/>
      <c r="AM448" s="107"/>
      <c r="AN448" s="207" t="str">
        <f t="shared" si="93"/>
        <v/>
      </c>
      <c r="AO448" s="107"/>
      <c r="AP448" s="207" t="str">
        <f t="shared" si="94"/>
        <v/>
      </c>
      <c r="AQ448" s="107"/>
      <c r="AR448" s="107"/>
      <c r="AS448" s="207" t="str">
        <f t="shared" si="95"/>
        <v/>
      </c>
      <c r="AT448" s="108"/>
      <c r="AU448" s="108"/>
      <c r="AV448" s="108"/>
      <c r="AW448" s="108"/>
      <c r="AX448" s="108"/>
      <c r="AY448" s="108"/>
      <c r="AZ448" s="108"/>
      <c r="BA448" s="108"/>
      <c r="BB448" s="109"/>
      <c r="BC448" s="109"/>
      <c r="BD448" s="109"/>
      <c r="BE448" s="119"/>
      <c r="BF448" s="119"/>
      <c r="BG448" s="119"/>
      <c r="BH448" s="119"/>
    </row>
    <row r="449" spans="1:60" s="76" customFormat="1" collapsed="1" x14ac:dyDescent="0.2">
      <c r="A449" s="124"/>
      <c r="B449" s="207" t="str">
        <f t="shared" si="84"/>
        <v/>
      </c>
      <c r="C449" s="73"/>
      <c r="D449" s="228"/>
      <c r="E449" s="229"/>
      <c r="F449" s="229"/>
      <c r="G449" s="229"/>
      <c r="H449" s="229"/>
      <c r="I449" s="229"/>
      <c r="J449" s="229"/>
      <c r="K449" s="229"/>
      <c r="L449" s="229"/>
      <c r="M449" s="229"/>
      <c r="N449" s="229"/>
      <c r="O449" s="230"/>
      <c r="P449" s="104"/>
      <c r="Q449" s="104"/>
      <c r="R449" s="104"/>
      <c r="S449" s="130" t="str">
        <f t="shared" si="85"/>
        <v/>
      </c>
      <c r="T449" s="104"/>
      <c r="U449" s="231"/>
      <c r="V449" s="232"/>
      <c r="W449" s="207" t="str">
        <f t="shared" si="86"/>
        <v/>
      </c>
      <c r="X449" s="295"/>
      <c r="Y449" s="233"/>
      <c r="Z449" s="207" t="str">
        <f t="shared" si="87"/>
        <v/>
      </c>
      <c r="AA449" s="107"/>
      <c r="AB449" s="207" t="str">
        <f t="shared" si="88"/>
        <v/>
      </c>
      <c r="AC449"/>
      <c r="AD449" s="71"/>
      <c r="AE449" s="107"/>
      <c r="AF449" s="207" t="str">
        <f t="shared" si="89"/>
        <v/>
      </c>
      <c r="AG449" s="227" t="str">
        <f t="shared" si="90"/>
        <v/>
      </c>
      <c r="AH449" s="107"/>
      <c r="AI449" s="207" t="str">
        <f t="shared" si="91"/>
        <v/>
      </c>
      <c r="AJ449" s="107"/>
      <c r="AK449" s="207" t="str">
        <f t="shared" si="92"/>
        <v/>
      </c>
      <c r="AL449" s="107"/>
      <c r="AM449" s="107"/>
      <c r="AN449" s="207" t="str">
        <f t="shared" si="93"/>
        <v/>
      </c>
      <c r="AO449" s="107"/>
      <c r="AP449" s="207" t="str">
        <f t="shared" si="94"/>
        <v/>
      </c>
      <c r="AQ449" s="107"/>
      <c r="AR449" s="107"/>
      <c r="AS449" s="207" t="str">
        <f t="shared" si="95"/>
        <v/>
      </c>
      <c r="AT449" s="108"/>
      <c r="AU449" s="108"/>
      <c r="AV449" s="108"/>
      <c r="AW449" s="108"/>
      <c r="AX449" s="108"/>
      <c r="AY449" s="108"/>
      <c r="AZ449" s="108"/>
      <c r="BA449" s="108"/>
      <c r="BB449" s="109"/>
      <c r="BC449" s="109"/>
      <c r="BD449" s="109"/>
      <c r="BE449" s="119"/>
      <c r="BF449" s="119"/>
      <c r="BG449" s="119"/>
      <c r="BH449" s="119"/>
    </row>
    <row r="450" spans="1:60" s="76" customFormat="1" collapsed="1" x14ac:dyDescent="0.2">
      <c r="A450" s="124"/>
      <c r="B450" s="207" t="str">
        <f t="shared" si="84"/>
        <v/>
      </c>
      <c r="C450" s="73"/>
      <c r="D450" s="228"/>
      <c r="E450" s="229"/>
      <c r="F450" s="229"/>
      <c r="G450" s="229"/>
      <c r="H450" s="229"/>
      <c r="I450" s="229"/>
      <c r="J450" s="229"/>
      <c r="K450" s="229"/>
      <c r="L450" s="229"/>
      <c r="M450" s="229"/>
      <c r="N450" s="229"/>
      <c r="O450" s="230"/>
      <c r="P450" s="104"/>
      <c r="Q450" s="104"/>
      <c r="R450" s="104"/>
      <c r="S450" s="130" t="str">
        <f t="shared" si="85"/>
        <v/>
      </c>
      <c r="T450" s="104"/>
      <c r="U450" s="231"/>
      <c r="V450" s="232"/>
      <c r="W450" s="207" t="str">
        <f t="shared" si="86"/>
        <v/>
      </c>
      <c r="X450" s="295"/>
      <c r="Y450" s="233"/>
      <c r="Z450" s="207" t="str">
        <f t="shared" si="87"/>
        <v/>
      </c>
      <c r="AA450" s="107"/>
      <c r="AB450" s="207" t="str">
        <f t="shared" si="88"/>
        <v/>
      </c>
      <c r="AC450"/>
      <c r="AD450" s="71"/>
      <c r="AE450" s="107"/>
      <c r="AF450" s="207" t="str">
        <f t="shared" si="89"/>
        <v/>
      </c>
      <c r="AG450" s="227" t="str">
        <f t="shared" si="90"/>
        <v/>
      </c>
      <c r="AH450" s="107"/>
      <c r="AI450" s="207" t="str">
        <f t="shared" si="91"/>
        <v/>
      </c>
      <c r="AJ450" s="107"/>
      <c r="AK450" s="207" t="str">
        <f t="shared" si="92"/>
        <v/>
      </c>
      <c r="AL450" s="107"/>
      <c r="AM450" s="107"/>
      <c r="AN450" s="207" t="str">
        <f t="shared" si="93"/>
        <v/>
      </c>
      <c r="AO450" s="107"/>
      <c r="AP450" s="207" t="str">
        <f t="shared" si="94"/>
        <v/>
      </c>
      <c r="AQ450" s="107"/>
      <c r="AR450" s="107"/>
      <c r="AS450" s="207" t="str">
        <f t="shared" si="95"/>
        <v/>
      </c>
      <c r="AT450" s="108"/>
      <c r="AU450" s="108"/>
      <c r="AV450" s="108"/>
      <c r="AW450" s="108"/>
      <c r="AX450" s="108"/>
      <c r="AY450" s="108"/>
      <c r="AZ450" s="108"/>
      <c r="BA450" s="108"/>
      <c r="BB450" s="109"/>
      <c r="BC450" s="109"/>
      <c r="BD450" s="109"/>
      <c r="BE450" s="119"/>
      <c r="BF450" s="119"/>
      <c r="BG450" s="119"/>
      <c r="BH450" s="119"/>
    </row>
    <row r="451" spans="1:60" s="76" customFormat="1" collapsed="1" x14ac:dyDescent="0.2">
      <c r="A451" s="124"/>
      <c r="B451" s="207" t="str">
        <f t="shared" si="84"/>
        <v/>
      </c>
      <c r="C451" s="73"/>
      <c r="D451" s="228"/>
      <c r="E451" s="229"/>
      <c r="F451" s="229"/>
      <c r="G451" s="229"/>
      <c r="H451" s="229"/>
      <c r="I451" s="229"/>
      <c r="J451" s="229"/>
      <c r="K451" s="229"/>
      <c r="L451" s="229"/>
      <c r="M451" s="229"/>
      <c r="N451" s="229"/>
      <c r="O451" s="230"/>
      <c r="P451" s="104"/>
      <c r="Q451" s="104"/>
      <c r="R451" s="104"/>
      <c r="S451" s="130" t="str">
        <f t="shared" si="85"/>
        <v/>
      </c>
      <c r="T451" s="104"/>
      <c r="U451" s="231"/>
      <c r="V451" s="232"/>
      <c r="W451" s="207" t="str">
        <f t="shared" si="86"/>
        <v/>
      </c>
      <c r="X451" s="295"/>
      <c r="Y451" s="233"/>
      <c r="Z451" s="207" t="str">
        <f t="shared" si="87"/>
        <v/>
      </c>
      <c r="AA451" s="107"/>
      <c r="AB451" s="207" t="str">
        <f t="shared" si="88"/>
        <v/>
      </c>
      <c r="AC451"/>
      <c r="AD451" s="71"/>
      <c r="AE451" s="107"/>
      <c r="AF451" s="207" t="str">
        <f t="shared" si="89"/>
        <v/>
      </c>
      <c r="AG451" s="227" t="str">
        <f t="shared" si="90"/>
        <v/>
      </c>
      <c r="AH451" s="107"/>
      <c r="AI451" s="207" t="str">
        <f t="shared" si="91"/>
        <v/>
      </c>
      <c r="AJ451" s="107"/>
      <c r="AK451" s="207" t="str">
        <f t="shared" si="92"/>
        <v/>
      </c>
      <c r="AL451" s="107"/>
      <c r="AM451" s="107"/>
      <c r="AN451" s="207" t="str">
        <f t="shared" si="93"/>
        <v/>
      </c>
      <c r="AO451" s="107"/>
      <c r="AP451" s="207" t="str">
        <f t="shared" si="94"/>
        <v/>
      </c>
      <c r="AQ451" s="107"/>
      <c r="AR451" s="107"/>
      <c r="AS451" s="207" t="str">
        <f t="shared" si="95"/>
        <v/>
      </c>
      <c r="AT451" s="108"/>
      <c r="AU451" s="108"/>
      <c r="AV451" s="108"/>
      <c r="AW451" s="108"/>
      <c r="AX451" s="108"/>
      <c r="AY451" s="108"/>
      <c r="AZ451" s="108"/>
      <c r="BA451" s="108"/>
      <c r="BB451" s="109"/>
      <c r="BC451" s="109"/>
      <c r="BD451" s="109"/>
      <c r="BE451" s="119"/>
      <c r="BF451" s="119"/>
      <c r="BG451" s="119"/>
      <c r="BH451" s="119"/>
    </row>
    <row r="452" spans="1:60" s="76" customFormat="1" collapsed="1" x14ac:dyDescent="0.2">
      <c r="A452" s="124"/>
      <c r="B452" s="207" t="str">
        <f t="shared" si="84"/>
        <v/>
      </c>
      <c r="C452" s="73"/>
      <c r="D452" s="228"/>
      <c r="E452" s="229"/>
      <c r="F452" s="229"/>
      <c r="G452" s="229"/>
      <c r="H452" s="229"/>
      <c r="I452" s="229"/>
      <c r="J452" s="229"/>
      <c r="K452" s="229"/>
      <c r="L452" s="229"/>
      <c r="M452" s="229"/>
      <c r="N452" s="229"/>
      <c r="O452" s="230"/>
      <c r="P452" s="104"/>
      <c r="Q452" s="104"/>
      <c r="R452" s="104"/>
      <c r="S452" s="130" t="str">
        <f t="shared" si="85"/>
        <v/>
      </c>
      <c r="T452" s="104"/>
      <c r="U452" s="231"/>
      <c r="V452" s="232"/>
      <c r="W452" s="207" t="str">
        <f t="shared" si="86"/>
        <v/>
      </c>
      <c r="X452" s="295"/>
      <c r="Y452" s="233"/>
      <c r="Z452" s="207" t="str">
        <f t="shared" si="87"/>
        <v/>
      </c>
      <c r="AA452" s="107"/>
      <c r="AB452" s="207" t="str">
        <f t="shared" si="88"/>
        <v/>
      </c>
      <c r="AC452"/>
      <c r="AD452" s="71"/>
      <c r="AE452" s="107"/>
      <c r="AF452" s="207" t="str">
        <f t="shared" si="89"/>
        <v/>
      </c>
      <c r="AG452" s="227" t="str">
        <f t="shared" si="90"/>
        <v/>
      </c>
      <c r="AH452" s="107"/>
      <c r="AI452" s="207" t="str">
        <f t="shared" si="91"/>
        <v/>
      </c>
      <c r="AJ452" s="107"/>
      <c r="AK452" s="207" t="str">
        <f t="shared" si="92"/>
        <v/>
      </c>
      <c r="AL452" s="107"/>
      <c r="AM452" s="107"/>
      <c r="AN452" s="207" t="str">
        <f t="shared" si="93"/>
        <v/>
      </c>
      <c r="AO452" s="107"/>
      <c r="AP452" s="207" t="str">
        <f t="shared" si="94"/>
        <v/>
      </c>
      <c r="AQ452" s="107"/>
      <c r="AR452" s="107"/>
      <c r="AS452" s="207" t="str">
        <f t="shared" si="95"/>
        <v/>
      </c>
      <c r="AT452" s="108"/>
      <c r="AU452" s="108"/>
      <c r="AV452" s="108"/>
      <c r="AW452" s="108"/>
      <c r="AX452" s="108"/>
      <c r="AY452" s="108"/>
      <c r="AZ452" s="108"/>
      <c r="BA452" s="108"/>
      <c r="BB452" s="109"/>
      <c r="BC452" s="109"/>
      <c r="BD452" s="109"/>
      <c r="BE452" s="119"/>
      <c r="BF452" s="119"/>
      <c r="BG452" s="119"/>
      <c r="BH452" s="119"/>
    </row>
    <row r="453" spans="1:60" s="76" customFormat="1" collapsed="1" x14ac:dyDescent="0.2">
      <c r="A453" s="124"/>
      <c r="B453" s="207" t="str">
        <f t="shared" si="84"/>
        <v/>
      </c>
      <c r="C453" s="73"/>
      <c r="D453" s="228"/>
      <c r="E453" s="229"/>
      <c r="F453" s="229"/>
      <c r="G453" s="229"/>
      <c r="H453" s="229"/>
      <c r="I453" s="229"/>
      <c r="J453" s="229"/>
      <c r="K453" s="229"/>
      <c r="L453" s="229"/>
      <c r="M453" s="229"/>
      <c r="N453" s="229"/>
      <c r="O453" s="230"/>
      <c r="P453" s="104"/>
      <c r="Q453" s="104"/>
      <c r="R453" s="104"/>
      <c r="S453" s="130" t="str">
        <f t="shared" si="85"/>
        <v/>
      </c>
      <c r="T453" s="104"/>
      <c r="U453" s="231"/>
      <c r="V453" s="232"/>
      <c r="W453" s="207" t="str">
        <f t="shared" si="86"/>
        <v/>
      </c>
      <c r="X453" s="295"/>
      <c r="Y453" s="233"/>
      <c r="Z453" s="207" t="str">
        <f t="shared" si="87"/>
        <v/>
      </c>
      <c r="AA453" s="107"/>
      <c r="AB453" s="207" t="str">
        <f t="shared" si="88"/>
        <v/>
      </c>
      <c r="AC453"/>
      <c r="AD453" s="71"/>
      <c r="AE453" s="107"/>
      <c r="AF453" s="207" t="str">
        <f t="shared" si="89"/>
        <v/>
      </c>
      <c r="AG453" s="227" t="str">
        <f t="shared" si="90"/>
        <v/>
      </c>
      <c r="AH453" s="107"/>
      <c r="AI453" s="207" t="str">
        <f t="shared" si="91"/>
        <v/>
      </c>
      <c r="AJ453" s="107"/>
      <c r="AK453" s="207" t="str">
        <f t="shared" si="92"/>
        <v/>
      </c>
      <c r="AL453" s="107"/>
      <c r="AM453" s="107"/>
      <c r="AN453" s="207" t="str">
        <f t="shared" si="93"/>
        <v/>
      </c>
      <c r="AO453" s="107"/>
      <c r="AP453" s="207" t="str">
        <f t="shared" si="94"/>
        <v/>
      </c>
      <c r="AQ453" s="107"/>
      <c r="AR453" s="107"/>
      <c r="AS453" s="207" t="str">
        <f t="shared" si="95"/>
        <v/>
      </c>
      <c r="AT453" s="108"/>
      <c r="AU453" s="108"/>
      <c r="AV453" s="108"/>
      <c r="AW453" s="108"/>
      <c r="AX453" s="108"/>
      <c r="AY453" s="108"/>
      <c r="AZ453" s="108"/>
      <c r="BA453" s="108"/>
      <c r="BB453" s="109"/>
      <c r="BC453" s="109"/>
      <c r="BD453" s="109"/>
      <c r="BE453" s="119"/>
      <c r="BF453" s="119"/>
      <c r="BG453" s="119"/>
      <c r="BH453" s="119"/>
    </row>
    <row r="454" spans="1:60" s="76" customFormat="1" collapsed="1" x14ac:dyDescent="0.2">
      <c r="A454" s="124"/>
      <c r="B454" s="207" t="str">
        <f t="shared" si="84"/>
        <v/>
      </c>
      <c r="C454" s="73"/>
      <c r="D454" s="228"/>
      <c r="E454" s="229"/>
      <c r="F454" s="229"/>
      <c r="G454" s="229"/>
      <c r="H454" s="229"/>
      <c r="I454" s="229"/>
      <c r="J454" s="229"/>
      <c r="K454" s="229"/>
      <c r="L454" s="229"/>
      <c r="M454" s="229"/>
      <c r="N454" s="229"/>
      <c r="O454" s="230"/>
      <c r="P454" s="104"/>
      <c r="Q454" s="104"/>
      <c r="R454" s="104"/>
      <c r="S454" s="130" t="str">
        <f t="shared" si="85"/>
        <v/>
      </c>
      <c r="T454" s="104"/>
      <c r="U454" s="231"/>
      <c r="V454" s="232"/>
      <c r="W454" s="207" t="str">
        <f t="shared" si="86"/>
        <v/>
      </c>
      <c r="X454" s="295"/>
      <c r="Y454" s="233"/>
      <c r="Z454" s="207" t="str">
        <f t="shared" si="87"/>
        <v/>
      </c>
      <c r="AA454" s="107"/>
      <c r="AB454" s="207" t="str">
        <f t="shared" si="88"/>
        <v/>
      </c>
      <c r="AC454"/>
      <c r="AD454" s="71"/>
      <c r="AE454" s="107"/>
      <c r="AF454" s="207" t="str">
        <f t="shared" si="89"/>
        <v/>
      </c>
      <c r="AG454" s="227" t="str">
        <f t="shared" si="90"/>
        <v/>
      </c>
      <c r="AH454" s="107"/>
      <c r="AI454" s="207" t="str">
        <f t="shared" si="91"/>
        <v/>
      </c>
      <c r="AJ454" s="107"/>
      <c r="AK454" s="207" t="str">
        <f t="shared" si="92"/>
        <v/>
      </c>
      <c r="AL454" s="107"/>
      <c r="AM454" s="107"/>
      <c r="AN454" s="207" t="str">
        <f t="shared" si="93"/>
        <v/>
      </c>
      <c r="AO454" s="107"/>
      <c r="AP454" s="207" t="str">
        <f t="shared" si="94"/>
        <v/>
      </c>
      <c r="AQ454" s="107"/>
      <c r="AR454" s="107"/>
      <c r="AS454" s="207" t="str">
        <f t="shared" si="95"/>
        <v/>
      </c>
      <c r="AT454" s="108"/>
      <c r="AU454" s="108"/>
      <c r="AV454" s="108"/>
      <c r="AW454" s="108"/>
      <c r="AX454" s="108"/>
      <c r="AY454" s="108"/>
      <c r="AZ454" s="108"/>
      <c r="BA454" s="108"/>
      <c r="BB454" s="109"/>
      <c r="BC454" s="109"/>
      <c r="BD454" s="109"/>
      <c r="BE454" s="119"/>
      <c r="BF454" s="119"/>
      <c r="BG454" s="119"/>
      <c r="BH454" s="119"/>
    </row>
    <row r="455" spans="1:60" s="76" customFormat="1" collapsed="1" x14ac:dyDescent="0.2">
      <c r="A455" s="124"/>
      <c r="B455" s="207" t="str">
        <f t="shared" ref="B455:B498" si="96">IF(C455="","",(VLOOKUP(C455,Generic_Road_Names_Table_Array,2,FALSE)))</f>
        <v/>
      </c>
      <c r="C455" s="73"/>
      <c r="D455" s="228"/>
      <c r="E455" s="229"/>
      <c r="F455" s="229"/>
      <c r="G455" s="229"/>
      <c r="H455" s="229"/>
      <c r="I455" s="229"/>
      <c r="J455" s="229"/>
      <c r="K455" s="229"/>
      <c r="L455" s="229"/>
      <c r="M455" s="229"/>
      <c r="N455" s="229"/>
      <c r="O455" s="230"/>
      <c r="P455" s="104"/>
      <c r="Q455" s="104"/>
      <c r="R455" s="104"/>
      <c r="S455" s="130" t="str">
        <f t="shared" ref="S455:S498" si="97">IF(R455="","",(VLOOKUP(R455,Generic_Length_Adjustment_Reason_Table_Array,2,FALSE)))</f>
        <v/>
      </c>
      <c r="T455" s="104"/>
      <c r="U455" s="231"/>
      <c r="V455" s="232"/>
      <c r="W455" s="207" t="str">
        <f t="shared" ref="W455:W498" si="98">IF(V455="","",(VLOOKUP(V455,Generic_Side_Table_Array,2,FALSE)))</f>
        <v/>
      </c>
      <c r="X455" s="295"/>
      <c r="Y455" s="233"/>
      <c r="Z455" s="207" t="str">
        <f t="shared" ref="Z455:Z498" si="99">IF(Y455="","",VLOOKUP(Y455,Markings_Marking_Type_Table_Array,2,FALSE))</f>
        <v/>
      </c>
      <c r="AA455" s="107"/>
      <c r="AB455" s="207" t="str">
        <f t="shared" ref="AB455:AB498" si="100">IF(AA455="","",VLOOKUP(AA455,Markings_Marking_Colour_Table_Array,2,FALSE))</f>
        <v/>
      </c>
      <c r="AC455"/>
      <c r="AD455" s="71"/>
      <c r="AE455" s="107"/>
      <c r="AF455" s="207" t="str">
        <f t="shared" ref="AF455:AF498" si="101">IF(AE455="","",VLOOKUP(AE455,Markings_Paint_Make_Table_Array,2,FALSE))</f>
        <v/>
      </c>
      <c r="AG455" s="227" t="str">
        <f t="shared" ref="AG455:AG498" si="102">IF(AF455="","",VLOOKUP(AF455,Markings_Paint_Make_Refernce_Only_Table_Array,2,FALSE))</f>
        <v/>
      </c>
      <c r="AH455" s="107"/>
      <c r="AI455" s="207" t="str">
        <f t="shared" ref="AI455:AI498" si="103">IF(AH455="","",VLOOKUP(AH455,Markings_Paint_Brand_Name_Table_Array,2,FALSE))</f>
        <v/>
      </c>
      <c r="AJ455" s="107"/>
      <c r="AK455" s="207" t="str">
        <f t="shared" ref="AK455:AK498" si="104">IF(AJ455="","",VLOOKUP(AJ455,Markings_Reflectorised_Table_Array,2,FALSE))</f>
        <v/>
      </c>
      <c r="AL455" s="107"/>
      <c r="AM455" s="107"/>
      <c r="AN455" s="207" t="str">
        <f t="shared" ref="AN455:AN498" si="105">IF(AM455="","",VLOOKUP(AM455,Markings_Paint_Apply_Type_Table_Array,2,FALSE))</f>
        <v/>
      </c>
      <c r="AO455" s="107"/>
      <c r="AP455" s="207" t="str">
        <f t="shared" ref="AP455:AP498" si="106">IF(AO455="","",VLOOKUP(AO455,Markings_Marking_Attach_Table_Array,2,FALSE))</f>
        <v/>
      </c>
      <c r="AQ455" s="107"/>
      <c r="AR455" s="107"/>
      <c r="AS455" s="207" t="str">
        <f t="shared" ref="AS455:AS498" si="107">IF(AR455="","",VLOOKUP(AR455,Markings_Marking_Material_Table_Array,2,FALSE))</f>
        <v/>
      </c>
      <c r="AT455" s="108"/>
      <c r="AU455" s="108"/>
      <c r="AV455" s="108"/>
      <c r="AW455" s="108"/>
      <c r="AX455" s="108"/>
      <c r="AY455" s="108"/>
      <c r="AZ455" s="108"/>
      <c r="BA455" s="108"/>
      <c r="BB455" s="109"/>
      <c r="BC455" s="109"/>
      <c r="BD455" s="109"/>
      <c r="BE455" s="119"/>
      <c r="BF455" s="119"/>
      <c r="BG455" s="119"/>
      <c r="BH455" s="119"/>
    </row>
    <row r="456" spans="1:60" s="76" customFormat="1" collapsed="1" x14ac:dyDescent="0.2">
      <c r="A456" s="124"/>
      <c r="B456" s="207" t="str">
        <f t="shared" si="96"/>
        <v/>
      </c>
      <c r="C456" s="73"/>
      <c r="D456" s="228"/>
      <c r="E456" s="229"/>
      <c r="F456" s="229"/>
      <c r="G456" s="229"/>
      <c r="H456" s="229"/>
      <c r="I456" s="229"/>
      <c r="J456" s="229"/>
      <c r="K456" s="229"/>
      <c r="L456" s="229"/>
      <c r="M456" s="229"/>
      <c r="N456" s="229"/>
      <c r="O456" s="230"/>
      <c r="P456" s="104"/>
      <c r="Q456" s="104"/>
      <c r="R456" s="104"/>
      <c r="S456" s="130" t="str">
        <f t="shared" si="97"/>
        <v/>
      </c>
      <c r="T456" s="104"/>
      <c r="U456" s="231"/>
      <c r="V456" s="232"/>
      <c r="W456" s="207" t="str">
        <f t="shared" si="98"/>
        <v/>
      </c>
      <c r="X456" s="295"/>
      <c r="Y456" s="233"/>
      <c r="Z456" s="207" t="str">
        <f t="shared" si="99"/>
        <v/>
      </c>
      <c r="AA456" s="107"/>
      <c r="AB456" s="207" t="str">
        <f t="shared" si="100"/>
        <v/>
      </c>
      <c r="AC456"/>
      <c r="AD456" s="71"/>
      <c r="AE456" s="107"/>
      <c r="AF456" s="207" t="str">
        <f t="shared" si="101"/>
        <v/>
      </c>
      <c r="AG456" s="227" t="str">
        <f t="shared" si="102"/>
        <v/>
      </c>
      <c r="AH456" s="107"/>
      <c r="AI456" s="207" t="str">
        <f t="shared" si="103"/>
        <v/>
      </c>
      <c r="AJ456" s="107"/>
      <c r="AK456" s="207" t="str">
        <f t="shared" si="104"/>
        <v/>
      </c>
      <c r="AL456" s="107"/>
      <c r="AM456" s="107"/>
      <c r="AN456" s="207" t="str">
        <f t="shared" si="105"/>
        <v/>
      </c>
      <c r="AO456" s="107"/>
      <c r="AP456" s="207" t="str">
        <f t="shared" si="106"/>
        <v/>
      </c>
      <c r="AQ456" s="107"/>
      <c r="AR456" s="107"/>
      <c r="AS456" s="207" t="str">
        <f t="shared" si="107"/>
        <v/>
      </c>
      <c r="AT456" s="108"/>
      <c r="AU456" s="108"/>
      <c r="AV456" s="108"/>
      <c r="AW456" s="108"/>
      <c r="AX456" s="108"/>
      <c r="AY456" s="108"/>
      <c r="AZ456" s="108"/>
      <c r="BA456" s="108"/>
      <c r="BB456" s="109"/>
      <c r="BC456" s="109"/>
      <c r="BD456" s="109"/>
      <c r="BE456" s="119"/>
      <c r="BF456" s="119"/>
      <c r="BG456" s="119"/>
      <c r="BH456" s="119"/>
    </row>
    <row r="457" spans="1:60" s="76" customFormat="1" collapsed="1" x14ac:dyDescent="0.2">
      <c r="A457" s="124"/>
      <c r="B457" s="207" t="str">
        <f t="shared" si="96"/>
        <v/>
      </c>
      <c r="C457" s="73"/>
      <c r="D457" s="228"/>
      <c r="E457" s="229"/>
      <c r="F457" s="229"/>
      <c r="G457" s="229"/>
      <c r="H457" s="229"/>
      <c r="I457" s="229"/>
      <c r="J457" s="229"/>
      <c r="K457" s="229"/>
      <c r="L457" s="229"/>
      <c r="M457" s="229"/>
      <c r="N457" s="229"/>
      <c r="O457" s="230"/>
      <c r="P457" s="104"/>
      <c r="Q457" s="104"/>
      <c r="R457" s="104"/>
      <c r="S457" s="130" t="str">
        <f t="shared" si="97"/>
        <v/>
      </c>
      <c r="T457" s="104"/>
      <c r="U457" s="231"/>
      <c r="V457" s="232"/>
      <c r="W457" s="207" t="str">
        <f t="shared" si="98"/>
        <v/>
      </c>
      <c r="X457" s="295"/>
      <c r="Y457" s="233"/>
      <c r="Z457" s="207" t="str">
        <f t="shared" si="99"/>
        <v/>
      </c>
      <c r="AA457" s="107"/>
      <c r="AB457" s="207" t="str">
        <f t="shared" si="100"/>
        <v/>
      </c>
      <c r="AC457"/>
      <c r="AD457" s="71"/>
      <c r="AE457" s="107"/>
      <c r="AF457" s="207" t="str">
        <f t="shared" si="101"/>
        <v/>
      </c>
      <c r="AG457" s="227" t="str">
        <f t="shared" si="102"/>
        <v/>
      </c>
      <c r="AH457" s="107"/>
      <c r="AI457" s="207" t="str">
        <f t="shared" si="103"/>
        <v/>
      </c>
      <c r="AJ457" s="107"/>
      <c r="AK457" s="207" t="str">
        <f t="shared" si="104"/>
        <v/>
      </c>
      <c r="AL457" s="107"/>
      <c r="AM457" s="107"/>
      <c r="AN457" s="207" t="str">
        <f t="shared" si="105"/>
        <v/>
      </c>
      <c r="AO457" s="107"/>
      <c r="AP457" s="207" t="str">
        <f t="shared" si="106"/>
        <v/>
      </c>
      <c r="AQ457" s="107"/>
      <c r="AR457" s="107"/>
      <c r="AS457" s="207" t="str">
        <f t="shared" si="107"/>
        <v/>
      </c>
      <c r="AT457" s="108"/>
      <c r="AU457" s="108"/>
      <c r="AV457" s="108"/>
      <c r="AW457" s="108"/>
      <c r="AX457" s="108"/>
      <c r="AY457" s="108"/>
      <c r="AZ457" s="108"/>
      <c r="BA457" s="108"/>
      <c r="BB457" s="109"/>
      <c r="BC457" s="109"/>
      <c r="BD457" s="109"/>
      <c r="BE457" s="119"/>
      <c r="BF457" s="119"/>
      <c r="BG457" s="119"/>
      <c r="BH457" s="119"/>
    </row>
    <row r="458" spans="1:60" s="76" customFormat="1" collapsed="1" x14ac:dyDescent="0.2">
      <c r="A458" s="124"/>
      <c r="B458" s="207" t="str">
        <f t="shared" si="96"/>
        <v/>
      </c>
      <c r="C458" s="73"/>
      <c r="D458" s="228"/>
      <c r="E458" s="229"/>
      <c r="F458" s="229"/>
      <c r="G458" s="229"/>
      <c r="H458" s="229"/>
      <c r="I458" s="229"/>
      <c r="J458" s="229"/>
      <c r="K458" s="229"/>
      <c r="L458" s="229"/>
      <c r="M458" s="229"/>
      <c r="N458" s="229"/>
      <c r="O458" s="230"/>
      <c r="P458" s="104"/>
      <c r="Q458" s="104"/>
      <c r="R458" s="104"/>
      <c r="S458" s="130" t="str">
        <f t="shared" si="97"/>
        <v/>
      </c>
      <c r="T458" s="104"/>
      <c r="U458" s="231"/>
      <c r="V458" s="232"/>
      <c r="W458" s="207" t="str">
        <f t="shared" si="98"/>
        <v/>
      </c>
      <c r="X458" s="295"/>
      <c r="Y458" s="233"/>
      <c r="Z458" s="207" t="str">
        <f t="shared" si="99"/>
        <v/>
      </c>
      <c r="AA458" s="107"/>
      <c r="AB458" s="207" t="str">
        <f t="shared" si="100"/>
        <v/>
      </c>
      <c r="AC458"/>
      <c r="AD458" s="71"/>
      <c r="AE458" s="107"/>
      <c r="AF458" s="207" t="str">
        <f t="shared" si="101"/>
        <v/>
      </c>
      <c r="AG458" s="227" t="str">
        <f t="shared" si="102"/>
        <v/>
      </c>
      <c r="AH458" s="107"/>
      <c r="AI458" s="207" t="str">
        <f t="shared" si="103"/>
        <v/>
      </c>
      <c r="AJ458" s="107"/>
      <c r="AK458" s="207" t="str">
        <f t="shared" si="104"/>
        <v/>
      </c>
      <c r="AL458" s="107"/>
      <c r="AM458" s="107"/>
      <c r="AN458" s="207" t="str">
        <f t="shared" si="105"/>
        <v/>
      </c>
      <c r="AO458" s="107"/>
      <c r="AP458" s="207" t="str">
        <f t="shared" si="106"/>
        <v/>
      </c>
      <c r="AQ458" s="107"/>
      <c r="AR458" s="107"/>
      <c r="AS458" s="207" t="str">
        <f t="shared" si="107"/>
        <v/>
      </c>
      <c r="AT458" s="108"/>
      <c r="AU458" s="108"/>
      <c r="AV458" s="108"/>
      <c r="AW458" s="108"/>
      <c r="AX458" s="108"/>
      <c r="AY458" s="108"/>
      <c r="AZ458" s="108"/>
      <c r="BA458" s="108"/>
      <c r="BB458" s="109"/>
      <c r="BC458" s="109"/>
      <c r="BD458" s="109"/>
      <c r="BE458" s="119"/>
      <c r="BF458" s="119"/>
      <c r="BG458" s="119"/>
      <c r="BH458" s="119"/>
    </row>
    <row r="459" spans="1:60" s="76" customFormat="1" collapsed="1" x14ac:dyDescent="0.2">
      <c r="A459" s="124"/>
      <c r="B459" s="207" t="str">
        <f t="shared" si="96"/>
        <v/>
      </c>
      <c r="C459" s="73"/>
      <c r="D459" s="228"/>
      <c r="E459" s="229"/>
      <c r="F459" s="229"/>
      <c r="G459" s="229"/>
      <c r="H459" s="229"/>
      <c r="I459" s="229"/>
      <c r="J459" s="229"/>
      <c r="K459" s="229"/>
      <c r="L459" s="229"/>
      <c r="M459" s="229"/>
      <c r="N459" s="229"/>
      <c r="O459" s="230"/>
      <c r="P459" s="104"/>
      <c r="Q459" s="104"/>
      <c r="R459" s="104"/>
      <c r="S459" s="130" t="str">
        <f t="shared" si="97"/>
        <v/>
      </c>
      <c r="T459" s="104"/>
      <c r="U459" s="231"/>
      <c r="V459" s="232"/>
      <c r="W459" s="207" t="str">
        <f t="shared" si="98"/>
        <v/>
      </c>
      <c r="X459" s="295"/>
      <c r="Y459" s="233"/>
      <c r="Z459" s="207" t="str">
        <f t="shared" si="99"/>
        <v/>
      </c>
      <c r="AA459" s="107"/>
      <c r="AB459" s="207" t="str">
        <f t="shared" si="100"/>
        <v/>
      </c>
      <c r="AC459"/>
      <c r="AD459" s="71"/>
      <c r="AE459" s="107"/>
      <c r="AF459" s="207" t="str">
        <f t="shared" si="101"/>
        <v/>
      </c>
      <c r="AG459" s="227" t="str">
        <f t="shared" si="102"/>
        <v/>
      </c>
      <c r="AH459" s="107"/>
      <c r="AI459" s="207" t="str">
        <f t="shared" si="103"/>
        <v/>
      </c>
      <c r="AJ459" s="107"/>
      <c r="AK459" s="207" t="str">
        <f t="shared" si="104"/>
        <v/>
      </c>
      <c r="AL459" s="107"/>
      <c r="AM459" s="107"/>
      <c r="AN459" s="207" t="str">
        <f t="shared" si="105"/>
        <v/>
      </c>
      <c r="AO459" s="107"/>
      <c r="AP459" s="207" t="str">
        <f t="shared" si="106"/>
        <v/>
      </c>
      <c r="AQ459" s="107"/>
      <c r="AR459" s="107"/>
      <c r="AS459" s="207" t="str">
        <f t="shared" si="107"/>
        <v/>
      </c>
      <c r="AT459" s="108"/>
      <c r="AU459" s="108"/>
      <c r="AV459" s="108"/>
      <c r="AW459" s="108"/>
      <c r="AX459" s="108"/>
      <c r="AY459" s="108"/>
      <c r="AZ459" s="108"/>
      <c r="BA459" s="108"/>
      <c r="BB459" s="109"/>
      <c r="BC459" s="109"/>
      <c r="BD459" s="109"/>
      <c r="BE459" s="119"/>
      <c r="BF459" s="119"/>
      <c r="BG459" s="119"/>
      <c r="BH459" s="119"/>
    </row>
    <row r="460" spans="1:60" s="76" customFormat="1" collapsed="1" x14ac:dyDescent="0.2">
      <c r="A460" s="124"/>
      <c r="B460" s="207" t="str">
        <f t="shared" si="96"/>
        <v/>
      </c>
      <c r="C460" s="73"/>
      <c r="D460" s="228"/>
      <c r="E460" s="229"/>
      <c r="F460" s="229"/>
      <c r="G460" s="229"/>
      <c r="H460" s="229"/>
      <c r="I460" s="229"/>
      <c r="J460" s="229"/>
      <c r="K460" s="229"/>
      <c r="L460" s="229"/>
      <c r="M460" s="229"/>
      <c r="N460" s="229"/>
      <c r="O460" s="230"/>
      <c r="P460" s="104"/>
      <c r="Q460" s="104"/>
      <c r="R460" s="104"/>
      <c r="S460" s="130" t="str">
        <f t="shared" si="97"/>
        <v/>
      </c>
      <c r="T460" s="104"/>
      <c r="U460" s="231"/>
      <c r="V460" s="232"/>
      <c r="W460" s="207" t="str">
        <f t="shared" si="98"/>
        <v/>
      </c>
      <c r="X460" s="295"/>
      <c r="Y460" s="233"/>
      <c r="Z460" s="207" t="str">
        <f t="shared" si="99"/>
        <v/>
      </c>
      <c r="AA460" s="107"/>
      <c r="AB460" s="207" t="str">
        <f t="shared" si="100"/>
        <v/>
      </c>
      <c r="AC460"/>
      <c r="AD460" s="71"/>
      <c r="AE460" s="107"/>
      <c r="AF460" s="207" t="str">
        <f t="shared" si="101"/>
        <v/>
      </c>
      <c r="AG460" s="227" t="str">
        <f t="shared" si="102"/>
        <v/>
      </c>
      <c r="AH460" s="107"/>
      <c r="AI460" s="207" t="str">
        <f t="shared" si="103"/>
        <v/>
      </c>
      <c r="AJ460" s="107"/>
      <c r="AK460" s="207" t="str">
        <f t="shared" si="104"/>
        <v/>
      </c>
      <c r="AL460" s="107"/>
      <c r="AM460" s="107"/>
      <c r="AN460" s="207" t="str">
        <f t="shared" si="105"/>
        <v/>
      </c>
      <c r="AO460" s="107"/>
      <c r="AP460" s="207" t="str">
        <f t="shared" si="106"/>
        <v/>
      </c>
      <c r="AQ460" s="107"/>
      <c r="AR460" s="107"/>
      <c r="AS460" s="207" t="str">
        <f t="shared" si="107"/>
        <v/>
      </c>
      <c r="AT460" s="108"/>
      <c r="AU460" s="108"/>
      <c r="AV460" s="108"/>
      <c r="AW460" s="108"/>
      <c r="AX460" s="108"/>
      <c r="AY460" s="108"/>
      <c r="AZ460" s="108"/>
      <c r="BA460" s="108"/>
      <c r="BB460" s="109"/>
      <c r="BC460" s="109"/>
      <c r="BD460" s="109"/>
      <c r="BE460" s="119"/>
      <c r="BF460" s="119"/>
      <c r="BG460" s="119"/>
      <c r="BH460" s="119"/>
    </row>
    <row r="461" spans="1:60" s="76" customFormat="1" collapsed="1" x14ac:dyDescent="0.2">
      <c r="A461" s="124"/>
      <c r="B461" s="207" t="str">
        <f t="shared" si="96"/>
        <v/>
      </c>
      <c r="C461" s="73"/>
      <c r="D461" s="228"/>
      <c r="E461" s="229"/>
      <c r="F461" s="229"/>
      <c r="G461" s="229"/>
      <c r="H461" s="229"/>
      <c r="I461" s="229"/>
      <c r="J461" s="229"/>
      <c r="K461" s="229"/>
      <c r="L461" s="229"/>
      <c r="M461" s="229"/>
      <c r="N461" s="229"/>
      <c r="O461" s="230"/>
      <c r="P461" s="104"/>
      <c r="Q461" s="104"/>
      <c r="R461" s="104"/>
      <c r="S461" s="130" t="str">
        <f t="shared" si="97"/>
        <v/>
      </c>
      <c r="T461" s="104"/>
      <c r="U461" s="231"/>
      <c r="V461" s="232"/>
      <c r="W461" s="207" t="str">
        <f t="shared" si="98"/>
        <v/>
      </c>
      <c r="X461" s="295"/>
      <c r="Y461" s="233"/>
      <c r="Z461" s="207" t="str">
        <f t="shared" si="99"/>
        <v/>
      </c>
      <c r="AA461" s="107"/>
      <c r="AB461" s="207" t="str">
        <f t="shared" si="100"/>
        <v/>
      </c>
      <c r="AC461"/>
      <c r="AD461" s="71"/>
      <c r="AE461" s="107"/>
      <c r="AF461" s="207" t="str">
        <f t="shared" si="101"/>
        <v/>
      </c>
      <c r="AG461" s="227" t="str">
        <f t="shared" si="102"/>
        <v/>
      </c>
      <c r="AH461" s="107"/>
      <c r="AI461" s="207" t="str">
        <f t="shared" si="103"/>
        <v/>
      </c>
      <c r="AJ461" s="107"/>
      <c r="AK461" s="207" t="str">
        <f t="shared" si="104"/>
        <v/>
      </c>
      <c r="AL461" s="107"/>
      <c r="AM461" s="107"/>
      <c r="AN461" s="207" t="str">
        <f t="shared" si="105"/>
        <v/>
      </c>
      <c r="AO461" s="107"/>
      <c r="AP461" s="207" t="str">
        <f t="shared" si="106"/>
        <v/>
      </c>
      <c r="AQ461" s="107"/>
      <c r="AR461" s="107"/>
      <c r="AS461" s="207" t="str">
        <f t="shared" si="107"/>
        <v/>
      </c>
      <c r="AT461" s="108"/>
      <c r="AU461" s="108"/>
      <c r="AV461" s="108"/>
      <c r="AW461" s="108"/>
      <c r="AX461" s="108"/>
      <c r="AY461" s="108"/>
      <c r="AZ461" s="108"/>
      <c r="BA461" s="108"/>
      <c r="BB461" s="109"/>
      <c r="BC461" s="109"/>
      <c r="BD461" s="109"/>
      <c r="BE461" s="119"/>
      <c r="BF461" s="119"/>
      <c r="BG461" s="119"/>
      <c r="BH461" s="119"/>
    </row>
    <row r="462" spans="1:60" s="76" customFormat="1" collapsed="1" x14ac:dyDescent="0.2">
      <c r="A462" s="124"/>
      <c r="B462" s="207" t="str">
        <f t="shared" si="96"/>
        <v/>
      </c>
      <c r="C462" s="73"/>
      <c r="D462" s="228"/>
      <c r="E462" s="229"/>
      <c r="F462" s="229"/>
      <c r="G462" s="229"/>
      <c r="H462" s="229"/>
      <c r="I462" s="229"/>
      <c r="J462" s="229"/>
      <c r="K462" s="229"/>
      <c r="L462" s="229"/>
      <c r="M462" s="229"/>
      <c r="N462" s="229"/>
      <c r="O462" s="230"/>
      <c r="P462" s="104"/>
      <c r="Q462" s="104"/>
      <c r="R462" s="104"/>
      <c r="S462" s="130" t="str">
        <f t="shared" si="97"/>
        <v/>
      </c>
      <c r="T462" s="104"/>
      <c r="U462" s="231"/>
      <c r="V462" s="232"/>
      <c r="W462" s="207" t="str">
        <f t="shared" si="98"/>
        <v/>
      </c>
      <c r="X462" s="295"/>
      <c r="Y462" s="233"/>
      <c r="Z462" s="207" t="str">
        <f t="shared" si="99"/>
        <v/>
      </c>
      <c r="AA462" s="107"/>
      <c r="AB462" s="207" t="str">
        <f t="shared" si="100"/>
        <v/>
      </c>
      <c r="AC462"/>
      <c r="AD462" s="71"/>
      <c r="AE462" s="107"/>
      <c r="AF462" s="207" t="str">
        <f t="shared" si="101"/>
        <v/>
      </c>
      <c r="AG462" s="227" t="str">
        <f t="shared" si="102"/>
        <v/>
      </c>
      <c r="AH462" s="107"/>
      <c r="AI462" s="207" t="str">
        <f t="shared" si="103"/>
        <v/>
      </c>
      <c r="AJ462" s="107"/>
      <c r="AK462" s="207" t="str">
        <f t="shared" si="104"/>
        <v/>
      </c>
      <c r="AL462" s="107"/>
      <c r="AM462" s="107"/>
      <c r="AN462" s="207" t="str">
        <f t="shared" si="105"/>
        <v/>
      </c>
      <c r="AO462" s="107"/>
      <c r="AP462" s="207" t="str">
        <f t="shared" si="106"/>
        <v/>
      </c>
      <c r="AQ462" s="107"/>
      <c r="AR462" s="107"/>
      <c r="AS462" s="207" t="str">
        <f t="shared" si="107"/>
        <v/>
      </c>
      <c r="AT462" s="108"/>
      <c r="AU462" s="108"/>
      <c r="AV462" s="108"/>
      <c r="AW462" s="108"/>
      <c r="AX462" s="108"/>
      <c r="AY462" s="108"/>
      <c r="AZ462" s="108"/>
      <c r="BA462" s="108"/>
      <c r="BB462" s="109"/>
      <c r="BC462" s="109"/>
      <c r="BD462" s="109"/>
      <c r="BE462" s="119"/>
      <c r="BF462" s="119"/>
      <c r="BG462" s="119"/>
      <c r="BH462" s="119"/>
    </row>
    <row r="463" spans="1:60" s="76" customFormat="1" collapsed="1" x14ac:dyDescent="0.2">
      <c r="A463" s="124"/>
      <c r="B463" s="207" t="str">
        <f t="shared" si="96"/>
        <v/>
      </c>
      <c r="C463" s="73"/>
      <c r="D463" s="228"/>
      <c r="E463" s="229"/>
      <c r="F463" s="229"/>
      <c r="G463" s="229"/>
      <c r="H463" s="229"/>
      <c r="I463" s="229"/>
      <c r="J463" s="229"/>
      <c r="K463" s="229"/>
      <c r="L463" s="229"/>
      <c r="M463" s="229"/>
      <c r="N463" s="229"/>
      <c r="O463" s="230"/>
      <c r="P463" s="104"/>
      <c r="Q463" s="104"/>
      <c r="R463" s="104"/>
      <c r="S463" s="130" t="str">
        <f t="shared" si="97"/>
        <v/>
      </c>
      <c r="T463" s="104"/>
      <c r="U463" s="231"/>
      <c r="V463" s="232"/>
      <c r="W463" s="207" t="str">
        <f t="shared" si="98"/>
        <v/>
      </c>
      <c r="X463" s="295"/>
      <c r="Y463" s="233"/>
      <c r="Z463" s="207" t="str">
        <f t="shared" si="99"/>
        <v/>
      </c>
      <c r="AA463" s="107"/>
      <c r="AB463" s="207" t="str">
        <f t="shared" si="100"/>
        <v/>
      </c>
      <c r="AC463"/>
      <c r="AD463" s="71"/>
      <c r="AE463" s="107"/>
      <c r="AF463" s="207" t="str">
        <f t="shared" si="101"/>
        <v/>
      </c>
      <c r="AG463" s="227" t="str">
        <f t="shared" si="102"/>
        <v/>
      </c>
      <c r="AH463" s="107"/>
      <c r="AI463" s="207" t="str">
        <f t="shared" si="103"/>
        <v/>
      </c>
      <c r="AJ463" s="107"/>
      <c r="AK463" s="207" t="str">
        <f t="shared" si="104"/>
        <v/>
      </c>
      <c r="AL463" s="107"/>
      <c r="AM463" s="107"/>
      <c r="AN463" s="207" t="str">
        <f t="shared" si="105"/>
        <v/>
      </c>
      <c r="AO463" s="107"/>
      <c r="AP463" s="207" t="str">
        <f t="shared" si="106"/>
        <v/>
      </c>
      <c r="AQ463" s="107"/>
      <c r="AR463" s="107"/>
      <c r="AS463" s="207" t="str">
        <f t="shared" si="107"/>
        <v/>
      </c>
      <c r="AT463" s="108"/>
      <c r="AU463" s="108"/>
      <c r="AV463" s="108"/>
      <c r="AW463" s="108"/>
      <c r="AX463" s="108"/>
      <c r="AY463" s="108"/>
      <c r="AZ463" s="108"/>
      <c r="BA463" s="108"/>
      <c r="BB463" s="109"/>
      <c r="BC463" s="109"/>
      <c r="BD463" s="109"/>
      <c r="BE463" s="119"/>
      <c r="BF463" s="119"/>
      <c r="BG463" s="119"/>
      <c r="BH463" s="119"/>
    </row>
    <row r="464" spans="1:60" s="76" customFormat="1" collapsed="1" x14ac:dyDescent="0.2">
      <c r="A464" s="124"/>
      <c r="B464" s="207" t="str">
        <f t="shared" si="96"/>
        <v/>
      </c>
      <c r="C464" s="73"/>
      <c r="D464" s="228"/>
      <c r="E464" s="229"/>
      <c r="F464" s="229"/>
      <c r="G464" s="229"/>
      <c r="H464" s="229"/>
      <c r="I464" s="229"/>
      <c r="J464" s="229"/>
      <c r="K464" s="229"/>
      <c r="L464" s="229"/>
      <c r="M464" s="229"/>
      <c r="N464" s="229"/>
      <c r="O464" s="230"/>
      <c r="P464" s="104"/>
      <c r="Q464" s="104"/>
      <c r="R464" s="104"/>
      <c r="S464" s="130" t="str">
        <f t="shared" si="97"/>
        <v/>
      </c>
      <c r="T464" s="104"/>
      <c r="U464" s="231"/>
      <c r="V464" s="232"/>
      <c r="W464" s="207" t="str">
        <f t="shared" si="98"/>
        <v/>
      </c>
      <c r="X464" s="295"/>
      <c r="Y464" s="233"/>
      <c r="Z464" s="207" t="str">
        <f t="shared" si="99"/>
        <v/>
      </c>
      <c r="AA464" s="107"/>
      <c r="AB464" s="207" t="str">
        <f t="shared" si="100"/>
        <v/>
      </c>
      <c r="AC464"/>
      <c r="AD464" s="71"/>
      <c r="AE464" s="107"/>
      <c r="AF464" s="207" t="str">
        <f t="shared" si="101"/>
        <v/>
      </c>
      <c r="AG464" s="227" t="str">
        <f t="shared" si="102"/>
        <v/>
      </c>
      <c r="AH464" s="107"/>
      <c r="AI464" s="207" t="str">
        <f t="shared" si="103"/>
        <v/>
      </c>
      <c r="AJ464" s="107"/>
      <c r="AK464" s="207" t="str">
        <f t="shared" si="104"/>
        <v/>
      </c>
      <c r="AL464" s="107"/>
      <c r="AM464" s="107"/>
      <c r="AN464" s="207" t="str">
        <f t="shared" si="105"/>
        <v/>
      </c>
      <c r="AO464" s="107"/>
      <c r="AP464" s="207" t="str">
        <f t="shared" si="106"/>
        <v/>
      </c>
      <c r="AQ464" s="107"/>
      <c r="AR464" s="107"/>
      <c r="AS464" s="207" t="str">
        <f t="shared" si="107"/>
        <v/>
      </c>
      <c r="AT464" s="108"/>
      <c r="AU464" s="108"/>
      <c r="AV464" s="108"/>
      <c r="AW464" s="108"/>
      <c r="AX464" s="108"/>
      <c r="AY464" s="108"/>
      <c r="AZ464" s="108"/>
      <c r="BA464" s="108"/>
      <c r="BB464" s="109"/>
      <c r="BC464" s="109"/>
      <c r="BD464" s="109"/>
      <c r="BE464" s="119"/>
      <c r="BF464" s="119"/>
      <c r="BG464" s="119"/>
      <c r="BH464" s="119"/>
    </row>
    <row r="465" spans="1:60" s="76" customFormat="1" collapsed="1" x14ac:dyDescent="0.2">
      <c r="A465" s="124"/>
      <c r="B465" s="207" t="str">
        <f t="shared" si="96"/>
        <v/>
      </c>
      <c r="C465" s="73"/>
      <c r="D465" s="228"/>
      <c r="E465" s="229"/>
      <c r="F465" s="229"/>
      <c r="G465" s="229"/>
      <c r="H465" s="229"/>
      <c r="I465" s="229"/>
      <c r="J465" s="229"/>
      <c r="K465" s="229"/>
      <c r="L465" s="229"/>
      <c r="M465" s="229"/>
      <c r="N465" s="229"/>
      <c r="O465" s="230"/>
      <c r="P465" s="104"/>
      <c r="Q465" s="104"/>
      <c r="R465" s="104"/>
      <c r="S465" s="130" t="str">
        <f t="shared" si="97"/>
        <v/>
      </c>
      <c r="T465" s="104"/>
      <c r="U465" s="231"/>
      <c r="V465" s="232"/>
      <c r="W465" s="207" t="str">
        <f t="shared" si="98"/>
        <v/>
      </c>
      <c r="X465" s="295"/>
      <c r="Y465" s="233"/>
      <c r="Z465" s="207" t="str">
        <f t="shared" si="99"/>
        <v/>
      </c>
      <c r="AA465" s="107"/>
      <c r="AB465" s="207" t="str">
        <f t="shared" si="100"/>
        <v/>
      </c>
      <c r="AC465"/>
      <c r="AD465" s="71"/>
      <c r="AE465" s="107"/>
      <c r="AF465" s="207" t="str">
        <f t="shared" si="101"/>
        <v/>
      </c>
      <c r="AG465" s="227" t="str">
        <f t="shared" si="102"/>
        <v/>
      </c>
      <c r="AH465" s="107"/>
      <c r="AI465" s="207" t="str">
        <f t="shared" si="103"/>
        <v/>
      </c>
      <c r="AJ465" s="107"/>
      <c r="AK465" s="207" t="str">
        <f t="shared" si="104"/>
        <v/>
      </c>
      <c r="AL465" s="107"/>
      <c r="AM465" s="107"/>
      <c r="AN465" s="207" t="str">
        <f t="shared" si="105"/>
        <v/>
      </c>
      <c r="AO465" s="107"/>
      <c r="AP465" s="207" t="str">
        <f t="shared" si="106"/>
        <v/>
      </c>
      <c r="AQ465" s="107"/>
      <c r="AR465" s="107"/>
      <c r="AS465" s="207" t="str">
        <f t="shared" si="107"/>
        <v/>
      </c>
      <c r="AT465" s="108"/>
      <c r="AU465" s="108"/>
      <c r="AV465" s="108"/>
      <c r="AW465" s="108"/>
      <c r="AX465" s="108"/>
      <c r="AY465" s="108"/>
      <c r="AZ465" s="108"/>
      <c r="BA465" s="108"/>
      <c r="BB465" s="109"/>
      <c r="BC465" s="109"/>
      <c r="BD465" s="109"/>
      <c r="BE465" s="119"/>
      <c r="BF465" s="119"/>
      <c r="BG465" s="119"/>
      <c r="BH465" s="119"/>
    </row>
    <row r="466" spans="1:60" s="76" customFormat="1" collapsed="1" x14ac:dyDescent="0.2">
      <c r="A466" s="124"/>
      <c r="B466" s="207" t="str">
        <f t="shared" si="96"/>
        <v/>
      </c>
      <c r="C466" s="73"/>
      <c r="D466" s="228"/>
      <c r="E466" s="229"/>
      <c r="F466" s="229"/>
      <c r="G466" s="229"/>
      <c r="H466" s="229"/>
      <c r="I466" s="229"/>
      <c r="J466" s="229"/>
      <c r="K466" s="229"/>
      <c r="L466" s="229"/>
      <c r="M466" s="229"/>
      <c r="N466" s="229"/>
      <c r="O466" s="230"/>
      <c r="P466" s="104"/>
      <c r="Q466" s="104"/>
      <c r="R466" s="104"/>
      <c r="S466" s="130" t="str">
        <f t="shared" si="97"/>
        <v/>
      </c>
      <c r="T466" s="104"/>
      <c r="U466" s="231"/>
      <c r="V466" s="232"/>
      <c r="W466" s="207" t="str">
        <f t="shared" si="98"/>
        <v/>
      </c>
      <c r="X466" s="295"/>
      <c r="Y466" s="233"/>
      <c r="Z466" s="207" t="str">
        <f t="shared" si="99"/>
        <v/>
      </c>
      <c r="AA466" s="107"/>
      <c r="AB466" s="207" t="str">
        <f t="shared" si="100"/>
        <v/>
      </c>
      <c r="AC466"/>
      <c r="AD466" s="71"/>
      <c r="AE466" s="107"/>
      <c r="AF466" s="207" t="str">
        <f t="shared" si="101"/>
        <v/>
      </c>
      <c r="AG466" s="227" t="str">
        <f t="shared" si="102"/>
        <v/>
      </c>
      <c r="AH466" s="107"/>
      <c r="AI466" s="207" t="str">
        <f t="shared" si="103"/>
        <v/>
      </c>
      <c r="AJ466" s="107"/>
      <c r="AK466" s="207" t="str">
        <f t="shared" si="104"/>
        <v/>
      </c>
      <c r="AL466" s="107"/>
      <c r="AM466" s="107"/>
      <c r="AN466" s="207" t="str">
        <f t="shared" si="105"/>
        <v/>
      </c>
      <c r="AO466" s="107"/>
      <c r="AP466" s="207" t="str">
        <f t="shared" si="106"/>
        <v/>
      </c>
      <c r="AQ466" s="107"/>
      <c r="AR466" s="107"/>
      <c r="AS466" s="207" t="str">
        <f t="shared" si="107"/>
        <v/>
      </c>
      <c r="AT466" s="108"/>
      <c r="AU466" s="108"/>
      <c r="AV466" s="108"/>
      <c r="AW466" s="108"/>
      <c r="AX466" s="108"/>
      <c r="AY466" s="108"/>
      <c r="AZ466" s="108"/>
      <c r="BA466" s="108"/>
      <c r="BB466" s="109"/>
      <c r="BC466" s="109"/>
      <c r="BD466" s="109"/>
      <c r="BE466" s="119"/>
      <c r="BF466" s="119"/>
      <c r="BG466" s="119"/>
      <c r="BH466" s="119"/>
    </row>
    <row r="467" spans="1:60" s="76" customFormat="1" collapsed="1" x14ac:dyDescent="0.2">
      <c r="A467" s="124"/>
      <c r="B467" s="207" t="str">
        <f t="shared" si="96"/>
        <v/>
      </c>
      <c r="C467" s="73"/>
      <c r="D467" s="228"/>
      <c r="E467" s="229"/>
      <c r="F467" s="229"/>
      <c r="G467" s="229"/>
      <c r="H467" s="229"/>
      <c r="I467" s="229"/>
      <c r="J467" s="229"/>
      <c r="K467" s="229"/>
      <c r="L467" s="229"/>
      <c r="M467" s="229"/>
      <c r="N467" s="229"/>
      <c r="O467" s="230"/>
      <c r="P467" s="104"/>
      <c r="Q467" s="104"/>
      <c r="R467" s="104"/>
      <c r="S467" s="130" t="str">
        <f t="shared" si="97"/>
        <v/>
      </c>
      <c r="T467" s="104"/>
      <c r="U467" s="231"/>
      <c r="V467" s="232"/>
      <c r="W467" s="207" t="str">
        <f t="shared" si="98"/>
        <v/>
      </c>
      <c r="X467" s="295"/>
      <c r="Y467" s="233"/>
      <c r="Z467" s="207" t="str">
        <f t="shared" si="99"/>
        <v/>
      </c>
      <c r="AA467" s="107"/>
      <c r="AB467" s="207" t="str">
        <f t="shared" si="100"/>
        <v/>
      </c>
      <c r="AC467"/>
      <c r="AD467" s="71"/>
      <c r="AE467" s="107"/>
      <c r="AF467" s="207" t="str">
        <f t="shared" si="101"/>
        <v/>
      </c>
      <c r="AG467" s="227" t="str">
        <f t="shared" si="102"/>
        <v/>
      </c>
      <c r="AH467" s="107"/>
      <c r="AI467" s="207" t="str">
        <f t="shared" si="103"/>
        <v/>
      </c>
      <c r="AJ467" s="107"/>
      <c r="AK467" s="207" t="str">
        <f t="shared" si="104"/>
        <v/>
      </c>
      <c r="AL467" s="107"/>
      <c r="AM467" s="107"/>
      <c r="AN467" s="207" t="str">
        <f t="shared" si="105"/>
        <v/>
      </c>
      <c r="AO467" s="107"/>
      <c r="AP467" s="207" t="str">
        <f t="shared" si="106"/>
        <v/>
      </c>
      <c r="AQ467" s="107"/>
      <c r="AR467" s="107"/>
      <c r="AS467" s="207" t="str">
        <f t="shared" si="107"/>
        <v/>
      </c>
      <c r="AT467" s="108"/>
      <c r="AU467" s="108"/>
      <c r="AV467" s="108"/>
      <c r="AW467" s="108"/>
      <c r="AX467" s="108"/>
      <c r="AY467" s="108"/>
      <c r="AZ467" s="108"/>
      <c r="BA467" s="108"/>
      <c r="BB467" s="109"/>
      <c r="BC467" s="109"/>
      <c r="BD467" s="109"/>
      <c r="BE467" s="119"/>
      <c r="BF467" s="119"/>
      <c r="BG467" s="119"/>
      <c r="BH467" s="119"/>
    </row>
    <row r="468" spans="1:60" s="76" customFormat="1" collapsed="1" x14ac:dyDescent="0.2">
      <c r="A468" s="124"/>
      <c r="B468" s="207" t="str">
        <f t="shared" si="96"/>
        <v/>
      </c>
      <c r="C468" s="73"/>
      <c r="D468" s="228"/>
      <c r="E468" s="229"/>
      <c r="F468" s="229"/>
      <c r="G468" s="229"/>
      <c r="H468" s="229"/>
      <c r="I468" s="229"/>
      <c r="J468" s="229"/>
      <c r="K468" s="229"/>
      <c r="L468" s="229"/>
      <c r="M468" s="229"/>
      <c r="N468" s="229"/>
      <c r="O468" s="230"/>
      <c r="P468" s="104"/>
      <c r="Q468" s="104"/>
      <c r="R468" s="104"/>
      <c r="S468" s="130" t="str">
        <f t="shared" si="97"/>
        <v/>
      </c>
      <c r="T468" s="104"/>
      <c r="U468" s="231"/>
      <c r="V468" s="232"/>
      <c r="W468" s="207" t="str">
        <f t="shared" si="98"/>
        <v/>
      </c>
      <c r="X468" s="295"/>
      <c r="Y468" s="233"/>
      <c r="Z468" s="207" t="str">
        <f t="shared" si="99"/>
        <v/>
      </c>
      <c r="AA468" s="107"/>
      <c r="AB468" s="207" t="str">
        <f t="shared" si="100"/>
        <v/>
      </c>
      <c r="AC468"/>
      <c r="AD468" s="71"/>
      <c r="AE468" s="107"/>
      <c r="AF468" s="207" t="str">
        <f t="shared" si="101"/>
        <v/>
      </c>
      <c r="AG468" s="227" t="str">
        <f t="shared" si="102"/>
        <v/>
      </c>
      <c r="AH468" s="107"/>
      <c r="AI468" s="207" t="str">
        <f t="shared" si="103"/>
        <v/>
      </c>
      <c r="AJ468" s="107"/>
      <c r="AK468" s="207" t="str">
        <f t="shared" si="104"/>
        <v/>
      </c>
      <c r="AL468" s="107"/>
      <c r="AM468" s="107"/>
      <c r="AN468" s="207" t="str">
        <f t="shared" si="105"/>
        <v/>
      </c>
      <c r="AO468" s="107"/>
      <c r="AP468" s="207" t="str">
        <f t="shared" si="106"/>
        <v/>
      </c>
      <c r="AQ468" s="107"/>
      <c r="AR468" s="107"/>
      <c r="AS468" s="207" t="str">
        <f t="shared" si="107"/>
        <v/>
      </c>
      <c r="AT468" s="108"/>
      <c r="AU468" s="108"/>
      <c r="AV468" s="108"/>
      <c r="AW468" s="108"/>
      <c r="AX468" s="108"/>
      <c r="AY468" s="108"/>
      <c r="AZ468" s="108"/>
      <c r="BA468" s="108"/>
      <c r="BB468" s="109"/>
      <c r="BC468" s="109"/>
      <c r="BD468" s="109"/>
      <c r="BE468" s="119"/>
      <c r="BF468" s="119"/>
      <c r="BG468" s="119"/>
      <c r="BH468" s="119"/>
    </row>
    <row r="469" spans="1:60" s="76" customFormat="1" collapsed="1" x14ac:dyDescent="0.2">
      <c r="A469" s="124"/>
      <c r="B469" s="207" t="str">
        <f t="shared" si="96"/>
        <v/>
      </c>
      <c r="C469" s="73"/>
      <c r="D469" s="228"/>
      <c r="E469" s="229"/>
      <c r="F469" s="229"/>
      <c r="G469" s="229"/>
      <c r="H469" s="229"/>
      <c r="I469" s="229"/>
      <c r="J469" s="229"/>
      <c r="K469" s="229"/>
      <c r="L469" s="229"/>
      <c r="M469" s="229"/>
      <c r="N469" s="229"/>
      <c r="O469" s="230"/>
      <c r="P469" s="104"/>
      <c r="Q469" s="104"/>
      <c r="R469" s="104"/>
      <c r="S469" s="130" t="str">
        <f t="shared" si="97"/>
        <v/>
      </c>
      <c r="T469" s="104"/>
      <c r="U469" s="231"/>
      <c r="V469" s="232"/>
      <c r="W469" s="207" t="str">
        <f t="shared" si="98"/>
        <v/>
      </c>
      <c r="X469" s="295"/>
      <c r="Y469" s="233"/>
      <c r="Z469" s="207" t="str">
        <f t="shared" si="99"/>
        <v/>
      </c>
      <c r="AA469" s="107"/>
      <c r="AB469" s="207" t="str">
        <f t="shared" si="100"/>
        <v/>
      </c>
      <c r="AC469"/>
      <c r="AD469" s="71"/>
      <c r="AE469" s="107"/>
      <c r="AF469" s="207" t="str">
        <f t="shared" si="101"/>
        <v/>
      </c>
      <c r="AG469" s="227" t="str">
        <f t="shared" si="102"/>
        <v/>
      </c>
      <c r="AH469" s="107"/>
      <c r="AI469" s="207" t="str">
        <f t="shared" si="103"/>
        <v/>
      </c>
      <c r="AJ469" s="107"/>
      <c r="AK469" s="207" t="str">
        <f t="shared" si="104"/>
        <v/>
      </c>
      <c r="AL469" s="107"/>
      <c r="AM469" s="107"/>
      <c r="AN469" s="207" t="str">
        <f t="shared" si="105"/>
        <v/>
      </c>
      <c r="AO469" s="107"/>
      <c r="AP469" s="207" t="str">
        <f t="shared" si="106"/>
        <v/>
      </c>
      <c r="AQ469" s="107"/>
      <c r="AR469" s="107"/>
      <c r="AS469" s="207" t="str">
        <f t="shared" si="107"/>
        <v/>
      </c>
      <c r="AT469" s="108"/>
      <c r="AU469" s="108"/>
      <c r="AV469" s="108"/>
      <c r="AW469" s="108"/>
      <c r="AX469" s="108"/>
      <c r="AY469" s="108"/>
      <c r="AZ469" s="108"/>
      <c r="BA469" s="108"/>
      <c r="BB469" s="109"/>
      <c r="BC469" s="109"/>
      <c r="BD469" s="109"/>
      <c r="BE469" s="119"/>
      <c r="BF469" s="119"/>
      <c r="BG469" s="119"/>
      <c r="BH469" s="119"/>
    </row>
    <row r="470" spans="1:60" s="76" customFormat="1" collapsed="1" x14ac:dyDescent="0.2">
      <c r="A470" s="124"/>
      <c r="B470" s="207" t="str">
        <f t="shared" si="96"/>
        <v/>
      </c>
      <c r="C470" s="73"/>
      <c r="D470" s="228"/>
      <c r="E470" s="229"/>
      <c r="F470" s="229"/>
      <c r="G470" s="229"/>
      <c r="H470" s="229"/>
      <c r="I470" s="229"/>
      <c r="J470" s="229"/>
      <c r="K470" s="229"/>
      <c r="L470" s="229"/>
      <c r="M470" s="229"/>
      <c r="N470" s="229"/>
      <c r="O470" s="230"/>
      <c r="P470" s="104"/>
      <c r="Q470" s="104"/>
      <c r="R470" s="104"/>
      <c r="S470" s="130" t="str">
        <f t="shared" si="97"/>
        <v/>
      </c>
      <c r="T470" s="104"/>
      <c r="U470" s="231"/>
      <c r="V470" s="232"/>
      <c r="W470" s="207" t="str">
        <f t="shared" si="98"/>
        <v/>
      </c>
      <c r="X470" s="295"/>
      <c r="Y470" s="233"/>
      <c r="Z470" s="207" t="str">
        <f t="shared" si="99"/>
        <v/>
      </c>
      <c r="AA470" s="107"/>
      <c r="AB470" s="207" t="str">
        <f t="shared" si="100"/>
        <v/>
      </c>
      <c r="AC470"/>
      <c r="AD470" s="71"/>
      <c r="AE470" s="107"/>
      <c r="AF470" s="207" t="str">
        <f t="shared" si="101"/>
        <v/>
      </c>
      <c r="AG470" s="227" t="str">
        <f t="shared" si="102"/>
        <v/>
      </c>
      <c r="AH470" s="107"/>
      <c r="AI470" s="207" t="str">
        <f t="shared" si="103"/>
        <v/>
      </c>
      <c r="AJ470" s="107"/>
      <c r="AK470" s="207" t="str">
        <f t="shared" si="104"/>
        <v/>
      </c>
      <c r="AL470" s="107"/>
      <c r="AM470" s="107"/>
      <c r="AN470" s="207" t="str">
        <f t="shared" si="105"/>
        <v/>
      </c>
      <c r="AO470" s="107"/>
      <c r="AP470" s="207" t="str">
        <f t="shared" si="106"/>
        <v/>
      </c>
      <c r="AQ470" s="107"/>
      <c r="AR470" s="107"/>
      <c r="AS470" s="207" t="str">
        <f t="shared" si="107"/>
        <v/>
      </c>
      <c r="AT470" s="108"/>
      <c r="AU470" s="108"/>
      <c r="AV470" s="108"/>
      <c r="AW470" s="108"/>
      <c r="AX470" s="108"/>
      <c r="AY470" s="108"/>
      <c r="AZ470" s="108"/>
      <c r="BA470" s="108"/>
      <c r="BB470" s="109"/>
      <c r="BC470" s="109"/>
      <c r="BD470" s="109"/>
      <c r="BE470" s="119"/>
      <c r="BF470" s="119"/>
      <c r="BG470" s="119"/>
      <c r="BH470" s="119"/>
    </row>
    <row r="471" spans="1:60" s="76" customFormat="1" collapsed="1" x14ac:dyDescent="0.2">
      <c r="A471" s="124"/>
      <c r="B471" s="207" t="str">
        <f t="shared" si="96"/>
        <v/>
      </c>
      <c r="C471" s="73"/>
      <c r="D471" s="228"/>
      <c r="E471" s="229"/>
      <c r="F471" s="229"/>
      <c r="G471" s="229"/>
      <c r="H471" s="229"/>
      <c r="I471" s="229"/>
      <c r="J471" s="229"/>
      <c r="K471" s="229"/>
      <c r="L471" s="229"/>
      <c r="M471" s="229"/>
      <c r="N471" s="229"/>
      <c r="O471" s="230"/>
      <c r="P471" s="104"/>
      <c r="Q471" s="104"/>
      <c r="R471" s="104"/>
      <c r="S471" s="130" t="str">
        <f t="shared" si="97"/>
        <v/>
      </c>
      <c r="T471" s="104"/>
      <c r="U471" s="231"/>
      <c r="V471" s="232"/>
      <c r="W471" s="207" t="str">
        <f t="shared" si="98"/>
        <v/>
      </c>
      <c r="X471" s="295"/>
      <c r="Y471" s="233"/>
      <c r="Z471" s="207" t="str">
        <f t="shared" si="99"/>
        <v/>
      </c>
      <c r="AA471" s="107"/>
      <c r="AB471" s="207" t="str">
        <f t="shared" si="100"/>
        <v/>
      </c>
      <c r="AC471"/>
      <c r="AD471" s="71"/>
      <c r="AE471" s="107"/>
      <c r="AF471" s="207" t="str">
        <f t="shared" si="101"/>
        <v/>
      </c>
      <c r="AG471" s="227" t="str">
        <f t="shared" si="102"/>
        <v/>
      </c>
      <c r="AH471" s="107"/>
      <c r="AI471" s="207" t="str">
        <f t="shared" si="103"/>
        <v/>
      </c>
      <c r="AJ471" s="107"/>
      <c r="AK471" s="207" t="str">
        <f t="shared" si="104"/>
        <v/>
      </c>
      <c r="AL471" s="107"/>
      <c r="AM471" s="107"/>
      <c r="AN471" s="207" t="str">
        <f t="shared" si="105"/>
        <v/>
      </c>
      <c r="AO471" s="107"/>
      <c r="AP471" s="207" t="str">
        <f t="shared" si="106"/>
        <v/>
      </c>
      <c r="AQ471" s="107"/>
      <c r="AR471" s="107"/>
      <c r="AS471" s="207" t="str">
        <f t="shared" si="107"/>
        <v/>
      </c>
      <c r="AT471" s="108"/>
      <c r="AU471" s="108"/>
      <c r="AV471" s="108"/>
      <c r="AW471" s="108"/>
      <c r="AX471" s="108"/>
      <c r="AY471" s="108"/>
      <c r="AZ471" s="108"/>
      <c r="BA471" s="108"/>
      <c r="BB471" s="109"/>
      <c r="BC471" s="109"/>
      <c r="BD471" s="109"/>
      <c r="BE471" s="119"/>
      <c r="BF471" s="119"/>
      <c r="BG471" s="119"/>
      <c r="BH471" s="119"/>
    </row>
    <row r="472" spans="1:60" s="76" customFormat="1" collapsed="1" x14ac:dyDescent="0.2">
      <c r="A472" s="124"/>
      <c r="B472" s="207" t="str">
        <f t="shared" si="96"/>
        <v/>
      </c>
      <c r="C472" s="73"/>
      <c r="D472" s="228"/>
      <c r="E472" s="229"/>
      <c r="F472" s="229"/>
      <c r="G472" s="229"/>
      <c r="H472" s="229"/>
      <c r="I472" s="229"/>
      <c r="J472" s="229"/>
      <c r="K472" s="229"/>
      <c r="L472" s="229"/>
      <c r="M472" s="229"/>
      <c r="N472" s="229"/>
      <c r="O472" s="230"/>
      <c r="P472" s="104"/>
      <c r="Q472" s="104"/>
      <c r="R472" s="104"/>
      <c r="S472" s="130" t="str">
        <f t="shared" si="97"/>
        <v/>
      </c>
      <c r="T472" s="104"/>
      <c r="U472" s="231"/>
      <c r="V472" s="232"/>
      <c r="W472" s="207" t="str">
        <f t="shared" si="98"/>
        <v/>
      </c>
      <c r="X472" s="295"/>
      <c r="Y472" s="233"/>
      <c r="Z472" s="207" t="str">
        <f t="shared" si="99"/>
        <v/>
      </c>
      <c r="AA472" s="107"/>
      <c r="AB472" s="207" t="str">
        <f t="shared" si="100"/>
        <v/>
      </c>
      <c r="AC472"/>
      <c r="AD472" s="71"/>
      <c r="AE472" s="107"/>
      <c r="AF472" s="207" t="str">
        <f t="shared" si="101"/>
        <v/>
      </c>
      <c r="AG472" s="227" t="str">
        <f t="shared" si="102"/>
        <v/>
      </c>
      <c r="AH472" s="107"/>
      <c r="AI472" s="207" t="str">
        <f t="shared" si="103"/>
        <v/>
      </c>
      <c r="AJ472" s="107"/>
      <c r="AK472" s="207" t="str">
        <f t="shared" si="104"/>
        <v/>
      </c>
      <c r="AL472" s="107"/>
      <c r="AM472" s="107"/>
      <c r="AN472" s="207" t="str">
        <f t="shared" si="105"/>
        <v/>
      </c>
      <c r="AO472" s="107"/>
      <c r="AP472" s="207" t="str">
        <f t="shared" si="106"/>
        <v/>
      </c>
      <c r="AQ472" s="107"/>
      <c r="AR472" s="107"/>
      <c r="AS472" s="207" t="str">
        <f t="shared" si="107"/>
        <v/>
      </c>
      <c r="AT472" s="108"/>
      <c r="AU472" s="108"/>
      <c r="AV472" s="108"/>
      <c r="AW472" s="108"/>
      <c r="AX472" s="108"/>
      <c r="AY472" s="108"/>
      <c r="AZ472" s="108"/>
      <c r="BA472" s="108"/>
      <c r="BB472" s="109"/>
      <c r="BC472" s="109"/>
      <c r="BD472" s="109"/>
      <c r="BE472" s="119"/>
      <c r="BF472" s="119"/>
      <c r="BG472" s="119"/>
      <c r="BH472" s="119"/>
    </row>
    <row r="473" spans="1:60" s="76" customFormat="1" collapsed="1" x14ac:dyDescent="0.2">
      <c r="A473" s="124"/>
      <c r="B473" s="207" t="str">
        <f t="shared" si="96"/>
        <v/>
      </c>
      <c r="C473" s="73"/>
      <c r="D473" s="228"/>
      <c r="E473" s="229"/>
      <c r="F473" s="229"/>
      <c r="G473" s="229"/>
      <c r="H473" s="229"/>
      <c r="I473" s="229"/>
      <c r="J473" s="229"/>
      <c r="K473" s="229"/>
      <c r="L473" s="229"/>
      <c r="M473" s="229"/>
      <c r="N473" s="229"/>
      <c r="O473" s="230"/>
      <c r="P473" s="104"/>
      <c r="Q473" s="104"/>
      <c r="R473" s="104"/>
      <c r="S473" s="130" t="str">
        <f t="shared" si="97"/>
        <v/>
      </c>
      <c r="T473" s="104"/>
      <c r="U473" s="231"/>
      <c r="V473" s="232"/>
      <c r="W473" s="207" t="str">
        <f t="shared" si="98"/>
        <v/>
      </c>
      <c r="X473" s="295"/>
      <c r="Y473" s="233"/>
      <c r="Z473" s="207" t="str">
        <f t="shared" si="99"/>
        <v/>
      </c>
      <c r="AA473" s="107"/>
      <c r="AB473" s="207" t="str">
        <f t="shared" si="100"/>
        <v/>
      </c>
      <c r="AC473"/>
      <c r="AD473" s="71"/>
      <c r="AE473" s="107"/>
      <c r="AF473" s="207" t="str">
        <f t="shared" si="101"/>
        <v/>
      </c>
      <c r="AG473" s="227" t="str">
        <f t="shared" si="102"/>
        <v/>
      </c>
      <c r="AH473" s="107"/>
      <c r="AI473" s="207" t="str">
        <f t="shared" si="103"/>
        <v/>
      </c>
      <c r="AJ473" s="107"/>
      <c r="AK473" s="207" t="str">
        <f t="shared" si="104"/>
        <v/>
      </c>
      <c r="AL473" s="107"/>
      <c r="AM473" s="107"/>
      <c r="AN473" s="207" t="str">
        <f t="shared" si="105"/>
        <v/>
      </c>
      <c r="AO473" s="107"/>
      <c r="AP473" s="207" t="str">
        <f t="shared" si="106"/>
        <v/>
      </c>
      <c r="AQ473" s="107"/>
      <c r="AR473" s="107"/>
      <c r="AS473" s="207" t="str">
        <f t="shared" si="107"/>
        <v/>
      </c>
      <c r="AT473" s="108"/>
      <c r="AU473" s="108"/>
      <c r="AV473" s="108"/>
      <c r="AW473" s="108"/>
      <c r="AX473" s="108"/>
      <c r="AY473" s="108"/>
      <c r="AZ473" s="108"/>
      <c r="BA473" s="108"/>
      <c r="BB473" s="109"/>
      <c r="BC473" s="109"/>
      <c r="BD473" s="109"/>
      <c r="BE473" s="119"/>
      <c r="BF473" s="119"/>
      <c r="BG473" s="119"/>
      <c r="BH473" s="119"/>
    </row>
    <row r="474" spans="1:60" s="76" customFormat="1" collapsed="1" x14ac:dyDescent="0.2">
      <c r="A474" s="124"/>
      <c r="B474" s="207" t="str">
        <f t="shared" si="96"/>
        <v/>
      </c>
      <c r="C474" s="73"/>
      <c r="D474" s="228"/>
      <c r="E474" s="229"/>
      <c r="F474" s="229"/>
      <c r="G474" s="229"/>
      <c r="H474" s="229"/>
      <c r="I474" s="229"/>
      <c r="J474" s="229"/>
      <c r="K474" s="229"/>
      <c r="L474" s="229"/>
      <c r="M474" s="229"/>
      <c r="N474" s="229"/>
      <c r="O474" s="230"/>
      <c r="P474" s="104"/>
      <c r="Q474" s="104"/>
      <c r="R474" s="104"/>
      <c r="S474" s="130" t="str">
        <f t="shared" si="97"/>
        <v/>
      </c>
      <c r="T474" s="104"/>
      <c r="U474" s="231"/>
      <c r="V474" s="232"/>
      <c r="W474" s="207" t="str">
        <f t="shared" si="98"/>
        <v/>
      </c>
      <c r="X474" s="295"/>
      <c r="Y474" s="233"/>
      <c r="Z474" s="207" t="str">
        <f t="shared" si="99"/>
        <v/>
      </c>
      <c r="AA474" s="107"/>
      <c r="AB474" s="207" t="str">
        <f t="shared" si="100"/>
        <v/>
      </c>
      <c r="AC474"/>
      <c r="AD474" s="71"/>
      <c r="AE474" s="107"/>
      <c r="AF474" s="207" t="str">
        <f t="shared" si="101"/>
        <v/>
      </c>
      <c r="AG474" s="227" t="str">
        <f t="shared" si="102"/>
        <v/>
      </c>
      <c r="AH474" s="107"/>
      <c r="AI474" s="207" t="str">
        <f t="shared" si="103"/>
        <v/>
      </c>
      <c r="AJ474" s="107"/>
      <c r="AK474" s="207" t="str">
        <f t="shared" si="104"/>
        <v/>
      </c>
      <c r="AL474" s="107"/>
      <c r="AM474" s="107"/>
      <c r="AN474" s="207" t="str">
        <f t="shared" si="105"/>
        <v/>
      </c>
      <c r="AO474" s="107"/>
      <c r="AP474" s="207" t="str">
        <f t="shared" si="106"/>
        <v/>
      </c>
      <c r="AQ474" s="107"/>
      <c r="AR474" s="107"/>
      <c r="AS474" s="207" t="str">
        <f t="shared" si="107"/>
        <v/>
      </c>
      <c r="AT474" s="108"/>
      <c r="AU474" s="108"/>
      <c r="AV474" s="108"/>
      <c r="AW474" s="108"/>
      <c r="AX474" s="108"/>
      <c r="AY474" s="108"/>
      <c r="AZ474" s="108"/>
      <c r="BA474" s="108"/>
      <c r="BB474" s="109"/>
      <c r="BC474" s="109"/>
      <c r="BD474" s="109"/>
      <c r="BE474" s="119"/>
      <c r="BF474" s="119"/>
      <c r="BG474" s="119"/>
      <c r="BH474" s="119"/>
    </row>
    <row r="475" spans="1:60" s="76" customFormat="1" collapsed="1" x14ac:dyDescent="0.2">
      <c r="A475" s="124"/>
      <c r="B475" s="207" t="str">
        <f t="shared" si="96"/>
        <v/>
      </c>
      <c r="C475" s="73"/>
      <c r="D475" s="228"/>
      <c r="E475" s="229"/>
      <c r="F475" s="229"/>
      <c r="G475" s="229"/>
      <c r="H475" s="229"/>
      <c r="I475" s="229"/>
      <c r="J475" s="229"/>
      <c r="K475" s="229"/>
      <c r="L475" s="229"/>
      <c r="M475" s="229"/>
      <c r="N475" s="229"/>
      <c r="O475" s="230"/>
      <c r="P475" s="104"/>
      <c r="Q475" s="104"/>
      <c r="R475" s="104"/>
      <c r="S475" s="130" t="str">
        <f t="shared" si="97"/>
        <v/>
      </c>
      <c r="T475" s="104"/>
      <c r="U475" s="231"/>
      <c r="V475" s="232"/>
      <c r="W475" s="207" t="str">
        <f t="shared" si="98"/>
        <v/>
      </c>
      <c r="X475" s="295"/>
      <c r="Y475" s="233"/>
      <c r="Z475" s="207" t="str">
        <f t="shared" si="99"/>
        <v/>
      </c>
      <c r="AA475" s="107"/>
      <c r="AB475" s="207" t="str">
        <f t="shared" si="100"/>
        <v/>
      </c>
      <c r="AC475"/>
      <c r="AD475" s="71"/>
      <c r="AE475" s="107"/>
      <c r="AF475" s="207" t="str">
        <f t="shared" si="101"/>
        <v/>
      </c>
      <c r="AG475" s="227" t="str">
        <f t="shared" si="102"/>
        <v/>
      </c>
      <c r="AH475" s="107"/>
      <c r="AI475" s="207" t="str">
        <f t="shared" si="103"/>
        <v/>
      </c>
      <c r="AJ475" s="107"/>
      <c r="AK475" s="207" t="str">
        <f t="shared" si="104"/>
        <v/>
      </c>
      <c r="AL475" s="107"/>
      <c r="AM475" s="107"/>
      <c r="AN475" s="207" t="str">
        <f t="shared" si="105"/>
        <v/>
      </c>
      <c r="AO475" s="107"/>
      <c r="AP475" s="207" t="str">
        <f t="shared" si="106"/>
        <v/>
      </c>
      <c r="AQ475" s="107"/>
      <c r="AR475" s="107"/>
      <c r="AS475" s="207" t="str">
        <f t="shared" si="107"/>
        <v/>
      </c>
      <c r="AT475" s="108"/>
      <c r="AU475" s="108"/>
      <c r="AV475" s="108"/>
      <c r="AW475" s="108"/>
      <c r="AX475" s="108"/>
      <c r="AY475" s="108"/>
      <c r="AZ475" s="108"/>
      <c r="BA475" s="108"/>
      <c r="BB475" s="109"/>
      <c r="BC475" s="109"/>
      <c r="BD475" s="109"/>
      <c r="BE475" s="119"/>
      <c r="BF475" s="119"/>
      <c r="BG475" s="119"/>
      <c r="BH475" s="119"/>
    </row>
    <row r="476" spans="1:60" s="76" customFormat="1" collapsed="1" x14ac:dyDescent="0.2">
      <c r="A476" s="124"/>
      <c r="B476" s="207" t="str">
        <f t="shared" si="96"/>
        <v/>
      </c>
      <c r="C476" s="73"/>
      <c r="D476" s="228"/>
      <c r="E476" s="229"/>
      <c r="F476" s="229"/>
      <c r="G476" s="229"/>
      <c r="H476" s="229"/>
      <c r="I476" s="229"/>
      <c r="J476" s="229"/>
      <c r="K476" s="229"/>
      <c r="L476" s="229"/>
      <c r="M476" s="229"/>
      <c r="N476" s="229"/>
      <c r="O476" s="230"/>
      <c r="P476" s="104"/>
      <c r="Q476" s="104"/>
      <c r="R476" s="104"/>
      <c r="S476" s="130" t="str">
        <f t="shared" si="97"/>
        <v/>
      </c>
      <c r="T476" s="104"/>
      <c r="U476" s="231"/>
      <c r="V476" s="232"/>
      <c r="W476" s="207" t="str">
        <f t="shared" si="98"/>
        <v/>
      </c>
      <c r="X476" s="295"/>
      <c r="Y476" s="233"/>
      <c r="Z476" s="207" t="str">
        <f t="shared" si="99"/>
        <v/>
      </c>
      <c r="AA476" s="107"/>
      <c r="AB476" s="207" t="str">
        <f t="shared" si="100"/>
        <v/>
      </c>
      <c r="AC476"/>
      <c r="AD476" s="71"/>
      <c r="AE476" s="107"/>
      <c r="AF476" s="207" t="str">
        <f t="shared" si="101"/>
        <v/>
      </c>
      <c r="AG476" s="227" t="str">
        <f t="shared" si="102"/>
        <v/>
      </c>
      <c r="AH476" s="107"/>
      <c r="AI476" s="207" t="str">
        <f t="shared" si="103"/>
        <v/>
      </c>
      <c r="AJ476" s="107"/>
      <c r="AK476" s="207" t="str">
        <f t="shared" si="104"/>
        <v/>
      </c>
      <c r="AL476" s="107"/>
      <c r="AM476" s="107"/>
      <c r="AN476" s="207" t="str">
        <f t="shared" si="105"/>
        <v/>
      </c>
      <c r="AO476" s="107"/>
      <c r="AP476" s="207" t="str">
        <f t="shared" si="106"/>
        <v/>
      </c>
      <c r="AQ476" s="107"/>
      <c r="AR476" s="107"/>
      <c r="AS476" s="207" t="str">
        <f t="shared" si="107"/>
        <v/>
      </c>
      <c r="AT476" s="108"/>
      <c r="AU476" s="108"/>
      <c r="AV476" s="108"/>
      <c r="AW476" s="108"/>
      <c r="AX476" s="108"/>
      <c r="AY476" s="108"/>
      <c r="AZ476" s="108"/>
      <c r="BA476" s="108"/>
      <c r="BB476" s="109"/>
      <c r="BC476" s="109"/>
      <c r="BD476" s="109"/>
      <c r="BE476" s="119"/>
      <c r="BF476" s="119"/>
      <c r="BG476" s="119"/>
      <c r="BH476" s="119"/>
    </row>
    <row r="477" spans="1:60" s="76" customFormat="1" collapsed="1" x14ac:dyDescent="0.2">
      <c r="A477" s="124"/>
      <c r="B477" s="207" t="str">
        <f t="shared" si="96"/>
        <v/>
      </c>
      <c r="C477" s="73"/>
      <c r="D477" s="228"/>
      <c r="E477" s="229"/>
      <c r="F477" s="229"/>
      <c r="G477" s="229"/>
      <c r="H477" s="229"/>
      <c r="I477" s="229"/>
      <c r="J477" s="229"/>
      <c r="K477" s="229"/>
      <c r="L477" s="229"/>
      <c r="M477" s="229"/>
      <c r="N477" s="229"/>
      <c r="O477" s="230"/>
      <c r="P477" s="104"/>
      <c r="Q477" s="104"/>
      <c r="R477" s="104"/>
      <c r="S477" s="130" t="str">
        <f t="shared" si="97"/>
        <v/>
      </c>
      <c r="T477" s="104"/>
      <c r="U477" s="231"/>
      <c r="V477" s="232"/>
      <c r="W477" s="207" t="str">
        <f t="shared" si="98"/>
        <v/>
      </c>
      <c r="X477" s="295"/>
      <c r="Y477" s="233"/>
      <c r="Z477" s="207" t="str">
        <f t="shared" si="99"/>
        <v/>
      </c>
      <c r="AA477" s="107"/>
      <c r="AB477" s="207" t="str">
        <f t="shared" si="100"/>
        <v/>
      </c>
      <c r="AC477"/>
      <c r="AD477" s="71"/>
      <c r="AE477" s="107"/>
      <c r="AF477" s="207" t="str">
        <f t="shared" si="101"/>
        <v/>
      </c>
      <c r="AG477" s="227" t="str">
        <f t="shared" si="102"/>
        <v/>
      </c>
      <c r="AH477" s="107"/>
      <c r="AI477" s="207" t="str">
        <f t="shared" si="103"/>
        <v/>
      </c>
      <c r="AJ477" s="107"/>
      <c r="AK477" s="207" t="str">
        <f t="shared" si="104"/>
        <v/>
      </c>
      <c r="AL477" s="107"/>
      <c r="AM477" s="107"/>
      <c r="AN477" s="207" t="str">
        <f t="shared" si="105"/>
        <v/>
      </c>
      <c r="AO477" s="107"/>
      <c r="AP477" s="207" t="str">
        <f t="shared" si="106"/>
        <v/>
      </c>
      <c r="AQ477" s="107"/>
      <c r="AR477" s="107"/>
      <c r="AS477" s="207" t="str">
        <f t="shared" si="107"/>
        <v/>
      </c>
      <c r="AT477" s="108"/>
      <c r="AU477" s="108"/>
      <c r="AV477" s="108"/>
      <c r="AW477" s="108"/>
      <c r="AX477" s="108"/>
      <c r="AY477" s="108"/>
      <c r="AZ477" s="108"/>
      <c r="BA477" s="108"/>
      <c r="BB477" s="109"/>
      <c r="BC477" s="109"/>
      <c r="BD477" s="109"/>
      <c r="BE477" s="119"/>
      <c r="BF477" s="119"/>
      <c r="BG477" s="119"/>
      <c r="BH477" s="119"/>
    </row>
    <row r="478" spans="1:60" s="76" customFormat="1" collapsed="1" x14ac:dyDescent="0.2">
      <c r="A478" s="124"/>
      <c r="B478" s="207" t="str">
        <f t="shared" si="96"/>
        <v/>
      </c>
      <c r="C478" s="73"/>
      <c r="D478" s="228"/>
      <c r="E478" s="229"/>
      <c r="F478" s="229"/>
      <c r="G478" s="229"/>
      <c r="H478" s="229"/>
      <c r="I478" s="229"/>
      <c r="J478" s="229"/>
      <c r="K478" s="229"/>
      <c r="L478" s="229"/>
      <c r="M478" s="229"/>
      <c r="N478" s="229"/>
      <c r="O478" s="230"/>
      <c r="P478" s="104"/>
      <c r="Q478" s="104"/>
      <c r="R478" s="104"/>
      <c r="S478" s="130" t="str">
        <f t="shared" si="97"/>
        <v/>
      </c>
      <c r="T478" s="104"/>
      <c r="U478" s="231"/>
      <c r="V478" s="232"/>
      <c r="W478" s="207" t="str">
        <f t="shared" si="98"/>
        <v/>
      </c>
      <c r="X478" s="295"/>
      <c r="Y478" s="233"/>
      <c r="Z478" s="207" t="str">
        <f t="shared" si="99"/>
        <v/>
      </c>
      <c r="AA478" s="107"/>
      <c r="AB478" s="207" t="str">
        <f t="shared" si="100"/>
        <v/>
      </c>
      <c r="AC478"/>
      <c r="AD478" s="71"/>
      <c r="AE478" s="107"/>
      <c r="AF478" s="207" t="str">
        <f t="shared" si="101"/>
        <v/>
      </c>
      <c r="AG478" s="227" t="str">
        <f t="shared" si="102"/>
        <v/>
      </c>
      <c r="AH478" s="107"/>
      <c r="AI478" s="207" t="str">
        <f t="shared" si="103"/>
        <v/>
      </c>
      <c r="AJ478" s="107"/>
      <c r="AK478" s="207" t="str">
        <f t="shared" si="104"/>
        <v/>
      </c>
      <c r="AL478" s="107"/>
      <c r="AM478" s="107"/>
      <c r="AN478" s="207" t="str">
        <f t="shared" si="105"/>
        <v/>
      </c>
      <c r="AO478" s="107"/>
      <c r="AP478" s="207" t="str">
        <f t="shared" si="106"/>
        <v/>
      </c>
      <c r="AQ478" s="107"/>
      <c r="AR478" s="107"/>
      <c r="AS478" s="207" t="str">
        <f t="shared" si="107"/>
        <v/>
      </c>
      <c r="AT478" s="108"/>
      <c r="AU478" s="108"/>
      <c r="AV478" s="108"/>
      <c r="AW478" s="108"/>
      <c r="AX478" s="108"/>
      <c r="AY478" s="108"/>
      <c r="AZ478" s="108"/>
      <c r="BA478" s="108"/>
      <c r="BB478" s="109"/>
      <c r="BC478" s="109"/>
      <c r="BD478" s="109"/>
      <c r="BE478" s="119"/>
      <c r="BF478" s="119"/>
      <c r="BG478" s="119"/>
      <c r="BH478" s="119"/>
    </row>
    <row r="479" spans="1:60" s="76" customFormat="1" collapsed="1" x14ac:dyDescent="0.2">
      <c r="A479" s="124"/>
      <c r="B479" s="207" t="str">
        <f t="shared" si="96"/>
        <v/>
      </c>
      <c r="C479" s="73"/>
      <c r="D479" s="228"/>
      <c r="E479" s="229"/>
      <c r="F479" s="229"/>
      <c r="G479" s="229"/>
      <c r="H479" s="229"/>
      <c r="I479" s="229"/>
      <c r="J479" s="229"/>
      <c r="K479" s="229"/>
      <c r="L479" s="229"/>
      <c r="M479" s="229"/>
      <c r="N479" s="229"/>
      <c r="O479" s="230"/>
      <c r="P479" s="104"/>
      <c r="Q479" s="104"/>
      <c r="R479" s="104"/>
      <c r="S479" s="130" t="str">
        <f t="shared" si="97"/>
        <v/>
      </c>
      <c r="T479" s="104"/>
      <c r="U479" s="231"/>
      <c r="V479" s="232"/>
      <c r="W479" s="207" t="str">
        <f t="shared" si="98"/>
        <v/>
      </c>
      <c r="X479" s="295"/>
      <c r="Y479" s="233"/>
      <c r="Z479" s="207" t="str">
        <f t="shared" si="99"/>
        <v/>
      </c>
      <c r="AA479" s="107"/>
      <c r="AB479" s="207" t="str">
        <f t="shared" si="100"/>
        <v/>
      </c>
      <c r="AC479"/>
      <c r="AD479" s="71"/>
      <c r="AE479" s="107"/>
      <c r="AF479" s="207" t="str">
        <f t="shared" si="101"/>
        <v/>
      </c>
      <c r="AG479" s="227" t="str">
        <f t="shared" si="102"/>
        <v/>
      </c>
      <c r="AH479" s="107"/>
      <c r="AI479" s="207" t="str">
        <f t="shared" si="103"/>
        <v/>
      </c>
      <c r="AJ479" s="107"/>
      <c r="AK479" s="207" t="str">
        <f t="shared" si="104"/>
        <v/>
      </c>
      <c r="AL479" s="107"/>
      <c r="AM479" s="107"/>
      <c r="AN479" s="207" t="str">
        <f t="shared" si="105"/>
        <v/>
      </c>
      <c r="AO479" s="107"/>
      <c r="AP479" s="207" t="str">
        <f t="shared" si="106"/>
        <v/>
      </c>
      <c r="AQ479" s="107"/>
      <c r="AR479" s="107"/>
      <c r="AS479" s="207" t="str">
        <f t="shared" si="107"/>
        <v/>
      </c>
      <c r="AT479" s="108"/>
      <c r="AU479" s="108"/>
      <c r="AV479" s="108"/>
      <c r="AW479" s="108"/>
      <c r="AX479" s="108"/>
      <c r="AY479" s="108"/>
      <c r="AZ479" s="108"/>
      <c r="BA479" s="108"/>
      <c r="BB479" s="109"/>
      <c r="BC479" s="109"/>
      <c r="BD479" s="109"/>
      <c r="BE479" s="119"/>
      <c r="BF479" s="119"/>
      <c r="BG479" s="119"/>
      <c r="BH479" s="119"/>
    </row>
    <row r="480" spans="1:60" s="76" customFormat="1" collapsed="1" x14ac:dyDescent="0.2">
      <c r="A480" s="124"/>
      <c r="B480" s="207" t="str">
        <f t="shared" si="96"/>
        <v/>
      </c>
      <c r="C480" s="73"/>
      <c r="D480" s="228"/>
      <c r="E480" s="229"/>
      <c r="F480" s="229"/>
      <c r="G480" s="229"/>
      <c r="H480" s="229"/>
      <c r="I480" s="229"/>
      <c r="J480" s="229"/>
      <c r="K480" s="229"/>
      <c r="L480" s="229"/>
      <c r="M480" s="229"/>
      <c r="N480" s="229"/>
      <c r="O480" s="230"/>
      <c r="P480" s="104"/>
      <c r="Q480" s="104"/>
      <c r="R480" s="104"/>
      <c r="S480" s="130" t="str">
        <f t="shared" si="97"/>
        <v/>
      </c>
      <c r="T480" s="104"/>
      <c r="U480" s="231"/>
      <c r="V480" s="232"/>
      <c r="W480" s="207" t="str">
        <f t="shared" si="98"/>
        <v/>
      </c>
      <c r="X480" s="295"/>
      <c r="Y480" s="233"/>
      <c r="Z480" s="207" t="str">
        <f t="shared" si="99"/>
        <v/>
      </c>
      <c r="AA480" s="107"/>
      <c r="AB480" s="207" t="str">
        <f t="shared" si="100"/>
        <v/>
      </c>
      <c r="AC480"/>
      <c r="AD480" s="71"/>
      <c r="AE480" s="107"/>
      <c r="AF480" s="207" t="str">
        <f t="shared" si="101"/>
        <v/>
      </c>
      <c r="AG480" s="227" t="str">
        <f t="shared" si="102"/>
        <v/>
      </c>
      <c r="AH480" s="107"/>
      <c r="AI480" s="207" t="str">
        <f t="shared" si="103"/>
        <v/>
      </c>
      <c r="AJ480" s="107"/>
      <c r="AK480" s="207" t="str">
        <f t="shared" si="104"/>
        <v/>
      </c>
      <c r="AL480" s="107"/>
      <c r="AM480" s="107"/>
      <c r="AN480" s="207" t="str">
        <f t="shared" si="105"/>
        <v/>
      </c>
      <c r="AO480" s="107"/>
      <c r="AP480" s="207" t="str">
        <f t="shared" si="106"/>
        <v/>
      </c>
      <c r="AQ480" s="107"/>
      <c r="AR480" s="107"/>
      <c r="AS480" s="207" t="str">
        <f t="shared" si="107"/>
        <v/>
      </c>
      <c r="AT480" s="108"/>
      <c r="AU480" s="108"/>
      <c r="AV480" s="108"/>
      <c r="AW480" s="108"/>
      <c r="AX480" s="108"/>
      <c r="AY480" s="108"/>
      <c r="AZ480" s="108"/>
      <c r="BA480" s="108"/>
      <c r="BB480" s="109"/>
      <c r="BC480" s="109"/>
      <c r="BD480" s="109"/>
      <c r="BE480" s="119"/>
      <c r="BF480" s="119"/>
      <c r="BG480" s="119"/>
      <c r="BH480" s="119"/>
    </row>
    <row r="481" spans="1:60" s="76" customFormat="1" collapsed="1" x14ac:dyDescent="0.2">
      <c r="A481" s="124"/>
      <c r="B481" s="207" t="str">
        <f t="shared" si="96"/>
        <v/>
      </c>
      <c r="C481" s="73"/>
      <c r="D481" s="228"/>
      <c r="E481" s="229"/>
      <c r="F481" s="229"/>
      <c r="G481" s="229"/>
      <c r="H481" s="229"/>
      <c r="I481" s="229"/>
      <c r="J481" s="229"/>
      <c r="K481" s="229"/>
      <c r="L481" s="229"/>
      <c r="M481" s="229"/>
      <c r="N481" s="229"/>
      <c r="O481" s="230"/>
      <c r="P481" s="104"/>
      <c r="Q481" s="104"/>
      <c r="R481" s="104"/>
      <c r="S481" s="130" t="str">
        <f t="shared" si="97"/>
        <v/>
      </c>
      <c r="T481" s="104"/>
      <c r="U481" s="231"/>
      <c r="V481" s="232"/>
      <c r="W481" s="207" t="str">
        <f t="shared" si="98"/>
        <v/>
      </c>
      <c r="X481" s="295"/>
      <c r="Y481" s="233"/>
      <c r="Z481" s="207" t="str">
        <f t="shared" si="99"/>
        <v/>
      </c>
      <c r="AA481" s="107"/>
      <c r="AB481" s="207" t="str">
        <f t="shared" si="100"/>
        <v/>
      </c>
      <c r="AC481"/>
      <c r="AD481" s="71"/>
      <c r="AE481" s="107"/>
      <c r="AF481" s="207" t="str">
        <f t="shared" si="101"/>
        <v/>
      </c>
      <c r="AG481" s="227" t="str">
        <f t="shared" si="102"/>
        <v/>
      </c>
      <c r="AH481" s="107"/>
      <c r="AI481" s="207" t="str">
        <f t="shared" si="103"/>
        <v/>
      </c>
      <c r="AJ481" s="107"/>
      <c r="AK481" s="207" t="str">
        <f t="shared" si="104"/>
        <v/>
      </c>
      <c r="AL481" s="107"/>
      <c r="AM481" s="107"/>
      <c r="AN481" s="207" t="str">
        <f t="shared" si="105"/>
        <v/>
      </c>
      <c r="AO481" s="107"/>
      <c r="AP481" s="207" t="str">
        <f t="shared" si="106"/>
        <v/>
      </c>
      <c r="AQ481" s="107"/>
      <c r="AR481" s="107"/>
      <c r="AS481" s="207" t="str">
        <f t="shared" si="107"/>
        <v/>
      </c>
      <c r="AT481" s="108"/>
      <c r="AU481" s="108"/>
      <c r="AV481" s="108"/>
      <c r="AW481" s="108"/>
      <c r="AX481" s="108"/>
      <c r="AY481" s="108"/>
      <c r="AZ481" s="108"/>
      <c r="BA481" s="108"/>
      <c r="BB481" s="109"/>
      <c r="BC481" s="109"/>
      <c r="BD481" s="109"/>
      <c r="BE481" s="119"/>
      <c r="BF481" s="119"/>
      <c r="BG481" s="119"/>
      <c r="BH481" s="119"/>
    </row>
    <row r="482" spans="1:60" s="76" customFormat="1" collapsed="1" x14ac:dyDescent="0.2">
      <c r="A482" s="124"/>
      <c r="B482" s="207" t="str">
        <f t="shared" si="96"/>
        <v/>
      </c>
      <c r="C482" s="73"/>
      <c r="D482" s="228"/>
      <c r="E482" s="229"/>
      <c r="F482" s="229"/>
      <c r="G482" s="229"/>
      <c r="H482" s="229"/>
      <c r="I482" s="229"/>
      <c r="J482" s="229"/>
      <c r="K482" s="229"/>
      <c r="L482" s="229"/>
      <c r="M482" s="229"/>
      <c r="N482" s="229"/>
      <c r="O482" s="230"/>
      <c r="P482" s="104"/>
      <c r="Q482" s="104"/>
      <c r="R482" s="104"/>
      <c r="S482" s="130" t="str">
        <f t="shared" si="97"/>
        <v/>
      </c>
      <c r="T482" s="104"/>
      <c r="U482" s="231"/>
      <c r="V482" s="232"/>
      <c r="W482" s="207" t="str">
        <f t="shared" si="98"/>
        <v/>
      </c>
      <c r="X482" s="295"/>
      <c r="Y482" s="233"/>
      <c r="Z482" s="207" t="str">
        <f t="shared" si="99"/>
        <v/>
      </c>
      <c r="AA482" s="107"/>
      <c r="AB482" s="207" t="str">
        <f t="shared" si="100"/>
        <v/>
      </c>
      <c r="AC482"/>
      <c r="AD482" s="71"/>
      <c r="AE482" s="107"/>
      <c r="AF482" s="207" t="str">
        <f t="shared" si="101"/>
        <v/>
      </c>
      <c r="AG482" s="227" t="str">
        <f t="shared" si="102"/>
        <v/>
      </c>
      <c r="AH482" s="107"/>
      <c r="AI482" s="207" t="str">
        <f t="shared" si="103"/>
        <v/>
      </c>
      <c r="AJ482" s="107"/>
      <c r="AK482" s="207" t="str">
        <f t="shared" si="104"/>
        <v/>
      </c>
      <c r="AL482" s="107"/>
      <c r="AM482" s="107"/>
      <c r="AN482" s="207" t="str">
        <f t="shared" si="105"/>
        <v/>
      </c>
      <c r="AO482" s="107"/>
      <c r="AP482" s="207" t="str">
        <f t="shared" si="106"/>
        <v/>
      </c>
      <c r="AQ482" s="107"/>
      <c r="AR482" s="107"/>
      <c r="AS482" s="207" t="str">
        <f t="shared" si="107"/>
        <v/>
      </c>
      <c r="AT482" s="108"/>
      <c r="AU482" s="108"/>
      <c r="AV482" s="108"/>
      <c r="AW482" s="108"/>
      <c r="AX482" s="108"/>
      <c r="AY482" s="108"/>
      <c r="AZ482" s="108"/>
      <c r="BA482" s="108"/>
      <c r="BB482" s="109"/>
      <c r="BC482" s="109"/>
      <c r="BD482" s="109"/>
      <c r="BE482" s="119"/>
      <c r="BF482" s="119"/>
      <c r="BG482" s="119"/>
      <c r="BH482" s="119"/>
    </row>
    <row r="483" spans="1:60" s="76" customFormat="1" collapsed="1" x14ac:dyDescent="0.2">
      <c r="A483" s="124"/>
      <c r="B483" s="207" t="str">
        <f t="shared" si="96"/>
        <v/>
      </c>
      <c r="C483" s="73"/>
      <c r="D483" s="228"/>
      <c r="E483" s="229"/>
      <c r="F483" s="229"/>
      <c r="G483" s="229"/>
      <c r="H483" s="229"/>
      <c r="I483" s="229"/>
      <c r="J483" s="229"/>
      <c r="K483" s="229"/>
      <c r="L483" s="229"/>
      <c r="M483" s="229"/>
      <c r="N483" s="229"/>
      <c r="O483" s="230"/>
      <c r="P483" s="104"/>
      <c r="Q483" s="104"/>
      <c r="R483" s="104"/>
      <c r="S483" s="130" t="str">
        <f t="shared" si="97"/>
        <v/>
      </c>
      <c r="T483" s="104"/>
      <c r="U483" s="231"/>
      <c r="V483" s="232"/>
      <c r="W483" s="207" t="str">
        <f t="shared" si="98"/>
        <v/>
      </c>
      <c r="X483" s="295"/>
      <c r="Y483" s="233"/>
      <c r="Z483" s="207" t="str">
        <f t="shared" si="99"/>
        <v/>
      </c>
      <c r="AA483" s="107"/>
      <c r="AB483" s="207" t="str">
        <f t="shared" si="100"/>
        <v/>
      </c>
      <c r="AC483"/>
      <c r="AD483" s="71"/>
      <c r="AE483" s="107"/>
      <c r="AF483" s="207" t="str">
        <f t="shared" si="101"/>
        <v/>
      </c>
      <c r="AG483" s="227" t="str">
        <f t="shared" si="102"/>
        <v/>
      </c>
      <c r="AH483" s="107"/>
      <c r="AI483" s="207" t="str">
        <f t="shared" si="103"/>
        <v/>
      </c>
      <c r="AJ483" s="107"/>
      <c r="AK483" s="207" t="str">
        <f t="shared" si="104"/>
        <v/>
      </c>
      <c r="AL483" s="107"/>
      <c r="AM483" s="107"/>
      <c r="AN483" s="207" t="str">
        <f t="shared" si="105"/>
        <v/>
      </c>
      <c r="AO483" s="107"/>
      <c r="AP483" s="207" t="str">
        <f t="shared" si="106"/>
        <v/>
      </c>
      <c r="AQ483" s="107"/>
      <c r="AR483" s="107"/>
      <c r="AS483" s="207" t="str">
        <f t="shared" si="107"/>
        <v/>
      </c>
      <c r="AT483" s="108"/>
      <c r="AU483" s="108"/>
      <c r="AV483" s="108"/>
      <c r="AW483" s="108"/>
      <c r="AX483" s="108"/>
      <c r="AY483" s="108"/>
      <c r="AZ483" s="108"/>
      <c r="BA483" s="108"/>
      <c r="BB483" s="109"/>
      <c r="BC483" s="109"/>
      <c r="BD483" s="109"/>
      <c r="BE483" s="119"/>
      <c r="BF483" s="119"/>
      <c r="BG483" s="119"/>
      <c r="BH483" s="119"/>
    </row>
    <row r="484" spans="1:60" s="76" customFormat="1" collapsed="1" x14ac:dyDescent="0.2">
      <c r="A484" s="124"/>
      <c r="B484" s="207" t="str">
        <f t="shared" si="96"/>
        <v/>
      </c>
      <c r="C484" s="73"/>
      <c r="D484" s="228"/>
      <c r="E484" s="229"/>
      <c r="F484" s="229"/>
      <c r="G484" s="229"/>
      <c r="H484" s="229"/>
      <c r="I484" s="229"/>
      <c r="J484" s="229"/>
      <c r="K484" s="229"/>
      <c r="L484" s="229"/>
      <c r="M484" s="229"/>
      <c r="N484" s="229"/>
      <c r="O484" s="230"/>
      <c r="P484" s="104"/>
      <c r="Q484" s="104"/>
      <c r="R484" s="104"/>
      <c r="S484" s="130" t="str">
        <f t="shared" si="97"/>
        <v/>
      </c>
      <c r="T484" s="104"/>
      <c r="U484" s="231"/>
      <c r="V484" s="232"/>
      <c r="W484" s="207" t="str">
        <f t="shared" si="98"/>
        <v/>
      </c>
      <c r="X484" s="295"/>
      <c r="Y484" s="233"/>
      <c r="Z484" s="207" t="str">
        <f t="shared" si="99"/>
        <v/>
      </c>
      <c r="AA484" s="107"/>
      <c r="AB484" s="207" t="str">
        <f t="shared" si="100"/>
        <v/>
      </c>
      <c r="AC484"/>
      <c r="AD484" s="71"/>
      <c r="AE484" s="107"/>
      <c r="AF484" s="207" t="str">
        <f t="shared" si="101"/>
        <v/>
      </c>
      <c r="AG484" s="227" t="str">
        <f t="shared" si="102"/>
        <v/>
      </c>
      <c r="AH484" s="107"/>
      <c r="AI484" s="207" t="str">
        <f t="shared" si="103"/>
        <v/>
      </c>
      <c r="AJ484" s="107"/>
      <c r="AK484" s="207" t="str">
        <f t="shared" si="104"/>
        <v/>
      </c>
      <c r="AL484" s="107"/>
      <c r="AM484" s="107"/>
      <c r="AN484" s="207" t="str">
        <f t="shared" si="105"/>
        <v/>
      </c>
      <c r="AO484" s="107"/>
      <c r="AP484" s="207" t="str">
        <f t="shared" si="106"/>
        <v/>
      </c>
      <c r="AQ484" s="107"/>
      <c r="AR484" s="107"/>
      <c r="AS484" s="207" t="str">
        <f t="shared" si="107"/>
        <v/>
      </c>
      <c r="AT484" s="108"/>
      <c r="AU484" s="108"/>
      <c r="AV484" s="108"/>
      <c r="AW484" s="108"/>
      <c r="AX484" s="108"/>
      <c r="AY484" s="108"/>
      <c r="AZ484" s="108"/>
      <c r="BA484" s="108"/>
      <c r="BB484" s="109"/>
      <c r="BC484" s="109"/>
      <c r="BD484" s="109"/>
      <c r="BE484" s="119"/>
      <c r="BF484" s="119"/>
      <c r="BG484" s="119"/>
      <c r="BH484" s="119"/>
    </row>
    <row r="485" spans="1:60" s="76" customFormat="1" collapsed="1" x14ac:dyDescent="0.2">
      <c r="A485" s="124"/>
      <c r="B485" s="207" t="str">
        <f t="shared" si="96"/>
        <v/>
      </c>
      <c r="C485" s="73"/>
      <c r="D485" s="228"/>
      <c r="E485" s="229"/>
      <c r="F485" s="229"/>
      <c r="G485" s="229"/>
      <c r="H485" s="229"/>
      <c r="I485" s="229"/>
      <c r="J485" s="229"/>
      <c r="K485" s="229"/>
      <c r="L485" s="229"/>
      <c r="M485" s="229"/>
      <c r="N485" s="229"/>
      <c r="O485" s="230"/>
      <c r="P485" s="104"/>
      <c r="Q485" s="104"/>
      <c r="R485" s="104"/>
      <c r="S485" s="130" t="str">
        <f t="shared" si="97"/>
        <v/>
      </c>
      <c r="T485" s="104"/>
      <c r="U485" s="231"/>
      <c r="V485" s="232"/>
      <c r="W485" s="207" t="str">
        <f t="shared" si="98"/>
        <v/>
      </c>
      <c r="X485" s="295"/>
      <c r="Y485" s="233"/>
      <c r="Z485" s="207" t="str">
        <f t="shared" si="99"/>
        <v/>
      </c>
      <c r="AA485" s="107"/>
      <c r="AB485" s="207" t="str">
        <f t="shared" si="100"/>
        <v/>
      </c>
      <c r="AC485"/>
      <c r="AD485" s="71"/>
      <c r="AE485" s="107"/>
      <c r="AF485" s="207" t="str">
        <f t="shared" si="101"/>
        <v/>
      </c>
      <c r="AG485" s="227" t="str">
        <f t="shared" si="102"/>
        <v/>
      </c>
      <c r="AH485" s="107"/>
      <c r="AI485" s="207" t="str">
        <f t="shared" si="103"/>
        <v/>
      </c>
      <c r="AJ485" s="107"/>
      <c r="AK485" s="207" t="str">
        <f t="shared" si="104"/>
        <v/>
      </c>
      <c r="AL485" s="107"/>
      <c r="AM485" s="107"/>
      <c r="AN485" s="207" t="str">
        <f t="shared" si="105"/>
        <v/>
      </c>
      <c r="AO485" s="107"/>
      <c r="AP485" s="207" t="str">
        <f t="shared" si="106"/>
        <v/>
      </c>
      <c r="AQ485" s="107"/>
      <c r="AR485" s="107"/>
      <c r="AS485" s="207" t="str">
        <f t="shared" si="107"/>
        <v/>
      </c>
      <c r="AT485" s="108"/>
      <c r="AU485" s="108"/>
      <c r="AV485" s="108"/>
      <c r="AW485" s="108"/>
      <c r="AX485" s="108"/>
      <c r="AY485" s="108"/>
      <c r="AZ485" s="108"/>
      <c r="BA485" s="108"/>
      <c r="BB485" s="109"/>
      <c r="BC485" s="109"/>
      <c r="BD485" s="109"/>
      <c r="BE485" s="119"/>
      <c r="BF485" s="119"/>
      <c r="BG485" s="119"/>
      <c r="BH485" s="119"/>
    </row>
    <row r="486" spans="1:60" s="76" customFormat="1" collapsed="1" x14ac:dyDescent="0.2">
      <c r="A486" s="124"/>
      <c r="B486" s="207" t="str">
        <f t="shared" si="96"/>
        <v/>
      </c>
      <c r="C486" s="73"/>
      <c r="D486" s="228"/>
      <c r="E486" s="229"/>
      <c r="F486" s="229"/>
      <c r="G486" s="229"/>
      <c r="H486" s="229"/>
      <c r="I486" s="229"/>
      <c r="J486" s="229"/>
      <c r="K486" s="229"/>
      <c r="L486" s="229"/>
      <c r="M486" s="229"/>
      <c r="N486" s="229"/>
      <c r="O486" s="230"/>
      <c r="P486" s="104"/>
      <c r="Q486" s="104"/>
      <c r="R486" s="104"/>
      <c r="S486" s="130" t="str">
        <f t="shared" si="97"/>
        <v/>
      </c>
      <c r="T486" s="104"/>
      <c r="U486" s="231"/>
      <c r="V486" s="232"/>
      <c r="W486" s="207" t="str">
        <f t="shared" si="98"/>
        <v/>
      </c>
      <c r="X486" s="295"/>
      <c r="Y486" s="233"/>
      <c r="Z486" s="207" t="str">
        <f t="shared" si="99"/>
        <v/>
      </c>
      <c r="AA486" s="107"/>
      <c r="AB486" s="207" t="str">
        <f t="shared" si="100"/>
        <v/>
      </c>
      <c r="AC486"/>
      <c r="AD486" s="71"/>
      <c r="AE486" s="107"/>
      <c r="AF486" s="207" t="str">
        <f t="shared" si="101"/>
        <v/>
      </c>
      <c r="AG486" s="227" t="str">
        <f t="shared" si="102"/>
        <v/>
      </c>
      <c r="AH486" s="107"/>
      <c r="AI486" s="207" t="str">
        <f t="shared" si="103"/>
        <v/>
      </c>
      <c r="AJ486" s="107"/>
      <c r="AK486" s="207" t="str">
        <f t="shared" si="104"/>
        <v/>
      </c>
      <c r="AL486" s="107"/>
      <c r="AM486" s="107"/>
      <c r="AN486" s="207" t="str">
        <f t="shared" si="105"/>
        <v/>
      </c>
      <c r="AO486" s="107"/>
      <c r="AP486" s="207" t="str">
        <f t="shared" si="106"/>
        <v/>
      </c>
      <c r="AQ486" s="107"/>
      <c r="AR486" s="107"/>
      <c r="AS486" s="207" t="str">
        <f t="shared" si="107"/>
        <v/>
      </c>
      <c r="AT486" s="108"/>
      <c r="AU486" s="108"/>
      <c r="AV486" s="108"/>
      <c r="AW486" s="108"/>
      <c r="AX486" s="108"/>
      <c r="AY486" s="108"/>
      <c r="AZ486" s="108"/>
      <c r="BA486" s="108"/>
      <c r="BB486" s="109"/>
      <c r="BC486" s="109"/>
      <c r="BD486" s="109"/>
      <c r="BE486" s="119"/>
      <c r="BF486" s="119"/>
      <c r="BG486" s="119"/>
      <c r="BH486" s="119"/>
    </row>
    <row r="487" spans="1:60" s="76" customFormat="1" collapsed="1" x14ac:dyDescent="0.2">
      <c r="A487" s="124"/>
      <c r="B487" s="207" t="str">
        <f t="shared" si="96"/>
        <v/>
      </c>
      <c r="C487" s="73"/>
      <c r="D487" s="228"/>
      <c r="E487" s="229"/>
      <c r="F487" s="229"/>
      <c r="G487" s="229"/>
      <c r="H487" s="229"/>
      <c r="I487" s="229"/>
      <c r="J487" s="229"/>
      <c r="K487" s="229"/>
      <c r="L487" s="229"/>
      <c r="M487" s="229"/>
      <c r="N487" s="229"/>
      <c r="O487" s="230"/>
      <c r="P487" s="104"/>
      <c r="Q487" s="104"/>
      <c r="R487" s="104"/>
      <c r="S487" s="130" t="str">
        <f t="shared" si="97"/>
        <v/>
      </c>
      <c r="T487" s="104"/>
      <c r="U487" s="231"/>
      <c r="V487" s="232"/>
      <c r="W487" s="207" t="str">
        <f t="shared" si="98"/>
        <v/>
      </c>
      <c r="X487" s="295"/>
      <c r="Y487" s="233"/>
      <c r="Z487" s="207" t="str">
        <f t="shared" si="99"/>
        <v/>
      </c>
      <c r="AA487" s="107"/>
      <c r="AB487" s="207" t="str">
        <f t="shared" si="100"/>
        <v/>
      </c>
      <c r="AC487"/>
      <c r="AD487" s="71"/>
      <c r="AE487" s="107"/>
      <c r="AF487" s="207" t="str">
        <f t="shared" si="101"/>
        <v/>
      </c>
      <c r="AG487" s="227" t="str">
        <f t="shared" si="102"/>
        <v/>
      </c>
      <c r="AH487" s="107"/>
      <c r="AI487" s="207" t="str">
        <f t="shared" si="103"/>
        <v/>
      </c>
      <c r="AJ487" s="107"/>
      <c r="AK487" s="207" t="str">
        <f t="shared" si="104"/>
        <v/>
      </c>
      <c r="AL487" s="107"/>
      <c r="AM487" s="107"/>
      <c r="AN487" s="207" t="str">
        <f t="shared" si="105"/>
        <v/>
      </c>
      <c r="AO487" s="107"/>
      <c r="AP487" s="207" t="str">
        <f t="shared" si="106"/>
        <v/>
      </c>
      <c r="AQ487" s="107"/>
      <c r="AR487" s="107"/>
      <c r="AS487" s="207" t="str">
        <f t="shared" si="107"/>
        <v/>
      </c>
      <c r="AT487" s="108"/>
      <c r="AU487" s="108"/>
      <c r="AV487" s="108"/>
      <c r="AW487" s="108"/>
      <c r="AX487" s="108"/>
      <c r="AY487" s="108"/>
      <c r="AZ487" s="108"/>
      <c r="BA487" s="108"/>
      <c r="BB487" s="109"/>
      <c r="BC487" s="109"/>
      <c r="BD487" s="109"/>
      <c r="BE487" s="119"/>
      <c r="BF487" s="119"/>
      <c r="BG487" s="119"/>
      <c r="BH487" s="119"/>
    </row>
    <row r="488" spans="1:60" s="76" customFormat="1" collapsed="1" x14ac:dyDescent="0.2">
      <c r="A488" s="124"/>
      <c r="B488" s="207" t="str">
        <f t="shared" si="96"/>
        <v/>
      </c>
      <c r="C488" s="73"/>
      <c r="D488" s="228"/>
      <c r="E488" s="229"/>
      <c r="F488" s="229"/>
      <c r="G488" s="229"/>
      <c r="H488" s="229"/>
      <c r="I488" s="229"/>
      <c r="J488" s="229"/>
      <c r="K488" s="229"/>
      <c r="L488" s="229"/>
      <c r="M488" s="229"/>
      <c r="N488" s="229"/>
      <c r="O488" s="230"/>
      <c r="P488" s="104"/>
      <c r="Q488" s="104"/>
      <c r="R488" s="104"/>
      <c r="S488" s="130" t="str">
        <f t="shared" si="97"/>
        <v/>
      </c>
      <c r="T488" s="104"/>
      <c r="U488" s="231"/>
      <c r="V488" s="232"/>
      <c r="W488" s="207" t="str">
        <f t="shared" si="98"/>
        <v/>
      </c>
      <c r="X488" s="295"/>
      <c r="Y488" s="233"/>
      <c r="Z488" s="207" t="str">
        <f t="shared" si="99"/>
        <v/>
      </c>
      <c r="AA488" s="107"/>
      <c r="AB488" s="207" t="str">
        <f t="shared" si="100"/>
        <v/>
      </c>
      <c r="AC488"/>
      <c r="AD488" s="71"/>
      <c r="AE488" s="107"/>
      <c r="AF488" s="207" t="str">
        <f t="shared" si="101"/>
        <v/>
      </c>
      <c r="AG488" s="227" t="str">
        <f t="shared" si="102"/>
        <v/>
      </c>
      <c r="AH488" s="107"/>
      <c r="AI488" s="207" t="str">
        <f t="shared" si="103"/>
        <v/>
      </c>
      <c r="AJ488" s="107"/>
      <c r="AK488" s="207" t="str">
        <f t="shared" si="104"/>
        <v/>
      </c>
      <c r="AL488" s="107"/>
      <c r="AM488" s="107"/>
      <c r="AN488" s="207" t="str">
        <f t="shared" si="105"/>
        <v/>
      </c>
      <c r="AO488" s="107"/>
      <c r="AP488" s="207" t="str">
        <f t="shared" si="106"/>
        <v/>
      </c>
      <c r="AQ488" s="107"/>
      <c r="AR488" s="107"/>
      <c r="AS488" s="207" t="str">
        <f t="shared" si="107"/>
        <v/>
      </c>
      <c r="AT488" s="108"/>
      <c r="AU488" s="108"/>
      <c r="AV488" s="108"/>
      <c r="AW488" s="108"/>
      <c r="AX488" s="108"/>
      <c r="AY488" s="108"/>
      <c r="AZ488" s="108"/>
      <c r="BA488" s="108"/>
      <c r="BB488" s="109"/>
      <c r="BC488" s="109"/>
      <c r="BD488" s="109"/>
      <c r="BE488" s="119"/>
      <c r="BF488" s="119"/>
      <c r="BG488" s="119"/>
      <c r="BH488" s="119"/>
    </row>
    <row r="489" spans="1:60" s="76" customFormat="1" collapsed="1" x14ac:dyDescent="0.2">
      <c r="A489" s="124"/>
      <c r="B489" s="207" t="str">
        <f t="shared" si="96"/>
        <v/>
      </c>
      <c r="C489" s="73"/>
      <c r="D489" s="228"/>
      <c r="E489" s="229"/>
      <c r="F489" s="229"/>
      <c r="G489" s="229"/>
      <c r="H489" s="229"/>
      <c r="I489" s="229"/>
      <c r="J489" s="229"/>
      <c r="K489" s="229"/>
      <c r="L489" s="229"/>
      <c r="M489" s="229"/>
      <c r="N489" s="229"/>
      <c r="O489" s="230"/>
      <c r="P489" s="104"/>
      <c r="Q489" s="104"/>
      <c r="R489" s="104"/>
      <c r="S489" s="130" t="str">
        <f t="shared" si="97"/>
        <v/>
      </c>
      <c r="T489" s="104"/>
      <c r="U489" s="231"/>
      <c r="V489" s="232"/>
      <c r="W489" s="207" t="str">
        <f t="shared" si="98"/>
        <v/>
      </c>
      <c r="X489" s="295"/>
      <c r="Y489" s="233"/>
      <c r="Z489" s="207" t="str">
        <f t="shared" si="99"/>
        <v/>
      </c>
      <c r="AA489" s="107"/>
      <c r="AB489" s="207" t="str">
        <f t="shared" si="100"/>
        <v/>
      </c>
      <c r="AC489"/>
      <c r="AD489" s="71"/>
      <c r="AE489" s="107"/>
      <c r="AF489" s="207" t="str">
        <f t="shared" si="101"/>
        <v/>
      </c>
      <c r="AG489" s="227" t="str">
        <f t="shared" si="102"/>
        <v/>
      </c>
      <c r="AH489" s="107"/>
      <c r="AI489" s="207" t="str">
        <f t="shared" si="103"/>
        <v/>
      </c>
      <c r="AJ489" s="107"/>
      <c r="AK489" s="207" t="str">
        <f t="shared" si="104"/>
        <v/>
      </c>
      <c r="AL489" s="107"/>
      <c r="AM489" s="107"/>
      <c r="AN489" s="207" t="str">
        <f t="shared" si="105"/>
        <v/>
      </c>
      <c r="AO489" s="107"/>
      <c r="AP489" s="207" t="str">
        <f t="shared" si="106"/>
        <v/>
      </c>
      <c r="AQ489" s="107"/>
      <c r="AR489" s="107"/>
      <c r="AS489" s="207" t="str">
        <f t="shared" si="107"/>
        <v/>
      </c>
      <c r="AT489" s="108"/>
      <c r="AU489" s="108"/>
      <c r="AV489" s="108"/>
      <c r="AW489" s="108"/>
      <c r="AX489" s="108"/>
      <c r="AY489" s="108"/>
      <c r="AZ489" s="108"/>
      <c r="BA489" s="108"/>
      <c r="BB489" s="109"/>
      <c r="BC489" s="109"/>
      <c r="BD489" s="109"/>
      <c r="BE489" s="119"/>
      <c r="BF489" s="119"/>
      <c r="BG489" s="119"/>
      <c r="BH489" s="119"/>
    </row>
    <row r="490" spans="1:60" s="76" customFormat="1" collapsed="1" x14ac:dyDescent="0.2">
      <c r="A490" s="124"/>
      <c r="B490" s="207" t="str">
        <f t="shared" si="96"/>
        <v/>
      </c>
      <c r="C490" s="73"/>
      <c r="D490" s="228"/>
      <c r="E490" s="229"/>
      <c r="F490" s="229"/>
      <c r="G490" s="229"/>
      <c r="H490" s="229"/>
      <c r="I490" s="229"/>
      <c r="J490" s="229"/>
      <c r="K490" s="229"/>
      <c r="L490" s="229"/>
      <c r="M490" s="229"/>
      <c r="N490" s="229"/>
      <c r="O490" s="230"/>
      <c r="P490" s="104"/>
      <c r="Q490" s="104"/>
      <c r="R490" s="104"/>
      <c r="S490" s="130" t="str">
        <f t="shared" si="97"/>
        <v/>
      </c>
      <c r="T490" s="104"/>
      <c r="U490" s="231"/>
      <c r="V490" s="232"/>
      <c r="W490" s="207" t="str">
        <f t="shared" si="98"/>
        <v/>
      </c>
      <c r="X490" s="295"/>
      <c r="Y490" s="233"/>
      <c r="Z490" s="207" t="str">
        <f t="shared" si="99"/>
        <v/>
      </c>
      <c r="AA490" s="107"/>
      <c r="AB490" s="207" t="str">
        <f t="shared" si="100"/>
        <v/>
      </c>
      <c r="AC490"/>
      <c r="AD490" s="71"/>
      <c r="AE490" s="107"/>
      <c r="AF490" s="207" t="str">
        <f t="shared" si="101"/>
        <v/>
      </c>
      <c r="AG490" s="227" t="str">
        <f t="shared" si="102"/>
        <v/>
      </c>
      <c r="AH490" s="107"/>
      <c r="AI490" s="207" t="str">
        <f t="shared" si="103"/>
        <v/>
      </c>
      <c r="AJ490" s="107"/>
      <c r="AK490" s="207" t="str">
        <f t="shared" si="104"/>
        <v/>
      </c>
      <c r="AL490" s="107"/>
      <c r="AM490" s="107"/>
      <c r="AN490" s="207" t="str">
        <f t="shared" si="105"/>
        <v/>
      </c>
      <c r="AO490" s="107"/>
      <c r="AP490" s="207" t="str">
        <f t="shared" si="106"/>
        <v/>
      </c>
      <c r="AQ490" s="107"/>
      <c r="AR490" s="107"/>
      <c r="AS490" s="207" t="str">
        <f t="shared" si="107"/>
        <v/>
      </c>
      <c r="AT490" s="108"/>
      <c r="AU490" s="108"/>
      <c r="AV490" s="108"/>
      <c r="AW490" s="108"/>
      <c r="AX490" s="108"/>
      <c r="AY490" s="108"/>
      <c r="AZ490" s="108"/>
      <c r="BA490" s="108"/>
      <c r="BB490" s="109"/>
      <c r="BC490" s="109"/>
      <c r="BD490" s="109"/>
      <c r="BE490" s="119"/>
      <c r="BF490" s="119"/>
      <c r="BG490" s="119"/>
      <c r="BH490" s="119"/>
    </row>
    <row r="491" spans="1:60" s="76" customFormat="1" collapsed="1" x14ac:dyDescent="0.2">
      <c r="A491" s="124"/>
      <c r="B491" s="207" t="str">
        <f t="shared" si="96"/>
        <v/>
      </c>
      <c r="C491" s="73"/>
      <c r="D491" s="228"/>
      <c r="E491" s="229"/>
      <c r="F491" s="229"/>
      <c r="G491" s="229"/>
      <c r="H491" s="229"/>
      <c r="I491" s="229"/>
      <c r="J491" s="229"/>
      <c r="K491" s="229"/>
      <c r="L491" s="229"/>
      <c r="M491" s="229"/>
      <c r="N491" s="229"/>
      <c r="O491" s="230"/>
      <c r="P491" s="104"/>
      <c r="Q491" s="104"/>
      <c r="R491" s="104"/>
      <c r="S491" s="130" t="str">
        <f t="shared" si="97"/>
        <v/>
      </c>
      <c r="T491" s="104"/>
      <c r="U491" s="231"/>
      <c r="V491" s="232"/>
      <c r="W491" s="207" t="str">
        <f t="shared" si="98"/>
        <v/>
      </c>
      <c r="X491" s="295"/>
      <c r="Y491" s="233"/>
      <c r="Z491" s="207" t="str">
        <f t="shared" si="99"/>
        <v/>
      </c>
      <c r="AA491" s="107"/>
      <c r="AB491" s="207" t="str">
        <f t="shared" si="100"/>
        <v/>
      </c>
      <c r="AC491"/>
      <c r="AD491" s="71"/>
      <c r="AE491" s="107"/>
      <c r="AF491" s="207" t="str">
        <f t="shared" si="101"/>
        <v/>
      </c>
      <c r="AG491" s="227" t="str">
        <f t="shared" si="102"/>
        <v/>
      </c>
      <c r="AH491" s="107"/>
      <c r="AI491" s="207" t="str">
        <f t="shared" si="103"/>
        <v/>
      </c>
      <c r="AJ491" s="107"/>
      <c r="AK491" s="207" t="str">
        <f t="shared" si="104"/>
        <v/>
      </c>
      <c r="AL491" s="107"/>
      <c r="AM491" s="107"/>
      <c r="AN491" s="207" t="str">
        <f t="shared" si="105"/>
        <v/>
      </c>
      <c r="AO491" s="107"/>
      <c r="AP491" s="207" t="str">
        <f t="shared" si="106"/>
        <v/>
      </c>
      <c r="AQ491" s="107"/>
      <c r="AR491" s="107"/>
      <c r="AS491" s="207" t="str">
        <f t="shared" si="107"/>
        <v/>
      </c>
      <c r="AT491" s="108"/>
      <c r="AU491" s="108"/>
      <c r="AV491" s="108"/>
      <c r="AW491" s="108"/>
      <c r="AX491" s="108"/>
      <c r="AY491" s="108"/>
      <c r="AZ491" s="108"/>
      <c r="BA491" s="108"/>
      <c r="BB491" s="109"/>
      <c r="BC491" s="109"/>
      <c r="BD491" s="109"/>
      <c r="BE491" s="119"/>
      <c r="BF491" s="119"/>
      <c r="BG491" s="119"/>
      <c r="BH491" s="119"/>
    </row>
    <row r="492" spans="1:60" s="76" customFormat="1" collapsed="1" x14ac:dyDescent="0.2">
      <c r="A492" s="124"/>
      <c r="B492" s="207" t="str">
        <f t="shared" si="96"/>
        <v/>
      </c>
      <c r="C492" s="73"/>
      <c r="D492" s="228"/>
      <c r="E492" s="229"/>
      <c r="F492" s="229"/>
      <c r="G492" s="229"/>
      <c r="H492" s="229"/>
      <c r="I492" s="229"/>
      <c r="J492" s="229"/>
      <c r="K492" s="229"/>
      <c r="L492" s="229"/>
      <c r="M492" s="229"/>
      <c r="N492" s="229"/>
      <c r="O492" s="230"/>
      <c r="P492" s="104"/>
      <c r="Q492" s="104"/>
      <c r="R492" s="104"/>
      <c r="S492" s="130" t="str">
        <f t="shared" si="97"/>
        <v/>
      </c>
      <c r="T492" s="104"/>
      <c r="U492" s="231"/>
      <c r="V492" s="232"/>
      <c r="W492" s="207" t="str">
        <f t="shared" si="98"/>
        <v/>
      </c>
      <c r="X492" s="295"/>
      <c r="Y492" s="233"/>
      <c r="Z492" s="207" t="str">
        <f t="shared" si="99"/>
        <v/>
      </c>
      <c r="AA492" s="107"/>
      <c r="AB492" s="207" t="str">
        <f t="shared" si="100"/>
        <v/>
      </c>
      <c r="AC492"/>
      <c r="AD492" s="71"/>
      <c r="AE492" s="107"/>
      <c r="AF492" s="207" t="str">
        <f t="shared" si="101"/>
        <v/>
      </c>
      <c r="AG492" s="227" t="str">
        <f t="shared" si="102"/>
        <v/>
      </c>
      <c r="AH492" s="107"/>
      <c r="AI492" s="207" t="str">
        <f t="shared" si="103"/>
        <v/>
      </c>
      <c r="AJ492" s="107"/>
      <c r="AK492" s="207" t="str">
        <f t="shared" si="104"/>
        <v/>
      </c>
      <c r="AL492" s="107"/>
      <c r="AM492" s="107"/>
      <c r="AN492" s="207" t="str">
        <f t="shared" si="105"/>
        <v/>
      </c>
      <c r="AO492" s="107"/>
      <c r="AP492" s="207" t="str">
        <f t="shared" si="106"/>
        <v/>
      </c>
      <c r="AQ492" s="107"/>
      <c r="AR492" s="107"/>
      <c r="AS492" s="207" t="str">
        <f t="shared" si="107"/>
        <v/>
      </c>
      <c r="AT492" s="108"/>
      <c r="AU492" s="108"/>
      <c r="AV492" s="108"/>
      <c r="AW492" s="108"/>
      <c r="AX492" s="108"/>
      <c r="AY492" s="108"/>
      <c r="AZ492" s="108"/>
      <c r="BA492" s="108"/>
      <c r="BB492" s="109"/>
      <c r="BC492" s="109"/>
      <c r="BD492" s="109"/>
      <c r="BE492" s="119"/>
      <c r="BF492" s="119"/>
      <c r="BG492" s="119"/>
      <c r="BH492" s="119"/>
    </row>
    <row r="493" spans="1:60" s="76" customFormat="1" collapsed="1" x14ac:dyDescent="0.2">
      <c r="A493" s="124"/>
      <c r="B493" s="207" t="str">
        <f t="shared" si="96"/>
        <v/>
      </c>
      <c r="C493" s="73"/>
      <c r="D493" s="228"/>
      <c r="E493" s="229"/>
      <c r="F493" s="229"/>
      <c r="G493" s="229"/>
      <c r="H493" s="229"/>
      <c r="I493" s="229"/>
      <c r="J493" s="229"/>
      <c r="K493" s="229"/>
      <c r="L493" s="229"/>
      <c r="M493" s="229"/>
      <c r="N493" s="229"/>
      <c r="O493" s="230"/>
      <c r="P493" s="104"/>
      <c r="Q493" s="104"/>
      <c r="R493" s="104"/>
      <c r="S493" s="130" t="str">
        <f t="shared" si="97"/>
        <v/>
      </c>
      <c r="T493" s="104"/>
      <c r="U493" s="231"/>
      <c r="V493" s="232"/>
      <c r="W493" s="207" t="str">
        <f t="shared" si="98"/>
        <v/>
      </c>
      <c r="X493" s="295"/>
      <c r="Y493" s="233"/>
      <c r="Z493" s="207" t="str">
        <f t="shared" si="99"/>
        <v/>
      </c>
      <c r="AA493" s="107"/>
      <c r="AB493" s="207" t="str">
        <f t="shared" si="100"/>
        <v/>
      </c>
      <c r="AC493"/>
      <c r="AD493" s="71"/>
      <c r="AE493" s="107"/>
      <c r="AF493" s="207" t="str">
        <f t="shared" si="101"/>
        <v/>
      </c>
      <c r="AG493" s="227" t="str">
        <f t="shared" si="102"/>
        <v/>
      </c>
      <c r="AH493" s="107"/>
      <c r="AI493" s="207" t="str">
        <f t="shared" si="103"/>
        <v/>
      </c>
      <c r="AJ493" s="107"/>
      <c r="AK493" s="207" t="str">
        <f t="shared" si="104"/>
        <v/>
      </c>
      <c r="AL493" s="107"/>
      <c r="AM493" s="107"/>
      <c r="AN493" s="207" t="str">
        <f t="shared" si="105"/>
        <v/>
      </c>
      <c r="AO493" s="107"/>
      <c r="AP493" s="207" t="str">
        <f t="shared" si="106"/>
        <v/>
      </c>
      <c r="AQ493" s="107"/>
      <c r="AR493" s="107"/>
      <c r="AS493" s="207" t="str">
        <f t="shared" si="107"/>
        <v/>
      </c>
      <c r="AT493" s="108"/>
      <c r="AU493" s="108"/>
      <c r="AV493" s="108"/>
      <c r="AW493" s="108"/>
      <c r="AX493" s="108"/>
      <c r="AY493" s="108"/>
      <c r="AZ493" s="108"/>
      <c r="BA493" s="108"/>
      <c r="BB493" s="109"/>
      <c r="BC493" s="109"/>
      <c r="BD493" s="109"/>
      <c r="BE493" s="119"/>
      <c r="BF493" s="119"/>
      <c r="BG493" s="119"/>
      <c r="BH493" s="119"/>
    </row>
    <row r="494" spans="1:60" s="76" customFormat="1" collapsed="1" x14ac:dyDescent="0.2">
      <c r="A494" s="124"/>
      <c r="B494" s="207" t="str">
        <f t="shared" si="96"/>
        <v/>
      </c>
      <c r="C494" s="73"/>
      <c r="D494" s="228"/>
      <c r="E494" s="229"/>
      <c r="F494" s="229"/>
      <c r="G494" s="229"/>
      <c r="H494" s="229"/>
      <c r="I494" s="229"/>
      <c r="J494" s="229"/>
      <c r="K494" s="229"/>
      <c r="L494" s="229"/>
      <c r="M494" s="229"/>
      <c r="N494" s="229"/>
      <c r="O494" s="230"/>
      <c r="P494" s="104"/>
      <c r="Q494" s="104"/>
      <c r="R494" s="104"/>
      <c r="S494" s="130" t="str">
        <f t="shared" si="97"/>
        <v/>
      </c>
      <c r="T494" s="104"/>
      <c r="U494" s="231"/>
      <c r="V494" s="232"/>
      <c r="W494" s="207" t="str">
        <f t="shared" si="98"/>
        <v/>
      </c>
      <c r="X494" s="295"/>
      <c r="Y494" s="233"/>
      <c r="Z494" s="207" t="str">
        <f t="shared" si="99"/>
        <v/>
      </c>
      <c r="AA494" s="107"/>
      <c r="AB494" s="207" t="str">
        <f t="shared" si="100"/>
        <v/>
      </c>
      <c r="AC494"/>
      <c r="AD494" s="71"/>
      <c r="AE494" s="107"/>
      <c r="AF494" s="207" t="str">
        <f t="shared" si="101"/>
        <v/>
      </c>
      <c r="AG494" s="227" t="str">
        <f t="shared" si="102"/>
        <v/>
      </c>
      <c r="AH494" s="107"/>
      <c r="AI494" s="207" t="str">
        <f t="shared" si="103"/>
        <v/>
      </c>
      <c r="AJ494" s="107"/>
      <c r="AK494" s="207" t="str">
        <f t="shared" si="104"/>
        <v/>
      </c>
      <c r="AL494" s="107"/>
      <c r="AM494" s="107"/>
      <c r="AN494" s="207" t="str">
        <f t="shared" si="105"/>
        <v/>
      </c>
      <c r="AO494" s="107"/>
      <c r="AP494" s="207" t="str">
        <f t="shared" si="106"/>
        <v/>
      </c>
      <c r="AQ494" s="107"/>
      <c r="AR494" s="107"/>
      <c r="AS494" s="207" t="str">
        <f t="shared" si="107"/>
        <v/>
      </c>
      <c r="AT494" s="108"/>
      <c r="AU494" s="108"/>
      <c r="AV494" s="108"/>
      <c r="AW494" s="108"/>
      <c r="AX494" s="108"/>
      <c r="AY494" s="108"/>
      <c r="AZ494" s="108"/>
      <c r="BA494" s="108"/>
      <c r="BB494" s="109"/>
      <c r="BC494" s="109"/>
      <c r="BD494" s="109"/>
      <c r="BE494" s="119"/>
      <c r="BF494" s="119"/>
      <c r="BG494" s="119"/>
      <c r="BH494" s="119"/>
    </row>
    <row r="495" spans="1:60" s="76" customFormat="1" collapsed="1" x14ac:dyDescent="0.2">
      <c r="A495" s="124"/>
      <c r="B495" s="207" t="str">
        <f t="shared" si="96"/>
        <v/>
      </c>
      <c r="C495" s="73"/>
      <c r="D495" s="228"/>
      <c r="E495" s="229"/>
      <c r="F495" s="229"/>
      <c r="G495" s="229"/>
      <c r="H495" s="229"/>
      <c r="I495" s="229"/>
      <c r="J495" s="229"/>
      <c r="K495" s="229"/>
      <c r="L495" s="229"/>
      <c r="M495" s="229"/>
      <c r="N495" s="229"/>
      <c r="O495" s="230"/>
      <c r="P495" s="104"/>
      <c r="Q495" s="104"/>
      <c r="R495" s="104"/>
      <c r="S495" s="130" t="str">
        <f t="shared" si="97"/>
        <v/>
      </c>
      <c r="T495" s="104"/>
      <c r="U495" s="231"/>
      <c r="V495" s="232"/>
      <c r="W495" s="207" t="str">
        <f t="shared" si="98"/>
        <v/>
      </c>
      <c r="X495" s="295"/>
      <c r="Y495" s="233"/>
      <c r="Z495" s="207" t="str">
        <f t="shared" si="99"/>
        <v/>
      </c>
      <c r="AA495" s="107"/>
      <c r="AB495" s="207" t="str">
        <f t="shared" si="100"/>
        <v/>
      </c>
      <c r="AC495"/>
      <c r="AD495" s="71"/>
      <c r="AE495" s="107"/>
      <c r="AF495" s="207" t="str">
        <f t="shared" si="101"/>
        <v/>
      </c>
      <c r="AG495" s="227" t="str">
        <f t="shared" si="102"/>
        <v/>
      </c>
      <c r="AH495" s="107"/>
      <c r="AI495" s="207" t="str">
        <f t="shared" si="103"/>
        <v/>
      </c>
      <c r="AJ495" s="107"/>
      <c r="AK495" s="207" t="str">
        <f t="shared" si="104"/>
        <v/>
      </c>
      <c r="AL495" s="107"/>
      <c r="AM495" s="107"/>
      <c r="AN495" s="207" t="str">
        <f t="shared" si="105"/>
        <v/>
      </c>
      <c r="AO495" s="107"/>
      <c r="AP495" s="207" t="str">
        <f t="shared" si="106"/>
        <v/>
      </c>
      <c r="AQ495" s="107"/>
      <c r="AR495" s="107"/>
      <c r="AS495" s="207" t="str">
        <f t="shared" si="107"/>
        <v/>
      </c>
      <c r="AT495" s="108"/>
      <c r="AU495" s="108"/>
      <c r="AV495" s="108"/>
      <c r="AW495" s="108"/>
      <c r="AX495" s="108"/>
      <c r="AY495" s="108"/>
      <c r="AZ495" s="108"/>
      <c r="BA495" s="108"/>
      <c r="BB495" s="109"/>
      <c r="BC495" s="109"/>
      <c r="BD495" s="109"/>
      <c r="BE495" s="119"/>
      <c r="BF495" s="119"/>
      <c r="BG495" s="119"/>
      <c r="BH495" s="119"/>
    </row>
    <row r="496" spans="1:60" s="76" customFormat="1" collapsed="1" x14ac:dyDescent="0.2">
      <c r="A496" s="124"/>
      <c r="B496" s="207" t="str">
        <f t="shared" si="96"/>
        <v/>
      </c>
      <c r="C496" s="73"/>
      <c r="D496" s="228"/>
      <c r="E496" s="229"/>
      <c r="F496" s="229"/>
      <c r="G496" s="229"/>
      <c r="H496" s="229"/>
      <c r="I496" s="229"/>
      <c r="J496" s="229"/>
      <c r="K496" s="229"/>
      <c r="L496" s="229"/>
      <c r="M496" s="229"/>
      <c r="N496" s="229"/>
      <c r="O496" s="230"/>
      <c r="P496" s="104"/>
      <c r="Q496" s="104"/>
      <c r="R496" s="104"/>
      <c r="S496" s="130" t="str">
        <f t="shared" si="97"/>
        <v/>
      </c>
      <c r="T496" s="104"/>
      <c r="U496" s="231"/>
      <c r="V496" s="232"/>
      <c r="W496" s="207" t="str">
        <f t="shared" si="98"/>
        <v/>
      </c>
      <c r="X496" s="295"/>
      <c r="Y496" s="233"/>
      <c r="Z496" s="207" t="str">
        <f t="shared" si="99"/>
        <v/>
      </c>
      <c r="AA496" s="107"/>
      <c r="AB496" s="207" t="str">
        <f t="shared" si="100"/>
        <v/>
      </c>
      <c r="AC496"/>
      <c r="AD496" s="71"/>
      <c r="AE496" s="107"/>
      <c r="AF496" s="207" t="str">
        <f t="shared" si="101"/>
        <v/>
      </c>
      <c r="AG496" s="227" t="str">
        <f t="shared" si="102"/>
        <v/>
      </c>
      <c r="AH496" s="107"/>
      <c r="AI496" s="207" t="str">
        <f t="shared" si="103"/>
        <v/>
      </c>
      <c r="AJ496" s="107"/>
      <c r="AK496" s="207" t="str">
        <f t="shared" si="104"/>
        <v/>
      </c>
      <c r="AL496" s="107"/>
      <c r="AM496" s="107"/>
      <c r="AN496" s="207" t="str">
        <f t="shared" si="105"/>
        <v/>
      </c>
      <c r="AO496" s="107"/>
      <c r="AP496" s="207" t="str">
        <f t="shared" si="106"/>
        <v/>
      </c>
      <c r="AQ496" s="107"/>
      <c r="AR496" s="107"/>
      <c r="AS496" s="207" t="str">
        <f t="shared" si="107"/>
        <v/>
      </c>
      <c r="AT496" s="108"/>
      <c r="AU496" s="108"/>
      <c r="AV496" s="108"/>
      <c r="AW496" s="108"/>
      <c r="AX496" s="108"/>
      <c r="AY496" s="108"/>
      <c r="AZ496" s="108"/>
      <c r="BA496" s="108"/>
      <c r="BB496" s="109"/>
      <c r="BC496" s="109"/>
      <c r="BD496" s="109"/>
      <c r="BE496" s="119"/>
      <c r="BF496" s="119"/>
      <c r="BG496" s="119"/>
      <c r="BH496" s="119"/>
    </row>
    <row r="497" spans="1:60" s="76" customFormat="1" collapsed="1" x14ac:dyDescent="0.2">
      <c r="A497" s="124"/>
      <c r="B497" s="207" t="str">
        <f t="shared" si="96"/>
        <v/>
      </c>
      <c r="C497" s="73"/>
      <c r="D497" s="228"/>
      <c r="E497" s="229"/>
      <c r="F497" s="229"/>
      <c r="G497" s="229"/>
      <c r="H497" s="229"/>
      <c r="I497" s="229"/>
      <c r="J497" s="229"/>
      <c r="K497" s="229"/>
      <c r="L497" s="229"/>
      <c r="M497" s="229"/>
      <c r="N497" s="229"/>
      <c r="O497" s="230"/>
      <c r="P497" s="104"/>
      <c r="Q497" s="104"/>
      <c r="R497" s="104"/>
      <c r="S497" s="130" t="str">
        <f t="shared" si="97"/>
        <v/>
      </c>
      <c r="T497" s="104"/>
      <c r="U497" s="231"/>
      <c r="V497" s="232"/>
      <c r="W497" s="207" t="str">
        <f t="shared" si="98"/>
        <v/>
      </c>
      <c r="X497" s="295"/>
      <c r="Y497" s="233"/>
      <c r="Z497" s="207" t="str">
        <f t="shared" si="99"/>
        <v/>
      </c>
      <c r="AA497" s="107"/>
      <c r="AB497" s="207" t="str">
        <f t="shared" si="100"/>
        <v/>
      </c>
      <c r="AC497"/>
      <c r="AD497" s="71"/>
      <c r="AE497" s="107"/>
      <c r="AF497" s="207" t="str">
        <f t="shared" si="101"/>
        <v/>
      </c>
      <c r="AG497" s="227" t="str">
        <f t="shared" si="102"/>
        <v/>
      </c>
      <c r="AH497" s="107"/>
      <c r="AI497" s="207" t="str">
        <f t="shared" si="103"/>
        <v/>
      </c>
      <c r="AJ497" s="107"/>
      <c r="AK497" s="207" t="str">
        <f t="shared" si="104"/>
        <v/>
      </c>
      <c r="AL497" s="107"/>
      <c r="AM497" s="107"/>
      <c r="AN497" s="207" t="str">
        <f t="shared" si="105"/>
        <v/>
      </c>
      <c r="AO497" s="107"/>
      <c r="AP497" s="207" t="str">
        <f t="shared" si="106"/>
        <v/>
      </c>
      <c r="AQ497" s="107"/>
      <c r="AR497" s="107"/>
      <c r="AS497" s="207" t="str">
        <f t="shared" si="107"/>
        <v/>
      </c>
      <c r="AT497" s="108"/>
      <c r="AU497" s="108"/>
      <c r="AV497" s="108"/>
      <c r="AW497" s="108"/>
      <c r="AX497" s="108"/>
      <c r="AY497" s="108"/>
      <c r="AZ497" s="108"/>
      <c r="BA497" s="108"/>
      <c r="BB497" s="109"/>
      <c r="BC497" s="109"/>
      <c r="BD497" s="109"/>
      <c r="BE497" s="119"/>
      <c r="BF497" s="119"/>
      <c r="BG497" s="119"/>
      <c r="BH497" s="119"/>
    </row>
    <row r="498" spans="1:60" s="76" customFormat="1" collapsed="1" x14ac:dyDescent="0.2">
      <c r="A498" s="124"/>
      <c r="B498" s="207" t="str">
        <f t="shared" si="96"/>
        <v/>
      </c>
      <c r="C498" s="73"/>
      <c r="D498" s="228"/>
      <c r="E498" s="229"/>
      <c r="F498" s="229"/>
      <c r="G498" s="229"/>
      <c r="H498" s="229"/>
      <c r="I498" s="229"/>
      <c r="J498" s="229"/>
      <c r="K498" s="229"/>
      <c r="L498" s="229"/>
      <c r="M498" s="229"/>
      <c r="N498" s="229"/>
      <c r="O498" s="230"/>
      <c r="P498" s="104"/>
      <c r="Q498" s="104"/>
      <c r="R498" s="104"/>
      <c r="S498" s="130" t="str">
        <f t="shared" si="97"/>
        <v/>
      </c>
      <c r="T498" s="104"/>
      <c r="U498" s="231"/>
      <c r="V498" s="232"/>
      <c r="W498" s="207" t="str">
        <f t="shared" si="98"/>
        <v/>
      </c>
      <c r="X498" s="295"/>
      <c r="Y498" s="233"/>
      <c r="Z498" s="207" t="str">
        <f t="shared" si="99"/>
        <v/>
      </c>
      <c r="AA498" s="107"/>
      <c r="AB498" s="207" t="str">
        <f t="shared" si="100"/>
        <v/>
      </c>
      <c r="AC498"/>
      <c r="AD498" s="71"/>
      <c r="AE498" s="107"/>
      <c r="AF498" s="207" t="str">
        <f t="shared" si="101"/>
        <v/>
      </c>
      <c r="AG498" s="227" t="str">
        <f t="shared" si="102"/>
        <v/>
      </c>
      <c r="AH498" s="107"/>
      <c r="AI498" s="207" t="str">
        <f t="shared" si="103"/>
        <v/>
      </c>
      <c r="AJ498" s="107"/>
      <c r="AK498" s="207" t="str">
        <f t="shared" si="104"/>
        <v/>
      </c>
      <c r="AL498" s="107"/>
      <c r="AM498" s="107"/>
      <c r="AN498" s="207" t="str">
        <f t="shared" si="105"/>
        <v/>
      </c>
      <c r="AO498" s="107"/>
      <c r="AP498" s="207" t="str">
        <f t="shared" si="106"/>
        <v/>
      </c>
      <c r="AQ498" s="107"/>
      <c r="AR498" s="107"/>
      <c r="AS498" s="207" t="str">
        <f t="shared" si="107"/>
        <v/>
      </c>
      <c r="AT498" s="108"/>
      <c r="AU498" s="108"/>
      <c r="AV498" s="108"/>
      <c r="AW498" s="108"/>
      <c r="AX498" s="108"/>
      <c r="AY498" s="108"/>
      <c r="AZ498" s="108"/>
      <c r="BA498" s="108"/>
      <c r="BB498" s="109"/>
      <c r="BC498" s="109"/>
      <c r="BD498" s="109"/>
      <c r="BE498" s="119"/>
      <c r="BF498" s="119"/>
      <c r="BG498" s="119"/>
      <c r="BH498" s="119"/>
    </row>
  </sheetData>
  <conditionalFormatting sqref="C6:P498 T6:T498 Y6:Y498 AA6:AA498 V6:V498 AQ6:AR498">
    <cfRule type="expression" dxfId="80" priority="5">
      <formula>$A6="ADD"</formula>
    </cfRule>
  </conditionalFormatting>
  <conditionalFormatting sqref="C6:C498 O6:O498 BB6:BB498">
    <cfRule type="expression" dxfId="79" priority="3">
      <formula>$A6="DELETE"</formula>
    </cfRule>
    <cfRule type="expression" dxfId="78" priority="4">
      <formula>$A6="UPDATE"</formula>
    </cfRule>
  </conditionalFormatting>
  <conditionalFormatting sqref="R6:R498">
    <cfRule type="expression" dxfId="77" priority="2">
      <formula>$Q6&lt;&gt;""</formula>
    </cfRule>
  </conditionalFormatting>
  <conditionalFormatting sqref="AH6:AH498">
    <cfRule type="expression" dxfId="76" priority="1">
      <formula>$AE6&lt;&gt;""</formula>
    </cfRule>
  </conditionalFormatting>
  <dataValidations count="17">
    <dataValidation type="list" allowBlank="1" showInputMessage="1" showErrorMessage="1" sqref="AR6:AR498">
      <formula1>Markings_Marking_Material_English_Description</formula1>
    </dataValidation>
    <dataValidation type="list" allowBlank="1" showInputMessage="1" showErrorMessage="1" sqref="AJ6:AJ498">
      <formula1>Markings_Reflectorised_English_Description</formula1>
    </dataValidation>
    <dataValidation type="list" allowBlank="1" showInputMessage="1" showErrorMessage="1" sqref="AA6:AA498">
      <formula1>Markings_Marking_Colour_English_Description</formula1>
    </dataValidation>
    <dataValidation type="list" allowBlank="1" showInputMessage="1" showErrorMessage="1" sqref="A6:A498">
      <formula1>Generic_Action</formula1>
    </dataValidation>
    <dataValidation type="decimal" errorStyle="warning" allowBlank="1" showInputMessage="1" showErrorMessage="1" errorTitle="offset kerb" error="Value is outside range of 0-20.0" sqref="U6:U498">
      <formula1>0</formula1>
      <formula2>20</formula2>
    </dataValidation>
    <dataValidation type="whole" allowBlank="1" showInputMessage="1" showErrorMessage="1" errorTitle="Marking End Displacement" error="The marking end displacement must be in the range 0 - 22,000m" sqref="E6:N498">
      <formula1>0</formula1>
      <formula2>22000</formula2>
    </dataValidation>
    <dataValidation type="whole" allowBlank="1" showInputMessage="1" showErrorMessage="1" errorTitle="Marking Start Displacement" error="The marking start displacement must be in the range 0 - 22,000m" sqref="D6:D498">
      <formula1>0</formula1>
      <formula2>22000</formula2>
    </dataValidation>
    <dataValidation type="list" allowBlank="1" showInputMessage="1" showErrorMessage="1" sqref="Y6:Y498">
      <formula1>Markings_Marking_Type_English_Description</formula1>
    </dataValidation>
    <dataValidation type="list" allowBlank="1" showInputMessage="1" showErrorMessage="1" sqref="AT6:BA498">
      <formula1>Generic_Asset_Owner_English_Description</formula1>
    </dataValidation>
    <dataValidation type="list" errorStyle="warning" allowBlank="1" showInputMessage="1" showErrorMessage="1" sqref="C6:C498">
      <formula1>Generic_Roadnames</formula1>
    </dataValidation>
    <dataValidation type="list" allowBlank="1" showInputMessage="1" showErrorMessage="1" sqref="AE6:AE498">
      <formula1>Markings_Paint_Make_English_Description</formula1>
    </dataValidation>
    <dataValidation type="list" allowBlank="1" showInputMessage="1" showErrorMessage="1" sqref="AH6:AH498">
      <formula1>INDIRECT(AG6)</formula1>
    </dataValidation>
    <dataValidation type="list" allowBlank="1" showInputMessage="1" showErrorMessage="1" sqref="AM6:AM498">
      <formula1>Markings_Paint_Apply_Type_English_Description</formula1>
    </dataValidation>
    <dataValidation type="list" allowBlank="1" showInputMessage="1" showErrorMessage="1" sqref="AO6:AO498">
      <formula1>Markings_Marking_Attach_English_Description</formula1>
    </dataValidation>
    <dataValidation type="list" allowBlank="1" showInputMessage="1" showErrorMessage="1" errorTitle="Marking Side" error="The side must be L, R or C" sqref="V6:V498">
      <formula1>Generic_Side_English_Description</formula1>
    </dataValidation>
    <dataValidation allowBlank="1" showInputMessage="1" showErrorMessage="1" errorTitle="Marking Side" error="The side must be L, R or C" sqref="W6:W498"/>
    <dataValidation type="list" allowBlank="1" showInputMessage="1" showErrorMessage="1" sqref="R6:R498">
      <formula1>Generic_Length_Adjustment_Reason_English_Description</formula1>
    </dataValidation>
  </dataValidations>
  <pageMargins left="0.74803149606299213" right="0.74803149606299213" top="0.98425196850393704" bottom="0.98425196850393704" header="0.51181102362204722" footer="0.51181102362204722"/>
  <pageSetup paperSize="8" orientation="landscape" r:id="rId1"/>
  <headerFooter alignWithMargins="0">
    <oddFooter>&amp;C&amp;8Page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BO498"/>
  <sheetViews>
    <sheetView showGridLines="0" workbookViewId="0">
      <selection activeCell="A6" sqref="A6"/>
    </sheetView>
  </sheetViews>
  <sheetFormatPr defaultColWidth="13.5703125" defaultRowHeight="12.75" outlineLevelRow="1" outlineLevelCol="1" x14ac:dyDescent="0.2"/>
  <cols>
    <col min="1" max="1" width="8.42578125" customWidth="1"/>
    <col min="2" max="2" width="7" hidden="1" customWidth="1" outlineLevel="1"/>
    <col min="3" max="3" width="33.140625" customWidth="1" collapsed="1"/>
    <col min="4" max="4" width="14.85546875" hidden="1" customWidth="1" outlineLevel="1"/>
    <col min="5" max="5" width="11.7109375" customWidth="1" collapsed="1"/>
    <col min="6" max="6" width="17.7109375" customWidth="1"/>
    <col min="7" max="7" width="9.140625" hidden="1" customWidth="1" outlineLevel="1"/>
    <col min="8" max="8" width="14.28515625" customWidth="1" collapsed="1"/>
    <col min="9" max="9" width="11.28515625" customWidth="1"/>
    <col min="10" max="10" width="8.85546875" customWidth="1"/>
    <col min="11" max="11" width="6.140625" customWidth="1"/>
    <col min="12" max="12" width="17.85546875" customWidth="1"/>
    <col min="13" max="13" width="17.85546875" hidden="1" customWidth="1" outlineLevel="1"/>
    <col min="14" max="14" width="11" customWidth="1" collapsed="1"/>
    <col min="15" max="15" width="10.42578125" customWidth="1"/>
    <col min="16" max="16" width="18.42578125" customWidth="1"/>
    <col min="17" max="17" width="12.42578125" hidden="1" customWidth="1" outlineLevel="1"/>
    <col min="18" max="18" width="22.28515625" customWidth="1" collapsed="1"/>
    <col min="19" max="19" width="4.28515625" hidden="1" customWidth="1" outlineLevel="1"/>
    <col min="20" max="20" width="22.28515625" customWidth="1" collapsed="1"/>
    <col min="21" max="21" width="5.28515625" hidden="1" customWidth="1" outlineLevel="1"/>
    <col min="22" max="22" width="18.7109375" customWidth="1" collapsed="1"/>
    <col min="23" max="23" width="9.85546875" customWidth="1"/>
    <col min="24" max="24" width="9.42578125" customWidth="1"/>
    <col min="25" max="25" width="11.5703125" hidden="1" customWidth="1" outlineLevel="1"/>
    <col min="26" max="26" width="6.85546875" hidden="1" customWidth="1" outlineLevel="1"/>
    <col min="27" max="27" width="9.28515625" hidden="1" customWidth="1" outlineLevel="1"/>
    <col min="28" max="28" width="11.5703125" hidden="1" customWidth="1" outlineLevel="1"/>
    <col min="29" max="29" width="11.42578125" hidden="1" customWidth="1" outlineLevel="1"/>
    <col min="30" max="30" width="10.85546875" hidden="1" customWidth="1" outlineLevel="1"/>
    <col min="31" max="31" width="12.85546875" hidden="1" customWidth="1" outlineLevel="1"/>
    <col min="32" max="33" width="11.5703125" hidden="1" customWidth="1" outlineLevel="1"/>
    <col min="34" max="34" width="10.140625" customWidth="1" collapsed="1"/>
    <col min="35" max="35" width="11.7109375" hidden="1" customWidth="1" outlineLevel="1"/>
    <col min="36" max="36" width="11.28515625" hidden="1" customWidth="1" outlineLevel="1"/>
    <col min="37" max="37" width="13.42578125" customWidth="1" collapsed="1"/>
    <col min="38" max="38" width="13.28515625" customWidth="1"/>
    <col min="39" max="39" width="12.28515625" customWidth="1"/>
    <col min="40" max="40" width="12.28515625" hidden="1" customWidth="1" outlineLevel="1"/>
    <col min="41" max="41" width="8.5703125" hidden="1" customWidth="1" outlineLevel="1"/>
    <col min="42" max="42" width="12.140625" customWidth="1" collapsed="1"/>
    <col min="43" max="43" width="10.28515625" hidden="1" customWidth="1" outlineLevel="1"/>
    <col min="44" max="44" width="11.42578125" customWidth="1" collapsed="1"/>
    <col min="45" max="45" width="12.42578125" hidden="1" customWidth="1" outlineLevel="1"/>
    <col min="46" max="46" width="12.7109375" hidden="1" customWidth="1" outlineLevel="1"/>
    <col min="47" max="47" width="11.85546875" hidden="1" customWidth="1" outlineLevel="1"/>
    <col min="48" max="48" width="7.85546875" hidden="1" customWidth="1" outlineLevel="1"/>
    <col min="49" max="49" width="7.28515625" hidden="1" customWidth="1" outlineLevel="1"/>
    <col min="50" max="50" width="9.42578125" hidden="1" customWidth="1" outlineLevel="1"/>
    <col min="51" max="51" width="7.85546875" hidden="1" customWidth="1" outlineLevel="1"/>
    <col min="52" max="52" width="13.7109375" hidden="1" customWidth="1" outlineLevel="1"/>
    <col min="53" max="53" width="8.7109375" hidden="1" customWidth="1" outlineLevel="1"/>
    <col min="54" max="54" width="13.28515625" hidden="1" customWidth="1" outlineLevel="1"/>
    <col min="55" max="55" width="12.7109375" hidden="1" customWidth="1" outlineLevel="1"/>
    <col min="56" max="56" width="16.140625" hidden="1" customWidth="1" outlineLevel="1"/>
    <col min="57" max="57" width="4.7109375" hidden="1" customWidth="1" outlineLevel="1"/>
    <col min="58" max="58" width="9.140625" hidden="1" customWidth="1" outlineLevel="1"/>
    <col min="59" max="59" width="9.7109375" hidden="1" customWidth="1" outlineLevel="1"/>
    <col min="60" max="60" width="12.85546875" customWidth="1" collapsed="1"/>
    <col min="61" max="61" width="12.140625" hidden="1" customWidth="1" outlineLevel="1"/>
    <col min="62" max="62" width="11.140625" hidden="1" customWidth="1" outlineLevel="1"/>
    <col min="63" max="63" width="9.28515625" hidden="1" customWidth="1" outlineLevel="1"/>
    <col min="64" max="64" width="9.140625" hidden="1" customWidth="1" outlineLevel="1"/>
    <col min="65" max="65" width="11.28515625" hidden="1" customWidth="1" outlineLevel="1"/>
    <col min="66" max="66" width="11.140625" hidden="1" customWidth="1" outlineLevel="1"/>
    <col min="67" max="67" width="13.5703125" collapsed="1"/>
  </cols>
  <sheetData>
    <row r="1" spans="1:66" s="226" customFormat="1" ht="15.75" x14ac:dyDescent="0.25">
      <c r="A1" s="68" t="s">
        <v>1471</v>
      </c>
      <c r="D1" s="213"/>
      <c r="E1" s="234"/>
      <c r="F1" s="235"/>
      <c r="G1" s="236"/>
      <c r="H1" s="213"/>
      <c r="K1" s="213"/>
      <c r="L1" s="213"/>
      <c r="M1"/>
      <c r="N1" s="235"/>
    </row>
    <row r="2" spans="1:66" s="185" customFormat="1" ht="15.75" x14ac:dyDescent="0.25">
      <c r="A2" s="80" t="s">
        <v>1924</v>
      </c>
      <c r="B2" s="193"/>
      <c r="C2" s="193"/>
      <c r="D2" s="194"/>
      <c r="E2" s="194"/>
      <c r="F2" s="195"/>
      <c r="H2" s="188"/>
      <c r="I2" s="188"/>
      <c r="J2" s="188"/>
      <c r="K2" s="188"/>
      <c r="L2" s="188"/>
      <c r="M2"/>
      <c r="N2" s="188"/>
      <c r="O2" s="188"/>
      <c r="P2" s="189"/>
      <c r="Q2" s="189"/>
      <c r="U2" s="190"/>
      <c r="X2" s="191"/>
      <c r="AM2" s="188"/>
      <c r="AN2" s="188"/>
      <c r="AZ2" s="188"/>
      <c r="BA2" s="188"/>
      <c r="BH2" s="188"/>
    </row>
    <row r="3" spans="1:66" s="226" customFormat="1" ht="15.75" x14ac:dyDescent="0.25">
      <c r="A3" s="205"/>
      <c r="B3" s="215"/>
      <c r="C3" s="216"/>
      <c r="D3" s="215"/>
      <c r="E3" s="216"/>
      <c r="F3" s="216"/>
      <c r="G3" s="215"/>
      <c r="H3" s="216"/>
      <c r="I3" s="216"/>
      <c r="J3" s="216"/>
      <c r="K3" s="216"/>
      <c r="L3" s="216"/>
      <c r="M3"/>
      <c r="N3" s="216"/>
      <c r="O3" s="216"/>
      <c r="P3" s="216"/>
      <c r="Q3" s="215"/>
      <c r="R3" s="216"/>
      <c r="S3" s="215"/>
      <c r="T3" s="216"/>
      <c r="U3" s="215"/>
      <c r="V3" s="216"/>
      <c r="W3" s="216"/>
      <c r="X3" s="216"/>
      <c r="Y3" s="215"/>
      <c r="Z3" s="215"/>
      <c r="AA3" s="215"/>
      <c r="AB3" s="215"/>
      <c r="AC3" s="215"/>
      <c r="AD3" s="215"/>
      <c r="AE3" s="215"/>
      <c r="AF3" s="215"/>
      <c r="AG3" s="215"/>
      <c r="AH3" s="216"/>
      <c r="AI3" s="215"/>
      <c r="AJ3" s="215"/>
      <c r="AK3" s="216"/>
      <c r="AL3" s="216"/>
      <c r="AM3" s="216"/>
      <c r="AN3"/>
      <c r="AO3" s="215"/>
      <c r="AP3" s="216"/>
      <c r="AQ3" s="215"/>
      <c r="AR3" s="216"/>
      <c r="AS3" s="215"/>
      <c r="AT3" s="215"/>
      <c r="AU3" s="215"/>
      <c r="AV3" s="215"/>
      <c r="AW3" s="215"/>
      <c r="AX3" s="215"/>
      <c r="AY3" s="215"/>
      <c r="AZ3" s="215"/>
      <c r="BA3" s="215"/>
      <c r="BB3" s="215"/>
      <c r="BC3" s="215"/>
      <c r="BD3" s="215"/>
      <c r="BE3" s="215"/>
      <c r="BF3" s="215"/>
      <c r="BG3" s="215"/>
      <c r="BH3" s="216"/>
      <c r="BI3" s="215"/>
      <c r="BJ3" s="215"/>
      <c r="BK3" s="215"/>
      <c r="BL3" s="215"/>
      <c r="BM3" s="215"/>
      <c r="BN3" s="215"/>
    </row>
    <row r="4" spans="1:66" s="492" customFormat="1" ht="38.25" x14ac:dyDescent="0.2">
      <c r="A4" s="491" t="s">
        <v>2165</v>
      </c>
      <c r="B4" s="506" t="s">
        <v>1667</v>
      </c>
      <c r="C4" s="491" t="s">
        <v>11</v>
      </c>
      <c r="D4" s="496" t="s">
        <v>2235</v>
      </c>
      <c r="E4" s="491" t="s">
        <v>2381</v>
      </c>
      <c r="F4" s="491" t="s">
        <v>386</v>
      </c>
      <c r="G4" s="506" t="s">
        <v>2179</v>
      </c>
      <c r="H4" s="491" t="s">
        <v>2232</v>
      </c>
      <c r="I4" s="491" t="s">
        <v>2166</v>
      </c>
      <c r="J4" s="491" t="s">
        <v>2233</v>
      </c>
      <c r="K4" s="491" t="s">
        <v>2234</v>
      </c>
      <c r="L4" s="491" t="s">
        <v>2156</v>
      </c>
      <c r="M4" s="510"/>
      <c r="N4" s="491" t="s">
        <v>1485</v>
      </c>
      <c r="O4" s="491" t="s">
        <v>2167</v>
      </c>
      <c r="P4" s="491" t="s">
        <v>389</v>
      </c>
      <c r="Q4" s="506" t="s">
        <v>2185</v>
      </c>
      <c r="R4" s="491" t="s">
        <v>1473</v>
      </c>
      <c r="S4" s="506" t="s">
        <v>2186</v>
      </c>
      <c r="T4" s="491" t="s">
        <v>1474</v>
      </c>
      <c r="U4" s="506" t="s">
        <v>2187</v>
      </c>
      <c r="V4" s="491" t="s">
        <v>2236</v>
      </c>
      <c r="W4" s="491" t="s">
        <v>2168</v>
      </c>
      <c r="X4" s="491" t="s">
        <v>2169</v>
      </c>
      <c r="Y4" s="496" t="s">
        <v>2214</v>
      </c>
      <c r="Z4" s="496" t="s">
        <v>2215</v>
      </c>
      <c r="AA4" s="496" t="s">
        <v>2216</v>
      </c>
      <c r="AB4" s="496" t="s">
        <v>2217</v>
      </c>
      <c r="AC4" s="496" t="s">
        <v>309</v>
      </c>
      <c r="AD4" s="506" t="s">
        <v>1976</v>
      </c>
      <c r="AE4" s="496" t="s">
        <v>2218</v>
      </c>
      <c r="AF4" s="496" t="s">
        <v>2219</v>
      </c>
      <c r="AG4" s="496" t="s">
        <v>2220</v>
      </c>
      <c r="AH4" s="491" t="s">
        <v>2170</v>
      </c>
      <c r="AI4" s="496" t="s">
        <v>385</v>
      </c>
      <c r="AJ4" s="506" t="s">
        <v>1982</v>
      </c>
      <c r="AK4" s="491" t="s">
        <v>2221</v>
      </c>
      <c r="AL4" s="491" t="s">
        <v>2222</v>
      </c>
      <c r="AM4" s="491" t="s">
        <v>2171</v>
      </c>
      <c r="AN4" s="506" t="s">
        <v>2201</v>
      </c>
      <c r="AO4" s="496" t="s">
        <v>2223</v>
      </c>
      <c r="AP4" s="491" t="s">
        <v>2224</v>
      </c>
      <c r="AQ4" s="506" t="s">
        <v>2202</v>
      </c>
      <c r="AR4" s="491" t="s">
        <v>2225</v>
      </c>
      <c r="AS4" s="496" t="s">
        <v>2172</v>
      </c>
      <c r="AT4" s="496" t="s">
        <v>1475</v>
      </c>
      <c r="AU4" s="506" t="s">
        <v>2205</v>
      </c>
      <c r="AV4" s="496" t="s">
        <v>1493</v>
      </c>
      <c r="AW4" s="496" t="s">
        <v>1494</v>
      </c>
      <c r="AX4" s="496" t="s">
        <v>2209</v>
      </c>
      <c r="AY4" s="496" t="s">
        <v>2210</v>
      </c>
      <c r="AZ4" s="496" t="s">
        <v>2208</v>
      </c>
      <c r="BA4" s="496" t="s">
        <v>2019</v>
      </c>
      <c r="BB4" s="496" t="s">
        <v>2211</v>
      </c>
      <c r="BC4" s="496" t="s">
        <v>1728</v>
      </c>
      <c r="BD4" s="496" t="s">
        <v>1729</v>
      </c>
      <c r="BE4" s="496" t="s">
        <v>384</v>
      </c>
      <c r="BF4" s="496" t="s">
        <v>2212</v>
      </c>
      <c r="BG4" s="496" t="s">
        <v>2213</v>
      </c>
      <c r="BH4" s="491" t="s">
        <v>2173</v>
      </c>
      <c r="BI4" s="496" t="s">
        <v>2206</v>
      </c>
      <c r="BJ4" s="496" t="s">
        <v>2207</v>
      </c>
      <c r="BK4" s="496" t="s">
        <v>2174</v>
      </c>
      <c r="BL4" s="496" t="s">
        <v>1868</v>
      </c>
      <c r="BM4" s="496" t="s">
        <v>2175</v>
      </c>
      <c r="BN4" s="496" t="s">
        <v>2176</v>
      </c>
    </row>
    <row r="5" spans="1:66" s="94" customFormat="1" ht="39.75" hidden="1" customHeight="1" outlineLevel="1" x14ac:dyDescent="0.2">
      <c r="A5" s="81"/>
      <c r="B5" s="92" t="s">
        <v>1667</v>
      </c>
      <c r="C5" s="81"/>
      <c r="D5" s="93" t="s">
        <v>2177</v>
      </c>
      <c r="E5" s="93" t="s">
        <v>2178</v>
      </c>
      <c r="F5" s="93"/>
      <c r="G5" s="92" t="s">
        <v>2179</v>
      </c>
      <c r="H5" s="93" t="s">
        <v>2180</v>
      </c>
      <c r="I5" s="93" t="s">
        <v>2181</v>
      </c>
      <c r="J5" s="93" t="s">
        <v>2182</v>
      </c>
      <c r="K5" s="93" t="s">
        <v>1488</v>
      </c>
      <c r="L5" s="93"/>
      <c r="M5" s="82" t="s">
        <v>1668</v>
      </c>
      <c r="N5" s="93" t="s">
        <v>2183</v>
      </c>
      <c r="O5" s="93" t="s">
        <v>2184</v>
      </c>
      <c r="P5" s="93"/>
      <c r="Q5" s="92" t="s">
        <v>2185</v>
      </c>
      <c r="R5" s="93"/>
      <c r="S5" s="92" t="s">
        <v>2186</v>
      </c>
      <c r="T5" s="93"/>
      <c r="U5" s="92" t="s">
        <v>2187</v>
      </c>
      <c r="V5" s="93" t="s">
        <v>2188</v>
      </c>
      <c r="W5" s="93" t="s">
        <v>2189</v>
      </c>
      <c r="X5" s="93" t="s">
        <v>2190</v>
      </c>
      <c r="Y5" s="93" t="s">
        <v>2191</v>
      </c>
      <c r="Z5" s="93" t="s">
        <v>2192</v>
      </c>
      <c r="AA5" s="93" t="s">
        <v>2193</v>
      </c>
      <c r="AB5" s="93" t="s">
        <v>2194</v>
      </c>
      <c r="AC5" s="93"/>
      <c r="AD5" s="92" t="s">
        <v>1976</v>
      </c>
      <c r="AE5" s="93" t="s">
        <v>2195</v>
      </c>
      <c r="AF5" s="93" t="s">
        <v>2196</v>
      </c>
      <c r="AG5" s="93" t="s">
        <v>2197</v>
      </c>
      <c r="AH5" s="93" t="s">
        <v>2198</v>
      </c>
      <c r="AI5" s="93"/>
      <c r="AJ5" s="92" t="s">
        <v>1982</v>
      </c>
      <c r="AK5" s="93" t="s">
        <v>2199</v>
      </c>
      <c r="AL5" s="93" t="s">
        <v>2200</v>
      </c>
      <c r="AM5" s="93"/>
      <c r="AN5" s="92" t="s">
        <v>2201</v>
      </c>
      <c r="AO5" s="93" t="s">
        <v>2142</v>
      </c>
      <c r="AP5" s="93"/>
      <c r="AQ5" s="92" t="s">
        <v>2202</v>
      </c>
      <c r="AR5" s="93" t="s">
        <v>2203</v>
      </c>
      <c r="AS5" s="93" t="s">
        <v>2204</v>
      </c>
      <c r="AT5" s="93"/>
      <c r="AU5" s="92" t="s">
        <v>2205</v>
      </c>
      <c r="AV5" s="93" t="s">
        <v>1965</v>
      </c>
      <c r="AW5" s="93" t="s">
        <v>1966</v>
      </c>
      <c r="AX5" s="93" t="s">
        <v>1969</v>
      </c>
      <c r="AY5" s="93" t="s">
        <v>1970</v>
      </c>
      <c r="AZ5" s="93" t="s">
        <v>1971</v>
      </c>
      <c r="BA5" s="93" t="s">
        <v>1980</v>
      </c>
      <c r="BB5" s="93" t="s">
        <v>1981</v>
      </c>
      <c r="BC5" s="93" t="s">
        <v>1726</v>
      </c>
      <c r="BD5" s="93" t="s">
        <v>1727</v>
      </c>
      <c r="BE5" s="93" t="s">
        <v>2134</v>
      </c>
      <c r="BF5" s="93" t="s">
        <v>2135</v>
      </c>
      <c r="BG5" s="93" t="s">
        <v>1979</v>
      </c>
      <c r="BH5" s="93" t="s">
        <v>1669</v>
      </c>
      <c r="BI5" s="93" t="s">
        <v>2143</v>
      </c>
      <c r="BJ5" s="93" t="s">
        <v>2144</v>
      </c>
      <c r="BK5" s="93" t="s">
        <v>1986</v>
      </c>
      <c r="BL5" s="93" t="s">
        <v>1987</v>
      </c>
      <c r="BM5" s="93" t="s">
        <v>1988</v>
      </c>
      <c r="BN5" s="93" t="s">
        <v>1989</v>
      </c>
    </row>
    <row r="6" spans="1:66" s="76" customFormat="1" collapsed="1" x14ac:dyDescent="0.2">
      <c r="A6" s="72"/>
      <c r="B6" s="207" t="str">
        <f t="shared" ref="B6" si="0">IF(C6="","",(VLOOKUP(C6,Generic_Road_Names_Table_Array,2,FALSE)))</f>
        <v/>
      </c>
      <c r="C6" s="73"/>
      <c r="D6" s="73"/>
      <c r="E6" s="73"/>
      <c r="F6" s="73"/>
      <c r="G6" s="207"/>
      <c r="H6" s="73"/>
      <c r="I6" s="73"/>
      <c r="J6" s="74"/>
      <c r="K6" s="75"/>
      <c r="L6" s="75"/>
      <c r="M6" s="299" t="str">
        <f t="shared" ref="M6" si="1">IF(L6="","",(VLOOKUP(L6,Drainage_Drain_Side_array,2,FALSE)))</f>
        <v/>
      </c>
      <c r="N6" s="74"/>
      <c r="O6" s="74"/>
      <c r="P6" s="75"/>
      <c r="Q6" s="207" t="str">
        <f t="shared" ref="Q6" si="2">IF(P6="","",(VLOOKUP(P6,Drainage_Drain_Material_Table_Array,2,FALSE)))</f>
        <v/>
      </c>
      <c r="R6" s="75"/>
      <c r="S6" s="207" t="str">
        <f t="shared" ref="S6" si="3">IF(R6="","",(VLOOKUP(R6,Drainage_Drain_Entry_Table_Array,2,FALSE)))</f>
        <v/>
      </c>
      <c r="T6" s="75"/>
      <c r="U6" s="207" t="str">
        <f t="shared" ref="U6" si="4">IF(T6="","",(VLOOKUP(T6,Drainage_Drain_Entry_Table_Array,2,FALSE)))</f>
        <v/>
      </c>
      <c r="V6" s="75"/>
      <c r="W6" s="74"/>
      <c r="X6" s="74"/>
      <c r="Y6" s="74"/>
      <c r="Z6" s="74"/>
      <c r="AA6" s="74"/>
      <c r="AB6" s="74"/>
      <c r="AC6" s="74"/>
      <c r="AD6" s="207" t="str">
        <f t="shared" ref="AD6" si="5">IF(AC6="","",(VLOOKUP(AC6,Generic_Organisation_Table_Array,2,FALSE)))</f>
        <v/>
      </c>
      <c r="AE6" s="74"/>
      <c r="AF6" s="74"/>
      <c r="AG6" s="74"/>
      <c r="AH6" s="74"/>
      <c r="AI6" s="74"/>
      <c r="AJ6" s="207" t="str">
        <f t="shared" ref="AJ6" si="6">IF(AI6="","",(VLOOKUP(AI6,Generic_Asset_Owner_Table_Array,2,FALSE)))</f>
        <v/>
      </c>
      <c r="AK6" s="74"/>
      <c r="AL6" s="74"/>
      <c r="AM6" s="74"/>
      <c r="AN6" s="300" t="str">
        <f t="shared" ref="AN6" si="7">IF(AM6="","",(VLOOKUP(AM6,Drainage_Drain_Shape_array,2,FALSE)))</f>
        <v/>
      </c>
      <c r="AO6" s="75"/>
      <c r="AP6" s="75"/>
      <c r="AQ6" s="207" t="str">
        <f t="shared" ref="AQ6:AQ69" si="8">IF(AP6="","",(VLOOKUP(AP6,Drainage_Drain_Lining_Table_Array,2,FALSE)))</f>
        <v/>
      </c>
      <c r="AR6" s="75"/>
      <c r="AS6" s="74"/>
      <c r="AT6" s="74"/>
      <c r="AU6" s="207" t="str">
        <f t="shared" ref="AU6" si="9">IF(AT6="","",(VLOOKUP(AT6,Drainage_Flow_Direction_Table_Array,2,FALSE)))</f>
        <v/>
      </c>
      <c r="AV6" s="75"/>
      <c r="AW6" s="75"/>
      <c r="AX6" s="75"/>
      <c r="AY6" s="75"/>
      <c r="AZ6" s="75"/>
      <c r="BA6" s="75"/>
      <c r="BB6" s="75"/>
      <c r="BC6" s="75"/>
      <c r="BD6" s="75"/>
      <c r="BE6" s="75"/>
      <c r="BF6" s="75"/>
      <c r="BG6" s="75"/>
      <c r="BH6" s="72"/>
      <c r="BI6" s="72"/>
      <c r="BJ6" s="72"/>
      <c r="BK6" s="72"/>
      <c r="BL6" s="72"/>
      <c r="BM6" s="72"/>
      <c r="BN6" s="72"/>
    </row>
    <row r="7" spans="1:66" s="76" customFormat="1" collapsed="1" x14ac:dyDescent="0.2">
      <c r="A7" s="72"/>
      <c r="B7" s="207" t="str">
        <f t="shared" ref="B7:B70" si="10">IF(C7="","",(VLOOKUP(C7,Generic_Road_Names_Table_Array,2,FALSE)))</f>
        <v/>
      </c>
      <c r="C7" s="73"/>
      <c r="D7" s="73"/>
      <c r="E7" s="73"/>
      <c r="F7" s="73"/>
      <c r="G7" s="207"/>
      <c r="H7" s="73"/>
      <c r="I7" s="73"/>
      <c r="J7" s="74"/>
      <c r="K7" s="75"/>
      <c r="L7" s="75"/>
      <c r="M7" s="299" t="str">
        <f t="shared" ref="M7:M70" si="11">IF(L7="","",(VLOOKUP(L7,Drainage_Drain_Side_array,2,FALSE)))</f>
        <v/>
      </c>
      <c r="N7" s="74"/>
      <c r="O7" s="74"/>
      <c r="P7" s="75"/>
      <c r="Q7" s="207" t="str">
        <f t="shared" ref="Q7:Q70" si="12">IF(P7="","",(VLOOKUP(P7,Drainage_Drain_Material_Table_Array,2,FALSE)))</f>
        <v/>
      </c>
      <c r="R7" s="75"/>
      <c r="S7" s="207" t="str">
        <f t="shared" ref="S7:S70" si="13">IF(R7="","",(VLOOKUP(R7,Drainage_Drain_Entry_Table_Array,2,FALSE)))</f>
        <v/>
      </c>
      <c r="T7" s="75"/>
      <c r="U7" s="207" t="str">
        <f t="shared" ref="U7:U70" si="14">IF(T7="","",(VLOOKUP(T7,Drainage_Drain_Entry_Table_Array,2,FALSE)))</f>
        <v/>
      </c>
      <c r="V7" s="75"/>
      <c r="W7" s="74"/>
      <c r="X7" s="74"/>
      <c r="Y7" s="74"/>
      <c r="Z7" s="74"/>
      <c r="AA7" s="74"/>
      <c r="AB7" s="74"/>
      <c r="AC7" s="74"/>
      <c r="AD7" s="207" t="str">
        <f t="shared" ref="AD7:AD70" si="15">IF(AC7="","",(VLOOKUP(AC7,Generic_Organisation_Table_Array,2,FALSE)))</f>
        <v/>
      </c>
      <c r="AE7" s="74"/>
      <c r="AF7" s="74"/>
      <c r="AG7" s="74"/>
      <c r="AH7" s="74"/>
      <c r="AI7" s="74"/>
      <c r="AJ7" s="207" t="str">
        <f t="shared" ref="AJ7:AJ70" si="16">IF(AI7="","",(VLOOKUP(AI7,Generic_Asset_Owner_Table_Array,2,FALSE)))</f>
        <v/>
      </c>
      <c r="AK7" s="74"/>
      <c r="AL7" s="74"/>
      <c r="AM7" s="74"/>
      <c r="AN7" s="300" t="str">
        <f t="shared" ref="AN7:AN70" si="17">IF(AM7="","",(VLOOKUP(AM7,Drainage_Drain_Shape_array,2,FALSE)))</f>
        <v/>
      </c>
      <c r="AO7" s="75"/>
      <c r="AP7" s="75"/>
      <c r="AQ7" s="207" t="str">
        <f t="shared" ref="AQ7:AQ70" si="18">IF(AP7="","",(VLOOKUP(AP7,Drainage_Drain_Lining_Table_Array,2,FALSE)))</f>
        <v/>
      </c>
      <c r="AR7" s="75"/>
      <c r="AS7" s="74"/>
      <c r="AT7" s="74"/>
      <c r="AU7" s="207" t="str">
        <f t="shared" ref="AU7:AU70" si="19">IF(AT7="","",(VLOOKUP(AT7,Drainage_Flow_Direction_Table_Array,2,FALSE)))</f>
        <v/>
      </c>
      <c r="AV7" s="75"/>
      <c r="AW7" s="75"/>
      <c r="AX7" s="75"/>
      <c r="AY7" s="75"/>
      <c r="AZ7" s="75"/>
      <c r="BA7" s="75"/>
      <c r="BB7" s="75"/>
      <c r="BC7" s="75"/>
      <c r="BD7" s="75"/>
      <c r="BE7" s="75"/>
      <c r="BF7" s="75"/>
      <c r="BG7" s="75"/>
      <c r="BH7" s="72"/>
      <c r="BI7" s="72"/>
      <c r="BJ7" s="72"/>
      <c r="BK7" s="72"/>
      <c r="BL7" s="72"/>
      <c r="BM7" s="72"/>
      <c r="BN7" s="72"/>
    </row>
    <row r="8" spans="1:66" s="76" customFormat="1" collapsed="1" x14ac:dyDescent="0.2">
      <c r="A8" s="72"/>
      <c r="B8" s="207" t="str">
        <f t="shared" si="10"/>
        <v/>
      </c>
      <c r="C8" s="73"/>
      <c r="D8" s="73"/>
      <c r="E8" s="73"/>
      <c r="F8" s="73"/>
      <c r="G8" s="207"/>
      <c r="H8" s="73"/>
      <c r="I8" s="73"/>
      <c r="J8" s="74"/>
      <c r="K8" s="75"/>
      <c r="L8" s="75"/>
      <c r="M8" s="299" t="str">
        <f t="shared" si="11"/>
        <v/>
      </c>
      <c r="N8" s="74"/>
      <c r="O8" s="74"/>
      <c r="P8" s="75"/>
      <c r="Q8" s="207" t="str">
        <f t="shared" si="12"/>
        <v/>
      </c>
      <c r="R8" s="75"/>
      <c r="S8" s="207" t="str">
        <f t="shared" si="13"/>
        <v/>
      </c>
      <c r="T8" s="75"/>
      <c r="U8" s="207" t="str">
        <f t="shared" si="14"/>
        <v/>
      </c>
      <c r="V8" s="75"/>
      <c r="W8" s="74"/>
      <c r="X8" s="74"/>
      <c r="Y8" s="74"/>
      <c r="Z8" s="74"/>
      <c r="AA8" s="74"/>
      <c r="AB8" s="74"/>
      <c r="AC8" s="74"/>
      <c r="AD8" s="207" t="str">
        <f t="shared" si="15"/>
        <v/>
      </c>
      <c r="AE8" s="74"/>
      <c r="AF8" s="74"/>
      <c r="AG8" s="74"/>
      <c r="AH8" s="74"/>
      <c r="AI8" s="74"/>
      <c r="AJ8" s="207" t="str">
        <f t="shared" si="16"/>
        <v/>
      </c>
      <c r="AK8" s="74"/>
      <c r="AL8" s="74"/>
      <c r="AM8" s="74"/>
      <c r="AN8" s="300" t="str">
        <f t="shared" si="17"/>
        <v/>
      </c>
      <c r="AO8" s="75"/>
      <c r="AP8" s="75"/>
      <c r="AQ8" s="207" t="str">
        <f t="shared" si="18"/>
        <v/>
      </c>
      <c r="AR8" s="75"/>
      <c r="AS8" s="74"/>
      <c r="AT8" s="74"/>
      <c r="AU8" s="207" t="str">
        <f t="shared" si="19"/>
        <v/>
      </c>
      <c r="AV8" s="75"/>
      <c r="AW8" s="75"/>
      <c r="AX8" s="75"/>
      <c r="AY8" s="75"/>
      <c r="AZ8" s="75"/>
      <c r="BA8" s="75"/>
      <c r="BB8" s="75"/>
      <c r="BC8" s="75"/>
      <c r="BD8" s="75"/>
      <c r="BE8" s="75"/>
      <c r="BF8" s="75"/>
      <c r="BG8" s="75"/>
      <c r="BH8" s="72"/>
      <c r="BI8" s="72"/>
      <c r="BJ8" s="72"/>
      <c r="BK8" s="72"/>
      <c r="BL8" s="72"/>
      <c r="BM8" s="72"/>
      <c r="BN8" s="72"/>
    </row>
    <row r="9" spans="1:66" s="76" customFormat="1" collapsed="1" x14ac:dyDescent="0.2">
      <c r="A9" s="72"/>
      <c r="B9" s="207" t="str">
        <f t="shared" si="10"/>
        <v/>
      </c>
      <c r="C9" s="73"/>
      <c r="D9" s="73"/>
      <c r="E9" s="73"/>
      <c r="F9" s="73"/>
      <c r="G9" s="207"/>
      <c r="H9" s="73"/>
      <c r="I9" s="73"/>
      <c r="J9" s="74"/>
      <c r="K9" s="75"/>
      <c r="L9" s="75"/>
      <c r="M9" s="299" t="str">
        <f t="shared" si="11"/>
        <v/>
      </c>
      <c r="N9" s="74"/>
      <c r="O9" s="74"/>
      <c r="P9" s="75"/>
      <c r="Q9" s="207" t="str">
        <f t="shared" si="12"/>
        <v/>
      </c>
      <c r="R9" s="75"/>
      <c r="S9" s="207" t="str">
        <f t="shared" si="13"/>
        <v/>
      </c>
      <c r="T9" s="75"/>
      <c r="U9" s="207" t="str">
        <f t="shared" si="14"/>
        <v/>
      </c>
      <c r="V9" s="75"/>
      <c r="W9" s="74"/>
      <c r="X9" s="74"/>
      <c r="Y9" s="74"/>
      <c r="Z9" s="74"/>
      <c r="AA9" s="74"/>
      <c r="AB9" s="74"/>
      <c r="AC9" s="74"/>
      <c r="AD9" s="207" t="str">
        <f t="shared" si="15"/>
        <v/>
      </c>
      <c r="AE9" s="74"/>
      <c r="AF9" s="74"/>
      <c r="AG9" s="74"/>
      <c r="AH9" s="74"/>
      <c r="AI9" s="74"/>
      <c r="AJ9" s="207" t="str">
        <f t="shared" si="16"/>
        <v/>
      </c>
      <c r="AK9" s="74"/>
      <c r="AL9" s="74"/>
      <c r="AM9" s="74"/>
      <c r="AN9" s="300" t="str">
        <f t="shared" si="17"/>
        <v/>
      </c>
      <c r="AO9" s="75"/>
      <c r="AP9" s="75"/>
      <c r="AQ9" s="207" t="str">
        <f t="shared" si="18"/>
        <v/>
      </c>
      <c r="AR9" s="75"/>
      <c r="AS9" s="74"/>
      <c r="AT9" s="74"/>
      <c r="AU9" s="207" t="str">
        <f t="shared" si="19"/>
        <v/>
      </c>
      <c r="AV9" s="75"/>
      <c r="AW9" s="75"/>
      <c r="AX9" s="75"/>
      <c r="AY9" s="75"/>
      <c r="AZ9" s="75"/>
      <c r="BA9" s="75"/>
      <c r="BB9" s="75"/>
      <c r="BC9" s="75"/>
      <c r="BD9" s="75"/>
      <c r="BE9" s="75"/>
      <c r="BF9" s="75"/>
      <c r="BG9" s="75"/>
      <c r="BH9" s="72"/>
      <c r="BI9" s="72"/>
      <c r="BJ9" s="72"/>
      <c r="BK9" s="72"/>
      <c r="BL9" s="72"/>
      <c r="BM9" s="72"/>
      <c r="BN9" s="72"/>
    </row>
    <row r="10" spans="1:66" s="76" customFormat="1" collapsed="1" x14ac:dyDescent="0.2">
      <c r="A10" s="72"/>
      <c r="B10" s="207" t="str">
        <f t="shared" si="10"/>
        <v/>
      </c>
      <c r="C10" s="73"/>
      <c r="D10" s="73"/>
      <c r="E10" s="73"/>
      <c r="F10" s="73"/>
      <c r="G10" s="207"/>
      <c r="H10" s="73"/>
      <c r="I10" s="73"/>
      <c r="J10" s="74"/>
      <c r="K10" s="75"/>
      <c r="L10" s="75"/>
      <c r="M10" s="299" t="str">
        <f t="shared" si="11"/>
        <v/>
      </c>
      <c r="N10" s="74"/>
      <c r="O10" s="74"/>
      <c r="P10" s="75"/>
      <c r="Q10" s="207" t="str">
        <f t="shared" si="12"/>
        <v/>
      </c>
      <c r="R10" s="75"/>
      <c r="S10" s="207" t="str">
        <f t="shared" si="13"/>
        <v/>
      </c>
      <c r="T10" s="75"/>
      <c r="U10" s="207" t="str">
        <f t="shared" si="14"/>
        <v/>
      </c>
      <c r="V10" s="75"/>
      <c r="W10" s="74"/>
      <c r="X10" s="74"/>
      <c r="Y10" s="74"/>
      <c r="Z10" s="74"/>
      <c r="AA10" s="74"/>
      <c r="AB10" s="74"/>
      <c r="AC10" s="74"/>
      <c r="AD10" s="207" t="str">
        <f t="shared" si="15"/>
        <v/>
      </c>
      <c r="AE10" s="74"/>
      <c r="AF10" s="74"/>
      <c r="AG10" s="74"/>
      <c r="AH10" s="74"/>
      <c r="AI10" s="74"/>
      <c r="AJ10" s="207" t="str">
        <f t="shared" si="16"/>
        <v/>
      </c>
      <c r="AK10" s="74"/>
      <c r="AL10" s="74"/>
      <c r="AM10" s="74"/>
      <c r="AN10" s="300" t="str">
        <f t="shared" si="17"/>
        <v/>
      </c>
      <c r="AO10" s="75"/>
      <c r="AP10" s="75"/>
      <c r="AQ10" s="207" t="str">
        <f t="shared" si="18"/>
        <v/>
      </c>
      <c r="AR10" s="75"/>
      <c r="AS10" s="74"/>
      <c r="AT10" s="74"/>
      <c r="AU10" s="207" t="str">
        <f t="shared" si="19"/>
        <v/>
      </c>
      <c r="AV10" s="75"/>
      <c r="AW10" s="75"/>
      <c r="AX10" s="75"/>
      <c r="AY10" s="75"/>
      <c r="AZ10" s="75"/>
      <c r="BA10" s="75"/>
      <c r="BB10" s="75"/>
      <c r="BC10" s="75"/>
      <c r="BD10" s="75"/>
      <c r="BE10" s="75"/>
      <c r="BF10" s="75"/>
      <c r="BG10" s="75"/>
      <c r="BH10" s="72"/>
      <c r="BI10" s="72"/>
      <c r="BJ10" s="72"/>
      <c r="BK10" s="72"/>
      <c r="BL10" s="72"/>
      <c r="BM10" s="72"/>
      <c r="BN10" s="72"/>
    </row>
    <row r="11" spans="1:66" s="76" customFormat="1" collapsed="1" x14ac:dyDescent="0.2">
      <c r="A11" s="72"/>
      <c r="B11" s="207" t="str">
        <f t="shared" si="10"/>
        <v/>
      </c>
      <c r="C11" s="73"/>
      <c r="D11" s="73"/>
      <c r="E11" s="73"/>
      <c r="F11" s="73"/>
      <c r="G11" s="207"/>
      <c r="H11" s="73"/>
      <c r="I11" s="73"/>
      <c r="J11" s="74"/>
      <c r="K11" s="75"/>
      <c r="L11" s="75"/>
      <c r="M11" s="299" t="str">
        <f t="shared" si="11"/>
        <v/>
      </c>
      <c r="N11" s="74"/>
      <c r="O11" s="74"/>
      <c r="P11" s="75"/>
      <c r="Q11" s="207" t="str">
        <f t="shared" si="12"/>
        <v/>
      </c>
      <c r="R11" s="75"/>
      <c r="S11" s="207" t="str">
        <f t="shared" si="13"/>
        <v/>
      </c>
      <c r="T11" s="75"/>
      <c r="U11" s="207" t="str">
        <f t="shared" si="14"/>
        <v/>
      </c>
      <c r="V11" s="75"/>
      <c r="W11" s="74"/>
      <c r="X11" s="74"/>
      <c r="Y11" s="74"/>
      <c r="Z11" s="74"/>
      <c r="AA11" s="74"/>
      <c r="AB11" s="74"/>
      <c r="AC11" s="74"/>
      <c r="AD11" s="207" t="str">
        <f t="shared" si="15"/>
        <v/>
      </c>
      <c r="AE11" s="74"/>
      <c r="AF11" s="74"/>
      <c r="AG11" s="74"/>
      <c r="AH11" s="74"/>
      <c r="AI11" s="74"/>
      <c r="AJ11" s="207" t="str">
        <f t="shared" si="16"/>
        <v/>
      </c>
      <c r="AK11" s="74"/>
      <c r="AL11" s="74"/>
      <c r="AM11" s="74"/>
      <c r="AN11" s="300" t="str">
        <f t="shared" si="17"/>
        <v/>
      </c>
      <c r="AO11" s="75"/>
      <c r="AP11" s="75"/>
      <c r="AQ11" s="207" t="str">
        <f t="shared" si="18"/>
        <v/>
      </c>
      <c r="AR11" s="75"/>
      <c r="AS11" s="74"/>
      <c r="AT11" s="74"/>
      <c r="AU11" s="207" t="str">
        <f t="shared" si="19"/>
        <v/>
      </c>
      <c r="AV11" s="75"/>
      <c r="AW11" s="75"/>
      <c r="AX11" s="75"/>
      <c r="AY11" s="75"/>
      <c r="AZ11" s="75"/>
      <c r="BA11" s="75"/>
      <c r="BB11" s="75"/>
      <c r="BC11" s="75"/>
      <c r="BD11" s="75"/>
      <c r="BE11" s="75"/>
      <c r="BF11" s="75"/>
      <c r="BG11" s="75"/>
      <c r="BH11" s="72"/>
      <c r="BI11" s="72"/>
      <c r="BJ11" s="72"/>
      <c r="BK11" s="72"/>
      <c r="BL11" s="72"/>
      <c r="BM11" s="72"/>
      <c r="BN11" s="72"/>
    </row>
    <row r="12" spans="1:66" s="76" customFormat="1" collapsed="1" x14ac:dyDescent="0.2">
      <c r="A12" s="72"/>
      <c r="B12" s="207" t="str">
        <f t="shared" si="10"/>
        <v/>
      </c>
      <c r="C12" s="73"/>
      <c r="D12" s="73"/>
      <c r="E12" s="73"/>
      <c r="F12" s="73"/>
      <c r="G12" s="207"/>
      <c r="H12" s="73"/>
      <c r="I12" s="73"/>
      <c r="J12" s="74"/>
      <c r="K12" s="75"/>
      <c r="L12" s="75"/>
      <c r="M12" s="299" t="str">
        <f t="shared" si="11"/>
        <v/>
      </c>
      <c r="N12" s="74"/>
      <c r="O12" s="74"/>
      <c r="P12" s="75"/>
      <c r="Q12" s="207" t="str">
        <f t="shared" si="12"/>
        <v/>
      </c>
      <c r="R12" s="75"/>
      <c r="S12" s="207" t="str">
        <f t="shared" si="13"/>
        <v/>
      </c>
      <c r="T12" s="75"/>
      <c r="U12" s="207" t="str">
        <f t="shared" si="14"/>
        <v/>
      </c>
      <c r="V12" s="75"/>
      <c r="W12" s="74"/>
      <c r="X12" s="74"/>
      <c r="Y12" s="74"/>
      <c r="Z12" s="74"/>
      <c r="AA12" s="74"/>
      <c r="AB12" s="74"/>
      <c r="AC12" s="74"/>
      <c r="AD12" s="207" t="str">
        <f t="shared" si="15"/>
        <v/>
      </c>
      <c r="AE12" s="74"/>
      <c r="AF12" s="74"/>
      <c r="AG12" s="74"/>
      <c r="AH12" s="74"/>
      <c r="AI12" s="74"/>
      <c r="AJ12" s="207" t="str">
        <f t="shared" si="16"/>
        <v/>
      </c>
      <c r="AK12" s="74"/>
      <c r="AL12" s="74"/>
      <c r="AM12" s="74"/>
      <c r="AN12" s="300" t="str">
        <f t="shared" si="17"/>
        <v/>
      </c>
      <c r="AO12" s="75"/>
      <c r="AP12" s="75"/>
      <c r="AQ12" s="207" t="str">
        <f t="shared" si="18"/>
        <v/>
      </c>
      <c r="AR12" s="75"/>
      <c r="AS12" s="74"/>
      <c r="AT12" s="74"/>
      <c r="AU12" s="207" t="str">
        <f t="shared" si="19"/>
        <v/>
      </c>
      <c r="AV12" s="75"/>
      <c r="AW12" s="75"/>
      <c r="AX12" s="75"/>
      <c r="AY12" s="75"/>
      <c r="AZ12" s="75"/>
      <c r="BA12" s="75"/>
      <c r="BB12" s="75"/>
      <c r="BC12" s="75"/>
      <c r="BD12" s="75"/>
      <c r="BE12" s="75"/>
      <c r="BF12" s="75"/>
      <c r="BG12" s="75"/>
      <c r="BH12" s="72"/>
      <c r="BI12" s="72"/>
      <c r="BJ12" s="72"/>
      <c r="BK12" s="72"/>
      <c r="BL12" s="72"/>
      <c r="BM12" s="72"/>
      <c r="BN12" s="72"/>
    </row>
    <row r="13" spans="1:66" s="76" customFormat="1" collapsed="1" x14ac:dyDescent="0.2">
      <c r="A13" s="72"/>
      <c r="B13" s="207" t="str">
        <f t="shared" si="10"/>
        <v/>
      </c>
      <c r="C13" s="73"/>
      <c r="D13" s="73"/>
      <c r="E13" s="73"/>
      <c r="F13" s="73"/>
      <c r="G13" s="207"/>
      <c r="H13" s="73"/>
      <c r="I13" s="73"/>
      <c r="J13" s="74"/>
      <c r="K13" s="75"/>
      <c r="L13" s="75"/>
      <c r="M13" s="299" t="str">
        <f t="shared" si="11"/>
        <v/>
      </c>
      <c r="N13" s="74"/>
      <c r="O13" s="74"/>
      <c r="P13" s="75"/>
      <c r="Q13" s="207" t="str">
        <f t="shared" si="12"/>
        <v/>
      </c>
      <c r="R13" s="75"/>
      <c r="S13" s="207" t="str">
        <f t="shared" si="13"/>
        <v/>
      </c>
      <c r="T13" s="75"/>
      <c r="U13" s="207" t="str">
        <f t="shared" si="14"/>
        <v/>
      </c>
      <c r="V13" s="75"/>
      <c r="W13" s="74"/>
      <c r="X13" s="74"/>
      <c r="Y13" s="74"/>
      <c r="Z13" s="74"/>
      <c r="AA13" s="74"/>
      <c r="AB13" s="74"/>
      <c r="AC13" s="74"/>
      <c r="AD13" s="207" t="str">
        <f t="shared" si="15"/>
        <v/>
      </c>
      <c r="AE13" s="74"/>
      <c r="AF13" s="74"/>
      <c r="AG13" s="74"/>
      <c r="AH13" s="74"/>
      <c r="AI13" s="74"/>
      <c r="AJ13" s="207" t="str">
        <f t="shared" si="16"/>
        <v/>
      </c>
      <c r="AK13" s="74"/>
      <c r="AL13" s="74"/>
      <c r="AM13" s="74"/>
      <c r="AN13" s="300" t="str">
        <f t="shared" si="17"/>
        <v/>
      </c>
      <c r="AO13" s="75"/>
      <c r="AP13" s="75"/>
      <c r="AQ13" s="207" t="str">
        <f t="shared" si="18"/>
        <v/>
      </c>
      <c r="AR13" s="75"/>
      <c r="AS13" s="74"/>
      <c r="AT13" s="74"/>
      <c r="AU13" s="207" t="str">
        <f t="shared" si="19"/>
        <v/>
      </c>
      <c r="AV13" s="75"/>
      <c r="AW13" s="75"/>
      <c r="AX13" s="75"/>
      <c r="AY13" s="75"/>
      <c r="AZ13" s="75"/>
      <c r="BA13" s="75"/>
      <c r="BB13" s="75"/>
      <c r="BC13" s="75"/>
      <c r="BD13" s="75"/>
      <c r="BE13" s="75"/>
      <c r="BF13" s="75"/>
      <c r="BG13" s="75"/>
      <c r="BH13" s="72"/>
      <c r="BI13" s="72"/>
      <c r="BJ13" s="72"/>
      <c r="BK13" s="72"/>
      <c r="BL13" s="72"/>
      <c r="BM13" s="72"/>
      <c r="BN13" s="72"/>
    </row>
    <row r="14" spans="1:66" s="76" customFormat="1" collapsed="1" x14ac:dyDescent="0.2">
      <c r="A14" s="72"/>
      <c r="B14" s="207" t="str">
        <f t="shared" si="10"/>
        <v/>
      </c>
      <c r="C14" s="73"/>
      <c r="D14" s="73"/>
      <c r="E14" s="73"/>
      <c r="F14" s="73"/>
      <c r="G14" s="207"/>
      <c r="H14" s="73"/>
      <c r="I14" s="73"/>
      <c r="J14" s="74"/>
      <c r="K14" s="75"/>
      <c r="L14" s="75"/>
      <c r="M14" s="299" t="str">
        <f t="shared" si="11"/>
        <v/>
      </c>
      <c r="N14" s="74"/>
      <c r="O14" s="74"/>
      <c r="P14" s="75"/>
      <c r="Q14" s="207" t="str">
        <f t="shared" si="12"/>
        <v/>
      </c>
      <c r="R14" s="75"/>
      <c r="S14" s="207" t="str">
        <f t="shared" si="13"/>
        <v/>
      </c>
      <c r="T14" s="75"/>
      <c r="U14" s="207" t="str">
        <f t="shared" si="14"/>
        <v/>
      </c>
      <c r="V14" s="75"/>
      <c r="W14" s="74"/>
      <c r="X14" s="74"/>
      <c r="Y14" s="74"/>
      <c r="Z14" s="74"/>
      <c r="AA14" s="74"/>
      <c r="AB14" s="74"/>
      <c r="AC14" s="74"/>
      <c r="AD14" s="207" t="str">
        <f t="shared" si="15"/>
        <v/>
      </c>
      <c r="AE14" s="74"/>
      <c r="AF14" s="74"/>
      <c r="AG14" s="74"/>
      <c r="AH14" s="74"/>
      <c r="AI14" s="74"/>
      <c r="AJ14" s="207" t="str">
        <f t="shared" si="16"/>
        <v/>
      </c>
      <c r="AK14" s="74"/>
      <c r="AL14" s="74"/>
      <c r="AM14" s="74"/>
      <c r="AN14" s="300" t="str">
        <f t="shared" si="17"/>
        <v/>
      </c>
      <c r="AO14" s="75"/>
      <c r="AP14" s="75"/>
      <c r="AQ14" s="207" t="str">
        <f t="shared" si="18"/>
        <v/>
      </c>
      <c r="AR14" s="75"/>
      <c r="AS14" s="74"/>
      <c r="AT14" s="74"/>
      <c r="AU14" s="207" t="str">
        <f t="shared" si="19"/>
        <v/>
      </c>
      <c r="AV14" s="75"/>
      <c r="AW14" s="75"/>
      <c r="AX14" s="75"/>
      <c r="AY14" s="75"/>
      <c r="AZ14" s="75"/>
      <c r="BA14" s="75"/>
      <c r="BB14" s="75"/>
      <c r="BC14" s="75"/>
      <c r="BD14" s="75"/>
      <c r="BE14" s="75"/>
      <c r="BF14" s="75"/>
      <c r="BG14" s="75"/>
      <c r="BH14" s="72"/>
      <c r="BI14" s="72"/>
      <c r="BJ14" s="72"/>
      <c r="BK14" s="72"/>
      <c r="BL14" s="72"/>
      <c r="BM14" s="72"/>
      <c r="BN14" s="72"/>
    </row>
    <row r="15" spans="1:66" s="76" customFormat="1" collapsed="1" x14ac:dyDescent="0.2">
      <c r="A15" s="72"/>
      <c r="B15" s="207" t="str">
        <f t="shared" si="10"/>
        <v/>
      </c>
      <c r="C15" s="73"/>
      <c r="D15" s="73"/>
      <c r="E15" s="73"/>
      <c r="F15" s="73"/>
      <c r="G15" s="207"/>
      <c r="H15" s="73"/>
      <c r="I15" s="73"/>
      <c r="J15" s="74"/>
      <c r="K15" s="75"/>
      <c r="L15" s="75"/>
      <c r="M15" s="299" t="str">
        <f t="shared" si="11"/>
        <v/>
      </c>
      <c r="N15" s="74"/>
      <c r="O15" s="74"/>
      <c r="P15" s="75"/>
      <c r="Q15" s="207" t="str">
        <f t="shared" si="12"/>
        <v/>
      </c>
      <c r="R15" s="75"/>
      <c r="S15" s="207" t="str">
        <f t="shared" si="13"/>
        <v/>
      </c>
      <c r="T15" s="75"/>
      <c r="U15" s="207" t="str">
        <f t="shared" si="14"/>
        <v/>
      </c>
      <c r="V15" s="75"/>
      <c r="W15" s="74"/>
      <c r="X15" s="74"/>
      <c r="Y15" s="74"/>
      <c r="Z15" s="74"/>
      <c r="AA15" s="74"/>
      <c r="AB15" s="74"/>
      <c r="AC15" s="74"/>
      <c r="AD15" s="207" t="str">
        <f t="shared" si="15"/>
        <v/>
      </c>
      <c r="AE15" s="74"/>
      <c r="AF15" s="74"/>
      <c r="AG15" s="74"/>
      <c r="AH15" s="74"/>
      <c r="AI15" s="74"/>
      <c r="AJ15" s="207" t="str">
        <f t="shared" si="16"/>
        <v/>
      </c>
      <c r="AK15" s="74"/>
      <c r="AL15" s="74"/>
      <c r="AM15" s="74"/>
      <c r="AN15" s="300" t="str">
        <f t="shared" si="17"/>
        <v/>
      </c>
      <c r="AO15" s="75"/>
      <c r="AP15" s="75"/>
      <c r="AQ15" s="207" t="str">
        <f t="shared" si="18"/>
        <v/>
      </c>
      <c r="AR15" s="75"/>
      <c r="AS15" s="74"/>
      <c r="AT15" s="74"/>
      <c r="AU15" s="207" t="str">
        <f t="shared" si="19"/>
        <v/>
      </c>
      <c r="AV15" s="75"/>
      <c r="AW15" s="75"/>
      <c r="AX15" s="75"/>
      <c r="AY15" s="75"/>
      <c r="AZ15" s="75"/>
      <c r="BA15" s="75"/>
      <c r="BB15" s="75"/>
      <c r="BC15" s="75"/>
      <c r="BD15" s="75"/>
      <c r="BE15" s="75"/>
      <c r="BF15" s="75"/>
      <c r="BG15" s="75"/>
      <c r="BH15" s="72"/>
      <c r="BI15" s="72"/>
      <c r="BJ15" s="72"/>
      <c r="BK15" s="72"/>
      <c r="BL15" s="72"/>
      <c r="BM15" s="72"/>
      <c r="BN15" s="72"/>
    </row>
    <row r="16" spans="1:66" s="76" customFormat="1" collapsed="1" x14ac:dyDescent="0.2">
      <c r="A16" s="72"/>
      <c r="B16" s="207" t="str">
        <f t="shared" si="10"/>
        <v/>
      </c>
      <c r="C16" s="73"/>
      <c r="D16" s="73"/>
      <c r="E16" s="73"/>
      <c r="F16" s="73"/>
      <c r="G16" s="207"/>
      <c r="H16" s="73"/>
      <c r="I16" s="73"/>
      <c r="J16" s="74"/>
      <c r="K16" s="75"/>
      <c r="L16" s="75"/>
      <c r="M16" s="299" t="str">
        <f t="shared" si="11"/>
        <v/>
      </c>
      <c r="N16" s="74"/>
      <c r="O16" s="74"/>
      <c r="P16" s="75"/>
      <c r="Q16" s="207" t="str">
        <f t="shared" si="12"/>
        <v/>
      </c>
      <c r="R16" s="75"/>
      <c r="S16" s="207" t="str">
        <f t="shared" si="13"/>
        <v/>
      </c>
      <c r="T16" s="75"/>
      <c r="U16" s="207" t="str">
        <f t="shared" si="14"/>
        <v/>
      </c>
      <c r="V16" s="75"/>
      <c r="W16" s="74"/>
      <c r="X16" s="74"/>
      <c r="Y16" s="74"/>
      <c r="Z16" s="74"/>
      <c r="AA16" s="74"/>
      <c r="AB16" s="74"/>
      <c r="AC16" s="74"/>
      <c r="AD16" s="207" t="str">
        <f t="shared" si="15"/>
        <v/>
      </c>
      <c r="AE16" s="74"/>
      <c r="AF16" s="74"/>
      <c r="AG16" s="74"/>
      <c r="AH16" s="74"/>
      <c r="AI16" s="74"/>
      <c r="AJ16" s="207" t="str">
        <f t="shared" si="16"/>
        <v/>
      </c>
      <c r="AK16" s="74"/>
      <c r="AL16" s="74"/>
      <c r="AM16" s="74"/>
      <c r="AN16" s="300" t="str">
        <f t="shared" si="17"/>
        <v/>
      </c>
      <c r="AO16" s="75"/>
      <c r="AP16" s="75"/>
      <c r="AQ16" s="207" t="str">
        <f t="shared" si="18"/>
        <v/>
      </c>
      <c r="AR16" s="75"/>
      <c r="AS16" s="74"/>
      <c r="AT16" s="74"/>
      <c r="AU16" s="207" t="str">
        <f t="shared" si="19"/>
        <v/>
      </c>
      <c r="AV16" s="75"/>
      <c r="AW16" s="75"/>
      <c r="AX16" s="75"/>
      <c r="AY16" s="75"/>
      <c r="AZ16" s="75"/>
      <c r="BA16" s="75"/>
      <c r="BB16" s="75"/>
      <c r="BC16" s="75"/>
      <c r="BD16" s="75"/>
      <c r="BE16" s="75"/>
      <c r="BF16" s="75"/>
      <c r="BG16" s="75"/>
      <c r="BH16" s="72"/>
      <c r="BI16" s="72"/>
      <c r="BJ16" s="72"/>
      <c r="BK16" s="72"/>
      <c r="BL16" s="72"/>
      <c r="BM16" s="72"/>
      <c r="BN16" s="72"/>
    </row>
    <row r="17" spans="1:66" s="76" customFormat="1" collapsed="1" x14ac:dyDescent="0.2">
      <c r="A17" s="72"/>
      <c r="B17" s="207" t="str">
        <f t="shared" si="10"/>
        <v/>
      </c>
      <c r="C17" s="73"/>
      <c r="D17" s="73"/>
      <c r="E17" s="73"/>
      <c r="F17" s="73"/>
      <c r="G17" s="207"/>
      <c r="H17" s="73"/>
      <c r="I17" s="73"/>
      <c r="J17" s="74"/>
      <c r="K17" s="75"/>
      <c r="L17" s="75"/>
      <c r="M17" s="299" t="str">
        <f t="shared" si="11"/>
        <v/>
      </c>
      <c r="N17" s="74"/>
      <c r="O17" s="74"/>
      <c r="P17" s="75"/>
      <c r="Q17" s="207" t="str">
        <f t="shared" si="12"/>
        <v/>
      </c>
      <c r="R17" s="75"/>
      <c r="S17" s="207" t="str">
        <f t="shared" si="13"/>
        <v/>
      </c>
      <c r="T17" s="75"/>
      <c r="U17" s="207" t="str">
        <f t="shared" si="14"/>
        <v/>
      </c>
      <c r="V17" s="75"/>
      <c r="W17" s="74"/>
      <c r="X17" s="74"/>
      <c r="Y17" s="74"/>
      <c r="Z17" s="74"/>
      <c r="AA17" s="74"/>
      <c r="AB17" s="74"/>
      <c r="AC17" s="74"/>
      <c r="AD17" s="207" t="str">
        <f t="shared" si="15"/>
        <v/>
      </c>
      <c r="AE17" s="74"/>
      <c r="AF17" s="74"/>
      <c r="AG17" s="74"/>
      <c r="AH17" s="74"/>
      <c r="AI17" s="74"/>
      <c r="AJ17" s="207" t="str">
        <f t="shared" si="16"/>
        <v/>
      </c>
      <c r="AK17" s="74"/>
      <c r="AL17" s="74"/>
      <c r="AM17" s="74"/>
      <c r="AN17" s="300" t="str">
        <f t="shared" si="17"/>
        <v/>
      </c>
      <c r="AO17" s="75"/>
      <c r="AP17" s="75"/>
      <c r="AQ17" s="207" t="str">
        <f t="shared" si="18"/>
        <v/>
      </c>
      <c r="AR17" s="75"/>
      <c r="AS17" s="74"/>
      <c r="AT17" s="74"/>
      <c r="AU17" s="207" t="str">
        <f t="shared" si="19"/>
        <v/>
      </c>
      <c r="AV17" s="75"/>
      <c r="AW17" s="75"/>
      <c r="AX17" s="75"/>
      <c r="AY17" s="75"/>
      <c r="AZ17" s="75"/>
      <c r="BA17" s="75"/>
      <c r="BB17" s="75"/>
      <c r="BC17" s="75"/>
      <c r="BD17" s="75"/>
      <c r="BE17" s="75"/>
      <c r="BF17" s="75"/>
      <c r="BG17" s="75"/>
      <c r="BH17" s="72"/>
      <c r="BI17" s="72"/>
      <c r="BJ17" s="72"/>
      <c r="BK17" s="72"/>
      <c r="BL17" s="72"/>
      <c r="BM17" s="72"/>
      <c r="BN17" s="72"/>
    </row>
    <row r="18" spans="1:66" s="76" customFormat="1" collapsed="1" x14ac:dyDescent="0.2">
      <c r="A18" s="72"/>
      <c r="B18" s="207" t="str">
        <f t="shared" si="10"/>
        <v/>
      </c>
      <c r="C18" s="73"/>
      <c r="D18" s="73"/>
      <c r="E18" s="73"/>
      <c r="F18" s="73"/>
      <c r="G18" s="207"/>
      <c r="H18" s="73"/>
      <c r="I18" s="73"/>
      <c r="J18" s="74"/>
      <c r="K18" s="75"/>
      <c r="L18" s="75"/>
      <c r="M18" s="299" t="str">
        <f t="shared" si="11"/>
        <v/>
      </c>
      <c r="N18" s="74"/>
      <c r="O18" s="74"/>
      <c r="P18" s="75"/>
      <c r="Q18" s="207" t="str">
        <f t="shared" si="12"/>
        <v/>
      </c>
      <c r="R18" s="75"/>
      <c r="S18" s="207" t="str">
        <f t="shared" si="13"/>
        <v/>
      </c>
      <c r="T18" s="75"/>
      <c r="U18" s="207" t="str">
        <f t="shared" si="14"/>
        <v/>
      </c>
      <c r="V18" s="75"/>
      <c r="W18" s="74"/>
      <c r="X18" s="74"/>
      <c r="Y18" s="74"/>
      <c r="Z18" s="74"/>
      <c r="AA18" s="74"/>
      <c r="AB18" s="74"/>
      <c r="AC18" s="74"/>
      <c r="AD18" s="207" t="str">
        <f t="shared" si="15"/>
        <v/>
      </c>
      <c r="AE18" s="74"/>
      <c r="AF18" s="74"/>
      <c r="AG18" s="74"/>
      <c r="AH18" s="74"/>
      <c r="AI18" s="74"/>
      <c r="AJ18" s="207" t="str">
        <f t="shared" si="16"/>
        <v/>
      </c>
      <c r="AK18" s="74"/>
      <c r="AL18" s="74"/>
      <c r="AM18" s="74"/>
      <c r="AN18" s="300" t="str">
        <f t="shared" si="17"/>
        <v/>
      </c>
      <c r="AO18" s="75"/>
      <c r="AP18" s="75"/>
      <c r="AQ18" s="207" t="str">
        <f t="shared" si="18"/>
        <v/>
      </c>
      <c r="AR18" s="75"/>
      <c r="AS18" s="74"/>
      <c r="AT18" s="74"/>
      <c r="AU18" s="207" t="str">
        <f t="shared" si="19"/>
        <v/>
      </c>
      <c r="AV18" s="75"/>
      <c r="AW18" s="75"/>
      <c r="AX18" s="75"/>
      <c r="AY18" s="75"/>
      <c r="AZ18" s="75"/>
      <c r="BA18" s="75"/>
      <c r="BB18" s="75"/>
      <c r="BC18" s="75"/>
      <c r="BD18" s="75"/>
      <c r="BE18" s="75"/>
      <c r="BF18" s="75"/>
      <c r="BG18" s="75"/>
      <c r="BH18" s="72"/>
      <c r="BI18" s="72"/>
      <c r="BJ18" s="72"/>
      <c r="BK18" s="72"/>
      <c r="BL18" s="72"/>
      <c r="BM18" s="72"/>
      <c r="BN18" s="72"/>
    </row>
    <row r="19" spans="1:66" s="76" customFormat="1" collapsed="1" x14ac:dyDescent="0.2">
      <c r="A19" s="72"/>
      <c r="B19" s="207" t="str">
        <f t="shared" si="10"/>
        <v/>
      </c>
      <c r="C19" s="73"/>
      <c r="D19" s="73"/>
      <c r="E19" s="73"/>
      <c r="F19" s="73"/>
      <c r="G19" s="207"/>
      <c r="H19" s="73"/>
      <c r="I19" s="73"/>
      <c r="J19" s="74"/>
      <c r="K19" s="75"/>
      <c r="L19" s="75"/>
      <c r="M19" s="299" t="str">
        <f t="shared" si="11"/>
        <v/>
      </c>
      <c r="N19" s="74"/>
      <c r="O19" s="74"/>
      <c r="P19" s="75"/>
      <c r="Q19" s="207" t="str">
        <f t="shared" si="12"/>
        <v/>
      </c>
      <c r="R19" s="75"/>
      <c r="S19" s="207" t="str">
        <f t="shared" si="13"/>
        <v/>
      </c>
      <c r="T19" s="75"/>
      <c r="U19" s="207" t="str">
        <f t="shared" si="14"/>
        <v/>
      </c>
      <c r="V19" s="75"/>
      <c r="W19" s="74"/>
      <c r="X19" s="74"/>
      <c r="Y19" s="74"/>
      <c r="Z19" s="74"/>
      <c r="AA19" s="74"/>
      <c r="AB19" s="74"/>
      <c r="AC19" s="74"/>
      <c r="AD19" s="207" t="str">
        <f t="shared" si="15"/>
        <v/>
      </c>
      <c r="AE19" s="74"/>
      <c r="AF19" s="74"/>
      <c r="AG19" s="74"/>
      <c r="AH19" s="74"/>
      <c r="AI19" s="74"/>
      <c r="AJ19" s="207" t="str">
        <f t="shared" si="16"/>
        <v/>
      </c>
      <c r="AK19" s="74"/>
      <c r="AL19" s="74"/>
      <c r="AM19" s="74"/>
      <c r="AN19" s="300" t="str">
        <f t="shared" si="17"/>
        <v/>
      </c>
      <c r="AO19" s="75"/>
      <c r="AP19" s="75"/>
      <c r="AQ19" s="207" t="str">
        <f t="shared" si="18"/>
        <v/>
      </c>
      <c r="AR19" s="75"/>
      <c r="AS19" s="74"/>
      <c r="AT19" s="74"/>
      <c r="AU19" s="207" t="str">
        <f t="shared" si="19"/>
        <v/>
      </c>
      <c r="AV19" s="75"/>
      <c r="AW19" s="75"/>
      <c r="AX19" s="75"/>
      <c r="AY19" s="75"/>
      <c r="AZ19" s="75"/>
      <c r="BA19" s="75"/>
      <c r="BB19" s="75"/>
      <c r="BC19" s="75"/>
      <c r="BD19" s="75"/>
      <c r="BE19" s="75"/>
      <c r="BF19" s="75"/>
      <c r="BG19" s="75"/>
      <c r="BH19" s="72"/>
      <c r="BI19" s="72"/>
      <c r="BJ19" s="72"/>
      <c r="BK19" s="72"/>
      <c r="BL19" s="72"/>
      <c r="BM19" s="72"/>
      <c r="BN19" s="72"/>
    </row>
    <row r="20" spans="1:66" s="76" customFormat="1" collapsed="1" x14ac:dyDescent="0.2">
      <c r="A20" s="72"/>
      <c r="B20" s="207" t="str">
        <f t="shared" si="10"/>
        <v/>
      </c>
      <c r="C20" s="73"/>
      <c r="D20" s="73"/>
      <c r="E20" s="73"/>
      <c r="F20" s="73"/>
      <c r="G20" s="207"/>
      <c r="H20" s="73"/>
      <c r="I20" s="73"/>
      <c r="J20" s="74"/>
      <c r="K20" s="75"/>
      <c r="L20" s="75"/>
      <c r="M20" s="299" t="str">
        <f t="shared" si="11"/>
        <v/>
      </c>
      <c r="N20" s="74"/>
      <c r="O20" s="74"/>
      <c r="P20" s="75"/>
      <c r="Q20" s="207" t="str">
        <f t="shared" si="12"/>
        <v/>
      </c>
      <c r="R20" s="75"/>
      <c r="S20" s="207" t="str">
        <f t="shared" si="13"/>
        <v/>
      </c>
      <c r="T20" s="75"/>
      <c r="U20" s="207" t="str">
        <f t="shared" si="14"/>
        <v/>
      </c>
      <c r="V20" s="75"/>
      <c r="W20" s="74"/>
      <c r="X20" s="74"/>
      <c r="Y20" s="74"/>
      <c r="Z20" s="74"/>
      <c r="AA20" s="74"/>
      <c r="AB20" s="74"/>
      <c r="AC20" s="74"/>
      <c r="AD20" s="207" t="str">
        <f t="shared" si="15"/>
        <v/>
      </c>
      <c r="AE20" s="74"/>
      <c r="AF20" s="74"/>
      <c r="AG20" s="74"/>
      <c r="AH20" s="74"/>
      <c r="AI20" s="74"/>
      <c r="AJ20" s="207" t="str">
        <f t="shared" si="16"/>
        <v/>
      </c>
      <c r="AK20" s="74"/>
      <c r="AL20" s="74"/>
      <c r="AM20" s="74"/>
      <c r="AN20" s="300" t="str">
        <f t="shared" si="17"/>
        <v/>
      </c>
      <c r="AO20" s="75"/>
      <c r="AP20" s="75"/>
      <c r="AQ20" s="207" t="str">
        <f t="shared" si="18"/>
        <v/>
      </c>
      <c r="AR20" s="75"/>
      <c r="AS20" s="74"/>
      <c r="AT20" s="74"/>
      <c r="AU20" s="207" t="str">
        <f t="shared" si="19"/>
        <v/>
      </c>
      <c r="AV20" s="75"/>
      <c r="AW20" s="75"/>
      <c r="AX20" s="75"/>
      <c r="AY20" s="75"/>
      <c r="AZ20" s="75"/>
      <c r="BA20" s="75"/>
      <c r="BB20" s="75"/>
      <c r="BC20" s="75"/>
      <c r="BD20" s="75"/>
      <c r="BE20" s="75"/>
      <c r="BF20" s="75"/>
      <c r="BG20" s="75"/>
      <c r="BH20" s="72"/>
      <c r="BI20" s="72"/>
      <c r="BJ20" s="72"/>
      <c r="BK20" s="72"/>
      <c r="BL20" s="72"/>
      <c r="BM20" s="72"/>
      <c r="BN20" s="72"/>
    </row>
    <row r="21" spans="1:66" s="76" customFormat="1" collapsed="1" x14ac:dyDescent="0.2">
      <c r="A21" s="72"/>
      <c r="B21" s="207" t="str">
        <f t="shared" si="10"/>
        <v/>
      </c>
      <c r="C21" s="73"/>
      <c r="D21" s="73"/>
      <c r="E21" s="73"/>
      <c r="F21" s="73"/>
      <c r="G21" s="207"/>
      <c r="H21" s="73"/>
      <c r="I21" s="73"/>
      <c r="J21" s="74"/>
      <c r="K21" s="75"/>
      <c r="L21" s="75"/>
      <c r="M21" s="299" t="str">
        <f t="shared" si="11"/>
        <v/>
      </c>
      <c r="N21" s="74"/>
      <c r="O21" s="74"/>
      <c r="P21" s="75"/>
      <c r="Q21" s="207" t="str">
        <f t="shared" si="12"/>
        <v/>
      </c>
      <c r="R21" s="75"/>
      <c r="S21" s="207" t="str">
        <f t="shared" si="13"/>
        <v/>
      </c>
      <c r="T21" s="75"/>
      <c r="U21" s="207" t="str">
        <f t="shared" si="14"/>
        <v/>
      </c>
      <c r="V21" s="75"/>
      <c r="W21" s="74"/>
      <c r="X21" s="74"/>
      <c r="Y21" s="74"/>
      <c r="Z21" s="74"/>
      <c r="AA21" s="74"/>
      <c r="AB21" s="74"/>
      <c r="AC21" s="74"/>
      <c r="AD21" s="207" t="str">
        <f t="shared" si="15"/>
        <v/>
      </c>
      <c r="AE21" s="74"/>
      <c r="AF21" s="74"/>
      <c r="AG21" s="74"/>
      <c r="AH21" s="74"/>
      <c r="AI21" s="74"/>
      <c r="AJ21" s="207" t="str">
        <f t="shared" si="16"/>
        <v/>
      </c>
      <c r="AK21" s="74"/>
      <c r="AL21" s="74"/>
      <c r="AM21" s="74"/>
      <c r="AN21" s="300" t="str">
        <f t="shared" si="17"/>
        <v/>
      </c>
      <c r="AO21" s="75"/>
      <c r="AP21" s="75"/>
      <c r="AQ21" s="207" t="str">
        <f t="shared" si="18"/>
        <v/>
      </c>
      <c r="AR21" s="75"/>
      <c r="AS21" s="74"/>
      <c r="AT21" s="74"/>
      <c r="AU21" s="207" t="str">
        <f t="shared" si="19"/>
        <v/>
      </c>
      <c r="AV21" s="75"/>
      <c r="AW21" s="75"/>
      <c r="AX21" s="75"/>
      <c r="AY21" s="75"/>
      <c r="AZ21" s="75"/>
      <c r="BA21" s="75"/>
      <c r="BB21" s="75"/>
      <c r="BC21" s="75"/>
      <c r="BD21" s="75"/>
      <c r="BE21" s="75"/>
      <c r="BF21" s="75"/>
      <c r="BG21" s="75"/>
      <c r="BH21" s="72"/>
      <c r="BI21" s="72"/>
      <c r="BJ21" s="72"/>
      <c r="BK21" s="72"/>
      <c r="BL21" s="72"/>
      <c r="BM21" s="72"/>
      <c r="BN21" s="72"/>
    </row>
    <row r="22" spans="1:66" s="76" customFormat="1" collapsed="1" x14ac:dyDescent="0.2">
      <c r="A22" s="72"/>
      <c r="B22" s="207" t="str">
        <f t="shared" si="10"/>
        <v/>
      </c>
      <c r="C22" s="73"/>
      <c r="D22" s="73"/>
      <c r="E22" s="73"/>
      <c r="F22" s="73"/>
      <c r="G22" s="207"/>
      <c r="H22" s="73"/>
      <c r="I22" s="73"/>
      <c r="J22" s="74"/>
      <c r="K22" s="75"/>
      <c r="L22" s="75"/>
      <c r="M22" s="299" t="str">
        <f t="shared" si="11"/>
        <v/>
      </c>
      <c r="N22" s="74"/>
      <c r="O22" s="74"/>
      <c r="P22" s="75"/>
      <c r="Q22" s="207" t="str">
        <f t="shared" si="12"/>
        <v/>
      </c>
      <c r="R22" s="75"/>
      <c r="S22" s="207" t="str">
        <f t="shared" si="13"/>
        <v/>
      </c>
      <c r="T22" s="75"/>
      <c r="U22" s="207" t="str">
        <f t="shared" si="14"/>
        <v/>
      </c>
      <c r="V22" s="75"/>
      <c r="W22" s="74"/>
      <c r="X22" s="74"/>
      <c r="Y22" s="74"/>
      <c r="Z22" s="74"/>
      <c r="AA22" s="74"/>
      <c r="AB22" s="74"/>
      <c r="AC22" s="74"/>
      <c r="AD22" s="207" t="str">
        <f t="shared" si="15"/>
        <v/>
      </c>
      <c r="AE22" s="74"/>
      <c r="AF22" s="74"/>
      <c r="AG22" s="74"/>
      <c r="AH22" s="74"/>
      <c r="AI22" s="74"/>
      <c r="AJ22" s="207" t="str">
        <f t="shared" si="16"/>
        <v/>
      </c>
      <c r="AK22" s="74"/>
      <c r="AL22" s="74"/>
      <c r="AM22" s="74"/>
      <c r="AN22" s="300" t="str">
        <f t="shared" si="17"/>
        <v/>
      </c>
      <c r="AO22" s="75"/>
      <c r="AP22" s="75"/>
      <c r="AQ22" s="207" t="str">
        <f t="shared" si="18"/>
        <v/>
      </c>
      <c r="AR22" s="75"/>
      <c r="AS22" s="74"/>
      <c r="AT22" s="74"/>
      <c r="AU22" s="207" t="str">
        <f t="shared" si="19"/>
        <v/>
      </c>
      <c r="AV22" s="75"/>
      <c r="AW22" s="75"/>
      <c r="AX22" s="75"/>
      <c r="AY22" s="75"/>
      <c r="AZ22" s="75"/>
      <c r="BA22" s="75"/>
      <c r="BB22" s="75"/>
      <c r="BC22" s="75"/>
      <c r="BD22" s="75"/>
      <c r="BE22" s="75"/>
      <c r="BF22" s="75"/>
      <c r="BG22" s="75"/>
      <c r="BH22" s="72"/>
      <c r="BI22" s="72"/>
      <c r="BJ22" s="72"/>
      <c r="BK22" s="72"/>
      <c r="BL22" s="72"/>
      <c r="BM22" s="72"/>
      <c r="BN22" s="72"/>
    </row>
    <row r="23" spans="1:66" s="76" customFormat="1" collapsed="1" x14ac:dyDescent="0.2">
      <c r="A23" s="72"/>
      <c r="B23" s="207" t="str">
        <f t="shared" si="10"/>
        <v/>
      </c>
      <c r="C23" s="73"/>
      <c r="D23" s="73"/>
      <c r="E23" s="73"/>
      <c r="F23" s="73"/>
      <c r="G23" s="207"/>
      <c r="H23" s="73"/>
      <c r="I23" s="73"/>
      <c r="J23" s="74"/>
      <c r="K23" s="75"/>
      <c r="L23" s="75"/>
      <c r="M23" s="299" t="str">
        <f t="shared" si="11"/>
        <v/>
      </c>
      <c r="N23" s="74"/>
      <c r="O23" s="74"/>
      <c r="P23" s="75"/>
      <c r="Q23" s="207" t="str">
        <f t="shared" si="12"/>
        <v/>
      </c>
      <c r="R23" s="75"/>
      <c r="S23" s="207" t="str">
        <f t="shared" si="13"/>
        <v/>
      </c>
      <c r="T23" s="75"/>
      <c r="U23" s="207" t="str">
        <f t="shared" si="14"/>
        <v/>
      </c>
      <c r="V23" s="75"/>
      <c r="W23" s="74"/>
      <c r="X23" s="74"/>
      <c r="Y23" s="74"/>
      <c r="Z23" s="74"/>
      <c r="AA23" s="74"/>
      <c r="AB23" s="74"/>
      <c r="AC23" s="74"/>
      <c r="AD23" s="207" t="str">
        <f t="shared" si="15"/>
        <v/>
      </c>
      <c r="AE23" s="74"/>
      <c r="AF23" s="74"/>
      <c r="AG23" s="74"/>
      <c r="AH23" s="74"/>
      <c r="AI23" s="74"/>
      <c r="AJ23" s="207" t="str">
        <f t="shared" si="16"/>
        <v/>
      </c>
      <c r="AK23" s="74"/>
      <c r="AL23" s="74"/>
      <c r="AM23" s="74"/>
      <c r="AN23" s="300" t="str">
        <f t="shared" si="17"/>
        <v/>
      </c>
      <c r="AO23" s="75"/>
      <c r="AP23" s="75"/>
      <c r="AQ23" s="207" t="str">
        <f t="shared" si="18"/>
        <v/>
      </c>
      <c r="AR23" s="75"/>
      <c r="AS23" s="74"/>
      <c r="AT23" s="74"/>
      <c r="AU23" s="207" t="str">
        <f t="shared" si="19"/>
        <v/>
      </c>
      <c r="AV23" s="75"/>
      <c r="AW23" s="75"/>
      <c r="AX23" s="75"/>
      <c r="AY23" s="75"/>
      <c r="AZ23" s="75"/>
      <c r="BA23" s="75"/>
      <c r="BB23" s="75"/>
      <c r="BC23" s="75"/>
      <c r="BD23" s="75"/>
      <c r="BE23" s="75"/>
      <c r="BF23" s="75"/>
      <c r="BG23" s="75"/>
      <c r="BH23" s="72"/>
      <c r="BI23" s="72"/>
      <c r="BJ23" s="72"/>
      <c r="BK23" s="72"/>
      <c r="BL23" s="72"/>
      <c r="BM23" s="72"/>
      <c r="BN23" s="72"/>
    </row>
    <row r="24" spans="1:66" s="76" customFormat="1" collapsed="1" x14ac:dyDescent="0.2">
      <c r="A24" s="72"/>
      <c r="B24" s="207" t="str">
        <f t="shared" si="10"/>
        <v/>
      </c>
      <c r="C24" s="73"/>
      <c r="D24" s="73"/>
      <c r="E24" s="73"/>
      <c r="F24" s="73"/>
      <c r="G24" s="207"/>
      <c r="H24" s="73"/>
      <c r="I24" s="73"/>
      <c r="J24" s="74"/>
      <c r="K24" s="75"/>
      <c r="L24" s="75"/>
      <c r="M24" s="299" t="str">
        <f t="shared" si="11"/>
        <v/>
      </c>
      <c r="N24" s="74"/>
      <c r="O24" s="74"/>
      <c r="P24" s="75"/>
      <c r="Q24" s="207" t="str">
        <f t="shared" si="12"/>
        <v/>
      </c>
      <c r="R24" s="75"/>
      <c r="S24" s="207" t="str">
        <f t="shared" si="13"/>
        <v/>
      </c>
      <c r="T24" s="75"/>
      <c r="U24" s="207" t="str">
        <f t="shared" si="14"/>
        <v/>
      </c>
      <c r="V24" s="75"/>
      <c r="W24" s="74"/>
      <c r="X24" s="74"/>
      <c r="Y24" s="74"/>
      <c r="Z24" s="74"/>
      <c r="AA24" s="74"/>
      <c r="AB24" s="74"/>
      <c r="AC24" s="74"/>
      <c r="AD24" s="207" t="str">
        <f t="shared" si="15"/>
        <v/>
      </c>
      <c r="AE24" s="74"/>
      <c r="AF24" s="74"/>
      <c r="AG24" s="74"/>
      <c r="AH24" s="74"/>
      <c r="AI24" s="74"/>
      <c r="AJ24" s="207" t="str">
        <f t="shared" si="16"/>
        <v/>
      </c>
      <c r="AK24" s="74"/>
      <c r="AL24" s="74"/>
      <c r="AM24" s="74"/>
      <c r="AN24" s="300" t="str">
        <f t="shared" si="17"/>
        <v/>
      </c>
      <c r="AO24" s="75"/>
      <c r="AP24" s="75"/>
      <c r="AQ24" s="207" t="str">
        <f t="shared" si="18"/>
        <v/>
      </c>
      <c r="AR24" s="75"/>
      <c r="AS24" s="74"/>
      <c r="AT24" s="74"/>
      <c r="AU24" s="207" t="str">
        <f t="shared" si="19"/>
        <v/>
      </c>
      <c r="AV24" s="75"/>
      <c r="AW24" s="75"/>
      <c r="AX24" s="75"/>
      <c r="AY24" s="75"/>
      <c r="AZ24" s="75"/>
      <c r="BA24" s="75"/>
      <c r="BB24" s="75"/>
      <c r="BC24" s="75"/>
      <c r="BD24" s="75"/>
      <c r="BE24" s="75"/>
      <c r="BF24" s="75"/>
      <c r="BG24" s="75"/>
      <c r="BH24" s="72"/>
      <c r="BI24" s="72"/>
      <c r="BJ24" s="72"/>
      <c r="BK24" s="72"/>
      <c r="BL24" s="72"/>
      <c r="BM24" s="72"/>
      <c r="BN24" s="72"/>
    </row>
    <row r="25" spans="1:66" s="76" customFormat="1" collapsed="1" x14ac:dyDescent="0.2">
      <c r="A25" s="72"/>
      <c r="B25" s="207" t="str">
        <f t="shared" si="10"/>
        <v/>
      </c>
      <c r="C25" s="73"/>
      <c r="D25" s="73"/>
      <c r="E25" s="73"/>
      <c r="F25" s="73"/>
      <c r="G25" s="207"/>
      <c r="H25" s="73"/>
      <c r="I25" s="73"/>
      <c r="J25" s="74"/>
      <c r="K25" s="75"/>
      <c r="L25" s="75"/>
      <c r="M25" s="299" t="str">
        <f t="shared" si="11"/>
        <v/>
      </c>
      <c r="N25" s="74"/>
      <c r="O25" s="74"/>
      <c r="P25" s="75"/>
      <c r="Q25" s="207" t="str">
        <f t="shared" si="12"/>
        <v/>
      </c>
      <c r="R25" s="75"/>
      <c r="S25" s="207" t="str">
        <f t="shared" si="13"/>
        <v/>
      </c>
      <c r="T25" s="75"/>
      <c r="U25" s="207" t="str">
        <f t="shared" si="14"/>
        <v/>
      </c>
      <c r="V25" s="75"/>
      <c r="W25" s="74"/>
      <c r="X25" s="74"/>
      <c r="Y25" s="74"/>
      <c r="Z25" s="74"/>
      <c r="AA25" s="74"/>
      <c r="AB25" s="74"/>
      <c r="AC25" s="74"/>
      <c r="AD25" s="207" t="str">
        <f t="shared" si="15"/>
        <v/>
      </c>
      <c r="AE25" s="74"/>
      <c r="AF25" s="74"/>
      <c r="AG25" s="74"/>
      <c r="AH25" s="74"/>
      <c r="AI25" s="74"/>
      <c r="AJ25" s="207" t="str">
        <f t="shared" si="16"/>
        <v/>
      </c>
      <c r="AK25" s="74"/>
      <c r="AL25" s="74"/>
      <c r="AM25" s="74"/>
      <c r="AN25" s="300" t="str">
        <f t="shared" si="17"/>
        <v/>
      </c>
      <c r="AO25" s="75"/>
      <c r="AP25" s="75"/>
      <c r="AQ25" s="207" t="str">
        <f t="shared" si="18"/>
        <v/>
      </c>
      <c r="AR25" s="75"/>
      <c r="AS25" s="74"/>
      <c r="AT25" s="74"/>
      <c r="AU25" s="207" t="str">
        <f t="shared" si="19"/>
        <v/>
      </c>
      <c r="AV25" s="75"/>
      <c r="AW25" s="75"/>
      <c r="AX25" s="75"/>
      <c r="AY25" s="75"/>
      <c r="AZ25" s="75"/>
      <c r="BA25" s="75"/>
      <c r="BB25" s="75"/>
      <c r="BC25" s="75"/>
      <c r="BD25" s="75"/>
      <c r="BE25" s="75"/>
      <c r="BF25" s="75"/>
      <c r="BG25" s="75"/>
      <c r="BH25" s="72"/>
      <c r="BI25" s="72"/>
      <c r="BJ25" s="72"/>
      <c r="BK25" s="72"/>
      <c r="BL25" s="72"/>
      <c r="BM25" s="72"/>
      <c r="BN25" s="72"/>
    </row>
    <row r="26" spans="1:66" s="76" customFormat="1" collapsed="1" x14ac:dyDescent="0.2">
      <c r="A26" s="72"/>
      <c r="B26" s="207" t="str">
        <f t="shared" si="10"/>
        <v/>
      </c>
      <c r="C26" s="73"/>
      <c r="D26" s="73"/>
      <c r="E26" s="73"/>
      <c r="F26" s="73"/>
      <c r="G26" s="207"/>
      <c r="H26" s="73"/>
      <c r="I26" s="73"/>
      <c r="J26" s="74"/>
      <c r="K26" s="75"/>
      <c r="L26" s="75"/>
      <c r="M26" s="299" t="str">
        <f t="shared" si="11"/>
        <v/>
      </c>
      <c r="N26" s="74"/>
      <c r="O26" s="74"/>
      <c r="P26" s="75"/>
      <c r="Q26" s="207" t="str">
        <f t="shared" si="12"/>
        <v/>
      </c>
      <c r="R26" s="75"/>
      <c r="S26" s="207" t="str">
        <f t="shared" si="13"/>
        <v/>
      </c>
      <c r="T26" s="75"/>
      <c r="U26" s="207" t="str">
        <f t="shared" si="14"/>
        <v/>
      </c>
      <c r="V26" s="75"/>
      <c r="W26" s="74"/>
      <c r="X26" s="74"/>
      <c r="Y26" s="74"/>
      <c r="Z26" s="74"/>
      <c r="AA26" s="74"/>
      <c r="AB26" s="74"/>
      <c r="AC26" s="74"/>
      <c r="AD26" s="207" t="str">
        <f t="shared" si="15"/>
        <v/>
      </c>
      <c r="AE26" s="74"/>
      <c r="AF26" s="74"/>
      <c r="AG26" s="74"/>
      <c r="AH26" s="74"/>
      <c r="AI26" s="74"/>
      <c r="AJ26" s="207" t="str">
        <f t="shared" si="16"/>
        <v/>
      </c>
      <c r="AK26" s="74"/>
      <c r="AL26" s="74"/>
      <c r="AM26" s="74"/>
      <c r="AN26" s="300" t="str">
        <f t="shared" si="17"/>
        <v/>
      </c>
      <c r="AO26" s="75"/>
      <c r="AP26" s="75"/>
      <c r="AQ26" s="207" t="str">
        <f t="shared" si="18"/>
        <v/>
      </c>
      <c r="AR26" s="75"/>
      <c r="AS26" s="74"/>
      <c r="AT26" s="74"/>
      <c r="AU26" s="207" t="str">
        <f t="shared" si="19"/>
        <v/>
      </c>
      <c r="AV26" s="75"/>
      <c r="AW26" s="75"/>
      <c r="AX26" s="75"/>
      <c r="AY26" s="75"/>
      <c r="AZ26" s="75"/>
      <c r="BA26" s="75"/>
      <c r="BB26" s="75"/>
      <c r="BC26" s="75"/>
      <c r="BD26" s="75"/>
      <c r="BE26" s="75"/>
      <c r="BF26" s="75"/>
      <c r="BG26" s="75"/>
      <c r="BH26" s="72"/>
      <c r="BI26" s="72"/>
      <c r="BJ26" s="72"/>
      <c r="BK26" s="72"/>
      <c r="BL26" s="72"/>
      <c r="BM26" s="72"/>
      <c r="BN26" s="72"/>
    </row>
    <row r="27" spans="1:66" s="76" customFormat="1" collapsed="1" x14ac:dyDescent="0.2">
      <c r="A27" s="72"/>
      <c r="B27" s="207" t="str">
        <f t="shared" si="10"/>
        <v/>
      </c>
      <c r="C27" s="73"/>
      <c r="D27" s="73"/>
      <c r="E27" s="73"/>
      <c r="F27" s="73"/>
      <c r="G27" s="207"/>
      <c r="H27" s="73"/>
      <c r="I27" s="73"/>
      <c r="J27" s="74"/>
      <c r="K27" s="75"/>
      <c r="L27" s="75"/>
      <c r="M27" s="299" t="str">
        <f t="shared" si="11"/>
        <v/>
      </c>
      <c r="N27" s="74"/>
      <c r="O27" s="74"/>
      <c r="P27" s="75"/>
      <c r="Q27" s="207" t="str">
        <f t="shared" si="12"/>
        <v/>
      </c>
      <c r="R27" s="75"/>
      <c r="S27" s="207" t="str">
        <f t="shared" si="13"/>
        <v/>
      </c>
      <c r="T27" s="75"/>
      <c r="U27" s="207" t="str">
        <f t="shared" si="14"/>
        <v/>
      </c>
      <c r="V27" s="75"/>
      <c r="W27" s="74"/>
      <c r="X27" s="74"/>
      <c r="Y27" s="74"/>
      <c r="Z27" s="74"/>
      <c r="AA27" s="74"/>
      <c r="AB27" s="74"/>
      <c r="AC27" s="74"/>
      <c r="AD27" s="207" t="str">
        <f t="shared" si="15"/>
        <v/>
      </c>
      <c r="AE27" s="74"/>
      <c r="AF27" s="74"/>
      <c r="AG27" s="74"/>
      <c r="AH27" s="74"/>
      <c r="AI27" s="74"/>
      <c r="AJ27" s="207" t="str">
        <f t="shared" si="16"/>
        <v/>
      </c>
      <c r="AK27" s="74"/>
      <c r="AL27" s="74"/>
      <c r="AM27" s="74"/>
      <c r="AN27" s="300" t="str">
        <f t="shared" si="17"/>
        <v/>
      </c>
      <c r="AO27" s="75"/>
      <c r="AP27" s="75"/>
      <c r="AQ27" s="207" t="str">
        <f t="shared" si="18"/>
        <v/>
      </c>
      <c r="AR27" s="75"/>
      <c r="AS27" s="74"/>
      <c r="AT27" s="74"/>
      <c r="AU27" s="207" t="str">
        <f t="shared" si="19"/>
        <v/>
      </c>
      <c r="AV27" s="75"/>
      <c r="AW27" s="75"/>
      <c r="AX27" s="75"/>
      <c r="AY27" s="75"/>
      <c r="AZ27" s="75"/>
      <c r="BA27" s="75"/>
      <c r="BB27" s="75"/>
      <c r="BC27" s="75"/>
      <c r="BD27" s="75"/>
      <c r="BE27" s="75"/>
      <c r="BF27" s="75"/>
      <c r="BG27" s="75"/>
      <c r="BH27" s="72"/>
      <c r="BI27" s="72"/>
      <c r="BJ27" s="72"/>
      <c r="BK27" s="72"/>
      <c r="BL27" s="72"/>
      <c r="BM27" s="72"/>
      <c r="BN27" s="72"/>
    </row>
    <row r="28" spans="1:66" s="76" customFormat="1" collapsed="1" x14ac:dyDescent="0.2">
      <c r="A28" s="72"/>
      <c r="B28" s="207" t="str">
        <f t="shared" si="10"/>
        <v/>
      </c>
      <c r="C28" s="73"/>
      <c r="D28" s="73"/>
      <c r="E28" s="73"/>
      <c r="F28" s="73"/>
      <c r="G28" s="207"/>
      <c r="H28" s="73"/>
      <c r="I28" s="73"/>
      <c r="J28" s="74"/>
      <c r="K28" s="75"/>
      <c r="L28" s="75"/>
      <c r="M28" s="299" t="str">
        <f t="shared" si="11"/>
        <v/>
      </c>
      <c r="N28" s="74"/>
      <c r="O28" s="74"/>
      <c r="P28" s="75"/>
      <c r="Q28" s="207" t="str">
        <f t="shared" si="12"/>
        <v/>
      </c>
      <c r="R28" s="75"/>
      <c r="S28" s="207" t="str">
        <f t="shared" si="13"/>
        <v/>
      </c>
      <c r="T28" s="75"/>
      <c r="U28" s="207" t="str">
        <f t="shared" si="14"/>
        <v/>
      </c>
      <c r="V28" s="75"/>
      <c r="W28" s="74"/>
      <c r="X28" s="74"/>
      <c r="Y28" s="74"/>
      <c r="Z28" s="74"/>
      <c r="AA28" s="74"/>
      <c r="AB28" s="74"/>
      <c r="AC28" s="74"/>
      <c r="AD28" s="207" t="str">
        <f t="shared" si="15"/>
        <v/>
      </c>
      <c r="AE28" s="74"/>
      <c r="AF28" s="74"/>
      <c r="AG28" s="74"/>
      <c r="AH28" s="74"/>
      <c r="AI28" s="74"/>
      <c r="AJ28" s="207" t="str">
        <f t="shared" si="16"/>
        <v/>
      </c>
      <c r="AK28" s="74"/>
      <c r="AL28" s="74"/>
      <c r="AM28" s="74"/>
      <c r="AN28" s="300" t="str">
        <f t="shared" si="17"/>
        <v/>
      </c>
      <c r="AO28" s="75"/>
      <c r="AP28" s="75"/>
      <c r="AQ28" s="207" t="str">
        <f t="shared" si="18"/>
        <v/>
      </c>
      <c r="AR28" s="75"/>
      <c r="AS28" s="74"/>
      <c r="AT28" s="74"/>
      <c r="AU28" s="207" t="str">
        <f t="shared" si="19"/>
        <v/>
      </c>
      <c r="AV28" s="75"/>
      <c r="AW28" s="75"/>
      <c r="AX28" s="75"/>
      <c r="AY28" s="75"/>
      <c r="AZ28" s="75"/>
      <c r="BA28" s="75"/>
      <c r="BB28" s="75"/>
      <c r="BC28" s="75"/>
      <c r="BD28" s="75"/>
      <c r="BE28" s="75"/>
      <c r="BF28" s="75"/>
      <c r="BG28" s="75"/>
      <c r="BH28" s="72"/>
      <c r="BI28" s="72"/>
      <c r="BJ28" s="72"/>
      <c r="BK28" s="72"/>
      <c r="BL28" s="72"/>
      <c r="BM28" s="72"/>
      <c r="BN28" s="72"/>
    </row>
    <row r="29" spans="1:66" s="76" customFormat="1" collapsed="1" x14ac:dyDescent="0.2">
      <c r="A29" s="72"/>
      <c r="B29" s="207" t="str">
        <f t="shared" si="10"/>
        <v/>
      </c>
      <c r="C29" s="73"/>
      <c r="D29" s="73"/>
      <c r="E29" s="73"/>
      <c r="F29" s="73"/>
      <c r="G29" s="207"/>
      <c r="H29" s="73"/>
      <c r="I29" s="73"/>
      <c r="J29" s="74"/>
      <c r="K29" s="75"/>
      <c r="L29" s="75"/>
      <c r="M29" s="299" t="str">
        <f t="shared" si="11"/>
        <v/>
      </c>
      <c r="N29" s="74"/>
      <c r="O29" s="74"/>
      <c r="P29" s="75"/>
      <c r="Q29" s="207" t="str">
        <f t="shared" si="12"/>
        <v/>
      </c>
      <c r="R29" s="75"/>
      <c r="S29" s="207" t="str">
        <f t="shared" si="13"/>
        <v/>
      </c>
      <c r="T29" s="75"/>
      <c r="U29" s="207" t="str">
        <f t="shared" si="14"/>
        <v/>
      </c>
      <c r="V29" s="75"/>
      <c r="W29" s="74"/>
      <c r="X29" s="74"/>
      <c r="Y29" s="74"/>
      <c r="Z29" s="74"/>
      <c r="AA29" s="74"/>
      <c r="AB29" s="74"/>
      <c r="AC29" s="74"/>
      <c r="AD29" s="207" t="str">
        <f t="shared" si="15"/>
        <v/>
      </c>
      <c r="AE29" s="74"/>
      <c r="AF29" s="74"/>
      <c r="AG29" s="74"/>
      <c r="AH29" s="74"/>
      <c r="AI29" s="74"/>
      <c r="AJ29" s="207" t="str">
        <f t="shared" si="16"/>
        <v/>
      </c>
      <c r="AK29" s="74"/>
      <c r="AL29" s="74"/>
      <c r="AM29" s="74"/>
      <c r="AN29" s="300" t="str">
        <f t="shared" si="17"/>
        <v/>
      </c>
      <c r="AO29" s="75"/>
      <c r="AP29" s="75"/>
      <c r="AQ29" s="207" t="str">
        <f t="shared" si="18"/>
        <v/>
      </c>
      <c r="AR29" s="75"/>
      <c r="AS29" s="74"/>
      <c r="AT29" s="74"/>
      <c r="AU29" s="207" t="str">
        <f t="shared" si="19"/>
        <v/>
      </c>
      <c r="AV29" s="75"/>
      <c r="AW29" s="75"/>
      <c r="AX29" s="75"/>
      <c r="AY29" s="75"/>
      <c r="AZ29" s="75"/>
      <c r="BA29" s="75"/>
      <c r="BB29" s="75"/>
      <c r="BC29" s="75"/>
      <c r="BD29" s="75"/>
      <c r="BE29" s="75"/>
      <c r="BF29" s="75"/>
      <c r="BG29" s="75"/>
      <c r="BH29" s="72"/>
      <c r="BI29" s="72"/>
      <c r="BJ29" s="72"/>
      <c r="BK29" s="72"/>
      <c r="BL29" s="72"/>
      <c r="BM29" s="72"/>
      <c r="BN29" s="72"/>
    </row>
    <row r="30" spans="1:66" s="76" customFormat="1" collapsed="1" x14ac:dyDescent="0.2">
      <c r="A30" s="72"/>
      <c r="B30" s="207" t="str">
        <f t="shared" si="10"/>
        <v/>
      </c>
      <c r="C30" s="73"/>
      <c r="D30" s="73"/>
      <c r="E30" s="73"/>
      <c r="F30" s="73"/>
      <c r="G30" s="207"/>
      <c r="H30" s="73"/>
      <c r="I30" s="73"/>
      <c r="J30" s="74"/>
      <c r="K30" s="75"/>
      <c r="L30" s="75"/>
      <c r="M30" s="299" t="str">
        <f t="shared" si="11"/>
        <v/>
      </c>
      <c r="N30" s="74"/>
      <c r="O30" s="74"/>
      <c r="P30" s="75"/>
      <c r="Q30" s="207" t="str">
        <f t="shared" si="12"/>
        <v/>
      </c>
      <c r="R30" s="75"/>
      <c r="S30" s="207" t="str">
        <f t="shared" si="13"/>
        <v/>
      </c>
      <c r="T30" s="75"/>
      <c r="U30" s="207" t="str">
        <f t="shared" si="14"/>
        <v/>
      </c>
      <c r="V30" s="75"/>
      <c r="W30" s="74"/>
      <c r="X30" s="74"/>
      <c r="Y30" s="74"/>
      <c r="Z30" s="74"/>
      <c r="AA30" s="74"/>
      <c r="AB30" s="74"/>
      <c r="AC30" s="74"/>
      <c r="AD30" s="207" t="str">
        <f t="shared" si="15"/>
        <v/>
      </c>
      <c r="AE30" s="74"/>
      <c r="AF30" s="74"/>
      <c r="AG30" s="74"/>
      <c r="AH30" s="74"/>
      <c r="AI30" s="74"/>
      <c r="AJ30" s="207" t="str">
        <f t="shared" si="16"/>
        <v/>
      </c>
      <c r="AK30" s="74"/>
      <c r="AL30" s="74"/>
      <c r="AM30" s="74"/>
      <c r="AN30" s="300" t="str">
        <f t="shared" si="17"/>
        <v/>
      </c>
      <c r="AO30" s="75"/>
      <c r="AP30" s="75"/>
      <c r="AQ30" s="207" t="str">
        <f t="shared" si="18"/>
        <v/>
      </c>
      <c r="AR30" s="75"/>
      <c r="AS30" s="74"/>
      <c r="AT30" s="74"/>
      <c r="AU30" s="207" t="str">
        <f t="shared" si="19"/>
        <v/>
      </c>
      <c r="AV30" s="75"/>
      <c r="AW30" s="75"/>
      <c r="AX30" s="75"/>
      <c r="AY30" s="75"/>
      <c r="AZ30" s="75"/>
      <c r="BA30" s="75"/>
      <c r="BB30" s="75"/>
      <c r="BC30" s="75"/>
      <c r="BD30" s="75"/>
      <c r="BE30" s="75"/>
      <c r="BF30" s="75"/>
      <c r="BG30" s="75"/>
      <c r="BH30" s="72"/>
      <c r="BI30" s="72"/>
      <c r="BJ30" s="72"/>
      <c r="BK30" s="72"/>
      <c r="BL30" s="72"/>
      <c r="BM30" s="72"/>
      <c r="BN30" s="72"/>
    </row>
    <row r="31" spans="1:66" s="76" customFormat="1" collapsed="1" x14ac:dyDescent="0.2">
      <c r="A31" s="72"/>
      <c r="B31" s="207" t="str">
        <f t="shared" si="10"/>
        <v/>
      </c>
      <c r="C31" s="73"/>
      <c r="D31" s="73"/>
      <c r="E31" s="73"/>
      <c r="F31" s="73"/>
      <c r="G31" s="207"/>
      <c r="H31" s="73"/>
      <c r="I31" s="73"/>
      <c r="J31" s="74"/>
      <c r="K31" s="75"/>
      <c r="L31" s="75"/>
      <c r="M31" s="299" t="str">
        <f t="shared" si="11"/>
        <v/>
      </c>
      <c r="N31" s="74"/>
      <c r="O31" s="74"/>
      <c r="P31" s="75"/>
      <c r="Q31" s="207" t="str">
        <f t="shared" si="12"/>
        <v/>
      </c>
      <c r="R31" s="75"/>
      <c r="S31" s="207" t="str">
        <f t="shared" si="13"/>
        <v/>
      </c>
      <c r="T31" s="75"/>
      <c r="U31" s="207" t="str">
        <f t="shared" si="14"/>
        <v/>
      </c>
      <c r="V31" s="75"/>
      <c r="W31" s="74"/>
      <c r="X31" s="74"/>
      <c r="Y31" s="74"/>
      <c r="Z31" s="74"/>
      <c r="AA31" s="74"/>
      <c r="AB31" s="74"/>
      <c r="AC31" s="74"/>
      <c r="AD31" s="207" t="str">
        <f t="shared" si="15"/>
        <v/>
      </c>
      <c r="AE31" s="74"/>
      <c r="AF31" s="74"/>
      <c r="AG31" s="74"/>
      <c r="AH31" s="74"/>
      <c r="AI31" s="74"/>
      <c r="AJ31" s="207" t="str">
        <f t="shared" si="16"/>
        <v/>
      </c>
      <c r="AK31" s="74"/>
      <c r="AL31" s="74"/>
      <c r="AM31" s="74"/>
      <c r="AN31" s="300" t="str">
        <f t="shared" si="17"/>
        <v/>
      </c>
      <c r="AO31" s="75"/>
      <c r="AP31" s="75"/>
      <c r="AQ31" s="207" t="str">
        <f t="shared" si="18"/>
        <v/>
      </c>
      <c r="AR31" s="75"/>
      <c r="AS31" s="74"/>
      <c r="AT31" s="74"/>
      <c r="AU31" s="207" t="str">
        <f t="shared" si="19"/>
        <v/>
      </c>
      <c r="AV31" s="75"/>
      <c r="AW31" s="75"/>
      <c r="AX31" s="75"/>
      <c r="AY31" s="75"/>
      <c r="AZ31" s="75"/>
      <c r="BA31" s="75"/>
      <c r="BB31" s="75"/>
      <c r="BC31" s="75"/>
      <c r="BD31" s="75"/>
      <c r="BE31" s="75"/>
      <c r="BF31" s="75"/>
      <c r="BG31" s="75"/>
      <c r="BH31" s="72"/>
      <c r="BI31" s="72"/>
      <c r="BJ31" s="72"/>
      <c r="BK31" s="72"/>
      <c r="BL31" s="72"/>
      <c r="BM31" s="72"/>
      <c r="BN31" s="72"/>
    </row>
    <row r="32" spans="1:66" s="76" customFormat="1" collapsed="1" x14ac:dyDescent="0.2">
      <c r="A32" s="72"/>
      <c r="B32" s="207" t="str">
        <f t="shared" si="10"/>
        <v/>
      </c>
      <c r="C32" s="73"/>
      <c r="D32" s="73"/>
      <c r="E32" s="73"/>
      <c r="F32" s="73"/>
      <c r="G32" s="207"/>
      <c r="H32" s="73"/>
      <c r="I32" s="73"/>
      <c r="J32" s="74"/>
      <c r="K32" s="75"/>
      <c r="L32" s="75"/>
      <c r="M32" s="299" t="str">
        <f t="shared" si="11"/>
        <v/>
      </c>
      <c r="N32" s="74"/>
      <c r="O32" s="74"/>
      <c r="P32" s="75"/>
      <c r="Q32" s="207" t="str">
        <f t="shared" si="12"/>
        <v/>
      </c>
      <c r="R32" s="75"/>
      <c r="S32" s="207" t="str">
        <f t="shared" si="13"/>
        <v/>
      </c>
      <c r="T32" s="75"/>
      <c r="U32" s="207" t="str">
        <f t="shared" si="14"/>
        <v/>
      </c>
      <c r="V32" s="75"/>
      <c r="W32" s="74"/>
      <c r="X32" s="74"/>
      <c r="Y32" s="74"/>
      <c r="Z32" s="74"/>
      <c r="AA32" s="74"/>
      <c r="AB32" s="74"/>
      <c r="AC32" s="74"/>
      <c r="AD32" s="207" t="str">
        <f t="shared" si="15"/>
        <v/>
      </c>
      <c r="AE32" s="74"/>
      <c r="AF32" s="74"/>
      <c r="AG32" s="74"/>
      <c r="AH32" s="74"/>
      <c r="AI32" s="74"/>
      <c r="AJ32" s="207" t="str">
        <f t="shared" si="16"/>
        <v/>
      </c>
      <c r="AK32" s="74"/>
      <c r="AL32" s="74"/>
      <c r="AM32" s="74"/>
      <c r="AN32" s="300" t="str">
        <f t="shared" si="17"/>
        <v/>
      </c>
      <c r="AO32" s="75"/>
      <c r="AP32" s="75"/>
      <c r="AQ32" s="207" t="str">
        <f t="shared" si="18"/>
        <v/>
      </c>
      <c r="AR32" s="75"/>
      <c r="AS32" s="74"/>
      <c r="AT32" s="74"/>
      <c r="AU32" s="207" t="str">
        <f t="shared" si="19"/>
        <v/>
      </c>
      <c r="AV32" s="75"/>
      <c r="AW32" s="75"/>
      <c r="AX32" s="75"/>
      <c r="AY32" s="75"/>
      <c r="AZ32" s="75"/>
      <c r="BA32" s="75"/>
      <c r="BB32" s="75"/>
      <c r="BC32" s="75"/>
      <c r="BD32" s="75"/>
      <c r="BE32" s="75"/>
      <c r="BF32" s="75"/>
      <c r="BG32" s="75"/>
      <c r="BH32" s="72"/>
      <c r="BI32" s="72"/>
      <c r="BJ32" s="72"/>
      <c r="BK32" s="72"/>
      <c r="BL32" s="72"/>
      <c r="BM32" s="72"/>
      <c r="BN32" s="72"/>
    </row>
    <row r="33" spans="1:66" s="76" customFormat="1" collapsed="1" x14ac:dyDescent="0.2">
      <c r="A33" s="72"/>
      <c r="B33" s="207" t="str">
        <f t="shared" si="10"/>
        <v/>
      </c>
      <c r="C33" s="73"/>
      <c r="D33" s="73"/>
      <c r="E33" s="73"/>
      <c r="F33" s="73"/>
      <c r="G33" s="207"/>
      <c r="H33" s="73"/>
      <c r="I33" s="73"/>
      <c r="J33" s="74"/>
      <c r="K33" s="75"/>
      <c r="L33" s="75"/>
      <c r="M33" s="299" t="str">
        <f t="shared" si="11"/>
        <v/>
      </c>
      <c r="N33" s="74"/>
      <c r="O33" s="74"/>
      <c r="P33" s="75"/>
      <c r="Q33" s="207" t="str">
        <f t="shared" si="12"/>
        <v/>
      </c>
      <c r="R33" s="75"/>
      <c r="S33" s="207" t="str">
        <f t="shared" si="13"/>
        <v/>
      </c>
      <c r="T33" s="75"/>
      <c r="U33" s="207" t="str">
        <f t="shared" si="14"/>
        <v/>
      </c>
      <c r="V33" s="75"/>
      <c r="W33" s="74"/>
      <c r="X33" s="74"/>
      <c r="Y33" s="74"/>
      <c r="Z33" s="74"/>
      <c r="AA33" s="74"/>
      <c r="AB33" s="74"/>
      <c r="AC33" s="74"/>
      <c r="AD33" s="207" t="str">
        <f t="shared" si="15"/>
        <v/>
      </c>
      <c r="AE33" s="74"/>
      <c r="AF33" s="74"/>
      <c r="AG33" s="74"/>
      <c r="AH33" s="74"/>
      <c r="AI33" s="74"/>
      <c r="AJ33" s="207" t="str">
        <f t="shared" si="16"/>
        <v/>
      </c>
      <c r="AK33" s="74"/>
      <c r="AL33" s="74"/>
      <c r="AM33" s="74"/>
      <c r="AN33" s="300" t="str">
        <f t="shared" si="17"/>
        <v/>
      </c>
      <c r="AO33" s="75"/>
      <c r="AP33" s="75"/>
      <c r="AQ33" s="207" t="str">
        <f t="shared" si="18"/>
        <v/>
      </c>
      <c r="AR33" s="75"/>
      <c r="AS33" s="74"/>
      <c r="AT33" s="74"/>
      <c r="AU33" s="207" t="str">
        <f t="shared" si="19"/>
        <v/>
      </c>
      <c r="AV33" s="75"/>
      <c r="AW33" s="75"/>
      <c r="AX33" s="75"/>
      <c r="AY33" s="75"/>
      <c r="AZ33" s="75"/>
      <c r="BA33" s="75"/>
      <c r="BB33" s="75"/>
      <c r="BC33" s="75"/>
      <c r="BD33" s="75"/>
      <c r="BE33" s="75"/>
      <c r="BF33" s="75"/>
      <c r="BG33" s="75"/>
      <c r="BH33" s="72"/>
      <c r="BI33" s="72"/>
      <c r="BJ33" s="72"/>
      <c r="BK33" s="72"/>
      <c r="BL33" s="72"/>
      <c r="BM33" s="72"/>
      <c r="BN33" s="72"/>
    </row>
    <row r="34" spans="1:66" s="76" customFormat="1" collapsed="1" x14ac:dyDescent="0.2">
      <c r="A34" s="72"/>
      <c r="B34" s="207" t="str">
        <f t="shared" si="10"/>
        <v/>
      </c>
      <c r="C34" s="73"/>
      <c r="D34" s="73"/>
      <c r="E34" s="73"/>
      <c r="F34" s="73"/>
      <c r="G34" s="207"/>
      <c r="H34" s="73"/>
      <c r="I34" s="73"/>
      <c r="J34" s="74"/>
      <c r="K34" s="75"/>
      <c r="L34" s="75"/>
      <c r="M34" s="299" t="str">
        <f t="shared" si="11"/>
        <v/>
      </c>
      <c r="N34" s="74"/>
      <c r="O34" s="74"/>
      <c r="P34" s="75"/>
      <c r="Q34" s="207" t="str">
        <f t="shared" si="12"/>
        <v/>
      </c>
      <c r="R34" s="75"/>
      <c r="S34" s="207" t="str">
        <f t="shared" si="13"/>
        <v/>
      </c>
      <c r="T34" s="75"/>
      <c r="U34" s="207" t="str">
        <f t="shared" si="14"/>
        <v/>
      </c>
      <c r="V34" s="75"/>
      <c r="W34" s="74"/>
      <c r="X34" s="74"/>
      <c r="Y34" s="74"/>
      <c r="Z34" s="74"/>
      <c r="AA34" s="74"/>
      <c r="AB34" s="74"/>
      <c r="AC34" s="74"/>
      <c r="AD34" s="207" t="str">
        <f t="shared" si="15"/>
        <v/>
      </c>
      <c r="AE34" s="74"/>
      <c r="AF34" s="74"/>
      <c r="AG34" s="74"/>
      <c r="AH34" s="74"/>
      <c r="AI34" s="74"/>
      <c r="AJ34" s="207" t="str">
        <f t="shared" si="16"/>
        <v/>
      </c>
      <c r="AK34" s="74"/>
      <c r="AL34" s="74"/>
      <c r="AM34" s="74"/>
      <c r="AN34" s="300" t="str">
        <f t="shared" si="17"/>
        <v/>
      </c>
      <c r="AO34" s="75"/>
      <c r="AP34" s="75"/>
      <c r="AQ34" s="207" t="str">
        <f t="shared" si="18"/>
        <v/>
      </c>
      <c r="AR34" s="75"/>
      <c r="AS34" s="74"/>
      <c r="AT34" s="74"/>
      <c r="AU34" s="207" t="str">
        <f t="shared" si="19"/>
        <v/>
      </c>
      <c r="AV34" s="75"/>
      <c r="AW34" s="75"/>
      <c r="AX34" s="75"/>
      <c r="AY34" s="75"/>
      <c r="AZ34" s="75"/>
      <c r="BA34" s="75"/>
      <c r="BB34" s="75"/>
      <c r="BC34" s="75"/>
      <c r="BD34" s="75"/>
      <c r="BE34" s="75"/>
      <c r="BF34" s="75"/>
      <c r="BG34" s="75"/>
      <c r="BH34" s="72"/>
      <c r="BI34" s="72"/>
      <c r="BJ34" s="72"/>
      <c r="BK34" s="72"/>
      <c r="BL34" s="72"/>
      <c r="BM34" s="72"/>
      <c r="BN34" s="72"/>
    </row>
    <row r="35" spans="1:66" s="76" customFormat="1" collapsed="1" x14ac:dyDescent="0.2">
      <c r="A35" s="72"/>
      <c r="B35" s="207" t="str">
        <f t="shared" si="10"/>
        <v/>
      </c>
      <c r="C35" s="73"/>
      <c r="D35" s="73"/>
      <c r="E35" s="73"/>
      <c r="F35" s="73"/>
      <c r="G35" s="207"/>
      <c r="H35" s="73"/>
      <c r="I35" s="73"/>
      <c r="J35" s="74"/>
      <c r="K35" s="75"/>
      <c r="L35" s="75"/>
      <c r="M35" s="299" t="str">
        <f t="shared" si="11"/>
        <v/>
      </c>
      <c r="N35" s="74"/>
      <c r="O35" s="74"/>
      <c r="P35" s="75"/>
      <c r="Q35" s="207" t="str">
        <f t="shared" si="12"/>
        <v/>
      </c>
      <c r="R35" s="75"/>
      <c r="S35" s="207" t="str">
        <f t="shared" si="13"/>
        <v/>
      </c>
      <c r="T35" s="75"/>
      <c r="U35" s="207" t="str">
        <f t="shared" si="14"/>
        <v/>
      </c>
      <c r="V35" s="75"/>
      <c r="W35" s="74"/>
      <c r="X35" s="74"/>
      <c r="Y35" s="74"/>
      <c r="Z35" s="74"/>
      <c r="AA35" s="74"/>
      <c r="AB35" s="74"/>
      <c r="AC35" s="74"/>
      <c r="AD35" s="207" t="str">
        <f t="shared" si="15"/>
        <v/>
      </c>
      <c r="AE35" s="74"/>
      <c r="AF35" s="74"/>
      <c r="AG35" s="74"/>
      <c r="AH35" s="74"/>
      <c r="AI35" s="74"/>
      <c r="AJ35" s="207" t="str">
        <f t="shared" si="16"/>
        <v/>
      </c>
      <c r="AK35" s="74"/>
      <c r="AL35" s="74"/>
      <c r="AM35" s="74"/>
      <c r="AN35" s="300" t="str">
        <f t="shared" si="17"/>
        <v/>
      </c>
      <c r="AO35" s="75"/>
      <c r="AP35" s="75"/>
      <c r="AQ35" s="207" t="str">
        <f t="shared" si="18"/>
        <v/>
      </c>
      <c r="AR35" s="75"/>
      <c r="AS35" s="74"/>
      <c r="AT35" s="74"/>
      <c r="AU35" s="207" t="str">
        <f t="shared" si="19"/>
        <v/>
      </c>
      <c r="AV35" s="75"/>
      <c r="AW35" s="75"/>
      <c r="AX35" s="75"/>
      <c r="AY35" s="75"/>
      <c r="AZ35" s="75"/>
      <c r="BA35" s="75"/>
      <c r="BB35" s="75"/>
      <c r="BC35" s="75"/>
      <c r="BD35" s="75"/>
      <c r="BE35" s="75"/>
      <c r="BF35" s="75"/>
      <c r="BG35" s="75"/>
      <c r="BH35" s="72"/>
      <c r="BI35" s="72"/>
      <c r="BJ35" s="72"/>
      <c r="BK35" s="72"/>
      <c r="BL35" s="72"/>
      <c r="BM35" s="72"/>
      <c r="BN35" s="72"/>
    </row>
    <row r="36" spans="1:66" s="76" customFormat="1" collapsed="1" x14ac:dyDescent="0.2">
      <c r="A36" s="72"/>
      <c r="B36" s="207" t="str">
        <f t="shared" si="10"/>
        <v/>
      </c>
      <c r="C36" s="73"/>
      <c r="D36" s="73"/>
      <c r="E36" s="73"/>
      <c r="F36" s="73"/>
      <c r="G36" s="207"/>
      <c r="H36" s="73"/>
      <c r="I36" s="73"/>
      <c r="J36" s="74"/>
      <c r="K36" s="75"/>
      <c r="L36" s="75"/>
      <c r="M36" s="299" t="str">
        <f t="shared" si="11"/>
        <v/>
      </c>
      <c r="N36" s="74"/>
      <c r="O36" s="74"/>
      <c r="P36" s="75"/>
      <c r="Q36" s="207" t="str">
        <f t="shared" si="12"/>
        <v/>
      </c>
      <c r="R36" s="75"/>
      <c r="S36" s="207" t="str">
        <f t="shared" si="13"/>
        <v/>
      </c>
      <c r="T36" s="75"/>
      <c r="U36" s="207" t="str">
        <f t="shared" si="14"/>
        <v/>
      </c>
      <c r="V36" s="75"/>
      <c r="W36" s="74"/>
      <c r="X36" s="74"/>
      <c r="Y36" s="74"/>
      <c r="Z36" s="74"/>
      <c r="AA36" s="74"/>
      <c r="AB36" s="74"/>
      <c r="AC36" s="74"/>
      <c r="AD36" s="207" t="str">
        <f t="shared" si="15"/>
        <v/>
      </c>
      <c r="AE36" s="74"/>
      <c r="AF36" s="74"/>
      <c r="AG36" s="74"/>
      <c r="AH36" s="74"/>
      <c r="AI36" s="74"/>
      <c r="AJ36" s="207" t="str">
        <f t="shared" si="16"/>
        <v/>
      </c>
      <c r="AK36" s="74"/>
      <c r="AL36" s="74"/>
      <c r="AM36" s="74"/>
      <c r="AN36" s="300" t="str">
        <f t="shared" si="17"/>
        <v/>
      </c>
      <c r="AO36" s="75"/>
      <c r="AP36" s="75"/>
      <c r="AQ36" s="207" t="str">
        <f t="shared" si="18"/>
        <v/>
      </c>
      <c r="AR36" s="75"/>
      <c r="AS36" s="74"/>
      <c r="AT36" s="74"/>
      <c r="AU36" s="207" t="str">
        <f t="shared" si="19"/>
        <v/>
      </c>
      <c r="AV36" s="75"/>
      <c r="AW36" s="75"/>
      <c r="AX36" s="75"/>
      <c r="AY36" s="75"/>
      <c r="AZ36" s="75"/>
      <c r="BA36" s="75"/>
      <c r="BB36" s="75"/>
      <c r="BC36" s="75"/>
      <c r="BD36" s="75"/>
      <c r="BE36" s="75"/>
      <c r="BF36" s="75"/>
      <c r="BG36" s="75"/>
      <c r="BH36" s="72"/>
      <c r="BI36" s="72"/>
      <c r="BJ36" s="72"/>
      <c r="BK36" s="72"/>
      <c r="BL36" s="72"/>
      <c r="BM36" s="72"/>
      <c r="BN36" s="72"/>
    </row>
    <row r="37" spans="1:66" s="76" customFormat="1" collapsed="1" x14ac:dyDescent="0.2">
      <c r="A37" s="72"/>
      <c r="B37" s="207" t="str">
        <f t="shared" si="10"/>
        <v/>
      </c>
      <c r="C37" s="73"/>
      <c r="D37" s="73"/>
      <c r="E37" s="73"/>
      <c r="F37" s="73"/>
      <c r="G37" s="207"/>
      <c r="H37" s="73"/>
      <c r="I37" s="73"/>
      <c r="J37" s="74"/>
      <c r="K37" s="75"/>
      <c r="L37" s="75"/>
      <c r="M37" s="299" t="str">
        <f t="shared" si="11"/>
        <v/>
      </c>
      <c r="N37" s="74"/>
      <c r="O37" s="74"/>
      <c r="P37" s="75"/>
      <c r="Q37" s="207" t="str">
        <f t="shared" si="12"/>
        <v/>
      </c>
      <c r="R37" s="75"/>
      <c r="S37" s="207" t="str">
        <f t="shared" si="13"/>
        <v/>
      </c>
      <c r="T37" s="75"/>
      <c r="U37" s="207" t="str">
        <f t="shared" si="14"/>
        <v/>
      </c>
      <c r="V37" s="75"/>
      <c r="W37" s="74"/>
      <c r="X37" s="74"/>
      <c r="Y37" s="74"/>
      <c r="Z37" s="74"/>
      <c r="AA37" s="74"/>
      <c r="AB37" s="74"/>
      <c r="AC37" s="74"/>
      <c r="AD37" s="207" t="str">
        <f t="shared" si="15"/>
        <v/>
      </c>
      <c r="AE37" s="74"/>
      <c r="AF37" s="74"/>
      <c r="AG37" s="74"/>
      <c r="AH37" s="74"/>
      <c r="AI37" s="74"/>
      <c r="AJ37" s="207" t="str">
        <f t="shared" si="16"/>
        <v/>
      </c>
      <c r="AK37" s="74"/>
      <c r="AL37" s="74"/>
      <c r="AM37" s="74"/>
      <c r="AN37" s="300" t="str">
        <f t="shared" si="17"/>
        <v/>
      </c>
      <c r="AO37" s="75"/>
      <c r="AP37" s="75"/>
      <c r="AQ37" s="207" t="str">
        <f t="shared" si="18"/>
        <v/>
      </c>
      <c r="AR37" s="75"/>
      <c r="AS37" s="74"/>
      <c r="AT37" s="74"/>
      <c r="AU37" s="207" t="str">
        <f t="shared" si="19"/>
        <v/>
      </c>
      <c r="AV37" s="75"/>
      <c r="AW37" s="75"/>
      <c r="AX37" s="75"/>
      <c r="AY37" s="75"/>
      <c r="AZ37" s="75"/>
      <c r="BA37" s="75"/>
      <c r="BB37" s="75"/>
      <c r="BC37" s="75"/>
      <c r="BD37" s="75"/>
      <c r="BE37" s="75"/>
      <c r="BF37" s="75"/>
      <c r="BG37" s="75"/>
      <c r="BH37" s="72"/>
      <c r="BI37" s="72"/>
      <c r="BJ37" s="72"/>
      <c r="BK37" s="72"/>
      <c r="BL37" s="72"/>
      <c r="BM37" s="72"/>
      <c r="BN37" s="72"/>
    </row>
    <row r="38" spans="1:66" s="76" customFormat="1" collapsed="1" x14ac:dyDescent="0.2">
      <c r="A38" s="72"/>
      <c r="B38" s="207" t="str">
        <f t="shared" si="10"/>
        <v/>
      </c>
      <c r="C38" s="73"/>
      <c r="D38" s="73"/>
      <c r="E38" s="73"/>
      <c r="F38" s="73"/>
      <c r="G38" s="207"/>
      <c r="H38" s="73"/>
      <c r="I38" s="73"/>
      <c r="J38" s="74"/>
      <c r="K38" s="75"/>
      <c r="L38" s="75"/>
      <c r="M38" s="299" t="str">
        <f t="shared" si="11"/>
        <v/>
      </c>
      <c r="N38" s="74"/>
      <c r="O38" s="74"/>
      <c r="P38" s="75"/>
      <c r="Q38" s="207" t="str">
        <f t="shared" si="12"/>
        <v/>
      </c>
      <c r="R38" s="75"/>
      <c r="S38" s="207" t="str">
        <f t="shared" si="13"/>
        <v/>
      </c>
      <c r="T38" s="75"/>
      <c r="U38" s="207" t="str">
        <f t="shared" si="14"/>
        <v/>
      </c>
      <c r="V38" s="75"/>
      <c r="W38" s="74"/>
      <c r="X38" s="74"/>
      <c r="Y38" s="74"/>
      <c r="Z38" s="74"/>
      <c r="AA38" s="74"/>
      <c r="AB38" s="74"/>
      <c r="AC38" s="74"/>
      <c r="AD38" s="207" t="str">
        <f t="shared" si="15"/>
        <v/>
      </c>
      <c r="AE38" s="74"/>
      <c r="AF38" s="74"/>
      <c r="AG38" s="74"/>
      <c r="AH38" s="74"/>
      <c r="AI38" s="74"/>
      <c r="AJ38" s="207" t="str">
        <f t="shared" si="16"/>
        <v/>
      </c>
      <c r="AK38" s="74"/>
      <c r="AL38" s="74"/>
      <c r="AM38" s="74"/>
      <c r="AN38" s="300" t="str">
        <f t="shared" si="17"/>
        <v/>
      </c>
      <c r="AO38" s="75"/>
      <c r="AP38" s="75"/>
      <c r="AQ38" s="207" t="str">
        <f t="shared" si="18"/>
        <v/>
      </c>
      <c r="AR38" s="75"/>
      <c r="AS38" s="74"/>
      <c r="AT38" s="74"/>
      <c r="AU38" s="207" t="str">
        <f t="shared" si="19"/>
        <v/>
      </c>
      <c r="AV38" s="75"/>
      <c r="AW38" s="75"/>
      <c r="AX38" s="75"/>
      <c r="AY38" s="75"/>
      <c r="AZ38" s="75"/>
      <c r="BA38" s="75"/>
      <c r="BB38" s="75"/>
      <c r="BC38" s="75"/>
      <c r="BD38" s="75"/>
      <c r="BE38" s="75"/>
      <c r="BF38" s="75"/>
      <c r="BG38" s="75"/>
      <c r="BH38" s="72"/>
      <c r="BI38" s="72"/>
      <c r="BJ38" s="72"/>
      <c r="BK38" s="72"/>
      <c r="BL38" s="72"/>
      <c r="BM38" s="72"/>
      <c r="BN38" s="72"/>
    </row>
    <row r="39" spans="1:66" s="76" customFormat="1" collapsed="1" x14ac:dyDescent="0.2">
      <c r="A39" s="72"/>
      <c r="B39" s="207" t="str">
        <f t="shared" si="10"/>
        <v/>
      </c>
      <c r="C39" s="73"/>
      <c r="D39" s="73"/>
      <c r="E39" s="73"/>
      <c r="F39" s="73"/>
      <c r="G39" s="207"/>
      <c r="H39" s="73"/>
      <c r="I39" s="73"/>
      <c r="J39" s="74"/>
      <c r="K39" s="75"/>
      <c r="L39" s="75"/>
      <c r="M39" s="299" t="str">
        <f t="shared" si="11"/>
        <v/>
      </c>
      <c r="N39" s="74"/>
      <c r="O39" s="74"/>
      <c r="P39" s="75"/>
      <c r="Q39" s="207" t="str">
        <f t="shared" si="12"/>
        <v/>
      </c>
      <c r="R39" s="75"/>
      <c r="S39" s="207" t="str">
        <f t="shared" si="13"/>
        <v/>
      </c>
      <c r="T39" s="75"/>
      <c r="U39" s="207" t="str">
        <f t="shared" si="14"/>
        <v/>
      </c>
      <c r="V39" s="75"/>
      <c r="W39" s="74"/>
      <c r="X39" s="74"/>
      <c r="Y39" s="74"/>
      <c r="Z39" s="74"/>
      <c r="AA39" s="74"/>
      <c r="AB39" s="74"/>
      <c r="AC39" s="74"/>
      <c r="AD39" s="207" t="str">
        <f t="shared" si="15"/>
        <v/>
      </c>
      <c r="AE39" s="74"/>
      <c r="AF39" s="74"/>
      <c r="AG39" s="74"/>
      <c r="AH39" s="74"/>
      <c r="AI39" s="74"/>
      <c r="AJ39" s="207" t="str">
        <f t="shared" si="16"/>
        <v/>
      </c>
      <c r="AK39" s="74"/>
      <c r="AL39" s="74"/>
      <c r="AM39" s="74"/>
      <c r="AN39" s="300" t="str">
        <f t="shared" si="17"/>
        <v/>
      </c>
      <c r="AO39" s="75"/>
      <c r="AP39" s="75"/>
      <c r="AQ39" s="207" t="str">
        <f t="shared" si="18"/>
        <v/>
      </c>
      <c r="AR39" s="75"/>
      <c r="AS39" s="74"/>
      <c r="AT39" s="74"/>
      <c r="AU39" s="207" t="str">
        <f t="shared" si="19"/>
        <v/>
      </c>
      <c r="AV39" s="75"/>
      <c r="AW39" s="75"/>
      <c r="AX39" s="75"/>
      <c r="AY39" s="75"/>
      <c r="AZ39" s="75"/>
      <c r="BA39" s="75"/>
      <c r="BB39" s="75"/>
      <c r="BC39" s="75"/>
      <c r="BD39" s="75"/>
      <c r="BE39" s="75"/>
      <c r="BF39" s="75"/>
      <c r="BG39" s="75"/>
      <c r="BH39" s="72"/>
      <c r="BI39" s="72"/>
      <c r="BJ39" s="72"/>
      <c r="BK39" s="72"/>
      <c r="BL39" s="72"/>
      <c r="BM39" s="72"/>
      <c r="BN39" s="72"/>
    </row>
    <row r="40" spans="1:66" s="76" customFormat="1" collapsed="1" x14ac:dyDescent="0.2">
      <c r="A40" s="72"/>
      <c r="B40" s="207" t="str">
        <f t="shared" si="10"/>
        <v/>
      </c>
      <c r="C40" s="73"/>
      <c r="D40" s="73"/>
      <c r="E40" s="73"/>
      <c r="F40" s="73"/>
      <c r="G40" s="207"/>
      <c r="H40" s="73"/>
      <c r="I40" s="73"/>
      <c r="J40" s="74"/>
      <c r="K40" s="75"/>
      <c r="L40" s="75"/>
      <c r="M40" s="299" t="str">
        <f t="shared" si="11"/>
        <v/>
      </c>
      <c r="N40" s="74"/>
      <c r="O40" s="74"/>
      <c r="P40" s="75"/>
      <c r="Q40" s="207" t="str">
        <f t="shared" si="12"/>
        <v/>
      </c>
      <c r="R40" s="75"/>
      <c r="S40" s="207" t="str">
        <f t="shared" si="13"/>
        <v/>
      </c>
      <c r="T40" s="75"/>
      <c r="U40" s="207" t="str">
        <f t="shared" si="14"/>
        <v/>
      </c>
      <c r="V40" s="75"/>
      <c r="W40" s="74"/>
      <c r="X40" s="74"/>
      <c r="Y40" s="74"/>
      <c r="Z40" s="74"/>
      <c r="AA40" s="74"/>
      <c r="AB40" s="74"/>
      <c r="AC40" s="74"/>
      <c r="AD40" s="207" t="str">
        <f t="shared" si="15"/>
        <v/>
      </c>
      <c r="AE40" s="74"/>
      <c r="AF40" s="74"/>
      <c r="AG40" s="74"/>
      <c r="AH40" s="74"/>
      <c r="AI40" s="74"/>
      <c r="AJ40" s="207" t="str">
        <f t="shared" si="16"/>
        <v/>
      </c>
      <c r="AK40" s="74"/>
      <c r="AL40" s="74"/>
      <c r="AM40" s="74"/>
      <c r="AN40" s="300" t="str">
        <f t="shared" si="17"/>
        <v/>
      </c>
      <c r="AO40" s="75"/>
      <c r="AP40" s="75"/>
      <c r="AQ40" s="207" t="str">
        <f t="shared" si="18"/>
        <v/>
      </c>
      <c r="AR40" s="75"/>
      <c r="AS40" s="74"/>
      <c r="AT40" s="74"/>
      <c r="AU40" s="207" t="str">
        <f t="shared" si="19"/>
        <v/>
      </c>
      <c r="AV40" s="75"/>
      <c r="AW40" s="75"/>
      <c r="AX40" s="75"/>
      <c r="AY40" s="75"/>
      <c r="AZ40" s="75"/>
      <c r="BA40" s="75"/>
      <c r="BB40" s="75"/>
      <c r="BC40" s="75"/>
      <c r="BD40" s="75"/>
      <c r="BE40" s="75"/>
      <c r="BF40" s="75"/>
      <c r="BG40" s="75"/>
      <c r="BH40" s="72"/>
      <c r="BI40" s="72"/>
      <c r="BJ40" s="72"/>
      <c r="BK40" s="72"/>
      <c r="BL40" s="72"/>
      <c r="BM40" s="72"/>
      <c r="BN40" s="72"/>
    </row>
    <row r="41" spans="1:66" s="76" customFormat="1" collapsed="1" x14ac:dyDescent="0.2">
      <c r="A41" s="72"/>
      <c r="B41" s="207" t="str">
        <f t="shared" si="10"/>
        <v/>
      </c>
      <c r="C41" s="73"/>
      <c r="D41" s="73"/>
      <c r="E41" s="73"/>
      <c r="F41" s="73"/>
      <c r="G41" s="207"/>
      <c r="H41" s="73"/>
      <c r="I41" s="73"/>
      <c r="J41" s="74"/>
      <c r="K41" s="75"/>
      <c r="L41" s="75"/>
      <c r="M41" s="299" t="str">
        <f t="shared" si="11"/>
        <v/>
      </c>
      <c r="N41" s="74"/>
      <c r="O41" s="74"/>
      <c r="P41" s="75"/>
      <c r="Q41" s="207" t="str">
        <f t="shared" si="12"/>
        <v/>
      </c>
      <c r="R41" s="75"/>
      <c r="S41" s="207" t="str">
        <f t="shared" si="13"/>
        <v/>
      </c>
      <c r="T41" s="75"/>
      <c r="U41" s="207" t="str">
        <f t="shared" si="14"/>
        <v/>
      </c>
      <c r="V41" s="75"/>
      <c r="W41" s="74"/>
      <c r="X41" s="74"/>
      <c r="Y41" s="74"/>
      <c r="Z41" s="74"/>
      <c r="AA41" s="74"/>
      <c r="AB41" s="74"/>
      <c r="AC41" s="74"/>
      <c r="AD41" s="207" t="str">
        <f t="shared" si="15"/>
        <v/>
      </c>
      <c r="AE41" s="74"/>
      <c r="AF41" s="74"/>
      <c r="AG41" s="74"/>
      <c r="AH41" s="74"/>
      <c r="AI41" s="74"/>
      <c r="AJ41" s="207" t="str">
        <f t="shared" si="16"/>
        <v/>
      </c>
      <c r="AK41" s="74"/>
      <c r="AL41" s="74"/>
      <c r="AM41" s="74"/>
      <c r="AN41" s="300" t="str">
        <f t="shared" si="17"/>
        <v/>
      </c>
      <c r="AO41" s="75"/>
      <c r="AP41" s="75"/>
      <c r="AQ41" s="207" t="str">
        <f t="shared" si="18"/>
        <v/>
      </c>
      <c r="AR41" s="75"/>
      <c r="AS41" s="74"/>
      <c r="AT41" s="74"/>
      <c r="AU41" s="207" t="str">
        <f t="shared" si="19"/>
        <v/>
      </c>
      <c r="AV41" s="75"/>
      <c r="AW41" s="75"/>
      <c r="AX41" s="75"/>
      <c r="AY41" s="75"/>
      <c r="AZ41" s="75"/>
      <c r="BA41" s="75"/>
      <c r="BB41" s="75"/>
      <c r="BC41" s="75"/>
      <c r="BD41" s="75"/>
      <c r="BE41" s="75"/>
      <c r="BF41" s="75"/>
      <c r="BG41" s="75"/>
      <c r="BH41" s="72"/>
      <c r="BI41" s="72"/>
      <c r="BJ41" s="72"/>
      <c r="BK41" s="72"/>
      <c r="BL41" s="72"/>
      <c r="BM41" s="72"/>
      <c r="BN41" s="72"/>
    </row>
    <row r="42" spans="1:66" s="76" customFormat="1" collapsed="1" x14ac:dyDescent="0.2">
      <c r="A42" s="72"/>
      <c r="B42" s="207" t="str">
        <f t="shared" si="10"/>
        <v/>
      </c>
      <c r="C42" s="73"/>
      <c r="D42" s="73"/>
      <c r="E42" s="73"/>
      <c r="F42" s="73"/>
      <c r="G42" s="207"/>
      <c r="H42" s="73"/>
      <c r="I42" s="73"/>
      <c r="J42" s="74"/>
      <c r="K42" s="75"/>
      <c r="L42" s="75"/>
      <c r="M42" s="299" t="str">
        <f t="shared" si="11"/>
        <v/>
      </c>
      <c r="N42" s="74"/>
      <c r="O42" s="74"/>
      <c r="P42" s="75"/>
      <c r="Q42" s="207" t="str">
        <f t="shared" si="12"/>
        <v/>
      </c>
      <c r="R42" s="75"/>
      <c r="S42" s="207" t="str">
        <f t="shared" si="13"/>
        <v/>
      </c>
      <c r="T42" s="75"/>
      <c r="U42" s="207" t="str">
        <f t="shared" si="14"/>
        <v/>
      </c>
      <c r="V42" s="75"/>
      <c r="W42" s="74"/>
      <c r="X42" s="74"/>
      <c r="Y42" s="74"/>
      <c r="Z42" s="74"/>
      <c r="AA42" s="74"/>
      <c r="AB42" s="74"/>
      <c r="AC42" s="74"/>
      <c r="AD42" s="207" t="str">
        <f t="shared" si="15"/>
        <v/>
      </c>
      <c r="AE42" s="74"/>
      <c r="AF42" s="74"/>
      <c r="AG42" s="74"/>
      <c r="AH42" s="74"/>
      <c r="AI42" s="74"/>
      <c r="AJ42" s="207" t="str">
        <f t="shared" si="16"/>
        <v/>
      </c>
      <c r="AK42" s="74"/>
      <c r="AL42" s="74"/>
      <c r="AM42" s="74"/>
      <c r="AN42" s="300" t="str">
        <f t="shared" si="17"/>
        <v/>
      </c>
      <c r="AO42" s="75"/>
      <c r="AP42" s="75"/>
      <c r="AQ42" s="207" t="str">
        <f t="shared" si="18"/>
        <v/>
      </c>
      <c r="AR42" s="75"/>
      <c r="AS42" s="74"/>
      <c r="AT42" s="74"/>
      <c r="AU42" s="207" t="str">
        <f t="shared" si="19"/>
        <v/>
      </c>
      <c r="AV42" s="75"/>
      <c r="AW42" s="75"/>
      <c r="AX42" s="75"/>
      <c r="AY42" s="75"/>
      <c r="AZ42" s="75"/>
      <c r="BA42" s="75"/>
      <c r="BB42" s="75"/>
      <c r="BC42" s="75"/>
      <c r="BD42" s="75"/>
      <c r="BE42" s="75"/>
      <c r="BF42" s="75"/>
      <c r="BG42" s="75"/>
      <c r="BH42" s="72"/>
      <c r="BI42" s="72"/>
      <c r="BJ42" s="72"/>
      <c r="BK42" s="72"/>
      <c r="BL42" s="72"/>
      <c r="BM42" s="72"/>
      <c r="BN42" s="72"/>
    </row>
    <row r="43" spans="1:66" s="76" customFormat="1" collapsed="1" x14ac:dyDescent="0.2">
      <c r="A43" s="72"/>
      <c r="B43" s="207" t="str">
        <f t="shared" si="10"/>
        <v/>
      </c>
      <c r="C43" s="73"/>
      <c r="D43" s="73"/>
      <c r="E43" s="73"/>
      <c r="F43" s="73"/>
      <c r="G43" s="207"/>
      <c r="H43" s="73"/>
      <c r="I43" s="73"/>
      <c r="J43" s="74"/>
      <c r="K43" s="75"/>
      <c r="L43" s="75"/>
      <c r="M43" s="299" t="str">
        <f t="shared" si="11"/>
        <v/>
      </c>
      <c r="N43" s="74"/>
      <c r="O43" s="74"/>
      <c r="P43" s="75"/>
      <c r="Q43" s="207" t="str">
        <f t="shared" si="12"/>
        <v/>
      </c>
      <c r="R43" s="75"/>
      <c r="S43" s="207" t="str">
        <f t="shared" si="13"/>
        <v/>
      </c>
      <c r="T43" s="75"/>
      <c r="U43" s="207" t="str">
        <f t="shared" si="14"/>
        <v/>
      </c>
      <c r="V43" s="75"/>
      <c r="W43" s="74"/>
      <c r="X43" s="74"/>
      <c r="Y43" s="74"/>
      <c r="Z43" s="74"/>
      <c r="AA43" s="74"/>
      <c r="AB43" s="74"/>
      <c r="AC43" s="74"/>
      <c r="AD43" s="207" t="str">
        <f t="shared" si="15"/>
        <v/>
      </c>
      <c r="AE43" s="74"/>
      <c r="AF43" s="74"/>
      <c r="AG43" s="74"/>
      <c r="AH43" s="74"/>
      <c r="AI43" s="74"/>
      <c r="AJ43" s="207" t="str">
        <f t="shared" si="16"/>
        <v/>
      </c>
      <c r="AK43" s="74"/>
      <c r="AL43" s="74"/>
      <c r="AM43" s="74"/>
      <c r="AN43" s="300" t="str">
        <f t="shared" si="17"/>
        <v/>
      </c>
      <c r="AO43" s="75"/>
      <c r="AP43" s="75"/>
      <c r="AQ43" s="207" t="str">
        <f t="shared" si="18"/>
        <v/>
      </c>
      <c r="AR43" s="75"/>
      <c r="AS43" s="74"/>
      <c r="AT43" s="74"/>
      <c r="AU43" s="207" t="str">
        <f t="shared" si="19"/>
        <v/>
      </c>
      <c r="AV43" s="75"/>
      <c r="AW43" s="75"/>
      <c r="AX43" s="75"/>
      <c r="AY43" s="75"/>
      <c r="AZ43" s="75"/>
      <c r="BA43" s="75"/>
      <c r="BB43" s="75"/>
      <c r="BC43" s="75"/>
      <c r="BD43" s="75"/>
      <c r="BE43" s="75"/>
      <c r="BF43" s="75"/>
      <c r="BG43" s="75"/>
      <c r="BH43" s="72"/>
      <c r="BI43" s="72"/>
      <c r="BJ43" s="72"/>
      <c r="BK43" s="72"/>
      <c r="BL43" s="72"/>
      <c r="BM43" s="72"/>
      <c r="BN43" s="72"/>
    </row>
    <row r="44" spans="1:66" s="76" customFormat="1" collapsed="1" x14ac:dyDescent="0.2">
      <c r="A44" s="72"/>
      <c r="B44" s="207" t="str">
        <f t="shared" si="10"/>
        <v/>
      </c>
      <c r="C44" s="73"/>
      <c r="D44" s="73"/>
      <c r="E44" s="73"/>
      <c r="F44" s="73"/>
      <c r="G44" s="207"/>
      <c r="H44" s="73"/>
      <c r="I44" s="73"/>
      <c r="J44" s="74"/>
      <c r="K44" s="75"/>
      <c r="L44" s="75"/>
      <c r="M44" s="299" t="str">
        <f t="shared" si="11"/>
        <v/>
      </c>
      <c r="N44" s="74"/>
      <c r="O44" s="74"/>
      <c r="P44" s="75"/>
      <c r="Q44" s="207" t="str">
        <f t="shared" si="12"/>
        <v/>
      </c>
      <c r="R44" s="75"/>
      <c r="S44" s="207" t="str">
        <f t="shared" si="13"/>
        <v/>
      </c>
      <c r="T44" s="75"/>
      <c r="U44" s="207" t="str">
        <f t="shared" si="14"/>
        <v/>
      </c>
      <c r="V44" s="75"/>
      <c r="W44" s="74"/>
      <c r="X44" s="74"/>
      <c r="Y44" s="74"/>
      <c r="Z44" s="74"/>
      <c r="AA44" s="74"/>
      <c r="AB44" s="74"/>
      <c r="AC44" s="74"/>
      <c r="AD44" s="207" t="str">
        <f t="shared" si="15"/>
        <v/>
      </c>
      <c r="AE44" s="74"/>
      <c r="AF44" s="74"/>
      <c r="AG44" s="74"/>
      <c r="AH44" s="74"/>
      <c r="AI44" s="74"/>
      <c r="AJ44" s="207" t="str">
        <f t="shared" si="16"/>
        <v/>
      </c>
      <c r="AK44" s="74"/>
      <c r="AL44" s="74"/>
      <c r="AM44" s="74"/>
      <c r="AN44" s="300" t="str">
        <f t="shared" si="17"/>
        <v/>
      </c>
      <c r="AO44" s="75"/>
      <c r="AP44" s="75"/>
      <c r="AQ44" s="207" t="str">
        <f t="shared" si="18"/>
        <v/>
      </c>
      <c r="AR44" s="75"/>
      <c r="AS44" s="74"/>
      <c r="AT44" s="74"/>
      <c r="AU44" s="207" t="str">
        <f t="shared" si="19"/>
        <v/>
      </c>
      <c r="AV44" s="75"/>
      <c r="AW44" s="75"/>
      <c r="AX44" s="75"/>
      <c r="AY44" s="75"/>
      <c r="AZ44" s="75"/>
      <c r="BA44" s="75"/>
      <c r="BB44" s="75"/>
      <c r="BC44" s="75"/>
      <c r="BD44" s="75"/>
      <c r="BE44" s="75"/>
      <c r="BF44" s="75"/>
      <c r="BG44" s="75"/>
      <c r="BH44" s="72"/>
      <c r="BI44" s="72"/>
      <c r="BJ44" s="72"/>
      <c r="BK44" s="72"/>
      <c r="BL44" s="72"/>
      <c r="BM44" s="72"/>
      <c r="BN44" s="72"/>
    </row>
    <row r="45" spans="1:66" s="76" customFormat="1" collapsed="1" x14ac:dyDescent="0.2">
      <c r="A45" s="72"/>
      <c r="B45" s="207" t="str">
        <f t="shared" si="10"/>
        <v/>
      </c>
      <c r="C45" s="73"/>
      <c r="D45" s="73"/>
      <c r="E45" s="73"/>
      <c r="F45" s="73"/>
      <c r="G45" s="207"/>
      <c r="H45" s="73"/>
      <c r="I45" s="73"/>
      <c r="J45" s="74"/>
      <c r="K45" s="75"/>
      <c r="L45" s="75"/>
      <c r="M45" s="299" t="str">
        <f t="shared" si="11"/>
        <v/>
      </c>
      <c r="N45" s="74"/>
      <c r="O45" s="74"/>
      <c r="P45" s="75"/>
      <c r="Q45" s="207" t="str">
        <f t="shared" si="12"/>
        <v/>
      </c>
      <c r="R45" s="75"/>
      <c r="S45" s="207" t="str">
        <f t="shared" si="13"/>
        <v/>
      </c>
      <c r="T45" s="75"/>
      <c r="U45" s="207" t="str">
        <f t="shared" si="14"/>
        <v/>
      </c>
      <c r="V45" s="75"/>
      <c r="W45" s="74"/>
      <c r="X45" s="74"/>
      <c r="Y45" s="74"/>
      <c r="Z45" s="74"/>
      <c r="AA45" s="74"/>
      <c r="AB45" s="74"/>
      <c r="AC45" s="74"/>
      <c r="AD45" s="207" t="str">
        <f t="shared" si="15"/>
        <v/>
      </c>
      <c r="AE45" s="74"/>
      <c r="AF45" s="74"/>
      <c r="AG45" s="74"/>
      <c r="AH45" s="74"/>
      <c r="AI45" s="74"/>
      <c r="AJ45" s="207" t="str">
        <f t="shared" si="16"/>
        <v/>
      </c>
      <c r="AK45" s="74"/>
      <c r="AL45" s="74"/>
      <c r="AM45" s="74"/>
      <c r="AN45" s="300" t="str">
        <f t="shared" si="17"/>
        <v/>
      </c>
      <c r="AO45" s="75"/>
      <c r="AP45" s="75"/>
      <c r="AQ45" s="207" t="str">
        <f t="shared" si="18"/>
        <v/>
      </c>
      <c r="AR45" s="75"/>
      <c r="AS45" s="74"/>
      <c r="AT45" s="74"/>
      <c r="AU45" s="207" t="str">
        <f t="shared" si="19"/>
        <v/>
      </c>
      <c r="AV45" s="75"/>
      <c r="AW45" s="75"/>
      <c r="AX45" s="75"/>
      <c r="AY45" s="75"/>
      <c r="AZ45" s="75"/>
      <c r="BA45" s="75"/>
      <c r="BB45" s="75"/>
      <c r="BC45" s="75"/>
      <c r="BD45" s="75"/>
      <c r="BE45" s="75"/>
      <c r="BF45" s="75"/>
      <c r="BG45" s="75"/>
      <c r="BH45" s="72"/>
      <c r="BI45" s="72"/>
      <c r="BJ45" s="72"/>
      <c r="BK45" s="72"/>
      <c r="BL45" s="72"/>
      <c r="BM45" s="72"/>
      <c r="BN45" s="72"/>
    </row>
    <row r="46" spans="1:66" s="76" customFormat="1" collapsed="1" x14ac:dyDescent="0.2">
      <c r="A46" s="72"/>
      <c r="B46" s="207" t="str">
        <f t="shared" si="10"/>
        <v/>
      </c>
      <c r="C46" s="73"/>
      <c r="D46" s="73"/>
      <c r="E46" s="73"/>
      <c r="F46" s="73"/>
      <c r="G46" s="207"/>
      <c r="H46" s="73"/>
      <c r="I46" s="73"/>
      <c r="J46" s="74"/>
      <c r="K46" s="75"/>
      <c r="L46" s="75"/>
      <c r="M46" s="299" t="str">
        <f t="shared" si="11"/>
        <v/>
      </c>
      <c r="N46" s="74"/>
      <c r="O46" s="74"/>
      <c r="P46" s="75"/>
      <c r="Q46" s="207" t="str">
        <f t="shared" si="12"/>
        <v/>
      </c>
      <c r="R46" s="75"/>
      <c r="S46" s="207" t="str">
        <f t="shared" si="13"/>
        <v/>
      </c>
      <c r="T46" s="75"/>
      <c r="U46" s="207" t="str">
        <f t="shared" si="14"/>
        <v/>
      </c>
      <c r="V46" s="75"/>
      <c r="W46" s="74"/>
      <c r="X46" s="74"/>
      <c r="Y46" s="74"/>
      <c r="Z46" s="74"/>
      <c r="AA46" s="74"/>
      <c r="AB46" s="74"/>
      <c r="AC46" s="74"/>
      <c r="AD46" s="207" t="str">
        <f t="shared" si="15"/>
        <v/>
      </c>
      <c r="AE46" s="74"/>
      <c r="AF46" s="74"/>
      <c r="AG46" s="74"/>
      <c r="AH46" s="74"/>
      <c r="AI46" s="74"/>
      <c r="AJ46" s="207" t="str">
        <f t="shared" si="16"/>
        <v/>
      </c>
      <c r="AK46" s="74"/>
      <c r="AL46" s="74"/>
      <c r="AM46" s="74"/>
      <c r="AN46" s="300" t="str">
        <f t="shared" si="17"/>
        <v/>
      </c>
      <c r="AO46" s="75"/>
      <c r="AP46" s="75"/>
      <c r="AQ46" s="207" t="str">
        <f t="shared" si="18"/>
        <v/>
      </c>
      <c r="AR46" s="75"/>
      <c r="AS46" s="74"/>
      <c r="AT46" s="74"/>
      <c r="AU46" s="207" t="str">
        <f t="shared" si="19"/>
        <v/>
      </c>
      <c r="AV46" s="75"/>
      <c r="AW46" s="75"/>
      <c r="AX46" s="75"/>
      <c r="AY46" s="75"/>
      <c r="AZ46" s="75"/>
      <c r="BA46" s="75"/>
      <c r="BB46" s="75"/>
      <c r="BC46" s="75"/>
      <c r="BD46" s="75"/>
      <c r="BE46" s="75"/>
      <c r="BF46" s="75"/>
      <c r="BG46" s="75"/>
      <c r="BH46" s="72"/>
      <c r="BI46" s="72"/>
      <c r="BJ46" s="72"/>
      <c r="BK46" s="72"/>
      <c r="BL46" s="72"/>
      <c r="BM46" s="72"/>
      <c r="BN46" s="72"/>
    </row>
    <row r="47" spans="1:66" s="76" customFormat="1" collapsed="1" x14ac:dyDescent="0.2">
      <c r="A47" s="72"/>
      <c r="B47" s="207" t="str">
        <f t="shared" si="10"/>
        <v/>
      </c>
      <c r="C47" s="73"/>
      <c r="D47" s="73"/>
      <c r="E47" s="73"/>
      <c r="F47" s="73"/>
      <c r="G47" s="207"/>
      <c r="H47" s="73"/>
      <c r="I47" s="73"/>
      <c r="J47" s="74"/>
      <c r="K47" s="75"/>
      <c r="L47" s="75"/>
      <c r="M47" s="299" t="str">
        <f t="shared" si="11"/>
        <v/>
      </c>
      <c r="N47" s="74"/>
      <c r="O47" s="74"/>
      <c r="P47" s="75"/>
      <c r="Q47" s="207" t="str">
        <f t="shared" si="12"/>
        <v/>
      </c>
      <c r="R47" s="75"/>
      <c r="S47" s="207" t="str">
        <f t="shared" si="13"/>
        <v/>
      </c>
      <c r="T47" s="75"/>
      <c r="U47" s="207" t="str">
        <f t="shared" si="14"/>
        <v/>
      </c>
      <c r="V47" s="75"/>
      <c r="W47" s="74"/>
      <c r="X47" s="74"/>
      <c r="Y47" s="74"/>
      <c r="Z47" s="74"/>
      <c r="AA47" s="74"/>
      <c r="AB47" s="74"/>
      <c r="AC47" s="74"/>
      <c r="AD47" s="207" t="str">
        <f t="shared" si="15"/>
        <v/>
      </c>
      <c r="AE47" s="74"/>
      <c r="AF47" s="74"/>
      <c r="AG47" s="74"/>
      <c r="AH47" s="74"/>
      <c r="AI47" s="74"/>
      <c r="AJ47" s="207" t="str">
        <f t="shared" si="16"/>
        <v/>
      </c>
      <c r="AK47" s="74"/>
      <c r="AL47" s="74"/>
      <c r="AM47" s="74"/>
      <c r="AN47" s="300" t="str">
        <f t="shared" si="17"/>
        <v/>
      </c>
      <c r="AO47" s="75"/>
      <c r="AP47" s="75"/>
      <c r="AQ47" s="207" t="str">
        <f t="shared" si="18"/>
        <v/>
      </c>
      <c r="AR47" s="75"/>
      <c r="AS47" s="74"/>
      <c r="AT47" s="74"/>
      <c r="AU47" s="207" t="str">
        <f t="shared" si="19"/>
        <v/>
      </c>
      <c r="AV47" s="75"/>
      <c r="AW47" s="75"/>
      <c r="AX47" s="75"/>
      <c r="AY47" s="75"/>
      <c r="AZ47" s="75"/>
      <c r="BA47" s="75"/>
      <c r="BB47" s="75"/>
      <c r="BC47" s="75"/>
      <c r="BD47" s="75"/>
      <c r="BE47" s="75"/>
      <c r="BF47" s="75"/>
      <c r="BG47" s="75"/>
      <c r="BH47" s="72"/>
      <c r="BI47" s="72"/>
      <c r="BJ47" s="72"/>
      <c r="BK47" s="72"/>
      <c r="BL47" s="72"/>
      <c r="BM47" s="72"/>
      <c r="BN47" s="72"/>
    </row>
    <row r="48" spans="1:66" s="76" customFormat="1" collapsed="1" x14ac:dyDescent="0.2">
      <c r="A48" s="72"/>
      <c r="B48" s="207" t="str">
        <f t="shared" si="10"/>
        <v/>
      </c>
      <c r="C48" s="73"/>
      <c r="D48" s="73"/>
      <c r="E48" s="73"/>
      <c r="F48" s="73"/>
      <c r="G48" s="207"/>
      <c r="H48" s="73"/>
      <c r="I48" s="73"/>
      <c r="J48" s="74"/>
      <c r="K48" s="75"/>
      <c r="L48" s="75"/>
      <c r="M48" s="299" t="str">
        <f t="shared" si="11"/>
        <v/>
      </c>
      <c r="N48" s="74"/>
      <c r="O48" s="74"/>
      <c r="P48" s="75"/>
      <c r="Q48" s="207" t="str">
        <f t="shared" si="12"/>
        <v/>
      </c>
      <c r="R48" s="75"/>
      <c r="S48" s="207" t="str">
        <f t="shared" si="13"/>
        <v/>
      </c>
      <c r="T48" s="75"/>
      <c r="U48" s="207" t="str">
        <f t="shared" si="14"/>
        <v/>
      </c>
      <c r="V48" s="75"/>
      <c r="W48" s="74"/>
      <c r="X48" s="74"/>
      <c r="Y48" s="74"/>
      <c r="Z48" s="74"/>
      <c r="AA48" s="74"/>
      <c r="AB48" s="74"/>
      <c r="AC48" s="74"/>
      <c r="AD48" s="207" t="str">
        <f t="shared" si="15"/>
        <v/>
      </c>
      <c r="AE48" s="74"/>
      <c r="AF48" s="74"/>
      <c r="AG48" s="74"/>
      <c r="AH48" s="74"/>
      <c r="AI48" s="74"/>
      <c r="AJ48" s="207" t="str">
        <f t="shared" si="16"/>
        <v/>
      </c>
      <c r="AK48" s="74"/>
      <c r="AL48" s="74"/>
      <c r="AM48" s="74"/>
      <c r="AN48" s="300" t="str">
        <f t="shared" si="17"/>
        <v/>
      </c>
      <c r="AO48" s="75"/>
      <c r="AP48" s="75"/>
      <c r="AQ48" s="207" t="str">
        <f t="shared" si="18"/>
        <v/>
      </c>
      <c r="AR48" s="75"/>
      <c r="AS48" s="74"/>
      <c r="AT48" s="74"/>
      <c r="AU48" s="207" t="str">
        <f t="shared" si="19"/>
        <v/>
      </c>
      <c r="AV48" s="75"/>
      <c r="AW48" s="75"/>
      <c r="AX48" s="75"/>
      <c r="AY48" s="75"/>
      <c r="AZ48" s="75"/>
      <c r="BA48" s="75"/>
      <c r="BB48" s="75"/>
      <c r="BC48" s="75"/>
      <c r="BD48" s="75"/>
      <c r="BE48" s="75"/>
      <c r="BF48" s="75"/>
      <c r="BG48" s="75"/>
      <c r="BH48" s="72"/>
      <c r="BI48" s="72"/>
      <c r="BJ48" s="72"/>
      <c r="BK48" s="72"/>
      <c r="BL48" s="72"/>
      <c r="BM48" s="72"/>
      <c r="BN48" s="72"/>
    </row>
    <row r="49" spans="1:66" s="76" customFormat="1" collapsed="1" x14ac:dyDescent="0.2">
      <c r="A49" s="72"/>
      <c r="B49" s="207" t="str">
        <f t="shared" si="10"/>
        <v/>
      </c>
      <c r="C49" s="73"/>
      <c r="D49" s="73"/>
      <c r="E49" s="73"/>
      <c r="F49" s="73"/>
      <c r="G49" s="207"/>
      <c r="H49" s="73"/>
      <c r="I49" s="73"/>
      <c r="J49" s="74"/>
      <c r="K49" s="75"/>
      <c r="L49" s="75"/>
      <c r="M49" s="299" t="str">
        <f t="shared" si="11"/>
        <v/>
      </c>
      <c r="N49" s="74"/>
      <c r="O49" s="74"/>
      <c r="P49" s="75"/>
      <c r="Q49" s="207" t="str">
        <f t="shared" si="12"/>
        <v/>
      </c>
      <c r="R49" s="75"/>
      <c r="S49" s="207" t="str">
        <f t="shared" si="13"/>
        <v/>
      </c>
      <c r="T49" s="75"/>
      <c r="U49" s="207" t="str">
        <f t="shared" si="14"/>
        <v/>
      </c>
      <c r="V49" s="75"/>
      <c r="W49" s="74"/>
      <c r="X49" s="74"/>
      <c r="Y49" s="74"/>
      <c r="Z49" s="74"/>
      <c r="AA49" s="74"/>
      <c r="AB49" s="74"/>
      <c r="AC49" s="74"/>
      <c r="AD49" s="207" t="str">
        <f t="shared" si="15"/>
        <v/>
      </c>
      <c r="AE49" s="74"/>
      <c r="AF49" s="74"/>
      <c r="AG49" s="74"/>
      <c r="AH49" s="74"/>
      <c r="AI49" s="74"/>
      <c r="AJ49" s="207" t="str">
        <f t="shared" si="16"/>
        <v/>
      </c>
      <c r="AK49" s="74"/>
      <c r="AL49" s="74"/>
      <c r="AM49" s="74"/>
      <c r="AN49" s="300" t="str">
        <f t="shared" si="17"/>
        <v/>
      </c>
      <c r="AO49" s="75"/>
      <c r="AP49" s="75"/>
      <c r="AQ49" s="207" t="str">
        <f t="shared" si="18"/>
        <v/>
      </c>
      <c r="AR49" s="75"/>
      <c r="AS49" s="74"/>
      <c r="AT49" s="74"/>
      <c r="AU49" s="207" t="str">
        <f t="shared" si="19"/>
        <v/>
      </c>
      <c r="AV49" s="75"/>
      <c r="AW49" s="75"/>
      <c r="AX49" s="75"/>
      <c r="AY49" s="75"/>
      <c r="AZ49" s="75"/>
      <c r="BA49" s="75"/>
      <c r="BB49" s="75"/>
      <c r="BC49" s="75"/>
      <c r="BD49" s="75"/>
      <c r="BE49" s="75"/>
      <c r="BF49" s="75"/>
      <c r="BG49" s="75"/>
      <c r="BH49" s="72"/>
      <c r="BI49" s="72"/>
      <c r="BJ49" s="72"/>
      <c r="BK49" s="72"/>
      <c r="BL49" s="72"/>
      <c r="BM49" s="72"/>
      <c r="BN49" s="72"/>
    </row>
    <row r="50" spans="1:66" s="76" customFormat="1" collapsed="1" x14ac:dyDescent="0.2">
      <c r="A50" s="72"/>
      <c r="B50" s="207" t="str">
        <f t="shared" si="10"/>
        <v/>
      </c>
      <c r="C50" s="73"/>
      <c r="D50" s="73"/>
      <c r="E50" s="73"/>
      <c r="F50" s="73"/>
      <c r="G50" s="207"/>
      <c r="H50" s="73"/>
      <c r="I50" s="73"/>
      <c r="J50" s="74"/>
      <c r="K50" s="75"/>
      <c r="L50" s="75"/>
      <c r="M50" s="299" t="str">
        <f t="shared" si="11"/>
        <v/>
      </c>
      <c r="N50" s="74"/>
      <c r="O50" s="74"/>
      <c r="P50" s="75"/>
      <c r="Q50" s="207" t="str">
        <f t="shared" si="12"/>
        <v/>
      </c>
      <c r="R50" s="75"/>
      <c r="S50" s="207" t="str">
        <f t="shared" si="13"/>
        <v/>
      </c>
      <c r="T50" s="75"/>
      <c r="U50" s="207" t="str">
        <f t="shared" si="14"/>
        <v/>
      </c>
      <c r="V50" s="75"/>
      <c r="W50" s="74"/>
      <c r="X50" s="74"/>
      <c r="Y50" s="74"/>
      <c r="Z50" s="74"/>
      <c r="AA50" s="74"/>
      <c r="AB50" s="74"/>
      <c r="AC50" s="74"/>
      <c r="AD50" s="207" t="str">
        <f t="shared" si="15"/>
        <v/>
      </c>
      <c r="AE50" s="74"/>
      <c r="AF50" s="74"/>
      <c r="AG50" s="74"/>
      <c r="AH50" s="74"/>
      <c r="AI50" s="74"/>
      <c r="AJ50" s="207" t="str">
        <f t="shared" si="16"/>
        <v/>
      </c>
      <c r="AK50" s="74"/>
      <c r="AL50" s="74"/>
      <c r="AM50" s="74"/>
      <c r="AN50" s="300" t="str">
        <f t="shared" si="17"/>
        <v/>
      </c>
      <c r="AO50" s="75"/>
      <c r="AP50" s="75"/>
      <c r="AQ50" s="207" t="str">
        <f t="shared" si="18"/>
        <v/>
      </c>
      <c r="AR50" s="75"/>
      <c r="AS50" s="74"/>
      <c r="AT50" s="74"/>
      <c r="AU50" s="207" t="str">
        <f t="shared" si="19"/>
        <v/>
      </c>
      <c r="AV50" s="75"/>
      <c r="AW50" s="75"/>
      <c r="AX50" s="75"/>
      <c r="AY50" s="75"/>
      <c r="AZ50" s="75"/>
      <c r="BA50" s="75"/>
      <c r="BB50" s="75"/>
      <c r="BC50" s="75"/>
      <c r="BD50" s="75"/>
      <c r="BE50" s="75"/>
      <c r="BF50" s="75"/>
      <c r="BG50" s="75"/>
      <c r="BH50" s="72"/>
      <c r="BI50" s="72"/>
      <c r="BJ50" s="72"/>
      <c r="BK50" s="72"/>
      <c r="BL50" s="72"/>
      <c r="BM50" s="72"/>
      <c r="BN50" s="72"/>
    </row>
    <row r="51" spans="1:66" s="76" customFormat="1" collapsed="1" x14ac:dyDescent="0.2">
      <c r="A51" s="72"/>
      <c r="B51" s="207" t="str">
        <f t="shared" si="10"/>
        <v/>
      </c>
      <c r="C51" s="73"/>
      <c r="D51" s="73"/>
      <c r="E51" s="73"/>
      <c r="F51" s="73"/>
      <c r="G51" s="207"/>
      <c r="H51" s="73"/>
      <c r="I51" s="73"/>
      <c r="J51" s="74"/>
      <c r="K51" s="75"/>
      <c r="L51" s="75"/>
      <c r="M51" s="299" t="str">
        <f t="shared" si="11"/>
        <v/>
      </c>
      <c r="N51" s="74"/>
      <c r="O51" s="74"/>
      <c r="P51" s="75"/>
      <c r="Q51" s="207" t="str">
        <f t="shared" si="12"/>
        <v/>
      </c>
      <c r="R51" s="75"/>
      <c r="S51" s="207" t="str">
        <f t="shared" si="13"/>
        <v/>
      </c>
      <c r="T51" s="75"/>
      <c r="U51" s="207" t="str">
        <f t="shared" si="14"/>
        <v/>
      </c>
      <c r="V51" s="75"/>
      <c r="W51" s="74"/>
      <c r="X51" s="74"/>
      <c r="Y51" s="74"/>
      <c r="Z51" s="74"/>
      <c r="AA51" s="74"/>
      <c r="AB51" s="74"/>
      <c r="AC51" s="74"/>
      <c r="AD51" s="207" t="str">
        <f t="shared" si="15"/>
        <v/>
      </c>
      <c r="AE51" s="74"/>
      <c r="AF51" s="74"/>
      <c r="AG51" s="74"/>
      <c r="AH51" s="74"/>
      <c r="AI51" s="74"/>
      <c r="AJ51" s="207" t="str">
        <f t="shared" si="16"/>
        <v/>
      </c>
      <c r="AK51" s="74"/>
      <c r="AL51" s="74"/>
      <c r="AM51" s="74"/>
      <c r="AN51" s="300" t="str">
        <f t="shared" si="17"/>
        <v/>
      </c>
      <c r="AO51" s="75"/>
      <c r="AP51" s="75"/>
      <c r="AQ51" s="207" t="str">
        <f t="shared" si="18"/>
        <v/>
      </c>
      <c r="AR51" s="75"/>
      <c r="AS51" s="74"/>
      <c r="AT51" s="74"/>
      <c r="AU51" s="207" t="str">
        <f t="shared" si="19"/>
        <v/>
      </c>
      <c r="AV51" s="75"/>
      <c r="AW51" s="75"/>
      <c r="AX51" s="75"/>
      <c r="AY51" s="75"/>
      <c r="AZ51" s="75"/>
      <c r="BA51" s="75"/>
      <c r="BB51" s="75"/>
      <c r="BC51" s="75"/>
      <c r="BD51" s="75"/>
      <c r="BE51" s="75"/>
      <c r="BF51" s="75"/>
      <c r="BG51" s="75"/>
      <c r="BH51" s="72"/>
      <c r="BI51" s="72"/>
      <c r="BJ51" s="72"/>
      <c r="BK51" s="72"/>
      <c r="BL51" s="72"/>
      <c r="BM51" s="72"/>
      <c r="BN51" s="72"/>
    </row>
    <row r="52" spans="1:66" s="76" customFormat="1" collapsed="1" x14ac:dyDescent="0.2">
      <c r="A52" s="72"/>
      <c r="B52" s="207" t="str">
        <f t="shared" si="10"/>
        <v/>
      </c>
      <c r="C52" s="73"/>
      <c r="D52" s="73"/>
      <c r="E52" s="73"/>
      <c r="F52" s="73"/>
      <c r="G52" s="207"/>
      <c r="H52" s="73"/>
      <c r="I52" s="73"/>
      <c r="J52" s="74"/>
      <c r="K52" s="75"/>
      <c r="L52" s="75"/>
      <c r="M52" s="299" t="str">
        <f t="shared" si="11"/>
        <v/>
      </c>
      <c r="N52" s="74"/>
      <c r="O52" s="74"/>
      <c r="P52" s="75"/>
      <c r="Q52" s="207" t="str">
        <f t="shared" si="12"/>
        <v/>
      </c>
      <c r="R52" s="75"/>
      <c r="S52" s="207" t="str">
        <f t="shared" si="13"/>
        <v/>
      </c>
      <c r="T52" s="75"/>
      <c r="U52" s="207" t="str">
        <f t="shared" si="14"/>
        <v/>
      </c>
      <c r="V52" s="75"/>
      <c r="W52" s="74"/>
      <c r="X52" s="74"/>
      <c r="Y52" s="74"/>
      <c r="Z52" s="74"/>
      <c r="AA52" s="74"/>
      <c r="AB52" s="74"/>
      <c r="AC52" s="74"/>
      <c r="AD52" s="207" t="str">
        <f t="shared" si="15"/>
        <v/>
      </c>
      <c r="AE52" s="74"/>
      <c r="AF52" s="74"/>
      <c r="AG52" s="74"/>
      <c r="AH52" s="74"/>
      <c r="AI52" s="74"/>
      <c r="AJ52" s="207" t="str">
        <f t="shared" si="16"/>
        <v/>
      </c>
      <c r="AK52" s="74"/>
      <c r="AL52" s="74"/>
      <c r="AM52" s="74"/>
      <c r="AN52" s="300" t="str">
        <f t="shared" si="17"/>
        <v/>
      </c>
      <c r="AO52" s="75"/>
      <c r="AP52" s="75"/>
      <c r="AQ52" s="207" t="str">
        <f t="shared" si="18"/>
        <v/>
      </c>
      <c r="AR52" s="75"/>
      <c r="AS52" s="74"/>
      <c r="AT52" s="74"/>
      <c r="AU52" s="207" t="str">
        <f t="shared" si="19"/>
        <v/>
      </c>
      <c r="AV52" s="75"/>
      <c r="AW52" s="75"/>
      <c r="AX52" s="75"/>
      <c r="AY52" s="75"/>
      <c r="AZ52" s="75"/>
      <c r="BA52" s="75"/>
      <c r="BB52" s="75"/>
      <c r="BC52" s="75"/>
      <c r="BD52" s="75"/>
      <c r="BE52" s="75"/>
      <c r="BF52" s="75"/>
      <c r="BG52" s="75"/>
      <c r="BH52" s="72"/>
      <c r="BI52" s="72"/>
      <c r="BJ52" s="72"/>
      <c r="BK52" s="72"/>
      <c r="BL52" s="72"/>
      <c r="BM52" s="72"/>
      <c r="BN52" s="72"/>
    </row>
    <row r="53" spans="1:66" s="76" customFormat="1" collapsed="1" x14ac:dyDescent="0.2">
      <c r="A53" s="72"/>
      <c r="B53" s="207" t="str">
        <f t="shared" si="10"/>
        <v/>
      </c>
      <c r="C53" s="73"/>
      <c r="D53" s="73"/>
      <c r="E53" s="73"/>
      <c r="F53" s="73"/>
      <c r="G53" s="207"/>
      <c r="H53" s="73"/>
      <c r="I53" s="73"/>
      <c r="J53" s="74"/>
      <c r="K53" s="75"/>
      <c r="L53" s="75"/>
      <c r="M53" s="299" t="str">
        <f t="shared" si="11"/>
        <v/>
      </c>
      <c r="N53" s="74"/>
      <c r="O53" s="74"/>
      <c r="P53" s="75"/>
      <c r="Q53" s="207" t="str">
        <f t="shared" si="12"/>
        <v/>
      </c>
      <c r="R53" s="75"/>
      <c r="S53" s="207" t="str">
        <f t="shared" si="13"/>
        <v/>
      </c>
      <c r="T53" s="75"/>
      <c r="U53" s="207" t="str">
        <f t="shared" si="14"/>
        <v/>
      </c>
      <c r="V53" s="75"/>
      <c r="W53" s="74"/>
      <c r="X53" s="74"/>
      <c r="Y53" s="74"/>
      <c r="Z53" s="74"/>
      <c r="AA53" s="74"/>
      <c r="AB53" s="74"/>
      <c r="AC53" s="74"/>
      <c r="AD53" s="207" t="str">
        <f t="shared" si="15"/>
        <v/>
      </c>
      <c r="AE53" s="74"/>
      <c r="AF53" s="74"/>
      <c r="AG53" s="74"/>
      <c r="AH53" s="74"/>
      <c r="AI53" s="74"/>
      <c r="AJ53" s="207" t="str">
        <f t="shared" si="16"/>
        <v/>
      </c>
      <c r="AK53" s="74"/>
      <c r="AL53" s="74"/>
      <c r="AM53" s="74"/>
      <c r="AN53" s="300" t="str">
        <f t="shared" si="17"/>
        <v/>
      </c>
      <c r="AO53" s="75"/>
      <c r="AP53" s="75"/>
      <c r="AQ53" s="207" t="str">
        <f t="shared" si="18"/>
        <v/>
      </c>
      <c r="AR53" s="75"/>
      <c r="AS53" s="74"/>
      <c r="AT53" s="74"/>
      <c r="AU53" s="207" t="str">
        <f t="shared" si="19"/>
        <v/>
      </c>
      <c r="AV53" s="75"/>
      <c r="AW53" s="75"/>
      <c r="AX53" s="75"/>
      <c r="AY53" s="75"/>
      <c r="AZ53" s="75"/>
      <c r="BA53" s="75"/>
      <c r="BB53" s="75"/>
      <c r="BC53" s="75"/>
      <c r="BD53" s="75"/>
      <c r="BE53" s="75"/>
      <c r="BF53" s="75"/>
      <c r="BG53" s="75"/>
      <c r="BH53" s="72"/>
      <c r="BI53" s="72"/>
      <c r="BJ53" s="72"/>
      <c r="BK53" s="72"/>
      <c r="BL53" s="72"/>
      <c r="BM53" s="72"/>
      <c r="BN53" s="72"/>
    </row>
    <row r="54" spans="1:66" s="76" customFormat="1" collapsed="1" x14ac:dyDescent="0.2">
      <c r="A54" s="72"/>
      <c r="B54" s="207" t="str">
        <f t="shared" si="10"/>
        <v/>
      </c>
      <c r="C54" s="73"/>
      <c r="D54" s="73"/>
      <c r="E54" s="73"/>
      <c r="F54" s="73"/>
      <c r="G54" s="207"/>
      <c r="H54" s="73"/>
      <c r="I54" s="73"/>
      <c r="J54" s="74"/>
      <c r="K54" s="75"/>
      <c r="L54" s="75"/>
      <c r="M54" s="299" t="str">
        <f t="shared" si="11"/>
        <v/>
      </c>
      <c r="N54" s="74"/>
      <c r="O54" s="74"/>
      <c r="P54" s="75"/>
      <c r="Q54" s="207" t="str">
        <f t="shared" si="12"/>
        <v/>
      </c>
      <c r="R54" s="75"/>
      <c r="S54" s="207" t="str">
        <f t="shared" si="13"/>
        <v/>
      </c>
      <c r="T54" s="75"/>
      <c r="U54" s="207" t="str">
        <f t="shared" si="14"/>
        <v/>
      </c>
      <c r="V54" s="75"/>
      <c r="W54" s="74"/>
      <c r="X54" s="74"/>
      <c r="Y54" s="74"/>
      <c r="Z54" s="74"/>
      <c r="AA54" s="74"/>
      <c r="AB54" s="74"/>
      <c r="AC54" s="74"/>
      <c r="AD54" s="207" t="str">
        <f t="shared" si="15"/>
        <v/>
      </c>
      <c r="AE54" s="74"/>
      <c r="AF54" s="74"/>
      <c r="AG54" s="74"/>
      <c r="AH54" s="74"/>
      <c r="AI54" s="74"/>
      <c r="AJ54" s="207" t="str">
        <f t="shared" si="16"/>
        <v/>
      </c>
      <c r="AK54" s="74"/>
      <c r="AL54" s="74"/>
      <c r="AM54" s="74"/>
      <c r="AN54" s="300" t="str">
        <f t="shared" si="17"/>
        <v/>
      </c>
      <c r="AO54" s="75"/>
      <c r="AP54" s="75"/>
      <c r="AQ54" s="207" t="str">
        <f t="shared" si="18"/>
        <v/>
      </c>
      <c r="AR54" s="75"/>
      <c r="AS54" s="74"/>
      <c r="AT54" s="74"/>
      <c r="AU54" s="207" t="str">
        <f t="shared" si="19"/>
        <v/>
      </c>
      <c r="AV54" s="75"/>
      <c r="AW54" s="75"/>
      <c r="AX54" s="75"/>
      <c r="AY54" s="75"/>
      <c r="AZ54" s="75"/>
      <c r="BA54" s="75"/>
      <c r="BB54" s="75"/>
      <c r="BC54" s="75"/>
      <c r="BD54" s="75"/>
      <c r="BE54" s="75"/>
      <c r="BF54" s="75"/>
      <c r="BG54" s="75"/>
      <c r="BH54" s="72"/>
      <c r="BI54" s="72"/>
      <c r="BJ54" s="72"/>
      <c r="BK54" s="72"/>
      <c r="BL54" s="72"/>
      <c r="BM54" s="72"/>
      <c r="BN54" s="72"/>
    </row>
    <row r="55" spans="1:66" s="76" customFormat="1" collapsed="1" x14ac:dyDescent="0.2">
      <c r="A55" s="72"/>
      <c r="B55" s="207" t="str">
        <f t="shared" si="10"/>
        <v/>
      </c>
      <c r="C55" s="73"/>
      <c r="D55" s="73"/>
      <c r="E55" s="73"/>
      <c r="F55" s="73"/>
      <c r="G55" s="207"/>
      <c r="H55" s="73"/>
      <c r="I55" s="73"/>
      <c r="J55" s="74"/>
      <c r="K55" s="75"/>
      <c r="L55" s="75"/>
      <c r="M55" s="299" t="str">
        <f t="shared" si="11"/>
        <v/>
      </c>
      <c r="N55" s="74"/>
      <c r="O55" s="74"/>
      <c r="P55" s="75"/>
      <c r="Q55" s="207" t="str">
        <f t="shared" si="12"/>
        <v/>
      </c>
      <c r="R55" s="75"/>
      <c r="S55" s="207" t="str">
        <f t="shared" si="13"/>
        <v/>
      </c>
      <c r="T55" s="75"/>
      <c r="U55" s="207" t="str">
        <f t="shared" si="14"/>
        <v/>
      </c>
      <c r="V55" s="75"/>
      <c r="W55" s="74"/>
      <c r="X55" s="74"/>
      <c r="Y55" s="74"/>
      <c r="Z55" s="74"/>
      <c r="AA55" s="74"/>
      <c r="AB55" s="74"/>
      <c r="AC55" s="74"/>
      <c r="AD55" s="207" t="str">
        <f t="shared" si="15"/>
        <v/>
      </c>
      <c r="AE55" s="74"/>
      <c r="AF55" s="74"/>
      <c r="AG55" s="74"/>
      <c r="AH55" s="74"/>
      <c r="AI55" s="74"/>
      <c r="AJ55" s="207" t="str">
        <f t="shared" si="16"/>
        <v/>
      </c>
      <c r="AK55" s="74"/>
      <c r="AL55" s="74"/>
      <c r="AM55" s="74"/>
      <c r="AN55" s="300" t="str">
        <f t="shared" si="17"/>
        <v/>
      </c>
      <c r="AO55" s="75"/>
      <c r="AP55" s="75"/>
      <c r="AQ55" s="207" t="str">
        <f t="shared" si="18"/>
        <v/>
      </c>
      <c r="AR55" s="75"/>
      <c r="AS55" s="74"/>
      <c r="AT55" s="74"/>
      <c r="AU55" s="207" t="str">
        <f t="shared" si="19"/>
        <v/>
      </c>
      <c r="AV55" s="75"/>
      <c r="AW55" s="75"/>
      <c r="AX55" s="75"/>
      <c r="AY55" s="75"/>
      <c r="AZ55" s="75"/>
      <c r="BA55" s="75"/>
      <c r="BB55" s="75"/>
      <c r="BC55" s="75"/>
      <c r="BD55" s="75"/>
      <c r="BE55" s="75"/>
      <c r="BF55" s="75"/>
      <c r="BG55" s="75"/>
      <c r="BH55" s="72"/>
      <c r="BI55" s="72"/>
      <c r="BJ55" s="72"/>
      <c r="BK55" s="72"/>
      <c r="BL55" s="72"/>
      <c r="BM55" s="72"/>
      <c r="BN55" s="72"/>
    </row>
    <row r="56" spans="1:66" s="76" customFormat="1" collapsed="1" x14ac:dyDescent="0.2">
      <c r="A56" s="72"/>
      <c r="B56" s="207" t="str">
        <f t="shared" si="10"/>
        <v/>
      </c>
      <c r="C56" s="73"/>
      <c r="D56" s="73"/>
      <c r="E56" s="73"/>
      <c r="F56" s="73"/>
      <c r="G56" s="207"/>
      <c r="H56" s="73"/>
      <c r="I56" s="73"/>
      <c r="J56" s="74"/>
      <c r="K56" s="75"/>
      <c r="L56" s="75"/>
      <c r="M56" s="299" t="str">
        <f t="shared" si="11"/>
        <v/>
      </c>
      <c r="N56" s="74"/>
      <c r="O56" s="74"/>
      <c r="P56" s="75"/>
      <c r="Q56" s="207" t="str">
        <f t="shared" si="12"/>
        <v/>
      </c>
      <c r="R56" s="75"/>
      <c r="S56" s="207" t="str">
        <f t="shared" si="13"/>
        <v/>
      </c>
      <c r="T56" s="75"/>
      <c r="U56" s="207" t="str">
        <f t="shared" si="14"/>
        <v/>
      </c>
      <c r="V56" s="75"/>
      <c r="W56" s="74"/>
      <c r="X56" s="74"/>
      <c r="Y56" s="74"/>
      <c r="Z56" s="74"/>
      <c r="AA56" s="74"/>
      <c r="AB56" s="74"/>
      <c r="AC56" s="74"/>
      <c r="AD56" s="207" t="str">
        <f t="shared" si="15"/>
        <v/>
      </c>
      <c r="AE56" s="74"/>
      <c r="AF56" s="74"/>
      <c r="AG56" s="74"/>
      <c r="AH56" s="74"/>
      <c r="AI56" s="74"/>
      <c r="AJ56" s="207" t="str">
        <f t="shared" si="16"/>
        <v/>
      </c>
      <c r="AK56" s="74"/>
      <c r="AL56" s="74"/>
      <c r="AM56" s="74"/>
      <c r="AN56" s="300" t="str">
        <f t="shared" si="17"/>
        <v/>
      </c>
      <c r="AO56" s="75"/>
      <c r="AP56" s="75"/>
      <c r="AQ56" s="207" t="str">
        <f t="shared" si="18"/>
        <v/>
      </c>
      <c r="AR56" s="75"/>
      <c r="AS56" s="74"/>
      <c r="AT56" s="74"/>
      <c r="AU56" s="207" t="str">
        <f t="shared" si="19"/>
        <v/>
      </c>
      <c r="AV56" s="75"/>
      <c r="AW56" s="75"/>
      <c r="AX56" s="75"/>
      <c r="AY56" s="75"/>
      <c r="AZ56" s="75"/>
      <c r="BA56" s="75"/>
      <c r="BB56" s="75"/>
      <c r="BC56" s="75"/>
      <c r="BD56" s="75"/>
      <c r="BE56" s="75"/>
      <c r="BF56" s="75"/>
      <c r="BG56" s="75"/>
      <c r="BH56" s="72"/>
      <c r="BI56" s="72"/>
      <c r="BJ56" s="72"/>
      <c r="BK56" s="72"/>
      <c r="BL56" s="72"/>
      <c r="BM56" s="72"/>
      <c r="BN56" s="72"/>
    </row>
    <row r="57" spans="1:66" s="76" customFormat="1" collapsed="1" x14ac:dyDescent="0.2">
      <c r="A57" s="72"/>
      <c r="B57" s="207" t="str">
        <f t="shared" si="10"/>
        <v/>
      </c>
      <c r="C57" s="73"/>
      <c r="D57" s="73"/>
      <c r="E57" s="73"/>
      <c r="F57" s="73"/>
      <c r="G57" s="207"/>
      <c r="H57" s="73"/>
      <c r="I57" s="73"/>
      <c r="J57" s="74"/>
      <c r="K57" s="75"/>
      <c r="L57" s="75"/>
      <c r="M57" s="299" t="str">
        <f t="shared" si="11"/>
        <v/>
      </c>
      <c r="N57" s="74"/>
      <c r="O57" s="74"/>
      <c r="P57" s="75"/>
      <c r="Q57" s="207" t="str">
        <f t="shared" si="12"/>
        <v/>
      </c>
      <c r="R57" s="75"/>
      <c r="S57" s="207" t="str">
        <f t="shared" si="13"/>
        <v/>
      </c>
      <c r="T57" s="75"/>
      <c r="U57" s="207" t="str">
        <f t="shared" si="14"/>
        <v/>
      </c>
      <c r="V57" s="75"/>
      <c r="W57" s="74"/>
      <c r="X57" s="74"/>
      <c r="Y57" s="74"/>
      <c r="Z57" s="74"/>
      <c r="AA57" s="74"/>
      <c r="AB57" s="74"/>
      <c r="AC57" s="74"/>
      <c r="AD57" s="207" t="str">
        <f t="shared" si="15"/>
        <v/>
      </c>
      <c r="AE57" s="74"/>
      <c r="AF57" s="74"/>
      <c r="AG57" s="74"/>
      <c r="AH57" s="74"/>
      <c r="AI57" s="74"/>
      <c r="AJ57" s="207" t="str">
        <f t="shared" si="16"/>
        <v/>
      </c>
      <c r="AK57" s="74"/>
      <c r="AL57" s="74"/>
      <c r="AM57" s="74"/>
      <c r="AN57" s="300" t="str">
        <f t="shared" si="17"/>
        <v/>
      </c>
      <c r="AO57" s="75"/>
      <c r="AP57" s="75"/>
      <c r="AQ57" s="207" t="str">
        <f t="shared" si="18"/>
        <v/>
      </c>
      <c r="AR57" s="75"/>
      <c r="AS57" s="74"/>
      <c r="AT57" s="74"/>
      <c r="AU57" s="207" t="str">
        <f t="shared" si="19"/>
        <v/>
      </c>
      <c r="AV57" s="75"/>
      <c r="AW57" s="75"/>
      <c r="AX57" s="75"/>
      <c r="AY57" s="75"/>
      <c r="AZ57" s="75"/>
      <c r="BA57" s="75"/>
      <c r="BB57" s="75"/>
      <c r="BC57" s="75"/>
      <c r="BD57" s="75"/>
      <c r="BE57" s="75"/>
      <c r="BF57" s="75"/>
      <c r="BG57" s="75"/>
      <c r="BH57" s="72"/>
      <c r="BI57" s="72"/>
      <c r="BJ57" s="72"/>
      <c r="BK57" s="72"/>
      <c r="BL57" s="72"/>
      <c r="BM57" s="72"/>
      <c r="BN57" s="72"/>
    </row>
    <row r="58" spans="1:66" s="76" customFormat="1" collapsed="1" x14ac:dyDescent="0.2">
      <c r="A58" s="72"/>
      <c r="B58" s="207" t="str">
        <f t="shared" si="10"/>
        <v/>
      </c>
      <c r="C58" s="73"/>
      <c r="D58" s="73"/>
      <c r="E58" s="73"/>
      <c r="F58" s="73"/>
      <c r="G58" s="207"/>
      <c r="H58" s="73"/>
      <c r="I58" s="73"/>
      <c r="J58" s="74"/>
      <c r="K58" s="75"/>
      <c r="L58" s="75"/>
      <c r="M58" s="299" t="str">
        <f t="shared" si="11"/>
        <v/>
      </c>
      <c r="N58" s="74"/>
      <c r="O58" s="74"/>
      <c r="P58" s="75"/>
      <c r="Q58" s="207" t="str">
        <f t="shared" si="12"/>
        <v/>
      </c>
      <c r="R58" s="75"/>
      <c r="S58" s="207" t="str">
        <f t="shared" si="13"/>
        <v/>
      </c>
      <c r="T58" s="75"/>
      <c r="U58" s="207" t="str">
        <f t="shared" si="14"/>
        <v/>
      </c>
      <c r="V58" s="75"/>
      <c r="W58" s="74"/>
      <c r="X58" s="74"/>
      <c r="Y58" s="74"/>
      <c r="Z58" s="74"/>
      <c r="AA58" s="74"/>
      <c r="AB58" s="74"/>
      <c r="AC58" s="74"/>
      <c r="AD58" s="207" t="str">
        <f t="shared" si="15"/>
        <v/>
      </c>
      <c r="AE58" s="74"/>
      <c r="AF58" s="74"/>
      <c r="AG58" s="74"/>
      <c r="AH58" s="74"/>
      <c r="AI58" s="74"/>
      <c r="AJ58" s="207" t="str">
        <f t="shared" si="16"/>
        <v/>
      </c>
      <c r="AK58" s="74"/>
      <c r="AL58" s="74"/>
      <c r="AM58" s="74"/>
      <c r="AN58" s="300" t="str">
        <f t="shared" si="17"/>
        <v/>
      </c>
      <c r="AO58" s="75"/>
      <c r="AP58" s="75"/>
      <c r="AQ58" s="207" t="str">
        <f t="shared" si="18"/>
        <v/>
      </c>
      <c r="AR58" s="75"/>
      <c r="AS58" s="74"/>
      <c r="AT58" s="74"/>
      <c r="AU58" s="207" t="str">
        <f t="shared" si="19"/>
        <v/>
      </c>
      <c r="AV58" s="75"/>
      <c r="AW58" s="75"/>
      <c r="AX58" s="75"/>
      <c r="AY58" s="75"/>
      <c r="AZ58" s="75"/>
      <c r="BA58" s="75"/>
      <c r="BB58" s="75"/>
      <c r="BC58" s="75"/>
      <c r="BD58" s="75"/>
      <c r="BE58" s="75"/>
      <c r="BF58" s="75"/>
      <c r="BG58" s="75"/>
      <c r="BH58" s="72"/>
      <c r="BI58" s="72"/>
      <c r="BJ58" s="72"/>
      <c r="BK58" s="72"/>
      <c r="BL58" s="72"/>
      <c r="BM58" s="72"/>
      <c r="BN58" s="72"/>
    </row>
    <row r="59" spans="1:66" s="76" customFormat="1" collapsed="1" x14ac:dyDescent="0.2">
      <c r="A59" s="72"/>
      <c r="B59" s="207" t="str">
        <f t="shared" si="10"/>
        <v/>
      </c>
      <c r="C59" s="73"/>
      <c r="D59" s="73"/>
      <c r="E59" s="73"/>
      <c r="F59" s="73"/>
      <c r="G59" s="207"/>
      <c r="H59" s="73"/>
      <c r="I59" s="73"/>
      <c r="J59" s="74"/>
      <c r="K59" s="75"/>
      <c r="L59" s="75"/>
      <c r="M59" s="299" t="str">
        <f t="shared" si="11"/>
        <v/>
      </c>
      <c r="N59" s="74"/>
      <c r="O59" s="74"/>
      <c r="P59" s="75"/>
      <c r="Q59" s="207" t="str">
        <f t="shared" si="12"/>
        <v/>
      </c>
      <c r="R59" s="75"/>
      <c r="S59" s="207" t="str">
        <f t="shared" si="13"/>
        <v/>
      </c>
      <c r="T59" s="75"/>
      <c r="U59" s="207" t="str">
        <f t="shared" si="14"/>
        <v/>
      </c>
      <c r="V59" s="75"/>
      <c r="W59" s="74"/>
      <c r="X59" s="74"/>
      <c r="Y59" s="74"/>
      <c r="Z59" s="74"/>
      <c r="AA59" s="74"/>
      <c r="AB59" s="74"/>
      <c r="AC59" s="74"/>
      <c r="AD59" s="207" t="str">
        <f t="shared" si="15"/>
        <v/>
      </c>
      <c r="AE59" s="74"/>
      <c r="AF59" s="74"/>
      <c r="AG59" s="74"/>
      <c r="AH59" s="74"/>
      <c r="AI59" s="74"/>
      <c r="AJ59" s="207" t="str">
        <f t="shared" si="16"/>
        <v/>
      </c>
      <c r="AK59" s="74"/>
      <c r="AL59" s="74"/>
      <c r="AM59" s="74"/>
      <c r="AN59" s="300" t="str">
        <f t="shared" si="17"/>
        <v/>
      </c>
      <c r="AO59" s="75"/>
      <c r="AP59" s="75"/>
      <c r="AQ59" s="207" t="str">
        <f t="shared" si="18"/>
        <v/>
      </c>
      <c r="AR59" s="75"/>
      <c r="AS59" s="74"/>
      <c r="AT59" s="74"/>
      <c r="AU59" s="207" t="str">
        <f t="shared" si="19"/>
        <v/>
      </c>
      <c r="AV59" s="75"/>
      <c r="AW59" s="75"/>
      <c r="AX59" s="75"/>
      <c r="AY59" s="75"/>
      <c r="AZ59" s="75"/>
      <c r="BA59" s="75"/>
      <c r="BB59" s="75"/>
      <c r="BC59" s="75"/>
      <c r="BD59" s="75"/>
      <c r="BE59" s="75"/>
      <c r="BF59" s="75"/>
      <c r="BG59" s="75"/>
      <c r="BH59" s="72"/>
      <c r="BI59" s="72"/>
      <c r="BJ59" s="72"/>
      <c r="BK59" s="72"/>
      <c r="BL59" s="72"/>
      <c r="BM59" s="72"/>
      <c r="BN59" s="72"/>
    </row>
    <row r="60" spans="1:66" s="76" customFormat="1" collapsed="1" x14ac:dyDescent="0.2">
      <c r="A60" s="72"/>
      <c r="B60" s="207" t="str">
        <f t="shared" si="10"/>
        <v/>
      </c>
      <c r="C60" s="73"/>
      <c r="D60" s="73"/>
      <c r="E60" s="73"/>
      <c r="F60" s="73"/>
      <c r="G60" s="207"/>
      <c r="H60" s="73"/>
      <c r="I60" s="73"/>
      <c r="J60" s="74"/>
      <c r="K60" s="75"/>
      <c r="L60" s="75"/>
      <c r="M60" s="299" t="str">
        <f t="shared" si="11"/>
        <v/>
      </c>
      <c r="N60" s="74"/>
      <c r="O60" s="74"/>
      <c r="P60" s="75"/>
      <c r="Q60" s="207" t="str">
        <f t="shared" si="12"/>
        <v/>
      </c>
      <c r="R60" s="75"/>
      <c r="S60" s="207" t="str">
        <f t="shared" si="13"/>
        <v/>
      </c>
      <c r="T60" s="75"/>
      <c r="U60" s="207" t="str">
        <f t="shared" si="14"/>
        <v/>
      </c>
      <c r="V60" s="75"/>
      <c r="W60" s="74"/>
      <c r="X60" s="74"/>
      <c r="Y60" s="74"/>
      <c r="Z60" s="74"/>
      <c r="AA60" s="74"/>
      <c r="AB60" s="74"/>
      <c r="AC60" s="74"/>
      <c r="AD60" s="207" t="str">
        <f t="shared" si="15"/>
        <v/>
      </c>
      <c r="AE60" s="74"/>
      <c r="AF60" s="74"/>
      <c r="AG60" s="74"/>
      <c r="AH60" s="74"/>
      <c r="AI60" s="74"/>
      <c r="AJ60" s="207" t="str">
        <f t="shared" si="16"/>
        <v/>
      </c>
      <c r="AK60" s="74"/>
      <c r="AL60" s="74"/>
      <c r="AM60" s="74"/>
      <c r="AN60" s="300" t="str">
        <f t="shared" si="17"/>
        <v/>
      </c>
      <c r="AO60" s="75"/>
      <c r="AP60" s="75"/>
      <c r="AQ60" s="207" t="str">
        <f t="shared" si="18"/>
        <v/>
      </c>
      <c r="AR60" s="75"/>
      <c r="AS60" s="74"/>
      <c r="AT60" s="74"/>
      <c r="AU60" s="207" t="str">
        <f t="shared" si="19"/>
        <v/>
      </c>
      <c r="AV60" s="75"/>
      <c r="AW60" s="75"/>
      <c r="AX60" s="75"/>
      <c r="AY60" s="75"/>
      <c r="AZ60" s="75"/>
      <c r="BA60" s="75"/>
      <c r="BB60" s="75"/>
      <c r="BC60" s="75"/>
      <c r="BD60" s="75"/>
      <c r="BE60" s="75"/>
      <c r="BF60" s="75"/>
      <c r="BG60" s="75"/>
      <c r="BH60" s="72"/>
      <c r="BI60" s="72"/>
      <c r="BJ60" s="72"/>
      <c r="BK60" s="72"/>
      <c r="BL60" s="72"/>
      <c r="BM60" s="72"/>
      <c r="BN60" s="72"/>
    </row>
    <row r="61" spans="1:66" s="76" customFormat="1" collapsed="1" x14ac:dyDescent="0.2">
      <c r="A61" s="72"/>
      <c r="B61" s="207" t="str">
        <f t="shared" si="10"/>
        <v/>
      </c>
      <c r="C61" s="73"/>
      <c r="D61" s="73"/>
      <c r="E61" s="73"/>
      <c r="F61" s="73"/>
      <c r="G61" s="207"/>
      <c r="H61" s="73"/>
      <c r="I61" s="73"/>
      <c r="J61" s="74"/>
      <c r="K61" s="75"/>
      <c r="L61" s="75"/>
      <c r="M61" s="299" t="str">
        <f t="shared" si="11"/>
        <v/>
      </c>
      <c r="N61" s="74"/>
      <c r="O61" s="74"/>
      <c r="P61" s="75"/>
      <c r="Q61" s="207" t="str">
        <f t="shared" si="12"/>
        <v/>
      </c>
      <c r="R61" s="75"/>
      <c r="S61" s="207" t="str">
        <f t="shared" si="13"/>
        <v/>
      </c>
      <c r="T61" s="75"/>
      <c r="U61" s="207" t="str">
        <f t="shared" si="14"/>
        <v/>
      </c>
      <c r="V61" s="75"/>
      <c r="W61" s="74"/>
      <c r="X61" s="74"/>
      <c r="Y61" s="74"/>
      <c r="Z61" s="74"/>
      <c r="AA61" s="74"/>
      <c r="AB61" s="74"/>
      <c r="AC61" s="74"/>
      <c r="AD61" s="207" t="str">
        <f t="shared" si="15"/>
        <v/>
      </c>
      <c r="AE61" s="74"/>
      <c r="AF61" s="74"/>
      <c r="AG61" s="74"/>
      <c r="AH61" s="74"/>
      <c r="AI61" s="74"/>
      <c r="AJ61" s="207" t="str">
        <f t="shared" si="16"/>
        <v/>
      </c>
      <c r="AK61" s="74"/>
      <c r="AL61" s="74"/>
      <c r="AM61" s="74"/>
      <c r="AN61" s="300" t="str">
        <f t="shared" si="17"/>
        <v/>
      </c>
      <c r="AO61" s="75"/>
      <c r="AP61" s="75"/>
      <c r="AQ61" s="207" t="str">
        <f t="shared" si="18"/>
        <v/>
      </c>
      <c r="AR61" s="75"/>
      <c r="AS61" s="74"/>
      <c r="AT61" s="74"/>
      <c r="AU61" s="207" t="str">
        <f t="shared" si="19"/>
        <v/>
      </c>
      <c r="AV61" s="75"/>
      <c r="AW61" s="75"/>
      <c r="AX61" s="75"/>
      <c r="AY61" s="75"/>
      <c r="AZ61" s="75"/>
      <c r="BA61" s="75"/>
      <c r="BB61" s="75"/>
      <c r="BC61" s="75"/>
      <c r="BD61" s="75"/>
      <c r="BE61" s="75"/>
      <c r="BF61" s="75"/>
      <c r="BG61" s="75"/>
      <c r="BH61" s="72"/>
      <c r="BI61" s="72"/>
      <c r="BJ61" s="72"/>
      <c r="BK61" s="72"/>
      <c r="BL61" s="72"/>
      <c r="BM61" s="72"/>
      <c r="BN61" s="72"/>
    </row>
    <row r="62" spans="1:66" s="76" customFormat="1" collapsed="1" x14ac:dyDescent="0.2">
      <c r="A62" s="72"/>
      <c r="B62" s="207" t="str">
        <f t="shared" si="10"/>
        <v/>
      </c>
      <c r="C62" s="73"/>
      <c r="D62" s="73"/>
      <c r="E62" s="73"/>
      <c r="F62" s="73"/>
      <c r="G62" s="207"/>
      <c r="H62" s="73"/>
      <c r="I62" s="73"/>
      <c r="J62" s="74"/>
      <c r="K62" s="75"/>
      <c r="L62" s="75"/>
      <c r="M62" s="299" t="str">
        <f t="shared" si="11"/>
        <v/>
      </c>
      <c r="N62" s="74"/>
      <c r="O62" s="74"/>
      <c r="P62" s="75"/>
      <c r="Q62" s="207" t="str">
        <f t="shared" si="12"/>
        <v/>
      </c>
      <c r="R62" s="75"/>
      <c r="S62" s="207" t="str">
        <f t="shared" si="13"/>
        <v/>
      </c>
      <c r="T62" s="75"/>
      <c r="U62" s="207" t="str">
        <f t="shared" si="14"/>
        <v/>
      </c>
      <c r="V62" s="75"/>
      <c r="W62" s="74"/>
      <c r="X62" s="74"/>
      <c r="Y62" s="74"/>
      <c r="Z62" s="74"/>
      <c r="AA62" s="74"/>
      <c r="AB62" s="74"/>
      <c r="AC62" s="74"/>
      <c r="AD62" s="207" t="str">
        <f t="shared" si="15"/>
        <v/>
      </c>
      <c r="AE62" s="74"/>
      <c r="AF62" s="74"/>
      <c r="AG62" s="74"/>
      <c r="AH62" s="74"/>
      <c r="AI62" s="74"/>
      <c r="AJ62" s="207" t="str">
        <f t="shared" si="16"/>
        <v/>
      </c>
      <c r="AK62" s="74"/>
      <c r="AL62" s="74"/>
      <c r="AM62" s="74"/>
      <c r="AN62" s="300" t="str">
        <f t="shared" si="17"/>
        <v/>
      </c>
      <c r="AO62" s="75"/>
      <c r="AP62" s="75"/>
      <c r="AQ62" s="207" t="str">
        <f t="shared" si="18"/>
        <v/>
      </c>
      <c r="AR62" s="75"/>
      <c r="AS62" s="74"/>
      <c r="AT62" s="74"/>
      <c r="AU62" s="207" t="str">
        <f t="shared" si="19"/>
        <v/>
      </c>
      <c r="AV62" s="75"/>
      <c r="AW62" s="75"/>
      <c r="AX62" s="75"/>
      <c r="AY62" s="75"/>
      <c r="AZ62" s="75"/>
      <c r="BA62" s="75"/>
      <c r="BB62" s="75"/>
      <c r="BC62" s="75"/>
      <c r="BD62" s="75"/>
      <c r="BE62" s="75"/>
      <c r="BF62" s="75"/>
      <c r="BG62" s="75"/>
      <c r="BH62" s="72"/>
      <c r="BI62" s="72"/>
      <c r="BJ62" s="72"/>
      <c r="BK62" s="72"/>
      <c r="BL62" s="72"/>
      <c r="BM62" s="72"/>
      <c r="BN62" s="72"/>
    </row>
    <row r="63" spans="1:66" s="76" customFormat="1" collapsed="1" x14ac:dyDescent="0.2">
      <c r="A63" s="72"/>
      <c r="B63" s="207" t="str">
        <f t="shared" si="10"/>
        <v/>
      </c>
      <c r="C63" s="73"/>
      <c r="D63" s="73"/>
      <c r="E63" s="73"/>
      <c r="F63" s="73"/>
      <c r="G63" s="207"/>
      <c r="H63" s="73"/>
      <c r="I63" s="73"/>
      <c r="J63" s="74"/>
      <c r="K63" s="75"/>
      <c r="L63" s="75"/>
      <c r="M63" s="299" t="str">
        <f t="shared" si="11"/>
        <v/>
      </c>
      <c r="N63" s="74"/>
      <c r="O63" s="74"/>
      <c r="P63" s="75"/>
      <c r="Q63" s="207" t="str">
        <f t="shared" si="12"/>
        <v/>
      </c>
      <c r="R63" s="75"/>
      <c r="S63" s="207" t="str">
        <f t="shared" si="13"/>
        <v/>
      </c>
      <c r="T63" s="75"/>
      <c r="U63" s="207" t="str">
        <f t="shared" si="14"/>
        <v/>
      </c>
      <c r="V63" s="75"/>
      <c r="W63" s="74"/>
      <c r="X63" s="74"/>
      <c r="Y63" s="74"/>
      <c r="Z63" s="74"/>
      <c r="AA63" s="74"/>
      <c r="AB63" s="74"/>
      <c r="AC63" s="74"/>
      <c r="AD63" s="207" t="str">
        <f t="shared" si="15"/>
        <v/>
      </c>
      <c r="AE63" s="74"/>
      <c r="AF63" s="74"/>
      <c r="AG63" s="74"/>
      <c r="AH63" s="74"/>
      <c r="AI63" s="74"/>
      <c r="AJ63" s="207" t="str">
        <f t="shared" si="16"/>
        <v/>
      </c>
      <c r="AK63" s="74"/>
      <c r="AL63" s="74"/>
      <c r="AM63" s="74"/>
      <c r="AN63" s="300" t="str">
        <f t="shared" si="17"/>
        <v/>
      </c>
      <c r="AO63" s="75"/>
      <c r="AP63" s="75"/>
      <c r="AQ63" s="207" t="str">
        <f t="shared" si="18"/>
        <v/>
      </c>
      <c r="AR63" s="75"/>
      <c r="AS63" s="74"/>
      <c r="AT63" s="74"/>
      <c r="AU63" s="207" t="str">
        <f t="shared" si="19"/>
        <v/>
      </c>
      <c r="AV63" s="75"/>
      <c r="AW63" s="75"/>
      <c r="AX63" s="75"/>
      <c r="AY63" s="75"/>
      <c r="AZ63" s="75"/>
      <c r="BA63" s="75"/>
      <c r="BB63" s="75"/>
      <c r="BC63" s="75"/>
      <c r="BD63" s="75"/>
      <c r="BE63" s="75"/>
      <c r="BF63" s="75"/>
      <c r="BG63" s="75"/>
      <c r="BH63" s="72"/>
      <c r="BI63" s="72"/>
      <c r="BJ63" s="72"/>
      <c r="BK63" s="72"/>
      <c r="BL63" s="72"/>
      <c r="BM63" s="72"/>
      <c r="BN63" s="72"/>
    </row>
    <row r="64" spans="1:66" s="76" customFormat="1" collapsed="1" x14ac:dyDescent="0.2">
      <c r="A64" s="72"/>
      <c r="B64" s="207" t="str">
        <f t="shared" si="10"/>
        <v/>
      </c>
      <c r="C64" s="73"/>
      <c r="D64" s="73"/>
      <c r="E64" s="73"/>
      <c r="F64" s="73"/>
      <c r="G64" s="207"/>
      <c r="H64" s="73"/>
      <c r="I64" s="73"/>
      <c r="J64" s="74"/>
      <c r="K64" s="75"/>
      <c r="L64" s="75"/>
      <c r="M64" s="299" t="str">
        <f t="shared" si="11"/>
        <v/>
      </c>
      <c r="N64" s="74"/>
      <c r="O64" s="74"/>
      <c r="P64" s="75"/>
      <c r="Q64" s="207" t="str">
        <f t="shared" si="12"/>
        <v/>
      </c>
      <c r="R64" s="75"/>
      <c r="S64" s="207" t="str">
        <f t="shared" si="13"/>
        <v/>
      </c>
      <c r="T64" s="75"/>
      <c r="U64" s="207" t="str">
        <f t="shared" si="14"/>
        <v/>
      </c>
      <c r="V64" s="75"/>
      <c r="W64" s="74"/>
      <c r="X64" s="74"/>
      <c r="Y64" s="74"/>
      <c r="Z64" s="74"/>
      <c r="AA64" s="74"/>
      <c r="AB64" s="74"/>
      <c r="AC64" s="74"/>
      <c r="AD64" s="207" t="str">
        <f t="shared" si="15"/>
        <v/>
      </c>
      <c r="AE64" s="74"/>
      <c r="AF64" s="74"/>
      <c r="AG64" s="74"/>
      <c r="AH64" s="74"/>
      <c r="AI64" s="74"/>
      <c r="AJ64" s="207" t="str">
        <f t="shared" si="16"/>
        <v/>
      </c>
      <c r="AK64" s="74"/>
      <c r="AL64" s="74"/>
      <c r="AM64" s="74"/>
      <c r="AN64" s="300" t="str">
        <f t="shared" si="17"/>
        <v/>
      </c>
      <c r="AO64" s="75"/>
      <c r="AP64" s="75"/>
      <c r="AQ64" s="207" t="str">
        <f t="shared" si="18"/>
        <v/>
      </c>
      <c r="AR64" s="75"/>
      <c r="AS64" s="74"/>
      <c r="AT64" s="74"/>
      <c r="AU64" s="207" t="str">
        <f t="shared" si="19"/>
        <v/>
      </c>
      <c r="AV64" s="75"/>
      <c r="AW64" s="75"/>
      <c r="AX64" s="75"/>
      <c r="AY64" s="75"/>
      <c r="AZ64" s="75"/>
      <c r="BA64" s="75"/>
      <c r="BB64" s="75"/>
      <c r="BC64" s="75"/>
      <c r="BD64" s="75"/>
      <c r="BE64" s="75"/>
      <c r="BF64" s="75"/>
      <c r="BG64" s="75"/>
      <c r="BH64" s="72"/>
      <c r="BI64" s="72"/>
      <c r="BJ64" s="72"/>
      <c r="BK64" s="72"/>
      <c r="BL64" s="72"/>
      <c r="BM64" s="72"/>
      <c r="BN64" s="72"/>
    </row>
    <row r="65" spans="1:66" s="76" customFormat="1" collapsed="1" x14ac:dyDescent="0.2">
      <c r="A65" s="72"/>
      <c r="B65" s="207" t="str">
        <f t="shared" si="10"/>
        <v/>
      </c>
      <c r="C65" s="73"/>
      <c r="D65" s="73"/>
      <c r="E65" s="73"/>
      <c r="F65" s="73"/>
      <c r="G65" s="207"/>
      <c r="H65" s="73"/>
      <c r="I65" s="73"/>
      <c r="J65" s="74"/>
      <c r="K65" s="75"/>
      <c r="L65" s="75"/>
      <c r="M65" s="299" t="str">
        <f t="shared" si="11"/>
        <v/>
      </c>
      <c r="N65" s="74"/>
      <c r="O65" s="74"/>
      <c r="P65" s="75"/>
      <c r="Q65" s="207" t="str">
        <f t="shared" si="12"/>
        <v/>
      </c>
      <c r="R65" s="75"/>
      <c r="S65" s="207" t="str">
        <f t="shared" si="13"/>
        <v/>
      </c>
      <c r="T65" s="75"/>
      <c r="U65" s="207" t="str">
        <f t="shared" si="14"/>
        <v/>
      </c>
      <c r="V65" s="75"/>
      <c r="W65" s="74"/>
      <c r="X65" s="74"/>
      <c r="Y65" s="74"/>
      <c r="Z65" s="74"/>
      <c r="AA65" s="74"/>
      <c r="AB65" s="74"/>
      <c r="AC65" s="74"/>
      <c r="AD65" s="207" t="str">
        <f t="shared" si="15"/>
        <v/>
      </c>
      <c r="AE65" s="74"/>
      <c r="AF65" s="74"/>
      <c r="AG65" s="74"/>
      <c r="AH65" s="74"/>
      <c r="AI65" s="74"/>
      <c r="AJ65" s="207" t="str">
        <f t="shared" si="16"/>
        <v/>
      </c>
      <c r="AK65" s="74"/>
      <c r="AL65" s="74"/>
      <c r="AM65" s="74"/>
      <c r="AN65" s="300" t="str">
        <f t="shared" si="17"/>
        <v/>
      </c>
      <c r="AO65" s="75"/>
      <c r="AP65" s="75"/>
      <c r="AQ65" s="207" t="str">
        <f t="shared" si="18"/>
        <v/>
      </c>
      <c r="AR65" s="75"/>
      <c r="AS65" s="74"/>
      <c r="AT65" s="74"/>
      <c r="AU65" s="207" t="str">
        <f t="shared" si="19"/>
        <v/>
      </c>
      <c r="AV65" s="75"/>
      <c r="AW65" s="75"/>
      <c r="AX65" s="75"/>
      <c r="AY65" s="75"/>
      <c r="AZ65" s="75"/>
      <c r="BA65" s="75"/>
      <c r="BB65" s="75"/>
      <c r="BC65" s="75"/>
      <c r="BD65" s="75"/>
      <c r="BE65" s="75"/>
      <c r="BF65" s="75"/>
      <c r="BG65" s="75"/>
      <c r="BH65" s="72"/>
      <c r="BI65" s="72"/>
      <c r="BJ65" s="72"/>
      <c r="BK65" s="72"/>
      <c r="BL65" s="72"/>
      <c r="BM65" s="72"/>
      <c r="BN65" s="72"/>
    </row>
    <row r="66" spans="1:66" s="76" customFormat="1" collapsed="1" x14ac:dyDescent="0.2">
      <c r="A66" s="72"/>
      <c r="B66" s="207" t="str">
        <f t="shared" si="10"/>
        <v/>
      </c>
      <c r="C66" s="73"/>
      <c r="D66" s="73"/>
      <c r="E66" s="73"/>
      <c r="F66" s="73"/>
      <c r="G66" s="207"/>
      <c r="H66" s="73"/>
      <c r="I66" s="73"/>
      <c r="J66" s="74"/>
      <c r="K66" s="75"/>
      <c r="L66" s="75"/>
      <c r="M66" s="299" t="str">
        <f t="shared" si="11"/>
        <v/>
      </c>
      <c r="N66" s="74"/>
      <c r="O66" s="74"/>
      <c r="P66" s="75"/>
      <c r="Q66" s="207" t="str">
        <f t="shared" si="12"/>
        <v/>
      </c>
      <c r="R66" s="75"/>
      <c r="S66" s="207" t="str">
        <f t="shared" si="13"/>
        <v/>
      </c>
      <c r="T66" s="75"/>
      <c r="U66" s="207" t="str">
        <f t="shared" si="14"/>
        <v/>
      </c>
      <c r="V66" s="75"/>
      <c r="W66" s="74"/>
      <c r="X66" s="74"/>
      <c r="Y66" s="74"/>
      <c r="Z66" s="74"/>
      <c r="AA66" s="74"/>
      <c r="AB66" s="74"/>
      <c r="AC66" s="74"/>
      <c r="AD66" s="207" t="str">
        <f t="shared" si="15"/>
        <v/>
      </c>
      <c r="AE66" s="74"/>
      <c r="AF66" s="74"/>
      <c r="AG66" s="74"/>
      <c r="AH66" s="74"/>
      <c r="AI66" s="74"/>
      <c r="AJ66" s="207" t="str">
        <f t="shared" si="16"/>
        <v/>
      </c>
      <c r="AK66" s="74"/>
      <c r="AL66" s="74"/>
      <c r="AM66" s="74"/>
      <c r="AN66" s="300" t="str">
        <f t="shared" si="17"/>
        <v/>
      </c>
      <c r="AO66" s="75"/>
      <c r="AP66" s="75"/>
      <c r="AQ66" s="207" t="str">
        <f t="shared" si="18"/>
        <v/>
      </c>
      <c r="AR66" s="75"/>
      <c r="AS66" s="74"/>
      <c r="AT66" s="74"/>
      <c r="AU66" s="207" t="str">
        <f t="shared" si="19"/>
        <v/>
      </c>
      <c r="AV66" s="75"/>
      <c r="AW66" s="75"/>
      <c r="AX66" s="75"/>
      <c r="AY66" s="75"/>
      <c r="AZ66" s="75"/>
      <c r="BA66" s="75"/>
      <c r="BB66" s="75"/>
      <c r="BC66" s="75"/>
      <c r="BD66" s="75"/>
      <c r="BE66" s="75"/>
      <c r="BF66" s="75"/>
      <c r="BG66" s="75"/>
      <c r="BH66" s="72"/>
      <c r="BI66" s="72"/>
      <c r="BJ66" s="72"/>
      <c r="BK66" s="72"/>
      <c r="BL66" s="72"/>
      <c r="BM66" s="72"/>
      <c r="BN66" s="72"/>
    </row>
    <row r="67" spans="1:66" s="76" customFormat="1" collapsed="1" x14ac:dyDescent="0.2">
      <c r="A67" s="72"/>
      <c r="B67" s="207" t="str">
        <f t="shared" si="10"/>
        <v/>
      </c>
      <c r="C67" s="73"/>
      <c r="D67" s="73"/>
      <c r="E67" s="73"/>
      <c r="F67" s="73"/>
      <c r="G67" s="207"/>
      <c r="H67" s="73"/>
      <c r="I67" s="73"/>
      <c r="J67" s="74"/>
      <c r="K67" s="75"/>
      <c r="L67" s="75"/>
      <c r="M67" s="299" t="str">
        <f t="shared" si="11"/>
        <v/>
      </c>
      <c r="N67" s="74"/>
      <c r="O67" s="74"/>
      <c r="P67" s="75"/>
      <c r="Q67" s="207" t="str">
        <f t="shared" si="12"/>
        <v/>
      </c>
      <c r="R67" s="75"/>
      <c r="S67" s="207" t="str">
        <f t="shared" si="13"/>
        <v/>
      </c>
      <c r="T67" s="75"/>
      <c r="U67" s="207" t="str">
        <f t="shared" si="14"/>
        <v/>
      </c>
      <c r="V67" s="75"/>
      <c r="W67" s="74"/>
      <c r="X67" s="74"/>
      <c r="Y67" s="74"/>
      <c r="Z67" s="74"/>
      <c r="AA67" s="74"/>
      <c r="AB67" s="74"/>
      <c r="AC67" s="74"/>
      <c r="AD67" s="207" t="str">
        <f t="shared" si="15"/>
        <v/>
      </c>
      <c r="AE67" s="74"/>
      <c r="AF67" s="74"/>
      <c r="AG67" s="74"/>
      <c r="AH67" s="74"/>
      <c r="AI67" s="74"/>
      <c r="AJ67" s="207" t="str">
        <f t="shared" si="16"/>
        <v/>
      </c>
      <c r="AK67" s="74"/>
      <c r="AL67" s="74"/>
      <c r="AM67" s="74"/>
      <c r="AN67" s="300" t="str">
        <f t="shared" si="17"/>
        <v/>
      </c>
      <c r="AO67" s="75"/>
      <c r="AP67" s="75"/>
      <c r="AQ67" s="207" t="str">
        <f t="shared" si="18"/>
        <v/>
      </c>
      <c r="AR67" s="75"/>
      <c r="AS67" s="74"/>
      <c r="AT67" s="74"/>
      <c r="AU67" s="207" t="str">
        <f t="shared" si="19"/>
        <v/>
      </c>
      <c r="AV67" s="75"/>
      <c r="AW67" s="75"/>
      <c r="AX67" s="75"/>
      <c r="AY67" s="75"/>
      <c r="AZ67" s="75"/>
      <c r="BA67" s="75"/>
      <c r="BB67" s="75"/>
      <c r="BC67" s="75"/>
      <c r="BD67" s="75"/>
      <c r="BE67" s="75"/>
      <c r="BF67" s="75"/>
      <c r="BG67" s="75"/>
      <c r="BH67" s="72"/>
      <c r="BI67" s="72"/>
      <c r="BJ67" s="72"/>
      <c r="BK67" s="72"/>
      <c r="BL67" s="72"/>
      <c r="BM67" s="72"/>
      <c r="BN67" s="72"/>
    </row>
    <row r="68" spans="1:66" s="76" customFormat="1" collapsed="1" x14ac:dyDescent="0.2">
      <c r="A68" s="72"/>
      <c r="B68" s="207" t="str">
        <f t="shared" si="10"/>
        <v/>
      </c>
      <c r="C68" s="73"/>
      <c r="D68" s="73"/>
      <c r="E68" s="73"/>
      <c r="F68" s="73"/>
      <c r="G68" s="207"/>
      <c r="H68" s="73"/>
      <c r="I68" s="73"/>
      <c r="J68" s="74"/>
      <c r="K68" s="75"/>
      <c r="L68" s="75"/>
      <c r="M68" s="299" t="str">
        <f t="shared" si="11"/>
        <v/>
      </c>
      <c r="N68" s="74"/>
      <c r="O68" s="74"/>
      <c r="P68" s="75"/>
      <c r="Q68" s="207" t="str">
        <f t="shared" si="12"/>
        <v/>
      </c>
      <c r="R68" s="75"/>
      <c r="S68" s="207" t="str">
        <f t="shared" si="13"/>
        <v/>
      </c>
      <c r="T68" s="75"/>
      <c r="U68" s="207" t="str">
        <f t="shared" si="14"/>
        <v/>
      </c>
      <c r="V68" s="75"/>
      <c r="W68" s="74"/>
      <c r="X68" s="74"/>
      <c r="Y68" s="74"/>
      <c r="Z68" s="74"/>
      <c r="AA68" s="74"/>
      <c r="AB68" s="74"/>
      <c r="AC68" s="74"/>
      <c r="AD68" s="207" t="str">
        <f t="shared" si="15"/>
        <v/>
      </c>
      <c r="AE68" s="74"/>
      <c r="AF68" s="74"/>
      <c r="AG68" s="74"/>
      <c r="AH68" s="74"/>
      <c r="AI68" s="74"/>
      <c r="AJ68" s="207" t="str">
        <f t="shared" si="16"/>
        <v/>
      </c>
      <c r="AK68" s="74"/>
      <c r="AL68" s="74"/>
      <c r="AM68" s="74"/>
      <c r="AN68" s="300" t="str">
        <f t="shared" si="17"/>
        <v/>
      </c>
      <c r="AO68" s="75"/>
      <c r="AP68" s="75"/>
      <c r="AQ68" s="207" t="str">
        <f t="shared" si="18"/>
        <v/>
      </c>
      <c r="AR68" s="75"/>
      <c r="AS68" s="74"/>
      <c r="AT68" s="74"/>
      <c r="AU68" s="207" t="str">
        <f t="shared" si="19"/>
        <v/>
      </c>
      <c r="AV68" s="75"/>
      <c r="AW68" s="75"/>
      <c r="AX68" s="75"/>
      <c r="AY68" s="75"/>
      <c r="AZ68" s="75"/>
      <c r="BA68" s="75"/>
      <c r="BB68" s="75"/>
      <c r="BC68" s="75"/>
      <c r="BD68" s="75"/>
      <c r="BE68" s="75"/>
      <c r="BF68" s="75"/>
      <c r="BG68" s="75"/>
      <c r="BH68" s="72"/>
      <c r="BI68" s="72"/>
      <c r="BJ68" s="72"/>
      <c r="BK68" s="72"/>
      <c r="BL68" s="72"/>
      <c r="BM68" s="72"/>
      <c r="BN68" s="72"/>
    </row>
    <row r="69" spans="1:66" s="76" customFormat="1" collapsed="1" x14ac:dyDescent="0.2">
      <c r="A69" s="72"/>
      <c r="B69" s="207" t="str">
        <f t="shared" si="10"/>
        <v/>
      </c>
      <c r="C69" s="73"/>
      <c r="D69" s="73"/>
      <c r="E69" s="73"/>
      <c r="F69" s="73"/>
      <c r="G69" s="207"/>
      <c r="H69" s="73"/>
      <c r="I69" s="73"/>
      <c r="J69" s="74"/>
      <c r="K69" s="75"/>
      <c r="L69" s="75"/>
      <c r="M69" s="299" t="str">
        <f t="shared" si="11"/>
        <v/>
      </c>
      <c r="N69" s="74"/>
      <c r="O69" s="74"/>
      <c r="P69" s="75"/>
      <c r="Q69" s="207" t="str">
        <f t="shared" si="12"/>
        <v/>
      </c>
      <c r="R69" s="75"/>
      <c r="S69" s="207" t="str">
        <f t="shared" si="13"/>
        <v/>
      </c>
      <c r="T69" s="75"/>
      <c r="U69" s="207" t="str">
        <f t="shared" si="14"/>
        <v/>
      </c>
      <c r="V69" s="75"/>
      <c r="W69" s="74"/>
      <c r="X69" s="74"/>
      <c r="Y69" s="74"/>
      <c r="Z69" s="74"/>
      <c r="AA69" s="74"/>
      <c r="AB69" s="74"/>
      <c r="AC69" s="74"/>
      <c r="AD69" s="207" t="str">
        <f t="shared" si="15"/>
        <v/>
      </c>
      <c r="AE69" s="74"/>
      <c r="AF69" s="74"/>
      <c r="AG69" s="74"/>
      <c r="AH69" s="74"/>
      <c r="AI69" s="74"/>
      <c r="AJ69" s="207" t="str">
        <f t="shared" si="16"/>
        <v/>
      </c>
      <c r="AK69" s="74"/>
      <c r="AL69" s="74"/>
      <c r="AM69" s="74"/>
      <c r="AN69" s="300" t="str">
        <f t="shared" si="17"/>
        <v/>
      </c>
      <c r="AO69" s="75"/>
      <c r="AP69" s="75"/>
      <c r="AQ69" s="207" t="str">
        <f t="shared" si="18"/>
        <v/>
      </c>
      <c r="AR69" s="75"/>
      <c r="AS69" s="74"/>
      <c r="AT69" s="74"/>
      <c r="AU69" s="207" t="str">
        <f t="shared" si="19"/>
        <v/>
      </c>
      <c r="AV69" s="75"/>
      <c r="AW69" s="75"/>
      <c r="AX69" s="75"/>
      <c r="AY69" s="75"/>
      <c r="AZ69" s="75"/>
      <c r="BA69" s="75"/>
      <c r="BB69" s="75"/>
      <c r="BC69" s="75"/>
      <c r="BD69" s="75"/>
      <c r="BE69" s="75"/>
      <c r="BF69" s="75"/>
      <c r="BG69" s="75"/>
      <c r="BH69" s="72"/>
      <c r="BI69" s="72"/>
      <c r="BJ69" s="72"/>
      <c r="BK69" s="72"/>
      <c r="BL69" s="72"/>
      <c r="BM69" s="72"/>
      <c r="BN69" s="72"/>
    </row>
    <row r="70" spans="1:66" s="76" customFormat="1" collapsed="1" x14ac:dyDescent="0.2">
      <c r="A70" s="72"/>
      <c r="B70" s="207" t="str">
        <f t="shared" si="10"/>
        <v/>
      </c>
      <c r="C70" s="73"/>
      <c r="D70" s="73"/>
      <c r="E70" s="73"/>
      <c r="F70" s="73"/>
      <c r="G70" s="207"/>
      <c r="H70" s="73"/>
      <c r="I70" s="73"/>
      <c r="J70" s="74"/>
      <c r="K70" s="75"/>
      <c r="L70" s="75"/>
      <c r="M70" s="299" t="str">
        <f t="shared" si="11"/>
        <v/>
      </c>
      <c r="N70" s="74"/>
      <c r="O70" s="74"/>
      <c r="P70" s="75"/>
      <c r="Q70" s="207" t="str">
        <f t="shared" si="12"/>
        <v/>
      </c>
      <c r="R70" s="75"/>
      <c r="S70" s="207" t="str">
        <f t="shared" si="13"/>
        <v/>
      </c>
      <c r="T70" s="75"/>
      <c r="U70" s="207" t="str">
        <f t="shared" si="14"/>
        <v/>
      </c>
      <c r="V70" s="75"/>
      <c r="W70" s="74"/>
      <c r="X70" s="74"/>
      <c r="Y70" s="74"/>
      <c r="Z70" s="74"/>
      <c r="AA70" s="74"/>
      <c r="AB70" s="74"/>
      <c r="AC70" s="74"/>
      <c r="AD70" s="207" t="str">
        <f t="shared" si="15"/>
        <v/>
      </c>
      <c r="AE70" s="74"/>
      <c r="AF70" s="74"/>
      <c r="AG70" s="74"/>
      <c r="AH70" s="74"/>
      <c r="AI70" s="74"/>
      <c r="AJ70" s="207" t="str">
        <f t="shared" si="16"/>
        <v/>
      </c>
      <c r="AK70" s="74"/>
      <c r="AL70" s="74"/>
      <c r="AM70" s="74"/>
      <c r="AN70" s="300" t="str">
        <f t="shared" si="17"/>
        <v/>
      </c>
      <c r="AO70" s="75"/>
      <c r="AP70" s="75"/>
      <c r="AQ70" s="207" t="str">
        <f t="shared" si="18"/>
        <v/>
      </c>
      <c r="AR70" s="75"/>
      <c r="AS70" s="74"/>
      <c r="AT70" s="74"/>
      <c r="AU70" s="207" t="str">
        <f t="shared" si="19"/>
        <v/>
      </c>
      <c r="AV70" s="75"/>
      <c r="AW70" s="75"/>
      <c r="AX70" s="75"/>
      <c r="AY70" s="75"/>
      <c r="AZ70" s="75"/>
      <c r="BA70" s="75"/>
      <c r="BB70" s="75"/>
      <c r="BC70" s="75"/>
      <c r="BD70" s="75"/>
      <c r="BE70" s="75"/>
      <c r="BF70" s="75"/>
      <c r="BG70" s="75"/>
      <c r="BH70" s="72"/>
      <c r="BI70" s="72"/>
      <c r="BJ70" s="72"/>
      <c r="BK70" s="72"/>
      <c r="BL70" s="72"/>
      <c r="BM70" s="72"/>
      <c r="BN70" s="72"/>
    </row>
    <row r="71" spans="1:66" s="76" customFormat="1" collapsed="1" x14ac:dyDescent="0.2">
      <c r="A71" s="72"/>
      <c r="B71" s="207" t="str">
        <f t="shared" ref="B71:B134" si="20">IF(C71="","",(VLOOKUP(C71,Generic_Road_Names_Table_Array,2,FALSE)))</f>
        <v/>
      </c>
      <c r="C71" s="73"/>
      <c r="D71" s="73"/>
      <c r="E71" s="73"/>
      <c r="F71" s="73"/>
      <c r="G71" s="207"/>
      <c r="H71" s="73"/>
      <c r="I71" s="73"/>
      <c r="J71" s="74"/>
      <c r="K71" s="75"/>
      <c r="L71" s="75"/>
      <c r="M71" s="299" t="str">
        <f t="shared" ref="M71:M134" si="21">IF(L71="","",(VLOOKUP(L71,Drainage_Drain_Side_array,2,FALSE)))</f>
        <v/>
      </c>
      <c r="N71" s="74"/>
      <c r="O71" s="74"/>
      <c r="P71" s="75"/>
      <c r="Q71" s="207" t="str">
        <f t="shared" ref="Q71:Q134" si="22">IF(P71="","",(VLOOKUP(P71,Drainage_Drain_Material_Table_Array,2,FALSE)))</f>
        <v/>
      </c>
      <c r="R71" s="75"/>
      <c r="S71" s="207" t="str">
        <f t="shared" ref="S71:S134" si="23">IF(R71="","",(VLOOKUP(R71,Drainage_Drain_Entry_Table_Array,2,FALSE)))</f>
        <v/>
      </c>
      <c r="T71" s="75"/>
      <c r="U71" s="207" t="str">
        <f t="shared" ref="U71:U134" si="24">IF(T71="","",(VLOOKUP(T71,Drainage_Drain_Entry_Table_Array,2,FALSE)))</f>
        <v/>
      </c>
      <c r="V71" s="75"/>
      <c r="W71" s="74"/>
      <c r="X71" s="74"/>
      <c r="Y71" s="74"/>
      <c r="Z71" s="74"/>
      <c r="AA71" s="74"/>
      <c r="AB71" s="74"/>
      <c r="AC71" s="74"/>
      <c r="AD71" s="207" t="str">
        <f t="shared" ref="AD71:AD134" si="25">IF(AC71="","",(VLOOKUP(AC71,Generic_Organisation_Table_Array,2,FALSE)))</f>
        <v/>
      </c>
      <c r="AE71" s="74"/>
      <c r="AF71" s="74"/>
      <c r="AG71" s="74"/>
      <c r="AH71" s="74"/>
      <c r="AI71" s="74"/>
      <c r="AJ71" s="207" t="str">
        <f t="shared" ref="AJ71:AJ134" si="26">IF(AI71="","",(VLOOKUP(AI71,Generic_Asset_Owner_Table_Array,2,FALSE)))</f>
        <v/>
      </c>
      <c r="AK71" s="74"/>
      <c r="AL71" s="74"/>
      <c r="AM71" s="74"/>
      <c r="AN71" s="300" t="str">
        <f t="shared" ref="AN71:AN134" si="27">IF(AM71="","",(VLOOKUP(AM71,Drainage_Drain_Shape_array,2,FALSE)))</f>
        <v/>
      </c>
      <c r="AO71" s="75"/>
      <c r="AP71" s="75"/>
      <c r="AQ71" s="207" t="str">
        <f t="shared" ref="AQ71:AQ134" si="28">IF(AP71="","",(VLOOKUP(AP71,Drainage_Drain_Lining_Table_Array,2,FALSE)))</f>
        <v/>
      </c>
      <c r="AR71" s="75"/>
      <c r="AS71" s="74"/>
      <c r="AT71" s="74"/>
      <c r="AU71" s="207" t="str">
        <f t="shared" ref="AU71:AU134" si="29">IF(AT71="","",(VLOOKUP(AT71,Drainage_Flow_Direction_Table_Array,2,FALSE)))</f>
        <v/>
      </c>
      <c r="AV71" s="75"/>
      <c r="AW71" s="75"/>
      <c r="AX71" s="75"/>
      <c r="AY71" s="75"/>
      <c r="AZ71" s="75"/>
      <c r="BA71" s="75"/>
      <c r="BB71" s="75"/>
      <c r="BC71" s="75"/>
      <c r="BD71" s="75"/>
      <c r="BE71" s="75"/>
      <c r="BF71" s="75"/>
      <c r="BG71" s="75"/>
      <c r="BH71" s="72"/>
      <c r="BI71" s="72"/>
      <c r="BJ71" s="72"/>
      <c r="BK71" s="72"/>
      <c r="BL71" s="72"/>
      <c r="BM71" s="72"/>
      <c r="BN71" s="72"/>
    </row>
    <row r="72" spans="1:66" s="76" customFormat="1" collapsed="1" x14ac:dyDescent="0.2">
      <c r="A72" s="72"/>
      <c r="B72" s="207" t="str">
        <f t="shared" si="20"/>
        <v/>
      </c>
      <c r="C72" s="73"/>
      <c r="D72" s="73"/>
      <c r="E72" s="73"/>
      <c r="F72" s="73"/>
      <c r="G72" s="207"/>
      <c r="H72" s="73"/>
      <c r="I72" s="73"/>
      <c r="J72" s="74"/>
      <c r="K72" s="75"/>
      <c r="L72" s="75"/>
      <c r="M72" s="299" t="str">
        <f t="shared" si="21"/>
        <v/>
      </c>
      <c r="N72" s="74"/>
      <c r="O72" s="74"/>
      <c r="P72" s="75"/>
      <c r="Q72" s="207" t="str">
        <f t="shared" si="22"/>
        <v/>
      </c>
      <c r="R72" s="75"/>
      <c r="S72" s="207" t="str">
        <f t="shared" si="23"/>
        <v/>
      </c>
      <c r="T72" s="75"/>
      <c r="U72" s="207" t="str">
        <f t="shared" si="24"/>
        <v/>
      </c>
      <c r="V72" s="75"/>
      <c r="W72" s="74"/>
      <c r="X72" s="74"/>
      <c r="Y72" s="74"/>
      <c r="Z72" s="74"/>
      <c r="AA72" s="74"/>
      <c r="AB72" s="74"/>
      <c r="AC72" s="74"/>
      <c r="AD72" s="207" t="str">
        <f t="shared" si="25"/>
        <v/>
      </c>
      <c r="AE72" s="74"/>
      <c r="AF72" s="74"/>
      <c r="AG72" s="74"/>
      <c r="AH72" s="74"/>
      <c r="AI72" s="74"/>
      <c r="AJ72" s="207" t="str">
        <f t="shared" si="26"/>
        <v/>
      </c>
      <c r="AK72" s="74"/>
      <c r="AL72" s="74"/>
      <c r="AM72" s="74"/>
      <c r="AN72" s="300" t="str">
        <f t="shared" si="27"/>
        <v/>
      </c>
      <c r="AO72" s="75"/>
      <c r="AP72" s="75"/>
      <c r="AQ72" s="207" t="str">
        <f t="shared" si="28"/>
        <v/>
      </c>
      <c r="AR72" s="75"/>
      <c r="AS72" s="74"/>
      <c r="AT72" s="74"/>
      <c r="AU72" s="207" t="str">
        <f t="shared" si="29"/>
        <v/>
      </c>
      <c r="AV72" s="75"/>
      <c r="AW72" s="75"/>
      <c r="AX72" s="75"/>
      <c r="AY72" s="75"/>
      <c r="AZ72" s="75"/>
      <c r="BA72" s="75"/>
      <c r="BB72" s="75"/>
      <c r="BC72" s="75"/>
      <c r="BD72" s="75"/>
      <c r="BE72" s="75"/>
      <c r="BF72" s="75"/>
      <c r="BG72" s="75"/>
      <c r="BH72" s="72"/>
      <c r="BI72" s="72"/>
      <c r="BJ72" s="72"/>
      <c r="BK72" s="72"/>
      <c r="BL72" s="72"/>
      <c r="BM72" s="72"/>
      <c r="BN72" s="72"/>
    </row>
    <row r="73" spans="1:66" s="76" customFormat="1" collapsed="1" x14ac:dyDescent="0.2">
      <c r="A73" s="72"/>
      <c r="B73" s="207" t="str">
        <f t="shared" si="20"/>
        <v/>
      </c>
      <c r="C73" s="73"/>
      <c r="D73" s="73"/>
      <c r="E73" s="73"/>
      <c r="F73" s="73"/>
      <c r="G73" s="207"/>
      <c r="H73" s="73"/>
      <c r="I73" s="73"/>
      <c r="J73" s="74"/>
      <c r="K73" s="75"/>
      <c r="L73" s="75"/>
      <c r="M73" s="299" t="str">
        <f t="shared" si="21"/>
        <v/>
      </c>
      <c r="N73" s="74"/>
      <c r="O73" s="74"/>
      <c r="P73" s="75"/>
      <c r="Q73" s="207" t="str">
        <f t="shared" si="22"/>
        <v/>
      </c>
      <c r="R73" s="75"/>
      <c r="S73" s="207" t="str">
        <f t="shared" si="23"/>
        <v/>
      </c>
      <c r="T73" s="75"/>
      <c r="U73" s="207" t="str">
        <f t="shared" si="24"/>
        <v/>
      </c>
      <c r="V73" s="75"/>
      <c r="W73" s="74"/>
      <c r="X73" s="74"/>
      <c r="Y73" s="74"/>
      <c r="Z73" s="74"/>
      <c r="AA73" s="74"/>
      <c r="AB73" s="74"/>
      <c r="AC73" s="74"/>
      <c r="AD73" s="207" t="str">
        <f t="shared" si="25"/>
        <v/>
      </c>
      <c r="AE73" s="74"/>
      <c r="AF73" s="74"/>
      <c r="AG73" s="74"/>
      <c r="AH73" s="74"/>
      <c r="AI73" s="74"/>
      <c r="AJ73" s="207" t="str">
        <f t="shared" si="26"/>
        <v/>
      </c>
      <c r="AK73" s="74"/>
      <c r="AL73" s="74"/>
      <c r="AM73" s="74"/>
      <c r="AN73" s="300" t="str">
        <f t="shared" si="27"/>
        <v/>
      </c>
      <c r="AO73" s="75"/>
      <c r="AP73" s="75"/>
      <c r="AQ73" s="207" t="str">
        <f t="shared" si="28"/>
        <v/>
      </c>
      <c r="AR73" s="75"/>
      <c r="AS73" s="74"/>
      <c r="AT73" s="74"/>
      <c r="AU73" s="207" t="str">
        <f t="shared" si="29"/>
        <v/>
      </c>
      <c r="AV73" s="75"/>
      <c r="AW73" s="75"/>
      <c r="AX73" s="75"/>
      <c r="AY73" s="75"/>
      <c r="AZ73" s="75"/>
      <c r="BA73" s="75"/>
      <c r="BB73" s="75"/>
      <c r="BC73" s="75"/>
      <c r="BD73" s="75"/>
      <c r="BE73" s="75"/>
      <c r="BF73" s="75"/>
      <c r="BG73" s="75"/>
      <c r="BH73" s="72"/>
      <c r="BI73" s="72"/>
      <c r="BJ73" s="72"/>
      <c r="BK73" s="72"/>
      <c r="BL73" s="72"/>
      <c r="BM73" s="72"/>
      <c r="BN73" s="72"/>
    </row>
    <row r="74" spans="1:66" s="76" customFormat="1" collapsed="1" x14ac:dyDescent="0.2">
      <c r="A74" s="72"/>
      <c r="B74" s="207" t="str">
        <f t="shared" si="20"/>
        <v/>
      </c>
      <c r="C74" s="73"/>
      <c r="D74" s="73"/>
      <c r="E74" s="73"/>
      <c r="F74" s="73"/>
      <c r="G74" s="207"/>
      <c r="H74" s="73"/>
      <c r="I74" s="73"/>
      <c r="J74" s="74"/>
      <c r="K74" s="75"/>
      <c r="L74" s="75"/>
      <c r="M74" s="299" t="str">
        <f t="shared" si="21"/>
        <v/>
      </c>
      <c r="N74" s="74"/>
      <c r="O74" s="74"/>
      <c r="P74" s="75"/>
      <c r="Q74" s="207" t="str">
        <f t="shared" si="22"/>
        <v/>
      </c>
      <c r="R74" s="75"/>
      <c r="S74" s="207" t="str">
        <f t="shared" si="23"/>
        <v/>
      </c>
      <c r="T74" s="75"/>
      <c r="U74" s="207" t="str">
        <f t="shared" si="24"/>
        <v/>
      </c>
      <c r="V74" s="75"/>
      <c r="W74" s="74"/>
      <c r="X74" s="74"/>
      <c r="Y74" s="74"/>
      <c r="Z74" s="74"/>
      <c r="AA74" s="74"/>
      <c r="AB74" s="74"/>
      <c r="AC74" s="74"/>
      <c r="AD74" s="207" t="str">
        <f t="shared" si="25"/>
        <v/>
      </c>
      <c r="AE74" s="74"/>
      <c r="AF74" s="74"/>
      <c r="AG74" s="74"/>
      <c r="AH74" s="74"/>
      <c r="AI74" s="74"/>
      <c r="AJ74" s="207" t="str">
        <f t="shared" si="26"/>
        <v/>
      </c>
      <c r="AK74" s="74"/>
      <c r="AL74" s="74"/>
      <c r="AM74" s="74"/>
      <c r="AN74" s="300" t="str">
        <f t="shared" si="27"/>
        <v/>
      </c>
      <c r="AO74" s="75"/>
      <c r="AP74" s="75"/>
      <c r="AQ74" s="207" t="str">
        <f t="shared" si="28"/>
        <v/>
      </c>
      <c r="AR74" s="75"/>
      <c r="AS74" s="74"/>
      <c r="AT74" s="74"/>
      <c r="AU74" s="207" t="str">
        <f t="shared" si="29"/>
        <v/>
      </c>
      <c r="AV74" s="75"/>
      <c r="AW74" s="75"/>
      <c r="AX74" s="75"/>
      <c r="AY74" s="75"/>
      <c r="AZ74" s="75"/>
      <c r="BA74" s="75"/>
      <c r="BB74" s="75"/>
      <c r="BC74" s="75"/>
      <c r="BD74" s="75"/>
      <c r="BE74" s="75"/>
      <c r="BF74" s="75"/>
      <c r="BG74" s="75"/>
      <c r="BH74" s="72"/>
      <c r="BI74" s="72"/>
      <c r="BJ74" s="72"/>
      <c r="BK74" s="72"/>
      <c r="BL74" s="72"/>
      <c r="BM74" s="72"/>
      <c r="BN74" s="72"/>
    </row>
    <row r="75" spans="1:66" s="76" customFormat="1" collapsed="1" x14ac:dyDescent="0.2">
      <c r="A75" s="72"/>
      <c r="B75" s="207" t="str">
        <f t="shared" si="20"/>
        <v/>
      </c>
      <c r="C75" s="73"/>
      <c r="D75" s="73"/>
      <c r="E75" s="73"/>
      <c r="F75" s="73"/>
      <c r="G75" s="207"/>
      <c r="H75" s="73"/>
      <c r="I75" s="73"/>
      <c r="J75" s="74"/>
      <c r="K75" s="75"/>
      <c r="L75" s="75"/>
      <c r="M75" s="299" t="str">
        <f t="shared" si="21"/>
        <v/>
      </c>
      <c r="N75" s="74"/>
      <c r="O75" s="74"/>
      <c r="P75" s="75"/>
      <c r="Q75" s="207" t="str">
        <f t="shared" si="22"/>
        <v/>
      </c>
      <c r="R75" s="75"/>
      <c r="S75" s="207" t="str">
        <f t="shared" si="23"/>
        <v/>
      </c>
      <c r="T75" s="75"/>
      <c r="U75" s="207" t="str">
        <f t="shared" si="24"/>
        <v/>
      </c>
      <c r="V75" s="75"/>
      <c r="W75" s="74"/>
      <c r="X75" s="74"/>
      <c r="Y75" s="74"/>
      <c r="Z75" s="74"/>
      <c r="AA75" s="74"/>
      <c r="AB75" s="74"/>
      <c r="AC75" s="74"/>
      <c r="AD75" s="207" t="str">
        <f t="shared" si="25"/>
        <v/>
      </c>
      <c r="AE75" s="74"/>
      <c r="AF75" s="74"/>
      <c r="AG75" s="74"/>
      <c r="AH75" s="74"/>
      <c r="AI75" s="74"/>
      <c r="AJ75" s="207" t="str">
        <f t="shared" si="26"/>
        <v/>
      </c>
      <c r="AK75" s="74"/>
      <c r="AL75" s="74"/>
      <c r="AM75" s="74"/>
      <c r="AN75" s="300" t="str">
        <f t="shared" si="27"/>
        <v/>
      </c>
      <c r="AO75" s="75"/>
      <c r="AP75" s="75"/>
      <c r="AQ75" s="207" t="str">
        <f t="shared" si="28"/>
        <v/>
      </c>
      <c r="AR75" s="75"/>
      <c r="AS75" s="74"/>
      <c r="AT75" s="74"/>
      <c r="AU75" s="207" t="str">
        <f t="shared" si="29"/>
        <v/>
      </c>
      <c r="AV75" s="75"/>
      <c r="AW75" s="75"/>
      <c r="AX75" s="75"/>
      <c r="AY75" s="75"/>
      <c r="AZ75" s="75"/>
      <c r="BA75" s="75"/>
      <c r="BB75" s="75"/>
      <c r="BC75" s="75"/>
      <c r="BD75" s="75"/>
      <c r="BE75" s="75"/>
      <c r="BF75" s="75"/>
      <c r="BG75" s="75"/>
      <c r="BH75" s="72"/>
      <c r="BI75" s="72"/>
      <c r="BJ75" s="72"/>
      <c r="BK75" s="72"/>
      <c r="BL75" s="72"/>
      <c r="BM75" s="72"/>
      <c r="BN75" s="72"/>
    </row>
    <row r="76" spans="1:66" s="76" customFormat="1" collapsed="1" x14ac:dyDescent="0.2">
      <c r="A76" s="72"/>
      <c r="B76" s="207" t="str">
        <f t="shared" si="20"/>
        <v/>
      </c>
      <c r="C76" s="73"/>
      <c r="D76" s="73"/>
      <c r="E76" s="73"/>
      <c r="F76" s="73"/>
      <c r="G76" s="207"/>
      <c r="H76" s="73"/>
      <c r="I76" s="73"/>
      <c r="J76" s="74"/>
      <c r="K76" s="75"/>
      <c r="L76" s="75"/>
      <c r="M76" s="299" t="str">
        <f t="shared" si="21"/>
        <v/>
      </c>
      <c r="N76" s="74"/>
      <c r="O76" s="74"/>
      <c r="P76" s="75"/>
      <c r="Q76" s="207" t="str">
        <f t="shared" si="22"/>
        <v/>
      </c>
      <c r="R76" s="75"/>
      <c r="S76" s="207" t="str">
        <f t="shared" si="23"/>
        <v/>
      </c>
      <c r="T76" s="75"/>
      <c r="U76" s="207" t="str">
        <f t="shared" si="24"/>
        <v/>
      </c>
      <c r="V76" s="75"/>
      <c r="W76" s="74"/>
      <c r="X76" s="74"/>
      <c r="Y76" s="74"/>
      <c r="Z76" s="74"/>
      <c r="AA76" s="74"/>
      <c r="AB76" s="74"/>
      <c r="AC76" s="74"/>
      <c r="AD76" s="207" t="str">
        <f t="shared" si="25"/>
        <v/>
      </c>
      <c r="AE76" s="74"/>
      <c r="AF76" s="74"/>
      <c r="AG76" s="74"/>
      <c r="AH76" s="74"/>
      <c r="AI76" s="74"/>
      <c r="AJ76" s="207" t="str">
        <f t="shared" si="26"/>
        <v/>
      </c>
      <c r="AK76" s="74"/>
      <c r="AL76" s="74"/>
      <c r="AM76" s="74"/>
      <c r="AN76" s="300" t="str">
        <f t="shared" si="27"/>
        <v/>
      </c>
      <c r="AO76" s="75"/>
      <c r="AP76" s="75"/>
      <c r="AQ76" s="207" t="str">
        <f t="shared" si="28"/>
        <v/>
      </c>
      <c r="AR76" s="75"/>
      <c r="AS76" s="74"/>
      <c r="AT76" s="74"/>
      <c r="AU76" s="207" t="str">
        <f t="shared" si="29"/>
        <v/>
      </c>
      <c r="AV76" s="75"/>
      <c r="AW76" s="75"/>
      <c r="AX76" s="75"/>
      <c r="AY76" s="75"/>
      <c r="AZ76" s="75"/>
      <c r="BA76" s="75"/>
      <c r="BB76" s="75"/>
      <c r="BC76" s="75"/>
      <c r="BD76" s="75"/>
      <c r="BE76" s="75"/>
      <c r="BF76" s="75"/>
      <c r="BG76" s="75"/>
      <c r="BH76" s="72"/>
      <c r="BI76" s="72"/>
      <c r="BJ76" s="72"/>
      <c r="BK76" s="72"/>
      <c r="BL76" s="72"/>
      <c r="BM76" s="72"/>
      <c r="BN76" s="72"/>
    </row>
    <row r="77" spans="1:66" s="76" customFormat="1" collapsed="1" x14ac:dyDescent="0.2">
      <c r="A77" s="72"/>
      <c r="B77" s="207" t="str">
        <f t="shared" si="20"/>
        <v/>
      </c>
      <c r="C77" s="73"/>
      <c r="D77" s="73"/>
      <c r="E77" s="73"/>
      <c r="F77" s="73"/>
      <c r="G77" s="207"/>
      <c r="H77" s="73"/>
      <c r="I77" s="73"/>
      <c r="J77" s="74"/>
      <c r="K77" s="75"/>
      <c r="L77" s="75"/>
      <c r="M77" s="299" t="str">
        <f t="shared" si="21"/>
        <v/>
      </c>
      <c r="N77" s="74"/>
      <c r="O77" s="74"/>
      <c r="P77" s="75"/>
      <c r="Q77" s="207" t="str">
        <f t="shared" si="22"/>
        <v/>
      </c>
      <c r="R77" s="75"/>
      <c r="S77" s="207" t="str">
        <f t="shared" si="23"/>
        <v/>
      </c>
      <c r="T77" s="75"/>
      <c r="U77" s="207" t="str">
        <f t="shared" si="24"/>
        <v/>
      </c>
      <c r="V77" s="75"/>
      <c r="W77" s="74"/>
      <c r="X77" s="74"/>
      <c r="Y77" s="74"/>
      <c r="Z77" s="74"/>
      <c r="AA77" s="74"/>
      <c r="AB77" s="74"/>
      <c r="AC77" s="74"/>
      <c r="AD77" s="207" t="str">
        <f t="shared" si="25"/>
        <v/>
      </c>
      <c r="AE77" s="74"/>
      <c r="AF77" s="74"/>
      <c r="AG77" s="74"/>
      <c r="AH77" s="74"/>
      <c r="AI77" s="74"/>
      <c r="AJ77" s="207" t="str">
        <f t="shared" si="26"/>
        <v/>
      </c>
      <c r="AK77" s="74"/>
      <c r="AL77" s="74"/>
      <c r="AM77" s="74"/>
      <c r="AN77" s="300" t="str">
        <f t="shared" si="27"/>
        <v/>
      </c>
      <c r="AO77" s="75"/>
      <c r="AP77" s="75"/>
      <c r="AQ77" s="207" t="str">
        <f t="shared" si="28"/>
        <v/>
      </c>
      <c r="AR77" s="75"/>
      <c r="AS77" s="74"/>
      <c r="AT77" s="74"/>
      <c r="AU77" s="207" t="str">
        <f t="shared" si="29"/>
        <v/>
      </c>
      <c r="AV77" s="75"/>
      <c r="AW77" s="75"/>
      <c r="AX77" s="75"/>
      <c r="AY77" s="75"/>
      <c r="AZ77" s="75"/>
      <c r="BA77" s="75"/>
      <c r="BB77" s="75"/>
      <c r="BC77" s="75"/>
      <c r="BD77" s="75"/>
      <c r="BE77" s="75"/>
      <c r="BF77" s="75"/>
      <c r="BG77" s="75"/>
      <c r="BH77" s="72"/>
      <c r="BI77" s="72"/>
      <c r="BJ77" s="72"/>
      <c r="BK77" s="72"/>
      <c r="BL77" s="72"/>
      <c r="BM77" s="72"/>
      <c r="BN77" s="72"/>
    </row>
    <row r="78" spans="1:66" s="76" customFormat="1" collapsed="1" x14ac:dyDescent="0.2">
      <c r="A78" s="72"/>
      <c r="B78" s="207" t="str">
        <f t="shared" si="20"/>
        <v/>
      </c>
      <c r="C78" s="73"/>
      <c r="D78" s="73"/>
      <c r="E78" s="73"/>
      <c r="F78" s="73"/>
      <c r="G78" s="207"/>
      <c r="H78" s="73"/>
      <c r="I78" s="73"/>
      <c r="J78" s="74"/>
      <c r="K78" s="75"/>
      <c r="L78" s="75"/>
      <c r="M78" s="299" t="str">
        <f t="shared" si="21"/>
        <v/>
      </c>
      <c r="N78" s="74"/>
      <c r="O78" s="74"/>
      <c r="P78" s="75"/>
      <c r="Q78" s="207" t="str">
        <f t="shared" si="22"/>
        <v/>
      </c>
      <c r="R78" s="75"/>
      <c r="S78" s="207" t="str">
        <f t="shared" si="23"/>
        <v/>
      </c>
      <c r="T78" s="75"/>
      <c r="U78" s="207" t="str">
        <f t="shared" si="24"/>
        <v/>
      </c>
      <c r="V78" s="75"/>
      <c r="W78" s="74"/>
      <c r="X78" s="74"/>
      <c r="Y78" s="74"/>
      <c r="Z78" s="74"/>
      <c r="AA78" s="74"/>
      <c r="AB78" s="74"/>
      <c r="AC78" s="74"/>
      <c r="AD78" s="207" t="str">
        <f t="shared" si="25"/>
        <v/>
      </c>
      <c r="AE78" s="74"/>
      <c r="AF78" s="74"/>
      <c r="AG78" s="74"/>
      <c r="AH78" s="74"/>
      <c r="AI78" s="74"/>
      <c r="AJ78" s="207" t="str">
        <f t="shared" si="26"/>
        <v/>
      </c>
      <c r="AK78" s="74"/>
      <c r="AL78" s="74"/>
      <c r="AM78" s="74"/>
      <c r="AN78" s="300" t="str">
        <f t="shared" si="27"/>
        <v/>
      </c>
      <c r="AO78" s="75"/>
      <c r="AP78" s="75"/>
      <c r="AQ78" s="207" t="str">
        <f t="shared" si="28"/>
        <v/>
      </c>
      <c r="AR78" s="75"/>
      <c r="AS78" s="74"/>
      <c r="AT78" s="74"/>
      <c r="AU78" s="207" t="str">
        <f t="shared" si="29"/>
        <v/>
      </c>
      <c r="AV78" s="75"/>
      <c r="AW78" s="75"/>
      <c r="AX78" s="75"/>
      <c r="AY78" s="75"/>
      <c r="AZ78" s="75"/>
      <c r="BA78" s="75"/>
      <c r="BB78" s="75"/>
      <c r="BC78" s="75"/>
      <c r="BD78" s="75"/>
      <c r="BE78" s="75"/>
      <c r="BF78" s="75"/>
      <c r="BG78" s="75"/>
      <c r="BH78" s="72"/>
      <c r="BI78" s="72"/>
      <c r="BJ78" s="72"/>
      <c r="BK78" s="72"/>
      <c r="BL78" s="72"/>
      <c r="BM78" s="72"/>
      <c r="BN78" s="72"/>
    </row>
    <row r="79" spans="1:66" s="76" customFormat="1" collapsed="1" x14ac:dyDescent="0.2">
      <c r="A79" s="72"/>
      <c r="B79" s="207" t="str">
        <f t="shared" si="20"/>
        <v/>
      </c>
      <c r="C79" s="73"/>
      <c r="D79" s="73"/>
      <c r="E79" s="73"/>
      <c r="F79" s="73"/>
      <c r="G79" s="207"/>
      <c r="H79" s="73"/>
      <c r="I79" s="73"/>
      <c r="J79" s="74"/>
      <c r="K79" s="75"/>
      <c r="L79" s="75"/>
      <c r="M79" s="299" t="str">
        <f t="shared" si="21"/>
        <v/>
      </c>
      <c r="N79" s="74"/>
      <c r="O79" s="74"/>
      <c r="P79" s="75"/>
      <c r="Q79" s="207" t="str">
        <f t="shared" si="22"/>
        <v/>
      </c>
      <c r="R79" s="75"/>
      <c r="S79" s="207" t="str">
        <f t="shared" si="23"/>
        <v/>
      </c>
      <c r="T79" s="75"/>
      <c r="U79" s="207" t="str">
        <f t="shared" si="24"/>
        <v/>
      </c>
      <c r="V79" s="75"/>
      <c r="W79" s="74"/>
      <c r="X79" s="74"/>
      <c r="Y79" s="74"/>
      <c r="Z79" s="74"/>
      <c r="AA79" s="74"/>
      <c r="AB79" s="74"/>
      <c r="AC79" s="74"/>
      <c r="AD79" s="207" t="str">
        <f t="shared" si="25"/>
        <v/>
      </c>
      <c r="AE79" s="74"/>
      <c r="AF79" s="74"/>
      <c r="AG79" s="74"/>
      <c r="AH79" s="74"/>
      <c r="AI79" s="74"/>
      <c r="AJ79" s="207" t="str">
        <f t="shared" si="26"/>
        <v/>
      </c>
      <c r="AK79" s="74"/>
      <c r="AL79" s="74"/>
      <c r="AM79" s="74"/>
      <c r="AN79" s="300" t="str">
        <f t="shared" si="27"/>
        <v/>
      </c>
      <c r="AO79" s="75"/>
      <c r="AP79" s="75"/>
      <c r="AQ79" s="207" t="str">
        <f t="shared" si="28"/>
        <v/>
      </c>
      <c r="AR79" s="75"/>
      <c r="AS79" s="74"/>
      <c r="AT79" s="74"/>
      <c r="AU79" s="207" t="str">
        <f t="shared" si="29"/>
        <v/>
      </c>
      <c r="AV79" s="75"/>
      <c r="AW79" s="75"/>
      <c r="AX79" s="75"/>
      <c r="AY79" s="75"/>
      <c r="AZ79" s="75"/>
      <c r="BA79" s="75"/>
      <c r="BB79" s="75"/>
      <c r="BC79" s="75"/>
      <c r="BD79" s="75"/>
      <c r="BE79" s="75"/>
      <c r="BF79" s="75"/>
      <c r="BG79" s="75"/>
      <c r="BH79" s="72"/>
      <c r="BI79" s="72"/>
      <c r="BJ79" s="72"/>
      <c r="BK79" s="72"/>
      <c r="BL79" s="72"/>
      <c r="BM79" s="72"/>
      <c r="BN79" s="72"/>
    </row>
    <row r="80" spans="1:66" s="76" customFormat="1" collapsed="1" x14ac:dyDescent="0.2">
      <c r="A80" s="72"/>
      <c r="B80" s="207" t="str">
        <f t="shared" si="20"/>
        <v/>
      </c>
      <c r="C80" s="73"/>
      <c r="D80" s="73"/>
      <c r="E80" s="73"/>
      <c r="F80" s="73"/>
      <c r="G80" s="207"/>
      <c r="H80" s="73"/>
      <c r="I80" s="73"/>
      <c r="J80" s="74"/>
      <c r="K80" s="75"/>
      <c r="L80" s="75"/>
      <c r="M80" s="299" t="str">
        <f t="shared" si="21"/>
        <v/>
      </c>
      <c r="N80" s="74"/>
      <c r="O80" s="74"/>
      <c r="P80" s="75"/>
      <c r="Q80" s="207" t="str">
        <f t="shared" si="22"/>
        <v/>
      </c>
      <c r="R80" s="75"/>
      <c r="S80" s="207" t="str">
        <f t="shared" si="23"/>
        <v/>
      </c>
      <c r="T80" s="75"/>
      <c r="U80" s="207" t="str">
        <f t="shared" si="24"/>
        <v/>
      </c>
      <c r="V80" s="75"/>
      <c r="W80" s="74"/>
      <c r="X80" s="74"/>
      <c r="Y80" s="74"/>
      <c r="Z80" s="74"/>
      <c r="AA80" s="74"/>
      <c r="AB80" s="74"/>
      <c r="AC80" s="74"/>
      <c r="AD80" s="207" t="str">
        <f t="shared" si="25"/>
        <v/>
      </c>
      <c r="AE80" s="74"/>
      <c r="AF80" s="74"/>
      <c r="AG80" s="74"/>
      <c r="AH80" s="74"/>
      <c r="AI80" s="74"/>
      <c r="AJ80" s="207" t="str">
        <f t="shared" si="26"/>
        <v/>
      </c>
      <c r="AK80" s="74"/>
      <c r="AL80" s="74"/>
      <c r="AM80" s="74"/>
      <c r="AN80" s="300" t="str">
        <f t="shared" si="27"/>
        <v/>
      </c>
      <c r="AO80" s="75"/>
      <c r="AP80" s="75"/>
      <c r="AQ80" s="207" t="str">
        <f t="shared" si="28"/>
        <v/>
      </c>
      <c r="AR80" s="75"/>
      <c r="AS80" s="74"/>
      <c r="AT80" s="74"/>
      <c r="AU80" s="207" t="str">
        <f t="shared" si="29"/>
        <v/>
      </c>
      <c r="AV80" s="75"/>
      <c r="AW80" s="75"/>
      <c r="AX80" s="75"/>
      <c r="AY80" s="75"/>
      <c r="AZ80" s="75"/>
      <c r="BA80" s="75"/>
      <c r="BB80" s="75"/>
      <c r="BC80" s="75"/>
      <c r="BD80" s="75"/>
      <c r="BE80" s="75"/>
      <c r="BF80" s="75"/>
      <c r="BG80" s="75"/>
      <c r="BH80" s="72"/>
      <c r="BI80" s="72"/>
      <c r="BJ80" s="72"/>
      <c r="BK80" s="72"/>
      <c r="BL80" s="72"/>
      <c r="BM80" s="72"/>
      <c r="BN80" s="72"/>
    </row>
    <row r="81" spans="1:66" s="76" customFormat="1" collapsed="1" x14ac:dyDescent="0.2">
      <c r="A81" s="72"/>
      <c r="B81" s="207" t="str">
        <f t="shared" si="20"/>
        <v/>
      </c>
      <c r="C81" s="73"/>
      <c r="D81" s="73"/>
      <c r="E81" s="73"/>
      <c r="F81" s="73"/>
      <c r="G81" s="207"/>
      <c r="H81" s="73"/>
      <c r="I81" s="73"/>
      <c r="J81" s="74"/>
      <c r="K81" s="75"/>
      <c r="L81" s="75"/>
      <c r="M81" s="299" t="str">
        <f t="shared" si="21"/>
        <v/>
      </c>
      <c r="N81" s="74"/>
      <c r="O81" s="74"/>
      <c r="P81" s="75"/>
      <c r="Q81" s="207" t="str">
        <f t="shared" si="22"/>
        <v/>
      </c>
      <c r="R81" s="75"/>
      <c r="S81" s="207" t="str">
        <f t="shared" si="23"/>
        <v/>
      </c>
      <c r="T81" s="75"/>
      <c r="U81" s="207" t="str">
        <f t="shared" si="24"/>
        <v/>
      </c>
      <c r="V81" s="75"/>
      <c r="W81" s="74"/>
      <c r="X81" s="74"/>
      <c r="Y81" s="74"/>
      <c r="Z81" s="74"/>
      <c r="AA81" s="74"/>
      <c r="AB81" s="74"/>
      <c r="AC81" s="74"/>
      <c r="AD81" s="207" t="str">
        <f t="shared" si="25"/>
        <v/>
      </c>
      <c r="AE81" s="74"/>
      <c r="AF81" s="74"/>
      <c r="AG81" s="74"/>
      <c r="AH81" s="74"/>
      <c r="AI81" s="74"/>
      <c r="AJ81" s="207" t="str">
        <f t="shared" si="26"/>
        <v/>
      </c>
      <c r="AK81" s="74"/>
      <c r="AL81" s="74"/>
      <c r="AM81" s="74"/>
      <c r="AN81" s="300" t="str">
        <f t="shared" si="27"/>
        <v/>
      </c>
      <c r="AO81" s="75"/>
      <c r="AP81" s="75"/>
      <c r="AQ81" s="207" t="str">
        <f t="shared" si="28"/>
        <v/>
      </c>
      <c r="AR81" s="75"/>
      <c r="AS81" s="74"/>
      <c r="AT81" s="74"/>
      <c r="AU81" s="207" t="str">
        <f t="shared" si="29"/>
        <v/>
      </c>
      <c r="AV81" s="75"/>
      <c r="AW81" s="75"/>
      <c r="AX81" s="75"/>
      <c r="AY81" s="75"/>
      <c r="AZ81" s="75"/>
      <c r="BA81" s="75"/>
      <c r="BB81" s="75"/>
      <c r="BC81" s="75"/>
      <c r="BD81" s="75"/>
      <c r="BE81" s="75"/>
      <c r="BF81" s="75"/>
      <c r="BG81" s="75"/>
      <c r="BH81" s="72"/>
      <c r="BI81" s="72"/>
      <c r="BJ81" s="72"/>
      <c r="BK81" s="72"/>
      <c r="BL81" s="72"/>
      <c r="BM81" s="72"/>
      <c r="BN81" s="72"/>
    </row>
    <row r="82" spans="1:66" s="76" customFormat="1" collapsed="1" x14ac:dyDescent="0.2">
      <c r="A82" s="72"/>
      <c r="B82" s="207" t="str">
        <f t="shared" si="20"/>
        <v/>
      </c>
      <c r="C82" s="73"/>
      <c r="D82" s="73"/>
      <c r="E82" s="73"/>
      <c r="F82" s="73"/>
      <c r="G82" s="207"/>
      <c r="H82" s="73"/>
      <c r="I82" s="73"/>
      <c r="J82" s="74"/>
      <c r="K82" s="75"/>
      <c r="L82" s="75"/>
      <c r="M82" s="299" t="str">
        <f t="shared" si="21"/>
        <v/>
      </c>
      <c r="N82" s="74"/>
      <c r="O82" s="74"/>
      <c r="P82" s="75"/>
      <c r="Q82" s="207" t="str">
        <f t="shared" si="22"/>
        <v/>
      </c>
      <c r="R82" s="75"/>
      <c r="S82" s="207" t="str">
        <f t="shared" si="23"/>
        <v/>
      </c>
      <c r="T82" s="75"/>
      <c r="U82" s="207" t="str">
        <f t="shared" si="24"/>
        <v/>
      </c>
      <c r="V82" s="75"/>
      <c r="W82" s="74"/>
      <c r="X82" s="74"/>
      <c r="Y82" s="74"/>
      <c r="Z82" s="74"/>
      <c r="AA82" s="74"/>
      <c r="AB82" s="74"/>
      <c r="AC82" s="74"/>
      <c r="AD82" s="207" t="str">
        <f t="shared" si="25"/>
        <v/>
      </c>
      <c r="AE82" s="74"/>
      <c r="AF82" s="74"/>
      <c r="AG82" s="74"/>
      <c r="AH82" s="74"/>
      <c r="AI82" s="74"/>
      <c r="AJ82" s="207" t="str">
        <f t="shared" si="26"/>
        <v/>
      </c>
      <c r="AK82" s="74"/>
      <c r="AL82" s="74"/>
      <c r="AM82" s="74"/>
      <c r="AN82" s="300" t="str">
        <f t="shared" si="27"/>
        <v/>
      </c>
      <c r="AO82" s="75"/>
      <c r="AP82" s="75"/>
      <c r="AQ82" s="207" t="str">
        <f t="shared" si="28"/>
        <v/>
      </c>
      <c r="AR82" s="75"/>
      <c r="AS82" s="74"/>
      <c r="AT82" s="74"/>
      <c r="AU82" s="207" t="str">
        <f t="shared" si="29"/>
        <v/>
      </c>
      <c r="AV82" s="75"/>
      <c r="AW82" s="75"/>
      <c r="AX82" s="75"/>
      <c r="AY82" s="75"/>
      <c r="AZ82" s="75"/>
      <c r="BA82" s="75"/>
      <c r="BB82" s="75"/>
      <c r="BC82" s="75"/>
      <c r="BD82" s="75"/>
      <c r="BE82" s="75"/>
      <c r="BF82" s="75"/>
      <c r="BG82" s="75"/>
      <c r="BH82" s="72"/>
      <c r="BI82" s="72"/>
      <c r="BJ82" s="72"/>
      <c r="BK82" s="72"/>
      <c r="BL82" s="72"/>
      <c r="BM82" s="72"/>
      <c r="BN82" s="72"/>
    </row>
    <row r="83" spans="1:66" s="76" customFormat="1" collapsed="1" x14ac:dyDescent="0.2">
      <c r="A83" s="72"/>
      <c r="B83" s="207" t="str">
        <f t="shared" si="20"/>
        <v/>
      </c>
      <c r="C83" s="73"/>
      <c r="D83" s="73"/>
      <c r="E83" s="73"/>
      <c r="F83" s="73"/>
      <c r="G83" s="207"/>
      <c r="H83" s="73"/>
      <c r="I83" s="73"/>
      <c r="J83" s="74"/>
      <c r="K83" s="75"/>
      <c r="L83" s="75"/>
      <c r="M83" s="299" t="str">
        <f t="shared" si="21"/>
        <v/>
      </c>
      <c r="N83" s="74"/>
      <c r="O83" s="74"/>
      <c r="P83" s="75"/>
      <c r="Q83" s="207" t="str">
        <f t="shared" si="22"/>
        <v/>
      </c>
      <c r="R83" s="75"/>
      <c r="S83" s="207" t="str">
        <f t="shared" si="23"/>
        <v/>
      </c>
      <c r="T83" s="75"/>
      <c r="U83" s="207" t="str">
        <f t="shared" si="24"/>
        <v/>
      </c>
      <c r="V83" s="75"/>
      <c r="W83" s="74"/>
      <c r="X83" s="74"/>
      <c r="Y83" s="74"/>
      <c r="Z83" s="74"/>
      <c r="AA83" s="74"/>
      <c r="AB83" s="74"/>
      <c r="AC83" s="74"/>
      <c r="AD83" s="207" t="str">
        <f t="shared" si="25"/>
        <v/>
      </c>
      <c r="AE83" s="74"/>
      <c r="AF83" s="74"/>
      <c r="AG83" s="74"/>
      <c r="AH83" s="74"/>
      <c r="AI83" s="74"/>
      <c r="AJ83" s="207" t="str">
        <f t="shared" si="26"/>
        <v/>
      </c>
      <c r="AK83" s="74"/>
      <c r="AL83" s="74"/>
      <c r="AM83" s="74"/>
      <c r="AN83" s="300" t="str">
        <f t="shared" si="27"/>
        <v/>
      </c>
      <c r="AO83" s="75"/>
      <c r="AP83" s="75"/>
      <c r="AQ83" s="207" t="str">
        <f t="shared" si="28"/>
        <v/>
      </c>
      <c r="AR83" s="75"/>
      <c r="AS83" s="74"/>
      <c r="AT83" s="74"/>
      <c r="AU83" s="207" t="str">
        <f t="shared" si="29"/>
        <v/>
      </c>
      <c r="AV83" s="75"/>
      <c r="AW83" s="75"/>
      <c r="AX83" s="75"/>
      <c r="AY83" s="75"/>
      <c r="AZ83" s="75"/>
      <c r="BA83" s="75"/>
      <c r="BB83" s="75"/>
      <c r="BC83" s="75"/>
      <c r="BD83" s="75"/>
      <c r="BE83" s="75"/>
      <c r="BF83" s="75"/>
      <c r="BG83" s="75"/>
      <c r="BH83" s="72"/>
      <c r="BI83" s="72"/>
      <c r="BJ83" s="72"/>
      <c r="BK83" s="72"/>
      <c r="BL83" s="72"/>
      <c r="BM83" s="72"/>
      <c r="BN83" s="72"/>
    </row>
    <row r="84" spans="1:66" s="76" customFormat="1" collapsed="1" x14ac:dyDescent="0.2">
      <c r="A84" s="72"/>
      <c r="B84" s="207" t="str">
        <f t="shared" si="20"/>
        <v/>
      </c>
      <c r="C84" s="73"/>
      <c r="D84" s="73"/>
      <c r="E84" s="73"/>
      <c r="F84" s="73"/>
      <c r="G84" s="207"/>
      <c r="H84" s="73"/>
      <c r="I84" s="73"/>
      <c r="J84" s="74"/>
      <c r="K84" s="75"/>
      <c r="L84" s="75"/>
      <c r="M84" s="299" t="str">
        <f t="shared" si="21"/>
        <v/>
      </c>
      <c r="N84" s="74"/>
      <c r="O84" s="74"/>
      <c r="P84" s="75"/>
      <c r="Q84" s="207" t="str">
        <f t="shared" si="22"/>
        <v/>
      </c>
      <c r="R84" s="75"/>
      <c r="S84" s="207" t="str">
        <f t="shared" si="23"/>
        <v/>
      </c>
      <c r="T84" s="75"/>
      <c r="U84" s="207" t="str">
        <f t="shared" si="24"/>
        <v/>
      </c>
      <c r="V84" s="75"/>
      <c r="W84" s="74"/>
      <c r="X84" s="74"/>
      <c r="Y84" s="74"/>
      <c r="Z84" s="74"/>
      <c r="AA84" s="74"/>
      <c r="AB84" s="74"/>
      <c r="AC84" s="74"/>
      <c r="AD84" s="207" t="str">
        <f t="shared" si="25"/>
        <v/>
      </c>
      <c r="AE84" s="74"/>
      <c r="AF84" s="74"/>
      <c r="AG84" s="74"/>
      <c r="AH84" s="74"/>
      <c r="AI84" s="74"/>
      <c r="AJ84" s="207" t="str">
        <f t="shared" si="26"/>
        <v/>
      </c>
      <c r="AK84" s="74"/>
      <c r="AL84" s="74"/>
      <c r="AM84" s="74"/>
      <c r="AN84" s="300" t="str">
        <f t="shared" si="27"/>
        <v/>
      </c>
      <c r="AO84" s="75"/>
      <c r="AP84" s="75"/>
      <c r="AQ84" s="207" t="str">
        <f t="shared" si="28"/>
        <v/>
      </c>
      <c r="AR84" s="75"/>
      <c r="AS84" s="74"/>
      <c r="AT84" s="74"/>
      <c r="AU84" s="207" t="str">
        <f t="shared" si="29"/>
        <v/>
      </c>
      <c r="AV84" s="75"/>
      <c r="AW84" s="75"/>
      <c r="AX84" s="75"/>
      <c r="AY84" s="75"/>
      <c r="AZ84" s="75"/>
      <c r="BA84" s="75"/>
      <c r="BB84" s="75"/>
      <c r="BC84" s="75"/>
      <c r="BD84" s="75"/>
      <c r="BE84" s="75"/>
      <c r="BF84" s="75"/>
      <c r="BG84" s="75"/>
      <c r="BH84" s="72"/>
      <c r="BI84" s="72"/>
      <c r="BJ84" s="72"/>
      <c r="BK84" s="72"/>
      <c r="BL84" s="72"/>
      <c r="BM84" s="72"/>
      <c r="BN84" s="72"/>
    </row>
    <row r="85" spans="1:66" s="76" customFormat="1" collapsed="1" x14ac:dyDescent="0.2">
      <c r="A85" s="72"/>
      <c r="B85" s="207" t="str">
        <f t="shared" si="20"/>
        <v/>
      </c>
      <c r="C85" s="73"/>
      <c r="D85" s="73"/>
      <c r="E85" s="73"/>
      <c r="F85" s="73"/>
      <c r="G85" s="207"/>
      <c r="H85" s="73"/>
      <c r="I85" s="73"/>
      <c r="J85" s="74"/>
      <c r="K85" s="75"/>
      <c r="L85" s="75"/>
      <c r="M85" s="299" t="str">
        <f t="shared" si="21"/>
        <v/>
      </c>
      <c r="N85" s="74"/>
      <c r="O85" s="74"/>
      <c r="P85" s="75"/>
      <c r="Q85" s="207" t="str">
        <f t="shared" si="22"/>
        <v/>
      </c>
      <c r="R85" s="75"/>
      <c r="S85" s="207" t="str">
        <f t="shared" si="23"/>
        <v/>
      </c>
      <c r="T85" s="75"/>
      <c r="U85" s="207" t="str">
        <f t="shared" si="24"/>
        <v/>
      </c>
      <c r="V85" s="75"/>
      <c r="W85" s="74"/>
      <c r="X85" s="74"/>
      <c r="Y85" s="74"/>
      <c r="Z85" s="74"/>
      <c r="AA85" s="74"/>
      <c r="AB85" s="74"/>
      <c r="AC85" s="74"/>
      <c r="AD85" s="207" t="str">
        <f t="shared" si="25"/>
        <v/>
      </c>
      <c r="AE85" s="74"/>
      <c r="AF85" s="74"/>
      <c r="AG85" s="74"/>
      <c r="AH85" s="74"/>
      <c r="AI85" s="74"/>
      <c r="AJ85" s="207" t="str">
        <f t="shared" si="26"/>
        <v/>
      </c>
      <c r="AK85" s="74"/>
      <c r="AL85" s="74"/>
      <c r="AM85" s="74"/>
      <c r="AN85" s="300" t="str">
        <f t="shared" si="27"/>
        <v/>
      </c>
      <c r="AO85" s="75"/>
      <c r="AP85" s="75"/>
      <c r="AQ85" s="207" t="str">
        <f t="shared" si="28"/>
        <v/>
      </c>
      <c r="AR85" s="75"/>
      <c r="AS85" s="74"/>
      <c r="AT85" s="74"/>
      <c r="AU85" s="207" t="str">
        <f t="shared" si="29"/>
        <v/>
      </c>
      <c r="AV85" s="75"/>
      <c r="AW85" s="75"/>
      <c r="AX85" s="75"/>
      <c r="AY85" s="75"/>
      <c r="AZ85" s="75"/>
      <c r="BA85" s="75"/>
      <c r="BB85" s="75"/>
      <c r="BC85" s="75"/>
      <c r="BD85" s="75"/>
      <c r="BE85" s="75"/>
      <c r="BF85" s="75"/>
      <c r="BG85" s="75"/>
      <c r="BH85" s="72"/>
      <c r="BI85" s="72"/>
      <c r="BJ85" s="72"/>
      <c r="BK85" s="72"/>
      <c r="BL85" s="72"/>
      <c r="BM85" s="72"/>
      <c r="BN85" s="72"/>
    </row>
    <row r="86" spans="1:66" s="76" customFormat="1" collapsed="1" x14ac:dyDescent="0.2">
      <c r="A86" s="72"/>
      <c r="B86" s="207" t="str">
        <f t="shared" si="20"/>
        <v/>
      </c>
      <c r="C86" s="73"/>
      <c r="D86" s="73"/>
      <c r="E86" s="73"/>
      <c r="F86" s="73"/>
      <c r="G86" s="207"/>
      <c r="H86" s="73"/>
      <c r="I86" s="73"/>
      <c r="J86" s="74"/>
      <c r="K86" s="75"/>
      <c r="L86" s="75"/>
      <c r="M86" s="299" t="str">
        <f t="shared" si="21"/>
        <v/>
      </c>
      <c r="N86" s="74"/>
      <c r="O86" s="74"/>
      <c r="P86" s="75"/>
      <c r="Q86" s="207" t="str">
        <f t="shared" si="22"/>
        <v/>
      </c>
      <c r="R86" s="75"/>
      <c r="S86" s="207" t="str">
        <f t="shared" si="23"/>
        <v/>
      </c>
      <c r="T86" s="75"/>
      <c r="U86" s="207" t="str">
        <f t="shared" si="24"/>
        <v/>
      </c>
      <c r="V86" s="75"/>
      <c r="W86" s="74"/>
      <c r="X86" s="74"/>
      <c r="Y86" s="74"/>
      <c r="Z86" s="74"/>
      <c r="AA86" s="74"/>
      <c r="AB86" s="74"/>
      <c r="AC86" s="74"/>
      <c r="AD86" s="207" t="str">
        <f t="shared" si="25"/>
        <v/>
      </c>
      <c r="AE86" s="74"/>
      <c r="AF86" s="74"/>
      <c r="AG86" s="74"/>
      <c r="AH86" s="74"/>
      <c r="AI86" s="74"/>
      <c r="AJ86" s="207" t="str">
        <f t="shared" si="26"/>
        <v/>
      </c>
      <c r="AK86" s="74"/>
      <c r="AL86" s="74"/>
      <c r="AM86" s="74"/>
      <c r="AN86" s="300" t="str">
        <f t="shared" si="27"/>
        <v/>
      </c>
      <c r="AO86" s="75"/>
      <c r="AP86" s="75"/>
      <c r="AQ86" s="207" t="str">
        <f t="shared" si="28"/>
        <v/>
      </c>
      <c r="AR86" s="75"/>
      <c r="AS86" s="74"/>
      <c r="AT86" s="74"/>
      <c r="AU86" s="207" t="str">
        <f t="shared" si="29"/>
        <v/>
      </c>
      <c r="AV86" s="75"/>
      <c r="AW86" s="75"/>
      <c r="AX86" s="75"/>
      <c r="AY86" s="75"/>
      <c r="AZ86" s="75"/>
      <c r="BA86" s="75"/>
      <c r="BB86" s="75"/>
      <c r="BC86" s="75"/>
      <c r="BD86" s="75"/>
      <c r="BE86" s="75"/>
      <c r="BF86" s="75"/>
      <c r="BG86" s="75"/>
      <c r="BH86" s="72"/>
      <c r="BI86" s="72"/>
      <c r="BJ86" s="72"/>
      <c r="BK86" s="72"/>
      <c r="BL86" s="72"/>
      <c r="BM86" s="72"/>
      <c r="BN86" s="72"/>
    </row>
    <row r="87" spans="1:66" s="76" customFormat="1" collapsed="1" x14ac:dyDescent="0.2">
      <c r="A87" s="72"/>
      <c r="B87" s="207" t="str">
        <f t="shared" si="20"/>
        <v/>
      </c>
      <c r="C87" s="73"/>
      <c r="D87" s="73"/>
      <c r="E87" s="73"/>
      <c r="F87" s="73"/>
      <c r="G87" s="207"/>
      <c r="H87" s="73"/>
      <c r="I87" s="73"/>
      <c r="J87" s="74"/>
      <c r="K87" s="75"/>
      <c r="L87" s="75"/>
      <c r="M87" s="299" t="str">
        <f t="shared" si="21"/>
        <v/>
      </c>
      <c r="N87" s="74"/>
      <c r="O87" s="74"/>
      <c r="P87" s="75"/>
      <c r="Q87" s="207" t="str">
        <f t="shared" si="22"/>
        <v/>
      </c>
      <c r="R87" s="75"/>
      <c r="S87" s="207" t="str">
        <f t="shared" si="23"/>
        <v/>
      </c>
      <c r="T87" s="75"/>
      <c r="U87" s="207" t="str">
        <f t="shared" si="24"/>
        <v/>
      </c>
      <c r="V87" s="75"/>
      <c r="W87" s="74"/>
      <c r="X87" s="74"/>
      <c r="Y87" s="74"/>
      <c r="Z87" s="74"/>
      <c r="AA87" s="74"/>
      <c r="AB87" s="74"/>
      <c r="AC87" s="74"/>
      <c r="AD87" s="207" t="str">
        <f t="shared" si="25"/>
        <v/>
      </c>
      <c r="AE87" s="74"/>
      <c r="AF87" s="74"/>
      <c r="AG87" s="74"/>
      <c r="AH87" s="74"/>
      <c r="AI87" s="74"/>
      <c r="AJ87" s="207" t="str">
        <f t="shared" si="26"/>
        <v/>
      </c>
      <c r="AK87" s="74"/>
      <c r="AL87" s="74"/>
      <c r="AM87" s="74"/>
      <c r="AN87" s="300" t="str">
        <f t="shared" si="27"/>
        <v/>
      </c>
      <c r="AO87" s="75"/>
      <c r="AP87" s="75"/>
      <c r="AQ87" s="207" t="str">
        <f t="shared" si="28"/>
        <v/>
      </c>
      <c r="AR87" s="75"/>
      <c r="AS87" s="74"/>
      <c r="AT87" s="74"/>
      <c r="AU87" s="207" t="str">
        <f t="shared" si="29"/>
        <v/>
      </c>
      <c r="AV87" s="75"/>
      <c r="AW87" s="75"/>
      <c r="AX87" s="75"/>
      <c r="AY87" s="75"/>
      <c r="AZ87" s="75"/>
      <c r="BA87" s="75"/>
      <c r="BB87" s="75"/>
      <c r="BC87" s="75"/>
      <c r="BD87" s="75"/>
      <c r="BE87" s="75"/>
      <c r="BF87" s="75"/>
      <c r="BG87" s="75"/>
      <c r="BH87" s="72"/>
      <c r="BI87" s="72"/>
      <c r="BJ87" s="72"/>
      <c r="BK87" s="72"/>
      <c r="BL87" s="72"/>
      <c r="BM87" s="72"/>
      <c r="BN87" s="72"/>
    </row>
    <row r="88" spans="1:66" s="76" customFormat="1" collapsed="1" x14ac:dyDescent="0.2">
      <c r="A88" s="72"/>
      <c r="B88" s="207" t="str">
        <f t="shared" si="20"/>
        <v/>
      </c>
      <c r="C88" s="73"/>
      <c r="D88" s="73"/>
      <c r="E88" s="73"/>
      <c r="F88" s="73"/>
      <c r="G88" s="207"/>
      <c r="H88" s="73"/>
      <c r="I88" s="73"/>
      <c r="J88" s="74"/>
      <c r="K88" s="75"/>
      <c r="L88" s="75"/>
      <c r="M88" s="299" t="str">
        <f t="shared" si="21"/>
        <v/>
      </c>
      <c r="N88" s="74"/>
      <c r="O88" s="74"/>
      <c r="P88" s="75"/>
      <c r="Q88" s="207" t="str">
        <f t="shared" si="22"/>
        <v/>
      </c>
      <c r="R88" s="75"/>
      <c r="S88" s="207" t="str">
        <f t="shared" si="23"/>
        <v/>
      </c>
      <c r="T88" s="75"/>
      <c r="U88" s="207" t="str">
        <f t="shared" si="24"/>
        <v/>
      </c>
      <c r="V88" s="75"/>
      <c r="W88" s="74"/>
      <c r="X88" s="74"/>
      <c r="Y88" s="74"/>
      <c r="Z88" s="74"/>
      <c r="AA88" s="74"/>
      <c r="AB88" s="74"/>
      <c r="AC88" s="74"/>
      <c r="AD88" s="207" t="str">
        <f t="shared" si="25"/>
        <v/>
      </c>
      <c r="AE88" s="74"/>
      <c r="AF88" s="74"/>
      <c r="AG88" s="74"/>
      <c r="AH88" s="74"/>
      <c r="AI88" s="74"/>
      <c r="AJ88" s="207" t="str">
        <f t="shared" si="26"/>
        <v/>
      </c>
      <c r="AK88" s="74"/>
      <c r="AL88" s="74"/>
      <c r="AM88" s="74"/>
      <c r="AN88" s="300" t="str">
        <f t="shared" si="27"/>
        <v/>
      </c>
      <c r="AO88" s="75"/>
      <c r="AP88" s="75"/>
      <c r="AQ88" s="207" t="str">
        <f t="shared" si="28"/>
        <v/>
      </c>
      <c r="AR88" s="75"/>
      <c r="AS88" s="74"/>
      <c r="AT88" s="74"/>
      <c r="AU88" s="207" t="str">
        <f t="shared" si="29"/>
        <v/>
      </c>
      <c r="AV88" s="75"/>
      <c r="AW88" s="75"/>
      <c r="AX88" s="75"/>
      <c r="AY88" s="75"/>
      <c r="AZ88" s="75"/>
      <c r="BA88" s="75"/>
      <c r="BB88" s="75"/>
      <c r="BC88" s="75"/>
      <c r="BD88" s="75"/>
      <c r="BE88" s="75"/>
      <c r="BF88" s="75"/>
      <c r="BG88" s="75"/>
      <c r="BH88" s="72"/>
      <c r="BI88" s="72"/>
      <c r="BJ88" s="72"/>
      <c r="BK88" s="72"/>
      <c r="BL88" s="72"/>
      <c r="BM88" s="72"/>
      <c r="BN88" s="72"/>
    </row>
    <row r="89" spans="1:66" s="76" customFormat="1" collapsed="1" x14ac:dyDescent="0.2">
      <c r="A89" s="72"/>
      <c r="B89" s="207" t="str">
        <f t="shared" si="20"/>
        <v/>
      </c>
      <c r="C89" s="73"/>
      <c r="D89" s="73"/>
      <c r="E89" s="73"/>
      <c r="F89" s="73"/>
      <c r="G89" s="207"/>
      <c r="H89" s="73"/>
      <c r="I89" s="73"/>
      <c r="J89" s="74"/>
      <c r="K89" s="75"/>
      <c r="L89" s="75"/>
      <c r="M89" s="299" t="str">
        <f t="shared" si="21"/>
        <v/>
      </c>
      <c r="N89" s="74"/>
      <c r="O89" s="74"/>
      <c r="P89" s="75"/>
      <c r="Q89" s="207" t="str">
        <f t="shared" si="22"/>
        <v/>
      </c>
      <c r="R89" s="75"/>
      <c r="S89" s="207" t="str">
        <f t="shared" si="23"/>
        <v/>
      </c>
      <c r="T89" s="75"/>
      <c r="U89" s="207" t="str">
        <f t="shared" si="24"/>
        <v/>
      </c>
      <c r="V89" s="75"/>
      <c r="W89" s="74"/>
      <c r="X89" s="74"/>
      <c r="Y89" s="74"/>
      <c r="Z89" s="74"/>
      <c r="AA89" s="74"/>
      <c r="AB89" s="74"/>
      <c r="AC89" s="74"/>
      <c r="AD89" s="207" t="str">
        <f t="shared" si="25"/>
        <v/>
      </c>
      <c r="AE89" s="74"/>
      <c r="AF89" s="74"/>
      <c r="AG89" s="74"/>
      <c r="AH89" s="74"/>
      <c r="AI89" s="74"/>
      <c r="AJ89" s="207" t="str">
        <f t="shared" si="26"/>
        <v/>
      </c>
      <c r="AK89" s="74"/>
      <c r="AL89" s="74"/>
      <c r="AM89" s="74"/>
      <c r="AN89" s="300" t="str">
        <f t="shared" si="27"/>
        <v/>
      </c>
      <c r="AO89" s="75"/>
      <c r="AP89" s="75"/>
      <c r="AQ89" s="207" t="str">
        <f t="shared" si="28"/>
        <v/>
      </c>
      <c r="AR89" s="75"/>
      <c r="AS89" s="74"/>
      <c r="AT89" s="74"/>
      <c r="AU89" s="207" t="str">
        <f t="shared" si="29"/>
        <v/>
      </c>
      <c r="AV89" s="75"/>
      <c r="AW89" s="75"/>
      <c r="AX89" s="75"/>
      <c r="AY89" s="75"/>
      <c r="AZ89" s="75"/>
      <c r="BA89" s="75"/>
      <c r="BB89" s="75"/>
      <c r="BC89" s="75"/>
      <c r="BD89" s="75"/>
      <c r="BE89" s="75"/>
      <c r="BF89" s="75"/>
      <c r="BG89" s="75"/>
      <c r="BH89" s="72"/>
      <c r="BI89" s="72"/>
      <c r="BJ89" s="72"/>
      <c r="BK89" s="72"/>
      <c r="BL89" s="72"/>
      <c r="BM89" s="72"/>
      <c r="BN89" s="72"/>
    </row>
    <row r="90" spans="1:66" s="76" customFormat="1" collapsed="1" x14ac:dyDescent="0.2">
      <c r="A90" s="72"/>
      <c r="B90" s="207" t="str">
        <f t="shared" si="20"/>
        <v/>
      </c>
      <c r="C90" s="73"/>
      <c r="D90" s="73"/>
      <c r="E90" s="73"/>
      <c r="F90" s="73"/>
      <c r="G90" s="207"/>
      <c r="H90" s="73"/>
      <c r="I90" s="73"/>
      <c r="J90" s="74"/>
      <c r="K90" s="75"/>
      <c r="L90" s="75"/>
      <c r="M90" s="299" t="str">
        <f t="shared" si="21"/>
        <v/>
      </c>
      <c r="N90" s="74"/>
      <c r="O90" s="74"/>
      <c r="P90" s="75"/>
      <c r="Q90" s="207" t="str">
        <f t="shared" si="22"/>
        <v/>
      </c>
      <c r="R90" s="75"/>
      <c r="S90" s="207" t="str">
        <f t="shared" si="23"/>
        <v/>
      </c>
      <c r="T90" s="75"/>
      <c r="U90" s="207" t="str">
        <f t="shared" si="24"/>
        <v/>
      </c>
      <c r="V90" s="75"/>
      <c r="W90" s="74"/>
      <c r="X90" s="74"/>
      <c r="Y90" s="74"/>
      <c r="Z90" s="74"/>
      <c r="AA90" s="74"/>
      <c r="AB90" s="74"/>
      <c r="AC90" s="74"/>
      <c r="AD90" s="207" t="str">
        <f t="shared" si="25"/>
        <v/>
      </c>
      <c r="AE90" s="74"/>
      <c r="AF90" s="74"/>
      <c r="AG90" s="74"/>
      <c r="AH90" s="74"/>
      <c r="AI90" s="74"/>
      <c r="AJ90" s="207" t="str">
        <f t="shared" si="26"/>
        <v/>
      </c>
      <c r="AK90" s="74"/>
      <c r="AL90" s="74"/>
      <c r="AM90" s="74"/>
      <c r="AN90" s="300" t="str">
        <f t="shared" si="27"/>
        <v/>
      </c>
      <c r="AO90" s="75"/>
      <c r="AP90" s="75"/>
      <c r="AQ90" s="207" t="str">
        <f t="shared" si="28"/>
        <v/>
      </c>
      <c r="AR90" s="75"/>
      <c r="AS90" s="74"/>
      <c r="AT90" s="74"/>
      <c r="AU90" s="207" t="str">
        <f t="shared" si="29"/>
        <v/>
      </c>
      <c r="AV90" s="75"/>
      <c r="AW90" s="75"/>
      <c r="AX90" s="75"/>
      <c r="AY90" s="75"/>
      <c r="AZ90" s="75"/>
      <c r="BA90" s="75"/>
      <c r="BB90" s="75"/>
      <c r="BC90" s="75"/>
      <c r="BD90" s="75"/>
      <c r="BE90" s="75"/>
      <c r="BF90" s="75"/>
      <c r="BG90" s="75"/>
      <c r="BH90" s="72"/>
      <c r="BI90" s="72"/>
      <c r="BJ90" s="72"/>
      <c r="BK90" s="72"/>
      <c r="BL90" s="72"/>
      <c r="BM90" s="72"/>
      <c r="BN90" s="72"/>
    </row>
    <row r="91" spans="1:66" s="76" customFormat="1" collapsed="1" x14ac:dyDescent="0.2">
      <c r="A91" s="72"/>
      <c r="B91" s="207" t="str">
        <f t="shared" si="20"/>
        <v/>
      </c>
      <c r="C91" s="73"/>
      <c r="D91" s="73"/>
      <c r="E91" s="73"/>
      <c r="F91" s="73"/>
      <c r="G91" s="207"/>
      <c r="H91" s="73"/>
      <c r="I91" s="73"/>
      <c r="J91" s="74"/>
      <c r="K91" s="75"/>
      <c r="L91" s="75"/>
      <c r="M91" s="299" t="str">
        <f t="shared" si="21"/>
        <v/>
      </c>
      <c r="N91" s="74"/>
      <c r="O91" s="74"/>
      <c r="P91" s="75"/>
      <c r="Q91" s="207" t="str">
        <f t="shared" si="22"/>
        <v/>
      </c>
      <c r="R91" s="75"/>
      <c r="S91" s="207" t="str">
        <f t="shared" si="23"/>
        <v/>
      </c>
      <c r="T91" s="75"/>
      <c r="U91" s="207" t="str">
        <f t="shared" si="24"/>
        <v/>
      </c>
      <c r="V91" s="75"/>
      <c r="W91" s="74"/>
      <c r="X91" s="74"/>
      <c r="Y91" s="74"/>
      <c r="Z91" s="74"/>
      <c r="AA91" s="74"/>
      <c r="AB91" s="74"/>
      <c r="AC91" s="74"/>
      <c r="AD91" s="207" t="str">
        <f t="shared" si="25"/>
        <v/>
      </c>
      <c r="AE91" s="74"/>
      <c r="AF91" s="74"/>
      <c r="AG91" s="74"/>
      <c r="AH91" s="74"/>
      <c r="AI91" s="74"/>
      <c r="AJ91" s="207" t="str">
        <f t="shared" si="26"/>
        <v/>
      </c>
      <c r="AK91" s="74"/>
      <c r="AL91" s="74"/>
      <c r="AM91" s="74"/>
      <c r="AN91" s="300" t="str">
        <f t="shared" si="27"/>
        <v/>
      </c>
      <c r="AO91" s="75"/>
      <c r="AP91" s="75"/>
      <c r="AQ91" s="207" t="str">
        <f t="shared" si="28"/>
        <v/>
      </c>
      <c r="AR91" s="75"/>
      <c r="AS91" s="74"/>
      <c r="AT91" s="74"/>
      <c r="AU91" s="207" t="str">
        <f t="shared" si="29"/>
        <v/>
      </c>
      <c r="AV91" s="75"/>
      <c r="AW91" s="75"/>
      <c r="AX91" s="75"/>
      <c r="AY91" s="75"/>
      <c r="AZ91" s="75"/>
      <c r="BA91" s="75"/>
      <c r="BB91" s="75"/>
      <c r="BC91" s="75"/>
      <c r="BD91" s="75"/>
      <c r="BE91" s="75"/>
      <c r="BF91" s="75"/>
      <c r="BG91" s="75"/>
      <c r="BH91" s="72"/>
      <c r="BI91" s="72"/>
      <c r="BJ91" s="72"/>
      <c r="BK91" s="72"/>
      <c r="BL91" s="72"/>
      <c r="BM91" s="72"/>
      <c r="BN91" s="72"/>
    </row>
    <row r="92" spans="1:66" s="76" customFormat="1" collapsed="1" x14ac:dyDescent="0.2">
      <c r="A92" s="72"/>
      <c r="B92" s="207" t="str">
        <f t="shared" si="20"/>
        <v/>
      </c>
      <c r="C92" s="73"/>
      <c r="D92" s="73"/>
      <c r="E92" s="73"/>
      <c r="F92" s="73"/>
      <c r="G92" s="207"/>
      <c r="H92" s="73"/>
      <c r="I92" s="73"/>
      <c r="J92" s="74"/>
      <c r="K92" s="75"/>
      <c r="L92" s="75"/>
      <c r="M92" s="299" t="str">
        <f t="shared" si="21"/>
        <v/>
      </c>
      <c r="N92" s="74"/>
      <c r="O92" s="74"/>
      <c r="P92" s="75"/>
      <c r="Q92" s="207" t="str">
        <f t="shared" si="22"/>
        <v/>
      </c>
      <c r="R92" s="75"/>
      <c r="S92" s="207" t="str">
        <f t="shared" si="23"/>
        <v/>
      </c>
      <c r="T92" s="75"/>
      <c r="U92" s="207" t="str">
        <f t="shared" si="24"/>
        <v/>
      </c>
      <c r="V92" s="75"/>
      <c r="W92" s="74"/>
      <c r="X92" s="74"/>
      <c r="Y92" s="74"/>
      <c r="Z92" s="74"/>
      <c r="AA92" s="74"/>
      <c r="AB92" s="74"/>
      <c r="AC92" s="74"/>
      <c r="AD92" s="207" t="str">
        <f t="shared" si="25"/>
        <v/>
      </c>
      <c r="AE92" s="74"/>
      <c r="AF92" s="74"/>
      <c r="AG92" s="74"/>
      <c r="AH92" s="74"/>
      <c r="AI92" s="74"/>
      <c r="AJ92" s="207" t="str">
        <f t="shared" si="26"/>
        <v/>
      </c>
      <c r="AK92" s="74"/>
      <c r="AL92" s="74"/>
      <c r="AM92" s="74"/>
      <c r="AN92" s="300" t="str">
        <f t="shared" si="27"/>
        <v/>
      </c>
      <c r="AO92" s="75"/>
      <c r="AP92" s="75"/>
      <c r="AQ92" s="207" t="str">
        <f t="shared" si="28"/>
        <v/>
      </c>
      <c r="AR92" s="75"/>
      <c r="AS92" s="74"/>
      <c r="AT92" s="74"/>
      <c r="AU92" s="207" t="str">
        <f t="shared" si="29"/>
        <v/>
      </c>
      <c r="AV92" s="75"/>
      <c r="AW92" s="75"/>
      <c r="AX92" s="75"/>
      <c r="AY92" s="75"/>
      <c r="AZ92" s="75"/>
      <c r="BA92" s="75"/>
      <c r="BB92" s="75"/>
      <c r="BC92" s="75"/>
      <c r="BD92" s="75"/>
      <c r="BE92" s="75"/>
      <c r="BF92" s="75"/>
      <c r="BG92" s="75"/>
      <c r="BH92" s="72"/>
      <c r="BI92" s="72"/>
      <c r="BJ92" s="72"/>
      <c r="BK92" s="72"/>
      <c r="BL92" s="72"/>
      <c r="BM92" s="72"/>
      <c r="BN92" s="72"/>
    </row>
    <row r="93" spans="1:66" s="76" customFormat="1" collapsed="1" x14ac:dyDescent="0.2">
      <c r="A93" s="72"/>
      <c r="B93" s="207" t="str">
        <f t="shared" si="20"/>
        <v/>
      </c>
      <c r="C93" s="73"/>
      <c r="D93" s="73"/>
      <c r="E93" s="73"/>
      <c r="F93" s="73"/>
      <c r="G93" s="207"/>
      <c r="H93" s="73"/>
      <c r="I93" s="73"/>
      <c r="J93" s="74"/>
      <c r="K93" s="75"/>
      <c r="L93" s="75"/>
      <c r="M93" s="299" t="str">
        <f t="shared" si="21"/>
        <v/>
      </c>
      <c r="N93" s="74"/>
      <c r="O93" s="74"/>
      <c r="P93" s="75"/>
      <c r="Q93" s="207" t="str">
        <f t="shared" si="22"/>
        <v/>
      </c>
      <c r="R93" s="75"/>
      <c r="S93" s="207" t="str">
        <f t="shared" si="23"/>
        <v/>
      </c>
      <c r="T93" s="75"/>
      <c r="U93" s="207" t="str">
        <f t="shared" si="24"/>
        <v/>
      </c>
      <c r="V93" s="75"/>
      <c r="W93" s="74"/>
      <c r="X93" s="74"/>
      <c r="Y93" s="74"/>
      <c r="Z93" s="74"/>
      <c r="AA93" s="74"/>
      <c r="AB93" s="74"/>
      <c r="AC93" s="74"/>
      <c r="AD93" s="207" t="str">
        <f t="shared" si="25"/>
        <v/>
      </c>
      <c r="AE93" s="74"/>
      <c r="AF93" s="74"/>
      <c r="AG93" s="74"/>
      <c r="AH93" s="74"/>
      <c r="AI93" s="74"/>
      <c r="AJ93" s="207" t="str">
        <f t="shared" si="26"/>
        <v/>
      </c>
      <c r="AK93" s="74"/>
      <c r="AL93" s="74"/>
      <c r="AM93" s="74"/>
      <c r="AN93" s="300" t="str">
        <f t="shared" si="27"/>
        <v/>
      </c>
      <c r="AO93" s="75"/>
      <c r="AP93" s="75"/>
      <c r="AQ93" s="207" t="str">
        <f t="shared" si="28"/>
        <v/>
      </c>
      <c r="AR93" s="75"/>
      <c r="AS93" s="74"/>
      <c r="AT93" s="74"/>
      <c r="AU93" s="207" t="str">
        <f t="shared" si="29"/>
        <v/>
      </c>
      <c r="AV93" s="75"/>
      <c r="AW93" s="75"/>
      <c r="AX93" s="75"/>
      <c r="AY93" s="75"/>
      <c r="AZ93" s="75"/>
      <c r="BA93" s="75"/>
      <c r="BB93" s="75"/>
      <c r="BC93" s="75"/>
      <c r="BD93" s="75"/>
      <c r="BE93" s="75"/>
      <c r="BF93" s="75"/>
      <c r="BG93" s="75"/>
      <c r="BH93" s="72"/>
      <c r="BI93" s="72"/>
      <c r="BJ93" s="72"/>
      <c r="BK93" s="72"/>
      <c r="BL93" s="72"/>
      <c r="BM93" s="72"/>
      <c r="BN93" s="72"/>
    </row>
    <row r="94" spans="1:66" s="76" customFormat="1" collapsed="1" x14ac:dyDescent="0.2">
      <c r="A94" s="72"/>
      <c r="B94" s="207" t="str">
        <f t="shared" si="20"/>
        <v/>
      </c>
      <c r="C94" s="73"/>
      <c r="D94" s="73"/>
      <c r="E94" s="73"/>
      <c r="F94" s="73"/>
      <c r="G94" s="207"/>
      <c r="H94" s="73"/>
      <c r="I94" s="73"/>
      <c r="J94" s="74"/>
      <c r="K94" s="75"/>
      <c r="L94" s="75"/>
      <c r="M94" s="299" t="str">
        <f t="shared" si="21"/>
        <v/>
      </c>
      <c r="N94" s="74"/>
      <c r="O94" s="74"/>
      <c r="P94" s="75"/>
      <c r="Q94" s="207" t="str">
        <f t="shared" si="22"/>
        <v/>
      </c>
      <c r="R94" s="75"/>
      <c r="S94" s="207" t="str">
        <f t="shared" si="23"/>
        <v/>
      </c>
      <c r="T94" s="75"/>
      <c r="U94" s="207" t="str">
        <f t="shared" si="24"/>
        <v/>
      </c>
      <c r="V94" s="75"/>
      <c r="W94" s="74"/>
      <c r="X94" s="74"/>
      <c r="Y94" s="74"/>
      <c r="Z94" s="74"/>
      <c r="AA94" s="74"/>
      <c r="AB94" s="74"/>
      <c r="AC94" s="74"/>
      <c r="AD94" s="207" t="str">
        <f t="shared" si="25"/>
        <v/>
      </c>
      <c r="AE94" s="74"/>
      <c r="AF94" s="74"/>
      <c r="AG94" s="74"/>
      <c r="AH94" s="74"/>
      <c r="AI94" s="74"/>
      <c r="AJ94" s="207" t="str">
        <f t="shared" si="26"/>
        <v/>
      </c>
      <c r="AK94" s="74"/>
      <c r="AL94" s="74"/>
      <c r="AM94" s="74"/>
      <c r="AN94" s="300" t="str">
        <f t="shared" si="27"/>
        <v/>
      </c>
      <c r="AO94" s="75"/>
      <c r="AP94" s="75"/>
      <c r="AQ94" s="207" t="str">
        <f t="shared" si="28"/>
        <v/>
      </c>
      <c r="AR94" s="75"/>
      <c r="AS94" s="74"/>
      <c r="AT94" s="74"/>
      <c r="AU94" s="207" t="str">
        <f t="shared" si="29"/>
        <v/>
      </c>
      <c r="AV94" s="75"/>
      <c r="AW94" s="75"/>
      <c r="AX94" s="75"/>
      <c r="AY94" s="75"/>
      <c r="AZ94" s="75"/>
      <c r="BA94" s="75"/>
      <c r="BB94" s="75"/>
      <c r="BC94" s="75"/>
      <c r="BD94" s="75"/>
      <c r="BE94" s="75"/>
      <c r="BF94" s="75"/>
      <c r="BG94" s="75"/>
      <c r="BH94" s="72"/>
      <c r="BI94" s="72"/>
      <c r="BJ94" s="72"/>
      <c r="BK94" s="72"/>
      <c r="BL94" s="72"/>
      <c r="BM94" s="72"/>
      <c r="BN94" s="72"/>
    </row>
    <row r="95" spans="1:66" s="76" customFormat="1" collapsed="1" x14ac:dyDescent="0.2">
      <c r="A95" s="72"/>
      <c r="B95" s="207" t="str">
        <f t="shared" si="20"/>
        <v/>
      </c>
      <c r="C95" s="73"/>
      <c r="D95" s="73"/>
      <c r="E95" s="73"/>
      <c r="F95" s="73"/>
      <c r="G95" s="207"/>
      <c r="H95" s="73"/>
      <c r="I95" s="73"/>
      <c r="J95" s="74"/>
      <c r="K95" s="75"/>
      <c r="L95" s="75"/>
      <c r="M95" s="299" t="str">
        <f t="shared" si="21"/>
        <v/>
      </c>
      <c r="N95" s="74"/>
      <c r="O95" s="74"/>
      <c r="P95" s="75"/>
      <c r="Q95" s="207" t="str">
        <f t="shared" si="22"/>
        <v/>
      </c>
      <c r="R95" s="75"/>
      <c r="S95" s="207" t="str">
        <f t="shared" si="23"/>
        <v/>
      </c>
      <c r="T95" s="75"/>
      <c r="U95" s="207" t="str">
        <f t="shared" si="24"/>
        <v/>
      </c>
      <c r="V95" s="75"/>
      <c r="W95" s="74"/>
      <c r="X95" s="74"/>
      <c r="Y95" s="74"/>
      <c r="Z95" s="74"/>
      <c r="AA95" s="74"/>
      <c r="AB95" s="74"/>
      <c r="AC95" s="74"/>
      <c r="AD95" s="207" t="str">
        <f t="shared" si="25"/>
        <v/>
      </c>
      <c r="AE95" s="74"/>
      <c r="AF95" s="74"/>
      <c r="AG95" s="74"/>
      <c r="AH95" s="74"/>
      <c r="AI95" s="74"/>
      <c r="AJ95" s="207" t="str">
        <f t="shared" si="26"/>
        <v/>
      </c>
      <c r="AK95" s="74"/>
      <c r="AL95" s="74"/>
      <c r="AM95" s="74"/>
      <c r="AN95" s="300" t="str">
        <f t="shared" si="27"/>
        <v/>
      </c>
      <c r="AO95" s="75"/>
      <c r="AP95" s="75"/>
      <c r="AQ95" s="207" t="str">
        <f t="shared" si="28"/>
        <v/>
      </c>
      <c r="AR95" s="75"/>
      <c r="AS95" s="74"/>
      <c r="AT95" s="74"/>
      <c r="AU95" s="207" t="str">
        <f t="shared" si="29"/>
        <v/>
      </c>
      <c r="AV95" s="75"/>
      <c r="AW95" s="75"/>
      <c r="AX95" s="75"/>
      <c r="AY95" s="75"/>
      <c r="AZ95" s="75"/>
      <c r="BA95" s="75"/>
      <c r="BB95" s="75"/>
      <c r="BC95" s="75"/>
      <c r="BD95" s="75"/>
      <c r="BE95" s="75"/>
      <c r="BF95" s="75"/>
      <c r="BG95" s="75"/>
      <c r="BH95" s="72"/>
      <c r="BI95" s="72"/>
      <c r="BJ95" s="72"/>
      <c r="BK95" s="72"/>
      <c r="BL95" s="72"/>
      <c r="BM95" s="72"/>
      <c r="BN95" s="72"/>
    </row>
    <row r="96" spans="1:66" s="76" customFormat="1" collapsed="1" x14ac:dyDescent="0.2">
      <c r="A96" s="72"/>
      <c r="B96" s="207" t="str">
        <f t="shared" si="20"/>
        <v/>
      </c>
      <c r="C96" s="73"/>
      <c r="D96" s="73"/>
      <c r="E96" s="73"/>
      <c r="F96" s="73"/>
      <c r="G96" s="207"/>
      <c r="H96" s="73"/>
      <c r="I96" s="73"/>
      <c r="J96" s="74"/>
      <c r="K96" s="75"/>
      <c r="L96" s="75"/>
      <c r="M96" s="299" t="str">
        <f t="shared" si="21"/>
        <v/>
      </c>
      <c r="N96" s="74"/>
      <c r="O96" s="74"/>
      <c r="P96" s="75"/>
      <c r="Q96" s="207" t="str">
        <f t="shared" si="22"/>
        <v/>
      </c>
      <c r="R96" s="75"/>
      <c r="S96" s="207" t="str">
        <f t="shared" si="23"/>
        <v/>
      </c>
      <c r="T96" s="75"/>
      <c r="U96" s="207" t="str">
        <f t="shared" si="24"/>
        <v/>
      </c>
      <c r="V96" s="75"/>
      <c r="W96" s="74"/>
      <c r="X96" s="74"/>
      <c r="Y96" s="74"/>
      <c r="Z96" s="74"/>
      <c r="AA96" s="74"/>
      <c r="AB96" s="74"/>
      <c r="AC96" s="74"/>
      <c r="AD96" s="207" t="str">
        <f t="shared" si="25"/>
        <v/>
      </c>
      <c r="AE96" s="74"/>
      <c r="AF96" s="74"/>
      <c r="AG96" s="74"/>
      <c r="AH96" s="74"/>
      <c r="AI96" s="74"/>
      <c r="AJ96" s="207" t="str">
        <f t="shared" si="26"/>
        <v/>
      </c>
      <c r="AK96" s="74"/>
      <c r="AL96" s="74"/>
      <c r="AM96" s="74"/>
      <c r="AN96" s="300" t="str">
        <f t="shared" si="27"/>
        <v/>
      </c>
      <c r="AO96" s="75"/>
      <c r="AP96" s="75"/>
      <c r="AQ96" s="207" t="str">
        <f t="shared" si="28"/>
        <v/>
      </c>
      <c r="AR96" s="75"/>
      <c r="AS96" s="74"/>
      <c r="AT96" s="74"/>
      <c r="AU96" s="207" t="str">
        <f t="shared" si="29"/>
        <v/>
      </c>
      <c r="AV96" s="75"/>
      <c r="AW96" s="75"/>
      <c r="AX96" s="75"/>
      <c r="AY96" s="75"/>
      <c r="AZ96" s="75"/>
      <c r="BA96" s="75"/>
      <c r="BB96" s="75"/>
      <c r="BC96" s="75"/>
      <c r="BD96" s="75"/>
      <c r="BE96" s="75"/>
      <c r="BF96" s="75"/>
      <c r="BG96" s="75"/>
      <c r="BH96" s="72"/>
      <c r="BI96" s="72"/>
      <c r="BJ96" s="72"/>
      <c r="BK96" s="72"/>
      <c r="BL96" s="72"/>
      <c r="BM96" s="72"/>
      <c r="BN96" s="72"/>
    </row>
    <row r="97" spans="1:66" s="76" customFormat="1" collapsed="1" x14ac:dyDescent="0.2">
      <c r="A97" s="72"/>
      <c r="B97" s="207" t="str">
        <f t="shared" si="20"/>
        <v/>
      </c>
      <c r="C97" s="73"/>
      <c r="D97" s="73"/>
      <c r="E97" s="73"/>
      <c r="F97" s="73"/>
      <c r="G97" s="207"/>
      <c r="H97" s="73"/>
      <c r="I97" s="73"/>
      <c r="J97" s="74"/>
      <c r="K97" s="75"/>
      <c r="L97" s="75"/>
      <c r="M97" s="299" t="str">
        <f t="shared" si="21"/>
        <v/>
      </c>
      <c r="N97" s="74"/>
      <c r="O97" s="74"/>
      <c r="P97" s="75"/>
      <c r="Q97" s="207" t="str">
        <f t="shared" si="22"/>
        <v/>
      </c>
      <c r="R97" s="75"/>
      <c r="S97" s="207" t="str">
        <f t="shared" si="23"/>
        <v/>
      </c>
      <c r="T97" s="75"/>
      <c r="U97" s="207" t="str">
        <f t="shared" si="24"/>
        <v/>
      </c>
      <c r="V97" s="75"/>
      <c r="W97" s="74"/>
      <c r="X97" s="74"/>
      <c r="Y97" s="74"/>
      <c r="Z97" s="74"/>
      <c r="AA97" s="74"/>
      <c r="AB97" s="74"/>
      <c r="AC97" s="74"/>
      <c r="AD97" s="207" t="str">
        <f t="shared" si="25"/>
        <v/>
      </c>
      <c r="AE97" s="74"/>
      <c r="AF97" s="74"/>
      <c r="AG97" s="74"/>
      <c r="AH97" s="74"/>
      <c r="AI97" s="74"/>
      <c r="AJ97" s="207" t="str">
        <f t="shared" si="26"/>
        <v/>
      </c>
      <c r="AK97" s="74"/>
      <c r="AL97" s="74"/>
      <c r="AM97" s="74"/>
      <c r="AN97" s="300" t="str">
        <f t="shared" si="27"/>
        <v/>
      </c>
      <c r="AO97" s="75"/>
      <c r="AP97" s="75"/>
      <c r="AQ97" s="207" t="str">
        <f t="shared" si="28"/>
        <v/>
      </c>
      <c r="AR97" s="75"/>
      <c r="AS97" s="74"/>
      <c r="AT97" s="74"/>
      <c r="AU97" s="207" t="str">
        <f t="shared" si="29"/>
        <v/>
      </c>
      <c r="AV97" s="75"/>
      <c r="AW97" s="75"/>
      <c r="AX97" s="75"/>
      <c r="AY97" s="75"/>
      <c r="AZ97" s="75"/>
      <c r="BA97" s="75"/>
      <c r="BB97" s="75"/>
      <c r="BC97" s="75"/>
      <c r="BD97" s="75"/>
      <c r="BE97" s="75"/>
      <c r="BF97" s="75"/>
      <c r="BG97" s="75"/>
      <c r="BH97" s="72"/>
      <c r="BI97" s="72"/>
      <c r="BJ97" s="72"/>
      <c r="BK97" s="72"/>
      <c r="BL97" s="72"/>
      <c r="BM97" s="72"/>
      <c r="BN97" s="72"/>
    </row>
    <row r="98" spans="1:66" s="76" customFormat="1" collapsed="1" x14ac:dyDescent="0.2">
      <c r="A98" s="72"/>
      <c r="B98" s="207" t="str">
        <f t="shared" si="20"/>
        <v/>
      </c>
      <c r="C98" s="73"/>
      <c r="D98" s="73"/>
      <c r="E98" s="73"/>
      <c r="F98" s="73"/>
      <c r="G98" s="207"/>
      <c r="H98" s="73"/>
      <c r="I98" s="73"/>
      <c r="J98" s="74"/>
      <c r="K98" s="75"/>
      <c r="L98" s="75"/>
      <c r="M98" s="299" t="str">
        <f t="shared" si="21"/>
        <v/>
      </c>
      <c r="N98" s="74"/>
      <c r="O98" s="74"/>
      <c r="P98" s="75"/>
      <c r="Q98" s="207" t="str">
        <f t="shared" si="22"/>
        <v/>
      </c>
      <c r="R98" s="75"/>
      <c r="S98" s="207" t="str">
        <f t="shared" si="23"/>
        <v/>
      </c>
      <c r="T98" s="75"/>
      <c r="U98" s="207" t="str">
        <f t="shared" si="24"/>
        <v/>
      </c>
      <c r="V98" s="75"/>
      <c r="W98" s="74"/>
      <c r="X98" s="74"/>
      <c r="Y98" s="74"/>
      <c r="Z98" s="74"/>
      <c r="AA98" s="74"/>
      <c r="AB98" s="74"/>
      <c r="AC98" s="74"/>
      <c r="AD98" s="207" t="str">
        <f t="shared" si="25"/>
        <v/>
      </c>
      <c r="AE98" s="74"/>
      <c r="AF98" s="74"/>
      <c r="AG98" s="74"/>
      <c r="AH98" s="74"/>
      <c r="AI98" s="74"/>
      <c r="AJ98" s="207" t="str">
        <f t="shared" si="26"/>
        <v/>
      </c>
      <c r="AK98" s="74"/>
      <c r="AL98" s="74"/>
      <c r="AM98" s="74"/>
      <c r="AN98" s="300" t="str">
        <f t="shared" si="27"/>
        <v/>
      </c>
      <c r="AO98" s="75"/>
      <c r="AP98" s="75"/>
      <c r="AQ98" s="207" t="str">
        <f t="shared" si="28"/>
        <v/>
      </c>
      <c r="AR98" s="75"/>
      <c r="AS98" s="74"/>
      <c r="AT98" s="74"/>
      <c r="AU98" s="207" t="str">
        <f t="shared" si="29"/>
        <v/>
      </c>
      <c r="AV98" s="75"/>
      <c r="AW98" s="75"/>
      <c r="AX98" s="75"/>
      <c r="AY98" s="75"/>
      <c r="AZ98" s="75"/>
      <c r="BA98" s="75"/>
      <c r="BB98" s="75"/>
      <c r="BC98" s="75"/>
      <c r="BD98" s="75"/>
      <c r="BE98" s="75"/>
      <c r="BF98" s="75"/>
      <c r="BG98" s="75"/>
      <c r="BH98" s="72"/>
      <c r="BI98" s="72"/>
      <c r="BJ98" s="72"/>
      <c r="BK98" s="72"/>
      <c r="BL98" s="72"/>
      <c r="BM98" s="72"/>
      <c r="BN98" s="72"/>
    </row>
    <row r="99" spans="1:66" s="76" customFormat="1" collapsed="1" x14ac:dyDescent="0.2">
      <c r="A99" s="72"/>
      <c r="B99" s="207" t="str">
        <f t="shared" si="20"/>
        <v/>
      </c>
      <c r="C99" s="73"/>
      <c r="D99" s="73"/>
      <c r="E99" s="73"/>
      <c r="F99" s="73"/>
      <c r="G99" s="207"/>
      <c r="H99" s="73"/>
      <c r="I99" s="73"/>
      <c r="J99" s="74"/>
      <c r="K99" s="75"/>
      <c r="L99" s="75"/>
      <c r="M99" s="299" t="str">
        <f t="shared" si="21"/>
        <v/>
      </c>
      <c r="N99" s="74"/>
      <c r="O99" s="74"/>
      <c r="P99" s="75"/>
      <c r="Q99" s="207" t="str">
        <f t="shared" si="22"/>
        <v/>
      </c>
      <c r="R99" s="75"/>
      <c r="S99" s="207" t="str">
        <f t="shared" si="23"/>
        <v/>
      </c>
      <c r="T99" s="75"/>
      <c r="U99" s="207" t="str">
        <f t="shared" si="24"/>
        <v/>
      </c>
      <c r="V99" s="75"/>
      <c r="W99" s="74"/>
      <c r="X99" s="74"/>
      <c r="Y99" s="74"/>
      <c r="Z99" s="74"/>
      <c r="AA99" s="74"/>
      <c r="AB99" s="74"/>
      <c r="AC99" s="74"/>
      <c r="AD99" s="207" t="str">
        <f t="shared" si="25"/>
        <v/>
      </c>
      <c r="AE99" s="74"/>
      <c r="AF99" s="74"/>
      <c r="AG99" s="74"/>
      <c r="AH99" s="74"/>
      <c r="AI99" s="74"/>
      <c r="AJ99" s="207" t="str">
        <f t="shared" si="26"/>
        <v/>
      </c>
      <c r="AK99" s="74"/>
      <c r="AL99" s="74"/>
      <c r="AM99" s="74"/>
      <c r="AN99" s="300" t="str">
        <f t="shared" si="27"/>
        <v/>
      </c>
      <c r="AO99" s="75"/>
      <c r="AP99" s="75"/>
      <c r="AQ99" s="207" t="str">
        <f t="shared" si="28"/>
        <v/>
      </c>
      <c r="AR99" s="75"/>
      <c r="AS99" s="74"/>
      <c r="AT99" s="74"/>
      <c r="AU99" s="207" t="str">
        <f t="shared" si="29"/>
        <v/>
      </c>
      <c r="AV99" s="75"/>
      <c r="AW99" s="75"/>
      <c r="AX99" s="75"/>
      <c r="AY99" s="75"/>
      <c r="AZ99" s="75"/>
      <c r="BA99" s="75"/>
      <c r="BB99" s="75"/>
      <c r="BC99" s="75"/>
      <c r="BD99" s="75"/>
      <c r="BE99" s="75"/>
      <c r="BF99" s="75"/>
      <c r="BG99" s="75"/>
      <c r="BH99" s="72"/>
      <c r="BI99" s="72"/>
      <c r="BJ99" s="72"/>
      <c r="BK99" s="72"/>
      <c r="BL99" s="72"/>
      <c r="BM99" s="72"/>
      <c r="BN99" s="72"/>
    </row>
    <row r="100" spans="1:66" s="76" customFormat="1" collapsed="1" x14ac:dyDescent="0.2">
      <c r="A100" s="72"/>
      <c r="B100" s="207" t="str">
        <f t="shared" si="20"/>
        <v/>
      </c>
      <c r="C100" s="73"/>
      <c r="D100" s="73"/>
      <c r="E100" s="73"/>
      <c r="F100" s="73"/>
      <c r="G100" s="207"/>
      <c r="H100" s="73"/>
      <c r="I100" s="73"/>
      <c r="J100" s="74"/>
      <c r="K100" s="75"/>
      <c r="L100" s="75"/>
      <c r="M100" s="299" t="str">
        <f t="shared" si="21"/>
        <v/>
      </c>
      <c r="N100" s="74"/>
      <c r="O100" s="74"/>
      <c r="P100" s="75"/>
      <c r="Q100" s="207" t="str">
        <f t="shared" si="22"/>
        <v/>
      </c>
      <c r="R100" s="75"/>
      <c r="S100" s="207" t="str">
        <f t="shared" si="23"/>
        <v/>
      </c>
      <c r="T100" s="75"/>
      <c r="U100" s="207" t="str">
        <f t="shared" si="24"/>
        <v/>
      </c>
      <c r="V100" s="75"/>
      <c r="W100" s="74"/>
      <c r="X100" s="74"/>
      <c r="Y100" s="74"/>
      <c r="Z100" s="74"/>
      <c r="AA100" s="74"/>
      <c r="AB100" s="74"/>
      <c r="AC100" s="74"/>
      <c r="AD100" s="207" t="str">
        <f t="shared" si="25"/>
        <v/>
      </c>
      <c r="AE100" s="74"/>
      <c r="AF100" s="74"/>
      <c r="AG100" s="74"/>
      <c r="AH100" s="74"/>
      <c r="AI100" s="74"/>
      <c r="AJ100" s="207" t="str">
        <f t="shared" si="26"/>
        <v/>
      </c>
      <c r="AK100" s="74"/>
      <c r="AL100" s="74"/>
      <c r="AM100" s="74"/>
      <c r="AN100" s="300" t="str">
        <f t="shared" si="27"/>
        <v/>
      </c>
      <c r="AO100" s="75"/>
      <c r="AP100" s="75"/>
      <c r="AQ100" s="207" t="str">
        <f t="shared" si="28"/>
        <v/>
      </c>
      <c r="AR100" s="75"/>
      <c r="AS100" s="74"/>
      <c r="AT100" s="74"/>
      <c r="AU100" s="207" t="str">
        <f t="shared" si="29"/>
        <v/>
      </c>
      <c r="AV100" s="75"/>
      <c r="AW100" s="75"/>
      <c r="AX100" s="75"/>
      <c r="AY100" s="75"/>
      <c r="AZ100" s="75"/>
      <c r="BA100" s="75"/>
      <c r="BB100" s="75"/>
      <c r="BC100" s="75"/>
      <c r="BD100" s="75"/>
      <c r="BE100" s="75"/>
      <c r="BF100" s="75"/>
      <c r="BG100" s="75"/>
      <c r="BH100" s="72"/>
      <c r="BI100" s="72"/>
      <c r="BJ100" s="72"/>
      <c r="BK100" s="72"/>
      <c r="BL100" s="72"/>
      <c r="BM100" s="72"/>
      <c r="BN100" s="72"/>
    </row>
    <row r="101" spans="1:66" s="76" customFormat="1" collapsed="1" x14ac:dyDescent="0.2">
      <c r="A101" s="72"/>
      <c r="B101" s="207" t="str">
        <f t="shared" si="20"/>
        <v/>
      </c>
      <c r="C101" s="73"/>
      <c r="D101" s="73"/>
      <c r="E101" s="73"/>
      <c r="F101" s="73"/>
      <c r="G101" s="207"/>
      <c r="H101" s="73"/>
      <c r="I101" s="73"/>
      <c r="J101" s="74"/>
      <c r="K101" s="75"/>
      <c r="L101" s="75"/>
      <c r="M101" s="299" t="str">
        <f t="shared" si="21"/>
        <v/>
      </c>
      <c r="N101" s="74"/>
      <c r="O101" s="74"/>
      <c r="P101" s="75"/>
      <c r="Q101" s="207" t="str">
        <f t="shared" si="22"/>
        <v/>
      </c>
      <c r="R101" s="75"/>
      <c r="S101" s="207" t="str">
        <f t="shared" si="23"/>
        <v/>
      </c>
      <c r="T101" s="75"/>
      <c r="U101" s="207" t="str">
        <f t="shared" si="24"/>
        <v/>
      </c>
      <c r="V101" s="75"/>
      <c r="W101" s="74"/>
      <c r="X101" s="74"/>
      <c r="Y101" s="74"/>
      <c r="Z101" s="74"/>
      <c r="AA101" s="74"/>
      <c r="AB101" s="74"/>
      <c r="AC101" s="74"/>
      <c r="AD101" s="207" t="str">
        <f t="shared" si="25"/>
        <v/>
      </c>
      <c r="AE101" s="74"/>
      <c r="AF101" s="74"/>
      <c r="AG101" s="74"/>
      <c r="AH101" s="74"/>
      <c r="AI101" s="74"/>
      <c r="AJ101" s="207" t="str">
        <f t="shared" si="26"/>
        <v/>
      </c>
      <c r="AK101" s="74"/>
      <c r="AL101" s="74"/>
      <c r="AM101" s="74"/>
      <c r="AN101" s="300" t="str">
        <f t="shared" si="27"/>
        <v/>
      </c>
      <c r="AO101" s="75"/>
      <c r="AP101" s="75"/>
      <c r="AQ101" s="207" t="str">
        <f t="shared" si="28"/>
        <v/>
      </c>
      <c r="AR101" s="75"/>
      <c r="AS101" s="74"/>
      <c r="AT101" s="74"/>
      <c r="AU101" s="207" t="str">
        <f t="shared" si="29"/>
        <v/>
      </c>
      <c r="AV101" s="75"/>
      <c r="AW101" s="75"/>
      <c r="AX101" s="75"/>
      <c r="AY101" s="75"/>
      <c r="AZ101" s="75"/>
      <c r="BA101" s="75"/>
      <c r="BB101" s="75"/>
      <c r="BC101" s="75"/>
      <c r="BD101" s="75"/>
      <c r="BE101" s="75"/>
      <c r="BF101" s="75"/>
      <c r="BG101" s="75"/>
      <c r="BH101" s="72"/>
      <c r="BI101" s="72"/>
      <c r="BJ101" s="72"/>
      <c r="BK101" s="72"/>
      <c r="BL101" s="72"/>
      <c r="BM101" s="72"/>
      <c r="BN101" s="72"/>
    </row>
    <row r="102" spans="1:66" s="76" customFormat="1" collapsed="1" x14ac:dyDescent="0.2">
      <c r="A102" s="72"/>
      <c r="B102" s="207" t="str">
        <f t="shared" si="20"/>
        <v/>
      </c>
      <c r="C102" s="73"/>
      <c r="D102" s="73"/>
      <c r="E102" s="73"/>
      <c r="F102" s="73"/>
      <c r="G102" s="207"/>
      <c r="H102" s="73"/>
      <c r="I102" s="73"/>
      <c r="J102" s="74"/>
      <c r="K102" s="75"/>
      <c r="L102" s="75"/>
      <c r="M102" s="299" t="str">
        <f t="shared" si="21"/>
        <v/>
      </c>
      <c r="N102" s="74"/>
      <c r="O102" s="74"/>
      <c r="P102" s="75"/>
      <c r="Q102" s="207" t="str">
        <f t="shared" si="22"/>
        <v/>
      </c>
      <c r="R102" s="75"/>
      <c r="S102" s="207" t="str">
        <f t="shared" si="23"/>
        <v/>
      </c>
      <c r="T102" s="75"/>
      <c r="U102" s="207" t="str">
        <f t="shared" si="24"/>
        <v/>
      </c>
      <c r="V102" s="75"/>
      <c r="W102" s="74"/>
      <c r="X102" s="74"/>
      <c r="Y102" s="74"/>
      <c r="Z102" s="74"/>
      <c r="AA102" s="74"/>
      <c r="AB102" s="74"/>
      <c r="AC102" s="74"/>
      <c r="AD102" s="207" t="str">
        <f t="shared" si="25"/>
        <v/>
      </c>
      <c r="AE102" s="74"/>
      <c r="AF102" s="74"/>
      <c r="AG102" s="74"/>
      <c r="AH102" s="74"/>
      <c r="AI102" s="74"/>
      <c r="AJ102" s="207" t="str">
        <f t="shared" si="26"/>
        <v/>
      </c>
      <c r="AK102" s="74"/>
      <c r="AL102" s="74"/>
      <c r="AM102" s="74"/>
      <c r="AN102" s="300" t="str">
        <f t="shared" si="27"/>
        <v/>
      </c>
      <c r="AO102" s="75"/>
      <c r="AP102" s="75"/>
      <c r="AQ102" s="207" t="str">
        <f t="shared" si="28"/>
        <v/>
      </c>
      <c r="AR102" s="75"/>
      <c r="AS102" s="74"/>
      <c r="AT102" s="74"/>
      <c r="AU102" s="207" t="str">
        <f t="shared" si="29"/>
        <v/>
      </c>
      <c r="AV102" s="75"/>
      <c r="AW102" s="75"/>
      <c r="AX102" s="75"/>
      <c r="AY102" s="75"/>
      <c r="AZ102" s="75"/>
      <c r="BA102" s="75"/>
      <c r="BB102" s="75"/>
      <c r="BC102" s="75"/>
      <c r="BD102" s="75"/>
      <c r="BE102" s="75"/>
      <c r="BF102" s="75"/>
      <c r="BG102" s="75"/>
      <c r="BH102" s="72"/>
      <c r="BI102" s="72"/>
      <c r="BJ102" s="72"/>
      <c r="BK102" s="72"/>
      <c r="BL102" s="72"/>
      <c r="BM102" s="72"/>
      <c r="BN102" s="72"/>
    </row>
    <row r="103" spans="1:66" s="76" customFormat="1" collapsed="1" x14ac:dyDescent="0.2">
      <c r="A103" s="72"/>
      <c r="B103" s="207" t="str">
        <f t="shared" si="20"/>
        <v/>
      </c>
      <c r="C103" s="73"/>
      <c r="D103" s="73"/>
      <c r="E103" s="73"/>
      <c r="F103" s="73"/>
      <c r="G103" s="207"/>
      <c r="H103" s="73"/>
      <c r="I103" s="73"/>
      <c r="J103" s="74"/>
      <c r="K103" s="75"/>
      <c r="L103" s="75"/>
      <c r="M103" s="299" t="str">
        <f t="shared" si="21"/>
        <v/>
      </c>
      <c r="N103" s="74"/>
      <c r="O103" s="74"/>
      <c r="P103" s="75"/>
      <c r="Q103" s="207" t="str">
        <f t="shared" si="22"/>
        <v/>
      </c>
      <c r="R103" s="75"/>
      <c r="S103" s="207" t="str">
        <f t="shared" si="23"/>
        <v/>
      </c>
      <c r="T103" s="75"/>
      <c r="U103" s="207" t="str">
        <f t="shared" si="24"/>
        <v/>
      </c>
      <c r="V103" s="75"/>
      <c r="W103" s="74"/>
      <c r="X103" s="74"/>
      <c r="Y103" s="74"/>
      <c r="Z103" s="74"/>
      <c r="AA103" s="74"/>
      <c r="AB103" s="74"/>
      <c r="AC103" s="74"/>
      <c r="AD103" s="207" t="str">
        <f t="shared" si="25"/>
        <v/>
      </c>
      <c r="AE103" s="74"/>
      <c r="AF103" s="74"/>
      <c r="AG103" s="74"/>
      <c r="AH103" s="74"/>
      <c r="AI103" s="74"/>
      <c r="AJ103" s="207" t="str">
        <f t="shared" si="26"/>
        <v/>
      </c>
      <c r="AK103" s="74"/>
      <c r="AL103" s="74"/>
      <c r="AM103" s="74"/>
      <c r="AN103" s="300" t="str">
        <f t="shared" si="27"/>
        <v/>
      </c>
      <c r="AO103" s="75"/>
      <c r="AP103" s="75"/>
      <c r="AQ103" s="207" t="str">
        <f t="shared" si="28"/>
        <v/>
      </c>
      <c r="AR103" s="75"/>
      <c r="AS103" s="74"/>
      <c r="AT103" s="74"/>
      <c r="AU103" s="207" t="str">
        <f t="shared" si="29"/>
        <v/>
      </c>
      <c r="AV103" s="75"/>
      <c r="AW103" s="75"/>
      <c r="AX103" s="75"/>
      <c r="AY103" s="75"/>
      <c r="AZ103" s="75"/>
      <c r="BA103" s="75"/>
      <c r="BB103" s="75"/>
      <c r="BC103" s="75"/>
      <c r="BD103" s="75"/>
      <c r="BE103" s="75"/>
      <c r="BF103" s="75"/>
      <c r="BG103" s="75"/>
      <c r="BH103" s="72"/>
      <c r="BI103" s="72"/>
      <c r="BJ103" s="72"/>
      <c r="BK103" s="72"/>
      <c r="BL103" s="72"/>
      <c r="BM103" s="72"/>
      <c r="BN103" s="72"/>
    </row>
    <row r="104" spans="1:66" s="76" customFormat="1" collapsed="1" x14ac:dyDescent="0.2">
      <c r="A104" s="72"/>
      <c r="B104" s="207" t="str">
        <f t="shared" si="20"/>
        <v/>
      </c>
      <c r="C104" s="73"/>
      <c r="D104" s="73"/>
      <c r="E104" s="73"/>
      <c r="F104" s="73"/>
      <c r="G104" s="207"/>
      <c r="H104" s="73"/>
      <c r="I104" s="73"/>
      <c r="J104" s="74"/>
      <c r="K104" s="75"/>
      <c r="L104" s="75"/>
      <c r="M104" s="299" t="str">
        <f t="shared" si="21"/>
        <v/>
      </c>
      <c r="N104" s="74"/>
      <c r="O104" s="74"/>
      <c r="P104" s="75"/>
      <c r="Q104" s="207" t="str">
        <f t="shared" si="22"/>
        <v/>
      </c>
      <c r="R104" s="75"/>
      <c r="S104" s="207" t="str">
        <f t="shared" si="23"/>
        <v/>
      </c>
      <c r="T104" s="75"/>
      <c r="U104" s="207" t="str">
        <f t="shared" si="24"/>
        <v/>
      </c>
      <c r="V104" s="75"/>
      <c r="W104" s="74"/>
      <c r="X104" s="74"/>
      <c r="Y104" s="74"/>
      <c r="Z104" s="74"/>
      <c r="AA104" s="74"/>
      <c r="AB104" s="74"/>
      <c r="AC104" s="74"/>
      <c r="AD104" s="207" t="str">
        <f t="shared" si="25"/>
        <v/>
      </c>
      <c r="AE104" s="74"/>
      <c r="AF104" s="74"/>
      <c r="AG104" s="74"/>
      <c r="AH104" s="74"/>
      <c r="AI104" s="74"/>
      <c r="AJ104" s="207" t="str">
        <f t="shared" si="26"/>
        <v/>
      </c>
      <c r="AK104" s="74"/>
      <c r="AL104" s="74"/>
      <c r="AM104" s="74"/>
      <c r="AN104" s="300" t="str">
        <f t="shared" si="27"/>
        <v/>
      </c>
      <c r="AO104" s="75"/>
      <c r="AP104" s="75"/>
      <c r="AQ104" s="207" t="str">
        <f t="shared" si="28"/>
        <v/>
      </c>
      <c r="AR104" s="75"/>
      <c r="AS104" s="74"/>
      <c r="AT104" s="74"/>
      <c r="AU104" s="207" t="str">
        <f t="shared" si="29"/>
        <v/>
      </c>
      <c r="AV104" s="75"/>
      <c r="AW104" s="75"/>
      <c r="AX104" s="75"/>
      <c r="AY104" s="75"/>
      <c r="AZ104" s="75"/>
      <c r="BA104" s="75"/>
      <c r="BB104" s="75"/>
      <c r="BC104" s="75"/>
      <c r="BD104" s="75"/>
      <c r="BE104" s="75"/>
      <c r="BF104" s="75"/>
      <c r="BG104" s="75"/>
      <c r="BH104" s="72"/>
      <c r="BI104" s="72"/>
      <c r="BJ104" s="72"/>
      <c r="BK104" s="72"/>
      <c r="BL104" s="72"/>
      <c r="BM104" s="72"/>
      <c r="BN104" s="72"/>
    </row>
    <row r="105" spans="1:66" s="76" customFormat="1" collapsed="1" x14ac:dyDescent="0.2">
      <c r="A105" s="72"/>
      <c r="B105" s="207" t="str">
        <f t="shared" si="20"/>
        <v/>
      </c>
      <c r="C105" s="73"/>
      <c r="D105" s="73"/>
      <c r="E105" s="73"/>
      <c r="F105" s="73"/>
      <c r="G105" s="207"/>
      <c r="H105" s="73"/>
      <c r="I105" s="73"/>
      <c r="J105" s="74"/>
      <c r="K105" s="75"/>
      <c r="L105" s="75"/>
      <c r="M105" s="299" t="str">
        <f t="shared" si="21"/>
        <v/>
      </c>
      <c r="N105" s="74"/>
      <c r="O105" s="74"/>
      <c r="P105" s="75"/>
      <c r="Q105" s="207" t="str">
        <f t="shared" si="22"/>
        <v/>
      </c>
      <c r="R105" s="75"/>
      <c r="S105" s="207" t="str">
        <f t="shared" si="23"/>
        <v/>
      </c>
      <c r="T105" s="75"/>
      <c r="U105" s="207" t="str">
        <f t="shared" si="24"/>
        <v/>
      </c>
      <c r="V105" s="75"/>
      <c r="W105" s="74"/>
      <c r="X105" s="74"/>
      <c r="Y105" s="74"/>
      <c r="Z105" s="74"/>
      <c r="AA105" s="74"/>
      <c r="AB105" s="74"/>
      <c r="AC105" s="74"/>
      <c r="AD105" s="207" t="str">
        <f t="shared" si="25"/>
        <v/>
      </c>
      <c r="AE105" s="74"/>
      <c r="AF105" s="74"/>
      <c r="AG105" s="74"/>
      <c r="AH105" s="74"/>
      <c r="AI105" s="74"/>
      <c r="AJ105" s="207" t="str">
        <f t="shared" si="26"/>
        <v/>
      </c>
      <c r="AK105" s="74"/>
      <c r="AL105" s="74"/>
      <c r="AM105" s="74"/>
      <c r="AN105" s="300" t="str">
        <f t="shared" si="27"/>
        <v/>
      </c>
      <c r="AO105" s="75"/>
      <c r="AP105" s="75"/>
      <c r="AQ105" s="207" t="str">
        <f t="shared" si="28"/>
        <v/>
      </c>
      <c r="AR105" s="75"/>
      <c r="AS105" s="74"/>
      <c r="AT105" s="74"/>
      <c r="AU105" s="207" t="str">
        <f t="shared" si="29"/>
        <v/>
      </c>
      <c r="AV105" s="75"/>
      <c r="AW105" s="75"/>
      <c r="AX105" s="75"/>
      <c r="AY105" s="75"/>
      <c r="AZ105" s="75"/>
      <c r="BA105" s="75"/>
      <c r="BB105" s="75"/>
      <c r="BC105" s="75"/>
      <c r="BD105" s="75"/>
      <c r="BE105" s="75"/>
      <c r="BF105" s="75"/>
      <c r="BG105" s="75"/>
      <c r="BH105" s="72"/>
      <c r="BI105" s="72"/>
      <c r="BJ105" s="72"/>
      <c r="BK105" s="72"/>
      <c r="BL105" s="72"/>
      <c r="BM105" s="72"/>
      <c r="BN105" s="72"/>
    </row>
    <row r="106" spans="1:66" s="76" customFormat="1" collapsed="1" x14ac:dyDescent="0.2">
      <c r="A106" s="72"/>
      <c r="B106" s="207" t="str">
        <f t="shared" si="20"/>
        <v/>
      </c>
      <c r="C106" s="73"/>
      <c r="D106" s="73"/>
      <c r="E106" s="73"/>
      <c r="F106" s="73"/>
      <c r="G106" s="207"/>
      <c r="H106" s="73"/>
      <c r="I106" s="73"/>
      <c r="J106" s="74"/>
      <c r="K106" s="75"/>
      <c r="L106" s="75"/>
      <c r="M106" s="299" t="str">
        <f t="shared" si="21"/>
        <v/>
      </c>
      <c r="N106" s="74"/>
      <c r="O106" s="74"/>
      <c r="P106" s="75"/>
      <c r="Q106" s="207" t="str">
        <f t="shared" si="22"/>
        <v/>
      </c>
      <c r="R106" s="75"/>
      <c r="S106" s="207" t="str">
        <f t="shared" si="23"/>
        <v/>
      </c>
      <c r="T106" s="75"/>
      <c r="U106" s="207" t="str">
        <f t="shared" si="24"/>
        <v/>
      </c>
      <c r="V106" s="75"/>
      <c r="W106" s="74"/>
      <c r="X106" s="74"/>
      <c r="Y106" s="74"/>
      <c r="Z106" s="74"/>
      <c r="AA106" s="74"/>
      <c r="AB106" s="74"/>
      <c r="AC106" s="74"/>
      <c r="AD106" s="207" t="str">
        <f t="shared" si="25"/>
        <v/>
      </c>
      <c r="AE106" s="74"/>
      <c r="AF106" s="74"/>
      <c r="AG106" s="74"/>
      <c r="AH106" s="74"/>
      <c r="AI106" s="74"/>
      <c r="AJ106" s="207" t="str">
        <f t="shared" si="26"/>
        <v/>
      </c>
      <c r="AK106" s="74"/>
      <c r="AL106" s="74"/>
      <c r="AM106" s="74"/>
      <c r="AN106" s="300" t="str">
        <f t="shared" si="27"/>
        <v/>
      </c>
      <c r="AO106" s="75"/>
      <c r="AP106" s="75"/>
      <c r="AQ106" s="207" t="str">
        <f t="shared" si="28"/>
        <v/>
      </c>
      <c r="AR106" s="75"/>
      <c r="AS106" s="74"/>
      <c r="AT106" s="74"/>
      <c r="AU106" s="207" t="str">
        <f t="shared" si="29"/>
        <v/>
      </c>
      <c r="AV106" s="75"/>
      <c r="AW106" s="75"/>
      <c r="AX106" s="75"/>
      <c r="AY106" s="75"/>
      <c r="AZ106" s="75"/>
      <c r="BA106" s="75"/>
      <c r="BB106" s="75"/>
      <c r="BC106" s="75"/>
      <c r="BD106" s="75"/>
      <c r="BE106" s="75"/>
      <c r="BF106" s="75"/>
      <c r="BG106" s="75"/>
      <c r="BH106" s="72"/>
      <c r="BI106" s="72"/>
      <c r="BJ106" s="72"/>
      <c r="BK106" s="72"/>
      <c r="BL106" s="72"/>
      <c r="BM106" s="72"/>
      <c r="BN106" s="72"/>
    </row>
    <row r="107" spans="1:66" s="76" customFormat="1" collapsed="1" x14ac:dyDescent="0.2">
      <c r="A107" s="72"/>
      <c r="B107" s="207" t="str">
        <f t="shared" si="20"/>
        <v/>
      </c>
      <c r="C107" s="73"/>
      <c r="D107" s="73"/>
      <c r="E107" s="73"/>
      <c r="F107" s="73"/>
      <c r="G107" s="207"/>
      <c r="H107" s="73"/>
      <c r="I107" s="73"/>
      <c r="J107" s="74"/>
      <c r="K107" s="75"/>
      <c r="L107" s="75"/>
      <c r="M107" s="299" t="str">
        <f t="shared" si="21"/>
        <v/>
      </c>
      <c r="N107" s="74"/>
      <c r="O107" s="74"/>
      <c r="P107" s="75"/>
      <c r="Q107" s="207" t="str">
        <f t="shared" si="22"/>
        <v/>
      </c>
      <c r="R107" s="75"/>
      <c r="S107" s="207" t="str">
        <f t="shared" si="23"/>
        <v/>
      </c>
      <c r="T107" s="75"/>
      <c r="U107" s="207" t="str">
        <f t="shared" si="24"/>
        <v/>
      </c>
      <c r="V107" s="75"/>
      <c r="W107" s="74"/>
      <c r="X107" s="74"/>
      <c r="Y107" s="74"/>
      <c r="Z107" s="74"/>
      <c r="AA107" s="74"/>
      <c r="AB107" s="74"/>
      <c r="AC107" s="74"/>
      <c r="AD107" s="207" t="str">
        <f t="shared" si="25"/>
        <v/>
      </c>
      <c r="AE107" s="74"/>
      <c r="AF107" s="74"/>
      <c r="AG107" s="74"/>
      <c r="AH107" s="74"/>
      <c r="AI107" s="74"/>
      <c r="AJ107" s="207" t="str">
        <f t="shared" si="26"/>
        <v/>
      </c>
      <c r="AK107" s="74"/>
      <c r="AL107" s="74"/>
      <c r="AM107" s="74"/>
      <c r="AN107" s="300" t="str">
        <f t="shared" si="27"/>
        <v/>
      </c>
      <c r="AO107" s="75"/>
      <c r="AP107" s="75"/>
      <c r="AQ107" s="207" t="str">
        <f t="shared" si="28"/>
        <v/>
      </c>
      <c r="AR107" s="75"/>
      <c r="AS107" s="74"/>
      <c r="AT107" s="74"/>
      <c r="AU107" s="207" t="str">
        <f t="shared" si="29"/>
        <v/>
      </c>
      <c r="AV107" s="75"/>
      <c r="AW107" s="75"/>
      <c r="AX107" s="75"/>
      <c r="AY107" s="75"/>
      <c r="AZ107" s="75"/>
      <c r="BA107" s="75"/>
      <c r="BB107" s="75"/>
      <c r="BC107" s="75"/>
      <c r="BD107" s="75"/>
      <c r="BE107" s="75"/>
      <c r="BF107" s="75"/>
      <c r="BG107" s="75"/>
      <c r="BH107" s="72"/>
      <c r="BI107" s="72"/>
      <c r="BJ107" s="72"/>
      <c r="BK107" s="72"/>
      <c r="BL107" s="72"/>
      <c r="BM107" s="72"/>
      <c r="BN107" s="72"/>
    </row>
    <row r="108" spans="1:66" s="76" customFormat="1" collapsed="1" x14ac:dyDescent="0.2">
      <c r="A108" s="72"/>
      <c r="B108" s="207" t="str">
        <f t="shared" si="20"/>
        <v/>
      </c>
      <c r="C108" s="73"/>
      <c r="D108" s="73"/>
      <c r="E108" s="73"/>
      <c r="F108" s="73"/>
      <c r="G108" s="207"/>
      <c r="H108" s="73"/>
      <c r="I108" s="73"/>
      <c r="J108" s="74"/>
      <c r="K108" s="75"/>
      <c r="L108" s="75"/>
      <c r="M108" s="299" t="str">
        <f t="shared" si="21"/>
        <v/>
      </c>
      <c r="N108" s="74"/>
      <c r="O108" s="74"/>
      <c r="P108" s="75"/>
      <c r="Q108" s="207" t="str">
        <f t="shared" si="22"/>
        <v/>
      </c>
      <c r="R108" s="75"/>
      <c r="S108" s="207" t="str">
        <f t="shared" si="23"/>
        <v/>
      </c>
      <c r="T108" s="75"/>
      <c r="U108" s="207" t="str">
        <f t="shared" si="24"/>
        <v/>
      </c>
      <c r="V108" s="75"/>
      <c r="W108" s="74"/>
      <c r="X108" s="74"/>
      <c r="Y108" s="74"/>
      <c r="Z108" s="74"/>
      <c r="AA108" s="74"/>
      <c r="AB108" s="74"/>
      <c r="AC108" s="74"/>
      <c r="AD108" s="207" t="str">
        <f t="shared" si="25"/>
        <v/>
      </c>
      <c r="AE108" s="74"/>
      <c r="AF108" s="74"/>
      <c r="AG108" s="74"/>
      <c r="AH108" s="74"/>
      <c r="AI108" s="74"/>
      <c r="AJ108" s="207" t="str">
        <f t="shared" si="26"/>
        <v/>
      </c>
      <c r="AK108" s="74"/>
      <c r="AL108" s="74"/>
      <c r="AM108" s="74"/>
      <c r="AN108" s="300" t="str">
        <f t="shared" si="27"/>
        <v/>
      </c>
      <c r="AO108" s="75"/>
      <c r="AP108" s="75"/>
      <c r="AQ108" s="207" t="str">
        <f t="shared" si="28"/>
        <v/>
      </c>
      <c r="AR108" s="75"/>
      <c r="AS108" s="74"/>
      <c r="AT108" s="74"/>
      <c r="AU108" s="207" t="str">
        <f t="shared" si="29"/>
        <v/>
      </c>
      <c r="AV108" s="75"/>
      <c r="AW108" s="75"/>
      <c r="AX108" s="75"/>
      <c r="AY108" s="75"/>
      <c r="AZ108" s="75"/>
      <c r="BA108" s="75"/>
      <c r="BB108" s="75"/>
      <c r="BC108" s="75"/>
      <c r="BD108" s="75"/>
      <c r="BE108" s="75"/>
      <c r="BF108" s="75"/>
      <c r="BG108" s="75"/>
      <c r="BH108" s="72"/>
      <c r="BI108" s="72"/>
      <c r="BJ108" s="72"/>
      <c r="BK108" s="72"/>
      <c r="BL108" s="72"/>
      <c r="BM108" s="72"/>
      <c r="BN108" s="72"/>
    </row>
    <row r="109" spans="1:66" s="76" customFormat="1" collapsed="1" x14ac:dyDescent="0.2">
      <c r="A109" s="72"/>
      <c r="B109" s="207" t="str">
        <f t="shared" si="20"/>
        <v/>
      </c>
      <c r="C109" s="73"/>
      <c r="D109" s="73"/>
      <c r="E109" s="73"/>
      <c r="F109" s="73"/>
      <c r="G109" s="207"/>
      <c r="H109" s="73"/>
      <c r="I109" s="73"/>
      <c r="J109" s="74"/>
      <c r="K109" s="75"/>
      <c r="L109" s="75"/>
      <c r="M109" s="299" t="str">
        <f t="shared" si="21"/>
        <v/>
      </c>
      <c r="N109" s="74"/>
      <c r="O109" s="74"/>
      <c r="P109" s="75"/>
      <c r="Q109" s="207" t="str">
        <f t="shared" si="22"/>
        <v/>
      </c>
      <c r="R109" s="75"/>
      <c r="S109" s="207" t="str">
        <f t="shared" si="23"/>
        <v/>
      </c>
      <c r="T109" s="75"/>
      <c r="U109" s="207" t="str">
        <f t="shared" si="24"/>
        <v/>
      </c>
      <c r="V109" s="75"/>
      <c r="W109" s="74"/>
      <c r="X109" s="74"/>
      <c r="Y109" s="74"/>
      <c r="Z109" s="74"/>
      <c r="AA109" s="74"/>
      <c r="AB109" s="74"/>
      <c r="AC109" s="74"/>
      <c r="AD109" s="207" t="str">
        <f t="shared" si="25"/>
        <v/>
      </c>
      <c r="AE109" s="74"/>
      <c r="AF109" s="74"/>
      <c r="AG109" s="74"/>
      <c r="AH109" s="74"/>
      <c r="AI109" s="74"/>
      <c r="AJ109" s="207" t="str">
        <f t="shared" si="26"/>
        <v/>
      </c>
      <c r="AK109" s="74"/>
      <c r="AL109" s="74"/>
      <c r="AM109" s="74"/>
      <c r="AN109" s="300" t="str">
        <f t="shared" si="27"/>
        <v/>
      </c>
      <c r="AO109" s="75"/>
      <c r="AP109" s="75"/>
      <c r="AQ109" s="207" t="str">
        <f t="shared" si="28"/>
        <v/>
      </c>
      <c r="AR109" s="75"/>
      <c r="AS109" s="74"/>
      <c r="AT109" s="74"/>
      <c r="AU109" s="207" t="str">
        <f t="shared" si="29"/>
        <v/>
      </c>
      <c r="AV109" s="75"/>
      <c r="AW109" s="75"/>
      <c r="AX109" s="75"/>
      <c r="AY109" s="75"/>
      <c r="AZ109" s="75"/>
      <c r="BA109" s="75"/>
      <c r="BB109" s="75"/>
      <c r="BC109" s="75"/>
      <c r="BD109" s="75"/>
      <c r="BE109" s="75"/>
      <c r="BF109" s="75"/>
      <c r="BG109" s="75"/>
      <c r="BH109" s="72"/>
      <c r="BI109" s="72"/>
      <c r="BJ109" s="72"/>
      <c r="BK109" s="72"/>
      <c r="BL109" s="72"/>
      <c r="BM109" s="72"/>
      <c r="BN109" s="72"/>
    </row>
    <row r="110" spans="1:66" s="76" customFormat="1" collapsed="1" x14ac:dyDescent="0.2">
      <c r="A110" s="72"/>
      <c r="B110" s="207" t="str">
        <f t="shared" si="20"/>
        <v/>
      </c>
      <c r="C110" s="73"/>
      <c r="D110" s="73"/>
      <c r="E110" s="73"/>
      <c r="F110" s="73"/>
      <c r="G110" s="207"/>
      <c r="H110" s="73"/>
      <c r="I110" s="73"/>
      <c r="J110" s="74"/>
      <c r="K110" s="75"/>
      <c r="L110" s="75"/>
      <c r="M110" s="299" t="str">
        <f t="shared" si="21"/>
        <v/>
      </c>
      <c r="N110" s="74"/>
      <c r="O110" s="74"/>
      <c r="P110" s="75"/>
      <c r="Q110" s="207" t="str">
        <f t="shared" si="22"/>
        <v/>
      </c>
      <c r="R110" s="75"/>
      <c r="S110" s="207" t="str">
        <f t="shared" si="23"/>
        <v/>
      </c>
      <c r="T110" s="75"/>
      <c r="U110" s="207" t="str">
        <f t="shared" si="24"/>
        <v/>
      </c>
      <c r="V110" s="75"/>
      <c r="W110" s="74"/>
      <c r="X110" s="74"/>
      <c r="Y110" s="74"/>
      <c r="Z110" s="74"/>
      <c r="AA110" s="74"/>
      <c r="AB110" s="74"/>
      <c r="AC110" s="74"/>
      <c r="AD110" s="207" t="str">
        <f t="shared" si="25"/>
        <v/>
      </c>
      <c r="AE110" s="74"/>
      <c r="AF110" s="74"/>
      <c r="AG110" s="74"/>
      <c r="AH110" s="74"/>
      <c r="AI110" s="74"/>
      <c r="AJ110" s="207" t="str">
        <f t="shared" si="26"/>
        <v/>
      </c>
      <c r="AK110" s="74"/>
      <c r="AL110" s="74"/>
      <c r="AM110" s="74"/>
      <c r="AN110" s="300" t="str">
        <f t="shared" si="27"/>
        <v/>
      </c>
      <c r="AO110" s="75"/>
      <c r="AP110" s="75"/>
      <c r="AQ110" s="207" t="str">
        <f t="shared" si="28"/>
        <v/>
      </c>
      <c r="AR110" s="75"/>
      <c r="AS110" s="74"/>
      <c r="AT110" s="74"/>
      <c r="AU110" s="207" t="str">
        <f t="shared" si="29"/>
        <v/>
      </c>
      <c r="AV110" s="75"/>
      <c r="AW110" s="75"/>
      <c r="AX110" s="75"/>
      <c r="AY110" s="75"/>
      <c r="AZ110" s="75"/>
      <c r="BA110" s="75"/>
      <c r="BB110" s="75"/>
      <c r="BC110" s="75"/>
      <c r="BD110" s="75"/>
      <c r="BE110" s="75"/>
      <c r="BF110" s="75"/>
      <c r="BG110" s="75"/>
      <c r="BH110" s="72"/>
      <c r="BI110" s="72"/>
      <c r="BJ110" s="72"/>
      <c r="BK110" s="72"/>
      <c r="BL110" s="72"/>
      <c r="BM110" s="72"/>
      <c r="BN110" s="72"/>
    </row>
    <row r="111" spans="1:66" s="76" customFormat="1" collapsed="1" x14ac:dyDescent="0.2">
      <c r="A111" s="72"/>
      <c r="B111" s="207" t="str">
        <f t="shared" si="20"/>
        <v/>
      </c>
      <c r="C111" s="73"/>
      <c r="D111" s="73"/>
      <c r="E111" s="73"/>
      <c r="F111" s="73"/>
      <c r="G111" s="207"/>
      <c r="H111" s="73"/>
      <c r="I111" s="73"/>
      <c r="J111" s="74"/>
      <c r="K111" s="75"/>
      <c r="L111" s="75"/>
      <c r="M111" s="299" t="str">
        <f t="shared" si="21"/>
        <v/>
      </c>
      <c r="N111" s="74"/>
      <c r="O111" s="74"/>
      <c r="P111" s="75"/>
      <c r="Q111" s="207" t="str">
        <f t="shared" si="22"/>
        <v/>
      </c>
      <c r="R111" s="75"/>
      <c r="S111" s="207" t="str">
        <f t="shared" si="23"/>
        <v/>
      </c>
      <c r="T111" s="75"/>
      <c r="U111" s="207" t="str">
        <f t="shared" si="24"/>
        <v/>
      </c>
      <c r="V111" s="75"/>
      <c r="W111" s="74"/>
      <c r="X111" s="74"/>
      <c r="Y111" s="74"/>
      <c r="Z111" s="74"/>
      <c r="AA111" s="74"/>
      <c r="AB111" s="74"/>
      <c r="AC111" s="74"/>
      <c r="AD111" s="207" t="str">
        <f t="shared" si="25"/>
        <v/>
      </c>
      <c r="AE111" s="74"/>
      <c r="AF111" s="74"/>
      <c r="AG111" s="74"/>
      <c r="AH111" s="74"/>
      <c r="AI111" s="74"/>
      <c r="AJ111" s="207" t="str">
        <f t="shared" si="26"/>
        <v/>
      </c>
      <c r="AK111" s="74"/>
      <c r="AL111" s="74"/>
      <c r="AM111" s="74"/>
      <c r="AN111" s="300" t="str">
        <f t="shared" si="27"/>
        <v/>
      </c>
      <c r="AO111" s="75"/>
      <c r="AP111" s="75"/>
      <c r="AQ111" s="207" t="str">
        <f t="shared" si="28"/>
        <v/>
      </c>
      <c r="AR111" s="75"/>
      <c r="AS111" s="74"/>
      <c r="AT111" s="74"/>
      <c r="AU111" s="207" t="str">
        <f t="shared" si="29"/>
        <v/>
      </c>
      <c r="AV111" s="75"/>
      <c r="AW111" s="75"/>
      <c r="AX111" s="75"/>
      <c r="AY111" s="75"/>
      <c r="AZ111" s="75"/>
      <c r="BA111" s="75"/>
      <c r="BB111" s="75"/>
      <c r="BC111" s="75"/>
      <c r="BD111" s="75"/>
      <c r="BE111" s="75"/>
      <c r="BF111" s="75"/>
      <c r="BG111" s="75"/>
      <c r="BH111" s="72"/>
      <c r="BI111" s="72"/>
      <c r="BJ111" s="72"/>
      <c r="BK111" s="72"/>
      <c r="BL111" s="72"/>
      <c r="BM111" s="72"/>
      <c r="BN111" s="72"/>
    </row>
    <row r="112" spans="1:66" s="76" customFormat="1" collapsed="1" x14ac:dyDescent="0.2">
      <c r="A112" s="72"/>
      <c r="B112" s="207" t="str">
        <f t="shared" si="20"/>
        <v/>
      </c>
      <c r="C112" s="73"/>
      <c r="D112" s="73"/>
      <c r="E112" s="73"/>
      <c r="F112" s="73"/>
      <c r="G112" s="207"/>
      <c r="H112" s="73"/>
      <c r="I112" s="73"/>
      <c r="J112" s="74"/>
      <c r="K112" s="75"/>
      <c r="L112" s="75"/>
      <c r="M112" s="299" t="str">
        <f t="shared" si="21"/>
        <v/>
      </c>
      <c r="N112" s="74"/>
      <c r="O112" s="74"/>
      <c r="P112" s="75"/>
      <c r="Q112" s="207" t="str">
        <f t="shared" si="22"/>
        <v/>
      </c>
      <c r="R112" s="75"/>
      <c r="S112" s="207" t="str">
        <f t="shared" si="23"/>
        <v/>
      </c>
      <c r="T112" s="75"/>
      <c r="U112" s="207" t="str">
        <f t="shared" si="24"/>
        <v/>
      </c>
      <c r="V112" s="75"/>
      <c r="W112" s="74"/>
      <c r="X112" s="74"/>
      <c r="Y112" s="74"/>
      <c r="Z112" s="74"/>
      <c r="AA112" s="74"/>
      <c r="AB112" s="74"/>
      <c r="AC112" s="74"/>
      <c r="AD112" s="207" t="str">
        <f t="shared" si="25"/>
        <v/>
      </c>
      <c r="AE112" s="74"/>
      <c r="AF112" s="74"/>
      <c r="AG112" s="74"/>
      <c r="AH112" s="74"/>
      <c r="AI112" s="74"/>
      <c r="AJ112" s="207" t="str">
        <f t="shared" si="26"/>
        <v/>
      </c>
      <c r="AK112" s="74"/>
      <c r="AL112" s="74"/>
      <c r="AM112" s="74"/>
      <c r="AN112" s="300" t="str">
        <f t="shared" si="27"/>
        <v/>
      </c>
      <c r="AO112" s="75"/>
      <c r="AP112" s="75"/>
      <c r="AQ112" s="207" t="str">
        <f t="shared" si="28"/>
        <v/>
      </c>
      <c r="AR112" s="75"/>
      <c r="AS112" s="74"/>
      <c r="AT112" s="74"/>
      <c r="AU112" s="207" t="str">
        <f t="shared" si="29"/>
        <v/>
      </c>
      <c r="AV112" s="75"/>
      <c r="AW112" s="75"/>
      <c r="AX112" s="75"/>
      <c r="AY112" s="75"/>
      <c r="AZ112" s="75"/>
      <c r="BA112" s="75"/>
      <c r="BB112" s="75"/>
      <c r="BC112" s="75"/>
      <c r="BD112" s="75"/>
      <c r="BE112" s="75"/>
      <c r="BF112" s="75"/>
      <c r="BG112" s="75"/>
      <c r="BH112" s="72"/>
      <c r="BI112" s="72"/>
      <c r="BJ112" s="72"/>
      <c r="BK112" s="72"/>
      <c r="BL112" s="72"/>
      <c r="BM112" s="72"/>
      <c r="BN112" s="72"/>
    </row>
    <row r="113" spans="1:66" s="76" customFormat="1" collapsed="1" x14ac:dyDescent="0.2">
      <c r="A113" s="72"/>
      <c r="B113" s="207" t="str">
        <f t="shared" si="20"/>
        <v/>
      </c>
      <c r="C113" s="73"/>
      <c r="D113" s="73"/>
      <c r="E113" s="73"/>
      <c r="F113" s="73"/>
      <c r="G113" s="207"/>
      <c r="H113" s="73"/>
      <c r="I113" s="73"/>
      <c r="J113" s="74"/>
      <c r="K113" s="75"/>
      <c r="L113" s="75"/>
      <c r="M113" s="299" t="str">
        <f t="shared" si="21"/>
        <v/>
      </c>
      <c r="N113" s="74"/>
      <c r="O113" s="74"/>
      <c r="P113" s="75"/>
      <c r="Q113" s="207" t="str">
        <f t="shared" si="22"/>
        <v/>
      </c>
      <c r="R113" s="75"/>
      <c r="S113" s="207" t="str">
        <f t="shared" si="23"/>
        <v/>
      </c>
      <c r="T113" s="75"/>
      <c r="U113" s="207" t="str">
        <f t="shared" si="24"/>
        <v/>
      </c>
      <c r="V113" s="75"/>
      <c r="W113" s="74"/>
      <c r="X113" s="74"/>
      <c r="Y113" s="74"/>
      <c r="Z113" s="74"/>
      <c r="AA113" s="74"/>
      <c r="AB113" s="74"/>
      <c r="AC113" s="74"/>
      <c r="AD113" s="207" t="str">
        <f t="shared" si="25"/>
        <v/>
      </c>
      <c r="AE113" s="74"/>
      <c r="AF113" s="74"/>
      <c r="AG113" s="74"/>
      <c r="AH113" s="74"/>
      <c r="AI113" s="74"/>
      <c r="AJ113" s="207" t="str">
        <f t="shared" si="26"/>
        <v/>
      </c>
      <c r="AK113" s="74"/>
      <c r="AL113" s="74"/>
      <c r="AM113" s="74"/>
      <c r="AN113" s="300" t="str">
        <f t="shared" si="27"/>
        <v/>
      </c>
      <c r="AO113" s="75"/>
      <c r="AP113" s="75"/>
      <c r="AQ113" s="207" t="str">
        <f t="shared" si="28"/>
        <v/>
      </c>
      <c r="AR113" s="75"/>
      <c r="AS113" s="74"/>
      <c r="AT113" s="74"/>
      <c r="AU113" s="207" t="str">
        <f t="shared" si="29"/>
        <v/>
      </c>
      <c r="AV113" s="75"/>
      <c r="AW113" s="75"/>
      <c r="AX113" s="75"/>
      <c r="AY113" s="75"/>
      <c r="AZ113" s="75"/>
      <c r="BA113" s="75"/>
      <c r="BB113" s="75"/>
      <c r="BC113" s="75"/>
      <c r="BD113" s="75"/>
      <c r="BE113" s="75"/>
      <c r="BF113" s="75"/>
      <c r="BG113" s="75"/>
      <c r="BH113" s="72"/>
      <c r="BI113" s="72"/>
      <c r="BJ113" s="72"/>
      <c r="BK113" s="72"/>
      <c r="BL113" s="72"/>
      <c r="BM113" s="72"/>
      <c r="BN113" s="72"/>
    </row>
    <row r="114" spans="1:66" s="76" customFormat="1" collapsed="1" x14ac:dyDescent="0.2">
      <c r="A114" s="72"/>
      <c r="B114" s="207" t="str">
        <f t="shared" si="20"/>
        <v/>
      </c>
      <c r="C114" s="73"/>
      <c r="D114" s="73"/>
      <c r="E114" s="73"/>
      <c r="F114" s="73"/>
      <c r="G114" s="207"/>
      <c r="H114" s="73"/>
      <c r="I114" s="73"/>
      <c r="J114" s="74"/>
      <c r="K114" s="75"/>
      <c r="L114" s="75"/>
      <c r="M114" s="299" t="str">
        <f t="shared" si="21"/>
        <v/>
      </c>
      <c r="N114" s="74"/>
      <c r="O114" s="74"/>
      <c r="P114" s="75"/>
      <c r="Q114" s="207" t="str">
        <f t="shared" si="22"/>
        <v/>
      </c>
      <c r="R114" s="75"/>
      <c r="S114" s="207" t="str">
        <f t="shared" si="23"/>
        <v/>
      </c>
      <c r="T114" s="75"/>
      <c r="U114" s="207" t="str">
        <f t="shared" si="24"/>
        <v/>
      </c>
      <c r="V114" s="75"/>
      <c r="W114" s="74"/>
      <c r="X114" s="74"/>
      <c r="Y114" s="74"/>
      <c r="Z114" s="74"/>
      <c r="AA114" s="74"/>
      <c r="AB114" s="74"/>
      <c r="AC114" s="74"/>
      <c r="AD114" s="207" t="str">
        <f t="shared" si="25"/>
        <v/>
      </c>
      <c r="AE114" s="74"/>
      <c r="AF114" s="74"/>
      <c r="AG114" s="74"/>
      <c r="AH114" s="74"/>
      <c r="AI114" s="74"/>
      <c r="AJ114" s="207" t="str">
        <f t="shared" si="26"/>
        <v/>
      </c>
      <c r="AK114" s="74"/>
      <c r="AL114" s="74"/>
      <c r="AM114" s="74"/>
      <c r="AN114" s="300" t="str">
        <f t="shared" si="27"/>
        <v/>
      </c>
      <c r="AO114" s="75"/>
      <c r="AP114" s="75"/>
      <c r="AQ114" s="207" t="str">
        <f t="shared" si="28"/>
        <v/>
      </c>
      <c r="AR114" s="75"/>
      <c r="AS114" s="74"/>
      <c r="AT114" s="74"/>
      <c r="AU114" s="207" t="str">
        <f t="shared" si="29"/>
        <v/>
      </c>
      <c r="AV114" s="75"/>
      <c r="AW114" s="75"/>
      <c r="AX114" s="75"/>
      <c r="AY114" s="75"/>
      <c r="AZ114" s="75"/>
      <c r="BA114" s="75"/>
      <c r="BB114" s="75"/>
      <c r="BC114" s="75"/>
      <c r="BD114" s="75"/>
      <c r="BE114" s="75"/>
      <c r="BF114" s="75"/>
      <c r="BG114" s="75"/>
      <c r="BH114" s="72"/>
      <c r="BI114" s="72"/>
      <c r="BJ114" s="72"/>
      <c r="BK114" s="72"/>
      <c r="BL114" s="72"/>
      <c r="BM114" s="72"/>
      <c r="BN114" s="72"/>
    </row>
    <row r="115" spans="1:66" s="76" customFormat="1" collapsed="1" x14ac:dyDescent="0.2">
      <c r="A115" s="72"/>
      <c r="B115" s="207" t="str">
        <f t="shared" si="20"/>
        <v/>
      </c>
      <c r="C115" s="73"/>
      <c r="D115" s="73"/>
      <c r="E115" s="73"/>
      <c r="F115" s="73"/>
      <c r="G115" s="207"/>
      <c r="H115" s="73"/>
      <c r="I115" s="73"/>
      <c r="J115" s="74"/>
      <c r="K115" s="75"/>
      <c r="L115" s="75"/>
      <c r="M115" s="299" t="str">
        <f t="shared" si="21"/>
        <v/>
      </c>
      <c r="N115" s="74"/>
      <c r="O115" s="74"/>
      <c r="P115" s="75"/>
      <c r="Q115" s="207" t="str">
        <f t="shared" si="22"/>
        <v/>
      </c>
      <c r="R115" s="75"/>
      <c r="S115" s="207" t="str">
        <f t="shared" si="23"/>
        <v/>
      </c>
      <c r="T115" s="75"/>
      <c r="U115" s="207" t="str">
        <f t="shared" si="24"/>
        <v/>
      </c>
      <c r="V115" s="75"/>
      <c r="W115" s="74"/>
      <c r="X115" s="74"/>
      <c r="Y115" s="74"/>
      <c r="Z115" s="74"/>
      <c r="AA115" s="74"/>
      <c r="AB115" s="74"/>
      <c r="AC115" s="74"/>
      <c r="AD115" s="207" t="str">
        <f t="shared" si="25"/>
        <v/>
      </c>
      <c r="AE115" s="74"/>
      <c r="AF115" s="74"/>
      <c r="AG115" s="74"/>
      <c r="AH115" s="74"/>
      <c r="AI115" s="74"/>
      <c r="AJ115" s="207" t="str">
        <f t="shared" si="26"/>
        <v/>
      </c>
      <c r="AK115" s="74"/>
      <c r="AL115" s="74"/>
      <c r="AM115" s="74"/>
      <c r="AN115" s="300" t="str">
        <f t="shared" si="27"/>
        <v/>
      </c>
      <c r="AO115" s="75"/>
      <c r="AP115" s="75"/>
      <c r="AQ115" s="207" t="str">
        <f t="shared" si="28"/>
        <v/>
      </c>
      <c r="AR115" s="75"/>
      <c r="AS115" s="74"/>
      <c r="AT115" s="74"/>
      <c r="AU115" s="207" t="str">
        <f t="shared" si="29"/>
        <v/>
      </c>
      <c r="AV115" s="75"/>
      <c r="AW115" s="75"/>
      <c r="AX115" s="75"/>
      <c r="AY115" s="75"/>
      <c r="AZ115" s="75"/>
      <c r="BA115" s="75"/>
      <c r="BB115" s="75"/>
      <c r="BC115" s="75"/>
      <c r="BD115" s="75"/>
      <c r="BE115" s="75"/>
      <c r="BF115" s="75"/>
      <c r="BG115" s="75"/>
      <c r="BH115" s="72"/>
      <c r="BI115" s="72"/>
      <c r="BJ115" s="72"/>
      <c r="BK115" s="72"/>
      <c r="BL115" s="72"/>
      <c r="BM115" s="72"/>
      <c r="BN115" s="72"/>
    </row>
    <row r="116" spans="1:66" s="76" customFormat="1" collapsed="1" x14ac:dyDescent="0.2">
      <c r="A116" s="72"/>
      <c r="B116" s="207" t="str">
        <f t="shared" si="20"/>
        <v/>
      </c>
      <c r="C116" s="73"/>
      <c r="D116" s="73"/>
      <c r="E116" s="73"/>
      <c r="F116" s="73"/>
      <c r="G116" s="207"/>
      <c r="H116" s="73"/>
      <c r="I116" s="73"/>
      <c r="J116" s="74"/>
      <c r="K116" s="75"/>
      <c r="L116" s="75"/>
      <c r="M116" s="299" t="str">
        <f t="shared" si="21"/>
        <v/>
      </c>
      <c r="N116" s="74"/>
      <c r="O116" s="74"/>
      <c r="P116" s="75"/>
      <c r="Q116" s="207" t="str">
        <f t="shared" si="22"/>
        <v/>
      </c>
      <c r="R116" s="75"/>
      <c r="S116" s="207" t="str">
        <f t="shared" si="23"/>
        <v/>
      </c>
      <c r="T116" s="75"/>
      <c r="U116" s="207" t="str">
        <f t="shared" si="24"/>
        <v/>
      </c>
      <c r="V116" s="75"/>
      <c r="W116" s="74"/>
      <c r="X116" s="74"/>
      <c r="Y116" s="74"/>
      <c r="Z116" s="74"/>
      <c r="AA116" s="74"/>
      <c r="AB116" s="74"/>
      <c r="AC116" s="74"/>
      <c r="AD116" s="207" t="str">
        <f t="shared" si="25"/>
        <v/>
      </c>
      <c r="AE116" s="74"/>
      <c r="AF116" s="74"/>
      <c r="AG116" s="74"/>
      <c r="AH116" s="74"/>
      <c r="AI116" s="74"/>
      <c r="AJ116" s="207" t="str">
        <f t="shared" si="26"/>
        <v/>
      </c>
      <c r="AK116" s="74"/>
      <c r="AL116" s="74"/>
      <c r="AM116" s="74"/>
      <c r="AN116" s="300" t="str">
        <f t="shared" si="27"/>
        <v/>
      </c>
      <c r="AO116" s="75"/>
      <c r="AP116" s="75"/>
      <c r="AQ116" s="207" t="str">
        <f t="shared" si="28"/>
        <v/>
      </c>
      <c r="AR116" s="75"/>
      <c r="AS116" s="74"/>
      <c r="AT116" s="74"/>
      <c r="AU116" s="207" t="str">
        <f t="shared" si="29"/>
        <v/>
      </c>
      <c r="AV116" s="75"/>
      <c r="AW116" s="75"/>
      <c r="AX116" s="75"/>
      <c r="AY116" s="75"/>
      <c r="AZ116" s="75"/>
      <c r="BA116" s="75"/>
      <c r="BB116" s="75"/>
      <c r="BC116" s="75"/>
      <c r="BD116" s="75"/>
      <c r="BE116" s="75"/>
      <c r="BF116" s="75"/>
      <c r="BG116" s="75"/>
      <c r="BH116" s="72"/>
      <c r="BI116" s="72"/>
      <c r="BJ116" s="72"/>
      <c r="BK116" s="72"/>
      <c r="BL116" s="72"/>
      <c r="BM116" s="72"/>
      <c r="BN116" s="72"/>
    </row>
    <row r="117" spans="1:66" s="76" customFormat="1" collapsed="1" x14ac:dyDescent="0.2">
      <c r="A117" s="72"/>
      <c r="B117" s="207" t="str">
        <f t="shared" si="20"/>
        <v/>
      </c>
      <c r="C117" s="73"/>
      <c r="D117" s="73"/>
      <c r="E117" s="73"/>
      <c r="F117" s="73"/>
      <c r="G117" s="207"/>
      <c r="H117" s="73"/>
      <c r="I117" s="73"/>
      <c r="J117" s="74"/>
      <c r="K117" s="75"/>
      <c r="L117" s="75"/>
      <c r="M117" s="299" t="str">
        <f t="shared" si="21"/>
        <v/>
      </c>
      <c r="N117" s="74"/>
      <c r="O117" s="74"/>
      <c r="P117" s="75"/>
      <c r="Q117" s="207" t="str">
        <f t="shared" si="22"/>
        <v/>
      </c>
      <c r="R117" s="75"/>
      <c r="S117" s="207" t="str">
        <f t="shared" si="23"/>
        <v/>
      </c>
      <c r="T117" s="75"/>
      <c r="U117" s="207" t="str">
        <f t="shared" si="24"/>
        <v/>
      </c>
      <c r="V117" s="75"/>
      <c r="W117" s="74"/>
      <c r="X117" s="74"/>
      <c r="Y117" s="74"/>
      <c r="Z117" s="74"/>
      <c r="AA117" s="74"/>
      <c r="AB117" s="74"/>
      <c r="AC117" s="74"/>
      <c r="AD117" s="207" t="str">
        <f t="shared" si="25"/>
        <v/>
      </c>
      <c r="AE117" s="74"/>
      <c r="AF117" s="74"/>
      <c r="AG117" s="74"/>
      <c r="AH117" s="74"/>
      <c r="AI117" s="74"/>
      <c r="AJ117" s="207" t="str">
        <f t="shared" si="26"/>
        <v/>
      </c>
      <c r="AK117" s="74"/>
      <c r="AL117" s="74"/>
      <c r="AM117" s="74"/>
      <c r="AN117" s="300" t="str">
        <f t="shared" si="27"/>
        <v/>
      </c>
      <c r="AO117" s="75"/>
      <c r="AP117" s="75"/>
      <c r="AQ117" s="207" t="str">
        <f t="shared" si="28"/>
        <v/>
      </c>
      <c r="AR117" s="75"/>
      <c r="AS117" s="74"/>
      <c r="AT117" s="74"/>
      <c r="AU117" s="207" t="str">
        <f t="shared" si="29"/>
        <v/>
      </c>
      <c r="AV117" s="75"/>
      <c r="AW117" s="75"/>
      <c r="AX117" s="75"/>
      <c r="AY117" s="75"/>
      <c r="AZ117" s="75"/>
      <c r="BA117" s="75"/>
      <c r="BB117" s="75"/>
      <c r="BC117" s="75"/>
      <c r="BD117" s="75"/>
      <c r="BE117" s="75"/>
      <c r="BF117" s="75"/>
      <c r="BG117" s="75"/>
      <c r="BH117" s="72"/>
      <c r="BI117" s="72"/>
      <c r="BJ117" s="72"/>
      <c r="BK117" s="72"/>
      <c r="BL117" s="72"/>
      <c r="BM117" s="72"/>
      <c r="BN117" s="72"/>
    </row>
    <row r="118" spans="1:66" s="76" customFormat="1" collapsed="1" x14ac:dyDescent="0.2">
      <c r="A118" s="72"/>
      <c r="B118" s="207" t="str">
        <f t="shared" si="20"/>
        <v/>
      </c>
      <c r="C118" s="73"/>
      <c r="D118" s="73"/>
      <c r="E118" s="73"/>
      <c r="F118" s="73"/>
      <c r="G118" s="207"/>
      <c r="H118" s="73"/>
      <c r="I118" s="73"/>
      <c r="J118" s="74"/>
      <c r="K118" s="75"/>
      <c r="L118" s="75"/>
      <c r="M118" s="299" t="str">
        <f t="shared" si="21"/>
        <v/>
      </c>
      <c r="N118" s="74"/>
      <c r="O118" s="74"/>
      <c r="P118" s="75"/>
      <c r="Q118" s="207" t="str">
        <f t="shared" si="22"/>
        <v/>
      </c>
      <c r="R118" s="75"/>
      <c r="S118" s="207" t="str">
        <f t="shared" si="23"/>
        <v/>
      </c>
      <c r="T118" s="75"/>
      <c r="U118" s="207" t="str">
        <f t="shared" si="24"/>
        <v/>
      </c>
      <c r="V118" s="75"/>
      <c r="W118" s="74"/>
      <c r="X118" s="74"/>
      <c r="Y118" s="74"/>
      <c r="Z118" s="74"/>
      <c r="AA118" s="74"/>
      <c r="AB118" s="74"/>
      <c r="AC118" s="74"/>
      <c r="AD118" s="207" t="str">
        <f t="shared" si="25"/>
        <v/>
      </c>
      <c r="AE118" s="74"/>
      <c r="AF118" s="74"/>
      <c r="AG118" s="74"/>
      <c r="AH118" s="74"/>
      <c r="AI118" s="74"/>
      <c r="AJ118" s="207" t="str">
        <f t="shared" si="26"/>
        <v/>
      </c>
      <c r="AK118" s="74"/>
      <c r="AL118" s="74"/>
      <c r="AM118" s="74"/>
      <c r="AN118" s="300" t="str">
        <f t="shared" si="27"/>
        <v/>
      </c>
      <c r="AO118" s="75"/>
      <c r="AP118" s="75"/>
      <c r="AQ118" s="207" t="str">
        <f t="shared" si="28"/>
        <v/>
      </c>
      <c r="AR118" s="75"/>
      <c r="AS118" s="74"/>
      <c r="AT118" s="74"/>
      <c r="AU118" s="207" t="str">
        <f t="shared" si="29"/>
        <v/>
      </c>
      <c r="AV118" s="75"/>
      <c r="AW118" s="75"/>
      <c r="AX118" s="75"/>
      <c r="AY118" s="75"/>
      <c r="AZ118" s="75"/>
      <c r="BA118" s="75"/>
      <c r="BB118" s="75"/>
      <c r="BC118" s="75"/>
      <c r="BD118" s="75"/>
      <c r="BE118" s="75"/>
      <c r="BF118" s="75"/>
      <c r="BG118" s="75"/>
      <c r="BH118" s="72"/>
      <c r="BI118" s="72"/>
      <c r="BJ118" s="72"/>
      <c r="BK118" s="72"/>
      <c r="BL118" s="72"/>
      <c r="BM118" s="72"/>
      <c r="BN118" s="72"/>
    </row>
    <row r="119" spans="1:66" s="76" customFormat="1" collapsed="1" x14ac:dyDescent="0.2">
      <c r="A119" s="72"/>
      <c r="B119" s="207" t="str">
        <f t="shared" si="20"/>
        <v/>
      </c>
      <c r="C119" s="73"/>
      <c r="D119" s="73"/>
      <c r="E119" s="73"/>
      <c r="F119" s="73"/>
      <c r="G119" s="207"/>
      <c r="H119" s="73"/>
      <c r="I119" s="73"/>
      <c r="J119" s="74"/>
      <c r="K119" s="75"/>
      <c r="L119" s="75"/>
      <c r="M119" s="299" t="str">
        <f t="shared" si="21"/>
        <v/>
      </c>
      <c r="N119" s="74"/>
      <c r="O119" s="74"/>
      <c r="P119" s="75"/>
      <c r="Q119" s="207" t="str">
        <f t="shared" si="22"/>
        <v/>
      </c>
      <c r="R119" s="75"/>
      <c r="S119" s="207" t="str">
        <f t="shared" si="23"/>
        <v/>
      </c>
      <c r="T119" s="75"/>
      <c r="U119" s="207" t="str">
        <f t="shared" si="24"/>
        <v/>
      </c>
      <c r="V119" s="75"/>
      <c r="W119" s="74"/>
      <c r="X119" s="74"/>
      <c r="Y119" s="74"/>
      <c r="Z119" s="74"/>
      <c r="AA119" s="74"/>
      <c r="AB119" s="74"/>
      <c r="AC119" s="74"/>
      <c r="AD119" s="207" t="str">
        <f t="shared" si="25"/>
        <v/>
      </c>
      <c r="AE119" s="74"/>
      <c r="AF119" s="74"/>
      <c r="AG119" s="74"/>
      <c r="AH119" s="74"/>
      <c r="AI119" s="74"/>
      <c r="AJ119" s="207" t="str">
        <f t="shared" si="26"/>
        <v/>
      </c>
      <c r="AK119" s="74"/>
      <c r="AL119" s="74"/>
      <c r="AM119" s="74"/>
      <c r="AN119" s="300" t="str">
        <f t="shared" si="27"/>
        <v/>
      </c>
      <c r="AO119" s="75"/>
      <c r="AP119" s="75"/>
      <c r="AQ119" s="207" t="str">
        <f t="shared" si="28"/>
        <v/>
      </c>
      <c r="AR119" s="75"/>
      <c r="AS119" s="74"/>
      <c r="AT119" s="74"/>
      <c r="AU119" s="207" t="str">
        <f t="shared" si="29"/>
        <v/>
      </c>
      <c r="AV119" s="75"/>
      <c r="AW119" s="75"/>
      <c r="AX119" s="75"/>
      <c r="AY119" s="75"/>
      <c r="AZ119" s="75"/>
      <c r="BA119" s="75"/>
      <c r="BB119" s="75"/>
      <c r="BC119" s="75"/>
      <c r="BD119" s="75"/>
      <c r="BE119" s="75"/>
      <c r="BF119" s="75"/>
      <c r="BG119" s="75"/>
      <c r="BH119" s="72"/>
      <c r="BI119" s="72"/>
      <c r="BJ119" s="72"/>
      <c r="BK119" s="72"/>
      <c r="BL119" s="72"/>
      <c r="BM119" s="72"/>
      <c r="BN119" s="72"/>
    </row>
    <row r="120" spans="1:66" s="76" customFormat="1" collapsed="1" x14ac:dyDescent="0.2">
      <c r="A120" s="72"/>
      <c r="B120" s="207" t="str">
        <f t="shared" si="20"/>
        <v/>
      </c>
      <c r="C120" s="73"/>
      <c r="D120" s="73"/>
      <c r="E120" s="73"/>
      <c r="F120" s="73"/>
      <c r="G120" s="207"/>
      <c r="H120" s="73"/>
      <c r="I120" s="73"/>
      <c r="J120" s="74"/>
      <c r="K120" s="75"/>
      <c r="L120" s="75"/>
      <c r="M120" s="299" t="str">
        <f t="shared" si="21"/>
        <v/>
      </c>
      <c r="N120" s="74"/>
      <c r="O120" s="74"/>
      <c r="P120" s="75"/>
      <c r="Q120" s="207" t="str">
        <f t="shared" si="22"/>
        <v/>
      </c>
      <c r="R120" s="75"/>
      <c r="S120" s="207" t="str">
        <f t="shared" si="23"/>
        <v/>
      </c>
      <c r="T120" s="75"/>
      <c r="U120" s="207" t="str">
        <f t="shared" si="24"/>
        <v/>
      </c>
      <c r="V120" s="75"/>
      <c r="W120" s="74"/>
      <c r="X120" s="74"/>
      <c r="Y120" s="74"/>
      <c r="Z120" s="74"/>
      <c r="AA120" s="74"/>
      <c r="AB120" s="74"/>
      <c r="AC120" s="74"/>
      <c r="AD120" s="207" t="str">
        <f t="shared" si="25"/>
        <v/>
      </c>
      <c r="AE120" s="74"/>
      <c r="AF120" s="74"/>
      <c r="AG120" s="74"/>
      <c r="AH120" s="74"/>
      <c r="AI120" s="74"/>
      <c r="AJ120" s="207" t="str">
        <f t="shared" si="26"/>
        <v/>
      </c>
      <c r="AK120" s="74"/>
      <c r="AL120" s="74"/>
      <c r="AM120" s="74"/>
      <c r="AN120" s="300" t="str">
        <f t="shared" si="27"/>
        <v/>
      </c>
      <c r="AO120" s="75"/>
      <c r="AP120" s="75"/>
      <c r="AQ120" s="207" t="str">
        <f t="shared" si="28"/>
        <v/>
      </c>
      <c r="AR120" s="75"/>
      <c r="AS120" s="74"/>
      <c r="AT120" s="74"/>
      <c r="AU120" s="207" t="str">
        <f t="shared" si="29"/>
        <v/>
      </c>
      <c r="AV120" s="75"/>
      <c r="AW120" s="75"/>
      <c r="AX120" s="75"/>
      <c r="AY120" s="75"/>
      <c r="AZ120" s="75"/>
      <c r="BA120" s="75"/>
      <c r="BB120" s="75"/>
      <c r="BC120" s="75"/>
      <c r="BD120" s="75"/>
      <c r="BE120" s="75"/>
      <c r="BF120" s="75"/>
      <c r="BG120" s="75"/>
      <c r="BH120" s="72"/>
      <c r="BI120" s="72"/>
      <c r="BJ120" s="72"/>
      <c r="BK120" s="72"/>
      <c r="BL120" s="72"/>
      <c r="BM120" s="72"/>
      <c r="BN120" s="72"/>
    </row>
    <row r="121" spans="1:66" s="76" customFormat="1" collapsed="1" x14ac:dyDescent="0.2">
      <c r="A121" s="72"/>
      <c r="B121" s="207" t="str">
        <f t="shared" si="20"/>
        <v/>
      </c>
      <c r="C121" s="73"/>
      <c r="D121" s="73"/>
      <c r="E121" s="73"/>
      <c r="F121" s="73"/>
      <c r="G121" s="207"/>
      <c r="H121" s="73"/>
      <c r="I121" s="73"/>
      <c r="J121" s="74"/>
      <c r="K121" s="75"/>
      <c r="L121" s="75"/>
      <c r="M121" s="299" t="str">
        <f t="shared" si="21"/>
        <v/>
      </c>
      <c r="N121" s="74"/>
      <c r="O121" s="74"/>
      <c r="P121" s="75"/>
      <c r="Q121" s="207" t="str">
        <f t="shared" si="22"/>
        <v/>
      </c>
      <c r="R121" s="75"/>
      <c r="S121" s="207" t="str">
        <f t="shared" si="23"/>
        <v/>
      </c>
      <c r="T121" s="75"/>
      <c r="U121" s="207" t="str">
        <f t="shared" si="24"/>
        <v/>
      </c>
      <c r="V121" s="75"/>
      <c r="W121" s="74"/>
      <c r="X121" s="74"/>
      <c r="Y121" s="74"/>
      <c r="Z121" s="74"/>
      <c r="AA121" s="74"/>
      <c r="AB121" s="74"/>
      <c r="AC121" s="74"/>
      <c r="AD121" s="207" t="str">
        <f t="shared" si="25"/>
        <v/>
      </c>
      <c r="AE121" s="74"/>
      <c r="AF121" s="74"/>
      <c r="AG121" s="74"/>
      <c r="AH121" s="74"/>
      <c r="AI121" s="74"/>
      <c r="AJ121" s="207" t="str">
        <f t="shared" si="26"/>
        <v/>
      </c>
      <c r="AK121" s="74"/>
      <c r="AL121" s="74"/>
      <c r="AM121" s="74"/>
      <c r="AN121" s="300" t="str">
        <f t="shared" si="27"/>
        <v/>
      </c>
      <c r="AO121" s="75"/>
      <c r="AP121" s="75"/>
      <c r="AQ121" s="207" t="str">
        <f t="shared" si="28"/>
        <v/>
      </c>
      <c r="AR121" s="75"/>
      <c r="AS121" s="74"/>
      <c r="AT121" s="74"/>
      <c r="AU121" s="207" t="str">
        <f t="shared" si="29"/>
        <v/>
      </c>
      <c r="AV121" s="75"/>
      <c r="AW121" s="75"/>
      <c r="AX121" s="75"/>
      <c r="AY121" s="75"/>
      <c r="AZ121" s="75"/>
      <c r="BA121" s="75"/>
      <c r="BB121" s="75"/>
      <c r="BC121" s="75"/>
      <c r="BD121" s="75"/>
      <c r="BE121" s="75"/>
      <c r="BF121" s="75"/>
      <c r="BG121" s="75"/>
      <c r="BH121" s="72"/>
      <c r="BI121" s="72"/>
      <c r="BJ121" s="72"/>
      <c r="BK121" s="72"/>
      <c r="BL121" s="72"/>
      <c r="BM121" s="72"/>
      <c r="BN121" s="72"/>
    </row>
    <row r="122" spans="1:66" s="76" customFormat="1" collapsed="1" x14ac:dyDescent="0.2">
      <c r="A122" s="72"/>
      <c r="B122" s="207" t="str">
        <f t="shared" si="20"/>
        <v/>
      </c>
      <c r="C122" s="73"/>
      <c r="D122" s="73"/>
      <c r="E122" s="73"/>
      <c r="F122" s="73"/>
      <c r="G122" s="207"/>
      <c r="H122" s="73"/>
      <c r="I122" s="73"/>
      <c r="J122" s="74"/>
      <c r="K122" s="75"/>
      <c r="L122" s="75"/>
      <c r="M122" s="299" t="str">
        <f t="shared" si="21"/>
        <v/>
      </c>
      <c r="N122" s="74"/>
      <c r="O122" s="74"/>
      <c r="P122" s="75"/>
      <c r="Q122" s="207" t="str">
        <f t="shared" si="22"/>
        <v/>
      </c>
      <c r="R122" s="75"/>
      <c r="S122" s="207" t="str">
        <f t="shared" si="23"/>
        <v/>
      </c>
      <c r="T122" s="75"/>
      <c r="U122" s="207" t="str">
        <f t="shared" si="24"/>
        <v/>
      </c>
      <c r="V122" s="75"/>
      <c r="W122" s="74"/>
      <c r="X122" s="74"/>
      <c r="Y122" s="74"/>
      <c r="Z122" s="74"/>
      <c r="AA122" s="74"/>
      <c r="AB122" s="74"/>
      <c r="AC122" s="74"/>
      <c r="AD122" s="207" t="str">
        <f t="shared" si="25"/>
        <v/>
      </c>
      <c r="AE122" s="74"/>
      <c r="AF122" s="74"/>
      <c r="AG122" s="74"/>
      <c r="AH122" s="74"/>
      <c r="AI122" s="74"/>
      <c r="AJ122" s="207" t="str">
        <f t="shared" si="26"/>
        <v/>
      </c>
      <c r="AK122" s="74"/>
      <c r="AL122" s="74"/>
      <c r="AM122" s="74"/>
      <c r="AN122" s="300" t="str">
        <f t="shared" si="27"/>
        <v/>
      </c>
      <c r="AO122" s="75"/>
      <c r="AP122" s="75"/>
      <c r="AQ122" s="207" t="str">
        <f t="shared" si="28"/>
        <v/>
      </c>
      <c r="AR122" s="75"/>
      <c r="AS122" s="74"/>
      <c r="AT122" s="74"/>
      <c r="AU122" s="207" t="str">
        <f t="shared" si="29"/>
        <v/>
      </c>
      <c r="AV122" s="75"/>
      <c r="AW122" s="75"/>
      <c r="AX122" s="75"/>
      <c r="AY122" s="75"/>
      <c r="AZ122" s="75"/>
      <c r="BA122" s="75"/>
      <c r="BB122" s="75"/>
      <c r="BC122" s="75"/>
      <c r="BD122" s="75"/>
      <c r="BE122" s="75"/>
      <c r="BF122" s="75"/>
      <c r="BG122" s="75"/>
      <c r="BH122" s="72"/>
      <c r="BI122" s="72"/>
      <c r="BJ122" s="72"/>
      <c r="BK122" s="72"/>
      <c r="BL122" s="72"/>
      <c r="BM122" s="72"/>
      <c r="BN122" s="72"/>
    </row>
    <row r="123" spans="1:66" s="76" customFormat="1" collapsed="1" x14ac:dyDescent="0.2">
      <c r="A123" s="72"/>
      <c r="B123" s="207" t="str">
        <f t="shared" si="20"/>
        <v/>
      </c>
      <c r="C123" s="73"/>
      <c r="D123" s="73"/>
      <c r="E123" s="73"/>
      <c r="F123" s="73"/>
      <c r="G123" s="207"/>
      <c r="H123" s="73"/>
      <c r="I123" s="73"/>
      <c r="J123" s="74"/>
      <c r="K123" s="75"/>
      <c r="L123" s="75"/>
      <c r="M123" s="299" t="str">
        <f t="shared" si="21"/>
        <v/>
      </c>
      <c r="N123" s="74"/>
      <c r="O123" s="74"/>
      <c r="P123" s="75"/>
      <c r="Q123" s="207" t="str">
        <f t="shared" si="22"/>
        <v/>
      </c>
      <c r="R123" s="75"/>
      <c r="S123" s="207" t="str">
        <f t="shared" si="23"/>
        <v/>
      </c>
      <c r="T123" s="75"/>
      <c r="U123" s="207" t="str">
        <f t="shared" si="24"/>
        <v/>
      </c>
      <c r="V123" s="75"/>
      <c r="W123" s="74"/>
      <c r="X123" s="74"/>
      <c r="Y123" s="74"/>
      <c r="Z123" s="74"/>
      <c r="AA123" s="74"/>
      <c r="AB123" s="74"/>
      <c r="AC123" s="74"/>
      <c r="AD123" s="207" t="str">
        <f t="shared" si="25"/>
        <v/>
      </c>
      <c r="AE123" s="74"/>
      <c r="AF123" s="74"/>
      <c r="AG123" s="74"/>
      <c r="AH123" s="74"/>
      <c r="AI123" s="74"/>
      <c r="AJ123" s="207" t="str">
        <f t="shared" si="26"/>
        <v/>
      </c>
      <c r="AK123" s="74"/>
      <c r="AL123" s="74"/>
      <c r="AM123" s="74"/>
      <c r="AN123" s="300" t="str">
        <f t="shared" si="27"/>
        <v/>
      </c>
      <c r="AO123" s="75"/>
      <c r="AP123" s="75"/>
      <c r="AQ123" s="207" t="str">
        <f t="shared" si="28"/>
        <v/>
      </c>
      <c r="AR123" s="75"/>
      <c r="AS123" s="74"/>
      <c r="AT123" s="74"/>
      <c r="AU123" s="207" t="str">
        <f t="shared" si="29"/>
        <v/>
      </c>
      <c r="AV123" s="75"/>
      <c r="AW123" s="75"/>
      <c r="AX123" s="75"/>
      <c r="AY123" s="75"/>
      <c r="AZ123" s="75"/>
      <c r="BA123" s="75"/>
      <c r="BB123" s="75"/>
      <c r="BC123" s="75"/>
      <c r="BD123" s="75"/>
      <c r="BE123" s="75"/>
      <c r="BF123" s="75"/>
      <c r="BG123" s="75"/>
      <c r="BH123" s="72"/>
      <c r="BI123" s="72"/>
      <c r="BJ123" s="72"/>
      <c r="BK123" s="72"/>
      <c r="BL123" s="72"/>
      <c r="BM123" s="72"/>
      <c r="BN123" s="72"/>
    </row>
    <row r="124" spans="1:66" s="76" customFormat="1" collapsed="1" x14ac:dyDescent="0.2">
      <c r="A124" s="72"/>
      <c r="B124" s="207" t="str">
        <f t="shared" si="20"/>
        <v/>
      </c>
      <c r="C124" s="73"/>
      <c r="D124" s="73"/>
      <c r="E124" s="73"/>
      <c r="F124" s="73"/>
      <c r="G124" s="207"/>
      <c r="H124" s="73"/>
      <c r="I124" s="73"/>
      <c r="J124" s="74"/>
      <c r="K124" s="75"/>
      <c r="L124" s="75"/>
      <c r="M124" s="299" t="str">
        <f t="shared" si="21"/>
        <v/>
      </c>
      <c r="N124" s="74"/>
      <c r="O124" s="74"/>
      <c r="P124" s="75"/>
      <c r="Q124" s="207" t="str">
        <f t="shared" si="22"/>
        <v/>
      </c>
      <c r="R124" s="75"/>
      <c r="S124" s="207" t="str">
        <f t="shared" si="23"/>
        <v/>
      </c>
      <c r="T124" s="75"/>
      <c r="U124" s="207" t="str">
        <f t="shared" si="24"/>
        <v/>
      </c>
      <c r="V124" s="75"/>
      <c r="W124" s="74"/>
      <c r="X124" s="74"/>
      <c r="Y124" s="74"/>
      <c r="Z124" s="74"/>
      <c r="AA124" s="74"/>
      <c r="AB124" s="74"/>
      <c r="AC124" s="74"/>
      <c r="AD124" s="207" t="str">
        <f t="shared" si="25"/>
        <v/>
      </c>
      <c r="AE124" s="74"/>
      <c r="AF124" s="74"/>
      <c r="AG124" s="74"/>
      <c r="AH124" s="74"/>
      <c r="AI124" s="74"/>
      <c r="AJ124" s="207" t="str">
        <f t="shared" si="26"/>
        <v/>
      </c>
      <c r="AK124" s="74"/>
      <c r="AL124" s="74"/>
      <c r="AM124" s="74"/>
      <c r="AN124" s="300" t="str">
        <f t="shared" si="27"/>
        <v/>
      </c>
      <c r="AO124" s="75"/>
      <c r="AP124" s="75"/>
      <c r="AQ124" s="207" t="str">
        <f t="shared" si="28"/>
        <v/>
      </c>
      <c r="AR124" s="75"/>
      <c r="AS124" s="74"/>
      <c r="AT124" s="74"/>
      <c r="AU124" s="207" t="str">
        <f t="shared" si="29"/>
        <v/>
      </c>
      <c r="AV124" s="75"/>
      <c r="AW124" s="75"/>
      <c r="AX124" s="75"/>
      <c r="AY124" s="75"/>
      <c r="AZ124" s="75"/>
      <c r="BA124" s="75"/>
      <c r="BB124" s="75"/>
      <c r="BC124" s="75"/>
      <c r="BD124" s="75"/>
      <c r="BE124" s="75"/>
      <c r="BF124" s="75"/>
      <c r="BG124" s="75"/>
      <c r="BH124" s="72"/>
      <c r="BI124" s="72"/>
      <c r="BJ124" s="72"/>
      <c r="BK124" s="72"/>
      <c r="BL124" s="72"/>
      <c r="BM124" s="72"/>
      <c r="BN124" s="72"/>
    </row>
    <row r="125" spans="1:66" s="76" customFormat="1" collapsed="1" x14ac:dyDescent="0.2">
      <c r="A125" s="72"/>
      <c r="B125" s="207" t="str">
        <f t="shared" si="20"/>
        <v/>
      </c>
      <c r="C125" s="73"/>
      <c r="D125" s="73"/>
      <c r="E125" s="73"/>
      <c r="F125" s="73"/>
      <c r="G125" s="207"/>
      <c r="H125" s="73"/>
      <c r="I125" s="73"/>
      <c r="J125" s="74"/>
      <c r="K125" s="75"/>
      <c r="L125" s="75"/>
      <c r="M125" s="299" t="str">
        <f t="shared" si="21"/>
        <v/>
      </c>
      <c r="N125" s="74"/>
      <c r="O125" s="74"/>
      <c r="P125" s="75"/>
      <c r="Q125" s="207" t="str">
        <f t="shared" si="22"/>
        <v/>
      </c>
      <c r="R125" s="75"/>
      <c r="S125" s="207" t="str">
        <f t="shared" si="23"/>
        <v/>
      </c>
      <c r="T125" s="75"/>
      <c r="U125" s="207" t="str">
        <f t="shared" si="24"/>
        <v/>
      </c>
      <c r="V125" s="75"/>
      <c r="W125" s="74"/>
      <c r="X125" s="74"/>
      <c r="Y125" s="74"/>
      <c r="Z125" s="74"/>
      <c r="AA125" s="74"/>
      <c r="AB125" s="74"/>
      <c r="AC125" s="74"/>
      <c r="AD125" s="207" t="str">
        <f t="shared" si="25"/>
        <v/>
      </c>
      <c r="AE125" s="74"/>
      <c r="AF125" s="74"/>
      <c r="AG125" s="74"/>
      <c r="AH125" s="74"/>
      <c r="AI125" s="74"/>
      <c r="AJ125" s="207" t="str">
        <f t="shared" si="26"/>
        <v/>
      </c>
      <c r="AK125" s="74"/>
      <c r="AL125" s="74"/>
      <c r="AM125" s="74"/>
      <c r="AN125" s="300" t="str">
        <f t="shared" si="27"/>
        <v/>
      </c>
      <c r="AO125" s="75"/>
      <c r="AP125" s="75"/>
      <c r="AQ125" s="207" t="str">
        <f t="shared" si="28"/>
        <v/>
      </c>
      <c r="AR125" s="75"/>
      <c r="AS125" s="74"/>
      <c r="AT125" s="74"/>
      <c r="AU125" s="207" t="str">
        <f t="shared" si="29"/>
        <v/>
      </c>
      <c r="AV125" s="75"/>
      <c r="AW125" s="75"/>
      <c r="AX125" s="75"/>
      <c r="AY125" s="75"/>
      <c r="AZ125" s="75"/>
      <c r="BA125" s="75"/>
      <c r="BB125" s="75"/>
      <c r="BC125" s="75"/>
      <c r="BD125" s="75"/>
      <c r="BE125" s="75"/>
      <c r="BF125" s="75"/>
      <c r="BG125" s="75"/>
      <c r="BH125" s="72"/>
      <c r="BI125" s="72"/>
      <c r="BJ125" s="72"/>
      <c r="BK125" s="72"/>
      <c r="BL125" s="72"/>
      <c r="BM125" s="72"/>
      <c r="BN125" s="72"/>
    </row>
    <row r="126" spans="1:66" s="76" customFormat="1" collapsed="1" x14ac:dyDescent="0.2">
      <c r="A126" s="72"/>
      <c r="B126" s="207" t="str">
        <f t="shared" si="20"/>
        <v/>
      </c>
      <c r="C126" s="73"/>
      <c r="D126" s="73"/>
      <c r="E126" s="73"/>
      <c r="F126" s="73"/>
      <c r="G126" s="207"/>
      <c r="H126" s="73"/>
      <c r="I126" s="73"/>
      <c r="J126" s="74"/>
      <c r="K126" s="75"/>
      <c r="L126" s="75"/>
      <c r="M126" s="299" t="str">
        <f t="shared" si="21"/>
        <v/>
      </c>
      <c r="N126" s="74"/>
      <c r="O126" s="74"/>
      <c r="P126" s="75"/>
      <c r="Q126" s="207" t="str">
        <f t="shared" si="22"/>
        <v/>
      </c>
      <c r="R126" s="75"/>
      <c r="S126" s="207" t="str">
        <f t="shared" si="23"/>
        <v/>
      </c>
      <c r="T126" s="75"/>
      <c r="U126" s="207" t="str">
        <f t="shared" si="24"/>
        <v/>
      </c>
      <c r="V126" s="75"/>
      <c r="W126" s="74"/>
      <c r="X126" s="74"/>
      <c r="Y126" s="74"/>
      <c r="Z126" s="74"/>
      <c r="AA126" s="74"/>
      <c r="AB126" s="74"/>
      <c r="AC126" s="74"/>
      <c r="AD126" s="207" t="str">
        <f t="shared" si="25"/>
        <v/>
      </c>
      <c r="AE126" s="74"/>
      <c r="AF126" s="74"/>
      <c r="AG126" s="74"/>
      <c r="AH126" s="74"/>
      <c r="AI126" s="74"/>
      <c r="AJ126" s="207" t="str">
        <f t="shared" si="26"/>
        <v/>
      </c>
      <c r="AK126" s="74"/>
      <c r="AL126" s="74"/>
      <c r="AM126" s="74"/>
      <c r="AN126" s="300" t="str">
        <f t="shared" si="27"/>
        <v/>
      </c>
      <c r="AO126" s="75"/>
      <c r="AP126" s="75"/>
      <c r="AQ126" s="207" t="str">
        <f t="shared" si="28"/>
        <v/>
      </c>
      <c r="AR126" s="75"/>
      <c r="AS126" s="74"/>
      <c r="AT126" s="74"/>
      <c r="AU126" s="207" t="str">
        <f t="shared" si="29"/>
        <v/>
      </c>
      <c r="AV126" s="75"/>
      <c r="AW126" s="75"/>
      <c r="AX126" s="75"/>
      <c r="AY126" s="75"/>
      <c r="AZ126" s="75"/>
      <c r="BA126" s="75"/>
      <c r="BB126" s="75"/>
      <c r="BC126" s="75"/>
      <c r="BD126" s="75"/>
      <c r="BE126" s="75"/>
      <c r="BF126" s="75"/>
      <c r="BG126" s="75"/>
      <c r="BH126" s="72"/>
      <c r="BI126" s="72"/>
      <c r="BJ126" s="72"/>
      <c r="BK126" s="72"/>
      <c r="BL126" s="72"/>
      <c r="BM126" s="72"/>
      <c r="BN126" s="72"/>
    </row>
    <row r="127" spans="1:66" s="76" customFormat="1" collapsed="1" x14ac:dyDescent="0.2">
      <c r="A127" s="72"/>
      <c r="B127" s="207" t="str">
        <f t="shared" si="20"/>
        <v/>
      </c>
      <c r="C127" s="73"/>
      <c r="D127" s="73"/>
      <c r="E127" s="73"/>
      <c r="F127" s="73"/>
      <c r="G127" s="207"/>
      <c r="H127" s="73"/>
      <c r="I127" s="73"/>
      <c r="J127" s="74"/>
      <c r="K127" s="75"/>
      <c r="L127" s="75"/>
      <c r="M127" s="299" t="str">
        <f t="shared" si="21"/>
        <v/>
      </c>
      <c r="N127" s="74"/>
      <c r="O127" s="74"/>
      <c r="P127" s="75"/>
      <c r="Q127" s="207" t="str">
        <f t="shared" si="22"/>
        <v/>
      </c>
      <c r="R127" s="75"/>
      <c r="S127" s="207" t="str">
        <f t="shared" si="23"/>
        <v/>
      </c>
      <c r="T127" s="75"/>
      <c r="U127" s="207" t="str">
        <f t="shared" si="24"/>
        <v/>
      </c>
      <c r="V127" s="75"/>
      <c r="W127" s="74"/>
      <c r="X127" s="74"/>
      <c r="Y127" s="74"/>
      <c r="Z127" s="74"/>
      <c r="AA127" s="74"/>
      <c r="AB127" s="74"/>
      <c r="AC127" s="74"/>
      <c r="AD127" s="207" t="str">
        <f t="shared" si="25"/>
        <v/>
      </c>
      <c r="AE127" s="74"/>
      <c r="AF127" s="74"/>
      <c r="AG127" s="74"/>
      <c r="AH127" s="74"/>
      <c r="AI127" s="74"/>
      <c r="AJ127" s="207" t="str">
        <f t="shared" si="26"/>
        <v/>
      </c>
      <c r="AK127" s="74"/>
      <c r="AL127" s="74"/>
      <c r="AM127" s="74"/>
      <c r="AN127" s="300" t="str">
        <f t="shared" si="27"/>
        <v/>
      </c>
      <c r="AO127" s="75"/>
      <c r="AP127" s="75"/>
      <c r="AQ127" s="207" t="str">
        <f t="shared" si="28"/>
        <v/>
      </c>
      <c r="AR127" s="75"/>
      <c r="AS127" s="74"/>
      <c r="AT127" s="74"/>
      <c r="AU127" s="207" t="str">
        <f t="shared" si="29"/>
        <v/>
      </c>
      <c r="AV127" s="75"/>
      <c r="AW127" s="75"/>
      <c r="AX127" s="75"/>
      <c r="AY127" s="75"/>
      <c r="AZ127" s="75"/>
      <c r="BA127" s="75"/>
      <c r="BB127" s="75"/>
      <c r="BC127" s="75"/>
      <c r="BD127" s="75"/>
      <c r="BE127" s="75"/>
      <c r="BF127" s="75"/>
      <c r="BG127" s="75"/>
      <c r="BH127" s="72"/>
      <c r="BI127" s="72"/>
      <c r="BJ127" s="72"/>
      <c r="BK127" s="72"/>
      <c r="BL127" s="72"/>
      <c r="BM127" s="72"/>
      <c r="BN127" s="72"/>
    </row>
    <row r="128" spans="1:66" s="76" customFormat="1" collapsed="1" x14ac:dyDescent="0.2">
      <c r="A128" s="72"/>
      <c r="B128" s="207" t="str">
        <f t="shared" si="20"/>
        <v/>
      </c>
      <c r="C128" s="73"/>
      <c r="D128" s="73"/>
      <c r="E128" s="73"/>
      <c r="F128" s="73"/>
      <c r="G128" s="207"/>
      <c r="H128" s="73"/>
      <c r="I128" s="73"/>
      <c r="J128" s="74"/>
      <c r="K128" s="75"/>
      <c r="L128" s="75"/>
      <c r="M128" s="299" t="str">
        <f t="shared" si="21"/>
        <v/>
      </c>
      <c r="N128" s="74"/>
      <c r="O128" s="74"/>
      <c r="P128" s="75"/>
      <c r="Q128" s="207" t="str">
        <f t="shared" si="22"/>
        <v/>
      </c>
      <c r="R128" s="75"/>
      <c r="S128" s="207" t="str">
        <f t="shared" si="23"/>
        <v/>
      </c>
      <c r="T128" s="75"/>
      <c r="U128" s="207" t="str">
        <f t="shared" si="24"/>
        <v/>
      </c>
      <c r="V128" s="75"/>
      <c r="W128" s="74"/>
      <c r="X128" s="74"/>
      <c r="Y128" s="74"/>
      <c r="Z128" s="74"/>
      <c r="AA128" s="74"/>
      <c r="AB128" s="74"/>
      <c r="AC128" s="74"/>
      <c r="AD128" s="207" t="str">
        <f t="shared" si="25"/>
        <v/>
      </c>
      <c r="AE128" s="74"/>
      <c r="AF128" s="74"/>
      <c r="AG128" s="74"/>
      <c r="AH128" s="74"/>
      <c r="AI128" s="74"/>
      <c r="AJ128" s="207" t="str">
        <f t="shared" si="26"/>
        <v/>
      </c>
      <c r="AK128" s="74"/>
      <c r="AL128" s="74"/>
      <c r="AM128" s="74"/>
      <c r="AN128" s="300" t="str">
        <f t="shared" si="27"/>
        <v/>
      </c>
      <c r="AO128" s="75"/>
      <c r="AP128" s="75"/>
      <c r="AQ128" s="207" t="str">
        <f t="shared" si="28"/>
        <v/>
      </c>
      <c r="AR128" s="75"/>
      <c r="AS128" s="74"/>
      <c r="AT128" s="74"/>
      <c r="AU128" s="207" t="str">
        <f t="shared" si="29"/>
        <v/>
      </c>
      <c r="AV128" s="75"/>
      <c r="AW128" s="75"/>
      <c r="AX128" s="75"/>
      <c r="AY128" s="75"/>
      <c r="AZ128" s="75"/>
      <c r="BA128" s="75"/>
      <c r="BB128" s="75"/>
      <c r="BC128" s="75"/>
      <c r="BD128" s="75"/>
      <c r="BE128" s="75"/>
      <c r="BF128" s="75"/>
      <c r="BG128" s="75"/>
      <c r="BH128" s="72"/>
      <c r="BI128" s="72"/>
      <c r="BJ128" s="72"/>
      <c r="BK128" s="72"/>
      <c r="BL128" s="72"/>
      <c r="BM128" s="72"/>
      <c r="BN128" s="72"/>
    </row>
    <row r="129" spans="1:66" s="76" customFormat="1" collapsed="1" x14ac:dyDescent="0.2">
      <c r="A129" s="72"/>
      <c r="B129" s="207" t="str">
        <f t="shared" si="20"/>
        <v/>
      </c>
      <c r="C129" s="73"/>
      <c r="D129" s="73"/>
      <c r="E129" s="73"/>
      <c r="F129" s="73"/>
      <c r="G129" s="207"/>
      <c r="H129" s="73"/>
      <c r="I129" s="73"/>
      <c r="J129" s="74"/>
      <c r="K129" s="75"/>
      <c r="L129" s="75"/>
      <c r="M129" s="299" t="str">
        <f t="shared" si="21"/>
        <v/>
      </c>
      <c r="N129" s="74"/>
      <c r="O129" s="74"/>
      <c r="P129" s="75"/>
      <c r="Q129" s="207" t="str">
        <f t="shared" si="22"/>
        <v/>
      </c>
      <c r="R129" s="75"/>
      <c r="S129" s="207" t="str">
        <f t="shared" si="23"/>
        <v/>
      </c>
      <c r="T129" s="75"/>
      <c r="U129" s="207" t="str">
        <f t="shared" si="24"/>
        <v/>
      </c>
      <c r="V129" s="75"/>
      <c r="W129" s="74"/>
      <c r="X129" s="74"/>
      <c r="Y129" s="74"/>
      <c r="Z129" s="74"/>
      <c r="AA129" s="74"/>
      <c r="AB129" s="74"/>
      <c r="AC129" s="74"/>
      <c r="AD129" s="207" t="str">
        <f t="shared" si="25"/>
        <v/>
      </c>
      <c r="AE129" s="74"/>
      <c r="AF129" s="74"/>
      <c r="AG129" s="74"/>
      <c r="AH129" s="74"/>
      <c r="AI129" s="74"/>
      <c r="AJ129" s="207" t="str">
        <f t="shared" si="26"/>
        <v/>
      </c>
      <c r="AK129" s="74"/>
      <c r="AL129" s="74"/>
      <c r="AM129" s="74"/>
      <c r="AN129" s="300" t="str">
        <f t="shared" si="27"/>
        <v/>
      </c>
      <c r="AO129" s="75"/>
      <c r="AP129" s="75"/>
      <c r="AQ129" s="207" t="str">
        <f t="shared" si="28"/>
        <v/>
      </c>
      <c r="AR129" s="75"/>
      <c r="AS129" s="74"/>
      <c r="AT129" s="74"/>
      <c r="AU129" s="207" t="str">
        <f t="shared" si="29"/>
        <v/>
      </c>
      <c r="AV129" s="75"/>
      <c r="AW129" s="75"/>
      <c r="AX129" s="75"/>
      <c r="AY129" s="75"/>
      <c r="AZ129" s="75"/>
      <c r="BA129" s="75"/>
      <c r="BB129" s="75"/>
      <c r="BC129" s="75"/>
      <c r="BD129" s="75"/>
      <c r="BE129" s="75"/>
      <c r="BF129" s="75"/>
      <c r="BG129" s="75"/>
      <c r="BH129" s="72"/>
      <c r="BI129" s="72"/>
      <c r="BJ129" s="72"/>
      <c r="BK129" s="72"/>
      <c r="BL129" s="72"/>
      <c r="BM129" s="72"/>
      <c r="BN129" s="72"/>
    </row>
    <row r="130" spans="1:66" s="76" customFormat="1" collapsed="1" x14ac:dyDescent="0.2">
      <c r="A130" s="72"/>
      <c r="B130" s="207" t="str">
        <f t="shared" si="20"/>
        <v/>
      </c>
      <c r="C130" s="73"/>
      <c r="D130" s="73"/>
      <c r="E130" s="73"/>
      <c r="F130" s="73"/>
      <c r="G130" s="207"/>
      <c r="H130" s="73"/>
      <c r="I130" s="73"/>
      <c r="J130" s="74"/>
      <c r="K130" s="75"/>
      <c r="L130" s="75"/>
      <c r="M130" s="299" t="str">
        <f t="shared" si="21"/>
        <v/>
      </c>
      <c r="N130" s="74"/>
      <c r="O130" s="74"/>
      <c r="P130" s="75"/>
      <c r="Q130" s="207" t="str">
        <f t="shared" si="22"/>
        <v/>
      </c>
      <c r="R130" s="75"/>
      <c r="S130" s="207" t="str">
        <f t="shared" si="23"/>
        <v/>
      </c>
      <c r="T130" s="75"/>
      <c r="U130" s="207" t="str">
        <f t="shared" si="24"/>
        <v/>
      </c>
      <c r="V130" s="75"/>
      <c r="W130" s="74"/>
      <c r="X130" s="74"/>
      <c r="Y130" s="74"/>
      <c r="Z130" s="74"/>
      <c r="AA130" s="74"/>
      <c r="AB130" s="74"/>
      <c r="AC130" s="74"/>
      <c r="AD130" s="207" t="str">
        <f t="shared" si="25"/>
        <v/>
      </c>
      <c r="AE130" s="74"/>
      <c r="AF130" s="74"/>
      <c r="AG130" s="74"/>
      <c r="AH130" s="74"/>
      <c r="AI130" s="74"/>
      <c r="AJ130" s="207" t="str">
        <f t="shared" si="26"/>
        <v/>
      </c>
      <c r="AK130" s="74"/>
      <c r="AL130" s="74"/>
      <c r="AM130" s="74"/>
      <c r="AN130" s="300" t="str">
        <f t="shared" si="27"/>
        <v/>
      </c>
      <c r="AO130" s="75"/>
      <c r="AP130" s="75"/>
      <c r="AQ130" s="207" t="str">
        <f t="shared" si="28"/>
        <v/>
      </c>
      <c r="AR130" s="75"/>
      <c r="AS130" s="74"/>
      <c r="AT130" s="74"/>
      <c r="AU130" s="207" t="str">
        <f t="shared" si="29"/>
        <v/>
      </c>
      <c r="AV130" s="75"/>
      <c r="AW130" s="75"/>
      <c r="AX130" s="75"/>
      <c r="AY130" s="75"/>
      <c r="AZ130" s="75"/>
      <c r="BA130" s="75"/>
      <c r="BB130" s="75"/>
      <c r="BC130" s="75"/>
      <c r="BD130" s="75"/>
      <c r="BE130" s="75"/>
      <c r="BF130" s="75"/>
      <c r="BG130" s="75"/>
      <c r="BH130" s="72"/>
      <c r="BI130" s="72"/>
      <c r="BJ130" s="72"/>
      <c r="BK130" s="72"/>
      <c r="BL130" s="72"/>
      <c r="BM130" s="72"/>
      <c r="BN130" s="72"/>
    </row>
    <row r="131" spans="1:66" s="76" customFormat="1" collapsed="1" x14ac:dyDescent="0.2">
      <c r="A131" s="72"/>
      <c r="B131" s="207" t="str">
        <f t="shared" si="20"/>
        <v/>
      </c>
      <c r="C131" s="73"/>
      <c r="D131" s="73"/>
      <c r="E131" s="73"/>
      <c r="F131" s="73"/>
      <c r="G131" s="207"/>
      <c r="H131" s="73"/>
      <c r="I131" s="73"/>
      <c r="J131" s="74"/>
      <c r="K131" s="75"/>
      <c r="L131" s="75"/>
      <c r="M131" s="299" t="str">
        <f t="shared" si="21"/>
        <v/>
      </c>
      <c r="N131" s="74"/>
      <c r="O131" s="74"/>
      <c r="P131" s="75"/>
      <c r="Q131" s="207" t="str">
        <f t="shared" si="22"/>
        <v/>
      </c>
      <c r="R131" s="75"/>
      <c r="S131" s="207" t="str">
        <f t="shared" si="23"/>
        <v/>
      </c>
      <c r="T131" s="75"/>
      <c r="U131" s="207" t="str">
        <f t="shared" si="24"/>
        <v/>
      </c>
      <c r="V131" s="75"/>
      <c r="W131" s="74"/>
      <c r="X131" s="74"/>
      <c r="Y131" s="74"/>
      <c r="Z131" s="74"/>
      <c r="AA131" s="74"/>
      <c r="AB131" s="74"/>
      <c r="AC131" s="74"/>
      <c r="AD131" s="207" t="str">
        <f t="shared" si="25"/>
        <v/>
      </c>
      <c r="AE131" s="74"/>
      <c r="AF131" s="74"/>
      <c r="AG131" s="74"/>
      <c r="AH131" s="74"/>
      <c r="AI131" s="74"/>
      <c r="AJ131" s="207" t="str">
        <f t="shared" si="26"/>
        <v/>
      </c>
      <c r="AK131" s="74"/>
      <c r="AL131" s="74"/>
      <c r="AM131" s="74"/>
      <c r="AN131" s="300" t="str">
        <f t="shared" si="27"/>
        <v/>
      </c>
      <c r="AO131" s="75"/>
      <c r="AP131" s="75"/>
      <c r="AQ131" s="207" t="str">
        <f t="shared" si="28"/>
        <v/>
      </c>
      <c r="AR131" s="75"/>
      <c r="AS131" s="74"/>
      <c r="AT131" s="74"/>
      <c r="AU131" s="207" t="str">
        <f t="shared" si="29"/>
        <v/>
      </c>
      <c r="AV131" s="75"/>
      <c r="AW131" s="75"/>
      <c r="AX131" s="75"/>
      <c r="AY131" s="75"/>
      <c r="AZ131" s="75"/>
      <c r="BA131" s="75"/>
      <c r="BB131" s="75"/>
      <c r="BC131" s="75"/>
      <c r="BD131" s="75"/>
      <c r="BE131" s="75"/>
      <c r="BF131" s="75"/>
      <c r="BG131" s="75"/>
      <c r="BH131" s="72"/>
      <c r="BI131" s="72"/>
      <c r="BJ131" s="72"/>
      <c r="BK131" s="72"/>
      <c r="BL131" s="72"/>
      <c r="BM131" s="72"/>
      <c r="BN131" s="72"/>
    </row>
    <row r="132" spans="1:66" s="76" customFormat="1" collapsed="1" x14ac:dyDescent="0.2">
      <c r="A132" s="72"/>
      <c r="B132" s="207" t="str">
        <f t="shared" si="20"/>
        <v/>
      </c>
      <c r="C132" s="73"/>
      <c r="D132" s="73"/>
      <c r="E132" s="73"/>
      <c r="F132" s="73"/>
      <c r="G132" s="207"/>
      <c r="H132" s="73"/>
      <c r="I132" s="73"/>
      <c r="J132" s="74"/>
      <c r="K132" s="75"/>
      <c r="L132" s="75"/>
      <c r="M132" s="299" t="str">
        <f t="shared" si="21"/>
        <v/>
      </c>
      <c r="N132" s="74"/>
      <c r="O132" s="74"/>
      <c r="P132" s="75"/>
      <c r="Q132" s="207" t="str">
        <f t="shared" si="22"/>
        <v/>
      </c>
      <c r="R132" s="75"/>
      <c r="S132" s="207" t="str">
        <f t="shared" si="23"/>
        <v/>
      </c>
      <c r="T132" s="75"/>
      <c r="U132" s="207" t="str">
        <f t="shared" si="24"/>
        <v/>
      </c>
      <c r="V132" s="75"/>
      <c r="W132" s="74"/>
      <c r="X132" s="74"/>
      <c r="Y132" s="74"/>
      <c r="Z132" s="74"/>
      <c r="AA132" s="74"/>
      <c r="AB132" s="74"/>
      <c r="AC132" s="74"/>
      <c r="AD132" s="207" t="str">
        <f t="shared" si="25"/>
        <v/>
      </c>
      <c r="AE132" s="74"/>
      <c r="AF132" s="74"/>
      <c r="AG132" s="74"/>
      <c r="AH132" s="74"/>
      <c r="AI132" s="74"/>
      <c r="AJ132" s="207" t="str">
        <f t="shared" si="26"/>
        <v/>
      </c>
      <c r="AK132" s="74"/>
      <c r="AL132" s="74"/>
      <c r="AM132" s="74"/>
      <c r="AN132" s="300" t="str">
        <f t="shared" si="27"/>
        <v/>
      </c>
      <c r="AO132" s="75"/>
      <c r="AP132" s="75"/>
      <c r="AQ132" s="207" t="str">
        <f t="shared" si="28"/>
        <v/>
      </c>
      <c r="AR132" s="75"/>
      <c r="AS132" s="74"/>
      <c r="AT132" s="74"/>
      <c r="AU132" s="207" t="str">
        <f t="shared" si="29"/>
        <v/>
      </c>
      <c r="AV132" s="75"/>
      <c r="AW132" s="75"/>
      <c r="AX132" s="75"/>
      <c r="AY132" s="75"/>
      <c r="AZ132" s="75"/>
      <c r="BA132" s="75"/>
      <c r="BB132" s="75"/>
      <c r="BC132" s="75"/>
      <c r="BD132" s="75"/>
      <c r="BE132" s="75"/>
      <c r="BF132" s="75"/>
      <c r="BG132" s="75"/>
      <c r="BH132" s="72"/>
      <c r="BI132" s="72"/>
      <c r="BJ132" s="72"/>
      <c r="BK132" s="72"/>
      <c r="BL132" s="72"/>
      <c r="BM132" s="72"/>
      <c r="BN132" s="72"/>
    </row>
    <row r="133" spans="1:66" s="76" customFormat="1" collapsed="1" x14ac:dyDescent="0.2">
      <c r="A133" s="72"/>
      <c r="B133" s="207" t="str">
        <f t="shared" si="20"/>
        <v/>
      </c>
      <c r="C133" s="73"/>
      <c r="D133" s="73"/>
      <c r="E133" s="73"/>
      <c r="F133" s="73"/>
      <c r="G133" s="207"/>
      <c r="H133" s="73"/>
      <c r="I133" s="73"/>
      <c r="J133" s="74"/>
      <c r="K133" s="75"/>
      <c r="L133" s="75"/>
      <c r="M133" s="299" t="str">
        <f t="shared" si="21"/>
        <v/>
      </c>
      <c r="N133" s="74"/>
      <c r="O133" s="74"/>
      <c r="P133" s="75"/>
      <c r="Q133" s="207" t="str">
        <f t="shared" si="22"/>
        <v/>
      </c>
      <c r="R133" s="75"/>
      <c r="S133" s="207" t="str">
        <f t="shared" si="23"/>
        <v/>
      </c>
      <c r="T133" s="75"/>
      <c r="U133" s="207" t="str">
        <f t="shared" si="24"/>
        <v/>
      </c>
      <c r="V133" s="75"/>
      <c r="W133" s="74"/>
      <c r="X133" s="74"/>
      <c r="Y133" s="74"/>
      <c r="Z133" s="74"/>
      <c r="AA133" s="74"/>
      <c r="AB133" s="74"/>
      <c r="AC133" s="74"/>
      <c r="AD133" s="207" t="str">
        <f t="shared" si="25"/>
        <v/>
      </c>
      <c r="AE133" s="74"/>
      <c r="AF133" s="74"/>
      <c r="AG133" s="74"/>
      <c r="AH133" s="74"/>
      <c r="AI133" s="74"/>
      <c r="AJ133" s="207" t="str">
        <f t="shared" si="26"/>
        <v/>
      </c>
      <c r="AK133" s="74"/>
      <c r="AL133" s="74"/>
      <c r="AM133" s="74"/>
      <c r="AN133" s="300" t="str">
        <f t="shared" si="27"/>
        <v/>
      </c>
      <c r="AO133" s="75"/>
      <c r="AP133" s="75"/>
      <c r="AQ133" s="207" t="str">
        <f t="shared" si="28"/>
        <v/>
      </c>
      <c r="AR133" s="75"/>
      <c r="AS133" s="74"/>
      <c r="AT133" s="74"/>
      <c r="AU133" s="207" t="str">
        <f t="shared" si="29"/>
        <v/>
      </c>
      <c r="AV133" s="75"/>
      <c r="AW133" s="75"/>
      <c r="AX133" s="75"/>
      <c r="AY133" s="75"/>
      <c r="AZ133" s="75"/>
      <c r="BA133" s="75"/>
      <c r="BB133" s="75"/>
      <c r="BC133" s="75"/>
      <c r="BD133" s="75"/>
      <c r="BE133" s="75"/>
      <c r="BF133" s="75"/>
      <c r="BG133" s="75"/>
      <c r="BH133" s="72"/>
      <c r="BI133" s="72"/>
      <c r="BJ133" s="72"/>
      <c r="BK133" s="72"/>
      <c r="BL133" s="72"/>
      <c r="BM133" s="72"/>
      <c r="BN133" s="72"/>
    </row>
    <row r="134" spans="1:66" s="76" customFormat="1" collapsed="1" x14ac:dyDescent="0.2">
      <c r="A134" s="72"/>
      <c r="B134" s="207" t="str">
        <f t="shared" si="20"/>
        <v/>
      </c>
      <c r="C134" s="73"/>
      <c r="D134" s="73"/>
      <c r="E134" s="73"/>
      <c r="F134" s="73"/>
      <c r="G134" s="207"/>
      <c r="H134" s="73"/>
      <c r="I134" s="73"/>
      <c r="J134" s="74"/>
      <c r="K134" s="75"/>
      <c r="L134" s="75"/>
      <c r="M134" s="299" t="str">
        <f t="shared" si="21"/>
        <v/>
      </c>
      <c r="N134" s="74"/>
      <c r="O134" s="74"/>
      <c r="P134" s="75"/>
      <c r="Q134" s="207" t="str">
        <f t="shared" si="22"/>
        <v/>
      </c>
      <c r="R134" s="75"/>
      <c r="S134" s="207" t="str">
        <f t="shared" si="23"/>
        <v/>
      </c>
      <c r="T134" s="75"/>
      <c r="U134" s="207" t="str">
        <f t="shared" si="24"/>
        <v/>
      </c>
      <c r="V134" s="75"/>
      <c r="W134" s="74"/>
      <c r="X134" s="74"/>
      <c r="Y134" s="74"/>
      <c r="Z134" s="74"/>
      <c r="AA134" s="74"/>
      <c r="AB134" s="74"/>
      <c r="AC134" s="74"/>
      <c r="AD134" s="207" t="str">
        <f t="shared" si="25"/>
        <v/>
      </c>
      <c r="AE134" s="74"/>
      <c r="AF134" s="74"/>
      <c r="AG134" s="74"/>
      <c r="AH134" s="74"/>
      <c r="AI134" s="74"/>
      <c r="AJ134" s="207" t="str">
        <f t="shared" si="26"/>
        <v/>
      </c>
      <c r="AK134" s="74"/>
      <c r="AL134" s="74"/>
      <c r="AM134" s="74"/>
      <c r="AN134" s="300" t="str">
        <f t="shared" si="27"/>
        <v/>
      </c>
      <c r="AO134" s="75"/>
      <c r="AP134" s="75"/>
      <c r="AQ134" s="207" t="str">
        <f t="shared" si="28"/>
        <v/>
      </c>
      <c r="AR134" s="75"/>
      <c r="AS134" s="74"/>
      <c r="AT134" s="74"/>
      <c r="AU134" s="207" t="str">
        <f t="shared" si="29"/>
        <v/>
      </c>
      <c r="AV134" s="75"/>
      <c r="AW134" s="75"/>
      <c r="AX134" s="75"/>
      <c r="AY134" s="75"/>
      <c r="AZ134" s="75"/>
      <c r="BA134" s="75"/>
      <c r="BB134" s="75"/>
      <c r="BC134" s="75"/>
      <c r="BD134" s="75"/>
      <c r="BE134" s="75"/>
      <c r="BF134" s="75"/>
      <c r="BG134" s="75"/>
      <c r="BH134" s="72"/>
      <c r="BI134" s="72"/>
      <c r="BJ134" s="72"/>
      <c r="BK134" s="72"/>
      <c r="BL134" s="72"/>
      <c r="BM134" s="72"/>
      <c r="BN134" s="72"/>
    </row>
    <row r="135" spans="1:66" s="76" customFormat="1" collapsed="1" x14ac:dyDescent="0.2">
      <c r="A135" s="72"/>
      <c r="B135" s="207" t="str">
        <f t="shared" ref="B135:B198" si="30">IF(C135="","",(VLOOKUP(C135,Generic_Road_Names_Table_Array,2,FALSE)))</f>
        <v/>
      </c>
      <c r="C135" s="73"/>
      <c r="D135" s="73"/>
      <c r="E135" s="73"/>
      <c r="F135" s="73"/>
      <c r="G135" s="207"/>
      <c r="H135" s="73"/>
      <c r="I135" s="73"/>
      <c r="J135" s="74"/>
      <c r="K135" s="75"/>
      <c r="L135" s="75"/>
      <c r="M135" s="299" t="str">
        <f t="shared" ref="M135:M198" si="31">IF(L135="","",(VLOOKUP(L135,Drainage_Drain_Side_array,2,FALSE)))</f>
        <v/>
      </c>
      <c r="N135" s="74"/>
      <c r="O135" s="74"/>
      <c r="P135" s="75"/>
      <c r="Q135" s="207" t="str">
        <f t="shared" ref="Q135:Q198" si="32">IF(P135="","",(VLOOKUP(P135,Drainage_Drain_Material_Table_Array,2,FALSE)))</f>
        <v/>
      </c>
      <c r="R135" s="75"/>
      <c r="S135" s="207" t="str">
        <f t="shared" ref="S135:S198" si="33">IF(R135="","",(VLOOKUP(R135,Drainage_Drain_Entry_Table_Array,2,FALSE)))</f>
        <v/>
      </c>
      <c r="T135" s="75"/>
      <c r="U135" s="207" t="str">
        <f t="shared" ref="U135:U198" si="34">IF(T135="","",(VLOOKUP(T135,Drainage_Drain_Entry_Table_Array,2,FALSE)))</f>
        <v/>
      </c>
      <c r="V135" s="75"/>
      <c r="W135" s="74"/>
      <c r="X135" s="74"/>
      <c r="Y135" s="74"/>
      <c r="Z135" s="74"/>
      <c r="AA135" s="74"/>
      <c r="AB135" s="74"/>
      <c r="AC135" s="74"/>
      <c r="AD135" s="207" t="str">
        <f t="shared" ref="AD135:AD198" si="35">IF(AC135="","",(VLOOKUP(AC135,Generic_Organisation_Table_Array,2,FALSE)))</f>
        <v/>
      </c>
      <c r="AE135" s="74"/>
      <c r="AF135" s="74"/>
      <c r="AG135" s="74"/>
      <c r="AH135" s="74"/>
      <c r="AI135" s="74"/>
      <c r="AJ135" s="207" t="str">
        <f t="shared" ref="AJ135:AJ198" si="36">IF(AI135="","",(VLOOKUP(AI135,Generic_Asset_Owner_Table_Array,2,FALSE)))</f>
        <v/>
      </c>
      <c r="AK135" s="74"/>
      <c r="AL135" s="74"/>
      <c r="AM135" s="74"/>
      <c r="AN135" s="300" t="str">
        <f t="shared" ref="AN135:AN198" si="37">IF(AM135="","",(VLOOKUP(AM135,Drainage_Drain_Shape_array,2,FALSE)))</f>
        <v/>
      </c>
      <c r="AO135" s="75"/>
      <c r="AP135" s="75"/>
      <c r="AQ135" s="207" t="str">
        <f t="shared" ref="AQ135:AQ198" si="38">IF(AP135="","",(VLOOKUP(AP135,Drainage_Drain_Lining_Table_Array,2,FALSE)))</f>
        <v/>
      </c>
      <c r="AR135" s="75"/>
      <c r="AS135" s="74"/>
      <c r="AT135" s="74"/>
      <c r="AU135" s="207" t="str">
        <f t="shared" ref="AU135:AU198" si="39">IF(AT135="","",(VLOOKUP(AT135,Drainage_Flow_Direction_Table_Array,2,FALSE)))</f>
        <v/>
      </c>
      <c r="AV135" s="75"/>
      <c r="AW135" s="75"/>
      <c r="AX135" s="75"/>
      <c r="AY135" s="75"/>
      <c r="AZ135" s="75"/>
      <c r="BA135" s="75"/>
      <c r="BB135" s="75"/>
      <c r="BC135" s="75"/>
      <c r="BD135" s="75"/>
      <c r="BE135" s="75"/>
      <c r="BF135" s="75"/>
      <c r="BG135" s="75"/>
      <c r="BH135" s="72"/>
      <c r="BI135" s="72"/>
      <c r="BJ135" s="72"/>
      <c r="BK135" s="72"/>
      <c r="BL135" s="72"/>
      <c r="BM135" s="72"/>
      <c r="BN135" s="72"/>
    </row>
    <row r="136" spans="1:66" s="76" customFormat="1" collapsed="1" x14ac:dyDescent="0.2">
      <c r="A136" s="72"/>
      <c r="B136" s="207" t="str">
        <f t="shared" si="30"/>
        <v/>
      </c>
      <c r="C136" s="73"/>
      <c r="D136" s="73"/>
      <c r="E136" s="73"/>
      <c r="F136" s="73"/>
      <c r="G136" s="207"/>
      <c r="H136" s="73"/>
      <c r="I136" s="73"/>
      <c r="J136" s="74"/>
      <c r="K136" s="75"/>
      <c r="L136" s="75"/>
      <c r="M136" s="299" t="str">
        <f t="shared" si="31"/>
        <v/>
      </c>
      <c r="N136" s="74"/>
      <c r="O136" s="74"/>
      <c r="P136" s="75"/>
      <c r="Q136" s="207" t="str">
        <f t="shared" si="32"/>
        <v/>
      </c>
      <c r="R136" s="75"/>
      <c r="S136" s="207" t="str">
        <f t="shared" si="33"/>
        <v/>
      </c>
      <c r="T136" s="75"/>
      <c r="U136" s="207" t="str">
        <f t="shared" si="34"/>
        <v/>
      </c>
      <c r="V136" s="75"/>
      <c r="W136" s="74"/>
      <c r="X136" s="74"/>
      <c r="Y136" s="74"/>
      <c r="Z136" s="74"/>
      <c r="AA136" s="74"/>
      <c r="AB136" s="74"/>
      <c r="AC136" s="74"/>
      <c r="AD136" s="207" t="str">
        <f t="shared" si="35"/>
        <v/>
      </c>
      <c r="AE136" s="74"/>
      <c r="AF136" s="74"/>
      <c r="AG136" s="74"/>
      <c r="AH136" s="74"/>
      <c r="AI136" s="74"/>
      <c r="AJ136" s="207" t="str">
        <f t="shared" si="36"/>
        <v/>
      </c>
      <c r="AK136" s="74"/>
      <c r="AL136" s="74"/>
      <c r="AM136" s="74"/>
      <c r="AN136" s="300" t="str">
        <f t="shared" si="37"/>
        <v/>
      </c>
      <c r="AO136" s="75"/>
      <c r="AP136" s="75"/>
      <c r="AQ136" s="207" t="str">
        <f t="shared" si="38"/>
        <v/>
      </c>
      <c r="AR136" s="75"/>
      <c r="AS136" s="74"/>
      <c r="AT136" s="74"/>
      <c r="AU136" s="207" t="str">
        <f t="shared" si="39"/>
        <v/>
      </c>
      <c r="AV136" s="75"/>
      <c r="AW136" s="75"/>
      <c r="AX136" s="75"/>
      <c r="AY136" s="75"/>
      <c r="AZ136" s="75"/>
      <c r="BA136" s="75"/>
      <c r="BB136" s="75"/>
      <c r="BC136" s="75"/>
      <c r="BD136" s="75"/>
      <c r="BE136" s="75"/>
      <c r="BF136" s="75"/>
      <c r="BG136" s="75"/>
      <c r="BH136" s="72"/>
      <c r="BI136" s="72"/>
      <c r="BJ136" s="72"/>
      <c r="BK136" s="72"/>
      <c r="BL136" s="72"/>
      <c r="BM136" s="72"/>
      <c r="BN136" s="72"/>
    </row>
    <row r="137" spans="1:66" s="76" customFormat="1" collapsed="1" x14ac:dyDescent="0.2">
      <c r="A137" s="72"/>
      <c r="B137" s="207" t="str">
        <f t="shared" si="30"/>
        <v/>
      </c>
      <c r="C137" s="73"/>
      <c r="D137" s="73"/>
      <c r="E137" s="73"/>
      <c r="F137" s="73"/>
      <c r="G137" s="207"/>
      <c r="H137" s="73"/>
      <c r="I137" s="73"/>
      <c r="J137" s="74"/>
      <c r="K137" s="75"/>
      <c r="L137" s="75"/>
      <c r="M137" s="299" t="str">
        <f t="shared" si="31"/>
        <v/>
      </c>
      <c r="N137" s="74"/>
      <c r="O137" s="74"/>
      <c r="P137" s="75"/>
      <c r="Q137" s="207" t="str">
        <f t="shared" si="32"/>
        <v/>
      </c>
      <c r="R137" s="75"/>
      <c r="S137" s="207" t="str">
        <f t="shared" si="33"/>
        <v/>
      </c>
      <c r="T137" s="75"/>
      <c r="U137" s="207" t="str">
        <f t="shared" si="34"/>
        <v/>
      </c>
      <c r="V137" s="75"/>
      <c r="W137" s="74"/>
      <c r="X137" s="74"/>
      <c r="Y137" s="74"/>
      <c r="Z137" s="74"/>
      <c r="AA137" s="74"/>
      <c r="AB137" s="74"/>
      <c r="AC137" s="74"/>
      <c r="AD137" s="207" t="str">
        <f t="shared" si="35"/>
        <v/>
      </c>
      <c r="AE137" s="74"/>
      <c r="AF137" s="74"/>
      <c r="AG137" s="74"/>
      <c r="AH137" s="74"/>
      <c r="AI137" s="74"/>
      <c r="AJ137" s="207" t="str">
        <f t="shared" si="36"/>
        <v/>
      </c>
      <c r="AK137" s="74"/>
      <c r="AL137" s="74"/>
      <c r="AM137" s="74"/>
      <c r="AN137" s="300" t="str">
        <f t="shared" si="37"/>
        <v/>
      </c>
      <c r="AO137" s="75"/>
      <c r="AP137" s="75"/>
      <c r="AQ137" s="207" t="str">
        <f t="shared" si="38"/>
        <v/>
      </c>
      <c r="AR137" s="75"/>
      <c r="AS137" s="74"/>
      <c r="AT137" s="74"/>
      <c r="AU137" s="207" t="str">
        <f t="shared" si="39"/>
        <v/>
      </c>
      <c r="AV137" s="75"/>
      <c r="AW137" s="75"/>
      <c r="AX137" s="75"/>
      <c r="AY137" s="75"/>
      <c r="AZ137" s="75"/>
      <c r="BA137" s="75"/>
      <c r="BB137" s="75"/>
      <c r="BC137" s="75"/>
      <c r="BD137" s="75"/>
      <c r="BE137" s="75"/>
      <c r="BF137" s="75"/>
      <c r="BG137" s="75"/>
      <c r="BH137" s="72"/>
      <c r="BI137" s="72"/>
      <c r="BJ137" s="72"/>
      <c r="BK137" s="72"/>
      <c r="BL137" s="72"/>
      <c r="BM137" s="72"/>
      <c r="BN137" s="72"/>
    </row>
    <row r="138" spans="1:66" s="76" customFormat="1" collapsed="1" x14ac:dyDescent="0.2">
      <c r="A138" s="72"/>
      <c r="B138" s="207" t="str">
        <f t="shared" si="30"/>
        <v/>
      </c>
      <c r="C138" s="73"/>
      <c r="D138" s="73"/>
      <c r="E138" s="73"/>
      <c r="F138" s="73"/>
      <c r="G138" s="207"/>
      <c r="H138" s="73"/>
      <c r="I138" s="73"/>
      <c r="J138" s="74"/>
      <c r="K138" s="75"/>
      <c r="L138" s="75"/>
      <c r="M138" s="299" t="str">
        <f t="shared" si="31"/>
        <v/>
      </c>
      <c r="N138" s="74"/>
      <c r="O138" s="74"/>
      <c r="P138" s="75"/>
      <c r="Q138" s="207" t="str">
        <f t="shared" si="32"/>
        <v/>
      </c>
      <c r="R138" s="75"/>
      <c r="S138" s="207" t="str">
        <f t="shared" si="33"/>
        <v/>
      </c>
      <c r="T138" s="75"/>
      <c r="U138" s="207" t="str">
        <f t="shared" si="34"/>
        <v/>
      </c>
      <c r="V138" s="75"/>
      <c r="W138" s="74"/>
      <c r="X138" s="74"/>
      <c r="Y138" s="74"/>
      <c r="Z138" s="74"/>
      <c r="AA138" s="74"/>
      <c r="AB138" s="74"/>
      <c r="AC138" s="74"/>
      <c r="AD138" s="207" t="str">
        <f t="shared" si="35"/>
        <v/>
      </c>
      <c r="AE138" s="74"/>
      <c r="AF138" s="74"/>
      <c r="AG138" s="74"/>
      <c r="AH138" s="74"/>
      <c r="AI138" s="74"/>
      <c r="AJ138" s="207" t="str">
        <f t="shared" si="36"/>
        <v/>
      </c>
      <c r="AK138" s="74"/>
      <c r="AL138" s="74"/>
      <c r="AM138" s="74"/>
      <c r="AN138" s="300" t="str">
        <f t="shared" si="37"/>
        <v/>
      </c>
      <c r="AO138" s="75"/>
      <c r="AP138" s="75"/>
      <c r="AQ138" s="207" t="str">
        <f t="shared" si="38"/>
        <v/>
      </c>
      <c r="AR138" s="75"/>
      <c r="AS138" s="74"/>
      <c r="AT138" s="74"/>
      <c r="AU138" s="207" t="str">
        <f t="shared" si="39"/>
        <v/>
      </c>
      <c r="AV138" s="75"/>
      <c r="AW138" s="75"/>
      <c r="AX138" s="75"/>
      <c r="AY138" s="75"/>
      <c r="AZ138" s="75"/>
      <c r="BA138" s="75"/>
      <c r="BB138" s="75"/>
      <c r="BC138" s="75"/>
      <c r="BD138" s="75"/>
      <c r="BE138" s="75"/>
      <c r="BF138" s="75"/>
      <c r="BG138" s="75"/>
      <c r="BH138" s="72"/>
      <c r="BI138" s="72"/>
      <c r="BJ138" s="72"/>
      <c r="BK138" s="72"/>
      <c r="BL138" s="72"/>
      <c r="BM138" s="72"/>
      <c r="BN138" s="72"/>
    </row>
    <row r="139" spans="1:66" s="76" customFormat="1" collapsed="1" x14ac:dyDescent="0.2">
      <c r="A139" s="72"/>
      <c r="B139" s="207" t="str">
        <f t="shared" si="30"/>
        <v/>
      </c>
      <c r="C139" s="73"/>
      <c r="D139" s="73"/>
      <c r="E139" s="73"/>
      <c r="F139" s="73"/>
      <c r="G139" s="207"/>
      <c r="H139" s="73"/>
      <c r="I139" s="73"/>
      <c r="J139" s="74"/>
      <c r="K139" s="75"/>
      <c r="L139" s="75"/>
      <c r="M139" s="299" t="str">
        <f t="shared" si="31"/>
        <v/>
      </c>
      <c r="N139" s="74"/>
      <c r="O139" s="74"/>
      <c r="P139" s="75"/>
      <c r="Q139" s="207" t="str">
        <f t="shared" si="32"/>
        <v/>
      </c>
      <c r="R139" s="75"/>
      <c r="S139" s="207" t="str">
        <f t="shared" si="33"/>
        <v/>
      </c>
      <c r="T139" s="75"/>
      <c r="U139" s="207" t="str">
        <f t="shared" si="34"/>
        <v/>
      </c>
      <c r="V139" s="75"/>
      <c r="W139" s="74"/>
      <c r="X139" s="74"/>
      <c r="Y139" s="74"/>
      <c r="Z139" s="74"/>
      <c r="AA139" s="74"/>
      <c r="AB139" s="74"/>
      <c r="AC139" s="74"/>
      <c r="AD139" s="207" t="str">
        <f t="shared" si="35"/>
        <v/>
      </c>
      <c r="AE139" s="74"/>
      <c r="AF139" s="74"/>
      <c r="AG139" s="74"/>
      <c r="AH139" s="74"/>
      <c r="AI139" s="74"/>
      <c r="AJ139" s="207" t="str">
        <f t="shared" si="36"/>
        <v/>
      </c>
      <c r="AK139" s="74"/>
      <c r="AL139" s="74"/>
      <c r="AM139" s="74"/>
      <c r="AN139" s="300" t="str">
        <f t="shared" si="37"/>
        <v/>
      </c>
      <c r="AO139" s="75"/>
      <c r="AP139" s="75"/>
      <c r="AQ139" s="207" t="str">
        <f t="shared" si="38"/>
        <v/>
      </c>
      <c r="AR139" s="75"/>
      <c r="AS139" s="74"/>
      <c r="AT139" s="74"/>
      <c r="AU139" s="207" t="str">
        <f t="shared" si="39"/>
        <v/>
      </c>
      <c r="AV139" s="75"/>
      <c r="AW139" s="75"/>
      <c r="AX139" s="75"/>
      <c r="AY139" s="75"/>
      <c r="AZ139" s="75"/>
      <c r="BA139" s="75"/>
      <c r="BB139" s="75"/>
      <c r="BC139" s="75"/>
      <c r="BD139" s="75"/>
      <c r="BE139" s="75"/>
      <c r="BF139" s="75"/>
      <c r="BG139" s="75"/>
      <c r="BH139" s="72"/>
      <c r="BI139" s="72"/>
      <c r="BJ139" s="72"/>
      <c r="BK139" s="72"/>
      <c r="BL139" s="72"/>
      <c r="BM139" s="72"/>
      <c r="BN139" s="72"/>
    </row>
    <row r="140" spans="1:66" s="76" customFormat="1" collapsed="1" x14ac:dyDescent="0.2">
      <c r="A140" s="72"/>
      <c r="B140" s="207" t="str">
        <f t="shared" si="30"/>
        <v/>
      </c>
      <c r="C140" s="73"/>
      <c r="D140" s="73"/>
      <c r="E140" s="73"/>
      <c r="F140" s="73"/>
      <c r="G140" s="207"/>
      <c r="H140" s="73"/>
      <c r="I140" s="73"/>
      <c r="J140" s="74"/>
      <c r="K140" s="75"/>
      <c r="L140" s="75"/>
      <c r="M140" s="299" t="str">
        <f t="shared" si="31"/>
        <v/>
      </c>
      <c r="N140" s="74"/>
      <c r="O140" s="74"/>
      <c r="P140" s="75"/>
      <c r="Q140" s="207" t="str">
        <f t="shared" si="32"/>
        <v/>
      </c>
      <c r="R140" s="75"/>
      <c r="S140" s="207" t="str">
        <f t="shared" si="33"/>
        <v/>
      </c>
      <c r="T140" s="75"/>
      <c r="U140" s="207" t="str">
        <f t="shared" si="34"/>
        <v/>
      </c>
      <c r="V140" s="75"/>
      <c r="W140" s="74"/>
      <c r="X140" s="74"/>
      <c r="Y140" s="74"/>
      <c r="Z140" s="74"/>
      <c r="AA140" s="74"/>
      <c r="AB140" s="74"/>
      <c r="AC140" s="74"/>
      <c r="AD140" s="207" t="str">
        <f t="shared" si="35"/>
        <v/>
      </c>
      <c r="AE140" s="74"/>
      <c r="AF140" s="74"/>
      <c r="AG140" s="74"/>
      <c r="AH140" s="74"/>
      <c r="AI140" s="74"/>
      <c r="AJ140" s="207" t="str">
        <f t="shared" si="36"/>
        <v/>
      </c>
      <c r="AK140" s="74"/>
      <c r="AL140" s="74"/>
      <c r="AM140" s="74"/>
      <c r="AN140" s="300" t="str">
        <f t="shared" si="37"/>
        <v/>
      </c>
      <c r="AO140" s="75"/>
      <c r="AP140" s="75"/>
      <c r="AQ140" s="207" t="str">
        <f t="shared" si="38"/>
        <v/>
      </c>
      <c r="AR140" s="75"/>
      <c r="AS140" s="74"/>
      <c r="AT140" s="74"/>
      <c r="AU140" s="207" t="str">
        <f t="shared" si="39"/>
        <v/>
      </c>
      <c r="AV140" s="75"/>
      <c r="AW140" s="75"/>
      <c r="AX140" s="75"/>
      <c r="AY140" s="75"/>
      <c r="AZ140" s="75"/>
      <c r="BA140" s="75"/>
      <c r="BB140" s="75"/>
      <c r="BC140" s="75"/>
      <c r="BD140" s="75"/>
      <c r="BE140" s="75"/>
      <c r="BF140" s="75"/>
      <c r="BG140" s="75"/>
      <c r="BH140" s="72"/>
      <c r="BI140" s="72"/>
      <c r="BJ140" s="72"/>
      <c r="BK140" s="72"/>
      <c r="BL140" s="72"/>
      <c r="BM140" s="72"/>
      <c r="BN140" s="72"/>
    </row>
    <row r="141" spans="1:66" s="76" customFormat="1" collapsed="1" x14ac:dyDescent="0.2">
      <c r="A141" s="72"/>
      <c r="B141" s="207" t="str">
        <f t="shared" si="30"/>
        <v/>
      </c>
      <c r="C141" s="73"/>
      <c r="D141" s="73"/>
      <c r="E141" s="73"/>
      <c r="F141" s="73"/>
      <c r="G141" s="207"/>
      <c r="H141" s="73"/>
      <c r="I141" s="73"/>
      <c r="J141" s="74"/>
      <c r="K141" s="75"/>
      <c r="L141" s="75"/>
      <c r="M141" s="299" t="str">
        <f t="shared" si="31"/>
        <v/>
      </c>
      <c r="N141" s="74"/>
      <c r="O141" s="74"/>
      <c r="P141" s="75"/>
      <c r="Q141" s="207" t="str">
        <f t="shared" si="32"/>
        <v/>
      </c>
      <c r="R141" s="75"/>
      <c r="S141" s="207" t="str">
        <f t="shared" si="33"/>
        <v/>
      </c>
      <c r="T141" s="75"/>
      <c r="U141" s="207" t="str">
        <f t="shared" si="34"/>
        <v/>
      </c>
      <c r="V141" s="75"/>
      <c r="W141" s="74"/>
      <c r="X141" s="74"/>
      <c r="Y141" s="74"/>
      <c r="Z141" s="74"/>
      <c r="AA141" s="74"/>
      <c r="AB141" s="74"/>
      <c r="AC141" s="74"/>
      <c r="AD141" s="207" t="str">
        <f t="shared" si="35"/>
        <v/>
      </c>
      <c r="AE141" s="74"/>
      <c r="AF141" s="74"/>
      <c r="AG141" s="74"/>
      <c r="AH141" s="74"/>
      <c r="AI141" s="74"/>
      <c r="AJ141" s="207" t="str">
        <f t="shared" si="36"/>
        <v/>
      </c>
      <c r="AK141" s="74"/>
      <c r="AL141" s="74"/>
      <c r="AM141" s="74"/>
      <c r="AN141" s="300" t="str">
        <f t="shared" si="37"/>
        <v/>
      </c>
      <c r="AO141" s="75"/>
      <c r="AP141" s="75"/>
      <c r="AQ141" s="207" t="str">
        <f t="shared" si="38"/>
        <v/>
      </c>
      <c r="AR141" s="75"/>
      <c r="AS141" s="74"/>
      <c r="AT141" s="74"/>
      <c r="AU141" s="207" t="str">
        <f t="shared" si="39"/>
        <v/>
      </c>
      <c r="AV141" s="75"/>
      <c r="AW141" s="75"/>
      <c r="AX141" s="75"/>
      <c r="AY141" s="75"/>
      <c r="AZ141" s="75"/>
      <c r="BA141" s="75"/>
      <c r="BB141" s="75"/>
      <c r="BC141" s="75"/>
      <c r="BD141" s="75"/>
      <c r="BE141" s="75"/>
      <c r="BF141" s="75"/>
      <c r="BG141" s="75"/>
      <c r="BH141" s="72"/>
      <c r="BI141" s="72"/>
      <c r="BJ141" s="72"/>
      <c r="BK141" s="72"/>
      <c r="BL141" s="72"/>
      <c r="BM141" s="72"/>
      <c r="BN141" s="72"/>
    </row>
    <row r="142" spans="1:66" s="76" customFormat="1" collapsed="1" x14ac:dyDescent="0.2">
      <c r="A142" s="72"/>
      <c r="B142" s="207" t="str">
        <f t="shared" si="30"/>
        <v/>
      </c>
      <c r="C142" s="73"/>
      <c r="D142" s="73"/>
      <c r="E142" s="73"/>
      <c r="F142" s="73"/>
      <c r="G142" s="207"/>
      <c r="H142" s="73"/>
      <c r="I142" s="73"/>
      <c r="J142" s="74"/>
      <c r="K142" s="75"/>
      <c r="L142" s="75"/>
      <c r="M142" s="299" t="str">
        <f t="shared" si="31"/>
        <v/>
      </c>
      <c r="N142" s="74"/>
      <c r="O142" s="74"/>
      <c r="P142" s="75"/>
      <c r="Q142" s="207" t="str">
        <f t="shared" si="32"/>
        <v/>
      </c>
      <c r="R142" s="75"/>
      <c r="S142" s="207" t="str">
        <f t="shared" si="33"/>
        <v/>
      </c>
      <c r="T142" s="75"/>
      <c r="U142" s="207" t="str">
        <f t="shared" si="34"/>
        <v/>
      </c>
      <c r="V142" s="75"/>
      <c r="W142" s="74"/>
      <c r="X142" s="74"/>
      <c r="Y142" s="74"/>
      <c r="Z142" s="74"/>
      <c r="AA142" s="74"/>
      <c r="AB142" s="74"/>
      <c r="AC142" s="74"/>
      <c r="AD142" s="207" t="str">
        <f t="shared" si="35"/>
        <v/>
      </c>
      <c r="AE142" s="74"/>
      <c r="AF142" s="74"/>
      <c r="AG142" s="74"/>
      <c r="AH142" s="74"/>
      <c r="AI142" s="74"/>
      <c r="AJ142" s="207" t="str">
        <f t="shared" si="36"/>
        <v/>
      </c>
      <c r="AK142" s="74"/>
      <c r="AL142" s="74"/>
      <c r="AM142" s="74"/>
      <c r="AN142" s="300" t="str">
        <f t="shared" si="37"/>
        <v/>
      </c>
      <c r="AO142" s="75"/>
      <c r="AP142" s="75"/>
      <c r="AQ142" s="207" t="str">
        <f t="shared" si="38"/>
        <v/>
      </c>
      <c r="AR142" s="75"/>
      <c r="AS142" s="74"/>
      <c r="AT142" s="74"/>
      <c r="AU142" s="207" t="str">
        <f t="shared" si="39"/>
        <v/>
      </c>
      <c r="AV142" s="75"/>
      <c r="AW142" s="75"/>
      <c r="AX142" s="75"/>
      <c r="AY142" s="75"/>
      <c r="AZ142" s="75"/>
      <c r="BA142" s="75"/>
      <c r="BB142" s="75"/>
      <c r="BC142" s="75"/>
      <c r="BD142" s="75"/>
      <c r="BE142" s="75"/>
      <c r="BF142" s="75"/>
      <c r="BG142" s="75"/>
      <c r="BH142" s="72"/>
      <c r="BI142" s="72"/>
      <c r="BJ142" s="72"/>
      <c r="BK142" s="72"/>
      <c r="BL142" s="72"/>
      <c r="BM142" s="72"/>
      <c r="BN142" s="72"/>
    </row>
    <row r="143" spans="1:66" s="76" customFormat="1" collapsed="1" x14ac:dyDescent="0.2">
      <c r="A143" s="72"/>
      <c r="B143" s="207" t="str">
        <f t="shared" si="30"/>
        <v/>
      </c>
      <c r="C143" s="73"/>
      <c r="D143" s="73"/>
      <c r="E143" s="73"/>
      <c r="F143" s="73"/>
      <c r="G143" s="207"/>
      <c r="H143" s="73"/>
      <c r="I143" s="73"/>
      <c r="J143" s="74"/>
      <c r="K143" s="75"/>
      <c r="L143" s="75"/>
      <c r="M143" s="299" t="str">
        <f t="shared" si="31"/>
        <v/>
      </c>
      <c r="N143" s="74"/>
      <c r="O143" s="74"/>
      <c r="P143" s="75"/>
      <c r="Q143" s="207" t="str">
        <f t="shared" si="32"/>
        <v/>
      </c>
      <c r="R143" s="75"/>
      <c r="S143" s="207" t="str">
        <f t="shared" si="33"/>
        <v/>
      </c>
      <c r="T143" s="75"/>
      <c r="U143" s="207" t="str">
        <f t="shared" si="34"/>
        <v/>
      </c>
      <c r="V143" s="75"/>
      <c r="W143" s="74"/>
      <c r="X143" s="74"/>
      <c r="Y143" s="74"/>
      <c r="Z143" s="74"/>
      <c r="AA143" s="74"/>
      <c r="AB143" s="74"/>
      <c r="AC143" s="74"/>
      <c r="AD143" s="207" t="str">
        <f t="shared" si="35"/>
        <v/>
      </c>
      <c r="AE143" s="74"/>
      <c r="AF143" s="74"/>
      <c r="AG143" s="74"/>
      <c r="AH143" s="74"/>
      <c r="AI143" s="74"/>
      <c r="AJ143" s="207" t="str">
        <f t="shared" si="36"/>
        <v/>
      </c>
      <c r="AK143" s="74"/>
      <c r="AL143" s="74"/>
      <c r="AM143" s="74"/>
      <c r="AN143" s="300" t="str">
        <f t="shared" si="37"/>
        <v/>
      </c>
      <c r="AO143" s="75"/>
      <c r="AP143" s="75"/>
      <c r="AQ143" s="207" t="str">
        <f t="shared" si="38"/>
        <v/>
      </c>
      <c r="AR143" s="75"/>
      <c r="AS143" s="74"/>
      <c r="AT143" s="74"/>
      <c r="AU143" s="207" t="str">
        <f t="shared" si="39"/>
        <v/>
      </c>
      <c r="AV143" s="75"/>
      <c r="AW143" s="75"/>
      <c r="AX143" s="75"/>
      <c r="AY143" s="75"/>
      <c r="AZ143" s="75"/>
      <c r="BA143" s="75"/>
      <c r="BB143" s="75"/>
      <c r="BC143" s="75"/>
      <c r="BD143" s="75"/>
      <c r="BE143" s="75"/>
      <c r="BF143" s="75"/>
      <c r="BG143" s="75"/>
      <c r="BH143" s="72"/>
      <c r="BI143" s="72"/>
      <c r="BJ143" s="72"/>
      <c r="BK143" s="72"/>
      <c r="BL143" s="72"/>
      <c r="BM143" s="72"/>
      <c r="BN143" s="72"/>
    </row>
    <row r="144" spans="1:66" s="76" customFormat="1" collapsed="1" x14ac:dyDescent="0.2">
      <c r="A144" s="72"/>
      <c r="B144" s="207" t="str">
        <f t="shared" si="30"/>
        <v/>
      </c>
      <c r="C144" s="73"/>
      <c r="D144" s="73"/>
      <c r="E144" s="73"/>
      <c r="F144" s="73"/>
      <c r="G144" s="207"/>
      <c r="H144" s="73"/>
      <c r="I144" s="73"/>
      <c r="J144" s="74"/>
      <c r="K144" s="75"/>
      <c r="L144" s="75"/>
      <c r="M144" s="299" t="str">
        <f t="shared" si="31"/>
        <v/>
      </c>
      <c r="N144" s="74"/>
      <c r="O144" s="74"/>
      <c r="P144" s="75"/>
      <c r="Q144" s="207" t="str">
        <f t="shared" si="32"/>
        <v/>
      </c>
      <c r="R144" s="75"/>
      <c r="S144" s="207" t="str">
        <f t="shared" si="33"/>
        <v/>
      </c>
      <c r="T144" s="75"/>
      <c r="U144" s="207" t="str">
        <f t="shared" si="34"/>
        <v/>
      </c>
      <c r="V144" s="75"/>
      <c r="W144" s="74"/>
      <c r="X144" s="74"/>
      <c r="Y144" s="74"/>
      <c r="Z144" s="74"/>
      <c r="AA144" s="74"/>
      <c r="AB144" s="74"/>
      <c r="AC144" s="74"/>
      <c r="AD144" s="207" t="str">
        <f t="shared" si="35"/>
        <v/>
      </c>
      <c r="AE144" s="74"/>
      <c r="AF144" s="74"/>
      <c r="AG144" s="74"/>
      <c r="AH144" s="74"/>
      <c r="AI144" s="74"/>
      <c r="AJ144" s="207" t="str">
        <f t="shared" si="36"/>
        <v/>
      </c>
      <c r="AK144" s="74"/>
      <c r="AL144" s="74"/>
      <c r="AM144" s="74"/>
      <c r="AN144" s="300" t="str">
        <f t="shared" si="37"/>
        <v/>
      </c>
      <c r="AO144" s="75"/>
      <c r="AP144" s="75"/>
      <c r="AQ144" s="207" t="str">
        <f t="shared" si="38"/>
        <v/>
      </c>
      <c r="AR144" s="75"/>
      <c r="AS144" s="74"/>
      <c r="AT144" s="74"/>
      <c r="AU144" s="207" t="str">
        <f t="shared" si="39"/>
        <v/>
      </c>
      <c r="AV144" s="75"/>
      <c r="AW144" s="75"/>
      <c r="AX144" s="75"/>
      <c r="AY144" s="75"/>
      <c r="AZ144" s="75"/>
      <c r="BA144" s="75"/>
      <c r="BB144" s="75"/>
      <c r="BC144" s="75"/>
      <c r="BD144" s="75"/>
      <c r="BE144" s="75"/>
      <c r="BF144" s="75"/>
      <c r="BG144" s="75"/>
      <c r="BH144" s="72"/>
      <c r="BI144" s="72"/>
      <c r="BJ144" s="72"/>
      <c r="BK144" s="72"/>
      <c r="BL144" s="72"/>
      <c r="BM144" s="72"/>
      <c r="BN144" s="72"/>
    </row>
    <row r="145" spans="1:66" s="76" customFormat="1" collapsed="1" x14ac:dyDescent="0.2">
      <c r="A145" s="72"/>
      <c r="B145" s="207" t="str">
        <f t="shared" si="30"/>
        <v/>
      </c>
      <c r="C145" s="73"/>
      <c r="D145" s="73"/>
      <c r="E145" s="73"/>
      <c r="F145" s="73"/>
      <c r="G145" s="207"/>
      <c r="H145" s="73"/>
      <c r="I145" s="73"/>
      <c r="J145" s="74"/>
      <c r="K145" s="75"/>
      <c r="L145" s="75"/>
      <c r="M145" s="299" t="str">
        <f t="shared" si="31"/>
        <v/>
      </c>
      <c r="N145" s="74"/>
      <c r="O145" s="74"/>
      <c r="P145" s="75"/>
      <c r="Q145" s="207" t="str">
        <f t="shared" si="32"/>
        <v/>
      </c>
      <c r="R145" s="75"/>
      <c r="S145" s="207" t="str">
        <f t="shared" si="33"/>
        <v/>
      </c>
      <c r="T145" s="75"/>
      <c r="U145" s="207" t="str">
        <f t="shared" si="34"/>
        <v/>
      </c>
      <c r="V145" s="75"/>
      <c r="W145" s="74"/>
      <c r="X145" s="74"/>
      <c r="Y145" s="74"/>
      <c r="Z145" s="74"/>
      <c r="AA145" s="74"/>
      <c r="AB145" s="74"/>
      <c r="AC145" s="74"/>
      <c r="AD145" s="207" t="str">
        <f t="shared" si="35"/>
        <v/>
      </c>
      <c r="AE145" s="74"/>
      <c r="AF145" s="74"/>
      <c r="AG145" s="74"/>
      <c r="AH145" s="74"/>
      <c r="AI145" s="74"/>
      <c r="AJ145" s="207" t="str">
        <f t="shared" si="36"/>
        <v/>
      </c>
      <c r="AK145" s="74"/>
      <c r="AL145" s="74"/>
      <c r="AM145" s="74"/>
      <c r="AN145" s="300" t="str">
        <f t="shared" si="37"/>
        <v/>
      </c>
      <c r="AO145" s="75"/>
      <c r="AP145" s="75"/>
      <c r="AQ145" s="207" t="str">
        <f t="shared" si="38"/>
        <v/>
      </c>
      <c r="AR145" s="75"/>
      <c r="AS145" s="74"/>
      <c r="AT145" s="74"/>
      <c r="AU145" s="207" t="str">
        <f t="shared" si="39"/>
        <v/>
      </c>
      <c r="AV145" s="75"/>
      <c r="AW145" s="75"/>
      <c r="AX145" s="75"/>
      <c r="AY145" s="75"/>
      <c r="AZ145" s="75"/>
      <c r="BA145" s="75"/>
      <c r="BB145" s="75"/>
      <c r="BC145" s="75"/>
      <c r="BD145" s="75"/>
      <c r="BE145" s="75"/>
      <c r="BF145" s="75"/>
      <c r="BG145" s="75"/>
      <c r="BH145" s="72"/>
      <c r="BI145" s="72"/>
      <c r="BJ145" s="72"/>
      <c r="BK145" s="72"/>
      <c r="BL145" s="72"/>
      <c r="BM145" s="72"/>
      <c r="BN145" s="72"/>
    </row>
    <row r="146" spans="1:66" s="76" customFormat="1" collapsed="1" x14ac:dyDescent="0.2">
      <c r="A146" s="72"/>
      <c r="B146" s="207" t="str">
        <f t="shared" si="30"/>
        <v/>
      </c>
      <c r="C146" s="73"/>
      <c r="D146" s="73"/>
      <c r="E146" s="73"/>
      <c r="F146" s="73"/>
      <c r="G146" s="207"/>
      <c r="H146" s="73"/>
      <c r="I146" s="73"/>
      <c r="J146" s="74"/>
      <c r="K146" s="75"/>
      <c r="L146" s="75"/>
      <c r="M146" s="299" t="str">
        <f t="shared" si="31"/>
        <v/>
      </c>
      <c r="N146" s="74"/>
      <c r="O146" s="74"/>
      <c r="P146" s="75"/>
      <c r="Q146" s="207" t="str">
        <f t="shared" si="32"/>
        <v/>
      </c>
      <c r="R146" s="75"/>
      <c r="S146" s="207" t="str">
        <f t="shared" si="33"/>
        <v/>
      </c>
      <c r="T146" s="75"/>
      <c r="U146" s="207" t="str">
        <f t="shared" si="34"/>
        <v/>
      </c>
      <c r="V146" s="75"/>
      <c r="W146" s="74"/>
      <c r="X146" s="74"/>
      <c r="Y146" s="74"/>
      <c r="Z146" s="74"/>
      <c r="AA146" s="74"/>
      <c r="AB146" s="74"/>
      <c r="AC146" s="74"/>
      <c r="AD146" s="207" t="str">
        <f t="shared" si="35"/>
        <v/>
      </c>
      <c r="AE146" s="74"/>
      <c r="AF146" s="74"/>
      <c r="AG146" s="74"/>
      <c r="AH146" s="74"/>
      <c r="AI146" s="74"/>
      <c r="AJ146" s="207" t="str">
        <f t="shared" si="36"/>
        <v/>
      </c>
      <c r="AK146" s="74"/>
      <c r="AL146" s="74"/>
      <c r="AM146" s="74"/>
      <c r="AN146" s="300" t="str">
        <f t="shared" si="37"/>
        <v/>
      </c>
      <c r="AO146" s="75"/>
      <c r="AP146" s="75"/>
      <c r="AQ146" s="207" t="str">
        <f t="shared" si="38"/>
        <v/>
      </c>
      <c r="AR146" s="75"/>
      <c r="AS146" s="74"/>
      <c r="AT146" s="74"/>
      <c r="AU146" s="207" t="str">
        <f t="shared" si="39"/>
        <v/>
      </c>
      <c r="AV146" s="75"/>
      <c r="AW146" s="75"/>
      <c r="AX146" s="75"/>
      <c r="AY146" s="75"/>
      <c r="AZ146" s="75"/>
      <c r="BA146" s="75"/>
      <c r="BB146" s="75"/>
      <c r="BC146" s="75"/>
      <c r="BD146" s="75"/>
      <c r="BE146" s="75"/>
      <c r="BF146" s="75"/>
      <c r="BG146" s="75"/>
      <c r="BH146" s="72"/>
      <c r="BI146" s="72"/>
      <c r="BJ146" s="72"/>
      <c r="BK146" s="72"/>
      <c r="BL146" s="72"/>
      <c r="BM146" s="72"/>
      <c r="BN146" s="72"/>
    </row>
    <row r="147" spans="1:66" s="76" customFormat="1" collapsed="1" x14ac:dyDescent="0.2">
      <c r="A147" s="72"/>
      <c r="B147" s="207" t="str">
        <f t="shared" si="30"/>
        <v/>
      </c>
      <c r="C147" s="73"/>
      <c r="D147" s="73"/>
      <c r="E147" s="73"/>
      <c r="F147" s="73"/>
      <c r="G147" s="207"/>
      <c r="H147" s="73"/>
      <c r="I147" s="73"/>
      <c r="J147" s="74"/>
      <c r="K147" s="75"/>
      <c r="L147" s="75"/>
      <c r="M147" s="299" t="str">
        <f t="shared" si="31"/>
        <v/>
      </c>
      <c r="N147" s="74"/>
      <c r="O147" s="74"/>
      <c r="P147" s="75"/>
      <c r="Q147" s="207" t="str">
        <f t="shared" si="32"/>
        <v/>
      </c>
      <c r="R147" s="75"/>
      <c r="S147" s="207" t="str">
        <f t="shared" si="33"/>
        <v/>
      </c>
      <c r="T147" s="75"/>
      <c r="U147" s="207" t="str">
        <f t="shared" si="34"/>
        <v/>
      </c>
      <c r="V147" s="75"/>
      <c r="W147" s="74"/>
      <c r="X147" s="74"/>
      <c r="Y147" s="74"/>
      <c r="Z147" s="74"/>
      <c r="AA147" s="74"/>
      <c r="AB147" s="74"/>
      <c r="AC147" s="74"/>
      <c r="AD147" s="207" t="str">
        <f t="shared" si="35"/>
        <v/>
      </c>
      <c r="AE147" s="74"/>
      <c r="AF147" s="74"/>
      <c r="AG147" s="74"/>
      <c r="AH147" s="74"/>
      <c r="AI147" s="74"/>
      <c r="AJ147" s="207" t="str">
        <f t="shared" si="36"/>
        <v/>
      </c>
      <c r="AK147" s="74"/>
      <c r="AL147" s="74"/>
      <c r="AM147" s="74"/>
      <c r="AN147" s="300" t="str">
        <f t="shared" si="37"/>
        <v/>
      </c>
      <c r="AO147" s="75"/>
      <c r="AP147" s="75"/>
      <c r="AQ147" s="207" t="str">
        <f t="shared" si="38"/>
        <v/>
      </c>
      <c r="AR147" s="75"/>
      <c r="AS147" s="74"/>
      <c r="AT147" s="74"/>
      <c r="AU147" s="207" t="str">
        <f t="shared" si="39"/>
        <v/>
      </c>
      <c r="AV147" s="75"/>
      <c r="AW147" s="75"/>
      <c r="AX147" s="75"/>
      <c r="AY147" s="75"/>
      <c r="AZ147" s="75"/>
      <c r="BA147" s="75"/>
      <c r="BB147" s="75"/>
      <c r="BC147" s="75"/>
      <c r="BD147" s="75"/>
      <c r="BE147" s="75"/>
      <c r="BF147" s="75"/>
      <c r="BG147" s="75"/>
      <c r="BH147" s="72"/>
      <c r="BI147" s="72"/>
      <c r="BJ147" s="72"/>
      <c r="BK147" s="72"/>
      <c r="BL147" s="72"/>
      <c r="BM147" s="72"/>
      <c r="BN147" s="72"/>
    </row>
    <row r="148" spans="1:66" s="76" customFormat="1" collapsed="1" x14ac:dyDescent="0.2">
      <c r="A148" s="72"/>
      <c r="B148" s="207" t="str">
        <f t="shared" si="30"/>
        <v/>
      </c>
      <c r="C148" s="73"/>
      <c r="D148" s="73"/>
      <c r="E148" s="73"/>
      <c r="F148" s="73"/>
      <c r="G148" s="207"/>
      <c r="H148" s="73"/>
      <c r="I148" s="73"/>
      <c r="J148" s="74"/>
      <c r="K148" s="75"/>
      <c r="L148" s="75"/>
      <c r="M148" s="299" t="str">
        <f t="shared" si="31"/>
        <v/>
      </c>
      <c r="N148" s="74"/>
      <c r="O148" s="74"/>
      <c r="P148" s="75"/>
      <c r="Q148" s="207" t="str">
        <f t="shared" si="32"/>
        <v/>
      </c>
      <c r="R148" s="75"/>
      <c r="S148" s="207" t="str">
        <f t="shared" si="33"/>
        <v/>
      </c>
      <c r="T148" s="75"/>
      <c r="U148" s="207" t="str">
        <f t="shared" si="34"/>
        <v/>
      </c>
      <c r="V148" s="75"/>
      <c r="W148" s="74"/>
      <c r="X148" s="74"/>
      <c r="Y148" s="74"/>
      <c r="Z148" s="74"/>
      <c r="AA148" s="74"/>
      <c r="AB148" s="74"/>
      <c r="AC148" s="74"/>
      <c r="AD148" s="207" t="str">
        <f t="shared" si="35"/>
        <v/>
      </c>
      <c r="AE148" s="74"/>
      <c r="AF148" s="74"/>
      <c r="AG148" s="74"/>
      <c r="AH148" s="74"/>
      <c r="AI148" s="74"/>
      <c r="AJ148" s="207" t="str">
        <f t="shared" si="36"/>
        <v/>
      </c>
      <c r="AK148" s="74"/>
      <c r="AL148" s="74"/>
      <c r="AM148" s="74"/>
      <c r="AN148" s="300" t="str">
        <f t="shared" si="37"/>
        <v/>
      </c>
      <c r="AO148" s="75"/>
      <c r="AP148" s="75"/>
      <c r="AQ148" s="207" t="str">
        <f t="shared" si="38"/>
        <v/>
      </c>
      <c r="AR148" s="75"/>
      <c r="AS148" s="74"/>
      <c r="AT148" s="74"/>
      <c r="AU148" s="207" t="str">
        <f t="shared" si="39"/>
        <v/>
      </c>
      <c r="AV148" s="75"/>
      <c r="AW148" s="75"/>
      <c r="AX148" s="75"/>
      <c r="AY148" s="75"/>
      <c r="AZ148" s="75"/>
      <c r="BA148" s="75"/>
      <c r="BB148" s="75"/>
      <c r="BC148" s="75"/>
      <c r="BD148" s="75"/>
      <c r="BE148" s="75"/>
      <c r="BF148" s="75"/>
      <c r="BG148" s="75"/>
      <c r="BH148" s="72"/>
      <c r="BI148" s="72"/>
      <c r="BJ148" s="72"/>
      <c r="BK148" s="72"/>
      <c r="BL148" s="72"/>
      <c r="BM148" s="72"/>
      <c r="BN148" s="72"/>
    </row>
    <row r="149" spans="1:66" s="76" customFormat="1" collapsed="1" x14ac:dyDescent="0.2">
      <c r="A149" s="72"/>
      <c r="B149" s="207" t="str">
        <f t="shared" si="30"/>
        <v/>
      </c>
      <c r="C149" s="73"/>
      <c r="D149" s="73"/>
      <c r="E149" s="73"/>
      <c r="F149" s="73"/>
      <c r="G149" s="207"/>
      <c r="H149" s="73"/>
      <c r="I149" s="73"/>
      <c r="J149" s="74"/>
      <c r="K149" s="75"/>
      <c r="L149" s="75"/>
      <c r="M149" s="299" t="str">
        <f t="shared" si="31"/>
        <v/>
      </c>
      <c r="N149" s="74"/>
      <c r="O149" s="74"/>
      <c r="P149" s="75"/>
      <c r="Q149" s="207" t="str">
        <f t="shared" si="32"/>
        <v/>
      </c>
      <c r="R149" s="75"/>
      <c r="S149" s="207" t="str">
        <f t="shared" si="33"/>
        <v/>
      </c>
      <c r="T149" s="75"/>
      <c r="U149" s="207" t="str">
        <f t="shared" si="34"/>
        <v/>
      </c>
      <c r="V149" s="75"/>
      <c r="W149" s="74"/>
      <c r="X149" s="74"/>
      <c r="Y149" s="74"/>
      <c r="Z149" s="74"/>
      <c r="AA149" s="74"/>
      <c r="AB149" s="74"/>
      <c r="AC149" s="74"/>
      <c r="AD149" s="207" t="str">
        <f t="shared" si="35"/>
        <v/>
      </c>
      <c r="AE149" s="74"/>
      <c r="AF149" s="74"/>
      <c r="AG149" s="74"/>
      <c r="AH149" s="74"/>
      <c r="AI149" s="74"/>
      <c r="AJ149" s="207" t="str">
        <f t="shared" si="36"/>
        <v/>
      </c>
      <c r="AK149" s="74"/>
      <c r="AL149" s="74"/>
      <c r="AM149" s="74"/>
      <c r="AN149" s="300" t="str">
        <f t="shared" si="37"/>
        <v/>
      </c>
      <c r="AO149" s="75"/>
      <c r="AP149" s="75"/>
      <c r="AQ149" s="207" t="str">
        <f t="shared" si="38"/>
        <v/>
      </c>
      <c r="AR149" s="75"/>
      <c r="AS149" s="74"/>
      <c r="AT149" s="74"/>
      <c r="AU149" s="207" t="str">
        <f t="shared" si="39"/>
        <v/>
      </c>
      <c r="AV149" s="75"/>
      <c r="AW149" s="75"/>
      <c r="AX149" s="75"/>
      <c r="AY149" s="75"/>
      <c r="AZ149" s="75"/>
      <c r="BA149" s="75"/>
      <c r="BB149" s="75"/>
      <c r="BC149" s="75"/>
      <c r="BD149" s="75"/>
      <c r="BE149" s="75"/>
      <c r="BF149" s="75"/>
      <c r="BG149" s="75"/>
      <c r="BH149" s="72"/>
      <c r="BI149" s="72"/>
      <c r="BJ149" s="72"/>
      <c r="BK149" s="72"/>
      <c r="BL149" s="72"/>
      <c r="BM149" s="72"/>
      <c r="BN149" s="72"/>
    </row>
    <row r="150" spans="1:66" s="76" customFormat="1" collapsed="1" x14ac:dyDescent="0.2">
      <c r="A150" s="72"/>
      <c r="B150" s="207" t="str">
        <f t="shared" si="30"/>
        <v/>
      </c>
      <c r="C150" s="73"/>
      <c r="D150" s="73"/>
      <c r="E150" s="73"/>
      <c r="F150" s="73"/>
      <c r="G150" s="207"/>
      <c r="H150" s="73"/>
      <c r="I150" s="73"/>
      <c r="J150" s="74"/>
      <c r="K150" s="75"/>
      <c r="L150" s="75"/>
      <c r="M150" s="299" t="str">
        <f t="shared" si="31"/>
        <v/>
      </c>
      <c r="N150" s="74"/>
      <c r="O150" s="74"/>
      <c r="P150" s="75"/>
      <c r="Q150" s="207" t="str">
        <f t="shared" si="32"/>
        <v/>
      </c>
      <c r="R150" s="75"/>
      <c r="S150" s="207" t="str">
        <f t="shared" si="33"/>
        <v/>
      </c>
      <c r="T150" s="75"/>
      <c r="U150" s="207" t="str">
        <f t="shared" si="34"/>
        <v/>
      </c>
      <c r="V150" s="75"/>
      <c r="W150" s="74"/>
      <c r="X150" s="74"/>
      <c r="Y150" s="74"/>
      <c r="Z150" s="74"/>
      <c r="AA150" s="74"/>
      <c r="AB150" s="74"/>
      <c r="AC150" s="74"/>
      <c r="AD150" s="207" t="str">
        <f t="shared" si="35"/>
        <v/>
      </c>
      <c r="AE150" s="74"/>
      <c r="AF150" s="74"/>
      <c r="AG150" s="74"/>
      <c r="AH150" s="74"/>
      <c r="AI150" s="74"/>
      <c r="AJ150" s="207" t="str">
        <f t="shared" si="36"/>
        <v/>
      </c>
      <c r="AK150" s="74"/>
      <c r="AL150" s="74"/>
      <c r="AM150" s="74"/>
      <c r="AN150" s="300" t="str">
        <f t="shared" si="37"/>
        <v/>
      </c>
      <c r="AO150" s="75"/>
      <c r="AP150" s="75"/>
      <c r="AQ150" s="207" t="str">
        <f t="shared" si="38"/>
        <v/>
      </c>
      <c r="AR150" s="75"/>
      <c r="AS150" s="74"/>
      <c r="AT150" s="74"/>
      <c r="AU150" s="207" t="str">
        <f t="shared" si="39"/>
        <v/>
      </c>
      <c r="AV150" s="75"/>
      <c r="AW150" s="75"/>
      <c r="AX150" s="75"/>
      <c r="AY150" s="75"/>
      <c r="AZ150" s="75"/>
      <c r="BA150" s="75"/>
      <c r="BB150" s="75"/>
      <c r="BC150" s="75"/>
      <c r="BD150" s="75"/>
      <c r="BE150" s="75"/>
      <c r="BF150" s="75"/>
      <c r="BG150" s="75"/>
      <c r="BH150" s="72"/>
      <c r="BI150" s="72"/>
      <c r="BJ150" s="72"/>
      <c r="BK150" s="72"/>
      <c r="BL150" s="72"/>
      <c r="BM150" s="72"/>
      <c r="BN150" s="72"/>
    </row>
    <row r="151" spans="1:66" s="76" customFormat="1" collapsed="1" x14ac:dyDescent="0.2">
      <c r="A151" s="72"/>
      <c r="B151" s="207" t="str">
        <f t="shared" si="30"/>
        <v/>
      </c>
      <c r="C151" s="73"/>
      <c r="D151" s="73"/>
      <c r="E151" s="73"/>
      <c r="F151" s="73"/>
      <c r="G151" s="207"/>
      <c r="H151" s="73"/>
      <c r="I151" s="73"/>
      <c r="J151" s="74"/>
      <c r="K151" s="75"/>
      <c r="L151" s="75"/>
      <c r="M151" s="299" t="str">
        <f t="shared" si="31"/>
        <v/>
      </c>
      <c r="N151" s="74"/>
      <c r="O151" s="74"/>
      <c r="P151" s="75"/>
      <c r="Q151" s="207" t="str">
        <f t="shared" si="32"/>
        <v/>
      </c>
      <c r="R151" s="75"/>
      <c r="S151" s="207" t="str">
        <f t="shared" si="33"/>
        <v/>
      </c>
      <c r="T151" s="75"/>
      <c r="U151" s="207" t="str">
        <f t="shared" si="34"/>
        <v/>
      </c>
      <c r="V151" s="75"/>
      <c r="W151" s="74"/>
      <c r="X151" s="74"/>
      <c r="Y151" s="74"/>
      <c r="Z151" s="74"/>
      <c r="AA151" s="74"/>
      <c r="AB151" s="74"/>
      <c r="AC151" s="74"/>
      <c r="AD151" s="207" t="str">
        <f t="shared" si="35"/>
        <v/>
      </c>
      <c r="AE151" s="74"/>
      <c r="AF151" s="74"/>
      <c r="AG151" s="74"/>
      <c r="AH151" s="74"/>
      <c r="AI151" s="74"/>
      <c r="AJ151" s="207" t="str">
        <f t="shared" si="36"/>
        <v/>
      </c>
      <c r="AK151" s="74"/>
      <c r="AL151" s="74"/>
      <c r="AM151" s="74"/>
      <c r="AN151" s="300" t="str">
        <f t="shared" si="37"/>
        <v/>
      </c>
      <c r="AO151" s="75"/>
      <c r="AP151" s="75"/>
      <c r="AQ151" s="207" t="str">
        <f t="shared" si="38"/>
        <v/>
      </c>
      <c r="AR151" s="75"/>
      <c r="AS151" s="74"/>
      <c r="AT151" s="74"/>
      <c r="AU151" s="207" t="str">
        <f t="shared" si="39"/>
        <v/>
      </c>
      <c r="AV151" s="75"/>
      <c r="AW151" s="75"/>
      <c r="AX151" s="75"/>
      <c r="AY151" s="75"/>
      <c r="AZ151" s="75"/>
      <c r="BA151" s="75"/>
      <c r="BB151" s="75"/>
      <c r="BC151" s="75"/>
      <c r="BD151" s="75"/>
      <c r="BE151" s="75"/>
      <c r="BF151" s="75"/>
      <c r="BG151" s="75"/>
      <c r="BH151" s="72"/>
      <c r="BI151" s="72"/>
      <c r="BJ151" s="72"/>
      <c r="BK151" s="72"/>
      <c r="BL151" s="72"/>
      <c r="BM151" s="72"/>
      <c r="BN151" s="72"/>
    </row>
    <row r="152" spans="1:66" s="76" customFormat="1" collapsed="1" x14ac:dyDescent="0.2">
      <c r="A152" s="72"/>
      <c r="B152" s="207" t="str">
        <f t="shared" si="30"/>
        <v/>
      </c>
      <c r="C152" s="73"/>
      <c r="D152" s="73"/>
      <c r="E152" s="73"/>
      <c r="F152" s="73"/>
      <c r="G152" s="207"/>
      <c r="H152" s="73"/>
      <c r="I152" s="73"/>
      <c r="J152" s="74"/>
      <c r="K152" s="75"/>
      <c r="L152" s="75"/>
      <c r="M152" s="299" t="str">
        <f t="shared" si="31"/>
        <v/>
      </c>
      <c r="N152" s="74"/>
      <c r="O152" s="74"/>
      <c r="P152" s="75"/>
      <c r="Q152" s="207" t="str">
        <f t="shared" si="32"/>
        <v/>
      </c>
      <c r="R152" s="75"/>
      <c r="S152" s="207" t="str">
        <f t="shared" si="33"/>
        <v/>
      </c>
      <c r="T152" s="75"/>
      <c r="U152" s="207" t="str">
        <f t="shared" si="34"/>
        <v/>
      </c>
      <c r="V152" s="75"/>
      <c r="W152" s="74"/>
      <c r="X152" s="74"/>
      <c r="Y152" s="74"/>
      <c r="Z152" s="74"/>
      <c r="AA152" s="74"/>
      <c r="AB152" s="74"/>
      <c r="AC152" s="74"/>
      <c r="AD152" s="207" t="str">
        <f t="shared" si="35"/>
        <v/>
      </c>
      <c r="AE152" s="74"/>
      <c r="AF152" s="74"/>
      <c r="AG152" s="74"/>
      <c r="AH152" s="74"/>
      <c r="AI152" s="74"/>
      <c r="AJ152" s="207" t="str">
        <f t="shared" si="36"/>
        <v/>
      </c>
      <c r="AK152" s="74"/>
      <c r="AL152" s="74"/>
      <c r="AM152" s="74"/>
      <c r="AN152" s="300" t="str">
        <f t="shared" si="37"/>
        <v/>
      </c>
      <c r="AO152" s="75"/>
      <c r="AP152" s="75"/>
      <c r="AQ152" s="207" t="str">
        <f t="shared" si="38"/>
        <v/>
      </c>
      <c r="AR152" s="75"/>
      <c r="AS152" s="74"/>
      <c r="AT152" s="74"/>
      <c r="AU152" s="207" t="str">
        <f t="shared" si="39"/>
        <v/>
      </c>
      <c r="AV152" s="75"/>
      <c r="AW152" s="75"/>
      <c r="AX152" s="75"/>
      <c r="AY152" s="75"/>
      <c r="AZ152" s="75"/>
      <c r="BA152" s="75"/>
      <c r="BB152" s="75"/>
      <c r="BC152" s="75"/>
      <c r="BD152" s="75"/>
      <c r="BE152" s="75"/>
      <c r="BF152" s="75"/>
      <c r="BG152" s="75"/>
      <c r="BH152" s="72"/>
      <c r="BI152" s="72"/>
      <c r="BJ152" s="72"/>
      <c r="BK152" s="72"/>
      <c r="BL152" s="72"/>
      <c r="BM152" s="72"/>
      <c r="BN152" s="72"/>
    </row>
    <row r="153" spans="1:66" s="76" customFormat="1" collapsed="1" x14ac:dyDescent="0.2">
      <c r="A153" s="72"/>
      <c r="B153" s="207" t="str">
        <f t="shared" si="30"/>
        <v/>
      </c>
      <c r="C153" s="73"/>
      <c r="D153" s="73"/>
      <c r="E153" s="73"/>
      <c r="F153" s="73"/>
      <c r="G153" s="207"/>
      <c r="H153" s="73"/>
      <c r="I153" s="73"/>
      <c r="J153" s="74"/>
      <c r="K153" s="75"/>
      <c r="L153" s="75"/>
      <c r="M153" s="299" t="str">
        <f t="shared" si="31"/>
        <v/>
      </c>
      <c r="N153" s="74"/>
      <c r="O153" s="74"/>
      <c r="P153" s="75"/>
      <c r="Q153" s="207" t="str">
        <f t="shared" si="32"/>
        <v/>
      </c>
      <c r="R153" s="75"/>
      <c r="S153" s="207" t="str">
        <f t="shared" si="33"/>
        <v/>
      </c>
      <c r="T153" s="75"/>
      <c r="U153" s="207" t="str">
        <f t="shared" si="34"/>
        <v/>
      </c>
      <c r="V153" s="75"/>
      <c r="W153" s="74"/>
      <c r="X153" s="74"/>
      <c r="Y153" s="74"/>
      <c r="Z153" s="74"/>
      <c r="AA153" s="74"/>
      <c r="AB153" s="74"/>
      <c r="AC153" s="74"/>
      <c r="AD153" s="207" t="str">
        <f t="shared" si="35"/>
        <v/>
      </c>
      <c r="AE153" s="74"/>
      <c r="AF153" s="74"/>
      <c r="AG153" s="74"/>
      <c r="AH153" s="74"/>
      <c r="AI153" s="74"/>
      <c r="AJ153" s="207" t="str">
        <f t="shared" si="36"/>
        <v/>
      </c>
      <c r="AK153" s="74"/>
      <c r="AL153" s="74"/>
      <c r="AM153" s="74"/>
      <c r="AN153" s="300" t="str">
        <f t="shared" si="37"/>
        <v/>
      </c>
      <c r="AO153" s="75"/>
      <c r="AP153" s="75"/>
      <c r="AQ153" s="207" t="str">
        <f t="shared" si="38"/>
        <v/>
      </c>
      <c r="AR153" s="75"/>
      <c r="AS153" s="74"/>
      <c r="AT153" s="74"/>
      <c r="AU153" s="207" t="str">
        <f t="shared" si="39"/>
        <v/>
      </c>
      <c r="AV153" s="75"/>
      <c r="AW153" s="75"/>
      <c r="AX153" s="75"/>
      <c r="AY153" s="75"/>
      <c r="AZ153" s="75"/>
      <c r="BA153" s="75"/>
      <c r="BB153" s="75"/>
      <c r="BC153" s="75"/>
      <c r="BD153" s="75"/>
      <c r="BE153" s="75"/>
      <c r="BF153" s="75"/>
      <c r="BG153" s="75"/>
      <c r="BH153" s="72"/>
      <c r="BI153" s="72"/>
      <c r="BJ153" s="72"/>
      <c r="BK153" s="72"/>
      <c r="BL153" s="72"/>
      <c r="BM153" s="72"/>
      <c r="BN153" s="72"/>
    </row>
    <row r="154" spans="1:66" s="76" customFormat="1" collapsed="1" x14ac:dyDescent="0.2">
      <c r="A154" s="72"/>
      <c r="B154" s="207" t="str">
        <f t="shared" si="30"/>
        <v/>
      </c>
      <c r="C154" s="73"/>
      <c r="D154" s="73"/>
      <c r="E154" s="73"/>
      <c r="F154" s="73"/>
      <c r="G154" s="207"/>
      <c r="H154" s="73"/>
      <c r="I154" s="73"/>
      <c r="J154" s="74"/>
      <c r="K154" s="75"/>
      <c r="L154" s="75"/>
      <c r="M154" s="299" t="str">
        <f t="shared" si="31"/>
        <v/>
      </c>
      <c r="N154" s="74"/>
      <c r="O154" s="74"/>
      <c r="P154" s="75"/>
      <c r="Q154" s="207" t="str">
        <f t="shared" si="32"/>
        <v/>
      </c>
      <c r="R154" s="75"/>
      <c r="S154" s="207" t="str">
        <f t="shared" si="33"/>
        <v/>
      </c>
      <c r="T154" s="75"/>
      <c r="U154" s="207" t="str">
        <f t="shared" si="34"/>
        <v/>
      </c>
      <c r="V154" s="75"/>
      <c r="W154" s="74"/>
      <c r="X154" s="74"/>
      <c r="Y154" s="74"/>
      <c r="Z154" s="74"/>
      <c r="AA154" s="74"/>
      <c r="AB154" s="74"/>
      <c r="AC154" s="74"/>
      <c r="AD154" s="207" t="str">
        <f t="shared" si="35"/>
        <v/>
      </c>
      <c r="AE154" s="74"/>
      <c r="AF154" s="74"/>
      <c r="AG154" s="74"/>
      <c r="AH154" s="74"/>
      <c r="AI154" s="74"/>
      <c r="AJ154" s="207" t="str">
        <f t="shared" si="36"/>
        <v/>
      </c>
      <c r="AK154" s="74"/>
      <c r="AL154" s="74"/>
      <c r="AM154" s="74"/>
      <c r="AN154" s="300" t="str">
        <f t="shared" si="37"/>
        <v/>
      </c>
      <c r="AO154" s="75"/>
      <c r="AP154" s="75"/>
      <c r="AQ154" s="207" t="str">
        <f t="shared" si="38"/>
        <v/>
      </c>
      <c r="AR154" s="75"/>
      <c r="AS154" s="74"/>
      <c r="AT154" s="74"/>
      <c r="AU154" s="207" t="str">
        <f t="shared" si="39"/>
        <v/>
      </c>
      <c r="AV154" s="75"/>
      <c r="AW154" s="75"/>
      <c r="AX154" s="75"/>
      <c r="AY154" s="75"/>
      <c r="AZ154" s="75"/>
      <c r="BA154" s="75"/>
      <c r="BB154" s="75"/>
      <c r="BC154" s="75"/>
      <c r="BD154" s="75"/>
      <c r="BE154" s="75"/>
      <c r="BF154" s="75"/>
      <c r="BG154" s="75"/>
      <c r="BH154" s="72"/>
      <c r="BI154" s="72"/>
      <c r="BJ154" s="72"/>
      <c r="BK154" s="72"/>
      <c r="BL154" s="72"/>
      <c r="BM154" s="72"/>
      <c r="BN154" s="72"/>
    </row>
    <row r="155" spans="1:66" s="76" customFormat="1" collapsed="1" x14ac:dyDescent="0.2">
      <c r="A155" s="72"/>
      <c r="B155" s="207" t="str">
        <f t="shared" si="30"/>
        <v/>
      </c>
      <c r="C155" s="73"/>
      <c r="D155" s="73"/>
      <c r="E155" s="73"/>
      <c r="F155" s="73"/>
      <c r="G155" s="207"/>
      <c r="H155" s="73"/>
      <c r="I155" s="73"/>
      <c r="J155" s="74"/>
      <c r="K155" s="75"/>
      <c r="L155" s="75"/>
      <c r="M155" s="299" t="str">
        <f t="shared" si="31"/>
        <v/>
      </c>
      <c r="N155" s="74"/>
      <c r="O155" s="74"/>
      <c r="P155" s="75"/>
      <c r="Q155" s="207" t="str">
        <f t="shared" si="32"/>
        <v/>
      </c>
      <c r="R155" s="75"/>
      <c r="S155" s="207" t="str">
        <f t="shared" si="33"/>
        <v/>
      </c>
      <c r="T155" s="75"/>
      <c r="U155" s="207" t="str">
        <f t="shared" si="34"/>
        <v/>
      </c>
      <c r="V155" s="75"/>
      <c r="W155" s="74"/>
      <c r="X155" s="74"/>
      <c r="Y155" s="74"/>
      <c r="Z155" s="74"/>
      <c r="AA155" s="74"/>
      <c r="AB155" s="74"/>
      <c r="AC155" s="74"/>
      <c r="AD155" s="207" t="str">
        <f t="shared" si="35"/>
        <v/>
      </c>
      <c r="AE155" s="74"/>
      <c r="AF155" s="74"/>
      <c r="AG155" s="74"/>
      <c r="AH155" s="74"/>
      <c r="AI155" s="74"/>
      <c r="AJ155" s="207" t="str">
        <f t="shared" si="36"/>
        <v/>
      </c>
      <c r="AK155" s="74"/>
      <c r="AL155" s="74"/>
      <c r="AM155" s="74"/>
      <c r="AN155" s="300" t="str">
        <f t="shared" si="37"/>
        <v/>
      </c>
      <c r="AO155" s="75"/>
      <c r="AP155" s="75"/>
      <c r="AQ155" s="207" t="str">
        <f t="shared" si="38"/>
        <v/>
      </c>
      <c r="AR155" s="75"/>
      <c r="AS155" s="74"/>
      <c r="AT155" s="74"/>
      <c r="AU155" s="207" t="str">
        <f t="shared" si="39"/>
        <v/>
      </c>
      <c r="AV155" s="75"/>
      <c r="AW155" s="75"/>
      <c r="AX155" s="75"/>
      <c r="AY155" s="75"/>
      <c r="AZ155" s="75"/>
      <c r="BA155" s="75"/>
      <c r="BB155" s="75"/>
      <c r="BC155" s="75"/>
      <c r="BD155" s="75"/>
      <c r="BE155" s="75"/>
      <c r="BF155" s="75"/>
      <c r="BG155" s="75"/>
      <c r="BH155" s="72"/>
      <c r="BI155" s="72"/>
      <c r="BJ155" s="72"/>
      <c r="BK155" s="72"/>
      <c r="BL155" s="72"/>
      <c r="BM155" s="72"/>
      <c r="BN155" s="72"/>
    </row>
    <row r="156" spans="1:66" s="76" customFormat="1" collapsed="1" x14ac:dyDescent="0.2">
      <c r="A156" s="72"/>
      <c r="B156" s="207" t="str">
        <f t="shared" si="30"/>
        <v/>
      </c>
      <c r="C156" s="73"/>
      <c r="D156" s="73"/>
      <c r="E156" s="73"/>
      <c r="F156" s="73"/>
      <c r="G156" s="207"/>
      <c r="H156" s="73"/>
      <c r="I156" s="73"/>
      <c r="J156" s="74"/>
      <c r="K156" s="75"/>
      <c r="L156" s="75"/>
      <c r="M156" s="299" t="str">
        <f t="shared" si="31"/>
        <v/>
      </c>
      <c r="N156" s="74"/>
      <c r="O156" s="74"/>
      <c r="P156" s="75"/>
      <c r="Q156" s="207" t="str">
        <f t="shared" si="32"/>
        <v/>
      </c>
      <c r="R156" s="75"/>
      <c r="S156" s="207" t="str">
        <f t="shared" si="33"/>
        <v/>
      </c>
      <c r="T156" s="75"/>
      <c r="U156" s="207" t="str">
        <f t="shared" si="34"/>
        <v/>
      </c>
      <c r="V156" s="75"/>
      <c r="W156" s="74"/>
      <c r="X156" s="74"/>
      <c r="Y156" s="74"/>
      <c r="Z156" s="74"/>
      <c r="AA156" s="74"/>
      <c r="AB156" s="74"/>
      <c r="AC156" s="74"/>
      <c r="AD156" s="207" t="str">
        <f t="shared" si="35"/>
        <v/>
      </c>
      <c r="AE156" s="74"/>
      <c r="AF156" s="74"/>
      <c r="AG156" s="74"/>
      <c r="AH156" s="74"/>
      <c r="AI156" s="74"/>
      <c r="AJ156" s="207" t="str">
        <f t="shared" si="36"/>
        <v/>
      </c>
      <c r="AK156" s="74"/>
      <c r="AL156" s="74"/>
      <c r="AM156" s="74"/>
      <c r="AN156" s="300" t="str">
        <f t="shared" si="37"/>
        <v/>
      </c>
      <c r="AO156" s="75"/>
      <c r="AP156" s="75"/>
      <c r="AQ156" s="207" t="str">
        <f t="shared" si="38"/>
        <v/>
      </c>
      <c r="AR156" s="75"/>
      <c r="AS156" s="74"/>
      <c r="AT156" s="74"/>
      <c r="AU156" s="207" t="str">
        <f t="shared" si="39"/>
        <v/>
      </c>
      <c r="AV156" s="75"/>
      <c r="AW156" s="75"/>
      <c r="AX156" s="75"/>
      <c r="AY156" s="75"/>
      <c r="AZ156" s="75"/>
      <c r="BA156" s="75"/>
      <c r="BB156" s="75"/>
      <c r="BC156" s="75"/>
      <c r="BD156" s="75"/>
      <c r="BE156" s="75"/>
      <c r="BF156" s="75"/>
      <c r="BG156" s="75"/>
      <c r="BH156" s="72"/>
      <c r="BI156" s="72"/>
      <c r="BJ156" s="72"/>
      <c r="BK156" s="72"/>
      <c r="BL156" s="72"/>
      <c r="BM156" s="72"/>
      <c r="BN156" s="72"/>
    </row>
    <row r="157" spans="1:66" s="76" customFormat="1" collapsed="1" x14ac:dyDescent="0.2">
      <c r="A157" s="72"/>
      <c r="B157" s="207" t="str">
        <f t="shared" si="30"/>
        <v/>
      </c>
      <c r="C157" s="73"/>
      <c r="D157" s="73"/>
      <c r="E157" s="73"/>
      <c r="F157" s="73"/>
      <c r="G157" s="207"/>
      <c r="H157" s="73"/>
      <c r="I157" s="73"/>
      <c r="J157" s="74"/>
      <c r="K157" s="75"/>
      <c r="L157" s="75"/>
      <c r="M157" s="299" t="str">
        <f t="shared" si="31"/>
        <v/>
      </c>
      <c r="N157" s="74"/>
      <c r="O157" s="74"/>
      <c r="P157" s="75"/>
      <c r="Q157" s="207" t="str">
        <f t="shared" si="32"/>
        <v/>
      </c>
      <c r="R157" s="75"/>
      <c r="S157" s="207" t="str">
        <f t="shared" si="33"/>
        <v/>
      </c>
      <c r="T157" s="75"/>
      <c r="U157" s="207" t="str">
        <f t="shared" si="34"/>
        <v/>
      </c>
      <c r="V157" s="75"/>
      <c r="W157" s="74"/>
      <c r="X157" s="74"/>
      <c r="Y157" s="74"/>
      <c r="Z157" s="74"/>
      <c r="AA157" s="74"/>
      <c r="AB157" s="74"/>
      <c r="AC157" s="74"/>
      <c r="AD157" s="207" t="str">
        <f t="shared" si="35"/>
        <v/>
      </c>
      <c r="AE157" s="74"/>
      <c r="AF157" s="74"/>
      <c r="AG157" s="74"/>
      <c r="AH157" s="74"/>
      <c r="AI157" s="74"/>
      <c r="AJ157" s="207" t="str">
        <f t="shared" si="36"/>
        <v/>
      </c>
      <c r="AK157" s="74"/>
      <c r="AL157" s="74"/>
      <c r="AM157" s="74"/>
      <c r="AN157" s="300" t="str">
        <f t="shared" si="37"/>
        <v/>
      </c>
      <c r="AO157" s="75"/>
      <c r="AP157" s="75"/>
      <c r="AQ157" s="207" t="str">
        <f t="shared" si="38"/>
        <v/>
      </c>
      <c r="AR157" s="75"/>
      <c r="AS157" s="74"/>
      <c r="AT157" s="74"/>
      <c r="AU157" s="207" t="str">
        <f t="shared" si="39"/>
        <v/>
      </c>
      <c r="AV157" s="75"/>
      <c r="AW157" s="75"/>
      <c r="AX157" s="75"/>
      <c r="AY157" s="75"/>
      <c r="AZ157" s="75"/>
      <c r="BA157" s="75"/>
      <c r="BB157" s="75"/>
      <c r="BC157" s="75"/>
      <c r="BD157" s="75"/>
      <c r="BE157" s="75"/>
      <c r="BF157" s="75"/>
      <c r="BG157" s="75"/>
      <c r="BH157" s="72"/>
      <c r="BI157" s="72"/>
      <c r="BJ157" s="72"/>
      <c r="BK157" s="72"/>
      <c r="BL157" s="72"/>
      <c r="BM157" s="72"/>
      <c r="BN157" s="72"/>
    </row>
    <row r="158" spans="1:66" s="76" customFormat="1" collapsed="1" x14ac:dyDescent="0.2">
      <c r="A158" s="72"/>
      <c r="B158" s="207" t="str">
        <f t="shared" si="30"/>
        <v/>
      </c>
      <c r="C158" s="73"/>
      <c r="D158" s="73"/>
      <c r="E158" s="73"/>
      <c r="F158" s="73"/>
      <c r="G158" s="207"/>
      <c r="H158" s="73"/>
      <c r="I158" s="73"/>
      <c r="J158" s="74"/>
      <c r="K158" s="75"/>
      <c r="L158" s="75"/>
      <c r="M158" s="299" t="str">
        <f t="shared" si="31"/>
        <v/>
      </c>
      <c r="N158" s="74"/>
      <c r="O158" s="74"/>
      <c r="P158" s="75"/>
      <c r="Q158" s="207" t="str">
        <f t="shared" si="32"/>
        <v/>
      </c>
      <c r="R158" s="75"/>
      <c r="S158" s="207" t="str">
        <f t="shared" si="33"/>
        <v/>
      </c>
      <c r="T158" s="75"/>
      <c r="U158" s="207" t="str">
        <f t="shared" si="34"/>
        <v/>
      </c>
      <c r="V158" s="75"/>
      <c r="W158" s="74"/>
      <c r="X158" s="74"/>
      <c r="Y158" s="74"/>
      <c r="Z158" s="74"/>
      <c r="AA158" s="74"/>
      <c r="AB158" s="74"/>
      <c r="AC158" s="74"/>
      <c r="AD158" s="207" t="str">
        <f t="shared" si="35"/>
        <v/>
      </c>
      <c r="AE158" s="74"/>
      <c r="AF158" s="74"/>
      <c r="AG158" s="74"/>
      <c r="AH158" s="74"/>
      <c r="AI158" s="74"/>
      <c r="AJ158" s="207" t="str">
        <f t="shared" si="36"/>
        <v/>
      </c>
      <c r="AK158" s="74"/>
      <c r="AL158" s="74"/>
      <c r="AM158" s="74"/>
      <c r="AN158" s="300" t="str">
        <f t="shared" si="37"/>
        <v/>
      </c>
      <c r="AO158" s="75"/>
      <c r="AP158" s="75"/>
      <c r="AQ158" s="207" t="str">
        <f t="shared" si="38"/>
        <v/>
      </c>
      <c r="AR158" s="75"/>
      <c r="AS158" s="74"/>
      <c r="AT158" s="74"/>
      <c r="AU158" s="207" t="str">
        <f t="shared" si="39"/>
        <v/>
      </c>
      <c r="AV158" s="75"/>
      <c r="AW158" s="75"/>
      <c r="AX158" s="75"/>
      <c r="AY158" s="75"/>
      <c r="AZ158" s="75"/>
      <c r="BA158" s="75"/>
      <c r="BB158" s="75"/>
      <c r="BC158" s="75"/>
      <c r="BD158" s="75"/>
      <c r="BE158" s="75"/>
      <c r="BF158" s="75"/>
      <c r="BG158" s="75"/>
      <c r="BH158" s="72"/>
      <c r="BI158" s="72"/>
      <c r="BJ158" s="72"/>
      <c r="BK158" s="72"/>
      <c r="BL158" s="72"/>
      <c r="BM158" s="72"/>
      <c r="BN158" s="72"/>
    </row>
    <row r="159" spans="1:66" s="76" customFormat="1" collapsed="1" x14ac:dyDescent="0.2">
      <c r="A159" s="72"/>
      <c r="B159" s="207" t="str">
        <f t="shared" si="30"/>
        <v/>
      </c>
      <c r="C159" s="73"/>
      <c r="D159" s="73"/>
      <c r="E159" s="73"/>
      <c r="F159" s="73"/>
      <c r="G159" s="207"/>
      <c r="H159" s="73"/>
      <c r="I159" s="73"/>
      <c r="J159" s="74"/>
      <c r="K159" s="75"/>
      <c r="L159" s="75"/>
      <c r="M159" s="299" t="str">
        <f t="shared" si="31"/>
        <v/>
      </c>
      <c r="N159" s="74"/>
      <c r="O159" s="74"/>
      <c r="P159" s="75"/>
      <c r="Q159" s="207" t="str">
        <f t="shared" si="32"/>
        <v/>
      </c>
      <c r="R159" s="75"/>
      <c r="S159" s="207" t="str">
        <f t="shared" si="33"/>
        <v/>
      </c>
      <c r="T159" s="75"/>
      <c r="U159" s="207" t="str">
        <f t="shared" si="34"/>
        <v/>
      </c>
      <c r="V159" s="75"/>
      <c r="W159" s="74"/>
      <c r="X159" s="74"/>
      <c r="Y159" s="74"/>
      <c r="Z159" s="74"/>
      <c r="AA159" s="74"/>
      <c r="AB159" s="74"/>
      <c r="AC159" s="74"/>
      <c r="AD159" s="207" t="str">
        <f t="shared" si="35"/>
        <v/>
      </c>
      <c r="AE159" s="74"/>
      <c r="AF159" s="74"/>
      <c r="AG159" s="74"/>
      <c r="AH159" s="74"/>
      <c r="AI159" s="74"/>
      <c r="AJ159" s="207" t="str">
        <f t="shared" si="36"/>
        <v/>
      </c>
      <c r="AK159" s="74"/>
      <c r="AL159" s="74"/>
      <c r="AM159" s="74"/>
      <c r="AN159" s="300" t="str">
        <f t="shared" si="37"/>
        <v/>
      </c>
      <c r="AO159" s="75"/>
      <c r="AP159" s="75"/>
      <c r="AQ159" s="207" t="str">
        <f t="shared" si="38"/>
        <v/>
      </c>
      <c r="AR159" s="75"/>
      <c r="AS159" s="74"/>
      <c r="AT159" s="74"/>
      <c r="AU159" s="207" t="str">
        <f t="shared" si="39"/>
        <v/>
      </c>
      <c r="AV159" s="75"/>
      <c r="AW159" s="75"/>
      <c r="AX159" s="75"/>
      <c r="AY159" s="75"/>
      <c r="AZ159" s="75"/>
      <c r="BA159" s="75"/>
      <c r="BB159" s="75"/>
      <c r="BC159" s="75"/>
      <c r="BD159" s="75"/>
      <c r="BE159" s="75"/>
      <c r="BF159" s="75"/>
      <c r="BG159" s="75"/>
      <c r="BH159" s="72"/>
      <c r="BI159" s="72"/>
      <c r="BJ159" s="72"/>
      <c r="BK159" s="72"/>
      <c r="BL159" s="72"/>
      <c r="BM159" s="72"/>
      <c r="BN159" s="72"/>
    </row>
    <row r="160" spans="1:66" s="76" customFormat="1" collapsed="1" x14ac:dyDescent="0.2">
      <c r="A160" s="72"/>
      <c r="B160" s="207" t="str">
        <f t="shared" si="30"/>
        <v/>
      </c>
      <c r="C160" s="73"/>
      <c r="D160" s="73"/>
      <c r="E160" s="73"/>
      <c r="F160" s="73"/>
      <c r="G160" s="207"/>
      <c r="H160" s="73"/>
      <c r="I160" s="73"/>
      <c r="J160" s="74"/>
      <c r="K160" s="75"/>
      <c r="L160" s="75"/>
      <c r="M160" s="299" t="str">
        <f t="shared" si="31"/>
        <v/>
      </c>
      <c r="N160" s="74"/>
      <c r="O160" s="74"/>
      <c r="P160" s="75"/>
      <c r="Q160" s="207" t="str">
        <f t="shared" si="32"/>
        <v/>
      </c>
      <c r="R160" s="75"/>
      <c r="S160" s="207" t="str">
        <f t="shared" si="33"/>
        <v/>
      </c>
      <c r="T160" s="75"/>
      <c r="U160" s="207" t="str">
        <f t="shared" si="34"/>
        <v/>
      </c>
      <c r="V160" s="75"/>
      <c r="W160" s="74"/>
      <c r="X160" s="74"/>
      <c r="Y160" s="74"/>
      <c r="Z160" s="74"/>
      <c r="AA160" s="74"/>
      <c r="AB160" s="74"/>
      <c r="AC160" s="74"/>
      <c r="AD160" s="207" t="str">
        <f t="shared" si="35"/>
        <v/>
      </c>
      <c r="AE160" s="74"/>
      <c r="AF160" s="74"/>
      <c r="AG160" s="74"/>
      <c r="AH160" s="74"/>
      <c r="AI160" s="74"/>
      <c r="AJ160" s="207" t="str">
        <f t="shared" si="36"/>
        <v/>
      </c>
      <c r="AK160" s="74"/>
      <c r="AL160" s="74"/>
      <c r="AM160" s="74"/>
      <c r="AN160" s="300" t="str">
        <f t="shared" si="37"/>
        <v/>
      </c>
      <c r="AO160" s="75"/>
      <c r="AP160" s="75"/>
      <c r="AQ160" s="207" t="str">
        <f t="shared" si="38"/>
        <v/>
      </c>
      <c r="AR160" s="75"/>
      <c r="AS160" s="74"/>
      <c r="AT160" s="74"/>
      <c r="AU160" s="207" t="str">
        <f t="shared" si="39"/>
        <v/>
      </c>
      <c r="AV160" s="75"/>
      <c r="AW160" s="75"/>
      <c r="AX160" s="75"/>
      <c r="AY160" s="75"/>
      <c r="AZ160" s="75"/>
      <c r="BA160" s="75"/>
      <c r="BB160" s="75"/>
      <c r="BC160" s="75"/>
      <c r="BD160" s="75"/>
      <c r="BE160" s="75"/>
      <c r="BF160" s="75"/>
      <c r="BG160" s="75"/>
      <c r="BH160" s="72"/>
      <c r="BI160" s="72"/>
      <c r="BJ160" s="72"/>
      <c r="BK160" s="72"/>
      <c r="BL160" s="72"/>
      <c r="BM160" s="72"/>
      <c r="BN160" s="72"/>
    </row>
    <row r="161" spans="1:66" s="76" customFormat="1" collapsed="1" x14ac:dyDescent="0.2">
      <c r="A161" s="72"/>
      <c r="B161" s="207" t="str">
        <f t="shared" si="30"/>
        <v/>
      </c>
      <c r="C161" s="73"/>
      <c r="D161" s="73"/>
      <c r="E161" s="73"/>
      <c r="F161" s="73"/>
      <c r="G161" s="207"/>
      <c r="H161" s="73"/>
      <c r="I161" s="73"/>
      <c r="J161" s="74"/>
      <c r="K161" s="75"/>
      <c r="L161" s="75"/>
      <c r="M161" s="299" t="str">
        <f t="shared" si="31"/>
        <v/>
      </c>
      <c r="N161" s="74"/>
      <c r="O161" s="74"/>
      <c r="P161" s="75"/>
      <c r="Q161" s="207" t="str">
        <f t="shared" si="32"/>
        <v/>
      </c>
      <c r="R161" s="75"/>
      <c r="S161" s="207" t="str">
        <f t="shared" si="33"/>
        <v/>
      </c>
      <c r="T161" s="75"/>
      <c r="U161" s="207" t="str">
        <f t="shared" si="34"/>
        <v/>
      </c>
      <c r="V161" s="75"/>
      <c r="W161" s="74"/>
      <c r="X161" s="74"/>
      <c r="Y161" s="74"/>
      <c r="Z161" s="74"/>
      <c r="AA161" s="74"/>
      <c r="AB161" s="74"/>
      <c r="AC161" s="74"/>
      <c r="AD161" s="207" t="str">
        <f t="shared" si="35"/>
        <v/>
      </c>
      <c r="AE161" s="74"/>
      <c r="AF161" s="74"/>
      <c r="AG161" s="74"/>
      <c r="AH161" s="74"/>
      <c r="AI161" s="74"/>
      <c r="AJ161" s="207" t="str">
        <f t="shared" si="36"/>
        <v/>
      </c>
      <c r="AK161" s="74"/>
      <c r="AL161" s="74"/>
      <c r="AM161" s="74"/>
      <c r="AN161" s="300" t="str">
        <f t="shared" si="37"/>
        <v/>
      </c>
      <c r="AO161" s="75"/>
      <c r="AP161" s="75"/>
      <c r="AQ161" s="207" t="str">
        <f t="shared" si="38"/>
        <v/>
      </c>
      <c r="AR161" s="75"/>
      <c r="AS161" s="74"/>
      <c r="AT161" s="74"/>
      <c r="AU161" s="207" t="str">
        <f t="shared" si="39"/>
        <v/>
      </c>
      <c r="AV161" s="75"/>
      <c r="AW161" s="75"/>
      <c r="AX161" s="75"/>
      <c r="AY161" s="75"/>
      <c r="AZ161" s="75"/>
      <c r="BA161" s="75"/>
      <c r="BB161" s="75"/>
      <c r="BC161" s="75"/>
      <c r="BD161" s="75"/>
      <c r="BE161" s="75"/>
      <c r="BF161" s="75"/>
      <c r="BG161" s="75"/>
      <c r="BH161" s="72"/>
      <c r="BI161" s="72"/>
      <c r="BJ161" s="72"/>
      <c r="BK161" s="72"/>
      <c r="BL161" s="72"/>
      <c r="BM161" s="72"/>
      <c r="BN161" s="72"/>
    </row>
    <row r="162" spans="1:66" s="76" customFormat="1" collapsed="1" x14ac:dyDescent="0.2">
      <c r="A162" s="72"/>
      <c r="B162" s="207" t="str">
        <f t="shared" si="30"/>
        <v/>
      </c>
      <c r="C162" s="73"/>
      <c r="D162" s="73"/>
      <c r="E162" s="73"/>
      <c r="F162" s="73"/>
      <c r="G162" s="207"/>
      <c r="H162" s="73"/>
      <c r="I162" s="73"/>
      <c r="J162" s="74"/>
      <c r="K162" s="75"/>
      <c r="L162" s="75"/>
      <c r="M162" s="299" t="str">
        <f t="shared" si="31"/>
        <v/>
      </c>
      <c r="N162" s="74"/>
      <c r="O162" s="74"/>
      <c r="P162" s="75"/>
      <c r="Q162" s="207" t="str">
        <f t="shared" si="32"/>
        <v/>
      </c>
      <c r="R162" s="75"/>
      <c r="S162" s="207" t="str">
        <f t="shared" si="33"/>
        <v/>
      </c>
      <c r="T162" s="75"/>
      <c r="U162" s="207" t="str">
        <f t="shared" si="34"/>
        <v/>
      </c>
      <c r="V162" s="75"/>
      <c r="W162" s="74"/>
      <c r="X162" s="74"/>
      <c r="Y162" s="74"/>
      <c r="Z162" s="74"/>
      <c r="AA162" s="74"/>
      <c r="AB162" s="74"/>
      <c r="AC162" s="74"/>
      <c r="AD162" s="207" t="str">
        <f t="shared" si="35"/>
        <v/>
      </c>
      <c r="AE162" s="74"/>
      <c r="AF162" s="74"/>
      <c r="AG162" s="74"/>
      <c r="AH162" s="74"/>
      <c r="AI162" s="74"/>
      <c r="AJ162" s="207" t="str">
        <f t="shared" si="36"/>
        <v/>
      </c>
      <c r="AK162" s="74"/>
      <c r="AL162" s="74"/>
      <c r="AM162" s="74"/>
      <c r="AN162" s="300" t="str">
        <f t="shared" si="37"/>
        <v/>
      </c>
      <c r="AO162" s="75"/>
      <c r="AP162" s="75"/>
      <c r="AQ162" s="207" t="str">
        <f t="shared" si="38"/>
        <v/>
      </c>
      <c r="AR162" s="75"/>
      <c r="AS162" s="74"/>
      <c r="AT162" s="74"/>
      <c r="AU162" s="207" t="str">
        <f t="shared" si="39"/>
        <v/>
      </c>
      <c r="AV162" s="75"/>
      <c r="AW162" s="75"/>
      <c r="AX162" s="75"/>
      <c r="AY162" s="75"/>
      <c r="AZ162" s="75"/>
      <c r="BA162" s="75"/>
      <c r="BB162" s="75"/>
      <c r="BC162" s="75"/>
      <c r="BD162" s="75"/>
      <c r="BE162" s="75"/>
      <c r="BF162" s="75"/>
      <c r="BG162" s="75"/>
      <c r="BH162" s="72"/>
      <c r="BI162" s="72"/>
      <c r="BJ162" s="72"/>
      <c r="BK162" s="72"/>
      <c r="BL162" s="72"/>
      <c r="BM162" s="72"/>
      <c r="BN162" s="72"/>
    </row>
    <row r="163" spans="1:66" s="76" customFormat="1" collapsed="1" x14ac:dyDescent="0.2">
      <c r="A163" s="72"/>
      <c r="B163" s="207" t="str">
        <f t="shared" si="30"/>
        <v/>
      </c>
      <c r="C163" s="73"/>
      <c r="D163" s="73"/>
      <c r="E163" s="73"/>
      <c r="F163" s="73"/>
      <c r="G163" s="207"/>
      <c r="H163" s="73"/>
      <c r="I163" s="73"/>
      <c r="J163" s="74"/>
      <c r="K163" s="75"/>
      <c r="L163" s="75"/>
      <c r="M163" s="299" t="str">
        <f t="shared" si="31"/>
        <v/>
      </c>
      <c r="N163" s="74"/>
      <c r="O163" s="74"/>
      <c r="P163" s="75"/>
      <c r="Q163" s="207" t="str">
        <f t="shared" si="32"/>
        <v/>
      </c>
      <c r="R163" s="75"/>
      <c r="S163" s="207" t="str">
        <f t="shared" si="33"/>
        <v/>
      </c>
      <c r="T163" s="75"/>
      <c r="U163" s="207" t="str">
        <f t="shared" si="34"/>
        <v/>
      </c>
      <c r="V163" s="75"/>
      <c r="W163" s="74"/>
      <c r="X163" s="74"/>
      <c r="Y163" s="74"/>
      <c r="Z163" s="74"/>
      <c r="AA163" s="74"/>
      <c r="AB163" s="74"/>
      <c r="AC163" s="74"/>
      <c r="AD163" s="207" t="str">
        <f t="shared" si="35"/>
        <v/>
      </c>
      <c r="AE163" s="74"/>
      <c r="AF163" s="74"/>
      <c r="AG163" s="74"/>
      <c r="AH163" s="74"/>
      <c r="AI163" s="74"/>
      <c r="AJ163" s="207" t="str">
        <f t="shared" si="36"/>
        <v/>
      </c>
      <c r="AK163" s="74"/>
      <c r="AL163" s="74"/>
      <c r="AM163" s="74"/>
      <c r="AN163" s="300" t="str">
        <f t="shared" si="37"/>
        <v/>
      </c>
      <c r="AO163" s="75"/>
      <c r="AP163" s="75"/>
      <c r="AQ163" s="207" t="str">
        <f t="shared" si="38"/>
        <v/>
      </c>
      <c r="AR163" s="75"/>
      <c r="AS163" s="74"/>
      <c r="AT163" s="74"/>
      <c r="AU163" s="207" t="str">
        <f t="shared" si="39"/>
        <v/>
      </c>
      <c r="AV163" s="75"/>
      <c r="AW163" s="75"/>
      <c r="AX163" s="75"/>
      <c r="AY163" s="75"/>
      <c r="AZ163" s="75"/>
      <c r="BA163" s="75"/>
      <c r="BB163" s="75"/>
      <c r="BC163" s="75"/>
      <c r="BD163" s="75"/>
      <c r="BE163" s="75"/>
      <c r="BF163" s="75"/>
      <c r="BG163" s="75"/>
      <c r="BH163" s="72"/>
      <c r="BI163" s="72"/>
      <c r="BJ163" s="72"/>
      <c r="BK163" s="72"/>
      <c r="BL163" s="72"/>
      <c r="BM163" s="72"/>
      <c r="BN163" s="72"/>
    </row>
    <row r="164" spans="1:66" s="76" customFormat="1" collapsed="1" x14ac:dyDescent="0.2">
      <c r="A164" s="72"/>
      <c r="B164" s="207" t="str">
        <f t="shared" si="30"/>
        <v/>
      </c>
      <c r="C164" s="73"/>
      <c r="D164" s="73"/>
      <c r="E164" s="73"/>
      <c r="F164" s="73"/>
      <c r="G164" s="207"/>
      <c r="H164" s="73"/>
      <c r="I164" s="73"/>
      <c r="J164" s="74"/>
      <c r="K164" s="75"/>
      <c r="L164" s="75"/>
      <c r="M164" s="299" t="str">
        <f t="shared" si="31"/>
        <v/>
      </c>
      <c r="N164" s="74"/>
      <c r="O164" s="74"/>
      <c r="P164" s="75"/>
      <c r="Q164" s="207" t="str">
        <f t="shared" si="32"/>
        <v/>
      </c>
      <c r="R164" s="75"/>
      <c r="S164" s="207" t="str">
        <f t="shared" si="33"/>
        <v/>
      </c>
      <c r="T164" s="75"/>
      <c r="U164" s="207" t="str">
        <f t="shared" si="34"/>
        <v/>
      </c>
      <c r="V164" s="75"/>
      <c r="W164" s="74"/>
      <c r="X164" s="74"/>
      <c r="Y164" s="74"/>
      <c r="Z164" s="74"/>
      <c r="AA164" s="74"/>
      <c r="AB164" s="74"/>
      <c r="AC164" s="74"/>
      <c r="AD164" s="207" t="str">
        <f t="shared" si="35"/>
        <v/>
      </c>
      <c r="AE164" s="74"/>
      <c r="AF164" s="74"/>
      <c r="AG164" s="74"/>
      <c r="AH164" s="74"/>
      <c r="AI164" s="74"/>
      <c r="AJ164" s="207" t="str">
        <f t="shared" si="36"/>
        <v/>
      </c>
      <c r="AK164" s="74"/>
      <c r="AL164" s="74"/>
      <c r="AM164" s="74"/>
      <c r="AN164" s="300" t="str">
        <f t="shared" si="37"/>
        <v/>
      </c>
      <c r="AO164" s="75"/>
      <c r="AP164" s="75"/>
      <c r="AQ164" s="207" t="str">
        <f t="shared" si="38"/>
        <v/>
      </c>
      <c r="AR164" s="75"/>
      <c r="AS164" s="74"/>
      <c r="AT164" s="74"/>
      <c r="AU164" s="207" t="str">
        <f t="shared" si="39"/>
        <v/>
      </c>
      <c r="AV164" s="75"/>
      <c r="AW164" s="75"/>
      <c r="AX164" s="75"/>
      <c r="AY164" s="75"/>
      <c r="AZ164" s="75"/>
      <c r="BA164" s="75"/>
      <c r="BB164" s="75"/>
      <c r="BC164" s="75"/>
      <c r="BD164" s="75"/>
      <c r="BE164" s="75"/>
      <c r="BF164" s="75"/>
      <c r="BG164" s="75"/>
      <c r="BH164" s="72"/>
      <c r="BI164" s="72"/>
      <c r="BJ164" s="72"/>
      <c r="BK164" s="72"/>
      <c r="BL164" s="72"/>
      <c r="BM164" s="72"/>
      <c r="BN164" s="72"/>
    </row>
    <row r="165" spans="1:66" s="76" customFormat="1" collapsed="1" x14ac:dyDescent="0.2">
      <c r="A165" s="72"/>
      <c r="B165" s="207" t="str">
        <f t="shared" si="30"/>
        <v/>
      </c>
      <c r="C165" s="73"/>
      <c r="D165" s="73"/>
      <c r="E165" s="73"/>
      <c r="F165" s="73"/>
      <c r="G165" s="207"/>
      <c r="H165" s="73"/>
      <c r="I165" s="73"/>
      <c r="J165" s="74"/>
      <c r="K165" s="75"/>
      <c r="L165" s="75"/>
      <c r="M165" s="299" t="str">
        <f t="shared" si="31"/>
        <v/>
      </c>
      <c r="N165" s="74"/>
      <c r="O165" s="74"/>
      <c r="P165" s="75"/>
      <c r="Q165" s="207" t="str">
        <f t="shared" si="32"/>
        <v/>
      </c>
      <c r="R165" s="75"/>
      <c r="S165" s="207" t="str">
        <f t="shared" si="33"/>
        <v/>
      </c>
      <c r="T165" s="75"/>
      <c r="U165" s="207" t="str">
        <f t="shared" si="34"/>
        <v/>
      </c>
      <c r="V165" s="75"/>
      <c r="W165" s="74"/>
      <c r="X165" s="74"/>
      <c r="Y165" s="74"/>
      <c r="Z165" s="74"/>
      <c r="AA165" s="74"/>
      <c r="AB165" s="74"/>
      <c r="AC165" s="74"/>
      <c r="AD165" s="207" t="str">
        <f t="shared" si="35"/>
        <v/>
      </c>
      <c r="AE165" s="74"/>
      <c r="AF165" s="74"/>
      <c r="AG165" s="74"/>
      <c r="AH165" s="74"/>
      <c r="AI165" s="74"/>
      <c r="AJ165" s="207" t="str">
        <f t="shared" si="36"/>
        <v/>
      </c>
      <c r="AK165" s="74"/>
      <c r="AL165" s="74"/>
      <c r="AM165" s="74"/>
      <c r="AN165" s="300" t="str">
        <f t="shared" si="37"/>
        <v/>
      </c>
      <c r="AO165" s="75"/>
      <c r="AP165" s="75"/>
      <c r="AQ165" s="207" t="str">
        <f t="shared" si="38"/>
        <v/>
      </c>
      <c r="AR165" s="75"/>
      <c r="AS165" s="74"/>
      <c r="AT165" s="74"/>
      <c r="AU165" s="207" t="str">
        <f t="shared" si="39"/>
        <v/>
      </c>
      <c r="AV165" s="75"/>
      <c r="AW165" s="75"/>
      <c r="AX165" s="75"/>
      <c r="AY165" s="75"/>
      <c r="AZ165" s="75"/>
      <c r="BA165" s="75"/>
      <c r="BB165" s="75"/>
      <c r="BC165" s="75"/>
      <c r="BD165" s="75"/>
      <c r="BE165" s="75"/>
      <c r="BF165" s="75"/>
      <c r="BG165" s="75"/>
      <c r="BH165" s="72"/>
      <c r="BI165" s="72"/>
      <c r="BJ165" s="72"/>
      <c r="BK165" s="72"/>
      <c r="BL165" s="72"/>
      <c r="BM165" s="72"/>
      <c r="BN165" s="72"/>
    </row>
    <row r="166" spans="1:66" s="76" customFormat="1" collapsed="1" x14ac:dyDescent="0.2">
      <c r="A166" s="72"/>
      <c r="B166" s="207" t="str">
        <f t="shared" si="30"/>
        <v/>
      </c>
      <c r="C166" s="73"/>
      <c r="D166" s="73"/>
      <c r="E166" s="73"/>
      <c r="F166" s="73"/>
      <c r="G166" s="207"/>
      <c r="H166" s="73"/>
      <c r="I166" s="73"/>
      <c r="J166" s="74"/>
      <c r="K166" s="75"/>
      <c r="L166" s="75"/>
      <c r="M166" s="299" t="str">
        <f t="shared" si="31"/>
        <v/>
      </c>
      <c r="N166" s="74"/>
      <c r="O166" s="74"/>
      <c r="P166" s="75"/>
      <c r="Q166" s="207" t="str">
        <f t="shared" si="32"/>
        <v/>
      </c>
      <c r="R166" s="75"/>
      <c r="S166" s="207" t="str">
        <f t="shared" si="33"/>
        <v/>
      </c>
      <c r="T166" s="75"/>
      <c r="U166" s="207" t="str">
        <f t="shared" si="34"/>
        <v/>
      </c>
      <c r="V166" s="75"/>
      <c r="W166" s="74"/>
      <c r="X166" s="74"/>
      <c r="Y166" s="74"/>
      <c r="Z166" s="74"/>
      <c r="AA166" s="74"/>
      <c r="AB166" s="74"/>
      <c r="AC166" s="74"/>
      <c r="AD166" s="207" t="str">
        <f t="shared" si="35"/>
        <v/>
      </c>
      <c r="AE166" s="74"/>
      <c r="AF166" s="74"/>
      <c r="AG166" s="74"/>
      <c r="AH166" s="74"/>
      <c r="AI166" s="74"/>
      <c r="AJ166" s="207" t="str">
        <f t="shared" si="36"/>
        <v/>
      </c>
      <c r="AK166" s="74"/>
      <c r="AL166" s="74"/>
      <c r="AM166" s="74"/>
      <c r="AN166" s="300" t="str">
        <f t="shared" si="37"/>
        <v/>
      </c>
      <c r="AO166" s="75"/>
      <c r="AP166" s="75"/>
      <c r="AQ166" s="207" t="str">
        <f t="shared" si="38"/>
        <v/>
      </c>
      <c r="AR166" s="75"/>
      <c r="AS166" s="74"/>
      <c r="AT166" s="74"/>
      <c r="AU166" s="207" t="str">
        <f t="shared" si="39"/>
        <v/>
      </c>
      <c r="AV166" s="75"/>
      <c r="AW166" s="75"/>
      <c r="AX166" s="75"/>
      <c r="AY166" s="75"/>
      <c r="AZ166" s="75"/>
      <c r="BA166" s="75"/>
      <c r="BB166" s="75"/>
      <c r="BC166" s="75"/>
      <c r="BD166" s="75"/>
      <c r="BE166" s="75"/>
      <c r="BF166" s="75"/>
      <c r="BG166" s="75"/>
      <c r="BH166" s="72"/>
      <c r="BI166" s="72"/>
      <c r="BJ166" s="72"/>
      <c r="BK166" s="72"/>
      <c r="BL166" s="72"/>
      <c r="BM166" s="72"/>
      <c r="BN166" s="72"/>
    </row>
    <row r="167" spans="1:66" s="76" customFormat="1" collapsed="1" x14ac:dyDescent="0.2">
      <c r="A167" s="72"/>
      <c r="B167" s="207" t="str">
        <f t="shared" si="30"/>
        <v/>
      </c>
      <c r="C167" s="73"/>
      <c r="D167" s="73"/>
      <c r="E167" s="73"/>
      <c r="F167" s="73"/>
      <c r="G167" s="207"/>
      <c r="H167" s="73"/>
      <c r="I167" s="73"/>
      <c r="J167" s="74"/>
      <c r="K167" s="75"/>
      <c r="L167" s="75"/>
      <c r="M167" s="299" t="str">
        <f t="shared" si="31"/>
        <v/>
      </c>
      <c r="N167" s="74"/>
      <c r="O167" s="74"/>
      <c r="P167" s="75"/>
      <c r="Q167" s="207" t="str">
        <f t="shared" si="32"/>
        <v/>
      </c>
      <c r="R167" s="75"/>
      <c r="S167" s="207" t="str">
        <f t="shared" si="33"/>
        <v/>
      </c>
      <c r="T167" s="75"/>
      <c r="U167" s="207" t="str">
        <f t="shared" si="34"/>
        <v/>
      </c>
      <c r="V167" s="75"/>
      <c r="W167" s="74"/>
      <c r="X167" s="74"/>
      <c r="Y167" s="74"/>
      <c r="Z167" s="74"/>
      <c r="AA167" s="74"/>
      <c r="AB167" s="74"/>
      <c r="AC167" s="74"/>
      <c r="AD167" s="207" t="str">
        <f t="shared" si="35"/>
        <v/>
      </c>
      <c r="AE167" s="74"/>
      <c r="AF167" s="74"/>
      <c r="AG167" s="74"/>
      <c r="AH167" s="74"/>
      <c r="AI167" s="74"/>
      <c r="AJ167" s="207" t="str">
        <f t="shared" si="36"/>
        <v/>
      </c>
      <c r="AK167" s="74"/>
      <c r="AL167" s="74"/>
      <c r="AM167" s="74"/>
      <c r="AN167" s="300" t="str">
        <f t="shared" si="37"/>
        <v/>
      </c>
      <c r="AO167" s="75"/>
      <c r="AP167" s="75"/>
      <c r="AQ167" s="207" t="str">
        <f t="shared" si="38"/>
        <v/>
      </c>
      <c r="AR167" s="75"/>
      <c r="AS167" s="74"/>
      <c r="AT167" s="74"/>
      <c r="AU167" s="207" t="str">
        <f t="shared" si="39"/>
        <v/>
      </c>
      <c r="AV167" s="75"/>
      <c r="AW167" s="75"/>
      <c r="AX167" s="75"/>
      <c r="AY167" s="75"/>
      <c r="AZ167" s="75"/>
      <c r="BA167" s="75"/>
      <c r="BB167" s="75"/>
      <c r="BC167" s="75"/>
      <c r="BD167" s="75"/>
      <c r="BE167" s="75"/>
      <c r="BF167" s="75"/>
      <c r="BG167" s="75"/>
      <c r="BH167" s="72"/>
      <c r="BI167" s="72"/>
      <c r="BJ167" s="72"/>
      <c r="BK167" s="72"/>
      <c r="BL167" s="72"/>
      <c r="BM167" s="72"/>
      <c r="BN167" s="72"/>
    </row>
    <row r="168" spans="1:66" s="76" customFormat="1" collapsed="1" x14ac:dyDescent="0.2">
      <c r="A168" s="72"/>
      <c r="B168" s="207" t="str">
        <f t="shared" si="30"/>
        <v/>
      </c>
      <c r="C168" s="73"/>
      <c r="D168" s="73"/>
      <c r="E168" s="73"/>
      <c r="F168" s="73"/>
      <c r="G168" s="207"/>
      <c r="H168" s="73"/>
      <c r="I168" s="73"/>
      <c r="J168" s="74"/>
      <c r="K168" s="75"/>
      <c r="L168" s="75"/>
      <c r="M168" s="299" t="str">
        <f t="shared" si="31"/>
        <v/>
      </c>
      <c r="N168" s="74"/>
      <c r="O168" s="74"/>
      <c r="P168" s="75"/>
      <c r="Q168" s="207" t="str">
        <f t="shared" si="32"/>
        <v/>
      </c>
      <c r="R168" s="75"/>
      <c r="S168" s="207" t="str">
        <f t="shared" si="33"/>
        <v/>
      </c>
      <c r="T168" s="75"/>
      <c r="U168" s="207" t="str">
        <f t="shared" si="34"/>
        <v/>
      </c>
      <c r="V168" s="75"/>
      <c r="W168" s="74"/>
      <c r="X168" s="74"/>
      <c r="Y168" s="74"/>
      <c r="Z168" s="74"/>
      <c r="AA168" s="74"/>
      <c r="AB168" s="74"/>
      <c r="AC168" s="74"/>
      <c r="AD168" s="207" t="str">
        <f t="shared" si="35"/>
        <v/>
      </c>
      <c r="AE168" s="74"/>
      <c r="AF168" s="74"/>
      <c r="AG168" s="74"/>
      <c r="AH168" s="74"/>
      <c r="AI168" s="74"/>
      <c r="AJ168" s="207" t="str">
        <f t="shared" si="36"/>
        <v/>
      </c>
      <c r="AK168" s="74"/>
      <c r="AL168" s="74"/>
      <c r="AM168" s="74"/>
      <c r="AN168" s="300" t="str">
        <f t="shared" si="37"/>
        <v/>
      </c>
      <c r="AO168" s="75"/>
      <c r="AP168" s="75"/>
      <c r="AQ168" s="207" t="str">
        <f t="shared" si="38"/>
        <v/>
      </c>
      <c r="AR168" s="75"/>
      <c r="AS168" s="74"/>
      <c r="AT168" s="74"/>
      <c r="AU168" s="207" t="str">
        <f t="shared" si="39"/>
        <v/>
      </c>
      <c r="AV168" s="75"/>
      <c r="AW168" s="75"/>
      <c r="AX168" s="75"/>
      <c r="AY168" s="75"/>
      <c r="AZ168" s="75"/>
      <c r="BA168" s="75"/>
      <c r="BB168" s="75"/>
      <c r="BC168" s="75"/>
      <c r="BD168" s="75"/>
      <c r="BE168" s="75"/>
      <c r="BF168" s="75"/>
      <c r="BG168" s="75"/>
      <c r="BH168" s="72"/>
      <c r="BI168" s="72"/>
      <c r="BJ168" s="72"/>
      <c r="BK168" s="72"/>
      <c r="BL168" s="72"/>
      <c r="BM168" s="72"/>
      <c r="BN168" s="72"/>
    </row>
    <row r="169" spans="1:66" s="76" customFormat="1" collapsed="1" x14ac:dyDescent="0.2">
      <c r="A169" s="72"/>
      <c r="B169" s="207" t="str">
        <f t="shared" si="30"/>
        <v/>
      </c>
      <c r="C169" s="73"/>
      <c r="D169" s="73"/>
      <c r="E169" s="73"/>
      <c r="F169" s="73"/>
      <c r="G169" s="207"/>
      <c r="H169" s="73"/>
      <c r="I169" s="73"/>
      <c r="J169" s="74"/>
      <c r="K169" s="75"/>
      <c r="L169" s="75"/>
      <c r="M169" s="299" t="str">
        <f t="shared" si="31"/>
        <v/>
      </c>
      <c r="N169" s="74"/>
      <c r="O169" s="74"/>
      <c r="P169" s="75"/>
      <c r="Q169" s="207" t="str">
        <f t="shared" si="32"/>
        <v/>
      </c>
      <c r="R169" s="75"/>
      <c r="S169" s="207" t="str">
        <f t="shared" si="33"/>
        <v/>
      </c>
      <c r="T169" s="75"/>
      <c r="U169" s="207" t="str">
        <f t="shared" si="34"/>
        <v/>
      </c>
      <c r="V169" s="75"/>
      <c r="W169" s="74"/>
      <c r="X169" s="74"/>
      <c r="Y169" s="74"/>
      <c r="Z169" s="74"/>
      <c r="AA169" s="74"/>
      <c r="AB169" s="74"/>
      <c r="AC169" s="74"/>
      <c r="AD169" s="207" t="str">
        <f t="shared" si="35"/>
        <v/>
      </c>
      <c r="AE169" s="74"/>
      <c r="AF169" s="74"/>
      <c r="AG169" s="74"/>
      <c r="AH169" s="74"/>
      <c r="AI169" s="74"/>
      <c r="AJ169" s="207" t="str">
        <f t="shared" si="36"/>
        <v/>
      </c>
      <c r="AK169" s="74"/>
      <c r="AL169" s="74"/>
      <c r="AM169" s="74"/>
      <c r="AN169" s="300" t="str">
        <f t="shared" si="37"/>
        <v/>
      </c>
      <c r="AO169" s="75"/>
      <c r="AP169" s="75"/>
      <c r="AQ169" s="207" t="str">
        <f t="shared" si="38"/>
        <v/>
      </c>
      <c r="AR169" s="75"/>
      <c r="AS169" s="74"/>
      <c r="AT169" s="74"/>
      <c r="AU169" s="207" t="str">
        <f t="shared" si="39"/>
        <v/>
      </c>
      <c r="AV169" s="75"/>
      <c r="AW169" s="75"/>
      <c r="AX169" s="75"/>
      <c r="AY169" s="75"/>
      <c r="AZ169" s="75"/>
      <c r="BA169" s="75"/>
      <c r="BB169" s="75"/>
      <c r="BC169" s="75"/>
      <c r="BD169" s="75"/>
      <c r="BE169" s="75"/>
      <c r="BF169" s="75"/>
      <c r="BG169" s="75"/>
      <c r="BH169" s="72"/>
      <c r="BI169" s="72"/>
      <c r="BJ169" s="72"/>
      <c r="BK169" s="72"/>
      <c r="BL169" s="72"/>
      <c r="BM169" s="72"/>
      <c r="BN169" s="72"/>
    </row>
    <row r="170" spans="1:66" s="76" customFormat="1" collapsed="1" x14ac:dyDescent="0.2">
      <c r="A170" s="72"/>
      <c r="B170" s="207" t="str">
        <f t="shared" si="30"/>
        <v/>
      </c>
      <c r="C170" s="73"/>
      <c r="D170" s="73"/>
      <c r="E170" s="73"/>
      <c r="F170" s="73"/>
      <c r="G170" s="207"/>
      <c r="H170" s="73"/>
      <c r="I170" s="73"/>
      <c r="J170" s="74"/>
      <c r="K170" s="75"/>
      <c r="L170" s="75"/>
      <c r="M170" s="299" t="str">
        <f t="shared" si="31"/>
        <v/>
      </c>
      <c r="N170" s="74"/>
      <c r="O170" s="74"/>
      <c r="P170" s="75"/>
      <c r="Q170" s="207" t="str">
        <f t="shared" si="32"/>
        <v/>
      </c>
      <c r="R170" s="75"/>
      <c r="S170" s="207" t="str">
        <f t="shared" si="33"/>
        <v/>
      </c>
      <c r="T170" s="75"/>
      <c r="U170" s="207" t="str">
        <f t="shared" si="34"/>
        <v/>
      </c>
      <c r="V170" s="75"/>
      <c r="W170" s="74"/>
      <c r="X170" s="74"/>
      <c r="Y170" s="74"/>
      <c r="Z170" s="74"/>
      <c r="AA170" s="74"/>
      <c r="AB170" s="74"/>
      <c r="AC170" s="74"/>
      <c r="AD170" s="207" t="str">
        <f t="shared" si="35"/>
        <v/>
      </c>
      <c r="AE170" s="74"/>
      <c r="AF170" s="74"/>
      <c r="AG170" s="74"/>
      <c r="AH170" s="74"/>
      <c r="AI170" s="74"/>
      <c r="AJ170" s="207" t="str">
        <f t="shared" si="36"/>
        <v/>
      </c>
      <c r="AK170" s="74"/>
      <c r="AL170" s="74"/>
      <c r="AM170" s="74"/>
      <c r="AN170" s="300" t="str">
        <f t="shared" si="37"/>
        <v/>
      </c>
      <c r="AO170" s="75"/>
      <c r="AP170" s="75"/>
      <c r="AQ170" s="207" t="str">
        <f t="shared" si="38"/>
        <v/>
      </c>
      <c r="AR170" s="75"/>
      <c r="AS170" s="74"/>
      <c r="AT170" s="74"/>
      <c r="AU170" s="207" t="str">
        <f t="shared" si="39"/>
        <v/>
      </c>
      <c r="AV170" s="75"/>
      <c r="AW170" s="75"/>
      <c r="AX170" s="75"/>
      <c r="AY170" s="75"/>
      <c r="AZ170" s="75"/>
      <c r="BA170" s="75"/>
      <c r="BB170" s="75"/>
      <c r="BC170" s="75"/>
      <c r="BD170" s="75"/>
      <c r="BE170" s="75"/>
      <c r="BF170" s="75"/>
      <c r="BG170" s="75"/>
      <c r="BH170" s="72"/>
      <c r="BI170" s="72"/>
      <c r="BJ170" s="72"/>
      <c r="BK170" s="72"/>
      <c r="BL170" s="72"/>
      <c r="BM170" s="72"/>
      <c r="BN170" s="72"/>
    </row>
    <row r="171" spans="1:66" s="76" customFormat="1" collapsed="1" x14ac:dyDescent="0.2">
      <c r="A171" s="72"/>
      <c r="B171" s="207" t="str">
        <f t="shared" si="30"/>
        <v/>
      </c>
      <c r="C171" s="73"/>
      <c r="D171" s="73"/>
      <c r="E171" s="73"/>
      <c r="F171" s="73"/>
      <c r="G171" s="207"/>
      <c r="H171" s="73"/>
      <c r="I171" s="73"/>
      <c r="J171" s="74"/>
      <c r="K171" s="75"/>
      <c r="L171" s="75"/>
      <c r="M171" s="299" t="str">
        <f t="shared" si="31"/>
        <v/>
      </c>
      <c r="N171" s="74"/>
      <c r="O171" s="74"/>
      <c r="P171" s="75"/>
      <c r="Q171" s="207" t="str">
        <f t="shared" si="32"/>
        <v/>
      </c>
      <c r="R171" s="75"/>
      <c r="S171" s="207" t="str">
        <f t="shared" si="33"/>
        <v/>
      </c>
      <c r="T171" s="75"/>
      <c r="U171" s="207" t="str">
        <f t="shared" si="34"/>
        <v/>
      </c>
      <c r="V171" s="75"/>
      <c r="W171" s="74"/>
      <c r="X171" s="74"/>
      <c r="Y171" s="74"/>
      <c r="Z171" s="74"/>
      <c r="AA171" s="74"/>
      <c r="AB171" s="74"/>
      <c r="AC171" s="74"/>
      <c r="AD171" s="207" t="str">
        <f t="shared" si="35"/>
        <v/>
      </c>
      <c r="AE171" s="74"/>
      <c r="AF171" s="74"/>
      <c r="AG171" s="74"/>
      <c r="AH171" s="74"/>
      <c r="AI171" s="74"/>
      <c r="AJ171" s="207" t="str">
        <f t="shared" si="36"/>
        <v/>
      </c>
      <c r="AK171" s="74"/>
      <c r="AL171" s="74"/>
      <c r="AM171" s="74"/>
      <c r="AN171" s="300" t="str">
        <f t="shared" si="37"/>
        <v/>
      </c>
      <c r="AO171" s="75"/>
      <c r="AP171" s="75"/>
      <c r="AQ171" s="207" t="str">
        <f t="shared" si="38"/>
        <v/>
      </c>
      <c r="AR171" s="75"/>
      <c r="AS171" s="74"/>
      <c r="AT171" s="74"/>
      <c r="AU171" s="207" t="str">
        <f t="shared" si="39"/>
        <v/>
      </c>
      <c r="AV171" s="75"/>
      <c r="AW171" s="75"/>
      <c r="AX171" s="75"/>
      <c r="AY171" s="75"/>
      <c r="AZ171" s="75"/>
      <c r="BA171" s="75"/>
      <c r="BB171" s="75"/>
      <c r="BC171" s="75"/>
      <c r="BD171" s="75"/>
      <c r="BE171" s="75"/>
      <c r="BF171" s="75"/>
      <c r="BG171" s="75"/>
      <c r="BH171" s="72"/>
      <c r="BI171" s="72"/>
      <c r="BJ171" s="72"/>
      <c r="BK171" s="72"/>
      <c r="BL171" s="72"/>
      <c r="BM171" s="72"/>
      <c r="BN171" s="72"/>
    </row>
    <row r="172" spans="1:66" s="76" customFormat="1" collapsed="1" x14ac:dyDescent="0.2">
      <c r="A172" s="72"/>
      <c r="B172" s="207" t="str">
        <f t="shared" si="30"/>
        <v/>
      </c>
      <c r="C172" s="73"/>
      <c r="D172" s="73"/>
      <c r="E172" s="73"/>
      <c r="F172" s="73"/>
      <c r="G172" s="207"/>
      <c r="H172" s="73"/>
      <c r="I172" s="73"/>
      <c r="J172" s="74"/>
      <c r="K172" s="75"/>
      <c r="L172" s="75"/>
      <c r="M172" s="299" t="str">
        <f t="shared" si="31"/>
        <v/>
      </c>
      <c r="N172" s="74"/>
      <c r="O172" s="74"/>
      <c r="P172" s="75"/>
      <c r="Q172" s="207" t="str">
        <f t="shared" si="32"/>
        <v/>
      </c>
      <c r="R172" s="75"/>
      <c r="S172" s="207" t="str">
        <f t="shared" si="33"/>
        <v/>
      </c>
      <c r="T172" s="75"/>
      <c r="U172" s="207" t="str">
        <f t="shared" si="34"/>
        <v/>
      </c>
      <c r="V172" s="75"/>
      <c r="W172" s="74"/>
      <c r="X172" s="74"/>
      <c r="Y172" s="74"/>
      <c r="Z172" s="74"/>
      <c r="AA172" s="74"/>
      <c r="AB172" s="74"/>
      <c r="AC172" s="74"/>
      <c r="AD172" s="207" t="str">
        <f t="shared" si="35"/>
        <v/>
      </c>
      <c r="AE172" s="74"/>
      <c r="AF172" s="74"/>
      <c r="AG172" s="74"/>
      <c r="AH172" s="74"/>
      <c r="AI172" s="74"/>
      <c r="AJ172" s="207" t="str">
        <f t="shared" si="36"/>
        <v/>
      </c>
      <c r="AK172" s="74"/>
      <c r="AL172" s="74"/>
      <c r="AM172" s="74"/>
      <c r="AN172" s="300" t="str">
        <f t="shared" si="37"/>
        <v/>
      </c>
      <c r="AO172" s="75"/>
      <c r="AP172" s="75"/>
      <c r="AQ172" s="207" t="str">
        <f t="shared" si="38"/>
        <v/>
      </c>
      <c r="AR172" s="75"/>
      <c r="AS172" s="74"/>
      <c r="AT172" s="74"/>
      <c r="AU172" s="207" t="str">
        <f t="shared" si="39"/>
        <v/>
      </c>
      <c r="AV172" s="75"/>
      <c r="AW172" s="75"/>
      <c r="AX172" s="75"/>
      <c r="AY172" s="75"/>
      <c r="AZ172" s="75"/>
      <c r="BA172" s="75"/>
      <c r="BB172" s="75"/>
      <c r="BC172" s="75"/>
      <c r="BD172" s="75"/>
      <c r="BE172" s="75"/>
      <c r="BF172" s="75"/>
      <c r="BG172" s="75"/>
      <c r="BH172" s="72"/>
      <c r="BI172" s="72"/>
      <c r="BJ172" s="72"/>
      <c r="BK172" s="72"/>
      <c r="BL172" s="72"/>
      <c r="BM172" s="72"/>
      <c r="BN172" s="72"/>
    </row>
    <row r="173" spans="1:66" s="76" customFormat="1" collapsed="1" x14ac:dyDescent="0.2">
      <c r="A173" s="72"/>
      <c r="B173" s="207" t="str">
        <f t="shared" si="30"/>
        <v/>
      </c>
      <c r="C173" s="73"/>
      <c r="D173" s="73"/>
      <c r="E173" s="73"/>
      <c r="F173" s="73"/>
      <c r="G173" s="207"/>
      <c r="H173" s="73"/>
      <c r="I173" s="73"/>
      <c r="J173" s="74"/>
      <c r="K173" s="75"/>
      <c r="L173" s="75"/>
      <c r="M173" s="299" t="str">
        <f t="shared" si="31"/>
        <v/>
      </c>
      <c r="N173" s="74"/>
      <c r="O173" s="74"/>
      <c r="P173" s="75"/>
      <c r="Q173" s="207" t="str">
        <f t="shared" si="32"/>
        <v/>
      </c>
      <c r="R173" s="75"/>
      <c r="S173" s="207" t="str">
        <f t="shared" si="33"/>
        <v/>
      </c>
      <c r="T173" s="75"/>
      <c r="U173" s="207" t="str">
        <f t="shared" si="34"/>
        <v/>
      </c>
      <c r="V173" s="75"/>
      <c r="W173" s="74"/>
      <c r="X173" s="74"/>
      <c r="Y173" s="74"/>
      <c r="Z173" s="74"/>
      <c r="AA173" s="74"/>
      <c r="AB173" s="74"/>
      <c r="AC173" s="74"/>
      <c r="AD173" s="207" t="str">
        <f t="shared" si="35"/>
        <v/>
      </c>
      <c r="AE173" s="74"/>
      <c r="AF173" s="74"/>
      <c r="AG173" s="74"/>
      <c r="AH173" s="74"/>
      <c r="AI173" s="74"/>
      <c r="AJ173" s="207" t="str">
        <f t="shared" si="36"/>
        <v/>
      </c>
      <c r="AK173" s="74"/>
      <c r="AL173" s="74"/>
      <c r="AM173" s="74"/>
      <c r="AN173" s="300" t="str">
        <f t="shared" si="37"/>
        <v/>
      </c>
      <c r="AO173" s="75"/>
      <c r="AP173" s="75"/>
      <c r="AQ173" s="207" t="str">
        <f t="shared" si="38"/>
        <v/>
      </c>
      <c r="AR173" s="75"/>
      <c r="AS173" s="74"/>
      <c r="AT173" s="74"/>
      <c r="AU173" s="207" t="str">
        <f t="shared" si="39"/>
        <v/>
      </c>
      <c r="AV173" s="75"/>
      <c r="AW173" s="75"/>
      <c r="AX173" s="75"/>
      <c r="AY173" s="75"/>
      <c r="AZ173" s="75"/>
      <c r="BA173" s="75"/>
      <c r="BB173" s="75"/>
      <c r="BC173" s="75"/>
      <c r="BD173" s="75"/>
      <c r="BE173" s="75"/>
      <c r="BF173" s="75"/>
      <c r="BG173" s="75"/>
      <c r="BH173" s="72"/>
      <c r="BI173" s="72"/>
      <c r="BJ173" s="72"/>
      <c r="BK173" s="72"/>
      <c r="BL173" s="72"/>
      <c r="BM173" s="72"/>
      <c r="BN173" s="72"/>
    </row>
    <row r="174" spans="1:66" s="76" customFormat="1" collapsed="1" x14ac:dyDescent="0.2">
      <c r="A174" s="72"/>
      <c r="B174" s="207" t="str">
        <f t="shared" si="30"/>
        <v/>
      </c>
      <c r="C174" s="73"/>
      <c r="D174" s="73"/>
      <c r="E174" s="73"/>
      <c r="F174" s="73"/>
      <c r="G174" s="207"/>
      <c r="H174" s="73"/>
      <c r="I174" s="73"/>
      <c r="J174" s="74"/>
      <c r="K174" s="75"/>
      <c r="L174" s="75"/>
      <c r="M174" s="299" t="str">
        <f t="shared" si="31"/>
        <v/>
      </c>
      <c r="N174" s="74"/>
      <c r="O174" s="74"/>
      <c r="P174" s="75"/>
      <c r="Q174" s="207" t="str">
        <f t="shared" si="32"/>
        <v/>
      </c>
      <c r="R174" s="75"/>
      <c r="S174" s="207" t="str">
        <f t="shared" si="33"/>
        <v/>
      </c>
      <c r="T174" s="75"/>
      <c r="U174" s="207" t="str">
        <f t="shared" si="34"/>
        <v/>
      </c>
      <c r="V174" s="75"/>
      <c r="W174" s="74"/>
      <c r="X174" s="74"/>
      <c r="Y174" s="74"/>
      <c r="Z174" s="74"/>
      <c r="AA174" s="74"/>
      <c r="AB174" s="74"/>
      <c r="AC174" s="74"/>
      <c r="AD174" s="207" t="str">
        <f t="shared" si="35"/>
        <v/>
      </c>
      <c r="AE174" s="74"/>
      <c r="AF174" s="74"/>
      <c r="AG174" s="74"/>
      <c r="AH174" s="74"/>
      <c r="AI174" s="74"/>
      <c r="AJ174" s="207" t="str">
        <f t="shared" si="36"/>
        <v/>
      </c>
      <c r="AK174" s="74"/>
      <c r="AL174" s="74"/>
      <c r="AM174" s="74"/>
      <c r="AN174" s="300" t="str">
        <f t="shared" si="37"/>
        <v/>
      </c>
      <c r="AO174" s="75"/>
      <c r="AP174" s="75"/>
      <c r="AQ174" s="207" t="str">
        <f t="shared" si="38"/>
        <v/>
      </c>
      <c r="AR174" s="75"/>
      <c r="AS174" s="74"/>
      <c r="AT174" s="74"/>
      <c r="AU174" s="207" t="str">
        <f t="shared" si="39"/>
        <v/>
      </c>
      <c r="AV174" s="75"/>
      <c r="AW174" s="75"/>
      <c r="AX174" s="75"/>
      <c r="AY174" s="75"/>
      <c r="AZ174" s="75"/>
      <c r="BA174" s="75"/>
      <c r="BB174" s="75"/>
      <c r="BC174" s="75"/>
      <c r="BD174" s="75"/>
      <c r="BE174" s="75"/>
      <c r="BF174" s="75"/>
      <c r="BG174" s="75"/>
      <c r="BH174" s="72"/>
      <c r="BI174" s="72"/>
      <c r="BJ174" s="72"/>
      <c r="BK174" s="72"/>
      <c r="BL174" s="72"/>
      <c r="BM174" s="72"/>
      <c r="BN174" s="72"/>
    </row>
    <row r="175" spans="1:66" s="76" customFormat="1" collapsed="1" x14ac:dyDescent="0.2">
      <c r="A175" s="72"/>
      <c r="B175" s="207" t="str">
        <f t="shared" si="30"/>
        <v/>
      </c>
      <c r="C175" s="73"/>
      <c r="D175" s="73"/>
      <c r="E175" s="73"/>
      <c r="F175" s="73"/>
      <c r="G175" s="207"/>
      <c r="H175" s="73"/>
      <c r="I175" s="73"/>
      <c r="J175" s="74"/>
      <c r="K175" s="75"/>
      <c r="L175" s="75"/>
      <c r="M175" s="299" t="str">
        <f t="shared" si="31"/>
        <v/>
      </c>
      <c r="N175" s="74"/>
      <c r="O175" s="74"/>
      <c r="P175" s="75"/>
      <c r="Q175" s="207" t="str">
        <f t="shared" si="32"/>
        <v/>
      </c>
      <c r="R175" s="75"/>
      <c r="S175" s="207" t="str">
        <f t="shared" si="33"/>
        <v/>
      </c>
      <c r="T175" s="75"/>
      <c r="U175" s="207" t="str">
        <f t="shared" si="34"/>
        <v/>
      </c>
      <c r="V175" s="75"/>
      <c r="W175" s="74"/>
      <c r="X175" s="74"/>
      <c r="Y175" s="74"/>
      <c r="Z175" s="74"/>
      <c r="AA175" s="74"/>
      <c r="AB175" s="74"/>
      <c r="AC175" s="74"/>
      <c r="AD175" s="207" t="str">
        <f t="shared" si="35"/>
        <v/>
      </c>
      <c r="AE175" s="74"/>
      <c r="AF175" s="74"/>
      <c r="AG175" s="74"/>
      <c r="AH175" s="74"/>
      <c r="AI175" s="74"/>
      <c r="AJ175" s="207" t="str">
        <f t="shared" si="36"/>
        <v/>
      </c>
      <c r="AK175" s="74"/>
      <c r="AL175" s="74"/>
      <c r="AM175" s="74"/>
      <c r="AN175" s="300" t="str">
        <f t="shared" si="37"/>
        <v/>
      </c>
      <c r="AO175" s="75"/>
      <c r="AP175" s="75"/>
      <c r="AQ175" s="207" t="str">
        <f t="shared" si="38"/>
        <v/>
      </c>
      <c r="AR175" s="75"/>
      <c r="AS175" s="74"/>
      <c r="AT175" s="74"/>
      <c r="AU175" s="207" t="str">
        <f t="shared" si="39"/>
        <v/>
      </c>
      <c r="AV175" s="75"/>
      <c r="AW175" s="75"/>
      <c r="AX175" s="75"/>
      <c r="AY175" s="75"/>
      <c r="AZ175" s="75"/>
      <c r="BA175" s="75"/>
      <c r="BB175" s="75"/>
      <c r="BC175" s="75"/>
      <c r="BD175" s="75"/>
      <c r="BE175" s="75"/>
      <c r="BF175" s="75"/>
      <c r="BG175" s="75"/>
      <c r="BH175" s="72"/>
      <c r="BI175" s="72"/>
      <c r="BJ175" s="72"/>
      <c r="BK175" s="72"/>
      <c r="BL175" s="72"/>
      <c r="BM175" s="72"/>
      <c r="BN175" s="72"/>
    </row>
    <row r="176" spans="1:66" s="76" customFormat="1" collapsed="1" x14ac:dyDescent="0.2">
      <c r="A176" s="72"/>
      <c r="B176" s="207" t="str">
        <f t="shared" si="30"/>
        <v/>
      </c>
      <c r="C176" s="73"/>
      <c r="D176" s="73"/>
      <c r="E176" s="73"/>
      <c r="F176" s="73"/>
      <c r="G176" s="207"/>
      <c r="H176" s="73"/>
      <c r="I176" s="73"/>
      <c r="J176" s="74"/>
      <c r="K176" s="75"/>
      <c r="L176" s="75"/>
      <c r="M176" s="299" t="str">
        <f t="shared" si="31"/>
        <v/>
      </c>
      <c r="N176" s="74"/>
      <c r="O176" s="74"/>
      <c r="P176" s="75"/>
      <c r="Q176" s="207" t="str">
        <f t="shared" si="32"/>
        <v/>
      </c>
      <c r="R176" s="75"/>
      <c r="S176" s="207" t="str">
        <f t="shared" si="33"/>
        <v/>
      </c>
      <c r="T176" s="75"/>
      <c r="U176" s="207" t="str">
        <f t="shared" si="34"/>
        <v/>
      </c>
      <c r="V176" s="75"/>
      <c r="W176" s="74"/>
      <c r="X176" s="74"/>
      <c r="Y176" s="74"/>
      <c r="Z176" s="74"/>
      <c r="AA176" s="74"/>
      <c r="AB176" s="74"/>
      <c r="AC176" s="74"/>
      <c r="AD176" s="207" t="str">
        <f t="shared" si="35"/>
        <v/>
      </c>
      <c r="AE176" s="74"/>
      <c r="AF176" s="74"/>
      <c r="AG176" s="74"/>
      <c r="AH176" s="74"/>
      <c r="AI176" s="74"/>
      <c r="AJ176" s="207" t="str">
        <f t="shared" si="36"/>
        <v/>
      </c>
      <c r="AK176" s="74"/>
      <c r="AL176" s="74"/>
      <c r="AM176" s="74"/>
      <c r="AN176" s="300" t="str">
        <f t="shared" si="37"/>
        <v/>
      </c>
      <c r="AO176" s="75"/>
      <c r="AP176" s="75"/>
      <c r="AQ176" s="207" t="str">
        <f t="shared" si="38"/>
        <v/>
      </c>
      <c r="AR176" s="75"/>
      <c r="AS176" s="74"/>
      <c r="AT176" s="74"/>
      <c r="AU176" s="207" t="str">
        <f t="shared" si="39"/>
        <v/>
      </c>
      <c r="AV176" s="75"/>
      <c r="AW176" s="75"/>
      <c r="AX176" s="75"/>
      <c r="AY176" s="75"/>
      <c r="AZ176" s="75"/>
      <c r="BA176" s="75"/>
      <c r="BB176" s="75"/>
      <c r="BC176" s="75"/>
      <c r="BD176" s="75"/>
      <c r="BE176" s="75"/>
      <c r="BF176" s="75"/>
      <c r="BG176" s="75"/>
      <c r="BH176" s="72"/>
      <c r="BI176" s="72"/>
      <c r="BJ176" s="72"/>
      <c r="BK176" s="72"/>
      <c r="BL176" s="72"/>
      <c r="BM176" s="72"/>
      <c r="BN176" s="72"/>
    </row>
    <row r="177" spans="1:66" s="76" customFormat="1" collapsed="1" x14ac:dyDescent="0.2">
      <c r="A177" s="72"/>
      <c r="B177" s="207" t="str">
        <f t="shared" si="30"/>
        <v/>
      </c>
      <c r="C177" s="73"/>
      <c r="D177" s="73"/>
      <c r="E177" s="73"/>
      <c r="F177" s="73"/>
      <c r="G177" s="207"/>
      <c r="H177" s="73"/>
      <c r="I177" s="73"/>
      <c r="J177" s="74"/>
      <c r="K177" s="75"/>
      <c r="L177" s="75"/>
      <c r="M177" s="299" t="str">
        <f t="shared" si="31"/>
        <v/>
      </c>
      <c r="N177" s="74"/>
      <c r="O177" s="74"/>
      <c r="P177" s="75"/>
      <c r="Q177" s="207" t="str">
        <f t="shared" si="32"/>
        <v/>
      </c>
      <c r="R177" s="75"/>
      <c r="S177" s="207" t="str">
        <f t="shared" si="33"/>
        <v/>
      </c>
      <c r="T177" s="75"/>
      <c r="U177" s="207" t="str">
        <f t="shared" si="34"/>
        <v/>
      </c>
      <c r="V177" s="75"/>
      <c r="W177" s="74"/>
      <c r="X177" s="74"/>
      <c r="Y177" s="74"/>
      <c r="Z177" s="74"/>
      <c r="AA177" s="74"/>
      <c r="AB177" s="74"/>
      <c r="AC177" s="74"/>
      <c r="AD177" s="207" t="str">
        <f t="shared" si="35"/>
        <v/>
      </c>
      <c r="AE177" s="74"/>
      <c r="AF177" s="74"/>
      <c r="AG177" s="74"/>
      <c r="AH177" s="74"/>
      <c r="AI177" s="74"/>
      <c r="AJ177" s="207" t="str">
        <f t="shared" si="36"/>
        <v/>
      </c>
      <c r="AK177" s="74"/>
      <c r="AL177" s="74"/>
      <c r="AM177" s="74"/>
      <c r="AN177" s="300" t="str">
        <f t="shared" si="37"/>
        <v/>
      </c>
      <c r="AO177" s="75"/>
      <c r="AP177" s="75"/>
      <c r="AQ177" s="207" t="str">
        <f t="shared" si="38"/>
        <v/>
      </c>
      <c r="AR177" s="75"/>
      <c r="AS177" s="74"/>
      <c r="AT177" s="74"/>
      <c r="AU177" s="207" t="str">
        <f t="shared" si="39"/>
        <v/>
      </c>
      <c r="AV177" s="75"/>
      <c r="AW177" s="75"/>
      <c r="AX177" s="75"/>
      <c r="AY177" s="75"/>
      <c r="AZ177" s="75"/>
      <c r="BA177" s="75"/>
      <c r="BB177" s="75"/>
      <c r="BC177" s="75"/>
      <c r="BD177" s="75"/>
      <c r="BE177" s="75"/>
      <c r="BF177" s="75"/>
      <c r="BG177" s="75"/>
      <c r="BH177" s="72"/>
      <c r="BI177" s="72"/>
      <c r="BJ177" s="72"/>
      <c r="BK177" s="72"/>
      <c r="BL177" s="72"/>
      <c r="BM177" s="72"/>
      <c r="BN177" s="72"/>
    </row>
    <row r="178" spans="1:66" s="76" customFormat="1" collapsed="1" x14ac:dyDescent="0.2">
      <c r="A178" s="72"/>
      <c r="B178" s="207" t="str">
        <f t="shared" si="30"/>
        <v/>
      </c>
      <c r="C178" s="73"/>
      <c r="D178" s="73"/>
      <c r="E178" s="73"/>
      <c r="F178" s="73"/>
      <c r="G178" s="207"/>
      <c r="H178" s="73"/>
      <c r="I178" s="73"/>
      <c r="J178" s="74"/>
      <c r="K178" s="75"/>
      <c r="L178" s="75"/>
      <c r="M178" s="299" t="str">
        <f t="shared" si="31"/>
        <v/>
      </c>
      <c r="N178" s="74"/>
      <c r="O178" s="74"/>
      <c r="P178" s="75"/>
      <c r="Q178" s="207" t="str">
        <f t="shared" si="32"/>
        <v/>
      </c>
      <c r="R178" s="75"/>
      <c r="S178" s="207" t="str">
        <f t="shared" si="33"/>
        <v/>
      </c>
      <c r="T178" s="75"/>
      <c r="U178" s="207" t="str">
        <f t="shared" si="34"/>
        <v/>
      </c>
      <c r="V178" s="75"/>
      <c r="W178" s="74"/>
      <c r="X178" s="74"/>
      <c r="Y178" s="74"/>
      <c r="Z178" s="74"/>
      <c r="AA178" s="74"/>
      <c r="AB178" s="74"/>
      <c r="AC178" s="74"/>
      <c r="AD178" s="207" t="str">
        <f t="shared" si="35"/>
        <v/>
      </c>
      <c r="AE178" s="74"/>
      <c r="AF178" s="74"/>
      <c r="AG178" s="74"/>
      <c r="AH178" s="74"/>
      <c r="AI178" s="74"/>
      <c r="AJ178" s="207" t="str">
        <f t="shared" si="36"/>
        <v/>
      </c>
      <c r="AK178" s="74"/>
      <c r="AL178" s="74"/>
      <c r="AM178" s="74"/>
      <c r="AN178" s="300" t="str">
        <f t="shared" si="37"/>
        <v/>
      </c>
      <c r="AO178" s="75"/>
      <c r="AP178" s="75"/>
      <c r="AQ178" s="207" t="str">
        <f t="shared" si="38"/>
        <v/>
      </c>
      <c r="AR178" s="75"/>
      <c r="AS178" s="74"/>
      <c r="AT178" s="74"/>
      <c r="AU178" s="207" t="str">
        <f t="shared" si="39"/>
        <v/>
      </c>
      <c r="AV178" s="75"/>
      <c r="AW178" s="75"/>
      <c r="AX178" s="75"/>
      <c r="AY178" s="75"/>
      <c r="AZ178" s="75"/>
      <c r="BA178" s="75"/>
      <c r="BB178" s="75"/>
      <c r="BC178" s="75"/>
      <c r="BD178" s="75"/>
      <c r="BE178" s="75"/>
      <c r="BF178" s="75"/>
      <c r="BG178" s="75"/>
      <c r="BH178" s="72"/>
      <c r="BI178" s="72"/>
      <c r="BJ178" s="72"/>
      <c r="BK178" s="72"/>
      <c r="BL178" s="72"/>
      <c r="BM178" s="72"/>
      <c r="BN178" s="72"/>
    </row>
    <row r="179" spans="1:66" s="76" customFormat="1" collapsed="1" x14ac:dyDescent="0.2">
      <c r="A179" s="72"/>
      <c r="B179" s="207" t="str">
        <f t="shared" si="30"/>
        <v/>
      </c>
      <c r="C179" s="73"/>
      <c r="D179" s="73"/>
      <c r="E179" s="73"/>
      <c r="F179" s="73"/>
      <c r="G179" s="207"/>
      <c r="H179" s="73"/>
      <c r="I179" s="73"/>
      <c r="J179" s="74"/>
      <c r="K179" s="75"/>
      <c r="L179" s="75"/>
      <c r="M179" s="299" t="str">
        <f t="shared" si="31"/>
        <v/>
      </c>
      <c r="N179" s="74"/>
      <c r="O179" s="74"/>
      <c r="P179" s="75"/>
      <c r="Q179" s="207" t="str">
        <f t="shared" si="32"/>
        <v/>
      </c>
      <c r="R179" s="75"/>
      <c r="S179" s="207" t="str">
        <f t="shared" si="33"/>
        <v/>
      </c>
      <c r="T179" s="75"/>
      <c r="U179" s="207" t="str">
        <f t="shared" si="34"/>
        <v/>
      </c>
      <c r="V179" s="75"/>
      <c r="W179" s="74"/>
      <c r="X179" s="74"/>
      <c r="Y179" s="74"/>
      <c r="Z179" s="74"/>
      <c r="AA179" s="74"/>
      <c r="AB179" s="74"/>
      <c r="AC179" s="74"/>
      <c r="AD179" s="207" t="str">
        <f t="shared" si="35"/>
        <v/>
      </c>
      <c r="AE179" s="74"/>
      <c r="AF179" s="74"/>
      <c r="AG179" s="74"/>
      <c r="AH179" s="74"/>
      <c r="AI179" s="74"/>
      <c r="AJ179" s="207" t="str">
        <f t="shared" si="36"/>
        <v/>
      </c>
      <c r="AK179" s="74"/>
      <c r="AL179" s="74"/>
      <c r="AM179" s="74"/>
      <c r="AN179" s="300" t="str">
        <f t="shared" si="37"/>
        <v/>
      </c>
      <c r="AO179" s="75"/>
      <c r="AP179" s="75"/>
      <c r="AQ179" s="207" t="str">
        <f t="shared" si="38"/>
        <v/>
      </c>
      <c r="AR179" s="75"/>
      <c r="AS179" s="74"/>
      <c r="AT179" s="74"/>
      <c r="AU179" s="207" t="str">
        <f t="shared" si="39"/>
        <v/>
      </c>
      <c r="AV179" s="75"/>
      <c r="AW179" s="75"/>
      <c r="AX179" s="75"/>
      <c r="AY179" s="75"/>
      <c r="AZ179" s="75"/>
      <c r="BA179" s="75"/>
      <c r="BB179" s="75"/>
      <c r="BC179" s="75"/>
      <c r="BD179" s="75"/>
      <c r="BE179" s="75"/>
      <c r="BF179" s="75"/>
      <c r="BG179" s="75"/>
      <c r="BH179" s="72"/>
      <c r="BI179" s="72"/>
      <c r="BJ179" s="72"/>
      <c r="BK179" s="72"/>
      <c r="BL179" s="72"/>
      <c r="BM179" s="72"/>
      <c r="BN179" s="72"/>
    </row>
    <row r="180" spans="1:66" s="76" customFormat="1" collapsed="1" x14ac:dyDescent="0.2">
      <c r="A180" s="72"/>
      <c r="B180" s="207" t="str">
        <f t="shared" si="30"/>
        <v/>
      </c>
      <c r="C180" s="73"/>
      <c r="D180" s="73"/>
      <c r="E180" s="73"/>
      <c r="F180" s="73"/>
      <c r="G180" s="207"/>
      <c r="H180" s="73"/>
      <c r="I180" s="73"/>
      <c r="J180" s="74"/>
      <c r="K180" s="75"/>
      <c r="L180" s="75"/>
      <c r="M180" s="299" t="str">
        <f t="shared" si="31"/>
        <v/>
      </c>
      <c r="N180" s="74"/>
      <c r="O180" s="74"/>
      <c r="P180" s="75"/>
      <c r="Q180" s="207" t="str">
        <f t="shared" si="32"/>
        <v/>
      </c>
      <c r="R180" s="75"/>
      <c r="S180" s="207" t="str">
        <f t="shared" si="33"/>
        <v/>
      </c>
      <c r="T180" s="75"/>
      <c r="U180" s="207" t="str">
        <f t="shared" si="34"/>
        <v/>
      </c>
      <c r="V180" s="75"/>
      <c r="W180" s="74"/>
      <c r="X180" s="74"/>
      <c r="Y180" s="74"/>
      <c r="Z180" s="74"/>
      <c r="AA180" s="74"/>
      <c r="AB180" s="74"/>
      <c r="AC180" s="74"/>
      <c r="AD180" s="207" t="str">
        <f t="shared" si="35"/>
        <v/>
      </c>
      <c r="AE180" s="74"/>
      <c r="AF180" s="74"/>
      <c r="AG180" s="74"/>
      <c r="AH180" s="74"/>
      <c r="AI180" s="74"/>
      <c r="AJ180" s="207" t="str">
        <f t="shared" si="36"/>
        <v/>
      </c>
      <c r="AK180" s="74"/>
      <c r="AL180" s="74"/>
      <c r="AM180" s="74"/>
      <c r="AN180" s="300" t="str">
        <f t="shared" si="37"/>
        <v/>
      </c>
      <c r="AO180" s="75"/>
      <c r="AP180" s="75"/>
      <c r="AQ180" s="207" t="str">
        <f t="shared" si="38"/>
        <v/>
      </c>
      <c r="AR180" s="75"/>
      <c r="AS180" s="74"/>
      <c r="AT180" s="74"/>
      <c r="AU180" s="207" t="str">
        <f t="shared" si="39"/>
        <v/>
      </c>
      <c r="AV180" s="75"/>
      <c r="AW180" s="75"/>
      <c r="AX180" s="75"/>
      <c r="AY180" s="75"/>
      <c r="AZ180" s="75"/>
      <c r="BA180" s="75"/>
      <c r="BB180" s="75"/>
      <c r="BC180" s="75"/>
      <c r="BD180" s="75"/>
      <c r="BE180" s="75"/>
      <c r="BF180" s="75"/>
      <c r="BG180" s="75"/>
      <c r="BH180" s="72"/>
      <c r="BI180" s="72"/>
      <c r="BJ180" s="72"/>
      <c r="BK180" s="72"/>
      <c r="BL180" s="72"/>
      <c r="BM180" s="72"/>
      <c r="BN180" s="72"/>
    </row>
    <row r="181" spans="1:66" s="76" customFormat="1" collapsed="1" x14ac:dyDescent="0.2">
      <c r="A181" s="72"/>
      <c r="B181" s="207" t="str">
        <f t="shared" si="30"/>
        <v/>
      </c>
      <c r="C181" s="73"/>
      <c r="D181" s="73"/>
      <c r="E181" s="73"/>
      <c r="F181" s="73"/>
      <c r="G181" s="207"/>
      <c r="H181" s="73"/>
      <c r="I181" s="73"/>
      <c r="J181" s="74"/>
      <c r="K181" s="75"/>
      <c r="L181" s="75"/>
      <c r="M181" s="299" t="str">
        <f t="shared" si="31"/>
        <v/>
      </c>
      <c r="N181" s="74"/>
      <c r="O181" s="74"/>
      <c r="P181" s="75"/>
      <c r="Q181" s="207" t="str">
        <f t="shared" si="32"/>
        <v/>
      </c>
      <c r="R181" s="75"/>
      <c r="S181" s="207" t="str">
        <f t="shared" si="33"/>
        <v/>
      </c>
      <c r="T181" s="75"/>
      <c r="U181" s="207" t="str">
        <f t="shared" si="34"/>
        <v/>
      </c>
      <c r="V181" s="75"/>
      <c r="W181" s="74"/>
      <c r="X181" s="74"/>
      <c r="Y181" s="74"/>
      <c r="Z181" s="74"/>
      <c r="AA181" s="74"/>
      <c r="AB181" s="74"/>
      <c r="AC181" s="74"/>
      <c r="AD181" s="207" t="str">
        <f t="shared" si="35"/>
        <v/>
      </c>
      <c r="AE181" s="74"/>
      <c r="AF181" s="74"/>
      <c r="AG181" s="74"/>
      <c r="AH181" s="74"/>
      <c r="AI181" s="74"/>
      <c r="AJ181" s="207" t="str">
        <f t="shared" si="36"/>
        <v/>
      </c>
      <c r="AK181" s="74"/>
      <c r="AL181" s="74"/>
      <c r="AM181" s="74"/>
      <c r="AN181" s="300" t="str">
        <f t="shared" si="37"/>
        <v/>
      </c>
      <c r="AO181" s="75"/>
      <c r="AP181" s="75"/>
      <c r="AQ181" s="207" t="str">
        <f t="shared" si="38"/>
        <v/>
      </c>
      <c r="AR181" s="75"/>
      <c r="AS181" s="74"/>
      <c r="AT181" s="74"/>
      <c r="AU181" s="207" t="str">
        <f t="shared" si="39"/>
        <v/>
      </c>
      <c r="AV181" s="75"/>
      <c r="AW181" s="75"/>
      <c r="AX181" s="75"/>
      <c r="AY181" s="75"/>
      <c r="AZ181" s="75"/>
      <c r="BA181" s="75"/>
      <c r="BB181" s="75"/>
      <c r="BC181" s="75"/>
      <c r="BD181" s="75"/>
      <c r="BE181" s="75"/>
      <c r="BF181" s="75"/>
      <c r="BG181" s="75"/>
      <c r="BH181" s="72"/>
      <c r="BI181" s="72"/>
      <c r="BJ181" s="72"/>
      <c r="BK181" s="72"/>
      <c r="BL181" s="72"/>
      <c r="BM181" s="72"/>
      <c r="BN181" s="72"/>
    </row>
    <row r="182" spans="1:66" s="76" customFormat="1" collapsed="1" x14ac:dyDescent="0.2">
      <c r="A182" s="72"/>
      <c r="B182" s="207" t="str">
        <f t="shared" si="30"/>
        <v/>
      </c>
      <c r="C182" s="73"/>
      <c r="D182" s="73"/>
      <c r="E182" s="73"/>
      <c r="F182" s="73"/>
      <c r="G182" s="207"/>
      <c r="H182" s="73"/>
      <c r="I182" s="73"/>
      <c r="J182" s="74"/>
      <c r="K182" s="75"/>
      <c r="L182" s="75"/>
      <c r="M182" s="299" t="str">
        <f t="shared" si="31"/>
        <v/>
      </c>
      <c r="N182" s="74"/>
      <c r="O182" s="74"/>
      <c r="P182" s="75"/>
      <c r="Q182" s="207" t="str">
        <f t="shared" si="32"/>
        <v/>
      </c>
      <c r="R182" s="75"/>
      <c r="S182" s="207" t="str">
        <f t="shared" si="33"/>
        <v/>
      </c>
      <c r="T182" s="75"/>
      <c r="U182" s="207" t="str">
        <f t="shared" si="34"/>
        <v/>
      </c>
      <c r="V182" s="75"/>
      <c r="W182" s="74"/>
      <c r="X182" s="74"/>
      <c r="Y182" s="74"/>
      <c r="Z182" s="74"/>
      <c r="AA182" s="74"/>
      <c r="AB182" s="74"/>
      <c r="AC182" s="74"/>
      <c r="AD182" s="207" t="str">
        <f t="shared" si="35"/>
        <v/>
      </c>
      <c r="AE182" s="74"/>
      <c r="AF182" s="74"/>
      <c r="AG182" s="74"/>
      <c r="AH182" s="74"/>
      <c r="AI182" s="74"/>
      <c r="AJ182" s="207" t="str">
        <f t="shared" si="36"/>
        <v/>
      </c>
      <c r="AK182" s="74"/>
      <c r="AL182" s="74"/>
      <c r="AM182" s="74"/>
      <c r="AN182" s="300" t="str">
        <f t="shared" si="37"/>
        <v/>
      </c>
      <c r="AO182" s="75"/>
      <c r="AP182" s="75"/>
      <c r="AQ182" s="207" t="str">
        <f t="shared" si="38"/>
        <v/>
      </c>
      <c r="AR182" s="75"/>
      <c r="AS182" s="74"/>
      <c r="AT182" s="74"/>
      <c r="AU182" s="207" t="str">
        <f t="shared" si="39"/>
        <v/>
      </c>
      <c r="AV182" s="75"/>
      <c r="AW182" s="75"/>
      <c r="AX182" s="75"/>
      <c r="AY182" s="75"/>
      <c r="AZ182" s="75"/>
      <c r="BA182" s="75"/>
      <c r="BB182" s="75"/>
      <c r="BC182" s="75"/>
      <c r="BD182" s="75"/>
      <c r="BE182" s="75"/>
      <c r="BF182" s="75"/>
      <c r="BG182" s="75"/>
      <c r="BH182" s="72"/>
      <c r="BI182" s="72"/>
      <c r="BJ182" s="72"/>
      <c r="BK182" s="72"/>
      <c r="BL182" s="72"/>
      <c r="BM182" s="72"/>
      <c r="BN182" s="72"/>
    </row>
    <row r="183" spans="1:66" s="76" customFormat="1" collapsed="1" x14ac:dyDescent="0.2">
      <c r="A183" s="72"/>
      <c r="B183" s="207" t="str">
        <f t="shared" si="30"/>
        <v/>
      </c>
      <c r="C183" s="73"/>
      <c r="D183" s="73"/>
      <c r="E183" s="73"/>
      <c r="F183" s="73"/>
      <c r="G183" s="207"/>
      <c r="H183" s="73"/>
      <c r="I183" s="73"/>
      <c r="J183" s="74"/>
      <c r="K183" s="75"/>
      <c r="L183" s="75"/>
      <c r="M183" s="299" t="str">
        <f t="shared" si="31"/>
        <v/>
      </c>
      <c r="N183" s="74"/>
      <c r="O183" s="74"/>
      <c r="P183" s="75"/>
      <c r="Q183" s="207" t="str">
        <f t="shared" si="32"/>
        <v/>
      </c>
      <c r="R183" s="75"/>
      <c r="S183" s="207" t="str">
        <f t="shared" si="33"/>
        <v/>
      </c>
      <c r="T183" s="75"/>
      <c r="U183" s="207" t="str">
        <f t="shared" si="34"/>
        <v/>
      </c>
      <c r="V183" s="75"/>
      <c r="W183" s="74"/>
      <c r="X183" s="74"/>
      <c r="Y183" s="74"/>
      <c r="Z183" s="74"/>
      <c r="AA183" s="74"/>
      <c r="AB183" s="74"/>
      <c r="AC183" s="74"/>
      <c r="AD183" s="207" t="str">
        <f t="shared" si="35"/>
        <v/>
      </c>
      <c r="AE183" s="74"/>
      <c r="AF183" s="74"/>
      <c r="AG183" s="74"/>
      <c r="AH183" s="74"/>
      <c r="AI183" s="74"/>
      <c r="AJ183" s="207" t="str">
        <f t="shared" si="36"/>
        <v/>
      </c>
      <c r="AK183" s="74"/>
      <c r="AL183" s="74"/>
      <c r="AM183" s="74"/>
      <c r="AN183" s="300" t="str">
        <f t="shared" si="37"/>
        <v/>
      </c>
      <c r="AO183" s="75"/>
      <c r="AP183" s="75"/>
      <c r="AQ183" s="207" t="str">
        <f t="shared" si="38"/>
        <v/>
      </c>
      <c r="AR183" s="75"/>
      <c r="AS183" s="74"/>
      <c r="AT183" s="74"/>
      <c r="AU183" s="207" t="str">
        <f t="shared" si="39"/>
        <v/>
      </c>
      <c r="AV183" s="75"/>
      <c r="AW183" s="75"/>
      <c r="AX183" s="75"/>
      <c r="AY183" s="75"/>
      <c r="AZ183" s="75"/>
      <c r="BA183" s="75"/>
      <c r="BB183" s="75"/>
      <c r="BC183" s="75"/>
      <c r="BD183" s="75"/>
      <c r="BE183" s="75"/>
      <c r="BF183" s="75"/>
      <c r="BG183" s="75"/>
      <c r="BH183" s="72"/>
      <c r="BI183" s="72"/>
      <c r="BJ183" s="72"/>
      <c r="BK183" s="72"/>
      <c r="BL183" s="72"/>
      <c r="BM183" s="72"/>
      <c r="BN183" s="72"/>
    </row>
    <row r="184" spans="1:66" s="76" customFormat="1" collapsed="1" x14ac:dyDescent="0.2">
      <c r="A184" s="72"/>
      <c r="B184" s="207" t="str">
        <f t="shared" si="30"/>
        <v/>
      </c>
      <c r="C184" s="73"/>
      <c r="D184" s="73"/>
      <c r="E184" s="73"/>
      <c r="F184" s="73"/>
      <c r="G184" s="207"/>
      <c r="H184" s="73"/>
      <c r="I184" s="73"/>
      <c r="J184" s="74"/>
      <c r="K184" s="75"/>
      <c r="L184" s="75"/>
      <c r="M184" s="299" t="str">
        <f t="shared" si="31"/>
        <v/>
      </c>
      <c r="N184" s="74"/>
      <c r="O184" s="74"/>
      <c r="P184" s="75"/>
      <c r="Q184" s="207" t="str">
        <f t="shared" si="32"/>
        <v/>
      </c>
      <c r="R184" s="75"/>
      <c r="S184" s="207" t="str">
        <f t="shared" si="33"/>
        <v/>
      </c>
      <c r="T184" s="75"/>
      <c r="U184" s="207" t="str">
        <f t="shared" si="34"/>
        <v/>
      </c>
      <c r="V184" s="75"/>
      <c r="W184" s="74"/>
      <c r="X184" s="74"/>
      <c r="Y184" s="74"/>
      <c r="Z184" s="74"/>
      <c r="AA184" s="74"/>
      <c r="AB184" s="74"/>
      <c r="AC184" s="74"/>
      <c r="AD184" s="207" t="str">
        <f t="shared" si="35"/>
        <v/>
      </c>
      <c r="AE184" s="74"/>
      <c r="AF184" s="74"/>
      <c r="AG184" s="74"/>
      <c r="AH184" s="74"/>
      <c r="AI184" s="74"/>
      <c r="AJ184" s="207" t="str">
        <f t="shared" si="36"/>
        <v/>
      </c>
      <c r="AK184" s="74"/>
      <c r="AL184" s="74"/>
      <c r="AM184" s="74"/>
      <c r="AN184" s="300" t="str">
        <f t="shared" si="37"/>
        <v/>
      </c>
      <c r="AO184" s="75"/>
      <c r="AP184" s="75"/>
      <c r="AQ184" s="207" t="str">
        <f t="shared" si="38"/>
        <v/>
      </c>
      <c r="AR184" s="75"/>
      <c r="AS184" s="74"/>
      <c r="AT184" s="74"/>
      <c r="AU184" s="207" t="str">
        <f t="shared" si="39"/>
        <v/>
      </c>
      <c r="AV184" s="75"/>
      <c r="AW184" s="75"/>
      <c r="AX184" s="75"/>
      <c r="AY184" s="75"/>
      <c r="AZ184" s="75"/>
      <c r="BA184" s="75"/>
      <c r="BB184" s="75"/>
      <c r="BC184" s="75"/>
      <c r="BD184" s="75"/>
      <c r="BE184" s="75"/>
      <c r="BF184" s="75"/>
      <c r="BG184" s="75"/>
      <c r="BH184" s="72"/>
      <c r="BI184" s="72"/>
      <c r="BJ184" s="72"/>
      <c r="BK184" s="72"/>
      <c r="BL184" s="72"/>
      <c r="BM184" s="72"/>
      <c r="BN184" s="72"/>
    </row>
    <row r="185" spans="1:66" s="76" customFormat="1" collapsed="1" x14ac:dyDescent="0.2">
      <c r="A185" s="72"/>
      <c r="B185" s="207" t="str">
        <f t="shared" si="30"/>
        <v/>
      </c>
      <c r="C185" s="73"/>
      <c r="D185" s="73"/>
      <c r="E185" s="73"/>
      <c r="F185" s="73"/>
      <c r="G185" s="207"/>
      <c r="H185" s="73"/>
      <c r="I185" s="73"/>
      <c r="J185" s="74"/>
      <c r="K185" s="75"/>
      <c r="L185" s="75"/>
      <c r="M185" s="299" t="str">
        <f t="shared" si="31"/>
        <v/>
      </c>
      <c r="N185" s="74"/>
      <c r="O185" s="74"/>
      <c r="P185" s="75"/>
      <c r="Q185" s="207" t="str">
        <f t="shared" si="32"/>
        <v/>
      </c>
      <c r="R185" s="75"/>
      <c r="S185" s="207" t="str">
        <f t="shared" si="33"/>
        <v/>
      </c>
      <c r="T185" s="75"/>
      <c r="U185" s="207" t="str">
        <f t="shared" si="34"/>
        <v/>
      </c>
      <c r="V185" s="75"/>
      <c r="W185" s="74"/>
      <c r="X185" s="74"/>
      <c r="Y185" s="74"/>
      <c r="Z185" s="74"/>
      <c r="AA185" s="74"/>
      <c r="AB185" s="74"/>
      <c r="AC185" s="74"/>
      <c r="AD185" s="207" t="str">
        <f t="shared" si="35"/>
        <v/>
      </c>
      <c r="AE185" s="74"/>
      <c r="AF185" s="74"/>
      <c r="AG185" s="74"/>
      <c r="AH185" s="74"/>
      <c r="AI185" s="74"/>
      <c r="AJ185" s="207" t="str">
        <f t="shared" si="36"/>
        <v/>
      </c>
      <c r="AK185" s="74"/>
      <c r="AL185" s="74"/>
      <c r="AM185" s="74"/>
      <c r="AN185" s="300" t="str">
        <f t="shared" si="37"/>
        <v/>
      </c>
      <c r="AO185" s="75"/>
      <c r="AP185" s="75"/>
      <c r="AQ185" s="207" t="str">
        <f t="shared" si="38"/>
        <v/>
      </c>
      <c r="AR185" s="75"/>
      <c r="AS185" s="74"/>
      <c r="AT185" s="74"/>
      <c r="AU185" s="207" t="str">
        <f t="shared" si="39"/>
        <v/>
      </c>
      <c r="AV185" s="75"/>
      <c r="AW185" s="75"/>
      <c r="AX185" s="75"/>
      <c r="AY185" s="75"/>
      <c r="AZ185" s="75"/>
      <c r="BA185" s="75"/>
      <c r="BB185" s="75"/>
      <c r="BC185" s="75"/>
      <c r="BD185" s="75"/>
      <c r="BE185" s="75"/>
      <c r="BF185" s="75"/>
      <c r="BG185" s="75"/>
      <c r="BH185" s="72"/>
      <c r="BI185" s="72"/>
      <c r="BJ185" s="72"/>
      <c r="BK185" s="72"/>
      <c r="BL185" s="72"/>
      <c r="BM185" s="72"/>
      <c r="BN185" s="72"/>
    </row>
    <row r="186" spans="1:66" s="76" customFormat="1" collapsed="1" x14ac:dyDescent="0.2">
      <c r="A186" s="72"/>
      <c r="B186" s="207" t="str">
        <f t="shared" si="30"/>
        <v/>
      </c>
      <c r="C186" s="73"/>
      <c r="D186" s="73"/>
      <c r="E186" s="73"/>
      <c r="F186" s="73"/>
      <c r="G186" s="207"/>
      <c r="H186" s="73"/>
      <c r="I186" s="73"/>
      <c r="J186" s="74"/>
      <c r="K186" s="75"/>
      <c r="L186" s="75"/>
      <c r="M186" s="299" t="str">
        <f t="shared" si="31"/>
        <v/>
      </c>
      <c r="N186" s="74"/>
      <c r="O186" s="74"/>
      <c r="P186" s="75"/>
      <c r="Q186" s="207" t="str">
        <f t="shared" si="32"/>
        <v/>
      </c>
      <c r="R186" s="75"/>
      <c r="S186" s="207" t="str">
        <f t="shared" si="33"/>
        <v/>
      </c>
      <c r="T186" s="75"/>
      <c r="U186" s="207" t="str">
        <f t="shared" si="34"/>
        <v/>
      </c>
      <c r="V186" s="75"/>
      <c r="W186" s="74"/>
      <c r="X186" s="74"/>
      <c r="Y186" s="74"/>
      <c r="Z186" s="74"/>
      <c r="AA186" s="74"/>
      <c r="AB186" s="74"/>
      <c r="AC186" s="74"/>
      <c r="AD186" s="207" t="str">
        <f t="shared" si="35"/>
        <v/>
      </c>
      <c r="AE186" s="74"/>
      <c r="AF186" s="74"/>
      <c r="AG186" s="74"/>
      <c r="AH186" s="74"/>
      <c r="AI186" s="74"/>
      <c r="AJ186" s="207" t="str">
        <f t="shared" si="36"/>
        <v/>
      </c>
      <c r="AK186" s="74"/>
      <c r="AL186" s="74"/>
      <c r="AM186" s="74"/>
      <c r="AN186" s="300" t="str">
        <f t="shared" si="37"/>
        <v/>
      </c>
      <c r="AO186" s="75"/>
      <c r="AP186" s="75"/>
      <c r="AQ186" s="207" t="str">
        <f t="shared" si="38"/>
        <v/>
      </c>
      <c r="AR186" s="75"/>
      <c r="AS186" s="74"/>
      <c r="AT186" s="74"/>
      <c r="AU186" s="207" t="str">
        <f t="shared" si="39"/>
        <v/>
      </c>
      <c r="AV186" s="75"/>
      <c r="AW186" s="75"/>
      <c r="AX186" s="75"/>
      <c r="AY186" s="75"/>
      <c r="AZ186" s="75"/>
      <c r="BA186" s="75"/>
      <c r="BB186" s="75"/>
      <c r="BC186" s="75"/>
      <c r="BD186" s="75"/>
      <c r="BE186" s="75"/>
      <c r="BF186" s="75"/>
      <c r="BG186" s="75"/>
      <c r="BH186" s="72"/>
      <c r="BI186" s="72"/>
      <c r="BJ186" s="72"/>
      <c r="BK186" s="72"/>
      <c r="BL186" s="72"/>
      <c r="BM186" s="72"/>
      <c r="BN186" s="72"/>
    </row>
    <row r="187" spans="1:66" s="76" customFormat="1" collapsed="1" x14ac:dyDescent="0.2">
      <c r="A187" s="72"/>
      <c r="B187" s="207" t="str">
        <f t="shared" si="30"/>
        <v/>
      </c>
      <c r="C187" s="73"/>
      <c r="D187" s="73"/>
      <c r="E187" s="73"/>
      <c r="F187" s="73"/>
      <c r="G187" s="207"/>
      <c r="H187" s="73"/>
      <c r="I187" s="73"/>
      <c r="J187" s="74"/>
      <c r="K187" s="75"/>
      <c r="L187" s="75"/>
      <c r="M187" s="299" t="str">
        <f t="shared" si="31"/>
        <v/>
      </c>
      <c r="N187" s="74"/>
      <c r="O187" s="74"/>
      <c r="P187" s="75"/>
      <c r="Q187" s="207" t="str">
        <f t="shared" si="32"/>
        <v/>
      </c>
      <c r="R187" s="75"/>
      <c r="S187" s="207" t="str">
        <f t="shared" si="33"/>
        <v/>
      </c>
      <c r="T187" s="75"/>
      <c r="U187" s="207" t="str">
        <f t="shared" si="34"/>
        <v/>
      </c>
      <c r="V187" s="75"/>
      <c r="W187" s="74"/>
      <c r="X187" s="74"/>
      <c r="Y187" s="74"/>
      <c r="Z187" s="74"/>
      <c r="AA187" s="74"/>
      <c r="AB187" s="74"/>
      <c r="AC187" s="74"/>
      <c r="AD187" s="207" t="str">
        <f t="shared" si="35"/>
        <v/>
      </c>
      <c r="AE187" s="74"/>
      <c r="AF187" s="74"/>
      <c r="AG187" s="74"/>
      <c r="AH187" s="74"/>
      <c r="AI187" s="74"/>
      <c r="AJ187" s="207" t="str">
        <f t="shared" si="36"/>
        <v/>
      </c>
      <c r="AK187" s="74"/>
      <c r="AL187" s="74"/>
      <c r="AM187" s="74"/>
      <c r="AN187" s="300" t="str">
        <f t="shared" si="37"/>
        <v/>
      </c>
      <c r="AO187" s="75"/>
      <c r="AP187" s="75"/>
      <c r="AQ187" s="207" t="str">
        <f t="shared" si="38"/>
        <v/>
      </c>
      <c r="AR187" s="75"/>
      <c r="AS187" s="74"/>
      <c r="AT187" s="74"/>
      <c r="AU187" s="207" t="str">
        <f t="shared" si="39"/>
        <v/>
      </c>
      <c r="AV187" s="75"/>
      <c r="AW187" s="75"/>
      <c r="AX187" s="75"/>
      <c r="AY187" s="75"/>
      <c r="AZ187" s="75"/>
      <c r="BA187" s="75"/>
      <c r="BB187" s="75"/>
      <c r="BC187" s="75"/>
      <c r="BD187" s="75"/>
      <c r="BE187" s="75"/>
      <c r="BF187" s="75"/>
      <c r="BG187" s="75"/>
      <c r="BH187" s="72"/>
      <c r="BI187" s="72"/>
      <c r="BJ187" s="72"/>
      <c r="BK187" s="72"/>
      <c r="BL187" s="72"/>
      <c r="BM187" s="72"/>
      <c r="BN187" s="72"/>
    </row>
    <row r="188" spans="1:66" s="76" customFormat="1" collapsed="1" x14ac:dyDescent="0.2">
      <c r="A188" s="72"/>
      <c r="B188" s="207" t="str">
        <f t="shared" si="30"/>
        <v/>
      </c>
      <c r="C188" s="73"/>
      <c r="D188" s="73"/>
      <c r="E188" s="73"/>
      <c r="F188" s="73"/>
      <c r="G188" s="207"/>
      <c r="H188" s="73"/>
      <c r="I188" s="73"/>
      <c r="J188" s="74"/>
      <c r="K188" s="75"/>
      <c r="L188" s="75"/>
      <c r="M188" s="299" t="str">
        <f t="shared" si="31"/>
        <v/>
      </c>
      <c r="N188" s="74"/>
      <c r="O188" s="74"/>
      <c r="P188" s="75"/>
      <c r="Q188" s="207" t="str">
        <f t="shared" si="32"/>
        <v/>
      </c>
      <c r="R188" s="75"/>
      <c r="S188" s="207" t="str">
        <f t="shared" si="33"/>
        <v/>
      </c>
      <c r="T188" s="75"/>
      <c r="U188" s="207" t="str">
        <f t="shared" si="34"/>
        <v/>
      </c>
      <c r="V188" s="75"/>
      <c r="W188" s="74"/>
      <c r="X188" s="74"/>
      <c r="Y188" s="74"/>
      <c r="Z188" s="74"/>
      <c r="AA188" s="74"/>
      <c r="AB188" s="74"/>
      <c r="AC188" s="74"/>
      <c r="AD188" s="207" t="str">
        <f t="shared" si="35"/>
        <v/>
      </c>
      <c r="AE188" s="74"/>
      <c r="AF188" s="74"/>
      <c r="AG188" s="74"/>
      <c r="AH188" s="74"/>
      <c r="AI188" s="74"/>
      <c r="AJ188" s="207" t="str">
        <f t="shared" si="36"/>
        <v/>
      </c>
      <c r="AK188" s="74"/>
      <c r="AL188" s="74"/>
      <c r="AM188" s="74"/>
      <c r="AN188" s="300" t="str">
        <f t="shared" si="37"/>
        <v/>
      </c>
      <c r="AO188" s="75"/>
      <c r="AP188" s="75"/>
      <c r="AQ188" s="207" t="str">
        <f t="shared" si="38"/>
        <v/>
      </c>
      <c r="AR188" s="75"/>
      <c r="AS188" s="74"/>
      <c r="AT188" s="74"/>
      <c r="AU188" s="207" t="str">
        <f t="shared" si="39"/>
        <v/>
      </c>
      <c r="AV188" s="75"/>
      <c r="AW188" s="75"/>
      <c r="AX188" s="75"/>
      <c r="AY188" s="75"/>
      <c r="AZ188" s="75"/>
      <c r="BA188" s="75"/>
      <c r="BB188" s="75"/>
      <c r="BC188" s="75"/>
      <c r="BD188" s="75"/>
      <c r="BE188" s="75"/>
      <c r="BF188" s="75"/>
      <c r="BG188" s="75"/>
      <c r="BH188" s="72"/>
      <c r="BI188" s="72"/>
      <c r="BJ188" s="72"/>
      <c r="BK188" s="72"/>
      <c r="BL188" s="72"/>
      <c r="BM188" s="72"/>
      <c r="BN188" s="72"/>
    </row>
    <row r="189" spans="1:66" s="76" customFormat="1" collapsed="1" x14ac:dyDescent="0.2">
      <c r="A189" s="72"/>
      <c r="B189" s="207" t="str">
        <f t="shared" si="30"/>
        <v/>
      </c>
      <c r="C189" s="73"/>
      <c r="D189" s="73"/>
      <c r="E189" s="73"/>
      <c r="F189" s="73"/>
      <c r="G189" s="207"/>
      <c r="H189" s="73"/>
      <c r="I189" s="73"/>
      <c r="J189" s="74"/>
      <c r="K189" s="75"/>
      <c r="L189" s="75"/>
      <c r="M189" s="299" t="str">
        <f t="shared" si="31"/>
        <v/>
      </c>
      <c r="N189" s="74"/>
      <c r="O189" s="74"/>
      <c r="P189" s="75"/>
      <c r="Q189" s="207" t="str">
        <f t="shared" si="32"/>
        <v/>
      </c>
      <c r="R189" s="75"/>
      <c r="S189" s="207" t="str">
        <f t="shared" si="33"/>
        <v/>
      </c>
      <c r="T189" s="75"/>
      <c r="U189" s="207" t="str">
        <f t="shared" si="34"/>
        <v/>
      </c>
      <c r="V189" s="75"/>
      <c r="W189" s="74"/>
      <c r="X189" s="74"/>
      <c r="Y189" s="74"/>
      <c r="Z189" s="74"/>
      <c r="AA189" s="74"/>
      <c r="AB189" s="74"/>
      <c r="AC189" s="74"/>
      <c r="AD189" s="207" t="str">
        <f t="shared" si="35"/>
        <v/>
      </c>
      <c r="AE189" s="74"/>
      <c r="AF189" s="74"/>
      <c r="AG189" s="74"/>
      <c r="AH189" s="74"/>
      <c r="AI189" s="74"/>
      <c r="AJ189" s="207" t="str">
        <f t="shared" si="36"/>
        <v/>
      </c>
      <c r="AK189" s="74"/>
      <c r="AL189" s="74"/>
      <c r="AM189" s="74"/>
      <c r="AN189" s="300" t="str">
        <f t="shared" si="37"/>
        <v/>
      </c>
      <c r="AO189" s="75"/>
      <c r="AP189" s="75"/>
      <c r="AQ189" s="207" t="str">
        <f t="shared" si="38"/>
        <v/>
      </c>
      <c r="AR189" s="75"/>
      <c r="AS189" s="74"/>
      <c r="AT189" s="74"/>
      <c r="AU189" s="207" t="str">
        <f t="shared" si="39"/>
        <v/>
      </c>
      <c r="AV189" s="75"/>
      <c r="AW189" s="75"/>
      <c r="AX189" s="75"/>
      <c r="AY189" s="75"/>
      <c r="AZ189" s="75"/>
      <c r="BA189" s="75"/>
      <c r="BB189" s="75"/>
      <c r="BC189" s="75"/>
      <c r="BD189" s="75"/>
      <c r="BE189" s="75"/>
      <c r="BF189" s="75"/>
      <c r="BG189" s="75"/>
      <c r="BH189" s="72"/>
      <c r="BI189" s="72"/>
      <c r="BJ189" s="72"/>
      <c r="BK189" s="72"/>
      <c r="BL189" s="72"/>
      <c r="BM189" s="72"/>
      <c r="BN189" s="72"/>
    </row>
    <row r="190" spans="1:66" s="76" customFormat="1" collapsed="1" x14ac:dyDescent="0.2">
      <c r="A190" s="72"/>
      <c r="B190" s="207" t="str">
        <f t="shared" si="30"/>
        <v/>
      </c>
      <c r="C190" s="73"/>
      <c r="D190" s="73"/>
      <c r="E190" s="73"/>
      <c r="F190" s="73"/>
      <c r="G190" s="207"/>
      <c r="H190" s="73"/>
      <c r="I190" s="73"/>
      <c r="J190" s="74"/>
      <c r="K190" s="75"/>
      <c r="L190" s="75"/>
      <c r="M190" s="299" t="str">
        <f t="shared" si="31"/>
        <v/>
      </c>
      <c r="N190" s="74"/>
      <c r="O190" s="74"/>
      <c r="P190" s="75"/>
      <c r="Q190" s="207" t="str">
        <f t="shared" si="32"/>
        <v/>
      </c>
      <c r="R190" s="75"/>
      <c r="S190" s="207" t="str">
        <f t="shared" si="33"/>
        <v/>
      </c>
      <c r="T190" s="75"/>
      <c r="U190" s="207" t="str">
        <f t="shared" si="34"/>
        <v/>
      </c>
      <c r="V190" s="75"/>
      <c r="W190" s="74"/>
      <c r="X190" s="74"/>
      <c r="Y190" s="74"/>
      <c r="Z190" s="74"/>
      <c r="AA190" s="74"/>
      <c r="AB190" s="74"/>
      <c r="AC190" s="74"/>
      <c r="AD190" s="207" t="str">
        <f t="shared" si="35"/>
        <v/>
      </c>
      <c r="AE190" s="74"/>
      <c r="AF190" s="74"/>
      <c r="AG190" s="74"/>
      <c r="AH190" s="74"/>
      <c r="AI190" s="74"/>
      <c r="AJ190" s="207" t="str">
        <f t="shared" si="36"/>
        <v/>
      </c>
      <c r="AK190" s="74"/>
      <c r="AL190" s="74"/>
      <c r="AM190" s="74"/>
      <c r="AN190" s="300" t="str">
        <f t="shared" si="37"/>
        <v/>
      </c>
      <c r="AO190" s="75"/>
      <c r="AP190" s="75"/>
      <c r="AQ190" s="207" t="str">
        <f t="shared" si="38"/>
        <v/>
      </c>
      <c r="AR190" s="75"/>
      <c r="AS190" s="74"/>
      <c r="AT190" s="74"/>
      <c r="AU190" s="207" t="str">
        <f t="shared" si="39"/>
        <v/>
      </c>
      <c r="AV190" s="75"/>
      <c r="AW190" s="75"/>
      <c r="AX190" s="75"/>
      <c r="AY190" s="75"/>
      <c r="AZ190" s="75"/>
      <c r="BA190" s="75"/>
      <c r="BB190" s="75"/>
      <c r="BC190" s="75"/>
      <c r="BD190" s="75"/>
      <c r="BE190" s="75"/>
      <c r="BF190" s="75"/>
      <c r="BG190" s="75"/>
      <c r="BH190" s="72"/>
      <c r="BI190" s="72"/>
      <c r="BJ190" s="72"/>
      <c r="BK190" s="72"/>
      <c r="BL190" s="72"/>
      <c r="BM190" s="72"/>
      <c r="BN190" s="72"/>
    </row>
    <row r="191" spans="1:66" s="76" customFormat="1" collapsed="1" x14ac:dyDescent="0.2">
      <c r="A191" s="72"/>
      <c r="B191" s="207" t="str">
        <f t="shared" si="30"/>
        <v/>
      </c>
      <c r="C191" s="73"/>
      <c r="D191" s="73"/>
      <c r="E191" s="73"/>
      <c r="F191" s="73"/>
      <c r="G191" s="207"/>
      <c r="H191" s="73"/>
      <c r="I191" s="73"/>
      <c r="J191" s="74"/>
      <c r="K191" s="75"/>
      <c r="L191" s="75"/>
      <c r="M191" s="299" t="str">
        <f t="shared" si="31"/>
        <v/>
      </c>
      <c r="N191" s="74"/>
      <c r="O191" s="74"/>
      <c r="P191" s="75"/>
      <c r="Q191" s="207" t="str">
        <f t="shared" si="32"/>
        <v/>
      </c>
      <c r="R191" s="75"/>
      <c r="S191" s="207" t="str">
        <f t="shared" si="33"/>
        <v/>
      </c>
      <c r="T191" s="75"/>
      <c r="U191" s="207" t="str">
        <f t="shared" si="34"/>
        <v/>
      </c>
      <c r="V191" s="75"/>
      <c r="W191" s="74"/>
      <c r="X191" s="74"/>
      <c r="Y191" s="74"/>
      <c r="Z191" s="74"/>
      <c r="AA191" s="74"/>
      <c r="AB191" s="74"/>
      <c r="AC191" s="74"/>
      <c r="AD191" s="207" t="str">
        <f t="shared" si="35"/>
        <v/>
      </c>
      <c r="AE191" s="74"/>
      <c r="AF191" s="74"/>
      <c r="AG191" s="74"/>
      <c r="AH191" s="74"/>
      <c r="AI191" s="74"/>
      <c r="AJ191" s="207" t="str">
        <f t="shared" si="36"/>
        <v/>
      </c>
      <c r="AK191" s="74"/>
      <c r="AL191" s="74"/>
      <c r="AM191" s="74"/>
      <c r="AN191" s="300" t="str">
        <f t="shared" si="37"/>
        <v/>
      </c>
      <c r="AO191" s="75"/>
      <c r="AP191" s="75"/>
      <c r="AQ191" s="207" t="str">
        <f t="shared" si="38"/>
        <v/>
      </c>
      <c r="AR191" s="75"/>
      <c r="AS191" s="74"/>
      <c r="AT191" s="74"/>
      <c r="AU191" s="207" t="str">
        <f t="shared" si="39"/>
        <v/>
      </c>
      <c r="AV191" s="75"/>
      <c r="AW191" s="75"/>
      <c r="AX191" s="75"/>
      <c r="AY191" s="75"/>
      <c r="AZ191" s="75"/>
      <c r="BA191" s="75"/>
      <c r="BB191" s="75"/>
      <c r="BC191" s="75"/>
      <c r="BD191" s="75"/>
      <c r="BE191" s="75"/>
      <c r="BF191" s="75"/>
      <c r="BG191" s="75"/>
      <c r="BH191" s="72"/>
      <c r="BI191" s="72"/>
      <c r="BJ191" s="72"/>
      <c r="BK191" s="72"/>
      <c r="BL191" s="72"/>
      <c r="BM191" s="72"/>
      <c r="BN191" s="72"/>
    </row>
    <row r="192" spans="1:66" s="76" customFormat="1" collapsed="1" x14ac:dyDescent="0.2">
      <c r="A192" s="72"/>
      <c r="B192" s="207" t="str">
        <f t="shared" si="30"/>
        <v/>
      </c>
      <c r="C192" s="73"/>
      <c r="D192" s="73"/>
      <c r="E192" s="73"/>
      <c r="F192" s="73"/>
      <c r="G192" s="207"/>
      <c r="H192" s="73"/>
      <c r="I192" s="73"/>
      <c r="J192" s="74"/>
      <c r="K192" s="75"/>
      <c r="L192" s="75"/>
      <c r="M192" s="299" t="str">
        <f t="shared" si="31"/>
        <v/>
      </c>
      <c r="N192" s="74"/>
      <c r="O192" s="74"/>
      <c r="P192" s="75"/>
      <c r="Q192" s="207" t="str">
        <f t="shared" si="32"/>
        <v/>
      </c>
      <c r="R192" s="75"/>
      <c r="S192" s="207" t="str">
        <f t="shared" si="33"/>
        <v/>
      </c>
      <c r="T192" s="75"/>
      <c r="U192" s="207" t="str">
        <f t="shared" si="34"/>
        <v/>
      </c>
      <c r="V192" s="75"/>
      <c r="W192" s="74"/>
      <c r="X192" s="74"/>
      <c r="Y192" s="74"/>
      <c r="Z192" s="74"/>
      <c r="AA192" s="74"/>
      <c r="AB192" s="74"/>
      <c r="AC192" s="74"/>
      <c r="AD192" s="207" t="str">
        <f t="shared" si="35"/>
        <v/>
      </c>
      <c r="AE192" s="74"/>
      <c r="AF192" s="74"/>
      <c r="AG192" s="74"/>
      <c r="AH192" s="74"/>
      <c r="AI192" s="74"/>
      <c r="AJ192" s="207" t="str">
        <f t="shared" si="36"/>
        <v/>
      </c>
      <c r="AK192" s="74"/>
      <c r="AL192" s="74"/>
      <c r="AM192" s="74"/>
      <c r="AN192" s="300" t="str">
        <f t="shared" si="37"/>
        <v/>
      </c>
      <c r="AO192" s="75"/>
      <c r="AP192" s="75"/>
      <c r="AQ192" s="207" t="str">
        <f t="shared" si="38"/>
        <v/>
      </c>
      <c r="AR192" s="75"/>
      <c r="AS192" s="74"/>
      <c r="AT192" s="74"/>
      <c r="AU192" s="207" t="str">
        <f t="shared" si="39"/>
        <v/>
      </c>
      <c r="AV192" s="75"/>
      <c r="AW192" s="75"/>
      <c r="AX192" s="75"/>
      <c r="AY192" s="75"/>
      <c r="AZ192" s="75"/>
      <c r="BA192" s="75"/>
      <c r="BB192" s="75"/>
      <c r="BC192" s="75"/>
      <c r="BD192" s="75"/>
      <c r="BE192" s="75"/>
      <c r="BF192" s="75"/>
      <c r="BG192" s="75"/>
      <c r="BH192" s="72"/>
      <c r="BI192" s="72"/>
      <c r="BJ192" s="72"/>
      <c r="BK192" s="72"/>
      <c r="BL192" s="72"/>
      <c r="BM192" s="72"/>
      <c r="BN192" s="72"/>
    </row>
    <row r="193" spans="1:66" s="76" customFormat="1" collapsed="1" x14ac:dyDescent="0.2">
      <c r="A193" s="72"/>
      <c r="B193" s="207" t="str">
        <f t="shared" si="30"/>
        <v/>
      </c>
      <c r="C193" s="73"/>
      <c r="D193" s="73"/>
      <c r="E193" s="73"/>
      <c r="F193" s="73"/>
      <c r="G193" s="207"/>
      <c r="H193" s="73"/>
      <c r="I193" s="73"/>
      <c r="J193" s="74"/>
      <c r="K193" s="75"/>
      <c r="L193" s="75"/>
      <c r="M193" s="299" t="str">
        <f t="shared" si="31"/>
        <v/>
      </c>
      <c r="N193" s="74"/>
      <c r="O193" s="74"/>
      <c r="P193" s="75"/>
      <c r="Q193" s="207" t="str">
        <f t="shared" si="32"/>
        <v/>
      </c>
      <c r="R193" s="75"/>
      <c r="S193" s="207" t="str">
        <f t="shared" si="33"/>
        <v/>
      </c>
      <c r="T193" s="75"/>
      <c r="U193" s="207" t="str">
        <f t="shared" si="34"/>
        <v/>
      </c>
      <c r="V193" s="75"/>
      <c r="W193" s="74"/>
      <c r="X193" s="74"/>
      <c r="Y193" s="74"/>
      <c r="Z193" s="74"/>
      <c r="AA193" s="74"/>
      <c r="AB193" s="74"/>
      <c r="AC193" s="74"/>
      <c r="AD193" s="207" t="str">
        <f t="shared" si="35"/>
        <v/>
      </c>
      <c r="AE193" s="74"/>
      <c r="AF193" s="74"/>
      <c r="AG193" s="74"/>
      <c r="AH193" s="74"/>
      <c r="AI193" s="74"/>
      <c r="AJ193" s="207" t="str">
        <f t="shared" si="36"/>
        <v/>
      </c>
      <c r="AK193" s="74"/>
      <c r="AL193" s="74"/>
      <c r="AM193" s="74"/>
      <c r="AN193" s="300" t="str">
        <f t="shared" si="37"/>
        <v/>
      </c>
      <c r="AO193" s="75"/>
      <c r="AP193" s="75"/>
      <c r="AQ193" s="207" t="str">
        <f t="shared" si="38"/>
        <v/>
      </c>
      <c r="AR193" s="75"/>
      <c r="AS193" s="74"/>
      <c r="AT193" s="74"/>
      <c r="AU193" s="207" t="str">
        <f t="shared" si="39"/>
        <v/>
      </c>
      <c r="AV193" s="75"/>
      <c r="AW193" s="75"/>
      <c r="AX193" s="75"/>
      <c r="AY193" s="75"/>
      <c r="AZ193" s="75"/>
      <c r="BA193" s="75"/>
      <c r="BB193" s="75"/>
      <c r="BC193" s="75"/>
      <c r="BD193" s="75"/>
      <c r="BE193" s="75"/>
      <c r="BF193" s="75"/>
      <c r="BG193" s="75"/>
      <c r="BH193" s="72"/>
      <c r="BI193" s="72"/>
      <c r="BJ193" s="72"/>
      <c r="BK193" s="72"/>
      <c r="BL193" s="72"/>
      <c r="BM193" s="72"/>
      <c r="BN193" s="72"/>
    </row>
    <row r="194" spans="1:66" s="76" customFormat="1" collapsed="1" x14ac:dyDescent="0.2">
      <c r="A194" s="72"/>
      <c r="B194" s="207" t="str">
        <f t="shared" si="30"/>
        <v/>
      </c>
      <c r="C194" s="73"/>
      <c r="D194" s="73"/>
      <c r="E194" s="73"/>
      <c r="F194" s="73"/>
      <c r="G194" s="207"/>
      <c r="H194" s="73"/>
      <c r="I194" s="73"/>
      <c r="J194" s="74"/>
      <c r="K194" s="75"/>
      <c r="L194" s="75"/>
      <c r="M194" s="299" t="str">
        <f t="shared" si="31"/>
        <v/>
      </c>
      <c r="N194" s="74"/>
      <c r="O194" s="74"/>
      <c r="P194" s="75"/>
      <c r="Q194" s="207" t="str">
        <f t="shared" si="32"/>
        <v/>
      </c>
      <c r="R194" s="75"/>
      <c r="S194" s="207" t="str">
        <f t="shared" si="33"/>
        <v/>
      </c>
      <c r="T194" s="75"/>
      <c r="U194" s="207" t="str">
        <f t="shared" si="34"/>
        <v/>
      </c>
      <c r="V194" s="75"/>
      <c r="W194" s="74"/>
      <c r="X194" s="74"/>
      <c r="Y194" s="74"/>
      <c r="Z194" s="74"/>
      <c r="AA194" s="74"/>
      <c r="AB194" s="74"/>
      <c r="AC194" s="74"/>
      <c r="AD194" s="207" t="str">
        <f t="shared" si="35"/>
        <v/>
      </c>
      <c r="AE194" s="74"/>
      <c r="AF194" s="74"/>
      <c r="AG194" s="74"/>
      <c r="AH194" s="74"/>
      <c r="AI194" s="74"/>
      <c r="AJ194" s="207" t="str">
        <f t="shared" si="36"/>
        <v/>
      </c>
      <c r="AK194" s="74"/>
      <c r="AL194" s="74"/>
      <c r="AM194" s="74"/>
      <c r="AN194" s="300" t="str">
        <f t="shared" si="37"/>
        <v/>
      </c>
      <c r="AO194" s="75"/>
      <c r="AP194" s="75"/>
      <c r="AQ194" s="207" t="str">
        <f t="shared" si="38"/>
        <v/>
      </c>
      <c r="AR194" s="75"/>
      <c r="AS194" s="74"/>
      <c r="AT194" s="74"/>
      <c r="AU194" s="207" t="str">
        <f t="shared" si="39"/>
        <v/>
      </c>
      <c r="AV194" s="75"/>
      <c r="AW194" s="75"/>
      <c r="AX194" s="75"/>
      <c r="AY194" s="75"/>
      <c r="AZ194" s="75"/>
      <c r="BA194" s="75"/>
      <c r="BB194" s="75"/>
      <c r="BC194" s="75"/>
      <c r="BD194" s="75"/>
      <c r="BE194" s="75"/>
      <c r="BF194" s="75"/>
      <c r="BG194" s="75"/>
      <c r="BH194" s="72"/>
      <c r="BI194" s="72"/>
      <c r="BJ194" s="72"/>
      <c r="BK194" s="72"/>
      <c r="BL194" s="72"/>
      <c r="BM194" s="72"/>
      <c r="BN194" s="72"/>
    </row>
    <row r="195" spans="1:66" s="76" customFormat="1" collapsed="1" x14ac:dyDescent="0.2">
      <c r="A195" s="72"/>
      <c r="B195" s="207" t="str">
        <f t="shared" si="30"/>
        <v/>
      </c>
      <c r="C195" s="73"/>
      <c r="D195" s="73"/>
      <c r="E195" s="73"/>
      <c r="F195" s="73"/>
      <c r="G195" s="207"/>
      <c r="H195" s="73"/>
      <c r="I195" s="73"/>
      <c r="J195" s="74"/>
      <c r="K195" s="75"/>
      <c r="L195" s="75"/>
      <c r="M195" s="299" t="str">
        <f t="shared" si="31"/>
        <v/>
      </c>
      <c r="N195" s="74"/>
      <c r="O195" s="74"/>
      <c r="P195" s="75"/>
      <c r="Q195" s="207" t="str">
        <f t="shared" si="32"/>
        <v/>
      </c>
      <c r="R195" s="75"/>
      <c r="S195" s="207" t="str">
        <f t="shared" si="33"/>
        <v/>
      </c>
      <c r="T195" s="75"/>
      <c r="U195" s="207" t="str">
        <f t="shared" si="34"/>
        <v/>
      </c>
      <c r="V195" s="75"/>
      <c r="W195" s="74"/>
      <c r="X195" s="74"/>
      <c r="Y195" s="74"/>
      <c r="Z195" s="74"/>
      <c r="AA195" s="74"/>
      <c r="AB195" s="74"/>
      <c r="AC195" s="74"/>
      <c r="AD195" s="207" t="str">
        <f t="shared" si="35"/>
        <v/>
      </c>
      <c r="AE195" s="74"/>
      <c r="AF195" s="74"/>
      <c r="AG195" s="74"/>
      <c r="AH195" s="74"/>
      <c r="AI195" s="74"/>
      <c r="AJ195" s="207" t="str">
        <f t="shared" si="36"/>
        <v/>
      </c>
      <c r="AK195" s="74"/>
      <c r="AL195" s="74"/>
      <c r="AM195" s="74"/>
      <c r="AN195" s="300" t="str">
        <f t="shared" si="37"/>
        <v/>
      </c>
      <c r="AO195" s="75"/>
      <c r="AP195" s="75"/>
      <c r="AQ195" s="207" t="str">
        <f t="shared" si="38"/>
        <v/>
      </c>
      <c r="AR195" s="75"/>
      <c r="AS195" s="74"/>
      <c r="AT195" s="74"/>
      <c r="AU195" s="207" t="str">
        <f t="shared" si="39"/>
        <v/>
      </c>
      <c r="AV195" s="75"/>
      <c r="AW195" s="75"/>
      <c r="AX195" s="75"/>
      <c r="AY195" s="75"/>
      <c r="AZ195" s="75"/>
      <c r="BA195" s="75"/>
      <c r="BB195" s="75"/>
      <c r="BC195" s="75"/>
      <c r="BD195" s="75"/>
      <c r="BE195" s="75"/>
      <c r="BF195" s="75"/>
      <c r="BG195" s="75"/>
      <c r="BH195" s="72"/>
      <c r="BI195" s="72"/>
      <c r="BJ195" s="72"/>
      <c r="BK195" s="72"/>
      <c r="BL195" s="72"/>
      <c r="BM195" s="72"/>
      <c r="BN195" s="72"/>
    </row>
    <row r="196" spans="1:66" s="76" customFormat="1" collapsed="1" x14ac:dyDescent="0.2">
      <c r="A196" s="72"/>
      <c r="B196" s="207" t="str">
        <f t="shared" si="30"/>
        <v/>
      </c>
      <c r="C196" s="73"/>
      <c r="D196" s="73"/>
      <c r="E196" s="73"/>
      <c r="F196" s="73"/>
      <c r="G196" s="207"/>
      <c r="H196" s="73"/>
      <c r="I196" s="73"/>
      <c r="J196" s="74"/>
      <c r="K196" s="75"/>
      <c r="L196" s="75"/>
      <c r="M196" s="299" t="str">
        <f t="shared" si="31"/>
        <v/>
      </c>
      <c r="N196" s="74"/>
      <c r="O196" s="74"/>
      <c r="P196" s="75"/>
      <c r="Q196" s="207" t="str">
        <f t="shared" si="32"/>
        <v/>
      </c>
      <c r="R196" s="75"/>
      <c r="S196" s="207" t="str">
        <f t="shared" si="33"/>
        <v/>
      </c>
      <c r="T196" s="75"/>
      <c r="U196" s="207" t="str">
        <f t="shared" si="34"/>
        <v/>
      </c>
      <c r="V196" s="75"/>
      <c r="W196" s="74"/>
      <c r="X196" s="74"/>
      <c r="Y196" s="74"/>
      <c r="Z196" s="74"/>
      <c r="AA196" s="74"/>
      <c r="AB196" s="74"/>
      <c r="AC196" s="74"/>
      <c r="AD196" s="207" t="str">
        <f t="shared" si="35"/>
        <v/>
      </c>
      <c r="AE196" s="74"/>
      <c r="AF196" s="74"/>
      <c r="AG196" s="74"/>
      <c r="AH196" s="74"/>
      <c r="AI196" s="74"/>
      <c r="AJ196" s="207" t="str">
        <f t="shared" si="36"/>
        <v/>
      </c>
      <c r="AK196" s="74"/>
      <c r="AL196" s="74"/>
      <c r="AM196" s="74"/>
      <c r="AN196" s="300" t="str">
        <f t="shared" si="37"/>
        <v/>
      </c>
      <c r="AO196" s="75"/>
      <c r="AP196" s="75"/>
      <c r="AQ196" s="207" t="str">
        <f t="shared" si="38"/>
        <v/>
      </c>
      <c r="AR196" s="75"/>
      <c r="AS196" s="74"/>
      <c r="AT196" s="74"/>
      <c r="AU196" s="207" t="str">
        <f t="shared" si="39"/>
        <v/>
      </c>
      <c r="AV196" s="75"/>
      <c r="AW196" s="75"/>
      <c r="AX196" s="75"/>
      <c r="AY196" s="75"/>
      <c r="AZ196" s="75"/>
      <c r="BA196" s="75"/>
      <c r="BB196" s="75"/>
      <c r="BC196" s="75"/>
      <c r="BD196" s="75"/>
      <c r="BE196" s="75"/>
      <c r="BF196" s="75"/>
      <c r="BG196" s="75"/>
      <c r="BH196" s="72"/>
      <c r="BI196" s="72"/>
      <c r="BJ196" s="72"/>
      <c r="BK196" s="72"/>
      <c r="BL196" s="72"/>
      <c r="BM196" s="72"/>
      <c r="BN196" s="72"/>
    </row>
    <row r="197" spans="1:66" s="76" customFormat="1" collapsed="1" x14ac:dyDescent="0.2">
      <c r="A197" s="72"/>
      <c r="B197" s="207" t="str">
        <f t="shared" si="30"/>
        <v/>
      </c>
      <c r="C197" s="73"/>
      <c r="D197" s="73"/>
      <c r="E197" s="73"/>
      <c r="F197" s="73"/>
      <c r="G197" s="207"/>
      <c r="H197" s="73"/>
      <c r="I197" s="73"/>
      <c r="J197" s="74"/>
      <c r="K197" s="75"/>
      <c r="L197" s="75"/>
      <c r="M197" s="299" t="str">
        <f t="shared" si="31"/>
        <v/>
      </c>
      <c r="N197" s="74"/>
      <c r="O197" s="74"/>
      <c r="P197" s="75"/>
      <c r="Q197" s="207" t="str">
        <f t="shared" si="32"/>
        <v/>
      </c>
      <c r="R197" s="75"/>
      <c r="S197" s="207" t="str">
        <f t="shared" si="33"/>
        <v/>
      </c>
      <c r="T197" s="75"/>
      <c r="U197" s="207" t="str">
        <f t="shared" si="34"/>
        <v/>
      </c>
      <c r="V197" s="75"/>
      <c r="W197" s="74"/>
      <c r="X197" s="74"/>
      <c r="Y197" s="74"/>
      <c r="Z197" s="74"/>
      <c r="AA197" s="74"/>
      <c r="AB197" s="74"/>
      <c r="AC197" s="74"/>
      <c r="AD197" s="207" t="str">
        <f t="shared" si="35"/>
        <v/>
      </c>
      <c r="AE197" s="74"/>
      <c r="AF197" s="74"/>
      <c r="AG197" s="74"/>
      <c r="AH197" s="74"/>
      <c r="AI197" s="74"/>
      <c r="AJ197" s="207" t="str">
        <f t="shared" si="36"/>
        <v/>
      </c>
      <c r="AK197" s="74"/>
      <c r="AL197" s="74"/>
      <c r="AM197" s="74"/>
      <c r="AN197" s="300" t="str">
        <f t="shared" si="37"/>
        <v/>
      </c>
      <c r="AO197" s="75"/>
      <c r="AP197" s="75"/>
      <c r="AQ197" s="207" t="str">
        <f t="shared" si="38"/>
        <v/>
      </c>
      <c r="AR197" s="75"/>
      <c r="AS197" s="74"/>
      <c r="AT197" s="74"/>
      <c r="AU197" s="207" t="str">
        <f t="shared" si="39"/>
        <v/>
      </c>
      <c r="AV197" s="75"/>
      <c r="AW197" s="75"/>
      <c r="AX197" s="75"/>
      <c r="AY197" s="75"/>
      <c r="AZ197" s="75"/>
      <c r="BA197" s="75"/>
      <c r="BB197" s="75"/>
      <c r="BC197" s="75"/>
      <c r="BD197" s="75"/>
      <c r="BE197" s="75"/>
      <c r="BF197" s="75"/>
      <c r="BG197" s="75"/>
      <c r="BH197" s="72"/>
      <c r="BI197" s="72"/>
      <c r="BJ197" s="72"/>
      <c r="BK197" s="72"/>
      <c r="BL197" s="72"/>
      <c r="BM197" s="72"/>
      <c r="BN197" s="72"/>
    </row>
    <row r="198" spans="1:66" s="76" customFormat="1" collapsed="1" x14ac:dyDescent="0.2">
      <c r="A198" s="72"/>
      <c r="B198" s="207" t="str">
        <f t="shared" si="30"/>
        <v/>
      </c>
      <c r="C198" s="73"/>
      <c r="D198" s="73"/>
      <c r="E198" s="73"/>
      <c r="F198" s="73"/>
      <c r="G198" s="207"/>
      <c r="H198" s="73"/>
      <c r="I198" s="73"/>
      <c r="J198" s="74"/>
      <c r="K198" s="75"/>
      <c r="L198" s="75"/>
      <c r="M198" s="299" t="str">
        <f t="shared" si="31"/>
        <v/>
      </c>
      <c r="N198" s="74"/>
      <c r="O198" s="74"/>
      <c r="P198" s="75"/>
      <c r="Q198" s="207" t="str">
        <f t="shared" si="32"/>
        <v/>
      </c>
      <c r="R198" s="75"/>
      <c r="S198" s="207" t="str">
        <f t="shared" si="33"/>
        <v/>
      </c>
      <c r="T198" s="75"/>
      <c r="U198" s="207" t="str">
        <f t="shared" si="34"/>
        <v/>
      </c>
      <c r="V198" s="75"/>
      <c r="W198" s="74"/>
      <c r="X198" s="74"/>
      <c r="Y198" s="74"/>
      <c r="Z198" s="74"/>
      <c r="AA198" s="74"/>
      <c r="AB198" s="74"/>
      <c r="AC198" s="74"/>
      <c r="AD198" s="207" t="str">
        <f t="shared" si="35"/>
        <v/>
      </c>
      <c r="AE198" s="74"/>
      <c r="AF198" s="74"/>
      <c r="AG198" s="74"/>
      <c r="AH198" s="74"/>
      <c r="AI198" s="74"/>
      <c r="AJ198" s="207" t="str">
        <f t="shared" si="36"/>
        <v/>
      </c>
      <c r="AK198" s="74"/>
      <c r="AL198" s="74"/>
      <c r="AM198" s="74"/>
      <c r="AN198" s="300" t="str">
        <f t="shared" si="37"/>
        <v/>
      </c>
      <c r="AO198" s="75"/>
      <c r="AP198" s="75"/>
      <c r="AQ198" s="207" t="str">
        <f t="shared" si="38"/>
        <v/>
      </c>
      <c r="AR198" s="75"/>
      <c r="AS198" s="74"/>
      <c r="AT198" s="74"/>
      <c r="AU198" s="207" t="str">
        <f t="shared" si="39"/>
        <v/>
      </c>
      <c r="AV198" s="75"/>
      <c r="AW198" s="75"/>
      <c r="AX198" s="75"/>
      <c r="AY198" s="75"/>
      <c r="AZ198" s="75"/>
      <c r="BA198" s="75"/>
      <c r="BB198" s="75"/>
      <c r="BC198" s="75"/>
      <c r="BD198" s="75"/>
      <c r="BE198" s="75"/>
      <c r="BF198" s="75"/>
      <c r="BG198" s="75"/>
      <c r="BH198" s="72"/>
      <c r="BI198" s="72"/>
      <c r="BJ198" s="72"/>
      <c r="BK198" s="72"/>
      <c r="BL198" s="72"/>
      <c r="BM198" s="72"/>
      <c r="BN198" s="72"/>
    </row>
    <row r="199" spans="1:66" s="76" customFormat="1" collapsed="1" x14ac:dyDescent="0.2">
      <c r="A199" s="72"/>
      <c r="B199" s="207" t="str">
        <f t="shared" ref="B199:B262" si="40">IF(C199="","",(VLOOKUP(C199,Generic_Road_Names_Table_Array,2,FALSE)))</f>
        <v/>
      </c>
      <c r="C199" s="73"/>
      <c r="D199" s="73"/>
      <c r="E199" s="73"/>
      <c r="F199" s="73"/>
      <c r="G199" s="207"/>
      <c r="H199" s="73"/>
      <c r="I199" s="73"/>
      <c r="J199" s="74"/>
      <c r="K199" s="75"/>
      <c r="L199" s="75"/>
      <c r="M199" s="299" t="str">
        <f t="shared" ref="M199:M262" si="41">IF(L199="","",(VLOOKUP(L199,Drainage_Drain_Side_array,2,FALSE)))</f>
        <v/>
      </c>
      <c r="N199" s="74"/>
      <c r="O199" s="74"/>
      <c r="P199" s="75"/>
      <c r="Q199" s="207" t="str">
        <f t="shared" ref="Q199:Q262" si="42">IF(P199="","",(VLOOKUP(P199,Drainage_Drain_Material_Table_Array,2,FALSE)))</f>
        <v/>
      </c>
      <c r="R199" s="75"/>
      <c r="S199" s="207" t="str">
        <f t="shared" ref="S199:S262" si="43">IF(R199="","",(VLOOKUP(R199,Drainage_Drain_Entry_Table_Array,2,FALSE)))</f>
        <v/>
      </c>
      <c r="T199" s="75"/>
      <c r="U199" s="207" t="str">
        <f t="shared" ref="U199:U262" si="44">IF(T199="","",(VLOOKUP(T199,Drainage_Drain_Entry_Table_Array,2,FALSE)))</f>
        <v/>
      </c>
      <c r="V199" s="75"/>
      <c r="W199" s="74"/>
      <c r="X199" s="74"/>
      <c r="Y199" s="74"/>
      <c r="Z199" s="74"/>
      <c r="AA199" s="74"/>
      <c r="AB199" s="74"/>
      <c r="AC199" s="74"/>
      <c r="AD199" s="207" t="str">
        <f t="shared" ref="AD199:AD262" si="45">IF(AC199="","",(VLOOKUP(AC199,Generic_Organisation_Table_Array,2,FALSE)))</f>
        <v/>
      </c>
      <c r="AE199" s="74"/>
      <c r="AF199" s="74"/>
      <c r="AG199" s="74"/>
      <c r="AH199" s="74"/>
      <c r="AI199" s="74"/>
      <c r="AJ199" s="207" t="str">
        <f t="shared" ref="AJ199:AJ262" si="46">IF(AI199="","",(VLOOKUP(AI199,Generic_Asset_Owner_Table_Array,2,FALSE)))</f>
        <v/>
      </c>
      <c r="AK199" s="74"/>
      <c r="AL199" s="74"/>
      <c r="AM199" s="74"/>
      <c r="AN199" s="300" t="str">
        <f t="shared" ref="AN199:AN262" si="47">IF(AM199="","",(VLOOKUP(AM199,Drainage_Drain_Shape_array,2,FALSE)))</f>
        <v/>
      </c>
      <c r="AO199" s="75"/>
      <c r="AP199" s="75"/>
      <c r="AQ199" s="207" t="str">
        <f t="shared" ref="AQ199:AQ262" si="48">IF(AP199="","",(VLOOKUP(AP199,Drainage_Drain_Lining_Table_Array,2,FALSE)))</f>
        <v/>
      </c>
      <c r="AR199" s="75"/>
      <c r="AS199" s="74"/>
      <c r="AT199" s="74"/>
      <c r="AU199" s="207" t="str">
        <f t="shared" ref="AU199:AU262" si="49">IF(AT199="","",(VLOOKUP(AT199,Drainage_Flow_Direction_Table_Array,2,FALSE)))</f>
        <v/>
      </c>
      <c r="AV199" s="75"/>
      <c r="AW199" s="75"/>
      <c r="AX199" s="75"/>
      <c r="AY199" s="75"/>
      <c r="AZ199" s="75"/>
      <c r="BA199" s="75"/>
      <c r="BB199" s="75"/>
      <c r="BC199" s="75"/>
      <c r="BD199" s="75"/>
      <c r="BE199" s="75"/>
      <c r="BF199" s="75"/>
      <c r="BG199" s="75"/>
      <c r="BH199" s="72"/>
      <c r="BI199" s="72"/>
      <c r="BJ199" s="72"/>
      <c r="BK199" s="72"/>
      <c r="BL199" s="72"/>
      <c r="BM199" s="72"/>
      <c r="BN199" s="72"/>
    </row>
    <row r="200" spans="1:66" s="76" customFormat="1" collapsed="1" x14ac:dyDescent="0.2">
      <c r="A200" s="72"/>
      <c r="B200" s="207" t="str">
        <f t="shared" si="40"/>
        <v/>
      </c>
      <c r="C200" s="73"/>
      <c r="D200" s="73"/>
      <c r="E200" s="73"/>
      <c r="F200" s="73"/>
      <c r="G200" s="207"/>
      <c r="H200" s="73"/>
      <c r="I200" s="73"/>
      <c r="J200" s="74"/>
      <c r="K200" s="75"/>
      <c r="L200" s="75"/>
      <c r="M200" s="299" t="str">
        <f t="shared" si="41"/>
        <v/>
      </c>
      <c r="N200" s="74"/>
      <c r="O200" s="74"/>
      <c r="P200" s="75"/>
      <c r="Q200" s="207" t="str">
        <f t="shared" si="42"/>
        <v/>
      </c>
      <c r="R200" s="75"/>
      <c r="S200" s="207" t="str">
        <f t="shared" si="43"/>
        <v/>
      </c>
      <c r="T200" s="75"/>
      <c r="U200" s="207" t="str">
        <f t="shared" si="44"/>
        <v/>
      </c>
      <c r="V200" s="75"/>
      <c r="W200" s="74"/>
      <c r="X200" s="74"/>
      <c r="Y200" s="74"/>
      <c r="Z200" s="74"/>
      <c r="AA200" s="74"/>
      <c r="AB200" s="74"/>
      <c r="AC200" s="74"/>
      <c r="AD200" s="207" t="str">
        <f t="shared" si="45"/>
        <v/>
      </c>
      <c r="AE200" s="74"/>
      <c r="AF200" s="74"/>
      <c r="AG200" s="74"/>
      <c r="AH200" s="74"/>
      <c r="AI200" s="74"/>
      <c r="AJ200" s="207" t="str">
        <f t="shared" si="46"/>
        <v/>
      </c>
      <c r="AK200" s="74"/>
      <c r="AL200" s="74"/>
      <c r="AM200" s="74"/>
      <c r="AN200" s="300" t="str">
        <f t="shared" si="47"/>
        <v/>
      </c>
      <c r="AO200" s="75"/>
      <c r="AP200" s="75"/>
      <c r="AQ200" s="207" t="str">
        <f t="shared" si="48"/>
        <v/>
      </c>
      <c r="AR200" s="75"/>
      <c r="AS200" s="74"/>
      <c r="AT200" s="74"/>
      <c r="AU200" s="207" t="str">
        <f t="shared" si="49"/>
        <v/>
      </c>
      <c r="AV200" s="75"/>
      <c r="AW200" s="75"/>
      <c r="AX200" s="75"/>
      <c r="AY200" s="75"/>
      <c r="AZ200" s="75"/>
      <c r="BA200" s="75"/>
      <c r="BB200" s="75"/>
      <c r="BC200" s="75"/>
      <c r="BD200" s="75"/>
      <c r="BE200" s="75"/>
      <c r="BF200" s="75"/>
      <c r="BG200" s="75"/>
      <c r="BH200" s="72"/>
      <c r="BI200" s="72"/>
      <c r="BJ200" s="72"/>
      <c r="BK200" s="72"/>
      <c r="BL200" s="72"/>
      <c r="BM200" s="72"/>
      <c r="BN200" s="72"/>
    </row>
    <row r="201" spans="1:66" s="76" customFormat="1" collapsed="1" x14ac:dyDescent="0.2">
      <c r="A201" s="72"/>
      <c r="B201" s="207" t="str">
        <f t="shared" si="40"/>
        <v/>
      </c>
      <c r="C201" s="73"/>
      <c r="D201" s="73"/>
      <c r="E201" s="73"/>
      <c r="F201" s="73"/>
      <c r="G201" s="207"/>
      <c r="H201" s="73"/>
      <c r="I201" s="73"/>
      <c r="J201" s="74"/>
      <c r="K201" s="75"/>
      <c r="L201" s="75"/>
      <c r="M201" s="299" t="str">
        <f t="shared" si="41"/>
        <v/>
      </c>
      <c r="N201" s="74"/>
      <c r="O201" s="74"/>
      <c r="P201" s="75"/>
      <c r="Q201" s="207" t="str">
        <f t="shared" si="42"/>
        <v/>
      </c>
      <c r="R201" s="75"/>
      <c r="S201" s="207" t="str">
        <f t="shared" si="43"/>
        <v/>
      </c>
      <c r="T201" s="75"/>
      <c r="U201" s="207" t="str">
        <f t="shared" si="44"/>
        <v/>
      </c>
      <c r="V201" s="75"/>
      <c r="W201" s="74"/>
      <c r="X201" s="74"/>
      <c r="Y201" s="74"/>
      <c r="Z201" s="74"/>
      <c r="AA201" s="74"/>
      <c r="AB201" s="74"/>
      <c r="AC201" s="74"/>
      <c r="AD201" s="207" t="str">
        <f t="shared" si="45"/>
        <v/>
      </c>
      <c r="AE201" s="74"/>
      <c r="AF201" s="74"/>
      <c r="AG201" s="74"/>
      <c r="AH201" s="74"/>
      <c r="AI201" s="74"/>
      <c r="AJ201" s="207" t="str">
        <f t="shared" si="46"/>
        <v/>
      </c>
      <c r="AK201" s="74"/>
      <c r="AL201" s="74"/>
      <c r="AM201" s="74"/>
      <c r="AN201" s="300" t="str">
        <f t="shared" si="47"/>
        <v/>
      </c>
      <c r="AO201" s="75"/>
      <c r="AP201" s="75"/>
      <c r="AQ201" s="207" t="str">
        <f t="shared" si="48"/>
        <v/>
      </c>
      <c r="AR201" s="75"/>
      <c r="AS201" s="74"/>
      <c r="AT201" s="74"/>
      <c r="AU201" s="207" t="str">
        <f t="shared" si="49"/>
        <v/>
      </c>
      <c r="AV201" s="75"/>
      <c r="AW201" s="75"/>
      <c r="AX201" s="75"/>
      <c r="AY201" s="75"/>
      <c r="AZ201" s="75"/>
      <c r="BA201" s="75"/>
      <c r="BB201" s="75"/>
      <c r="BC201" s="75"/>
      <c r="BD201" s="75"/>
      <c r="BE201" s="75"/>
      <c r="BF201" s="75"/>
      <c r="BG201" s="75"/>
      <c r="BH201" s="72"/>
      <c r="BI201" s="72"/>
      <c r="BJ201" s="72"/>
      <c r="BK201" s="72"/>
      <c r="BL201" s="72"/>
      <c r="BM201" s="72"/>
      <c r="BN201" s="72"/>
    </row>
    <row r="202" spans="1:66" s="76" customFormat="1" collapsed="1" x14ac:dyDescent="0.2">
      <c r="A202" s="72"/>
      <c r="B202" s="207" t="str">
        <f t="shared" si="40"/>
        <v/>
      </c>
      <c r="C202" s="73"/>
      <c r="D202" s="73"/>
      <c r="E202" s="73"/>
      <c r="F202" s="73"/>
      <c r="G202" s="207"/>
      <c r="H202" s="73"/>
      <c r="I202" s="73"/>
      <c r="J202" s="74"/>
      <c r="K202" s="75"/>
      <c r="L202" s="75"/>
      <c r="M202" s="299" t="str">
        <f t="shared" si="41"/>
        <v/>
      </c>
      <c r="N202" s="74"/>
      <c r="O202" s="74"/>
      <c r="P202" s="75"/>
      <c r="Q202" s="207" t="str">
        <f t="shared" si="42"/>
        <v/>
      </c>
      <c r="R202" s="75"/>
      <c r="S202" s="207" t="str">
        <f t="shared" si="43"/>
        <v/>
      </c>
      <c r="T202" s="75"/>
      <c r="U202" s="207" t="str">
        <f t="shared" si="44"/>
        <v/>
      </c>
      <c r="V202" s="75"/>
      <c r="W202" s="74"/>
      <c r="X202" s="74"/>
      <c r="Y202" s="74"/>
      <c r="Z202" s="74"/>
      <c r="AA202" s="74"/>
      <c r="AB202" s="74"/>
      <c r="AC202" s="74"/>
      <c r="AD202" s="207" t="str">
        <f t="shared" si="45"/>
        <v/>
      </c>
      <c r="AE202" s="74"/>
      <c r="AF202" s="74"/>
      <c r="AG202" s="74"/>
      <c r="AH202" s="74"/>
      <c r="AI202" s="74"/>
      <c r="AJ202" s="207" t="str">
        <f t="shared" si="46"/>
        <v/>
      </c>
      <c r="AK202" s="74"/>
      <c r="AL202" s="74"/>
      <c r="AM202" s="74"/>
      <c r="AN202" s="300" t="str">
        <f t="shared" si="47"/>
        <v/>
      </c>
      <c r="AO202" s="75"/>
      <c r="AP202" s="75"/>
      <c r="AQ202" s="207" t="str">
        <f t="shared" si="48"/>
        <v/>
      </c>
      <c r="AR202" s="75"/>
      <c r="AS202" s="74"/>
      <c r="AT202" s="74"/>
      <c r="AU202" s="207" t="str">
        <f t="shared" si="49"/>
        <v/>
      </c>
      <c r="AV202" s="75"/>
      <c r="AW202" s="75"/>
      <c r="AX202" s="75"/>
      <c r="AY202" s="75"/>
      <c r="AZ202" s="75"/>
      <c r="BA202" s="75"/>
      <c r="BB202" s="75"/>
      <c r="BC202" s="75"/>
      <c r="BD202" s="75"/>
      <c r="BE202" s="75"/>
      <c r="BF202" s="75"/>
      <c r="BG202" s="75"/>
      <c r="BH202" s="72"/>
      <c r="BI202" s="72"/>
      <c r="BJ202" s="72"/>
      <c r="BK202" s="72"/>
      <c r="BL202" s="72"/>
      <c r="BM202" s="72"/>
      <c r="BN202" s="72"/>
    </row>
    <row r="203" spans="1:66" s="76" customFormat="1" collapsed="1" x14ac:dyDescent="0.2">
      <c r="A203" s="72"/>
      <c r="B203" s="207" t="str">
        <f t="shared" si="40"/>
        <v/>
      </c>
      <c r="C203" s="73"/>
      <c r="D203" s="73"/>
      <c r="E203" s="73"/>
      <c r="F203" s="73"/>
      <c r="G203" s="207"/>
      <c r="H203" s="73"/>
      <c r="I203" s="73"/>
      <c r="J203" s="74"/>
      <c r="K203" s="75"/>
      <c r="L203" s="75"/>
      <c r="M203" s="299" t="str">
        <f t="shared" si="41"/>
        <v/>
      </c>
      <c r="N203" s="74"/>
      <c r="O203" s="74"/>
      <c r="P203" s="75"/>
      <c r="Q203" s="207" t="str">
        <f t="shared" si="42"/>
        <v/>
      </c>
      <c r="R203" s="75"/>
      <c r="S203" s="207" t="str">
        <f t="shared" si="43"/>
        <v/>
      </c>
      <c r="T203" s="75"/>
      <c r="U203" s="207" t="str">
        <f t="shared" si="44"/>
        <v/>
      </c>
      <c r="V203" s="75"/>
      <c r="W203" s="74"/>
      <c r="X203" s="74"/>
      <c r="Y203" s="74"/>
      <c r="Z203" s="74"/>
      <c r="AA203" s="74"/>
      <c r="AB203" s="74"/>
      <c r="AC203" s="74"/>
      <c r="AD203" s="207" t="str">
        <f t="shared" si="45"/>
        <v/>
      </c>
      <c r="AE203" s="74"/>
      <c r="AF203" s="74"/>
      <c r="AG203" s="74"/>
      <c r="AH203" s="74"/>
      <c r="AI203" s="74"/>
      <c r="AJ203" s="207" t="str">
        <f t="shared" si="46"/>
        <v/>
      </c>
      <c r="AK203" s="74"/>
      <c r="AL203" s="74"/>
      <c r="AM203" s="74"/>
      <c r="AN203" s="300" t="str">
        <f t="shared" si="47"/>
        <v/>
      </c>
      <c r="AO203" s="75"/>
      <c r="AP203" s="75"/>
      <c r="AQ203" s="207" t="str">
        <f t="shared" si="48"/>
        <v/>
      </c>
      <c r="AR203" s="75"/>
      <c r="AS203" s="74"/>
      <c r="AT203" s="74"/>
      <c r="AU203" s="207" t="str">
        <f t="shared" si="49"/>
        <v/>
      </c>
      <c r="AV203" s="75"/>
      <c r="AW203" s="75"/>
      <c r="AX203" s="75"/>
      <c r="AY203" s="75"/>
      <c r="AZ203" s="75"/>
      <c r="BA203" s="75"/>
      <c r="BB203" s="75"/>
      <c r="BC203" s="75"/>
      <c r="BD203" s="75"/>
      <c r="BE203" s="75"/>
      <c r="BF203" s="75"/>
      <c r="BG203" s="75"/>
      <c r="BH203" s="72"/>
      <c r="BI203" s="72"/>
      <c r="BJ203" s="72"/>
      <c r="BK203" s="72"/>
      <c r="BL203" s="72"/>
      <c r="BM203" s="72"/>
      <c r="BN203" s="72"/>
    </row>
    <row r="204" spans="1:66" s="76" customFormat="1" collapsed="1" x14ac:dyDescent="0.2">
      <c r="A204" s="72"/>
      <c r="B204" s="207" t="str">
        <f t="shared" si="40"/>
        <v/>
      </c>
      <c r="C204" s="73"/>
      <c r="D204" s="73"/>
      <c r="E204" s="73"/>
      <c r="F204" s="73"/>
      <c r="G204" s="207"/>
      <c r="H204" s="73"/>
      <c r="I204" s="73"/>
      <c r="J204" s="74"/>
      <c r="K204" s="75"/>
      <c r="L204" s="75"/>
      <c r="M204" s="299" t="str">
        <f t="shared" si="41"/>
        <v/>
      </c>
      <c r="N204" s="74"/>
      <c r="O204" s="74"/>
      <c r="P204" s="75"/>
      <c r="Q204" s="207" t="str">
        <f t="shared" si="42"/>
        <v/>
      </c>
      <c r="R204" s="75"/>
      <c r="S204" s="207" t="str">
        <f t="shared" si="43"/>
        <v/>
      </c>
      <c r="T204" s="75"/>
      <c r="U204" s="207" t="str">
        <f t="shared" si="44"/>
        <v/>
      </c>
      <c r="V204" s="75"/>
      <c r="W204" s="74"/>
      <c r="X204" s="74"/>
      <c r="Y204" s="74"/>
      <c r="Z204" s="74"/>
      <c r="AA204" s="74"/>
      <c r="AB204" s="74"/>
      <c r="AC204" s="74"/>
      <c r="AD204" s="207" t="str">
        <f t="shared" si="45"/>
        <v/>
      </c>
      <c r="AE204" s="74"/>
      <c r="AF204" s="74"/>
      <c r="AG204" s="74"/>
      <c r="AH204" s="74"/>
      <c r="AI204" s="74"/>
      <c r="AJ204" s="207" t="str">
        <f t="shared" si="46"/>
        <v/>
      </c>
      <c r="AK204" s="74"/>
      <c r="AL204" s="74"/>
      <c r="AM204" s="74"/>
      <c r="AN204" s="300" t="str">
        <f t="shared" si="47"/>
        <v/>
      </c>
      <c r="AO204" s="75"/>
      <c r="AP204" s="75"/>
      <c r="AQ204" s="207" t="str">
        <f t="shared" si="48"/>
        <v/>
      </c>
      <c r="AR204" s="75"/>
      <c r="AS204" s="74"/>
      <c r="AT204" s="74"/>
      <c r="AU204" s="207" t="str">
        <f t="shared" si="49"/>
        <v/>
      </c>
      <c r="AV204" s="75"/>
      <c r="AW204" s="75"/>
      <c r="AX204" s="75"/>
      <c r="AY204" s="75"/>
      <c r="AZ204" s="75"/>
      <c r="BA204" s="75"/>
      <c r="BB204" s="75"/>
      <c r="BC204" s="75"/>
      <c r="BD204" s="75"/>
      <c r="BE204" s="75"/>
      <c r="BF204" s="75"/>
      <c r="BG204" s="75"/>
      <c r="BH204" s="72"/>
      <c r="BI204" s="72"/>
      <c r="BJ204" s="72"/>
      <c r="BK204" s="72"/>
      <c r="BL204" s="72"/>
      <c r="BM204" s="72"/>
      <c r="BN204" s="72"/>
    </row>
    <row r="205" spans="1:66" s="76" customFormat="1" collapsed="1" x14ac:dyDescent="0.2">
      <c r="A205" s="72"/>
      <c r="B205" s="207" t="str">
        <f t="shared" si="40"/>
        <v/>
      </c>
      <c r="C205" s="73"/>
      <c r="D205" s="73"/>
      <c r="E205" s="73"/>
      <c r="F205" s="73"/>
      <c r="G205" s="207"/>
      <c r="H205" s="73"/>
      <c r="I205" s="73"/>
      <c r="J205" s="74"/>
      <c r="K205" s="75"/>
      <c r="L205" s="75"/>
      <c r="M205" s="299" t="str">
        <f t="shared" si="41"/>
        <v/>
      </c>
      <c r="N205" s="74"/>
      <c r="O205" s="74"/>
      <c r="P205" s="75"/>
      <c r="Q205" s="207" t="str">
        <f t="shared" si="42"/>
        <v/>
      </c>
      <c r="R205" s="75"/>
      <c r="S205" s="207" t="str">
        <f t="shared" si="43"/>
        <v/>
      </c>
      <c r="T205" s="75"/>
      <c r="U205" s="207" t="str">
        <f t="shared" si="44"/>
        <v/>
      </c>
      <c r="V205" s="75"/>
      <c r="W205" s="74"/>
      <c r="X205" s="74"/>
      <c r="Y205" s="74"/>
      <c r="Z205" s="74"/>
      <c r="AA205" s="74"/>
      <c r="AB205" s="74"/>
      <c r="AC205" s="74"/>
      <c r="AD205" s="207" t="str">
        <f t="shared" si="45"/>
        <v/>
      </c>
      <c r="AE205" s="74"/>
      <c r="AF205" s="74"/>
      <c r="AG205" s="74"/>
      <c r="AH205" s="74"/>
      <c r="AI205" s="74"/>
      <c r="AJ205" s="207" t="str">
        <f t="shared" si="46"/>
        <v/>
      </c>
      <c r="AK205" s="74"/>
      <c r="AL205" s="74"/>
      <c r="AM205" s="74"/>
      <c r="AN205" s="300" t="str">
        <f t="shared" si="47"/>
        <v/>
      </c>
      <c r="AO205" s="75"/>
      <c r="AP205" s="75"/>
      <c r="AQ205" s="207" t="str">
        <f t="shared" si="48"/>
        <v/>
      </c>
      <c r="AR205" s="75"/>
      <c r="AS205" s="74"/>
      <c r="AT205" s="74"/>
      <c r="AU205" s="207" t="str">
        <f t="shared" si="49"/>
        <v/>
      </c>
      <c r="AV205" s="75"/>
      <c r="AW205" s="75"/>
      <c r="AX205" s="75"/>
      <c r="AY205" s="75"/>
      <c r="AZ205" s="75"/>
      <c r="BA205" s="75"/>
      <c r="BB205" s="75"/>
      <c r="BC205" s="75"/>
      <c r="BD205" s="75"/>
      <c r="BE205" s="75"/>
      <c r="BF205" s="75"/>
      <c r="BG205" s="75"/>
      <c r="BH205" s="72"/>
      <c r="BI205" s="72"/>
      <c r="BJ205" s="72"/>
      <c r="BK205" s="72"/>
      <c r="BL205" s="72"/>
      <c r="BM205" s="72"/>
      <c r="BN205" s="72"/>
    </row>
    <row r="206" spans="1:66" s="76" customFormat="1" collapsed="1" x14ac:dyDescent="0.2">
      <c r="A206" s="72"/>
      <c r="B206" s="207" t="str">
        <f t="shared" si="40"/>
        <v/>
      </c>
      <c r="C206" s="73"/>
      <c r="D206" s="73"/>
      <c r="E206" s="73"/>
      <c r="F206" s="73"/>
      <c r="G206" s="207"/>
      <c r="H206" s="73"/>
      <c r="I206" s="73"/>
      <c r="J206" s="74"/>
      <c r="K206" s="75"/>
      <c r="L206" s="75"/>
      <c r="M206" s="299" t="str">
        <f t="shared" si="41"/>
        <v/>
      </c>
      <c r="N206" s="74"/>
      <c r="O206" s="74"/>
      <c r="P206" s="75"/>
      <c r="Q206" s="207" t="str">
        <f t="shared" si="42"/>
        <v/>
      </c>
      <c r="R206" s="75"/>
      <c r="S206" s="207" t="str">
        <f t="shared" si="43"/>
        <v/>
      </c>
      <c r="T206" s="75"/>
      <c r="U206" s="207" t="str">
        <f t="shared" si="44"/>
        <v/>
      </c>
      <c r="V206" s="75"/>
      <c r="W206" s="74"/>
      <c r="X206" s="74"/>
      <c r="Y206" s="74"/>
      <c r="Z206" s="74"/>
      <c r="AA206" s="74"/>
      <c r="AB206" s="74"/>
      <c r="AC206" s="74"/>
      <c r="AD206" s="207" t="str">
        <f t="shared" si="45"/>
        <v/>
      </c>
      <c r="AE206" s="74"/>
      <c r="AF206" s="74"/>
      <c r="AG206" s="74"/>
      <c r="AH206" s="74"/>
      <c r="AI206" s="74"/>
      <c r="AJ206" s="207" t="str">
        <f t="shared" si="46"/>
        <v/>
      </c>
      <c r="AK206" s="74"/>
      <c r="AL206" s="74"/>
      <c r="AM206" s="74"/>
      <c r="AN206" s="300" t="str">
        <f t="shared" si="47"/>
        <v/>
      </c>
      <c r="AO206" s="75"/>
      <c r="AP206" s="75"/>
      <c r="AQ206" s="207" t="str">
        <f t="shared" si="48"/>
        <v/>
      </c>
      <c r="AR206" s="75"/>
      <c r="AS206" s="74"/>
      <c r="AT206" s="74"/>
      <c r="AU206" s="207" t="str">
        <f t="shared" si="49"/>
        <v/>
      </c>
      <c r="AV206" s="75"/>
      <c r="AW206" s="75"/>
      <c r="AX206" s="75"/>
      <c r="AY206" s="75"/>
      <c r="AZ206" s="75"/>
      <c r="BA206" s="75"/>
      <c r="BB206" s="75"/>
      <c r="BC206" s="75"/>
      <c r="BD206" s="75"/>
      <c r="BE206" s="75"/>
      <c r="BF206" s="75"/>
      <c r="BG206" s="75"/>
      <c r="BH206" s="72"/>
      <c r="BI206" s="72"/>
      <c r="BJ206" s="72"/>
      <c r="BK206" s="72"/>
      <c r="BL206" s="72"/>
      <c r="BM206" s="72"/>
      <c r="BN206" s="72"/>
    </row>
    <row r="207" spans="1:66" s="76" customFormat="1" collapsed="1" x14ac:dyDescent="0.2">
      <c r="A207" s="72"/>
      <c r="B207" s="207" t="str">
        <f t="shared" si="40"/>
        <v/>
      </c>
      <c r="C207" s="73"/>
      <c r="D207" s="73"/>
      <c r="E207" s="73"/>
      <c r="F207" s="73"/>
      <c r="G207" s="207"/>
      <c r="H207" s="73"/>
      <c r="I207" s="73"/>
      <c r="J207" s="74"/>
      <c r="K207" s="75"/>
      <c r="L207" s="75"/>
      <c r="M207" s="299" t="str">
        <f t="shared" si="41"/>
        <v/>
      </c>
      <c r="N207" s="74"/>
      <c r="O207" s="74"/>
      <c r="P207" s="75"/>
      <c r="Q207" s="207" t="str">
        <f t="shared" si="42"/>
        <v/>
      </c>
      <c r="R207" s="75"/>
      <c r="S207" s="207" t="str">
        <f t="shared" si="43"/>
        <v/>
      </c>
      <c r="T207" s="75"/>
      <c r="U207" s="207" t="str">
        <f t="shared" si="44"/>
        <v/>
      </c>
      <c r="V207" s="75"/>
      <c r="W207" s="74"/>
      <c r="X207" s="74"/>
      <c r="Y207" s="74"/>
      <c r="Z207" s="74"/>
      <c r="AA207" s="74"/>
      <c r="AB207" s="74"/>
      <c r="AC207" s="74"/>
      <c r="AD207" s="207" t="str">
        <f t="shared" si="45"/>
        <v/>
      </c>
      <c r="AE207" s="74"/>
      <c r="AF207" s="74"/>
      <c r="AG207" s="74"/>
      <c r="AH207" s="74"/>
      <c r="AI207" s="74"/>
      <c r="AJ207" s="207" t="str">
        <f t="shared" si="46"/>
        <v/>
      </c>
      <c r="AK207" s="74"/>
      <c r="AL207" s="74"/>
      <c r="AM207" s="74"/>
      <c r="AN207" s="300" t="str">
        <f t="shared" si="47"/>
        <v/>
      </c>
      <c r="AO207" s="75"/>
      <c r="AP207" s="75"/>
      <c r="AQ207" s="207" t="str">
        <f t="shared" si="48"/>
        <v/>
      </c>
      <c r="AR207" s="75"/>
      <c r="AS207" s="74"/>
      <c r="AT207" s="74"/>
      <c r="AU207" s="207" t="str">
        <f t="shared" si="49"/>
        <v/>
      </c>
      <c r="AV207" s="75"/>
      <c r="AW207" s="75"/>
      <c r="AX207" s="75"/>
      <c r="AY207" s="75"/>
      <c r="AZ207" s="75"/>
      <c r="BA207" s="75"/>
      <c r="BB207" s="75"/>
      <c r="BC207" s="75"/>
      <c r="BD207" s="75"/>
      <c r="BE207" s="75"/>
      <c r="BF207" s="75"/>
      <c r="BG207" s="75"/>
      <c r="BH207" s="72"/>
      <c r="BI207" s="72"/>
      <c r="BJ207" s="72"/>
      <c r="BK207" s="72"/>
      <c r="BL207" s="72"/>
      <c r="BM207" s="72"/>
      <c r="BN207" s="72"/>
    </row>
    <row r="208" spans="1:66" s="76" customFormat="1" collapsed="1" x14ac:dyDescent="0.2">
      <c r="A208" s="72"/>
      <c r="B208" s="207" t="str">
        <f t="shared" si="40"/>
        <v/>
      </c>
      <c r="C208" s="73"/>
      <c r="D208" s="73"/>
      <c r="E208" s="73"/>
      <c r="F208" s="73"/>
      <c r="G208" s="207"/>
      <c r="H208" s="73"/>
      <c r="I208" s="73"/>
      <c r="J208" s="74"/>
      <c r="K208" s="75"/>
      <c r="L208" s="75"/>
      <c r="M208" s="299" t="str">
        <f t="shared" si="41"/>
        <v/>
      </c>
      <c r="N208" s="74"/>
      <c r="O208" s="74"/>
      <c r="P208" s="75"/>
      <c r="Q208" s="207" t="str">
        <f t="shared" si="42"/>
        <v/>
      </c>
      <c r="R208" s="75"/>
      <c r="S208" s="207" t="str">
        <f t="shared" si="43"/>
        <v/>
      </c>
      <c r="T208" s="75"/>
      <c r="U208" s="207" t="str">
        <f t="shared" si="44"/>
        <v/>
      </c>
      <c r="V208" s="75"/>
      <c r="W208" s="74"/>
      <c r="X208" s="74"/>
      <c r="Y208" s="74"/>
      <c r="Z208" s="74"/>
      <c r="AA208" s="74"/>
      <c r="AB208" s="74"/>
      <c r="AC208" s="74"/>
      <c r="AD208" s="207" t="str">
        <f t="shared" si="45"/>
        <v/>
      </c>
      <c r="AE208" s="74"/>
      <c r="AF208" s="74"/>
      <c r="AG208" s="74"/>
      <c r="AH208" s="74"/>
      <c r="AI208" s="74"/>
      <c r="AJ208" s="207" t="str">
        <f t="shared" si="46"/>
        <v/>
      </c>
      <c r="AK208" s="74"/>
      <c r="AL208" s="74"/>
      <c r="AM208" s="74"/>
      <c r="AN208" s="300" t="str">
        <f t="shared" si="47"/>
        <v/>
      </c>
      <c r="AO208" s="75"/>
      <c r="AP208" s="75"/>
      <c r="AQ208" s="207" t="str">
        <f t="shared" si="48"/>
        <v/>
      </c>
      <c r="AR208" s="75"/>
      <c r="AS208" s="74"/>
      <c r="AT208" s="74"/>
      <c r="AU208" s="207" t="str">
        <f t="shared" si="49"/>
        <v/>
      </c>
      <c r="AV208" s="75"/>
      <c r="AW208" s="75"/>
      <c r="AX208" s="75"/>
      <c r="AY208" s="75"/>
      <c r="AZ208" s="75"/>
      <c r="BA208" s="75"/>
      <c r="BB208" s="75"/>
      <c r="BC208" s="75"/>
      <c r="BD208" s="75"/>
      <c r="BE208" s="75"/>
      <c r="BF208" s="75"/>
      <c r="BG208" s="75"/>
      <c r="BH208" s="72"/>
      <c r="BI208" s="72"/>
      <c r="BJ208" s="72"/>
      <c r="BK208" s="72"/>
      <c r="BL208" s="72"/>
      <c r="BM208" s="72"/>
      <c r="BN208" s="72"/>
    </row>
    <row r="209" spans="1:66" s="76" customFormat="1" collapsed="1" x14ac:dyDescent="0.2">
      <c r="A209" s="72"/>
      <c r="B209" s="207" t="str">
        <f t="shared" si="40"/>
        <v/>
      </c>
      <c r="C209" s="73"/>
      <c r="D209" s="73"/>
      <c r="E209" s="73"/>
      <c r="F209" s="73"/>
      <c r="G209" s="207"/>
      <c r="H209" s="73"/>
      <c r="I209" s="73"/>
      <c r="J209" s="74"/>
      <c r="K209" s="75"/>
      <c r="L209" s="75"/>
      <c r="M209" s="299" t="str">
        <f t="shared" si="41"/>
        <v/>
      </c>
      <c r="N209" s="74"/>
      <c r="O209" s="74"/>
      <c r="P209" s="75"/>
      <c r="Q209" s="207" t="str">
        <f t="shared" si="42"/>
        <v/>
      </c>
      <c r="R209" s="75"/>
      <c r="S209" s="207" t="str">
        <f t="shared" si="43"/>
        <v/>
      </c>
      <c r="T209" s="75"/>
      <c r="U209" s="207" t="str">
        <f t="shared" si="44"/>
        <v/>
      </c>
      <c r="V209" s="75"/>
      <c r="W209" s="74"/>
      <c r="X209" s="74"/>
      <c r="Y209" s="74"/>
      <c r="Z209" s="74"/>
      <c r="AA209" s="74"/>
      <c r="AB209" s="74"/>
      <c r="AC209" s="74"/>
      <c r="AD209" s="207" t="str">
        <f t="shared" si="45"/>
        <v/>
      </c>
      <c r="AE209" s="74"/>
      <c r="AF209" s="74"/>
      <c r="AG209" s="74"/>
      <c r="AH209" s="74"/>
      <c r="AI209" s="74"/>
      <c r="AJ209" s="207" t="str">
        <f t="shared" si="46"/>
        <v/>
      </c>
      <c r="AK209" s="74"/>
      <c r="AL209" s="74"/>
      <c r="AM209" s="74"/>
      <c r="AN209" s="300" t="str">
        <f t="shared" si="47"/>
        <v/>
      </c>
      <c r="AO209" s="75"/>
      <c r="AP209" s="75"/>
      <c r="AQ209" s="207" t="str">
        <f t="shared" si="48"/>
        <v/>
      </c>
      <c r="AR209" s="75"/>
      <c r="AS209" s="74"/>
      <c r="AT209" s="74"/>
      <c r="AU209" s="207" t="str">
        <f t="shared" si="49"/>
        <v/>
      </c>
      <c r="AV209" s="75"/>
      <c r="AW209" s="75"/>
      <c r="AX209" s="75"/>
      <c r="AY209" s="75"/>
      <c r="AZ209" s="75"/>
      <c r="BA209" s="75"/>
      <c r="BB209" s="75"/>
      <c r="BC209" s="75"/>
      <c r="BD209" s="75"/>
      <c r="BE209" s="75"/>
      <c r="BF209" s="75"/>
      <c r="BG209" s="75"/>
      <c r="BH209" s="72"/>
      <c r="BI209" s="72"/>
      <c r="BJ209" s="72"/>
      <c r="BK209" s="72"/>
      <c r="BL209" s="72"/>
      <c r="BM209" s="72"/>
      <c r="BN209" s="72"/>
    </row>
    <row r="210" spans="1:66" s="76" customFormat="1" collapsed="1" x14ac:dyDescent="0.2">
      <c r="A210" s="72"/>
      <c r="B210" s="207" t="str">
        <f t="shared" si="40"/>
        <v/>
      </c>
      <c r="C210" s="73"/>
      <c r="D210" s="73"/>
      <c r="E210" s="73"/>
      <c r="F210" s="73"/>
      <c r="G210" s="207"/>
      <c r="H210" s="73"/>
      <c r="I210" s="73"/>
      <c r="J210" s="74"/>
      <c r="K210" s="75"/>
      <c r="L210" s="75"/>
      <c r="M210" s="299" t="str">
        <f t="shared" si="41"/>
        <v/>
      </c>
      <c r="N210" s="74"/>
      <c r="O210" s="74"/>
      <c r="P210" s="75"/>
      <c r="Q210" s="207" t="str">
        <f t="shared" si="42"/>
        <v/>
      </c>
      <c r="R210" s="75"/>
      <c r="S210" s="207" t="str">
        <f t="shared" si="43"/>
        <v/>
      </c>
      <c r="T210" s="75"/>
      <c r="U210" s="207" t="str">
        <f t="shared" si="44"/>
        <v/>
      </c>
      <c r="V210" s="75"/>
      <c r="W210" s="74"/>
      <c r="X210" s="74"/>
      <c r="Y210" s="74"/>
      <c r="Z210" s="74"/>
      <c r="AA210" s="74"/>
      <c r="AB210" s="74"/>
      <c r="AC210" s="74"/>
      <c r="AD210" s="207" t="str">
        <f t="shared" si="45"/>
        <v/>
      </c>
      <c r="AE210" s="74"/>
      <c r="AF210" s="74"/>
      <c r="AG210" s="74"/>
      <c r="AH210" s="74"/>
      <c r="AI210" s="74"/>
      <c r="AJ210" s="207" t="str">
        <f t="shared" si="46"/>
        <v/>
      </c>
      <c r="AK210" s="74"/>
      <c r="AL210" s="74"/>
      <c r="AM210" s="74"/>
      <c r="AN210" s="300" t="str">
        <f t="shared" si="47"/>
        <v/>
      </c>
      <c r="AO210" s="75"/>
      <c r="AP210" s="75"/>
      <c r="AQ210" s="207" t="str">
        <f t="shared" si="48"/>
        <v/>
      </c>
      <c r="AR210" s="75"/>
      <c r="AS210" s="74"/>
      <c r="AT210" s="74"/>
      <c r="AU210" s="207" t="str">
        <f t="shared" si="49"/>
        <v/>
      </c>
      <c r="AV210" s="75"/>
      <c r="AW210" s="75"/>
      <c r="AX210" s="75"/>
      <c r="AY210" s="75"/>
      <c r="AZ210" s="75"/>
      <c r="BA210" s="75"/>
      <c r="BB210" s="75"/>
      <c r="BC210" s="75"/>
      <c r="BD210" s="75"/>
      <c r="BE210" s="75"/>
      <c r="BF210" s="75"/>
      <c r="BG210" s="75"/>
      <c r="BH210" s="72"/>
      <c r="BI210" s="72"/>
      <c r="BJ210" s="72"/>
      <c r="BK210" s="72"/>
      <c r="BL210" s="72"/>
      <c r="BM210" s="72"/>
      <c r="BN210" s="72"/>
    </row>
    <row r="211" spans="1:66" s="76" customFormat="1" collapsed="1" x14ac:dyDescent="0.2">
      <c r="A211" s="72"/>
      <c r="B211" s="207" t="str">
        <f t="shared" si="40"/>
        <v/>
      </c>
      <c r="C211" s="73"/>
      <c r="D211" s="73"/>
      <c r="E211" s="73"/>
      <c r="F211" s="73"/>
      <c r="G211" s="207"/>
      <c r="H211" s="73"/>
      <c r="I211" s="73"/>
      <c r="J211" s="74"/>
      <c r="K211" s="75"/>
      <c r="L211" s="75"/>
      <c r="M211" s="299" t="str">
        <f t="shared" si="41"/>
        <v/>
      </c>
      <c r="N211" s="74"/>
      <c r="O211" s="74"/>
      <c r="P211" s="75"/>
      <c r="Q211" s="207" t="str">
        <f t="shared" si="42"/>
        <v/>
      </c>
      <c r="R211" s="75"/>
      <c r="S211" s="207" t="str">
        <f t="shared" si="43"/>
        <v/>
      </c>
      <c r="T211" s="75"/>
      <c r="U211" s="207" t="str">
        <f t="shared" si="44"/>
        <v/>
      </c>
      <c r="V211" s="75"/>
      <c r="W211" s="74"/>
      <c r="X211" s="74"/>
      <c r="Y211" s="74"/>
      <c r="Z211" s="74"/>
      <c r="AA211" s="74"/>
      <c r="AB211" s="74"/>
      <c r="AC211" s="74"/>
      <c r="AD211" s="207" t="str">
        <f t="shared" si="45"/>
        <v/>
      </c>
      <c r="AE211" s="74"/>
      <c r="AF211" s="74"/>
      <c r="AG211" s="74"/>
      <c r="AH211" s="74"/>
      <c r="AI211" s="74"/>
      <c r="AJ211" s="207" t="str">
        <f t="shared" si="46"/>
        <v/>
      </c>
      <c r="AK211" s="74"/>
      <c r="AL211" s="74"/>
      <c r="AM211" s="74"/>
      <c r="AN211" s="300" t="str">
        <f t="shared" si="47"/>
        <v/>
      </c>
      <c r="AO211" s="75"/>
      <c r="AP211" s="75"/>
      <c r="AQ211" s="207" t="str">
        <f t="shared" si="48"/>
        <v/>
      </c>
      <c r="AR211" s="75"/>
      <c r="AS211" s="74"/>
      <c r="AT211" s="74"/>
      <c r="AU211" s="207" t="str">
        <f t="shared" si="49"/>
        <v/>
      </c>
      <c r="AV211" s="75"/>
      <c r="AW211" s="75"/>
      <c r="AX211" s="75"/>
      <c r="AY211" s="75"/>
      <c r="AZ211" s="75"/>
      <c r="BA211" s="75"/>
      <c r="BB211" s="75"/>
      <c r="BC211" s="75"/>
      <c r="BD211" s="75"/>
      <c r="BE211" s="75"/>
      <c r="BF211" s="75"/>
      <c r="BG211" s="75"/>
      <c r="BH211" s="72"/>
      <c r="BI211" s="72"/>
      <c r="BJ211" s="72"/>
      <c r="BK211" s="72"/>
      <c r="BL211" s="72"/>
      <c r="BM211" s="72"/>
      <c r="BN211" s="72"/>
    </row>
    <row r="212" spans="1:66" s="76" customFormat="1" collapsed="1" x14ac:dyDescent="0.2">
      <c r="A212" s="72"/>
      <c r="B212" s="207" t="str">
        <f t="shared" si="40"/>
        <v/>
      </c>
      <c r="C212" s="73"/>
      <c r="D212" s="73"/>
      <c r="E212" s="73"/>
      <c r="F212" s="73"/>
      <c r="G212" s="207"/>
      <c r="H212" s="73"/>
      <c r="I212" s="73"/>
      <c r="J212" s="74"/>
      <c r="K212" s="75"/>
      <c r="L212" s="75"/>
      <c r="M212" s="299" t="str">
        <f t="shared" si="41"/>
        <v/>
      </c>
      <c r="N212" s="74"/>
      <c r="O212" s="74"/>
      <c r="P212" s="75"/>
      <c r="Q212" s="207" t="str">
        <f t="shared" si="42"/>
        <v/>
      </c>
      <c r="R212" s="75"/>
      <c r="S212" s="207" t="str">
        <f t="shared" si="43"/>
        <v/>
      </c>
      <c r="T212" s="75"/>
      <c r="U212" s="207" t="str">
        <f t="shared" si="44"/>
        <v/>
      </c>
      <c r="V212" s="75"/>
      <c r="W212" s="74"/>
      <c r="X212" s="74"/>
      <c r="Y212" s="74"/>
      <c r="Z212" s="74"/>
      <c r="AA212" s="74"/>
      <c r="AB212" s="74"/>
      <c r="AC212" s="74"/>
      <c r="AD212" s="207" t="str">
        <f t="shared" si="45"/>
        <v/>
      </c>
      <c r="AE212" s="74"/>
      <c r="AF212" s="74"/>
      <c r="AG212" s="74"/>
      <c r="AH212" s="74"/>
      <c r="AI212" s="74"/>
      <c r="AJ212" s="207" t="str">
        <f t="shared" si="46"/>
        <v/>
      </c>
      <c r="AK212" s="74"/>
      <c r="AL212" s="74"/>
      <c r="AM212" s="74"/>
      <c r="AN212" s="300" t="str">
        <f t="shared" si="47"/>
        <v/>
      </c>
      <c r="AO212" s="75"/>
      <c r="AP212" s="75"/>
      <c r="AQ212" s="207" t="str">
        <f t="shared" si="48"/>
        <v/>
      </c>
      <c r="AR212" s="75"/>
      <c r="AS212" s="74"/>
      <c r="AT212" s="74"/>
      <c r="AU212" s="207" t="str">
        <f t="shared" si="49"/>
        <v/>
      </c>
      <c r="AV212" s="75"/>
      <c r="AW212" s="75"/>
      <c r="AX212" s="75"/>
      <c r="AY212" s="75"/>
      <c r="AZ212" s="75"/>
      <c r="BA212" s="75"/>
      <c r="BB212" s="75"/>
      <c r="BC212" s="75"/>
      <c r="BD212" s="75"/>
      <c r="BE212" s="75"/>
      <c r="BF212" s="75"/>
      <c r="BG212" s="75"/>
      <c r="BH212" s="72"/>
      <c r="BI212" s="72"/>
      <c r="BJ212" s="72"/>
      <c r="BK212" s="72"/>
      <c r="BL212" s="72"/>
      <c r="BM212" s="72"/>
      <c r="BN212" s="72"/>
    </row>
    <row r="213" spans="1:66" s="76" customFormat="1" collapsed="1" x14ac:dyDescent="0.2">
      <c r="A213" s="72"/>
      <c r="B213" s="207" t="str">
        <f t="shared" si="40"/>
        <v/>
      </c>
      <c r="C213" s="73"/>
      <c r="D213" s="73"/>
      <c r="E213" s="73"/>
      <c r="F213" s="73"/>
      <c r="G213" s="207"/>
      <c r="H213" s="73"/>
      <c r="I213" s="73"/>
      <c r="J213" s="74"/>
      <c r="K213" s="75"/>
      <c r="L213" s="75"/>
      <c r="M213" s="299" t="str">
        <f t="shared" si="41"/>
        <v/>
      </c>
      <c r="N213" s="74"/>
      <c r="O213" s="74"/>
      <c r="P213" s="75"/>
      <c r="Q213" s="207" t="str">
        <f t="shared" si="42"/>
        <v/>
      </c>
      <c r="R213" s="75"/>
      <c r="S213" s="207" t="str">
        <f t="shared" si="43"/>
        <v/>
      </c>
      <c r="T213" s="75"/>
      <c r="U213" s="207" t="str">
        <f t="shared" si="44"/>
        <v/>
      </c>
      <c r="V213" s="75"/>
      <c r="W213" s="74"/>
      <c r="X213" s="74"/>
      <c r="Y213" s="74"/>
      <c r="Z213" s="74"/>
      <c r="AA213" s="74"/>
      <c r="AB213" s="74"/>
      <c r="AC213" s="74"/>
      <c r="AD213" s="207" t="str">
        <f t="shared" si="45"/>
        <v/>
      </c>
      <c r="AE213" s="74"/>
      <c r="AF213" s="74"/>
      <c r="AG213" s="74"/>
      <c r="AH213" s="74"/>
      <c r="AI213" s="74"/>
      <c r="AJ213" s="207" t="str">
        <f t="shared" si="46"/>
        <v/>
      </c>
      <c r="AK213" s="74"/>
      <c r="AL213" s="74"/>
      <c r="AM213" s="74"/>
      <c r="AN213" s="300" t="str">
        <f t="shared" si="47"/>
        <v/>
      </c>
      <c r="AO213" s="75"/>
      <c r="AP213" s="75"/>
      <c r="AQ213" s="207" t="str">
        <f t="shared" si="48"/>
        <v/>
      </c>
      <c r="AR213" s="75"/>
      <c r="AS213" s="74"/>
      <c r="AT213" s="74"/>
      <c r="AU213" s="207" t="str">
        <f t="shared" si="49"/>
        <v/>
      </c>
      <c r="AV213" s="75"/>
      <c r="AW213" s="75"/>
      <c r="AX213" s="75"/>
      <c r="AY213" s="75"/>
      <c r="AZ213" s="75"/>
      <c r="BA213" s="75"/>
      <c r="BB213" s="75"/>
      <c r="BC213" s="75"/>
      <c r="BD213" s="75"/>
      <c r="BE213" s="75"/>
      <c r="BF213" s="75"/>
      <c r="BG213" s="75"/>
      <c r="BH213" s="72"/>
      <c r="BI213" s="72"/>
      <c r="BJ213" s="72"/>
      <c r="BK213" s="72"/>
      <c r="BL213" s="72"/>
      <c r="BM213" s="72"/>
      <c r="BN213" s="72"/>
    </row>
    <row r="214" spans="1:66" s="76" customFormat="1" collapsed="1" x14ac:dyDescent="0.2">
      <c r="A214" s="72"/>
      <c r="B214" s="207" t="str">
        <f t="shared" si="40"/>
        <v/>
      </c>
      <c r="C214" s="73"/>
      <c r="D214" s="73"/>
      <c r="E214" s="73"/>
      <c r="F214" s="73"/>
      <c r="G214" s="207"/>
      <c r="H214" s="73"/>
      <c r="I214" s="73"/>
      <c r="J214" s="74"/>
      <c r="K214" s="75"/>
      <c r="L214" s="75"/>
      <c r="M214" s="299" t="str">
        <f t="shared" si="41"/>
        <v/>
      </c>
      <c r="N214" s="74"/>
      <c r="O214" s="74"/>
      <c r="P214" s="75"/>
      <c r="Q214" s="207" t="str">
        <f t="shared" si="42"/>
        <v/>
      </c>
      <c r="R214" s="75"/>
      <c r="S214" s="207" t="str">
        <f t="shared" si="43"/>
        <v/>
      </c>
      <c r="T214" s="75"/>
      <c r="U214" s="207" t="str">
        <f t="shared" si="44"/>
        <v/>
      </c>
      <c r="V214" s="75"/>
      <c r="W214" s="74"/>
      <c r="X214" s="74"/>
      <c r="Y214" s="74"/>
      <c r="Z214" s="74"/>
      <c r="AA214" s="74"/>
      <c r="AB214" s="74"/>
      <c r="AC214" s="74"/>
      <c r="AD214" s="207" t="str">
        <f t="shared" si="45"/>
        <v/>
      </c>
      <c r="AE214" s="74"/>
      <c r="AF214" s="74"/>
      <c r="AG214" s="74"/>
      <c r="AH214" s="74"/>
      <c r="AI214" s="74"/>
      <c r="AJ214" s="207" t="str">
        <f t="shared" si="46"/>
        <v/>
      </c>
      <c r="AK214" s="74"/>
      <c r="AL214" s="74"/>
      <c r="AM214" s="74"/>
      <c r="AN214" s="300" t="str">
        <f t="shared" si="47"/>
        <v/>
      </c>
      <c r="AO214" s="75"/>
      <c r="AP214" s="75"/>
      <c r="AQ214" s="207" t="str">
        <f t="shared" si="48"/>
        <v/>
      </c>
      <c r="AR214" s="75"/>
      <c r="AS214" s="74"/>
      <c r="AT214" s="74"/>
      <c r="AU214" s="207" t="str">
        <f t="shared" si="49"/>
        <v/>
      </c>
      <c r="AV214" s="75"/>
      <c r="AW214" s="75"/>
      <c r="AX214" s="75"/>
      <c r="AY214" s="75"/>
      <c r="AZ214" s="75"/>
      <c r="BA214" s="75"/>
      <c r="BB214" s="75"/>
      <c r="BC214" s="75"/>
      <c r="BD214" s="75"/>
      <c r="BE214" s="75"/>
      <c r="BF214" s="75"/>
      <c r="BG214" s="75"/>
      <c r="BH214" s="72"/>
      <c r="BI214" s="72"/>
      <c r="BJ214" s="72"/>
      <c r="BK214" s="72"/>
      <c r="BL214" s="72"/>
      <c r="BM214" s="72"/>
      <c r="BN214" s="72"/>
    </row>
    <row r="215" spans="1:66" s="76" customFormat="1" collapsed="1" x14ac:dyDescent="0.2">
      <c r="A215" s="72"/>
      <c r="B215" s="207" t="str">
        <f t="shared" si="40"/>
        <v/>
      </c>
      <c r="C215" s="73"/>
      <c r="D215" s="73"/>
      <c r="E215" s="73"/>
      <c r="F215" s="73"/>
      <c r="G215" s="207"/>
      <c r="H215" s="73"/>
      <c r="I215" s="73"/>
      <c r="J215" s="74"/>
      <c r="K215" s="75"/>
      <c r="L215" s="75"/>
      <c r="M215" s="299" t="str">
        <f t="shared" si="41"/>
        <v/>
      </c>
      <c r="N215" s="74"/>
      <c r="O215" s="74"/>
      <c r="P215" s="75"/>
      <c r="Q215" s="207" t="str">
        <f t="shared" si="42"/>
        <v/>
      </c>
      <c r="R215" s="75"/>
      <c r="S215" s="207" t="str">
        <f t="shared" si="43"/>
        <v/>
      </c>
      <c r="T215" s="75"/>
      <c r="U215" s="207" t="str">
        <f t="shared" si="44"/>
        <v/>
      </c>
      <c r="V215" s="75"/>
      <c r="W215" s="74"/>
      <c r="X215" s="74"/>
      <c r="Y215" s="74"/>
      <c r="Z215" s="74"/>
      <c r="AA215" s="74"/>
      <c r="AB215" s="74"/>
      <c r="AC215" s="74"/>
      <c r="AD215" s="207" t="str">
        <f t="shared" si="45"/>
        <v/>
      </c>
      <c r="AE215" s="74"/>
      <c r="AF215" s="74"/>
      <c r="AG215" s="74"/>
      <c r="AH215" s="74"/>
      <c r="AI215" s="74"/>
      <c r="AJ215" s="207" t="str">
        <f t="shared" si="46"/>
        <v/>
      </c>
      <c r="AK215" s="74"/>
      <c r="AL215" s="74"/>
      <c r="AM215" s="74"/>
      <c r="AN215" s="300" t="str">
        <f t="shared" si="47"/>
        <v/>
      </c>
      <c r="AO215" s="75"/>
      <c r="AP215" s="75"/>
      <c r="AQ215" s="207" t="str">
        <f t="shared" si="48"/>
        <v/>
      </c>
      <c r="AR215" s="75"/>
      <c r="AS215" s="74"/>
      <c r="AT215" s="74"/>
      <c r="AU215" s="207" t="str">
        <f t="shared" si="49"/>
        <v/>
      </c>
      <c r="AV215" s="75"/>
      <c r="AW215" s="75"/>
      <c r="AX215" s="75"/>
      <c r="AY215" s="75"/>
      <c r="AZ215" s="75"/>
      <c r="BA215" s="75"/>
      <c r="BB215" s="75"/>
      <c r="BC215" s="75"/>
      <c r="BD215" s="75"/>
      <c r="BE215" s="75"/>
      <c r="BF215" s="75"/>
      <c r="BG215" s="75"/>
      <c r="BH215" s="72"/>
      <c r="BI215" s="72"/>
      <c r="BJ215" s="72"/>
      <c r="BK215" s="72"/>
      <c r="BL215" s="72"/>
      <c r="BM215" s="72"/>
      <c r="BN215" s="72"/>
    </row>
    <row r="216" spans="1:66" s="76" customFormat="1" collapsed="1" x14ac:dyDescent="0.2">
      <c r="A216" s="72"/>
      <c r="B216" s="207" t="str">
        <f t="shared" si="40"/>
        <v/>
      </c>
      <c r="C216" s="73"/>
      <c r="D216" s="73"/>
      <c r="E216" s="73"/>
      <c r="F216" s="73"/>
      <c r="G216" s="207"/>
      <c r="H216" s="73"/>
      <c r="I216" s="73"/>
      <c r="J216" s="74"/>
      <c r="K216" s="75"/>
      <c r="L216" s="75"/>
      <c r="M216" s="299" t="str">
        <f t="shared" si="41"/>
        <v/>
      </c>
      <c r="N216" s="74"/>
      <c r="O216" s="74"/>
      <c r="P216" s="75"/>
      <c r="Q216" s="207" t="str">
        <f t="shared" si="42"/>
        <v/>
      </c>
      <c r="R216" s="75"/>
      <c r="S216" s="207" t="str">
        <f t="shared" si="43"/>
        <v/>
      </c>
      <c r="T216" s="75"/>
      <c r="U216" s="207" t="str">
        <f t="shared" si="44"/>
        <v/>
      </c>
      <c r="V216" s="75"/>
      <c r="W216" s="74"/>
      <c r="X216" s="74"/>
      <c r="Y216" s="74"/>
      <c r="Z216" s="74"/>
      <c r="AA216" s="74"/>
      <c r="AB216" s="74"/>
      <c r="AC216" s="74"/>
      <c r="AD216" s="207" t="str">
        <f t="shared" si="45"/>
        <v/>
      </c>
      <c r="AE216" s="74"/>
      <c r="AF216" s="74"/>
      <c r="AG216" s="74"/>
      <c r="AH216" s="74"/>
      <c r="AI216" s="74"/>
      <c r="AJ216" s="207" t="str">
        <f t="shared" si="46"/>
        <v/>
      </c>
      <c r="AK216" s="74"/>
      <c r="AL216" s="74"/>
      <c r="AM216" s="74"/>
      <c r="AN216" s="300" t="str">
        <f t="shared" si="47"/>
        <v/>
      </c>
      <c r="AO216" s="75"/>
      <c r="AP216" s="75"/>
      <c r="AQ216" s="207" t="str">
        <f t="shared" si="48"/>
        <v/>
      </c>
      <c r="AR216" s="75"/>
      <c r="AS216" s="74"/>
      <c r="AT216" s="74"/>
      <c r="AU216" s="207" t="str">
        <f t="shared" si="49"/>
        <v/>
      </c>
      <c r="AV216" s="75"/>
      <c r="AW216" s="75"/>
      <c r="AX216" s="75"/>
      <c r="AY216" s="75"/>
      <c r="AZ216" s="75"/>
      <c r="BA216" s="75"/>
      <c r="BB216" s="75"/>
      <c r="BC216" s="75"/>
      <c r="BD216" s="75"/>
      <c r="BE216" s="75"/>
      <c r="BF216" s="75"/>
      <c r="BG216" s="75"/>
      <c r="BH216" s="72"/>
      <c r="BI216" s="72"/>
      <c r="BJ216" s="72"/>
      <c r="BK216" s="72"/>
      <c r="BL216" s="72"/>
      <c r="BM216" s="72"/>
      <c r="BN216" s="72"/>
    </row>
    <row r="217" spans="1:66" s="76" customFormat="1" collapsed="1" x14ac:dyDescent="0.2">
      <c r="A217" s="72"/>
      <c r="B217" s="207" t="str">
        <f t="shared" si="40"/>
        <v/>
      </c>
      <c r="C217" s="73"/>
      <c r="D217" s="73"/>
      <c r="E217" s="73"/>
      <c r="F217" s="73"/>
      <c r="G217" s="207"/>
      <c r="H217" s="73"/>
      <c r="I217" s="73"/>
      <c r="J217" s="74"/>
      <c r="K217" s="75"/>
      <c r="L217" s="75"/>
      <c r="M217" s="299" t="str">
        <f t="shared" si="41"/>
        <v/>
      </c>
      <c r="N217" s="74"/>
      <c r="O217" s="74"/>
      <c r="P217" s="75"/>
      <c r="Q217" s="207" t="str">
        <f t="shared" si="42"/>
        <v/>
      </c>
      <c r="R217" s="75"/>
      <c r="S217" s="207" t="str">
        <f t="shared" si="43"/>
        <v/>
      </c>
      <c r="T217" s="75"/>
      <c r="U217" s="207" t="str">
        <f t="shared" si="44"/>
        <v/>
      </c>
      <c r="V217" s="75"/>
      <c r="W217" s="74"/>
      <c r="X217" s="74"/>
      <c r="Y217" s="74"/>
      <c r="Z217" s="74"/>
      <c r="AA217" s="74"/>
      <c r="AB217" s="74"/>
      <c r="AC217" s="74"/>
      <c r="AD217" s="207" t="str">
        <f t="shared" si="45"/>
        <v/>
      </c>
      <c r="AE217" s="74"/>
      <c r="AF217" s="74"/>
      <c r="AG217" s="74"/>
      <c r="AH217" s="74"/>
      <c r="AI217" s="74"/>
      <c r="AJ217" s="207" t="str">
        <f t="shared" si="46"/>
        <v/>
      </c>
      <c r="AK217" s="74"/>
      <c r="AL217" s="74"/>
      <c r="AM217" s="74"/>
      <c r="AN217" s="300" t="str">
        <f t="shared" si="47"/>
        <v/>
      </c>
      <c r="AO217" s="75"/>
      <c r="AP217" s="75"/>
      <c r="AQ217" s="207" t="str">
        <f t="shared" si="48"/>
        <v/>
      </c>
      <c r="AR217" s="75"/>
      <c r="AS217" s="74"/>
      <c r="AT217" s="74"/>
      <c r="AU217" s="207" t="str">
        <f t="shared" si="49"/>
        <v/>
      </c>
      <c r="AV217" s="75"/>
      <c r="AW217" s="75"/>
      <c r="AX217" s="75"/>
      <c r="AY217" s="75"/>
      <c r="AZ217" s="75"/>
      <c r="BA217" s="75"/>
      <c r="BB217" s="75"/>
      <c r="BC217" s="75"/>
      <c r="BD217" s="75"/>
      <c r="BE217" s="75"/>
      <c r="BF217" s="75"/>
      <c r="BG217" s="75"/>
      <c r="BH217" s="72"/>
      <c r="BI217" s="72"/>
      <c r="BJ217" s="72"/>
      <c r="BK217" s="72"/>
      <c r="BL217" s="72"/>
      <c r="BM217" s="72"/>
      <c r="BN217" s="72"/>
    </row>
    <row r="218" spans="1:66" s="76" customFormat="1" collapsed="1" x14ac:dyDescent="0.2">
      <c r="A218" s="72"/>
      <c r="B218" s="207" t="str">
        <f t="shared" si="40"/>
        <v/>
      </c>
      <c r="C218" s="73"/>
      <c r="D218" s="73"/>
      <c r="E218" s="73"/>
      <c r="F218" s="73"/>
      <c r="G218" s="207"/>
      <c r="H218" s="73"/>
      <c r="I218" s="73"/>
      <c r="J218" s="74"/>
      <c r="K218" s="75"/>
      <c r="L218" s="75"/>
      <c r="M218" s="299" t="str">
        <f t="shared" si="41"/>
        <v/>
      </c>
      <c r="N218" s="74"/>
      <c r="O218" s="74"/>
      <c r="P218" s="75"/>
      <c r="Q218" s="207" t="str">
        <f t="shared" si="42"/>
        <v/>
      </c>
      <c r="R218" s="75"/>
      <c r="S218" s="207" t="str">
        <f t="shared" si="43"/>
        <v/>
      </c>
      <c r="T218" s="75"/>
      <c r="U218" s="207" t="str">
        <f t="shared" si="44"/>
        <v/>
      </c>
      <c r="V218" s="75"/>
      <c r="W218" s="74"/>
      <c r="X218" s="74"/>
      <c r="Y218" s="74"/>
      <c r="Z218" s="74"/>
      <c r="AA218" s="74"/>
      <c r="AB218" s="74"/>
      <c r="AC218" s="74"/>
      <c r="AD218" s="207" t="str">
        <f t="shared" si="45"/>
        <v/>
      </c>
      <c r="AE218" s="74"/>
      <c r="AF218" s="74"/>
      <c r="AG218" s="74"/>
      <c r="AH218" s="74"/>
      <c r="AI218" s="74"/>
      <c r="AJ218" s="207" t="str">
        <f t="shared" si="46"/>
        <v/>
      </c>
      <c r="AK218" s="74"/>
      <c r="AL218" s="74"/>
      <c r="AM218" s="74"/>
      <c r="AN218" s="300" t="str">
        <f t="shared" si="47"/>
        <v/>
      </c>
      <c r="AO218" s="75"/>
      <c r="AP218" s="75"/>
      <c r="AQ218" s="207" t="str">
        <f t="shared" si="48"/>
        <v/>
      </c>
      <c r="AR218" s="75"/>
      <c r="AS218" s="74"/>
      <c r="AT218" s="74"/>
      <c r="AU218" s="207" t="str">
        <f t="shared" si="49"/>
        <v/>
      </c>
      <c r="AV218" s="75"/>
      <c r="AW218" s="75"/>
      <c r="AX218" s="75"/>
      <c r="AY218" s="75"/>
      <c r="AZ218" s="75"/>
      <c r="BA218" s="75"/>
      <c r="BB218" s="75"/>
      <c r="BC218" s="75"/>
      <c r="BD218" s="75"/>
      <c r="BE218" s="75"/>
      <c r="BF218" s="75"/>
      <c r="BG218" s="75"/>
      <c r="BH218" s="72"/>
      <c r="BI218" s="72"/>
      <c r="BJ218" s="72"/>
      <c r="BK218" s="72"/>
      <c r="BL218" s="72"/>
      <c r="BM218" s="72"/>
      <c r="BN218" s="72"/>
    </row>
    <row r="219" spans="1:66" s="76" customFormat="1" collapsed="1" x14ac:dyDescent="0.2">
      <c r="A219" s="72"/>
      <c r="B219" s="207" t="str">
        <f t="shared" si="40"/>
        <v/>
      </c>
      <c r="C219" s="73"/>
      <c r="D219" s="73"/>
      <c r="E219" s="73"/>
      <c r="F219" s="73"/>
      <c r="G219" s="207"/>
      <c r="H219" s="73"/>
      <c r="I219" s="73"/>
      <c r="J219" s="74"/>
      <c r="K219" s="75"/>
      <c r="L219" s="75"/>
      <c r="M219" s="299" t="str">
        <f t="shared" si="41"/>
        <v/>
      </c>
      <c r="N219" s="74"/>
      <c r="O219" s="74"/>
      <c r="P219" s="75"/>
      <c r="Q219" s="207" t="str">
        <f t="shared" si="42"/>
        <v/>
      </c>
      <c r="R219" s="75"/>
      <c r="S219" s="207" t="str">
        <f t="shared" si="43"/>
        <v/>
      </c>
      <c r="T219" s="75"/>
      <c r="U219" s="207" t="str">
        <f t="shared" si="44"/>
        <v/>
      </c>
      <c r="V219" s="75"/>
      <c r="W219" s="74"/>
      <c r="X219" s="74"/>
      <c r="Y219" s="74"/>
      <c r="Z219" s="74"/>
      <c r="AA219" s="74"/>
      <c r="AB219" s="74"/>
      <c r="AC219" s="74"/>
      <c r="AD219" s="207" t="str">
        <f t="shared" si="45"/>
        <v/>
      </c>
      <c r="AE219" s="74"/>
      <c r="AF219" s="74"/>
      <c r="AG219" s="74"/>
      <c r="AH219" s="74"/>
      <c r="AI219" s="74"/>
      <c r="AJ219" s="207" t="str">
        <f t="shared" si="46"/>
        <v/>
      </c>
      <c r="AK219" s="74"/>
      <c r="AL219" s="74"/>
      <c r="AM219" s="74"/>
      <c r="AN219" s="300" t="str">
        <f t="shared" si="47"/>
        <v/>
      </c>
      <c r="AO219" s="75"/>
      <c r="AP219" s="75"/>
      <c r="AQ219" s="207" t="str">
        <f t="shared" si="48"/>
        <v/>
      </c>
      <c r="AR219" s="75"/>
      <c r="AS219" s="74"/>
      <c r="AT219" s="74"/>
      <c r="AU219" s="207" t="str">
        <f t="shared" si="49"/>
        <v/>
      </c>
      <c r="AV219" s="75"/>
      <c r="AW219" s="75"/>
      <c r="AX219" s="75"/>
      <c r="AY219" s="75"/>
      <c r="AZ219" s="75"/>
      <c r="BA219" s="75"/>
      <c r="BB219" s="75"/>
      <c r="BC219" s="75"/>
      <c r="BD219" s="75"/>
      <c r="BE219" s="75"/>
      <c r="BF219" s="75"/>
      <c r="BG219" s="75"/>
      <c r="BH219" s="72"/>
      <c r="BI219" s="72"/>
      <c r="BJ219" s="72"/>
      <c r="BK219" s="72"/>
      <c r="BL219" s="72"/>
      <c r="BM219" s="72"/>
      <c r="BN219" s="72"/>
    </row>
    <row r="220" spans="1:66" s="76" customFormat="1" collapsed="1" x14ac:dyDescent="0.2">
      <c r="A220" s="72"/>
      <c r="B220" s="207" t="str">
        <f t="shared" si="40"/>
        <v/>
      </c>
      <c r="C220" s="73"/>
      <c r="D220" s="73"/>
      <c r="E220" s="73"/>
      <c r="F220" s="73"/>
      <c r="G220" s="207"/>
      <c r="H220" s="73"/>
      <c r="I220" s="73"/>
      <c r="J220" s="74"/>
      <c r="K220" s="75"/>
      <c r="L220" s="75"/>
      <c r="M220" s="299" t="str">
        <f t="shared" si="41"/>
        <v/>
      </c>
      <c r="N220" s="74"/>
      <c r="O220" s="74"/>
      <c r="P220" s="75"/>
      <c r="Q220" s="207" t="str">
        <f t="shared" si="42"/>
        <v/>
      </c>
      <c r="R220" s="75"/>
      <c r="S220" s="207" t="str">
        <f t="shared" si="43"/>
        <v/>
      </c>
      <c r="T220" s="75"/>
      <c r="U220" s="207" t="str">
        <f t="shared" si="44"/>
        <v/>
      </c>
      <c r="V220" s="75"/>
      <c r="W220" s="74"/>
      <c r="X220" s="74"/>
      <c r="Y220" s="74"/>
      <c r="Z220" s="74"/>
      <c r="AA220" s="74"/>
      <c r="AB220" s="74"/>
      <c r="AC220" s="74"/>
      <c r="AD220" s="207" t="str">
        <f t="shared" si="45"/>
        <v/>
      </c>
      <c r="AE220" s="74"/>
      <c r="AF220" s="74"/>
      <c r="AG220" s="74"/>
      <c r="AH220" s="74"/>
      <c r="AI220" s="74"/>
      <c r="AJ220" s="207" t="str">
        <f t="shared" si="46"/>
        <v/>
      </c>
      <c r="AK220" s="74"/>
      <c r="AL220" s="74"/>
      <c r="AM220" s="74"/>
      <c r="AN220" s="300" t="str">
        <f t="shared" si="47"/>
        <v/>
      </c>
      <c r="AO220" s="75"/>
      <c r="AP220" s="75"/>
      <c r="AQ220" s="207" t="str">
        <f t="shared" si="48"/>
        <v/>
      </c>
      <c r="AR220" s="75"/>
      <c r="AS220" s="74"/>
      <c r="AT220" s="74"/>
      <c r="AU220" s="207" t="str">
        <f t="shared" si="49"/>
        <v/>
      </c>
      <c r="AV220" s="75"/>
      <c r="AW220" s="75"/>
      <c r="AX220" s="75"/>
      <c r="AY220" s="75"/>
      <c r="AZ220" s="75"/>
      <c r="BA220" s="75"/>
      <c r="BB220" s="75"/>
      <c r="BC220" s="75"/>
      <c r="BD220" s="75"/>
      <c r="BE220" s="75"/>
      <c r="BF220" s="75"/>
      <c r="BG220" s="75"/>
      <c r="BH220" s="72"/>
      <c r="BI220" s="72"/>
      <c r="BJ220" s="72"/>
      <c r="BK220" s="72"/>
      <c r="BL220" s="72"/>
      <c r="BM220" s="72"/>
      <c r="BN220" s="72"/>
    </row>
    <row r="221" spans="1:66" s="76" customFormat="1" collapsed="1" x14ac:dyDescent="0.2">
      <c r="A221" s="72"/>
      <c r="B221" s="207" t="str">
        <f t="shared" si="40"/>
        <v/>
      </c>
      <c r="C221" s="73"/>
      <c r="D221" s="73"/>
      <c r="E221" s="73"/>
      <c r="F221" s="73"/>
      <c r="G221" s="207"/>
      <c r="H221" s="73"/>
      <c r="I221" s="73"/>
      <c r="J221" s="74"/>
      <c r="K221" s="75"/>
      <c r="L221" s="75"/>
      <c r="M221" s="299" t="str">
        <f t="shared" si="41"/>
        <v/>
      </c>
      <c r="N221" s="74"/>
      <c r="O221" s="74"/>
      <c r="P221" s="75"/>
      <c r="Q221" s="207" t="str">
        <f t="shared" si="42"/>
        <v/>
      </c>
      <c r="R221" s="75"/>
      <c r="S221" s="207" t="str">
        <f t="shared" si="43"/>
        <v/>
      </c>
      <c r="T221" s="75"/>
      <c r="U221" s="207" t="str">
        <f t="shared" si="44"/>
        <v/>
      </c>
      <c r="V221" s="75"/>
      <c r="W221" s="74"/>
      <c r="X221" s="74"/>
      <c r="Y221" s="74"/>
      <c r="Z221" s="74"/>
      <c r="AA221" s="74"/>
      <c r="AB221" s="74"/>
      <c r="AC221" s="74"/>
      <c r="AD221" s="207" t="str">
        <f t="shared" si="45"/>
        <v/>
      </c>
      <c r="AE221" s="74"/>
      <c r="AF221" s="74"/>
      <c r="AG221" s="74"/>
      <c r="AH221" s="74"/>
      <c r="AI221" s="74"/>
      <c r="AJ221" s="207" t="str">
        <f t="shared" si="46"/>
        <v/>
      </c>
      <c r="AK221" s="74"/>
      <c r="AL221" s="74"/>
      <c r="AM221" s="74"/>
      <c r="AN221" s="300" t="str">
        <f t="shared" si="47"/>
        <v/>
      </c>
      <c r="AO221" s="75"/>
      <c r="AP221" s="75"/>
      <c r="AQ221" s="207" t="str">
        <f t="shared" si="48"/>
        <v/>
      </c>
      <c r="AR221" s="75"/>
      <c r="AS221" s="74"/>
      <c r="AT221" s="74"/>
      <c r="AU221" s="207" t="str">
        <f t="shared" si="49"/>
        <v/>
      </c>
      <c r="AV221" s="75"/>
      <c r="AW221" s="75"/>
      <c r="AX221" s="75"/>
      <c r="AY221" s="75"/>
      <c r="AZ221" s="75"/>
      <c r="BA221" s="75"/>
      <c r="BB221" s="75"/>
      <c r="BC221" s="75"/>
      <c r="BD221" s="75"/>
      <c r="BE221" s="75"/>
      <c r="BF221" s="75"/>
      <c r="BG221" s="75"/>
      <c r="BH221" s="72"/>
      <c r="BI221" s="72"/>
      <c r="BJ221" s="72"/>
      <c r="BK221" s="72"/>
      <c r="BL221" s="72"/>
      <c r="BM221" s="72"/>
      <c r="BN221" s="72"/>
    </row>
    <row r="222" spans="1:66" s="76" customFormat="1" collapsed="1" x14ac:dyDescent="0.2">
      <c r="A222" s="72"/>
      <c r="B222" s="207" t="str">
        <f t="shared" si="40"/>
        <v/>
      </c>
      <c r="C222" s="73"/>
      <c r="D222" s="73"/>
      <c r="E222" s="73"/>
      <c r="F222" s="73"/>
      <c r="G222" s="207"/>
      <c r="H222" s="73"/>
      <c r="I222" s="73"/>
      <c r="J222" s="74"/>
      <c r="K222" s="75"/>
      <c r="L222" s="75"/>
      <c r="M222" s="299" t="str">
        <f t="shared" si="41"/>
        <v/>
      </c>
      <c r="N222" s="74"/>
      <c r="O222" s="74"/>
      <c r="P222" s="75"/>
      <c r="Q222" s="207" t="str">
        <f t="shared" si="42"/>
        <v/>
      </c>
      <c r="R222" s="75"/>
      <c r="S222" s="207" t="str">
        <f t="shared" si="43"/>
        <v/>
      </c>
      <c r="T222" s="75"/>
      <c r="U222" s="207" t="str">
        <f t="shared" si="44"/>
        <v/>
      </c>
      <c r="V222" s="75"/>
      <c r="W222" s="74"/>
      <c r="X222" s="74"/>
      <c r="Y222" s="74"/>
      <c r="Z222" s="74"/>
      <c r="AA222" s="74"/>
      <c r="AB222" s="74"/>
      <c r="AC222" s="74"/>
      <c r="AD222" s="207" t="str">
        <f t="shared" si="45"/>
        <v/>
      </c>
      <c r="AE222" s="74"/>
      <c r="AF222" s="74"/>
      <c r="AG222" s="74"/>
      <c r="AH222" s="74"/>
      <c r="AI222" s="74"/>
      <c r="AJ222" s="207" t="str">
        <f t="shared" si="46"/>
        <v/>
      </c>
      <c r="AK222" s="74"/>
      <c r="AL222" s="74"/>
      <c r="AM222" s="74"/>
      <c r="AN222" s="300" t="str">
        <f t="shared" si="47"/>
        <v/>
      </c>
      <c r="AO222" s="75"/>
      <c r="AP222" s="75"/>
      <c r="AQ222" s="207" t="str">
        <f t="shared" si="48"/>
        <v/>
      </c>
      <c r="AR222" s="75"/>
      <c r="AS222" s="74"/>
      <c r="AT222" s="74"/>
      <c r="AU222" s="207" t="str">
        <f t="shared" si="49"/>
        <v/>
      </c>
      <c r="AV222" s="75"/>
      <c r="AW222" s="75"/>
      <c r="AX222" s="75"/>
      <c r="AY222" s="75"/>
      <c r="AZ222" s="75"/>
      <c r="BA222" s="75"/>
      <c r="BB222" s="75"/>
      <c r="BC222" s="75"/>
      <c r="BD222" s="75"/>
      <c r="BE222" s="75"/>
      <c r="BF222" s="75"/>
      <c r="BG222" s="75"/>
      <c r="BH222" s="72"/>
      <c r="BI222" s="72"/>
      <c r="BJ222" s="72"/>
      <c r="BK222" s="72"/>
      <c r="BL222" s="72"/>
      <c r="BM222" s="72"/>
      <c r="BN222" s="72"/>
    </row>
    <row r="223" spans="1:66" s="76" customFormat="1" collapsed="1" x14ac:dyDescent="0.2">
      <c r="A223" s="72"/>
      <c r="B223" s="207" t="str">
        <f t="shared" si="40"/>
        <v/>
      </c>
      <c r="C223" s="73"/>
      <c r="D223" s="73"/>
      <c r="E223" s="73"/>
      <c r="F223" s="73"/>
      <c r="G223" s="207"/>
      <c r="H223" s="73"/>
      <c r="I223" s="73"/>
      <c r="J223" s="74"/>
      <c r="K223" s="75"/>
      <c r="L223" s="75"/>
      <c r="M223" s="299" t="str">
        <f t="shared" si="41"/>
        <v/>
      </c>
      <c r="N223" s="74"/>
      <c r="O223" s="74"/>
      <c r="P223" s="75"/>
      <c r="Q223" s="207" t="str">
        <f t="shared" si="42"/>
        <v/>
      </c>
      <c r="R223" s="75"/>
      <c r="S223" s="207" t="str">
        <f t="shared" si="43"/>
        <v/>
      </c>
      <c r="T223" s="75"/>
      <c r="U223" s="207" t="str">
        <f t="shared" si="44"/>
        <v/>
      </c>
      <c r="V223" s="75"/>
      <c r="W223" s="74"/>
      <c r="X223" s="74"/>
      <c r="Y223" s="74"/>
      <c r="Z223" s="74"/>
      <c r="AA223" s="74"/>
      <c r="AB223" s="74"/>
      <c r="AC223" s="74"/>
      <c r="AD223" s="207" t="str">
        <f t="shared" si="45"/>
        <v/>
      </c>
      <c r="AE223" s="74"/>
      <c r="AF223" s="74"/>
      <c r="AG223" s="74"/>
      <c r="AH223" s="74"/>
      <c r="AI223" s="74"/>
      <c r="AJ223" s="207" t="str">
        <f t="shared" si="46"/>
        <v/>
      </c>
      <c r="AK223" s="74"/>
      <c r="AL223" s="74"/>
      <c r="AM223" s="74"/>
      <c r="AN223" s="300" t="str">
        <f t="shared" si="47"/>
        <v/>
      </c>
      <c r="AO223" s="75"/>
      <c r="AP223" s="75"/>
      <c r="AQ223" s="207" t="str">
        <f t="shared" si="48"/>
        <v/>
      </c>
      <c r="AR223" s="75"/>
      <c r="AS223" s="74"/>
      <c r="AT223" s="74"/>
      <c r="AU223" s="207" t="str">
        <f t="shared" si="49"/>
        <v/>
      </c>
      <c r="AV223" s="75"/>
      <c r="AW223" s="75"/>
      <c r="AX223" s="75"/>
      <c r="AY223" s="75"/>
      <c r="AZ223" s="75"/>
      <c r="BA223" s="75"/>
      <c r="BB223" s="75"/>
      <c r="BC223" s="75"/>
      <c r="BD223" s="75"/>
      <c r="BE223" s="75"/>
      <c r="BF223" s="75"/>
      <c r="BG223" s="75"/>
      <c r="BH223" s="72"/>
      <c r="BI223" s="72"/>
      <c r="BJ223" s="72"/>
      <c r="BK223" s="72"/>
      <c r="BL223" s="72"/>
      <c r="BM223" s="72"/>
      <c r="BN223" s="72"/>
    </row>
    <row r="224" spans="1:66" s="76" customFormat="1" collapsed="1" x14ac:dyDescent="0.2">
      <c r="A224" s="72"/>
      <c r="B224" s="207" t="str">
        <f t="shared" si="40"/>
        <v/>
      </c>
      <c r="C224" s="73"/>
      <c r="D224" s="73"/>
      <c r="E224" s="73"/>
      <c r="F224" s="73"/>
      <c r="G224" s="207"/>
      <c r="H224" s="73"/>
      <c r="I224" s="73"/>
      <c r="J224" s="74"/>
      <c r="K224" s="75"/>
      <c r="L224" s="75"/>
      <c r="M224" s="299" t="str">
        <f t="shared" si="41"/>
        <v/>
      </c>
      <c r="N224" s="74"/>
      <c r="O224" s="74"/>
      <c r="P224" s="75"/>
      <c r="Q224" s="207" t="str">
        <f t="shared" si="42"/>
        <v/>
      </c>
      <c r="R224" s="75"/>
      <c r="S224" s="207" t="str">
        <f t="shared" si="43"/>
        <v/>
      </c>
      <c r="T224" s="75"/>
      <c r="U224" s="207" t="str">
        <f t="shared" si="44"/>
        <v/>
      </c>
      <c r="V224" s="75"/>
      <c r="W224" s="74"/>
      <c r="X224" s="74"/>
      <c r="Y224" s="74"/>
      <c r="Z224" s="74"/>
      <c r="AA224" s="74"/>
      <c r="AB224" s="74"/>
      <c r="AC224" s="74"/>
      <c r="AD224" s="207" t="str">
        <f t="shared" si="45"/>
        <v/>
      </c>
      <c r="AE224" s="74"/>
      <c r="AF224" s="74"/>
      <c r="AG224" s="74"/>
      <c r="AH224" s="74"/>
      <c r="AI224" s="74"/>
      <c r="AJ224" s="207" t="str">
        <f t="shared" si="46"/>
        <v/>
      </c>
      <c r="AK224" s="74"/>
      <c r="AL224" s="74"/>
      <c r="AM224" s="74"/>
      <c r="AN224" s="300" t="str">
        <f t="shared" si="47"/>
        <v/>
      </c>
      <c r="AO224" s="75"/>
      <c r="AP224" s="75"/>
      <c r="AQ224" s="207" t="str">
        <f t="shared" si="48"/>
        <v/>
      </c>
      <c r="AR224" s="75"/>
      <c r="AS224" s="74"/>
      <c r="AT224" s="74"/>
      <c r="AU224" s="207" t="str">
        <f t="shared" si="49"/>
        <v/>
      </c>
      <c r="AV224" s="75"/>
      <c r="AW224" s="75"/>
      <c r="AX224" s="75"/>
      <c r="AY224" s="75"/>
      <c r="AZ224" s="75"/>
      <c r="BA224" s="75"/>
      <c r="BB224" s="75"/>
      <c r="BC224" s="75"/>
      <c r="BD224" s="75"/>
      <c r="BE224" s="75"/>
      <c r="BF224" s="75"/>
      <c r="BG224" s="75"/>
      <c r="BH224" s="72"/>
      <c r="BI224" s="72"/>
      <c r="BJ224" s="72"/>
      <c r="BK224" s="72"/>
      <c r="BL224" s="72"/>
      <c r="BM224" s="72"/>
      <c r="BN224" s="72"/>
    </row>
    <row r="225" spans="1:66" s="76" customFormat="1" collapsed="1" x14ac:dyDescent="0.2">
      <c r="A225" s="72"/>
      <c r="B225" s="207" t="str">
        <f t="shared" si="40"/>
        <v/>
      </c>
      <c r="C225" s="73"/>
      <c r="D225" s="73"/>
      <c r="E225" s="73"/>
      <c r="F225" s="73"/>
      <c r="G225" s="207"/>
      <c r="H225" s="73"/>
      <c r="I225" s="73"/>
      <c r="J225" s="74"/>
      <c r="K225" s="75"/>
      <c r="L225" s="75"/>
      <c r="M225" s="299" t="str">
        <f t="shared" si="41"/>
        <v/>
      </c>
      <c r="N225" s="74"/>
      <c r="O225" s="74"/>
      <c r="P225" s="75"/>
      <c r="Q225" s="207" t="str">
        <f t="shared" si="42"/>
        <v/>
      </c>
      <c r="R225" s="75"/>
      <c r="S225" s="207" t="str">
        <f t="shared" si="43"/>
        <v/>
      </c>
      <c r="T225" s="75"/>
      <c r="U225" s="207" t="str">
        <f t="shared" si="44"/>
        <v/>
      </c>
      <c r="V225" s="75"/>
      <c r="W225" s="74"/>
      <c r="X225" s="74"/>
      <c r="Y225" s="74"/>
      <c r="Z225" s="74"/>
      <c r="AA225" s="74"/>
      <c r="AB225" s="74"/>
      <c r="AC225" s="74"/>
      <c r="AD225" s="207" t="str">
        <f t="shared" si="45"/>
        <v/>
      </c>
      <c r="AE225" s="74"/>
      <c r="AF225" s="74"/>
      <c r="AG225" s="74"/>
      <c r="AH225" s="74"/>
      <c r="AI225" s="74"/>
      <c r="AJ225" s="207" t="str">
        <f t="shared" si="46"/>
        <v/>
      </c>
      <c r="AK225" s="74"/>
      <c r="AL225" s="74"/>
      <c r="AM225" s="74"/>
      <c r="AN225" s="300" t="str">
        <f t="shared" si="47"/>
        <v/>
      </c>
      <c r="AO225" s="75"/>
      <c r="AP225" s="75"/>
      <c r="AQ225" s="207" t="str">
        <f t="shared" si="48"/>
        <v/>
      </c>
      <c r="AR225" s="75"/>
      <c r="AS225" s="74"/>
      <c r="AT225" s="74"/>
      <c r="AU225" s="207" t="str">
        <f t="shared" si="49"/>
        <v/>
      </c>
      <c r="AV225" s="75"/>
      <c r="AW225" s="75"/>
      <c r="AX225" s="75"/>
      <c r="AY225" s="75"/>
      <c r="AZ225" s="75"/>
      <c r="BA225" s="75"/>
      <c r="BB225" s="75"/>
      <c r="BC225" s="75"/>
      <c r="BD225" s="75"/>
      <c r="BE225" s="75"/>
      <c r="BF225" s="75"/>
      <c r="BG225" s="75"/>
      <c r="BH225" s="72"/>
      <c r="BI225" s="72"/>
      <c r="BJ225" s="72"/>
      <c r="BK225" s="72"/>
      <c r="BL225" s="72"/>
      <c r="BM225" s="72"/>
      <c r="BN225" s="72"/>
    </row>
    <row r="226" spans="1:66" s="76" customFormat="1" collapsed="1" x14ac:dyDescent="0.2">
      <c r="A226" s="72"/>
      <c r="B226" s="207" t="str">
        <f t="shared" si="40"/>
        <v/>
      </c>
      <c r="C226" s="73"/>
      <c r="D226" s="73"/>
      <c r="E226" s="73"/>
      <c r="F226" s="73"/>
      <c r="G226" s="207"/>
      <c r="H226" s="73"/>
      <c r="I226" s="73"/>
      <c r="J226" s="74"/>
      <c r="K226" s="75"/>
      <c r="L226" s="75"/>
      <c r="M226" s="299" t="str">
        <f t="shared" si="41"/>
        <v/>
      </c>
      <c r="N226" s="74"/>
      <c r="O226" s="74"/>
      <c r="P226" s="75"/>
      <c r="Q226" s="207" t="str">
        <f t="shared" si="42"/>
        <v/>
      </c>
      <c r="R226" s="75"/>
      <c r="S226" s="207" t="str">
        <f t="shared" si="43"/>
        <v/>
      </c>
      <c r="T226" s="75"/>
      <c r="U226" s="207" t="str">
        <f t="shared" si="44"/>
        <v/>
      </c>
      <c r="V226" s="75"/>
      <c r="W226" s="74"/>
      <c r="X226" s="74"/>
      <c r="Y226" s="74"/>
      <c r="Z226" s="74"/>
      <c r="AA226" s="74"/>
      <c r="AB226" s="74"/>
      <c r="AC226" s="74"/>
      <c r="AD226" s="207" t="str">
        <f t="shared" si="45"/>
        <v/>
      </c>
      <c r="AE226" s="74"/>
      <c r="AF226" s="74"/>
      <c r="AG226" s="74"/>
      <c r="AH226" s="74"/>
      <c r="AI226" s="74"/>
      <c r="AJ226" s="207" t="str">
        <f t="shared" si="46"/>
        <v/>
      </c>
      <c r="AK226" s="74"/>
      <c r="AL226" s="74"/>
      <c r="AM226" s="74"/>
      <c r="AN226" s="300" t="str">
        <f t="shared" si="47"/>
        <v/>
      </c>
      <c r="AO226" s="75"/>
      <c r="AP226" s="75"/>
      <c r="AQ226" s="207" t="str">
        <f t="shared" si="48"/>
        <v/>
      </c>
      <c r="AR226" s="75"/>
      <c r="AS226" s="74"/>
      <c r="AT226" s="74"/>
      <c r="AU226" s="207" t="str">
        <f t="shared" si="49"/>
        <v/>
      </c>
      <c r="AV226" s="75"/>
      <c r="AW226" s="75"/>
      <c r="AX226" s="75"/>
      <c r="AY226" s="75"/>
      <c r="AZ226" s="75"/>
      <c r="BA226" s="75"/>
      <c r="BB226" s="75"/>
      <c r="BC226" s="75"/>
      <c r="BD226" s="75"/>
      <c r="BE226" s="75"/>
      <c r="BF226" s="75"/>
      <c r="BG226" s="75"/>
      <c r="BH226" s="72"/>
      <c r="BI226" s="72"/>
      <c r="BJ226" s="72"/>
      <c r="BK226" s="72"/>
      <c r="BL226" s="72"/>
      <c r="BM226" s="72"/>
      <c r="BN226" s="72"/>
    </row>
    <row r="227" spans="1:66" s="76" customFormat="1" collapsed="1" x14ac:dyDescent="0.2">
      <c r="A227" s="72"/>
      <c r="B227" s="207" t="str">
        <f t="shared" si="40"/>
        <v/>
      </c>
      <c r="C227" s="73"/>
      <c r="D227" s="73"/>
      <c r="E227" s="73"/>
      <c r="F227" s="73"/>
      <c r="G227" s="207"/>
      <c r="H227" s="73"/>
      <c r="I227" s="73"/>
      <c r="J227" s="74"/>
      <c r="K227" s="75"/>
      <c r="L227" s="75"/>
      <c r="M227" s="299" t="str">
        <f t="shared" si="41"/>
        <v/>
      </c>
      <c r="N227" s="74"/>
      <c r="O227" s="74"/>
      <c r="P227" s="75"/>
      <c r="Q227" s="207" t="str">
        <f t="shared" si="42"/>
        <v/>
      </c>
      <c r="R227" s="75"/>
      <c r="S227" s="207" t="str">
        <f t="shared" si="43"/>
        <v/>
      </c>
      <c r="T227" s="75"/>
      <c r="U227" s="207" t="str">
        <f t="shared" si="44"/>
        <v/>
      </c>
      <c r="V227" s="75"/>
      <c r="W227" s="74"/>
      <c r="X227" s="74"/>
      <c r="Y227" s="74"/>
      <c r="Z227" s="74"/>
      <c r="AA227" s="74"/>
      <c r="AB227" s="74"/>
      <c r="AC227" s="74"/>
      <c r="AD227" s="207" t="str">
        <f t="shared" si="45"/>
        <v/>
      </c>
      <c r="AE227" s="74"/>
      <c r="AF227" s="74"/>
      <c r="AG227" s="74"/>
      <c r="AH227" s="74"/>
      <c r="AI227" s="74"/>
      <c r="AJ227" s="207" t="str">
        <f t="shared" si="46"/>
        <v/>
      </c>
      <c r="AK227" s="74"/>
      <c r="AL227" s="74"/>
      <c r="AM227" s="74"/>
      <c r="AN227" s="300" t="str">
        <f t="shared" si="47"/>
        <v/>
      </c>
      <c r="AO227" s="75"/>
      <c r="AP227" s="75"/>
      <c r="AQ227" s="207" t="str">
        <f t="shared" si="48"/>
        <v/>
      </c>
      <c r="AR227" s="75"/>
      <c r="AS227" s="74"/>
      <c r="AT227" s="74"/>
      <c r="AU227" s="207" t="str">
        <f t="shared" si="49"/>
        <v/>
      </c>
      <c r="AV227" s="75"/>
      <c r="AW227" s="75"/>
      <c r="AX227" s="75"/>
      <c r="AY227" s="75"/>
      <c r="AZ227" s="75"/>
      <c r="BA227" s="75"/>
      <c r="BB227" s="75"/>
      <c r="BC227" s="75"/>
      <c r="BD227" s="75"/>
      <c r="BE227" s="75"/>
      <c r="BF227" s="75"/>
      <c r="BG227" s="75"/>
      <c r="BH227" s="72"/>
      <c r="BI227" s="72"/>
      <c r="BJ227" s="72"/>
      <c r="BK227" s="72"/>
      <c r="BL227" s="72"/>
      <c r="BM227" s="72"/>
      <c r="BN227" s="72"/>
    </row>
    <row r="228" spans="1:66" s="76" customFormat="1" collapsed="1" x14ac:dyDescent="0.2">
      <c r="A228" s="72"/>
      <c r="B228" s="207" t="str">
        <f t="shared" si="40"/>
        <v/>
      </c>
      <c r="C228" s="73"/>
      <c r="D228" s="73"/>
      <c r="E228" s="73"/>
      <c r="F228" s="73"/>
      <c r="G228" s="207"/>
      <c r="H228" s="73"/>
      <c r="I228" s="73"/>
      <c r="J228" s="74"/>
      <c r="K228" s="75"/>
      <c r="L228" s="75"/>
      <c r="M228" s="299" t="str">
        <f t="shared" si="41"/>
        <v/>
      </c>
      <c r="N228" s="74"/>
      <c r="O228" s="74"/>
      <c r="P228" s="75"/>
      <c r="Q228" s="207" t="str">
        <f t="shared" si="42"/>
        <v/>
      </c>
      <c r="R228" s="75"/>
      <c r="S228" s="207" t="str">
        <f t="shared" si="43"/>
        <v/>
      </c>
      <c r="T228" s="75"/>
      <c r="U228" s="207" t="str">
        <f t="shared" si="44"/>
        <v/>
      </c>
      <c r="V228" s="75"/>
      <c r="W228" s="74"/>
      <c r="X228" s="74"/>
      <c r="Y228" s="74"/>
      <c r="Z228" s="74"/>
      <c r="AA228" s="74"/>
      <c r="AB228" s="74"/>
      <c r="AC228" s="74"/>
      <c r="AD228" s="207" t="str">
        <f t="shared" si="45"/>
        <v/>
      </c>
      <c r="AE228" s="74"/>
      <c r="AF228" s="74"/>
      <c r="AG228" s="74"/>
      <c r="AH228" s="74"/>
      <c r="AI228" s="74"/>
      <c r="AJ228" s="207" t="str">
        <f t="shared" si="46"/>
        <v/>
      </c>
      <c r="AK228" s="74"/>
      <c r="AL228" s="74"/>
      <c r="AM228" s="74"/>
      <c r="AN228" s="300" t="str">
        <f t="shared" si="47"/>
        <v/>
      </c>
      <c r="AO228" s="75"/>
      <c r="AP228" s="75"/>
      <c r="AQ228" s="207" t="str">
        <f t="shared" si="48"/>
        <v/>
      </c>
      <c r="AR228" s="75"/>
      <c r="AS228" s="74"/>
      <c r="AT228" s="74"/>
      <c r="AU228" s="207" t="str">
        <f t="shared" si="49"/>
        <v/>
      </c>
      <c r="AV228" s="75"/>
      <c r="AW228" s="75"/>
      <c r="AX228" s="75"/>
      <c r="AY228" s="75"/>
      <c r="AZ228" s="75"/>
      <c r="BA228" s="75"/>
      <c r="BB228" s="75"/>
      <c r="BC228" s="75"/>
      <c r="BD228" s="75"/>
      <c r="BE228" s="75"/>
      <c r="BF228" s="75"/>
      <c r="BG228" s="75"/>
      <c r="BH228" s="72"/>
      <c r="BI228" s="72"/>
      <c r="BJ228" s="72"/>
      <c r="BK228" s="72"/>
      <c r="BL228" s="72"/>
      <c r="BM228" s="72"/>
      <c r="BN228" s="72"/>
    </row>
    <row r="229" spans="1:66" s="76" customFormat="1" collapsed="1" x14ac:dyDescent="0.2">
      <c r="A229" s="72"/>
      <c r="B229" s="207" t="str">
        <f t="shared" si="40"/>
        <v/>
      </c>
      <c r="C229" s="73"/>
      <c r="D229" s="73"/>
      <c r="E229" s="73"/>
      <c r="F229" s="73"/>
      <c r="G229" s="207"/>
      <c r="H229" s="73"/>
      <c r="I229" s="73"/>
      <c r="J229" s="74"/>
      <c r="K229" s="75"/>
      <c r="L229" s="75"/>
      <c r="M229" s="299" t="str">
        <f t="shared" si="41"/>
        <v/>
      </c>
      <c r="N229" s="74"/>
      <c r="O229" s="74"/>
      <c r="P229" s="75"/>
      <c r="Q229" s="207" t="str">
        <f t="shared" si="42"/>
        <v/>
      </c>
      <c r="R229" s="75"/>
      <c r="S229" s="207" t="str">
        <f t="shared" si="43"/>
        <v/>
      </c>
      <c r="T229" s="75"/>
      <c r="U229" s="207" t="str">
        <f t="shared" si="44"/>
        <v/>
      </c>
      <c r="V229" s="75"/>
      <c r="W229" s="74"/>
      <c r="X229" s="74"/>
      <c r="Y229" s="74"/>
      <c r="Z229" s="74"/>
      <c r="AA229" s="74"/>
      <c r="AB229" s="74"/>
      <c r="AC229" s="74"/>
      <c r="AD229" s="207" t="str">
        <f t="shared" si="45"/>
        <v/>
      </c>
      <c r="AE229" s="74"/>
      <c r="AF229" s="74"/>
      <c r="AG229" s="74"/>
      <c r="AH229" s="74"/>
      <c r="AI229" s="74"/>
      <c r="AJ229" s="207" t="str">
        <f t="shared" si="46"/>
        <v/>
      </c>
      <c r="AK229" s="74"/>
      <c r="AL229" s="74"/>
      <c r="AM229" s="74"/>
      <c r="AN229" s="300" t="str">
        <f t="shared" si="47"/>
        <v/>
      </c>
      <c r="AO229" s="75"/>
      <c r="AP229" s="75"/>
      <c r="AQ229" s="207" t="str">
        <f t="shared" si="48"/>
        <v/>
      </c>
      <c r="AR229" s="75"/>
      <c r="AS229" s="74"/>
      <c r="AT229" s="74"/>
      <c r="AU229" s="207" t="str">
        <f t="shared" si="49"/>
        <v/>
      </c>
      <c r="AV229" s="75"/>
      <c r="AW229" s="75"/>
      <c r="AX229" s="75"/>
      <c r="AY229" s="75"/>
      <c r="AZ229" s="75"/>
      <c r="BA229" s="75"/>
      <c r="BB229" s="75"/>
      <c r="BC229" s="75"/>
      <c r="BD229" s="75"/>
      <c r="BE229" s="75"/>
      <c r="BF229" s="75"/>
      <c r="BG229" s="75"/>
      <c r="BH229" s="72"/>
      <c r="BI229" s="72"/>
      <c r="BJ229" s="72"/>
      <c r="BK229" s="72"/>
      <c r="BL229" s="72"/>
      <c r="BM229" s="72"/>
      <c r="BN229" s="72"/>
    </row>
    <row r="230" spans="1:66" s="76" customFormat="1" collapsed="1" x14ac:dyDescent="0.2">
      <c r="A230" s="72"/>
      <c r="B230" s="207" t="str">
        <f t="shared" si="40"/>
        <v/>
      </c>
      <c r="C230" s="73"/>
      <c r="D230" s="73"/>
      <c r="E230" s="73"/>
      <c r="F230" s="73"/>
      <c r="G230" s="207"/>
      <c r="H230" s="73"/>
      <c r="I230" s="73"/>
      <c r="J230" s="74"/>
      <c r="K230" s="75"/>
      <c r="L230" s="75"/>
      <c r="M230" s="299" t="str">
        <f t="shared" si="41"/>
        <v/>
      </c>
      <c r="N230" s="74"/>
      <c r="O230" s="74"/>
      <c r="P230" s="75"/>
      <c r="Q230" s="207" t="str">
        <f t="shared" si="42"/>
        <v/>
      </c>
      <c r="R230" s="75"/>
      <c r="S230" s="207" t="str">
        <f t="shared" si="43"/>
        <v/>
      </c>
      <c r="T230" s="75"/>
      <c r="U230" s="207" t="str">
        <f t="shared" si="44"/>
        <v/>
      </c>
      <c r="V230" s="75"/>
      <c r="W230" s="74"/>
      <c r="X230" s="74"/>
      <c r="Y230" s="74"/>
      <c r="Z230" s="74"/>
      <c r="AA230" s="74"/>
      <c r="AB230" s="74"/>
      <c r="AC230" s="74"/>
      <c r="AD230" s="207" t="str">
        <f t="shared" si="45"/>
        <v/>
      </c>
      <c r="AE230" s="74"/>
      <c r="AF230" s="74"/>
      <c r="AG230" s="74"/>
      <c r="AH230" s="74"/>
      <c r="AI230" s="74"/>
      <c r="AJ230" s="207" t="str">
        <f t="shared" si="46"/>
        <v/>
      </c>
      <c r="AK230" s="74"/>
      <c r="AL230" s="74"/>
      <c r="AM230" s="74"/>
      <c r="AN230" s="300" t="str">
        <f t="shared" si="47"/>
        <v/>
      </c>
      <c r="AO230" s="75"/>
      <c r="AP230" s="75"/>
      <c r="AQ230" s="207" t="str">
        <f t="shared" si="48"/>
        <v/>
      </c>
      <c r="AR230" s="75"/>
      <c r="AS230" s="74"/>
      <c r="AT230" s="74"/>
      <c r="AU230" s="207" t="str">
        <f t="shared" si="49"/>
        <v/>
      </c>
      <c r="AV230" s="75"/>
      <c r="AW230" s="75"/>
      <c r="AX230" s="75"/>
      <c r="AY230" s="75"/>
      <c r="AZ230" s="75"/>
      <c r="BA230" s="75"/>
      <c r="BB230" s="75"/>
      <c r="BC230" s="75"/>
      <c r="BD230" s="75"/>
      <c r="BE230" s="75"/>
      <c r="BF230" s="75"/>
      <c r="BG230" s="75"/>
      <c r="BH230" s="72"/>
      <c r="BI230" s="72"/>
      <c r="BJ230" s="72"/>
      <c r="BK230" s="72"/>
      <c r="BL230" s="72"/>
      <c r="BM230" s="72"/>
      <c r="BN230" s="72"/>
    </row>
    <row r="231" spans="1:66" s="76" customFormat="1" collapsed="1" x14ac:dyDescent="0.2">
      <c r="A231" s="72"/>
      <c r="B231" s="207" t="str">
        <f t="shared" si="40"/>
        <v/>
      </c>
      <c r="C231" s="73"/>
      <c r="D231" s="73"/>
      <c r="E231" s="73"/>
      <c r="F231" s="73"/>
      <c r="G231" s="207"/>
      <c r="H231" s="73"/>
      <c r="I231" s="73"/>
      <c r="J231" s="74"/>
      <c r="K231" s="75"/>
      <c r="L231" s="75"/>
      <c r="M231" s="299" t="str">
        <f t="shared" si="41"/>
        <v/>
      </c>
      <c r="N231" s="74"/>
      <c r="O231" s="74"/>
      <c r="P231" s="75"/>
      <c r="Q231" s="207" t="str">
        <f t="shared" si="42"/>
        <v/>
      </c>
      <c r="R231" s="75"/>
      <c r="S231" s="207" t="str">
        <f t="shared" si="43"/>
        <v/>
      </c>
      <c r="T231" s="75"/>
      <c r="U231" s="207" t="str">
        <f t="shared" si="44"/>
        <v/>
      </c>
      <c r="V231" s="75"/>
      <c r="W231" s="74"/>
      <c r="X231" s="74"/>
      <c r="Y231" s="74"/>
      <c r="Z231" s="74"/>
      <c r="AA231" s="74"/>
      <c r="AB231" s="74"/>
      <c r="AC231" s="74"/>
      <c r="AD231" s="207" t="str">
        <f t="shared" si="45"/>
        <v/>
      </c>
      <c r="AE231" s="74"/>
      <c r="AF231" s="74"/>
      <c r="AG231" s="74"/>
      <c r="AH231" s="74"/>
      <c r="AI231" s="74"/>
      <c r="AJ231" s="207" t="str">
        <f t="shared" si="46"/>
        <v/>
      </c>
      <c r="AK231" s="74"/>
      <c r="AL231" s="74"/>
      <c r="AM231" s="74"/>
      <c r="AN231" s="300" t="str">
        <f t="shared" si="47"/>
        <v/>
      </c>
      <c r="AO231" s="75"/>
      <c r="AP231" s="75"/>
      <c r="AQ231" s="207" t="str">
        <f t="shared" si="48"/>
        <v/>
      </c>
      <c r="AR231" s="75"/>
      <c r="AS231" s="74"/>
      <c r="AT231" s="74"/>
      <c r="AU231" s="207" t="str">
        <f t="shared" si="49"/>
        <v/>
      </c>
      <c r="AV231" s="75"/>
      <c r="AW231" s="75"/>
      <c r="AX231" s="75"/>
      <c r="AY231" s="75"/>
      <c r="AZ231" s="75"/>
      <c r="BA231" s="75"/>
      <c r="BB231" s="75"/>
      <c r="BC231" s="75"/>
      <c r="BD231" s="75"/>
      <c r="BE231" s="75"/>
      <c r="BF231" s="75"/>
      <c r="BG231" s="75"/>
      <c r="BH231" s="72"/>
      <c r="BI231" s="72"/>
      <c r="BJ231" s="72"/>
      <c r="BK231" s="72"/>
      <c r="BL231" s="72"/>
      <c r="BM231" s="72"/>
      <c r="BN231" s="72"/>
    </row>
    <row r="232" spans="1:66" s="76" customFormat="1" collapsed="1" x14ac:dyDescent="0.2">
      <c r="A232" s="72"/>
      <c r="B232" s="207" t="str">
        <f t="shared" si="40"/>
        <v/>
      </c>
      <c r="C232" s="73"/>
      <c r="D232" s="73"/>
      <c r="E232" s="73"/>
      <c r="F232" s="73"/>
      <c r="G232" s="207"/>
      <c r="H232" s="73"/>
      <c r="I232" s="73"/>
      <c r="J232" s="74"/>
      <c r="K232" s="75"/>
      <c r="L232" s="75"/>
      <c r="M232" s="299" t="str">
        <f t="shared" si="41"/>
        <v/>
      </c>
      <c r="N232" s="74"/>
      <c r="O232" s="74"/>
      <c r="P232" s="75"/>
      <c r="Q232" s="207" t="str">
        <f t="shared" si="42"/>
        <v/>
      </c>
      <c r="R232" s="75"/>
      <c r="S232" s="207" t="str">
        <f t="shared" si="43"/>
        <v/>
      </c>
      <c r="T232" s="75"/>
      <c r="U232" s="207" t="str">
        <f t="shared" si="44"/>
        <v/>
      </c>
      <c r="V232" s="75"/>
      <c r="W232" s="74"/>
      <c r="X232" s="74"/>
      <c r="Y232" s="74"/>
      <c r="Z232" s="74"/>
      <c r="AA232" s="74"/>
      <c r="AB232" s="74"/>
      <c r="AC232" s="74"/>
      <c r="AD232" s="207" t="str">
        <f t="shared" si="45"/>
        <v/>
      </c>
      <c r="AE232" s="74"/>
      <c r="AF232" s="74"/>
      <c r="AG232" s="74"/>
      <c r="AH232" s="74"/>
      <c r="AI232" s="74"/>
      <c r="AJ232" s="207" t="str">
        <f t="shared" si="46"/>
        <v/>
      </c>
      <c r="AK232" s="74"/>
      <c r="AL232" s="74"/>
      <c r="AM232" s="74"/>
      <c r="AN232" s="300" t="str">
        <f t="shared" si="47"/>
        <v/>
      </c>
      <c r="AO232" s="75"/>
      <c r="AP232" s="75"/>
      <c r="AQ232" s="207" t="str">
        <f t="shared" si="48"/>
        <v/>
      </c>
      <c r="AR232" s="75"/>
      <c r="AS232" s="74"/>
      <c r="AT232" s="74"/>
      <c r="AU232" s="207" t="str">
        <f t="shared" si="49"/>
        <v/>
      </c>
      <c r="AV232" s="75"/>
      <c r="AW232" s="75"/>
      <c r="AX232" s="75"/>
      <c r="AY232" s="75"/>
      <c r="AZ232" s="75"/>
      <c r="BA232" s="75"/>
      <c r="BB232" s="75"/>
      <c r="BC232" s="75"/>
      <c r="BD232" s="75"/>
      <c r="BE232" s="75"/>
      <c r="BF232" s="75"/>
      <c r="BG232" s="75"/>
      <c r="BH232" s="72"/>
      <c r="BI232" s="72"/>
      <c r="BJ232" s="72"/>
      <c r="BK232" s="72"/>
      <c r="BL232" s="72"/>
      <c r="BM232" s="72"/>
      <c r="BN232" s="72"/>
    </row>
    <row r="233" spans="1:66" s="76" customFormat="1" collapsed="1" x14ac:dyDescent="0.2">
      <c r="A233" s="72"/>
      <c r="B233" s="207" t="str">
        <f t="shared" si="40"/>
        <v/>
      </c>
      <c r="C233" s="73"/>
      <c r="D233" s="73"/>
      <c r="E233" s="73"/>
      <c r="F233" s="73"/>
      <c r="G233" s="207"/>
      <c r="H233" s="73"/>
      <c r="I233" s="73"/>
      <c r="J233" s="74"/>
      <c r="K233" s="75"/>
      <c r="L233" s="75"/>
      <c r="M233" s="299" t="str">
        <f t="shared" si="41"/>
        <v/>
      </c>
      <c r="N233" s="74"/>
      <c r="O233" s="74"/>
      <c r="P233" s="75"/>
      <c r="Q233" s="207" t="str">
        <f t="shared" si="42"/>
        <v/>
      </c>
      <c r="R233" s="75"/>
      <c r="S233" s="207" t="str">
        <f t="shared" si="43"/>
        <v/>
      </c>
      <c r="T233" s="75"/>
      <c r="U233" s="207" t="str">
        <f t="shared" si="44"/>
        <v/>
      </c>
      <c r="V233" s="75"/>
      <c r="W233" s="74"/>
      <c r="X233" s="74"/>
      <c r="Y233" s="74"/>
      <c r="Z233" s="74"/>
      <c r="AA233" s="74"/>
      <c r="AB233" s="74"/>
      <c r="AC233" s="74"/>
      <c r="AD233" s="207" t="str">
        <f t="shared" si="45"/>
        <v/>
      </c>
      <c r="AE233" s="74"/>
      <c r="AF233" s="74"/>
      <c r="AG233" s="74"/>
      <c r="AH233" s="74"/>
      <c r="AI233" s="74"/>
      <c r="AJ233" s="207" t="str">
        <f t="shared" si="46"/>
        <v/>
      </c>
      <c r="AK233" s="74"/>
      <c r="AL233" s="74"/>
      <c r="AM233" s="74"/>
      <c r="AN233" s="300" t="str">
        <f t="shared" si="47"/>
        <v/>
      </c>
      <c r="AO233" s="75"/>
      <c r="AP233" s="75"/>
      <c r="AQ233" s="207" t="str">
        <f t="shared" si="48"/>
        <v/>
      </c>
      <c r="AR233" s="75"/>
      <c r="AS233" s="74"/>
      <c r="AT233" s="74"/>
      <c r="AU233" s="207" t="str">
        <f t="shared" si="49"/>
        <v/>
      </c>
      <c r="AV233" s="75"/>
      <c r="AW233" s="75"/>
      <c r="AX233" s="75"/>
      <c r="AY233" s="75"/>
      <c r="AZ233" s="75"/>
      <c r="BA233" s="75"/>
      <c r="BB233" s="75"/>
      <c r="BC233" s="75"/>
      <c r="BD233" s="75"/>
      <c r="BE233" s="75"/>
      <c r="BF233" s="75"/>
      <c r="BG233" s="75"/>
      <c r="BH233" s="72"/>
      <c r="BI233" s="72"/>
      <c r="BJ233" s="72"/>
      <c r="BK233" s="72"/>
      <c r="BL233" s="72"/>
      <c r="BM233" s="72"/>
      <c r="BN233" s="72"/>
    </row>
    <row r="234" spans="1:66" s="76" customFormat="1" collapsed="1" x14ac:dyDescent="0.2">
      <c r="A234" s="72"/>
      <c r="B234" s="207" t="str">
        <f t="shared" si="40"/>
        <v/>
      </c>
      <c r="C234" s="73"/>
      <c r="D234" s="73"/>
      <c r="E234" s="73"/>
      <c r="F234" s="73"/>
      <c r="G234" s="207"/>
      <c r="H234" s="73"/>
      <c r="I234" s="73"/>
      <c r="J234" s="74"/>
      <c r="K234" s="75"/>
      <c r="L234" s="75"/>
      <c r="M234" s="299" t="str">
        <f t="shared" si="41"/>
        <v/>
      </c>
      <c r="N234" s="74"/>
      <c r="O234" s="74"/>
      <c r="P234" s="75"/>
      <c r="Q234" s="207" t="str">
        <f t="shared" si="42"/>
        <v/>
      </c>
      <c r="R234" s="75"/>
      <c r="S234" s="207" t="str">
        <f t="shared" si="43"/>
        <v/>
      </c>
      <c r="T234" s="75"/>
      <c r="U234" s="207" t="str">
        <f t="shared" si="44"/>
        <v/>
      </c>
      <c r="V234" s="75"/>
      <c r="W234" s="74"/>
      <c r="X234" s="74"/>
      <c r="Y234" s="74"/>
      <c r="Z234" s="74"/>
      <c r="AA234" s="74"/>
      <c r="AB234" s="74"/>
      <c r="AC234" s="74"/>
      <c r="AD234" s="207" t="str">
        <f t="shared" si="45"/>
        <v/>
      </c>
      <c r="AE234" s="74"/>
      <c r="AF234" s="74"/>
      <c r="AG234" s="74"/>
      <c r="AH234" s="74"/>
      <c r="AI234" s="74"/>
      <c r="AJ234" s="207" t="str">
        <f t="shared" si="46"/>
        <v/>
      </c>
      <c r="AK234" s="74"/>
      <c r="AL234" s="74"/>
      <c r="AM234" s="74"/>
      <c r="AN234" s="300" t="str">
        <f t="shared" si="47"/>
        <v/>
      </c>
      <c r="AO234" s="75"/>
      <c r="AP234" s="75"/>
      <c r="AQ234" s="207" t="str">
        <f t="shared" si="48"/>
        <v/>
      </c>
      <c r="AR234" s="75"/>
      <c r="AS234" s="74"/>
      <c r="AT234" s="74"/>
      <c r="AU234" s="207" t="str">
        <f t="shared" si="49"/>
        <v/>
      </c>
      <c r="AV234" s="75"/>
      <c r="AW234" s="75"/>
      <c r="AX234" s="75"/>
      <c r="AY234" s="75"/>
      <c r="AZ234" s="75"/>
      <c r="BA234" s="75"/>
      <c r="BB234" s="75"/>
      <c r="BC234" s="75"/>
      <c r="BD234" s="75"/>
      <c r="BE234" s="75"/>
      <c r="BF234" s="75"/>
      <c r="BG234" s="75"/>
      <c r="BH234" s="72"/>
      <c r="BI234" s="72"/>
      <c r="BJ234" s="72"/>
      <c r="BK234" s="72"/>
      <c r="BL234" s="72"/>
      <c r="BM234" s="72"/>
      <c r="BN234" s="72"/>
    </row>
    <row r="235" spans="1:66" s="76" customFormat="1" collapsed="1" x14ac:dyDescent="0.2">
      <c r="A235" s="72"/>
      <c r="B235" s="207" t="str">
        <f t="shared" si="40"/>
        <v/>
      </c>
      <c r="C235" s="73"/>
      <c r="D235" s="73"/>
      <c r="E235" s="73"/>
      <c r="F235" s="73"/>
      <c r="G235" s="207"/>
      <c r="H235" s="73"/>
      <c r="I235" s="73"/>
      <c r="J235" s="74"/>
      <c r="K235" s="75"/>
      <c r="L235" s="75"/>
      <c r="M235" s="299" t="str">
        <f t="shared" si="41"/>
        <v/>
      </c>
      <c r="N235" s="74"/>
      <c r="O235" s="74"/>
      <c r="P235" s="75"/>
      <c r="Q235" s="207" t="str">
        <f t="shared" si="42"/>
        <v/>
      </c>
      <c r="R235" s="75"/>
      <c r="S235" s="207" t="str">
        <f t="shared" si="43"/>
        <v/>
      </c>
      <c r="T235" s="75"/>
      <c r="U235" s="207" t="str">
        <f t="shared" si="44"/>
        <v/>
      </c>
      <c r="V235" s="75"/>
      <c r="W235" s="74"/>
      <c r="X235" s="74"/>
      <c r="Y235" s="74"/>
      <c r="Z235" s="74"/>
      <c r="AA235" s="74"/>
      <c r="AB235" s="74"/>
      <c r="AC235" s="74"/>
      <c r="AD235" s="207" t="str">
        <f t="shared" si="45"/>
        <v/>
      </c>
      <c r="AE235" s="74"/>
      <c r="AF235" s="74"/>
      <c r="AG235" s="74"/>
      <c r="AH235" s="74"/>
      <c r="AI235" s="74"/>
      <c r="AJ235" s="207" t="str">
        <f t="shared" si="46"/>
        <v/>
      </c>
      <c r="AK235" s="74"/>
      <c r="AL235" s="74"/>
      <c r="AM235" s="74"/>
      <c r="AN235" s="300" t="str">
        <f t="shared" si="47"/>
        <v/>
      </c>
      <c r="AO235" s="75"/>
      <c r="AP235" s="75"/>
      <c r="AQ235" s="207" t="str">
        <f t="shared" si="48"/>
        <v/>
      </c>
      <c r="AR235" s="75"/>
      <c r="AS235" s="74"/>
      <c r="AT235" s="74"/>
      <c r="AU235" s="207" t="str">
        <f t="shared" si="49"/>
        <v/>
      </c>
      <c r="AV235" s="75"/>
      <c r="AW235" s="75"/>
      <c r="AX235" s="75"/>
      <c r="AY235" s="75"/>
      <c r="AZ235" s="75"/>
      <c r="BA235" s="75"/>
      <c r="BB235" s="75"/>
      <c r="BC235" s="75"/>
      <c r="BD235" s="75"/>
      <c r="BE235" s="75"/>
      <c r="BF235" s="75"/>
      <c r="BG235" s="75"/>
      <c r="BH235" s="72"/>
      <c r="BI235" s="72"/>
      <c r="BJ235" s="72"/>
      <c r="BK235" s="72"/>
      <c r="BL235" s="72"/>
      <c r="BM235" s="72"/>
      <c r="BN235" s="72"/>
    </row>
    <row r="236" spans="1:66" s="76" customFormat="1" collapsed="1" x14ac:dyDescent="0.2">
      <c r="A236" s="72"/>
      <c r="B236" s="207" t="str">
        <f t="shared" si="40"/>
        <v/>
      </c>
      <c r="C236" s="73"/>
      <c r="D236" s="73"/>
      <c r="E236" s="73"/>
      <c r="F236" s="73"/>
      <c r="G236" s="207"/>
      <c r="H236" s="73"/>
      <c r="I236" s="73"/>
      <c r="J236" s="74"/>
      <c r="K236" s="75"/>
      <c r="L236" s="75"/>
      <c r="M236" s="299" t="str">
        <f t="shared" si="41"/>
        <v/>
      </c>
      <c r="N236" s="74"/>
      <c r="O236" s="74"/>
      <c r="P236" s="75"/>
      <c r="Q236" s="207" t="str">
        <f t="shared" si="42"/>
        <v/>
      </c>
      <c r="R236" s="75"/>
      <c r="S236" s="207" t="str">
        <f t="shared" si="43"/>
        <v/>
      </c>
      <c r="T236" s="75"/>
      <c r="U236" s="207" t="str">
        <f t="shared" si="44"/>
        <v/>
      </c>
      <c r="V236" s="75"/>
      <c r="W236" s="74"/>
      <c r="X236" s="74"/>
      <c r="Y236" s="74"/>
      <c r="Z236" s="74"/>
      <c r="AA236" s="74"/>
      <c r="AB236" s="74"/>
      <c r="AC236" s="74"/>
      <c r="AD236" s="207" t="str">
        <f t="shared" si="45"/>
        <v/>
      </c>
      <c r="AE236" s="74"/>
      <c r="AF236" s="74"/>
      <c r="AG236" s="74"/>
      <c r="AH236" s="74"/>
      <c r="AI236" s="74"/>
      <c r="AJ236" s="207" t="str">
        <f t="shared" si="46"/>
        <v/>
      </c>
      <c r="AK236" s="74"/>
      <c r="AL236" s="74"/>
      <c r="AM236" s="74"/>
      <c r="AN236" s="300" t="str">
        <f t="shared" si="47"/>
        <v/>
      </c>
      <c r="AO236" s="75"/>
      <c r="AP236" s="75"/>
      <c r="AQ236" s="207" t="str">
        <f t="shared" si="48"/>
        <v/>
      </c>
      <c r="AR236" s="75"/>
      <c r="AS236" s="74"/>
      <c r="AT236" s="74"/>
      <c r="AU236" s="207" t="str">
        <f t="shared" si="49"/>
        <v/>
      </c>
      <c r="AV236" s="75"/>
      <c r="AW236" s="75"/>
      <c r="AX236" s="75"/>
      <c r="AY236" s="75"/>
      <c r="AZ236" s="75"/>
      <c r="BA236" s="75"/>
      <c r="BB236" s="75"/>
      <c r="BC236" s="75"/>
      <c r="BD236" s="75"/>
      <c r="BE236" s="75"/>
      <c r="BF236" s="75"/>
      <c r="BG236" s="75"/>
      <c r="BH236" s="72"/>
      <c r="BI236" s="72"/>
      <c r="BJ236" s="72"/>
      <c r="BK236" s="72"/>
      <c r="BL236" s="72"/>
      <c r="BM236" s="72"/>
      <c r="BN236" s="72"/>
    </row>
    <row r="237" spans="1:66" s="76" customFormat="1" collapsed="1" x14ac:dyDescent="0.2">
      <c r="A237" s="72"/>
      <c r="B237" s="207" t="str">
        <f t="shared" si="40"/>
        <v/>
      </c>
      <c r="C237" s="73"/>
      <c r="D237" s="73"/>
      <c r="E237" s="73"/>
      <c r="F237" s="73"/>
      <c r="G237" s="207"/>
      <c r="H237" s="73"/>
      <c r="I237" s="73"/>
      <c r="J237" s="74"/>
      <c r="K237" s="75"/>
      <c r="L237" s="75"/>
      <c r="M237" s="299" t="str">
        <f t="shared" si="41"/>
        <v/>
      </c>
      <c r="N237" s="74"/>
      <c r="O237" s="74"/>
      <c r="P237" s="75"/>
      <c r="Q237" s="207" t="str">
        <f t="shared" si="42"/>
        <v/>
      </c>
      <c r="R237" s="75"/>
      <c r="S237" s="207" t="str">
        <f t="shared" si="43"/>
        <v/>
      </c>
      <c r="T237" s="75"/>
      <c r="U237" s="207" t="str">
        <f t="shared" si="44"/>
        <v/>
      </c>
      <c r="V237" s="75"/>
      <c r="W237" s="74"/>
      <c r="X237" s="74"/>
      <c r="Y237" s="74"/>
      <c r="Z237" s="74"/>
      <c r="AA237" s="74"/>
      <c r="AB237" s="74"/>
      <c r="AC237" s="74"/>
      <c r="AD237" s="207" t="str">
        <f t="shared" si="45"/>
        <v/>
      </c>
      <c r="AE237" s="74"/>
      <c r="AF237" s="74"/>
      <c r="AG237" s="74"/>
      <c r="AH237" s="74"/>
      <c r="AI237" s="74"/>
      <c r="AJ237" s="207" t="str">
        <f t="shared" si="46"/>
        <v/>
      </c>
      <c r="AK237" s="74"/>
      <c r="AL237" s="74"/>
      <c r="AM237" s="74"/>
      <c r="AN237" s="300" t="str">
        <f t="shared" si="47"/>
        <v/>
      </c>
      <c r="AO237" s="75"/>
      <c r="AP237" s="75"/>
      <c r="AQ237" s="207" t="str">
        <f t="shared" si="48"/>
        <v/>
      </c>
      <c r="AR237" s="75"/>
      <c r="AS237" s="74"/>
      <c r="AT237" s="74"/>
      <c r="AU237" s="207" t="str">
        <f t="shared" si="49"/>
        <v/>
      </c>
      <c r="AV237" s="75"/>
      <c r="AW237" s="75"/>
      <c r="AX237" s="75"/>
      <c r="AY237" s="75"/>
      <c r="AZ237" s="75"/>
      <c r="BA237" s="75"/>
      <c r="BB237" s="75"/>
      <c r="BC237" s="75"/>
      <c r="BD237" s="75"/>
      <c r="BE237" s="75"/>
      <c r="BF237" s="75"/>
      <c r="BG237" s="75"/>
      <c r="BH237" s="72"/>
      <c r="BI237" s="72"/>
      <c r="BJ237" s="72"/>
      <c r="BK237" s="72"/>
      <c r="BL237" s="72"/>
      <c r="BM237" s="72"/>
      <c r="BN237" s="72"/>
    </row>
    <row r="238" spans="1:66" s="76" customFormat="1" collapsed="1" x14ac:dyDescent="0.2">
      <c r="A238" s="72"/>
      <c r="B238" s="207" t="str">
        <f t="shared" si="40"/>
        <v/>
      </c>
      <c r="C238" s="73"/>
      <c r="D238" s="73"/>
      <c r="E238" s="73"/>
      <c r="F238" s="73"/>
      <c r="G238" s="207"/>
      <c r="H238" s="73"/>
      <c r="I238" s="73"/>
      <c r="J238" s="74"/>
      <c r="K238" s="75"/>
      <c r="L238" s="75"/>
      <c r="M238" s="299" t="str">
        <f t="shared" si="41"/>
        <v/>
      </c>
      <c r="N238" s="74"/>
      <c r="O238" s="74"/>
      <c r="P238" s="75"/>
      <c r="Q238" s="207" t="str">
        <f t="shared" si="42"/>
        <v/>
      </c>
      <c r="R238" s="75"/>
      <c r="S238" s="207" t="str">
        <f t="shared" si="43"/>
        <v/>
      </c>
      <c r="T238" s="75"/>
      <c r="U238" s="207" t="str">
        <f t="shared" si="44"/>
        <v/>
      </c>
      <c r="V238" s="75"/>
      <c r="W238" s="74"/>
      <c r="X238" s="74"/>
      <c r="Y238" s="74"/>
      <c r="Z238" s="74"/>
      <c r="AA238" s="74"/>
      <c r="AB238" s="74"/>
      <c r="AC238" s="74"/>
      <c r="AD238" s="207" t="str">
        <f t="shared" si="45"/>
        <v/>
      </c>
      <c r="AE238" s="74"/>
      <c r="AF238" s="74"/>
      <c r="AG238" s="74"/>
      <c r="AH238" s="74"/>
      <c r="AI238" s="74"/>
      <c r="AJ238" s="207" t="str">
        <f t="shared" si="46"/>
        <v/>
      </c>
      <c r="AK238" s="74"/>
      <c r="AL238" s="74"/>
      <c r="AM238" s="74"/>
      <c r="AN238" s="300" t="str">
        <f t="shared" si="47"/>
        <v/>
      </c>
      <c r="AO238" s="75"/>
      <c r="AP238" s="75"/>
      <c r="AQ238" s="207" t="str">
        <f t="shared" si="48"/>
        <v/>
      </c>
      <c r="AR238" s="75"/>
      <c r="AS238" s="74"/>
      <c r="AT238" s="74"/>
      <c r="AU238" s="207" t="str">
        <f t="shared" si="49"/>
        <v/>
      </c>
      <c r="AV238" s="75"/>
      <c r="AW238" s="75"/>
      <c r="AX238" s="75"/>
      <c r="AY238" s="75"/>
      <c r="AZ238" s="75"/>
      <c r="BA238" s="75"/>
      <c r="BB238" s="75"/>
      <c r="BC238" s="75"/>
      <c r="BD238" s="75"/>
      <c r="BE238" s="75"/>
      <c r="BF238" s="75"/>
      <c r="BG238" s="75"/>
      <c r="BH238" s="72"/>
      <c r="BI238" s="72"/>
      <c r="BJ238" s="72"/>
      <c r="BK238" s="72"/>
      <c r="BL238" s="72"/>
      <c r="BM238" s="72"/>
      <c r="BN238" s="72"/>
    </row>
    <row r="239" spans="1:66" s="76" customFormat="1" collapsed="1" x14ac:dyDescent="0.2">
      <c r="A239" s="72"/>
      <c r="B239" s="207" t="str">
        <f t="shared" si="40"/>
        <v/>
      </c>
      <c r="C239" s="73"/>
      <c r="D239" s="73"/>
      <c r="E239" s="73"/>
      <c r="F239" s="73"/>
      <c r="G239" s="207"/>
      <c r="H239" s="73"/>
      <c r="I239" s="73"/>
      <c r="J239" s="74"/>
      <c r="K239" s="75"/>
      <c r="L239" s="75"/>
      <c r="M239" s="299" t="str">
        <f t="shared" si="41"/>
        <v/>
      </c>
      <c r="N239" s="74"/>
      <c r="O239" s="74"/>
      <c r="P239" s="75"/>
      <c r="Q239" s="207" t="str">
        <f t="shared" si="42"/>
        <v/>
      </c>
      <c r="R239" s="75"/>
      <c r="S239" s="207" t="str">
        <f t="shared" si="43"/>
        <v/>
      </c>
      <c r="T239" s="75"/>
      <c r="U239" s="207" t="str">
        <f t="shared" si="44"/>
        <v/>
      </c>
      <c r="V239" s="75"/>
      <c r="W239" s="74"/>
      <c r="X239" s="74"/>
      <c r="Y239" s="74"/>
      <c r="Z239" s="74"/>
      <c r="AA239" s="74"/>
      <c r="AB239" s="74"/>
      <c r="AC239" s="74"/>
      <c r="AD239" s="207" t="str">
        <f t="shared" si="45"/>
        <v/>
      </c>
      <c r="AE239" s="74"/>
      <c r="AF239" s="74"/>
      <c r="AG239" s="74"/>
      <c r="AH239" s="74"/>
      <c r="AI239" s="74"/>
      <c r="AJ239" s="207" t="str">
        <f t="shared" si="46"/>
        <v/>
      </c>
      <c r="AK239" s="74"/>
      <c r="AL239" s="74"/>
      <c r="AM239" s="74"/>
      <c r="AN239" s="300" t="str">
        <f t="shared" si="47"/>
        <v/>
      </c>
      <c r="AO239" s="75"/>
      <c r="AP239" s="75"/>
      <c r="AQ239" s="207" t="str">
        <f t="shared" si="48"/>
        <v/>
      </c>
      <c r="AR239" s="75"/>
      <c r="AS239" s="74"/>
      <c r="AT239" s="74"/>
      <c r="AU239" s="207" t="str">
        <f t="shared" si="49"/>
        <v/>
      </c>
      <c r="AV239" s="75"/>
      <c r="AW239" s="75"/>
      <c r="AX239" s="75"/>
      <c r="AY239" s="75"/>
      <c r="AZ239" s="75"/>
      <c r="BA239" s="75"/>
      <c r="BB239" s="75"/>
      <c r="BC239" s="75"/>
      <c r="BD239" s="75"/>
      <c r="BE239" s="75"/>
      <c r="BF239" s="75"/>
      <c r="BG239" s="75"/>
      <c r="BH239" s="72"/>
      <c r="BI239" s="72"/>
      <c r="BJ239" s="72"/>
      <c r="BK239" s="72"/>
      <c r="BL239" s="72"/>
      <c r="BM239" s="72"/>
      <c r="BN239" s="72"/>
    </row>
    <row r="240" spans="1:66" s="76" customFormat="1" collapsed="1" x14ac:dyDescent="0.2">
      <c r="A240" s="72"/>
      <c r="B240" s="207" t="str">
        <f t="shared" si="40"/>
        <v/>
      </c>
      <c r="C240" s="73"/>
      <c r="D240" s="73"/>
      <c r="E240" s="73"/>
      <c r="F240" s="73"/>
      <c r="G240" s="207"/>
      <c r="H240" s="73"/>
      <c r="I240" s="73"/>
      <c r="J240" s="74"/>
      <c r="K240" s="75"/>
      <c r="L240" s="75"/>
      <c r="M240" s="299" t="str">
        <f t="shared" si="41"/>
        <v/>
      </c>
      <c r="N240" s="74"/>
      <c r="O240" s="74"/>
      <c r="P240" s="75"/>
      <c r="Q240" s="207" t="str">
        <f t="shared" si="42"/>
        <v/>
      </c>
      <c r="R240" s="75"/>
      <c r="S240" s="207" t="str">
        <f t="shared" si="43"/>
        <v/>
      </c>
      <c r="T240" s="75"/>
      <c r="U240" s="207" t="str">
        <f t="shared" si="44"/>
        <v/>
      </c>
      <c r="V240" s="75"/>
      <c r="W240" s="74"/>
      <c r="X240" s="74"/>
      <c r="Y240" s="74"/>
      <c r="Z240" s="74"/>
      <c r="AA240" s="74"/>
      <c r="AB240" s="74"/>
      <c r="AC240" s="74"/>
      <c r="AD240" s="207" t="str">
        <f t="shared" si="45"/>
        <v/>
      </c>
      <c r="AE240" s="74"/>
      <c r="AF240" s="74"/>
      <c r="AG240" s="74"/>
      <c r="AH240" s="74"/>
      <c r="AI240" s="74"/>
      <c r="AJ240" s="207" t="str">
        <f t="shared" si="46"/>
        <v/>
      </c>
      <c r="AK240" s="74"/>
      <c r="AL240" s="74"/>
      <c r="AM240" s="74"/>
      <c r="AN240" s="300" t="str">
        <f t="shared" si="47"/>
        <v/>
      </c>
      <c r="AO240" s="75"/>
      <c r="AP240" s="75"/>
      <c r="AQ240" s="207" t="str">
        <f t="shared" si="48"/>
        <v/>
      </c>
      <c r="AR240" s="75"/>
      <c r="AS240" s="74"/>
      <c r="AT240" s="74"/>
      <c r="AU240" s="207" t="str">
        <f t="shared" si="49"/>
        <v/>
      </c>
      <c r="AV240" s="75"/>
      <c r="AW240" s="75"/>
      <c r="AX240" s="75"/>
      <c r="AY240" s="75"/>
      <c r="AZ240" s="75"/>
      <c r="BA240" s="75"/>
      <c r="BB240" s="75"/>
      <c r="BC240" s="75"/>
      <c r="BD240" s="75"/>
      <c r="BE240" s="75"/>
      <c r="BF240" s="75"/>
      <c r="BG240" s="75"/>
      <c r="BH240" s="72"/>
      <c r="BI240" s="72"/>
      <c r="BJ240" s="72"/>
      <c r="BK240" s="72"/>
      <c r="BL240" s="72"/>
      <c r="BM240" s="72"/>
      <c r="BN240" s="72"/>
    </row>
    <row r="241" spans="1:66" s="76" customFormat="1" collapsed="1" x14ac:dyDescent="0.2">
      <c r="A241" s="72"/>
      <c r="B241" s="207" t="str">
        <f t="shared" si="40"/>
        <v/>
      </c>
      <c r="C241" s="73"/>
      <c r="D241" s="73"/>
      <c r="E241" s="73"/>
      <c r="F241" s="73"/>
      <c r="G241" s="207"/>
      <c r="H241" s="73"/>
      <c r="I241" s="73"/>
      <c r="J241" s="74"/>
      <c r="K241" s="75"/>
      <c r="L241" s="75"/>
      <c r="M241" s="299" t="str">
        <f t="shared" si="41"/>
        <v/>
      </c>
      <c r="N241" s="74"/>
      <c r="O241" s="74"/>
      <c r="P241" s="75"/>
      <c r="Q241" s="207" t="str">
        <f t="shared" si="42"/>
        <v/>
      </c>
      <c r="R241" s="75"/>
      <c r="S241" s="207" t="str">
        <f t="shared" si="43"/>
        <v/>
      </c>
      <c r="T241" s="75"/>
      <c r="U241" s="207" t="str">
        <f t="shared" si="44"/>
        <v/>
      </c>
      <c r="V241" s="75"/>
      <c r="W241" s="74"/>
      <c r="X241" s="74"/>
      <c r="Y241" s="74"/>
      <c r="Z241" s="74"/>
      <c r="AA241" s="74"/>
      <c r="AB241" s="74"/>
      <c r="AC241" s="74"/>
      <c r="AD241" s="207" t="str">
        <f t="shared" si="45"/>
        <v/>
      </c>
      <c r="AE241" s="74"/>
      <c r="AF241" s="74"/>
      <c r="AG241" s="74"/>
      <c r="AH241" s="74"/>
      <c r="AI241" s="74"/>
      <c r="AJ241" s="207" t="str">
        <f t="shared" si="46"/>
        <v/>
      </c>
      <c r="AK241" s="74"/>
      <c r="AL241" s="74"/>
      <c r="AM241" s="74"/>
      <c r="AN241" s="300" t="str">
        <f t="shared" si="47"/>
        <v/>
      </c>
      <c r="AO241" s="75"/>
      <c r="AP241" s="75"/>
      <c r="AQ241" s="207" t="str">
        <f t="shared" si="48"/>
        <v/>
      </c>
      <c r="AR241" s="75"/>
      <c r="AS241" s="74"/>
      <c r="AT241" s="74"/>
      <c r="AU241" s="207" t="str">
        <f t="shared" si="49"/>
        <v/>
      </c>
      <c r="AV241" s="75"/>
      <c r="AW241" s="75"/>
      <c r="AX241" s="75"/>
      <c r="AY241" s="75"/>
      <c r="AZ241" s="75"/>
      <c r="BA241" s="75"/>
      <c r="BB241" s="75"/>
      <c r="BC241" s="75"/>
      <c r="BD241" s="75"/>
      <c r="BE241" s="75"/>
      <c r="BF241" s="75"/>
      <c r="BG241" s="75"/>
      <c r="BH241" s="72"/>
      <c r="BI241" s="72"/>
      <c r="BJ241" s="72"/>
      <c r="BK241" s="72"/>
      <c r="BL241" s="72"/>
      <c r="BM241" s="72"/>
      <c r="BN241" s="72"/>
    </row>
    <row r="242" spans="1:66" s="76" customFormat="1" collapsed="1" x14ac:dyDescent="0.2">
      <c r="A242" s="72"/>
      <c r="B242" s="207" t="str">
        <f t="shared" si="40"/>
        <v/>
      </c>
      <c r="C242" s="73"/>
      <c r="D242" s="73"/>
      <c r="E242" s="73"/>
      <c r="F242" s="73"/>
      <c r="G242" s="207"/>
      <c r="H242" s="73"/>
      <c r="I242" s="73"/>
      <c r="J242" s="74"/>
      <c r="K242" s="75"/>
      <c r="L242" s="75"/>
      <c r="M242" s="299" t="str">
        <f t="shared" si="41"/>
        <v/>
      </c>
      <c r="N242" s="74"/>
      <c r="O242" s="74"/>
      <c r="P242" s="75"/>
      <c r="Q242" s="207" t="str">
        <f t="shared" si="42"/>
        <v/>
      </c>
      <c r="R242" s="75"/>
      <c r="S242" s="207" t="str">
        <f t="shared" si="43"/>
        <v/>
      </c>
      <c r="T242" s="75"/>
      <c r="U242" s="207" t="str">
        <f t="shared" si="44"/>
        <v/>
      </c>
      <c r="V242" s="75"/>
      <c r="W242" s="74"/>
      <c r="X242" s="74"/>
      <c r="Y242" s="74"/>
      <c r="Z242" s="74"/>
      <c r="AA242" s="74"/>
      <c r="AB242" s="74"/>
      <c r="AC242" s="74"/>
      <c r="AD242" s="207" t="str">
        <f t="shared" si="45"/>
        <v/>
      </c>
      <c r="AE242" s="74"/>
      <c r="AF242" s="74"/>
      <c r="AG242" s="74"/>
      <c r="AH242" s="74"/>
      <c r="AI242" s="74"/>
      <c r="AJ242" s="207" t="str">
        <f t="shared" si="46"/>
        <v/>
      </c>
      <c r="AK242" s="74"/>
      <c r="AL242" s="74"/>
      <c r="AM242" s="74"/>
      <c r="AN242" s="300" t="str">
        <f t="shared" si="47"/>
        <v/>
      </c>
      <c r="AO242" s="75"/>
      <c r="AP242" s="75"/>
      <c r="AQ242" s="207" t="str">
        <f t="shared" si="48"/>
        <v/>
      </c>
      <c r="AR242" s="75"/>
      <c r="AS242" s="74"/>
      <c r="AT242" s="74"/>
      <c r="AU242" s="207" t="str">
        <f t="shared" si="49"/>
        <v/>
      </c>
      <c r="AV242" s="75"/>
      <c r="AW242" s="75"/>
      <c r="AX242" s="75"/>
      <c r="AY242" s="75"/>
      <c r="AZ242" s="75"/>
      <c r="BA242" s="75"/>
      <c r="BB242" s="75"/>
      <c r="BC242" s="75"/>
      <c r="BD242" s="75"/>
      <c r="BE242" s="75"/>
      <c r="BF242" s="75"/>
      <c r="BG242" s="75"/>
      <c r="BH242" s="72"/>
      <c r="BI242" s="72"/>
      <c r="BJ242" s="72"/>
      <c r="BK242" s="72"/>
      <c r="BL242" s="72"/>
      <c r="BM242" s="72"/>
      <c r="BN242" s="72"/>
    </row>
    <row r="243" spans="1:66" s="76" customFormat="1" collapsed="1" x14ac:dyDescent="0.2">
      <c r="A243" s="72"/>
      <c r="B243" s="207" t="str">
        <f t="shared" si="40"/>
        <v/>
      </c>
      <c r="C243" s="73"/>
      <c r="D243" s="73"/>
      <c r="E243" s="73"/>
      <c r="F243" s="73"/>
      <c r="G243" s="207"/>
      <c r="H243" s="73"/>
      <c r="I243" s="73"/>
      <c r="J243" s="74"/>
      <c r="K243" s="75"/>
      <c r="L243" s="75"/>
      <c r="M243" s="299" t="str">
        <f t="shared" si="41"/>
        <v/>
      </c>
      <c r="N243" s="74"/>
      <c r="O243" s="74"/>
      <c r="P243" s="75"/>
      <c r="Q243" s="207" t="str">
        <f t="shared" si="42"/>
        <v/>
      </c>
      <c r="R243" s="75"/>
      <c r="S243" s="207" t="str">
        <f t="shared" si="43"/>
        <v/>
      </c>
      <c r="T243" s="75"/>
      <c r="U243" s="207" t="str">
        <f t="shared" si="44"/>
        <v/>
      </c>
      <c r="V243" s="75"/>
      <c r="W243" s="74"/>
      <c r="X243" s="74"/>
      <c r="Y243" s="74"/>
      <c r="Z243" s="74"/>
      <c r="AA243" s="74"/>
      <c r="AB243" s="74"/>
      <c r="AC243" s="74"/>
      <c r="AD243" s="207" t="str">
        <f t="shared" si="45"/>
        <v/>
      </c>
      <c r="AE243" s="74"/>
      <c r="AF243" s="74"/>
      <c r="AG243" s="74"/>
      <c r="AH243" s="74"/>
      <c r="AI243" s="74"/>
      <c r="AJ243" s="207" t="str">
        <f t="shared" si="46"/>
        <v/>
      </c>
      <c r="AK243" s="74"/>
      <c r="AL243" s="74"/>
      <c r="AM243" s="74"/>
      <c r="AN243" s="300" t="str">
        <f t="shared" si="47"/>
        <v/>
      </c>
      <c r="AO243" s="75"/>
      <c r="AP243" s="75"/>
      <c r="AQ243" s="207" t="str">
        <f t="shared" si="48"/>
        <v/>
      </c>
      <c r="AR243" s="75"/>
      <c r="AS243" s="74"/>
      <c r="AT243" s="74"/>
      <c r="AU243" s="207" t="str">
        <f t="shared" si="49"/>
        <v/>
      </c>
      <c r="AV243" s="75"/>
      <c r="AW243" s="75"/>
      <c r="AX243" s="75"/>
      <c r="AY243" s="75"/>
      <c r="AZ243" s="75"/>
      <c r="BA243" s="75"/>
      <c r="BB243" s="75"/>
      <c r="BC243" s="75"/>
      <c r="BD243" s="75"/>
      <c r="BE243" s="75"/>
      <c r="BF243" s="75"/>
      <c r="BG243" s="75"/>
      <c r="BH243" s="72"/>
      <c r="BI243" s="72"/>
      <c r="BJ243" s="72"/>
      <c r="BK243" s="72"/>
      <c r="BL243" s="72"/>
      <c r="BM243" s="72"/>
      <c r="BN243" s="72"/>
    </row>
    <row r="244" spans="1:66" s="76" customFormat="1" collapsed="1" x14ac:dyDescent="0.2">
      <c r="A244" s="72"/>
      <c r="B244" s="207" t="str">
        <f t="shared" si="40"/>
        <v/>
      </c>
      <c r="C244" s="73"/>
      <c r="D244" s="73"/>
      <c r="E244" s="73"/>
      <c r="F244" s="73"/>
      <c r="G244" s="207"/>
      <c r="H244" s="73"/>
      <c r="I244" s="73"/>
      <c r="J244" s="74"/>
      <c r="K244" s="75"/>
      <c r="L244" s="75"/>
      <c r="M244" s="299" t="str">
        <f t="shared" si="41"/>
        <v/>
      </c>
      <c r="N244" s="74"/>
      <c r="O244" s="74"/>
      <c r="P244" s="75"/>
      <c r="Q244" s="207" t="str">
        <f t="shared" si="42"/>
        <v/>
      </c>
      <c r="R244" s="75"/>
      <c r="S244" s="207" t="str">
        <f t="shared" si="43"/>
        <v/>
      </c>
      <c r="T244" s="75"/>
      <c r="U244" s="207" t="str">
        <f t="shared" si="44"/>
        <v/>
      </c>
      <c r="V244" s="75"/>
      <c r="W244" s="74"/>
      <c r="X244" s="74"/>
      <c r="Y244" s="74"/>
      <c r="Z244" s="74"/>
      <c r="AA244" s="74"/>
      <c r="AB244" s="74"/>
      <c r="AC244" s="74"/>
      <c r="AD244" s="207" t="str">
        <f t="shared" si="45"/>
        <v/>
      </c>
      <c r="AE244" s="74"/>
      <c r="AF244" s="74"/>
      <c r="AG244" s="74"/>
      <c r="AH244" s="74"/>
      <c r="AI244" s="74"/>
      <c r="AJ244" s="207" t="str">
        <f t="shared" si="46"/>
        <v/>
      </c>
      <c r="AK244" s="74"/>
      <c r="AL244" s="74"/>
      <c r="AM244" s="74"/>
      <c r="AN244" s="300" t="str">
        <f t="shared" si="47"/>
        <v/>
      </c>
      <c r="AO244" s="75"/>
      <c r="AP244" s="75"/>
      <c r="AQ244" s="207" t="str">
        <f t="shared" si="48"/>
        <v/>
      </c>
      <c r="AR244" s="75"/>
      <c r="AS244" s="74"/>
      <c r="AT244" s="74"/>
      <c r="AU244" s="207" t="str">
        <f t="shared" si="49"/>
        <v/>
      </c>
      <c r="AV244" s="75"/>
      <c r="AW244" s="75"/>
      <c r="AX244" s="75"/>
      <c r="AY244" s="75"/>
      <c r="AZ244" s="75"/>
      <c r="BA244" s="75"/>
      <c r="BB244" s="75"/>
      <c r="BC244" s="75"/>
      <c r="BD244" s="75"/>
      <c r="BE244" s="75"/>
      <c r="BF244" s="75"/>
      <c r="BG244" s="75"/>
      <c r="BH244" s="72"/>
      <c r="BI244" s="72"/>
      <c r="BJ244" s="72"/>
      <c r="BK244" s="72"/>
      <c r="BL244" s="72"/>
      <c r="BM244" s="72"/>
      <c r="BN244" s="72"/>
    </row>
    <row r="245" spans="1:66" s="76" customFormat="1" collapsed="1" x14ac:dyDescent="0.2">
      <c r="A245" s="72"/>
      <c r="B245" s="207" t="str">
        <f t="shared" si="40"/>
        <v/>
      </c>
      <c r="C245" s="73"/>
      <c r="D245" s="73"/>
      <c r="E245" s="73"/>
      <c r="F245" s="73"/>
      <c r="G245" s="207"/>
      <c r="H245" s="73"/>
      <c r="I245" s="73"/>
      <c r="J245" s="74"/>
      <c r="K245" s="75"/>
      <c r="L245" s="75"/>
      <c r="M245" s="299" t="str">
        <f t="shared" si="41"/>
        <v/>
      </c>
      <c r="N245" s="74"/>
      <c r="O245" s="74"/>
      <c r="P245" s="75"/>
      <c r="Q245" s="207" t="str">
        <f t="shared" si="42"/>
        <v/>
      </c>
      <c r="R245" s="75"/>
      <c r="S245" s="207" t="str">
        <f t="shared" si="43"/>
        <v/>
      </c>
      <c r="T245" s="75"/>
      <c r="U245" s="207" t="str">
        <f t="shared" si="44"/>
        <v/>
      </c>
      <c r="V245" s="75"/>
      <c r="W245" s="74"/>
      <c r="X245" s="74"/>
      <c r="Y245" s="74"/>
      <c r="Z245" s="74"/>
      <c r="AA245" s="74"/>
      <c r="AB245" s="74"/>
      <c r="AC245" s="74"/>
      <c r="AD245" s="207" t="str">
        <f t="shared" si="45"/>
        <v/>
      </c>
      <c r="AE245" s="74"/>
      <c r="AF245" s="74"/>
      <c r="AG245" s="74"/>
      <c r="AH245" s="74"/>
      <c r="AI245" s="74"/>
      <c r="AJ245" s="207" t="str">
        <f t="shared" si="46"/>
        <v/>
      </c>
      <c r="AK245" s="74"/>
      <c r="AL245" s="74"/>
      <c r="AM245" s="74"/>
      <c r="AN245" s="300" t="str">
        <f t="shared" si="47"/>
        <v/>
      </c>
      <c r="AO245" s="75"/>
      <c r="AP245" s="75"/>
      <c r="AQ245" s="207" t="str">
        <f t="shared" si="48"/>
        <v/>
      </c>
      <c r="AR245" s="75"/>
      <c r="AS245" s="74"/>
      <c r="AT245" s="74"/>
      <c r="AU245" s="207" t="str">
        <f t="shared" si="49"/>
        <v/>
      </c>
      <c r="AV245" s="75"/>
      <c r="AW245" s="75"/>
      <c r="AX245" s="75"/>
      <c r="AY245" s="75"/>
      <c r="AZ245" s="75"/>
      <c r="BA245" s="75"/>
      <c r="BB245" s="75"/>
      <c r="BC245" s="75"/>
      <c r="BD245" s="75"/>
      <c r="BE245" s="75"/>
      <c r="BF245" s="75"/>
      <c r="BG245" s="75"/>
      <c r="BH245" s="72"/>
      <c r="BI245" s="72"/>
      <c r="BJ245" s="72"/>
      <c r="BK245" s="72"/>
      <c r="BL245" s="72"/>
      <c r="BM245" s="72"/>
      <c r="BN245" s="72"/>
    </row>
    <row r="246" spans="1:66" s="76" customFormat="1" collapsed="1" x14ac:dyDescent="0.2">
      <c r="A246" s="72"/>
      <c r="B246" s="207" t="str">
        <f t="shared" si="40"/>
        <v/>
      </c>
      <c r="C246" s="73"/>
      <c r="D246" s="73"/>
      <c r="E246" s="73"/>
      <c r="F246" s="73"/>
      <c r="G246" s="207"/>
      <c r="H246" s="73"/>
      <c r="I246" s="73"/>
      <c r="J246" s="74"/>
      <c r="K246" s="75"/>
      <c r="L246" s="75"/>
      <c r="M246" s="299" t="str">
        <f t="shared" si="41"/>
        <v/>
      </c>
      <c r="N246" s="74"/>
      <c r="O246" s="74"/>
      <c r="P246" s="75"/>
      <c r="Q246" s="207" t="str">
        <f t="shared" si="42"/>
        <v/>
      </c>
      <c r="R246" s="75"/>
      <c r="S246" s="207" t="str">
        <f t="shared" si="43"/>
        <v/>
      </c>
      <c r="T246" s="75"/>
      <c r="U246" s="207" t="str">
        <f t="shared" si="44"/>
        <v/>
      </c>
      <c r="V246" s="75"/>
      <c r="W246" s="74"/>
      <c r="X246" s="74"/>
      <c r="Y246" s="74"/>
      <c r="Z246" s="74"/>
      <c r="AA246" s="74"/>
      <c r="AB246" s="74"/>
      <c r="AC246" s="74"/>
      <c r="AD246" s="207" t="str">
        <f t="shared" si="45"/>
        <v/>
      </c>
      <c r="AE246" s="74"/>
      <c r="AF246" s="74"/>
      <c r="AG246" s="74"/>
      <c r="AH246" s="74"/>
      <c r="AI246" s="74"/>
      <c r="AJ246" s="207" t="str">
        <f t="shared" si="46"/>
        <v/>
      </c>
      <c r="AK246" s="74"/>
      <c r="AL246" s="74"/>
      <c r="AM246" s="74"/>
      <c r="AN246" s="300" t="str">
        <f t="shared" si="47"/>
        <v/>
      </c>
      <c r="AO246" s="75"/>
      <c r="AP246" s="75"/>
      <c r="AQ246" s="207" t="str">
        <f t="shared" si="48"/>
        <v/>
      </c>
      <c r="AR246" s="75"/>
      <c r="AS246" s="74"/>
      <c r="AT246" s="74"/>
      <c r="AU246" s="207" t="str">
        <f t="shared" si="49"/>
        <v/>
      </c>
      <c r="AV246" s="75"/>
      <c r="AW246" s="75"/>
      <c r="AX246" s="75"/>
      <c r="AY246" s="75"/>
      <c r="AZ246" s="75"/>
      <c r="BA246" s="75"/>
      <c r="BB246" s="75"/>
      <c r="BC246" s="75"/>
      <c r="BD246" s="75"/>
      <c r="BE246" s="75"/>
      <c r="BF246" s="75"/>
      <c r="BG246" s="75"/>
      <c r="BH246" s="72"/>
      <c r="BI246" s="72"/>
      <c r="BJ246" s="72"/>
      <c r="BK246" s="72"/>
      <c r="BL246" s="72"/>
      <c r="BM246" s="72"/>
      <c r="BN246" s="72"/>
    </row>
    <row r="247" spans="1:66" s="76" customFormat="1" collapsed="1" x14ac:dyDescent="0.2">
      <c r="A247" s="72"/>
      <c r="B247" s="207" t="str">
        <f t="shared" si="40"/>
        <v/>
      </c>
      <c r="C247" s="73"/>
      <c r="D247" s="73"/>
      <c r="E247" s="73"/>
      <c r="F247" s="73"/>
      <c r="G247" s="207"/>
      <c r="H247" s="73"/>
      <c r="I247" s="73"/>
      <c r="J247" s="74"/>
      <c r="K247" s="75"/>
      <c r="L247" s="75"/>
      <c r="M247" s="299" t="str">
        <f t="shared" si="41"/>
        <v/>
      </c>
      <c r="N247" s="74"/>
      <c r="O247" s="74"/>
      <c r="P247" s="75"/>
      <c r="Q247" s="207" t="str">
        <f t="shared" si="42"/>
        <v/>
      </c>
      <c r="R247" s="75"/>
      <c r="S247" s="207" t="str">
        <f t="shared" si="43"/>
        <v/>
      </c>
      <c r="T247" s="75"/>
      <c r="U247" s="207" t="str">
        <f t="shared" si="44"/>
        <v/>
      </c>
      <c r="V247" s="75"/>
      <c r="W247" s="74"/>
      <c r="X247" s="74"/>
      <c r="Y247" s="74"/>
      <c r="Z247" s="74"/>
      <c r="AA247" s="74"/>
      <c r="AB247" s="74"/>
      <c r="AC247" s="74"/>
      <c r="AD247" s="207" t="str">
        <f t="shared" si="45"/>
        <v/>
      </c>
      <c r="AE247" s="74"/>
      <c r="AF247" s="74"/>
      <c r="AG247" s="74"/>
      <c r="AH247" s="74"/>
      <c r="AI247" s="74"/>
      <c r="AJ247" s="207" t="str">
        <f t="shared" si="46"/>
        <v/>
      </c>
      <c r="AK247" s="74"/>
      <c r="AL247" s="74"/>
      <c r="AM247" s="74"/>
      <c r="AN247" s="300" t="str">
        <f t="shared" si="47"/>
        <v/>
      </c>
      <c r="AO247" s="75"/>
      <c r="AP247" s="75"/>
      <c r="AQ247" s="207" t="str">
        <f t="shared" si="48"/>
        <v/>
      </c>
      <c r="AR247" s="75"/>
      <c r="AS247" s="74"/>
      <c r="AT247" s="74"/>
      <c r="AU247" s="207" t="str">
        <f t="shared" si="49"/>
        <v/>
      </c>
      <c r="AV247" s="75"/>
      <c r="AW247" s="75"/>
      <c r="AX247" s="75"/>
      <c r="AY247" s="75"/>
      <c r="AZ247" s="75"/>
      <c r="BA247" s="75"/>
      <c r="BB247" s="75"/>
      <c r="BC247" s="75"/>
      <c r="BD247" s="75"/>
      <c r="BE247" s="75"/>
      <c r="BF247" s="75"/>
      <c r="BG247" s="75"/>
      <c r="BH247" s="72"/>
      <c r="BI247" s="72"/>
      <c r="BJ247" s="72"/>
      <c r="BK247" s="72"/>
      <c r="BL247" s="72"/>
      <c r="BM247" s="72"/>
      <c r="BN247" s="72"/>
    </row>
    <row r="248" spans="1:66" s="76" customFormat="1" collapsed="1" x14ac:dyDescent="0.2">
      <c r="A248" s="72"/>
      <c r="B248" s="207" t="str">
        <f t="shared" si="40"/>
        <v/>
      </c>
      <c r="C248" s="73"/>
      <c r="D248" s="73"/>
      <c r="E248" s="73"/>
      <c r="F248" s="73"/>
      <c r="G248" s="207"/>
      <c r="H248" s="73"/>
      <c r="I248" s="73"/>
      <c r="J248" s="74"/>
      <c r="K248" s="75"/>
      <c r="L248" s="75"/>
      <c r="M248" s="299" t="str">
        <f t="shared" si="41"/>
        <v/>
      </c>
      <c r="N248" s="74"/>
      <c r="O248" s="74"/>
      <c r="P248" s="75"/>
      <c r="Q248" s="207" t="str">
        <f t="shared" si="42"/>
        <v/>
      </c>
      <c r="R248" s="75"/>
      <c r="S248" s="207" t="str">
        <f t="shared" si="43"/>
        <v/>
      </c>
      <c r="T248" s="75"/>
      <c r="U248" s="207" t="str">
        <f t="shared" si="44"/>
        <v/>
      </c>
      <c r="V248" s="75"/>
      <c r="W248" s="74"/>
      <c r="X248" s="74"/>
      <c r="Y248" s="74"/>
      <c r="Z248" s="74"/>
      <c r="AA248" s="74"/>
      <c r="AB248" s="74"/>
      <c r="AC248" s="74"/>
      <c r="AD248" s="207" t="str">
        <f t="shared" si="45"/>
        <v/>
      </c>
      <c r="AE248" s="74"/>
      <c r="AF248" s="74"/>
      <c r="AG248" s="74"/>
      <c r="AH248" s="74"/>
      <c r="AI248" s="74"/>
      <c r="AJ248" s="207" t="str">
        <f t="shared" si="46"/>
        <v/>
      </c>
      <c r="AK248" s="74"/>
      <c r="AL248" s="74"/>
      <c r="AM248" s="74"/>
      <c r="AN248" s="300" t="str">
        <f t="shared" si="47"/>
        <v/>
      </c>
      <c r="AO248" s="75"/>
      <c r="AP248" s="75"/>
      <c r="AQ248" s="207" t="str">
        <f t="shared" si="48"/>
        <v/>
      </c>
      <c r="AR248" s="75"/>
      <c r="AS248" s="74"/>
      <c r="AT248" s="74"/>
      <c r="AU248" s="207" t="str">
        <f t="shared" si="49"/>
        <v/>
      </c>
      <c r="AV248" s="75"/>
      <c r="AW248" s="75"/>
      <c r="AX248" s="75"/>
      <c r="AY248" s="75"/>
      <c r="AZ248" s="75"/>
      <c r="BA248" s="75"/>
      <c r="BB248" s="75"/>
      <c r="BC248" s="75"/>
      <c r="BD248" s="75"/>
      <c r="BE248" s="75"/>
      <c r="BF248" s="75"/>
      <c r="BG248" s="75"/>
      <c r="BH248" s="72"/>
      <c r="BI248" s="72"/>
      <c r="BJ248" s="72"/>
      <c r="BK248" s="72"/>
      <c r="BL248" s="72"/>
      <c r="BM248" s="72"/>
      <c r="BN248" s="72"/>
    </row>
    <row r="249" spans="1:66" s="76" customFormat="1" collapsed="1" x14ac:dyDescent="0.2">
      <c r="A249" s="72"/>
      <c r="B249" s="207" t="str">
        <f t="shared" si="40"/>
        <v/>
      </c>
      <c r="C249" s="73"/>
      <c r="D249" s="73"/>
      <c r="E249" s="73"/>
      <c r="F249" s="73"/>
      <c r="G249" s="207"/>
      <c r="H249" s="73"/>
      <c r="I249" s="73"/>
      <c r="J249" s="74"/>
      <c r="K249" s="75"/>
      <c r="L249" s="75"/>
      <c r="M249" s="299" t="str">
        <f t="shared" si="41"/>
        <v/>
      </c>
      <c r="N249" s="74"/>
      <c r="O249" s="74"/>
      <c r="P249" s="75"/>
      <c r="Q249" s="207" t="str">
        <f t="shared" si="42"/>
        <v/>
      </c>
      <c r="R249" s="75"/>
      <c r="S249" s="207" t="str">
        <f t="shared" si="43"/>
        <v/>
      </c>
      <c r="T249" s="75"/>
      <c r="U249" s="207" t="str">
        <f t="shared" si="44"/>
        <v/>
      </c>
      <c r="V249" s="75"/>
      <c r="W249" s="74"/>
      <c r="X249" s="74"/>
      <c r="Y249" s="74"/>
      <c r="Z249" s="74"/>
      <c r="AA249" s="74"/>
      <c r="AB249" s="74"/>
      <c r="AC249" s="74"/>
      <c r="AD249" s="207" t="str">
        <f t="shared" si="45"/>
        <v/>
      </c>
      <c r="AE249" s="74"/>
      <c r="AF249" s="74"/>
      <c r="AG249" s="74"/>
      <c r="AH249" s="74"/>
      <c r="AI249" s="74"/>
      <c r="AJ249" s="207" t="str">
        <f t="shared" si="46"/>
        <v/>
      </c>
      <c r="AK249" s="74"/>
      <c r="AL249" s="74"/>
      <c r="AM249" s="74"/>
      <c r="AN249" s="300" t="str">
        <f t="shared" si="47"/>
        <v/>
      </c>
      <c r="AO249" s="75"/>
      <c r="AP249" s="75"/>
      <c r="AQ249" s="207" t="str">
        <f t="shared" si="48"/>
        <v/>
      </c>
      <c r="AR249" s="75"/>
      <c r="AS249" s="74"/>
      <c r="AT249" s="74"/>
      <c r="AU249" s="207" t="str">
        <f t="shared" si="49"/>
        <v/>
      </c>
      <c r="AV249" s="75"/>
      <c r="AW249" s="75"/>
      <c r="AX249" s="75"/>
      <c r="AY249" s="75"/>
      <c r="AZ249" s="75"/>
      <c r="BA249" s="75"/>
      <c r="BB249" s="75"/>
      <c r="BC249" s="75"/>
      <c r="BD249" s="75"/>
      <c r="BE249" s="75"/>
      <c r="BF249" s="75"/>
      <c r="BG249" s="75"/>
      <c r="BH249" s="72"/>
      <c r="BI249" s="72"/>
      <c r="BJ249" s="72"/>
      <c r="BK249" s="72"/>
      <c r="BL249" s="72"/>
      <c r="BM249" s="72"/>
      <c r="BN249" s="72"/>
    </row>
    <row r="250" spans="1:66" s="76" customFormat="1" collapsed="1" x14ac:dyDescent="0.2">
      <c r="A250" s="72"/>
      <c r="B250" s="207" t="str">
        <f t="shared" si="40"/>
        <v/>
      </c>
      <c r="C250" s="73"/>
      <c r="D250" s="73"/>
      <c r="E250" s="73"/>
      <c r="F250" s="73"/>
      <c r="G250" s="207"/>
      <c r="H250" s="73"/>
      <c r="I250" s="73"/>
      <c r="J250" s="74"/>
      <c r="K250" s="75"/>
      <c r="L250" s="75"/>
      <c r="M250" s="299" t="str">
        <f t="shared" si="41"/>
        <v/>
      </c>
      <c r="N250" s="74"/>
      <c r="O250" s="74"/>
      <c r="P250" s="75"/>
      <c r="Q250" s="207" t="str">
        <f t="shared" si="42"/>
        <v/>
      </c>
      <c r="R250" s="75"/>
      <c r="S250" s="207" t="str">
        <f t="shared" si="43"/>
        <v/>
      </c>
      <c r="T250" s="75"/>
      <c r="U250" s="207" t="str">
        <f t="shared" si="44"/>
        <v/>
      </c>
      <c r="V250" s="75"/>
      <c r="W250" s="74"/>
      <c r="X250" s="74"/>
      <c r="Y250" s="74"/>
      <c r="Z250" s="74"/>
      <c r="AA250" s="74"/>
      <c r="AB250" s="74"/>
      <c r="AC250" s="74"/>
      <c r="AD250" s="207" t="str">
        <f t="shared" si="45"/>
        <v/>
      </c>
      <c r="AE250" s="74"/>
      <c r="AF250" s="74"/>
      <c r="AG250" s="74"/>
      <c r="AH250" s="74"/>
      <c r="AI250" s="74"/>
      <c r="AJ250" s="207" t="str">
        <f t="shared" si="46"/>
        <v/>
      </c>
      <c r="AK250" s="74"/>
      <c r="AL250" s="74"/>
      <c r="AM250" s="74"/>
      <c r="AN250" s="300" t="str">
        <f t="shared" si="47"/>
        <v/>
      </c>
      <c r="AO250" s="75"/>
      <c r="AP250" s="75"/>
      <c r="AQ250" s="207" t="str">
        <f t="shared" si="48"/>
        <v/>
      </c>
      <c r="AR250" s="75"/>
      <c r="AS250" s="74"/>
      <c r="AT250" s="74"/>
      <c r="AU250" s="207" t="str">
        <f t="shared" si="49"/>
        <v/>
      </c>
      <c r="AV250" s="75"/>
      <c r="AW250" s="75"/>
      <c r="AX250" s="75"/>
      <c r="AY250" s="75"/>
      <c r="AZ250" s="75"/>
      <c r="BA250" s="75"/>
      <c r="BB250" s="75"/>
      <c r="BC250" s="75"/>
      <c r="BD250" s="75"/>
      <c r="BE250" s="75"/>
      <c r="BF250" s="75"/>
      <c r="BG250" s="75"/>
      <c r="BH250" s="72"/>
      <c r="BI250" s="72"/>
      <c r="BJ250" s="72"/>
      <c r="BK250" s="72"/>
      <c r="BL250" s="72"/>
      <c r="BM250" s="72"/>
      <c r="BN250" s="72"/>
    </row>
    <row r="251" spans="1:66" s="76" customFormat="1" collapsed="1" x14ac:dyDescent="0.2">
      <c r="A251" s="72"/>
      <c r="B251" s="207" t="str">
        <f t="shared" si="40"/>
        <v/>
      </c>
      <c r="C251" s="73"/>
      <c r="D251" s="73"/>
      <c r="E251" s="73"/>
      <c r="F251" s="73"/>
      <c r="G251" s="207"/>
      <c r="H251" s="73"/>
      <c r="I251" s="73"/>
      <c r="J251" s="74"/>
      <c r="K251" s="75"/>
      <c r="L251" s="75"/>
      <c r="M251" s="299" t="str">
        <f t="shared" si="41"/>
        <v/>
      </c>
      <c r="N251" s="74"/>
      <c r="O251" s="74"/>
      <c r="P251" s="75"/>
      <c r="Q251" s="207" t="str">
        <f t="shared" si="42"/>
        <v/>
      </c>
      <c r="R251" s="75"/>
      <c r="S251" s="207" t="str">
        <f t="shared" si="43"/>
        <v/>
      </c>
      <c r="T251" s="75"/>
      <c r="U251" s="207" t="str">
        <f t="shared" si="44"/>
        <v/>
      </c>
      <c r="V251" s="75"/>
      <c r="W251" s="74"/>
      <c r="X251" s="74"/>
      <c r="Y251" s="74"/>
      <c r="Z251" s="74"/>
      <c r="AA251" s="74"/>
      <c r="AB251" s="74"/>
      <c r="AC251" s="74"/>
      <c r="AD251" s="207" t="str">
        <f t="shared" si="45"/>
        <v/>
      </c>
      <c r="AE251" s="74"/>
      <c r="AF251" s="74"/>
      <c r="AG251" s="74"/>
      <c r="AH251" s="74"/>
      <c r="AI251" s="74"/>
      <c r="AJ251" s="207" t="str">
        <f t="shared" si="46"/>
        <v/>
      </c>
      <c r="AK251" s="74"/>
      <c r="AL251" s="74"/>
      <c r="AM251" s="74"/>
      <c r="AN251" s="300" t="str">
        <f t="shared" si="47"/>
        <v/>
      </c>
      <c r="AO251" s="75"/>
      <c r="AP251" s="75"/>
      <c r="AQ251" s="207" t="str">
        <f t="shared" si="48"/>
        <v/>
      </c>
      <c r="AR251" s="75"/>
      <c r="AS251" s="74"/>
      <c r="AT251" s="74"/>
      <c r="AU251" s="207" t="str">
        <f t="shared" si="49"/>
        <v/>
      </c>
      <c r="AV251" s="75"/>
      <c r="AW251" s="75"/>
      <c r="AX251" s="75"/>
      <c r="AY251" s="75"/>
      <c r="AZ251" s="75"/>
      <c r="BA251" s="75"/>
      <c r="BB251" s="75"/>
      <c r="BC251" s="75"/>
      <c r="BD251" s="75"/>
      <c r="BE251" s="75"/>
      <c r="BF251" s="75"/>
      <c r="BG251" s="75"/>
      <c r="BH251" s="72"/>
      <c r="BI251" s="72"/>
      <c r="BJ251" s="72"/>
      <c r="BK251" s="72"/>
      <c r="BL251" s="72"/>
      <c r="BM251" s="72"/>
      <c r="BN251" s="72"/>
    </row>
    <row r="252" spans="1:66" s="76" customFormat="1" collapsed="1" x14ac:dyDescent="0.2">
      <c r="A252" s="72"/>
      <c r="B252" s="207" t="str">
        <f t="shared" si="40"/>
        <v/>
      </c>
      <c r="C252" s="73"/>
      <c r="D252" s="73"/>
      <c r="E252" s="73"/>
      <c r="F252" s="73"/>
      <c r="G252" s="207"/>
      <c r="H252" s="73"/>
      <c r="I252" s="73"/>
      <c r="J252" s="74"/>
      <c r="K252" s="75"/>
      <c r="L252" s="75"/>
      <c r="M252" s="299" t="str">
        <f t="shared" si="41"/>
        <v/>
      </c>
      <c r="N252" s="74"/>
      <c r="O252" s="74"/>
      <c r="P252" s="75"/>
      <c r="Q252" s="207" t="str">
        <f t="shared" si="42"/>
        <v/>
      </c>
      <c r="R252" s="75"/>
      <c r="S252" s="207" t="str">
        <f t="shared" si="43"/>
        <v/>
      </c>
      <c r="T252" s="75"/>
      <c r="U252" s="207" t="str">
        <f t="shared" si="44"/>
        <v/>
      </c>
      <c r="V252" s="75"/>
      <c r="W252" s="74"/>
      <c r="X252" s="74"/>
      <c r="Y252" s="74"/>
      <c r="Z252" s="74"/>
      <c r="AA252" s="74"/>
      <c r="AB252" s="74"/>
      <c r="AC252" s="74"/>
      <c r="AD252" s="207" t="str">
        <f t="shared" si="45"/>
        <v/>
      </c>
      <c r="AE252" s="74"/>
      <c r="AF252" s="74"/>
      <c r="AG252" s="74"/>
      <c r="AH252" s="74"/>
      <c r="AI252" s="74"/>
      <c r="AJ252" s="207" t="str">
        <f t="shared" si="46"/>
        <v/>
      </c>
      <c r="AK252" s="74"/>
      <c r="AL252" s="74"/>
      <c r="AM252" s="74"/>
      <c r="AN252" s="300" t="str">
        <f t="shared" si="47"/>
        <v/>
      </c>
      <c r="AO252" s="75"/>
      <c r="AP252" s="75"/>
      <c r="AQ252" s="207" t="str">
        <f t="shared" si="48"/>
        <v/>
      </c>
      <c r="AR252" s="75"/>
      <c r="AS252" s="74"/>
      <c r="AT252" s="74"/>
      <c r="AU252" s="207" t="str">
        <f t="shared" si="49"/>
        <v/>
      </c>
      <c r="AV252" s="75"/>
      <c r="AW252" s="75"/>
      <c r="AX252" s="75"/>
      <c r="AY252" s="75"/>
      <c r="AZ252" s="75"/>
      <c r="BA252" s="75"/>
      <c r="BB252" s="75"/>
      <c r="BC252" s="75"/>
      <c r="BD252" s="75"/>
      <c r="BE252" s="75"/>
      <c r="BF252" s="75"/>
      <c r="BG252" s="75"/>
      <c r="BH252" s="72"/>
      <c r="BI252" s="72"/>
      <c r="BJ252" s="72"/>
      <c r="BK252" s="72"/>
      <c r="BL252" s="72"/>
      <c r="BM252" s="72"/>
      <c r="BN252" s="72"/>
    </row>
    <row r="253" spans="1:66" s="76" customFormat="1" collapsed="1" x14ac:dyDescent="0.2">
      <c r="A253" s="72"/>
      <c r="B253" s="207" t="str">
        <f t="shared" si="40"/>
        <v/>
      </c>
      <c r="C253" s="73"/>
      <c r="D253" s="73"/>
      <c r="E253" s="73"/>
      <c r="F253" s="73"/>
      <c r="G253" s="207"/>
      <c r="H253" s="73"/>
      <c r="I253" s="73"/>
      <c r="J253" s="74"/>
      <c r="K253" s="75"/>
      <c r="L253" s="75"/>
      <c r="M253" s="299" t="str">
        <f t="shared" si="41"/>
        <v/>
      </c>
      <c r="N253" s="74"/>
      <c r="O253" s="74"/>
      <c r="P253" s="75"/>
      <c r="Q253" s="207" t="str">
        <f t="shared" si="42"/>
        <v/>
      </c>
      <c r="R253" s="75"/>
      <c r="S253" s="207" t="str">
        <f t="shared" si="43"/>
        <v/>
      </c>
      <c r="T253" s="75"/>
      <c r="U253" s="207" t="str">
        <f t="shared" si="44"/>
        <v/>
      </c>
      <c r="V253" s="75"/>
      <c r="W253" s="74"/>
      <c r="X253" s="74"/>
      <c r="Y253" s="74"/>
      <c r="Z253" s="74"/>
      <c r="AA253" s="74"/>
      <c r="AB253" s="74"/>
      <c r="AC253" s="74"/>
      <c r="AD253" s="207" t="str">
        <f t="shared" si="45"/>
        <v/>
      </c>
      <c r="AE253" s="74"/>
      <c r="AF253" s="74"/>
      <c r="AG253" s="74"/>
      <c r="AH253" s="74"/>
      <c r="AI253" s="74"/>
      <c r="AJ253" s="207" t="str">
        <f t="shared" si="46"/>
        <v/>
      </c>
      <c r="AK253" s="74"/>
      <c r="AL253" s="74"/>
      <c r="AM253" s="74"/>
      <c r="AN253" s="300" t="str">
        <f t="shared" si="47"/>
        <v/>
      </c>
      <c r="AO253" s="75"/>
      <c r="AP253" s="75"/>
      <c r="AQ253" s="207" t="str">
        <f t="shared" si="48"/>
        <v/>
      </c>
      <c r="AR253" s="75"/>
      <c r="AS253" s="74"/>
      <c r="AT253" s="74"/>
      <c r="AU253" s="207" t="str">
        <f t="shared" si="49"/>
        <v/>
      </c>
      <c r="AV253" s="75"/>
      <c r="AW253" s="75"/>
      <c r="AX253" s="75"/>
      <c r="AY253" s="75"/>
      <c r="AZ253" s="75"/>
      <c r="BA253" s="75"/>
      <c r="BB253" s="75"/>
      <c r="BC253" s="75"/>
      <c r="BD253" s="75"/>
      <c r="BE253" s="75"/>
      <c r="BF253" s="75"/>
      <c r="BG253" s="75"/>
      <c r="BH253" s="72"/>
      <c r="BI253" s="72"/>
      <c r="BJ253" s="72"/>
      <c r="BK253" s="72"/>
      <c r="BL253" s="72"/>
      <c r="BM253" s="72"/>
      <c r="BN253" s="72"/>
    </row>
    <row r="254" spans="1:66" s="76" customFormat="1" collapsed="1" x14ac:dyDescent="0.2">
      <c r="A254" s="72"/>
      <c r="B254" s="207" t="str">
        <f t="shared" si="40"/>
        <v/>
      </c>
      <c r="C254" s="73"/>
      <c r="D254" s="73"/>
      <c r="E254" s="73"/>
      <c r="F254" s="73"/>
      <c r="G254" s="207"/>
      <c r="H254" s="73"/>
      <c r="I254" s="73"/>
      <c r="J254" s="74"/>
      <c r="K254" s="75"/>
      <c r="L254" s="75"/>
      <c r="M254" s="299" t="str">
        <f t="shared" si="41"/>
        <v/>
      </c>
      <c r="N254" s="74"/>
      <c r="O254" s="74"/>
      <c r="P254" s="75"/>
      <c r="Q254" s="207" t="str">
        <f t="shared" si="42"/>
        <v/>
      </c>
      <c r="R254" s="75"/>
      <c r="S254" s="207" t="str">
        <f t="shared" si="43"/>
        <v/>
      </c>
      <c r="T254" s="75"/>
      <c r="U254" s="207" t="str">
        <f t="shared" si="44"/>
        <v/>
      </c>
      <c r="V254" s="75"/>
      <c r="W254" s="74"/>
      <c r="X254" s="74"/>
      <c r="Y254" s="74"/>
      <c r="Z254" s="74"/>
      <c r="AA254" s="74"/>
      <c r="AB254" s="74"/>
      <c r="AC254" s="74"/>
      <c r="AD254" s="207" t="str">
        <f t="shared" si="45"/>
        <v/>
      </c>
      <c r="AE254" s="74"/>
      <c r="AF254" s="74"/>
      <c r="AG254" s="74"/>
      <c r="AH254" s="74"/>
      <c r="AI254" s="74"/>
      <c r="AJ254" s="207" t="str">
        <f t="shared" si="46"/>
        <v/>
      </c>
      <c r="AK254" s="74"/>
      <c r="AL254" s="74"/>
      <c r="AM254" s="74"/>
      <c r="AN254" s="300" t="str">
        <f t="shared" si="47"/>
        <v/>
      </c>
      <c r="AO254" s="75"/>
      <c r="AP254" s="75"/>
      <c r="AQ254" s="207" t="str">
        <f t="shared" si="48"/>
        <v/>
      </c>
      <c r="AR254" s="75"/>
      <c r="AS254" s="74"/>
      <c r="AT254" s="74"/>
      <c r="AU254" s="207" t="str">
        <f t="shared" si="49"/>
        <v/>
      </c>
      <c r="AV254" s="75"/>
      <c r="AW254" s="75"/>
      <c r="AX254" s="75"/>
      <c r="AY254" s="75"/>
      <c r="AZ254" s="75"/>
      <c r="BA254" s="75"/>
      <c r="BB254" s="75"/>
      <c r="BC254" s="75"/>
      <c r="BD254" s="75"/>
      <c r="BE254" s="75"/>
      <c r="BF254" s="75"/>
      <c r="BG254" s="75"/>
      <c r="BH254" s="72"/>
      <c r="BI254" s="72"/>
      <c r="BJ254" s="72"/>
      <c r="BK254" s="72"/>
      <c r="BL254" s="72"/>
      <c r="BM254" s="72"/>
      <c r="BN254" s="72"/>
    </row>
    <row r="255" spans="1:66" s="76" customFormat="1" collapsed="1" x14ac:dyDescent="0.2">
      <c r="A255" s="72"/>
      <c r="B255" s="207" t="str">
        <f t="shared" si="40"/>
        <v/>
      </c>
      <c r="C255" s="73"/>
      <c r="D255" s="73"/>
      <c r="E255" s="73"/>
      <c r="F255" s="73"/>
      <c r="G255" s="207"/>
      <c r="H255" s="73"/>
      <c r="I255" s="73"/>
      <c r="J255" s="74"/>
      <c r="K255" s="75"/>
      <c r="L255" s="75"/>
      <c r="M255" s="299" t="str">
        <f t="shared" si="41"/>
        <v/>
      </c>
      <c r="N255" s="74"/>
      <c r="O255" s="74"/>
      <c r="P255" s="75"/>
      <c r="Q255" s="207" t="str">
        <f t="shared" si="42"/>
        <v/>
      </c>
      <c r="R255" s="75"/>
      <c r="S255" s="207" t="str">
        <f t="shared" si="43"/>
        <v/>
      </c>
      <c r="T255" s="75"/>
      <c r="U255" s="207" t="str">
        <f t="shared" si="44"/>
        <v/>
      </c>
      <c r="V255" s="75"/>
      <c r="W255" s="74"/>
      <c r="X255" s="74"/>
      <c r="Y255" s="74"/>
      <c r="Z255" s="74"/>
      <c r="AA255" s="74"/>
      <c r="AB255" s="74"/>
      <c r="AC255" s="74"/>
      <c r="AD255" s="207" t="str">
        <f t="shared" si="45"/>
        <v/>
      </c>
      <c r="AE255" s="74"/>
      <c r="AF255" s="74"/>
      <c r="AG255" s="74"/>
      <c r="AH255" s="74"/>
      <c r="AI255" s="74"/>
      <c r="AJ255" s="207" t="str">
        <f t="shared" si="46"/>
        <v/>
      </c>
      <c r="AK255" s="74"/>
      <c r="AL255" s="74"/>
      <c r="AM255" s="74"/>
      <c r="AN255" s="300" t="str">
        <f t="shared" si="47"/>
        <v/>
      </c>
      <c r="AO255" s="75"/>
      <c r="AP255" s="75"/>
      <c r="AQ255" s="207" t="str">
        <f t="shared" si="48"/>
        <v/>
      </c>
      <c r="AR255" s="75"/>
      <c r="AS255" s="74"/>
      <c r="AT255" s="74"/>
      <c r="AU255" s="207" t="str">
        <f t="shared" si="49"/>
        <v/>
      </c>
      <c r="AV255" s="75"/>
      <c r="AW255" s="75"/>
      <c r="AX255" s="75"/>
      <c r="AY255" s="75"/>
      <c r="AZ255" s="75"/>
      <c r="BA255" s="75"/>
      <c r="BB255" s="75"/>
      <c r="BC255" s="75"/>
      <c r="BD255" s="75"/>
      <c r="BE255" s="75"/>
      <c r="BF255" s="75"/>
      <c r="BG255" s="75"/>
      <c r="BH255" s="72"/>
      <c r="BI255" s="72"/>
      <c r="BJ255" s="72"/>
      <c r="BK255" s="72"/>
      <c r="BL255" s="72"/>
      <c r="BM255" s="72"/>
      <c r="BN255" s="72"/>
    </row>
    <row r="256" spans="1:66" s="76" customFormat="1" collapsed="1" x14ac:dyDescent="0.2">
      <c r="A256" s="72"/>
      <c r="B256" s="207" t="str">
        <f t="shared" si="40"/>
        <v/>
      </c>
      <c r="C256" s="73"/>
      <c r="D256" s="73"/>
      <c r="E256" s="73"/>
      <c r="F256" s="73"/>
      <c r="G256" s="207"/>
      <c r="H256" s="73"/>
      <c r="I256" s="73"/>
      <c r="J256" s="74"/>
      <c r="K256" s="75"/>
      <c r="L256" s="75"/>
      <c r="M256" s="299" t="str">
        <f t="shared" si="41"/>
        <v/>
      </c>
      <c r="N256" s="74"/>
      <c r="O256" s="74"/>
      <c r="P256" s="75"/>
      <c r="Q256" s="207" t="str">
        <f t="shared" si="42"/>
        <v/>
      </c>
      <c r="R256" s="75"/>
      <c r="S256" s="207" t="str">
        <f t="shared" si="43"/>
        <v/>
      </c>
      <c r="T256" s="75"/>
      <c r="U256" s="207" t="str">
        <f t="shared" si="44"/>
        <v/>
      </c>
      <c r="V256" s="75"/>
      <c r="W256" s="74"/>
      <c r="X256" s="74"/>
      <c r="Y256" s="74"/>
      <c r="Z256" s="74"/>
      <c r="AA256" s="74"/>
      <c r="AB256" s="74"/>
      <c r="AC256" s="74"/>
      <c r="AD256" s="207" t="str">
        <f t="shared" si="45"/>
        <v/>
      </c>
      <c r="AE256" s="74"/>
      <c r="AF256" s="74"/>
      <c r="AG256" s="74"/>
      <c r="AH256" s="74"/>
      <c r="AI256" s="74"/>
      <c r="AJ256" s="207" t="str">
        <f t="shared" si="46"/>
        <v/>
      </c>
      <c r="AK256" s="74"/>
      <c r="AL256" s="74"/>
      <c r="AM256" s="74"/>
      <c r="AN256" s="300" t="str">
        <f t="shared" si="47"/>
        <v/>
      </c>
      <c r="AO256" s="75"/>
      <c r="AP256" s="75"/>
      <c r="AQ256" s="207" t="str">
        <f t="shared" si="48"/>
        <v/>
      </c>
      <c r="AR256" s="75"/>
      <c r="AS256" s="74"/>
      <c r="AT256" s="74"/>
      <c r="AU256" s="207" t="str">
        <f t="shared" si="49"/>
        <v/>
      </c>
      <c r="AV256" s="75"/>
      <c r="AW256" s="75"/>
      <c r="AX256" s="75"/>
      <c r="AY256" s="75"/>
      <c r="AZ256" s="75"/>
      <c r="BA256" s="75"/>
      <c r="BB256" s="75"/>
      <c r="BC256" s="75"/>
      <c r="BD256" s="75"/>
      <c r="BE256" s="75"/>
      <c r="BF256" s="75"/>
      <c r="BG256" s="75"/>
      <c r="BH256" s="72"/>
      <c r="BI256" s="72"/>
      <c r="BJ256" s="72"/>
      <c r="BK256" s="72"/>
      <c r="BL256" s="72"/>
      <c r="BM256" s="72"/>
      <c r="BN256" s="72"/>
    </row>
    <row r="257" spans="1:66" s="76" customFormat="1" collapsed="1" x14ac:dyDescent="0.2">
      <c r="A257" s="72"/>
      <c r="B257" s="207" t="str">
        <f t="shared" si="40"/>
        <v/>
      </c>
      <c r="C257" s="73"/>
      <c r="D257" s="73"/>
      <c r="E257" s="73"/>
      <c r="F257" s="73"/>
      <c r="G257" s="207"/>
      <c r="H257" s="73"/>
      <c r="I257" s="73"/>
      <c r="J257" s="74"/>
      <c r="K257" s="75"/>
      <c r="L257" s="75"/>
      <c r="M257" s="299" t="str">
        <f t="shared" si="41"/>
        <v/>
      </c>
      <c r="N257" s="74"/>
      <c r="O257" s="74"/>
      <c r="P257" s="75"/>
      <c r="Q257" s="207" t="str">
        <f t="shared" si="42"/>
        <v/>
      </c>
      <c r="R257" s="75"/>
      <c r="S257" s="207" t="str">
        <f t="shared" si="43"/>
        <v/>
      </c>
      <c r="T257" s="75"/>
      <c r="U257" s="207" t="str">
        <f t="shared" si="44"/>
        <v/>
      </c>
      <c r="V257" s="75"/>
      <c r="W257" s="74"/>
      <c r="X257" s="74"/>
      <c r="Y257" s="74"/>
      <c r="Z257" s="74"/>
      <c r="AA257" s="74"/>
      <c r="AB257" s="74"/>
      <c r="AC257" s="74"/>
      <c r="AD257" s="207" t="str">
        <f t="shared" si="45"/>
        <v/>
      </c>
      <c r="AE257" s="74"/>
      <c r="AF257" s="74"/>
      <c r="AG257" s="74"/>
      <c r="AH257" s="74"/>
      <c r="AI257" s="74"/>
      <c r="AJ257" s="207" t="str">
        <f t="shared" si="46"/>
        <v/>
      </c>
      <c r="AK257" s="74"/>
      <c r="AL257" s="74"/>
      <c r="AM257" s="74"/>
      <c r="AN257" s="300" t="str">
        <f t="shared" si="47"/>
        <v/>
      </c>
      <c r="AO257" s="75"/>
      <c r="AP257" s="75"/>
      <c r="AQ257" s="207" t="str">
        <f t="shared" si="48"/>
        <v/>
      </c>
      <c r="AR257" s="75"/>
      <c r="AS257" s="74"/>
      <c r="AT257" s="74"/>
      <c r="AU257" s="207" t="str">
        <f t="shared" si="49"/>
        <v/>
      </c>
      <c r="AV257" s="75"/>
      <c r="AW257" s="75"/>
      <c r="AX257" s="75"/>
      <c r="AY257" s="75"/>
      <c r="AZ257" s="75"/>
      <c r="BA257" s="75"/>
      <c r="BB257" s="75"/>
      <c r="BC257" s="75"/>
      <c r="BD257" s="75"/>
      <c r="BE257" s="75"/>
      <c r="BF257" s="75"/>
      <c r="BG257" s="75"/>
      <c r="BH257" s="72"/>
      <c r="BI257" s="72"/>
      <c r="BJ257" s="72"/>
      <c r="BK257" s="72"/>
      <c r="BL257" s="72"/>
      <c r="BM257" s="72"/>
      <c r="BN257" s="72"/>
    </row>
    <row r="258" spans="1:66" s="76" customFormat="1" collapsed="1" x14ac:dyDescent="0.2">
      <c r="A258" s="72"/>
      <c r="B258" s="207" t="str">
        <f t="shared" si="40"/>
        <v/>
      </c>
      <c r="C258" s="73"/>
      <c r="D258" s="73"/>
      <c r="E258" s="73"/>
      <c r="F258" s="73"/>
      <c r="G258" s="207"/>
      <c r="H258" s="73"/>
      <c r="I258" s="73"/>
      <c r="J258" s="74"/>
      <c r="K258" s="75"/>
      <c r="L258" s="75"/>
      <c r="M258" s="299" t="str">
        <f t="shared" si="41"/>
        <v/>
      </c>
      <c r="N258" s="74"/>
      <c r="O258" s="74"/>
      <c r="P258" s="75"/>
      <c r="Q258" s="207" t="str">
        <f t="shared" si="42"/>
        <v/>
      </c>
      <c r="R258" s="75"/>
      <c r="S258" s="207" t="str">
        <f t="shared" si="43"/>
        <v/>
      </c>
      <c r="T258" s="75"/>
      <c r="U258" s="207" t="str">
        <f t="shared" si="44"/>
        <v/>
      </c>
      <c r="V258" s="75"/>
      <c r="W258" s="74"/>
      <c r="X258" s="74"/>
      <c r="Y258" s="74"/>
      <c r="Z258" s="74"/>
      <c r="AA258" s="74"/>
      <c r="AB258" s="74"/>
      <c r="AC258" s="74"/>
      <c r="AD258" s="207" t="str">
        <f t="shared" si="45"/>
        <v/>
      </c>
      <c r="AE258" s="74"/>
      <c r="AF258" s="74"/>
      <c r="AG258" s="74"/>
      <c r="AH258" s="74"/>
      <c r="AI258" s="74"/>
      <c r="AJ258" s="207" t="str">
        <f t="shared" si="46"/>
        <v/>
      </c>
      <c r="AK258" s="74"/>
      <c r="AL258" s="74"/>
      <c r="AM258" s="74"/>
      <c r="AN258" s="300" t="str">
        <f t="shared" si="47"/>
        <v/>
      </c>
      <c r="AO258" s="75"/>
      <c r="AP258" s="75"/>
      <c r="AQ258" s="207" t="str">
        <f t="shared" si="48"/>
        <v/>
      </c>
      <c r="AR258" s="75"/>
      <c r="AS258" s="74"/>
      <c r="AT258" s="74"/>
      <c r="AU258" s="207" t="str">
        <f t="shared" si="49"/>
        <v/>
      </c>
      <c r="AV258" s="75"/>
      <c r="AW258" s="75"/>
      <c r="AX258" s="75"/>
      <c r="AY258" s="75"/>
      <c r="AZ258" s="75"/>
      <c r="BA258" s="75"/>
      <c r="BB258" s="75"/>
      <c r="BC258" s="75"/>
      <c r="BD258" s="75"/>
      <c r="BE258" s="75"/>
      <c r="BF258" s="75"/>
      <c r="BG258" s="75"/>
      <c r="BH258" s="72"/>
      <c r="BI258" s="72"/>
      <c r="BJ258" s="72"/>
      <c r="BK258" s="72"/>
      <c r="BL258" s="72"/>
      <c r="BM258" s="72"/>
      <c r="BN258" s="72"/>
    </row>
    <row r="259" spans="1:66" s="76" customFormat="1" collapsed="1" x14ac:dyDescent="0.2">
      <c r="A259" s="72"/>
      <c r="B259" s="207" t="str">
        <f t="shared" si="40"/>
        <v/>
      </c>
      <c r="C259" s="73"/>
      <c r="D259" s="73"/>
      <c r="E259" s="73"/>
      <c r="F259" s="73"/>
      <c r="G259" s="207"/>
      <c r="H259" s="73"/>
      <c r="I259" s="73"/>
      <c r="J259" s="74"/>
      <c r="K259" s="75"/>
      <c r="L259" s="75"/>
      <c r="M259" s="299" t="str">
        <f t="shared" si="41"/>
        <v/>
      </c>
      <c r="N259" s="74"/>
      <c r="O259" s="74"/>
      <c r="P259" s="75"/>
      <c r="Q259" s="207" t="str">
        <f t="shared" si="42"/>
        <v/>
      </c>
      <c r="R259" s="75"/>
      <c r="S259" s="207" t="str">
        <f t="shared" si="43"/>
        <v/>
      </c>
      <c r="T259" s="75"/>
      <c r="U259" s="207" t="str">
        <f t="shared" si="44"/>
        <v/>
      </c>
      <c r="V259" s="75"/>
      <c r="W259" s="74"/>
      <c r="X259" s="74"/>
      <c r="Y259" s="74"/>
      <c r="Z259" s="74"/>
      <c r="AA259" s="74"/>
      <c r="AB259" s="74"/>
      <c r="AC259" s="74"/>
      <c r="AD259" s="207" t="str">
        <f t="shared" si="45"/>
        <v/>
      </c>
      <c r="AE259" s="74"/>
      <c r="AF259" s="74"/>
      <c r="AG259" s="74"/>
      <c r="AH259" s="74"/>
      <c r="AI259" s="74"/>
      <c r="AJ259" s="207" t="str">
        <f t="shared" si="46"/>
        <v/>
      </c>
      <c r="AK259" s="74"/>
      <c r="AL259" s="74"/>
      <c r="AM259" s="74"/>
      <c r="AN259" s="300" t="str">
        <f t="shared" si="47"/>
        <v/>
      </c>
      <c r="AO259" s="75"/>
      <c r="AP259" s="75"/>
      <c r="AQ259" s="207" t="str">
        <f t="shared" si="48"/>
        <v/>
      </c>
      <c r="AR259" s="75"/>
      <c r="AS259" s="74"/>
      <c r="AT259" s="74"/>
      <c r="AU259" s="207" t="str">
        <f t="shared" si="49"/>
        <v/>
      </c>
      <c r="AV259" s="75"/>
      <c r="AW259" s="75"/>
      <c r="AX259" s="75"/>
      <c r="AY259" s="75"/>
      <c r="AZ259" s="75"/>
      <c r="BA259" s="75"/>
      <c r="BB259" s="75"/>
      <c r="BC259" s="75"/>
      <c r="BD259" s="75"/>
      <c r="BE259" s="75"/>
      <c r="BF259" s="75"/>
      <c r="BG259" s="75"/>
      <c r="BH259" s="72"/>
      <c r="BI259" s="72"/>
      <c r="BJ259" s="72"/>
      <c r="BK259" s="72"/>
      <c r="BL259" s="72"/>
      <c r="BM259" s="72"/>
      <c r="BN259" s="72"/>
    </row>
    <row r="260" spans="1:66" s="76" customFormat="1" collapsed="1" x14ac:dyDescent="0.2">
      <c r="A260" s="72"/>
      <c r="B260" s="207" t="str">
        <f t="shared" si="40"/>
        <v/>
      </c>
      <c r="C260" s="73"/>
      <c r="D260" s="73"/>
      <c r="E260" s="73"/>
      <c r="F260" s="73"/>
      <c r="G260" s="207"/>
      <c r="H260" s="73"/>
      <c r="I260" s="73"/>
      <c r="J260" s="74"/>
      <c r="K260" s="75"/>
      <c r="L260" s="75"/>
      <c r="M260" s="299" t="str">
        <f t="shared" si="41"/>
        <v/>
      </c>
      <c r="N260" s="74"/>
      <c r="O260" s="74"/>
      <c r="P260" s="75"/>
      <c r="Q260" s="207" t="str">
        <f t="shared" si="42"/>
        <v/>
      </c>
      <c r="R260" s="75"/>
      <c r="S260" s="207" t="str">
        <f t="shared" si="43"/>
        <v/>
      </c>
      <c r="T260" s="75"/>
      <c r="U260" s="207" t="str">
        <f t="shared" si="44"/>
        <v/>
      </c>
      <c r="V260" s="75"/>
      <c r="W260" s="74"/>
      <c r="X260" s="74"/>
      <c r="Y260" s="74"/>
      <c r="Z260" s="74"/>
      <c r="AA260" s="74"/>
      <c r="AB260" s="74"/>
      <c r="AC260" s="74"/>
      <c r="AD260" s="207" t="str">
        <f t="shared" si="45"/>
        <v/>
      </c>
      <c r="AE260" s="74"/>
      <c r="AF260" s="74"/>
      <c r="AG260" s="74"/>
      <c r="AH260" s="74"/>
      <c r="AI260" s="74"/>
      <c r="AJ260" s="207" t="str">
        <f t="shared" si="46"/>
        <v/>
      </c>
      <c r="AK260" s="74"/>
      <c r="AL260" s="74"/>
      <c r="AM260" s="74"/>
      <c r="AN260" s="300" t="str">
        <f t="shared" si="47"/>
        <v/>
      </c>
      <c r="AO260" s="75"/>
      <c r="AP260" s="75"/>
      <c r="AQ260" s="207" t="str">
        <f t="shared" si="48"/>
        <v/>
      </c>
      <c r="AR260" s="75"/>
      <c r="AS260" s="74"/>
      <c r="AT260" s="74"/>
      <c r="AU260" s="207" t="str">
        <f t="shared" si="49"/>
        <v/>
      </c>
      <c r="AV260" s="75"/>
      <c r="AW260" s="75"/>
      <c r="AX260" s="75"/>
      <c r="AY260" s="75"/>
      <c r="AZ260" s="75"/>
      <c r="BA260" s="75"/>
      <c r="BB260" s="75"/>
      <c r="BC260" s="75"/>
      <c r="BD260" s="75"/>
      <c r="BE260" s="75"/>
      <c r="BF260" s="75"/>
      <c r="BG260" s="75"/>
      <c r="BH260" s="72"/>
      <c r="BI260" s="72"/>
      <c r="BJ260" s="72"/>
      <c r="BK260" s="72"/>
      <c r="BL260" s="72"/>
      <c r="BM260" s="72"/>
      <c r="BN260" s="72"/>
    </row>
    <row r="261" spans="1:66" s="76" customFormat="1" collapsed="1" x14ac:dyDescent="0.2">
      <c r="A261" s="72"/>
      <c r="B261" s="207" t="str">
        <f t="shared" si="40"/>
        <v/>
      </c>
      <c r="C261" s="73"/>
      <c r="D261" s="73"/>
      <c r="E261" s="73"/>
      <c r="F261" s="73"/>
      <c r="G261" s="207"/>
      <c r="H261" s="73"/>
      <c r="I261" s="73"/>
      <c r="J261" s="74"/>
      <c r="K261" s="75"/>
      <c r="L261" s="75"/>
      <c r="M261" s="299" t="str">
        <f t="shared" si="41"/>
        <v/>
      </c>
      <c r="N261" s="74"/>
      <c r="O261" s="74"/>
      <c r="P261" s="75"/>
      <c r="Q261" s="207" t="str">
        <f t="shared" si="42"/>
        <v/>
      </c>
      <c r="R261" s="75"/>
      <c r="S261" s="207" t="str">
        <f t="shared" si="43"/>
        <v/>
      </c>
      <c r="T261" s="75"/>
      <c r="U261" s="207" t="str">
        <f t="shared" si="44"/>
        <v/>
      </c>
      <c r="V261" s="75"/>
      <c r="W261" s="74"/>
      <c r="X261" s="74"/>
      <c r="Y261" s="74"/>
      <c r="Z261" s="74"/>
      <c r="AA261" s="74"/>
      <c r="AB261" s="74"/>
      <c r="AC261" s="74"/>
      <c r="AD261" s="207" t="str">
        <f t="shared" si="45"/>
        <v/>
      </c>
      <c r="AE261" s="74"/>
      <c r="AF261" s="74"/>
      <c r="AG261" s="74"/>
      <c r="AH261" s="74"/>
      <c r="AI261" s="74"/>
      <c r="AJ261" s="207" t="str">
        <f t="shared" si="46"/>
        <v/>
      </c>
      <c r="AK261" s="74"/>
      <c r="AL261" s="74"/>
      <c r="AM261" s="74"/>
      <c r="AN261" s="300" t="str">
        <f t="shared" si="47"/>
        <v/>
      </c>
      <c r="AO261" s="75"/>
      <c r="AP261" s="75"/>
      <c r="AQ261" s="207" t="str">
        <f t="shared" si="48"/>
        <v/>
      </c>
      <c r="AR261" s="75"/>
      <c r="AS261" s="74"/>
      <c r="AT261" s="74"/>
      <c r="AU261" s="207" t="str">
        <f t="shared" si="49"/>
        <v/>
      </c>
      <c r="AV261" s="75"/>
      <c r="AW261" s="75"/>
      <c r="AX261" s="75"/>
      <c r="AY261" s="75"/>
      <c r="AZ261" s="75"/>
      <c r="BA261" s="75"/>
      <c r="BB261" s="75"/>
      <c r="BC261" s="75"/>
      <c r="BD261" s="75"/>
      <c r="BE261" s="75"/>
      <c r="BF261" s="75"/>
      <c r="BG261" s="75"/>
      <c r="BH261" s="72"/>
      <c r="BI261" s="72"/>
      <c r="BJ261" s="72"/>
      <c r="BK261" s="72"/>
      <c r="BL261" s="72"/>
      <c r="BM261" s="72"/>
      <c r="BN261" s="72"/>
    </row>
    <row r="262" spans="1:66" s="76" customFormat="1" collapsed="1" x14ac:dyDescent="0.2">
      <c r="A262" s="72"/>
      <c r="B262" s="207" t="str">
        <f t="shared" si="40"/>
        <v/>
      </c>
      <c r="C262" s="73"/>
      <c r="D262" s="73"/>
      <c r="E262" s="73"/>
      <c r="F262" s="73"/>
      <c r="G262" s="207"/>
      <c r="H262" s="73"/>
      <c r="I262" s="73"/>
      <c r="J262" s="74"/>
      <c r="K262" s="75"/>
      <c r="L262" s="75"/>
      <c r="M262" s="299" t="str">
        <f t="shared" si="41"/>
        <v/>
      </c>
      <c r="N262" s="74"/>
      <c r="O262" s="74"/>
      <c r="P262" s="75"/>
      <c r="Q262" s="207" t="str">
        <f t="shared" si="42"/>
        <v/>
      </c>
      <c r="R262" s="75"/>
      <c r="S262" s="207" t="str">
        <f t="shared" si="43"/>
        <v/>
      </c>
      <c r="T262" s="75"/>
      <c r="U262" s="207" t="str">
        <f t="shared" si="44"/>
        <v/>
      </c>
      <c r="V262" s="75"/>
      <c r="W262" s="74"/>
      <c r="X262" s="74"/>
      <c r="Y262" s="74"/>
      <c r="Z262" s="74"/>
      <c r="AA262" s="74"/>
      <c r="AB262" s="74"/>
      <c r="AC262" s="74"/>
      <c r="AD262" s="207" t="str">
        <f t="shared" si="45"/>
        <v/>
      </c>
      <c r="AE262" s="74"/>
      <c r="AF262" s="74"/>
      <c r="AG262" s="74"/>
      <c r="AH262" s="74"/>
      <c r="AI262" s="74"/>
      <c r="AJ262" s="207" t="str">
        <f t="shared" si="46"/>
        <v/>
      </c>
      <c r="AK262" s="74"/>
      <c r="AL262" s="74"/>
      <c r="AM262" s="74"/>
      <c r="AN262" s="300" t="str">
        <f t="shared" si="47"/>
        <v/>
      </c>
      <c r="AO262" s="75"/>
      <c r="AP262" s="75"/>
      <c r="AQ262" s="207" t="str">
        <f t="shared" si="48"/>
        <v/>
      </c>
      <c r="AR262" s="75"/>
      <c r="AS262" s="74"/>
      <c r="AT262" s="74"/>
      <c r="AU262" s="207" t="str">
        <f t="shared" si="49"/>
        <v/>
      </c>
      <c r="AV262" s="75"/>
      <c r="AW262" s="75"/>
      <c r="AX262" s="75"/>
      <c r="AY262" s="75"/>
      <c r="AZ262" s="75"/>
      <c r="BA262" s="75"/>
      <c r="BB262" s="75"/>
      <c r="BC262" s="75"/>
      <c r="BD262" s="75"/>
      <c r="BE262" s="75"/>
      <c r="BF262" s="75"/>
      <c r="BG262" s="75"/>
      <c r="BH262" s="72"/>
      <c r="BI262" s="72"/>
      <c r="BJ262" s="72"/>
      <c r="BK262" s="72"/>
      <c r="BL262" s="72"/>
      <c r="BM262" s="72"/>
      <c r="BN262" s="72"/>
    </row>
    <row r="263" spans="1:66" s="76" customFormat="1" collapsed="1" x14ac:dyDescent="0.2">
      <c r="A263" s="72"/>
      <c r="B263" s="207" t="str">
        <f t="shared" ref="B263:B326" si="50">IF(C263="","",(VLOOKUP(C263,Generic_Road_Names_Table_Array,2,FALSE)))</f>
        <v/>
      </c>
      <c r="C263" s="73"/>
      <c r="D263" s="73"/>
      <c r="E263" s="73"/>
      <c r="F263" s="73"/>
      <c r="G263" s="207"/>
      <c r="H263" s="73"/>
      <c r="I263" s="73"/>
      <c r="J263" s="74"/>
      <c r="K263" s="75"/>
      <c r="L263" s="75"/>
      <c r="M263" s="299" t="str">
        <f t="shared" ref="M263:M326" si="51">IF(L263="","",(VLOOKUP(L263,Drainage_Drain_Side_array,2,FALSE)))</f>
        <v/>
      </c>
      <c r="N263" s="74"/>
      <c r="O263" s="74"/>
      <c r="P263" s="75"/>
      <c r="Q263" s="207" t="str">
        <f t="shared" ref="Q263:Q326" si="52">IF(P263="","",(VLOOKUP(P263,Drainage_Drain_Material_Table_Array,2,FALSE)))</f>
        <v/>
      </c>
      <c r="R263" s="75"/>
      <c r="S263" s="207" t="str">
        <f t="shared" ref="S263:S326" si="53">IF(R263="","",(VLOOKUP(R263,Drainage_Drain_Entry_Table_Array,2,FALSE)))</f>
        <v/>
      </c>
      <c r="T263" s="75"/>
      <c r="U263" s="207" t="str">
        <f t="shared" ref="U263:U326" si="54">IF(T263="","",(VLOOKUP(T263,Drainage_Drain_Entry_Table_Array,2,FALSE)))</f>
        <v/>
      </c>
      <c r="V263" s="75"/>
      <c r="W263" s="74"/>
      <c r="X263" s="74"/>
      <c r="Y263" s="74"/>
      <c r="Z263" s="74"/>
      <c r="AA263" s="74"/>
      <c r="AB263" s="74"/>
      <c r="AC263" s="74"/>
      <c r="AD263" s="207" t="str">
        <f t="shared" ref="AD263:AD326" si="55">IF(AC263="","",(VLOOKUP(AC263,Generic_Organisation_Table_Array,2,FALSE)))</f>
        <v/>
      </c>
      <c r="AE263" s="74"/>
      <c r="AF263" s="74"/>
      <c r="AG263" s="74"/>
      <c r="AH263" s="74"/>
      <c r="AI263" s="74"/>
      <c r="AJ263" s="207" t="str">
        <f t="shared" ref="AJ263:AJ326" si="56">IF(AI263="","",(VLOOKUP(AI263,Generic_Asset_Owner_Table_Array,2,FALSE)))</f>
        <v/>
      </c>
      <c r="AK263" s="74"/>
      <c r="AL263" s="74"/>
      <c r="AM263" s="74"/>
      <c r="AN263" s="300" t="str">
        <f t="shared" ref="AN263:AN326" si="57">IF(AM263="","",(VLOOKUP(AM263,Drainage_Drain_Shape_array,2,FALSE)))</f>
        <v/>
      </c>
      <c r="AO263" s="75"/>
      <c r="AP263" s="75"/>
      <c r="AQ263" s="207" t="str">
        <f t="shared" ref="AQ263:AQ326" si="58">IF(AP263="","",(VLOOKUP(AP263,Drainage_Drain_Lining_Table_Array,2,FALSE)))</f>
        <v/>
      </c>
      <c r="AR263" s="75"/>
      <c r="AS263" s="74"/>
      <c r="AT263" s="74"/>
      <c r="AU263" s="207" t="str">
        <f t="shared" ref="AU263:AU326" si="59">IF(AT263="","",(VLOOKUP(AT263,Drainage_Flow_Direction_Table_Array,2,FALSE)))</f>
        <v/>
      </c>
      <c r="AV263" s="75"/>
      <c r="AW263" s="75"/>
      <c r="AX263" s="75"/>
      <c r="AY263" s="75"/>
      <c r="AZ263" s="75"/>
      <c r="BA263" s="75"/>
      <c r="BB263" s="75"/>
      <c r="BC263" s="75"/>
      <c r="BD263" s="75"/>
      <c r="BE263" s="75"/>
      <c r="BF263" s="75"/>
      <c r="BG263" s="75"/>
      <c r="BH263" s="72"/>
      <c r="BI263" s="72"/>
      <c r="BJ263" s="72"/>
      <c r="BK263" s="72"/>
      <c r="BL263" s="72"/>
      <c r="BM263" s="72"/>
      <c r="BN263" s="72"/>
    </row>
    <row r="264" spans="1:66" s="76" customFormat="1" collapsed="1" x14ac:dyDescent="0.2">
      <c r="A264" s="72"/>
      <c r="B264" s="207" t="str">
        <f t="shared" si="50"/>
        <v/>
      </c>
      <c r="C264" s="73"/>
      <c r="D264" s="73"/>
      <c r="E264" s="73"/>
      <c r="F264" s="73"/>
      <c r="G264" s="207"/>
      <c r="H264" s="73"/>
      <c r="I264" s="73"/>
      <c r="J264" s="74"/>
      <c r="K264" s="75"/>
      <c r="L264" s="75"/>
      <c r="M264" s="299" t="str">
        <f t="shared" si="51"/>
        <v/>
      </c>
      <c r="N264" s="74"/>
      <c r="O264" s="74"/>
      <c r="P264" s="75"/>
      <c r="Q264" s="207" t="str">
        <f t="shared" si="52"/>
        <v/>
      </c>
      <c r="R264" s="75"/>
      <c r="S264" s="207" t="str">
        <f t="shared" si="53"/>
        <v/>
      </c>
      <c r="T264" s="75"/>
      <c r="U264" s="207" t="str">
        <f t="shared" si="54"/>
        <v/>
      </c>
      <c r="V264" s="75"/>
      <c r="W264" s="74"/>
      <c r="X264" s="74"/>
      <c r="Y264" s="74"/>
      <c r="Z264" s="74"/>
      <c r="AA264" s="74"/>
      <c r="AB264" s="74"/>
      <c r="AC264" s="74"/>
      <c r="AD264" s="207" t="str">
        <f t="shared" si="55"/>
        <v/>
      </c>
      <c r="AE264" s="74"/>
      <c r="AF264" s="74"/>
      <c r="AG264" s="74"/>
      <c r="AH264" s="74"/>
      <c r="AI264" s="74"/>
      <c r="AJ264" s="207" t="str">
        <f t="shared" si="56"/>
        <v/>
      </c>
      <c r="AK264" s="74"/>
      <c r="AL264" s="74"/>
      <c r="AM264" s="74"/>
      <c r="AN264" s="300" t="str">
        <f t="shared" si="57"/>
        <v/>
      </c>
      <c r="AO264" s="75"/>
      <c r="AP264" s="75"/>
      <c r="AQ264" s="207" t="str">
        <f t="shared" si="58"/>
        <v/>
      </c>
      <c r="AR264" s="75"/>
      <c r="AS264" s="74"/>
      <c r="AT264" s="74"/>
      <c r="AU264" s="207" t="str">
        <f t="shared" si="59"/>
        <v/>
      </c>
      <c r="AV264" s="75"/>
      <c r="AW264" s="75"/>
      <c r="AX264" s="75"/>
      <c r="AY264" s="75"/>
      <c r="AZ264" s="75"/>
      <c r="BA264" s="75"/>
      <c r="BB264" s="75"/>
      <c r="BC264" s="75"/>
      <c r="BD264" s="75"/>
      <c r="BE264" s="75"/>
      <c r="BF264" s="75"/>
      <c r="BG264" s="75"/>
      <c r="BH264" s="72"/>
      <c r="BI264" s="72"/>
      <c r="BJ264" s="72"/>
      <c r="BK264" s="72"/>
      <c r="BL264" s="72"/>
      <c r="BM264" s="72"/>
      <c r="BN264" s="72"/>
    </row>
    <row r="265" spans="1:66" s="76" customFormat="1" collapsed="1" x14ac:dyDescent="0.2">
      <c r="A265" s="72"/>
      <c r="B265" s="207" t="str">
        <f t="shared" si="50"/>
        <v/>
      </c>
      <c r="C265" s="73"/>
      <c r="D265" s="73"/>
      <c r="E265" s="73"/>
      <c r="F265" s="73"/>
      <c r="G265" s="207"/>
      <c r="H265" s="73"/>
      <c r="I265" s="73"/>
      <c r="J265" s="74"/>
      <c r="K265" s="75"/>
      <c r="L265" s="75"/>
      <c r="M265" s="299" t="str">
        <f t="shared" si="51"/>
        <v/>
      </c>
      <c r="N265" s="74"/>
      <c r="O265" s="74"/>
      <c r="P265" s="75"/>
      <c r="Q265" s="207" t="str">
        <f t="shared" si="52"/>
        <v/>
      </c>
      <c r="R265" s="75"/>
      <c r="S265" s="207" t="str">
        <f t="shared" si="53"/>
        <v/>
      </c>
      <c r="T265" s="75"/>
      <c r="U265" s="207" t="str">
        <f t="shared" si="54"/>
        <v/>
      </c>
      <c r="V265" s="75"/>
      <c r="W265" s="74"/>
      <c r="X265" s="74"/>
      <c r="Y265" s="74"/>
      <c r="Z265" s="74"/>
      <c r="AA265" s="74"/>
      <c r="AB265" s="74"/>
      <c r="AC265" s="74"/>
      <c r="AD265" s="207" t="str">
        <f t="shared" si="55"/>
        <v/>
      </c>
      <c r="AE265" s="74"/>
      <c r="AF265" s="74"/>
      <c r="AG265" s="74"/>
      <c r="AH265" s="74"/>
      <c r="AI265" s="74"/>
      <c r="AJ265" s="207" t="str">
        <f t="shared" si="56"/>
        <v/>
      </c>
      <c r="AK265" s="74"/>
      <c r="AL265" s="74"/>
      <c r="AM265" s="74"/>
      <c r="AN265" s="300" t="str">
        <f t="shared" si="57"/>
        <v/>
      </c>
      <c r="AO265" s="75"/>
      <c r="AP265" s="75"/>
      <c r="AQ265" s="207" t="str">
        <f t="shared" si="58"/>
        <v/>
      </c>
      <c r="AR265" s="75"/>
      <c r="AS265" s="74"/>
      <c r="AT265" s="74"/>
      <c r="AU265" s="207" t="str">
        <f t="shared" si="59"/>
        <v/>
      </c>
      <c r="AV265" s="75"/>
      <c r="AW265" s="75"/>
      <c r="AX265" s="75"/>
      <c r="AY265" s="75"/>
      <c r="AZ265" s="75"/>
      <c r="BA265" s="75"/>
      <c r="BB265" s="75"/>
      <c r="BC265" s="75"/>
      <c r="BD265" s="75"/>
      <c r="BE265" s="75"/>
      <c r="BF265" s="75"/>
      <c r="BG265" s="75"/>
      <c r="BH265" s="72"/>
      <c r="BI265" s="72"/>
      <c r="BJ265" s="72"/>
      <c r="BK265" s="72"/>
      <c r="BL265" s="72"/>
      <c r="BM265" s="72"/>
      <c r="BN265" s="72"/>
    </row>
    <row r="266" spans="1:66" s="76" customFormat="1" collapsed="1" x14ac:dyDescent="0.2">
      <c r="A266" s="72"/>
      <c r="B266" s="207" t="str">
        <f t="shared" si="50"/>
        <v/>
      </c>
      <c r="C266" s="73"/>
      <c r="D266" s="73"/>
      <c r="E266" s="73"/>
      <c r="F266" s="73"/>
      <c r="G266" s="207"/>
      <c r="H266" s="73"/>
      <c r="I266" s="73"/>
      <c r="J266" s="74"/>
      <c r="K266" s="75"/>
      <c r="L266" s="75"/>
      <c r="M266" s="299" t="str">
        <f t="shared" si="51"/>
        <v/>
      </c>
      <c r="N266" s="74"/>
      <c r="O266" s="74"/>
      <c r="P266" s="75"/>
      <c r="Q266" s="207" t="str">
        <f t="shared" si="52"/>
        <v/>
      </c>
      <c r="R266" s="75"/>
      <c r="S266" s="207" t="str">
        <f t="shared" si="53"/>
        <v/>
      </c>
      <c r="T266" s="75"/>
      <c r="U266" s="207" t="str">
        <f t="shared" si="54"/>
        <v/>
      </c>
      <c r="V266" s="75"/>
      <c r="W266" s="74"/>
      <c r="X266" s="74"/>
      <c r="Y266" s="74"/>
      <c r="Z266" s="74"/>
      <c r="AA266" s="74"/>
      <c r="AB266" s="74"/>
      <c r="AC266" s="74"/>
      <c r="AD266" s="207" t="str">
        <f t="shared" si="55"/>
        <v/>
      </c>
      <c r="AE266" s="74"/>
      <c r="AF266" s="74"/>
      <c r="AG266" s="74"/>
      <c r="AH266" s="74"/>
      <c r="AI266" s="74"/>
      <c r="AJ266" s="207" t="str">
        <f t="shared" si="56"/>
        <v/>
      </c>
      <c r="AK266" s="74"/>
      <c r="AL266" s="74"/>
      <c r="AM266" s="74"/>
      <c r="AN266" s="300" t="str">
        <f t="shared" si="57"/>
        <v/>
      </c>
      <c r="AO266" s="75"/>
      <c r="AP266" s="75"/>
      <c r="AQ266" s="207" t="str">
        <f t="shared" si="58"/>
        <v/>
      </c>
      <c r="AR266" s="75"/>
      <c r="AS266" s="74"/>
      <c r="AT266" s="74"/>
      <c r="AU266" s="207" t="str">
        <f t="shared" si="59"/>
        <v/>
      </c>
      <c r="AV266" s="75"/>
      <c r="AW266" s="75"/>
      <c r="AX266" s="75"/>
      <c r="AY266" s="75"/>
      <c r="AZ266" s="75"/>
      <c r="BA266" s="75"/>
      <c r="BB266" s="75"/>
      <c r="BC266" s="75"/>
      <c r="BD266" s="75"/>
      <c r="BE266" s="75"/>
      <c r="BF266" s="75"/>
      <c r="BG266" s="75"/>
      <c r="BH266" s="72"/>
      <c r="BI266" s="72"/>
      <c r="BJ266" s="72"/>
      <c r="BK266" s="72"/>
      <c r="BL266" s="72"/>
      <c r="BM266" s="72"/>
      <c r="BN266" s="72"/>
    </row>
    <row r="267" spans="1:66" s="76" customFormat="1" collapsed="1" x14ac:dyDescent="0.2">
      <c r="A267" s="72"/>
      <c r="B267" s="207" t="str">
        <f t="shared" si="50"/>
        <v/>
      </c>
      <c r="C267" s="73"/>
      <c r="D267" s="73"/>
      <c r="E267" s="73"/>
      <c r="F267" s="73"/>
      <c r="G267" s="207"/>
      <c r="H267" s="73"/>
      <c r="I267" s="73"/>
      <c r="J267" s="74"/>
      <c r="K267" s="75"/>
      <c r="L267" s="75"/>
      <c r="M267" s="299" t="str">
        <f t="shared" si="51"/>
        <v/>
      </c>
      <c r="N267" s="74"/>
      <c r="O267" s="74"/>
      <c r="P267" s="75"/>
      <c r="Q267" s="207" t="str">
        <f t="shared" si="52"/>
        <v/>
      </c>
      <c r="R267" s="75"/>
      <c r="S267" s="207" t="str">
        <f t="shared" si="53"/>
        <v/>
      </c>
      <c r="T267" s="75"/>
      <c r="U267" s="207" t="str">
        <f t="shared" si="54"/>
        <v/>
      </c>
      <c r="V267" s="75"/>
      <c r="W267" s="74"/>
      <c r="X267" s="74"/>
      <c r="Y267" s="74"/>
      <c r="Z267" s="74"/>
      <c r="AA267" s="74"/>
      <c r="AB267" s="74"/>
      <c r="AC267" s="74"/>
      <c r="AD267" s="207" t="str">
        <f t="shared" si="55"/>
        <v/>
      </c>
      <c r="AE267" s="74"/>
      <c r="AF267" s="74"/>
      <c r="AG267" s="74"/>
      <c r="AH267" s="74"/>
      <c r="AI267" s="74"/>
      <c r="AJ267" s="207" t="str">
        <f t="shared" si="56"/>
        <v/>
      </c>
      <c r="AK267" s="74"/>
      <c r="AL267" s="74"/>
      <c r="AM267" s="74"/>
      <c r="AN267" s="300" t="str">
        <f t="shared" si="57"/>
        <v/>
      </c>
      <c r="AO267" s="75"/>
      <c r="AP267" s="75"/>
      <c r="AQ267" s="207" t="str">
        <f t="shared" si="58"/>
        <v/>
      </c>
      <c r="AR267" s="75"/>
      <c r="AS267" s="74"/>
      <c r="AT267" s="74"/>
      <c r="AU267" s="207" t="str">
        <f t="shared" si="59"/>
        <v/>
      </c>
      <c r="AV267" s="75"/>
      <c r="AW267" s="75"/>
      <c r="AX267" s="75"/>
      <c r="AY267" s="75"/>
      <c r="AZ267" s="75"/>
      <c r="BA267" s="75"/>
      <c r="BB267" s="75"/>
      <c r="BC267" s="75"/>
      <c r="BD267" s="75"/>
      <c r="BE267" s="75"/>
      <c r="BF267" s="75"/>
      <c r="BG267" s="75"/>
      <c r="BH267" s="72"/>
      <c r="BI267" s="72"/>
      <c r="BJ267" s="72"/>
      <c r="BK267" s="72"/>
      <c r="BL267" s="72"/>
      <c r="BM267" s="72"/>
      <c r="BN267" s="72"/>
    </row>
    <row r="268" spans="1:66" s="76" customFormat="1" collapsed="1" x14ac:dyDescent="0.2">
      <c r="A268" s="72"/>
      <c r="B268" s="207" t="str">
        <f t="shared" si="50"/>
        <v/>
      </c>
      <c r="C268" s="73"/>
      <c r="D268" s="73"/>
      <c r="E268" s="73"/>
      <c r="F268" s="73"/>
      <c r="G268" s="207"/>
      <c r="H268" s="73"/>
      <c r="I268" s="73"/>
      <c r="J268" s="74"/>
      <c r="K268" s="75"/>
      <c r="L268" s="75"/>
      <c r="M268" s="299" t="str">
        <f t="shared" si="51"/>
        <v/>
      </c>
      <c r="N268" s="74"/>
      <c r="O268" s="74"/>
      <c r="P268" s="75"/>
      <c r="Q268" s="207" t="str">
        <f t="shared" si="52"/>
        <v/>
      </c>
      <c r="R268" s="75"/>
      <c r="S268" s="207" t="str">
        <f t="shared" si="53"/>
        <v/>
      </c>
      <c r="T268" s="75"/>
      <c r="U268" s="207" t="str">
        <f t="shared" si="54"/>
        <v/>
      </c>
      <c r="V268" s="75"/>
      <c r="W268" s="74"/>
      <c r="X268" s="74"/>
      <c r="Y268" s="74"/>
      <c r="Z268" s="74"/>
      <c r="AA268" s="74"/>
      <c r="AB268" s="74"/>
      <c r="AC268" s="74"/>
      <c r="AD268" s="207" t="str">
        <f t="shared" si="55"/>
        <v/>
      </c>
      <c r="AE268" s="74"/>
      <c r="AF268" s="74"/>
      <c r="AG268" s="74"/>
      <c r="AH268" s="74"/>
      <c r="AI268" s="74"/>
      <c r="AJ268" s="207" t="str">
        <f t="shared" si="56"/>
        <v/>
      </c>
      <c r="AK268" s="74"/>
      <c r="AL268" s="74"/>
      <c r="AM268" s="74"/>
      <c r="AN268" s="300" t="str">
        <f t="shared" si="57"/>
        <v/>
      </c>
      <c r="AO268" s="75"/>
      <c r="AP268" s="75"/>
      <c r="AQ268" s="207" t="str">
        <f t="shared" si="58"/>
        <v/>
      </c>
      <c r="AR268" s="75"/>
      <c r="AS268" s="74"/>
      <c r="AT268" s="74"/>
      <c r="AU268" s="207" t="str">
        <f t="shared" si="59"/>
        <v/>
      </c>
      <c r="AV268" s="75"/>
      <c r="AW268" s="75"/>
      <c r="AX268" s="75"/>
      <c r="AY268" s="75"/>
      <c r="AZ268" s="75"/>
      <c r="BA268" s="75"/>
      <c r="BB268" s="75"/>
      <c r="BC268" s="75"/>
      <c r="BD268" s="75"/>
      <c r="BE268" s="75"/>
      <c r="BF268" s="75"/>
      <c r="BG268" s="75"/>
      <c r="BH268" s="72"/>
      <c r="BI268" s="72"/>
      <c r="BJ268" s="72"/>
      <c r="BK268" s="72"/>
      <c r="BL268" s="72"/>
      <c r="BM268" s="72"/>
      <c r="BN268" s="72"/>
    </row>
    <row r="269" spans="1:66" s="76" customFormat="1" collapsed="1" x14ac:dyDescent="0.2">
      <c r="A269" s="72"/>
      <c r="B269" s="207" t="str">
        <f t="shared" si="50"/>
        <v/>
      </c>
      <c r="C269" s="73"/>
      <c r="D269" s="73"/>
      <c r="E269" s="73"/>
      <c r="F269" s="73"/>
      <c r="G269" s="207"/>
      <c r="H269" s="73"/>
      <c r="I269" s="73"/>
      <c r="J269" s="74"/>
      <c r="K269" s="75"/>
      <c r="L269" s="75"/>
      <c r="M269" s="299" t="str">
        <f t="shared" si="51"/>
        <v/>
      </c>
      <c r="N269" s="74"/>
      <c r="O269" s="74"/>
      <c r="P269" s="75"/>
      <c r="Q269" s="207" t="str">
        <f t="shared" si="52"/>
        <v/>
      </c>
      <c r="R269" s="75"/>
      <c r="S269" s="207" t="str">
        <f t="shared" si="53"/>
        <v/>
      </c>
      <c r="T269" s="75"/>
      <c r="U269" s="207" t="str">
        <f t="shared" si="54"/>
        <v/>
      </c>
      <c r="V269" s="75"/>
      <c r="W269" s="74"/>
      <c r="X269" s="74"/>
      <c r="Y269" s="74"/>
      <c r="Z269" s="74"/>
      <c r="AA269" s="74"/>
      <c r="AB269" s="74"/>
      <c r="AC269" s="74"/>
      <c r="AD269" s="207" t="str">
        <f t="shared" si="55"/>
        <v/>
      </c>
      <c r="AE269" s="74"/>
      <c r="AF269" s="74"/>
      <c r="AG269" s="74"/>
      <c r="AH269" s="74"/>
      <c r="AI269" s="74"/>
      <c r="AJ269" s="207" t="str">
        <f t="shared" si="56"/>
        <v/>
      </c>
      <c r="AK269" s="74"/>
      <c r="AL269" s="74"/>
      <c r="AM269" s="74"/>
      <c r="AN269" s="300" t="str">
        <f t="shared" si="57"/>
        <v/>
      </c>
      <c r="AO269" s="75"/>
      <c r="AP269" s="75"/>
      <c r="AQ269" s="207" t="str">
        <f t="shared" si="58"/>
        <v/>
      </c>
      <c r="AR269" s="75"/>
      <c r="AS269" s="74"/>
      <c r="AT269" s="74"/>
      <c r="AU269" s="207" t="str">
        <f t="shared" si="59"/>
        <v/>
      </c>
      <c r="AV269" s="75"/>
      <c r="AW269" s="75"/>
      <c r="AX269" s="75"/>
      <c r="AY269" s="75"/>
      <c r="AZ269" s="75"/>
      <c r="BA269" s="75"/>
      <c r="BB269" s="75"/>
      <c r="BC269" s="75"/>
      <c r="BD269" s="75"/>
      <c r="BE269" s="75"/>
      <c r="BF269" s="75"/>
      <c r="BG269" s="75"/>
      <c r="BH269" s="72"/>
      <c r="BI269" s="72"/>
      <c r="BJ269" s="72"/>
      <c r="BK269" s="72"/>
      <c r="BL269" s="72"/>
      <c r="BM269" s="72"/>
      <c r="BN269" s="72"/>
    </row>
    <row r="270" spans="1:66" s="76" customFormat="1" collapsed="1" x14ac:dyDescent="0.2">
      <c r="A270" s="72"/>
      <c r="B270" s="207" t="str">
        <f t="shared" si="50"/>
        <v/>
      </c>
      <c r="C270" s="73"/>
      <c r="D270" s="73"/>
      <c r="E270" s="73"/>
      <c r="F270" s="73"/>
      <c r="G270" s="207"/>
      <c r="H270" s="73"/>
      <c r="I270" s="73"/>
      <c r="J270" s="74"/>
      <c r="K270" s="75"/>
      <c r="L270" s="75"/>
      <c r="M270" s="299" t="str">
        <f t="shared" si="51"/>
        <v/>
      </c>
      <c r="N270" s="74"/>
      <c r="O270" s="74"/>
      <c r="P270" s="75"/>
      <c r="Q270" s="207" t="str">
        <f t="shared" si="52"/>
        <v/>
      </c>
      <c r="R270" s="75"/>
      <c r="S270" s="207" t="str">
        <f t="shared" si="53"/>
        <v/>
      </c>
      <c r="T270" s="75"/>
      <c r="U270" s="207" t="str">
        <f t="shared" si="54"/>
        <v/>
      </c>
      <c r="V270" s="75"/>
      <c r="W270" s="74"/>
      <c r="X270" s="74"/>
      <c r="Y270" s="74"/>
      <c r="Z270" s="74"/>
      <c r="AA270" s="74"/>
      <c r="AB270" s="74"/>
      <c r="AC270" s="74"/>
      <c r="AD270" s="207" t="str">
        <f t="shared" si="55"/>
        <v/>
      </c>
      <c r="AE270" s="74"/>
      <c r="AF270" s="74"/>
      <c r="AG270" s="74"/>
      <c r="AH270" s="74"/>
      <c r="AI270" s="74"/>
      <c r="AJ270" s="207" t="str">
        <f t="shared" si="56"/>
        <v/>
      </c>
      <c r="AK270" s="74"/>
      <c r="AL270" s="74"/>
      <c r="AM270" s="74"/>
      <c r="AN270" s="300" t="str">
        <f t="shared" si="57"/>
        <v/>
      </c>
      <c r="AO270" s="75"/>
      <c r="AP270" s="75"/>
      <c r="AQ270" s="207" t="str">
        <f t="shared" si="58"/>
        <v/>
      </c>
      <c r="AR270" s="75"/>
      <c r="AS270" s="74"/>
      <c r="AT270" s="74"/>
      <c r="AU270" s="207" t="str">
        <f t="shared" si="59"/>
        <v/>
      </c>
      <c r="AV270" s="75"/>
      <c r="AW270" s="75"/>
      <c r="AX270" s="75"/>
      <c r="AY270" s="75"/>
      <c r="AZ270" s="75"/>
      <c r="BA270" s="75"/>
      <c r="BB270" s="75"/>
      <c r="BC270" s="75"/>
      <c r="BD270" s="75"/>
      <c r="BE270" s="75"/>
      <c r="BF270" s="75"/>
      <c r="BG270" s="75"/>
      <c r="BH270" s="72"/>
      <c r="BI270" s="72"/>
      <c r="BJ270" s="72"/>
      <c r="BK270" s="72"/>
      <c r="BL270" s="72"/>
      <c r="BM270" s="72"/>
      <c r="BN270" s="72"/>
    </row>
    <row r="271" spans="1:66" s="76" customFormat="1" collapsed="1" x14ac:dyDescent="0.2">
      <c r="A271" s="72"/>
      <c r="B271" s="207" t="str">
        <f t="shared" si="50"/>
        <v/>
      </c>
      <c r="C271" s="73"/>
      <c r="D271" s="73"/>
      <c r="E271" s="73"/>
      <c r="F271" s="73"/>
      <c r="G271" s="207"/>
      <c r="H271" s="73"/>
      <c r="I271" s="73"/>
      <c r="J271" s="74"/>
      <c r="K271" s="75"/>
      <c r="L271" s="75"/>
      <c r="M271" s="299" t="str">
        <f t="shared" si="51"/>
        <v/>
      </c>
      <c r="N271" s="74"/>
      <c r="O271" s="74"/>
      <c r="P271" s="75"/>
      <c r="Q271" s="207" t="str">
        <f t="shared" si="52"/>
        <v/>
      </c>
      <c r="R271" s="75"/>
      <c r="S271" s="207" t="str">
        <f t="shared" si="53"/>
        <v/>
      </c>
      <c r="T271" s="75"/>
      <c r="U271" s="207" t="str">
        <f t="shared" si="54"/>
        <v/>
      </c>
      <c r="V271" s="75"/>
      <c r="W271" s="74"/>
      <c r="X271" s="74"/>
      <c r="Y271" s="74"/>
      <c r="Z271" s="74"/>
      <c r="AA271" s="74"/>
      <c r="AB271" s="74"/>
      <c r="AC271" s="74"/>
      <c r="AD271" s="207" t="str">
        <f t="shared" si="55"/>
        <v/>
      </c>
      <c r="AE271" s="74"/>
      <c r="AF271" s="74"/>
      <c r="AG271" s="74"/>
      <c r="AH271" s="74"/>
      <c r="AI271" s="74"/>
      <c r="AJ271" s="207" t="str">
        <f t="shared" si="56"/>
        <v/>
      </c>
      <c r="AK271" s="74"/>
      <c r="AL271" s="74"/>
      <c r="AM271" s="74"/>
      <c r="AN271" s="300" t="str">
        <f t="shared" si="57"/>
        <v/>
      </c>
      <c r="AO271" s="75"/>
      <c r="AP271" s="75"/>
      <c r="AQ271" s="207" t="str">
        <f t="shared" si="58"/>
        <v/>
      </c>
      <c r="AR271" s="75"/>
      <c r="AS271" s="74"/>
      <c r="AT271" s="74"/>
      <c r="AU271" s="207" t="str">
        <f t="shared" si="59"/>
        <v/>
      </c>
      <c r="AV271" s="75"/>
      <c r="AW271" s="75"/>
      <c r="AX271" s="75"/>
      <c r="AY271" s="75"/>
      <c r="AZ271" s="75"/>
      <c r="BA271" s="75"/>
      <c r="BB271" s="75"/>
      <c r="BC271" s="75"/>
      <c r="BD271" s="75"/>
      <c r="BE271" s="75"/>
      <c r="BF271" s="75"/>
      <c r="BG271" s="75"/>
      <c r="BH271" s="72"/>
      <c r="BI271" s="72"/>
      <c r="BJ271" s="72"/>
      <c r="BK271" s="72"/>
      <c r="BL271" s="72"/>
      <c r="BM271" s="72"/>
      <c r="BN271" s="72"/>
    </row>
    <row r="272" spans="1:66" s="76" customFormat="1" collapsed="1" x14ac:dyDescent="0.2">
      <c r="A272" s="72"/>
      <c r="B272" s="207" t="str">
        <f t="shared" si="50"/>
        <v/>
      </c>
      <c r="C272" s="73"/>
      <c r="D272" s="73"/>
      <c r="E272" s="73"/>
      <c r="F272" s="73"/>
      <c r="G272" s="207"/>
      <c r="H272" s="73"/>
      <c r="I272" s="73"/>
      <c r="J272" s="74"/>
      <c r="K272" s="75"/>
      <c r="L272" s="75"/>
      <c r="M272" s="299" t="str">
        <f t="shared" si="51"/>
        <v/>
      </c>
      <c r="N272" s="74"/>
      <c r="O272" s="74"/>
      <c r="P272" s="75"/>
      <c r="Q272" s="207" t="str">
        <f t="shared" si="52"/>
        <v/>
      </c>
      <c r="R272" s="75"/>
      <c r="S272" s="207" t="str">
        <f t="shared" si="53"/>
        <v/>
      </c>
      <c r="T272" s="75"/>
      <c r="U272" s="207" t="str">
        <f t="shared" si="54"/>
        <v/>
      </c>
      <c r="V272" s="75"/>
      <c r="W272" s="74"/>
      <c r="X272" s="74"/>
      <c r="Y272" s="74"/>
      <c r="Z272" s="74"/>
      <c r="AA272" s="74"/>
      <c r="AB272" s="74"/>
      <c r="AC272" s="74"/>
      <c r="AD272" s="207" t="str">
        <f t="shared" si="55"/>
        <v/>
      </c>
      <c r="AE272" s="74"/>
      <c r="AF272" s="74"/>
      <c r="AG272" s="74"/>
      <c r="AH272" s="74"/>
      <c r="AI272" s="74"/>
      <c r="AJ272" s="207" t="str">
        <f t="shared" si="56"/>
        <v/>
      </c>
      <c r="AK272" s="74"/>
      <c r="AL272" s="74"/>
      <c r="AM272" s="74"/>
      <c r="AN272" s="300" t="str">
        <f t="shared" si="57"/>
        <v/>
      </c>
      <c r="AO272" s="75"/>
      <c r="AP272" s="75"/>
      <c r="AQ272" s="207" t="str">
        <f t="shared" si="58"/>
        <v/>
      </c>
      <c r="AR272" s="75"/>
      <c r="AS272" s="74"/>
      <c r="AT272" s="74"/>
      <c r="AU272" s="207" t="str">
        <f t="shared" si="59"/>
        <v/>
      </c>
      <c r="AV272" s="75"/>
      <c r="AW272" s="75"/>
      <c r="AX272" s="75"/>
      <c r="AY272" s="75"/>
      <c r="AZ272" s="75"/>
      <c r="BA272" s="75"/>
      <c r="BB272" s="75"/>
      <c r="BC272" s="75"/>
      <c r="BD272" s="75"/>
      <c r="BE272" s="75"/>
      <c r="BF272" s="75"/>
      <c r="BG272" s="75"/>
      <c r="BH272" s="72"/>
      <c r="BI272" s="72"/>
      <c r="BJ272" s="72"/>
      <c r="BK272" s="72"/>
      <c r="BL272" s="72"/>
      <c r="BM272" s="72"/>
      <c r="BN272" s="72"/>
    </row>
    <row r="273" spans="1:66" s="76" customFormat="1" collapsed="1" x14ac:dyDescent="0.2">
      <c r="A273" s="72"/>
      <c r="B273" s="207" t="str">
        <f t="shared" si="50"/>
        <v/>
      </c>
      <c r="C273" s="73"/>
      <c r="D273" s="73"/>
      <c r="E273" s="73"/>
      <c r="F273" s="73"/>
      <c r="G273" s="207"/>
      <c r="H273" s="73"/>
      <c r="I273" s="73"/>
      <c r="J273" s="74"/>
      <c r="K273" s="75"/>
      <c r="L273" s="75"/>
      <c r="M273" s="299" t="str">
        <f t="shared" si="51"/>
        <v/>
      </c>
      <c r="N273" s="74"/>
      <c r="O273" s="74"/>
      <c r="P273" s="75"/>
      <c r="Q273" s="207" t="str">
        <f t="shared" si="52"/>
        <v/>
      </c>
      <c r="R273" s="75"/>
      <c r="S273" s="207" t="str">
        <f t="shared" si="53"/>
        <v/>
      </c>
      <c r="T273" s="75"/>
      <c r="U273" s="207" t="str">
        <f t="shared" si="54"/>
        <v/>
      </c>
      <c r="V273" s="75"/>
      <c r="W273" s="74"/>
      <c r="X273" s="74"/>
      <c r="Y273" s="74"/>
      <c r="Z273" s="74"/>
      <c r="AA273" s="74"/>
      <c r="AB273" s="74"/>
      <c r="AC273" s="74"/>
      <c r="AD273" s="207" t="str">
        <f t="shared" si="55"/>
        <v/>
      </c>
      <c r="AE273" s="74"/>
      <c r="AF273" s="74"/>
      <c r="AG273" s="74"/>
      <c r="AH273" s="74"/>
      <c r="AI273" s="74"/>
      <c r="AJ273" s="207" t="str">
        <f t="shared" si="56"/>
        <v/>
      </c>
      <c r="AK273" s="74"/>
      <c r="AL273" s="74"/>
      <c r="AM273" s="74"/>
      <c r="AN273" s="300" t="str">
        <f t="shared" si="57"/>
        <v/>
      </c>
      <c r="AO273" s="75"/>
      <c r="AP273" s="75"/>
      <c r="AQ273" s="207" t="str">
        <f t="shared" si="58"/>
        <v/>
      </c>
      <c r="AR273" s="75"/>
      <c r="AS273" s="74"/>
      <c r="AT273" s="74"/>
      <c r="AU273" s="207" t="str">
        <f t="shared" si="59"/>
        <v/>
      </c>
      <c r="AV273" s="75"/>
      <c r="AW273" s="75"/>
      <c r="AX273" s="75"/>
      <c r="AY273" s="75"/>
      <c r="AZ273" s="75"/>
      <c r="BA273" s="75"/>
      <c r="BB273" s="75"/>
      <c r="BC273" s="75"/>
      <c r="BD273" s="75"/>
      <c r="BE273" s="75"/>
      <c r="BF273" s="75"/>
      <c r="BG273" s="75"/>
      <c r="BH273" s="72"/>
      <c r="BI273" s="72"/>
      <c r="BJ273" s="72"/>
      <c r="BK273" s="72"/>
      <c r="BL273" s="72"/>
      <c r="BM273" s="72"/>
      <c r="BN273" s="72"/>
    </row>
    <row r="274" spans="1:66" s="76" customFormat="1" collapsed="1" x14ac:dyDescent="0.2">
      <c r="A274" s="72"/>
      <c r="B274" s="207" t="str">
        <f t="shared" si="50"/>
        <v/>
      </c>
      <c r="C274" s="73"/>
      <c r="D274" s="73"/>
      <c r="E274" s="73"/>
      <c r="F274" s="73"/>
      <c r="G274" s="207"/>
      <c r="H274" s="73"/>
      <c r="I274" s="73"/>
      <c r="J274" s="74"/>
      <c r="K274" s="75"/>
      <c r="L274" s="75"/>
      <c r="M274" s="299" t="str">
        <f t="shared" si="51"/>
        <v/>
      </c>
      <c r="N274" s="74"/>
      <c r="O274" s="74"/>
      <c r="P274" s="75"/>
      <c r="Q274" s="207" t="str">
        <f t="shared" si="52"/>
        <v/>
      </c>
      <c r="R274" s="75"/>
      <c r="S274" s="207" t="str">
        <f t="shared" si="53"/>
        <v/>
      </c>
      <c r="T274" s="75"/>
      <c r="U274" s="207" t="str">
        <f t="shared" si="54"/>
        <v/>
      </c>
      <c r="V274" s="75"/>
      <c r="W274" s="74"/>
      <c r="X274" s="74"/>
      <c r="Y274" s="74"/>
      <c r="Z274" s="74"/>
      <c r="AA274" s="74"/>
      <c r="AB274" s="74"/>
      <c r="AC274" s="74"/>
      <c r="AD274" s="207" t="str">
        <f t="shared" si="55"/>
        <v/>
      </c>
      <c r="AE274" s="74"/>
      <c r="AF274" s="74"/>
      <c r="AG274" s="74"/>
      <c r="AH274" s="74"/>
      <c r="AI274" s="74"/>
      <c r="AJ274" s="207" t="str">
        <f t="shared" si="56"/>
        <v/>
      </c>
      <c r="AK274" s="74"/>
      <c r="AL274" s="74"/>
      <c r="AM274" s="74"/>
      <c r="AN274" s="300" t="str">
        <f t="shared" si="57"/>
        <v/>
      </c>
      <c r="AO274" s="75"/>
      <c r="AP274" s="75"/>
      <c r="AQ274" s="207" t="str">
        <f t="shared" si="58"/>
        <v/>
      </c>
      <c r="AR274" s="75"/>
      <c r="AS274" s="74"/>
      <c r="AT274" s="74"/>
      <c r="AU274" s="207" t="str">
        <f t="shared" si="59"/>
        <v/>
      </c>
      <c r="AV274" s="75"/>
      <c r="AW274" s="75"/>
      <c r="AX274" s="75"/>
      <c r="AY274" s="75"/>
      <c r="AZ274" s="75"/>
      <c r="BA274" s="75"/>
      <c r="BB274" s="75"/>
      <c r="BC274" s="75"/>
      <c r="BD274" s="75"/>
      <c r="BE274" s="75"/>
      <c r="BF274" s="75"/>
      <c r="BG274" s="75"/>
      <c r="BH274" s="72"/>
      <c r="BI274" s="72"/>
      <c r="BJ274" s="72"/>
      <c r="BK274" s="72"/>
      <c r="BL274" s="72"/>
      <c r="BM274" s="72"/>
      <c r="BN274" s="72"/>
    </row>
    <row r="275" spans="1:66" s="76" customFormat="1" collapsed="1" x14ac:dyDescent="0.2">
      <c r="A275" s="72"/>
      <c r="B275" s="207" t="str">
        <f t="shared" si="50"/>
        <v/>
      </c>
      <c r="C275" s="73"/>
      <c r="D275" s="73"/>
      <c r="E275" s="73"/>
      <c r="F275" s="73"/>
      <c r="G275" s="207"/>
      <c r="H275" s="73"/>
      <c r="I275" s="73"/>
      <c r="J275" s="74"/>
      <c r="K275" s="75"/>
      <c r="L275" s="75"/>
      <c r="M275" s="299" t="str">
        <f t="shared" si="51"/>
        <v/>
      </c>
      <c r="N275" s="74"/>
      <c r="O275" s="74"/>
      <c r="P275" s="75"/>
      <c r="Q275" s="207" t="str">
        <f t="shared" si="52"/>
        <v/>
      </c>
      <c r="R275" s="75"/>
      <c r="S275" s="207" t="str">
        <f t="shared" si="53"/>
        <v/>
      </c>
      <c r="T275" s="75"/>
      <c r="U275" s="207" t="str">
        <f t="shared" si="54"/>
        <v/>
      </c>
      <c r="V275" s="75"/>
      <c r="W275" s="74"/>
      <c r="X275" s="74"/>
      <c r="Y275" s="74"/>
      <c r="Z275" s="74"/>
      <c r="AA275" s="74"/>
      <c r="AB275" s="74"/>
      <c r="AC275" s="74"/>
      <c r="AD275" s="207" t="str">
        <f t="shared" si="55"/>
        <v/>
      </c>
      <c r="AE275" s="74"/>
      <c r="AF275" s="74"/>
      <c r="AG275" s="74"/>
      <c r="AH275" s="74"/>
      <c r="AI275" s="74"/>
      <c r="AJ275" s="207" t="str">
        <f t="shared" si="56"/>
        <v/>
      </c>
      <c r="AK275" s="74"/>
      <c r="AL275" s="74"/>
      <c r="AM275" s="74"/>
      <c r="AN275" s="300" t="str">
        <f t="shared" si="57"/>
        <v/>
      </c>
      <c r="AO275" s="75"/>
      <c r="AP275" s="75"/>
      <c r="AQ275" s="207" t="str">
        <f t="shared" si="58"/>
        <v/>
      </c>
      <c r="AR275" s="75"/>
      <c r="AS275" s="74"/>
      <c r="AT275" s="74"/>
      <c r="AU275" s="207" t="str">
        <f t="shared" si="59"/>
        <v/>
      </c>
      <c r="AV275" s="75"/>
      <c r="AW275" s="75"/>
      <c r="AX275" s="75"/>
      <c r="AY275" s="75"/>
      <c r="AZ275" s="75"/>
      <c r="BA275" s="75"/>
      <c r="BB275" s="75"/>
      <c r="BC275" s="75"/>
      <c r="BD275" s="75"/>
      <c r="BE275" s="75"/>
      <c r="BF275" s="75"/>
      <c r="BG275" s="75"/>
      <c r="BH275" s="72"/>
      <c r="BI275" s="72"/>
      <c r="BJ275" s="72"/>
      <c r="BK275" s="72"/>
      <c r="BL275" s="72"/>
      <c r="BM275" s="72"/>
      <c r="BN275" s="72"/>
    </row>
    <row r="276" spans="1:66" s="76" customFormat="1" collapsed="1" x14ac:dyDescent="0.2">
      <c r="A276" s="72"/>
      <c r="B276" s="207" t="str">
        <f t="shared" si="50"/>
        <v/>
      </c>
      <c r="C276" s="73"/>
      <c r="D276" s="73"/>
      <c r="E276" s="73"/>
      <c r="F276" s="73"/>
      <c r="G276" s="207"/>
      <c r="H276" s="73"/>
      <c r="I276" s="73"/>
      <c r="J276" s="74"/>
      <c r="K276" s="75"/>
      <c r="L276" s="75"/>
      <c r="M276" s="299" t="str">
        <f t="shared" si="51"/>
        <v/>
      </c>
      <c r="N276" s="74"/>
      <c r="O276" s="74"/>
      <c r="P276" s="75"/>
      <c r="Q276" s="207" t="str">
        <f t="shared" si="52"/>
        <v/>
      </c>
      <c r="R276" s="75"/>
      <c r="S276" s="207" t="str">
        <f t="shared" si="53"/>
        <v/>
      </c>
      <c r="T276" s="75"/>
      <c r="U276" s="207" t="str">
        <f t="shared" si="54"/>
        <v/>
      </c>
      <c r="V276" s="75"/>
      <c r="W276" s="74"/>
      <c r="X276" s="74"/>
      <c r="Y276" s="74"/>
      <c r="Z276" s="74"/>
      <c r="AA276" s="74"/>
      <c r="AB276" s="74"/>
      <c r="AC276" s="74"/>
      <c r="AD276" s="207" t="str">
        <f t="shared" si="55"/>
        <v/>
      </c>
      <c r="AE276" s="74"/>
      <c r="AF276" s="74"/>
      <c r="AG276" s="74"/>
      <c r="AH276" s="74"/>
      <c r="AI276" s="74"/>
      <c r="AJ276" s="207" t="str">
        <f t="shared" si="56"/>
        <v/>
      </c>
      <c r="AK276" s="74"/>
      <c r="AL276" s="74"/>
      <c r="AM276" s="74"/>
      <c r="AN276" s="300" t="str">
        <f t="shared" si="57"/>
        <v/>
      </c>
      <c r="AO276" s="75"/>
      <c r="AP276" s="75"/>
      <c r="AQ276" s="207" t="str">
        <f t="shared" si="58"/>
        <v/>
      </c>
      <c r="AR276" s="75"/>
      <c r="AS276" s="74"/>
      <c r="AT276" s="74"/>
      <c r="AU276" s="207" t="str">
        <f t="shared" si="59"/>
        <v/>
      </c>
      <c r="AV276" s="75"/>
      <c r="AW276" s="75"/>
      <c r="AX276" s="75"/>
      <c r="AY276" s="75"/>
      <c r="AZ276" s="75"/>
      <c r="BA276" s="75"/>
      <c r="BB276" s="75"/>
      <c r="BC276" s="75"/>
      <c r="BD276" s="75"/>
      <c r="BE276" s="75"/>
      <c r="BF276" s="75"/>
      <c r="BG276" s="75"/>
      <c r="BH276" s="72"/>
      <c r="BI276" s="72"/>
      <c r="BJ276" s="72"/>
      <c r="BK276" s="72"/>
      <c r="BL276" s="72"/>
      <c r="BM276" s="72"/>
      <c r="BN276" s="72"/>
    </row>
    <row r="277" spans="1:66" s="76" customFormat="1" collapsed="1" x14ac:dyDescent="0.2">
      <c r="A277" s="72"/>
      <c r="B277" s="207" t="str">
        <f t="shared" si="50"/>
        <v/>
      </c>
      <c r="C277" s="73"/>
      <c r="D277" s="73"/>
      <c r="E277" s="73"/>
      <c r="F277" s="73"/>
      <c r="G277" s="207"/>
      <c r="H277" s="73"/>
      <c r="I277" s="73"/>
      <c r="J277" s="74"/>
      <c r="K277" s="75"/>
      <c r="L277" s="75"/>
      <c r="M277" s="299" t="str">
        <f t="shared" si="51"/>
        <v/>
      </c>
      <c r="N277" s="74"/>
      <c r="O277" s="74"/>
      <c r="P277" s="75"/>
      <c r="Q277" s="207" t="str">
        <f t="shared" si="52"/>
        <v/>
      </c>
      <c r="R277" s="75"/>
      <c r="S277" s="207" t="str">
        <f t="shared" si="53"/>
        <v/>
      </c>
      <c r="T277" s="75"/>
      <c r="U277" s="207" t="str">
        <f t="shared" si="54"/>
        <v/>
      </c>
      <c r="V277" s="75"/>
      <c r="W277" s="74"/>
      <c r="X277" s="74"/>
      <c r="Y277" s="74"/>
      <c r="Z277" s="74"/>
      <c r="AA277" s="74"/>
      <c r="AB277" s="74"/>
      <c r="AC277" s="74"/>
      <c r="AD277" s="207" t="str">
        <f t="shared" si="55"/>
        <v/>
      </c>
      <c r="AE277" s="74"/>
      <c r="AF277" s="74"/>
      <c r="AG277" s="74"/>
      <c r="AH277" s="74"/>
      <c r="AI277" s="74"/>
      <c r="AJ277" s="207" t="str">
        <f t="shared" si="56"/>
        <v/>
      </c>
      <c r="AK277" s="74"/>
      <c r="AL277" s="74"/>
      <c r="AM277" s="74"/>
      <c r="AN277" s="300" t="str">
        <f t="shared" si="57"/>
        <v/>
      </c>
      <c r="AO277" s="75"/>
      <c r="AP277" s="75"/>
      <c r="AQ277" s="207" t="str">
        <f t="shared" si="58"/>
        <v/>
      </c>
      <c r="AR277" s="75"/>
      <c r="AS277" s="74"/>
      <c r="AT277" s="74"/>
      <c r="AU277" s="207" t="str">
        <f t="shared" si="59"/>
        <v/>
      </c>
      <c r="AV277" s="75"/>
      <c r="AW277" s="75"/>
      <c r="AX277" s="75"/>
      <c r="AY277" s="75"/>
      <c r="AZ277" s="75"/>
      <c r="BA277" s="75"/>
      <c r="BB277" s="75"/>
      <c r="BC277" s="75"/>
      <c r="BD277" s="75"/>
      <c r="BE277" s="75"/>
      <c r="BF277" s="75"/>
      <c r="BG277" s="75"/>
      <c r="BH277" s="72"/>
      <c r="BI277" s="72"/>
      <c r="BJ277" s="72"/>
      <c r="BK277" s="72"/>
      <c r="BL277" s="72"/>
      <c r="BM277" s="72"/>
      <c r="BN277" s="72"/>
    </row>
    <row r="278" spans="1:66" s="76" customFormat="1" collapsed="1" x14ac:dyDescent="0.2">
      <c r="A278" s="72"/>
      <c r="B278" s="207" t="str">
        <f t="shared" si="50"/>
        <v/>
      </c>
      <c r="C278" s="73"/>
      <c r="D278" s="73"/>
      <c r="E278" s="73"/>
      <c r="F278" s="73"/>
      <c r="G278" s="207"/>
      <c r="H278" s="73"/>
      <c r="I278" s="73"/>
      <c r="J278" s="74"/>
      <c r="K278" s="75"/>
      <c r="L278" s="75"/>
      <c r="M278" s="299" t="str">
        <f t="shared" si="51"/>
        <v/>
      </c>
      <c r="N278" s="74"/>
      <c r="O278" s="74"/>
      <c r="P278" s="75"/>
      <c r="Q278" s="207" t="str">
        <f t="shared" si="52"/>
        <v/>
      </c>
      <c r="R278" s="75"/>
      <c r="S278" s="207" t="str">
        <f t="shared" si="53"/>
        <v/>
      </c>
      <c r="T278" s="75"/>
      <c r="U278" s="207" t="str">
        <f t="shared" si="54"/>
        <v/>
      </c>
      <c r="V278" s="75"/>
      <c r="W278" s="74"/>
      <c r="X278" s="74"/>
      <c r="Y278" s="74"/>
      <c r="Z278" s="74"/>
      <c r="AA278" s="74"/>
      <c r="AB278" s="74"/>
      <c r="AC278" s="74"/>
      <c r="AD278" s="207" t="str">
        <f t="shared" si="55"/>
        <v/>
      </c>
      <c r="AE278" s="74"/>
      <c r="AF278" s="74"/>
      <c r="AG278" s="74"/>
      <c r="AH278" s="74"/>
      <c r="AI278" s="74"/>
      <c r="AJ278" s="207" t="str">
        <f t="shared" si="56"/>
        <v/>
      </c>
      <c r="AK278" s="74"/>
      <c r="AL278" s="74"/>
      <c r="AM278" s="74"/>
      <c r="AN278" s="300" t="str">
        <f t="shared" si="57"/>
        <v/>
      </c>
      <c r="AO278" s="75"/>
      <c r="AP278" s="75"/>
      <c r="AQ278" s="207" t="str">
        <f t="shared" si="58"/>
        <v/>
      </c>
      <c r="AR278" s="75"/>
      <c r="AS278" s="74"/>
      <c r="AT278" s="74"/>
      <c r="AU278" s="207" t="str">
        <f t="shared" si="59"/>
        <v/>
      </c>
      <c r="AV278" s="75"/>
      <c r="AW278" s="75"/>
      <c r="AX278" s="75"/>
      <c r="AY278" s="75"/>
      <c r="AZ278" s="75"/>
      <c r="BA278" s="75"/>
      <c r="BB278" s="75"/>
      <c r="BC278" s="75"/>
      <c r="BD278" s="75"/>
      <c r="BE278" s="75"/>
      <c r="BF278" s="75"/>
      <c r="BG278" s="75"/>
      <c r="BH278" s="72"/>
      <c r="BI278" s="72"/>
      <c r="BJ278" s="72"/>
      <c r="BK278" s="72"/>
      <c r="BL278" s="72"/>
      <c r="BM278" s="72"/>
      <c r="BN278" s="72"/>
    </row>
    <row r="279" spans="1:66" s="76" customFormat="1" collapsed="1" x14ac:dyDescent="0.2">
      <c r="A279" s="72"/>
      <c r="B279" s="207" t="str">
        <f t="shared" si="50"/>
        <v/>
      </c>
      <c r="C279" s="73"/>
      <c r="D279" s="73"/>
      <c r="E279" s="73"/>
      <c r="F279" s="73"/>
      <c r="G279" s="207"/>
      <c r="H279" s="73"/>
      <c r="I279" s="73"/>
      <c r="J279" s="74"/>
      <c r="K279" s="75"/>
      <c r="L279" s="75"/>
      <c r="M279" s="299" t="str">
        <f t="shared" si="51"/>
        <v/>
      </c>
      <c r="N279" s="74"/>
      <c r="O279" s="74"/>
      <c r="P279" s="75"/>
      <c r="Q279" s="207" t="str">
        <f t="shared" si="52"/>
        <v/>
      </c>
      <c r="R279" s="75"/>
      <c r="S279" s="207" t="str">
        <f t="shared" si="53"/>
        <v/>
      </c>
      <c r="T279" s="75"/>
      <c r="U279" s="207" t="str">
        <f t="shared" si="54"/>
        <v/>
      </c>
      <c r="V279" s="75"/>
      <c r="W279" s="74"/>
      <c r="X279" s="74"/>
      <c r="Y279" s="74"/>
      <c r="Z279" s="74"/>
      <c r="AA279" s="74"/>
      <c r="AB279" s="74"/>
      <c r="AC279" s="74"/>
      <c r="AD279" s="207" t="str">
        <f t="shared" si="55"/>
        <v/>
      </c>
      <c r="AE279" s="74"/>
      <c r="AF279" s="74"/>
      <c r="AG279" s="74"/>
      <c r="AH279" s="74"/>
      <c r="AI279" s="74"/>
      <c r="AJ279" s="207" t="str">
        <f t="shared" si="56"/>
        <v/>
      </c>
      <c r="AK279" s="74"/>
      <c r="AL279" s="74"/>
      <c r="AM279" s="74"/>
      <c r="AN279" s="300" t="str">
        <f t="shared" si="57"/>
        <v/>
      </c>
      <c r="AO279" s="75"/>
      <c r="AP279" s="75"/>
      <c r="AQ279" s="207" t="str">
        <f t="shared" si="58"/>
        <v/>
      </c>
      <c r="AR279" s="75"/>
      <c r="AS279" s="74"/>
      <c r="AT279" s="74"/>
      <c r="AU279" s="207" t="str">
        <f t="shared" si="59"/>
        <v/>
      </c>
      <c r="AV279" s="75"/>
      <c r="AW279" s="75"/>
      <c r="AX279" s="75"/>
      <c r="AY279" s="75"/>
      <c r="AZ279" s="75"/>
      <c r="BA279" s="75"/>
      <c r="BB279" s="75"/>
      <c r="BC279" s="75"/>
      <c r="BD279" s="75"/>
      <c r="BE279" s="75"/>
      <c r="BF279" s="75"/>
      <c r="BG279" s="75"/>
      <c r="BH279" s="72"/>
      <c r="BI279" s="72"/>
      <c r="BJ279" s="72"/>
      <c r="BK279" s="72"/>
      <c r="BL279" s="72"/>
      <c r="BM279" s="72"/>
      <c r="BN279" s="72"/>
    </row>
    <row r="280" spans="1:66" s="76" customFormat="1" collapsed="1" x14ac:dyDescent="0.2">
      <c r="A280" s="72"/>
      <c r="B280" s="207" t="str">
        <f t="shared" si="50"/>
        <v/>
      </c>
      <c r="C280" s="73"/>
      <c r="D280" s="73"/>
      <c r="E280" s="73"/>
      <c r="F280" s="73"/>
      <c r="G280" s="207"/>
      <c r="H280" s="73"/>
      <c r="I280" s="73"/>
      <c r="J280" s="74"/>
      <c r="K280" s="75"/>
      <c r="L280" s="75"/>
      <c r="M280" s="299" t="str">
        <f t="shared" si="51"/>
        <v/>
      </c>
      <c r="N280" s="74"/>
      <c r="O280" s="74"/>
      <c r="P280" s="75"/>
      <c r="Q280" s="207" t="str">
        <f t="shared" si="52"/>
        <v/>
      </c>
      <c r="R280" s="75"/>
      <c r="S280" s="207" t="str">
        <f t="shared" si="53"/>
        <v/>
      </c>
      <c r="T280" s="75"/>
      <c r="U280" s="207" t="str">
        <f t="shared" si="54"/>
        <v/>
      </c>
      <c r="V280" s="75"/>
      <c r="W280" s="74"/>
      <c r="X280" s="74"/>
      <c r="Y280" s="74"/>
      <c r="Z280" s="74"/>
      <c r="AA280" s="74"/>
      <c r="AB280" s="74"/>
      <c r="AC280" s="74"/>
      <c r="AD280" s="207" t="str">
        <f t="shared" si="55"/>
        <v/>
      </c>
      <c r="AE280" s="74"/>
      <c r="AF280" s="74"/>
      <c r="AG280" s="74"/>
      <c r="AH280" s="74"/>
      <c r="AI280" s="74"/>
      <c r="AJ280" s="207" t="str">
        <f t="shared" si="56"/>
        <v/>
      </c>
      <c r="AK280" s="74"/>
      <c r="AL280" s="74"/>
      <c r="AM280" s="74"/>
      <c r="AN280" s="300" t="str">
        <f t="shared" si="57"/>
        <v/>
      </c>
      <c r="AO280" s="75"/>
      <c r="AP280" s="75"/>
      <c r="AQ280" s="207" t="str">
        <f t="shared" si="58"/>
        <v/>
      </c>
      <c r="AR280" s="75"/>
      <c r="AS280" s="74"/>
      <c r="AT280" s="74"/>
      <c r="AU280" s="207" t="str">
        <f t="shared" si="59"/>
        <v/>
      </c>
      <c r="AV280" s="75"/>
      <c r="AW280" s="75"/>
      <c r="AX280" s="75"/>
      <c r="AY280" s="75"/>
      <c r="AZ280" s="75"/>
      <c r="BA280" s="75"/>
      <c r="BB280" s="75"/>
      <c r="BC280" s="75"/>
      <c r="BD280" s="75"/>
      <c r="BE280" s="75"/>
      <c r="BF280" s="75"/>
      <c r="BG280" s="75"/>
      <c r="BH280" s="72"/>
      <c r="BI280" s="72"/>
      <c r="BJ280" s="72"/>
      <c r="BK280" s="72"/>
      <c r="BL280" s="72"/>
      <c r="BM280" s="72"/>
      <c r="BN280" s="72"/>
    </row>
    <row r="281" spans="1:66" s="76" customFormat="1" collapsed="1" x14ac:dyDescent="0.2">
      <c r="A281" s="72"/>
      <c r="B281" s="207" t="str">
        <f t="shared" si="50"/>
        <v/>
      </c>
      <c r="C281" s="73"/>
      <c r="D281" s="73"/>
      <c r="E281" s="73"/>
      <c r="F281" s="73"/>
      <c r="G281" s="207"/>
      <c r="H281" s="73"/>
      <c r="I281" s="73"/>
      <c r="J281" s="74"/>
      <c r="K281" s="75"/>
      <c r="L281" s="75"/>
      <c r="M281" s="299" t="str">
        <f t="shared" si="51"/>
        <v/>
      </c>
      <c r="N281" s="74"/>
      <c r="O281" s="74"/>
      <c r="P281" s="75"/>
      <c r="Q281" s="207" t="str">
        <f t="shared" si="52"/>
        <v/>
      </c>
      <c r="R281" s="75"/>
      <c r="S281" s="207" t="str">
        <f t="shared" si="53"/>
        <v/>
      </c>
      <c r="T281" s="75"/>
      <c r="U281" s="207" t="str">
        <f t="shared" si="54"/>
        <v/>
      </c>
      <c r="V281" s="75"/>
      <c r="W281" s="74"/>
      <c r="X281" s="74"/>
      <c r="Y281" s="74"/>
      <c r="Z281" s="74"/>
      <c r="AA281" s="74"/>
      <c r="AB281" s="74"/>
      <c r="AC281" s="74"/>
      <c r="AD281" s="207" t="str">
        <f t="shared" si="55"/>
        <v/>
      </c>
      <c r="AE281" s="74"/>
      <c r="AF281" s="74"/>
      <c r="AG281" s="74"/>
      <c r="AH281" s="74"/>
      <c r="AI281" s="74"/>
      <c r="AJ281" s="207" t="str">
        <f t="shared" si="56"/>
        <v/>
      </c>
      <c r="AK281" s="74"/>
      <c r="AL281" s="74"/>
      <c r="AM281" s="74"/>
      <c r="AN281" s="300" t="str">
        <f t="shared" si="57"/>
        <v/>
      </c>
      <c r="AO281" s="75"/>
      <c r="AP281" s="75"/>
      <c r="AQ281" s="207" t="str">
        <f t="shared" si="58"/>
        <v/>
      </c>
      <c r="AR281" s="75"/>
      <c r="AS281" s="74"/>
      <c r="AT281" s="74"/>
      <c r="AU281" s="207" t="str">
        <f t="shared" si="59"/>
        <v/>
      </c>
      <c r="AV281" s="75"/>
      <c r="AW281" s="75"/>
      <c r="AX281" s="75"/>
      <c r="AY281" s="75"/>
      <c r="AZ281" s="75"/>
      <c r="BA281" s="75"/>
      <c r="BB281" s="75"/>
      <c r="BC281" s="75"/>
      <c r="BD281" s="75"/>
      <c r="BE281" s="75"/>
      <c r="BF281" s="75"/>
      <c r="BG281" s="75"/>
      <c r="BH281" s="72"/>
      <c r="BI281" s="72"/>
      <c r="BJ281" s="72"/>
      <c r="BK281" s="72"/>
      <c r="BL281" s="72"/>
      <c r="BM281" s="72"/>
      <c r="BN281" s="72"/>
    </row>
    <row r="282" spans="1:66" s="76" customFormat="1" collapsed="1" x14ac:dyDescent="0.2">
      <c r="A282" s="72"/>
      <c r="B282" s="207" t="str">
        <f t="shared" si="50"/>
        <v/>
      </c>
      <c r="C282" s="73"/>
      <c r="D282" s="73"/>
      <c r="E282" s="73"/>
      <c r="F282" s="73"/>
      <c r="G282" s="207"/>
      <c r="H282" s="73"/>
      <c r="I282" s="73"/>
      <c r="J282" s="74"/>
      <c r="K282" s="75"/>
      <c r="L282" s="75"/>
      <c r="M282" s="299" t="str">
        <f t="shared" si="51"/>
        <v/>
      </c>
      <c r="N282" s="74"/>
      <c r="O282" s="74"/>
      <c r="P282" s="75"/>
      <c r="Q282" s="207" t="str">
        <f t="shared" si="52"/>
        <v/>
      </c>
      <c r="R282" s="75"/>
      <c r="S282" s="207" t="str">
        <f t="shared" si="53"/>
        <v/>
      </c>
      <c r="T282" s="75"/>
      <c r="U282" s="207" t="str">
        <f t="shared" si="54"/>
        <v/>
      </c>
      <c r="V282" s="75"/>
      <c r="W282" s="74"/>
      <c r="X282" s="74"/>
      <c r="Y282" s="74"/>
      <c r="Z282" s="74"/>
      <c r="AA282" s="74"/>
      <c r="AB282" s="74"/>
      <c r="AC282" s="74"/>
      <c r="AD282" s="207" t="str">
        <f t="shared" si="55"/>
        <v/>
      </c>
      <c r="AE282" s="74"/>
      <c r="AF282" s="74"/>
      <c r="AG282" s="74"/>
      <c r="AH282" s="74"/>
      <c r="AI282" s="74"/>
      <c r="AJ282" s="207" t="str">
        <f t="shared" si="56"/>
        <v/>
      </c>
      <c r="AK282" s="74"/>
      <c r="AL282" s="74"/>
      <c r="AM282" s="74"/>
      <c r="AN282" s="300" t="str">
        <f t="shared" si="57"/>
        <v/>
      </c>
      <c r="AO282" s="75"/>
      <c r="AP282" s="75"/>
      <c r="AQ282" s="207" t="str">
        <f t="shared" si="58"/>
        <v/>
      </c>
      <c r="AR282" s="75"/>
      <c r="AS282" s="74"/>
      <c r="AT282" s="74"/>
      <c r="AU282" s="207" t="str">
        <f t="shared" si="59"/>
        <v/>
      </c>
      <c r="AV282" s="75"/>
      <c r="AW282" s="75"/>
      <c r="AX282" s="75"/>
      <c r="AY282" s="75"/>
      <c r="AZ282" s="75"/>
      <c r="BA282" s="75"/>
      <c r="BB282" s="75"/>
      <c r="BC282" s="75"/>
      <c r="BD282" s="75"/>
      <c r="BE282" s="75"/>
      <c r="BF282" s="75"/>
      <c r="BG282" s="75"/>
      <c r="BH282" s="72"/>
      <c r="BI282" s="72"/>
      <c r="BJ282" s="72"/>
      <c r="BK282" s="72"/>
      <c r="BL282" s="72"/>
      <c r="BM282" s="72"/>
      <c r="BN282" s="72"/>
    </row>
    <row r="283" spans="1:66" s="76" customFormat="1" collapsed="1" x14ac:dyDescent="0.2">
      <c r="A283" s="72"/>
      <c r="B283" s="207" t="str">
        <f t="shared" si="50"/>
        <v/>
      </c>
      <c r="C283" s="73"/>
      <c r="D283" s="73"/>
      <c r="E283" s="73"/>
      <c r="F283" s="73"/>
      <c r="G283" s="207"/>
      <c r="H283" s="73"/>
      <c r="I283" s="73"/>
      <c r="J283" s="74"/>
      <c r="K283" s="75"/>
      <c r="L283" s="75"/>
      <c r="M283" s="299" t="str">
        <f t="shared" si="51"/>
        <v/>
      </c>
      <c r="N283" s="74"/>
      <c r="O283" s="74"/>
      <c r="P283" s="75"/>
      <c r="Q283" s="207" t="str">
        <f t="shared" si="52"/>
        <v/>
      </c>
      <c r="R283" s="75"/>
      <c r="S283" s="207" t="str">
        <f t="shared" si="53"/>
        <v/>
      </c>
      <c r="T283" s="75"/>
      <c r="U283" s="207" t="str">
        <f t="shared" si="54"/>
        <v/>
      </c>
      <c r="V283" s="75"/>
      <c r="W283" s="74"/>
      <c r="X283" s="74"/>
      <c r="Y283" s="74"/>
      <c r="Z283" s="74"/>
      <c r="AA283" s="74"/>
      <c r="AB283" s="74"/>
      <c r="AC283" s="74"/>
      <c r="AD283" s="207" t="str">
        <f t="shared" si="55"/>
        <v/>
      </c>
      <c r="AE283" s="74"/>
      <c r="AF283" s="74"/>
      <c r="AG283" s="74"/>
      <c r="AH283" s="74"/>
      <c r="AI283" s="74"/>
      <c r="AJ283" s="207" t="str">
        <f t="shared" si="56"/>
        <v/>
      </c>
      <c r="AK283" s="74"/>
      <c r="AL283" s="74"/>
      <c r="AM283" s="74"/>
      <c r="AN283" s="300" t="str">
        <f t="shared" si="57"/>
        <v/>
      </c>
      <c r="AO283" s="75"/>
      <c r="AP283" s="75"/>
      <c r="AQ283" s="207" t="str">
        <f t="shared" si="58"/>
        <v/>
      </c>
      <c r="AR283" s="75"/>
      <c r="AS283" s="74"/>
      <c r="AT283" s="74"/>
      <c r="AU283" s="207" t="str">
        <f t="shared" si="59"/>
        <v/>
      </c>
      <c r="AV283" s="75"/>
      <c r="AW283" s="75"/>
      <c r="AX283" s="75"/>
      <c r="AY283" s="75"/>
      <c r="AZ283" s="75"/>
      <c r="BA283" s="75"/>
      <c r="BB283" s="75"/>
      <c r="BC283" s="75"/>
      <c r="BD283" s="75"/>
      <c r="BE283" s="75"/>
      <c r="BF283" s="75"/>
      <c r="BG283" s="75"/>
      <c r="BH283" s="72"/>
      <c r="BI283" s="72"/>
      <c r="BJ283" s="72"/>
      <c r="BK283" s="72"/>
      <c r="BL283" s="72"/>
      <c r="BM283" s="72"/>
      <c r="BN283" s="72"/>
    </row>
    <row r="284" spans="1:66" s="76" customFormat="1" collapsed="1" x14ac:dyDescent="0.2">
      <c r="A284" s="72"/>
      <c r="B284" s="207" t="str">
        <f t="shared" si="50"/>
        <v/>
      </c>
      <c r="C284" s="73"/>
      <c r="D284" s="73"/>
      <c r="E284" s="73"/>
      <c r="F284" s="73"/>
      <c r="G284" s="207"/>
      <c r="H284" s="73"/>
      <c r="I284" s="73"/>
      <c r="J284" s="74"/>
      <c r="K284" s="75"/>
      <c r="L284" s="75"/>
      <c r="M284" s="299" t="str">
        <f t="shared" si="51"/>
        <v/>
      </c>
      <c r="N284" s="74"/>
      <c r="O284" s="74"/>
      <c r="P284" s="75"/>
      <c r="Q284" s="207" t="str">
        <f t="shared" si="52"/>
        <v/>
      </c>
      <c r="R284" s="75"/>
      <c r="S284" s="207" t="str">
        <f t="shared" si="53"/>
        <v/>
      </c>
      <c r="T284" s="75"/>
      <c r="U284" s="207" t="str">
        <f t="shared" si="54"/>
        <v/>
      </c>
      <c r="V284" s="75"/>
      <c r="W284" s="74"/>
      <c r="X284" s="74"/>
      <c r="Y284" s="74"/>
      <c r="Z284" s="74"/>
      <c r="AA284" s="74"/>
      <c r="AB284" s="74"/>
      <c r="AC284" s="74"/>
      <c r="AD284" s="207" t="str">
        <f t="shared" si="55"/>
        <v/>
      </c>
      <c r="AE284" s="74"/>
      <c r="AF284" s="74"/>
      <c r="AG284" s="74"/>
      <c r="AH284" s="74"/>
      <c r="AI284" s="74"/>
      <c r="AJ284" s="207" t="str">
        <f t="shared" si="56"/>
        <v/>
      </c>
      <c r="AK284" s="74"/>
      <c r="AL284" s="74"/>
      <c r="AM284" s="74"/>
      <c r="AN284" s="300" t="str">
        <f t="shared" si="57"/>
        <v/>
      </c>
      <c r="AO284" s="75"/>
      <c r="AP284" s="75"/>
      <c r="AQ284" s="207" t="str">
        <f t="shared" si="58"/>
        <v/>
      </c>
      <c r="AR284" s="75"/>
      <c r="AS284" s="74"/>
      <c r="AT284" s="74"/>
      <c r="AU284" s="207" t="str">
        <f t="shared" si="59"/>
        <v/>
      </c>
      <c r="AV284" s="75"/>
      <c r="AW284" s="75"/>
      <c r="AX284" s="75"/>
      <c r="AY284" s="75"/>
      <c r="AZ284" s="75"/>
      <c r="BA284" s="75"/>
      <c r="BB284" s="75"/>
      <c r="BC284" s="75"/>
      <c r="BD284" s="75"/>
      <c r="BE284" s="75"/>
      <c r="BF284" s="75"/>
      <c r="BG284" s="75"/>
      <c r="BH284" s="72"/>
      <c r="BI284" s="72"/>
      <c r="BJ284" s="72"/>
      <c r="BK284" s="72"/>
      <c r="BL284" s="72"/>
      <c r="BM284" s="72"/>
      <c r="BN284" s="72"/>
    </row>
    <row r="285" spans="1:66" s="76" customFormat="1" collapsed="1" x14ac:dyDescent="0.2">
      <c r="A285" s="72"/>
      <c r="B285" s="207" t="str">
        <f t="shared" si="50"/>
        <v/>
      </c>
      <c r="C285" s="73"/>
      <c r="D285" s="73"/>
      <c r="E285" s="73"/>
      <c r="F285" s="73"/>
      <c r="G285" s="207"/>
      <c r="H285" s="73"/>
      <c r="I285" s="73"/>
      <c r="J285" s="74"/>
      <c r="K285" s="75"/>
      <c r="L285" s="75"/>
      <c r="M285" s="299" t="str">
        <f t="shared" si="51"/>
        <v/>
      </c>
      <c r="N285" s="74"/>
      <c r="O285" s="74"/>
      <c r="P285" s="75"/>
      <c r="Q285" s="207" t="str">
        <f t="shared" si="52"/>
        <v/>
      </c>
      <c r="R285" s="75"/>
      <c r="S285" s="207" t="str">
        <f t="shared" si="53"/>
        <v/>
      </c>
      <c r="T285" s="75"/>
      <c r="U285" s="207" t="str">
        <f t="shared" si="54"/>
        <v/>
      </c>
      <c r="V285" s="75"/>
      <c r="W285" s="74"/>
      <c r="X285" s="74"/>
      <c r="Y285" s="74"/>
      <c r="Z285" s="74"/>
      <c r="AA285" s="74"/>
      <c r="AB285" s="74"/>
      <c r="AC285" s="74"/>
      <c r="AD285" s="207" t="str">
        <f t="shared" si="55"/>
        <v/>
      </c>
      <c r="AE285" s="74"/>
      <c r="AF285" s="74"/>
      <c r="AG285" s="74"/>
      <c r="AH285" s="74"/>
      <c r="AI285" s="74"/>
      <c r="AJ285" s="207" t="str">
        <f t="shared" si="56"/>
        <v/>
      </c>
      <c r="AK285" s="74"/>
      <c r="AL285" s="74"/>
      <c r="AM285" s="74"/>
      <c r="AN285" s="300" t="str">
        <f t="shared" si="57"/>
        <v/>
      </c>
      <c r="AO285" s="75"/>
      <c r="AP285" s="75"/>
      <c r="AQ285" s="207" t="str">
        <f t="shared" si="58"/>
        <v/>
      </c>
      <c r="AR285" s="75"/>
      <c r="AS285" s="74"/>
      <c r="AT285" s="74"/>
      <c r="AU285" s="207" t="str">
        <f t="shared" si="59"/>
        <v/>
      </c>
      <c r="AV285" s="75"/>
      <c r="AW285" s="75"/>
      <c r="AX285" s="75"/>
      <c r="AY285" s="75"/>
      <c r="AZ285" s="75"/>
      <c r="BA285" s="75"/>
      <c r="BB285" s="75"/>
      <c r="BC285" s="75"/>
      <c r="BD285" s="75"/>
      <c r="BE285" s="75"/>
      <c r="BF285" s="75"/>
      <c r="BG285" s="75"/>
      <c r="BH285" s="72"/>
      <c r="BI285" s="72"/>
      <c r="BJ285" s="72"/>
      <c r="BK285" s="72"/>
      <c r="BL285" s="72"/>
      <c r="BM285" s="72"/>
      <c r="BN285" s="72"/>
    </row>
    <row r="286" spans="1:66" s="76" customFormat="1" collapsed="1" x14ac:dyDescent="0.2">
      <c r="A286" s="72"/>
      <c r="B286" s="207" t="str">
        <f t="shared" si="50"/>
        <v/>
      </c>
      <c r="C286" s="73"/>
      <c r="D286" s="73"/>
      <c r="E286" s="73"/>
      <c r="F286" s="73"/>
      <c r="G286" s="207"/>
      <c r="H286" s="73"/>
      <c r="I286" s="73"/>
      <c r="J286" s="74"/>
      <c r="K286" s="75"/>
      <c r="L286" s="75"/>
      <c r="M286" s="299" t="str">
        <f t="shared" si="51"/>
        <v/>
      </c>
      <c r="N286" s="74"/>
      <c r="O286" s="74"/>
      <c r="P286" s="75"/>
      <c r="Q286" s="207" t="str">
        <f t="shared" si="52"/>
        <v/>
      </c>
      <c r="R286" s="75"/>
      <c r="S286" s="207" t="str">
        <f t="shared" si="53"/>
        <v/>
      </c>
      <c r="T286" s="75"/>
      <c r="U286" s="207" t="str">
        <f t="shared" si="54"/>
        <v/>
      </c>
      <c r="V286" s="75"/>
      <c r="W286" s="74"/>
      <c r="X286" s="74"/>
      <c r="Y286" s="74"/>
      <c r="Z286" s="74"/>
      <c r="AA286" s="74"/>
      <c r="AB286" s="74"/>
      <c r="AC286" s="74"/>
      <c r="AD286" s="207" t="str">
        <f t="shared" si="55"/>
        <v/>
      </c>
      <c r="AE286" s="74"/>
      <c r="AF286" s="74"/>
      <c r="AG286" s="74"/>
      <c r="AH286" s="74"/>
      <c r="AI286" s="74"/>
      <c r="AJ286" s="207" t="str">
        <f t="shared" si="56"/>
        <v/>
      </c>
      <c r="AK286" s="74"/>
      <c r="AL286" s="74"/>
      <c r="AM286" s="74"/>
      <c r="AN286" s="300" t="str">
        <f t="shared" si="57"/>
        <v/>
      </c>
      <c r="AO286" s="75"/>
      <c r="AP286" s="75"/>
      <c r="AQ286" s="207" t="str">
        <f t="shared" si="58"/>
        <v/>
      </c>
      <c r="AR286" s="75"/>
      <c r="AS286" s="74"/>
      <c r="AT286" s="74"/>
      <c r="AU286" s="207" t="str">
        <f t="shared" si="59"/>
        <v/>
      </c>
      <c r="AV286" s="75"/>
      <c r="AW286" s="75"/>
      <c r="AX286" s="75"/>
      <c r="AY286" s="75"/>
      <c r="AZ286" s="75"/>
      <c r="BA286" s="75"/>
      <c r="BB286" s="75"/>
      <c r="BC286" s="75"/>
      <c r="BD286" s="75"/>
      <c r="BE286" s="75"/>
      <c r="BF286" s="75"/>
      <c r="BG286" s="75"/>
      <c r="BH286" s="72"/>
      <c r="BI286" s="72"/>
      <c r="BJ286" s="72"/>
      <c r="BK286" s="72"/>
      <c r="BL286" s="72"/>
      <c r="BM286" s="72"/>
      <c r="BN286" s="72"/>
    </row>
    <row r="287" spans="1:66" s="76" customFormat="1" collapsed="1" x14ac:dyDescent="0.2">
      <c r="A287" s="72"/>
      <c r="B287" s="207" t="str">
        <f t="shared" si="50"/>
        <v/>
      </c>
      <c r="C287" s="73"/>
      <c r="D287" s="73"/>
      <c r="E287" s="73"/>
      <c r="F287" s="73"/>
      <c r="G287" s="207"/>
      <c r="H287" s="73"/>
      <c r="I287" s="73"/>
      <c r="J287" s="74"/>
      <c r="K287" s="75"/>
      <c r="L287" s="75"/>
      <c r="M287" s="299" t="str">
        <f t="shared" si="51"/>
        <v/>
      </c>
      <c r="N287" s="74"/>
      <c r="O287" s="74"/>
      <c r="P287" s="75"/>
      <c r="Q287" s="207" t="str">
        <f t="shared" si="52"/>
        <v/>
      </c>
      <c r="R287" s="75"/>
      <c r="S287" s="207" t="str">
        <f t="shared" si="53"/>
        <v/>
      </c>
      <c r="T287" s="75"/>
      <c r="U287" s="207" t="str">
        <f t="shared" si="54"/>
        <v/>
      </c>
      <c r="V287" s="75"/>
      <c r="W287" s="74"/>
      <c r="X287" s="74"/>
      <c r="Y287" s="74"/>
      <c r="Z287" s="74"/>
      <c r="AA287" s="74"/>
      <c r="AB287" s="74"/>
      <c r="AC287" s="74"/>
      <c r="AD287" s="207" t="str">
        <f t="shared" si="55"/>
        <v/>
      </c>
      <c r="AE287" s="74"/>
      <c r="AF287" s="74"/>
      <c r="AG287" s="74"/>
      <c r="AH287" s="74"/>
      <c r="AI287" s="74"/>
      <c r="AJ287" s="207" t="str">
        <f t="shared" si="56"/>
        <v/>
      </c>
      <c r="AK287" s="74"/>
      <c r="AL287" s="74"/>
      <c r="AM287" s="74"/>
      <c r="AN287" s="300" t="str">
        <f t="shared" si="57"/>
        <v/>
      </c>
      <c r="AO287" s="75"/>
      <c r="AP287" s="75"/>
      <c r="AQ287" s="207" t="str">
        <f t="shared" si="58"/>
        <v/>
      </c>
      <c r="AR287" s="75"/>
      <c r="AS287" s="74"/>
      <c r="AT287" s="74"/>
      <c r="AU287" s="207" t="str">
        <f t="shared" si="59"/>
        <v/>
      </c>
      <c r="AV287" s="75"/>
      <c r="AW287" s="75"/>
      <c r="AX287" s="75"/>
      <c r="AY287" s="75"/>
      <c r="AZ287" s="75"/>
      <c r="BA287" s="75"/>
      <c r="BB287" s="75"/>
      <c r="BC287" s="75"/>
      <c r="BD287" s="75"/>
      <c r="BE287" s="75"/>
      <c r="BF287" s="75"/>
      <c r="BG287" s="75"/>
      <c r="BH287" s="72"/>
      <c r="BI287" s="72"/>
      <c r="BJ287" s="72"/>
      <c r="BK287" s="72"/>
      <c r="BL287" s="72"/>
      <c r="BM287" s="72"/>
      <c r="BN287" s="72"/>
    </row>
    <row r="288" spans="1:66" s="76" customFormat="1" collapsed="1" x14ac:dyDescent="0.2">
      <c r="A288" s="72"/>
      <c r="B288" s="207" t="str">
        <f t="shared" si="50"/>
        <v/>
      </c>
      <c r="C288" s="73"/>
      <c r="D288" s="73"/>
      <c r="E288" s="73"/>
      <c r="F288" s="73"/>
      <c r="G288" s="207"/>
      <c r="H288" s="73"/>
      <c r="I288" s="73"/>
      <c r="J288" s="74"/>
      <c r="K288" s="75"/>
      <c r="L288" s="75"/>
      <c r="M288" s="299" t="str">
        <f t="shared" si="51"/>
        <v/>
      </c>
      <c r="N288" s="74"/>
      <c r="O288" s="74"/>
      <c r="P288" s="75"/>
      <c r="Q288" s="207" t="str">
        <f t="shared" si="52"/>
        <v/>
      </c>
      <c r="R288" s="75"/>
      <c r="S288" s="207" t="str">
        <f t="shared" si="53"/>
        <v/>
      </c>
      <c r="T288" s="75"/>
      <c r="U288" s="207" t="str">
        <f t="shared" si="54"/>
        <v/>
      </c>
      <c r="V288" s="75"/>
      <c r="W288" s="74"/>
      <c r="X288" s="74"/>
      <c r="Y288" s="74"/>
      <c r="Z288" s="74"/>
      <c r="AA288" s="74"/>
      <c r="AB288" s="74"/>
      <c r="AC288" s="74"/>
      <c r="AD288" s="207" t="str">
        <f t="shared" si="55"/>
        <v/>
      </c>
      <c r="AE288" s="74"/>
      <c r="AF288" s="74"/>
      <c r="AG288" s="74"/>
      <c r="AH288" s="74"/>
      <c r="AI288" s="74"/>
      <c r="AJ288" s="207" t="str">
        <f t="shared" si="56"/>
        <v/>
      </c>
      <c r="AK288" s="74"/>
      <c r="AL288" s="74"/>
      <c r="AM288" s="74"/>
      <c r="AN288" s="300" t="str">
        <f t="shared" si="57"/>
        <v/>
      </c>
      <c r="AO288" s="75"/>
      <c r="AP288" s="75"/>
      <c r="AQ288" s="207" t="str">
        <f t="shared" si="58"/>
        <v/>
      </c>
      <c r="AR288" s="75"/>
      <c r="AS288" s="74"/>
      <c r="AT288" s="74"/>
      <c r="AU288" s="207" t="str">
        <f t="shared" si="59"/>
        <v/>
      </c>
      <c r="AV288" s="75"/>
      <c r="AW288" s="75"/>
      <c r="AX288" s="75"/>
      <c r="AY288" s="75"/>
      <c r="AZ288" s="75"/>
      <c r="BA288" s="75"/>
      <c r="BB288" s="75"/>
      <c r="BC288" s="75"/>
      <c r="BD288" s="75"/>
      <c r="BE288" s="75"/>
      <c r="BF288" s="75"/>
      <c r="BG288" s="75"/>
      <c r="BH288" s="72"/>
      <c r="BI288" s="72"/>
      <c r="BJ288" s="72"/>
      <c r="BK288" s="72"/>
      <c r="BL288" s="72"/>
      <c r="BM288" s="72"/>
      <c r="BN288" s="72"/>
    </row>
    <row r="289" spans="1:66" s="76" customFormat="1" collapsed="1" x14ac:dyDescent="0.2">
      <c r="A289" s="72"/>
      <c r="B289" s="207" t="str">
        <f t="shared" si="50"/>
        <v/>
      </c>
      <c r="C289" s="73"/>
      <c r="D289" s="73"/>
      <c r="E289" s="73"/>
      <c r="F289" s="73"/>
      <c r="G289" s="207"/>
      <c r="H289" s="73"/>
      <c r="I289" s="73"/>
      <c r="J289" s="74"/>
      <c r="K289" s="75"/>
      <c r="L289" s="75"/>
      <c r="M289" s="299" t="str">
        <f t="shared" si="51"/>
        <v/>
      </c>
      <c r="N289" s="74"/>
      <c r="O289" s="74"/>
      <c r="P289" s="75"/>
      <c r="Q289" s="207" t="str">
        <f t="shared" si="52"/>
        <v/>
      </c>
      <c r="R289" s="75"/>
      <c r="S289" s="207" t="str">
        <f t="shared" si="53"/>
        <v/>
      </c>
      <c r="T289" s="75"/>
      <c r="U289" s="207" t="str">
        <f t="shared" si="54"/>
        <v/>
      </c>
      <c r="V289" s="75"/>
      <c r="W289" s="74"/>
      <c r="X289" s="74"/>
      <c r="Y289" s="74"/>
      <c r="Z289" s="74"/>
      <c r="AA289" s="74"/>
      <c r="AB289" s="74"/>
      <c r="AC289" s="74"/>
      <c r="AD289" s="207" t="str">
        <f t="shared" si="55"/>
        <v/>
      </c>
      <c r="AE289" s="74"/>
      <c r="AF289" s="74"/>
      <c r="AG289" s="74"/>
      <c r="AH289" s="74"/>
      <c r="AI289" s="74"/>
      <c r="AJ289" s="207" t="str">
        <f t="shared" si="56"/>
        <v/>
      </c>
      <c r="AK289" s="74"/>
      <c r="AL289" s="74"/>
      <c r="AM289" s="74"/>
      <c r="AN289" s="300" t="str">
        <f t="shared" si="57"/>
        <v/>
      </c>
      <c r="AO289" s="75"/>
      <c r="AP289" s="75"/>
      <c r="AQ289" s="207" t="str">
        <f t="shared" si="58"/>
        <v/>
      </c>
      <c r="AR289" s="75"/>
      <c r="AS289" s="74"/>
      <c r="AT289" s="74"/>
      <c r="AU289" s="207" t="str">
        <f t="shared" si="59"/>
        <v/>
      </c>
      <c r="AV289" s="75"/>
      <c r="AW289" s="75"/>
      <c r="AX289" s="75"/>
      <c r="AY289" s="75"/>
      <c r="AZ289" s="75"/>
      <c r="BA289" s="75"/>
      <c r="BB289" s="75"/>
      <c r="BC289" s="75"/>
      <c r="BD289" s="75"/>
      <c r="BE289" s="75"/>
      <c r="BF289" s="75"/>
      <c r="BG289" s="75"/>
      <c r="BH289" s="72"/>
      <c r="BI289" s="72"/>
      <c r="BJ289" s="72"/>
      <c r="BK289" s="72"/>
      <c r="BL289" s="72"/>
      <c r="BM289" s="72"/>
      <c r="BN289" s="72"/>
    </row>
    <row r="290" spans="1:66" s="76" customFormat="1" collapsed="1" x14ac:dyDescent="0.2">
      <c r="A290" s="72"/>
      <c r="B290" s="207" t="str">
        <f t="shared" si="50"/>
        <v/>
      </c>
      <c r="C290" s="73"/>
      <c r="D290" s="73"/>
      <c r="E290" s="73"/>
      <c r="F290" s="73"/>
      <c r="G290" s="207"/>
      <c r="H290" s="73"/>
      <c r="I290" s="73"/>
      <c r="J290" s="74"/>
      <c r="K290" s="75"/>
      <c r="L290" s="75"/>
      <c r="M290" s="299" t="str">
        <f t="shared" si="51"/>
        <v/>
      </c>
      <c r="N290" s="74"/>
      <c r="O290" s="74"/>
      <c r="P290" s="75"/>
      <c r="Q290" s="207" t="str">
        <f t="shared" si="52"/>
        <v/>
      </c>
      <c r="R290" s="75"/>
      <c r="S290" s="207" t="str">
        <f t="shared" si="53"/>
        <v/>
      </c>
      <c r="T290" s="75"/>
      <c r="U290" s="207" t="str">
        <f t="shared" si="54"/>
        <v/>
      </c>
      <c r="V290" s="75"/>
      <c r="W290" s="74"/>
      <c r="X290" s="74"/>
      <c r="Y290" s="74"/>
      <c r="Z290" s="74"/>
      <c r="AA290" s="74"/>
      <c r="AB290" s="74"/>
      <c r="AC290" s="74"/>
      <c r="AD290" s="207" t="str">
        <f t="shared" si="55"/>
        <v/>
      </c>
      <c r="AE290" s="74"/>
      <c r="AF290" s="74"/>
      <c r="AG290" s="74"/>
      <c r="AH290" s="74"/>
      <c r="AI290" s="74"/>
      <c r="AJ290" s="207" t="str">
        <f t="shared" si="56"/>
        <v/>
      </c>
      <c r="AK290" s="74"/>
      <c r="AL290" s="74"/>
      <c r="AM290" s="74"/>
      <c r="AN290" s="300" t="str">
        <f t="shared" si="57"/>
        <v/>
      </c>
      <c r="AO290" s="75"/>
      <c r="AP290" s="75"/>
      <c r="AQ290" s="207" t="str">
        <f t="shared" si="58"/>
        <v/>
      </c>
      <c r="AR290" s="75"/>
      <c r="AS290" s="74"/>
      <c r="AT290" s="74"/>
      <c r="AU290" s="207" t="str">
        <f t="shared" si="59"/>
        <v/>
      </c>
      <c r="AV290" s="75"/>
      <c r="AW290" s="75"/>
      <c r="AX290" s="75"/>
      <c r="AY290" s="75"/>
      <c r="AZ290" s="75"/>
      <c r="BA290" s="75"/>
      <c r="BB290" s="75"/>
      <c r="BC290" s="75"/>
      <c r="BD290" s="75"/>
      <c r="BE290" s="75"/>
      <c r="BF290" s="75"/>
      <c r="BG290" s="75"/>
      <c r="BH290" s="72"/>
      <c r="BI290" s="72"/>
      <c r="BJ290" s="72"/>
      <c r="BK290" s="72"/>
      <c r="BL290" s="72"/>
      <c r="BM290" s="72"/>
      <c r="BN290" s="72"/>
    </row>
    <row r="291" spans="1:66" s="76" customFormat="1" collapsed="1" x14ac:dyDescent="0.2">
      <c r="A291" s="72"/>
      <c r="B291" s="207" t="str">
        <f t="shared" si="50"/>
        <v/>
      </c>
      <c r="C291" s="73"/>
      <c r="D291" s="73"/>
      <c r="E291" s="73"/>
      <c r="F291" s="73"/>
      <c r="G291" s="207"/>
      <c r="H291" s="73"/>
      <c r="I291" s="73"/>
      <c r="J291" s="74"/>
      <c r="K291" s="75"/>
      <c r="L291" s="75"/>
      <c r="M291" s="299" t="str">
        <f t="shared" si="51"/>
        <v/>
      </c>
      <c r="N291" s="74"/>
      <c r="O291" s="74"/>
      <c r="P291" s="75"/>
      <c r="Q291" s="207" t="str">
        <f t="shared" si="52"/>
        <v/>
      </c>
      <c r="R291" s="75"/>
      <c r="S291" s="207" t="str">
        <f t="shared" si="53"/>
        <v/>
      </c>
      <c r="T291" s="75"/>
      <c r="U291" s="207" t="str">
        <f t="shared" si="54"/>
        <v/>
      </c>
      <c r="V291" s="75"/>
      <c r="W291" s="74"/>
      <c r="X291" s="74"/>
      <c r="Y291" s="74"/>
      <c r="Z291" s="74"/>
      <c r="AA291" s="74"/>
      <c r="AB291" s="74"/>
      <c r="AC291" s="74"/>
      <c r="AD291" s="207" t="str">
        <f t="shared" si="55"/>
        <v/>
      </c>
      <c r="AE291" s="74"/>
      <c r="AF291" s="74"/>
      <c r="AG291" s="74"/>
      <c r="AH291" s="74"/>
      <c r="AI291" s="74"/>
      <c r="AJ291" s="207" t="str">
        <f t="shared" si="56"/>
        <v/>
      </c>
      <c r="AK291" s="74"/>
      <c r="AL291" s="74"/>
      <c r="AM291" s="74"/>
      <c r="AN291" s="300" t="str">
        <f t="shared" si="57"/>
        <v/>
      </c>
      <c r="AO291" s="75"/>
      <c r="AP291" s="75"/>
      <c r="AQ291" s="207" t="str">
        <f t="shared" si="58"/>
        <v/>
      </c>
      <c r="AR291" s="75"/>
      <c r="AS291" s="74"/>
      <c r="AT291" s="74"/>
      <c r="AU291" s="207" t="str">
        <f t="shared" si="59"/>
        <v/>
      </c>
      <c r="AV291" s="75"/>
      <c r="AW291" s="75"/>
      <c r="AX291" s="75"/>
      <c r="AY291" s="75"/>
      <c r="AZ291" s="75"/>
      <c r="BA291" s="75"/>
      <c r="BB291" s="75"/>
      <c r="BC291" s="75"/>
      <c r="BD291" s="75"/>
      <c r="BE291" s="75"/>
      <c r="BF291" s="75"/>
      <c r="BG291" s="75"/>
      <c r="BH291" s="72"/>
      <c r="BI291" s="72"/>
      <c r="BJ291" s="72"/>
      <c r="BK291" s="72"/>
      <c r="BL291" s="72"/>
      <c r="BM291" s="72"/>
      <c r="BN291" s="72"/>
    </row>
    <row r="292" spans="1:66" s="76" customFormat="1" collapsed="1" x14ac:dyDescent="0.2">
      <c r="A292" s="72"/>
      <c r="B292" s="207" t="str">
        <f t="shared" si="50"/>
        <v/>
      </c>
      <c r="C292" s="73"/>
      <c r="D292" s="73"/>
      <c r="E292" s="73"/>
      <c r="F292" s="73"/>
      <c r="G292" s="207"/>
      <c r="H292" s="73"/>
      <c r="I292" s="73"/>
      <c r="J292" s="74"/>
      <c r="K292" s="75"/>
      <c r="L292" s="75"/>
      <c r="M292" s="299" t="str">
        <f t="shared" si="51"/>
        <v/>
      </c>
      <c r="N292" s="74"/>
      <c r="O292" s="74"/>
      <c r="P292" s="75"/>
      <c r="Q292" s="207" t="str">
        <f t="shared" si="52"/>
        <v/>
      </c>
      <c r="R292" s="75"/>
      <c r="S292" s="207" t="str">
        <f t="shared" si="53"/>
        <v/>
      </c>
      <c r="T292" s="75"/>
      <c r="U292" s="207" t="str">
        <f t="shared" si="54"/>
        <v/>
      </c>
      <c r="V292" s="75"/>
      <c r="W292" s="74"/>
      <c r="X292" s="74"/>
      <c r="Y292" s="74"/>
      <c r="Z292" s="74"/>
      <c r="AA292" s="74"/>
      <c r="AB292" s="74"/>
      <c r="AC292" s="74"/>
      <c r="AD292" s="207" t="str">
        <f t="shared" si="55"/>
        <v/>
      </c>
      <c r="AE292" s="74"/>
      <c r="AF292" s="74"/>
      <c r="AG292" s="74"/>
      <c r="AH292" s="74"/>
      <c r="AI292" s="74"/>
      <c r="AJ292" s="207" t="str">
        <f t="shared" si="56"/>
        <v/>
      </c>
      <c r="AK292" s="74"/>
      <c r="AL292" s="74"/>
      <c r="AM292" s="74"/>
      <c r="AN292" s="300" t="str">
        <f t="shared" si="57"/>
        <v/>
      </c>
      <c r="AO292" s="75"/>
      <c r="AP292" s="75"/>
      <c r="AQ292" s="207" t="str">
        <f t="shared" si="58"/>
        <v/>
      </c>
      <c r="AR292" s="75"/>
      <c r="AS292" s="74"/>
      <c r="AT292" s="74"/>
      <c r="AU292" s="207" t="str">
        <f t="shared" si="59"/>
        <v/>
      </c>
      <c r="AV292" s="75"/>
      <c r="AW292" s="75"/>
      <c r="AX292" s="75"/>
      <c r="AY292" s="75"/>
      <c r="AZ292" s="75"/>
      <c r="BA292" s="75"/>
      <c r="BB292" s="75"/>
      <c r="BC292" s="75"/>
      <c r="BD292" s="75"/>
      <c r="BE292" s="75"/>
      <c r="BF292" s="75"/>
      <c r="BG292" s="75"/>
      <c r="BH292" s="72"/>
      <c r="BI292" s="72"/>
      <c r="BJ292" s="72"/>
      <c r="BK292" s="72"/>
      <c r="BL292" s="72"/>
      <c r="BM292" s="72"/>
      <c r="BN292" s="72"/>
    </row>
    <row r="293" spans="1:66" s="76" customFormat="1" collapsed="1" x14ac:dyDescent="0.2">
      <c r="A293" s="72"/>
      <c r="B293" s="207" t="str">
        <f t="shared" si="50"/>
        <v/>
      </c>
      <c r="C293" s="73"/>
      <c r="D293" s="73"/>
      <c r="E293" s="73"/>
      <c r="F293" s="73"/>
      <c r="G293" s="207"/>
      <c r="H293" s="73"/>
      <c r="I293" s="73"/>
      <c r="J293" s="74"/>
      <c r="K293" s="75"/>
      <c r="L293" s="75"/>
      <c r="M293" s="299" t="str">
        <f t="shared" si="51"/>
        <v/>
      </c>
      <c r="N293" s="74"/>
      <c r="O293" s="74"/>
      <c r="P293" s="75"/>
      <c r="Q293" s="207" t="str">
        <f t="shared" si="52"/>
        <v/>
      </c>
      <c r="R293" s="75"/>
      <c r="S293" s="207" t="str">
        <f t="shared" si="53"/>
        <v/>
      </c>
      <c r="T293" s="75"/>
      <c r="U293" s="207" t="str">
        <f t="shared" si="54"/>
        <v/>
      </c>
      <c r="V293" s="75"/>
      <c r="W293" s="74"/>
      <c r="X293" s="74"/>
      <c r="Y293" s="74"/>
      <c r="Z293" s="74"/>
      <c r="AA293" s="74"/>
      <c r="AB293" s="74"/>
      <c r="AC293" s="74"/>
      <c r="AD293" s="207" t="str">
        <f t="shared" si="55"/>
        <v/>
      </c>
      <c r="AE293" s="74"/>
      <c r="AF293" s="74"/>
      <c r="AG293" s="74"/>
      <c r="AH293" s="74"/>
      <c r="AI293" s="74"/>
      <c r="AJ293" s="207" t="str">
        <f t="shared" si="56"/>
        <v/>
      </c>
      <c r="AK293" s="74"/>
      <c r="AL293" s="74"/>
      <c r="AM293" s="74"/>
      <c r="AN293" s="300" t="str">
        <f t="shared" si="57"/>
        <v/>
      </c>
      <c r="AO293" s="75"/>
      <c r="AP293" s="75"/>
      <c r="AQ293" s="207" t="str">
        <f t="shared" si="58"/>
        <v/>
      </c>
      <c r="AR293" s="75"/>
      <c r="AS293" s="74"/>
      <c r="AT293" s="74"/>
      <c r="AU293" s="207" t="str">
        <f t="shared" si="59"/>
        <v/>
      </c>
      <c r="AV293" s="75"/>
      <c r="AW293" s="75"/>
      <c r="AX293" s="75"/>
      <c r="AY293" s="75"/>
      <c r="AZ293" s="75"/>
      <c r="BA293" s="75"/>
      <c r="BB293" s="75"/>
      <c r="BC293" s="75"/>
      <c r="BD293" s="75"/>
      <c r="BE293" s="75"/>
      <c r="BF293" s="75"/>
      <c r="BG293" s="75"/>
      <c r="BH293" s="72"/>
      <c r="BI293" s="72"/>
      <c r="BJ293" s="72"/>
      <c r="BK293" s="72"/>
      <c r="BL293" s="72"/>
      <c r="BM293" s="72"/>
      <c r="BN293" s="72"/>
    </row>
    <row r="294" spans="1:66" s="76" customFormat="1" collapsed="1" x14ac:dyDescent="0.2">
      <c r="A294" s="72"/>
      <c r="B294" s="207" t="str">
        <f t="shared" si="50"/>
        <v/>
      </c>
      <c r="C294" s="73"/>
      <c r="D294" s="73"/>
      <c r="E294" s="73"/>
      <c r="F294" s="73"/>
      <c r="G294" s="207"/>
      <c r="H294" s="73"/>
      <c r="I294" s="73"/>
      <c r="J294" s="74"/>
      <c r="K294" s="75"/>
      <c r="L294" s="75"/>
      <c r="M294" s="299" t="str">
        <f t="shared" si="51"/>
        <v/>
      </c>
      <c r="N294" s="74"/>
      <c r="O294" s="74"/>
      <c r="P294" s="75"/>
      <c r="Q294" s="207" t="str">
        <f t="shared" si="52"/>
        <v/>
      </c>
      <c r="R294" s="75"/>
      <c r="S294" s="207" t="str">
        <f t="shared" si="53"/>
        <v/>
      </c>
      <c r="T294" s="75"/>
      <c r="U294" s="207" t="str">
        <f t="shared" si="54"/>
        <v/>
      </c>
      <c r="V294" s="75"/>
      <c r="W294" s="74"/>
      <c r="X294" s="74"/>
      <c r="Y294" s="74"/>
      <c r="Z294" s="74"/>
      <c r="AA294" s="74"/>
      <c r="AB294" s="74"/>
      <c r="AC294" s="74"/>
      <c r="AD294" s="207" t="str">
        <f t="shared" si="55"/>
        <v/>
      </c>
      <c r="AE294" s="74"/>
      <c r="AF294" s="74"/>
      <c r="AG294" s="74"/>
      <c r="AH294" s="74"/>
      <c r="AI294" s="74"/>
      <c r="AJ294" s="207" t="str">
        <f t="shared" si="56"/>
        <v/>
      </c>
      <c r="AK294" s="74"/>
      <c r="AL294" s="74"/>
      <c r="AM294" s="74"/>
      <c r="AN294" s="300" t="str">
        <f t="shared" si="57"/>
        <v/>
      </c>
      <c r="AO294" s="75"/>
      <c r="AP294" s="75"/>
      <c r="AQ294" s="207" t="str">
        <f t="shared" si="58"/>
        <v/>
      </c>
      <c r="AR294" s="75"/>
      <c r="AS294" s="74"/>
      <c r="AT294" s="74"/>
      <c r="AU294" s="207" t="str">
        <f t="shared" si="59"/>
        <v/>
      </c>
      <c r="AV294" s="75"/>
      <c r="AW294" s="75"/>
      <c r="AX294" s="75"/>
      <c r="AY294" s="75"/>
      <c r="AZ294" s="75"/>
      <c r="BA294" s="75"/>
      <c r="BB294" s="75"/>
      <c r="BC294" s="75"/>
      <c r="BD294" s="75"/>
      <c r="BE294" s="75"/>
      <c r="BF294" s="75"/>
      <c r="BG294" s="75"/>
      <c r="BH294" s="72"/>
      <c r="BI294" s="72"/>
      <c r="BJ294" s="72"/>
      <c r="BK294" s="72"/>
      <c r="BL294" s="72"/>
      <c r="BM294" s="72"/>
      <c r="BN294" s="72"/>
    </row>
    <row r="295" spans="1:66" s="76" customFormat="1" collapsed="1" x14ac:dyDescent="0.2">
      <c r="A295" s="72"/>
      <c r="B295" s="207" t="str">
        <f t="shared" si="50"/>
        <v/>
      </c>
      <c r="C295" s="73"/>
      <c r="D295" s="73"/>
      <c r="E295" s="73"/>
      <c r="F295" s="73"/>
      <c r="G295" s="207"/>
      <c r="H295" s="73"/>
      <c r="I295" s="73"/>
      <c r="J295" s="74"/>
      <c r="K295" s="75"/>
      <c r="L295" s="75"/>
      <c r="M295" s="299" t="str">
        <f t="shared" si="51"/>
        <v/>
      </c>
      <c r="N295" s="74"/>
      <c r="O295" s="74"/>
      <c r="P295" s="75"/>
      <c r="Q295" s="207" t="str">
        <f t="shared" si="52"/>
        <v/>
      </c>
      <c r="R295" s="75"/>
      <c r="S295" s="207" t="str">
        <f t="shared" si="53"/>
        <v/>
      </c>
      <c r="T295" s="75"/>
      <c r="U295" s="207" t="str">
        <f t="shared" si="54"/>
        <v/>
      </c>
      <c r="V295" s="75"/>
      <c r="W295" s="74"/>
      <c r="X295" s="74"/>
      <c r="Y295" s="74"/>
      <c r="Z295" s="74"/>
      <c r="AA295" s="74"/>
      <c r="AB295" s="74"/>
      <c r="AC295" s="74"/>
      <c r="AD295" s="207" t="str">
        <f t="shared" si="55"/>
        <v/>
      </c>
      <c r="AE295" s="74"/>
      <c r="AF295" s="74"/>
      <c r="AG295" s="74"/>
      <c r="AH295" s="74"/>
      <c r="AI295" s="74"/>
      <c r="AJ295" s="207" t="str">
        <f t="shared" si="56"/>
        <v/>
      </c>
      <c r="AK295" s="74"/>
      <c r="AL295" s="74"/>
      <c r="AM295" s="74"/>
      <c r="AN295" s="300" t="str">
        <f t="shared" si="57"/>
        <v/>
      </c>
      <c r="AO295" s="75"/>
      <c r="AP295" s="75"/>
      <c r="AQ295" s="207" t="str">
        <f t="shared" si="58"/>
        <v/>
      </c>
      <c r="AR295" s="75"/>
      <c r="AS295" s="74"/>
      <c r="AT295" s="74"/>
      <c r="AU295" s="207" t="str">
        <f t="shared" si="59"/>
        <v/>
      </c>
      <c r="AV295" s="75"/>
      <c r="AW295" s="75"/>
      <c r="AX295" s="75"/>
      <c r="AY295" s="75"/>
      <c r="AZ295" s="75"/>
      <c r="BA295" s="75"/>
      <c r="BB295" s="75"/>
      <c r="BC295" s="75"/>
      <c r="BD295" s="75"/>
      <c r="BE295" s="75"/>
      <c r="BF295" s="75"/>
      <c r="BG295" s="75"/>
      <c r="BH295" s="72"/>
      <c r="BI295" s="72"/>
      <c r="BJ295" s="72"/>
      <c r="BK295" s="72"/>
      <c r="BL295" s="72"/>
      <c r="BM295" s="72"/>
      <c r="BN295" s="72"/>
    </row>
    <row r="296" spans="1:66" s="76" customFormat="1" collapsed="1" x14ac:dyDescent="0.2">
      <c r="A296" s="72"/>
      <c r="B296" s="207" t="str">
        <f t="shared" si="50"/>
        <v/>
      </c>
      <c r="C296" s="73"/>
      <c r="D296" s="73"/>
      <c r="E296" s="73"/>
      <c r="F296" s="73"/>
      <c r="G296" s="207"/>
      <c r="H296" s="73"/>
      <c r="I296" s="73"/>
      <c r="J296" s="74"/>
      <c r="K296" s="75"/>
      <c r="L296" s="75"/>
      <c r="M296" s="299" t="str">
        <f t="shared" si="51"/>
        <v/>
      </c>
      <c r="N296" s="74"/>
      <c r="O296" s="74"/>
      <c r="P296" s="75"/>
      <c r="Q296" s="207" t="str">
        <f t="shared" si="52"/>
        <v/>
      </c>
      <c r="R296" s="75"/>
      <c r="S296" s="207" t="str">
        <f t="shared" si="53"/>
        <v/>
      </c>
      <c r="T296" s="75"/>
      <c r="U296" s="207" t="str">
        <f t="shared" si="54"/>
        <v/>
      </c>
      <c r="V296" s="75"/>
      <c r="W296" s="74"/>
      <c r="X296" s="74"/>
      <c r="Y296" s="74"/>
      <c r="Z296" s="74"/>
      <c r="AA296" s="74"/>
      <c r="AB296" s="74"/>
      <c r="AC296" s="74"/>
      <c r="AD296" s="207" t="str">
        <f t="shared" si="55"/>
        <v/>
      </c>
      <c r="AE296" s="74"/>
      <c r="AF296" s="74"/>
      <c r="AG296" s="74"/>
      <c r="AH296" s="74"/>
      <c r="AI296" s="74"/>
      <c r="AJ296" s="207" t="str">
        <f t="shared" si="56"/>
        <v/>
      </c>
      <c r="AK296" s="74"/>
      <c r="AL296" s="74"/>
      <c r="AM296" s="74"/>
      <c r="AN296" s="300" t="str">
        <f t="shared" si="57"/>
        <v/>
      </c>
      <c r="AO296" s="75"/>
      <c r="AP296" s="75"/>
      <c r="AQ296" s="207" t="str">
        <f t="shared" si="58"/>
        <v/>
      </c>
      <c r="AR296" s="75"/>
      <c r="AS296" s="74"/>
      <c r="AT296" s="74"/>
      <c r="AU296" s="207" t="str">
        <f t="shared" si="59"/>
        <v/>
      </c>
      <c r="AV296" s="75"/>
      <c r="AW296" s="75"/>
      <c r="AX296" s="75"/>
      <c r="AY296" s="75"/>
      <c r="AZ296" s="75"/>
      <c r="BA296" s="75"/>
      <c r="BB296" s="75"/>
      <c r="BC296" s="75"/>
      <c r="BD296" s="75"/>
      <c r="BE296" s="75"/>
      <c r="BF296" s="75"/>
      <c r="BG296" s="75"/>
      <c r="BH296" s="72"/>
      <c r="BI296" s="72"/>
      <c r="BJ296" s="72"/>
      <c r="BK296" s="72"/>
      <c r="BL296" s="72"/>
      <c r="BM296" s="72"/>
      <c r="BN296" s="72"/>
    </row>
    <row r="297" spans="1:66" s="76" customFormat="1" collapsed="1" x14ac:dyDescent="0.2">
      <c r="A297" s="72"/>
      <c r="B297" s="207" t="str">
        <f t="shared" si="50"/>
        <v/>
      </c>
      <c r="C297" s="73"/>
      <c r="D297" s="73"/>
      <c r="E297" s="73"/>
      <c r="F297" s="73"/>
      <c r="G297" s="207"/>
      <c r="H297" s="73"/>
      <c r="I297" s="73"/>
      <c r="J297" s="74"/>
      <c r="K297" s="75"/>
      <c r="L297" s="75"/>
      <c r="M297" s="299" t="str">
        <f t="shared" si="51"/>
        <v/>
      </c>
      <c r="N297" s="74"/>
      <c r="O297" s="74"/>
      <c r="P297" s="75"/>
      <c r="Q297" s="207" t="str">
        <f t="shared" si="52"/>
        <v/>
      </c>
      <c r="R297" s="75"/>
      <c r="S297" s="207" t="str">
        <f t="shared" si="53"/>
        <v/>
      </c>
      <c r="T297" s="75"/>
      <c r="U297" s="207" t="str">
        <f t="shared" si="54"/>
        <v/>
      </c>
      <c r="V297" s="75"/>
      <c r="W297" s="74"/>
      <c r="X297" s="74"/>
      <c r="Y297" s="74"/>
      <c r="Z297" s="74"/>
      <c r="AA297" s="74"/>
      <c r="AB297" s="74"/>
      <c r="AC297" s="74"/>
      <c r="AD297" s="207" t="str">
        <f t="shared" si="55"/>
        <v/>
      </c>
      <c r="AE297" s="74"/>
      <c r="AF297" s="74"/>
      <c r="AG297" s="74"/>
      <c r="AH297" s="74"/>
      <c r="AI297" s="74"/>
      <c r="AJ297" s="207" t="str">
        <f t="shared" si="56"/>
        <v/>
      </c>
      <c r="AK297" s="74"/>
      <c r="AL297" s="74"/>
      <c r="AM297" s="74"/>
      <c r="AN297" s="300" t="str">
        <f t="shared" si="57"/>
        <v/>
      </c>
      <c r="AO297" s="75"/>
      <c r="AP297" s="75"/>
      <c r="AQ297" s="207" t="str">
        <f t="shared" si="58"/>
        <v/>
      </c>
      <c r="AR297" s="75"/>
      <c r="AS297" s="74"/>
      <c r="AT297" s="74"/>
      <c r="AU297" s="207" t="str">
        <f t="shared" si="59"/>
        <v/>
      </c>
      <c r="AV297" s="75"/>
      <c r="AW297" s="75"/>
      <c r="AX297" s="75"/>
      <c r="AY297" s="75"/>
      <c r="AZ297" s="75"/>
      <c r="BA297" s="75"/>
      <c r="BB297" s="75"/>
      <c r="BC297" s="75"/>
      <c r="BD297" s="75"/>
      <c r="BE297" s="75"/>
      <c r="BF297" s="75"/>
      <c r="BG297" s="75"/>
      <c r="BH297" s="72"/>
      <c r="BI297" s="72"/>
      <c r="BJ297" s="72"/>
      <c r="BK297" s="72"/>
      <c r="BL297" s="72"/>
      <c r="BM297" s="72"/>
      <c r="BN297" s="72"/>
    </row>
    <row r="298" spans="1:66" s="76" customFormat="1" collapsed="1" x14ac:dyDescent="0.2">
      <c r="A298" s="72"/>
      <c r="B298" s="207" t="str">
        <f t="shared" si="50"/>
        <v/>
      </c>
      <c r="C298" s="73"/>
      <c r="D298" s="73"/>
      <c r="E298" s="73"/>
      <c r="F298" s="73"/>
      <c r="G298" s="207"/>
      <c r="H298" s="73"/>
      <c r="I298" s="73"/>
      <c r="J298" s="74"/>
      <c r="K298" s="75"/>
      <c r="L298" s="75"/>
      <c r="M298" s="299" t="str">
        <f t="shared" si="51"/>
        <v/>
      </c>
      <c r="N298" s="74"/>
      <c r="O298" s="74"/>
      <c r="P298" s="75"/>
      <c r="Q298" s="207" t="str">
        <f t="shared" si="52"/>
        <v/>
      </c>
      <c r="R298" s="75"/>
      <c r="S298" s="207" t="str">
        <f t="shared" si="53"/>
        <v/>
      </c>
      <c r="T298" s="75"/>
      <c r="U298" s="207" t="str">
        <f t="shared" si="54"/>
        <v/>
      </c>
      <c r="V298" s="75"/>
      <c r="W298" s="74"/>
      <c r="X298" s="74"/>
      <c r="Y298" s="74"/>
      <c r="Z298" s="74"/>
      <c r="AA298" s="74"/>
      <c r="AB298" s="74"/>
      <c r="AC298" s="74"/>
      <c r="AD298" s="207" t="str">
        <f t="shared" si="55"/>
        <v/>
      </c>
      <c r="AE298" s="74"/>
      <c r="AF298" s="74"/>
      <c r="AG298" s="74"/>
      <c r="AH298" s="74"/>
      <c r="AI298" s="74"/>
      <c r="AJ298" s="207" t="str">
        <f t="shared" si="56"/>
        <v/>
      </c>
      <c r="AK298" s="74"/>
      <c r="AL298" s="74"/>
      <c r="AM298" s="74"/>
      <c r="AN298" s="300" t="str">
        <f t="shared" si="57"/>
        <v/>
      </c>
      <c r="AO298" s="75"/>
      <c r="AP298" s="75"/>
      <c r="AQ298" s="207" t="str">
        <f t="shared" si="58"/>
        <v/>
      </c>
      <c r="AR298" s="75"/>
      <c r="AS298" s="74"/>
      <c r="AT298" s="74"/>
      <c r="AU298" s="207" t="str">
        <f t="shared" si="59"/>
        <v/>
      </c>
      <c r="AV298" s="75"/>
      <c r="AW298" s="75"/>
      <c r="AX298" s="75"/>
      <c r="AY298" s="75"/>
      <c r="AZ298" s="75"/>
      <c r="BA298" s="75"/>
      <c r="BB298" s="75"/>
      <c r="BC298" s="75"/>
      <c r="BD298" s="75"/>
      <c r="BE298" s="75"/>
      <c r="BF298" s="75"/>
      <c r="BG298" s="75"/>
      <c r="BH298" s="72"/>
      <c r="BI298" s="72"/>
      <c r="BJ298" s="72"/>
      <c r="BK298" s="72"/>
      <c r="BL298" s="72"/>
      <c r="BM298" s="72"/>
      <c r="BN298" s="72"/>
    </row>
    <row r="299" spans="1:66" s="76" customFormat="1" collapsed="1" x14ac:dyDescent="0.2">
      <c r="A299" s="72"/>
      <c r="B299" s="207" t="str">
        <f t="shared" si="50"/>
        <v/>
      </c>
      <c r="C299" s="73"/>
      <c r="D299" s="73"/>
      <c r="E299" s="73"/>
      <c r="F299" s="73"/>
      <c r="G299" s="207"/>
      <c r="H299" s="73"/>
      <c r="I299" s="73"/>
      <c r="J299" s="74"/>
      <c r="K299" s="75"/>
      <c r="L299" s="75"/>
      <c r="M299" s="299" t="str">
        <f t="shared" si="51"/>
        <v/>
      </c>
      <c r="N299" s="74"/>
      <c r="O299" s="74"/>
      <c r="P299" s="75"/>
      <c r="Q299" s="207" t="str">
        <f t="shared" si="52"/>
        <v/>
      </c>
      <c r="R299" s="75"/>
      <c r="S299" s="207" t="str">
        <f t="shared" si="53"/>
        <v/>
      </c>
      <c r="T299" s="75"/>
      <c r="U299" s="207" t="str">
        <f t="shared" si="54"/>
        <v/>
      </c>
      <c r="V299" s="75"/>
      <c r="W299" s="74"/>
      <c r="X299" s="74"/>
      <c r="Y299" s="74"/>
      <c r="Z299" s="74"/>
      <c r="AA299" s="74"/>
      <c r="AB299" s="74"/>
      <c r="AC299" s="74"/>
      <c r="AD299" s="207" t="str">
        <f t="shared" si="55"/>
        <v/>
      </c>
      <c r="AE299" s="74"/>
      <c r="AF299" s="74"/>
      <c r="AG299" s="74"/>
      <c r="AH299" s="74"/>
      <c r="AI299" s="74"/>
      <c r="AJ299" s="207" t="str">
        <f t="shared" si="56"/>
        <v/>
      </c>
      <c r="AK299" s="74"/>
      <c r="AL299" s="74"/>
      <c r="AM299" s="74"/>
      <c r="AN299" s="300" t="str">
        <f t="shared" si="57"/>
        <v/>
      </c>
      <c r="AO299" s="75"/>
      <c r="AP299" s="75"/>
      <c r="AQ299" s="207" t="str">
        <f t="shared" si="58"/>
        <v/>
      </c>
      <c r="AR299" s="75"/>
      <c r="AS299" s="74"/>
      <c r="AT299" s="74"/>
      <c r="AU299" s="207" t="str">
        <f t="shared" si="59"/>
        <v/>
      </c>
      <c r="AV299" s="75"/>
      <c r="AW299" s="75"/>
      <c r="AX299" s="75"/>
      <c r="AY299" s="75"/>
      <c r="AZ299" s="75"/>
      <c r="BA299" s="75"/>
      <c r="BB299" s="75"/>
      <c r="BC299" s="75"/>
      <c r="BD299" s="75"/>
      <c r="BE299" s="75"/>
      <c r="BF299" s="75"/>
      <c r="BG299" s="75"/>
      <c r="BH299" s="72"/>
      <c r="BI299" s="72"/>
      <c r="BJ299" s="72"/>
      <c r="BK299" s="72"/>
      <c r="BL299" s="72"/>
      <c r="BM299" s="72"/>
      <c r="BN299" s="72"/>
    </row>
    <row r="300" spans="1:66" s="76" customFormat="1" collapsed="1" x14ac:dyDescent="0.2">
      <c r="A300" s="72"/>
      <c r="B300" s="207" t="str">
        <f t="shared" si="50"/>
        <v/>
      </c>
      <c r="C300" s="73"/>
      <c r="D300" s="73"/>
      <c r="E300" s="73"/>
      <c r="F300" s="73"/>
      <c r="G300" s="207"/>
      <c r="H300" s="73"/>
      <c r="I300" s="73"/>
      <c r="J300" s="74"/>
      <c r="K300" s="75"/>
      <c r="L300" s="75"/>
      <c r="M300" s="299" t="str">
        <f t="shared" si="51"/>
        <v/>
      </c>
      <c r="N300" s="74"/>
      <c r="O300" s="74"/>
      <c r="P300" s="75"/>
      <c r="Q300" s="207" t="str">
        <f t="shared" si="52"/>
        <v/>
      </c>
      <c r="R300" s="75"/>
      <c r="S300" s="207" t="str">
        <f t="shared" si="53"/>
        <v/>
      </c>
      <c r="T300" s="75"/>
      <c r="U300" s="207" t="str">
        <f t="shared" si="54"/>
        <v/>
      </c>
      <c r="V300" s="75"/>
      <c r="W300" s="74"/>
      <c r="X300" s="74"/>
      <c r="Y300" s="74"/>
      <c r="Z300" s="74"/>
      <c r="AA300" s="74"/>
      <c r="AB300" s="74"/>
      <c r="AC300" s="74"/>
      <c r="AD300" s="207" t="str">
        <f t="shared" si="55"/>
        <v/>
      </c>
      <c r="AE300" s="74"/>
      <c r="AF300" s="74"/>
      <c r="AG300" s="74"/>
      <c r="AH300" s="74"/>
      <c r="AI300" s="74"/>
      <c r="AJ300" s="207" t="str">
        <f t="shared" si="56"/>
        <v/>
      </c>
      <c r="AK300" s="74"/>
      <c r="AL300" s="74"/>
      <c r="AM300" s="74"/>
      <c r="AN300" s="300" t="str">
        <f t="shared" si="57"/>
        <v/>
      </c>
      <c r="AO300" s="75"/>
      <c r="AP300" s="75"/>
      <c r="AQ300" s="207" t="str">
        <f t="shared" si="58"/>
        <v/>
      </c>
      <c r="AR300" s="75"/>
      <c r="AS300" s="74"/>
      <c r="AT300" s="74"/>
      <c r="AU300" s="207" t="str">
        <f t="shared" si="59"/>
        <v/>
      </c>
      <c r="AV300" s="75"/>
      <c r="AW300" s="75"/>
      <c r="AX300" s="75"/>
      <c r="AY300" s="75"/>
      <c r="AZ300" s="75"/>
      <c r="BA300" s="75"/>
      <c r="BB300" s="75"/>
      <c r="BC300" s="75"/>
      <c r="BD300" s="75"/>
      <c r="BE300" s="75"/>
      <c r="BF300" s="75"/>
      <c r="BG300" s="75"/>
      <c r="BH300" s="72"/>
      <c r="BI300" s="72"/>
      <c r="BJ300" s="72"/>
      <c r="BK300" s="72"/>
      <c r="BL300" s="72"/>
      <c r="BM300" s="72"/>
      <c r="BN300" s="72"/>
    </row>
    <row r="301" spans="1:66" s="76" customFormat="1" collapsed="1" x14ac:dyDescent="0.2">
      <c r="A301" s="72"/>
      <c r="B301" s="207" t="str">
        <f t="shared" si="50"/>
        <v/>
      </c>
      <c r="C301" s="73"/>
      <c r="D301" s="73"/>
      <c r="E301" s="73"/>
      <c r="F301" s="73"/>
      <c r="G301" s="207"/>
      <c r="H301" s="73"/>
      <c r="I301" s="73"/>
      <c r="J301" s="74"/>
      <c r="K301" s="75"/>
      <c r="L301" s="75"/>
      <c r="M301" s="299" t="str">
        <f t="shared" si="51"/>
        <v/>
      </c>
      <c r="N301" s="74"/>
      <c r="O301" s="74"/>
      <c r="P301" s="75"/>
      <c r="Q301" s="207" t="str">
        <f t="shared" si="52"/>
        <v/>
      </c>
      <c r="R301" s="75"/>
      <c r="S301" s="207" t="str">
        <f t="shared" si="53"/>
        <v/>
      </c>
      <c r="T301" s="75"/>
      <c r="U301" s="207" t="str">
        <f t="shared" si="54"/>
        <v/>
      </c>
      <c r="V301" s="75"/>
      <c r="W301" s="74"/>
      <c r="X301" s="74"/>
      <c r="Y301" s="74"/>
      <c r="Z301" s="74"/>
      <c r="AA301" s="74"/>
      <c r="AB301" s="74"/>
      <c r="AC301" s="74"/>
      <c r="AD301" s="207" t="str">
        <f t="shared" si="55"/>
        <v/>
      </c>
      <c r="AE301" s="74"/>
      <c r="AF301" s="74"/>
      <c r="AG301" s="74"/>
      <c r="AH301" s="74"/>
      <c r="AI301" s="74"/>
      <c r="AJ301" s="207" t="str">
        <f t="shared" si="56"/>
        <v/>
      </c>
      <c r="AK301" s="74"/>
      <c r="AL301" s="74"/>
      <c r="AM301" s="74"/>
      <c r="AN301" s="300" t="str">
        <f t="shared" si="57"/>
        <v/>
      </c>
      <c r="AO301" s="75"/>
      <c r="AP301" s="75"/>
      <c r="AQ301" s="207" t="str">
        <f t="shared" si="58"/>
        <v/>
      </c>
      <c r="AR301" s="75"/>
      <c r="AS301" s="74"/>
      <c r="AT301" s="74"/>
      <c r="AU301" s="207" t="str">
        <f t="shared" si="59"/>
        <v/>
      </c>
      <c r="AV301" s="75"/>
      <c r="AW301" s="75"/>
      <c r="AX301" s="75"/>
      <c r="AY301" s="75"/>
      <c r="AZ301" s="75"/>
      <c r="BA301" s="75"/>
      <c r="BB301" s="75"/>
      <c r="BC301" s="75"/>
      <c r="BD301" s="75"/>
      <c r="BE301" s="75"/>
      <c r="BF301" s="75"/>
      <c r="BG301" s="75"/>
      <c r="BH301" s="72"/>
      <c r="BI301" s="72"/>
      <c r="BJ301" s="72"/>
      <c r="BK301" s="72"/>
      <c r="BL301" s="72"/>
      <c r="BM301" s="72"/>
      <c r="BN301" s="72"/>
    </row>
    <row r="302" spans="1:66" s="76" customFormat="1" collapsed="1" x14ac:dyDescent="0.2">
      <c r="A302" s="72"/>
      <c r="B302" s="207" t="str">
        <f t="shared" si="50"/>
        <v/>
      </c>
      <c r="C302" s="73"/>
      <c r="D302" s="73"/>
      <c r="E302" s="73"/>
      <c r="F302" s="73"/>
      <c r="G302" s="207"/>
      <c r="H302" s="73"/>
      <c r="I302" s="73"/>
      <c r="J302" s="74"/>
      <c r="K302" s="75"/>
      <c r="L302" s="75"/>
      <c r="M302" s="299" t="str">
        <f t="shared" si="51"/>
        <v/>
      </c>
      <c r="N302" s="74"/>
      <c r="O302" s="74"/>
      <c r="P302" s="75"/>
      <c r="Q302" s="207" t="str">
        <f t="shared" si="52"/>
        <v/>
      </c>
      <c r="R302" s="75"/>
      <c r="S302" s="207" t="str">
        <f t="shared" si="53"/>
        <v/>
      </c>
      <c r="T302" s="75"/>
      <c r="U302" s="207" t="str">
        <f t="shared" si="54"/>
        <v/>
      </c>
      <c r="V302" s="75"/>
      <c r="W302" s="74"/>
      <c r="X302" s="74"/>
      <c r="Y302" s="74"/>
      <c r="Z302" s="74"/>
      <c r="AA302" s="74"/>
      <c r="AB302" s="74"/>
      <c r="AC302" s="74"/>
      <c r="AD302" s="207" t="str">
        <f t="shared" si="55"/>
        <v/>
      </c>
      <c r="AE302" s="74"/>
      <c r="AF302" s="74"/>
      <c r="AG302" s="74"/>
      <c r="AH302" s="74"/>
      <c r="AI302" s="74"/>
      <c r="AJ302" s="207" t="str">
        <f t="shared" si="56"/>
        <v/>
      </c>
      <c r="AK302" s="74"/>
      <c r="AL302" s="74"/>
      <c r="AM302" s="74"/>
      <c r="AN302" s="300" t="str">
        <f t="shared" si="57"/>
        <v/>
      </c>
      <c r="AO302" s="75"/>
      <c r="AP302" s="75"/>
      <c r="AQ302" s="207" t="str">
        <f t="shared" si="58"/>
        <v/>
      </c>
      <c r="AR302" s="75"/>
      <c r="AS302" s="74"/>
      <c r="AT302" s="74"/>
      <c r="AU302" s="207" t="str">
        <f t="shared" si="59"/>
        <v/>
      </c>
      <c r="AV302" s="75"/>
      <c r="AW302" s="75"/>
      <c r="AX302" s="75"/>
      <c r="AY302" s="75"/>
      <c r="AZ302" s="75"/>
      <c r="BA302" s="75"/>
      <c r="BB302" s="75"/>
      <c r="BC302" s="75"/>
      <c r="BD302" s="75"/>
      <c r="BE302" s="75"/>
      <c r="BF302" s="75"/>
      <c r="BG302" s="75"/>
      <c r="BH302" s="72"/>
      <c r="BI302" s="72"/>
      <c r="BJ302" s="72"/>
      <c r="BK302" s="72"/>
      <c r="BL302" s="72"/>
      <c r="BM302" s="72"/>
      <c r="BN302" s="72"/>
    </row>
    <row r="303" spans="1:66" s="76" customFormat="1" collapsed="1" x14ac:dyDescent="0.2">
      <c r="A303" s="72"/>
      <c r="B303" s="207" t="str">
        <f t="shared" si="50"/>
        <v/>
      </c>
      <c r="C303" s="73"/>
      <c r="D303" s="73"/>
      <c r="E303" s="73"/>
      <c r="F303" s="73"/>
      <c r="G303" s="207"/>
      <c r="H303" s="73"/>
      <c r="I303" s="73"/>
      <c r="J303" s="74"/>
      <c r="K303" s="75"/>
      <c r="L303" s="75"/>
      <c r="M303" s="299" t="str">
        <f t="shared" si="51"/>
        <v/>
      </c>
      <c r="N303" s="74"/>
      <c r="O303" s="74"/>
      <c r="P303" s="75"/>
      <c r="Q303" s="207" t="str">
        <f t="shared" si="52"/>
        <v/>
      </c>
      <c r="R303" s="75"/>
      <c r="S303" s="207" t="str">
        <f t="shared" si="53"/>
        <v/>
      </c>
      <c r="T303" s="75"/>
      <c r="U303" s="207" t="str">
        <f t="shared" si="54"/>
        <v/>
      </c>
      <c r="V303" s="75"/>
      <c r="W303" s="74"/>
      <c r="X303" s="74"/>
      <c r="Y303" s="74"/>
      <c r="Z303" s="74"/>
      <c r="AA303" s="74"/>
      <c r="AB303" s="74"/>
      <c r="AC303" s="74"/>
      <c r="AD303" s="207" t="str">
        <f t="shared" si="55"/>
        <v/>
      </c>
      <c r="AE303" s="74"/>
      <c r="AF303" s="74"/>
      <c r="AG303" s="74"/>
      <c r="AH303" s="74"/>
      <c r="AI303" s="74"/>
      <c r="AJ303" s="207" t="str">
        <f t="shared" si="56"/>
        <v/>
      </c>
      <c r="AK303" s="74"/>
      <c r="AL303" s="74"/>
      <c r="AM303" s="74"/>
      <c r="AN303" s="300" t="str">
        <f t="shared" si="57"/>
        <v/>
      </c>
      <c r="AO303" s="75"/>
      <c r="AP303" s="75"/>
      <c r="AQ303" s="207" t="str">
        <f t="shared" si="58"/>
        <v/>
      </c>
      <c r="AR303" s="75"/>
      <c r="AS303" s="74"/>
      <c r="AT303" s="74"/>
      <c r="AU303" s="207" t="str">
        <f t="shared" si="59"/>
        <v/>
      </c>
      <c r="AV303" s="75"/>
      <c r="AW303" s="75"/>
      <c r="AX303" s="75"/>
      <c r="AY303" s="75"/>
      <c r="AZ303" s="75"/>
      <c r="BA303" s="75"/>
      <c r="BB303" s="75"/>
      <c r="BC303" s="75"/>
      <c r="BD303" s="75"/>
      <c r="BE303" s="75"/>
      <c r="BF303" s="75"/>
      <c r="BG303" s="75"/>
      <c r="BH303" s="72"/>
      <c r="BI303" s="72"/>
      <c r="BJ303" s="72"/>
      <c r="BK303" s="72"/>
      <c r="BL303" s="72"/>
      <c r="BM303" s="72"/>
      <c r="BN303" s="72"/>
    </row>
    <row r="304" spans="1:66" s="76" customFormat="1" collapsed="1" x14ac:dyDescent="0.2">
      <c r="A304" s="72"/>
      <c r="B304" s="207" t="str">
        <f t="shared" si="50"/>
        <v/>
      </c>
      <c r="C304" s="73"/>
      <c r="D304" s="73"/>
      <c r="E304" s="73"/>
      <c r="F304" s="73"/>
      <c r="G304" s="207"/>
      <c r="H304" s="73"/>
      <c r="I304" s="73"/>
      <c r="J304" s="74"/>
      <c r="K304" s="75"/>
      <c r="L304" s="75"/>
      <c r="M304" s="299" t="str">
        <f t="shared" si="51"/>
        <v/>
      </c>
      <c r="N304" s="74"/>
      <c r="O304" s="74"/>
      <c r="P304" s="75"/>
      <c r="Q304" s="207" t="str">
        <f t="shared" si="52"/>
        <v/>
      </c>
      <c r="R304" s="75"/>
      <c r="S304" s="207" t="str">
        <f t="shared" si="53"/>
        <v/>
      </c>
      <c r="T304" s="75"/>
      <c r="U304" s="207" t="str">
        <f t="shared" si="54"/>
        <v/>
      </c>
      <c r="V304" s="75"/>
      <c r="W304" s="74"/>
      <c r="X304" s="74"/>
      <c r="Y304" s="74"/>
      <c r="Z304" s="74"/>
      <c r="AA304" s="74"/>
      <c r="AB304" s="74"/>
      <c r="AC304" s="74"/>
      <c r="AD304" s="207" t="str">
        <f t="shared" si="55"/>
        <v/>
      </c>
      <c r="AE304" s="74"/>
      <c r="AF304" s="74"/>
      <c r="AG304" s="74"/>
      <c r="AH304" s="74"/>
      <c r="AI304" s="74"/>
      <c r="AJ304" s="207" t="str">
        <f t="shared" si="56"/>
        <v/>
      </c>
      <c r="AK304" s="74"/>
      <c r="AL304" s="74"/>
      <c r="AM304" s="74"/>
      <c r="AN304" s="300" t="str">
        <f t="shared" si="57"/>
        <v/>
      </c>
      <c r="AO304" s="75"/>
      <c r="AP304" s="75"/>
      <c r="AQ304" s="207" t="str">
        <f t="shared" si="58"/>
        <v/>
      </c>
      <c r="AR304" s="75"/>
      <c r="AS304" s="74"/>
      <c r="AT304" s="74"/>
      <c r="AU304" s="207" t="str">
        <f t="shared" si="59"/>
        <v/>
      </c>
      <c r="AV304" s="75"/>
      <c r="AW304" s="75"/>
      <c r="AX304" s="75"/>
      <c r="AY304" s="75"/>
      <c r="AZ304" s="75"/>
      <c r="BA304" s="75"/>
      <c r="BB304" s="75"/>
      <c r="BC304" s="75"/>
      <c r="BD304" s="75"/>
      <c r="BE304" s="75"/>
      <c r="BF304" s="75"/>
      <c r="BG304" s="75"/>
      <c r="BH304" s="72"/>
      <c r="BI304" s="72"/>
      <c r="BJ304" s="72"/>
      <c r="BK304" s="72"/>
      <c r="BL304" s="72"/>
      <c r="BM304" s="72"/>
      <c r="BN304" s="72"/>
    </row>
    <row r="305" spans="1:66" s="76" customFormat="1" collapsed="1" x14ac:dyDescent="0.2">
      <c r="A305" s="72"/>
      <c r="B305" s="207" t="str">
        <f t="shared" si="50"/>
        <v/>
      </c>
      <c r="C305" s="73"/>
      <c r="D305" s="73"/>
      <c r="E305" s="73"/>
      <c r="F305" s="73"/>
      <c r="G305" s="207"/>
      <c r="H305" s="73"/>
      <c r="I305" s="73"/>
      <c r="J305" s="74"/>
      <c r="K305" s="75"/>
      <c r="L305" s="75"/>
      <c r="M305" s="299" t="str">
        <f t="shared" si="51"/>
        <v/>
      </c>
      <c r="N305" s="74"/>
      <c r="O305" s="74"/>
      <c r="P305" s="75"/>
      <c r="Q305" s="207" t="str">
        <f t="shared" si="52"/>
        <v/>
      </c>
      <c r="R305" s="75"/>
      <c r="S305" s="207" t="str">
        <f t="shared" si="53"/>
        <v/>
      </c>
      <c r="T305" s="75"/>
      <c r="U305" s="207" t="str">
        <f t="shared" si="54"/>
        <v/>
      </c>
      <c r="V305" s="75"/>
      <c r="W305" s="74"/>
      <c r="X305" s="74"/>
      <c r="Y305" s="74"/>
      <c r="Z305" s="74"/>
      <c r="AA305" s="74"/>
      <c r="AB305" s="74"/>
      <c r="AC305" s="74"/>
      <c r="AD305" s="207" t="str">
        <f t="shared" si="55"/>
        <v/>
      </c>
      <c r="AE305" s="74"/>
      <c r="AF305" s="74"/>
      <c r="AG305" s="74"/>
      <c r="AH305" s="74"/>
      <c r="AI305" s="74"/>
      <c r="AJ305" s="207" t="str">
        <f t="shared" si="56"/>
        <v/>
      </c>
      <c r="AK305" s="74"/>
      <c r="AL305" s="74"/>
      <c r="AM305" s="74"/>
      <c r="AN305" s="300" t="str">
        <f t="shared" si="57"/>
        <v/>
      </c>
      <c r="AO305" s="75"/>
      <c r="AP305" s="75"/>
      <c r="AQ305" s="207" t="str">
        <f t="shared" si="58"/>
        <v/>
      </c>
      <c r="AR305" s="75"/>
      <c r="AS305" s="74"/>
      <c r="AT305" s="74"/>
      <c r="AU305" s="207" t="str">
        <f t="shared" si="59"/>
        <v/>
      </c>
      <c r="AV305" s="75"/>
      <c r="AW305" s="75"/>
      <c r="AX305" s="75"/>
      <c r="AY305" s="75"/>
      <c r="AZ305" s="75"/>
      <c r="BA305" s="75"/>
      <c r="BB305" s="75"/>
      <c r="BC305" s="75"/>
      <c r="BD305" s="75"/>
      <c r="BE305" s="75"/>
      <c r="BF305" s="75"/>
      <c r="BG305" s="75"/>
      <c r="BH305" s="72"/>
      <c r="BI305" s="72"/>
      <c r="BJ305" s="72"/>
      <c r="BK305" s="72"/>
      <c r="BL305" s="72"/>
      <c r="BM305" s="72"/>
      <c r="BN305" s="72"/>
    </row>
    <row r="306" spans="1:66" s="76" customFormat="1" collapsed="1" x14ac:dyDescent="0.2">
      <c r="A306" s="72"/>
      <c r="B306" s="207" t="str">
        <f t="shared" si="50"/>
        <v/>
      </c>
      <c r="C306" s="73"/>
      <c r="D306" s="73"/>
      <c r="E306" s="73"/>
      <c r="F306" s="73"/>
      <c r="G306" s="207"/>
      <c r="H306" s="73"/>
      <c r="I306" s="73"/>
      <c r="J306" s="74"/>
      <c r="K306" s="75"/>
      <c r="L306" s="75"/>
      <c r="M306" s="299" t="str">
        <f t="shared" si="51"/>
        <v/>
      </c>
      <c r="N306" s="74"/>
      <c r="O306" s="74"/>
      <c r="P306" s="75"/>
      <c r="Q306" s="207" t="str">
        <f t="shared" si="52"/>
        <v/>
      </c>
      <c r="R306" s="75"/>
      <c r="S306" s="207" t="str">
        <f t="shared" si="53"/>
        <v/>
      </c>
      <c r="T306" s="75"/>
      <c r="U306" s="207" t="str">
        <f t="shared" si="54"/>
        <v/>
      </c>
      <c r="V306" s="75"/>
      <c r="W306" s="74"/>
      <c r="X306" s="74"/>
      <c r="Y306" s="74"/>
      <c r="Z306" s="74"/>
      <c r="AA306" s="74"/>
      <c r="AB306" s="74"/>
      <c r="AC306" s="74"/>
      <c r="AD306" s="207" t="str">
        <f t="shared" si="55"/>
        <v/>
      </c>
      <c r="AE306" s="74"/>
      <c r="AF306" s="74"/>
      <c r="AG306" s="74"/>
      <c r="AH306" s="74"/>
      <c r="AI306" s="74"/>
      <c r="AJ306" s="207" t="str">
        <f t="shared" si="56"/>
        <v/>
      </c>
      <c r="AK306" s="74"/>
      <c r="AL306" s="74"/>
      <c r="AM306" s="74"/>
      <c r="AN306" s="300" t="str">
        <f t="shared" si="57"/>
        <v/>
      </c>
      <c r="AO306" s="75"/>
      <c r="AP306" s="75"/>
      <c r="AQ306" s="207" t="str">
        <f t="shared" si="58"/>
        <v/>
      </c>
      <c r="AR306" s="75"/>
      <c r="AS306" s="74"/>
      <c r="AT306" s="74"/>
      <c r="AU306" s="207" t="str">
        <f t="shared" si="59"/>
        <v/>
      </c>
      <c r="AV306" s="75"/>
      <c r="AW306" s="75"/>
      <c r="AX306" s="75"/>
      <c r="AY306" s="75"/>
      <c r="AZ306" s="75"/>
      <c r="BA306" s="75"/>
      <c r="BB306" s="75"/>
      <c r="BC306" s="75"/>
      <c r="BD306" s="75"/>
      <c r="BE306" s="75"/>
      <c r="BF306" s="75"/>
      <c r="BG306" s="75"/>
      <c r="BH306" s="72"/>
      <c r="BI306" s="72"/>
      <c r="BJ306" s="72"/>
      <c r="BK306" s="72"/>
      <c r="BL306" s="72"/>
      <c r="BM306" s="72"/>
      <c r="BN306" s="72"/>
    </row>
    <row r="307" spans="1:66" s="76" customFormat="1" collapsed="1" x14ac:dyDescent="0.2">
      <c r="A307" s="72"/>
      <c r="B307" s="207" t="str">
        <f t="shared" si="50"/>
        <v/>
      </c>
      <c r="C307" s="73"/>
      <c r="D307" s="73"/>
      <c r="E307" s="73"/>
      <c r="F307" s="73"/>
      <c r="G307" s="207"/>
      <c r="H307" s="73"/>
      <c r="I307" s="73"/>
      <c r="J307" s="74"/>
      <c r="K307" s="75"/>
      <c r="L307" s="75"/>
      <c r="M307" s="299" t="str">
        <f t="shared" si="51"/>
        <v/>
      </c>
      <c r="N307" s="74"/>
      <c r="O307" s="74"/>
      <c r="P307" s="75"/>
      <c r="Q307" s="207" t="str">
        <f t="shared" si="52"/>
        <v/>
      </c>
      <c r="R307" s="75"/>
      <c r="S307" s="207" t="str">
        <f t="shared" si="53"/>
        <v/>
      </c>
      <c r="T307" s="75"/>
      <c r="U307" s="207" t="str">
        <f t="shared" si="54"/>
        <v/>
      </c>
      <c r="V307" s="75"/>
      <c r="W307" s="74"/>
      <c r="X307" s="74"/>
      <c r="Y307" s="74"/>
      <c r="Z307" s="74"/>
      <c r="AA307" s="74"/>
      <c r="AB307" s="74"/>
      <c r="AC307" s="74"/>
      <c r="AD307" s="207" t="str">
        <f t="shared" si="55"/>
        <v/>
      </c>
      <c r="AE307" s="74"/>
      <c r="AF307" s="74"/>
      <c r="AG307" s="74"/>
      <c r="AH307" s="74"/>
      <c r="AI307" s="74"/>
      <c r="AJ307" s="207" t="str">
        <f t="shared" si="56"/>
        <v/>
      </c>
      <c r="AK307" s="74"/>
      <c r="AL307" s="74"/>
      <c r="AM307" s="74"/>
      <c r="AN307" s="300" t="str">
        <f t="shared" si="57"/>
        <v/>
      </c>
      <c r="AO307" s="75"/>
      <c r="AP307" s="75"/>
      <c r="AQ307" s="207" t="str">
        <f t="shared" si="58"/>
        <v/>
      </c>
      <c r="AR307" s="75"/>
      <c r="AS307" s="74"/>
      <c r="AT307" s="74"/>
      <c r="AU307" s="207" t="str">
        <f t="shared" si="59"/>
        <v/>
      </c>
      <c r="AV307" s="75"/>
      <c r="AW307" s="75"/>
      <c r="AX307" s="75"/>
      <c r="AY307" s="75"/>
      <c r="AZ307" s="75"/>
      <c r="BA307" s="75"/>
      <c r="BB307" s="75"/>
      <c r="BC307" s="75"/>
      <c r="BD307" s="75"/>
      <c r="BE307" s="75"/>
      <c r="BF307" s="75"/>
      <c r="BG307" s="75"/>
      <c r="BH307" s="72"/>
      <c r="BI307" s="72"/>
      <c r="BJ307" s="72"/>
      <c r="BK307" s="72"/>
      <c r="BL307" s="72"/>
      <c r="BM307" s="72"/>
      <c r="BN307" s="72"/>
    </row>
    <row r="308" spans="1:66" s="76" customFormat="1" collapsed="1" x14ac:dyDescent="0.2">
      <c r="A308" s="72"/>
      <c r="B308" s="207" t="str">
        <f t="shared" si="50"/>
        <v/>
      </c>
      <c r="C308" s="73"/>
      <c r="D308" s="73"/>
      <c r="E308" s="73"/>
      <c r="F308" s="73"/>
      <c r="G308" s="207"/>
      <c r="H308" s="73"/>
      <c r="I308" s="73"/>
      <c r="J308" s="74"/>
      <c r="K308" s="75"/>
      <c r="L308" s="75"/>
      <c r="M308" s="299" t="str">
        <f t="shared" si="51"/>
        <v/>
      </c>
      <c r="N308" s="74"/>
      <c r="O308" s="74"/>
      <c r="P308" s="75"/>
      <c r="Q308" s="207" t="str">
        <f t="shared" si="52"/>
        <v/>
      </c>
      <c r="R308" s="75"/>
      <c r="S308" s="207" t="str">
        <f t="shared" si="53"/>
        <v/>
      </c>
      <c r="T308" s="75"/>
      <c r="U308" s="207" t="str">
        <f t="shared" si="54"/>
        <v/>
      </c>
      <c r="V308" s="75"/>
      <c r="W308" s="74"/>
      <c r="X308" s="74"/>
      <c r="Y308" s="74"/>
      <c r="Z308" s="74"/>
      <c r="AA308" s="74"/>
      <c r="AB308" s="74"/>
      <c r="AC308" s="74"/>
      <c r="AD308" s="207" t="str">
        <f t="shared" si="55"/>
        <v/>
      </c>
      <c r="AE308" s="74"/>
      <c r="AF308" s="74"/>
      <c r="AG308" s="74"/>
      <c r="AH308" s="74"/>
      <c r="AI308" s="74"/>
      <c r="AJ308" s="207" t="str">
        <f t="shared" si="56"/>
        <v/>
      </c>
      <c r="AK308" s="74"/>
      <c r="AL308" s="74"/>
      <c r="AM308" s="74"/>
      <c r="AN308" s="300" t="str">
        <f t="shared" si="57"/>
        <v/>
      </c>
      <c r="AO308" s="75"/>
      <c r="AP308" s="75"/>
      <c r="AQ308" s="207" t="str">
        <f t="shared" si="58"/>
        <v/>
      </c>
      <c r="AR308" s="75"/>
      <c r="AS308" s="74"/>
      <c r="AT308" s="74"/>
      <c r="AU308" s="207" t="str">
        <f t="shared" si="59"/>
        <v/>
      </c>
      <c r="AV308" s="75"/>
      <c r="AW308" s="75"/>
      <c r="AX308" s="75"/>
      <c r="AY308" s="75"/>
      <c r="AZ308" s="75"/>
      <c r="BA308" s="75"/>
      <c r="BB308" s="75"/>
      <c r="BC308" s="75"/>
      <c r="BD308" s="75"/>
      <c r="BE308" s="75"/>
      <c r="BF308" s="75"/>
      <c r="BG308" s="75"/>
      <c r="BH308" s="72"/>
      <c r="BI308" s="72"/>
      <c r="BJ308" s="72"/>
      <c r="BK308" s="72"/>
      <c r="BL308" s="72"/>
      <c r="BM308" s="72"/>
      <c r="BN308" s="72"/>
    </row>
    <row r="309" spans="1:66" s="76" customFormat="1" collapsed="1" x14ac:dyDescent="0.2">
      <c r="A309" s="72"/>
      <c r="B309" s="207" t="str">
        <f t="shared" si="50"/>
        <v/>
      </c>
      <c r="C309" s="73"/>
      <c r="D309" s="73"/>
      <c r="E309" s="73"/>
      <c r="F309" s="73"/>
      <c r="G309" s="207"/>
      <c r="H309" s="73"/>
      <c r="I309" s="73"/>
      <c r="J309" s="74"/>
      <c r="K309" s="75"/>
      <c r="L309" s="75"/>
      <c r="M309" s="299" t="str">
        <f t="shared" si="51"/>
        <v/>
      </c>
      <c r="N309" s="74"/>
      <c r="O309" s="74"/>
      <c r="P309" s="75"/>
      <c r="Q309" s="207" t="str">
        <f t="shared" si="52"/>
        <v/>
      </c>
      <c r="R309" s="75"/>
      <c r="S309" s="207" t="str">
        <f t="shared" si="53"/>
        <v/>
      </c>
      <c r="T309" s="75"/>
      <c r="U309" s="207" t="str">
        <f t="shared" si="54"/>
        <v/>
      </c>
      <c r="V309" s="75"/>
      <c r="W309" s="74"/>
      <c r="X309" s="74"/>
      <c r="Y309" s="74"/>
      <c r="Z309" s="74"/>
      <c r="AA309" s="74"/>
      <c r="AB309" s="74"/>
      <c r="AC309" s="74"/>
      <c r="AD309" s="207" t="str">
        <f t="shared" si="55"/>
        <v/>
      </c>
      <c r="AE309" s="74"/>
      <c r="AF309" s="74"/>
      <c r="AG309" s="74"/>
      <c r="AH309" s="74"/>
      <c r="AI309" s="74"/>
      <c r="AJ309" s="207" t="str">
        <f t="shared" si="56"/>
        <v/>
      </c>
      <c r="AK309" s="74"/>
      <c r="AL309" s="74"/>
      <c r="AM309" s="74"/>
      <c r="AN309" s="300" t="str">
        <f t="shared" si="57"/>
        <v/>
      </c>
      <c r="AO309" s="75"/>
      <c r="AP309" s="75"/>
      <c r="AQ309" s="207" t="str">
        <f t="shared" si="58"/>
        <v/>
      </c>
      <c r="AR309" s="75"/>
      <c r="AS309" s="74"/>
      <c r="AT309" s="74"/>
      <c r="AU309" s="207" t="str">
        <f t="shared" si="59"/>
        <v/>
      </c>
      <c r="AV309" s="75"/>
      <c r="AW309" s="75"/>
      <c r="AX309" s="75"/>
      <c r="AY309" s="75"/>
      <c r="AZ309" s="75"/>
      <c r="BA309" s="75"/>
      <c r="BB309" s="75"/>
      <c r="BC309" s="75"/>
      <c r="BD309" s="75"/>
      <c r="BE309" s="75"/>
      <c r="BF309" s="75"/>
      <c r="BG309" s="75"/>
      <c r="BH309" s="72"/>
      <c r="BI309" s="72"/>
      <c r="BJ309" s="72"/>
      <c r="BK309" s="72"/>
      <c r="BL309" s="72"/>
      <c r="BM309" s="72"/>
      <c r="BN309" s="72"/>
    </row>
    <row r="310" spans="1:66" s="76" customFormat="1" collapsed="1" x14ac:dyDescent="0.2">
      <c r="A310" s="72"/>
      <c r="B310" s="207" t="str">
        <f t="shared" si="50"/>
        <v/>
      </c>
      <c r="C310" s="73"/>
      <c r="D310" s="73"/>
      <c r="E310" s="73"/>
      <c r="F310" s="73"/>
      <c r="G310" s="207"/>
      <c r="H310" s="73"/>
      <c r="I310" s="73"/>
      <c r="J310" s="74"/>
      <c r="K310" s="75"/>
      <c r="L310" s="75"/>
      <c r="M310" s="299" t="str">
        <f t="shared" si="51"/>
        <v/>
      </c>
      <c r="N310" s="74"/>
      <c r="O310" s="74"/>
      <c r="P310" s="75"/>
      <c r="Q310" s="207" t="str">
        <f t="shared" si="52"/>
        <v/>
      </c>
      <c r="R310" s="75"/>
      <c r="S310" s="207" t="str">
        <f t="shared" si="53"/>
        <v/>
      </c>
      <c r="T310" s="75"/>
      <c r="U310" s="207" t="str">
        <f t="shared" si="54"/>
        <v/>
      </c>
      <c r="V310" s="75"/>
      <c r="W310" s="74"/>
      <c r="X310" s="74"/>
      <c r="Y310" s="74"/>
      <c r="Z310" s="74"/>
      <c r="AA310" s="74"/>
      <c r="AB310" s="74"/>
      <c r="AC310" s="74"/>
      <c r="AD310" s="207" t="str">
        <f t="shared" si="55"/>
        <v/>
      </c>
      <c r="AE310" s="74"/>
      <c r="AF310" s="74"/>
      <c r="AG310" s="74"/>
      <c r="AH310" s="74"/>
      <c r="AI310" s="74"/>
      <c r="AJ310" s="207" t="str">
        <f t="shared" si="56"/>
        <v/>
      </c>
      <c r="AK310" s="74"/>
      <c r="AL310" s="74"/>
      <c r="AM310" s="74"/>
      <c r="AN310" s="300" t="str">
        <f t="shared" si="57"/>
        <v/>
      </c>
      <c r="AO310" s="75"/>
      <c r="AP310" s="75"/>
      <c r="AQ310" s="207" t="str">
        <f t="shared" si="58"/>
        <v/>
      </c>
      <c r="AR310" s="75"/>
      <c r="AS310" s="74"/>
      <c r="AT310" s="74"/>
      <c r="AU310" s="207" t="str">
        <f t="shared" si="59"/>
        <v/>
      </c>
      <c r="AV310" s="75"/>
      <c r="AW310" s="75"/>
      <c r="AX310" s="75"/>
      <c r="AY310" s="75"/>
      <c r="AZ310" s="75"/>
      <c r="BA310" s="75"/>
      <c r="BB310" s="75"/>
      <c r="BC310" s="75"/>
      <c r="BD310" s="75"/>
      <c r="BE310" s="75"/>
      <c r="BF310" s="75"/>
      <c r="BG310" s="75"/>
      <c r="BH310" s="72"/>
      <c r="BI310" s="72"/>
      <c r="BJ310" s="72"/>
      <c r="BK310" s="72"/>
      <c r="BL310" s="72"/>
      <c r="BM310" s="72"/>
      <c r="BN310" s="72"/>
    </row>
    <row r="311" spans="1:66" s="76" customFormat="1" collapsed="1" x14ac:dyDescent="0.2">
      <c r="A311" s="72"/>
      <c r="B311" s="207" t="str">
        <f t="shared" si="50"/>
        <v/>
      </c>
      <c r="C311" s="73"/>
      <c r="D311" s="73"/>
      <c r="E311" s="73"/>
      <c r="F311" s="73"/>
      <c r="G311" s="207"/>
      <c r="H311" s="73"/>
      <c r="I311" s="73"/>
      <c r="J311" s="74"/>
      <c r="K311" s="75"/>
      <c r="L311" s="75"/>
      <c r="M311" s="299" t="str">
        <f t="shared" si="51"/>
        <v/>
      </c>
      <c r="N311" s="74"/>
      <c r="O311" s="74"/>
      <c r="P311" s="75"/>
      <c r="Q311" s="207" t="str">
        <f t="shared" si="52"/>
        <v/>
      </c>
      <c r="R311" s="75"/>
      <c r="S311" s="207" t="str">
        <f t="shared" si="53"/>
        <v/>
      </c>
      <c r="T311" s="75"/>
      <c r="U311" s="207" t="str">
        <f t="shared" si="54"/>
        <v/>
      </c>
      <c r="V311" s="75"/>
      <c r="W311" s="74"/>
      <c r="X311" s="74"/>
      <c r="Y311" s="74"/>
      <c r="Z311" s="74"/>
      <c r="AA311" s="74"/>
      <c r="AB311" s="74"/>
      <c r="AC311" s="74"/>
      <c r="AD311" s="207" t="str">
        <f t="shared" si="55"/>
        <v/>
      </c>
      <c r="AE311" s="74"/>
      <c r="AF311" s="74"/>
      <c r="AG311" s="74"/>
      <c r="AH311" s="74"/>
      <c r="AI311" s="74"/>
      <c r="AJ311" s="207" t="str">
        <f t="shared" si="56"/>
        <v/>
      </c>
      <c r="AK311" s="74"/>
      <c r="AL311" s="74"/>
      <c r="AM311" s="74"/>
      <c r="AN311" s="300" t="str">
        <f t="shared" si="57"/>
        <v/>
      </c>
      <c r="AO311" s="75"/>
      <c r="AP311" s="75"/>
      <c r="AQ311" s="207" t="str">
        <f t="shared" si="58"/>
        <v/>
      </c>
      <c r="AR311" s="75"/>
      <c r="AS311" s="74"/>
      <c r="AT311" s="74"/>
      <c r="AU311" s="207" t="str">
        <f t="shared" si="59"/>
        <v/>
      </c>
      <c r="AV311" s="75"/>
      <c r="AW311" s="75"/>
      <c r="AX311" s="75"/>
      <c r="AY311" s="75"/>
      <c r="AZ311" s="75"/>
      <c r="BA311" s="75"/>
      <c r="BB311" s="75"/>
      <c r="BC311" s="75"/>
      <c r="BD311" s="75"/>
      <c r="BE311" s="75"/>
      <c r="BF311" s="75"/>
      <c r="BG311" s="75"/>
      <c r="BH311" s="72"/>
      <c r="BI311" s="72"/>
      <c r="BJ311" s="72"/>
      <c r="BK311" s="72"/>
      <c r="BL311" s="72"/>
      <c r="BM311" s="72"/>
      <c r="BN311" s="72"/>
    </row>
    <row r="312" spans="1:66" s="76" customFormat="1" collapsed="1" x14ac:dyDescent="0.2">
      <c r="A312" s="72"/>
      <c r="B312" s="207" t="str">
        <f t="shared" si="50"/>
        <v/>
      </c>
      <c r="C312" s="73"/>
      <c r="D312" s="73"/>
      <c r="E312" s="73"/>
      <c r="F312" s="73"/>
      <c r="G312" s="207"/>
      <c r="H312" s="73"/>
      <c r="I312" s="73"/>
      <c r="J312" s="74"/>
      <c r="K312" s="75"/>
      <c r="L312" s="75"/>
      <c r="M312" s="299" t="str">
        <f t="shared" si="51"/>
        <v/>
      </c>
      <c r="N312" s="74"/>
      <c r="O312" s="74"/>
      <c r="P312" s="75"/>
      <c r="Q312" s="207" t="str">
        <f t="shared" si="52"/>
        <v/>
      </c>
      <c r="R312" s="75"/>
      <c r="S312" s="207" t="str">
        <f t="shared" si="53"/>
        <v/>
      </c>
      <c r="T312" s="75"/>
      <c r="U312" s="207" t="str">
        <f t="shared" si="54"/>
        <v/>
      </c>
      <c r="V312" s="75"/>
      <c r="W312" s="74"/>
      <c r="X312" s="74"/>
      <c r="Y312" s="74"/>
      <c r="Z312" s="74"/>
      <c r="AA312" s="74"/>
      <c r="AB312" s="74"/>
      <c r="AC312" s="74"/>
      <c r="AD312" s="207" t="str">
        <f t="shared" si="55"/>
        <v/>
      </c>
      <c r="AE312" s="74"/>
      <c r="AF312" s="74"/>
      <c r="AG312" s="74"/>
      <c r="AH312" s="74"/>
      <c r="AI312" s="74"/>
      <c r="AJ312" s="207" t="str">
        <f t="shared" si="56"/>
        <v/>
      </c>
      <c r="AK312" s="74"/>
      <c r="AL312" s="74"/>
      <c r="AM312" s="74"/>
      <c r="AN312" s="300" t="str">
        <f t="shared" si="57"/>
        <v/>
      </c>
      <c r="AO312" s="75"/>
      <c r="AP312" s="75"/>
      <c r="AQ312" s="207" t="str">
        <f t="shared" si="58"/>
        <v/>
      </c>
      <c r="AR312" s="75"/>
      <c r="AS312" s="74"/>
      <c r="AT312" s="74"/>
      <c r="AU312" s="207" t="str">
        <f t="shared" si="59"/>
        <v/>
      </c>
      <c r="AV312" s="75"/>
      <c r="AW312" s="75"/>
      <c r="AX312" s="75"/>
      <c r="AY312" s="75"/>
      <c r="AZ312" s="75"/>
      <c r="BA312" s="75"/>
      <c r="BB312" s="75"/>
      <c r="BC312" s="75"/>
      <c r="BD312" s="75"/>
      <c r="BE312" s="75"/>
      <c r="BF312" s="75"/>
      <c r="BG312" s="75"/>
      <c r="BH312" s="72"/>
      <c r="BI312" s="72"/>
      <c r="BJ312" s="72"/>
      <c r="BK312" s="72"/>
      <c r="BL312" s="72"/>
      <c r="BM312" s="72"/>
      <c r="BN312" s="72"/>
    </row>
    <row r="313" spans="1:66" s="76" customFormat="1" collapsed="1" x14ac:dyDescent="0.2">
      <c r="A313" s="72"/>
      <c r="B313" s="207" t="str">
        <f t="shared" si="50"/>
        <v/>
      </c>
      <c r="C313" s="73"/>
      <c r="D313" s="73"/>
      <c r="E313" s="73"/>
      <c r="F313" s="73"/>
      <c r="G313" s="207"/>
      <c r="H313" s="73"/>
      <c r="I313" s="73"/>
      <c r="J313" s="74"/>
      <c r="K313" s="75"/>
      <c r="L313" s="75"/>
      <c r="M313" s="299" t="str">
        <f t="shared" si="51"/>
        <v/>
      </c>
      <c r="N313" s="74"/>
      <c r="O313" s="74"/>
      <c r="P313" s="75"/>
      <c r="Q313" s="207" t="str">
        <f t="shared" si="52"/>
        <v/>
      </c>
      <c r="R313" s="75"/>
      <c r="S313" s="207" t="str">
        <f t="shared" si="53"/>
        <v/>
      </c>
      <c r="T313" s="75"/>
      <c r="U313" s="207" t="str">
        <f t="shared" si="54"/>
        <v/>
      </c>
      <c r="V313" s="75"/>
      <c r="W313" s="74"/>
      <c r="X313" s="74"/>
      <c r="Y313" s="74"/>
      <c r="Z313" s="74"/>
      <c r="AA313" s="74"/>
      <c r="AB313" s="74"/>
      <c r="AC313" s="74"/>
      <c r="AD313" s="207" t="str">
        <f t="shared" si="55"/>
        <v/>
      </c>
      <c r="AE313" s="74"/>
      <c r="AF313" s="74"/>
      <c r="AG313" s="74"/>
      <c r="AH313" s="74"/>
      <c r="AI313" s="74"/>
      <c r="AJ313" s="207" t="str">
        <f t="shared" si="56"/>
        <v/>
      </c>
      <c r="AK313" s="74"/>
      <c r="AL313" s="74"/>
      <c r="AM313" s="74"/>
      <c r="AN313" s="300" t="str">
        <f t="shared" si="57"/>
        <v/>
      </c>
      <c r="AO313" s="75"/>
      <c r="AP313" s="75"/>
      <c r="AQ313" s="207" t="str">
        <f t="shared" si="58"/>
        <v/>
      </c>
      <c r="AR313" s="75"/>
      <c r="AS313" s="74"/>
      <c r="AT313" s="74"/>
      <c r="AU313" s="207" t="str">
        <f t="shared" si="59"/>
        <v/>
      </c>
      <c r="AV313" s="75"/>
      <c r="AW313" s="75"/>
      <c r="AX313" s="75"/>
      <c r="AY313" s="75"/>
      <c r="AZ313" s="75"/>
      <c r="BA313" s="75"/>
      <c r="BB313" s="75"/>
      <c r="BC313" s="75"/>
      <c r="BD313" s="75"/>
      <c r="BE313" s="75"/>
      <c r="BF313" s="75"/>
      <c r="BG313" s="75"/>
      <c r="BH313" s="72"/>
      <c r="BI313" s="72"/>
      <c r="BJ313" s="72"/>
      <c r="BK313" s="72"/>
      <c r="BL313" s="72"/>
      <c r="BM313" s="72"/>
      <c r="BN313" s="72"/>
    </row>
    <row r="314" spans="1:66" s="76" customFormat="1" collapsed="1" x14ac:dyDescent="0.2">
      <c r="A314" s="72"/>
      <c r="B314" s="207" t="str">
        <f t="shared" si="50"/>
        <v/>
      </c>
      <c r="C314" s="73"/>
      <c r="D314" s="73"/>
      <c r="E314" s="73"/>
      <c r="F314" s="73"/>
      <c r="G314" s="207"/>
      <c r="H314" s="73"/>
      <c r="I314" s="73"/>
      <c r="J314" s="74"/>
      <c r="K314" s="75"/>
      <c r="L314" s="75"/>
      <c r="M314" s="299" t="str">
        <f t="shared" si="51"/>
        <v/>
      </c>
      <c r="N314" s="74"/>
      <c r="O314" s="74"/>
      <c r="P314" s="75"/>
      <c r="Q314" s="207" t="str">
        <f t="shared" si="52"/>
        <v/>
      </c>
      <c r="R314" s="75"/>
      <c r="S314" s="207" t="str">
        <f t="shared" si="53"/>
        <v/>
      </c>
      <c r="T314" s="75"/>
      <c r="U314" s="207" t="str">
        <f t="shared" si="54"/>
        <v/>
      </c>
      <c r="V314" s="75"/>
      <c r="W314" s="74"/>
      <c r="X314" s="74"/>
      <c r="Y314" s="74"/>
      <c r="Z314" s="74"/>
      <c r="AA314" s="74"/>
      <c r="AB314" s="74"/>
      <c r="AC314" s="74"/>
      <c r="AD314" s="207" t="str">
        <f t="shared" si="55"/>
        <v/>
      </c>
      <c r="AE314" s="74"/>
      <c r="AF314" s="74"/>
      <c r="AG314" s="74"/>
      <c r="AH314" s="74"/>
      <c r="AI314" s="74"/>
      <c r="AJ314" s="207" t="str">
        <f t="shared" si="56"/>
        <v/>
      </c>
      <c r="AK314" s="74"/>
      <c r="AL314" s="74"/>
      <c r="AM314" s="74"/>
      <c r="AN314" s="300" t="str">
        <f t="shared" si="57"/>
        <v/>
      </c>
      <c r="AO314" s="75"/>
      <c r="AP314" s="75"/>
      <c r="AQ314" s="207" t="str">
        <f t="shared" si="58"/>
        <v/>
      </c>
      <c r="AR314" s="75"/>
      <c r="AS314" s="74"/>
      <c r="AT314" s="74"/>
      <c r="AU314" s="207" t="str">
        <f t="shared" si="59"/>
        <v/>
      </c>
      <c r="AV314" s="75"/>
      <c r="AW314" s="75"/>
      <c r="AX314" s="75"/>
      <c r="AY314" s="75"/>
      <c r="AZ314" s="75"/>
      <c r="BA314" s="75"/>
      <c r="BB314" s="75"/>
      <c r="BC314" s="75"/>
      <c r="BD314" s="75"/>
      <c r="BE314" s="75"/>
      <c r="BF314" s="75"/>
      <c r="BG314" s="75"/>
      <c r="BH314" s="72"/>
      <c r="BI314" s="72"/>
      <c r="BJ314" s="72"/>
      <c r="BK314" s="72"/>
      <c r="BL314" s="72"/>
      <c r="BM314" s="72"/>
      <c r="BN314" s="72"/>
    </row>
    <row r="315" spans="1:66" s="76" customFormat="1" collapsed="1" x14ac:dyDescent="0.2">
      <c r="A315" s="72"/>
      <c r="B315" s="207" t="str">
        <f t="shared" si="50"/>
        <v/>
      </c>
      <c r="C315" s="73"/>
      <c r="D315" s="73"/>
      <c r="E315" s="73"/>
      <c r="F315" s="73"/>
      <c r="G315" s="207"/>
      <c r="H315" s="73"/>
      <c r="I315" s="73"/>
      <c r="J315" s="74"/>
      <c r="K315" s="75"/>
      <c r="L315" s="75"/>
      <c r="M315" s="299" t="str">
        <f t="shared" si="51"/>
        <v/>
      </c>
      <c r="N315" s="74"/>
      <c r="O315" s="74"/>
      <c r="P315" s="75"/>
      <c r="Q315" s="207" t="str">
        <f t="shared" si="52"/>
        <v/>
      </c>
      <c r="R315" s="75"/>
      <c r="S315" s="207" t="str">
        <f t="shared" si="53"/>
        <v/>
      </c>
      <c r="T315" s="75"/>
      <c r="U315" s="207" t="str">
        <f t="shared" si="54"/>
        <v/>
      </c>
      <c r="V315" s="75"/>
      <c r="W315" s="74"/>
      <c r="X315" s="74"/>
      <c r="Y315" s="74"/>
      <c r="Z315" s="74"/>
      <c r="AA315" s="74"/>
      <c r="AB315" s="74"/>
      <c r="AC315" s="74"/>
      <c r="AD315" s="207" t="str">
        <f t="shared" si="55"/>
        <v/>
      </c>
      <c r="AE315" s="74"/>
      <c r="AF315" s="74"/>
      <c r="AG315" s="74"/>
      <c r="AH315" s="74"/>
      <c r="AI315" s="74"/>
      <c r="AJ315" s="207" t="str">
        <f t="shared" si="56"/>
        <v/>
      </c>
      <c r="AK315" s="74"/>
      <c r="AL315" s="74"/>
      <c r="AM315" s="74"/>
      <c r="AN315" s="300" t="str">
        <f t="shared" si="57"/>
        <v/>
      </c>
      <c r="AO315" s="75"/>
      <c r="AP315" s="75"/>
      <c r="AQ315" s="207" t="str">
        <f t="shared" si="58"/>
        <v/>
      </c>
      <c r="AR315" s="75"/>
      <c r="AS315" s="74"/>
      <c r="AT315" s="74"/>
      <c r="AU315" s="207" t="str">
        <f t="shared" si="59"/>
        <v/>
      </c>
      <c r="AV315" s="75"/>
      <c r="AW315" s="75"/>
      <c r="AX315" s="75"/>
      <c r="AY315" s="75"/>
      <c r="AZ315" s="75"/>
      <c r="BA315" s="75"/>
      <c r="BB315" s="75"/>
      <c r="BC315" s="75"/>
      <c r="BD315" s="75"/>
      <c r="BE315" s="75"/>
      <c r="BF315" s="75"/>
      <c r="BG315" s="75"/>
      <c r="BH315" s="72"/>
      <c r="BI315" s="72"/>
      <c r="BJ315" s="72"/>
      <c r="BK315" s="72"/>
      <c r="BL315" s="72"/>
      <c r="BM315" s="72"/>
      <c r="BN315" s="72"/>
    </row>
    <row r="316" spans="1:66" s="76" customFormat="1" collapsed="1" x14ac:dyDescent="0.2">
      <c r="A316" s="72"/>
      <c r="B316" s="207" t="str">
        <f t="shared" si="50"/>
        <v/>
      </c>
      <c r="C316" s="73"/>
      <c r="D316" s="73"/>
      <c r="E316" s="73"/>
      <c r="F316" s="73"/>
      <c r="G316" s="207"/>
      <c r="H316" s="73"/>
      <c r="I316" s="73"/>
      <c r="J316" s="74"/>
      <c r="K316" s="75"/>
      <c r="L316" s="75"/>
      <c r="M316" s="299" t="str">
        <f t="shared" si="51"/>
        <v/>
      </c>
      <c r="N316" s="74"/>
      <c r="O316" s="74"/>
      <c r="P316" s="75"/>
      <c r="Q316" s="207" t="str">
        <f t="shared" si="52"/>
        <v/>
      </c>
      <c r="R316" s="75"/>
      <c r="S316" s="207" t="str">
        <f t="shared" si="53"/>
        <v/>
      </c>
      <c r="T316" s="75"/>
      <c r="U316" s="207" t="str">
        <f t="shared" si="54"/>
        <v/>
      </c>
      <c r="V316" s="75"/>
      <c r="W316" s="74"/>
      <c r="X316" s="74"/>
      <c r="Y316" s="74"/>
      <c r="Z316" s="74"/>
      <c r="AA316" s="74"/>
      <c r="AB316" s="74"/>
      <c r="AC316" s="74"/>
      <c r="AD316" s="207" t="str">
        <f t="shared" si="55"/>
        <v/>
      </c>
      <c r="AE316" s="74"/>
      <c r="AF316" s="74"/>
      <c r="AG316" s="74"/>
      <c r="AH316" s="74"/>
      <c r="AI316" s="74"/>
      <c r="AJ316" s="207" t="str">
        <f t="shared" si="56"/>
        <v/>
      </c>
      <c r="AK316" s="74"/>
      <c r="AL316" s="74"/>
      <c r="AM316" s="74"/>
      <c r="AN316" s="300" t="str">
        <f t="shared" si="57"/>
        <v/>
      </c>
      <c r="AO316" s="75"/>
      <c r="AP316" s="75"/>
      <c r="AQ316" s="207" t="str">
        <f t="shared" si="58"/>
        <v/>
      </c>
      <c r="AR316" s="75"/>
      <c r="AS316" s="74"/>
      <c r="AT316" s="74"/>
      <c r="AU316" s="207" t="str">
        <f t="shared" si="59"/>
        <v/>
      </c>
      <c r="AV316" s="75"/>
      <c r="AW316" s="75"/>
      <c r="AX316" s="75"/>
      <c r="AY316" s="75"/>
      <c r="AZ316" s="75"/>
      <c r="BA316" s="75"/>
      <c r="BB316" s="75"/>
      <c r="BC316" s="75"/>
      <c r="BD316" s="75"/>
      <c r="BE316" s="75"/>
      <c r="BF316" s="75"/>
      <c r="BG316" s="75"/>
      <c r="BH316" s="72"/>
      <c r="BI316" s="72"/>
      <c r="BJ316" s="72"/>
      <c r="BK316" s="72"/>
      <c r="BL316" s="72"/>
      <c r="BM316" s="72"/>
      <c r="BN316" s="72"/>
    </row>
    <row r="317" spans="1:66" s="76" customFormat="1" collapsed="1" x14ac:dyDescent="0.2">
      <c r="A317" s="72"/>
      <c r="B317" s="207" t="str">
        <f t="shared" si="50"/>
        <v/>
      </c>
      <c r="C317" s="73"/>
      <c r="D317" s="73"/>
      <c r="E317" s="73"/>
      <c r="F317" s="73"/>
      <c r="G317" s="207"/>
      <c r="H317" s="73"/>
      <c r="I317" s="73"/>
      <c r="J317" s="74"/>
      <c r="K317" s="75"/>
      <c r="L317" s="75"/>
      <c r="M317" s="299" t="str">
        <f t="shared" si="51"/>
        <v/>
      </c>
      <c r="N317" s="74"/>
      <c r="O317" s="74"/>
      <c r="P317" s="75"/>
      <c r="Q317" s="207" t="str">
        <f t="shared" si="52"/>
        <v/>
      </c>
      <c r="R317" s="75"/>
      <c r="S317" s="207" t="str">
        <f t="shared" si="53"/>
        <v/>
      </c>
      <c r="T317" s="75"/>
      <c r="U317" s="207" t="str">
        <f t="shared" si="54"/>
        <v/>
      </c>
      <c r="V317" s="75"/>
      <c r="W317" s="74"/>
      <c r="X317" s="74"/>
      <c r="Y317" s="74"/>
      <c r="Z317" s="74"/>
      <c r="AA317" s="74"/>
      <c r="AB317" s="74"/>
      <c r="AC317" s="74"/>
      <c r="AD317" s="207" t="str">
        <f t="shared" si="55"/>
        <v/>
      </c>
      <c r="AE317" s="74"/>
      <c r="AF317" s="74"/>
      <c r="AG317" s="74"/>
      <c r="AH317" s="74"/>
      <c r="AI317" s="74"/>
      <c r="AJ317" s="207" t="str">
        <f t="shared" si="56"/>
        <v/>
      </c>
      <c r="AK317" s="74"/>
      <c r="AL317" s="74"/>
      <c r="AM317" s="74"/>
      <c r="AN317" s="300" t="str">
        <f t="shared" si="57"/>
        <v/>
      </c>
      <c r="AO317" s="75"/>
      <c r="AP317" s="75"/>
      <c r="AQ317" s="207" t="str">
        <f t="shared" si="58"/>
        <v/>
      </c>
      <c r="AR317" s="75"/>
      <c r="AS317" s="74"/>
      <c r="AT317" s="74"/>
      <c r="AU317" s="207" t="str">
        <f t="shared" si="59"/>
        <v/>
      </c>
      <c r="AV317" s="75"/>
      <c r="AW317" s="75"/>
      <c r="AX317" s="75"/>
      <c r="AY317" s="75"/>
      <c r="AZ317" s="75"/>
      <c r="BA317" s="75"/>
      <c r="BB317" s="75"/>
      <c r="BC317" s="75"/>
      <c r="BD317" s="75"/>
      <c r="BE317" s="75"/>
      <c r="BF317" s="75"/>
      <c r="BG317" s="75"/>
      <c r="BH317" s="72"/>
      <c r="BI317" s="72"/>
      <c r="BJ317" s="72"/>
      <c r="BK317" s="72"/>
      <c r="BL317" s="72"/>
      <c r="BM317" s="72"/>
      <c r="BN317" s="72"/>
    </row>
    <row r="318" spans="1:66" s="76" customFormat="1" collapsed="1" x14ac:dyDescent="0.2">
      <c r="A318" s="72"/>
      <c r="B318" s="207" t="str">
        <f t="shared" si="50"/>
        <v/>
      </c>
      <c r="C318" s="73"/>
      <c r="D318" s="73"/>
      <c r="E318" s="73"/>
      <c r="F318" s="73"/>
      <c r="G318" s="207"/>
      <c r="H318" s="73"/>
      <c r="I318" s="73"/>
      <c r="J318" s="74"/>
      <c r="K318" s="75"/>
      <c r="L318" s="75"/>
      <c r="M318" s="299" t="str">
        <f t="shared" si="51"/>
        <v/>
      </c>
      <c r="N318" s="74"/>
      <c r="O318" s="74"/>
      <c r="P318" s="75"/>
      <c r="Q318" s="207" t="str">
        <f t="shared" si="52"/>
        <v/>
      </c>
      <c r="R318" s="75"/>
      <c r="S318" s="207" t="str">
        <f t="shared" si="53"/>
        <v/>
      </c>
      <c r="T318" s="75"/>
      <c r="U318" s="207" t="str">
        <f t="shared" si="54"/>
        <v/>
      </c>
      <c r="V318" s="75"/>
      <c r="W318" s="74"/>
      <c r="X318" s="74"/>
      <c r="Y318" s="74"/>
      <c r="Z318" s="74"/>
      <c r="AA318" s="74"/>
      <c r="AB318" s="74"/>
      <c r="AC318" s="74"/>
      <c r="AD318" s="207" t="str">
        <f t="shared" si="55"/>
        <v/>
      </c>
      <c r="AE318" s="74"/>
      <c r="AF318" s="74"/>
      <c r="AG318" s="74"/>
      <c r="AH318" s="74"/>
      <c r="AI318" s="74"/>
      <c r="AJ318" s="207" t="str">
        <f t="shared" si="56"/>
        <v/>
      </c>
      <c r="AK318" s="74"/>
      <c r="AL318" s="74"/>
      <c r="AM318" s="74"/>
      <c r="AN318" s="300" t="str">
        <f t="shared" si="57"/>
        <v/>
      </c>
      <c r="AO318" s="75"/>
      <c r="AP318" s="75"/>
      <c r="AQ318" s="207" t="str">
        <f t="shared" si="58"/>
        <v/>
      </c>
      <c r="AR318" s="75"/>
      <c r="AS318" s="74"/>
      <c r="AT318" s="74"/>
      <c r="AU318" s="207" t="str">
        <f t="shared" si="59"/>
        <v/>
      </c>
      <c r="AV318" s="75"/>
      <c r="AW318" s="75"/>
      <c r="AX318" s="75"/>
      <c r="AY318" s="75"/>
      <c r="AZ318" s="75"/>
      <c r="BA318" s="75"/>
      <c r="BB318" s="75"/>
      <c r="BC318" s="75"/>
      <c r="BD318" s="75"/>
      <c r="BE318" s="75"/>
      <c r="BF318" s="75"/>
      <c r="BG318" s="75"/>
      <c r="BH318" s="72"/>
      <c r="BI318" s="72"/>
      <c r="BJ318" s="72"/>
      <c r="BK318" s="72"/>
      <c r="BL318" s="72"/>
      <c r="BM318" s="72"/>
      <c r="BN318" s="72"/>
    </row>
    <row r="319" spans="1:66" s="76" customFormat="1" collapsed="1" x14ac:dyDescent="0.2">
      <c r="A319" s="72"/>
      <c r="B319" s="207" t="str">
        <f t="shared" si="50"/>
        <v/>
      </c>
      <c r="C319" s="73"/>
      <c r="D319" s="73"/>
      <c r="E319" s="73"/>
      <c r="F319" s="73"/>
      <c r="G319" s="207"/>
      <c r="H319" s="73"/>
      <c r="I319" s="73"/>
      <c r="J319" s="74"/>
      <c r="K319" s="75"/>
      <c r="L319" s="75"/>
      <c r="M319" s="299" t="str">
        <f t="shared" si="51"/>
        <v/>
      </c>
      <c r="N319" s="74"/>
      <c r="O319" s="74"/>
      <c r="P319" s="75"/>
      <c r="Q319" s="207" t="str">
        <f t="shared" si="52"/>
        <v/>
      </c>
      <c r="R319" s="75"/>
      <c r="S319" s="207" t="str">
        <f t="shared" si="53"/>
        <v/>
      </c>
      <c r="T319" s="75"/>
      <c r="U319" s="207" t="str">
        <f t="shared" si="54"/>
        <v/>
      </c>
      <c r="V319" s="75"/>
      <c r="W319" s="74"/>
      <c r="X319" s="74"/>
      <c r="Y319" s="74"/>
      <c r="Z319" s="74"/>
      <c r="AA319" s="74"/>
      <c r="AB319" s="74"/>
      <c r="AC319" s="74"/>
      <c r="AD319" s="207" t="str">
        <f t="shared" si="55"/>
        <v/>
      </c>
      <c r="AE319" s="74"/>
      <c r="AF319" s="74"/>
      <c r="AG319" s="74"/>
      <c r="AH319" s="74"/>
      <c r="AI319" s="74"/>
      <c r="AJ319" s="207" t="str">
        <f t="shared" si="56"/>
        <v/>
      </c>
      <c r="AK319" s="74"/>
      <c r="AL319" s="74"/>
      <c r="AM319" s="74"/>
      <c r="AN319" s="300" t="str">
        <f t="shared" si="57"/>
        <v/>
      </c>
      <c r="AO319" s="75"/>
      <c r="AP319" s="75"/>
      <c r="AQ319" s="207" t="str">
        <f t="shared" si="58"/>
        <v/>
      </c>
      <c r="AR319" s="75"/>
      <c r="AS319" s="74"/>
      <c r="AT319" s="74"/>
      <c r="AU319" s="207" t="str">
        <f t="shared" si="59"/>
        <v/>
      </c>
      <c r="AV319" s="75"/>
      <c r="AW319" s="75"/>
      <c r="AX319" s="75"/>
      <c r="AY319" s="75"/>
      <c r="AZ319" s="75"/>
      <c r="BA319" s="75"/>
      <c r="BB319" s="75"/>
      <c r="BC319" s="75"/>
      <c r="BD319" s="75"/>
      <c r="BE319" s="75"/>
      <c r="BF319" s="75"/>
      <c r="BG319" s="75"/>
      <c r="BH319" s="72"/>
      <c r="BI319" s="72"/>
      <c r="BJ319" s="72"/>
      <c r="BK319" s="72"/>
      <c r="BL319" s="72"/>
      <c r="BM319" s="72"/>
      <c r="BN319" s="72"/>
    </row>
    <row r="320" spans="1:66" s="76" customFormat="1" collapsed="1" x14ac:dyDescent="0.2">
      <c r="A320" s="72"/>
      <c r="B320" s="207" t="str">
        <f t="shared" si="50"/>
        <v/>
      </c>
      <c r="C320" s="73"/>
      <c r="D320" s="73"/>
      <c r="E320" s="73"/>
      <c r="F320" s="73"/>
      <c r="G320" s="207"/>
      <c r="H320" s="73"/>
      <c r="I320" s="73"/>
      <c r="J320" s="74"/>
      <c r="K320" s="75"/>
      <c r="L320" s="75"/>
      <c r="M320" s="299" t="str">
        <f t="shared" si="51"/>
        <v/>
      </c>
      <c r="N320" s="74"/>
      <c r="O320" s="74"/>
      <c r="P320" s="75"/>
      <c r="Q320" s="207" t="str">
        <f t="shared" si="52"/>
        <v/>
      </c>
      <c r="R320" s="75"/>
      <c r="S320" s="207" t="str">
        <f t="shared" si="53"/>
        <v/>
      </c>
      <c r="T320" s="75"/>
      <c r="U320" s="207" t="str">
        <f t="shared" si="54"/>
        <v/>
      </c>
      <c r="V320" s="75"/>
      <c r="W320" s="74"/>
      <c r="X320" s="74"/>
      <c r="Y320" s="74"/>
      <c r="Z320" s="74"/>
      <c r="AA320" s="74"/>
      <c r="AB320" s="74"/>
      <c r="AC320" s="74"/>
      <c r="AD320" s="207" t="str">
        <f t="shared" si="55"/>
        <v/>
      </c>
      <c r="AE320" s="74"/>
      <c r="AF320" s="74"/>
      <c r="AG320" s="74"/>
      <c r="AH320" s="74"/>
      <c r="AI320" s="74"/>
      <c r="AJ320" s="207" t="str">
        <f t="shared" si="56"/>
        <v/>
      </c>
      <c r="AK320" s="74"/>
      <c r="AL320" s="74"/>
      <c r="AM320" s="74"/>
      <c r="AN320" s="300" t="str">
        <f t="shared" si="57"/>
        <v/>
      </c>
      <c r="AO320" s="75"/>
      <c r="AP320" s="75"/>
      <c r="AQ320" s="207" t="str">
        <f t="shared" si="58"/>
        <v/>
      </c>
      <c r="AR320" s="75"/>
      <c r="AS320" s="74"/>
      <c r="AT320" s="74"/>
      <c r="AU320" s="207" t="str">
        <f t="shared" si="59"/>
        <v/>
      </c>
      <c r="AV320" s="75"/>
      <c r="AW320" s="75"/>
      <c r="AX320" s="75"/>
      <c r="AY320" s="75"/>
      <c r="AZ320" s="75"/>
      <c r="BA320" s="75"/>
      <c r="BB320" s="75"/>
      <c r="BC320" s="75"/>
      <c r="BD320" s="75"/>
      <c r="BE320" s="75"/>
      <c r="BF320" s="75"/>
      <c r="BG320" s="75"/>
      <c r="BH320" s="72"/>
      <c r="BI320" s="72"/>
      <c r="BJ320" s="72"/>
      <c r="BK320" s="72"/>
      <c r="BL320" s="72"/>
      <c r="BM320" s="72"/>
      <c r="BN320" s="72"/>
    </row>
    <row r="321" spans="1:66" s="76" customFormat="1" collapsed="1" x14ac:dyDescent="0.2">
      <c r="A321" s="72"/>
      <c r="B321" s="207" t="str">
        <f t="shared" si="50"/>
        <v/>
      </c>
      <c r="C321" s="73"/>
      <c r="D321" s="73"/>
      <c r="E321" s="73"/>
      <c r="F321" s="73"/>
      <c r="G321" s="207"/>
      <c r="H321" s="73"/>
      <c r="I321" s="73"/>
      <c r="J321" s="74"/>
      <c r="K321" s="75"/>
      <c r="L321" s="75"/>
      <c r="M321" s="299" t="str">
        <f t="shared" si="51"/>
        <v/>
      </c>
      <c r="N321" s="74"/>
      <c r="O321" s="74"/>
      <c r="P321" s="75"/>
      <c r="Q321" s="207" t="str">
        <f t="shared" si="52"/>
        <v/>
      </c>
      <c r="R321" s="75"/>
      <c r="S321" s="207" t="str">
        <f t="shared" si="53"/>
        <v/>
      </c>
      <c r="T321" s="75"/>
      <c r="U321" s="207" t="str">
        <f t="shared" si="54"/>
        <v/>
      </c>
      <c r="V321" s="75"/>
      <c r="W321" s="74"/>
      <c r="X321" s="74"/>
      <c r="Y321" s="74"/>
      <c r="Z321" s="74"/>
      <c r="AA321" s="74"/>
      <c r="AB321" s="74"/>
      <c r="AC321" s="74"/>
      <c r="AD321" s="207" t="str">
        <f t="shared" si="55"/>
        <v/>
      </c>
      <c r="AE321" s="74"/>
      <c r="AF321" s="74"/>
      <c r="AG321" s="74"/>
      <c r="AH321" s="74"/>
      <c r="AI321" s="74"/>
      <c r="AJ321" s="207" t="str">
        <f t="shared" si="56"/>
        <v/>
      </c>
      <c r="AK321" s="74"/>
      <c r="AL321" s="74"/>
      <c r="AM321" s="74"/>
      <c r="AN321" s="300" t="str">
        <f t="shared" si="57"/>
        <v/>
      </c>
      <c r="AO321" s="75"/>
      <c r="AP321" s="75"/>
      <c r="AQ321" s="207" t="str">
        <f t="shared" si="58"/>
        <v/>
      </c>
      <c r="AR321" s="75"/>
      <c r="AS321" s="74"/>
      <c r="AT321" s="74"/>
      <c r="AU321" s="207" t="str">
        <f t="shared" si="59"/>
        <v/>
      </c>
      <c r="AV321" s="75"/>
      <c r="AW321" s="75"/>
      <c r="AX321" s="75"/>
      <c r="AY321" s="75"/>
      <c r="AZ321" s="75"/>
      <c r="BA321" s="75"/>
      <c r="BB321" s="75"/>
      <c r="BC321" s="75"/>
      <c r="BD321" s="75"/>
      <c r="BE321" s="75"/>
      <c r="BF321" s="75"/>
      <c r="BG321" s="75"/>
      <c r="BH321" s="72"/>
      <c r="BI321" s="72"/>
      <c r="BJ321" s="72"/>
      <c r="BK321" s="72"/>
      <c r="BL321" s="72"/>
      <c r="BM321" s="72"/>
      <c r="BN321" s="72"/>
    </row>
    <row r="322" spans="1:66" s="76" customFormat="1" collapsed="1" x14ac:dyDescent="0.2">
      <c r="A322" s="72"/>
      <c r="B322" s="207" t="str">
        <f t="shared" si="50"/>
        <v/>
      </c>
      <c r="C322" s="73"/>
      <c r="D322" s="73"/>
      <c r="E322" s="73"/>
      <c r="F322" s="73"/>
      <c r="G322" s="207"/>
      <c r="H322" s="73"/>
      <c r="I322" s="73"/>
      <c r="J322" s="74"/>
      <c r="K322" s="75"/>
      <c r="L322" s="75"/>
      <c r="M322" s="299" t="str">
        <f t="shared" si="51"/>
        <v/>
      </c>
      <c r="N322" s="74"/>
      <c r="O322" s="74"/>
      <c r="P322" s="75"/>
      <c r="Q322" s="207" t="str">
        <f t="shared" si="52"/>
        <v/>
      </c>
      <c r="R322" s="75"/>
      <c r="S322" s="207" t="str">
        <f t="shared" si="53"/>
        <v/>
      </c>
      <c r="T322" s="75"/>
      <c r="U322" s="207" t="str">
        <f t="shared" si="54"/>
        <v/>
      </c>
      <c r="V322" s="75"/>
      <c r="W322" s="74"/>
      <c r="X322" s="74"/>
      <c r="Y322" s="74"/>
      <c r="Z322" s="74"/>
      <c r="AA322" s="74"/>
      <c r="AB322" s="74"/>
      <c r="AC322" s="74"/>
      <c r="AD322" s="207" t="str">
        <f t="shared" si="55"/>
        <v/>
      </c>
      <c r="AE322" s="74"/>
      <c r="AF322" s="74"/>
      <c r="AG322" s="74"/>
      <c r="AH322" s="74"/>
      <c r="AI322" s="74"/>
      <c r="AJ322" s="207" t="str">
        <f t="shared" si="56"/>
        <v/>
      </c>
      <c r="AK322" s="74"/>
      <c r="AL322" s="74"/>
      <c r="AM322" s="74"/>
      <c r="AN322" s="300" t="str">
        <f t="shared" si="57"/>
        <v/>
      </c>
      <c r="AO322" s="75"/>
      <c r="AP322" s="75"/>
      <c r="AQ322" s="207" t="str">
        <f t="shared" si="58"/>
        <v/>
      </c>
      <c r="AR322" s="75"/>
      <c r="AS322" s="74"/>
      <c r="AT322" s="74"/>
      <c r="AU322" s="207" t="str">
        <f t="shared" si="59"/>
        <v/>
      </c>
      <c r="AV322" s="75"/>
      <c r="AW322" s="75"/>
      <c r="AX322" s="75"/>
      <c r="AY322" s="75"/>
      <c r="AZ322" s="75"/>
      <c r="BA322" s="75"/>
      <c r="BB322" s="75"/>
      <c r="BC322" s="75"/>
      <c r="BD322" s="75"/>
      <c r="BE322" s="75"/>
      <c r="BF322" s="75"/>
      <c r="BG322" s="75"/>
      <c r="BH322" s="72"/>
      <c r="BI322" s="72"/>
      <c r="BJ322" s="72"/>
      <c r="BK322" s="72"/>
      <c r="BL322" s="72"/>
      <c r="BM322" s="72"/>
      <c r="BN322" s="72"/>
    </row>
    <row r="323" spans="1:66" s="76" customFormat="1" collapsed="1" x14ac:dyDescent="0.2">
      <c r="A323" s="72"/>
      <c r="B323" s="207" t="str">
        <f t="shared" si="50"/>
        <v/>
      </c>
      <c r="C323" s="73"/>
      <c r="D323" s="73"/>
      <c r="E323" s="73"/>
      <c r="F323" s="73"/>
      <c r="G323" s="207"/>
      <c r="H323" s="73"/>
      <c r="I323" s="73"/>
      <c r="J323" s="74"/>
      <c r="K323" s="75"/>
      <c r="L323" s="75"/>
      <c r="M323" s="299" t="str">
        <f t="shared" si="51"/>
        <v/>
      </c>
      <c r="N323" s="74"/>
      <c r="O323" s="74"/>
      <c r="P323" s="75"/>
      <c r="Q323" s="207" t="str">
        <f t="shared" si="52"/>
        <v/>
      </c>
      <c r="R323" s="75"/>
      <c r="S323" s="207" t="str">
        <f t="shared" si="53"/>
        <v/>
      </c>
      <c r="T323" s="75"/>
      <c r="U323" s="207" t="str">
        <f t="shared" si="54"/>
        <v/>
      </c>
      <c r="V323" s="75"/>
      <c r="W323" s="74"/>
      <c r="X323" s="74"/>
      <c r="Y323" s="74"/>
      <c r="Z323" s="74"/>
      <c r="AA323" s="74"/>
      <c r="AB323" s="74"/>
      <c r="AC323" s="74"/>
      <c r="AD323" s="207" t="str">
        <f t="shared" si="55"/>
        <v/>
      </c>
      <c r="AE323" s="74"/>
      <c r="AF323" s="74"/>
      <c r="AG323" s="74"/>
      <c r="AH323" s="74"/>
      <c r="AI323" s="74"/>
      <c r="AJ323" s="207" t="str">
        <f t="shared" si="56"/>
        <v/>
      </c>
      <c r="AK323" s="74"/>
      <c r="AL323" s="74"/>
      <c r="AM323" s="74"/>
      <c r="AN323" s="300" t="str">
        <f t="shared" si="57"/>
        <v/>
      </c>
      <c r="AO323" s="75"/>
      <c r="AP323" s="75"/>
      <c r="AQ323" s="207" t="str">
        <f t="shared" si="58"/>
        <v/>
      </c>
      <c r="AR323" s="75"/>
      <c r="AS323" s="74"/>
      <c r="AT323" s="74"/>
      <c r="AU323" s="207" t="str">
        <f t="shared" si="59"/>
        <v/>
      </c>
      <c r="AV323" s="75"/>
      <c r="AW323" s="75"/>
      <c r="AX323" s="75"/>
      <c r="AY323" s="75"/>
      <c r="AZ323" s="75"/>
      <c r="BA323" s="75"/>
      <c r="BB323" s="75"/>
      <c r="BC323" s="75"/>
      <c r="BD323" s="75"/>
      <c r="BE323" s="75"/>
      <c r="BF323" s="75"/>
      <c r="BG323" s="75"/>
      <c r="BH323" s="72"/>
      <c r="BI323" s="72"/>
      <c r="BJ323" s="72"/>
      <c r="BK323" s="72"/>
      <c r="BL323" s="72"/>
      <c r="BM323" s="72"/>
      <c r="BN323" s="72"/>
    </row>
    <row r="324" spans="1:66" s="76" customFormat="1" collapsed="1" x14ac:dyDescent="0.2">
      <c r="A324" s="72"/>
      <c r="B324" s="207" t="str">
        <f t="shared" si="50"/>
        <v/>
      </c>
      <c r="C324" s="73"/>
      <c r="D324" s="73"/>
      <c r="E324" s="73"/>
      <c r="F324" s="73"/>
      <c r="G324" s="207"/>
      <c r="H324" s="73"/>
      <c r="I324" s="73"/>
      <c r="J324" s="74"/>
      <c r="K324" s="75"/>
      <c r="L324" s="75"/>
      <c r="M324" s="299" t="str">
        <f t="shared" si="51"/>
        <v/>
      </c>
      <c r="N324" s="74"/>
      <c r="O324" s="74"/>
      <c r="P324" s="75"/>
      <c r="Q324" s="207" t="str">
        <f t="shared" si="52"/>
        <v/>
      </c>
      <c r="R324" s="75"/>
      <c r="S324" s="207" t="str">
        <f t="shared" si="53"/>
        <v/>
      </c>
      <c r="T324" s="75"/>
      <c r="U324" s="207" t="str">
        <f t="shared" si="54"/>
        <v/>
      </c>
      <c r="V324" s="75"/>
      <c r="W324" s="74"/>
      <c r="X324" s="74"/>
      <c r="Y324" s="74"/>
      <c r="Z324" s="74"/>
      <c r="AA324" s="74"/>
      <c r="AB324" s="74"/>
      <c r="AC324" s="74"/>
      <c r="AD324" s="207" t="str">
        <f t="shared" si="55"/>
        <v/>
      </c>
      <c r="AE324" s="74"/>
      <c r="AF324" s="74"/>
      <c r="AG324" s="74"/>
      <c r="AH324" s="74"/>
      <c r="AI324" s="74"/>
      <c r="AJ324" s="207" t="str">
        <f t="shared" si="56"/>
        <v/>
      </c>
      <c r="AK324" s="74"/>
      <c r="AL324" s="74"/>
      <c r="AM324" s="74"/>
      <c r="AN324" s="300" t="str">
        <f t="shared" si="57"/>
        <v/>
      </c>
      <c r="AO324" s="75"/>
      <c r="AP324" s="75"/>
      <c r="AQ324" s="207" t="str">
        <f t="shared" si="58"/>
        <v/>
      </c>
      <c r="AR324" s="75"/>
      <c r="AS324" s="74"/>
      <c r="AT324" s="74"/>
      <c r="AU324" s="207" t="str">
        <f t="shared" si="59"/>
        <v/>
      </c>
      <c r="AV324" s="75"/>
      <c r="AW324" s="75"/>
      <c r="AX324" s="75"/>
      <c r="AY324" s="75"/>
      <c r="AZ324" s="75"/>
      <c r="BA324" s="75"/>
      <c r="BB324" s="75"/>
      <c r="BC324" s="75"/>
      <c r="BD324" s="75"/>
      <c r="BE324" s="75"/>
      <c r="BF324" s="75"/>
      <c r="BG324" s="75"/>
      <c r="BH324" s="72"/>
      <c r="BI324" s="72"/>
      <c r="BJ324" s="72"/>
      <c r="BK324" s="72"/>
      <c r="BL324" s="72"/>
      <c r="BM324" s="72"/>
      <c r="BN324" s="72"/>
    </row>
    <row r="325" spans="1:66" s="76" customFormat="1" collapsed="1" x14ac:dyDescent="0.2">
      <c r="A325" s="72"/>
      <c r="B325" s="207" t="str">
        <f t="shared" si="50"/>
        <v/>
      </c>
      <c r="C325" s="73"/>
      <c r="D325" s="73"/>
      <c r="E325" s="73"/>
      <c r="F325" s="73"/>
      <c r="G325" s="207"/>
      <c r="H325" s="73"/>
      <c r="I325" s="73"/>
      <c r="J325" s="74"/>
      <c r="K325" s="75"/>
      <c r="L325" s="75"/>
      <c r="M325" s="299" t="str">
        <f t="shared" si="51"/>
        <v/>
      </c>
      <c r="N325" s="74"/>
      <c r="O325" s="74"/>
      <c r="P325" s="75"/>
      <c r="Q325" s="207" t="str">
        <f t="shared" si="52"/>
        <v/>
      </c>
      <c r="R325" s="75"/>
      <c r="S325" s="207" t="str">
        <f t="shared" si="53"/>
        <v/>
      </c>
      <c r="T325" s="75"/>
      <c r="U325" s="207" t="str">
        <f t="shared" si="54"/>
        <v/>
      </c>
      <c r="V325" s="75"/>
      <c r="W325" s="74"/>
      <c r="X325" s="74"/>
      <c r="Y325" s="74"/>
      <c r="Z325" s="74"/>
      <c r="AA325" s="74"/>
      <c r="AB325" s="74"/>
      <c r="AC325" s="74"/>
      <c r="AD325" s="207" t="str">
        <f t="shared" si="55"/>
        <v/>
      </c>
      <c r="AE325" s="74"/>
      <c r="AF325" s="74"/>
      <c r="AG325" s="74"/>
      <c r="AH325" s="74"/>
      <c r="AI325" s="74"/>
      <c r="AJ325" s="207" t="str">
        <f t="shared" si="56"/>
        <v/>
      </c>
      <c r="AK325" s="74"/>
      <c r="AL325" s="74"/>
      <c r="AM325" s="74"/>
      <c r="AN325" s="300" t="str">
        <f t="shared" si="57"/>
        <v/>
      </c>
      <c r="AO325" s="75"/>
      <c r="AP325" s="75"/>
      <c r="AQ325" s="207" t="str">
        <f t="shared" si="58"/>
        <v/>
      </c>
      <c r="AR325" s="75"/>
      <c r="AS325" s="74"/>
      <c r="AT325" s="74"/>
      <c r="AU325" s="207" t="str">
        <f t="shared" si="59"/>
        <v/>
      </c>
      <c r="AV325" s="75"/>
      <c r="AW325" s="75"/>
      <c r="AX325" s="75"/>
      <c r="AY325" s="75"/>
      <c r="AZ325" s="75"/>
      <c r="BA325" s="75"/>
      <c r="BB325" s="75"/>
      <c r="BC325" s="75"/>
      <c r="BD325" s="75"/>
      <c r="BE325" s="75"/>
      <c r="BF325" s="75"/>
      <c r="BG325" s="75"/>
      <c r="BH325" s="72"/>
      <c r="BI325" s="72"/>
      <c r="BJ325" s="72"/>
      <c r="BK325" s="72"/>
      <c r="BL325" s="72"/>
      <c r="BM325" s="72"/>
      <c r="BN325" s="72"/>
    </row>
    <row r="326" spans="1:66" s="76" customFormat="1" collapsed="1" x14ac:dyDescent="0.2">
      <c r="A326" s="72"/>
      <c r="B326" s="207" t="str">
        <f t="shared" si="50"/>
        <v/>
      </c>
      <c r="C326" s="73"/>
      <c r="D326" s="73"/>
      <c r="E326" s="73"/>
      <c r="F326" s="73"/>
      <c r="G326" s="207"/>
      <c r="H326" s="73"/>
      <c r="I326" s="73"/>
      <c r="J326" s="74"/>
      <c r="K326" s="75"/>
      <c r="L326" s="75"/>
      <c r="M326" s="299" t="str">
        <f t="shared" si="51"/>
        <v/>
      </c>
      <c r="N326" s="74"/>
      <c r="O326" s="74"/>
      <c r="P326" s="75"/>
      <c r="Q326" s="207" t="str">
        <f t="shared" si="52"/>
        <v/>
      </c>
      <c r="R326" s="75"/>
      <c r="S326" s="207" t="str">
        <f t="shared" si="53"/>
        <v/>
      </c>
      <c r="T326" s="75"/>
      <c r="U326" s="207" t="str">
        <f t="shared" si="54"/>
        <v/>
      </c>
      <c r="V326" s="75"/>
      <c r="W326" s="74"/>
      <c r="X326" s="74"/>
      <c r="Y326" s="74"/>
      <c r="Z326" s="74"/>
      <c r="AA326" s="74"/>
      <c r="AB326" s="74"/>
      <c r="AC326" s="74"/>
      <c r="AD326" s="207" t="str">
        <f t="shared" si="55"/>
        <v/>
      </c>
      <c r="AE326" s="74"/>
      <c r="AF326" s="74"/>
      <c r="AG326" s="74"/>
      <c r="AH326" s="74"/>
      <c r="AI326" s="74"/>
      <c r="AJ326" s="207" t="str">
        <f t="shared" si="56"/>
        <v/>
      </c>
      <c r="AK326" s="74"/>
      <c r="AL326" s="74"/>
      <c r="AM326" s="74"/>
      <c r="AN326" s="300" t="str">
        <f t="shared" si="57"/>
        <v/>
      </c>
      <c r="AO326" s="75"/>
      <c r="AP326" s="75"/>
      <c r="AQ326" s="207" t="str">
        <f t="shared" si="58"/>
        <v/>
      </c>
      <c r="AR326" s="75"/>
      <c r="AS326" s="74"/>
      <c r="AT326" s="74"/>
      <c r="AU326" s="207" t="str">
        <f t="shared" si="59"/>
        <v/>
      </c>
      <c r="AV326" s="75"/>
      <c r="AW326" s="75"/>
      <c r="AX326" s="75"/>
      <c r="AY326" s="75"/>
      <c r="AZ326" s="75"/>
      <c r="BA326" s="75"/>
      <c r="BB326" s="75"/>
      <c r="BC326" s="75"/>
      <c r="BD326" s="75"/>
      <c r="BE326" s="75"/>
      <c r="BF326" s="75"/>
      <c r="BG326" s="75"/>
      <c r="BH326" s="72"/>
      <c r="BI326" s="72"/>
      <c r="BJ326" s="72"/>
      <c r="BK326" s="72"/>
      <c r="BL326" s="72"/>
      <c r="BM326" s="72"/>
      <c r="BN326" s="72"/>
    </row>
    <row r="327" spans="1:66" s="76" customFormat="1" collapsed="1" x14ac:dyDescent="0.2">
      <c r="A327" s="72"/>
      <c r="B327" s="207" t="str">
        <f t="shared" ref="B327:B390" si="60">IF(C327="","",(VLOOKUP(C327,Generic_Road_Names_Table_Array,2,FALSE)))</f>
        <v/>
      </c>
      <c r="C327" s="73"/>
      <c r="D327" s="73"/>
      <c r="E327" s="73"/>
      <c r="F327" s="73"/>
      <c r="G327" s="207"/>
      <c r="H327" s="73"/>
      <c r="I327" s="73"/>
      <c r="J327" s="74"/>
      <c r="K327" s="75"/>
      <c r="L327" s="75"/>
      <c r="M327" s="299" t="str">
        <f t="shared" ref="M327:M390" si="61">IF(L327="","",(VLOOKUP(L327,Drainage_Drain_Side_array,2,FALSE)))</f>
        <v/>
      </c>
      <c r="N327" s="74"/>
      <c r="O327" s="74"/>
      <c r="P327" s="75"/>
      <c r="Q327" s="207" t="str">
        <f t="shared" ref="Q327:Q390" si="62">IF(P327="","",(VLOOKUP(P327,Drainage_Drain_Material_Table_Array,2,FALSE)))</f>
        <v/>
      </c>
      <c r="R327" s="75"/>
      <c r="S327" s="207" t="str">
        <f t="shared" ref="S327:S390" si="63">IF(R327="","",(VLOOKUP(R327,Drainage_Drain_Entry_Table_Array,2,FALSE)))</f>
        <v/>
      </c>
      <c r="T327" s="75"/>
      <c r="U327" s="207" t="str">
        <f t="shared" ref="U327:U390" si="64">IF(T327="","",(VLOOKUP(T327,Drainage_Drain_Entry_Table_Array,2,FALSE)))</f>
        <v/>
      </c>
      <c r="V327" s="75"/>
      <c r="W327" s="74"/>
      <c r="X327" s="74"/>
      <c r="Y327" s="74"/>
      <c r="Z327" s="74"/>
      <c r="AA327" s="74"/>
      <c r="AB327" s="74"/>
      <c r="AC327" s="74"/>
      <c r="AD327" s="207" t="str">
        <f t="shared" ref="AD327:AD390" si="65">IF(AC327="","",(VLOOKUP(AC327,Generic_Organisation_Table_Array,2,FALSE)))</f>
        <v/>
      </c>
      <c r="AE327" s="74"/>
      <c r="AF327" s="74"/>
      <c r="AG327" s="74"/>
      <c r="AH327" s="74"/>
      <c r="AI327" s="74"/>
      <c r="AJ327" s="207" t="str">
        <f t="shared" ref="AJ327:AJ390" si="66">IF(AI327="","",(VLOOKUP(AI327,Generic_Asset_Owner_Table_Array,2,FALSE)))</f>
        <v/>
      </c>
      <c r="AK327" s="74"/>
      <c r="AL327" s="74"/>
      <c r="AM327" s="74"/>
      <c r="AN327" s="300" t="str">
        <f t="shared" ref="AN327:AN390" si="67">IF(AM327="","",(VLOOKUP(AM327,Drainage_Drain_Shape_array,2,FALSE)))</f>
        <v/>
      </c>
      <c r="AO327" s="75"/>
      <c r="AP327" s="75"/>
      <c r="AQ327" s="207" t="str">
        <f t="shared" ref="AQ327:AQ390" si="68">IF(AP327="","",(VLOOKUP(AP327,Drainage_Drain_Lining_Table_Array,2,FALSE)))</f>
        <v/>
      </c>
      <c r="AR327" s="75"/>
      <c r="AS327" s="74"/>
      <c r="AT327" s="74"/>
      <c r="AU327" s="207" t="str">
        <f t="shared" ref="AU327:AU390" si="69">IF(AT327="","",(VLOOKUP(AT327,Drainage_Flow_Direction_Table_Array,2,FALSE)))</f>
        <v/>
      </c>
      <c r="AV327" s="75"/>
      <c r="AW327" s="75"/>
      <c r="AX327" s="75"/>
      <c r="AY327" s="75"/>
      <c r="AZ327" s="75"/>
      <c r="BA327" s="75"/>
      <c r="BB327" s="75"/>
      <c r="BC327" s="75"/>
      <c r="BD327" s="75"/>
      <c r="BE327" s="75"/>
      <c r="BF327" s="75"/>
      <c r="BG327" s="75"/>
      <c r="BH327" s="72"/>
      <c r="BI327" s="72"/>
      <c r="BJ327" s="72"/>
      <c r="BK327" s="72"/>
      <c r="BL327" s="72"/>
      <c r="BM327" s="72"/>
      <c r="BN327" s="72"/>
    </row>
    <row r="328" spans="1:66" s="76" customFormat="1" collapsed="1" x14ac:dyDescent="0.2">
      <c r="A328" s="72"/>
      <c r="B328" s="207" t="str">
        <f t="shared" si="60"/>
        <v/>
      </c>
      <c r="C328" s="73"/>
      <c r="D328" s="73"/>
      <c r="E328" s="73"/>
      <c r="F328" s="73"/>
      <c r="G328" s="207"/>
      <c r="H328" s="73"/>
      <c r="I328" s="73"/>
      <c r="J328" s="74"/>
      <c r="K328" s="75"/>
      <c r="L328" s="75"/>
      <c r="M328" s="299" t="str">
        <f t="shared" si="61"/>
        <v/>
      </c>
      <c r="N328" s="74"/>
      <c r="O328" s="74"/>
      <c r="P328" s="75"/>
      <c r="Q328" s="207" t="str">
        <f t="shared" si="62"/>
        <v/>
      </c>
      <c r="R328" s="75"/>
      <c r="S328" s="207" t="str">
        <f t="shared" si="63"/>
        <v/>
      </c>
      <c r="T328" s="75"/>
      <c r="U328" s="207" t="str">
        <f t="shared" si="64"/>
        <v/>
      </c>
      <c r="V328" s="75"/>
      <c r="W328" s="74"/>
      <c r="X328" s="74"/>
      <c r="Y328" s="74"/>
      <c r="Z328" s="74"/>
      <c r="AA328" s="74"/>
      <c r="AB328" s="74"/>
      <c r="AC328" s="74"/>
      <c r="AD328" s="207" t="str">
        <f t="shared" si="65"/>
        <v/>
      </c>
      <c r="AE328" s="74"/>
      <c r="AF328" s="74"/>
      <c r="AG328" s="74"/>
      <c r="AH328" s="74"/>
      <c r="AI328" s="74"/>
      <c r="AJ328" s="207" t="str">
        <f t="shared" si="66"/>
        <v/>
      </c>
      <c r="AK328" s="74"/>
      <c r="AL328" s="74"/>
      <c r="AM328" s="74"/>
      <c r="AN328" s="300" t="str">
        <f t="shared" si="67"/>
        <v/>
      </c>
      <c r="AO328" s="75"/>
      <c r="AP328" s="75"/>
      <c r="AQ328" s="207" t="str">
        <f t="shared" si="68"/>
        <v/>
      </c>
      <c r="AR328" s="75"/>
      <c r="AS328" s="74"/>
      <c r="AT328" s="74"/>
      <c r="AU328" s="207" t="str">
        <f t="shared" si="69"/>
        <v/>
      </c>
      <c r="AV328" s="75"/>
      <c r="AW328" s="75"/>
      <c r="AX328" s="75"/>
      <c r="AY328" s="75"/>
      <c r="AZ328" s="75"/>
      <c r="BA328" s="75"/>
      <c r="BB328" s="75"/>
      <c r="BC328" s="75"/>
      <c r="BD328" s="75"/>
      <c r="BE328" s="75"/>
      <c r="BF328" s="75"/>
      <c r="BG328" s="75"/>
      <c r="BH328" s="72"/>
      <c r="BI328" s="72"/>
      <c r="BJ328" s="72"/>
      <c r="BK328" s="72"/>
      <c r="BL328" s="72"/>
      <c r="BM328" s="72"/>
      <c r="BN328" s="72"/>
    </row>
    <row r="329" spans="1:66" s="76" customFormat="1" collapsed="1" x14ac:dyDescent="0.2">
      <c r="A329" s="72"/>
      <c r="B329" s="207" t="str">
        <f t="shared" si="60"/>
        <v/>
      </c>
      <c r="C329" s="73"/>
      <c r="D329" s="73"/>
      <c r="E329" s="73"/>
      <c r="F329" s="73"/>
      <c r="G329" s="207"/>
      <c r="H329" s="73"/>
      <c r="I329" s="73"/>
      <c r="J329" s="74"/>
      <c r="K329" s="75"/>
      <c r="L329" s="75"/>
      <c r="M329" s="299" t="str">
        <f t="shared" si="61"/>
        <v/>
      </c>
      <c r="N329" s="74"/>
      <c r="O329" s="74"/>
      <c r="P329" s="75"/>
      <c r="Q329" s="207" t="str">
        <f t="shared" si="62"/>
        <v/>
      </c>
      <c r="R329" s="75"/>
      <c r="S329" s="207" t="str">
        <f t="shared" si="63"/>
        <v/>
      </c>
      <c r="T329" s="75"/>
      <c r="U329" s="207" t="str">
        <f t="shared" si="64"/>
        <v/>
      </c>
      <c r="V329" s="75"/>
      <c r="W329" s="74"/>
      <c r="X329" s="74"/>
      <c r="Y329" s="74"/>
      <c r="Z329" s="74"/>
      <c r="AA329" s="74"/>
      <c r="AB329" s="74"/>
      <c r="AC329" s="74"/>
      <c r="AD329" s="207" t="str">
        <f t="shared" si="65"/>
        <v/>
      </c>
      <c r="AE329" s="74"/>
      <c r="AF329" s="74"/>
      <c r="AG329" s="74"/>
      <c r="AH329" s="74"/>
      <c r="AI329" s="74"/>
      <c r="AJ329" s="207" t="str">
        <f t="shared" si="66"/>
        <v/>
      </c>
      <c r="AK329" s="74"/>
      <c r="AL329" s="74"/>
      <c r="AM329" s="74"/>
      <c r="AN329" s="300" t="str">
        <f t="shared" si="67"/>
        <v/>
      </c>
      <c r="AO329" s="75"/>
      <c r="AP329" s="75"/>
      <c r="AQ329" s="207" t="str">
        <f t="shared" si="68"/>
        <v/>
      </c>
      <c r="AR329" s="75"/>
      <c r="AS329" s="74"/>
      <c r="AT329" s="74"/>
      <c r="AU329" s="207" t="str">
        <f t="shared" si="69"/>
        <v/>
      </c>
      <c r="AV329" s="75"/>
      <c r="AW329" s="75"/>
      <c r="AX329" s="75"/>
      <c r="AY329" s="75"/>
      <c r="AZ329" s="75"/>
      <c r="BA329" s="75"/>
      <c r="BB329" s="75"/>
      <c r="BC329" s="75"/>
      <c r="BD329" s="75"/>
      <c r="BE329" s="75"/>
      <c r="BF329" s="75"/>
      <c r="BG329" s="75"/>
      <c r="BH329" s="72"/>
      <c r="BI329" s="72"/>
      <c r="BJ329" s="72"/>
      <c r="BK329" s="72"/>
      <c r="BL329" s="72"/>
      <c r="BM329" s="72"/>
      <c r="BN329" s="72"/>
    </row>
    <row r="330" spans="1:66" s="76" customFormat="1" collapsed="1" x14ac:dyDescent="0.2">
      <c r="A330" s="72"/>
      <c r="B330" s="207" t="str">
        <f t="shared" si="60"/>
        <v/>
      </c>
      <c r="C330" s="73"/>
      <c r="D330" s="73"/>
      <c r="E330" s="73"/>
      <c r="F330" s="73"/>
      <c r="G330" s="207"/>
      <c r="H330" s="73"/>
      <c r="I330" s="73"/>
      <c r="J330" s="74"/>
      <c r="K330" s="75"/>
      <c r="L330" s="75"/>
      <c r="M330" s="299" t="str">
        <f t="shared" si="61"/>
        <v/>
      </c>
      <c r="N330" s="74"/>
      <c r="O330" s="74"/>
      <c r="P330" s="75"/>
      <c r="Q330" s="207" t="str">
        <f t="shared" si="62"/>
        <v/>
      </c>
      <c r="R330" s="75"/>
      <c r="S330" s="207" t="str">
        <f t="shared" si="63"/>
        <v/>
      </c>
      <c r="T330" s="75"/>
      <c r="U330" s="207" t="str">
        <f t="shared" si="64"/>
        <v/>
      </c>
      <c r="V330" s="75"/>
      <c r="W330" s="74"/>
      <c r="X330" s="74"/>
      <c r="Y330" s="74"/>
      <c r="Z330" s="74"/>
      <c r="AA330" s="74"/>
      <c r="AB330" s="74"/>
      <c r="AC330" s="74"/>
      <c r="AD330" s="207" t="str">
        <f t="shared" si="65"/>
        <v/>
      </c>
      <c r="AE330" s="74"/>
      <c r="AF330" s="74"/>
      <c r="AG330" s="74"/>
      <c r="AH330" s="74"/>
      <c r="AI330" s="74"/>
      <c r="AJ330" s="207" t="str">
        <f t="shared" si="66"/>
        <v/>
      </c>
      <c r="AK330" s="74"/>
      <c r="AL330" s="74"/>
      <c r="AM330" s="74"/>
      <c r="AN330" s="300" t="str">
        <f t="shared" si="67"/>
        <v/>
      </c>
      <c r="AO330" s="75"/>
      <c r="AP330" s="75"/>
      <c r="AQ330" s="207" t="str">
        <f t="shared" si="68"/>
        <v/>
      </c>
      <c r="AR330" s="75"/>
      <c r="AS330" s="74"/>
      <c r="AT330" s="74"/>
      <c r="AU330" s="207" t="str">
        <f t="shared" si="69"/>
        <v/>
      </c>
      <c r="AV330" s="75"/>
      <c r="AW330" s="75"/>
      <c r="AX330" s="75"/>
      <c r="AY330" s="75"/>
      <c r="AZ330" s="75"/>
      <c r="BA330" s="75"/>
      <c r="BB330" s="75"/>
      <c r="BC330" s="75"/>
      <c r="BD330" s="75"/>
      <c r="BE330" s="75"/>
      <c r="BF330" s="75"/>
      <c r="BG330" s="75"/>
      <c r="BH330" s="72"/>
      <c r="BI330" s="72"/>
      <c r="BJ330" s="72"/>
      <c r="BK330" s="72"/>
      <c r="BL330" s="72"/>
      <c r="BM330" s="72"/>
      <c r="BN330" s="72"/>
    </row>
    <row r="331" spans="1:66" s="76" customFormat="1" collapsed="1" x14ac:dyDescent="0.2">
      <c r="A331" s="72"/>
      <c r="B331" s="207" t="str">
        <f t="shared" si="60"/>
        <v/>
      </c>
      <c r="C331" s="73"/>
      <c r="D331" s="73"/>
      <c r="E331" s="73"/>
      <c r="F331" s="73"/>
      <c r="G331" s="207"/>
      <c r="H331" s="73"/>
      <c r="I331" s="73"/>
      <c r="J331" s="74"/>
      <c r="K331" s="75"/>
      <c r="L331" s="75"/>
      <c r="M331" s="299" t="str">
        <f t="shared" si="61"/>
        <v/>
      </c>
      <c r="N331" s="74"/>
      <c r="O331" s="74"/>
      <c r="P331" s="75"/>
      <c r="Q331" s="207" t="str">
        <f t="shared" si="62"/>
        <v/>
      </c>
      <c r="R331" s="75"/>
      <c r="S331" s="207" t="str">
        <f t="shared" si="63"/>
        <v/>
      </c>
      <c r="T331" s="75"/>
      <c r="U331" s="207" t="str">
        <f t="shared" si="64"/>
        <v/>
      </c>
      <c r="V331" s="75"/>
      <c r="W331" s="74"/>
      <c r="X331" s="74"/>
      <c r="Y331" s="74"/>
      <c r="Z331" s="74"/>
      <c r="AA331" s="74"/>
      <c r="AB331" s="74"/>
      <c r="AC331" s="74"/>
      <c r="AD331" s="207" t="str">
        <f t="shared" si="65"/>
        <v/>
      </c>
      <c r="AE331" s="74"/>
      <c r="AF331" s="74"/>
      <c r="AG331" s="74"/>
      <c r="AH331" s="74"/>
      <c r="AI331" s="74"/>
      <c r="AJ331" s="207" t="str">
        <f t="shared" si="66"/>
        <v/>
      </c>
      <c r="AK331" s="74"/>
      <c r="AL331" s="74"/>
      <c r="AM331" s="74"/>
      <c r="AN331" s="300" t="str">
        <f t="shared" si="67"/>
        <v/>
      </c>
      <c r="AO331" s="75"/>
      <c r="AP331" s="75"/>
      <c r="AQ331" s="207" t="str">
        <f t="shared" si="68"/>
        <v/>
      </c>
      <c r="AR331" s="75"/>
      <c r="AS331" s="74"/>
      <c r="AT331" s="74"/>
      <c r="AU331" s="207" t="str">
        <f t="shared" si="69"/>
        <v/>
      </c>
      <c r="AV331" s="75"/>
      <c r="AW331" s="75"/>
      <c r="AX331" s="75"/>
      <c r="AY331" s="75"/>
      <c r="AZ331" s="75"/>
      <c r="BA331" s="75"/>
      <c r="BB331" s="75"/>
      <c r="BC331" s="75"/>
      <c r="BD331" s="75"/>
      <c r="BE331" s="75"/>
      <c r="BF331" s="75"/>
      <c r="BG331" s="75"/>
      <c r="BH331" s="72"/>
      <c r="BI331" s="72"/>
      <c r="BJ331" s="72"/>
      <c r="BK331" s="72"/>
      <c r="BL331" s="72"/>
      <c r="BM331" s="72"/>
      <c r="BN331" s="72"/>
    </row>
    <row r="332" spans="1:66" s="76" customFormat="1" collapsed="1" x14ac:dyDescent="0.2">
      <c r="A332" s="72"/>
      <c r="B332" s="207" t="str">
        <f t="shared" si="60"/>
        <v/>
      </c>
      <c r="C332" s="73"/>
      <c r="D332" s="73"/>
      <c r="E332" s="73"/>
      <c r="F332" s="73"/>
      <c r="G332" s="207"/>
      <c r="H332" s="73"/>
      <c r="I332" s="73"/>
      <c r="J332" s="74"/>
      <c r="K332" s="75"/>
      <c r="L332" s="75"/>
      <c r="M332" s="299" t="str">
        <f t="shared" si="61"/>
        <v/>
      </c>
      <c r="N332" s="74"/>
      <c r="O332" s="74"/>
      <c r="P332" s="75"/>
      <c r="Q332" s="207" t="str">
        <f t="shared" si="62"/>
        <v/>
      </c>
      <c r="R332" s="75"/>
      <c r="S332" s="207" t="str">
        <f t="shared" si="63"/>
        <v/>
      </c>
      <c r="T332" s="75"/>
      <c r="U332" s="207" t="str">
        <f t="shared" si="64"/>
        <v/>
      </c>
      <c r="V332" s="75"/>
      <c r="W332" s="74"/>
      <c r="X332" s="74"/>
      <c r="Y332" s="74"/>
      <c r="Z332" s="74"/>
      <c r="AA332" s="74"/>
      <c r="AB332" s="74"/>
      <c r="AC332" s="74"/>
      <c r="AD332" s="207" t="str">
        <f t="shared" si="65"/>
        <v/>
      </c>
      <c r="AE332" s="74"/>
      <c r="AF332" s="74"/>
      <c r="AG332" s="74"/>
      <c r="AH332" s="74"/>
      <c r="AI332" s="74"/>
      <c r="AJ332" s="207" t="str">
        <f t="shared" si="66"/>
        <v/>
      </c>
      <c r="AK332" s="74"/>
      <c r="AL332" s="74"/>
      <c r="AM332" s="74"/>
      <c r="AN332" s="300" t="str">
        <f t="shared" si="67"/>
        <v/>
      </c>
      <c r="AO332" s="75"/>
      <c r="AP332" s="75"/>
      <c r="AQ332" s="207" t="str">
        <f t="shared" si="68"/>
        <v/>
      </c>
      <c r="AR332" s="75"/>
      <c r="AS332" s="74"/>
      <c r="AT332" s="74"/>
      <c r="AU332" s="207" t="str">
        <f t="shared" si="69"/>
        <v/>
      </c>
      <c r="AV332" s="75"/>
      <c r="AW332" s="75"/>
      <c r="AX332" s="75"/>
      <c r="AY332" s="75"/>
      <c r="AZ332" s="75"/>
      <c r="BA332" s="75"/>
      <c r="BB332" s="75"/>
      <c r="BC332" s="75"/>
      <c r="BD332" s="75"/>
      <c r="BE332" s="75"/>
      <c r="BF332" s="75"/>
      <c r="BG332" s="75"/>
      <c r="BH332" s="72"/>
      <c r="BI332" s="72"/>
      <c r="BJ332" s="72"/>
      <c r="BK332" s="72"/>
      <c r="BL332" s="72"/>
      <c r="BM332" s="72"/>
      <c r="BN332" s="72"/>
    </row>
    <row r="333" spans="1:66" s="76" customFormat="1" collapsed="1" x14ac:dyDescent="0.2">
      <c r="A333" s="72"/>
      <c r="B333" s="207" t="str">
        <f t="shared" si="60"/>
        <v/>
      </c>
      <c r="C333" s="73"/>
      <c r="D333" s="73"/>
      <c r="E333" s="73"/>
      <c r="F333" s="73"/>
      <c r="G333" s="207"/>
      <c r="H333" s="73"/>
      <c r="I333" s="73"/>
      <c r="J333" s="74"/>
      <c r="K333" s="75"/>
      <c r="L333" s="75"/>
      <c r="M333" s="299" t="str">
        <f t="shared" si="61"/>
        <v/>
      </c>
      <c r="N333" s="74"/>
      <c r="O333" s="74"/>
      <c r="P333" s="75"/>
      <c r="Q333" s="207" t="str">
        <f t="shared" si="62"/>
        <v/>
      </c>
      <c r="R333" s="75"/>
      <c r="S333" s="207" t="str">
        <f t="shared" si="63"/>
        <v/>
      </c>
      <c r="T333" s="75"/>
      <c r="U333" s="207" t="str">
        <f t="shared" si="64"/>
        <v/>
      </c>
      <c r="V333" s="75"/>
      <c r="W333" s="74"/>
      <c r="X333" s="74"/>
      <c r="Y333" s="74"/>
      <c r="Z333" s="74"/>
      <c r="AA333" s="74"/>
      <c r="AB333" s="74"/>
      <c r="AC333" s="74"/>
      <c r="AD333" s="207" t="str">
        <f t="shared" si="65"/>
        <v/>
      </c>
      <c r="AE333" s="74"/>
      <c r="AF333" s="74"/>
      <c r="AG333" s="74"/>
      <c r="AH333" s="74"/>
      <c r="AI333" s="74"/>
      <c r="AJ333" s="207" t="str">
        <f t="shared" si="66"/>
        <v/>
      </c>
      <c r="AK333" s="74"/>
      <c r="AL333" s="74"/>
      <c r="AM333" s="74"/>
      <c r="AN333" s="300" t="str">
        <f t="shared" si="67"/>
        <v/>
      </c>
      <c r="AO333" s="75"/>
      <c r="AP333" s="75"/>
      <c r="AQ333" s="207" t="str">
        <f t="shared" si="68"/>
        <v/>
      </c>
      <c r="AR333" s="75"/>
      <c r="AS333" s="74"/>
      <c r="AT333" s="74"/>
      <c r="AU333" s="207" t="str">
        <f t="shared" si="69"/>
        <v/>
      </c>
      <c r="AV333" s="75"/>
      <c r="AW333" s="75"/>
      <c r="AX333" s="75"/>
      <c r="AY333" s="75"/>
      <c r="AZ333" s="75"/>
      <c r="BA333" s="75"/>
      <c r="BB333" s="75"/>
      <c r="BC333" s="75"/>
      <c r="BD333" s="75"/>
      <c r="BE333" s="75"/>
      <c r="BF333" s="75"/>
      <c r="BG333" s="75"/>
      <c r="BH333" s="72"/>
      <c r="BI333" s="72"/>
      <c r="BJ333" s="72"/>
      <c r="BK333" s="72"/>
      <c r="BL333" s="72"/>
      <c r="BM333" s="72"/>
      <c r="BN333" s="72"/>
    </row>
    <row r="334" spans="1:66" s="76" customFormat="1" collapsed="1" x14ac:dyDescent="0.2">
      <c r="A334" s="72"/>
      <c r="B334" s="207" t="str">
        <f t="shared" si="60"/>
        <v/>
      </c>
      <c r="C334" s="73"/>
      <c r="D334" s="73"/>
      <c r="E334" s="73"/>
      <c r="F334" s="73"/>
      <c r="G334" s="207"/>
      <c r="H334" s="73"/>
      <c r="I334" s="73"/>
      <c r="J334" s="74"/>
      <c r="K334" s="75"/>
      <c r="L334" s="75"/>
      <c r="M334" s="299" t="str">
        <f t="shared" si="61"/>
        <v/>
      </c>
      <c r="N334" s="74"/>
      <c r="O334" s="74"/>
      <c r="P334" s="75"/>
      <c r="Q334" s="207" t="str">
        <f t="shared" si="62"/>
        <v/>
      </c>
      <c r="R334" s="75"/>
      <c r="S334" s="207" t="str">
        <f t="shared" si="63"/>
        <v/>
      </c>
      <c r="T334" s="75"/>
      <c r="U334" s="207" t="str">
        <f t="shared" si="64"/>
        <v/>
      </c>
      <c r="V334" s="75"/>
      <c r="W334" s="74"/>
      <c r="X334" s="74"/>
      <c r="Y334" s="74"/>
      <c r="Z334" s="74"/>
      <c r="AA334" s="74"/>
      <c r="AB334" s="74"/>
      <c r="AC334" s="74"/>
      <c r="AD334" s="207" t="str">
        <f t="shared" si="65"/>
        <v/>
      </c>
      <c r="AE334" s="74"/>
      <c r="AF334" s="74"/>
      <c r="AG334" s="74"/>
      <c r="AH334" s="74"/>
      <c r="AI334" s="74"/>
      <c r="AJ334" s="207" t="str">
        <f t="shared" si="66"/>
        <v/>
      </c>
      <c r="AK334" s="74"/>
      <c r="AL334" s="74"/>
      <c r="AM334" s="74"/>
      <c r="AN334" s="300" t="str">
        <f t="shared" si="67"/>
        <v/>
      </c>
      <c r="AO334" s="75"/>
      <c r="AP334" s="75"/>
      <c r="AQ334" s="207" t="str">
        <f t="shared" si="68"/>
        <v/>
      </c>
      <c r="AR334" s="75"/>
      <c r="AS334" s="74"/>
      <c r="AT334" s="74"/>
      <c r="AU334" s="207" t="str">
        <f t="shared" si="69"/>
        <v/>
      </c>
      <c r="AV334" s="75"/>
      <c r="AW334" s="75"/>
      <c r="AX334" s="75"/>
      <c r="AY334" s="75"/>
      <c r="AZ334" s="75"/>
      <c r="BA334" s="75"/>
      <c r="BB334" s="75"/>
      <c r="BC334" s="75"/>
      <c r="BD334" s="75"/>
      <c r="BE334" s="75"/>
      <c r="BF334" s="75"/>
      <c r="BG334" s="75"/>
      <c r="BH334" s="72"/>
      <c r="BI334" s="72"/>
      <c r="BJ334" s="72"/>
      <c r="BK334" s="72"/>
      <c r="BL334" s="72"/>
      <c r="BM334" s="72"/>
      <c r="BN334" s="72"/>
    </row>
    <row r="335" spans="1:66" s="76" customFormat="1" collapsed="1" x14ac:dyDescent="0.2">
      <c r="A335" s="72"/>
      <c r="B335" s="207" t="str">
        <f t="shared" si="60"/>
        <v/>
      </c>
      <c r="C335" s="73"/>
      <c r="D335" s="73"/>
      <c r="E335" s="73"/>
      <c r="F335" s="73"/>
      <c r="G335" s="207"/>
      <c r="H335" s="73"/>
      <c r="I335" s="73"/>
      <c r="J335" s="74"/>
      <c r="K335" s="75"/>
      <c r="L335" s="75"/>
      <c r="M335" s="299" t="str">
        <f t="shared" si="61"/>
        <v/>
      </c>
      <c r="N335" s="74"/>
      <c r="O335" s="74"/>
      <c r="P335" s="75"/>
      <c r="Q335" s="207" t="str">
        <f t="shared" si="62"/>
        <v/>
      </c>
      <c r="R335" s="75"/>
      <c r="S335" s="207" t="str">
        <f t="shared" si="63"/>
        <v/>
      </c>
      <c r="T335" s="75"/>
      <c r="U335" s="207" t="str">
        <f t="shared" si="64"/>
        <v/>
      </c>
      <c r="V335" s="75"/>
      <c r="W335" s="74"/>
      <c r="X335" s="74"/>
      <c r="Y335" s="74"/>
      <c r="Z335" s="74"/>
      <c r="AA335" s="74"/>
      <c r="AB335" s="74"/>
      <c r="AC335" s="74"/>
      <c r="AD335" s="207" t="str">
        <f t="shared" si="65"/>
        <v/>
      </c>
      <c r="AE335" s="74"/>
      <c r="AF335" s="74"/>
      <c r="AG335" s="74"/>
      <c r="AH335" s="74"/>
      <c r="AI335" s="74"/>
      <c r="AJ335" s="207" t="str">
        <f t="shared" si="66"/>
        <v/>
      </c>
      <c r="AK335" s="74"/>
      <c r="AL335" s="74"/>
      <c r="AM335" s="74"/>
      <c r="AN335" s="300" t="str">
        <f t="shared" si="67"/>
        <v/>
      </c>
      <c r="AO335" s="75"/>
      <c r="AP335" s="75"/>
      <c r="AQ335" s="207" t="str">
        <f t="shared" si="68"/>
        <v/>
      </c>
      <c r="AR335" s="75"/>
      <c r="AS335" s="74"/>
      <c r="AT335" s="74"/>
      <c r="AU335" s="207" t="str">
        <f t="shared" si="69"/>
        <v/>
      </c>
      <c r="AV335" s="75"/>
      <c r="AW335" s="75"/>
      <c r="AX335" s="75"/>
      <c r="AY335" s="75"/>
      <c r="AZ335" s="75"/>
      <c r="BA335" s="75"/>
      <c r="BB335" s="75"/>
      <c r="BC335" s="75"/>
      <c r="BD335" s="75"/>
      <c r="BE335" s="75"/>
      <c r="BF335" s="75"/>
      <c r="BG335" s="75"/>
      <c r="BH335" s="72"/>
      <c r="BI335" s="72"/>
      <c r="BJ335" s="72"/>
      <c r="BK335" s="72"/>
      <c r="BL335" s="72"/>
      <c r="BM335" s="72"/>
      <c r="BN335" s="72"/>
    </row>
    <row r="336" spans="1:66" s="76" customFormat="1" collapsed="1" x14ac:dyDescent="0.2">
      <c r="A336" s="72"/>
      <c r="B336" s="207" t="str">
        <f t="shared" si="60"/>
        <v/>
      </c>
      <c r="C336" s="73"/>
      <c r="D336" s="73"/>
      <c r="E336" s="73"/>
      <c r="F336" s="73"/>
      <c r="G336" s="207"/>
      <c r="H336" s="73"/>
      <c r="I336" s="73"/>
      <c r="J336" s="74"/>
      <c r="K336" s="75"/>
      <c r="L336" s="75"/>
      <c r="M336" s="299" t="str">
        <f t="shared" si="61"/>
        <v/>
      </c>
      <c r="N336" s="74"/>
      <c r="O336" s="74"/>
      <c r="P336" s="75"/>
      <c r="Q336" s="207" t="str">
        <f t="shared" si="62"/>
        <v/>
      </c>
      <c r="R336" s="75"/>
      <c r="S336" s="207" t="str">
        <f t="shared" si="63"/>
        <v/>
      </c>
      <c r="T336" s="75"/>
      <c r="U336" s="207" t="str">
        <f t="shared" si="64"/>
        <v/>
      </c>
      <c r="V336" s="75"/>
      <c r="W336" s="74"/>
      <c r="X336" s="74"/>
      <c r="Y336" s="74"/>
      <c r="Z336" s="74"/>
      <c r="AA336" s="74"/>
      <c r="AB336" s="74"/>
      <c r="AC336" s="74"/>
      <c r="AD336" s="207" t="str">
        <f t="shared" si="65"/>
        <v/>
      </c>
      <c r="AE336" s="74"/>
      <c r="AF336" s="74"/>
      <c r="AG336" s="74"/>
      <c r="AH336" s="74"/>
      <c r="AI336" s="74"/>
      <c r="AJ336" s="207" t="str">
        <f t="shared" si="66"/>
        <v/>
      </c>
      <c r="AK336" s="74"/>
      <c r="AL336" s="74"/>
      <c r="AM336" s="74"/>
      <c r="AN336" s="300" t="str">
        <f t="shared" si="67"/>
        <v/>
      </c>
      <c r="AO336" s="75"/>
      <c r="AP336" s="75"/>
      <c r="AQ336" s="207" t="str">
        <f t="shared" si="68"/>
        <v/>
      </c>
      <c r="AR336" s="75"/>
      <c r="AS336" s="74"/>
      <c r="AT336" s="74"/>
      <c r="AU336" s="207" t="str">
        <f t="shared" si="69"/>
        <v/>
      </c>
      <c r="AV336" s="75"/>
      <c r="AW336" s="75"/>
      <c r="AX336" s="75"/>
      <c r="AY336" s="75"/>
      <c r="AZ336" s="75"/>
      <c r="BA336" s="75"/>
      <c r="BB336" s="75"/>
      <c r="BC336" s="75"/>
      <c r="BD336" s="75"/>
      <c r="BE336" s="75"/>
      <c r="BF336" s="75"/>
      <c r="BG336" s="75"/>
      <c r="BH336" s="72"/>
      <c r="BI336" s="72"/>
      <c r="BJ336" s="72"/>
      <c r="BK336" s="72"/>
      <c r="BL336" s="72"/>
      <c r="BM336" s="72"/>
      <c r="BN336" s="72"/>
    </row>
    <row r="337" spans="1:66" s="76" customFormat="1" collapsed="1" x14ac:dyDescent="0.2">
      <c r="A337" s="72"/>
      <c r="B337" s="207" t="str">
        <f t="shared" si="60"/>
        <v/>
      </c>
      <c r="C337" s="73"/>
      <c r="D337" s="73"/>
      <c r="E337" s="73"/>
      <c r="F337" s="73"/>
      <c r="G337" s="207"/>
      <c r="H337" s="73"/>
      <c r="I337" s="73"/>
      <c r="J337" s="74"/>
      <c r="K337" s="75"/>
      <c r="L337" s="75"/>
      <c r="M337" s="299" t="str">
        <f t="shared" si="61"/>
        <v/>
      </c>
      <c r="N337" s="74"/>
      <c r="O337" s="74"/>
      <c r="P337" s="75"/>
      <c r="Q337" s="207" t="str">
        <f t="shared" si="62"/>
        <v/>
      </c>
      <c r="R337" s="75"/>
      <c r="S337" s="207" t="str">
        <f t="shared" si="63"/>
        <v/>
      </c>
      <c r="T337" s="75"/>
      <c r="U337" s="207" t="str">
        <f t="shared" si="64"/>
        <v/>
      </c>
      <c r="V337" s="75"/>
      <c r="W337" s="74"/>
      <c r="X337" s="74"/>
      <c r="Y337" s="74"/>
      <c r="Z337" s="74"/>
      <c r="AA337" s="74"/>
      <c r="AB337" s="74"/>
      <c r="AC337" s="74"/>
      <c r="AD337" s="207" t="str">
        <f t="shared" si="65"/>
        <v/>
      </c>
      <c r="AE337" s="74"/>
      <c r="AF337" s="74"/>
      <c r="AG337" s="74"/>
      <c r="AH337" s="74"/>
      <c r="AI337" s="74"/>
      <c r="AJ337" s="207" t="str">
        <f t="shared" si="66"/>
        <v/>
      </c>
      <c r="AK337" s="74"/>
      <c r="AL337" s="74"/>
      <c r="AM337" s="74"/>
      <c r="AN337" s="300" t="str">
        <f t="shared" si="67"/>
        <v/>
      </c>
      <c r="AO337" s="75"/>
      <c r="AP337" s="75"/>
      <c r="AQ337" s="207" t="str">
        <f t="shared" si="68"/>
        <v/>
      </c>
      <c r="AR337" s="75"/>
      <c r="AS337" s="74"/>
      <c r="AT337" s="74"/>
      <c r="AU337" s="207" t="str">
        <f t="shared" si="69"/>
        <v/>
      </c>
      <c r="AV337" s="75"/>
      <c r="AW337" s="75"/>
      <c r="AX337" s="75"/>
      <c r="AY337" s="75"/>
      <c r="AZ337" s="75"/>
      <c r="BA337" s="75"/>
      <c r="BB337" s="75"/>
      <c r="BC337" s="75"/>
      <c r="BD337" s="75"/>
      <c r="BE337" s="75"/>
      <c r="BF337" s="75"/>
      <c r="BG337" s="75"/>
      <c r="BH337" s="72"/>
      <c r="BI337" s="72"/>
      <c r="BJ337" s="72"/>
      <c r="BK337" s="72"/>
      <c r="BL337" s="72"/>
      <c r="BM337" s="72"/>
      <c r="BN337" s="72"/>
    </row>
    <row r="338" spans="1:66" s="76" customFormat="1" collapsed="1" x14ac:dyDescent="0.2">
      <c r="A338" s="72"/>
      <c r="B338" s="207" t="str">
        <f t="shared" si="60"/>
        <v/>
      </c>
      <c r="C338" s="73"/>
      <c r="D338" s="73"/>
      <c r="E338" s="73"/>
      <c r="F338" s="73"/>
      <c r="G338" s="207"/>
      <c r="H338" s="73"/>
      <c r="I338" s="73"/>
      <c r="J338" s="74"/>
      <c r="K338" s="75"/>
      <c r="L338" s="75"/>
      <c r="M338" s="299" t="str">
        <f t="shared" si="61"/>
        <v/>
      </c>
      <c r="N338" s="74"/>
      <c r="O338" s="74"/>
      <c r="P338" s="75"/>
      <c r="Q338" s="207" t="str">
        <f t="shared" si="62"/>
        <v/>
      </c>
      <c r="R338" s="75"/>
      <c r="S338" s="207" t="str">
        <f t="shared" si="63"/>
        <v/>
      </c>
      <c r="T338" s="75"/>
      <c r="U338" s="207" t="str">
        <f t="shared" si="64"/>
        <v/>
      </c>
      <c r="V338" s="75"/>
      <c r="W338" s="74"/>
      <c r="X338" s="74"/>
      <c r="Y338" s="74"/>
      <c r="Z338" s="74"/>
      <c r="AA338" s="74"/>
      <c r="AB338" s="74"/>
      <c r="AC338" s="74"/>
      <c r="AD338" s="207" t="str">
        <f t="shared" si="65"/>
        <v/>
      </c>
      <c r="AE338" s="74"/>
      <c r="AF338" s="74"/>
      <c r="AG338" s="74"/>
      <c r="AH338" s="74"/>
      <c r="AI338" s="74"/>
      <c r="AJ338" s="207" t="str">
        <f t="shared" si="66"/>
        <v/>
      </c>
      <c r="AK338" s="74"/>
      <c r="AL338" s="74"/>
      <c r="AM338" s="74"/>
      <c r="AN338" s="300" t="str">
        <f t="shared" si="67"/>
        <v/>
      </c>
      <c r="AO338" s="75"/>
      <c r="AP338" s="75"/>
      <c r="AQ338" s="207" t="str">
        <f t="shared" si="68"/>
        <v/>
      </c>
      <c r="AR338" s="75"/>
      <c r="AS338" s="74"/>
      <c r="AT338" s="74"/>
      <c r="AU338" s="207" t="str">
        <f t="shared" si="69"/>
        <v/>
      </c>
      <c r="AV338" s="75"/>
      <c r="AW338" s="75"/>
      <c r="AX338" s="75"/>
      <c r="AY338" s="75"/>
      <c r="AZ338" s="75"/>
      <c r="BA338" s="75"/>
      <c r="BB338" s="75"/>
      <c r="BC338" s="75"/>
      <c r="BD338" s="75"/>
      <c r="BE338" s="75"/>
      <c r="BF338" s="75"/>
      <c r="BG338" s="75"/>
      <c r="BH338" s="72"/>
      <c r="BI338" s="72"/>
      <c r="BJ338" s="72"/>
      <c r="BK338" s="72"/>
      <c r="BL338" s="72"/>
      <c r="BM338" s="72"/>
      <c r="BN338" s="72"/>
    </row>
    <row r="339" spans="1:66" s="76" customFormat="1" collapsed="1" x14ac:dyDescent="0.2">
      <c r="A339" s="72"/>
      <c r="B339" s="207" t="str">
        <f t="shared" si="60"/>
        <v/>
      </c>
      <c r="C339" s="73"/>
      <c r="D339" s="73"/>
      <c r="E339" s="73"/>
      <c r="F339" s="73"/>
      <c r="G339" s="207"/>
      <c r="H339" s="73"/>
      <c r="I339" s="73"/>
      <c r="J339" s="74"/>
      <c r="K339" s="75"/>
      <c r="L339" s="75"/>
      <c r="M339" s="299" t="str">
        <f t="shared" si="61"/>
        <v/>
      </c>
      <c r="N339" s="74"/>
      <c r="O339" s="74"/>
      <c r="P339" s="75"/>
      <c r="Q339" s="207" t="str">
        <f t="shared" si="62"/>
        <v/>
      </c>
      <c r="R339" s="75"/>
      <c r="S339" s="207" t="str">
        <f t="shared" si="63"/>
        <v/>
      </c>
      <c r="T339" s="75"/>
      <c r="U339" s="207" t="str">
        <f t="shared" si="64"/>
        <v/>
      </c>
      <c r="V339" s="75"/>
      <c r="W339" s="74"/>
      <c r="X339" s="74"/>
      <c r="Y339" s="74"/>
      <c r="Z339" s="74"/>
      <c r="AA339" s="74"/>
      <c r="AB339" s="74"/>
      <c r="AC339" s="74"/>
      <c r="AD339" s="207" t="str">
        <f t="shared" si="65"/>
        <v/>
      </c>
      <c r="AE339" s="74"/>
      <c r="AF339" s="74"/>
      <c r="AG339" s="74"/>
      <c r="AH339" s="74"/>
      <c r="AI339" s="74"/>
      <c r="AJ339" s="207" t="str">
        <f t="shared" si="66"/>
        <v/>
      </c>
      <c r="AK339" s="74"/>
      <c r="AL339" s="74"/>
      <c r="AM339" s="74"/>
      <c r="AN339" s="300" t="str">
        <f t="shared" si="67"/>
        <v/>
      </c>
      <c r="AO339" s="75"/>
      <c r="AP339" s="75"/>
      <c r="AQ339" s="207" t="str">
        <f t="shared" si="68"/>
        <v/>
      </c>
      <c r="AR339" s="75"/>
      <c r="AS339" s="74"/>
      <c r="AT339" s="74"/>
      <c r="AU339" s="207" t="str">
        <f t="shared" si="69"/>
        <v/>
      </c>
      <c r="AV339" s="75"/>
      <c r="AW339" s="75"/>
      <c r="AX339" s="75"/>
      <c r="AY339" s="75"/>
      <c r="AZ339" s="75"/>
      <c r="BA339" s="75"/>
      <c r="BB339" s="75"/>
      <c r="BC339" s="75"/>
      <c r="BD339" s="75"/>
      <c r="BE339" s="75"/>
      <c r="BF339" s="75"/>
      <c r="BG339" s="75"/>
      <c r="BH339" s="72"/>
      <c r="BI339" s="72"/>
      <c r="BJ339" s="72"/>
      <c r="BK339" s="72"/>
      <c r="BL339" s="72"/>
      <c r="BM339" s="72"/>
      <c r="BN339" s="72"/>
    </row>
    <row r="340" spans="1:66" s="76" customFormat="1" collapsed="1" x14ac:dyDescent="0.2">
      <c r="A340" s="72"/>
      <c r="B340" s="207" t="str">
        <f t="shared" si="60"/>
        <v/>
      </c>
      <c r="C340" s="73"/>
      <c r="D340" s="73"/>
      <c r="E340" s="73"/>
      <c r="F340" s="73"/>
      <c r="G340" s="207"/>
      <c r="H340" s="73"/>
      <c r="I340" s="73"/>
      <c r="J340" s="74"/>
      <c r="K340" s="75"/>
      <c r="L340" s="75"/>
      <c r="M340" s="299" t="str">
        <f t="shared" si="61"/>
        <v/>
      </c>
      <c r="N340" s="74"/>
      <c r="O340" s="74"/>
      <c r="P340" s="75"/>
      <c r="Q340" s="207" t="str">
        <f t="shared" si="62"/>
        <v/>
      </c>
      <c r="R340" s="75"/>
      <c r="S340" s="207" t="str">
        <f t="shared" si="63"/>
        <v/>
      </c>
      <c r="T340" s="75"/>
      <c r="U340" s="207" t="str">
        <f t="shared" si="64"/>
        <v/>
      </c>
      <c r="V340" s="75"/>
      <c r="W340" s="74"/>
      <c r="X340" s="74"/>
      <c r="Y340" s="74"/>
      <c r="Z340" s="74"/>
      <c r="AA340" s="74"/>
      <c r="AB340" s="74"/>
      <c r="AC340" s="74"/>
      <c r="AD340" s="207" t="str">
        <f t="shared" si="65"/>
        <v/>
      </c>
      <c r="AE340" s="74"/>
      <c r="AF340" s="74"/>
      <c r="AG340" s="74"/>
      <c r="AH340" s="74"/>
      <c r="AI340" s="74"/>
      <c r="AJ340" s="207" t="str">
        <f t="shared" si="66"/>
        <v/>
      </c>
      <c r="AK340" s="74"/>
      <c r="AL340" s="74"/>
      <c r="AM340" s="74"/>
      <c r="AN340" s="300" t="str">
        <f t="shared" si="67"/>
        <v/>
      </c>
      <c r="AO340" s="75"/>
      <c r="AP340" s="75"/>
      <c r="AQ340" s="207" t="str">
        <f t="shared" si="68"/>
        <v/>
      </c>
      <c r="AR340" s="75"/>
      <c r="AS340" s="74"/>
      <c r="AT340" s="74"/>
      <c r="AU340" s="207" t="str">
        <f t="shared" si="69"/>
        <v/>
      </c>
      <c r="AV340" s="75"/>
      <c r="AW340" s="75"/>
      <c r="AX340" s="75"/>
      <c r="AY340" s="75"/>
      <c r="AZ340" s="75"/>
      <c r="BA340" s="75"/>
      <c r="BB340" s="75"/>
      <c r="BC340" s="75"/>
      <c r="BD340" s="75"/>
      <c r="BE340" s="75"/>
      <c r="BF340" s="75"/>
      <c r="BG340" s="75"/>
      <c r="BH340" s="72"/>
      <c r="BI340" s="72"/>
      <c r="BJ340" s="72"/>
      <c r="BK340" s="72"/>
      <c r="BL340" s="72"/>
      <c r="BM340" s="72"/>
      <c r="BN340" s="72"/>
    </row>
    <row r="341" spans="1:66" s="76" customFormat="1" collapsed="1" x14ac:dyDescent="0.2">
      <c r="A341" s="72"/>
      <c r="B341" s="207" t="str">
        <f t="shared" si="60"/>
        <v/>
      </c>
      <c r="C341" s="73"/>
      <c r="D341" s="73"/>
      <c r="E341" s="73"/>
      <c r="F341" s="73"/>
      <c r="G341" s="207"/>
      <c r="H341" s="73"/>
      <c r="I341" s="73"/>
      <c r="J341" s="74"/>
      <c r="K341" s="75"/>
      <c r="L341" s="75"/>
      <c r="M341" s="299" t="str">
        <f t="shared" si="61"/>
        <v/>
      </c>
      <c r="N341" s="74"/>
      <c r="O341" s="74"/>
      <c r="P341" s="75"/>
      <c r="Q341" s="207" t="str">
        <f t="shared" si="62"/>
        <v/>
      </c>
      <c r="R341" s="75"/>
      <c r="S341" s="207" t="str">
        <f t="shared" si="63"/>
        <v/>
      </c>
      <c r="T341" s="75"/>
      <c r="U341" s="207" t="str">
        <f t="shared" si="64"/>
        <v/>
      </c>
      <c r="V341" s="75"/>
      <c r="W341" s="74"/>
      <c r="X341" s="74"/>
      <c r="Y341" s="74"/>
      <c r="Z341" s="74"/>
      <c r="AA341" s="74"/>
      <c r="AB341" s="74"/>
      <c r="AC341" s="74"/>
      <c r="AD341" s="207" t="str">
        <f t="shared" si="65"/>
        <v/>
      </c>
      <c r="AE341" s="74"/>
      <c r="AF341" s="74"/>
      <c r="AG341" s="74"/>
      <c r="AH341" s="74"/>
      <c r="AI341" s="74"/>
      <c r="AJ341" s="207" t="str">
        <f t="shared" si="66"/>
        <v/>
      </c>
      <c r="AK341" s="74"/>
      <c r="AL341" s="74"/>
      <c r="AM341" s="74"/>
      <c r="AN341" s="300" t="str">
        <f t="shared" si="67"/>
        <v/>
      </c>
      <c r="AO341" s="75"/>
      <c r="AP341" s="75"/>
      <c r="AQ341" s="207" t="str">
        <f t="shared" si="68"/>
        <v/>
      </c>
      <c r="AR341" s="75"/>
      <c r="AS341" s="74"/>
      <c r="AT341" s="74"/>
      <c r="AU341" s="207" t="str">
        <f t="shared" si="69"/>
        <v/>
      </c>
      <c r="AV341" s="75"/>
      <c r="AW341" s="75"/>
      <c r="AX341" s="75"/>
      <c r="AY341" s="75"/>
      <c r="AZ341" s="75"/>
      <c r="BA341" s="75"/>
      <c r="BB341" s="75"/>
      <c r="BC341" s="75"/>
      <c r="BD341" s="75"/>
      <c r="BE341" s="75"/>
      <c r="BF341" s="75"/>
      <c r="BG341" s="75"/>
      <c r="BH341" s="72"/>
      <c r="BI341" s="72"/>
      <c r="BJ341" s="72"/>
      <c r="BK341" s="72"/>
      <c r="BL341" s="72"/>
      <c r="BM341" s="72"/>
      <c r="BN341" s="72"/>
    </row>
    <row r="342" spans="1:66" s="76" customFormat="1" collapsed="1" x14ac:dyDescent="0.2">
      <c r="A342" s="72"/>
      <c r="B342" s="207" t="str">
        <f t="shared" si="60"/>
        <v/>
      </c>
      <c r="C342" s="73"/>
      <c r="D342" s="73"/>
      <c r="E342" s="73"/>
      <c r="F342" s="73"/>
      <c r="G342" s="207"/>
      <c r="H342" s="73"/>
      <c r="I342" s="73"/>
      <c r="J342" s="74"/>
      <c r="K342" s="75"/>
      <c r="L342" s="75"/>
      <c r="M342" s="299" t="str">
        <f t="shared" si="61"/>
        <v/>
      </c>
      <c r="N342" s="74"/>
      <c r="O342" s="74"/>
      <c r="P342" s="75"/>
      <c r="Q342" s="207" t="str">
        <f t="shared" si="62"/>
        <v/>
      </c>
      <c r="R342" s="75"/>
      <c r="S342" s="207" t="str">
        <f t="shared" si="63"/>
        <v/>
      </c>
      <c r="T342" s="75"/>
      <c r="U342" s="207" t="str">
        <f t="shared" si="64"/>
        <v/>
      </c>
      <c r="V342" s="75"/>
      <c r="W342" s="74"/>
      <c r="X342" s="74"/>
      <c r="Y342" s="74"/>
      <c r="Z342" s="74"/>
      <c r="AA342" s="74"/>
      <c r="AB342" s="74"/>
      <c r="AC342" s="74"/>
      <c r="AD342" s="207" t="str">
        <f t="shared" si="65"/>
        <v/>
      </c>
      <c r="AE342" s="74"/>
      <c r="AF342" s="74"/>
      <c r="AG342" s="74"/>
      <c r="AH342" s="74"/>
      <c r="AI342" s="74"/>
      <c r="AJ342" s="207" t="str">
        <f t="shared" si="66"/>
        <v/>
      </c>
      <c r="AK342" s="74"/>
      <c r="AL342" s="74"/>
      <c r="AM342" s="74"/>
      <c r="AN342" s="300" t="str">
        <f t="shared" si="67"/>
        <v/>
      </c>
      <c r="AO342" s="75"/>
      <c r="AP342" s="75"/>
      <c r="AQ342" s="207" t="str">
        <f t="shared" si="68"/>
        <v/>
      </c>
      <c r="AR342" s="75"/>
      <c r="AS342" s="74"/>
      <c r="AT342" s="74"/>
      <c r="AU342" s="207" t="str">
        <f t="shared" si="69"/>
        <v/>
      </c>
      <c r="AV342" s="75"/>
      <c r="AW342" s="75"/>
      <c r="AX342" s="75"/>
      <c r="AY342" s="75"/>
      <c r="AZ342" s="75"/>
      <c r="BA342" s="75"/>
      <c r="BB342" s="75"/>
      <c r="BC342" s="75"/>
      <c r="BD342" s="75"/>
      <c r="BE342" s="75"/>
      <c r="BF342" s="75"/>
      <c r="BG342" s="75"/>
      <c r="BH342" s="72"/>
      <c r="BI342" s="72"/>
      <c r="BJ342" s="72"/>
      <c r="BK342" s="72"/>
      <c r="BL342" s="72"/>
      <c r="BM342" s="72"/>
      <c r="BN342" s="72"/>
    </row>
    <row r="343" spans="1:66" s="76" customFormat="1" collapsed="1" x14ac:dyDescent="0.2">
      <c r="A343" s="72"/>
      <c r="B343" s="207" t="str">
        <f t="shared" si="60"/>
        <v/>
      </c>
      <c r="C343" s="73"/>
      <c r="D343" s="73"/>
      <c r="E343" s="73"/>
      <c r="F343" s="73"/>
      <c r="G343" s="207"/>
      <c r="H343" s="73"/>
      <c r="I343" s="73"/>
      <c r="J343" s="74"/>
      <c r="K343" s="75"/>
      <c r="L343" s="75"/>
      <c r="M343" s="299" t="str">
        <f t="shared" si="61"/>
        <v/>
      </c>
      <c r="N343" s="74"/>
      <c r="O343" s="74"/>
      <c r="P343" s="75"/>
      <c r="Q343" s="207" t="str">
        <f t="shared" si="62"/>
        <v/>
      </c>
      <c r="R343" s="75"/>
      <c r="S343" s="207" t="str">
        <f t="shared" si="63"/>
        <v/>
      </c>
      <c r="T343" s="75"/>
      <c r="U343" s="207" t="str">
        <f t="shared" si="64"/>
        <v/>
      </c>
      <c r="V343" s="75"/>
      <c r="W343" s="74"/>
      <c r="X343" s="74"/>
      <c r="Y343" s="74"/>
      <c r="Z343" s="74"/>
      <c r="AA343" s="74"/>
      <c r="AB343" s="74"/>
      <c r="AC343" s="74"/>
      <c r="AD343" s="207" t="str">
        <f t="shared" si="65"/>
        <v/>
      </c>
      <c r="AE343" s="74"/>
      <c r="AF343" s="74"/>
      <c r="AG343" s="74"/>
      <c r="AH343" s="74"/>
      <c r="AI343" s="74"/>
      <c r="AJ343" s="207" t="str">
        <f t="shared" si="66"/>
        <v/>
      </c>
      <c r="AK343" s="74"/>
      <c r="AL343" s="74"/>
      <c r="AM343" s="74"/>
      <c r="AN343" s="300" t="str">
        <f t="shared" si="67"/>
        <v/>
      </c>
      <c r="AO343" s="75"/>
      <c r="AP343" s="75"/>
      <c r="AQ343" s="207" t="str">
        <f t="shared" si="68"/>
        <v/>
      </c>
      <c r="AR343" s="75"/>
      <c r="AS343" s="74"/>
      <c r="AT343" s="74"/>
      <c r="AU343" s="207" t="str">
        <f t="shared" si="69"/>
        <v/>
      </c>
      <c r="AV343" s="75"/>
      <c r="AW343" s="75"/>
      <c r="AX343" s="75"/>
      <c r="AY343" s="75"/>
      <c r="AZ343" s="75"/>
      <c r="BA343" s="75"/>
      <c r="BB343" s="75"/>
      <c r="BC343" s="75"/>
      <c r="BD343" s="75"/>
      <c r="BE343" s="75"/>
      <c r="BF343" s="75"/>
      <c r="BG343" s="75"/>
      <c r="BH343" s="72"/>
      <c r="BI343" s="72"/>
      <c r="BJ343" s="72"/>
      <c r="BK343" s="72"/>
      <c r="BL343" s="72"/>
      <c r="BM343" s="72"/>
      <c r="BN343" s="72"/>
    </row>
    <row r="344" spans="1:66" s="76" customFormat="1" collapsed="1" x14ac:dyDescent="0.2">
      <c r="A344" s="72"/>
      <c r="B344" s="207" t="str">
        <f t="shared" si="60"/>
        <v/>
      </c>
      <c r="C344" s="73"/>
      <c r="D344" s="73"/>
      <c r="E344" s="73"/>
      <c r="F344" s="73"/>
      <c r="G344" s="207"/>
      <c r="H344" s="73"/>
      <c r="I344" s="73"/>
      <c r="J344" s="74"/>
      <c r="K344" s="75"/>
      <c r="L344" s="75"/>
      <c r="M344" s="299" t="str">
        <f t="shared" si="61"/>
        <v/>
      </c>
      <c r="N344" s="74"/>
      <c r="O344" s="74"/>
      <c r="P344" s="75"/>
      <c r="Q344" s="207" t="str">
        <f t="shared" si="62"/>
        <v/>
      </c>
      <c r="R344" s="75"/>
      <c r="S344" s="207" t="str">
        <f t="shared" si="63"/>
        <v/>
      </c>
      <c r="T344" s="75"/>
      <c r="U344" s="207" t="str">
        <f t="shared" si="64"/>
        <v/>
      </c>
      <c r="V344" s="75"/>
      <c r="W344" s="74"/>
      <c r="X344" s="74"/>
      <c r="Y344" s="74"/>
      <c r="Z344" s="74"/>
      <c r="AA344" s="74"/>
      <c r="AB344" s="74"/>
      <c r="AC344" s="74"/>
      <c r="AD344" s="207" t="str">
        <f t="shared" si="65"/>
        <v/>
      </c>
      <c r="AE344" s="74"/>
      <c r="AF344" s="74"/>
      <c r="AG344" s="74"/>
      <c r="AH344" s="74"/>
      <c r="AI344" s="74"/>
      <c r="AJ344" s="207" t="str">
        <f t="shared" si="66"/>
        <v/>
      </c>
      <c r="AK344" s="74"/>
      <c r="AL344" s="74"/>
      <c r="AM344" s="74"/>
      <c r="AN344" s="300" t="str">
        <f t="shared" si="67"/>
        <v/>
      </c>
      <c r="AO344" s="75"/>
      <c r="AP344" s="75"/>
      <c r="AQ344" s="207" t="str">
        <f t="shared" si="68"/>
        <v/>
      </c>
      <c r="AR344" s="75"/>
      <c r="AS344" s="74"/>
      <c r="AT344" s="74"/>
      <c r="AU344" s="207" t="str">
        <f t="shared" si="69"/>
        <v/>
      </c>
      <c r="AV344" s="75"/>
      <c r="AW344" s="75"/>
      <c r="AX344" s="75"/>
      <c r="AY344" s="75"/>
      <c r="AZ344" s="75"/>
      <c r="BA344" s="75"/>
      <c r="BB344" s="75"/>
      <c r="BC344" s="75"/>
      <c r="BD344" s="75"/>
      <c r="BE344" s="75"/>
      <c r="BF344" s="75"/>
      <c r="BG344" s="75"/>
      <c r="BH344" s="72"/>
      <c r="BI344" s="72"/>
      <c r="BJ344" s="72"/>
      <c r="BK344" s="72"/>
      <c r="BL344" s="72"/>
      <c r="BM344" s="72"/>
      <c r="BN344" s="72"/>
    </row>
    <row r="345" spans="1:66" s="76" customFormat="1" collapsed="1" x14ac:dyDescent="0.2">
      <c r="A345" s="72"/>
      <c r="B345" s="207" t="str">
        <f t="shared" si="60"/>
        <v/>
      </c>
      <c r="C345" s="73"/>
      <c r="D345" s="73"/>
      <c r="E345" s="73"/>
      <c r="F345" s="73"/>
      <c r="G345" s="207"/>
      <c r="H345" s="73"/>
      <c r="I345" s="73"/>
      <c r="J345" s="74"/>
      <c r="K345" s="75"/>
      <c r="L345" s="75"/>
      <c r="M345" s="299" t="str">
        <f t="shared" si="61"/>
        <v/>
      </c>
      <c r="N345" s="74"/>
      <c r="O345" s="74"/>
      <c r="P345" s="75"/>
      <c r="Q345" s="207" t="str">
        <f t="shared" si="62"/>
        <v/>
      </c>
      <c r="R345" s="75"/>
      <c r="S345" s="207" t="str">
        <f t="shared" si="63"/>
        <v/>
      </c>
      <c r="T345" s="75"/>
      <c r="U345" s="207" t="str">
        <f t="shared" si="64"/>
        <v/>
      </c>
      <c r="V345" s="75"/>
      <c r="W345" s="74"/>
      <c r="X345" s="74"/>
      <c r="Y345" s="74"/>
      <c r="Z345" s="74"/>
      <c r="AA345" s="74"/>
      <c r="AB345" s="74"/>
      <c r="AC345" s="74"/>
      <c r="AD345" s="207" t="str">
        <f t="shared" si="65"/>
        <v/>
      </c>
      <c r="AE345" s="74"/>
      <c r="AF345" s="74"/>
      <c r="AG345" s="74"/>
      <c r="AH345" s="74"/>
      <c r="AI345" s="74"/>
      <c r="AJ345" s="207" t="str">
        <f t="shared" si="66"/>
        <v/>
      </c>
      <c r="AK345" s="74"/>
      <c r="AL345" s="74"/>
      <c r="AM345" s="74"/>
      <c r="AN345" s="300" t="str">
        <f t="shared" si="67"/>
        <v/>
      </c>
      <c r="AO345" s="75"/>
      <c r="AP345" s="75"/>
      <c r="AQ345" s="207" t="str">
        <f t="shared" si="68"/>
        <v/>
      </c>
      <c r="AR345" s="75"/>
      <c r="AS345" s="74"/>
      <c r="AT345" s="74"/>
      <c r="AU345" s="207" t="str">
        <f t="shared" si="69"/>
        <v/>
      </c>
      <c r="AV345" s="75"/>
      <c r="AW345" s="75"/>
      <c r="AX345" s="75"/>
      <c r="AY345" s="75"/>
      <c r="AZ345" s="75"/>
      <c r="BA345" s="75"/>
      <c r="BB345" s="75"/>
      <c r="BC345" s="75"/>
      <c r="BD345" s="75"/>
      <c r="BE345" s="75"/>
      <c r="BF345" s="75"/>
      <c r="BG345" s="75"/>
      <c r="BH345" s="72"/>
      <c r="BI345" s="72"/>
      <c r="BJ345" s="72"/>
      <c r="BK345" s="72"/>
      <c r="BL345" s="72"/>
      <c r="BM345" s="72"/>
      <c r="BN345" s="72"/>
    </row>
    <row r="346" spans="1:66" s="76" customFormat="1" collapsed="1" x14ac:dyDescent="0.2">
      <c r="A346" s="72"/>
      <c r="B346" s="207" t="str">
        <f t="shared" si="60"/>
        <v/>
      </c>
      <c r="C346" s="73"/>
      <c r="D346" s="73"/>
      <c r="E346" s="73"/>
      <c r="F346" s="73"/>
      <c r="G346" s="207"/>
      <c r="H346" s="73"/>
      <c r="I346" s="73"/>
      <c r="J346" s="74"/>
      <c r="K346" s="75"/>
      <c r="L346" s="75"/>
      <c r="M346" s="299" t="str">
        <f t="shared" si="61"/>
        <v/>
      </c>
      <c r="N346" s="74"/>
      <c r="O346" s="74"/>
      <c r="P346" s="75"/>
      <c r="Q346" s="207" t="str">
        <f t="shared" si="62"/>
        <v/>
      </c>
      <c r="R346" s="75"/>
      <c r="S346" s="207" t="str">
        <f t="shared" si="63"/>
        <v/>
      </c>
      <c r="T346" s="75"/>
      <c r="U346" s="207" t="str">
        <f t="shared" si="64"/>
        <v/>
      </c>
      <c r="V346" s="75"/>
      <c r="W346" s="74"/>
      <c r="X346" s="74"/>
      <c r="Y346" s="74"/>
      <c r="Z346" s="74"/>
      <c r="AA346" s="74"/>
      <c r="AB346" s="74"/>
      <c r="AC346" s="74"/>
      <c r="AD346" s="207" t="str">
        <f t="shared" si="65"/>
        <v/>
      </c>
      <c r="AE346" s="74"/>
      <c r="AF346" s="74"/>
      <c r="AG346" s="74"/>
      <c r="AH346" s="74"/>
      <c r="AI346" s="74"/>
      <c r="AJ346" s="207" t="str">
        <f t="shared" si="66"/>
        <v/>
      </c>
      <c r="AK346" s="74"/>
      <c r="AL346" s="74"/>
      <c r="AM346" s="74"/>
      <c r="AN346" s="300" t="str">
        <f t="shared" si="67"/>
        <v/>
      </c>
      <c r="AO346" s="75"/>
      <c r="AP346" s="75"/>
      <c r="AQ346" s="207" t="str">
        <f t="shared" si="68"/>
        <v/>
      </c>
      <c r="AR346" s="75"/>
      <c r="AS346" s="74"/>
      <c r="AT346" s="74"/>
      <c r="AU346" s="207" t="str">
        <f t="shared" si="69"/>
        <v/>
      </c>
      <c r="AV346" s="75"/>
      <c r="AW346" s="75"/>
      <c r="AX346" s="75"/>
      <c r="AY346" s="75"/>
      <c r="AZ346" s="75"/>
      <c r="BA346" s="75"/>
      <c r="BB346" s="75"/>
      <c r="BC346" s="75"/>
      <c r="BD346" s="75"/>
      <c r="BE346" s="75"/>
      <c r="BF346" s="75"/>
      <c r="BG346" s="75"/>
      <c r="BH346" s="72"/>
      <c r="BI346" s="72"/>
      <c r="BJ346" s="72"/>
      <c r="BK346" s="72"/>
      <c r="BL346" s="72"/>
      <c r="BM346" s="72"/>
      <c r="BN346" s="72"/>
    </row>
    <row r="347" spans="1:66" s="76" customFormat="1" collapsed="1" x14ac:dyDescent="0.2">
      <c r="A347" s="72"/>
      <c r="B347" s="207" t="str">
        <f t="shared" si="60"/>
        <v/>
      </c>
      <c r="C347" s="73"/>
      <c r="D347" s="73"/>
      <c r="E347" s="73"/>
      <c r="F347" s="73"/>
      <c r="G347" s="207"/>
      <c r="H347" s="73"/>
      <c r="I347" s="73"/>
      <c r="J347" s="74"/>
      <c r="K347" s="75"/>
      <c r="L347" s="75"/>
      <c r="M347" s="299" t="str">
        <f t="shared" si="61"/>
        <v/>
      </c>
      <c r="N347" s="74"/>
      <c r="O347" s="74"/>
      <c r="P347" s="75"/>
      <c r="Q347" s="207" t="str">
        <f t="shared" si="62"/>
        <v/>
      </c>
      <c r="R347" s="75"/>
      <c r="S347" s="207" t="str">
        <f t="shared" si="63"/>
        <v/>
      </c>
      <c r="T347" s="75"/>
      <c r="U347" s="207" t="str">
        <f t="shared" si="64"/>
        <v/>
      </c>
      <c r="V347" s="75"/>
      <c r="W347" s="74"/>
      <c r="X347" s="74"/>
      <c r="Y347" s="74"/>
      <c r="Z347" s="74"/>
      <c r="AA347" s="74"/>
      <c r="AB347" s="74"/>
      <c r="AC347" s="74"/>
      <c r="AD347" s="207" t="str">
        <f t="shared" si="65"/>
        <v/>
      </c>
      <c r="AE347" s="74"/>
      <c r="AF347" s="74"/>
      <c r="AG347" s="74"/>
      <c r="AH347" s="74"/>
      <c r="AI347" s="74"/>
      <c r="AJ347" s="207" t="str">
        <f t="shared" si="66"/>
        <v/>
      </c>
      <c r="AK347" s="74"/>
      <c r="AL347" s="74"/>
      <c r="AM347" s="74"/>
      <c r="AN347" s="300" t="str">
        <f t="shared" si="67"/>
        <v/>
      </c>
      <c r="AO347" s="75"/>
      <c r="AP347" s="75"/>
      <c r="AQ347" s="207" t="str">
        <f t="shared" si="68"/>
        <v/>
      </c>
      <c r="AR347" s="75"/>
      <c r="AS347" s="74"/>
      <c r="AT347" s="74"/>
      <c r="AU347" s="207" t="str">
        <f t="shared" si="69"/>
        <v/>
      </c>
      <c r="AV347" s="75"/>
      <c r="AW347" s="75"/>
      <c r="AX347" s="75"/>
      <c r="AY347" s="75"/>
      <c r="AZ347" s="75"/>
      <c r="BA347" s="75"/>
      <c r="BB347" s="75"/>
      <c r="BC347" s="75"/>
      <c r="BD347" s="75"/>
      <c r="BE347" s="75"/>
      <c r="BF347" s="75"/>
      <c r="BG347" s="75"/>
      <c r="BH347" s="72"/>
      <c r="BI347" s="72"/>
      <c r="BJ347" s="72"/>
      <c r="BK347" s="72"/>
      <c r="BL347" s="72"/>
      <c r="BM347" s="72"/>
      <c r="BN347" s="72"/>
    </row>
    <row r="348" spans="1:66" s="76" customFormat="1" collapsed="1" x14ac:dyDescent="0.2">
      <c r="A348" s="72"/>
      <c r="B348" s="207" t="str">
        <f t="shared" si="60"/>
        <v/>
      </c>
      <c r="C348" s="73"/>
      <c r="D348" s="73"/>
      <c r="E348" s="73"/>
      <c r="F348" s="73"/>
      <c r="G348" s="207"/>
      <c r="H348" s="73"/>
      <c r="I348" s="73"/>
      <c r="J348" s="74"/>
      <c r="K348" s="75"/>
      <c r="L348" s="75"/>
      <c r="M348" s="299" t="str">
        <f t="shared" si="61"/>
        <v/>
      </c>
      <c r="N348" s="74"/>
      <c r="O348" s="74"/>
      <c r="P348" s="75"/>
      <c r="Q348" s="207" t="str">
        <f t="shared" si="62"/>
        <v/>
      </c>
      <c r="R348" s="75"/>
      <c r="S348" s="207" t="str">
        <f t="shared" si="63"/>
        <v/>
      </c>
      <c r="T348" s="75"/>
      <c r="U348" s="207" t="str">
        <f t="shared" si="64"/>
        <v/>
      </c>
      <c r="V348" s="75"/>
      <c r="W348" s="74"/>
      <c r="X348" s="74"/>
      <c r="Y348" s="74"/>
      <c r="Z348" s="74"/>
      <c r="AA348" s="74"/>
      <c r="AB348" s="74"/>
      <c r="AC348" s="74"/>
      <c r="AD348" s="207" t="str">
        <f t="shared" si="65"/>
        <v/>
      </c>
      <c r="AE348" s="74"/>
      <c r="AF348" s="74"/>
      <c r="AG348" s="74"/>
      <c r="AH348" s="74"/>
      <c r="AI348" s="74"/>
      <c r="AJ348" s="207" t="str">
        <f t="shared" si="66"/>
        <v/>
      </c>
      <c r="AK348" s="74"/>
      <c r="AL348" s="74"/>
      <c r="AM348" s="74"/>
      <c r="AN348" s="300" t="str">
        <f t="shared" si="67"/>
        <v/>
      </c>
      <c r="AO348" s="75"/>
      <c r="AP348" s="75"/>
      <c r="AQ348" s="207" t="str">
        <f t="shared" si="68"/>
        <v/>
      </c>
      <c r="AR348" s="75"/>
      <c r="AS348" s="74"/>
      <c r="AT348" s="74"/>
      <c r="AU348" s="207" t="str">
        <f t="shared" si="69"/>
        <v/>
      </c>
      <c r="AV348" s="75"/>
      <c r="AW348" s="75"/>
      <c r="AX348" s="75"/>
      <c r="AY348" s="75"/>
      <c r="AZ348" s="75"/>
      <c r="BA348" s="75"/>
      <c r="BB348" s="75"/>
      <c r="BC348" s="75"/>
      <c r="BD348" s="75"/>
      <c r="BE348" s="75"/>
      <c r="BF348" s="75"/>
      <c r="BG348" s="75"/>
      <c r="BH348" s="72"/>
      <c r="BI348" s="72"/>
      <c r="BJ348" s="72"/>
      <c r="BK348" s="72"/>
      <c r="BL348" s="72"/>
      <c r="BM348" s="72"/>
      <c r="BN348" s="72"/>
    </row>
    <row r="349" spans="1:66" s="76" customFormat="1" collapsed="1" x14ac:dyDescent="0.2">
      <c r="A349" s="72"/>
      <c r="B349" s="207" t="str">
        <f t="shared" si="60"/>
        <v/>
      </c>
      <c r="C349" s="73"/>
      <c r="D349" s="73"/>
      <c r="E349" s="73"/>
      <c r="F349" s="73"/>
      <c r="G349" s="207"/>
      <c r="H349" s="73"/>
      <c r="I349" s="73"/>
      <c r="J349" s="74"/>
      <c r="K349" s="75"/>
      <c r="L349" s="75"/>
      <c r="M349" s="299" t="str">
        <f t="shared" si="61"/>
        <v/>
      </c>
      <c r="N349" s="74"/>
      <c r="O349" s="74"/>
      <c r="P349" s="75"/>
      <c r="Q349" s="207" t="str">
        <f t="shared" si="62"/>
        <v/>
      </c>
      <c r="R349" s="75"/>
      <c r="S349" s="207" t="str">
        <f t="shared" si="63"/>
        <v/>
      </c>
      <c r="T349" s="75"/>
      <c r="U349" s="207" t="str">
        <f t="shared" si="64"/>
        <v/>
      </c>
      <c r="V349" s="75"/>
      <c r="W349" s="74"/>
      <c r="X349" s="74"/>
      <c r="Y349" s="74"/>
      <c r="Z349" s="74"/>
      <c r="AA349" s="74"/>
      <c r="AB349" s="74"/>
      <c r="AC349" s="74"/>
      <c r="AD349" s="207" t="str">
        <f t="shared" si="65"/>
        <v/>
      </c>
      <c r="AE349" s="74"/>
      <c r="AF349" s="74"/>
      <c r="AG349" s="74"/>
      <c r="AH349" s="74"/>
      <c r="AI349" s="74"/>
      <c r="AJ349" s="207" t="str">
        <f t="shared" si="66"/>
        <v/>
      </c>
      <c r="AK349" s="74"/>
      <c r="AL349" s="74"/>
      <c r="AM349" s="74"/>
      <c r="AN349" s="300" t="str">
        <f t="shared" si="67"/>
        <v/>
      </c>
      <c r="AO349" s="75"/>
      <c r="AP349" s="75"/>
      <c r="AQ349" s="207" t="str">
        <f t="shared" si="68"/>
        <v/>
      </c>
      <c r="AR349" s="75"/>
      <c r="AS349" s="74"/>
      <c r="AT349" s="74"/>
      <c r="AU349" s="207" t="str">
        <f t="shared" si="69"/>
        <v/>
      </c>
      <c r="AV349" s="75"/>
      <c r="AW349" s="75"/>
      <c r="AX349" s="75"/>
      <c r="AY349" s="75"/>
      <c r="AZ349" s="75"/>
      <c r="BA349" s="75"/>
      <c r="BB349" s="75"/>
      <c r="BC349" s="75"/>
      <c r="BD349" s="75"/>
      <c r="BE349" s="75"/>
      <c r="BF349" s="75"/>
      <c r="BG349" s="75"/>
      <c r="BH349" s="72"/>
      <c r="BI349" s="72"/>
      <c r="BJ349" s="72"/>
      <c r="BK349" s="72"/>
      <c r="BL349" s="72"/>
      <c r="BM349" s="72"/>
      <c r="BN349" s="72"/>
    </row>
    <row r="350" spans="1:66" s="76" customFormat="1" collapsed="1" x14ac:dyDescent="0.2">
      <c r="A350" s="72"/>
      <c r="B350" s="207" t="str">
        <f t="shared" si="60"/>
        <v/>
      </c>
      <c r="C350" s="73"/>
      <c r="D350" s="73"/>
      <c r="E350" s="73"/>
      <c r="F350" s="73"/>
      <c r="G350" s="207"/>
      <c r="H350" s="73"/>
      <c r="I350" s="73"/>
      <c r="J350" s="74"/>
      <c r="K350" s="75"/>
      <c r="L350" s="75"/>
      <c r="M350" s="299" t="str">
        <f t="shared" si="61"/>
        <v/>
      </c>
      <c r="N350" s="74"/>
      <c r="O350" s="74"/>
      <c r="P350" s="75"/>
      <c r="Q350" s="207" t="str">
        <f t="shared" si="62"/>
        <v/>
      </c>
      <c r="R350" s="75"/>
      <c r="S350" s="207" t="str">
        <f t="shared" si="63"/>
        <v/>
      </c>
      <c r="T350" s="75"/>
      <c r="U350" s="207" t="str">
        <f t="shared" si="64"/>
        <v/>
      </c>
      <c r="V350" s="75"/>
      <c r="W350" s="74"/>
      <c r="X350" s="74"/>
      <c r="Y350" s="74"/>
      <c r="Z350" s="74"/>
      <c r="AA350" s="74"/>
      <c r="AB350" s="74"/>
      <c r="AC350" s="74"/>
      <c r="AD350" s="207" t="str">
        <f t="shared" si="65"/>
        <v/>
      </c>
      <c r="AE350" s="74"/>
      <c r="AF350" s="74"/>
      <c r="AG350" s="74"/>
      <c r="AH350" s="74"/>
      <c r="AI350" s="74"/>
      <c r="AJ350" s="207" t="str">
        <f t="shared" si="66"/>
        <v/>
      </c>
      <c r="AK350" s="74"/>
      <c r="AL350" s="74"/>
      <c r="AM350" s="74"/>
      <c r="AN350" s="300" t="str">
        <f t="shared" si="67"/>
        <v/>
      </c>
      <c r="AO350" s="75"/>
      <c r="AP350" s="75"/>
      <c r="AQ350" s="207" t="str">
        <f t="shared" si="68"/>
        <v/>
      </c>
      <c r="AR350" s="75"/>
      <c r="AS350" s="74"/>
      <c r="AT350" s="74"/>
      <c r="AU350" s="207" t="str">
        <f t="shared" si="69"/>
        <v/>
      </c>
      <c r="AV350" s="75"/>
      <c r="AW350" s="75"/>
      <c r="AX350" s="75"/>
      <c r="AY350" s="75"/>
      <c r="AZ350" s="75"/>
      <c r="BA350" s="75"/>
      <c r="BB350" s="75"/>
      <c r="BC350" s="75"/>
      <c r="BD350" s="75"/>
      <c r="BE350" s="75"/>
      <c r="BF350" s="75"/>
      <c r="BG350" s="75"/>
      <c r="BH350" s="72"/>
      <c r="BI350" s="72"/>
      <c r="BJ350" s="72"/>
      <c r="BK350" s="72"/>
      <c r="BL350" s="72"/>
      <c r="BM350" s="72"/>
      <c r="BN350" s="72"/>
    </row>
    <row r="351" spans="1:66" s="76" customFormat="1" collapsed="1" x14ac:dyDescent="0.2">
      <c r="A351" s="72"/>
      <c r="B351" s="207" t="str">
        <f t="shared" si="60"/>
        <v/>
      </c>
      <c r="C351" s="73"/>
      <c r="D351" s="73"/>
      <c r="E351" s="73"/>
      <c r="F351" s="73"/>
      <c r="G351" s="207"/>
      <c r="H351" s="73"/>
      <c r="I351" s="73"/>
      <c r="J351" s="74"/>
      <c r="K351" s="75"/>
      <c r="L351" s="75"/>
      <c r="M351" s="299" t="str">
        <f t="shared" si="61"/>
        <v/>
      </c>
      <c r="N351" s="74"/>
      <c r="O351" s="74"/>
      <c r="P351" s="75"/>
      <c r="Q351" s="207" t="str">
        <f t="shared" si="62"/>
        <v/>
      </c>
      <c r="R351" s="75"/>
      <c r="S351" s="207" t="str">
        <f t="shared" si="63"/>
        <v/>
      </c>
      <c r="T351" s="75"/>
      <c r="U351" s="207" t="str">
        <f t="shared" si="64"/>
        <v/>
      </c>
      <c r="V351" s="75"/>
      <c r="W351" s="74"/>
      <c r="X351" s="74"/>
      <c r="Y351" s="74"/>
      <c r="Z351" s="74"/>
      <c r="AA351" s="74"/>
      <c r="AB351" s="74"/>
      <c r="AC351" s="74"/>
      <c r="AD351" s="207" t="str">
        <f t="shared" si="65"/>
        <v/>
      </c>
      <c r="AE351" s="74"/>
      <c r="AF351" s="74"/>
      <c r="AG351" s="74"/>
      <c r="AH351" s="74"/>
      <c r="AI351" s="74"/>
      <c r="AJ351" s="207" t="str">
        <f t="shared" si="66"/>
        <v/>
      </c>
      <c r="AK351" s="74"/>
      <c r="AL351" s="74"/>
      <c r="AM351" s="74"/>
      <c r="AN351" s="300" t="str">
        <f t="shared" si="67"/>
        <v/>
      </c>
      <c r="AO351" s="75"/>
      <c r="AP351" s="75"/>
      <c r="AQ351" s="207" t="str">
        <f t="shared" si="68"/>
        <v/>
      </c>
      <c r="AR351" s="75"/>
      <c r="AS351" s="74"/>
      <c r="AT351" s="74"/>
      <c r="AU351" s="207" t="str">
        <f t="shared" si="69"/>
        <v/>
      </c>
      <c r="AV351" s="75"/>
      <c r="AW351" s="75"/>
      <c r="AX351" s="75"/>
      <c r="AY351" s="75"/>
      <c r="AZ351" s="75"/>
      <c r="BA351" s="75"/>
      <c r="BB351" s="75"/>
      <c r="BC351" s="75"/>
      <c r="BD351" s="75"/>
      <c r="BE351" s="75"/>
      <c r="BF351" s="75"/>
      <c r="BG351" s="75"/>
      <c r="BH351" s="72"/>
      <c r="BI351" s="72"/>
      <c r="BJ351" s="72"/>
      <c r="BK351" s="72"/>
      <c r="BL351" s="72"/>
      <c r="BM351" s="72"/>
      <c r="BN351" s="72"/>
    </row>
    <row r="352" spans="1:66" s="76" customFormat="1" collapsed="1" x14ac:dyDescent="0.2">
      <c r="A352" s="72"/>
      <c r="B352" s="207" t="str">
        <f t="shared" si="60"/>
        <v/>
      </c>
      <c r="C352" s="73"/>
      <c r="D352" s="73"/>
      <c r="E352" s="73"/>
      <c r="F352" s="73"/>
      <c r="G352" s="207"/>
      <c r="H352" s="73"/>
      <c r="I352" s="73"/>
      <c r="J352" s="74"/>
      <c r="K352" s="75"/>
      <c r="L352" s="75"/>
      <c r="M352" s="299" t="str">
        <f t="shared" si="61"/>
        <v/>
      </c>
      <c r="N352" s="74"/>
      <c r="O352" s="74"/>
      <c r="P352" s="75"/>
      <c r="Q352" s="207" t="str">
        <f t="shared" si="62"/>
        <v/>
      </c>
      <c r="R352" s="75"/>
      <c r="S352" s="207" t="str">
        <f t="shared" si="63"/>
        <v/>
      </c>
      <c r="T352" s="75"/>
      <c r="U352" s="207" t="str">
        <f t="shared" si="64"/>
        <v/>
      </c>
      <c r="V352" s="75"/>
      <c r="W352" s="74"/>
      <c r="X352" s="74"/>
      <c r="Y352" s="74"/>
      <c r="Z352" s="74"/>
      <c r="AA352" s="74"/>
      <c r="AB352" s="74"/>
      <c r="AC352" s="74"/>
      <c r="AD352" s="207" t="str">
        <f t="shared" si="65"/>
        <v/>
      </c>
      <c r="AE352" s="74"/>
      <c r="AF352" s="74"/>
      <c r="AG352" s="74"/>
      <c r="AH352" s="74"/>
      <c r="AI352" s="74"/>
      <c r="AJ352" s="207" t="str">
        <f t="shared" si="66"/>
        <v/>
      </c>
      <c r="AK352" s="74"/>
      <c r="AL352" s="74"/>
      <c r="AM352" s="74"/>
      <c r="AN352" s="300" t="str">
        <f t="shared" si="67"/>
        <v/>
      </c>
      <c r="AO352" s="75"/>
      <c r="AP352" s="75"/>
      <c r="AQ352" s="207" t="str">
        <f t="shared" si="68"/>
        <v/>
      </c>
      <c r="AR352" s="75"/>
      <c r="AS352" s="74"/>
      <c r="AT352" s="74"/>
      <c r="AU352" s="207" t="str">
        <f t="shared" si="69"/>
        <v/>
      </c>
      <c r="AV352" s="75"/>
      <c r="AW352" s="75"/>
      <c r="AX352" s="75"/>
      <c r="AY352" s="75"/>
      <c r="AZ352" s="75"/>
      <c r="BA352" s="75"/>
      <c r="BB352" s="75"/>
      <c r="BC352" s="75"/>
      <c r="BD352" s="75"/>
      <c r="BE352" s="75"/>
      <c r="BF352" s="75"/>
      <c r="BG352" s="75"/>
      <c r="BH352" s="72"/>
      <c r="BI352" s="72"/>
      <c r="BJ352" s="72"/>
      <c r="BK352" s="72"/>
      <c r="BL352" s="72"/>
      <c r="BM352" s="72"/>
      <c r="BN352" s="72"/>
    </row>
    <row r="353" spans="1:66" s="76" customFormat="1" collapsed="1" x14ac:dyDescent="0.2">
      <c r="A353" s="72"/>
      <c r="B353" s="207" t="str">
        <f t="shared" si="60"/>
        <v/>
      </c>
      <c r="C353" s="73"/>
      <c r="D353" s="73"/>
      <c r="E353" s="73"/>
      <c r="F353" s="73"/>
      <c r="G353" s="207"/>
      <c r="H353" s="73"/>
      <c r="I353" s="73"/>
      <c r="J353" s="74"/>
      <c r="K353" s="75"/>
      <c r="L353" s="75"/>
      <c r="M353" s="299" t="str">
        <f t="shared" si="61"/>
        <v/>
      </c>
      <c r="N353" s="74"/>
      <c r="O353" s="74"/>
      <c r="P353" s="75"/>
      <c r="Q353" s="207" t="str">
        <f t="shared" si="62"/>
        <v/>
      </c>
      <c r="R353" s="75"/>
      <c r="S353" s="207" t="str">
        <f t="shared" si="63"/>
        <v/>
      </c>
      <c r="T353" s="75"/>
      <c r="U353" s="207" t="str">
        <f t="shared" si="64"/>
        <v/>
      </c>
      <c r="V353" s="75"/>
      <c r="W353" s="74"/>
      <c r="X353" s="74"/>
      <c r="Y353" s="74"/>
      <c r="Z353" s="74"/>
      <c r="AA353" s="74"/>
      <c r="AB353" s="74"/>
      <c r="AC353" s="74"/>
      <c r="AD353" s="207" t="str">
        <f t="shared" si="65"/>
        <v/>
      </c>
      <c r="AE353" s="74"/>
      <c r="AF353" s="74"/>
      <c r="AG353" s="74"/>
      <c r="AH353" s="74"/>
      <c r="AI353" s="74"/>
      <c r="AJ353" s="207" t="str">
        <f t="shared" si="66"/>
        <v/>
      </c>
      <c r="AK353" s="74"/>
      <c r="AL353" s="74"/>
      <c r="AM353" s="74"/>
      <c r="AN353" s="300" t="str">
        <f t="shared" si="67"/>
        <v/>
      </c>
      <c r="AO353" s="75"/>
      <c r="AP353" s="75"/>
      <c r="AQ353" s="207" t="str">
        <f t="shared" si="68"/>
        <v/>
      </c>
      <c r="AR353" s="75"/>
      <c r="AS353" s="74"/>
      <c r="AT353" s="74"/>
      <c r="AU353" s="207" t="str">
        <f t="shared" si="69"/>
        <v/>
      </c>
      <c r="AV353" s="75"/>
      <c r="AW353" s="75"/>
      <c r="AX353" s="75"/>
      <c r="AY353" s="75"/>
      <c r="AZ353" s="75"/>
      <c r="BA353" s="75"/>
      <c r="BB353" s="75"/>
      <c r="BC353" s="75"/>
      <c r="BD353" s="75"/>
      <c r="BE353" s="75"/>
      <c r="BF353" s="75"/>
      <c r="BG353" s="75"/>
      <c r="BH353" s="72"/>
      <c r="BI353" s="72"/>
      <c r="BJ353" s="72"/>
      <c r="BK353" s="72"/>
      <c r="BL353" s="72"/>
      <c r="BM353" s="72"/>
      <c r="BN353" s="72"/>
    </row>
    <row r="354" spans="1:66" s="76" customFormat="1" collapsed="1" x14ac:dyDescent="0.2">
      <c r="A354" s="72"/>
      <c r="B354" s="207" t="str">
        <f t="shared" si="60"/>
        <v/>
      </c>
      <c r="C354" s="73"/>
      <c r="D354" s="73"/>
      <c r="E354" s="73"/>
      <c r="F354" s="73"/>
      <c r="G354" s="207"/>
      <c r="H354" s="73"/>
      <c r="I354" s="73"/>
      <c r="J354" s="74"/>
      <c r="K354" s="75"/>
      <c r="L354" s="75"/>
      <c r="M354" s="299" t="str">
        <f t="shared" si="61"/>
        <v/>
      </c>
      <c r="N354" s="74"/>
      <c r="O354" s="74"/>
      <c r="P354" s="75"/>
      <c r="Q354" s="207" t="str">
        <f t="shared" si="62"/>
        <v/>
      </c>
      <c r="R354" s="75"/>
      <c r="S354" s="207" t="str">
        <f t="shared" si="63"/>
        <v/>
      </c>
      <c r="T354" s="75"/>
      <c r="U354" s="207" t="str">
        <f t="shared" si="64"/>
        <v/>
      </c>
      <c r="V354" s="75"/>
      <c r="W354" s="74"/>
      <c r="X354" s="74"/>
      <c r="Y354" s="74"/>
      <c r="Z354" s="74"/>
      <c r="AA354" s="74"/>
      <c r="AB354" s="74"/>
      <c r="AC354" s="74"/>
      <c r="AD354" s="207" t="str">
        <f t="shared" si="65"/>
        <v/>
      </c>
      <c r="AE354" s="74"/>
      <c r="AF354" s="74"/>
      <c r="AG354" s="74"/>
      <c r="AH354" s="74"/>
      <c r="AI354" s="74"/>
      <c r="AJ354" s="207" t="str">
        <f t="shared" si="66"/>
        <v/>
      </c>
      <c r="AK354" s="74"/>
      <c r="AL354" s="74"/>
      <c r="AM354" s="74"/>
      <c r="AN354" s="300" t="str">
        <f t="shared" si="67"/>
        <v/>
      </c>
      <c r="AO354" s="75"/>
      <c r="AP354" s="75"/>
      <c r="AQ354" s="207" t="str">
        <f t="shared" si="68"/>
        <v/>
      </c>
      <c r="AR354" s="75"/>
      <c r="AS354" s="74"/>
      <c r="AT354" s="74"/>
      <c r="AU354" s="207" t="str">
        <f t="shared" si="69"/>
        <v/>
      </c>
      <c r="AV354" s="75"/>
      <c r="AW354" s="75"/>
      <c r="AX354" s="75"/>
      <c r="AY354" s="75"/>
      <c r="AZ354" s="75"/>
      <c r="BA354" s="75"/>
      <c r="BB354" s="75"/>
      <c r="BC354" s="75"/>
      <c r="BD354" s="75"/>
      <c r="BE354" s="75"/>
      <c r="BF354" s="75"/>
      <c r="BG354" s="75"/>
      <c r="BH354" s="72"/>
      <c r="BI354" s="72"/>
      <c r="BJ354" s="72"/>
      <c r="BK354" s="72"/>
      <c r="BL354" s="72"/>
      <c r="BM354" s="72"/>
      <c r="BN354" s="72"/>
    </row>
    <row r="355" spans="1:66" s="76" customFormat="1" collapsed="1" x14ac:dyDescent="0.2">
      <c r="A355" s="72"/>
      <c r="B355" s="207" t="str">
        <f t="shared" si="60"/>
        <v/>
      </c>
      <c r="C355" s="73"/>
      <c r="D355" s="73"/>
      <c r="E355" s="73"/>
      <c r="F355" s="73"/>
      <c r="G355" s="207"/>
      <c r="H355" s="73"/>
      <c r="I355" s="73"/>
      <c r="J355" s="74"/>
      <c r="K355" s="75"/>
      <c r="L355" s="75"/>
      <c r="M355" s="299" t="str">
        <f t="shared" si="61"/>
        <v/>
      </c>
      <c r="N355" s="74"/>
      <c r="O355" s="74"/>
      <c r="P355" s="75"/>
      <c r="Q355" s="207" t="str">
        <f t="shared" si="62"/>
        <v/>
      </c>
      <c r="R355" s="75"/>
      <c r="S355" s="207" t="str">
        <f t="shared" si="63"/>
        <v/>
      </c>
      <c r="T355" s="75"/>
      <c r="U355" s="207" t="str">
        <f t="shared" si="64"/>
        <v/>
      </c>
      <c r="V355" s="75"/>
      <c r="W355" s="74"/>
      <c r="X355" s="74"/>
      <c r="Y355" s="74"/>
      <c r="Z355" s="74"/>
      <c r="AA355" s="74"/>
      <c r="AB355" s="74"/>
      <c r="AC355" s="74"/>
      <c r="AD355" s="207" t="str">
        <f t="shared" si="65"/>
        <v/>
      </c>
      <c r="AE355" s="74"/>
      <c r="AF355" s="74"/>
      <c r="AG355" s="74"/>
      <c r="AH355" s="74"/>
      <c r="AI355" s="74"/>
      <c r="AJ355" s="207" t="str">
        <f t="shared" si="66"/>
        <v/>
      </c>
      <c r="AK355" s="74"/>
      <c r="AL355" s="74"/>
      <c r="AM355" s="74"/>
      <c r="AN355" s="300" t="str">
        <f t="shared" si="67"/>
        <v/>
      </c>
      <c r="AO355" s="75"/>
      <c r="AP355" s="75"/>
      <c r="AQ355" s="207" t="str">
        <f t="shared" si="68"/>
        <v/>
      </c>
      <c r="AR355" s="75"/>
      <c r="AS355" s="74"/>
      <c r="AT355" s="74"/>
      <c r="AU355" s="207" t="str">
        <f t="shared" si="69"/>
        <v/>
      </c>
      <c r="AV355" s="75"/>
      <c r="AW355" s="75"/>
      <c r="AX355" s="75"/>
      <c r="AY355" s="75"/>
      <c r="AZ355" s="75"/>
      <c r="BA355" s="75"/>
      <c r="BB355" s="75"/>
      <c r="BC355" s="75"/>
      <c r="BD355" s="75"/>
      <c r="BE355" s="75"/>
      <c r="BF355" s="75"/>
      <c r="BG355" s="75"/>
      <c r="BH355" s="72"/>
      <c r="BI355" s="72"/>
      <c r="BJ355" s="72"/>
      <c r="BK355" s="72"/>
      <c r="BL355" s="72"/>
      <c r="BM355" s="72"/>
      <c r="BN355" s="72"/>
    </row>
    <row r="356" spans="1:66" s="76" customFormat="1" collapsed="1" x14ac:dyDescent="0.2">
      <c r="A356" s="72"/>
      <c r="B356" s="207" t="str">
        <f t="shared" si="60"/>
        <v/>
      </c>
      <c r="C356" s="73"/>
      <c r="D356" s="73"/>
      <c r="E356" s="73"/>
      <c r="F356" s="73"/>
      <c r="G356" s="207"/>
      <c r="H356" s="73"/>
      <c r="I356" s="73"/>
      <c r="J356" s="74"/>
      <c r="K356" s="75"/>
      <c r="L356" s="75"/>
      <c r="M356" s="299" t="str">
        <f t="shared" si="61"/>
        <v/>
      </c>
      <c r="N356" s="74"/>
      <c r="O356" s="74"/>
      <c r="P356" s="75"/>
      <c r="Q356" s="207" t="str">
        <f t="shared" si="62"/>
        <v/>
      </c>
      <c r="R356" s="75"/>
      <c r="S356" s="207" t="str">
        <f t="shared" si="63"/>
        <v/>
      </c>
      <c r="T356" s="75"/>
      <c r="U356" s="207" t="str">
        <f t="shared" si="64"/>
        <v/>
      </c>
      <c r="V356" s="75"/>
      <c r="W356" s="74"/>
      <c r="X356" s="74"/>
      <c r="Y356" s="74"/>
      <c r="Z356" s="74"/>
      <c r="AA356" s="74"/>
      <c r="AB356" s="74"/>
      <c r="AC356" s="74"/>
      <c r="AD356" s="207" t="str">
        <f t="shared" si="65"/>
        <v/>
      </c>
      <c r="AE356" s="74"/>
      <c r="AF356" s="74"/>
      <c r="AG356" s="74"/>
      <c r="AH356" s="74"/>
      <c r="AI356" s="74"/>
      <c r="AJ356" s="207" t="str">
        <f t="shared" si="66"/>
        <v/>
      </c>
      <c r="AK356" s="74"/>
      <c r="AL356" s="74"/>
      <c r="AM356" s="74"/>
      <c r="AN356" s="300" t="str">
        <f t="shared" si="67"/>
        <v/>
      </c>
      <c r="AO356" s="75"/>
      <c r="AP356" s="75"/>
      <c r="AQ356" s="207" t="str">
        <f t="shared" si="68"/>
        <v/>
      </c>
      <c r="AR356" s="75"/>
      <c r="AS356" s="74"/>
      <c r="AT356" s="74"/>
      <c r="AU356" s="207" t="str">
        <f t="shared" si="69"/>
        <v/>
      </c>
      <c r="AV356" s="75"/>
      <c r="AW356" s="75"/>
      <c r="AX356" s="75"/>
      <c r="AY356" s="75"/>
      <c r="AZ356" s="75"/>
      <c r="BA356" s="75"/>
      <c r="BB356" s="75"/>
      <c r="BC356" s="75"/>
      <c r="BD356" s="75"/>
      <c r="BE356" s="75"/>
      <c r="BF356" s="75"/>
      <c r="BG356" s="75"/>
      <c r="BH356" s="72"/>
      <c r="BI356" s="72"/>
      <c r="BJ356" s="72"/>
      <c r="BK356" s="72"/>
      <c r="BL356" s="72"/>
      <c r="BM356" s="72"/>
      <c r="BN356" s="72"/>
    </row>
    <row r="357" spans="1:66" s="76" customFormat="1" collapsed="1" x14ac:dyDescent="0.2">
      <c r="A357" s="72"/>
      <c r="B357" s="207" t="str">
        <f t="shared" si="60"/>
        <v/>
      </c>
      <c r="C357" s="73"/>
      <c r="D357" s="73"/>
      <c r="E357" s="73"/>
      <c r="F357" s="73"/>
      <c r="G357" s="207"/>
      <c r="H357" s="73"/>
      <c r="I357" s="73"/>
      <c r="J357" s="74"/>
      <c r="K357" s="75"/>
      <c r="L357" s="75"/>
      <c r="M357" s="299" t="str">
        <f t="shared" si="61"/>
        <v/>
      </c>
      <c r="N357" s="74"/>
      <c r="O357" s="74"/>
      <c r="P357" s="75"/>
      <c r="Q357" s="207" t="str">
        <f t="shared" si="62"/>
        <v/>
      </c>
      <c r="R357" s="75"/>
      <c r="S357" s="207" t="str">
        <f t="shared" si="63"/>
        <v/>
      </c>
      <c r="T357" s="75"/>
      <c r="U357" s="207" t="str">
        <f t="shared" si="64"/>
        <v/>
      </c>
      <c r="V357" s="75"/>
      <c r="W357" s="74"/>
      <c r="X357" s="74"/>
      <c r="Y357" s="74"/>
      <c r="Z357" s="74"/>
      <c r="AA357" s="74"/>
      <c r="AB357" s="74"/>
      <c r="AC357" s="74"/>
      <c r="AD357" s="207" t="str">
        <f t="shared" si="65"/>
        <v/>
      </c>
      <c r="AE357" s="74"/>
      <c r="AF357" s="74"/>
      <c r="AG357" s="74"/>
      <c r="AH357" s="74"/>
      <c r="AI357" s="74"/>
      <c r="AJ357" s="207" t="str">
        <f t="shared" si="66"/>
        <v/>
      </c>
      <c r="AK357" s="74"/>
      <c r="AL357" s="74"/>
      <c r="AM357" s="74"/>
      <c r="AN357" s="300" t="str">
        <f t="shared" si="67"/>
        <v/>
      </c>
      <c r="AO357" s="75"/>
      <c r="AP357" s="75"/>
      <c r="AQ357" s="207" t="str">
        <f t="shared" si="68"/>
        <v/>
      </c>
      <c r="AR357" s="75"/>
      <c r="AS357" s="74"/>
      <c r="AT357" s="74"/>
      <c r="AU357" s="207" t="str">
        <f t="shared" si="69"/>
        <v/>
      </c>
      <c r="AV357" s="75"/>
      <c r="AW357" s="75"/>
      <c r="AX357" s="75"/>
      <c r="AY357" s="75"/>
      <c r="AZ357" s="75"/>
      <c r="BA357" s="75"/>
      <c r="BB357" s="75"/>
      <c r="BC357" s="75"/>
      <c r="BD357" s="75"/>
      <c r="BE357" s="75"/>
      <c r="BF357" s="75"/>
      <c r="BG357" s="75"/>
      <c r="BH357" s="72"/>
      <c r="BI357" s="72"/>
      <c r="BJ357" s="72"/>
      <c r="BK357" s="72"/>
      <c r="BL357" s="72"/>
      <c r="BM357" s="72"/>
      <c r="BN357" s="72"/>
    </row>
    <row r="358" spans="1:66" s="76" customFormat="1" collapsed="1" x14ac:dyDescent="0.2">
      <c r="A358" s="72"/>
      <c r="B358" s="207" t="str">
        <f t="shared" si="60"/>
        <v/>
      </c>
      <c r="C358" s="73"/>
      <c r="D358" s="73"/>
      <c r="E358" s="73"/>
      <c r="F358" s="73"/>
      <c r="G358" s="207"/>
      <c r="H358" s="73"/>
      <c r="I358" s="73"/>
      <c r="J358" s="74"/>
      <c r="K358" s="75"/>
      <c r="L358" s="75"/>
      <c r="M358" s="299" t="str">
        <f t="shared" si="61"/>
        <v/>
      </c>
      <c r="N358" s="74"/>
      <c r="O358" s="74"/>
      <c r="P358" s="75"/>
      <c r="Q358" s="207" t="str">
        <f t="shared" si="62"/>
        <v/>
      </c>
      <c r="R358" s="75"/>
      <c r="S358" s="207" t="str">
        <f t="shared" si="63"/>
        <v/>
      </c>
      <c r="T358" s="75"/>
      <c r="U358" s="207" t="str">
        <f t="shared" si="64"/>
        <v/>
      </c>
      <c r="V358" s="75"/>
      <c r="W358" s="74"/>
      <c r="X358" s="74"/>
      <c r="Y358" s="74"/>
      <c r="Z358" s="74"/>
      <c r="AA358" s="74"/>
      <c r="AB358" s="74"/>
      <c r="AC358" s="74"/>
      <c r="AD358" s="207" t="str">
        <f t="shared" si="65"/>
        <v/>
      </c>
      <c r="AE358" s="74"/>
      <c r="AF358" s="74"/>
      <c r="AG358" s="74"/>
      <c r="AH358" s="74"/>
      <c r="AI358" s="74"/>
      <c r="AJ358" s="207" t="str">
        <f t="shared" si="66"/>
        <v/>
      </c>
      <c r="AK358" s="74"/>
      <c r="AL358" s="74"/>
      <c r="AM358" s="74"/>
      <c r="AN358" s="300" t="str">
        <f t="shared" si="67"/>
        <v/>
      </c>
      <c r="AO358" s="75"/>
      <c r="AP358" s="75"/>
      <c r="AQ358" s="207" t="str">
        <f t="shared" si="68"/>
        <v/>
      </c>
      <c r="AR358" s="75"/>
      <c r="AS358" s="74"/>
      <c r="AT358" s="74"/>
      <c r="AU358" s="207" t="str">
        <f t="shared" si="69"/>
        <v/>
      </c>
      <c r="AV358" s="75"/>
      <c r="AW358" s="75"/>
      <c r="AX358" s="75"/>
      <c r="AY358" s="75"/>
      <c r="AZ358" s="75"/>
      <c r="BA358" s="75"/>
      <c r="BB358" s="75"/>
      <c r="BC358" s="75"/>
      <c r="BD358" s="75"/>
      <c r="BE358" s="75"/>
      <c r="BF358" s="75"/>
      <c r="BG358" s="75"/>
      <c r="BH358" s="72"/>
      <c r="BI358" s="72"/>
      <c r="BJ358" s="72"/>
      <c r="BK358" s="72"/>
      <c r="BL358" s="72"/>
      <c r="BM358" s="72"/>
      <c r="BN358" s="72"/>
    </row>
    <row r="359" spans="1:66" s="76" customFormat="1" collapsed="1" x14ac:dyDescent="0.2">
      <c r="A359" s="72"/>
      <c r="B359" s="207" t="str">
        <f t="shared" si="60"/>
        <v/>
      </c>
      <c r="C359" s="73"/>
      <c r="D359" s="73"/>
      <c r="E359" s="73"/>
      <c r="F359" s="73"/>
      <c r="G359" s="207"/>
      <c r="H359" s="73"/>
      <c r="I359" s="73"/>
      <c r="J359" s="74"/>
      <c r="K359" s="75"/>
      <c r="L359" s="75"/>
      <c r="M359" s="299" t="str">
        <f t="shared" si="61"/>
        <v/>
      </c>
      <c r="N359" s="74"/>
      <c r="O359" s="74"/>
      <c r="P359" s="75"/>
      <c r="Q359" s="207" t="str">
        <f t="shared" si="62"/>
        <v/>
      </c>
      <c r="R359" s="75"/>
      <c r="S359" s="207" t="str">
        <f t="shared" si="63"/>
        <v/>
      </c>
      <c r="T359" s="75"/>
      <c r="U359" s="207" t="str">
        <f t="shared" si="64"/>
        <v/>
      </c>
      <c r="V359" s="75"/>
      <c r="W359" s="74"/>
      <c r="X359" s="74"/>
      <c r="Y359" s="74"/>
      <c r="Z359" s="74"/>
      <c r="AA359" s="74"/>
      <c r="AB359" s="74"/>
      <c r="AC359" s="74"/>
      <c r="AD359" s="207" t="str">
        <f t="shared" si="65"/>
        <v/>
      </c>
      <c r="AE359" s="74"/>
      <c r="AF359" s="74"/>
      <c r="AG359" s="74"/>
      <c r="AH359" s="74"/>
      <c r="AI359" s="74"/>
      <c r="AJ359" s="207" t="str">
        <f t="shared" si="66"/>
        <v/>
      </c>
      <c r="AK359" s="74"/>
      <c r="AL359" s="74"/>
      <c r="AM359" s="74"/>
      <c r="AN359" s="300" t="str">
        <f t="shared" si="67"/>
        <v/>
      </c>
      <c r="AO359" s="75"/>
      <c r="AP359" s="75"/>
      <c r="AQ359" s="207" t="str">
        <f t="shared" si="68"/>
        <v/>
      </c>
      <c r="AR359" s="75"/>
      <c r="AS359" s="74"/>
      <c r="AT359" s="74"/>
      <c r="AU359" s="207" t="str">
        <f t="shared" si="69"/>
        <v/>
      </c>
      <c r="AV359" s="75"/>
      <c r="AW359" s="75"/>
      <c r="AX359" s="75"/>
      <c r="AY359" s="75"/>
      <c r="AZ359" s="75"/>
      <c r="BA359" s="75"/>
      <c r="BB359" s="75"/>
      <c r="BC359" s="75"/>
      <c r="BD359" s="75"/>
      <c r="BE359" s="75"/>
      <c r="BF359" s="75"/>
      <c r="BG359" s="75"/>
      <c r="BH359" s="72"/>
      <c r="BI359" s="72"/>
      <c r="BJ359" s="72"/>
      <c r="BK359" s="72"/>
      <c r="BL359" s="72"/>
      <c r="BM359" s="72"/>
      <c r="BN359" s="72"/>
    </row>
    <row r="360" spans="1:66" s="76" customFormat="1" collapsed="1" x14ac:dyDescent="0.2">
      <c r="A360" s="72"/>
      <c r="B360" s="207" t="str">
        <f t="shared" si="60"/>
        <v/>
      </c>
      <c r="C360" s="73"/>
      <c r="D360" s="73"/>
      <c r="E360" s="73"/>
      <c r="F360" s="73"/>
      <c r="G360" s="207"/>
      <c r="H360" s="73"/>
      <c r="I360" s="73"/>
      <c r="J360" s="74"/>
      <c r="K360" s="75"/>
      <c r="L360" s="75"/>
      <c r="M360" s="299" t="str">
        <f t="shared" si="61"/>
        <v/>
      </c>
      <c r="N360" s="74"/>
      <c r="O360" s="74"/>
      <c r="P360" s="75"/>
      <c r="Q360" s="207" t="str">
        <f t="shared" si="62"/>
        <v/>
      </c>
      <c r="R360" s="75"/>
      <c r="S360" s="207" t="str">
        <f t="shared" si="63"/>
        <v/>
      </c>
      <c r="T360" s="75"/>
      <c r="U360" s="207" t="str">
        <f t="shared" si="64"/>
        <v/>
      </c>
      <c r="V360" s="75"/>
      <c r="W360" s="74"/>
      <c r="X360" s="74"/>
      <c r="Y360" s="74"/>
      <c r="Z360" s="74"/>
      <c r="AA360" s="74"/>
      <c r="AB360" s="74"/>
      <c r="AC360" s="74"/>
      <c r="AD360" s="207" t="str">
        <f t="shared" si="65"/>
        <v/>
      </c>
      <c r="AE360" s="74"/>
      <c r="AF360" s="74"/>
      <c r="AG360" s="74"/>
      <c r="AH360" s="74"/>
      <c r="AI360" s="74"/>
      <c r="AJ360" s="207" t="str">
        <f t="shared" si="66"/>
        <v/>
      </c>
      <c r="AK360" s="74"/>
      <c r="AL360" s="74"/>
      <c r="AM360" s="74"/>
      <c r="AN360" s="300" t="str">
        <f t="shared" si="67"/>
        <v/>
      </c>
      <c r="AO360" s="75"/>
      <c r="AP360" s="75"/>
      <c r="AQ360" s="207" t="str">
        <f t="shared" si="68"/>
        <v/>
      </c>
      <c r="AR360" s="75"/>
      <c r="AS360" s="74"/>
      <c r="AT360" s="74"/>
      <c r="AU360" s="207" t="str">
        <f t="shared" si="69"/>
        <v/>
      </c>
      <c r="AV360" s="75"/>
      <c r="AW360" s="75"/>
      <c r="AX360" s="75"/>
      <c r="AY360" s="75"/>
      <c r="AZ360" s="75"/>
      <c r="BA360" s="75"/>
      <c r="BB360" s="75"/>
      <c r="BC360" s="75"/>
      <c r="BD360" s="75"/>
      <c r="BE360" s="75"/>
      <c r="BF360" s="75"/>
      <c r="BG360" s="75"/>
      <c r="BH360" s="72"/>
      <c r="BI360" s="72"/>
      <c r="BJ360" s="72"/>
      <c r="BK360" s="72"/>
      <c r="BL360" s="72"/>
      <c r="BM360" s="72"/>
      <c r="BN360" s="72"/>
    </row>
    <row r="361" spans="1:66" s="76" customFormat="1" collapsed="1" x14ac:dyDescent="0.2">
      <c r="A361" s="72"/>
      <c r="B361" s="207" t="str">
        <f t="shared" si="60"/>
        <v/>
      </c>
      <c r="C361" s="73"/>
      <c r="D361" s="73"/>
      <c r="E361" s="73"/>
      <c r="F361" s="73"/>
      <c r="G361" s="207"/>
      <c r="H361" s="73"/>
      <c r="I361" s="73"/>
      <c r="J361" s="74"/>
      <c r="K361" s="75"/>
      <c r="L361" s="75"/>
      <c r="M361" s="299" t="str">
        <f t="shared" si="61"/>
        <v/>
      </c>
      <c r="N361" s="74"/>
      <c r="O361" s="74"/>
      <c r="P361" s="75"/>
      <c r="Q361" s="207" t="str">
        <f t="shared" si="62"/>
        <v/>
      </c>
      <c r="R361" s="75"/>
      <c r="S361" s="207" t="str">
        <f t="shared" si="63"/>
        <v/>
      </c>
      <c r="T361" s="75"/>
      <c r="U361" s="207" t="str">
        <f t="shared" si="64"/>
        <v/>
      </c>
      <c r="V361" s="75"/>
      <c r="W361" s="74"/>
      <c r="X361" s="74"/>
      <c r="Y361" s="74"/>
      <c r="Z361" s="74"/>
      <c r="AA361" s="74"/>
      <c r="AB361" s="74"/>
      <c r="AC361" s="74"/>
      <c r="AD361" s="207" t="str">
        <f t="shared" si="65"/>
        <v/>
      </c>
      <c r="AE361" s="74"/>
      <c r="AF361" s="74"/>
      <c r="AG361" s="74"/>
      <c r="AH361" s="74"/>
      <c r="AI361" s="74"/>
      <c r="AJ361" s="207" t="str">
        <f t="shared" si="66"/>
        <v/>
      </c>
      <c r="AK361" s="74"/>
      <c r="AL361" s="74"/>
      <c r="AM361" s="74"/>
      <c r="AN361" s="300" t="str">
        <f t="shared" si="67"/>
        <v/>
      </c>
      <c r="AO361" s="75"/>
      <c r="AP361" s="75"/>
      <c r="AQ361" s="207" t="str">
        <f t="shared" si="68"/>
        <v/>
      </c>
      <c r="AR361" s="75"/>
      <c r="AS361" s="74"/>
      <c r="AT361" s="74"/>
      <c r="AU361" s="207" t="str">
        <f t="shared" si="69"/>
        <v/>
      </c>
      <c r="AV361" s="75"/>
      <c r="AW361" s="75"/>
      <c r="AX361" s="75"/>
      <c r="AY361" s="75"/>
      <c r="AZ361" s="75"/>
      <c r="BA361" s="75"/>
      <c r="BB361" s="75"/>
      <c r="BC361" s="75"/>
      <c r="BD361" s="75"/>
      <c r="BE361" s="75"/>
      <c r="BF361" s="75"/>
      <c r="BG361" s="75"/>
      <c r="BH361" s="72"/>
      <c r="BI361" s="72"/>
      <c r="BJ361" s="72"/>
      <c r="BK361" s="72"/>
      <c r="BL361" s="72"/>
      <c r="BM361" s="72"/>
      <c r="BN361" s="72"/>
    </row>
    <row r="362" spans="1:66" s="76" customFormat="1" collapsed="1" x14ac:dyDescent="0.2">
      <c r="A362" s="72"/>
      <c r="B362" s="207" t="str">
        <f t="shared" si="60"/>
        <v/>
      </c>
      <c r="C362" s="73"/>
      <c r="D362" s="73"/>
      <c r="E362" s="73"/>
      <c r="F362" s="73"/>
      <c r="G362" s="207"/>
      <c r="H362" s="73"/>
      <c r="I362" s="73"/>
      <c r="J362" s="74"/>
      <c r="K362" s="75"/>
      <c r="L362" s="75"/>
      <c r="M362" s="299" t="str">
        <f t="shared" si="61"/>
        <v/>
      </c>
      <c r="N362" s="74"/>
      <c r="O362" s="74"/>
      <c r="P362" s="75"/>
      <c r="Q362" s="207" t="str">
        <f t="shared" si="62"/>
        <v/>
      </c>
      <c r="R362" s="75"/>
      <c r="S362" s="207" t="str">
        <f t="shared" si="63"/>
        <v/>
      </c>
      <c r="T362" s="75"/>
      <c r="U362" s="207" t="str">
        <f t="shared" si="64"/>
        <v/>
      </c>
      <c r="V362" s="75"/>
      <c r="W362" s="74"/>
      <c r="X362" s="74"/>
      <c r="Y362" s="74"/>
      <c r="Z362" s="74"/>
      <c r="AA362" s="74"/>
      <c r="AB362" s="74"/>
      <c r="AC362" s="74"/>
      <c r="AD362" s="207" t="str">
        <f t="shared" si="65"/>
        <v/>
      </c>
      <c r="AE362" s="74"/>
      <c r="AF362" s="74"/>
      <c r="AG362" s="74"/>
      <c r="AH362" s="74"/>
      <c r="AI362" s="74"/>
      <c r="AJ362" s="207" t="str">
        <f t="shared" si="66"/>
        <v/>
      </c>
      <c r="AK362" s="74"/>
      <c r="AL362" s="74"/>
      <c r="AM362" s="74"/>
      <c r="AN362" s="300" t="str">
        <f t="shared" si="67"/>
        <v/>
      </c>
      <c r="AO362" s="75"/>
      <c r="AP362" s="75"/>
      <c r="AQ362" s="207" t="str">
        <f t="shared" si="68"/>
        <v/>
      </c>
      <c r="AR362" s="75"/>
      <c r="AS362" s="74"/>
      <c r="AT362" s="74"/>
      <c r="AU362" s="207" t="str">
        <f t="shared" si="69"/>
        <v/>
      </c>
      <c r="AV362" s="75"/>
      <c r="AW362" s="75"/>
      <c r="AX362" s="75"/>
      <c r="AY362" s="75"/>
      <c r="AZ362" s="75"/>
      <c r="BA362" s="75"/>
      <c r="BB362" s="75"/>
      <c r="BC362" s="75"/>
      <c r="BD362" s="75"/>
      <c r="BE362" s="75"/>
      <c r="BF362" s="75"/>
      <c r="BG362" s="75"/>
      <c r="BH362" s="72"/>
      <c r="BI362" s="72"/>
      <c r="BJ362" s="72"/>
      <c r="BK362" s="72"/>
      <c r="BL362" s="72"/>
      <c r="BM362" s="72"/>
      <c r="BN362" s="72"/>
    </row>
    <row r="363" spans="1:66" s="76" customFormat="1" collapsed="1" x14ac:dyDescent="0.2">
      <c r="A363" s="72"/>
      <c r="B363" s="207" t="str">
        <f t="shared" si="60"/>
        <v/>
      </c>
      <c r="C363" s="73"/>
      <c r="D363" s="73"/>
      <c r="E363" s="73"/>
      <c r="F363" s="73"/>
      <c r="G363" s="207"/>
      <c r="H363" s="73"/>
      <c r="I363" s="73"/>
      <c r="J363" s="74"/>
      <c r="K363" s="75"/>
      <c r="L363" s="75"/>
      <c r="M363" s="299" t="str">
        <f t="shared" si="61"/>
        <v/>
      </c>
      <c r="N363" s="74"/>
      <c r="O363" s="74"/>
      <c r="P363" s="75"/>
      <c r="Q363" s="207" t="str">
        <f t="shared" si="62"/>
        <v/>
      </c>
      <c r="R363" s="75"/>
      <c r="S363" s="207" t="str">
        <f t="shared" si="63"/>
        <v/>
      </c>
      <c r="T363" s="75"/>
      <c r="U363" s="207" t="str">
        <f t="shared" si="64"/>
        <v/>
      </c>
      <c r="V363" s="75"/>
      <c r="W363" s="74"/>
      <c r="X363" s="74"/>
      <c r="Y363" s="74"/>
      <c r="Z363" s="74"/>
      <c r="AA363" s="74"/>
      <c r="AB363" s="74"/>
      <c r="AC363" s="74"/>
      <c r="AD363" s="207" t="str">
        <f t="shared" si="65"/>
        <v/>
      </c>
      <c r="AE363" s="74"/>
      <c r="AF363" s="74"/>
      <c r="AG363" s="74"/>
      <c r="AH363" s="74"/>
      <c r="AI363" s="74"/>
      <c r="AJ363" s="207" t="str">
        <f t="shared" si="66"/>
        <v/>
      </c>
      <c r="AK363" s="74"/>
      <c r="AL363" s="74"/>
      <c r="AM363" s="74"/>
      <c r="AN363" s="300" t="str">
        <f t="shared" si="67"/>
        <v/>
      </c>
      <c r="AO363" s="75"/>
      <c r="AP363" s="75"/>
      <c r="AQ363" s="207" t="str">
        <f t="shared" si="68"/>
        <v/>
      </c>
      <c r="AR363" s="75"/>
      <c r="AS363" s="74"/>
      <c r="AT363" s="74"/>
      <c r="AU363" s="207" t="str">
        <f t="shared" si="69"/>
        <v/>
      </c>
      <c r="AV363" s="75"/>
      <c r="AW363" s="75"/>
      <c r="AX363" s="75"/>
      <c r="AY363" s="75"/>
      <c r="AZ363" s="75"/>
      <c r="BA363" s="75"/>
      <c r="BB363" s="75"/>
      <c r="BC363" s="75"/>
      <c r="BD363" s="75"/>
      <c r="BE363" s="75"/>
      <c r="BF363" s="75"/>
      <c r="BG363" s="75"/>
      <c r="BH363" s="72"/>
      <c r="BI363" s="72"/>
      <c r="BJ363" s="72"/>
      <c r="BK363" s="72"/>
      <c r="BL363" s="72"/>
      <c r="BM363" s="72"/>
      <c r="BN363" s="72"/>
    </row>
    <row r="364" spans="1:66" s="76" customFormat="1" collapsed="1" x14ac:dyDescent="0.2">
      <c r="A364" s="72"/>
      <c r="B364" s="207" t="str">
        <f t="shared" si="60"/>
        <v/>
      </c>
      <c r="C364" s="73"/>
      <c r="D364" s="73"/>
      <c r="E364" s="73"/>
      <c r="F364" s="73"/>
      <c r="G364" s="207"/>
      <c r="H364" s="73"/>
      <c r="I364" s="73"/>
      <c r="J364" s="74"/>
      <c r="K364" s="75"/>
      <c r="L364" s="75"/>
      <c r="M364" s="299" t="str">
        <f t="shared" si="61"/>
        <v/>
      </c>
      <c r="N364" s="74"/>
      <c r="O364" s="74"/>
      <c r="P364" s="75"/>
      <c r="Q364" s="207" t="str">
        <f t="shared" si="62"/>
        <v/>
      </c>
      <c r="R364" s="75"/>
      <c r="S364" s="207" t="str">
        <f t="shared" si="63"/>
        <v/>
      </c>
      <c r="T364" s="75"/>
      <c r="U364" s="207" t="str">
        <f t="shared" si="64"/>
        <v/>
      </c>
      <c r="V364" s="75"/>
      <c r="W364" s="74"/>
      <c r="X364" s="74"/>
      <c r="Y364" s="74"/>
      <c r="Z364" s="74"/>
      <c r="AA364" s="74"/>
      <c r="AB364" s="74"/>
      <c r="AC364" s="74"/>
      <c r="AD364" s="207" t="str">
        <f t="shared" si="65"/>
        <v/>
      </c>
      <c r="AE364" s="74"/>
      <c r="AF364" s="74"/>
      <c r="AG364" s="74"/>
      <c r="AH364" s="74"/>
      <c r="AI364" s="74"/>
      <c r="AJ364" s="207" t="str">
        <f t="shared" si="66"/>
        <v/>
      </c>
      <c r="AK364" s="74"/>
      <c r="AL364" s="74"/>
      <c r="AM364" s="74"/>
      <c r="AN364" s="300" t="str">
        <f t="shared" si="67"/>
        <v/>
      </c>
      <c r="AO364" s="75"/>
      <c r="AP364" s="75"/>
      <c r="AQ364" s="207" t="str">
        <f t="shared" si="68"/>
        <v/>
      </c>
      <c r="AR364" s="75"/>
      <c r="AS364" s="74"/>
      <c r="AT364" s="74"/>
      <c r="AU364" s="207" t="str">
        <f t="shared" si="69"/>
        <v/>
      </c>
      <c r="AV364" s="75"/>
      <c r="AW364" s="75"/>
      <c r="AX364" s="75"/>
      <c r="AY364" s="75"/>
      <c r="AZ364" s="75"/>
      <c r="BA364" s="75"/>
      <c r="BB364" s="75"/>
      <c r="BC364" s="75"/>
      <c r="BD364" s="75"/>
      <c r="BE364" s="75"/>
      <c r="BF364" s="75"/>
      <c r="BG364" s="75"/>
      <c r="BH364" s="72"/>
      <c r="BI364" s="72"/>
      <c r="BJ364" s="72"/>
      <c r="BK364" s="72"/>
      <c r="BL364" s="72"/>
      <c r="BM364" s="72"/>
      <c r="BN364" s="72"/>
    </row>
    <row r="365" spans="1:66" s="76" customFormat="1" collapsed="1" x14ac:dyDescent="0.2">
      <c r="A365" s="72"/>
      <c r="B365" s="207" t="str">
        <f t="shared" si="60"/>
        <v/>
      </c>
      <c r="C365" s="73"/>
      <c r="D365" s="73"/>
      <c r="E365" s="73"/>
      <c r="F365" s="73"/>
      <c r="G365" s="207"/>
      <c r="H365" s="73"/>
      <c r="I365" s="73"/>
      <c r="J365" s="74"/>
      <c r="K365" s="75"/>
      <c r="L365" s="75"/>
      <c r="M365" s="299" t="str">
        <f t="shared" si="61"/>
        <v/>
      </c>
      <c r="N365" s="74"/>
      <c r="O365" s="74"/>
      <c r="P365" s="75"/>
      <c r="Q365" s="207" t="str">
        <f t="shared" si="62"/>
        <v/>
      </c>
      <c r="R365" s="75"/>
      <c r="S365" s="207" t="str">
        <f t="shared" si="63"/>
        <v/>
      </c>
      <c r="T365" s="75"/>
      <c r="U365" s="207" t="str">
        <f t="shared" si="64"/>
        <v/>
      </c>
      <c r="V365" s="75"/>
      <c r="W365" s="74"/>
      <c r="X365" s="74"/>
      <c r="Y365" s="74"/>
      <c r="Z365" s="74"/>
      <c r="AA365" s="74"/>
      <c r="AB365" s="74"/>
      <c r="AC365" s="74"/>
      <c r="AD365" s="207" t="str">
        <f t="shared" si="65"/>
        <v/>
      </c>
      <c r="AE365" s="74"/>
      <c r="AF365" s="74"/>
      <c r="AG365" s="74"/>
      <c r="AH365" s="74"/>
      <c r="AI365" s="74"/>
      <c r="AJ365" s="207" t="str">
        <f t="shared" si="66"/>
        <v/>
      </c>
      <c r="AK365" s="74"/>
      <c r="AL365" s="74"/>
      <c r="AM365" s="74"/>
      <c r="AN365" s="300" t="str">
        <f t="shared" si="67"/>
        <v/>
      </c>
      <c r="AO365" s="75"/>
      <c r="AP365" s="75"/>
      <c r="AQ365" s="207" t="str">
        <f t="shared" si="68"/>
        <v/>
      </c>
      <c r="AR365" s="75"/>
      <c r="AS365" s="74"/>
      <c r="AT365" s="74"/>
      <c r="AU365" s="207" t="str">
        <f t="shared" si="69"/>
        <v/>
      </c>
      <c r="AV365" s="75"/>
      <c r="AW365" s="75"/>
      <c r="AX365" s="75"/>
      <c r="AY365" s="75"/>
      <c r="AZ365" s="75"/>
      <c r="BA365" s="75"/>
      <c r="BB365" s="75"/>
      <c r="BC365" s="75"/>
      <c r="BD365" s="75"/>
      <c r="BE365" s="75"/>
      <c r="BF365" s="75"/>
      <c r="BG365" s="75"/>
      <c r="BH365" s="72"/>
      <c r="BI365" s="72"/>
      <c r="BJ365" s="72"/>
      <c r="BK365" s="72"/>
      <c r="BL365" s="72"/>
      <c r="BM365" s="72"/>
      <c r="BN365" s="72"/>
    </row>
    <row r="366" spans="1:66" s="76" customFormat="1" collapsed="1" x14ac:dyDescent="0.2">
      <c r="A366" s="72"/>
      <c r="B366" s="207" t="str">
        <f t="shared" si="60"/>
        <v/>
      </c>
      <c r="C366" s="73"/>
      <c r="D366" s="73"/>
      <c r="E366" s="73"/>
      <c r="F366" s="73"/>
      <c r="G366" s="207"/>
      <c r="H366" s="73"/>
      <c r="I366" s="73"/>
      <c r="J366" s="74"/>
      <c r="K366" s="75"/>
      <c r="L366" s="75"/>
      <c r="M366" s="299" t="str">
        <f t="shared" si="61"/>
        <v/>
      </c>
      <c r="N366" s="74"/>
      <c r="O366" s="74"/>
      <c r="P366" s="75"/>
      <c r="Q366" s="207" t="str">
        <f t="shared" si="62"/>
        <v/>
      </c>
      <c r="R366" s="75"/>
      <c r="S366" s="207" t="str">
        <f t="shared" si="63"/>
        <v/>
      </c>
      <c r="T366" s="75"/>
      <c r="U366" s="207" t="str">
        <f t="shared" si="64"/>
        <v/>
      </c>
      <c r="V366" s="75"/>
      <c r="W366" s="74"/>
      <c r="X366" s="74"/>
      <c r="Y366" s="74"/>
      <c r="Z366" s="74"/>
      <c r="AA366" s="74"/>
      <c r="AB366" s="74"/>
      <c r="AC366" s="74"/>
      <c r="AD366" s="207" t="str">
        <f t="shared" si="65"/>
        <v/>
      </c>
      <c r="AE366" s="74"/>
      <c r="AF366" s="74"/>
      <c r="AG366" s="74"/>
      <c r="AH366" s="74"/>
      <c r="AI366" s="74"/>
      <c r="AJ366" s="207" t="str">
        <f t="shared" si="66"/>
        <v/>
      </c>
      <c r="AK366" s="74"/>
      <c r="AL366" s="74"/>
      <c r="AM366" s="74"/>
      <c r="AN366" s="300" t="str">
        <f t="shared" si="67"/>
        <v/>
      </c>
      <c r="AO366" s="75"/>
      <c r="AP366" s="75"/>
      <c r="AQ366" s="207" t="str">
        <f t="shared" si="68"/>
        <v/>
      </c>
      <c r="AR366" s="75"/>
      <c r="AS366" s="74"/>
      <c r="AT366" s="74"/>
      <c r="AU366" s="207" t="str">
        <f t="shared" si="69"/>
        <v/>
      </c>
      <c r="AV366" s="75"/>
      <c r="AW366" s="75"/>
      <c r="AX366" s="75"/>
      <c r="AY366" s="75"/>
      <c r="AZ366" s="75"/>
      <c r="BA366" s="75"/>
      <c r="BB366" s="75"/>
      <c r="BC366" s="75"/>
      <c r="BD366" s="75"/>
      <c r="BE366" s="75"/>
      <c r="BF366" s="75"/>
      <c r="BG366" s="75"/>
      <c r="BH366" s="72"/>
      <c r="BI366" s="72"/>
      <c r="BJ366" s="72"/>
      <c r="BK366" s="72"/>
      <c r="BL366" s="72"/>
      <c r="BM366" s="72"/>
      <c r="BN366" s="72"/>
    </row>
    <row r="367" spans="1:66" s="76" customFormat="1" collapsed="1" x14ac:dyDescent="0.2">
      <c r="A367" s="72"/>
      <c r="B367" s="207" t="str">
        <f t="shared" si="60"/>
        <v/>
      </c>
      <c r="C367" s="73"/>
      <c r="D367" s="73"/>
      <c r="E367" s="73"/>
      <c r="F367" s="73"/>
      <c r="G367" s="207"/>
      <c r="H367" s="73"/>
      <c r="I367" s="73"/>
      <c r="J367" s="74"/>
      <c r="K367" s="75"/>
      <c r="L367" s="75"/>
      <c r="M367" s="299" t="str">
        <f t="shared" si="61"/>
        <v/>
      </c>
      <c r="N367" s="74"/>
      <c r="O367" s="74"/>
      <c r="P367" s="75"/>
      <c r="Q367" s="207" t="str">
        <f t="shared" si="62"/>
        <v/>
      </c>
      <c r="R367" s="75"/>
      <c r="S367" s="207" t="str">
        <f t="shared" si="63"/>
        <v/>
      </c>
      <c r="T367" s="75"/>
      <c r="U367" s="207" t="str">
        <f t="shared" si="64"/>
        <v/>
      </c>
      <c r="V367" s="75"/>
      <c r="W367" s="74"/>
      <c r="X367" s="74"/>
      <c r="Y367" s="74"/>
      <c r="Z367" s="74"/>
      <c r="AA367" s="74"/>
      <c r="AB367" s="74"/>
      <c r="AC367" s="74"/>
      <c r="AD367" s="207" t="str">
        <f t="shared" si="65"/>
        <v/>
      </c>
      <c r="AE367" s="74"/>
      <c r="AF367" s="74"/>
      <c r="AG367" s="74"/>
      <c r="AH367" s="74"/>
      <c r="AI367" s="74"/>
      <c r="AJ367" s="207" t="str">
        <f t="shared" si="66"/>
        <v/>
      </c>
      <c r="AK367" s="74"/>
      <c r="AL367" s="74"/>
      <c r="AM367" s="74"/>
      <c r="AN367" s="300" t="str">
        <f t="shared" si="67"/>
        <v/>
      </c>
      <c r="AO367" s="75"/>
      <c r="AP367" s="75"/>
      <c r="AQ367" s="207" t="str">
        <f t="shared" si="68"/>
        <v/>
      </c>
      <c r="AR367" s="75"/>
      <c r="AS367" s="74"/>
      <c r="AT367" s="74"/>
      <c r="AU367" s="207" t="str">
        <f t="shared" si="69"/>
        <v/>
      </c>
      <c r="AV367" s="75"/>
      <c r="AW367" s="75"/>
      <c r="AX367" s="75"/>
      <c r="AY367" s="75"/>
      <c r="AZ367" s="75"/>
      <c r="BA367" s="75"/>
      <c r="BB367" s="75"/>
      <c r="BC367" s="75"/>
      <c r="BD367" s="75"/>
      <c r="BE367" s="75"/>
      <c r="BF367" s="75"/>
      <c r="BG367" s="75"/>
      <c r="BH367" s="72"/>
      <c r="BI367" s="72"/>
      <c r="BJ367" s="72"/>
      <c r="BK367" s="72"/>
      <c r="BL367" s="72"/>
      <c r="BM367" s="72"/>
      <c r="BN367" s="72"/>
    </row>
    <row r="368" spans="1:66" s="76" customFormat="1" collapsed="1" x14ac:dyDescent="0.2">
      <c r="A368" s="72"/>
      <c r="B368" s="207" t="str">
        <f t="shared" si="60"/>
        <v/>
      </c>
      <c r="C368" s="73"/>
      <c r="D368" s="73"/>
      <c r="E368" s="73"/>
      <c r="F368" s="73"/>
      <c r="G368" s="207"/>
      <c r="H368" s="73"/>
      <c r="I368" s="73"/>
      <c r="J368" s="74"/>
      <c r="K368" s="75"/>
      <c r="L368" s="75"/>
      <c r="M368" s="299" t="str">
        <f t="shared" si="61"/>
        <v/>
      </c>
      <c r="N368" s="74"/>
      <c r="O368" s="74"/>
      <c r="P368" s="75"/>
      <c r="Q368" s="207" t="str">
        <f t="shared" si="62"/>
        <v/>
      </c>
      <c r="R368" s="75"/>
      <c r="S368" s="207" t="str">
        <f t="shared" si="63"/>
        <v/>
      </c>
      <c r="T368" s="75"/>
      <c r="U368" s="207" t="str">
        <f t="shared" si="64"/>
        <v/>
      </c>
      <c r="V368" s="75"/>
      <c r="W368" s="74"/>
      <c r="X368" s="74"/>
      <c r="Y368" s="74"/>
      <c r="Z368" s="74"/>
      <c r="AA368" s="74"/>
      <c r="AB368" s="74"/>
      <c r="AC368" s="74"/>
      <c r="AD368" s="207" t="str">
        <f t="shared" si="65"/>
        <v/>
      </c>
      <c r="AE368" s="74"/>
      <c r="AF368" s="74"/>
      <c r="AG368" s="74"/>
      <c r="AH368" s="74"/>
      <c r="AI368" s="74"/>
      <c r="AJ368" s="207" t="str">
        <f t="shared" si="66"/>
        <v/>
      </c>
      <c r="AK368" s="74"/>
      <c r="AL368" s="74"/>
      <c r="AM368" s="74"/>
      <c r="AN368" s="300" t="str">
        <f t="shared" si="67"/>
        <v/>
      </c>
      <c r="AO368" s="75"/>
      <c r="AP368" s="75"/>
      <c r="AQ368" s="207" t="str">
        <f t="shared" si="68"/>
        <v/>
      </c>
      <c r="AR368" s="75"/>
      <c r="AS368" s="74"/>
      <c r="AT368" s="74"/>
      <c r="AU368" s="207" t="str">
        <f t="shared" si="69"/>
        <v/>
      </c>
      <c r="AV368" s="75"/>
      <c r="AW368" s="75"/>
      <c r="AX368" s="75"/>
      <c r="AY368" s="75"/>
      <c r="AZ368" s="75"/>
      <c r="BA368" s="75"/>
      <c r="BB368" s="75"/>
      <c r="BC368" s="75"/>
      <c r="BD368" s="75"/>
      <c r="BE368" s="75"/>
      <c r="BF368" s="75"/>
      <c r="BG368" s="75"/>
      <c r="BH368" s="72"/>
      <c r="BI368" s="72"/>
      <c r="BJ368" s="72"/>
      <c r="BK368" s="72"/>
      <c r="BL368" s="72"/>
      <c r="BM368" s="72"/>
      <c r="BN368" s="72"/>
    </row>
    <row r="369" spans="1:66" s="76" customFormat="1" collapsed="1" x14ac:dyDescent="0.2">
      <c r="A369" s="72"/>
      <c r="B369" s="207" t="str">
        <f t="shared" si="60"/>
        <v/>
      </c>
      <c r="C369" s="73"/>
      <c r="D369" s="73"/>
      <c r="E369" s="73"/>
      <c r="F369" s="73"/>
      <c r="G369" s="207"/>
      <c r="H369" s="73"/>
      <c r="I369" s="73"/>
      <c r="J369" s="74"/>
      <c r="K369" s="75"/>
      <c r="L369" s="75"/>
      <c r="M369" s="299" t="str">
        <f t="shared" si="61"/>
        <v/>
      </c>
      <c r="N369" s="74"/>
      <c r="O369" s="74"/>
      <c r="P369" s="75"/>
      <c r="Q369" s="207" t="str">
        <f t="shared" si="62"/>
        <v/>
      </c>
      <c r="R369" s="75"/>
      <c r="S369" s="207" t="str">
        <f t="shared" si="63"/>
        <v/>
      </c>
      <c r="T369" s="75"/>
      <c r="U369" s="207" t="str">
        <f t="shared" si="64"/>
        <v/>
      </c>
      <c r="V369" s="75"/>
      <c r="W369" s="74"/>
      <c r="X369" s="74"/>
      <c r="Y369" s="74"/>
      <c r="Z369" s="74"/>
      <c r="AA369" s="74"/>
      <c r="AB369" s="74"/>
      <c r="AC369" s="74"/>
      <c r="AD369" s="207" t="str">
        <f t="shared" si="65"/>
        <v/>
      </c>
      <c r="AE369" s="74"/>
      <c r="AF369" s="74"/>
      <c r="AG369" s="74"/>
      <c r="AH369" s="74"/>
      <c r="AI369" s="74"/>
      <c r="AJ369" s="207" t="str">
        <f t="shared" si="66"/>
        <v/>
      </c>
      <c r="AK369" s="74"/>
      <c r="AL369" s="74"/>
      <c r="AM369" s="74"/>
      <c r="AN369" s="300" t="str">
        <f t="shared" si="67"/>
        <v/>
      </c>
      <c r="AO369" s="75"/>
      <c r="AP369" s="75"/>
      <c r="AQ369" s="207" t="str">
        <f t="shared" si="68"/>
        <v/>
      </c>
      <c r="AR369" s="75"/>
      <c r="AS369" s="74"/>
      <c r="AT369" s="74"/>
      <c r="AU369" s="207" t="str">
        <f t="shared" si="69"/>
        <v/>
      </c>
      <c r="AV369" s="75"/>
      <c r="AW369" s="75"/>
      <c r="AX369" s="75"/>
      <c r="AY369" s="75"/>
      <c r="AZ369" s="75"/>
      <c r="BA369" s="75"/>
      <c r="BB369" s="75"/>
      <c r="BC369" s="75"/>
      <c r="BD369" s="75"/>
      <c r="BE369" s="75"/>
      <c r="BF369" s="75"/>
      <c r="BG369" s="75"/>
      <c r="BH369" s="72"/>
      <c r="BI369" s="72"/>
      <c r="BJ369" s="72"/>
      <c r="BK369" s="72"/>
      <c r="BL369" s="72"/>
      <c r="BM369" s="72"/>
      <c r="BN369" s="72"/>
    </row>
    <row r="370" spans="1:66" s="76" customFormat="1" collapsed="1" x14ac:dyDescent="0.2">
      <c r="A370" s="72"/>
      <c r="B370" s="207" t="str">
        <f t="shared" si="60"/>
        <v/>
      </c>
      <c r="C370" s="73"/>
      <c r="D370" s="73"/>
      <c r="E370" s="73"/>
      <c r="F370" s="73"/>
      <c r="G370" s="207"/>
      <c r="H370" s="73"/>
      <c r="I370" s="73"/>
      <c r="J370" s="74"/>
      <c r="K370" s="75"/>
      <c r="L370" s="75"/>
      <c r="M370" s="299" t="str">
        <f t="shared" si="61"/>
        <v/>
      </c>
      <c r="N370" s="74"/>
      <c r="O370" s="74"/>
      <c r="P370" s="75"/>
      <c r="Q370" s="207" t="str">
        <f t="shared" si="62"/>
        <v/>
      </c>
      <c r="R370" s="75"/>
      <c r="S370" s="207" t="str">
        <f t="shared" si="63"/>
        <v/>
      </c>
      <c r="T370" s="75"/>
      <c r="U370" s="207" t="str">
        <f t="shared" si="64"/>
        <v/>
      </c>
      <c r="V370" s="75"/>
      <c r="W370" s="74"/>
      <c r="X370" s="74"/>
      <c r="Y370" s="74"/>
      <c r="Z370" s="74"/>
      <c r="AA370" s="74"/>
      <c r="AB370" s="74"/>
      <c r="AC370" s="74"/>
      <c r="AD370" s="207" t="str">
        <f t="shared" si="65"/>
        <v/>
      </c>
      <c r="AE370" s="74"/>
      <c r="AF370" s="74"/>
      <c r="AG370" s="74"/>
      <c r="AH370" s="74"/>
      <c r="AI370" s="74"/>
      <c r="AJ370" s="207" t="str">
        <f t="shared" si="66"/>
        <v/>
      </c>
      <c r="AK370" s="74"/>
      <c r="AL370" s="74"/>
      <c r="AM370" s="74"/>
      <c r="AN370" s="300" t="str">
        <f t="shared" si="67"/>
        <v/>
      </c>
      <c r="AO370" s="75"/>
      <c r="AP370" s="75"/>
      <c r="AQ370" s="207" t="str">
        <f t="shared" si="68"/>
        <v/>
      </c>
      <c r="AR370" s="75"/>
      <c r="AS370" s="74"/>
      <c r="AT370" s="74"/>
      <c r="AU370" s="207" t="str">
        <f t="shared" si="69"/>
        <v/>
      </c>
      <c r="AV370" s="75"/>
      <c r="AW370" s="75"/>
      <c r="AX370" s="75"/>
      <c r="AY370" s="75"/>
      <c r="AZ370" s="75"/>
      <c r="BA370" s="75"/>
      <c r="BB370" s="75"/>
      <c r="BC370" s="75"/>
      <c r="BD370" s="75"/>
      <c r="BE370" s="75"/>
      <c r="BF370" s="75"/>
      <c r="BG370" s="75"/>
      <c r="BH370" s="72"/>
      <c r="BI370" s="72"/>
      <c r="BJ370" s="72"/>
      <c r="BK370" s="72"/>
      <c r="BL370" s="72"/>
      <c r="BM370" s="72"/>
      <c r="BN370" s="72"/>
    </row>
    <row r="371" spans="1:66" s="76" customFormat="1" collapsed="1" x14ac:dyDescent="0.2">
      <c r="A371" s="72"/>
      <c r="B371" s="207" t="str">
        <f t="shared" si="60"/>
        <v/>
      </c>
      <c r="C371" s="73"/>
      <c r="D371" s="73"/>
      <c r="E371" s="73"/>
      <c r="F371" s="73"/>
      <c r="G371" s="207"/>
      <c r="H371" s="73"/>
      <c r="I371" s="73"/>
      <c r="J371" s="74"/>
      <c r="K371" s="75"/>
      <c r="L371" s="75"/>
      <c r="M371" s="299" t="str">
        <f t="shared" si="61"/>
        <v/>
      </c>
      <c r="N371" s="74"/>
      <c r="O371" s="74"/>
      <c r="P371" s="75"/>
      <c r="Q371" s="207" t="str">
        <f t="shared" si="62"/>
        <v/>
      </c>
      <c r="R371" s="75"/>
      <c r="S371" s="207" t="str">
        <f t="shared" si="63"/>
        <v/>
      </c>
      <c r="T371" s="75"/>
      <c r="U371" s="207" t="str">
        <f t="shared" si="64"/>
        <v/>
      </c>
      <c r="V371" s="75"/>
      <c r="W371" s="74"/>
      <c r="X371" s="74"/>
      <c r="Y371" s="74"/>
      <c r="Z371" s="74"/>
      <c r="AA371" s="74"/>
      <c r="AB371" s="74"/>
      <c r="AC371" s="74"/>
      <c r="AD371" s="207" t="str">
        <f t="shared" si="65"/>
        <v/>
      </c>
      <c r="AE371" s="74"/>
      <c r="AF371" s="74"/>
      <c r="AG371" s="74"/>
      <c r="AH371" s="74"/>
      <c r="AI371" s="74"/>
      <c r="AJ371" s="207" t="str">
        <f t="shared" si="66"/>
        <v/>
      </c>
      <c r="AK371" s="74"/>
      <c r="AL371" s="74"/>
      <c r="AM371" s="74"/>
      <c r="AN371" s="300" t="str">
        <f t="shared" si="67"/>
        <v/>
      </c>
      <c r="AO371" s="75"/>
      <c r="AP371" s="75"/>
      <c r="AQ371" s="207" t="str">
        <f t="shared" si="68"/>
        <v/>
      </c>
      <c r="AR371" s="75"/>
      <c r="AS371" s="74"/>
      <c r="AT371" s="74"/>
      <c r="AU371" s="207" t="str">
        <f t="shared" si="69"/>
        <v/>
      </c>
      <c r="AV371" s="75"/>
      <c r="AW371" s="75"/>
      <c r="AX371" s="75"/>
      <c r="AY371" s="75"/>
      <c r="AZ371" s="75"/>
      <c r="BA371" s="75"/>
      <c r="BB371" s="75"/>
      <c r="BC371" s="75"/>
      <c r="BD371" s="75"/>
      <c r="BE371" s="75"/>
      <c r="BF371" s="75"/>
      <c r="BG371" s="75"/>
      <c r="BH371" s="72"/>
      <c r="BI371" s="72"/>
      <c r="BJ371" s="72"/>
      <c r="BK371" s="72"/>
      <c r="BL371" s="72"/>
      <c r="BM371" s="72"/>
      <c r="BN371" s="72"/>
    </row>
    <row r="372" spans="1:66" s="76" customFormat="1" collapsed="1" x14ac:dyDescent="0.2">
      <c r="A372" s="72"/>
      <c r="B372" s="207" t="str">
        <f t="shared" si="60"/>
        <v/>
      </c>
      <c r="C372" s="73"/>
      <c r="D372" s="73"/>
      <c r="E372" s="73"/>
      <c r="F372" s="73"/>
      <c r="G372" s="207"/>
      <c r="H372" s="73"/>
      <c r="I372" s="73"/>
      <c r="J372" s="74"/>
      <c r="K372" s="75"/>
      <c r="L372" s="75"/>
      <c r="M372" s="299" t="str">
        <f t="shared" si="61"/>
        <v/>
      </c>
      <c r="N372" s="74"/>
      <c r="O372" s="74"/>
      <c r="P372" s="75"/>
      <c r="Q372" s="207" t="str">
        <f t="shared" si="62"/>
        <v/>
      </c>
      <c r="R372" s="75"/>
      <c r="S372" s="207" t="str">
        <f t="shared" si="63"/>
        <v/>
      </c>
      <c r="T372" s="75"/>
      <c r="U372" s="207" t="str">
        <f t="shared" si="64"/>
        <v/>
      </c>
      <c r="V372" s="75"/>
      <c r="W372" s="74"/>
      <c r="X372" s="74"/>
      <c r="Y372" s="74"/>
      <c r="Z372" s="74"/>
      <c r="AA372" s="74"/>
      <c r="AB372" s="74"/>
      <c r="AC372" s="74"/>
      <c r="AD372" s="207" t="str">
        <f t="shared" si="65"/>
        <v/>
      </c>
      <c r="AE372" s="74"/>
      <c r="AF372" s="74"/>
      <c r="AG372" s="74"/>
      <c r="AH372" s="74"/>
      <c r="AI372" s="74"/>
      <c r="AJ372" s="207" t="str">
        <f t="shared" si="66"/>
        <v/>
      </c>
      <c r="AK372" s="74"/>
      <c r="AL372" s="74"/>
      <c r="AM372" s="74"/>
      <c r="AN372" s="300" t="str">
        <f t="shared" si="67"/>
        <v/>
      </c>
      <c r="AO372" s="75"/>
      <c r="AP372" s="75"/>
      <c r="AQ372" s="207" t="str">
        <f t="shared" si="68"/>
        <v/>
      </c>
      <c r="AR372" s="75"/>
      <c r="AS372" s="74"/>
      <c r="AT372" s="74"/>
      <c r="AU372" s="207" t="str">
        <f t="shared" si="69"/>
        <v/>
      </c>
      <c r="AV372" s="75"/>
      <c r="AW372" s="75"/>
      <c r="AX372" s="75"/>
      <c r="AY372" s="75"/>
      <c r="AZ372" s="75"/>
      <c r="BA372" s="75"/>
      <c r="BB372" s="75"/>
      <c r="BC372" s="75"/>
      <c r="BD372" s="75"/>
      <c r="BE372" s="75"/>
      <c r="BF372" s="75"/>
      <c r="BG372" s="75"/>
      <c r="BH372" s="72"/>
      <c r="BI372" s="72"/>
      <c r="BJ372" s="72"/>
      <c r="BK372" s="72"/>
      <c r="BL372" s="72"/>
      <c r="BM372" s="72"/>
      <c r="BN372" s="72"/>
    </row>
    <row r="373" spans="1:66" s="76" customFormat="1" collapsed="1" x14ac:dyDescent="0.2">
      <c r="A373" s="72"/>
      <c r="B373" s="207" t="str">
        <f t="shared" si="60"/>
        <v/>
      </c>
      <c r="C373" s="73"/>
      <c r="D373" s="73"/>
      <c r="E373" s="73"/>
      <c r="F373" s="73"/>
      <c r="G373" s="207"/>
      <c r="H373" s="73"/>
      <c r="I373" s="73"/>
      <c r="J373" s="74"/>
      <c r="K373" s="75"/>
      <c r="L373" s="75"/>
      <c r="M373" s="299" t="str">
        <f t="shared" si="61"/>
        <v/>
      </c>
      <c r="N373" s="74"/>
      <c r="O373" s="74"/>
      <c r="P373" s="75"/>
      <c r="Q373" s="207" t="str">
        <f t="shared" si="62"/>
        <v/>
      </c>
      <c r="R373" s="75"/>
      <c r="S373" s="207" t="str">
        <f t="shared" si="63"/>
        <v/>
      </c>
      <c r="T373" s="75"/>
      <c r="U373" s="207" t="str">
        <f t="shared" si="64"/>
        <v/>
      </c>
      <c r="V373" s="75"/>
      <c r="W373" s="74"/>
      <c r="X373" s="74"/>
      <c r="Y373" s="74"/>
      <c r="Z373" s="74"/>
      <c r="AA373" s="74"/>
      <c r="AB373" s="74"/>
      <c r="AC373" s="74"/>
      <c r="AD373" s="207" t="str">
        <f t="shared" si="65"/>
        <v/>
      </c>
      <c r="AE373" s="74"/>
      <c r="AF373" s="74"/>
      <c r="AG373" s="74"/>
      <c r="AH373" s="74"/>
      <c r="AI373" s="74"/>
      <c r="AJ373" s="207" t="str">
        <f t="shared" si="66"/>
        <v/>
      </c>
      <c r="AK373" s="74"/>
      <c r="AL373" s="74"/>
      <c r="AM373" s="74"/>
      <c r="AN373" s="300" t="str">
        <f t="shared" si="67"/>
        <v/>
      </c>
      <c r="AO373" s="75"/>
      <c r="AP373" s="75"/>
      <c r="AQ373" s="207" t="str">
        <f t="shared" si="68"/>
        <v/>
      </c>
      <c r="AR373" s="75"/>
      <c r="AS373" s="74"/>
      <c r="AT373" s="74"/>
      <c r="AU373" s="207" t="str">
        <f t="shared" si="69"/>
        <v/>
      </c>
      <c r="AV373" s="75"/>
      <c r="AW373" s="75"/>
      <c r="AX373" s="75"/>
      <c r="AY373" s="75"/>
      <c r="AZ373" s="75"/>
      <c r="BA373" s="75"/>
      <c r="BB373" s="75"/>
      <c r="BC373" s="75"/>
      <c r="BD373" s="75"/>
      <c r="BE373" s="75"/>
      <c r="BF373" s="75"/>
      <c r="BG373" s="75"/>
      <c r="BH373" s="72"/>
      <c r="BI373" s="72"/>
      <c r="BJ373" s="72"/>
      <c r="BK373" s="72"/>
      <c r="BL373" s="72"/>
      <c r="BM373" s="72"/>
      <c r="BN373" s="72"/>
    </row>
    <row r="374" spans="1:66" s="76" customFormat="1" collapsed="1" x14ac:dyDescent="0.2">
      <c r="A374" s="72"/>
      <c r="B374" s="207" t="str">
        <f t="shared" si="60"/>
        <v/>
      </c>
      <c r="C374" s="73"/>
      <c r="D374" s="73"/>
      <c r="E374" s="73"/>
      <c r="F374" s="73"/>
      <c r="G374" s="207"/>
      <c r="H374" s="73"/>
      <c r="I374" s="73"/>
      <c r="J374" s="74"/>
      <c r="K374" s="75"/>
      <c r="L374" s="75"/>
      <c r="M374" s="299" t="str">
        <f t="shared" si="61"/>
        <v/>
      </c>
      <c r="N374" s="74"/>
      <c r="O374" s="74"/>
      <c r="P374" s="75"/>
      <c r="Q374" s="207" t="str">
        <f t="shared" si="62"/>
        <v/>
      </c>
      <c r="R374" s="75"/>
      <c r="S374" s="207" t="str">
        <f t="shared" si="63"/>
        <v/>
      </c>
      <c r="T374" s="75"/>
      <c r="U374" s="207" t="str">
        <f t="shared" si="64"/>
        <v/>
      </c>
      <c r="V374" s="75"/>
      <c r="W374" s="74"/>
      <c r="X374" s="74"/>
      <c r="Y374" s="74"/>
      <c r="Z374" s="74"/>
      <c r="AA374" s="74"/>
      <c r="AB374" s="74"/>
      <c r="AC374" s="74"/>
      <c r="AD374" s="207" t="str">
        <f t="shared" si="65"/>
        <v/>
      </c>
      <c r="AE374" s="74"/>
      <c r="AF374" s="74"/>
      <c r="AG374" s="74"/>
      <c r="AH374" s="74"/>
      <c r="AI374" s="74"/>
      <c r="AJ374" s="207" t="str">
        <f t="shared" si="66"/>
        <v/>
      </c>
      <c r="AK374" s="74"/>
      <c r="AL374" s="74"/>
      <c r="AM374" s="74"/>
      <c r="AN374" s="300" t="str">
        <f t="shared" si="67"/>
        <v/>
      </c>
      <c r="AO374" s="75"/>
      <c r="AP374" s="75"/>
      <c r="AQ374" s="207" t="str">
        <f t="shared" si="68"/>
        <v/>
      </c>
      <c r="AR374" s="75"/>
      <c r="AS374" s="74"/>
      <c r="AT374" s="74"/>
      <c r="AU374" s="207" t="str">
        <f t="shared" si="69"/>
        <v/>
      </c>
      <c r="AV374" s="75"/>
      <c r="AW374" s="75"/>
      <c r="AX374" s="75"/>
      <c r="AY374" s="75"/>
      <c r="AZ374" s="75"/>
      <c r="BA374" s="75"/>
      <c r="BB374" s="75"/>
      <c r="BC374" s="75"/>
      <c r="BD374" s="75"/>
      <c r="BE374" s="75"/>
      <c r="BF374" s="75"/>
      <c r="BG374" s="75"/>
      <c r="BH374" s="72"/>
      <c r="BI374" s="72"/>
      <c r="BJ374" s="72"/>
      <c r="BK374" s="72"/>
      <c r="BL374" s="72"/>
      <c r="BM374" s="72"/>
      <c r="BN374" s="72"/>
    </row>
    <row r="375" spans="1:66" s="76" customFormat="1" collapsed="1" x14ac:dyDescent="0.2">
      <c r="A375" s="72"/>
      <c r="B375" s="207" t="str">
        <f t="shared" si="60"/>
        <v/>
      </c>
      <c r="C375" s="73"/>
      <c r="D375" s="73"/>
      <c r="E375" s="73"/>
      <c r="F375" s="73"/>
      <c r="G375" s="207"/>
      <c r="H375" s="73"/>
      <c r="I375" s="73"/>
      <c r="J375" s="74"/>
      <c r="K375" s="75"/>
      <c r="L375" s="75"/>
      <c r="M375" s="299" t="str">
        <f t="shared" si="61"/>
        <v/>
      </c>
      <c r="N375" s="74"/>
      <c r="O375" s="74"/>
      <c r="P375" s="75"/>
      <c r="Q375" s="207" t="str">
        <f t="shared" si="62"/>
        <v/>
      </c>
      <c r="R375" s="75"/>
      <c r="S375" s="207" t="str">
        <f t="shared" si="63"/>
        <v/>
      </c>
      <c r="T375" s="75"/>
      <c r="U375" s="207" t="str">
        <f t="shared" si="64"/>
        <v/>
      </c>
      <c r="V375" s="75"/>
      <c r="W375" s="74"/>
      <c r="X375" s="74"/>
      <c r="Y375" s="74"/>
      <c r="Z375" s="74"/>
      <c r="AA375" s="74"/>
      <c r="AB375" s="74"/>
      <c r="AC375" s="74"/>
      <c r="AD375" s="207" t="str">
        <f t="shared" si="65"/>
        <v/>
      </c>
      <c r="AE375" s="74"/>
      <c r="AF375" s="74"/>
      <c r="AG375" s="74"/>
      <c r="AH375" s="74"/>
      <c r="AI375" s="74"/>
      <c r="AJ375" s="207" t="str">
        <f t="shared" si="66"/>
        <v/>
      </c>
      <c r="AK375" s="74"/>
      <c r="AL375" s="74"/>
      <c r="AM375" s="74"/>
      <c r="AN375" s="300" t="str">
        <f t="shared" si="67"/>
        <v/>
      </c>
      <c r="AO375" s="75"/>
      <c r="AP375" s="75"/>
      <c r="AQ375" s="207" t="str">
        <f t="shared" si="68"/>
        <v/>
      </c>
      <c r="AR375" s="75"/>
      <c r="AS375" s="74"/>
      <c r="AT375" s="74"/>
      <c r="AU375" s="207" t="str">
        <f t="shared" si="69"/>
        <v/>
      </c>
      <c r="AV375" s="75"/>
      <c r="AW375" s="75"/>
      <c r="AX375" s="75"/>
      <c r="AY375" s="75"/>
      <c r="AZ375" s="75"/>
      <c r="BA375" s="75"/>
      <c r="BB375" s="75"/>
      <c r="BC375" s="75"/>
      <c r="BD375" s="75"/>
      <c r="BE375" s="75"/>
      <c r="BF375" s="75"/>
      <c r="BG375" s="75"/>
      <c r="BH375" s="72"/>
      <c r="BI375" s="72"/>
      <c r="BJ375" s="72"/>
      <c r="BK375" s="72"/>
      <c r="BL375" s="72"/>
      <c r="BM375" s="72"/>
      <c r="BN375" s="72"/>
    </row>
    <row r="376" spans="1:66" s="76" customFormat="1" collapsed="1" x14ac:dyDescent="0.2">
      <c r="A376" s="72"/>
      <c r="B376" s="207" t="str">
        <f t="shared" si="60"/>
        <v/>
      </c>
      <c r="C376" s="73"/>
      <c r="D376" s="73"/>
      <c r="E376" s="73"/>
      <c r="F376" s="73"/>
      <c r="G376" s="207"/>
      <c r="H376" s="73"/>
      <c r="I376" s="73"/>
      <c r="J376" s="74"/>
      <c r="K376" s="75"/>
      <c r="L376" s="75"/>
      <c r="M376" s="299" t="str">
        <f t="shared" si="61"/>
        <v/>
      </c>
      <c r="N376" s="74"/>
      <c r="O376" s="74"/>
      <c r="P376" s="75"/>
      <c r="Q376" s="207" t="str">
        <f t="shared" si="62"/>
        <v/>
      </c>
      <c r="R376" s="75"/>
      <c r="S376" s="207" t="str">
        <f t="shared" si="63"/>
        <v/>
      </c>
      <c r="T376" s="75"/>
      <c r="U376" s="207" t="str">
        <f t="shared" si="64"/>
        <v/>
      </c>
      <c r="V376" s="75"/>
      <c r="W376" s="74"/>
      <c r="X376" s="74"/>
      <c r="Y376" s="74"/>
      <c r="Z376" s="74"/>
      <c r="AA376" s="74"/>
      <c r="AB376" s="74"/>
      <c r="AC376" s="74"/>
      <c r="AD376" s="207" t="str">
        <f t="shared" si="65"/>
        <v/>
      </c>
      <c r="AE376" s="74"/>
      <c r="AF376" s="74"/>
      <c r="AG376" s="74"/>
      <c r="AH376" s="74"/>
      <c r="AI376" s="74"/>
      <c r="AJ376" s="207" t="str">
        <f t="shared" si="66"/>
        <v/>
      </c>
      <c r="AK376" s="74"/>
      <c r="AL376" s="74"/>
      <c r="AM376" s="74"/>
      <c r="AN376" s="300" t="str">
        <f t="shared" si="67"/>
        <v/>
      </c>
      <c r="AO376" s="75"/>
      <c r="AP376" s="75"/>
      <c r="AQ376" s="207" t="str">
        <f t="shared" si="68"/>
        <v/>
      </c>
      <c r="AR376" s="75"/>
      <c r="AS376" s="74"/>
      <c r="AT376" s="74"/>
      <c r="AU376" s="207" t="str">
        <f t="shared" si="69"/>
        <v/>
      </c>
      <c r="AV376" s="75"/>
      <c r="AW376" s="75"/>
      <c r="AX376" s="75"/>
      <c r="AY376" s="75"/>
      <c r="AZ376" s="75"/>
      <c r="BA376" s="75"/>
      <c r="BB376" s="75"/>
      <c r="BC376" s="75"/>
      <c r="BD376" s="75"/>
      <c r="BE376" s="75"/>
      <c r="BF376" s="75"/>
      <c r="BG376" s="75"/>
      <c r="BH376" s="72"/>
      <c r="BI376" s="72"/>
      <c r="BJ376" s="72"/>
      <c r="BK376" s="72"/>
      <c r="BL376" s="72"/>
      <c r="BM376" s="72"/>
      <c r="BN376" s="72"/>
    </row>
    <row r="377" spans="1:66" s="76" customFormat="1" collapsed="1" x14ac:dyDescent="0.2">
      <c r="A377" s="72"/>
      <c r="B377" s="207" t="str">
        <f t="shared" si="60"/>
        <v/>
      </c>
      <c r="C377" s="73"/>
      <c r="D377" s="73"/>
      <c r="E377" s="73"/>
      <c r="F377" s="73"/>
      <c r="G377" s="207"/>
      <c r="H377" s="73"/>
      <c r="I377" s="73"/>
      <c r="J377" s="74"/>
      <c r="K377" s="75"/>
      <c r="L377" s="75"/>
      <c r="M377" s="299" t="str">
        <f t="shared" si="61"/>
        <v/>
      </c>
      <c r="N377" s="74"/>
      <c r="O377" s="74"/>
      <c r="P377" s="75"/>
      <c r="Q377" s="207" t="str">
        <f t="shared" si="62"/>
        <v/>
      </c>
      <c r="R377" s="75"/>
      <c r="S377" s="207" t="str">
        <f t="shared" si="63"/>
        <v/>
      </c>
      <c r="T377" s="75"/>
      <c r="U377" s="207" t="str">
        <f t="shared" si="64"/>
        <v/>
      </c>
      <c r="V377" s="75"/>
      <c r="W377" s="74"/>
      <c r="X377" s="74"/>
      <c r="Y377" s="74"/>
      <c r="Z377" s="74"/>
      <c r="AA377" s="74"/>
      <c r="AB377" s="74"/>
      <c r="AC377" s="74"/>
      <c r="AD377" s="207" t="str">
        <f t="shared" si="65"/>
        <v/>
      </c>
      <c r="AE377" s="74"/>
      <c r="AF377" s="74"/>
      <c r="AG377" s="74"/>
      <c r="AH377" s="74"/>
      <c r="AI377" s="74"/>
      <c r="AJ377" s="207" t="str">
        <f t="shared" si="66"/>
        <v/>
      </c>
      <c r="AK377" s="74"/>
      <c r="AL377" s="74"/>
      <c r="AM377" s="74"/>
      <c r="AN377" s="300" t="str">
        <f t="shared" si="67"/>
        <v/>
      </c>
      <c r="AO377" s="75"/>
      <c r="AP377" s="75"/>
      <c r="AQ377" s="207" t="str">
        <f t="shared" si="68"/>
        <v/>
      </c>
      <c r="AR377" s="75"/>
      <c r="AS377" s="74"/>
      <c r="AT377" s="74"/>
      <c r="AU377" s="207" t="str">
        <f t="shared" si="69"/>
        <v/>
      </c>
      <c r="AV377" s="75"/>
      <c r="AW377" s="75"/>
      <c r="AX377" s="75"/>
      <c r="AY377" s="75"/>
      <c r="AZ377" s="75"/>
      <c r="BA377" s="75"/>
      <c r="BB377" s="75"/>
      <c r="BC377" s="75"/>
      <c r="BD377" s="75"/>
      <c r="BE377" s="75"/>
      <c r="BF377" s="75"/>
      <c r="BG377" s="75"/>
      <c r="BH377" s="72"/>
      <c r="BI377" s="72"/>
      <c r="BJ377" s="72"/>
      <c r="BK377" s="72"/>
      <c r="BL377" s="72"/>
      <c r="BM377" s="72"/>
      <c r="BN377" s="72"/>
    </row>
    <row r="378" spans="1:66" s="76" customFormat="1" collapsed="1" x14ac:dyDescent="0.2">
      <c r="A378" s="72"/>
      <c r="B378" s="207" t="str">
        <f t="shared" si="60"/>
        <v/>
      </c>
      <c r="C378" s="73"/>
      <c r="D378" s="73"/>
      <c r="E378" s="73"/>
      <c r="F378" s="73"/>
      <c r="G378" s="207"/>
      <c r="H378" s="73"/>
      <c r="I378" s="73"/>
      <c r="J378" s="74"/>
      <c r="K378" s="75"/>
      <c r="L378" s="75"/>
      <c r="M378" s="299" t="str">
        <f t="shared" si="61"/>
        <v/>
      </c>
      <c r="N378" s="74"/>
      <c r="O378" s="74"/>
      <c r="P378" s="75"/>
      <c r="Q378" s="207" t="str">
        <f t="shared" si="62"/>
        <v/>
      </c>
      <c r="R378" s="75"/>
      <c r="S378" s="207" t="str">
        <f t="shared" si="63"/>
        <v/>
      </c>
      <c r="T378" s="75"/>
      <c r="U378" s="207" t="str">
        <f t="shared" si="64"/>
        <v/>
      </c>
      <c r="V378" s="75"/>
      <c r="W378" s="74"/>
      <c r="X378" s="74"/>
      <c r="Y378" s="74"/>
      <c r="Z378" s="74"/>
      <c r="AA378" s="74"/>
      <c r="AB378" s="74"/>
      <c r="AC378" s="74"/>
      <c r="AD378" s="207" t="str">
        <f t="shared" si="65"/>
        <v/>
      </c>
      <c r="AE378" s="74"/>
      <c r="AF378" s="74"/>
      <c r="AG378" s="74"/>
      <c r="AH378" s="74"/>
      <c r="AI378" s="74"/>
      <c r="AJ378" s="207" t="str">
        <f t="shared" si="66"/>
        <v/>
      </c>
      <c r="AK378" s="74"/>
      <c r="AL378" s="74"/>
      <c r="AM378" s="74"/>
      <c r="AN378" s="300" t="str">
        <f t="shared" si="67"/>
        <v/>
      </c>
      <c r="AO378" s="75"/>
      <c r="AP378" s="75"/>
      <c r="AQ378" s="207" t="str">
        <f t="shared" si="68"/>
        <v/>
      </c>
      <c r="AR378" s="75"/>
      <c r="AS378" s="74"/>
      <c r="AT378" s="74"/>
      <c r="AU378" s="207" t="str">
        <f t="shared" si="69"/>
        <v/>
      </c>
      <c r="AV378" s="75"/>
      <c r="AW378" s="75"/>
      <c r="AX378" s="75"/>
      <c r="AY378" s="75"/>
      <c r="AZ378" s="75"/>
      <c r="BA378" s="75"/>
      <c r="BB378" s="75"/>
      <c r="BC378" s="75"/>
      <c r="BD378" s="75"/>
      <c r="BE378" s="75"/>
      <c r="BF378" s="75"/>
      <c r="BG378" s="75"/>
      <c r="BH378" s="72"/>
      <c r="BI378" s="72"/>
      <c r="BJ378" s="72"/>
      <c r="BK378" s="72"/>
      <c r="BL378" s="72"/>
      <c r="BM378" s="72"/>
      <c r="BN378" s="72"/>
    </row>
    <row r="379" spans="1:66" s="76" customFormat="1" collapsed="1" x14ac:dyDescent="0.2">
      <c r="A379" s="72"/>
      <c r="B379" s="207" t="str">
        <f t="shared" si="60"/>
        <v/>
      </c>
      <c r="C379" s="73"/>
      <c r="D379" s="73"/>
      <c r="E379" s="73"/>
      <c r="F379" s="73"/>
      <c r="G379" s="207"/>
      <c r="H379" s="73"/>
      <c r="I379" s="73"/>
      <c r="J379" s="74"/>
      <c r="K379" s="75"/>
      <c r="L379" s="75"/>
      <c r="M379" s="299" t="str">
        <f t="shared" si="61"/>
        <v/>
      </c>
      <c r="N379" s="74"/>
      <c r="O379" s="74"/>
      <c r="P379" s="75"/>
      <c r="Q379" s="207" t="str">
        <f t="shared" si="62"/>
        <v/>
      </c>
      <c r="R379" s="75"/>
      <c r="S379" s="207" t="str">
        <f t="shared" si="63"/>
        <v/>
      </c>
      <c r="T379" s="75"/>
      <c r="U379" s="207" t="str">
        <f t="shared" si="64"/>
        <v/>
      </c>
      <c r="V379" s="75"/>
      <c r="W379" s="74"/>
      <c r="X379" s="74"/>
      <c r="Y379" s="74"/>
      <c r="Z379" s="74"/>
      <c r="AA379" s="74"/>
      <c r="AB379" s="74"/>
      <c r="AC379" s="74"/>
      <c r="AD379" s="207" t="str">
        <f t="shared" si="65"/>
        <v/>
      </c>
      <c r="AE379" s="74"/>
      <c r="AF379" s="74"/>
      <c r="AG379" s="74"/>
      <c r="AH379" s="74"/>
      <c r="AI379" s="74"/>
      <c r="AJ379" s="207" t="str">
        <f t="shared" si="66"/>
        <v/>
      </c>
      <c r="AK379" s="74"/>
      <c r="AL379" s="74"/>
      <c r="AM379" s="74"/>
      <c r="AN379" s="300" t="str">
        <f t="shared" si="67"/>
        <v/>
      </c>
      <c r="AO379" s="75"/>
      <c r="AP379" s="75"/>
      <c r="AQ379" s="207" t="str">
        <f t="shared" si="68"/>
        <v/>
      </c>
      <c r="AR379" s="75"/>
      <c r="AS379" s="74"/>
      <c r="AT379" s="74"/>
      <c r="AU379" s="207" t="str">
        <f t="shared" si="69"/>
        <v/>
      </c>
      <c r="AV379" s="75"/>
      <c r="AW379" s="75"/>
      <c r="AX379" s="75"/>
      <c r="AY379" s="75"/>
      <c r="AZ379" s="75"/>
      <c r="BA379" s="75"/>
      <c r="BB379" s="75"/>
      <c r="BC379" s="75"/>
      <c r="BD379" s="75"/>
      <c r="BE379" s="75"/>
      <c r="BF379" s="75"/>
      <c r="BG379" s="75"/>
      <c r="BH379" s="72"/>
      <c r="BI379" s="72"/>
      <c r="BJ379" s="72"/>
      <c r="BK379" s="72"/>
      <c r="BL379" s="72"/>
      <c r="BM379" s="72"/>
      <c r="BN379" s="72"/>
    </row>
    <row r="380" spans="1:66" s="76" customFormat="1" collapsed="1" x14ac:dyDescent="0.2">
      <c r="A380" s="72"/>
      <c r="B380" s="207" t="str">
        <f t="shared" si="60"/>
        <v/>
      </c>
      <c r="C380" s="73"/>
      <c r="D380" s="73"/>
      <c r="E380" s="73"/>
      <c r="F380" s="73"/>
      <c r="G380" s="207"/>
      <c r="H380" s="73"/>
      <c r="I380" s="73"/>
      <c r="J380" s="74"/>
      <c r="K380" s="75"/>
      <c r="L380" s="75"/>
      <c r="M380" s="299" t="str">
        <f t="shared" si="61"/>
        <v/>
      </c>
      <c r="N380" s="74"/>
      <c r="O380" s="74"/>
      <c r="P380" s="75"/>
      <c r="Q380" s="207" t="str">
        <f t="shared" si="62"/>
        <v/>
      </c>
      <c r="R380" s="75"/>
      <c r="S380" s="207" t="str">
        <f t="shared" si="63"/>
        <v/>
      </c>
      <c r="T380" s="75"/>
      <c r="U380" s="207" t="str">
        <f t="shared" si="64"/>
        <v/>
      </c>
      <c r="V380" s="75"/>
      <c r="W380" s="74"/>
      <c r="X380" s="74"/>
      <c r="Y380" s="74"/>
      <c r="Z380" s="74"/>
      <c r="AA380" s="74"/>
      <c r="AB380" s="74"/>
      <c r="AC380" s="74"/>
      <c r="AD380" s="207" t="str">
        <f t="shared" si="65"/>
        <v/>
      </c>
      <c r="AE380" s="74"/>
      <c r="AF380" s="74"/>
      <c r="AG380" s="74"/>
      <c r="AH380" s="74"/>
      <c r="AI380" s="74"/>
      <c r="AJ380" s="207" t="str">
        <f t="shared" si="66"/>
        <v/>
      </c>
      <c r="AK380" s="74"/>
      <c r="AL380" s="74"/>
      <c r="AM380" s="74"/>
      <c r="AN380" s="300" t="str">
        <f t="shared" si="67"/>
        <v/>
      </c>
      <c r="AO380" s="75"/>
      <c r="AP380" s="75"/>
      <c r="AQ380" s="207" t="str">
        <f t="shared" si="68"/>
        <v/>
      </c>
      <c r="AR380" s="75"/>
      <c r="AS380" s="74"/>
      <c r="AT380" s="74"/>
      <c r="AU380" s="207" t="str">
        <f t="shared" si="69"/>
        <v/>
      </c>
      <c r="AV380" s="75"/>
      <c r="AW380" s="75"/>
      <c r="AX380" s="75"/>
      <c r="AY380" s="75"/>
      <c r="AZ380" s="75"/>
      <c r="BA380" s="75"/>
      <c r="BB380" s="75"/>
      <c r="BC380" s="75"/>
      <c r="BD380" s="75"/>
      <c r="BE380" s="75"/>
      <c r="BF380" s="75"/>
      <c r="BG380" s="75"/>
      <c r="BH380" s="72"/>
      <c r="BI380" s="72"/>
      <c r="BJ380" s="72"/>
      <c r="BK380" s="72"/>
      <c r="BL380" s="72"/>
      <c r="BM380" s="72"/>
      <c r="BN380" s="72"/>
    </row>
    <row r="381" spans="1:66" s="76" customFormat="1" collapsed="1" x14ac:dyDescent="0.2">
      <c r="A381" s="72"/>
      <c r="B381" s="207" t="str">
        <f t="shared" si="60"/>
        <v/>
      </c>
      <c r="C381" s="73"/>
      <c r="D381" s="73"/>
      <c r="E381" s="73"/>
      <c r="F381" s="73"/>
      <c r="G381" s="207"/>
      <c r="H381" s="73"/>
      <c r="I381" s="73"/>
      <c r="J381" s="74"/>
      <c r="K381" s="75"/>
      <c r="L381" s="75"/>
      <c r="M381" s="299" t="str">
        <f t="shared" si="61"/>
        <v/>
      </c>
      <c r="N381" s="74"/>
      <c r="O381" s="74"/>
      <c r="P381" s="75"/>
      <c r="Q381" s="207" t="str">
        <f t="shared" si="62"/>
        <v/>
      </c>
      <c r="R381" s="75"/>
      <c r="S381" s="207" t="str">
        <f t="shared" si="63"/>
        <v/>
      </c>
      <c r="T381" s="75"/>
      <c r="U381" s="207" t="str">
        <f t="shared" si="64"/>
        <v/>
      </c>
      <c r="V381" s="75"/>
      <c r="W381" s="74"/>
      <c r="X381" s="74"/>
      <c r="Y381" s="74"/>
      <c r="Z381" s="74"/>
      <c r="AA381" s="74"/>
      <c r="AB381" s="74"/>
      <c r="AC381" s="74"/>
      <c r="AD381" s="207" t="str">
        <f t="shared" si="65"/>
        <v/>
      </c>
      <c r="AE381" s="74"/>
      <c r="AF381" s="74"/>
      <c r="AG381" s="74"/>
      <c r="AH381" s="74"/>
      <c r="AI381" s="74"/>
      <c r="AJ381" s="207" t="str">
        <f t="shared" si="66"/>
        <v/>
      </c>
      <c r="AK381" s="74"/>
      <c r="AL381" s="74"/>
      <c r="AM381" s="74"/>
      <c r="AN381" s="300" t="str">
        <f t="shared" si="67"/>
        <v/>
      </c>
      <c r="AO381" s="75"/>
      <c r="AP381" s="75"/>
      <c r="AQ381" s="207" t="str">
        <f t="shared" si="68"/>
        <v/>
      </c>
      <c r="AR381" s="75"/>
      <c r="AS381" s="74"/>
      <c r="AT381" s="74"/>
      <c r="AU381" s="207" t="str">
        <f t="shared" si="69"/>
        <v/>
      </c>
      <c r="AV381" s="75"/>
      <c r="AW381" s="75"/>
      <c r="AX381" s="75"/>
      <c r="AY381" s="75"/>
      <c r="AZ381" s="75"/>
      <c r="BA381" s="75"/>
      <c r="BB381" s="75"/>
      <c r="BC381" s="75"/>
      <c r="BD381" s="75"/>
      <c r="BE381" s="75"/>
      <c r="BF381" s="75"/>
      <c r="BG381" s="75"/>
      <c r="BH381" s="72"/>
      <c r="BI381" s="72"/>
      <c r="BJ381" s="72"/>
      <c r="BK381" s="72"/>
      <c r="BL381" s="72"/>
      <c r="BM381" s="72"/>
      <c r="BN381" s="72"/>
    </row>
    <row r="382" spans="1:66" s="76" customFormat="1" collapsed="1" x14ac:dyDescent="0.2">
      <c r="A382" s="72"/>
      <c r="B382" s="207" t="str">
        <f t="shared" si="60"/>
        <v/>
      </c>
      <c r="C382" s="73"/>
      <c r="D382" s="73"/>
      <c r="E382" s="73"/>
      <c r="F382" s="73"/>
      <c r="G382" s="207"/>
      <c r="H382" s="73"/>
      <c r="I382" s="73"/>
      <c r="J382" s="74"/>
      <c r="K382" s="75"/>
      <c r="L382" s="75"/>
      <c r="M382" s="299" t="str">
        <f t="shared" si="61"/>
        <v/>
      </c>
      <c r="N382" s="74"/>
      <c r="O382" s="74"/>
      <c r="P382" s="75"/>
      <c r="Q382" s="207" t="str">
        <f t="shared" si="62"/>
        <v/>
      </c>
      <c r="R382" s="75"/>
      <c r="S382" s="207" t="str">
        <f t="shared" si="63"/>
        <v/>
      </c>
      <c r="T382" s="75"/>
      <c r="U382" s="207" t="str">
        <f t="shared" si="64"/>
        <v/>
      </c>
      <c r="V382" s="75"/>
      <c r="W382" s="74"/>
      <c r="X382" s="74"/>
      <c r="Y382" s="74"/>
      <c r="Z382" s="74"/>
      <c r="AA382" s="74"/>
      <c r="AB382" s="74"/>
      <c r="AC382" s="74"/>
      <c r="AD382" s="207" t="str">
        <f t="shared" si="65"/>
        <v/>
      </c>
      <c r="AE382" s="74"/>
      <c r="AF382" s="74"/>
      <c r="AG382" s="74"/>
      <c r="AH382" s="74"/>
      <c r="AI382" s="74"/>
      <c r="AJ382" s="207" t="str">
        <f t="shared" si="66"/>
        <v/>
      </c>
      <c r="AK382" s="74"/>
      <c r="AL382" s="74"/>
      <c r="AM382" s="74"/>
      <c r="AN382" s="300" t="str">
        <f t="shared" si="67"/>
        <v/>
      </c>
      <c r="AO382" s="75"/>
      <c r="AP382" s="75"/>
      <c r="AQ382" s="207" t="str">
        <f t="shared" si="68"/>
        <v/>
      </c>
      <c r="AR382" s="75"/>
      <c r="AS382" s="74"/>
      <c r="AT382" s="74"/>
      <c r="AU382" s="207" t="str">
        <f t="shared" si="69"/>
        <v/>
      </c>
      <c r="AV382" s="75"/>
      <c r="AW382" s="75"/>
      <c r="AX382" s="75"/>
      <c r="AY382" s="75"/>
      <c r="AZ382" s="75"/>
      <c r="BA382" s="75"/>
      <c r="BB382" s="75"/>
      <c r="BC382" s="75"/>
      <c r="BD382" s="75"/>
      <c r="BE382" s="75"/>
      <c r="BF382" s="75"/>
      <c r="BG382" s="75"/>
      <c r="BH382" s="72"/>
      <c r="BI382" s="72"/>
      <c r="BJ382" s="72"/>
      <c r="BK382" s="72"/>
      <c r="BL382" s="72"/>
      <c r="BM382" s="72"/>
      <c r="BN382" s="72"/>
    </row>
    <row r="383" spans="1:66" s="76" customFormat="1" collapsed="1" x14ac:dyDescent="0.2">
      <c r="A383" s="72"/>
      <c r="B383" s="207" t="str">
        <f t="shared" si="60"/>
        <v/>
      </c>
      <c r="C383" s="73"/>
      <c r="D383" s="73"/>
      <c r="E383" s="73"/>
      <c r="F383" s="73"/>
      <c r="G383" s="207"/>
      <c r="H383" s="73"/>
      <c r="I383" s="73"/>
      <c r="J383" s="74"/>
      <c r="K383" s="75"/>
      <c r="L383" s="75"/>
      <c r="M383" s="299" t="str">
        <f t="shared" si="61"/>
        <v/>
      </c>
      <c r="N383" s="74"/>
      <c r="O383" s="74"/>
      <c r="P383" s="75"/>
      <c r="Q383" s="207" t="str">
        <f t="shared" si="62"/>
        <v/>
      </c>
      <c r="R383" s="75"/>
      <c r="S383" s="207" t="str">
        <f t="shared" si="63"/>
        <v/>
      </c>
      <c r="T383" s="75"/>
      <c r="U383" s="207" t="str">
        <f t="shared" si="64"/>
        <v/>
      </c>
      <c r="V383" s="75"/>
      <c r="W383" s="74"/>
      <c r="X383" s="74"/>
      <c r="Y383" s="74"/>
      <c r="Z383" s="74"/>
      <c r="AA383" s="74"/>
      <c r="AB383" s="74"/>
      <c r="AC383" s="74"/>
      <c r="AD383" s="207" t="str">
        <f t="shared" si="65"/>
        <v/>
      </c>
      <c r="AE383" s="74"/>
      <c r="AF383" s="74"/>
      <c r="AG383" s="74"/>
      <c r="AH383" s="74"/>
      <c r="AI383" s="74"/>
      <c r="AJ383" s="207" t="str">
        <f t="shared" si="66"/>
        <v/>
      </c>
      <c r="AK383" s="74"/>
      <c r="AL383" s="74"/>
      <c r="AM383" s="74"/>
      <c r="AN383" s="300" t="str">
        <f t="shared" si="67"/>
        <v/>
      </c>
      <c r="AO383" s="75"/>
      <c r="AP383" s="75"/>
      <c r="AQ383" s="207" t="str">
        <f t="shared" si="68"/>
        <v/>
      </c>
      <c r="AR383" s="75"/>
      <c r="AS383" s="74"/>
      <c r="AT383" s="74"/>
      <c r="AU383" s="207" t="str">
        <f t="shared" si="69"/>
        <v/>
      </c>
      <c r="AV383" s="75"/>
      <c r="AW383" s="75"/>
      <c r="AX383" s="75"/>
      <c r="AY383" s="75"/>
      <c r="AZ383" s="75"/>
      <c r="BA383" s="75"/>
      <c r="BB383" s="75"/>
      <c r="BC383" s="75"/>
      <c r="BD383" s="75"/>
      <c r="BE383" s="75"/>
      <c r="BF383" s="75"/>
      <c r="BG383" s="75"/>
      <c r="BH383" s="72"/>
      <c r="BI383" s="72"/>
      <c r="BJ383" s="72"/>
      <c r="BK383" s="72"/>
      <c r="BL383" s="72"/>
      <c r="BM383" s="72"/>
      <c r="BN383" s="72"/>
    </row>
    <row r="384" spans="1:66" s="76" customFormat="1" collapsed="1" x14ac:dyDescent="0.2">
      <c r="A384" s="72"/>
      <c r="B384" s="207" t="str">
        <f t="shared" si="60"/>
        <v/>
      </c>
      <c r="C384" s="73"/>
      <c r="D384" s="73"/>
      <c r="E384" s="73"/>
      <c r="F384" s="73"/>
      <c r="G384" s="207"/>
      <c r="H384" s="73"/>
      <c r="I384" s="73"/>
      <c r="J384" s="74"/>
      <c r="K384" s="75"/>
      <c r="L384" s="75"/>
      <c r="M384" s="299" t="str">
        <f t="shared" si="61"/>
        <v/>
      </c>
      <c r="N384" s="74"/>
      <c r="O384" s="74"/>
      <c r="P384" s="75"/>
      <c r="Q384" s="207" t="str">
        <f t="shared" si="62"/>
        <v/>
      </c>
      <c r="R384" s="75"/>
      <c r="S384" s="207" t="str">
        <f t="shared" si="63"/>
        <v/>
      </c>
      <c r="T384" s="75"/>
      <c r="U384" s="207" t="str">
        <f t="shared" si="64"/>
        <v/>
      </c>
      <c r="V384" s="75"/>
      <c r="W384" s="74"/>
      <c r="X384" s="74"/>
      <c r="Y384" s="74"/>
      <c r="Z384" s="74"/>
      <c r="AA384" s="74"/>
      <c r="AB384" s="74"/>
      <c r="AC384" s="74"/>
      <c r="AD384" s="207" t="str">
        <f t="shared" si="65"/>
        <v/>
      </c>
      <c r="AE384" s="74"/>
      <c r="AF384" s="74"/>
      <c r="AG384" s="74"/>
      <c r="AH384" s="74"/>
      <c r="AI384" s="74"/>
      <c r="AJ384" s="207" t="str">
        <f t="shared" si="66"/>
        <v/>
      </c>
      <c r="AK384" s="74"/>
      <c r="AL384" s="74"/>
      <c r="AM384" s="74"/>
      <c r="AN384" s="300" t="str">
        <f t="shared" si="67"/>
        <v/>
      </c>
      <c r="AO384" s="75"/>
      <c r="AP384" s="75"/>
      <c r="AQ384" s="207" t="str">
        <f t="shared" si="68"/>
        <v/>
      </c>
      <c r="AR384" s="75"/>
      <c r="AS384" s="74"/>
      <c r="AT384" s="74"/>
      <c r="AU384" s="207" t="str">
        <f t="shared" si="69"/>
        <v/>
      </c>
      <c r="AV384" s="75"/>
      <c r="AW384" s="75"/>
      <c r="AX384" s="75"/>
      <c r="AY384" s="75"/>
      <c r="AZ384" s="75"/>
      <c r="BA384" s="75"/>
      <c r="BB384" s="75"/>
      <c r="BC384" s="75"/>
      <c r="BD384" s="75"/>
      <c r="BE384" s="75"/>
      <c r="BF384" s="75"/>
      <c r="BG384" s="75"/>
      <c r="BH384" s="72"/>
      <c r="BI384" s="72"/>
      <c r="BJ384" s="72"/>
      <c r="BK384" s="72"/>
      <c r="BL384" s="72"/>
      <c r="BM384" s="72"/>
      <c r="BN384" s="72"/>
    </row>
    <row r="385" spans="1:66" s="76" customFormat="1" collapsed="1" x14ac:dyDescent="0.2">
      <c r="A385" s="72"/>
      <c r="B385" s="207" t="str">
        <f t="shared" si="60"/>
        <v/>
      </c>
      <c r="C385" s="73"/>
      <c r="D385" s="73"/>
      <c r="E385" s="73"/>
      <c r="F385" s="73"/>
      <c r="G385" s="207"/>
      <c r="H385" s="73"/>
      <c r="I385" s="73"/>
      <c r="J385" s="74"/>
      <c r="K385" s="75"/>
      <c r="L385" s="75"/>
      <c r="M385" s="299" t="str">
        <f t="shared" si="61"/>
        <v/>
      </c>
      <c r="N385" s="74"/>
      <c r="O385" s="74"/>
      <c r="P385" s="75"/>
      <c r="Q385" s="207" t="str">
        <f t="shared" si="62"/>
        <v/>
      </c>
      <c r="R385" s="75"/>
      <c r="S385" s="207" t="str">
        <f t="shared" si="63"/>
        <v/>
      </c>
      <c r="T385" s="75"/>
      <c r="U385" s="207" t="str">
        <f t="shared" si="64"/>
        <v/>
      </c>
      <c r="V385" s="75"/>
      <c r="W385" s="74"/>
      <c r="X385" s="74"/>
      <c r="Y385" s="74"/>
      <c r="Z385" s="74"/>
      <c r="AA385" s="74"/>
      <c r="AB385" s="74"/>
      <c r="AC385" s="74"/>
      <c r="AD385" s="207" t="str">
        <f t="shared" si="65"/>
        <v/>
      </c>
      <c r="AE385" s="74"/>
      <c r="AF385" s="74"/>
      <c r="AG385" s="74"/>
      <c r="AH385" s="74"/>
      <c r="AI385" s="74"/>
      <c r="AJ385" s="207" t="str">
        <f t="shared" si="66"/>
        <v/>
      </c>
      <c r="AK385" s="74"/>
      <c r="AL385" s="74"/>
      <c r="AM385" s="74"/>
      <c r="AN385" s="300" t="str">
        <f t="shared" si="67"/>
        <v/>
      </c>
      <c r="AO385" s="75"/>
      <c r="AP385" s="75"/>
      <c r="AQ385" s="207" t="str">
        <f t="shared" si="68"/>
        <v/>
      </c>
      <c r="AR385" s="75"/>
      <c r="AS385" s="74"/>
      <c r="AT385" s="74"/>
      <c r="AU385" s="207" t="str">
        <f t="shared" si="69"/>
        <v/>
      </c>
      <c r="AV385" s="75"/>
      <c r="AW385" s="75"/>
      <c r="AX385" s="75"/>
      <c r="AY385" s="75"/>
      <c r="AZ385" s="75"/>
      <c r="BA385" s="75"/>
      <c r="BB385" s="75"/>
      <c r="BC385" s="75"/>
      <c r="BD385" s="75"/>
      <c r="BE385" s="75"/>
      <c r="BF385" s="75"/>
      <c r="BG385" s="75"/>
      <c r="BH385" s="72"/>
      <c r="BI385" s="72"/>
      <c r="BJ385" s="72"/>
      <c r="BK385" s="72"/>
      <c r="BL385" s="72"/>
      <c r="BM385" s="72"/>
      <c r="BN385" s="72"/>
    </row>
    <row r="386" spans="1:66" s="76" customFormat="1" collapsed="1" x14ac:dyDescent="0.2">
      <c r="A386" s="72"/>
      <c r="B386" s="207" t="str">
        <f t="shared" si="60"/>
        <v/>
      </c>
      <c r="C386" s="73"/>
      <c r="D386" s="73"/>
      <c r="E386" s="73"/>
      <c r="F386" s="73"/>
      <c r="G386" s="207"/>
      <c r="H386" s="73"/>
      <c r="I386" s="73"/>
      <c r="J386" s="74"/>
      <c r="K386" s="75"/>
      <c r="L386" s="75"/>
      <c r="M386" s="299" t="str">
        <f t="shared" si="61"/>
        <v/>
      </c>
      <c r="N386" s="74"/>
      <c r="O386" s="74"/>
      <c r="P386" s="75"/>
      <c r="Q386" s="207" t="str">
        <f t="shared" si="62"/>
        <v/>
      </c>
      <c r="R386" s="75"/>
      <c r="S386" s="207" t="str">
        <f t="shared" si="63"/>
        <v/>
      </c>
      <c r="T386" s="75"/>
      <c r="U386" s="207" t="str">
        <f t="shared" si="64"/>
        <v/>
      </c>
      <c r="V386" s="75"/>
      <c r="W386" s="74"/>
      <c r="X386" s="74"/>
      <c r="Y386" s="74"/>
      <c r="Z386" s="74"/>
      <c r="AA386" s="74"/>
      <c r="AB386" s="74"/>
      <c r="AC386" s="74"/>
      <c r="AD386" s="207" t="str">
        <f t="shared" si="65"/>
        <v/>
      </c>
      <c r="AE386" s="74"/>
      <c r="AF386" s="74"/>
      <c r="AG386" s="74"/>
      <c r="AH386" s="74"/>
      <c r="AI386" s="74"/>
      <c r="AJ386" s="207" t="str">
        <f t="shared" si="66"/>
        <v/>
      </c>
      <c r="AK386" s="74"/>
      <c r="AL386" s="74"/>
      <c r="AM386" s="74"/>
      <c r="AN386" s="300" t="str">
        <f t="shared" si="67"/>
        <v/>
      </c>
      <c r="AO386" s="75"/>
      <c r="AP386" s="75"/>
      <c r="AQ386" s="207" t="str">
        <f t="shared" si="68"/>
        <v/>
      </c>
      <c r="AR386" s="75"/>
      <c r="AS386" s="74"/>
      <c r="AT386" s="74"/>
      <c r="AU386" s="207" t="str">
        <f t="shared" si="69"/>
        <v/>
      </c>
      <c r="AV386" s="75"/>
      <c r="AW386" s="75"/>
      <c r="AX386" s="75"/>
      <c r="AY386" s="75"/>
      <c r="AZ386" s="75"/>
      <c r="BA386" s="75"/>
      <c r="BB386" s="75"/>
      <c r="BC386" s="75"/>
      <c r="BD386" s="75"/>
      <c r="BE386" s="75"/>
      <c r="BF386" s="75"/>
      <c r="BG386" s="75"/>
      <c r="BH386" s="72"/>
      <c r="BI386" s="72"/>
      <c r="BJ386" s="72"/>
      <c r="BK386" s="72"/>
      <c r="BL386" s="72"/>
      <c r="BM386" s="72"/>
      <c r="BN386" s="72"/>
    </row>
    <row r="387" spans="1:66" s="76" customFormat="1" collapsed="1" x14ac:dyDescent="0.2">
      <c r="A387" s="72"/>
      <c r="B387" s="207" t="str">
        <f t="shared" si="60"/>
        <v/>
      </c>
      <c r="C387" s="73"/>
      <c r="D387" s="73"/>
      <c r="E387" s="73"/>
      <c r="F387" s="73"/>
      <c r="G387" s="207"/>
      <c r="H387" s="73"/>
      <c r="I387" s="73"/>
      <c r="J387" s="74"/>
      <c r="K387" s="75"/>
      <c r="L387" s="75"/>
      <c r="M387" s="299" t="str">
        <f t="shared" si="61"/>
        <v/>
      </c>
      <c r="N387" s="74"/>
      <c r="O387" s="74"/>
      <c r="P387" s="75"/>
      <c r="Q387" s="207" t="str">
        <f t="shared" si="62"/>
        <v/>
      </c>
      <c r="R387" s="75"/>
      <c r="S387" s="207" t="str">
        <f t="shared" si="63"/>
        <v/>
      </c>
      <c r="T387" s="75"/>
      <c r="U387" s="207" t="str">
        <f t="shared" si="64"/>
        <v/>
      </c>
      <c r="V387" s="75"/>
      <c r="W387" s="74"/>
      <c r="X387" s="74"/>
      <c r="Y387" s="74"/>
      <c r="Z387" s="74"/>
      <c r="AA387" s="74"/>
      <c r="AB387" s="74"/>
      <c r="AC387" s="74"/>
      <c r="AD387" s="207" t="str">
        <f t="shared" si="65"/>
        <v/>
      </c>
      <c r="AE387" s="74"/>
      <c r="AF387" s="74"/>
      <c r="AG387" s="74"/>
      <c r="AH387" s="74"/>
      <c r="AI387" s="74"/>
      <c r="AJ387" s="207" t="str">
        <f t="shared" si="66"/>
        <v/>
      </c>
      <c r="AK387" s="74"/>
      <c r="AL387" s="74"/>
      <c r="AM387" s="74"/>
      <c r="AN387" s="300" t="str">
        <f t="shared" si="67"/>
        <v/>
      </c>
      <c r="AO387" s="75"/>
      <c r="AP387" s="75"/>
      <c r="AQ387" s="207" t="str">
        <f t="shared" si="68"/>
        <v/>
      </c>
      <c r="AR387" s="75"/>
      <c r="AS387" s="74"/>
      <c r="AT387" s="74"/>
      <c r="AU387" s="207" t="str">
        <f t="shared" si="69"/>
        <v/>
      </c>
      <c r="AV387" s="75"/>
      <c r="AW387" s="75"/>
      <c r="AX387" s="75"/>
      <c r="AY387" s="75"/>
      <c r="AZ387" s="75"/>
      <c r="BA387" s="75"/>
      <c r="BB387" s="75"/>
      <c r="BC387" s="75"/>
      <c r="BD387" s="75"/>
      <c r="BE387" s="75"/>
      <c r="BF387" s="75"/>
      <c r="BG387" s="75"/>
      <c r="BH387" s="72"/>
      <c r="BI387" s="72"/>
      <c r="BJ387" s="72"/>
      <c r="BK387" s="72"/>
      <c r="BL387" s="72"/>
      <c r="BM387" s="72"/>
      <c r="BN387" s="72"/>
    </row>
    <row r="388" spans="1:66" s="76" customFormat="1" collapsed="1" x14ac:dyDescent="0.2">
      <c r="A388" s="72"/>
      <c r="B388" s="207" t="str">
        <f t="shared" si="60"/>
        <v/>
      </c>
      <c r="C388" s="73"/>
      <c r="D388" s="73"/>
      <c r="E388" s="73"/>
      <c r="F388" s="73"/>
      <c r="G388" s="207"/>
      <c r="H388" s="73"/>
      <c r="I388" s="73"/>
      <c r="J388" s="74"/>
      <c r="K388" s="75"/>
      <c r="L388" s="75"/>
      <c r="M388" s="299" t="str">
        <f t="shared" si="61"/>
        <v/>
      </c>
      <c r="N388" s="74"/>
      <c r="O388" s="74"/>
      <c r="P388" s="75"/>
      <c r="Q388" s="207" t="str">
        <f t="shared" si="62"/>
        <v/>
      </c>
      <c r="R388" s="75"/>
      <c r="S388" s="207" t="str">
        <f t="shared" si="63"/>
        <v/>
      </c>
      <c r="T388" s="75"/>
      <c r="U388" s="207" t="str">
        <f t="shared" si="64"/>
        <v/>
      </c>
      <c r="V388" s="75"/>
      <c r="W388" s="74"/>
      <c r="X388" s="74"/>
      <c r="Y388" s="74"/>
      <c r="Z388" s="74"/>
      <c r="AA388" s="74"/>
      <c r="AB388" s="74"/>
      <c r="AC388" s="74"/>
      <c r="AD388" s="207" t="str">
        <f t="shared" si="65"/>
        <v/>
      </c>
      <c r="AE388" s="74"/>
      <c r="AF388" s="74"/>
      <c r="AG388" s="74"/>
      <c r="AH388" s="74"/>
      <c r="AI388" s="74"/>
      <c r="AJ388" s="207" t="str">
        <f t="shared" si="66"/>
        <v/>
      </c>
      <c r="AK388" s="74"/>
      <c r="AL388" s="74"/>
      <c r="AM388" s="74"/>
      <c r="AN388" s="300" t="str">
        <f t="shared" si="67"/>
        <v/>
      </c>
      <c r="AO388" s="75"/>
      <c r="AP388" s="75"/>
      <c r="AQ388" s="207" t="str">
        <f t="shared" si="68"/>
        <v/>
      </c>
      <c r="AR388" s="75"/>
      <c r="AS388" s="74"/>
      <c r="AT388" s="74"/>
      <c r="AU388" s="207" t="str">
        <f t="shared" si="69"/>
        <v/>
      </c>
      <c r="AV388" s="75"/>
      <c r="AW388" s="75"/>
      <c r="AX388" s="75"/>
      <c r="AY388" s="75"/>
      <c r="AZ388" s="75"/>
      <c r="BA388" s="75"/>
      <c r="BB388" s="75"/>
      <c r="BC388" s="75"/>
      <c r="BD388" s="75"/>
      <c r="BE388" s="75"/>
      <c r="BF388" s="75"/>
      <c r="BG388" s="75"/>
      <c r="BH388" s="72"/>
      <c r="BI388" s="72"/>
      <c r="BJ388" s="72"/>
      <c r="BK388" s="72"/>
      <c r="BL388" s="72"/>
      <c r="BM388" s="72"/>
      <c r="BN388" s="72"/>
    </row>
    <row r="389" spans="1:66" s="76" customFormat="1" collapsed="1" x14ac:dyDescent="0.2">
      <c r="A389" s="72"/>
      <c r="B389" s="207" t="str">
        <f t="shared" si="60"/>
        <v/>
      </c>
      <c r="C389" s="73"/>
      <c r="D389" s="73"/>
      <c r="E389" s="73"/>
      <c r="F389" s="73"/>
      <c r="G389" s="207"/>
      <c r="H389" s="73"/>
      <c r="I389" s="73"/>
      <c r="J389" s="74"/>
      <c r="K389" s="75"/>
      <c r="L389" s="75"/>
      <c r="M389" s="299" t="str">
        <f t="shared" si="61"/>
        <v/>
      </c>
      <c r="N389" s="74"/>
      <c r="O389" s="74"/>
      <c r="P389" s="75"/>
      <c r="Q389" s="207" t="str">
        <f t="shared" si="62"/>
        <v/>
      </c>
      <c r="R389" s="75"/>
      <c r="S389" s="207" t="str">
        <f t="shared" si="63"/>
        <v/>
      </c>
      <c r="T389" s="75"/>
      <c r="U389" s="207" t="str">
        <f t="shared" si="64"/>
        <v/>
      </c>
      <c r="V389" s="75"/>
      <c r="W389" s="74"/>
      <c r="X389" s="74"/>
      <c r="Y389" s="74"/>
      <c r="Z389" s="74"/>
      <c r="AA389" s="74"/>
      <c r="AB389" s="74"/>
      <c r="AC389" s="74"/>
      <c r="AD389" s="207" t="str">
        <f t="shared" si="65"/>
        <v/>
      </c>
      <c r="AE389" s="74"/>
      <c r="AF389" s="74"/>
      <c r="AG389" s="74"/>
      <c r="AH389" s="74"/>
      <c r="AI389" s="74"/>
      <c r="AJ389" s="207" t="str">
        <f t="shared" si="66"/>
        <v/>
      </c>
      <c r="AK389" s="74"/>
      <c r="AL389" s="74"/>
      <c r="AM389" s="74"/>
      <c r="AN389" s="300" t="str">
        <f t="shared" si="67"/>
        <v/>
      </c>
      <c r="AO389" s="75"/>
      <c r="AP389" s="75"/>
      <c r="AQ389" s="207" t="str">
        <f t="shared" si="68"/>
        <v/>
      </c>
      <c r="AR389" s="75"/>
      <c r="AS389" s="74"/>
      <c r="AT389" s="74"/>
      <c r="AU389" s="207" t="str">
        <f t="shared" si="69"/>
        <v/>
      </c>
      <c r="AV389" s="75"/>
      <c r="AW389" s="75"/>
      <c r="AX389" s="75"/>
      <c r="AY389" s="75"/>
      <c r="AZ389" s="75"/>
      <c r="BA389" s="75"/>
      <c r="BB389" s="75"/>
      <c r="BC389" s="75"/>
      <c r="BD389" s="75"/>
      <c r="BE389" s="75"/>
      <c r="BF389" s="75"/>
      <c r="BG389" s="75"/>
      <c r="BH389" s="72"/>
      <c r="BI389" s="72"/>
      <c r="BJ389" s="72"/>
      <c r="BK389" s="72"/>
      <c r="BL389" s="72"/>
      <c r="BM389" s="72"/>
      <c r="BN389" s="72"/>
    </row>
    <row r="390" spans="1:66" s="76" customFormat="1" collapsed="1" x14ac:dyDescent="0.2">
      <c r="A390" s="72"/>
      <c r="B390" s="207" t="str">
        <f t="shared" si="60"/>
        <v/>
      </c>
      <c r="C390" s="73"/>
      <c r="D390" s="73"/>
      <c r="E390" s="73"/>
      <c r="F390" s="73"/>
      <c r="G390" s="207"/>
      <c r="H390" s="73"/>
      <c r="I390" s="73"/>
      <c r="J390" s="74"/>
      <c r="K390" s="75"/>
      <c r="L390" s="75"/>
      <c r="M390" s="299" t="str">
        <f t="shared" si="61"/>
        <v/>
      </c>
      <c r="N390" s="74"/>
      <c r="O390" s="74"/>
      <c r="P390" s="75"/>
      <c r="Q390" s="207" t="str">
        <f t="shared" si="62"/>
        <v/>
      </c>
      <c r="R390" s="75"/>
      <c r="S390" s="207" t="str">
        <f t="shared" si="63"/>
        <v/>
      </c>
      <c r="T390" s="75"/>
      <c r="U390" s="207" t="str">
        <f t="shared" si="64"/>
        <v/>
      </c>
      <c r="V390" s="75"/>
      <c r="W390" s="74"/>
      <c r="X390" s="74"/>
      <c r="Y390" s="74"/>
      <c r="Z390" s="74"/>
      <c r="AA390" s="74"/>
      <c r="AB390" s="74"/>
      <c r="AC390" s="74"/>
      <c r="AD390" s="207" t="str">
        <f t="shared" si="65"/>
        <v/>
      </c>
      <c r="AE390" s="74"/>
      <c r="AF390" s="74"/>
      <c r="AG390" s="74"/>
      <c r="AH390" s="74"/>
      <c r="AI390" s="74"/>
      <c r="AJ390" s="207" t="str">
        <f t="shared" si="66"/>
        <v/>
      </c>
      <c r="AK390" s="74"/>
      <c r="AL390" s="74"/>
      <c r="AM390" s="74"/>
      <c r="AN390" s="300" t="str">
        <f t="shared" si="67"/>
        <v/>
      </c>
      <c r="AO390" s="75"/>
      <c r="AP390" s="75"/>
      <c r="AQ390" s="207" t="str">
        <f t="shared" si="68"/>
        <v/>
      </c>
      <c r="AR390" s="75"/>
      <c r="AS390" s="74"/>
      <c r="AT390" s="74"/>
      <c r="AU390" s="207" t="str">
        <f t="shared" si="69"/>
        <v/>
      </c>
      <c r="AV390" s="75"/>
      <c r="AW390" s="75"/>
      <c r="AX390" s="75"/>
      <c r="AY390" s="75"/>
      <c r="AZ390" s="75"/>
      <c r="BA390" s="75"/>
      <c r="BB390" s="75"/>
      <c r="BC390" s="75"/>
      <c r="BD390" s="75"/>
      <c r="BE390" s="75"/>
      <c r="BF390" s="75"/>
      <c r="BG390" s="75"/>
      <c r="BH390" s="72"/>
      <c r="BI390" s="72"/>
      <c r="BJ390" s="72"/>
      <c r="BK390" s="72"/>
      <c r="BL390" s="72"/>
      <c r="BM390" s="72"/>
      <c r="BN390" s="72"/>
    </row>
    <row r="391" spans="1:66" s="76" customFormat="1" collapsed="1" x14ac:dyDescent="0.2">
      <c r="A391" s="72"/>
      <c r="B391" s="207" t="str">
        <f t="shared" ref="B391:B454" si="70">IF(C391="","",(VLOOKUP(C391,Generic_Road_Names_Table_Array,2,FALSE)))</f>
        <v/>
      </c>
      <c r="C391" s="73"/>
      <c r="D391" s="73"/>
      <c r="E391" s="73"/>
      <c r="F391" s="73"/>
      <c r="G391" s="207"/>
      <c r="H391" s="73"/>
      <c r="I391" s="73"/>
      <c r="J391" s="74"/>
      <c r="K391" s="75"/>
      <c r="L391" s="75"/>
      <c r="M391" s="299" t="str">
        <f t="shared" ref="M391:M454" si="71">IF(L391="","",(VLOOKUP(L391,Drainage_Drain_Side_array,2,FALSE)))</f>
        <v/>
      </c>
      <c r="N391" s="74"/>
      <c r="O391" s="74"/>
      <c r="P391" s="75"/>
      <c r="Q391" s="207" t="str">
        <f t="shared" ref="Q391:Q454" si="72">IF(P391="","",(VLOOKUP(P391,Drainage_Drain_Material_Table_Array,2,FALSE)))</f>
        <v/>
      </c>
      <c r="R391" s="75"/>
      <c r="S391" s="207" t="str">
        <f t="shared" ref="S391:S454" si="73">IF(R391="","",(VLOOKUP(R391,Drainage_Drain_Entry_Table_Array,2,FALSE)))</f>
        <v/>
      </c>
      <c r="T391" s="75"/>
      <c r="U391" s="207" t="str">
        <f t="shared" ref="U391:U454" si="74">IF(T391="","",(VLOOKUP(T391,Drainage_Drain_Entry_Table_Array,2,FALSE)))</f>
        <v/>
      </c>
      <c r="V391" s="75"/>
      <c r="W391" s="74"/>
      <c r="X391" s="74"/>
      <c r="Y391" s="74"/>
      <c r="Z391" s="74"/>
      <c r="AA391" s="74"/>
      <c r="AB391" s="74"/>
      <c r="AC391" s="74"/>
      <c r="AD391" s="207" t="str">
        <f t="shared" ref="AD391:AD454" si="75">IF(AC391="","",(VLOOKUP(AC391,Generic_Organisation_Table_Array,2,FALSE)))</f>
        <v/>
      </c>
      <c r="AE391" s="74"/>
      <c r="AF391" s="74"/>
      <c r="AG391" s="74"/>
      <c r="AH391" s="74"/>
      <c r="AI391" s="74"/>
      <c r="AJ391" s="207" t="str">
        <f t="shared" ref="AJ391:AJ454" si="76">IF(AI391="","",(VLOOKUP(AI391,Generic_Asset_Owner_Table_Array,2,FALSE)))</f>
        <v/>
      </c>
      <c r="AK391" s="74"/>
      <c r="AL391" s="74"/>
      <c r="AM391" s="74"/>
      <c r="AN391" s="300" t="str">
        <f t="shared" ref="AN391:AN454" si="77">IF(AM391="","",(VLOOKUP(AM391,Drainage_Drain_Shape_array,2,FALSE)))</f>
        <v/>
      </c>
      <c r="AO391" s="75"/>
      <c r="AP391" s="75"/>
      <c r="AQ391" s="207" t="str">
        <f t="shared" ref="AQ391:AQ454" si="78">IF(AP391="","",(VLOOKUP(AP391,Drainage_Drain_Lining_Table_Array,2,FALSE)))</f>
        <v/>
      </c>
      <c r="AR391" s="75"/>
      <c r="AS391" s="74"/>
      <c r="AT391" s="74"/>
      <c r="AU391" s="207" t="str">
        <f t="shared" ref="AU391:AU454" si="79">IF(AT391="","",(VLOOKUP(AT391,Drainage_Flow_Direction_Table_Array,2,FALSE)))</f>
        <v/>
      </c>
      <c r="AV391" s="75"/>
      <c r="AW391" s="75"/>
      <c r="AX391" s="75"/>
      <c r="AY391" s="75"/>
      <c r="AZ391" s="75"/>
      <c r="BA391" s="75"/>
      <c r="BB391" s="75"/>
      <c r="BC391" s="75"/>
      <c r="BD391" s="75"/>
      <c r="BE391" s="75"/>
      <c r="BF391" s="75"/>
      <c r="BG391" s="75"/>
      <c r="BH391" s="72"/>
      <c r="BI391" s="72"/>
      <c r="BJ391" s="72"/>
      <c r="BK391" s="72"/>
      <c r="BL391" s="72"/>
      <c r="BM391" s="72"/>
      <c r="BN391" s="72"/>
    </row>
    <row r="392" spans="1:66" s="76" customFormat="1" collapsed="1" x14ac:dyDescent="0.2">
      <c r="A392" s="72"/>
      <c r="B392" s="207" t="str">
        <f t="shared" si="70"/>
        <v/>
      </c>
      <c r="C392" s="73"/>
      <c r="D392" s="73"/>
      <c r="E392" s="73"/>
      <c r="F392" s="73"/>
      <c r="G392" s="207"/>
      <c r="H392" s="73"/>
      <c r="I392" s="73"/>
      <c r="J392" s="74"/>
      <c r="K392" s="75"/>
      <c r="L392" s="75"/>
      <c r="M392" s="299" t="str">
        <f t="shared" si="71"/>
        <v/>
      </c>
      <c r="N392" s="74"/>
      <c r="O392" s="74"/>
      <c r="P392" s="75"/>
      <c r="Q392" s="207" t="str">
        <f t="shared" si="72"/>
        <v/>
      </c>
      <c r="R392" s="75"/>
      <c r="S392" s="207" t="str">
        <f t="shared" si="73"/>
        <v/>
      </c>
      <c r="T392" s="75"/>
      <c r="U392" s="207" t="str">
        <f t="shared" si="74"/>
        <v/>
      </c>
      <c r="V392" s="75"/>
      <c r="W392" s="74"/>
      <c r="X392" s="74"/>
      <c r="Y392" s="74"/>
      <c r="Z392" s="74"/>
      <c r="AA392" s="74"/>
      <c r="AB392" s="74"/>
      <c r="AC392" s="74"/>
      <c r="AD392" s="207" t="str">
        <f t="shared" si="75"/>
        <v/>
      </c>
      <c r="AE392" s="74"/>
      <c r="AF392" s="74"/>
      <c r="AG392" s="74"/>
      <c r="AH392" s="74"/>
      <c r="AI392" s="74"/>
      <c r="AJ392" s="207" t="str">
        <f t="shared" si="76"/>
        <v/>
      </c>
      <c r="AK392" s="74"/>
      <c r="AL392" s="74"/>
      <c r="AM392" s="74"/>
      <c r="AN392" s="300" t="str">
        <f t="shared" si="77"/>
        <v/>
      </c>
      <c r="AO392" s="75"/>
      <c r="AP392" s="75"/>
      <c r="AQ392" s="207" t="str">
        <f t="shared" si="78"/>
        <v/>
      </c>
      <c r="AR392" s="75"/>
      <c r="AS392" s="74"/>
      <c r="AT392" s="74"/>
      <c r="AU392" s="207" t="str">
        <f t="shared" si="79"/>
        <v/>
      </c>
      <c r="AV392" s="75"/>
      <c r="AW392" s="75"/>
      <c r="AX392" s="75"/>
      <c r="AY392" s="75"/>
      <c r="AZ392" s="75"/>
      <c r="BA392" s="75"/>
      <c r="BB392" s="75"/>
      <c r="BC392" s="75"/>
      <c r="BD392" s="75"/>
      <c r="BE392" s="75"/>
      <c r="BF392" s="75"/>
      <c r="BG392" s="75"/>
      <c r="BH392" s="72"/>
      <c r="BI392" s="72"/>
      <c r="BJ392" s="72"/>
      <c r="BK392" s="72"/>
      <c r="BL392" s="72"/>
      <c r="BM392" s="72"/>
      <c r="BN392" s="72"/>
    </row>
    <row r="393" spans="1:66" s="76" customFormat="1" collapsed="1" x14ac:dyDescent="0.2">
      <c r="A393" s="72"/>
      <c r="B393" s="207" t="str">
        <f t="shared" si="70"/>
        <v/>
      </c>
      <c r="C393" s="73"/>
      <c r="D393" s="73"/>
      <c r="E393" s="73"/>
      <c r="F393" s="73"/>
      <c r="G393" s="207"/>
      <c r="H393" s="73"/>
      <c r="I393" s="73"/>
      <c r="J393" s="74"/>
      <c r="K393" s="75"/>
      <c r="L393" s="75"/>
      <c r="M393" s="299" t="str">
        <f t="shared" si="71"/>
        <v/>
      </c>
      <c r="N393" s="74"/>
      <c r="O393" s="74"/>
      <c r="P393" s="75"/>
      <c r="Q393" s="207" t="str">
        <f t="shared" si="72"/>
        <v/>
      </c>
      <c r="R393" s="75"/>
      <c r="S393" s="207" t="str">
        <f t="shared" si="73"/>
        <v/>
      </c>
      <c r="T393" s="75"/>
      <c r="U393" s="207" t="str">
        <f t="shared" si="74"/>
        <v/>
      </c>
      <c r="V393" s="75"/>
      <c r="W393" s="74"/>
      <c r="X393" s="74"/>
      <c r="Y393" s="74"/>
      <c r="Z393" s="74"/>
      <c r="AA393" s="74"/>
      <c r="AB393" s="74"/>
      <c r="AC393" s="74"/>
      <c r="AD393" s="207" t="str">
        <f t="shared" si="75"/>
        <v/>
      </c>
      <c r="AE393" s="74"/>
      <c r="AF393" s="74"/>
      <c r="AG393" s="74"/>
      <c r="AH393" s="74"/>
      <c r="AI393" s="74"/>
      <c r="AJ393" s="207" t="str">
        <f t="shared" si="76"/>
        <v/>
      </c>
      <c r="AK393" s="74"/>
      <c r="AL393" s="74"/>
      <c r="AM393" s="74"/>
      <c r="AN393" s="300" t="str">
        <f t="shared" si="77"/>
        <v/>
      </c>
      <c r="AO393" s="75"/>
      <c r="AP393" s="75"/>
      <c r="AQ393" s="207" t="str">
        <f t="shared" si="78"/>
        <v/>
      </c>
      <c r="AR393" s="75"/>
      <c r="AS393" s="74"/>
      <c r="AT393" s="74"/>
      <c r="AU393" s="207" t="str">
        <f t="shared" si="79"/>
        <v/>
      </c>
      <c r="AV393" s="75"/>
      <c r="AW393" s="75"/>
      <c r="AX393" s="75"/>
      <c r="AY393" s="75"/>
      <c r="AZ393" s="75"/>
      <c r="BA393" s="75"/>
      <c r="BB393" s="75"/>
      <c r="BC393" s="75"/>
      <c r="BD393" s="75"/>
      <c r="BE393" s="75"/>
      <c r="BF393" s="75"/>
      <c r="BG393" s="75"/>
      <c r="BH393" s="72"/>
      <c r="BI393" s="72"/>
      <c r="BJ393" s="72"/>
      <c r="BK393" s="72"/>
      <c r="BL393" s="72"/>
      <c r="BM393" s="72"/>
      <c r="BN393" s="72"/>
    </row>
    <row r="394" spans="1:66" s="76" customFormat="1" collapsed="1" x14ac:dyDescent="0.2">
      <c r="A394" s="72"/>
      <c r="B394" s="207" t="str">
        <f t="shared" si="70"/>
        <v/>
      </c>
      <c r="C394" s="73"/>
      <c r="D394" s="73"/>
      <c r="E394" s="73"/>
      <c r="F394" s="73"/>
      <c r="G394" s="207"/>
      <c r="H394" s="73"/>
      <c r="I394" s="73"/>
      <c r="J394" s="74"/>
      <c r="K394" s="75"/>
      <c r="L394" s="75"/>
      <c r="M394" s="299" t="str">
        <f t="shared" si="71"/>
        <v/>
      </c>
      <c r="N394" s="74"/>
      <c r="O394" s="74"/>
      <c r="P394" s="75"/>
      <c r="Q394" s="207" t="str">
        <f t="shared" si="72"/>
        <v/>
      </c>
      <c r="R394" s="75"/>
      <c r="S394" s="207" t="str">
        <f t="shared" si="73"/>
        <v/>
      </c>
      <c r="T394" s="75"/>
      <c r="U394" s="207" t="str">
        <f t="shared" si="74"/>
        <v/>
      </c>
      <c r="V394" s="75"/>
      <c r="W394" s="74"/>
      <c r="X394" s="74"/>
      <c r="Y394" s="74"/>
      <c r="Z394" s="74"/>
      <c r="AA394" s="74"/>
      <c r="AB394" s="74"/>
      <c r="AC394" s="74"/>
      <c r="AD394" s="207" t="str">
        <f t="shared" si="75"/>
        <v/>
      </c>
      <c r="AE394" s="74"/>
      <c r="AF394" s="74"/>
      <c r="AG394" s="74"/>
      <c r="AH394" s="74"/>
      <c r="AI394" s="74"/>
      <c r="AJ394" s="207" t="str">
        <f t="shared" si="76"/>
        <v/>
      </c>
      <c r="AK394" s="74"/>
      <c r="AL394" s="74"/>
      <c r="AM394" s="74"/>
      <c r="AN394" s="300" t="str">
        <f t="shared" si="77"/>
        <v/>
      </c>
      <c r="AO394" s="75"/>
      <c r="AP394" s="75"/>
      <c r="AQ394" s="207" t="str">
        <f t="shared" si="78"/>
        <v/>
      </c>
      <c r="AR394" s="75"/>
      <c r="AS394" s="74"/>
      <c r="AT394" s="74"/>
      <c r="AU394" s="207" t="str">
        <f t="shared" si="79"/>
        <v/>
      </c>
      <c r="AV394" s="75"/>
      <c r="AW394" s="75"/>
      <c r="AX394" s="75"/>
      <c r="AY394" s="75"/>
      <c r="AZ394" s="75"/>
      <c r="BA394" s="75"/>
      <c r="BB394" s="75"/>
      <c r="BC394" s="75"/>
      <c r="BD394" s="75"/>
      <c r="BE394" s="75"/>
      <c r="BF394" s="75"/>
      <c r="BG394" s="75"/>
      <c r="BH394" s="72"/>
      <c r="BI394" s="72"/>
      <c r="BJ394" s="72"/>
      <c r="BK394" s="72"/>
      <c r="BL394" s="72"/>
      <c r="BM394" s="72"/>
      <c r="BN394" s="72"/>
    </row>
    <row r="395" spans="1:66" s="76" customFormat="1" collapsed="1" x14ac:dyDescent="0.2">
      <c r="A395" s="72"/>
      <c r="B395" s="207" t="str">
        <f t="shared" si="70"/>
        <v/>
      </c>
      <c r="C395" s="73"/>
      <c r="D395" s="73"/>
      <c r="E395" s="73"/>
      <c r="F395" s="73"/>
      <c r="G395" s="207"/>
      <c r="H395" s="73"/>
      <c r="I395" s="73"/>
      <c r="J395" s="74"/>
      <c r="K395" s="75"/>
      <c r="L395" s="75"/>
      <c r="M395" s="299" t="str">
        <f t="shared" si="71"/>
        <v/>
      </c>
      <c r="N395" s="74"/>
      <c r="O395" s="74"/>
      <c r="P395" s="75"/>
      <c r="Q395" s="207" t="str">
        <f t="shared" si="72"/>
        <v/>
      </c>
      <c r="R395" s="75"/>
      <c r="S395" s="207" t="str">
        <f t="shared" si="73"/>
        <v/>
      </c>
      <c r="T395" s="75"/>
      <c r="U395" s="207" t="str">
        <f t="shared" si="74"/>
        <v/>
      </c>
      <c r="V395" s="75"/>
      <c r="W395" s="74"/>
      <c r="X395" s="74"/>
      <c r="Y395" s="74"/>
      <c r="Z395" s="74"/>
      <c r="AA395" s="74"/>
      <c r="AB395" s="74"/>
      <c r="AC395" s="74"/>
      <c r="AD395" s="207" t="str">
        <f t="shared" si="75"/>
        <v/>
      </c>
      <c r="AE395" s="74"/>
      <c r="AF395" s="74"/>
      <c r="AG395" s="74"/>
      <c r="AH395" s="74"/>
      <c r="AI395" s="74"/>
      <c r="AJ395" s="207" t="str">
        <f t="shared" si="76"/>
        <v/>
      </c>
      <c r="AK395" s="74"/>
      <c r="AL395" s="74"/>
      <c r="AM395" s="74"/>
      <c r="AN395" s="300" t="str">
        <f t="shared" si="77"/>
        <v/>
      </c>
      <c r="AO395" s="75"/>
      <c r="AP395" s="75"/>
      <c r="AQ395" s="207" t="str">
        <f t="shared" si="78"/>
        <v/>
      </c>
      <c r="AR395" s="75"/>
      <c r="AS395" s="74"/>
      <c r="AT395" s="74"/>
      <c r="AU395" s="207" t="str">
        <f t="shared" si="79"/>
        <v/>
      </c>
      <c r="AV395" s="75"/>
      <c r="AW395" s="75"/>
      <c r="AX395" s="75"/>
      <c r="AY395" s="75"/>
      <c r="AZ395" s="75"/>
      <c r="BA395" s="75"/>
      <c r="BB395" s="75"/>
      <c r="BC395" s="75"/>
      <c r="BD395" s="75"/>
      <c r="BE395" s="75"/>
      <c r="BF395" s="75"/>
      <c r="BG395" s="75"/>
      <c r="BH395" s="72"/>
      <c r="BI395" s="72"/>
      <c r="BJ395" s="72"/>
      <c r="BK395" s="72"/>
      <c r="BL395" s="72"/>
      <c r="BM395" s="72"/>
      <c r="BN395" s="72"/>
    </row>
    <row r="396" spans="1:66" s="76" customFormat="1" collapsed="1" x14ac:dyDescent="0.2">
      <c r="A396" s="72"/>
      <c r="B396" s="207" t="str">
        <f t="shared" si="70"/>
        <v/>
      </c>
      <c r="C396" s="73"/>
      <c r="D396" s="73"/>
      <c r="E396" s="73"/>
      <c r="F396" s="73"/>
      <c r="G396" s="207"/>
      <c r="H396" s="73"/>
      <c r="I396" s="73"/>
      <c r="J396" s="74"/>
      <c r="K396" s="75"/>
      <c r="L396" s="75"/>
      <c r="M396" s="299" t="str">
        <f t="shared" si="71"/>
        <v/>
      </c>
      <c r="N396" s="74"/>
      <c r="O396" s="74"/>
      <c r="P396" s="75"/>
      <c r="Q396" s="207" t="str">
        <f t="shared" si="72"/>
        <v/>
      </c>
      <c r="R396" s="75"/>
      <c r="S396" s="207" t="str">
        <f t="shared" si="73"/>
        <v/>
      </c>
      <c r="T396" s="75"/>
      <c r="U396" s="207" t="str">
        <f t="shared" si="74"/>
        <v/>
      </c>
      <c r="V396" s="75"/>
      <c r="W396" s="74"/>
      <c r="X396" s="74"/>
      <c r="Y396" s="74"/>
      <c r="Z396" s="74"/>
      <c r="AA396" s="74"/>
      <c r="AB396" s="74"/>
      <c r="AC396" s="74"/>
      <c r="AD396" s="207" t="str">
        <f t="shared" si="75"/>
        <v/>
      </c>
      <c r="AE396" s="74"/>
      <c r="AF396" s="74"/>
      <c r="AG396" s="74"/>
      <c r="AH396" s="74"/>
      <c r="AI396" s="74"/>
      <c r="AJ396" s="207" t="str">
        <f t="shared" si="76"/>
        <v/>
      </c>
      <c r="AK396" s="74"/>
      <c r="AL396" s="74"/>
      <c r="AM396" s="74"/>
      <c r="AN396" s="300" t="str">
        <f t="shared" si="77"/>
        <v/>
      </c>
      <c r="AO396" s="75"/>
      <c r="AP396" s="75"/>
      <c r="AQ396" s="207" t="str">
        <f t="shared" si="78"/>
        <v/>
      </c>
      <c r="AR396" s="75"/>
      <c r="AS396" s="74"/>
      <c r="AT396" s="74"/>
      <c r="AU396" s="207" t="str">
        <f t="shared" si="79"/>
        <v/>
      </c>
      <c r="AV396" s="75"/>
      <c r="AW396" s="75"/>
      <c r="AX396" s="75"/>
      <c r="AY396" s="75"/>
      <c r="AZ396" s="75"/>
      <c r="BA396" s="75"/>
      <c r="BB396" s="75"/>
      <c r="BC396" s="75"/>
      <c r="BD396" s="75"/>
      <c r="BE396" s="75"/>
      <c r="BF396" s="75"/>
      <c r="BG396" s="75"/>
      <c r="BH396" s="72"/>
      <c r="BI396" s="72"/>
      <c r="BJ396" s="72"/>
      <c r="BK396" s="72"/>
      <c r="BL396" s="72"/>
      <c r="BM396" s="72"/>
      <c r="BN396" s="72"/>
    </row>
    <row r="397" spans="1:66" s="76" customFormat="1" collapsed="1" x14ac:dyDescent="0.2">
      <c r="A397" s="72"/>
      <c r="B397" s="207" t="str">
        <f t="shared" si="70"/>
        <v/>
      </c>
      <c r="C397" s="73"/>
      <c r="D397" s="73"/>
      <c r="E397" s="73"/>
      <c r="F397" s="73"/>
      <c r="G397" s="207"/>
      <c r="H397" s="73"/>
      <c r="I397" s="73"/>
      <c r="J397" s="74"/>
      <c r="K397" s="75"/>
      <c r="L397" s="75"/>
      <c r="M397" s="299" t="str">
        <f t="shared" si="71"/>
        <v/>
      </c>
      <c r="N397" s="74"/>
      <c r="O397" s="74"/>
      <c r="P397" s="75"/>
      <c r="Q397" s="207" t="str">
        <f t="shared" si="72"/>
        <v/>
      </c>
      <c r="R397" s="75"/>
      <c r="S397" s="207" t="str">
        <f t="shared" si="73"/>
        <v/>
      </c>
      <c r="T397" s="75"/>
      <c r="U397" s="207" t="str">
        <f t="shared" si="74"/>
        <v/>
      </c>
      <c r="V397" s="75"/>
      <c r="W397" s="74"/>
      <c r="X397" s="74"/>
      <c r="Y397" s="74"/>
      <c r="Z397" s="74"/>
      <c r="AA397" s="74"/>
      <c r="AB397" s="74"/>
      <c r="AC397" s="74"/>
      <c r="AD397" s="207" t="str">
        <f t="shared" si="75"/>
        <v/>
      </c>
      <c r="AE397" s="74"/>
      <c r="AF397" s="74"/>
      <c r="AG397" s="74"/>
      <c r="AH397" s="74"/>
      <c r="AI397" s="74"/>
      <c r="AJ397" s="207" t="str">
        <f t="shared" si="76"/>
        <v/>
      </c>
      <c r="AK397" s="74"/>
      <c r="AL397" s="74"/>
      <c r="AM397" s="74"/>
      <c r="AN397" s="300" t="str">
        <f t="shared" si="77"/>
        <v/>
      </c>
      <c r="AO397" s="75"/>
      <c r="AP397" s="75"/>
      <c r="AQ397" s="207" t="str">
        <f t="shared" si="78"/>
        <v/>
      </c>
      <c r="AR397" s="75"/>
      <c r="AS397" s="74"/>
      <c r="AT397" s="74"/>
      <c r="AU397" s="207" t="str">
        <f t="shared" si="79"/>
        <v/>
      </c>
      <c r="AV397" s="75"/>
      <c r="AW397" s="75"/>
      <c r="AX397" s="75"/>
      <c r="AY397" s="75"/>
      <c r="AZ397" s="75"/>
      <c r="BA397" s="75"/>
      <c r="BB397" s="75"/>
      <c r="BC397" s="75"/>
      <c r="BD397" s="75"/>
      <c r="BE397" s="75"/>
      <c r="BF397" s="75"/>
      <c r="BG397" s="75"/>
      <c r="BH397" s="72"/>
      <c r="BI397" s="72"/>
      <c r="BJ397" s="72"/>
      <c r="BK397" s="72"/>
      <c r="BL397" s="72"/>
      <c r="BM397" s="72"/>
      <c r="BN397" s="72"/>
    </row>
    <row r="398" spans="1:66" s="76" customFormat="1" collapsed="1" x14ac:dyDescent="0.2">
      <c r="A398" s="72"/>
      <c r="B398" s="207" t="str">
        <f t="shared" si="70"/>
        <v/>
      </c>
      <c r="C398" s="73"/>
      <c r="D398" s="73"/>
      <c r="E398" s="73"/>
      <c r="F398" s="73"/>
      <c r="G398" s="207"/>
      <c r="H398" s="73"/>
      <c r="I398" s="73"/>
      <c r="J398" s="74"/>
      <c r="K398" s="75"/>
      <c r="L398" s="75"/>
      <c r="M398" s="299" t="str">
        <f t="shared" si="71"/>
        <v/>
      </c>
      <c r="N398" s="74"/>
      <c r="O398" s="74"/>
      <c r="P398" s="75"/>
      <c r="Q398" s="207" t="str">
        <f t="shared" si="72"/>
        <v/>
      </c>
      <c r="R398" s="75"/>
      <c r="S398" s="207" t="str">
        <f t="shared" si="73"/>
        <v/>
      </c>
      <c r="T398" s="75"/>
      <c r="U398" s="207" t="str">
        <f t="shared" si="74"/>
        <v/>
      </c>
      <c r="V398" s="75"/>
      <c r="W398" s="74"/>
      <c r="X398" s="74"/>
      <c r="Y398" s="74"/>
      <c r="Z398" s="74"/>
      <c r="AA398" s="74"/>
      <c r="AB398" s="74"/>
      <c r="AC398" s="74"/>
      <c r="AD398" s="207" t="str">
        <f t="shared" si="75"/>
        <v/>
      </c>
      <c r="AE398" s="74"/>
      <c r="AF398" s="74"/>
      <c r="AG398" s="74"/>
      <c r="AH398" s="74"/>
      <c r="AI398" s="74"/>
      <c r="AJ398" s="207" t="str">
        <f t="shared" si="76"/>
        <v/>
      </c>
      <c r="AK398" s="74"/>
      <c r="AL398" s="74"/>
      <c r="AM398" s="74"/>
      <c r="AN398" s="300" t="str">
        <f t="shared" si="77"/>
        <v/>
      </c>
      <c r="AO398" s="75"/>
      <c r="AP398" s="75"/>
      <c r="AQ398" s="207" t="str">
        <f t="shared" si="78"/>
        <v/>
      </c>
      <c r="AR398" s="75"/>
      <c r="AS398" s="74"/>
      <c r="AT398" s="74"/>
      <c r="AU398" s="207" t="str">
        <f t="shared" si="79"/>
        <v/>
      </c>
      <c r="AV398" s="75"/>
      <c r="AW398" s="75"/>
      <c r="AX398" s="75"/>
      <c r="AY398" s="75"/>
      <c r="AZ398" s="75"/>
      <c r="BA398" s="75"/>
      <c r="BB398" s="75"/>
      <c r="BC398" s="75"/>
      <c r="BD398" s="75"/>
      <c r="BE398" s="75"/>
      <c r="BF398" s="75"/>
      <c r="BG398" s="75"/>
      <c r="BH398" s="72"/>
      <c r="BI398" s="72"/>
      <c r="BJ398" s="72"/>
      <c r="BK398" s="72"/>
      <c r="BL398" s="72"/>
      <c r="BM398" s="72"/>
      <c r="BN398" s="72"/>
    </row>
    <row r="399" spans="1:66" s="76" customFormat="1" collapsed="1" x14ac:dyDescent="0.2">
      <c r="A399" s="72"/>
      <c r="B399" s="207" t="str">
        <f t="shared" si="70"/>
        <v/>
      </c>
      <c r="C399" s="73"/>
      <c r="D399" s="73"/>
      <c r="E399" s="73"/>
      <c r="F399" s="73"/>
      <c r="G399" s="207"/>
      <c r="H399" s="73"/>
      <c r="I399" s="73"/>
      <c r="J399" s="74"/>
      <c r="K399" s="75"/>
      <c r="L399" s="75"/>
      <c r="M399" s="299" t="str">
        <f t="shared" si="71"/>
        <v/>
      </c>
      <c r="N399" s="74"/>
      <c r="O399" s="74"/>
      <c r="P399" s="75"/>
      <c r="Q399" s="207" t="str">
        <f t="shared" si="72"/>
        <v/>
      </c>
      <c r="R399" s="75"/>
      <c r="S399" s="207" t="str">
        <f t="shared" si="73"/>
        <v/>
      </c>
      <c r="T399" s="75"/>
      <c r="U399" s="207" t="str">
        <f t="shared" si="74"/>
        <v/>
      </c>
      <c r="V399" s="75"/>
      <c r="W399" s="74"/>
      <c r="X399" s="74"/>
      <c r="Y399" s="74"/>
      <c r="Z399" s="74"/>
      <c r="AA399" s="74"/>
      <c r="AB399" s="74"/>
      <c r="AC399" s="74"/>
      <c r="AD399" s="207" t="str">
        <f t="shared" si="75"/>
        <v/>
      </c>
      <c r="AE399" s="74"/>
      <c r="AF399" s="74"/>
      <c r="AG399" s="74"/>
      <c r="AH399" s="74"/>
      <c r="AI399" s="74"/>
      <c r="AJ399" s="207" t="str">
        <f t="shared" si="76"/>
        <v/>
      </c>
      <c r="AK399" s="74"/>
      <c r="AL399" s="74"/>
      <c r="AM399" s="74"/>
      <c r="AN399" s="300" t="str">
        <f t="shared" si="77"/>
        <v/>
      </c>
      <c r="AO399" s="75"/>
      <c r="AP399" s="75"/>
      <c r="AQ399" s="207" t="str">
        <f t="shared" si="78"/>
        <v/>
      </c>
      <c r="AR399" s="75"/>
      <c r="AS399" s="74"/>
      <c r="AT399" s="74"/>
      <c r="AU399" s="207" t="str">
        <f t="shared" si="79"/>
        <v/>
      </c>
      <c r="AV399" s="75"/>
      <c r="AW399" s="75"/>
      <c r="AX399" s="75"/>
      <c r="AY399" s="75"/>
      <c r="AZ399" s="75"/>
      <c r="BA399" s="75"/>
      <c r="BB399" s="75"/>
      <c r="BC399" s="75"/>
      <c r="BD399" s="75"/>
      <c r="BE399" s="75"/>
      <c r="BF399" s="75"/>
      <c r="BG399" s="75"/>
      <c r="BH399" s="72"/>
      <c r="BI399" s="72"/>
      <c r="BJ399" s="72"/>
      <c r="BK399" s="72"/>
      <c r="BL399" s="72"/>
      <c r="BM399" s="72"/>
      <c r="BN399" s="72"/>
    </row>
    <row r="400" spans="1:66" s="76" customFormat="1" collapsed="1" x14ac:dyDescent="0.2">
      <c r="A400" s="72"/>
      <c r="B400" s="207" t="str">
        <f t="shared" si="70"/>
        <v/>
      </c>
      <c r="C400" s="73"/>
      <c r="D400" s="73"/>
      <c r="E400" s="73"/>
      <c r="F400" s="73"/>
      <c r="G400" s="207"/>
      <c r="H400" s="73"/>
      <c r="I400" s="73"/>
      <c r="J400" s="74"/>
      <c r="K400" s="75"/>
      <c r="L400" s="75"/>
      <c r="M400" s="299" t="str">
        <f t="shared" si="71"/>
        <v/>
      </c>
      <c r="N400" s="74"/>
      <c r="O400" s="74"/>
      <c r="P400" s="75"/>
      <c r="Q400" s="207" t="str">
        <f t="shared" si="72"/>
        <v/>
      </c>
      <c r="R400" s="75"/>
      <c r="S400" s="207" t="str">
        <f t="shared" si="73"/>
        <v/>
      </c>
      <c r="T400" s="75"/>
      <c r="U400" s="207" t="str">
        <f t="shared" si="74"/>
        <v/>
      </c>
      <c r="V400" s="75"/>
      <c r="W400" s="74"/>
      <c r="X400" s="74"/>
      <c r="Y400" s="74"/>
      <c r="Z400" s="74"/>
      <c r="AA400" s="74"/>
      <c r="AB400" s="74"/>
      <c r="AC400" s="74"/>
      <c r="AD400" s="207" t="str">
        <f t="shared" si="75"/>
        <v/>
      </c>
      <c r="AE400" s="74"/>
      <c r="AF400" s="74"/>
      <c r="AG400" s="74"/>
      <c r="AH400" s="74"/>
      <c r="AI400" s="74"/>
      <c r="AJ400" s="207" t="str">
        <f t="shared" si="76"/>
        <v/>
      </c>
      <c r="AK400" s="74"/>
      <c r="AL400" s="74"/>
      <c r="AM400" s="74"/>
      <c r="AN400" s="300" t="str">
        <f t="shared" si="77"/>
        <v/>
      </c>
      <c r="AO400" s="75"/>
      <c r="AP400" s="75"/>
      <c r="AQ400" s="207" t="str">
        <f t="shared" si="78"/>
        <v/>
      </c>
      <c r="AR400" s="75"/>
      <c r="AS400" s="74"/>
      <c r="AT400" s="74"/>
      <c r="AU400" s="207" t="str">
        <f t="shared" si="79"/>
        <v/>
      </c>
      <c r="AV400" s="75"/>
      <c r="AW400" s="75"/>
      <c r="AX400" s="75"/>
      <c r="AY400" s="75"/>
      <c r="AZ400" s="75"/>
      <c r="BA400" s="75"/>
      <c r="BB400" s="75"/>
      <c r="BC400" s="75"/>
      <c r="BD400" s="75"/>
      <c r="BE400" s="75"/>
      <c r="BF400" s="75"/>
      <c r="BG400" s="75"/>
      <c r="BH400" s="72"/>
      <c r="BI400" s="72"/>
      <c r="BJ400" s="72"/>
      <c r="BK400" s="72"/>
      <c r="BL400" s="72"/>
      <c r="BM400" s="72"/>
      <c r="BN400" s="72"/>
    </row>
    <row r="401" spans="1:66" s="76" customFormat="1" collapsed="1" x14ac:dyDescent="0.2">
      <c r="A401" s="72"/>
      <c r="B401" s="207" t="str">
        <f t="shared" si="70"/>
        <v/>
      </c>
      <c r="C401" s="73"/>
      <c r="D401" s="73"/>
      <c r="E401" s="73"/>
      <c r="F401" s="73"/>
      <c r="G401" s="207"/>
      <c r="H401" s="73"/>
      <c r="I401" s="73"/>
      <c r="J401" s="74"/>
      <c r="K401" s="75"/>
      <c r="L401" s="75"/>
      <c r="M401" s="299" t="str">
        <f t="shared" si="71"/>
        <v/>
      </c>
      <c r="N401" s="74"/>
      <c r="O401" s="74"/>
      <c r="P401" s="75"/>
      <c r="Q401" s="207" t="str">
        <f t="shared" si="72"/>
        <v/>
      </c>
      <c r="R401" s="75"/>
      <c r="S401" s="207" t="str">
        <f t="shared" si="73"/>
        <v/>
      </c>
      <c r="T401" s="75"/>
      <c r="U401" s="207" t="str">
        <f t="shared" si="74"/>
        <v/>
      </c>
      <c r="V401" s="75"/>
      <c r="W401" s="74"/>
      <c r="X401" s="74"/>
      <c r="Y401" s="74"/>
      <c r="Z401" s="74"/>
      <c r="AA401" s="74"/>
      <c r="AB401" s="74"/>
      <c r="AC401" s="74"/>
      <c r="AD401" s="207" t="str">
        <f t="shared" si="75"/>
        <v/>
      </c>
      <c r="AE401" s="74"/>
      <c r="AF401" s="74"/>
      <c r="AG401" s="74"/>
      <c r="AH401" s="74"/>
      <c r="AI401" s="74"/>
      <c r="AJ401" s="207" t="str">
        <f t="shared" si="76"/>
        <v/>
      </c>
      <c r="AK401" s="74"/>
      <c r="AL401" s="74"/>
      <c r="AM401" s="74"/>
      <c r="AN401" s="300" t="str">
        <f t="shared" si="77"/>
        <v/>
      </c>
      <c r="AO401" s="75"/>
      <c r="AP401" s="75"/>
      <c r="AQ401" s="207" t="str">
        <f t="shared" si="78"/>
        <v/>
      </c>
      <c r="AR401" s="75"/>
      <c r="AS401" s="74"/>
      <c r="AT401" s="74"/>
      <c r="AU401" s="207" t="str">
        <f t="shared" si="79"/>
        <v/>
      </c>
      <c r="AV401" s="75"/>
      <c r="AW401" s="75"/>
      <c r="AX401" s="75"/>
      <c r="AY401" s="75"/>
      <c r="AZ401" s="75"/>
      <c r="BA401" s="75"/>
      <c r="BB401" s="75"/>
      <c r="BC401" s="75"/>
      <c r="BD401" s="75"/>
      <c r="BE401" s="75"/>
      <c r="BF401" s="75"/>
      <c r="BG401" s="75"/>
      <c r="BH401" s="72"/>
      <c r="BI401" s="72"/>
      <c r="BJ401" s="72"/>
      <c r="BK401" s="72"/>
      <c r="BL401" s="72"/>
      <c r="BM401" s="72"/>
      <c r="BN401" s="72"/>
    </row>
    <row r="402" spans="1:66" s="76" customFormat="1" collapsed="1" x14ac:dyDescent="0.2">
      <c r="A402" s="72"/>
      <c r="B402" s="207" t="str">
        <f t="shared" si="70"/>
        <v/>
      </c>
      <c r="C402" s="73"/>
      <c r="D402" s="73"/>
      <c r="E402" s="73"/>
      <c r="F402" s="73"/>
      <c r="G402" s="207"/>
      <c r="H402" s="73"/>
      <c r="I402" s="73"/>
      <c r="J402" s="74"/>
      <c r="K402" s="75"/>
      <c r="L402" s="75"/>
      <c r="M402" s="299" t="str">
        <f t="shared" si="71"/>
        <v/>
      </c>
      <c r="N402" s="74"/>
      <c r="O402" s="74"/>
      <c r="P402" s="75"/>
      <c r="Q402" s="207" t="str">
        <f t="shared" si="72"/>
        <v/>
      </c>
      <c r="R402" s="75"/>
      <c r="S402" s="207" t="str">
        <f t="shared" si="73"/>
        <v/>
      </c>
      <c r="T402" s="75"/>
      <c r="U402" s="207" t="str">
        <f t="shared" si="74"/>
        <v/>
      </c>
      <c r="V402" s="75"/>
      <c r="W402" s="74"/>
      <c r="X402" s="74"/>
      <c r="Y402" s="74"/>
      <c r="Z402" s="74"/>
      <c r="AA402" s="74"/>
      <c r="AB402" s="74"/>
      <c r="AC402" s="74"/>
      <c r="AD402" s="207" t="str">
        <f t="shared" si="75"/>
        <v/>
      </c>
      <c r="AE402" s="74"/>
      <c r="AF402" s="74"/>
      <c r="AG402" s="74"/>
      <c r="AH402" s="74"/>
      <c r="AI402" s="74"/>
      <c r="AJ402" s="207" t="str">
        <f t="shared" si="76"/>
        <v/>
      </c>
      <c r="AK402" s="74"/>
      <c r="AL402" s="74"/>
      <c r="AM402" s="74"/>
      <c r="AN402" s="300" t="str">
        <f t="shared" si="77"/>
        <v/>
      </c>
      <c r="AO402" s="75"/>
      <c r="AP402" s="75"/>
      <c r="AQ402" s="207" t="str">
        <f t="shared" si="78"/>
        <v/>
      </c>
      <c r="AR402" s="75"/>
      <c r="AS402" s="74"/>
      <c r="AT402" s="74"/>
      <c r="AU402" s="207" t="str">
        <f t="shared" si="79"/>
        <v/>
      </c>
      <c r="AV402" s="75"/>
      <c r="AW402" s="75"/>
      <c r="AX402" s="75"/>
      <c r="AY402" s="75"/>
      <c r="AZ402" s="75"/>
      <c r="BA402" s="75"/>
      <c r="BB402" s="75"/>
      <c r="BC402" s="75"/>
      <c r="BD402" s="75"/>
      <c r="BE402" s="75"/>
      <c r="BF402" s="75"/>
      <c r="BG402" s="75"/>
      <c r="BH402" s="72"/>
      <c r="BI402" s="72"/>
      <c r="BJ402" s="72"/>
      <c r="BK402" s="72"/>
      <c r="BL402" s="72"/>
      <c r="BM402" s="72"/>
      <c r="BN402" s="72"/>
    </row>
    <row r="403" spans="1:66" s="76" customFormat="1" collapsed="1" x14ac:dyDescent="0.2">
      <c r="A403" s="72"/>
      <c r="B403" s="207" t="str">
        <f t="shared" si="70"/>
        <v/>
      </c>
      <c r="C403" s="73"/>
      <c r="D403" s="73"/>
      <c r="E403" s="73"/>
      <c r="F403" s="73"/>
      <c r="G403" s="207"/>
      <c r="H403" s="73"/>
      <c r="I403" s="73"/>
      <c r="J403" s="74"/>
      <c r="K403" s="75"/>
      <c r="L403" s="75"/>
      <c r="M403" s="299" t="str">
        <f t="shared" si="71"/>
        <v/>
      </c>
      <c r="N403" s="74"/>
      <c r="O403" s="74"/>
      <c r="P403" s="75"/>
      <c r="Q403" s="207" t="str">
        <f t="shared" si="72"/>
        <v/>
      </c>
      <c r="R403" s="75"/>
      <c r="S403" s="207" t="str">
        <f t="shared" si="73"/>
        <v/>
      </c>
      <c r="T403" s="75"/>
      <c r="U403" s="207" t="str">
        <f t="shared" si="74"/>
        <v/>
      </c>
      <c r="V403" s="75"/>
      <c r="W403" s="74"/>
      <c r="X403" s="74"/>
      <c r="Y403" s="74"/>
      <c r="Z403" s="74"/>
      <c r="AA403" s="74"/>
      <c r="AB403" s="74"/>
      <c r="AC403" s="74"/>
      <c r="AD403" s="207" t="str">
        <f t="shared" si="75"/>
        <v/>
      </c>
      <c r="AE403" s="74"/>
      <c r="AF403" s="74"/>
      <c r="AG403" s="74"/>
      <c r="AH403" s="74"/>
      <c r="AI403" s="74"/>
      <c r="AJ403" s="207" t="str">
        <f t="shared" si="76"/>
        <v/>
      </c>
      <c r="AK403" s="74"/>
      <c r="AL403" s="74"/>
      <c r="AM403" s="74"/>
      <c r="AN403" s="300" t="str">
        <f t="shared" si="77"/>
        <v/>
      </c>
      <c r="AO403" s="75"/>
      <c r="AP403" s="75"/>
      <c r="AQ403" s="207" t="str">
        <f t="shared" si="78"/>
        <v/>
      </c>
      <c r="AR403" s="75"/>
      <c r="AS403" s="74"/>
      <c r="AT403" s="74"/>
      <c r="AU403" s="207" t="str">
        <f t="shared" si="79"/>
        <v/>
      </c>
      <c r="AV403" s="75"/>
      <c r="AW403" s="75"/>
      <c r="AX403" s="75"/>
      <c r="AY403" s="75"/>
      <c r="AZ403" s="75"/>
      <c r="BA403" s="75"/>
      <c r="BB403" s="75"/>
      <c r="BC403" s="75"/>
      <c r="BD403" s="75"/>
      <c r="BE403" s="75"/>
      <c r="BF403" s="75"/>
      <c r="BG403" s="75"/>
      <c r="BH403" s="72"/>
      <c r="BI403" s="72"/>
      <c r="BJ403" s="72"/>
      <c r="BK403" s="72"/>
      <c r="BL403" s="72"/>
      <c r="BM403" s="72"/>
      <c r="BN403" s="72"/>
    </row>
    <row r="404" spans="1:66" s="76" customFormat="1" collapsed="1" x14ac:dyDescent="0.2">
      <c r="A404" s="72"/>
      <c r="B404" s="207" t="str">
        <f t="shared" si="70"/>
        <v/>
      </c>
      <c r="C404" s="73"/>
      <c r="D404" s="73"/>
      <c r="E404" s="73"/>
      <c r="F404" s="73"/>
      <c r="G404" s="207"/>
      <c r="H404" s="73"/>
      <c r="I404" s="73"/>
      <c r="J404" s="74"/>
      <c r="K404" s="75"/>
      <c r="L404" s="75"/>
      <c r="M404" s="299" t="str">
        <f t="shared" si="71"/>
        <v/>
      </c>
      <c r="N404" s="74"/>
      <c r="O404" s="74"/>
      <c r="P404" s="75"/>
      <c r="Q404" s="207" t="str">
        <f t="shared" si="72"/>
        <v/>
      </c>
      <c r="R404" s="75"/>
      <c r="S404" s="207" t="str">
        <f t="shared" si="73"/>
        <v/>
      </c>
      <c r="T404" s="75"/>
      <c r="U404" s="207" t="str">
        <f t="shared" si="74"/>
        <v/>
      </c>
      <c r="V404" s="75"/>
      <c r="W404" s="74"/>
      <c r="X404" s="74"/>
      <c r="Y404" s="74"/>
      <c r="Z404" s="74"/>
      <c r="AA404" s="74"/>
      <c r="AB404" s="74"/>
      <c r="AC404" s="74"/>
      <c r="AD404" s="207" t="str">
        <f t="shared" si="75"/>
        <v/>
      </c>
      <c r="AE404" s="74"/>
      <c r="AF404" s="74"/>
      <c r="AG404" s="74"/>
      <c r="AH404" s="74"/>
      <c r="AI404" s="74"/>
      <c r="AJ404" s="207" t="str">
        <f t="shared" si="76"/>
        <v/>
      </c>
      <c r="AK404" s="74"/>
      <c r="AL404" s="74"/>
      <c r="AM404" s="74"/>
      <c r="AN404" s="300" t="str">
        <f t="shared" si="77"/>
        <v/>
      </c>
      <c r="AO404" s="75"/>
      <c r="AP404" s="75"/>
      <c r="AQ404" s="207" t="str">
        <f t="shared" si="78"/>
        <v/>
      </c>
      <c r="AR404" s="75"/>
      <c r="AS404" s="74"/>
      <c r="AT404" s="74"/>
      <c r="AU404" s="207" t="str">
        <f t="shared" si="79"/>
        <v/>
      </c>
      <c r="AV404" s="75"/>
      <c r="AW404" s="75"/>
      <c r="AX404" s="75"/>
      <c r="AY404" s="75"/>
      <c r="AZ404" s="75"/>
      <c r="BA404" s="75"/>
      <c r="BB404" s="75"/>
      <c r="BC404" s="75"/>
      <c r="BD404" s="75"/>
      <c r="BE404" s="75"/>
      <c r="BF404" s="75"/>
      <c r="BG404" s="75"/>
      <c r="BH404" s="72"/>
      <c r="BI404" s="72"/>
      <c r="BJ404" s="72"/>
      <c r="BK404" s="72"/>
      <c r="BL404" s="72"/>
      <c r="BM404" s="72"/>
      <c r="BN404" s="72"/>
    </row>
    <row r="405" spans="1:66" s="76" customFormat="1" collapsed="1" x14ac:dyDescent="0.2">
      <c r="A405" s="72"/>
      <c r="B405" s="207" t="str">
        <f t="shared" si="70"/>
        <v/>
      </c>
      <c r="C405" s="73"/>
      <c r="D405" s="73"/>
      <c r="E405" s="73"/>
      <c r="F405" s="73"/>
      <c r="G405" s="207"/>
      <c r="H405" s="73"/>
      <c r="I405" s="73"/>
      <c r="J405" s="74"/>
      <c r="K405" s="75"/>
      <c r="L405" s="75"/>
      <c r="M405" s="299" t="str">
        <f t="shared" si="71"/>
        <v/>
      </c>
      <c r="N405" s="74"/>
      <c r="O405" s="74"/>
      <c r="P405" s="75"/>
      <c r="Q405" s="207" t="str">
        <f t="shared" si="72"/>
        <v/>
      </c>
      <c r="R405" s="75"/>
      <c r="S405" s="207" t="str">
        <f t="shared" si="73"/>
        <v/>
      </c>
      <c r="T405" s="75"/>
      <c r="U405" s="207" t="str">
        <f t="shared" si="74"/>
        <v/>
      </c>
      <c r="V405" s="75"/>
      <c r="W405" s="74"/>
      <c r="X405" s="74"/>
      <c r="Y405" s="74"/>
      <c r="Z405" s="74"/>
      <c r="AA405" s="74"/>
      <c r="AB405" s="74"/>
      <c r="AC405" s="74"/>
      <c r="AD405" s="207" t="str">
        <f t="shared" si="75"/>
        <v/>
      </c>
      <c r="AE405" s="74"/>
      <c r="AF405" s="74"/>
      <c r="AG405" s="74"/>
      <c r="AH405" s="74"/>
      <c r="AI405" s="74"/>
      <c r="AJ405" s="207" t="str">
        <f t="shared" si="76"/>
        <v/>
      </c>
      <c r="AK405" s="74"/>
      <c r="AL405" s="74"/>
      <c r="AM405" s="74"/>
      <c r="AN405" s="300" t="str">
        <f t="shared" si="77"/>
        <v/>
      </c>
      <c r="AO405" s="75"/>
      <c r="AP405" s="75"/>
      <c r="AQ405" s="207" t="str">
        <f t="shared" si="78"/>
        <v/>
      </c>
      <c r="AR405" s="75"/>
      <c r="AS405" s="74"/>
      <c r="AT405" s="74"/>
      <c r="AU405" s="207" t="str">
        <f t="shared" si="79"/>
        <v/>
      </c>
      <c r="AV405" s="75"/>
      <c r="AW405" s="75"/>
      <c r="AX405" s="75"/>
      <c r="AY405" s="75"/>
      <c r="AZ405" s="75"/>
      <c r="BA405" s="75"/>
      <c r="BB405" s="75"/>
      <c r="BC405" s="75"/>
      <c r="BD405" s="75"/>
      <c r="BE405" s="75"/>
      <c r="BF405" s="75"/>
      <c r="BG405" s="75"/>
      <c r="BH405" s="72"/>
      <c r="BI405" s="72"/>
      <c r="BJ405" s="72"/>
      <c r="BK405" s="72"/>
      <c r="BL405" s="72"/>
      <c r="BM405" s="72"/>
      <c r="BN405" s="72"/>
    </row>
    <row r="406" spans="1:66" s="76" customFormat="1" collapsed="1" x14ac:dyDescent="0.2">
      <c r="A406" s="72"/>
      <c r="B406" s="207" t="str">
        <f t="shared" si="70"/>
        <v/>
      </c>
      <c r="C406" s="73"/>
      <c r="D406" s="73"/>
      <c r="E406" s="73"/>
      <c r="F406" s="73"/>
      <c r="G406" s="207"/>
      <c r="H406" s="73"/>
      <c r="I406" s="73"/>
      <c r="J406" s="74"/>
      <c r="K406" s="75"/>
      <c r="L406" s="75"/>
      <c r="M406" s="299" t="str">
        <f t="shared" si="71"/>
        <v/>
      </c>
      <c r="N406" s="74"/>
      <c r="O406" s="74"/>
      <c r="P406" s="75"/>
      <c r="Q406" s="207" t="str">
        <f t="shared" si="72"/>
        <v/>
      </c>
      <c r="R406" s="75"/>
      <c r="S406" s="207" t="str">
        <f t="shared" si="73"/>
        <v/>
      </c>
      <c r="T406" s="75"/>
      <c r="U406" s="207" t="str">
        <f t="shared" si="74"/>
        <v/>
      </c>
      <c r="V406" s="75"/>
      <c r="W406" s="74"/>
      <c r="X406" s="74"/>
      <c r="Y406" s="74"/>
      <c r="Z406" s="74"/>
      <c r="AA406" s="74"/>
      <c r="AB406" s="74"/>
      <c r="AC406" s="74"/>
      <c r="AD406" s="207" t="str">
        <f t="shared" si="75"/>
        <v/>
      </c>
      <c r="AE406" s="74"/>
      <c r="AF406" s="74"/>
      <c r="AG406" s="74"/>
      <c r="AH406" s="74"/>
      <c r="AI406" s="74"/>
      <c r="AJ406" s="207" t="str">
        <f t="shared" si="76"/>
        <v/>
      </c>
      <c r="AK406" s="74"/>
      <c r="AL406" s="74"/>
      <c r="AM406" s="74"/>
      <c r="AN406" s="300" t="str">
        <f t="shared" si="77"/>
        <v/>
      </c>
      <c r="AO406" s="75"/>
      <c r="AP406" s="75"/>
      <c r="AQ406" s="207" t="str">
        <f t="shared" si="78"/>
        <v/>
      </c>
      <c r="AR406" s="75"/>
      <c r="AS406" s="74"/>
      <c r="AT406" s="74"/>
      <c r="AU406" s="207" t="str">
        <f t="shared" si="79"/>
        <v/>
      </c>
      <c r="AV406" s="75"/>
      <c r="AW406" s="75"/>
      <c r="AX406" s="75"/>
      <c r="AY406" s="75"/>
      <c r="AZ406" s="75"/>
      <c r="BA406" s="75"/>
      <c r="BB406" s="75"/>
      <c r="BC406" s="75"/>
      <c r="BD406" s="75"/>
      <c r="BE406" s="75"/>
      <c r="BF406" s="75"/>
      <c r="BG406" s="75"/>
      <c r="BH406" s="72"/>
      <c r="BI406" s="72"/>
      <c r="BJ406" s="72"/>
      <c r="BK406" s="72"/>
      <c r="BL406" s="72"/>
      <c r="BM406" s="72"/>
      <c r="BN406" s="72"/>
    </row>
    <row r="407" spans="1:66" s="76" customFormat="1" collapsed="1" x14ac:dyDescent="0.2">
      <c r="A407" s="72"/>
      <c r="B407" s="207" t="str">
        <f t="shared" si="70"/>
        <v/>
      </c>
      <c r="C407" s="73"/>
      <c r="D407" s="73"/>
      <c r="E407" s="73"/>
      <c r="F407" s="73"/>
      <c r="G407" s="207"/>
      <c r="H407" s="73"/>
      <c r="I407" s="73"/>
      <c r="J407" s="74"/>
      <c r="K407" s="75"/>
      <c r="L407" s="75"/>
      <c r="M407" s="299" t="str">
        <f t="shared" si="71"/>
        <v/>
      </c>
      <c r="N407" s="74"/>
      <c r="O407" s="74"/>
      <c r="P407" s="75"/>
      <c r="Q407" s="207" t="str">
        <f t="shared" si="72"/>
        <v/>
      </c>
      <c r="R407" s="75"/>
      <c r="S407" s="207" t="str">
        <f t="shared" si="73"/>
        <v/>
      </c>
      <c r="T407" s="75"/>
      <c r="U407" s="207" t="str">
        <f t="shared" si="74"/>
        <v/>
      </c>
      <c r="V407" s="75"/>
      <c r="W407" s="74"/>
      <c r="X407" s="74"/>
      <c r="Y407" s="74"/>
      <c r="Z407" s="74"/>
      <c r="AA407" s="74"/>
      <c r="AB407" s="74"/>
      <c r="AC407" s="74"/>
      <c r="AD407" s="207" t="str">
        <f t="shared" si="75"/>
        <v/>
      </c>
      <c r="AE407" s="74"/>
      <c r="AF407" s="74"/>
      <c r="AG407" s="74"/>
      <c r="AH407" s="74"/>
      <c r="AI407" s="74"/>
      <c r="AJ407" s="207" t="str">
        <f t="shared" si="76"/>
        <v/>
      </c>
      <c r="AK407" s="74"/>
      <c r="AL407" s="74"/>
      <c r="AM407" s="74"/>
      <c r="AN407" s="300" t="str">
        <f t="shared" si="77"/>
        <v/>
      </c>
      <c r="AO407" s="75"/>
      <c r="AP407" s="75"/>
      <c r="AQ407" s="207" t="str">
        <f t="shared" si="78"/>
        <v/>
      </c>
      <c r="AR407" s="75"/>
      <c r="AS407" s="74"/>
      <c r="AT407" s="74"/>
      <c r="AU407" s="207" t="str">
        <f t="shared" si="79"/>
        <v/>
      </c>
      <c r="AV407" s="75"/>
      <c r="AW407" s="75"/>
      <c r="AX407" s="75"/>
      <c r="AY407" s="75"/>
      <c r="AZ407" s="75"/>
      <c r="BA407" s="75"/>
      <c r="BB407" s="75"/>
      <c r="BC407" s="75"/>
      <c r="BD407" s="75"/>
      <c r="BE407" s="75"/>
      <c r="BF407" s="75"/>
      <c r="BG407" s="75"/>
      <c r="BH407" s="72"/>
      <c r="BI407" s="72"/>
      <c r="BJ407" s="72"/>
      <c r="BK407" s="72"/>
      <c r="BL407" s="72"/>
      <c r="BM407" s="72"/>
      <c r="BN407" s="72"/>
    </row>
    <row r="408" spans="1:66" s="76" customFormat="1" collapsed="1" x14ac:dyDescent="0.2">
      <c r="A408" s="72"/>
      <c r="B408" s="207" t="str">
        <f t="shared" si="70"/>
        <v/>
      </c>
      <c r="C408" s="73"/>
      <c r="D408" s="73"/>
      <c r="E408" s="73"/>
      <c r="F408" s="73"/>
      <c r="G408" s="207"/>
      <c r="H408" s="73"/>
      <c r="I408" s="73"/>
      <c r="J408" s="74"/>
      <c r="K408" s="75"/>
      <c r="L408" s="75"/>
      <c r="M408" s="299" t="str">
        <f t="shared" si="71"/>
        <v/>
      </c>
      <c r="N408" s="74"/>
      <c r="O408" s="74"/>
      <c r="P408" s="75"/>
      <c r="Q408" s="207" t="str">
        <f t="shared" si="72"/>
        <v/>
      </c>
      <c r="R408" s="75"/>
      <c r="S408" s="207" t="str">
        <f t="shared" si="73"/>
        <v/>
      </c>
      <c r="T408" s="75"/>
      <c r="U408" s="207" t="str">
        <f t="shared" si="74"/>
        <v/>
      </c>
      <c r="V408" s="75"/>
      <c r="W408" s="74"/>
      <c r="X408" s="74"/>
      <c r="Y408" s="74"/>
      <c r="Z408" s="74"/>
      <c r="AA408" s="74"/>
      <c r="AB408" s="74"/>
      <c r="AC408" s="74"/>
      <c r="AD408" s="207" t="str">
        <f t="shared" si="75"/>
        <v/>
      </c>
      <c r="AE408" s="74"/>
      <c r="AF408" s="74"/>
      <c r="AG408" s="74"/>
      <c r="AH408" s="74"/>
      <c r="AI408" s="74"/>
      <c r="AJ408" s="207" t="str">
        <f t="shared" si="76"/>
        <v/>
      </c>
      <c r="AK408" s="74"/>
      <c r="AL408" s="74"/>
      <c r="AM408" s="74"/>
      <c r="AN408" s="300" t="str">
        <f t="shared" si="77"/>
        <v/>
      </c>
      <c r="AO408" s="75"/>
      <c r="AP408" s="75"/>
      <c r="AQ408" s="207" t="str">
        <f t="shared" si="78"/>
        <v/>
      </c>
      <c r="AR408" s="75"/>
      <c r="AS408" s="74"/>
      <c r="AT408" s="74"/>
      <c r="AU408" s="207" t="str">
        <f t="shared" si="79"/>
        <v/>
      </c>
      <c r="AV408" s="75"/>
      <c r="AW408" s="75"/>
      <c r="AX408" s="75"/>
      <c r="AY408" s="75"/>
      <c r="AZ408" s="75"/>
      <c r="BA408" s="75"/>
      <c r="BB408" s="75"/>
      <c r="BC408" s="75"/>
      <c r="BD408" s="75"/>
      <c r="BE408" s="75"/>
      <c r="BF408" s="75"/>
      <c r="BG408" s="75"/>
      <c r="BH408" s="72"/>
      <c r="BI408" s="72"/>
      <c r="BJ408" s="72"/>
      <c r="BK408" s="72"/>
      <c r="BL408" s="72"/>
      <c r="BM408" s="72"/>
      <c r="BN408" s="72"/>
    </row>
    <row r="409" spans="1:66" s="76" customFormat="1" collapsed="1" x14ac:dyDescent="0.2">
      <c r="A409" s="72"/>
      <c r="B409" s="207" t="str">
        <f t="shared" si="70"/>
        <v/>
      </c>
      <c r="C409" s="73"/>
      <c r="D409" s="73"/>
      <c r="E409" s="73"/>
      <c r="F409" s="73"/>
      <c r="G409" s="207"/>
      <c r="H409" s="73"/>
      <c r="I409" s="73"/>
      <c r="J409" s="74"/>
      <c r="K409" s="75"/>
      <c r="L409" s="75"/>
      <c r="M409" s="299" t="str">
        <f t="shared" si="71"/>
        <v/>
      </c>
      <c r="N409" s="74"/>
      <c r="O409" s="74"/>
      <c r="P409" s="75"/>
      <c r="Q409" s="207" t="str">
        <f t="shared" si="72"/>
        <v/>
      </c>
      <c r="R409" s="75"/>
      <c r="S409" s="207" t="str">
        <f t="shared" si="73"/>
        <v/>
      </c>
      <c r="T409" s="75"/>
      <c r="U409" s="207" t="str">
        <f t="shared" si="74"/>
        <v/>
      </c>
      <c r="V409" s="75"/>
      <c r="W409" s="74"/>
      <c r="X409" s="74"/>
      <c r="Y409" s="74"/>
      <c r="Z409" s="74"/>
      <c r="AA409" s="74"/>
      <c r="AB409" s="74"/>
      <c r="AC409" s="74"/>
      <c r="AD409" s="207" t="str">
        <f t="shared" si="75"/>
        <v/>
      </c>
      <c r="AE409" s="74"/>
      <c r="AF409" s="74"/>
      <c r="AG409" s="74"/>
      <c r="AH409" s="74"/>
      <c r="AI409" s="74"/>
      <c r="AJ409" s="207" t="str">
        <f t="shared" si="76"/>
        <v/>
      </c>
      <c r="AK409" s="74"/>
      <c r="AL409" s="74"/>
      <c r="AM409" s="74"/>
      <c r="AN409" s="300" t="str">
        <f t="shared" si="77"/>
        <v/>
      </c>
      <c r="AO409" s="75"/>
      <c r="AP409" s="75"/>
      <c r="AQ409" s="207" t="str">
        <f t="shared" si="78"/>
        <v/>
      </c>
      <c r="AR409" s="75"/>
      <c r="AS409" s="74"/>
      <c r="AT409" s="74"/>
      <c r="AU409" s="207" t="str">
        <f t="shared" si="79"/>
        <v/>
      </c>
      <c r="AV409" s="75"/>
      <c r="AW409" s="75"/>
      <c r="AX409" s="75"/>
      <c r="AY409" s="75"/>
      <c r="AZ409" s="75"/>
      <c r="BA409" s="75"/>
      <c r="BB409" s="75"/>
      <c r="BC409" s="75"/>
      <c r="BD409" s="75"/>
      <c r="BE409" s="75"/>
      <c r="BF409" s="75"/>
      <c r="BG409" s="75"/>
      <c r="BH409" s="72"/>
      <c r="BI409" s="72"/>
      <c r="BJ409" s="72"/>
      <c r="BK409" s="72"/>
      <c r="BL409" s="72"/>
      <c r="BM409" s="72"/>
      <c r="BN409" s="72"/>
    </row>
    <row r="410" spans="1:66" s="76" customFormat="1" collapsed="1" x14ac:dyDescent="0.2">
      <c r="A410" s="72"/>
      <c r="B410" s="207" t="str">
        <f t="shared" si="70"/>
        <v/>
      </c>
      <c r="C410" s="73"/>
      <c r="D410" s="73"/>
      <c r="E410" s="73"/>
      <c r="F410" s="73"/>
      <c r="G410" s="207"/>
      <c r="H410" s="73"/>
      <c r="I410" s="73"/>
      <c r="J410" s="74"/>
      <c r="K410" s="75"/>
      <c r="L410" s="75"/>
      <c r="M410" s="299" t="str">
        <f t="shared" si="71"/>
        <v/>
      </c>
      <c r="N410" s="74"/>
      <c r="O410" s="74"/>
      <c r="P410" s="75"/>
      <c r="Q410" s="207" t="str">
        <f t="shared" si="72"/>
        <v/>
      </c>
      <c r="R410" s="75"/>
      <c r="S410" s="207" t="str">
        <f t="shared" si="73"/>
        <v/>
      </c>
      <c r="T410" s="75"/>
      <c r="U410" s="207" t="str">
        <f t="shared" si="74"/>
        <v/>
      </c>
      <c r="V410" s="75"/>
      <c r="W410" s="74"/>
      <c r="X410" s="74"/>
      <c r="Y410" s="74"/>
      <c r="Z410" s="74"/>
      <c r="AA410" s="74"/>
      <c r="AB410" s="74"/>
      <c r="AC410" s="74"/>
      <c r="AD410" s="207" t="str">
        <f t="shared" si="75"/>
        <v/>
      </c>
      <c r="AE410" s="74"/>
      <c r="AF410" s="74"/>
      <c r="AG410" s="74"/>
      <c r="AH410" s="74"/>
      <c r="AI410" s="74"/>
      <c r="AJ410" s="207" t="str">
        <f t="shared" si="76"/>
        <v/>
      </c>
      <c r="AK410" s="74"/>
      <c r="AL410" s="74"/>
      <c r="AM410" s="74"/>
      <c r="AN410" s="300" t="str">
        <f t="shared" si="77"/>
        <v/>
      </c>
      <c r="AO410" s="75"/>
      <c r="AP410" s="75"/>
      <c r="AQ410" s="207" t="str">
        <f t="shared" si="78"/>
        <v/>
      </c>
      <c r="AR410" s="75"/>
      <c r="AS410" s="74"/>
      <c r="AT410" s="74"/>
      <c r="AU410" s="207" t="str">
        <f t="shared" si="79"/>
        <v/>
      </c>
      <c r="AV410" s="75"/>
      <c r="AW410" s="75"/>
      <c r="AX410" s="75"/>
      <c r="AY410" s="75"/>
      <c r="AZ410" s="75"/>
      <c r="BA410" s="75"/>
      <c r="BB410" s="75"/>
      <c r="BC410" s="75"/>
      <c r="BD410" s="75"/>
      <c r="BE410" s="75"/>
      <c r="BF410" s="75"/>
      <c r="BG410" s="75"/>
      <c r="BH410" s="72"/>
      <c r="BI410" s="72"/>
      <c r="BJ410" s="72"/>
      <c r="BK410" s="72"/>
      <c r="BL410" s="72"/>
      <c r="BM410" s="72"/>
      <c r="BN410" s="72"/>
    </row>
    <row r="411" spans="1:66" s="76" customFormat="1" collapsed="1" x14ac:dyDescent="0.2">
      <c r="A411" s="72"/>
      <c r="B411" s="207" t="str">
        <f t="shared" si="70"/>
        <v/>
      </c>
      <c r="C411" s="73"/>
      <c r="D411" s="73"/>
      <c r="E411" s="73"/>
      <c r="F411" s="73"/>
      <c r="G411" s="207"/>
      <c r="H411" s="73"/>
      <c r="I411" s="73"/>
      <c r="J411" s="74"/>
      <c r="K411" s="75"/>
      <c r="L411" s="75"/>
      <c r="M411" s="299" t="str">
        <f t="shared" si="71"/>
        <v/>
      </c>
      <c r="N411" s="74"/>
      <c r="O411" s="74"/>
      <c r="P411" s="75"/>
      <c r="Q411" s="207" t="str">
        <f t="shared" si="72"/>
        <v/>
      </c>
      <c r="R411" s="75"/>
      <c r="S411" s="207" t="str">
        <f t="shared" si="73"/>
        <v/>
      </c>
      <c r="T411" s="75"/>
      <c r="U411" s="207" t="str">
        <f t="shared" si="74"/>
        <v/>
      </c>
      <c r="V411" s="75"/>
      <c r="W411" s="74"/>
      <c r="X411" s="74"/>
      <c r="Y411" s="74"/>
      <c r="Z411" s="74"/>
      <c r="AA411" s="74"/>
      <c r="AB411" s="74"/>
      <c r="AC411" s="74"/>
      <c r="AD411" s="207" t="str">
        <f t="shared" si="75"/>
        <v/>
      </c>
      <c r="AE411" s="74"/>
      <c r="AF411" s="74"/>
      <c r="AG411" s="74"/>
      <c r="AH411" s="74"/>
      <c r="AI411" s="74"/>
      <c r="AJ411" s="207" t="str">
        <f t="shared" si="76"/>
        <v/>
      </c>
      <c r="AK411" s="74"/>
      <c r="AL411" s="74"/>
      <c r="AM411" s="74"/>
      <c r="AN411" s="300" t="str">
        <f t="shared" si="77"/>
        <v/>
      </c>
      <c r="AO411" s="75"/>
      <c r="AP411" s="75"/>
      <c r="AQ411" s="207" t="str">
        <f t="shared" si="78"/>
        <v/>
      </c>
      <c r="AR411" s="75"/>
      <c r="AS411" s="74"/>
      <c r="AT411" s="74"/>
      <c r="AU411" s="207" t="str">
        <f t="shared" si="79"/>
        <v/>
      </c>
      <c r="AV411" s="75"/>
      <c r="AW411" s="75"/>
      <c r="AX411" s="75"/>
      <c r="AY411" s="75"/>
      <c r="AZ411" s="75"/>
      <c r="BA411" s="75"/>
      <c r="BB411" s="75"/>
      <c r="BC411" s="75"/>
      <c r="BD411" s="75"/>
      <c r="BE411" s="75"/>
      <c r="BF411" s="75"/>
      <c r="BG411" s="75"/>
      <c r="BH411" s="72"/>
      <c r="BI411" s="72"/>
      <c r="BJ411" s="72"/>
      <c r="BK411" s="72"/>
      <c r="BL411" s="72"/>
      <c r="BM411" s="72"/>
      <c r="BN411" s="72"/>
    </row>
    <row r="412" spans="1:66" s="76" customFormat="1" collapsed="1" x14ac:dyDescent="0.2">
      <c r="A412" s="72"/>
      <c r="B412" s="207" t="str">
        <f t="shared" si="70"/>
        <v/>
      </c>
      <c r="C412" s="73"/>
      <c r="D412" s="73"/>
      <c r="E412" s="73"/>
      <c r="F412" s="73"/>
      <c r="G412" s="207"/>
      <c r="H412" s="73"/>
      <c r="I412" s="73"/>
      <c r="J412" s="74"/>
      <c r="K412" s="75"/>
      <c r="L412" s="75"/>
      <c r="M412" s="299" t="str">
        <f t="shared" si="71"/>
        <v/>
      </c>
      <c r="N412" s="74"/>
      <c r="O412" s="74"/>
      <c r="P412" s="75"/>
      <c r="Q412" s="207" t="str">
        <f t="shared" si="72"/>
        <v/>
      </c>
      <c r="R412" s="75"/>
      <c r="S412" s="207" t="str">
        <f t="shared" si="73"/>
        <v/>
      </c>
      <c r="T412" s="75"/>
      <c r="U412" s="207" t="str">
        <f t="shared" si="74"/>
        <v/>
      </c>
      <c r="V412" s="75"/>
      <c r="W412" s="74"/>
      <c r="X412" s="74"/>
      <c r="Y412" s="74"/>
      <c r="Z412" s="74"/>
      <c r="AA412" s="74"/>
      <c r="AB412" s="74"/>
      <c r="AC412" s="74"/>
      <c r="AD412" s="207" t="str">
        <f t="shared" si="75"/>
        <v/>
      </c>
      <c r="AE412" s="74"/>
      <c r="AF412" s="74"/>
      <c r="AG412" s="74"/>
      <c r="AH412" s="74"/>
      <c r="AI412" s="74"/>
      <c r="AJ412" s="207" t="str">
        <f t="shared" si="76"/>
        <v/>
      </c>
      <c r="AK412" s="74"/>
      <c r="AL412" s="74"/>
      <c r="AM412" s="74"/>
      <c r="AN412" s="300" t="str">
        <f t="shared" si="77"/>
        <v/>
      </c>
      <c r="AO412" s="75"/>
      <c r="AP412" s="75"/>
      <c r="AQ412" s="207" t="str">
        <f t="shared" si="78"/>
        <v/>
      </c>
      <c r="AR412" s="75"/>
      <c r="AS412" s="74"/>
      <c r="AT412" s="74"/>
      <c r="AU412" s="207" t="str">
        <f t="shared" si="79"/>
        <v/>
      </c>
      <c r="AV412" s="75"/>
      <c r="AW412" s="75"/>
      <c r="AX412" s="75"/>
      <c r="AY412" s="75"/>
      <c r="AZ412" s="75"/>
      <c r="BA412" s="75"/>
      <c r="BB412" s="75"/>
      <c r="BC412" s="75"/>
      <c r="BD412" s="75"/>
      <c r="BE412" s="75"/>
      <c r="BF412" s="75"/>
      <c r="BG412" s="75"/>
      <c r="BH412" s="72"/>
      <c r="BI412" s="72"/>
      <c r="BJ412" s="72"/>
      <c r="BK412" s="72"/>
      <c r="BL412" s="72"/>
      <c r="BM412" s="72"/>
      <c r="BN412" s="72"/>
    </row>
    <row r="413" spans="1:66" s="76" customFormat="1" collapsed="1" x14ac:dyDescent="0.2">
      <c r="A413" s="72"/>
      <c r="B413" s="207" t="str">
        <f t="shared" si="70"/>
        <v/>
      </c>
      <c r="C413" s="73"/>
      <c r="D413" s="73"/>
      <c r="E413" s="73"/>
      <c r="F413" s="73"/>
      <c r="G413" s="207"/>
      <c r="H413" s="73"/>
      <c r="I413" s="73"/>
      <c r="J413" s="74"/>
      <c r="K413" s="75"/>
      <c r="L413" s="75"/>
      <c r="M413" s="299" t="str">
        <f t="shared" si="71"/>
        <v/>
      </c>
      <c r="N413" s="74"/>
      <c r="O413" s="74"/>
      <c r="P413" s="75"/>
      <c r="Q413" s="207" t="str">
        <f t="shared" si="72"/>
        <v/>
      </c>
      <c r="R413" s="75"/>
      <c r="S413" s="207" t="str">
        <f t="shared" si="73"/>
        <v/>
      </c>
      <c r="T413" s="75"/>
      <c r="U413" s="207" t="str">
        <f t="shared" si="74"/>
        <v/>
      </c>
      <c r="V413" s="75"/>
      <c r="W413" s="74"/>
      <c r="X413" s="74"/>
      <c r="Y413" s="74"/>
      <c r="Z413" s="74"/>
      <c r="AA413" s="74"/>
      <c r="AB413" s="74"/>
      <c r="AC413" s="74"/>
      <c r="AD413" s="207" t="str">
        <f t="shared" si="75"/>
        <v/>
      </c>
      <c r="AE413" s="74"/>
      <c r="AF413" s="74"/>
      <c r="AG413" s="74"/>
      <c r="AH413" s="74"/>
      <c r="AI413" s="74"/>
      <c r="AJ413" s="207" t="str">
        <f t="shared" si="76"/>
        <v/>
      </c>
      <c r="AK413" s="74"/>
      <c r="AL413" s="74"/>
      <c r="AM413" s="74"/>
      <c r="AN413" s="300" t="str">
        <f t="shared" si="77"/>
        <v/>
      </c>
      <c r="AO413" s="75"/>
      <c r="AP413" s="75"/>
      <c r="AQ413" s="207" t="str">
        <f t="shared" si="78"/>
        <v/>
      </c>
      <c r="AR413" s="75"/>
      <c r="AS413" s="74"/>
      <c r="AT413" s="74"/>
      <c r="AU413" s="207" t="str">
        <f t="shared" si="79"/>
        <v/>
      </c>
      <c r="AV413" s="75"/>
      <c r="AW413" s="75"/>
      <c r="AX413" s="75"/>
      <c r="AY413" s="75"/>
      <c r="AZ413" s="75"/>
      <c r="BA413" s="75"/>
      <c r="BB413" s="75"/>
      <c r="BC413" s="75"/>
      <c r="BD413" s="75"/>
      <c r="BE413" s="75"/>
      <c r="BF413" s="75"/>
      <c r="BG413" s="75"/>
      <c r="BH413" s="72"/>
      <c r="BI413" s="72"/>
      <c r="BJ413" s="72"/>
      <c r="BK413" s="72"/>
      <c r="BL413" s="72"/>
      <c r="BM413" s="72"/>
      <c r="BN413" s="72"/>
    </row>
    <row r="414" spans="1:66" s="76" customFormat="1" collapsed="1" x14ac:dyDescent="0.2">
      <c r="A414" s="72"/>
      <c r="B414" s="207" t="str">
        <f t="shared" si="70"/>
        <v/>
      </c>
      <c r="C414" s="73"/>
      <c r="D414" s="73"/>
      <c r="E414" s="73"/>
      <c r="F414" s="73"/>
      <c r="G414" s="207"/>
      <c r="H414" s="73"/>
      <c r="I414" s="73"/>
      <c r="J414" s="74"/>
      <c r="K414" s="75"/>
      <c r="L414" s="75"/>
      <c r="M414" s="299" t="str">
        <f t="shared" si="71"/>
        <v/>
      </c>
      <c r="N414" s="74"/>
      <c r="O414" s="74"/>
      <c r="P414" s="75"/>
      <c r="Q414" s="207" t="str">
        <f t="shared" si="72"/>
        <v/>
      </c>
      <c r="R414" s="75"/>
      <c r="S414" s="207" t="str">
        <f t="shared" si="73"/>
        <v/>
      </c>
      <c r="T414" s="75"/>
      <c r="U414" s="207" t="str">
        <f t="shared" si="74"/>
        <v/>
      </c>
      <c r="V414" s="75"/>
      <c r="W414" s="74"/>
      <c r="X414" s="74"/>
      <c r="Y414" s="74"/>
      <c r="Z414" s="74"/>
      <c r="AA414" s="74"/>
      <c r="AB414" s="74"/>
      <c r="AC414" s="74"/>
      <c r="AD414" s="207" t="str">
        <f t="shared" si="75"/>
        <v/>
      </c>
      <c r="AE414" s="74"/>
      <c r="AF414" s="74"/>
      <c r="AG414" s="74"/>
      <c r="AH414" s="74"/>
      <c r="AI414" s="74"/>
      <c r="AJ414" s="207" t="str">
        <f t="shared" si="76"/>
        <v/>
      </c>
      <c r="AK414" s="74"/>
      <c r="AL414" s="74"/>
      <c r="AM414" s="74"/>
      <c r="AN414" s="300" t="str">
        <f t="shared" si="77"/>
        <v/>
      </c>
      <c r="AO414" s="75"/>
      <c r="AP414" s="75"/>
      <c r="AQ414" s="207" t="str">
        <f t="shared" si="78"/>
        <v/>
      </c>
      <c r="AR414" s="75"/>
      <c r="AS414" s="74"/>
      <c r="AT414" s="74"/>
      <c r="AU414" s="207" t="str">
        <f t="shared" si="79"/>
        <v/>
      </c>
      <c r="AV414" s="75"/>
      <c r="AW414" s="75"/>
      <c r="AX414" s="75"/>
      <c r="AY414" s="75"/>
      <c r="AZ414" s="75"/>
      <c r="BA414" s="75"/>
      <c r="BB414" s="75"/>
      <c r="BC414" s="75"/>
      <c r="BD414" s="75"/>
      <c r="BE414" s="75"/>
      <c r="BF414" s="75"/>
      <c r="BG414" s="75"/>
      <c r="BH414" s="72"/>
      <c r="BI414" s="72"/>
      <c r="BJ414" s="72"/>
      <c r="BK414" s="72"/>
      <c r="BL414" s="72"/>
      <c r="BM414" s="72"/>
      <c r="BN414" s="72"/>
    </row>
    <row r="415" spans="1:66" s="76" customFormat="1" collapsed="1" x14ac:dyDescent="0.2">
      <c r="A415" s="72"/>
      <c r="B415" s="207" t="str">
        <f t="shared" si="70"/>
        <v/>
      </c>
      <c r="C415" s="73"/>
      <c r="D415" s="73"/>
      <c r="E415" s="73"/>
      <c r="F415" s="73"/>
      <c r="G415" s="207"/>
      <c r="H415" s="73"/>
      <c r="I415" s="73"/>
      <c r="J415" s="74"/>
      <c r="K415" s="75"/>
      <c r="L415" s="75"/>
      <c r="M415" s="299" t="str">
        <f t="shared" si="71"/>
        <v/>
      </c>
      <c r="N415" s="74"/>
      <c r="O415" s="74"/>
      <c r="P415" s="75"/>
      <c r="Q415" s="207" t="str">
        <f t="shared" si="72"/>
        <v/>
      </c>
      <c r="R415" s="75"/>
      <c r="S415" s="207" t="str">
        <f t="shared" si="73"/>
        <v/>
      </c>
      <c r="T415" s="75"/>
      <c r="U415" s="207" t="str">
        <f t="shared" si="74"/>
        <v/>
      </c>
      <c r="V415" s="75"/>
      <c r="W415" s="74"/>
      <c r="X415" s="74"/>
      <c r="Y415" s="74"/>
      <c r="Z415" s="74"/>
      <c r="AA415" s="74"/>
      <c r="AB415" s="74"/>
      <c r="AC415" s="74"/>
      <c r="AD415" s="207" t="str">
        <f t="shared" si="75"/>
        <v/>
      </c>
      <c r="AE415" s="74"/>
      <c r="AF415" s="74"/>
      <c r="AG415" s="74"/>
      <c r="AH415" s="74"/>
      <c r="AI415" s="74"/>
      <c r="AJ415" s="207" t="str">
        <f t="shared" si="76"/>
        <v/>
      </c>
      <c r="AK415" s="74"/>
      <c r="AL415" s="74"/>
      <c r="AM415" s="74"/>
      <c r="AN415" s="300" t="str">
        <f t="shared" si="77"/>
        <v/>
      </c>
      <c r="AO415" s="75"/>
      <c r="AP415" s="75"/>
      <c r="AQ415" s="207" t="str">
        <f t="shared" si="78"/>
        <v/>
      </c>
      <c r="AR415" s="75"/>
      <c r="AS415" s="74"/>
      <c r="AT415" s="74"/>
      <c r="AU415" s="207" t="str">
        <f t="shared" si="79"/>
        <v/>
      </c>
      <c r="AV415" s="75"/>
      <c r="AW415" s="75"/>
      <c r="AX415" s="75"/>
      <c r="AY415" s="75"/>
      <c r="AZ415" s="75"/>
      <c r="BA415" s="75"/>
      <c r="BB415" s="75"/>
      <c r="BC415" s="75"/>
      <c r="BD415" s="75"/>
      <c r="BE415" s="75"/>
      <c r="BF415" s="75"/>
      <c r="BG415" s="75"/>
      <c r="BH415" s="72"/>
      <c r="BI415" s="72"/>
      <c r="BJ415" s="72"/>
      <c r="BK415" s="72"/>
      <c r="BL415" s="72"/>
      <c r="BM415" s="72"/>
      <c r="BN415" s="72"/>
    </row>
    <row r="416" spans="1:66" s="76" customFormat="1" collapsed="1" x14ac:dyDescent="0.2">
      <c r="A416" s="72"/>
      <c r="B416" s="207" t="str">
        <f t="shared" si="70"/>
        <v/>
      </c>
      <c r="C416" s="73"/>
      <c r="D416" s="73"/>
      <c r="E416" s="73"/>
      <c r="F416" s="73"/>
      <c r="G416" s="207"/>
      <c r="H416" s="73"/>
      <c r="I416" s="73"/>
      <c r="J416" s="74"/>
      <c r="K416" s="75"/>
      <c r="L416" s="75"/>
      <c r="M416" s="299" t="str">
        <f t="shared" si="71"/>
        <v/>
      </c>
      <c r="N416" s="74"/>
      <c r="O416" s="74"/>
      <c r="P416" s="75"/>
      <c r="Q416" s="207" t="str">
        <f t="shared" si="72"/>
        <v/>
      </c>
      <c r="R416" s="75"/>
      <c r="S416" s="207" t="str">
        <f t="shared" si="73"/>
        <v/>
      </c>
      <c r="T416" s="75"/>
      <c r="U416" s="207" t="str">
        <f t="shared" si="74"/>
        <v/>
      </c>
      <c r="V416" s="75"/>
      <c r="W416" s="74"/>
      <c r="X416" s="74"/>
      <c r="Y416" s="74"/>
      <c r="Z416" s="74"/>
      <c r="AA416" s="74"/>
      <c r="AB416" s="74"/>
      <c r="AC416" s="74"/>
      <c r="AD416" s="207" t="str">
        <f t="shared" si="75"/>
        <v/>
      </c>
      <c r="AE416" s="74"/>
      <c r="AF416" s="74"/>
      <c r="AG416" s="74"/>
      <c r="AH416" s="74"/>
      <c r="AI416" s="74"/>
      <c r="AJ416" s="207" t="str">
        <f t="shared" si="76"/>
        <v/>
      </c>
      <c r="AK416" s="74"/>
      <c r="AL416" s="74"/>
      <c r="AM416" s="74"/>
      <c r="AN416" s="300" t="str">
        <f t="shared" si="77"/>
        <v/>
      </c>
      <c r="AO416" s="75"/>
      <c r="AP416" s="75"/>
      <c r="AQ416" s="207" t="str">
        <f t="shared" si="78"/>
        <v/>
      </c>
      <c r="AR416" s="75"/>
      <c r="AS416" s="74"/>
      <c r="AT416" s="74"/>
      <c r="AU416" s="207" t="str">
        <f t="shared" si="79"/>
        <v/>
      </c>
      <c r="AV416" s="75"/>
      <c r="AW416" s="75"/>
      <c r="AX416" s="75"/>
      <c r="AY416" s="75"/>
      <c r="AZ416" s="75"/>
      <c r="BA416" s="75"/>
      <c r="BB416" s="75"/>
      <c r="BC416" s="75"/>
      <c r="BD416" s="75"/>
      <c r="BE416" s="75"/>
      <c r="BF416" s="75"/>
      <c r="BG416" s="75"/>
      <c r="BH416" s="72"/>
      <c r="BI416" s="72"/>
      <c r="BJ416" s="72"/>
      <c r="BK416" s="72"/>
      <c r="BL416" s="72"/>
      <c r="BM416" s="72"/>
      <c r="BN416" s="72"/>
    </row>
    <row r="417" spans="1:66" s="76" customFormat="1" collapsed="1" x14ac:dyDescent="0.2">
      <c r="A417" s="72"/>
      <c r="B417" s="207" t="str">
        <f t="shared" si="70"/>
        <v/>
      </c>
      <c r="C417" s="73"/>
      <c r="D417" s="73"/>
      <c r="E417" s="73"/>
      <c r="F417" s="73"/>
      <c r="G417" s="207"/>
      <c r="H417" s="73"/>
      <c r="I417" s="73"/>
      <c r="J417" s="74"/>
      <c r="K417" s="75"/>
      <c r="L417" s="75"/>
      <c r="M417" s="299" t="str">
        <f t="shared" si="71"/>
        <v/>
      </c>
      <c r="N417" s="74"/>
      <c r="O417" s="74"/>
      <c r="P417" s="75"/>
      <c r="Q417" s="207" t="str">
        <f t="shared" si="72"/>
        <v/>
      </c>
      <c r="R417" s="75"/>
      <c r="S417" s="207" t="str">
        <f t="shared" si="73"/>
        <v/>
      </c>
      <c r="T417" s="75"/>
      <c r="U417" s="207" t="str">
        <f t="shared" si="74"/>
        <v/>
      </c>
      <c r="V417" s="75"/>
      <c r="W417" s="74"/>
      <c r="X417" s="74"/>
      <c r="Y417" s="74"/>
      <c r="Z417" s="74"/>
      <c r="AA417" s="74"/>
      <c r="AB417" s="74"/>
      <c r="AC417" s="74"/>
      <c r="AD417" s="207" t="str">
        <f t="shared" si="75"/>
        <v/>
      </c>
      <c r="AE417" s="74"/>
      <c r="AF417" s="74"/>
      <c r="AG417" s="74"/>
      <c r="AH417" s="74"/>
      <c r="AI417" s="74"/>
      <c r="AJ417" s="207" t="str">
        <f t="shared" si="76"/>
        <v/>
      </c>
      <c r="AK417" s="74"/>
      <c r="AL417" s="74"/>
      <c r="AM417" s="74"/>
      <c r="AN417" s="300" t="str">
        <f t="shared" si="77"/>
        <v/>
      </c>
      <c r="AO417" s="75"/>
      <c r="AP417" s="75"/>
      <c r="AQ417" s="207" t="str">
        <f t="shared" si="78"/>
        <v/>
      </c>
      <c r="AR417" s="75"/>
      <c r="AS417" s="74"/>
      <c r="AT417" s="74"/>
      <c r="AU417" s="207" t="str">
        <f t="shared" si="79"/>
        <v/>
      </c>
      <c r="AV417" s="75"/>
      <c r="AW417" s="75"/>
      <c r="AX417" s="75"/>
      <c r="AY417" s="75"/>
      <c r="AZ417" s="75"/>
      <c r="BA417" s="75"/>
      <c r="BB417" s="75"/>
      <c r="BC417" s="75"/>
      <c r="BD417" s="75"/>
      <c r="BE417" s="75"/>
      <c r="BF417" s="75"/>
      <c r="BG417" s="75"/>
      <c r="BH417" s="72"/>
      <c r="BI417" s="72"/>
      <c r="BJ417" s="72"/>
      <c r="BK417" s="72"/>
      <c r="BL417" s="72"/>
      <c r="BM417" s="72"/>
      <c r="BN417" s="72"/>
    </row>
    <row r="418" spans="1:66" s="76" customFormat="1" collapsed="1" x14ac:dyDescent="0.2">
      <c r="A418" s="72"/>
      <c r="B418" s="207" t="str">
        <f t="shared" si="70"/>
        <v/>
      </c>
      <c r="C418" s="73"/>
      <c r="D418" s="73"/>
      <c r="E418" s="73"/>
      <c r="F418" s="73"/>
      <c r="G418" s="207"/>
      <c r="H418" s="73"/>
      <c r="I418" s="73"/>
      <c r="J418" s="74"/>
      <c r="K418" s="75"/>
      <c r="L418" s="75"/>
      <c r="M418" s="299" t="str">
        <f t="shared" si="71"/>
        <v/>
      </c>
      <c r="N418" s="74"/>
      <c r="O418" s="74"/>
      <c r="P418" s="75"/>
      <c r="Q418" s="207" t="str">
        <f t="shared" si="72"/>
        <v/>
      </c>
      <c r="R418" s="75"/>
      <c r="S418" s="207" t="str">
        <f t="shared" si="73"/>
        <v/>
      </c>
      <c r="T418" s="75"/>
      <c r="U418" s="207" t="str">
        <f t="shared" si="74"/>
        <v/>
      </c>
      <c r="V418" s="75"/>
      <c r="W418" s="74"/>
      <c r="X418" s="74"/>
      <c r="Y418" s="74"/>
      <c r="Z418" s="74"/>
      <c r="AA418" s="74"/>
      <c r="AB418" s="74"/>
      <c r="AC418" s="74"/>
      <c r="AD418" s="207" t="str">
        <f t="shared" si="75"/>
        <v/>
      </c>
      <c r="AE418" s="74"/>
      <c r="AF418" s="74"/>
      <c r="AG418" s="74"/>
      <c r="AH418" s="74"/>
      <c r="AI418" s="74"/>
      <c r="AJ418" s="207" t="str">
        <f t="shared" si="76"/>
        <v/>
      </c>
      <c r="AK418" s="74"/>
      <c r="AL418" s="74"/>
      <c r="AM418" s="74"/>
      <c r="AN418" s="300" t="str">
        <f t="shared" si="77"/>
        <v/>
      </c>
      <c r="AO418" s="75"/>
      <c r="AP418" s="75"/>
      <c r="AQ418" s="207" t="str">
        <f t="shared" si="78"/>
        <v/>
      </c>
      <c r="AR418" s="75"/>
      <c r="AS418" s="74"/>
      <c r="AT418" s="74"/>
      <c r="AU418" s="207" t="str">
        <f t="shared" si="79"/>
        <v/>
      </c>
      <c r="AV418" s="75"/>
      <c r="AW418" s="75"/>
      <c r="AX418" s="75"/>
      <c r="AY418" s="75"/>
      <c r="AZ418" s="75"/>
      <c r="BA418" s="75"/>
      <c r="BB418" s="75"/>
      <c r="BC418" s="75"/>
      <c r="BD418" s="75"/>
      <c r="BE418" s="75"/>
      <c r="BF418" s="75"/>
      <c r="BG418" s="75"/>
      <c r="BH418" s="72"/>
      <c r="BI418" s="72"/>
      <c r="BJ418" s="72"/>
      <c r="BK418" s="72"/>
      <c r="BL418" s="72"/>
      <c r="BM418" s="72"/>
      <c r="BN418" s="72"/>
    </row>
    <row r="419" spans="1:66" s="76" customFormat="1" collapsed="1" x14ac:dyDescent="0.2">
      <c r="A419" s="72"/>
      <c r="B419" s="207" t="str">
        <f t="shared" si="70"/>
        <v/>
      </c>
      <c r="C419" s="73"/>
      <c r="D419" s="73"/>
      <c r="E419" s="73"/>
      <c r="F419" s="73"/>
      <c r="G419" s="207"/>
      <c r="H419" s="73"/>
      <c r="I419" s="73"/>
      <c r="J419" s="74"/>
      <c r="K419" s="75"/>
      <c r="L419" s="75"/>
      <c r="M419" s="299" t="str">
        <f t="shared" si="71"/>
        <v/>
      </c>
      <c r="N419" s="74"/>
      <c r="O419" s="74"/>
      <c r="P419" s="75"/>
      <c r="Q419" s="207" t="str">
        <f t="shared" si="72"/>
        <v/>
      </c>
      <c r="R419" s="75"/>
      <c r="S419" s="207" t="str">
        <f t="shared" si="73"/>
        <v/>
      </c>
      <c r="T419" s="75"/>
      <c r="U419" s="207" t="str">
        <f t="shared" si="74"/>
        <v/>
      </c>
      <c r="V419" s="75"/>
      <c r="W419" s="74"/>
      <c r="X419" s="74"/>
      <c r="Y419" s="74"/>
      <c r="Z419" s="74"/>
      <c r="AA419" s="74"/>
      <c r="AB419" s="74"/>
      <c r="AC419" s="74"/>
      <c r="AD419" s="207" t="str">
        <f t="shared" si="75"/>
        <v/>
      </c>
      <c r="AE419" s="74"/>
      <c r="AF419" s="74"/>
      <c r="AG419" s="74"/>
      <c r="AH419" s="74"/>
      <c r="AI419" s="74"/>
      <c r="AJ419" s="207" t="str">
        <f t="shared" si="76"/>
        <v/>
      </c>
      <c r="AK419" s="74"/>
      <c r="AL419" s="74"/>
      <c r="AM419" s="74"/>
      <c r="AN419" s="300" t="str">
        <f t="shared" si="77"/>
        <v/>
      </c>
      <c r="AO419" s="75"/>
      <c r="AP419" s="75"/>
      <c r="AQ419" s="207" t="str">
        <f t="shared" si="78"/>
        <v/>
      </c>
      <c r="AR419" s="75"/>
      <c r="AS419" s="74"/>
      <c r="AT419" s="74"/>
      <c r="AU419" s="207" t="str">
        <f t="shared" si="79"/>
        <v/>
      </c>
      <c r="AV419" s="75"/>
      <c r="AW419" s="75"/>
      <c r="AX419" s="75"/>
      <c r="AY419" s="75"/>
      <c r="AZ419" s="75"/>
      <c r="BA419" s="75"/>
      <c r="BB419" s="75"/>
      <c r="BC419" s="75"/>
      <c r="BD419" s="75"/>
      <c r="BE419" s="75"/>
      <c r="BF419" s="75"/>
      <c r="BG419" s="75"/>
      <c r="BH419" s="72"/>
      <c r="BI419" s="72"/>
      <c r="BJ419" s="72"/>
      <c r="BK419" s="72"/>
      <c r="BL419" s="72"/>
      <c r="BM419" s="72"/>
      <c r="BN419" s="72"/>
    </row>
    <row r="420" spans="1:66" s="76" customFormat="1" collapsed="1" x14ac:dyDescent="0.2">
      <c r="A420" s="72"/>
      <c r="B420" s="207" t="str">
        <f t="shared" si="70"/>
        <v/>
      </c>
      <c r="C420" s="73"/>
      <c r="D420" s="73"/>
      <c r="E420" s="73"/>
      <c r="F420" s="73"/>
      <c r="G420" s="207"/>
      <c r="H420" s="73"/>
      <c r="I420" s="73"/>
      <c r="J420" s="74"/>
      <c r="K420" s="75"/>
      <c r="L420" s="75"/>
      <c r="M420" s="299" t="str">
        <f t="shared" si="71"/>
        <v/>
      </c>
      <c r="N420" s="74"/>
      <c r="O420" s="74"/>
      <c r="P420" s="75"/>
      <c r="Q420" s="207" t="str">
        <f t="shared" si="72"/>
        <v/>
      </c>
      <c r="R420" s="75"/>
      <c r="S420" s="207" t="str">
        <f t="shared" si="73"/>
        <v/>
      </c>
      <c r="T420" s="75"/>
      <c r="U420" s="207" t="str">
        <f t="shared" si="74"/>
        <v/>
      </c>
      <c r="V420" s="75"/>
      <c r="W420" s="74"/>
      <c r="X420" s="74"/>
      <c r="Y420" s="74"/>
      <c r="Z420" s="74"/>
      <c r="AA420" s="74"/>
      <c r="AB420" s="74"/>
      <c r="AC420" s="74"/>
      <c r="AD420" s="207" t="str">
        <f t="shared" si="75"/>
        <v/>
      </c>
      <c r="AE420" s="74"/>
      <c r="AF420" s="74"/>
      <c r="AG420" s="74"/>
      <c r="AH420" s="74"/>
      <c r="AI420" s="74"/>
      <c r="AJ420" s="207" t="str">
        <f t="shared" si="76"/>
        <v/>
      </c>
      <c r="AK420" s="74"/>
      <c r="AL420" s="74"/>
      <c r="AM420" s="74"/>
      <c r="AN420" s="300" t="str">
        <f t="shared" si="77"/>
        <v/>
      </c>
      <c r="AO420" s="75"/>
      <c r="AP420" s="75"/>
      <c r="AQ420" s="207" t="str">
        <f t="shared" si="78"/>
        <v/>
      </c>
      <c r="AR420" s="75"/>
      <c r="AS420" s="74"/>
      <c r="AT420" s="74"/>
      <c r="AU420" s="207" t="str">
        <f t="shared" si="79"/>
        <v/>
      </c>
      <c r="AV420" s="75"/>
      <c r="AW420" s="75"/>
      <c r="AX420" s="75"/>
      <c r="AY420" s="75"/>
      <c r="AZ420" s="75"/>
      <c r="BA420" s="75"/>
      <c r="BB420" s="75"/>
      <c r="BC420" s="75"/>
      <c r="BD420" s="75"/>
      <c r="BE420" s="75"/>
      <c r="BF420" s="75"/>
      <c r="BG420" s="75"/>
      <c r="BH420" s="72"/>
      <c r="BI420" s="72"/>
      <c r="BJ420" s="72"/>
      <c r="BK420" s="72"/>
      <c r="BL420" s="72"/>
      <c r="BM420" s="72"/>
      <c r="BN420" s="72"/>
    </row>
    <row r="421" spans="1:66" s="76" customFormat="1" collapsed="1" x14ac:dyDescent="0.2">
      <c r="A421" s="72"/>
      <c r="B421" s="207" t="str">
        <f t="shared" si="70"/>
        <v/>
      </c>
      <c r="C421" s="73"/>
      <c r="D421" s="73"/>
      <c r="E421" s="73"/>
      <c r="F421" s="73"/>
      <c r="G421" s="207"/>
      <c r="H421" s="73"/>
      <c r="I421" s="73"/>
      <c r="J421" s="74"/>
      <c r="K421" s="75"/>
      <c r="L421" s="75"/>
      <c r="M421" s="299" t="str">
        <f t="shared" si="71"/>
        <v/>
      </c>
      <c r="N421" s="74"/>
      <c r="O421" s="74"/>
      <c r="P421" s="75"/>
      <c r="Q421" s="207" t="str">
        <f t="shared" si="72"/>
        <v/>
      </c>
      <c r="R421" s="75"/>
      <c r="S421" s="207" t="str">
        <f t="shared" si="73"/>
        <v/>
      </c>
      <c r="T421" s="75"/>
      <c r="U421" s="207" t="str">
        <f t="shared" si="74"/>
        <v/>
      </c>
      <c r="V421" s="75"/>
      <c r="W421" s="74"/>
      <c r="X421" s="74"/>
      <c r="Y421" s="74"/>
      <c r="Z421" s="74"/>
      <c r="AA421" s="74"/>
      <c r="AB421" s="74"/>
      <c r="AC421" s="74"/>
      <c r="AD421" s="207" t="str">
        <f t="shared" si="75"/>
        <v/>
      </c>
      <c r="AE421" s="74"/>
      <c r="AF421" s="74"/>
      <c r="AG421" s="74"/>
      <c r="AH421" s="74"/>
      <c r="AI421" s="74"/>
      <c r="AJ421" s="207" t="str">
        <f t="shared" si="76"/>
        <v/>
      </c>
      <c r="AK421" s="74"/>
      <c r="AL421" s="74"/>
      <c r="AM421" s="74"/>
      <c r="AN421" s="300" t="str">
        <f t="shared" si="77"/>
        <v/>
      </c>
      <c r="AO421" s="75"/>
      <c r="AP421" s="75"/>
      <c r="AQ421" s="207" t="str">
        <f t="shared" si="78"/>
        <v/>
      </c>
      <c r="AR421" s="75"/>
      <c r="AS421" s="74"/>
      <c r="AT421" s="74"/>
      <c r="AU421" s="207" t="str">
        <f t="shared" si="79"/>
        <v/>
      </c>
      <c r="AV421" s="75"/>
      <c r="AW421" s="75"/>
      <c r="AX421" s="75"/>
      <c r="AY421" s="75"/>
      <c r="AZ421" s="75"/>
      <c r="BA421" s="75"/>
      <c r="BB421" s="75"/>
      <c r="BC421" s="75"/>
      <c r="BD421" s="75"/>
      <c r="BE421" s="75"/>
      <c r="BF421" s="75"/>
      <c r="BG421" s="75"/>
      <c r="BH421" s="72"/>
      <c r="BI421" s="72"/>
      <c r="BJ421" s="72"/>
      <c r="BK421" s="72"/>
      <c r="BL421" s="72"/>
      <c r="BM421" s="72"/>
      <c r="BN421" s="72"/>
    </row>
    <row r="422" spans="1:66" s="76" customFormat="1" collapsed="1" x14ac:dyDescent="0.2">
      <c r="A422" s="72"/>
      <c r="B422" s="207" t="str">
        <f t="shared" si="70"/>
        <v/>
      </c>
      <c r="C422" s="73"/>
      <c r="D422" s="73"/>
      <c r="E422" s="73"/>
      <c r="F422" s="73"/>
      <c r="G422" s="207"/>
      <c r="H422" s="73"/>
      <c r="I422" s="73"/>
      <c r="J422" s="74"/>
      <c r="K422" s="75"/>
      <c r="L422" s="75"/>
      <c r="M422" s="299" t="str">
        <f t="shared" si="71"/>
        <v/>
      </c>
      <c r="N422" s="74"/>
      <c r="O422" s="74"/>
      <c r="P422" s="75"/>
      <c r="Q422" s="207" t="str">
        <f t="shared" si="72"/>
        <v/>
      </c>
      <c r="R422" s="75"/>
      <c r="S422" s="207" t="str">
        <f t="shared" si="73"/>
        <v/>
      </c>
      <c r="T422" s="75"/>
      <c r="U422" s="207" t="str">
        <f t="shared" si="74"/>
        <v/>
      </c>
      <c r="V422" s="75"/>
      <c r="W422" s="74"/>
      <c r="X422" s="74"/>
      <c r="Y422" s="74"/>
      <c r="Z422" s="74"/>
      <c r="AA422" s="74"/>
      <c r="AB422" s="74"/>
      <c r="AC422" s="74"/>
      <c r="AD422" s="207" t="str">
        <f t="shared" si="75"/>
        <v/>
      </c>
      <c r="AE422" s="74"/>
      <c r="AF422" s="74"/>
      <c r="AG422" s="74"/>
      <c r="AH422" s="74"/>
      <c r="AI422" s="74"/>
      <c r="AJ422" s="207" t="str">
        <f t="shared" si="76"/>
        <v/>
      </c>
      <c r="AK422" s="74"/>
      <c r="AL422" s="74"/>
      <c r="AM422" s="74"/>
      <c r="AN422" s="300" t="str">
        <f t="shared" si="77"/>
        <v/>
      </c>
      <c r="AO422" s="75"/>
      <c r="AP422" s="75"/>
      <c r="AQ422" s="207" t="str">
        <f t="shared" si="78"/>
        <v/>
      </c>
      <c r="AR422" s="75"/>
      <c r="AS422" s="74"/>
      <c r="AT422" s="74"/>
      <c r="AU422" s="207" t="str">
        <f t="shared" si="79"/>
        <v/>
      </c>
      <c r="AV422" s="75"/>
      <c r="AW422" s="75"/>
      <c r="AX422" s="75"/>
      <c r="AY422" s="75"/>
      <c r="AZ422" s="75"/>
      <c r="BA422" s="75"/>
      <c r="BB422" s="75"/>
      <c r="BC422" s="75"/>
      <c r="BD422" s="75"/>
      <c r="BE422" s="75"/>
      <c r="BF422" s="75"/>
      <c r="BG422" s="75"/>
      <c r="BH422" s="72"/>
      <c r="BI422" s="72"/>
      <c r="BJ422" s="72"/>
      <c r="BK422" s="72"/>
      <c r="BL422" s="72"/>
      <c r="BM422" s="72"/>
      <c r="BN422" s="72"/>
    </row>
    <row r="423" spans="1:66" s="76" customFormat="1" collapsed="1" x14ac:dyDescent="0.2">
      <c r="A423" s="72"/>
      <c r="B423" s="207" t="str">
        <f t="shared" si="70"/>
        <v/>
      </c>
      <c r="C423" s="73"/>
      <c r="D423" s="73"/>
      <c r="E423" s="73"/>
      <c r="F423" s="73"/>
      <c r="G423" s="207"/>
      <c r="H423" s="73"/>
      <c r="I423" s="73"/>
      <c r="J423" s="74"/>
      <c r="K423" s="75"/>
      <c r="L423" s="75"/>
      <c r="M423" s="299" t="str">
        <f t="shared" si="71"/>
        <v/>
      </c>
      <c r="N423" s="74"/>
      <c r="O423" s="74"/>
      <c r="P423" s="75"/>
      <c r="Q423" s="207" t="str">
        <f t="shared" si="72"/>
        <v/>
      </c>
      <c r="R423" s="75"/>
      <c r="S423" s="207" t="str">
        <f t="shared" si="73"/>
        <v/>
      </c>
      <c r="T423" s="75"/>
      <c r="U423" s="207" t="str">
        <f t="shared" si="74"/>
        <v/>
      </c>
      <c r="V423" s="75"/>
      <c r="W423" s="74"/>
      <c r="X423" s="74"/>
      <c r="Y423" s="74"/>
      <c r="Z423" s="74"/>
      <c r="AA423" s="74"/>
      <c r="AB423" s="74"/>
      <c r="AC423" s="74"/>
      <c r="AD423" s="207" t="str">
        <f t="shared" si="75"/>
        <v/>
      </c>
      <c r="AE423" s="74"/>
      <c r="AF423" s="74"/>
      <c r="AG423" s="74"/>
      <c r="AH423" s="74"/>
      <c r="AI423" s="74"/>
      <c r="AJ423" s="207" t="str">
        <f t="shared" si="76"/>
        <v/>
      </c>
      <c r="AK423" s="74"/>
      <c r="AL423" s="74"/>
      <c r="AM423" s="74"/>
      <c r="AN423" s="300" t="str">
        <f t="shared" si="77"/>
        <v/>
      </c>
      <c r="AO423" s="75"/>
      <c r="AP423" s="75"/>
      <c r="AQ423" s="207" t="str">
        <f t="shared" si="78"/>
        <v/>
      </c>
      <c r="AR423" s="75"/>
      <c r="AS423" s="74"/>
      <c r="AT423" s="74"/>
      <c r="AU423" s="207" t="str">
        <f t="shared" si="79"/>
        <v/>
      </c>
      <c r="AV423" s="75"/>
      <c r="AW423" s="75"/>
      <c r="AX423" s="75"/>
      <c r="AY423" s="75"/>
      <c r="AZ423" s="75"/>
      <c r="BA423" s="75"/>
      <c r="BB423" s="75"/>
      <c r="BC423" s="75"/>
      <c r="BD423" s="75"/>
      <c r="BE423" s="75"/>
      <c r="BF423" s="75"/>
      <c r="BG423" s="75"/>
      <c r="BH423" s="72"/>
      <c r="BI423" s="72"/>
      <c r="BJ423" s="72"/>
      <c r="BK423" s="72"/>
      <c r="BL423" s="72"/>
      <c r="BM423" s="72"/>
      <c r="BN423" s="72"/>
    </row>
    <row r="424" spans="1:66" s="76" customFormat="1" collapsed="1" x14ac:dyDescent="0.2">
      <c r="A424" s="72"/>
      <c r="B424" s="207" t="str">
        <f t="shared" si="70"/>
        <v/>
      </c>
      <c r="C424" s="73"/>
      <c r="D424" s="73"/>
      <c r="E424" s="73"/>
      <c r="F424" s="73"/>
      <c r="G424" s="207"/>
      <c r="H424" s="73"/>
      <c r="I424" s="73"/>
      <c r="J424" s="74"/>
      <c r="K424" s="75"/>
      <c r="L424" s="75"/>
      <c r="M424" s="299" t="str">
        <f t="shared" si="71"/>
        <v/>
      </c>
      <c r="N424" s="74"/>
      <c r="O424" s="74"/>
      <c r="P424" s="75"/>
      <c r="Q424" s="207" t="str">
        <f t="shared" si="72"/>
        <v/>
      </c>
      <c r="R424" s="75"/>
      <c r="S424" s="207" t="str">
        <f t="shared" si="73"/>
        <v/>
      </c>
      <c r="T424" s="75"/>
      <c r="U424" s="207" t="str">
        <f t="shared" si="74"/>
        <v/>
      </c>
      <c r="V424" s="75"/>
      <c r="W424" s="74"/>
      <c r="X424" s="74"/>
      <c r="Y424" s="74"/>
      <c r="Z424" s="74"/>
      <c r="AA424" s="74"/>
      <c r="AB424" s="74"/>
      <c r="AC424" s="74"/>
      <c r="AD424" s="207" t="str">
        <f t="shared" si="75"/>
        <v/>
      </c>
      <c r="AE424" s="74"/>
      <c r="AF424" s="74"/>
      <c r="AG424" s="74"/>
      <c r="AH424" s="74"/>
      <c r="AI424" s="74"/>
      <c r="AJ424" s="207" t="str">
        <f t="shared" si="76"/>
        <v/>
      </c>
      <c r="AK424" s="74"/>
      <c r="AL424" s="74"/>
      <c r="AM424" s="74"/>
      <c r="AN424" s="300" t="str">
        <f t="shared" si="77"/>
        <v/>
      </c>
      <c r="AO424" s="75"/>
      <c r="AP424" s="75"/>
      <c r="AQ424" s="207" t="str">
        <f t="shared" si="78"/>
        <v/>
      </c>
      <c r="AR424" s="75"/>
      <c r="AS424" s="74"/>
      <c r="AT424" s="74"/>
      <c r="AU424" s="207" t="str">
        <f t="shared" si="79"/>
        <v/>
      </c>
      <c r="AV424" s="75"/>
      <c r="AW424" s="75"/>
      <c r="AX424" s="75"/>
      <c r="AY424" s="75"/>
      <c r="AZ424" s="75"/>
      <c r="BA424" s="75"/>
      <c r="BB424" s="75"/>
      <c r="BC424" s="75"/>
      <c r="BD424" s="75"/>
      <c r="BE424" s="75"/>
      <c r="BF424" s="75"/>
      <c r="BG424" s="75"/>
      <c r="BH424" s="72"/>
      <c r="BI424" s="72"/>
      <c r="BJ424" s="72"/>
      <c r="BK424" s="72"/>
      <c r="BL424" s="72"/>
      <c r="BM424" s="72"/>
      <c r="BN424" s="72"/>
    </row>
    <row r="425" spans="1:66" s="76" customFormat="1" collapsed="1" x14ac:dyDescent="0.2">
      <c r="A425" s="72"/>
      <c r="B425" s="207" t="str">
        <f t="shared" si="70"/>
        <v/>
      </c>
      <c r="C425" s="73"/>
      <c r="D425" s="73"/>
      <c r="E425" s="73"/>
      <c r="F425" s="73"/>
      <c r="G425" s="207"/>
      <c r="H425" s="73"/>
      <c r="I425" s="73"/>
      <c r="J425" s="74"/>
      <c r="K425" s="75"/>
      <c r="L425" s="75"/>
      <c r="M425" s="299" t="str">
        <f t="shared" si="71"/>
        <v/>
      </c>
      <c r="N425" s="74"/>
      <c r="O425" s="74"/>
      <c r="P425" s="75"/>
      <c r="Q425" s="207" t="str">
        <f t="shared" si="72"/>
        <v/>
      </c>
      <c r="R425" s="75"/>
      <c r="S425" s="207" t="str">
        <f t="shared" si="73"/>
        <v/>
      </c>
      <c r="T425" s="75"/>
      <c r="U425" s="207" t="str">
        <f t="shared" si="74"/>
        <v/>
      </c>
      <c r="V425" s="75"/>
      <c r="W425" s="74"/>
      <c r="X425" s="74"/>
      <c r="Y425" s="74"/>
      <c r="Z425" s="74"/>
      <c r="AA425" s="74"/>
      <c r="AB425" s="74"/>
      <c r="AC425" s="74"/>
      <c r="AD425" s="207" t="str">
        <f t="shared" si="75"/>
        <v/>
      </c>
      <c r="AE425" s="74"/>
      <c r="AF425" s="74"/>
      <c r="AG425" s="74"/>
      <c r="AH425" s="74"/>
      <c r="AI425" s="74"/>
      <c r="AJ425" s="207" t="str">
        <f t="shared" si="76"/>
        <v/>
      </c>
      <c r="AK425" s="74"/>
      <c r="AL425" s="74"/>
      <c r="AM425" s="74"/>
      <c r="AN425" s="300" t="str">
        <f t="shared" si="77"/>
        <v/>
      </c>
      <c r="AO425" s="75"/>
      <c r="AP425" s="75"/>
      <c r="AQ425" s="207" t="str">
        <f t="shared" si="78"/>
        <v/>
      </c>
      <c r="AR425" s="75"/>
      <c r="AS425" s="74"/>
      <c r="AT425" s="74"/>
      <c r="AU425" s="207" t="str">
        <f t="shared" si="79"/>
        <v/>
      </c>
      <c r="AV425" s="75"/>
      <c r="AW425" s="75"/>
      <c r="AX425" s="75"/>
      <c r="AY425" s="75"/>
      <c r="AZ425" s="75"/>
      <c r="BA425" s="75"/>
      <c r="BB425" s="75"/>
      <c r="BC425" s="75"/>
      <c r="BD425" s="75"/>
      <c r="BE425" s="75"/>
      <c r="BF425" s="75"/>
      <c r="BG425" s="75"/>
      <c r="BH425" s="72"/>
      <c r="BI425" s="72"/>
      <c r="BJ425" s="72"/>
      <c r="BK425" s="72"/>
      <c r="BL425" s="72"/>
      <c r="BM425" s="72"/>
      <c r="BN425" s="72"/>
    </row>
    <row r="426" spans="1:66" s="76" customFormat="1" collapsed="1" x14ac:dyDescent="0.2">
      <c r="A426" s="72"/>
      <c r="B426" s="207" t="str">
        <f t="shared" si="70"/>
        <v/>
      </c>
      <c r="C426" s="73"/>
      <c r="D426" s="73"/>
      <c r="E426" s="73"/>
      <c r="F426" s="73"/>
      <c r="G426" s="207"/>
      <c r="H426" s="73"/>
      <c r="I426" s="73"/>
      <c r="J426" s="74"/>
      <c r="K426" s="75"/>
      <c r="L426" s="75"/>
      <c r="M426" s="299" t="str">
        <f t="shared" si="71"/>
        <v/>
      </c>
      <c r="N426" s="74"/>
      <c r="O426" s="74"/>
      <c r="P426" s="75"/>
      <c r="Q426" s="207" t="str">
        <f t="shared" si="72"/>
        <v/>
      </c>
      <c r="R426" s="75"/>
      <c r="S426" s="207" t="str">
        <f t="shared" si="73"/>
        <v/>
      </c>
      <c r="T426" s="75"/>
      <c r="U426" s="207" t="str">
        <f t="shared" si="74"/>
        <v/>
      </c>
      <c r="V426" s="75"/>
      <c r="W426" s="74"/>
      <c r="X426" s="74"/>
      <c r="Y426" s="74"/>
      <c r="Z426" s="74"/>
      <c r="AA426" s="74"/>
      <c r="AB426" s="74"/>
      <c r="AC426" s="74"/>
      <c r="AD426" s="207" t="str">
        <f t="shared" si="75"/>
        <v/>
      </c>
      <c r="AE426" s="74"/>
      <c r="AF426" s="74"/>
      <c r="AG426" s="74"/>
      <c r="AH426" s="74"/>
      <c r="AI426" s="74"/>
      <c r="AJ426" s="207" t="str">
        <f t="shared" si="76"/>
        <v/>
      </c>
      <c r="AK426" s="74"/>
      <c r="AL426" s="74"/>
      <c r="AM426" s="74"/>
      <c r="AN426" s="300" t="str">
        <f t="shared" si="77"/>
        <v/>
      </c>
      <c r="AO426" s="75"/>
      <c r="AP426" s="75"/>
      <c r="AQ426" s="207" t="str">
        <f t="shared" si="78"/>
        <v/>
      </c>
      <c r="AR426" s="75"/>
      <c r="AS426" s="74"/>
      <c r="AT426" s="74"/>
      <c r="AU426" s="207" t="str">
        <f t="shared" si="79"/>
        <v/>
      </c>
      <c r="AV426" s="75"/>
      <c r="AW426" s="75"/>
      <c r="AX426" s="75"/>
      <c r="AY426" s="75"/>
      <c r="AZ426" s="75"/>
      <c r="BA426" s="75"/>
      <c r="BB426" s="75"/>
      <c r="BC426" s="75"/>
      <c r="BD426" s="75"/>
      <c r="BE426" s="75"/>
      <c r="BF426" s="75"/>
      <c r="BG426" s="75"/>
      <c r="BH426" s="72"/>
      <c r="BI426" s="72"/>
      <c r="BJ426" s="72"/>
      <c r="BK426" s="72"/>
      <c r="BL426" s="72"/>
      <c r="BM426" s="72"/>
      <c r="BN426" s="72"/>
    </row>
    <row r="427" spans="1:66" s="76" customFormat="1" collapsed="1" x14ac:dyDescent="0.2">
      <c r="A427" s="72"/>
      <c r="B427" s="207" t="str">
        <f t="shared" si="70"/>
        <v/>
      </c>
      <c r="C427" s="73"/>
      <c r="D427" s="73"/>
      <c r="E427" s="73"/>
      <c r="F427" s="73"/>
      <c r="G427" s="207"/>
      <c r="H427" s="73"/>
      <c r="I427" s="73"/>
      <c r="J427" s="74"/>
      <c r="K427" s="75"/>
      <c r="L427" s="75"/>
      <c r="M427" s="299" t="str">
        <f t="shared" si="71"/>
        <v/>
      </c>
      <c r="N427" s="74"/>
      <c r="O427" s="74"/>
      <c r="P427" s="75"/>
      <c r="Q427" s="207" t="str">
        <f t="shared" si="72"/>
        <v/>
      </c>
      <c r="R427" s="75"/>
      <c r="S427" s="207" t="str">
        <f t="shared" si="73"/>
        <v/>
      </c>
      <c r="T427" s="75"/>
      <c r="U427" s="207" t="str">
        <f t="shared" si="74"/>
        <v/>
      </c>
      <c r="V427" s="75"/>
      <c r="W427" s="74"/>
      <c r="X427" s="74"/>
      <c r="Y427" s="74"/>
      <c r="Z427" s="74"/>
      <c r="AA427" s="74"/>
      <c r="AB427" s="74"/>
      <c r="AC427" s="74"/>
      <c r="AD427" s="207" t="str">
        <f t="shared" si="75"/>
        <v/>
      </c>
      <c r="AE427" s="74"/>
      <c r="AF427" s="74"/>
      <c r="AG427" s="74"/>
      <c r="AH427" s="74"/>
      <c r="AI427" s="74"/>
      <c r="AJ427" s="207" t="str">
        <f t="shared" si="76"/>
        <v/>
      </c>
      <c r="AK427" s="74"/>
      <c r="AL427" s="74"/>
      <c r="AM427" s="74"/>
      <c r="AN427" s="300" t="str">
        <f t="shared" si="77"/>
        <v/>
      </c>
      <c r="AO427" s="75"/>
      <c r="AP427" s="75"/>
      <c r="AQ427" s="207" t="str">
        <f t="shared" si="78"/>
        <v/>
      </c>
      <c r="AR427" s="75"/>
      <c r="AS427" s="74"/>
      <c r="AT427" s="74"/>
      <c r="AU427" s="207" t="str">
        <f t="shared" si="79"/>
        <v/>
      </c>
      <c r="AV427" s="75"/>
      <c r="AW427" s="75"/>
      <c r="AX427" s="75"/>
      <c r="AY427" s="75"/>
      <c r="AZ427" s="75"/>
      <c r="BA427" s="75"/>
      <c r="BB427" s="75"/>
      <c r="BC427" s="75"/>
      <c r="BD427" s="75"/>
      <c r="BE427" s="75"/>
      <c r="BF427" s="75"/>
      <c r="BG427" s="75"/>
      <c r="BH427" s="72"/>
      <c r="BI427" s="72"/>
      <c r="BJ427" s="72"/>
      <c r="BK427" s="72"/>
      <c r="BL427" s="72"/>
      <c r="BM427" s="72"/>
      <c r="BN427" s="72"/>
    </row>
    <row r="428" spans="1:66" s="76" customFormat="1" collapsed="1" x14ac:dyDescent="0.2">
      <c r="A428" s="72"/>
      <c r="B428" s="207" t="str">
        <f t="shared" si="70"/>
        <v/>
      </c>
      <c r="C428" s="73"/>
      <c r="D428" s="73"/>
      <c r="E428" s="73"/>
      <c r="F428" s="73"/>
      <c r="G428" s="207"/>
      <c r="H428" s="73"/>
      <c r="I428" s="73"/>
      <c r="J428" s="74"/>
      <c r="K428" s="75"/>
      <c r="L428" s="75"/>
      <c r="M428" s="299" t="str">
        <f t="shared" si="71"/>
        <v/>
      </c>
      <c r="N428" s="74"/>
      <c r="O428" s="74"/>
      <c r="P428" s="75"/>
      <c r="Q428" s="207" t="str">
        <f t="shared" si="72"/>
        <v/>
      </c>
      <c r="R428" s="75"/>
      <c r="S428" s="207" t="str">
        <f t="shared" si="73"/>
        <v/>
      </c>
      <c r="T428" s="75"/>
      <c r="U428" s="207" t="str">
        <f t="shared" si="74"/>
        <v/>
      </c>
      <c r="V428" s="75"/>
      <c r="W428" s="74"/>
      <c r="X428" s="74"/>
      <c r="Y428" s="74"/>
      <c r="Z428" s="74"/>
      <c r="AA428" s="74"/>
      <c r="AB428" s="74"/>
      <c r="AC428" s="74"/>
      <c r="AD428" s="207" t="str">
        <f t="shared" si="75"/>
        <v/>
      </c>
      <c r="AE428" s="74"/>
      <c r="AF428" s="74"/>
      <c r="AG428" s="74"/>
      <c r="AH428" s="74"/>
      <c r="AI428" s="74"/>
      <c r="AJ428" s="207" t="str">
        <f t="shared" si="76"/>
        <v/>
      </c>
      <c r="AK428" s="74"/>
      <c r="AL428" s="74"/>
      <c r="AM428" s="74"/>
      <c r="AN428" s="300" t="str">
        <f t="shared" si="77"/>
        <v/>
      </c>
      <c r="AO428" s="75"/>
      <c r="AP428" s="75"/>
      <c r="AQ428" s="207" t="str">
        <f t="shared" si="78"/>
        <v/>
      </c>
      <c r="AR428" s="75"/>
      <c r="AS428" s="74"/>
      <c r="AT428" s="74"/>
      <c r="AU428" s="207" t="str">
        <f t="shared" si="79"/>
        <v/>
      </c>
      <c r="AV428" s="75"/>
      <c r="AW428" s="75"/>
      <c r="AX428" s="75"/>
      <c r="AY428" s="75"/>
      <c r="AZ428" s="75"/>
      <c r="BA428" s="75"/>
      <c r="BB428" s="75"/>
      <c r="BC428" s="75"/>
      <c r="BD428" s="75"/>
      <c r="BE428" s="75"/>
      <c r="BF428" s="75"/>
      <c r="BG428" s="75"/>
      <c r="BH428" s="72"/>
      <c r="BI428" s="72"/>
      <c r="BJ428" s="72"/>
      <c r="BK428" s="72"/>
      <c r="BL428" s="72"/>
      <c r="BM428" s="72"/>
      <c r="BN428" s="72"/>
    </row>
    <row r="429" spans="1:66" s="76" customFormat="1" collapsed="1" x14ac:dyDescent="0.2">
      <c r="A429" s="72"/>
      <c r="B429" s="207" t="str">
        <f t="shared" si="70"/>
        <v/>
      </c>
      <c r="C429" s="73"/>
      <c r="D429" s="73"/>
      <c r="E429" s="73"/>
      <c r="F429" s="73"/>
      <c r="G429" s="207"/>
      <c r="H429" s="73"/>
      <c r="I429" s="73"/>
      <c r="J429" s="74"/>
      <c r="K429" s="75"/>
      <c r="L429" s="75"/>
      <c r="M429" s="299" t="str">
        <f t="shared" si="71"/>
        <v/>
      </c>
      <c r="N429" s="74"/>
      <c r="O429" s="74"/>
      <c r="P429" s="75"/>
      <c r="Q429" s="207" t="str">
        <f t="shared" si="72"/>
        <v/>
      </c>
      <c r="R429" s="75"/>
      <c r="S429" s="207" t="str">
        <f t="shared" si="73"/>
        <v/>
      </c>
      <c r="T429" s="75"/>
      <c r="U429" s="207" t="str">
        <f t="shared" si="74"/>
        <v/>
      </c>
      <c r="V429" s="75"/>
      <c r="W429" s="74"/>
      <c r="X429" s="74"/>
      <c r="Y429" s="74"/>
      <c r="Z429" s="74"/>
      <c r="AA429" s="74"/>
      <c r="AB429" s="74"/>
      <c r="AC429" s="74"/>
      <c r="AD429" s="207" t="str">
        <f t="shared" si="75"/>
        <v/>
      </c>
      <c r="AE429" s="74"/>
      <c r="AF429" s="74"/>
      <c r="AG429" s="74"/>
      <c r="AH429" s="74"/>
      <c r="AI429" s="74"/>
      <c r="AJ429" s="207" t="str">
        <f t="shared" si="76"/>
        <v/>
      </c>
      <c r="AK429" s="74"/>
      <c r="AL429" s="74"/>
      <c r="AM429" s="74"/>
      <c r="AN429" s="300" t="str">
        <f t="shared" si="77"/>
        <v/>
      </c>
      <c r="AO429" s="75"/>
      <c r="AP429" s="75"/>
      <c r="AQ429" s="207" t="str">
        <f t="shared" si="78"/>
        <v/>
      </c>
      <c r="AR429" s="75"/>
      <c r="AS429" s="74"/>
      <c r="AT429" s="74"/>
      <c r="AU429" s="207" t="str">
        <f t="shared" si="79"/>
        <v/>
      </c>
      <c r="AV429" s="75"/>
      <c r="AW429" s="75"/>
      <c r="AX429" s="75"/>
      <c r="AY429" s="75"/>
      <c r="AZ429" s="75"/>
      <c r="BA429" s="75"/>
      <c r="BB429" s="75"/>
      <c r="BC429" s="75"/>
      <c r="BD429" s="75"/>
      <c r="BE429" s="75"/>
      <c r="BF429" s="75"/>
      <c r="BG429" s="75"/>
      <c r="BH429" s="72"/>
      <c r="BI429" s="72"/>
      <c r="BJ429" s="72"/>
      <c r="BK429" s="72"/>
      <c r="BL429" s="72"/>
      <c r="BM429" s="72"/>
      <c r="BN429" s="72"/>
    </row>
    <row r="430" spans="1:66" s="76" customFormat="1" collapsed="1" x14ac:dyDescent="0.2">
      <c r="A430" s="72"/>
      <c r="B430" s="207" t="str">
        <f t="shared" si="70"/>
        <v/>
      </c>
      <c r="C430" s="73"/>
      <c r="D430" s="73"/>
      <c r="E430" s="73"/>
      <c r="F430" s="73"/>
      <c r="G430" s="207"/>
      <c r="H430" s="73"/>
      <c r="I430" s="73"/>
      <c r="J430" s="74"/>
      <c r="K430" s="75"/>
      <c r="L430" s="75"/>
      <c r="M430" s="299" t="str">
        <f t="shared" si="71"/>
        <v/>
      </c>
      <c r="N430" s="74"/>
      <c r="O430" s="74"/>
      <c r="P430" s="75"/>
      <c r="Q430" s="207" t="str">
        <f t="shared" si="72"/>
        <v/>
      </c>
      <c r="R430" s="75"/>
      <c r="S430" s="207" t="str">
        <f t="shared" si="73"/>
        <v/>
      </c>
      <c r="T430" s="75"/>
      <c r="U430" s="207" t="str">
        <f t="shared" si="74"/>
        <v/>
      </c>
      <c r="V430" s="75"/>
      <c r="W430" s="74"/>
      <c r="X430" s="74"/>
      <c r="Y430" s="74"/>
      <c r="Z430" s="74"/>
      <c r="AA430" s="74"/>
      <c r="AB430" s="74"/>
      <c r="AC430" s="74"/>
      <c r="AD430" s="207" t="str">
        <f t="shared" si="75"/>
        <v/>
      </c>
      <c r="AE430" s="74"/>
      <c r="AF430" s="74"/>
      <c r="AG430" s="74"/>
      <c r="AH430" s="74"/>
      <c r="AI430" s="74"/>
      <c r="AJ430" s="207" t="str">
        <f t="shared" si="76"/>
        <v/>
      </c>
      <c r="AK430" s="74"/>
      <c r="AL430" s="74"/>
      <c r="AM430" s="74"/>
      <c r="AN430" s="300" t="str">
        <f t="shared" si="77"/>
        <v/>
      </c>
      <c r="AO430" s="75"/>
      <c r="AP430" s="75"/>
      <c r="AQ430" s="207" t="str">
        <f t="shared" si="78"/>
        <v/>
      </c>
      <c r="AR430" s="75"/>
      <c r="AS430" s="74"/>
      <c r="AT430" s="74"/>
      <c r="AU430" s="207" t="str">
        <f t="shared" si="79"/>
        <v/>
      </c>
      <c r="AV430" s="75"/>
      <c r="AW430" s="75"/>
      <c r="AX430" s="75"/>
      <c r="AY430" s="75"/>
      <c r="AZ430" s="75"/>
      <c r="BA430" s="75"/>
      <c r="BB430" s="75"/>
      <c r="BC430" s="75"/>
      <c r="BD430" s="75"/>
      <c r="BE430" s="75"/>
      <c r="BF430" s="75"/>
      <c r="BG430" s="75"/>
      <c r="BH430" s="72"/>
      <c r="BI430" s="72"/>
      <c r="BJ430" s="72"/>
      <c r="BK430" s="72"/>
      <c r="BL430" s="72"/>
      <c r="BM430" s="72"/>
      <c r="BN430" s="72"/>
    </row>
    <row r="431" spans="1:66" s="76" customFormat="1" collapsed="1" x14ac:dyDescent="0.2">
      <c r="A431" s="72"/>
      <c r="B431" s="207" t="str">
        <f t="shared" si="70"/>
        <v/>
      </c>
      <c r="C431" s="73"/>
      <c r="D431" s="73"/>
      <c r="E431" s="73"/>
      <c r="F431" s="73"/>
      <c r="G431" s="207"/>
      <c r="H431" s="73"/>
      <c r="I431" s="73"/>
      <c r="J431" s="74"/>
      <c r="K431" s="75"/>
      <c r="L431" s="75"/>
      <c r="M431" s="299" t="str">
        <f t="shared" si="71"/>
        <v/>
      </c>
      <c r="N431" s="74"/>
      <c r="O431" s="74"/>
      <c r="P431" s="75"/>
      <c r="Q431" s="207" t="str">
        <f t="shared" si="72"/>
        <v/>
      </c>
      <c r="R431" s="75"/>
      <c r="S431" s="207" t="str">
        <f t="shared" si="73"/>
        <v/>
      </c>
      <c r="T431" s="75"/>
      <c r="U431" s="207" t="str">
        <f t="shared" si="74"/>
        <v/>
      </c>
      <c r="V431" s="75"/>
      <c r="W431" s="74"/>
      <c r="X431" s="74"/>
      <c r="Y431" s="74"/>
      <c r="Z431" s="74"/>
      <c r="AA431" s="74"/>
      <c r="AB431" s="74"/>
      <c r="AC431" s="74"/>
      <c r="AD431" s="207" t="str">
        <f t="shared" si="75"/>
        <v/>
      </c>
      <c r="AE431" s="74"/>
      <c r="AF431" s="74"/>
      <c r="AG431" s="74"/>
      <c r="AH431" s="74"/>
      <c r="AI431" s="74"/>
      <c r="AJ431" s="207" t="str">
        <f t="shared" si="76"/>
        <v/>
      </c>
      <c r="AK431" s="74"/>
      <c r="AL431" s="74"/>
      <c r="AM431" s="74"/>
      <c r="AN431" s="300" t="str">
        <f t="shared" si="77"/>
        <v/>
      </c>
      <c r="AO431" s="75"/>
      <c r="AP431" s="75"/>
      <c r="AQ431" s="207" t="str">
        <f t="shared" si="78"/>
        <v/>
      </c>
      <c r="AR431" s="75"/>
      <c r="AS431" s="74"/>
      <c r="AT431" s="74"/>
      <c r="AU431" s="207" t="str">
        <f t="shared" si="79"/>
        <v/>
      </c>
      <c r="AV431" s="75"/>
      <c r="AW431" s="75"/>
      <c r="AX431" s="75"/>
      <c r="AY431" s="75"/>
      <c r="AZ431" s="75"/>
      <c r="BA431" s="75"/>
      <c r="BB431" s="75"/>
      <c r="BC431" s="75"/>
      <c r="BD431" s="75"/>
      <c r="BE431" s="75"/>
      <c r="BF431" s="75"/>
      <c r="BG431" s="75"/>
      <c r="BH431" s="72"/>
      <c r="BI431" s="72"/>
      <c r="BJ431" s="72"/>
      <c r="BK431" s="72"/>
      <c r="BL431" s="72"/>
      <c r="BM431" s="72"/>
      <c r="BN431" s="72"/>
    </row>
    <row r="432" spans="1:66" s="76" customFormat="1" collapsed="1" x14ac:dyDescent="0.2">
      <c r="A432" s="72"/>
      <c r="B432" s="207" t="str">
        <f t="shared" si="70"/>
        <v/>
      </c>
      <c r="C432" s="73"/>
      <c r="D432" s="73"/>
      <c r="E432" s="73"/>
      <c r="F432" s="73"/>
      <c r="G432" s="207"/>
      <c r="H432" s="73"/>
      <c r="I432" s="73"/>
      <c r="J432" s="74"/>
      <c r="K432" s="75"/>
      <c r="L432" s="75"/>
      <c r="M432" s="299" t="str">
        <f t="shared" si="71"/>
        <v/>
      </c>
      <c r="N432" s="74"/>
      <c r="O432" s="74"/>
      <c r="P432" s="75"/>
      <c r="Q432" s="207" t="str">
        <f t="shared" si="72"/>
        <v/>
      </c>
      <c r="R432" s="75"/>
      <c r="S432" s="207" t="str">
        <f t="shared" si="73"/>
        <v/>
      </c>
      <c r="T432" s="75"/>
      <c r="U432" s="207" t="str">
        <f t="shared" si="74"/>
        <v/>
      </c>
      <c r="V432" s="75"/>
      <c r="W432" s="74"/>
      <c r="X432" s="74"/>
      <c r="Y432" s="74"/>
      <c r="Z432" s="74"/>
      <c r="AA432" s="74"/>
      <c r="AB432" s="74"/>
      <c r="AC432" s="74"/>
      <c r="AD432" s="207" t="str">
        <f t="shared" si="75"/>
        <v/>
      </c>
      <c r="AE432" s="74"/>
      <c r="AF432" s="74"/>
      <c r="AG432" s="74"/>
      <c r="AH432" s="74"/>
      <c r="AI432" s="74"/>
      <c r="AJ432" s="207" t="str">
        <f t="shared" si="76"/>
        <v/>
      </c>
      <c r="AK432" s="74"/>
      <c r="AL432" s="74"/>
      <c r="AM432" s="74"/>
      <c r="AN432" s="300" t="str">
        <f t="shared" si="77"/>
        <v/>
      </c>
      <c r="AO432" s="75"/>
      <c r="AP432" s="75"/>
      <c r="AQ432" s="207" t="str">
        <f t="shared" si="78"/>
        <v/>
      </c>
      <c r="AR432" s="75"/>
      <c r="AS432" s="74"/>
      <c r="AT432" s="74"/>
      <c r="AU432" s="207" t="str">
        <f t="shared" si="79"/>
        <v/>
      </c>
      <c r="AV432" s="75"/>
      <c r="AW432" s="75"/>
      <c r="AX432" s="75"/>
      <c r="AY432" s="75"/>
      <c r="AZ432" s="75"/>
      <c r="BA432" s="75"/>
      <c r="BB432" s="75"/>
      <c r="BC432" s="75"/>
      <c r="BD432" s="75"/>
      <c r="BE432" s="75"/>
      <c r="BF432" s="75"/>
      <c r="BG432" s="75"/>
      <c r="BH432" s="72"/>
      <c r="BI432" s="72"/>
      <c r="BJ432" s="72"/>
      <c r="BK432" s="72"/>
      <c r="BL432" s="72"/>
      <c r="BM432" s="72"/>
      <c r="BN432" s="72"/>
    </row>
    <row r="433" spans="1:66" s="76" customFormat="1" collapsed="1" x14ac:dyDescent="0.2">
      <c r="A433" s="72"/>
      <c r="B433" s="207" t="str">
        <f t="shared" si="70"/>
        <v/>
      </c>
      <c r="C433" s="73"/>
      <c r="D433" s="73"/>
      <c r="E433" s="73"/>
      <c r="F433" s="73"/>
      <c r="G433" s="207"/>
      <c r="H433" s="73"/>
      <c r="I433" s="73"/>
      <c r="J433" s="74"/>
      <c r="K433" s="75"/>
      <c r="L433" s="75"/>
      <c r="M433" s="299" t="str">
        <f t="shared" si="71"/>
        <v/>
      </c>
      <c r="N433" s="74"/>
      <c r="O433" s="74"/>
      <c r="P433" s="75"/>
      <c r="Q433" s="207" t="str">
        <f t="shared" si="72"/>
        <v/>
      </c>
      <c r="R433" s="75"/>
      <c r="S433" s="207" t="str">
        <f t="shared" si="73"/>
        <v/>
      </c>
      <c r="T433" s="75"/>
      <c r="U433" s="207" t="str">
        <f t="shared" si="74"/>
        <v/>
      </c>
      <c r="V433" s="75"/>
      <c r="W433" s="74"/>
      <c r="X433" s="74"/>
      <c r="Y433" s="74"/>
      <c r="Z433" s="74"/>
      <c r="AA433" s="74"/>
      <c r="AB433" s="74"/>
      <c r="AC433" s="74"/>
      <c r="AD433" s="207" t="str">
        <f t="shared" si="75"/>
        <v/>
      </c>
      <c r="AE433" s="74"/>
      <c r="AF433" s="74"/>
      <c r="AG433" s="74"/>
      <c r="AH433" s="74"/>
      <c r="AI433" s="74"/>
      <c r="AJ433" s="207" t="str">
        <f t="shared" si="76"/>
        <v/>
      </c>
      <c r="AK433" s="74"/>
      <c r="AL433" s="74"/>
      <c r="AM433" s="74"/>
      <c r="AN433" s="300" t="str">
        <f t="shared" si="77"/>
        <v/>
      </c>
      <c r="AO433" s="75"/>
      <c r="AP433" s="75"/>
      <c r="AQ433" s="207" t="str">
        <f t="shared" si="78"/>
        <v/>
      </c>
      <c r="AR433" s="75"/>
      <c r="AS433" s="74"/>
      <c r="AT433" s="74"/>
      <c r="AU433" s="207" t="str">
        <f t="shared" si="79"/>
        <v/>
      </c>
      <c r="AV433" s="75"/>
      <c r="AW433" s="75"/>
      <c r="AX433" s="75"/>
      <c r="AY433" s="75"/>
      <c r="AZ433" s="75"/>
      <c r="BA433" s="75"/>
      <c r="BB433" s="75"/>
      <c r="BC433" s="75"/>
      <c r="BD433" s="75"/>
      <c r="BE433" s="75"/>
      <c r="BF433" s="75"/>
      <c r="BG433" s="75"/>
      <c r="BH433" s="72"/>
      <c r="BI433" s="72"/>
      <c r="BJ433" s="72"/>
      <c r="BK433" s="72"/>
      <c r="BL433" s="72"/>
      <c r="BM433" s="72"/>
      <c r="BN433" s="72"/>
    </row>
    <row r="434" spans="1:66" s="76" customFormat="1" collapsed="1" x14ac:dyDescent="0.2">
      <c r="A434" s="72"/>
      <c r="B434" s="207" t="str">
        <f t="shared" si="70"/>
        <v/>
      </c>
      <c r="C434" s="73"/>
      <c r="D434" s="73"/>
      <c r="E434" s="73"/>
      <c r="F434" s="73"/>
      <c r="G434" s="207"/>
      <c r="H434" s="73"/>
      <c r="I434" s="73"/>
      <c r="J434" s="74"/>
      <c r="K434" s="75"/>
      <c r="L434" s="75"/>
      <c r="M434" s="299" t="str">
        <f t="shared" si="71"/>
        <v/>
      </c>
      <c r="N434" s="74"/>
      <c r="O434" s="74"/>
      <c r="P434" s="75"/>
      <c r="Q434" s="207" t="str">
        <f t="shared" si="72"/>
        <v/>
      </c>
      <c r="R434" s="75"/>
      <c r="S434" s="207" t="str">
        <f t="shared" si="73"/>
        <v/>
      </c>
      <c r="T434" s="75"/>
      <c r="U434" s="207" t="str">
        <f t="shared" si="74"/>
        <v/>
      </c>
      <c r="V434" s="75"/>
      <c r="W434" s="74"/>
      <c r="X434" s="74"/>
      <c r="Y434" s="74"/>
      <c r="Z434" s="74"/>
      <c r="AA434" s="74"/>
      <c r="AB434" s="74"/>
      <c r="AC434" s="74"/>
      <c r="AD434" s="207" t="str">
        <f t="shared" si="75"/>
        <v/>
      </c>
      <c r="AE434" s="74"/>
      <c r="AF434" s="74"/>
      <c r="AG434" s="74"/>
      <c r="AH434" s="74"/>
      <c r="AI434" s="74"/>
      <c r="AJ434" s="207" t="str">
        <f t="shared" si="76"/>
        <v/>
      </c>
      <c r="AK434" s="74"/>
      <c r="AL434" s="74"/>
      <c r="AM434" s="74"/>
      <c r="AN434" s="300" t="str">
        <f t="shared" si="77"/>
        <v/>
      </c>
      <c r="AO434" s="75"/>
      <c r="AP434" s="75"/>
      <c r="AQ434" s="207" t="str">
        <f t="shared" si="78"/>
        <v/>
      </c>
      <c r="AR434" s="75"/>
      <c r="AS434" s="74"/>
      <c r="AT434" s="74"/>
      <c r="AU434" s="207" t="str">
        <f t="shared" si="79"/>
        <v/>
      </c>
      <c r="AV434" s="75"/>
      <c r="AW434" s="75"/>
      <c r="AX434" s="75"/>
      <c r="AY434" s="75"/>
      <c r="AZ434" s="75"/>
      <c r="BA434" s="75"/>
      <c r="BB434" s="75"/>
      <c r="BC434" s="75"/>
      <c r="BD434" s="75"/>
      <c r="BE434" s="75"/>
      <c r="BF434" s="75"/>
      <c r="BG434" s="75"/>
      <c r="BH434" s="72"/>
      <c r="BI434" s="72"/>
      <c r="BJ434" s="72"/>
      <c r="BK434" s="72"/>
      <c r="BL434" s="72"/>
      <c r="BM434" s="72"/>
      <c r="BN434" s="72"/>
    </row>
    <row r="435" spans="1:66" s="76" customFormat="1" collapsed="1" x14ac:dyDescent="0.2">
      <c r="A435" s="72"/>
      <c r="B435" s="207" t="str">
        <f t="shared" si="70"/>
        <v/>
      </c>
      <c r="C435" s="73"/>
      <c r="D435" s="73"/>
      <c r="E435" s="73"/>
      <c r="F435" s="73"/>
      <c r="G435" s="207"/>
      <c r="H435" s="73"/>
      <c r="I435" s="73"/>
      <c r="J435" s="74"/>
      <c r="K435" s="75"/>
      <c r="L435" s="75"/>
      <c r="M435" s="299" t="str">
        <f t="shared" si="71"/>
        <v/>
      </c>
      <c r="N435" s="74"/>
      <c r="O435" s="74"/>
      <c r="P435" s="75"/>
      <c r="Q435" s="207" t="str">
        <f t="shared" si="72"/>
        <v/>
      </c>
      <c r="R435" s="75"/>
      <c r="S435" s="207" t="str">
        <f t="shared" si="73"/>
        <v/>
      </c>
      <c r="T435" s="75"/>
      <c r="U435" s="207" t="str">
        <f t="shared" si="74"/>
        <v/>
      </c>
      <c r="V435" s="75"/>
      <c r="W435" s="74"/>
      <c r="X435" s="74"/>
      <c r="Y435" s="74"/>
      <c r="Z435" s="74"/>
      <c r="AA435" s="74"/>
      <c r="AB435" s="74"/>
      <c r="AC435" s="74"/>
      <c r="AD435" s="207" t="str">
        <f t="shared" si="75"/>
        <v/>
      </c>
      <c r="AE435" s="74"/>
      <c r="AF435" s="74"/>
      <c r="AG435" s="74"/>
      <c r="AH435" s="74"/>
      <c r="AI435" s="74"/>
      <c r="AJ435" s="207" t="str">
        <f t="shared" si="76"/>
        <v/>
      </c>
      <c r="AK435" s="74"/>
      <c r="AL435" s="74"/>
      <c r="AM435" s="74"/>
      <c r="AN435" s="300" t="str">
        <f t="shared" si="77"/>
        <v/>
      </c>
      <c r="AO435" s="75"/>
      <c r="AP435" s="75"/>
      <c r="AQ435" s="207" t="str">
        <f t="shared" si="78"/>
        <v/>
      </c>
      <c r="AR435" s="75"/>
      <c r="AS435" s="74"/>
      <c r="AT435" s="74"/>
      <c r="AU435" s="207" t="str">
        <f t="shared" si="79"/>
        <v/>
      </c>
      <c r="AV435" s="75"/>
      <c r="AW435" s="75"/>
      <c r="AX435" s="75"/>
      <c r="AY435" s="75"/>
      <c r="AZ435" s="75"/>
      <c r="BA435" s="75"/>
      <c r="BB435" s="75"/>
      <c r="BC435" s="75"/>
      <c r="BD435" s="75"/>
      <c r="BE435" s="75"/>
      <c r="BF435" s="75"/>
      <c r="BG435" s="75"/>
      <c r="BH435" s="72"/>
      <c r="BI435" s="72"/>
      <c r="BJ435" s="72"/>
      <c r="BK435" s="72"/>
      <c r="BL435" s="72"/>
      <c r="BM435" s="72"/>
      <c r="BN435" s="72"/>
    </row>
    <row r="436" spans="1:66" s="76" customFormat="1" collapsed="1" x14ac:dyDescent="0.2">
      <c r="A436" s="72"/>
      <c r="B436" s="207" t="str">
        <f t="shared" si="70"/>
        <v/>
      </c>
      <c r="C436" s="73"/>
      <c r="D436" s="73"/>
      <c r="E436" s="73"/>
      <c r="F436" s="73"/>
      <c r="G436" s="207"/>
      <c r="H436" s="73"/>
      <c r="I436" s="73"/>
      <c r="J436" s="74"/>
      <c r="K436" s="75"/>
      <c r="L436" s="75"/>
      <c r="M436" s="299" t="str">
        <f t="shared" si="71"/>
        <v/>
      </c>
      <c r="N436" s="74"/>
      <c r="O436" s="74"/>
      <c r="P436" s="75"/>
      <c r="Q436" s="207" t="str">
        <f t="shared" si="72"/>
        <v/>
      </c>
      <c r="R436" s="75"/>
      <c r="S436" s="207" t="str">
        <f t="shared" si="73"/>
        <v/>
      </c>
      <c r="T436" s="75"/>
      <c r="U436" s="207" t="str">
        <f t="shared" si="74"/>
        <v/>
      </c>
      <c r="V436" s="75"/>
      <c r="W436" s="74"/>
      <c r="X436" s="74"/>
      <c r="Y436" s="74"/>
      <c r="Z436" s="74"/>
      <c r="AA436" s="74"/>
      <c r="AB436" s="74"/>
      <c r="AC436" s="74"/>
      <c r="AD436" s="207" t="str">
        <f t="shared" si="75"/>
        <v/>
      </c>
      <c r="AE436" s="74"/>
      <c r="AF436" s="74"/>
      <c r="AG436" s="74"/>
      <c r="AH436" s="74"/>
      <c r="AI436" s="74"/>
      <c r="AJ436" s="207" t="str">
        <f t="shared" si="76"/>
        <v/>
      </c>
      <c r="AK436" s="74"/>
      <c r="AL436" s="74"/>
      <c r="AM436" s="74"/>
      <c r="AN436" s="300" t="str">
        <f t="shared" si="77"/>
        <v/>
      </c>
      <c r="AO436" s="75"/>
      <c r="AP436" s="75"/>
      <c r="AQ436" s="207" t="str">
        <f t="shared" si="78"/>
        <v/>
      </c>
      <c r="AR436" s="75"/>
      <c r="AS436" s="74"/>
      <c r="AT436" s="74"/>
      <c r="AU436" s="207" t="str">
        <f t="shared" si="79"/>
        <v/>
      </c>
      <c r="AV436" s="75"/>
      <c r="AW436" s="75"/>
      <c r="AX436" s="75"/>
      <c r="AY436" s="75"/>
      <c r="AZ436" s="75"/>
      <c r="BA436" s="75"/>
      <c r="BB436" s="75"/>
      <c r="BC436" s="75"/>
      <c r="BD436" s="75"/>
      <c r="BE436" s="75"/>
      <c r="BF436" s="75"/>
      <c r="BG436" s="75"/>
      <c r="BH436" s="72"/>
      <c r="BI436" s="72"/>
      <c r="BJ436" s="72"/>
      <c r="BK436" s="72"/>
      <c r="BL436" s="72"/>
      <c r="BM436" s="72"/>
      <c r="BN436" s="72"/>
    </row>
    <row r="437" spans="1:66" s="76" customFormat="1" collapsed="1" x14ac:dyDescent="0.2">
      <c r="A437" s="72"/>
      <c r="B437" s="207" t="str">
        <f t="shared" si="70"/>
        <v/>
      </c>
      <c r="C437" s="73"/>
      <c r="D437" s="73"/>
      <c r="E437" s="73"/>
      <c r="F437" s="73"/>
      <c r="G437" s="207"/>
      <c r="H437" s="73"/>
      <c r="I437" s="73"/>
      <c r="J437" s="74"/>
      <c r="K437" s="75"/>
      <c r="L437" s="75"/>
      <c r="M437" s="299" t="str">
        <f t="shared" si="71"/>
        <v/>
      </c>
      <c r="N437" s="74"/>
      <c r="O437" s="74"/>
      <c r="P437" s="75"/>
      <c r="Q437" s="207" t="str">
        <f t="shared" si="72"/>
        <v/>
      </c>
      <c r="R437" s="75"/>
      <c r="S437" s="207" t="str">
        <f t="shared" si="73"/>
        <v/>
      </c>
      <c r="T437" s="75"/>
      <c r="U437" s="207" t="str">
        <f t="shared" si="74"/>
        <v/>
      </c>
      <c r="V437" s="75"/>
      <c r="W437" s="74"/>
      <c r="X437" s="74"/>
      <c r="Y437" s="74"/>
      <c r="Z437" s="74"/>
      <c r="AA437" s="74"/>
      <c r="AB437" s="74"/>
      <c r="AC437" s="74"/>
      <c r="AD437" s="207" t="str">
        <f t="shared" si="75"/>
        <v/>
      </c>
      <c r="AE437" s="74"/>
      <c r="AF437" s="74"/>
      <c r="AG437" s="74"/>
      <c r="AH437" s="74"/>
      <c r="AI437" s="74"/>
      <c r="AJ437" s="207" t="str">
        <f t="shared" si="76"/>
        <v/>
      </c>
      <c r="AK437" s="74"/>
      <c r="AL437" s="74"/>
      <c r="AM437" s="74"/>
      <c r="AN437" s="300" t="str">
        <f t="shared" si="77"/>
        <v/>
      </c>
      <c r="AO437" s="75"/>
      <c r="AP437" s="75"/>
      <c r="AQ437" s="207" t="str">
        <f t="shared" si="78"/>
        <v/>
      </c>
      <c r="AR437" s="75"/>
      <c r="AS437" s="74"/>
      <c r="AT437" s="74"/>
      <c r="AU437" s="207" t="str">
        <f t="shared" si="79"/>
        <v/>
      </c>
      <c r="AV437" s="75"/>
      <c r="AW437" s="75"/>
      <c r="AX437" s="75"/>
      <c r="AY437" s="75"/>
      <c r="AZ437" s="75"/>
      <c r="BA437" s="75"/>
      <c r="BB437" s="75"/>
      <c r="BC437" s="75"/>
      <c r="BD437" s="75"/>
      <c r="BE437" s="75"/>
      <c r="BF437" s="75"/>
      <c r="BG437" s="75"/>
      <c r="BH437" s="72"/>
      <c r="BI437" s="72"/>
      <c r="BJ437" s="72"/>
      <c r="BK437" s="72"/>
      <c r="BL437" s="72"/>
      <c r="BM437" s="72"/>
      <c r="BN437" s="72"/>
    </row>
    <row r="438" spans="1:66" s="76" customFormat="1" collapsed="1" x14ac:dyDescent="0.2">
      <c r="A438" s="72"/>
      <c r="B438" s="207" t="str">
        <f t="shared" si="70"/>
        <v/>
      </c>
      <c r="C438" s="73"/>
      <c r="D438" s="73"/>
      <c r="E438" s="73"/>
      <c r="F438" s="73"/>
      <c r="G438" s="207"/>
      <c r="H438" s="73"/>
      <c r="I438" s="73"/>
      <c r="J438" s="74"/>
      <c r="K438" s="75"/>
      <c r="L438" s="75"/>
      <c r="M438" s="299" t="str">
        <f t="shared" si="71"/>
        <v/>
      </c>
      <c r="N438" s="74"/>
      <c r="O438" s="74"/>
      <c r="P438" s="75"/>
      <c r="Q438" s="207" t="str">
        <f t="shared" si="72"/>
        <v/>
      </c>
      <c r="R438" s="75"/>
      <c r="S438" s="207" t="str">
        <f t="shared" si="73"/>
        <v/>
      </c>
      <c r="T438" s="75"/>
      <c r="U438" s="207" t="str">
        <f t="shared" si="74"/>
        <v/>
      </c>
      <c r="V438" s="75"/>
      <c r="W438" s="74"/>
      <c r="X438" s="74"/>
      <c r="Y438" s="74"/>
      <c r="Z438" s="74"/>
      <c r="AA438" s="74"/>
      <c r="AB438" s="74"/>
      <c r="AC438" s="74"/>
      <c r="AD438" s="207" t="str">
        <f t="shared" si="75"/>
        <v/>
      </c>
      <c r="AE438" s="74"/>
      <c r="AF438" s="74"/>
      <c r="AG438" s="74"/>
      <c r="AH438" s="74"/>
      <c r="AI438" s="74"/>
      <c r="AJ438" s="207" t="str">
        <f t="shared" si="76"/>
        <v/>
      </c>
      <c r="AK438" s="74"/>
      <c r="AL438" s="74"/>
      <c r="AM438" s="74"/>
      <c r="AN438" s="300" t="str">
        <f t="shared" si="77"/>
        <v/>
      </c>
      <c r="AO438" s="75"/>
      <c r="AP438" s="75"/>
      <c r="AQ438" s="207" t="str">
        <f t="shared" si="78"/>
        <v/>
      </c>
      <c r="AR438" s="75"/>
      <c r="AS438" s="74"/>
      <c r="AT438" s="74"/>
      <c r="AU438" s="207" t="str">
        <f t="shared" si="79"/>
        <v/>
      </c>
      <c r="AV438" s="75"/>
      <c r="AW438" s="75"/>
      <c r="AX438" s="75"/>
      <c r="AY438" s="75"/>
      <c r="AZ438" s="75"/>
      <c r="BA438" s="75"/>
      <c r="BB438" s="75"/>
      <c r="BC438" s="75"/>
      <c r="BD438" s="75"/>
      <c r="BE438" s="75"/>
      <c r="BF438" s="75"/>
      <c r="BG438" s="75"/>
      <c r="BH438" s="72"/>
      <c r="BI438" s="72"/>
      <c r="BJ438" s="72"/>
      <c r="BK438" s="72"/>
      <c r="BL438" s="72"/>
      <c r="BM438" s="72"/>
      <c r="BN438" s="72"/>
    </row>
    <row r="439" spans="1:66" s="76" customFormat="1" collapsed="1" x14ac:dyDescent="0.2">
      <c r="A439" s="72"/>
      <c r="B439" s="207" t="str">
        <f t="shared" si="70"/>
        <v/>
      </c>
      <c r="C439" s="73"/>
      <c r="D439" s="73"/>
      <c r="E439" s="73"/>
      <c r="F439" s="73"/>
      <c r="G439" s="207"/>
      <c r="H439" s="73"/>
      <c r="I439" s="73"/>
      <c r="J439" s="74"/>
      <c r="K439" s="75"/>
      <c r="L439" s="75"/>
      <c r="M439" s="299" t="str">
        <f t="shared" si="71"/>
        <v/>
      </c>
      <c r="N439" s="74"/>
      <c r="O439" s="74"/>
      <c r="P439" s="75"/>
      <c r="Q439" s="207" t="str">
        <f t="shared" si="72"/>
        <v/>
      </c>
      <c r="R439" s="75"/>
      <c r="S439" s="207" t="str">
        <f t="shared" si="73"/>
        <v/>
      </c>
      <c r="T439" s="75"/>
      <c r="U439" s="207" t="str">
        <f t="shared" si="74"/>
        <v/>
      </c>
      <c r="V439" s="75"/>
      <c r="W439" s="74"/>
      <c r="X439" s="74"/>
      <c r="Y439" s="74"/>
      <c r="Z439" s="74"/>
      <c r="AA439" s="74"/>
      <c r="AB439" s="74"/>
      <c r="AC439" s="74"/>
      <c r="AD439" s="207" t="str">
        <f t="shared" si="75"/>
        <v/>
      </c>
      <c r="AE439" s="74"/>
      <c r="AF439" s="74"/>
      <c r="AG439" s="74"/>
      <c r="AH439" s="74"/>
      <c r="AI439" s="74"/>
      <c r="AJ439" s="207" t="str">
        <f t="shared" si="76"/>
        <v/>
      </c>
      <c r="AK439" s="74"/>
      <c r="AL439" s="74"/>
      <c r="AM439" s="74"/>
      <c r="AN439" s="300" t="str">
        <f t="shared" si="77"/>
        <v/>
      </c>
      <c r="AO439" s="75"/>
      <c r="AP439" s="75"/>
      <c r="AQ439" s="207" t="str">
        <f t="shared" si="78"/>
        <v/>
      </c>
      <c r="AR439" s="75"/>
      <c r="AS439" s="74"/>
      <c r="AT439" s="74"/>
      <c r="AU439" s="207" t="str">
        <f t="shared" si="79"/>
        <v/>
      </c>
      <c r="AV439" s="75"/>
      <c r="AW439" s="75"/>
      <c r="AX439" s="75"/>
      <c r="AY439" s="75"/>
      <c r="AZ439" s="75"/>
      <c r="BA439" s="75"/>
      <c r="BB439" s="75"/>
      <c r="BC439" s="75"/>
      <c r="BD439" s="75"/>
      <c r="BE439" s="75"/>
      <c r="BF439" s="75"/>
      <c r="BG439" s="75"/>
      <c r="BH439" s="72"/>
      <c r="BI439" s="72"/>
      <c r="BJ439" s="72"/>
      <c r="BK439" s="72"/>
      <c r="BL439" s="72"/>
      <c r="BM439" s="72"/>
      <c r="BN439" s="72"/>
    </row>
    <row r="440" spans="1:66" s="76" customFormat="1" collapsed="1" x14ac:dyDescent="0.2">
      <c r="A440" s="72"/>
      <c r="B440" s="207" t="str">
        <f t="shared" si="70"/>
        <v/>
      </c>
      <c r="C440" s="73"/>
      <c r="D440" s="73"/>
      <c r="E440" s="73"/>
      <c r="F440" s="73"/>
      <c r="G440" s="207"/>
      <c r="H440" s="73"/>
      <c r="I440" s="73"/>
      <c r="J440" s="74"/>
      <c r="K440" s="75"/>
      <c r="L440" s="75"/>
      <c r="M440" s="299" t="str">
        <f t="shared" si="71"/>
        <v/>
      </c>
      <c r="N440" s="74"/>
      <c r="O440" s="74"/>
      <c r="P440" s="75"/>
      <c r="Q440" s="207" t="str">
        <f t="shared" si="72"/>
        <v/>
      </c>
      <c r="R440" s="75"/>
      <c r="S440" s="207" t="str">
        <f t="shared" si="73"/>
        <v/>
      </c>
      <c r="T440" s="75"/>
      <c r="U440" s="207" t="str">
        <f t="shared" si="74"/>
        <v/>
      </c>
      <c r="V440" s="75"/>
      <c r="W440" s="74"/>
      <c r="X440" s="74"/>
      <c r="Y440" s="74"/>
      <c r="Z440" s="74"/>
      <c r="AA440" s="74"/>
      <c r="AB440" s="74"/>
      <c r="AC440" s="74"/>
      <c r="AD440" s="207" t="str">
        <f t="shared" si="75"/>
        <v/>
      </c>
      <c r="AE440" s="74"/>
      <c r="AF440" s="74"/>
      <c r="AG440" s="74"/>
      <c r="AH440" s="74"/>
      <c r="AI440" s="74"/>
      <c r="AJ440" s="207" t="str">
        <f t="shared" si="76"/>
        <v/>
      </c>
      <c r="AK440" s="74"/>
      <c r="AL440" s="74"/>
      <c r="AM440" s="74"/>
      <c r="AN440" s="300" t="str">
        <f t="shared" si="77"/>
        <v/>
      </c>
      <c r="AO440" s="75"/>
      <c r="AP440" s="75"/>
      <c r="AQ440" s="207" t="str">
        <f t="shared" si="78"/>
        <v/>
      </c>
      <c r="AR440" s="75"/>
      <c r="AS440" s="74"/>
      <c r="AT440" s="74"/>
      <c r="AU440" s="207" t="str">
        <f t="shared" si="79"/>
        <v/>
      </c>
      <c r="AV440" s="75"/>
      <c r="AW440" s="75"/>
      <c r="AX440" s="75"/>
      <c r="AY440" s="75"/>
      <c r="AZ440" s="75"/>
      <c r="BA440" s="75"/>
      <c r="BB440" s="75"/>
      <c r="BC440" s="75"/>
      <c r="BD440" s="75"/>
      <c r="BE440" s="75"/>
      <c r="BF440" s="75"/>
      <c r="BG440" s="75"/>
      <c r="BH440" s="72"/>
      <c r="BI440" s="72"/>
      <c r="BJ440" s="72"/>
      <c r="BK440" s="72"/>
      <c r="BL440" s="72"/>
      <c r="BM440" s="72"/>
      <c r="BN440" s="72"/>
    </row>
    <row r="441" spans="1:66" s="76" customFormat="1" collapsed="1" x14ac:dyDescent="0.2">
      <c r="A441" s="72"/>
      <c r="B441" s="207" t="str">
        <f t="shared" si="70"/>
        <v/>
      </c>
      <c r="C441" s="73"/>
      <c r="D441" s="73"/>
      <c r="E441" s="73"/>
      <c r="F441" s="73"/>
      <c r="G441" s="207"/>
      <c r="H441" s="73"/>
      <c r="I441" s="73"/>
      <c r="J441" s="74"/>
      <c r="K441" s="75"/>
      <c r="L441" s="75"/>
      <c r="M441" s="299" t="str">
        <f t="shared" si="71"/>
        <v/>
      </c>
      <c r="N441" s="74"/>
      <c r="O441" s="74"/>
      <c r="P441" s="75"/>
      <c r="Q441" s="207" t="str">
        <f t="shared" si="72"/>
        <v/>
      </c>
      <c r="R441" s="75"/>
      <c r="S441" s="207" t="str">
        <f t="shared" si="73"/>
        <v/>
      </c>
      <c r="T441" s="75"/>
      <c r="U441" s="207" t="str">
        <f t="shared" si="74"/>
        <v/>
      </c>
      <c r="V441" s="75"/>
      <c r="W441" s="74"/>
      <c r="X441" s="74"/>
      <c r="Y441" s="74"/>
      <c r="Z441" s="74"/>
      <c r="AA441" s="74"/>
      <c r="AB441" s="74"/>
      <c r="AC441" s="74"/>
      <c r="AD441" s="207" t="str">
        <f t="shared" si="75"/>
        <v/>
      </c>
      <c r="AE441" s="74"/>
      <c r="AF441" s="74"/>
      <c r="AG441" s="74"/>
      <c r="AH441" s="74"/>
      <c r="AI441" s="74"/>
      <c r="AJ441" s="207" t="str">
        <f t="shared" si="76"/>
        <v/>
      </c>
      <c r="AK441" s="74"/>
      <c r="AL441" s="74"/>
      <c r="AM441" s="74"/>
      <c r="AN441" s="300" t="str">
        <f t="shared" si="77"/>
        <v/>
      </c>
      <c r="AO441" s="75"/>
      <c r="AP441" s="75"/>
      <c r="AQ441" s="207" t="str">
        <f t="shared" si="78"/>
        <v/>
      </c>
      <c r="AR441" s="75"/>
      <c r="AS441" s="74"/>
      <c r="AT441" s="74"/>
      <c r="AU441" s="207" t="str">
        <f t="shared" si="79"/>
        <v/>
      </c>
      <c r="AV441" s="75"/>
      <c r="AW441" s="75"/>
      <c r="AX441" s="75"/>
      <c r="AY441" s="75"/>
      <c r="AZ441" s="75"/>
      <c r="BA441" s="75"/>
      <c r="BB441" s="75"/>
      <c r="BC441" s="75"/>
      <c r="BD441" s="75"/>
      <c r="BE441" s="75"/>
      <c r="BF441" s="75"/>
      <c r="BG441" s="75"/>
      <c r="BH441" s="72"/>
      <c r="BI441" s="72"/>
      <c r="BJ441" s="72"/>
      <c r="BK441" s="72"/>
      <c r="BL441" s="72"/>
      <c r="BM441" s="72"/>
      <c r="BN441" s="72"/>
    </row>
    <row r="442" spans="1:66" s="76" customFormat="1" collapsed="1" x14ac:dyDescent="0.2">
      <c r="A442" s="72"/>
      <c r="B442" s="207" t="str">
        <f t="shared" si="70"/>
        <v/>
      </c>
      <c r="C442" s="73"/>
      <c r="D442" s="73"/>
      <c r="E442" s="73"/>
      <c r="F442" s="73"/>
      <c r="G442" s="207"/>
      <c r="H442" s="73"/>
      <c r="I442" s="73"/>
      <c r="J442" s="74"/>
      <c r="K442" s="75"/>
      <c r="L442" s="75"/>
      <c r="M442" s="299" t="str">
        <f t="shared" si="71"/>
        <v/>
      </c>
      <c r="N442" s="74"/>
      <c r="O442" s="74"/>
      <c r="P442" s="75"/>
      <c r="Q442" s="207" t="str">
        <f t="shared" si="72"/>
        <v/>
      </c>
      <c r="R442" s="75"/>
      <c r="S442" s="207" t="str">
        <f t="shared" si="73"/>
        <v/>
      </c>
      <c r="T442" s="75"/>
      <c r="U442" s="207" t="str">
        <f t="shared" si="74"/>
        <v/>
      </c>
      <c r="V442" s="75"/>
      <c r="W442" s="74"/>
      <c r="X442" s="74"/>
      <c r="Y442" s="74"/>
      <c r="Z442" s="74"/>
      <c r="AA442" s="74"/>
      <c r="AB442" s="74"/>
      <c r="AC442" s="74"/>
      <c r="AD442" s="207" t="str">
        <f t="shared" si="75"/>
        <v/>
      </c>
      <c r="AE442" s="74"/>
      <c r="AF442" s="74"/>
      <c r="AG442" s="74"/>
      <c r="AH442" s="74"/>
      <c r="AI442" s="74"/>
      <c r="AJ442" s="207" t="str">
        <f t="shared" si="76"/>
        <v/>
      </c>
      <c r="AK442" s="74"/>
      <c r="AL442" s="74"/>
      <c r="AM442" s="74"/>
      <c r="AN442" s="300" t="str">
        <f t="shared" si="77"/>
        <v/>
      </c>
      <c r="AO442" s="75"/>
      <c r="AP442" s="75"/>
      <c r="AQ442" s="207" t="str">
        <f t="shared" si="78"/>
        <v/>
      </c>
      <c r="AR442" s="75"/>
      <c r="AS442" s="74"/>
      <c r="AT442" s="74"/>
      <c r="AU442" s="207" t="str">
        <f t="shared" si="79"/>
        <v/>
      </c>
      <c r="AV442" s="75"/>
      <c r="AW442" s="75"/>
      <c r="AX442" s="75"/>
      <c r="AY442" s="75"/>
      <c r="AZ442" s="75"/>
      <c r="BA442" s="75"/>
      <c r="BB442" s="75"/>
      <c r="BC442" s="75"/>
      <c r="BD442" s="75"/>
      <c r="BE442" s="75"/>
      <c r="BF442" s="75"/>
      <c r="BG442" s="75"/>
      <c r="BH442" s="72"/>
      <c r="BI442" s="72"/>
      <c r="BJ442" s="72"/>
      <c r="BK442" s="72"/>
      <c r="BL442" s="72"/>
      <c r="BM442" s="72"/>
      <c r="BN442" s="72"/>
    </row>
    <row r="443" spans="1:66" s="76" customFormat="1" collapsed="1" x14ac:dyDescent="0.2">
      <c r="A443" s="72"/>
      <c r="B443" s="207" t="str">
        <f t="shared" si="70"/>
        <v/>
      </c>
      <c r="C443" s="73"/>
      <c r="D443" s="73"/>
      <c r="E443" s="73"/>
      <c r="F443" s="73"/>
      <c r="G443" s="207"/>
      <c r="H443" s="73"/>
      <c r="I443" s="73"/>
      <c r="J443" s="74"/>
      <c r="K443" s="75"/>
      <c r="L443" s="75"/>
      <c r="M443" s="299" t="str">
        <f t="shared" si="71"/>
        <v/>
      </c>
      <c r="N443" s="74"/>
      <c r="O443" s="74"/>
      <c r="P443" s="75"/>
      <c r="Q443" s="207" t="str">
        <f t="shared" si="72"/>
        <v/>
      </c>
      <c r="R443" s="75"/>
      <c r="S443" s="207" t="str">
        <f t="shared" si="73"/>
        <v/>
      </c>
      <c r="T443" s="75"/>
      <c r="U443" s="207" t="str">
        <f t="shared" si="74"/>
        <v/>
      </c>
      <c r="V443" s="75"/>
      <c r="W443" s="74"/>
      <c r="X443" s="74"/>
      <c r="Y443" s="74"/>
      <c r="Z443" s="74"/>
      <c r="AA443" s="74"/>
      <c r="AB443" s="74"/>
      <c r="AC443" s="74"/>
      <c r="AD443" s="207" t="str">
        <f t="shared" si="75"/>
        <v/>
      </c>
      <c r="AE443" s="74"/>
      <c r="AF443" s="74"/>
      <c r="AG443" s="74"/>
      <c r="AH443" s="74"/>
      <c r="AI443" s="74"/>
      <c r="AJ443" s="207" t="str">
        <f t="shared" si="76"/>
        <v/>
      </c>
      <c r="AK443" s="74"/>
      <c r="AL443" s="74"/>
      <c r="AM443" s="74"/>
      <c r="AN443" s="300" t="str">
        <f t="shared" si="77"/>
        <v/>
      </c>
      <c r="AO443" s="75"/>
      <c r="AP443" s="75"/>
      <c r="AQ443" s="207" t="str">
        <f t="shared" si="78"/>
        <v/>
      </c>
      <c r="AR443" s="75"/>
      <c r="AS443" s="74"/>
      <c r="AT443" s="74"/>
      <c r="AU443" s="207" t="str">
        <f t="shared" si="79"/>
        <v/>
      </c>
      <c r="AV443" s="75"/>
      <c r="AW443" s="75"/>
      <c r="AX443" s="75"/>
      <c r="AY443" s="75"/>
      <c r="AZ443" s="75"/>
      <c r="BA443" s="75"/>
      <c r="BB443" s="75"/>
      <c r="BC443" s="75"/>
      <c r="BD443" s="75"/>
      <c r="BE443" s="75"/>
      <c r="BF443" s="75"/>
      <c r="BG443" s="75"/>
      <c r="BH443" s="72"/>
      <c r="BI443" s="72"/>
      <c r="BJ443" s="72"/>
      <c r="BK443" s="72"/>
      <c r="BL443" s="72"/>
      <c r="BM443" s="72"/>
      <c r="BN443" s="72"/>
    </row>
    <row r="444" spans="1:66" s="76" customFormat="1" collapsed="1" x14ac:dyDescent="0.2">
      <c r="A444" s="72"/>
      <c r="B444" s="207" t="str">
        <f t="shared" si="70"/>
        <v/>
      </c>
      <c r="C444" s="73"/>
      <c r="D444" s="73"/>
      <c r="E444" s="73"/>
      <c r="F444" s="73"/>
      <c r="G444" s="207"/>
      <c r="H444" s="73"/>
      <c r="I444" s="73"/>
      <c r="J444" s="74"/>
      <c r="K444" s="75"/>
      <c r="L444" s="75"/>
      <c r="M444" s="299" t="str">
        <f t="shared" si="71"/>
        <v/>
      </c>
      <c r="N444" s="74"/>
      <c r="O444" s="74"/>
      <c r="P444" s="75"/>
      <c r="Q444" s="207" t="str">
        <f t="shared" si="72"/>
        <v/>
      </c>
      <c r="R444" s="75"/>
      <c r="S444" s="207" t="str">
        <f t="shared" si="73"/>
        <v/>
      </c>
      <c r="T444" s="75"/>
      <c r="U444" s="207" t="str">
        <f t="shared" si="74"/>
        <v/>
      </c>
      <c r="V444" s="75"/>
      <c r="W444" s="74"/>
      <c r="X444" s="74"/>
      <c r="Y444" s="74"/>
      <c r="Z444" s="74"/>
      <c r="AA444" s="74"/>
      <c r="AB444" s="74"/>
      <c r="AC444" s="74"/>
      <c r="AD444" s="207" t="str">
        <f t="shared" si="75"/>
        <v/>
      </c>
      <c r="AE444" s="74"/>
      <c r="AF444" s="74"/>
      <c r="AG444" s="74"/>
      <c r="AH444" s="74"/>
      <c r="AI444" s="74"/>
      <c r="AJ444" s="207" t="str">
        <f t="shared" si="76"/>
        <v/>
      </c>
      <c r="AK444" s="74"/>
      <c r="AL444" s="74"/>
      <c r="AM444" s="74"/>
      <c r="AN444" s="300" t="str">
        <f t="shared" si="77"/>
        <v/>
      </c>
      <c r="AO444" s="75"/>
      <c r="AP444" s="75"/>
      <c r="AQ444" s="207" t="str">
        <f t="shared" si="78"/>
        <v/>
      </c>
      <c r="AR444" s="75"/>
      <c r="AS444" s="74"/>
      <c r="AT444" s="74"/>
      <c r="AU444" s="207" t="str">
        <f t="shared" si="79"/>
        <v/>
      </c>
      <c r="AV444" s="75"/>
      <c r="AW444" s="75"/>
      <c r="AX444" s="75"/>
      <c r="AY444" s="75"/>
      <c r="AZ444" s="75"/>
      <c r="BA444" s="75"/>
      <c r="BB444" s="75"/>
      <c r="BC444" s="75"/>
      <c r="BD444" s="75"/>
      <c r="BE444" s="75"/>
      <c r="BF444" s="75"/>
      <c r="BG444" s="75"/>
      <c r="BH444" s="72"/>
      <c r="BI444" s="72"/>
      <c r="BJ444" s="72"/>
      <c r="BK444" s="72"/>
      <c r="BL444" s="72"/>
      <c r="BM444" s="72"/>
      <c r="BN444" s="72"/>
    </row>
    <row r="445" spans="1:66" s="76" customFormat="1" collapsed="1" x14ac:dyDescent="0.2">
      <c r="A445" s="72"/>
      <c r="B445" s="207" t="str">
        <f t="shared" si="70"/>
        <v/>
      </c>
      <c r="C445" s="73"/>
      <c r="D445" s="73"/>
      <c r="E445" s="73"/>
      <c r="F445" s="73"/>
      <c r="G445" s="207"/>
      <c r="H445" s="73"/>
      <c r="I445" s="73"/>
      <c r="J445" s="74"/>
      <c r="K445" s="75"/>
      <c r="L445" s="75"/>
      <c r="M445" s="299" t="str">
        <f t="shared" si="71"/>
        <v/>
      </c>
      <c r="N445" s="74"/>
      <c r="O445" s="74"/>
      <c r="P445" s="75"/>
      <c r="Q445" s="207" t="str">
        <f t="shared" si="72"/>
        <v/>
      </c>
      <c r="R445" s="75"/>
      <c r="S445" s="207" t="str">
        <f t="shared" si="73"/>
        <v/>
      </c>
      <c r="T445" s="75"/>
      <c r="U445" s="207" t="str">
        <f t="shared" si="74"/>
        <v/>
      </c>
      <c r="V445" s="75"/>
      <c r="W445" s="74"/>
      <c r="X445" s="74"/>
      <c r="Y445" s="74"/>
      <c r="Z445" s="74"/>
      <c r="AA445" s="74"/>
      <c r="AB445" s="74"/>
      <c r="AC445" s="74"/>
      <c r="AD445" s="207" t="str">
        <f t="shared" si="75"/>
        <v/>
      </c>
      <c r="AE445" s="74"/>
      <c r="AF445" s="74"/>
      <c r="AG445" s="74"/>
      <c r="AH445" s="74"/>
      <c r="AI445" s="74"/>
      <c r="AJ445" s="207" t="str">
        <f t="shared" si="76"/>
        <v/>
      </c>
      <c r="AK445" s="74"/>
      <c r="AL445" s="74"/>
      <c r="AM445" s="74"/>
      <c r="AN445" s="300" t="str">
        <f t="shared" si="77"/>
        <v/>
      </c>
      <c r="AO445" s="75"/>
      <c r="AP445" s="75"/>
      <c r="AQ445" s="207" t="str">
        <f t="shared" si="78"/>
        <v/>
      </c>
      <c r="AR445" s="75"/>
      <c r="AS445" s="74"/>
      <c r="AT445" s="74"/>
      <c r="AU445" s="207" t="str">
        <f t="shared" si="79"/>
        <v/>
      </c>
      <c r="AV445" s="75"/>
      <c r="AW445" s="75"/>
      <c r="AX445" s="75"/>
      <c r="AY445" s="75"/>
      <c r="AZ445" s="75"/>
      <c r="BA445" s="75"/>
      <c r="BB445" s="75"/>
      <c r="BC445" s="75"/>
      <c r="BD445" s="75"/>
      <c r="BE445" s="75"/>
      <c r="BF445" s="75"/>
      <c r="BG445" s="75"/>
      <c r="BH445" s="72"/>
      <c r="BI445" s="72"/>
      <c r="BJ445" s="72"/>
      <c r="BK445" s="72"/>
      <c r="BL445" s="72"/>
      <c r="BM445" s="72"/>
      <c r="BN445" s="72"/>
    </row>
    <row r="446" spans="1:66" s="76" customFormat="1" collapsed="1" x14ac:dyDescent="0.2">
      <c r="A446" s="72"/>
      <c r="B446" s="207" t="str">
        <f t="shared" si="70"/>
        <v/>
      </c>
      <c r="C446" s="73"/>
      <c r="D446" s="73"/>
      <c r="E446" s="73"/>
      <c r="F446" s="73"/>
      <c r="G446" s="207"/>
      <c r="H446" s="73"/>
      <c r="I446" s="73"/>
      <c r="J446" s="74"/>
      <c r="K446" s="75"/>
      <c r="L446" s="75"/>
      <c r="M446" s="299" t="str">
        <f t="shared" si="71"/>
        <v/>
      </c>
      <c r="N446" s="74"/>
      <c r="O446" s="74"/>
      <c r="P446" s="75"/>
      <c r="Q446" s="207" t="str">
        <f t="shared" si="72"/>
        <v/>
      </c>
      <c r="R446" s="75"/>
      <c r="S446" s="207" t="str">
        <f t="shared" si="73"/>
        <v/>
      </c>
      <c r="T446" s="75"/>
      <c r="U446" s="207" t="str">
        <f t="shared" si="74"/>
        <v/>
      </c>
      <c r="V446" s="75"/>
      <c r="W446" s="74"/>
      <c r="X446" s="74"/>
      <c r="Y446" s="74"/>
      <c r="Z446" s="74"/>
      <c r="AA446" s="74"/>
      <c r="AB446" s="74"/>
      <c r="AC446" s="74"/>
      <c r="AD446" s="207" t="str">
        <f t="shared" si="75"/>
        <v/>
      </c>
      <c r="AE446" s="74"/>
      <c r="AF446" s="74"/>
      <c r="AG446" s="74"/>
      <c r="AH446" s="74"/>
      <c r="AI446" s="74"/>
      <c r="AJ446" s="207" t="str">
        <f t="shared" si="76"/>
        <v/>
      </c>
      <c r="AK446" s="74"/>
      <c r="AL446" s="74"/>
      <c r="AM446" s="74"/>
      <c r="AN446" s="300" t="str">
        <f t="shared" si="77"/>
        <v/>
      </c>
      <c r="AO446" s="75"/>
      <c r="AP446" s="75"/>
      <c r="AQ446" s="207" t="str">
        <f t="shared" si="78"/>
        <v/>
      </c>
      <c r="AR446" s="75"/>
      <c r="AS446" s="74"/>
      <c r="AT446" s="74"/>
      <c r="AU446" s="207" t="str">
        <f t="shared" si="79"/>
        <v/>
      </c>
      <c r="AV446" s="75"/>
      <c r="AW446" s="75"/>
      <c r="AX446" s="75"/>
      <c r="AY446" s="75"/>
      <c r="AZ446" s="75"/>
      <c r="BA446" s="75"/>
      <c r="BB446" s="75"/>
      <c r="BC446" s="75"/>
      <c r="BD446" s="75"/>
      <c r="BE446" s="75"/>
      <c r="BF446" s="75"/>
      <c r="BG446" s="75"/>
      <c r="BH446" s="72"/>
      <c r="BI446" s="72"/>
      <c r="BJ446" s="72"/>
      <c r="BK446" s="72"/>
      <c r="BL446" s="72"/>
      <c r="BM446" s="72"/>
      <c r="BN446" s="72"/>
    </row>
    <row r="447" spans="1:66" s="76" customFormat="1" collapsed="1" x14ac:dyDescent="0.2">
      <c r="A447" s="72"/>
      <c r="B447" s="207" t="str">
        <f t="shared" si="70"/>
        <v/>
      </c>
      <c r="C447" s="73"/>
      <c r="D447" s="73"/>
      <c r="E447" s="73"/>
      <c r="F447" s="73"/>
      <c r="G447" s="207"/>
      <c r="H447" s="73"/>
      <c r="I447" s="73"/>
      <c r="J447" s="74"/>
      <c r="K447" s="75"/>
      <c r="L447" s="75"/>
      <c r="M447" s="299" t="str">
        <f t="shared" si="71"/>
        <v/>
      </c>
      <c r="N447" s="74"/>
      <c r="O447" s="74"/>
      <c r="P447" s="75"/>
      <c r="Q447" s="207" t="str">
        <f t="shared" si="72"/>
        <v/>
      </c>
      <c r="R447" s="75"/>
      <c r="S447" s="207" t="str">
        <f t="shared" si="73"/>
        <v/>
      </c>
      <c r="T447" s="75"/>
      <c r="U447" s="207" t="str">
        <f t="shared" si="74"/>
        <v/>
      </c>
      <c r="V447" s="75"/>
      <c r="W447" s="74"/>
      <c r="X447" s="74"/>
      <c r="Y447" s="74"/>
      <c r="Z447" s="74"/>
      <c r="AA447" s="74"/>
      <c r="AB447" s="74"/>
      <c r="AC447" s="74"/>
      <c r="AD447" s="207" t="str">
        <f t="shared" si="75"/>
        <v/>
      </c>
      <c r="AE447" s="74"/>
      <c r="AF447" s="74"/>
      <c r="AG447" s="74"/>
      <c r="AH447" s="74"/>
      <c r="AI447" s="74"/>
      <c r="AJ447" s="207" t="str">
        <f t="shared" si="76"/>
        <v/>
      </c>
      <c r="AK447" s="74"/>
      <c r="AL447" s="74"/>
      <c r="AM447" s="74"/>
      <c r="AN447" s="300" t="str">
        <f t="shared" si="77"/>
        <v/>
      </c>
      <c r="AO447" s="75"/>
      <c r="AP447" s="75"/>
      <c r="AQ447" s="207" t="str">
        <f t="shared" si="78"/>
        <v/>
      </c>
      <c r="AR447" s="75"/>
      <c r="AS447" s="74"/>
      <c r="AT447" s="74"/>
      <c r="AU447" s="207" t="str">
        <f t="shared" si="79"/>
        <v/>
      </c>
      <c r="AV447" s="75"/>
      <c r="AW447" s="75"/>
      <c r="AX447" s="75"/>
      <c r="AY447" s="75"/>
      <c r="AZ447" s="75"/>
      <c r="BA447" s="75"/>
      <c r="BB447" s="75"/>
      <c r="BC447" s="75"/>
      <c r="BD447" s="75"/>
      <c r="BE447" s="75"/>
      <c r="BF447" s="75"/>
      <c r="BG447" s="75"/>
      <c r="BH447" s="72"/>
      <c r="BI447" s="72"/>
      <c r="BJ447" s="72"/>
      <c r="BK447" s="72"/>
      <c r="BL447" s="72"/>
      <c r="BM447" s="72"/>
      <c r="BN447" s="72"/>
    </row>
    <row r="448" spans="1:66" s="76" customFormat="1" collapsed="1" x14ac:dyDescent="0.2">
      <c r="A448" s="72"/>
      <c r="B448" s="207" t="str">
        <f t="shared" si="70"/>
        <v/>
      </c>
      <c r="C448" s="73"/>
      <c r="D448" s="73"/>
      <c r="E448" s="73"/>
      <c r="F448" s="73"/>
      <c r="G448" s="207"/>
      <c r="H448" s="73"/>
      <c r="I448" s="73"/>
      <c r="J448" s="74"/>
      <c r="K448" s="75"/>
      <c r="L448" s="75"/>
      <c r="M448" s="299" t="str">
        <f t="shared" si="71"/>
        <v/>
      </c>
      <c r="N448" s="74"/>
      <c r="O448" s="74"/>
      <c r="P448" s="75"/>
      <c r="Q448" s="207" t="str">
        <f t="shared" si="72"/>
        <v/>
      </c>
      <c r="R448" s="75"/>
      <c r="S448" s="207" t="str">
        <f t="shared" si="73"/>
        <v/>
      </c>
      <c r="T448" s="75"/>
      <c r="U448" s="207" t="str">
        <f t="shared" si="74"/>
        <v/>
      </c>
      <c r="V448" s="75"/>
      <c r="W448" s="74"/>
      <c r="X448" s="74"/>
      <c r="Y448" s="74"/>
      <c r="Z448" s="74"/>
      <c r="AA448" s="74"/>
      <c r="AB448" s="74"/>
      <c r="AC448" s="74"/>
      <c r="AD448" s="207" t="str">
        <f t="shared" si="75"/>
        <v/>
      </c>
      <c r="AE448" s="74"/>
      <c r="AF448" s="74"/>
      <c r="AG448" s="74"/>
      <c r="AH448" s="74"/>
      <c r="AI448" s="74"/>
      <c r="AJ448" s="207" t="str">
        <f t="shared" si="76"/>
        <v/>
      </c>
      <c r="AK448" s="74"/>
      <c r="AL448" s="74"/>
      <c r="AM448" s="74"/>
      <c r="AN448" s="300" t="str">
        <f t="shared" si="77"/>
        <v/>
      </c>
      <c r="AO448" s="75"/>
      <c r="AP448" s="75"/>
      <c r="AQ448" s="207" t="str">
        <f t="shared" si="78"/>
        <v/>
      </c>
      <c r="AR448" s="75"/>
      <c r="AS448" s="74"/>
      <c r="AT448" s="74"/>
      <c r="AU448" s="207" t="str">
        <f t="shared" si="79"/>
        <v/>
      </c>
      <c r="AV448" s="75"/>
      <c r="AW448" s="75"/>
      <c r="AX448" s="75"/>
      <c r="AY448" s="75"/>
      <c r="AZ448" s="75"/>
      <c r="BA448" s="75"/>
      <c r="BB448" s="75"/>
      <c r="BC448" s="75"/>
      <c r="BD448" s="75"/>
      <c r="BE448" s="75"/>
      <c r="BF448" s="75"/>
      <c r="BG448" s="75"/>
      <c r="BH448" s="72"/>
      <c r="BI448" s="72"/>
      <c r="BJ448" s="72"/>
      <c r="BK448" s="72"/>
      <c r="BL448" s="72"/>
      <c r="BM448" s="72"/>
      <c r="BN448" s="72"/>
    </row>
    <row r="449" spans="1:66" s="76" customFormat="1" collapsed="1" x14ac:dyDescent="0.2">
      <c r="A449" s="72"/>
      <c r="B449" s="207" t="str">
        <f t="shared" si="70"/>
        <v/>
      </c>
      <c r="C449" s="73"/>
      <c r="D449" s="73"/>
      <c r="E449" s="73"/>
      <c r="F449" s="73"/>
      <c r="G449" s="207"/>
      <c r="H449" s="73"/>
      <c r="I449" s="73"/>
      <c r="J449" s="74"/>
      <c r="K449" s="75"/>
      <c r="L449" s="75"/>
      <c r="M449" s="299" t="str">
        <f t="shared" si="71"/>
        <v/>
      </c>
      <c r="N449" s="74"/>
      <c r="O449" s="74"/>
      <c r="P449" s="75"/>
      <c r="Q449" s="207" t="str">
        <f t="shared" si="72"/>
        <v/>
      </c>
      <c r="R449" s="75"/>
      <c r="S449" s="207" t="str">
        <f t="shared" si="73"/>
        <v/>
      </c>
      <c r="T449" s="75"/>
      <c r="U449" s="207" t="str">
        <f t="shared" si="74"/>
        <v/>
      </c>
      <c r="V449" s="75"/>
      <c r="W449" s="74"/>
      <c r="X449" s="74"/>
      <c r="Y449" s="74"/>
      <c r="Z449" s="74"/>
      <c r="AA449" s="74"/>
      <c r="AB449" s="74"/>
      <c r="AC449" s="74"/>
      <c r="AD449" s="207" t="str">
        <f t="shared" si="75"/>
        <v/>
      </c>
      <c r="AE449" s="74"/>
      <c r="AF449" s="74"/>
      <c r="AG449" s="74"/>
      <c r="AH449" s="74"/>
      <c r="AI449" s="74"/>
      <c r="AJ449" s="207" t="str">
        <f t="shared" si="76"/>
        <v/>
      </c>
      <c r="AK449" s="74"/>
      <c r="AL449" s="74"/>
      <c r="AM449" s="74"/>
      <c r="AN449" s="300" t="str">
        <f t="shared" si="77"/>
        <v/>
      </c>
      <c r="AO449" s="75"/>
      <c r="AP449" s="75"/>
      <c r="AQ449" s="207" t="str">
        <f t="shared" si="78"/>
        <v/>
      </c>
      <c r="AR449" s="75"/>
      <c r="AS449" s="74"/>
      <c r="AT449" s="74"/>
      <c r="AU449" s="207" t="str">
        <f t="shared" si="79"/>
        <v/>
      </c>
      <c r="AV449" s="75"/>
      <c r="AW449" s="75"/>
      <c r="AX449" s="75"/>
      <c r="AY449" s="75"/>
      <c r="AZ449" s="75"/>
      <c r="BA449" s="75"/>
      <c r="BB449" s="75"/>
      <c r="BC449" s="75"/>
      <c r="BD449" s="75"/>
      <c r="BE449" s="75"/>
      <c r="BF449" s="75"/>
      <c r="BG449" s="75"/>
      <c r="BH449" s="72"/>
      <c r="BI449" s="72"/>
      <c r="BJ449" s="72"/>
      <c r="BK449" s="72"/>
      <c r="BL449" s="72"/>
      <c r="BM449" s="72"/>
      <c r="BN449" s="72"/>
    </row>
    <row r="450" spans="1:66" s="76" customFormat="1" collapsed="1" x14ac:dyDescent="0.2">
      <c r="A450" s="72"/>
      <c r="B450" s="207" t="str">
        <f t="shared" si="70"/>
        <v/>
      </c>
      <c r="C450" s="73"/>
      <c r="D450" s="73"/>
      <c r="E450" s="73"/>
      <c r="F450" s="73"/>
      <c r="G450" s="207"/>
      <c r="H450" s="73"/>
      <c r="I450" s="73"/>
      <c r="J450" s="74"/>
      <c r="K450" s="75"/>
      <c r="L450" s="75"/>
      <c r="M450" s="299" t="str">
        <f t="shared" si="71"/>
        <v/>
      </c>
      <c r="N450" s="74"/>
      <c r="O450" s="74"/>
      <c r="P450" s="75"/>
      <c r="Q450" s="207" t="str">
        <f t="shared" si="72"/>
        <v/>
      </c>
      <c r="R450" s="75"/>
      <c r="S450" s="207" t="str">
        <f t="shared" si="73"/>
        <v/>
      </c>
      <c r="T450" s="75"/>
      <c r="U450" s="207" t="str">
        <f t="shared" si="74"/>
        <v/>
      </c>
      <c r="V450" s="75"/>
      <c r="W450" s="74"/>
      <c r="X450" s="74"/>
      <c r="Y450" s="74"/>
      <c r="Z450" s="74"/>
      <c r="AA450" s="74"/>
      <c r="AB450" s="74"/>
      <c r="AC450" s="74"/>
      <c r="AD450" s="207" t="str">
        <f t="shared" si="75"/>
        <v/>
      </c>
      <c r="AE450" s="74"/>
      <c r="AF450" s="74"/>
      <c r="AG450" s="74"/>
      <c r="AH450" s="74"/>
      <c r="AI450" s="74"/>
      <c r="AJ450" s="207" t="str">
        <f t="shared" si="76"/>
        <v/>
      </c>
      <c r="AK450" s="74"/>
      <c r="AL450" s="74"/>
      <c r="AM450" s="74"/>
      <c r="AN450" s="300" t="str">
        <f t="shared" si="77"/>
        <v/>
      </c>
      <c r="AO450" s="75"/>
      <c r="AP450" s="75"/>
      <c r="AQ450" s="207" t="str">
        <f t="shared" si="78"/>
        <v/>
      </c>
      <c r="AR450" s="75"/>
      <c r="AS450" s="74"/>
      <c r="AT450" s="74"/>
      <c r="AU450" s="207" t="str">
        <f t="shared" si="79"/>
        <v/>
      </c>
      <c r="AV450" s="75"/>
      <c r="AW450" s="75"/>
      <c r="AX450" s="75"/>
      <c r="AY450" s="75"/>
      <c r="AZ450" s="75"/>
      <c r="BA450" s="75"/>
      <c r="BB450" s="75"/>
      <c r="BC450" s="75"/>
      <c r="BD450" s="75"/>
      <c r="BE450" s="75"/>
      <c r="BF450" s="75"/>
      <c r="BG450" s="75"/>
      <c r="BH450" s="72"/>
      <c r="BI450" s="72"/>
      <c r="BJ450" s="72"/>
      <c r="BK450" s="72"/>
      <c r="BL450" s="72"/>
      <c r="BM450" s="72"/>
      <c r="BN450" s="72"/>
    </row>
    <row r="451" spans="1:66" s="76" customFormat="1" collapsed="1" x14ac:dyDescent="0.2">
      <c r="A451" s="72"/>
      <c r="B451" s="207" t="str">
        <f t="shared" si="70"/>
        <v/>
      </c>
      <c r="C451" s="73"/>
      <c r="D451" s="73"/>
      <c r="E451" s="73"/>
      <c r="F451" s="73"/>
      <c r="G451" s="207"/>
      <c r="H451" s="73"/>
      <c r="I451" s="73"/>
      <c r="J451" s="74"/>
      <c r="K451" s="75"/>
      <c r="L451" s="75"/>
      <c r="M451" s="299" t="str">
        <f t="shared" si="71"/>
        <v/>
      </c>
      <c r="N451" s="74"/>
      <c r="O451" s="74"/>
      <c r="P451" s="75"/>
      <c r="Q451" s="207" t="str">
        <f t="shared" si="72"/>
        <v/>
      </c>
      <c r="R451" s="75"/>
      <c r="S451" s="207" t="str">
        <f t="shared" si="73"/>
        <v/>
      </c>
      <c r="T451" s="75"/>
      <c r="U451" s="207" t="str">
        <f t="shared" si="74"/>
        <v/>
      </c>
      <c r="V451" s="75"/>
      <c r="W451" s="74"/>
      <c r="X451" s="74"/>
      <c r="Y451" s="74"/>
      <c r="Z451" s="74"/>
      <c r="AA451" s="74"/>
      <c r="AB451" s="74"/>
      <c r="AC451" s="74"/>
      <c r="AD451" s="207" t="str">
        <f t="shared" si="75"/>
        <v/>
      </c>
      <c r="AE451" s="74"/>
      <c r="AF451" s="74"/>
      <c r="AG451" s="74"/>
      <c r="AH451" s="74"/>
      <c r="AI451" s="74"/>
      <c r="AJ451" s="207" t="str">
        <f t="shared" si="76"/>
        <v/>
      </c>
      <c r="AK451" s="74"/>
      <c r="AL451" s="74"/>
      <c r="AM451" s="74"/>
      <c r="AN451" s="300" t="str">
        <f t="shared" si="77"/>
        <v/>
      </c>
      <c r="AO451" s="75"/>
      <c r="AP451" s="75"/>
      <c r="AQ451" s="207" t="str">
        <f t="shared" si="78"/>
        <v/>
      </c>
      <c r="AR451" s="75"/>
      <c r="AS451" s="74"/>
      <c r="AT451" s="74"/>
      <c r="AU451" s="207" t="str">
        <f t="shared" si="79"/>
        <v/>
      </c>
      <c r="AV451" s="75"/>
      <c r="AW451" s="75"/>
      <c r="AX451" s="75"/>
      <c r="AY451" s="75"/>
      <c r="AZ451" s="75"/>
      <c r="BA451" s="75"/>
      <c r="BB451" s="75"/>
      <c r="BC451" s="75"/>
      <c r="BD451" s="75"/>
      <c r="BE451" s="75"/>
      <c r="BF451" s="75"/>
      <c r="BG451" s="75"/>
      <c r="BH451" s="72"/>
      <c r="BI451" s="72"/>
      <c r="BJ451" s="72"/>
      <c r="BK451" s="72"/>
      <c r="BL451" s="72"/>
      <c r="BM451" s="72"/>
      <c r="BN451" s="72"/>
    </row>
    <row r="452" spans="1:66" s="76" customFormat="1" collapsed="1" x14ac:dyDescent="0.2">
      <c r="A452" s="72"/>
      <c r="B452" s="207" t="str">
        <f t="shared" si="70"/>
        <v/>
      </c>
      <c r="C452" s="73"/>
      <c r="D452" s="73"/>
      <c r="E452" s="73"/>
      <c r="F452" s="73"/>
      <c r="G452" s="207"/>
      <c r="H452" s="73"/>
      <c r="I452" s="73"/>
      <c r="J452" s="74"/>
      <c r="K452" s="75"/>
      <c r="L452" s="75"/>
      <c r="M452" s="299" t="str">
        <f t="shared" si="71"/>
        <v/>
      </c>
      <c r="N452" s="74"/>
      <c r="O452" s="74"/>
      <c r="P452" s="75"/>
      <c r="Q452" s="207" t="str">
        <f t="shared" si="72"/>
        <v/>
      </c>
      <c r="R452" s="75"/>
      <c r="S452" s="207" t="str">
        <f t="shared" si="73"/>
        <v/>
      </c>
      <c r="T452" s="75"/>
      <c r="U452" s="207" t="str">
        <f t="shared" si="74"/>
        <v/>
      </c>
      <c r="V452" s="75"/>
      <c r="W452" s="74"/>
      <c r="X452" s="74"/>
      <c r="Y452" s="74"/>
      <c r="Z452" s="74"/>
      <c r="AA452" s="74"/>
      <c r="AB452" s="74"/>
      <c r="AC452" s="74"/>
      <c r="AD452" s="207" t="str">
        <f t="shared" si="75"/>
        <v/>
      </c>
      <c r="AE452" s="74"/>
      <c r="AF452" s="74"/>
      <c r="AG452" s="74"/>
      <c r="AH452" s="74"/>
      <c r="AI452" s="74"/>
      <c r="AJ452" s="207" t="str">
        <f t="shared" si="76"/>
        <v/>
      </c>
      <c r="AK452" s="74"/>
      <c r="AL452" s="74"/>
      <c r="AM452" s="74"/>
      <c r="AN452" s="300" t="str">
        <f t="shared" si="77"/>
        <v/>
      </c>
      <c r="AO452" s="75"/>
      <c r="AP452" s="75"/>
      <c r="AQ452" s="207" t="str">
        <f t="shared" si="78"/>
        <v/>
      </c>
      <c r="AR452" s="75"/>
      <c r="AS452" s="74"/>
      <c r="AT452" s="74"/>
      <c r="AU452" s="207" t="str">
        <f t="shared" si="79"/>
        <v/>
      </c>
      <c r="AV452" s="75"/>
      <c r="AW452" s="75"/>
      <c r="AX452" s="75"/>
      <c r="AY452" s="75"/>
      <c r="AZ452" s="75"/>
      <c r="BA452" s="75"/>
      <c r="BB452" s="75"/>
      <c r="BC452" s="75"/>
      <c r="BD452" s="75"/>
      <c r="BE452" s="75"/>
      <c r="BF452" s="75"/>
      <c r="BG452" s="75"/>
      <c r="BH452" s="72"/>
      <c r="BI452" s="72"/>
      <c r="BJ452" s="72"/>
      <c r="BK452" s="72"/>
      <c r="BL452" s="72"/>
      <c r="BM452" s="72"/>
      <c r="BN452" s="72"/>
    </row>
    <row r="453" spans="1:66" s="76" customFormat="1" collapsed="1" x14ac:dyDescent="0.2">
      <c r="A453" s="72"/>
      <c r="B453" s="207" t="str">
        <f t="shared" si="70"/>
        <v/>
      </c>
      <c r="C453" s="73"/>
      <c r="D453" s="73"/>
      <c r="E453" s="73"/>
      <c r="F453" s="73"/>
      <c r="G453" s="207"/>
      <c r="H453" s="73"/>
      <c r="I453" s="73"/>
      <c r="J453" s="74"/>
      <c r="K453" s="75"/>
      <c r="L453" s="75"/>
      <c r="M453" s="299" t="str">
        <f t="shared" si="71"/>
        <v/>
      </c>
      <c r="N453" s="74"/>
      <c r="O453" s="74"/>
      <c r="P453" s="75"/>
      <c r="Q453" s="207" t="str">
        <f t="shared" si="72"/>
        <v/>
      </c>
      <c r="R453" s="75"/>
      <c r="S453" s="207" t="str">
        <f t="shared" si="73"/>
        <v/>
      </c>
      <c r="T453" s="75"/>
      <c r="U453" s="207" t="str">
        <f t="shared" si="74"/>
        <v/>
      </c>
      <c r="V453" s="75"/>
      <c r="W453" s="74"/>
      <c r="X453" s="74"/>
      <c r="Y453" s="74"/>
      <c r="Z453" s="74"/>
      <c r="AA453" s="74"/>
      <c r="AB453" s="74"/>
      <c r="AC453" s="74"/>
      <c r="AD453" s="207" t="str">
        <f t="shared" si="75"/>
        <v/>
      </c>
      <c r="AE453" s="74"/>
      <c r="AF453" s="74"/>
      <c r="AG453" s="74"/>
      <c r="AH453" s="74"/>
      <c r="AI453" s="74"/>
      <c r="AJ453" s="207" t="str">
        <f t="shared" si="76"/>
        <v/>
      </c>
      <c r="AK453" s="74"/>
      <c r="AL453" s="74"/>
      <c r="AM453" s="74"/>
      <c r="AN453" s="300" t="str">
        <f t="shared" si="77"/>
        <v/>
      </c>
      <c r="AO453" s="75"/>
      <c r="AP453" s="75"/>
      <c r="AQ453" s="207" t="str">
        <f t="shared" si="78"/>
        <v/>
      </c>
      <c r="AR453" s="75"/>
      <c r="AS453" s="74"/>
      <c r="AT453" s="74"/>
      <c r="AU453" s="207" t="str">
        <f t="shared" si="79"/>
        <v/>
      </c>
      <c r="AV453" s="75"/>
      <c r="AW453" s="75"/>
      <c r="AX453" s="75"/>
      <c r="AY453" s="75"/>
      <c r="AZ453" s="75"/>
      <c r="BA453" s="75"/>
      <c r="BB453" s="75"/>
      <c r="BC453" s="75"/>
      <c r="BD453" s="75"/>
      <c r="BE453" s="75"/>
      <c r="BF453" s="75"/>
      <c r="BG453" s="75"/>
      <c r="BH453" s="72"/>
      <c r="BI453" s="72"/>
      <c r="BJ453" s="72"/>
      <c r="BK453" s="72"/>
      <c r="BL453" s="72"/>
      <c r="BM453" s="72"/>
      <c r="BN453" s="72"/>
    </row>
    <row r="454" spans="1:66" s="76" customFormat="1" collapsed="1" x14ac:dyDescent="0.2">
      <c r="A454" s="72"/>
      <c r="B454" s="207" t="str">
        <f t="shared" si="70"/>
        <v/>
      </c>
      <c r="C454" s="73"/>
      <c r="D454" s="73"/>
      <c r="E454" s="73"/>
      <c r="F454" s="73"/>
      <c r="G454" s="207"/>
      <c r="H454" s="73"/>
      <c r="I454" s="73"/>
      <c r="J454" s="74"/>
      <c r="K454" s="75"/>
      <c r="L454" s="75"/>
      <c r="M454" s="299" t="str">
        <f t="shared" si="71"/>
        <v/>
      </c>
      <c r="N454" s="74"/>
      <c r="O454" s="74"/>
      <c r="P454" s="75"/>
      <c r="Q454" s="207" t="str">
        <f t="shared" si="72"/>
        <v/>
      </c>
      <c r="R454" s="75"/>
      <c r="S454" s="207" t="str">
        <f t="shared" si="73"/>
        <v/>
      </c>
      <c r="T454" s="75"/>
      <c r="U454" s="207" t="str">
        <f t="shared" si="74"/>
        <v/>
      </c>
      <c r="V454" s="75"/>
      <c r="W454" s="74"/>
      <c r="X454" s="74"/>
      <c r="Y454" s="74"/>
      <c r="Z454" s="74"/>
      <c r="AA454" s="74"/>
      <c r="AB454" s="74"/>
      <c r="AC454" s="74"/>
      <c r="AD454" s="207" t="str">
        <f t="shared" si="75"/>
        <v/>
      </c>
      <c r="AE454" s="74"/>
      <c r="AF454" s="74"/>
      <c r="AG454" s="74"/>
      <c r="AH454" s="74"/>
      <c r="AI454" s="74"/>
      <c r="AJ454" s="207" t="str">
        <f t="shared" si="76"/>
        <v/>
      </c>
      <c r="AK454" s="74"/>
      <c r="AL454" s="74"/>
      <c r="AM454" s="74"/>
      <c r="AN454" s="300" t="str">
        <f t="shared" si="77"/>
        <v/>
      </c>
      <c r="AO454" s="75"/>
      <c r="AP454" s="75"/>
      <c r="AQ454" s="207" t="str">
        <f t="shared" si="78"/>
        <v/>
      </c>
      <c r="AR454" s="75"/>
      <c r="AS454" s="74"/>
      <c r="AT454" s="74"/>
      <c r="AU454" s="207" t="str">
        <f t="shared" si="79"/>
        <v/>
      </c>
      <c r="AV454" s="75"/>
      <c r="AW454" s="75"/>
      <c r="AX454" s="75"/>
      <c r="AY454" s="75"/>
      <c r="AZ454" s="75"/>
      <c r="BA454" s="75"/>
      <c r="BB454" s="75"/>
      <c r="BC454" s="75"/>
      <c r="BD454" s="75"/>
      <c r="BE454" s="75"/>
      <c r="BF454" s="75"/>
      <c r="BG454" s="75"/>
      <c r="BH454" s="72"/>
      <c r="BI454" s="72"/>
      <c r="BJ454" s="72"/>
      <c r="BK454" s="72"/>
      <c r="BL454" s="72"/>
      <c r="BM454" s="72"/>
      <c r="BN454" s="72"/>
    </row>
    <row r="455" spans="1:66" s="76" customFormat="1" collapsed="1" x14ac:dyDescent="0.2">
      <c r="A455" s="72"/>
      <c r="B455" s="207" t="str">
        <f t="shared" ref="B455:B498" si="80">IF(C455="","",(VLOOKUP(C455,Generic_Road_Names_Table_Array,2,FALSE)))</f>
        <v/>
      </c>
      <c r="C455" s="73"/>
      <c r="D455" s="73"/>
      <c r="E455" s="73"/>
      <c r="F455" s="73"/>
      <c r="G455" s="207"/>
      <c r="H455" s="73"/>
      <c r="I455" s="73"/>
      <c r="J455" s="74"/>
      <c r="K455" s="75"/>
      <c r="L455" s="75"/>
      <c r="M455" s="299" t="str">
        <f t="shared" ref="M455:M498" si="81">IF(L455="","",(VLOOKUP(L455,Drainage_Drain_Side_array,2,FALSE)))</f>
        <v/>
      </c>
      <c r="N455" s="74"/>
      <c r="O455" s="74"/>
      <c r="P455" s="75"/>
      <c r="Q455" s="207" t="str">
        <f t="shared" ref="Q455:Q498" si="82">IF(P455="","",(VLOOKUP(P455,Drainage_Drain_Material_Table_Array,2,FALSE)))</f>
        <v/>
      </c>
      <c r="R455" s="75"/>
      <c r="S455" s="207" t="str">
        <f t="shared" ref="S455:S498" si="83">IF(R455="","",(VLOOKUP(R455,Drainage_Drain_Entry_Table_Array,2,FALSE)))</f>
        <v/>
      </c>
      <c r="T455" s="75"/>
      <c r="U455" s="207" t="str">
        <f t="shared" ref="U455:U498" si="84">IF(T455="","",(VLOOKUP(T455,Drainage_Drain_Entry_Table_Array,2,FALSE)))</f>
        <v/>
      </c>
      <c r="V455" s="75"/>
      <c r="W455" s="74"/>
      <c r="X455" s="74"/>
      <c r="Y455" s="74"/>
      <c r="Z455" s="74"/>
      <c r="AA455" s="74"/>
      <c r="AB455" s="74"/>
      <c r="AC455" s="74"/>
      <c r="AD455" s="207" t="str">
        <f t="shared" ref="AD455:AD498" si="85">IF(AC455="","",(VLOOKUP(AC455,Generic_Organisation_Table_Array,2,FALSE)))</f>
        <v/>
      </c>
      <c r="AE455" s="74"/>
      <c r="AF455" s="74"/>
      <c r="AG455" s="74"/>
      <c r="AH455" s="74"/>
      <c r="AI455" s="74"/>
      <c r="AJ455" s="207" t="str">
        <f t="shared" ref="AJ455:AJ498" si="86">IF(AI455="","",(VLOOKUP(AI455,Generic_Asset_Owner_Table_Array,2,FALSE)))</f>
        <v/>
      </c>
      <c r="AK455" s="74"/>
      <c r="AL455" s="74"/>
      <c r="AM455" s="74"/>
      <c r="AN455" s="300" t="str">
        <f t="shared" ref="AN455:AN498" si="87">IF(AM455="","",(VLOOKUP(AM455,Drainage_Drain_Shape_array,2,FALSE)))</f>
        <v/>
      </c>
      <c r="AO455" s="75"/>
      <c r="AP455" s="75"/>
      <c r="AQ455" s="207" t="str">
        <f t="shared" ref="AQ455:AQ498" si="88">IF(AP455="","",(VLOOKUP(AP455,Drainage_Drain_Lining_Table_Array,2,FALSE)))</f>
        <v/>
      </c>
      <c r="AR455" s="75"/>
      <c r="AS455" s="74"/>
      <c r="AT455" s="74"/>
      <c r="AU455" s="207" t="str">
        <f t="shared" ref="AU455:AU498" si="89">IF(AT455="","",(VLOOKUP(AT455,Drainage_Flow_Direction_Table_Array,2,FALSE)))</f>
        <v/>
      </c>
      <c r="AV455" s="75"/>
      <c r="AW455" s="75"/>
      <c r="AX455" s="75"/>
      <c r="AY455" s="75"/>
      <c r="AZ455" s="75"/>
      <c r="BA455" s="75"/>
      <c r="BB455" s="75"/>
      <c r="BC455" s="75"/>
      <c r="BD455" s="75"/>
      <c r="BE455" s="75"/>
      <c r="BF455" s="75"/>
      <c r="BG455" s="75"/>
      <c r="BH455" s="72"/>
      <c r="BI455" s="72"/>
      <c r="BJ455" s="72"/>
      <c r="BK455" s="72"/>
      <c r="BL455" s="72"/>
      <c r="BM455" s="72"/>
      <c r="BN455" s="72"/>
    </row>
    <row r="456" spans="1:66" s="76" customFormat="1" collapsed="1" x14ac:dyDescent="0.2">
      <c r="A456" s="72"/>
      <c r="B456" s="207" t="str">
        <f t="shared" si="80"/>
        <v/>
      </c>
      <c r="C456" s="73"/>
      <c r="D456" s="73"/>
      <c r="E456" s="73"/>
      <c r="F456" s="73"/>
      <c r="G456" s="207"/>
      <c r="H456" s="73"/>
      <c r="I456" s="73"/>
      <c r="J456" s="74"/>
      <c r="K456" s="75"/>
      <c r="L456" s="75"/>
      <c r="M456" s="299" t="str">
        <f t="shared" si="81"/>
        <v/>
      </c>
      <c r="N456" s="74"/>
      <c r="O456" s="74"/>
      <c r="P456" s="75"/>
      <c r="Q456" s="207" t="str">
        <f t="shared" si="82"/>
        <v/>
      </c>
      <c r="R456" s="75"/>
      <c r="S456" s="207" t="str">
        <f t="shared" si="83"/>
        <v/>
      </c>
      <c r="T456" s="75"/>
      <c r="U456" s="207" t="str">
        <f t="shared" si="84"/>
        <v/>
      </c>
      <c r="V456" s="75"/>
      <c r="W456" s="74"/>
      <c r="X456" s="74"/>
      <c r="Y456" s="74"/>
      <c r="Z456" s="74"/>
      <c r="AA456" s="74"/>
      <c r="AB456" s="74"/>
      <c r="AC456" s="74"/>
      <c r="AD456" s="207" t="str">
        <f t="shared" si="85"/>
        <v/>
      </c>
      <c r="AE456" s="74"/>
      <c r="AF456" s="74"/>
      <c r="AG456" s="74"/>
      <c r="AH456" s="74"/>
      <c r="AI456" s="74"/>
      <c r="AJ456" s="207" t="str">
        <f t="shared" si="86"/>
        <v/>
      </c>
      <c r="AK456" s="74"/>
      <c r="AL456" s="74"/>
      <c r="AM456" s="74"/>
      <c r="AN456" s="300" t="str">
        <f t="shared" si="87"/>
        <v/>
      </c>
      <c r="AO456" s="75"/>
      <c r="AP456" s="75"/>
      <c r="AQ456" s="207" t="str">
        <f t="shared" si="88"/>
        <v/>
      </c>
      <c r="AR456" s="75"/>
      <c r="AS456" s="74"/>
      <c r="AT456" s="74"/>
      <c r="AU456" s="207" t="str">
        <f t="shared" si="89"/>
        <v/>
      </c>
      <c r="AV456" s="75"/>
      <c r="AW456" s="75"/>
      <c r="AX456" s="75"/>
      <c r="AY456" s="75"/>
      <c r="AZ456" s="75"/>
      <c r="BA456" s="75"/>
      <c r="BB456" s="75"/>
      <c r="BC456" s="75"/>
      <c r="BD456" s="75"/>
      <c r="BE456" s="75"/>
      <c r="BF456" s="75"/>
      <c r="BG456" s="75"/>
      <c r="BH456" s="72"/>
      <c r="BI456" s="72"/>
      <c r="BJ456" s="72"/>
      <c r="BK456" s="72"/>
      <c r="BL456" s="72"/>
      <c r="BM456" s="72"/>
      <c r="BN456" s="72"/>
    </row>
    <row r="457" spans="1:66" s="76" customFormat="1" collapsed="1" x14ac:dyDescent="0.2">
      <c r="A457" s="72"/>
      <c r="B457" s="207" t="str">
        <f t="shared" si="80"/>
        <v/>
      </c>
      <c r="C457" s="73"/>
      <c r="D457" s="73"/>
      <c r="E457" s="73"/>
      <c r="F457" s="73"/>
      <c r="G457" s="207"/>
      <c r="H457" s="73"/>
      <c r="I457" s="73"/>
      <c r="J457" s="74"/>
      <c r="K457" s="75"/>
      <c r="L457" s="75"/>
      <c r="M457" s="299" t="str">
        <f t="shared" si="81"/>
        <v/>
      </c>
      <c r="N457" s="74"/>
      <c r="O457" s="74"/>
      <c r="P457" s="75"/>
      <c r="Q457" s="207" t="str">
        <f t="shared" si="82"/>
        <v/>
      </c>
      <c r="R457" s="75"/>
      <c r="S457" s="207" t="str">
        <f t="shared" si="83"/>
        <v/>
      </c>
      <c r="T457" s="75"/>
      <c r="U457" s="207" t="str">
        <f t="shared" si="84"/>
        <v/>
      </c>
      <c r="V457" s="75"/>
      <c r="W457" s="74"/>
      <c r="X457" s="74"/>
      <c r="Y457" s="74"/>
      <c r="Z457" s="74"/>
      <c r="AA457" s="74"/>
      <c r="AB457" s="74"/>
      <c r="AC457" s="74"/>
      <c r="AD457" s="207" t="str">
        <f t="shared" si="85"/>
        <v/>
      </c>
      <c r="AE457" s="74"/>
      <c r="AF457" s="74"/>
      <c r="AG457" s="74"/>
      <c r="AH457" s="74"/>
      <c r="AI457" s="74"/>
      <c r="AJ457" s="207" t="str">
        <f t="shared" si="86"/>
        <v/>
      </c>
      <c r="AK457" s="74"/>
      <c r="AL457" s="74"/>
      <c r="AM457" s="74"/>
      <c r="AN457" s="300" t="str">
        <f t="shared" si="87"/>
        <v/>
      </c>
      <c r="AO457" s="75"/>
      <c r="AP457" s="75"/>
      <c r="AQ457" s="207" t="str">
        <f t="shared" si="88"/>
        <v/>
      </c>
      <c r="AR457" s="75"/>
      <c r="AS457" s="74"/>
      <c r="AT457" s="74"/>
      <c r="AU457" s="207" t="str">
        <f t="shared" si="89"/>
        <v/>
      </c>
      <c r="AV457" s="75"/>
      <c r="AW457" s="75"/>
      <c r="AX457" s="75"/>
      <c r="AY457" s="75"/>
      <c r="AZ457" s="75"/>
      <c r="BA457" s="75"/>
      <c r="BB457" s="75"/>
      <c r="BC457" s="75"/>
      <c r="BD457" s="75"/>
      <c r="BE457" s="75"/>
      <c r="BF457" s="75"/>
      <c r="BG457" s="75"/>
      <c r="BH457" s="72"/>
      <c r="BI457" s="72"/>
      <c r="BJ457" s="72"/>
      <c r="BK457" s="72"/>
      <c r="BL457" s="72"/>
      <c r="BM457" s="72"/>
      <c r="BN457" s="72"/>
    </row>
    <row r="458" spans="1:66" s="76" customFormat="1" collapsed="1" x14ac:dyDescent="0.2">
      <c r="A458" s="72"/>
      <c r="B458" s="207" t="str">
        <f t="shared" si="80"/>
        <v/>
      </c>
      <c r="C458" s="73"/>
      <c r="D458" s="73"/>
      <c r="E458" s="73"/>
      <c r="F458" s="73"/>
      <c r="G458" s="207"/>
      <c r="H458" s="73"/>
      <c r="I458" s="73"/>
      <c r="J458" s="74"/>
      <c r="K458" s="75"/>
      <c r="L458" s="75"/>
      <c r="M458" s="299" t="str">
        <f t="shared" si="81"/>
        <v/>
      </c>
      <c r="N458" s="74"/>
      <c r="O458" s="74"/>
      <c r="P458" s="75"/>
      <c r="Q458" s="207" t="str">
        <f t="shared" si="82"/>
        <v/>
      </c>
      <c r="R458" s="75"/>
      <c r="S458" s="207" t="str">
        <f t="shared" si="83"/>
        <v/>
      </c>
      <c r="T458" s="75"/>
      <c r="U458" s="207" t="str">
        <f t="shared" si="84"/>
        <v/>
      </c>
      <c r="V458" s="75"/>
      <c r="W458" s="74"/>
      <c r="X458" s="74"/>
      <c r="Y458" s="74"/>
      <c r="Z458" s="74"/>
      <c r="AA458" s="74"/>
      <c r="AB458" s="74"/>
      <c r="AC458" s="74"/>
      <c r="AD458" s="207" t="str">
        <f t="shared" si="85"/>
        <v/>
      </c>
      <c r="AE458" s="74"/>
      <c r="AF458" s="74"/>
      <c r="AG458" s="74"/>
      <c r="AH458" s="74"/>
      <c r="AI458" s="74"/>
      <c r="AJ458" s="207" t="str">
        <f t="shared" si="86"/>
        <v/>
      </c>
      <c r="AK458" s="74"/>
      <c r="AL458" s="74"/>
      <c r="AM458" s="74"/>
      <c r="AN458" s="300" t="str">
        <f t="shared" si="87"/>
        <v/>
      </c>
      <c r="AO458" s="75"/>
      <c r="AP458" s="75"/>
      <c r="AQ458" s="207" t="str">
        <f t="shared" si="88"/>
        <v/>
      </c>
      <c r="AR458" s="75"/>
      <c r="AS458" s="74"/>
      <c r="AT458" s="74"/>
      <c r="AU458" s="207" t="str">
        <f t="shared" si="89"/>
        <v/>
      </c>
      <c r="AV458" s="75"/>
      <c r="AW458" s="75"/>
      <c r="AX458" s="75"/>
      <c r="AY458" s="75"/>
      <c r="AZ458" s="75"/>
      <c r="BA458" s="75"/>
      <c r="BB458" s="75"/>
      <c r="BC458" s="75"/>
      <c r="BD458" s="75"/>
      <c r="BE458" s="75"/>
      <c r="BF458" s="75"/>
      <c r="BG458" s="75"/>
      <c r="BH458" s="72"/>
      <c r="BI458" s="72"/>
      <c r="BJ458" s="72"/>
      <c r="BK458" s="72"/>
      <c r="BL458" s="72"/>
      <c r="BM458" s="72"/>
      <c r="BN458" s="72"/>
    </row>
    <row r="459" spans="1:66" s="76" customFormat="1" collapsed="1" x14ac:dyDescent="0.2">
      <c r="A459" s="72"/>
      <c r="B459" s="207" t="str">
        <f t="shared" si="80"/>
        <v/>
      </c>
      <c r="C459" s="73"/>
      <c r="D459" s="73"/>
      <c r="E459" s="73"/>
      <c r="F459" s="73"/>
      <c r="G459" s="207"/>
      <c r="H459" s="73"/>
      <c r="I459" s="73"/>
      <c r="J459" s="74"/>
      <c r="K459" s="75"/>
      <c r="L459" s="75"/>
      <c r="M459" s="299" t="str">
        <f t="shared" si="81"/>
        <v/>
      </c>
      <c r="N459" s="74"/>
      <c r="O459" s="74"/>
      <c r="P459" s="75"/>
      <c r="Q459" s="207" t="str">
        <f t="shared" si="82"/>
        <v/>
      </c>
      <c r="R459" s="75"/>
      <c r="S459" s="207" t="str">
        <f t="shared" si="83"/>
        <v/>
      </c>
      <c r="T459" s="75"/>
      <c r="U459" s="207" t="str">
        <f t="shared" si="84"/>
        <v/>
      </c>
      <c r="V459" s="75"/>
      <c r="W459" s="74"/>
      <c r="X459" s="74"/>
      <c r="Y459" s="74"/>
      <c r="Z459" s="74"/>
      <c r="AA459" s="74"/>
      <c r="AB459" s="74"/>
      <c r="AC459" s="74"/>
      <c r="AD459" s="207" t="str">
        <f t="shared" si="85"/>
        <v/>
      </c>
      <c r="AE459" s="74"/>
      <c r="AF459" s="74"/>
      <c r="AG459" s="74"/>
      <c r="AH459" s="74"/>
      <c r="AI459" s="74"/>
      <c r="AJ459" s="207" t="str">
        <f t="shared" si="86"/>
        <v/>
      </c>
      <c r="AK459" s="74"/>
      <c r="AL459" s="74"/>
      <c r="AM459" s="74"/>
      <c r="AN459" s="300" t="str">
        <f t="shared" si="87"/>
        <v/>
      </c>
      <c r="AO459" s="75"/>
      <c r="AP459" s="75"/>
      <c r="AQ459" s="207" t="str">
        <f t="shared" si="88"/>
        <v/>
      </c>
      <c r="AR459" s="75"/>
      <c r="AS459" s="74"/>
      <c r="AT459" s="74"/>
      <c r="AU459" s="207" t="str">
        <f t="shared" si="89"/>
        <v/>
      </c>
      <c r="AV459" s="75"/>
      <c r="AW459" s="75"/>
      <c r="AX459" s="75"/>
      <c r="AY459" s="75"/>
      <c r="AZ459" s="75"/>
      <c r="BA459" s="75"/>
      <c r="BB459" s="75"/>
      <c r="BC459" s="75"/>
      <c r="BD459" s="75"/>
      <c r="BE459" s="75"/>
      <c r="BF459" s="75"/>
      <c r="BG459" s="75"/>
      <c r="BH459" s="72"/>
      <c r="BI459" s="72"/>
      <c r="BJ459" s="72"/>
      <c r="BK459" s="72"/>
      <c r="BL459" s="72"/>
      <c r="BM459" s="72"/>
      <c r="BN459" s="72"/>
    </row>
    <row r="460" spans="1:66" s="76" customFormat="1" collapsed="1" x14ac:dyDescent="0.2">
      <c r="A460" s="72"/>
      <c r="B460" s="207" t="str">
        <f t="shared" si="80"/>
        <v/>
      </c>
      <c r="C460" s="73"/>
      <c r="D460" s="73"/>
      <c r="E460" s="73"/>
      <c r="F460" s="73"/>
      <c r="G460" s="207"/>
      <c r="H460" s="73"/>
      <c r="I460" s="73"/>
      <c r="J460" s="74"/>
      <c r="K460" s="75"/>
      <c r="L460" s="75"/>
      <c r="M460" s="299" t="str">
        <f t="shared" si="81"/>
        <v/>
      </c>
      <c r="N460" s="74"/>
      <c r="O460" s="74"/>
      <c r="P460" s="75"/>
      <c r="Q460" s="207" t="str">
        <f t="shared" si="82"/>
        <v/>
      </c>
      <c r="R460" s="75"/>
      <c r="S460" s="207" t="str">
        <f t="shared" si="83"/>
        <v/>
      </c>
      <c r="T460" s="75"/>
      <c r="U460" s="207" t="str">
        <f t="shared" si="84"/>
        <v/>
      </c>
      <c r="V460" s="75"/>
      <c r="W460" s="74"/>
      <c r="X460" s="74"/>
      <c r="Y460" s="74"/>
      <c r="Z460" s="74"/>
      <c r="AA460" s="74"/>
      <c r="AB460" s="74"/>
      <c r="AC460" s="74"/>
      <c r="AD460" s="207" t="str">
        <f t="shared" si="85"/>
        <v/>
      </c>
      <c r="AE460" s="74"/>
      <c r="AF460" s="74"/>
      <c r="AG460" s="74"/>
      <c r="AH460" s="74"/>
      <c r="AI460" s="74"/>
      <c r="AJ460" s="207" t="str">
        <f t="shared" si="86"/>
        <v/>
      </c>
      <c r="AK460" s="74"/>
      <c r="AL460" s="74"/>
      <c r="AM460" s="74"/>
      <c r="AN460" s="300" t="str">
        <f t="shared" si="87"/>
        <v/>
      </c>
      <c r="AO460" s="75"/>
      <c r="AP460" s="75"/>
      <c r="AQ460" s="207" t="str">
        <f t="shared" si="88"/>
        <v/>
      </c>
      <c r="AR460" s="75"/>
      <c r="AS460" s="74"/>
      <c r="AT460" s="74"/>
      <c r="AU460" s="207" t="str">
        <f t="shared" si="89"/>
        <v/>
      </c>
      <c r="AV460" s="75"/>
      <c r="AW460" s="75"/>
      <c r="AX460" s="75"/>
      <c r="AY460" s="75"/>
      <c r="AZ460" s="75"/>
      <c r="BA460" s="75"/>
      <c r="BB460" s="75"/>
      <c r="BC460" s="75"/>
      <c r="BD460" s="75"/>
      <c r="BE460" s="75"/>
      <c r="BF460" s="75"/>
      <c r="BG460" s="75"/>
      <c r="BH460" s="72"/>
      <c r="BI460" s="72"/>
      <c r="BJ460" s="72"/>
      <c r="BK460" s="72"/>
      <c r="BL460" s="72"/>
      <c r="BM460" s="72"/>
      <c r="BN460" s="72"/>
    </row>
    <row r="461" spans="1:66" s="76" customFormat="1" collapsed="1" x14ac:dyDescent="0.2">
      <c r="A461" s="72"/>
      <c r="B461" s="207" t="str">
        <f t="shared" si="80"/>
        <v/>
      </c>
      <c r="C461" s="73"/>
      <c r="D461" s="73"/>
      <c r="E461" s="73"/>
      <c r="F461" s="73"/>
      <c r="G461" s="207"/>
      <c r="H461" s="73"/>
      <c r="I461" s="73"/>
      <c r="J461" s="74"/>
      <c r="K461" s="75"/>
      <c r="L461" s="75"/>
      <c r="M461" s="299" t="str">
        <f t="shared" si="81"/>
        <v/>
      </c>
      <c r="N461" s="74"/>
      <c r="O461" s="74"/>
      <c r="P461" s="75"/>
      <c r="Q461" s="207" t="str">
        <f t="shared" si="82"/>
        <v/>
      </c>
      <c r="R461" s="75"/>
      <c r="S461" s="207" t="str">
        <f t="shared" si="83"/>
        <v/>
      </c>
      <c r="T461" s="75"/>
      <c r="U461" s="207" t="str">
        <f t="shared" si="84"/>
        <v/>
      </c>
      <c r="V461" s="75"/>
      <c r="W461" s="74"/>
      <c r="X461" s="74"/>
      <c r="Y461" s="74"/>
      <c r="Z461" s="74"/>
      <c r="AA461" s="74"/>
      <c r="AB461" s="74"/>
      <c r="AC461" s="74"/>
      <c r="AD461" s="207" t="str">
        <f t="shared" si="85"/>
        <v/>
      </c>
      <c r="AE461" s="74"/>
      <c r="AF461" s="74"/>
      <c r="AG461" s="74"/>
      <c r="AH461" s="74"/>
      <c r="AI461" s="74"/>
      <c r="AJ461" s="207" t="str">
        <f t="shared" si="86"/>
        <v/>
      </c>
      <c r="AK461" s="74"/>
      <c r="AL461" s="74"/>
      <c r="AM461" s="74"/>
      <c r="AN461" s="300" t="str">
        <f t="shared" si="87"/>
        <v/>
      </c>
      <c r="AO461" s="75"/>
      <c r="AP461" s="75"/>
      <c r="AQ461" s="207" t="str">
        <f t="shared" si="88"/>
        <v/>
      </c>
      <c r="AR461" s="75"/>
      <c r="AS461" s="74"/>
      <c r="AT461" s="74"/>
      <c r="AU461" s="207" t="str">
        <f t="shared" si="89"/>
        <v/>
      </c>
      <c r="AV461" s="75"/>
      <c r="AW461" s="75"/>
      <c r="AX461" s="75"/>
      <c r="AY461" s="75"/>
      <c r="AZ461" s="75"/>
      <c r="BA461" s="75"/>
      <c r="BB461" s="75"/>
      <c r="BC461" s="75"/>
      <c r="BD461" s="75"/>
      <c r="BE461" s="75"/>
      <c r="BF461" s="75"/>
      <c r="BG461" s="75"/>
      <c r="BH461" s="72"/>
      <c r="BI461" s="72"/>
      <c r="BJ461" s="72"/>
      <c r="BK461" s="72"/>
      <c r="BL461" s="72"/>
      <c r="BM461" s="72"/>
      <c r="BN461" s="72"/>
    </row>
    <row r="462" spans="1:66" s="76" customFormat="1" collapsed="1" x14ac:dyDescent="0.2">
      <c r="A462" s="72"/>
      <c r="B462" s="207" t="str">
        <f t="shared" si="80"/>
        <v/>
      </c>
      <c r="C462" s="73"/>
      <c r="D462" s="73"/>
      <c r="E462" s="73"/>
      <c r="F462" s="73"/>
      <c r="G462" s="207"/>
      <c r="H462" s="73"/>
      <c r="I462" s="73"/>
      <c r="J462" s="74"/>
      <c r="K462" s="75"/>
      <c r="L462" s="75"/>
      <c r="M462" s="299" t="str">
        <f t="shared" si="81"/>
        <v/>
      </c>
      <c r="N462" s="74"/>
      <c r="O462" s="74"/>
      <c r="P462" s="75"/>
      <c r="Q462" s="207" t="str">
        <f t="shared" si="82"/>
        <v/>
      </c>
      <c r="R462" s="75"/>
      <c r="S462" s="207" t="str">
        <f t="shared" si="83"/>
        <v/>
      </c>
      <c r="T462" s="75"/>
      <c r="U462" s="207" t="str">
        <f t="shared" si="84"/>
        <v/>
      </c>
      <c r="V462" s="75"/>
      <c r="W462" s="74"/>
      <c r="X462" s="74"/>
      <c r="Y462" s="74"/>
      <c r="Z462" s="74"/>
      <c r="AA462" s="74"/>
      <c r="AB462" s="74"/>
      <c r="AC462" s="74"/>
      <c r="AD462" s="207" t="str">
        <f t="shared" si="85"/>
        <v/>
      </c>
      <c r="AE462" s="74"/>
      <c r="AF462" s="74"/>
      <c r="AG462" s="74"/>
      <c r="AH462" s="74"/>
      <c r="AI462" s="74"/>
      <c r="AJ462" s="207" t="str">
        <f t="shared" si="86"/>
        <v/>
      </c>
      <c r="AK462" s="74"/>
      <c r="AL462" s="74"/>
      <c r="AM462" s="74"/>
      <c r="AN462" s="300" t="str">
        <f t="shared" si="87"/>
        <v/>
      </c>
      <c r="AO462" s="75"/>
      <c r="AP462" s="75"/>
      <c r="AQ462" s="207" t="str">
        <f t="shared" si="88"/>
        <v/>
      </c>
      <c r="AR462" s="75"/>
      <c r="AS462" s="74"/>
      <c r="AT462" s="74"/>
      <c r="AU462" s="207" t="str">
        <f t="shared" si="89"/>
        <v/>
      </c>
      <c r="AV462" s="75"/>
      <c r="AW462" s="75"/>
      <c r="AX462" s="75"/>
      <c r="AY462" s="75"/>
      <c r="AZ462" s="75"/>
      <c r="BA462" s="75"/>
      <c r="BB462" s="75"/>
      <c r="BC462" s="75"/>
      <c r="BD462" s="75"/>
      <c r="BE462" s="75"/>
      <c r="BF462" s="75"/>
      <c r="BG462" s="75"/>
      <c r="BH462" s="72"/>
      <c r="BI462" s="72"/>
      <c r="BJ462" s="72"/>
      <c r="BK462" s="72"/>
      <c r="BL462" s="72"/>
      <c r="BM462" s="72"/>
      <c r="BN462" s="72"/>
    </row>
    <row r="463" spans="1:66" s="76" customFormat="1" collapsed="1" x14ac:dyDescent="0.2">
      <c r="A463" s="72"/>
      <c r="B463" s="207" t="str">
        <f t="shared" si="80"/>
        <v/>
      </c>
      <c r="C463" s="73"/>
      <c r="D463" s="73"/>
      <c r="E463" s="73"/>
      <c r="F463" s="73"/>
      <c r="G463" s="207"/>
      <c r="H463" s="73"/>
      <c r="I463" s="73"/>
      <c r="J463" s="74"/>
      <c r="K463" s="75"/>
      <c r="L463" s="75"/>
      <c r="M463" s="299" t="str">
        <f t="shared" si="81"/>
        <v/>
      </c>
      <c r="N463" s="74"/>
      <c r="O463" s="74"/>
      <c r="P463" s="75"/>
      <c r="Q463" s="207" t="str">
        <f t="shared" si="82"/>
        <v/>
      </c>
      <c r="R463" s="75"/>
      <c r="S463" s="207" t="str">
        <f t="shared" si="83"/>
        <v/>
      </c>
      <c r="T463" s="75"/>
      <c r="U463" s="207" t="str">
        <f t="shared" si="84"/>
        <v/>
      </c>
      <c r="V463" s="75"/>
      <c r="W463" s="74"/>
      <c r="X463" s="74"/>
      <c r="Y463" s="74"/>
      <c r="Z463" s="74"/>
      <c r="AA463" s="74"/>
      <c r="AB463" s="74"/>
      <c r="AC463" s="74"/>
      <c r="AD463" s="207" t="str">
        <f t="shared" si="85"/>
        <v/>
      </c>
      <c r="AE463" s="74"/>
      <c r="AF463" s="74"/>
      <c r="AG463" s="74"/>
      <c r="AH463" s="74"/>
      <c r="AI463" s="74"/>
      <c r="AJ463" s="207" t="str">
        <f t="shared" si="86"/>
        <v/>
      </c>
      <c r="AK463" s="74"/>
      <c r="AL463" s="74"/>
      <c r="AM463" s="74"/>
      <c r="AN463" s="300" t="str">
        <f t="shared" si="87"/>
        <v/>
      </c>
      <c r="AO463" s="75"/>
      <c r="AP463" s="75"/>
      <c r="AQ463" s="207" t="str">
        <f t="shared" si="88"/>
        <v/>
      </c>
      <c r="AR463" s="75"/>
      <c r="AS463" s="74"/>
      <c r="AT463" s="74"/>
      <c r="AU463" s="207" t="str">
        <f t="shared" si="89"/>
        <v/>
      </c>
      <c r="AV463" s="75"/>
      <c r="AW463" s="75"/>
      <c r="AX463" s="75"/>
      <c r="AY463" s="75"/>
      <c r="AZ463" s="75"/>
      <c r="BA463" s="75"/>
      <c r="BB463" s="75"/>
      <c r="BC463" s="75"/>
      <c r="BD463" s="75"/>
      <c r="BE463" s="75"/>
      <c r="BF463" s="75"/>
      <c r="BG463" s="75"/>
      <c r="BH463" s="72"/>
      <c r="BI463" s="72"/>
      <c r="BJ463" s="72"/>
      <c r="BK463" s="72"/>
      <c r="BL463" s="72"/>
      <c r="BM463" s="72"/>
      <c r="BN463" s="72"/>
    </row>
    <row r="464" spans="1:66" s="76" customFormat="1" collapsed="1" x14ac:dyDescent="0.2">
      <c r="A464" s="72"/>
      <c r="B464" s="207" t="str">
        <f t="shared" si="80"/>
        <v/>
      </c>
      <c r="C464" s="73"/>
      <c r="D464" s="73"/>
      <c r="E464" s="73"/>
      <c r="F464" s="73"/>
      <c r="G464" s="207"/>
      <c r="H464" s="73"/>
      <c r="I464" s="73"/>
      <c r="J464" s="74"/>
      <c r="K464" s="75"/>
      <c r="L464" s="75"/>
      <c r="M464" s="299" t="str">
        <f t="shared" si="81"/>
        <v/>
      </c>
      <c r="N464" s="74"/>
      <c r="O464" s="74"/>
      <c r="P464" s="75"/>
      <c r="Q464" s="207" t="str">
        <f t="shared" si="82"/>
        <v/>
      </c>
      <c r="R464" s="75"/>
      <c r="S464" s="207" t="str">
        <f t="shared" si="83"/>
        <v/>
      </c>
      <c r="T464" s="75"/>
      <c r="U464" s="207" t="str">
        <f t="shared" si="84"/>
        <v/>
      </c>
      <c r="V464" s="75"/>
      <c r="W464" s="74"/>
      <c r="X464" s="74"/>
      <c r="Y464" s="74"/>
      <c r="Z464" s="74"/>
      <c r="AA464" s="74"/>
      <c r="AB464" s="74"/>
      <c r="AC464" s="74"/>
      <c r="AD464" s="207" t="str">
        <f t="shared" si="85"/>
        <v/>
      </c>
      <c r="AE464" s="74"/>
      <c r="AF464" s="74"/>
      <c r="AG464" s="74"/>
      <c r="AH464" s="74"/>
      <c r="AI464" s="74"/>
      <c r="AJ464" s="207" t="str">
        <f t="shared" si="86"/>
        <v/>
      </c>
      <c r="AK464" s="74"/>
      <c r="AL464" s="74"/>
      <c r="AM464" s="74"/>
      <c r="AN464" s="300" t="str">
        <f t="shared" si="87"/>
        <v/>
      </c>
      <c r="AO464" s="75"/>
      <c r="AP464" s="75"/>
      <c r="AQ464" s="207" t="str">
        <f t="shared" si="88"/>
        <v/>
      </c>
      <c r="AR464" s="75"/>
      <c r="AS464" s="74"/>
      <c r="AT464" s="74"/>
      <c r="AU464" s="207" t="str">
        <f t="shared" si="89"/>
        <v/>
      </c>
      <c r="AV464" s="75"/>
      <c r="AW464" s="75"/>
      <c r="AX464" s="75"/>
      <c r="AY464" s="75"/>
      <c r="AZ464" s="75"/>
      <c r="BA464" s="75"/>
      <c r="BB464" s="75"/>
      <c r="BC464" s="75"/>
      <c r="BD464" s="75"/>
      <c r="BE464" s="75"/>
      <c r="BF464" s="75"/>
      <c r="BG464" s="75"/>
      <c r="BH464" s="72"/>
      <c r="BI464" s="72"/>
      <c r="BJ464" s="72"/>
      <c r="BK464" s="72"/>
      <c r="BL464" s="72"/>
      <c r="BM464" s="72"/>
      <c r="BN464" s="72"/>
    </row>
    <row r="465" spans="1:66" s="76" customFormat="1" collapsed="1" x14ac:dyDescent="0.2">
      <c r="A465" s="72"/>
      <c r="B465" s="207" t="str">
        <f t="shared" si="80"/>
        <v/>
      </c>
      <c r="C465" s="73"/>
      <c r="D465" s="73"/>
      <c r="E465" s="73"/>
      <c r="F465" s="73"/>
      <c r="G465" s="207"/>
      <c r="H465" s="73"/>
      <c r="I465" s="73"/>
      <c r="J465" s="74"/>
      <c r="K465" s="75"/>
      <c r="L465" s="75"/>
      <c r="M465" s="299" t="str">
        <f t="shared" si="81"/>
        <v/>
      </c>
      <c r="N465" s="74"/>
      <c r="O465" s="74"/>
      <c r="P465" s="75"/>
      <c r="Q465" s="207" t="str">
        <f t="shared" si="82"/>
        <v/>
      </c>
      <c r="R465" s="75"/>
      <c r="S465" s="207" t="str">
        <f t="shared" si="83"/>
        <v/>
      </c>
      <c r="T465" s="75"/>
      <c r="U465" s="207" t="str">
        <f t="shared" si="84"/>
        <v/>
      </c>
      <c r="V465" s="75"/>
      <c r="W465" s="74"/>
      <c r="X465" s="74"/>
      <c r="Y465" s="74"/>
      <c r="Z465" s="74"/>
      <c r="AA465" s="74"/>
      <c r="AB465" s="74"/>
      <c r="AC465" s="74"/>
      <c r="AD465" s="207" t="str">
        <f t="shared" si="85"/>
        <v/>
      </c>
      <c r="AE465" s="74"/>
      <c r="AF465" s="74"/>
      <c r="AG465" s="74"/>
      <c r="AH465" s="74"/>
      <c r="AI465" s="74"/>
      <c r="AJ465" s="207" t="str">
        <f t="shared" si="86"/>
        <v/>
      </c>
      <c r="AK465" s="74"/>
      <c r="AL465" s="74"/>
      <c r="AM465" s="74"/>
      <c r="AN465" s="300" t="str">
        <f t="shared" si="87"/>
        <v/>
      </c>
      <c r="AO465" s="75"/>
      <c r="AP465" s="75"/>
      <c r="AQ465" s="207" t="str">
        <f t="shared" si="88"/>
        <v/>
      </c>
      <c r="AR465" s="75"/>
      <c r="AS465" s="74"/>
      <c r="AT465" s="74"/>
      <c r="AU465" s="207" t="str">
        <f t="shared" si="89"/>
        <v/>
      </c>
      <c r="AV465" s="75"/>
      <c r="AW465" s="75"/>
      <c r="AX465" s="75"/>
      <c r="AY465" s="75"/>
      <c r="AZ465" s="75"/>
      <c r="BA465" s="75"/>
      <c r="BB465" s="75"/>
      <c r="BC465" s="75"/>
      <c r="BD465" s="75"/>
      <c r="BE465" s="75"/>
      <c r="BF465" s="75"/>
      <c r="BG465" s="75"/>
      <c r="BH465" s="72"/>
      <c r="BI465" s="72"/>
      <c r="BJ465" s="72"/>
      <c r="BK465" s="72"/>
      <c r="BL465" s="72"/>
      <c r="BM465" s="72"/>
      <c r="BN465" s="72"/>
    </row>
    <row r="466" spans="1:66" s="76" customFormat="1" collapsed="1" x14ac:dyDescent="0.2">
      <c r="A466" s="72"/>
      <c r="B466" s="207" t="str">
        <f t="shared" si="80"/>
        <v/>
      </c>
      <c r="C466" s="73"/>
      <c r="D466" s="73"/>
      <c r="E466" s="73"/>
      <c r="F466" s="73"/>
      <c r="G466" s="207"/>
      <c r="H466" s="73"/>
      <c r="I466" s="73"/>
      <c r="J466" s="74"/>
      <c r="K466" s="75"/>
      <c r="L466" s="75"/>
      <c r="M466" s="299" t="str">
        <f t="shared" si="81"/>
        <v/>
      </c>
      <c r="N466" s="74"/>
      <c r="O466" s="74"/>
      <c r="P466" s="75"/>
      <c r="Q466" s="207" t="str">
        <f t="shared" si="82"/>
        <v/>
      </c>
      <c r="R466" s="75"/>
      <c r="S466" s="207" t="str">
        <f t="shared" si="83"/>
        <v/>
      </c>
      <c r="T466" s="75"/>
      <c r="U466" s="207" t="str">
        <f t="shared" si="84"/>
        <v/>
      </c>
      <c r="V466" s="75"/>
      <c r="W466" s="74"/>
      <c r="X466" s="74"/>
      <c r="Y466" s="74"/>
      <c r="Z466" s="74"/>
      <c r="AA466" s="74"/>
      <c r="AB466" s="74"/>
      <c r="AC466" s="74"/>
      <c r="AD466" s="207" t="str">
        <f t="shared" si="85"/>
        <v/>
      </c>
      <c r="AE466" s="74"/>
      <c r="AF466" s="74"/>
      <c r="AG466" s="74"/>
      <c r="AH466" s="74"/>
      <c r="AI466" s="74"/>
      <c r="AJ466" s="207" t="str">
        <f t="shared" si="86"/>
        <v/>
      </c>
      <c r="AK466" s="74"/>
      <c r="AL466" s="74"/>
      <c r="AM466" s="74"/>
      <c r="AN466" s="300" t="str">
        <f t="shared" si="87"/>
        <v/>
      </c>
      <c r="AO466" s="75"/>
      <c r="AP466" s="75"/>
      <c r="AQ466" s="207" t="str">
        <f t="shared" si="88"/>
        <v/>
      </c>
      <c r="AR466" s="75"/>
      <c r="AS466" s="74"/>
      <c r="AT466" s="74"/>
      <c r="AU466" s="207" t="str">
        <f t="shared" si="89"/>
        <v/>
      </c>
      <c r="AV466" s="75"/>
      <c r="AW466" s="75"/>
      <c r="AX466" s="75"/>
      <c r="AY466" s="75"/>
      <c r="AZ466" s="75"/>
      <c r="BA466" s="75"/>
      <c r="BB466" s="75"/>
      <c r="BC466" s="75"/>
      <c r="BD466" s="75"/>
      <c r="BE466" s="75"/>
      <c r="BF466" s="75"/>
      <c r="BG466" s="75"/>
      <c r="BH466" s="72"/>
      <c r="BI466" s="72"/>
      <c r="BJ466" s="72"/>
      <c r="BK466" s="72"/>
      <c r="BL466" s="72"/>
      <c r="BM466" s="72"/>
      <c r="BN466" s="72"/>
    </row>
    <row r="467" spans="1:66" s="76" customFormat="1" collapsed="1" x14ac:dyDescent="0.2">
      <c r="A467" s="72"/>
      <c r="B467" s="207" t="str">
        <f t="shared" si="80"/>
        <v/>
      </c>
      <c r="C467" s="73"/>
      <c r="D467" s="73"/>
      <c r="E467" s="73"/>
      <c r="F467" s="73"/>
      <c r="G467" s="207"/>
      <c r="H467" s="73"/>
      <c r="I467" s="73"/>
      <c r="J467" s="74"/>
      <c r="K467" s="75"/>
      <c r="L467" s="75"/>
      <c r="M467" s="299" t="str">
        <f t="shared" si="81"/>
        <v/>
      </c>
      <c r="N467" s="74"/>
      <c r="O467" s="74"/>
      <c r="P467" s="75"/>
      <c r="Q467" s="207" t="str">
        <f t="shared" si="82"/>
        <v/>
      </c>
      <c r="R467" s="75"/>
      <c r="S467" s="207" t="str">
        <f t="shared" si="83"/>
        <v/>
      </c>
      <c r="T467" s="75"/>
      <c r="U467" s="207" t="str">
        <f t="shared" si="84"/>
        <v/>
      </c>
      <c r="V467" s="75"/>
      <c r="W467" s="74"/>
      <c r="X467" s="74"/>
      <c r="Y467" s="74"/>
      <c r="Z467" s="74"/>
      <c r="AA467" s="74"/>
      <c r="AB467" s="74"/>
      <c r="AC467" s="74"/>
      <c r="AD467" s="207" t="str">
        <f t="shared" si="85"/>
        <v/>
      </c>
      <c r="AE467" s="74"/>
      <c r="AF467" s="74"/>
      <c r="AG467" s="74"/>
      <c r="AH467" s="74"/>
      <c r="AI467" s="74"/>
      <c r="AJ467" s="207" t="str">
        <f t="shared" si="86"/>
        <v/>
      </c>
      <c r="AK467" s="74"/>
      <c r="AL467" s="74"/>
      <c r="AM467" s="74"/>
      <c r="AN467" s="300" t="str">
        <f t="shared" si="87"/>
        <v/>
      </c>
      <c r="AO467" s="75"/>
      <c r="AP467" s="75"/>
      <c r="AQ467" s="207" t="str">
        <f t="shared" si="88"/>
        <v/>
      </c>
      <c r="AR467" s="75"/>
      <c r="AS467" s="74"/>
      <c r="AT467" s="74"/>
      <c r="AU467" s="207" t="str">
        <f t="shared" si="89"/>
        <v/>
      </c>
      <c r="AV467" s="75"/>
      <c r="AW467" s="75"/>
      <c r="AX467" s="75"/>
      <c r="AY467" s="75"/>
      <c r="AZ467" s="75"/>
      <c r="BA467" s="75"/>
      <c r="BB467" s="75"/>
      <c r="BC467" s="75"/>
      <c r="BD467" s="75"/>
      <c r="BE467" s="75"/>
      <c r="BF467" s="75"/>
      <c r="BG467" s="75"/>
      <c r="BH467" s="72"/>
      <c r="BI467" s="72"/>
      <c r="BJ467" s="72"/>
      <c r="BK467" s="72"/>
      <c r="BL467" s="72"/>
      <c r="BM467" s="72"/>
      <c r="BN467" s="72"/>
    </row>
    <row r="468" spans="1:66" s="76" customFormat="1" collapsed="1" x14ac:dyDescent="0.2">
      <c r="A468" s="72"/>
      <c r="B468" s="207" t="str">
        <f t="shared" si="80"/>
        <v/>
      </c>
      <c r="C468" s="73"/>
      <c r="D468" s="73"/>
      <c r="E468" s="73"/>
      <c r="F468" s="73"/>
      <c r="G468" s="207"/>
      <c r="H468" s="73"/>
      <c r="I468" s="73"/>
      <c r="J468" s="74"/>
      <c r="K468" s="75"/>
      <c r="L468" s="75"/>
      <c r="M468" s="299" t="str">
        <f t="shared" si="81"/>
        <v/>
      </c>
      <c r="N468" s="74"/>
      <c r="O468" s="74"/>
      <c r="P468" s="75"/>
      <c r="Q468" s="207" t="str">
        <f t="shared" si="82"/>
        <v/>
      </c>
      <c r="R468" s="75"/>
      <c r="S468" s="207" t="str">
        <f t="shared" si="83"/>
        <v/>
      </c>
      <c r="T468" s="75"/>
      <c r="U468" s="207" t="str">
        <f t="shared" si="84"/>
        <v/>
      </c>
      <c r="V468" s="75"/>
      <c r="W468" s="74"/>
      <c r="X468" s="74"/>
      <c r="Y468" s="74"/>
      <c r="Z468" s="74"/>
      <c r="AA468" s="74"/>
      <c r="AB468" s="74"/>
      <c r="AC468" s="74"/>
      <c r="AD468" s="207" t="str">
        <f t="shared" si="85"/>
        <v/>
      </c>
      <c r="AE468" s="74"/>
      <c r="AF468" s="74"/>
      <c r="AG468" s="74"/>
      <c r="AH468" s="74"/>
      <c r="AI468" s="74"/>
      <c r="AJ468" s="207" t="str">
        <f t="shared" si="86"/>
        <v/>
      </c>
      <c r="AK468" s="74"/>
      <c r="AL468" s="74"/>
      <c r="AM468" s="74"/>
      <c r="AN468" s="300" t="str">
        <f t="shared" si="87"/>
        <v/>
      </c>
      <c r="AO468" s="75"/>
      <c r="AP468" s="75"/>
      <c r="AQ468" s="207" t="str">
        <f t="shared" si="88"/>
        <v/>
      </c>
      <c r="AR468" s="75"/>
      <c r="AS468" s="74"/>
      <c r="AT468" s="74"/>
      <c r="AU468" s="207" t="str">
        <f t="shared" si="89"/>
        <v/>
      </c>
      <c r="AV468" s="75"/>
      <c r="AW468" s="75"/>
      <c r="AX468" s="75"/>
      <c r="AY468" s="75"/>
      <c r="AZ468" s="75"/>
      <c r="BA468" s="75"/>
      <c r="BB468" s="75"/>
      <c r="BC468" s="75"/>
      <c r="BD468" s="75"/>
      <c r="BE468" s="75"/>
      <c r="BF468" s="75"/>
      <c r="BG468" s="75"/>
      <c r="BH468" s="72"/>
      <c r="BI468" s="72"/>
      <c r="BJ468" s="72"/>
      <c r="BK468" s="72"/>
      <c r="BL468" s="72"/>
      <c r="BM468" s="72"/>
      <c r="BN468" s="72"/>
    </row>
    <row r="469" spans="1:66" s="76" customFormat="1" collapsed="1" x14ac:dyDescent="0.2">
      <c r="A469" s="72"/>
      <c r="B469" s="207" t="str">
        <f t="shared" si="80"/>
        <v/>
      </c>
      <c r="C469" s="73"/>
      <c r="D469" s="73"/>
      <c r="E469" s="73"/>
      <c r="F469" s="73"/>
      <c r="G469" s="207"/>
      <c r="H469" s="73"/>
      <c r="I469" s="73"/>
      <c r="J469" s="74"/>
      <c r="K469" s="75"/>
      <c r="L469" s="75"/>
      <c r="M469" s="299" t="str">
        <f t="shared" si="81"/>
        <v/>
      </c>
      <c r="N469" s="74"/>
      <c r="O469" s="74"/>
      <c r="P469" s="75"/>
      <c r="Q469" s="207" t="str">
        <f t="shared" si="82"/>
        <v/>
      </c>
      <c r="R469" s="75"/>
      <c r="S469" s="207" t="str">
        <f t="shared" si="83"/>
        <v/>
      </c>
      <c r="T469" s="75"/>
      <c r="U469" s="207" t="str">
        <f t="shared" si="84"/>
        <v/>
      </c>
      <c r="V469" s="75"/>
      <c r="W469" s="74"/>
      <c r="X469" s="74"/>
      <c r="Y469" s="74"/>
      <c r="Z469" s="74"/>
      <c r="AA469" s="74"/>
      <c r="AB469" s="74"/>
      <c r="AC469" s="74"/>
      <c r="AD469" s="207" t="str">
        <f t="shared" si="85"/>
        <v/>
      </c>
      <c r="AE469" s="74"/>
      <c r="AF469" s="74"/>
      <c r="AG469" s="74"/>
      <c r="AH469" s="74"/>
      <c r="AI469" s="74"/>
      <c r="AJ469" s="207" t="str">
        <f t="shared" si="86"/>
        <v/>
      </c>
      <c r="AK469" s="74"/>
      <c r="AL469" s="74"/>
      <c r="AM469" s="74"/>
      <c r="AN469" s="300" t="str">
        <f t="shared" si="87"/>
        <v/>
      </c>
      <c r="AO469" s="75"/>
      <c r="AP469" s="75"/>
      <c r="AQ469" s="207" t="str">
        <f t="shared" si="88"/>
        <v/>
      </c>
      <c r="AR469" s="75"/>
      <c r="AS469" s="74"/>
      <c r="AT469" s="74"/>
      <c r="AU469" s="207" t="str">
        <f t="shared" si="89"/>
        <v/>
      </c>
      <c r="AV469" s="75"/>
      <c r="AW469" s="75"/>
      <c r="AX469" s="75"/>
      <c r="AY469" s="75"/>
      <c r="AZ469" s="75"/>
      <c r="BA469" s="75"/>
      <c r="BB469" s="75"/>
      <c r="BC469" s="75"/>
      <c r="BD469" s="75"/>
      <c r="BE469" s="75"/>
      <c r="BF469" s="75"/>
      <c r="BG469" s="75"/>
      <c r="BH469" s="72"/>
      <c r="BI469" s="72"/>
      <c r="BJ469" s="72"/>
      <c r="BK469" s="72"/>
      <c r="BL469" s="72"/>
      <c r="BM469" s="72"/>
      <c r="BN469" s="72"/>
    </row>
    <row r="470" spans="1:66" s="76" customFormat="1" collapsed="1" x14ac:dyDescent="0.2">
      <c r="A470" s="72"/>
      <c r="B470" s="207" t="str">
        <f t="shared" si="80"/>
        <v/>
      </c>
      <c r="C470" s="73"/>
      <c r="D470" s="73"/>
      <c r="E470" s="73"/>
      <c r="F470" s="73"/>
      <c r="G470" s="207"/>
      <c r="H470" s="73"/>
      <c r="I470" s="73"/>
      <c r="J470" s="74"/>
      <c r="K470" s="75"/>
      <c r="L470" s="75"/>
      <c r="M470" s="299" t="str">
        <f t="shared" si="81"/>
        <v/>
      </c>
      <c r="N470" s="74"/>
      <c r="O470" s="74"/>
      <c r="P470" s="75"/>
      <c r="Q470" s="207" t="str">
        <f t="shared" si="82"/>
        <v/>
      </c>
      <c r="R470" s="75"/>
      <c r="S470" s="207" t="str">
        <f t="shared" si="83"/>
        <v/>
      </c>
      <c r="T470" s="75"/>
      <c r="U470" s="207" t="str">
        <f t="shared" si="84"/>
        <v/>
      </c>
      <c r="V470" s="75"/>
      <c r="W470" s="74"/>
      <c r="X470" s="74"/>
      <c r="Y470" s="74"/>
      <c r="Z470" s="74"/>
      <c r="AA470" s="74"/>
      <c r="AB470" s="74"/>
      <c r="AC470" s="74"/>
      <c r="AD470" s="207" t="str">
        <f t="shared" si="85"/>
        <v/>
      </c>
      <c r="AE470" s="74"/>
      <c r="AF470" s="74"/>
      <c r="AG470" s="74"/>
      <c r="AH470" s="74"/>
      <c r="AI470" s="74"/>
      <c r="AJ470" s="207" t="str">
        <f t="shared" si="86"/>
        <v/>
      </c>
      <c r="AK470" s="74"/>
      <c r="AL470" s="74"/>
      <c r="AM470" s="74"/>
      <c r="AN470" s="300" t="str">
        <f t="shared" si="87"/>
        <v/>
      </c>
      <c r="AO470" s="75"/>
      <c r="AP470" s="75"/>
      <c r="AQ470" s="207" t="str">
        <f t="shared" si="88"/>
        <v/>
      </c>
      <c r="AR470" s="75"/>
      <c r="AS470" s="74"/>
      <c r="AT470" s="74"/>
      <c r="AU470" s="207" t="str">
        <f t="shared" si="89"/>
        <v/>
      </c>
      <c r="AV470" s="75"/>
      <c r="AW470" s="75"/>
      <c r="AX470" s="75"/>
      <c r="AY470" s="75"/>
      <c r="AZ470" s="75"/>
      <c r="BA470" s="75"/>
      <c r="BB470" s="75"/>
      <c r="BC470" s="75"/>
      <c r="BD470" s="75"/>
      <c r="BE470" s="75"/>
      <c r="BF470" s="75"/>
      <c r="BG470" s="75"/>
      <c r="BH470" s="72"/>
      <c r="BI470" s="72"/>
      <c r="BJ470" s="72"/>
      <c r="BK470" s="72"/>
      <c r="BL470" s="72"/>
      <c r="BM470" s="72"/>
      <c r="BN470" s="72"/>
    </row>
    <row r="471" spans="1:66" s="76" customFormat="1" collapsed="1" x14ac:dyDescent="0.2">
      <c r="A471" s="72"/>
      <c r="B471" s="207" t="str">
        <f t="shared" si="80"/>
        <v/>
      </c>
      <c r="C471" s="73"/>
      <c r="D471" s="73"/>
      <c r="E471" s="73"/>
      <c r="F471" s="73"/>
      <c r="G471" s="207"/>
      <c r="H471" s="73"/>
      <c r="I471" s="73"/>
      <c r="J471" s="74"/>
      <c r="K471" s="75"/>
      <c r="L471" s="75"/>
      <c r="M471" s="299" t="str">
        <f t="shared" si="81"/>
        <v/>
      </c>
      <c r="N471" s="74"/>
      <c r="O471" s="74"/>
      <c r="P471" s="75"/>
      <c r="Q471" s="207" t="str">
        <f t="shared" si="82"/>
        <v/>
      </c>
      <c r="R471" s="75"/>
      <c r="S471" s="207" t="str">
        <f t="shared" si="83"/>
        <v/>
      </c>
      <c r="T471" s="75"/>
      <c r="U471" s="207" t="str">
        <f t="shared" si="84"/>
        <v/>
      </c>
      <c r="V471" s="75"/>
      <c r="W471" s="74"/>
      <c r="X471" s="74"/>
      <c r="Y471" s="74"/>
      <c r="Z471" s="74"/>
      <c r="AA471" s="74"/>
      <c r="AB471" s="74"/>
      <c r="AC471" s="74"/>
      <c r="AD471" s="207" t="str">
        <f t="shared" si="85"/>
        <v/>
      </c>
      <c r="AE471" s="74"/>
      <c r="AF471" s="74"/>
      <c r="AG471" s="74"/>
      <c r="AH471" s="74"/>
      <c r="AI471" s="74"/>
      <c r="AJ471" s="207" t="str">
        <f t="shared" si="86"/>
        <v/>
      </c>
      <c r="AK471" s="74"/>
      <c r="AL471" s="74"/>
      <c r="AM471" s="74"/>
      <c r="AN471" s="300" t="str">
        <f t="shared" si="87"/>
        <v/>
      </c>
      <c r="AO471" s="75"/>
      <c r="AP471" s="75"/>
      <c r="AQ471" s="207" t="str">
        <f t="shared" si="88"/>
        <v/>
      </c>
      <c r="AR471" s="75"/>
      <c r="AS471" s="74"/>
      <c r="AT471" s="74"/>
      <c r="AU471" s="207" t="str">
        <f t="shared" si="89"/>
        <v/>
      </c>
      <c r="AV471" s="75"/>
      <c r="AW471" s="75"/>
      <c r="AX471" s="75"/>
      <c r="AY471" s="75"/>
      <c r="AZ471" s="75"/>
      <c r="BA471" s="75"/>
      <c r="BB471" s="75"/>
      <c r="BC471" s="75"/>
      <c r="BD471" s="75"/>
      <c r="BE471" s="75"/>
      <c r="BF471" s="75"/>
      <c r="BG471" s="75"/>
      <c r="BH471" s="72"/>
      <c r="BI471" s="72"/>
      <c r="BJ471" s="72"/>
      <c r="BK471" s="72"/>
      <c r="BL471" s="72"/>
      <c r="BM471" s="72"/>
      <c r="BN471" s="72"/>
    </row>
    <row r="472" spans="1:66" s="76" customFormat="1" collapsed="1" x14ac:dyDescent="0.2">
      <c r="A472" s="72"/>
      <c r="B472" s="207" t="str">
        <f t="shared" si="80"/>
        <v/>
      </c>
      <c r="C472" s="73"/>
      <c r="D472" s="73"/>
      <c r="E472" s="73"/>
      <c r="F472" s="73"/>
      <c r="G472" s="207"/>
      <c r="H472" s="73"/>
      <c r="I472" s="73"/>
      <c r="J472" s="74"/>
      <c r="K472" s="75"/>
      <c r="L472" s="75"/>
      <c r="M472" s="299" t="str">
        <f t="shared" si="81"/>
        <v/>
      </c>
      <c r="N472" s="74"/>
      <c r="O472" s="74"/>
      <c r="P472" s="75"/>
      <c r="Q472" s="207" t="str">
        <f t="shared" si="82"/>
        <v/>
      </c>
      <c r="R472" s="75"/>
      <c r="S472" s="207" t="str">
        <f t="shared" si="83"/>
        <v/>
      </c>
      <c r="T472" s="75"/>
      <c r="U472" s="207" t="str">
        <f t="shared" si="84"/>
        <v/>
      </c>
      <c r="V472" s="75"/>
      <c r="W472" s="74"/>
      <c r="X472" s="74"/>
      <c r="Y472" s="74"/>
      <c r="Z472" s="74"/>
      <c r="AA472" s="74"/>
      <c r="AB472" s="74"/>
      <c r="AC472" s="74"/>
      <c r="AD472" s="207" t="str">
        <f t="shared" si="85"/>
        <v/>
      </c>
      <c r="AE472" s="74"/>
      <c r="AF472" s="74"/>
      <c r="AG472" s="74"/>
      <c r="AH472" s="74"/>
      <c r="AI472" s="74"/>
      <c r="AJ472" s="207" t="str">
        <f t="shared" si="86"/>
        <v/>
      </c>
      <c r="AK472" s="74"/>
      <c r="AL472" s="74"/>
      <c r="AM472" s="74"/>
      <c r="AN472" s="300" t="str">
        <f t="shared" si="87"/>
        <v/>
      </c>
      <c r="AO472" s="75"/>
      <c r="AP472" s="75"/>
      <c r="AQ472" s="207" t="str">
        <f t="shared" si="88"/>
        <v/>
      </c>
      <c r="AR472" s="75"/>
      <c r="AS472" s="74"/>
      <c r="AT472" s="74"/>
      <c r="AU472" s="207" t="str">
        <f t="shared" si="89"/>
        <v/>
      </c>
      <c r="AV472" s="75"/>
      <c r="AW472" s="75"/>
      <c r="AX472" s="75"/>
      <c r="AY472" s="75"/>
      <c r="AZ472" s="75"/>
      <c r="BA472" s="75"/>
      <c r="BB472" s="75"/>
      <c r="BC472" s="75"/>
      <c r="BD472" s="75"/>
      <c r="BE472" s="75"/>
      <c r="BF472" s="75"/>
      <c r="BG472" s="75"/>
      <c r="BH472" s="72"/>
      <c r="BI472" s="72"/>
      <c r="BJ472" s="72"/>
      <c r="BK472" s="72"/>
      <c r="BL472" s="72"/>
      <c r="BM472" s="72"/>
      <c r="BN472" s="72"/>
    </row>
    <row r="473" spans="1:66" s="76" customFormat="1" collapsed="1" x14ac:dyDescent="0.2">
      <c r="A473" s="72"/>
      <c r="B473" s="207" t="str">
        <f t="shared" si="80"/>
        <v/>
      </c>
      <c r="C473" s="73"/>
      <c r="D473" s="73"/>
      <c r="E473" s="73"/>
      <c r="F473" s="73"/>
      <c r="G473" s="207"/>
      <c r="H473" s="73"/>
      <c r="I473" s="73"/>
      <c r="J473" s="74"/>
      <c r="K473" s="75"/>
      <c r="L473" s="75"/>
      <c r="M473" s="299" t="str">
        <f t="shared" si="81"/>
        <v/>
      </c>
      <c r="N473" s="74"/>
      <c r="O473" s="74"/>
      <c r="P473" s="75"/>
      <c r="Q473" s="207" t="str">
        <f t="shared" si="82"/>
        <v/>
      </c>
      <c r="R473" s="75"/>
      <c r="S473" s="207" t="str">
        <f t="shared" si="83"/>
        <v/>
      </c>
      <c r="T473" s="75"/>
      <c r="U473" s="207" t="str">
        <f t="shared" si="84"/>
        <v/>
      </c>
      <c r="V473" s="75"/>
      <c r="W473" s="74"/>
      <c r="X473" s="74"/>
      <c r="Y473" s="74"/>
      <c r="Z473" s="74"/>
      <c r="AA473" s="74"/>
      <c r="AB473" s="74"/>
      <c r="AC473" s="74"/>
      <c r="AD473" s="207" t="str">
        <f t="shared" si="85"/>
        <v/>
      </c>
      <c r="AE473" s="74"/>
      <c r="AF473" s="74"/>
      <c r="AG473" s="74"/>
      <c r="AH473" s="74"/>
      <c r="AI473" s="74"/>
      <c r="AJ473" s="207" t="str">
        <f t="shared" si="86"/>
        <v/>
      </c>
      <c r="AK473" s="74"/>
      <c r="AL473" s="74"/>
      <c r="AM473" s="74"/>
      <c r="AN473" s="300" t="str">
        <f t="shared" si="87"/>
        <v/>
      </c>
      <c r="AO473" s="75"/>
      <c r="AP473" s="75"/>
      <c r="AQ473" s="207" t="str">
        <f t="shared" si="88"/>
        <v/>
      </c>
      <c r="AR473" s="75"/>
      <c r="AS473" s="74"/>
      <c r="AT473" s="74"/>
      <c r="AU473" s="207" t="str">
        <f t="shared" si="89"/>
        <v/>
      </c>
      <c r="AV473" s="75"/>
      <c r="AW473" s="75"/>
      <c r="AX473" s="75"/>
      <c r="AY473" s="75"/>
      <c r="AZ473" s="75"/>
      <c r="BA473" s="75"/>
      <c r="BB473" s="75"/>
      <c r="BC473" s="75"/>
      <c r="BD473" s="75"/>
      <c r="BE473" s="75"/>
      <c r="BF473" s="75"/>
      <c r="BG473" s="75"/>
      <c r="BH473" s="72"/>
      <c r="BI473" s="72"/>
      <c r="BJ473" s="72"/>
      <c r="BK473" s="72"/>
      <c r="BL473" s="72"/>
      <c r="BM473" s="72"/>
      <c r="BN473" s="72"/>
    </row>
    <row r="474" spans="1:66" s="76" customFormat="1" collapsed="1" x14ac:dyDescent="0.2">
      <c r="A474" s="72"/>
      <c r="B474" s="207" t="str">
        <f t="shared" si="80"/>
        <v/>
      </c>
      <c r="C474" s="73"/>
      <c r="D474" s="73"/>
      <c r="E474" s="73"/>
      <c r="F474" s="73"/>
      <c r="G474" s="207"/>
      <c r="H474" s="73"/>
      <c r="I474" s="73"/>
      <c r="J474" s="74"/>
      <c r="K474" s="75"/>
      <c r="L474" s="75"/>
      <c r="M474" s="299" t="str">
        <f t="shared" si="81"/>
        <v/>
      </c>
      <c r="N474" s="74"/>
      <c r="O474" s="74"/>
      <c r="P474" s="75"/>
      <c r="Q474" s="207" t="str">
        <f t="shared" si="82"/>
        <v/>
      </c>
      <c r="R474" s="75"/>
      <c r="S474" s="207" t="str">
        <f t="shared" si="83"/>
        <v/>
      </c>
      <c r="T474" s="75"/>
      <c r="U474" s="207" t="str">
        <f t="shared" si="84"/>
        <v/>
      </c>
      <c r="V474" s="75"/>
      <c r="W474" s="74"/>
      <c r="X474" s="74"/>
      <c r="Y474" s="74"/>
      <c r="Z474" s="74"/>
      <c r="AA474" s="74"/>
      <c r="AB474" s="74"/>
      <c r="AC474" s="74"/>
      <c r="AD474" s="207" t="str">
        <f t="shared" si="85"/>
        <v/>
      </c>
      <c r="AE474" s="74"/>
      <c r="AF474" s="74"/>
      <c r="AG474" s="74"/>
      <c r="AH474" s="74"/>
      <c r="AI474" s="74"/>
      <c r="AJ474" s="207" t="str">
        <f t="shared" si="86"/>
        <v/>
      </c>
      <c r="AK474" s="74"/>
      <c r="AL474" s="74"/>
      <c r="AM474" s="74"/>
      <c r="AN474" s="300" t="str">
        <f t="shared" si="87"/>
        <v/>
      </c>
      <c r="AO474" s="75"/>
      <c r="AP474" s="75"/>
      <c r="AQ474" s="207" t="str">
        <f t="shared" si="88"/>
        <v/>
      </c>
      <c r="AR474" s="75"/>
      <c r="AS474" s="74"/>
      <c r="AT474" s="74"/>
      <c r="AU474" s="207" t="str">
        <f t="shared" si="89"/>
        <v/>
      </c>
      <c r="AV474" s="75"/>
      <c r="AW474" s="75"/>
      <c r="AX474" s="75"/>
      <c r="AY474" s="75"/>
      <c r="AZ474" s="75"/>
      <c r="BA474" s="75"/>
      <c r="BB474" s="75"/>
      <c r="BC474" s="75"/>
      <c r="BD474" s="75"/>
      <c r="BE474" s="75"/>
      <c r="BF474" s="75"/>
      <c r="BG474" s="75"/>
      <c r="BH474" s="72"/>
      <c r="BI474" s="72"/>
      <c r="BJ474" s="72"/>
      <c r="BK474" s="72"/>
      <c r="BL474" s="72"/>
      <c r="BM474" s="72"/>
      <c r="BN474" s="72"/>
    </row>
    <row r="475" spans="1:66" s="76" customFormat="1" collapsed="1" x14ac:dyDescent="0.2">
      <c r="A475" s="72"/>
      <c r="B475" s="207" t="str">
        <f t="shared" si="80"/>
        <v/>
      </c>
      <c r="C475" s="73"/>
      <c r="D475" s="73"/>
      <c r="E475" s="73"/>
      <c r="F475" s="73"/>
      <c r="G475" s="207"/>
      <c r="H475" s="73"/>
      <c r="I475" s="73"/>
      <c r="J475" s="74"/>
      <c r="K475" s="75"/>
      <c r="L475" s="75"/>
      <c r="M475" s="299" t="str">
        <f t="shared" si="81"/>
        <v/>
      </c>
      <c r="N475" s="74"/>
      <c r="O475" s="74"/>
      <c r="P475" s="75"/>
      <c r="Q475" s="207" t="str">
        <f t="shared" si="82"/>
        <v/>
      </c>
      <c r="R475" s="75"/>
      <c r="S475" s="207" t="str">
        <f t="shared" si="83"/>
        <v/>
      </c>
      <c r="T475" s="75"/>
      <c r="U475" s="207" t="str">
        <f t="shared" si="84"/>
        <v/>
      </c>
      <c r="V475" s="75"/>
      <c r="W475" s="74"/>
      <c r="X475" s="74"/>
      <c r="Y475" s="74"/>
      <c r="Z475" s="74"/>
      <c r="AA475" s="74"/>
      <c r="AB475" s="74"/>
      <c r="AC475" s="74"/>
      <c r="AD475" s="207" t="str">
        <f t="shared" si="85"/>
        <v/>
      </c>
      <c r="AE475" s="74"/>
      <c r="AF475" s="74"/>
      <c r="AG475" s="74"/>
      <c r="AH475" s="74"/>
      <c r="AI475" s="74"/>
      <c r="AJ475" s="207" t="str">
        <f t="shared" si="86"/>
        <v/>
      </c>
      <c r="AK475" s="74"/>
      <c r="AL475" s="74"/>
      <c r="AM475" s="74"/>
      <c r="AN475" s="300" t="str">
        <f t="shared" si="87"/>
        <v/>
      </c>
      <c r="AO475" s="75"/>
      <c r="AP475" s="75"/>
      <c r="AQ475" s="207" t="str">
        <f t="shared" si="88"/>
        <v/>
      </c>
      <c r="AR475" s="75"/>
      <c r="AS475" s="74"/>
      <c r="AT475" s="74"/>
      <c r="AU475" s="207" t="str">
        <f t="shared" si="89"/>
        <v/>
      </c>
      <c r="AV475" s="75"/>
      <c r="AW475" s="75"/>
      <c r="AX475" s="75"/>
      <c r="AY475" s="75"/>
      <c r="AZ475" s="75"/>
      <c r="BA475" s="75"/>
      <c r="BB475" s="75"/>
      <c r="BC475" s="75"/>
      <c r="BD475" s="75"/>
      <c r="BE475" s="75"/>
      <c r="BF475" s="75"/>
      <c r="BG475" s="75"/>
      <c r="BH475" s="72"/>
      <c r="BI475" s="72"/>
      <c r="BJ475" s="72"/>
      <c r="BK475" s="72"/>
      <c r="BL475" s="72"/>
      <c r="BM475" s="72"/>
      <c r="BN475" s="72"/>
    </row>
    <row r="476" spans="1:66" s="76" customFormat="1" collapsed="1" x14ac:dyDescent="0.2">
      <c r="A476" s="72"/>
      <c r="B476" s="207" t="str">
        <f t="shared" si="80"/>
        <v/>
      </c>
      <c r="C476" s="73"/>
      <c r="D476" s="73"/>
      <c r="E476" s="73"/>
      <c r="F476" s="73"/>
      <c r="G476" s="207"/>
      <c r="H476" s="73"/>
      <c r="I476" s="73"/>
      <c r="J476" s="74"/>
      <c r="K476" s="75"/>
      <c r="L476" s="75"/>
      <c r="M476" s="299" t="str">
        <f t="shared" si="81"/>
        <v/>
      </c>
      <c r="N476" s="74"/>
      <c r="O476" s="74"/>
      <c r="P476" s="75"/>
      <c r="Q476" s="207" t="str">
        <f t="shared" si="82"/>
        <v/>
      </c>
      <c r="R476" s="75"/>
      <c r="S476" s="207" t="str">
        <f t="shared" si="83"/>
        <v/>
      </c>
      <c r="T476" s="75"/>
      <c r="U476" s="207" t="str">
        <f t="shared" si="84"/>
        <v/>
      </c>
      <c r="V476" s="75"/>
      <c r="W476" s="74"/>
      <c r="X476" s="74"/>
      <c r="Y476" s="74"/>
      <c r="Z476" s="74"/>
      <c r="AA476" s="74"/>
      <c r="AB476" s="74"/>
      <c r="AC476" s="74"/>
      <c r="AD476" s="207" t="str">
        <f t="shared" si="85"/>
        <v/>
      </c>
      <c r="AE476" s="74"/>
      <c r="AF476" s="74"/>
      <c r="AG476" s="74"/>
      <c r="AH476" s="74"/>
      <c r="AI476" s="74"/>
      <c r="AJ476" s="207" t="str">
        <f t="shared" si="86"/>
        <v/>
      </c>
      <c r="AK476" s="74"/>
      <c r="AL476" s="74"/>
      <c r="AM476" s="74"/>
      <c r="AN476" s="300" t="str">
        <f t="shared" si="87"/>
        <v/>
      </c>
      <c r="AO476" s="75"/>
      <c r="AP476" s="75"/>
      <c r="AQ476" s="207" t="str">
        <f t="shared" si="88"/>
        <v/>
      </c>
      <c r="AR476" s="75"/>
      <c r="AS476" s="74"/>
      <c r="AT476" s="74"/>
      <c r="AU476" s="207" t="str">
        <f t="shared" si="89"/>
        <v/>
      </c>
      <c r="AV476" s="75"/>
      <c r="AW476" s="75"/>
      <c r="AX476" s="75"/>
      <c r="AY476" s="75"/>
      <c r="AZ476" s="75"/>
      <c r="BA476" s="75"/>
      <c r="BB476" s="75"/>
      <c r="BC476" s="75"/>
      <c r="BD476" s="75"/>
      <c r="BE476" s="75"/>
      <c r="BF476" s="75"/>
      <c r="BG476" s="75"/>
      <c r="BH476" s="72"/>
      <c r="BI476" s="72"/>
      <c r="BJ476" s="72"/>
      <c r="BK476" s="72"/>
      <c r="BL476" s="72"/>
      <c r="BM476" s="72"/>
      <c r="BN476" s="72"/>
    </row>
    <row r="477" spans="1:66" s="76" customFormat="1" collapsed="1" x14ac:dyDescent="0.2">
      <c r="A477" s="72"/>
      <c r="B477" s="207" t="str">
        <f t="shared" si="80"/>
        <v/>
      </c>
      <c r="C477" s="73"/>
      <c r="D477" s="73"/>
      <c r="E477" s="73"/>
      <c r="F477" s="73"/>
      <c r="G477" s="207"/>
      <c r="H477" s="73"/>
      <c r="I477" s="73"/>
      <c r="J477" s="74"/>
      <c r="K477" s="75"/>
      <c r="L477" s="75"/>
      <c r="M477" s="299" t="str">
        <f t="shared" si="81"/>
        <v/>
      </c>
      <c r="N477" s="74"/>
      <c r="O477" s="74"/>
      <c r="P477" s="75"/>
      <c r="Q477" s="207" t="str">
        <f t="shared" si="82"/>
        <v/>
      </c>
      <c r="R477" s="75"/>
      <c r="S477" s="207" t="str">
        <f t="shared" si="83"/>
        <v/>
      </c>
      <c r="T477" s="75"/>
      <c r="U477" s="207" t="str">
        <f t="shared" si="84"/>
        <v/>
      </c>
      <c r="V477" s="75"/>
      <c r="W477" s="74"/>
      <c r="X477" s="74"/>
      <c r="Y477" s="74"/>
      <c r="Z477" s="74"/>
      <c r="AA477" s="74"/>
      <c r="AB477" s="74"/>
      <c r="AC477" s="74"/>
      <c r="AD477" s="207" t="str">
        <f t="shared" si="85"/>
        <v/>
      </c>
      <c r="AE477" s="74"/>
      <c r="AF477" s="74"/>
      <c r="AG477" s="74"/>
      <c r="AH477" s="74"/>
      <c r="AI477" s="74"/>
      <c r="AJ477" s="207" t="str">
        <f t="shared" si="86"/>
        <v/>
      </c>
      <c r="AK477" s="74"/>
      <c r="AL477" s="74"/>
      <c r="AM477" s="74"/>
      <c r="AN477" s="300" t="str">
        <f t="shared" si="87"/>
        <v/>
      </c>
      <c r="AO477" s="75"/>
      <c r="AP477" s="75"/>
      <c r="AQ477" s="207" t="str">
        <f t="shared" si="88"/>
        <v/>
      </c>
      <c r="AR477" s="75"/>
      <c r="AS477" s="74"/>
      <c r="AT477" s="74"/>
      <c r="AU477" s="207" t="str">
        <f t="shared" si="89"/>
        <v/>
      </c>
      <c r="AV477" s="75"/>
      <c r="AW477" s="75"/>
      <c r="AX477" s="75"/>
      <c r="AY477" s="75"/>
      <c r="AZ477" s="75"/>
      <c r="BA477" s="75"/>
      <c r="BB477" s="75"/>
      <c r="BC477" s="75"/>
      <c r="BD477" s="75"/>
      <c r="BE477" s="75"/>
      <c r="BF477" s="75"/>
      <c r="BG477" s="75"/>
      <c r="BH477" s="72"/>
      <c r="BI477" s="72"/>
      <c r="BJ477" s="72"/>
      <c r="BK477" s="72"/>
      <c r="BL477" s="72"/>
      <c r="BM477" s="72"/>
      <c r="BN477" s="72"/>
    </row>
    <row r="478" spans="1:66" s="76" customFormat="1" collapsed="1" x14ac:dyDescent="0.2">
      <c r="A478" s="72"/>
      <c r="B478" s="207" t="str">
        <f t="shared" si="80"/>
        <v/>
      </c>
      <c r="C478" s="73"/>
      <c r="D478" s="73"/>
      <c r="E478" s="73"/>
      <c r="F478" s="73"/>
      <c r="G478" s="207"/>
      <c r="H478" s="73"/>
      <c r="I478" s="73"/>
      <c r="J478" s="74"/>
      <c r="K478" s="75"/>
      <c r="L478" s="75"/>
      <c r="M478" s="299" t="str">
        <f t="shared" si="81"/>
        <v/>
      </c>
      <c r="N478" s="74"/>
      <c r="O478" s="74"/>
      <c r="P478" s="75"/>
      <c r="Q478" s="207" t="str">
        <f t="shared" si="82"/>
        <v/>
      </c>
      <c r="R478" s="75"/>
      <c r="S478" s="207" t="str">
        <f t="shared" si="83"/>
        <v/>
      </c>
      <c r="T478" s="75"/>
      <c r="U478" s="207" t="str">
        <f t="shared" si="84"/>
        <v/>
      </c>
      <c r="V478" s="75"/>
      <c r="W478" s="74"/>
      <c r="X478" s="74"/>
      <c r="Y478" s="74"/>
      <c r="Z478" s="74"/>
      <c r="AA478" s="74"/>
      <c r="AB478" s="74"/>
      <c r="AC478" s="74"/>
      <c r="AD478" s="207" t="str">
        <f t="shared" si="85"/>
        <v/>
      </c>
      <c r="AE478" s="74"/>
      <c r="AF478" s="74"/>
      <c r="AG478" s="74"/>
      <c r="AH478" s="74"/>
      <c r="AI478" s="74"/>
      <c r="AJ478" s="207" t="str">
        <f t="shared" si="86"/>
        <v/>
      </c>
      <c r="AK478" s="74"/>
      <c r="AL478" s="74"/>
      <c r="AM478" s="74"/>
      <c r="AN478" s="300" t="str">
        <f t="shared" si="87"/>
        <v/>
      </c>
      <c r="AO478" s="75"/>
      <c r="AP478" s="75"/>
      <c r="AQ478" s="207" t="str">
        <f t="shared" si="88"/>
        <v/>
      </c>
      <c r="AR478" s="75"/>
      <c r="AS478" s="74"/>
      <c r="AT478" s="74"/>
      <c r="AU478" s="207" t="str">
        <f t="shared" si="89"/>
        <v/>
      </c>
      <c r="AV478" s="75"/>
      <c r="AW478" s="75"/>
      <c r="AX478" s="75"/>
      <c r="AY478" s="75"/>
      <c r="AZ478" s="75"/>
      <c r="BA478" s="75"/>
      <c r="BB478" s="75"/>
      <c r="BC478" s="75"/>
      <c r="BD478" s="75"/>
      <c r="BE478" s="75"/>
      <c r="BF478" s="75"/>
      <c r="BG478" s="75"/>
      <c r="BH478" s="72"/>
      <c r="BI478" s="72"/>
      <c r="BJ478" s="72"/>
      <c r="BK478" s="72"/>
      <c r="BL478" s="72"/>
      <c r="BM478" s="72"/>
      <c r="BN478" s="72"/>
    </row>
    <row r="479" spans="1:66" s="76" customFormat="1" collapsed="1" x14ac:dyDescent="0.2">
      <c r="A479" s="72"/>
      <c r="B479" s="207" t="str">
        <f t="shared" si="80"/>
        <v/>
      </c>
      <c r="C479" s="73"/>
      <c r="D479" s="73"/>
      <c r="E479" s="73"/>
      <c r="F479" s="73"/>
      <c r="G479" s="207"/>
      <c r="H479" s="73"/>
      <c r="I479" s="73"/>
      <c r="J479" s="74"/>
      <c r="K479" s="75"/>
      <c r="L479" s="75"/>
      <c r="M479" s="299" t="str">
        <f t="shared" si="81"/>
        <v/>
      </c>
      <c r="N479" s="74"/>
      <c r="O479" s="74"/>
      <c r="P479" s="75"/>
      <c r="Q479" s="207" t="str">
        <f t="shared" si="82"/>
        <v/>
      </c>
      <c r="R479" s="75"/>
      <c r="S479" s="207" t="str">
        <f t="shared" si="83"/>
        <v/>
      </c>
      <c r="T479" s="75"/>
      <c r="U479" s="207" t="str">
        <f t="shared" si="84"/>
        <v/>
      </c>
      <c r="V479" s="75"/>
      <c r="W479" s="74"/>
      <c r="X479" s="74"/>
      <c r="Y479" s="74"/>
      <c r="Z479" s="74"/>
      <c r="AA479" s="74"/>
      <c r="AB479" s="74"/>
      <c r="AC479" s="74"/>
      <c r="AD479" s="207" t="str">
        <f t="shared" si="85"/>
        <v/>
      </c>
      <c r="AE479" s="74"/>
      <c r="AF479" s="74"/>
      <c r="AG479" s="74"/>
      <c r="AH479" s="74"/>
      <c r="AI479" s="74"/>
      <c r="AJ479" s="207" t="str">
        <f t="shared" si="86"/>
        <v/>
      </c>
      <c r="AK479" s="74"/>
      <c r="AL479" s="74"/>
      <c r="AM479" s="74"/>
      <c r="AN479" s="300" t="str">
        <f t="shared" si="87"/>
        <v/>
      </c>
      <c r="AO479" s="75"/>
      <c r="AP479" s="75"/>
      <c r="AQ479" s="207" t="str">
        <f t="shared" si="88"/>
        <v/>
      </c>
      <c r="AR479" s="75"/>
      <c r="AS479" s="74"/>
      <c r="AT479" s="74"/>
      <c r="AU479" s="207" t="str">
        <f t="shared" si="89"/>
        <v/>
      </c>
      <c r="AV479" s="75"/>
      <c r="AW479" s="75"/>
      <c r="AX479" s="75"/>
      <c r="AY479" s="75"/>
      <c r="AZ479" s="75"/>
      <c r="BA479" s="75"/>
      <c r="BB479" s="75"/>
      <c r="BC479" s="75"/>
      <c r="BD479" s="75"/>
      <c r="BE479" s="75"/>
      <c r="BF479" s="75"/>
      <c r="BG479" s="75"/>
      <c r="BH479" s="72"/>
      <c r="BI479" s="72"/>
      <c r="BJ479" s="72"/>
      <c r="BK479" s="72"/>
      <c r="BL479" s="72"/>
      <c r="BM479" s="72"/>
      <c r="BN479" s="72"/>
    </row>
    <row r="480" spans="1:66" s="76" customFormat="1" collapsed="1" x14ac:dyDescent="0.2">
      <c r="A480" s="72"/>
      <c r="B480" s="207" t="str">
        <f t="shared" si="80"/>
        <v/>
      </c>
      <c r="C480" s="73"/>
      <c r="D480" s="73"/>
      <c r="E480" s="73"/>
      <c r="F480" s="73"/>
      <c r="G480" s="207"/>
      <c r="H480" s="73"/>
      <c r="I480" s="73"/>
      <c r="J480" s="74"/>
      <c r="K480" s="75"/>
      <c r="L480" s="75"/>
      <c r="M480" s="299" t="str">
        <f t="shared" si="81"/>
        <v/>
      </c>
      <c r="N480" s="74"/>
      <c r="O480" s="74"/>
      <c r="P480" s="75"/>
      <c r="Q480" s="207" t="str">
        <f t="shared" si="82"/>
        <v/>
      </c>
      <c r="R480" s="75"/>
      <c r="S480" s="207" t="str">
        <f t="shared" si="83"/>
        <v/>
      </c>
      <c r="T480" s="75"/>
      <c r="U480" s="207" t="str">
        <f t="shared" si="84"/>
        <v/>
      </c>
      <c r="V480" s="75"/>
      <c r="W480" s="74"/>
      <c r="X480" s="74"/>
      <c r="Y480" s="74"/>
      <c r="Z480" s="74"/>
      <c r="AA480" s="74"/>
      <c r="AB480" s="74"/>
      <c r="AC480" s="74"/>
      <c r="AD480" s="207" t="str">
        <f t="shared" si="85"/>
        <v/>
      </c>
      <c r="AE480" s="74"/>
      <c r="AF480" s="74"/>
      <c r="AG480" s="74"/>
      <c r="AH480" s="74"/>
      <c r="AI480" s="74"/>
      <c r="AJ480" s="207" t="str">
        <f t="shared" si="86"/>
        <v/>
      </c>
      <c r="AK480" s="74"/>
      <c r="AL480" s="74"/>
      <c r="AM480" s="74"/>
      <c r="AN480" s="300" t="str">
        <f t="shared" si="87"/>
        <v/>
      </c>
      <c r="AO480" s="75"/>
      <c r="AP480" s="75"/>
      <c r="AQ480" s="207" t="str">
        <f t="shared" si="88"/>
        <v/>
      </c>
      <c r="AR480" s="75"/>
      <c r="AS480" s="74"/>
      <c r="AT480" s="74"/>
      <c r="AU480" s="207" t="str">
        <f t="shared" si="89"/>
        <v/>
      </c>
      <c r="AV480" s="75"/>
      <c r="AW480" s="75"/>
      <c r="AX480" s="75"/>
      <c r="AY480" s="75"/>
      <c r="AZ480" s="75"/>
      <c r="BA480" s="75"/>
      <c r="BB480" s="75"/>
      <c r="BC480" s="75"/>
      <c r="BD480" s="75"/>
      <c r="BE480" s="75"/>
      <c r="BF480" s="75"/>
      <c r="BG480" s="75"/>
      <c r="BH480" s="72"/>
      <c r="BI480" s="72"/>
      <c r="BJ480" s="72"/>
      <c r="BK480" s="72"/>
      <c r="BL480" s="72"/>
      <c r="BM480" s="72"/>
      <c r="BN480" s="72"/>
    </row>
    <row r="481" spans="1:66" s="76" customFormat="1" collapsed="1" x14ac:dyDescent="0.2">
      <c r="A481" s="72"/>
      <c r="B481" s="207" t="str">
        <f t="shared" si="80"/>
        <v/>
      </c>
      <c r="C481" s="73"/>
      <c r="D481" s="73"/>
      <c r="E481" s="73"/>
      <c r="F481" s="73"/>
      <c r="G481" s="207"/>
      <c r="H481" s="73"/>
      <c r="I481" s="73"/>
      <c r="J481" s="74"/>
      <c r="K481" s="75"/>
      <c r="L481" s="75"/>
      <c r="M481" s="299" t="str">
        <f t="shared" si="81"/>
        <v/>
      </c>
      <c r="N481" s="74"/>
      <c r="O481" s="74"/>
      <c r="P481" s="75"/>
      <c r="Q481" s="207" t="str">
        <f t="shared" si="82"/>
        <v/>
      </c>
      <c r="R481" s="75"/>
      <c r="S481" s="207" t="str">
        <f t="shared" si="83"/>
        <v/>
      </c>
      <c r="T481" s="75"/>
      <c r="U481" s="207" t="str">
        <f t="shared" si="84"/>
        <v/>
      </c>
      <c r="V481" s="75"/>
      <c r="W481" s="74"/>
      <c r="X481" s="74"/>
      <c r="Y481" s="74"/>
      <c r="Z481" s="74"/>
      <c r="AA481" s="74"/>
      <c r="AB481" s="74"/>
      <c r="AC481" s="74"/>
      <c r="AD481" s="207" t="str">
        <f t="shared" si="85"/>
        <v/>
      </c>
      <c r="AE481" s="74"/>
      <c r="AF481" s="74"/>
      <c r="AG481" s="74"/>
      <c r="AH481" s="74"/>
      <c r="AI481" s="74"/>
      <c r="AJ481" s="207" t="str">
        <f t="shared" si="86"/>
        <v/>
      </c>
      <c r="AK481" s="74"/>
      <c r="AL481" s="74"/>
      <c r="AM481" s="74"/>
      <c r="AN481" s="300" t="str">
        <f t="shared" si="87"/>
        <v/>
      </c>
      <c r="AO481" s="75"/>
      <c r="AP481" s="75"/>
      <c r="AQ481" s="207" t="str">
        <f t="shared" si="88"/>
        <v/>
      </c>
      <c r="AR481" s="75"/>
      <c r="AS481" s="74"/>
      <c r="AT481" s="74"/>
      <c r="AU481" s="207" t="str">
        <f t="shared" si="89"/>
        <v/>
      </c>
      <c r="AV481" s="75"/>
      <c r="AW481" s="75"/>
      <c r="AX481" s="75"/>
      <c r="AY481" s="75"/>
      <c r="AZ481" s="75"/>
      <c r="BA481" s="75"/>
      <c r="BB481" s="75"/>
      <c r="BC481" s="75"/>
      <c r="BD481" s="75"/>
      <c r="BE481" s="75"/>
      <c r="BF481" s="75"/>
      <c r="BG481" s="75"/>
      <c r="BH481" s="72"/>
      <c r="BI481" s="72"/>
      <c r="BJ481" s="72"/>
      <c r="BK481" s="72"/>
      <c r="BL481" s="72"/>
      <c r="BM481" s="72"/>
      <c r="BN481" s="72"/>
    </row>
    <row r="482" spans="1:66" s="76" customFormat="1" collapsed="1" x14ac:dyDescent="0.2">
      <c r="A482" s="72"/>
      <c r="B482" s="207" t="str">
        <f t="shared" si="80"/>
        <v/>
      </c>
      <c r="C482" s="73"/>
      <c r="D482" s="73"/>
      <c r="E482" s="73"/>
      <c r="F482" s="73"/>
      <c r="G482" s="207"/>
      <c r="H482" s="73"/>
      <c r="I482" s="73"/>
      <c r="J482" s="74"/>
      <c r="K482" s="75"/>
      <c r="L482" s="75"/>
      <c r="M482" s="299" t="str">
        <f t="shared" si="81"/>
        <v/>
      </c>
      <c r="N482" s="74"/>
      <c r="O482" s="74"/>
      <c r="P482" s="75"/>
      <c r="Q482" s="207" t="str">
        <f t="shared" si="82"/>
        <v/>
      </c>
      <c r="R482" s="75"/>
      <c r="S482" s="207" t="str">
        <f t="shared" si="83"/>
        <v/>
      </c>
      <c r="T482" s="75"/>
      <c r="U482" s="207" t="str">
        <f t="shared" si="84"/>
        <v/>
      </c>
      <c r="V482" s="75"/>
      <c r="W482" s="74"/>
      <c r="X482" s="74"/>
      <c r="Y482" s="74"/>
      <c r="Z482" s="74"/>
      <c r="AA482" s="74"/>
      <c r="AB482" s="74"/>
      <c r="AC482" s="74"/>
      <c r="AD482" s="207" t="str">
        <f t="shared" si="85"/>
        <v/>
      </c>
      <c r="AE482" s="74"/>
      <c r="AF482" s="74"/>
      <c r="AG482" s="74"/>
      <c r="AH482" s="74"/>
      <c r="AI482" s="74"/>
      <c r="AJ482" s="207" t="str">
        <f t="shared" si="86"/>
        <v/>
      </c>
      <c r="AK482" s="74"/>
      <c r="AL482" s="74"/>
      <c r="AM482" s="74"/>
      <c r="AN482" s="300" t="str">
        <f t="shared" si="87"/>
        <v/>
      </c>
      <c r="AO482" s="75"/>
      <c r="AP482" s="75"/>
      <c r="AQ482" s="207" t="str">
        <f t="shared" si="88"/>
        <v/>
      </c>
      <c r="AR482" s="75"/>
      <c r="AS482" s="74"/>
      <c r="AT482" s="74"/>
      <c r="AU482" s="207" t="str">
        <f t="shared" si="89"/>
        <v/>
      </c>
      <c r="AV482" s="75"/>
      <c r="AW482" s="75"/>
      <c r="AX482" s="75"/>
      <c r="AY482" s="75"/>
      <c r="AZ482" s="75"/>
      <c r="BA482" s="75"/>
      <c r="BB482" s="75"/>
      <c r="BC482" s="75"/>
      <c r="BD482" s="75"/>
      <c r="BE482" s="75"/>
      <c r="BF482" s="75"/>
      <c r="BG482" s="75"/>
      <c r="BH482" s="72"/>
      <c r="BI482" s="72"/>
      <c r="BJ482" s="72"/>
      <c r="BK482" s="72"/>
      <c r="BL482" s="72"/>
      <c r="BM482" s="72"/>
      <c r="BN482" s="72"/>
    </row>
    <row r="483" spans="1:66" s="76" customFormat="1" collapsed="1" x14ac:dyDescent="0.2">
      <c r="A483" s="72"/>
      <c r="B483" s="207" t="str">
        <f t="shared" si="80"/>
        <v/>
      </c>
      <c r="C483" s="73"/>
      <c r="D483" s="73"/>
      <c r="E483" s="73"/>
      <c r="F483" s="73"/>
      <c r="G483" s="207"/>
      <c r="H483" s="73"/>
      <c r="I483" s="73"/>
      <c r="J483" s="74"/>
      <c r="K483" s="75"/>
      <c r="L483" s="75"/>
      <c r="M483" s="299" t="str">
        <f t="shared" si="81"/>
        <v/>
      </c>
      <c r="N483" s="74"/>
      <c r="O483" s="74"/>
      <c r="P483" s="75"/>
      <c r="Q483" s="207" t="str">
        <f t="shared" si="82"/>
        <v/>
      </c>
      <c r="R483" s="75"/>
      <c r="S483" s="207" t="str">
        <f t="shared" si="83"/>
        <v/>
      </c>
      <c r="T483" s="75"/>
      <c r="U483" s="207" t="str">
        <f t="shared" si="84"/>
        <v/>
      </c>
      <c r="V483" s="75"/>
      <c r="W483" s="74"/>
      <c r="X483" s="74"/>
      <c r="Y483" s="74"/>
      <c r="Z483" s="74"/>
      <c r="AA483" s="74"/>
      <c r="AB483" s="74"/>
      <c r="AC483" s="74"/>
      <c r="AD483" s="207" t="str">
        <f t="shared" si="85"/>
        <v/>
      </c>
      <c r="AE483" s="74"/>
      <c r="AF483" s="74"/>
      <c r="AG483" s="74"/>
      <c r="AH483" s="74"/>
      <c r="AI483" s="74"/>
      <c r="AJ483" s="207" t="str">
        <f t="shared" si="86"/>
        <v/>
      </c>
      <c r="AK483" s="74"/>
      <c r="AL483" s="74"/>
      <c r="AM483" s="74"/>
      <c r="AN483" s="300" t="str">
        <f t="shared" si="87"/>
        <v/>
      </c>
      <c r="AO483" s="75"/>
      <c r="AP483" s="75"/>
      <c r="AQ483" s="207" t="str">
        <f t="shared" si="88"/>
        <v/>
      </c>
      <c r="AR483" s="75"/>
      <c r="AS483" s="74"/>
      <c r="AT483" s="74"/>
      <c r="AU483" s="207" t="str">
        <f t="shared" si="89"/>
        <v/>
      </c>
      <c r="AV483" s="75"/>
      <c r="AW483" s="75"/>
      <c r="AX483" s="75"/>
      <c r="AY483" s="75"/>
      <c r="AZ483" s="75"/>
      <c r="BA483" s="75"/>
      <c r="BB483" s="75"/>
      <c r="BC483" s="75"/>
      <c r="BD483" s="75"/>
      <c r="BE483" s="75"/>
      <c r="BF483" s="75"/>
      <c r="BG483" s="75"/>
      <c r="BH483" s="72"/>
      <c r="BI483" s="72"/>
      <c r="BJ483" s="72"/>
      <c r="BK483" s="72"/>
      <c r="BL483" s="72"/>
      <c r="BM483" s="72"/>
      <c r="BN483" s="72"/>
    </row>
    <row r="484" spans="1:66" s="76" customFormat="1" collapsed="1" x14ac:dyDescent="0.2">
      <c r="A484" s="72"/>
      <c r="B484" s="207" t="str">
        <f t="shared" si="80"/>
        <v/>
      </c>
      <c r="C484" s="73"/>
      <c r="D484" s="73"/>
      <c r="E484" s="73"/>
      <c r="F484" s="73"/>
      <c r="G484" s="207"/>
      <c r="H484" s="73"/>
      <c r="I484" s="73"/>
      <c r="J484" s="74"/>
      <c r="K484" s="75"/>
      <c r="L484" s="75"/>
      <c r="M484" s="299" t="str">
        <f t="shared" si="81"/>
        <v/>
      </c>
      <c r="N484" s="74"/>
      <c r="O484" s="74"/>
      <c r="P484" s="75"/>
      <c r="Q484" s="207" t="str">
        <f t="shared" si="82"/>
        <v/>
      </c>
      <c r="R484" s="75"/>
      <c r="S484" s="207" t="str">
        <f t="shared" si="83"/>
        <v/>
      </c>
      <c r="T484" s="75"/>
      <c r="U484" s="207" t="str">
        <f t="shared" si="84"/>
        <v/>
      </c>
      <c r="V484" s="75"/>
      <c r="W484" s="74"/>
      <c r="X484" s="74"/>
      <c r="Y484" s="74"/>
      <c r="Z484" s="74"/>
      <c r="AA484" s="74"/>
      <c r="AB484" s="74"/>
      <c r="AC484" s="74"/>
      <c r="AD484" s="207" t="str">
        <f t="shared" si="85"/>
        <v/>
      </c>
      <c r="AE484" s="74"/>
      <c r="AF484" s="74"/>
      <c r="AG484" s="74"/>
      <c r="AH484" s="74"/>
      <c r="AI484" s="74"/>
      <c r="AJ484" s="207" t="str">
        <f t="shared" si="86"/>
        <v/>
      </c>
      <c r="AK484" s="74"/>
      <c r="AL484" s="74"/>
      <c r="AM484" s="74"/>
      <c r="AN484" s="300" t="str">
        <f t="shared" si="87"/>
        <v/>
      </c>
      <c r="AO484" s="75"/>
      <c r="AP484" s="75"/>
      <c r="AQ484" s="207" t="str">
        <f t="shared" si="88"/>
        <v/>
      </c>
      <c r="AR484" s="75"/>
      <c r="AS484" s="74"/>
      <c r="AT484" s="74"/>
      <c r="AU484" s="207" t="str">
        <f t="shared" si="89"/>
        <v/>
      </c>
      <c r="AV484" s="75"/>
      <c r="AW484" s="75"/>
      <c r="AX484" s="75"/>
      <c r="AY484" s="75"/>
      <c r="AZ484" s="75"/>
      <c r="BA484" s="75"/>
      <c r="BB484" s="75"/>
      <c r="BC484" s="75"/>
      <c r="BD484" s="75"/>
      <c r="BE484" s="75"/>
      <c r="BF484" s="75"/>
      <c r="BG484" s="75"/>
      <c r="BH484" s="72"/>
      <c r="BI484" s="72"/>
      <c r="BJ484" s="72"/>
      <c r="BK484" s="72"/>
      <c r="BL484" s="72"/>
      <c r="BM484" s="72"/>
      <c r="BN484" s="72"/>
    </row>
    <row r="485" spans="1:66" s="76" customFormat="1" collapsed="1" x14ac:dyDescent="0.2">
      <c r="A485" s="72"/>
      <c r="B485" s="207" t="str">
        <f t="shared" si="80"/>
        <v/>
      </c>
      <c r="C485" s="73"/>
      <c r="D485" s="73"/>
      <c r="E485" s="73"/>
      <c r="F485" s="73"/>
      <c r="G485" s="207"/>
      <c r="H485" s="73"/>
      <c r="I485" s="73"/>
      <c r="J485" s="74"/>
      <c r="K485" s="75"/>
      <c r="L485" s="75"/>
      <c r="M485" s="299" t="str">
        <f t="shared" si="81"/>
        <v/>
      </c>
      <c r="N485" s="74"/>
      <c r="O485" s="74"/>
      <c r="P485" s="75"/>
      <c r="Q485" s="207" t="str">
        <f t="shared" si="82"/>
        <v/>
      </c>
      <c r="R485" s="75"/>
      <c r="S485" s="207" t="str">
        <f t="shared" si="83"/>
        <v/>
      </c>
      <c r="T485" s="75"/>
      <c r="U485" s="207" t="str">
        <f t="shared" si="84"/>
        <v/>
      </c>
      <c r="V485" s="75"/>
      <c r="W485" s="74"/>
      <c r="X485" s="74"/>
      <c r="Y485" s="74"/>
      <c r="Z485" s="74"/>
      <c r="AA485" s="74"/>
      <c r="AB485" s="74"/>
      <c r="AC485" s="74"/>
      <c r="AD485" s="207" t="str">
        <f t="shared" si="85"/>
        <v/>
      </c>
      <c r="AE485" s="74"/>
      <c r="AF485" s="74"/>
      <c r="AG485" s="74"/>
      <c r="AH485" s="74"/>
      <c r="AI485" s="74"/>
      <c r="AJ485" s="207" t="str">
        <f t="shared" si="86"/>
        <v/>
      </c>
      <c r="AK485" s="74"/>
      <c r="AL485" s="74"/>
      <c r="AM485" s="74"/>
      <c r="AN485" s="300" t="str">
        <f t="shared" si="87"/>
        <v/>
      </c>
      <c r="AO485" s="75"/>
      <c r="AP485" s="75"/>
      <c r="AQ485" s="207" t="str">
        <f t="shared" si="88"/>
        <v/>
      </c>
      <c r="AR485" s="75"/>
      <c r="AS485" s="74"/>
      <c r="AT485" s="74"/>
      <c r="AU485" s="207" t="str">
        <f t="shared" si="89"/>
        <v/>
      </c>
      <c r="AV485" s="75"/>
      <c r="AW485" s="75"/>
      <c r="AX485" s="75"/>
      <c r="AY485" s="75"/>
      <c r="AZ485" s="75"/>
      <c r="BA485" s="75"/>
      <c r="BB485" s="75"/>
      <c r="BC485" s="75"/>
      <c r="BD485" s="75"/>
      <c r="BE485" s="75"/>
      <c r="BF485" s="75"/>
      <c r="BG485" s="75"/>
      <c r="BH485" s="72"/>
      <c r="BI485" s="72"/>
      <c r="BJ485" s="72"/>
      <c r="BK485" s="72"/>
      <c r="BL485" s="72"/>
      <c r="BM485" s="72"/>
      <c r="BN485" s="72"/>
    </row>
    <row r="486" spans="1:66" s="76" customFormat="1" collapsed="1" x14ac:dyDescent="0.2">
      <c r="A486" s="72"/>
      <c r="B486" s="207" t="str">
        <f t="shared" si="80"/>
        <v/>
      </c>
      <c r="C486" s="73"/>
      <c r="D486" s="73"/>
      <c r="E486" s="73"/>
      <c r="F486" s="73"/>
      <c r="G486" s="207"/>
      <c r="H486" s="73"/>
      <c r="I486" s="73"/>
      <c r="J486" s="74"/>
      <c r="K486" s="75"/>
      <c r="L486" s="75"/>
      <c r="M486" s="299" t="str">
        <f t="shared" si="81"/>
        <v/>
      </c>
      <c r="N486" s="74"/>
      <c r="O486" s="74"/>
      <c r="P486" s="75"/>
      <c r="Q486" s="207" t="str">
        <f t="shared" si="82"/>
        <v/>
      </c>
      <c r="R486" s="75"/>
      <c r="S486" s="207" t="str">
        <f t="shared" si="83"/>
        <v/>
      </c>
      <c r="T486" s="75"/>
      <c r="U486" s="207" t="str">
        <f t="shared" si="84"/>
        <v/>
      </c>
      <c r="V486" s="75"/>
      <c r="W486" s="74"/>
      <c r="X486" s="74"/>
      <c r="Y486" s="74"/>
      <c r="Z486" s="74"/>
      <c r="AA486" s="74"/>
      <c r="AB486" s="74"/>
      <c r="AC486" s="74"/>
      <c r="AD486" s="207" t="str">
        <f t="shared" si="85"/>
        <v/>
      </c>
      <c r="AE486" s="74"/>
      <c r="AF486" s="74"/>
      <c r="AG486" s="74"/>
      <c r="AH486" s="74"/>
      <c r="AI486" s="74"/>
      <c r="AJ486" s="207" t="str">
        <f t="shared" si="86"/>
        <v/>
      </c>
      <c r="AK486" s="74"/>
      <c r="AL486" s="74"/>
      <c r="AM486" s="74"/>
      <c r="AN486" s="300" t="str">
        <f t="shared" si="87"/>
        <v/>
      </c>
      <c r="AO486" s="75"/>
      <c r="AP486" s="75"/>
      <c r="AQ486" s="207" t="str">
        <f t="shared" si="88"/>
        <v/>
      </c>
      <c r="AR486" s="75"/>
      <c r="AS486" s="74"/>
      <c r="AT486" s="74"/>
      <c r="AU486" s="207" t="str">
        <f t="shared" si="89"/>
        <v/>
      </c>
      <c r="AV486" s="75"/>
      <c r="AW486" s="75"/>
      <c r="AX486" s="75"/>
      <c r="AY486" s="75"/>
      <c r="AZ486" s="75"/>
      <c r="BA486" s="75"/>
      <c r="BB486" s="75"/>
      <c r="BC486" s="75"/>
      <c r="BD486" s="75"/>
      <c r="BE486" s="75"/>
      <c r="BF486" s="75"/>
      <c r="BG486" s="75"/>
      <c r="BH486" s="72"/>
      <c r="BI486" s="72"/>
      <c r="BJ486" s="72"/>
      <c r="BK486" s="72"/>
      <c r="BL486" s="72"/>
      <c r="BM486" s="72"/>
      <c r="BN486" s="72"/>
    </row>
    <row r="487" spans="1:66" s="76" customFormat="1" collapsed="1" x14ac:dyDescent="0.2">
      <c r="A487" s="72"/>
      <c r="B487" s="207" t="str">
        <f t="shared" si="80"/>
        <v/>
      </c>
      <c r="C487" s="73"/>
      <c r="D487" s="73"/>
      <c r="E487" s="73"/>
      <c r="F487" s="73"/>
      <c r="G487" s="207"/>
      <c r="H487" s="73"/>
      <c r="I487" s="73"/>
      <c r="J487" s="74"/>
      <c r="K487" s="75"/>
      <c r="L487" s="75"/>
      <c r="M487" s="299" t="str">
        <f t="shared" si="81"/>
        <v/>
      </c>
      <c r="N487" s="74"/>
      <c r="O487" s="74"/>
      <c r="P487" s="75"/>
      <c r="Q487" s="207" t="str">
        <f t="shared" si="82"/>
        <v/>
      </c>
      <c r="R487" s="75"/>
      <c r="S487" s="207" t="str">
        <f t="shared" si="83"/>
        <v/>
      </c>
      <c r="T487" s="75"/>
      <c r="U487" s="207" t="str">
        <f t="shared" si="84"/>
        <v/>
      </c>
      <c r="V487" s="75"/>
      <c r="W487" s="74"/>
      <c r="X487" s="74"/>
      <c r="Y487" s="74"/>
      <c r="Z487" s="74"/>
      <c r="AA487" s="74"/>
      <c r="AB487" s="74"/>
      <c r="AC487" s="74"/>
      <c r="AD487" s="207" t="str">
        <f t="shared" si="85"/>
        <v/>
      </c>
      <c r="AE487" s="74"/>
      <c r="AF487" s="74"/>
      <c r="AG487" s="74"/>
      <c r="AH487" s="74"/>
      <c r="AI487" s="74"/>
      <c r="AJ487" s="207" t="str">
        <f t="shared" si="86"/>
        <v/>
      </c>
      <c r="AK487" s="74"/>
      <c r="AL487" s="74"/>
      <c r="AM487" s="74"/>
      <c r="AN487" s="300" t="str">
        <f t="shared" si="87"/>
        <v/>
      </c>
      <c r="AO487" s="75"/>
      <c r="AP487" s="75"/>
      <c r="AQ487" s="207" t="str">
        <f t="shared" si="88"/>
        <v/>
      </c>
      <c r="AR487" s="75"/>
      <c r="AS487" s="74"/>
      <c r="AT487" s="74"/>
      <c r="AU487" s="207" t="str">
        <f t="shared" si="89"/>
        <v/>
      </c>
      <c r="AV487" s="75"/>
      <c r="AW487" s="75"/>
      <c r="AX487" s="75"/>
      <c r="AY487" s="75"/>
      <c r="AZ487" s="75"/>
      <c r="BA487" s="75"/>
      <c r="BB487" s="75"/>
      <c r="BC487" s="75"/>
      <c r="BD487" s="75"/>
      <c r="BE487" s="75"/>
      <c r="BF487" s="75"/>
      <c r="BG487" s="75"/>
      <c r="BH487" s="72"/>
      <c r="BI487" s="72"/>
      <c r="BJ487" s="72"/>
      <c r="BK487" s="72"/>
      <c r="BL487" s="72"/>
      <c r="BM487" s="72"/>
      <c r="BN487" s="72"/>
    </row>
    <row r="488" spans="1:66" s="76" customFormat="1" collapsed="1" x14ac:dyDescent="0.2">
      <c r="A488" s="72"/>
      <c r="B488" s="207" t="str">
        <f t="shared" si="80"/>
        <v/>
      </c>
      <c r="C488" s="73"/>
      <c r="D488" s="73"/>
      <c r="E488" s="73"/>
      <c r="F488" s="73"/>
      <c r="G488" s="207"/>
      <c r="H488" s="73"/>
      <c r="I488" s="73"/>
      <c r="J488" s="74"/>
      <c r="K488" s="75"/>
      <c r="L488" s="75"/>
      <c r="M488" s="299" t="str">
        <f t="shared" si="81"/>
        <v/>
      </c>
      <c r="N488" s="74"/>
      <c r="O488" s="74"/>
      <c r="P488" s="75"/>
      <c r="Q488" s="207" t="str">
        <f t="shared" si="82"/>
        <v/>
      </c>
      <c r="R488" s="75"/>
      <c r="S488" s="207" t="str">
        <f t="shared" si="83"/>
        <v/>
      </c>
      <c r="T488" s="75"/>
      <c r="U488" s="207" t="str">
        <f t="shared" si="84"/>
        <v/>
      </c>
      <c r="V488" s="75"/>
      <c r="W488" s="74"/>
      <c r="X488" s="74"/>
      <c r="Y488" s="74"/>
      <c r="Z488" s="74"/>
      <c r="AA488" s="74"/>
      <c r="AB488" s="74"/>
      <c r="AC488" s="74"/>
      <c r="AD488" s="207" t="str">
        <f t="shared" si="85"/>
        <v/>
      </c>
      <c r="AE488" s="74"/>
      <c r="AF488" s="74"/>
      <c r="AG488" s="74"/>
      <c r="AH488" s="74"/>
      <c r="AI488" s="74"/>
      <c r="AJ488" s="207" t="str">
        <f t="shared" si="86"/>
        <v/>
      </c>
      <c r="AK488" s="74"/>
      <c r="AL488" s="74"/>
      <c r="AM488" s="74"/>
      <c r="AN488" s="300" t="str">
        <f t="shared" si="87"/>
        <v/>
      </c>
      <c r="AO488" s="75"/>
      <c r="AP488" s="75"/>
      <c r="AQ488" s="207" t="str">
        <f t="shared" si="88"/>
        <v/>
      </c>
      <c r="AR488" s="75"/>
      <c r="AS488" s="74"/>
      <c r="AT488" s="74"/>
      <c r="AU488" s="207" t="str">
        <f t="shared" si="89"/>
        <v/>
      </c>
      <c r="AV488" s="75"/>
      <c r="AW488" s="75"/>
      <c r="AX488" s="75"/>
      <c r="AY488" s="75"/>
      <c r="AZ488" s="75"/>
      <c r="BA488" s="75"/>
      <c r="BB488" s="75"/>
      <c r="BC488" s="75"/>
      <c r="BD488" s="75"/>
      <c r="BE488" s="75"/>
      <c r="BF488" s="75"/>
      <c r="BG488" s="75"/>
      <c r="BH488" s="72"/>
      <c r="BI488" s="72"/>
      <c r="BJ488" s="72"/>
      <c r="BK488" s="72"/>
      <c r="BL488" s="72"/>
      <c r="BM488" s="72"/>
      <c r="BN488" s="72"/>
    </row>
    <row r="489" spans="1:66" s="76" customFormat="1" collapsed="1" x14ac:dyDescent="0.2">
      <c r="A489" s="72"/>
      <c r="B489" s="207" t="str">
        <f t="shared" si="80"/>
        <v/>
      </c>
      <c r="C489" s="73"/>
      <c r="D489" s="73"/>
      <c r="E489" s="73"/>
      <c r="F489" s="73"/>
      <c r="G489" s="207"/>
      <c r="H489" s="73"/>
      <c r="I489" s="73"/>
      <c r="J489" s="74"/>
      <c r="K489" s="75"/>
      <c r="L489" s="75"/>
      <c r="M489" s="299" t="str">
        <f t="shared" si="81"/>
        <v/>
      </c>
      <c r="N489" s="74"/>
      <c r="O489" s="74"/>
      <c r="P489" s="75"/>
      <c r="Q489" s="207" t="str">
        <f t="shared" si="82"/>
        <v/>
      </c>
      <c r="R489" s="75"/>
      <c r="S489" s="207" t="str">
        <f t="shared" si="83"/>
        <v/>
      </c>
      <c r="T489" s="75"/>
      <c r="U489" s="207" t="str">
        <f t="shared" si="84"/>
        <v/>
      </c>
      <c r="V489" s="75"/>
      <c r="W489" s="74"/>
      <c r="X489" s="74"/>
      <c r="Y489" s="74"/>
      <c r="Z489" s="74"/>
      <c r="AA489" s="74"/>
      <c r="AB489" s="74"/>
      <c r="AC489" s="74"/>
      <c r="AD489" s="207" t="str">
        <f t="shared" si="85"/>
        <v/>
      </c>
      <c r="AE489" s="74"/>
      <c r="AF489" s="74"/>
      <c r="AG489" s="74"/>
      <c r="AH489" s="74"/>
      <c r="AI489" s="74"/>
      <c r="AJ489" s="207" t="str">
        <f t="shared" si="86"/>
        <v/>
      </c>
      <c r="AK489" s="74"/>
      <c r="AL489" s="74"/>
      <c r="AM489" s="74"/>
      <c r="AN489" s="300" t="str">
        <f t="shared" si="87"/>
        <v/>
      </c>
      <c r="AO489" s="75"/>
      <c r="AP489" s="75"/>
      <c r="AQ489" s="207" t="str">
        <f t="shared" si="88"/>
        <v/>
      </c>
      <c r="AR489" s="75"/>
      <c r="AS489" s="74"/>
      <c r="AT489" s="74"/>
      <c r="AU489" s="207" t="str">
        <f t="shared" si="89"/>
        <v/>
      </c>
      <c r="AV489" s="75"/>
      <c r="AW489" s="75"/>
      <c r="AX489" s="75"/>
      <c r="AY489" s="75"/>
      <c r="AZ489" s="75"/>
      <c r="BA489" s="75"/>
      <c r="BB489" s="75"/>
      <c r="BC489" s="75"/>
      <c r="BD489" s="75"/>
      <c r="BE489" s="75"/>
      <c r="BF489" s="75"/>
      <c r="BG489" s="75"/>
      <c r="BH489" s="72"/>
      <c r="BI489" s="72"/>
      <c r="BJ489" s="72"/>
      <c r="BK489" s="72"/>
      <c r="BL489" s="72"/>
      <c r="BM489" s="72"/>
      <c r="BN489" s="72"/>
    </row>
    <row r="490" spans="1:66" s="76" customFormat="1" collapsed="1" x14ac:dyDescent="0.2">
      <c r="A490" s="72"/>
      <c r="B490" s="207" t="str">
        <f t="shared" si="80"/>
        <v/>
      </c>
      <c r="C490" s="73"/>
      <c r="D490" s="73"/>
      <c r="E490" s="73"/>
      <c r="F490" s="73"/>
      <c r="G490" s="207"/>
      <c r="H490" s="73"/>
      <c r="I490" s="73"/>
      <c r="J490" s="74"/>
      <c r="K490" s="75"/>
      <c r="L490" s="75"/>
      <c r="M490" s="299" t="str">
        <f t="shared" si="81"/>
        <v/>
      </c>
      <c r="N490" s="74"/>
      <c r="O490" s="74"/>
      <c r="P490" s="75"/>
      <c r="Q490" s="207" t="str">
        <f t="shared" si="82"/>
        <v/>
      </c>
      <c r="R490" s="75"/>
      <c r="S490" s="207" t="str">
        <f t="shared" si="83"/>
        <v/>
      </c>
      <c r="T490" s="75"/>
      <c r="U490" s="207" t="str">
        <f t="shared" si="84"/>
        <v/>
      </c>
      <c r="V490" s="75"/>
      <c r="W490" s="74"/>
      <c r="X490" s="74"/>
      <c r="Y490" s="74"/>
      <c r="Z490" s="74"/>
      <c r="AA490" s="74"/>
      <c r="AB490" s="74"/>
      <c r="AC490" s="74"/>
      <c r="AD490" s="207" t="str">
        <f t="shared" si="85"/>
        <v/>
      </c>
      <c r="AE490" s="74"/>
      <c r="AF490" s="74"/>
      <c r="AG490" s="74"/>
      <c r="AH490" s="74"/>
      <c r="AI490" s="74"/>
      <c r="AJ490" s="207" t="str">
        <f t="shared" si="86"/>
        <v/>
      </c>
      <c r="AK490" s="74"/>
      <c r="AL490" s="74"/>
      <c r="AM490" s="74"/>
      <c r="AN490" s="300" t="str">
        <f t="shared" si="87"/>
        <v/>
      </c>
      <c r="AO490" s="75"/>
      <c r="AP490" s="75"/>
      <c r="AQ490" s="207" t="str">
        <f t="shared" si="88"/>
        <v/>
      </c>
      <c r="AR490" s="75"/>
      <c r="AS490" s="74"/>
      <c r="AT490" s="74"/>
      <c r="AU490" s="207" t="str">
        <f t="shared" si="89"/>
        <v/>
      </c>
      <c r="AV490" s="75"/>
      <c r="AW490" s="75"/>
      <c r="AX490" s="75"/>
      <c r="AY490" s="75"/>
      <c r="AZ490" s="75"/>
      <c r="BA490" s="75"/>
      <c r="BB490" s="75"/>
      <c r="BC490" s="75"/>
      <c r="BD490" s="75"/>
      <c r="BE490" s="75"/>
      <c r="BF490" s="75"/>
      <c r="BG490" s="75"/>
      <c r="BH490" s="72"/>
      <c r="BI490" s="72"/>
      <c r="BJ490" s="72"/>
      <c r="BK490" s="72"/>
      <c r="BL490" s="72"/>
      <c r="BM490" s="72"/>
      <c r="BN490" s="72"/>
    </row>
    <row r="491" spans="1:66" s="76" customFormat="1" collapsed="1" x14ac:dyDescent="0.2">
      <c r="A491" s="72"/>
      <c r="B491" s="207" t="str">
        <f t="shared" si="80"/>
        <v/>
      </c>
      <c r="C491" s="73"/>
      <c r="D491" s="73"/>
      <c r="E491" s="73"/>
      <c r="F491" s="73"/>
      <c r="G491" s="207"/>
      <c r="H491" s="73"/>
      <c r="I491" s="73"/>
      <c r="J491" s="74"/>
      <c r="K491" s="75"/>
      <c r="L491" s="75"/>
      <c r="M491" s="299" t="str">
        <f t="shared" si="81"/>
        <v/>
      </c>
      <c r="N491" s="74"/>
      <c r="O491" s="74"/>
      <c r="P491" s="75"/>
      <c r="Q491" s="207" t="str">
        <f t="shared" si="82"/>
        <v/>
      </c>
      <c r="R491" s="75"/>
      <c r="S491" s="207" t="str">
        <f t="shared" si="83"/>
        <v/>
      </c>
      <c r="T491" s="75"/>
      <c r="U491" s="207" t="str">
        <f t="shared" si="84"/>
        <v/>
      </c>
      <c r="V491" s="75"/>
      <c r="W491" s="74"/>
      <c r="X491" s="74"/>
      <c r="Y491" s="74"/>
      <c r="Z491" s="74"/>
      <c r="AA491" s="74"/>
      <c r="AB491" s="74"/>
      <c r="AC491" s="74"/>
      <c r="AD491" s="207" t="str">
        <f t="shared" si="85"/>
        <v/>
      </c>
      <c r="AE491" s="74"/>
      <c r="AF491" s="74"/>
      <c r="AG491" s="74"/>
      <c r="AH491" s="74"/>
      <c r="AI491" s="74"/>
      <c r="AJ491" s="207" t="str">
        <f t="shared" si="86"/>
        <v/>
      </c>
      <c r="AK491" s="74"/>
      <c r="AL491" s="74"/>
      <c r="AM491" s="74"/>
      <c r="AN491" s="300" t="str">
        <f t="shared" si="87"/>
        <v/>
      </c>
      <c r="AO491" s="75"/>
      <c r="AP491" s="75"/>
      <c r="AQ491" s="207" t="str">
        <f t="shared" si="88"/>
        <v/>
      </c>
      <c r="AR491" s="75"/>
      <c r="AS491" s="74"/>
      <c r="AT491" s="74"/>
      <c r="AU491" s="207" t="str">
        <f t="shared" si="89"/>
        <v/>
      </c>
      <c r="AV491" s="75"/>
      <c r="AW491" s="75"/>
      <c r="AX491" s="75"/>
      <c r="AY491" s="75"/>
      <c r="AZ491" s="75"/>
      <c r="BA491" s="75"/>
      <c r="BB491" s="75"/>
      <c r="BC491" s="75"/>
      <c r="BD491" s="75"/>
      <c r="BE491" s="75"/>
      <c r="BF491" s="75"/>
      <c r="BG491" s="75"/>
      <c r="BH491" s="72"/>
      <c r="BI491" s="72"/>
      <c r="BJ491" s="72"/>
      <c r="BK491" s="72"/>
      <c r="BL491" s="72"/>
      <c r="BM491" s="72"/>
      <c r="BN491" s="72"/>
    </row>
    <row r="492" spans="1:66" s="76" customFormat="1" collapsed="1" x14ac:dyDescent="0.2">
      <c r="A492" s="72"/>
      <c r="B492" s="207" t="str">
        <f t="shared" si="80"/>
        <v/>
      </c>
      <c r="C492" s="73"/>
      <c r="D492" s="73"/>
      <c r="E492" s="73"/>
      <c r="F492" s="73"/>
      <c r="G492" s="207"/>
      <c r="H492" s="73"/>
      <c r="I492" s="73"/>
      <c r="J492" s="74"/>
      <c r="K492" s="75"/>
      <c r="L492" s="75"/>
      <c r="M492" s="299" t="str">
        <f t="shared" si="81"/>
        <v/>
      </c>
      <c r="N492" s="74"/>
      <c r="O492" s="74"/>
      <c r="P492" s="75"/>
      <c r="Q492" s="207" t="str">
        <f t="shared" si="82"/>
        <v/>
      </c>
      <c r="R492" s="75"/>
      <c r="S492" s="207" t="str">
        <f t="shared" si="83"/>
        <v/>
      </c>
      <c r="T492" s="75"/>
      <c r="U492" s="207" t="str">
        <f t="shared" si="84"/>
        <v/>
      </c>
      <c r="V492" s="75"/>
      <c r="W492" s="74"/>
      <c r="X492" s="74"/>
      <c r="Y492" s="74"/>
      <c r="Z492" s="74"/>
      <c r="AA492" s="74"/>
      <c r="AB492" s="74"/>
      <c r="AC492" s="74"/>
      <c r="AD492" s="207" t="str">
        <f t="shared" si="85"/>
        <v/>
      </c>
      <c r="AE492" s="74"/>
      <c r="AF492" s="74"/>
      <c r="AG492" s="74"/>
      <c r="AH492" s="74"/>
      <c r="AI492" s="74"/>
      <c r="AJ492" s="207" t="str">
        <f t="shared" si="86"/>
        <v/>
      </c>
      <c r="AK492" s="74"/>
      <c r="AL492" s="74"/>
      <c r="AM492" s="74"/>
      <c r="AN492" s="300" t="str">
        <f t="shared" si="87"/>
        <v/>
      </c>
      <c r="AO492" s="75"/>
      <c r="AP492" s="75"/>
      <c r="AQ492" s="207" t="str">
        <f t="shared" si="88"/>
        <v/>
      </c>
      <c r="AR492" s="75"/>
      <c r="AS492" s="74"/>
      <c r="AT492" s="74"/>
      <c r="AU492" s="207" t="str">
        <f t="shared" si="89"/>
        <v/>
      </c>
      <c r="AV492" s="75"/>
      <c r="AW492" s="75"/>
      <c r="AX492" s="75"/>
      <c r="AY492" s="75"/>
      <c r="AZ492" s="75"/>
      <c r="BA492" s="75"/>
      <c r="BB492" s="75"/>
      <c r="BC492" s="75"/>
      <c r="BD492" s="75"/>
      <c r="BE492" s="75"/>
      <c r="BF492" s="75"/>
      <c r="BG492" s="75"/>
      <c r="BH492" s="72"/>
      <c r="BI492" s="72"/>
      <c r="BJ492" s="72"/>
      <c r="BK492" s="72"/>
      <c r="BL492" s="72"/>
      <c r="BM492" s="72"/>
      <c r="BN492" s="72"/>
    </row>
    <row r="493" spans="1:66" s="76" customFormat="1" collapsed="1" x14ac:dyDescent="0.2">
      <c r="A493" s="72"/>
      <c r="B493" s="207" t="str">
        <f t="shared" si="80"/>
        <v/>
      </c>
      <c r="C493" s="73"/>
      <c r="D493" s="73"/>
      <c r="E493" s="73"/>
      <c r="F493" s="73"/>
      <c r="G493" s="207"/>
      <c r="H493" s="73"/>
      <c r="I493" s="73"/>
      <c r="J493" s="74"/>
      <c r="K493" s="75"/>
      <c r="L493" s="75"/>
      <c r="M493" s="299" t="str">
        <f t="shared" si="81"/>
        <v/>
      </c>
      <c r="N493" s="74"/>
      <c r="O493" s="74"/>
      <c r="P493" s="75"/>
      <c r="Q493" s="207" t="str">
        <f t="shared" si="82"/>
        <v/>
      </c>
      <c r="R493" s="75"/>
      <c r="S493" s="207" t="str">
        <f t="shared" si="83"/>
        <v/>
      </c>
      <c r="T493" s="75"/>
      <c r="U493" s="207" t="str">
        <f t="shared" si="84"/>
        <v/>
      </c>
      <c r="V493" s="75"/>
      <c r="W493" s="74"/>
      <c r="X493" s="74"/>
      <c r="Y493" s="74"/>
      <c r="Z493" s="74"/>
      <c r="AA493" s="74"/>
      <c r="AB493" s="74"/>
      <c r="AC493" s="74"/>
      <c r="AD493" s="207" t="str">
        <f t="shared" si="85"/>
        <v/>
      </c>
      <c r="AE493" s="74"/>
      <c r="AF493" s="74"/>
      <c r="AG493" s="74"/>
      <c r="AH493" s="74"/>
      <c r="AI493" s="74"/>
      <c r="AJ493" s="207" t="str">
        <f t="shared" si="86"/>
        <v/>
      </c>
      <c r="AK493" s="74"/>
      <c r="AL493" s="74"/>
      <c r="AM493" s="74"/>
      <c r="AN493" s="300" t="str">
        <f t="shared" si="87"/>
        <v/>
      </c>
      <c r="AO493" s="75"/>
      <c r="AP493" s="75"/>
      <c r="AQ493" s="207" t="str">
        <f t="shared" si="88"/>
        <v/>
      </c>
      <c r="AR493" s="75"/>
      <c r="AS493" s="74"/>
      <c r="AT493" s="74"/>
      <c r="AU493" s="207" t="str">
        <f t="shared" si="89"/>
        <v/>
      </c>
      <c r="AV493" s="75"/>
      <c r="AW493" s="75"/>
      <c r="AX493" s="75"/>
      <c r="AY493" s="75"/>
      <c r="AZ493" s="75"/>
      <c r="BA493" s="75"/>
      <c r="BB493" s="75"/>
      <c r="BC493" s="75"/>
      <c r="BD493" s="75"/>
      <c r="BE493" s="75"/>
      <c r="BF493" s="75"/>
      <c r="BG493" s="75"/>
      <c r="BH493" s="72"/>
      <c r="BI493" s="72"/>
      <c r="BJ493" s="72"/>
      <c r="BK493" s="72"/>
      <c r="BL493" s="72"/>
      <c r="BM493" s="72"/>
      <c r="BN493" s="72"/>
    </row>
    <row r="494" spans="1:66" s="76" customFormat="1" collapsed="1" x14ac:dyDescent="0.2">
      <c r="A494" s="72"/>
      <c r="B494" s="207" t="str">
        <f t="shared" si="80"/>
        <v/>
      </c>
      <c r="C494" s="73"/>
      <c r="D494" s="73"/>
      <c r="E494" s="73"/>
      <c r="F494" s="73"/>
      <c r="G494" s="207"/>
      <c r="H494" s="73"/>
      <c r="I494" s="73"/>
      <c r="J494" s="74"/>
      <c r="K494" s="75"/>
      <c r="L494" s="75"/>
      <c r="M494" s="299" t="str">
        <f t="shared" si="81"/>
        <v/>
      </c>
      <c r="N494" s="74"/>
      <c r="O494" s="74"/>
      <c r="P494" s="75"/>
      <c r="Q494" s="207" t="str">
        <f t="shared" si="82"/>
        <v/>
      </c>
      <c r="R494" s="75"/>
      <c r="S494" s="207" t="str">
        <f t="shared" si="83"/>
        <v/>
      </c>
      <c r="T494" s="75"/>
      <c r="U494" s="207" t="str">
        <f t="shared" si="84"/>
        <v/>
      </c>
      <c r="V494" s="75"/>
      <c r="W494" s="74"/>
      <c r="X494" s="74"/>
      <c r="Y494" s="74"/>
      <c r="Z494" s="74"/>
      <c r="AA494" s="74"/>
      <c r="AB494" s="74"/>
      <c r="AC494" s="74"/>
      <c r="AD494" s="207" t="str">
        <f t="shared" si="85"/>
        <v/>
      </c>
      <c r="AE494" s="74"/>
      <c r="AF494" s="74"/>
      <c r="AG494" s="74"/>
      <c r="AH494" s="74"/>
      <c r="AI494" s="74"/>
      <c r="AJ494" s="207" t="str">
        <f t="shared" si="86"/>
        <v/>
      </c>
      <c r="AK494" s="74"/>
      <c r="AL494" s="74"/>
      <c r="AM494" s="74"/>
      <c r="AN494" s="300" t="str">
        <f t="shared" si="87"/>
        <v/>
      </c>
      <c r="AO494" s="75"/>
      <c r="AP494" s="75"/>
      <c r="AQ494" s="207" t="str">
        <f t="shared" si="88"/>
        <v/>
      </c>
      <c r="AR494" s="75"/>
      <c r="AS494" s="74"/>
      <c r="AT494" s="74"/>
      <c r="AU494" s="207" t="str">
        <f t="shared" si="89"/>
        <v/>
      </c>
      <c r="AV494" s="75"/>
      <c r="AW494" s="75"/>
      <c r="AX494" s="75"/>
      <c r="AY494" s="75"/>
      <c r="AZ494" s="75"/>
      <c r="BA494" s="75"/>
      <c r="BB494" s="75"/>
      <c r="BC494" s="75"/>
      <c r="BD494" s="75"/>
      <c r="BE494" s="75"/>
      <c r="BF494" s="75"/>
      <c r="BG494" s="75"/>
      <c r="BH494" s="72"/>
      <c r="BI494" s="72"/>
      <c r="BJ494" s="72"/>
      <c r="BK494" s="72"/>
      <c r="BL494" s="72"/>
      <c r="BM494" s="72"/>
      <c r="BN494" s="72"/>
    </row>
    <row r="495" spans="1:66" s="76" customFormat="1" collapsed="1" x14ac:dyDescent="0.2">
      <c r="A495" s="72"/>
      <c r="B495" s="207" t="str">
        <f t="shared" si="80"/>
        <v/>
      </c>
      <c r="C495" s="73"/>
      <c r="D495" s="73"/>
      <c r="E495" s="73"/>
      <c r="F495" s="73"/>
      <c r="G495" s="207"/>
      <c r="H495" s="73"/>
      <c r="I495" s="73"/>
      <c r="J495" s="74"/>
      <c r="K495" s="75"/>
      <c r="L495" s="75"/>
      <c r="M495" s="299" t="str">
        <f t="shared" si="81"/>
        <v/>
      </c>
      <c r="N495" s="74"/>
      <c r="O495" s="74"/>
      <c r="P495" s="75"/>
      <c r="Q495" s="207" t="str">
        <f t="shared" si="82"/>
        <v/>
      </c>
      <c r="R495" s="75"/>
      <c r="S495" s="207" t="str">
        <f t="shared" si="83"/>
        <v/>
      </c>
      <c r="T495" s="75"/>
      <c r="U495" s="207" t="str">
        <f t="shared" si="84"/>
        <v/>
      </c>
      <c r="V495" s="75"/>
      <c r="W495" s="74"/>
      <c r="X495" s="74"/>
      <c r="Y495" s="74"/>
      <c r="Z495" s="74"/>
      <c r="AA495" s="74"/>
      <c r="AB495" s="74"/>
      <c r="AC495" s="74"/>
      <c r="AD495" s="207" t="str">
        <f t="shared" si="85"/>
        <v/>
      </c>
      <c r="AE495" s="74"/>
      <c r="AF495" s="74"/>
      <c r="AG495" s="74"/>
      <c r="AH495" s="74"/>
      <c r="AI495" s="74"/>
      <c r="AJ495" s="207" t="str">
        <f t="shared" si="86"/>
        <v/>
      </c>
      <c r="AK495" s="74"/>
      <c r="AL495" s="74"/>
      <c r="AM495" s="74"/>
      <c r="AN495" s="300" t="str">
        <f t="shared" si="87"/>
        <v/>
      </c>
      <c r="AO495" s="75"/>
      <c r="AP495" s="75"/>
      <c r="AQ495" s="207" t="str">
        <f t="shared" si="88"/>
        <v/>
      </c>
      <c r="AR495" s="75"/>
      <c r="AS495" s="74"/>
      <c r="AT495" s="74"/>
      <c r="AU495" s="207" t="str">
        <f t="shared" si="89"/>
        <v/>
      </c>
      <c r="AV495" s="75"/>
      <c r="AW495" s="75"/>
      <c r="AX495" s="75"/>
      <c r="AY495" s="75"/>
      <c r="AZ495" s="75"/>
      <c r="BA495" s="75"/>
      <c r="BB495" s="75"/>
      <c r="BC495" s="75"/>
      <c r="BD495" s="75"/>
      <c r="BE495" s="75"/>
      <c r="BF495" s="75"/>
      <c r="BG495" s="75"/>
      <c r="BH495" s="72"/>
      <c r="BI495" s="72"/>
      <c r="BJ495" s="72"/>
      <c r="BK495" s="72"/>
      <c r="BL495" s="72"/>
      <c r="BM495" s="72"/>
      <c r="BN495" s="72"/>
    </row>
    <row r="496" spans="1:66" s="76" customFormat="1" collapsed="1" x14ac:dyDescent="0.2">
      <c r="A496" s="72"/>
      <c r="B496" s="207" t="str">
        <f t="shared" si="80"/>
        <v/>
      </c>
      <c r="C496" s="73"/>
      <c r="D496" s="73"/>
      <c r="E496" s="73"/>
      <c r="F496" s="73"/>
      <c r="G496" s="207"/>
      <c r="H496" s="73"/>
      <c r="I496" s="73"/>
      <c r="J496" s="74"/>
      <c r="K496" s="75"/>
      <c r="L496" s="75"/>
      <c r="M496" s="299" t="str">
        <f t="shared" si="81"/>
        <v/>
      </c>
      <c r="N496" s="74"/>
      <c r="O496" s="74"/>
      <c r="P496" s="75"/>
      <c r="Q496" s="207" t="str">
        <f t="shared" si="82"/>
        <v/>
      </c>
      <c r="R496" s="75"/>
      <c r="S496" s="207" t="str">
        <f t="shared" si="83"/>
        <v/>
      </c>
      <c r="T496" s="75"/>
      <c r="U496" s="207" t="str">
        <f t="shared" si="84"/>
        <v/>
      </c>
      <c r="V496" s="75"/>
      <c r="W496" s="74"/>
      <c r="X496" s="74"/>
      <c r="Y496" s="74"/>
      <c r="Z496" s="74"/>
      <c r="AA496" s="74"/>
      <c r="AB496" s="74"/>
      <c r="AC496" s="74"/>
      <c r="AD496" s="207" t="str">
        <f t="shared" si="85"/>
        <v/>
      </c>
      <c r="AE496" s="74"/>
      <c r="AF496" s="74"/>
      <c r="AG496" s="74"/>
      <c r="AH496" s="74"/>
      <c r="AI496" s="74"/>
      <c r="AJ496" s="207" t="str">
        <f t="shared" si="86"/>
        <v/>
      </c>
      <c r="AK496" s="74"/>
      <c r="AL496" s="74"/>
      <c r="AM496" s="74"/>
      <c r="AN496" s="300" t="str">
        <f t="shared" si="87"/>
        <v/>
      </c>
      <c r="AO496" s="75"/>
      <c r="AP496" s="75"/>
      <c r="AQ496" s="207" t="str">
        <f t="shared" si="88"/>
        <v/>
      </c>
      <c r="AR496" s="75"/>
      <c r="AS496" s="74"/>
      <c r="AT496" s="74"/>
      <c r="AU496" s="207" t="str">
        <f t="shared" si="89"/>
        <v/>
      </c>
      <c r="AV496" s="75"/>
      <c r="AW496" s="75"/>
      <c r="AX496" s="75"/>
      <c r="AY496" s="75"/>
      <c r="AZ496" s="75"/>
      <c r="BA496" s="75"/>
      <c r="BB496" s="75"/>
      <c r="BC496" s="75"/>
      <c r="BD496" s="75"/>
      <c r="BE496" s="75"/>
      <c r="BF496" s="75"/>
      <c r="BG496" s="75"/>
      <c r="BH496" s="72"/>
      <c r="BI496" s="72"/>
      <c r="BJ496" s="72"/>
      <c r="BK496" s="72"/>
      <c r="BL496" s="72"/>
      <c r="BM496" s="72"/>
      <c r="BN496" s="72"/>
    </row>
    <row r="497" spans="1:66" s="76" customFormat="1" collapsed="1" x14ac:dyDescent="0.2">
      <c r="A497" s="72"/>
      <c r="B497" s="207" t="str">
        <f t="shared" si="80"/>
        <v/>
      </c>
      <c r="C497" s="73"/>
      <c r="D497" s="73"/>
      <c r="E497" s="73"/>
      <c r="F497" s="73"/>
      <c r="G497" s="207"/>
      <c r="H497" s="73"/>
      <c r="I497" s="73"/>
      <c r="J497" s="74"/>
      <c r="K497" s="75"/>
      <c r="L497" s="75"/>
      <c r="M497" s="299" t="str">
        <f t="shared" si="81"/>
        <v/>
      </c>
      <c r="N497" s="74"/>
      <c r="O497" s="74"/>
      <c r="P497" s="75"/>
      <c r="Q497" s="207" t="str">
        <f t="shared" si="82"/>
        <v/>
      </c>
      <c r="R497" s="75"/>
      <c r="S497" s="207" t="str">
        <f t="shared" si="83"/>
        <v/>
      </c>
      <c r="T497" s="75"/>
      <c r="U497" s="207" t="str">
        <f t="shared" si="84"/>
        <v/>
      </c>
      <c r="V497" s="75"/>
      <c r="W497" s="74"/>
      <c r="X497" s="74"/>
      <c r="Y497" s="74"/>
      <c r="Z497" s="74"/>
      <c r="AA497" s="74"/>
      <c r="AB497" s="74"/>
      <c r="AC497" s="74"/>
      <c r="AD497" s="207" t="str">
        <f t="shared" si="85"/>
        <v/>
      </c>
      <c r="AE497" s="74"/>
      <c r="AF497" s="74"/>
      <c r="AG497" s="74"/>
      <c r="AH497" s="74"/>
      <c r="AI497" s="74"/>
      <c r="AJ497" s="207" t="str">
        <f t="shared" si="86"/>
        <v/>
      </c>
      <c r="AK497" s="74"/>
      <c r="AL497" s="74"/>
      <c r="AM497" s="74"/>
      <c r="AN497" s="300" t="str">
        <f t="shared" si="87"/>
        <v/>
      </c>
      <c r="AO497" s="75"/>
      <c r="AP497" s="75"/>
      <c r="AQ497" s="207" t="str">
        <f t="shared" si="88"/>
        <v/>
      </c>
      <c r="AR497" s="75"/>
      <c r="AS497" s="74"/>
      <c r="AT497" s="74"/>
      <c r="AU497" s="207" t="str">
        <f t="shared" si="89"/>
        <v/>
      </c>
      <c r="AV497" s="75"/>
      <c r="AW497" s="75"/>
      <c r="AX497" s="75"/>
      <c r="AY497" s="75"/>
      <c r="AZ497" s="75"/>
      <c r="BA497" s="75"/>
      <c r="BB497" s="75"/>
      <c r="BC497" s="75"/>
      <c r="BD497" s="75"/>
      <c r="BE497" s="75"/>
      <c r="BF497" s="75"/>
      <c r="BG497" s="75"/>
      <c r="BH497" s="72"/>
      <c r="BI497" s="72"/>
      <c r="BJ497" s="72"/>
      <c r="BK497" s="72"/>
      <c r="BL497" s="72"/>
      <c r="BM497" s="72"/>
      <c r="BN497" s="72"/>
    </row>
    <row r="498" spans="1:66" s="76" customFormat="1" collapsed="1" x14ac:dyDescent="0.2">
      <c r="A498" s="72"/>
      <c r="B498" s="207" t="str">
        <f t="shared" si="80"/>
        <v/>
      </c>
      <c r="C498" s="73"/>
      <c r="D498" s="73"/>
      <c r="E498" s="73"/>
      <c r="F498" s="73"/>
      <c r="G498" s="207"/>
      <c r="H498" s="73"/>
      <c r="I498" s="73"/>
      <c r="J498" s="74"/>
      <c r="K498" s="75"/>
      <c r="L498" s="75"/>
      <c r="M498" s="299" t="str">
        <f t="shared" si="81"/>
        <v/>
      </c>
      <c r="N498" s="74"/>
      <c r="O498" s="74"/>
      <c r="P498" s="75"/>
      <c r="Q498" s="207" t="str">
        <f t="shared" si="82"/>
        <v/>
      </c>
      <c r="R498" s="75"/>
      <c r="S498" s="207" t="str">
        <f t="shared" si="83"/>
        <v/>
      </c>
      <c r="T498" s="75"/>
      <c r="U498" s="207" t="str">
        <f t="shared" si="84"/>
        <v/>
      </c>
      <c r="V498" s="75"/>
      <c r="W498" s="74"/>
      <c r="X498" s="74"/>
      <c r="Y498" s="74"/>
      <c r="Z498" s="74"/>
      <c r="AA498" s="74"/>
      <c r="AB498" s="74"/>
      <c r="AC498" s="74"/>
      <c r="AD498" s="207" t="str">
        <f t="shared" si="85"/>
        <v/>
      </c>
      <c r="AE498" s="74"/>
      <c r="AF498" s="74"/>
      <c r="AG498" s="74"/>
      <c r="AH498" s="74"/>
      <c r="AI498" s="74"/>
      <c r="AJ498" s="207" t="str">
        <f t="shared" si="86"/>
        <v/>
      </c>
      <c r="AK498" s="74"/>
      <c r="AL498" s="74"/>
      <c r="AM498" s="74"/>
      <c r="AN498" s="300" t="str">
        <f t="shared" si="87"/>
        <v/>
      </c>
      <c r="AO498" s="75"/>
      <c r="AP498" s="75"/>
      <c r="AQ498" s="207" t="str">
        <f t="shared" si="88"/>
        <v/>
      </c>
      <c r="AR498" s="75"/>
      <c r="AS498" s="74"/>
      <c r="AT498" s="74"/>
      <c r="AU498" s="207" t="str">
        <f t="shared" si="89"/>
        <v/>
      </c>
      <c r="AV498" s="75"/>
      <c r="AW498" s="75"/>
      <c r="AX498" s="75"/>
      <c r="AY498" s="75"/>
      <c r="AZ498" s="75"/>
      <c r="BA498" s="75"/>
      <c r="BB498" s="75"/>
      <c r="BC498" s="75"/>
      <c r="BD498" s="75"/>
      <c r="BE498" s="75"/>
      <c r="BF498" s="75"/>
      <c r="BG498" s="75"/>
      <c r="BH498" s="72"/>
      <c r="BI498" s="72"/>
      <c r="BJ498" s="72"/>
      <c r="BK498" s="72"/>
      <c r="BL498" s="72"/>
      <c r="BM498" s="72"/>
      <c r="BN498" s="72"/>
    </row>
  </sheetData>
  <dataConsolidate/>
  <conditionalFormatting sqref="T6:T498 H6:H498 R6:R498 J6:P498 C6:C498 E6:F498">
    <cfRule type="expression" dxfId="75" priority="14">
      <formula>$A6="ADD"</formula>
    </cfRule>
  </conditionalFormatting>
  <conditionalFormatting sqref="V6:X498 I6:I498">
    <cfRule type="expression" dxfId="74" priority="13">
      <formula>$F6="Culvert"</formula>
    </cfRule>
  </conditionalFormatting>
  <conditionalFormatting sqref="V6:X498">
    <cfRule type="expression" dxfId="73" priority="12">
      <formula>$F6="Side Culvert"</formula>
    </cfRule>
  </conditionalFormatting>
  <conditionalFormatting sqref="V6:X498">
    <cfRule type="expression" dxfId="72" priority="11">
      <formula>$F6="Outfall Culvert"</formula>
    </cfRule>
  </conditionalFormatting>
  <conditionalFormatting sqref="E6:E498 BH6:BH498 C6:C498">
    <cfRule type="expression" dxfId="71" priority="10">
      <formula>$A6="UPDATE"</formula>
    </cfRule>
  </conditionalFormatting>
  <conditionalFormatting sqref="E6:F498 C6:C498">
    <cfRule type="expression" dxfId="70" priority="9">
      <formula>$A6="Delete"</formula>
    </cfRule>
  </conditionalFormatting>
  <conditionalFormatting sqref="AR6:AR498">
    <cfRule type="expression" dxfId="69" priority="3">
      <formula>$AP6&lt;&gt;""</formula>
    </cfRule>
  </conditionalFormatting>
  <conditionalFormatting sqref="I6:I498">
    <cfRule type="expression" dxfId="68" priority="2">
      <formula>$A6="ADD"</formula>
    </cfRule>
  </conditionalFormatting>
  <conditionalFormatting sqref="AM6:AM498">
    <cfRule type="expression" dxfId="67" priority="1">
      <formula>$A6="ADD"</formula>
    </cfRule>
  </conditionalFormatting>
  <dataValidations xWindow="88" yWindow="544" count="25">
    <dataValidation type="list" allowBlank="1" showInputMessage="1" showErrorMessage="1" errorTitle="Action" error="Enter correct action" promptTitle="Action" prompt="Select action from the drop-down menu:_x000a__x000a_ADD = new asset_x000a_UPDATE = change to asset_x000a_DELETE = removal of asset" sqref="A6:A498">
      <formula1>Generic_Action</formula1>
    </dataValidation>
    <dataValidation type="list" allowBlank="1" showInputMessage="1" showErrorMessage="1" errorTitle="Flow direction" error="Enter a valid code" promptTitle="Flow direction" prompt="L = Left to right_x000a_R = Right to left_x000a_I = Increasing_x000a_D = Decreasing_x000a_N = Not Applicable" sqref="AT6:AT498">
      <formula1>Drainage_Flow_Direction_English_Description</formula1>
    </dataValidation>
    <dataValidation type="list" allowBlank="1" showInputMessage="1" showErrorMessage="1" errorTitle="Fish passge present?" error="Enter TRUE or FALSE" promptTitle="Fish passge present?" prompt="TRUE, or_x000a_FALSE" sqref="AS6:AS498">
      <formula1>Generic_True_False</formula1>
    </dataValidation>
    <dataValidation type="list" allowBlank="1" showInputMessage="1" showErrorMessage="1" errorTitle="Culvert Outlet" error="This is not a valid outlet code." sqref="T6:T498">
      <formula1>Drainage_Drain_Entry_English_Description</formula1>
    </dataValidation>
    <dataValidation type="list" allowBlank="1" showInputMessage="1" showErrorMessage="1" errorTitle="Culvert Inlet" error="This is not a valid inlet code." sqref="R6:R498">
      <formula1>Drainage_Drain_Entry_English_Description</formula1>
    </dataValidation>
    <dataValidation type="list" allowBlank="1" showInputMessage="1" showErrorMessage="1" errorTitle="Culvert Material" error="This is not a valid culvert material code." sqref="P6:P498">
      <formula1>Drainage_Drain_Material_English_Description</formula1>
    </dataValidation>
    <dataValidation type="list" allowBlank="1" showInputMessage="1" showErrorMessage="1" errorTitle="Drain Type" error="This is not a valid drain type." sqref="F6:F498">
      <formula1>Drainage_Drain_Type_English_Description</formula1>
    </dataValidation>
    <dataValidation type="whole" allowBlank="1" showInputMessage="1" showErrorMessage="1" errorTitle="Drain Displacement" error="The drain displacement must be in the range 0 - 21,000m" promptTitle="Height or Depth" prompt="Enter height of culvert or depth of cesspit/soakpit, measured in mm." sqref="O6:O498">
      <formula1>50</formula1>
      <formula2>9000</formula2>
    </dataValidation>
    <dataValidation type="decimal" errorStyle="warning" allowBlank="1" showInputMessage="1" showErrorMessage="1" errorTitle="Drain Offset" error="The drain offset is outside the range 3 - 20m" sqref="K6:K498">
      <formula1>0</formula1>
      <formula2>120</formula2>
    </dataValidation>
    <dataValidation type="whole" showInputMessage="1" showErrorMessage="1" errorTitle="Drain Displacement" error="The drain displacement must be in the range 0 - 21,000m" sqref="J6:J498">
      <formula1>0</formula1>
      <formula2>99999</formula2>
    </dataValidation>
    <dataValidation type="date" allowBlank="1" showInputMessage="1" showErrorMessage="1" errorTitle="Drain Type" error="This is not a valid drain type." sqref="H6:H498">
      <formula1>18264</formula1>
      <formula2>40543</formula2>
    </dataValidation>
    <dataValidation type="decimal" allowBlank="1" showInputMessage="1" showErrorMessage="1" errorTitle="Drain length" error="The drain displacement must be in the range 1 - 15,000m" promptTitle="Drain length" prompt="Enter the length of drain, to nearest 0.1m, if applicable." sqref="N6:N498">
      <formula1>1</formula1>
      <formula2>15000</formula2>
    </dataValidation>
    <dataValidation type="whole" showInputMessage="1" showErrorMessage="1" errorTitle="Carriageway Start" error="This is not a valid value!" promptTitle="Carriageway Start" prompt="Determine the carriageway start, of the road-section that contains this asset, from the carr_way table." sqref="D6:D498">
      <formula1>0</formula1>
      <formula2>99999</formula2>
    </dataValidation>
    <dataValidation type="whole" showInputMessage="1" showErrorMessage="1" errorTitle="Drain Type" error="This is not a valid drain type." sqref="E6:E498">
      <formula1>0</formula1>
      <formula2>100000000</formula2>
    </dataValidation>
    <dataValidation type="date" allowBlank="1" showInputMessage="1" showErrorMessage="1" sqref="BM6:BM498">
      <formula1>29221</formula1>
      <formula2>40543</formula2>
    </dataValidation>
    <dataValidation type="date" allowBlank="1" showInputMessage="1" showErrorMessage="1" sqref="BK6:BK498">
      <formula1>36526</formula1>
      <formula2>40543</formula2>
    </dataValidation>
    <dataValidation type="whole" allowBlank="1" showInputMessage="1" showErrorMessage="1" errorTitle="Drain Type" error="This is not a valid drain type." sqref="I6:I498">
      <formula1>0</formula1>
      <formula2>10000</formula2>
    </dataValidation>
    <dataValidation showDropDown="1" showInputMessage="1" showErrorMessage="1" errorTitle="Culvert Shape" error="This is not a valid culvert shape code" sqref="Q6:Q498"/>
    <dataValidation type="list" allowBlank="1" showInputMessage="1" showErrorMessage="1" errorTitle="Culvert Shape" error="This is not a valid culvert shape code" sqref="V6:V498">
      <formula1>Drainage_Drain_Culvert_Type</formula1>
    </dataValidation>
    <dataValidation type="list" allowBlank="1" showInputMessage="1" showErrorMessage="1" sqref="AI6:AI498">
      <formula1>Generic_Asset_Owner_English_Description</formula1>
    </dataValidation>
    <dataValidation type="list" allowBlank="1" showInputMessage="1" showErrorMessage="1" sqref="AC6:AC498">
      <formula1>Generic_Organisation_English_Description</formula1>
    </dataValidation>
    <dataValidation type="list" allowBlank="1" showInputMessage="1" showErrorMessage="1" sqref="AP6:AP498">
      <formula1>Drainage_Drain_Lining_English_Description</formula1>
    </dataValidation>
    <dataValidation type="list" errorStyle="warning" allowBlank="1" showInputMessage="1" showErrorMessage="1" sqref="C6:C498">
      <formula1>Generic_Roadnames</formula1>
    </dataValidation>
    <dataValidation type="list" allowBlank="1" showErrorMessage="1" errorTitle="Offset - side of road" error="Enter valid code" promptTitle="Offset - side of road" prompt="A = Across road_x000a_L = Left side of road_x000a_C = Centre of road_x000a_R = Right side road_x000a_E = End of road" sqref="L6:L498">
      <formula1>Drainage_Drain_Side</formula1>
    </dataValidation>
    <dataValidation type="list" allowBlank="1" showErrorMessage="1" errorTitle="Drain Shape" error="Enter a valid code" promptTitle="Drain Shape" prompt="O = Oval_x000a_R = Round_x000a_S = Square" sqref="AM6:AM498">
      <formula1>Drainage_Drain_Shape</formula1>
    </dataValidation>
  </dataValidations>
  <pageMargins left="0.74803149606299213" right="0.74803149606299213" top="0.98425196850393704" bottom="0.98425196850393704" header="0.51181102362204722" footer="0.51181102362204722"/>
  <pageSetup paperSize="8" orientation="landscape" r:id="rId1"/>
  <headerFooter alignWithMargins="0">
    <oddFooter>&amp;C&amp;8Page &amp;P of &amp;N</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BL497"/>
  <sheetViews>
    <sheetView showGridLines="0" workbookViewId="0">
      <selection activeCell="C11" sqref="C11"/>
    </sheetView>
  </sheetViews>
  <sheetFormatPr defaultRowHeight="12.75" outlineLevelRow="1" outlineLevelCol="1" x14ac:dyDescent="0.2"/>
  <cols>
    <col min="1" max="1" width="8.42578125" customWidth="1"/>
    <col min="2" max="2" width="7" hidden="1" customWidth="1" outlineLevel="1"/>
    <col min="3" max="3" width="33.140625" customWidth="1" collapsed="1"/>
    <col min="4" max="4" width="14.85546875" hidden="1" customWidth="1" outlineLevel="1"/>
    <col min="5" max="5" width="7.5703125" customWidth="1" collapsed="1"/>
    <col min="6" max="6" width="10.140625" customWidth="1"/>
    <col min="7" max="7" width="10.28515625" hidden="1" customWidth="1" outlineLevel="1"/>
    <col min="8" max="9" width="10" hidden="1" customWidth="1" outlineLevel="1"/>
    <col min="10" max="10" width="9.85546875" hidden="1" customWidth="1" outlineLevel="1"/>
    <col min="11" max="11" width="31.5703125" customWidth="1" collapsed="1"/>
    <col min="12" max="12" width="14.7109375" hidden="1" customWidth="1" outlineLevel="1"/>
    <col min="13" max="13" width="8.85546875" customWidth="1" collapsed="1"/>
    <col min="14" max="14" width="7.5703125" hidden="1" customWidth="1" outlineLevel="1"/>
    <col min="15" max="15" width="7" hidden="1" customWidth="1" outlineLevel="1"/>
    <col min="16" max="16" width="9.42578125" hidden="1" customWidth="1" outlineLevel="1"/>
    <col min="17" max="17" width="7.85546875" hidden="1" customWidth="1" outlineLevel="1"/>
    <col min="18" max="19" width="13.7109375" hidden="1" customWidth="1" outlineLevel="1"/>
    <col min="20" max="20" width="8.28515625" customWidth="1" collapsed="1"/>
    <col min="21" max="21" width="4.42578125" hidden="1" customWidth="1" outlineLevel="1"/>
    <col min="22" max="22" width="6.140625" customWidth="1" collapsed="1"/>
    <col min="23" max="23" width="8.5703125" customWidth="1"/>
    <col min="24" max="24" width="8.85546875" hidden="1" customWidth="1" outlineLevel="1"/>
    <col min="25" max="25" width="11.85546875" hidden="1" customWidth="1" outlineLevel="1"/>
    <col min="26" max="26" width="10.5703125" hidden="1" customWidth="1" outlineLevel="1"/>
    <col min="27" max="27" width="10.28515625" hidden="1" customWidth="1" outlineLevel="1"/>
    <col min="28" max="28" width="25.140625" customWidth="1" collapsed="1"/>
    <col min="29" max="29" width="27.85546875" customWidth="1"/>
    <col min="30" max="30" width="27.28515625" customWidth="1"/>
    <col min="31" max="31" width="14.140625" hidden="1" customWidth="1" outlineLevel="1"/>
    <col min="32" max="32" width="14.5703125" customWidth="1" collapsed="1"/>
    <col min="33" max="33" width="12.42578125" hidden="1" customWidth="1" outlineLevel="1"/>
    <col min="34" max="34" width="25.140625" customWidth="1" collapsed="1"/>
    <col min="35" max="35" width="15.28515625" hidden="1" customWidth="1" outlineLevel="1"/>
    <col min="36" max="36" width="11.85546875" customWidth="1" collapsed="1"/>
    <col min="37" max="37" width="13.7109375" hidden="1" customWidth="1" outlineLevel="1"/>
    <col min="38" max="38" width="26.5703125" customWidth="1" collapsed="1"/>
    <col min="39" max="39" width="13.28515625" hidden="1" customWidth="1" outlineLevel="1"/>
    <col min="40" max="40" width="9.7109375" customWidth="1" collapsed="1"/>
    <col min="41" max="41" width="10.42578125" customWidth="1"/>
    <col min="42" max="42" width="7.7109375" customWidth="1"/>
    <col min="43" max="43" width="10" customWidth="1"/>
    <col min="44" max="44" width="5.5703125" hidden="1" customWidth="1" outlineLevel="1"/>
    <col min="45" max="45" width="10.42578125" customWidth="1" collapsed="1"/>
    <col min="46" max="46" width="11.5703125" customWidth="1"/>
    <col min="47" max="47" width="12.42578125" customWidth="1"/>
    <col min="48" max="48" width="17.42578125" hidden="1" customWidth="1" outlineLevel="1"/>
    <col min="49" max="49" width="8.140625" hidden="1" customWidth="1" outlineLevel="1"/>
    <col min="50" max="50" width="8.42578125" hidden="1" customWidth="1" outlineLevel="1"/>
    <col min="51" max="51" width="13.140625" hidden="1" customWidth="1" outlineLevel="1"/>
    <col min="52" max="52" width="12.7109375" hidden="1" customWidth="1" outlineLevel="1"/>
    <col min="53" max="53" width="16.42578125" hidden="1" customWidth="1" outlineLevel="1"/>
    <col min="54" max="54" width="4" hidden="1" customWidth="1" outlineLevel="1"/>
    <col min="55" max="55" width="8.5703125" hidden="1" customWidth="1" outlineLevel="1"/>
    <col min="56" max="56" width="11.7109375" hidden="1" customWidth="1" outlineLevel="1"/>
    <col min="57" max="57" width="12.85546875" customWidth="1" collapsed="1"/>
    <col min="58" max="58" width="12" hidden="1" customWidth="1" outlineLevel="1"/>
    <col min="59" max="59" width="11" hidden="1" customWidth="1" outlineLevel="1"/>
    <col min="60" max="61" width="9" hidden="1" customWidth="1" outlineLevel="1"/>
    <col min="62" max="63" width="8" hidden="1" customWidth="1" outlineLevel="1"/>
    <col min="64" max="64" width="9.140625" collapsed="1"/>
  </cols>
  <sheetData>
    <row r="1" spans="1:63" s="244" customFormat="1" ht="15.75" x14ac:dyDescent="0.25">
      <c r="A1" s="110" t="s">
        <v>1498</v>
      </c>
      <c r="B1" s="110"/>
      <c r="C1" s="240"/>
      <c r="D1" s="241"/>
      <c r="E1" s="245"/>
      <c r="F1" s="97"/>
      <c r="G1" s="97"/>
      <c r="H1" s="97"/>
      <c r="I1" s="97"/>
      <c r="J1" s="97"/>
      <c r="K1" s="97"/>
      <c r="L1" s="97"/>
      <c r="M1" s="242"/>
      <c r="N1" s="242"/>
      <c r="O1" s="242"/>
      <c r="P1" s="242"/>
      <c r="Q1" s="242"/>
      <c r="R1" s="242"/>
      <c r="S1" s="242"/>
      <c r="T1" s="241"/>
      <c r="U1" s="241"/>
      <c r="V1" s="241"/>
      <c r="W1" s="241"/>
      <c r="X1" s="241"/>
      <c r="Y1" s="241"/>
      <c r="Z1" s="241"/>
      <c r="AA1" s="241"/>
      <c r="AB1" s="243"/>
      <c r="AD1" s="241"/>
      <c r="AE1" s="241"/>
      <c r="AF1" s="241"/>
      <c r="AG1" s="241"/>
      <c r="AH1" s="241"/>
      <c r="AI1" s="241"/>
      <c r="AJ1" s="241"/>
      <c r="AK1" s="241"/>
      <c r="AL1" s="241"/>
      <c r="AM1" s="241"/>
      <c r="AN1" s="241"/>
      <c r="AO1" s="241"/>
      <c r="AP1" s="241"/>
      <c r="AQ1" s="241"/>
      <c r="AR1" s="241"/>
      <c r="AS1" s="241"/>
    </row>
    <row r="2" spans="1:63" s="244" customFormat="1" ht="15.75" x14ac:dyDescent="0.25">
      <c r="A2" s="80" t="s">
        <v>1924</v>
      </c>
      <c r="B2" s="111"/>
      <c r="C2" s="246"/>
      <c r="D2" s="247"/>
      <c r="E2" s="80"/>
      <c r="F2" s="80"/>
      <c r="G2" s="80"/>
      <c r="H2" s="80"/>
      <c r="I2" s="97"/>
      <c r="J2" s="97"/>
      <c r="K2" s="97"/>
      <c r="L2" s="97"/>
      <c r="M2" s="242"/>
      <c r="N2" s="242"/>
      <c r="O2" s="242"/>
      <c r="P2" s="242"/>
      <c r="Q2" s="242"/>
      <c r="R2" s="242"/>
      <c r="S2" s="242"/>
      <c r="T2" s="241"/>
      <c r="U2" s="241"/>
      <c r="V2" s="241"/>
      <c r="W2" s="241"/>
      <c r="X2" s="241"/>
      <c r="Y2" s="241"/>
      <c r="Z2" s="241"/>
      <c r="AA2" s="241"/>
      <c r="AB2" s="243"/>
      <c r="AD2" s="248"/>
      <c r="AE2" s="248"/>
      <c r="AF2" s="241"/>
      <c r="AG2" s="241"/>
      <c r="AH2" s="241"/>
      <c r="AI2" s="241"/>
      <c r="AJ2" s="241"/>
      <c r="AK2" s="241"/>
      <c r="AL2" s="241"/>
      <c r="AM2" s="241"/>
      <c r="AN2" s="241"/>
      <c r="AO2" s="241"/>
      <c r="AP2" s="241"/>
      <c r="AQ2" s="241"/>
      <c r="AR2" s="241"/>
      <c r="AS2" s="241"/>
      <c r="BF2" s="249"/>
      <c r="BG2" s="249"/>
      <c r="BH2" s="249"/>
      <c r="BI2" s="249"/>
      <c r="BJ2" s="249"/>
      <c r="BK2" s="249"/>
    </row>
    <row r="3" spans="1:63" s="240" customFormat="1" ht="15.75" x14ac:dyDescent="0.25">
      <c r="A3" s="250"/>
      <c r="B3" s="248"/>
      <c r="C3" s="250"/>
      <c r="D3" s="251"/>
      <c r="E3" s="252"/>
      <c r="F3" s="250"/>
      <c r="G3" s="248"/>
      <c r="H3" s="248"/>
      <c r="I3" s="248"/>
      <c r="J3" s="248"/>
      <c r="K3" s="252"/>
      <c r="L3" s="248"/>
      <c r="M3" s="252"/>
      <c r="N3" s="248"/>
      <c r="O3" s="248"/>
      <c r="P3" s="248"/>
      <c r="Q3" s="248"/>
      <c r="R3" s="248"/>
      <c r="S3" s="248"/>
      <c r="T3" s="252"/>
      <c r="U3" s="248"/>
      <c r="V3" s="252"/>
      <c r="W3" s="252"/>
      <c r="X3" s="248"/>
      <c r="Y3" s="248"/>
      <c r="Z3" s="248"/>
      <c r="AA3" s="248"/>
      <c r="AB3" s="250"/>
      <c r="AC3" s="250"/>
      <c r="AD3" s="250"/>
      <c r="AE3" s="253"/>
      <c r="AF3" s="252"/>
      <c r="AG3" s="253"/>
      <c r="AH3" s="252"/>
      <c r="AI3" s="253"/>
      <c r="AJ3" s="252"/>
      <c r="AK3" s="253"/>
      <c r="AL3" s="252"/>
      <c r="AM3" s="253"/>
      <c r="AN3" s="252"/>
      <c r="AO3" s="252"/>
      <c r="AP3" s="252"/>
      <c r="AQ3" s="252"/>
      <c r="AR3" s="253"/>
      <c r="AS3" s="252"/>
      <c r="AT3" s="250"/>
      <c r="AU3" s="250"/>
      <c r="AV3" s="253"/>
      <c r="AW3" s="248"/>
      <c r="AX3" s="248"/>
      <c r="AY3" s="248"/>
      <c r="AZ3" s="248"/>
      <c r="BA3" s="248"/>
      <c r="BB3" s="248"/>
      <c r="BC3" s="248"/>
      <c r="BD3" s="248"/>
      <c r="BE3" s="250"/>
      <c r="BF3" s="248"/>
      <c r="BG3" s="248"/>
      <c r="BH3" s="248"/>
      <c r="BI3" s="248"/>
      <c r="BJ3" s="248"/>
      <c r="BK3" s="248"/>
    </row>
    <row r="4" spans="1:63" s="285" customFormat="1" ht="38.25" x14ac:dyDescent="0.2">
      <c r="A4" s="330" t="s">
        <v>2165</v>
      </c>
      <c r="B4" s="329" t="s">
        <v>1667</v>
      </c>
      <c r="C4" s="330" t="s">
        <v>11</v>
      </c>
      <c r="D4" s="182" t="s">
        <v>2956</v>
      </c>
      <c r="E4" s="330" t="s">
        <v>2974</v>
      </c>
      <c r="F4" s="330" t="s">
        <v>3072</v>
      </c>
      <c r="G4" s="182" t="s">
        <v>3073</v>
      </c>
      <c r="H4" s="329" t="s">
        <v>2935</v>
      </c>
      <c r="I4" s="182" t="s">
        <v>2957</v>
      </c>
      <c r="J4" s="329" t="s">
        <v>2976</v>
      </c>
      <c r="K4" s="330" t="s">
        <v>829</v>
      </c>
      <c r="L4" s="329" t="s">
        <v>2958</v>
      </c>
      <c r="M4" s="330" t="s">
        <v>2233</v>
      </c>
      <c r="N4" s="182" t="s">
        <v>2959</v>
      </c>
      <c r="O4" s="182" t="s">
        <v>2960</v>
      </c>
      <c r="P4" s="182" t="s">
        <v>2209</v>
      </c>
      <c r="Q4" s="182" t="s">
        <v>2210</v>
      </c>
      <c r="R4" s="182" t="s">
        <v>2208</v>
      </c>
      <c r="S4" s="329" t="s">
        <v>1971</v>
      </c>
      <c r="T4" s="330" t="s">
        <v>2961</v>
      </c>
      <c r="U4" s="329" t="s">
        <v>1489</v>
      </c>
      <c r="V4" s="330" t="s">
        <v>2234</v>
      </c>
      <c r="W4" s="330" t="s">
        <v>2962</v>
      </c>
      <c r="X4" s="182" t="s">
        <v>2963</v>
      </c>
      <c r="Y4" s="329" t="s">
        <v>2978</v>
      </c>
      <c r="Z4" s="182" t="s">
        <v>3081</v>
      </c>
      <c r="AA4" s="329" t="s">
        <v>2979</v>
      </c>
      <c r="AB4" s="330" t="s">
        <v>2964</v>
      </c>
      <c r="AC4" s="330" t="s">
        <v>2965</v>
      </c>
      <c r="AD4" s="330" t="s">
        <v>3082</v>
      </c>
      <c r="AE4" s="329" t="s">
        <v>2981</v>
      </c>
      <c r="AF4" s="330" t="s">
        <v>3085</v>
      </c>
      <c r="AG4" s="329" t="s">
        <v>2982</v>
      </c>
      <c r="AH4" s="330" t="s">
        <v>3083</v>
      </c>
      <c r="AI4" s="329" t="s">
        <v>2983</v>
      </c>
      <c r="AJ4" s="330" t="s">
        <v>3084</v>
      </c>
      <c r="AK4" s="329" t="s">
        <v>2984</v>
      </c>
      <c r="AL4" s="330" t="s">
        <v>2966</v>
      </c>
      <c r="AM4" s="329" t="s">
        <v>2985</v>
      </c>
      <c r="AN4" s="330" t="s">
        <v>2989</v>
      </c>
      <c r="AO4" s="330" t="s">
        <v>2990</v>
      </c>
      <c r="AP4" s="330" t="s">
        <v>3086</v>
      </c>
      <c r="AQ4" s="330" t="s">
        <v>2988</v>
      </c>
      <c r="AR4" s="329" t="s">
        <v>2991</v>
      </c>
      <c r="AS4" s="330" t="s">
        <v>2967</v>
      </c>
      <c r="AT4" s="330" t="s">
        <v>2968</v>
      </c>
      <c r="AU4" s="330" t="s">
        <v>2969</v>
      </c>
      <c r="AV4" s="329" t="s">
        <v>2994</v>
      </c>
      <c r="AW4" s="182" t="s">
        <v>2358</v>
      </c>
      <c r="AX4" s="182" t="s">
        <v>1980</v>
      </c>
      <c r="AY4" s="182" t="s">
        <v>1981</v>
      </c>
      <c r="AZ4" s="182" t="s">
        <v>2970</v>
      </c>
      <c r="BA4" s="182" t="s">
        <v>2971</v>
      </c>
      <c r="BB4" s="182" t="s">
        <v>2134</v>
      </c>
      <c r="BC4" s="182" t="s">
        <v>2135</v>
      </c>
      <c r="BD4" s="182" t="s">
        <v>2972</v>
      </c>
      <c r="BE4" s="330" t="s">
        <v>2173</v>
      </c>
      <c r="BF4" s="182" t="s">
        <v>2143</v>
      </c>
      <c r="BG4" s="182" t="s">
        <v>2144</v>
      </c>
      <c r="BH4" s="182" t="s">
        <v>1986</v>
      </c>
      <c r="BI4" s="182" t="s">
        <v>1987</v>
      </c>
      <c r="BJ4" s="182" t="s">
        <v>1988</v>
      </c>
      <c r="BK4" s="182" t="s">
        <v>1989</v>
      </c>
    </row>
    <row r="5" spans="1:63" s="256" customFormat="1" hidden="1" outlineLevel="1" x14ac:dyDescent="0.2">
      <c r="A5" s="254"/>
      <c r="B5" s="83" t="s">
        <v>1667</v>
      </c>
      <c r="C5" s="254"/>
      <c r="D5" s="82" t="s">
        <v>2177</v>
      </c>
      <c r="E5" s="82" t="s">
        <v>2973</v>
      </c>
      <c r="F5" s="82" t="s">
        <v>2975</v>
      </c>
      <c r="G5" s="82"/>
      <c r="H5" s="83" t="s">
        <v>2935</v>
      </c>
      <c r="I5" s="82"/>
      <c r="J5" s="83" t="s">
        <v>2976</v>
      </c>
      <c r="K5" s="82"/>
      <c r="L5" s="83" t="s">
        <v>2977</v>
      </c>
      <c r="M5" s="82" t="s">
        <v>2182</v>
      </c>
      <c r="N5" s="82" t="s">
        <v>1965</v>
      </c>
      <c r="O5" s="82" t="s">
        <v>1966</v>
      </c>
      <c r="P5" s="82" t="s">
        <v>1969</v>
      </c>
      <c r="Q5" s="82" t="s">
        <v>1970</v>
      </c>
      <c r="R5" s="82" t="s">
        <v>1971</v>
      </c>
      <c r="S5" s="83" t="s">
        <v>1971</v>
      </c>
      <c r="T5" s="82"/>
      <c r="U5" s="83" t="s">
        <v>1489</v>
      </c>
      <c r="V5" s="82" t="s">
        <v>1488</v>
      </c>
      <c r="W5" s="82" t="s">
        <v>2394</v>
      </c>
      <c r="X5" s="82"/>
      <c r="Y5" s="83" t="s">
        <v>2978</v>
      </c>
      <c r="Z5" s="82" t="s">
        <v>2979</v>
      </c>
      <c r="AA5" s="83" t="s">
        <v>2979</v>
      </c>
      <c r="AB5" s="82" t="s">
        <v>1499</v>
      </c>
      <c r="AC5" s="82" t="s">
        <v>2980</v>
      </c>
      <c r="AD5" s="255"/>
      <c r="AE5" s="83" t="s">
        <v>2981</v>
      </c>
      <c r="AF5" s="82"/>
      <c r="AG5" s="83" t="s">
        <v>2982</v>
      </c>
      <c r="AH5" s="82"/>
      <c r="AI5" s="83" t="s">
        <v>2983</v>
      </c>
      <c r="AJ5" s="82"/>
      <c r="AK5" s="83" t="s">
        <v>2984</v>
      </c>
      <c r="AL5" s="82"/>
      <c r="AM5" s="83" t="s">
        <v>2985</v>
      </c>
      <c r="AN5" s="82" t="s">
        <v>2986</v>
      </c>
      <c r="AO5" s="82" t="s">
        <v>2987</v>
      </c>
      <c r="AP5" s="82"/>
      <c r="AQ5" s="82"/>
      <c r="AR5" s="83" t="s">
        <v>2991</v>
      </c>
      <c r="AS5" s="82" t="s">
        <v>2992</v>
      </c>
      <c r="AT5" s="82" t="s">
        <v>2993</v>
      </c>
      <c r="AU5" s="82"/>
      <c r="AV5" s="83" t="s">
        <v>2994</v>
      </c>
      <c r="AW5" s="82" t="s">
        <v>1979</v>
      </c>
      <c r="AX5" s="82" t="s">
        <v>1980</v>
      </c>
      <c r="AY5" s="82" t="s">
        <v>1981</v>
      </c>
      <c r="AZ5" s="82" t="s">
        <v>1726</v>
      </c>
      <c r="BA5" s="82" t="s">
        <v>1727</v>
      </c>
      <c r="BB5" s="82" t="s">
        <v>2134</v>
      </c>
      <c r="BC5" s="82" t="s">
        <v>2135</v>
      </c>
      <c r="BD5" s="82" t="s">
        <v>1984</v>
      </c>
      <c r="BE5" s="82" t="s">
        <v>2995</v>
      </c>
      <c r="BF5" s="82" t="s">
        <v>2143</v>
      </c>
      <c r="BG5" s="82" t="s">
        <v>2144</v>
      </c>
      <c r="BH5" s="82" t="s">
        <v>1986</v>
      </c>
      <c r="BI5" s="82" t="s">
        <v>1987</v>
      </c>
      <c r="BJ5" s="82" t="s">
        <v>1988</v>
      </c>
      <c r="BK5" s="82" t="s">
        <v>1989</v>
      </c>
    </row>
    <row r="6" spans="1:63" s="238" customFormat="1" collapsed="1" x14ac:dyDescent="0.2">
      <c r="A6" s="237"/>
      <c r="B6" s="207" t="str">
        <f t="shared" ref="B6:B67" si="0">IF(C6="","",(VLOOKUP(C6,Generic_Road_Names_Table_Array,2,FALSE)))</f>
        <v/>
      </c>
      <c r="C6" s="73"/>
      <c r="D6" s="257"/>
      <c r="E6" s="258"/>
      <c r="F6" s="259"/>
      <c r="G6" s="259"/>
      <c r="H6" s="207" t="str">
        <f t="shared" ref="H6:H68" si="1">IF(G6="","",(VLOOKUP(G6,Signs_Sign_Group_Table_Array,2,FALSE)))</f>
        <v/>
      </c>
      <c r="I6" s="259"/>
      <c r="J6" s="207" t="str">
        <f t="shared" ref="J6:J69" si="2">IF($I6="","",VLOOKUP($I6,Signs_Sign_Class_Table_Array,2,FALSE))</f>
        <v/>
      </c>
      <c r="K6" s="259"/>
      <c r="L6" s="207" t="str">
        <f t="shared" ref="L6:L69" si="3">IF($K6="","",VLOOKUP($K6,Signs_Sign_Type_Table_Array,2,FALSE))</f>
        <v/>
      </c>
      <c r="M6" s="260"/>
      <c r="N6" s="260"/>
      <c r="O6" s="260"/>
      <c r="P6" s="260"/>
      <c r="Q6" s="260"/>
      <c r="R6" s="259"/>
      <c r="S6" s="207" t="str">
        <f t="shared" ref="S6:S69" si="4">IF($R6="","",VLOOKUP($R6,Generic_GPS_Method_ID_Table_Array,2,FALSE))</f>
        <v/>
      </c>
      <c r="T6" s="259"/>
      <c r="U6" s="207" t="str">
        <f t="shared" ref="U6:U69" si="5">IF($T6="","",VLOOKUP($T6,Signs_Sign_Side_Table_Array,2,FALSE))</f>
        <v/>
      </c>
      <c r="V6" s="261"/>
      <c r="W6" s="183"/>
      <c r="X6" s="259"/>
      <c r="Y6" s="207" t="str">
        <f t="shared" ref="Y6:Y69" si="6">IF($X6="","",VLOOKUP($X6,Signs_Direction_Table_Array,2,FALSE))</f>
        <v/>
      </c>
      <c r="Z6" s="259"/>
      <c r="AA6" s="207" t="str">
        <f t="shared" ref="AA6:AA69" si="7">IF($Z6="","",VLOOKUP($Z6,Signs_Sign_Owner_Table_Array,2,FALSE))</f>
        <v/>
      </c>
      <c r="AB6" s="183"/>
      <c r="AC6" s="90"/>
      <c r="AD6" s="262"/>
      <c r="AE6" s="207" t="str">
        <f t="shared" ref="AE6:AE69" si="8">IF($AD6="","",VLOOKUP($AD6,Signs_Sign_Material_Table_Array,2,FALSE))</f>
        <v/>
      </c>
      <c r="AF6" s="263"/>
      <c r="AG6" s="207" t="str">
        <f t="shared" ref="AG6:AG69" si="9">IF($AF6="","",VLOOKUP($AF6,Signs_Sign_Colour_Table_Array,2,FALSE))</f>
        <v/>
      </c>
      <c r="AH6" s="264"/>
      <c r="AI6" s="207" t="str">
        <f t="shared" ref="AI6:AI69" si="10">IF($AH6="","",VLOOKUP($AH6,Signs_Sign_Material_Table_Array,2,FALSE))</f>
        <v/>
      </c>
      <c r="AJ6" s="265"/>
      <c r="AK6" s="207" t="str">
        <f t="shared" ref="AK6:AK69" si="11">IF($AJ6="","",VLOOKUP($AJ6,Signs_Sign_Colour_Table_Array,2,FALSE))</f>
        <v/>
      </c>
      <c r="AL6" s="266"/>
      <c r="AM6" s="207" t="str">
        <f t="shared" ref="AM6:AM69" si="12">IF($AL6="","",VLOOKUP($AL6,Signs_Sign_Substrate_Table_Array,2,FALSE))</f>
        <v/>
      </c>
      <c r="AN6" s="267"/>
      <c r="AO6" s="268"/>
      <c r="AP6" s="268"/>
      <c r="AQ6" s="269"/>
      <c r="AR6" s="207" t="str">
        <f t="shared" ref="AR6:AR69" si="13">IF($AQ6="","",VLOOKUP($AQ6,Signs_Framed_Table_Array,2,FALSE))</f>
        <v/>
      </c>
      <c r="AS6" s="270"/>
      <c r="AT6" s="271"/>
      <c r="AU6" s="237"/>
      <c r="AV6" s="207" t="str">
        <f t="shared" ref="AV6:AV69" si="14">IF($AU6="","",VLOOKUP($AU6,Signs_Replace_Reason_Table_Array,2,FALSE))</f>
        <v/>
      </c>
      <c r="AW6" s="237"/>
      <c r="AX6" s="237"/>
      <c r="AY6" s="237"/>
      <c r="AZ6" s="237"/>
      <c r="BA6" s="237"/>
      <c r="BB6" s="237"/>
      <c r="BC6" s="237"/>
      <c r="BE6" s="237"/>
      <c r="BF6" s="237"/>
      <c r="BG6" s="237"/>
      <c r="BH6" s="237"/>
      <c r="BI6" s="237"/>
      <c r="BJ6" s="237"/>
    </row>
    <row r="7" spans="1:63" s="238" customFormat="1" x14ac:dyDescent="0.2">
      <c r="A7" s="237"/>
      <c r="B7" s="207" t="str">
        <f t="shared" ref="B7:B70" si="15">IF(C7="","",(VLOOKUP(C7,Generic_Road_Names_Table_Array,2,FALSE)))</f>
        <v/>
      </c>
      <c r="C7" s="73"/>
      <c r="D7" s="257"/>
      <c r="E7" s="258"/>
      <c r="F7" s="259"/>
      <c r="G7" s="259"/>
      <c r="H7" s="207" t="str">
        <f t="shared" ref="H7:H70" si="16">IF(G7="","",(VLOOKUP(G7,Signs_Sign_Group_Table_Array,2,FALSE)))</f>
        <v/>
      </c>
      <c r="I7" s="259"/>
      <c r="J7" s="207" t="str">
        <f t="shared" si="2"/>
        <v/>
      </c>
      <c r="K7" s="259"/>
      <c r="L7" s="207" t="str">
        <f t="shared" si="3"/>
        <v/>
      </c>
      <c r="M7" s="260"/>
      <c r="N7" s="260"/>
      <c r="O7" s="260"/>
      <c r="P7" s="260"/>
      <c r="Q7" s="260"/>
      <c r="R7" s="259"/>
      <c r="S7" s="207" t="str">
        <f t="shared" si="4"/>
        <v/>
      </c>
      <c r="T7" s="259"/>
      <c r="U7" s="207" t="str">
        <f t="shared" si="5"/>
        <v/>
      </c>
      <c r="V7" s="261"/>
      <c r="W7" s="183"/>
      <c r="X7" s="259"/>
      <c r="Y7" s="207" t="str">
        <f t="shared" si="6"/>
        <v/>
      </c>
      <c r="Z7" s="259"/>
      <c r="AA7" s="207" t="str">
        <f t="shared" si="7"/>
        <v/>
      </c>
      <c r="AB7" s="183"/>
      <c r="AC7" s="90"/>
      <c r="AD7" s="262"/>
      <c r="AE7" s="207" t="str">
        <f t="shared" si="8"/>
        <v/>
      </c>
      <c r="AF7" s="263"/>
      <c r="AG7" s="207" t="str">
        <f t="shared" si="9"/>
        <v/>
      </c>
      <c r="AH7" s="264"/>
      <c r="AI7" s="207" t="str">
        <f t="shared" si="10"/>
        <v/>
      </c>
      <c r="AJ7" s="265"/>
      <c r="AK7" s="207" t="str">
        <f t="shared" si="11"/>
        <v/>
      </c>
      <c r="AL7" s="266"/>
      <c r="AM7" s="207" t="str">
        <f t="shared" si="12"/>
        <v/>
      </c>
      <c r="AN7" s="267"/>
      <c r="AO7" s="268"/>
      <c r="AP7" s="268"/>
      <c r="AQ7" s="269"/>
      <c r="AR7" s="207" t="str">
        <f t="shared" si="13"/>
        <v/>
      </c>
      <c r="AS7" s="270"/>
      <c r="AT7" s="271"/>
      <c r="AU7" s="237"/>
      <c r="AV7" s="207" t="str">
        <f t="shared" si="14"/>
        <v/>
      </c>
      <c r="AW7" s="237"/>
      <c r="AX7" s="237"/>
      <c r="AY7" s="237"/>
      <c r="AZ7" s="237"/>
      <c r="BA7" s="237"/>
      <c r="BB7" s="237"/>
      <c r="BC7" s="237"/>
      <c r="BE7" s="237"/>
      <c r="BF7" s="237"/>
      <c r="BG7" s="237"/>
      <c r="BH7" s="237"/>
      <c r="BI7" s="237"/>
      <c r="BJ7" s="237"/>
    </row>
    <row r="8" spans="1:63" s="238" customFormat="1" x14ac:dyDescent="0.2">
      <c r="A8" s="237"/>
      <c r="B8" s="207" t="str">
        <f t="shared" si="15"/>
        <v/>
      </c>
      <c r="C8" s="73"/>
      <c r="D8" s="257"/>
      <c r="E8" s="258"/>
      <c r="F8" s="259"/>
      <c r="G8" s="259"/>
      <c r="H8" s="207" t="str">
        <f t="shared" si="16"/>
        <v/>
      </c>
      <c r="I8" s="259"/>
      <c r="J8" s="207" t="str">
        <f t="shared" si="2"/>
        <v/>
      </c>
      <c r="K8" s="259"/>
      <c r="L8" s="207" t="str">
        <f t="shared" si="3"/>
        <v/>
      </c>
      <c r="M8" s="260"/>
      <c r="N8" s="260"/>
      <c r="O8" s="260"/>
      <c r="P8" s="260"/>
      <c r="Q8" s="260"/>
      <c r="R8" s="259"/>
      <c r="S8" s="207" t="str">
        <f t="shared" si="4"/>
        <v/>
      </c>
      <c r="T8" s="259"/>
      <c r="U8" s="207" t="str">
        <f t="shared" si="5"/>
        <v/>
      </c>
      <c r="V8" s="261"/>
      <c r="W8" s="183"/>
      <c r="X8" s="259"/>
      <c r="Y8" s="207" t="str">
        <f t="shared" si="6"/>
        <v/>
      </c>
      <c r="Z8" s="259"/>
      <c r="AA8" s="207" t="str">
        <f t="shared" si="7"/>
        <v/>
      </c>
      <c r="AB8" s="183"/>
      <c r="AC8" s="90"/>
      <c r="AD8" s="262"/>
      <c r="AE8" s="207" t="str">
        <f t="shared" si="8"/>
        <v/>
      </c>
      <c r="AF8" s="263"/>
      <c r="AG8" s="207" t="str">
        <f t="shared" si="9"/>
        <v/>
      </c>
      <c r="AH8" s="264"/>
      <c r="AI8" s="207" t="str">
        <f t="shared" si="10"/>
        <v/>
      </c>
      <c r="AJ8" s="265"/>
      <c r="AK8" s="207" t="str">
        <f t="shared" si="11"/>
        <v/>
      </c>
      <c r="AL8" s="266"/>
      <c r="AM8" s="207" t="str">
        <f t="shared" si="12"/>
        <v/>
      </c>
      <c r="AN8" s="267"/>
      <c r="AO8" s="268"/>
      <c r="AP8" s="268"/>
      <c r="AQ8" s="269"/>
      <c r="AR8" s="207" t="str">
        <f t="shared" si="13"/>
        <v/>
      </c>
      <c r="AS8" s="270"/>
      <c r="AT8" s="271"/>
      <c r="AU8" s="237"/>
      <c r="AV8" s="207" t="str">
        <f t="shared" si="14"/>
        <v/>
      </c>
      <c r="AW8" s="237"/>
      <c r="AX8" s="237"/>
      <c r="AY8" s="237"/>
      <c r="AZ8" s="237"/>
      <c r="BA8" s="237"/>
      <c r="BB8" s="237"/>
      <c r="BC8" s="237"/>
      <c r="BE8" s="237"/>
      <c r="BF8" s="237"/>
      <c r="BG8" s="237"/>
      <c r="BH8" s="237"/>
      <c r="BI8" s="237"/>
      <c r="BJ8" s="237"/>
    </row>
    <row r="9" spans="1:63" s="238" customFormat="1" x14ac:dyDescent="0.2">
      <c r="A9" s="237"/>
      <c r="B9" s="207" t="str">
        <f t="shared" si="15"/>
        <v/>
      </c>
      <c r="C9" s="73"/>
      <c r="D9" s="257"/>
      <c r="E9" s="258"/>
      <c r="F9" s="259"/>
      <c r="G9" s="259"/>
      <c r="H9" s="207" t="str">
        <f t="shared" si="16"/>
        <v/>
      </c>
      <c r="I9" s="259"/>
      <c r="J9" s="207" t="str">
        <f t="shared" si="2"/>
        <v/>
      </c>
      <c r="K9" s="259"/>
      <c r="L9" s="207" t="str">
        <f t="shared" si="3"/>
        <v/>
      </c>
      <c r="M9" s="260"/>
      <c r="N9" s="260"/>
      <c r="O9" s="260"/>
      <c r="P9" s="260"/>
      <c r="Q9" s="260"/>
      <c r="R9" s="259"/>
      <c r="S9" s="207" t="str">
        <f t="shared" si="4"/>
        <v/>
      </c>
      <c r="T9" s="259"/>
      <c r="U9" s="207" t="str">
        <f t="shared" si="5"/>
        <v/>
      </c>
      <c r="V9" s="261"/>
      <c r="W9" s="183"/>
      <c r="X9" s="259"/>
      <c r="Y9" s="207" t="str">
        <f t="shared" si="6"/>
        <v/>
      </c>
      <c r="Z9" s="259"/>
      <c r="AA9" s="207" t="str">
        <f t="shared" si="7"/>
        <v/>
      </c>
      <c r="AB9" s="183"/>
      <c r="AC9" s="90"/>
      <c r="AD9" s="262"/>
      <c r="AE9" s="207" t="str">
        <f t="shared" si="8"/>
        <v/>
      </c>
      <c r="AF9" s="263"/>
      <c r="AG9" s="207" t="str">
        <f t="shared" si="9"/>
        <v/>
      </c>
      <c r="AH9" s="264"/>
      <c r="AI9" s="207" t="str">
        <f t="shared" si="10"/>
        <v/>
      </c>
      <c r="AJ9" s="265"/>
      <c r="AK9" s="207" t="str">
        <f t="shared" si="11"/>
        <v/>
      </c>
      <c r="AL9" s="266"/>
      <c r="AM9" s="207" t="str">
        <f t="shared" si="12"/>
        <v/>
      </c>
      <c r="AN9" s="267"/>
      <c r="AO9" s="268"/>
      <c r="AP9" s="268"/>
      <c r="AQ9" s="269"/>
      <c r="AR9" s="207" t="str">
        <f t="shared" si="13"/>
        <v/>
      </c>
      <c r="AS9" s="270"/>
      <c r="AT9" s="271"/>
      <c r="AU9" s="237"/>
      <c r="AV9" s="207" t="str">
        <f t="shared" si="14"/>
        <v/>
      </c>
      <c r="AW9" s="237"/>
      <c r="AX9" s="237"/>
      <c r="AY9" s="237"/>
      <c r="AZ9" s="237"/>
      <c r="BA9" s="237"/>
      <c r="BB9" s="237"/>
      <c r="BC9" s="237"/>
      <c r="BE9" s="237"/>
      <c r="BF9" s="237"/>
      <c r="BG9" s="237"/>
      <c r="BH9" s="237"/>
      <c r="BI9" s="237"/>
      <c r="BJ9" s="237"/>
    </row>
    <row r="10" spans="1:63" s="238" customFormat="1" x14ac:dyDescent="0.2">
      <c r="A10" s="237"/>
      <c r="B10" s="207" t="str">
        <f t="shared" si="15"/>
        <v/>
      </c>
      <c r="C10" s="73"/>
      <c r="D10" s="257"/>
      <c r="E10" s="258"/>
      <c r="F10" s="259"/>
      <c r="G10" s="259"/>
      <c r="H10" s="207" t="str">
        <f t="shared" si="16"/>
        <v/>
      </c>
      <c r="I10" s="259"/>
      <c r="J10" s="207" t="str">
        <f t="shared" si="2"/>
        <v/>
      </c>
      <c r="K10" s="259"/>
      <c r="L10" s="207" t="str">
        <f t="shared" si="3"/>
        <v/>
      </c>
      <c r="M10" s="260"/>
      <c r="N10" s="260"/>
      <c r="O10" s="260"/>
      <c r="P10" s="260"/>
      <c r="Q10" s="260"/>
      <c r="R10" s="259"/>
      <c r="S10" s="207" t="str">
        <f t="shared" si="4"/>
        <v/>
      </c>
      <c r="T10" s="259"/>
      <c r="U10" s="207" t="str">
        <f t="shared" si="5"/>
        <v/>
      </c>
      <c r="V10" s="261"/>
      <c r="W10" s="183"/>
      <c r="X10" s="259"/>
      <c r="Y10" s="207" t="str">
        <f t="shared" si="6"/>
        <v/>
      </c>
      <c r="Z10" s="259"/>
      <c r="AA10" s="207" t="str">
        <f t="shared" si="7"/>
        <v/>
      </c>
      <c r="AB10" s="183"/>
      <c r="AC10" s="90"/>
      <c r="AD10" s="262"/>
      <c r="AE10" s="207" t="str">
        <f t="shared" si="8"/>
        <v/>
      </c>
      <c r="AF10" s="263"/>
      <c r="AG10" s="207" t="str">
        <f t="shared" si="9"/>
        <v/>
      </c>
      <c r="AH10" s="264"/>
      <c r="AI10" s="207" t="str">
        <f t="shared" si="10"/>
        <v/>
      </c>
      <c r="AJ10" s="265"/>
      <c r="AK10" s="207" t="str">
        <f t="shared" si="11"/>
        <v/>
      </c>
      <c r="AL10" s="266"/>
      <c r="AM10" s="207" t="str">
        <f t="shared" si="12"/>
        <v/>
      </c>
      <c r="AN10" s="267"/>
      <c r="AO10" s="268"/>
      <c r="AP10" s="268"/>
      <c r="AQ10" s="269"/>
      <c r="AR10" s="207" t="str">
        <f t="shared" si="13"/>
        <v/>
      </c>
      <c r="AS10" s="270"/>
      <c r="AT10" s="271"/>
      <c r="AU10" s="237"/>
      <c r="AV10" s="207" t="str">
        <f t="shared" si="14"/>
        <v/>
      </c>
      <c r="AW10" s="237"/>
      <c r="AX10" s="237"/>
      <c r="AY10" s="237"/>
      <c r="AZ10" s="237"/>
      <c r="BA10" s="237"/>
      <c r="BB10" s="237"/>
      <c r="BC10" s="237"/>
      <c r="BE10" s="237"/>
      <c r="BF10" s="237"/>
      <c r="BG10" s="237"/>
      <c r="BH10" s="237"/>
      <c r="BI10" s="237"/>
      <c r="BJ10" s="237"/>
    </row>
    <row r="11" spans="1:63" s="238" customFormat="1" x14ac:dyDescent="0.2">
      <c r="A11" s="237"/>
      <c r="B11" s="207" t="str">
        <f t="shared" si="15"/>
        <v/>
      </c>
      <c r="C11" s="73"/>
      <c r="D11" s="257"/>
      <c r="E11" s="258"/>
      <c r="F11" s="259"/>
      <c r="G11" s="259"/>
      <c r="H11" s="207" t="str">
        <f t="shared" si="16"/>
        <v/>
      </c>
      <c r="I11" s="259"/>
      <c r="J11" s="207" t="str">
        <f t="shared" si="2"/>
        <v/>
      </c>
      <c r="K11" s="259"/>
      <c r="L11" s="207" t="str">
        <f t="shared" si="3"/>
        <v/>
      </c>
      <c r="M11" s="260"/>
      <c r="N11" s="260"/>
      <c r="O11" s="260"/>
      <c r="P11" s="260"/>
      <c r="Q11" s="260"/>
      <c r="R11" s="259"/>
      <c r="S11" s="207" t="str">
        <f t="shared" si="4"/>
        <v/>
      </c>
      <c r="T11" s="259"/>
      <c r="U11" s="207" t="str">
        <f t="shared" si="5"/>
        <v/>
      </c>
      <c r="V11" s="261"/>
      <c r="W11" s="183"/>
      <c r="X11" s="259"/>
      <c r="Y11" s="207" t="str">
        <f t="shared" si="6"/>
        <v/>
      </c>
      <c r="Z11" s="259"/>
      <c r="AA11" s="207" t="str">
        <f t="shared" si="7"/>
        <v/>
      </c>
      <c r="AB11" s="183"/>
      <c r="AC11" s="90"/>
      <c r="AD11" s="262"/>
      <c r="AE11" s="207" t="str">
        <f t="shared" si="8"/>
        <v/>
      </c>
      <c r="AF11" s="263"/>
      <c r="AG11" s="207" t="str">
        <f t="shared" si="9"/>
        <v/>
      </c>
      <c r="AH11" s="264"/>
      <c r="AI11" s="207" t="str">
        <f t="shared" si="10"/>
        <v/>
      </c>
      <c r="AJ11" s="265"/>
      <c r="AK11" s="207" t="str">
        <f t="shared" si="11"/>
        <v/>
      </c>
      <c r="AL11" s="266"/>
      <c r="AM11" s="207" t="str">
        <f t="shared" si="12"/>
        <v/>
      </c>
      <c r="AN11" s="267"/>
      <c r="AO11" s="268"/>
      <c r="AP11" s="268"/>
      <c r="AQ11" s="269"/>
      <c r="AR11" s="207" t="str">
        <f t="shared" si="13"/>
        <v/>
      </c>
      <c r="AS11" s="270"/>
      <c r="AT11" s="271"/>
      <c r="AU11" s="237"/>
      <c r="AV11" s="207" t="str">
        <f t="shared" si="14"/>
        <v/>
      </c>
      <c r="AW11" s="237"/>
      <c r="AX11" s="237"/>
      <c r="AY11" s="237"/>
      <c r="AZ11" s="237"/>
      <c r="BA11" s="237"/>
      <c r="BB11" s="237"/>
      <c r="BC11" s="237"/>
      <c r="BE11" s="237"/>
      <c r="BF11" s="237"/>
      <c r="BG11" s="237"/>
      <c r="BH11" s="237"/>
      <c r="BI11" s="237"/>
      <c r="BJ11" s="237"/>
    </row>
    <row r="12" spans="1:63" s="238" customFormat="1" x14ac:dyDescent="0.2">
      <c r="A12" s="237"/>
      <c r="B12" s="207" t="str">
        <f t="shared" si="15"/>
        <v/>
      </c>
      <c r="C12" s="73"/>
      <c r="D12" s="257"/>
      <c r="E12" s="258"/>
      <c r="F12" s="259"/>
      <c r="G12" s="259"/>
      <c r="H12" s="207" t="str">
        <f t="shared" si="16"/>
        <v/>
      </c>
      <c r="I12" s="259"/>
      <c r="J12" s="207" t="str">
        <f t="shared" si="2"/>
        <v/>
      </c>
      <c r="K12" s="259"/>
      <c r="L12" s="207" t="str">
        <f t="shared" si="3"/>
        <v/>
      </c>
      <c r="M12" s="260"/>
      <c r="N12" s="260"/>
      <c r="O12" s="260"/>
      <c r="P12" s="260"/>
      <c r="Q12" s="260"/>
      <c r="R12" s="259"/>
      <c r="S12" s="207" t="str">
        <f t="shared" si="4"/>
        <v/>
      </c>
      <c r="T12" s="259"/>
      <c r="U12" s="207" t="str">
        <f t="shared" si="5"/>
        <v/>
      </c>
      <c r="V12" s="261"/>
      <c r="W12" s="183"/>
      <c r="X12" s="259"/>
      <c r="Y12" s="207" t="str">
        <f t="shared" si="6"/>
        <v/>
      </c>
      <c r="Z12" s="259"/>
      <c r="AA12" s="207" t="str">
        <f t="shared" si="7"/>
        <v/>
      </c>
      <c r="AB12" s="183"/>
      <c r="AC12" s="90"/>
      <c r="AD12" s="262"/>
      <c r="AE12" s="207" t="str">
        <f t="shared" si="8"/>
        <v/>
      </c>
      <c r="AF12" s="263"/>
      <c r="AG12" s="207" t="str">
        <f t="shared" si="9"/>
        <v/>
      </c>
      <c r="AH12" s="264"/>
      <c r="AI12" s="207" t="str">
        <f t="shared" si="10"/>
        <v/>
      </c>
      <c r="AJ12" s="265"/>
      <c r="AK12" s="207" t="str">
        <f t="shared" si="11"/>
        <v/>
      </c>
      <c r="AL12" s="266"/>
      <c r="AM12" s="207" t="str">
        <f t="shared" si="12"/>
        <v/>
      </c>
      <c r="AN12" s="267"/>
      <c r="AO12" s="268"/>
      <c r="AP12" s="268"/>
      <c r="AQ12" s="269"/>
      <c r="AR12" s="207" t="str">
        <f t="shared" si="13"/>
        <v/>
      </c>
      <c r="AS12" s="270"/>
      <c r="AT12" s="271"/>
      <c r="AU12" s="237"/>
      <c r="AV12" s="207" t="str">
        <f t="shared" si="14"/>
        <v/>
      </c>
      <c r="AW12" s="237"/>
      <c r="AX12" s="237"/>
      <c r="AY12" s="237"/>
      <c r="AZ12" s="237"/>
      <c r="BA12" s="237"/>
      <c r="BB12" s="237"/>
      <c r="BC12" s="237"/>
      <c r="BE12" s="237"/>
      <c r="BF12" s="237"/>
      <c r="BG12" s="237"/>
      <c r="BH12" s="237"/>
      <c r="BI12" s="237"/>
      <c r="BJ12" s="237"/>
    </row>
    <row r="13" spans="1:63" s="238" customFormat="1" x14ac:dyDescent="0.2">
      <c r="A13" s="237"/>
      <c r="B13" s="207" t="str">
        <f t="shared" si="15"/>
        <v/>
      </c>
      <c r="C13" s="73"/>
      <c r="D13" s="257"/>
      <c r="E13" s="258"/>
      <c r="F13" s="259"/>
      <c r="G13" s="259"/>
      <c r="H13" s="207" t="str">
        <f t="shared" si="16"/>
        <v/>
      </c>
      <c r="I13" s="259"/>
      <c r="J13" s="207" t="str">
        <f t="shared" si="2"/>
        <v/>
      </c>
      <c r="K13" s="259"/>
      <c r="L13" s="207" t="str">
        <f t="shared" si="3"/>
        <v/>
      </c>
      <c r="M13" s="260"/>
      <c r="N13" s="260"/>
      <c r="O13" s="260"/>
      <c r="P13" s="260"/>
      <c r="Q13" s="260"/>
      <c r="R13" s="259"/>
      <c r="S13" s="207" t="str">
        <f t="shared" si="4"/>
        <v/>
      </c>
      <c r="T13" s="259"/>
      <c r="U13" s="207" t="str">
        <f t="shared" si="5"/>
        <v/>
      </c>
      <c r="V13" s="261"/>
      <c r="W13" s="183"/>
      <c r="X13" s="259"/>
      <c r="Y13" s="207" t="str">
        <f t="shared" si="6"/>
        <v/>
      </c>
      <c r="Z13" s="259"/>
      <c r="AA13" s="207" t="str">
        <f t="shared" si="7"/>
        <v/>
      </c>
      <c r="AB13" s="183"/>
      <c r="AC13" s="90"/>
      <c r="AD13" s="262"/>
      <c r="AE13" s="207" t="str">
        <f t="shared" si="8"/>
        <v/>
      </c>
      <c r="AF13" s="263"/>
      <c r="AG13" s="207" t="str">
        <f t="shared" si="9"/>
        <v/>
      </c>
      <c r="AH13" s="264"/>
      <c r="AI13" s="207" t="str">
        <f t="shared" si="10"/>
        <v/>
      </c>
      <c r="AJ13" s="265"/>
      <c r="AK13" s="207" t="str">
        <f t="shared" si="11"/>
        <v/>
      </c>
      <c r="AL13" s="266"/>
      <c r="AM13" s="207" t="str">
        <f t="shared" si="12"/>
        <v/>
      </c>
      <c r="AN13" s="267"/>
      <c r="AO13" s="268"/>
      <c r="AP13" s="268"/>
      <c r="AQ13" s="269"/>
      <c r="AR13" s="207" t="str">
        <f t="shared" si="13"/>
        <v/>
      </c>
      <c r="AS13" s="270"/>
      <c r="AT13" s="271"/>
      <c r="AU13" s="237"/>
      <c r="AV13" s="207" t="str">
        <f t="shared" si="14"/>
        <v/>
      </c>
      <c r="AW13" s="237"/>
      <c r="AX13" s="237"/>
      <c r="AY13" s="237"/>
      <c r="AZ13" s="237"/>
      <c r="BA13" s="237"/>
      <c r="BB13" s="237"/>
      <c r="BC13" s="237"/>
      <c r="BE13" s="237"/>
      <c r="BF13" s="237"/>
      <c r="BG13" s="237"/>
      <c r="BH13" s="237"/>
      <c r="BI13" s="237"/>
      <c r="BJ13" s="237"/>
    </row>
    <row r="14" spans="1:63" s="238" customFormat="1" x14ac:dyDescent="0.2">
      <c r="A14" s="237"/>
      <c r="B14" s="207" t="str">
        <f t="shared" si="15"/>
        <v/>
      </c>
      <c r="C14" s="73"/>
      <c r="D14" s="257"/>
      <c r="E14" s="258"/>
      <c r="F14" s="259"/>
      <c r="G14" s="259"/>
      <c r="H14" s="207" t="str">
        <f t="shared" si="16"/>
        <v/>
      </c>
      <c r="I14" s="259"/>
      <c r="J14" s="207" t="str">
        <f t="shared" si="2"/>
        <v/>
      </c>
      <c r="K14" s="259"/>
      <c r="L14" s="207" t="str">
        <f t="shared" si="3"/>
        <v/>
      </c>
      <c r="M14" s="260"/>
      <c r="N14" s="260"/>
      <c r="O14" s="260"/>
      <c r="P14" s="260"/>
      <c r="Q14" s="260"/>
      <c r="R14" s="259"/>
      <c r="S14" s="207" t="str">
        <f t="shared" si="4"/>
        <v/>
      </c>
      <c r="T14" s="259"/>
      <c r="U14" s="207" t="str">
        <f t="shared" si="5"/>
        <v/>
      </c>
      <c r="V14" s="261"/>
      <c r="W14" s="183"/>
      <c r="X14" s="259"/>
      <c r="Y14" s="207" t="str">
        <f t="shared" si="6"/>
        <v/>
      </c>
      <c r="Z14" s="259"/>
      <c r="AA14" s="207" t="str">
        <f t="shared" si="7"/>
        <v/>
      </c>
      <c r="AB14" s="183"/>
      <c r="AC14" s="90"/>
      <c r="AD14" s="262"/>
      <c r="AE14" s="207" t="str">
        <f t="shared" si="8"/>
        <v/>
      </c>
      <c r="AF14" s="263"/>
      <c r="AG14" s="207" t="str">
        <f t="shared" si="9"/>
        <v/>
      </c>
      <c r="AH14" s="264"/>
      <c r="AI14" s="207" t="str">
        <f t="shared" si="10"/>
        <v/>
      </c>
      <c r="AJ14" s="265"/>
      <c r="AK14" s="207" t="str">
        <f t="shared" si="11"/>
        <v/>
      </c>
      <c r="AL14" s="266"/>
      <c r="AM14" s="207" t="str">
        <f t="shared" si="12"/>
        <v/>
      </c>
      <c r="AN14" s="267"/>
      <c r="AO14" s="268"/>
      <c r="AP14" s="268"/>
      <c r="AQ14" s="269"/>
      <c r="AR14" s="207" t="str">
        <f t="shared" si="13"/>
        <v/>
      </c>
      <c r="AS14" s="270"/>
      <c r="AT14" s="271"/>
      <c r="AU14" s="237"/>
      <c r="AV14" s="207" t="str">
        <f t="shared" si="14"/>
        <v/>
      </c>
      <c r="AW14" s="237"/>
      <c r="AX14" s="237"/>
      <c r="AY14" s="237"/>
      <c r="AZ14" s="237"/>
      <c r="BA14" s="237"/>
      <c r="BB14" s="237"/>
      <c r="BC14" s="237"/>
      <c r="BE14" s="237"/>
      <c r="BF14" s="237"/>
      <c r="BG14" s="237"/>
      <c r="BH14" s="237"/>
      <c r="BI14" s="237"/>
      <c r="BJ14" s="237"/>
    </row>
    <row r="15" spans="1:63" s="238" customFormat="1" x14ac:dyDescent="0.2">
      <c r="A15" s="237"/>
      <c r="B15" s="207" t="str">
        <f t="shared" si="15"/>
        <v/>
      </c>
      <c r="C15" s="73"/>
      <c r="D15" s="257"/>
      <c r="E15" s="258"/>
      <c r="F15" s="259"/>
      <c r="G15" s="259"/>
      <c r="H15" s="207" t="str">
        <f t="shared" si="16"/>
        <v/>
      </c>
      <c r="I15" s="259"/>
      <c r="J15" s="207" t="str">
        <f t="shared" si="2"/>
        <v/>
      </c>
      <c r="K15" s="259"/>
      <c r="L15" s="207" t="str">
        <f t="shared" si="3"/>
        <v/>
      </c>
      <c r="M15" s="260"/>
      <c r="N15" s="260"/>
      <c r="O15" s="260"/>
      <c r="P15" s="260"/>
      <c r="Q15" s="260"/>
      <c r="R15" s="259"/>
      <c r="S15" s="207" t="str">
        <f t="shared" si="4"/>
        <v/>
      </c>
      <c r="T15" s="259"/>
      <c r="U15" s="207" t="str">
        <f t="shared" si="5"/>
        <v/>
      </c>
      <c r="V15" s="261"/>
      <c r="W15" s="183"/>
      <c r="X15" s="259"/>
      <c r="Y15" s="207" t="str">
        <f t="shared" si="6"/>
        <v/>
      </c>
      <c r="Z15" s="259"/>
      <c r="AA15" s="207" t="str">
        <f t="shared" si="7"/>
        <v/>
      </c>
      <c r="AB15" s="183"/>
      <c r="AC15" s="90"/>
      <c r="AD15" s="262"/>
      <c r="AE15" s="207" t="str">
        <f t="shared" si="8"/>
        <v/>
      </c>
      <c r="AF15" s="263"/>
      <c r="AG15" s="207" t="str">
        <f t="shared" si="9"/>
        <v/>
      </c>
      <c r="AH15" s="264"/>
      <c r="AI15" s="207" t="str">
        <f t="shared" si="10"/>
        <v/>
      </c>
      <c r="AJ15" s="265"/>
      <c r="AK15" s="207" t="str">
        <f t="shared" si="11"/>
        <v/>
      </c>
      <c r="AL15" s="266"/>
      <c r="AM15" s="207" t="str">
        <f t="shared" si="12"/>
        <v/>
      </c>
      <c r="AN15" s="267"/>
      <c r="AO15" s="268"/>
      <c r="AP15" s="268"/>
      <c r="AQ15" s="269"/>
      <c r="AR15" s="207" t="str">
        <f t="shared" si="13"/>
        <v/>
      </c>
      <c r="AS15" s="270"/>
      <c r="AT15" s="271"/>
      <c r="AU15" s="237"/>
      <c r="AV15" s="207" t="str">
        <f t="shared" si="14"/>
        <v/>
      </c>
      <c r="AW15" s="237"/>
      <c r="AX15" s="237"/>
      <c r="AY15" s="237"/>
      <c r="AZ15" s="237"/>
      <c r="BA15" s="237"/>
      <c r="BB15" s="237"/>
      <c r="BC15" s="237"/>
      <c r="BE15" s="237"/>
      <c r="BF15" s="237"/>
      <c r="BG15" s="237"/>
      <c r="BH15" s="237"/>
      <c r="BI15" s="237"/>
      <c r="BJ15" s="237"/>
    </row>
    <row r="16" spans="1:63" s="238" customFormat="1" x14ac:dyDescent="0.2">
      <c r="A16" s="237"/>
      <c r="B16" s="207" t="str">
        <f t="shared" si="15"/>
        <v/>
      </c>
      <c r="C16" s="73"/>
      <c r="D16" s="257"/>
      <c r="E16" s="258"/>
      <c r="F16" s="259"/>
      <c r="G16" s="259"/>
      <c r="H16" s="207" t="str">
        <f t="shared" si="16"/>
        <v/>
      </c>
      <c r="I16" s="259"/>
      <c r="J16" s="207" t="str">
        <f t="shared" si="2"/>
        <v/>
      </c>
      <c r="K16" s="259"/>
      <c r="L16" s="207" t="str">
        <f t="shared" si="3"/>
        <v/>
      </c>
      <c r="M16" s="260"/>
      <c r="N16" s="260"/>
      <c r="O16" s="260"/>
      <c r="P16" s="260"/>
      <c r="Q16" s="260"/>
      <c r="R16" s="259"/>
      <c r="S16" s="207" t="str">
        <f t="shared" si="4"/>
        <v/>
      </c>
      <c r="T16" s="259"/>
      <c r="U16" s="207" t="str">
        <f t="shared" si="5"/>
        <v/>
      </c>
      <c r="V16" s="261"/>
      <c r="W16" s="183"/>
      <c r="X16" s="259"/>
      <c r="Y16" s="207" t="str">
        <f t="shared" si="6"/>
        <v/>
      </c>
      <c r="Z16" s="259"/>
      <c r="AA16" s="207" t="str">
        <f t="shared" si="7"/>
        <v/>
      </c>
      <c r="AB16" s="183"/>
      <c r="AC16" s="90"/>
      <c r="AD16" s="262"/>
      <c r="AE16" s="207" t="str">
        <f t="shared" si="8"/>
        <v/>
      </c>
      <c r="AF16" s="263"/>
      <c r="AG16" s="207" t="str">
        <f t="shared" si="9"/>
        <v/>
      </c>
      <c r="AH16" s="264"/>
      <c r="AI16" s="207" t="str">
        <f t="shared" si="10"/>
        <v/>
      </c>
      <c r="AJ16" s="265"/>
      <c r="AK16" s="207" t="str">
        <f t="shared" si="11"/>
        <v/>
      </c>
      <c r="AL16" s="266"/>
      <c r="AM16" s="207" t="str">
        <f t="shared" si="12"/>
        <v/>
      </c>
      <c r="AN16" s="267"/>
      <c r="AO16" s="268"/>
      <c r="AP16" s="268"/>
      <c r="AQ16" s="269"/>
      <c r="AR16" s="207" t="str">
        <f t="shared" si="13"/>
        <v/>
      </c>
      <c r="AS16" s="270"/>
      <c r="AT16" s="271"/>
      <c r="AU16" s="237"/>
      <c r="AV16" s="207" t="str">
        <f t="shared" si="14"/>
        <v/>
      </c>
      <c r="AW16" s="237"/>
      <c r="AX16" s="237"/>
      <c r="AY16" s="237"/>
      <c r="AZ16" s="237"/>
      <c r="BA16" s="237"/>
      <c r="BB16" s="237"/>
      <c r="BC16" s="237"/>
      <c r="BE16" s="237"/>
      <c r="BF16" s="237"/>
      <c r="BG16" s="237"/>
      <c r="BH16" s="237"/>
      <c r="BI16" s="237"/>
      <c r="BJ16" s="237"/>
    </row>
    <row r="17" spans="1:62" s="238" customFormat="1" x14ac:dyDescent="0.2">
      <c r="A17" s="237"/>
      <c r="B17" s="207" t="str">
        <f t="shared" si="15"/>
        <v/>
      </c>
      <c r="C17" s="73"/>
      <c r="D17" s="257"/>
      <c r="E17" s="258"/>
      <c r="F17" s="259"/>
      <c r="G17" s="259"/>
      <c r="H17" s="207" t="str">
        <f t="shared" si="16"/>
        <v/>
      </c>
      <c r="I17" s="259"/>
      <c r="J17" s="207" t="str">
        <f t="shared" si="2"/>
        <v/>
      </c>
      <c r="K17" s="259"/>
      <c r="L17" s="207" t="str">
        <f t="shared" si="3"/>
        <v/>
      </c>
      <c r="M17" s="260"/>
      <c r="N17" s="260"/>
      <c r="O17" s="260"/>
      <c r="P17" s="260"/>
      <c r="Q17" s="260"/>
      <c r="R17" s="259"/>
      <c r="S17" s="207" t="str">
        <f t="shared" si="4"/>
        <v/>
      </c>
      <c r="T17" s="259"/>
      <c r="U17" s="207" t="str">
        <f t="shared" si="5"/>
        <v/>
      </c>
      <c r="V17" s="261"/>
      <c r="W17" s="183"/>
      <c r="X17" s="259"/>
      <c r="Y17" s="207" t="str">
        <f t="shared" si="6"/>
        <v/>
      </c>
      <c r="Z17" s="259"/>
      <c r="AA17" s="207" t="str">
        <f t="shared" si="7"/>
        <v/>
      </c>
      <c r="AB17" s="183"/>
      <c r="AC17" s="90"/>
      <c r="AD17" s="262"/>
      <c r="AE17" s="207" t="str">
        <f t="shared" si="8"/>
        <v/>
      </c>
      <c r="AF17" s="263"/>
      <c r="AG17" s="207" t="str">
        <f t="shared" si="9"/>
        <v/>
      </c>
      <c r="AH17" s="264"/>
      <c r="AI17" s="207" t="str">
        <f t="shared" si="10"/>
        <v/>
      </c>
      <c r="AJ17" s="265"/>
      <c r="AK17" s="207" t="str">
        <f t="shared" si="11"/>
        <v/>
      </c>
      <c r="AL17" s="266"/>
      <c r="AM17" s="207" t="str">
        <f t="shared" si="12"/>
        <v/>
      </c>
      <c r="AN17" s="267"/>
      <c r="AO17" s="268"/>
      <c r="AP17" s="268"/>
      <c r="AQ17" s="269"/>
      <c r="AR17" s="207" t="str">
        <f t="shared" si="13"/>
        <v/>
      </c>
      <c r="AS17" s="270"/>
      <c r="AT17" s="271"/>
      <c r="AU17" s="237"/>
      <c r="AV17" s="207" t="str">
        <f t="shared" si="14"/>
        <v/>
      </c>
      <c r="AW17" s="237"/>
      <c r="AX17" s="237"/>
      <c r="AY17" s="237"/>
      <c r="AZ17" s="237"/>
      <c r="BA17" s="237"/>
      <c r="BB17" s="237"/>
      <c r="BC17" s="237"/>
      <c r="BE17" s="237"/>
      <c r="BF17" s="237"/>
      <c r="BG17" s="237"/>
      <c r="BH17" s="237"/>
      <c r="BI17" s="237"/>
      <c r="BJ17" s="237"/>
    </row>
    <row r="18" spans="1:62" s="238" customFormat="1" x14ac:dyDescent="0.2">
      <c r="A18" s="237"/>
      <c r="B18" s="207" t="str">
        <f t="shared" si="15"/>
        <v/>
      </c>
      <c r="C18" s="73"/>
      <c r="D18" s="257"/>
      <c r="E18" s="258"/>
      <c r="F18" s="259"/>
      <c r="G18" s="259"/>
      <c r="H18" s="207" t="str">
        <f t="shared" si="16"/>
        <v/>
      </c>
      <c r="I18" s="259"/>
      <c r="J18" s="207" t="str">
        <f t="shared" si="2"/>
        <v/>
      </c>
      <c r="K18" s="259"/>
      <c r="L18" s="207" t="str">
        <f t="shared" si="3"/>
        <v/>
      </c>
      <c r="M18" s="260"/>
      <c r="N18" s="260"/>
      <c r="O18" s="260"/>
      <c r="P18" s="260"/>
      <c r="Q18" s="260"/>
      <c r="R18" s="259"/>
      <c r="S18" s="207" t="str">
        <f t="shared" si="4"/>
        <v/>
      </c>
      <c r="T18" s="259"/>
      <c r="U18" s="207" t="str">
        <f t="shared" si="5"/>
        <v/>
      </c>
      <c r="V18" s="261"/>
      <c r="W18" s="183"/>
      <c r="X18" s="259"/>
      <c r="Y18" s="207" t="str">
        <f t="shared" si="6"/>
        <v/>
      </c>
      <c r="Z18" s="259"/>
      <c r="AA18" s="207" t="str">
        <f t="shared" si="7"/>
        <v/>
      </c>
      <c r="AB18" s="183"/>
      <c r="AC18" s="90"/>
      <c r="AD18" s="262"/>
      <c r="AE18" s="207" t="str">
        <f t="shared" si="8"/>
        <v/>
      </c>
      <c r="AF18" s="263"/>
      <c r="AG18" s="207" t="str">
        <f t="shared" si="9"/>
        <v/>
      </c>
      <c r="AH18" s="264"/>
      <c r="AI18" s="207" t="str">
        <f t="shared" si="10"/>
        <v/>
      </c>
      <c r="AJ18" s="265"/>
      <c r="AK18" s="207" t="str">
        <f t="shared" si="11"/>
        <v/>
      </c>
      <c r="AL18" s="266"/>
      <c r="AM18" s="207" t="str">
        <f t="shared" si="12"/>
        <v/>
      </c>
      <c r="AN18" s="267"/>
      <c r="AO18" s="268"/>
      <c r="AP18" s="268"/>
      <c r="AQ18" s="269"/>
      <c r="AR18" s="207" t="str">
        <f t="shared" si="13"/>
        <v/>
      </c>
      <c r="AS18" s="270"/>
      <c r="AT18" s="271"/>
      <c r="AU18" s="237"/>
      <c r="AV18" s="207" t="str">
        <f t="shared" si="14"/>
        <v/>
      </c>
      <c r="AW18" s="237"/>
      <c r="AX18" s="237"/>
      <c r="AY18" s="237"/>
      <c r="AZ18" s="237"/>
      <c r="BA18" s="237"/>
      <c r="BB18" s="237"/>
      <c r="BC18" s="237"/>
      <c r="BE18" s="237"/>
      <c r="BF18" s="237"/>
      <c r="BG18" s="237"/>
      <c r="BH18" s="237"/>
      <c r="BI18" s="237"/>
      <c r="BJ18" s="237"/>
    </row>
    <row r="19" spans="1:62" s="238" customFormat="1" x14ac:dyDescent="0.2">
      <c r="A19" s="237"/>
      <c r="B19" s="207" t="str">
        <f t="shared" si="15"/>
        <v/>
      </c>
      <c r="C19" s="73"/>
      <c r="D19" s="257"/>
      <c r="E19" s="258"/>
      <c r="F19" s="259"/>
      <c r="G19" s="259"/>
      <c r="H19" s="207" t="str">
        <f t="shared" si="16"/>
        <v/>
      </c>
      <c r="I19" s="259"/>
      <c r="J19" s="207" t="str">
        <f t="shared" si="2"/>
        <v/>
      </c>
      <c r="K19" s="259"/>
      <c r="L19" s="207" t="str">
        <f t="shared" si="3"/>
        <v/>
      </c>
      <c r="M19" s="260"/>
      <c r="N19" s="260"/>
      <c r="O19" s="260"/>
      <c r="P19" s="260"/>
      <c r="Q19" s="260"/>
      <c r="R19" s="259"/>
      <c r="S19" s="207" t="str">
        <f t="shared" si="4"/>
        <v/>
      </c>
      <c r="T19" s="259"/>
      <c r="U19" s="207" t="str">
        <f t="shared" si="5"/>
        <v/>
      </c>
      <c r="V19" s="261"/>
      <c r="W19" s="183"/>
      <c r="X19" s="259"/>
      <c r="Y19" s="207" t="str">
        <f t="shared" si="6"/>
        <v/>
      </c>
      <c r="Z19" s="259"/>
      <c r="AA19" s="207" t="str">
        <f t="shared" si="7"/>
        <v/>
      </c>
      <c r="AB19" s="183"/>
      <c r="AC19" s="90"/>
      <c r="AD19" s="262"/>
      <c r="AE19" s="207" t="str">
        <f t="shared" si="8"/>
        <v/>
      </c>
      <c r="AF19" s="263"/>
      <c r="AG19" s="207" t="str">
        <f t="shared" si="9"/>
        <v/>
      </c>
      <c r="AH19" s="264"/>
      <c r="AI19" s="207" t="str">
        <f t="shared" si="10"/>
        <v/>
      </c>
      <c r="AJ19" s="265"/>
      <c r="AK19" s="207" t="str">
        <f t="shared" si="11"/>
        <v/>
      </c>
      <c r="AL19" s="266"/>
      <c r="AM19" s="207" t="str">
        <f t="shared" si="12"/>
        <v/>
      </c>
      <c r="AN19" s="267"/>
      <c r="AO19" s="268"/>
      <c r="AP19" s="268"/>
      <c r="AQ19" s="269"/>
      <c r="AR19" s="207" t="str">
        <f t="shared" si="13"/>
        <v/>
      </c>
      <c r="AS19" s="270"/>
      <c r="AT19" s="271"/>
      <c r="AU19" s="237"/>
      <c r="AV19" s="207" t="str">
        <f t="shared" si="14"/>
        <v/>
      </c>
      <c r="AW19" s="237"/>
      <c r="AX19" s="237"/>
      <c r="AY19" s="237"/>
      <c r="AZ19" s="237"/>
      <c r="BA19" s="237"/>
      <c r="BB19" s="237"/>
      <c r="BC19" s="237"/>
      <c r="BE19" s="237"/>
      <c r="BF19" s="237"/>
      <c r="BG19" s="237"/>
      <c r="BH19" s="237"/>
      <c r="BI19" s="237"/>
      <c r="BJ19" s="237"/>
    </row>
    <row r="20" spans="1:62" s="238" customFormat="1" x14ac:dyDescent="0.2">
      <c r="A20" s="237"/>
      <c r="B20" s="207" t="str">
        <f t="shared" si="15"/>
        <v/>
      </c>
      <c r="C20" s="73"/>
      <c r="D20" s="257"/>
      <c r="E20" s="258"/>
      <c r="F20" s="259"/>
      <c r="G20" s="259"/>
      <c r="H20" s="207" t="str">
        <f t="shared" si="16"/>
        <v/>
      </c>
      <c r="I20" s="259"/>
      <c r="J20" s="207" t="str">
        <f t="shared" si="2"/>
        <v/>
      </c>
      <c r="K20" s="259"/>
      <c r="L20" s="207" t="str">
        <f t="shared" si="3"/>
        <v/>
      </c>
      <c r="M20" s="260"/>
      <c r="N20" s="260"/>
      <c r="O20" s="260"/>
      <c r="P20" s="260"/>
      <c r="Q20" s="260"/>
      <c r="R20" s="259"/>
      <c r="S20" s="207" t="str">
        <f t="shared" si="4"/>
        <v/>
      </c>
      <c r="T20" s="259"/>
      <c r="U20" s="207" t="str">
        <f t="shared" si="5"/>
        <v/>
      </c>
      <c r="V20" s="261"/>
      <c r="W20" s="183"/>
      <c r="X20" s="259"/>
      <c r="Y20" s="207" t="str">
        <f t="shared" si="6"/>
        <v/>
      </c>
      <c r="Z20" s="259"/>
      <c r="AA20" s="207" t="str">
        <f t="shared" si="7"/>
        <v/>
      </c>
      <c r="AB20" s="183"/>
      <c r="AC20" s="90"/>
      <c r="AD20" s="262"/>
      <c r="AE20" s="207" t="str">
        <f t="shared" si="8"/>
        <v/>
      </c>
      <c r="AF20" s="263"/>
      <c r="AG20" s="207" t="str">
        <f t="shared" si="9"/>
        <v/>
      </c>
      <c r="AH20" s="264"/>
      <c r="AI20" s="207" t="str">
        <f t="shared" si="10"/>
        <v/>
      </c>
      <c r="AJ20" s="265"/>
      <c r="AK20" s="207" t="str">
        <f t="shared" si="11"/>
        <v/>
      </c>
      <c r="AL20" s="266"/>
      <c r="AM20" s="207" t="str">
        <f t="shared" si="12"/>
        <v/>
      </c>
      <c r="AN20" s="267"/>
      <c r="AO20" s="268"/>
      <c r="AP20" s="268"/>
      <c r="AQ20" s="269"/>
      <c r="AR20" s="207" t="str">
        <f t="shared" si="13"/>
        <v/>
      </c>
      <c r="AS20" s="270"/>
      <c r="AT20" s="271"/>
      <c r="AU20" s="237"/>
      <c r="AV20" s="207" t="str">
        <f t="shared" si="14"/>
        <v/>
      </c>
      <c r="AW20" s="237"/>
      <c r="AX20" s="237"/>
      <c r="AY20" s="237"/>
      <c r="AZ20" s="237"/>
      <c r="BA20" s="237"/>
      <c r="BB20" s="237"/>
      <c r="BC20" s="237"/>
      <c r="BE20" s="237"/>
      <c r="BF20" s="237"/>
      <c r="BG20" s="237"/>
      <c r="BH20" s="237"/>
      <c r="BI20" s="237"/>
      <c r="BJ20" s="237"/>
    </row>
    <row r="21" spans="1:62" s="238" customFormat="1" x14ac:dyDescent="0.2">
      <c r="A21" s="237"/>
      <c r="B21" s="207" t="str">
        <f t="shared" si="15"/>
        <v/>
      </c>
      <c r="C21" s="73"/>
      <c r="D21" s="257"/>
      <c r="E21" s="258"/>
      <c r="F21" s="259"/>
      <c r="G21" s="259"/>
      <c r="H21" s="207" t="str">
        <f t="shared" si="16"/>
        <v/>
      </c>
      <c r="I21" s="259"/>
      <c r="J21" s="207" t="str">
        <f t="shared" si="2"/>
        <v/>
      </c>
      <c r="K21" s="259"/>
      <c r="L21" s="207" t="str">
        <f t="shared" si="3"/>
        <v/>
      </c>
      <c r="M21" s="260"/>
      <c r="N21" s="260"/>
      <c r="O21" s="260"/>
      <c r="P21" s="260"/>
      <c r="Q21" s="260"/>
      <c r="R21" s="259"/>
      <c r="S21" s="207" t="str">
        <f t="shared" si="4"/>
        <v/>
      </c>
      <c r="T21" s="259"/>
      <c r="U21" s="207" t="str">
        <f t="shared" si="5"/>
        <v/>
      </c>
      <c r="V21" s="261"/>
      <c r="W21" s="183"/>
      <c r="X21" s="259"/>
      <c r="Y21" s="207" t="str">
        <f t="shared" si="6"/>
        <v/>
      </c>
      <c r="Z21" s="259"/>
      <c r="AA21" s="207" t="str">
        <f t="shared" si="7"/>
        <v/>
      </c>
      <c r="AB21" s="183"/>
      <c r="AC21" s="90"/>
      <c r="AD21" s="262"/>
      <c r="AE21" s="207" t="str">
        <f t="shared" si="8"/>
        <v/>
      </c>
      <c r="AF21" s="263"/>
      <c r="AG21" s="207" t="str">
        <f t="shared" si="9"/>
        <v/>
      </c>
      <c r="AH21" s="264"/>
      <c r="AI21" s="207" t="str">
        <f t="shared" si="10"/>
        <v/>
      </c>
      <c r="AJ21" s="265"/>
      <c r="AK21" s="207" t="str">
        <f t="shared" si="11"/>
        <v/>
      </c>
      <c r="AL21" s="266"/>
      <c r="AM21" s="207" t="str">
        <f t="shared" si="12"/>
        <v/>
      </c>
      <c r="AN21" s="267"/>
      <c r="AO21" s="268"/>
      <c r="AP21" s="268"/>
      <c r="AQ21" s="269"/>
      <c r="AR21" s="207" t="str">
        <f t="shared" si="13"/>
        <v/>
      </c>
      <c r="AS21" s="270"/>
      <c r="AT21" s="271"/>
      <c r="AU21" s="237"/>
      <c r="AV21" s="207" t="str">
        <f t="shared" si="14"/>
        <v/>
      </c>
      <c r="AW21" s="237"/>
      <c r="AX21" s="237"/>
      <c r="AY21" s="237"/>
      <c r="AZ21" s="237"/>
      <c r="BA21" s="237"/>
      <c r="BB21" s="237"/>
      <c r="BC21" s="237"/>
      <c r="BE21" s="237"/>
      <c r="BF21" s="237"/>
      <c r="BG21" s="237"/>
      <c r="BH21" s="237"/>
      <c r="BI21" s="237"/>
      <c r="BJ21" s="237"/>
    </row>
    <row r="22" spans="1:62" s="238" customFormat="1" x14ac:dyDescent="0.2">
      <c r="A22" s="237"/>
      <c r="B22" s="207" t="str">
        <f t="shared" si="15"/>
        <v/>
      </c>
      <c r="C22" s="73"/>
      <c r="D22" s="257"/>
      <c r="E22" s="258"/>
      <c r="F22" s="259"/>
      <c r="G22" s="259"/>
      <c r="H22" s="207" t="str">
        <f t="shared" si="16"/>
        <v/>
      </c>
      <c r="I22" s="259"/>
      <c r="J22" s="207" t="str">
        <f t="shared" si="2"/>
        <v/>
      </c>
      <c r="K22" s="259"/>
      <c r="L22" s="207" t="str">
        <f t="shared" si="3"/>
        <v/>
      </c>
      <c r="M22" s="260"/>
      <c r="N22" s="260"/>
      <c r="O22" s="260"/>
      <c r="P22" s="260"/>
      <c r="Q22" s="260"/>
      <c r="R22" s="259"/>
      <c r="S22" s="207" t="str">
        <f t="shared" si="4"/>
        <v/>
      </c>
      <c r="T22" s="259"/>
      <c r="U22" s="207" t="str">
        <f t="shared" si="5"/>
        <v/>
      </c>
      <c r="V22" s="261"/>
      <c r="W22" s="183"/>
      <c r="X22" s="259"/>
      <c r="Y22" s="207" t="str">
        <f t="shared" si="6"/>
        <v/>
      </c>
      <c r="Z22" s="259"/>
      <c r="AA22" s="207" t="str">
        <f t="shared" si="7"/>
        <v/>
      </c>
      <c r="AB22" s="183"/>
      <c r="AC22" s="90"/>
      <c r="AD22" s="262"/>
      <c r="AE22" s="207" t="str">
        <f t="shared" si="8"/>
        <v/>
      </c>
      <c r="AF22" s="263"/>
      <c r="AG22" s="207" t="str">
        <f t="shared" si="9"/>
        <v/>
      </c>
      <c r="AH22" s="264"/>
      <c r="AI22" s="207" t="str">
        <f t="shared" si="10"/>
        <v/>
      </c>
      <c r="AJ22" s="265"/>
      <c r="AK22" s="207" t="str">
        <f t="shared" si="11"/>
        <v/>
      </c>
      <c r="AL22" s="266"/>
      <c r="AM22" s="207" t="str">
        <f t="shared" si="12"/>
        <v/>
      </c>
      <c r="AN22" s="267"/>
      <c r="AO22" s="268"/>
      <c r="AP22" s="268"/>
      <c r="AQ22" s="269"/>
      <c r="AR22" s="207" t="str">
        <f t="shared" si="13"/>
        <v/>
      </c>
      <c r="AS22" s="270"/>
      <c r="AT22" s="271"/>
      <c r="AU22" s="237"/>
      <c r="AV22" s="207" t="str">
        <f t="shared" si="14"/>
        <v/>
      </c>
      <c r="AW22" s="237"/>
      <c r="AX22" s="237"/>
      <c r="AY22" s="237"/>
      <c r="AZ22" s="237"/>
      <c r="BA22" s="237"/>
      <c r="BB22" s="237"/>
      <c r="BC22" s="237"/>
      <c r="BE22" s="237"/>
      <c r="BF22" s="237"/>
      <c r="BG22" s="237"/>
      <c r="BH22" s="237"/>
      <c r="BI22" s="237"/>
      <c r="BJ22" s="237"/>
    </row>
    <row r="23" spans="1:62" s="238" customFormat="1" x14ac:dyDescent="0.2">
      <c r="A23" s="237"/>
      <c r="B23" s="207" t="str">
        <f t="shared" si="15"/>
        <v/>
      </c>
      <c r="C23" s="73"/>
      <c r="D23" s="257"/>
      <c r="E23" s="258"/>
      <c r="F23" s="259"/>
      <c r="G23" s="259"/>
      <c r="H23" s="207" t="str">
        <f t="shared" si="16"/>
        <v/>
      </c>
      <c r="I23" s="259"/>
      <c r="J23" s="207" t="str">
        <f t="shared" si="2"/>
        <v/>
      </c>
      <c r="K23" s="259"/>
      <c r="L23" s="207" t="str">
        <f t="shared" si="3"/>
        <v/>
      </c>
      <c r="M23" s="260"/>
      <c r="N23" s="260"/>
      <c r="O23" s="260"/>
      <c r="P23" s="260"/>
      <c r="Q23" s="260"/>
      <c r="R23" s="259"/>
      <c r="S23" s="207" t="str">
        <f t="shared" si="4"/>
        <v/>
      </c>
      <c r="T23" s="259"/>
      <c r="U23" s="207" t="str">
        <f t="shared" si="5"/>
        <v/>
      </c>
      <c r="V23" s="261"/>
      <c r="W23" s="183"/>
      <c r="X23" s="259"/>
      <c r="Y23" s="207" t="str">
        <f t="shared" si="6"/>
        <v/>
      </c>
      <c r="Z23" s="259"/>
      <c r="AA23" s="207" t="str">
        <f t="shared" si="7"/>
        <v/>
      </c>
      <c r="AB23" s="183"/>
      <c r="AC23" s="90"/>
      <c r="AD23" s="262"/>
      <c r="AE23" s="207" t="str">
        <f t="shared" si="8"/>
        <v/>
      </c>
      <c r="AF23" s="263"/>
      <c r="AG23" s="207" t="str">
        <f t="shared" si="9"/>
        <v/>
      </c>
      <c r="AH23" s="264"/>
      <c r="AI23" s="207" t="str">
        <f t="shared" si="10"/>
        <v/>
      </c>
      <c r="AJ23" s="265"/>
      <c r="AK23" s="207" t="str">
        <f t="shared" si="11"/>
        <v/>
      </c>
      <c r="AL23" s="266"/>
      <c r="AM23" s="207" t="str">
        <f t="shared" si="12"/>
        <v/>
      </c>
      <c r="AN23" s="267"/>
      <c r="AO23" s="268"/>
      <c r="AP23" s="268"/>
      <c r="AQ23" s="269"/>
      <c r="AR23" s="207" t="str">
        <f t="shared" si="13"/>
        <v/>
      </c>
      <c r="AS23" s="270"/>
      <c r="AT23" s="271"/>
      <c r="AU23" s="237"/>
      <c r="AV23" s="207" t="str">
        <f t="shared" si="14"/>
        <v/>
      </c>
      <c r="AW23" s="237"/>
      <c r="AX23" s="237"/>
      <c r="AY23" s="237"/>
      <c r="AZ23" s="237"/>
      <c r="BA23" s="237"/>
      <c r="BB23" s="237"/>
      <c r="BC23" s="237"/>
      <c r="BE23" s="237"/>
      <c r="BF23" s="237"/>
      <c r="BG23" s="237"/>
      <c r="BH23" s="237"/>
      <c r="BI23" s="237"/>
      <c r="BJ23" s="237"/>
    </row>
    <row r="24" spans="1:62" s="238" customFormat="1" x14ac:dyDescent="0.2">
      <c r="A24" s="237"/>
      <c r="B24" s="207" t="str">
        <f t="shared" si="15"/>
        <v/>
      </c>
      <c r="C24" s="73"/>
      <c r="D24" s="257"/>
      <c r="E24" s="258"/>
      <c r="F24" s="259"/>
      <c r="G24" s="259"/>
      <c r="H24" s="207" t="str">
        <f t="shared" si="16"/>
        <v/>
      </c>
      <c r="I24" s="259"/>
      <c r="J24" s="207" t="str">
        <f t="shared" si="2"/>
        <v/>
      </c>
      <c r="K24" s="259"/>
      <c r="L24" s="207" t="str">
        <f t="shared" si="3"/>
        <v/>
      </c>
      <c r="M24" s="260"/>
      <c r="N24" s="260"/>
      <c r="O24" s="260"/>
      <c r="P24" s="260"/>
      <c r="Q24" s="260"/>
      <c r="R24" s="259"/>
      <c r="S24" s="207" t="str">
        <f t="shared" si="4"/>
        <v/>
      </c>
      <c r="T24" s="259"/>
      <c r="U24" s="207" t="str">
        <f t="shared" si="5"/>
        <v/>
      </c>
      <c r="V24" s="261"/>
      <c r="W24" s="183"/>
      <c r="X24" s="259"/>
      <c r="Y24" s="207" t="str">
        <f t="shared" si="6"/>
        <v/>
      </c>
      <c r="Z24" s="259"/>
      <c r="AA24" s="207" t="str">
        <f t="shared" si="7"/>
        <v/>
      </c>
      <c r="AB24" s="183"/>
      <c r="AC24" s="90"/>
      <c r="AD24" s="262"/>
      <c r="AE24" s="207" t="str">
        <f t="shared" si="8"/>
        <v/>
      </c>
      <c r="AF24" s="263"/>
      <c r="AG24" s="207" t="str">
        <f t="shared" si="9"/>
        <v/>
      </c>
      <c r="AH24" s="264"/>
      <c r="AI24" s="207" t="str">
        <f t="shared" si="10"/>
        <v/>
      </c>
      <c r="AJ24" s="265"/>
      <c r="AK24" s="207" t="str">
        <f t="shared" si="11"/>
        <v/>
      </c>
      <c r="AL24" s="266"/>
      <c r="AM24" s="207" t="str">
        <f t="shared" si="12"/>
        <v/>
      </c>
      <c r="AN24" s="267"/>
      <c r="AO24" s="268"/>
      <c r="AP24" s="268"/>
      <c r="AQ24" s="269"/>
      <c r="AR24" s="207" t="str">
        <f t="shared" si="13"/>
        <v/>
      </c>
      <c r="AS24" s="270"/>
      <c r="AT24" s="271"/>
      <c r="AU24" s="237"/>
      <c r="AV24" s="207" t="str">
        <f t="shared" si="14"/>
        <v/>
      </c>
      <c r="AW24" s="237"/>
      <c r="AX24" s="237"/>
      <c r="AY24" s="237"/>
      <c r="AZ24" s="237"/>
      <c r="BA24" s="237"/>
      <c r="BB24" s="237"/>
      <c r="BC24" s="237"/>
      <c r="BE24" s="237"/>
      <c r="BF24" s="237"/>
      <c r="BG24" s="237"/>
      <c r="BH24" s="237"/>
      <c r="BI24" s="237"/>
      <c r="BJ24" s="237"/>
    </row>
    <row r="25" spans="1:62" s="238" customFormat="1" x14ac:dyDescent="0.2">
      <c r="A25" s="237"/>
      <c r="B25" s="207" t="str">
        <f t="shared" si="15"/>
        <v/>
      </c>
      <c r="C25" s="73"/>
      <c r="D25" s="257"/>
      <c r="E25" s="258"/>
      <c r="F25" s="259"/>
      <c r="G25" s="259"/>
      <c r="H25" s="207" t="str">
        <f t="shared" si="16"/>
        <v/>
      </c>
      <c r="I25" s="259"/>
      <c r="J25" s="207" t="str">
        <f t="shared" si="2"/>
        <v/>
      </c>
      <c r="K25" s="259"/>
      <c r="L25" s="207" t="str">
        <f t="shared" si="3"/>
        <v/>
      </c>
      <c r="M25" s="260"/>
      <c r="N25" s="260"/>
      <c r="O25" s="260"/>
      <c r="P25" s="260"/>
      <c r="Q25" s="260"/>
      <c r="R25" s="259"/>
      <c r="S25" s="207" t="str">
        <f t="shared" si="4"/>
        <v/>
      </c>
      <c r="T25" s="259"/>
      <c r="U25" s="207" t="str">
        <f t="shared" si="5"/>
        <v/>
      </c>
      <c r="V25" s="261"/>
      <c r="W25" s="183"/>
      <c r="X25" s="259"/>
      <c r="Y25" s="207" t="str">
        <f t="shared" si="6"/>
        <v/>
      </c>
      <c r="Z25" s="259"/>
      <c r="AA25" s="207" t="str">
        <f t="shared" si="7"/>
        <v/>
      </c>
      <c r="AB25" s="183"/>
      <c r="AC25" s="90"/>
      <c r="AD25" s="262"/>
      <c r="AE25" s="207" t="str">
        <f t="shared" si="8"/>
        <v/>
      </c>
      <c r="AF25" s="263"/>
      <c r="AG25" s="207" t="str">
        <f t="shared" si="9"/>
        <v/>
      </c>
      <c r="AH25" s="264"/>
      <c r="AI25" s="207" t="str">
        <f t="shared" si="10"/>
        <v/>
      </c>
      <c r="AJ25" s="265"/>
      <c r="AK25" s="207" t="str">
        <f t="shared" si="11"/>
        <v/>
      </c>
      <c r="AL25" s="266"/>
      <c r="AM25" s="207" t="str">
        <f t="shared" si="12"/>
        <v/>
      </c>
      <c r="AN25" s="267"/>
      <c r="AO25" s="268"/>
      <c r="AP25" s="268"/>
      <c r="AQ25" s="269"/>
      <c r="AR25" s="207" t="str">
        <f t="shared" si="13"/>
        <v/>
      </c>
      <c r="AS25" s="270"/>
      <c r="AT25" s="271"/>
      <c r="AU25" s="237"/>
      <c r="AV25" s="207" t="str">
        <f t="shared" si="14"/>
        <v/>
      </c>
      <c r="AW25" s="237"/>
      <c r="AX25" s="237"/>
      <c r="AY25" s="237"/>
      <c r="AZ25" s="237"/>
      <c r="BA25" s="237"/>
      <c r="BB25" s="237"/>
      <c r="BC25" s="237"/>
      <c r="BE25" s="237"/>
      <c r="BF25" s="237"/>
      <c r="BG25" s="237"/>
      <c r="BH25" s="237"/>
      <c r="BI25" s="237"/>
      <c r="BJ25" s="237"/>
    </row>
    <row r="26" spans="1:62" s="238" customFormat="1" x14ac:dyDescent="0.2">
      <c r="A26" s="237"/>
      <c r="B26" s="207" t="str">
        <f t="shared" si="15"/>
        <v/>
      </c>
      <c r="C26" s="73"/>
      <c r="D26" s="257"/>
      <c r="E26" s="258"/>
      <c r="F26" s="259"/>
      <c r="G26" s="259"/>
      <c r="H26" s="207" t="str">
        <f t="shared" si="16"/>
        <v/>
      </c>
      <c r="I26" s="259"/>
      <c r="J26" s="207" t="str">
        <f t="shared" si="2"/>
        <v/>
      </c>
      <c r="K26" s="259"/>
      <c r="L26" s="207" t="str">
        <f t="shared" si="3"/>
        <v/>
      </c>
      <c r="M26" s="260"/>
      <c r="N26" s="260"/>
      <c r="O26" s="260"/>
      <c r="P26" s="260"/>
      <c r="Q26" s="260"/>
      <c r="R26" s="259"/>
      <c r="S26" s="207" t="str">
        <f t="shared" si="4"/>
        <v/>
      </c>
      <c r="T26" s="259"/>
      <c r="U26" s="207" t="str">
        <f t="shared" si="5"/>
        <v/>
      </c>
      <c r="V26" s="261"/>
      <c r="W26" s="183"/>
      <c r="X26" s="259"/>
      <c r="Y26" s="207" t="str">
        <f t="shared" si="6"/>
        <v/>
      </c>
      <c r="Z26" s="259"/>
      <c r="AA26" s="207" t="str">
        <f t="shared" si="7"/>
        <v/>
      </c>
      <c r="AB26" s="183"/>
      <c r="AC26" s="90"/>
      <c r="AD26" s="262"/>
      <c r="AE26" s="207" t="str">
        <f t="shared" si="8"/>
        <v/>
      </c>
      <c r="AF26" s="263"/>
      <c r="AG26" s="207" t="str">
        <f t="shared" si="9"/>
        <v/>
      </c>
      <c r="AH26" s="264"/>
      <c r="AI26" s="207" t="str">
        <f t="shared" si="10"/>
        <v/>
      </c>
      <c r="AJ26" s="265"/>
      <c r="AK26" s="207" t="str">
        <f t="shared" si="11"/>
        <v/>
      </c>
      <c r="AL26" s="266"/>
      <c r="AM26" s="207" t="str">
        <f t="shared" si="12"/>
        <v/>
      </c>
      <c r="AN26" s="267"/>
      <c r="AO26" s="268"/>
      <c r="AP26" s="268"/>
      <c r="AQ26" s="269"/>
      <c r="AR26" s="207" t="str">
        <f t="shared" si="13"/>
        <v/>
      </c>
      <c r="AS26" s="270"/>
      <c r="AT26" s="271"/>
      <c r="AU26" s="237"/>
      <c r="AV26" s="207" t="str">
        <f t="shared" si="14"/>
        <v/>
      </c>
      <c r="AW26" s="237"/>
      <c r="AX26" s="237"/>
      <c r="AY26" s="237"/>
      <c r="AZ26" s="237"/>
      <c r="BA26" s="237"/>
      <c r="BB26" s="237"/>
      <c r="BC26" s="237"/>
      <c r="BE26" s="237"/>
      <c r="BF26" s="237"/>
      <c r="BG26" s="237"/>
      <c r="BH26" s="237"/>
      <c r="BI26" s="237"/>
      <c r="BJ26" s="237"/>
    </row>
    <row r="27" spans="1:62" s="238" customFormat="1" x14ac:dyDescent="0.2">
      <c r="A27" s="237"/>
      <c r="B27" s="207" t="str">
        <f t="shared" si="15"/>
        <v/>
      </c>
      <c r="C27" s="73"/>
      <c r="D27" s="257"/>
      <c r="E27" s="258"/>
      <c r="F27" s="259"/>
      <c r="G27" s="259"/>
      <c r="H27" s="207" t="str">
        <f t="shared" si="16"/>
        <v/>
      </c>
      <c r="I27" s="259"/>
      <c r="J27" s="207" t="str">
        <f t="shared" si="2"/>
        <v/>
      </c>
      <c r="K27" s="259"/>
      <c r="L27" s="207" t="str">
        <f t="shared" si="3"/>
        <v/>
      </c>
      <c r="M27" s="260"/>
      <c r="N27" s="260"/>
      <c r="O27" s="260"/>
      <c r="P27" s="260"/>
      <c r="Q27" s="260"/>
      <c r="R27" s="259"/>
      <c r="S27" s="207" t="str">
        <f t="shared" si="4"/>
        <v/>
      </c>
      <c r="T27" s="259"/>
      <c r="U27" s="207" t="str">
        <f t="shared" si="5"/>
        <v/>
      </c>
      <c r="V27" s="261"/>
      <c r="W27" s="183"/>
      <c r="X27" s="259"/>
      <c r="Y27" s="207" t="str">
        <f t="shared" si="6"/>
        <v/>
      </c>
      <c r="Z27" s="259"/>
      <c r="AA27" s="207" t="str">
        <f t="shared" si="7"/>
        <v/>
      </c>
      <c r="AB27" s="183"/>
      <c r="AC27" s="90"/>
      <c r="AD27" s="262"/>
      <c r="AE27" s="207" t="str">
        <f t="shared" si="8"/>
        <v/>
      </c>
      <c r="AF27" s="263"/>
      <c r="AG27" s="207" t="str">
        <f t="shared" si="9"/>
        <v/>
      </c>
      <c r="AH27" s="264"/>
      <c r="AI27" s="207" t="str">
        <f t="shared" si="10"/>
        <v/>
      </c>
      <c r="AJ27" s="265"/>
      <c r="AK27" s="207" t="str">
        <f t="shared" si="11"/>
        <v/>
      </c>
      <c r="AL27" s="266"/>
      <c r="AM27" s="207" t="str">
        <f t="shared" si="12"/>
        <v/>
      </c>
      <c r="AN27" s="267"/>
      <c r="AO27" s="268"/>
      <c r="AP27" s="268"/>
      <c r="AQ27" s="269"/>
      <c r="AR27" s="207" t="str">
        <f t="shared" si="13"/>
        <v/>
      </c>
      <c r="AS27" s="270"/>
      <c r="AT27" s="271"/>
      <c r="AU27" s="237"/>
      <c r="AV27" s="207" t="str">
        <f t="shared" si="14"/>
        <v/>
      </c>
      <c r="AW27" s="237"/>
      <c r="AX27" s="237"/>
      <c r="AY27" s="237"/>
      <c r="AZ27" s="237"/>
      <c r="BA27" s="237"/>
      <c r="BB27" s="237"/>
      <c r="BC27" s="237"/>
      <c r="BE27" s="237"/>
      <c r="BF27" s="237"/>
      <c r="BG27" s="237"/>
      <c r="BH27" s="237"/>
      <c r="BI27" s="237"/>
      <c r="BJ27" s="237"/>
    </row>
    <row r="28" spans="1:62" s="238" customFormat="1" x14ac:dyDescent="0.2">
      <c r="A28" s="237"/>
      <c r="B28" s="207" t="str">
        <f t="shared" si="15"/>
        <v/>
      </c>
      <c r="C28" s="73"/>
      <c r="D28" s="257"/>
      <c r="E28" s="258"/>
      <c r="F28" s="259"/>
      <c r="G28" s="259"/>
      <c r="H28" s="207" t="str">
        <f t="shared" si="16"/>
        <v/>
      </c>
      <c r="I28" s="259"/>
      <c r="J28" s="207" t="str">
        <f t="shared" si="2"/>
        <v/>
      </c>
      <c r="K28" s="259"/>
      <c r="L28" s="207" t="str">
        <f t="shared" si="3"/>
        <v/>
      </c>
      <c r="M28" s="260"/>
      <c r="N28" s="260"/>
      <c r="O28" s="260"/>
      <c r="P28" s="260"/>
      <c r="Q28" s="260"/>
      <c r="R28" s="259"/>
      <c r="S28" s="207" t="str">
        <f t="shared" si="4"/>
        <v/>
      </c>
      <c r="T28" s="259"/>
      <c r="U28" s="207" t="str">
        <f t="shared" si="5"/>
        <v/>
      </c>
      <c r="V28" s="261"/>
      <c r="W28" s="183"/>
      <c r="X28" s="259"/>
      <c r="Y28" s="207" t="str">
        <f t="shared" si="6"/>
        <v/>
      </c>
      <c r="Z28" s="259"/>
      <c r="AA28" s="207" t="str">
        <f t="shared" si="7"/>
        <v/>
      </c>
      <c r="AB28" s="183"/>
      <c r="AC28" s="90"/>
      <c r="AD28" s="262"/>
      <c r="AE28" s="207" t="str">
        <f t="shared" si="8"/>
        <v/>
      </c>
      <c r="AF28" s="263"/>
      <c r="AG28" s="207" t="str">
        <f t="shared" si="9"/>
        <v/>
      </c>
      <c r="AH28" s="264"/>
      <c r="AI28" s="207" t="str">
        <f t="shared" si="10"/>
        <v/>
      </c>
      <c r="AJ28" s="265"/>
      <c r="AK28" s="207" t="str">
        <f t="shared" si="11"/>
        <v/>
      </c>
      <c r="AL28" s="266"/>
      <c r="AM28" s="207" t="str">
        <f t="shared" si="12"/>
        <v/>
      </c>
      <c r="AN28" s="267"/>
      <c r="AO28" s="268"/>
      <c r="AP28" s="268"/>
      <c r="AQ28" s="269"/>
      <c r="AR28" s="207" t="str">
        <f t="shared" si="13"/>
        <v/>
      </c>
      <c r="AS28" s="270"/>
      <c r="AT28" s="271"/>
      <c r="AU28" s="237"/>
      <c r="AV28" s="207" t="str">
        <f t="shared" si="14"/>
        <v/>
      </c>
      <c r="AW28" s="237"/>
      <c r="AX28" s="237"/>
      <c r="AY28" s="237"/>
      <c r="AZ28" s="237"/>
      <c r="BA28" s="237"/>
      <c r="BB28" s="237"/>
      <c r="BC28" s="237"/>
      <c r="BE28" s="237"/>
      <c r="BF28" s="237"/>
      <c r="BG28" s="237"/>
      <c r="BH28" s="237"/>
      <c r="BI28" s="237"/>
      <c r="BJ28" s="237"/>
    </row>
    <row r="29" spans="1:62" s="238" customFormat="1" x14ac:dyDescent="0.2">
      <c r="A29" s="237"/>
      <c r="B29" s="207" t="str">
        <f t="shared" si="15"/>
        <v/>
      </c>
      <c r="C29" s="73"/>
      <c r="D29" s="257"/>
      <c r="E29" s="258"/>
      <c r="F29" s="259"/>
      <c r="G29" s="259"/>
      <c r="H29" s="207" t="str">
        <f t="shared" si="16"/>
        <v/>
      </c>
      <c r="I29" s="259"/>
      <c r="J29" s="207" t="str">
        <f t="shared" si="2"/>
        <v/>
      </c>
      <c r="K29" s="259"/>
      <c r="L29" s="207" t="str">
        <f t="shared" si="3"/>
        <v/>
      </c>
      <c r="M29" s="260"/>
      <c r="N29" s="260"/>
      <c r="O29" s="260"/>
      <c r="P29" s="260"/>
      <c r="Q29" s="260"/>
      <c r="R29" s="259"/>
      <c r="S29" s="207" t="str">
        <f t="shared" si="4"/>
        <v/>
      </c>
      <c r="T29" s="259"/>
      <c r="U29" s="207" t="str">
        <f t="shared" si="5"/>
        <v/>
      </c>
      <c r="V29" s="261"/>
      <c r="W29" s="183"/>
      <c r="X29" s="259"/>
      <c r="Y29" s="207" t="str">
        <f t="shared" si="6"/>
        <v/>
      </c>
      <c r="Z29" s="259"/>
      <c r="AA29" s="207" t="str">
        <f t="shared" si="7"/>
        <v/>
      </c>
      <c r="AB29" s="183"/>
      <c r="AC29" s="90"/>
      <c r="AD29" s="262"/>
      <c r="AE29" s="207" t="str">
        <f t="shared" si="8"/>
        <v/>
      </c>
      <c r="AF29" s="263"/>
      <c r="AG29" s="207" t="str">
        <f t="shared" si="9"/>
        <v/>
      </c>
      <c r="AH29" s="264"/>
      <c r="AI29" s="207" t="str">
        <f t="shared" si="10"/>
        <v/>
      </c>
      <c r="AJ29" s="265"/>
      <c r="AK29" s="207" t="str">
        <f t="shared" si="11"/>
        <v/>
      </c>
      <c r="AL29" s="266"/>
      <c r="AM29" s="207" t="str">
        <f t="shared" si="12"/>
        <v/>
      </c>
      <c r="AN29" s="267"/>
      <c r="AO29" s="268"/>
      <c r="AP29" s="268"/>
      <c r="AQ29" s="269"/>
      <c r="AR29" s="207" t="str">
        <f t="shared" si="13"/>
        <v/>
      </c>
      <c r="AS29" s="270"/>
      <c r="AT29" s="271"/>
      <c r="AU29" s="237"/>
      <c r="AV29" s="207" t="str">
        <f t="shared" si="14"/>
        <v/>
      </c>
      <c r="AW29" s="237"/>
      <c r="AX29" s="237"/>
      <c r="AY29" s="237"/>
      <c r="AZ29" s="237"/>
      <c r="BA29" s="237"/>
      <c r="BB29" s="237"/>
      <c r="BC29" s="237"/>
      <c r="BE29" s="237"/>
      <c r="BF29" s="237"/>
      <c r="BG29" s="237"/>
      <c r="BH29" s="237"/>
      <c r="BI29" s="237"/>
      <c r="BJ29" s="237"/>
    </row>
    <row r="30" spans="1:62" s="238" customFormat="1" x14ac:dyDescent="0.2">
      <c r="A30" s="237"/>
      <c r="B30" s="207" t="str">
        <f t="shared" si="15"/>
        <v/>
      </c>
      <c r="C30" s="73"/>
      <c r="D30" s="257"/>
      <c r="E30" s="258"/>
      <c r="F30" s="259"/>
      <c r="G30" s="259"/>
      <c r="H30" s="207" t="str">
        <f t="shared" si="16"/>
        <v/>
      </c>
      <c r="I30" s="259"/>
      <c r="J30" s="207" t="str">
        <f t="shared" si="2"/>
        <v/>
      </c>
      <c r="K30" s="259"/>
      <c r="L30" s="207" t="str">
        <f t="shared" si="3"/>
        <v/>
      </c>
      <c r="M30" s="260"/>
      <c r="N30" s="260"/>
      <c r="O30" s="260"/>
      <c r="P30" s="260"/>
      <c r="Q30" s="260"/>
      <c r="R30" s="259"/>
      <c r="S30" s="207" t="str">
        <f t="shared" si="4"/>
        <v/>
      </c>
      <c r="T30" s="259"/>
      <c r="U30" s="207" t="str">
        <f t="shared" si="5"/>
        <v/>
      </c>
      <c r="V30" s="261"/>
      <c r="W30" s="183"/>
      <c r="X30" s="259"/>
      <c r="Y30" s="207" t="str">
        <f t="shared" si="6"/>
        <v/>
      </c>
      <c r="Z30" s="259"/>
      <c r="AA30" s="207" t="str">
        <f t="shared" si="7"/>
        <v/>
      </c>
      <c r="AB30" s="183"/>
      <c r="AC30" s="90"/>
      <c r="AD30" s="262"/>
      <c r="AE30" s="207" t="str">
        <f t="shared" si="8"/>
        <v/>
      </c>
      <c r="AF30" s="263"/>
      <c r="AG30" s="207" t="str">
        <f t="shared" si="9"/>
        <v/>
      </c>
      <c r="AH30" s="264"/>
      <c r="AI30" s="207" t="str">
        <f t="shared" si="10"/>
        <v/>
      </c>
      <c r="AJ30" s="265"/>
      <c r="AK30" s="207" t="str">
        <f t="shared" si="11"/>
        <v/>
      </c>
      <c r="AL30" s="266"/>
      <c r="AM30" s="207" t="str">
        <f t="shared" si="12"/>
        <v/>
      </c>
      <c r="AN30" s="267"/>
      <c r="AO30" s="268"/>
      <c r="AP30" s="268"/>
      <c r="AQ30" s="269"/>
      <c r="AR30" s="207" t="str">
        <f t="shared" si="13"/>
        <v/>
      </c>
      <c r="AS30" s="270"/>
      <c r="AT30" s="271"/>
      <c r="AU30" s="237"/>
      <c r="AV30" s="207" t="str">
        <f t="shared" si="14"/>
        <v/>
      </c>
      <c r="AW30" s="237"/>
      <c r="AX30" s="237"/>
      <c r="AY30" s="237"/>
      <c r="AZ30" s="237"/>
      <c r="BA30" s="237"/>
      <c r="BB30" s="237"/>
      <c r="BC30" s="237"/>
      <c r="BE30" s="237"/>
      <c r="BF30" s="237"/>
      <c r="BG30" s="237"/>
      <c r="BH30" s="237"/>
      <c r="BI30" s="237"/>
      <c r="BJ30" s="237"/>
    </row>
    <row r="31" spans="1:62" s="238" customFormat="1" x14ac:dyDescent="0.2">
      <c r="A31" s="237"/>
      <c r="B31" s="207" t="str">
        <f t="shared" si="15"/>
        <v/>
      </c>
      <c r="C31" s="73"/>
      <c r="D31" s="257"/>
      <c r="E31" s="258"/>
      <c r="F31" s="259"/>
      <c r="G31" s="259"/>
      <c r="H31" s="207" t="str">
        <f t="shared" si="16"/>
        <v/>
      </c>
      <c r="I31" s="259"/>
      <c r="J31" s="207" t="str">
        <f t="shared" si="2"/>
        <v/>
      </c>
      <c r="K31" s="259"/>
      <c r="L31" s="207" t="str">
        <f t="shared" si="3"/>
        <v/>
      </c>
      <c r="M31" s="260"/>
      <c r="N31" s="260"/>
      <c r="O31" s="260"/>
      <c r="P31" s="260"/>
      <c r="Q31" s="260"/>
      <c r="R31" s="259"/>
      <c r="S31" s="207" t="str">
        <f t="shared" si="4"/>
        <v/>
      </c>
      <c r="T31" s="259"/>
      <c r="U31" s="207" t="str">
        <f t="shared" si="5"/>
        <v/>
      </c>
      <c r="V31" s="261"/>
      <c r="W31" s="183"/>
      <c r="X31" s="259"/>
      <c r="Y31" s="207" t="str">
        <f t="shared" si="6"/>
        <v/>
      </c>
      <c r="Z31" s="259"/>
      <c r="AA31" s="207" t="str">
        <f t="shared" si="7"/>
        <v/>
      </c>
      <c r="AB31" s="183"/>
      <c r="AC31" s="90"/>
      <c r="AD31" s="262"/>
      <c r="AE31" s="207" t="str">
        <f t="shared" si="8"/>
        <v/>
      </c>
      <c r="AF31" s="263"/>
      <c r="AG31" s="207" t="str">
        <f t="shared" si="9"/>
        <v/>
      </c>
      <c r="AH31" s="264"/>
      <c r="AI31" s="207" t="str">
        <f t="shared" si="10"/>
        <v/>
      </c>
      <c r="AJ31" s="265"/>
      <c r="AK31" s="207" t="str">
        <f t="shared" si="11"/>
        <v/>
      </c>
      <c r="AL31" s="266"/>
      <c r="AM31" s="207" t="str">
        <f t="shared" si="12"/>
        <v/>
      </c>
      <c r="AN31" s="267"/>
      <c r="AO31" s="268"/>
      <c r="AP31" s="268"/>
      <c r="AQ31" s="269"/>
      <c r="AR31" s="207" t="str">
        <f t="shared" si="13"/>
        <v/>
      </c>
      <c r="AS31" s="270"/>
      <c r="AT31" s="271"/>
      <c r="AU31" s="237"/>
      <c r="AV31" s="207" t="str">
        <f t="shared" si="14"/>
        <v/>
      </c>
      <c r="AW31" s="237"/>
      <c r="AX31" s="237"/>
      <c r="AY31" s="237"/>
      <c r="AZ31" s="237"/>
      <c r="BA31" s="237"/>
      <c r="BB31" s="237"/>
      <c r="BC31" s="237"/>
      <c r="BE31" s="237"/>
      <c r="BF31" s="237"/>
      <c r="BG31" s="237"/>
      <c r="BH31" s="237"/>
      <c r="BI31" s="237"/>
      <c r="BJ31" s="237"/>
    </row>
    <row r="32" spans="1:62" s="238" customFormat="1" x14ac:dyDescent="0.2">
      <c r="A32" s="237"/>
      <c r="B32" s="207" t="str">
        <f t="shared" si="15"/>
        <v/>
      </c>
      <c r="C32" s="73"/>
      <c r="D32" s="257"/>
      <c r="E32" s="258"/>
      <c r="F32" s="259"/>
      <c r="G32" s="259"/>
      <c r="H32" s="207" t="str">
        <f t="shared" si="16"/>
        <v/>
      </c>
      <c r="I32" s="259"/>
      <c r="J32" s="207" t="str">
        <f t="shared" si="2"/>
        <v/>
      </c>
      <c r="K32" s="259"/>
      <c r="L32" s="207" t="str">
        <f t="shared" si="3"/>
        <v/>
      </c>
      <c r="M32" s="260"/>
      <c r="N32" s="260"/>
      <c r="O32" s="260"/>
      <c r="P32" s="260"/>
      <c r="Q32" s="260"/>
      <c r="R32" s="259"/>
      <c r="S32" s="207" t="str">
        <f t="shared" si="4"/>
        <v/>
      </c>
      <c r="T32" s="259"/>
      <c r="U32" s="207" t="str">
        <f t="shared" si="5"/>
        <v/>
      </c>
      <c r="V32" s="261"/>
      <c r="W32" s="183"/>
      <c r="X32" s="259"/>
      <c r="Y32" s="207" t="str">
        <f t="shared" si="6"/>
        <v/>
      </c>
      <c r="Z32" s="259"/>
      <c r="AA32" s="207" t="str">
        <f t="shared" si="7"/>
        <v/>
      </c>
      <c r="AB32" s="183"/>
      <c r="AC32" s="90"/>
      <c r="AD32" s="262"/>
      <c r="AE32" s="207" t="str">
        <f t="shared" si="8"/>
        <v/>
      </c>
      <c r="AF32" s="263"/>
      <c r="AG32" s="207" t="str">
        <f t="shared" si="9"/>
        <v/>
      </c>
      <c r="AH32" s="264"/>
      <c r="AI32" s="207" t="str">
        <f t="shared" si="10"/>
        <v/>
      </c>
      <c r="AJ32" s="265"/>
      <c r="AK32" s="207" t="str">
        <f t="shared" si="11"/>
        <v/>
      </c>
      <c r="AL32" s="266"/>
      <c r="AM32" s="207" t="str">
        <f t="shared" si="12"/>
        <v/>
      </c>
      <c r="AN32" s="267"/>
      <c r="AO32" s="268"/>
      <c r="AP32" s="268"/>
      <c r="AQ32" s="269"/>
      <c r="AR32" s="207" t="str">
        <f t="shared" si="13"/>
        <v/>
      </c>
      <c r="AS32" s="270"/>
      <c r="AT32" s="271"/>
      <c r="AU32" s="237"/>
      <c r="AV32" s="207" t="str">
        <f t="shared" si="14"/>
        <v/>
      </c>
      <c r="AW32" s="237"/>
      <c r="AX32" s="237"/>
      <c r="AY32" s="237"/>
      <c r="AZ32" s="237"/>
      <c r="BA32" s="237"/>
      <c r="BB32" s="237"/>
      <c r="BC32" s="237"/>
      <c r="BE32" s="237"/>
      <c r="BF32" s="237"/>
      <c r="BG32" s="237"/>
      <c r="BH32" s="237"/>
      <c r="BI32" s="237"/>
      <c r="BJ32" s="237"/>
    </row>
    <row r="33" spans="1:62" s="238" customFormat="1" x14ac:dyDescent="0.2">
      <c r="A33" s="237"/>
      <c r="B33" s="207" t="str">
        <f t="shared" si="15"/>
        <v/>
      </c>
      <c r="C33" s="73"/>
      <c r="D33" s="257"/>
      <c r="E33" s="258"/>
      <c r="F33" s="259"/>
      <c r="G33" s="259"/>
      <c r="H33" s="207" t="str">
        <f t="shared" si="16"/>
        <v/>
      </c>
      <c r="I33" s="259"/>
      <c r="J33" s="207" t="str">
        <f t="shared" si="2"/>
        <v/>
      </c>
      <c r="K33" s="259"/>
      <c r="L33" s="207" t="str">
        <f t="shared" si="3"/>
        <v/>
      </c>
      <c r="M33" s="260"/>
      <c r="N33" s="260"/>
      <c r="O33" s="260"/>
      <c r="P33" s="260"/>
      <c r="Q33" s="260"/>
      <c r="R33" s="259"/>
      <c r="S33" s="207" t="str">
        <f t="shared" si="4"/>
        <v/>
      </c>
      <c r="T33" s="259"/>
      <c r="U33" s="207" t="str">
        <f t="shared" si="5"/>
        <v/>
      </c>
      <c r="V33" s="261"/>
      <c r="W33" s="183"/>
      <c r="X33" s="259"/>
      <c r="Y33" s="207" t="str">
        <f t="shared" si="6"/>
        <v/>
      </c>
      <c r="Z33" s="259"/>
      <c r="AA33" s="207" t="str">
        <f t="shared" si="7"/>
        <v/>
      </c>
      <c r="AB33" s="183"/>
      <c r="AC33" s="90"/>
      <c r="AD33" s="262"/>
      <c r="AE33" s="207" t="str">
        <f t="shared" si="8"/>
        <v/>
      </c>
      <c r="AF33" s="263"/>
      <c r="AG33" s="207" t="str">
        <f t="shared" si="9"/>
        <v/>
      </c>
      <c r="AH33" s="264"/>
      <c r="AI33" s="207" t="str">
        <f t="shared" si="10"/>
        <v/>
      </c>
      <c r="AJ33" s="265"/>
      <c r="AK33" s="207" t="str">
        <f t="shared" si="11"/>
        <v/>
      </c>
      <c r="AL33" s="266"/>
      <c r="AM33" s="207" t="str">
        <f t="shared" si="12"/>
        <v/>
      </c>
      <c r="AN33" s="267"/>
      <c r="AO33" s="268"/>
      <c r="AP33" s="268"/>
      <c r="AQ33" s="269"/>
      <c r="AR33" s="207" t="str">
        <f t="shared" si="13"/>
        <v/>
      </c>
      <c r="AS33" s="270"/>
      <c r="AT33" s="271"/>
      <c r="AU33" s="237"/>
      <c r="AV33" s="207" t="str">
        <f t="shared" si="14"/>
        <v/>
      </c>
      <c r="AW33" s="237"/>
      <c r="AX33" s="237"/>
      <c r="AY33" s="237"/>
      <c r="AZ33" s="237"/>
      <c r="BA33" s="237"/>
      <c r="BB33" s="237"/>
      <c r="BC33" s="237"/>
      <c r="BE33" s="237"/>
      <c r="BF33" s="237"/>
      <c r="BG33" s="237"/>
      <c r="BH33" s="237"/>
      <c r="BI33" s="237"/>
      <c r="BJ33" s="237"/>
    </row>
    <row r="34" spans="1:62" s="238" customFormat="1" x14ac:dyDescent="0.2">
      <c r="A34" s="237"/>
      <c r="B34" s="207" t="str">
        <f t="shared" si="15"/>
        <v/>
      </c>
      <c r="C34" s="73"/>
      <c r="D34" s="257"/>
      <c r="E34" s="258"/>
      <c r="F34" s="259"/>
      <c r="G34" s="259"/>
      <c r="H34" s="207" t="str">
        <f t="shared" si="16"/>
        <v/>
      </c>
      <c r="I34" s="259"/>
      <c r="J34" s="207" t="str">
        <f t="shared" si="2"/>
        <v/>
      </c>
      <c r="K34" s="259"/>
      <c r="L34" s="207" t="str">
        <f t="shared" si="3"/>
        <v/>
      </c>
      <c r="M34" s="260"/>
      <c r="N34" s="260"/>
      <c r="O34" s="260"/>
      <c r="P34" s="260"/>
      <c r="Q34" s="260"/>
      <c r="R34" s="259"/>
      <c r="S34" s="207" t="str">
        <f t="shared" si="4"/>
        <v/>
      </c>
      <c r="T34" s="259"/>
      <c r="U34" s="207" t="str">
        <f t="shared" si="5"/>
        <v/>
      </c>
      <c r="V34" s="261"/>
      <c r="W34" s="183"/>
      <c r="X34" s="259"/>
      <c r="Y34" s="207" t="str">
        <f t="shared" si="6"/>
        <v/>
      </c>
      <c r="Z34" s="259"/>
      <c r="AA34" s="207" t="str">
        <f t="shared" si="7"/>
        <v/>
      </c>
      <c r="AB34" s="183"/>
      <c r="AC34" s="90"/>
      <c r="AD34" s="262"/>
      <c r="AE34" s="207" t="str">
        <f t="shared" si="8"/>
        <v/>
      </c>
      <c r="AF34" s="263"/>
      <c r="AG34" s="207" t="str">
        <f t="shared" si="9"/>
        <v/>
      </c>
      <c r="AH34" s="264"/>
      <c r="AI34" s="207" t="str">
        <f t="shared" si="10"/>
        <v/>
      </c>
      <c r="AJ34" s="265"/>
      <c r="AK34" s="207" t="str">
        <f t="shared" si="11"/>
        <v/>
      </c>
      <c r="AL34" s="266"/>
      <c r="AM34" s="207" t="str">
        <f t="shared" si="12"/>
        <v/>
      </c>
      <c r="AN34" s="267"/>
      <c r="AO34" s="268"/>
      <c r="AP34" s="268"/>
      <c r="AQ34" s="269"/>
      <c r="AR34" s="207" t="str">
        <f t="shared" si="13"/>
        <v/>
      </c>
      <c r="AS34" s="270"/>
      <c r="AT34" s="271"/>
      <c r="AU34" s="237"/>
      <c r="AV34" s="207" t="str">
        <f t="shared" si="14"/>
        <v/>
      </c>
      <c r="AW34" s="237"/>
      <c r="AX34" s="237"/>
      <c r="AY34" s="237"/>
      <c r="AZ34" s="237"/>
      <c r="BA34" s="237"/>
      <c r="BB34" s="237"/>
      <c r="BC34" s="237"/>
      <c r="BE34" s="237"/>
      <c r="BF34" s="237"/>
      <c r="BG34" s="237"/>
      <c r="BH34" s="237"/>
      <c r="BI34" s="237"/>
      <c r="BJ34" s="237"/>
    </row>
    <row r="35" spans="1:62" s="238" customFormat="1" x14ac:dyDescent="0.2">
      <c r="A35" s="237"/>
      <c r="B35" s="207" t="str">
        <f t="shared" si="15"/>
        <v/>
      </c>
      <c r="C35" s="73"/>
      <c r="D35" s="257"/>
      <c r="E35" s="258"/>
      <c r="F35" s="259"/>
      <c r="G35" s="259"/>
      <c r="H35" s="207" t="str">
        <f t="shared" si="16"/>
        <v/>
      </c>
      <c r="I35" s="259"/>
      <c r="J35" s="207" t="str">
        <f t="shared" si="2"/>
        <v/>
      </c>
      <c r="K35" s="259"/>
      <c r="L35" s="207" t="str">
        <f t="shared" si="3"/>
        <v/>
      </c>
      <c r="M35" s="260"/>
      <c r="N35" s="260"/>
      <c r="O35" s="260"/>
      <c r="P35" s="260"/>
      <c r="Q35" s="260"/>
      <c r="R35" s="259"/>
      <c r="S35" s="207" t="str">
        <f t="shared" si="4"/>
        <v/>
      </c>
      <c r="T35" s="259"/>
      <c r="U35" s="207" t="str">
        <f t="shared" si="5"/>
        <v/>
      </c>
      <c r="V35" s="261"/>
      <c r="W35" s="183"/>
      <c r="X35" s="259"/>
      <c r="Y35" s="207" t="str">
        <f t="shared" si="6"/>
        <v/>
      </c>
      <c r="Z35" s="259"/>
      <c r="AA35" s="207" t="str">
        <f t="shared" si="7"/>
        <v/>
      </c>
      <c r="AB35" s="183"/>
      <c r="AC35" s="90"/>
      <c r="AD35" s="262"/>
      <c r="AE35" s="207" t="str">
        <f t="shared" si="8"/>
        <v/>
      </c>
      <c r="AF35" s="263"/>
      <c r="AG35" s="207" t="str">
        <f t="shared" si="9"/>
        <v/>
      </c>
      <c r="AH35" s="264"/>
      <c r="AI35" s="207" t="str">
        <f t="shared" si="10"/>
        <v/>
      </c>
      <c r="AJ35" s="265"/>
      <c r="AK35" s="207" t="str">
        <f t="shared" si="11"/>
        <v/>
      </c>
      <c r="AL35" s="266"/>
      <c r="AM35" s="207" t="str">
        <f t="shared" si="12"/>
        <v/>
      </c>
      <c r="AN35" s="267"/>
      <c r="AO35" s="268"/>
      <c r="AP35" s="268"/>
      <c r="AQ35" s="269"/>
      <c r="AR35" s="207" t="str">
        <f t="shared" si="13"/>
        <v/>
      </c>
      <c r="AS35" s="270"/>
      <c r="AT35" s="271"/>
      <c r="AU35" s="237"/>
      <c r="AV35" s="207" t="str">
        <f t="shared" si="14"/>
        <v/>
      </c>
      <c r="AW35" s="237"/>
      <c r="AX35" s="237"/>
      <c r="AY35" s="237"/>
      <c r="AZ35" s="237"/>
      <c r="BA35" s="237"/>
      <c r="BB35" s="237"/>
      <c r="BC35" s="237"/>
      <c r="BE35" s="237"/>
      <c r="BF35" s="237"/>
      <c r="BG35" s="237"/>
      <c r="BH35" s="237"/>
      <c r="BI35" s="237"/>
      <c r="BJ35" s="237"/>
    </row>
    <row r="36" spans="1:62" s="238" customFormat="1" x14ac:dyDescent="0.2">
      <c r="A36" s="237"/>
      <c r="B36" s="207" t="str">
        <f t="shared" si="15"/>
        <v/>
      </c>
      <c r="C36" s="73"/>
      <c r="D36" s="257"/>
      <c r="E36" s="258"/>
      <c r="F36" s="259"/>
      <c r="G36" s="259"/>
      <c r="H36" s="207" t="str">
        <f t="shared" si="16"/>
        <v/>
      </c>
      <c r="I36" s="259"/>
      <c r="J36" s="207" t="str">
        <f t="shared" si="2"/>
        <v/>
      </c>
      <c r="K36" s="259"/>
      <c r="L36" s="207" t="str">
        <f t="shared" si="3"/>
        <v/>
      </c>
      <c r="M36" s="260"/>
      <c r="N36" s="260"/>
      <c r="O36" s="260"/>
      <c r="P36" s="260"/>
      <c r="Q36" s="260"/>
      <c r="R36" s="259"/>
      <c r="S36" s="207" t="str">
        <f t="shared" si="4"/>
        <v/>
      </c>
      <c r="T36" s="259"/>
      <c r="U36" s="207" t="str">
        <f t="shared" si="5"/>
        <v/>
      </c>
      <c r="V36" s="261"/>
      <c r="W36" s="183"/>
      <c r="X36" s="259"/>
      <c r="Y36" s="207" t="str">
        <f t="shared" si="6"/>
        <v/>
      </c>
      <c r="Z36" s="259"/>
      <c r="AA36" s="207" t="str">
        <f t="shared" si="7"/>
        <v/>
      </c>
      <c r="AB36" s="183"/>
      <c r="AC36" s="90"/>
      <c r="AD36" s="262"/>
      <c r="AE36" s="207" t="str">
        <f t="shared" si="8"/>
        <v/>
      </c>
      <c r="AF36" s="263"/>
      <c r="AG36" s="207" t="str">
        <f t="shared" si="9"/>
        <v/>
      </c>
      <c r="AH36" s="264"/>
      <c r="AI36" s="207" t="str">
        <f t="shared" si="10"/>
        <v/>
      </c>
      <c r="AJ36" s="265"/>
      <c r="AK36" s="207" t="str">
        <f t="shared" si="11"/>
        <v/>
      </c>
      <c r="AL36" s="266"/>
      <c r="AM36" s="207" t="str">
        <f t="shared" si="12"/>
        <v/>
      </c>
      <c r="AN36" s="267"/>
      <c r="AO36" s="268"/>
      <c r="AP36" s="268"/>
      <c r="AQ36" s="269"/>
      <c r="AR36" s="207" t="str">
        <f t="shared" si="13"/>
        <v/>
      </c>
      <c r="AS36" s="270"/>
      <c r="AT36" s="271"/>
      <c r="AU36" s="237"/>
      <c r="AV36" s="207" t="str">
        <f t="shared" si="14"/>
        <v/>
      </c>
      <c r="AW36" s="237"/>
      <c r="AX36" s="237"/>
      <c r="AY36" s="237"/>
      <c r="AZ36" s="237"/>
      <c r="BA36" s="237"/>
      <c r="BB36" s="237"/>
      <c r="BC36" s="237"/>
      <c r="BE36" s="237"/>
      <c r="BF36" s="237"/>
      <c r="BG36" s="237"/>
      <c r="BH36" s="237"/>
      <c r="BI36" s="237"/>
      <c r="BJ36" s="237"/>
    </row>
    <row r="37" spans="1:62" s="238" customFormat="1" x14ac:dyDescent="0.2">
      <c r="A37" s="237"/>
      <c r="B37" s="207" t="str">
        <f t="shared" si="15"/>
        <v/>
      </c>
      <c r="C37" s="73"/>
      <c r="D37" s="257"/>
      <c r="E37" s="258"/>
      <c r="F37" s="259"/>
      <c r="G37" s="259"/>
      <c r="H37" s="207" t="str">
        <f t="shared" si="16"/>
        <v/>
      </c>
      <c r="I37" s="259"/>
      <c r="J37" s="207" t="str">
        <f t="shared" si="2"/>
        <v/>
      </c>
      <c r="K37" s="259"/>
      <c r="L37" s="207" t="str">
        <f t="shared" si="3"/>
        <v/>
      </c>
      <c r="M37" s="260"/>
      <c r="N37" s="260"/>
      <c r="O37" s="260"/>
      <c r="P37" s="260"/>
      <c r="Q37" s="260"/>
      <c r="R37" s="259"/>
      <c r="S37" s="207" t="str">
        <f t="shared" si="4"/>
        <v/>
      </c>
      <c r="T37" s="259"/>
      <c r="U37" s="207" t="str">
        <f t="shared" si="5"/>
        <v/>
      </c>
      <c r="V37" s="261"/>
      <c r="W37" s="183"/>
      <c r="X37" s="259"/>
      <c r="Y37" s="207" t="str">
        <f t="shared" si="6"/>
        <v/>
      </c>
      <c r="Z37" s="259"/>
      <c r="AA37" s="207" t="str">
        <f t="shared" si="7"/>
        <v/>
      </c>
      <c r="AB37" s="183"/>
      <c r="AC37" s="90"/>
      <c r="AD37" s="262"/>
      <c r="AE37" s="207" t="str">
        <f t="shared" si="8"/>
        <v/>
      </c>
      <c r="AF37" s="263"/>
      <c r="AG37" s="207" t="str">
        <f t="shared" si="9"/>
        <v/>
      </c>
      <c r="AH37" s="264"/>
      <c r="AI37" s="207" t="str">
        <f t="shared" si="10"/>
        <v/>
      </c>
      <c r="AJ37" s="265"/>
      <c r="AK37" s="207" t="str">
        <f t="shared" si="11"/>
        <v/>
      </c>
      <c r="AL37" s="266"/>
      <c r="AM37" s="207" t="str">
        <f t="shared" si="12"/>
        <v/>
      </c>
      <c r="AN37" s="267"/>
      <c r="AO37" s="268"/>
      <c r="AP37" s="268"/>
      <c r="AQ37" s="269"/>
      <c r="AR37" s="207" t="str">
        <f t="shared" si="13"/>
        <v/>
      </c>
      <c r="AS37" s="270"/>
      <c r="AT37" s="271"/>
      <c r="AU37" s="237"/>
      <c r="AV37" s="207" t="str">
        <f t="shared" si="14"/>
        <v/>
      </c>
      <c r="AW37" s="237"/>
      <c r="AX37" s="237"/>
      <c r="AY37" s="237"/>
      <c r="AZ37" s="237"/>
      <c r="BA37" s="237"/>
      <c r="BB37" s="237"/>
      <c r="BC37" s="237"/>
      <c r="BE37" s="237"/>
      <c r="BF37" s="237"/>
      <c r="BG37" s="237"/>
      <c r="BH37" s="237"/>
      <c r="BI37" s="237"/>
      <c r="BJ37" s="237"/>
    </row>
    <row r="38" spans="1:62" s="238" customFormat="1" x14ac:dyDescent="0.2">
      <c r="A38" s="237"/>
      <c r="B38" s="207" t="str">
        <f t="shared" si="15"/>
        <v/>
      </c>
      <c r="C38" s="73"/>
      <c r="D38" s="257"/>
      <c r="E38" s="258"/>
      <c r="F38" s="259"/>
      <c r="G38" s="259"/>
      <c r="H38" s="207" t="str">
        <f t="shared" si="16"/>
        <v/>
      </c>
      <c r="I38" s="259"/>
      <c r="J38" s="207" t="str">
        <f t="shared" si="2"/>
        <v/>
      </c>
      <c r="K38" s="259"/>
      <c r="L38" s="207" t="str">
        <f t="shared" si="3"/>
        <v/>
      </c>
      <c r="M38" s="260"/>
      <c r="N38" s="260"/>
      <c r="O38" s="260"/>
      <c r="P38" s="260"/>
      <c r="Q38" s="260"/>
      <c r="R38" s="259"/>
      <c r="S38" s="207" t="str">
        <f t="shared" si="4"/>
        <v/>
      </c>
      <c r="T38" s="259"/>
      <c r="U38" s="207" t="str">
        <f t="shared" si="5"/>
        <v/>
      </c>
      <c r="V38" s="261"/>
      <c r="W38" s="183"/>
      <c r="X38" s="259"/>
      <c r="Y38" s="207" t="str">
        <f t="shared" si="6"/>
        <v/>
      </c>
      <c r="Z38" s="259"/>
      <c r="AA38" s="207" t="str">
        <f t="shared" si="7"/>
        <v/>
      </c>
      <c r="AB38" s="183"/>
      <c r="AC38" s="90"/>
      <c r="AD38" s="262"/>
      <c r="AE38" s="207" t="str">
        <f t="shared" si="8"/>
        <v/>
      </c>
      <c r="AF38" s="263"/>
      <c r="AG38" s="207" t="str">
        <f t="shared" si="9"/>
        <v/>
      </c>
      <c r="AH38" s="264"/>
      <c r="AI38" s="207" t="str">
        <f t="shared" si="10"/>
        <v/>
      </c>
      <c r="AJ38" s="265"/>
      <c r="AK38" s="207" t="str">
        <f t="shared" si="11"/>
        <v/>
      </c>
      <c r="AL38" s="266"/>
      <c r="AM38" s="207" t="str">
        <f t="shared" si="12"/>
        <v/>
      </c>
      <c r="AN38" s="267"/>
      <c r="AO38" s="268"/>
      <c r="AP38" s="268"/>
      <c r="AQ38" s="269"/>
      <c r="AR38" s="207" t="str">
        <f t="shared" si="13"/>
        <v/>
      </c>
      <c r="AS38" s="270"/>
      <c r="AT38" s="271"/>
      <c r="AU38" s="237"/>
      <c r="AV38" s="207" t="str">
        <f t="shared" si="14"/>
        <v/>
      </c>
      <c r="AW38" s="237"/>
      <c r="AX38" s="237"/>
      <c r="AY38" s="237"/>
      <c r="AZ38" s="237"/>
      <c r="BA38" s="237"/>
      <c r="BB38" s="237"/>
      <c r="BC38" s="237"/>
      <c r="BE38" s="237"/>
      <c r="BF38" s="237"/>
      <c r="BG38" s="237"/>
      <c r="BH38" s="237"/>
      <c r="BI38" s="237"/>
      <c r="BJ38" s="237"/>
    </row>
    <row r="39" spans="1:62" s="238" customFormat="1" x14ac:dyDescent="0.2">
      <c r="A39" s="237"/>
      <c r="B39" s="207" t="str">
        <f t="shared" si="15"/>
        <v/>
      </c>
      <c r="C39" s="73"/>
      <c r="D39" s="257"/>
      <c r="E39" s="258"/>
      <c r="F39" s="259"/>
      <c r="G39" s="259"/>
      <c r="H39" s="207" t="str">
        <f t="shared" si="16"/>
        <v/>
      </c>
      <c r="I39" s="259"/>
      <c r="J39" s="207" t="str">
        <f t="shared" si="2"/>
        <v/>
      </c>
      <c r="K39" s="259"/>
      <c r="L39" s="207" t="str">
        <f t="shared" si="3"/>
        <v/>
      </c>
      <c r="M39" s="260"/>
      <c r="N39" s="260"/>
      <c r="O39" s="260"/>
      <c r="P39" s="260"/>
      <c r="Q39" s="260"/>
      <c r="R39" s="259"/>
      <c r="S39" s="207" t="str">
        <f t="shared" si="4"/>
        <v/>
      </c>
      <c r="T39" s="259"/>
      <c r="U39" s="207" t="str">
        <f t="shared" si="5"/>
        <v/>
      </c>
      <c r="V39" s="261"/>
      <c r="W39" s="183"/>
      <c r="X39" s="259"/>
      <c r="Y39" s="207" t="str">
        <f t="shared" si="6"/>
        <v/>
      </c>
      <c r="Z39" s="259"/>
      <c r="AA39" s="207" t="str">
        <f t="shared" si="7"/>
        <v/>
      </c>
      <c r="AB39" s="183"/>
      <c r="AC39" s="90"/>
      <c r="AD39" s="262"/>
      <c r="AE39" s="207" t="str">
        <f t="shared" si="8"/>
        <v/>
      </c>
      <c r="AF39" s="263"/>
      <c r="AG39" s="207" t="str">
        <f t="shared" si="9"/>
        <v/>
      </c>
      <c r="AH39" s="264"/>
      <c r="AI39" s="207" t="str">
        <f t="shared" si="10"/>
        <v/>
      </c>
      <c r="AJ39" s="265"/>
      <c r="AK39" s="207" t="str">
        <f t="shared" si="11"/>
        <v/>
      </c>
      <c r="AL39" s="266"/>
      <c r="AM39" s="207" t="str">
        <f t="shared" si="12"/>
        <v/>
      </c>
      <c r="AN39" s="267"/>
      <c r="AO39" s="268"/>
      <c r="AP39" s="268"/>
      <c r="AQ39" s="269"/>
      <c r="AR39" s="207" t="str">
        <f t="shared" si="13"/>
        <v/>
      </c>
      <c r="AS39" s="270"/>
      <c r="AT39" s="271"/>
      <c r="AU39" s="237"/>
      <c r="AV39" s="207" t="str">
        <f t="shared" si="14"/>
        <v/>
      </c>
      <c r="AW39" s="237"/>
      <c r="AX39" s="237"/>
      <c r="AY39" s="237"/>
      <c r="AZ39" s="237"/>
      <c r="BA39" s="237"/>
      <c r="BB39" s="237"/>
      <c r="BC39" s="237"/>
      <c r="BE39" s="237"/>
      <c r="BF39" s="237"/>
      <c r="BG39" s="237"/>
      <c r="BH39" s="237"/>
      <c r="BI39" s="237"/>
      <c r="BJ39" s="237"/>
    </row>
    <row r="40" spans="1:62" s="238" customFormat="1" x14ac:dyDescent="0.2">
      <c r="A40" s="237"/>
      <c r="B40" s="207" t="str">
        <f t="shared" si="15"/>
        <v/>
      </c>
      <c r="C40" s="73"/>
      <c r="D40" s="257"/>
      <c r="E40" s="258"/>
      <c r="F40" s="259"/>
      <c r="G40" s="259"/>
      <c r="H40" s="207" t="str">
        <f t="shared" si="16"/>
        <v/>
      </c>
      <c r="I40" s="259"/>
      <c r="J40" s="207" t="str">
        <f t="shared" si="2"/>
        <v/>
      </c>
      <c r="K40" s="259"/>
      <c r="L40" s="207" t="str">
        <f t="shared" si="3"/>
        <v/>
      </c>
      <c r="M40" s="260"/>
      <c r="N40" s="260"/>
      <c r="O40" s="260"/>
      <c r="P40" s="260"/>
      <c r="Q40" s="260"/>
      <c r="R40" s="259"/>
      <c r="S40" s="207" t="str">
        <f t="shared" si="4"/>
        <v/>
      </c>
      <c r="T40" s="259"/>
      <c r="U40" s="207" t="str">
        <f t="shared" si="5"/>
        <v/>
      </c>
      <c r="V40" s="261"/>
      <c r="W40" s="183"/>
      <c r="X40" s="259"/>
      <c r="Y40" s="207" t="str">
        <f t="shared" si="6"/>
        <v/>
      </c>
      <c r="Z40" s="259"/>
      <c r="AA40" s="207" t="str">
        <f t="shared" si="7"/>
        <v/>
      </c>
      <c r="AB40" s="183"/>
      <c r="AC40" s="90"/>
      <c r="AD40" s="262"/>
      <c r="AE40" s="207" t="str">
        <f t="shared" si="8"/>
        <v/>
      </c>
      <c r="AF40" s="263"/>
      <c r="AG40" s="207" t="str">
        <f t="shared" si="9"/>
        <v/>
      </c>
      <c r="AH40" s="264"/>
      <c r="AI40" s="207" t="str">
        <f t="shared" si="10"/>
        <v/>
      </c>
      <c r="AJ40" s="265"/>
      <c r="AK40" s="207" t="str">
        <f t="shared" si="11"/>
        <v/>
      </c>
      <c r="AL40" s="266"/>
      <c r="AM40" s="207" t="str">
        <f t="shared" si="12"/>
        <v/>
      </c>
      <c r="AN40" s="267"/>
      <c r="AO40" s="268"/>
      <c r="AP40" s="268"/>
      <c r="AQ40" s="269"/>
      <c r="AR40" s="207" t="str">
        <f t="shared" si="13"/>
        <v/>
      </c>
      <c r="AS40" s="270"/>
      <c r="AT40" s="271"/>
      <c r="AU40" s="237"/>
      <c r="AV40" s="207" t="str">
        <f t="shared" si="14"/>
        <v/>
      </c>
      <c r="AW40" s="237"/>
      <c r="AX40" s="237"/>
      <c r="AY40" s="237"/>
      <c r="AZ40" s="237"/>
      <c r="BA40" s="237"/>
      <c r="BB40" s="237"/>
      <c r="BC40" s="237"/>
      <c r="BE40" s="237"/>
      <c r="BF40" s="237"/>
      <c r="BG40" s="237"/>
      <c r="BH40" s="237"/>
      <c r="BI40" s="237"/>
      <c r="BJ40" s="237"/>
    </row>
    <row r="41" spans="1:62" s="238" customFormat="1" x14ac:dyDescent="0.2">
      <c r="A41" s="237"/>
      <c r="B41" s="207" t="str">
        <f t="shared" si="15"/>
        <v/>
      </c>
      <c r="C41" s="73"/>
      <c r="D41" s="257"/>
      <c r="E41" s="258"/>
      <c r="F41" s="259"/>
      <c r="G41" s="259"/>
      <c r="H41" s="207" t="str">
        <f t="shared" si="16"/>
        <v/>
      </c>
      <c r="I41" s="259"/>
      <c r="J41" s="207" t="str">
        <f t="shared" si="2"/>
        <v/>
      </c>
      <c r="K41" s="259"/>
      <c r="L41" s="207" t="str">
        <f t="shared" si="3"/>
        <v/>
      </c>
      <c r="M41" s="260"/>
      <c r="N41" s="260"/>
      <c r="O41" s="260"/>
      <c r="P41" s="260"/>
      <c r="Q41" s="260"/>
      <c r="R41" s="259"/>
      <c r="S41" s="207" t="str">
        <f t="shared" si="4"/>
        <v/>
      </c>
      <c r="T41" s="259"/>
      <c r="U41" s="207" t="str">
        <f t="shared" si="5"/>
        <v/>
      </c>
      <c r="V41" s="261"/>
      <c r="W41" s="183"/>
      <c r="X41" s="259"/>
      <c r="Y41" s="207" t="str">
        <f t="shared" si="6"/>
        <v/>
      </c>
      <c r="Z41" s="259"/>
      <c r="AA41" s="207" t="str">
        <f t="shared" si="7"/>
        <v/>
      </c>
      <c r="AB41" s="183"/>
      <c r="AC41" s="90"/>
      <c r="AD41" s="262"/>
      <c r="AE41" s="207" t="str">
        <f t="shared" si="8"/>
        <v/>
      </c>
      <c r="AF41" s="263"/>
      <c r="AG41" s="207" t="str">
        <f t="shared" si="9"/>
        <v/>
      </c>
      <c r="AH41" s="264"/>
      <c r="AI41" s="207" t="str">
        <f t="shared" si="10"/>
        <v/>
      </c>
      <c r="AJ41" s="265"/>
      <c r="AK41" s="207" t="str">
        <f t="shared" si="11"/>
        <v/>
      </c>
      <c r="AL41" s="266"/>
      <c r="AM41" s="207" t="str">
        <f t="shared" si="12"/>
        <v/>
      </c>
      <c r="AN41" s="267"/>
      <c r="AO41" s="268"/>
      <c r="AP41" s="268"/>
      <c r="AQ41" s="269"/>
      <c r="AR41" s="207" t="str">
        <f t="shared" si="13"/>
        <v/>
      </c>
      <c r="AS41" s="270"/>
      <c r="AT41" s="271"/>
      <c r="AU41" s="237"/>
      <c r="AV41" s="207" t="str">
        <f t="shared" si="14"/>
        <v/>
      </c>
      <c r="AW41" s="237"/>
      <c r="AX41" s="237"/>
      <c r="AY41" s="237"/>
      <c r="AZ41" s="237"/>
      <c r="BA41" s="237"/>
      <c r="BB41" s="237"/>
      <c r="BC41" s="237"/>
      <c r="BE41" s="237"/>
      <c r="BF41" s="237"/>
      <c r="BG41" s="237"/>
      <c r="BH41" s="237"/>
      <c r="BI41" s="237"/>
      <c r="BJ41" s="237"/>
    </row>
    <row r="42" spans="1:62" s="238" customFormat="1" x14ac:dyDescent="0.2">
      <c r="A42" s="237"/>
      <c r="B42" s="207" t="str">
        <f t="shared" si="15"/>
        <v/>
      </c>
      <c r="C42" s="73"/>
      <c r="D42" s="257"/>
      <c r="E42" s="258"/>
      <c r="F42" s="259"/>
      <c r="G42" s="259"/>
      <c r="H42" s="207" t="str">
        <f t="shared" si="16"/>
        <v/>
      </c>
      <c r="I42" s="259"/>
      <c r="J42" s="207" t="str">
        <f t="shared" si="2"/>
        <v/>
      </c>
      <c r="K42" s="259"/>
      <c r="L42" s="207" t="str">
        <f t="shared" si="3"/>
        <v/>
      </c>
      <c r="M42" s="260"/>
      <c r="N42" s="260"/>
      <c r="O42" s="260"/>
      <c r="P42" s="260"/>
      <c r="Q42" s="260"/>
      <c r="R42" s="259"/>
      <c r="S42" s="207" t="str">
        <f t="shared" si="4"/>
        <v/>
      </c>
      <c r="T42" s="259"/>
      <c r="U42" s="207" t="str">
        <f t="shared" si="5"/>
        <v/>
      </c>
      <c r="V42" s="261"/>
      <c r="W42" s="183"/>
      <c r="X42" s="259"/>
      <c r="Y42" s="207" t="str">
        <f t="shared" si="6"/>
        <v/>
      </c>
      <c r="Z42" s="259"/>
      <c r="AA42" s="207" t="str">
        <f t="shared" si="7"/>
        <v/>
      </c>
      <c r="AB42" s="183"/>
      <c r="AC42" s="90"/>
      <c r="AD42" s="262"/>
      <c r="AE42" s="207" t="str">
        <f t="shared" si="8"/>
        <v/>
      </c>
      <c r="AF42" s="263"/>
      <c r="AG42" s="207" t="str">
        <f t="shared" si="9"/>
        <v/>
      </c>
      <c r="AH42" s="264"/>
      <c r="AI42" s="207" t="str">
        <f t="shared" si="10"/>
        <v/>
      </c>
      <c r="AJ42" s="265"/>
      <c r="AK42" s="207" t="str">
        <f t="shared" si="11"/>
        <v/>
      </c>
      <c r="AL42" s="266"/>
      <c r="AM42" s="207" t="str">
        <f t="shared" si="12"/>
        <v/>
      </c>
      <c r="AN42" s="267"/>
      <c r="AO42" s="268"/>
      <c r="AP42" s="268"/>
      <c r="AQ42" s="269"/>
      <c r="AR42" s="207" t="str">
        <f t="shared" si="13"/>
        <v/>
      </c>
      <c r="AS42" s="270"/>
      <c r="AT42" s="271"/>
      <c r="AU42" s="237"/>
      <c r="AV42" s="207" t="str">
        <f t="shared" si="14"/>
        <v/>
      </c>
      <c r="AW42" s="237"/>
      <c r="AX42" s="237"/>
      <c r="AY42" s="237"/>
      <c r="AZ42" s="237"/>
      <c r="BA42" s="237"/>
      <c r="BB42" s="237"/>
      <c r="BC42" s="237"/>
      <c r="BE42" s="237"/>
      <c r="BF42" s="237"/>
      <c r="BG42" s="237"/>
      <c r="BH42" s="237"/>
      <c r="BI42" s="237"/>
      <c r="BJ42" s="237"/>
    </row>
    <row r="43" spans="1:62" s="238" customFormat="1" x14ac:dyDescent="0.2">
      <c r="A43" s="237"/>
      <c r="B43" s="207" t="str">
        <f t="shared" si="15"/>
        <v/>
      </c>
      <c r="C43" s="73"/>
      <c r="D43" s="257"/>
      <c r="E43" s="258"/>
      <c r="F43" s="259"/>
      <c r="G43" s="259"/>
      <c r="H43" s="207" t="str">
        <f t="shared" si="16"/>
        <v/>
      </c>
      <c r="I43" s="259"/>
      <c r="J43" s="207" t="str">
        <f t="shared" si="2"/>
        <v/>
      </c>
      <c r="K43" s="259"/>
      <c r="L43" s="207" t="str">
        <f t="shared" si="3"/>
        <v/>
      </c>
      <c r="M43" s="260"/>
      <c r="N43" s="260"/>
      <c r="O43" s="260"/>
      <c r="P43" s="260"/>
      <c r="Q43" s="260"/>
      <c r="R43" s="259"/>
      <c r="S43" s="207" t="str">
        <f t="shared" si="4"/>
        <v/>
      </c>
      <c r="T43" s="259"/>
      <c r="U43" s="207" t="str">
        <f t="shared" si="5"/>
        <v/>
      </c>
      <c r="V43" s="261"/>
      <c r="W43" s="183"/>
      <c r="X43" s="259"/>
      <c r="Y43" s="207" t="str">
        <f t="shared" si="6"/>
        <v/>
      </c>
      <c r="Z43" s="259"/>
      <c r="AA43" s="207" t="str">
        <f t="shared" si="7"/>
        <v/>
      </c>
      <c r="AB43" s="183"/>
      <c r="AC43" s="90"/>
      <c r="AD43" s="262"/>
      <c r="AE43" s="207" t="str">
        <f t="shared" si="8"/>
        <v/>
      </c>
      <c r="AF43" s="263"/>
      <c r="AG43" s="207" t="str">
        <f t="shared" si="9"/>
        <v/>
      </c>
      <c r="AH43" s="264"/>
      <c r="AI43" s="207" t="str">
        <f t="shared" si="10"/>
        <v/>
      </c>
      <c r="AJ43" s="265"/>
      <c r="AK43" s="207" t="str">
        <f t="shared" si="11"/>
        <v/>
      </c>
      <c r="AL43" s="266"/>
      <c r="AM43" s="207" t="str">
        <f t="shared" si="12"/>
        <v/>
      </c>
      <c r="AN43" s="267"/>
      <c r="AO43" s="268"/>
      <c r="AP43" s="268"/>
      <c r="AQ43" s="269"/>
      <c r="AR43" s="207" t="str">
        <f t="shared" si="13"/>
        <v/>
      </c>
      <c r="AS43" s="270"/>
      <c r="AT43" s="271"/>
      <c r="AU43" s="237"/>
      <c r="AV43" s="207" t="str">
        <f t="shared" si="14"/>
        <v/>
      </c>
      <c r="AW43" s="237"/>
      <c r="AX43" s="237"/>
      <c r="AY43" s="237"/>
      <c r="AZ43" s="237"/>
      <c r="BA43" s="237"/>
      <c r="BB43" s="237"/>
      <c r="BC43" s="237"/>
      <c r="BE43" s="237"/>
      <c r="BF43" s="237"/>
      <c r="BG43" s="237"/>
      <c r="BH43" s="237"/>
      <c r="BI43" s="237"/>
      <c r="BJ43" s="237"/>
    </row>
    <row r="44" spans="1:62" s="238" customFormat="1" x14ac:dyDescent="0.2">
      <c r="A44" s="237"/>
      <c r="B44" s="207" t="str">
        <f t="shared" si="15"/>
        <v/>
      </c>
      <c r="C44" s="73"/>
      <c r="D44" s="257"/>
      <c r="E44" s="258"/>
      <c r="F44" s="259"/>
      <c r="G44" s="259"/>
      <c r="H44" s="207" t="str">
        <f t="shared" si="16"/>
        <v/>
      </c>
      <c r="I44" s="259"/>
      <c r="J44" s="207" t="str">
        <f t="shared" si="2"/>
        <v/>
      </c>
      <c r="K44" s="259"/>
      <c r="L44" s="207" t="str">
        <f t="shared" si="3"/>
        <v/>
      </c>
      <c r="M44" s="260"/>
      <c r="N44" s="260"/>
      <c r="O44" s="260"/>
      <c r="P44" s="260"/>
      <c r="Q44" s="260"/>
      <c r="R44" s="259"/>
      <c r="S44" s="207" t="str">
        <f t="shared" si="4"/>
        <v/>
      </c>
      <c r="T44" s="259"/>
      <c r="U44" s="207" t="str">
        <f t="shared" si="5"/>
        <v/>
      </c>
      <c r="V44" s="261"/>
      <c r="W44" s="183"/>
      <c r="X44" s="259"/>
      <c r="Y44" s="207" t="str">
        <f t="shared" si="6"/>
        <v/>
      </c>
      <c r="Z44" s="259"/>
      <c r="AA44" s="207" t="str">
        <f t="shared" si="7"/>
        <v/>
      </c>
      <c r="AB44" s="183"/>
      <c r="AC44" s="90"/>
      <c r="AD44" s="262"/>
      <c r="AE44" s="207" t="str">
        <f t="shared" si="8"/>
        <v/>
      </c>
      <c r="AF44" s="263"/>
      <c r="AG44" s="207" t="str">
        <f t="shared" si="9"/>
        <v/>
      </c>
      <c r="AH44" s="264"/>
      <c r="AI44" s="207" t="str">
        <f t="shared" si="10"/>
        <v/>
      </c>
      <c r="AJ44" s="265"/>
      <c r="AK44" s="207" t="str">
        <f t="shared" si="11"/>
        <v/>
      </c>
      <c r="AL44" s="266"/>
      <c r="AM44" s="207" t="str">
        <f t="shared" si="12"/>
        <v/>
      </c>
      <c r="AN44" s="267"/>
      <c r="AO44" s="268"/>
      <c r="AP44" s="268"/>
      <c r="AQ44" s="269"/>
      <c r="AR44" s="207" t="str">
        <f t="shared" si="13"/>
        <v/>
      </c>
      <c r="AS44" s="270"/>
      <c r="AT44" s="271"/>
      <c r="AU44" s="237"/>
      <c r="AV44" s="207" t="str">
        <f t="shared" si="14"/>
        <v/>
      </c>
      <c r="AW44" s="237"/>
      <c r="AX44" s="237"/>
      <c r="AY44" s="237"/>
      <c r="AZ44" s="237"/>
      <c r="BA44" s="237"/>
      <c r="BB44" s="237"/>
      <c r="BC44" s="237"/>
      <c r="BE44" s="237"/>
      <c r="BF44" s="237"/>
      <c r="BG44" s="237"/>
      <c r="BH44" s="237"/>
      <c r="BI44" s="237"/>
      <c r="BJ44" s="237"/>
    </row>
    <row r="45" spans="1:62" s="238" customFormat="1" x14ac:dyDescent="0.2">
      <c r="A45" s="237"/>
      <c r="B45" s="207" t="str">
        <f t="shared" si="15"/>
        <v/>
      </c>
      <c r="C45" s="73"/>
      <c r="D45" s="257"/>
      <c r="E45" s="258"/>
      <c r="F45" s="259"/>
      <c r="G45" s="259"/>
      <c r="H45" s="207" t="str">
        <f t="shared" si="16"/>
        <v/>
      </c>
      <c r="I45" s="259"/>
      <c r="J45" s="207" t="str">
        <f t="shared" si="2"/>
        <v/>
      </c>
      <c r="K45" s="259"/>
      <c r="L45" s="207" t="str">
        <f t="shared" si="3"/>
        <v/>
      </c>
      <c r="M45" s="260"/>
      <c r="N45" s="260"/>
      <c r="O45" s="260"/>
      <c r="P45" s="260"/>
      <c r="Q45" s="260"/>
      <c r="R45" s="259"/>
      <c r="S45" s="207" t="str">
        <f t="shared" si="4"/>
        <v/>
      </c>
      <c r="T45" s="259"/>
      <c r="U45" s="207" t="str">
        <f t="shared" si="5"/>
        <v/>
      </c>
      <c r="V45" s="261"/>
      <c r="W45" s="183"/>
      <c r="X45" s="259"/>
      <c r="Y45" s="207" t="str">
        <f t="shared" si="6"/>
        <v/>
      </c>
      <c r="Z45" s="259"/>
      <c r="AA45" s="207" t="str">
        <f t="shared" si="7"/>
        <v/>
      </c>
      <c r="AB45" s="183"/>
      <c r="AC45" s="90"/>
      <c r="AD45" s="262"/>
      <c r="AE45" s="207" t="str">
        <f t="shared" si="8"/>
        <v/>
      </c>
      <c r="AF45" s="263"/>
      <c r="AG45" s="207" t="str">
        <f t="shared" si="9"/>
        <v/>
      </c>
      <c r="AH45" s="264"/>
      <c r="AI45" s="207" t="str">
        <f t="shared" si="10"/>
        <v/>
      </c>
      <c r="AJ45" s="265"/>
      <c r="AK45" s="207" t="str">
        <f t="shared" si="11"/>
        <v/>
      </c>
      <c r="AL45" s="266"/>
      <c r="AM45" s="207" t="str">
        <f t="shared" si="12"/>
        <v/>
      </c>
      <c r="AN45" s="267"/>
      <c r="AO45" s="268"/>
      <c r="AP45" s="268"/>
      <c r="AQ45" s="269"/>
      <c r="AR45" s="207" t="str">
        <f t="shared" si="13"/>
        <v/>
      </c>
      <c r="AS45" s="270"/>
      <c r="AT45" s="271"/>
      <c r="AU45" s="237"/>
      <c r="AV45" s="207" t="str">
        <f t="shared" si="14"/>
        <v/>
      </c>
      <c r="AW45" s="237"/>
      <c r="AX45" s="237"/>
      <c r="AY45" s="237"/>
      <c r="AZ45" s="237"/>
      <c r="BA45" s="237"/>
      <c r="BB45" s="237"/>
      <c r="BC45" s="237"/>
      <c r="BE45" s="237"/>
      <c r="BF45" s="237"/>
      <c r="BG45" s="237"/>
      <c r="BH45" s="237"/>
      <c r="BI45" s="237"/>
      <c r="BJ45" s="237"/>
    </row>
    <row r="46" spans="1:62" s="238" customFormat="1" x14ac:dyDescent="0.2">
      <c r="A46" s="237"/>
      <c r="B46" s="207" t="str">
        <f t="shared" si="15"/>
        <v/>
      </c>
      <c r="C46" s="73"/>
      <c r="D46" s="257"/>
      <c r="E46" s="258"/>
      <c r="F46" s="259"/>
      <c r="G46" s="259"/>
      <c r="H46" s="207" t="str">
        <f t="shared" si="16"/>
        <v/>
      </c>
      <c r="I46" s="259"/>
      <c r="J46" s="207" t="str">
        <f t="shared" si="2"/>
        <v/>
      </c>
      <c r="K46" s="259"/>
      <c r="L46" s="207" t="str">
        <f t="shared" si="3"/>
        <v/>
      </c>
      <c r="M46" s="260"/>
      <c r="N46" s="260"/>
      <c r="O46" s="260"/>
      <c r="P46" s="260"/>
      <c r="Q46" s="260"/>
      <c r="R46" s="259"/>
      <c r="S46" s="207" t="str">
        <f t="shared" si="4"/>
        <v/>
      </c>
      <c r="T46" s="259"/>
      <c r="U46" s="207" t="str">
        <f t="shared" si="5"/>
        <v/>
      </c>
      <c r="V46" s="261"/>
      <c r="W46" s="183"/>
      <c r="X46" s="259"/>
      <c r="Y46" s="207" t="str">
        <f t="shared" si="6"/>
        <v/>
      </c>
      <c r="Z46" s="259"/>
      <c r="AA46" s="207" t="str">
        <f t="shared" si="7"/>
        <v/>
      </c>
      <c r="AB46" s="183"/>
      <c r="AC46" s="90"/>
      <c r="AD46" s="262"/>
      <c r="AE46" s="207" t="str">
        <f t="shared" si="8"/>
        <v/>
      </c>
      <c r="AF46" s="263"/>
      <c r="AG46" s="207" t="str">
        <f t="shared" si="9"/>
        <v/>
      </c>
      <c r="AH46" s="264"/>
      <c r="AI46" s="207" t="str">
        <f t="shared" si="10"/>
        <v/>
      </c>
      <c r="AJ46" s="265"/>
      <c r="AK46" s="207" t="str">
        <f t="shared" si="11"/>
        <v/>
      </c>
      <c r="AL46" s="266"/>
      <c r="AM46" s="207" t="str">
        <f t="shared" si="12"/>
        <v/>
      </c>
      <c r="AN46" s="267"/>
      <c r="AO46" s="268"/>
      <c r="AP46" s="268"/>
      <c r="AQ46" s="269"/>
      <c r="AR46" s="207" t="str">
        <f t="shared" si="13"/>
        <v/>
      </c>
      <c r="AS46" s="270"/>
      <c r="AT46" s="271"/>
      <c r="AU46" s="237"/>
      <c r="AV46" s="207" t="str">
        <f t="shared" si="14"/>
        <v/>
      </c>
      <c r="AW46" s="237"/>
      <c r="AX46" s="237"/>
      <c r="AY46" s="237"/>
      <c r="AZ46" s="237"/>
      <c r="BA46" s="237"/>
      <c r="BB46" s="237"/>
      <c r="BC46" s="237"/>
      <c r="BE46" s="237"/>
      <c r="BF46" s="237"/>
      <c r="BG46" s="237"/>
      <c r="BH46" s="237"/>
      <c r="BI46" s="237"/>
      <c r="BJ46" s="237"/>
    </row>
    <row r="47" spans="1:62" s="238" customFormat="1" x14ac:dyDescent="0.2">
      <c r="A47" s="237"/>
      <c r="B47" s="207" t="str">
        <f t="shared" si="15"/>
        <v/>
      </c>
      <c r="C47" s="73"/>
      <c r="D47" s="257"/>
      <c r="E47" s="258"/>
      <c r="F47" s="259"/>
      <c r="G47" s="259"/>
      <c r="H47" s="207" t="str">
        <f t="shared" si="16"/>
        <v/>
      </c>
      <c r="I47" s="259"/>
      <c r="J47" s="207" t="str">
        <f t="shared" si="2"/>
        <v/>
      </c>
      <c r="K47" s="259"/>
      <c r="L47" s="207" t="str">
        <f t="shared" si="3"/>
        <v/>
      </c>
      <c r="M47" s="260"/>
      <c r="N47" s="260"/>
      <c r="O47" s="260"/>
      <c r="P47" s="260"/>
      <c r="Q47" s="260"/>
      <c r="R47" s="259"/>
      <c r="S47" s="207" t="str">
        <f t="shared" si="4"/>
        <v/>
      </c>
      <c r="T47" s="259"/>
      <c r="U47" s="207" t="str">
        <f t="shared" si="5"/>
        <v/>
      </c>
      <c r="V47" s="261"/>
      <c r="W47" s="183"/>
      <c r="X47" s="259"/>
      <c r="Y47" s="207" t="str">
        <f t="shared" si="6"/>
        <v/>
      </c>
      <c r="Z47" s="259"/>
      <c r="AA47" s="207" t="str">
        <f t="shared" si="7"/>
        <v/>
      </c>
      <c r="AB47" s="183"/>
      <c r="AC47" s="90"/>
      <c r="AD47" s="262"/>
      <c r="AE47" s="207" t="str">
        <f t="shared" si="8"/>
        <v/>
      </c>
      <c r="AF47" s="263"/>
      <c r="AG47" s="207" t="str">
        <f t="shared" si="9"/>
        <v/>
      </c>
      <c r="AH47" s="264"/>
      <c r="AI47" s="207" t="str">
        <f t="shared" si="10"/>
        <v/>
      </c>
      <c r="AJ47" s="265"/>
      <c r="AK47" s="207" t="str">
        <f t="shared" si="11"/>
        <v/>
      </c>
      <c r="AL47" s="266"/>
      <c r="AM47" s="207" t="str">
        <f t="shared" si="12"/>
        <v/>
      </c>
      <c r="AN47" s="267"/>
      <c r="AO47" s="268"/>
      <c r="AP47" s="268"/>
      <c r="AQ47" s="269"/>
      <c r="AR47" s="207" t="str">
        <f t="shared" si="13"/>
        <v/>
      </c>
      <c r="AS47" s="270"/>
      <c r="AT47" s="271"/>
      <c r="AU47" s="237"/>
      <c r="AV47" s="207" t="str">
        <f t="shared" si="14"/>
        <v/>
      </c>
      <c r="AW47" s="237"/>
      <c r="AX47" s="237"/>
      <c r="AY47" s="237"/>
      <c r="AZ47" s="237"/>
      <c r="BA47" s="237"/>
      <c r="BB47" s="237"/>
      <c r="BC47" s="237"/>
      <c r="BE47" s="237"/>
      <c r="BF47" s="237"/>
      <c r="BG47" s="237"/>
      <c r="BH47" s="237"/>
      <c r="BI47" s="237"/>
      <c r="BJ47" s="237"/>
    </row>
    <row r="48" spans="1:62" s="238" customFormat="1" x14ac:dyDescent="0.2">
      <c r="A48" s="237"/>
      <c r="B48" s="207" t="str">
        <f t="shared" si="15"/>
        <v/>
      </c>
      <c r="C48" s="73"/>
      <c r="D48" s="257"/>
      <c r="E48" s="258"/>
      <c r="F48" s="259"/>
      <c r="G48" s="259"/>
      <c r="H48" s="207" t="str">
        <f t="shared" si="16"/>
        <v/>
      </c>
      <c r="I48" s="259"/>
      <c r="J48" s="207" t="str">
        <f t="shared" si="2"/>
        <v/>
      </c>
      <c r="K48" s="259"/>
      <c r="L48" s="207" t="str">
        <f t="shared" si="3"/>
        <v/>
      </c>
      <c r="M48" s="260"/>
      <c r="N48" s="260"/>
      <c r="O48" s="260"/>
      <c r="P48" s="260"/>
      <c r="Q48" s="260"/>
      <c r="R48" s="259"/>
      <c r="S48" s="207" t="str">
        <f t="shared" si="4"/>
        <v/>
      </c>
      <c r="T48" s="259"/>
      <c r="U48" s="207" t="str">
        <f t="shared" si="5"/>
        <v/>
      </c>
      <c r="V48" s="261"/>
      <c r="W48" s="183"/>
      <c r="X48" s="259"/>
      <c r="Y48" s="207" t="str">
        <f t="shared" si="6"/>
        <v/>
      </c>
      <c r="Z48" s="259"/>
      <c r="AA48" s="207" t="str">
        <f t="shared" si="7"/>
        <v/>
      </c>
      <c r="AB48" s="183"/>
      <c r="AC48" s="90"/>
      <c r="AD48" s="262"/>
      <c r="AE48" s="207" t="str">
        <f t="shared" si="8"/>
        <v/>
      </c>
      <c r="AF48" s="263"/>
      <c r="AG48" s="207" t="str">
        <f t="shared" si="9"/>
        <v/>
      </c>
      <c r="AH48" s="264"/>
      <c r="AI48" s="207" t="str">
        <f t="shared" si="10"/>
        <v/>
      </c>
      <c r="AJ48" s="265"/>
      <c r="AK48" s="207" t="str">
        <f t="shared" si="11"/>
        <v/>
      </c>
      <c r="AL48" s="266"/>
      <c r="AM48" s="207" t="str">
        <f t="shared" si="12"/>
        <v/>
      </c>
      <c r="AN48" s="267"/>
      <c r="AO48" s="268"/>
      <c r="AP48" s="268"/>
      <c r="AQ48" s="269"/>
      <c r="AR48" s="207" t="str">
        <f t="shared" si="13"/>
        <v/>
      </c>
      <c r="AS48" s="270"/>
      <c r="AT48" s="271"/>
      <c r="AU48" s="237"/>
      <c r="AV48" s="207" t="str">
        <f t="shared" si="14"/>
        <v/>
      </c>
      <c r="AW48" s="237"/>
      <c r="AX48" s="237"/>
      <c r="AY48" s="237"/>
      <c r="AZ48" s="237"/>
      <c r="BA48" s="237"/>
      <c r="BB48" s="237"/>
      <c r="BC48" s="237"/>
      <c r="BE48" s="237"/>
      <c r="BF48" s="237"/>
      <c r="BG48" s="237"/>
      <c r="BH48" s="237"/>
      <c r="BI48" s="237"/>
      <c r="BJ48" s="237"/>
    </row>
    <row r="49" spans="1:62" s="238" customFormat="1" x14ac:dyDescent="0.2">
      <c r="A49" s="237"/>
      <c r="B49" s="207" t="str">
        <f t="shared" si="15"/>
        <v/>
      </c>
      <c r="C49" s="73"/>
      <c r="D49" s="257"/>
      <c r="E49" s="258"/>
      <c r="F49" s="259"/>
      <c r="G49" s="259"/>
      <c r="H49" s="207" t="str">
        <f t="shared" si="16"/>
        <v/>
      </c>
      <c r="I49" s="259"/>
      <c r="J49" s="207" t="str">
        <f t="shared" si="2"/>
        <v/>
      </c>
      <c r="K49" s="259"/>
      <c r="L49" s="207" t="str">
        <f t="shared" si="3"/>
        <v/>
      </c>
      <c r="M49" s="260"/>
      <c r="N49" s="260"/>
      <c r="O49" s="260"/>
      <c r="P49" s="260"/>
      <c r="Q49" s="260"/>
      <c r="R49" s="259"/>
      <c r="S49" s="207" t="str">
        <f t="shared" si="4"/>
        <v/>
      </c>
      <c r="T49" s="259"/>
      <c r="U49" s="207" t="str">
        <f t="shared" si="5"/>
        <v/>
      </c>
      <c r="V49" s="261"/>
      <c r="W49" s="183"/>
      <c r="X49" s="259"/>
      <c r="Y49" s="207" t="str">
        <f t="shared" si="6"/>
        <v/>
      </c>
      <c r="Z49" s="259"/>
      <c r="AA49" s="207" t="str">
        <f t="shared" si="7"/>
        <v/>
      </c>
      <c r="AB49" s="183"/>
      <c r="AC49" s="90"/>
      <c r="AD49" s="262"/>
      <c r="AE49" s="207" t="str">
        <f t="shared" si="8"/>
        <v/>
      </c>
      <c r="AF49" s="263"/>
      <c r="AG49" s="207" t="str">
        <f t="shared" si="9"/>
        <v/>
      </c>
      <c r="AH49" s="264"/>
      <c r="AI49" s="207" t="str">
        <f t="shared" si="10"/>
        <v/>
      </c>
      <c r="AJ49" s="265"/>
      <c r="AK49" s="207" t="str">
        <f t="shared" si="11"/>
        <v/>
      </c>
      <c r="AL49" s="266"/>
      <c r="AM49" s="207" t="str">
        <f t="shared" si="12"/>
        <v/>
      </c>
      <c r="AN49" s="267"/>
      <c r="AO49" s="268"/>
      <c r="AP49" s="268"/>
      <c r="AQ49" s="269"/>
      <c r="AR49" s="207" t="str">
        <f t="shared" si="13"/>
        <v/>
      </c>
      <c r="AS49" s="270"/>
      <c r="AT49" s="271"/>
      <c r="AU49" s="237"/>
      <c r="AV49" s="207" t="str">
        <f t="shared" si="14"/>
        <v/>
      </c>
      <c r="AW49" s="237"/>
      <c r="AX49" s="237"/>
      <c r="AY49" s="237"/>
      <c r="AZ49" s="237"/>
      <c r="BA49" s="237"/>
      <c r="BB49" s="237"/>
      <c r="BC49" s="237"/>
      <c r="BE49" s="237"/>
      <c r="BF49" s="237"/>
      <c r="BG49" s="237"/>
      <c r="BH49" s="237"/>
      <c r="BI49" s="237"/>
      <c r="BJ49" s="237"/>
    </row>
    <row r="50" spans="1:62" s="238" customFormat="1" x14ac:dyDescent="0.2">
      <c r="A50" s="237"/>
      <c r="B50" s="207" t="str">
        <f t="shared" si="15"/>
        <v/>
      </c>
      <c r="C50" s="73"/>
      <c r="D50" s="257"/>
      <c r="E50" s="258"/>
      <c r="F50" s="259"/>
      <c r="G50" s="259"/>
      <c r="H50" s="207" t="str">
        <f t="shared" si="16"/>
        <v/>
      </c>
      <c r="I50" s="259"/>
      <c r="J50" s="207" t="str">
        <f t="shared" si="2"/>
        <v/>
      </c>
      <c r="K50" s="259"/>
      <c r="L50" s="207" t="str">
        <f t="shared" si="3"/>
        <v/>
      </c>
      <c r="M50" s="260"/>
      <c r="N50" s="260"/>
      <c r="O50" s="260"/>
      <c r="P50" s="260"/>
      <c r="Q50" s="260"/>
      <c r="R50" s="259"/>
      <c r="S50" s="207" t="str">
        <f t="shared" si="4"/>
        <v/>
      </c>
      <c r="T50" s="259"/>
      <c r="U50" s="207" t="str">
        <f t="shared" si="5"/>
        <v/>
      </c>
      <c r="V50" s="261"/>
      <c r="W50" s="183"/>
      <c r="X50" s="259"/>
      <c r="Y50" s="207" t="str">
        <f t="shared" si="6"/>
        <v/>
      </c>
      <c r="Z50" s="259"/>
      <c r="AA50" s="207" t="str">
        <f t="shared" si="7"/>
        <v/>
      </c>
      <c r="AB50" s="183"/>
      <c r="AC50" s="90"/>
      <c r="AD50" s="262"/>
      <c r="AE50" s="207" t="str">
        <f t="shared" si="8"/>
        <v/>
      </c>
      <c r="AF50" s="263"/>
      <c r="AG50" s="207" t="str">
        <f t="shared" si="9"/>
        <v/>
      </c>
      <c r="AH50" s="264"/>
      <c r="AI50" s="207" t="str">
        <f t="shared" si="10"/>
        <v/>
      </c>
      <c r="AJ50" s="265"/>
      <c r="AK50" s="207" t="str">
        <f t="shared" si="11"/>
        <v/>
      </c>
      <c r="AL50" s="266"/>
      <c r="AM50" s="207" t="str">
        <f t="shared" si="12"/>
        <v/>
      </c>
      <c r="AN50" s="267"/>
      <c r="AO50" s="268"/>
      <c r="AP50" s="268"/>
      <c r="AQ50" s="269"/>
      <c r="AR50" s="207" t="str">
        <f t="shared" si="13"/>
        <v/>
      </c>
      <c r="AS50" s="270"/>
      <c r="AT50" s="271"/>
      <c r="AU50" s="237"/>
      <c r="AV50" s="207" t="str">
        <f t="shared" si="14"/>
        <v/>
      </c>
      <c r="AW50" s="237"/>
      <c r="AX50" s="237"/>
      <c r="AY50" s="237"/>
      <c r="AZ50" s="237"/>
      <c r="BA50" s="237"/>
      <c r="BB50" s="237"/>
      <c r="BC50" s="237"/>
      <c r="BE50" s="237"/>
      <c r="BF50" s="237"/>
      <c r="BG50" s="237"/>
      <c r="BH50" s="237"/>
      <c r="BI50" s="237"/>
      <c r="BJ50" s="237"/>
    </row>
    <row r="51" spans="1:62" s="238" customFormat="1" x14ac:dyDescent="0.2">
      <c r="A51" s="237"/>
      <c r="B51" s="207" t="str">
        <f t="shared" si="15"/>
        <v/>
      </c>
      <c r="C51" s="73"/>
      <c r="D51" s="257"/>
      <c r="E51" s="258"/>
      <c r="F51" s="259"/>
      <c r="G51" s="259"/>
      <c r="H51" s="207" t="str">
        <f t="shared" si="16"/>
        <v/>
      </c>
      <c r="I51" s="259"/>
      <c r="J51" s="207" t="str">
        <f t="shared" si="2"/>
        <v/>
      </c>
      <c r="K51" s="259"/>
      <c r="L51" s="207" t="str">
        <f t="shared" si="3"/>
        <v/>
      </c>
      <c r="M51" s="260"/>
      <c r="N51" s="260"/>
      <c r="O51" s="260"/>
      <c r="P51" s="260"/>
      <c r="Q51" s="260"/>
      <c r="R51" s="259"/>
      <c r="S51" s="207" t="str">
        <f t="shared" si="4"/>
        <v/>
      </c>
      <c r="T51" s="259"/>
      <c r="U51" s="207" t="str">
        <f t="shared" si="5"/>
        <v/>
      </c>
      <c r="V51" s="261"/>
      <c r="W51" s="183"/>
      <c r="X51" s="259"/>
      <c r="Y51" s="207" t="str">
        <f t="shared" si="6"/>
        <v/>
      </c>
      <c r="Z51" s="259"/>
      <c r="AA51" s="207" t="str">
        <f t="shared" si="7"/>
        <v/>
      </c>
      <c r="AB51" s="183"/>
      <c r="AC51" s="90"/>
      <c r="AD51" s="262"/>
      <c r="AE51" s="207" t="str">
        <f t="shared" si="8"/>
        <v/>
      </c>
      <c r="AF51" s="263"/>
      <c r="AG51" s="207" t="str">
        <f t="shared" si="9"/>
        <v/>
      </c>
      <c r="AH51" s="264"/>
      <c r="AI51" s="207" t="str">
        <f t="shared" si="10"/>
        <v/>
      </c>
      <c r="AJ51" s="265"/>
      <c r="AK51" s="207" t="str">
        <f t="shared" si="11"/>
        <v/>
      </c>
      <c r="AL51" s="266"/>
      <c r="AM51" s="207" t="str">
        <f t="shared" si="12"/>
        <v/>
      </c>
      <c r="AN51" s="267"/>
      <c r="AO51" s="268"/>
      <c r="AP51" s="268"/>
      <c r="AQ51" s="269"/>
      <c r="AR51" s="207" t="str">
        <f t="shared" si="13"/>
        <v/>
      </c>
      <c r="AS51" s="270"/>
      <c r="AT51" s="271"/>
      <c r="AU51" s="237"/>
      <c r="AV51" s="207" t="str">
        <f t="shared" si="14"/>
        <v/>
      </c>
      <c r="AW51" s="237"/>
      <c r="AX51" s="237"/>
      <c r="AY51" s="237"/>
      <c r="AZ51" s="237"/>
      <c r="BA51" s="237"/>
      <c r="BB51" s="237"/>
      <c r="BC51" s="237"/>
      <c r="BE51" s="237"/>
      <c r="BF51" s="237"/>
      <c r="BG51" s="237"/>
      <c r="BH51" s="237"/>
      <c r="BI51" s="237"/>
      <c r="BJ51" s="237"/>
    </row>
    <row r="52" spans="1:62" s="238" customFormat="1" x14ac:dyDescent="0.2">
      <c r="A52" s="237"/>
      <c r="B52" s="207" t="str">
        <f t="shared" si="15"/>
        <v/>
      </c>
      <c r="C52" s="73"/>
      <c r="D52" s="257"/>
      <c r="E52" s="258"/>
      <c r="F52" s="259"/>
      <c r="G52" s="259"/>
      <c r="H52" s="207" t="str">
        <f t="shared" si="16"/>
        <v/>
      </c>
      <c r="I52" s="259"/>
      <c r="J52" s="207" t="str">
        <f t="shared" si="2"/>
        <v/>
      </c>
      <c r="K52" s="259"/>
      <c r="L52" s="207" t="str">
        <f t="shared" si="3"/>
        <v/>
      </c>
      <c r="M52" s="260"/>
      <c r="N52" s="260"/>
      <c r="O52" s="260"/>
      <c r="P52" s="260"/>
      <c r="Q52" s="260"/>
      <c r="R52" s="259"/>
      <c r="S52" s="207" t="str">
        <f t="shared" si="4"/>
        <v/>
      </c>
      <c r="T52" s="259"/>
      <c r="U52" s="207" t="str">
        <f t="shared" si="5"/>
        <v/>
      </c>
      <c r="V52" s="261"/>
      <c r="W52" s="183"/>
      <c r="X52" s="259"/>
      <c r="Y52" s="207" t="str">
        <f t="shared" si="6"/>
        <v/>
      </c>
      <c r="Z52" s="259"/>
      <c r="AA52" s="207" t="str">
        <f t="shared" si="7"/>
        <v/>
      </c>
      <c r="AB52" s="183"/>
      <c r="AC52" s="90"/>
      <c r="AD52" s="262"/>
      <c r="AE52" s="207" t="str">
        <f t="shared" si="8"/>
        <v/>
      </c>
      <c r="AF52" s="263"/>
      <c r="AG52" s="207" t="str">
        <f t="shared" si="9"/>
        <v/>
      </c>
      <c r="AH52" s="264"/>
      <c r="AI52" s="207" t="str">
        <f t="shared" si="10"/>
        <v/>
      </c>
      <c r="AJ52" s="265"/>
      <c r="AK52" s="207" t="str">
        <f t="shared" si="11"/>
        <v/>
      </c>
      <c r="AL52" s="266"/>
      <c r="AM52" s="207" t="str">
        <f t="shared" si="12"/>
        <v/>
      </c>
      <c r="AN52" s="267"/>
      <c r="AO52" s="268"/>
      <c r="AP52" s="268"/>
      <c r="AQ52" s="269"/>
      <c r="AR52" s="207" t="str">
        <f t="shared" si="13"/>
        <v/>
      </c>
      <c r="AS52" s="270"/>
      <c r="AT52" s="271"/>
      <c r="AU52" s="237"/>
      <c r="AV52" s="207" t="str">
        <f t="shared" si="14"/>
        <v/>
      </c>
      <c r="AW52" s="237"/>
      <c r="AX52" s="237"/>
      <c r="AY52" s="237"/>
      <c r="AZ52" s="237"/>
      <c r="BA52" s="237"/>
      <c r="BB52" s="237"/>
      <c r="BC52" s="237"/>
      <c r="BE52" s="237"/>
      <c r="BF52" s="237"/>
      <c r="BG52" s="237"/>
      <c r="BH52" s="237"/>
      <c r="BI52" s="237"/>
      <c r="BJ52" s="237"/>
    </row>
    <row r="53" spans="1:62" s="238" customFormat="1" x14ac:dyDescent="0.2">
      <c r="A53" s="237"/>
      <c r="B53" s="207" t="str">
        <f t="shared" si="15"/>
        <v/>
      </c>
      <c r="C53" s="73"/>
      <c r="D53" s="257"/>
      <c r="E53" s="258"/>
      <c r="F53" s="259"/>
      <c r="G53" s="259"/>
      <c r="H53" s="207" t="str">
        <f t="shared" si="16"/>
        <v/>
      </c>
      <c r="I53" s="259"/>
      <c r="J53" s="207" t="str">
        <f t="shared" si="2"/>
        <v/>
      </c>
      <c r="K53" s="259"/>
      <c r="L53" s="207" t="str">
        <f t="shared" si="3"/>
        <v/>
      </c>
      <c r="M53" s="260"/>
      <c r="N53" s="260"/>
      <c r="O53" s="260"/>
      <c r="P53" s="260"/>
      <c r="Q53" s="260"/>
      <c r="R53" s="259"/>
      <c r="S53" s="207" t="str">
        <f t="shared" si="4"/>
        <v/>
      </c>
      <c r="T53" s="259"/>
      <c r="U53" s="207" t="str">
        <f t="shared" si="5"/>
        <v/>
      </c>
      <c r="V53" s="261"/>
      <c r="W53" s="183"/>
      <c r="X53" s="259"/>
      <c r="Y53" s="207" t="str">
        <f t="shared" si="6"/>
        <v/>
      </c>
      <c r="Z53" s="259"/>
      <c r="AA53" s="207" t="str">
        <f t="shared" si="7"/>
        <v/>
      </c>
      <c r="AB53" s="183"/>
      <c r="AC53" s="90"/>
      <c r="AD53" s="262"/>
      <c r="AE53" s="207" t="str">
        <f t="shared" si="8"/>
        <v/>
      </c>
      <c r="AF53" s="263"/>
      <c r="AG53" s="207" t="str">
        <f t="shared" si="9"/>
        <v/>
      </c>
      <c r="AH53" s="264"/>
      <c r="AI53" s="207" t="str">
        <f t="shared" si="10"/>
        <v/>
      </c>
      <c r="AJ53" s="265"/>
      <c r="AK53" s="207" t="str">
        <f t="shared" si="11"/>
        <v/>
      </c>
      <c r="AL53" s="266"/>
      <c r="AM53" s="207" t="str">
        <f t="shared" si="12"/>
        <v/>
      </c>
      <c r="AN53" s="267"/>
      <c r="AO53" s="268"/>
      <c r="AP53" s="268"/>
      <c r="AQ53" s="269"/>
      <c r="AR53" s="207" t="str">
        <f t="shared" si="13"/>
        <v/>
      </c>
      <c r="AS53" s="270"/>
      <c r="AT53" s="271"/>
      <c r="AU53" s="237"/>
      <c r="AV53" s="207" t="str">
        <f t="shared" si="14"/>
        <v/>
      </c>
      <c r="AW53" s="237"/>
      <c r="AX53" s="237"/>
      <c r="AY53" s="237"/>
      <c r="AZ53" s="237"/>
      <c r="BA53" s="237"/>
      <c r="BB53" s="237"/>
      <c r="BC53" s="237"/>
      <c r="BE53" s="237"/>
      <c r="BF53" s="237"/>
      <c r="BG53" s="237"/>
      <c r="BH53" s="237"/>
      <c r="BI53" s="237"/>
      <c r="BJ53" s="237"/>
    </row>
    <row r="54" spans="1:62" s="238" customFormat="1" x14ac:dyDescent="0.2">
      <c r="A54" s="237"/>
      <c r="B54" s="207" t="str">
        <f t="shared" si="15"/>
        <v/>
      </c>
      <c r="C54" s="73"/>
      <c r="D54" s="257"/>
      <c r="E54" s="258"/>
      <c r="F54" s="259"/>
      <c r="G54" s="259"/>
      <c r="H54" s="207" t="str">
        <f t="shared" si="16"/>
        <v/>
      </c>
      <c r="I54" s="259"/>
      <c r="J54" s="207" t="str">
        <f t="shared" si="2"/>
        <v/>
      </c>
      <c r="K54" s="259"/>
      <c r="L54" s="207" t="str">
        <f t="shared" si="3"/>
        <v/>
      </c>
      <c r="M54" s="260"/>
      <c r="N54" s="260"/>
      <c r="O54" s="260"/>
      <c r="P54" s="260"/>
      <c r="Q54" s="260"/>
      <c r="R54" s="259"/>
      <c r="S54" s="207" t="str">
        <f t="shared" si="4"/>
        <v/>
      </c>
      <c r="T54" s="259"/>
      <c r="U54" s="207" t="str">
        <f t="shared" si="5"/>
        <v/>
      </c>
      <c r="V54" s="261"/>
      <c r="W54" s="183"/>
      <c r="X54" s="259"/>
      <c r="Y54" s="207" t="str">
        <f t="shared" si="6"/>
        <v/>
      </c>
      <c r="Z54" s="259"/>
      <c r="AA54" s="207" t="str">
        <f t="shared" si="7"/>
        <v/>
      </c>
      <c r="AB54" s="183"/>
      <c r="AC54" s="90"/>
      <c r="AD54" s="262"/>
      <c r="AE54" s="207" t="str">
        <f t="shared" si="8"/>
        <v/>
      </c>
      <c r="AF54" s="263"/>
      <c r="AG54" s="207" t="str">
        <f t="shared" si="9"/>
        <v/>
      </c>
      <c r="AH54" s="264"/>
      <c r="AI54" s="207" t="str">
        <f t="shared" si="10"/>
        <v/>
      </c>
      <c r="AJ54" s="265"/>
      <c r="AK54" s="207" t="str">
        <f t="shared" si="11"/>
        <v/>
      </c>
      <c r="AL54" s="266"/>
      <c r="AM54" s="207" t="str">
        <f t="shared" si="12"/>
        <v/>
      </c>
      <c r="AN54" s="267"/>
      <c r="AO54" s="268"/>
      <c r="AP54" s="268"/>
      <c r="AQ54" s="269"/>
      <c r="AR54" s="207" t="str">
        <f t="shared" si="13"/>
        <v/>
      </c>
      <c r="AS54" s="270"/>
      <c r="AT54" s="271"/>
      <c r="AU54" s="237"/>
      <c r="AV54" s="207" t="str">
        <f t="shared" si="14"/>
        <v/>
      </c>
      <c r="AW54" s="237"/>
      <c r="AX54" s="237"/>
      <c r="AY54" s="237"/>
      <c r="AZ54" s="237"/>
      <c r="BA54" s="237"/>
      <c r="BB54" s="237"/>
      <c r="BC54" s="237"/>
      <c r="BE54" s="237"/>
      <c r="BF54" s="237"/>
      <c r="BG54" s="237"/>
      <c r="BH54" s="237"/>
      <c r="BI54" s="237"/>
      <c r="BJ54" s="237"/>
    </row>
    <row r="55" spans="1:62" s="238" customFormat="1" x14ac:dyDescent="0.2">
      <c r="A55" s="237"/>
      <c r="B55" s="207" t="str">
        <f t="shared" si="15"/>
        <v/>
      </c>
      <c r="C55" s="73"/>
      <c r="D55" s="257"/>
      <c r="E55" s="258"/>
      <c r="F55" s="259"/>
      <c r="G55" s="259"/>
      <c r="H55" s="207" t="str">
        <f t="shared" si="16"/>
        <v/>
      </c>
      <c r="I55" s="259"/>
      <c r="J55" s="207" t="str">
        <f t="shared" si="2"/>
        <v/>
      </c>
      <c r="K55" s="259"/>
      <c r="L55" s="207" t="str">
        <f t="shared" si="3"/>
        <v/>
      </c>
      <c r="M55" s="260"/>
      <c r="N55" s="260"/>
      <c r="O55" s="260"/>
      <c r="P55" s="260"/>
      <c r="Q55" s="260"/>
      <c r="R55" s="259"/>
      <c r="S55" s="207" t="str">
        <f t="shared" si="4"/>
        <v/>
      </c>
      <c r="T55" s="259"/>
      <c r="U55" s="207" t="str">
        <f t="shared" si="5"/>
        <v/>
      </c>
      <c r="V55" s="261"/>
      <c r="W55" s="183"/>
      <c r="X55" s="259"/>
      <c r="Y55" s="207" t="str">
        <f t="shared" si="6"/>
        <v/>
      </c>
      <c r="Z55" s="259"/>
      <c r="AA55" s="207" t="str">
        <f t="shared" si="7"/>
        <v/>
      </c>
      <c r="AB55" s="183"/>
      <c r="AC55" s="90"/>
      <c r="AD55" s="262"/>
      <c r="AE55" s="207" t="str">
        <f t="shared" si="8"/>
        <v/>
      </c>
      <c r="AF55" s="263"/>
      <c r="AG55" s="207" t="str">
        <f t="shared" si="9"/>
        <v/>
      </c>
      <c r="AH55" s="264"/>
      <c r="AI55" s="207" t="str">
        <f t="shared" si="10"/>
        <v/>
      </c>
      <c r="AJ55" s="265"/>
      <c r="AK55" s="207" t="str">
        <f t="shared" si="11"/>
        <v/>
      </c>
      <c r="AL55" s="266"/>
      <c r="AM55" s="207" t="str">
        <f t="shared" si="12"/>
        <v/>
      </c>
      <c r="AN55" s="267"/>
      <c r="AO55" s="268"/>
      <c r="AP55" s="268"/>
      <c r="AQ55" s="269"/>
      <c r="AR55" s="207" t="str">
        <f t="shared" si="13"/>
        <v/>
      </c>
      <c r="AS55" s="270"/>
      <c r="AT55" s="271"/>
      <c r="AU55" s="237"/>
      <c r="AV55" s="207" t="str">
        <f t="shared" si="14"/>
        <v/>
      </c>
      <c r="AW55" s="237"/>
      <c r="AX55" s="237"/>
      <c r="AY55" s="237"/>
      <c r="AZ55" s="237"/>
      <c r="BA55" s="237"/>
      <c r="BB55" s="237"/>
      <c r="BC55" s="237"/>
      <c r="BE55" s="237"/>
      <c r="BF55" s="237"/>
      <c r="BG55" s="237"/>
      <c r="BH55" s="237"/>
      <c r="BI55" s="237"/>
      <c r="BJ55" s="237"/>
    </row>
    <row r="56" spans="1:62" s="238" customFormat="1" x14ac:dyDescent="0.2">
      <c r="A56" s="237"/>
      <c r="B56" s="207" t="str">
        <f t="shared" si="15"/>
        <v/>
      </c>
      <c r="C56" s="73"/>
      <c r="D56" s="257"/>
      <c r="E56" s="258"/>
      <c r="F56" s="259"/>
      <c r="G56" s="259"/>
      <c r="H56" s="207" t="str">
        <f t="shared" si="16"/>
        <v/>
      </c>
      <c r="I56" s="259"/>
      <c r="J56" s="207" t="str">
        <f t="shared" si="2"/>
        <v/>
      </c>
      <c r="K56" s="259"/>
      <c r="L56" s="207" t="str">
        <f t="shared" si="3"/>
        <v/>
      </c>
      <c r="M56" s="260"/>
      <c r="N56" s="260"/>
      <c r="O56" s="260"/>
      <c r="P56" s="260"/>
      <c r="Q56" s="260"/>
      <c r="R56" s="259"/>
      <c r="S56" s="207" t="str">
        <f t="shared" si="4"/>
        <v/>
      </c>
      <c r="T56" s="259"/>
      <c r="U56" s="207" t="str">
        <f t="shared" si="5"/>
        <v/>
      </c>
      <c r="V56" s="261"/>
      <c r="W56" s="183"/>
      <c r="X56" s="259"/>
      <c r="Y56" s="207" t="str">
        <f t="shared" si="6"/>
        <v/>
      </c>
      <c r="Z56" s="259"/>
      <c r="AA56" s="207" t="str">
        <f t="shared" si="7"/>
        <v/>
      </c>
      <c r="AB56" s="183"/>
      <c r="AC56" s="90"/>
      <c r="AD56" s="262"/>
      <c r="AE56" s="207" t="str">
        <f t="shared" si="8"/>
        <v/>
      </c>
      <c r="AF56" s="263"/>
      <c r="AG56" s="207" t="str">
        <f t="shared" si="9"/>
        <v/>
      </c>
      <c r="AH56" s="264"/>
      <c r="AI56" s="207" t="str">
        <f t="shared" si="10"/>
        <v/>
      </c>
      <c r="AJ56" s="265"/>
      <c r="AK56" s="207" t="str">
        <f t="shared" si="11"/>
        <v/>
      </c>
      <c r="AL56" s="266"/>
      <c r="AM56" s="207" t="str">
        <f t="shared" si="12"/>
        <v/>
      </c>
      <c r="AN56" s="267"/>
      <c r="AO56" s="268"/>
      <c r="AP56" s="268"/>
      <c r="AQ56" s="269"/>
      <c r="AR56" s="207" t="str">
        <f t="shared" si="13"/>
        <v/>
      </c>
      <c r="AS56" s="270"/>
      <c r="AT56" s="271"/>
      <c r="AU56" s="237"/>
      <c r="AV56" s="207" t="str">
        <f t="shared" si="14"/>
        <v/>
      </c>
      <c r="AW56" s="237"/>
      <c r="AX56" s="237"/>
      <c r="AY56" s="237"/>
      <c r="AZ56" s="237"/>
      <c r="BA56" s="237"/>
      <c r="BB56" s="237"/>
      <c r="BC56" s="237"/>
      <c r="BE56" s="237"/>
      <c r="BF56" s="237"/>
      <c r="BG56" s="237"/>
      <c r="BH56" s="237"/>
      <c r="BI56" s="237"/>
      <c r="BJ56" s="237"/>
    </row>
    <row r="57" spans="1:62" s="238" customFormat="1" x14ac:dyDescent="0.2">
      <c r="A57" s="237"/>
      <c r="B57" s="207" t="str">
        <f t="shared" si="15"/>
        <v/>
      </c>
      <c r="C57" s="73"/>
      <c r="D57" s="257"/>
      <c r="E57" s="258"/>
      <c r="F57" s="259"/>
      <c r="G57" s="259"/>
      <c r="H57" s="207" t="str">
        <f t="shared" si="16"/>
        <v/>
      </c>
      <c r="I57" s="259"/>
      <c r="J57" s="207" t="str">
        <f t="shared" si="2"/>
        <v/>
      </c>
      <c r="K57" s="259"/>
      <c r="L57" s="207" t="str">
        <f t="shared" si="3"/>
        <v/>
      </c>
      <c r="M57" s="260"/>
      <c r="N57" s="260"/>
      <c r="O57" s="260"/>
      <c r="P57" s="260"/>
      <c r="Q57" s="260"/>
      <c r="R57" s="259"/>
      <c r="S57" s="207" t="str">
        <f t="shared" si="4"/>
        <v/>
      </c>
      <c r="T57" s="259"/>
      <c r="U57" s="207" t="str">
        <f t="shared" si="5"/>
        <v/>
      </c>
      <c r="V57" s="261"/>
      <c r="W57" s="183"/>
      <c r="X57" s="259"/>
      <c r="Y57" s="207" t="str">
        <f t="shared" si="6"/>
        <v/>
      </c>
      <c r="Z57" s="259"/>
      <c r="AA57" s="207" t="str">
        <f t="shared" si="7"/>
        <v/>
      </c>
      <c r="AB57" s="183"/>
      <c r="AC57" s="90"/>
      <c r="AD57" s="262"/>
      <c r="AE57" s="207" t="str">
        <f t="shared" si="8"/>
        <v/>
      </c>
      <c r="AF57" s="263"/>
      <c r="AG57" s="207" t="str">
        <f t="shared" si="9"/>
        <v/>
      </c>
      <c r="AH57" s="264"/>
      <c r="AI57" s="207" t="str">
        <f t="shared" si="10"/>
        <v/>
      </c>
      <c r="AJ57" s="265"/>
      <c r="AK57" s="207" t="str">
        <f t="shared" si="11"/>
        <v/>
      </c>
      <c r="AL57" s="266"/>
      <c r="AM57" s="207" t="str">
        <f t="shared" si="12"/>
        <v/>
      </c>
      <c r="AN57" s="267"/>
      <c r="AO57" s="268"/>
      <c r="AP57" s="268"/>
      <c r="AQ57" s="269"/>
      <c r="AR57" s="207" t="str">
        <f t="shared" si="13"/>
        <v/>
      </c>
      <c r="AS57" s="270"/>
      <c r="AT57" s="271"/>
      <c r="AU57" s="237"/>
      <c r="AV57" s="207" t="str">
        <f t="shared" si="14"/>
        <v/>
      </c>
      <c r="AW57" s="237"/>
      <c r="AX57" s="237"/>
      <c r="AY57" s="237"/>
      <c r="AZ57" s="237"/>
      <c r="BA57" s="237"/>
      <c r="BB57" s="237"/>
      <c r="BC57" s="237"/>
      <c r="BE57" s="237"/>
      <c r="BF57" s="237"/>
      <c r="BG57" s="237"/>
      <c r="BH57" s="237"/>
      <c r="BI57" s="237"/>
      <c r="BJ57" s="237"/>
    </row>
    <row r="58" spans="1:62" s="238" customFormat="1" x14ac:dyDescent="0.2">
      <c r="A58" s="237"/>
      <c r="B58" s="207" t="str">
        <f t="shared" si="15"/>
        <v/>
      </c>
      <c r="C58" s="73"/>
      <c r="D58" s="257"/>
      <c r="E58" s="258"/>
      <c r="F58" s="259"/>
      <c r="G58" s="259"/>
      <c r="H58" s="207" t="str">
        <f t="shared" si="16"/>
        <v/>
      </c>
      <c r="I58" s="259"/>
      <c r="J58" s="207" t="str">
        <f t="shared" si="2"/>
        <v/>
      </c>
      <c r="K58" s="259"/>
      <c r="L58" s="207" t="str">
        <f t="shared" si="3"/>
        <v/>
      </c>
      <c r="M58" s="260"/>
      <c r="N58" s="260"/>
      <c r="O58" s="260"/>
      <c r="P58" s="260"/>
      <c r="Q58" s="260"/>
      <c r="R58" s="259"/>
      <c r="S58" s="207" t="str">
        <f t="shared" si="4"/>
        <v/>
      </c>
      <c r="T58" s="259"/>
      <c r="U58" s="207" t="str">
        <f t="shared" si="5"/>
        <v/>
      </c>
      <c r="V58" s="261"/>
      <c r="W58" s="183"/>
      <c r="X58" s="259"/>
      <c r="Y58" s="207" t="str">
        <f t="shared" si="6"/>
        <v/>
      </c>
      <c r="Z58" s="259"/>
      <c r="AA58" s="207" t="str">
        <f t="shared" si="7"/>
        <v/>
      </c>
      <c r="AB58" s="183"/>
      <c r="AC58" s="90"/>
      <c r="AD58" s="262"/>
      <c r="AE58" s="207" t="str">
        <f t="shared" si="8"/>
        <v/>
      </c>
      <c r="AF58" s="263"/>
      <c r="AG58" s="207" t="str">
        <f t="shared" si="9"/>
        <v/>
      </c>
      <c r="AH58" s="264"/>
      <c r="AI58" s="207" t="str">
        <f t="shared" si="10"/>
        <v/>
      </c>
      <c r="AJ58" s="265"/>
      <c r="AK58" s="207" t="str">
        <f t="shared" si="11"/>
        <v/>
      </c>
      <c r="AL58" s="266"/>
      <c r="AM58" s="207" t="str">
        <f t="shared" si="12"/>
        <v/>
      </c>
      <c r="AN58" s="267"/>
      <c r="AO58" s="268"/>
      <c r="AP58" s="268"/>
      <c r="AQ58" s="269"/>
      <c r="AR58" s="207" t="str">
        <f t="shared" si="13"/>
        <v/>
      </c>
      <c r="AS58" s="270"/>
      <c r="AT58" s="271"/>
      <c r="AU58" s="237"/>
      <c r="AV58" s="207" t="str">
        <f t="shared" si="14"/>
        <v/>
      </c>
      <c r="AW58" s="237"/>
      <c r="AX58" s="237"/>
      <c r="AY58" s="237"/>
      <c r="AZ58" s="237"/>
      <c r="BA58" s="237"/>
      <c r="BB58" s="237"/>
      <c r="BC58" s="237"/>
      <c r="BE58" s="237"/>
      <c r="BF58" s="237"/>
      <c r="BG58" s="237"/>
      <c r="BH58" s="237"/>
      <c r="BI58" s="237"/>
      <c r="BJ58" s="237"/>
    </row>
    <row r="59" spans="1:62" s="238" customFormat="1" x14ac:dyDescent="0.2">
      <c r="A59" s="237"/>
      <c r="B59" s="207" t="str">
        <f t="shared" si="15"/>
        <v/>
      </c>
      <c r="C59" s="73"/>
      <c r="D59" s="257"/>
      <c r="E59" s="258"/>
      <c r="F59" s="259"/>
      <c r="G59" s="259"/>
      <c r="H59" s="207" t="str">
        <f t="shared" si="16"/>
        <v/>
      </c>
      <c r="I59" s="259"/>
      <c r="J59" s="207" t="str">
        <f t="shared" si="2"/>
        <v/>
      </c>
      <c r="K59" s="259"/>
      <c r="L59" s="207" t="str">
        <f t="shared" si="3"/>
        <v/>
      </c>
      <c r="M59" s="260"/>
      <c r="N59" s="260"/>
      <c r="O59" s="260"/>
      <c r="P59" s="260"/>
      <c r="Q59" s="260"/>
      <c r="R59" s="259"/>
      <c r="S59" s="207" t="str">
        <f t="shared" si="4"/>
        <v/>
      </c>
      <c r="T59" s="259"/>
      <c r="U59" s="207" t="str">
        <f t="shared" si="5"/>
        <v/>
      </c>
      <c r="V59" s="261"/>
      <c r="W59" s="183"/>
      <c r="X59" s="259"/>
      <c r="Y59" s="207" t="str">
        <f t="shared" si="6"/>
        <v/>
      </c>
      <c r="Z59" s="259"/>
      <c r="AA59" s="207" t="str">
        <f t="shared" si="7"/>
        <v/>
      </c>
      <c r="AB59" s="183"/>
      <c r="AC59" s="90"/>
      <c r="AD59" s="262"/>
      <c r="AE59" s="207" t="str">
        <f t="shared" si="8"/>
        <v/>
      </c>
      <c r="AF59" s="263"/>
      <c r="AG59" s="207" t="str">
        <f t="shared" si="9"/>
        <v/>
      </c>
      <c r="AH59" s="264"/>
      <c r="AI59" s="207" t="str">
        <f t="shared" si="10"/>
        <v/>
      </c>
      <c r="AJ59" s="265"/>
      <c r="AK59" s="207" t="str">
        <f t="shared" si="11"/>
        <v/>
      </c>
      <c r="AL59" s="266"/>
      <c r="AM59" s="207" t="str">
        <f t="shared" si="12"/>
        <v/>
      </c>
      <c r="AN59" s="267"/>
      <c r="AO59" s="268"/>
      <c r="AP59" s="268"/>
      <c r="AQ59" s="269"/>
      <c r="AR59" s="207" t="str">
        <f t="shared" si="13"/>
        <v/>
      </c>
      <c r="AS59" s="270"/>
      <c r="AT59" s="271"/>
      <c r="AU59" s="237"/>
      <c r="AV59" s="207" t="str">
        <f t="shared" si="14"/>
        <v/>
      </c>
      <c r="AW59" s="237"/>
      <c r="AX59" s="237"/>
      <c r="AY59" s="237"/>
      <c r="AZ59" s="237"/>
      <c r="BA59" s="237"/>
      <c r="BB59" s="237"/>
      <c r="BC59" s="237"/>
      <c r="BE59" s="237"/>
      <c r="BF59" s="237"/>
      <c r="BG59" s="237"/>
      <c r="BH59" s="237"/>
      <c r="BI59" s="237"/>
      <c r="BJ59" s="237"/>
    </row>
    <row r="60" spans="1:62" s="238" customFormat="1" x14ac:dyDescent="0.2">
      <c r="A60" s="237"/>
      <c r="B60" s="207" t="str">
        <f t="shared" si="15"/>
        <v/>
      </c>
      <c r="C60" s="73"/>
      <c r="D60" s="257"/>
      <c r="E60" s="258"/>
      <c r="F60" s="259"/>
      <c r="G60" s="259"/>
      <c r="H60" s="207" t="str">
        <f t="shared" si="16"/>
        <v/>
      </c>
      <c r="I60" s="259"/>
      <c r="J60" s="207" t="str">
        <f t="shared" si="2"/>
        <v/>
      </c>
      <c r="K60" s="259"/>
      <c r="L60" s="207" t="str">
        <f t="shared" si="3"/>
        <v/>
      </c>
      <c r="M60" s="260"/>
      <c r="N60" s="260"/>
      <c r="O60" s="260"/>
      <c r="P60" s="260"/>
      <c r="Q60" s="260"/>
      <c r="R60" s="259"/>
      <c r="S60" s="207" t="str">
        <f t="shared" si="4"/>
        <v/>
      </c>
      <c r="T60" s="259"/>
      <c r="U60" s="207" t="str">
        <f t="shared" si="5"/>
        <v/>
      </c>
      <c r="V60" s="261"/>
      <c r="W60" s="183"/>
      <c r="X60" s="259"/>
      <c r="Y60" s="207" t="str">
        <f t="shared" si="6"/>
        <v/>
      </c>
      <c r="Z60" s="259"/>
      <c r="AA60" s="207" t="str">
        <f t="shared" si="7"/>
        <v/>
      </c>
      <c r="AB60" s="183"/>
      <c r="AC60" s="90"/>
      <c r="AD60" s="262"/>
      <c r="AE60" s="207" t="str">
        <f t="shared" si="8"/>
        <v/>
      </c>
      <c r="AF60" s="263"/>
      <c r="AG60" s="207" t="str">
        <f t="shared" si="9"/>
        <v/>
      </c>
      <c r="AH60" s="264"/>
      <c r="AI60" s="207" t="str">
        <f t="shared" si="10"/>
        <v/>
      </c>
      <c r="AJ60" s="265"/>
      <c r="AK60" s="207" t="str">
        <f t="shared" si="11"/>
        <v/>
      </c>
      <c r="AL60" s="266"/>
      <c r="AM60" s="207" t="str">
        <f t="shared" si="12"/>
        <v/>
      </c>
      <c r="AN60" s="267"/>
      <c r="AO60" s="268"/>
      <c r="AP60" s="268"/>
      <c r="AQ60" s="269"/>
      <c r="AR60" s="207" t="str">
        <f t="shared" si="13"/>
        <v/>
      </c>
      <c r="AS60" s="270"/>
      <c r="AT60" s="271"/>
      <c r="AU60" s="237"/>
      <c r="AV60" s="207" t="str">
        <f t="shared" si="14"/>
        <v/>
      </c>
      <c r="AW60" s="237"/>
      <c r="AX60" s="237"/>
      <c r="AY60" s="237"/>
      <c r="AZ60" s="237"/>
      <c r="BA60" s="237"/>
      <c r="BB60" s="237"/>
      <c r="BC60" s="237"/>
      <c r="BE60" s="237"/>
      <c r="BF60" s="237"/>
      <c r="BG60" s="237"/>
      <c r="BH60" s="237"/>
      <c r="BI60" s="237"/>
      <c r="BJ60" s="237"/>
    </row>
    <row r="61" spans="1:62" s="238" customFormat="1" x14ac:dyDescent="0.2">
      <c r="A61" s="237"/>
      <c r="B61" s="207" t="str">
        <f t="shared" si="15"/>
        <v/>
      </c>
      <c r="C61" s="73"/>
      <c r="D61" s="257"/>
      <c r="E61" s="258"/>
      <c r="F61" s="259"/>
      <c r="G61" s="259"/>
      <c r="H61" s="207" t="str">
        <f t="shared" si="16"/>
        <v/>
      </c>
      <c r="I61" s="259"/>
      <c r="J61" s="207" t="str">
        <f t="shared" si="2"/>
        <v/>
      </c>
      <c r="K61" s="259"/>
      <c r="L61" s="207" t="str">
        <f t="shared" si="3"/>
        <v/>
      </c>
      <c r="M61" s="260"/>
      <c r="N61" s="260"/>
      <c r="O61" s="260"/>
      <c r="P61" s="260"/>
      <c r="Q61" s="260"/>
      <c r="R61" s="259"/>
      <c r="S61" s="207" t="str">
        <f t="shared" si="4"/>
        <v/>
      </c>
      <c r="T61" s="259"/>
      <c r="U61" s="207" t="str">
        <f t="shared" si="5"/>
        <v/>
      </c>
      <c r="V61" s="261"/>
      <c r="W61" s="183"/>
      <c r="X61" s="259"/>
      <c r="Y61" s="207" t="str">
        <f t="shared" si="6"/>
        <v/>
      </c>
      <c r="Z61" s="259"/>
      <c r="AA61" s="207" t="str">
        <f t="shared" si="7"/>
        <v/>
      </c>
      <c r="AB61" s="183"/>
      <c r="AC61" s="90"/>
      <c r="AD61" s="262"/>
      <c r="AE61" s="207" t="str">
        <f t="shared" si="8"/>
        <v/>
      </c>
      <c r="AF61" s="263"/>
      <c r="AG61" s="207" t="str">
        <f t="shared" si="9"/>
        <v/>
      </c>
      <c r="AH61" s="264"/>
      <c r="AI61" s="207" t="str">
        <f t="shared" si="10"/>
        <v/>
      </c>
      <c r="AJ61" s="265"/>
      <c r="AK61" s="207" t="str">
        <f t="shared" si="11"/>
        <v/>
      </c>
      <c r="AL61" s="266"/>
      <c r="AM61" s="207" t="str">
        <f t="shared" si="12"/>
        <v/>
      </c>
      <c r="AN61" s="267"/>
      <c r="AO61" s="268"/>
      <c r="AP61" s="268"/>
      <c r="AQ61" s="269"/>
      <c r="AR61" s="207" t="str">
        <f t="shared" si="13"/>
        <v/>
      </c>
      <c r="AS61" s="270"/>
      <c r="AT61" s="271"/>
      <c r="AU61" s="237"/>
      <c r="AV61" s="207" t="str">
        <f t="shared" si="14"/>
        <v/>
      </c>
      <c r="AW61" s="237"/>
      <c r="AX61" s="237"/>
      <c r="AY61" s="237"/>
      <c r="AZ61" s="237"/>
      <c r="BA61" s="237"/>
      <c r="BB61" s="237"/>
      <c r="BC61" s="237"/>
      <c r="BE61" s="237"/>
      <c r="BF61" s="237"/>
      <c r="BG61" s="237"/>
      <c r="BH61" s="237"/>
      <c r="BI61" s="237"/>
      <c r="BJ61" s="237"/>
    </row>
    <row r="62" spans="1:62" s="238" customFormat="1" x14ac:dyDescent="0.2">
      <c r="A62" s="237"/>
      <c r="B62" s="207" t="str">
        <f t="shared" si="15"/>
        <v/>
      </c>
      <c r="C62" s="73"/>
      <c r="D62" s="257"/>
      <c r="E62" s="258"/>
      <c r="F62" s="259"/>
      <c r="G62" s="259"/>
      <c r="H62" s="207" t="str">
        <f t="shared" si="16"/>
        <v/>
      </c>
      <c r="I62" s="259"/>
      <c r="J62" s="207" t="str">
        <f t="shared" si="2"/>
        <v/>
      </c>
      <c r="K62" s="259"/>
      <c r="L62" s="207" t="str">
        <f t="shared" si="3"/>
        <v/>
      </c>
      <c r="M62" s="260"/>
      <c r="N62" s="260"/>
      <c r="O62" s="260"/>
      <c r="P62" s="260"/>
      <c r="Q62" s="260"/>
      <c r="R62" s="259"/>
      <c r="S62" s="207" t="str">
        <f t="shared" si="4"/>
        <v/>
      </c>
      <c r="T62" s="259"/>
      <c r="U62" s="207" t="str">
        <f t="shared" si="5"/>
        <v/>
      </c>
      <c r="V62" s="261"/>
      <c r="W62" s="183"/>
      <c r="X62" s="259"/>
      <c r="Y62" s="207" t="str">
        <f t="shared" si="6"/>
        <v/>
      </c>
      <c r="Z62" s="259"/>
      <c r="AA62" s="207" t="str">
        <f t="shared" si="7"/>
        <v/>
      </c>
      <c r="AB62" s="183"/>
      <c r="AC62" s="90"/>
      <c r="AD62" s="262"/>
      <c r="AE62" s="207" t="str">
        <f t="shared" si="8"/>
        <v/>
      </c>
      <c r="AF62" s="263"/>
      <c r="AG62" s="207" t="str">
        <f t="shared" si="9"/>
        <v/>
      </c>
      <c r="AH62" s="264"/>
      <c r="AI62" s="207" t="str">
        <f t="shared" si="10"/>
        <v/>
      </c>
      <c r="AJ62" s="265"/>
      <c r="AK62" s="207" t="str">
        <f t="shared" si="11"/>
        <v/>
      </c>
      <c r="AL62" s="266"/>
      <c r="AM62" s="207" t="str">
        <f t="shared" si="12"/>
        <v/>
      </c>
      <c r="AN62" s="267"/>
      <c r="AO62" s="268"/>
      <c r="AP62" s="268"/>
      <c r="AQ62" s="269"/>
      <c r="AR62" s="207" t="str">
        <f t="shared" si="13"/>
        <v/>
      </c>
      <c r="AS62" s="270"/>
      <c r="AT62" s="271"/>
      <c r="AU62" s="237"/>
      <c r="AV62" s="207" t="str">
        <f t="shared" si="14"/>
        <v/>
      </c>
      <c r="AW62" s="237"/>
      <c r="AX62" s="237"/>
      <c r="AY62" s="237"/>
      <c r="AZ62" s="237"/>
      <c r="BA62" s="237"/>
      <c r="BB62" s="237"/>
      <c r="BC62" s="237"/>
      <c r="BE62" s="237"/>
      <c r="BF62" s="237"/>
      <c r="BG62" s="237"/>
      <c r="BH62" s="237"/>
      <c r="BI62" s="237"/>
      <c r="BJ62" s="237"/>
    </row>
    <row r="63" spans="1:62" s="238" customFormat="1" x14ac:dyDescent="0.2">
      <c r="A63" s="237"/>
      <c r="B63" s="207" t="str">
        <f t="shared" si="15"/>
        <v/>
      </c>
      <c r="C63" s="73"/>
      <c r="D63" s="257"/>
      <c r="E63" s="258"/>
      <c r="F63" s="259"/>
      <c r="G63" s="259"/>
      <c r="H63" s="207" t="str">
        <f t="shared" si="16"/>
        <v/>
      </c>
      <c r="I63" s="259"/>
      <c r="J63" s="207" t="str">
        <f t="shared" si="2"/>
        <v/>
      </c>
      <c r="K63" s="259"/>
      <c r="L63" s="207" t="str">
        <f t="shared" si="3"/>
        <v/>
      </c>
      <c r="M63" s="260"/>
      <c r="N63" s="260"/>
      <c r="O63" s="260"/>
      <c r="P63" s="260"/>
      <c r="Q63" s="260"/>
      <c r="R63" s="259"/>
      <c r="S63" s="207" t="str">
        <f t="shared" si="4"/>
        <v/>
      </c>
      <c r="T63" s="259"/>
      <c r="U63" s="207" t="str">
        <f t="shared" si="5"/>
        <v/>
      </c>
      <c r="V63" s="261"/>
      <c r="W63" s="183"/>
      <c r="X63" s="259"/>
      <c r="Y63" s="207" t="str">
        <f t="shared" si="6"/>
        <v/>
      </c>
      <c r="Z63" s="259"/>
      <c r="AA63" s="207" t="str">
        <f t="shared" si="7"/>
        <v/>
      </c>
      <c r="AB63" s="183"/>
      <c r="AC63" s="90"/>
      <c r="AD63" s="262"/>
      <c r="AE63" s="207" t="str">
        <f t="shared" si="8"/>
        <v/>
      </c>
      <c r="AF63" s="263"/>
      <c r="AG63" s="207" t="str">
        <f t="shared" si="9"/>
        <v/>
      </c>
      <c r="AH63" s="264"/>
      <c r="AI63" s="207" t="str">
        <f t="shared" si="10"/>
        <v/>
      </c>
      <c r="AJ63" s="265"/>
      <c r="AK63" s="207" t="str">
        <f t="shared" si="11"/>
        <v/>
      </c>
      <c r="AL63" s="266"/>
      <c r="AM63" s="207" t="str">
        <f t="shared" si="12"/>
        <v/>
      </c>
      <c r="AN63" s="267"/>
      <c r="AO63" s="268"/>
      <c r="AP63" s="268"/>
      <c r="AQ63" s="269"/>
      <c r="AR63" s="207" t="str">
        <f t="shared" si="13"/>
        <v/>
      </c>
      <c r="AS63" s="270"/>
      <c r="AT63" s="271"/>
      <c r="AU63" s="237"/>
      <c r="AV63" s="207" t="str">
        <f t="shared" si="14"/>
        <v/>
      </c>
      <c r="AW63" s="237"/>
      <c r="AX63" s="237"/>
      <c r="AY63" s="237"/>
      <c r="AZ63" s="237"/>
      <c r="BA63" s="237"/>
      <c r="BB63" s="237"/>
      <c r="BC63" s="237"/>
      <c r="BE63" s="237"/>
      <c r="BF63" s="237"/>
      <c r="BG63" s="237"/>
      <c r="BH63" s="237"/>
      <c r="BI63" s="237"/>
      <c r="BJ63" s="237"/>
    </row>
    <row r="64" spans="1:62" s="238" customFormat="1" x14ac:dyDescent="0.2">
      <c r="A64" s="237"/>
      <c r="B64" s="207" t="str">
        <f t="shared" si="15"/>
        <v/>
      </c>
      <c r="C64" s="73"/>
      <c r="D64" s="257"/>
      <c r="E64" s="258"/>
      <c r="F64" s="259"/>
      <c r="G64" s="259"/>
      <c r="H64" s="207" t="str">
        <f t="shared" si="16"/>
        <v/>
      </c>
      <c r="I64" s="259"/>
      <c r="J64" s="207" t="str">
        <f t="shared" si="2"/>
        <v/>
      </c>
      <c r="K64" s="259"/>
      <c r="L64" s="207" t="str">
        <f t="shared" si="3"/>
        <v/>
      </c>
      <c r="M64" s="260"/>
      <c r="N64" s="260"/>
      <c r="O64" s="260"/>
      <c r="P64" s="260"/>
      <c r="Q64" s="260"/>
      <c r="R64" s="259"/>
      <c r="S64" s="207" t="str">
        <f t="shared" si="4"/>
        <v/>
      </c>
      <c r="T64" s="259"/>
      <c r="U64" s="207" t="str">
        <f t="shared" si="5"/>
        <v/>
      </c>
      <c r="V64" s="261"/>
      <c r="W64" s="183"/>
      <c r="X64" s="259"/>
      <c r="Y64" s="207" t="str">
        <f t="shared" si="6"/>
        <v/>
      </c>
      <c r="Z64" s="259"/>
      <c r="AA64" s="207" t="str">
        <f t="shared" si="7"/>
        <v/>
      </c>
      <c r="AB64" s="183"/>
      <c r="AC64" s="90"/>
      <c r="AD64" s="262"/>
      <c r="AE64" s="207" t="str">
        <f t="shared" si="8"/>
        <v/>
      </c>
      <c r="AF64" s="263"/>
      <c r="AG64" s="207" t="str">
        <f t="shared" si="9"/>
        <v/>
      </c>
      <c r="AH64" s="264"/>
      <c r="AI64" s="207" t="str">
        <f t="shared" si="10"/>
        <v/>
      </c>
      <c r="AJ64" s="265"/>
      <c r="AK64" s="207" t="str">
        <f t="shared" si="11"/>
        <v/>
      </c>
      <c r="AL64" s="266"/>
      <c r="AM64" s="207" t="str">
        <f t="shared" si="12"/>
        <v/>
      </c>
      <c r="AN64" s="267"/>
      <c r="AO64" s="268"/>
      <c r="AP64" s="268"/>
      <c r="AQ64" s="269"/>
      <c r="AR64" s="207" t="str">
        <f t="shared" si="13"/>
        <v/>
      </c>
      <c r="AS64" s="270"/>
      <c r="AT64" s="271"/>
      <c r="AU64" s="237"/>
      <c r="AV64" s="207" t="str">
        <f t="shared" si="14"/>
        <v/>
      </c>
      <c r="AW64" s="237"/>
      <c r="AX64" s="237"/>
      <c r="AY64" s="237"/>
      <c r="AZ64" s="237"/>
      <c r="BA64" s="237"/>
      <c r="BB64" s="237"/>
      <c r="BC64" s="237"/>
      <c r="BE64" s="237"/>
      <c r="BF64" s="237"/>
      <c r="BG64" s="237"/>
      <c r="BH64" s="237"/>
      <c r="BI64" s="237"/>
      <c r="BJ64" s="237"/>
    </row>
    <row r="65" spans="1:62" s="238" customFormat="1" x14ac:dyDescent="0.2">
      <c r="A65" s="237"/>
      <c r="B65" s="207" t="str">
        <f t="shared" si="15"/>
        <v/>
      </c>
      <c r="C65" s="73"/>
      <c r="D65" s="257"/>
      <c r="E65" s="258"/>
      <c r="F65" s="259"/>
      <c r="G65" s="259"/>
      <c r="H65" s="207" t="str">
        <f t="shared" si="16"/>
        <v/>
      </c>
      <c r="I65" s="259"/>
      <c r="J65" s="207" t="str">
        <f t="shared" si="2"/>
        <v/>
      </c>
      <c r="K65" s="259"/>
      <c r="L65" s="207" t="str">
        <f t="shared" si="3"/>
        <v/>
      </c>
      <c r="M65" s="260"/>
      <c r="N65" s="260"/>
      <c r="O65" s="260"/>
      <c r="P65" s="260"/>
      <c r="Q65" s="260"/>
      <c r="R65" s="259"/>
      <c r="S65" s="207" t="str">
        <f t="shared" si="4"/>
        <v/>
      </c>
      <c r="T65" s="259"/>
      <c r="U65" s="207" t="str">
        <f t="shared" si="5"/>
        <v/>
      </c>
      <c r="V65" s="261"/>
      <c r="W65" s="183"/>
      <c r="X65" s="259"/>
      <c r="Y65" s="207" t="str">
        <f t="shared" si="6"/>
        <v/>
      </c>
      <c r="Z65" s="259"/>
      <c r="AA65" s="207" t="str">
        <f t="shared" si="7"/>
        <v/>
      </c>
      <c r="AB65" s="183"/>
      <c r="AC65" s="90"/>
      <c r="AD65" s="262"/>
      <c r="AE65" s="207" t="str">
        <f t="shared" si="8"/>
        <v/>
      </c>
      <c r="AF65" s="263"/>
      <c r="AG65" s="207" t="str">
        <f t="shared" si="9"/>
        <v/>
      </c>
      <c r="AH65" s="264"/>
      <c r="AI65" s="207" t="str">
        <f t="shared" si="10"/>
        <v/>
      </c>
      <c r="AJ65" s="265"/>
      <c r="AK65" s="207" t="str">
        <f t="shared" si="11"/>
        <v/>
      </c>
      <c r="AL65" s="266"/>
      <c r="AM65" s="207" t="str">
        <f t="shared" si="12"/>
        <v/>
      </c>
      <c r="AN65" s="267"/>
      <c r="AO65" s="268"/>
      <c r="AP65" s="268"/>
      <c r="AQ65" s="269"/>
      <c r="AR65" s="207" t="str">
        <f t="shared" si="13"/>
        <v/>
      </c>
      <c r="AS65" s="270"/>
      <c r="AT65" s="271"/>
      <c r="AU65" s="237"/>
      <c r="AV65" s="207" t="str">
        <f t="shared" si="14"/>
        <v/>
      </c>
      <c r="AW65" s="237"/>
      <c r="AX65" s="237"/>
      <c r="AY65" s="237"/>
      <c r="AZ65" s="237"/>
      <c r="BA65" s="237"/>
      <c r="BB65" s="237"/>
      <c r="BC65" s="237"/>
      <c r="BE65" s="237"/>
      <c r="BF65" s="237"/>
      <c r="BG65" s="237"/>
      <c r="BH65" s="237"/>
      <c r="BI65" s="237"/>
      <c r="BJ65" s="237"/>
    </row>
    <row r="66" spans="1:62" s="238" customFormat="1" x14ac:dyDescent="0.2">
      <c r="A66" s="237"/>
      <c r="B66" s="207" t="str">
        <f t="shared" si="15"/>
        <v/>
      </c>
      <c r="C66" s="73"/>
      <c r="D66" s="257"/>
      <c r="E66" s="258"/>
      <c r="F66" s="259"/>
      <c r="G66" s="259"/>
      <c r="H66" s="207" t="str">
        <f t="shared" si="16"/>
        <v/>
      </c>
      <c r="I66" s="259"/>
      <c r="J66" s="207" t="str">
        <f t="shared" si="2"/>
        <v/>
      </c>
      <c r="K66" s="259"/>
      <c r="L66" s="207" t="str">
        <f t="shared" si="3"/>
        <v/>
      </c>
      <c r="M66" s="260"/>
      <c r="N66" s="260"/>
      <c r="O66" s="260"/>
      <c r="P66" s="260"/>
      <c r="Q66" s="260"/>
      <c r="R66" s="259"/>
      <c r="S66" s="207" t="str">
        <f t="shared" si="4"/>
        <v/>
      </c>
      <c r="T66" s="259"/>
      <c r="U66" s="207" t="str">
        <f t="shared" si="5"/>
        <v/>
      </c>
      <c r="V66" s="261"/>
      <c r="W66" s="183"/>
      <c r="X66" s="259"/>
      <c r="Y66" s="207" t="str">
        <f t="shared" si="6"/>
        <v/>
      </c>
      <c r="Z66" s="259"/>
      <c r="AA66" s="207" t="str">
        <f t="shared" si="7"/>
        <v/>
      </c>
      <c r="AB66" s="183"/>
      <c r="AC66" s="90"/>
      <c r="AD66" s="262"/>
      <c r="AE66" s="207" t="str">
        <f t="shared" si="8"/>
        <v/>
      </c>
      <c r="AF66" s="263"/>
      <c r="AG66" s="207" t="str">
        <f t="shared" si="9"/>
        <v/>
      </c>
      <c r="AH66" s="264"/>
      <c r="AI66" s="207" t="str">
        <f t="shared" si="10"/>
        <v/>
      </c>
      <c r="AJ66" s="265"/>
      <c r="AK66" s="207" t="str">
        <f t="shared" si="11"/>
        <v/>
      </c>
      <c r="AL66" s="266"/>
      <c r="AM66" s="207" t="str">
        <f t="shared" si="12"/>
        <v/>
      </c>
      <c r="AN66" s="267"/>
      <c r="AO66" s="268"/>
      <c r="AP66" s="268"/>
      <c r="AQ66" s="269"/>
      <c r="AR66" s="207" t="str">
        <f t="shared" si="13"/>
        <v/>
      </c>
      <c r="AS66" s="270"/>
      <c r="AT66" s="271"/>
      <c r="AU66" s="237"/>
      <c r="AV66" s="207" t="str">
        <f t="shared" si="14"/>
        <v/>
      </c>
      <c r="AW66" s="237"/>
      <c r="AX66" s="237"/>
      <c r="AY66" s="237"/>
      <c r="AZ66" s="237"/>
      <c r="BA66" s="237"/>
      <c r="BB66" s="237"/>
      <c r="BC66" s="237"/>
      <c r="BE66" s="237"/>
      <c r="BF66" s="237"/>
      <c r="BG66" s="237"/>
      <c r="BH66" s="237"/>
      <c r="BI66" s="237"/>
      <c r="BJ66" s="237"/>
    </row>
    <row r="67" spans="1:62" s="238" customFormat="1" x14ac:dyDescent="0.2">
      <c r="A67" s="237"/>
      <c r="B67" s="207" t="str">
        <f t="shared" si="15"/>
        <v/>
      </c>
      <c r="C67" s="73"/>
      <c r="D67" s="257"/>
      <c r="E67" s="258"/>
      <c r="F67" s="259"/>
      <c r="G67" s="259"/>
      <c r="H67" s="207" t="str">
        <f t="shared" si="16"/>
        <v/>
      </c>
      <c r="I67" s="259"/>
      <c r="J67" s="207" t="str">
        <f t="shared" si="2"/>
        <v/>
      </c>
      <c r="K67" s="259"/>
      <c r="L67" s="207" t="str">
        <f t="shared" si="3"/>
        <v/>
      </c>
      <c r="M67" s="260"/>
      <c r="N67" s="260"/>
      <c r="O67" s="260"/>
      <c r="P67" s="260"/>
      <c r="Q67" s="260"/>
      <c r="R67" s="259"/>
      <c r="S67" s="207" t="str">
        <f t="shared" si="4"/>
        <v/>
      </c>
      <c r="T67" s="259"/>
      <c r="U67" s="207" t="str">
        <f t="shared" si="5"/>
        <v/>
      </c>
      <c r="V67" s="261"/>
      <c r="W67" s="183"/>
      <c r="X67" s="259"/>
      <c r="Y67" s="207" t="str">
        <f t="shared" si="6"/>
        <v/>
      </c>
      <c r="Z67" s="259"/>
      <c r="AA67" s="207" t="str">
        <f t="shared" si="7"/>
        <v/>
      </c>
      <c r="AB67" s="183"/>
      <c r="AC67" s="90"/>
      <c r="AD67" s="262"/>
      <c r="AE67" s="207" t="str">
        <f t="shared" si="8"/>
        <v/>
      </c>
      <c r="AF67" s="263"/>
      <c r="AG67" s="207" t="str">
        <f t="shared" si="9"/>
        <v/>
      </c>
      <c r="AH67" s="264"/>
      <c r="AI67" s="207" t="str">
        <f t="shared" si="10"/>
        <v/>
      </c>
      <c r="AJ67" s="265"/>
      <c r="AK67" s="207" t="str">
        <f t="shared" si="11"/>
        <v/>
      </c>
      <c r="AL67" s="266"/>
      <c r="AM67" s="207" t="str">
        <f t="shared" si="12"/>
        <v/>
      </c>
      <c r="AN67" s="267"/>
      <c r="AO67" s="268"/>
      <c r="AP67" s="268"/>
      <c r="AQ67" s="269"/>
      <c r="AR67" s="207" t="str">
        <f t="shared" si="13"/>
        <v/>
      </c>
      <c r="AS67" s="270"/>
      <c r="AT67" s="271"/>
      <c r="AU67" s="237"/>
      <c r="AV67" s="207" t="str">
        <f t="shared" si="14"/>
        <v/>
      </c>
      <c r="AW67" s="237"/>
      <c r="AX67" s="237"/>
      <c r="AY67" s="237"/>
      <c r="AZ67" s="237"/>
      <c r="BA67" s="237"/>
      <c r="BB67" s="237"/>
      <c r="BC67" s="237"/>
      <c r="BE67" s="237"/>
      <c r="BF67" s="237"/>
      <c r="BG67" s="237"/>
      <c r="BH67" s="237"/>
      <c r="BI67" s="237"/>
      <c r="BJ67" s="237"/>
    </row>
    <row r="68" spans="1:62" s="238" customFormat="1" x14ac:dyDescent="0.2">
      <c r="A68" s="237"/>
      <c r="B68" s="207" t="str">
        <f t="shared" si="15"/>
        <v/>
      </c>
      <c r="C68" s="73"/>
      <c r="D68" s="257"/>
      <c r="E68" s="258"/>
      <c r="F68" s="259"/>
      <c r="G68" s="259"/>
      <c r="H68" s="207" t="str">
        <f t="shared" si="16"/>
        <v/>
      </c>
      <c r="I68" s="259"/>
      <c r="J68" s="207" t="str">
        <f t="shared" si="2"/>
        <v/>
      </c>
      <c r="K68" s="259"/>
      <c r="L68" s="207" t="str">
        <f t="shared" si="3"/>
        <v/>
      </c>
      <c r="M68" s="260"/>
      <c r="N68" s="260"/>
      <c r="O68" s="260"/>
      <c r="P68" s="260"/>
      <c r="Q68" s="260"/>
      <c r="R68" s="259"/>
      <c r="S68" s="207" t="str">
        <f t="shared" si="4"/>
        <v/>
      </c>
      <c r="T68" s="259"/>
      <c r="U68" s="207" t="str">
        <f t="shared" si="5"/>
        <v/>
      </c>
      <c r="V68" s="261"/>
      <c r="W68" s="183"/>
      <c r="X68" s="259"/>
      <c r="Y68" s="207" t="str">
        <f t="shared" si="6"/>
        <v/>
      </c>
      <c r="Z68" s="259"/>
      <c r="AA68" s="207" t="str">
        <f t="shared" si="7"/>
        <v/>
      </c>
      <c r="AB68" s="183"/>
      <c r="AC68" s="90"/>
      <c r="AD68" s="262"/>
      <c r="AE68" s="207" t="str">
        <f t="shared" si="8"/>
        <v/>
      </c>
      <c r="AF68" s="263"/>
      <c r="AG68" s="207" t="str">
        <f t="shared" si="9"/>
        <v/>
      </c>
      <c r="AH68" s="264"/>
      <c r="AI68" s="207" t="str">
        <f t="shared" si="10"/>
        <v/>
      </c>
      <c r="AJ68" s="265"/>
      <c r="AK68" s="207" t="str">
        <f t="shared" si="11"/>
        <v/>
      </c>
      <c r="AL68" s="266"/>
      <c r="AM68" s="207" t="str">
        <f t="shared" si="12"/>
        <v/>
      </c>
      <c r="AN68" s="267"/>
      <c r="AO68" s="268"/>
      <c r="AP68" s="268"/>
      <c r="AQ68" s="269"/>
      <c r="AR68" s="207" t="str">
        <f t="shared" si="13"/>
        <v/>
      </c>
      <c r="AS68" s="270"/>
      <c r="AT68" s="271"/>
      <c r="AU68" s="237"/>
      <c r="AV68" s="207" t="str">
        <f t="shared" si="14"/>
        <v/>
      </c>
      <c r="AW68" s="237"/>
      <c r="AX68" s="237"/>
      <c r="AY68" s="237"/>
      <c r="AZ68" s="237"/>
      <c r="BA68" s="237"/>
      <c r="BB68" s="237"/>
      <c r="BC68" s="237"/>
      <c r="BE68" s="237"/>
      <c r="BF68" s="237"/>
      <c r="BG68" s="237"/>
      <c r="BH68" s="237"/>
      <c r="BI68" s="237"/>
      <c r="BJ68" s="237"/>
    </row>
    <row r="69" spans="1:62" s="238" customFormat="1" x14ac:dyDescent="0.2">
      <c r="A69" s="237"/>
      <c r="B69" s="207" t="str">
        <f t="shared" si="15"/>
        <v/>
      </c>
      <c r="C69" s="73"/>
      <c r="D69" s="257"/>
      <c r="E69" s="258"/>
      <c r="F69" s="259"/>
      <c r="G69" s="259"/>
      <c r="H69" s="207" t="str">
        <f t="shared" si="16"/>
        <v/>
      </c>
      <c r="I69" s="259"/>
      <c r="J69" s="207" t="str">
        <f t="shared" si="2"/>
        <v/>
      </c>
      <c r="K69" s="259"/>
      <c r="L69" s="207" t="str">
        <f t="shared" si="3"/>
        <v/>
      </c>
      <c r="M69" s="260"/>
      <c r="N69" s="260"/>
      <c r="O69" s="260"/>
      <c r="P69" s="260"/>
      <c r="Q69" s="260"/>
      <c r="R69" s="259"/>
      <c r="S69" s="207" t="str">
        <f t="shared" si="4"/>
        <v/>
      </c>
      <c r="T69" s="259"/>
      <c r="U69" s="207" t="str">
        <f t="shared" si="5"/>
        <v/>
      </c>
      <c r="V69" s="261"/>
      <c r="W69" s="183"/>
      <c r="X69" s="259"/>
      <c r="Y69" s="207" t="str">
        <f t="shared" si="6"/>
        <v/>
      </c>
      <c r="Z69" s="259"/>
      <c r="AA69" s="207" t="str">
        <f t="shared" si="7"/>
        <v/>
      </c>
      <c r="AB69" s="183"/>
      <c r="AC69" s="90"/>
      <c r="AD69" s="262"/>
      <c r="AE69" s="207" t="str">
        <f t="shared" si="8"/>
        <v/>
      </c>
      <c r="AF69" s="263"/>
      <c r="AG69" s="207" t="str">
        <f t="shared" si="9"/>
        <v/>
      </c>
      <c r="AH69" s="264"/>
      <c r="AI69" s="207" t="str">
        <f t="shared" si="10"/>
        <v/>
      </c>
      <c r="AJ69" s="265"/>
      <c r="AK69" s="207" t="str">
        <f t="shared" si="11"/>
        <v/>
      </c>
      <c r="AL69" s="266"/>
      <c r="AM69" s="207" t="str">
        <f t="shared" si="12"/>
        <v/>
      </c>
      <c r="AN69" s="267"/>
      <c r="AO69" s="268"/>
      <c r="AP69" s="268"/>
      <c r="AQ69" s="269"/>
      <c r="AR69" s="207" t="str">
        <f t="shared" si="13"/>
        <v/>
      </c>
      <c r="AS69" s="270"/>
      <c r="AT69" s="271"/>
      <c r="AU69" s="237"/>
      <c r="AV69" s="207" t="str">
        <f t="shared" si="14"/>
        <v/>
      </c>
      <c r="AW69" s="237"/>
      <c r="AX69" s="237"/>
      <c r="AY69" s="237"/>
      <c r="AZ69" s="237"/>
      <c r="BA69" s="237"/>
      <c r="BB69" s="237"/>
      <c r="BC69" s="237"/>
      <c r="BE69" s="237"/>
      <c r="BF69" s="237"/>
      <c r="BG69" s="237"/>
      <c r="BH69" s="237"/>
      <c r="BI69" s="237"/>
      <c r="BJ69" s="237"/>
    </row>
    <row r="70" spans="1:62" s="238" customFormat="1" x14ac:dyDescent="0.2">
      <c r="A70" s="237"/>
      <c r="B70" s="207" t="str">
        <f t="shared" si="15"/>
        <v/>
      </c>
      <c r="C70" s="73"/>
      <c r="D70" s="257"/>
      <c r="E70" s="258"/>
      <c r="F70" s="259"/>
      <c r="G70" s="259"/>
      <c r="H70" s="207" t="str">
        <f t="shared" si="16"/>
        <v/>
      </c>
      <c r="I70" s="259"/>
      <c r="J70" s="207" t="str">
        <f t="shared" ref="J70:J133" si="17">IF($I70="","",VLOOKUP($I70,Signs_Sign_Class_Table_Array,2,FALSE))</f>
        <v/>
      </c>
      <c r="K70" s="259"/>
      <c r="L70" s="207" t="str">
        <f t="shared" ref="L70:L133" si="18">IF($K70="","",VLOOKUP($K70,Signs_Sign_Type_Table_Array,2,FALSE))</f>
        <v/>
      </c>
      <c r="M70" s="260"/>
      <c r="N70" s="260"/>
      <c r="O70" s="260"/>
      <c r="P70" s="260"/>
      <c r="Q70" s="260"/>
      <c r="R70" s="259"/>
      <c r="S70" s="207" t="str">
        <f t="shared" ref="S70:S133" si="19">IF($R70="","",VLOOKUP($R70,Generic_GPS_Method_ID_Table_Array,2,FALSE))</f>
        <v/>
      </c>
      <c r="T70" s="259"/>
      <c r="U70" s="207" t="str">
        <f t="shared" ref="U70:U133" si="20">IF($T70="","",VLOOKUP($T70,Signs_Sign_Side_Table_Array,2,FALSE))</f>
        <v/>
      </c>
      <c r="V70" s="261"/>
      <c r="W70" s="183"/>
      <c r="X70" s="259"/>
      <c r="Y70" s="207" t="str">
        <f t="shared" ref="Y70:Y133" si="21">IF($X70="","",VLOOKUP($X70,Signs_Direction_Table_Array,2,FALSE))</f>
        <v/>
      </c>
      <c r="Z70" s="259"/>
      <c r="AA70" s="207" t="str">
        <f t="shared" ref="AA70:AA133" si="22">IF($Z70="","",VLOOKUP($Z70,Signs_Sign_Owner_Table_Array,2,FALSE))</f>
        <v/>
      </c>
      <c r="AB70" s="183"/>
      <c r="AC70" s="90"/>
      <c r="AD70" s="262"/>
      <c r="AE70" s="207" t="str">
        <f t="shared" ref="AE70:AE133" si="23">IF($AD70="","",VLOOKUP($AD70,Signs_Sign_Material_Table_Array,2,FALSE))</f>
        <v/>
      </c>
      <c r="AF70" s="263"/>
      <c r="AG70" s="207" t="str">
        <f t="shared" ref="AG70:AG133" si="24">IF($AF70="","",VLOOKUP($AF70,Signs_Sign_Colour_Table_Array,2,FALSE))</f>
        <v/>
      </c>
      <c r="AH70" s="264"/>
      <c r="AI70" s="207" t="str">
        <f t="shared" ref="AI70:AI133" si="25">IF($AH70="","",VLOOKUP($AH70,Signs_Sign_Material_Table_Array,2,FALSE))</f>
        <v/>
      </c>
      <c r="AJ70" s="265"/>
      <c r="AK70" s="207" t="str">
        <f t="shared" ref="AK70:AK133" si="26">IF($AJ70="","",VLOOKUP($AJ70,Signs_Sign_Colour_Table_Array,2,FALSE))</f>
        <v/>
      </c>
      <c r="AL70" s="266"/>
      <c r="AM70" s="207" t="str">
        <f t="shared" ref="AM70:AM133" si="27">IF($AL70="","",VLOOKUP($AL70,Signs_Sign_Substrate_Table_Array,2,FALSE))</f>
        <v/>
      </c>
      <c r="AN70" s="267"/>
      <c r="AO70" s="268"/>
      <c r="AP70" s="268"/>
      <c r="AQ70" s="269"/>
      <c r="AR70" s="207" t="str">
        <f t="shared" ref="AR70:AR133" si="28">IF($AQ70="","",VLOOKUP($AQ70,Signs_Framed_Table_Array,2,FALSE))</f>
        <v/>
      </c>
      <c r="AS70" s="270"/>
      <c r="AT70" s="271"/>
      <c r="AU70" s="237"/>
      <c r="AV70" s="207" t="str">
        <f t="shared" ref="AV70:AV133" si="29">IF($AU70="","",VLOOKUP($AU70,Signs_Replace_Reason_Table_Array,2,FALSE))</f>
        <v/>
      </c>
      <c r="AW70" s="237"/>
      <c r="AX70" s="237"/>
      <c r="AY70" s="237"/>
      <c r="AZ70" s="237"/>
      <c r="BA70" s="237"/>
      <c r="BB70" s="237"/>
      <c r="BC70" s="237"/>
      <c r="BE70" s="237"/>
      <c r="BF70" s="237"/>
      <c r="BG70" s="237"/>
      <c r="BH70" s="237"/>
      <c r="BI70" s="237"/>
      <c r="BJ70" s="237"/>
    </row>
    <row r="71" spans="1:62" s="238" customFormat="1" x14ac:dyDescent="0.2">
      <c r="A71" s="237"/>
      <c r="B71" s="207" t="str">
        <f t="shared" ref="B71:B134" si="30">IF(C71="","",(VLOOKUP(C71,Generic_Road_Names_Table_Array,2,FALSE)))</f>
        <v/>
      </c>
      <c r="C71" s="73"/>
      <c r="D71" s="257"/>
      <c r="E71" s="258"/>
      <c r="F71" s="259"/>
      <c r="G71" s="259"/>
      <c r="H71" s="207" t="str">
        <f t="shared" ref="H71:H134" si="31">IF(G71="","",(VLOOKUP(G71,Signs_Sign_Group_Table_Array,2,FALSE)))</f>
        <v/>
      </c>
      <c r="I71" s="259"/>
      <c r="J71" s="207" t="str">
        <f t="shared" si="17"/>
        <v/>
      </c>
      <c r="K71" s="259"/>
      <c r="L71" s="207" t="str">
        <f t="shared" si="18"/>
        <v/>
      </c>
      <c r="M71" s="260"/>
      <c r="N71" s="260"/>
      <c r="O71" s="260"/>
      <c r="P71" s="260"/>
      <c r="Q71" s="260"/>
      <c r="R71" s="259"/>
      <c r="S71" s="207" t="str">
        <f t="shared" si="19"/>
        <v/>
      </c>
      <c r="T71" s="259"/>
      <c r="U71" s="207" t="str">
        <f t="shared" si="20"/>
        <v/>
      </c>
      <c r="V71" s="261"/>
      <c r="W71" s="183"/>
      <c r="X71" s="259"/>
      <c r="Y71" s="207" t="str">
        <f t="shared" si="21"/>
        <v/>
      </c>
      <c r="Z71" s="259"/>
      <c r="AA71" s="207" t="str">
        <f t="shared" si="22"/>
        <v/>
      </c>
      <c r="AB71" s="183"/>
      <c r="AC71" s="90"/>
      <c r="AD71" s="262"/>
      <c r="AE71" s="207" t="str">
        <f t="shared" si="23"/>
        <v/>
      </c>
      <c r="AF71" s="263"/>
      <c r="AG71" s="207" t="str">
        <f t="shared" si="24"/>
        <v/>
      </c>
      <c r="AH71" s="264"/>
      <c r="AI71" s="207" t="str">
        <f t="shared" si="25"/>
        <v/>
      </c>
      <c r="AJ71" s="265"/>
      <c r="AK71" s="207" t="str">
        <f t="shared" si="26"/>
        <v/>
      </c>
      <c r="AL71" s="266"/>
      <c r="AM71" s="207" t="str">
        <f t="shared" si="27"/>
        <v/>
      </c>
      <c r="AN71" s="267"/>
      <c r="AO71" s="268"/>
      <c r="AP71" s="268"/>
      <c r="AQ71" s="269"/>
      <c r="AR71" s="207" t="str">
        <f t="shared" si="28"/>
        <v/>
      </c>
      <c r="AS71" s="270"/>
      <c r="AT71" s="271"/>
      <c r="AU71" s="237"/>
      <c r="AV71" s="207" t="str">
        <f t="shared" si="29"/>
        <v/>
      </c>
      <c r="AW71" s="237"/>
      <c r="AX71" s="237"/>
      <c r="AY71" s="237"/>
      <c r="AZ71" s="237"/>
      <c r="BA71" s="237"/>
      <c r="BB71" s="237"/>
      <c r="BC71" s="237"/>
      <c r="BE71" s="237"/>
      <c r="BF71" s="237"/>
      <c r="BG71" s="237"/>
      <c r="BH71" s="237"/>
      <c r="BI71" s="237"/>
      <c r="BJ71" s="237"/>
    </row>
    <row r="72" spans="1:62" s="238" customFormat="1" x14ac:dyDescent="0.2">
      <c r="A72" s="237"/>
      <c r="B72" s="207" t="str">
        <f t="shared" si="30"/>
        <v/>
      </c>
      <c r="C72" s="73"/>
      <c r="D72" s="257"/>
      <c r="E72" s="258"/>
      <c r="F72" s="259"/>
      <c r="G72" s="259"/>
      <c r="H72" s="207" t="str">
        <f t="shared" si="31"/>
        <v/>
      </c>
      <c r="I72" s="259"/>
      <c r="J72" s="207" t="str">
        <f t="shared" si="17"/>
        <v/>
      </c>
      <c r="K72" s="259"/>
      <c r="L72" s="207" t="str">
        <f t="shared" si="18"/>
        <v/>
      </c>
      <c r="M72" s="260"/>
      <c r="N72" s="260"/>
      <c r="O72" s="260"/>
      <c r="P72" s="260"/>
      <c r="Q72" s="260"/>
      <c r="R72" s="259"/>
      <c r="S72" s="207" t="str">
        <f t="shared" si="19"/>
        <v/>
      </c>
      <c r="T72" s="259"/>
      <c r="U72" s="207" t="str">
        <f t="shared" si="20"/>
        <v/>
      </c>
      <c r="V72" s="261"/>
      <c r="W72" s="183"/>
      <c r="X72" s="259"/>
      <c r="Y72" s="207" t="str">
        <f t="shared" si="21"/>
        <v/>
      </c>
      <c r="Z72" s="259"/>
      <c r="AA72" s="207" t="str">
        <f t="shared" si="22"/>
        <v/>
      </c>
      <c r="AB72" s="183"/>
      <c r="AC72" s="90"/>
      <c r="AD72" s="262"/>
      <c r="AE72" s="207" t="str">
        <f t="shared" si="23"/>
        <v/>
      </c>
      <c r="AF72" s="263"/>
      <c r="AG72" s="207" t="str">
        <f t="shared" si="24"/>
        <v/>
      </c>
      <c r="AH72" s="264"/>
      <c r="AI72" s="207" t="str">
        <f t="shared" si="25"/>
        <v/>
      </c>
      <c r="AJ72" s="265"/>
      <c r="AK72" s="207" t="str">
        <f t="shared" si="26"/>
        <v/>
      </c>
      <c r="AL72" s="266"/>
      <c r="AM72" s="207" t="str">
        <f t="shared" si="27"/>
        <v/>
      </c>
      <c r="AN72" s="267"/>
      <c r="AO72" s="268"/>
      <c r="AP72" s="268"/>
      <c r="AQ72" s="269"/>
      <c r="AR72" s="207" t="str">
        <f t="shared" si="28"/>
        <v/>
      </c>
      <c r="AS72" s="270"/>
      <c r="AT72" s="271"/>
      <c r="AU72" s="237"/>
      <c r="AV72" s="207" t="str">
        <f t="shared" si="29"/>
        <v/>
      </c>
      <c r="AW72" s="237"/>
      <c r="AX72" s="237"/>
      <c r="AY72" s="237"/>
      <c r="AZ72" s="237"/>
      <c r="BA72" s="237"/>
      <c r="BB72" s="237"/>
      <c r="BC72" s="237"/>
      <c r="BE72" s="237"/>
      <c r="BF72" s="237"/>
      <c r="BG72" s="237"/>
      <c r="BH72" s="237"/>
      <c r="BI72" s="237"/>
      <c r="BJ72" s="237"/>
    </row>
    <row r="73" spans="1:62" s="238" customFormat="1" x14ac:dyDescent="0.2">
      <c r="A73" s="237"/>
      <c r="B73" s="207" t="str">
        <f t="shared" si="30"/>
        <v/>
      </c>
      <c r="C73" s="73"/>
      <c r="D73" s="257"/>
      <c r="E73" s="258"/>
      <c r="F73" s="259"/>
      <c r="G73" s="259"/>
      <c r="H73" s="207" t="str">
        <f t="shared" si="31"/>
        <v/>
      </c>
      <c r="I73" s="259"/>
      <c r="J73" s="207" t="str">
        <f t="shared" si="17"/>
        <v/>
      </c>
      <c r="K73" s="259"/>
      <c r="L73" s="207" t="str">
        <f t="shared" si="18"/>
        <v/>
      </c>
      <c r="M73" s="260"/>
      <c r="N73" s="260"/>
      <c r="O73" s="260"/>
      <c r="P73" s="260"/>
      <c r="Q73" s="260"/>
      <c r="R73" s="259"/>
      <c r="S73" s="207" t="str">
        <f t="shared" si="19"/>
        <v/>
      </c>
      <c r="T73" s="259"/>
      <c r="U73" s="207" t="str">
        <f t="shared" si="20"/>
        <v/>
      </c>
      <c r="V73" s="261"/>
      <c r="W73" s="183"/>
      <c r="X73" s="259"/>
      <c r="Y73" s="207" t="str">
        <f t="shared" si="21"/>
        <v/>
      </c>
      <c r="Z73" s="259"/>
      <c r="AA73" s="207" t="str">
        <f t="shared" si="22"/>
        <v/>
      </c>
      <c r="AB73" s="183"/>
      <c r="AC73" s="90"/>
      <c r="AD73" s="262"/>
      <c r="AE73" s="207" t="str">
        <f t="shared" si="23"/>
        <v/>
      </c>
      <c r="AF73" s="263"/>
      <c r="AG73" s="207" t="str">
        <f t="shared" si="24"/>
        <v/>
      </c>
      <c r="AH73" s="264"/>
      <c r="AI73" s="207" t="str">
        <f t="shared" si="25"/>
        <v/>
      </c>
      <c r="AJ73" s="265"/>
      <c r="AK73" s="207" t="str">
        <f t="shared" si="26"/>
        <v/>
      </c>
      <c r="AL73" s="266"/>
      <c r="AM73" s="207" t="str">
        <f t="shared" si="27"/>
        <v/>
      </c>
      <c r="AN73" s="267"/>
      <c r="AO73" s="268"/>
      <c r="AP73" s="268"/>
      <c r="AQ73" s="269"/>
      <c r="AR73" s="207" t="str">
        <f t="shared" si="28"/>
        <v/>
      </c>
      <c r="AS73" s="270"/>
      <c r="AT73" s="271"/>
      <c r="AU73" s="237"/>
      <c r="AV73" s="207" t="str">
        <f t="shared" si="29"/>
        <v/>
      </c>
      <c r="AW73" s="237"/>
      <c r="AX73" s="237"/>
      <c r="AY73" s="237"/>
      <c r="AZ73" s="237"/>
      <c r="BA73" s="237"/>
      <c r="BB73" s="237"/>
      <c r="BC73" s="237"/>
      <c r="BE73" s="237"/>
      <c r="BF73" s="237"/>
      <c r="BG73" s="237"/>
      <c r="BH73" s="237"/>
      <c r="BI73" s="237"/>
      <c r="BJ73" s="237"/>
    </row>
    <row r="74" spans="1:62" s="238" customFormat="1" x14ac:dyDescent="0.2">
      <c r="A74" s="237"/>
      <c r="B74" s="207" t="str">
        <f t="shared" si="30"/>
        <v/>
      </c>
      <c r="C74" s="73"/>
      <c r="D74" s="257"/>
      <c r="E74" s="258"/>
      <c r="F74" s="259"/>
      <c r="G74" s="259"/>
      <c r="H74" s="207" t="str">
        <f t="shared" si="31"/>
        <v/>
      </c>
      <c r="I74" s="259"/>
      <c r="J74" s="207" t="str">
        <f t="shared" si="17"/>
        <v/>
      </c>
      <c r="K74" s="259"/>
      <c r="L74" s="207" t="str">
        <f t="shared" si="18"/>
        <v/>
      </c>
      <c r="M74" s="260"/>
      <c r="N74" s="260"/>
      <c r="O74" s="260"/>
      <c r="P74" s="260"/>
      <c r="Q74" s="260"/>
      <c r="R74" s="259"/>
      <c r="S74" s="207" t="str">
        <f t="shared" si="19"/>
        <v/>
      </c>
      <c r="T74" s="259"/>
      <c r="U74" s="207" t="str">
        <f t="shared" si="20"/>
        <v/>
      </c>
      <c r="V74" s="261"/>
      <c r="W74" s="183"/>
      <c r="X74" s="259"/>
      <c r="Y74" s="207" t="str">
        <f t="shared" si="21"/>
        <v/>
      </c>
      <c r="Z74" s="259"/>
      <c r="AA74" s="207" t="str">
        <f t="shared" si="22"/>
        <v/>
      </c>
      <c r="AB74" s="183"/>
      <c r="AC74" s="90"/>
      <c r="AD74" s="262"/>
      <c r="AE74" s="207" t="str">
        <f t="shared" si="23"/>
        <v/>
      </c>
      <c r="AF74" s="263"/>
      <c r="AG74" s="207" t="str">
        <f t="shared" si="24"/>
        <v/>
      </c>
      <c r="AH74" s="264"/>
      <c r="AI74" s="207" t="str">
        <f t="shared" si="25"/>
        <v/>
      </c>
      <c r="AJ74" s="265"/>
      <c r="AK74" s="207" t="str">
        <f t="shared" si="26"/>
        <v/>
      </c>
      <c r="AL74" s="266"/>
      <c r="AM74" s="207" t="str">
        <f t="shared" si="27"/>
        <v/>
      </c>
      <c r="AN74" s="267"/>
      <c r="AO74" s="268"/>
      <c r="AP74" s="268"/>
      <c r="AQ74" s="269"/>
      <c r="AR74" s="207" t="str">
        <f t="shared" si="28"/>
        <v/>
      </c>
      <c r="AS74" s="270"/>
      <c r="AT74" s="271"/>
      <c r="AU74" s="237"/>
      <c r="AV74" s="207" t="str">
        <f t="shared" si="29"/>
        <v/>
      </c>
      <c r="AW74" s="237"/>
      <c r="AX74" s="237"/>
      <c r="AY74" s="237"/>
      <c r="AZ74" s="237"/>
      <c r="BA74" s="237"/>
      <c r="BB74" s="237"/>
      <c r="BC74" s="237"/>
      <c r="BE74" s="237"/>
      <c r="BF74" s="237"/>
      <c r="BG74" s="237"/>
      <c r="BH74" s="237"/>
      <c r="BI74" s="237"/>
      <c r="BJ74" s="237"/>
    </row>
    <row r="75" spans="1:62" s="238" customFormat="1" x14ac:dyDescent="0.2">
      <c r="A75" s="237"/>
      <c r="B75" s="207" t="str">
        <f t="shared" si="30"/>
        <v/>
      </c>
      <c r="C75" s="73"/>
      <c r="D75" s="257"/>
      <c r="E75" s="258"/>
      <c r="F75" s="259"/>
      <c r="G75" s="259"/>
      <c r="H75" s="207" t="str">
        <f t="shared" si="31"/>
        <v/>
      </c>
      <c r="I75" s="259"/>
      <c r="J75" s="207" t="str">
        <f t="shared" si="17"/>
        <v/>
      </c>
      <c r="K75" s="259"/>
      <c r="L75" s="207" t="str">
        <f t="shared" si="18"/>
        <v/>
      </c>
      <c r="M75" s="260"/>
      <c r="N75" s="260"/>
      <c r="O75" s="260"/>
      <c r="P75" s="260"/>
      <c r="Q75" s="260"/>
      <c r="R75" s="259"/>
      <c r="S75" s="207" t="str">
        <f t="shared" si="19"/>
        <v/>
      </c>
      <c r="T75" s="259"/>
      <c r="U75" s="207" t="str">
        <f t="shared" si="20"/>
        <v/>
      </c>
      <c r="V75" s="261"/>
      <c r="W75" s="183"/>
      <c r="X75" s="259"/>
      <c r="Y75" s="207" t="str">
        <f t="shared" si="21"/>
        <v/>
      </c>
      <c r="Z75" s="259"/>
      <c r="AA75" s="207" t="str">
        <f t="shared" si="22"/>
        <v/>
      </c>
      <c r="AB75" s="183"/>
      <c r="AC75" s="90"/>
      <c r="AD75" s="262"/>
      <c r="AE75" s="207" t="str">
        <f t="shared" si="23"/>
        <v/>
      </c>
      <c r="AF75" s="263"/>
      <c r="AG75" s="207" t="str">
        <f t="shared" si="24"/>
        <v/>
      </c>
      <c r="AH75" s="264"/>
      <c r="AI75" s="207" t="str">
        <f t="shared" si="25"/>
        <v/>
      </c>
      <c r="AJ75" s="265"/>
      <c r="AK75" s="207" t="str">
        <f t="shared" si="26"/>
        <v/>
      </c>
      <c r="AL75" s="266"/>
      <c r="AM75" s="207" t="str">
        <f t="shared" si="27"/>
        <v/>
      </c>
      <c r="AN75" s="267"/>
      <c r="AO75" s="268"/>
      <c r="AP75" s="268"/>
      <c r="AQ75" s="269"/>
      <c r="AR75" s="207" t="str">
        <f t="shared" si="28"/>
        <v/>
      </c>
      <c r="AS75" s="270"/>
      <c r="AT75" s="271"/>
      <c r="AU75" s="237"/>
      <c r="AV75" s="207" t="str">
        <f t="shared" si="29"/>
        <v/>
      </c>
      <c r="AW75" s="237"/>
      <c r="AX75" s="237"/>
      <c r="AY75" s="237"/>
      <c r="AZ75" s="237"/>
      <c r="BA75" s="237"/>
      <c r="BB75" s="237"/>
      <c r="BC75" s="237"/>
      <c r="BE75" s="237"/>
      <c r="BF75" s="237"/>
      <c r="BG75" s="237"/>
      <c r="BH75" s="237"/>
      <c r="BI75" s="237"/>
      <c r="BJ75" s="237"/>
    </row>
    <row r="76" spans="1:62" s="238" customFormat="1" x14ac:dyDescent="0.2">
      <c r="A76" s="237"/>
      <c r="B76" s="207" t="str">
        <f t="shared" si="30"/>
        <v/>
      </c>
      <c r="C76" s="73"/>
      <c r="D76" s="257"/>
      <c r="E76" s="258"/>
      <c r="F76" s="259"/>
      <c r="G76" s="259"/>
      <c r="H76" s="207" t="str">
        <f t="shared" si="31"/>
        <v/>
      </c>
      <c r="I76" s="259"/>
      <c r="J76" s="207" t="str">
        <f t="shared" si="17"/>
        <v/>
      </c>
      <c r="K76" s="259"/>
      <c r="L76" s="207" t="str">
        <f t="shared" si="18"/>
        <v/>
      </c>
      <c r="M76" s="260"/>
      <c r="N76" s="260"/>
      <c r="O76" s="260"/>
      <c r="P76" s="260"/>
      <c r="Q76" s="260"/>
      <c r="R76" s="259"/>
      <c r="S76" s="207" t="str">
        <f t="shared" si="19"/>
        <v/>
      </c>
      <c r="T76" s="259"/>
      <c r="U76" s="207" t="str">
        <f t="shared" si="20"/>
        <v/>
      </c>
      <c r="V76" s="261"/>
      <c r="W76" s="183"/>
      <c r="X76" s="259"/>
      <c r="Y76" s="207" t="str">
        <f t="shared" si="21"/>
        <v/>
      </c>
      <c r="Z76" s="259"/>
      <c r="AA76" s="207" t="str">
        <f t="shared" si="22"/>
        <v/>
      </c>
      <c r="AB76" s="183"/>
      <c r="AC76" s="90"/>
      <c r="AD76" s="262"/>
      <c r="AE76" s="207" t="str">
        <f t="shared" si="23"/>
        <v/>
      </c>
      <c r="AF76" s="263"/>
      <c r="AG76" s="207" t="str">
        <f t="shared" si="24"/>
        <v/>
      </c>
      <c r="AH76" s="264"/>
      <c r="AI76" s="207" t="str">
        <f t="shared" si="25"/>
        <v/>
      </c>
      <c r="AJ76" s="265"/>
      <c r="AK76" s="207" t="str">
        <f t="shared" si="26"/>
        <v/>
      </c>
      <c r="AL76" s="266"/>
      <c r="AM76" s="207" t="str">
        <f t="shared" si="27"/>
        <v/>
      </c>
      <c r="AN76" s="267"/>
      <c r="AO76" s="268"/>
      <c r="AP76" s="268"/>
      <c r="AQ76" s="269"/>
      <c r="AR76" s="207" t="str">
        <f t="shared" si="28"/>
        <v/>
      </c>
      <c r="AS76" s="270"/>
      <c r="AT76" s="271"/>
      <c r="AU76" s="237"/>
      <c r="AV76" s="207" t="str">
        <f t="shared" si="29"/>
        <v/>
      </c>
      <c r="AW76" s="237"/>
      <c r="AX76" s="237"/>
      <c r="AY76" s="237"/>
      <c r="AZ76" s="237"/>
      <c r="BA76" s="237"/>
      <c r="BB76" s="237"/>
      <c r="BC76" s="237"/>
      <c r="BE76" s="237"/>
      <c r="BF76" s="237"/>
      <c r="BG76" s="237"/>
      <c r="BH76" s="237"/>
      <c r="BI76" s="237"/>
      <c r="BJ76" s="237"/>
    </row>
    <row r="77" spans="1:62" s="238" customFormat="1" x14ac:dyDescent="0.2">
      <c r="A77" s="237"/>
      <c r="B77" s="207" t="str">
        <f t="shared" si="30"/>
        <v/>
      </c>
      <c r="C77" s="73"/>
      <c r="D77" s="257"/>
      <c r="E77" s="258"/>
      <c r="F77" s="259"/>
      <c r="G77" s="259"/>
      <c r="H77" s="207" t="str">
        <f t="shared" si="31"/>
        <v/>
      </c>
      <c r="I77" s="259"/>
      <c r="J77" s="207" t="str">
        <f t="shared" si="17"/>
        <v/>
      </c>
      <c r="K77" s="259"/>
      <c r="L77" s="207" t="str">
        <f t="shared" si="18"/>
        <v/>
      </c>
      <c r="M77" s="260"/>
      <c r="N77" s="260"/>
      <c r="O77" s="260"/>
      <c r="P77" s="260"/>
      <c r="Q77" s="260"/>
      <c r="R77" s="259"/>
      <c r="S77" s="207" t="str">
        <f t="shared" si="19"/>
        <v/>
      </c>
      <c r="T77" s="259"/>
      <c r="U77" s="207" t="str">
        <f t="shared" si="20"/>
        <v/>
      </c>
      <c r="V77" s="261"/>
      <c r="W77" s="183"/>
      <c r="X77" s="259"/>
      <c r="Y77" s="207" t="str">
        <f t="shared" si="21"/>
        <v/>
      </c>
      <c r="Z77" s="259"/>
      <c r="AA77" s="207" t="str">
        <f t="shared" si="22"/>
        <v/>
      </c>
      <c r="AB77" s="183"/>
      <c r="AC77" s="90"/>
      <c r="AD77" s="262"/>
      <c r="AE77" s="207" t="str">
        <f t="shared" si="23"/>
        <v/>
      </c>
      <c r="AF77" s="263"/>
      <c r="AG77" s="207" t="str">
        <f t="shared" si="24"/>
        <v/>
      </c>
      <c r="AH77" s="264"/>
      <c r="AI77" s="207" t="str">
        <f t="shared" si="25"/>
        <v/>
      </c>
      <c r="AJ77" s="265"/>
      <c r="AK77" s="207" t="str">
        <f t="shared" si="26"/>
        <v/>
      </c>
      <c r="AL77" s="266"/>
      <c r="AM77" s="207" t="str">
        <f t="shared" si="27"/>
        <v/>
      </c>
      <c r="AN77" s="267"/>
      <c r="AO77" s="268"/>
      <c r="AP77" s="268"/>
      <c r="AQ77" s="269"/>
      <c r="AR77" s="207" t="str">
        <f t="shared" si="28"/>
        <v/>
      </c>
      <c r="AS77" s="270"/>
      <c r="AT77" s="271"/>
      <c r="AU77" s="237"/>
      <c r="AV77" s="207" t="str">
        <f t="shared" si="29"/>
        <v/>
      </c>
      <c r="AW77" s="237"/>
      <c r="AX77" s="237"/>
      <c r="AY77" s="237"/>
      <c r="AZ77" s="237"/>
      <c r="BA77" s="237"/>
      <c r="BB77" s="237"/>
      <c r="BC77" s="237"/>
      <c r="BE77" s="237"/>
      <c r="BF77" s="237"/>
      <c r="BG77" s="237"/>
      <c r="BH77" s="237"/>
      <c r="BI77" s="237"/>
      <c r="BJ77" s="237"/>
    </row>
    <row r="78" spans="1:62" s="238" customFormat="1" x14ac:dyDescent="0.2">
      <c r="A78" s="237"/>
      <c r="B78" s="207" t="str">
        <f t="shared" si="30"/>
        <v/>
      </c>
      <c r="C78" s="73"/>
      <c r="D78" s="257"/>
      <c r="E78" s="258"/>
      <c r="F78" s="259"/>
      <c r="G78" s="259"/>
      <c r="H78" s="207" t="str">
        <f t="shared" si="31"/>
        <v/>
      </c>
      <c r="I78" s="259"/>
      <c r="J78" s="207" t="str">
        <f t="shared" si="17"/>
        <v/>
      </c>
      <c r="K78" s="259"/>
      <c r="L78" s="207" t="str">
        <f t="shared" si="18"/>
        <v/>
      </c>
      <c r="M78" s="260"/>
      <c r="N78" s="260"/>
      <c r="O78" s="260"/>
      <c r="P78" s="260"/>
      <c r="Q78" s="260"/>
      <c r="R78" s="259"/>
      <c r="S78" s="207" t="str">
        <f t="shared" si="19"/>
        <v/>
      </c>
      <c r="T78" s="259"/>
      <c r="U78" s="207" t="str">
        <f t="shared" si="20"/>
        <v/>
      </c>
      <c r="V78" s="261"/>
      <c r="W78" s="183"/>
      <c r="X78" s="259"/>
      <c r="Y78" s="207" t="str">
        <f t="shared" si="21"/>
        <v/>
      </c>
      <c r="Z78" s="259"/>
      <c r="AA78" s="207" t="str">
        <f t="shared" si="22"/>
        <v/>
      </c>
      <c r="AB78" s="183"/>
      <c r="AC78" s="90"/>
      <c r="AD78" s="262"/>
      <c r="AE78" s="207" t="str">
        <f t="shared" si="23"/>
        <v/>
      </c>
      <c r="AF78" s="263"/>
      <c r="AG78" s="207" t="str">
        <f t="shared" si="24"/>
        <v/>
      </c>
      <c r="AH78" s="264"/>
      <c r="AI78" s="207" t="str">
        <f t="shared" si="25"/>
        <v/>
      </c>
      <c r="AJ78" s="265"/>
      <c r="AK78" s="207" t="str">
        <f t="shared" si="26"/>
        <v/>
      </c>
      <c r="AL78" s="266"/>
      <c r="AM78" s="207" t="str">
        <f t="shared" si="27"/>
        <v/>
      </c>
      <c r="AN78" s="267"/>
      <c r="AO78" s="268"/>
      <c r="AP78" s="268"/>
      <c r="AQ78" s="269"/>
      <c r="AR78" s="207" t="str">
        <f t="shared" si="28"/>
        <v/>
      </c>
      <c r="AS78" s="270"/>
      <c r="AT78" s="271"/>
      <c r="AU78" s="237"/>
      <c r="AV78" s="207" t="str">
        <f t="shared" si="29"/>
        <v/>
      </c>
      <c r="AW78" s="237"/>
      <c r="AX78" s="237"/>
      <c r="AY78" s="237"/>
      <c r="AZ78" s="237"/>
      <c r="BA78" s="237"/>
      <c r="BB78" s="237"/>
      <c r="BC78" s="237"/>
      <c r="BE78" s="237"/>
      <c r="BF78" s="237"/>
      <c r="BG78" s="237"/>
      <c r="BH78" s="237"/>
      <c r="BI78" s="237"/>
      <c r="BJ78" s="237"/>
    </row>
    <row r="79" spans="1:62" s="238" customFormat="1" x14ac:dyDescent="0.2">
      <c r="A79" s="237"/>
      <c r="B79" s="207" t="str">
        <f t="shared" si="30"/>
        <v/>
      </c>
      <c r="C79" s="73"/>
      <c r="D79" s="257"/>
      <c r="E79" s="258"/>
      <c r="F79" s="259"/>
      <c r="G79" s="259"/>
      <c r="H79" s="207" t="str">
        <f t="shared" si="31"/>
        <v/>
      </c>
      <c r="I79" s="259"/>
      <c r="J79" s="207" t="str">
        <f t="shared" si="17"/>
        <v/>
      </c>
      <c r="K79" s="259"/>
      <c r="L79" s="207" t="str">
        <f t="shared" si="18"/>
        <v/>
      </c>
      <c r="M79" s="260"/>
      <c r="N79" s="260"/>
      <c r="O79" s="260"/>
      <c r="P79" s="260"/>
      <c r="Q79" s="260"/>
      <c r="R79" s="259"/>
      <c r="S79" s="207" t="str">
        <f t="shared" si="19"/>
        <v/>
      </c>
      <c r="T79" s="259"/>
      <c r="U79" s="207" t="str">
        <f t="shared" si="20"/>
        <v/>
      </c>
      <c r="V79" s="261"/>
      <c r="W79" s="183"/>
      <c r="X79" s="259"/>
      <c r="Y79" s="207" t="str">
        <f t="shared" si="21"/>
        <v/>
      </c>
      <c r="Z79" s="259"/>
      <c r="AA79" s="207" t="str">
        <f t="shared" si="22"/>
        <v/>
      </c>
      <c r="AB79" s="183"/>
      <c r="AC79" s="90"/>
      <c r="AD79" s="262"/>
      <c r="AE79" s="207" t="str">
        <f t="shared" si="23"/>
        <v/>
      </c>
      <c r="AF79" s="263"/>
      <c r="AG79" s="207" t="str">
        <f t="shared" si="24"/>
        <v/>
      </c>
      <c r="AH79" s="264"/>
      <c r="AI79" s="207" t="str">
        <f t="shared" si="25"/>
        <v/>
      </c>
      <c r="AJ79" s="265"/>
      <c r="AK79" s="207" t="str">
        <f t="shared" si="26"/>
        <v/>
      </c>
      <c r="AL79" s="266"/>
      <c r="AM79" s="207" t="str">
        <f t="shared" si="27"/>
        <v/>
      </c>
      <c r="AN79" s="267"/>
      <c r="AO79" s="268"/>
      <c r="AP79" s="268"/>
      <c r="AQ79" s="269"/>
      <c r="AR79" s="207" t="str">
        <f t="shared" si="28"/>
        <v/>
      </c>
      <c r="AS79" s="270"/>
      <c r="AT79" s="271"/>
      <c r="AU79" s="237"/>
      <c r="AV79" s="207" t="str">
        <f t="shared" si="29"/>
        <v/>
      </c>
      <c r="AW79" s="237"/>
      <c r="AX79" s="237"/>
      <c r="AY79" s="237"/>
      <c r="AZ79" s="237"/>
      <c r="BA79" s="237"/>
      <c r="BB79" s="237"/>
      <c r="BC79" s="237"/>
      <c r="BE79" s="237"/>
      <c r="BF79" s="237"/>
      <c r="BG79" s="237"/>
      <c r="BH79" s="237"/>
      <c r="BI79" s="237"/>
      <c r="BJ79" s="237"/>
    </row>
    <row r="80" spans="1:62" s="238" customFormat="1" x14ac:dyDescent="0.2">
      <c r="A80" s="237"/>
      <c r="B80" s="207" t="str">
        <f t="shared" si="30"/>
        <v/>
      </c>
      <c r="C80" s="73"/>
      <c r="D80" s="257"/>
      <c r="E80" s="258"/>
      <c r="F80" s="259"/>
      <c r="G80" s="259"/>
      <c r="H80" s="207" t="str">
        <f t="shared" si="31"/>
        <v/>
      </c>
      <c r="I80" s="259"/>
      <c r="J80" s="207" t="str">
        <f t="shared" si="17"/>
        <v/>
      </c>
      <c r="K80" s="259"/>
      <c r="L80" s="207" t="str">
        <f t="shared" si="18"/>
        <v/>
      </c>
      <c r="M80" s="260"/>
      <c r="N80" s="260"/>
      <c r="O80" s="260"/>
      <c r="P80" s="260"/>
      <c r="Q80" s="260"/>
      <c r="R80" s="259"/>
      <c r="S80" s="207" t="str">
        <f t="shared" si="19"/>
        <v/>
      </c>
      <c r="T80" s="259"/>
      <c r="U80" s="207" t="str">
        <f t="shared" si="20"/>
        <v/>
      </c>
      <c r="V80" s="261"/>
      <c r="W80" s="183"/>
      <c r="X80" s="259"/>
      <c r="Y80" s="207" t="str">
        <f t="shared" si="21"/>
        <v/>
      </c>
      <c r="Z80" s="259"/>
      <c r="AA80" s="207" t="str">
        <f t="shared" si="22"/>
        <v/>
      </c>
      <c r="AB80" s="183"/>
      <c r="AC80" s="90"/>
      <c r="AD80" s="262"/>
      <c r="AE80" s="207" t="str">
        <f t="shared" si="23"/>
        <v/>
      </c>
      <c r="AF80" s="263"/>
      <c r="AG80" s="207" t="str">
        <f t="shared" si="24"/>
        <v/>
      </c>
      <c r="AH80" s="264"/>
      <c r="AI80" s="207" t="str">
        <f t="shared" si="25"/>
        <v/>
      </c>
      <c r="AJ80" s="265"/>
      <c r="AK80" s="207" t="str">
        <f t="shared" si="26"/>
        <v/>
      </c>
      <c r="AL80" s="266"/>
      <c r="AM80" s="207" t="str">
        <f t="shared" si="27"/>
        <v/>
      </c>
      <c r="AN80" s="267"/>
      <c r="AO80" s="268"/>
      <c r="AP80" s="268"/>
      <c r="AQ80" s="269"/>
      <c r="AR80" s="207" t="str">
        <f t="shared" si="28"/>
        <v/>
      </c>
      <c r="AS80" s="270"/>
      <c r="AT80" s="271"/>
      <c r="AU80" s="237"/>
      <c r="AV80" s="207" t="str">
        <f t="shared" si="29"/>
        <v/>
      </c>
      <c r="AW80" s="237"/>
      <c r="AX80" s="237"/>
      <c r="AY80" s="237"/>
      <c r="AZ80" s="237"/>
      <c r="BA80" s="237"/>
      <c r="BB80" s="237"/>
      <c r="BC80" s="237"/>
      <c r="BE80" s="237"/>
      <c r="BF80" s="237"/>
      <c r="BG80" s="237"/>
      <c r="BH80" s="237"/>
      <c r="BI80" s="237"/>
      <c r="BJ80" s="237"/>
    </row>
    <row r="81" spans="1:62" s="238" customFormat="1" x14ac:dyDescent="0.2">
      <c r="A81" s="237"/>
      <c r="B81" s="207" t="str">
        <f t="shared" si="30"/>
        <v/>
      </c>
      <c r="C81" s="73"/>
      <c r="D81" s="257"/>
      <c r="E81" s="258"/>
      <c r="F81" s="259"/>
      <c r="G81" s="259"/>
      <c r="H81" s="207" t="str">
        <f t="shared" si="31"/>
        <v/>
      </c>
      <c r="I81" s="259"/>
      <c r="J81" s="207" t="str">
        <f t="shared" si="17"/>
        <v/>
      </c>
      <c r="K81" s="259"/>
      <c r="L81" s="207" t="str">
        <f t="shared" si="18"/>
        <v/>
      </c>
      <c r="M81" s="260"/>
      <c r="N81" s="260"/>
      <c r="O81" s="260"/>
      <c r="P81" s="260"/>
      <c r="Q81" s="260"/>
      <c r="R81" s="259"/>
      <c r="S81" s="207" t="str">
        <f t="shared" si="19"/>
        <v/>
      </c>
      <c r="T81" s="259"/>
      <c r="U81" s="207" t="str">
        <f t="shared" si="20"/>
        <v/>
      </c>
      <c r="V81" s="261"/>
      <c r="W81" s="183"/>
      <c r="X81" s="259"/>
      <c r="Y81" s="207" t="str">
        <f t="shared" si="21"/>
        <v/>
      </c>
      <c r="Z81" s="259"/>
      <c r="AA81" s="207" t="str">
        <f t="shared" si="22"/>
        <v/>
      </c>
      <c r="AB81" s="183"/>
      <c r="AC81" s="90"/>
      <c r="AD81" s="262"/>
      <c r="AE81" s="207" t="str">
        <f t="shared" si="23"/>
        <v/>
      </c>
      <c r="AF81" s="263"/>
      <c r="AG81" s="207" t="str">
        <f t="shared" si="24"/>
        <v/>
      </c>
      <c r="AH81" s="264"/>
      <c r="AI81" s="207" t="str">
        <f t="shared" si="25"/>
        <v/>
      </c>
      <c r="AJ81" s="265"/>
      <c r="AK81" s="207" t="str">
        <f t="shared" si="26"/>
        <v/>
      </c>
      <c r="AL81" s="266"/>
      <c r="AM81" s="207" t="str">
        <f t="shared" si="27"/>
        <v/>
      </c>
      <c r="AN81" s="267"/>
      <c r="AO81" s="268"/>
      <c r="AP81" s="268"/>
      <c r="AQ81" s="269"/>
      <c r="AR81" s="207" t="str">
        <f t="shared" si="28"/>
        <v/>
      </c>
      <c r="AS81" s="270"/>
      <c r="AT81" s="271"/>
      <c r="AU81" s="237"/>
      <c r="AV81" s="207" t="str">
        <f t="shared" si="29"/>
        <v/>
      </c>
      <c r="AW81" s="237"/>
      <c r="AX81" s="237"/>
      <c r="AY81" s="237"/>
      <c r="AZ81" s="237"/>
      <c r="BA81" s="237"/>
      <c r="BB81" s="237"/>
      <c r="BC81" s="237"/>
      <c r="BE81" s="237"/>
      <c r="BF81" s="237"/>
      <c r="BG81" s="237"/>
      <c r="BH81" s="237"/>
      <c r="BI81" s="237"/>
      <c r="BJ81" s="237"/>
    </row>
    <row r="82" spans="1:62" s="238" customFormat="1" x14ac:dyDescent="0.2">
      <c r="A82" s="237"/>
      <c r="B82" s="207" t="str">
        <f t="shared" si="30"/>
        <v/>
      </c>
      <c r="C82" s="73"/>
      <c r="D82" s="257"/>
      <c r="E82" s="258"/>
      <c r="F82" s="259"/>
      <c r="G82" s="259"/>
      <c r="H82" s="207" t="str">
        <f t="shared" si="31"/>
        <v/>
      </c>
      <c r="I82" s="259"/>
      <c r="J82" s="207" t="str">
        <f t="shared" si="17"/>
        <v/>
      </c>
      <c r="K82" s="259"/>
      <c r="L82" s="207" t="str">
        <f t="shared" si="18"/>
        <v/>
      </c>
      <c r="M82" s="260"/>
      <c r="N82" s="260"/>
      <c r="O82" s="260"/>
      <c r="P82" s="260"/>
      <c r="Q82" s="260"/>
      <c r="R82" s="259"/>
      <c r="S82" s="207" t="str">
        <f t="shared" si="19"/>
        <v/>
      </c>
      <c r="T82" s="259"/>
      <c r="U82" s="207" t="str">
        <f t="shared" si="20"/>
        <v/>
      </c>
      <c r="V82" s="261"/>
      <c r="W82" s="183"/>
      <c r="X82" s="259"/>
      <c r="Y82" s="207" t="str">
        <f t="shared" si="21"/>
        <v/>
      </c>
      <c r="Z82" s="259"/>
      <c r="AA82" s="207" t="str">
        <f t="shared" si="22"/>
        <v/>
      </c>
      <c r="AB82" s="183"/>
      <c r="AC82" s="90"/>
      <c r="AD82" s="262"/>
      <c r="AE82" s="207" t="str">
        <f t="shared" si="23"/>
        <v/>
      </c>
      <c r="AF82" s="263"/>
      <c r="AG82" s="207" t="str">
        <f t="shared" si="24"/>
        <v/>
      </c>
      <c r="AH82" s="264"/>
      <c r="AI82" s="207" t="str">
        <f t="shared" si="25"/>
        <v/>
      </c>
      <c r="AJ82" s="265"/>
      <c r="AK82" s="207" t="str">
        <f t="shared" si="26"/>
        <v/>
      </c>
      <c r="AL82" s="266"/>
      <c r="AM82" s="207" t="str">
        <f t="shared" si="27"/>
        <v/>
      </c>
      <c r="AN82" s="267"/>
      <c r="AO82" s="268"/>
      <c r="AP82" s="268"/>
      <c r="AQ82" s="269"/>
      <c r="AR82" s="207" t="str">
        <f t="shared" si="28"/>
        <v/>
      </c>
      <c r="AS82" s="270"/>
      <c r="AT82" s="271"/>
      <c r="AU82" s="237"/>
      <c r="AV82" s="207" t="str">
        <f t="shared" si="29"/>
        <v/>
      </c>
      <c r="AW82" s="237"/>
      <c r="AX82" s="237"/>
      <c r="AY82" s="237"/>
      <c r="AZ82" s="237"/>
      <c r="BA82" s="237"/>
      <c r="BB82" s="237"/>
      <c r="BC82" s="237"/>
      <c r="BE82" s="237"/>
      <c r="BF82" s="237"/>
      <c r="BG82" s="237"/>
      <c r="BH82" s="237"/>
      <c r="BI82" s="237"/>
      <c r="BJ82" s="237"/>
    </row>
    <row r="83" spans="1:62" s="238" customFormat="1" x14ac:dyDescent="0.2">
      <c r="A83" s="237"/>
      <c r="B83" s="207" t="str">
        <f t="shared" si="30"/>
        <v/>
      </c>
      <c r="C83" s="73"/>
      <c r="D83" s="257"/>
      <c r="E83" s="258"/>
      <c r="F83" s="259"/>
      <c r="G83" s="259"/>
      <c r="H83" s="207" t="str">
        <f t="shared" si="31"/>
        <v/>
      </c>
      <c r="I83" s="259"/>
      <c r="J83" s="207" t="str">
        <f t="shared" si="17"/>
        <v/>
      </c>
      <c r="K83" s="259"/>
      <c r="L83" s="207" t="str">
        <f t="shared" si="18"/>
        <v/>
      </c>
      <c r="M83" s="260"/>
      <c r="N83" s="260"/>
      <c r="O83" s="260"/>
      <c r="P83" s="260"/>
      <c r="Q83" s="260"/>
      <c r="R83" s="259"/>
      <c r="S83" s="207" t="str">
        <f t="shared" si="19"/>
        <v/>
      </c>
      <c r="T83" s="259"/>
      <c r="U83" s="207" t="str">
        <f t="shared" si="20"/>
        <v/>
      </c>
      <c r="V83" s="261"/>
      <c r="W83" s="183"/>
      <c r="X83" s="259"/>
      <c r="Y83" s="207" t="str">
        <f t="shared" si="21"/>
        <v/>
      </c>
      <c r="Z83" s="259"/>
      <c r="AA83" s="207" t="str">
        <f t="shared" si="22"/>
        <v/>
      </c>
      <c r="AB83" s="183"/>
      <c r="AC83" s="90"/>
      <c r="AD83" s="262"/>
      <c r="AE83" s="207" t="str">
        <f t="shared" si="23"/>
        <v/>
      </c>
      <c r="AF83" s="263"/>
      <c r="AG83" s="207" t="str">
        <f t="shared" si="24"/>
        <v/>
      </c>
      <c r="AH83" s="264"/>
      <c r="AI83" s="207" t="str">
        <f t="shared" si="25"/>
        <v/>
      </c>
      <c r="AJ83" s="265"/>
      <c r="AK83" s="207" t="str">
        <f t="shared" si="26"/>
        <v/>
      </c>
      <c r="AL83" s="266"/>
      <c r="AM83" s="207" t="str">
        <f t="shared" si="27"/>
        <v/>
      </c>
      <c r="AN83" s="267"/>
      <c r="AO83" s="268"/>
      <c r="AP83" s="268"/>
      <c r="AQ83" s="269"/>
      <c r="AR83" s="207" t="str">
        <f t="shared" si="28"/>
        <v/>
      </c>
      <c r="AS83" s="270"/>
      <c r="AT83" s="271"/>
      <c r="AU83" s="237"/>
      <c r="AV83" s="207" t="str">
        <f t="shared" si="29"/>
        <v/>
      </c>
      <c r="AW83" s="237"/>
      <c r="AX83" s="237"/>
      <c r="AY83" s="237"/>
      <c r="AZ83" s="237"/>
      <c r="BA83" s="237"/>
      <c r="BB83" s="237"/>
      <c r="BC83" s="237"/>
      <c r="BE83" s="237"/>
      <c r="BF83" s="237"/>
      <c r="BG83" s="237"/>
      <c r="BH83" s="237"/>
      <c r="BI83" s="237"/>
      <c r="BJ83" s="237"/>
    </row>
    <row r="84" spans="1:62" s="238" customFormat="1" x14ac:dyDescent="0.2">
      <c r="A84" s="237"/>
      <c r="B84" s="207" t="str">
        <f t="shared" si="30"/>
        <v/>
      </c>
      <c r="C84" s="73"/>
      <c r="D84" s="257"/>
      <c r="E84" s="258"/>
      <c r="F84" s="259"/>
      <c r="G84" s="259"/>
      <c r="H84" s="207" t="str">
        <f t="shared" si="31"/>
        <v/>
      </c>
      <c r="I84" s="259"/>
      <c r="J84" s="207" t="str">
        <f t="shared" si="17"/>
        <v/>
      </c>
      <c r="K84" s="259"/>
      <c r="L84" s="207" t="str">
        <f t="shared" si="18"/>
        <v/>
      </c>
      <c r="M84" s="260"/>
      <c r="N84" s="260"/>
      <c r="O84" s="260"/>
      <c r="P84" s="260"/>
      <c r="Q84" s="260"/>
      <c r="R84" s="259"/>
      <c r="S84" s="207" t="str">
        <f t="shared" si="19"/>
        <v/>
      </c>
      <c r="T84" s="259"/>
      <c r="U84" s="207" t="str">
        <f t="shared" si="20"/>
        <v/>
      </c>
      <c r="V84" s="261"/>
      <c r="W84" s="183"/>
      <c r="X84" s="259"/>
      <c r="Y84" s="207" t="str">
        <f t="shared" si="21"/>
        <v/>
      </c>
      <c r="Z84" s="259"/>
      <c r="AA84" s="207" t="str">
        <f t="shared" si="22"/>
        <v/>
      </c>
      <c r="AB84" s="183"/>
      <c r="AC84" s="90"/>
      <c r="AD84" s="262"/>
      <c r="AE84" s="207" t="str">
        <f t="shared" si="23"/>
        <v/>
      </c>
      <c r="AF84" s="263"/>
      <c r="AG84" s="207" t="str">
        <f t="shared" si="24"/>
        <v/>
      </c>
      <c r="AH84" s="264"/>
      <c r="AI84" s="207" t="str">
        <f t="shared" si="25"/>
        <v/>
      </c>
      <c r="AJ84" s="265"/>
      <c r="AK84" s="207" t="str">
        <f t="shared" si="26"/>
        <v/>
      </c>
      <c r="AL84" s="266"/>
      <c r="AM84" s="207" t="str">
        <f t="shared" si="27"/>
        <v/>
      </c>
      <c r="AN84" s="267"/>
      <c r="AO84" s="268"/>
      <c r="AP84" s="268"/>
      <c r="AQ84" s="269"/>
      <c r="AR84" s="207" t="str">
        <f t="shared" si="28"/>
        <v/>
      </c>
      <c r="AS84" s="270"/>
      <c r="AT84" s="271"/>
      <c r="AU84" s="237"/>
      <c r="AV84" s="207" t="str">
        <f t="shared" si="29"/>
        <v/>
      </c>
      <c r="AW84" s="237"/>
      <c r="AX84" s="237"/>
      <c r="AY84" s="237"/>
      <c r="AZ84" s="237"/>
      <c r="BA84" s="237"/>
      <c r="BB84" s="237"/>
      <c r="BC84" s="237"/>
      <c r="BE84" s="237"/>
      <c r="BF84" s="237"/>
      <c r="BG84" s="237"/>
      <c r="BH84" s="237"/>
      <c r="BI84" s="237"/>
      <c r="BJ84" s="237"/>
    </row>
    <row r="85" spans="1:62" s="238" customFormat="1" x14ac:dyDescent="0.2">
      <c r="A85" s="237"/>
      <c r="B85" s="207" t="str">
        <f t="shared" si="30"/>
        <v/>
      </c>
      <c r="C85" s="73"/>
      <c r="D85" s="257"/>
      <c r="E85" s="258"/>
      <c r="F85" s="259"/>
      <c r="G85" s="259"/>
      <c r="H85" s="207" t="str">
        <f t="shared" si="31"/>
        <v/>
      </c>
      <c r="I85" s="259"/>
      <c r="J85" s="207" t="str">
        <f t="shared" si="17"/>
        <v/>
      </c>
      <c r="K85" s="259"/>
      <c r="L85" s="207" t="str">
        <f t="shared" si="18"/>
        <v/>
      </c>
      <c r="M85" s="260"/>
      <c r="N85" s="260"/>
      <c r="O85" s="260"/>
      <c r="P85" s="260"/>
      <c r="Q85" s="260"/>
      <c r="R85" s="259"/>
      <c r="S85" s="207" t="str">
        <f t="shared" si="19"/>
        <v/>
      </c>
      <c r="T85" s="259"/>
      <c r="U85" s="207" t="str">
        <f t="shared" si="20"/>
        <v/>
      </c>
      <c r="V85" s="261"/>
      <c r="W85" s="183"/>
      <c r="X85" s="259"/>
      <c r="Y85" s="207" t="str">
        <f t="shared" si="21"/>
        <v/>
      </c>
      <c r="Z85" s="259"/>
      <c r="AA85" s="207" t="str">
        <f t="shared" si="22"/>
        <v/>
      </c>
      <c r="AB85" s="183"/>
      <c r="AC85" s="90"/>
      <c r="AD85" s="262"/>
      <c r="AE85" s="207" t="str">
        <f t="shared" si="23"/>
        <v/>
      </c>
      <c r="AF85" s="263"/>
      <c r="AG85" s="207" t="str">
        <f t="shared" si="24"/>
        <v/>
      </c>
      <c r="AH85" s="264"/>
      <c r="AI85" s="207" t="str">
        <f t="shared" si="25"/>
        <v/>
      </c>
      <c r="AJ85" s="265"/>
      <c r="AK85" s="207" t="str">
        <f t="shared" si="26"/>
        <v/>
      </c>
      <c r="AL85" s="266"/>
      <c r="AM85" s="207" t="str">
        <f t="shared" si="27"/>
        <v/>
      </c>
      <c r="AN85" s="267"/>
      <c r="AO85" s="268"/>
      <c r="AP85" s="268"/>
      <c r="AQ85" s="269"/>
      <c r="AR85" s="207" t="str">
        <f t="shared" si="28"/>
        <v/>
      </c>
      <c r="AS85" s="270"/>
      <c r="AT85" s="271"/>
      <c r="AU85" s="237"/>
      <c r="AV85" s="207" t="str">
        <f t="shared" si="29"/>
        <v/>
      </c>
      <c r="AW85" s="237"/>
      <c r="AX85" s="237"/>
      <c r="AY85" s="237"/>
      <c r="AZ85" s="237"/>
      <c r="BA85" s="237"/>
      <c r="BB85" s="237"/>
      <c r="BC85" s="237"/>
      <c r="BE85" s="237"/>
      <c r="BF85" s="237"/>
      <c r="BG85" s="237"/>
      <c r="BH85" s="237"/>
      <c r="BI85" s="237"/>
      <c r="BJ85" s="237"/>
    </row>
    <row r="86" spans="1:62" s="238" customFormat="1" x14ac:dyDescent="0.2">
      <c r="A86" s="237"/>
      <c r="B86" s="207" t="str">
        <f t="shared" si="30"/>
        <v/>
      </c>
      <c r="C86" s="73"/>
      <c r="D86" s="257"/>
      <c r="E86" s="258"/>
      <c r="F86" s="259"/>
      <c r="G86" s="259"/>
      <c r="H86" s="207" t="str">
        <f t="shared" si="31"/>
        <v/>
      </c>
      <c r="I86" s="259"/>
      <c r="J86" s="207" t="str">
        <f t="shared" si="17"/>
        <v/>
      </c>
      <c r="K86" s="259"/>
      <c r="L86" s="207" t="str">
        <f t="shared" si="18"/>
        <v/>
      </c>
      <c r="M86" s="260"/>
      <c r="N86" s="260"/>
      <c r="O86" s="260"/>
      <c r="P86" s="260"/>
      <c r="Q86" s="260"/>
      <c r="R86" s="259"/>
      <c r="S86" s="207" t="str">
        <f t="shared" si="19"/>
        <v/>
      </c>
      <c r="T86" s="259"/>
      <c r="U86" s="207" t="str">
        <f t="shared" si="20"/>
        <v/>
      </c>
      <c r="V86" s="261"/>
      <c r="W86" s="183"/>
      <c r="X86" s="259"/>
      <c r="Y86" s="207" t="str">
        <f t="shared" si="21"/>
        <v/>
      </c>
      <c r="Z86" s="259"/>
      <c r="AA86" s="207" t="str">
        <f t="shared" si="22"/>
        <v/>
      </c>
      <c r="AB86" s="183"/>
      <c r="AC86" s="90"/>
      <c r="AD86" s="262"/>
      <c r="AE86" s="207" t="str">
        <f t="shared" si="23"/>
        <v/>
      </c>
      <c r="AF86" s="263"/>
      <c r="AG86" s="207" t="str">
        <f t="shared" si="24"/>
        <v/>
      </c>
      <c r="AH86" s="264"/>
      <c r="AI86" s="207" t="str">
        <f t="shared" si="25"/>
        <v/>
      </c>
      <c r="AJ86" s="265"/>
      <c r="AK86" s="207" t="str">
        <f t="shared" si="26"/>
        <v/>
      </c>
      <c r="AL86" s="266"/>
      <c r="AM86" s="207" t="str">
        <f t="shared" si="27"/>
        <v/>
      </c>
      <c r="AN86" s="267"/>
      <c r="AO86" s="268"/>
      <c r="AP86" s="268"/>
      <c r="AQ86" s="269"/>
      <c r="AR86" s="207" t="str">
        <f t="shared" si="28"/>
        <v/>
      </c>
      <c r="AS86" s="270"/>
      <c r="AT86" s="271"/>
      <c r="AU86" s="237"/>
      <c r="AV86" s="207" t="str">
        <f t="shared" si="29"/>
        <v/>
      </c>
      <c r="AW86" s="237"/>
      <c r="AX86" s="237"/>
      <c r="AY86" s="237"/>
      <c r="AZ86" s="237"/>
      <c r="BA86" s="237"/>
      <c r="BB86" s="237"/>
      <c r="BC86" s="237"/>
      <c r="BE86" s="237"/>
      <c r="BF86" s="237"/>
      <c r="BG86" s="237"/>
      <c r="BH86" s="237"/>
      <c r="BI86" s="237"/>
      <c r="BJ86" s="237"/>
    </row>
    <row r="87" spans="1:62" s="238" customFormat="1" x14ac:dyDescent="0.2">
      <c r="A87" s="237"/>
      <c r="B87" s="207" t="str">
        <f t="shared" si="30"/>
        <v/>
      </c>
      <c r="C87" s="73"/>
      <c r="D87" s="257"/>
      <c r="E87" s="258"/>
      <c r="F87" s="259"/>
      <c r="G87" s="259"/>
      <c r="H87" s="207" t="str">
        <f t="shared" si="31"/>
        <v/>
      </c>
      <c r="I87" s="259"/>
      <c r="J87" s="207" t="str">
        <f t="shared" si="17"/>
        <v/>
      </c>
      <c r="K87" s="259"/>
      <c r="L87" s="207" t="str">
        <f t="shared" si="18"/>
        <v/>
      </c>
      <c r="M87" s="260"/>
      <c r="N87" s="260"/>
      <c r="O87" s="260"/>
      <c r="P87" s="260"/>
      <c r="Q87" s="260"/>
      <c r="R87" s="259"/>
      <c r="S87" s="207" t="str">
        <f t="shared" si="19"/>
        <v/>
      </c>
      <c r="T87" s="259"/>
      <c r="U87" s="207" t="str">
        <f t="shared" si="20"/>
        <v/>
      </c>
      <c r="V87" s="261"/>
      <c r="W87" s="183"/>
      <c r="X87" s="259"/>
      <c r="Y87" s="207" t="str">
        <f t="shared" si="21"/>
        <v/>
      </c>
      <c r="Z87" s="259"/>
      <c r="AA87" s="207" t="str">
        <f t="shared" si="22"/>
        <v/>
      </c>
      <c r="AB87" s="183"/>
      <c r="AC87" s="90"/>
      <c r="AD87" s="262"/>
      <c r="AE87" s="207" t="str">
        <f t="shared" si="23"/>
        <v/>
      </c>
      <c r="AF87" s="263"/>
      <c r="AG87" s="207" t="str">
        <f t="shared" si="24"/>
        <v/>
      </c>
      <c r="AH87" s="264"/>
      <c r="AI87" s="207" t="str">
        <f t="shared" si="25"/>
        <v/>
      </c>
      <c r="AJ87" s="265"/>
      <c r="AK87" s="207" t="str">
        <f t="shared" si="26"/>
        <v/>
      </c>
      <c r="AL87" s="266"/>
      <c r="AM87" s="207" t="str">
        <f t="shared" si="27"/>
        <v/>
      </c>
      <c r="AN87" s="267"/>
      <c r="AO87" s="268"/>
      <c r="AP87" s="268"/>
      <c r="AQ87" s="269"/>
      <c r="AR87" s="207" t="str">
        <f t="shared" si="28"/>
        <v/>
      </c>
      <c r="AS87" s="270"/>
      <c r="AT87" s="271"/>
      <c r="AU87" s="237"/>
      <c r="AV87" s="207" t="str">
        <f t="shared" si="29"/>
        <v/>
      </c>
      <c r="AW87" s="237"/>
      <c r="AX87" s="237"/>
      <c r="AY87" s="237"/>
      <c r="AZ87" s="237"/>
      <c r="BA87" s="237"/>
      <c r="BB87" s="237"/>
      <c r="BC87" s="237"/>
      <c r="BE87" s="237"/>
      <c r="BF87" s="237"/>
      <c r="BG87" s="237"/>
      <c r="BH87" s="237"/>
      <c r="BI87" s="237"/>
      <c r="BJ87" s="237"/>
    </row>
    <row r="88" spans="1:62" s="238" customFormat="1" x14ac:dyDescent="0.2">
      <c r="A88" s="237"/>
      <c r="B88" s="207" t="str">
        <f t="shared" si="30"/>
        <v/>
      </c>
      <c r="C88" s="73"/>
      <c r="D88" s="257"/>
      <c r="E88" s="258"/>
      <c r="F88" s="259"/>
      <c r="G88" s="259"/>
      <c r="H88" s="207" t="str">
        <f t="shared" si="31"/>
        <v/>
      </c>
      <c r="I88" s="259"/>
      <c r="J88" s="207" t="str">
        <f t="shared" si="17"/>
        <v/>
      </c>
      <c r="K88" s="259"/>
      <c r="L88" s="207" t="str">
        <f t="shared" si="18"/>
        <v/>
      </c>
      <c r="M88" s="260"/>
      <c r="N88" s="260"/>
      <c r="O88" s="260"/>
      <c r="P88" s="260"/>
      <c r="Q88" s="260"/>
      <c r="R88" s="259"/>
      <c r="S88" s="207" t="str">
        <f t="shared" si="19"/>
        <v/>
      </c>
      <c r="T88" s="259"/>
      <c r="U88" s="207" t="str">
        <f t="shared" si="20"/>
        <v/>
      </c>
      <c r="V88" s="261"/>
      <c r="W88" s="183"/>
      <c r="X88" s="259"/>
      <c r="Y88" s="207" t="str">
        <f t="shared" si="21"/>
        <v/>
      </c>
      <c r="Z88" s="259"/>
      <c r="AA88" s="207" t="str">
        <f t="shared" si="22"/>
        <v/>
      </c>
      <c r="AB88" s="183"/>
      <c r="AC88" s="90"/>
      <c r="AD88" s="262"/>
      <c r="AE88" s="207" t="str">
        <f t="shared" si="23"/>
        <v/>
      </c>
      <c r="AF88" s="263"/>
      <c r="AG88" s="207" t="str">
        <f t="shared" si="24"/>
        <v/>
      </c>
      <c r="AH88" s="264"/>
      <c r="AI88" s="207" t="str">
        <f t="shared" si="25"/>
        <v/>
      </c>
      <c r="AJ88" s="265"/>
      <c r="AK88" s="207" t="str">
        <f t="shared" si="26"/>
        <v/>
      </c>
      <c r="AL88" s="266"/>
      <c r="AM88" s="207" t="str">
        <f t="shared" si="27"/>
        <v/>
      </c>
      <c r="AN88" s="267"/>
      <c r="AO88" s="268"/>
      <c r="AP88" s="268"/>
      <c r="AQ88" s="269"/>
      <c r="AR88" s="207" t="str">
        <f t="shared" si="28"/>
        <v/>
      </c>
      <c r="AS88" s="270"/>
      <c r="AT88" s="271"/>
      <c r="AU88" s="237"/>
      <c r="AV88" s="207" t="str">
        <f t="shared" si="29"/>
        <v/>
      </c>
      <c r="AW88" s="237"/>
      <c r="AX88" s="237"/>
      <c r="AY88" s="237"/>
      <c r="AZ88" s="237"/>
      <c r="BA88" s="237"/>
      <c r="BB88" s="237"/>
      <c r="BC88" s="237"/>
      <c r="BE88" s="237"/>
      <c r="BF88" s="237"/>
      <c r="BG88" s="237"/>
      <c r="BH88" s="237"/>
      <c r="BI88" s="237"/>
      <c r="BJ88" s="237"/>
    </row>
    <row r="89" spans="1:62" s="238" customFormat="1" x14ac:dyDescent="0.2">
      <c r="A89" s="237"/>
      <c r="B89" s="207" t="str">
        <f t="shared" si="30"/>
        <v/>
      </c>
      <c r="C89" s="73"/>
      <c r="D89" s="257"/>
      <c r="E89" s="258"/>
      <c r="F89" s="259"/>
      <c r="G89" s="259"/>
      <c r="H89" s="207" t="str">
        <f t="shared" si="31"/>
        <v/>
      </c>
      <c r="I89" s="259"/>
      <c r="J89" s="207" t="str">
        <f t="shared" si="17"/>
        <v/>
      </c>
      <c r="K89" s="259"/>
      <c r="L89" s="207" t="str">
        <f t="shared" si="18"/>
        <v/>
      </c>
      <c r="M89" s="260"/>
      <c r="N89" s="260"/>
      <c r="O89" s="260"/>
      <c r="P89" s="260"/>
      <c r="Q89" s="260"/>
      <c r="R89" s="259"/>
      <c r="S89" s="207" t="str">
        <f t="shared" si="19"/>
        <v/>
      </c>
      <c r="T89" s="259"/>
      <c r="U89" s="207" t="str">
        <f t="shared" si="20"/>
        <v/>
      </c>
      <c r="V89" s="261"/>
      <c r="W89" s="183"/>
      <c r="X89" s="259"/>
      <c r="Y89" s="207" t="str">
        <f t="shared" si="21"/>
        <v/>
      </c>
      <c r="Z89" s="259"/>
      <c r="AA89" s="207" t="str">
        <f t="shared" si="22"/>
        <v/>
      </c>
      <c r="AB89" s="183"/>
      <c r="AC89" s="90"/>
      <c r="AD89" s="262"/>
      <c r="AE89" s="207" t="str">
        <f t="shared" si="23"/>
        <v/>
      </c>
      <c r="AF89" s="263"/>
      <c r="AG89" s="207" t="str">
        <f t="shared" si="24"/>
        <v/>
      </c>
      <c r="AH89" s="264"/>
      <c r="AI89" s="207" t="str">
        <f t="shared" si="25"/>
        <v/>
      </c>
      <c r="AJ89" s="265"/>
      <c r="AK89" s="207" t="str">
        <f t="shared" si="26"/>
        <v/>
      </c>
      <c r="AL89" s="266"/>
      <c r="AM89" s="207" t="str">
        <f t="shared" si="27"/>
        <v/>
      </c>
      <c r="AN89" s="267"/>
      <c r="AO89" s="268"/>
      <c r="AP89" s="268"/>
      <c r="AQ89" s="269"/>
      <c r="AR89" s="207" t="str">
        <f t="shared" si="28"/>
        <v/>
      </c>
      <c r="AS89" s="270"/>
      <c r="AT89" s="271"/>
      <c r="AU89" s="237"/>
      <c r="AV89" s="207" t="str">
        <f t="shared" si="29"/>
        <v/>
      </c>
      <c r="AW89" s="237"/>
      <c r="AX89" s="237"/>
      <c r="AY89" s="237"/>
      <c r="AZ89" s="237"/>
      <c r="BA89" s="237"/>
      <c r="BB89" s="237"/>
      <c r="BC89" s="237"/>
      <c r="BE89" s="237"/>
      <c r="BF89" s="237"/>
      <c r="BG89" s="237"/>
      <c r="BH89" s="237"/>
      <c r="BI89" s="237"/>
      <c r="BJ89" s="237"/>
    </row>
    <row r="90" spans="1:62" s="238" customFormat="1" x14ac:dyDescent="0.2">
      <c r="A90" s="237"/>
      <c r="B90" s="207" t="str">
        <f t="shared" si="30"/>
        <v/>
      </c>
      <c r="C90" s="73"/>
      <c r="D90" s="257"/>
      <c r="E90" s="258"/>
      <c r="F90" s="259"/>
      <c r="G90" s="259"/>
      <c r="H90" s="207" t="str">
        <f t="shared" si="31"/>
        <v/>
      </c>
      <c r="I90" s="259"/>
      <c r="J90" s="207" t="str">
        <f t="shared" si="17"/>
        <v/>
      </c>
      <c r="K90" s="259"/>
      <c r="L90" s="207" t="str">
        <f t="shared" si="18"/>
        <v/>
      </c>
      <c r="M90" s="260"/>
      <c r="N90" s="260"/>
      <c r="O90" s="260"/>
      <c r="P90" s="260"/>
      <c r="Q90" s="260"/>
      <c r="R90" s="259"/>
      <c r="S90" s="207" t="str">
        <f t="shared" si="19"/>
        <v/>
      </c>
      <c r="T90" s="259"/>
      <c r="U90" s="207" t="str">
        <f t="shared" si="20"/>
        <v/>
      </c>
      <c r="V90" s="261"/>
      <c r="W90" s="183"/>
      <c r="X90" s="259"/>
      <c r="Y90" s="207" t="str">
        <f t="shared" si="21"/>
        <v/>
      </c>
      <c r="Z90" s="259"/>
      <c r="AA90" s="207" t="str">
        <f t="shared" si="22"/>
        <v/>
      </c>
      <c r="AB90" s="183"/>
      <c r="AC90" s="90"/>
      <c r="AD90" s="262"/>
      <c r="AE90" s="207" t="str">
        <f t="shared" si="23"/>
        <v/>
      </c>
      <c r="AF90" s="263"/>
      <c r="AG90" s="207" t="str">
        <f t="shared" si="24"/>
        <v/>
      </c>
      <c r="AH90" s="264"/>
      <c r="AI90" s="207" t="str">
        <f t="shared" si="25"/>
        <v/>
      </c>
      <c r="AJ90" s="265"/>
      <c r="AK90" s="207" t="str">
        <f t="shared" si="26"/>
        <v/>
      </c>
      <c r="AL90" s="266"/>
      <c r="AM90" s="207" t="str">
        <f t="shared" si="27"/>
        <v/>
      </c>
      <c r="AN90" s="267"/>
      <c r="AO90" s="268"/>
      <c r="AP90" s="268"/>
      <c r="AQ90" s="269"/>
      <c r="AR90" s="207" t="str">
        <f t="shared" si="28"/>
        <v/>
      </c>
      <c r="AS90" s="270"/>
      <c r="AT90" s="271"/>
      <c r="AU90" s="237"/>
      <c r="AV90" s="207" t="str">
        <f t="shared" si="29"/>
        <v/>
      </c>
      <c r="AW90" s="237"/>
      <c r="AX90" s="237"/>
      <c r="AY90" s="237"/>
      <c r="AZ90" s="237"/>
      <c r="BA90" s="237"/>
      <c r="BB90" s="237"/>
      <c r="BC90" s="237"/>
      <c r="BE90" s="237"/>
      <c r="BF90" s="237"/>
      <c r="BG90" s="237"/>
      <c r="BH90" s="237"/>
      <c r="BI90" s="237"/>
      <c r="BJ90" s="237"/>
    </row>
    <row r="91" spans="1:62" s="238" customFormat="1" x14ac:dyDescent="0.2">
      <c r="A91" s="237"/>
      <c r="B91" s="207" t="str">
        <f t="shared" si="30"/>
        <v/>
      </c>
      <c r="C91" s="73"/>
      <c r="D91" s="257"/>
      <c r="E91" s="258"/>
      <c r="F91" s="259"/>
      <c r="G91" s="259"/>
      <c r="H91" s="207" t="str">
        <f t="shared" si="31"/>
        <v/>
      </c>
      <c r="I91" s="259"/>
      <c r="J91" s="207" t="str">
        <f t="shared" si="17"/>
        <v/>
      </c>
      <c r="K91" s="259"/>
      <c r="L91" s="207" t="str">
        <f t="shared" si="18"/>
        <v/>
      </c>
      <c r="M91" s="260"/>
      <c r="N91" s="260"/>
      <c r="O91" s="260"/>
      <c r="P91" s="260"/>
      <c r="Q91" s="260"/>
      <c r="R91" s="259"/>
      <c r="S91" s="207" t="str">
        <f t="shared" si="19"/>
        <v/>
      </c>
      <c r="T91" s="259"/>
      <c r="U91" s="207" t="str">
        <f t="shared" si="20"/>
        <v/>
      </c>
      <c r="V91" s="261"/>
      <c r="W91" s="183"/>
      <c r="X91" s="259"/>
      <c r="Y91" s="207" t="str">
        <f t="shared" si="21"/>
        <v/>
      </c>
      <c r="Z91" s="259"/>
      <c r="AA91" s="207" t="str">
        <f t="shared" si="22"/>
        <v/>
      </c>
      <c r="AB91" s="183"/>
      <c r="AC91" s="90"/>
      <c r="AD91" s="262"/>
      <c r="AE91" s="207" t="str">
        <f t="shared" si="23"/>
        <v/>
      </c>
      <c r="AF91" s="263"/>
      <c r="AG91" s="207" t="str">
        <f t="shared" si="24"/>
        <v/>
      </c>
      <c r="AH91" s="264"/>
      <c r="AI91" s="207" t="str">
        <f t="shared" si="25"/>
        <v/>
      </c>
      <c r="AJ91" s="265"/>
      <c r="AK91" s="207" t="str">
        <f t="shared" si="26"/>
        <v/>
      </c>
      <c r="AL91" s="266"/>
      <c r="AM91" s="207" t="str">
        <f t="shared" si="27"/>
        <v/>
      </c>
      <c r="AN91" s="267"/>
      <c r="AO91" s="268"/>
      <c r="AP91" s="268"/>
      <c r="AQ91" s="269"/>
      <c r="AR91" s="207" t="str">
        <f t="shared" si="28"/>
        <v/>
      </c>
      <c r="AS91" s="270"/>
      <c r="AT91" s="271"/>
      <c r="AU91" s="237"/>
      <c r="AV91" s="207" t="str">
        <f t="shared" si="29"/>
        <v/>
      </c>
      <c r="AW91" s="237"/>
      <c r="AX91" s="237"/>
      <c r="AY91" s="237"/>
      <c r="AZ91" s="237"/>
      <c r="BA91" s="237"/>
      <c r="BB91" s="237"/>
      <c r="BC91" s="237"/>
      <c r="BE91" s="237"/>
      <c r="BF91" s="237"/>
      <c r="BG91" s="237"/>
      <c r="BH91" s="237"/>
      <c r="BI91" s="237"/>
      <c r="BJ91" s="237"/>
    </row>
    <row r="92" spans="1:62" s="238" customFormat="1" x14ac:dyDescent="0.2">
      <c r="A92" s="237"/>
      <c r="B92" s="207" t="str">
        <f t="shared" si="30"/>
        <v/>
      </c>
      <c r="C92" s="73"/>
      <c r="D92" s="257"/>
      <c r="E92" s="258"/>
      <c r="F92" s="259"/>
      <c r="G92" s="259"/>
      <c r="H92" s="207" t="str">
        <f t="shared" si="31"/>
        <v/>
      </c>
      <c r="I92" s="259"/>
      <c r="J92" s="207" t="str">
        <f t="shared" si="17"/>
        <v/>
      </c>
      <c r="K92" s="259"/>
      <c r="L92" s="207" t="str">
        <f t="shared" si="18"/>
        <v/>
      </c>
      <c r="M92" s="260"/>
      <c r="N92" s="260"/>
      <c r="O92" s="260"/>
      <c r="P92" s="260"/>
      <c r="Q92" s="260"/>
      <c r="R92" s="259"/>
      <c r="S92" s="207" t="str">
        <f t="shared" si="19"/>
        <v/>
      </c>
      <c r="T92" s="259"/>
      <c r="U92" s="207" t="str">
        <f t="shared" si="20"/>
        <v/>
      </c>
      <c r="V92" s="261"/>
      <c r="W92" s="183"/>
      <c r="X92" s="259"/>
      <c r="Y92" s="207" t="str">
        <f t="shared" si="21"/>
        <v/>
      </c>
      <c r="Z92" s="259"/>
      <c r="AA92" s="207" t="str">
        <f t="shared" si="22"/>
        <v/>
      </c>
      <c r="AB92" s="183"/>
      <c r="AC92" s="90"/>
      <c r="AD92" s="262"/>
      <c r="AE92" s="207" t="str">
        <f t="shared" si="23"/>
        <v/>
      </c>
      <c r="AF92" s="263"/>
      <c r="AG92" s="207" t="str">
        <f t="shared" si="24"/>
        <v/>
      </c>
      <c r="AH92" s="264"/>
      <c r="AI92" s="207" t="str">
        <f t="shared" si="25"/>
        <v/>
      </c>
      <c r="AJ92" s="265"/>
      <c r="AK92" s="207" t="str">
        <f t="shared" si="26"/>
        <v/>
      </c>
      <c r="AL92" s="266"/>
      <c r="AM92" s="207" t="str">
        <f t="shared" si="27"/>
        <v/>
      </c>
      <c r="AN92" s="267"/>
      <c r="AO92" s="268"/>
      <c r="AP92" s="268"/>
      <c r="AQ92" s="269"/>
      <c r="AR92" s="207" t="str">
        <f t="shared" si="28"/>
        <v/>
      </c>
      <c r="AS92" s="270"/>
      <c r="AT92" s="271"/>
      <c r="AU92" s="237"/>
      <c r="AV92" s="207" t="str">
        <f t="shared" si="29"/>
        <v/>
      </c>
      <c r="AW92" s="237"/>
      <c r="AX92" s="237"/>
      <c r="AY92" s="237"/>
      <c r="AZ92" s="237"/>
      <c r="BA92" s="237"/>
      <c r="BB92" s="237"/>
      <c r="BC92" s="237"/>
      <c r="BE92" s="237"/>
      <c r="BF92" s="237"/>
      <c r="BG92" s="237"/>
      <c r="BH92" s="237"/>
      <c r="BI92" s="237"/>
      <c r="BJ92" s="237"/>
    </row>
    <row r="93" spans="1:62" s="238" customFormat="1" x14ac:dyDescent="0.2">
      <c r="A93" s="237"/>
      <c r="B93" s="207" t="str">
        <f t="shared" si="30"/>
        <v/>
      </c>
      <c r="C93" s="73"/>
      <c r="D93" s="257"/>
      <c r="E93" s="258"/>
      <c r="F93" s="259"/>
      <c r="G93" s="259"/>
      <c r="H93" s="207" t="str">
        <f t="shared" si="31"/>
        <v/>
      </c>
      <c r="I93" s="259"/>
      <c r="J93" s="207" t="str">
        <f t="shared" si="17"/>
        <v/>
      </c>
      <c r="K93" s="259"/>
      <c r="L93" s="207" t="str">
        <f t="shared" si="18"/>
        <v/>
      </c>
      <c r="M93" s="260"/>
      <c r="N93" s="260"/>
      <c r="O93" s="260"/>
      <c r="P93" s="260"/>
      <c r="Q93" s="260"/>
      <c r="R93" s="259"/>
      <c r="S93" s="207" t="str">
        <f t="shared" si="19"/>
        <v/>
      </c>
      <c r="T93" s="259"/>
      <c r="U93" s="207" t="str">
        <f t="shared" si="20"/>
        <v/>
      </c>
      <c r="V93" s="261"/>
      <c r="W93" s="183"/>
      <c r="X93" s="259"/>
      <c r="Y93" s="207" t="str">
        <f t="shared" si="21"/>
        <v/>
      </c>
      <c r="Z93" s="259"/>
      <c r="AA93" s="207" t="str">
        <f t="shared" si="22"/>
        <v/>
      </c>
      <c r="AB93" s="183"/>
      <c r="AC93" s="90"/>
      <c r="AD93" s="262"/>
      <c r="AE93" s="207" t="str">
        <f t="shared" si="23"/>
        <v/>
      </c>
      <c r="AF93" s="263"/>
      <c r="AG93" s="207" t="str">
        <f t="shared" si="24"/>
        <v/>
      </c>
      <c r="AH93" s="264"/>
      <c r="AI93" s="207" t="str">
        <f t="shared" si="25"/>
        <v/>
      </c>
      <c r="AJ93" s="265"/>
      <c r="AK93" s="207" t="str">
        <f t="shared" si="26"/>
        <v/>
      </c>
      <c r="AL93" s="266"/>
      <c r="AM93" s="207" t="str">
        <f t="shared" si="27"/>
        <v/>
      </c>
      <c r="AN93" s="267"/>
      <c r="AO93" s="268"/>
      <c r="AP93" s="268"/>
      <c r="AQ93" s="269"/>
      <c r="AR93" s="207" t="str">
        <f t="shared" si="28"/>
        <v/>
      </c>
      <c r="AS93" s="270"/>
      <c r="AT93" s="271"/>
      <c r="AU93" s="237"/>
      <c r="AV93" s="207" t="str">
        <f t="shared" si="29"/>
        <v/>
      </c>
      <c r="AW93" s="237"/>
      <c r="AX93" s="237"/>
      <c r="AY93" s="237"/>
      <c r="AZ93" s="237"/>
      <c r="BA93" s="237"/>
      <c r="BB93" s="237"/>
      <c r="BC93" s="237"/>
      <c r="BE93" s="237"/>
      <c r="BF93" s="237"/>
      <c r="BG93" s="237"/>
      <c r="BH93" s="237"/>
      <c r="BI93" s="237"/>
      <c r="BJ93" s="237"/>
    </row>
    <row r="94" spans="1:62" s="238" customFormat="1" x14ac:dyDescent="0.2">
      <c r="A94" s="237"/>
      <c r="B94" s="207" t="str">
        <f t="shared" si="30"/>
        <v/>
      </c>
      <c r="C94" s="73"/>
      <c r="D94" s="257"/>
      <c r="E94" s="258"/>
      <c r="F94" s="259"/>
      <c r="G94" s="259"/>
      <c r="H94" s="207" t="str">
        <f t="shared" si="31"/>
        <v/>
      </c>
      <c r="I94" s="259"/>
      <c r="J94" s="207" t="str">
        <f t="shared" si="17"/>
        <v/>
      </c>
      <c r="K94" s="259"/>
      <c r="L94" s="207" t="str">
        <f t="shared" si="18"/>
        <v/>
      </c>
      <c r="M94" s="260"/>
      <c r="N94" s="260"/>
      <c r="O94" s="260"/>
      <c r="P94" s="260"/>
      <c r="Q94" s="260"/>
      <c r="R94" s="259"/>
      <c r="S94" s="207" t="str">
        <f t="shared" si="19"/>
        <v/>
      </c>
      <c r="T94" s="259"/>
      <c r="U94" s="207" t="str">
        <f t="shared" si="20"/>
        <v/>
      </c>
      <c r="V94" s="261"/>
      <c r="W94" s="183"/>
      <c r="X94" s="259"/>
      <c r="Y94" s="207" t="str">
        <f t="shared" si="21"/>
        <v/>
      </c>
      <c r="Z94" s="259"/>
      <c r="AA94" s="207" t="str">
        <f t="shared" si="22"/>
        <v/>
      </c>
      <c r="AB94" s="183"/>
      <c r="AC94" s="90"/>
      <c r="AD94" s="262"/>
      <c r="AE94" s="207" t="str">
        <f t="shared" si="23"/>
        <v/>
      </c>
      <c r="AF94" s="263"/>
      <c r="AG94" s="207" t="str">
        <f t="shared" si="24"/>
        <v/>
      </c>
      <c r="AH94" s="264"/>
      <c r="AI94" s="207" t="str">
        <f t="shared" si="25"/>
        <v/>
      </c>
      <c r="AJ94" s="265"/>
      <c r="AK94" s="207" t="str">
        <f t="shared" si="26"/>
        <v/>
      </c>
      <c r="AL94" s="266"/>
      <c r="AM94" s="207" t="str">
        <f t="shared" si="27"/>
        <v/>
      </c>
      <c r="AN94" s="267"/>
      <c r="AO94" s="268"/>
      <c r="AP94" s="268"/>
      <c r="AQ94" s="269"/>
      <c r="AR94" s="207" t="str">
        <f t="shared" si="28"/>
        <v/>
      </c>
      <c r="AS94" s="270"/>
      <c r="AT94" s="271"/>
      <c r="AU94" s="237"/>
      <c r="AV94" s="207" t="str">
        <f t="shared" si="29"/>
        <v/>
      </c>
      <c r="AW94" s="237"/>
      <c r="AX94" s="237"/>
      <c r="AY94" s="237"/>
      <c r="AZ94" s="237"/>
      <c r="BA94" s="237"/>
      <c r="BB94" s="237"/>
      <c r="BC94" s="237"/>
      <c r="BE94" s="237"/>
      <c r="BF94" s="237"/>
      <c r="BG94" s="237"/>
      <c r="BH94" s="237"/>
      <c r="BI94" s="237"/>
      <c r="BJ94" s="237"/>
    </row>
    <row r="95" spans="1:62" s="238" customFormat="1" x14ac:dyDescent="0.2">
      <c r="A95" s="237"/>
      <c r="B95" s="207" t="str">
        <f t="shared" si="30"/>
        <v/>
      </c>
      <c r="C95" s="73"/>
      <c r="D95" s="257"/>
      <c r="E95" s="258"/>
      <c r="F95" s="259"/>
      <c r="G95" s="259"/>
      <c r="H95" s="207" t="str">
        <f t="shared" si="31"/>
        <v/>
      </c>
      <c r="I95" s="259"/>
      <c r="J95" s="207" t="str">
        <f t="shared" si="17"/>
        <v/>
      </c>
      <c r="K95" s="259"/>
      <c r="L95" s="207" t="str">
        <f t="shared" si="18"/>
        <v/>
      </c>
      <c r="M95" s="260"/>
      <c r="N95" s="260"/>
      <c r="O95" s="260"/>
      <c r="P95" s="260"/>
      <c r="Q95" s="260"/>
      <c r="R95" s="259"/>
      <c r="S95" s="207" t="str">
        <f t="shared" si="19"/>
        <v/>
      </c>
      <c r="T95" s="259"/>
      <c r="U95" s="207" t="str">
        <f t="shared" si="20"/>
        <v/>
      </c>
      <c r="V95" s="261"/>
      <c r="W95" s="183"/>
      <c r="X95" s="259"/>
      <c r="Y95" s="207" t="str">
        <f t="shared" si="21"/>
        <v/>
      </c>
      <c r="Z95" s="259"/>
      <c r="AA95" s="207" t="str">
        <f t="shared" si="22"/>
        <v/>
      </c>
      <c r="AB95" s="183"/>
      <c r="AC95" s="90"/>
      <c r="AD95" s="262"/>
      <c r="AE95" s="207" t="str">
        <f t="shared" si="23"/>
        <v/>
      </c>
      <c r="AF95" s="263"/>
      <c r="AG95" s="207" t="str">
        <f t="shared" si="24"/>
        <v/>
      </c>
      <c r="AH95" s="264"/>
      <c r="AI95" s="207" t="str">
        <f t="shared" si="25"/>
        <v/>
      </c>
      <c r="AJ95" s="265"/>
      <c r="AK95" s="207" t="str">
        <f t="shared" si="26"/>
        <v/>
      </c>
      <c r="AL95" s="266"/>
      <c r="AM95" s="207" t="str">
        <f t="shared" si="27"/>
        <v/>
      </c>
      <c r="AN95" s="267"/>
      <c r="AO95" s="268"/>
      <c r="AP95" s="268"/>
      <c r="AQ95" s="269"/>
      <c r="AR95" s="207" t="str">
        <f t="shared" si="28"/>
        <v/>
      </c>
      <c r="AS95" s="270"/>
      <c r="AT95" s="271"/>
      <c r="AU95" s="237"/>
      <c r="AV95" s="207" t="str">
        <f t="shared" si="29"/>
        <v/>
      </c>
      <c r="AW95" s="237"/>
      <c r="AX95" s="237"/>
      <c r="AY95" s="237"/>
      <c r="AZ95" s="237"/>
      <c r="BA95" s="237"/>
      <c r="BB95" s="237"/>
      <c r="BC95" s="237"/>
      <c r="BE95" s="237"/>
      <c r="BF95" s="237"/>
      <c r="BG95" s="237"/>
      <c r="BH95" s="237"/>
      <c r="BI95" s="237"/>
      <c r="BJ95" s="237"/>
    </row>
    <row r="96" spans="1:62" s="238" customFormat="1" x14ac:dyDescent="0.2">
      <c r="A96" s="237"/>
      <c r="B96" s="207" t="str">
        <f t="shared" si="30"/>
        <v/>
      </c>
      <c r="C96" s="73"/>
      <c r="D96" s="257"/>
      <c r="E96" s="258"/>
      <c r="F96" s="259"/>
      <c r="G96" s="259"/>
      <c r="H96" s="207" t="str">
        <f t="shared" si="31"/>
        <v/>
      </c>
      <c r="I96" s="259"/>
      <c r="J96" s="207" t="str">
        <f t="shared" si="17"/>
        <v/>
      </c>
      <c r="K96" s="259"/>
      <c r="L96" s="207" t="str">
        <f t="shared" si="18"/>
        <v/>
      </c>
      <c r="M96" s="260"/>
      <c r="N96" s="260"/>
      <c r="O96" s="260"/>
      <c r="P96" s="260"/>
      <c r="Q96" s="260"/>
      <c r="R96" s="259"/>
      <c r="S96" s="207" t="str">
        <f t="shared" si="19"/>
        <v/>
      </c>
      <c r="T96" s="259"/>
      <c r="U96" s="207" t="str">
        <f t="shared" si="20"/>
        <v/>
      </c>
      <c r="V96" s="261"/>
      <c r="W96" s="183"/>
      <c r="X96" s="259"/>
      <c r="Y96" s="207" t="str">
        <f t="shared" si="21"/>
        <v/>
      </c>
      <c r="Z96" s="259"/>
      <c r="AA96" s="207" t="str">
        <f t="shared" si="22"/>
        <v/>
      </c>
      <c r="AB96" s="183"/>
      <c r="AC96" s="90"/>
      <c r="AD96" s="262"/>
      <c r="AE96" s="207" t="str">
        <f t="shared" si="23"/>
        <v/>
      </c>
      <c r="AF96" s="263"/>
      <c r="AG96" s="207" t="str">
        <f t="shared" si="24"/>
        <v/>
      </c>
      <c r="AH96" s="264"/>
      <c r="AI96" s="207" t="str">
        <f t="shared" si="25"/>
        <v/>
      </c>
      <c r="AJ96" s="265"/>
      <c r="AK96" s="207" t="str">
        <f t="shared" si="26"/>
        <v/>
      </c>
      <c r="AL96" s="266"/>
      <c r="AM96" s="207" t="str">
        <f t="shared" si="27"/>
        <v/>
      </c>
      <c r="AN96" s="267"/>
      <c r="AO96" s="268"/>
      <c r="AP96" s="268"/>
      <c r="AQ96" s="269"/>
      <c r="AR96" s="207" t="str">
        <f t="shared" si="28"/>
        <v/>
      </c>
      <c r="AS96" s="270"/>
      <c r="AT96" s="271"/>
      <c r="AU96" s="237"/>
      <c r="AV96" s="207" t="str">
        <f t="shared" si="29"/>
        <v/>
      </c>
      <c r="AW96" s="237"/>
      <c r="AX96" s="237"/>
      <c r="AY96" s="237"/>
      <c r="AZ96" s="237"/>
      <c r="BA96" s="237"/>
      <c r="BB96" s="237"/>
      <c r="BC96" s="237"/>
      <c r="BE96" s="237"/>
      <c r="BF96" s="237"/>
      <c r="BG96" s="237"/>
      <c r="BH96" s="237"/>
      <c r="BI96" s="237"/>
      <c r="BJ96" s="237"/>
    </row>
    <row r="97" spans="1:62" s="238" customFormat="1" x14ac:dyDescent="0.2">
      <c r="A97" s="237"/>
      <c r="B97" s="207" t="str">
        <f t="shared" si="30"/>
        <v/>
      </c>
      <c r="C97" s="73"/>
      <c r="D97" s="257"/>
      <c r="E97" s="258"/>
      <c r="F97" s="259"/>
      <c r="G97" s="259"/>
      <c r="H97" s="207" t="str">
        <f t="shared" si="31"/>
        <v/>
      </c>
      <c r="I97" s="259"/>
      <c r="J97" s="207" t="str">
        <f t="shared" si="17"/>
        <v/>
      </c>
      <c r="K97" s="259"/>
      <c r="L97" s="207" t="str">
        <f t="shared" si="18"/>
        <v/>
      </c>
      <c r="M97" s="260"/>
      <c r="N97" s="260"/>
      <c r="O97" s="260"/>
      <c r="P97" s="260"/>
      <c r="Q97" s="260"/>
      <c r="R97" s="259"/>
      <c r="S97" s="207" t="str">
        <f t="shared" si="19"/>
        <v/>
      </c>
      <c r="T97" s="259"/>
      <c r="U97" s="207" t="str">
        <f t="shared" si="20"/>
        <v/>
      </c>
      <c r="V97" s="261"/>
      <c r="W97" s="183"/>
      <c r="X97" s="259"/>
      <c r="Y97" s="207" t="str">
        <f t="shared" si="21"/>
        <v/>
      </c>
      <c r="Z97" s="259"/>
      <c r="AA97" s="207" t="str">
        <f t="shared" si="22"/>
        <v/>
      </c>
      <c r="AB97" s="183"/>
      <c r="AC97" s="90"/>
      <c r="AD97" s="262"/>
      <c r="AE97" s="207" t="str">
        <f t="shared" si="23"/>
        <v/>
      </c>
      <c r="AF97" s="263"/>
      <c r="AG97" s="207" t="str">
        <f t="shared" si="24"/>
        <v/>
      </c>
      <c r="AH97" s="264"/>
      <c r="AI97" s="207" t="str">
        <f t="shared" si="25"/>
        <v/>
      </c>
      <c r="AJ97" s="265"/>
      <c r="AK97" s="207" t="str">
        <f t="shared" si="26"/>
        <v/>
      </c>
      <c r="AL97" s="266"/>
      <c r="AM97" s="207" t="str">
        <f t="shared" si="27"/>
        <v/>
      </c>
      <c r="AN97" s="267"/>
      <c r="AO97" s="268"/>
      <c r="AP97" s="268"/>
      <c r="AQ97" s="269"/>
      <c r="AR97" s="207" t="str">
        <f t="shared" si="28"/>
        <v/>
      </c>
      <c r="AS97" s="270"/>
      <c r="AT97" s="271"/>
      <c r="AU97" s="237"/>
      <c r="AV97" s="207" t="str">
        <f t="shared" si="29"/>
        <v/>
      </c>
      <c r="AW97" s="237"/>
      <c r="AX97" s="237"/>
      <c r="AY97" s="237"/>
      <c r="AZ97" s="237"/>
      <c r="BA97" s="237"/>
      <c r="BB97" s="237"/>
      <c r="BC97" s="237"/>
      <c r="BE97" s="237"/>
      <c r="BF97" s="237"/>
      <c r="BG97" s="237"/>
      <c r="BH97" s="237"/>
      <c r="BI97" s="237"/>
      <c r="BJ97" s="237"/>
    </row>
    <row r="98" spans="1:62" s="238" customFormat="1" x14ac:dyDescent="0.2">
      <c r="A98" s="237"/>
      <c r="B98" s="207" t="str">
        <f t="shared" si="30"/>
        <v/>
      </c>
      <c r="C98" s="73"/>
      <c r="D98" s="257"/>
      <c r="E98" s="258"/>
      <c r="F98" s="259"/>
      <c r="G98" s="259"/>
      <c r="H98" s="207" t="str">
        <f t="shared" si="31"/>
        <v/>
      </c>
      <c r="I98" s="259"/>
      <c r="J98" s="207" t="str">
        <f t="shared" si="17"/>
        <v/>
      </c>
      <c r="K98" s="259"/>
      <c r="L98" s="207" t="str">
        <f t="shared" si="18"/>
        <v/>
      </c>
      <c r="M98" s="260"/>
      <c r="N98" s="260"/>
      <c r="O98" s="260"/>
      <c r="P98" s="260"/>
      <c r="Q98" s="260"/>
      <c r="R98" s="259"/>
      <c r="S98" s="207" t="str">
        <f t="shared" si="19"/>
        <v/>
      </c>
      <c r="T98" s="259"/>
      <c r="U98" s="207" t="str">
        <f t="shared" si="20"/>
        <v/>
      </c>
      <c r="V98" s="261"/>
      <c r="W98" s="183"/>
      <c r="X98" s="259"/>
      <c r="Y98" s="207" t="str">
        <f t="shared" si="21"/>
        <v/>
      </c>
      <c r="Z98" s="259"/>
      <c r="AA98" s="207" t="str">
        <f t="shared" si="22"/>
        <v/>
      </c>
      <c r="AB98" s="183"/>
      <c r="AC98" s="90"/>
      <c r="AD98" s="262"/>
      <c r="AE98" s="207" t="str">
        <f t="shared" si="23"/>
        <v/>
      </c>
      <c r="AF98" s="263"/>
      <c r="AG98" s="207" t="str">
        <f t="shared" si="24"/>
        <v/>
      </c>
      <c r="AH98" s="264"/>
      <c r="AI98" s="207" t="str">
        <f t="shared" si="25"/>
        <v/>
      </c>
      <c r="AJ98" s="265"/>
      <c r="AK98" s="207" t="str">
        <f t="shared" si="26"/>
        <v/>
      </c>
      <c r="AL98" s="266"/>
      <c r="AM98" s="207" t="str">
        <f t="shared" si="27"/>
        <v/>
      </c>
      <c r="AN98" s="267"/>
      <c r="AO98" s="268"/>
      <c r="AP98" s="268"/>
      <c r="AQ98" s="269"/>
      <c r="AR98" s="207" t="str">
        <f t="shared" si="28"/>
        <v/>
      </c>
      <c r="AS98" s="270"/>
      <c r="AT98" s="271"/>
      <c r="AU98" s="237"/>
      <c r="AV98" s="207" t="str">
        <f t="shared" si="29"/>
        <v/>
      </c>
      <c r="AW98" s="237"/>
      <c r="AX98" s="237"/>
      <c r="AY98" s="237"/>
      <c r="AZ98" s="237"/>
      <c r="BA98" s="237"/>
      <c r="BB98" s="237"/>
      <c r="BC98" s="237"/>
      <c r="BE98" s="237"/>
      <c r="BF98" s="237"/>
      <c r="BG98" s="237"/>
      <c r="BH98" s="237"/>
      <c r="BI98" s="237"/>
      <c r="BJ98" s="237"/>
    </row>
    <row r="99" spans="1:62" s="238" customFormat="1" x14ac:dyDescent="0.2">
      <c r="A99" s="237"/>
      <c r="B99" s="207" t="str">
        <f t="shared" si="30"/>
        <v/>
      </c>
      <c r="C99" s="73"/>
      <c r="D99" s="257"/>
      <c r="E99" s="258"/>
      <c r="F99" s="259"/>
      <c r="G99" s="259"/>
      <c r="H99" s="207" t="str">
        <f t="shared" si="31"/>
        <v/>
      </c>
      <c r="I99" s="259"/>
      <c r="J99" s="207" t="str">
        <f t="shared" si="17"/>
        <v/>
      </c>
      <c r="K99" s="259"/>
      <c r="L99" s="207" t="str">
        <f t="shared" si="18"/>
        <v/>
      </c>
      <c r="M99" s="260"/>
      <c r="N99" s="260"/>
      <c r="O99" s="260"/>
      <c r="P99" s="260"/>
      <c r="Q99" s="260"/>
      <c r="R99" s="259"/>
      <c r="S99" s="207" t="str">
        <f t="shared" si="19"/>
        <v/>
      </c>
      <c r="T99" s="259"/>
      <c r="U99" s="207" t="str">
        <f t="shared" si="20"/>
        <v/>
      </c>
      <c r="V99" s="261"/>
      <c r="W99" s="183"/>
      <c r="X99" s="259"/>
      <c r="Y99" s="207" t="str">
        <f t="shared" si="21"/>
        <v/>
      </c>
      <c r="Z99" s="259"/>
      <c r="AA99" s="207" t="str">
        <f t="shared" si="22"/>
        <v/>
      </c>
      <c r="AB99" s="183"/>
      <c r="AC99" s="90"/>
      <c r="AD99" s="262"/>
      <c r="AE99" s="207" t="str">
        <f t="shared" si="23"/>
        <v/>
      </c>
      <c r="AF99" s="263"/>
      <c r="AG99" s="207" t="str">
        <f t="shared" si="24"/>
        <v/>
      </c>
      <c r="AH99" s="264"/>
      <c r="AI99" s="207" t="str">
        <f t="shared" si="25"/>
        <v/>
      </c>
      <c r="AJ99" s="265"/>
      <c r="AK99" s="207" t="str">
        <f t="shared" si="26"/>
        <v/>
      </c>
      <c r="AL99" s="266"/>
      <c r="AM99" s="207" t="str">
        <f t="shared" si="27"/>
        <v/>
      </c>
      <c r="AN99" s="267"/>
      <c r="AO99" s="268"/>
      <c r="AP99" s="268"/>
      <c r="AQ99" s="269"/>
      <c r="AR99" s="207" t="str">
        <f t="shared" si="28"/>
        <v/>
      </c>
      <c r="AS99" s="270"/>
      <c r="AT99" s="271"/>
      <c r="AU99" s="237"/>
      <c r="AV99" s="207" t="str">
        <f t="shared" si="29"/>
        <v/>
      </c>
      <c r="AW99" s="237"/>
      <c r="AX99" s="237"/>
      <c r="AY99" s="237"/>
      <c r="AZ99" s="237"/>
      <c r="BA99" s="237"/>
      <c r="BB99" s="237"/>
      <c r="BC99" s="237"/>
      <c r="BE99" s="237"/>
      <c r="BF99" s="237"/>
      <c r="BG99" s="237"/>
      <c r="BH99" s="237"/>
      <c r="BI99" s="237"/>
      <c r="BJ99" s="237"/>
    </row>
    <row r="100" spans="1:62" s="238" customFormat="1" x14ac:dyDescent="0.2">
      <c r="A100" s="237"/>
      <c r="B100" s="207" t="str">
        <f t="shared" si="30"/>
        <v/>
      </c>
      <c r="C100" s="73"/>
      <c r="D100" s="257"/>
      <c r="E100" s="258"/>
      <c r="F100" s="259"/>
      <c r="G100" s="259"/>
      <c r="H100" s="207" t="str">
        <f t="shared" si="31"/>
        <v/>
      </c>
      <c r="I100" s="259"/>
      <c r="J100" s="207" t="str">
        <f t="shared" si="17"/>
        <v/>
      </c>
      <c r="K100" s="259"/>
      <c r="L100" s="207" t="str">
        <f t="shared" si="18"/>
        <v/>
      </c>
      <c r="M100" s="260"/>
      <c r="N100" s="260"/>
      <c r="O100" s="260"/>
      <c r="P100" s="260"/>
      <c r="Q100" s="260"/>
      <c r="R100" s="259"/>
      <c r="S100" s="207" t="str">
        <f t="shared" si="19"/>
        <v/>
      </c>
      <c r="T100" s="259"/>
      <c r="U100" s="207" t="str">
        <f t="shared" si="20"/>
        <v/>
      </c>
      <c r="V100" s="261"/>
      <c r="W100" s="183"/>
      <c r="X100" s="259"/>
      <c r="Y100" s="207" t="str">
        <f t="shared" si="21"/>
        <v/>
      </c>
      <c r="Z100" s="259"/>
      <c r="AA100" s="207" t="str">
        <f t="shared" si="22"/>
        <v/>
      </c>
      <c r="AB100" s="183"/>
      <c r="AC100" s="90"/>
      <c r="AD100" s="262"/>
      <c r="AE100" s="207" t="str">
        <f t="shared" si="23"/>
        <v/>
      </c>
      <c r="AF100" s="263"/>
      <c r="AG100" s="207" t="str">
        <f t="shared" si="24"/>
        <v/>
      </c>
      <c r="AH100" s="264"/>
      <c r="AI100" s="207" t="str">
        <f t="shared" si="25"/>
        <v/>
      </c>
      <c r="AJ100" s="265"/>
      <c r="AK100" s="207" t="str">
        <f t="shared" si="26"/>
        <v/>
      </c>
      <c r="AL100" s="266"/>
      <c r="AM100" s="207" t="str">
        <f t="shared" si="27"/>
        <v/>
      </c>
      <c r="AN100" s="267"/>
      <c r="AO100" s="268"/>
      <c r="AP100" s="268"/>
      <c r="AQ100" s="269"/>
      <c r="AR100" s="207" t="str">
        <f t="shared" si="28"/>
        <v/>
      </c>
      <c r="AS100" s="270"/>
      <c r="AT100" s="271"/>
      <c r="AU100" s="237"/>
      <c r="AV100" s="207" t="str">
        <f t="shared" si="29"/>
        <v/>
      </c>
      <c r="AW100" s="237"/>
      <c r="AX100" s="237"/>
      <c r="AY100" s="237"/>
      <c r="AZ100" s="237"/>
      <c r="BA100" s="237"/>
      <c r="BB100" s="237"/>
      <c r="BC100" s="237"/>
      <c r="BE100" s="237"/>
      <c r="BF100" s="237"/>
      <c r="BG100" s="237"/>
      <c r="BH100" s="237"/>
      <c r="BI100" s="237"/>
      <c r="BJ100" s="237"/>
    </row>
    <row r="101" spans="1:62" s="238" customFormat="1" x14ac:dyDescent="0.2">
      <c r="A101" s="237"/>
      <c r="B101" s="207" t="str">
        <f t="shared" si="30"/>
        <v/>
      </c>
      <c r="C101" s="73"/>
      <c r="D101" s="257"/>
      <c r="E101" s="258"/>
      <c r="F101" s="259"/>
      <c r="G101" s="259"/>
      <c r="H101" s="207" t="str">
        <f t="shared" si="31"/>
        <v/>
      </c>
      <c r="I101" s="259"/>
      <c r="J101" s="207" t="str">
        <f t="shared" si="17"/>
        <v/>
      </c>
      <c r="K101" s="259"/>
      <c r="L101" s="207" t="str">
        <f t="shared" si="18"/>
        <v/>
      </c>
      <c r="M101" s="260"/>
      <c r="N101" s="260"/>
      <c r="O101" s="260"/>
      <c r="P101" s="260"/>
      <c r="Q101" s="260"/>
      <c r="R101" s="259"/>
      <c r="S101" s="207" t="str">
        <f t="shared" si="19"/>
        <v/>
      </c>
      <c r="T101" s="259"/>
      <c r="U101" s="207" t="str">
        <f t="shared" si="20"/>
        <v/>
      </c>
      <c r="V101" s="261"/>
      <c r="W101" s="183"/>
      <c r="X101" s="259"/>
      <c r="Y101" s="207" t="str">
        <f t="shared" si="21"/>
        <v/>
      </c>
      <c r="Z101" s="259"/>
      <c r="AA101" s="207" t="str">
        <f t="shared" si="22"/>
        <v/>
      </c>
      <c r="AB101" s="183"/>
      <c r="AC101" s="90"/>
      <c r="AD101" s="262"/>
      <c r="AE101" s="207" t="str">
        <f t="shared" si="23"/>
        <v/>
      </c>
      <c r="AF101" s="263"/>
      <c r="AG101" s="207" t="str">
        <f t="shared" si="24"/>
        <v/>
      </c>
      <c r="AH101" s="264"/>
      <c r="AI101" s="207" t="str">
        <f t="shared" si="25"/>
        <v/>
      </c>
      <c r="AJ101" s="265"/>
      <c r="AK101" s="207" t="str">
        <f t="shared" si="26"/>
        <v/>
      </c>
      <c r="AL101" s="266"/>
      <c r="AM101" s="207" t="str">
        <f t="shared" si="27"/>
        <v/>
      </c>
      <c r="AN101" s="267"/>
      <c r="AO101" s="268"/>
      <c r="AP101" s="268"/>
      <c r="AQ101" s="269"/>
      <c r="AR101" s="207" t="str">
        <f t="shared" si="28"/>
        <v/>
      </c>
      <c r="AS101" s="270"/>
      <c r="AT101" s="271"/>
      <c r="AU101" s="237"/>
      <c r="AV101" s="207" t="str">
        <f t="shared" si="29"/>
        <v/>
      </c>
      <c r="AW101" s="237"/>
      <c r="AX101" s="237"/>
      <c r="AY101" s="237"/>
      <c r="AZ101" s="237"/>
      <c r="BA101" s="237"/>
      <c r="BB101" s="237"/>
      <c r="BC101" s="237"/>
      <c r="BE101" s="237"/>
      <c r="BF101" s="237"/>
      <c r="BG101" s="237"/>
      <c r="BH101" s="237"/>
      <c r="BI101" s="237"/>
      <c r="BJ101" s="237"/>
    </row>
    <row r="102" spans="1:62" s="238" customFormat="1" x14ac:dyDescent="0.2">
      <c r="A102" s="237"/>
      <c r="B102" s="207" t="str">
        <f t="shared" si="30"/>
        <v/>
      </c>
      <c r="C102" s="73"/>
      <c r="D102" s="257"/>
      <c r="E102" s="258"/>
      <c r="F102" s="259"/>
      <c r="G102" s="259"/>
      <c r="H102" s="207" t="str">
        <f t="shared" si="31"/>
        <v/>
      </c>
      <c r="I102" s="259"/>
      <c r="J102" s="207" t="str">
        <f t="shared" si="17"/>
        <v/>
      </c>
      <c r="K102" s="259"/>
      <c r="L102" s="207" t="str">
        <f t="shared" si="18"/>
        <v/>
      </c>
      <c r="M102" s="260"/>
      <c r="N102" s="260"/>
      <c r="O102" s="260"/>
      <c r="P102" s="260"/>
      <c r="Q102" s="260"/>
      <c r="R102" s="259"/>
      <c r="S102" s="207" t="str">
        <f t="shared" si="19"/>
        <v/>
      </c>
      <c r="T102" s="259"/>
      <c r="U102" s="207" t="str">
        <f t="shared" si="20"/>
        <v/>
      </c>
      <c r="V102" s="261"/>
      <c r="W102" s="183"/>
      <c r="X102" s="259"/>
      <c r="Y102" s="207" t="str">
        <f t="shared" si="21"/>
        <v/>
      </c>
      <c r="Z102" s="259"/>
      <c r="AA102" s="207" t="str">
        <f t="shared" si="22"/>
        <v/>
      </c>
      <c r="AB102" s="183"/>
      <c r="AC102" s="90"/>
      <c r="AD102" s="262"/>
      <c r="AE102" s="207" t="str">
        <f t="shared" si="23"/>
        <v/>
      </c>
      <c r="AF102" s="263"/>
      <c r="AG102" s="207" t="str">
        <f t="shared" si="24"/>
        <v/>
      </c>
      <c r="AH102" s="264"/>
      <c r="AI102" s="207" t="str">
        <f t="shared" si="25"/>
        <v/>
      </c>
      <c r="AJ102" s="265"/>
      <c r="AK102" s="207" t="str">
        <f t="shared" si="26"/>
        <v/>
      </c>
      <c r="AL102" s="266"/>
      <c r="AM102" s="207" t="str">
        <f t="shared" si="27"/>
        <v/>
      </c>
      <c r="AN102" s="267"/>
      <c r="AO102" s="268"/>
      <c r="AP102" s="268"/>
      <c r="AQ102" s="269"/>
      <c r="AR102" s="207" t="str">
        <f t="shared" si="28"/>
        <v/>
      </c>
      <c r="AS102" s="270"/>
      <c r="AT102" s="271"/>
      <c r="AU102" s="237"/>
      <c r="AV102" s="207" t="str">
        <f t="shared" si="29"/>
        <v/>
      </c>
      <c r="AW102" s="237"/>
      <c r="AX102" s="237"/>
      <c r="AY102" s="237"/>
      <c r="AZ102" s="237"/>
      <c r="BA102" s="237"/>
      <c r="BB102" s="237"/>
      <c r="BC102" s="237"/>
      <c r="BE102" s="237"/>
      <c r="BF102" s="237"/>
      <c r="BG102" s="237"/>
      <c r="BH102" s="237"/>
      <c r="BI102" s="237"/>
      <c r="BJ102" s="237"/>
    </row>
    <row r="103" spans="1:62" s="238" customFormat="1" x14ac:dyDescent="0.2">
      <c r="A103" s="237"/>
      <c r="B103" s="207" t="str">
        <f t="shared" si="30"/>
        <v/>
      </c>
      <c r="C103" s="73"/>
      <c r="D103" s="257"/>
      <c r="E103" s="258"/>
      <c r="F103" s="259"/>
      <c r="G103" s="259"/>
      <c r="H103" s="207" t="str">
        <f t="shared" si="31"/>
        <v/>
      </c>
      <c r="I103" s="259"/>
      <c r="J103" s="207" t="str">
        <f t="shared" si="17"/>
        <v/>
      </c>
      <c r="K103" s="259"/>
      <c r="L103" s="207" t="str">
        <f t="shared" si="18"/>
        <v/>
      </c>
      <c r="M103" s="260"/>
      <c r="N103" s="260"/>
      <c r="O103" s="260"/>
      <c r="P103" s="260"/>
      <c r="Q103" s="260"/>
      <c r="R103" s="259"/>
      <c r="S103" s="207" t="str">
        <f t="shared" si="19"/>
        <v/>
      </c>
      <c r="T103" s="259"/>
      <c r="U103" s="207" t="str">
        <f t="shared" si="20"/>
        <v/>
      </c>
      <c r="V103" s="261"/>
      <c r="W103" s="183"/>
      <c r="X103" s="259"/>
      <c r="Y103" s="207" t="str">
        <f t="shared" si="21"/>
        <v/>
      </c>
      <c r="Z103" s="259"/>
      <c r="AA103" s="207" t="str">
        <f t="shared" si="22"/>
        <v/>
      </c>
      <c r="AB103" s="183"/>
      <c r="AC103" s="90"/>
      <c r="AD103" s="262"/>
      <c r="AE103" s="207" t="str">
        <f t="shared" si="23"/>
        <v/>
      </c>
      <c r="AF103" s="263"/>
      <c r="AG103" s="207" t="str">
        <f t="shared" si="24"/>
        <v/>
      </c>
      <c r="AH103" s="264"/>
      <c r="AI103" s="207" t="str">
        <f t="shared" si="25"/>
        <v/>
      </c>
      <c r="AJ103" s="265"/>
      <c r="AK103" s="207" t="str">
        <f t="shared" si="26"/>
        <v/>
      </c>
      <c r="AL103" s="266"/>
      <c r="AM103" s="207" t="str">
        <f t="shared" si="27"/>
        <v/>
      </c>
      <c r="AN103" s="267"/>
      <c r="AO103" s="268"/>
      <c r="AP103" s="268"/>
      <c r="AQ103" s="269"/>
      <c r="AR103" s="207" t="str">
        <f t="shared" si="28"/>
        <v/>
      </c>
      <c r="AS103" s="270"/>
      <c r="AT103" s="271"/>
      <c r="AU103" s="237"/>
      <c r="AV103" s="207" t="str">
        <f t="shared" si="29"/>
        <v/>
      </c>
      <c r="AW103" s="237"/>
      <c r="AX103" s="237"/>
      <c r="AY103" s="237"/>
      <c r="AZ103" s="237"/>
      <c r="BA103" s="237"/>
      <c r="BB103" s="237"/>
      <c r="BC103" s="237"/>
      <c r="BE103" s="237"/>
      <c r="BF103" s="237"/>
      <c r="BG103" s="237"/>
      <c r="BH103" s="237"/>
      <c r="BI103" s="237"/>
      <c r="BJ103" s="237"/>
    </row>
    <row r="104" spans="1:62" s="238" customFormat="1" x14ac:dyDescent="0.2">
      <c r="A104" s="237"/>
      <c r="B104" s="207" t="str">
        <f t="shared" si="30"/>
        <v/>
      </c>
      <c r="C104" s="73"/>
      <c r="D104" s="257"/>
      <c r="E104" s="258"/>
      <c r="F104" s="259"/>
      <c r="G104" s="259"/>
      <c r="H104" s="207" t="str">
        <f t="shared" si="31"/>
        <v/>
      </c>
      <c r="I104" s="259"/>
      <c r="J104" s="207" t="str">
        <f t="shared" si="17"/>
        <v/>
      </c>
      <c r="K104" s="259"/>
      <c r="L104" s="207" t="str">
        <f t="shared" si="18"/>
        <v/>
      </c>
      <c r="M104" s="260"/>
      <c r="N104" s="260"/>
      <c r="O104" s="260"/>
      <c r="P104" s="260"/>
      <c r="Q104" s="260"/>
      <c r="R104" s="259"/>
      <c r="S104" s="207" t="str">
        <f t="shared" si="19"/>
        <v/>
      </c>
      <c r="T104" s="259"/>
      <c r="U104" s="207" t="str">
        <f t="shared" si="20"/>
        <v/>
      </c>
      <c r="V104" s="261"/>
      <c r="W104" s="183"/>
      <c r="X104" s="259"/>
      <c r="Y104" s="207" t="str">
        <f t="shared" si="21"/>
        <v/>
      </c>
      <c r="Z104" s="259"/>
      <c r="AA104" s="207" t="str">
        <f t="shared" si="22"/>
        <v/>
      </c>
      <c r="AB104" s="183"/>
      <c r="AC104" s="90"/>
      <c r="AD104" s="262"/>
      <c r="AE104" s="207" t="str">
        <f t="shared" si="23"/>
        <v/>
      </c>
      <c r="AF104" s="263"/>
      <c r="AG104" s="207" t="str">
        <f t="shared" si="24"/>
        <v/>
      </c>
      <c r="AH104" s="264"/>
      <c r="AI104" s="207" t="str">
        <f t="shared" si="25"/>
        <v/>
      </c>
      <c r="AJ104" s="265"/>
      <c r="AK104" s="207" t="str">
        <f t="shared" si="26"/>
        <v/>
      </c>
      <c r="AL104" s="266"/>
      <c r="AM104" s="207" t="str">
        <f t="shared" si="27"/>
        <v/>
      </c>
      <c r="AN104" s="267"/>
      <c r="AO104" s="268"/>
      <c r="AP104" s="268"/>
      <c r="AQ104" s="269"/>
      <c r="AR104" s="207" t="str">
        <f t="shared" si="28"/>
        <v/>
      </c>
      <c r="AS104" s="270"/>
      <c r="AT104" s="271"/>
      <c r="AU104" s="237"/>
      <c r="AV104" s="207" t="str">
        <f t="shared" si="29"/>
        <v/>
      </c>
      <c r="AW104" s="237"/>
      <c r="AX104" s="237"/>
      <c r="AY104" s="237"/>
      <c r="AZ104" s="237"/>
      <c r="BA104" s="237"/>
      <c r="BB104" s="237"/>
      <c r="BC104" s="237"/>
      <c r="BE104" s="237"/>
      <c r="BF104" s="237"/>
      <c r="BG104" s="237"/>
      <c r="BH104" s="237"/>
      <c r="BI104" s="237"/>
      <c r="BJ104" s="237"/>
    </row>
    <row r="105" spans="1:62" s="238" customFormat="1" x14ac:dyDescent="0.2">
      <c r="A105" s="237"/>
      <c r="B105" s="207" t="str">
        <f t="shared" si="30"/>
        <v/>
      </c>
      <c r="C105" s="73"/>
      <c r="D105" s="257"/>
      <c r="E105" s="258"/>
      <c r="F105" s="259"/>
      <c r="G105" s="259"/>
      <c r="H105" s="207" t="str">
        <f t="shared" si="31"/>
        <v/>
      </c>
      <c r="I105" s="259"/>
      <c r="J105" s="207" t="str">
        <f t="shared" si="17"/>
        <v/>
      </c>
      <c r="K105" s="259"/>
      <c r="L105" s="207" t="str">
        <f t="shared" si="18"/>
        <v/>
      </c>
      <c r="M105" s="260"/>
      <c r="N105" s="260"/>
      <c r="O105" s="260"/>
      <c r="P105" s="260"/>
      <c r="Q105" s="260"/>
      <c r="R105" s="259"/>
      <c r="S105" s="207" t="str">
        <f t="shared" si="19"/>
        <v/>
      </c>
      <c r="T105" s="259"/>
      <c r="U105" s="207" t="str">
        <f t="shared" si="20"/>
        <v/>
      </c>
      <c r="V105" s="261"/>
      <c r="W105" s="183"/>
      <c r="X105" s="259"/>
      <c r="Y105" s="207" t="str">
        <f t="shared" si="21"/>
        <v/>
      </c>
      <c r="Z105" s="259"/>
      <c r="AA105" s="207" t="str">
        <f t="shared" si="22"/>
        <v/>
      </c>
      <c r="AB105" s="183"/>
      <c r="AC105" s="90"/>
      <c r="AD105" s="262"/>
      <c r="AE105" s="207" t="str">
        <f t="shared" si="23"/>
        <v/>
      </c>
      <c r="AF105" s="263"/>
      <c r="AG105" s="207" t="str">
        <f t="shared" si="24"/>
        <v/>
      </c>
      <c r="AH105" s="264"/>
      <c r="AI105" s="207" t="str">
        <f t="shared" si="25"/>
        <v/>
      </c>
      <c r="AJ105" s="265"/>
      <c r="AK105" s="207" t="str">
        <f t="shared" si="26"/>
        <v/>
      </c>
      <c r="AL105" s="266"/>
      <c r="AM105" s="207" t="str">
        <f t="shared" si="27"/>
        <v/>
      </c>
      <c r="AN105" s="267"/>
      <c r="AO105" s="268"/>
      <c r="AP105" s="268"/>
      <c r="AQ105" s="269"/>
      <c r="AR105" s="207" t="str">
        <f t="shared" si="28"/>
        <v/>
      </c>
      <c r="AS105" s="270"/>
      <c r="AT105" s="271"/>
      <c r="AU105" s="237"/>
      <c r="AV105" s="207" t="str">
        <f t="shared" si="29"/>
        <v/>
      </c>
      <c r="AW105" s="237"/>
      <c r="AX105" s="237"/>
      <c r="AY105" s="237"/>
      <c r="AZ105" s="237"/>
      <c r="BA105" s="237"/>
      <c r="BB105" s="237"/>
      <c r="BC105" s="237"/>
      <c r="BE105" s="237"/>
      <c r="BF105" s="237"/>
      <c r="BG105" s="237"/>
      <c r="BH105" s="237"/>
      <c r="BI105" s="237"/>
      <c r="BJ105" s="237"/>
    </row>
    <row r="106" spans="1:62" s="238" customFormat="1" x14ac:dyDescent="0.2">
      <c r="A106" s="237"/>
      <c r="B106" s="207" t="str">
        <f t="shared" si="30"/>
        <v/>
      </c>
      <c r="C106" s="73"/>
      <c r="D106" s="257"/>
      <c r="E106" s="258"/>
      <c r="F106" s="259"/>
      <c r="G106" s="259"/>
      <c r="H106" s="207" t="str">
        <f t="shared" si="31"/>
        <v/>
      </c>
      <c r="I106" s="259"/>
      <c r="J106" s="207" t="str">
        <f t="shared" si="17"/>
        <v/>
      </c>
      <c r="K106" s="259"/>
      <c r="L106" s="207" t="str">
        <f t="shared" si="18"/>
        <v/>
      </c>
      <c r="M106" s="260"/>
      <c r="N106" s="260"/>
      <c r="O106" s="260"/>
      <c r="P106" s="260"/>
      <c r="Q106" s="260"/>
      <c r="R106" s="259"/>
      <c r="S106" s="207" t="str">
        <f t="shared" si="19"/>
        <v/>
      </c>
      <c r="T106" s="259"/>
      <c r="U106" s="207" t="str">
        <f t="shared" si="20"/>
        <v/>
      </c>
      <c r="V106" s="261"/>
      <c r="W106" s="183"/>
      <c r="X106" s="259"/>
      <c r="Y106" s="207" t="str">
        <f t="shared" si="21"/>
        <v/>
      </c>
      <c r="Z106" s="259"/>
      <c r="AA106" s="207" t="str">
        <f t="shared" si="22"/>
        <v/>
      </c>
      <c r="AB106" s="183"/>
      <c r="AC106" s="90"/>
      <c r="AD106" s="262"/>
      <c r="AE106" s="207" t="str">
        <f t="shared" si="23"/>
        <v/>
      </c>
      <c r="AF106" s="263"/>
      <c r="AG106" s="207" t="str">
        <f t="shared" si="24"/>
        <v/>
      </c>
      <c r="AH106" s="264"/>
      <c r="AI106" s="207" t="str">
        <f t="shared" si="25"/>
        <v/>
      </c>
      <c r="AJ106" s="265"/>
      <c r="AK106" s="207" t="str">
        <f t="shared" si="26"/>
        <v/>
      </c>
      <c r="AL106" s="266"/>
      <c r="AM106" s="207" t="str">
        <f t="shared" si="27"/>
        <v/>
      </c>
      <c r="AN106" s="267"/>
      <c r="AO106" s="268"/>
      <c r="AP106" s="268"/>
      <c r="AQ106" s="269"/>
      <c r="AR106" s="207" t="str">
        <f t="shared" si="28"/>
        <v/>
      </c>
      <c r="AS106" s="270"/>
      <c r="AT106" s="271"/>
      <c r="AU106" s="237"/>
      <c r="AV106" s="207" t="str">
        <f t="shared" si="29"/>
        <v/>
      </c>
      <c r="AW106" s="237"/>
      <c r="AX106" s="237"/>
      <c r="AY106" s="237"/>
      <c r="AZ106" s="237"/>
      <c r="BA106" s="237"/>
      <c r="BB106" s="237"/>
      <c r="BC106" s="237"/>
      <c r="BE106" s="237"/>
      <c r="BF106" s="237"/>
      <c r="BG106" s="237"/>
      <c r="BH106" s="237"/>
      <c r="BI106" s="237"/>
      <c r="BJ106" s="237"/>
    </row>
    <row r="107" spans="1:62" s="238" customFormat="1" x14ac:dyDescent="0.2">
      <c r="A107" s="237"/>
      <c r="B107" s="207" t="str">
        <f t="shared" si="30"/>
        <v/>
      </c>
      <c r="C107" s="73"/>
      <c r="D107" s="257"/>
      <c r="E107" s="258"/>
      <c r="F107" s="259"/>
      <c r="G107" s="259"/>
      <c r="H107" s="207" t="str">
        <f t="shared" si="31"/>
        <v/>
      </c>
      <c r="I107" s="259"/>
      <c r="J107" s="207" t="str">
        <f t="shared" si="17"/>
        <v/>
      </c>
      <c r="K107" s="259"/>
      <c r="L107" s="207" t="str">
        <f t="shared" si="18"/>
        <v/>
      </c>
      <c r="M107" s="260"/>
      <c r="N107" s="260"/>
      <c r="O107" s="260"/>
      <c r="P107" s="260"/>
      <c r="Q107" s="260"/>
      <c r="R107" s="259"/>
      <c r="S107" s="207" t="str">
        <f t="shared" si="19"/>
        <v/>
      </c>
      <c r="T107" s="259"/>
      <c r="U107" s="207" t="str">
        <f t="shared" si="20"/>
        <v/>
      </c>
      <c r="V107" s="261"/>
      <c r="W107" s="183"/>
      <c r="X107" s="259"/>
      <c r="Y107" s="207" t="str">
        <f t="shared" si="21"/>
        <v/>
      </c>
      <c r="Z107" s="259"/>
      <c r="AA107" s="207" t="str">
        <f t="shared" si="22"/>
        <v/>
      </c>
      <c r="AB107" s="183"/>
      <c r="AC107" s="90"/>
      <c r="AD107" s="262"/>
      <c r="AE107" s="207" t="str">
        <f t="shared" si="23"/>
        <v/>
      </c>
      <c r="AF107" s="263"/>
      <c r="AG107" s="207" t="str">
        <f t="shared" si="24"/>
        <v/>
      </c>
      <c r="AH107" s="264"/>
      <c r="AI107" s="207" t="str">
        <f t="shared" si="25"/>
        <v/>
      </c>
      <c r="AJ107" s="265"/>
      <c r="AK107" s="207" t="str">
        <f t="shared" si="26"/>
        <v/>
      </c>
      <c r="AL107" s="266"/>
      <c r="AM107" s="207" t="str">
        <f t="shared" si="27"/>
        <v/>
      </c>
      <c r="AN107" s="267"/>
      <c r="AO107" s="268"/>
      <c r="AP107" s="268"/>
      <c r="AQ107" s="269"/>
      <c r="AR107" s="207" t="str">
        <f t="shared" si="28"/>
        <v/>
      </c>
      <c r="AS107" s="270"/>
      <c r="AT107" s="271"/>
      <c r="AU107" s="237"/>
      <c r="AV107" s="207" t="str">
        <f t="shared" si="29"/>
        <v/>
      </c>
      <c r="AW107" s="237"/>
      <c r="AX107" s="237"/>
      <c r="AY107" s="237"/>
      <c r="AZ107" s="237"/>
      <c r="BA107" s="237"/>
      <c r="BB107" s="237"/>
      <c r="BC107" s="237"/>
      <c r="BE107" s="237"/>
      <c r="BF107" s="237"/>
      <c r="BG107" s="237"/>
      <c r="BH107" s="237"/>
      <c r="BI107" s="237"/>
      <c r="BJ107" s="237"/>
    </row>
    <row r="108" spans="1:62" s="238" customFormat="1" x14ac:dyDescent="0.2">
      <c r="A108" s="237"/>
      <c r="B108" s="207" t="str">
        <f t="shared" si="30"/>
        <v/>
      </c>
      <c r="C108" s="73"/>
      <c r="D108" s="257"/>
      <c r="E108" s="258"/>
      <c r="F108" s="259"/>
      <c r="G108" s="259"/>
      <c r="H108" s="207" t="str">
        <f t="shared" si="31"/>
        <v/>
      </c>
      <c r="I108" s="259"/>
      <c r="J108" s="207" t="str">
        <f t="shared" si="17"/>
        <v/>
      </c>
      <c r="K108" s="259"/>
      <c r="L108" s="207" t="str">
        <f t="shared" si="18"/>
        <v/>
      </c>
      <c r="M108" s="260"/>
      <c r="N108" s="260"/>
      <c r="O108" s="260"/>
      <c r="P108" s="260"/>
      <c r="Q108" s="260"/>
      <c r="R108" s="259"/>
      <c r="S108" s="207" t="str">
        <f t="shared" si="19"/>
        <v/>
      </c>
      <c r="T108" s="259"/>
      <c r="U108" s="207" t="str">
        <f t="shared" si="20"/>
        <v/>
      </c>
      <c r="V108" s="261"/>
      <c r="W108" s="183"/>
      <c r="X108" s="259"/>
      <c r="Y108" s="207" t="str">
        <f t="shared" si="21"/>
        <v/>
      </c>
      <c r="Z108" s="259"/>
      <c r="AA108" s="207" t="str">
        <f t="shared" si="22"/>
        <v/>
      </c>
      <c r="AB108" s="183"/>
      <c r="AC108" s="90"/>
      <c r="AD108" s="262"/>
      <c r="AE108" s="207" t="str">
        <f t="shared" si="23"/>
        <v/>
      </c>
      <c r="AF108" s="263"/>
      <c r="AG108" s="207" t="str">
        <f t="shared" si="24"/>
        <v/>
      </c>
      <c r="AH108" s="264"/>
      <c r="AI108" s="207" t="str">
        <f t="shared" si="25"/>
        <v/>
      </c>
      <c r="AJ108" s="265"/>
      <c r="AK108" s="207" t="str">
        <f t="shared" si="26"/>
        <v/>
      </c>
      <c r="AL108" s="266"/>
      <c r="AM108" s="207" t="str">
        <f t="shared" si="27"/>
        <v/>
      </c>
      <c r="AN108" s="267"/>
      <c r="AO108" s="268"/>
      <c r="AP108" s="268"/>
      <c r="AQ108" s="269"/>
      <c r="AR108" s="207" t="str">
        <f t="shared" si="28"/>
        <v/>
      </c>
      <c r="AS108" s="270"/>
      <c r="AT108" s="271"/>
      <c r="AU108" s="237"/>
      <c r="AV108" s="207" t="str">
        <f t="shared" si="29"/>
        <v/>
      </c>
      <c r="AW108" s="237"/>
      <c r="AX108" s="237"/>
      <c r="AY108" s="237"/>
      <c r="AZ108" s="237"/>
      <c r="BA108" s="237"/>
      <c r="BB108" s="237"/>
      <c r="BC108" s="237"/>
      <c r="BE108" s="237"/>
      <c r="BF108" s="237"/>
      <c r="BG108" s="237"/>
      <c r="BH108" s="237"/>
      <c r="BI108" s="237"/>
      <c r="BJ108" s="237"/>
    </row>
    <row r="109" spans="1:62" s="238" customFormat="1" x14ac:dyDescent="0.2">
      <c r="A109" s="237"/>
      <c r="B109" s="207" t="str">
        <f t="shared" si="30"/>
        <v/>
      </c>
      <c r="C109" s="73"/>
      <c r="D109" s="257"/>
      <c r="E109" s="258"/>
      <c r="F109" s="259"/>
      <c r="G109" s="259"/>
      <c r="H109" s="207" t="str">
        <f t="shared" si="31"/>
        <v/>
      </c>
      <c r="I109" s="259"/>
      <c r="J109" s="207" t="str">
        <f t="shared" si="17"/>
        <v/>
      </c>
      <c r="K109" s="259"/>
      <c r="L109" s="207" t="str">
        <f t="shared" si="18"/>
        <v/>
      </c>
      <c r="M109" s="260"/>
      <c r="N109" s="260"/>
      <c r="O109" s="260"/>
      <c r="P109" s="260"/>
      <c r="Q109" s="260"/>
      <c r="R109" s="259"/>
      <c r="S109" s="207" t="str">
        <f t="shared" si="19"/>
        <v/>
      </c>
      <c r="T109" s="259"/>
      <c r="U109" s="207" t="str">
        <f t="shared" si="20"/>
        <v/>
      </c>
      <c r="V109" s="261"/>
      <c r="W109" s="183"/>
      <c r="X109" s="259"/>
      <c r="Y109" s="207" t="str">
        <f t="shared" si="21"/>
        <v/>
      </c>
      <c r="Z109" s="259"/>
      <c r="AA109" s="207" t="str">
        <f t="shared" si="22"/>
        <v/>
      </c>
      <c r="AB109" s="183"/>
      <c r="AC109" s="90"/>
      <c r="AD109" s="262"/>
      <c r="AE109" s="207" t="str">
        <f t="shared" si="23"/>
        <v/>
      </c>
      <c r="AF109" s="263"/>
      <c r="AG109" s="207" t="str">
        <f t="shared" si="24"/>
        <v/>
      </c>
      <c r="AH109" s="264"/>
      <c r="AI109" s="207" t="str">
        <f t="shared" si="25"/>
        <v/>
      </c>
      <c r="AJ109" s="265"/>
      <c r="AK109" s="207" t="str">
        <f t="shared" si="26"/>
        <v/>
      </c>
      <c r="AL109" s="266"/>
      <c r="AM109" s="207" t="str">
        <f t="shared" si="27"/>
        <v/>
      </c>
      <c r="AN109" s="267"/>
      <c r="AO109" s="268"/>
      <c r="AP109" s="268"/>
      <c r="AQ109" s="269"/>
      <c r="AR109" s="207" t="str">
        <f t="shared" si="28"/>
        <v/>
      </c>
      <c r="AS109" s="270"/>
      <c r="AT109" s="271"/>
      <c r="AU109" s="237"/>
      <c r="AV109" s="207" t="str">
        <f t="shared" si="29"/>
        <v/>
      </c>
      <c r="AW109" s="237"/>
      <c r="AX109" s="237"/>
      <c r="AY109" s="237"/>
      <c r="AZ109" s="237"/>
      <c r="BA109" s="237"/>
      <c r="BB109" s="237"/>
      <c r="BC109" s="237"/>
      <c r="BE109" s="237"/>
      <c r="BF109" s="237"/>
      <c r="BG109" s="237"/>
      <c r="BH109" s="237"/>
      <c r="BI109" s="237"/>
      <c r="BJ109" s="237"/>
    </row>
    <row r="110" spans="1:62" s="238" customFormat="1" x14ac:dyDescent="0.2">
      <c r="A110" s="237"/>
      <c r="B110" s="207" t="str">
        <f t="shared" si="30"/>
        <v/>
      </c>
      <c r="C110" s="73"/>
      <c r="D110" s="257"/>
      <c r="E110" s="258"/>
      <c r="F110" s="259"/>
      <c r="G110" s="259"/>
      <c r="H110" s="207" t="str">
        <f t="shared" si="31"/>
        <v/>
      </c>
      <c r="I110" s="259"/>
      <c r="J110" s="207" t="str">
        <f t="shared" si="17"/>
        <v/>
      </c>
      <c r="K110" s="259"/>
      <c r="L110" s="207" t="str">
        <f t="shared" si="18"/>
        <v/>
      </c>
      <c r="M110" s="260"/>
      <c r="N110" s="260"/>
      <c r="O110" s="260"/>
      <c r="P110" s="260"/>
      <c r="Q110" s="260"/>
      <c r="R110" s="259"/>
      <c r="S110" s="207" t="str">
        <f t="shared" si="19"/>
        <v/>
      </c>
      <c r="T110" s="259"/>
      <c r="U110" s="207" t="str">
        <f t="shared" si="20"/>
        <v/>
      </c>
      <c r="V110" s="261"/>
      <c r="W110" s="183"/>
      <c r="X110" s="259"/>
      <c r="Y110" s="207" t="str">
        <f t="shared" si="21"/>
        <v/>
      </c>
      <c r="Z110" s="259"/>
      <c r="AA110" s="207" t="str">
        <f t="shared" si="22"/>
        <v/>
      </c>
      <c r="AB110" s="183"/>
      <c r="AC110" s="90"/>
      <c r="AD110" s="262"/>
      <c r="AE110" s="207" t="str">
        <f t="shared" si="23"/>
        <v/>
      </c>
      <c r="AF110" s="263"/>
      <c r="AG110" s="207" t="str">
        <f t="shared" si="24"/>
        <v/>
      </c>
      <c r="AH110" s="264"/>
      <c r="AI110" s="207" t="str">
        <f t="shared" si="25"/>
        <v/>
      </c>
      <c r="AJ110" s="265"/>
      <c r="AK110" s="207" t="str">
        <f t="shared" si="26"/>
        <v/>
      </c>
      <c r="AL110" s="266"/>
      <c r="AM110" s="207" t="str">
        <f t="shared" si="27"/>
        <v/>
      </c>
      <c r="AN110" s="267"/>
      <c r="AO110" s="268"/>
      <c r="AP110" s="268"/>
      <c r="AQ110" s="269"/>
      <c r="AR110" s="207" t="str">
        <f t="shared" si="28"/>
        <v/>
      </c>
      <c r="AS110" s="270"/>
      <c r="AT110" s="271"/>
      <c r="AU110" s="237"/>
      <c r="AV110" s="207" t="str">
        <f t="shared" si="29"/>
        <v/>
      </c>
      <c r="AW110" s="237"/>
      <c r="AX110" s="237"/>
      <c r="AY110" s="237"/>
      <c r="AZ110" s="237"/>
      <c r="BA110" s="237"/>
      <c r="BB110" s="237"/>
      <c r="BC110" s="237"/>
      <c r="BE110" s="237"/>
      <c r="BF110" s="237"/>
      <c r="BG110" s="237"/>
      <c r="BH110" s="237"/>
      <c r="BI110" s="237"/>
      <c r="BJ110" s="237"/>
    </row>
    <row r="111" spans="1:62" s="238" customFormat="1" x14ac:dyDescent="0.2">
      <c r="A111" s="237"/>
      <c r="B111" s="207" t="str">
        <f t="shared" si="30"/>
        <v/>
      </c>
      <c r="C111" s="73"/>
      <c r="D111" s="257"/>
      <c r="E111" s="258"/>
      <c r="F111" s="259"/>
      <c r="G111" s="259"/>
      <c r="H111" s="207" t="str">
        <f t="shared" si="31"/>
        <v/>
      </c>
      <c r="I111" s="259"/>
      <c r="J111" s="207" t="str">
        <f t="shared" si="17"/>
        <v/>
      </c>
      <c r="K111" s="259"/>
      <c r="L111" s="207" t="str">
        <f t="shared" si="18"/>
        <v/>
      </c>
      <c r="M111" s="260"/>
      <c r="N111" s="260"/>
      <c r="O111" s="260"/>
      <c r="P111" s="260"/>
      <c r="Q111" s="260"/>
      <c r="R111" s="259"/>
      <c r="S111" s="207" t="str">
        <f t="shared" si="19"/>
        <v/>
      </c>
      <c r="T111" s="259"/>
      <c r="U111" s="207" t="str">
        <f t="shared" si="20"/>
        <v/>
      </c>
      <c r="V111" s="261"/>
      <c r="W111" s="183"/>
      <c r="X111" s="259"/>
      <c r="Y111" s="207" t="str">
        <f t="shared" si="21"/>
        <v/>
      </c>
      <c r="Z111" s="259"/>
      <c r="AA111" s="207" t="str">
        <f t="shared" si="22"/>
        <v/>
      </c>
      <c r="AB111" s="183"/>
      <c r="AC111" s="90"/>
      <c r="AD111" s="262"/>
      <c r="AE111" s="207" t="str">
        <f t="shared" si="23"/>
        <v/>
      </c>
      <c r="AF111" s="263"/>
      <c r="AG111" s="207" t="str">
        <f t="shared" si="24"/>
        <v/>
      </c>
      <c r="AH111" s="264"/>
      <c r="AI111" s="207" t="str">
        <f t="shared" si="25"/>
        <v/>
      </c>
      <c r="AJ111" s="265"/>
      <c r="AK111" s="207" t="str">
        <f t="shared" si="26"/>
        <v/>
      </c>
      <c r="AL111" s="266"/>
      <c r="AM111" s="207" t="str">
        <f t="shared" si="27"/>
        <v/>
      </c>
      <c r="AN111" s="267"/>
      <c r="AO111" s="268"/>
      <c r="AP111" s="268"/>
      <c r="AQ111" s="269"/>
      <c r="AR111" s="207" t="str">
        <f t="shared" si="28"/>
        <v/>
      </c>
      <c r="AS111" s="270"/>
      <c r="AT111" s="271"/>
      <c r="AU111" s="237"/>
      <c r="AV111" s="207" t="str">
        <f t="shared" si="29"/>
        <v/>
      </c>
      <c r="AW111" s="237"/>
      <c r="AX111" s="237"/>
      <c r="AY111" s="237"/>
      <c r="AZ111" s="237"/>
      <c r="BA111" s="237"/>
      <c r="BB111" s="237"/>
      <c r="BC111" s="237"/>
      <c r="BE111" s="237"/>
      <c r="BF111" s="237"/>
      <c r="BG111" s="237"/>
      <c r="BH111" s="237"/>
      <c r="BI111" s="237"/>
      <c r="BJ111" s="237"/>
    </row>
    <row r="112" spans="1:62" s="238" customFormat="1" x14ac:dyDescent="0.2">
      <c r="A112" s="237"/>
      <c r="B112" s="207" t="str">
        <f t="shared" si="30"/>
        <v/>
      </c>
      <c r="C112" s="73"/>
      <c r="D112" s="257"/>
      <c r="E112" s="258"/>
      <c r="F112" s="259"/>
      <c r="G112" s="259"/>
      <c r="H112" s="207" t="str">
        <f t="shared" si="31"/>
        <v/>
      </c>
      <c r="I112" s="259"/>
      <c r="J112" s="207" t="str">
        <f t="shared" si="17"/>
        <v/>
      </c>
      <c r="K112" s="259"/>
      <c r="L112" s="207" t="str">
        <f t="shared" si="18"/>
        <v/>
      </c>
      <c r="M112" s="260"/>
      <c r="N112" s="260"/>
      <c r="O112" s="260"/>
      <c r="P112" s="260"/>
      <c r="Q112" s="260"/>
      <c r="R112" s="259"/>
      <c r="S112" s="207" t="str">
        <f t="shared" si="19"/>
        <v/>
      </c>
      <c r="T112" s="259"/>
      <c r="U112" s="207" t="str">
        <f t="shared" si="20"/>
        <v/>
      </c>
      <c r="V112" s="261"/>
      <c r="W112" s="183"/>
      <c r="X112" s="259"/>
      <c r="Y112" s="207" t="str">
        <f t="shared" si="21"/>
        <v/>
      </c>
      <c r="Z112" s="259"/>
      <c r="AA112" s="207" t="str">
        <f t="shared" si="22"/>
        <v/>
      </c>
      <c r="AB112" s="183"/>
      <c r="AC112" s="90"/>
      <c r="AD112" s="262"/>
      <c r="AE112" s="207" t="str">
        <f t="shared" si="23"/>
        <v/>
      </c>
      <c r="AF112" s="263"/>
      <c r="AG112" s="207" t="str">
        <f t="shared" si="24"/>
        <v/>
      </c>
      <c r="AH112" s="264"/>
      <c r="AI112" s="207" t="str">
        <f t="shared" si="25"/>
        <v/>
      </c>
      <c r="AJ112" s="265"/>
      <c r="AK112" s="207" t="str">
        <f t="shared" si="26"/>
        <v/>
      </c>
      <c r="AL112" s="266"/>
      <c r="AM112" s="207" t="str">
        <f t="shared" si="27"/>
        <v/>
      </c>
      <c r="AN112" s="267"/>
      <c r="AO112" s="268"/>
      <c r="AP112" s="268"/>
      <c r="AQ112" s="269"/>
      <c r="AR112" s="207" t="str">
        <f t="shared" si="28"/>
        <v/>
      </c>
      <c r="AS112" s="270"/>
      <c r="AT112" s="271"/>
      <c r="AU112" s="237"/>
      <c r="AV112" s="207" t="str">
        <f t="shared" si="29"/>
        <v/>
      </c>
      <c r="AW112" s="237"/>
      <c r="AX112" s="237"/>
      <c r="AY112" s="237"/>
      <c r="AZ112" s="237"/>
      <c r="BA112" s="237"/>
      <c r="BB112" s="237"/>
      <c r="BC112" s="237"/>
      <c r="BE112" s="237"/>
      <c r="BF112" s="237"/>
      <c r="BG112" s="237"/>
      <c r="BH112" s="237"/>
      <c r="BI112" s="237"/>
      <c r="BJ112" s="237"/>
    </row>
    <row r="113" spans="1:62" s="238" customFormat="1" x14ac:dyDescent="0.2">
      <c r="A113" s="237"/>
      <c r="B113" s="207" t="str">
        <f t="shared" si="30"/>
        <v/>
      </c>
      <c r="C113" s="73"/>
      <c r="D113" s="257"/>
      <c r="E113" s="258"/>
      <c r="F113" s="259"/>
      <c r="G113" s="259"/>
      <c r="H113" s="207" t="str">
        <f t="shared" si="31"/>
        <v/>
      </c>
      <c r="I113" s="259"/>
      <c r="J113" s="207" t="str">
        <f t="shared" si="17"/>
        <v/>
      </c>
      <c r="K113" s="259"/>
      <c r="L113" s="207" t="str">
        <f t="shared" si="18"/>
        <v/>
      </c>
      <c r="M113" s="260"/>
      <c r="N113" s="260"/>
      <c r="O113" s="260"/>
      <c r="P113" s="260"/>
      <c r="Q113" s="260"/>
      <c r="R113" s="259"/>
      <c r="S113" s="207" t="str">
        <f t="shared" si="19"/>
        <v/>
      </c>
      <c r="T113" s="259"/>
      <c r="U113" s="207" t="str">
        <f t="shared" si="20"/>
        <v/>
      </c>
      <c r="V113" s="261"/>
      <c r="W113" s="183"/>
      <c r="X113" s="259"/>
      <c r="Y113" s="207" t="str">
        <f t="shared" si="21"/>
        <v/>
      </c>
      <c r="Z113" s="259"/>
      <c r="AA113" s="207" t="str">
        <f t="shared" si="22"/>
        <v/>
      </c>
      <c r="AB113" s="183"/>
      <c r="AC113" s="90"/>
      <c r="AD113" s="262"/>
      <c r="AE113" s="207" t="str">
        <f t="shared" si="23"/>
        <v/>
      </c>
      <c r="AF113" s="263"/>
      <c r="AG113" s="207" t="str">
        <f t="shared" si="24"/>
        <v/>
      </c>
      <c r="AH113" s="264"/>
      <c r="AI113" s="207" t="str">
        <f t="shared" si="25"/>
        <v/>
      </c>
      <c r="AJ113" s="265"/>
      <c r="AK113" s="207" t="str">
        <f t="shared" si="26"/>
        <v/>
      </c>
      <c r="AL113" s="266"/>
      <c r="AM113" s="207" t="str">
        <f t="shared" si="27"/>
        <v/>
      </c>
      <c r="AN113" s="267"/>
      <c r="AO113" s="268"/>
      <c r="AP113" s="268"/>
      <c r="AQ113" s="269"/>
      <c r="AR113" s="207" t="str">
        <f t="shared" si="28"/>
        <v/>
      </c>
      <c r="AS113" s="270"/>
      <c r="AT113" s="271"/>
      <c r="AU113" s="237"/>
      <c r="AV113" s="207" t="str">
        <f t="shared" si="29"/>
        <v/>
      </c>
      <c r="AW113" s="237"/>
      <c r="AX113" s="237"/>
      <c r="AY113" s="237"/>
      <c r="AZ113" s="237"/>
      <c r="BA113" s="237"/>
      <c r="BB113" s="237"/>
      <c r="BC113" s="237"/>
      <c r="BE113" s="237"/>
      <c r="BF113" s="237"/>
      <c r="BG113" s="237"/>
      <c r="BH113" s="237"/>
      <c r="BI113" s="237"/>
      <c r="BJ113" s="237"/>
    </row>
    <row r="114" spans="1:62" s="238" customFormat="1" x14ac:dyDescent="0.2">
      <c r="A114" s="237"/>
      <c r="B114" s="207" t="str">
        <f t="shared" si="30"/>
        <v/>
      </c>
      <c r="C114" s="73"/>
      <c r="D114" s="257"/>
      <c r="E114" s="258"/>
      <c r="F114" s="259"/>
      <c r="G114" s="259"/>
      <c r="H114" s="207" t="str">
        <f t="shared" si="31"/>
        <v/>
      </c>
      <c r="I114" s="259"/>
      <c r="J114" s="207" t="str">
        <f t="shared" si="17"/>
        <v/>
      </c>
      <c r="K114" s="259"/>
      <c r="L114" s="207" t="str">
        <f t="shared" si="18"/>
        <v/>
      </c>
      <c r="M114" s="260"/>
      <c r="N114" s="260"/>
      <c r="O114" s="260"/>
      <c r="P114" s="260"/>
      <c r="Q114" s="260"/>
      <c r="R114" s="259"/>
      <c r="S114" s="207" t="str">
        <f t="shared" si="19"/>
        <v/>
      </c>
      <c r="T114" s="259"/>
      <c r="U114" s="207" t="str">
        <f t="shared" si="20"/>
        <v/>
      </c>
      <c r="V114" s="261"/>
      <c r="W114" s="183"/>
      <c r="X114" s="259"/>
      <c r="Y114" s="207" t="str">
        <f t="shared" si="21"/>
        <v/>
      </c>
      <c r="Z114" s="259"/>
      <c r="AA114" s="207" t="str">
        <f t="shared" si="22"/>
        <v/>
      </c>
      <c r="AB114" s="183"/>
      <c r="AC114" s="90"/>
      <c r="AD114" s="262"/>
      <c r="AE114" s="207" t="str">
        <f t="shared" si="23"/>
        <v/>
      </c>
      <c r="AF114" s="263"/>
      <c r="AG114" s="207" t="str">
        <f t="shared" si="24"/>
        <v/>
      </c>
      <c r="AH114" s="264"/>
      <c r="AI114" s="207" t="str">
        <f t="shared" si="25"/>
        <v/>
      </c>
      <c r="AJ114" s="265"/>
      <c r="AK114" s="207" t="str">
        <f t="shared" si="26"/>
        <v/>
      </c>
      <c r="AL114" s="266"/>
      <c r="AM114" s="207" t="str">
        <f t="shared" si="27"/>
        <v/>
      </c>
      <c r="AN114" s="267"/>
      <c r="AO114" s="268"/>
      <c r="AP114" s="268"/>
      <c r="AQ114" s="269"/>
      <c r="AR114" s="207" t="str">
        <f t="shared" si="28"/>
        <v/>
      </c>
      <c r="AS114" s="270"/>
      <c r="AT114" s="271"/>
      <c r="AU114" s="237"/>
      <c r="AV114" s="207" t="str">
        <f t="shared" si="29"/>
        <v/>
      </c>
      <c r="AW114" s="237"/>
      <c r="AX114" s="237"/>
      <c r="AY114" s="237"/>
      <c r="AZ114" s="237"/>
      <c r="BA114" s="237"/>
      <c r="BB114" s="237"/>
      <c r="BC114" s="237"/>
      <c r="BE114" s="237"/>
      <c r="BF114" s="237"/>
      <c r="BG114" s="237"/>
      <c r="BH114" s="237"/>
      <c r="BI114" s="237"/>
      <c r="BJ114" s="237"/>
    </row>
    <row r="115" spans="1:62" s="238" customFormat="1" x14ac:dyDescent="0.2">
      <c r="A115" s="237"/>
      <c r="B115" s="207" t="str">
        <f t="shared" si="30"/>
        <v/>
      </c>
      <c r="C115" s="73"/>
      <c r="D115" s="257"/>
      <c r="E115" s="258"/>
      <c r="F115" s="259"/>
      <c r="G115" s="259"/>
      <c r="H115" s="207" t="str">
        <f t="shared" si="31"/>
        <v/>
      </c>
      <c r="I115" s="259"/>
      <c r="J115" s="207" t="str">
        <f t="shared" si="17"/>
        <v/>
      </c>
      <c r="K115" s="259"/>
      <c r="L115" s="207" t="str">
        <f t="shared" si="18"/>
        <v/>
      </c>
      <c r="M115" s="260"/>
      <c r="N115" s="260"/>
      <c r="O115" s="260"/>
      <c r="P115" s="260"/>
      <c r="Q115" s="260"/>
      <c r="R115" s="259"/>
      <c r="S115" s="207" t="str">
        <f t="shared" si="19"/>
        <v/>
      </c>
      <c r="T115" s="259"/>
      <c r="U115" s="207" t="str">
        <f t="shared" si="20"/>
        <v/>
      </c>
      <c r="V115" s="261"/>
      <c r="W115" s="183"/>
      <c r="X115" s="259"/>
      <c r="Y115" s="207" t="str">
        <f t="shared" si="21"/>
        <v/>
      </c>
      <c r="Z115" s="259"/>
      <c r="AA115" s="207" t="str">
        <f t="shared" si="22"/>
        <v/>
      </c>
      <c r="AB115" s="183"/>
      <c r="AC115" s="90"/>
      <c r="AD115" s="262"/>
      <c r="AE115" s="207" t="str">
        <f t="shared" si="23"/>
        <v/>
      </c>
      <c r="AF115" s="263"/>
      <c r="AG115" s="207" t="str">
        <f t="shared" si="24"/>
        <v/>
      </c>
      <c r="AH115" s="264"/>
      <c r="AI115" s="207" t="str">
        <f t="shared" si="25"/>
        <v/>
      </c>
      <c r="AJ115" s="265"/>
      <c r="AK115" s="207" t="str">
        <f t="shared" si="26"/>
        <v/>
      </c>
      <c r="AL115" s="266"/>
      <c r="AM115" s="207" t="str">
        <f t="shared" si="27"/>
        <v/>
      </c>
      <c r="AN115" s="267"/>
      <c r="AO115" s="268"/>
      <c r="AP115" s="268"/>
      <c r="AQ115" s="269"/>
      <c r="AR115" s="207" t="str">
        <f t="shared" si="28"/>
        <v/>
      </c>
      <c r="AS115" s="270"/>
      <c r="AT115" s="271"/>
      <c r="AU115" s="237"/>
      <c r="AV115" s="207" t="str">
        <f t="shared" si="29"/>
        <v/>
      </c>
      <c r="AW115" s="237"/>
      <c r="AX115" s="237"/>
      <c r="AY115" s="237"/>
      <c r="AZ115" s="237"/>
      <c r="BA115" s="237"/>
      <c r="BB115" s="237"/>
      <c r="BC115" s="237"/>
      <c r="BE115" s="237"/>
      <c r="BF115" s="237"/>
      <c r="BG115" s="237"/>
      <c r="BH115" s="237"/>
      <c r="BI115" s="237"/>
      <c r="BJ115" s="237"/>
    </row>
    <row r="116" spans="1:62" s="238" customFormat="1" x14ac:dyDescent="0.2">
      <c r="A116" s="237"/>
      <c r="B116" s="207" t="str">
        <f t="shared" si="30"/>
        <v/>
      </c>
      <c r="C116" s="73"/>
      <c r="D116" s="257"/>
      <c r="E116" s="258"/>
      <c r="F116" s="259"/>
      <c r="G116" s="259"/>
      <c r="H116" s="207" t="str">
        <f t="shared" si="31"/>
        <v/>
      </c>
      <c r="I116" s="259"/>
      <c r="J116" s="207" t="str">
        <f t="shared" si="17"/>
        <v/>
      </c>
      <c r="K116" s="259"/>
      <c r="L116" s="207" t="str">
        <f t="shared" si="18"/>
        <v/>
      </c>
      <c r="M116" s="260"/>
      <c r="N116" s="260"/>
      <c r="O116" s="260"/>
      <c r="P116" s="260"/>
      <c r="Q116" s="260"/>
      <c r="R116" s="259"/>
      <c r="S116" s="207" t="str">
        <f t="shared" si="19"/>
        <v/>
      </c>
      <c r="T116" s="259"/>
      <c r="U116" s="207" t="str">
        <f t="shared" si="20"/>
        <v/>
      </c>
      <c r="V116" s="261"/>
      <c r="W116" s="183"/>
      <c r="X116" s="259"/>
      <c r="Y116" s="207" t="str">
        <f t="shared" si="21"/>
        <v/>
      </c>
      <c r="Z116" s="259"/>
      <c r="AA116" s="207" t="str">
        <f t="shared" si="22"/>
        <v/>
      </c>
      <c r="AB116" s="183"/>
      <c r="AC116" s="90"/>
      <c r="AD116" s="262"/>
      <c r="AE116" s="207" t="str">
        <f t="shared" si="23"/>
        <v/>
      </c>
      <c r="AF116" s="263"/>
      <c r="AG116" s="207" t="str">
        <f t="shared" si="24"/>
        <v/>
      </c>
      <c r="AH116" s="264"/>
      <c r="AI116" s="207" t="str">
        <f t="shared" si="25"/>
        <v/>
      </c>
      <c r="AJ116" s="265"/>
      <c r="AK116" s="207" t="str">
        <f t="shared" si="26"/>
        <v/>
      </c>
      <c r="AL116" s="266"/>
      <c r="AM116" s="207" t="str">
        <f t="shared" si="27"/>
        <v/>
      </c>
      <c r="AN116" s="267"/>
      <c r="AO116" s="268"/>
      <c r="AP116" s="268"/>
      <c r="AQ116" s="269"/>
      <c r="AR116" s="207" t="str">
        <f t="shared" si="28"/>
        <v/>
      </c>
      <c r="AS116" s="270"/>
      <c r="AT116" s="271"/>
      <c r="AU116" s="237"/>
      <c r="AV116" s="207" t="str">
        <f t="shared" si="29"/>
        <v/>
      </c>
      <c r="AW116" s="237"/>
      <c r="AX116" s="237"/>
      <c r="AY116" s="237"/>
      <c r="AZ116" s="237"/>
      <c r="BA116" s="237"/>
      <c r="BB116" s="237"/>
      <c r="BC116" s="237"/>
      <c r="BE116" s="237"/>
      <c r="BF116" s="237"/>
      <c r="BG116" s="237"/>
      <c r="BH116" s="237"/>
      <c r="BI116" s="237"/>
      <c r="BJ116" s="237"/>
    </row>
    <row r="117" spans="1:62" s="238" customFormat="1" x14ac:dyDescent="0.2">
      <c r="A117" s="237"/>
      <c r="B117" s="207" t="str">
        <f t="shared" si="30"/>
        <v/>
      </c>
      <c r="C117" s="73"/>
      <c r="D117" s="257"/>
      <c r="E117" s="258"/>
      <c r="F117" s="259"/>
      <c r="G117" s="259"/>
      <c r="H117" s="207" t="str">
        <f t="shared" si="31"/>
        <v/>
      </c>
      <c r="I117" s="259"/>
      <c r="J117" s="207" t="str">
        <f t="shared" si="17"/>
        <v/>
      </c>
      <c r="K117" s="259"/>
      <c r="L117" s="207" t="str">
        <f t="shared" si="18"/>
        <v/>
      </c>
      <c r="M117" s="260"/>
      <c r="N117" s="260"/>
      <c r="O117" s="260"/>
      <c r="P117" s="260"/>
      <c r="Q117" s="260"/>
      <c r="R117" s="259"/>
      <c r="S117" s="207" t="str">
        <f t="shared" si="19"/>
        <v/>
      </c>
      <c r="T117" s="259"/>
      <c r="U117" s="207" t="str">
        <f t="shared" si="20"/>
        <v/>
      </c>
      <c r="V117" s="261"/>
      <c r="W117" s="183"/>
      <c r="X117" s="259"/>
      <c r="Y117" s="207" t="str">
        <f t="shared" si="21"/>
        <v/>
      </c>
      <c r="Z117" s="259"/>
      <c r="AA117" s="207" t="str">
        <f t="shared" si="22"/>
        <v/>
      </c>
      <c r="AB117" s="183"/>
      <c r="AC117" s="90"/>
      <c r="AD117" s="262"/>
      <c r="AE117" s="207" t="str">
        <f t="shared" si="23"/>
        <v/>
      </c>
      <c r="AF117" s="263"/>
      <c r="AG117" s="207" t="str">
        <f t="shared" si="24"/>
        <v/>
      </c>
      <c r="AH117" s="264"/>
      <c r="AI117" s="207" t="str">
        <f t="shared" si="25"/>
        <v/>
      </c>
      <c r="AJ117" s="265"/>
      <c r="AK117" s="207" t="str">
        <f t="shared" si="26"/>
        <v/>
      </c>
      <c r="AL117" s="266"/>
      <c r="AM117" s="207" t="str">
        <f t="shared" si="27"/>
        <v/>
      </c>
      <c r="AN117" s="267"/>
      <c r="AO117" s="268"/>
      <c r="AP117" s="268"/>
      <c r="AQ117" s="269"/>
      <c r="AR117" s="207" t="str">
        <f t="shared" si="28"/>
        <v/>
      </c>
      <c r="AS117" s="270"/>
      <c r="AT117" s="271"/>
      <c r="AU117" s="237"/>
      <c r="AV117" s="207" t="str">
        <f t="shared" si="29"/>
        <v/>
      </c>
      <c r="AW117" s="237"/>
      <c r="AX117" s="237"/>
      <c r="AY117" s="237"/>
      <c r="AZ117" s="237"/>
      <c r="BA117" s="237"/>
      <c r="BB117" s="237"/>
      <c r="BC117" s="237"/>
      <c r="BE117" s="237"/>
      <c r="BF117" s="237"/>
      <c r="BG117" s="237"/>
      <c r="BH117" s="237"/>
      <c r="BI117" s="237"/>
      <c r="BJ117" s="237"/>
    </row>
    <row r="118" spans="1:62" s="238" customFormat="1" x14ac:dyDescent="0.2">
      <c r="A118" s="237"/>
      <c r="B118" s="207" t="str">
        <f t="shared" si="30"/>
        <v/>
      </c>
      <c r="C118" s="73"/>
      <c r="D118" s="257"/>
      <c r="E118" s="258"/>
      <c r="F118" s="259"/>
      <c r="G118" s="259"/>
      <c r="H118" s="207" t="str">
        <f t="shared" si="31"/>
        <v/>
      </c>
      <c r="I118" s="259"/>
      <c r="J118" s="207" t="str">
        <f t="shared" si="17"/>
        <v/>
      </c>
      <c r="K118" s="259"/>
      <c r="L118" s="207" t="str">
        <f t="shared" si="18"/>
        <v/>
      </c>
      <c r="M118" s="260"/>
      <c r="N118" s="260"/>
      <c r="O118" s="260"/>
      <c r="P118" s="260"/>
      <c r="Q118" s="260"/>
      <c r="R118" s="259"/>
      <c r="S118" s="207" t="str">
        <f t="shared" si="19"/>
        <v/>
      </c>
      <c r="T118" s="259"/>
      <c r="U118" s="207" t="str">
        <f t="shared" si="20"/>
        <v/>
      </c>
      <c r="V118" s="261"/>
      <c r="W118" s="183"/>
      <c r="X118" s="259"/>
      <c r="Y118" s="207" t="str">
        <f t="shared" si="21"/>
        <v/>
      </c>
      <c r="Z118" s="259"/>
      <c r="AA118" s="207" t="str">
        <f t="shared" si="22"/>
        <v/>
      </c>
      <c r="AB118" s="183"/>
      <c r="AC118" s="90"/>
      <c r="AD118" s="262"/>
      <c r="AE118" s="207" t="str">
        <f t="shared" si="23"/>
        <v/>
      </c>
      <c r="AF118" s="263"/>
      <c r="AG118" s="207" t="str">
        <f t="shared" si="24"/>
        <v/>
      </c>
      <c r="AH118" s="264"/>
      <c r="AI118" s="207" t="str">
        <f t="shared" si="25"/>
        <v/>
      </c>
      <c r="AJ118" s="265"/>
      <c r="AK118" s="207" t="str">
        <f t="shared" si="26"/>
        <v/>
      </c>
      <c r="AL118" s="266"/>
      <c r="AM118" s="207" t="str">
        <f t="shared" si="27"/>
        <v/>
      </c>
      <c r="AN118" s="267"/>
      <c r="AO118" s="268"/>
      <c r="AP118" s="268"/>
      <c r="AQ118" s="269"/>
      <c r="AR118" s="207" t="str">
        <f t="shared" si="28"/>
        <v/>
      </c>
      <c r="AS118" s="270"/>
      <c r="AT118" s="271"/>
      <c r="AU118" s="237"/>
      <c r="AV118" s="207" t="str">
        <f t="shared" si="29"/>
        <v/>
      </c>
      <c r="AW118" s="237"/>
      <c r="AX118" s="237"/>
      <c r="AY118" s="237"/>
      <c r="AZ118" s="237"/>
      <c r="BA118" s="237"/>
      <c r="BB118" s="237"/>
      <c r="BC118" s="237"/>
      <c r="BE118" s="237"/>
      <c r="BF118" s="237"/>
      <c r="BG118" s="237"/>
      <c r="BH118" s="237"/>
      <c r="BI118" s="237"/>
      <c r="BJ118" s="237"/>
    </row>
    <row r="119" spans="1:62" s="238" customFormat="1" x14ac:dyDescent="0.2">
      <c r="A119" s="237"/>
      <c r="B119" s="207" t="str">
        <f t="shared" si="30"/>
        <v/>
      </c>
      <c r="C119" s="73"/>
      <c r="D119" s="257"/>
      <c r="E119" s="258"/>
      <c r="F119" s="259"/>
      <c r="G119" s="259"/>
      <c r="H119" s="207" t="str">
        <f t="shared" si="31"/>
        <v/>
      </c>
      <c r="I119" s="259"/>
      <c r="J119" s="207" t="str">
        <f t="shared" si="17"/>
        <v/>
      </c>
      <c r="K119" s="259"/>
      <c r="L119" s="207" t="str">
        <f t="shared" si="18"/>
        <v/>
      </c>
      <c r="M119" s="260"/>
      <c r="N119" s="260"/>
      <c r="O119" s="260"/>
      <c r="P119" s="260"/>
      <c r="Q119" s="260"/>
      <c r="R119" s="259"/>
      <c r="S119" s="207" t="str">
        <f t="shared" si="19"/>
        <v/>
      </c>
      <c r="T119" s="259"/>
      <c r="U119" s="207" t="str">
        <f t="shared" si="20"/>
        <v/>
      </c>
      <c r="V119" s="261"/>
      <c r="W119" s="183"/>
      <c r="X119" s="259"/>
      <c r="Y119" s="207" t="str">
        <f t="shared" si="21"/>
        <v/>
      </c>
      <c r="Z119" s="259"/>
      <c r="AA119" s="207" t="str">
        <f t="shared" si="22"/>
        <v/>
      </c>
      <c r="AB119" s="183"/>
      <c r="AC119" s="90"/>
      <c r="AD119" s="262"/>
      <c r="AE119" s="207" t="str">
        <f t="shared" si="23"/>
        <v/>
      </c>
      <c r="AF119" s="263"/>
      <c r="AG119" s="207" t="str">
        <f t="shared" si="24"/>
        <v/>
      </c>
      <c r="AH119" s="264"/>
      <c r="AI119" s="207" t="str">
        <f t="shared" si="25"/>
        <v/>
      </c>
      <c r="AJ119" s="265"/>
      <c r="AK119" s="207" t="str">
        <f t="shared" si="26"/>
        <v/>
      </c>
      <c r="AL119" s="266"/>
      <c r="AM119" s="207" t="str">
        <f t="shared" si="27"/>
        <v/>
      </c>
      <c r="AN119" s="267"/>
      <c r="AO119" s="268"/>
      <c r="AP119" s="268"/>
      <c r="AQ119" s="269"/>
      <c r="AR119" s="207" t="str">
        <f t="shared" si="28"/>
        <v/>
      </c>
      <c r="AS119" s="270"/>
      <c r="AT119" s="271"/>
      <c r="AU119" s="237"/>
      <c r="AV119" s="207" t="str">
        <f t="shared" si="29"/>
        <v/>
      </c>
      <c r="AW119" s="237"/>
      <c r="AX119" s="237"/>
      <c r="AY119" s="237"/>
      <c r="AZ119" s="237"/>
      <c r="BA119" s="237"/>
      <c r="BB119" s="237"/>
      <c r="BC119" s="237"/>
      <c r="BE119" s="237"/>
      <c r="BF119" s="237"/>
      <c r="BG119" s="237"/>
      <c r="BH119" s="237"/>
      <c r="BI119" s="237"/>
      <c r="BJ119" s="237"/>
    </row>
    <row r="120" spans="1:62" s="238" customFormat="1" x14ac:dyDescent="0.2">
      <c r="A120" s="237"/>
      <c r="B120" s="207" t="str">
        <f t="shared" si="30"/>
        <v/>
      </c>
      <c r="C120" s="73"/>
      <c r="D120" s="257"/>
      <c r="E120" s="258"/>
      <c r="F120" s="259"/>
      <c r="G120" s="259"/>
      <c r="H120" s="207" t="str">
        <f t="shared" si="31"/>
        <v/>
      </c>
      <c r="I120" s="259"/>
      <c r="J120" s="207" t="str">
        <f t="shared" si="17"/>
        <v/>
      </c>
      <c r="K120" s="259"/>
      <c r="L120" s="207" t="str">
        <f t="shared" si="18"/>
        <v/>
      </c>
      <c r="M120" s="260"/>
      <c r="N120" s="260"/>
      <c r="O120" s="260"/>
      <c r="P120" s="260"/>
      <c r="Q120" s="260"/>
      <c r="R120" s="259"/>
      <c r="S120" s="207" t="str">
        <f t="shared" si="19"/>
        <v/>
      </c>
      <c r="T120" s="259"/>
      <c r="U120" s="207" t="str">
        <f t="shared" si="20"/>
        <v/>
      </c>
      <c r="V120" s="261"/>
      <c r="W120" s="183"/>
      <c r="X120" s="259"/>
      <c r="Y120" s="207" t="str">
        <f t="shared" si="21"/>
        <v/>
      </c>
      <c r="Z120" s="259"/>
      <c r="AA120" s="207" t="str">
        <f t="shared" si="22"/>
        <v/>
      </c>
      <c r="AB120" s="183"/>
      <c r="AC120" s="90"/>
      <c r="AD120" s="262"/>
      <c r="AE120" s="207" t="str">
        <f t="shared" si="23"/>
        <v/>
      </c>
      <c r="AF120" s="263"/>
      <c r="AG120" s="207" t="str">
        <f t="shared" si="24"/>
        <v/>
      </c>
      <c r="AH120" s="264"/>
      <c r="AI120" s="207" t="str">
        <f t="shared" si="25"/>
        <v/>
      </c>
      <c r="AJ120" s="265"/>
      <c r="AK120" s="207" t="str">
        <f t="shared" si="26"/>
        <v/>
      </c>
      <c r="AL120" s="266"/>
      <c r="AM120" s="207" t="str">
        <f t="shared" si="27"/>
        <v/>
      </c>
      <c r="AN120" s="267"/>
      <c r="AO120" s="268"/>
      <c r="AP120" s="268"/>
      <c r="AQ120" s="269"/>
      <c r="AR120" s="207" t="str">
        <f t="shared" si="28"/>
        <v/>
      </c>
      <c r="AS120" s="270"/>
      <c r="AT120" s="271"/>
      <c r="AU120" s="237"/>
      <c r="AV120" s="207" t="str">
        <f t="shared" si="29"/>
        <v/>
      </c>
      <c r="AW120" s="237"/>
      <c r="AX120" s="237"/>
      <c r="AY120" s="237"/>
      <c r="AZ120" s="237"/>
      <c r="BA120" s="237"/>
      <c r="BB120" s="237"/>
      <c r="BC120" s="237"/>
      <c r="BE120" s="237"/>
      <c r="BF120" s="237"/>
      <c r="BG120" s="237"/>
      <c r="BH120" s="237"/>
      <c r="BI120" s="237"/>
      <c r="BJ120" s="237"/>
    </row>
    <row r="121" spans="1:62" s="238" customFormat="1" x14ac:dyDescent="0.2">
      <c r="A121" s="237"/>
      <c r="B121" s="207" t="str">
        <f t="shared" si="30"/>
        <v/>
      </c>
      <c r="C121" s="73"/>
      <c r="D121" s="257"/>
      <c r="E121" s="258"/>
      <c r="F121" s="259"/>
      <c r="G121" s="259"/>
      <c r="H121" s="207" t="str">
        <f t="shared" si="31"/>
        <v/>
      </c>
      <c r="I121" s="259"/>
      <c r="J121" s="207" t="str">
        <f t="shared" si="17"/>
        <v/>
      </c>
      <c r="K121" s="259"/>
      <c r="L121" s="207" t="str">
        <f t="shared" si="18"/>
        <v/>
      </c>
      <c r="M121" s="260"/>
      <c r="N121" s="260"/>
      <c r="O121" s="260"/>
      <c r="P121" s="260"/>
      <c r="Q121" s="260"/>
      <c r="R121" s="259"/>
      <c r="S121" s="207" t="str">
        <f t="shared" si="19"/>
        <v/>
      </c>
      <c r="T121" s="259"/>
      <c r="U121" s="207" t="str">
        <f t="shared" si="20"/>
        <v/>
      </c>
      <c r="V121" s="261"/>
      <c r="W121" s="183"/>
      <c r="X121" s="259"/>
      <c r="Y121" s="207" t="str">
        <f t="shared" si="21"/>
        <v/>
      </c>
      <c r="Z121" s="259"/>
      <c r="AA121" s="207" t="str">
        <f t="shared" si="22"/>
        <v/>
      </c>
      <c r="AB121" s="183"/>
      <c r="AC121" s="90"/>
      <c r="AD121" s="262"/>
      <c r="AE121" s="207" t="str">
        <f t="shared" si="23"/>
        <v/>
      </c>
      <c r="AF121" s="263"/>
      <c r="AG121" s="207" t="str">
        <f t="shared" si="24"/>
        <v/>
      </c>
      <c r="AH121" s="264"/>
      <c r="AI121" s="207" t="str">
        <f t="shared" si="25"/>
        <v/>
      </c>
      <c r="AJ121" s="265"/>
      <c r="AK121" s="207" t="str">
        <f t="shared" si="26"/>
        <v/>
      </c>
      <c r="AL121" s="266"/>
      <c r="AM121" s="207" t="str">
        <f t="shared" si="27"/>
        <v/>
      </c>
      <c r="AN121" s="267"/>
      <c r="AO121" s="268"/>
      <c r="AP121" s="268"/>
      <c r="AQ121" s="269"/>
      <c r="AR121" s="207" t="str">
        <f t="shared" si="28"/>
        <v/>
      </c>
      <c r="AS121" s="270"/>
      <c r="AT121" s="271"/>
      <c r="AU121" s="237"/>
      <c r="AV121" s="207" t="str">
        <f t="shared" si="29"/>
        <v/>
      </c>
      <c r="AW121" s="237"/>
      <c r="AX121" s="237"/>
      <c r="AY121" s="237"/>
      <c r="AZ121" s="237"/>
      <c r="BA121" s="237"/>
      <c r="BB121" s="237"/>
      <c r="BC121" s="237"/>
      <c r="BE121" s="237"/>
      <c r="BF121" s="237"/>
      <c r="BG121" s="237"/>
      <c r="BH121" s="237"/>
      <c r="BI121" s="237"/>
      <c r="BJ121" s="237"/>
    </row>
    <row r="122" spans="1:62" s="238" customFormat="1" x14ac:dyDescent="0.2">
      <c r="A122" s="237"/>
      <c r="B122" s="207" t="str">
        <f t="shared" si="30"/>
        <v/>
      </c>
      <c r="C122" s="73"/>
      <c r="D122" s="257"/>
      <c r="E122" s="258"/>
      <c r="F122" s="259"/>
      <c r="G122" s="259"/>
      <c r="H122" s="207" t="str">
        <f t="shared" si="31"/>
        <v/>
      </c>
      <c r="I122" s="259"/>
      <c r="J122" s="207" t="str">
        <f t="shared" si="17"/>
        <v/>
      </c>
      <c r="K122" s="259"/>
      <c r="L122" s="207" t="str">
        <f t="shared" si="18"/>
        <v/>
      </c>
      <c r="M122" s="260"/>
      <c r="N122" s="260"/>
      <c r="O122" s="260"/>
      <c r="P122" s="260"/>
      <c r="Q122" s="260"/>
      <c r="R122" s="259"/>
      <c r="S122" s="207" t="str">
        <f t="shared" si="19"/>
        <v/>
      </c>
      <c r="T122" s="259"/>
      <c r="U122" s="207" t="str">
        <f t="shared" si="20"/>
        <v/>
      </c>
      <c r="V122" s="261"/>
      <c r="W122" s="183"/>
      <c r="X122" s="259"/>
      <c r="Y122" s="207" t="str">
        <f t="shared" si="21"/>
        <v/>
      </c>
      <c r="Z122" s="259"/>
      <c r="AA122" s="207" t="str">
        <f t="shared" si="22"/>
        <v/>
      </c>
      <c r="AB122" s="183"/>
      <c r="AC122" s="90"/>
      <c r="AD122" s="262"/>
      <c r="AE122" s="207" t="str">
        <f t="shared" si="23"/>
        <v/>
      </c>
      <c r="AF122" s="263"/>
      <c r="AG122" s="207" t="str">
        <f t="shared" si="24"/>
        <v/>
      </c>
      <c r="AH122" s="264"/>
      <c r="AI122" s="207" t="str">
        <f t="shared" si="25"/>
        <v/>
      </c>
      <c r="AJ122" s="265"/>
      <c r="AK122" s="207" t="str">
        <f t="shared" si="26"/>
        <v/>
      </c>
      <c r="AL122" s="266"/>
      <c r="AM122" s="207" t="str">
        <f t="shared" si="27"/>
        <v/>
      </c>
      <c r="AN122" s="267"/>
      <c r="AO122" s="268"/>
      <c r="AP122" s="268"/>
      <c r="AQ122" s="269"/>
      <c r="AR122" s="207" t="str">
        <f t="shared" si="28"/>
        <v/>
      </c>
      <c r="AS122" s="270"/>
      <c r="AT122" s="271"/>
      <c r="AU122" s="237"/>
      <c r="AV122" s="207" t="str">
        <f t="shared" si="29"/>
        <v/>
      </c>
      <c r="AW122" s="237"/>
      <c r="AX122" s="237"/>
      <c r="AY122" s="237"/>
      <c r="AZ122" s="237"/>
      <c r="BA122" s="237"/>
      <c r="BB122" s="237"/>
      <c r="BC122" s="237"/>
      <c r="BE122" s="237"/>
      <c r="BF122" s="237"/>
      <c r="BG122" s="237"/>
      <c r="BH122" s="237"/>
      <c r="BI122" s="237"/>
      <c r="BJ122" s="237"/>
    </row>
    <row r="123" spans="1:62" s="238" customFormat="1" x14ac:dyDescent="0.2">
      <c r="A123" s="237"/>
      <c r="B123" s="207" t="str">
        <f t="shared" si="30"/>
        <v/>
      </c>
      <c r="C123" s="73"/>
      <c r="D123" s="257"/>
      <c r="E123" s="258"/>
      <c r="F123" s="259"/>
      <c r="G123" s="259"/>
      <c r="H123" s="207" t="str">
        <f t="shared" si="31"/>
        <v/>
      </c>
      <c r="I123" s="259"/>
      <c r="J123" s="207" t="str">
        <f t="shared" si="17"/>
        <v/>
      </c>
      <c r="K123" s="259"/>
      <c r="L123" s="207" t="str">
        <f t="shared" si="18"/>
        <v/>
      </c>
      <c r="M123" s="260"/>
      <c r="N123" s="260"/>
      <c r="O123" s="260"/>
      <c r="P123" s="260"/>
      <c r="Q123" s="260"/>
      <c r="R123" s="259"/>
      <c r="S123" s="207" t="str">
        <f t="shared" si="19"/>
        <v/>
      </c>
      <c r="T123" s="259"/>
      <c r="U123" s="207" t="str">
        <f t="shared" si="20"/>
        <v/>
      </c>
      <c r="V123" s="261"/>
      <c r="W123" s="183"/>
      <c r="X123" s="259"/>
      <c r="Y123" s="207" t="str">
        <f t="shared" si="21"/>
        <v/>
      </c>
      <c r="Z123" s="259"/>
      <c r="AA123" s="207" t="str">
        <f t="shared" si="22"/>
        <v/>
      </c>
      <c r="AB123" s="183"/>
      <c r="AC123" s="90"/>
      <c r="AD123" s="262"/>
      <c r="AE123" s="207" t="str">
        <f t="shared" si="23"/>
        <v/>
      </c>
      <c r="AF123" s="263"/>
      <c r="AG123" s="207" t="str">
        <f t="shared" si="24"/>
        <v/>
      </c>
      <c r="AH123" s="264"/>
      <c r="AI123" s="207" t="str">
        <f t="shared" si="25"/>
        <v/>
      </c>
      <c r="AJ123" s="265"/>
      <c r="AK123" s="207" t="str">
        <f t="shared" si="26"/>
        <v/>
      </c>
      <c r="AL123" s="266"/>
      <c r="AM123" s="207" t="str">
        <f t="shared" si="27"/>
        <v/>
      </c>
      <c r="AN123" s="267"/>
      <c r="AO123" s="268"/>
      <c r="AP123" s="268"/>
      <c r="AQ123" s="269"/>
      <c r="AR123" s="207" t="str">
        <f t="shared" si="28"/>
        <v/>
      </c>
      <c r="AS123" s="270"/>
      <c r="AT123" s="271"/>
      <c r="AU123" s="237"/>
      <c r="AV123" s="207" t="str">
        <f t="shared" si="29"/>
        <v/>
      </c>
      <c r="AW123" s="237"/>
      <c r="AX123" s="237"/>
      <c r="AY123" s="237"/>
      <c r="AZ123" s="237"/>
      <c r="BA123" s="237"/>
      <c r="BB123" s="237"/>
      <c r="BC123" s="237"/>
      <c r="BE123" s="237"/>
      <c r="BF123" s="237"/>
      <c r="BG123" s="237"/>
      <c r="BH123" s="237"/>
      <c r="BI123" s="237"/>
      <c r="BJ123" s="237"/>
    </row>
    <row r="124" spans="1:62" s="238" customFormat="1" x14ac:dyDescent="0.2">
      <c r="A124" s="237"/>
      <c r="B124" s="207" t="str">
        <f t="shared" si="30"/>
        <v/>
      </c>
      <c r="C124" s="73"/>
      <c r="D124" s="257"/>
      <c r="E124" s="258"/>
      <c r="F124" s="259"/>
      <c r="G124" s="259"/>
      <c r="H124" s="207" t="str">
        <f t="shared" si="31"/>
        <v/>
      </c>
      <c r="I124" s="259"/>
      <c r="J124" s="207" t="str">
        <f t="shared" si="17"/>
        <v/>
      </c>
      <c r="K124" s="259"/>
      <c r="L124" s="207" t="str">
        <f t="shared" si="18"/>
        <v/>
      </c>
      <c r="M124" s="260"/>
      <c r="N124" s="260"/>
      <c r="O124" s="260"/>
      <c r="P124" s="260"/>
      <c r="Q124" s="260"/>
      <c r="R124" s="259"/>
      <c r="S124" s="207" t="str">
        <f t="shared" si="19"/>
        <v/>
      </c>
      <c r="T124" s="259"/>
      <c r="U124" s="207" t="str">
        <f t="shared" si="20"/>
        <v/>
      </c>
      <c r="V124" s="261"/>
      <c r="W124" s="183"/>
      <c r="X124" s="259"/>
      <c r="Y124" s="207" t="str">
        <f t="shared" si="21"/>
        <v/>
      </c>
      <c r="Z124" s="259"/>
      <c r="AA124" s="207" t="str">
        <f t="shared" si="22"/>
        <v/>
      </c>
      <c r="AB124" s="183"/>
      <c r="AC124" s="90"/>
      <c r="AD124" s="262"/>
      <c r="AE124" s="207" t="str">
        <f t="shared" si="23"/>
        <v/>
      </c>
      <c r="AF124" s="263"/>
      <c r="AG124" s="207" t="str">
        <f t="shared" si="24"/>
        <v/>
      </c>
      <c r="AH124" s="264"/>
      <c r="AI124" s="207" t="str">
        <f t="shared" si="25"/>
        <v/>
      </c>
      <c r="AJ124" s="265"/>
      <c r="AK124" s="207" t="str">
        <f t="shared" si="26"/>
        <v/>
      </c>
      <c r="AL124" s="266"/>
      <c r="AM124" s="207" t="str">
        <f t="shared" si="27"/>
        <v/>
      </c>
      <c r="AN124" s="267"/>
      <c r="AO124" s="268"/>
      <c r="AP124" s="268"/>
      <c r="AQ124" s="269"/>
      <c r="AR124" s="207" t="str">
        <f t="shared" si="28"/>
        <v/>
      </c>
      <c r="AS124" s="270"/>
      <c r="AT124" s="271"/>
      <c r="AU124" s="237"/>
      <c r="AV124" s="207" t="str">
        <f t="shared" si="29"/>
        <v/>
      </c>
      <c r="AW124" s="237"/>
      <c r="AX124" s="237"/>
      <c r="AY124" s="237"/>
      <c r="AZ124" s="237"/>
      <c r="BA124" s="237"/>
      <c r="BB124" s="237"/>
      <c r="BC124" s="237"/>
      <c r="BE124" s="237"/>
      <c r="BF124" s="237"/>
      <c r="BG124" s="237"/>
      <c r="BH124" s="237"/>
      <c r="BI124" s="237"/>
      <c r="BJ124" s="237"/>
    </row>
    <row r="125" spans="1:62" s="238" customFormat="1" x14ac:dyDescent="0.2">
      <c r="A125" s="237"/>
      <c r="B125" s="207" t="str">
        <f t="shared" si="30"/>
        <v/>
      </c>
      <c r="C125" s="73"/>
      <c r="D125" s="257"/>
      <c r="E125" s="258"/>
      <c r="F125" s="259"/>
      <c r="G125" s="259"/>
      <c r="H125" s="207" t="str">
        <f t="shared" si="31"/>
        <v/>
      </c>
      <c r="I125" s="259"/>
      <c r="J125" s="207" t="str">
        <f t="shared" si="17"/>
        <v/>
      </c>
      <c r="K125" s="259"/>
      <c r="L125" s="207" t="str">
        <f t="shared" si="18"/>
        <v/>
      </c>
      <c r="M125" s="260"/>
      <c r="N125" s="260"/>
      <c r="O125" s="260"/>
      <c r="P125" s="260"/>
      <c r="Q125" s="260"/>
      <c r="R125" s="259"/>
      <c r="S125" s="207" t="str">
        <f t="shared" si="19"/>
        <v/>
      </c>
      <c r="T125" s="259"/>
      <c r="U125" s="207" t="str">
        <f t="shared" si="20"/>
        <v/>
      </c>
      <c r="V125" s="261"/>
      <c r="W125" s="183"/>
      <c r="X125" s="259"/>
      <c r="Y125" s="207" t="str">
        <f t="shared" si="21"/>
        <v/>
      </c>
      <c r="Z125" s="259"/>
      <c r="AA125" s="207" t="str">
        <f t="shared" si="22"/>
        <v/>
      </c>
      <c r="AB125" s="183"/>
      <c r="AC125" s="90"/>
      <c r="AD125" s="262"/>
      <c r="AE125" s="207" t="str">
        <f t="shared" si="23"/>
        <v/>
      </c>
      <c r="AF125" s="263"/>
      <c r="AG125" s="207" t="str">
        <f t="shared" si="24"/>
        <v/>
      </c>
      <c r="AH125" s="264"/>
      <c r="AI125" s="207" t="str">
        <f t="shared" si="25"/>
        <v/>
      </c>
      <c r="AJ125" s="265"/>
      <c r="AK125" s="207" t="str">
        <f t="shared" si="26"/>
        <v/>
      </c>
      <c r="AL125" s="266"/>
      <c r="AM125" s="207" t="str">
        <f t="shared" si="27"/>
        <v/>
      </c>
      <c r="AN125" s="267"/>
      <c r="AO125" s="268"/>
      <c r="AP125" s="268"/>
      <c r="AQ125" s="269"/>
      <c r="AR125" s="207" t="str">
        <f t="shared" si="28"/>
        <v/>
      </c>
      <c r="AS125" s="270"/>
      <c r="AT125" s="271"/>
      <c r="AU125" s="237"/>
      <c r="AV125" s="207" t="str">
        <f t="shared" si="29"/>
        <v/>
      </c>
      <c r="AW125" s="237"/>
      <c r="AX125" s="237"/>
      <c r="AY125" s="237"/>
      <c r="AZ125" s="237"/>
      <c r="BA125" s="237"/>
      <c r="BB125" s="237"/>
      <c r="BC125" s="237"/>
      <c r="BE125" s="237"/>
      <c r="BF125" s="237"/>
      <c r="BG125" s="237"/>
      <c r="BH125" s="237"/>
      <c r="BI125" s="237"/>
      <c r="BJ125" s="237"/>
    </row>
    <row r="126" spans="1:62" s="238" customFormat="1" x14ac:dyDescent="0.2">
      <c r="A126" s="237"/>
      <c r="B126" s="207" t="str">
        <f t="shared" si="30"/>
        <v/>
      </c>
      <c r="C126" s="73"/>
      <c r="D126" s="257"/>
      <c r="E126" s="258"/>
      <c r="F126" s="259"/>
      <c r="G126" s="259"/>
      <c r="H126" s="207" t="str">
        <f t="shared" si="31"/>
        <v/>
      </c>
      <c r="I126" s="259"/>
      <c r="J126" s="207" t="str">
        <f t="shared" si="17"/>
        <v/>
      </c>
      <c r="K126" s="259"/>
      <c r="L126" s="207" t="str">
        <f t="shared" si="18"/>
        <v/>
      </c>
      <c r="M126" s="260"/>
      <c r="N126" s="260"/>
      <c r="O126" s="260"/>
      <c r="P126" s="260"/>
      <c r="Q126" s="260"/>
      <c r="R126" s="259"/>
      <c r="S126" s="207" t="str">
        <f t="shared" si="19"/>
        <v/>
      </c>
      <c r="T126" s="259"/>
      <c r="U126" s="207" t="str">
        <f t="shared" si="20"/>
        <v/>
      </c>
      <c r="V126" s="261"/>
      <c r="W126" s="183"/>
      <c r="X126" s="259"/>
      <c r="Y126" s="207" t="str">
        <f t="shared" si="21"/>
        <v/>
      </c>
      <c r="Z126" s="259"/>
      <c r="AA126" s="207" t="str">
        <f t="shared" si="22"/>
        <v/>
      </c>
      <c r="AB126" s="183"/>
      <c r="AC126" s="90"/>
      <c r="AD126" s="262"/>
      <c r="AE126" s="207" t="str">
        <f t="shared" si="23"/>
        <v/>
      </c>
      <c r="AF126" s="263"/>
      <c r="AG126" s="207" t="str">
        <f t="shared" si="24"/>
        <v/>
      </c>
      <c r="AH126" s="264"/>
      <c r="AI126" s="207" t="str">
        <f t="shared" si="25"/>
        <v/>
      </c>
      <c r="AJ126" s="265"/>
      <c r="AK126" s="207" t="str">
        <f t="shared" si="26"/>
        <v/>
      </c>
      <c r="AL126" s="266"/>
      <c r="AM126" s="207" t="str">
        <f t="shared" si="27"/>
        <v/>
      </c>
      <c r="AN126" s="267"/>
      <c r="AO126" s="268"/>
      <c r="AP126" s="268"/>
      <c r="AQ126" s="269"/>
      <c r="AR126" s="207" t="str">
        <f t="shared" si="28"/>
        <v/>
      </c>
      <c r="AS126" s="270"/>
      <c r="AT126" s="271"/>
      <c r="AU126" s="237"/>
      <c r="AV126" s="207" t="str">
        <f t="shared" si="29"/>
        <v/>
      </c>
      <c r="AW126" s="237"/>
      <c r="AX126" s="237"/>
      <c r="AY126" s="237"/>
      <c r="AZ126" s="237"/>
      <c r="BA126" s="237"/>
      <c r="BB126" s="237"/>
      <c r="BC126" s="237"/>
      <c r="BE126" s="237"/>
      <c r="BF126" s="237"/>
      <c r="BG126" s="237"/>
      <c r="BH126" s="237"/>
      <c r="BI126" s="237"/>
      <c r="BJ126" s="237"/>
    </row>
    <row r="127" spans="1:62" s="238" customFormat="1" x14ac:dyDescent="0.2">
      <c r="A127" s="237"/>
      <c r="B127" s="207" t="str">
        <f t="shared" si="30"/>
        <v/>
      </c>
      <c r="C127" s="73"/>
      <c r="D127" s="257"/>
      <c r="E127" s="258"/>
      <c r="F127" s="259"/>
      <c r="G127" s="259"/>
      <c r="H127" s="207" t="str">
        <f t="shared" si="31"/>
        <v/>
      </c>
      <c r="I127" s="259"/>
      <c r="J127" s="207" t="str">
        <f t="shared" si="17"/>
        <v/>
      </c>
      <c r="K127" s="259"/>
      <c r="L127" s="207" t="str">
        <f t="shared" si="18"/>
        <v/>
      </c>
      <c r="M127" s="260"/>
      <c r="N127" s="260"/>
      <c r="O127" s="260"/>
      <c r="P127" s="260"/>
      <c r="Q127" s="260"/>
      <c r="R127" s="259"/>
      <c r="S127" s="207" t="str">
        <f t="shared" si="19"/>
        <v/>
      </c>
      <c r="T127" s="259"/>
      <c r="U127" s="207" t="str">
        <f t="shared" si="20"/>
        <v/>
      </c>
      <c r="V127" s="261"/>
      <c r="W127" s="183"/>
      <c r="X127" s="259"/>
      <c r="Y127" s="207" t="str">
        <f t="shared" si="21"/>
        <v/>
      </c>
      <c r="Z127" s="259"/>
      <c r="AA127" s="207" t="str">
        <f t="shared" si="22"/>
        <v/>
      </c>
      <c r="AB127" s="183"/>
      <c r="AC127" s="90"/>
      <c r="AD127" s="262"/>
      <c r="AE127" s="207" t="str">
        <f t="shared" si="23"/>
        <v/>
      </c>
      <c r="AF127" s="263"/>
      <c r="AG127" s="207" t="str">
        <f t="shared" si="24"/>
        <v/>
      </c>
      <c r="AH127" s="264"/>
      <c r="AI127" s="207" t="str">
        <f t="shared" si="25"/>
        <v/>
      </c>
      <c r="AJ127" s="265"/>
      <c r="AK127" s="207" t="str">
        <f t="shared" si="26"/>
        <v/>
      </c>
      <c r="AL127" s="266"/>
      <c r="AM127" s="207" t="str">
        <f t="shared" si="27"/>
        <v/>
      </c>
      <c r="AN127" s="267"/>
      <c r="AO127" s="268"/>
      <c r="AP127" s="268"/>
      <c r="AQ127" s="269"/>
      <c r="AR127" s="207" t="str">
        <f t="shared" si="28"/>
        <v/>
      </c>
      <c r="AS127" s="270"/>
      <c r="AT127" s="271"/>
      <c r="AU127" s="237"/>
      <c r="AV127" s="207" t="str">
        <f t="shared" si="29"/>
        <v/>
      </c>
      <c r="AW127" s="237"/>
      <c r="AX127" s="237"/>
      <c r="AY127" s="237"/>
      <c r="AZ127" s="237"/>
      <c r="BA127" s="237"/>
      <c r="BB127" s="237"/>
      <c r="BC127" s="237"/>
      <c r="BE127" s="237"/>
      <c r="BF127" s="237"/>
      <c r="BG127" s="237"/>
      <c r="BH127" s="237"/>
      <c r="BI127" s="237"/>
      <c r="BJ127" s="237"/>
    </row>
    <row r="128" spans="1:62" s="238" customFormat="1" x14ac:dyDescent="0.2">
      <c r="A128" s="237"/>
      <c r="B128" s="207" t="str">
        <f t="shared" si="30"/>
        <v/>
      </c>
      <c r="C128" s="73"/>
      <c r="D128" s="257"/>
      <c r="E128" s="258"/>
      <c r="F128" s="259"/>
      <c r="G128" s="259"/>
      <c r="H128" s="207" t="str">
        <f t="shared" si="31"/>
        <v/>
      </c>
      <c r="I128" s="259"/>
      <c r="J128" s="207" t="str">
        <f t="shared" si="17"/>
        <v/>
      </c>
      <c r="K128" s="259"/>
      <c r="L128" s="207" t="str">
        <f t="shared" si="18"/>
        <v/>
      </c>
      <c r="M128" s="260"/>
      <c r="N128" s="260"/>
      <c r="O128" s="260"/>
      <c r="P128" s="260"/>
      <c r="Q128" s="260"/>
      <c r="R128" s="259"/>
      <c r="S128" s="207" t="str">
        <f t="shared" si="19"/>
        <v/>
      </c>
      <c r="T128" s="259"/>
      <c r="U128" s="207" t="str">
        <f t="shared" si="20"/>
        <v/>
      </c>
      <c r="V128" s="261"/>
      <c r="W128" s="183"/>
      <c r="X128" s="259"/>
      <c r="Y128" s="207" t="str">
        <f t="shared" si="21"/>
        <v/>
      </c>
      <c r="Z128" s="259"/>
      <c r="AA128" s="207" t="str">
        <f t="shared" si="22"/>
        <v/>
      </c>
      <c r="AB128" s="183"/>
      <c r="AC128" s="90"/>
      <c r="AD128" s="262"/>
      <c r="AE128" s="207" t="str">
        <f t="shared" si="23"/>
        <v/>
      </c>
      <c r="AF128" s="263"/>
      <c r="AG128" s="207" t="str">
        <f t="shared" si="24"/>
        <v/>
      </c>
      <c r="AH128" s="264"/>
      <c r="AI128" s="207" t="str">
        <f t="shared" si="25"/>
        <v/>
      </c>
      <c r="AJ128" s="265"/>
      <c r="AK128" s="207" t="str">
        <f t="shared" si="26"/>
        <v/>
      </c>
      <c r="AL128" s="266"/>
      <c r="AM128" s="207" t="str">
        <f t="shared" si="27"/>
        <v/>
      </c>
      <c r="AN128" s="267"/>
      <c r="AO128" s="268"/>
      <c r="AP128" s="268"/>
      <c r="AQ128" s="269"/>
      <c r="AR128" s="207" t="str">
        <f t="shared" si="28"/>
        <v/>
      </c>
      <c r="AS128" s="270"/>
      <c r="AT128" s="271"/>
      <c r="AU128" s="237"/>
      <c r="AV128" s="207" t="str">
        <f t="shared" si="29"/>
        <v/>
      </c>
      <c r="AW128" s="237"/>
      <c r="AX128" s="237"/>
      <c r="AY128" s="237"/>
      <c r="AZ128" s="237"/>
      <c r="BA128" s="237"/>
      <c r="BB128" s="237"/>
      <c r="BC128" s="237"/>
      <c r="BE128" s="237"/>
      <c r="BF128" s="237"/>
      <c r="BG128" s="237"/>
      <c r="BH128" s="237"/>
      <c r="BI128" s="237"/>
      <c r="BJ128" s="237"/>
    </row>
    <row r="129" spans="1:62" s="238" customFormat="1" x14ac:dyDescent="0.2">
      <c r="A129" s="237"/>
      <c r="B129" s="207" t="str">
        <f t="shared" si="30"/>
        <v/>
      </c>
      <c r="C129" s="73"/>
      <c r="D129" s="257"/>
      <c r="E129" s="258"/>
      <c r="F129" s="259"/>
      <c r="G129" s="259"/>
      <c r="H129" s="207" t="str">
        <f t="shared" si="31"/>
        <v/>
      </c>
      <c r="I129" s="259"/>
      <c r="J129" s="207" t="str">
        <f t="shared" si="17"/>
        <v/>
      </c>
      <c r="K129" s="259"/>
      <c r="L129" s="207" t="str">
        <f t="shared" si="18"/>
        <v/>
      </c>
      <c r="M129" s="260"/>
      <c r="N129" s="260"/>
      <c r="O129" s="260"/>
      <c r="P129" s="260"/>
      <c r="Q129" s="260"/>
      <c r="R129" s="259"/>
      <c r="S129" s="207" t="str">
        <f t="shared" si="19"/>
        <v/>
      </c>
      <c r="T129" s="259"/>
      <c r="U129" s="207" t="str">
        <f t="shared" si="20"/>
        <v/>
      </c>
      <c r="V129" s="261"/>
      <c r="W129" s="183"/>
      <c r="X129" s="259"/>
      <c r="Y129" s="207" t="str">
        <f t="shared" si="21"/>
        <v/>
      </c>
      <c r="Z129" s="259"/>
      <c r="AA129" s="207" t="str">
        <f t="shared" si="22"/>
        <v/>
      </c>
      <c r="AB129" s="183"/>
      <c r="AC129" s="90"/>
      <c r="AD129" s="262"/>
      <c r="AE129" s="207" t="str">
        <f t="shared" si="23"/>
        <v/>
      </c>
      <c r="AF129" s="263"/>
      <c r="AG129" s="207" t="str">
        <f t="shared" si="24"/>
        <v/>
      </c>
      <c r="AH129" s="264"/>
      <c r="AI129" s="207" t="str">
        <f t="shared" si="25"/>
        <v/>
      </c>
      <c r="AJ129" s="265"/>
      <c r="AK129" s="207" t="str">
        <f t="shared" si="26"/>
        <v/>
      </c>
      <c r="AL129" s="266"/>
      <c r="AM129" s="207" t="str">
        <f t="shared" si="27"/>
        <v/>
      </c>
      <c r="AN129" s="267"/>
      <c r="AO129" s="268"/>
      <c r="AP129" s="268"/>
      <c r="AQ129" s="269"/>
      <c r="AR129" s="207" t="str">
        <f t="shared" si="28"/>
        <v/>
      </c>
      <c r="AS129" s="270"/>
      <c r="AT129" s="271"/>
      <c r="AU129" s="237"/>
      <c r="AV129" s="207" t="str">
        <f t="shared" si="29"/>
        <v/>
      </c>
      <c r="AW129" s="237"/>
      <c r="AX129" s="237"/>
      <c r="AY129" s="237"/>
      <c r="AZ129" s="237"/>
      <c r="BA129" s="237"/>
      <c r="BB129" s="237"/>
      <c r="BC129" s="237"/>
      <c r="BE129" s="237"/>
      <c r="BF129" s="237"/>
      <c r="BG129" s="237"/>
      <c r="BH129" s="237"/>
      <c r="BI129" s="237"/>
      <c r="BJ129" s="237"/>
    </row>
    <row r="130" spans="1:62" s="238" customFormat="1" x14ac:dyDescent="0.2">
      <c r="A130" s="237"/>
      <c r="B130" s="207" t="str">
        <f t="shared" si="30"/>
        <v/>
      </c>
      <c r="C130" s="73"/>
      <c r="D130" s="257"/>
      <c r="E130" s="258"/>
      <c r="F130" s="259"/>
      <c r="G130" s="259"/>
      <c r="H130" s="207" t="str">
        <f t="shared" si="31"/>
        <v/>
      </c>
      <c r="I130" s="259"/>
      <c r="J130" s="207" t="str">
        <f t="shared" si="17"/>
        <v/>
      </c>
      <c r="K130" s="259"/>
      <c r="L130" s="207" t="str">
        <f t="shared" si="18"/>
        <v/>
      </c>
      <c r="M130" s="260"/>
      <c r="N130" s="260"/>
      <c r="O130" s="260"/>
      <c r="P130" s="260"/>
      <c r="Q130" s="260"/>
      <c r="R130" s="259"/>
      <c r="S130" s="207" t="str">
        <f t="shared" si="19"/>
        <v/>
      </c>
      <c r="T130" s="259"/>
      <c r="U130" s="207" t="str">
        <f t="shared" si="20"/>
        <v/>
      </c>
      <c r="V130" s="261"/>
      <c r="W130" s="183"/>
      <c r="X130" s="259"/>
      <c r="Y130" s="207" t="str">
        <f t="shared" si="21"/>
        <v/>
      </c>
      <c r="Z130" s="259"/>
      <c r="AA130" s="207" t="str">
        <f t="shared" si="22"/>
        <v/>
      </c>
      <c r="AB130" s="183"/>
      <c r="AC130" s="90"/>
      <c r="AD130" s="262"/>
      <c r="AE130" s="207" t="str">
        <f t="shared" si="23"/>
        <v/>
      </c>
      <c r="AF130" s="263"/>
      <c r="AG130" s="207" t="str">
        <f t="shared" si="24"/>
        <v/>
      </c>
      <c r="AH130" s="264"/>
      <c r="AI130" s="207" t="str">
        <f t="shared" si="25"/>
        <v/>
      </c>
      <c r="AJ130" s="265"/>
      <c r="AK130" s="207" t="str">
        <f t="shared" si="26"/>
        <v/>
      </c>
      <c r="AL130" s="266"/>
      <c r="AM130" s="207" t="str">
        <f t="shared" si="27"/>
        <v/>
      </c>
      <c r="AN130" s="267"/>
      <c r="AO130" s="268"/>
      <c r="AP130" s="268"/>
      <c r="AQ130" s="269"/>
      <c r="AR130" s="207" t="str">
        <f t="shared" si="28"/>
        <v/>
      </c>
      <c r="AS130" s="270"/>
      <c r="AT130" s="271"/>
      <c r="AU130" s="237"/>
      <c r="AV130" s="207" t="str">
        <f t="shared" si="29"/>
        <v/>
      </c>
      <c r="AW130" s="237"/>
      <c r="AX130" s="237"/>
      <c r="AY130" s="237"/>
      <c r="AZ130" s="237"/>
      <c r="BA130" s="237"/>
      <c r="BB130" s="237"/>
      <c r="BC130" s="237"/>
      <c r="BE130" s="237"/>
      <c r="BF130" s="237"/>
      <c r="BG130" s="237"/>
      <c r="BH130" s="237"/>
      <c r="BI130" s="237"/>
      <c r="BJ130" s="237"/>
    </row>
    <row r="131" spans="1:62" s="238" customFormat="1" x14ac:dyDescent="0.2">
      <c r="A131" s="237"/>
      <c r="B131" s="207" t="str">
        <f t="shared" si="30"/>
        <v/>
      </c>
      <c r="C131" s="73"/>
      <c r="D131" s="257"/>
      <c r="E131" s="258"/>
      <c r="F131" s="259"/>
      <c r="G131" s="259"/>
      <c r="H131" s="207" t="str">
        <f t="shared" si="31"/>
        <v/>
      </c>
      <c r="I131" s="259"/>
      <c r="J131" s="207" t="str">
        <f t="shared" si="17"/>
        <v/>
      </c>
      <c r="K131" s="259"/>
      <c r="L131" s="207" t="str">
        <f t="shared" si="18"/>
        <v/>
      </c>
      <c r="M131" s="260"/>
      <c r="N131" s="260"/>
      <c r="O131" s="260"/>
      <c r="P131" s="260"/>
      <c r="Q131" s="260"/>
      <c r="R131" s="259"/>
      <c r="S131" s="207" t="str">
        <f t="shared" si="19"/>
        <v/>
      </c>
      <c r="T131" s="259"/>
      <c r="U131" s="207" t="str">
        <f t="shared" si="20"/>
        <v/>
      </c>
      <c r="V131" s="261"/>
      <c r="W131" s="183"/>
      <c r="X131" s="259"/>
      <c r="Y131" s="207" t="str">
        <f t="shared" si="21"/>
        <v/>
      </c>
      <c r="Z131" s="259"/>
      <c r="AA131" s="207" t="str">
        <f t="shared" si="22"/>
        <v/>
      </c>
      <c r="AB131" s="183"/>
      <c r="AC131" s="90"/>
      <c r="AD131" s="262"/>
      <c r="AE131" s="207" t="str">
        <f t="shared" si="23"/>
        <v/>
      </c>
      <c r="AF131" s="263"/>
      <c r="AG131" s="207" t="str">
        <f t="shared" si="24"/>
        <v/>
      </c>
      <c r="AH131" s="264"/>
      <c r="AI131" s="207" t="str">
        <f t="shared" si="25"/>
        <v/>
      </c>
      <c r="AJ131" s="265"/>
      <c r="AK131" s="207" t="str">
        <f t="shared" si="26"/>
        <v/>
      </c>
      <c r="AL131" s="266"/>
      <c r="AM131" s="207" t="str">
        <f t="shared" si="27"/>
        <v/>
      </c>
      <c r="AN131" s="267"/>
      <c r="AO131" s="268"/>
      <c r="AP131" s="268"/>
      <c r="AQ131" s="269"/>
      <c r="AR131" s="207" t="str">
        <f t="shared" si="28"/>
        <v/>
      </c>
      <c r="AS131" s="270"/>
      <c r="AT131" s="271"/>
      <c r="AU131" s="237"/>
      <c r="AV131" s="207" t="str">
        <f t="shared" si="29"/>
        <v/>
      </c>
      <c r="AW131" s="237"/>
      <c r="AX131" s="237"/>
      <c r="AY131" s="237"/>
      <c r="AZ131" s="237"/>
      <c r="BA131" s="237"/>
      <c r="BB131" s="237"/>
      <c r="BC131" s="237"/>
      <c r="BE131" s="237"/>
      <c r="BF131" s="237"/>
      <c r="BG131" s="237"/>
      <c r="BH131" s="237"/>
      <c r="BI131" s="237"/>
      <c r="BJ131" s="237"/>
    </row>
    <row r="132" spans="1:62" s="238" customFormat="1" x14ac:dyDescent="0.2">
      <c r="A132" s="237"/>
      <c r="B132" s="207" t="str">
        <f t="shared" si="30"/>
        <v/>
      </c>
      <c r="C132" s="73"/>
      <c r="D132" s="257"/>
      <c r="E132" s="258"/>
      <c r="F132" s="259"/>
      <c r="G132" s="259"/>
      <c r="H132" s="207" t="str">
        <f t="shared" si="31"/>
        <v/>
      </c>
      <c r="I132" s="259"/>
      <c r="J132" s="207" t="str">
        <f t="shared" si="17"/>
        <v/>
      </c>
      <c r="K132" s="259"/>
      <c r="L132" s="207" t="str">
        <f t="shared" si="18"/>
        <v/>
      </c>
      <c r="M132" s="260"/>
      <c r="N132" s="260"/>
      <c r="O132" s="260"/>
      <c r="P132" s="260"/>
      <c r="Q132" s="260"/>
      <c r="R132" s="259"/>
      <c r="S132" s="207" t="str">
        <f t="shared" si="19"/>
        <v/>
      </c>
      <c r="T132" s="259"/>
      <c r="U132" s="207" t="str">
        <f t="shared" si="20"/>
        <v/>
      </c>
      <c r="V132" s="261"/>
      <c r="W132" s="183"/>
      <c r="X132" s="259"/>
      <c r="Y132" s="207" t="str">
        <f t="shared" si="21"/>
        <v/>
      </c>
      <c r="Z132" s="259"/>
      <c r="AA132" s="207" t="str">
        <f t="shared" si="22"/>
        <v/>
      </c>
      <c r="AB132" s="183"/>
      <c r="AC132" s="90"/>
      <c r="AD132" s="262"/>
      <c r="AE132" s="207" t="str">
        <f t="shared" si="23"/>
        <v/>
      </c>
      <c r="AF132" s="263"/>
      <c r="AG132" s="207" t="str">
        <f t="shared" si="24"/>
        <v/>
      </c>
      <c r="AH132" s="264"/>
      <c r="AI132" s="207" t="str">
        <f t="shared" si="25"/>
        <v/>
      </c>
      <c r="AJ132" s="265"/>
      <c r="AK132" s="207" t="str">
        <f t="shared" si="26"/>
        <v/>
      </c>
      <c r="AL132" s="266"/>
      <c r="AM132" s="207" t="str">
        <f t="shared" si="27"/>
        <v/>
      </c>
      <c r="AN132" s="267"/>
      <c r="AO132" s="268"/>
      <c r="AP132" s="268"/>
      <c r="AQ132" s="269"/>
      <c r="AR132" s="207" t="str">
        <f t="shared" si="28"/>
        <v/>
      </c>
      <c r="AS132" s="270"/>
      <c r="AT132" s="271"/>
      <c r="AU132" s="237"/>
      <c r="AV132" s="207" t="str">
        <f t="shared" si="29"/>
        <v/>
      </c>
      <c r="AW132" s="237"/>
      <c r="AX132" s="237"/>
      <c r="AY132" s="237"/>
      <c r="AZ132" s="237"/>
      <c r="BA132" s="237"/>
      <c r="BB132" s="237"/>
      <c r="BC132" s="237"/>
      <c r="BE132" s="237"/>
      <c r="BF132" s="237"/>
      <c r="BG132" s="237"/>
      <c r="BH132" s="237"/>
      <c r="BI132" s="237"/>
      <c r="BJ132" s="237"/>
    </row>
    <row r="133" spans="1:62" s="238" customFormat="1" x14ac:dyDescent="0.2">
      <c r="A133" s="237"/>
      <c r="B133" s="207" t="str">
        <f t="shared" si="30"/>
        <v/>
      </c>
      <c r="C133" s="73"/>
      <c r="D133" s="257"/>
      <c r="E133" s="258"/>
      <c r="F133" s="259"/>
      <c r="G133" s="259"/>
      <c r="H133" s="207" t="str">
        <f t="shared" si="31"/>
        <v/>
      </c>
      <c r="I133" s="259"/>
      <c r="J133" s="207" t="str">
        <f t="shared" si="17"/>
        <v/>
      </c>
      <c r="K133" s="259"/>
      <c r="L133" s="207" t="str">
        <f t="shared" si="18"/>
        <v/>
      </c>
      <c r="M133" s="260"/>
      <c r="N133" s="260"/>
      <c r="O133" s="260"/>
      <c r="P133" s="260"/>
      <c r="Q133" s="260"/>
      <c r="R133" s="259"/>
      <c r="S133" s="207" t="str">
        <f t="shared" si="19"/>
        <v/>
      </c>
      <c r="T133" s="259"/>
      <c r="U133" s="207" t="str">
        <f t="shared" si="20"/>
        <v/>
      </c>
      <c r="V133" s="261"/>
      <c r="W133" s="183"/>
      <c r="X133" s="259"/>
      <c r="Y133" s="207" t="str">
        <f t="shared" si="21"/>
        <v/>
      </c>
      <c r="Z133" s="259"/>
      <c r="AA133" s="207" t="str">
        <f t="shared" si="22"/>
        <v/>
      </c>
      <c r="AB133" s="183"/>
      <c r="AC133" s="90"/>
      <c r="AD133" s="262"/>
      <c r="AE133" s="207" t="str">
        <f t="shared" si="23"/>
        <v/>
      </c>
      <c r="AF133" s="263"/>
      <c r="AG133" s="207" t="str">
        <f t="shared" si="24"/>
        <v/>
      </c>
      <c r="AH133" s="264"/>
      <c r="AI133" s="207" t="str">
        <f t="shared" si="25"/>
        <v/>
      </c>
      <c r="AJ133" s="265"/>
      <c r="AK133" s="207" t="str">
        <f t="shared" si="26"/>
        <v/>
      </c>
      <c r="AL133" s="266"/>
      <c r="AM133" s="207" t="str">
        <f t="shared" si="27"/>
        <v/>
      </c>
      <c r="AN133" s="267"/>
      <c r="AO133" s="268"/>
      <c r="AP133" s="268"/>
      <c r="AQ133" s="269"/>
      <c r="AR133" s="207" t="str">
        <f t="shared" si="28"/>
        <v/>
      </c>
      <c r="AS133" s="270"/>
      <c r="AT133" s="271"/>
      <c r="AU133" s="237"/>
      <c r="AV133" s="207" t="str">
        <f t="shared" si="29"/>
        <v/>
      </c>
      <c r="AW133" s="237"/>
      <c r="AX133" s="237"/>
      <c r="AY133" s="237"/>
      <c r="AZ133" s="237"/>
      <c r="BA133" s="237"/>
      <c r="BB133" s="237"/>
      <c r="BC133" s="237"/>
      <c r="BE133" s="237"/>
      <c r="BF133" s="237"/>
      <c r="BG133" s="237"/>
      <c r="BH133" s="237"/>
      <c r="BI133" s="237"/>
      <c r="BJ133" s="237"/>
    </row>
    <row r="134" spans="1:62" s="238" customFormat="1" x14ac:dyDescent="0.2">
      <c r="A134" s="237"/>
      <c r="B134" s="207" t="str">
        <f t="shared" si="30"/>
        <v/>
      </c>
      <c r="C134" s="73"/>
      <c r="D134" s="257"/>
      <c r="E134" s="258"/>
      <c r="F134" s="259"/>
      <c r="G134" s="259"/>
      <c r="H134" s="207" t="str">
        <f t="shared" si="31"/>
        <v/>
      </c>
      <c r="I134" s="259"/>
      <c r="J134" s="207" t="str">
        <f t="shared" ref="J134:J197" si="32">IF($I134="","",VLOOKUP($I134,Signs_Sign_Class_Table_Array,2,FALSE))</f>
        <v/>
      </c>
      <c r="K134" s="259"/>
      <c r="L134" s="207" t="str">
        <f t="shared" ref="L134:L197" si="33">IF($K134="","",VLOOKUP($K134,Signs_Sign_Type_Table_Array,2,FALSE))</f>
        <v/>
      </c>
      <c r="M134" s="260"/>
      <c r="N134" s="260"/>
      <c r="O134" s="260"/>
      <c r="P134" s="260"/>
      <c r="Q134" s="260"/>
      <c r="R134" s="259"/>
      <c r="S134" s="207" t="str">
        <f t="shared" ref="S134:S197" si="34">IF($R134="","",VLOOKUP($R134,Generic_GPS_Method_ID_Table_Array,2,FALSE))</f>
        <v/>
      </c>
      <c r="T134" s="259"/>
      <c r="U134" s="207" t="str">
        <f t="shared" ref="U134:U197" si="35">IF($T134="","",VLOOKUP($T134,Signs_Sign_Side_Table_Array,2,FALSE))</f>
        <v/>
      </c>
      <c r="V134" s="261"/>
      <c r="W134" s="183"/>
      <c r="X134" s="259"/>
      <c r="Y134" s="207" t="str">
        <f t="shared" ref="Y134:Y197" si="36">IF($X134="","",VLOOKUP($X134,Signs_Direction_Table_Array,2,FALSE))</f>
        <v/>
      </c>
      <c r="Z134" s="259"/>
      <c r="AA134" s="207" t="str">
        <f t="shared" ref="AA134:AA197" si="37">IF($Z134="","",VLOOKUP($Z134,Signs_Sign_Owner_Table_Array,2,FALSE))</f>
        <v/>
      </c>
      <c r="AB134" s="183"/>
      <c r="AC134" s="90"/>
      <c r="AD134" s="262"/>
      <c r="AE134" s="207" t="str">
        <f t="shared" ref="AE134:AE197" si="38">IF($AD134="","",VLOOKUP($AD134,Signs_Sign_Material_Table_Array,2,FALSE))</f>
        <v/>
      </c>
      <c r="AF134" s="263"/>
      <c r="AG134" s="207" t="str">
        <f t="shared" ref="AG134:AG197" si="39">IF($AF134="","",VLOOKUP($AF134,Signs_Sign_Colour_Table_Array,2,FALSE))</f>
        <v/>
      </c>
      <c r="AH134" s="264"/>
      <c r="AI134" s="207" t="str">
        <f t="shared" ref="AI134:AI197" si="40">IF($AH134="","",VLOOKUP($AH134,Signs_Sign_Material_Table_Array,2,FALSE))</f>
        <v/>
      </c>
      <c r="AJ134" s="265"/>
      <c r="AK134" s="207" t="str">
        <f t="shared" ref="AK134:AK197" si="41">IF($AJ134="","",VLOOKUP($AJ134,Signs_Sign_Colour_Table_Array,2,FALSE))</f>
        <v/>
      </c>
      <c r="AL134" s="266"/>
      <c r="AM134" s="207" t="str">
        <f t="shared" ref="AM134:AM197" si="42">IF($AL134="","",VLOOKUP($AL134,Signs_Sign_Substrate_Table_Array,2,FALSE))</f>
        <v/>
      </c>
      <c r="AN134" s="267"/>
      <c r="AO134" s="268"/>
      <c r="AP134" s="268"/>
      <c r="AQ134" s="269"/>
      <c r="AR134" s="207" t="str">
        <f t="shared" ref="AR134:AR197" si="43">IF($AQ134="","",VLOOKUP($AQ134,Signs_Framed_Table_Array,2,FALSE))</f>
        <v/>
      </c>
      <c r="AS134" s="270"/>
      <c r="AT134" s="271"/>
      <c r="AU134" s="237"/>
      <c r="AV134" s="207" t="str">
        <f t="shared" ref="AV134:AV197" si="44">IF($AU134="","",VLOOKUP($AU134,Signs_Replace_Reason_Table_Array,2,FALSE))</f>
        <v/>
      </c>
      <c r="AW134" s="237"/>
      <c r="AX134" s="237"/>
      <c r="AY134" s="237"/>
      <c r="AZ134" s="237"/>
      <c r="BA134" s="237"/>
      <c r="BB134" s="237"/>
      <c r="BC134" s="237"/>
      <c r="BE134" s="237"/>
      <c r="BF134" s="237"/>
      <c r="BG134" s="237"/>
      <c r="BH134" s="237"/>
      <c r="BI134" s="237"/>
      <c r="BJ134" s="237"/>
    </row>
    <row r="135" spans="1:62" s="238" customFormat="1" x14ac:dyDescent="0.2">
      <c r="A135" s="237"/>
      <c r="B135" s="207" t="str">
        <f t="shared" ref="B135:B198" si="45">IF(C135="","",(VLOOKUP(C135,Generic_Road_Names_Table_Array,2,FALSE)))</f>
        <v/>
      </c>
      <c r="C135" s="73"/>
      <c r="D135" s="257"/>
      <c r="E135" s="258"/>
      <c r="F135" s="259"/>
      <c r="G135" s="259"/>
      <c r="H135" s="207" t="str">
        <f t="shared" ref="H135:H198" si="46">IF(G135="","",(VLOOKUP(G135,Signs_Sign_Group_Table_Array,2,FALSE)))</f>
        <v/>
      </c>
      <c r="I135" s="259"/>
      <c r="J135" s="207" t="str">
        <f t="shared" si="32"/>
        <v/>
      </c>
      <c r="K135" s="259"/>
      <c r="L135" s="207" t="str">
        <f t="shared" si="33"/>
        <v/>
      </c>
      <c r="M135" s="260"/>
      <c r="N135" s="260"/>
      <c r="O135" s="260"/>
      <c r="P135" s="260"/>
      <c r="Q135" s="260"/>
      <c r="R135" s="259"/>
      <c r="S135" s="207" t="str">
        <f t="shared" si="34"/>
        <v/>
      </c>
      <c r="T135" s="259"/>
      <c r="U135" s="207" t="str">
        <f t="shared" si="35"/>
        <v/>
      </c>
      <c r="V135" s="261"/>
      <c r="W135" s="183"/>
      <c r="X135" s="259"/>
      <c r="Y135" s="207" t="str">
        <f t="shared" si="36"/>
        <v/>
      </c>
      <c r="Z135" s="259"/>
      <c r="AA135" s="207" t="str">
        <f t="shared" si="37"/>
        <v/>
      </c>
      <c r="AB135" s="183"/>
      <c r="AC135" s="90"/>
      <c r="AD135" s="262"/>
      <c r="AE135" s="207" t="str">
        <f t="shared" si="38"/>
        <v/>
      </c>
      <c r="AF135" s="263"/>
      <c r="AG135" s="207" t="str">
        <f t="shared" si="39"/>
        <v/>
      </c>
      <c r="AH135" s="264"/>
      <c r="AI135" s="207" t="str">
        <f t="shared" si="40"/>
        <v/>
      </c>
      <c r="AJ135" s="265"/>
      <c r="AK135" s="207" t="str">
        <f t="shared" si="41"/>
        <v/>
      </c>
      <c r="AL135" s="266"/>
      <c r="AM135" s="207" t="str">
        <f t="shared" si="42"/>
        <v/>
      </c>
      <c r="AN135" s="267"/>
      <c r="AO135" s="268"/>
      <c r="AP135" s="268"/>
      <c r="AQ135" s="269"/>
      <c r="AR135" s="207" t="str">
        <f t="shared" si="43"/>
        <v/>
      </c>
      <c r="AS135" s="270"/>
      <c r="AT135" s="271"/>
      <c r="AU135" s="237"/>
      <c r="AV135" s="207" t="str">
        <f t="shared" si="44"/>
        <v/>
      </c>
      <c r="AW135" s="237"/>
      <c r="AX135" s="237"/>
      <c r="AY135" s="237"/>
      <c r="AZ135" s="237"/>
      <c r="BA135" s="237"/>
      <c r="BB135" s="237"/>
      <c r="BC135" s="237"/>
      <c r="BE135" s="237"/>
      <c r="BF135" s="237"/>
      <c r="BG135" s="237"/>
      <c r="BH135" s="237"/>
      <c r="BI135" s="237"/>
      <c r="BJ135" s="237"/>
    </row>
    <row r="136" spans="1:62" s="238" customFormat="1" x14ac:dyDescent="0.2">
      <c r="A136" s="237"/>
      <c r="B136" s="207" t="str">
        <f t="shared" si="45"/>
        <v/>
      </c>
      <c r="C136" s="73"/>
      <c r="D136" s="257"/>
      <c r="E136" s="258"/>
      <c r="F136" s="259"/>
      <c r="G136" s="259"/>
      <c r="H136" s="207" t="str">
        <f t="shared" si="46"/>
        <v/>
      </c>
      <c r="I136" s="259"/>
      <c r="J136" s="207" t="str">
        <f t="shared" si="32"/>
        <v/>
      </c>
      <c r="K136" s="259"/>
      <c r="L136" s="207" t="str">
        <f t="shared" si="33"/>
        <v/>
      </c>
      <c r="M136" s="260"/>
      <c r="N136" s="260"/>
      <c r="O136" s="260"/>
      <c r="P136" s="260"/>
      <c r="Q136" s="260"/>
      <c r="R136" s="259"/>
      <c r="S136" s="207" t="str">
        <f t="shared" si="34"/>
        <v/>
      </c>
      <c r="T136" s="259"/>
      <c r="U136" s="207" t="str">
        <f t="shared" si="35"/>
        <v/>
      </c>
      <c r="V136" s="261"/>
      <c r="W136" s="183"/>
      <c r="X136" s="259"/>
      <c r="Y136" s="207" t="str">
        <f t="shared" si="36"/>
        <v/>
      </c>
      <c r="Z136" s="259"/>
      <c r="AA136" s="207" t="str">
        <f t="shared" si="37"/>
        <v/>
      </c>
      <c r="AB136" s="183"/>
      <c r="AC136" s="90"/>
      <c r="AD136" s="262"/>
      <c r="AE136" s="207" t="str">
        <f t="shared" si="38"/>
        <v/>
      </c>
      <c r="AF136" s="263"/>
      <c r="AG136" s="207" t="str">
        <f t="shared" si="39"/>
        <v/>
      </c>
      <c r="AH136" s="264"/>
      <c r="AI136" s="207" t="str">
        <f t="shared" si="40"/>
        <v/>
      </c>
      <c r="AJ136" s="265"/>
      <c r="AK136" s="207" t="str">
        <f t="shared" si="41"/>
        <v/>
      </c>
      <c r="AL136" s="266"/>
      <c r="AM136" s="207" t="str">
        <f t="shared" si="42"/>
        <v/>
      </c>
      <c r="AN136" s="267"/>
      <c r="AO136" s="268"/>
      <c r="AP136" s="268"/>
      <c r="AQ136" s="269"/>
      <c r="AR136" s="207" t="str">
        <f t="shared" si="43"/>
        <v/>
      </c>
      <c r="AS136" s="270"/>
      <c r="AT136" s="271"/>
      <c r="AU136" s="237"/>
      <c r="AV136" s="207" t="str">
        <f t="shared" si="44"/>
        <v/>
      </c>
      <c r="AW136" s="237"/>
      <c r="AX136" s="237"/>
      <c r="AY136" s="237"/>
      <c r="AZ136" s="237"/>
      <c r="BA136" s="237"/>
      <c r="BB136" s="237"/>
      <c r="BC136" s="237"/>
      <c r="BE136" s="237"/>
      <c r="BF136" s="237"/>
      <c r="BG136" s="237"/>
      <c r="BH136" s="237"/>
      <c r="BI136" s="237"/>
      <c r="BJ136" s="237"/>
    </row>
    <row r="137" spans="1:62" s="238" customFormat="1" x14ac:dyDescent="0.2">
      <c r="A137" s="237"/>
      <c r="B137" s="207" t="str">
        <f t="shared" si="45"/>
        <v/>
      </c>
      <c r="C137" s="73"/>
      <c r="D137" s="257"/>
      <c r="E137" s="258"/>
      <c r="F137" s="259"/>
      <c r="G137" s="259"/>
      <c r="H137" s="207" t="str">
        <f t="shared" si="46"/>
        <v/>
      </c>
      <c r="I137" s="259"/>
      <c r="J137" s="207" t="str">
        <f t="shared" si="32"/>
        <v/>
      </c>
      <c r="K137" s="259"/>
      <c r="L137" s="207" t="str">
        <f t="shared" si="33"/>
        <v/>
      </c>
      <c r="M137" s="260"/>
      <c r="N137" s="260"/>
      <c r="O137" s="260"/>
      <c r="P137" s="260"/>
      <c r="Q137" s="260"/>
      <c r="R137" s="259"/>
      <c r="S137" s="207" t="str">
        <f t="shared" si="34"/>
        <v/>
      </c>
      <c r="T137" s="259"/>
      <c r="U137" s="207" t="str">
        <f t="shared" si="35"/>
        <v/>
      </c>
      <c r="V137" s="261"/>
      <c r="W137" s="183"/>
      <c r="X137" s="259"/>
      <c r="Y137" s="207" t="str">
        <f t="shared" si="36"/>
        <v/>
      </c>
      <c r="Z137" s="259"/>
      <c r="AA137" s="207" t="str">
        <f t="shared" si="37"/>
        <v/>
      </c>
      <c r="AB137" s="183"/>
      <c r="AC137" s="90"/>
      <c r="AD137" s="262"/>
      <c r="AE137" s="207" t="str">
        <f t="shared" si="38"/>
        <v/>
      </c>
      <c r="AF137" s="263"/>
      <c r="AG137" s="207" t="str">
        <f t="shared" si="39"/>
        <v/>
      </c>
      <c r="AH137" s="264"/>
      <c r="AI137" s="207" t="str">
        <f t="shared" si="40"/>
        <v/>
      </c>
      <c r="AJ137" s="265"/>
      <c r="AK137" s="207" t="str">
        <f t="shared" si="41"/>
        <v/>
      </c>
      <c r="AL137" s="266"/>
      <c r="AM137" s="207" t="str">
        <f t="shared" si="42"/>
        <v/>
      </c>
      <c r="AN137" s="267"/>
      <c r="AO137" s="268"/>
      <c r="AP137" s="268"/>
      <c r="AQ137" s="269"/>
      <c r="AR137" s="207" t="str">
        <f t="shared" si="43"/>
        <v/>
      </c>
      <c r="AS137" s="270"/>
      <c r="AT137" s="271"/>
      <c r="AU137" s="237"/>
      <c r="AV137" s="207" t="str">
        <f t="shared" si="44"/>
        <v/>
      </c>
      <c r="AW137" s="237"/>
      <c r="AX137" s="237"/>
      <c r="AY137" s="237"/>
      <c r="AZ137" s="237"/>
      <c r="BA137" s="237"/>
      <c r="BB137" s="237"/>
      <c r="BC137" s="237"/>
      <c r="BE137" s="237"/>
      <c r="BF137" s="237"/>
      <c r="BG137" s="237"/>
      <c r="BH137" s="237"/>
      <c r="BI137" s="237"/>
      <c r="BJ137" s="237"/>
    </row>
    <row r="138" spans="1:62" s="238" customFormat="1" x14ac:dyDescent="0.2">
      <c r="A138" s="237"/>
      <c r="B138" s="207" t="str">
        <f t="shared" si="45"/>
        <v/>
      </c>
      <c r="C138" s="73"/>
      <c r="D138" s="257"/>
      <c r="E138" s="258"/>
      <c r="F138" s="259"/>
      <c r="G138" s="259"/>
      <c r="H138" s="207" t="str">
        <f t="shared" si="46"/>
        <v/>
      </c>
      <c r="I138" s="259"/>
      <c r="J138" s="207" t="str">
        <f t="shared" si="32"/>
        <v/>
      </c>
      <c r="K138" s="259"/>
      <c r="L138" s="207" t="str">
        <f t="shared" si="33"/>
        <v/>
      </c>
      <c r="M138" s="260"/>
      <c r="N138" s="260"/>
      <c r="O138" s="260"/>
      <c r="P138" s="260"/>
      <c r="Q138" s="260"/>
      <c r="R138" s="259"/>
      <c r="S138" s="207" t="str">
        <f t="shared" si="34"/>
        <v/>
      </c>
      <c r="T138" s="259"/>
      <c r="U138" s="207" t="str">
        <f t="shared" si="35"/>
        <v/>
      </c>
      <c r="V138" s="261"/>
      <c r="W138" s="183"/>
      <c r="X138" s="259"/>
      <c r="Y138" s="207" t="str">
        <f t="shared" si="36"/>
        <v/>
      </c>
      <c r="Z138" s="259"/>
      <c r="AA138" s="207" t="str">
        <f t="shared" si="37"/>
        <v/>
      </c>
      <c r="AB138" s="183"/>
      <c r="AC138" s="90"/>
      <c r="AD138" s="262"/>
      <c r="AE138" s="207" t="str">
        <f t="shared" si="38"/>
        <v/>
      </c>
      <c r="AF138" s="263"/>
      <c r="AG138" s="207" t="str">
        <f t="shared" si="39"/>
        <v/>
      </c>
      <c r="AH138" s="264"/>
      <c r="AI138" s="207" t="str">
        <f t="shared" si="40"/>
        <v/>
      </c>
      <c r="AJ138" s="265"/>
      <c r="AK138" s="207" t="str">
        <f t="shared" si="41"/>
        <v/>
      </c>
      <c r="AL138" s="266"/>
      <c r="AM138" s="207" t="str">
        <f t="shared" si="42"/>
        <v/>
      </c>
      <c r="AN138" s="267"/>
      <c r="AO138" s="268"/>
      <c r="AP138" s="268"/>
      <c r="AQ138" s="269"/>
      <c r="AR138" s="207" t="str">
        <f t="shared" si="43"/>
        <v/>
      </c>
      <c r="AS138" s="270"/>
      <c r="AT138" s="271"/>
      <c r="AU138" s="237"/>
      <c r="AV138" s="207" t="str">
        <f t="shared" si="44"/>
        <v/>
      </c>
      <c r="AW138" s="237"/>
      <c r="AX138" s="237"/>
      <c r="AY138" s="237"/>
      <c r="AZ138" s="237"/>
      <c r="BA138" s="237"/>
      <c r="BB138" s="237"/>
      <c r="BC138" s="237"/>
      <c r="BE138" s="237"/>
      <c r="BF138" s="237"/>
      <c r="BG138" s="237"/>
      <c r="BH138" s="237"/>
      <c r="BI138" s="237"/>
      <c r="BJ138" s="237"/>
    </row>
    <row r="139" spans="1:62" s="238" customFormat="1" x14ac:dyDescent="0.2">
      <c r="A139" s="237"/>
      <c r="B139" s="207" t="str">
        <f t="shared" si="45"/>
        <v/>
      </c>
      <c r="C139" s="73"/>
      <c r="D139" s="257"/>
      <c r="E139" s="258"/>
      <c r="F139" s="259"/>
      <c r="G139" s="259"/>
      <c r="H139" s="207" t="str">
        <f t="shared" si="46"/>
        <v/>
      </c>
      <c r="I139" s="259"/>
      <c r="J139" s="207" t="str">
        <f t="shared" si="32"/>
        <v/>
      </c>
      <c r="K139" s="259"/>
      <c r="L139" s="207" t="str">
        <f t="shared" si="33"/>
        <v/>
      </c>
      <c r="M139" s="260"/>
      <c r="N139" s="260"/>
      <c r="O139" s="260"/>
      <c r="P139" s="260"/>
      <c r="Q139" s="260"/>
      <c r="R139" s="259"/>
      <c r="S139" s="207" t="str">
        <f t="shared" si="34"/>
        <v/>
      </c>
      <c r="T139" s="259"/>
      <c r="U139" s="207" t="str">
        <f t="shared" si="35"/>
        <v/>
      </c>
      <c r="V139" s="261"/>
      <c r="W139" s="183"/>
      <c r="X139" s="259"/>
      <c r="Y139" s="207" t="str">
        <f t="shared" si="36"/>
        <v/>
      </c>
      <c r="Z139" s="259"/>
      <c r="AA139" s="207" t="str">
        <f t="shared" si="37"/>
        <v/>
      </c>
      <c r="AB139" s="183"/>
      <c r="AC139" s="90"/>
      <c r="AD139" s="262"/>
      <c r="AE139" s="207" t="str">
        <f t="shared" si="38"/>
        <v/>
      </c>
      <c r="AF139" s="263"/>
      <c r="AG139" s="207" t="str">
        <f t="shared" si="39"/>
        <v/>
      </c>
      <c r="AH139" s="264"/>
      <c r="AI139" s="207" t="str">
        <f t="shared" si="40"/>
        <v/>
      </c>
      <c r="AJ139" s="265"/>
      <c r="AK139" s="207" t="str">
        <f t="shared" si="41"/>
        <v/>
      </c>
      <c r="AL139" s="266"/>
      <c r="AM139" s="207" t="str">
        <f t="shared" si="42"/>
        <v/>
      </c>
      <c r="AN139" s="267"/>
      <c r="AO139" s="268"/>
      <c r="AP139" s="268"/>
      <c r="AQ139" s="269"/>
      <c r="AR139" s="207" t="str">
        <f t="shared" si="43"/>
        <v/>
      </c>
      <c r="AS139" s="270"/>
      <c r="AT139" s="271"/>
      <c r="AU139" s="237"/>
      <c r="AV139" s="207" t="str">
        <f t="shared" si="44"/>
        <v/>
      </c>
      <c r="AW139" s="237"/>
      <c r="AX139" s="237"/>
      <c r="AY139" s="237"/>
      <c r="AZ139" s="237"/>
      <c r="BA139" s="237"/>
      <c r="BB139" s="237"/>
      <c r="BC139" s="237"/>
      <c r="BE139" s="237"/>
      <c r="BF139" s="237"/>
      <c r="BG139" s="237"/>
      <c r="BH139" s="237"/>
      <c r="BI139" s="237"/>
      <c r="BJ139" s="237"/>
    </row>
    <row r="140" spans="1:62" s="238" customFormat="1" x14ac:dyDescent="0.2">
      <c r="A140" s="237"/>
      <c r="B140" s="207" t="str">
        <f t="shared" si="45"/>
        <v/>
      </c>
      <c r="C140" s="73"/>
      <c r="D140" s="257"/>
      <c r="E140" s="258"/>
      <c r="F140" s="259"/>
      <c r="G140" s="259"/>
      <c r="H140" s="207" t="str">
        <f t="shared" si="46"/>
        <v/>
      </c>
      <c r="I140" s="259"/>
      <c r="J140" s="207" t="str">
        <f t="shared" si="32"/>
        <v/>
      </c>
      <c r="K140" s="259"/>
      <c r="L140" s="207" t="str">
        <f t="shared" si="33"/>
        <v/>
      </c>
      <c r="M140" s="260"/>
      <c r="N140" s="260"/>
      <c r="O140" s="260"/>
      <c r="P140" s="260"/>
      <c r="Q140" s="260"/>
      <c r="R140" s="259"/>
      <c r="S140" s="207" t="str">
        <f t="shared" si="34"/>
        <v/>
      </c>
      <c r="T140" s="259"/>
      <c r="U140" s="207" t="str">
        <f t="shared" si="35"/>
        <v/>
      </c>
      <c r="V140" s="261"/>
      <c r="W140" s="183"/>
      <c r="X140" s="259"/>
      <c r="Y140" s="207" t="str">
        <f t="shared" si="36"/>
        <v/>
      </c>
      <c r="Z140" s="259"/>
      <c r="AA140" s="207" t="str">
        <f t="shared" si="37"/>
        <v/>
      </c>
      <c r="AB140" s="183"/>
      <c r="AC140" s="90"/>
      <c r="AD140" s="262"/>
      <c r="AE140" s="207" t="str">
        <f t="shared" si="38"/>
        <v/>
      </c>
      <c r="AF140" s="263"/>
      <c r="AG140" s="207" t="str">
        <f t="shared" si="39"/>
        <v/>
      </c>
      <c r="AH140" s="264"/>
      <c r="AI140" s="207" t="str">
        <f t="shared" si="40"/>
        <v/>
      </c>
      <c r="AJ140" s="265"/>
      <c r="AK140" s="207" t="str">
        <f t="shared" si="41"/>
        <v/>
      </c>
      <c r="AL140" s="266"/>
      <c r="AM140" s="207" t="str">
        <f t="shared" si="42"/>
        <v/>
      </c>
      <c r="AN140" s="267"/>
      <c r="AO140" s="268"/>
      <c r="AP140" s="268"/>
      <c r="AQ140" s="269"/>
      <c r="AR140" s="207" t="str">
        <f t="shared" si="43"/>
        <v/>
      </c>
      <c r="AS140" s="270"/>
      <c r="AT140" s="271"/>
      <c r="AU140" s="237"/>
      <c r="AV140" s="207" t="str">
        <f t="shared" si="44"/>
        <v/>
      </c>
      <c r="AW140" s="237"/>
      <c r="AX140" s="237"/>
      <c r="AY140" s="237"/>
      <c r="AZ140" s="237"/>
      <c r="BA140" s="237"/>
      <c r="BB140" s="237"/>
      <c r="BC140" s="237"/>
      <c r="BE140" s="237"/>
      <c r="BF140" s="237"/>
      <c r="BG140" s="237"/>
      <c r="BH140" s="237"/>
      <c r="BI140" s="237"/>
      <c r="BJ140" s="237"/>
    </row>
    <row r="141" spans="1:62" s="238" customFormat="1" x14ac:dyDescent="0.2">
      <c r="A141" s="237"/>
      <c r="B141" s="207" t="str">
        <f t="shared" si="45"/>
        <v/>
      </c>
      <c r="C141" s="73"/>
      <c r="D141" s="257"/>
      <c r="E141" s="258"/>
      <c r="F141" s="259"/>
      <c r="G141" s="259"/>
      <c r="H141" s="207" t="str">
        <f t="shared" si="46"/>
        <v/>
      </c>
      <c r="I141" s="259"/>
      <c r="J141" s="207" t="str">
        <f t="shared" si="32"/>
        <v/>
      </c>
      <c r="K141" s="259"/>
      <c r="L141" s="207" t="str">
        <f t="shared" si="33"/>
        <v/>
      </c>
      <c r="M141" s="260"/>
      <c r="N141" s="260"/>
      <c r="O141" s="260"/>
      <c r="P141" s="260"/>
      <c r="Q141" s="260"/>
      <c r="R141" s="259"/>
      <c r="S141" s="207" t="str">
        <f t="shared" si="34"/>
        <v/>
      </c>
      <c r="T141" s="259"/>
      <c r="U141" s="207" t="str">
        <f t="shared" si="35"/>
        <v/>
      </c>
      <c r="V141" s="261"/>
      <c r="W141" s="183"/>
      <c r="X141" s="259"/>
      <c r="Y141" s="207" t="str">
        <f t="shared" si="36"/>
        <v/>
      </c>
      <c r="Z141" s="259"/>
      <c r="AA141" s="207" t="str">
        <f t="shared" si="37"/>
        <v/>
      </c>
      <c r="AB141" s="183"/>
      <c r="AC141" s="90"/>
      <c r="AD141" s="262"/>
      <c r="AE141" s="207" t="str">
        <f t="shared" si="38"/>
        <v/>
      </c>
      <c r="AF141" s="263"/>
      <c r="AG141" s="207" t="str">
        <f t="shared" si="39"/>
        <v/>
      </c>
      <c r="AH141" s="264"/>
      <c r="AI141" s="207" t="str">
        <f t="shared" si="40"/>
        <v/>
      </c>
      <c r="AJ141" s="265"/>
      <c r="AK141" s="207" t="str">
        <f t="shared" si="41"/>
        <v/>
      </c>
      <c r="AL141" s="266"/>
      <c r="AM141" s="207" t="str">
        <f t="shared" si="42"/>
        <v/>
      </c>
      <c r="AN141" s="267"/>
      <c r="AO141" s="268"/>
      <c r="AP141" s="268"/>
      <c r="AQ141" s="269"/>
      <c r="AR141" s="207" t="str">
        <f t="shared" si="43"/>
        <v/>
      </c>
      <c r="AS141" s="270"/>
      <c r="AT141" s="271"/>
      <c r="AU141" s="237"/>
      <c r="AV141" s="207" t="str">
        <f t="shared" si="44"/>
        <v/>
      </c>
      <c r="AW141" s="237"/>
      <c r="AX141" s="237"/>
      <c r="AY141" s="237"/>
      <c r="AZ141" s="237"/>
      <c r="BA141" s="237"/>
      <c r="BB141" s="237"/>
      <c r="BC141" s="237"/>
      <c r="BE141" s="237"/>
      <c r="BF141" s="237"/>
      <c r="BG141" s="237"/>
      <c r="BH141" s="237"/>
      <c r="BI141" s="237"/>
      <c r="BJ141" s="237"/>
    </row>
    <row r="142" spans="1:62" s="238" customFormat="1" x14ac:dyDescent="0.2">
      <c r="A142" s="237"/>
      <c r="B142" s="207" t="str">
        <f t="shared" si="45"/>
        <v/>
      </c>
      <c r="C142" s="73"/>
      <c r="D142" s="257"/>
      <c r="E142" s="258"/>
      <c r="F142" s="259"/>
      <c r="G142" s="259"/>
      <c r="H142" s="207" t="str">
        <f t="shared" si="46"/>
        <v/>
      </c>
      <c r="I142" s="259"/>
      <c r="J142" s="207" t="str">
        <f t="shared" si="32"/>
        <v/>
      </c>
      <c r="K142" s="259"/>
      <c r="L142" s="207" t="str">
        <f t="shared" si="33"/>
        <v/>
      </c>
      <c r="M142" s="260"/>
      <c r="N142" s="260"/>
      <c r="O142" s="260"/>
      <c r="P142" s="260"/>
      <c r="Q142" s="260"/>
      <c r="R142" s="259"/>
      <c r="S142" s="207" t="str">
        <f t="shared" si="34"/>
        <v/>
      </c>
      <c r="T142" s="259"/>
      <c r="U142" s="207" t="str">
        <f t="shared" si="35"/>
        <v/>
      </c>
      <c r="V142" s="261"/>
      <c r="W142" s="183"/>
      <c r="X142" s="259"/>
      <c r="Y142" s="207" t="str">
        <f t="shared" si="36"/>
        <v/>
      </c>
      <c r="Z142" s="259"/>
      <c r="AA142" s="207" t="str">
        <f t="shared" si="37"/>
        <v/>
      </c>
      <c r="AB142" s="183"/>
      <c r="AC142" s="90"/>
      <c r="AD142" s="262"/>
      <c r="AE142" s="207" t="str">
        <f t="shared" si="38"/>
        <v/>
      </c>
      <c r="AF142" s="263"/>
      <c r="AG142" s="207" t="str">
        <f t="shared" si="39"/>
        <v/>
      </c>
      <c r="AH142" s="264"/>
      <c r="AI142" s="207" t="str">
        <f t="shared" si="40"/>
        <v/>
      </c>
      <c r="AJ142" s="265"/>
      <c r="AK142" s="207" t="str">
        <f t="shared" si="41"/>
        <v/>
      </c>
      <c r="AL142" s="266"/>
      <c r="AM142" s="207" t="str">
        <f t="shared" si="42"/>
        <v/>
      </c>
      <c r="AN142" s="267"/>
      <c r="AO142" s="268"/>
      <c r="AP142" s="268"/>
      <c r="AQ142" s="269"/>
      <c r="AR142" s="207" t="str">
        <f t="shared" si="43"/>
        <v/>
      </c>
      <c r="AS142" s="270"/>
      <c r="AT142" s="271"/>
      <c r="AU142" s="237"/>
      <c r="AV142" s="207" t="str">
        <f t="shared" si="44"/>
        <v/>
      </c>
      <c r="AW142" s="237"/>
      <c r="AX142" s="237"/>
      <c r="AY142" s="237"/>
      <c r="AZ142" s="237"/>
      <c r="BA142" s="237"/>
      <c r="BB142" s="237"/>
      <c r="BC142" s="237"/>
      <c r="BE142" s="237"/>
      <c r="BF142" s="237"/>
      <c r="BG142" s="237"/>
      <c r="BH142" s="237"/>
      <c r="BI142" s="237"/>
      <c r="BJ142" s="237"/>
    </row>
    <row r="143" spans="1:62" s="238" customFormat="1" x14ac:dyDescent="0.2">
      <c r="A143" s="237"/>
      <c r="B143" s="207" t="str">
        <f t="shared" si="45"/>
        <v/>
      </c>
      <c r="C143" s="73"/>
      <c r="D143" s="257"/>
      <c r="E143" s="258"/>
      <c r="F143" s="259"/>
      <c r="G143" s="259"/>
      <c r="H143" s="207" t="str">
        <f t="shared" si="46"/>
        <v/>
      </c>
      <c r="I143" s="259"/>
      <c r="J143" s="207" t="str">
        <f t="shared" si="32"/>
        <v/>
      </c>
      <c r="K143" s="259"/>
      <c r="L143" s="207" t="str">
        <f t="shared" si="33"/>
        <v/>
      </c>
      <c r="M143" s="260"/>
      <c r="N143" s="260"/>
      <c r="O143" s="260"/>
      <c r="P143" s="260"/>
      <c r="Q143" s="260"/>
      <c r="R143" s="259"/>
      <c r="S143" s="207" t="str">
        <f t="shared" si="34"/>
        <v/>
      </c>
      <c r="T143" s="259"/>
      <c r="U143" s="207" t="str">
        <f t="shared" si="35"/>
        <v/>
      </c>
      <c r="V143" s="261"/>
      <c r="W143" s="183"/>
      <c r="X143" s="259"/>
      <c r="Y143" s="207" t="str">
        <f t="shared" si="36"/>
        <v/>
      </c>
      <c r="Z143" s="259"/>
      <c r="AA143" s="207" t="str">
        <f t="shared" si="37"/>
        <v/>
      </c>
      <c r="AB143" s="183"/>
      <c r="AC143" s="90"/>
      <c r="AD143" s="262"/>
      <c r="AE143" s="207" t="str">
        <f t="shared" si="38"/>
        <v/>
      </c>
      <c r="AF143" s="263"/>
      <c r="AG143" s="207" t="str">
        <f t="shared" si="39"/>
        <v/>
      </c>
      <c r="AH143" s="264"/>
      <c r="AI143" s="207" t="str">
        <f t="shared" si="40"/>
        <v/>
      </c>
      <c r="AJ143" s="265"/>
      <c r="AK143" s="207" t="str">
        <f t="shared" si="41"/>
        <v/>
      </c>
      <c r="AL143" s="266"/>
      <c r="AM143" s="207" t="str">
        <f t="shared" si="42"/>
        <v/>
      </c>
      <c r="AN143" s="267"/>
      <c r="AO143" s="268"/>
      <c r="AP143" s="268"/>
      <c r="AQ143" s="269"/>
      <c r="AR143" s="207" t="str">
        <f t="shared" si="43"/>
        <v/>
      </c>
      <c r="AS143" s="270"/>
      <c r="AT143" s="271"/>
      <c r="AU143" s="237"/>
      <c r="AV143" s="207" t="str">
        <f t="shared" si="44"/>
        <v/>
      </c>
      <c r="AW143" s="237"/>
      <c r="AX143" s="237"/>
      <c r="AY143" s="237"/>
      <c r="AZ143" s="237"/>
      <c r="BA143" s="237"/>
      <c r="BB143" s="237"/>
      <c r="BC143" s="237"/>
      <c r="BE143" s="237"/>
      <c r="BF143" s="237"/>
      <c r="BG143" s="237"/>
      <c r="BH143" s="237"/>
      <c r="BI143" s="237"/>
      <c r="BJ143" s="237"/>
    </row>
    <row r="144" spans="1:62" s="238" customFormat="1" x14ac:dyDescent="0.2">
      <c r="A144" s="237"/>
      <c r="B144" s="207" t="str">
        <f t="shared" si="45"/>
        <v/>
      </c>
      <c r="C144" s="73"/>
      <c r="D144" s="257"/>
      <c r="E144" s="258"/>
      <c r="F144" s="259"/>
      <c r="G144" s="259"/>
      <c r="H144" s="207" t="str">
        <f t="shared" si="46"/>
        <v/>
      </c>
      <c r="I144" s="259"/>
      <c r="J144" s="207" t="str">
        <f t="shared" si="32"/>
        <v/>
      </c>
      <c r="K144" s="259"/>
      <c r="L144" s="207" t="str">
        <f t="shared" si="33"/>
        <v/>
      </c>
      <c r="M144" s="260"/>
      <c r="N144" s="260"/>
      <c r="O144" s="260"/>
      <c r="P144" s="260"/>
      <c r="Q144" s="260"/>
      <c r="R144" s="259"/>
      <c r="S144" s="207" t="str">
        <f t="shared" si="34"/>
        <v/>
      </c>
      <c r="T144" s="259"/>
      <c r="U144" s="207" t="str">
        <f t="shared" si="35"/>
        <v/>
      </c>
      <c r="V144" s="261"/>
      <c r="W144" s="183"/>
      <c r="X144" s="259"/>
      <c r="Y144" s="207" t="str">
        <f t="shared" si="36"/>
        <v/>
      </c>
      <c r="Z144" s="259"/>
      <c r="AA144" s="207" t="str">
        <f t="shared" si="37"/>
        <v/>
      </c>
      <c r="AB144" s="183"/>
      <c r="AC144" s="90"/>
      <c r="AD144" s="262"/>
      <c r="AE144" s="207" t="str">
        <f t="shared" si="38"/>
        <v/>
      </c>
      <c r="AF144" s="263"/>
      <c r="AG144" s="207" t="str">
        <f t="shared" si="39"/>
        <v/>
      </c>
      <c r="AH144" s="264"/>
      <c r="AI144" s="207" t="str">
        <f t="shared" si="40"/>
        <v/>
      </c>
      <c r="AJ144" s="265"/>
      <c r="AK144" s="207" t="str">
        <f t="shared" si="41"/>
        <v/>
      </c>
      <c r="AL144" s="266"/>
      <c r="AM144" s="207" t="str">
        <f t="shared" si="42"/>
        <v/>
      </c>
      <c r="AN144" s="267"/>
      <c r="AO144" s="268"/>
      <c r="AP144" s="268"/>
      <c r="AQ144" s="269"/>
      <c r="AR144" s="207" t="str">
        <f t="shared" si="43"/>
        <v/>
      </c>
      <c r="AS144" s="270"/>
      <c r="AT144" s="271"/>
      <c r="AU144" s="237"/>
      <c r="AV144" s="207" t="str">
        <f t="shared" si="44"/>
        <v/>
      </c>
      <c r="AW144" s="237"/>
      <c r="AX144" s="237"/>
      <c r="AY144" s="237"/>
      <c r="AZ144" s="237"/>
      <c r="BA144" s="237"/>
      <c r="BB144" s="237"/>
      <c r="BC144" s="237"/>
      <c r="BE144" s="237"/>
      <c r="BF144" s="237"/>
      <c r="BG144" s="237"/>
      <c r="BH144" s="237"/>
      <c r="BI144" s="237"/>
      <c r="BJ144" s="237"/>
    </row>
    <row r="145" spans="1:62" s="238" customFormat="1" x14ac:dyDescent="0.2">
      <c r="A145" s="237"/>
      <c r="B145" s="207" t="str">
        <f t="shared" si="45"/>
        <v/>
      </c>
      <c r="C145" s="73"/>
      <c r="D145" s="257"/>
      <c r="E145" s="258"/>
      <c r="F145" s="259"/>
      <c r="G145" s="259"/>
      <c r="H145" s="207" t="str">
        <f t="shared" si="46"/>
        <v/>
      </c>
      <c r="I145" s="259"/>
      <c r="J145" s="207" t="str">
        <f t="shared" si="32"/>
        <v/>
      </c>
      <c r="K145" s="259"/>
      <c r="L145" s="207" t="str">
        <f t="shared" si="33"/>
        <v/>
      </c>
      <c r="M145" s="260"/>
      <c r="N145" s="260"/>
      <c r="O145" s="260"/>
      <c r="P145" s="260"/>
      <c r="Q145" s="260"/>
      <c r="R145" s="259"/>
      <c r="S145" s="207" t="str">
        <f t="shared" si="34"/>
        <v/>
      </c>
      <c r="T145" s="259"/>
      <c r="U145" s="207" t="str">
        <f t="shared" si="35"/>
        <v/>
      </c>
      <c r="V145" s="261"/>
      <c r="W145" s="183"/>
      <c r="X145" s="259"/>
      <c r="Y145" s="207" t="str">
        <f t="shared" si="36"/>
        <v/>
      </c>
      <c r="Z145" s="259"/>
      <c r="AA145" s="207" t="str">
        <f t="shared" si="37"/>
        <v/>
      </c>
      <c r="AB145" s="183"/>
      <c r="AC145" s="90"/>
      <c r="AD145" s="262"/>
      <c r="AE145" s="207" t="str">
        <f t="shared" si="38"/>
        <v/>
      </c>
      <c r="AF145" s="263"/>
      <c r="AG145" s="207" t="str">
        <f t="shared" si="39"/>
        <v/>
      </c>
      <c r="AH145" s="264"/>
      <c r="AI145" s="207" t="str">
        <f t="shared" si="40"/>
        <v/>
      </c>
      <c r="AJ145" s="265"/>
      <c r="AK145" s="207" t="str">
        <f t="shared" si="41"/>
        <v/>
      </c>
      <c r="AL145" s="266"/>
      <c r="AM145" s="207" t="str">
        <f t="shared" si="42"/>
        <v/>
      </c>
      <c r="AN145" s="267"/>
      <c r="AO145" s="268"/>
      <c r="AP145" s="268"/>
      <c r="AQ145" s="269"/>
      <c r="AR145" s="207" t="str">
        <f t="shared" si="43"/>
        <v/>
      </c>
      <c r="AS145" s="270"/>
      <c r="AT145" s="271"/>
      <c r="AU145" s="237"/>
      <c r="AV145" s="207" t="str">
        <f t="shared" si="44"/>
        <v/>
      </c>
      <c r="AW145" s="237"/>
      <c r="AX145" s="237"/>
      <c r="AY145" s="237"/>
      <c r="AZ145" s="237"/>
      <c r="BA145" s="237"/>
      <c r="BB145" s="237"/>
      <c r="BC145" s="237"/>
      <c r="BE145" s="237"/>
      <c r="BF145" s="237"/>
      <c r="BG145" s="237"/>
      <c r="BH145" s="237"/>
      <c r="BI145" s="237"/>
      <c r="BJ145" s="237"/>
    </row>
    <row r="146" spans="1:62" s="238" customFormat="1" x14ac:dyDescent="0.2">
      <c r="A146" s="237"/>
      <c r="B146" s="207" t="str">
        <f t="shared" si="45"/>
        <v/>
      </c>
      <c r="C146" s="73"/>
      <c r="D146" s="257"/>
      <c r="E146" s="258"/>
      <c r="F146" s="259"/>
      <c r="G146" s="259"/>
      <c r="H146" s="207" t="str">
        <f t="shared" si="46"/>
        <v/>
      </c>
      <c r="I146" s="259"/>
      <c r="J146" s="207" t="str">
        <f t="shared" si="32"/>
        <v/>
      </c>
      <c r="K146" s="259"/>
      <c r="L146" s="207" t="str">
        <f t="shared" si="33"/>
        <v/>
      </c>
      <c r="M146" s="260"/>
      <c r="N146" s="260"/>
      <c r="O146" s="260"/>
      <c r="P146" s="260"/>
      <c r="Q146" s="260"/>
      <c r="R146" s="259"/>
      <c r="S146" s="207" t="str">
        <f t="shared" si="34"/>
        <v/>
      </c>
      <c r="T146" s="259"/>
      <c r="U146" s="207" t="str">
        <f t="shared" si="35"/>
        <v/>
      </c>
      <c r="V146" s="261"/>
      <c r="W146" s="183"/>
      <c r="X146" s="259"/>
      <c r="Y146" s="207" t="str">
        <f t="shared" si="36"/>
        <v/>
      </c>
      <c r="Z146" s="259"/>
      <c r="AA146" s="207" t="str">
        <f t="shared" si="37"/>
        <v/>
      </c>
      <c r="AB146" s="183"/>
      <c r="AC146" s="90"/>
      <c r="AD146" s="262"/>
      <c r="AE146" s="207" t="str">
        <f t="shared" si="38"/>
        <v/>
      </c>
      <c r="AF146" s="263"/>
      <c r="AG146" s="207" t="str">
        <f t="shared" si="39"/>
        <v/>
      </c>
      <c r="AH146" s="264"/>
      <c r="AI146" s="207" t="str">
        <f t="shared" si="40"/>
        <v/>
      </c>
      <c r="AJ146" s="265"/>
      <c r="AK146" s="207" t="str">
        <f t="shared" si="41"/>
        <v/>
      </c>
      <c r="AL146" s="266"/>
      <c r="AM146" s="207" t="str">
        <f t="shared" si="42"/>
        <v/>
      </c>
      <c r="AN146" s="267"/>
      <c r="AO146" s="268"/>
      <c r="AP146" s="268"/>
      <c r="AQ146" s="269"/>
      <c r="AR146" s="207" t="str">
        <f t="shared" si="43"/>
        <v/>
      </c>
      <c r="AS146" s="270"/>
      <c r="AT146" s="271"/>
      <c r="AU146" s="237"/>
      <c r="AV146" s="207" t="str">
        <f t="shared" si="44"/>
        <v/>
      </c>
      <c r="AW146" s="237"/>
      <c r="AX146" s="237"/>
      <c r="AY146" s="237"/>
      <c r="AZ146" s="237"/>
      <c r="BA146" s="237"/>
      <c r="BB146" s="237"/>
      <c r="BC146" s="237"/>
      <c r="BE146" s="237"/>
      <c r="BF146" s="237"/>
      <c r="BG146" s="237"/>
      <c r="BH146" s="237"/>
      <c r="BI146" s="237"/>
      <c r="BJ146" s="237"/>
    </row>
    <row r="147" spans="1:62" s="238" customFormat="1" x14ac:dyDescent="0.2">
      <c r="A147" s="237"/>
      <c r="B147" s="207" t="str">
        <f t="shared" si="45"/>
        <v/>
      </c>
      <c r="C147" s="73"/>
      <c r="D147" s="257"/>
      <c r="E147" s="258"/>
      <c r="F147" s="259"/>
      <c r="G147" s="259"/>
      <c r="H147" s="207" t="str">
        <f t="shared" si="46"/>
        <v/>
      </c>
      <c r="I147" s="259"/>
      <c r="J147" s="207" t="str">
        <f t="shared" si="32"/>
        <v/>
      </c>
      <c r="K147" s="259"/>
      <c r="L147" s="207" t="str">
        <f t="shared" si="33"/>
        <v/>
      </c>
      <c r="M147" s="260"/>
      <c r="N147" s="260"/>
      <c r="O147" s="260"/>
      <c r="P147" s="260"/>
      <c r="Q147" s="260"/>
      <c r="R147" s="259"/>
      <c r="S147" s="207" t="str">
        <f t="shared" si="34"/>
        <v/>
      </c>
      <c r="T147" s="259"/>
      <c r="U147" s="207" t="str">
        <f t="shared" si="35"/>
        <v/>
      </c>
      <c r="V147" s="261"/>
      <c r="W147" s="183"/>
      <c r="X147" s="259"/>
      <c r="Y147" s="207" t="str">
        <f t="shared" si="36"/>
        <v/>
      </c>
      <c r="Z147" s="259"/>
      <c r="AA147" s="207" t="str">
        <f t="shared" si="37"/>
        <v/>
      </c>
      <c r="AB147" s="183"/>
      <c r="AC147" s="90"/>
      <c r="AD147" s="262"/>
      <c r="AE147" s="207" t="str">
        <f t="shared" si="38"/>
        <v/>
      </c>
      <c r="AF147" s="263"/>
      <c r="AG147" s="207" t="str">
        <f t="shared" si="39"/>
        <v/>
      </c>
      <c r="AH147" s="264"/>
      <c r="AI147" s="207" t="str">
        <f t="shared" si="40"/>
        <v/>
      </c>
      <c r="AJ147" s="265"/>
      <c r="AK147" s="207" t="str">
        <f t="shared" si="41"/>
        <v/>
      </c>
      <c r="AL147" s="266"/>
      <c r="AM147" s="207" t="str">
        <f t="shared" si="42"/>
        <v/>
      </c>
      <c r="AN147" s="267"/>
      <c r="AO147" s="268"/>
      <c r="AP147" s="268"/>
      <c r="AQ147" s="269"/>
      <c r="AR147" s="207" t="str">
        <f t="shared" si="43"/>
        <v/>
      </c>
      <c r="AS147" s="270"/>
      <c r="AT147" s="271"/>
      <c r="AU147" s="237"/>
      <c r="AV147" s="207" t="str">
        <f t="shared" si="44"/>
        <v/>
      </c>
      <c r="AW147" s="237"/>
      <c r="AX147" s="237"/>
      <c r="AY147" s="237"/>
      <c r="AZ147" s="237"/>
      <c r="BA147" s="237"/>
      <c r="BB147" s="237"/>
      <c r="BC147" s="237"/>
      <c r="BE147" s="237"/>
      <c r="BF147" s="237"/>
      <c r="BG147" s="237"/>
      <c r="BH147" s="237"/>
      <c r="BI147" s="237"/>
      <c r="BJ147" s="237"/>
    </row>
    <row r="148" spans="1:62" s="238" customFormat="1" x14ac:dyDescent="0.2">
      <c r="A148" s="237"/>
      <c r="B148" s="207" t="str">
        <f t="shared" si="45"/>
        <v/>
      </c>
      <c r="C148" s="73"/>
      <c r="D148" s="257"/>
      <c r="E148" s="258"/>
      <c r="F148" s="259"/>
      <c r="G148" s="259"/>
      <c r="H148" s="207" t="str">
        <f t="shared" si="46"/>
        <v/>
      </c>
      <c r="I148" s="259"/>
      <c r="J148" s="207" t="str">
        <f t="shared" si="32"/>
        <v/>
      </c>
      <c r="K148" s="259"/>
      <c r="L148" s="207" t="str">
        <f t="shared" si="33"/>
        <v/>
      </c>
      <c r="M148" s="260"/>
      <c r="N148" s="260"/>
      <c r="O148" s="260"/>
      <c r="P148" s="260"/>
      <c r="Q148" s="260"/>
      <c r="R148" s="259"/>
      <c r="S148" s="207" t="str">
        <f t="shared" si="34"/>
        <v/>
      </c>
      <c r="T148" s="259"/>
      <c r="U148" s="207" t="str">
        <f t="shared" si="35"/>
        <v/>
      </c>
      <c r="V148" s="261"/>
      <c r="W148" s="183"/>
      <c r="X148" s="259"/>
      <c r="Y148" s="207" t="str">
        <f t="shared" si="36"/>
        <v/>
      </c>
      <c r="Z148" s="259"/>
      <c r="AA148" s="207" t="str">
        <f t="shared" si="37"/>
        <v/>
      </c>
      <c r="AB148" s="183"/>
      <c r="AC148" s="90"/>
      <c r="AD148" s="262"/>
      <c r="AE148" s="207" t="str">
        <f t="shared" si="38"/>
        <v/>
      </c>
      <c r="AF148" s="263"/>
      <c r="AG148" s="207" t="str">
        <f t="shared" si="39"/>
        <v/>
      </c>
      <c r="AH148" s="264"/>
      <c r="AI148" s="207" t="str">
        <f t="shared" si="40"/>
        <v/>
      </c>
      <c r="AJ148" s="265"/>
      <c r="AK148" s="207" t="str">
        <f t="shared" si="41"/>
        <v/>
      </c>
      <c r="AL148" s="266"/>
      <c r="AM148" s="207" t="str">
        <f t="shared" si="42"/>
        <v/>
      </c>
      <c r="AN148" s="267"/>
      <c r="AO148" s="268"/>
      <c r="AP148" s="268"/>
      <c r="AQ148" s="269"/>
      <c r="AR148" s="207" t="str">
        <f t="shared" si="43"/>
        <v/>
      </c>
      <c r="AS148" s="270"/>
      <c r="AT148" s="271"/>
      <c r="AU148" s="237"/>
      <c r="AV148" s="207" t="str">
        <f t="shared" si="44"/>
        <v/>
      </c>
      <c r="AW148" s="237"/>
      <c r="AX148" s="237"/>
      <c r="AY148" s="237"/>
      <c r="AZ148" s="237"/>
      <c r="BA148" s="237"/>
      <c r="BB148" s="237"/>
      <c r="BC148" s="237"/>
      <c r="BE148" s="237"/>
      <c r="BF148" s="237"/>
      <c r="BG148" s="237"/>
      <c r="BH148" s="237"/>
      <c r="BI148" s="237"/>
      <c r="BJ148" s="237"/>
    </row>
    <row r="149" spans="1:62" s="238" customFormat="1" x14ac:dyDescent="0.2">
      <c r="A149" s="237"/>
      <c r="B149" s="207" t="str">
        <f t="shared" si="45"/>
        <v/>
      </c>
      <c r="C149" s="73"/>
      <c r="D149" s="257"/>
      <c r="E149" s="258"/>
      <c r="F149" s="259"/>
      <c r="G149" s="259"/>
      <c r="H149" s="207" t="str">
        <f t="shared" si="46"/>
        <v/>
      </c>
      <c r="I149" s="259"/>
      <c r="J149" s="207" t="str">
        <f t="shared" si="32"/>
        <v/>
      </c>
      <c r="K149" s="259"/>
      <c r="L149" s="207" t="str">
        <f t="shared" si="33"/>
        <v/>
      </c>
      <c r="M149" s="260"/>
      <c r="N149" s="260"/>
      <c r="O149" s="260"/>
      <c r="P149" s="260"/>
      <c r="Q149" s="260"/>
      <c r="R149" s="259"/>
      <c r="S149" s="207" t="str">
        <f t="shared" si="34"/>
        <v/>
      </c>
      <c r="T149" s="259"/>
      <c r="U149" s="207" t="str">
        <f t="shared" si="35"/>
        <v/>
      </c>
      <c r="V149" s="261"/>
      <c r="W149" s="183"/>
      <c r="X149" s="259"/>
      <c r="Y149" s="207" t="str">
        <f t="shared" si="36"/>
        <v/>
      </c>
      <c r="Z149" s="259"/>
      <c r="AA149" s="207" t="str">
        <f t="shared" si="37"/>
        <v/>
      </c>
      <c r="AB149" s="183"/>
      <c r="AC149" s="90"/>
      <c r="AD149" s="262"/>
      <c r="AE149" s="207" t="str">
        <f t="shared" si="38"/>
        <v/>
      </c>
      <c r="AF149" s="263"/>
      <c r="AG149" s="207" t="str">
        <f t="shared" si="39"/>
        <v/>
      </c>
      <c r="AH149" s="264"/>
      <c r="AI149" s="207" t="str">
        <f t="shared" si="40"/>
        <v/>
      </c>
      <c r="AJ149" s="265"/>
      <c r="AK149" s="207" t="str">
        <f t="shared" si="41"/>
        <v/>
      </c>
      <c r="AL149" s="266"/>
      <c r="AM149" s="207" t="str">
        <f t="shared" si="42"/>
        <v/>
      </c>
      <c r="AN149" s="267"/>
      <c r="AO149" s="268"/>
      <c r="AP149" s="268"/>
      <c r="AQ149" s="269"/>
      <c r="AR149" s="207" t="str">
        <f t="shared" si="43"/>
        <v/>
      </c>
      <c r="AS149" s="270"/>
      <c r="AT149" s="271"/>
      <c r="AU149" s="237"/>
      <c r="AV149" s="207" t="str">
        <f t="shared" si="44"/>
        <v/>
      </c>
      <c r="AW149" s="237"/>
      <c r="AX149" s="237"/>
      <c r="AY149" s="237"/>
      <c r="AZ149" s="237"/>
      <c r="BA149" s="237"/>
      <c r="BB149" s="237"/>
      <c r="BC149" s="237"/>
      <c r="BE149" s="237"/>
      <c r="BF149" s="237"/>
      <c r="BG149" s="237"/>
      <c r="BH149" s="237"/>
      <c r="BI149" s="237"/>
      <c r="BJ149" s="237"/>
    </row>
    <row r="150" spans="1:62" s="238" customFormat="1" x14ac:dyDescent="0.2">
      <c r="A150" s="237"/>
      <c r="B150" s="207" t="str">
        <f t="shared" si="45"/>
        <v/>
      </c>
      <c r="C150" s="73"/>
      <c r="D150" s="257"/>
      <c r="E150" s="258"/>
      <c r="F150" s="259"/>
      <c r="G150" s="259"/>
      <c r="H150" s="207" t="str">
        <f t="shared" si="46"/>
        <v/>
      </c>
      <c r="I150" s="259"/>
      <c r="J150" s="207" t="str">
        <f t="shared" si="32"/>
        <v/>
      </c>
      <c r="K150" s="259"/>
      <c r="L150" s="207" t="str">
        <f t="shared" si="33"/>
        <v/>
      </c>
      <c r="M150" s="260"/>
      <c r="N150" s="260"/>
      <c r="O150" s="260"/>
      <c r="P150" s="260"/>
      <c r="Q150" s="260"/>
      <c r="R150" s="259"/>
      <c r="S150" s="207" t="str">
        <f t="shared" si="34"/>
        <v/>
      </c>
      <c r="T150" s="259"/>
      <c r="U150" s="207" t="str">
        <f t="shared" si="35"/>
        <v/>
      </c>
      <c r="V150" s="261"/>
      <c r="W150" s="183"/>
      <c r="X150" s="259"/>
      <c r="Y150" s="207" t="str">
        <f t="shared" si="36"/>
        <v/>
      </c>
      <c r="Z150" s="259"/>
      <c r="AA150" s="207" t="str">
        <f t="shared" si="37"/>
        <v/>
      </c>
      <c r="AB150" s="183"/>
      <c r="AC150" s="90"/>
      <c r="AD150" s="262"/>
      <c r="AE150" s="207" t="str">
        <f t="shared" si="38"/>
        <v/>
      </c>
      <c r="AF150" s="263"/>
      <c r="AG150" s="207" t="str">
        <f t="shared" si="39"/>
        <v/>
      </c>
      <c r="AH150" s="264"/>
      <c r="AI150" s="207" t="str">
        <f t="shared" si="40"/>
        <v/>
      </c>
      <c r="AJ150" s="265"/>
      <c r="AK150" s="207" t="str">
        <f t="shared" si="41"/>
        <v/>
      </c>
      <c r="AL150" s="266"/>
      <c r="AM150" s="207" t="str">
        <f t="shared" si="42"/>
        <v/>
      </c>
      <c r="AN150" s="267"/>
      <c r="AO150" s="268"/>
      <c r="AP150" s="268"/>
      <c r="AQ150" s="269"/>
      <c r="AR150" s="207" t="str">
        <f t="shared" si="43"/>
        <v/>
      </c>
      <c r="AS150" s="270"/>
      <c r="AT150" s="271"/>
      <c r="AU150" s="237"/>
      <c r="AV150" s="207" t="str">
        <f t="shared" si="44"/>
        <v/>
      </c>
      <c r="AW150" s="237"/>
      <c r="AX150" s="237"/>
      <c r="AY150" s="237"/>
      <c r="AZ150" s="237"/>
      <c r="BA150" s="237"/>
      <c r="BB150" s="237"/>
      <c r="BC150" s="237"/>
      <c r="BE150" s="237"/>
      <c r="BF150" s="237"/>
      <c r="BG150" s="237"/>
      <c r="BH150" s="237"/>
      <c r="BI150" s="237"/>
      <c r="BJ150" s="237"/>
    </row>
    <row r="151" spans="1:62" s="238" customFormat="1" x14ac:dyDescent="0.2">
      <c r="A151" s="237"/>
      <c r="B151" s="207" t="str">
        <f t="shared" si="45"/>
        <v/>
      </c>
      <c r="C151" s="73"/>
      <c r="D151" s="257"/>
      <c r="E151" s="258"/>
      <c r="F151" s="259"/>
      <c r="G151" s="259"/>
      <c r="H151" s="207" t="str">
        <f t="shared" si="46"/>
        <v/>
      </c>
      <c r="I151" s="259"/>
      <c r="J151" s="207" t="str">
        <f t="shared" si="32"/>
        <v/>
      </c>
      <c r="K151" s="259"/>
      <c r="L151" s="207" t="str">
        <f t="shared" si="33"/>
        <v/>
      </c>
      <c r="M151" s="260"/>
      <c r="N151" s="260"/>
      <c r="O151" s="260"/>
      <c r="P151" s="260"/>
      <c r="Q151" s="260"/>
      <c r="R151" s="259"/>
      <c r="S151" s="207" t="str">
        <f t="shared" si="34"/>
        <v/>
      </c>
      <c r="T151" s="259"/>
      <c r="U151" s="207" t="str">
        <f t="shared" si="35"/>
        <v/>
      </c>
      <c r="V151" s="261"/>
      <c r="W151" s="183"/>
      <c r="X151" s="259"/>
      <c r="Y151" s="207" t="str">
        <f t="shared" si="36"/>
        <v/>
      </c>
      <c r="Z151" s="259"/>
      <c r="AA151" s="207" t="str">
        <f t="shared" si="37"/>
        <v/>
      </c>
      <c r="AB151" s="183"/>
      <c r="AC151" s="90"/>
      <c r="AD151" s="262"/>
      <c r="AE151" s="207" t="str">
        <f t="shared" si="38"/>
        <v/>
      </c>
      <c r="AF151" s="263"/>
      <c r="AG151" s="207" t="str">
        <f t="shared" si="39"/>
        <v/>
      </c>
      <c r="AH151" s="264"/>
      <c r="AI151" s="207" t="str">
        <f t="shared" si="40"/>
        <v/>
      </c>
      <c r="AJ151" s="265"/>
      <c r="AK151" s="207" t="str">
        <f t="shared" si="41"/>
        <v/>
      </c>
      <c r="AL151" s="266"/>
      <c r="AM151" s="207" t="str">
        <f t="shared" si="42"/>
        <v/>
      </c>
      <c r="AN151" s="267"/>
      <c r="AO151" s="268"/>
      <c r="AP151" s="268"/>
      <c r="AQ151" s="269"/>
      <c r="AR151" s="207" t="str">
        <f t="shared" si="43"/>
        <v/>
      </c>
      <c r="AS151" s="270"/>
      <c r="AT151" s="271"/>
      <c r="AU151" s="237"/>
      <c r="AV151" s="207" t="str">
        <f t="shared" si="44"/>
        <v/>
      </c>
      <c r="AW151" s="237"/>
      <c r="AX151" s="237"/>
      <c r="AY151" s="237"/>
      <c r="AZ151" s="237"/>
      <c r="BA151" s="237"/>
      <c r="BB151" s="237"/>
      <c r="BC151" s="237"/>
      <c r="BE151" s="237"/>
      <c r="BF151" s="237"/>
      <c r="BG151" s="237"/>
      <c r="BH151" s="237"/>
      <c r="BI151" s="237"/>
      <c r="BJ151" s="237"/>
    </row>
    <row r="152" spans="1:62" s="238" customFormat="1" x14ac:dyDescent="0.2">
      <c r="A152" s="237"/>
      <c r="B152" s="207" t="str">
        <f t="shared" si="45"/>
        <v/>
      </c>
      <c r="C152" s="73"/>
      <c r="D152" s="257"/>
      <c r="E152" s="258"/>
      <c r="F152" s="259"/>
      <c r="G152" s="259"/>
      <c r="H152" s="207" t="str">
        <f t="shared" si="46"/>
        <v/>
      </c>
      <c r="I152" s="259"/>
      <c r="J152" s="207" t="str">
        <f t="shared" si="32"/>
        <v/>
      </c>
      <c r="K152" s="259"/>
      <c r="L152" s="207" t="str">
        <f t="shared" si="33"/>
        <v/>
      </c>
      <c r="M152" s="260"/>
      <c r="N152" s="260"/>
      <c r="O152" s="260"/>
      <c r="P152" s="260"/>
      <c r="Q152" s="260"/>
      <c r="R152" s="259"/>
      <c r="S152" s="207" t="str">
        <f t="shared" si="34"/>
        <v/>
      </c>
      <c r="T152" s="259"/>
      <c r="U152" s="207" t="str">
        <f t="shared" si="35"/>
        <v/>
      </c>
      <c r="V152" s="261"/>
      <c r="W152" s="183"/>
      <c r="X152" s="259"/>
      <c r="Y152" s="207" t="str">
        <f t="shared" si="36"/>
        <v/>
      </c>
      <c r="Z152" s="259"/>
      <c r="AA152" s="207" t="str">
        <f t="shared" si="37"/>
        <v/>
      </c>
      <c r="AB152" s="183"/>
      <c r="AC152" s="90"/>
      <c r="AD152" s="262"/>
      <c r="AE152" s="207" t="str">
        <f t="shared" si="38"/>
        <v/>
      </c>
      <c r="AF152" s="263"/>
      <c r="AG152" s="207" t="str">
        <f t="shared" si="39"/>
        <v/>
      </c>
      <c r="AH152" s="264"/>
      <c r="AI152" s="207" t="str">
        <f t="shared" si="40"/>
        <v/>
      </c>
      <c r="AJ152" s="265"/>
      <c r="AK152" s="207" t="str">
        <f t="shared" si="41"/>
        <v/>
      </c>
      <c r="AL152" s="266"/>
      <c r="AM152" s="207" t="str">
        <f t="shared" si="42"/>
        <v/>
      </c>
      <c r="AN152" s="267"/>
      <c r="AO152" s="268"/>
      <c r="AP152" s="268"/>
      <c r="AQ152" s="269"/>
      <c r="AR152" s="207" t="str">
        <f t="shared" si="43"/>
        <v/>
      </c>
      <c r="AS152" s="270"/>
      <c r="AT152" s="271"/>
      <c r="AU152" s="237"/>
      <c r="AV152" s="207" t="str">
        <f t="shared" si="44"/>
        <v/>
      </c>
      <c r="AW152" s="237"/>
      <c r="AX152" s="237"/>
      <c r="AY152" s="237"/>
      <c r="AZ152" s="237"/>
      <c r="BA152" s="237"/>
      <c r="BB152" s="237"/>
      <c r="BC152" s="237"/>
      <c r="BE152" s="237"/>
      <c r="BF152" s="237"/>
      <c r="BG152" s="237"/>
      <c r="BH152" s="237"/>
      <c r="BI152" s="237"/>
      <c r="BJ152" s="237"/>
    </row>
    <row r="153" spans="1:62" s="238" customFormat="1" x14ac:dyDescent="0.2">
      <c r="A153" s="237"/>
      <c r="B153" s="207" t="str">
        <f t="shared" si="45"/>
        <v/>
      </c>
      <c r="C153" s="73"/>
      <c r="D153" s="257"/>
      <c r="E153" s="258"/>
      <c r="F153" s="259"/>
      <c r="G153" s="259"/>
      <c r="H153" s="207" t="str">
        <f t="shared" si="46"/>
        <v/>
      </c>
      <c r="I153" s="259"/>
      <c r="J153" s="207" t="str">
        <f t="shared" si="32"/>
        <v/>
      </c>
      <c r="K153" s="259"/>
      <c r="L153" s="207" t="str">
        <f t="shared" si="33"/>
        <v/>
      </c>
      <c r="M153" s="260"/>
      <c r="N153" s="260"/>
      <c r="O153" s="260"/>
      <c r="P153" s="260"/>
      <c r="Q153" s="260"/>
      <c r="R153" s="259"/>
      <c r="S153" s="207" t="str">
        <f t="shared" si="34"/>
        <v/>
      </c>
      <c r="T153" s="259"/>
      <c r="U153" s="207" t="str">
        <f t="shared" si="35"/>
        <v/>
      </c>
      <c r="V153" s="261"/>
      <c r="W153" s="183"/>
      <c r="X153" s="259"/>
      <c r="Y153" s="207" t="str">
        <f t="shared" si="36"/>
        <v/>
      </c>
      <c r="Z153" s="259"/>
      <c r="AA153" s="207" t="str">
        <f t="shared" si="37"/>
        <v/>
      </c>
      <c r="AB153" s="183"/>
      <c r="AC153" s="90"/>
      <c r="AD153" s="262"/>
      <c r="AE153" s="207" t="str">
        <f t="shared" si="38"/>
        <v/>
      </c>
      <c r="AF153" s="263"/>
      <c r="AG153" s="207" t="str">
        <f t="shared" si="39"/>
        <v/>
      </c>
      <c r="AH153" s="264"/>
      <c r="AI153" s="207" t="str">
        <f t="shared" si="40"/>
        <v/>
      </c>
      <c r="AJ153" s="265"/>
      <c r="AK153" s="207" t="str">
        <f t="shared" si="41"/>
        <v/>
      </c>
      <c r="AL153" s="266"/>
      <c r="AM153" s="207" t="str">
        <f t="shared" si="42"/>
        <v/>
      </c>
      <c r="AN153" s="267"/>
      <c r="AO153" s="268"/>
      <c r="AP153" s="268"/>
      <c r="AQ153" s="269"/>
      <c r="AR153" s="207" t="str">
        <f t="shared" si="43"/>
        <v/>
      </c>
      <c r="AS153" s="270"/>
      <c r="AT153" s="271"/>
      <c r="AU153" s="237"/>
      <c r="AV153" s="207" t="str">
        <f t="shared" si="44"/>
        <v/>
      </c>
      <c r="AW153" s="237"/>
      <c r="AX153" s="237"/>
      <c r="AY153" s="237"/>
      <c r="AZ153" s="237"/>
      <c r="BA153" s="237"/>
      <c r="BB153" s="237"/>
      <c r="BC153" s="237"/>
      <c r="BE153" s="237"/>
      <c r="BF153" s="237"/>
      <c r="BG153" s="237"/>
      <c r="BH153" s="237"/>
      <c r="BI153" s="237"/>
      <c r="BJ153" s="237"/>
    </row>
    <row r="154" spans="1:62" s="238" customFormat="1" x14ac:dyDescent="0.2">
      <c r="A154" s="237"/>
      <c r="B154" s="207" t="str">
        <f t="shared" si="45"/>
        <v/>
      </c>
      <c r="C154" s="73"/>
      <c r="D154" s="257"/>
      <c r="E154" s="258"/>
      <c r="F154" s="259"/>
      <c r="G154" s="259"/>
      <c r="H154" s="207" t="str">
        <f t="shared" si="46"/>
        <v/>
      </c>
      <c r="I154" s="259"/>
      <c r="J154" s="207" t="str">
        <f t="shared" si="32"/>
        <v/>
      </c>
      <c r="K154" s="259"/>
      <c r="L154" s="207" t="str">
        <f t="shared" si="33"/>
        <v/>
      </c>
      <c r="M154" s="260"/>
      <c r="N154" s="260"/>
      <c r="O154" s="260"/>
      <c r="P154" s="260"/>
      <c r="Q154" s="260"/>
      <c r="R154" s="259"/>
      <c r="S154" s="207" t="str">
        <f t="shared" si="34"/>
        <v/>
      </c>
      <c r="T154" s="259"/>
      <c r="U154" s="207" t="str">
        <f t="shared" si="35"/>
        <v/>
      </c>
      <c r="V154" s="261"/>
      <c r="W154" s="183"/>
      <c r="X154" s="259"/>
      <c r="Y154" s="207" t="str">
        <f t="shared" si="36"/>
        <v/>
      </c>
      <c r="Z154" s="259"/>
      <c r="AA154" s="207" t="str">
        <f t="shared" si="37"/>
        <v/>
      </c>
      <c r="AB154" s="183"/>
      <c r="AC154" s="90"/>
      <c r="AD154" s="262"/>
      <c r="AE154" s="207" t="str">
        <f t="shared" si="38"/>
        <v/>
      </c>
      <c r="AF154" s="263"/>
      <c r="AG154" s="207" t="str">
        <f t="shared" si="39"/>
        <v/>
      </c>
      <c r="AH154" s="264"/>
      <c r="AI154" s="207" t="str">
        <f t="shared" si="40"/>
        <v/>
      </c>
      <c r="AJ154" s="265"/>
      <c r="AK154" s="207" t="str">
        <f t="shared" si="41"/>
        <v/>
      </c>
      <c r="AL154" s="266"/>
      <c r="AM154" s="207" t="str">
        <f t="shared" si="42"/>
        <v/>
      </c>
      <c r="AN154" s="267"/>
      <c r="AO154" s="268"/>
      <c r="AP154" s="268"/>
      <c r="AQ154" s="269"/>
      <c r="AR154" s="207" t="str">
        <f t="shared" si="43"/>
        <v/>
      </c>
      <c r="AS154" s="270"/>
      <c r="AT154" s="271"/>
      <c r="AU154" s="237"/>
      <c r="AV154" s="207" t="str">
        <f t="shared" si="44"/>
        <v/>
      </c>
      <c r="AW154" s="237"/>
      <c r="AX154" s="237"/>
      <c r="AY154" s="237"/>
      <c r="AZ154" s="237"/>
      <c r="BA154" s="237"/>
      <c r="BB154" s="237"/>
      <c r="BC154" s="237"/>
      <c r="BE154" s="237"/>
      <c r="BF154" s="237"/>
      <c r="BG154" s="237"/>
      <c r="BH154" s="237"/>
      <c r="BI154" s="237"/>
      <c r="BJ154" s="237"/>
    </row>
    <row r="155" spans="1:62" s="238" customFormat="1" x14ac:dyDescent="0.2">
      <c r="A155" s="237"/>
      <c r="B155" s="207" t="str">
        <f t="shared" si="45"/>
        <v/>
      </c>
      <c r="C155" s="73"/>
      <c r="D155" s="257"/>
      <c r="E155" s="258"/>
      <c r="F155" s="259"/>
      <c r="G155" s="259"/>
      <c r="H155" s="207" t="str">
        <f t="shared" si="46"/>
        <v/>
      </c>
      <c r="I155" s="259"/>
      <c r="J155" s="207" t="str">
        <f t="shared" si="32"/>
        <v/>
      </c>
      <c r="K155" s="259"/>
      <c r="L155" s="207" t="str">
        <f t="shared" si="33"/>
        <v/>
      </c>
      <c r="M155" s="260"/>
      <c r="N155" s="260"/>
      <c r="O155" s="260"/>
      <c r="P155" s="260"/>
      <c r="Q155" s="260"/>
      <c r="R155" s="259"/>
      <c r="S155" s="207" t="str">
        <f t="shared" si="34"/>
        <v/>
      </c>
      <c r="T155" s="259"/>
      <c r="U155" s="207" t="str">
        <f t="shared" si="35"/>
        <v/>
      </c>
      <c r="V155" s="261"/>
      <c r="W155" s="183"/>
      <c r="X155" s="259"/>
      <c r="Y155" s="207" t="str">
        <f t="shared" si="36"/>
        <v/>
      </c>
      <c r="Z155" s="259"/>
      <c r="AA155" s="207" t="str">
        <f t="shared" si="37"/>
        <v/>
      </c>
      <c r="AB155" s="183"/>
      <c r="AC155" s="90"/>
      <c r="AD155" s="262"/>
      <c r="AE155" s="207" t="str">
        <f t="shared" si="38"/>
        <v/>
      </c>
      <c r="AF155" s="263"/>
      <c r="AG155" s="207" t="str">
        <f t="shared" si="39"/>
        <v/>
      </c>
      <c r="AH155" s="264"/>
      <c r="AI155" s="207" t="str">
        <f t="shared" si="40"/>
        <v/>
      </c>
      <c r="AJ155" s="265"/>
      <c r="AK155" s="207" t="str">
        <f t="shared" si="41"/>
        <v/>
      </c>
      <c r="AL155" s="266"/>
      <c r="AM155" s="207" t="str">
        <f t="shared" si="42"/>
        <v/>
      </c>
      <c r="AN155" s="267"/>
      <c r="AO155" s="268"/>
      <c r="AP155" s="268"/>
      <c r="AQ155" s="269"/>
      <c r="AR155" s="207" t="str">
        <f t="shared" si="43"/>
        <v/>
      </c>
      <c r="AS155" s="270"/>
      <c r="AT155" s="271"/>
      <c r="AU155" s="237"/>
      <c r="AV155" s="207" t="str">
        <f t="shared" si="44"/>
        <v/>
      </c>
      <c r="AW155" s="237"/>
      <c r="AX155" s="237"/>
      <c r="AY155" s="237"/>
      <c r="AZ155" s="237"/>
      <c r="BA155" s="237"/>
      <c r="BB155" s="237"/>
      <c r="BC155" s="237"/>
      <c r="BE155" s="237"/>
      <c r="BF155" s="237"/>
      <c r="BG155" s="237"/>
      <c r="BH155" s="237"/>
      <c r="BI155" s="237"/>
      <c r="BJ155" s="237"/>
    </row>
    <row r="156" spans="1:62" s="238" customFormat="1" x14ac:dyDescent="0.2">
      <c r="A156" s="237"/>
      <c r="B156" s="207" t="str">
        <f t="shared" si="45"/>
        <v/>
      </c>
      <c r="C156" s="73"/>
      <c r="D156" s="257"/>
      <c r="E156" s="258"/>
      <c r="F156" s="259"/>
      <c r="G156" s="259"/>
      <c r="H156" s="207" t="str">
        <f t="shared" si="46"/>
        <v/>
      </c>
      <c r="I156" s="259"/>
      <c r="J156" s="207" t="str">
        <f t="shared" si="32"/>
        <v/>
      </c>
      <c r="K156" s="259"/>
      <c r="L156" s="207" t="str">
        <f t="shared" si="33"/>
        <v/>
      </c>
      <c r="M156" s="260"/>
      <c r="N156" s="260"/>
      <c r="O156" s="260"/>
      <c r="P156" s="260"/>
      <c r="Q156" s="260"/>
      <c r="R156" s="259"/>
      <c r="S156" s="207" t="str">
        <f t="shared" si="34"/>
        <v/>
      </c>
      <c r="T156" s="259"/>
      <c r="U156" s="207" t="str">
        <f t="shared" si="35"/>
        <v/>
      </c>
      <c r="V156" s="261"/>
      <c r="W156" s="183"/>
      <c r="X156" s="259"/>
      <c r="Y156" s="207" t="str">
        <f t="shared" si="36"/>
        <v/>
      </c>
      <c r="Z156" s="259"/>
      <c r="AA156" s="207" t="str">
        <f t="shared" si="37"/>
        <v/>
      </c>
      <c r="AB156" s="183"/>
      <c r="AC156" s="90"/>
      <c r="AD156" s="262"/>
      <c r="AE156" s="207" t="str">
        <f t="shared" si="38"/>
        <v/>
      </c>
      <c r="AF156" s="263"/>
      <c r="AG156" s="207" t="str">
        <f t="shared" si="39"/>
        <v/>
      </c>
      <c r="AH156" s="264"/>
      <c r="AI156" s="207" t="str">
        <f t="shared" si="40"/>
        <v/>
      </c>
      <c r="AJ156" s="265"/>
      <c r="AK156" s="207" t="str">
        <f t="shared" si="41"/>
        <v/>
      </c>
      <c r="AL156" s="266"/>
      <c r="AM156" s="207" t="str">
        <f t="shared" si="42"/>
        <v/>
      </c>
      <c r="AN156" s="267"/>
      <c r="AO156" s="268"/>
      <c r="AP156" s="268"/>
      <c r="AQ156" s="269"/>
      <c r="AR156" s="207" t="str">
        <f t="shared" si="43"/>
        <v/>
      </c>
      <c r="AS156" s="270"/>
      <c r="AT156" s="271"/>
      <c r="AU156" s="237"/>
      <c r="AV156" s="207" t="str">
        <f t="shared" si="44"/>
        <v/>
      </c>
      <c r="AW156" s="237"/>
      <c r="AX156" s="237"/>
      <c r="AY156" s="237"/>
      <c r="AZ156" s="237"/>
      <c r="BA156" s="237"/>
      <c r="BB156" s="237"/>
      <c r="BC156" s="237"/>
      <c r="BE156" s="237"/>
      <c r="BF156" s="237"/>
      <c r="BG156" s="237"/>
      <c r="BH156" s="237"/>
      <c r="BI156" s="237"/>
      <c r="BJ156" s="237"/>
    </row>
    <row r="157" spans="1:62" s="238" customFormat="1" x14ac:dyDescent="0.2">
      <c r="A157" s="237"/>
      <c r="B157" s="207" t="str">
        <f t="shared" si="45"/>
        <v/>
      </c>
      <c r="C157" s="73"/>
      <c r="D157" s="257"/>
      <c r="E157" s="258"/>
      <c r="F157" s="259"/>
      <c r="G157" s="259"/>
      <c r="H157" s="207" t="str">
        <f t="shared" si="46"/>
        <v/>
      </c>
      <c r="I157" s="259"/>
      <c r="J157" s="207" t="str">
        <f t="shared" si="32"/>
        <v/>
      </c>
      <c r="K157" s="259"/>
      <c r="L157" s="207" t="str">
        <f t="shared" si="33"/>
        <v/>
      </c>
      <c r="M157" s="260"/>
      <c r="N157" s="260"/>
      <c r="O157" s="260"/>
      <c r="P157" s="260"/>
      <c r="Q157" s="260"/>
      <c r="R157" s="259"/>
      <c r="S157" s="207" t="str">
        <f t="shared" si="34"/>
        <v/>
      </c>
      <c r="T157" s="259"/>
      <c r="U157" s="207" t="str">
        <f t="shared" si="35"/>
        <v/>
      </c>
      <c r="V157" s="261"/>
      <c r="W157" s="183"/>
      <c r="X157" s="259"/>
      <c r="Y157" s="207" t="str">
        <f t="shared" si="36"/>
        <v/>
      </c>
      <c r="Z157" s="259"/>
      <c r="AA157" s="207" t="str">
        <f t="shared" si="37"/>
        <v/>
      </c>
      <c r="AB157" s="183"/>
      <c r="AC157" s="90"/>
      <c r="AD157" s="262"/>
      <c r="AE157" s="207" t="str">
        <f t="shared" si="38"/>
        <v/>
      </c>
      <c r="AF157" s="263"/>
      <c r="AG157" s="207" t="str">
        <f t="shared" si="39"/>
        <v/>
      </c>
      <c r="AH157" s="264"/>
      <c r="AI157" s="207" t="str">
        <f t="shared" si="40"/>
        <v/>
      </c>
      <c r="AJ157" s="265"/>
      <c r="AK157" s="207" t="str">
        <f t="shared" si="41"/>
        <v/>
      </c>
      <c r="AL157" s="266"/>
      <c r="AM157" s="207" t="str">
        <f t="shared" si="42"/>
        <v/>
      </c>
      <c r="AN157" s="267"/>
      <c r="AO157" s="268"/>
      <c r="AP157" s="268"/>
      <c r="AQ157" s="269"/>
      <c r="AR157" s="207" t="str">
        <f t="shared" si="43"/>
        <v/>
      </c>
      <c r="AS157" s="270"/>
      <c r="AT157" s="271"/>
      <c r="AU157" s="237"/>
      <c r="AV157" s="207" t="str">
        <f t="shared" si="44"/>
        <v/>
      </c>
      <c r="AW157" s="237"/>
      <c r="AX157" s="237"/>
      <c r="AY157" s="237"/>
      <c r="AZ157" s="237"/>
      <c r="BA157" s="237"/>
      <c r="BB157" s="237"/>
      <c r="BC157" s="237"/>
      <c r="BE157" s="237"/>
      <c r="BF157" s="237"/>
      <c r="BG157" s="237"/>
      <c r="BH157" s="237"/>
      <c r="BI157" s="237"/>
      <c r="BJ157" s="237"/>
    </row>
    <row r="158" spans="1:62" s="238" customFormat="1" x14ac:dyDescent="0.2">
      <c r="A158" s="237"/>
      <c r="B158" s="207" t="str">
        <f t="shared" si="45"/>
        <v/>
      </c>
      <c r="C158" s="73"/>
      <c r="D158" s="257"/>
      <c r="E158" s="258"/>
      <c r="F158" s="259"/>
      <c r="G158" s="259"/>
      <c r="H158" s="207" t="str">
        <f t="shared" si="46"/>
        <v/>
      </c>
      <c r="I158" s="259"/>
      <c r="J158" s="207" t="str">
        <f t="shared" si="32"/>
        <v/>
      </c>
      <c r="K158" s="259"/>
      <c r="L158" s="207" t="str">
        <f t="shared" si="33"/>
        <v/>
      </c>
      <c r="M158" s="260"/>
      <c r="N158" s="260"/>
      <c r="O158" s="260"/>
      <c r="P158" s="260"/>
      <c r="Q158" s="260"/>
      <c r="R158" s="259"/>
      <c r="S158" s="207" t="str">
        <f t="shared" si="34"/>
        <v/>
      </c>
      <c r="T158" s="259"/>
      <c r="U158" s="207" t="str">
        <f t="shared" si="35"/>
        <v/>
      </c>
      <c r="V158" s="261"/>
      <c r="W158" s="183"/>
      <c r="X158" s="259"/>
      <c r="Y158" s="207" t="str">
        <f t="shared" si="36"/>
        <v/>
      </c>
      <c r="Z158" s="259"/>
      <c r="AA158" s="207" t="str">
        <f t="shared" si="37"/>
        <v/>
      </c>
      <c r="AB158" s="183"/>
      <c r="AC158" s="90"/>
      <c r="AD158" s="262"/>
      <c r="AE158" s="207" t="str">
        <f t="shared" si="38"/>
        <v/>
      </c>
      <c r="AF158" s="263"/>
      <c r="AG158" s="207" t="str">
        <f t="shared" si="39"/>
        <v/>
      </c>
      <c r="AH158" s="264"/>
      <c r="AI158" s="207" t="str">
        <f t="shared" si="40"/>
        <v/>
      </c>
      <c r="AJ158" s="265"/>
      <c r="AK158" s="207" t="str">
        <f t="shared" si="41"/>
        <v/>
      </c>
      <c r="AL158" s="266"/>
      <c r="AM158" s="207" t="str">
        <f t="shared" si="42"/>
        <v/>
      </c>
      <c r="AN158" s="267"/>
      <c r="AO158" s="268"/>
      <c r="AP158" s="268"/>
      <c r="AQ158" s="269"/>
      <c r="AR158" s="207" t="str">
        <f t="shared" si="43"/>
        <v/>
      </c>
      <c r="AS158" s="270"/>
      <c r="AT158" s="271"/>
      <c r="AU158" s="237"/>
      <c r="AV158" s="207" t="str">
        <f t="shared" si="44"/>
        <v/>
      </c>
      <c r="AW158" s="237"/>
      <c r="AX158" s="237"/>
      <c r="AY158" s="237"/>
      <c r="AZ158" s="237"/>
      <c r="BA158" s="237"/>
      <c r="BB158" s="237"/>
      <c r="BC158" s="237"/>
      <c r="BE158" s="237"/>
      <c r="BF158" s="237"/>
      <c r="BG158" s="237"/>
      <c r="BH158" s="237"/>
      <c r="BI158" s="237"/>
      <c r="BJ158" s="237"/>
    </row>
    <row r="159" spans="1:62" s="238" customFormat="1" x14ac:dyDescent="0.2">
      <c r="A159" s="237"/>
      <c r="B159" s="207" t="str">
        <f t="shared" si="45"/>
        <v/>
      </c>
      <c r="C159" s="73"/>
      <c r="D159" s="257"/>
      <c r="E159" s="258"/>
      <c r="F159" s="259"/>
      <c r="G159" s="259"/>
      <c r="H159" s="207" t="str">
        <f t="shared" si="46"/>
        <v/>
      </c>
      <c r="I159" s="259"/>
      <c r="J159" s="207" t="str">
        <f t="shared" si="32"/>
        <v/>
      </c>
      <c r="K159" s="259"/>
      <c r="L159" s="207" t="str">
        <f t="shared" si="33"/>
        <v/>
      </c>
      <c r="M159" s="260"/>
      <c r="N159" s="260"/>
      <c r="O159" s="260"/>
      <c r="P159" s="260"/>
      <c r="Q159" s="260"/>
      <c r="R159" s="259"/>
      <c r="S159" s="207" t="str">
        <f t="shared" si="34"/>
        <v/>
      </c>
      <c r="T159" s="259"/>
      <c r="U159" s="207" t="str">
        <f t="shared" si="35"/>
        <v/>
      </c>
      <c r="V159" s="261"/>
      <c r="W159" s="183"/>
      <c r="X159" s="259"/>
      <c r="Y159" s="207" t="str">
        <f t="shared" si="36"/>
        <v/>
      </c>
      <c r="Z159" s="259"/>
      <c r="AA159" s="207" t="str">
        <f t="shared" si="37"/>
        <v/>
      </c>
      <c r="AB159" s="183"/>
      <c r="AC159" s="90"/>
      <c r="AD159" s="262"/>
      <c r="AE159" s="207" t="str">
        <f t="shared" si="38"/>
        <v/>
      </c>
      <c r="AF159" s="263"/>
      <c r="AG159" s="207" t="str">
        <f t="shared" si="39"/>
        <v/>
      </c>
      <c r="AH159" s="264"/>
      <c r="AI159" s="207" t="str">
        <f t="shared" si="40"/>
        <v/>
      </c>
      <c r="AJ159" s="265"/>
      <c r="AK159" s="207" t="str">
        <f t="shared" si="41"/>
        <v/>
      </c>
      <c r="AL159" s="266"/>
      <c r="AM159" s="207" t="str">
        <f t="shared" si="42"/>
        <v/>
      </c>
      <c r="AN159" s="267"/>
      <c r="AO159" s="268"/>
      <c r="AP159" s="268"/>
      <c r="AQ159" s="269"/>
      <c r="AR159" s="207" t="str">
        <f t="shared" si="43"/>
        <v/>
      </c>
      <c r="AS159" s="270"/>
      <c r="AT159" s="271"/>
      <c r="AU159" s="237"/>
      <c r="AV159" s="207" t="str">
        <f t="shared" si="44"/>
        <v/>
      </c>
      <c r="AW159" s="237"/>
      <c r="AX159" s="237"/>
      <c r="AY159" s="237"/>
      <c r="AZ159" s="237"/>
      <c r="BA159" s="237"/>
      <c r="BB159" s="237"/>
      <c r="BC159" s="237"/>
      <c r="BE159" s="237"/>
      <c r="BF159" s="237"/>
      <c r="BG159" s="237"/>
      <c r="BH159" s="237"/>
      <c r="BI159" s="237"/>
      <c r="BJ159" s="237"/>
    </row>
    <row r="160" spans="1:62" s="238" customFormat="1" x14ac:dyDescent="0.2">
      <c r="A160" s="237"/>
      <c r="B160" s="207" t="str">
        <f t="shared" si="45"/>
        <v/>
      </c>
      <c r="C160" s="73"/>
      <c r="D160" s="257"/>
      <c r="E160" s="258"/>
      <c r="F160" s="259"/>
      <c r="G160" s="259"/>
      <c r="H160" s="207" t="str">
        <f t="shared" si="46"/>
        <v/>
      </c>
      <c r="I160" s="259"/>
      <c r="J160" s="207" t="str">
        <f t="shared" si="32"/>
        <v/>
      </c>
      <c r="K160" s="259"/>
      <c r="L160" s="207" t="str">
        <f t="shared" si="33"/>
        <v/>
      </c>
      <c r="M160" s="260"/>
      <c r="N160" s="260"/>
      <c r="O160" s="260"/>
      <c r="P160" s="260"/>
      <c r="Q160" s="260"/>
      <c r="R160" s="259"/>
      <c r="S160" s="207" t="str">
        <f t="shared" si="34"/>
        <v/>
      </c>
      <c r="T160" s="259"/>
      <c r="U160" s="207" t="str">
        <f t="shared" si="35"/>
        <v/>
      </c>
      <c r="V160" s="261"/>
      <c r="W160" s="183"/>
      <c r="X160" s="259"/>
      <c r="Y160" s="207" t="str">
        <f t="shared" si="36"/>
        <v/>
      </c>
      <c r="Z160" s="259"/>
      <c r="AA160" s="207" t="str">
        <f t="shared" si="37"/>
        <v/>
      </c>
      <c r="AB160" s="183"/>
      <c r="AC160" s="90"/>
      <c r="AD160" s="262"/>
      <c r="AE160" s="207" t="str">
        <f t="shared" si="38"/>
        <v/>
      </c>
      <c r="AF160" s="263"/>
      <c r="AG160" s="207" t="str">
        <f t="shared" si="39"/>
        <v/>
      </c>
      <c r="AH160" s="264"/>
      <c r="AI160" s="207" t="str">
        <f t="shared" si="40"/>
        <v/>
      </c>
      <c r="AJ160" s="265"/>
      <c r="AK160" s="207" t="str">
        <f t="shared" si="41"/>
        <v/>
      </c>
      <c r="AL160" s="266"/>
      <c r="AM160" s="207" t="str">
        <f t="shared" si="42"/>
        <v/>
      </c>
      <c r="AN160" s="267"/>
      <c r="AO160" s="268"/>
      <c r="AP160" s="268"/>
      <c r="AQ160" s="269"/>
      <c r="AR160" s="207" t="str">
        <f t="shared" si="43"/>
        <v/>
      </c>
      <c r="AS160" s="270"/>
      <c r="AT160" s="271"/>
      <c r="AU160" s="237"/>
      <c r="AV160" s="207" t="str">
        <f t="shared" si="44"/>
        <v/>
      </c>
      <c r="AW160" s="237"/>
      <c r="AX160" s="237"/>
      <c r="AY160" s="237"/>
      <c r="AZ160" s="237"/>
      <c r="BA160" s="237"/>
      <c r="BB160" s="237"/>
      <c r="BC160" s="237"/>
      <c r="BE160" s="237"/>
      <c r="BF160" s="237"/>
      <c r="BG160" s="237"/>
      <c r="BH160" s="237"/>
      <c r="BI160" s="237"/>
      <c r="BJ160" s="237"/>
    </row>
    <row r="161" spans="1:62" s="238" customFormat="1" x14ac:dyDescent="0.2">
      <c r="A161" s="237"/>
      <c r="B161" s="207" t="str">
        <f t="shared" si="45"/>
        <v/>
      </c>
      <c r="C161" s="73"/>
      <c r="D161" s="257"/>
      <c r="E161" s="258"/>
      <c r="F161" s="259"/>
      <c r="G161" s="259"/>
      <c r="H161" s="207" t="str">
        <f t="shared" si="46"/>
        <v/>
      </c>
      <c r="I161" s="259"/>
      <c r="J161" s="207" t="str">
        <f t="shared" si="32"/>
        <v/>
      </c>
      <c r="K161" s="259"/>
      <c r="L161" s="207" t="str">
        <f t="shared" si="33"/>
        <v/>
      </c>
      <c r="M161" s="260"/>
      <c r="N161" s="260"/>
      <c r="O161" s="260"/>
      <c r="P161" s="260"/>
      <c r="Q161" s="260"/>
      <c r="R161" s="259"/>
      <c r="S161" s="207" t="str">
        <f t="shared" si="34"/>
        <v/>
      </c>
      <c r="T161" s="259"/>
      <c r="U161" s="207" t="str">
        <f t="shared" si="35"/>
        <v/>
      </c>
      <c r="V161" s="261"/>
      <c r="W161" s="183"/>
      <c r="X161" s="259"/>
      <c r="Y161" s="207" t="str">
        <f t="shared" si="36"/>
        <v/>
      </c>
      <c r="Z161" s="259"/>
      <c r="AA161" s="207" t="str">
        <f t="shared" si="37"/>
        <v/>
      </c>
      <c r="AB161" s="183"/>
      <c r="AC161" s="90"/>
      <c r="AD161" s="262"/>
      <c r="AE161" s="207" t="str">
        <f t="shared" si="38"/>
        <v/>
      </c>
      <c r="AF161" s="263"/>
      <c r="AG161" s="207" t="str">
        <f t="shared" si="39"/>
        <v/>
      </c>
      <c r="AH161" s="264"/>
      <c r="AI161" s="207" t="str">
        <f t="shared" si="40"/>
        <v/>
      </c>
      <c r="AJ161" s="265"/>
      <c r="AK161" s="207" t="str">
        <f t="shared" si="41"/>
        <v/>
      </c>
      <c r="AL161" s="266"/>
      <c r="AM161" s="207" t="str">
        <f t="shared" si="42"/>
        <v/>
      </c>
      <c r="AN161" s="267"/>
      <c r="AO161" s="268"/>
      <c r="AP161" s="268"/>
      <c r="AQ161" s="269"/>
      <c r="AR161" s="207" t="str">
        <f t="shared" si="43"/>
        <v/>
      </c>
      <c r="AS161" s="270"/>
      <c r="AT161" s="271"/>
      <c r="AU161" s="237"/>
      <c r="AV161" s="207" t="str">
        <f t="shared" si="44"/>
        <v/>
      </c>
      <c r="AW161" s="237"/>
      <c r="AX161" s="237"/>
      <c r="AY161" s="237"/>
      <c r="AZ161" s="237"/>
      <c r="BA161" s="237"/>
      <c r="BB161" s="237"/>
      <c r="BC161" s="237"/>
      <c r="BE161" s="237"/>
      <c r="BF161" s="237"/>
      <c r="BG161" s="237"/>
      <c r="BH161" s="237"/>
      <c r="BI161" s="237"/>
      <c r="BJ161" s="237"/>
    </row>
    <row r="162" spans="1:62" s="238" customFormat="1" x14ac:dyDescent="0.2">
      <c r="A162" s="237"/>
      <c r="B162" s="207" t="str">
        <f t="shared" si="45"/>
        <v/>
      </c>
      <c r="C162" s="73"/>
      <c r="D162" s="257"/>
      <c r="E162" s="258"/>
      <c r="F162" s="259"/>
      <c r="G162" s="259"/>
      <c r="H162" s="207" t="str">
        <f t="shared" si="46"/>
        <v/>
      </c>
      <c r="I162" s="259"/>
      <c r="J162" s="207" t="str">
        <f t="shared" si="32"/>
        <v/>
      </c>
      <c r="K162" s="259"/>
      <c r="L162" s="207" t="str">
        <f t="shared" si="33"/>
        <v/>
      </c>
      <c r="M162" s="260"/>
      <c r="N162" s="260"/>
      <c r="O162" s="260"/>
      <c r="P162" s="260"/>
      <c r="Q162" s="260"/>
      <c r="R162" s="259"/>
      <c r="S162" s="207" t="str">
        <f t="shared" si="34"/>
        <v/>
      </c>
      <c r="T162" s="259"/>
      <c r="U162" s="207" t="str">
        <f t="shared" si="35"/>
        <v/>
      </c>
      <c r="V162" s="261"/>
      <c r="W162" s="183"/>
      <c r="X162" s="259"/>
      <c r="Y162" s="207" t="str">
        <f t="shared" si="36"/>
        <v/>
      </c>
      <c r="Z162" s="259"/>
      <c r="AA162" s="207" t="str">
        <f t="shared" si="37"/>
        <v/>
      </c>
      <c r="AB162" s="183"/>
      <c r="AC162" s="90"/>
      <c r="AD162" s="262"/>
      <c r="AE162" s="207" t="str">
        <f t="shared" si="38"/>
        <v/>
      </c>
      <c r="AF162" s="263"/>
      <c r="AG162" s="207" t="str">
        <f t="shared" si="39"/>
        <v/>
      </c>
      <c r="AH162" s="264"/>
      <c r="AI162" s="207" t="str">
        <f t="shared" si="40"/>
        <v/>
      </c>
      <c r="AJ162" s="265"/>
      <c r="AK162" s="207" t="str">
        <f t="shared" si="41"/>
        <v/>
      </c>
      <c r="AL162" s="266"/>
      <c r="AM162" s="207" t="str">
        <f t="shared" si="42"/>
        <v/>
      </c>
      <c r="AN162" s="267"/>
      <c r="AO162" s="268"/>
      <c r="AP162" s="268"/>
      <c r="AQ162" s="269"/>
      <c r="AR162" s="207" t="str">
        <f t="shared" si="43"/>
        <v/>
      </c>
      <c r="AS162" s="270"/>
      <c r="AT162" s="271"/>
      <c r="AU162" s="237"/>
      <c r="AV162" s="207" t="str">
        <f t="shared" si="44"/>
        <v/>
      </c>
      <c r="AW162" s="237"/>
      <c r="AX162" s="237"/>
      <c r="AY162" s="237"/>
      <c r="AZ162" s="237"/>
      <c r="BA162" s="237"/>
      <c r="BB162" s="237"/>
      <c r="BC162" s="237"/>
      <c r="BE162" s="237"/>
      <c r="BF162" s="237"/>
      <c r="BG162" s="237"/>
      <c r="BH162" s="237"/>
      <c r="BI162" s="237"/>
      <c r="BJ162" s="237"/>
    </row>
    <row r="163" spans="1:62" s="238" customFormat="1" x14ac:dyDescent="0.2">
      <c r="A163" s="237"/>
      <c r="B163" s="207" t="str">
        <f t="shared" si="45"/>
        <v/>
      </c>
      <c r="C163" s="73"/>
      <c r="D163" s="257"/>
      <c r="E163" s="258"/>
      <c r="F163" s="259"/>
      <c r="G163" s="259"/>
      <c r="H163" s="207" t="str">
        <f t="shared" si="46"/>
        <v/>
      </c>
      <c r="I163" s="259"/>
      <c r="J163" s="207" t="str">
        <f t="shared" si="32"/>
        <v/>
      </c>
      <c r="K163" s="259"/>
      <c r="L163" s="207" t="str">
        <f t="shared" si="33"/>
        <v/>
      </c>
      <c r="M163" s="260"/>
      <c r="N163" s="260"/>
      <c r="O163" s="260"/>
      <c r="P163" s="260"/>
      <c r="Q163" s="260"/>
      <c r="R163" s="259"/>
      <c r="S163" s="207" t="str">
        <f t="shared" si="34"/>
        <v/>
      </c>
      <c r="T163" s="259"/>
      <c r="U163" s="207" t="str">
        <f t="shared" si="35"/>
        <v/>
      </c>
      <c r="V163" s="261"/>
      <c r="W163" s="183"/>
      <c r="X163" s="259"/>
      <c r="Y163" s="207" t="str">
        <f t="shared" si="36"/>
        <v/>
      </c>
      <c r="Z163" s="259"/>
      <c r="AA163" s="207" t="str">
        <f t="shared" si="37"/>
        <v/>
      </c>
      <c r="AB163" s="183"/>
      <c r="AC163" s="90"/>
      <c r="AD163" s="262"/>
      <c r="AE163" s="207" t="str">
        <f t="shared" si="38"/>
        <v/>
      </c>
      <c r="AF163" s="263"/>
      <c r="AG163" s="207" t="str">
        <f t="shared" si="39"/>
        <v/>
      </c>
      <c r="AH163" s="264"/>
      <c r="AI163" s="207" t="str">
        <f t="shared" si="40"/>
        <v/>
      </c>
      <c r="AJ163" s="265"/>
      <c r="AK163" s="207" t="str">
        <f t="shared" si="41"/>
        <v/>
      </c>
      <c r="AL163" s="266"/>
      <c r="AM163" s="207" t="str">
        <f t="shared" si="42"/>
        <v/>
      </c>
      <c r="AN163" s="267"/>
      <c r="AO163" s="268"/>
      <c r="AP163" s="268"/>
      <c r="AQ163" s="269"/>
      <c r="AR163" s="207" t="str">
        <f t="shared" si="43"/>
        <v/>
      </c>
      <c r="AS163" s="270"/>
      <c r="AT163" s="271"/>
      <c r="AU163" s="237"/>
      <c r="AV163" s="207" t="str">
        <f t="shared" si="44"/>
        <v/>
      </c>
      <c r="AW163" s="237"/>
      <c r="AX163" s="237"/>
      <c r="AY163" s="237"/>
      <c r="AZ163" s="237"/>
      <c r="BA163" s="237"/>
      <c r="BB163" s="237"/>
      <c r="BC163" s="237"/>
      <c r="BE163" s="237"/>
      <c r="BF163" s="237"/>
      <c r="BG163" s="237"/>
      <c r="BH163" s="237"/>
      <c r="BI163" s="237"/>
      <c r="BJ163" s="237"/>
    </row>
    <row r="164" spans="1:62" s="238" customFormat="1" x14ac:dyDescent="0.2">
      <c r="A164" s="237"/>
      <c r="B164" s="207" t="str">
        <f t="shared" si="45"/>
        <v/>
      </c>
      <c r="C164" s="73"/>
      <c r="D164" s="257"/>
      <c r="E164" s="258"/>
      <c r="F164" s="259"/>
      <c r="G164" s="259"/>
      <c r="H164" s="207" t="str">
        <f t="shared" si="46"/>
        <v/>
      </c>
      <c r="I164" s="259"/>
      <c r="J164" s="207" t="str">
        <f t="shared" si="32"/>
        <v/>
      </c>
      <c r="K164" s="259"/>
      <c r="L164" s="207" t="str">
        <f t="shared" si="33"/>
        <v/>
      </c>
      <c r="M164" s="260"/>
      <c r="N164" s="260"/>
      <c r="O164" s="260"/>
      <c r="P164" s="260"/>
      <c r="Q164" s="260"/>
      <c r="R164" s="259"/>
      <c r="S164" s="207" t="str">
        <f t="shared" si="34"/>
        <v/>
      </c>
      <c r="T164" s="259"/>
      <c r="U164" s="207" t="str">
        <f t="shared" si="35"/>
        <v/>
      </c>
      <c r="V164" s="261"/>
      <c r="W164" s="183"/>
      <c r="X164" s="259"/>
      <c r="Y164" s="207" t="str">
        <f t="shared" si="36"/>
        <v/>
      </c>
      <c r="Z164" s="259"/>
      <c r="AA164" s="207" t="str">
        <f t="shared" si="37"/>
        <v/>
      </c>
      <c r="AB164" s="183"/>
      <c r="AC164" s="90"/>
      <c r="AD164" s="262"/>
      <c r="AE164" s="207" t="str">
        <f t="shared" si="38"/>
        <v/>
      </c>
      <c r="AF164" s="263"/>
      <c r="AG164" s="207" t="str">
        <f t="shared" si="39"/>
        <v/>
      </c>
      <c r="AH164" s="264"/>
      <c r="AI164" s="207" t="str">
        <f t="shared" si="40"/>
        <v/>
      </c>
      <c r="AJ164" s="265"/>
      <c r="AK164" s="207" t="str">
        <f t="shared" si="41"/>
        <v/>
      </c>
      <c r="AL164" s="266"/>
      <c r="AM164" s="207" t="str">
        <f t="shared" si="42"/>
        <v/>
      </c>
      <c r="AN164" s="267"/>
      <c r="AO164" s="268"/>
      <c r="AP164" s="268"/>
      <c r="AQ164" s="269"/>
      <c r="AR164" s="207" t="str">
        <f t="shared" si="43"/>
        <v/>
      </c>
      <c r="AS164" s="270"/>
      <c r="AT164" s="271"/>
      <c r="AU164" s="237"/>
      <c r="AV164" s="207" t="str">
        <f t="shared" si="44"/>
        <v/>
      </c>
      <c r="AW164" s="237"/>
      <c r="AX164" s="237"/>
      <c r="AY164" s="237"/>
      <c r="AZ164" s="237"/>
      <c r="BA164" s="237"/>
      <c r="BB164" s="237"/>
      <c r="BC164" s="237"/>
      <c r="BE164" s="237"/>
      <c r="BF164" s="237"/>
      <c r="BG164" s="237"/>
      <c r="BH164" s="237"/>
      <c r="BI164" s="237"/>
      <c r="BJ164" s="237"/>
    </row>
    <row r="165" spans="1:62" s="238" customFormat="1" x14ac:dyDescent="0.2">
      <c r="A165" s="237"/>
      <c r="B165" s="207" t="str">
        <f t="shared" si="45"/>
        <v/>
      </c>
      <c r="C165" s="73"/>
      <c r="D165" s="257"/>
      <c r="E165" s="258"/>
      <c r="F165" s="259"/>
      <c r="G165" s="259"/>
      <c r="H165" s="207" t="str">
        <f t="shared" si="46"/>
        <v/>
      </c>
      <c r="I165" s="259"/>
      <c r="J165" s="207" t="str">
        <f t="shared" si="32"/>
        <v/>
      </c>
      <c r="K165" s="259"/>
      <c r="L165" s="207" t="str">
        <f t="shared" si="33"/>
        <v/>
      </c>
      <c r="M165" s="260"/>
      <c r="N165" s="260"/>
      <c r="O165" s="260"/>
      <c r="P165" s="260"/>
      <c r="Q165" s="260"/>
      <c r="R165" s="259"/>
      <c r="S165" s="207" t="str">
        <f t="shared" si="34"/>
        <v/>
      </c>
      <c r="T165" s="259"/>
      <c r="U165" s="207" t="str">
        <f t="shared" si="35"/>
        <v/>
      </c>
      <c r="V165" s="261"/>
      <c r="W165" s="183"/>
      <c r="X165" s="259"/>
      <c r="Y165" s="207" t="str">
        <f t="shared" si="36"/>
        <v/>
      </c>
      <c r="Z165" s="259"/>
      <c r="AA165" s="207" t="str">
        <f t="shared" si="37"/>
        <v/>
      </c>
      <c r="AB165" s="183"/>
      <c r="AC165" s="90"/>
      <c r="AD165" s="262"/>
      <c r="AE165" s="207" t="str">
        <f t="shared" si="38"/>
        <v/>
      </c>
      <c r="AF165" s="263"/>
      <c r="AG165" s="207" t="str">
        <f t="shared" si="39"/>
        <v/>
      </c>
      <c r="AH165" s="264"/>
      <c r="AI165" s="207" t="str">
        <f t="shared" si="40"/>
        <v/>
      </c>
      <c r="AJ165" s="265"/>
      <c r="AK165" s="207" t="str">
        <f t="shared" si="41"/>
        <v/>
      </c>
      <c r="AL165" s="266"/>
      <c r="AM165" s="207" t="str">
        <f t="shared" si="42"/>
        <v/>
      </c>
      <c r="AN165" s="267"/>
      <c r="AO165" s="268"/>
      <c r="AP165" s="268"/>
      <c r="AQ165" s="269"/>
      <c r="AR165" s="207" t="str">
        <f t="shared" si="43"/>
        <v/>
      </c>
      <c r="AS165" s="270"/>
      <c r="AT165" s="271"/>
      <c r="AU165" s="237"/>
      <c r="AV165" s="207" t="str">
        <f t="shared" si="44"/>
        <v/>
      </c>
      <c r="AW165" s="237"/>
      <c r="AX165" s="237"/>
      <c r="AY165" s="237"/>
      <c r="AZ165" s="237"/>
      <c r="BA165" s="237"/>
      <c r="BB165" s="237"/>
      <c r="BC165" s="237"/>
      <c r="BE165" s="237"/>
      <c r="BF165" s="237"/>
      <c r="BG165" s="237"/>
      <c r="BH165" s="237"/>
      <c r="BI165" s="237"/>
      <c r="BJ165" s="237"/>
    </row>
    <row r="166" spans="1:62" s="238" customFormat="1" x14ac:dyDescent="0.2">
      <c r="A166" s="237"/>
      <c r="B166" s="207" t="str">
        <f t="shared" si="45"/>
        <v/>
      </c>
      <c r="C166" s="73"/>
      <c r="D166" s="257"/>
      <c r="E166" s="258"/>
      <c r="F166" s="259"/>
      <c r="G166" s="259"/>
      <c r="H166" s="207" t="str">
        <f t="shared" si="46"/>
        <v/>
      </c>
      <c r="I166" s="259"/>
      <c r="J166" s="207" t="str">
        <f t="shared" si="32"/>
        <v/>
      </c>
      <c r="K166" s="259"/>
      <c r="L166" s="207" t="str">
        <f t="shared" si="33"/>
        <v/>
      </c>
      <c r="M166" s="260"/>
      <c r="N166" s="260"/>
      <c r="O166" s="260"/>
      <c r="P166" s="260"/>
      <c r="Q166" s="260"/>
      <c r="R166" s="259"/>
      <c r="S166" s="207" t="str">
        <f t="shared" si="34"/>
        <v/>
      </c>
      <c r="T166" s="259"/>
      <c r="U166" s="207" t="str">
        <f t="shared" si="35"/>
        <v/>
      </c>
      <c r="V166" s="261"/>
      <c r="W166" s="183"/>
      <c r="X166" s="259"/>
      <c r="Y166" s="207" t="str">
        <f t="shared" si="36"/>
        <v/>
      </c>
      <c r="Z166" s="259"/>
      <c r="AA166" s="207" t="str">
        <f t="shared" si="37"/>
        <v/>
      </c>
      <c r="AB166" s="183"/>
      <c r="AC166" s="90"/>
      <c r="AD166" s="262"/>
      <c r="AE166" s="207" t="str">
        <f t="shared" si="38"/>
        <v/>
      </c>
      <c r="AF166" s="263"/>
      <c r="AG166" s="207" t="str">
        <f t="shared" si="39"/>
        <v/>
      </c>
      <c r="AH166" s="264"/>
      <c r="AI166" s="207" t="str">
        <f t="shared" si="40"/>
        <v/>
      </c>
      <c r="AJ166" s="265"/>
      <c r="AK166" s="207" t="str">
        <f t="shared" si="41"/>
        <v/>
      </c>
      <c r="AL166" s="266"/>
      <c r="AM166" s="207" t="str">
        <f t="shared" si="42"/>
        <v/>
      </c>
      <c r="AN166" s="267"/>
      <c r="AO166" s="268"/>
      <c r="AP166" s="268"/>
      <c r="AQ166" s="269"/>
      <c r="AR166" s="207" t="str">
        <f t="shared" si="43"/>
        <v/>
      </c>
      <c r="AS166" s="270"/>
      <c r="AT166" s="271"/>
      <c r="AU166" s="237"/>
      <c r="AV166" s="207" t="str">
        <f t="shared" si="44"/>
        <v/>
      </c>
      <c r="AW166" s="237"/>
      <c r="AX166" s="237"/>
      <c r="AY166" s="237"/>
      <c r="AZ166" s="237"/>
      <c r="BA166" s="237"/>
      <c r="BB166" s="237"/>
      <c r="BC166" s="237"/>
      <c r="BE166" s="237"/>
      <c r="BF166" s="237"/>
      <c r="BG166" s="237"/>
      <c r="BH166" s="237"/>
      <c r="BI166" s="237"/>
      <c r="BJ166" s="237"/>
    </row>
    <row r="167" spans="1:62" s="238" customFormat="1" x14ac:dyDescent="0.2">
      <c r="A167" s="237"/>
      <c r="B167" s="207" t="str">
        <f t="shared" si="45"/>
        <v/>
      </c>
      <c r="C167" s="73"/>
      <c r="D167" s="257"/>
      <c r="E167" s="258"/>
      <c r="F167" s="259"/>
      <c r="G167" s="259"/>
      <c r="H167" s="207" t="str">
        <f t="shared" si="46"/>
        <v/>
      </c>
      <c r="I167" s="259"/>
      <c r="J167" s="207" t="str">
        <f t="shared" si="32"/>
        <v/>
      </c>
      <c r="K167" s="259"/>
      <c r="L167" s="207" t="str">
        <f t="shared" si="33"/>
        <v/>
      </c>
      <c r="M167" s="260"/>
      <c r="N167" s="260"/>
      <c r="O167" s="260"/>
      <c r="P167" s="260"/>
      <c r="Q167" s="260"/>
      <c r="R167" s="259"/>
      <c r="S167" s="207" t="str">
        <f t="shared" si="34"/>
        <v/>
      </c>
      <c r="T167" s="259"/>
      <c r="U167" s="207" t="str">
        <f t="shared" si="35"/>
        <v/>
      </c>
      <c r="V167" s="261"/>
      <c r="W167" s="183"/>
      <c r="X167" s="259"/>
      <c r="Y167" s="207" t="str">
        <f t="shared" si="36"/>
        <v/>
      </c>
      <c r="Z167" s="259"/>
      <c r="AA167" s="207" t="str">
        <f t="shared" si="37"/>
        <v/>
      </c>
      <c r="AB167" s="183"/>
      <c r="AC167" s="90"/>
      <c r="AD167" s="262"/>
      <c r="AE167" s="207" t="str">
        <f t="shared" si="38"/>
        <v/>
      </c>
      <c r="AF167" s="263"/>
      <c r="AG167" s="207" t="str">
        <f t="shared" si="39"/>
        <v/>
      </c>
      <c r="AH167" s="264"/>
      <c r="AI167" s="207" t="str">
        <f t="shared" si="40"/>
        <v/>
      </c>
      <c r="AJ167" s="265"/>
      <c r="AK167" s="207" t="str">
        <f t="shared" si="41"/>
        <v/>
      </c>
      <c r="AL167" s="266"/>
      <c r="AM167" s="207" t="str">
        <f t="shared" si="42"/>
        <v/>
      </c>
      <c r="AN167" s="267"/>
      <c r="AO167" s="268"/>
      <c r="AP167" s="268"/>
      <c r="AQ167" s="269"/>
      <c r="AR167" s="207" t="str">
        <f t="shared" si="43"/>
        <v/>
      </c>
      <c r="AS167" s="270"/>
      <c r="AT167" s="271"/>
      <c r="AU167" s="237"/>
      <c r="AV167" s="207" t="str">
        <f t="shared" si="44"/>
        <v/>
      </c>
      <c r="AW167" s="237"/>
      <c r="AX167" s="237"/>
      <c r="AY167" s="237"/>
      <c r="AZ167" s="237"/>
      <c r="BA167" s="237"/>
      <c r="BB167" s="237"/>
      <c r="BC167" s="237"/>
      <c r="BE167" s="237"/>
      <c r="BF167" s="237"/>
      <c r="BG167" s="237"/>
      <c r="BH167" s="237"/>
      <c r="BI167" s="237"/>
      <c r="BJ167" s="237"/>
    </row>
    <row r="168" spans="1:62" s="238" customFormat="1" x14ac:dyDescent="0.2">
      <c r="A168" s="237"/>
      <c r="B168" s="207" t="str">
        <f t="shared" si="45"/>
        <v/>
      </c>
      <c r="C168" s="73"/>
      <c r="D168" s="257"/>
      <c r="E168" s="258"/>
      <c r="F168" s="259"/>
      <c r="G168" s="259"/>
      <c r="H168" s="207" t="str">
        <f t="shared" si="46"/>
        <v/>
      </c>
      <c r="I168" s="259"/>
      <c r="J168" s="207" t="str">
        <f t="shared" si="32"/>
        <v/>
      </c>
      <c r="K168" s="259"/>
      <c r="L168" s="207" t="str">
        <f t="shared" si="33"/>
        <v/>
      </c>
      <c r="M168" s="260"/>
      <c r="N168" s="260"/>
      <c r="O168" s="260"/>
      <c r="P168" s="260"/>
      <c r="Q168" s="260"/>
      <c r="R168" s="259"/>
      <c r="S168" s="207" t="str">
        <f t="shared" si="34"/>
        <v/>
      </c>
      <c r="T168" s="259"/>
      <c r="U168" s="207" t="str">
        <f t="shared" si="35"/>
        <v/>
      </c>
      <c r="V168" s="261"/>
      <c r="W168" s="183"/>
      <c r="X168" s="259"/>
      <c r="Y168" s="207" t="str">
        <f t="shared" si="36"/>
        <v/>
      </c>
      <c r="Z168" s="259"/>
      <c r="AA168" s="207" t="str">
        <f t="shared" si="37"/>
        <v/>
      </c>
      <c r="AB168" s="183"/>
      <c r="AC168" s="90"/>
      <c r="AD168" s="262"/>
      <c r="AE168" s="207" t="str">
        <f t="shared" si="38"/>
        <v/>
      </c>
      <c r="AF168" s="263"/>
      <c r="AG168" s="207" t="str">
        <f t="shared" si="39"/>
        <v/>
      </c>
      <c r="AH168" s="264"/>
      <c r="AI168" s="207" t="str">
        <f t="shared" si="40"/>
        <v/>
      </c>
      <c r="AJ168" s="265"/>
      <c r="AK168" s="207" t="str">
        <f t="shared" si="41"/>
        <v/>
      </c>
      <c r="AL168" s="266"/>
      <c r="AM168" s="207" t="str">
        <f t="shared" si="42"/>
        <v/>
      </c>
      <c r="AN168" s="267"/>
      <c r="AO168" s="268"/>
      <c r="AP168" s="268"/>
      <c r="AQ168" s="269"/>
      <c r="AR168" s="207" t="str">
        <f t="shared" si="43"/>
        <v/>
      </c>
      <c r="AS168" s="270"/>
      <c r="AT168" s="271"/>
      <c r="AU168" s="237"/>
      <c r="AV168" s="207" t="str">
        <f t="shared" si="44"/>
        <v/>
      </c>
      <c r="AW168" s="237"/>
      <c r="AX168" s="237"/>
      <c r="AY168" s="237"/>
      <c r="AZ168" s="237"/>
      <c r="BA168" s="237"/>
      <c r="BB168" s="237"/>
      <c r="BC168" s="237"/>
      <c r="BE168" s="237"/>
      <c r="BF168" s="237"/>
      <c r="BG168" s="237"/>
      <c r="BH168" s="237"/>
      <c r="BI168" s="237"/>
      <c r="BJ168" s="237"/>
    </row>
    <row r="169" spans="1:62" s="238" customFormat="1" x14ac:dyDescent="0.2">
      <c r="A169" s="237"/>
      <c r="B169" s="207" t="str">
        <f t="shared" si="45"/>
        <v/>
      </c>
      <c r="C169" s="73"/>
      <c r="D169" s="257"/>
      <c r="E169" s="258"/>
      <c r="F169" s="259"/>
      <c r="G169" s="259"/>
      <c r="H169" s="207" t="str">
        <f t="shared" si="46"/>
        <v/>
      </c>
      <c r="I169" s="259"/>
      <c r="J169" s="207" t="str">
        <f t="shared" si="32"/>
        <v/>
      </c>
      <c r="K169" s="259"/>
      <c r="L169" s="207" t="str">
        <f t="shared" si="33"/>
        <v/>
      </c>
      <c r="M169" s="260"/>
      <c r="N169" s="260"/>
      <c r="O169" s="260"/>
      <c r="P169" s="260"/>
      <c r="Q169" s="260"/>
      <c r="R169" s="259"/>
      <c r="S169" s="207" t="str">
        <f t="shared" si="34"/>
        <v/>
      </c>
      <c r="T169" s="259"/>
      <c r="U169" s="207" t="str">
        <f t="shared" si="35"/>
        <v/>
      </c>
      <c r="V169" s="261"/>
      <c r="W169" s="183"/>
      <c r="X169" s="259"/>
      <c r="Y169" s="207" t="str">
        <f t="shared" si="36"/>
        <v/>
      </c>
      <c r="Z169" s="259"/>
      <c r="AA169" s="207" t="str">
        <f t="shared" si="37"/>
        <v/>
      </c>
      <c r="AB169" s="183"/>
      <c r="AC169" s="90"/>
      <c r="AD169" s="262"/>
      <c r="AE169" s="207" t="str">
        <f t="shared" si="38"/>
        <v/>
      </c>
      <c r="AF169" s="263"/>
      <c r="AG169" s="207" t="str">
        <f t="shared" si="39"/>
        <v/>
      </c>
      <c r="AH169" s="264"/>
      <c r="AI169" s="207" t="str">
        <f t="shared" si="40"/>
        <v/>
      </c>
      <c r="AJ169" s="265"/>
      <c r="AK169" s="207" t="str">
        <f t="shared" si="41"/>
        <v/>
      </c>
      <c r="AL169" s="266"/>
      <c r="AM169" s="207" t="str">
        <f t="shared" si="42"/>
        <v/>
      </c>
      <c r="AN169" s="267"/>
      <c r="AO169" s="268"/>
      <c r="AP169" s="268"/>
      <c r="AQ169" s="269"/>
      <c r="AR169" s="207" t="str">
        <f t="shared" si="43"/>
        <v/>
      </c>
      <c r="AS169" s="270"/>
      <c r="AT169" s="271"/>
      <c r="AU169" s="237"/>
      <c r="AV169" s="207" t="str">
        <f t="shared" si="44"/>
        <v/>
      </c>
      <c r="AW169" s="237"/>
      <c r="AX169" s="237"/>
      <c r="AY169" s="237"/>
      <c r="AZ169" s="237"/>
      <c r="BA169" s="237"/>
      <c r="BB169" s="237"/>
      <c r="BC169" s="237"/>
      <c r="BE169" s="237"/>
      <c r="BF169" s="237"/>
      <c r="BG169" s="237"/>
      <c r="BH169" s="237"/>
      <c r="BI169" s="237"/>
      <c r="BJ169" s="237"/>
    </row>
    <row r="170" spans="1:62" s="238" customFormat="1" x14ac:dyDescent="0.2">
      <c r="A170" s="237"/>
      <c r="B170" s="207" t="str">
        <f t="shared" si="45"/>
        <v/>
      </c>
      <c r="C170" s="73"/>
      <c r="D170" s="257"/>
      <c r="E170" s="258"/>
      <c r="F170" s="259"/>
      <c r="G170" s="259"/>
      <c r="H170" s="207" t="str">
        <f t="shared" si="46"/>
        <v/>
      </c>
      <c r="I170" s="259"/>
      <c r="J170" s="207" t="str">
        <f t="shared" si="32"/>
        <v/>
      </c>
      <c r="K170" s="259"/>
      <c r="L170" s="207" t="str">
        <f t="shared" si="33"/>
        <v/>
      </c>
      <c r="M170" s="260"/>
      <c r="N170" s="260"/>
      <c r="O170" s="260"/>
      <c r="P170" s="260"/>
      <c r="Q170" s="260"/>
      <c r="R170" s="259"/>
      <c r="S170" s="207" t="str">
        <f t="shared" si="34"/>
        <v/>
      </c>
      <c r="T170" s="259"/>
      <c r="U170" s="207" t="str">
        <f t="shared" si="35"/>
        <v/>
      </c>
      <c r="V170" s="261"/>
      <c r="W170" s="183"/>
      <c r="X170" s="259"/>
      <c r="Y170" s="207" t="str">
        <f t="shared" si="36"/>
        <v/>
      </c>
      <c r="Z170" s="259"/>
      <c r="AA170" s="207" t="str">
        <f t="shared" si="37"/>
        <v/>
      </c>
      <c r="AB170" s="183"/>
      <c r="AC170" s="90"/>
      <c r="AD170" s="262"/>
      <c r="AE170" s="207" t="str">
        <f t="shared" si="38"/>
        <v/>
      </c>
      <c r="AF170" s="263"/>
      <c r="AG170" s="207" t="str">
        <f t="shared" si="39"/>
        <v/>
      </c>
      <c r="AH170" s="264"/>
      <c r="AI170" s="207" t="str">
        <f t="shared" si="40"/>
        <v/>
      </c>
      <c r="AJ170" s="265"/>
      <c r="AK170" s="207" t="str">
        <f t="shared" si="41"/>
        <v/>
      </c>
      <c r="AL170" s="266"/>
      <c r="AM170" s="207" t="str">
        <f t="shared" si="42"/>
        <v/>
      </c>
      <c r="AN170" s="267"/>
      <c r="AO170" s="268"/>
      <c r="AP170" s="268"/>
      <c r="AQ170" s="269"/>
      <c r="AR170" s="207" t="str">
        <f t="shared" si="43"/>
        <v/>
      </c>
      <c r="AS170" s="270"/>
      <c r="AT170" s="271"/>
      <c r="AU170" s="237"/>
      <c r="AV170" s="207" t="str">
        <f t="shared" si="44"/>
        <v/>
      </c>
      <c r="AW170" s="237"/>
      <c r="AX170" s="237"/>
      <c r="AY170" s="237"/>
      <c r="AZ170" s="237"/>
      <c r="BA170" s="237"/>
      <c r="BB170" s="237"/>
      <c r="BC170" s="237"/>
      <c r="BE170" s="237"/>
      <c r="BF170" s="237"/>
      <c r="BG170" s="237"/>
      <c r="BH170" s="237"/>
      <c r="BI170" s="237"/>
      <c r="BJ170" s="237"/>
    </row>
    <row r="171" spans="1:62" s="238" customFormat="1" x14ac:dyDescent="0.2">
      <c r="A171" s="237"/>
      <c r="B171" s="207" t="str">
        <f t="shared" si="45"/>
        <v/>
      </c>
      <c r="C171" s="73"/>
      <c r="D171" s="257"/>
      <c r="E171" s="258"/>
      <c r="F171" s="259"/>
      <c r="G171" s="259"/>
      <c r="H171" s="207" t="str">
        <f t="shared" si="46"/>
        <v/>
      </c>
      <c r="I171" s="259"/>
      <c r="J171" s="207" t="str">
        <f t="shared" si="32"/>
        <v/>
      </c>
      <c r="K171" s="259"/>
      <c r="L171" s="207" t="str">
        <f t="shared" si="33"/>
        <v/>
      </c>
      <c r="M171" s="260"/>
      <c r="N171" s="260"/>
      <c r="O171" s="260"/>
      <c r="P171" s="260"/>
      <c r="Q171" s="260"/>
      <c r="R171" s="259"/>
      <c r="S171" s="207" t="str">
        <f t="shared" si="34"/>
        <v/>
      </c>
      <c r="T171" s="259"/>
      <c r="U171" s="207" t="str">
        <f t="shared" si="35"/>
        <v/>
      </c>
      <c r="V171" s="261"/>
      <c r="W171" s="183"/>
      <c r="X171" s="259"/>
      <c r="Y171" s="207" t="str">
        <f t="shared" si="36"/>
        <v/>
      </c>
      <c r="Z171" s="259"/>
      <c r="AA171" s="207" t="str">
        <f t="shared" si="37"/>
        <v/>
      </c>
      <c r="AB171" s="183"/>
      <c r="AC171" s="90"/>
      <c r="AD171" s="262"/>
      <c r="AE171" s="207" t="str">
        <f t="shared" si="38"/>
        <v/>
      </c>
      <c r="AF171" s="263"/>
      <c r="AG171" s="207" t="str">
        <f t="shared" si="39"/>
        <v/>
      </c>
      <c r="AH171" s="264"/>
      <c r="AI171" s="207" t="str">
        <f t="shared" si="40"/>
        <v/>
      </c>
      <c r="AJ171" s="265"/>
      <c r="AK171" s="207" t="str">
        <f t="shared" si="41"/>
        <v/>
      </c>
      <c r="AL171" s="266"/>
      <c r="AM171" s="207" t="str">
        <f t="shared" si="42"/>
        <v/>
      </c>
      <c r="AN171" s="267"/>
      <c r="AO171" s="268"/>
      <c r="AP171" s="268"/>
      <c r="AQ171" s="269"/>
      <c r="AR171" s="207" t="str">
        <f t="shared" si="43"/>
        <v/>
      </c>
      <c r="AS171" s="270"/>
      <c r="AT171" s="271"/>
      <c r="AU171" s="237"/>
      <c r="AV171" s="207" t="str">
        <f t="shared" si="44"/>
        <v/>
      </c>
      <c r="AW171" s="237"/>
      <c r="AX171" s="237"/>
      <c r="AY171" s="237"/>
      <c r="AZ171" s="237"/>
      <c r="BA171" s="237"/>
      <c r="BB171" s="237"/>
      <c r="BC171" s="237"/>
      <c r="BE171" s="237"/>
      <c r="BF171" s="237"/>
      <c r="BG171" s="237"/>
      <c r="BH171" s="237"/>
      <c r="BI171" s="237"/>
      <c r="BJ171" s="237"/>
    </row>
    <row r="172" spans="1:62" s="238" customFormat="1" x14ac:dyDescent="0.2">
      <c r="A172" s="237"/>
      <c r="B172" s="207" t="str">
        <f t="shared" si="45"/>
        <v/>
      </c>
      <c r="C172" s="73"/>
      <c r="D172" s="257"/>
      <c r="E172" s="258"/>
      <c r="F172" s="259"/>
      <c r="G172" s="259"/>
      <c r="H172" s="207" t="str">
        <f t="shared" si="46"/>
        <v/>
      </c>
      <c r="I172" s="259"/>
      <c r="J172" s="207" t="str">
        <f t="shared" si="32"/>
        <v/>
      </c>
      <c r="K172" s="259"/>
      <c r="L172" s="207" t="str">
        <f t="shared" si="33"/>
        <v/>
      </c>
      <c r="M172" s="260"/>
      <c r="N172" s="260"/>
      <c r="O172" s="260"/>
      <c r="P172" s="260"/>
      <c r="Q172" s="260"/>
      <c r="R172" s="259"/>
      <c r="S172" s="207" t="str">
        <f t="shared" si="34"/>
        <v/>
      </c>
      <c r="T172" s="259"/>
      <c r="U172" s="207" t="str">
        <f t="shared" si="35"/>
        <v/>
      </c>
      <c r="V172" s="261"/>
      <c r="W172" s="183"/>
      <c r="X172" s="259"/>
      <c r="Y172" s="207" t="str">
        <f t="shared" si="36"/>
        <v/>
      </c>
      <c r="Z172" s="259"/>
      <c r="AA172" s="207" t="str">
        <f t="shared" si="37"/>
        <v/>
      </c>
      <c r="AB172" s="183"/>
      <c r="AC172" s="90"/>
      <c r="AD172" s="262"/>
      <c r="AE172" s="207" t="str">
        <f t="shared" si="38"/>
        <v/>
      </c>
      <c r="AF172" s="263"/>
      <c r="AG172" s="207" t="str">
        <f t="shared" si="39"/>
        <v/>
      </c>
      <c r="AH172" s="264"/>
      <c r="AI172" s="207" t="str">
        <f t="shared" si="40"/>
        <v/>
      </c>
      <c r="AJ172" s="265"/>
      <c r="AK172" s="207" t="str">
        <f t="shared" si="41"/>
        <v/>
      </c>
      <c r="AL172" s="266"/>
      <c r="AM172" s="207" t="str">
        <f t="shared" si="42"/>
        <v/>
      </c>
      <c r="AN172" s="267"/>
      <c r="AO172" s="268"/>
      <c r="AP172" s="268"/>
      <c r="AQ172" s="269"/>
      <c r="AR172" s="207" t="str">
        <f t="shared" si="43"/>
        <v/>
      </c>
      <c r="AS172" s="270"/>
      <c r="AT172" s="271"/>
      <c r="AU172" s="237"/>
      <c r="AV172" s="207" t="str">
        <f t="shared" si="44"/>
        <v/>
      </c>
      <c r="AW172" s="237"/>
      <c r="AX172" s="237"/>
      <c r="AY172" s="237"/>
      <c r="AZ172" s="237"/>
      <c r="BA172" s="237"/>
      <c r="BB172" s="237"/>
      <c r="BC172" s="237"/>
      <c r="BE172" s="237"/>
      <c r="BF172" s="237"/>
      <c r="BG172" s="237"/>
      <c r="BH172" s="237"/>
      <c r="BI172" s="237"/>
      <c r="BJ172" s="237"/>
    </row>
    <row r="173" spans="1:62" s="238" customFormat="1" x14ac:dyDescent="0.2">
      <c r="A173" s="237"/>
      <c r="B173" s="207" t="str">
        <f t="shared" si="45"/>
        <v/>
      </c>
      <c r="C173" s="73"/>
      <c r="D173" s="257"/>
      <c r="E173" s="258"/>
      <c r="F173" s="259"/>
      <c r="G173" s="259"/>
      <c r="H173" s="207" t="str">
        <f t="shared" si="46"/>
        <v/>
      </c>
      <c r="I173" s="259"/>
      <c r="J173" s="207" t="str">
        <f t="shared" si="32"/>
        <v/>
      </c>
      <c r="K173" s="259"/>
      <c r="L173" s="207" t="str">
        <f t="shared" si="33"/>
        <v/>
      </c>
      <c r="M173" s="260"/>
      <c r="N173" s="260"/>
      <c r="O173" s="260"/>
      <c r="P173" s="260"/>
      <c r="Q173" s="260"/>
      <c r="R173" s="259"/>
      <c r="S173" s="207" t="str">
        <f t="shared" si="34"/>
        <v/>
      </c>
      <c r="T173" s="259"/>
      <c r="U173" s="207" t="str">
        <f t="shared" si="35"/>
        <v/>
      </c>
      <c r="V173" s="261"/>
      <c r="W173" s="183"/>
      <c r="X173" s="259"/>
      <c r="Y173" s="207" t="str">
        <f t="shared" si="36"/>
        <v/>
      </c>
      <c r="Z173" s="259"/>
      <c r="AA173" s="207" t="str">
        <f t="shared" si="37"/>
        <v/>
      </c>
      <c r="AB173" s="183"/>
      <c r="AC173" s="90"/>
      <c r="AD173" s="262"/>
      <c r="AE173" s="207" t="str">
        <f t="shared" si="38"/>
        <v/>
      </c>
      <c r="AF173" s="263"/>
      <c r="AG173" s="207" t="str">
        <f t="shared" si="39"/>
        <v/>
      </c>
      <c r="AH173" s="264"/>
      <c r="AI173" s="207" t="str">
        <f t="shared" si="40"/>
        <v/>
      </c>
      <c r="AJ173" s="265"/>
      <c r="AK173" s="207" t="str">
        <f t="shared" si="41"/>
        <v/>
      </c>
      <c r="AL173" s="266"/>
      <c r="AM173" s="207" t="str">
        <f t="shared" si="42"/>
        <v/>
      </c>
      <c r="AN173" s="267"/>
      <c r="AO173" s="268"/>
      <c r="AP173" s="268"/>
      <c r="AQ173" s="269"/>
      <c r="AR173" s="207" t="str">
        <f t="shared" si="43"/>
        <v/>
      </c>
      <c r="AS173" s="270"/>
      <c r="AT173" s="271"/>
      <c r="AU173" s="237"/>
      <c r="AV173" s="207" t="str">
        <f t="shared" si="44"/>
        <v/>
      </c>
      <c r="AW173" s="237"/>
      <c r="AX173" s="237"/>
      <c r="AY173" s="237"/>
      <c r="AZ173" s="237"/>
      <c r="BA173" s="237"/>
      <c r="BB173" s="237"/>
      <c r="BC173" s="237"/>
      <c r="BE173" s="237"/>
      <c r="BF173" s="237"/>
      <c r="BG173" s="237"/>
      <c r="BH173" s="237"/>
      <c r="BI173" s="237"/>
      <c r="BJ173" s="237"/>
    </row>
    <row r="174" spans="1:62" s="238" customFormat="1" x14ac:dyDescent="0.2">
      <c r="A174" s="237"/>
      <c r="B174" s="207" t="str">
        <f t="shared" si="45"/>
        <v/>
      </c>
      <c r="C174" s="73"/>
      <c r="D174" s="257"/>
      <c r="E174" s="258"/>
      <c r="F174" s="259"/>
      <c r="G174" s="259"/>
      <c r="H174" s="207" t="str">
        <f t="shared" si="46"/>
        <v/>
      </c>
      <c r="I174" s="259"/>
      <c r="J174" s="207" t="str">
        <f t="shared" si="32"/>
        <v/>
      </c>
      <c r="K174" s="259"/>
      <c r="L174" s="207" t="str">
        <f t="shared" si="33"/>
        <v/>
      </c>
      <c r="M174" s="260"/>
      <c r="N174" s="260"/>
      <c r="O174" s="260"/>
      <c r="P174" s="260"/>
      <c r="Q174" s="260"/>
      <c r="R174" s="259"/>
      <c r="S174" s="207" t="str">
        <f t="shared" si="34"/>
        <v/>
      </c>
      <c r="T174" s="259"/>
      <c r="U174" s="207" t="str">
        <f t="shared" si="35"/>
        <v/>
      </c>
      <c r="V174" s="261"/>
      <c r="W174" s="183"/>
      <c r="X174" s="259"/>
      <c r="Y174" s="207" t="str">
        <f t="shared" si="36"/>
        <v/>
      </c>
      <c r="Z174" s="259"/>
      <c r="AA174" s="207" t="str">
        <f t="shared" si="37"/>
        <v/>
      </c>
      <c r="AB174" s="183"/>
      <c r="AC174" s="90"/>
      <c r="AD174" s="262"/>
      <c r="AE174" s="207" t="str">
        <f t="shared" si="38"/>
        <v/>
      </c>
      <c r="AF174" s="263"/>
      <c r="AG174" s="207" t="str">
        <f t="shared" si="39"/>
        <v/>
      </c>
      <c r="AH174" s="264"/>
      <c r="AI174" s="207" t="str">
        <f t="shared" si="40"/>
        <v/>
      </c>
      <c r="AJ174" s="265"/>
      <c r="AK174" s="207" t="str">
        <f t="shared" si="41"/>
        <v/>
      </c>
      <c r="AL174" s="266"/>
      <c r="AM174" s="207" t="str">
        <f t="shared" si="42"/>
        <v/>
      </c>
      <c r="AN174" s="267"/>
      <c r="AO174" s="268"/>
      <c r="AP174" s="268"/>
      <c r="AQ174" s="269"/>
      <c r="AR174" s="207" t="str">
        <f t="shared" si="43"/>
        <v/>
      </c>
      <c r="AS174" s="270"/>
      <c r="AT174" s="271"/>
      <c r="AU174" s="237"/>
      <c r="AV174" s="207" t="str">
        <f t="shared" si="44"/>
        <v/>
      </c>
      <c r="AW174" s="237"/>
      <c r="AX174" s="237"/>
      <c r="AY174" s="237"/>
      <c r="AZ174" s="237"/>
      <c r="BA174" s="237"/>
      <c r="BB174" s="237"/>
      <c r="BC174" s="237"/>
      <c r="BE174" s="237"/>
      <c r="BF174" s="237"/>
      <c r="BG174" s="237"/>
      <c r="BH174" s="237"/>
      <c r="BI174" s="237"/>
      <c r="BJ174" s="237"/>
    </row>
    <row r="175" spans="1:62" s="238" customFormat="1" x14ac:dyDescent="0.2">
      <c r="A175" s="237"/>
      <c r="B175" s="207" t="str">
        <f t="shared" si="45"/>
        <v/>
      </c>
      <c r="C175" s="73"/>
      <c r="D175" s="257"/>
      <c r="E175" s="258"/>
      <c r="F175" s="259"/>
      <c r="G175" s="259"/>
      <c r="H175" s="207" t="str">
        <f t="shared" si="46"/>
        <v/>
      </c>
      <c r="I175" s="259"/>
      <c r="J175" s="207" t="str">
        <f t="shared" si="32"/>
        <v/>
      </c>
      <c r="K175" s="259"/>
      <c r="L175" s="207" t="str">
        <f t="shared" si="33"/>
        <v/>
      </c>
      <c r="M175" s="260"/>
      <c r="N175" s="260"/>
      <c r="O175" s="260"/>
      <c r="P175" s="260"/>
      <c r="Q175" s="260"/>
      <c r="R175" s="259"/>
      <c r="S175" s="207" t="str">
        <f t="shared" si="34"/>
        <v/>
      </c>
      <c r="T175" s="259"/>
      <c r="U175" s="207" t="str">
        <f t="shared" si="35"/>
        <v/>
      </c>
      <c r="V175" s="261"/>
      <c r="W175" s="183"/>
      <c r="X175" s="259"/>
      <c r="Y175" s="207" t="str">
        <f t="shared" si="36"/>
        <v/>
      </c>
      <c r="Z175" s="259"/>
      <c r="AA175" s="207" t="str">
        <f t="shared" si="37"/>
        <v/>
      </c>
      <c r="AB175" s="183"/>
      <c r="AC175" s="90"/>
      <c r="AD175" s="262"/>
      <c r="AE175" s="207" t="str">
        <f t="shared" si="38"/>
        <v/>
      </c>
      <c r="AF175" s="263"/>
      <c r="AG175" s="207" t="str">
        <f t="shared" si="39"/>
        <v/>
      </c>
      <c r="AH175" s="264"/>
      <c r="AI175" s="207" t="str">
        <f t="shared" si="40"/>
        <v/>
      </c>
      <c r="AJ175" s="265"/>
      <c r="AK175" s="207" t="str">
        <f t="shared" si="41"/>
        <v/>
      </c>
      <c r="AL175" s="266"/>
      <c r="AM175" s="207" t="str">
        <f t="shared" si="42"/>
        <v/>
      </c>
      <c r="AN175" s="267"/>
      <c r="AO175" s="268"/>
      <c r="AP175" s="268"/>
      <c r="AQ175" s="269"/>
      <c r="AR175" s="207" t="str">
        <f t="shared" si="43"/>
        <v/>
      </c>
      <c r="AS175" s="270"/>
      <c r="AT175" s="271"/>
      <c r="AU175" s="237"/>
      <c r="AV175" s="207" t="str">
        <f t="shared" si="44"/>
        <v/>
      </c>
      <c r="AW175" s="237"/>
      <c r="AX175" s="237"/>
      <c r="AY175" s="237"/>
      <c r="AZ175" s="237"/>
      <c r="BA175" s="237"/>
      <c r="BB175" s="237"/>
      <c r="BC175" s="237"/>
      <c r="BE175" s="237"/>
      <c r="BF175" s="237"/>
      <c r="BG175" s="237"/>
      <c r="BH175" s="237"/>
      <c r="BI175" s="237"/>
      <c r="BJ175" s="237"/>
    </row>
    <row r="176" spans="1:62" s="238" customFormat="1" x14ac:dyDescent="0.2">
      <c r="A176" s="237"/>
      <c r="B176" s="207" t="str">
        <f t="shared" si="45"/>
        <v/>
      </c>
      <c r="C176" s="73"/>
      <c r="D176" s="257"/>
      <c r="E176" s="258"/>
      <c r="F176" s="259"/>
      <c r="G176" s="259"/>
      <c r="H176" s="207" t="str">
        <f t="shared" si="46"/>
        <v/>
      </c>
      <c r="I176" s="259"/>
      <c r="J176" s="207" t="str">
        <f t="shared" si="32"/>
        <v/>
      </c>
      <c r="K176" s="259"/>
      <c r="L176" s="207" t="str">
        <f t="shared" si="33"/>
        <v/>
      </c>
      <c r="M176" s="260"/>
      <c r="N176" s="260"/>
      <c r="O176" s="260"/>
      <c r="P176" s="260"/>
      <c r="Q176" s="260"/>
      <c r="R176" s="259"/>
      <c r="S176" s="207" t="str">
        <f t="shared" si="34"/>
        <v/>
      </c>
      <c r="T176" s="259"/>
      <c r="U176" s="207" t="str">
        <f t="shared" si="35"/>
        <v/>
      </c>
      <c r="V176" s="261"/>
      <c r="W176" s="183"/>
      <c r="X176" s="259"/>
      <c r="Y176" s="207" t="str">
        <f t="shared" si="36"/>
        <v/>
      </c>
      <c r="Z176" s="259"/>
      <c r="AA176" s="207" t="str">
        <f t="shared" si="37"/>
        <v/>
      </c>
      <c r="AB176" s="183"/>
      <c r="AC176" s="90"/>
      <c r="AD176" s="262"/>
      <c r="AE176" s="207" t="str">
        <f t="shared" si="38"/>
        <v/>
      </c>
      <c r="AF176" s="263"/>
      <c r="AG176" s="207" t="str">
        <f t="shared" si="39"/>
        <v/>
      </c>
      <c r="AH176" s="264"/>
      <c r="AI176" s="207" t="str">
        <f t="shared" si="40"/>
        <v/>
      </c>
      <c r="AJ176" s="265"/>
      <c r="AK176" s="207" t="str">
        <f t="shared" si="41"/>
        <v/>
      </c>
      <c r="AL176" s="266"/>
      <c r="AM176" s="207" t="str">
        <f t="shared" si="42"/>
        <v/>
      </c>
      <c r="AN176" s="267"/>
      <c r="AO176" s="268"/>
      <c r="AP176" s="268"/>
      <c r="AQ176" s="269"/>
      <c r="AR176" s="207" t="str">
        <f t="shared" si="43"/>
        <v/>
      </c>
      <c r="AS176" s="270"/>
      <c r="AT176" s="271"/>
      <c r="AU176" s="237"/>
      <c r="AV176" s="207" t="str">
        <f t="shared" si="44"/>
        <v/>
      </c>
      <c r="AW176" s="237"/>
      <c r="AX176" s="237"/>
      <c r="AY176" s="237"/>
      <c r="AZ176" s="237"/>
      <c r="BA176" s="237"/>
      <c r="BB176" s="237"/>
      <c r="BC176" s="237"/>
      <c r="BE176" s="237"/>
      <c r="BF176" s="237"/>
      <c r="BG176" s="237"/>
      <c r="BH176" s="237"/>
      <c r="BI176" s="237"/>
      <c r="BJ176" s="237"/>
    </row>
    <row r="177" spans="1:62" s="238" customFormat="1" x14ac:dyDescent="0.2">
      <c r="A177" s="237"/>
      <c r="B177" s="207" t="str">
        <f t="shared" si="45"/>
        <v/>
      </c>
      <c r="C177" s="73"/>
      <c r="D177" s="257"/>
      <c r="E177" s="258"/>
      <c r="F177" s="259"/>
      <c r="G177" s="259"/>
      <c r="H177" s="207" t="str">
        <f t="shared" si="46"/>
        <v/>
      </c>
      <c r="I177" s="259"/>
      <c r="J177" s="207" t="str">
        <f t="shared" si="32"/>
        <v/>
      </c>
      <c r="K177" s="259"/>
      <c r="L177" s="207" t="str">
        <f t="shared" si="33"/>
        <v/>
      </c>
      <c r="M177" s="260"/>
      <c r="N177" s="260"/>
      <c r="O177" s="260"/>
      <c r="P177" s="260"/>
      <c r="Q177" s="260"/>
      <c r="R177" s="259"/>
      <c r="S177" s="207" t="str">
        <f t="shared" si="34"/>
        <v/>
      </c>
      <c r="T177" s="259"/>
      <c r="U177" s="207" t="str">
        <f t="shared" si="35"/>
        <v/>
      </c>
      <c r="V177" s="261"/>
      <c r="W177" s="183"/>
      <c r="X177" s="259"/>
      <c r="Y177" s="207" t="str">
        <f t="shared" si="36"/>
        <v/>
      </c>
      <c r="Z177" s="259"/>
      <c r="AA177" s="207" t="str">
        <f t="shared" si="37"/>
        <v/>
      </c>
      <c r="AB177" s="183"/>
      <c r="AC177" s="90"/>
      <c r="AD177" s="262"/>
      <c r="AE177" s="207" t="str">
        <f t="shared" si="38"/>
        <v/>
      </c>
      <c r="AF177" s="263"/>
      <c r="AG177" s="207" t="str">
        <f t="shared" si="39"/>
        <v/>
      </c>
      <c r="AH177" s="264"/>
      <c r="AI177" s="207" t="str">
        <f t="shared" si="40"/>
        <v/>
      </c>
      <c r="AJ177" s="265"/>
      <c r="AK177" s="207" t="str">
        <f t="shared" si="41"/>
        <v/>
      </c>
      <c r="AL177" s="266"/>
      <c r="AM177" s="207" t="str">
        <f t="shared" si="42"/>
        <v/>
      </c>
      <c r="AN177" s="267"/>
      <c r="AO177" s="268"/>
      <c r="AP177" s="268"/>
      <c r="AQ177" s="269"/>
      <c r="AR177" s="207" t="str">
        <f t="shared" si="43"/>
        <v/>
      </c>
      <c r="AS177" s="270"/>
      <c r="AT177" s="271"/>
      <c r="AU177" s="237"/>
      <c r="AV177" s="207" t="str">
        <f t="shared" si="44"/>
        <v/>
      </c>
      <c r="AW177" s="237"/>
      <c r="AX177" s="237"/>
      <c r="AY177" s="237"/>
      <c r="AZ177" s="237"/>
      <c r="BA177" s="237"/>
      <c r="BB177" s="237"/>
      <c r="BC177" s="237"/>
      <c r="BE177" s="237"/>
      <c r="BF177" s="237"/>
      <c r="BG177" s="237"/>
      <c r="BH177" s="237"/>
      <c r="BI177" s="237"/>
      <c r="BJ177" s="237"/>
    </row>
    <row r="178" spans="1:62" s="238" customFormat="1" x14ac:dyDescent="0.2">
      <c r="A178" s="237"/>
      <c r="B178" s="207" t="str">
        <f t="shared" si="45"/>
        <v/>
      </c>
      <c r="C178" s="73"/>
      <c r="D178" s="257"/>
      <c r="E178" s="258"/>
      <c r="F178" s="259"/>
      <c r="G178" s="259"/>
      <c r="H178" s="207" t="str">
        <f t="shared" si="46"/>
        <v/>
      </c>
      <c r="I178" s="259"/>
      <c r="J178" s="207" t="str">
        <f t="shared" si="32"/>
        <v/>
      </c>
      <c r="K178" s="259"/>
      <c r="L178" s="207" t="str">
        <f t="shared" si="33"/>
        <v/>
      </c>
      <c r="M178" s="260"/>
      <c r="N178" s="260"/>
      <c r="O178" s="260"/>
      <c r="P178" s="260"/>
      <c r="Q178" s="260"/>
      <c r="R178" s="259"/>
      <c r="S178" s="207" t="str">
        <f t="shared" si="34"/>
        <v/>
      </c>
      <c r="T178" s="259"/>
      <c r="U178" s="207" t="str">
        <f t="shared" si="35"/>
        <v/>
      </c>
      <c r="V178" s="261"/>
      <c r="W178" s="183"/>
      <c r="X178" s="259"/>
      <c r="Y178" s="207" t="str">
        <f t="shared" si="36"/>
        <v/>
      </c>
      <c r="Z178" s="259"/>
      <c r="AA178" s="207" t="str">
        <f t="shared" si="37"/>
        <v/>
      </c>
      <c r="AB178" s="183"/>
      <c r="AC178" s="90"/>
      <c r="AD178" s="262"/>
      <c r="AE178" s="207" t="str">
        <f t="shared" si="38"/>
        <v/>
      </c>
      <c r="AF178" s="263"/>
      <c r="AG178" s="207" t="str">
        <f t="shared" si="39"/>
        <v/>
      </c>
      <c r="AH178" s="264"/>
      <c r="AI178" s="207" t="str">
        <f t="shared" si="40"/>
        <v/>
      </c>
      <c r="AJ178" s="265"/>
      <c r="AK178" s="207" t="str">
        <f t="shared" si="41"/>
        <v/>
      </c>
      <c r="AL178" s="266"/>
      <c r="AM178" s="207" t="str">
        <f t="shared" si="42"/>
        <v/>
      </c>
      <c r="AN178" s="267"/>
      <c r="AO178" s="268"/>
      <c r="AP178" s="268"/>
      <c r="AQ178" s="269"/>
      <c r="AR178" s="207" t="str">
        <f t="shared" si="43"/>
        <v/>
      </c>
      <c r="AS178" s="270"/>
      <c r="AT178" s="271"/>
      <c r="AU178" s="237"/>
      <c r="AV178" s="207" t="str">
        <f t="shared" si="44"/>
        <v/>
      </c>
      <c r="AW178" s="237"/>
      <c r="AX178" s="237"/>
      <c r="AY178" s="237"/>
      <c r="AZ178" s="237"/>
      <c r="BA178" s="237"/>
      <c r="BB178" s="237"/>
      <c r="BC178" s="237"/>
      <c r="BE178" s="237"/>
      <c r="BF178" s="237"/>
      <c r="BG178" s="237"/>
      <c r="BH178" s="237"/>
      <c r="BI178" s="237"/>
      <c r="BJ178" s="237"/>
    </row>
    <row r="179" spans="1:62" s="238" customFormat="1" x14ac:dyDescent="0.2">
      <c r="A179" s="237"/>
      <c r="B179" s="207" t="str">
        <f t="shared" si="45"/>
        <v/>
      </c>
      <c r="C179" s="73"/>
      <c r="D179" s="257"/>
      <c r="E179" s="258"/>
      <c r="F179" s="259"/>
      <c r="G179" s="259"/>
      <c r="H179" s="207" t="str">
        <f t="shared" si="46"/>
        <v/>
      </c>
      <c r="I179" s="259"/>
      <c r="J179" s="207" t="str">
        <f t="shared" si="32"/>
        <v/>
      </c>
      <c r="K179" s="259"/>
      <c r="L179" s="207" t="str">
        <f t="shared" si="33"/>
        <v/>
      </c>
      <c r="M179" s="260"/>
      <c r="N179" s="260"/>
      <c r="O179" s="260"/>
      <c r="P179" s="260"/>
      <c r="Q179" s="260"/>
      <c r="R179" s="259"/>
      <c r="S179" s="207" t="str">
        <f t="shared" si="34"/>
        <v/>
      </c>
      <c r="T179" s="259"/>
      <c r="U179" s="207" t="str">
        <f t="shared" si="35"/>
        <v/>
      </c>
      <c r="V179" s="261"/>
      <c r="W179" s="183"/>
      <c r="X179" s="259"/>
      <c r="Y179" s="207" t="str">
        <f t="shared" si="36"/>
        <v/>
      </c>
      <c r="Z179" s="259"/>
      <c r="AA179" s="207" t="str">
        <f t="shared" si="37"/>
        <v/>
      </c>
      <c r="AB179" s="183"/>
      <c r="AC179" s="90"/>
      <c r="AD179" s="262"/>
      <c r="AE179" s="207" t="str">
        <f t="shared" si="38"/>
        <v/>
      </c>
      <c r="AF179" s="263"/>
      <c r="AG179" s="207" t="str">
        <f t="shared" si="39"/>
        <v/>
      </c>
      <c r="AH179" s="264"/>
      <c r="AI179" s="207" t="str">
        <f t="shared" si="40"/>
        <v/>
      </c>
      <c r="AJ179" s="265"/>
      <c r="AK179" s="207" t="str">
        <f t="shared" si="41"/>
        <v/>
      </c>
      <c r="AL179" s="266"/>
      <c r="AM179" s="207" t="str">
        <f t="shared" si="42"/>
        <v/>
      </c>
      <c r="AN179" s="267"/>
      <c r="AO179" s="268"/>
      <c r="AP179" s="268"/>
      <c r="AQ179" s="269"/>
      <c r="AR179" s="207" t="str">
        <f t="shared" si="43"/>
        <v/>
      </c>
      <c r="AS179" s="270"/>
      <c r="AT179" s="271"/>
      <c r="AU179" s="237"/>
      <c r="AV179" s="207" t="str">
        <f t="shared" si="44"/>
        <v/>
      </c>
      <c r="AW179" s="237"/>
      <c r="AX179" s="237"/>
      <c r="AY179" s="237"/>
      <c r="AZ179" s="237"/>
      <c r="BA179" s="237"/>
      <c r="BB179" s="237"/>
      <c r="BC179" s="237"/>
      <c r="BE179" s="237"/>
      <c r="BF179" s="237"/>
      <c r="BG179" s="237"/>
      <c r="BH179" s="237"/>
      <c r="BI179" s="237"/>
      <c r="BJ179" s="237"/>
    </row>
    <row r="180" spans="1:62" s="238" customFormat="1" x14ac:dyDescent="0.2">
      <c r="A180" s="237"/>
      <c r="B180" s="207" t="str">
        <f t="shared" si="45"/>
        <v/>
      </c>
      <c r="C180" s="73"/>
      <c r="D180" s="257"/>
      <c r="E180" s="258"/>
      <c r="F180" s="259"/>
      <c r="G180" s="259"/>
      <c r="H180" s="207" t="str">
        <f t="shared" si="46"/>
        <v/>
      </c>
      <c r="I180" s="259"/>
      <c r="J180" s="207" t="str">
        <f t="shared" si="32"/>
        <v/>
      </c>
      <c r="K180" s="259"/>
      <c r="L180" s="207" t="str">
        <f t="shared" si="33"/>
        <v/>
      </c>
      <c r="M180" s="260"/>
      <c r="N180" s="260"/>
      <c r="O180" s="260"/>
      <c r="P180" s="260"/>
      <c r="Q180" s="260"/>
      <c r="R180" s="259"/>
      <c r="S180" s="207" t="str">
        <f t="shared" si="34"/>
        <v/>
      </c>
      <c r="T180" s="259"/>
      <c r="U180" s="207" t="str">
        <f t="shared" si="35"/>
        <v/>
      </c>
      <c r="V180" s="261"/>
      <c r="W180" s="183"/>
      <c r="X180" s="259"/>
      <c r="Y180" s="207" t="str">
        <f t="shared" si="36"/>
        <v/>
      </c>
      <c r="Z180" s="259"/>
      <c r="AA180" s="207" t="str">
        <f t="shared" si="37"/>
        <v/>
      </c>
      <c r="AB180" s="183"/>
      <c r="AC180" s="90"/>
      <c r="AD180" s="262"/>
      <c r="AE180" s="207" t="str">
        <f t="shared" si="38"/>
        <v/>
      </c>
      <c r="AF180" s="263"/>
      <c r="AG180" s="207" t="str">
        <f t="shared" si="39"/>
        <v/>
      </c>
      <c r="AH180" s="264"/>
      <c r="AI180" s="207" t="str">
        <f t="shared" si="40"/>
        <v/>
      </c>
      <c r="AJ180" s="265"/>
      <c r="AK180" s="207" t="str">
        <f t="shared" si="41"/>
        <v/>
      </c>
      <c r="AL180" s="266"/>
      <c r="AM180" s="207" t="str">
        <f t="shared" si="42"/>
        <v/>
      </c>
      <c r="AN180" s="267"/>
      <c r="AO180" s="268"/>
      <c r="AP180" s="268"/>
      <c r="AQ180" s="269"/>
      <c r="AR180" s="207" t="str">
        <f t="shared" si="43"/>
        <v/>
      </c>
      <c r="AS180" s="270"/>
      <c r="AT180" s="271"/>
      <c r="AU180" s="237"/>
      <c r="AV180" s="207" t="str">
        <f t="shared" si="44"/>
        <v/>
      </c>
      <c r="AW180" s="237"/>
      <c r="AX180" s="237"/>
      <c r="AY180" s="237"/>
      <c r="AZ180" s="237"/>
      <c r="BA180" s="237"/>
      <c r="BB180" s="237"/>
      <c r="BC180" s="237"/>
      <c r="BE180" s="237"/>
      <c r="BF180" s="237"/>
      <c r="BG180" s="237"/>
      <c r="BH180" s="237"/>
      <c r="BI180" s="237"/>
      <c r="BJ180" s="237"/>
    </row>
    <row r="181" spans="1:62" s="238" customFormat="1" x14ac:dyDescent="0.2">
      <c r="A181" s="237"/>
      <c r="B181" s="207" t="str">
        <f t="shared" si="45"/>
        <v/>
      </c>
      <c r="C181" s="73"/>
      <c r="D181" s="257"/>
      <c r="E181" s="258"/>
      <c r="F181" s="259"/>
      <c r="G181" s="259"/>
      <c r="H181" s="207" t="str">
        <f t="shared" si="46"/>
        <v/>
      </c>
      <c r="I181" s="259"/>
      <c r="J181" s="207" t="str">
        <f t="shared" si="32"/>
        <v/>
      </c>
      <c r="K181" s="259"/>
      <c r="L181" s="207" t="str">
        <f t="shared" si="33"/>
        <v/>
      </c>
      <c r="M181" s="260"/>
      <c r="N181" s="260"/>
      <c r="O181" s="260"/>
      <c r="P181" s="260"/>
      <c r="Q181" s="260"/>
      <c r="R181" s="259"/>
      <c r="S181" s="207" t="str">
        <f t="shared" si="34"/>
        <v/>
      </c>
      <c r="T181" s="259"/>
      <c r="U181" s="207" t="str">
        <f t="shared" si="35"/>
        <v/>
      </c>
      <c r="V181" s="261"/>
      <c r="W181" s="183"/>
      <c r="X181" s="259"/>
      <c r="Y181" s="207" t="str">
        <f t="shared" si="36"/>
        <v/>
      </c>
      <c r="Z181" s="259"/>
      <c r="AA181" s="207" t="str">
        <f t="shared" si="37"/>
        <v/>
      </c>
      <c r="AB181" s="183"/>
      <c r="AC181" s="90"/>
      <c r="AD181" s="262"/>
      <c r="AE181" s="207" t="str">
        <f t="shared" si="38"/>
        <v/>
      </c>
      <c r="AF181" s="263"/>
      <c r="AG181" s="207" t="str">
        <f t="shared" si="39"/>
        <v/>
      </c>
      <c r="AH181" s="264"/>
      <c r="AI181" s="207" t="str">
        <f t="shared" si="40"/>
        <v/>
      </c>
      <c r="AJ181" s="265"/>
      <c r="AK181" s="207" t="str">
        <f t="shared" si="41"/>
        <v/>
      </c>
      <c r="AL181" s="266"/>
      <c r="AM181" s="207" t="str">
        <f t="shared" si="42"/>
        <v/>
      </c>
      <c r="AN181" s="267"/>
      <c r="AO181" s="268"/>
      <c r="AP181" s="268"/>
      <c r="AQ181" s="269"/>
      <c r="AR181" s="207" t="str">
        <f t="shared" si="43"/>
        <v/>
      </c>
      <c r="AS181" s="270"/>
      <c r="AT181" s="271"/>
      <c r="AU181" s="237"/>
      <c r="AV181" s="207" t="str">
        <f t="shared" si="44"/>
        <v/>
      </c>
      <c r="AW181" s="237"/>
      <c r="AX181" s="237"/>
      <c r="AY181" s="237"/>
      <c r="AZ181" s="237"/>
      <c r="BA181" s="237"/>
      <c r="BB181" s="237"/>
      <c r="BC181" s="237"/>
      <c r="BE181" s="237"/>
      <c r="BF181" s="237"/>
      <c r="BG181" s="237"/>
      <c r="BH181" s="237"/>
      <c r="BI181" s="237"/>
      <c r="BJ181" s="237"/>
    </row>
    <row r="182" spans="1:62" s="238" customFormat="1" x14ac:dyDescent="0.2">
      <c r="A182" s="237"/>
      <c r="B182" s="207" t="str">
        <f t="shared" si="45"/>
        <v/>
      </c>
      <c r="C182" s="73"/>
      <c r="D182" s="257"/>
      <c r="E182" s="258"/>
      <c r="F182" s="259"/>
      <c r="G182" s="259"/>
      <c r="H182" s="207" t="str">
        <f t="shared" si="46"/>
        <v/>
      </c>
      <c r="I182" s="259"/>
      <c r="J182" s="207" t="str">
        <f t="shared" si="32"/>
        <v/>
      </c>
      <c r="K182" s="259"/>
      <c r="L182" s="207" t="str">
        <f t="shared" si="33"/>
        <v/>
      </c>
      <c r="M182" s="260"/>
      <c r="N182" s="260"/>
      <c r="O182" s="260"/>
      <c r="P182" s="260"/>
      <c r="Q182" s="260"/>
      <c r="R182" s="259"/>
      <c r="S182" s="207" t="str">
        <f t="shared" si="34"/>
        <v/>
      </c>
      <c r="T182" s="259"/>
      <c r="U182" s="207" t="str">
        <f t="shared" si="35"/>
        <v/>
      </c>
      <c r="V182" s="261"/>
      <c r="W182" s="183"/>
      <c r="X182" s="259"/>
      <c r="Y182" s="207" t="str">
        <f t="shared" si="36"/>
        <v/>
      </c>
      <c r="Z182" s="259"/>
      <c r="AA182" s="207" t="str">
        <f t="shared" si="37"/>
        <v/>
      </c>
      <c r="AB182" s="183"/>
      <c r="AC182" s="90"/>
      <c r="AD182" s="262"/>
      <c r="AE182" s="207" t="str">
        <f t="shared" si="38"/>
        <v/>
      </c>
      <c r="AF182" s="263"/>
      <c r="AG182" s="207" t="str">
        <f t="shared" si="39"/>
        <v/>
      </c>
      <c r="AH182" s="264"/>
      <c r="AI182" s="207" t="str">
        <f t="shared" si="40"/>
        <v/>
      </c>
      <c r="AJ182" s="265"/>
      <c r="AK182" s="207" t="str">
        <f t="shared" si="41"/>
        <v/>
      </c>
      <c r="AL182" s="266"/>
      <c r="AM182" s="207" t="str">
        <f t="shared" si="42"/>
        <v/>
      </c>
      <c r="AN182" s="267"/>
      <c r="AO182" s="268"/>
      <c r="AP182" s="268"/>
      <c r="AQ182" s="269"/>
      <c r="AR182" s="207" t="str">
        <f t="shared" si="43"/>
        <v/>
      </c>
      <c r="AS182" s="270"/>
      <c r="AT182" s="271"/>
      <c r="AU182" s="237"/>
      <c r="AV182" s="207" t="str">
        <f t="shared" si="44"/>
        <v/>
      </c>
      <c r="AW182" s="237"/>
      <c r="AX182" s="237"/>
      <c r="AY182" s="237"/>
      <c r="AZ182" s="237"/>
      <c r="BA182" s="237"/>
      <c r="BB182" s="237"/>
      <c r="BC182" s="237"/>
      <c r="BE182" s="237"/>
      <c r="BF182" s="237"/>
      <c r="BG182" s="237"/>
      <c r="BH182" s="237"/>
      <c r="BI182" s="237"/>
      <c r="BJ182" s="237"/>
    </row>
    <row r="183" spans="1:62" s="238" customFormat="1" x14ac:dyDescent="0.2">
      <c r="A183" s="237"/>
      <c r="B183" s="207" t="str">
        <f t="shared" si="45"/>
        <v/>
      </c>
      <c r="C183" s="73"/>
      <c r="D183" s="257"/>
      <c r="E183" s="258"/>
      <c r="F183" s="259"/>
      <c r="G183" s="259"/>
      <c r="H183" s="207" t="str">
        <f t="shared" si="46"/>
        <v/>
      </c>
      <c r="I183" s="259"/>
      <c r="J183" s="207" t="str">
        <f t="shared" si="32"/>
        <v/>
      </c>
      <c r="K183" s="259"/>
      <c r="L183" s="207" t="str">
        <f t="shared" si="33"/>
        <v/>
      </c>
      <c r="M183" s="260"/>
      <c r="N183" s="260"/>
      <c r="O183" s="260"/>
      <c r="P183" s="260"/>
      <c r="Q183" s="260"/>
      <c r="R183" s="259"/>
      <c r="S183" s="207" t="str">
        <f t="shared" si="34"/>
        <v/>
      </c>
      <c r="T183" s="259"/>
      <c r="U183" s="207" t="str">
        <f t="shared" si="35"/>
        <v/>
      </c>
      <c r="V183" s="261"/>
      <c r="W183" s="183"/>
      <c r="X183" s="259"/>
      <c r="Y183" s="207" t="str">
        <f t="shared" si="36"/>
        <v/>
      </c>
      <c r="Z183" s="259"/>
      <c r="AA183" s="207" t="str">
        <f t="shared" si="37"/>
        <v/>
      </c>
      <c r="AB183" s="183"/>
      <c r="AC183" s="90"/>
      <c r="AD183" s="262"/>
      <c r="AE183" s="207" t="str">
        <f t="shared" si="38"/>
        <v/>
      </c>
      <c r="AF183" s="263"/>
      <c r="AG183" s="207" t="str">
        <f t="shared" si="39"/>
        <v/>
      </c>
      <c r="AH183" s="264"/>
      <c r="AI183" s="207" t="str">
        <f t="shared" si="40"/>
        <v/>
      </c>
      <c r="AJ183" s="265"/>
      <c r="AK183" s="207" t="str">
        <f t="shared" si="41"/>
        <v/>
      </c>
      <c r="AL183" s="266"/>
      <c r="AM183" s="207" t="str">
        <f t="shared" si="42"/>
        <v/>
      </c>
      <c r="AN183" s="267"/>
      <c r="AO183" s="268"/>
      <c r="AP183" s="268"/>
      <c r="AQ183" s="269"/>
      <c r="AR183" s="207" t="str">
        <f t="shared" si="43"/>
        <v/>
      </c>
      <c r="AS183" s="270"/>
      <c r="AT183" s="271"/>
      <c r="AU183" s="237"/>
      <c r="AV183" s="207" t="str">
        <f t="shared" si="44"/>
        <v/>
      </c>
      <c r="AW183" s="237"/>
      <c r="AX183" s="237"/>
      <c r="AY183" s="237"/>
      <c r="AZ183" s="237"/>
      <c r="BA183" s="237"/>
      <c r="BB183" s="237"/>
      <c r="BC183" s="237"/>
      <c r="BE183" s="237"/>
      <c r="BF183" s="237"/>
      <c r="BG183" s="237"/>
      <c r="BH183" s="237"/>
      <c r="BI183" s="237"/>
      <c r="BJ183" s="237"/>
    </row>
    <row r="184" spans="1:62" s="238" customFormat="1" x14ac:dyDescent="0.2">
      <c r="A184" s="237"/>
      <c r="B184" s="207" t="str">
        <f t="shared" si="45"/>
        <v/>
      </c>
      <c r="C184" s="73"/>
      <c r="D184" s="257"/>
      <c r="E184" s="258"/>
      <c r="F184" s="259"/>
      <c r="G184" s="259"/>
      <c r="H184" s="207" t="str">
        <f t="shared" si="46"/>
        <v/>
      </c>
      <c r="I184" s="259"/>
      <c r="J184" s="207" t="str">
        <f t="shared" si="32"/>
        <v/>
      </c>
      <c r="K184" s="259"/>
      <c r="L184" s="207" t="str">
        <f t="shared" si="33"/>
        <v/>
      </c>
      <c r="M184" s="260"/>
      <c r="N184" s="260"/>
      <c r="O184" s="260"/>
      <c r="P184" s="260"/>
      <c r="Q184" s="260"/>
      <c r="R184" s="259"/>
      <c r="S184" s="207" t="str">
        <f t="shared" si="34"/>
        <v/>
      </c>
      <c r="T184" s="259"/>
      <c r="U184" s="207" t="str">
        <f t="shared" si="35"/>
        <v/>
      </c>
      <c r="V184" s="261"/>
      <c r="W184" s="183"/>
      <c r="X184" s="259"/>
      <c r="Y184" s="207" t="str">
        <f t="shared" si="36"/>
        <v/>
      </c>
      <c r="Z184" s="259"/>
      <c r="AA184" s="207" t="str">
        <f t="shared" si="37"/>
        <v/>
      </c>
      <c r="AB184" s="183"/>
      <c r="AC184" s="90"/>
      <c r="AD184" s="262"/>
      <c r="AE184" s="207" t="str">
        <f t="shared" si="38"/>
        <v/>
      </c>
      <c r="AF184" s="263"/>
      <c r="AG184" s="207" t="str">
        <f t="shared" si="39"/>
        <v/>
      </c>
      <c r="AH184" s="264"/>
      <c r="AI184" s="207" t="str">
        <f t="shared" si="40"/>
        <v/>
      </c>
      <c r="AJ184" s="265"/>
      <c r="AK184" s="207" t="str">
        <f t="shared" si="41"/>
        <v/>
      </c>
      <c r="AL184" s="266"/>
      <c r="AM184" s="207" t="str">
        <f t="shared" si="42"/>
        <v/>
      </c>
      <c r="AN184" s="267"/>
      <c r="AO184" s="268"/>
      <c r="AP184" s="268"/>
      <c r="AQ184" s="269"/>
      <c r="AR184" s="207" t="str">
        <f t="shared" si="43"/>
        <v/>
      </c>
      <c r="AS184" s="270"/>
      <c r="AT184" s="271"/>
      <c r="AU184" s="237"/>
      <c r="AV184" s="207" t="str">
        <f t="shared" si="44"/>
        <v/>
      </c>
      <c r="AW184" s="237"/>
      <c r="AX184" s="237"/>
      <c r="AY184" s="237"/>
      <c r="AZ184" s="237"/>
      <c r="BA184" s="237"/>
      <c r="BB184" s="237"/>
      <c r="BC184" s="237"/>
      <c r="BE184" s="237"/>
      <c r="BF184" s="237"/>
      <c r="BG184" s="237"/>
      <c r="BH184" s="237"/>
      <c r="BI184" s="237"/>
      <c r="BJ184" s="237"/>
    </row>
    <row r="185" spans="1:62" s="238" customFormat="1" x14ac:dyDescent="0.2">
      <c r="A185" s="237"/>
      <c r="B185" s="207" t="str">
        <f t="shared" si="45"/>
        <v/>
      </c>
      <c r="C185" s="73"/>
      <c r="D185" s="257"/>
      <c r="E185" s="258"/>
      <c r="F185" s="259"/>
      <c r="G185" s="259"/>
      <c r="H185" s="207" t="str">
        <f t="shared" si="46"/>
        <v/>
      </c>
      <c r="I185" s="259"/>
      <c r="J185" s="207" t="str">
        <f t="shared" si="32"/>
        <v/>
      </c>
      <c r="K185" s="259"/>
      <c r="L185" s="207" t="str">
        <f t="shared" si="33"/>
        <v/>
      </c>
      <c r="M185" s="260"/>
      <c r="N185" s="260"/>
      <c r="O185" s="260"/>
      <c r="P185" s="260"/>
      <c r="Q185" s="260"/>
      <c r="R185" s="259"/>
      <c r="S185" s="207" t="str">
        <f t="shared" si="34"/>
        <v/>
      </c>
      <c r="T185" s="259"/>
      <c r="U185" s="207" t="str">
        <f t="shared" si="35"/>
        <v/>
      </c>
      <c r="V185" s="261"/>
      <c r="W185" s="183"/>
      <c r="X185" s="259"/>
      <c r="Y185" s="207" t="str">
        <f t="shared" si="36"/>
        <v/>
      </c>
      <c r="Z185" s="259"/>
      <c r="AA185" s="207" t="str">
        <f t="shared" si="37"/>
        <v/>
      </c>
      <c r="AB185" s="183"/>
      <c r="AC185" s="90"/>
      <c r="AD185" s="262"/>
      <c r="AE185" s="207" t="str">
        <f t="shared" si="38"/>
        <v/>
      </c>
      <c r="AF185" s="263"/>
      <c r="AG185" s="207" t="str">
        <f t="shared" si="39"/>
        <v/>
      </c>
      <c r="AH185" s="264"/>
      <c r="AI185" s="207" t="str">
        <f t="shared" si="40"/>
        <v/>
      </c>
      <c r="AJ185" s="265"/>
      <c r="AK185" s="207" t="str">
        <f t="shared" si="41"/>
        <v/>
      </c>
      <c r="AL185" s="266"/>
      <c r="AM185" s="207" t="str">
        <f t="shared" si="42"/>
        <v/>
      </c>
      <c r="AN185" s="267"/>
      <c r="AO185" s="268"/>
      <c r="AP185" s="268"/>
      <c r="AQ185" s="269"/>
      <c r="AR185" s="207" t="str">
        <f t="shared" si="43"/>
        <v/>
      </c>
      <c r="AS185" s="270"/>
      <c r="AT185" s="271"/>
      <c r="AU185" s="237"/>
      <c r="AV185" s="207" t="str">
        <f t="shared" si="44"/>
        <v/>
      </c>
      <c r="AW185" s="237"/>
      <c r="AX185" s="237"/>
      <c r="AY185" s="237"/>
      <c r="AZ185" s="237"/>
      <c r="BA185" s="237"/>
      <c r="BB185" s="237"/>
      <c r="BC185" s="237"/>
      <c r="BE185" s="237"/>
      <c r="BF185" s="237"/>
      <c r="BG185" s="237"/>
      <c r="BH185" s="237"/>
      <c r="BI185" s="237"/>
      <c r="BJ185" s="237"/>
    </row>
    <row r="186" spans="1:62" s="238" customFormat="1" x14ac:dyDescent="0.2">
      <c r="A186" s="237"/>
      <c r="B186" s="207" t="str">
        <f t="shared" si="45"/>
        <v/>
      </c>
      <c r="C186" s="73"/>
      <c r="D186" s="257"/>
      <c r="E186" s="258"/>
      <c r="F186" s="259"/>
      <c r="G186" s="259"/>
      <c r="H186" s="207" t="str">
        <f t="shared" si="46"/>
        <v/>
      </c>
      <c r="I186" s="259"/>
      <c r="J186" s="207" t="str">
        <f t="shared" si="32"/>
        <v/>
      </c>
      <c r="K186" s="259"/>
      <c r="L186" s="207" t="str">
        <f t="shared" si="33"/>
        <v/>
      </c>
      <c r="M186" s="260"/>
      <c r="N186" s="260"/>
      <c r="O186" s="260"/>
      <c r="P186" s="260"/>
      <c r="Q186" s="260"/>
      <c r="R186" s="259"/>
      <c r="S186" s="207" t="str">
        <f t="shared" si="34"/>
        <v/>
      </c>
      <c r="T186" s="259"/>
      <c r="U186" s="207" t="str">
        <f t="shared" si="35"/>
        <v/>
      </c>
      <c r="V186" s="261"/>
      <c r="W186" s="183"/>
      <c r="X186" s="259"/>
      <c r="Y186" s="207" t="str">
        <f t="shared" si="36"/>
        <v/>
      </c>
      <c r="Z186" s="259"/>
      <c r="AA186" s="207" t="str">
        <f t="shared" si="37"/>
        <v/>
      </c>
      <c r="AB186" s="183"/>
      <c r="AC186" s="90"/>
      <c r="AD186" s="262"/>
      <c r="AE186" s="207" t="str">
        <f t="shared" si="38"/>
        <v/>
      </c>
      <c r="AF186" s="263"/>
      <c r="AG186" s="207" t="str">
        <f t="shared" si="39"/>
        <v/>
      </c>
      <c r="AH186" s="264"/>
      <c r="AI186" s="207" t="str">
        <f t="shared" si="40"/>
        <v/>
      </c>
      <c r="AJ186" s="265"/>
      <c r="AK186" s="207" t="str">
        <f t="shared" si="41"/>
        <v/>
      </c>
      <c r="AL186" s="266"/>
      <c r="AM186" s="207" t="str">
        <f t="shared" si="42"/>
        <v/>
      </c>
      <c r="AN186" s="267"/>
      <c r="AO186" s="268"/>
      <c r="AP186" s="268"/>
      <c r="AQ186" s="269"/>
      <c r="AR186" s="207" t="str">
        <f t="shared" si="43"/>
        <v/>
      </c>
      <c r="AS186" s="270"/>
      <c r="AT186" s="271"/>
      <c r="AU186" s="237"/>
      <c r="AV186" s="207" t="str">
        <f t="shared" si="44"/>
        <v/>
      </c>
      <c r="AW186" s="237"/>
      <c r="AX186" s="237"/>
      <c r="AY186" s="237"/>
      <c r="AZ186" s="237"/>
      <c r="BA186" s="237"/>
      <c r="BB186" s="237"/>
      <c r="BC186" s="237"/>
      <c r="BE186" s="237"/>
      <c r="BF186" s="237"/>
      <c r="BG186" s="237"/>
      <c r="BH186" s="237"/>
      <c r="BI186" s="237"/>
      <c r="BJ186" s="237"/>
    </row>
    <row r="187" spans="1:62" s="238" customFormat="1" x14ac:dyDescent="0.2">
      <c r="A187" s="237"/>
      <c r="B187" s="207" t="str">
        <f t="shared" si="45"/>
        <v/>
      </c>
      <c r="C187" s="73"/>
      <c r="D187" s="257"/>
      <c r="E187" s="258"/>
      <c r="F187" s="259"/>
      <c r="G187" s="259"/>
      <c r="H187" s="207" t="str">
        <f t="shared" si="46"/>
        <v/>
      </c>
      <c r="I187" s="259"/>
      <c r="J187" s="207" t="str">
        <f t="shared" si="32"/>
        <v/>
      </c>
      <c r="K187" s="259"/>
      <c r="L187" s="207" t="str">
        <f t="shared" si="33"/>
        <v/>
      </c>
      <c r="M187" s="260"/>
      <c r="N187" s="260"/>
      <c r="O187" s="260"/>
      <c r="P187" s="260"/>
      <c r="Q187" s="260"/>
      <c r="R187" s="259"/>
      <c r="S187" s="207" t="str">
        <f t="shared" si="34"/>
        <v/>
      </c>
      <c r="T187" s="259"/>
      <c r="U187" s="207" t="str">
        <f t="shared" si="35"/>
        <v/>
      </c>
      <c r="V187" s="261"/>
      <c r="W187" s="183"/>
      <c r="X187" s="259"/>
      <c r="Y187" s="207" t="str">
        <f t="shared" si="36"/>
        <v/>
      </c>
      <c r="Z187" s="259"/>
      <c r="AA187" s="207" t="str">
        <f t="shared" si="37"/>
        <v/>
      </c>
      <c r="AB187" s="183"/>
      <c r="AC187" s="90"/>
      <c r="AD187" s="262"/>
      <c r="AE187" s="207" t="str">
        <f t="shared" si="38"/>
        <v/>
      </c>
      <c r="AF187" s="263"/>
      <c r="AG187" s="207" t="str">
        <f t="shared" si="39"/>
        <v/>
      </c>
      <c r="AH187" s="264"/>
      <c r="AI187" s="207" t="str">
        <f t="shared" si="40"/>
        <v/>
      </c>
      <c r="AJ187" s="265"/>
      <c r="AK187" s="207" t="str">
        <f t="shared" si="41"/>
        <v/>
      </c>
      <c r="AL187" s="266"/>
      <c r="AM187" s="207" t="str">
        <f t="shared" si="42"/>
        <v/>
      </c>
      <c r="AN187" s="267"/>
      <c r="AO187" s="268"/>
      <c r="AP187" s="268"/>
      <c r="AQ187" s="269"/>
      <c r="AR187" s="207" t="str">
        <f t="shared" si="43"/>
        <v/>
      </c>
      <c r="AS187" s="270"/>
      <c r="AT187" s="271"/>
      <c r="AU187" s="237"/>
      <c r="AV187" s="207" t="str">
        <f t="shared" si="44"/>
        <v/>
      </c>
      <c r="AW187" s="237"/>
      <c r="AX187" s="237"/>
      <c r="AY187" s="237"/>
      <c r="AZ187" s="237"/>
      <c r="BA187" s="237"/>
      <c r="BB187" s="237"/>
      <c r="BC187" s="237"/>
      <c r="BE187" s="237"/>
      <c r="BF187" s="237"/>
      <c r="BG187" s="237"/>
      <c r="BH187" s="237"/>
      <c r="BI187" s="237"/>
      <c r="BJ187" s="237"/>
    </row>
    <row r="188" spans="1:62" s="238" customFormat="1" x14ac:dyDescent="0.2">
      <c r="A188" s="237"/>
      <c r="B188" s="207" t="str">
        <f t="shared" si="45"/>
        <v/>
      </c>
      <c r="C188" s="73"/>
      <c r="D188" s="257"/>
      <c r="E188" s="258"/>
      <c r="F188" s="259"/>
      <c r="G188" s="259"/>
      <c r="H188" s="207" t="str">
        <f t="shared" si="46"/>
        <v/>
      </c>
      <c r="I188" s="259"/>
      <c r="J188" s="207" t="str">
        <f t="shared" si="32"/>
        <v/>
      </c>
      <c r="K188" s="259"/>
      <c r="L188" s="207" t="str">
        <f t="shared" si="33"/>
        <v/>
      </c>
      <c r="M188" s="260"/>
      <c r="N188" s="260"/>
      <c r="O188" s="260"/>
      <c r="P188" s="260"/>
      <c r="Q188" s="260"/>
      <c r="R188" s="259"/>
      <c r="S188" s="207" t="str">
        <f t="shared" si="34"/>
        <v/>
      </c>
      <c r="T188" s="259"/>
      <c r="U188" s="207" t="str">
        <f t="shared" si="35"/>
        <v/>
      </c>
      <c r="V188" s="261"/>
      <c r="W188" s="183"/>
      <c r="X188" s="259"/>
      <c r="Y188" s="207" t="str">
        <f t="shared" si="36"/>
        <v/>
      </c>
      <c r="Z188" s="259"/>
      <c r="AA188" s="207" t="str">
        <f t="shared" si="37"/>
        <v/>
      </c>
      <c r="AB188" s="183"/>
      <c r="AC188" s="90"/>
      <c r="AD188" s="262"/>
      <c r="AE188" s="207" t="str">
        <f t="shared" si="38"/>
        <v/>
      </c>
      <c r="AF188" s="263"/>
      <c r="AG188" s="207" t="str">
        <f t="shared" si="39"/>
        <v/>
      </c>
      <c r="AH188" s="264"/>
      <c r="AI188" s="207" t="str">
        <f t="shared" si="40"/>
        <v/>
      </c>
      <c r="AJ188" s="265"/>
      <c r="AK188" s="207" t="str">
        <f t="shared" si="41"/>
        <v/>
      </c>
      <c r="AL188" s="266"/>
      <c r="AM188" s="207" t="str">
        <f t="shared" si="42"/>
        <v/>
      </c>
      <c r="AN188" s="267"/>
      <c r="AO188" s="268"/>
      <c r="AP188" s="268"/>
      <c r="AQ188" s="269"/>
      <c r="AR188" s="207" t="str">
        <f t="shared" si="43"/>
        <v/>
      </c>
      <c r="AS188" s="270"/>
      <c r="AT188" s="271"/>
      <c r="AU188" s="237"/>
      <c r="AV188" s="207" t="str">
        <f t="shared" si="44"/>
        <v/>
      </c>
      <c r="AW188" s="237"/>
      <c r="AX188" s="237"/>
      <c r="AY188" s="237"/>
      <c r="AZ188" s="237"/>
      <c r="BA188" s="237"/>
      <c r="BB188" s="237"/>
      <c r="BC188" s="237"/>
      <c r="BE188" s="237"/>
      <c r="BF188" s="237"/>
      <c r="BG188" s="237"/>
      <c r="BH188" s="237"/>
      <c r="BI188" s="237"/>
      <c r="BJ188" s="237"/>
    </row>
    <row r="189" spans="1:62" s="238" customFormat="1" x14ac:dyDescent="0.2">
      <c r="A189" s="237"/>
      <c r="B189" s="207" t="str">
        <f t="shared" si="45"/>
        <v/>
      </c>
      <c r="C189" s="73"/>
      <c r="D189" s="257"/>
      <c r="E189" s="258"/>
      <c r="F189" s="259"/>
      <c r="G189" s="259"/>
      <c r="H189" s="207" t="str">
        <f t="shared" si="46"/>
        <v/>
      </c>
      <c r="I189" s="259"/>
      <c r="J189" s="207" t="str">
        <f t="shared" si="32"/>
        <v/>
      </c>
      <c r="K189" s="259"/>
      <c r="L189" s="207" t="str">
        <f t="shared" si="33"/>
        <v/>
      </c>
      <c r="M189" s="260"/>
      <c r="N189" s="260"/>
      <c r="O189" s="260"/>
      <c r="P189" s="260"/>
      <c r="Q189" s="260"/>
      <c r="R189" s="259"/>
      <c r="S189" s="207" t="str">
        <f t="shared" si="34"/>
        <v/>
      </c>
      <c r="T189" s="259"/>
      <c r="U189" s="207" t="str">
        <f t="shared" si="35"/>
        <v/>
      </c>
      <c r="V189" s="261"/>
      <c r="W189" s="183"/>
      <c r="X189" s="259"/>
      <c r="Y189" s="207" t="str">
        <f t="shared" si="36"/>
        <v/>
      </c>
      <c r="Z189" s="259"/>
      <c r="AA189" s="207" t="str">
        <f t="shared" si="37"/>
        <v/>
      </c>
      <c r="AB189" s="183"/>
      <c r="AC189" s="90"/>
      <c r="AD189" s="262"/>
      <c r="AE189" s="207" t="str">
        <f t="shared" si="38"/>
        <v/>
      </c>
      <c r="AF189" s="263"/>
      <c r="AG189" s="207" t="str">
        <f t="shared" si="39"/>
        <v/>
      </c>
      <c r="AH189" s="264"/>
      <c r="AI189" s="207" t="str">
        <f t="shared" si="40"/>
        <v/>
      </c>
      <c r="AJ189" s="265"/>
      <c r="AK189" s="207" t="str">
        <f t="shared" si="41"/>
        <v/>
      </c>
      <c r="AL189" s="266"/>
      <c r="AM189" s="207" t="str">
        <f t="shared" si="42"/>
        <v/>
      </c>
      <c r="AN189" s="267"/>
      <c r="AO189" s="268"/>
      <c r="AP189" s="268"/>
      <c r="AQ189" s="269"/>
      <c r="AR189" s="207" t="str">
        <f t="shared" si="43"/>
        <v/>
      </c>
      <c r="AS189" s="270"/>
      <c r="AT189" s="271"/>
      <c r="AU189" s="237"/>
      <c r="AV189" s="207" t="str">
        <f t="shared" si="44"/>
        <v/>
      </c>
      <c r="AW189" s="237"/>
      <c r="AX189" s="237"/>
      <c r="AY189" s="237"/>
      <c r="AZ189" s="237"/>
      <c r="BA189" s="237"/>
      <c r="BB189" s="237"/>
      <c r="BC189" s="237"/>
      <c r="BE189" s="237"/>
      <c r="BF189" s="237"/>
      <c r="BG189" s="237"/>
      <c r="BH189" s="237"/>
      <c r="BI189" s="237"/>
      <c r="BJ189" s="237"/>
    </row>
    <row r="190" spans="1:62" s="238" customFormat="1" x14ac:dyDescent="0.2">
      <c r="A190" s="237"/>
      <c r="B190" s="207" t="str">
        <f t="shared" si="45"/>
        <v/>
      </c>
      <c r="C190" s="73"/>
      <c r="D190" s="257"/>
      <c r="E190" s="258"/>
      <c r="F190" s="259"/>
      <c r="G190" s="259"/>
      <c r="H190" s="207" t="str">
        <f t="shared" si="46"/>
        <v/>
      </c>
      <c r="I190" s="259"/>
      <c r="J190" s="207" t="str">
        <f t="shared" si="32"/>
        <v/>
      </c>
      <c r="K190" s="259"/>
      <c r="L190" s="207" t="str">
        <f t="shared" si="33"/>
        <v/>
      </c>
      <c r="M190" s="260"/>
      <c r="N190" s="260"/>
      <c r="O190" s="260"/>
      <c r="P190" s="260"/>
      <c r="Q190" s="260"/>
      <c r="R190" s="259"/>
      <c r="S190" s="207" t="str">
        <f t="shared" si="34"/>
        <v/>
      </c>
      <c r="T190" s="259"/>
      <c r="U190" s="207" t="str">
        <f t="shared" si="35"/>
        <v/>
      </c>
      <c r="V190" s="261"/>
      <c r="W190" s="183"/>
      <c r="X190" s="259"/>
      <c r="Y190" s="207" t="str">
        <f t="shared" si="36"/>
        <v/>
      </c>
      <c r="Z190" s="259"/>
      <c r="AA190" s="207" t="str">
        <f t="shared" si="37"/>
        <v/>
      </c>
      <c r="AB190" s="183"/>
      <c r="AC190" s="90"/>
      <c r="AD190" s="262"/>
      <c r="AE190" s="207" t="str">
        <f t="shared" si="38"/>
        <v/>
      </c>
      <c r="AF190" s="263"/>
      <c r="AG190" s="207" t="str">
        <f t="shared" si="39"/>
        <v/>
      </c>
      <c r="AH190" s="264"/>
      <c r="AI190" s="207" t="str">
        <f t="shared" si="40"/>
        <v/>
      </c>
      <c r="AJ190" s="265"/>
      <c r="AK190" s="207" t="str">
        <f t="shared" si="41"/>
        <v/>
      </c>
      <c r="AL190" s="266"/>
      <c r="AM190" s="207" t="str">
        <f t="shared" si="42"/>
        <v/>
      </c>
      <c r="AN190" s="267"/>
      <c r="AO190" s="268"/>
      <c r="AP190" s="268"/>
      <c r="AQ190" s="269"/>
      <c r="AR190" s="207" t="str">
        <f t="shared" si="43"/>
        <v/>
      </c>
      <c r="AS190" s="270"/>
      <c r="AT190" s="271"/>
      <c r="AU190" s="237"/>
      <c r="AV190" s="207" t="str">
        <f t="shared" si="44"/>
        <v/>
      </c>
      <c r="AW190" s="237"/>
      <c r="AX190" s="237"/>
      <c r="AY190" s="237"/>
      <c r="AZ190" s="237"/>
      <c r="BA190" s="237"/>
      <c r="BB190" s="237"/>
      <c r="BC190" s="237"/>
      <c r="BE190" s="237"/>
      <c r="BF190" s="237"/>
      <c r="BG190" s="237"/>
      <c r="BH190" s="237"/>
      <c r="BI190" s="237"/>
      <c r="BJ190" s="237"/>
    </row>
    <row r="191" spans="1:62" s="238" customFormat="1" x14ac:dyDescent="0.2">
      <c r="A191" s="237"/>
      <c r="B191" s="207" t="str">
        <f t="shared" si="45"/>
        <v/>
      </c>
      <c r="C191" s="73"/>
      <c r="D191" s="257"/>
      <c r="E191" s="258"/>
      <c r="F191" s="259"/>
      <c r="G191" s="259"/>
      <c r="H191" s="207" t="str">
        <f t="shared" si="46"/>
        <v/>
      </c>
      <c r="I191" s="259"/>
      <c r="J191" s="207" t="str">
        <f t="shared" si="32"/>
        <v/>
      </c>
      <c r="K191" s="259"/>
      <c r="L191" s="207" t="str">
        <f t="shared" si="33"/>
        <v/>
      </c>
      <c r="M191" s="260"/>
      <c r="N191" s="260"/>
      <c r="O191" s="260"/>
      <c r="P191" s="260"/>
      <c r="Q191" s="260"/>
      <c r="R191" s="259"/>
      <c r="S191" s="207" t="str">
        <f t="shared" si="34"/>
        <v/>
      </c>
      <c r="T191" s="259"/>
      <c r="U191" s="207" t="str">
        <f t="shared" si="35"/>
        <v/>
      </c>
      <c r="V191" s="261"/>
      <c r="W191" s="183"/>
      <c r="X191" s="259"/>
      <c r="Y191" s="207" t="str">
        <f t="shared" si="36"/>
        <v/>
      </c>
      <c r="Z191" s="259"/>
      <c r="AA191" s="207" t="str">
        <f t="shared" si="37"/>
        <v/>
      </c>
      <c r="AB191" s="183"/>
      <c r="AC191" s="90"/>
      <c r="AD191" s="262"/>
      <c r="AE191" s="207" t="str">
        <f t="shared" si="38"/>
        <v/>
      </c>
      <c r="AF191" s="263"/>
      <c r="AG191" s="207" t="str">
        <f t="shared" si="39"/>
        <v/>
      </c>
      <c r="AH191" s="264"/>
      <c r="AI191" s="207" t="str">
        <f t="shared" si="40"/>
        <v/>
      </c>
      <c r="AJ191" s="265"/>
      <c r="AK191" s="207" t="str">
        <f t="shared" si="41"/>
        <v/>
      </c>
      <c r="AL191" s="266"/>
      <c r="AM191" s="207" t="str">
        <f t="shared" si="42"/>
        <v/>
      </c>
      <c r="AN191" s="267"/>
      <c r="AO191" s="268"/>
      <c r="AP191" s="268"/>
      <c r="AQ191" s="269"/>
      <c r="AR191" s="207" t="str">
        <f t="shared" si="43"/>
        <v/>
      </c>
      <c r="AS191" s="270"/>
      <c r="AT191" s="271"/>
      <c r="AU191" s="237"/>
      <c r="AV191" s="207" t="str">
        <f t="shared" si="44"/>
        <v/>
      </c>
      <c r="AW191" s="237"/>
      <c r="AX191" s="237"/>
      <c r="AY191" s="237"/>
      <c r="AZ191" s="237"/>
      <c r="BA191" s="237"/>
      <c r="BB191" s="237"/>
      <c r="BC191" s="237"/>
      <c r="BE191" s="237"/>
      <c r="BF191" s="237"/>
      <c r="BG191" s="237"/>
      <c r="BH191" s="237"/>
      <c r="BI191" s="237"/>
      <c r="BJ191" s="237"/>
    </row>
    <row r="192" spans="1:62" s="238" customFormat="1" x14ac:dyDescent="0.2">
      <c r="A192" s="237"/>
      <c r="B192" s="207" t="str">
        <f t="shared" si="45"/>
        <v/>
      </c>
      <c r="C192" s="73"/>
      <c r="D192" s="257"/>
      <c r="E192" s="258"/>
      <c r="F192" s="259"/>
      <c r="G192" s="259"/>
      <c r="H192" s="207" t="str">
        <f t="shared" si="46"/>
        <v/>
      </c>
      <c r="I192" s="259"/>
      <c r="J192" s="207" t="str">
        <f t="shared" si="32"/>
        <v/>
      </c>
      <c r="K192" s="259"/>
      <c r="L192" s="207" t="str">
        <f t="shared" si="33"/>
        <v/>
      </c>
      <c r="M192" s="260"/>
      <c r="N192" s="260"/>
      <c r="O192" s="260"/>
      <c r="P192" s="260"/>
      <c r="Q192" s="260"/>
      <c r="R192" s="259"/>
      <c r="S192" s="207" t="str">
        <f t="shared" si="34"/>
        <v/>
      </c>
      <c r="T192" s="259"/>
      <c r="U192" s="207" t="str">
        <f t="shared" si="35"/>
        <v/>
      </c>
      <c r="V192" s="261"/>
      <c r="W192" s="183"/>
      <c r="X192" s="259"/>
      <c r="Y192" s="207" t="str">
        <f t="shared" si="36"/>
        <v/>
      </c>
      <c r="Z192" s="259"/>
      <c r="AA192" s="207" t="str">
        <f t="shared" si="37"/>
        <v/>
      </c>
      <c r="AB192" s="183"/>
      <c r="AC192" s="90"/>
      <c r="AD192" s="262"/>
      <c r="AE192" s="207" t="str">
        <f t="shared" si="38"/>
        <v/>
      </c>
      <c r="AF192" s="263"/>
      <c r="AG192" s="207" t="str">
        <f t="shared" si="39"/>
        <v/>
      </c>
      <c r="AH192" s="264"/>
      <c r="AI192" s="207" t="str">
        <f t="shared" si="40"/>
        <v/>
      </c>
      <c r="AJ192" s="265"/>
      <c r="AK192" s="207" t="str">
        <f t="shared" si="41"/>
        <v/>
      </c>
      <c r="AL192" s="266"/>
      <c r="AM192" s="207" t="str">
        <f t="shared" si="42"/>
        <v/>
      </c>
      <c r="AN192" s="267"/>
      <c r="AO192" s="268"/>
      <c r="AP192" s="268"/>
      <c r="AQ192" s="269"/>
      <c r="AR192" s="207" t="str">
        <f t="shared" si="43"/>
        <v/>
      </c>
      <c r="AS192" s="270"/>
      <c r="AT192" s="271"/>
      <c r="AU192" s="237"/>
      <c r="AV192" s="207" t="str">
        <f t="shared" si="44"/>
        <v/>
      </c>
      <c r="AW192" s="237"/>
      <c r="AX192" s="237"/>
      <c r="AY192" s="237"/>
      <c r="AZ192" s="237"/>
      <c r="BA192" s="237"/>
      <c r="BB192" s="237"/>
      <c r="BC192" s="237"/>
      <c r="BE192" s="237"/>
      <c r="BF192" s="237"/>
      <c r="BG192" s="237"/>
      <c r="BH192" s="237"/>
      <c r="BI192" s="237"/>
      <c r="BJ192" s="237"/>
    </row>
    <row r="193" spans="1:62" s="238" customFormat="1" x14ac:dyDescent="0.2">
      <c r="A193" s="237"/>
      <c r="B193" s="207" t="str">
        <f t="shared" si="45"/>
        <v/>
      </c>
      <c r="C193" s="73"/>
      <c r="D193" s="257"/>
      <c r="E193" s="258"/>
      <c r="F193" s="259"/>
      <c r="G193" s="259"/>
      <c r="H193" s="207" t="str">
        <f t="shared" si="46"/>
        <v/>
      </c>
      <c r="I193" s="259"/>
      <c r="J193" s="207" t="str">
        <f t="shared" si="32"/>
        <v/>
      </c>
      <c r="K193" s="259"/>
      <c r="L193" s="207" t="str">
        <f t="shared" si="33"/>
        <v/>
      </c>
      <c r="M193" s="260"/>
      <c r="N193" s="260"/>
      <c r="O193" s="260"/>
      <c r="P193" s="260"/>
      <c r="Q193" s="260"/>
      <c r="R193" s="259"/>
      <c r="S193" s="207" t="str">
        <f t="shared" si="34"/>
        <v/>
      </c>
      <c r="T193" s="259"/>
      <c r="U193" s="207" t="str">
        <f t="shared" si="35"/>
        <v/>
      </c>
      <c r="V193" s="261"/>
      <c r="W193" s="183"/>
      <c r="X193" s="259"/>
      <c r="Y193" s="207" t="str">
        <f t="shared" si="36"/>
        <v/>
      </c>
      <c r="Z193" s="259"/>
      <c r="AA193" s="207" t="str">
        <f t="shared" si="37"/>
        <v/>
      </c>
      <c r="AB193" s="183"/>
      <c r="AC193" s="90"/>
      <c r="AD193" s="262"/>
      <c r="AE193" s="207" t="str">
        <f t="shared" si="38"/>
        <v/>
      </c>
      <c r="AF193" s="263"/>
      <c r="AG193" s="207" t="str">
        <f t="shared" si="39"/>
        <v/>
      </c>
      <c r="AH193" s="264"/>
      <c r="AI193" s="207" t="str">
        <f t="shared" si="40"/>
        <v/>
      </c>
      <c r="AJ193" s="265"/>
      <c r="AK193" s="207" t="str">
        <f t="shared" si="41"/>
        <v/>
      </c>
      <c r="AL193" s="266"/>
      <c r="AM193" s="207" t="str">
        <f t="shared" si="42"/>
        <v/>
      </c>
      <c r="AN193" s="267"/>
      <c r="AO193" s="268"/>
      <c r="AP193" s="268"/>
      <c r="AQ193" s="269"/>
      <c r="AR193" s="207" t="str">
        <f t="shared" si="43"/>
        <v/>
      </c>
      <c r="AS193" s="270"/>
      <c r="AT193" s="271"/>
      <c r="AU193" s="237"/>
      <c r="AV193" s="207" t="str">
        <f t="shared" si="44"/>
        <v/>
      </c>
      <c r="AW193" s="237"/>
      <c r="AX193" s="237"/>
      <c r="AY193" s="237"/>
      <c r="AZ193" s="237"/>
      <c r="BA193" s="237"/>
      <c r="BB193" s="237"/>
      <c r="BC193" s="237"/>
      <c r="BE193" s="237"/>
      <c r="BF193" s="237"/>
      <c r="BG193" s="237"/>
      <c r="BH193" s="237"/>
      <c r="BI193" s="237"/>
      <c r="BJ193" s="237"/>
    </row>
    <row r="194" spans="1:62" s="238" customFormat="1" x14ac:dyDescent="0.2">
      <c r="A194" s="237"/>
      <c r="B194" s="207" t="str">
        <f t="shared" si="45"/>
        <v/>
      </c>
      <c r="C194" s="73"/>
      <c r="D194" s="257"/>
      <c r="E194" s="258"/>
      <c r="F194" s="259"/>
      <c r="G194" s="259"/>
      <c r="H194" s="207" t="str">
        <f t="shared" si="46"/>
        <v/>
      </c>
      <c r="I194" s="259"/>
      <c r="J194" s="207" t="str">
        <f t="shared" si="32"/>
        <v/>
      </c>
      <c r="K194" s="259"/>
      <c r="L194" s="207" t="str">
        <f t="shared" si="33"/>
        <v/>
      </c>
      <c r="M194" s="260"/>
      <c r="N194" s="260"/>
      <c r="O194" s="260"/>
      <c r="P194" s="260"/>
      <c r="Q194" s="260"/>
      <c r="R194" s="259"/>
      <c r="S194" s="207" t="str">
        <f t="shared" si="34"/>
        <v/>
      </c>
      <c r="T194" s="259"/>
      <c r="U194" s="207" t="str">
        <f t="shared" si="35"/>
        <v/>
      </c>
      <c r="V194" s="261"/>
      <c r="W194" s="183"/>
      <c r="X194" s="259"/>
      <c r="Y194" s="207" t="str">
        <f t="shared" si="36"/>
        <v/>
      </c>
      <c r="Z194" s="259"/>
      <c r="AA194" s="207" t="str">
        <f t="shared" si="37"/>
        <v/>
      </c>
      <c r="AB194" s="183"/>
      <c r="AC194" s="90"/>
      <c r="AD194" s="262"/>
      <c r="AE194" s="207" t="str">
        <f t="shared" si="38"/>
        <v/>
      </c>
      <c r="AF194" s="263"/>
      <c r="AG194" s="207" t="str">
        <f t="shared" si="39"/>
        <v/>
      </c>
      <c r="AH194" s="264"/>
      <c r="AI194" s="207" t="str">
        <f t="shared" si="40"/>
        <v/>
      </c>
      <c r="AJ194" s="265"/>
      <c r="AK194" s="207" t="str">
        <f t="shared" si="41"/>
        <v/>
      </c>
      <c r="AL194" s="266"/>
      <c r="AM194" s="207" t="str">
        <f t="shared" si="42"/>
        <v/>
      </c>
      <c r="AN194" s="267"/>
      <c r="AO194" s="268"/>
      <c r="AP194" s="268"/>
      <c r="AQ194" s="269"/>
      <c r="AR194" s="207" t="str">
        <f t="shared" si="43"/>
        <v/>
      </c>
      <c r="AS194" s="270"/>
      <c r="AT194" s="271"/>
      <c r="AU194" s="237"/>
      <c r="AV194" s="207" t="str">
        <f t="shared" si="44"/>
        <v/>
      </c>
      <c r="AW194" s="237"/>
      <c r="AX194" s="237"/>
      <c r="AY194" s="237"/>
      <c r="AZ194" s="237"/>
      <c r="BA194" s="237"/>
      <c r="BB194" s="237"/>
      <c r="BC194" s="237"/>
      <c r="BE194" s="237"/>
      <c r="BF194" s="237"/>
      <c r="BG194" s="237"/>
      <c r="BH194" s="237"/>
      <c r="BI194" s="237"/>
      <c r="BJ194" s="237"/>
    </row>
    <row r="195" spans="1:62" s="238" customFormat="1" x14ac:dyDescent="0.2">
      <c r="A195" s="237"/>
      <c r="B195" s="207" t="str">
        <f t="shared" si="45"/>
        <v/>
      </c>
      <c r="C195" s="73"/>
      <c r="D195" s="257"/>
      <c r="E195" s="258"/>
      <c r="F195" s="259"/>
      <c r="G195" s="259"/>
      <c r="H195" s="207" t="str">
        <f t="shared" si="46"/>
        <v/>
      </c>
      <c r="I195" s="259"/>
      <c r="J195" s="207" t="str">
        <f t="shared" si="32"/>
        <v/>
      </c>
      <c r="K195" s="259"/>
      <c r="L195" s="207" t="str">
        <f t="shared" si="33"/>
        <v/>
      </c>
      <c r="M195" s="260"/>
      <c r="N195" s="260"/>
      <c r="O195" s="260"/>
      <c r="P195" s="260"/>
      <c r="Q195" s="260"/>
      <c r="R195" s="259"/>
      <c r="S195" s="207" t="str">
        <f t="shared" si="34"/>
        <v/>
      </c>
      <c r="T195" s="259"/>
      <c r="U195" s="207" t="str">
        <f t="shared" si="35"/>
        <v/>
      </c>
      <c r="V195" s="261"/>
      <c r="W195" s="183"/>
      <c r="X195" s="259"/>
      <c r="Y195" s="207" t="str">
        <f t="shared" si="36"/>
        <v/>
      </c>
      <c r="Z195" s="259"/>
      <c r="AA195" s="207" t="str">
        <f t="shared" si="37"/>
        <v/>
      </c>
      <c r="AB195" s="183"/>
      <c r="AC195" s="90"/>
      <c r="AD195" s="262"/>
      <c r="AE195" s="207" t="str">
        <f t="shared" si="38"/>
        <v/>
      </c>
      <c r="AF195" s="263"/>
      <c r="AG195" s="207" t="str">
        <f t="shared" si="39"/>
        <v/>
      </c>
      <c r="AH195" s="264"/>
      <c r="AI195" s="207" t="str">
        <f t="shared" si="40"/>
        <v/>
      </c>
      <c r="AJ195" s="265"/>
      <c r="AK195" s="207" t="str">
        <f t="shared" si="41"/>
        <v/>
      </c>
      <c r="AL195" s="266"/>
      <c r="AM195" s="207" t="str">
        <f t="shared" si="42"/>
        <v/>
      </c>
      <c r="AN195" s="267"/>
      <c r="AO195" s="268"/>
      <c r="AP195" s="268"/>
      <c r="AQ195" s="269"/>
      <c r="AR195" s="207" t="str">
        <f t="shared" si="43"/>
        <v/>
      </c>
      <c r="AS195" s="270"/>
      <c r="AT195" s="271"/>
      <c r="AU195" s="237"/>
      <c r="AV195" s="207" t="str">
        <f t="shared" si="44"/>
        <v/>
      </c>
      <c r="AW195" s="237"/>
      <c r="AX195" s="237"/>
      <c r="AY195" s="237"/>
      <c r="AZ195" s="237"/>
      <c r="BA195" s="237"/>
      <c r="BB195" s="237"/>
      <c r="BC195" s="237"/>
      <c r="BE195" s="237"/>
      <c r="BF195" s="237"/>
      <c r="BG195" s="237"/>
      <c r="BH195" s="237"/>
      <c r="BI195" s="237"/>
      <c r="BJ195" s="237"/>
    </row>
    <row r="196" spans="1:62" s="238" customFormat="1" x14ac:dyDescent="0.2">
      <c r="A196" s="237"/>
      <c r="B196" s="207" t="str">
        <f t="shared" si="45"/>
        <v/>
      </c>
      <c r="C196" s="73"/>
      <c r="D196" s="257"/>
      <c r="E196" s="258"/>
      <c r="F196" s="259"/>
      <c r="G196" s="259"/>
      <c r="H196" s="207" t="str">
        <f t="shared" si="46"/>
        <v/>
      </c>
      <c r="I196" s="259"/>
      <c r="J196" s="207" t="str">
        <f t="shared" si="32"/>
        <v/>
      </c>
      <c r="K196" s="259"/>
      <c r="L196" s="207" t="str">
        <f t="shared" si="33"/>
        <v/>
      </c>
      <c r="M196" s="260"/>
      <c r="N196" s="260"/>
      <c r="O196" s="260"/>
      <c r="P196" s="260"/>
      <c r="Q196" s="260"/>
      <c r="R196" s="259"/>
      <c r="S196" s="207" t="str">
        <f t="shared" si="34"/>
        <v/>
      </c>
      <c r="T196" s="259"/>
      <c r="U196" s="207" t="str">
        <f t="shared" si="35"/>
        <v/>
      </c>
      <c r="V196" s="261"/>
      <c r="W196" s="183"/>
      <c r="X196" s="259"/>
      <c r="Y196" s="207" t="str">
        <f t="shared" si="36"/>
        <v/>
      </c>
      <c r="Z196" s="259"/>
      <c r="AA196" s="207" t="str">
        <f t="shared" si="37"/>
        <v/>
      </c>
      <c r="AB196" s="183"/>
      <c r="AC196" s="90"/>
      <c r="AD196" s="262"/>
      <c r="AE196" s="207" t="str">
        <f t="shared" si="38"/>
        <v/>
      </c>
      <c r="AF196" s="263"/>
      <c r="AG196" s="207" t="str">
        <f t="shared" si="39"/>
        <v/>
      </c>
      <c r="AH196" s="264"/>
      <c r="AI196" s="207" t="str">
        <f t="shared" si="40"/>
        <v/>
      </c>
      <c r="AJ196" s="265"/>
      <c r="AK196" s="207" t="str">
        <f t="shared" si="41"/>
        <v/>
      </c>
      <c r="AL196" s="266"/>
      <c r="AM196" s="207" t="str">
        <f t="shared" si="42"/>
        <v/>
      </c>
      <c r="AN196" s="267"/>
      <c r="AO196" s="268"/>
      <c r="AP196" s="268"/>
      <c r="AQ196" s="269"/>
      <c r="AR196" s="207" t="str">
        <f t="shared" si="43"/>
        <v/>
      </c>
      <c r="AS196" s="270"/>
      <c r="AT196" s="271"/>
      <c r="AU196" s="237"/>
      <c r="AV196" s="207" t="str">
        <f t="shared" si="44"/>
        <v/>
      </c>
      <c r="AW196" s="237"/>
      <c r="AX196" s="237"/>
      <c r="AY196" s="237"/>
      <c r="AZ196" s="237"/>
      <c r="BA196" s="237"/>
      <c r="BB196" s="237"/>
      <c r="BC196" s="237"/>
      <c r="BE196" s="237"/>
      <c r="BF196" s="237"/>
      <c r="BG196" s="237"/>
      <c r="BH196" s="237"/>
      <c r="BI196" s="237"/>
      <c r="BJ196" s="237"/>
    </row>
    <row r="197" spans="1:62" s="238" customFormat="1" x14ac:dyDescent="0.2">
      <c r="A197" s="237"/>
      <c r="B197" s="207" t="str">
        <f t="shared" si="45"/>
        <v/>
      </c>
      <c r="C197" s="73"/>
      <c r="D197" s="257"/>
      <c r="E197" s="258"/>
      <c r="F197" s="259"/>
      <c r="G197" s="259"/>
      <c r="H197" s="207" t="str">
        <f t="shared" si="46"/>
        <v/>
      </c>
      <c r="I197" s="259"/>
      <c r="J197" s="207" t="str">
        <f t="shared" si="32"/>
        <v/>
      </c>
      <c r="K197" s="259"/>
      <c r="L197" s="207" t="str">
        <f t="shared" si="33"/>
        <v/>
      </c>
      <c r="M197" s="260"/>
      <c r="N197" s="260"/>
      <c r="O197" s="260"/>
      <c r="P197" s="260"/>
      <c r="Q197" s="260"/>
      <c r="R197" s="259"/>
      <c r="S197" s="207" t="str">
        <f t="shared" si="34"/>
        <v/>
      </c>
      <c r="T197" s="259"/>
      <c r="U197" s="207" t="str">
        <f t="shared" si="35"/>
        <v/>
      </c>
      <c r="V197" s="261"/>
      <c r="W197" s="183"/>
      <c r="X197" s="259"/>
      <c r="Y197" s="207" t="str">
        <f t="shared" si="36"/>
        <v/>
      </c>
      <c r="Z197" s="259"/>
      <c r="AA197" s="207" t="str">
        <f t="shared" si="37"/>
        <v/>
      </c>
      <c r="AB197" s="183"/>
      <c r="AC197" s="90"/>
      <c r="AD197" s="262"/>
      <c r="AE197" s="207" t="str">
        <f t="shared" si="38"/>
        <v/>
      </c>
      <c r="AF197" s="263"/>
      <c r="AG197" s="207" t="str">
        <f t="shared" si="39"/>
        <v/>
      </c>
      <c r="AH197" s="264"/>
      <c r="AI197" s="207" t="str">
        <f t="shared" si="40"/>
        <v/>
      </c>
      <c r="AJ197" s="265"/>
      <c r="AK197" s="207" t="str">
        <f t="shared" si="41"/>
        <v/>
      </c>
      <c r="AL197" s="266"/>
      <c r="AM197" s="207" t="str">
        <f t="shared" si="42"/>
        <v/>
      </c>
      <c r="AN197" s="267"/>
      <c r="AO197" s="268"/>
      <c r="AP197" s="268"/>
      <c r="AQ197" s="269"/>
      <c r="AR197" s="207" t="str">
        <f t="shared" si="43"/>
        <v/>
      </c>
      <c r="AS197" s="270"/>
      <c r="AT197" s="271"/>
      <c r="AU197" s="237"/>
      <c r="AV197" s="207" t="str">
        <f t="shared" si="44"/>
        <v/>
      </c>
      <c r="AW197" s="237"/>
      <c r="AX197" s="237"/>
      <c r="AY197" s="237"/>
      <c r="AZ197" s="237"/>
      <c r="BA197" s="237"/>
      <c r="BB197" s="237"/>
      <c r="BC197" s="237"/>
      <c r="BE197" s="237"/>
      <c r="BF197" s="237"/>
      <c r="BG197" s="237"/>
      <c r="BH197" s="237"/>
      <c r="BI197" s="237"/>
      <c r="BJ197" s="237"/>
    </row>
    <row r="198" spans="1:62" s="238" customFormat="1" x14ac:dyDescent="0.2">
      <c r="A198" s="237"/>
      <c r="B198" s="207" t="str">
        <f t="shared" si="45"/>
        <v/>
      </c>
      <c r="C198" s="73"/>
      <c r="D198" s="257"/>
      <c r="E198" s="258"/>
      <c r="F198" s="259"/>
      <c r="G198" s="259"/>
      <c r="H198" s="207" t="str">
        <f t="shared" si="46"/>
        <v/>
      </c>
      <c r="I198" s="259"/>
      <c r="J198" s="207" t="str">
        <f t="shared" ref="J198:J261" si="47">IF($I198="","",VLOOKUP($I198,Signs_Sign_Class_Table_Array,2,FALSE))</f>
        <v/>
      </c>
      <c r="K198" s="259"/>
      <c r="L198" s="207" t="str">
        <f t="shared" ref="L198:L261" si="48">IF($K198="","",VLOOKUP($K198,Signs_Sign_Type_Table_Array,2,FALSE))</f>
        <v/>
      </c>
      <c r="M198" s="260"/>
      <c r="N198" s="260"/>
      <c r="O198" s="260"/>
      <c r="P198" s="260"/>
      <c r="Q198" s="260"/>
      <c r="R198" s="259"/>
      <c r="S198" s="207" t="str">
        <f t="shared" ref="S198:S261" si="49">IF($R198="","",VLOOKUP($R198,Generic_GPS_Method_ID_Table_Array,2,FALSE))</f>
        <v/>
      </c>
      <c r="T198" s="259"/>
      <c r="U198" s="207" t="str">
        <f t="shared" ref="U198:U261" si="50">IF($T198="","",VLOOKUP($T198,Signs_Sign_Side_Table_Array,2,FALSE))</f>
        <v/>
      </c>
      <c r="V198" s="261"/>
      <c r="W198" s="183"/>
      <c r="X198" s="259"/>
      <c r="Y198" s="207" t="str">
        <f t="shared" ref="Y198:Y261" si="51">IF($X198="","",VLOOKUP($X198,Signs_Direction_Table_Array,2,FALSE))</f>
        <v/>
      </c>
      <c r="Z198" s="259"/>
      <c r="AA198" s="207" t="str">
        <f t="shared" ref="AA198:AA261" si="52">IF($Z198="","",VLOOKUP($Z198,Signs_Sign_Owner_Table_Array,2,FALSE))</f>
        <v/>
      </c>
      <c r="AB198" s="183"/>
      <c r="AC198" s="90"/>
      <c r="AD198" s="262"/>
      <c r="AE198" s="207" t="str">
        <f t="shared" ref="AE198:AE261" si="53">IF($AD198="","",VLOOKUP($AD198,Signs_Sign_Material_Table_Array,2,FALSE))</f>
        <v/>
      </c>
      <c r="AF198" s="263"/>
      <c r="AG198" s="207" t="str">
        <f t="shared" ref="AG198:AG261" si="54">IF($AF198="","",VLOOKUP($AF198,Signs_Sign_Colour_Table_Array,2,FALSE))</f>
        <v/>
      </c>
      <c r="AH198" s="264"/>
      <c r="AI198" s="207" t="str">
        <f t="shared" ref="AI198:AI261" si="55">IF($AH198="","",VLOOKUP($AH198,Signs_Sign_Material_Table_Array,2,FALSE))</f>
        <v/>
      </c>
      <c r="AJ198" s="265"/>
      <c r="AK198" s="207" t="str">
        <f t="shared" ref="AK198:AK261" si="56">IF($AJ198="","",VLOOKUP($AJ198,Signs_Sign_Colour_Table_Array,2,FALSE))</f>
        <v/>
      </c>
      <c r="AL198" s="266"/>
      <c r="AM198" s="207" t="str">
        <f t="shared" ref="AM198:AM261" si="57">IF($AL198="","",VLOOKUP($AL198,Signs_Sign_Substrate_Table_Array,2,FALSE))</f>
        <v/>
      </c>
      <c r="AN198" s="267"/>
      <c r="AO198" s="268"/>
      <c r="AP198" s="268"/>
      <c r="AQ198" s="269"/>
      <c r="AR198" s="207" t="str">
        <f t="shared" ref="AR198:AR261" si="58">IF($AQ198="","",VLOOKUP($AQ198,Signs_Framed_Table_Array,2,FALSE))</f>
        <v/>
      </c>
      <c r="AS198" s="270"/>
      <c r="AT198" s="271"/>
      <c r="AU198" s="237"/>
      <c r="AV198" s="207" t="str">
        <f t="shared" ref="AV198:AV261" si="59">IF($AU198="","",VLOOKUP($AU198,Signs_Replace_Reason_Table_Array,2,FALSE))</f>
        <v/>
      </c>
      <c r="AW198" s="237"/>
      <c r="AX198" s="237"/>
      <c r="AY198" s="237"/>
      <c r="AZ198" s="237"/>
      <c r="BA198" s="237"/>
      <c r="BB198" s="237"/>
      <c r="BC198" s="237"/>
      <c r="BE198" s="237"/>
      <c r="BF198" s="237"/>
      <c r="BG198" s="237"/>
      <c r="BH198" s="237"/>
      <c r="BI198" s="237"/>
      <c r="BJ198" s="237"/>
    </row>
    <row r="199" spans="1:62" s="238" customFormat="1" x14ac:dyDescent="0.2">
      <c r="A199" s="237"/>
      <c r="B199" s="207" t="str">
        <f t="shared" ref="B199:B262" si="60">IF(C199="","",(VLOOKUP(C199,Generic_Road_Names_Table_Array,2,FALSE)))</f>
        <v/>
      </c>
      <c r="C199" s="73"/>
      <c r="D199" s="257"/>
      <c r="E199" s="258"/>
      <c r="F199" s="259"/>
      <c r="G199" s="259"/>
      <c r="H199" s="207" t="str">
        <f t="shared" ref="H199:H262" si="61">IF(G199="","",(VLOOKUP(G199,Signs_Sign_Group_Table_Array,2,FALSE)))</f>
        <v/>
      </c>
      <c r="I199" s="259"/>
      <c r="J199" s="207" t="str">
        <f t="shared" si="47"/>
        <v/>
      </c>
      <c r="K199" s="259"/>
      <c r="L199" s="207" t="str">
        <f t="shared" si="48"/>
        <v/>
      </c>
      <c r="M199" s="260"/>
      <c r="N199" s="260"/>
      <c r="O199" s="260"/>
      <c r="P199" s="260"/>
      <c r="Q199" s="260"/>
      <c r="R199" s="259"/>
      <c r="S199" s="207" t="str">
        <f t="shared" si="49"/>
        <v/>
      </c>
      <c r="T199" s="259"/>
      <c r="U199" s="207" t="str">
        <f t="shared" si="50"/>
        <v/>
      </c>
      <c r="V199" s="261"/>
      <c r="W199" s="183"/>
      <c r="X199" s="259"/>
      <c r="Y199" s="207" t="str">
        <f t="shared" si="51"/>
        <v/>
      </c>
      <c r="Z199" s="259"/>
      <c r="AA199" s="207" t="str">
        <f t="shared" si="52"/>
        <v/>
      </c>
      <c r="AB199" s="183"/>
      <c r="AC199" s="90"/>
      <c r="AD199" s="262"/>
      <c r="AE199" s="207" t="str">
        <f t="shared" si="53"/>
        <v/>
      </c>
      <c r="AF199" s="263"/>
      <c r="AG199" s="207" t="str">
        <f t="shared" si="54"/>
        <v/>
      </c>
      <c r="AH199" s="264"/>
      <c r="AI199" s="207" t="str">
        <f t="shared" si="55"/>
        <v/>
      </c>
      <c r="AJ199" s="265"/>
      <c r="AK199" s="207" t="str">
        <f t="shared" si="56"/>
        <v/>
      </c>
      <c r="AL199" s="266"/>
      <c r="AM199" s="207" t="str">
        <f t="shared" si="57"/>
        <v/>
      </c>
      <c r="AN199" s="267"/>
      <c r="AO199" s="268"/>
      <c r="AP199" s="268"/>
      <c r="AQ199" s="269"/>
      <c r="AR199" s="207" t="str">
        <f t="shared" si="58"/>
        <v/>
      </c>
      <c r="AS199" s="270"/>
      <c r="AT199" s="271"/>
      <c r="AU199" s="237"/>
      <c r="AV199" s="207" t="str">
        <f t="shared" si="59"/>
        <v/>
      </c>
      <c r="AW199" s="237"/>
      <c r="AX199" s="237"/>
      <c r="AY199" s="237"/>
      <c r="AZ199" s="237"/>
      <c r="BA199" s="237"/>
      <c r="BB199" s="237"/>
      <c r="BC199" s="237"/>
      <c r="BE199" s="237"/>
      <c r="BF199" s="237"/>
      <c r="BG199" s="237"/>
      <c r="BH199" s="237"/>
      <c r="BI199" s="237"/>
      <c r="BJ199" s="237"/>
    </row>
    <row r="200" spans="1:62" s="238" customFormat="1" x14ac:dyDescent="0.2">
      <c r="A200" s="237"/>
      <c r="B200" s="207" t="str">
        <f t="shared" si="60"/>
        <v/>
      </c>
      <c r="C200" s="73"/>
      <c r="D200" s="257"/>
      <c r="E200" s="258"/>
      <c r="F200" s="259"/>
      <c r="G200" s="259"/>
      <c r="H200" s="207" t="str">
        <f t="shared" si="61"/>
        <v/>
      </c>
      <c r="I200" s="259"/>
      <c r="J200" s="207" t="str">
        <f t="shared" si="47"/>
        <v/>
      </c>
      <c r="K200" s="259"/>
      <c r="L200" s="207" t="str">
        <f t="shared" si="48"/>
        <v/>
      </c>
      <c r="M200" s="260"/>
      <c r="N200" s="260"/>
      <c r="O200" s="260"/>
      <c r="P200" s="260"/>
      <c r="Q200" s="260"/>
      <c r="R200" s="259"/>
      <c r="S200" s="207" t="str">
        <f t="shared" si="49"/>
        <v/>
      </c>
      <c r="T200" s="259"/>
      <c r="U200" s="207" t="str">
        <f t="shared" si="50"/>
        <v/>
      </c>
      <c r="V200" s="261"/>
      <c r="W200" s="183"/>
      <c r="X200" s="259"/>
      <c r="Y200" s="207" t="str">
        <f t="shared" si="51"/>
        <v/>
      </c>
      <c r="Z200" s="259"/>
      <c r="AA200" s="207" t="str">
        <f t="shared" si="52"/>
        <v/>
      </c>
      <c r="AB200" s="183"/>
      <c r="AC200" s="90"/>
      <c r="AD200" s="262"/>
      <c r="AE200" s="207" t="str">
        <f t="shared" si="53"/>
        <v/>
      </c>
      <c r="AF200" s="263"/>
      <c r="AG200" s="207" t="str">
        <f t="shared" si="54"/>
        <v/>
      </c>
      <c r="AH200" s="264"/>
      <c r="AI200" s="207" t="str">
        <f t="shared" si="55"/>
        <v/>
      </c>
      <c r="AJ200" s="265"/>
      <c r="AK200" s="207" t="str">
        <f t="shared" si="56"/>
        <v/>
      </c>
      <c r="AL200" s="266"/>
      <c r="AM200" s="207" t="str">
        <f t="shared" si="57"/>
        <v/>
      </c>
      <c r="AN200" s="267"/>
      <c r="AO200" s="268"/>
      <c r="AP200" s="268"/>
      <c r="AQ200" s="269"/>
      <c r="AR200" s="207" t="str">
        <f t="shared" si="58"/>
        <v/>
      </c>
      <c r="AS200" s="270"/>
      <c r="AT200" s="271"/>
      <c r="AU200" s="237"/>
      <c r="AV200" s="207" t="str">
        <f t="shared" si="59"/>
        <v/>
      </c>
      <c r="AW200" s="237"/>
      <c r="AX200" s="237"/>
      <c r="AY200" s="237"/>
      <c r="AZ200" s="237"/>
      <c r="BA200" s="237"/>
      <c r="BB200" s="237"/>
      <c r="BC200" s="237"/>
      <c r="BE200" s="237"/>
      <c r="BF200" s="237"/>
      <c r="BG200" s="237"/>
      <c r="BH200" s="237"/>
      <c r="BI200" s="237"/>
      <c r="BJ200" s="237"/>
    </row>
    <row r="201" spans="1:62" s="238" customFormat="1" x14ac:dyDescent="0.2">
      <c r="A201" s="237"/>
      <c r="B201" s="207" t="str">
        <f t="shared" si="60"/>
        <v/>
      </c>
      <c r="C201" s="73"/>
      <c r="D201" s="257"/>
      <c r="E201" s="258"/>
      <c r="F201" s="259"/>
      <c r="G201" s="259"/>
      <c r="H201" s="207" t="str">
        <f t="shared" si="61"/>
        <v/>
      </c>
      <c r="I201" s="259"/>
      <c r="J201" s="207" t="str">
        <f t="shared" si="47"/>
        <v/>
      </c>
      <c r="K201" s="259"/>
      <c r="L201" s="207" t="str">
        <f t="shared" si="48"/>
        <v/>
      </c>
      <c r="M201" s="260"/>
      <c r="N201" s="260"/>
      <c r="O201" s="260"/>
      <c r="P201" s="260"/>
      <c r="Q201" s="260"/>
      <c r="R201" s="259"/>
      <c r="S201" s="207" t="str">
        <f t="shared" si="49"/>
        <v/>
      </c>
      <c r="T201" s="259"/>
      <c r="U201" s="207" t="str">
        <f t="shared" si="50"/>
        <v/>
      </c>
      <c r="V201" s="261"/>
      <c r="W201" s="183"/>
      <c r="X201" s="259"/>
      <c r="Y201" s="207" t="str">
        <f t="shared" si="51"/>
        <v/>
      </c>
      <c r="Z201" s="259"/>
      <c r="AA201" s="207" t="str">
        <f t="shared" si="52"/>
        <v/>
      </c>
      <c r="AB201" s="183"/>
      <c r="AC201" s="90"/>
      <c r="AD201" s="262"/>
      <c r="AE201" s="207" t="str">
        <f t="shared" si="53"/>
        <v/>
      </c>
      <c r="AF201" s="263"/>
      <c r="AG201" s="207" t="str">
        <f t="shared" si="54"/>
        <v/>
      </c>
      <c r="AH201" s="264"/>
      <c r="AI201" s="207" t="str">
        <f t="shared" si="55"/>
        <v/>
      </c>
      <c r="AJ201" s="265"/>
      <c r="AK201" s="207" t="str">
        <f t="shared" si="56"/>
        <v/>
      </c>
      <c r="AL201" s="266"/>
      <c r="AM201" s="207" t="str">
        <f t="shared" si="57"/>
        <v/>
      </c>
      <c r="AN201" s="267"/>
      <c r="AO201" s="268"/>
      <c r="AP201" s="268"/>
      <c r="AQ201" s="269"/>
      <c r="AR201" s="207" t="str">
        <f t="shared" si="58"/>
        <v/>
      </c>
      <c r="AS201" s="270"/>
      <c r="AT201" s="271"/>
      <c r="AU201" s="237"/>
      <c r="AV201" s="207" t="str">
        <f t="shared" si="59"/>
        <v/>
      </c>
      <c r="AW201" s="237"/>
      <c r="AX201" s="237"/>
      <c r="AY201" s="237"/>
      <c r="AZ201" s="237"/>
      <c r="BA201" s="237"/>
      <c r="BB201" s="237"/>
      <c r="BC201" s="237"/>
      <c r="BE201" s="237"/>
      <c r="BF201" s="237"/>
      <c r="BG201" s="237"/>
      <c r="BH201" s="237"/>
      <c r="BI201" s="237"/>
      <c r="BJ201" s="237"/>
    </row>
    <row r="202" spans="1:62" s="238" customFormat="1" x14ac:dyDescent="0.2">
      <c r="A202" s="237"/>
      <c r="B202" s="207" t="str">
        <f t="shared" si="60"/>
        <v/>
      </c>
      <c r="C202" s="73"/>
      <c r="D202" s="257"/>
      <c r="E202" s="258"/>
      <c r="F202" s="259"/>
      <c r="G202" s="259"/>
      <c r="H202" s="207" t="str">
        <f t="shared" si="61"/>
        <v/>
      </c>
      <c r="I202" s="259"/>
      <c r="J202" s="207" t="str">
        <f t="shared" si="47"/>
        <v/>
      </c>
      <c r="K202" s="259"/>
      <c r="L202" s="207" t="str">
        <f t="shared" si="48"/>
        <v/>
      </c>
      <c r="M202" s="260"/>
      <c r="N202" s="260"/>
      <c r="O202" s="260"/>
      <c r="P202" s="260"/>
      <c r="Q202" s="260"/>
      <c r="R202" s="259"/>
      <c r="S202" s="207" t="str">
        <f t="shared" si="49"/>
        <v/>
      </c>
      <c r="T202" s="259"/>
      <c r="U202" s="207" t="str">
        <f t="shared" si="50"/>
        <v/>
      </c>
      <c r="V202" s="261"/>
      <c r="W202" s="183"/>
      <c r="X202" s="259"/>
      <c r="Y202" s="207" t="str">
        <f t="shared" si="51"/>
        <v/>
      </c>
      <c r="Z202" s="259"/>
      <c r="AA202" s="207" t="str">
        <f t="shared" si="52"/>
        <v/>
      </c>
      <c r="AB202" s="183"/>
      <c r="AC202" s="90"/>
      <c r="AD202" s="262"/>
      <c r="AE202" s="207" t="str">
        <f t="shared" si="53"/>
        <v/>
      </c>
      <c r="AF202" s="263"/>
      <c r="AG202" s="207" t="str">
        <f t="shared" si="54"/>
        <v/>
      </c>
      <c r="AH202" s="264"/>
      <c r="AI202" s="207" t="str">
        <f t="shared" si="55"/>
        <v/>
      </c>
      <c r="AJ202" s="265"/>
      <c r="AK202" s="207" t="str">
        <f t="shared" si="56"/>
        <v/>
      </c>
      <c r="AL202" s="266"/>
      <c r="AM202" s="207" t="str">
        <f t="shared" si="57"/>
        <v/>
      </c>
      <c r="AN202" s="267"/>
      <c r="AO202" s="268"/>
      <c r="AP202" s="268"/>
      <c r="AQ202" s="269"/>
      <c r="AR202" s="207" t="str">
        <f t="shared" si="58"/>
        <v/>
      </c>
      <c r="AS202" s="270"/>
      <c r="AT202" s="271"/>
      <c r="AU202" s="237"/>
      <c r="AV202" s="207" t="str">
        <f t="shared" si="59"/>
        <v/>
      </c>
      <c r="AW202" s="237"/>
      <c r="AX202" s="237"/>
      <c r="AY202" s="237"/>
      <c r="AZ202" s="237"/>
      <c r="BA202" s="237"/>
      <c r="BB202" s="237"/>
      <c r="BC202" s="237"/>
      <c r="BE202" s="237"/>
      <c r="BF202" s="237"/>
      <c r="BG202" s="237"/>
      <c r="BH202" s="237"/>
      <c r="BI202" s="237"/>
      <c r="BJ202" s="237"/>
    </row>
    <row r="203" spans="1:62" s="238" customFormat="1" x14ac:dyDescent="0.2">
      <c r="A203" s="237"/>
      <c r="B203" s="207" t="str">
        <f t="shared" si="60"/>
        <v/>
      </c>
      <c r="C203" s="73"/>
      <c r="D203" s="257"/>
      <c r="E203" s="258"/>
      <c r="F203" s="259"/>
      <c r="G203" s="259"/>
      <c r="H203" s="207" t="str">
        <f t="shared" si="61"/>
        <v/>
      </c>
      <c r="I203" s="259"/>
      <c r="J203" s="207" t="str">
        <f t="shared" si="47"/>
        <v/>
      </c>
      <c r="K203" s="259"/>
      <c r="L203" s="207" t="str">
        <f t="shared" si="48"/>
        <v/>
      </c>
      <c r="M203" s="260"/>
      <c r="N203" s="260"/>
      <c r="O203" s="260"/>
      <c r="P203" s="260"/>
      <c r="Q203" s="260"/>
      <c r="R203" s="259"/>
      <c r="S203" s="207" t="str">
        <f t="shared" si="49"/>
        <v/>
      </c>
      <c r="T203" s="259"/>
      <c r="U203" s="207" t="str">
        <f t="shared" si="50"/>
        <v/>
      </c>
      <c r="V203" s="261"/>
      <c r="W203" s="183"/>
      <c r="X203" s="259"/>
      <c r="Y203" s="207" t="str">
        <f t="shared" si="51"/>
        <v/>
      </c>
      <c r="Z203" s="259"/>
      <c r="AA203" s="207" t="str">
        <f t="shared" si="52"/>
        <v/>
      </c>
      <c r="AB203" s="183"/>
      <c r="AC203" s="90"/>
      <c r="AD203" s="262"/>
      <c r="AE203" s="207" t="str">
        <f t="shared" si="53"/>
        <v/>
      </c>
      <c r="AF203" s="263"/>
      <c r="AG203" s="207" t="str">
        <f t="shared" si="54"/>
        <v/>
      </c>
      <c r="AH203" s="264"/>
      <c r="AI203" s="207" t="str">
        <f t="shared" si="55"/>
        <v/>
      </c>
      <c r="AJ203" s="265"/>
      <c r="AK203" s="207" t="str">
        <f t="shared" si="56"/>
        <v/>
      </c>
      <c r="AL203" s="266"/>
      <c r="AM203" s="207" t="str">
        <f t="shared" si="57"/>
        <v/>
      </c>
      <c r="AN203" s="267"/>
      <c r="AO203" s="268"/>
      <c r="AP203" s="268"/>
      <c r="AQ203" s="269"/>
      <c r="AR203" s="207" t="str">
        <f t="shared" si="58"/>
        <v/>
      </c>
      <c r="AS203" s="270"/>
      <c r="AT203" s="271"/>
      <c r="AU203" s="237"/>
      <c r="AV203" s="207" t="str">
        <f t="shared" si="59"/>
        <v/>
      </c>
      <c r="AW203" s="237"/>
      <c r="AX203" s="237"/>
      <c r="AY203" s="237"/>
      <c r="AZ203" s="237"/>
      <c r="BA203" s="237"/>
      <c r="BB203" s="237"/>
      <c r="BC203" s="237"/>
      <c r="BE203" s="237"/>
      <c r="BF203" s="237"/>
      <c r="BG203" s="237"/>
      <c r="BH203" s="237"/>
      <c r="BI203" s="237"/>
      <c r="BJ203" s="237"/>
    </row>
    <row r="204" spans="1:62" s="238" customFormat="1" x14ac:dyDescent="0.2">
      <c r="A204" s="237"/>
      <c r="B204" s="207" t="str">
        <f t="shared" si="60"/>
        <v/>
      </c>
      <c r="C204" s="73"/>
      <c r="D204" s="257"/>
      <c r="E204" s="258"/>
      <c r="F204" s="259"/>
      <c r="G204" s="259"/>
      <c r="H204" s="207" t="str">
        <f t="shared" si="61"/>
        <v/>
      </c>
      <c r="I204" s="259"/>
      <c r="J204" s="207" t="str">
        <f t="shared" si="47"/>
        <v/>
      </c>
      <c r="K204" s="259"/>
      <c r="L204" s="207" t="str">
        <f t="shared" si="48"/>
        <v/>
      </c>
      <c r="M204" s="260"/>
      <c r="N204" s="260"/>
      <c r="O204" s="260"/>
      <c r="P204" s="260"/>
      <c r="Q204" s="260"/>
      <c r="R204" s="259"/>
      <c r="S204" s="207" t="str">
        <f t="shared" si="49"/>
        <v/>
      </c>
      <c r="T204" s="259"/>
      <c r="U204" s="207" t="str">
        <f t="shared" si="50"/>
        <v/>
      </c>
      <c r="V204" s="261"/>
      <c r="W204" s="183"/>
      <c r="X204" s="259"/>
      <c r="Y204" s="207" t="str">
        <f t="shared" si="51"/>
        <v/>
      </c>
      <c r="Z204" s="259"/>
      <c r="AA204" s="207" t="str">
        <f t="shared" si="52"/>
        <v/>
      </c>
      <c r="AB204" s="183"/>
      <c r="AC204" s="90"/>
      <c r="AD204" s="262"/>
      <c r="AE204" s="207" t="str">
        <f t="shared" si="53"/>
        <v/>
      </c>
      <c r="AF204" s="263"/>
      <c r="AG204" s="207" t="str">
        <f t="shared" si="54"/>
        <v/>
      </c>
      <c r="AH204" s="264"/>
      <c r="AI204" s="207" t="str">
        <f t="shared" si="55"/>
        <v/>
      </c>
      <c r="AJ204" s="265"/>
      <c r="AK204" s="207" t="str">
        <f t="shared" si="56"/>
        <v/>
      </c>
      <c r="AL204" s="266"/>
      <c r="AM204" s="207" t="str">
        <f t="shared" si="57"/>
        <v/>
      </c>
      <c r="AN204" s="267"/>
      <c r="AO204" s="268"/>
      <c r="AP204" s="268"/>
      <c r="AQ204" s="269"/>
      <c r="AR204" s="207" t="str">
        <f t="shared" si="58"/>
        <v/>
      </c>
      <c r="AS204" s="270"/>
      <c r="AT204" s="271"/>
      <c r="AU204" s="237"/>
      <c r="AV204" s="207" t="str">
        <f t="shared" si="59"/>
        <v/>
      </c>
      <c r="AW204" s="237"/>
      <c r="AX204" s="237"/>
      <c r="AY204" s="237"/>
      <c r="AZ204" s="237"/>
      <c r="BA204" s="237"/>
      <c r="BB204" s="237"/>
      <c r="BC204" s="237"/>
      <c r="BE204" s="237"/>
      <c r="BF204" s="237"/>
      <c r="BG204" s="237"/>
      <c r="BH204" s="237"/>
      <c r="BI204" s="237"/>
      <c r="BJ204" s="237"/>
    </row>
    <row r="205" spans="1:62" s="238" customFormat="1" x14ac:dyDescent="0.2">
      <c r="A205" s="237"/>
      <c r="B205" s="207" t="str">
        <f t="shared" si="60"/>
        <v/>
      </c>
      <c r="C205" s="73"/>
      <c r="D205" s="257"/>
      <c r="E205" s="258"/>
      <c r="F205" s="259"/>
      <c r="G205" s="259"/>
      <c r="H205" s="207" t="str">
        <f t="shared" si="61"/>
        <v/>
      </c>
      <c r="I205" s="259"/>
      <c r="J205" s="207" t="str">
        <f t="shared" si="47"/>
        <v/>
      </c>
      <c r="K205" s="259"/>
      <c r="L205" s="207" t="str">
        <f t="shared" si="48"/>
        <v/>
      </c>
      <c r="M205" s="260"/>
      <c r="N205" s="260"/>
      <c r="O205" s="260"/>
      <c r="P205" s="260"/>
      <c r="Q205" s="260"/>
      <c r="R205" s="259"/>
      <c r="S205" s="207" t="str">
        <f t="shared" si="49"/>
        <v/>
      </c>
      <c r="T205" s="259"/>
      <c r="U205" s="207" t="str">
        <f t="shared" si="50"/>
        <v/>
      </c>
      <c r="V205" s="261"/>
      <c r="W205" s="183"/>
      <c r="X205" s="259"/>
      <c r="Y205" s="207" t="str">
        <f t="shared" si="51"/>
        <v/>
      </c>
      <c r="Z205" s="259"/>
      <c r="AA205" s="207" t="str">
        <f t="shared" si="52"/>
        <v/>
      </c>
      <c r="AB205" s="183"/>
      <c r="AC205" s="90"/>
      <c r="AD205" s="262"/>
      <c r="AE205" s="207" t="str">
        <f t="shared" si="53"/>
        <v/>
      </c>
      <c r="AF205" s="263"/>
      <c r="AG205" s="207" t="str">
        <f t="shared" si="54"/>
        <v/>
      </c>
      <c r="AH205" s="264"/>
      <c r="AI205" s="207" t="str">
        <f t="shared" si="55"/>
        <v/>
      </c>
      <c r="AJ205" s="265"/>
      <c r="AK205" s="207" t="str">
        <f t="shared" si="56"/>
        <v/>
      </c>
      <c r="AL205" s="266"/>
      <c r="AM205" s="207" t="str">
        <f t="shared" si="57"/>
        <v/>
      </c>
      <c r="AN205" s="267"/>
      <c r="AO205" s="268"/>
      <c r="AP205" s="268"/>
      <c r="AQ205" s="269"/>
      <c r="AR205" s="207" t="str">
        <f t="shared" si="58"/>
        <v/>
      </c>
      <c r="AS205" s="270"/>
      <c r="AT205" s="271"/>
      <c r="AU205" s="237"/>
      <c r="AV205" s="207" t="str">
        <f t="shared" si="59"/>
        <v/>
      </c>
      <c r="AW205" s="237"/>
      <c r="AX205" s="237"/>
      <c r="AY205" s="237"/>
      <c r="AZ205" s="237"/>
      <c r="BA205" s="237"/>
      <c r="BB205" s="237"/>
      <c r="BC205" s="237"/>
      <c r="BE205" s="237"/>
      <c r="BF205" s="237"/>
      <c r="BG205" s="237"/>
      <c r="BH205" s="237"/>
      <c r="BI205" s="237"/>
      <c r="BJ205" s="237"/>
    </row>
    <row r="206" spans="1:62" s="238" customFormat="1" x14ac:dyDescent="0.2">
      <c r="A206" s="237"/>
      <c r="B206" s="207" t="str">
        <f t="shared" si="60"/>
        <v/>
      </c>
      <c r="C206" s="73"/>
      <c r="D206" s="257"/>
      <c r="E206" s="258"/>
      <c r="F206" s="259"/>
      <c r="G206" s="259"/>
      <c r="H206" s="207" t="str">
        <f t="shared" si="61"/>
        <v/>
      </c>
      <c r="I206" s="259"/>
      <c r="J206" s="207" t="str">
        <f t="shared" si="47"/>
        <v/>
      </c>
      <c r="K206" s="259"/>
      <c r="L206" s="207" t="str">
        <f t="shared" si="48"/>
        <v/>
      </c>
      <c r="M206" s="260"/>
      <c r="N206" s="260"/>
      <c r="O206" s="260"/>
      <c r="P206" s="260"/>
      <c r="Q206" s="260"/>
      <c r="R206" s="259"/>
      <c r="S206" s="207" t="str">
        <f t="shared" si="49"/>
        <v/>
      </c>
      <c r="T206" s="259"/>
      <c r="U206" s="207" t="str">
        <f t="shared" si="50"/>
        <v/>
      </c>
      <c r="V206" s="261"/>
      <c r="W206" s="183"/>
      <c r="X206" s="259"/>
      <c r="Y206" s="207" t="str">
        <f t="shared" si="51"/>
        <v/>
      </c>
      <c r="Z206" s="259"/>
      <c r="AA206" s="207" t="str">
        <f t="shared" si="52"/>
        <v/>
      </c>
      <c r="AB206" s="183"/>
      <c r="AC206" s="90"/>
      <c r="AD206" s="262"/>
      <c r="AE206" s="207" t="str">
        <f t="shared" si="53"/>
        <v/>
      </c>
      <c r="AF206" s="263"/>
      <c r="AG206" s="207" t="str">
        <f t="shared" si="54"/>
        <v/>
      </c>
      <c r="AH206" s="264"/>
      <c r="AI206" s="207" t="str">
        <f t="shared" si="55"/>
        <v/>
      </c>
      <c r="AJ206" s="265"/>
      <c r="AK206" s="207" t="str">
        <f t="shared" si="56"/>
        <v/>
      </c>
      <c r="AL206" s="266"/>
      <c r="AM206" s="207" t="str">
        <f t="shared" si="57"/>
        <v/>
      </c>
      <c r="AN206" s="267"/>
      <c r="AO206" s="268"/>
      <c r="AP206" s="268"/>
      <c r="AQ206" s="269"/>
      <c r="AR206" s="207" t="str">
        <f t="shared" si="58"/>
        <v/>
      </c>
      <c r="AS206" s="270"/>
      <c r="AT206" s="271"/>
      <c r="AU206" s="237"/>
      <c r="AV206" s="207" t="str">
        <f t="shared" si="59"/>
        <v/>
      </c>
      <c r="AW206" s="237"/>
      <c r="AX206" s="237"/>
      <c r="AY206" s="237"/>
      <c r="AZ206" s="237"/>
      <c r="BA206" s="237"/>
      <c r="BB206" s="237"/>
      <c r="BC206" s="237"/>
      <c r="BE206" s="237"/>
      <c r="BF206" s="237"/>
      <c r="BG206" s="237"/>
      <c r="BH206" s="237"/>
      <c r="BI206" s="237"/>
      <c r="BJ206" s="237"/>
    </row>
    <row r="207" spans="1:62" s="238" customFormat="1" x14ac:dyDescent="0.2">
      <c r="A207" s="237"/>
      <c r="B207" s="207" t="str">
        <f t="shared" si="60"/>
        <v/>
      </c>
      <c r="C207" s="73"/>
      <c r="D207" s="257"/>
      <c r="E207" s="258"/>
      <c r="F207" s="259"/>
      <c r="G207" s="259"/>
      <c r="H207" s="207" t="str">
        <f t="shared" si="61"/>
        <v/>
      </c>
      <c r="I207" s="259"/>
      <c r="J207" s="207" t="str">
        <f t="shared" si="47"/>
        <v/>
      </c>
      <c r="K207" s="259"/>
      <c r="L207" s="207" t="str">
        <f t="shared" si="48"/>
        <v/>
      </c>
      <c r="M207" s="260"/>
      <c r="N207" s="260"/>
      <c r="O207" s="260"/>
      <c r="P207" s="260"/>
      <c r="Q207" s="260"/>
      <c r="R207" s="259"/>
      <c r="S207" s="207" t="str">
        <f t="shared" si="49"/>
        <v/>
      </c>
      <c r="T207" s="259"/>
      <c r="U207" s="207" t="str">
        <f t="shared" si="50"/>
        <v/>
      </c>
      <c r="V207" s="261"/>
      <c r="W207" s="183"/>
      <c r="X207" s="259"/>
      <c r="Y207" s="207" t="str">
        <f t="shared" si="51"/>
        <v/>
      </c>
      <c r="Z207" s="259"/>
      <c r="AA207" s="207" t="str">
        <f t="shared" si="52"/>
        <v/>
      </c>
      <c r="AB207" s="183"/>
      <c r="AC207" s="90"/>
      <c r="AD207" s="262"/>
      <c r="AE207" s="207" t="str">
        <f t="shared" si="53"/>
        <v/>
      </c>
      <c r="AF207" s="263"/>
      <c r="AG207" s="207" t="str">
        <f t="shared" si="54"/>
        <v/>
      </c>
      <c r="AH207" s="264"/>
      <c r="AI207" s="207" t="str">
        <f t="shared" si="55"/>
        <v/>
      </c>
      <c r="AJ207" s="265"/>
      <c r="AK207" s="207" t="str">
        <f t="shared" si="56"/>
        <v/>
      </c>
      <c r="AL207" s="266"/>
      <c r="AM207" s="207" t="str">
        <f t="shared" si="57"/>
        <v/>
      </c>
      <c r="AN207" s="267"/>
      <c r="AO207" s="268"/>
      <c r="AP207" s="268"/>
      <c r="AQ207" s="269"/>
      <c r="AR207" s="207" t="str">
        <f t="shared" si="58"/>
        <v/>
      </c>
      <c r="AS207" s="270"/>
      <c r="AT207" s="271"/>
      <c r="AU207" s="237"/>
      <c r="AV207" s="207" t="str">
        <f t="shared" si="59"/>
        <v/>
      </c>
      <c r="AW207" s="237"/>
      <c r="AX207" s="237"/>
      <c r="AY207" s="237"/>
      <c r="AZ207" s="237"/>
      <c r="BA207" s="237"/>
      <c r="BB207" s="237"/>
      <c r="BC207" s="237"/>
      <c r="BE207" s="237"/>
      <c r="BF207" s="237"/>
      <c r="BG207" s="237"/>
      <c r="BH207" s="237"/>
      <c r="BI207" s="237"/>
      <c r="BJ207" s="237"/>
    </row>
    <row r="208" spans="1:62" s="238" customFormat="1" x14ac:dyDescent="0.2">
      <c r="A208" s="237"/>
      <c r="B208" s="207" t="str">
        <f t="shared" si="60"/>
        <v/>
      </c>
      <c r="C208" s="73"/>
      <c r="D208" s="257"/>
      <c r="E208" s="258"/>
      <c r="F208" s="259"/>
      <c r="G208" s="259"/>
      <c r="H208" s="207" t="str">
        <f t="shared" si="61"/>
        <v/>
      </c>
      <c r="I208" s="259"/>
      <c r="J208" s="207" t="str">
        <f t="shared" si="47"/>
        <v/>
      </c>
      <c r="K208" s="259"/>
      <c r="L208" s="207" t="str">
        <f t="shared" si="48"/>
        <v/>
      </c>
      <c r="M208" s="260"/>
      <c r="N208" s="260"/>
      <c r="O208" s="260"/>
      <c r="P208" s="260"/>
      <c r="Q208" s="260"/>
      <c r="R208" s="259"/>
      <c r="S208" s="207" t="str">
        <f t="shared" si="49"/>
        <v/>
      </c>
      <c r="T208" s="259"/>
      <c r="U208" s="207" t="str">
        <f t="shared" si="50"/>
        <v/>
      </c>
      <c r="V208" s="261"/>
      <c r="W208" s="183"/>
      <c r="X208" s="259"/>
      <c r="Y208" s="207" t="str">
        <f t="shared" si="51"/>
        <v/>
      </c>
      <c r="Z208" s="259"/>
      <c r="AA208" s="207" t="str">
        <f t="shared" si="52"/>
        <v/>
      </c>
      <c r="AB208" s="183"/>
      <c r="AC208" s="90"/>
      <c r="AD208" s="262"/>
      <c r="AE208" s="207" t="str">
        <f t="shared" si="53"/>
        <v/>
      </c>
      <c r="AF208" s="263"/>
      <c r="AG208" s="207" t="str">
        <f t="shared" si="54"/>
        <v/>
      </c>
      <c r="AH208" s="264"/>
      <c r="AI208" s="207" t="str">
        <f t="shared" si="55"/>
        <v/>
      </c>
      <c r="AJ208" s="265"/>
      <c r="AK208" s="207" t="str">
        <f t="shared" si="56"/>
        <v/>
      </c>
      <c r="AL208" s="266"/>
      <c r="AM208" s="207" t="str">
        <f t="shared" si="57"/>
        <v/>
      </c>
      <c r="AN208" s="267"/>
      <c r="AO208" s="268"/>
      <c r="AP208" s="268"/>
      <c r="AQ208" s="269"/>
      <c r="AR208" s="207" t="str">
        <f t="shared" si="58"/>
        <v/>
      </c>
      <c r="AS208" s="270"/>
      <c r="AT208" s="271"/>
      <c r="AU208" s="237"/>
      <c r="AV208" s="207" t="str">
        <f t="shared" si="59"/>
        <v/>
      </c>
      <c r="AW208" s="237"/>
      <c r="AX208" s="237"/>
      <c r="AY208" s="237"/>
      <c r="AZ208" s="237"/>
      <c r="BA208" s="237"/>
      <c r="BB208" s="237"/>
      <c r="BC208" s="237"/>
      <c r="BE208" s="237"/>
      <c r="BF208" s="237"/>
      <c r="BG208" s="237"/>
      <c r="BH208" s="237"/>
      <c r="BI208" s="237"/>
      <c r="BJ208" s="237"/>
    </row>
    <row r="209" spans="1:62" s="238" customFormat="1" x14ac:dyDescent="0.2">
      <c r="A209" s="237"/>
      <c r="B209" s="207" t="str">
        <f t="shared" si="60"/>
        <v/>
      </c>
      <c r="C209" s="73"/>
      <c r="D209" s="257"/>
      <c r="E209" s="258"/>
      <c r="F209" s="259"/>
      <c r="G209" s="259"/>
      <c r="H209" s="207" t="str">
        <f t="shared" si="61"/>
        <v/>
      </c>
      <c r="I209" s="259"/>
      <c r="J209" s="207" t="str">
        <f t="shared" si="47"/>
        <v/>
      </c>
      <c r="K209" s="259"/>
      <c r="L209" s="207" t="str">
        <f t="shared" si="48"/>
        <v/>
      </c>
      <c r="M209" s="260"/>
      <c r="N209" s="260"/>
      <c r="O209" s="260"/>
      <c r="P209" s="260"/>
      <c r="Q209" s="260"/>
      <c r="R209" s="259"/>
      <c r="S209" s="207" t="str">
        <f t="shared" si="49"/>
        <v/>
      </c>
      <c r="T209" s="259"/>
      <c r="U209" s="207" t="str">
        <f t="shared" si="50"/>
        <v/>
      </c>
      <c r="V209" s="261"/>
      <c r="W209" s="183"/>
      <c r="X209" s="259"/>
      <c r="Y209" s="207" t="str">
        <f t="shared" si="51"/>
        <v/>
      </c>
      <c r="Z209" s="259"/>
      <c r="AA209" s="207" t="str">
        <f t="shared" si="52"/>
        <v/>
      </c>
      <c r="AB209" s="183"/>
      <c r="AC209" s="90"/>
      <c r="AD209" s="262"/>
      <c r="AE209" s="207" t="str">
        <f t="shared" si="53"/>
        <v/>
      </c>
      <c r="AF209" s="263"/>
      <c r="AG209" s="207" t="str">
        <f t="shared" si="54"/>
        <v/>
      </c>
      <c r="AH209" s="264"/>
      <c r="AI209" s="207" t="str">
        <f t="shared" si="55"/>
        <v/>
      </c>
      <c r="AJ209" s="265"/>
      <c r="AK209" s="207" t="str">
        <f t="shared" si="56"/>
        <v/>
      </c>
      <c r="AL209" s="266"/>
      <c r="AM209" s="207" t="str">
        <f t="shared" si="57"/>
        <v/>
      </c>
      <c r="AN209" s="267"/>
      <c r="AO209" s="268"/>
      <c r="AP209" s="268"/>
      <c r="AQ209" s="269"/>
      <c r="AR209" s="207" t="str">
        <f t="shared" si="58"/>
        <v/>
      </c>
      <c r="AS209" s="270"/>
      <c r="AT209" s="271"/>
      <c r="AU209" s="237"/>
      <c r="AV209" s="207" t="str">
        <f t="shared" si="59"/>
        <v/>
      </c>
      <c r="AW209" s="237"/>
      <c r="AX209" s="237"/>
      <c r="AY209" s="237"/>
      <c r="AZ209" s="237"/>
      <c r="BA209" s="237"/>
      <c r="BB209" s="237"/>
      <c r="BC209" s="237"/>
      <c r="BE209" s="237"/>
      <c r="BF209" s="237"/>
      <c r="BG209" s="237"/>
      <c r="BH209" s="237"/>
      <c r="BI209" s="237"/>
      <c r="BJ209" s="237"/>
    </row>
    <row r="210" spans="1:62" s="238" customFormat="1" x14ac:dyDescent="0.2">
      <c r="A210" s="237"/>
      <c r="B210" s="207" t="str">
        <f t="shared" si="60"/>
        <v/>
      </c>
      <c r="C210" s="73"/>
      <c r="D210" s="257"/>
      <c r="E210" s="258"/>
      <c r="F210" s="259"/>
      <c r="G210" s="259"/>
      <c r="H210" s="207" t="str">
        <f t="shared" si="61"/>
        <v/>
      </c>
      <c r="I210" s="259"/>
      <c r="J210" s="207" t="str">
        <f t="shared" si="47"/>
        <v/>
      </c>
      <c r="K210" s="259"/>
      <c r="L210" s="207" t="str">
        <f t="shared" si="48"/>
        <v/>
      </c>
      <c r="M210" s="260"/>
      <c r="N210" s="260"/>
      <c r="O210" s="260"/>
      <c r="P210" s="260"/>
      <c r="Q210" s="260"/>
      <c r="R210" s="259"/>
      <c r="S210" s="207" t="str">
        <f t="shared" si="49"/>
        <v/>
      </c>
      <c r="T210" s="259"/>
      <c r="U210" s="207" t="str">
        <f t="shared" si="50"/>
        <v/>
      </c>
      <c r="V210" s="261"/>
      <c r="W210" s="183"/>
      <c r="X210" s="259"/>
      <c r="Y210" s="207" t="str">
        <f t="shared" si="51"/>
        <v/>
      </c>
      <c r="Z210" s="259"/>
      <c r="AA210" s="207" t="str">
        <f t="shared" si="52"/>
        <v/>
      </c>
      <c r="AB210" s="183"/>
      <c r="AC210" s="90"/>
      <c r="AD210" s="262"/>
      <c r="AE210" s="207" t="str">
        <f t="shared" si="53"/>
        <v/>
      </c>
      <c r="AF210" s="263"/>
      <c r="AG210" s="207" t="str">
        <f t="shared" si="54"/>
        <v/>
      </c>
      <c r="AH210" s="264"/>
      <c r="AI210" s="207" t="str">
        <f t="shared" si="55"/>
        <v/>
      </c>
      <c r="AJ210" s="265"/>
      <c r="AK210" s="207" t="str">
        <f t="shared" si="56"/>
        <v/>
      </c>
      <c r="AL210" s="266"/>
      <c r="AM210" s="207" t="str">
        <f t="shared" si="57"/>
        <v/>
      </c>
      <c r="AN210" s="267"/>
      <c r="AO210" s="268"/>
      <c r="AP210" s="268"/>
      <c r="AQ210" s="269"/>
      <c r="AR210" s="207" t="str">
        <f t="shared" si="58"/>
        <v/>
      </c>
      <c r="AS210" s="270"/>
      <c r="AT210" s="271"/>
      <c r="AU210" s="237"/>
      <c r="AV210" s="207" t="str">
        <f t="shared" si="59"/>
        <v/>
      </c>
      <c r="AW210" s="237"/>
      <c r="AX210" s="237"/>
      <c r="AY210" s="237"/>
      <c r="AZ210" s="237"/>
      <c r="BA210" s="237"/>
      <c r="BB210" s="237"/>
      <c r="BC210" s="237"/>
      <c r="BE210" s="237"/>
      <c r="BF210" s="237"/>
      <c r="BG210" s="237"/>
      <c r="BH210" s="237"/>
      <c r="BI210" s="237"/>
      <c r="BJ210" s="237"/>
    </row>
    <row r="211" spans="1:62" s="238" customFormat="1" x14ac:dyDescent="0.2">
      <c r="A211" s="237"/>
      <c r="B211" s="207" t="str">
        <f t="shared" si="60"/>
        <v/>
      </c>
      <c r="C211" s="73"/>
      <c r="D211" s="257"/>
      <c r="E211" s="258"/>
      <c r="F211" s="259"/>
      <c r="G211" s="259"/>
      <c r="H211" s="207" t="str">
        <f t="shared" si="61"/>
        <v/>
      </c>
      <c r="I211" s="259"/>
      <c r="J211" s="207" t="str">
        <f t="shared" si="47"/>
        <v/>
      </c>
      <c r="K211" s="259"/>
      <c r="L211" s="207" t="str">
        <f t="shared" si="48"/>
        <v/>
      </c>
      <c r="M211" s="260"/>
      <c r="N211" s="260"/>
      <c r="O211" s="260"/>
      <c r="P211" s="260"/>
      <c r="Q211" s="260"/>
      <c r="R211" s="259"/>
      <c r="S211" s="207" t="str">
        <f t="shared" si="49"/>
        <v/>
      </c>
      <c r="T211" s="259"/>
      <c r="U211" s="207" t="str">
        <f t="shared" si="50"/>
        <v/>
      </c>
      <c r="V211" s="261"/>
      <c r="W211" s="183"/>
      <c r="X211" s="259"/>
      <c r="Y211" s="207" t="str">
        <f t="shared" si="51"/>
        <v/>
      </c>
      <c r="Z211" s="259"/>
      <c r="AA211" s="207" t="str">
        <f t="shared" si="52"/>
        <v/>
      </c>
      <c r="AB211" s="183"/>
      <c r="AC211" s="90"/>
      <c r="AD211" s="262"/>
      <c r="AE211" s="207" t="str">
        <f t="shared" si="53"/>
        <v/>
      </c>
      <c r="AF211" s="263"/>
      <c r="AG211" s="207" t="str">
        <f t="shared" si="54"/>
        <v/>
      </c>
      <c r="AH211" s="264"/>
      <c r="AI211" s="207" t="str">
        <f t="shared" si="55"/>
        <v/>
      </c>
      <c r="AJ211" s="265"/>
      <c r="AK211" s="207" t="str">
        <f t="shared" si="56"/>
        <v/>
      </c>
      <c r="AL211" s="266"/>
      <c r="AM211" s="207" t="str">
        <f t="shared" si="57"/>
        <v/>
      </c>
      <c r="AN211" s="267"/>
      <c r="AO211" s="268"/>
      <c r="AP211" s="268"/>
      <c r="AQ211" s="269"/>
      <c r="AR211" s="207" t="str">
        <f t="shared" si="58"/>
        <v/>
      </c>
      <c r="AS211" s="270"/>
      <c r="AT211" s="271"/>
      <c r="AU211" s="237"/>
      <c r="AV211" s="207" t="str">
        <f t="shared" si="59"/>
        <v/>
      </c>
      <c r="AW211" s="237"/>
      <c r="AX211" s="237"/>
      <c r="AY211" s="237"/>
      <c r="AZ211" s="237"/>
      <c r="BA211" s="237"/>
      <c r="BB211" s="237"/>
      <c r="BC211" s="237"/>
      <c r="BE211" s="237"/>
      <c r="BF211" s="237"/>
      <c r="BG211" s="237"/>
      <c r="BH211" s="237"/>
      <c r="BI211" s="237"/>
      <c r="BJ211" s="237"/>
    </row>
    <row r="212" spans="1:62" s="238" customFormat="1" x14ac:dyDescent="0.2">
      <c r="A212" s="237"/>
      <c r="B212" s="207" t="str">
        <f t="shared" si="60"/>
        <v/>
      </c>
      <c r="C212" s="73"/>
      <c r="D212" s="257"/>
      <c r="E212" s="258"/>
      <c r="F212" s="259"/>
      <c r="G212" s="259"/>
      <c r="H212" s="207" t="str">
        <f t="shared" si="61"/>
        <v/>
      </c>
      <c r="I212" s="259"/>
      <c r="J212" s="207" t="str">
        <f t="shared" si="47"/>
        <v/>
      </c>
      <c r="K212" s="259"/>
      <c r="L212" s="207" t="str">
        <f t="shared" si="48"/>
        <v/>
      </c>
      <c r="M212" s="260"/>
      <c r="N212" s="260"/>
      <c r="O212" s="260"/>
      <c r="P212" s="260"/>
      <c r="Q212" s="260"/>
      <c r="R212" s="259"/>
      <c r="S212" s="207" t="str">
        <f t="shared" si="49"/>
        <v/>
      </c>
      <c r="T212" s="259"/>
      <c r="U212" s="207" t="str">
        <f t="shared" si="50"/>
        <v/>
      </c>
      <c r="V212" s="261"/>
      <c r="W212" s="183"/>
      <c r="X212" s="259"/>
      <c r="Y212" s="207" t="str">
        <f t="shared" si="51"/>
        <v/>
      </c>
      <c r="Z212" s="259"/>
      <c r="AA212" s="207" t="str">
        <f t="shared" si="52"/>
        <v/>
      </c>
      <c r="AB212" s="183"/>
      <c r="AC212" s="90"/>
      <c r="AD212" s="262"/>
      <c r="AE212" s="207" t="str">
        <f t="shared" si="53"/>
        <v/>
      </c>
      <c r="AF212" s="263"/>
      <c r="AG212" s="207" t="str">
        <f t="shared" si="54"/>
        <v/>
      </c>
      <c r="AH212" s="264"/>
      <c r="AI212" s="207" t="str">
        <f t="shared" si="55"/>
        <v/>
      </c>
      <c r="AJ212" s="265"/>
      <c r="AK212" s="207" t="str">
        <f t="shared" si="56"/>
        <v/>
      </c>
      <c r="AL212" s="266"/>
      <c r="AM212" s="207" t="str">
        <f t="shared" si="57"/>
        <v/>
      </c>
      <c r="AN212" s="267"/>
      <c r="AO212" s="268"/>
      <c r="AP212" s="268"/>
      <c r="AQ212" s="269"/>
      <c r="AR212" s="207" t="str">
        <f t="shared" si="58"/>
        <v/>
      </c>
      <c r="AS212" s="270"/>
      <c r="AT212" s="271"/>
      <c r="AU212" s="237"/>
      <c r="AV212" s="207" t="str">
        <f t="shared" si="59"/>
        <v/>
      </c>
      <c r="AW212" s="237"/>
      <c r="AX212" s="237"/>
      <c r="AY212" s="237"/>
      <c r="AZ212" s="237"/>
      <c r="BA212" s="237"/>
      <c r="BB212" s="237"/>
      <c r="BC212" s="237"/>
      <c r="BE212" s="237"/>
      <c r="BF212" s="237"/>
      <c r="BG212" s="237"/>
      <c r="BH212" s="237"/>
      <c r="BI212" s="237"/>
      <c r="BJ212" s="237"/>
    </row>
    <row r="213" spans="1:62" s="238" customFormat="1" x14ac:dyDescent="0.2">
      <c r="A213" s="237"/>
      <c r="B213" s="207" t="str">
        <f t="shared" si="60"/>
        <v/>
      </c>
      <c r="C213" s="73"/>
      <c r="D213" s="257"/>
      <c r="E213" s="258"/>
      <c r="F213" s="259"/>
      <c r="G213" s="259"/>
      <c r="H213" s="207" t="str">
        <f t="shared" si="61"/>
        <v/>
      </c>
      <c r="I213" s="259"/>
      <c r="J213" s="207" t="str">
        <f t="shared" si="47"/>
        <v/>
      </c>
      <c r="K213" s="259"/>
      <c r="L213" s="207" t="str">
        <f t="shared" si="48"/>
        <v/>
      </c>
      <c r="M213" s="260"/>
      <c r="N213" s="260"/>
      <c r="O213" s="260"/>
      <c r="P213" s="260"/>
      <c r="Q213" s="260"/>
      <c r="R213" s="259"/>
      <c r="S213" s="207" t="str">
        <f t="shared" si="49"/>
        <v/>
      </c>
      <c r="T213" s="259"/>
      <c r="U213" s="207" t="str">
        <f t="shared" si="50"/>
        <v/>
      </c>
      <c r="V213" s="261"/>
      <c r="W213" s="183"/>
      <c r="X213" s="259"/>
      <c r="Y213" s="207" t="str">
        <f t="shared" si="51"/>
        <v/>
      </c>
      <c r="Z213" s="259"/>
      <c r="AA213" s="207" t="str">
        <f t="shared" si="52"/>
        <v/>
      </c>
      <c r="AB213" s="183"/>
      <c r="AC213" s="90"/>
      <c r="AD213" s="262"/>
      <c r="AE213" s="207" t="str">
        <f t="shared" si="53"/>
        <v/>
      </c>
      <c r="AF213" s="263"/>
      <c r="AG213" s="207" t="str">
        <f t="shared" si="54"/>
        <v/>
      </c>
      <c r="AH213" s="264"/>
      <c r="AI213" s="207" t="str">
        <f t="shared" si="55"/>
        <v/>
      </c>
      <c r="AJ213" s="265"/>
      <c r="AK213" s="207" t="str">
        <f t="shared" si="56"/>
        <v/>
      </c>
      <c r="AL213" s="266"/>
      <c r="AM213" s="207" t="str">
        <f t="shared" si="57"/>
        <v/>
      </c>
      <c r="AN213" s="267"/>
      <c r="AO213" s="268"/>
      <c r="AP213" s="268"/>
      <c r="AQ213" s="269"/>
      <c r="AR213" s="207" t="str">
        <f t="shared" si="58"/>
        <v/>
      </c>
      <c r="AS213" s="270"/>
      <c r="AT213" s="271"/>
      <c r="AU213" s="237"/>
      <c r="AV213" s="207" t="str">
        <f t="shared" si="59"/>
        <v/>
      </c>
      <c r="AW213" s="237"/>
      <c r="AX213" s="237"/>
      <c r="AY213" s="237"/>
      <c r="AZ213" s="237"/>
      <c r="BA213" s="237"/>
      <c r="BB213" s="237"/>
      <c r="BC213" s="237"/>
      <c r="BE213" s="237"/>
      <c r="BF213" s="237"/>
      <c r="BG213" s="237"/>
      <c r="BH213" s="237"/>
      <c r="BI213" s="237"/>
      <c r="BJ213" s="237"/>
    </row>
    <row r="214" spans="1:62" s="238" customFormat="1" x14ac:dyDescent="0.2">
      <c r="A214" s="237"/>
      <c r="B214" s="207" t="str">
        <f t="shared" si="60"/>
        <v/>
      </c>
      <c r="C214" s="73"/>
      <c r="D214" s="257"/>
      <c r="E214" s="258"/>
      <c r="F214" s="259"/>
      <c r="G214" s="259"/>
      <c r="H214" s="207" t="str">
        <f t="shared" si="61"/>
        <v/>
      </c>
      <c r="I214" s="259"/>
      <c r="J214" s="207" t="str">
        <f t="shared" si="47"/>
        <v/>
      </c>
      <c r="K214" s="259"/>
      <c r="L214" s="207" t="str">
        <f t="shared" si="48"/>
        <v/>
      </c>
      <c r="M214" s="260"/>
      <c r="N214" s="260"/>
      <c r="O214" s="260"/>
      <c r="P214" s="260"/>
      <c r="Q214" s="260"/>
      <c r="R214" s="259"/>
      <c r="S214" s="207" t="str">
        <f t="shared" si="49"/>
        <v/>
      </c>
      <c r="T214" s="259"/>
      <c r="U214" s="207" t="str">
        <f t="shared" si="50"/>
        <v/>
      </c>
      <c r="V214" s="261"/>
      <c r="W214" s="183"/>
      <c r="X214" s="259"/>
      <c r="Y214" s="207" t="str">
        <f t="shared" si="51"/>
        <v/>
      </c>
      <c r="Z214" s="259"/>
      <c r="AA214" s="207" t="str">
        <f t="shared" si="52"/>
        <v/>
      </c>
      <c r="AB214" s="183"/>
      <c r="AC214" s="90"/>
      <c r="AD214" s="262"/>
      <c r="AE214" s="207" t="str">
        <f t="shared" si="53"/>
        <v/>
      </c>
      <c r="AF214" s="263"/>
      <c r="AG214" s="207" t="str">
        <f t="shared" si="54"/>
        <v/>
      </c>
      <c r="AH214" s="264"/>
      <c r="AI214" s="207" t="str">
        <f t="shared" si="55"/>
        <v/>
      </c>
      <c r="AJ214" s="265"/>
      <c r="AK214" s="207" t="str">
        <f t="shared" si="56"/>
        <v/>
      </c>
      <c r="AL214" s="266"/>
      <c r="AM214" s="207" t="str">
        <f t="shared" si="57"/>
        <v/>
      </c>
      <c r="AN214" s="267"/>
      <c r="AO214" s="268"/>
      <c r="AP214" s="268"/>
      <c r="AQ214" s="269"/>
      <c r="AR214" s="207" t="str">
        <f t="shared" si="58"/>
        <v/>
      </c>
      <c r="AS214" s="270"/>
      <c r="AT214" s="271"/>
      <c r="AU214" s="237"/>
      <c r="AV214" s="207" t="str">
        <f t="shared" si="59"/>
        <v/>
      </c>
      <c r="AW214" s="237"/>
      <c r="AX214" s="237"/>
      <c r="AY214" s="237"/>
      <c r="AZ214" s="237"/>
      <c r="BA214" s="237"/>
      <c r="BB214" s="237"/>
      <c r="BC214" s="237"/>
      <c r="BE214" s="237"/>
      <c r="BF214" s="237"/>
      <c r="BG214" s="237"/>
      <c r="BH214" s="237"/>
      <c r="BI214" s="237"/>
      <c r="BJ214" s="237"/>
    </row>
    <row r="215" spans="1:62" s="238" customFormat="1" x14ac:dyDescent="0.2">
      <c r="A215" s="237"/>
      <c r="B215" s="207" t="str">
        <f t="shared" si="60"/>
        <v/>
      </c>
      <c r="C215" s="73"/>
      <c r="D215" s="257"/>
      <c r="E215" s="258"/>
      <c r="F215" s="259"/>
      <c r="G215" s="259"/>
      <c r="H215" s="207" t="str">
        <f t="shared" si="61"/>
        <v/>
      </c>
      <c r="I215" s="259"/>
      <c r="J215" s="207" t="str">
        <f t="shared" si="47"/>
        <v/>
      </c>
      <c r="K215" s="259"/>
      <c r="L215" s="207" t="str">
        <f t="shared" si="48"/>
        <v/>
      </c>
      <c r="M215" s="260"/>
      <c r="N215" s="260"/>
      <c r="O215" s="260"/>
      <c r="P215" s="260"/>
      <c r="Q215" s="260"/>
      <c r="R215" s="259"/>
      <c r="S215" s="207" t="str">
        <f t="shared" si="49"/>
        <v/>
      </c>
      <c r="T215" s="259"/>
      <c r="U215" s="207" t="str">
        <f t="shared" si="50"/>
        <v/>
      </c>
      <c r="V215" s="261"/>
      <c r="W215" s="183"/>
      <c r="X215" s="259"/>
      <c r="Y215" s="207" t="str">
        <f t="shared" si="51"/>
        <v/>
      </c>
      <c r="Z215" s="259"/>
      <c r="AA215" s="207" t="str">
        <f t="shared" si="52"/>
        <v/>
      </c>
      <c r="AB215" s="183"/>
      <c r="AC215" s="90"/>
      <c r="AD215" s="262"/>
      <c r="AE215" s="207" t="str">
        <f t="shared" si="53"/>
        <v/>
      </c>
      <c r="AF215" s="263"/>
      <c r="AG215" s="207" t="str">
        <f t="shared" si="54"/>
        <v/>
      </c>
      <c r="AH215" s="264"/>
      <c r="AI215" s="207" t="str">
        <f t="shared" si="55"/>
        <v/>
      </c>
      <c r="AJ215" s="265"/>
      <c r="AK215" s="207" t="str">
        <f t="shared" si="56"/>
        <v/>
      </c>
      <c r="AL215" s="266"/>
      <c r="AM215" s="207" t="str">
        <f t="shared" si="57"/>
        <v/>
      </c>
      <c r="AN215" s="267"/>
      <c r="AO215" s="268"/>
      <c r="AP215" s="268"/>
      <c r="AQ215" s="269"/>
      <c r="AR215" s="207" t="str">
        <f t="shared" si="58"/>
        <v/>
      </c>
      <c r="AS215" s="270"/>
      <c r="AT215" s="271"/>
      <c r="AU215" s="237"/>
      <c r="AV215" s="207" t="str">
        <f t="shared" si="59"/>
        <v/>
      </c>
      <c r="AW215" s="237"/>
      <c r="AX215" s="237"/>
      <c r="AY215" s="237"/>
      <c r="AZ215" s="237"/>
      <c r="BA215" s="237"/>
      <c r="BB215" s="237"/>
      <c r="BC215" s="237"/>
      <c r="BE215" s="237"/>
      <c r="BF215" s="237"/>
      <c r="BG215" s="237"/>
      <c r="BH215" s="237"/>
      <c r="BI215" s="237"/>
      <c r="BJ215" s="237"/>
    </row>
    <row r="216" spans="1:62" s="238" customFormat="1" x14ac:dyDescent="0.2">
      <c r="A216" s="237"/>
      <c r="B216" s="207" t="str">
        <f t="shared" si="60"/>
        <v/>
      </c>
      <c r="C216" s="73"/>
      <c r="D216" s="257"/>
      <c r="E216" s="258"/>
      <c r="F216" s="259"/>
      <c r="G216" s="259"/>
      <c r="H216" s="207" t="str">
        <f t="shared" si="61"/>
        <v/>
      </c>
      <c r="I216" s="259"/>
      <c r="J216" s="207" t="str">
        <f t="shared" si="47"/>
        <v/>
      </c>
      <c r="K216" s="259"/>
      <c r="L216" s="207" t="str">
        <f t="shared" si="48"/>
        <v/>
      </c>
      <c r="M216" s="260"/>
      <c r="N216" s="260"/>
      <c r="O216" s="260"/>
      <c r="P216" s="260"/>
      <c r="Q216" s="260"/>
      <c r="R216" s="259"/>
      <c r="S216" s="207" t="str">
        <f t="shared" si="49"/>
        <v/>
      </c>
      <c r="T216" s="259"/>
      <c r="U216" s="207" t="str">
        <f t="shared" si="50"/>
        <v/>
      </c>
      <c r="V216" s="261"/>
      <c r="W216" s="183"/>
      <c r="X216" s="259"/>
      <c r="Y216" s="207" t="str">
        <f t="shared" si="51"/>
        <v/>
      </c>
      <c r="Z216" s="259"/>
      <c r="AA216" s="207" t="str">
        <f t="shared" si="52"/>
        <v/>
      </c>
      <c r="AB216" s="183"/>
      <c r="AC216" s="90"/>
      <c r="AD216" s="262"/>
      <c r="AE216" s="207" t="str">
        <f t="shared" si="53"/>
        <v/>
      </c>
      <c r="AF216" s="263"/>
      <c r="AG216" s="207" t="str">
        <f t="shared" si="54"/>
        <v/>
      </c>
      <c r="AH216" s="264"/>
      <c r="AI216" s="207" t="str">
        <f t="shared" si="55"/>
        <v/>
      </c>
      <c r="AJ216" s="265"/>
      <c r="AK216" s="207" t="str">
        <f t="shared" si="56"/>
        <v/>
      </c>
      <c r="AL216" s="266"/>
      <c r="AM216" s="207" t="str">
        <f t="shared" si="57"/>
        <v/>
      </c>
      <c r="AN216" s="267"/>
      <c r="AO216" s="268"/>
      <c r="AP216" s="268"/>
      <c r="AQ216" s="269"/>
      <c r="AR216" s="207" t="str">
        <f t="shared" si="58"/>
        <v/>
      </c>
      <c r="AS216" s="270"/>
      <c r="AT216" s="271"/>
      <c r="AU216" s="237"/>
      <c r="AV216" s="207" t="str">
        <f t="shared" si="59"/>
        <v/>
      </c>
      <c r="AW216" s="237"/>
      <c r="AX216" s="237"/>
      <c r="AY216" s="237"/>
      <c r="AZ216" s="237"/>
      <c r="BA216" s="237"/>
      <c r="BB216" s="237"/>
      <c r="BC216" s="237"/>
      <c r="BE216" s="237"/>
      <c r="BF216" s="237"/>
      <c r="BG216" s="237"/>
      <c r="BH216" s="237"/>
      <c r="BI216" s="237"/>
      <c r="BJ216" s="237"/>
    </row>
    <row r="217" spans="1:62" s="238" customFormat="1" x14ac:dyDescent="0.2">
      <c r="A217" s="237"/>
      <c r="B217" s="207" t="str">
        <f t="shared" si="60"/>
        <v/>
      </c>
      <c r="C217" s="73"/>
      <c r="D217" s="257"/>
      <c r="E217" s="258"/>
      <c r="F217" s="259"/>
      <c r="G217" s="259"/>
      <c r="H217" s="207" t="str">
        <f t="shared" si="61"/>
        <v/>
      </c>
      <c r="I217" s="259"/>
      <c r="J217" s="207" t="str">
        <f t="shared" si="47"/>
        <v/>
      </c>
      <c r="K217" s="259"/>
      <c r="L217" s="207" t="str">
        <f t="shared" si="48"/>
        <v/>
      </c>
      <c r="M217" s="260"/>
      <c r="N217" s="260"/>
      <c r="O217" s="260"/>
      <c r="P217" s="260"/>
      <c r="Q217" s="260"/>
      <c r="R217" s="259"/>
      <c r="S217" s="207" t="str">
        <f t="shared" si="49"/>
        <v/>
      </c>
      <c r="T217" s="259"/>
      <c r="U217" s="207" t="str">
        <f t="shared" si="50"/>
        <v/>
      </c>
      <c r="V217" s="261"/>
      <c r="W217" s="183"/>
      <c r="X217" s="259"/>
      <c r="Y217" s="207" t="str">
        <f t="shared" si="51"/>
        <v/>
      </c>
      <c r="Z217" s="259"/>
      <c r="AA217" s="207" t="str">
        <f t="shared" si="52"/>
        <v/>
      </c>
      <c r="AB217" s="183"/>
      <c r="AC217" s="90"/>
      <c r="AD217" s="262"/>
      <c r="AE217" s="207" t="str">
        <f t="shared" si="53"/>
        <v/>
      </c>
      <c r="AF217" s="263"/>
      <c r="AG217" s="207" t="str">
        <f t="shared" si="54"/>
        <v/>
      </c>
      <c r="AH217" s="264"/>
      <c r="AI217" s="207" t="str">
        <f t="shared" si="55"/>
        <v/>
      </c>
      <c r="AJ217" s="265"/>
      <c r="AK217" s="207" t="str">
        <f t="shared" si="56"/>
        <v/>
      </c>
      <c r="AL217" s="266"/>
      <c r="AM217" s="207" t="str">
        <f t="shared" si="57"/>
        <v/>
      </c>
      <c r="AN217" s="267"/>
      <c r="AO217" s="268"/>
      <c r="AP217" s="268"/>
      <c r="AQ217" s="269"/>
      <c r="AR217" s="207" t="str">
        <f t="shared" si="58"/>
        <v/>
      </c>
      <c r="AS217" s="270"/>
      <c r="AT217" s="271"/>
      <c r="AU217" s="237"/>
      <c r="AV217" s="207" t="str">
        <f t="shared" si="59"/>
        <v/>
      </c>
      <c r="AW217" s="237"/>
      <c r="AX217" s="237"/>
      <c r="AY217" s="237"/>
      <c r="AZ217" s="237"/>
      <c r="BA217" s="237"/>
      <c r="BB217" s="237"/>
      <c r="BC217" s="237"/>
      <c r="BE217" s="237"/>
      <c r="BF217" s="237"/>
      <c r="BG217" s="237"/>
      <c r="BH217" s="237"/>
      <c r="BI217" s="237"/>
      <c r="BJ217" s="237"/>
    </row>
    <row r="218" spans="1:62" s="238" customFormat="1" x14ac:dyDescent="0.2">
      <c r="A218" s="237"/>
      <c r="B218" s="207" t="str">
        <f t="shared" si="60"/>
        <v/>
      </c>
      <c r="C218" s="73"/>
      <c r="D218" s="257"/>
      <c r="E218" s="258"/>
      <c r="F218" s="259"/>
      <c r="G218" s="259"/>
      <c r="H218" s="207" t="str">
        <f t="shared" si="61"/>
        <v/>
      </c>
      <c r="I218" s="259"/>
      <c r="J218" s="207" t="str">
        <f t="shared" si="47"/>
        <v/>
      </c>
      <c r="K218" s="259"/>
      <c r="L218" s="207" t="str">
        <f t="shared" si="48"/>
        <v/>
      </c>
      <c r="M218" s="260"/>
      <c r="N218" s="260"/>
      <c r="O218" s="260"/>
      <c r="P218" s="260"/>
      <c r="Q218" s="260"/>
      <c r="R218" s="259"/>
      <c r="S218" s="207" t="str">
        <f t="shared" si="49"/>
        <v/>
      </c>
      <c r="T218" s="259"/>
      <c r="U218" s="207" t="str">
        <f t="shared" si="50"/>
        <v/>
      </c>
      <c r="V218" s="261"/>
      <c r="W218" s="183"/>
      <c r="X218" s="259"/>
      <c r="Y218" s="207" t="str">
        <f t="shared" si="51"/>
        <v/>
      </c>
      <c r="Z218" s="259"/>
      <c r="AA218" s="207" t="str">
        <f t="shared" si="52"/>
        <v/>
      </c>
      <c r="AB218" s="183"/>
      <c r="AC218" s="90"/>
      <c r="AD218" s="262"/>
      <c r="AE218" s="207" t="str">
        <f t="shared" si="53"/>
        <v/>
      </c>
      <c r="AF218" s="263"/>
      <c r="AG218" s="207" t="str">
        <f t="shared" si="54"/>
        <v/>
      </c>
      <c r="AH218" s="264"/>
      <c r="AI218" s="207" t="str">
        <f t="shared" si="55"/>
        <v/>
      </c>
      <c r="AJ218" s="265"/>
      <c r="AK218" s="207" t="str">
        <f t="shared" si="56"/>
        <v/>
      </c>
      <c r="AL218" s="266"/>
      <c r="AM218" s="207" t="str">
        <f t="shared" si="57"/>
        <v/>
      </c>
      <c r="AN218" s="267"/>
      <c r="AO218" s="268"/>
      <c r="AP218" s="268"/>
      <c r="AQ218" s="269"/>
      <c r="AR218" s="207" t="str">
        <f t="shared" si="58"/>
        <v/>
      </c>
      <c r="AS218" s="270"/>
      <c r="AT218" s="271"/>
      <c r="AU218" s="237"/>
      <c r="AV218" s="207" t="str">
        <f t="shared" si="59"/>
        <v/>
      </c>
      <c r="AW218" s="237"/>
      <c r="AX218" s="237"/>
      <c r="AY218" s="237"/>
      <c r="AZ218" s="237"/>
      <c r="BA218" s="237"/>
      <c r="BB218" s="237"/>
      <c r="BC218" s="237"/>
      <c r="BE218" s="237"/>
      <c r="BF218" s="237"/>
      <c r="BG218" s="237"/>
      <c r="BH218" s="237"/>
      <c r="BI218" s="237"/>
      <c r="BJ218" s="237"/>
    </row>
    <row r="219" spans="1:62" s="238" customFormat="1" x14ac:dyDescent="0.2">
      <c r="A219" s="237"/>
      <c r="B219" s="207" t="str">
        <f t="shared" si="60"/>
        <v/>
      </c>
      <c r="C219" s="73"/>
      <c r="D219" s="257"/>
      <c r="E219" s="258"/>
      <c r="F219" s="259"/>
      <c r="G219" s="259"/>
      <c r="H219" s="207" t="str">
        <f t="shared" si="61"/>
        <v/>
      </c>
      <c r="I219" s="259"/>
      <c r="J219" s="207" t="str">
        <f t="shared" si="47"/>
        <v/>
      </c>
      <c r="K219" s="259"/>
      <c r="L219" s="207" t="str">
        <f t="shared" si="48"/>
        <v/>
      </c>
      <c r="M219" s="260"/>
      <c r="N219" s="260"/>
      <c r="O219" s="260"/>
      <c r="P219" s="260"/>
      <c r="Q219" s="260"/>
      <c r="R219" s="259"/>
      <c r="S219" s="207" t="str">
        <f t="shared" si="49"/>
        <v/>
      </c>
      <c r="T219" s="259"/>
      <c r="U219" s="207" t="str">
        <f t="shared" si="50"/>
        <v/>
      </c>
      <c r="V219" s="261"/>
      <c r="W219" s="183"/>
      <c r="X219" s="259"/>
      <c r="Y219" s="207" t="str">
        <f t="shared" si="51"/>
        <v/>
      </c>
      <c r="Z219" s="259"/>
      <c r="AA219" s="207" t="str">
        <f t="shared" si="52"/>
        <v/>
      </c>
      <c r="AB219" s="183"/>
      <c r="AC219" s="90"/>
      <c r="AD219" s="262"/>
      <c r="AE219" s="207" t="str">
        <f t="shared" si="53"/>
        <v/>
      </c>
      <c r="AF219" s="263"/>
      <c r="AG219" s="207" t="str">
        <f t="shared" si="54"/>
        <v/>
      </c>
      <c r="AH219" s="264"/>
      <c r="AI219" s="207" t="str">
        <f t="shared" si="55"/>
        <v/>
      </c>
      <c r="AJ219" s="265"/>
      <c r="AK219" s="207" t="str">
        <f t="shared" si="56"/>
        <v/>
      </c>
      <c r="AL219" s="266"/>
      <c r="AM219" s="207" t="str">
        <f t="shared" si="57"/>
        <v/>
      </c>
      <c r="AN219" s="267"/>
      <c r="AO219" s="268"/>
      <c r="AP219" s="268"/>
      <c r="AQ219" s="269"/>
      <c r="AR219" s="207" t="str">
        <f t="shared" si="58"/>
        <v/>
      </c>
      <c r="AS219" s="270"/>
      <c r="AT219" s="271"/>
      <c r="AU219" s="237"/>
      <c r="AV219" s="207" t="str">
        <f t="shared" si="59"/>
        <v/>
      </c>
      <c r="AW219" s="237"/>
      <c r="AX219" s="237"/>
      <c r="AY219" s="237"/>
      <c r="AZ219" s="237"/>
      <c r="BA219" s="237"/>
      <c r="BB219" s="237"/>
      <c r="BC219" s="237"/>
      <c r="BE219" s="237"/>
      <c r="BF219" s="237"/>
      <c r="BG219" s="237"/>
      <c r="BH219" s="237"/>
      <c r="BI219" s="237"/>
      <c r="BJ219" s="237"/>
    </row>
    <row r="220" spans="1:62" s="238" customFormat="1" x14ac:dyDescent="0.2">
      <c r="A220" s="237"/>
      <c r="B220" s="207" t="str">
        <f t="shared" si="60"/>
        <v/>
      </c>
      <c r="C220" s="73"/>
      <c r="D220" s="257"/>
      <c r="E220" s="258"/>
      <c r="F220" s="259"/>
      <c r="G220" s="259"/>
      <c r="H220" s="207" t="str">
        <f t="shared" si="61"/>
        <v/>
      </c>
      <c r="I220" s="259"/>
      <c r="J220" s="207" t="str">
        <f t="shared" si="47"/>
        <v/>
      </c>
      <c r="K220" s="259"/>
      <c r="L220" s="207" t="str">
        <f t="shared" si="48"/>
        <v/>
      </c>
      <c r="M220" s="260"/>
      <c r="N220" s="260"/>
      <c r="O220" s="260"/>
      <c r="P220" s="260"/>
      <c r="Q220" s="260"/>
      <c r="R220" s="259"/>
      <c r="S220" s="207" t="str">
        <f t="shared" si="49"/>
        <v/>
      </c>
      <c r="T220" s="259"/>
      <c r="U220" s="207" t="str">
        <f t="shared" si="50"/>
        <v/>
      </c>
      <c r="V220" s="261"/>
      <c r="W220" s="183"/>
      <c r="X220" s="259"/>
      <c r="Y220" s="207" t="str">
        <f t="shared" si="51"/>
        <v/>
      </c>
      <c r="Z220" s="259"/>
      <c r="AA220" s="207" t="str">
        <f t="shared" si="52"/>
        <v/>
      </c>
      <c r="AB220" s="183"/>
      <c r="AC220" s="90"/>
      <c r="AD220" s="262"/>
      <c r="AE220" s="207" t="str">
        <f t="shared" si="53"/>
        <v/>
      </c>
      <c r="AF220" s="263"/>
      <c r="AG220" s="207" t="str">
        <f t="shared" si="54"/>
        <v/>
      </c>
      <c r="AH220" s="264"/>
      <c r="AI220" s="207" t="str">
        <f t="shared" si="55"/>
        <v/>
      </c>
      <c r="AJ220" s="265"/>
      <c r="AK220" s="207" t="str">
        <f t="shared" si="56"/>
        <v/>
      </c>
      <c r="AL220" s="266"/>
      <c r="AM220" s="207" t="str">
        <f t="shared" si="57"/>
        <v/>
      </c>
      <c r="AN220" s="267"/>
      <c r="AO220" s="268"/>
      <c r="AP220" s="268"/>
      <c r="AQ220" s="269"/>
      <c r="AR220" s="207" t="str">
        <f t="shared" si="58"/>
        <v/>
      </c>
      <c r="AS220" s="270"/>
      <c r="AT220" s="271"/>
      <c r="AU220" s="237"/>
      <c r="AV220" s="207" t="str">
        <f t="shared" si="59"/>
        <v/>
      </c>
      <c r="AW220" s="237"/>
      <c r="AX220" s="237"/>
      <c r="AY220" s="237"/>
      <c r="AZ220" s="237"/>
      <c r="BA220" s="237"/>
      <c r="BB220" s="237"/>
      <c r="BC220" s="237"/>
      <c r="BE220" s="237"/>
      <c r="BF220" s="237"/>
      <c r="BG220" s="237"/>
      <c r="BH220" s="237"/>
      <c r="BI220" s="237"/>
      <c r="BJ220" s="237"/>
    </row>
    <row r="221" spans="1:62" s="238" customFormat="1" x14ac:dyDescent="0.2">
      <c r="A221" s="237"/>
      <c r="B221" s="207" t="str">
        <f t="shared" si="60"/>
        <v/>
      </c>
      <c r="C221" s="73"/>
      <c r="D221" s="257"/>
      <c r="E221" s="258"/>
      <c r="F221" s="259"/>
      <c r="G221" s="259"/>
      <c r="H221" s="207" t="str">
        <f t="shared" si="61"/>
        <v/>
      </c>
      <c r="I221" s="259"/>
      <c r="J221" s="207" t="str">
        <f t="shared" si="47"/>
        <v/>
      </c>
      <c r="K221" s="259"/>
      <c r="L221" s="207" t="str">
        <f t="shared" si="48"/>
        <v/>
      </c>
      <c r="M221" s="260"/>
      <c r="N221" s="260"/>
      <c r="O221" s="260"/>
      <c r="P221" s="260"/>
      <c r="Q221" s="260"/>
      <c r="R221" s="259"/>
      <c r="S221" s="207" t="str">
        <f t="shared" si="49"/>
        <v/>
      </c>
      <c r="T221" s="259"/>
      <c r="U221" s="207" t="str">
        <f t="shared" si="50"/>
        <v/>
      </c>
      <c r="V221" s="261"/>
      <c r="W221" s="183"/>
      <c r="X221" s="259"/>
      <c r="Y221" s="207" t="str">
        <f t="shared" si="51"/>
        <v/>
      </c>
      <c r="Z221" s="259"/>
      <c r="AA221" s="207" t="str">
        <f t="shared" si="52"/>
        <v/>
      </c>
      <c r="AB221" s="183"/>
      <c r="AC221" s="90"/>
      <c r="AD221" s="262"/>
      <c r="AE221" s="207" t="str">
        <f t="shared" si="53"/>
        <v/>
      </c>
      <c r="AF221" s="263"/>
      <c r="AG221" s="207" t="str">
        <f t="shared" si="54"/>
        <v/>
      </c>
      <c r="AH221" s="264"/>
      <c r="AI221" s="207" t="str">
        <f t="shared" si="55"/>
        <v/>
      </c>
      <c r="AJ221" s="265"/>
      <c r="AK221" s="207" t="str">
        <f t="shared" si="56"/>
        <v/>
      </c>
      <c r="AL221" s="266"/>
      <c r="AM221" s="207" t="str">
        <f t="shared" si="57"/>
        <v/>
      </c>
      <c r="AN221" s="267"/>
      <c r="AO221" s="268"/>
      <c r="AP221" s="268"/>
      <c r="AQ221" s="269"/>
      <c r="AR221" s="207" t="str">
        <f t="shared" si="58"/>
        <v/>
      </c>
      <c r="AS221" s="270"/>
      <c r="AT221" s="271"/>
      <c r="AU221" s="237"/>
      <c r="AV221" s="207" t="str">
        <f t="shared" si="59"/>
        <v/>
      </c>
      <c r="AW221" s="237"/>
      <c r="AX221" s="237"/>
      <c r="AY221" s="237"/>
      <c r="AZ221" s="237"/>
      <c r="BA221" s="237"/>
      <c r="BB221" s="237"/>
      <c r="BC221" s="237"/>
      <c r="BE221" s="237"/>
      <c r="BF221" s="237"/>
      <c r="BG221" s="237"/>
      <c r="BH221" s="237"/>
      <c r="BI221" s="237"/>
      <c r="BJ221" s="237"/>
    </row>
    <row r="222" spans="1:62" s="238" customFormat="1" x14ac:dyDescent="0.2">
      <c r="A222" s="237"/>
      <c r="B222" s="207" t="str">
        <f t="shared" si="60"/>
        <v/>
      </c>
      <c r="C222" s="73"/>
      <c r="D222" s="257"/>
      <c r="E222" s="258"/>
      <c r="F222" s="259"/>
      <c r="G222" s="259"/>
      <c r="H222" s="207" t="str">
        <f t="shared" si="61"/>
        <v/>
      </c>
      <c r="I222" s="259"/>
      <c r="J222" s="207" t="str">
        <f t="shared" si="47"/>
        <v/>
      </c>
      <c r="K222" s="259"/>
      <c r="L222" s="207" t="str">
        <f t="shared" si="48"/>
        <v/>
      </c>
      <c r="M222" s="260"/>
      <c r="N222" s="260"/>
      <c r="O222" s="260"/>
      <c r="P222" s="260"/>
      <c r="Q222" s="260"/>
      <c r="R222" s="259"/>
      <c r="S222" s="207" t="str">
        <f t="shared" si="49"/>
        <v/>
      </c>
      <c r="T222" s="259"/>
      <c r="U222" s="207" t="str">
        <f t="shared" si="50"/>
        <v/>
      </c>
      <c r="V222" s="261"/>
      <c r="W222" s="183"/>
      <c r="X222" s="259"/>
      <c r="Y222" s="207" t="str">
        <f t="shared" si="51"/>
        <v/>
      </c>
      <c r="Z222" s="259"/>
      <c r="AA222" s="207" t="str">
        <f t="shared" si="52"/>
        <v/>
      </c>
      <c r="AB222" s="183"/>
      <c r="AC222" s="90"/>
      <c r="AD222" s="262"/>
      <c r="AE222" s="207" t="str">
        <f t="shared" si="53"/>
        <v/>
      </c>
      <c r="AF222" s="263"/>
      <c r="AG222" s="207" t="str">
        <f t="shared" si="54"/>
        <v/>
      </c>
      <c r="AH222" s="264"/>
      <c r="AI222" s="207" t="str">
        <f t="shared" si="55"/>
        <v/>
      </c>
      <c r="AJ222" s="265"/>
      <c r="AK222" s="207" t="str">
        <f t="shared" si="56"/>
        <v/>
      </c>
      <c r="AL222" s="266"/>
      <c r="AM222" s="207" t="str">
        <f t="shared" si="57"/>
        <v/>
      </c>
      <c r="AN222" s="267"/>
      <c r="AO222" s="268"/>
      <c r="AP222" s="268"/>
      <c r="AQ222" s="269"/>
      <c r="AR222" s="207" t="str">
        <f t="shared" si="58"/>
        <v/>
      </c>
      <c r="AS222" s="270"/>
      <c r="AT222" s="271"/>
      <c r="AU222" s="237"/>
      <c r="AV222" s="207" t="str">
        <f t="shared" si="59"/>
        <v/>
      </c>
      <c r="AW222" s="237"/>
      <c r="AX222" s="237"/>
      <c r="AY222" s="237"/>
      <c r="AZ222" s="237"/>
      <c r="BA222" s="237"/>
      <c r="BB222" s="237"/>
      <c r="BC222" s="237"/>
      <c r="BE222" s="237"/>
      <c r="BF222" s="237"/>
      <c r="BG222" s="237"/>
      <c r="BH222" s="237"/>
      <c r="BI222" s="237"/>
      <c r="BJ222" s="237"/>
    </row>
    <row r="223" spans="1:62" s="238" customFormat="1" x14ac:dyDescent="0.2">
      <c r="A223" s="237"/>
      <c r="B223" s="207" t="str">
        <f t="shared" si="60"/>
        <v/>
      </c>
      <c r="C223" s="73"/>
      <c r="D223" s="257"/>
      <c r="E223" s="258"/>
      <c r="F223" s="259"/>
      <c r="G223" s="259"/>
      <c r="H223" s="207" t="str">
        <f t="shared" si="61"/>
        <v/>
      </c>
      <c r="I223" s="259"/>
      <c r="J223" s="207" t="str">
        <f t="shared" si="47"/>
        <v/>
      </c>
      <c r="K223" s="259"/>
      <c r="L223" s="207" t="str">
        <f t="shared" si="48"/>
        <v/>
      </c>
      <c r="M223" s="260"/>
      <c r="N223" s="260"/>
      <c r="O223" s="260"/>
      <c r="P223" s="260"/>
      <c r="Q223" s="260"/>
      <c r="R223" s="259"/>
      <c r="S223" s="207" t="str">
        <f t="shared" si="49"/>
        <v/>
      </c>
      <c r="T223" s="259"/>
      <c r="U223" s="207" t="str">
        <f t="shared" si="50"/>
        <v/>
      </c>
      <c r="V223" s="261"/>
      <c r="W223" s="183"/>
      <c r="X223" s="259"/>
      <c r="Y223" s="207" t="str">
        <f t="shared" si="51"/>
        <v/>
      </c>
      <c r="Z223" s="259"/>
      <c r="AA223" s="207" t="str">
        <f t="shared" si="52"/>
        <v/>
      </c>
      <c r="AB223" s="183"/>
      <c r="AC223" s="90"/>
      <c r="AD223" s="262"/>
      <c r="AE223" s="207" t="str">
        <f t="shared" si="53"/>
        <v/>
      </c>
      <c r="AF223" s="263"/>
      <c r="AG223" s="207" t="str">
        <f t="shared" si="54"/>
        <v/>
      </c>
      <c r="AH223" s="264"/>
      <c r="AI223" s="207" t="str">
        <f t="shared" si="55"/>
        <v/>
      </c>
      <c r="AJ223" s="265"/>
      <c r="AK223" s="207" t="str">
        <f t="shared" si="56"/>
        <v/>
      </c>
      <c r="AL223" s="266"/>
      <c r="AM223" s="207" t="str">
        <f t="shared" si="57"/>
        <v/>
      </c>
      <c r="AN223" s="267"/>
      <c r="AO223" s="268"/>
      <c r="AP223" s="268"/>
      <c r="AQ223" s="269"/>
      <c r="AR223" s="207" t="str">
        <f t="shared" si="58"/>
        <v/>
      </c>
      <c r="AS223" s="270"/>
      <c r="AT223" s="271"/>
      <c r="AU223" s="237"/>
      <c r="AV223" s="207" t="str">
        <f t="shared" si="59"/>
        <v/>
      </c>
      <c r="AW223" s="237"/>
      <c r="AX223" s="237"/>
      <c r="AY223" s="237"/>
      <c r="AZ223" s="237"/>
      <c r="BA223" s="237"/>
      <c r="BB223" s="237"/>
      <c r="BC223" s="237"/>
      <c r="BE223" s="237"/>
      <c r="BF223" s="237"/>
      <c r="BG223" s="237"/>
      <c r="BH223" s="237"/>
      <c r="BI223" s="237"/>
      <c r="BJ223" s="237"/>
    </row>
    <row r="224" spans="1:62" s="238" customFormat="1" x14ac:dyDescent="0.2">
      <c r="A224" s="237"/>
      <c r="B224" s="207" t="str">
        <f t="shared" si="60"/>
        <v/>
      </c>
      <c r="C224" s="73"/>
      <c r="D224" s="257"/>
      <c r="E224" s="258"/>
      <c r="F224" s="259"/>
      <c r="G224" s="259"/>
      <c r="H224" s="207" t="str">
        <f t="shared" si="61"/>
        <v/>
      </c>
      <c r="I224" s="259"/>
      <c r="J224" s="207" t="str">
        <f t="shared" si="47"/>
        <v/>
      </c>
      <c r="K224" s="259"/>
      <c r="L224" s="207" t="str">
        <f t="shared" si="48"/>
        <v/>
      </c>
      <c r="M224" s="260"/>
      <c r="N224" s="260"/>
      <c r="O224" s="260"/>
      <c r="P224" s="260"/>
      <c r="Q224" s="260"/>
      <c r="R224" s="259"/>
      <c r="S224" s="207" t="str">
        <f t="shared" si="49"/>
        <v/>
      </c>
      <c r="T224" s="259"/>
      <c r="U224" s="207" t="str">
        <f t="shared" si="50"/>
        <v/>
      </c>
      <c r="V224" s="261"/>
      <c r="W224" s="183"/>
      <c r="X224" s="259"/>
      <c r="Y224" s="207" t="str">
        <f t="shared" si="51"/>
        <v/>
      </c>
      <c r="Z224" s="259"/>
      <c r="AA224" s="207" t="str">
        <f t="shared" si="52"/>
        <v/>
      </c>
      <c r="AB224" s="183"/>
      <c r="AC224" s="90"/>
      <c r="AD224" s="262"/>
      <c r="AE224" s="207" t="str">
        <f t="shared" si="53"/>
        <v/>
      </c>
      <c r="AF224" s="263"/>
      <c r="AG224" s="207" t="str">
        <f t="shared" si="54"/>
        <v/>
      </c>
      <c r="AH224" s="264"/>
      <c r="AI224" s="207" t="str">
        <f t="shared" si="55"/>
        <v/>
      </c>
      <c r="AJ224" s="265"/>
      <c r="AK224" s="207" t="str">
        <f t="shared" si="56"/>
        <v/>
      </c>
      <c r="AL224" s="266"/>
      <c r="AM224" s="207" t="str">
        <f t="shared" si="57"/>
        <v/>
      </c>
      <c r="AN224" s="267"/>
      <c r="AO224" s="268"/>
      <c r="AP224" s="268"/>
      <c r="AQ224" s="269"/>
      <c r="AR224" s="207" t="str">
        <f t="shared" si="58"/>
        <v/>
      </c>
      <c r="AS224" s="270"/>
      <c r="AT224" s="271"/>
      <c r="AU224" s="237"/>
      <c r="AV224" s="207" t="str">
        <f t="shared" si="59"/>
        <v/>
      </c>
      <c r="AW224" s="237"/>
      <c r="AX224" s="237"/>
      <c r="AY224" s="237"/>
      <c r="AZ224" s="237"/>
      <c r="BA224" s="237"/>
      <c r="BB224" s="237"/>
      <c r="BC224" s="237"/>
      <c r="BE224" s="237"/>
      <c r="BF224" s="237"/>
      <c r="BG224" s="237"/>
      <c r="BH224" s="237"/>
      <c r="BI224" s="237"/>
      <c r="BJ224" s="237"/>
    </row>
    <row r="225" spans="1:62" s="238" customFormat="1" x14ac:dyDescent="0.2">
      <c r="A225" s="237"/>
      <c r="B225" s="207" t="str">
        <f t="shared" si="60"/>
        <v/>
      </c>
      <c r="C225" s="73"/>
      <c r="D225" s="257"/>
      <c r="E225" s="258"/>
      <c r="F225" s="259"/>
      <c r="G225" s="259"/>
      <c r="H225" s="207" t="str">
        <f t="shared" si="61"/>
        <v/>
      </c>
      <c r="I225" s="259"/>
      <c r="J225" s="207" t="str">
        <f t="shared" si="47"/>
        <v/>
      </c>
      <c r="K225" s="259"/>
      <c r="L225" s="207" t="str">
        <f t="shared" si="48"/>
        <v/>
      </c>
      <c r="M225" s="260"/>
      <c r="N225" s="260"/>
      <c r="O225" s="260"/>
      <c r="P225" s="260"/>
      <c r="Q225" s="260"/>
      <c r="R225" s="259"/>
      <c r="S225" s="207" t="str">
        <f t="shared" si="49"/>
        <v/>
      </c>
      <c r="T225" s="259"/>
      <c r="U225" s="207" t="str">
        <f t="shared" si="50"/>
        <v/>
      </c>
      <c r="V225" s="261"/>
      <c r="W225" s="183"/>
      <c r="X225" s="259"/>
      <c r="Y225" s="207" t="str">
        <f t="shared" si="51"/>
        <v/>
      </c>
      <c r="Z225" s="259"/>
      <c r="AA225" s="207" t="str">
        <f t="shared" si="52"/>
        <v/>
      </c>
      <c r="AB225" s="183"/>
      <c r="AC225" s="90"/>
      <c r="AD225" s="262"/>
      <c r="AE225" s="207" t="str">
        <f t="shared" si="53"/>
        <v/>
      </c>
      <c r="AF225" s="263"/>
      <c r="AG225" s="207" t="str">
        <f t="shared" si="54"/>
        <v/>
      </c>
      <c r="AH225" s="264"/>
      <c r="AI225" s="207" t="str">
        <f t="shared" si="55"/>
        <v/>
      </c>
      <c r="AJ225" s="265"/>
      <c r="AK225" s="207" t="str">
        <f t="shared" si="56"/>
        <v/>
      </c>
      <c r="AL225" s="266"/>
      <c r="AM225" s="207" t="str">
        <f t="shared" si="57"/>
        <v/>
      </c>
      <c r="AN225" s="267"/>
      <c r="AO225" s="268"/>
      <c r="AP225" s="268"/>
      <c r="AQ225" s="269"/>
      <c r="AR225" s="207" t="str">
        <f t="shared" si="58"/>
        <v/>
      </c>
      <c r="AS225" s="270"/>
      <c r="AT225" s="271"/>
      <c r="AU225" s="237"/>
      <c r="AV225" s="207" t="str">
        <f t="shared" si="59"/>
        <v/>
      </c>
      <c r="AW225" s="237"/>
      <c r="AX225" s="237"/>
      <c r="AY225" s="237"/>
      <c r="AZ225" s="237"/>
      <c r="BA225" s="237"/>
      <c r="BB225" s="237"/>
      <c r="BC225" s="237"/>
      <c r="BE225" s="237"/>
      <c r="BF225" s="237"/>
      <c r="BG225" s="237"/>
      <c r="BH225" s="237"/>
      <c r="BI225" s="237"/>
      <c r="BJ225" s="237"/>
    </row>
    <row r="226" spans="1:62" s="238" customFormat="1" x14ac:dyDescent="0.2">
      <c r="A226" s="237"/>
      <c r="B226" s="207" t="str">
        <f t="shared" si="60"/>
        <v/>
      </c>
      <c r="C226" s="73"/>
      <c r="D226" s="257"/>
      <c r="E226" s="258"/>
      <c r="F226" s="259"/>
      <c r="G226" s="259"/>
      <c r="H226" s="207" t="str">
        <f t="shared" si="61"/>
        <v/>
      </c>
      <c r="I226" s="259"/>
      <c r="J226" s="207" t="str">
        <f t="shared" si="47"/>
        <v/>
      </c>
      <c r="K226" s="259"/>
      <c r="L226" s="207" t="str">
        <f t="shared" si="48"/>
        <v/>
      </c>
      <c r="M226" s="260"/>
      <c r="N226" s="260"/>
      <c r="O226" s="260"/>
      <c r="P226" s="260"/>
      <c r="Q226" s="260"/>
      <c r="R226" s="259"/>
      <c r="S226" s="207" t="str">
        <f t="shared" si="49"/>
        <v/>
      </c>
      <c r="T226" s="259"/>
      <c r="U226" s="207" t="str">
        <f t="shared" si="50"/>
        <v/>
      </c>
      <c r="V226" s="261"/>
      <c r="W226" s="183"/>
      <c r="X226" s="259"/>
      <c r="Y226" s="207" t="str">
        <f t="shared" si="51"/>
        <v/>
      </c>
      <c r="Z226" s="259"/>
      <c r="AA226" s="207" t="str">
        <f t="shared" si="52"/>
        <v/>
      </c>
      <c r="AB226" s="183"/>
      <c r="AC226" s="90"/>
      <c r="AD226" s="262"/>
      <c r="AE226" s="207" t="str">
        <f t="shared" si="53"/>
        <v/>
      </c>
      <c r="AF226" s="263"/>
      <c r="AG226" s="207" t="str">
        <f t="shared" si="54"/>
        <v/>
      </c>
      <c r="AH226" s="264"/>
      <c r="AI226" s="207" t="str">
        <f t="shared" si="55"/>
        <v/>
      </c>
      <c r="AJ226" s="265"/>
      <c r="AK226" s="207" t="str">
        <f t="shared" si="56"/>
        <v/>
      </c>
      <c r="AL226" s="266"/>
      <c r="AM226" s="207" t="str">
        <f t="shared" si="57"/>
        <v/>
      </c>
      <c r="AN226" s="267"/>
      <c r="AO226" s="268"/>
      <c r="AP226" s="268"/>
      <c r="AQ226" s="269"/>
      <c r="AR226" s="207" t="str">
        <f t="shared" si="58"/>
        <v/>
      </c>
      <c r="AS226" s="270"/>
      <c r="AT226" s="271"/>
      <c r="AU226" s="237"/>
      <c r="AV226" s="207" t="str">
        <f t="shared" si="59"/>
        <v/>
      </c>
      <c r="AW226" s="237"/>
      <c r="AX226" s="237"/>
      <c r="AY226" s="237"/>
      <c r="AZ226" s="237"/>
      <c r="BA226" s="237"/>
      <c r="BB226" s="237"/>
      <c r="BC226" s="237"/>
      <c r="BE226" s="237"/>
      <c r="BF226" s="237"/>
      <c r="BG226" s="237"/>
      <c r="BH226" s="237"/>
      <c r="BI226" s="237"/>
      <c r="BJ226" s="237"/>
    </row>
    <row r="227" spans="1:62" s="238" customFormat="1" x14ac:dyDescent="0.2">
      <c r="A227" s="237"/>
      <c r="B227" s="207" t="str">
        <f t="shared" si="60"/>
        <v/>
      </c>
      <c r="C227" s="73"/>
      <c r="D227" s="257"/>
      <c r="E227" s="258"/>
      <c r="F227" s="259"/>
      <c r="G227" s="259"/>
      <c r="H227" s="207" t="str">
        <f t="shared" si="61"/>
        <v/>
      </c>
      <c r="I227" s="259"/>
      <c r="J227" s="207" t="str">
        <f t="shared" si="47"/>
        <v/>
      </c>
      <c r="K227" s="259"/>
      <c r="L227" s="207" t="str">
        <f t="shared" si="48"/>
        <v/>
      </c>
      <c r="M227" s="260"/>
      <c r="N227" s="260"/>
      <c r="O227" s="260"/>
      <c r="P227" s="260"/>
      <c r="Q227" s="260"/>
      <c r="R227" s="259"/>
      <c r="S227" s="207" t="str">
        <f t="shared" si="49"/>
        <v/>
      </c>
      <c r="T227" s="259"/>
      <c r="U227" s="207" t="str">
        <f t="shared" si="50"/>
        <v/>
      </c>
      <c r="V227" s="261"/>
      <c r="W227" s="183"/>
      <c r="X227" s="259"/>
      <c r="Y227" s="207" t="str">
        <f t="shared" si="51"/>
        <v/>
      </c>
      <c r="Z227" s="259"/>
      <c r="AA227" s="207" t="str">
        <f t="shared" si="52"/>
        <v/>
      </c>
      <c r="AB227" s="183"/>
      <c r="AC227" s="90"/>
      <c r="AD227" s="262"/>
      <c r="AE227" s="207" t="str">
        <f t="shared" si="53"/>
        <v/>
      </c>
      <c r="AF227" s="263"/>
      <c r="AG227" s="207" t="str">
        <f t="shared" si="54"/>
        <v/>
      </c>
      <c r="AH227" s="264"/>
      <c r="AI227" s="207" t="str">
        <f t="shared" si="55"/>
        <v/>
      </c>
      <c r="AJ227" s="265"/>
      <c r="AK227" s="207" t="str">
        <f t="shared" si="56"/>
        <v/>
      </c>
      <c r="AL227" s="266"/>
      <c r="AM227" s="207" t="str">
        <f t="shared" si="57"/>
        <v/>
      </c>
      <c r="AN227" s="267"/>
      <c r="AO227" s="268"/>
      <c r="AP227" s="268"/>
      <c r="AQ227" s="269"/>
      <c r="AR227" s="207" t="str">
        <f t="shared" si="58"/>
        <v/>
      </c>
      <c r="AS227" s="270"/>
      <c r="AT227" s="271"/>
      <c r="AU227" s="237"/>
      <c r="AV227" s="207" t="str">
        <f t="shared" si="59"/>
        <v/>
      </c>
      <c r="AW227" s="237"/>
      <c r="AX227" s="237"/>
      <c r="AY227" s="237"/>
      <c r="AZ227" s="237"/>
      <c r="BA227" s="237"/>
      <c r="BB227" s="237"/>
      <c r="BC227" s="237"/>
      <c r="BE227" s="237"/>
      <c r="BF227" s="237"/>
      <c r="BG227" s="237"/>
      <c r="BH227" s="237"/>
      <c r="BI227" s="237"/>
      <c r="BJ227" s="237"/>
    </row>
    <row r="228" spans="1:62" s="238" customFormat="1" x14ac:dyDescent="0.2">
      <c r="A228" s="237"/>
      <c r="B228" s="207" t="str">
        <f t="shared" si="60"/>
        <v/>
      </c>
      <c r="C228" s="73"/>
      <c r="D228" s="257"/>
      <c r="E228" s="258"/>
      <c r="F228" s="259"/>
      <c r="G228" s="259"/>
      <c r="H228" s="207" t="str">
        <f t="shared" si="61"/>
        <v/>
      </c>
      <c r="I228" s="259"/>
      <c r="J228" s="207" t="str">
        <f t="shared" si="47"/>
        <v/>
      </c>
      <c r="K228" s="259"/>
      <c r="L228" s="207" t="str">
        <f t="shared" si="48"/>
        <v/>
      </c>
      <c r="M228" s="260"/>
      <c r="N228" s="260"/>
      <c r="O228" s="260"/>
      <c r="P228" s="260"/>
      <c r="Q228" s="260"/>
      <c r="R228" s="259"/>
      <c r="S228" s="207" t="str">
        <f t="shared" si="49"/>
        <v/>
      </c>
      <c r="T228" s="259"/>
      <c r="U228" s="207" t="str">
        <f t="shared" si="50"/>
        <v/>
      </c>
      <c r="V228" s="261"/>
      <c r="W228" s="183"/>
      <c r="X228" s="259"/>
      <c r="Y228" s="207" t="str">
        <f t="shared" si="51"/>
        <v/>
      </c>
      <c r="Z228" s="259"/>
      <c r="AA228" s="207" t="str">
        <f t="shared" si="52"/>
        <v/>
      </c>
      <c r="AB228" s="183"/>
      <c r="AC228" s="90"/>
      <c r="AD228" s="262"/>
      <c r="AE228" s="207" t="str">
        <f t="shared" si="53"/>
        <v/>
      </c>
      <c r="AF228" s="263"/>
      <c r="AG228" s="207" t="str">
        <f t="shared" si="54"/>
        <v/>
      </c>
      <c r="AH228" s="264"/>
      <c r="AI228" s="207" t="str">
        <f t="shared" si="55"/>
        <v/>
      </c>
      <c r="AJ228" s="265"/>
      <c r="AK228" s="207" t="str">
        <f t="shared" si="56"/>
        <v/>
      </c>
      <c r="AL228" s="266"/>
      <c r="AM228" s="207" t="str">
        <f t="shared" si="57"/>
        <v/>
      </c>
      <c r="AN228" s="267"/>
      <c r="AO228" s="268"/>
      <c r="AP228" s="268"/>
      <c r="AQ228" s="269"/>
      <c r="AR228" s="207" t="str">
        <f t="shared" si="58"/>
        <v/>
      </c>
      <c r="AS228" s="270"/>
      <c r="AT228" s="271"/>
      <c r="AU228" s="237"/>
      <c r="AV228" s="207" t="str">
        <f t="shared" si="59"/>
        <v/>
      </c>
      <c r="AW228" s="237"/>
      <c r="AX228" s="237"/>
      <c r="AY228" s="237"/>
      <c r="AZ228" s="237"/>
      <c r="BA228" s="237"/>
      <c r="BB228" s="237"/>
      <c r="BC228" s="237"/>
      <c r="BE228" s="237"/>
      <c r="BF228" s="237"/>
      <c r="BG228" s="237"/>
      <c r="BH228" s="237"/>
      <c r="BI228" s="237"/>
      <c r="BJ228" s="237"/>
    </row>
    <row r="229" spans="1:62" s="238" customFormat="1" x14ac:dyDescent="0.2">
      <c r="A229" s="237"/>
      <c r="B229" s="207" t="str">
        <f t="shared" si="60"/>
        <v/>
      </c>
      <c r="C229" s="73"/>
      <c r="D229" s="257"/>
      <c r="E229" s="258"/>
      <c r="F229" s="259"/>
      <c r="G229" s="259"/>
      <c r="H229" s="207" t="str">
        <f t="shared" si="61"/>
        <v/>
      </c>
      <c r="I229" s="259"/>
      <c r="J229" s="207" t="str">
        <f t="shared" si="47"/>
        <v/>
      </c>
      <c r="K229" s="259"/>
      <c r="L229" s="207" t="str">
        <f t="shared" si="48"/>
        <v/>
      </c>
      <c r="M229" s="260"/>
      <c r="N229" s="260"/>
      <c r="O229" s="260"/>
      <c r="P229" s="260"/>
      <c r="Q229" s="260"/>
      <c r="R229" s="259"/>
      <c r="S229" s="207" t="str">
        <f t="shared" si="49"/>
        <v/>
      </c>
      <c r="T229" s="259"/>
      <c r="U229" s="207" t="str">
        <f t="shared" si="50"/>
        <v/>
      </c>
      <c r="V229" s="261"/>
      <c r="W229" s="183"/>
      <c r="X229" s="259"/>
      <c r="Y229" s="207" t="str">
        <f t="shared" si="51"/>
        <v/>
      </c>
      <c r="Z229" s="259"/>
      <c r="AA229" s="207" t="str">
        <f t="shared" si="52"/>
        <v/>
      </c>
      <c r="AB229" s="183"/>
      <c r="AC229" s="90"/>
      <c r="AD229" s="262"/>
      <c r="AE229" s="207" t="str">
        <f t="shared" si="53"/>
        <v/>
      </c>
      <c r="AF229" s="263"/>
      <c r="AG229" s="207" t="str">
        <f t="shared" si="54"/>
        <v/>
      </c>
      <c r="AH229" s="264"/>
      <c r="AI229" s="207" t="str">
        <f t="shared" si="55"/>
        <v/>
      </c>
      <c r="AJ229" s="265"/>
      <c r="AK229" s="207" t="str">
        <f t="shared" si="56"/>
        <v/>
      </c>
      <c r="AL229" s="266"/>
      <c r="AM229" s="207" t="str">
        <f t="shared" si="57"/>
        <v/>
      </c>
      <c r="AN229" s="267"/>
      <c r="AO229" s="268"/>
      <c r="AP229" s="268"/>
      <c r="AQ229" s="269"/>
      <c r="AR229" s="207" t="str">
        <f t="shared" si="58"/>
        <v/>
      </c>
      <c r="AS229" s="270"/>
      <c r="AT229" s="271"/>
      <c r="AU229" s="237"/>
      <c r="AV229" s="207" t="str">
        <f t="shared" si="59"/>
        <v/>
      </c>
      <c r="AW229" s="237"/>
      <c r="AX229" s="237"/>
      <c r="AY229" s="237"/>
      <c r="AZ229" s="237"/>
      <c r="BA229" s="237"/>
      <c r="BB229" s="237"/>
      <c r="BC229" s="237"/>
      <c r="BE229" s="237"/>
      <c r="BF229" s="237"/>
      <c r="BG229" s="237"/>
      <c r="BH229" s="237"/>
      <c r="BI229" s="237"/>
      <c r="BJ229" s="237"/>
    </row>
    <row r="230" spans="1:62" s="238" customFormat="1" x14ac:dyDescent="0.2">
      <c r="A230" s="237"/>
      <c r="B230" s="207" t="str">
        <f t="shared" si="60"/>
        <v/>
      </c>
      <c r="C230" s="73"/>
      <c r="D230" s="257"/>
      <c r="E230" s="258"/>
      <c r="F230" s="259"/>
      <c r="G230" s="259"/>
      <c r="H230" s="207" t="str">
        <f t="shared" si="61"/>
        <v/>
      </c>
      <c r="I230" s="259"/>
      <c r="J230" s="207" t="str">
        <f t="shared" si="47"/>
        <v/>
      </c>
      <c r="K230" s="259"/>
      <c r="L230" s="207" t="str">
        <f t="shared" si="48"/>
        <v/>
      </c>
      <c r="M230" s="260"/>
      <c r="N230" s="260"/>
      <c r="O230" s="260"/>
      <c r="P230" s="260"/>
      <c r="Q230" s="260"/>
      <c r="R230" s="259"/>
      <c r="S230" s="207" t="str">
        <f t="shared" si="49"/>
        <v/>
      </c>
      <c r="T230" s="259"/>
      <c r="U230" s="207" t="str">
        <f t="shared" si="50"/>
        <v/>
      </c>
      <c r="V230" s="261"/>
      <c r="W230" s="183"/>
      <c r="X230" s="259"/>
      <c r="Y230" s="207" t="str">
        <f t="shared" si="51"/>
        <v/>
      </c>
      <c r="Z230" s="259"/>
      <c r="AA230" s="207" t="str">
        <f t="shared" si="52"/>
        <v/>
      </c>
      <c r="AB230" s="183"/>
      <c r="AC230" s="90"/>
      <c r="AD230" s="262"/>
      <c r="AE230" s="207" t="str">
        <f t="shared" si="53"/>
        <v/>
      </c>
      <c r="AF230" s="263"/>
      <c r="AG230" s="207" t="str">
        <f t="shared" si="54"/>
        <v/>
      </c>
      <c r="AH230" s="264"/>
      <c r="AI230" s="207" t="str">
        <f t="shared" si="55"/>
        <v/>
      </c>
      <c r="AJ230" s="265"/>
      <c r="AK230" s="207" t="str">
        <f t="shared" si="56"/>
        <v/>
      </c>
      <c r="AL230" s="266"/>
      <c r="AM230" s="207" t="str">
        <f t="shared" si="57"/>
        <v/>
      </c>
      <c r="AN230" s="267"/>
      <c r="AO230" s="268"/>
      <c r="AP230" s="268"/>
      <c r="AQ230" s="269"/>
      <c r="AR230" s="207" t="str">
        <f t="shared" si="58"/>
        <v/>
      </c>
      <c r="AS230" s="270"/>
      <c r="AT230" s="271"/>
      <c r="AU230" s="237"/>
      <c r="AV230" s="207" t="str">
        <f t="shared" si="59"/>
        <v/>
      </c>
      <c r="AW230" s="237"/>
      <c r="AX230" s="237"/>
      <c r="AY230" s="237"/>
      <c r="AZ230" s="237"/>
      <c r="BA230" s="237"/>
      <c r="BB230" s="237"/>
      <c r="BC230" s="237"/>
      <c r="BE230" s="237"/>
      <c r="BF230" s="237"/>
      <c r="BG230" s="237"/>
      <c r="BH230" s="237"/>
      <c r="BI230" s="237"/>
      <c r="BJ230" s="237"/>
    </row>
    <row r="231" spans="1:62" s="238" customFormat="1" x14ac:dyDescent="0.2">
      <c r="A231" s="237"/>
      <c r="B231" s="207" t="str">
        <f t="shared" si="60"/>
        <v/>
      </c>
      <c r="C231" s="73"/>
      <c r="D231" s="257"/>
      <c r="E231" s="258"/>
      <c r="F231" s="259"/>
      <c r="G231" s="259"/>
      <c r="H231" s="207" t="str">
        <f t="shared" si="61"/>
        <v/>
      </c>
      <c r="I231" s="259"/>
      <c r="J231" s="207" t="str">
        <f t="shared" si="47"/>
        <v/>
      </c>
      <c r="K231" s="259"/>
      <c r="L231" s="207" t="str">
        <f t="shared" si="48"/>
        <v/>
      </c>
      <c r="M231" s="260"/>
      <c r="N231" s="260"/>
      <c r="O231" s="260"/>
      <c r="P231" s="260"/>
      <c r="Q231" s="260"/>
      <c r="R231" s="259"/>
      <c r="S231" s="207" t="str">
        <f t="shared" si="49"/>
        <v/>
      </c>
      <c r="T231" s="259"/>
      <c r="U231" s="207" t="str">
        <f t="shared" si="50"/>
        <v/>
      </c>
      <c r="V231" s="261"/>
      <c r="W231" s="183"/>
      <c r="X231" s="259"/>
      <c r="Y231" s="207" t="str">
        <f t="shared" si="51"/>
        <v/>
      </c>
      <c r="Z231" s="259"/>
      <c r="AA231" s="207" t="str">
        <f t="shared" si="52"/>
        <v/>
      </c>
      <c r="AB231" s="183"/>
      <c r="AC231" s="90"/>
      <c r="AD231" s="262"/>
      <c r="AE231" s="207" t="str">
        <f t="shared" si="53"/>
        <v/>
      </c>
      <c r="AF231" s="263"/>
      <c r="AG231" s="207" t="str">
        <f t="shared" si="54"/>
        <v/>
      </c>
      <c r="AH231" s="264"/>
      <c r="AI231" s="207" t="str">
        <f t="shared" si="55"/>
        <v/>
      </c>
      <c r="AJ231" s="265"/>
      <c r="AK231" s="207" t="str">
        <f t="shared" si="56"/>
        <v/>
      </c>
      <c r="AL231" s="266"/>
      <c r="AM231" s="207" t="str">
        <f t="shared" si="57"/>
        <v/>
      </c>
      <c r="AN231" s="267"/>
      <c r="AO231" s="268"/>
      <c r="AP231" s="268"/>
      <c r="AQ231" s="269"/>
      <c r="AR231" s="207" t="str">
        <f t="shared" si="58"/>
        <v/>
      </c>
      <c r="AS231" s="270"/>
      <c r="AT231" s="271"/>
      <c r="AU231" s="237"/>
      <c r="AV231" s="207" t="str">
        <f t="shared" si="59"/>
        <v/>
      </c>
      <c r="AW231" s="237"/>
      <c r="AX231" s="237"/>
      <c r="AY231" s="237"/>
      <c r="AZ231" s="237"/>
      <c r="BA231" s="237"/>
      <c r="BB231" s="237"/>
      <c r="BC231" s="237"/>
      <c r="BE231" s="237"/>
      <c r="BF231" s="237"/>
      <c r="BG231" s="237"/>
      <c r="BH231" s="237"/>
      <c r="BI231" s="237"/>
      <c r="BJ231" s="237"/>
    </row>
    <row r="232" spans="1:62" s="238" customFormat="1" x14ac:dyDescent="0.2">
      <c r="A232" s="237"/>
      <c r="B232" s="207" t="str">
        <f t="shared" si="60"/>
        <v/>
      </c>
      <c r="C232" s="73"/>
      <c r="D232" s="257"/>
      <c r="E232" s="258"/>
      <c r="F232" s="259"/>
      <c r="G232" s="259"/>
      <c r="H232" s="207" t="str">
        <f t="shared" si="61"/>
        <v/>
      </c>
      <c r="I232" s="259"/>
      <c r="J232" s="207" t="str">
        <f t="shared" si="47"/>
        <v/>
      </c>
      <c r="K232" s="259"/>
      <c r="L232" s="207" t="str">
        <f t="shared" si="48"/>
        <v/>
      </c>
      <c r="M232" s="260"/>
      <c r="N232" s="260"/>
      <c r="O232" s="260"/>
      <c r="P232" s="260"/>
      <c r="Q232" s="260"/>
      <c r="R232" s="259"/>
      <c r="S232" s="207" t="str">
        <f t="shared" si="49"/>
        <v/>
      </c>
      <c r="T232" s="259"/>
      <c r="U232" s="207" t="str">
        <f t="shared" si="50"/>
        <v/>
      </c>
      <c r="V232" s="261"/>
      <c r="W232" s="183"/>
      <c r="X232" s="259"/>
      <c r="Y232" s="207" t="str">
        <f t="shared" si="51"/>
        <v/>
      </c>
      <c r="Z232" s="259"/>
      <c r="AA232" s="207" t="str">
        <f t="shared" si="52"/>
        <v/>
      </c>
      <c r="AB232" s="183"/>
      <c r="AC232" s="90"/>
      <c r="AD232" s="262"/>
      <c r="AE232" s="207" t="str">
        <f t="shared" si="53"/>
        <v/>
      </c>
      <c r="AF232" s="263"/>
      <c r="AG232" s="207" t="str">
        <f t="shared" si="54"/>
        <v/>
      </c>
      <c r="AH232" s="264"/>
      <c r="AI232" s="207" t="str">
        <f t="shared" si="55"/>
        <v/>
      </c>
      <c r="AJ232" s="265"/>
      <c r="AK232" s="207" t="str">
        <f t="shared" si="56"/>
        <v/>
      </c>
      <c r="AL232" s="266"/>
      <c r="AM232" s="207" t="str">
        <f t="shared" si="57"/>
        <v/>
      </c>
      <c r="AN232" s="267"/>
      <c r="AO232" s="268"/>
      <c r="AP232" s="268"/>
      <c r="AQ232" s="269"/>
      <c r="AR232" s="207" t="str">
        <f t="shared" si="58"/>
        <v/>
      </c>
      <c r="AS232" s="270"/>
      <c r="AT232" s="271"/>
      <c r="AU232" s="237"/>
      <c r="AV232" s="207" t="str">
        <f t="shared" si="59"/>
        <v/>
      </c>
      <c r="AW232" s="237"/>
      <c r="AX232" s="237"/>
      <c r="AY232" s="237"/>
      <c r="AZ232" s="237"/>
      <c r="BA232" s="237"/>
      <c r="BB232" s="237"/>
      <c r="BC232" s="237"/>
      <c r="BE232" s="237"/>
      <c r="BF232" s="237"/>
      <c r="BG232" s="237"/>
      <c r="BH232" s="237"/>
      <c r="BI232" s="237"/>
      <c r="BJ232" s="237"/>
    </row>
    <row r="233" spans="1:62" s="238" customFormat="1" x14ac:dyDescent="0.2">
      <c r="A233" s="237"/>
      <c r="B233" s="207" t="str">
        <f t="shared" si="60"/>
        <v/>
      </c>
      <c r="C233" s="73"/>
      <c r="D233" s="257"/>
      <c r="E233" s="258"/>
      <c r="F233" s="259"/>
      <c r="G233" s="259"/>
      <c r="H233" s="207" t="str">
        <f t="shared" si="61"/>
        <v/>
      </c>
      <c r="I233" s="259"/>
      <c r="J233" s="207" t="str">
        <f t="shared" si="47"/>
        <v/>
      </c>
      <c r="K233" s="259"/>
      <c r="L233" s="207" t="str">
        <f t="shared" si="48"/>
        <v/>
      </c>
      <c r="M233" s="260"/>
      <c r="N233" s="260"/>
      <c r="O233" s="260"/>
      <c r="P233" s="260"/>
      <c r="Q233" s="260"/>
      <c r="R233" s="259"/>
      <c r="S233" s="207" t="str">
        <f t="shared" si="49"/>
        <v/>
      </c>
      <c r="T233" s="259"/>
      <c r="U233" s="207" t="str">
        <f t="shared" si="50"/>
        <v/>
      </c>
      <c r="V233" s="261"/>
      <c r="W233" s="183"/>
      <c r="X233" s="259"/>
      <c r="Y233" s="207" t="str">
        <f t="shared" si="51"/>
        <v/>
      </c>
      <c r="Z233" s="259"/>
      <c r="AA233" s="207" t="str">
        <f t="shared" si="52"/>
        <v/>
      </c>
      <c r="AB233" s="183"/>
      <c r="AC233" s="90"/>
      <c r="AD233" s="262"/>
      <c r="AE233" s="207" t="str">
        <f t="shared" si="53"/>
        <v/>
      </c>
      <c r="AF233" s="263"/>
      <c r="AG233" s="207" t="str">
        <f t="shared" si="54"/>
        <v/>
      </c>
      <c r="AH233" s="264"/>
      <c r="AI233" s="207" t="str">
        <f t="shared" si="55"/>
        <v/>
      </c>
      <c r="AJ233" s="265"/>
      <c r="AK233" s="207" t="str">
        <f t="shared" si="56"/>
        <v/>
      </c>
      <c r="AL233" s="266"/>
      <c r="AM233" s="207" t="str">
        <f t="shared" si="57"/>
        <v/>
      </c>
      <c r="AN233" s="267"/>
      <c r="AO233" s="268"/>
      <c r="AP233" s="268"/>
      <c r="AQ233" s="269"/>
      <c r="AR233" s="207" t="str">
        <f t="shared" si="58"/>
        <v/>
      </c>
      <c r="AS233" s="270"/>
      <c r="AT233" s="271"/>
      <c r="AU233" s="237"/>
      <c r="AV233" s="207" t="str">
        <f t="shared" si="59"/>
        <v/>
      </c>
      <c r="AW233" s="237"/>
      <c r="AX233" s="237"/>
      <c r="AY233" s="237"/>
      <c r="AZ233" s="237"/>
      <c r="BA233" s="237"/>
      <c r="BB233" s="237"/>
      <c r="BC233" s="237"/>
      <c r="BE233" s="237"/>
      <c r="BF233" s="237"/>
      <c r="BG233" s="237"/>
      <c r="BH233" s="237"/>
      <c r="BI233" s="237"/>
      <c r="BJ233" s="237"/>
    </row>
    <row r="234" spans="1:62" s="238" customFormat="1" x14ac:dyDescent="0.2">
      <c r="A234" s="237"/>
      <c r="B234" s="207" t="str">
        <f t="shared" si="60"/>
        <v/>
      </c>
      <c r="C234" s="73"/>
      <c r="D234" s="257"/>
      <c r="E234" s="258"/>
      <c r="F234" s="259"/>
      <c r="G234" s="259"/>
      <c r="H234" s="207" t="str">
        <f t="shared" si="61"/>
        <v/>
      </c>
      <c r="I234" s="259"/>
      <c r="J234" s="207" t="str">
        <f t="shared" si="47"/>
        <v/>
      </c>
      <c r="K234" s="259"/>
      <c r="L234" s="207" t="str">
        <f t="shared" si="48"/>
        <v/>
      </c>
      <c r="M234" s="260"/>
      <c r="N234" s="260"/>
      <c r="O234" s="260"/>
      <c r="P234" s="260"/>
      <c r="Q234" s="260"/>
      <c r="R234" s="259"/>
      <c r="S234" s="207" t="str">
        <f t="shared" si="49"/>
        <v/>
      </c>
      <c r="T234" s="259"/>
      <c r="U234" s="207" t="str">
        <f t="shared" si="50"/>
        <v/>
      </c>
      <c r="V234" s="261"/>
      <c r="W234" s="183"/>
      <c r="X234" s="259"/>
      <c r="Y234" s="207" t="str">
        <f t="shared" si="51"/>
        <v/>
      </c>
      <c r="Z234" s="259"/>
      <c r="AA234" s="207" t="str">
        <f t="shared" si="52"/>
        <v/>
      </c>
      <c r="AB234" s="183"/>
      <c r="AC234" s="90"/>
      <c r="AD234" s="262"/>
      <c r="AE234" s="207" t="str">
        <f t="shared" si="53"/>
        <v/>
      </c>
      <c r="AF234" s="263"/>
      <c r="AG234" s="207" t="str">
        <f t="shared" si="54"/>
        <v/>
      </c>
      <c r="AH234" s="264"/>
      <c r="AI234" s="207" t="str">
        <f t="shared" si="55"/>
        <v/>
      </c>
      <c r="AJ234" s="265"/>
      <c r="AK234" s="207" t="str">
        <f t="shared" si="56"/>
        <v/>
      </c>
      <c r="AL234" s="266"/>
      <c r="AM234" s="207" t="str">
        <f t="shared" si="57"/>
        <v/>
      </c>
      <c r="AN234" s="267"/>
      <c r="AO234" s="268"/>
      <c r="AP234" s="268"/>
      <c r="AQ234" s="269"/>
      <c r="AR234" s="207" t="str">
        <f t="shared" si="58"/>
        <v/>
      </c>
      <c r="AS234" s="270"/>
      <c r="AT234" s="271"/>
      <c r="AU234" s="237"/>
      <c r="AV234" s="207" t="str">
        <f t="shared" si="59"/>
        <v/>
      </c>
      <c r="AW234" s="237"/>
      <c r="AX234" s="237"/>
      <c r="AY234" s="237"/>
      <c r="AZ234" s="237"/>
      <c r="BA234" s="237"/>
      <c r="BB234" s="237"/>
      <c r="BC234" s="237"/>
      <c r="BE234" s="237"/>
      <c r="BF234" s="237"/>
      <c r="BG234" s="237"/>
      <c r="BH234" s="237"/>
      <c r="BI234" s="237"/>
      <c r="BJ234" s="237"/>
    </row>
    <row r="235" spans="1:62" s="238" customFormat="1" x14ac:dyDescent="0.2">
      <c r="A235" s="237"/>
      <c r="B235" s="207" t="str">
        <f t="shared" si="60"/>
        <v/>
      </c>
      <c r="C235" s="73"/>
      <c r="D235" s="257"/>
      <c r="E235" s="258"/>
      <c r="F235" s="259"/>
      <c r="G235" s="259"/>
      <c r="H235" s="207" t="str">
        <f t="shared" si="61"/>
        <v/>
      </c>
      <c r="I235" s="259"/>
      <c r="J235" s="207" t="str">
        <f t="shared" si="47"/>
        <v/>
      </c>
      <c r="K235" s="259"/>
      <c r="L235" s="207" t="str">
        <f t="shared" si="48"/>
        <v/>
      </c>
      <c r="M235" s="260"/>
      <c r="N235" s="260"/>
      <c r="O235" s="260"/>
      <c r="P235" s="260"/>
      <c r="Q235" s="260"/>
      <c r="R235" s="259"/>
      <c r="S235" s="207" t="str">
        <f t="shared" si="49"/>
        <v/>
      </c>
      <c r="T235" s="259"/>
      <c r="U235" s="207" t="str">
        <f t="shared" si="50"/>
        <v/>
      </c>
      <c r="V235" s="261"/>
      <c r="W235" s="183"/>
      <c r="X235" s="259"/>
      <c r="Y235" s="207" t="str">
        <f t="shared" si="51"/>
        <v/>
      </c>
      <c r="Z235" s="259"/>
      <c r="AA235" s="207" t="str">
        <f t="shared" si="52"/>
        <v/>
      </c>
      <c r="AB235" s="183"/>
      <c r="AC235" s="90"/>
      <c r="AD235" s="262"/>
      <c r="AE235" s="207" t="str">
        <f t="shared" si="53"/>
        <v/>
      </c>
      <c r="AF235" s="263"/>
      <c r="AG235" s="207" t="str">
        <f t="shared" si="54"/>
        <v/>
      </c>
      <c r="AH235" s="264"/>
      <c r="AI235" s="207" t="str">
        <f t="shared" si="55"/>
        <v/>
      </c>
      <c r="AJ235" s="265"/>
      <c r="AK235" s="207" t="str">
        <f t="shared" si="56"/>
        <v/>
      </c>
      <c r="AL235" s="266"/>
      <c r="AM235" s="207" t="str">
        <f t="shared" si="57"/>
        <v/>
      </c>
      <c r="AN235" s="267"/>
      <c r="AO235" s="268"/>
      <c r="AP235" s="268"/>
      <c r="AQ235" s="269"/>
      <c r="AR235" s="207" t="str">
        <f t="shared" si="58"/>
        <v/>
      </c>
      <c r="AS235" s="270"/>
      <c r="AT235" s="271"/>
      <c r="AU235" s="237"/>
      <c r="AV235" s="207" t="str">
        <f t="shared" si="59"/>
        <v/>
      </c>
      <c r="AW235" s="237"/>
      <c r="AX235" s="237"/>
      <c r="AY235" s="237"/>
      <c r="AZ235" s="237"/>
      <c r="BA235" s="237"/>
      <c r="BB235" s="237"/>
      <c r="BC235" s="237"/>
      <c r="BE235" s="237"/>
      <c r="BF235" s="237"/>
      <c r="BG235" s="237"/>
      <c r="BH235" s="237"/>
      <c r="BI235" s="237"/>
      <c r="BJ235" s="237"/>
    </row>
    <row r="236" spans="1:62" s="238" customFormat="1" x14ac:dyDescent="0.2">
      <c r="A236" s="237"/>
      <c r="B236" s="207" t="str">
        <f t="shared" si="60"/>
        <v/>
      </c>
      <c r="C236" s="73"/>
      <c r="D236" s="257"/>
      <c r="E236" s="258"/>
      <c r="F236" s="259"/>
      <c r="G236" s="259"/>
      <c r="H236" s="207" t="str">
        <f t="shared" si="61"/>
        <v/>
      </c>
      <c r="I236" s="259"/>
      <c r="J236" s="207" t="str">
        <f t="shared" si="47"/>
        <v/>
      </c>
      <c r="K236" s="259"/>
      <c r="L236" s="207" t="str">
        <f t="shared" si="48"/>
        <v/>
      </c>
      <c r="M236" s="260"/>
      <c r="N236" s="260"/>
      <c r="O236" s="260"/>
      <c r="P236" s="260"/>
      <c r="Q236" s="260"/>
      <c r="R236" s="259"/>
      <c r="S236" s="207" t="str">
        <f t="shared" si="49"/>
        <v/>
      </c>
      <c r="T236" s="259"/>
      <c r="U236" s="207" t="str">
        <f t="shared" si="50"/>
        <v/>
      </c>
      <c r="V236" s="261"/>
      <c r="W236" s="183"/>
      <c r="X236" s="259"/>
      <c r="Y236" s="207" t="str">
        <f t="shared" si="51"/>
        <v/>
      </c>
      <c r="Z236" s="259"/>
      <c r="AA236" s="207" t="str">
        <f t="shared" si="52"/>
        <v/>
      </c>
      <c r="AB236" s="183"/>
      <c r="AC236" s="90"/>
      <c r="AD236" s="262"/>
      <c r="AE236" s="207" t="str">
        <f t="shared" si="53"/>
        <v/>
      </c>
      <c r="AF236" s="263"/>
      <c r="AG236" s="207" t="str">
        <f t="shared" si="54"/>
        <v/>
      </c>
      <c r="AH236" s="264"/>
      <c r="AI236" s="207" t="str">
        <f t="shared" si="55"/>
        <v/>
      </c>
      <c r="AJ236" s="265"/>
      <c r="AK236" s="207" t="str">
        <f t="shared" si="56"/>
        <v/>
      </c>
      <c r="AL236" s="266"/>
      <c r="AM236" s="207" t="str">
        <f t="shared" si="57"/>
        <v/>
      </c>
      <c r="AN236" s="267"/>
      <c r="AO236" s="268"/>
      <c r="AP236" s="268"/>
      <c r="AQ236" s="269"/>
      <c r="AR236" s="207" t="str">
        <f t="shared" si="58"/>
        <v/>
      </c>
      <c r="AS236" s="270"/>
      <c r="AT236" s="271"/>
      <c r="AU236" s="237"/>
      <c r="AV236" s="207" t="str">
        <f t="shared" si="59"/>
        <v/>
      </c>
      <c r="AW236" s="237"/>
      <c r="AX236" s="237"/>
      <c r="AY236" s="237"/>
      <c r="AZ236" s="237"/>
      <c r="BA236" s="237"/>
      <c r="BB236" s="237"/>
      <c r="BC236" s="237"/>
      <c r="BE236" s="237"/>
      <c r="BF236" s="237"/>
      <c r="BG236" s="237"/>
      <c r="BH236" s="237"/>
      <c r="BI236" s="237"/>
      <c r="BJ236" s="237"/>
    </row>
    <row r="237" spans="1:62" s="238" customFormat="1" x14ac:dyDescent="0.2">
      <c r="A237" s="237"/>
      <c r="B237" s="207" t="str">
        <f t="shared" si="60"/>
        <v/>
      </c>
      <c r="C237" s="73"/>
      <c r="D237" s="257"/>
      <c r="E237" s="258"/>
      <c r="F237" s="259"/>
      <c r="G237" s="259"/>
      <c r="H237" s="207" t="str">
        <f t="shared" si="61"/>
        <v/>
      </c>
      <c r="I237" s="259"/>
      <c r="J237" s="207" t="str">
        <f t="shared" si="47"/>
        <v/>
      </c>
      <c r="K237" s="259"/>
      <c r="L237" s="207" t="str">
        <f t="shared" si="48"/>
        <v/>
      </c>
      <c r="M237" s="260"/>
      <c r="N237" s="260"/>
      <c r="O237" s="260"/>
      <c r="P237" s="260"/>
      <c r="Q237" s="260"/>
      <c r="R237" s="259"/>
      <c r="S237" s="207" t="str">
        <f t="shared" si="49"/>
        <v/>
      </c>
      <c r="T237" s="259"/>
      <c r="U237" s="207" t="str">
        <f t="shared" si="50"/>
        <v/>
      </c>
      <c r="V237" s="261"/>
      <c r="W237" s="183"/>
      <c r="X237" s="259"/>
      <c r="Y237" s="207" t="str">
        <f t="shared" si="51"/>
        <v/>
      </c>
      <c r="Z237" s="259"/>
      <c r="AA237" s="207" t="str">
        <f t="shared" si="52"/>
        <v/>
      </c>
      <c r="AB237" s="183"/>
      <c r="AC237" s="90"/>
      <c r="AD237" s="262"/>
      <c r="AE237" s="207" t="str">
        <f t="shared" si="53"/>
        <v/>
      </c>
      <c r="AF237" s="263"/>
      <c r="AG237" s="207" t="str">
        <f t="shared" si="54"/>
        <v/>
      </c>
      <c r="AH237" s="264"/>
      <c r="AI237" s="207" t="str">
        <f t="shared" si="55"/>
        <v/>
      </c>
      <c r="AJ237" s="265"/>
      <c r="AK237" s="207" t="str">
        <f t="shared" si="56"/>
        <v/>
      </c>
      <c r="AL237" s="266"/>
      <c r="AM237" s="207" t="str">
        <f t="shared" si="57"/>
        <v/>
      </c>
      <c r="AN237" s="267"/>
      <c r="AO237" s="268"/>
      <c r="AP237" s="268"/>
      <c r="AQ237" s="269"/>
      <c r="AR237" s="207" t="str">
        <f t="shared" si="58"/>
        <v/>
      </c>
      <c r="AS237" s="270"/>
      <c r="AT237" s="271"/>
      <c r="AU237" s="237"/>
      <c r="AV237" s="207" t="str">
        <f t="shared" si="59"/>
        <v/>
      </c>
      <c r="AW237" s="237"/>
      <c r="AX237" s="237"/>
      <c r="AY237" s="237"/>
      <c r="AZ237" s="237"/>
      <c r="BA237" s="237"/>
      <c r="BB237" s="237"/>
      <c r="BC237" s="237"/>
      <c r="BE237" s="237"/>
      <c r="BF237" s="237"/>
      <c r="BG237" s="237"/>
      <c r="BH237" s="237"/>
      <c r="BI237" s="237"/>
      <c r="BJ237" s="237"/>
    </row>
    <row r="238" spans="1:62" s="238" customFormat="1" x14ac:dyDescent="0.2">
      <c r="A238" s="237"/>
      <c r="B238" s="207" t="str">
        <f t="shared" si="60"/>
        <v/>
      </c>
      <c r="C238" s="73"/>
      <c r="D238" s="257"/>
      <c r="E238" s="258"/>
      <c r="F238" s="259"/>
      <c r="G238" s="259"/>
      <c r="H238" s="207" t="str">
        <f t="shared" si="61"/>
        <v/>
      </c>
      <c r="I238" s="259"/>
      <c r="J238" s="207" t="str">
        <f t="shared" si="47"/>
        <v/>
      </c>
      <c r="K238" s="259"/>
      <c r="L238" s="207" t="str">
        <f t="shared" si="48"/>
        <v/>
      </c>
      <c r="M238" s="260"/>
      <c r="N238" s="260"/>
      <c r="O238" s="260"/>
      <c r="P238" s="260"/>
      <c r="Q238" s="260"/>
      <c r="R238" s="259"/>
      <c r="S238" s="207" t="str">
        <f t="shared" si="49"/>
        <v/>
      </c>
      <c r="T238" s="259"/>
      <c r="U238" s="207" t="str">
        <f t="shared" si="50"/>
        <v/>
      </c>
      <c r="V238" s="261"/>
      <c r="W238" s="183"/>
      <c r="X238" s="259"/>
      <c r="Y238" s="207" t="str">
        <f t="shared" si="51"/>
        <v/>
      </c>
      <c r="Z238" s="259"/>
      <c r="AA238" s="207" t="str">
        <f t="shared" si="52"/>
        <v/>
      </c>
      <c r="AB238" s="183"/>
      <c r="AC238" s="90"/>
      <c r="AD238" s="262"/>
      <c r="AE238" s="207" t="str">
        <f t="shared" si="53"/>
        <v/>
      </c>
      <c r="AF238" s="263"/>
      <c r="AG238" s="207" t="str">
        <f t="shared" si="54"/>
        <v/>
      </c>
      <c r="AH238" s="264"/>
      <c r="AI238" s="207" t="str">
        <f t="shared" si="55"/>
        <v/>
      </c>
      <c r="AJ238" s="265"/>
      <c r="AK238" s="207" t="str">
        <f t="shared" si="56"/>
        <v/>
      </c>
      <c r="AL238" s="266"/>
      <c r="AM238" s="207" t="str">
        <f t="shared" si="57"/>
        <v/>
      </c>
      <c r="AN238" s="267"/>
      <c r="AO238" s="268"/>
      <c r="AP238" s="268"/>
      <c r="AQ238" s="269"/>
      <c r="AR238" s="207" t="str">
        <f t="shared" si="58"/>
        <v/>
      </c>
      <c r="AS238" s="270"/>
      <c r="AT238" s="271"/>
      <c r="AU238" s="237"/>
      <c r="AV238" s="207" t="str">
        <f t="shared" si="59"/>
        <v/>
      </c>
      <c r="AW238" s="237"/>
      <c r="AX238" s="237"/>
      <c r="AY238" s="237"/>
      <c r="AZ238" s="237"/>
      <c r="BA238" s="237"/>
      <c r="BB238" s="237"/>
      <c r="BC238" s="237"/>
      <c r="BE238" s="237"/>
      <c r="BF238" s="237"/>
      <c r="BG238" s="237"/>
      <c r="BH238" s="237"/>
      <c r="BI238" s="237"/>
      <c r="BJ238" s="237"/>
    </row>
    <row r="239" spans="1:62" s="238" customFormat="1" x14ac:dyDescent="0.2">
      <c r="A239" s="237"/>
      <c r="B239" s="207" t="str">
        <f t="shared" si="60"/>
        <v/>
      </c>
      <c r="C239" s="73"/>
      <c r="D239" s="257"/>
      <c r="E239" s="258"/>
      <c r="F239" s="259"/>
      <c r="G239" s="259"/>
      <c r="H239" s="207" t="str">
        <f t="shared" si="61"/>
        <v/>
      </c>
      <c r="I239" s="259"/>
      <c r="J239" s="207" t="str">
        <f t="shared" si="47"/>
        <v/>
      </c>
      <c r="K239" s="259"/>
      <c r="L239" s="207" t="str">
        <f t="shared" si="48"/>
        <v/>
      </c>
      <c r="M239" s="260"/>
      <c r="N239" s="260"/>
      <c r="O239" s="260"/>
      <c r="P239" s="260"/>
      <c r="Q239" s="260"/>
      <c r="R239" s="259"/>
      <c r="S239" s="207" t="str">
        <f t="shared" si="49"/>
        <v/>
      </c>
      <c r="T239" s="259"/>
      <c r="U239" s="207" t="str">
        <f t="shared" si="50"/>
        <v/>
      </c>
      <c r="V239" s="261"/>
      <c r="W239" s="183"/>
      <c r="X239" s="259"/>
      <c r="Y239" s="207" t="str">
        <f t="shared" si="51"/>
        <v/>
      </c>
      <c r="Z239" s="259"/>
      <c r="AA239" s="207" t="str">
        <f t="shared" si="52"/>
        <v/>
      </c>
      <c r="AB239" s="183"/>
      <c r="AC239" s="90"/>
      <c r="AD239" s="262"/>
      <c r="AE239" s="207" t="str">
        <f t="shared" si="53"/>
        <v/>
      </c>
      <c r="AF239" s="263"/>
      <c r="AG239" s="207" t="str">
        <f t="shared" si="54"/>
        <v/>
      </c>
      <c r="AH239" s="264"/>
      <c r="AI239" s="207" t="str">
        <f t="shared" si="55"/>
        <v/>
      </c>
      <c r="AJ239" s="265"/>
      <c r="AK239" s="207" t="str">
        <f t="shared" si="56"/>
        <v/>
      </c>
      <c r="AL239" s="266"/>
      <c r="AM239" s="207" t="str">
        <f t="shared" si="57"/>
        <v/>
      </c>
      <c r="AN239" s="267"/>
      <c r="AO239" s="268"/>
      <c r="AP239" s="268"/>
      <c r="AQ239" s="269"/>
      <c r="AR239" s="207" t="str">
        <f t="shared" si="58"/>
        <v/>
      </c>
      <c r="AS239" s="270"/>
      <c r="AT239" s="271"/>
      <c r="AU239" s="237"/>
      <c r="AV239" s="207" t="str">
        <f t="shared" si="59"/>
        <v/>
      </c>
      <c r="AW239" s="237"/>
      <c r="AX239" s="237"/>
      <c r="AY239" s="237"/>
      <c r="AZ239" s="237"/>
      <c r="BA239" s="237"/>
      <c r="BB239" s="237"/>
      <c r="BC239" s="237"/>
      <c r="BE239" s="237"/>
      <c r="BF239" s="237"/>
      <c r="BG239" s="237"/>
      <c r="BH239" s="237"/>
      <c r="BI239" s="237"/>
      <c r="BJ239" s="237"/>
    </row>
    <row r="240" spans="1:62" s="238" customFormat="1" x14ac:dyDescent="0.2">
      <c r="A240" s="237"/>
      <c r="B240" s="207" t="str">
        <f t="shared" si="60"/>
        <v/>
      </c>
      <c r="C240" s="73"/>
      <c r="D240" s="257"/>
      <c r="E240" s="258"/>
      <c r="F240" s="259"/>
      <c r="G240" s="259"/>
      <c r="H240" s="207" t="str">
        <f t="shared" si="61"/>
        <v/>
      </c>
      <c r="I240" s="259"/>
      <c r="J240" s="207" t="str">
        <f t="shared" si="47"/>
        <v/>
      </c>
      <c r="K240" s="259"/>
      <c r="L240" s="207" t="str">
        <f t="shared" si="48"/>
        <v/>
      </c>
      <c r="M240" s="260"/>
      <c r="N240" s="260"/>
      <c r="O240" s="260"/>
      <c r="P240" s="260"/>
      <c r="Q240" s="260"/>
      <c r="R240" s="259"/>
      <c r="S240" s="207" t="str">
        <f t="shared" si="49"/>
        <v/>
      </c>
      <c r="T240" s="259"/>
      <c r="U240" s="207" t="str">
        <f t="shared" si="50"/>
        <v/>
      </c>
      <c r="V240" s="261"/>
      <c r="W240" s="183"/>
      <c r="X240" s="259"/>
      <c r="Y240" s="207" t="str">
        <f t="shared" si="51"/>
        <v/>
      </c>
      <c r="Z240" s="259"/>
      <c r="AA240" s="207" t="str">
        <f t="shared" si="52"/>
        <v/>
      </c>
      <c r="AB240" s="183"/>
      <c r="AC240" s="90"/>
      <c r="AD240" s="262"/>
      <c r="AE240" s="207" t="str">
        <f t="shared" si="53"/>
        <v/>
      </c>
      <c r="AF240" s="263"/>
      <c r="AG240" s="207" t="str">
        <f t="shared" si="54"/>
        <v/>
      </c>
      <c r="AH240" s="264"/>
      <c r="AI240" s="207" t="str">
        <f t="shared" si="55"/>
        <v/>
      </c>
      <c r="AJ240" s="265"/>
      <c r="AK240" s="207" t="str">
        <f t="shared" si="56"/>
        <v/>
      </c>
      <c r="AL240" s="266"/>
      <c r="AM240" s="207" t="str">
        <f t="shared" si="57"/>
        <v/>
      </c>
      <c r="AN240" s="267"/>
      <c r="AO240" s="268"/>
      <c r="AP240" s="268"/>
      <c r="AQ240" s="269"/>
      <c r="AR240" s="207" t="str">
        <f t="shared" si="58"/>
        <v/>
      </c>
      <c r="AS240" s="270"/>
      <c r="AT240" s="271"/>
      <c r="AU240" s="237"/>
      <c r="AV240" s="207" t="str">
        <f t="shared" si="59"/>
        <v/>
      </c>
      <c r="AW240" s="237"/>
      <c r="AX240" s="237"/>
      <c r="AY240" s="237"/>
      <c r="AZ240" s="237"/>
      <c r="BA240" s="237"/>
      <c r="BB240" s="237"/>
      <c r="BC240" s="237"/>
      <c r="BE240" s="237"/>
      <c r="BF240" s="237"/>
      <c r="BG240" s="237"/>
      <c r="BH240" s="237"/>
      <c r="BI240" s="237"/>
      <c r="BJ240" s="237"/>
    </row>
    <row r="241" spans="1:62" s="238" customFormat="1" x14ac:dyDescent="0.2">
      <c r="A241" s="237"/>
      <c r="B241" s="207" t="str">
        <f t="shared" si="60"/>
        <v/>
      </c>
      <c r="C241" s="73"/>
      <c r="D241" s="257"/>
      <c r="E241" s="258"/>
      <c r="F241" s="259"/>
      <c r="G241" s="259"/>
      <c r="H241" s="207" t="str">
        <f t="shared" si="61"/>
        <v/>
      </c>
      <c r="I241" s="259"/>
      <c r="J241" s="207" t="str">
        <f t="shared" si="47"/>
        <v/>
      </c>
      <c r="K241" s="259"/>
      <c r="L241" s="207" t="str">
        <f t="shared" si="48"/>
        <v/>
      </c>
      <c r="M241" s="260"/>
      <c r="N241" s="260"/>
      <c r="O241" s="260"/>
      <c r="P241" s="260"/>
      <c r="Q241" s="260"/>
      <c r="R241" s="259"/>
      <c r="S241" s="207" t="str">
        <f t="shared" si="49"/>
        <v/>
      </c>
      <c r="T241" s="259"/>
      <c r="U241" s="207" t="str">
        <f t="shared" si="50"/>
        <v/>
      </c>
      <c r="V241" s="261"/>
      <c r="W241" s="183"/>
      <c r="X241" s="259"/>
      <c r="Y241" s="207" t="str">
        <f t="shared" si="51"/>
        <v/>
      </c>
      <c r="Z241" s="259"/>
      <c r="AA241" s="207" t="str">
        <f t="shared" si="52"/>
        <v/>
      </c>
      <c r="AB241" s="183"/>
      <c r="AC241" s="90"/>
      <c r="AD241" s="262"/>
      <c r="AE241" s="207" t="str">
        <f t="shared" si="53"/>
        <v/>
      </c>
      <c r="AF241" s="263"/>
      <c r="AG241" s="207" t="str">
        <f t="shared" si="54"/>
        <v/>
      </c>
      <c r="AH241" s="264"/>
      <c r="AI241" s="207" t="str">
        <f t="shared" si="55"/>
        <v/>
      </c>
      <c r="AJ241" s="265"/>
      <c r="AK241" s="207" t="str">
        <f t="shared" si="56"/>
        <v/>
      </c>
      <c r="AL241" s="266"/>
      <c r="AM241" s="207" t="str">
        <f t="shared" si="57"/>
        <v/>
      </c>
      <c r="AN241" s="267"/>
      <c r="AO241" s="268"/>
      <c r="AP241" s="268"/>
      <c r="AQ241" s="269"/>
      <c r="AR241" s="207" t="str">
        <f t="shared" si="58"/>
        <v/>
      </c>
      <c r="AS241" s="270"/>
      <c r="AT241" s="271"/>
      <c r="AU241" s="237"/>
      <c r="AV241" s="207" t="str">
        <f t="shared" si="59"/>
        <v/>
      </c>
      <c r="AW241" s="237"/>
      <c r="AX241" s="237"/>
      <c r="AY241" s="237"/>
      <c r="AZ241" s="237"/>
      <c r="BA241" s="237"/>
      <c r="BB241" s="237"/>
      <c r="BC241" s="237"/>
      <c r="BE241" s="237"/>
      <c r="BF241" s="237"/>
      <c r="BG241" s="237"/>
      <c r="BH241" s="237"/>
      <c r="BI241" s="237"/>
      <c r="BJ241" s="237"/>
    </row>
    <row r="242" spans="1:62" s="238" customFormat="1" x14ac:dyDescent="0.2">
      <c r="A242" s="237"/>
      <c r="B242" s="207" t="str">
        <f t="shared" si="60"/>
        <v/>
      </c>
      <c r="C242" s="73"/>
      <c r="D242" s="257"/>
      <c r="E242" s="258"/>
      <c r="F242" s="259"/>
      <c r="G242" s="259"/>
      <c r="H242" s="207" t="str">
        <f t="shared" si="61"/>
        <v/>
      </c>
      <c r="I242" s="259"/>
      <c r="J242" s="207" t="str">
        <f t="shared" si="47"/>
        <v/>
      </c>
      <c r="K242" s="259"/>
      <c r="L242" s="207" t="str">
        <f t="shared" si="48"/>
        <v/>
      </c>
      <c r="M242" s="260"/>
      <c r="N242" s="260"/>
      <c r="O242" s="260"/>
      <c r="P242" s="260"/>
      <c r="Q242" s="260"/>
      <c r="R242" s="259"/>
      <c r="S242" s="207" t="str">
        <f t="shared" si="49"/>
        <v/>
      </c>
      <c r="T242" s="259"/>
      <c r="U242" s="207" t="str">
        <f t="shared" si="50"/>
        <v/>
      </c>
      <c r="V242" s="261"/>
      <c r="W242" s="183"/>
      <c r="X242" s="259"/>
      <c r="Y242" s="207" t="str">
        <f t="shared" si="51"/>
        <v/>
      </c>
      <c r="Z242" s="259"/>
      <c r="AA242" s="207" t="str">
        <f t="shared" si="52"/>
        <v/>
      </c>
      <c r="AB242" s="183"/>
      <c r="AC242" s="90"/>
      <c r="AD242" s="262"/>
      <c r="AE242" s="207" t="str">
        <f t="shared" si="53"/>
        <v/>
      </c>
      <c r="AF242" s="263"/>
      <c r="AG242" s="207" t="str">
        <f t="shared" si="54"/>
        <v/>
      </c>
      <c r="AH242" s="264"/>
      <c r="AI242" s="207" t="str">
        <f t="shared" si="55"/>
        <v/>
      </c>
      <c r="AJ242" s="265"/>
      <c r="AK242" s="207" t="str">
        <f t="shared" si="56"/>
        <v/>
      </c>
      <c r="AL242" s="266"/>
      <c r="AM242" s="207" t="str">
        <f t="shared" si="57"/>
        <v/>
      </c>
      <c r="AN242" s="267"/>
      <c r="AO242" s="268"/>
      <c r="AP242" s="268"/>
      <c r="AQ242" s="269"/>
      <c r="AR242" s="207" t="str">
        <f t="shared" si="58"/>
        <v/>
      </c>
      <c r="AS242" s="270"/>
      <c r="AT242" s="271"/>
      <c r="AU242" s="237"/>
      <c r="AV242" s="207" t="str">
        <f t="shared" si="59"/>
        <v/>
      </c>
      <c r="AW242" s="237"/>
      <c r="AX242" s="237"/>
      <c r="AY242" s="237"/>
      <c r="AZ242" s="237"/>
      <c r="BA242" s="237"/>
      <c r="BB242" s="237"/>
      <c r="BC242" s="237"/>
      <c r="BE242" s="237"/>
      <c r="BF242" s="237"/>
      <c r="BG242" s="237"/>
      <c r="BH242" s="237"/>
      <c r="BI242" s="237"/>
      <c r="BJ242" s="237"/>
    </row>
    <row r="243" spans="1:62" s="238" customFormat="1" x14ac:dyDescent="0.2">
      <c r="A243" s="237"/>
      <c r="B243" s="207" t="str">
        <f t="shared" si="60"/>
        <v/>
      </c>
      <c r="C243" s="73"/>
      <c r="D243" s="257"/>
      <c r="E243" s="258"/>
      <c r="F243" s="259"/>
      <c r="G243" s="259"/>
      <c r="H243" s="207" t="str">
        <f t="shared" si="61"/>
        <v/>
      </c>
      <c r="I243" s="259"/>
      <c r="J243" s="207" t="str">
        <f t="shared" si="47"/>
        <v/>
      </c>
      <c r="K243" s="259"/>
      <c r="L243" s="207" t="str">
        <f t="shared" si="48"/>
        <v/>
      </c>
      <c r="M243" s="260"/>
      <c r="N243" s="260"/>
      <c r="O243" s="260"/>
      <c r="P243" s="260"/>
      <c r="Q243" s="260"/>
      <c r="R243" s="259"/>
      <c r="S243" s="207" t="str">
        <f t="shared" si="49"/>
        <v/>
      </c>
      <c r="T243" s="259"/>
      <c r="U243" s="207" t="str">
        <f t="shared" si="50"/>
        <v/>
      </c>
      <c r="V243" s="261"/>
      <c r="W243" s="183"/>
      <c r="X243" s="259"/>
      <c r="Y243" s="207" t="str">
        <f t="shared" si="51"/>
        <v/>
      </c>
      <c r="Z243" s="259"/>
      <c r="AA243" s="207" t="str">
        <f t="shared" si="52"/>
        <v/>
      </c>
      <c r="AB243" s="183"/>
      <c r="AC243" s="90"/>
      <c r="AD243" s="262"/>
      <c r="AE243" s="207" t="str">
        <f t="shared" si="53"/>
        <v/>
      </c>
      <c r="AF243" s="263"/>
      <c r="AG243" s="207" t="str">
        <f t="shared" si="54"/>
        <v/>
      </c>
      <c r="AH243" s="264"/>
      <c r="AI243" s="207" t="str">
        <f t="shared" si="55"/>
        <v/>
      </c>
      <c r="AJ243" s="265"/>
      <c r="AK243" s="207" t="str">
        <f t="shared" si="56"/>
        <v/>
      </c>
      <c r="AL243" s="266"/>
      <c r="AM243" s="207" t="str">
        <f t="shared" si="57"/>
        <v/>
      </c>
      <c r="AN243" s="267"/>
      <c r="AO243" s="268"/>
      <c r="AP243" s="268"/>
      <c r="AQ243" s="269"/>
      <c r="AR243" s="207" t="str">
        <f t="shared" si="58"/>
        <v/>
      </c>
      <c r="AS243" s="270"/>
      <c r="AT243" s="271"/>
      <c r="AU243" s="237"/>
      <c r="AV243" s="207" t="str">
        <f t="shared" si="59"/>
        <v/>
      </c>
      <c r="AW243" s="237"/>
      <c r="AX243" s="237"/>
      <c r="AY243" s="237"/>
      <c r="AZ243" s="237"/>
      <c r="BA243" s="237"/>
      <c r="BB243" s="237"/>
      <c r="BC243" s="237"/>
      <c r="BE243" s="237"/>
      <c r="BF243" s="237"/>
      <c r="BG243" s="237"/>
      <c r="BH243" s="237"/>
      <c r="BI243" s="237"/>
      <c r="BJ243" s="237"/>
    </row>
    <row r="244" spans="1:62" s="238" customFormat="1" x14ac:dyDescent="0.2">
      <c r="A244" s="237"/>
      <c r="B244" s="207" t="str">
        <f t="shared" si="60"/>
        <v/>
      </c>
      <c r="C244" s="73"/>
      <c r="D244" s="257"/>
      <c r="E244" s="258"/>
      <c r="F244" s="259"/>
      <c r="G244" s="259"/>
      <c r="H244" s="207" t="str">
        <f t="shared" si="61"/>
        <v/>
      </c>
      <c r="I244" s="259"/>
      <c r="J244" s="207" t="str">
        <f t="shared" si="47"/>
        <v/>
      </c>
      <c r="K244" s="259"/>
      <c r="L244" s="207" t="str">
        <f t="shared" si="48"/>
        <v/>
      </c>
      <c r="M244" s="260"/>
      <c r="N244" s="260"/>
      <c r="O244" s="260"/>
      <c r="P244" s="260"/>
      <c r="Q244" s="260"/>
      <c r="R244" s="259"/>
      <c r="S244" s="207" t="str">
        <f t="shared" si="49"/>
        <v/>
      </c>
      <c r="T244" s="259"/>
      <c r="U244" s="207" t="str">
        <f t="shared" si="50"/>
        <v/>
      </c>
      <c r="V244" s="261"/>
      <c r="W244" s="183"/>
      <c r="X244" s="259"/>
      <c r="Y244" s="207" t="str">
        <f t="shared" si="51"/>
        <v/>
      </c>
      <c r="Z244" s="259"/>
      <c r="AA244" s="207" t="str">
        <f t="shared" si="52"/>
        <v/>
      </c>
      <c r="AB244" s="183"/>
      <c r="AC244" s="90"/>
      <c r="AD244" s="262"/>
      <c r="AE244" s="207" t="str">
        <f t="shared" si="53"/>
        <v/>
      </c>
      <c r="AF244" s="263"/>
      <c r="AG244" s="207" t="str">
        <f t="shared" si="54"/>
        <v/>
      </c>
      <c r="AH244" s="264"/>
      <c r="AI244" s="207" t="str">
        <f t="shared" si="55"/>
        <v/>
      </c>
      <c r="AJ244" s="265"/>
      <c r="AK244" s="207" t="str">
        <f t="shared" si="56"/>
        <v/>
      </c>
      <c r="AL244" s="266"/>
      <c r="AM244" s="207" t="str">
        <f t="shared" si="57"/>
        <v/>
      </c>
      <c r="AN244" s="267"/>
      <c r="AO244" s="268"/>
      <c r="AP244" s="268"/>
      <c r="AQ244" s="269"/>
      <c r="AR244" s="207" t="str">
        <f t="shared" si="58"/>
        <v/>
      </c>
      <c r="AS244" s="270"/>
      <c r="AT244" s="271"/>
      <c r="AU244" s="237"/>
      <c r="AV244" s="207" t="str">
        <f t="shared" si="59"/>
        <v/>
      </c>
      <c r="AW244" s="237"/>
      <c r="AX244" s="237"/>
      <c r="AY244" s="237"/>
      <c r="AZ244" s="237"/>
      <c r="BA244" s="237"/>
      <c r="BB244" s="237"/>
      <c r="BC244" s="237"/>
      <c r="BE244" s="237"/>
      <c r="BF244" s="237"/>
      <c r="BG244" s="237"/>
      <c r="BH244" s="237"/>
      <c r="BI244" s="237"/>
      <c r="BJ244" s="237"/>
    </row>
    <row r="245" spans="1:62" s="238" customFormat="1" x14ac:dyDescent="0.2">
      <c r="A245" s="237"/>
      <c r="B245" s="207" t="str">
        <f t="shared" si="60"/>
        <v/>
      </c>
      <c r="C245" s="73"/>
      <c r="D245" s="257"/>
      <c r="E245" s="258"/>
      <c r="F245" s="259"/>
      <c r="G245" s="259"/>
      <c r="H245" s="207" t="str">
        <f t="shared" si="61"/>
        <v/>
      </c>
      <c r="I245" s="259"/>
      <c r="J245" s="207" t="str">
        <f t="shared" si="47"/>
        <v/>
      </c>
      <c r="K245" s="259"/>
      <c r="L245" s="207" t="str">
        <f t="shared" si="48"/>
        <v/>
      </c>
      <c r="M245" s="260"/>
      <c r="N245" s="260"/>
      <c r="O245" s="260"/>
      <c r="P245" s="260"/>
      <c r="Q245" s="260"/>
      <c r="R245" s="259"/>
      <c r="S245" s="207" t="str">
        <f t="shared" si="49"/>
        <v/>
      </c>
      <c r="T245" s="259"/>
      <c r="U245" s="207" t="str">
        <f t="shared" si="50"/>
        <v/>
      </c>
      <c r="V245" s="261"/>
      <c r="W245" s="183"/>
      <c r="X245" s="259"/>
      <c r="Y245" s="207" t="str">
        <f t="shared" si="51"/>
        <v/>
      </c>
      <c r="Z245" s="259"/>
      <c r="AA245" s="207" t="str">
        <f t="shared" si="52"/>
        <v/>
      </c>
      <c r="AB245" s="183"/>
      <c r="AC245" s="90"/>
      <c r="AD245" s="262"/>
      <c r="AE245" s="207" t="str">
        <f t="shared" si="53"/>
        <v/>
      </c>
      <c r="AF245" s="263"/>
      <c r="AG245" s="207" t="str">
        <f t="shared" si="54"/>
        <v/>
      </c>
      <c r="AH245" s="264"/>
      <c r="AI245" s="207" t="str">
        <f t="shared" si="55"/>
        <v/>
      </c>
      <c r="AJ245" s="265"/>
      <c r="AK245" s="207" t="str">
        <f t="shared" si="56"/>
        <v/>
      </c>
      <c r="AL245" s="266"/>
      <c r="AM245" s="207" t="str">
        <f t="shared" si="57"/>
        <v/>
      </c>
      <c r="AN245" s="267"/>
      <c r="AO245" s="268"/>
      <c r="AP245" s="268"/>
      <c r="AQ245" s="269"/>
      <c r="AR245" s="207" t="str">
        <f t="shared" si="58"/>
        <v/>
      </c>
      <c r="AS245" s="270"/>
      <c r="AT245" s="271"/>
      <c r="AU245" s="237"/>
      <c r="AV245" s="207" t="str">
        <f t="shared" si="59"/>
        <v/>
      </c>
      <c r="AW245" s="237"/>
      <c r="AX245" s="237"/>
      <c r="AY245" s="237"/>
      <c r="AZ245" s="237"/>
      <c r="BA245" s="237"/>
      <c r="BB245" s="237"/>
      <c r="BC245" s="237"/>
      <c r="BE245" s="237"/>
      <c r="BF245" s="237"/>
      <c r="BG245" s="237"/>
      <c r="BH245" s="237"/>
      <c r="BI245" s="237"/>
      <c r="BJ245" s="237"/>
    </row>
    <row r="246" spans="1:62" s="238" customFormat="1" x14ac:dyDescent="0.2">
      <c r="A246" s="237"/>
      <c r="B246" s="207" t="str">
        <f t="shared" si="60"/>
        <v/>
      </c>
      <c r="C246" s="73"/>
      <c r="D246" s="257"/>
      <c r="E246" s="258"/>
      <c r="F246" s="259"/>
      <c r="G246" s="259"/>
      <c r="H246" s="207" t="str">
        <f t="shared" si="61"/>
        <v/>
      </c>
      <c r="I246" s="259"/>
      <c r="J246" s="207" t="str">
        <f t="shared" si="47"/>
        <v/>
      </c>
      <c r="K246" s="259"/>
      <c r="L246" s="207" t="str">
        <f t="shared" si="48"/>
        <v/>
      </c>
      <c r="M246" s="260"/>
      <c r="N246" s="260"/>
      <c r="O246" s="260"/>
      <c r="P246" s="260"/>
      <c r="Q246" s="260"/>
      <c r="R246" s="259"/>
      <c r="S246" s="207" t="str">
        <f t="shared" si="49"/>
        <v/>
      </c>
      <c r="T246" s="259"/>
      <c r="U246" s="207" t="str">
        <f t="shared" si="50"/>
        <v/>
      </c>
      <c r="V246" s="261"/>
      <c r="W246" s="183"/>
      <c r="X246" s="259"/>
      <c r="Y246" s="207" t="str">
        <f t="shared" si="51"/>
        <v/>
      </c>
      <c r="Z246" s="259"/>
      <c r="AA246" s="207" t="str">
        <f t="shared" si="52"/>
        <v/>
      </c>
      <c r="AB246" s="183"/>
      <c r="AC246" s="90"/>
      <c r="AD246" s="262"/>
      <c r="AE246" s="207" t="str">
        <f t="shared" si="53"/>
        <v/>
      </c>
      <c r="AF246" s="263"/>
      <c r="AG246" s="207" t="str">
        <f t="shared" si="54"/>
        <v/>
      </c>
      <c r="AH246" s="264"/>
      <c r="AI246" s="207" t="str">
        <f t="shared" si="55"/>
        <v/>
      </c>
      <c r="AJ246" s="265"/>
      <c r="AK246" s="207" t="str">
        <f t="shared" si="56"/>
        <v/>
      </c>
      <c r="AL246" s="266"/>
      <c r="AM246" s="207" t="str">
        <f t="shared" si="57"/>
        <v/>
      </c>
      <c r="AN246" s="267"/>
      <c r="AO246" s="268"/>
      <c r="AP246" s="268"/>
      <c r="AQ246" s="269"/>
      <c r="AR246" s="207" t="str">
        <f t="shared" si="58"/>
        <v/>
      </c>
      <c r="AS246" s="270"/>
      <c r="AT246" s="271"/>
      <c r="AU246" s="237"/>
      <c r="AV246" s="207" t="str">
        <f t="shared" si="59"/>
        <v/>
      </c>
      <c r="AW246" s="237"/>
      <c r="AX246" s="237"/>
      <c r="AY246" s="237"/>
      <c r="AZ246" s="237"/>
      <c r="BA246" s="237"/>
      <c r="BB246" s="237"/>
      <c r="BC246" s="237"/>
      <c r="BE246" s="237"/>
      <c r="BF246" s="237"/>
      <c r="BG246" s="237"/>
      <c r="BH246" s="237"/>
      <c r="BI246" s="237"/>
      <c r="BJ246" s="237"/>
    </row>
    <row r="247" spans="1:62" s="238" customFormat="1" x14ac:dyDescent="0.2">
      <c r="A247" s="237"/>
      <c r="B247" s="207" t="str">
        <f t="shared" si="60"/>
        <v/>
      </c>
      <c r="C247" s="73"/>
      <c r="D247" s="257"/>
      <c r="E247" s="258"/>
      <c r="F247" s="259"/>
      <c r="G247" s="259"/>
      <c r="H247" s="207" t="str">
        <f t="shared" si="61"/>
        <v/>
      </c>
      <c r="I247" s="259"/>
      <c r="J247" s="207" t="str">
        <f t="shared" si="47"/>
        <v/>
      </c>
      <c r="K247" s="259"/>
      <c r="L247" s="207" t="str">
        <f t="shared" si="48"/>
        <v/>
      </c>
      <c r="M247" s="260"/>
      <c r="N247" s="260"/>
      <c r="O247" s="260"/>
      <c r="P247" s="260"/>
      <c r="Q247" s="260"/>
      <c r="R247" s="259"/>
      <c r="S247" s="207" t="str">
        <f t="shared" si="49"/>
        <v/>
      </c>
      <c r="T247" s="259"/>
      <c r="U247" s="207" t="str">
        <f t="shared" si="50"/>
        <v/>
      </c>
      <c r="V247" s="261"/>
      <c r="W247" s="183"/>
      <c r="X247" s="259"/>
      <c r="Y247" s="207" t="str">
        <f t="shared" si="51"/>
        <v/>
      </c>
      <c r="Z247" s="259"/>
      <c r="AA247" s="207" t="str">
        <f t="shared" si="52"/>
        <v/>
      </c>
      <c r="AB247" s="183"/>
      <c r="AC247" s="90"/>
      <c r="AD247" s="262"/>
      <c r="AE247" s="207" t="str">
        <f t="shared" si="53"/>
        <v/>
      </c>
      <c r="AF247" s="263"/>
      <c r="AG247" s="207" t="str">
        <f t="shared" si="54"/>
        <v/>
      </c>
      <c r="AH247" s="264"/>
      <c r="AI247" s="207" t="str">
        <f t="shared" si="55"/>
        <v/>
      </c>
      <c r="AJ247" s="265"/>
      <c r="AK247" s="207" t="str">
        <f t="shared" si="56"/>
        <v/>
      </c>
      <c r="AL247" s="266"/>
      <c r="AM247" s="207" t="str">
        <f t="shared" si="57"/>
        <v/>
      </c>
      <c r="AN247" s="267"/>
      <c r="AO247" s="268"/>
      <c r="AP247" s="268"/>
      <c r="AQ247" s="269"/>
      <c r="AR247" s="207" t="str">
        <f t="shared" si="58"/>
        <v/>
      </c>
      <c r="AS247" s="270"/>
      <c r="AT247" s="271"/>
      <c r="AU247" s="237"/>
      <c r="AV247" s="207" t="str">
        <f t="shared" si="59"/>
        <v/>
      </c>
      <c r="AW247" s="237"/>
      <c r="AX247" s="237"/>
      <c r="AY247" s="237"/>
      <c r="AZ247" s="237"/>
      <c r="BA247" s="237"/>
      <c r="BB247" s="237"/>
      <c r="BC247" s="237"/>
      <c r="BE247" s="237"/>
      <c r="BF247" s="237"/>
      <c r="BG247" s="237"/>
      <c r="BH247" s="237"/>
      <c r="BI247" s="237"/>
      <c r="BJ247" s="237"/>
    </row>
    <row r="248" spans="1:62" s="238" customFormat="1" x14ac:dyDescent="0.2">
      <c r="A248" s="237"/>
      <c r="B248" s="207" t="str">
        <f t="shared" si="60"/>
        <v/>
      </c>
      <c r="C248" s="73"/>
      <c r="D248" s="257"/>
      <c r="E248" s="258"/>
      <c r="F248" s="259"/>
      <c r="G248" s="259"/>
      <c r="H248" s="207" t="str">
        <f t="shared" si="61"/>
        <v/>
      </c>
      <c r="I248" s="259"/>
      <c r="J248" s="207" t="str">
        <f t="shared" si="47"/>
        <v/>
      </c>
      <c r="K248" s="259"/>
      <c r="L248" s="207" t="str">
        <f t="shared" si="48"/>
        <v/>
      </c>
      <c r="M248" s="260"/>
      <c r="N248" s="260"/>
      <c r="O248" s="260"/>
      <c r="P248" s="260"/>
      <c r="Q248" s="260"/>
      <c r="R248" s="259"/>
      <c r="S248" s="207" t="str">
        <f t="shared" si="49"/>
        <v/>
      </c>
      <c r="T248" s="259"/>
      <c r="U248" s="207" t="str">
        <f t="shared" si="50"/>
        <v/>
      </c>
      <c r="V248" s="261"/>
      <c r="W248" s="183"/>
      <c r="X248" s="259"/>
      <c r="Y248" s="207" t="str">
        <f t="shared" si="51"/>
        <v/>
      </c>
      <c r="Z248" s="259"/>
      <c r="AA248" s="207" t="str">
        <f t="shared" si="52"/>
        <v/>
      </c>
      <c r="AB248" s="183"/>
      <c r="AC248" s="90"/>
      <c r="AD248" s="262"/>
      <c r="AE248" s="207" t="str">
        <f t="shared" si="53"/>
        <v/>
      </c>
      <c r="AF248" s="263"/>
      <c r="AG248" s="207" t="str">
        <f t="shared" si="54"/>
        <v/>
      </c>
      <c r="AH248" s="264"/>
      <c r="AI248" s="207" t="str">
        <f t="shared" si="55"/>
        <v/>
      </c>
      <c r="AJ248" s="265"/>
      <c r="AK248" s="207" t="str">
        <f t="shared" si="56"/>
        <v/>
      </c>
      <c r="AL248" s="266"/>
      <c r="AM248" s="207" t="str">
        <f t="shared" si="57"/>
        <v/>
      </c>
      <c r="AN248" s="267"/>
      <c r="AO248" s="268"/>
      <c r="AP248" s="268"/>
      <c r="AQ248" s="269"/>
      <c r="AR248" s="207" t="str">
        <f t="shared" si="58"/>
        <v/>
      </c>
      <c r="AS248" s="270"/>
      <c r="AT248" s="271"/>
      <c r="AU248" s="237"/>
      <c r="AV248" s="207" t="str">
        <f t="shared" si="59"/>
        <v/>
      </c>
      <c r="AW248" s="237"/>
      <c r="AX248" s="237"/>
      <c r="AY248" s="237"/>
      <c r="AZ248" s="237"/>
      <c r="BA248" s="237"/>
      <c r="BB248" s="237"/>
      <c r="BC248" s="237"/>
      <c r="BE248" s="237"/>
      <c r="BF248" s="237"/>
      <c r="BG248" s="237"/>
      <c r="BH248" s="237"/>
      <c r="BI248" s="237"/>
      <c r="BJ248" s="237"/>
    </row>
    <row r="249" spans="1:62" s="238" customFormat="1" x14ac:dyDescent="0.2">
      <c r="A249" s="237"/>
      <c r="B249" s="207" t="str">
        <f t="shared" si="60"/>
        <v/>
      </c>
      <c r="C249" s="73"/>
      <c r="D249" s="257"/>
      <c r="E249" s="258"/>
      <c r="F249" s="259"/>
      <c r="G249" s="259"/>
      <c r="H249" s="207" t="str">
        <f t="shared" si="61"/>
        <v/>
      </c>
      <c r="I249" s="259"/>
      <c r="J249" s="207" t="str">
        <f t="shared" si="47"/>
        <v/>
      </c>
      <c r="K249" s="259"/>
      <c r="L249" s="207" t="str">
        <f t="shared" si="48"/>
        <v/>
      </c>
      <c r="M249" s="260"/>
      <c r="N249" s="260"/>
      <c r="O249" s="260"/>
      <c r="P249" s="260"/>
      <c r="Q249" s="260"/>
      <c r="R249" s="259"/>
      <c r="S249" s="207" t="str">
        <f t="shared" si="49"/>
        <v/>
      </c>
      <c r="T249" s="259"/>
      <c r="U249" s="207" t="str">
        <f t="shared" si="50"/>
        <v/>
      </c>
      <c r="V249" s="261"/>
      <c r="W249" s="183"/>
      <c r="X249" s="259"/>
      <c r="Y249" s="207" t="str">
        <f t="shared" si="51"/>
        <v/>
      </c>
      <c r="Z249" s="259"/>
      <c r="AA249" s="207" t="str">
        <f t="shared" si="52"/>
        <v/>
      </c>
      <c r="AB249" s="183"/>
      <c r="AC249" s="90"/>
      <c r="AD249" s="262"/>
      <c r="AE249" s="207" t="str">
        <f t="shared" si="53"/>
        <v/>
      </c>
      <c r="AF249" s="263"/>
      <c r="AG249" s="207" t="str">
        <f t="shared" si="54"/>
        <v/>
      </c>
      <c r="AH249" s="264"/>
      <c r="AI249" s="207" t="str">
        <f t="shared" si="55"/>
        <v/>
      </c>
      <c r="AJ249" s="265"/>
      <c r="AK249" s="207" t="str">
        <f t="shared" si="56"/>
        <v/>
      </c>
      <c r="AL249" s="266"/>
      <c r="AM249" s="207" t="str">
        <f t="shared" si="57"/>
        <v/>
      </c>
      <c r="AN249" s="267"/>
      <c r="AO249" s="268"/>
      <c r="AP249" s="268"/>
      <c r="AQ249" s="269"/>
      <c r="AR249" s="207" t="str">
        <f t="shared" si="58"/>
        <v/>
      </c>
      <c r="AS249" s="270"/>
      <c r="AT249" s="271"/>
      <c r="AU249" s="237"/>
      <c r="AV249" s="207" t="str">
        <f t="shared" si="59"/>
        <v/>
      </c>
      <c r="AW249" s="237"/>
      <c r="AX249" s="237"/>
      <c r="AY249" s="237"/>
      <c r="AZ249" s="237"/>
      <c r="BA249" s="237"/>
      <c r="BB249" s="237"/>
      <c r="BC249" s="237"/>
      <c r="BE249" s="237"/>
      <c r="BF249" s="237"/>
      <c r="BG249" s="237"/>
      <c r="BH249" s="237"/>
      <c r="BI249" s="237"/>
      <c r="BJ249" s="237"/>
    </row>
    <row r="250" spans="1:62" s="238" customFormat="1" x14ac:dyDescent="0.2">
      <c r="A250" s="237"/>
      <c r="B250" s="207" t="str">
        <f t="shared" si="60"/>
        <v/>
      </c>
      <c r="C250" s="73"/>
      <c r="D250" s="257"/>
      <c r="E250" s="258"/>
      <c r="F250" s="259"/>
      <c r="G250" s="259"/>
      <c r="H250" s="207" t="str">
        <f t="shared" si="61"/>
        <v/>
      </c>
      <c r="I250" s="259"/>
      <c r="J250" s="207" t="str">
        <f t="shared" si="47"/>
        <v/>
      </c>
      <c r="K250" s="259"/>
      <c r="L250" s="207" t="str">
        <f t="shared" si="48"/>
        <v/>
      </c>
      <c r="M250" s="260"/>
      <c r="N250" s="260"/>
      <c r="O250" s="260"/>
      <c r="P250" s="260"/>
      <c r="Q250" s="260"/>
      <c r="R250" s="259"/>
      <c r="S250" s="207" t="str">
        <f t="shared" si="49"/>
        <v/>
      </c>
      <c r="T250" s="259"/>
      <c r="U250" s="207" t="str">
        <f t="shared" si="50"/>
        <v/>
      </c>
      <c r="V250" s="261"/>
      <c r="W250" s="183"/>
      <c r="X250" s="259"/>
      <c r="Y250" s="207" t="str">
        <f t="shared" si="51"/>
        <v/>
      </c>
      <c r="Z250" s="259"/>
      <c r="AA250" s="207" t="str">
        <f t="shared" si="52"/>
        <v/>
      </c>
      <c r="AB250" s="183"/>
      <c r="AC250" s="90"/>
      <c r="AD250" s="262"/>
      <c r="AE250" s="207" t="str">
        <f t="shared" si="53"/>
        <v/>
      </c>
      <c r="AF250" s="263"/>
      <c r="AG250" s="207" t="str">
        <f t="shared" si="54"/>
        <v/>
      </c>
      <c r="AH250" s="264"/>
      <c r="AI250" s="207" t="str">
        <f t="shared" si="55"/>
        <v/>
      </c>
      <c r="AJ250" s="265"/>
      <c r="AK250" s="207" t="str">
        <f t="shared" si="56"/>
        <v/>
      </c>
      <c r="AL250" s="266"/>
      <c r="AM250" s="207" t="str">
        <f t="shared" si="57"/>
        <v/>
      </c>
      <c r="AN250" s="267"/>
      <c r="AO250" s="268"/>
      <c r="AP250" s="268"/>
      <c r="AQ250" s="269"/>
      <c r="AR250" s="207" t="str">
        <f t="shared" si="58"/>
        <v/>
      </c>
      <c r="AS250" s="270"/>
      <c r="AT250" s="271"/>
      <c r="AU250" s="237"/>
      <c r="AV250" s="207" t="str">
        <f t="shared" si="59"/>
        <v/>
      </c>
      <c r="AW250" s="237"/>
      <c r="AX250" s="237"/>
      <c r="AY250" s="237"/>
      <c r="AZ250" s="237"/>
      <c r="BA250" s="237"/>
      <c r="BB250" s="237"/>
      <c r="BC250" s="237"/>
      <c r="BE250" s="237"/>
      <c r="BF250" s="237"/>
      <c r="BG250" s="237"/>
      <c r="BH250" s="237"/>
      <c r="BI250" s="237"/>
      <c r="BJ250" s="237"/>
    </row>
    <row r="251" spans="1:62" s="238" customFormat="1" x14ac:dyDescent="0.2">
      <c r="A251" s="237"/>
      <c r="B251" s="207" t="str">
        <f t="shared" si="60"/>
        <v/>
      </c>
      <c r="C251" s="73"/>
      <c r="D251" s="257"/>
      <c r="E251" s="258"/>
      <c r="F251" s="259"/>
      <c r="G251" s="259"/>
      <c r="H251" s="207" t="str">
        <f t="shared" si="61"/>
        <v/>
      </c>
      <c r="I251" s="259"/>
      <c r="J251" s="207" t="str">
        <f t="shared" si="47"/>
        <v/>
      </c>
      <c r="K251" s="259"/>
      <c r="L251" s="207" t="str">
        <f t="shared" si="48"/>
        <v/>
      </c>
      <c r="M251" s="260"/>
      <c r="N251" s="260"/>
      <c r="O251" s="260"/>
      <c r="P251" s="260"/>
      <c r="Q251" s="260"/>
      <c r="R251" s="259"/>
      <c r="S251" s="207" t="str">
        <f t="shared" si="49"/>
        <v/>
      </c>
      <c r="T251" s="259"/>
      <c r="U251" s="207" t="str">
        <f t="shared" si="50"/>
        <v/>
      </c>
      <c r="V251" s="261"/>
      <c r="W251" s="183"/>
      <c r="X251" s="259"/>
      <c r="Y251" s="207" t="str">
        <f t="shared" si="51"/>
        <v/>
      </c>
      <c r="Z251" s="259"/>
      <c r="AA251" s="207" t="str">
        <f t="shared" si="52"/>
        <v/>
      </c>
      <c r="AB251" s="183"/>
      <c r="AC251" s="90"/>
      <c r="AD251" s="262"/>
      <c r="AE251" s="207" t="str">
        <f t="shared" si="53"/>
        <v/>
      </c>
      <c r="AF251" s="263"/>
      <c r="AG251" s="207" t="str">
        <f t="shared" si="54"/>
        <v/>
      </c>
      <c r="AH251" s="264"/>
      <c r="AI251" s="207" t="str">
        <f t="shared" si="55"/>
        <v/>
      </c>
      <c r="AJ251" s="265"/>
      <c r="AK251" s="207" t="str">
        <f t="shared" si="56"/>
        <v/>
      </c>
      <c r="AL251" s="266"/>
      <c r="AM251" s="207" t="str">
        <f t="shared" si="57"/>
        <v/>
      </c>
      <c r="AN251" s="267"/>
      <c r="AO251" s="268"/>
      <c r="AP251" s="268"/>
      <c r="AQ251" s="269"/>
      <c r="AR251" s="207" t="str">
        <f t="shared" si="58"/>
        <v/>
      </c>
      <c r="AS251" s="270"/>
      <c r="AT251" s="271"/>
      <c r="AU251" s="237"/>
      <c r="AV251" s="207" t="str">
        <f t="shared" si="59"/>
        <v/>
      </c>
      <c r="AW251" s="237"/>
      <c r="AX251" s="237"/>
      <c r="AY251" s="237"/>
      <c r="AZ251" s="237"/>
      <c r="BA251" s="237"/>
      <c r="BB251" s="237"/>
      <c r="BC251" s="237"/>
      <c r="BE251" s="237"/>
      <c r="BF251" s="237"/>
      <c r="BG251" s="237"/>
      <c r="BH251" s="237"/>
      <c r="BI251" s="237"/>
      <c r="BJ251" s="237"/>
    </row>
    <row r="252" spans="1:62" s="238" customFormat="1" x14ac:dyDescent="0.2">
      <c r="A252" s="237"/>
      <c r="B252" s="207" t="str">
        <f t="shared" si="60"/>
        <v/>
      </c>
      <c r="C252" s="73"/>
      <c r="D252" s="257"/>
      <c r="E252" s="258"/>
      <c r="F252" s="259"/>
      <c r="G252" s="259"/>
      <c r="H252" s="207" t="str">
        <f t="shared" si="61"/>
        <v/>
      </c>
      <c r="I252" s="259"/>
      <c r="J252" s="207" t="str">
        <f t="shared" si="47"/>
        <v/>
      </c>
      <c r="K252" s="259"/>
      <c r="L252" s="207" t="str">
        <f t="shared" si="48"/>
        <v/>
      </c>
      <c r="M252" s="260"/>
      <c r="N252" s="260"/>
      <c r="O252" s="260"/>
      <c r="P252" s="260"/>
      <c r="Q252" s="260"/>
      <c r="R252" s="259"/>
      <c r="S252" s="207" t="str">
        <f t="shared" si="49"/>
        <v/>
      </c>
      <c r="T252" s="259"/>
      <c r="U252" s="207" t="str">
        <f t="shared" si="50"/>
        <v/>
      </c>
      <c r="V252" s="261"/>
      <c r="W252" s="183"/>
      <c r="X252" s="259"/>
      <c r="Y252" s="207" t="str">
        <f t="shared" si="51"/>
        <v/>
      </c>
      <c r="Z252" s="259"/>
      <c r="AA252" s="207" t="str">
        <f t="shared" si="52"/>
        <v/>
      </c>
      <c r="AB252" s="183"/>
      <c r="AC252" s="90"/>
      <c r="AD252" s="262"/>
      <c r="AE252" s="207" t="str">
        <f t="shared" si="53"/>
        <v/>
      </c>
      <c r="AF252" s="263"/>
      <c r="AG252" s="207" t="str">
        <f t="shared" si="54"/>
        <v/>
      </c>
      <c r="AH252" s="264"/>
      <c r="AI252" s="207" t="str">
        <f t="shared" si="55"/>
        <v/>
      </c>
      <c r="AJ252" s="265"/>
      <c r="AK252" s="207" t="str">
        <f t="shared" si="56"/>
        <v/>
      </c>
      <c r="AL252" s="266"/>
      <c r="AM252" s="207" t="str">
        <f t="shared" si="57"/>
        <v/>
      </c>
      <c r="AN252" s="267"/>
      <c r="AO252" s="268"/>
      <c r="AP252" s="268"/>
      <c r="AQ252" s="269"/>
      <c r="AR252" s="207" t="str">
        <f t="shared" si="58"/>
        <v/>
      </c>
      <c r="AS252" s="270"/>
      <c r="AT252" s="271"/>
      <c r="AU252" s="237"/>
      <c r="AV252" s="207" t="str">
        <f t="shared" si="59"/>
        <v/>
      </c>
      <c r="AW252" s="237"/>
      <c r="AX252" s="237"/>
      <c r="AY252" s="237"/>
      <c r="AZ252" s="237"/>
      <c r="BA252" s="237"/>
      <c r="BB252" s="237"/>
      <c r="BC252" s="237"/>
      <c r="BE252" s="237"/>
      <c r="BF252" s="237"/>
      <c r="BG252" s="237"/>
      <c r="BH252" s="237"/>
      <c r="BI252" s="237"/>
      <c r="BJ252" s="237"/>
    </row>
    <row r="253" spans="1:62" s="238" customFormat="1" x14ac:dyDescent="0.2">
      <c r="A253" s="237"/>
      <c r="B253" s="207" t="str">
        <f t="shared" si="60"/>
        <v/>
      </c>
      <c r="C253" s="73"/>
      <c r="D253" s="257"/>
      <c r="E253" s="258"/>
      <c r="F253" s="259"/>
      <c r="G253" s="259"/>
      <c r="H253" s="207" t="str">
        <f t="shared" si="61"/>
        <v/>
      </c>
      <c r="I253" s="259"/>
      <c r="J253" s="207" t="str">
        <f t="shared" si="47"/>
        <v/>
      </c>
      <c r="K253" s="259"/>
      <c r="L253" s="207" t="str">
        <f t="shared" si="48"/>
        <v/>
      </c>
      <c r="M253" s="260"/>
      <c r="N253" s="260"/>
      <c r="O253" s="260"/>
      <c r="P253" s="260"/>
      <c r="Q253" s="260"/>
      <c r="R253" s="259"/>
      <c r="S253" s="207" t="str">
        <f t="shared" si="49"/>
        <v/>
      </c>
      <c r="T253" s="259"/>
      <c r="U253" s="207" t="str">
        <f t="shared" si="50"/>
        <v/>
      </c>
      <c r="V253" s="261"/>
      <c r="W253" s="183"/>
      <c r="X253" s="259"/>
      <c r="Y253" s="207" t="str">
        <f t="shared" si="51"/>
        <v/>
      </c>
      <c r="Z253" s="259"/>
      <c r="AA253" s="207" t="str">
        <f t="shared" si="52"/>
        <v/>
      </c>
      <c r="AB253" s="183"/>
      <c r="AC253" s="90"/>
      <c r="AD253" s="262"/>
      <c r="AE253" s="207" t="str">
        <f t="shared" si="53"/>
        <v/>
      </c>
      <c r="AF253" s="263"/>
      <c r="AG253" s="207" t="str">
        <f t="shared" si="54"/>
        <v/>
      </c>
      <c r="AH253" s="264"/>
      <c r="AI253" s="207" t="str">
        <f t="shared" si="55"/>
        <v/>
      </c>
      <c r="AJ253" s="265"/>
      <c r="AK253" s="207" t="str">
        <f t="shared" si="56"/>
        <v/>
      </c>
      <c r="AL253" s="266"/>
      <c r="AM253" s="207" t="str">
        <f t="shared" si="57"/>
        <v/>
      </c>
      <c r="AN253" s="267"/>
      <c r="AO253" s="268"/>
      <c r="AP253" s="268"/>
      <c r="AQ253" s="269"/>
      <c r="AR253" s="207" t="str">
        <f t="shared" si="58"/>
        <v/>
      </c>
      <c r="AS253" s="270"/>
      <c r="AT253" s="271"/>
      <c r="AU253" s="237"/>
      <c r="AV253" s="207" t="str">
        <f t="shared" si="59"/>
        <v/>
      </c>
      <c r="AW253" s="237"/>
      <c r="AX253" s="237"/>
      <c r="AY253" s="237"/>
      <c r="AZ253" s="237"/>
      <c r="BA253" s="237"/>
      <c r="BB253" s="237"/>
      <c r="BC253" s="237"/>
      <c r="BE253" s="237"/>
      <c r="BF253" s="237"/>
      <c r="BG253" s="237"/>
      <c r="BH253" s="237"/>
      <c r="BI253" s="237"/>
      <c r="BJ253" s="237"/>
    </row>
    <row r="254" spans="1:62" s="238" customFormat="1" x14ac:dyDescent="0.2">
      <c r="A254" s="237"/>
      <c r="B254" s="207" t="str">
        <f t="shared" si="60"/>
        <v/>
      </c>
      <c r="C254" s="73"/>
      <c r="D254" s="257"/>
      <c r="E254" s="258"/>
      <c r="F254" s="259"/>
      <c r="G254" s="259"/>
      <c r="H254" s="207" t="str">
        <f t="shared" si="61"/>
        <v/>
      </c>
      <c r="I254" s="259"/>
      <c r="J254" s="207" t="str">
        <f t="shared" si="47"/>
        <v/>
      </c>
      <c r="K254" s="259"/>
      <c r="L254" s="207" t="str">
        <f t="shared" si="48"/>
        <v/>
      </c>
      <c r="M254" s="260"/>
      <c r="N254" s="260"/>
      <c r="O254" s="260"/>
      <c r="P254" s="260"/>
      <c r="Q254" s="260"/>
      <c r="R254" s="259"/>
      <c r="S254" s="207" t="str">
        <f t="shared" si="49"/>
        <v/>
      </c>
      <c r="T254" s="259"/>
      <c r="U254" s="207" t="str">
        <f t="shared" si="50"/>
        <v/>
      </c>
      <c r="V254" s="261"/>
      <c r="W254" s="183"/>
      <c r="X254" s="259"/>
      <c r="Y254" s="207" t="str">
        <f t="shared" si="51"/>
        <v/>
      </c>
      <c r="Z254" s="259"/>
      <c r="AA254" s="207" t="str">
        <f t="shared" si="52"/>
        <v/>
      </c>
      <c r="AB254" s="183"/>
      <c r="AC254" s="90"/>
      <c r="AD254" s="262"/>
      <c r="AE254" s="207" t="str">
        <f t="shared" si="53"/>
        <v/>
      </c>
      <c r="AF254" s="263"/>
      <c r="AG254" s="207" t="str">
        <f t="shared" si="54"/>
        <v/>
      </c>
      <c r="AH254" s="264"/>
      <c r="AI254" s="207" t="str">
        <f t="shared" si="55"/>
        <v/>
      </c>
      <c r="AJ254" s="265"/>
      <c r="AK254" s="207" t="str">
        <f t="shared" si="56"/>
        <v/>
      </c>
      <c r="AL254" s="266"/>
      <c r="AM254" s="207" t="str">
        <f t="shared" si="57"/>
        <v/>
      </c>
      <c r="AN254" s="267"/>
      <c r="AO254" s="268"/>
      <c r="AP254" s="268"/>
      <c r="AQ254" s="269"/>
      <c r="AR254" s="207" t="str">
        <f t="shared" si="58"/>
        <v/>
      </c>
      <c r="AS254" s="270"/>
      <c r="AT254" s="271"/>
      <c r="AU254" s="237"/>
      <c r="AV254" s="207" t="str">
        <f t="shared" si="59"/>
        <v/>
      </c>
      <c r="AW254" s="237"/>
      <c r="AX254" s="237"/>
      <c r="AY254" s="237"/>
      <c r="AZ254" s="237"/>
      <c r="BA254" s="237"/>
      <c r="BB254" s="237"/>
      <c r="BC254" s="237"/>
      <c r="BE254" s="237"/>
      <c r="BF254" s="237"/>
      <c r="BG254" s="237"/>
      <c r="BH254" s="237"/>
      <c r="BI254" s="237"/>
      <c r="BJ254" s="237"/>
    </row>
    <row r="255" spans="1:62" s="238" customFormat="1" x14ac:dyDescent="0.2">
      <c r="A255" s="237"/>
      <c r="B255" s="207" t="str">
        <f t="shared" si="60"/>
        <v/>
      </c>
      <c r="C255" s="73"/>
      <c r="D255" s="257"/>
      <c r="E255" s="258"/>
      <c r="F255" s="259"/>
      <c r="G255" s="259"/>
      <c r="H255" s="207" t="str">
        <f t="shared" si="61"/>
        <v/>
      </c>
      <c r="I255" s="259"/>
      <c r="J255" s="207" t="str">
        <f t="shared" si="47"/>
        <v/>
      </c>
      <c r="K255" s="259"/>
      <c r="L255" s="207" t="str">
        <f t="shared" si="48"/>
        <v/>
      </c>
      <c r="M255" s="260"/>
      <c r="N255" s="260"/>
      <c r="O255" s="260"/>
      <c r="P255" s="260"/>
      <c r="Q255" s="260"/>
      <c r="R255" s="259"/>
      <c r="S255" s="207" t="str">
        <f t="shared" si="49"/>
        <v/>
      </c>
      <c r="T255" s="259"/>
      <c r="U255" s="207" t="str">
        <f t="shared" si="50"/>
        <v/>
      </c>
      <c r="V255" s="261"/>
      <c r="W255" s="183"/>
      <c r="X255" s="259"/>
      <c r="Y255" s="207" t="str">
        <f t="shared" si="51"/>
        <v/>
      </c>
      <c r="Z255" s="259"/>
      <c r="AA255" s="207" t="str">
        <f t="shared" si="52"/>
        <v/>
      </c>
      <c r="AB255" s="183"/>
      <c r="AC255" s="90"/>
      <c r="AD255" s="262"/>
      <c r="AE255" s="207" t="str">
        <f t="shared" si="53"/>
        <v/>
      </c>
      <c r="AF255" s="263"/>
      <c r="AG255" s="207" t="str">
        <f t="shared" si="54"/>
        <v/>
      </c>
      <c r="AH255" s="264"/>
      <c r="AI255" s="207" t="str">
        <f t="shared" si="55"/>
        <v/>
      </c>
      <c r="AJ255" s="265"/>
      <c r="AK255" s="207" t="str">
        <f t="shared" si="56"/>
        <v/>
      </c>
      <c r="AL255" s="266"/>
      <c r="AM255" s="207" t="str">
        <f t="shared" si="57"/>
        <v/>
      </c>
      <c r="AN255" s="267"/>
      <c r="AO255" s="268"/>
      <c r="AP255" s="268"/>
      <c r="AQ255" s="269"/>
      <c r="AR255" s="207" t="str">
        <f t="shared" si="58"/>
        <v/>
      </c>
      <c r="AS255" s="270"/>
      <c r="AT255" s="271"/>
      <c r="AU255" s="237"/>
      <c r="AV255" s="207" t="str">
        <f t="shared" si="59"/>
        <v/>
      </c>
      <c r="AW255" s="237"/>
      <c r="AX255" s="237"/>
      <c r="AY255" s="237"/>
      <c r="AZ255" s="237"/>
      <c r="BA255" s="237"/>
      <c r="BB255" s="237"/>
      <c r="BC255" s="237"/>
      <c r="BE255" s="237"/>
      <c r="BF255" s="237"/>
      <c r="BG255" s="237"/>
      <c r="BH255" s="237"/>
      <c r="BI255" s="237"/>
      <c r="BJ255" s="237"/>
    </row>
    <row r="256" spans="1:62" s="238" customFormat="1" x14ac:dyDescent="0.2">
      <c r="A256" s="237"/>
      <c r="B256" s="207" t="str">
        <f t="shared" si="60"/>
        <v/>
      </c>
      <c r="C256" s="73"/>
      <c r="D256" s="257"/>
      <c r="E256" s="258"/>
      <c r="F256" s="259"/>
      <c r="G256" s="259"/>
      <c r="H256" s="207" t="str">
        <f t="shared" si="61"/>
        <v/>
      </c>
      <c r="I256" s="259"/>
      <c r="J256" s="207" t="str">
        <f t="shared" si="47"/>
        <v/>
      </c>
      <c r="K256" s="259"/>
      <c r="L256" s="207" t="str">
        <f t="shared" si="48"/>
        <v/>
      </c>
      <c r="M256" s="260"/>
      <c r="N256" s="260"/>
      <c r="O256" s="260"/>
      <c r="P256" s="260"/>
      <c r="Q256" s="260"/>
      <c r="R256" s="259"/>
      <c r="S256" s="207" t="str">
        <f t="shared" si="49"/>
        <v/>
      </c>
      <c r="T256" s="259"/>
      <c r="U256" s="207" t="str">
        <f t="shared" si="50"/>
        <v/>
      </c>
      <c r="V256" s="261"/>
      <c r="W256" s="183"/>
      <c r="X256" s="259"/>
      <c r="Y256" s="207" t="str">
        <f t="shared" si="51"/>
        <v/>
      </c>
      <c r="Z256" s="259"/>
      <c r="AA256" s="207" t="str">
        <f t="shared" si="52"/>
        <v/>
      </c>
      <c r="AB256" s="183"/>
      <c r="AC256" s="90"/>
      <c r="AD256" s="262"/>
      <c r="AE256" s="207" t="str">
        <f t="shared" si="53"/>
        <v/>
      </c>
      <c r="AF256" s="263"/>
      <c r="AG256" s="207" t="str">
        <f t="shared" si="54"/>
        <v/>
      </c>
      <c r="AH256" s="264"/>
      <c r="AI256" s="207" t="str">
        <f t="shared" si="55"/>
        <v/>
      </c>
      <c r="AJ256" s="265"/>
      <c r="AK256" s="207" t="str">
        <f t="shared" si="56"/>
        <v/>
      </c>
      <c r="AL256" s="266"/>
      <c r="AM256" s="207" t="str">
        <f t="shared" si="57"/>
        <v/>
      </c>
      <c r="AN256" s="267"/>
      <c r="AO256" s="268"/>
      <c r="AP256" s="268"/>
      <c r="AQ256" s="269"/>
      <c r="AR256" s="207" t="str">
        <f t="shared" si="58"/>
        <v/>
      </c>
      <c r="AS256" s="270"/>
      <c r="AT256" s="271"/>
      <c r="AU256" s="237"/>
      <c r="AV256" s="207" t="str">
        <f t="shared" si="59"/>
        <v/>
      </c>
      <c r="AW256" s="237"/>
      <c r="AX256" s="237"/>
      <c r="AY256" s="237"/>
      <c r="AZ256" s="237"/>
      <c r="BA256" s="237"/>
      <c r="BB256" s="237"/>
      <c r="BC256" s="237"/>
      <c r="BE256" s="237"/>
      <c r="BF256" s="237"/>
      <c r="BG256" s="237"/>
      <c r="BH256" s="237"/>
      <c r="BI256" s="237"/>
      <c r="BJ256" s="237"/>
    </row>
    <row r="257" spans="1:62" s="238" customFormat="1" x14ac:dyDescent="0.2">
      <c r="A257" s="237"/>
      <c r="B257" s="207" t="str">
        <f t="shared" si="60"/>
        <v/>
      </c>
      <c r="C257" s="73"/>
      <c r="D257" s="257"/>
      <c r="E257" s="258"/>
      <c r="F257" s="259"/>
      <c r="G257" s="259"/>
      <c r="H257" s="207" t="str">
        <f t="shared" si="61"/>
        <v/>
      </c>
      <c r="I257" s="259"/>
      <c r="J257" s="207" t="str">
        <f t="shared" si="47"/>
        <v/>
      </c>
      <c r="K257" s="259"/>
      <c r="L257" s="207" t="str">
        <f t="shared" si="48"/>
        <v/>
      </c>
      <c r="M257" s="260"/>
      <c r="N257" s="260"/>
      <c r="O257" s="260"/>
      <c r="P257" s="260"/>
      <c r="Q257" s="260"/>
      <c r="R257" s="259"/>
      <c r="S257" s="207" t="str">
        <f t="shared" si="49"/>
        <v/>
      </c>
      <c r="T257" s="259"/>
      <c r="U257" s="207" t="str">
        <f t="shared" si="50"/>
        <v/>
      </c>
      <c r="V257" s="261"/>
      <c r="W257" s="183"/>
      <c r="X257" s="259"/>
      <c r="Y257" s="207" t="str">
        <f t="shared" si="51"/>
        <v/>
      </c>
      <c r="Z257" s="259"/>
      <c r="AA257" s="207" t="str">
        <f t="shared" si="52"/>
        <v/>
      </c>
      <c r="AB257" s="183"/>
      <c r="AC257" s="90"/>
      <c r="AD257" s="262"/>
      <c r="AE257" s="207" t="str">
        <f t="shared" si="53"/>
        <v/>
      </c>
      <c r="AF257" s="263"/>
      <c r="AG257" s="207" t="str">
        <f t="shared" si="54"/>
        <v/>
      </c>
      <c r="AH257" s="264"/>
      <c r="AI257" s="207" t="str">
        <f t="shared" si="55"/>
        <v/>
      </c>
      <c r="AJ257" s="265"/>
      <c r="AK257" s="207" t="str">
        <f t="shared" si="56"/>
        <v/>
      </c>
      <c r="AL257" s="266"/>
      <c r="AM257" s="207" t="str">
        <f t="shared" si="57"/>
        <v/>
      </c>
      <c r="AN257" s="267"/>
      <c r="AO257" s="268"/>
      <c r="AP257" s="268"/>
      <c r="AQ257" s="269"/>
      <c r="AR257" s="207" t="str">
        <f t="shared" si="58"/>
        <v/>
      </c>
      <c r="AS257" s="270"/>
      <c r="AT257" s="271"/>
      <c r="AU257" s="237"/>
      <c r="AV257" s="207" t="str">
        <f t="shared" si="59"/>
        <v/>
      </c>
      <c r="AW257" s="237"/>
      <c r="AX257" s="237"/>
      <c r="AY257" s="237"/>
      <c r="AZ257" s="237"/>
      <c r="BA257" s="237"/>
      <c r="BB257" s="237"/>
      <c r="BC257" s="237"/>
      <c r="BE257" s="237"/>
      <c r="BF257" s="237"/>
      <c r="BG257" s="237"/>
      <c r="BH257" s="237"/>
      <c r="BI257" s="237"/>
      <c r="BJ257" s="237"/>
    </row>
    <row r="258" spans="1:62" s="238" customFormat="1" x14ac:dyDescent="0.2">
      <c r="A258" s="237"/>
      <c r="B258" s="207" t="str">
        <f t="shared" si="60"/>
        <v/>
      </c>
      <c r="C258" s="73"/>
      <c r="D258" s="257"/>
      <c r="E258" s="258"/>
      <c r="F258" s="259"/>
      <c r="G258" s="259"/>
      <c r="H258" s="207" t="str">
        <f t="shared" si="61"/>
        <v/>
      </c>
      <c r="I258" s="259"/>
      <c r="J258" s="207" t="str">
        <f t="shared" si="47"/>
        <v/>
      </c>
      <c r="K258" s="259"/>
      <c r="L258" s="207" t="str">
        <f t="shared" si="48"/>
        <v/>
      </c>
      <c r="M258" s="260"/>
      <c r="N258" s="260"/>
      <c r="O258" s="260"/>
      <c r="P258" s="260"/>
      <c r="Q258" s="260"/>
      <c r="R258" s="259"/>
      <c r="S258" s="207" t="str">
        <f t="shared" si="49"/>
        <v/>
      </c>
      <c r="T258" s="259"/>
      <c r="U258" s="207" t="str">
        <f t="shared" si="50"/>
        <v/>
      </c>
      <c r="V258" s="261"/>
      <c r="W258" s="183"/>
      <c r="X258" s="259"/>
      <c r="Y258" s="207" t="str">
        <f t="shared" si="51"/>
        <v/>
      </c>
      <c r="Z258" s="259"/>
      <c r="AA258" s="207" t="str">
        <f t="shared" si="52"/>
        <v/>
      </c>
      <c r="AB258" s="183"/>
      <c r="AC258" s="90"/>
      <c r="AD258" s="262"/>
      <c r="AE258" s="207" t="str">
        <f t="shared" si="53"/>
        <v/>
      </c>
      <c r="AF258" s="263"/>
      <c r="AG258" s="207" t="str">
        <f t="shared" si="54"/>
        <v/>
      </c>
      <c r="AH258" s="264"/>
      <c r="AI258" s="207" t="str">
        <f t="shared" si="55"/>
        <v/>
      </c>
      <c r="AJ258" s="265"/>
      <c r="AK258" s="207" t="str">
        <f t="shared" si="56"/>
        <v/>
      </c>
      <c r="AL258" s="266"/>
      <c r="AM258" s="207" t="str">
        <f t="shared" si="57"/>
        <v/>
      </c>
      <c r="AN258" s="267"/>
      <c r="AO258" s="268"/>
      <c r="AP258" s="268"/>
      <c r="AQ258" s="269"/>
      <c r="AR258" s="207" t="str">
        <f t="shared" si="58"/>
        <v/>
      </c>
      <c r="AS258" s="270"/>
      <c r="AT258" s="271"/>
      <c r="AU258" s="237"/>
      <c r="AV258" s="207" t="str">
        <f t="shared" si="59"/>
        <v/>
      </c>
      <c r="AW258" s="237"/>
      <c r="AX258" s="237"/>
      <c r="AY258" s="237"/>
      <c r="AZ258" s="237"/>
      <c r="BA258" s="237"/>
      <c r="BB258" s="237"/>
      <c r="BC258" s="237"/>
      <c r="BE258" s="237"/>
      <c r="BF258" s="237"/>
      <c r="BG258" s="237"/>
      <c r="BH258" s="237"/>
      <c r="BI258" s="237"/>
      <c r="BJ258" s="237"/>
    </row>
    <row r="259" spans="1:62" s="238" customFormat="1" x14ac:dyDescent="0.2">
      <c r="A259" s="237"/>
      <c r="B259" s="207" t="str">
        <f t="shared" si="60"/>
        <v/>
      </c>
      <c r="C259" s="73"/>
      <c r="D259" s="257"/>
      <c r="E259" s="258"/>
      <c r="F259" s="259"/>
      <c r="G259" s="259"/>
      <c r="H259" s="207" t="str">
        <f t="shared" si="61"/>
        <v/>
      </c>
      <c r="I259" s="259"/>
      <c r="J259" s="207" t="str">
        <f t="shared" si="47"/>
        <v/>
      </c>
      <c r="K259" s="259"/>
      <c r="L259" s="207" t="str">
        <f t="shared" si="48"/>
        <v/>
      </c>
      <c r="M259" s="260"/>
      <c r="N259" s="260"/>
      <c r="O259" s="260"/>
      <c r="P259" s="260"/>
      <c r="Q259" s="260"/>
      <c r="R259" s="259"/>
      <c r="S259" s="207" t="str">
        <f t="shared" si="49"/>
        <v/>
      </c>
      <c r="T259" s="259"/>
      <c r="U259" s="207" t="str">
        <f t="shared" si="50"/>
        <v/>
      </c>
      <c r="V259" s="261"/>
      <c r="W259" s="183"/>
      <c r="X259" s="259"/>
      <c r="Y259" s="207" t="str">
        <f t="shared" si="51"/>
        <v/>
      </c>
      <c r="Z259" s="259"/>
      <c r="AA259" s="207" t="str">
        <f t="shared" si="52"/>
        <v/>
      </c>
      <c r="AB259" s="183"/>
      <c r="AC259" s="90"/>
      <c r="AD259" s="262"/>
      <c r="AE259" s="207" t="str">
        <f t="shared" si="53"/>
        <v/>
      </c>
      <c r="AF259" s="263"/>
      <c r="AG259" s="207" t="str">
        <f t="shared" si="54"/>
        <v/>
      </c>
      <c r="AH259" s="264"/>
      <c r="AI259" s="207" t="str">
        <f t="shared" si="55"/>
        <v/>
      </c>
      <c r="AJ259" s="265"/>
      <c r="AK259" s="207" t="str">
        <f t="shared" si="56"/>
        <v/>
      </c>
      <c r="AL259" s="266"/>
      <c r="AM259" s="207" t="str">
        <f t="shared" si="57"/>
        <v/>
      </c>
      <c r="AN259" s="267"/>
      <c r="AO259" s="268"/>
      <c r="AP259" s="268"/>
      <c r="AQ259" s="269"/>
      <c r="AR259" s="207" t="str">
        <f t="shared" si="58"/>
        <v/>
      </c>
      <c r="AS259" s="270"/>
      <c r="AT259" s="271"/>
      <c r="AU259" s="237"/>
      <c r="AV259" s="207" t="str">
        <f t="shared" si="59"/>
        <v/>
      </c>
      <c r="AW259" s="237"/>
      <c r="AX259" s="237"/>
      <c r="AY259" s="237"/>
      <c r="AZ259" s="237"/>
      <c r="BA259" s="237"/>
      <c r="BB259" s="237"/>
      <c r="BC259" s="237"/>
      <c r="BE259" s="237"/>
      <c r="BF259" s="237"/>
      <c r="BG259" s="237"/>
      <c r="BH259" s="237"/>
      <c r="BI259" s="237"/>
      <c r="BJ259" s="237"/>
    </row>
    <row r="260" spans="1:62" s="238" customFormat="1" x14ac:dyDescent="0.2">
      <c r="A260" s="237"/>
      <c r="B260" s="207" t="str">
        <f t="shared" si="60"/>
        <v/>
      </c>
      <c r="C260" s="73"/>
      <c r="D260" s="257"/>
      <c r="E260" s="258"/>
      <c r="F260" s="259"/>
      <c r="G260" s="259"/>
      <c r="H260" s="207" t="str">
        <f t="shared" si="61"/>
        <v/>
      </c>
      <c r="I260" s="259"/>
      <c r="J260" s="207" t="str">
        <f t="shared" si="47"/>
        <v/>
      </c>
      <c r="K260" s="259"/>
      <c r="L260" s="207" t="str">
        <f t="shared" si="48"/>
        <v/>
      </c>
      <c r="M260" s="260"/>
      <c r="N260" s="260"/>
      <c r="O260" s="260"/>
      <c r="P260" s="260"/>
      <c r="Q260" s="260"/>
      <c r="R260" s="259"/>
      <c r="S260" s="207" t="str">
        <f t="shared" si="49"/>
        <v/>
      </c>
      <c r="T260" s="259"/>
      <c r="U260" s="207" t="str">
        <f t="shared" si="50"/>
        <v/>
      </c>
      <c r="V260" s="261"/>
      <c r="W260" s="183"/>
      <c r="X260" s="259"/>
      <c r="Y260" s="207" t="str">
        <f t="shared" si="51"/>
        <v/>
      </c>
      <c r="Z260" s="259"/>
      <c r="AA260" s="207" t="str">
        <f t="shared" si="52"/>
        <v/>
      </c>
      <c r="AB260" s="183"/>
      <c r="AC260" s="90"/>
      <c r="AD260" s="262"/>
      <c r="AE260" s="207" t="str">
        <f t="shared" si="53"/>
        <v/>
      </c>
      <c r="AF260" s="263"/>
      <c r="AG260" s="207" t="str">
        <f t="shared" si="54"/>
        <v/>
      </c>
      <c r="AH260" s="264"/>
      <c r="AI260" s="207" t="str">
        <f t="shared" si="55"/>
        <v/>
      </c>
      <c r="AJ260" s="265"/>
      <c r="AK260" s="207" t="str">
        <f t="shared" si="56"/>
        <v/>
      </c>
      <c r="AL260" s="266"/>
      <c r="AM260" s="207" t="str">
        <f t="shared" si="57"/>
        <v/>
      </c>
      <c r="AN260" s="267"/>
      <c r="AO260" s="268"/>
      <c r="AP260" s="268"/>
      <c r="AQ260" s="269"/>
      <c r="AR260" s="207" t="str">
        <f t="shared" si="58"/>
        <v/>
      </c>
      <c r="AS260" s="270"/>
      <c r="AT260" s="271"/>
      <c r="AU260" s="237"/>
      <c r="AV260" s="207" t="str">
        <f t="shared" si="59"/>
        <v/>
      </c>
      <c r="AW260" s="237"/>
      <c r="AX260" s="237"/>
      <c r="AY260" s="237"/>
      <c r="AZ260" s="237"/>
      <c r="BA260" s="237"/>
      <c r="BB260" s="237"/>
      <c r="BC260" s="237"/>
      <c r="BE260" s="237"/>
      <c r="BF260" s="237"/>
      <c r="BG260" s="237"/>
      <c r="BH260" s="237"/>
      <c r="BI260" s="237"/>
      <c r="BJ260" s="237"/>
    </row>
    <row r="261" spans="1:62" s="238" customFormat="1" x14ac:dyDescent="0.2">
      <c r="A261" s="237"/>
      <c r="B261" s="207" t="str">
        <f t="shared" si="60"/>
        <v/>
      </c>
      <c r="C261" s="73"/>
      <c r="D261" s="257"/>
      <c r="E261" s="258"/>
      <c r="F261" s="259"/>
      <c r="G261" s="259"/>
      <c r="H261" s="207" t="str">
        <f t="shared" si="61"/>
        <v/>
      </c>
      <c r="I261" s="259"/>
      <c r="J261" s="207" t="str">
        <f t="shared" si="47"/>
        <v/>
      </c>
      <c r="K261" s="259"/>
      <c r="L261" s="207" t="str">
        <f t="shared" si="48"/>
        <v/>
      </c>
      <c r="M261" s="260"/>
      <c r="N261" s="260"/>
      <c r="O261" s="260"/>
      <c r="P261" s="260"/>
      <c r="Q261" s="260"/>
      <c r="R261" s="259"/>
      <c r="S261" s="207" t="str">
        <f t="shared" si="49"/>
        <v/>
      </c>
      <c r="T261" s="259"/>
      <c r="U261" s="207" t="str">
        <f t="shared" si="50"/>
        <v/>
      </c>
      <c r="V261" s="261"/>
      <c r="W261" s="183"/>
      <c r="X261" s="259"/>
      <c r="Y261" s="207" t="str">
        <f t="shared" si="51"/>
        <v/>
      </c>
      <c r="Z261" s="259"/>
      <c r="AA261" s="207" t="str">
        <f t="shared" si="52"/>
        <v/>
      </c>
      <c r="AB261" s="183"/>
      <c r="AC261" s="90"/>
      <c r="AD261" s="262"/>
      <c r="AE261" s="207" t="str">
        <f t="shared" si="53"/>
        <v/>
      </c>
      <c r="AF261" s="263"/>
      <c r="AG261" s="207" t="str">
        <f t="shared" si="54"/>
        <v/>
      </c>
      <c r="AH261" s="264"/>
      <c r="AI261" s="207" t="str">
        <f t="shared" si="55"/>
        <v/>
      </c>
      <c r="AJ261" s="265"/>
      <c r="AK261" s="207" t="str">
        <f t="shared" si="56"/>
        <v/>
      </c>
      <c r="AL261" s="266"/>
      <c r="AM261" s="207" t="str">
        <f t="shared" si="57"/>
        <v/>
      </c>
      <c r="AN261" s="267"/>
      <c r="AO261" s="268"/>
      <c r="AP261" s="268"/>
      <c r="AQ261" s="269"/>
      <c r="AR261" s="207" t="str">
        <f t="shared" si="58"/>
        <v/>
      </c>
      <c r="AS261" s="270"/>
      <c r="AT261" s="271"/>
      <c r="AU261" s="237"/>
      <c r="AV261" s="207" t="str">
        <f t="shared" si="59"/>
        <v/>
      </c>
      <c r="AW261" s="237"/>
      <c r="AX261" s="237"/>
      <c r="AY261" s="237"/>
      <c r="AZ261" s="237"/>
      <c r="BA261" s="237"/>
      <c r="BB261" s="237"/>
      <c r="BC261" s="237"/>
      <c r="BE261" s="237"/>
      <c r="BF261" s="237"/>
      <c r="BG261" s="237"/>
      <c r="BH261" s="237"/>
      <c r="BI261" s="237"/>
      <c r="BJ261" s="237"/>
    </row>
    <row r="262" spans="1:62" s="238" customFormat="1" x14ac:dyDescent="0.2">
      <c r="A262" s="237"/>
      <c r="B262" s="207" t="str">
        <f t="shared" si="60"/>
        <v/>
      </c>
      <c r="C262" s="73"/>
      <c r="D262" s="257"/>
      <c r="E262" s="258"/>
      <c r="F262" s="259"/>
      <c r="G262" s="259"/>
      <c r="H262" s="207" t="str">
        <f t="shared" si="61"/>
        <v/>
      </c>
      <c r="I262" s="259"/>
      <c r="J262" s="207" t="str">
        <f t="shared" ref="J262:J325" si="62">IF($I262="","",VLOOKUP($I262,Signs_Sign_Class_Table_Array,2,FALSE))</f>
        <v/>
      </c>
      <c r="K262" s="259"/>
      <c r="L262" s="207" t="str">
        <f t="shared" ref="L262:L325" si="63">IF($K262="","",VLOOKUP($K262,Signs_Sign_Type_Table_Array,2,FALSE))</f>
        <v/>
      </c>
      <c r="M262" s="260"/>
      <c r="N262" s="260"/>
      <c r="O262" s="260"/>
      <c r="P262" s="260"/>
      <c r="Q262" s="260"/>
      <c r="R262" s="259"/>
      <c r="S262" s="207" t="str">
        <f t="shared" ref="S262:S325" si="64">IF($R262="","",VLOOKUP($R262,Generic_GPS_Method_ID_Table_Array,2,FALSE))</f>
        <v/>
      </c>
      <c r="T262" s="259"/>
      <c r="U262" s="207" t="str">
        <f t="shared" ref="U262:U325" si="65">IF($T262="","",VLOOKUP($T262,Signs_Sign_Side_Table_Array,2,FALSE))</f>
        <v/>
      </c>
      <c r="V262" s="261"/>
      <c r="W262" s="183"/>
      <c r="X262" s="259"/>
      <c r="Y262" s="207" t="str">
        <f t="shared" ref="Y262:Y325" si="66">IF($X262="","",VLOOKUP($X262,Signs_Direction_Table_Array,2,FALSE))</f>
        <v/>
      </c>
      <c r="Z262" s="259"/>
      <c r="AA262" s="207" t="str">
        <f t="shared" ref="AA262:AA325" si="67">IF($Z262="","",VLOOKUP($Z262,Signs_Sign_Owner_Table_Array,2,FALSE))</f>
        <v/>
      </c>
      <c r="AB262" s="183"/>
      <c r="AC262" s="90"/>
      <c r="AD262" s="262"/>
      <c r="AE262" s="207" t="str">
        <f t="shared" ref="AE262:AE325" si="68">IF($AD262="","",VLOOKUP($AD262,Signs_Sign_Material_Table_Array,2,FALSE))</f>
        <v/>
      </c>
      <c r="AF262" s="263"/>
      <c r="AG262" s="207" t="str">
        <f t="shared" ref="AG262:AG325" si="69">IF($AF262="","",VLOOKUP($AF262,Signs_Sign_Colour_Table_Array,2,FALSE))</f>
        <v/>
      </c>
      <c r="AH262" s="264"/>
      <c r="AI262" s="207" t="str">
        <f t="shared" ref="AI262:AI325" si="70">IF($AH262="","",VLOOKUP($AH262,Signs_Sign_Material_Table_Array,2,FALSE))</f>
        <v/>
      </c>
      <c r="AJ262" s="265"/>
      <c r="AK262" s="207" t="str">
        <f t="shared" ref="AK262:AK325" si="71">IF($AJ262="","",VLOOKUP($AJ262,Signs_Sign_Colour_Table_Array,2,FALSE))</f>
        <v/>
      </c>
      <c r="AL262" s="266"/>
      <c r="AM262" s="207" t="str">
        <f t="shared" ref="AM262:AM325" si="72">IF($AL262="","",VLOOKUP($AL262,Signs_Sign_Substrate_Table_Array,2,FALSE))</f>
        <v/>
      </c>
      <c r="AN262" s="267"/>
      <c r="AO262" s="268"/>
      <c r="AP262" s="268"/>
      <c r="AQ262" s="269"/>
      <c r="AR262" s="207" t="str">
        <f t="shared" ref="AR262:AR325" si="73">IF($AQ262="","",VLOOKUP($AQ262,Signs_Framed_Table_Array,2,FALSE))</f>
        <v/>
      </c>
      <c r="AS262" s="270"/>
      <c r="AT262" s="271"/>
      <c r="AU262" s="237"/>
      <c r="AV262" s="207" t="str">
        <f t="shared" ref="AV262:AV325" si="74">IF($AU262="","",VLOOKUP($AU262,Signs_Replace_Reason_Table_Array,2,FALSE))</f>
        <v/>
      </c>
      <c r="AW262" s="237"/>
      <c r="AX262" s="237"/>
      <c r="AY262" s="237"/>
      <c r="AZ262" s="237"/>
      <c r="BA262" s="237"/>
      <c r="BB262" s="237"/>
      <c r="BC262" s="237"/>
      <c r="BE262" s="237"/>
      <c r="BF262" s="237"/>
      <c r="BG262" s="237"/>
      <c r="BH262" s="237"/>
      <c r="BI262" s="237"/>
      <c r="BJ262" s="237"/>
    </row>
    <row r="263" spans="1:62" s="238" customFormat="1" x14ac:dyDescent="0.2">
      <c r="A263" s="237"/>
      <c r="B263" s="207" t="str">
        <f t="shared" ref="B263:B326" si="75">IF(C263="","",(VLOOKUP(C263,Generic_Road_Names_Table_Array,2,FALSE)))</f>
        <v/>
      </c>
      <c r="C263" s="73"/>
      <c r="D263" s="257"/>
      <c r="E263" s="258"/>
      <c r="F263" s="259"/>
      <c r="G263" s="259"/>
      <c r="H263" s="207" t="str">
        <f t="shared" ref="H263:H326" si="76">IF(G263="","",(VLOOKUP(G263,Signs_Sign_Group_Table_Array,2,FALSE)))</f>
        <v/>
      </c>
      <c r="I263" s="259"/>
      <c r="J263" s="207" t="str">
        <f t="shared" si="62"/>
        <v/>
      </c>
      <c r="K263" s="259"/>
      <c r="L263" s="207" t="str">
        <f t="shared" si="63"/>
        <v/>
      </c>
      <c r="M263" s="260"/>
      <c r="N263" s="260"/>
      <c r="O263" s="260"/>
      <c r="P263" s="260"/>
      <c r="Q263" s="260"/>
      <c r="R263" s="259"/>
      <c r="S263" s="207" t="str">
        <f t="shared" si="64"/>
        <v/>
      </c>
      <c r="T263" s="259"/>
      <c r="U263" s="207" t="str">
        <f t="shared" si="65"/>
        <v/>
      </c>
      <c r="V263" s="261"/>
      <c r="W263" s="183"/>
      <c r="X263" s="259"/>
      <c r="Y263" s="207" t="str">
        <f t="shared" si="66"/>
        <v/>
      </c>
      <c r="Z263" s="259"/>
      <c r="AA263" s="207" t="str">
        <f t="shared" si="67"/>
        <v/>
      </c>
      <c r="AB263" s="183"/>
      <c r="AC263" s="90"/>
      <c r="AD263" s="262"/>
      <c r="AE263" s="207" t="str">
        <f t="shared" si="68"/>
        <v/>
      </c>
      <c r="AF263" s="263"/>
      <c r="AG263" s="207" t="str">
        <f t="shared" si="69"/>
        <v/>
      </c>
      <c r="AH263" s="264"/>
      <c r="AI263" s="207" t="str">
        <f t="shared" si="70"/>
        <v/>
      </c>
      <c r="AJ263" s="265"/>
      <c r="AK263" s="207" t="str">
        <f t="shared" si="71"/>
        <v/>
      </c>
      <c r="AL263" s="266"/>
      <c r="AM263" s="207" t="str">
        <f t="shared" si="72"/>
        <v/>
      </c>
      <c r="AN263" s="267"/>
      <c r="AO263" s="268"/>
      <c r="AP263" s="268"/>
      <c r="AQ263" s="269"/>
      <c r="AR263" s="207" t="str">
        <f t="shared" si="73"/>
        <v/>
      </c>
      <c r="AS263" s="270"/>
      <c r="AT263" s="271"/>
      <c r="AU263" s="237"/>
      <c r="AV263" s="207" t="str">
        <f t="shared" si="74"/>
        <v/>
      </c>
      <c r="AW263" s="237"/>
      <c r="AX263" s="237"/>
      <c r="AY263" s="237"/>
      <c r="AZ263" s="237"/>
      <c r="BA263" s="237"/>
      <c r="BB263" s="237"/>
      <c r="BC263" s="237"/>
      <c r="BE263" s="237"/>
      <c r="BF263" s="237"/>
      <c r="BG263" s="237"/>
      <c r="BH263" s="237"/>
      <c r="BI263" s="237"/>
      <c r="BJ263" s="237"/>
    </row>
    <row r="264" spans="1:62" s="238" customFormat="1" x14ac:dyDescent="0.2">
      <c r="A264" s="237"/>
      <c r="B264" s="207" t="str">
        <f t="shared" si="75"/>
        <v/>
      </c>
      <c r="C264" s="73"/>
      <c r="D264" s="257"/>
      <c r="E264" s="258"/>
      <c r="F264" s="259"/>
      <c r="G264" s="259"/>
      <c r="H264" s="207" t="str">
        <f t="shared" si="76"/>
        <v/>
      </c>
      <c r="I264" s="259"/>
      <c r="J264" s="207" t="str">
        <f t="shared" si="62"/>
        <v/>
      </c>
      <c r="K264" s="259"/>
      <c r="L264" s="207" t="str">
        <f t="shared" si="63"/>
        <v/>
      </c>
      <c r="M264" s="260"/>
      <c r="N264" s="260"/>
      <c r="O264" s="260"/>
      <c r="P264" s="260"/>
      <c r="Q264" s="260"/>
      <c r="R264" s="259"/>
      <c r="S264" s="207" t="str">
        <f t="shared" si="64"/>
        <v/>
      </c>
      <c r="T264" s="259"/>
      <c r="U264" s="207" t="str">
        <f t="shared" si="65"/>
        <v/>
      </c>
      <c r="V264" s="261"/>
      <c r="W264" s="183"/>
      <c r="X264" s="259"/>
      <c r="Y264" s="207" t="str">
        <f t="shared" si="66"/>
        <v/>
      </c>
      <c r="Z264" s="259"/>
      <c r="AA264" s="207" t="str">
        <f t="shared" si="67"/>
        <v/>
      </c>
      <c r="AB264" s="183"/>
      <c r="AC264" s="90"/>
      <c r="AD264" s="262"/>
      <c r="AE264" s="207" t="str">
        <f t="shared" si="68"/>
        <v/>
      </c>
      <c r="AF264" s="263"/>
      <c r="AG264" s="207" t="str">
        <f t="shared" si="69"/>
        <v/>
      </c>
      <c r="AH264" s="264"/>
      <c r="AI264" s="207" t="str">
        <f t="shared" si="70"/>
        <v/>
      </c>
      <c r="AJ264" s="265"/>
      <c r="AK264" s="207" t="str">
        <f t="shared" si="71"/>
        <v/>
      </c>
      <c r="AL264" s="266"/>
      <c r="AM264" s="207" t="str">
        <f t="shared" si="72"/>
        <v/>
      </c>
      <c r="AN264" s="267"/>
      <c r="AO264" s="268"/>
      <c r="AP264" s="268"/>
      <c r="AQ264" s="269"/>
      <c r="AR264" s="207" t="str">
        <f t="shared" si="73"/>
        <v/>
      </c>
      <c r="AS264" s="270"/>
      <c r="AT264" s="271"/>
      <c r="AU264" s="237"/>
      <c r="AV264" s="207" t="str">
        <f t="shared" si="74"/>
        <v/>
      </c>
      <c r="AW264" s="237"/>
      <c r="AX264" s="237"/>
      <c r="AY264" s="237"/>
      <c r="AZ264" s="237"/>
      <c r="BA264" s="237"/>
      <c r="BB264" s="237"/>
      <c r="BC264" s="237"/>
      <c r="BE264" s="237"/>
      <c r="BF264" s="237"/>
      <c r="BG264" s="237"/>
      <c r="BH264" s="237"/>
      <c r="BI264" s="237"/>
      <c r="BJ264" s="237"/>
    </row>
    <row r="265" spans="1:62" s="238" customFormat="1" x14ac:dyDescent="0.2">
      <c r="A265" s="237"/>
      <c r="B265" s="207" t="str">
        <f t="shared" si="75"/>
        <v/>
      </c>
      <c r="C265" s="73"/>
      <c r="D265" s="257"/>
      <c r="E265" s="258"/>
      <c r="F265" s="259"/>
      <c r="G265" s="259"/>
      <c r="H265" s="207" t="str">
        <f t="shared" si="76"/>
        <v/>
      </c>
      <c r="I265" s="259"/>
      <c r="J265" s="207" t="str">
        <f t="shared" si="62"/>
        <v/>
      </c>
      <c r="K265" s="259"/>
      <c r="L265" s="207" t="str">
        <f t="shared" si="63"/>
        <v/>
      </c>
      <c r="M265" s="260"/>
      <c r="N265" s="260"/>
      <c r="O265" s="260"/>
      <c r="P265" s="260"/>
      <c r="Q265" s="260"/>
      <c r="R265" s="259"/>
      <c r="S265" s="207" t="str">
        <f t="shared" si="64"/>
        <v/>
      </c>
      <c r="T265" s="259"/>
      <c r="U265" s="207" t="str">
        <f t="shared" si="65"/>
        <v/>
      </c>
      <c r="V265" s="261"/>
      <c r="W265" s="183"/>
      <c r="X265" s="259"/>
      <c r="Y265" s="207" t="str">
        <f t="shared" si="66"/>
        <v/>
      </c>
      <c r="Z265" s="259"/>
      <c r="AA265" s="207" t="str">
        <f t="shared" si="67"/>
        <v/>
      </c>
      <c r="AB265" s="183"/>
      <c r="AC265" s="90"/>
      <c r="AD265" s="262"/>
      <c r="AE265" s="207" t="str">
        <f t="shared" si="68"/>
        <v/>
      </c>
      <c r="AF265" s="263"/>
      <c r="AG265" s="207" t="str">
        <f t="shared" si="69"/>
        <v/>
      </c>
      <c r="AH265" s="264"/>
      <c r="AI265" s="207" t="str">
        <f t="shared" si="70"/>
        <v/>
      </c>
      <c r="AJ265" s="265"/>
      <c r="AK265" s="207" t="str">
        <f t="shared" si="71"/>
        <v/>
      </c>
      <c r="AL265" s="266"/>
      <c r="AM265" s="207" t="str">
        <f t="shared" si="72"/>
        <v/>
      </c>
      <c r="AN265" s="267"/>
      <c r="AO265" s="268"/>
      <c r="AP265" s="268"/>
      <c r="AQ265" s="269"/>
      <c r="AR265" s="207" t="str">
        <f t="shared" si="73"/>
        <v/>
      </c>
      <c r="AS265" s="270"/>
      <c r="AT265" s="271"/>
      <c r="AU265" s="237"/>
      <c r="AV265" s="207" t="str">
        <f t="shared" si="74"/>
        <v/>
      </c>
      <c r="AW265" s="237"/>
      <c r="AX265" s="237"/>
      <c r="AY265" s="237"/>
      <c r="AZ265" s="237"/>
      <c r="BA265" s="237"/>
      <c r="BB265" s="237"/>
      <c r="BC265" s="237"/>
      <c r="BE265" s="237"/>
      <c r="BF265" s="237"/>
      <c r="BG265" s="237"/>
      <c r="BH265" s="237"/>
      <c r="BI265" s="237"/>
      <c r="BJ265" s="237"/>
    </row>
    <row r="266" spans="1:62" s="238" customFormat="1" x14ac:dyDescent="0.2">
      <c r="A266" s="237"/>
      <c r="B266" s="207" t="str">
        <f t="shared" si="75"/>
        <v/>
      </c>
      <c r="C266" s="73"/>
      <c r="D266" s="257"/>
      <c r="E266" s="258"/>
      <c r="F266" s="259"/>
      <c r="G266" s="259"/>
      <c r="H266" s="207" t="str">
        <f t="shared" si="76"/>
        <v/>
      </c>
      <c r="I266" s="259"/>
      <c r="J266" s="207" t="str">
        <f t="shared" si="62"/>
        <v/>
      </c>
      <c r="K266" s="259"/>
      <c r="L266" s="207" t="str">
        <f t="shared" si="63"/>
        <v/>
      </c>
      <c r="M266" s="260"/>
      <c r="N266" s="260"/>
      <c r="O266" s="260"/>
      <c r="P266" s="260"/>
      <c r="Q266" s="260"/>
      <c r="R266" s="259"/>
      <c r="S266" s="207" t="str">
        <f t="shared" si="64"/>
        <v/>
      </c>
      <c r="T266" s="259"/>
      <c r="U266" s="207" t="str">
        <f t="shared" si="65"/>
        <v/>
      </c>
      <c r="V266" s="261"/>
      <c r="W266" s="183"/>
      <c r="X266" s="259"/>
      <c r="Y266" s="207" t="str">
        <f t="shared" si="66"/>
        <v/>
      </c>
      <c r="Z266" s="259"/>
      <c r="AA266" s="207" t="str">
        <f t="shared" si="67"/>
        <v/>
      </c>
      <c r="AB266" s="183"/>
      <c r="AC266" s="90"/>
      <c r="AD266" s="262"/>
      <c r="AE266" s="207" t="str">
        <f t="shared" si="68"/>
        <v/>
      </c>
      <c r="AF266" s="263"/>
      <c r="AG266" s="207" t="str">
        <f t="shared" si="69"/>
        <v/>
      </c>
      <c r="AH266" s="264"/>
      <c r="AI266" s="207" t="str">
        <f t="shared" si="70"/>
        <v/>
      </c>
      <c r="AJ266" s="265"/>
      <c r="AK266" s="207" t="str">
        <f t="shared" si="71"/>
        <v/>
      </c>
      <c r="AL266" s="266"/>
      <c r="AM266" s="207" t="str">
        <f t="shared" si="72"/>
        <v/>
      </c>
      <c r="AN266" s="267"/>
      <c r="AO266" s="268"/>
      <c r="AP266" s="268"/>
      <c r="AQ266" s="269"/>
      <c r="AR266" s="207" t="str">
        <f t="shared" si="73"/>
        <v/>
      </c>
      <c r="AS266" s="270"/>
      <c r="AT266" s="271"/>
      <c r="AU266" s="237"/>
      <c r="AV266" s="207" t="str">
        <f t="shared" si="74"/>
        <v/>
      </c>
      <c r="AW266" s="237"/>
      <c r="AX266" s="237"/>
      <c r="AY266" s="237"/>
      <c r="AZ266" s="237"/>
      <c r="BA266" s="237"/>
      <c r="BB266" s="237"/>
      <c r="BC266" s="237"/>
      <c r="BE266" s="237"/>
      <c r="BF266" s="237"/>
      <c r="BG266" s="237"/>
      <c r="BH266" s="237"/>
      <c r="BI266" s="237"/>
      <c r="BJ266" s="237"/>
    </row>
    <row r="267" spans="1:62" s="238" customFormat="1" x14ac:dyDescent="0.2">
      <c r="A267" s="237"/>
      <c r="B267" s="207" t="str">
        <f t="shared" si="75"/>
        <v/>
      </c>
      <c r="C267" s="73"/>
      <c r="D267" s="257"/>
      <c r="E267" s="258"/>
      <c r="F267" s="259"/>
      <c r="G267" s="259"/>
      <c r="H267" s="207" t="str">
        <f t="shared" si="76"/>
        <v/>
      </c>
      <c r="I267" s="259"/>
      <c r="J267" s="207" t="str">
        <f t="shared" si="62"/>
        <v/>
      </c>
      <c r="K267" s="259"/>
      <c r="L267" s="207" t="str">
        <f t="shared" si="63"/>
        <v/>
      </c>
      <c r="M267" s="260"/>
      <c r="N267" s="260"/>
      <c r="O267" s="260"/>
      <c r="P267" s="260"/>
      <c r="Q267" s="260"/>
      <c r="R267" s="259"/>
      <c r="S267" s="207" t="str">
        <f t="shared" si="64"/>
        <v/>
      </c>
      <c r="T267" s="259"/>
      <c r="U267" s="207" t="str">
        <f t="shared" si="65"/>
        <v/>
      </c>
      <c r="V267" s="261"/>
      <c r="W267" s="183"/>
      <c r="X267" s="259"/>
      <c r="Y267" s="207" t="str">
        <f t="shared" si="66"/>
        <v/>
      </c>
      <c r="Z267" s="259"/>
      <c r="AA267" s="207" t="str">
        <f t="shared" si="67"/>
        <v/>
      </c>
      <c r="AB267" s="183"/>
      <c r="AC267" s="90"/>
      <c r="AD267" s="262"/>
      <c r="AE267" s="207" t="str">
        <f t="shared" si="68"/>
        <v/>
      </c>
      <c r="AF267" s="263"/>
      <c r="AG267" s="207" t="str">
        <f t="shared" si="69"/>
        <v/>
      </c>
      <c r="AH267" s="264"/>
      <c r="AI267" s="207" t="str">
        <f t="shared" si="70"/>
        <v/>
      </c>
      <c r="AJ267" s="265"/>
      <c r="AK267" s="207" t="str">
        <f t="shared" si="71"/>
        <v/>
      </c>
      <c r="AL267" s="266"/>
      <c r="AM267" s="207" t="str">
        <f t="shared" si="72"/>
        <v/>
      </c>
      <c r="AN267" s="267"/>
      <c r="AO267" s="268"/>
      <c r="AP267" s="268"/>
      <c r="AQ267" s="269"/>
      <c r="AR267" s="207" t="str">
        <f t="shared" si="73"/>
        <v/>
      </c>
      <c r="AS267" s="270"/>
      <c r="AT267" s="271"/>
      <c r="AU267" s="237"/>
      <c r="AV267" s="207" t="str">
        <f t="shared" si="74"/>
        <v/>
      </c>
      <c r="AW267" s="237"/>
      <c r="AX267" s="237"/>
      <c r="AY267" s="237"/>
      <c r="AZ267" s="237"/>
      <c r="BA267" s="237"/>
      <c r="BB267" s="237"/>
      <c r="BC267" s="237"/>
      <c r="BE267" s="237"/>
      <c r="BF267" s="237"/>
      <c r="BG267" s="237"/>
      <c r="BH267" s="237"/>
      <c r="BI267" s="237"/>
      <c r="BJ267" s="237"/>
    </row>
    <row r="268" spans="1:62" s="238" customFormat="1" x14ac:dyDescent="0.2">
      <c r="A268" s="237"/>
      <c r="B268" s="207" t="str">
        <f t="shared" si="75"/>
        <v/>
      </c>
      <c r="C268" s="73"/>
      <c r="D268" s="257"/>
      <c r="E268" s="258"/>
      <c r="F268" s="259"/>
      <c r="G268" s="259"/>
      <c r="H268" s="207" t="str">
        <f t="shared" si="76"/>
        <v/>
      </c>
      <c r="I268" s="259"/>
      <c r="J268" s="207" t="str">
        <f t="shared" si="62"/>
        <v/>
      </c>
      <c r="K268" s="259"/>
      <c r="L268" s="207" t="str">
        <f t="shared" si="63"/>
        <v/>
      </c>
      <c r="M268" s="260"/>
      <c r="N268" s="260"/>
      <c r="O268" s="260"/>
      <c r="P268" s="260"/>
      <c r="Q268" s="260"/>
      <c r="R268" s="259"/>
      <c r="S268" s="207" t="str">
        <f t="shared" si="64"/>
        <v/>
      </c>
      <c r="T268" s="259"/>
      <c r="U268" s="207" t="str">
        <f t="shared" si="65"/>
        <v/>
      </c>
      <c r="V268" s="261"/>
      <c r="W268" s="183"/>
      <c r="X268" s="259"/>
      <c r="Y268" s="207" t="str">
        <f t="shared" si="66"/>
        <v/>
      </c>
      <c r="Z268" s="259"/>
      <c r="AA268" s="207" t="str">
        <f t="shared" si="67"/>
        <v/>
      </c>
      <c r="AB268" s="183"/>
      <c r="AC268" s="90"/>
      <c r="AD268" s="262"/>
      <c r="AE268" s="207" t="str">
        <f t="shared" si="68"/>
        <v/>
      </c>
      <c r="AF268" s="263"/>
      <c r="AG268" s="207" t="str">
        <f t="shared" si="69"/>
        <v/>
      </c>
      <c r="AH268" s="264"/>
      <c r="AI268" s="207" t="str">
        <f t="shared" si="70"/>
        <v/>
      </c>
      <c r="AJ268" s="265"/>
      <c r="AK268" s="207" t="str">
        <f t="shared" si="71"/>
        <v/>
      </c>
      <c r="AL268" s="266"/>
      <c r="AM268" s="207" t="str">
        <f t="shared" si="72"/>
        <v/>
      </c>
      <c r="AN268" s="267"/>
      <c r="AO268" s="268"/>
      <c r="AP268" s="268"/>
      <c r="AQ268" s="269"/>
      <c r="AR268" s="207" t="str">
        <f t="shared" si="73"/>
        <v/>
      </c>
      <c r="AS268" s="270"/>
      <c r="AT268" s="271"/>
      <c r="AU268" s="237"/>
      <c r="AV268" s="207" t="str">
        <f t="shared" si="74"/>
        <v/>
      </c>
      <c r="AW268" s="237"/>
      <c r="AX268" s="237"/>
      <c r="AY268" s="237"/>
      <c r="AZ268" s="237"/>
      <c r="BA268" s="237"/>
      <c r="BB268" s="237"/>
      <c r="BC268" s="237"/>
      <c r="BE268" s="237"/>
      <c r="BF268" s="237"/>
      <c r="BG268" s="237"/>
      <c r="BH268" s="237"/>
      <c r="BI268" s="237"/>
      <c r="BJ268" s="237"/>
    </row>
    <row r="269" spans="1:62" s="238" customFormat="1" x14ac:dyDescent="0.2">
      <c r="A269" s="237"/>
      <c r="B269" s="207" t="str">
        <f t="shared" si="75"/>
        <v/>
      </c>
      <c r="C269" s="73"/>
      <c r="D269" s="257"/>
      <c r="E269" s="258"/>
      <c r="F269" s="259"/>
      <c r="G269" s="259"/>
      <c r="H269" s="207" t="str">
        <f t="shared" si="76"/>
        <v/>
      </c>
      <c r="I269" s="259"/>
      <c r="J269" s="207" t="str">
        <f t="shared" si="62"/>
        <v/>
      </c>
      <c r="K269" s="259"/>
      <c r="L269" s="207" t="str">
        <f t="shared" si="63"/>
        <v/>
      </c>
      <c r="M269" s="260"/>
      <c r="N269" s="260"/>
      <c r="O269" s="260"/>
      <c r="P269" s="260"/>
      <c r="Q269" s="260"/>
      <c r="R269" s="259"/>
      <c r="S269" s="207" t="str">
        <f t="shared" si="64"/>
        <v/>
      </c>
      <c r="T269" s="259"/>
      <c r="U269" s="207" t="str">
        <f t="shared" si="65"/>
        <v/>
      </c>
      <c r="V269" s="261"/>
      <c r="W269" s="183"/>
      <c r="X269" s="259"/>
      <c r="Y269" s="207" t="str">
        <f t="shared" si="66"/>
        <v/>
      </c>
      <c r="Z269" s="259"/>
      <c r="AA269" s="207" t="str">
        <f t="shared" si="67"/>
        <v/>
      </c>
      <c r="AB269" s="183"/>
      <c r="AC269" s="90"/>
      <c r="AD269" s="262"/>
      <c r="AE269" s="207" t="str">
        <f t="shared" si="68"/>
        <v/>
      </c>
      <c r="AF269" s="263"/>
      <c r="AG269" s="207" t="str">
        <f t="shared" si="69"/>
        <v/>
      </c>
      <c r="AH269" s="264"/>
      <c r="AI269" s="207" t="str">
        <f t="shared" si="70"/>
        <v/>
      </c>
      <c r="AJ269" s="265"/>
      <c r="AK269" s="207" t="str">
        <f t="shared" si="71"/>
        <v/>
      </c>
      <c r="AL269" s="266"/>
      <c r="AM269" s="207" t="str">
        <f t="shared" si="72"/>
        <v/>
      </c>
      <c r="AN269" s="267"/>
      <c r="AO269" s="268"/>
      <c r="AP269" s="268"/>
      <c r="AQ269" s="269"/>
      <c r="AR269" s="207" t="str">
        <f t="shared" si="73"/>
        <v/>
      </c>
      <c r="AS269" s="270"/>
      <c r="AT269" s="271"/>
      <c r="AU269" s="237"/>
      <c r="AV269" s="207" t="str">
        <f t="shared" si="74"/>
        <v/>
      </c>
      <c r="AW269" s="237"/>
      <c r="AX269" s="237"/>
      <c r="AY269" s="237"/>
      <c r="AZ269" s="237"/>
      <c r="BA269" s="237"/>
      <c r="BB269" s="237"/>
      <c r="BC269" s="237"/>
      <c r="BE269" s="237"/>
      <c r="BF269" s="237"/>
      <c r="BG269" s="237"/>
      <c r="BH269" s="237"/>
      <c r="BI269" s="237"/>
      <c r="BJ269" s="237"/>
    </row>
    <row r="270" spans="1:62" s="238" customFormat="1" x14ac:dyDescent="0.2">
      <c r="A270" s="237"/>
      <c r="B270" s="207" t="str">
        <f t="shared" si="75"/>
        <v/>
      </c>
      <c r="C270" s="73"/>
      <c r="D270" s="257"/>
      <c r="E270" s="258"/>
      <c r="F270" s="259"/>
      <c r="G270" s="259"/>
      <c r="H270" s="207" t="str">
        <f t="shared" si="76"/>
        <v/>
      </c>
      <c r="I270" s="259"/>
      <c r="J270" s="207" t="str">
        <f t="shared" si="62"/>
        <v/>
      </c>
      <c r="K270" s="259"/>
      <c r="L270" s="207" t="str">
        <f t="shared" si="63"/>
        <v/>
      </c>
      <c r="M270" s="260"/>
      <c r="N270" s="260"/>
      <c r="O270" s="260"/>
      <c r="P270" s="260"/>
      <c r="Q270" s="260"/>
      <c r="R270" s="259"/>
      <c r="S270" s="207" t="str">
        <f t="shared" si="64"/>
        <v/>
      </c>
      <c r="T270" s="259"/>
      <c r="U270" s="207" t="str">
        <f t="shared" si="65"/>
        <v/>
      </c>
      <c r="V270" s="261"/>
      <c r="W270" s="183"/>
      <c r="X270" s="259"/>
      <c r="Y270" s="207" t="str">
        <f t="shared" si="66"/>
        <v/>
      </c>
      <c r="Z270" s="259"/>
      <c r="AA270" s="207" t="str">
        <f t="shared" si="67"/>
        <v/>
      </c>
      <c r="AB270" s="183"/>
      <c r="AC270" s="90"/>
      <c r="AD270" s="262"/>
      <c r="AE270" s="207" t="str">
        <f t="shared" si="68"/>
        <v/>
      </c>
      <c r="AF270" s="263"/>
      <c r="AG270" s="207" t="str">
        <f t="shared" si="69"/>
        <v/>
      </c>
      <c r="AH270" s="264"/>
      <c r="AI270" s="207" t="str">
        <f t="shared" si="70"/>
        <v/>
      </c>
      <c r="AJ270" s="265"/>
      <c r="AK270" s="207" t="str">
        <f t="shared" si="71"/>
        <v/>
      </c>
      <c r="AL270" s="266"/>
      <c r="AM270" s="207" t="str">
        <f t="shared" si="72"/>
        <v/>
      </c>
      <c r="AN270" s="267"/>
      <c r="AO270" s="268"/>
      <c r="AP270" s="268"/>
      <c r="AQ270" s="269"/>
      <c r="AR270" s="207" t="str">
        <f t="shared" si="73"/>
        <v/>
      </c>
      <c r="AS270" s="270"/>
      <c r="AT270" s="271"/>
      <c r="AU270" s="237"/>
      <c r="AV270" s="207" t="str">
        <f t="shared" si="74"/>
        <v/>
      </c>
      <c r="AW270" s="237"/>
      <c r="AX270" s="237"/>
      <c r="AY270" s="237"/>
      <c r="AZ270" s="237"/>
      <c r="BA270" s="237"/>
      <c r="BB270" s="237"/>
      <c r="BC270" s="237"/>
      <c r="BE270" s="237"/>
      <c r="BF270" s="237"/>
      <c r="BG270" s="237"/>
      <c r="BH270" s="237"/>
      <c r="BI270" s="237"/>
      <c r="BJ270" s="237"/>
    </row>
    <row r="271" spans="1:62" s="238" customFormat="1" x14ac:dyDescent="0.2">
      <c r="A271" s="237"/>
      <c r="B271" s="207" t="str">
        <f t="shared" si="75"/>
        <v/>
      </c>
      <c r="C271" s="73"/>
      <c r="D271" s="257"/>
      <c r="E271" s="258"/>
      <c r="F271" s="259"/>
      <c r="G271" s="259"/>
      <c r="H271" s="207" t="str">
        <f t="shared" si="76"/>
        <v/>
      </c>
      <c r="I271" s="259"/>
      <c r="J271" s="207" t="str">
        <f t="shared" si="62"/>
        <v/>
      </c>
      <c r="K271" s="259"/>
      <c r="L271" s="207" t="str">
        <f t="shared" si="63"/>
        <v/>
      </c>
      <c r="M271" s="260"/>
      <c r="N271" s="260"/>
      <c r="O271" s="260"/>
      <c r="P271" s="260"/>
      <c r="Q271" s="260"/>
      <c r="R271" s="259"/>
      <c r="S271" s="207" t="str">
        <f t="shared" si="64"/>
        <v/>
      </c>
      <c r="T271" s="259"/>
      <c r="U271" s="207" t="str">
        <f t="shared" si="65"/>
        <v/>
      </c>
      <c r="V271" s="261"/>
      <c r="W271" s="183"/>
      <c r="X271" s="259"/>
      <c r="Y271" s="207" t="str">
        <f t="shared" si="66"/>
        <v/>
      </c>
      <c r="Z271" s="259"/>
      <c r="AA271" s="207" t="str">
        <f t="shared" si="67"/>
        <v/>
      </c>
      <c r="AB271" s="183"/>
      <c r="AC271" s="90"/>
      <c r="AD271" s="262"/>
      <c r="AE271" s="207" t="str">
        <f t="shared" si="68"/>
        <v/>
      </c>
      <c r="AF271" s="263"/>
      <c r="AG271" s="207" t="str">
        <f t="shared" si="69"/>
        <v/>
      </c>
      <c r="AH271" s="264"/>
      <c r="AI271" s="207" t="str">
        <f t="shared" si="70"/>
        <v/>
      </c>
      <c r="AJ271" s="265"/>
      <c r="AK271" s="207" t="str">
        <f t="shared" si="71"/>
        <v/>
      </c>
      <c r="AL271" s="266"/>
      <c r="AM271" s="207" t="str">
        <f t="shared" si="72"/>
        <v/>
      </c>
      <c r="AN271" s="267"/>
      <c r="AO271" s="268"/>
      <c r="AP271" s="268"/>
      <c r="AQ271" s="269"/>
      <c r="AR271" s="207" t="str">
        <f t="shared" si="73"/>
        <v/>
      </c>
      <c r="AS271" s="270"/>
      <c r="AT271" s="271"/>
      <c r="AU271" s="237"/>
      <c r="AV271" s="207" t="str">
        <f t="shared" si="74"/>
        <v/>
      </c>
      <c r="AW271" s="237"/>
      <c r="AX271" s="237"/>
      <c r="AY271" s="237"/>
      <c r="AZ271" s="237"/>
      <c r="BA271" s="237"/>
      <c r="BB271" s="237"/>
      <c r="BC271" s="237"/>
      <c r="BE271" s="237"/>
      <c r="BF271" s="237"/>
      <c r="BG271" s="237"/>
      <c r="BH271" s="237"/>
      <c r="BI271" s="237"/>
      <c r="BJ271" s="237"/>
    </row>
    <row r="272" spans="1:62" s="238" customFormat="1" x14ac:dyDescent="0.2">
      <c r="A272" s="237"/>
      <c r="B272" s="207" t="str">
        <f t="shared" si="75"/>
        <v/>
      </c>
      <c r="C272" s="73"/>
      <c r="D272" s="257"/>
      <c r="E272" s="258"/>
      <c r="F272" s="259"/>
      <c r="G272" s="259"/>
      <c r="H272" s="207" t="str">
        <f t="shared" si="76"/>
        <v/>
      </c>
      <c r="I272" s="259"/>
      <c r="J272" s="207" t="str">
        <f t="shared" si="62"/>
        <v/>
      </c>
      <c r="K272" s="259"/>
      <c r="L272" s="207" t="str">
        <f t="shared" si="63"/>
        <v/>
      </c>
      <c r="M272" s="260"/>
      <c r="N272" s="260"/>
      <c r="O272" s="260"/>
      <c r="P272" s="260"/>
      <c r="Q272" s="260"/>
      <c r="R272" s="259"/>
      <c r="S272" s="207" t="str">
        <f t="shared" si="64"/>
        <v/>
      </c>
      <c r="T272" s="259"/>
      <c r="U272" s="207" t="str">
        <f t="shared" si="65"/>
        <v/>
      </c>
      <c r="V272" s="261"/>
      <c r="W272" s="183"/>
      <c r="X272" s="259"/>
      <c r="Y272" s="207" t="str">
        <f t="shared" si="66"/>
        <v/>
      </c>
      <c r="Z272" s="259"/>
      <c r="AA272" s="207" t="str">
        <f t="shared" si="67"/>
        <v/>
      </c>
      <c r="AB272" s="183"/>
      <c r="AC272" s="90"/>
      <c r="AD272" s="262"/>
      <c r="AE272" s="207" t="str">
        <f t="shared" si="68"/>
        <v/>
      </c>
      <c r="AF272" s="263"/>
      <c r="AG272" s="207" t="str">
        <f t="shared" si="69"/>
        <v/>
      </c>
      <c r="AH272" s="264"/>
      <c r="AI272" s="207" t="str">
        <f t="shared" si="70"/>
        <v/>
      </c>
      <c r="AJ272" s="265"/>
      <c r="AK272" s="207" t="str">
        <f t="shared" si="71"/>
        <v/>
      </c>
      <c r="AL272" s="266"/>
      <c r="AM272" s="207" t="str">
        <f t="shared" si="72"/>
        <v/>
      </c>
      <c r="AN272" s="267"/>
      <c r="AO272" s="268"/>
      <c r="AP272" s="268"/>
      <c r="AQ272" s="269"/>
      <c r="AR272" s="207" t="str">
        <f t="shared" si="73"/>
        <v/>
      </c>
      <c r="AS272" s="270"/>
      <c r="AT272" s="271"/>
      <c r="AU272" s="237"/>
      <c r="AV272" s="207" t="str">
        <f t="shared" si="74"/>
        <v/>
      </c>
      <c r="AW272" s="237"/>
      <c r="AX272" s="237"/>
      <c r="AY272" s="237"/>
      <c r="AZ272" s="237"/>
      <c r="BA272" s="237"/>
      <c r="BB272" s="237"/>
      <c r="BC272" s="237"/>
      <c r="BE272" s="237"/>
      <c r="BF272" s="237"/>
      <c r="BG272" s="237"/>
      <c r="BH272" s="237"/>
      <c r="BI272" s="237"/>
      <c r="BJ272" s="237"/>
    </row>
    <row r="273" spans="1:62" s="238" customFormat="1" x14ac:dyDescent="0.2">
      <c r="A273" s="237"/>
      <c r="B273" s="207" t="str">
        <f t="shared" si="75"/>
        <v/>
      </c>
      <c r="C273" s="73"/>
      <c r="D273" s="257"/>
      <c r="E273" s="258"/>
      <c r="F273" s="259"/>
      <c r="G273" s="259"/>
      <c r="H273" s="207" t="str">
        <f t="shared" si="76"/>
        <v/>
      </c>
      <c r="I273" s="259"/>
      <c r="J273" s="207" t="str">
        <f t="shared" si="62"/>
        <v/>
      </c>
      <c r="K273" s="259"/>
      <c r="L273" s="207" t="str">
        <f t="shared" si="63"/>
        <v/>
      </c>
      <c r="M273" s="260"/>
      <c r="N273" s="260"/>
      <c r="O273" s="260"/>
      <c r="P273" s="260"/>
      <c r="Q273" s="260"/>
      <c r="R273" s="259"/>
      <c r="S273" s="207" t="str">
        <f t="shared" si="64"/>
        <v/>
      </c>
      <c r="T273" s="259"/>
      <c r="U273" s="207" t="str">
        <f t="shared" si="65"/>
        <v/>
      </c>
      <c r="V273" s="261"/>
      <c r="W273" s="183"/>
      <c r="X273" s="259"/>
      <c r="Y273" s="207" t="str">
        <f t="shared" si="66"/>
        <v/>
      </c>
      <c r="Z273" s="259"/>
      <c r="AA273" s="207" t="str">
        <f t="shared" si="67"/>
        <v/>
      </c>
      <c r="AB273" s="183"/>
      <c r="AC273" s="90"/>
      <c r="AD273" s="262"/>
      <c r="AE273" s="207" t="str">
        <f t="shared" si="68"/>
        <v/>
      </c>
      <c r="AF273" s="263"/>
      <c r="AG273" s="207" t="str">
        <f t="shared" si="69"/>
        <v/>
      </c>
      <c r="AH273" s="264"/>
      <c r="AI273" s="207" t="str">
        <f t="shared" si="70"/>
        <v/>
      </c>
      <c r="AJ273" s="265"/>
      <c r="AK273" s="207" t="str">
        <f t="shared" si="71"/>
        <v/>
      </c>
      <c r="AL273" s="266"/>
      <c r="AM273" s="207" t="str">
        <f t="shared" si="72"/>
        <v/>
      </c>
      <c r="AN273" s="267"/>
      <c r="AO273" s="268"/>
      <c r="AP273" s="268"/>
      <c r="AQ273" s="269"/>
      <c r="AR273" s="207" t="str">
        <f t="shared" si="73"/>
        <v/>
      </c>
      <c r="AS273" s="270"/>
      <c r="AT273" s="271"/>
      <c r="AU273" s="237"/>
      <c r="AV273" s="207" t="str">
        <f t="shared" si="74"/>
        <v/>
      </c>
      <c r="AW273" s="237"/>
      <c r="AX273" s="237"/>
      <c r="AY273" s="237"/>
      <c r="AZ273" s="237"/>
      <c r="BA273" s="237"/>
      <c r="BB273" s="237"/>
      <c r="BC273" s="237"/>
      <c r="BE273" s="237"/>
      <c r="BF273" s="237"/>
      <c r="BG273" s="237"/>
      <c r="BH273" s="237"/>
      <c r="BI273" s="237"/>
      <c r="BJ273" s="237"/>
    </row>
    <row r="274" spans="1:62" s="238" customFormat="1" x14ac:dyDescent="0.2">
      <c r="A274" s="237"/>
      <c r="B274" s="207" t="str">
        <f t="shared" si="75"/>
        <v/>
      </c>
      <c r="C274" s="73"/>
      <c r="D274" s="257"/>
      <c r="E274" s="258"/>
      <c r="F274" s="259"/>
      <c r="G274" s="259"/>
      <c r="H274" s="207" t="str">
        <f t="shared" si="76"/>
        <v/>
      </c>
      <c r="I274" s="259"/>
      <c r="J274" s="207" t="str">
        <f t="shared" si="62"/>
        <v/>
      </c>
      <c r="K274" s="259"/>
      <c r="L274" s="207" t="str">
        <f t="shared" si="63"/>
        <v/>
      </c>
      <c r="M274" s="260"/>
      <c r="N274" s="260"/>
      <c r="O274" s="260"/>
      <c r="P274" s="260"/>
      <c r="Q274" s="260"/>
      <c r="R274" s="259"/>
      <c r="S274" s="207" t="str">
        <f t="shared" si="64"/>
        <v/>
      </c>
      <c r="T274" s="259"/>
      <c r="U274" s="207" t="str">
        <f t="shared" si="65"/>
        <v/>
      </c>
      <c r="V274" s="261"/>
      <c r="W274" s="183"/>
      <c r="X274" s="259"/>
      <c r="Y274" s="207" t="str">
        <f t="shared" si="66"/>
        <v/>
      </c>
      <c r="Z274" s="259"/>
      <c r="AA274" s="207" t="str">
        <f t="shared" si="67"/>
        <v/>
      </c>
      <c r="AB274" s="183"/>
      <c r="AC274" s="90"/>
      <c r="AD274" s="262"/>
      <c r="AE274" s="207" t="str">
        <f t="shared" si="68"/>
        <v/>
      </c>
      <c r="AF274" s="263"/>
      <c r="AG274" s="207" t="str">
        <f t="shared" si="69"/>
        <v/>
      </c>
      <c r="AH274" s="264"/>
      <c r="AI274" s="207" t="str">
        <f t="shared" si="70"/>
        <v/>
      </c>
      <c r="AJ274" s="265"/>
      <c r="AK274" s="207" t="str">
        <f t="shared" si="71"/>
        <v/>
      </c>
      <c r="AL274" s="266"/>
      <c r="AM274" s="207" t="str">
        <f t="shared" si="72"/>
        <v/>
      </c>
      <c r="AN274" s="267"/>
      <c r="AO274" s="268"/>
      <c r="AP274" s="268"/>
      <c r="AQ274" s="269"/>
      <c r="AR274" s="207" t="str">
        <f t="shared" si="73"/>
        <v/>
      </c>
      <c r="AS274" s="270"/>
      <c r="AT274" s="271"/>
      <c r="AU274" s="237"/>
      <c r="AV274" s="207" t="str">
        <f t="shared" si="74"/>
        <v/>
      </c>
      <c r="AW274" s="237"/>
      <c r="AX274" s="237"/>
      <c r="AY274" s="237"/>
      <c r="AZ274" s="237"/>
      <c r="BA274" s="237"/>
      <c r="BB274" s="237"/>
      <c r="BC274" s="237"/>
      <c r="BE274" s="237"/>
      <c r="BF274" s="237"/>
      <c r="BG274" s="237"/>
      <c r="BH274" s="237"/>
      <c r="BI274" s="237"/>
      <c r="BJ274" s="237"/>
    </row>
    <row r="275" spans="1:62" s="238" customFormat="1" x14ac:dyDescent="0.2">
      <c r="A275" s="237"/>
      <c r="B275" s="207" t="str">
        <f t="shared" si="75"/>
        <v/>
      </c>
      <c r="C275" s="73"/>
      <c r="D275" s="257"/>
      <c r="E275" s="258"/>
      <c r="F275" s="259"/>
      <c r="G275" s="259"/>
      <c r="H275" s="207" t="str">
        <f t="shared" si="76"/>
        <v/>
      </c>
      <c r="I275" s="259"/>
      <c r="J275" s="207" t="str">
        <f t="shared" si="62"/>
        <v/>
      </c>
      <c r="K275" s="259"/>
      <c r="L275" s="207" t="str">
        <f t="shared" si="63"/>
        <v/>
      </c>
      <c r="M275" s="260"/>
      <c r="N275" s="260"/>
      <c r="O275" s="260"/>
      <c r="P275" s="260"/>
      <c r="Q275" s="260"/>
      <c r="R275" s="259"/>
      <c r="S275" s="207" t="str">
        <f t="shared" si="64"/>
        <v/>
      </c>
      <c r="T275" s="259"/>
      <c r="U275" s="207" t="str">
        <f t="shared" si="65"/>
        <v/>
      </c>
      <c r="V275" s="261"/>
      <c r="W275" s="183"/>
      <c r="X275" s="259"/>
      <c r="Y275" s="207" t="str">
        <f t="shared" si="66"/>
        <v/>
      </c>
      <c r="Z275" s="259"/>
      <c r="AA275" s="207" t="str">
        <f t="shared" si="67"/>
        <v/>
      </c>
      <c r="AB275" s="183"/>
      <c r="AC275" s="90"/>
      <c r="AD275" s="262"/>
      <c r="AE275" s="207" t="str">
        <f t="shared" si="68"/>
        <v/>
      </c>
      <c r="AF275" s="263"/>
      <c r="AG275" s="207" t="str">
        <f t="shared" si="69"/>
        <v/>
      </c>
      <c r="AH275" s="264"/>
      <c r="AI275" s="207" t="str">
        <f t="shared" si="70"/>
        <v/>
      </c>
      <c r="AJ275" s="265"/>
      <c r="AK275" s="207" t="str">
        <f t="shared" si="71"/>
        <v/>
      </c>
      <c r="AL275" s="266"/>
      <c r="AM275" s="207" t="str">
        <f t="shared" si="72"/>
        <v/>
      </c>
      <c r="AN275" s="267"/>
      <c r="AO275" s="268"/>
      <c r="AP275" s="268"/>
      <c r="AQ275" s="269"/>
      <c r="AR275" s="207" t="str">
        <f t="shared" si="73"/>
        <v/>
      </c>
      <c r="AS275" s="270"/>
      <c r="AT275" s="271"/>
      <c r="AU275" s="237"/>
      <c r="AV275" s="207" t="str">
        <f t="shared" si="74"/>
        <v/>
      </c>
      <c r="AW275" s="237"/>
      <c r="AX275" s="237"/>
      <c r="AY275" s="237"/>
      <c r="AZ275" s="237"/>
      <c r="BA275" s="237"/>
      <c r="BB275" s="237"/>
      <c r="BC275" s="237"/>
      <c r="BE275" s="237"/>
      <c r="BF275" s="237"/>
      <c r="BG275" s="237"/>
      <c r="BH275" s="237"/>
      <c r="BI275" s="237"/>
      <c r="BJ275" s="237"/>
    </row>
    <row r="276" spans="1:62" s="238" customFormat="1" x14ac:dyDescent="0.2">
      <c r="A276" s="237"/>
      <c r="B276" s="207" t="str">
        <f t="shared" si="75"/>
        <v/>
      </c>
      <c r="C276" s="73"/>
      <c r="D276" s="257"/>
      <c r="E276" s="258"/>
      <c r="F276" s="259"/>
      <c r="G276" s="259"/>
      <c r="H276" s="207" t="str">
        <f t="shared" si="76"/>
        <v/>
      </c>
      <c r="I276" s="259"/>
      <c r="J276" s="207" t="str">
        <f t="shared" si="62"/>
        <v/>
      </c>
      <c r="K276" s="259"/>
      <c r="L276" s="207" t="str">
        <f t="shared" si="63"/>
        <v/>
      </c>
      <c r="M276" s="260"/>
      <c r="N276" s="260"/>
      <c r="O276" s="260"/>
      <c r="P276" s="260"/>
      <c r="Q276" s="260"/>
      <c r="R276" s="259"/>
      <c r="S276" s="207" t="str">
        <f t="shared" si="64"/>
        <v/>
      </c>
      <c r="T276" s="259"/>
      <c r="U276" s="207" t="str">
        <f t="shared" si="65"/>
        <v/>
      </c>
      <c r="V276" s="261"/>
      <c r="W276" s="183"/>
      <c r="X276" s="259"/>
      <c r="Y276" s="207" t="str">
        <f t="shared" si="66"/>
        <v/>
      </c>
      <c r="Z276" s="259"/>
      <c r="AA276" s="207" t="str">
        <f t="shared" si="67"/>
        <v/>
      </c>
      <c r="AB276" s="183"/>
      <c r="AC276" s="90"/>
      <c r="AD276" s="262"/>
      <c r="AE276" s="207" t="str">
        <f t="shared" si="68"/>
        <v/>
      </c>
      <c r="AF276" s="263"/>
      <c r="AG276" s="207" t="str">
        <f t="shared" si="69"/>
        <v/>
      </c>
      <c r="AH276" s="264"/>
      <c r="AI276" s="207" t="str">
        <f t="shared" si="70"/>
        <v/>
      </c>
      <c r="AJ276" s="265"/>
      <c r="AK276" s="207" t="str">
        <f t="shared" si="71"/>
        <v/>
      </c>
      <c r="AL276" s="266"/>
      <c r="AM276" s="207" t="str">
        <f t="shared" si="72"/>
        <v/>
      </c>
      <c r="AN276" s="267"/>
      <c r="AO276" s="268"/>
      <c r="AP276" s="268"/>
      <c r="AQ276" s="269"/>
      <c r="AR276" s="207" t="str">
        <f t="shared" si="73"/>
        <v/>
      </c>
      <c r="AS276" s="270"/>
      <c r="AT276" s="271"/>
      <c r="AU276" s="237"/>
      <c r="AV276" s="207" t="str">
        <f t="shared" si="74"/>
        <v/>
      </c>
      <c r="AW276" s="237"/>
      <c r="AX276" s="237"/>
      <c r="AY276" s="237"/>
      <c r="AZ276" s="237"/>
      <c r="BA276" s="237"/>
      <c r="BB276" s="237"/>
      <c r="BC276" s="237"/>
      <c r="BE276" s="237"/>
      <c r="BF276" s="237"/>
      <c r="BG276" s="237"/>
      <c r="BH276" s="237"/>
      <c r="BI276" s="237"/>
      <c r="BJ276" s="237"/>
    </row>
    <row r="277" spans="1:62" s="238" customFormat="1" x14ac:dyDescent="0.2">
      <c r="A277" s="237"/>
      <c r="B277" s="207" t="str">
        <f t="shared" si="75"/>
        <v/>
      </c>
      <c r="C277" s="73"/>
      <c r="D277" s="257"/>
      <c r="E277" s="258"/>
      <c r="F277" s="259"/>
      <c r="G277" s="259"/>
      <c r="H277" s="207" t="str">
        <f t="shared" si="76"/>
        <v/>
      </c>
      <c r="I277" s="259"/>
      <c r="J277" s="207" t="str">
        <f t="shared" si="62"/>
        <v/>
      </c>
      <c r="K277" s="259"/>
      <c r="L277" s="207" t="str">
        <f t="shared" si="63"/>
        <v/>
      </c>
      <c r="M277" s="260"/>
      <c r="N277" s="260"/>
      <c r="O277" s="260"/>
      <c r="P277" s="260"/>
      <c r="Q277" s="260"/>
      <c r="R277" s="259"/>
      <c r="S277" s="207" t="str">
        <f t="shared" si="64"/>
        <v/>
      </c>
      <c r="T277" s="259"/>
      <c r="U277" s="207" t="str">
        <f t="shared" si="65"/>
        <v/>
      </c>
      <c r="V277" s="261"/>
      <c r="W277" s="183"/>
      <c r="X277" s="259"/>
      <c r="Y277" s="207" t="str">
        <f t="shared" si="66"/>
        <v/>
      </c>
      <c r="Z277" s="259"/>
      <c r="AA277" s="207" t="str">
        <f t="shared" si="67"/>
        <v/>
      </c>
      <c r="AB277" s="183"/>
      <c r="AC277" s="90"/>
      <c r="AD277" s="262"/>
      <c r="AE277" s="207" t="str">
        <f t="shared" si="68"/>
        <v/>
      </c>
      <c r="AF277" s="263"/>
      <c r="AG277" s="207" t="str">
        <f t="shared" si="69"/>
        <v/>
      </c>
      <c r="AH277" s="264"/>
      <c r="AI277" s="207" t="str">
        <f t="shared" si="70"/>
        <v/>
      </c>
      <c r="AJ277" s="265"/>
      <c r="AK277" s="207" t="str">
        <f t="shared" si="71"/>
        <v/>
      </c>
      <c r="AL277" s="266"/>
      <c r="AM277" s="207" t="str">
        <f t="shared" si="72"/>
        <v/>
      </c>
      <c r="AN277" s="267"/>
      <c r="AO277" s="268"/>
      <c r="AP277" s="268"/>
      <c r="AQ277" s="269"/>
      <c r="AR277" s="207" t="str">
        <f t="shared" si="73"/>
        <v/>
      </c>
      <c r="AS277" s="270"/>
      <c r="AT277" s="271"/>
      <c r="AU277" s="237"/>
      <c r="AV277" s="207" t="str">
        <f t="shared" si="74"/>
        <v/>
      </c>
      <c r="AW277" s="237"/>
      <c r="AX277" s="237"/>
      <c r="AY277" s="237"/>
      <c r="AZ277" s="237"/>
      <c r="BA277" s="237"/>
      <c r="BB277" s="237"/>
      <c r="BC277" s="237"/>
      <c r="BE277" s="237"/>
      <c r="BF277" s="237"/>
      <c r="BG277" s="237"/>
      <c r="BH277" s="237"/>
      <c r="BI277" s="237"/>
      <c r="BJ277" s="237"/>
    </row>
    <row r="278" spans="1:62" s="238" customFormat="1" x14ac:dyDescent="0.2">
      <c r="A278" s="237"/>
      <c r="B278" s="207" t="str">
        <f t="shared" si="75"/>
        <v/>
      </c>
      <c r="C278" s="73"/>
      <c r="D278" s="257"/>
      <c r="E278" s="258"/>
      <c r="F278" s="259"/>
      <c r="G278" s="259"/>
      <c r="H278" s="207" t="str">
        <f t="shared" si="76"/>
        <v/>
      </c>
      <c r="I278" s="259"/>
      <c r="J278" s="207" t="str">
        <f t="shared" si="62"/>
        <v/>
      </c>
      <c r="K278" s="259"/>
      <c r="L278" s="207" t="str">
        <f t="shared" si="63"/>
        <v/>
      </c>
      <c r="M278" s="260"/>
      <c r="N278" s="260"/>
      <c r="O278" s="260"/>
      <c r="P278" s="260"/>
      <c r="Q278" s="260"/>
      <c r="R278" s="259"/>
      <c r="S278" s="207" t="str">
        <f t="shared" si="64"/>
        <v/>
      </c>
      <c r="T278" s="259"/>
      <c r="U278" s="207" t="str">
        <f t="shared" si="65"/>
        <v/>
      </c>
      <c r="V278" s="261"/>
      <c r="W278" s="183"/>
      <c r="X278" s="259"/>
      <c r="Y278" s="207" t="str">
        <f t="shared" si="66"/>
        <v/>
      </c>
      <c r="Z278" s="259"/>
      <c r="AA278" s="207" t="str">
        <f t="shared" si="67"/>
        <v/>
      </c>
      <c r="AB278" s="183"/>
      <c r="AC278" s="90"/>
      <c r="AD278" s="262"/>
      <c r="AE278" s="207" t="str">
        <f t="shared" si="68"/>
        <v/>
      </c>
      <c r="AF278" s="263"/>
      <c r="AG278" s="207" t="str">
        <f t="shared" si="69"/>
        <v/>
      </c>
      <c r="AH278" s="264"/>
      <c r="AI278" s="207" t="str">
        <f t="shared" si="70"/>
        <v/>
      </c>
      <c r="AJ278" s="265"/>
      <c r="AK278" s="207" t="str">
        <f t="shared" si="71"/>
        <v/>
      </c>
      <c r="AL278" s="266"/>
      <c r="AM278" s="207" t="str">
        <f t="shared" si="72"/>
        <v/>
      </c>
      <c r="AN278" s="267"/>
      <c r="AO278" s="268"/>
      <c r="AP278" s="268"/>
      <c r="AQ278" s="269"/>
      <c r="AR278" s="207" t="str">
        <f t="shared" si="73"/>
        <v/>
      </c>
      <c r="AS278" s="270"/>
      <c r="AT278" s="271"/>
      <c r="AU278" s="237"/>
      <c r="AV278" s="207" t="str">
        <f t="shared" si="74"/>
        <v/>
      </c>
      <c r="AW278" s="237"/>
      <c r="AX278" s="237"/>
      <c r="AY278" s="237"/>
      <c r="AZ278" s="237"/>
      <c r="BA278" s="237"/>
      <c r="BB278" s="237"/>
      <c r="BC278" s="237"/>
      <c r="BE278" s="237"/>
      <c r="BF278" s="237"/>
      <c r="BG278" s="237"/>
      <c r="BH278" s="237"/>
      <c r="BI278" s="237"/>
      <c r="BJ278" s="237"/>
    </row>
    <row r="279" spans="1:62" s="238" customFormat="1" x14ac:dyDescent="0.2">
      <c r="A279" s="237"/>
      <c r="B279" s="207" t="str">
        <f t="shared" si="75"/>
        <v/>
      </c>
      <c r="C279" s="73"/>
      <c r="D279" s="257"/>
      <c r="E279" s="258"/>
      <c r="F279" s="259"/>
      <c r="G279" s="259"/>
      <c r="H279" s="207" t="str">
        <f t="shared" si="76"/>
        <v/>
      </c>
      <c r="I279" s="259"/>
      <c r="J279" s="207" t="str">
        <f t="shared" si="62"/>
        <v/>
      </c>
      <c r="K279" s="259"/>
      <c r="L279" s="207" t="str">
        <f t="shared" si="63"/>
        <v/>
      </c>
      <c r="M279" s="260"/>
      <c r="N279" s="260"/>
      <c r="O279" s="260"/>
      <c r="P279" s="260"/>
      <c r="Q279" s="260"/>
      <c r="R279" s="259"/>
      <c r="S279" s="207" t="str">
        <f t="shared" si="64"/>
        <v/>
      </c>
      <c r="T279" s="259"/>
      <c r="U279" s="207" t="str">
        <f t="shared" si="65"/>
        <v/>
      </c>
      <c r="V279" s="261"/>
      <c r="W279" s="183"/>
      <c r="X279" s="259"/>
      <c r="Y279" s="207" t="str">
        <f t="shared" si="66"/>
        <v/>
      </c>
      <c r="Z279" s="259"/>
      <c r="AA279" s="207" t="str">
        <f t="shared" si="67"/>
        <v/>
      </c>
      <c r="AB279" s="183"/>
      <c r="AC279" s="90"/>
      <c r="AD279" s="262"/>
      <c r="AE279" s="207" t="str">
        <f t="shared" si="68"/>
        <v/>
      </c>
      <c r="AF279" s="263"/>
      <c r="AG279" s="207" t="str">
        <f t="shared" si="69"/>
        <v/>
      </c>
      <c r="AH279" s="264"/>
      <c r="AI279" s="207" t="str">
        <f t="shared" si="70"/>
        <v/>
      </c>
      <c r="AJ279" s="265"/>
      <c r="AK279" s="207" t="str">
        <f t="shared" si="71"/>
        <v/>
      </c>
      <c r="AL279" s="266"/>
      <c r="AM279" s="207" t="str">
        <f t="shared" si="72"/>
        <v/>
      </c>
      <c r="AN279" s="267"/>
      <c r="AO279" s="268"/>
      <c r="AP279" s="268"/>
      <c r="AQ279" s="269"/>
      <c r="AR279" s="207" t="str">
        <f t="shared" si="73"/>
        <v/>
      </c>
      <c r="AS279" s="270"/>
      <c r="AT279" s="271"/>
      <c r="AU279" s="237"/>
      <c r="AV279" s="207" t="str">
        <f t="shared" si="74"/>
        <v/>
      </c>
      <c r="AW279" s="237"/>
      <c r="AX279" s="237"/>
      <c r="AY279" s="237"/>
      <c r="AZ279" s="237"/>
      <c r="BA279" s="237"/>
      <c r="BB279" s="237"/>
      <c r="BC279" s="237"/>
      <c r="BE279" s="237"/>
      <c r="BF279" s="237"/>
      <c r="BG279" s="237"/>
      <c r="BH279" s="237"/>
      <c r="BI279" s="237"/>
      <c r="BJ279" s="237"/>
    </row>
    <row r="280" spans="1:62" s="238" customFormat="1" x14ac:dyDescent="0.2">
      <c r="A280" s="237"/>
      <c r="B280" s="207" t="str">
        <f t="shared" si="75"/>
        <v/>
      </c>
      <c r="C280" s="73"/>
      <c r="D280" s="257"/>
      <c r="E280" s="258"/>
      <c r="F280" s="259"/>
      <c r="G280" s="259"/>
      <c r="H280" s="207" t="str">
        <f t="shared" si="76"/>
        <v/>
      </c>
      <c r="I280" s="259"/>
      <c r="J280" s="207" t="str">
        <f t="shared" si="62"/>
        <v/>
      </c>
      <c r="K280" s="259"/>
      <c r="L280" s="207" t="str">
        <f t="shared" si="63"/>
        <v/>
      </c>
      <c r="M280" s="260"/>
      <c r="N280" s="260"/>
      <c r="O280" s="260"/>
      <c r="P280" s="260"/>
      <c r="Q280" s="260"/>
      <c r="R280" s="259"/>
      <c r="S280" s="207" t="str">
        <f t="shared" si="64"/>
        <v/>
      </c>
      <c r="T280" s="259"/>
      <c r="U280" s="207" t="str">
        <f t="shared" si="65"/>
        <v/>
      </c>
      <c r="V280" s="261"/>
      <c r="W280" s="183"/>
      <c r="X280" s="259"/>
      <c r="Y280" s="207" t="str">
        <f t="shared" si="66"/>
        <v/>
      </c>
      <c r="Z280" s="259"/>
      <c r="AA280" s="207" t="str">
        <f t="shared" si="67"/>
        <v/>
      </c>
      <c r="AB280" s="183"/>
      <c r="AC280" s="90"/>
      <c r="AD280" s="262"/>
      <c r="AE280" s="207" t="str">
        <f t="shared" si="68"/>
        <v/>
      </c>
      <c r="AF280" s="263"/>
      <c r="AG280" s="207" t="str">
        <f t="shared" si="69"/>
        <v/>
      </c>
      <c r="AH280" s="264"/>
      <c r="AI280" s="207" t="str">
        <f t="shared" si="70"/>
        <v/>
      </c>
      <c r="AJ280" s="265"/>
      <c r="AK280" s="207" t="str">
        <f t="shared" si="71"/>
        <v/>
      </c>
      <c r="AL280" s="266"/>
      <c r="AM280" s="207" t="str">
        <f t="shared" si="72"/>
        <v/>
      </c>
      <c r="AN280" s="267"/>
      <c r="AO280" s="268"/>
      <c r="AP280" s="268"/>
      <c r="AQ280" s="269"/>
      <c r="AR280" s="207" t="str">
        <f t="shared" si="73"/>
        <v/>
      </c>
      <c r="AS280" s="270"/>
      <c r="AT280" s="271"/>
      <c r="AU280" s="237"/>
      <c r="AV280" s="207" t="str">
        <f t="shared" si="74"/>
        <v/>
      </c>
      <c r="AW280" s="237"/>
      <c r="AX280" s="237"/>
      <c r="AY280" s="237"/>
      <c r="AZ280" s="237"/>
      <c r="BA280" s="237"/>
      <c r="BB280" s="237"/>
      <c r="BC280" s="237"/>
      <c r="BE280" s="237"/>
      <c r="BF280" s="237"/>
      <c r="BG280" s="237"/>
      <c r="BH280" s="237"/>
      <c r="BI280" s="237"/>
      <c r="BJ280" s="237"/>
    </row>
    <row r="281" spans="1:62" s="238" customFormat="1" x14ac:dyDescent="0.2">
      <c r="A281" s="237"/>
      <c r="B281" s="207" t="str">
        <f t="shared" si="75"/>
        <v/>
      </c>
      <c r="C281" s="73"/>
      <c r="D281" s="257"/>
      <c r="E281" s="258"/>
      <c r="F281" s="259"/>
      <c r="G281" s="259"/>
      <c r="H281" s="207" t="str">
        <f t="shared" si="76"/>
        <v/>
      </c>
      <c r="I281" s="259"/>
      <c r="J281" s="207" t="str">
        <f t="shared" si="62"/>
        <v/>
      </c>
      <c r="K281" s="259"/>
      <c r="L281" s="207" t="str">
        <f t="shared" si="63"/>
        <v/>
      </c>
      <c r="M281" s="260"/>
      <c r="N281" s="260"/>
      <c r="O281" s="260"/>
      <c r="P281" s="260"/>
      <c r="Q281" s="260"/>
      <c r="R281" s="259"/>
      <c r="S281" s="207" t="str">
        <f t="shared" si="64"/>
        <v/>
      </c>
      <c r="T281" s="259"/>
      <c r="U281" s="207" t="str">
        <f t="shared" si="65"/>
        <v/>
      </c>
      <c r="V281" s="261"/>
      <c r="W281" s="183"/>
      <c r="X281" s="259"/>
      <c r="Y281" s="207" t="str">
        <f t="shared" si="66"/>
        <v/>
      </c>
      <c r="Z281" s="259"/>
      <c r="AA281" s="207" t="str">
        <f t="shared" si="67"/>
        <v/>
      </c>
      <c r="AB281" s="183"/>
      <c r="AC281" s="90"/>
      <c r="AD281" s="262"/>
      <c r="AE281" s="207" t="str">
        <f t="shared" si="68"/>
        <v/>
      </c>
      <c r="AF281" s="263"/>
      <c r="AG281" s="207" t="str">
        <f t="shared" si="69"/>
        <v/>
      </c>
      <c r="AH281" s="264"/>
      <c r="AI281" s="207" t="str">
        <f t="shared" si="70"/>
        <v/>
      </c>
      <c r="AJ281" s="265"/>
      <c r="AK281" s="207" t="str">
        <f t="shared" si="71"/>
        <v/>
      </c>
      <c r="AL281" s="266"/>
      <c r="AM281" s="207" t="str">
        <f t="shared" si="72"/>
        <v/>
      </c>
      <c r="AN281" s="267"/>
      <c r="AO281" s="268"/>
      <c r="AP281" s="268"/>
      <c r="AQ281" s="269"/>
      <c r="AR281" s="207" t="str">
        <f t="shared" si="73"/>
        <v/>
      </c>
      <c r="AS281" s="270"/>
      <c r="AT281" s="271"/>
      <c r="AU281" s="237"/>
      <c r="AV281" s="207" t="str">
        <f t="shared" si="74"/>
        <v/>
      </c>
      <c r="AW281" s="237"/>
      <c r="AX281" s="237"/>
      <c r="AY281" s="237"/>
      <c r="AZ281" s="237"/>
      <c r="BA281" s="237"/>
      <c r="BB281" s="237"/>
      <c r="BC281" s="237"/>
      <c r="BE281" s="237"/>
      <c r="BF281" s="237"/>
      <c r="BG281" s="237"/>
      <c r="BH281" s="237"/>
      <c r="BI281" s="237"/>
      <c r="BJ281" s="237"/>
    </row>
    <row r="282" spans="1:62" s="238" customFormat="1" x14ac:dyDescent="0.2">
      <c r="A282" s="237"/>
      <c r="B282" s="207" t="str">
        <f t="shared" si="75"/>
        <v/>
      </c>
      <c r="C282" s="73"/>
      <c r="D282" s="257"/>
      <c r="E282" s="258"/>
      <c r="F282" s="259"/>
      <c r="G282" s="259"/>
      <c r="H282" s="207" t="str">
        <f t="shared" si="76"/>
        <v/>
      </c>
      <c r="I282" s="259"/>
      <c r="J282" s="207" t="str">
        <f t="shared" si="62"/>
        <v/>
      </c>
      <c r="K282" s="259"/>
      <c r="L282" s="207" t="str">
        <f t="shared" si="63"/>
        <v/>
      </c>
      <c r="M282" s="260"/>
      <c r="N282" s="260"/>
      <c r="O282" s="260"/>
      <c r="P282" s="260"/>
      <c r="Q282" s="260"/>
      <c r="R282" s="259"/>
      <c r="S282" s="207" t="str">
        <f t="shared" si="64"/>
        <v/>
      </c>
      <c r="T282" s="259"/>
      <c r="U282" s="207" t="str">
        <f t="shared" si="65"/>
        <v/>
      </c>
      <c r="V282" s="261"/>
      <c r="W282" s="183"/>
      <c r="X282" s="259"/>
      <c r="Y282" s="207" t="str">
        <f t="shared" si="66"/>
        <v/>
      </c>
      <c r="Z282" s="259"/>
      <c r="AA282" s="207" t="str">
        <f t="shared" si="67"/>
        <v/>
      </c>
      <c r="AB282" s="183"/>
      <c r="AC282" s="90"/>
      <c r="AD282" s="262"/>
      <c r="AE282" s="207" t="str">
        <f t="shared" si="68"/>
        <v/>
      </c>
      <c r="AF282" s="263"/>
      <c r="AG282" s="207" t="str">
        <f t="shared" si="69"/>
        <v/>
      </c>
      <c r="AH282" s="264"/>
      <c r="AI282" s="207" t="str">
        <f t="shared" si="70"/>
        <v/>
      </c>
      <c r="AJ282" s="265"/>
      <c r="AK282" s="207" t="str">
        <f t="shared" si="71"/>
        <v/>
      </c>
      <c r="AL282" s="266"/>
      <c r="AM282" s="207" t="str">
        <f t="shared" si="72"/>
        <v/>
      </c>
      <c r="AN282" s="267"/>
      <c r="AO282" s="268"/>
      <c r="AP282" s="268"/>
      <c r="AQ282" s="269"/>
      <c r="AR282" s="207" t="str">
        <f t="shared" si="73"/>
        <v/>
      </c>
      <c r="AS282" s="270"/>
      <c r="AT282" s="271"/>
      <c r="AU282" s="237"/>
      <c r="AV282" s="207" t="str">
        <f t="shared" si="74"/>
        <v/>
      </c>
      <c r="AW282" s="237"/>
      <c r="AX282" s="237"/>
      <c r="AY282" s="237"/>
      <c r="AZ282" s="237"/>
      <c r="BA282" s="237"/>
      <c r="BB282" s="237"/>
      <c r="BC282" s="237"/>
      <c r="BE282" s="237"/>
      <c r="BF282" s="237"/>
      <c r="BG282" s="237"/>
      <c r="BH282" s="237"/>
      <c r="BI282" s="237"/>
      <c r="BJ282" s="237"/>
    </row>
    <row r="283" spans="1:62" s="238" customFormat="1" x14ac:dyDescent="0.2">
      <c r="A283" s="237"/>
      <c r="B283" s="207" t="str">
        <f t="shared" si="75"/>
        <v/>
      </c>
      <c r="C283" s="73"/>
      <c r="D283" s="257"/>
      <c r="E283" s="258"/>
      <c r="F283" s="259"/>
      <c r="G283" s="259"/>
      <c r="H283" s="207" t="str">
        <f t="shared" si="76"/>
        <v/>
      </c>
      <c r="I283" s="259"/>
      <c r="J283" s="207" t="str">
        <f t="shared" si="62"/>
        <v/>
      </c>
      <c r="K283" s="259"/>
      <c r="L283" s="207" t="str">
        <f t="shared" si="63"/>
        <v/>
      </c>
      <c r="M283" s="260"/>
      <c r="N283" s="260"/>
      <c r="O283" s="260"/>
      <c r="P283" s="260"/>
      <c r="Q283" s="260"/>
      <c r="R283" s="259"/>
      <c r="S283" s="207" t="str">
        <f t="shared" si="64"/>
        <v/>
      </c>
      <c r="T283" s="259"/>
      <c r="U283" s="207" t="str">
        <f t="shared" si="65"/>
        <v/>
      </c>
      <c r="V283" s="261"/>
      <c r="W283" s="183"/>
      <c r="X283" s="259"/>
      <c r="Y283" s="207" t="str">
        <f t="shared" si="66"/>
        <v/>
      </c>
      <c r="Z283" s="259"/>
      <c r="AA283" s="207" t="str">
        <f t="shared" si="67"/>
        <v/>
      </c>
      <c r="AB283" s="183"/>
      <c r="AC283" s="90"/>
      <c r="AD283" s="262"/>
      <c r="AE283" s="207" t="str">
        <f t="shared" si="68"/>
        <v/>
      </c>
      <c r="AF283" s="263"/>
      <c r="AG283" s="207" t="str">
        <f t="shared" si="69"/>
        <v/>
      </c>
      <c r="AH283" s="264"/>
      <c r="AI283" s="207" t="str">
        <f t="shared" si="70"/>
        <v/>
      </c>
      <c r="AJ283" s="265"/>
      <c r="AK283" s="207" t="str">
        <f t="shared" si="71"/>
        <v/>
      </c>
      <c r="AL283" s="266"/>
      <c r="AM283" s="207" t="str">
        <f t="shared" si="72"/>
        <v/>
      </c>
      <c r="AN283" s="267"/>
      <c r="AO283" s="268"/>
      <c r="AP283" s="268"/>
      <c r="AQ283" s="269"/>
      <c r="AR283" s="207" t="str">
        <f t="shared" si="73"/>
        <v/>
      </c>
      <c r="AS283" s="270"/>
      <c r="AT283" s="271"/>
      <c r="AU283" s="237"/>
      <c r="AV283" s="207" t="str">
        <f t="shared" si="74"/>
        <v/>
      </c>
      <c r="AW283" s="237"/>
      <c r="AX283" s="237"/>
      <c r="AY283" s="237"/>
      <c r="AZ283" s="237"/>
      <c r="BA283" s="237"/>
      <c r="BB283" s="237"/>
      <c r="BC283" s="237"/>
      <c r="BE283" s="237"/>
      <c r="BF283" s="237"/>
      <c r="BG283" s="237"/>
      <c r="BH283" s="237"/>
      <c r="BI283" s="237"/>
      <c r="BJ283" s="237"/>
    </row>
    <row r="284" spans="1:62" s="238" customFormat="1" x14ac:dyDescent="0.2">
      <c r="A284" s="237"/>
      <c r="B284" s="207" t="str">
        <f t="shared" si="75"/>
        <v/>
      </c>
      <c r="C284" s="73"/>
      <c r="D284" s="257"/>
      <c r="E284" s="258"/>
      <c r="F284" s="259"/>
      <c r="G284" s="259"/>
      <c r="H284" s="207" t="str">
        <f t="shared" si="76"/>
        <v/>
      </c>
      <c r="I284" s="259"/>
      <c r="J284" s="207" t="str">
        <f t="shared" si="62"/>
        <v/>
      </c>
      <c r="K284" s="259"/>
      <c r="L284" s="207" t="str">
        <f t="shared" si="63"/>
        <v/>
      </c>
      <c r="M284" s="260"/>
      <c r="N284" s="260"/>
      <c r="O284" s="260"/>
      <c r="P284" s="260"/>
      <c r="Q284" s="260"/>
      <c r="R284" s="259"/>
      <c r="S284" s="207" t="str">
        <f t="shared" si="64"/>
        <v/>
      </c>
      <c r="T284" s="259"/>
      <c r="U284" s="207" t="str">
        <f t="shared" si="65"/>
        <v/>
      </c>
      <c r="V284" s="261"/>
      <c r="W284" s="183"/>
      <c r="X284" s="259"/>
      <c r="Y284" s="207" t="str">
        <f t="shared" si="66"/>
        <v/>
      </c>
      <c r="Z284" s="259"/>
      <c r="AA284" s="207" t="str">
        <f t="shared" si="67"/>
        <v/>
      </c>
      <c r="AB284" s="183"/>
      <c r="AC284" s="90"/>
      <c r="AD284" s="262"/>
      <c r="AE284" s="207" t="str">
        <f t="shared" si="68"/>
        <v/>
      </c>
      <c r="AF284" s="263"/>
      <c r="AG284" s="207" t="str">
        <f t="shared" si="69"/>
        <v/>
      </c>
      <c r="AH284" s="264"/>
      <c r="AI284" s="207" t="str">
        <f t="shared" si="70"/>
        <v/>
      </c>
      <c r="AJ284" s="265"/>
      <c r="AK284" s="207" t="str">
        <f t="shared" si="71"/>
        <v/>
      </c>
      <c r="AL284" s="266"/>
      <c r="AM284" s="207" t="str">
        <f t="shared" si="72"/>
        <v/>
      </c>
      <c r="AN284" s="267"/>
      <c r="AO284" s="268"/>
      <c r="AP284" s="268"/>
      <c r="AQ284" s="269"/>
      <c r="AR284" s="207" t="str">
        <f t="shared" si="73"/>
        <v/>
      </c>
      <c r="AS284" s="270"/>
      <c r="AT284" s="271"/>
      <c r="AU284" s="237"/>
      <c r="AV284" s="207" t="str">
        <f t="shared" si="74"/>
        <v/>
      </c>
      <c r="AW284" s="237"/>
      <c r="AX284" s="237"/>
      <c r="AY284" s="237"/>
      <c r="AZ284" s="237"/>
      <c r="BA284" s="237"/>
      <c r="BB284" s="237"/>
      <c r="BC284" s="237"/>
      <c r="BE284" s="237"/>
      <c r="BF284" s="237"/>
      <c r="BG284" s="237"/>
      <c r="BH284" s="237"/>
      <c r="BI284" s="237"/>
      <c r="BJ284" s="237"/>
    </row>
    <row r="285" spans="1:62" s="238" customFormat="1" x14ac:dyDescent="0.2">
      <c r="A285" s="237"/>
      <c r="B285" s="207" t="str">
        <f t="shared" si="75"/>
        <v/>
      </c>
      <c r="C285" s="73"/>
      <c r="D285" s="257"/>
      <c r="E285" s="258"/>
      <c r="F285" s="259"/>
      <c r="G285" s="259"/>
      <c r="H285" s="207" t="str">
        <f t="shared" si="76"/>
        <v/>
      </c>
      <c r="I285" s="259"/>
      <c r="J285" s="207" t="str">
        <f t="shared" si="62"/>
        <v/>
      </c>
      <c r="K285" s="259"/>
      <c r="L285" s="207" t="str">
        <f t="shared" si="63"/>
        <v/>
      </c>
      <c r="M285" s="260"/>
      <c r="N285" s="260"/>
      <c r="O285" s="260"/>
      <c r="P285" s="260"/>
      <c r="Q285" s="260"/>
      <c r="R285" s="259"/>
      <c r="S285" s="207" t="str">
        <f t="shared" si="64"/>
        <v/>
      </c>
      <c r="T285" s="259"/>
      <c r="U285" s="207" t="str">
        <f t="shared" si="65"/>
        <v/>
      </c>
      <c r="V285" s="261"/>
      <c r="W285" s="183"/>
      <c r="X285" s="259"/>
      <c r="Y285" s="207" t="str">
        <f t="shared" si="66"/>
        <v/>
      </c>
      <c r="Z285" s="259"/>
      <c r="AA285" s="207" t="str">
        <f t="shared" si="67"/>
        <v/>
      </c>
      <c r="AB285" s="183"/>
      <c r="AC285" s="90"/>
      <c r="AD285" s="262"/>
      <c r="AE285" s="207" t="str">
        <f t="shared" si="68"/>
        <v/>
      </c>
      <c r="AF285" s="263"/>
      <c r="AG285" s="207" t="str">
        <f t="shared" si="69"/>
        <v/>
      </c>
      <c r="AH285" s="264"/>
      <c r="AI285" s="207" t="str">
        <f t="shared" si="70"/>
        <v/>
      </c>
      <c r="AJ285" s="265"/>
      <c r="AK285" s="207" t="str">
        <f t="shared" si="71"/>
        <v/>
      </c>
      <c r="AL285" s="266"/>
      <c r="AM285" s="207" t="str">
        <f t="shared" si="72"/>
        <v/>
      </c>
      <c r="AN285" s="267"/>
      <c r="AO285" s="268"/>
      <c r="AP285" s="268"/>
      <c r="AQ285" s="269"/>
      <c r="AR285" s="207" t="str">
        <f t="shared" si="73"/>
        <v/>
      </c>
      <c r="AS285" s="270"/>
      <c r="AT285" s="271"/>
      <c r="AU285" s="237"/>
      <c r="AV285" s="207" t="str">
        <f t="shared" si="74"/>
        <v/>
      </c>
      <c r="AW285" s="237"/>
      <c r="AX285" s="237"/>
      <c r="AY285" s="237"/>
      <c r="AZ285" s="237"/>
      <c r="BA285" s="237"/>
      <c r="BB285" s="237"/>
      <c r="BC285" s="237"/>
      <c r="BE285" s="237"/>
      <c r="BF285" s="237"/>
      <c r="BG285" s="237"/>
      <c r="BH285" s="237"/>
      <c r="BI285" s="237"/>
      <c r="BJ285" s="237"/>
    </row>
    <row r="286" spans="1:62" s="238" customFormat="1" x14ac:dyDescent="0.2">
      <c r="A286" s="237"/>
      <c r="B286" s="207" t="str">
        <f t="shared" si="75"/>
        <v/>
      </c>
      <c r="C286" s="73"/>
      <c r="D286" s="257"/>
      <c r="E286" s="258"/>
      <c r="F286" s="259"/>
      <c r="G286" s="259"/>
      <c r="H286" s="207" t="str">
        <f t="shared" si="76"/>
        <v/>
      </c>
      <c r="I286" s="259"/>
      <c r="J286" s="207" t="str">
        <f t="shared" si="62"/>
        <v/>
      </c>
      <c r="K286" s="259"/>
      <c r="L286" s="207" t="str">
        <f t="shared" si="63"/>
        <v/>
      </c>
      <c r="M286" s="260"/>
      <c r="N286" s="260"/>
      <c r="O286" s="260"/>
      <c r="P286" s="260"/>
      <c r="Q286" s="260"/>
      <c r="R286" s="259"/>
      <c r="S286" s="207" t="str">
        <f t="shared" si="64"/>
        <v/>
      </c>
      <c r="T286" s="259"/>
      <c r="U286" s="207" t="str">
        <f t="shared" si="65"/>
        <v/>
      </c>
      <c r="V286" s="261"/>
      <c r="W286" s="183"/>
      <c r="X286" s="259"/>
      <c r="Y286" s="207" t="str">
        <f t="shared" si="66"/>
        <v/>
      </c>
      <c r="Z286" s="259"/>
      <c r="AA286" s="207" t="str">
        <f t="shared" si="67"/>
        <v/>
      </c>
      <c r="AB286" s="183"/>
      <c r="AC286" s="90"/>
      <c r="AD286" s="262"/>
      <c r="AE286" s="207" t="str">
        <f t="shared" si="68"/>
        <v/>
      </c>
      <c r="AF286" s="263"/>
      <c r="AG286" s="207" t="str">
        <f t="shared" si="69"/>
        <v/>
      </c>
      <c r="AH286" s="264"/>
      <c r="AI286" s="207" t="str">
        <f t="shared" si="70"/>
        <v/>
      </c>
      <c r="AJ286" s="265"/>
      <c r="AK286" s="207" t="str">
        <f t="shared" si="71"/>
        <v/>
      </c>
      <c r="AL286" s="266"/>
      <c r="AM286" s="207" t="str">
        <f t="shared" si="72"/>
        <v/>
      </c>
      <c r="AN286" s="267"/>
      <c r="AO286" s="268"/>
      <c r="AP286" s="268"/>
      <c r="AQ286" s="269"/>
      <c r="AR286" s="207" t="str">
        <f t="shared" si="73"/>
        <v/>
      </c>
      <c r="AS286" s="270"/>
      <c r="AT286" s="271"/>
      <c r="AU286" s="237"/>
      <c r="AV286" s="207" t="str">
        <f t="shared" si="74"/>
        <v/>
      </c>
      <c r="AW286" s="237"/>
      <c r="AX286" s="237"/>
      <c r="AY286" s="237"/>
      <c r="AZ286" s="237"/>
      <c r="BA286" s="237"/>
      <c r="BB286" s="237"/>
      <c r="BC286" s="237"/>
      <c r="BE286" s="237"/>
      <c r="BF286" s="237"/>
      <c r="BG286" s="237"/>
      <c r="BH286" s="237"/>
      <c r="BI286" s="237"/>
      <c r="BJ286" s="237"/>
    </row>
    <row r="287" spans="1:62" s="238" customFormat="1" x14ac:dyDescent="0.2">
      <c r="A287" s="237"/>
      <c r="B287" s="207" t="str">
        <f t="shared" si="75"/>
        <v/>
      </c>
      <c r="C287" s="73"/>
      <c r="D287" s="257"/>
      <c r="E287" s="258"/>
      <c r="F287" s="259"/>
      <c r="G287" s="259"/>
      <c r="H287" s="207" t="str">
        <f t="shared" si="76"/>
        <v/>
      </c>
      <c r="I287" s="259"/>
      <c r="J287" s="207" t="str">
        <f t="shared" si="62"/>
        <v/>
      </c>
      <c r="K287" s="259"/>
      <c r="L287" s="207" t="str">
        <f t="shared" si="63"/>
        <v/>
      </c>
      <c r="M287" s="260"/>
      <c r="N287" s="260"/>
      <c r="O287" s="260"/>
      <c r="P287" s="260"/>
      <c r="Q287" s="260"/>
      <c r="R287" s="259"/>
      <c r="S287" s="207" t="str">
        <f t="shared" si="64"/>
        <v/>
      </c>
      <c r="T287" s="259"/>
      <c r="U287" s="207" t="str">
        <f t="shared" si="65"/>
        <v/>
      </c>
      <c r="V287" s="261"/>
      <c r="W287" s="183"/>
      <c r="X287" s="259"/>
      <c r="Y287" s="207" t="str">
        <f t="shared" si="66"/>
        <v/>
      </c>
      <c r="Z287" s="259"/>
      <c r="AA287" s="207" t="str">
        <f t="shared" si="67"/>
        <v/>
      </c>
      <c r="AB287" s="183"/>
      <c r="AC287" s="90"/>
      <c r="AD287" s="262"/>
      <c r="AE287" s="207" t="str">
        <f t="shared" si="68"/>
        <v/>
      </c>
      <c r="AF287" s="263"/>
      <c r="AG287" s="207" t="str">
        <f t="shared" si="69"/>
        <v/>
      </c>
      <c r="AH287" s="264"/>
      <c r="AI287" s="207" t="str">
        <f t="shared" si="70"/>
        <v/>
      </c>
      <c r="AJ287" s="265"/>
      <c r="AK287" s="207" t="str">
        <f t="shared" si="71"/>
        <v/>
      </c>
      <c r="AL287" s="266"/>
      <c r="AM287" s="207" t="str">
        <f t="shared" si="72"/>
        <v/>
      </c>
      <c r="AN287" s="267"/>
      <c r="AO287" s="268"/>
      <c r="AP287" s="268"/>
      <c r="AQ287" s="269"/>
      <c r="AR287" s="207" t="str">
        <f t="shared" si="73"/>
        <v/>
      </c>
      <c r="AS287" s="270"/>
      <c r="AT287" s="271"/>
      <c r="AU287" s="237"/>
      <c r="AV287" s="207" t="str">
        <f t="shared" si="74"/>
        <v/>
      </c>
      <c r="AW287" s="237"/>
      <c r="AX287" s="237"/>
      <c r="AY287" s="237"/>
      <c r="AZ287" s="237"/>
      <c r="BA287" s="237"/>
      <c r="BB287" s="237"/>
      <c r="BC287" s="237"/>
      <c r="BE287" s="237"/>
      <c r="BF287" s="237"/>
      <c r="BG287" s="237"/>
      <c r="BH287" s="237"/>
      <c r="BI287" s="237"/>
      <c r="BJ287" s="237"/>
    </row>
    <row r="288" spans="1:62" s="238" customFormat="1" x14ac:dyDescent="0.2">
      <c r="A288" s="237"/>
      <c r="B288" s="207" t="str">
        <f t="shared" si="75"/>
        <v/>
      </c>
      <c r="C288" s="73"/>
      <c r="D288" s="257"/>
      <c r="E288" s="258"/>
      <c r="F288" s="259"/>
      <c r="G288" s="259"/>
      <c r="H288" s="207" t="str">
        <f t="shared" si="76"/>
        <v/>
      </c>
      <c r="I288" s="259"/>
      <c r="J288" s="207" t="str">
        <f t="shared" si="62"/>
        <v/>
      </c>
      <c r="K288" s="259"/>
      <c r="L288" s="207" t="str">
        <f t="shared" si="63"/>
        <v/>
      </c>
      <c r="M288" s="260"/>
      <c r="N288" s="260"/>
      <c r="O288" s="260"/>
      <c r="P288" s="260"/>
      <c r="Q288" s="260"/>
      <c r="R288" s="259"/>
      <c r="S288" s="207" t="str">
        <f t="shared" si="64"/>
        <v/>
      </c>
      <c r="T288" s="259"/>
      <c r="U288" s="207" t="str">
        <f t="shared" si="65"/>
        <v/>
      </c>
      <c r="V288" s="261"/>
      <c r="W288" s="183"/>
      <c r="X288" s="259"/>
      <c r="Y288" s="207" t="str">
        <f t="shared" si="66"/>
        <v/>
      </c>
      <c r="Z288" s="259"/>
      <c r="AA288" s="207" t="str">
        <f t="shared" si="67"/>
        <v/>
      </c>
      <c r="AB288" s="183"/>
      <c r="AC288" s="90"/>
      <c r="AD288" s="262"/>
      <c r="AE288" s="207" t="str">
        <f t="shared" si="68"/>
        <v/>
      </c>
      <c r="AF288" s="263"/>
      <c r="AG288" s="207" t="str">
        <f t="shared" si="69"/>
        <v/>
      </c>
      <c r="AH288" s="264"/>
      <c r="AI288" s="207" t="str">
        <f t="shared" si="70"/>
        <v/>
      </c>
      <c r="AJ288" s="265"/>
      <c r="AK288" s="207" t="str">
        <f t="shared" si="71"/>
        <v/>
      </c>
      <c r="AL288" s="266"/>
      <c r="AM288" s="207" t="str">
        <f t="shared" si="72"/>
        <v/>
      </c>
      <c r="AN288" s="267"/>
      <c r="AO288" s="268"/>
      <c r="AP288" s="268"/>
      <c r="AQ288" s="269"/>
      <c r="AR288" s="207" t="str">
        <f t="shared" si="73"/>
        <v/>
      </c>
      <c r="AS288" s="270"/>
      <c r="AT288" s="271"/>
      <c r="AU288" s="237"/>
      <c r="AV288" s="207" t="str">
        <f t="shared" si="74"/>
        <v/>
      </c>
      <c r="AW288" s="237"/>
      <c r="AX288" s="237"/>
      <c r="AY288" s="237"/>
      <c r="AZ288" s="237"/>
      <c r="BA288" s="237"/>
      <c r="BB288" s="237"/>
      <c r="BC288" s="237"/>
      <c r="BE288" s="237"/>
      <c r="BF288" s="237"/>
      <c r="BG288" s="237"/>
      <c r="BH288" s="237"/>
      <c r="BI288" s="237"/>
      <c r="BJ288" s="237"/>
    </row>
    <row r="289" spans="1:62" s="238" customFormat="1" x14ac:dyDescent="0.2">
      <c r="A289" s="237"/>
      <c r="B289" s="207" t="str">
        <f t="shared" si="75"/>
        <v/>
      </c>
      <c r="C289" s="73"/>
      <c r="D289" s="257"/>
      <c r="E289" s="258"/>
      <c r="F289" s="259"/>
      <c r="G289" s="259"/>
      <c r="H289" s="207" t="str">
        <f t="shared" si="76"/>
        <v/>
      </c>
      <c r="I289" s="259"/>
      <c r="J289" s="207" t="str">
        <f t="shared" si="62"/>
        <v/>
      </c>
      <c r="K289" s="259"/>
      <c r="L289" s="207" t="str">
        <f t="shared" si="63"/>
        <v/>
      </c>
      <c r="M289" s="260"/>
      <c r="N289" s="260"/>
      <c r="O289" s="260"/>
      <c r="P289" s="260"/>
      <c r="Q289" s="260"/>
      <c r="R289" s="259"/>
      <c r="S289" s="207" t="str">
        <f t="shared" si="64"/>
        <v/>
      </c>
      <c r="T289" s="259"/>
      <c r="U289" s="207" t="str">
        <f t="shared" si="65"/>
        <v/>
      </c>
      <c r="V289" s="261"/>
      <c r="W289" s="183"/>
      <c r="X289" s="259"/>
      <c r="Y289" s="207" t="str">
        <f t="shared" si="66"/>
        <v/>
      </c>
      <c r="Z289" s="259"/>
      <c r="AA289" s="207" t="str">
        <f t="shared" si="67"/>
        <v/>
      </c>
      <c r="AB289" s="183"/>
      <c r="AC289" s="90"/>
      <c r="AD289" s="262"/>
      <c r="AE289" s="207" t="str">
        <f t="shared" si="68"/>
        <v/>
      </c>
      <c r="AF289" s="263"/>
      <c r="AG289" s="207" t="str">
        <f t="shared" si="69"/>
        <v/>
      </c>
      <c r="AH289" s="264"/>
      <c r="AI289" s="207" t="str">
        <f t="shared" si="70"/>
        <v/>
      </c>
      <c r="AJ289" s="265"/>
      <c r="AK289" s="207" t="str">
        <f t="shared" si="71"/>
        <v/>
      </c>
      <c r="AL289" s="266"/>
      <c r="AM289" s="207" t="str">
        <f t="shared" si="72"/>
        <v/>
      </c>
      <c r="AN289" s="267"/>
      <c r="AO289" s="268"/>
      <c r="AP289" s="268"/>
      <c r="AQ289" s="269"/>
      <c r="AR289" s="207" t="str">
        <f t="shared" si="73"/>
        <v/>
      </c>
      <c r="AS289" s="270"/>
      <c r="AT289" s="271"/>
      <c r="AU289" s="237"/>
      <c r="AV289" s="207" t="str">
        <f t="shared" si="74"/>
        <v/>
      </c>
      <c r="AW289" s="237"/>
      <c r="AX289" s="237"/>
      <c r="AY289" s="237"/>
      <c r="AZ289" s="237"/>
      <c r="BA289" s="237"/>
      <c r="BB289" s="237"/>
      <c r="BC289" s="237"/>
      <c r="BE289" s="237"/>
      <c r="BF289" s="237"/>
      <c r="BG289" s="237"/>
      <c r="BH289" s="237"/>
      <c r="BI289" s="237"/>
      <c r="BJ289" s="237"/>
    </row>
    <row r="290" spans="1:62" s="238" customFormat="1" x14ac:dyDescent="0.2">
      <c r="A290" s="237"/>
      <c r="B290" s="207" t="str">
        <f t="shared" si="75"/>
        <v/>
      </c>
      <c r="C290" s="73"/>
      <c r="D290" s="257"/>
      <c r="E290" s="258"/>
      <c r="F290" s="259"/>
      <c r="G290" s="259"/>
      <c r="H290" s="207" t="str">
        <f t="shared" si="76"/>
        <v/>
      </c>
      <c r="I290" s="259"/>
      <c r="J290" s="207" t="str">
        <f t="shared" si="62"/>
        <v/>
      </c>
      <c r="K290" s="259"/>
      <c r="L290" s="207" t="str">
        <f t="shared" si="63"/>
        <v/>
      </c>
      <c r="M290" s="260"/>
      <c r="N290" s="260"/>
      <c r="O290" s="260"/>
      <c r="P290" s="260"/>
      <c r="Q290" s="260"/>
      <c r="R290" s="259"/>
      <c r="S290" s="207" t="str">
        <f t="shared" si="64"/>
        <v/>
      </c>
      <c r="T290" s="259"/>
      <c r="U290" s="207" t="str">
        <f t="shared" si="65"/>
        <v/>
      </c>
      <c r="V290" s="261"/>
      <c r="W290" s="183"/>
      <c r="X290" s="259"/>
      <c r="Y290" s="207" t="str">
        <f t="shared" si="66"/>
        <v/>
      </c>
      <c r="Z290" s="259"/>
      <c r="AA290" s="207" t="str">
        <f t="shared" si="67"/>
        <v/>
      </c>
      <c r="AB290" s="183"/>
      <c r="AC290" s="90"/>
      <c r="AD290" s="262"/>
      <c r="AE290" s="207" t="str">
        <f t="shared" si="68"/>
        <v/>
      </c>
      <c r="AF290" s="263"/>
      <c r="AG290" s="207" t="str">
        <f t="shared" si="69"/>
        <v/>
      </c>
      <c r="AH290" s="264"/>
      <c r="AI290" s="207" t="str">
        <f t="shared" si="70"/>
        <v/>
      </c>
      <c r="AJ290" s="265"/>
      <c r="AK290" s="207" t="str">
        <f t="shared" si="71"/>
        <v/>
      </c>
      <c r="AL290" s="266"/>
      <c r="AM290" s="207" t="str">
        <f t="shared" si="72"/>
        <v/>
      </c>
      <c r="AN290" s="267"/>
      <c r="AO290" s="268"/>
      <c r="AP290" s="268"/>
      <c r="AQ290" s="269"/>
      <c r="AR290" s="207" t="str">
        <f t="shared" si="73"/>
        <v/>
      </c>
      <c r="AS290" s="270"/>
      <c r="AT290" s="271"/>
      <c r="AU290" s="237"/>
      <c r="AV290" s="207" t="str">
        <f t="shared" si="74"/>
        <v/>
      </c>
      <c r="AW290" s="237"/>
      <c r="AX290" s="237"/>
      <c r="AY290" s="237"/>
      <c r="AZ290" s="237"/>
      <c r="BA290" s="237"/>
      <c r="BB290" s="237"/>
      <c r="BC290" s="237"/>
      <c r="BE290" s="237"/>
      <c r="BF290" s="237"/>
      <c r="BG290" s="237"/>
      <c r="BH290" s="237"/>
      <c r="BI290" s="237"/>
      <c r="BJ290" s="237"/>
    </row>
    <row r="291" spans="1:62" s="238" customFormat="1" x14ac:dyDescent="0.2">
      <c r="A291" s="237"/>
      <c r="B291" s="207" t="str">
        <f t="shared" si="75"/>
        <v/>
      </c>
      <c r="C291" s="73"/>
      <c r="D291" s="257"/>
      <c r="E291" s="258"/>
      <c r="F291" s="259"/>
      <c r="G291" s="259"/>
      <c r="H291" s="207" t="str">
        <f t="shared" si="76"/>
        <v/>
      </c>
      <c r="I291" s="259"/>
      <c r="J291" s="207" t="str">
        <f t="shared" si="62"/>
        <v/>
      </c>
      <c r="K291" s="259"/>
      <c r="L291" s="207" t="str">
        <f t="shared" si="63"/>
        <v/>
      </c>
      <c r="M291" s="260"/>
      <c r="N291" s="260"/>
      <c r="O291" s="260"/>
      <c r="P291" s="260"/>
      <c r="Q291" s="260"/>
      <c r="R291" s="259"/>
      <c r="S291" s="207" t="str">
        <f t="shared" si="64"/>
        <v/>
      </c>
      <c r="T291" s="259"/>
      <c r="U291" s="207" t="str">
        <f t="shared" si="65"/>
        <v/>
      </c>
      <c r="V291" s="261"/>
      <c r="W291" s="183"/>
      <c r="X291" s="259"/>
      <c r="Y291" s="207" t="str">
        <f t="shared" si="66"/>
        <v/>
      </c>
      <c r="Z291" s="259"/>
      <c r="AA291" s="207" t="str">
        <f t="shared" si="67"/>
        <v/>
      </c>
      <c r="AB291" s="183"/>
      <c r="AC291" s="90"/>
      <c r="AD291" s="262"/>
      <c r="AE291" s="207" t="str">
        <f t="shared" si="68"/>
        <v/>
      </c>
      <c r="AF291" s="263"/>
      <c r="AG291" s="207" t="str">
        <f t="shared" si="69"/>
        <v/>
      </c>
      <c r="AH291" s="264"/>
      <c r="AI291" s="207" t="str">
        <f t="shared" si="70"/>
        <v/>
      </c>
      <c r="AJ291" s="265"/>
      <c r="AK291" s="207" t="str">
        <f t="shared" si="71"/>
        <v/>
      </c>
      <c r="AL291" s="266"/>
      <c r="AM291" s="207" t="str">
        <f t="shared" si="72"/>
        <v/>
      </c>
      <c r="AN291" s="267"/>
      <c r="AO291" s="268"/>
      <c r="AP291" s="268"/>
      <c r="AQ291" s="269"/>
      <c r="AR291" s="207" t="str">
        <f t="shared" si="73"/>
        <v/>
      </c>
      <c r="AS291" s="270"/>
      <c r="AT291" s="271"/>
      <c r="AU291" s="237"/>
      <c r="AV291" s="207" t="str">
        <f t="shared" si="74"/>
        <v/>
      </c>
      <c r="AW291" s="237"/>
      <c r="AX291" s="237"/>
      <c r="AY291" s="237"/>
      <c r="AZ291" s="237"/>
      <c r="BA291" s="237"/>
      <c r="BB291" s="237"/>
      <c r="BC291" s="237"/>
      <c r="BE291" s="237"/>
      <c r="BF291" s="237"/>
      <c r="BG291" s="237"/>
      <c r="BH291" s="237"/>
      <c r="BI291" s="237"/>
      <c r="BJ291" s="237"/>
    </row>
    <row r="292" spans="1:62" s="238" customFormat="1" x14ac:dyDescent="0.2">
      <c r="A292" s="237"/>
      <c r="B292" s="207" t="str">
        <f t="shared" si="75"/>
        <v/>
      </c>
      <c r="C292" s="73"/>
      <c r="D292" s="257"/>
      <c r="E292" s="258"/>
      <c r="F292" s="259"/>
      <c r="G292" s="259"/>
      <c r="H292" s="207" t="str">
        <f t="shared" si="76"/>
        <v/>
      </c>
      <c r="I292" s="259"/>
      <c r="J292" s="207" t="str">
        <f t="shared" si="62"/>
        <v/>
      </c>
      <c r="K292" s="259"/>
      <c r="L292" s="207" t="str">
        <f t="shared" si="63"/>
        <v/>
      </c>
      <c r="M292" s="260"/>
      <c r="N292" s="260"/>
      <c r="O292" s="260"/>
      <c r="P292" s="260"/>
      <c r="Q292" s="260"/>
      <c r="R292" s="259"/>
      <c r="S292" s="207" t="str">
        <f t="shared" si="64"/>
        <v/>
      </c>
      <c r="T292" s="259"/>
      <c r="U292" s="207" t="str">
        <f t="shared" si="65"/>
        <v/>
      </c>
      <c r="V292" s="261"/>
      <c r="W292" s="183"/>
      <c r="X292" s="259"/>
      <c r="Y292" s="207" t="str">
        <f t="shared" si="66"/>
        <v/>
      </c>
      <c r="Z292" s="259"/>
      <c r="AA292" s="207" t="str">
        <f t="shared" si="67"/>
        <v/>
      </c>
      <c r="AB292" s="183"/>
      <c r="AC292" s="90"/>
      <c r="AD292" s="262"/>
      <c r="AE292" s="207" t="str">
        <f t="shared" si="68"/>
        <v/>
      </c>
      <c r="AF292" s="263"/>
      <c r="AG292" s="207" t="str">
        <f t="shared" si="69"/>
        <v/>
      </c>
      <c r="AH292" s="264"/>
      <c r="AI292" s="207" t="str">
        <f t="shared" si="70"/>
        <v/>
      </c>
      <c r="AJ292" s="265"/>
      <c r="AK292" s="207" t="str">
        <f t="shared" si="71"/>
        <v/>
      </c>
      <c r="AL292" s="266"/>
      <c r="AM292" s="207" t="str">
        <f t="shared" si="72"/>
        <v/>
      </c>
      <c r="AN292" s="267"/>
      <c r="AO292" s="268"/>
      <c r="AP292" s="268"/>
      <c r="AQ292" s="269"/>
      <c r="AR292" s="207" t="str">
        <f t="shared" si="73"/>
        <v/>
      </c>
      <c r="AS292" s="270"/>
      <c r="AT292" s="271"/>
      <c r="AU292" s="237"/>
      <c r="AV292" s="207" t="str">
        <f t="shared" si="74"/>
        <v/>
      </c>
      <c r="AW292" s="237"/>
      <c r="AX292" s="237"/>
      <c r="AY292" s="237"/>
      <c r="AZ292" s="237"/>
      <c r="BA292" s="237"/>
      <c r="BB292" s="237"/>
      <c r="BC292" s="237"/>
      <c r="BE292" s="237"/>
      <c r="BF292" s="237"/>
      <c r="BG292" s="237"/>
      <c r="BH292" s="237"/>
      <c r="BI292" s="237"/>
      <c r="BJ292" s="237"/>
    </row>
    <row r="293" spans="1:62" s="238" customFormat="1" x14ac:dyDescent="0.2">
      <c r="A293" s="237"/>
      <c r="B293" s="207" t="str">
        <f t="shared" si="75"/>
        <v/>
      </c>
      <c r="C293" s="73"/>
      <c r="D293" s="257"/>
      <c r="E293" s="258"/>
      <c r="F293" s="259"/>
      <c r="G293" s="259"/>
      <c r="H293" s="207" t="str">
        <f t="shared" si="76"/>
        <v/>
      </c>
      <c r="I293" s="259"/>
      <c r="J293" s="207" t="str">
        <f t="shared" si="62"/>
        <v/>
      </c>
      <c r="K293" s="259"/>
      <c r="L293" s="207" t="str">
        <f t="shared" si="63"/>
        <v/>
      </c>
      <c r="M293" s="260"/>
      <c r="N293" s="260"/>
      <c r="O293" s="260"/>
      <c r="P293" s="260"/>
      <c r="Q293" s="260"/>
      <c r="R293" s="259"/>
      <c r="S293" s="207" t="str">
        <f t="shared" si="64"/>
        <v/>
      </c>
      <c r="T293" s="259"/>
      <c r="U293" s="207" t="str">
        <f t="shared" si="65"/>
        <v/>
      </c>
      <c r="V293" s="261"/>
      <c r="W293" s="183"/>
      <c r="X293" s="259"/>
      <c r="Y293" s="207" t="str">
        <f t="shared" si="66"/>
        <v/>
      </c>
      <c r="Z293" s="259"/>
      <c r="AA293" s="207" t="str">
        <f t="shared" si="67"/>
        <v/>
      </c>
      <c r="AB293" s="183"/>
      <c r="AC293" s="90"/>
      <c r="AD293" s="262"/>
      <c r="AE293" s="207" t="str">
        <f t="shared" si="68"/>
        <v/>
      </c>
      <c r="AF293" s="263"/>
      <c r="AG293" s="207" t="str">
        <f t="shared" si="69"/>
        <v/>
      </c>
      <c r="AH293" s="264"/>
      <c r="AI293" s="207" t="str">
        <f t="shared" si="70"/>
        <v/>
      </c>
      <c r="AJ293" s="265"/>
      <c r="AK293" s="207" t="str">
        <f t="shared" si="71"/>
        <v/>
      </c>
      <c r="AL293" s="266"/>
      <c r="AM293" s="207" t="str">
        <f t="shared" si="72"/>
        <v/>
      </c>
      <c r="AN293" s="267"/>
      <c r="AO293" s="268"/>
      <c r="AP293" s="268"/>
      <c r="AQ293" s="269"/>
      <c r="AR293" s="207" t="str">
        <f t="shared" si="73"/>
        <v/>
      </c>
      <c r="AS293" s="270"/>
      <c r="AT293" s="271"/>
      <c r="AU293" s="237"/>
      <c r="AV293" s="207" t="str">
        <f t="shared" si="74"/>
        <v/>
      </c>
      <c r="AW293" s="237"/>
      <c r="AX293" s="237"/>
      <c r="AY293" s="237"/>
      <c r="AZ293" s="237"/>
      <c r="BA293" s="237"/>
      <c r="BB293" s="237"/>
      <c r="BC293" s="237"/>
      <c r="BE293" s="237"/>
      <c r="BF293" s="237"/>
      <c r="BG293" s="237"/>
      <c r="BH293" s="237"/>
      <c r="BI293" s="237"/>
      <c r="BJ293" s="237"/>
    </row>
    <row r="294" spans="1:62" s="238" customFormat="1" x14ac:dyDescent="0.2">
      <c r="A294" s="237"/>
      <c r="B294" s="207" t="str">
        <f t="shared" si="75"/>
        <v/>
      </c>
      <c r="C294" s="73"/>
      <c r="D294" s="257"/>
      <c r="E294" s="258"/>
      <c r="F294" s="259"/>
      <c r="G294" s="259"/>
      <c r="H294" s="207" t="str">
        <f t="shared" si="76"/>
        <v/>
      </c>
      <c r="I294" s="259"/>
      <c r="J294" s="207" t="str">
        <f t="shared" si="62"/>
        <v/>
      </c>
      <c r="K294" s="259"/>
      <c r="L294" s="207" t="str">
        <f t="shared" si="63"/>
        <v/>
      </c>
      <c r="M294" s="260"/>
      <c r="N294" s="260"/>
      <c r="O294" s="260"/>
      <c r="P294" s="260"/>
      <c r="Q294" s="260"/>
      <c r="R294" s="259"/>
      <c r="S294" s="207" t="str">
        <f t="shared" si="64"/>
        <v/>
      </c>
      <c r="T294" s="259"/>
      <c r="U294" s="207" t="str">
        <f t="shared" si="65"/>
        <v/>
      </c>
      <c r="V294" s="261"/>
      <c r="W294" s="183"/>
      <c r="X294" s="259"/>
      <c r="Y294" s="207" t="str">
        <f t="shared" si="66"/>
        <v/>
      </c>
      <c r="Z294" s="259"/>
      <c r="AA294" s="207" t="str">
        <f t="shared" si="67"/>
        <v/>
      </c>
      <c r="AB294" s="183"/>
      <c r="AC294" s="90"/>
      <c r="AD294" s="262"/>
      <c r="AE294" s="207" t="str">
        <f t="shared" si="68"/>
        <v/>
      </c>
      <c r="AF294" s="263"/>
      <c r="AG294" s="207" t="str">
        <f t="shared" si="69"/>
        <v/>
      </c>
      <c r="AH294" s="264"/>
      <c r="AI294" s="207" t="str">
        <f t="shared" si="70"/>
        <v/>
      </c>
      <c r="AJ294" s="265"/>
      <c r="AK294" s="207" t="str">
        <f t="shared" si="71"/>
        <v/>
      </c>
      <c r="AL294" s="266"/>
      <c r="AM294" s="207" t="str">
        <f t="shared" si="72"/>
        <v/>
      </c>
      <c r="AN294" s="267"/>
      <c r="AO294" s="268"/>
      <c r="AP294" s="268"/>
      <c r="AQ294" s="269"/>
      <c r="AR294" s="207" t="str">
        <f t="shared" si="73"/>
        <v/>
      </c>
      <c r="AS294" s="270"/>
      <c r="AT294" s="271"/>
      <c r="AU294" s="237"/>
      <c r="AV294" s="207" t="str">
        <f t="shared" si="74"/>
        <v/>
      </c>
      <c r="AW294" s="237"/>
      <c r="AX294" s="237"/>
      <c r="AY294" s="237"/>
      <c r="AZ294" s="237"/>
      <c r="BA294" s="237"/>
      <c r="BB294" s="237"/>
      <c r="BC294" s="237"/>
      <c r="BE294" s="237"/>
      <c r="BF294" s="237"/>
      <c r="BG294" s="237"/>
      <c r="BH294" s="237"/>
      <c r="BI294" s="237"/>
      <c r="BJ294" s="237"/>
    </row>
    <row r="295" spans="1:62" s="238" customFormat="1" x14ac:dyDescent="0.2">
      <c r="A295" s="237"/>
      <c r="B295" s="207" t="str">
        <f t="shared" si="75"/>
        <v/>
      </c>
      <c r="C295" s="73"/>
      <c r="D295" s="257"/>
      <c r="E295" s="258"/>
      <c r="F295" s="259"/>
      <c r="G295" s="259"/>
      <c r="H295" s="207" t="str">
        <f t="shared" si="76"/>
        <v/>
      </c>
      <c r="I295" s="259"/>
      <c r="J295" s="207" t="str">
        <f t="shared" si="62"/>
        <v/>
      </c>
      <c r="K295" s="259"/>
      <c r="L295" s="207" t="str">
        <f t="shared" si="63"/>
        <v/>
      </c>
      <c r="M295" s="260"/>
      <c r="N295" s="260"/>
      <c r="O295" s="260"/>
      <c r="P295" s="260"/>
      <c r="Q295" s="260"/>
      <c r="R295" s="259"/>
      <c r="S295" s="207" t="str">
        <f t="shared" si="64"/>
        <v/>
      </c>
      <c r="T295" s="259"/>
      <c r="U295" s="207" t="str">
        <f t="shared" si="65"/>
        <v/>
      </c>
      <c r="V295" s="261"/>
      <c r="W295" s="183"/>
      <c r="X295" s="259"/>
      <c r="Y295" s="207" t="str">
        <f t="shared" si="66"/>
        <v/>
      </c>
      <c r="Z295" s="259"/>
      <c r="AA295" s="207" t="str">
        <f t="shared" si="67"/>
        <v/>
      </c>
      <c r="AB295" s="183"/>
      <c r="AC295" s="90"/>
      <c r="AD295" s="262"/>
      <c r="AE295" s="207" t="str">
        <f t="shared" si="68"/>
        <v/>
      </c>
      <c r="AF295" s="263"/>
      <c r="AG295" s="207" t="str">
        <f t="shared" si="69"/>
        <v/>
      </c>
      <c r="AH295" s="264"/>
      <c r="AI295" s="207" t="str">
        <f t="shared" si="70"/>
        <v/>
      </c>
      <c r="AJ295" s="265"/>
      <c r="AK295" s="207" t="str">
        <f t="shared" si="71"/>
        <v/>
      </c>
      <c r="AL295" s="266"/>
      <c r="AM295" s="207" t="str">
        <f t="shared" si="72"/>
        <v/>
      </c>
      <c r="AN295" s="267"/>
      <c r="AO295" s="268"/>
      <c r="AP295" s="268"/>
      <c r="AQ295" s="269"/>
      <c r="AR295" s="207" t="str">
        <f t="shared" si="73"/>
        <v/>
      </c>
      <c r="AS295" s="270"/>
      <c r="AT295" s="271"/>
      <c r="AU295" s="237"/>
      <c r="AV295" s="207" t="str">
        <f t="shared" si="74"/>
        <v/>
      </c>
      <c r="AW295" s="237"/>
      <c r="AX295" s="237"/>
      <c r="AY295" s="237"/>
      <c r="AZ295" s="237"/>
      <c r="BA295" s="237"/>
      <c r="BB295" s="237"/>
      <c r="BC295" s="237"/>
      <c r="BE295" s="237"/>
      <c r="BF295" s="237"/>
      <c r="BG295" s="237"/>
      <c r="BH295" s="237"/>
      <c r="BI295" s="237"/>
      <c r="BJ295" s="237"/>
    </row>
    <row r="296" spans="1:62" s="238" customFormat="1" x14ac:dyDescent="0.2">
      <c r="A296" s="237"/>
      <c r="B296" s="207" t="str">
        <f t="shared" si="75"/>
        <v/>
      </c>
      <c r="C296" s="73"/>
      <c r="D296" s="257"/>
      <c r="E296" s="258"/>
      <c r="F296" s="259"/>
      <c r="G296" s="259"/>
      <c r="H296" s="207" t="str">
        <f t="shared" si="76"/>
        <v/>
      </c>
      <c r="I296" s="259"/>
      <c r="J296" s="207" t="str">
        <f t="shared" si="62"/>
        <v/>
      </c>
      <c r="K296" s="259"/>
      <c r="L296" s="207" t="str">
        <f t="shared" si="63"/>
        <v/>
      </c>
      <c r="M296" s="260"/>
      <c r="N296" s="260"/>
      <c r="O296" s="260"/>
      <c r="P296" s="260"/>
      <c r="Q296" s="260"/>
      <c r="R296" s="259"/>
      <c r="S296" s="207" t="str">
        <f t="shared" si="64"/>
        <v/>
      </c>
      <c r="T296" s="259"/>
      <c r="U296" s="207" t="str">
        <f t="shared" si="65"/>
        <v/>
      </c>
      <c r="V296" s="261"/>
      <c r="W296" s="183"/>
      <c r="X296" s="259"/>
      <c r="Y296" s="207" t="str">
        <f t="shared" si="66"/>
        <v/>
      </c>
      <c r="Z296" s="259"/>
      <c r="AA296" s="207" t="str">
        <f t="shared" si="67"/>
        <v/>
      </c>
      <c r="AB296" s="183"/>
      <c r="AC296" s="90"/>
      <c r="AD296" s="262"/>
      <c r="AE296" s="207" t="str">
        <f t="shared" si="68"/>
        <v/>
      </c>
      <c r="AF296" s="263"/>
      <c r="AG296" s="207" t="str">
        <f t="shared" si="69"/>
        <v/>
      </c>
      <c r="AH296" s="264"/>
      <c r="AI296" s="207" t="str">
        <f t="shared" si="70"/>
        <v/>
      </c>
      <c r="AJ296" s="265"/>
      <c r="AK296" s="207" t="str">
        <f t="shared" si="71"/>
        <v/>
      </c>
      <c r="AL296" s="266"/>
      <c r="AM296" s="207" t="str">
        <f t="shared" si="72"/>
        <v/>
      </c>
      <c r="AN296" s="267"/>
      <c r="AO296" s="268"/>
      <c r="AP296" s="268"/>
      <c r="AQ296" s="269"/>
      <c r="AR296" s="207" t="str">
        <f t="shared" si="73"/>
        <v/>
      </c>
      <c r="AS296" s="270"/>
      <c r="AT296" s="271"/>
      <c r="AU296" s="237"/>
      <c r="AV296" s="207" t="str">
        <f t="shared" si="74"/>
        <v/>
      </c>
      <c r="AW296" s="237"/>
      <c r="AX296" s="237"/>
      <c r="AY296" s="237"/>
      <c r="AZ296" s="237"/>
      <c r="BA296" s="237"/>
      <c r="BB296" s="237"/>
      <c r="BC296" s="237"/>
      <c r="BE296" s="237"/>
      <c r="BF296" s="237"/>
      <c r="BG296" s="237"/>
      <c r="BH296" s="237"/>
      <c r="BI296" s="237"/>
      <c r="BJ296" s="237"/>
    </row>
    <row r="297" spans="1:62" s="238" customFormat="1" x14ac:dyDescent="0.2">
      <c r="A297" s="237"/>
      <c r="B297" s="207" t="str">
        <f t="shared" si="75"/>
        <v/>
      </c>
      <c r="C297" s="73"/>
      <c r="D297" s="257"/>
      <c r="E297" s="258"/>
      <c r="F297" s="259"/>
      <c r="G297" s="259"/>
      <c r="H297" s="207" t="str">
        <f t="shared" si="76"/>
        <v/>
      </c>
      <c r="I297" s="259"/>
      <c r="J297" s="207" t="str">
        <f t="shared" si="62"/>
        <v/>
      </c>
      <c r="K297" s="259"/>
      <c r="L297" s="207" t="str">
        <f t="shared" si="63"/>
        <v/>
      </c>
      <c r="M297" s="260"/>
      <c r="N297" s="260"/>
      <c r="O297" s="260"/>
      <c r="P297" s="260"/>
      <c r="Q297" s="260"/>
      <c r="R297" s="259"/>
      <c r="S297" s="207" t="str">
        <f t="shared" si="64"/>
        <v/>
      </c>
      <c r="T297" s="259"/>
      <c r="U297" s="207" t="str">
        <f t="shared" si="65"/>
        <v/>
      </c>
      <c r="V297" s="261"/>
      <c r="W297" s="183"/>
      <c r="X297" s="259"/>
      <c r="Y297" s="207" t="str">
        <f t="shared" si="66"/>
        <v/>
      </c>
      <c r="Z297" s="259"/>
      <c r="AA297" s="207" t="str">
        <f t="shared" si="67"/>
        <v/>
      </c>
      <c r="AB297" s="183"/>
      <c r="AC297" s="90"/>
      <c r="AD297" s="262"/>
      <c r="AE297" s="207" t="str">
        <f t="shared" si="68"/>
        <v/>
      </c>
      <c r="AF297" s="263"/>
      <c r="AG297" s="207" t="str">
        <f t="shared" si="69"/>
        <v/>
      </c>
      <c r="AH297" s="264"/>
      <c r="AI297" s="207" t="str">
        <f t="shared" si="70"/>
        <v/>
      </c>
      <c r="AJ297" s="265"/>
      <c r="AK297" s="207" t="str">
        <f t="shared" si="71"/>
        <v/>
      </c>
      <c r="AL297" s="266"/>
      <c r="AM297" s="207" t="str">
        <f t="shared" si="72"/>
        <v/>
      </c>
      <c r="AN297" s="267"/>
      <c r="AO297" s="268"/>
      <c r="AP297" s="268"/>
      <c r="AQ297" s="269"/>
      <c r="AR297" s="207" t="str">
        <f t="shared" si="73"/>
        <v/>
      </c>
      <c r="AS297" s="270"/>
      <c r="AT297" s="271"/>
      <c r="AU297" s="237"/>
      <c r="AV297" s="207" t="str">
        <f t="shared" si="74"/>
        <v/>
      </c>
      <c r="AW297" s="237"/>
      <c r="AX297" s="237"/>
      <c r="AY297" s="237"/>
      <c r="AZ297" s="237"/>
      <c r="BA297" s="237"/>
      <c r="BB297" s="237"/>
      <c r="BC297" s="237"/>
      <c r="BE297" s="237"/>
      <c r="BF297" s="237"/>
      <c r="BG297" s="237"/>
      <c r="BH297" s="237"/>
      <c r="BI297" s="237"/>
      <c r="BJ297" s="237"/>
    </row>
    <row r="298" spans="1:62" s="238" customFormat="1" x14ac:dyDescent="0.2">
      <c r="A298" s="237"/>
      <c r="B298" s="207" t="str">
        <f t="shared" si="75"/>
        <v/>
      </c>
      <c r="C298" s="73"/>
      <c r="D298" s="257"/>
      <c r="E298" s="258"/>
      <c r="F298" s="259"/>
      <c r="G298" s="259"/>
      <c r="H298" s="207" t="str">
        <f t="shared" si="76"/>
        <v/>
      </c>
      <c r="I298" s="259"/>
      <c r="J298" s="207" t="str">
        <f t="shared" si="62"/>
        <v/>
      </c>
      <c r="K298" s="259"/>
      <c r="L298" s="207" t="str">
        <f t="shared" si="63"/>
        <v/>
      </c>
      <c r="M298" s="260"/>
      <c r="N298" s="260"/>
      <c r="O298" s="260"/>
      <c r="P298" s="260"/>
      <c r="Q298" s="260"/>
      <c r="R298" s="259"/>
      <c r="S298" s="207" t="str">
        <f t="shared" si="64"/>
        <v/>
      </c>
      <c r="T298" s="259"/>
      <c r="U298" s="207" t="str">
        <f t="shared" si="65"/>
        <v/>
      </c>
      <c r="V298" s="261"/>
      <c r="W298" s="183"/>
      <c r="X298" s="259"/>
      <c r="Y298" s="207" t="str">
        <f t="shared" si="66"/>
        <v/>
      </c>
      <c r="Z298" s="259"/>
      <c r="AA298" s="207" t="str">
        <f t="shared" si="67"/>
        <v/>
      </c>
      <c r="AB298" s="183"/>
      <c r="AC298" s="90"/>
      <c r="AD298" s="262"/>
      <c r="AE298" s="207" t="str">
        <f t="shared" si="68"/>
        <v/>
      </c>
      <c r="AF298" s="263"/>
      <c r="AG298" s="207" t="str">
        <f t="shared" si="69"/>
        <v/>
      </c>
      <c r="AH298" s="264"/>
      <c r="AI298" s="207" t="str">
        <f t="shared" si="70"/>
        <v/>
      </c>
      <c r="AJ298" s="265"/>
      <c r="AK298" s="207" t="str">
        <f t="shared" si="71"/>
        <v/>
      </c>
      <c r="AL298" s="266"/>
      <c r="AM298" s="207" t="str">
        <f t="shared" si="72"/>
        <v/>
      </c>
      <c r="AN298" s="267"/>
      <c r="AO298" s="268"/>
      <c r="AP298" s="268"/>
      <c r="AQ298" s="269"/>
      <c r="AR298" s="207" t="str">
        <f t="shared" si="73"/>
        <v/>
      </c>
      <c r="AS298" s="270"/>
      <c r="AT298" s="271"/>
      <c r="AU298" s="237"/>
      <c r="AV298" s="207" t="str">
        <f t="shared" si="74"/>
        <v/>
      </c>
      <c r="AW298" s="237"/>
      <c r="AX298" s="237"/>
      <c r="AY298" s="237"/>
      <c r="AZ298" s="237"/>
      <c r="BA298" s="237"/>
      <c r="BB298" s="237"/>
      <c r="BC298" s="237"/>
      <c r="BE298" s="237"/>
      <c r="BF298" s="237"/>
      <c r="BG298" s="237"/>
      <c r="BH298" s="237"/>
      <c r="BI298" s="237"/>
      <c r="BJ298" s="237"/>
    </row>
    <row r="299" spans="1:62" s="238" customFormat="1" x14ac:dyDescent="0.2">
      <c r="A299" s="237"/>
      <c r="B299" s="207" t="str">
        <f t="shared" si="75"/>
        <v/>
      </c>
      <c r="C299" s="73"/>
      <c r="D299" s="257"/>
      <c r="E299" s="258"/>
      <c r="F299" s="259"/>
      <c r="G299" s="259"/>
      <c r="H299" s="207" t="str">
        <f t="shared" si="76"/>
        <v/>
      </c>
      <c r="I299" s="259"/>
      <c r="J299" s="207" t="str">
        <f t="shared" si="62"/>
        <v/>
      </c>
      <c r="K299" s="259"/>
      <c r="L299" s="207" t="str">
        <f t="shared" si="63"/>
        <v/>
      </c>
      <c r="M299" s="260"/>
      <c r="N299" s="260"/>
      <c r="O299" s="260"/>
      <c r="P299" s="260"/>
      <c r="Q299" s="260"/>
      <c r="R299" s="259"/>
      <c r="S299" s="207" t="str">
        <f t="shared" si="64"/>
        <v/>
      </c>
      <c r="T299" s="259"/>
      <c r="U299" s="207" t="str">
        <f t="shared" si="65"/>
        <v/>
      </c>
      <c r="V299" s="261"/>
      <c r="W299" s="183"/>
      <c r="X299" s="259"/>
      <c r="Y299" s="207" t="str">
        <f t="shared" si="66"/>
        <v/>
      </c>
      <c r="Z299" s="259"/>
      <c r="AA299" s="207" t="str">
        <f t="shared" si="67"/>
        <v/>
      </c>
      <c r="AB299" s="183"/>
      <c r="AC299" s="90"/>
      <c r="AD299" s="262"/>
      <c r="AE299" s="207" t="str">
        <f t="shared" si="68"/>
        <v/>
      </c>
      <c r="AF299" s="263"/>
      <c r="AG299" s="207" t="str">
        <f t="shared" si="69"/>
        <v/>
      </c>
      <c r="AH299" s="264"/>
      <c r="AI299" s="207" t="str">
        <f t="shared" si="70"/>
        <v/>
      </c>
      <c r="AJ299" s="265"/>
      <c r="AK299" s="207" t="str">
        <f t="shared" si="71"/>
        <v/>
      </c>
      <c r="AL299" s="266"/>
      <c r="AM299" s="207" t="str">
        <f t="shared" si="72"/>
        <v/>
      </c>
      <c r="AN299" s="267"/>
      <c r="AO299" s="268"/>
      <c r="AP299" s="268"/>
      <c r="AQ299" s="269"/>
      <c r="AR299" s="207" t="str">
        <f t="shared" si="73"/>
        <v/>
      </c>
      <c r="AS299" s="270"/>
      <c r="AT299" s="271"/>
      <c r="AU299" s="237"/>
      <c r="AV299" s="207" t="str">
        <f t="shared" si="74"/>
        <v/>
      </c>
      <c r="AW299" s="237"/>
      <c r="AX299" s="237"/>
      <c r="AY299" s="237"/>
      <c r="AZ299" s="237"/>
      <c r="BA299" s="237"/>
      <c r="BB299" s="237"/>
      <c r="BC299" s="237"/>
      <c r="BE299" s="237"/>
      <c r="BF299" s="237"/>
      <c r="BG299" s="237"/>
      <c r="BH299" s="237"/>
      <c r="BI299" s="237"/>
      <c r="BJ299" s="237"/>
    </row>
    <row r="300" spans="1:62" s="238" customFormat="1" x14ac:dyDescent="0.2">
      <c r="A300" s="237"/>
      <c r="B300" s="207" t="str">
        <f t="shared" si="75"/>
        <v/>
      </c>
      <c r="C300" s="73"/>
      <c r="D300" s="257"/>
      <c r="E300" s="258"/>
      <c r="F300" s="259"/>
      <c r="G300" s="259"/>
      <c r="H300" s="207" t="str">
        <f t="shared" si="76"/>
        <v/>
      </c>
      <c r="I300" s="259"/>
      <c r="J300" s="207" t="str">
        <f t="shared" si="62"/>
        <v/>
      </c>
      <c r="K300" s="259"/>
      <c r="L300" s="207" t="str">
        <f t="shared" si="63"/>
        <v/>
      </c>
      <c r="M300" s="260"/>
      <c r="N300" s="260"/>
      <c r="O300" s="260"/>
      <c r="P300" s="260"/>
      <c r="Q300" s="260"/>
      <c r="R300" s="259"/>
      <c r="S300" s="207" t="str">
        <f t="shared" si="64"/>
        <v/>
      </c>
      <c r="T300" s="259"/>
      <c r="U300" s="207" t="str">
        <f t="shared" si="65"/>
        <v/>
      </c>
      <c r="V300" s="261"/>
      <c r="W300" s="183"/>
      <c r="X300" s="259"/>
      <c r="Y300" s="207" t="str">
        <f t="shared" si="66"/>
        <v/>
      </c>
      <c r="Z300" s="259"/>
      <c r="AA300" s="207" t="str">
        <f t="shared" si="67"/>
        <v/>
      </c>
      <c r="AB300" s="183"/>
      <c r="AC300" s="90"/>
      <c r="AD300" s="262"/>
      <c r="AE300" s="207" t="str">
        <f t="shared" si="68"/>
        <v/>
      </c>
      <c r="AF300" s="263"/>
      <c r="AG300" s="207" t="str">
        <f t="shared" si="69"/>
        <v/>
      </c>
      <c r="AH300" s="264"/>
      <c r="AI300" s="207" t="str">
        <f t="shared" si="70"/>
        <v/>
      </c>
      <c r="AJ300" s="265"/>
      <c r="AK300" s="207" t="str">
        <f t="shared" si="71"/>
        <v/>
      </c>
      <c r="AL300" s="266"/>
      <c r="AM300" s="207" t="str">
        <f t="shared" si="72"/>
        <v/>
      </c>
      <c r="AN300" s="267"/>
      <c r="AO300" s="268"/>
      <c r="AP300" s="268"/>
      <c r="AQ300" s="269"/>
      <c r="AR300" s="207" t="str">
        <f t="shared" si="73"/>
        <v/>
      </c>
      <c r="AS300" s="270"/>
      <c r="AT300" s="271"/>
      <c r="AU300" s="237"/>
      <c r="AV300" s="207" t="str">
        <f t="shared" si="74"/>
        <v/>
      </c>
      <c r="AW300" s="237"/>
      <c r="AX300" s="237"/>
      <c r="AY300" s="237"/>
      <c r="AZ300" s="237"/>
      <c r="BA300" s="237"/>
      <c r="BB300" s="237"/>
      <c r="BC300" s="237"/>
      <c r="BE300" s="237"/>
      <c r="BF300" s="237"/>
      <c r="BG300" s="237"/>
      <c r="BH300" s="237"/>
      <c r="BI300" s="237"/>
      <c r="BJ300" s="237"/>
    </row>
    <row r="301" spans="1:62" s="238" customFormat="1" x14ac:dyDescent="0.2">
      <c r="A301" s="237"/>
      <c r="B301" s="207" t="str">
        <f t="shared" si="75"/>
        <v/>
      </c>
      <c r="C301" s="73"/>
      <c r="D301" s="257"/>
      <c r="E301" s="258"/>
      <c r="F301" s="259"/>
      <c r="G301" s="259"/>
      <c r="H301" s="207" t="str">
        <f t="shared" si="76"/>
        <v/>
      </c>
      <c r="I301" s="259"/>
      <c r="J301" s="207" t="str">
        <f t="shared" si="62"/>
        <v/>
      </c>
      <c r="K301" s="259"/>
      <c r="L301" s="207" t="str">
        <f t="shared" si="63"/>
        <v/>
      </c>
      <c r="M301" s="260"/>
      <c r="N301" s="260"/>
      <c r="O301" s="260"/>
      <c r="P301" s="260"/>
      <c r="Q301" s="260"/>
      <c r="R301" s="259"/>
      <c r="S301" s="207" t="str">
        <f t="shared" si="64"/>
        <v/>
      </c>
      <c r="T301" s="259"/>
      <c r="U301" s="207" t="str">
        <f t="shared" si="65"/>
        <v/>
      </c>
      <c r="V301" s="261"/>
      <c r="W301" s="183"/>
      <c r="X301" s="259"/>
      <c r="Y301" s="207" t="str">
        <f t="shared" si="66"/>
        <v/>
      </c>
      <c r="Z301" s="259"/>
      <c r="AA301" s="207" t="str">
        <f t="shared" si="67"/>
        <v/>
      </c>
      <c r="AB301" s="183"/>
      <c r="AC301" s="90"/>
      <c r="AD301" s="262"/>
      <c r="AE301" s="207" t="str">
        <f t="shared" si="68"/>
        <v/>
      </c>
      <c r="AF301" s="263"/>
      <c r="AG301" s="207" t="str">
        <f t="shared" si="69"/>
        <v/>
      </c>
      <c r="AH301" s="264"/>
      <c r="AI301" s="207" t="str">
        <f t="shared" si="70"/>
        <v/>
      </c>
      <c r="AJ301" s="265"/>
      <c r="AK301" s="207" t="str">
        <f t="shared" si="71"/>
        <v/>
      </c>
      <c r="AL301" s="266"/>
      <c r="AM301" s="207" t="str">
        <f t="shared" si="72"/>
        <v/>
      </c>
      <c r="AN301" s="267"/>
      <c r="AO301" s="268"/>
      <c r="AP301" s="268"/>
      <c r="AQ301" s="269"/>
      <c r="AR301" s="207" t="str">
        <f t="shared" si="73"/>
        <v/>
      </c>
      <c r="AS301" s="270"/>
      <c r="AT301" s="271"/>
      <c r="AU301" s="237"/>
      <c r="AV301" s="207" t="str">
        <f t="shared" si="74"/>
        <v/>
      </c>
      <c r="AW301" s="237"/>
      <c r="AX301" s="237"/>
      <c r="AY301" s="237"/>
      <c r="AZ301" s="237"/>
      <c r="BA301" s="237"/>
      <c r="BB301" s="237"/>
      <c r="BC301" s="237"/>
      <c r="BE301" s="237"/>
      <c r="BF301" s="237"/>
      <c r="BG301" s="237"/>
      <c r="BH301" s="237"/>
      <c r="BI301" s="237"/>
      <c r="BJ301" s="237"/>
    </row>
    <row r="302" spans="1:62" s="238" customFormat="1" x14ac:dyDescent="0.2">
      <c r="A302" s="237"/>
      <c r="B302" s="207" t="str">
        <f t="shared" si="75"/>
        <v/>
      </c>
      <c r="C302" s="73"/>
      <c r="D302" s="257"/>
      <c r="E302" s="258"/>
      <c r="F302" s="259"/>
      <c r="G302" s="259"/>
      <c r="H302" s="207" t="str">
        <f t="shared" si="76"/>
        <v/>
      </c>
      <c r="I302" s="259"/>
      <c r="J302" s="207" t="str">
        <f t="shared" si="62"/>
        <v/>
      </c>
      <c r="K302" s="259"/>
      <c r="L302" s="207" t="str">
        <f t="shared" si="63"/>
        <v/>
      </c>
      <c r="M302" s="260"/>
      <c r="N302" s="260"/>
      <c r="O302" s="260"/>
      <c r="P302" s="260"/>
      <c r="Q302" s="260"/>
      <c r="R302" s="259"/>
      <c r="S302" s="207" t="str">
        <f t="shared" si="64"/>
        <v/>
      </c>
      <c r="T302" s="259"/>
      <c r="U302" s="207" t="str">
        <f t="shared" si="65"/>
        <v/>
      </c>
      <c r="V302" s="261"/>
      <c r="W302" s="183"/>
      <c r="X302" s="259"/>
      <c r="Y302" s="207" t="str">
        <f t="shared" si="66"/>
        <v/>
      </c>
      <c r="Z302" s="259"/>
      <c r="AA302" s="207" t="str">
        <f t="shared" si="67"/>
        <v/>
      </c>
      <c r="AB302" s="183"/>
      <c r="AC302" s="90"/>
      <c r="AD302" s="262"/>
      <c r="AE302" s="207" t="str">
        <f t="shared" si="68"/>
        <v/>
      </c>
      <c r="AF302" s="263"/>
      <c r="AG302" s="207" t="str">
        <f t="shared" si="69"/>
        <v/>
      </c>
      <c r="AH302" s="264"/>
      <c r="AI302" s="207" t="str">
        <f t="shared" si="70"/>
        <v/>
      </c>
      <c r="AJ302" s="265"/>
      <c r="AK302" s="207" t="str">
        <f t="shared" si="71"/>
        <v/>
      </c>
      <c r="AL302" s="266"/>
      <c r="AM302" s="207" t="str">
        <f t="shared" si="72"/>
        <v/>
      </c>
      <c r="AN302" s="267"/>
      <c r="AO302" s="268"/>
      <c r="AP302" s="268"/>
      <c r="AQ302" s="269"/>
      <c r="AR302" s="207" t="str">
        <f t="shared" si="73"/>
        <v/>
      </c>
      <c r="AS302" s="270"/>
      <c r="AT302" s="271"/>
      <c r="AU302" s="237"/>
      <c r="AV302" s="207" t="str">
        <f t="shared" si="74"/>
        <v/>
      </c>
      <c r="AW302" s="237"/>
      <c r="AX302" s="237"/>
      <c r="AY302" s="237"/>
      <c r="AZ302" s="237"/>
      <c r="BA302" s="237"/>
      <c r="BB302" s="237"/>
      <c r="BC302" s="237"/>
      <c r="BE302" s="237"/>
      <c r="BF302" s="237"/>
      <c r="BG302" s="237"/>
      <c r="BH302" s="237"/>
      <c r="BI302" s="237"/>
      <c r="BJ302" s="237"/>
    </row>
    <row r="303" spans="1:62" s="238" customFormat="1" x14ac:dyDescent="0.2">
      <c r="A303" s="237"/>
      <c r="B303" s="207" t="str">
        <f t="shared" si="75"/>
        <v/>
      </c>
      <c r="C303" s="73"/>
      <c r="D303" s="257"/>
      <c r="E303" s="258"/>
      <c r="F303" s="259"/>
      <c r="G303" s="259"/>
      <c r="H303" s="207" t="str">
        <f t="shared" si="76"/>
        <v/>
      </c>
      <c r="I303" s="259"/>
      <c r="J303" s="207" t="str">
        <f t="shared" si="62"/>
        <v/>
      </c>
      <c r="K303" s="259"/>
      <c r="L303" s="207" t="str">
        <f t="shared" si="63"/>
        <v/>
      </c>
      <c r="M303" s="260"/>
      <c r="N303" s="260"/>
      <c r="O303" s="260"/>
      <c r="P303" s="260"/>
      <c r="Q303" s="260"/>
      <c r="R303" s="259"/>
      <c r="S303" s="207" t="str">
        <f t="shared" si="64"/>
        <v/>
      </c>
      <c r="T303" s="259"/>
      <c r="U303" s="207" t="str">
        <f t="shared" si="65"/>
        <v/>
      </c>
      <c r="V303" s="261"/>
      <c r="W303" s="183"/>
      <c r="X303" s="259"/>
      <c r="Y303" s="207" t="str">
        <f t="shared" si="66"/>
        <v/>
      </c>
      <c r="Z303" s="259"/>
      <c r="AA303" s="207" t="str">
        <f t="shared" si="67"/>
        <v/>
      </c>
      <c r="AB303" s="183"/>
      <c r="AC303" s="90"/>
      <c r="AD303" s="262"/>
      <c r="AE303" s="207" t="str">
        <f t="shared" si="68"/>
        <v/>
      </c>
      <c r="AF303" s="263"/>
      <c r="AG303" s="207" t="str">
        <f t="shared" si="69"/>
        <v/>
      </c>
      <c r="AH303" s="264"/>
      <c r="AI303" s="207" t="str">
        <f t="shared" si="70"/>
        <v/>
      </c>
      <c r="AJ303" s="265"/>
      <c r="AK303" s="207" t="str">
        <f t="shared" si="71"/>
        <v/>
      </c>
      <c r="AL303" s="266"/>
      <c r="AM303" s="207" t="str">
        <f t="shared" si="72"/>
        <v/>
      </c>
      <c r="AN303" s="267"/>
      <c r="AO303" s="268"/>
      <c r="AP303" s="268"/>
      <c r="AQ303" s="269"/>
      <c r="AR303" s="207" t="str">
        <f t="shared" si="73"/>
        <v/>
      </c>
      <c r="AS303" s="270"/>
      <c r="AT303" s="271"/>
      <c r="AU303" s="237"/>
      <c r="AV303" s="207" t="str">
        <f t="shared" si="74"/>
        <v/>
      </c>
      <c r="AW303" s="237"/>
      <c r="AX303" s="237"/>
      <c r="AY303" s="237"/>
      <c r="AZ303" s="237"/>
      <c r="BA303" s="237"/>
      <c r="BB303" s="237"/>
      <c r="BC303" s="237"/>
      <c r="BE303" s="237"/>
      <c r="BF303" s="237"/>
      <c r="BG303" s="237"/>
      <c r="BH303" s="237"/>
      <c r="BI303" s="237"/>
      <c r="BJ303" s="237"/>
    </row>
    <row r="304" spans="1:62" s="238" customFormat="1" x14ac:dyDescent="0.2">
      <c r="A304" s="237"/>
      <c r="B304" s="207" t="str">
        <f t="shared" si="75"/>
        <v/>
      </c>
      <c r="C304" s="73"/>
      <c r="D304" s="257"/>
      <c r="E304" s="258"/>
      <c r="F304" s="259"/>
      <c r="G304" s="259"/>
      <c r="H304" s="207" t="str">
        <f t="shared" si="76"/>
        <v/>
      </c>
      <c r="I304" s="259"/>
      <c r="J304" s="207" t="str">
        <f t="shared" si="62"/>
        <v/>
      </c>
      <c r="K304" s="259"/>
      <c r="L304" s="207" t="str">
        <f t="shared" si="63"/>
        <v/>
      </c>
      <c r="M304" s="260"/>
      <c r="N304" s="260"/>
      <c r="O304" s="260"/>
      <c r="P304" s="260"/>
      <c r="Q304" s="260"/>
      <c r="R304" s="259"/>
      <c r="S304" s="207" t="str">
        <f t="shared" si="64"/>
        <v/>
      </c>
      <c r="T304" s="259"/>
      <c r="U304" s="207" t="str">
        <f t="shared" si="65"/>
        <v/>
      </c>
      <c r="V304" s="261"/>
      <c r="W304" s="183"/>
      <c r="X304" s="259"/>
      <c r="Y304" s="207" t="str">
        <f t="shared" si="66"/>
        <v/>
      </c>
      <c r="Z304" s="259"/>
      <c r="AA304" s="207" t="str">
        <f t="shared" si="67"/>
        <v/>
      </c>
      <c r="AB304" s="183"/>
      <c r="AC304" s="90"/>
      <c r="AD304" s="262"/>
      <c r="AE304" s="207" t="str">
        <f t="shared" si="68"/>
        <v/>
      </c>
      <c r="AF304" s="263"/>
      <c r="AG304" s="207" t="str">
        <f t="shared" si="69"/>
        <v/>
      </c>
      <c r="AH304" s="264"/>
      <c r="AI304" s="207" t="str">
        <f t="shared" si="70"/>
        <v/>
      </c>
      <c r="AJ304" s="265"/>
      <c r="AK304" s="207" t="str">
        <f t="shared" si="71"/>
        <v/>
      </c>
      <c r="AL304" s="266"/>
      <c r="AM304" s="207" t="str">
        <f t="shared" si="72"/>
        <v/>
      </c>
      <c r="AN304" s="267"/>
      <c r="AO304" s="268"/>
      <c r="AP304" s="268"/>
      <c r="AQ304" s="269"/>
      <c r="AR304" s="207" t="str">
        <f t="shared" si="73"/>
        <v/>
      </c>
      <c r="AS304" s="270"/>
      <c r="AT304" s="271"/>
      <c r="AU304" s="237"/>
      <c r="AV304" s="207" t="str">
        <f t="shared" si="74"/>
        <v/>
      </c>
      <c r="AW304" s="237"/>
      <c r="AX304" s="237"/>
      <c r="AY304" s="237"/>
      <c r="AZ304" s="237"/>
      <c r="BA304" s="237"/>
      <c r="BB304" s="237"/>
      <c r="BC304" s="237"/>
      <c r="BE304" s="237"/>
      <c r="BF304" s="237"/>
      <c r="BG304" s="237"/>
      <c r="BH304" s="237"/>
      <c r="BI304" s="237"/>
      <c r="BJ304" s="237"/>
    </row>
    <row r="305" spans="1:62" s="238" customFormat="1" x14ac:dyDescent="0.2">
      <c r="A305" s="237"/>
      <c r="B305" s="207" t="str">
        <f t="shared" si="75"/>
        <v/>
      </c>
      <c r="C305" s="73"/>
      <c r="D305" s="257"/>
      <c r="E305" s="258"/>
      <c r="F305" s="259"/>
      <c r="G305" s="259"/>
      <c r="H305" s="207" t="str">
        <f t="shared" si="76"/>
        <v/>
      </c>
      <c r="I305" s="259"/>
      <c r="J305" s="207" t="str">
        <f t="shared" si="62"/>
        <v/>
      </c>
      <c r="K305" s="259"/>
      <c r="L305" s="207" t="str">
        <f t="shared" si="63"/>
        <v/>
      </c>
      <c r="M305" s="260"/>
      <c r="N305" s="260"/>
      <c r="O305" s="260"/>
      <c r="P305" s="260"/>
      <c r="Q305" s="260"/>
      <c r="R305" s="259"/>
      <c r="S305" s="207" t="str">
        <f t="shared" si="64"/>
        <v/>
      </c>
      <c r="T305" s="259"/>
      <c r="U305" s="207" t="str">
        <f t="shared" si="65"/>
        <v/>
      </c>
      <c r="V305" s="261"/>
      <c r="W305" s="183"/>
      <c r="X305" s="259"/>
      <c r="Y305" s="207" t="str">
        <f t="shared" si="66"/>
        <v/>
      </c>
      <c r="Z305" s="259"/>
      <c r="AA305" s="207" t="str">
        <f t="shared" si="67"/>
        <v/>
      </c>
      <c r="AB305" s="183"/>
      <c r="AC305" s="90"/>
      <c r="AD305" s="262"/>
      <c r="AE305" s="207" t="str">
        <f t="shared" si="68"/>
        <v/>
      </c>
      <c r="AF305" s="263"/>
      <c r="AG305" s="207" t="str">
        <f t="shared" si="69"/>
        <v/>
      </c>
      <c r="AH305" s="264"/>
      <c r="AI305" s="207" t="str">
        <f t="shared" si="70"/>
        <v/>
      </c>
      <c r="AJ305" s="265"/>
      <c r="AK305" s="207" t="str">
        <f t="shared" si="71"/>
        <v/>
      </c>
      <c r="AL305" s="266"/>
      <c r="AM305" s="207" t="str">
        <f t="shared" si="72"/>
        <v/>
      </c>
      <c r="AN305" s="267"/>
      <c r="AO305" s="268"/>
      <c r="AP305" s="268"/>
      <c r="AQ305" s="269"/>
      <c r="AR305" s="207" t="str">
        <f t="shared" si="73"/>
        <v/>
      </c>
      <c r="AS305" s="270"/>
      <c r="AT305" s="271"/>
      <c r="AU305" s="237"/>
      <c r="AV305" s="207" t="str">
        <f t="shared" si="74"/>
        <v/>
      </c>
      <c r="AW305" s="237"/>
      <c r="AX305" s="237"/>
      <c r="AY305" s="237"/>
      <c r="AZ305" s="237"/>
      <c r="BA305" s="237"/>
      <c r="BB305" s="237"/>
      <c r="BC305" s="237"/>
      <c r="BE305" s="237"/>
      <c r="BF305" s="237"/>
      <c r="BG305" s="237"/>
      <c r="BH305" s="237"/>
      <c r="BI305" s="237"/>
      <c r="BJ305" s="237"/>
    </row>
    <row r="306" spans="1:62" s="238" customFormat="1" x14ac:dyDescent="0.2">
      <c r="A306" s="237"/>
      <c r="B306" s="207" t="str">
        <f t="shared" si="75"/>
        <v/>
      </c>
      <c r="C306" s="73"/>
      <c r="D306" s="257"/>
      <c r="E306" s="258"/>
      <c r="F306" s="259"/>
      <c r="G306" s="259"/>
      <c r="H306" s="207" t="str">
        <f t="shared" si="76"/>
        <v/>
      </c>
      <c r="I306" s="259"/>
      <c r="J306" s="207" t="str">
        <f t="shared" si="62"/>
        <v/>
      </c>
      <c r="K306" s="259"/>
      <c r="L306" s="207" t="str">
        <f t="shared" si="63"/>
        <v/>
      </c>
      <c r="M306" s="260"/>
      <c r="N306" s="260"/>
      <c r="O306" s="260"/>
      <c r="P306" s="260"/>
      <c r="Q306" s="260"/>
      <c r="R306" s="259"/>
      <c r="S306" s="207" t="str">
        <f t="shared" si="64"/>
        <v/>
      </c>
      <c r="T306" s="259"/>
      <c r="U306" s="207" t="str">
        <f t="shared" si="65"/>
        <v/>
      </c>
      <c r="V306" s="261"/>
      <c r="W306" s="183"/>
      <c r="X306" s="259"/>
      <c r="Y306" s="207" t="str">
        <f t="shared" si="66"/>
        <v/>
      </c>
      <c r="Z306" s="259"/>
      <c r="AA306" s="207" t="str">
        <f t="shared" si="67"/>
        <v/>
      </c>
      <c r="AB306" s="183"/>
      <c r="AC306" s="90"/>
      <c r="AD306" s="262"/>
      <c r="AE306" s="207" t="str">
        <f t="shared" si="68"/>
        <v/>
      </c>
      <c r="AF306" s="263"/>
      <c r="AG306" s="207" t="str">
        <f t="shared" si="69"/>
        <v/>
      </c>
      <c r="AH306" s="264"/>
      <c r="AI306" s="207" t="str">
        <f t="shared" si="70"/>
        <v/>
      </c>
      <c r="AJ306" s="265"/>
      <c r="AK306" s="207" t="str">
        <f t="shared" si="71"/>
        <v/>
      </c>
      <c r="AL306" s="266"/>
      <c r="AM306" s="207" t="str">
        <f t="shared" si="72"/>
        <v/>
      </c>
      <c r="AN306" s="267"/>
      <c r="AO306" s="268"/>
      <c r="AP306" s="268"/>
      <c r="AQ306" s="269"/>
      <c r="AR306" s="207" t="str">
        <f t="shared" si="73"/>
        <v/>
      </c>
      <c r="AS306" s="270"/>
      <c r="AT306" s="271"/>
      <c r="AU306" s="237"/>
      <c r="AV306" s="207" t="str">
        <f t="shared" si="74"/>
        <v/>
      </c>
      <c r="AW306" s="237"/>
      <c r="AX306" s="237"/>
      <c r="AY306" s="237"/>
      <c r="AZ306" s="237"/>
      <c r="BA306" s="237"/>
      <c r="BB306" s="237"/>
      <c r="BC306" s="237"/>
      <c r="BE306" s="237"/>
      <c r="BF306" s="237"/>
      <c r="BG306" s="237"/>
      <c r="BH306" s="237"/>
      <c r="BI306" s="237"/>
      <c r="BJ306" s="237"/>
    </row>
    <row r="307" spans="1:62" s="238" customFormat="1" x14ac:dyDescent="0.2">
      <c r="A307" s="237"/>
      <c r="B307" s="207" t="str">
        <f t="shared" si="75"/>
        <v/>
      </c>
      <c r="C307" s="73"/>
      <c r="D307" s="257"/>
      <c r="E307" s="258"/>
      <c r="F307" s="259"/>
      <c r="G307" s="259"/>
      <c r="H307" s="207" t="str">
        <f t="shared" si="76"/>
        <v/>
      </c>
      <c r="I307" s="259"/>
      <c r="J307" s="207" t="str">
        <f t="shared" si="62"/>
        <v/>
      </c>
      <c r="K307" s="259"/>
      <c r="L307" s="207" t="str">
        <f t="shared" si="63"/>
        <v/>
      </c>
      <c r="M307" s="260"/>
      <c r="N307" s="260"/>
      <c r="O307" s="260"/>
      <c r="P307" s="260"/>
      <c r="Q307" s="260"/>
      <c r="R307" s="259"/>
      <c r="S307" s="207" t="str">
        <f t="shared" si="64"/>
        <v/>
      </c>
      <c r="T307" s="259"/>
      <c r="U307" s="207" t="str">
        <f t="shared" si="65"/>
        <v/>
      </c>
      <c r="V307" s="261"/>
      <c r="W307" s="183"/>
      <c r="X307" s="259"/>
      <c r="Y307" s="207" t="str">
        <f t="shared" si="66"/>
        <v/>
      </c>
      <c r="Z307" s="259"/>
      <c r="AA307" s="207" t="str">
        <f t="shared" si="67"/>
        <v/>
      </c>
      <c r="AB307" s="183"/>
      <c r="AC307" s="90"/>
      <c r="AD307" s="262"/>
      <c r="AE307" s="207" t="str">
        <f t="shared" si="68"/>
        <v/>
      </c>
      <c r="AF307" s="263"/>
      <c r="AG307" s="207" t="str">
        <f t="shared" si="69"/>
        <v/>
      </c>
      <c r="AH307" s="264"/>
      <c r="AI307" s="207" t="str">
        <f t="shared" si="70"/>
        <v/>
      </c>
      <c r="AJ307" s="265"/>
      <c r="AK307" s="207" t="str">
        <f t="shared" si="71"/>
        <v/>
      </c>
      <c r="AL307" s="266"/>
      <c r="AM307" s="207" t="str">
        <f t="shared" si="72"/>
        <v/>
      </c>
      <c r="AN307" s="267"/>
      <c r="AO307" s="268"/>
      <c r="AP307" s="268"/>
      <c r="AQ307" s="269"/>
      <c r="AR307" s="207" t="str">
        <f t="shared" si="73"/>
        <v/>
      </c>
      <c r="AS307" s="270"/>
      <c r="AT307" s="271"/>
      <c r="AU307" s="237"/>
      <c r="AV307" s="207" t="str">
        <f t="shared" si="74"/>
        <v/>
      </c>
      <c r="AW307" s="237"/>
      <c r="AX307" s="237"/>
      <c r="AY307" s="237"/>
      <c r="AZ307" s="237"/>
      <c r="BA307" s="237"/>
      <c r="BB307" s="237"/>
      <c r="BC307" s="237"/>
      <c r="BE307" s="237"/>
      <c r="BF307" s="237"/>
      <c r="BG307" s="237"/>
      <c r="BH307" s="237"/>
      <c r="BI307" s="237"/>
      <c r="BJ307" s="237"/>
    </row>
    <row r="308" spans="1:62" s="238" customFormat="1" x14ac:dyDescent="0.2">
      <c r="A308" s="237"/>
      <c r="B308" s="207" t="str">
        <f t="shared" si="75"/>
        <v/>
      </c>
      <c r="C308" s="73"/>
      <c r="D308" s="257"/>
      <c r="E308" s="258"/>
      <c r="F308" s="259"/>
      <c r="G308" s="259"/>
      <c r="H308" s="207" t="str">
        <f t="shared" si="76"/>
        <v/>
      </c>
      <c r="I308" s="259"/>
      <c r="J308" s="207" t="str">
        <f t="shared" si="62"/>
        <v/>
      </c>
      <c r="K308" s="259"/>
      <c r="L308" s="207" t="str">
        <f t="shared" si="63"/>
        <v/>
      </c>
      <c r="M308" s="260"/>
      <c r="N308" s="260"/>
      <c r="O308" s="260"/>
      <c r="P308" s="260"/>
      <c r="Q308" s="260"/>
      <c r="R308" s="259"/>
      <c r="S308" s="207" t="str">
        <f t="shared" si="64"/>
        <v/>
      </c>
      <c r="T308" s="259"/>
      <c r="U308" s="207" t="str">
        <f t="shared" si="65"/>
        <v/>
      </c>
      <c r="V308" s="261"/>
      <c r="W308" s="183"/>
      <c r="X308" s="259"/>
      <c r="Y308" s="207" t="str">
        <f t="shared" si="66"/>
        <v/>
      </c>
      <c r="Z308" s="259"/>
      <c r="AA308" s="207" t="str">
        <f t="shared" si="67"/>
        <v/>
      </c>
      <c r="AB308" s="183"/>
      <c r="AC308" s="90"/>
      <c r="AD308" s="262"/>
      <c r="AE308" s="207" t="str">
        <f t="shared" si="68"/>
        <v/>
      </c>
      <c r="AF308" s="263"/>
      <c r="AG308" s="207" t="str">
        <f t="shared" si="69"/>
        <v/>
      </c>
      <c r="AH308" s="264"/>
      <c r="AI308" s="207" t="str">
        <f t="shared" si="70"/>
        <v/>
      </c>
      <c r="AJ308" s="265"/>
      <c r="AK308" s="207" t="str">
        <f t="shared" si="71"/>
        <v/>
      </c>
      <c r="AL308" s="266"/>
      <c r="AM308" s="207" t="str">
        <f t="shared" si="72"/>
        <v/>
      </c>
      <c r="AN308" s="267"/>
      <c r="AO308" s="268"/>
      <c r="AP308" s="268"/>
      <c r="AQ308" s="269"/>
      <c r="AR308" s="207" t="str">
        <f t="shared" si="73"/>
        <v/>
      </c>
      <c r="AS308" s="270"/>
      <c r="AT308" s="271"/>
      <c r="AU308" s="237"/>
      <c r="AV308" s="207" t="str">
        <f t="shared" si="74"/>
        <v/>
      </c>
      <c r="AW308" s="237"/>
      <c r="AX308" s="237"/>
      <c r="AY308" s="237"/>
      <c r="AZ308" s="237"/>
      <c r="BA308" s="237"/>
      <c r="BB308" s="237"/>
      <c r="BC308" s="237"/>
      <c r="BE308" s="237"/>
      <c r="BF308" s="237"/>
      <c r="BG308" s="237"/>
      <c r="BH308" s="237"/>
      <c r="BI308" s="237"/>
      <c r="BJ308" s="237"/>
    </row>
    <row r="309" spans="1:62" s="238" customFormat="1" x14ac:dyDescent="0.2">
      <c r="A309" s="237"/>
      <c r="B309" s="207" t="str">
        <f t="shared" si="75"/>
        <v/>
      </c>
      <c r="C309" s="73"/>
      <c r="D309" s="257"/>
      <c r="E309" s="258"/>
      <c r="F309" s="259"/>
      <c r="G309" s="259"/>
      <c r="H309" s="207" t="str">
        <f t="shared" si="76"/>
        <v/>
      </c>
      <c r="I309" s="259"/>
      <c r="J309" s="207" t="str">
        <f t="shared" si="62"/>
        <v/>
      </c>
      <c r="K309" s="259"/>
      <c r="L309" s="207" t="str">
        <f t="shared" si="63"/>
        <v/>
      </c>
      <c r="M309" s="260"/>
      <c r="N309" s="260"/>
      <c r="O309" s="260"/>
      <c r="P309" s="260"/>
      <c r="Q309" s="260"/>
      <c r="R309" s="259"/>
      <c r="S309" s="207" t="str">
        <f t="shared" si="64"/>
        <v/>
      </c>
      <c r="T309" s="259"/>
      <c r="U309" s="207" t="str">
        <f t="shared" si="65"/>
        <v/>
      </c>
      <c r="V309" s="261"/>
      <c r="W309" s="183"/>
      <c r="X309" s="259"/>
      <c r="Y309" s="207" t="str">
        <f t="shared" si="66"/>
        <v/>
      </c>
      <c r="Z309" s="259"/>
      <c r="AA309" s="207" t="str">
        <f t="shared" si="67"/>
        <v/>
      </c>
      <c r="AB309" s="183"/>
      <c r="AC309" s="90"/>
      <c r="AD309" s="262"/>
      <c r="AE309" s="207" t="str">
        <f t="shared" si="68"/>
        <v/>
      </c>
      <c r="AF309" s="263"/>
      <c r="AG309" s="207" t="str">
        <f t="shared" si="69"/>
        <v/>
      </c>
      <c r="AH309" s="264"/>
      <c r="AI309" s="207" t="str">
        <f t="shared" si="70"/>
        <v/>
      </c>
      <c r="AJ309" s="265"/>
      <c r="AK309" s="207" t="str">
        <f t="shared" si="71"/>
        <v/>
      </c>
      <c r="AL309" s="266"/>
      <c r="AM309" s="207" t="str">
        <f t="shared" si="72"/>
        <v/>
      </c>
      <c r="AN309" s="267"/>
      <c r="AO309" s="268"/>
      <c r="AP309" s="268"/>
      <c r="AQ309" s="269"/>
      <c r="AR309" s="207" t="str">
        <f t="shared" si="73"/>
        <v/>
      </c>
      <c r="AS309" s="270"/>
      <c r="AT309" s="271"/>
      <c r="AU309" s="237"/>
      <c r="AV309" s="207" t="str">
        <f t="shared" si="74"/>
        <v/>
      </c>
      <c r="AW309" s="237"/>
      <c r="AX309" s="237"/>
      <c r="AY309" s="237"/>
      <c r="AZ309" s="237"/>
      <c r="BA309" s="237"/>
      <c r="BB309" s="237"/>
      <c r="BC309" s="237"/>
      <c r="BE309" s="237"/>
      <c r="BF309" s="237"/>
      <c r="BG309" s="237"/>
      <c r="BH309" s="237"/>
      <c r="BI309" s="237"/>
      <c r="BJ309" s="237"/>
    </row>
    <row r="310" spans="1:62" s="238" customFormat="1" x14ac:dyDescent="0.2">
      <c r="A310" s="237"/>
      <c r="B310" s="207" t="str">
        <f t="shared" si="75"/>
        <v/>
      </c>
      <c r="C310" s="73"/>
      <c r="D310" s="257"/>
      <c r="E310" s="258"/>
      <c r="F310" s="259"/>
      <c r="G310" s="259"/>
      <c r="H310" s="207" t="str">
        <f t="shared" si="76"/>
        <v/>
      </c>
      <c r="I310" s="259"/>
      <c r="J310" s="207" t="str">
        <f t="shared" si="62"/>
        <v/>
      </c>
      <c r="K310" s="259"/>
      <c r="L310" s="207" t="str">
        <f t="shared" si="63"/>
        <v/>
      </c>
      <c r="M310" s="260"/>
      <c r="N310" s="260"/>
      <c r="O310" s="260"/>
      <c r="P310" s="260"/>
      <c r="Q310" s="260"/>
      <c r="R310" s="259"/>
      <c r="S310" s="207" t="str">
        <f t="shared" si="64"/>
        <v/>
      </c>
      <c r="T310" s="259"/>
      <c r="U310" s="207" t="str">
        <f t="shared" si="65"/>
        <v/>
      </c>
      <c r="V310" s="261"/>
      <c r="W310" s="183"/>
      <c r="X310" s="259"/>
      <c r="Y310" s="207" t="str">
        <f t="shared" si="66"/>
        <v/>
      </c>
      <c r="Z310" s="259"/>
      <c r="AA310" s="207" t="str">
        <f t="shared" si="67"/>
        <v/>
      </c>
      <c r="AB310" s="183"/>
      <c r="AC310" s="90"/>
      <c r="AD310" s="262"/>
      <c r="AE310" s="207" t="str">
        <f t="shared" si="68"/>
        <v/>
      </c>
      <c r="AF310" s="263"/>
      <c r="AG310" s="207" t="str">
        <f t="shared" si="69"/>
        <v/>
      </c>
      <c r="AH310" s="264"/>
      <c r="AI310" s="207" t="str">
        <f t="shared" si="70"/>
        <v/>
      </c>
      <c r="AJ310" s="265"/>
      <c r="AK310" s="207" t="str">
        <f t="shared" si="71"/>
        <v/>
      </c>
      <c r="AL310" s="266"/>
      <c r="AM310" s="207" t="str">
        <f t="shared" si="72"/>
        <v/>
      </c>
      <c r="AN310" s="267"/>
      <c r="AO310" s="268"/>
      <c r="AP310" s="268"/>
      <c r="AQ310" s="269"/>
      <c r="AR310" s="207" t="str">
        <f t="shared" si="73"/>
        <v/>
      </c>
      <c r="AS310" s="270"/>
      <c r="AT310" s="271"/>
      <c r="AU310" s="237"/>
      <c r="AV310" s="207" t="str">
        <f t="shared" si="74"/>
        <v/>
      </c>
      <c r="AW310" s="237"/>
      <c r="AX310" s="237"/>
      <c r="AY310" s="237"/>
      <c r="AZ310" s="237"/>
      <c r="BA310" s="237"/>
      <c r="BB310" s="237"/>
      <c r="BC310" s="237"/>
      <c r="BE310" s="237"/>
      <c r="BF310" s="237"/>
      <c r="BG310" s="237"/>
      <c r="BH310" s="237"/>
      <c r="BI310" s="237"/>
      <c r="BJ310" s="237"/>
    </row>
    <row r="311" spans="1:62" s="238" customFormat="1" x14ac:dyDescent="0.2">
      <c r="A311" s="237"/>
      <c r="B311" s="207" t="str">
        <f t="shared" si="75"/>
        <v/>
      </c>
      <c r="C311" s="73"/>
      <c r="D311" s="257"/>
      <c r="E311" s="258"/>
      <c r="F311" s="259"/>
      <c r="G311" s="259"/>
      <c r="H311" s="207" t="str">
        <f t="shared" si="76"/>
        <v/>
      </c>
      <c r="I311" s="259"/>
      <c r="J311" s="207" t="str">
        <f t="shared" si="62"/>
        <v/>
      </c>
      <c r="K311" s="259"/>
      <c r="L311" s="207" t="str">
        <f t="shared" si="63"/>
        <v/>
      </c>
      <c r="M311" s="260"/>
      <c r="N311" s="260"/>
      <c r="O311" s="260"/>
      <c r="P311" s="260"/>
      <c r="Q311" s="260"/>
      <c r="R311" s="259"/>
      <c r="S311" s="207" t="str">
        <f t="shared" si="64"/>
        <v/>
      </c>
      <c r="T311" s="259"/>
      <c r="U311" s="207" t="str">
        <f t="shared" si="65"/>
        <v/>
      </c>
      <c r="V311" s="261"/>
      <c r="W311" s="183"/>
      <c r="X311" s="259"/>
      <c r="Y311" s="207" t="str">
        <f t="shared" si="66"/>
        <v/>
      </c>
      <c r="Z311" s="259"/>
      <c r="AA311" s="207" t="str">
        <f t="shared" si="67"/>
        <v/>
      </c>
      <c r="AB311" s="183"/>
      <c r="AC311" s="90"/>
      <c r="AD311" s="262"/>
      <c r="AE311" s="207" t="str">
        <f t="shared" si="68"/>
        <v/>
      </c>
      <c r="AF311" s="263"/>
      <c r="AG311" s="207" t="str">
        <f t="shared" si="69"/>
        <v/>
      </c>
      <c r="AH311" s="264"/>
      <c r="AI311" s="207" t="str">
        <f t="shared" si="70"/>
        <v/>
      </c>
      <c r="AJ311" s="265"/>
      <c r="AK311" s="207" t="str">
        <f t="shared" si="71"/>
        <v/>
      </c>
      <c r="AL311" s="266"/>
      <c r="AM311" s="207" t="str">
        <f t="shared" si="72"/>
        <v/>
      </c>
      <c r="AN311" s="267"/>
      <c r="AO311" s="268"/>
      <c r="AP311" s="268"/>
      <c r="AQ311" s="269"/>
      <c r="AR311" s="207" t="str">
        <f t="shared" si="73"/>
        <v/>
      </c>
      <c r="AS311" s="270"/>
      <c r="AT311" s="271"/>
      <c r="AU311" s="237"/>
      <c r="AV311" s="207" t="str">
        <f t="shared" si="74"/>
        <v/>
      </c>
      <c r="AW311" s="237"/>
      <c r="AX311" s="237"/>
      <c r="AY311" s="237"/>
      <c r="AZ311" s="237"/>
      <c r="BA311" s="237"/>
      <c r="BB311" s="237"/>
      <c r="BC311" s="237"/>
      <c r="BE311" s="237"/>
      <c r="BF311" s="237"/>
      <c r="BG311" s="237"/>
      <c r="BH311" s="237"/>
      <c r="BI311" s="237"/>
      <c r="BJ311" s="237"/>
    </row>
    <row r="312" spans="1:62" s="238" customFormat="1" x14ac:dyDescent="0.2">
      <c r="A312" s="237"/>
      <c r="B312" s="207" t="str">
        <f t="shared" si="75"/>
        <v/>
      </c>
      <c r="C312" s="73"/>
      <c r="D312" s="257"/>
      <c r="E312" s="258"/>
      <c r="F312" s="259"/>
      <c r="G312" s="259"/>
      <c r="H312" s="207" t="str">
        <f t="shared" si="76"/>
        <v/>
      </c>
      <c r="I312" s="259"/>
      <c r="J312" s="207" t="str">
        <f t="shared" si="62"/>
        <v/>
      </c>
      <c r="K312" s="259"/>
      <c r="L312" s="207" t="str">
        <f t="shared" si="63"/>
        <v/>
      </c>
      <c r="M312" s="260"/>
      <c r="N312" s="260"/>
      <c r="O312" s="260"/>
      <c r="P312" s="260"/>
      <c r="Q312" s="260"/>
      <c r="R312" s="259"/>
      <c r="S312" s="207" t="str">
        <f t="shared" si="64"/>
        <v/>
      </c>
      <c r="T312" s="259"/>
      <c r="U312" s="207" t="str">
        <f t="shared" si="65"/>
        <v/>
      </c>
      <c r="V312" s="261"/>
      <c r="W312" s="183"/>
      <c r="X312" s="259"/>
      <c r="Y312" s="207" t="str">
        <f t="shared" si="66"/>
        <v/>
      </c>
      <c r="Z312" s="259"/>
      <c r="AA312" s="207" t="str">
        <f t="shared" si="67"/>
        <v/>
      </c>
      <c r="AB312" s="183"/>
      <c r="AC312" s="90"/>
      <c r="AD312" s="262"/>
      <c r="AE312" s="207" t="str">
        <f t="shared" si="68"/>
        <v/>
      </c>
      <c r="AF312" s="263"/>
      <c r="AG312" s="207" t="str">
        <f t="shared" si="69"/>
        <v/>
      </c>
      <c r="AH312" s="264"/>
      <c r="AI312" s="207" t="str">
        <f t="shared" si="70"/>
        <v/>
      </c>
      <c r="AJ312" s="265"/>
      <c r="AK312" s="207" t="str">
        <f t="shared" si="71"/>
        <v/>
      </c>
      <c r="AL312" s="266"/>
      <c r="AM312" s="207" t="str">
        <f t="shared" si="72"/>
        <v/>
      </c>
      <c r="AN312" s="267"/>
      <c r="AO312" s="268"/>
      <c r="AP312" s="268"/>
      <c r="AQ312" s="269"/>
      <c r="AR312" s="207" t="str">
        <f t="shared" si="73"/>
        <v/>
      </c>
      <c r="AS312" s="270"/>
      <c r="AT312" s="271"/>
      <c r="AU312" s="237"/>
      <c r="AV312" s="207" t="str">
        <f t="shared" si="74"/>
        <v/>
      </c>
      <c r="AW312" s="237"/>
      <c r="AX312" s="237"/>
      <c r="AY312" s="237"/>
      <c r="AZ312" s="237"/>
      <c r="BA312" s="237"/>
      <c r="BB312" s="237"/>
      <c r="BC312" s="237"/>
      <c r="BE312" s="237"/>
      <c r="BF312" s="237"/>
      <c r="BG312" s="237"/>
      <c r="BH312" s="237"/>
      <c r="BI312" s="237"/>
      <c r="BJ312" s="237"/>
    </row>
    <row r="313" spans="1:62" s="238" customFormat="1" x14ac:dyDescent="0.2">
      <c r="A313" s="237"/>
      <c r="B313" s="207" t="str">
        <f t="shared" si="75"/>
        <v/>
      </c>
      <c r="C313" s="73"/>
      <c r="D313" s="257"/>
      <c r="E313" s="258"/>
      <c r="F313" s="259"/>
      <c r="G313" s="259"/>
      <c r="H313" s="207" t="str">
        <f t="shared" si="76"/>
        <v/>
      </c>
      <c r="I313" s="259"/>
      <c r="J313" s="207" t="str">
        <f t="shared" si="62"/>
        <v/>
      </c>
      <c r="K313" s="259"/>
      <c r="L313" s="207" t="str">
        <f t="shared" si="63"/>
        <v/>
      </c>
      <c r="M313" s="260"/>
      <c r="N313" s="260"/>
      <c r="O313" s="260"/>
      <c r="P313" s="260"/>
      <c r="Q313" s="260"/>
      <c r="R313" s="259"/>
      <c r="S313" s="207" t="str">
        <f t="shared" si="64"/>
        <v/>
      </c>
      <c r="T313" s="259"/>
      <c r="U313" s="207" t="str">
        <f t="shared" si="65"/>
        <v/>
      </c>
      <c r="V313" s="261"/>
      <c r="W313" s="183"/>
      <c r="X313" s="259"/>
      <c r="Y313" s="207" t="str">
        <f t="shared" si="66"/>
        <v/>
      </c>
      <c r="Z313" s="259"/>
      <c r="AA313" s="207" t="str">
        <f t="shared" si="67"/>
        <v/>
      </c>
      <c r="AB313" s="183"/>
      <c r="AC313" s="90"/>
      <c r="AD313" s="262"/>
      <c r="AE313" s="207" t="str">
        <f t="shared" si="68"/>
        <v/>
      </c>
      <c r="AF313" s="263"/>
      <c r="AG313" s="207" t="str">
        <f t="shared" si="69"/>
        <v/>
      </c>
      <c r="AH313" s="264"/>
      <c r="AI313" s="207" t="str">
        <f t="shared" si="70"/>
        <v/>
      </c>
      <c r="AJ313" s="265"/>
      <c r="AK313" s="207" t="str">
        <f t="shared" si="71"/>
        <v/>
      </c>
      <c r="AL313" s="266"/>
      <c r="AM313" s="207" t="str">
        <f t="shared" si="72"/>
        <v/>
      </c>
      <c r="AN313" s="267"/>
      <c r="AO313" s="268"/>
      <c r="AP313" s="268"/>
      <c r="AQ313" s="269"/>
      <c r="AR313" s="207" t="str">
        <f t="shared" si="73"/>
        <v/>
      </c>
      <c r="AS313" s="270"/>
      <c r="AT313" s="271"/>
      <c r="AU313" s="237"/>
      <c r="AV313" s="207" t="str">
        <f t="shared" si="74"/>
        <v/>
      </c>
      <c r="AW313" s="237"/>
      <c r="AX313" s="237"/>
      <c r="AY313" s="237"/>
      <c r="AZ313" s="237"/>
      <c r="BA313" s="237"/>
      <c r="BB313" s="237"/>
      <c r="BC313" s="237"/>
      <c r="BE313" s="237"/>
      <c r="BF313" s="237"/>
      <c r="BG313" s="237"/>
      <c r="BH313" s="237"/>
      <c r="BI313" s="237"/>
      <c r="BJ313" s="237"/>
    </row>
    <row r="314" spans="1:62" s="238" customFormat="1" x14ac:dyDescent="0.2">
      <c r="A314" s="237"/>
      <c r="B314" s="207" t="str">
        <f t="shared" si="75"/>
        <v/>
      </c>
      <c r="C314" s="73"/>
      <c r="D314" s="257"/>
      <c r="E314" s="258"/>
      <c r="F314" s="259"/>
      <c r="G314" s="259"/>
      <c r="H314" s="207" t="str">
        <f t="shared" si="76"/>
        <v/>
      </c>
      <c r="I314" s="259"/>
      <c r="J314" s="207" t="str">
        <f t="shared" si="62"/>
        <v/>
      </c>
      <c r="K314" s="259"/>
      <c r="L314" s="207" t="str">
        <f t="shared" si="63"/>
        <v/>
      </c>
      <c r="M314" s="260"/>
      <c r="N314" s="260"/>
      <c r="O314" s="260"/>
      <c r="P314" s="260"/>
      <c r="Q314" s="260"/>
      <c r="R314" s="259"/>
      <c r="S314" s="207" t="str">
        <f t="shared" si="64"/>
        <v/>
      </c>
      <c r="T314" s="259"/>
      <c r="U314" s="207" t="str">
        <f t="shared" si="65"/>
        <v/>
      </c>
      <c r="V314" s="261"/>
      <c r="W314" s="183"/>
      <c r="X314" s="259"/>
      <c r="Y314" s="207" t="str">
        <f t="shared" si="66"/>
        <v/>
      </c>
      <c r="Z314" s="259"/>
      <c r="AA314" s="207" t="str">
        <f t="shared" si="67"/>
        <v/>
      </c>
      <c r="AB314" s="183"/>
      <c r="AC314" s="90"/>
      <c r="AD314" s="262"/>
      <c r="AE314" s="207" t="str">
        <f t="shared" si="68"/>
        <v/>
      </c>
      <c r="AF314" s="263"/>
      <c r="AG314" s="207" t="str">
        <f t="shared" si="69"/>
        <v/>
      </c>
      <c r="AH314" s="264"/>
      <c r="AI314" s="207" t="str">
        <f t="shared" si="70"/>
        <v/>
      </c>
      <c r="AJ314" s="265"/>
      <c r="AK314" s="207" t="str">
        <f t="shared" si="71"/>
        <v/>
      </c>
      <c r="AL314" s="266"/>
      <c r="AM314" s="207" t="str">
        <f t="shared" si="72"/>
        <v/>
      </c>
      <c r="AN314" s="267"/>
      <c r="AO314" s="268"/>
      <c r="AP314" s="268"/>
      <c r="AQ314" s="269"/>
      <c r="AR314" s="207" t="str">
        <f t="shared" si="73"/>
        <v/>
      </c>
      <c r="AS314" s="270"/>
      <c r="AT314" s="271"/>
      <c r="AU314" s="237"/>
      <c r="AV314" s="207" t="str">
        <f t="shared" si="74"/>
        <v/>
      </c>
      <c r="AW314" s="237"/>
      <c r="AX314" s="237"/>
      <c r="AY314" s="237"/>
      <c r="AZ314" s="237"/>
      <c r="BA314" s="237"/>
      <c r="BB314" s="237"/>
      <c r="BC314" s="237"/>
      <c r="BE314" s="237"/>
      <c r="BF314" s="237"/>
      <c r="BG314" s="237"/>
      <c r="BH314" s="237"/>
      <c r="BI314" s="237"/>
      <c r="BJ314" s="237"/>
    </row>
    <row r="315" spans="1:62" s="238" customFormat="1" x14ac:dyDescent="0.2">
      <c r="A315" s="237"/>
      <c r="B315" s="207" t="str">
        <f t="shared" si="75"/>
        <v/>
      </c>
      <c r="C315" s="73"/>
      <c r="D315" s="257"/>
      <c r="E315" s="258"/>
      <c r="F315" s="259"/>
      <c r="G315" s="259"/>
      <c r="H315" s="207" t="str">
        <f t="shared" si="76"/>
        <v/>
      </c>
      <c r="I315" s="259"/>
      <c r="J315" s="207" t="str">
        <f t="shared" si="62"/>
        <v/>
      </c>
      <c r="K315" s="259"/>
      <c r="L315" s="207" t="str">
        <f t="shared" si="63"/>
        <v/>
      </c>
      <c r="M315" s="260"/>
      <c r="N315" s="260"/>
      <c r="O315" s="260"/>
      <c r="P315" s="260"/>
      <c r="Q315" s="260"/>
      <c r="R315" s="259"/>
      <c r="S315" s="207" t="str">
        <f t="shared" si="64"/>
        <v/>
      </c>
      <c r="T315" s="259"/>
      <c r="U315" s="207" t="str">
        <f t="shared" si="65"/>
        <v/>
      </c>
      <c r="V315" s="261"/>
      <c r="W315" s="183"/>
      <c r="X315" s="259"/>
      <c r="Y315" s="207" t="str">
        <f t="shared" si="66"/>
        <v/>
      </c>
      <c r="Z315" s="259"/>
      <c r="AA315" s="207" t="str">
        <f t="shared" si="67"/>
        <v/>
      </c>
      <c r="AB315" s="183"/>
      <c r="AC315" s="90"/>
      <c r="AD315" s="262"/>
      <c r="AE315" s="207" t="str">
        <f t="shared" si="68"/>
        <v/>
      </c>
      <c r="AF315" s="263"/>
      <c r="AG315" s="207" t="str">
        <f t="shared" si="69"/>
        <v/>
      </c>
      <c r="AH315" s="264"/>
      <c r="AI315" s="207" t="str">
        <f t="shared" si="70"/>
        <v/>
      </c>
      <c r="AJ315" s="265"/>
      <c r="AK315" s="207" t="str">
        <f t="shared" si="71"/>
        <v/>
      </c>
      <c r="AL315" s="266"/>
      <c r="AM315" s="207" t="str">
        <f t="shared" si="72"/>
        <v/>
      </c>
      <c r="AN315" s="267"/>
      <c r="AO315" s="268"/>
      <c r="AP315" s="268"/>
      <c r="AQ315" s="269"/>
      <c r="AR315" s="207" t="str">
        <f t="shared" si="73"/>
        <v/>
      </c>
      <c r="AS315" s="270"/>
      <c r="AT315" s="271"/>
      <c r="AU315" s="237"/>
      <c r="AV315" s="207" t="str">
        <f t="shared" si="74"/>
        <v/>
      </c>
      <c r="AW315" s="237"/>
      <c r="AX315" s="237"/>
      <c r="AY315" s="237"/>
      <c r="AZ315" s="237"/>
      <c r="BA315" s="237"/>
      <c r="BB315" s="237"/>
      <c r="BC315" s="237"/>
      <c r="BE315" s="237"/>
      <c r="BF315" s="237"/>
      <c r="BG315" s="237"/>
      <c r="BH315" s="237"/>
      <c r="BI315" s="237"/>
      <c r="BJ315" s="237"/>
    </row>
    <row r="316" spans="1:62" s="238" customFormat="1" x14ac:dyDescent="0.2">
      <c r="A316" s="237"/>
      <c r="B316" s="207" t="str">
        <f t="shared" si="75"/>
        <v/>
      </c>
      <c r="C316" s="73"/>
      <c r="D316" s="257"/>
      <c r="E316" s="258"/>
      <c r="F316" s="259"/>
      <c r="G316" s="259"/>
      <c r="H316" s="207" t="str">
        <f t="shared" si="76"/>
        <v/>
      </c>
      <c r="I316" s="259"/>
      <c r="J316" s="207" t="str">
        <f t="shared" si="62"/>
        <v/>
      </c>
      <c r="K316" s="259"/>
      <c r="L316" s="207" t="str">
        <f t="shared" si="63"/>
        <v/>
      </c>
      <c r="M316" s="260"/>
      <c r="N316" s="260"/>
      <c r="O316" s="260"/>
      <c r="P316" s="260"/>
      <c r="Q316" s="260"/>
      <c r="R316" s="259"/>
      <c r="S316" s="207" t="str">
        <f t="shared" si="64"/>
        <v/>
      </c>
      <c r="T316" s="259"/>
      <c r="U316" s="207" t="str">
        <f t="shared" si="65"/>
        <v/>
      </c>
      <c r="V316" s="261"/>
      <c r="W316" s="183"/>
      <c r="X316" s="259"/>
      <c r="Y316" s="207" t="str">
        <f t="shared" si="66"/>
        <v/>
      </c>
      <c r="Z316" s="259"/>
      <c r="AA316" s="207" t="str">
        <f t="shared" si="67"/>
        <v/>
      </c>
      <c r="AB316" s="183"/>
      <c r="AC316" s="90"/>
      <c r="AD316" s="262"/>
      <c r="AE316" s="207" t="str">
        <f t="shared" si="68"/>
        <v/>
      </c>
      <c r="AF316" s="263"/>
      <c r="AG316" s="207" t="str">
        <f t="shared" si="69"/>
        <v/>
      </c>
      <c r="AH316" s="264"/>
      <c r="AI316" s="207" t="str">
        <f t="shared" si="70"/>
        <v/>
      </c>
      <c r="AJ316" s="265"/>
      <c r="AK316" s="207" t="str">
        <f t="shared" si="71"/>
        <v/>
      </c>
      <c r="AL316" s="266"/>
      <c r="AM316" s="207" t="str">
        <f t="shared" si="72"/>
        <v/>
      </c>
      <c r="AN316" s="267"/>
      <c r="AO316" s="268"/>
      <c r="AP316" s="268"/>
      <c r="AQ316" s="269"/>
      <c r="AR316" s="207" t="str">
        <f t="shared" si="73"/>
        <v/>
      </c>
      <c r="AS316" s="270"/>
      <c r="AT316" s="271"/>
      <c r="AU316" s="237"/>
      <c r="AV316" s="207" t="str">
        <f t="shared" si="74"/>
        <v/>
      </c>
      <c r="AW316" s="237"/>
      <c r="AX316" s="237"/>
      <c r="AY316" s="237"/>
      <c r="AZ316" s="237"/>
      <c r="BA316" s="237"/>
      <c r="BB316" s="237"/>
      <c r="BC316" s="237"/>
      <c r="BE316" s="237"/>
      <c r="BF316" s="237"/>
      <c r="BG316" s="237"/>
      <c r="BH316" s="237"/>
      <c r="BI316" s="237"/>
      <c r="BJ316" s="237"/>
    </row>
    <row r="317" spans="1:62" s="238" customFormat="1" x14ac:dyDescent="0.2">
      <c r="A317" s="237"/>
      <c r="B317" s="207" t="str">
        <f t="shared" si="75"/>
        <v/>
      </c>
      <c r="C317" s="73"/>
      <c r="D317" s="257"/>
      <c r="E317" s="258"/>
      <c r="F317" s="259"/>
      <c r="G317" s="259"/>
      <c r="H317" s="207" t="str">
        <f t="shared" si="76"/>
        <v/>
      </c>
      <c r="I317" s="259"/>
      <c r="J317" s="207" t="str">
        <f t="shared" si="62"/>
        <v/>
      </c>
      <c r="K317" s="259"/>
      <c r="L317" s="207" t="str">
        <f t="shared" si="63"/>
        <v/>
      </c>
      <c r="M317" s="260"/>
      <c r="N317" s="260"/>
      <c r="O317" s="260"/>
      <c r="P317" s="260"/>
      <c r="Q317" s="260"/>
      <c r="R317" s="259"/>
      <c r="S317" s="207" t="str">
        <f t="shared" si="64"/>
        <v/>
      </c>
      <c r="T317" s="259"/>
      <c r="U317" s="207" t="str">
        <f t="shared" si="65"/>
        <v/>
      </c>
      <c r="V317" s="261"/>
      <c r="W317" s="183"/>
      <c r="X317" s="259"/>
      <c r="Y317" s="207" t="str">
        <f t="shared" si="66"/>
        <v/>
      </c>
      <c r="Z317" s="259"/>
      <c r="AA317" s="207" t="str">
        <f t="shared" si="67"/>
        <v/>
      </c>
      <c r="AB317" s="183"/>
      <c r="AC317" s="90"/>
      <c r="AD317" s="262"/>
      <c r="AE317" s="207" t="str">
        <f t="shared" si="68"/>
        <v/>
      </c>
      <c r="AF317" s="263"/>
      <c r="AG317" s="207" t="str">
        <f t="shared" si="69"/>
        <v/>
      </c>
      <c r="AH317" s="264"/>
      <c r="AI317" s="207" t="str">
        <f t="shared" si="70"/>
        <v/>
      </c>
      <c r="AJ317" s="265"/>
      <c r="AK317" s="207" t="str">
        <f t="shared" si="71"/>
        <v/>
      </c>
      <c r="AL317" s="266"/>
      <c r="AM317" s="207" t="str">
        <f t="shared" si="72"/>
        <v/>
      </c>
      <c r="AN317" s="267"/>
      <c r="AO317" s="268"/>
      <c r="AP317" s="268"/>
      <c r="AQ317" s="269"/>
      <c r="AR317" s="207" t="str">
        <f t="shared" si="73"/>
        <v/>
      </c>
      <c r="AS317" s="270"/>
      <c r="AT317" s="271"/>
      <c r="AU317" s="237"/>
      <c r="AV317" s="207" t="str">
        <f t="shared" si="74"/>
        <v/>
      </c>
      <c r="AW317" s="237"/>
      <c r="AX317" s="237"/>
      <c r="AY317" s="237"/>
      <c r="AZ317" s="237"/>
      <c r="BA317" s="237"/>
      <c r="BB317" s="237"/>
      <c r="BC317" s="237"/>
      <c r="BE317" s="237"/>
      <c r="BF317" s="237"/>
      <c r="BG317" s="237"/>
      <c r="BH317" s="237"/>
      <c r="BI317" s="237"/>
      <c r="BJ317" s="237"/>
    </row>
    <row r="318" spans="1:62" s="238" customFormat="1" x14ac:dyDescent="0.2">
      <c r="A318" s="237"/>
      <c r="B318" s="207" t="str">
        <f t="shared" si="75"/>
        <v/>
      </c>
      <c r="C318" s="73"/>
      <c r="D318" s="257"/>
      <c r="E318" s="258"/>
      <c r="F318" s="259"/>
      <c r="G318" s="259"/>
      <c r="H318" s="207" t="str">
        <f t="shared" si="76"/>
        <v/>
      </c>
      <c r="I318" s="259"/>
      <c r="J318" s="207" t="str">
        <f t="shared" si="62"/>
        <v/>
      </c>
      <c r="K318" s="259"/>
      <c r="L318" s="207" t="str">
        <f t="shared" si="63"/>
        <v/>
      </c>
      <c r="M318" s="260"/>
      <c r="N318" s="260"/>
      <c r="O318" s="260"/>
      <c r="P318" s="260"/>
      <c r="Q318" s="260"/>
      <c r="R318" s="259"/>
      <c r="S318" s="207" t="str">
        <f t="shared" si="64"/>
        <v/>
      </c>
      <c r="T318" s="259"/>
      <c r="U318" s="207" t="str">
        <f t="shared" si="65"/>
        <v/>
      </c>
      <c r="V318" s="261"/>
      <c r="W318" s="183"/>
      <c r="X318" s="259"/>
      <c r="Y318" s="207" t="str">
        <f t="shared" si="66"/>
        <v/>
      </c>
      <c r="Z318" s="259"/>
      <c r="AA318" s="207" t="str">
        <f t="shared" si="67"/>
        <v/>
      </c>
      <c r="AB318" s="183"/>
      <c r="AC318" s="90"/>
      <c r="AD318" s="262"/>
      <c r="AE318" s="207" t="str">
        <f t="shared" si="68"/>
        <v/>
      </c>
      <c r="AF318" s="263"/>
      <c r="AG318" s="207" t="str">
        <f t="shared" si="69"/>
        <v/>
      </c>
      <c r="AH318" s="264"/>
      <c r="AI318" s="207" t="str">
        <f t="shared" si="70"/>
        <v/>
      </c>
      <c r="AJ318" s="265"/>
      <c r="AK318" s="207" t="str">
        <f t="shared" si="71"/>
        <v/>
      </c>
      <c r="AL318" s="266"/>
      <c r="AM318" s="207" t="str">
        <f t="shared" si="72"/>
        <v/>
      </c>
      <c r="AN318" s="267"/>
      <c r="AO318" s="268"/>
      <c r="AP318" s="268"/>
      <c r="AQ318" s="269"/>
      <c r="AR318" s="207" t="str">
        <f t="shared" si="73"/>
        <v/>
      </c>
      <c r="AS318" s="270"/>
      <c r="AT318" s="271"/>
      <c r="AU318" s="237"/>
      <c r="AV318" s="207" t="str">
        <f t="shared" si="74"/>
        <v/>
      </c>
      <c r="AW318" s="237"/>
      <c r="AX318" s="237"/>
      <c r="AY318" s="237"/>
      <c r="AZ318" s="237"/>
      <c r="BA318" s="237"/>
      <c r="BB318" s="237"/>
      <c r="BC318" s="237"/>
      <c r="BE318" s="237"/>
      <c r="BF318" s="237"/>
      <c r="BG318" s="237"/>
      <c r="BH318" s="237"/>
      <c r="BI318" s="237"/>
      <c r="BJ318" s="237"/>
    </row>
    <row r="319" spans="1:62" s="238" customFormat="1" x14ac:dyDescent="0.2">
      <c r="A319" s="237"/>
      <c r="B319" s="207" t="str">
        <f t="shared" si="75"/>
        <v/>
      </c>
      <c r="C319" s="73"/>
      <c r="D319" s="257"/>
      <c r="E319" s="258"/>
      <c r="F319" s="259"/>
      <c r="G319" s="259"/>
      <c r="H319" s="207" t="str">
        <f t="shared" si="76"/>
        <v/>
      </c>
      <c r="I319" s="259"/>
      <c r="J319" s="207" t="str">
        <f t="shared" si="62"/>
        <v/>
      </c>
      <c r="K319" s="259"/>
      <c r="L319" s="207" t="str">
        <f t="shared" si="63"/>
        <v/>
      </c>
      <c r="M319" s="260"/>
      <c r="N319" s="260"/>
      <c r="O319" s="260"/>
      <c r="P319" s="260"/>
      <c r="Q319" s="260"/>
      <c r="R319" s="259"/>
      <c r="S319" s="207" t="str">
        <f t="shared" si="64"/>
        <v/>
      </c>
      <c r="T319" s="259"/>
      <c r="U319" s="207" t="str">
        <f t="shared" si="65"/>
        <v/>
      </c>
      <c r="V319" s="261"/>
      <c r="W319" s="183"/>
      <c r="X319" s="259"/>
      <c r="Y319" s="207" t="str">
        <f t="shared" si="66"/>
        <v/>
      </c>
      <c r="Z319" s="259"/>
      <c r="AA319" s="207" t="str">
        <f t="shared" si="67"/>
        <v/>
      </c>
      <c r="AB319" s="183"/>
      <c r="AC319" s="90"/>
      <c r="AD319" s="262"/>
      <c r="AE319" s="207" t="str">
        <f t="shared" si="68"/>
        <v/>
      </c>
      <c r="AF319" s="263"/>
      <c r="AG319" s="207" t="str">
        <f t="shared" si="69"/>
        <v/>
      </c>
      <c r="AH319" s="264"/>
      <c r="AI319" s="207" t="str">
        <f t="shared" si="70"/>
        <v/>
      </c>
      <c r="AJ319" s="265"/>
      <c r="AK319" s="207" t="str">
        <f t="shared" si="71"/>
        <v/>
      </c>
      <c r="AL319" s="266"/>
      <c r="AM319" s="207" t="str">
        <f t="shared" si="72"/>
        <v/>
      </c>
      <c r="AN319" s="267"/>
      <c r="AO319" s="268"/>
      <c r="AP319" s="268"/>
      <c r="AQ319" s="269"/>
      <c r="AR319" s="207" t="str">
        <f t="shared" si="73"/>
        <v/>
      </c>
      <c r="AS319" s="270"/>
      <c r="AT319" s="271"/>
      <c r="AU319" s="237"/>
      <c r="AV319" s="207" t="str">
        <f t="shared" si="74"/>
        <v/>
      </c>
      <c r="AW319" s="237"/>
      <c r="AX319" s="237"/>
      <c r="AY319" s="237"/>
      <c r="AZ319" s="237"/>
      <c r="BA319" s="237"/>
      <c r="BB319" s="237"/>
      <c r="BC319" s="237"/>
      <c r="BE319" s="237"/>
      <c r="BF319" s="237"/>
      <c r="BG319" s="237"/>
      <c r="BH319" s="237"/>
      <c r="BI319" s="237"/>
      <c r="BJ319" s="237"/>
    </row>
    <row r="320" spans="1:62" s="238" customFormat="1" x14ac:dyDescent="0.2">
      <c r="A320" s="237"/>
      <c r="B320" s="207" t="str">
        <f t="shared" si="75"/>
        <v/>
      </c>
      <c r="C320" s="73"/>
      <c r="D320" s="257"/>
      <c r="E320" s="258"/>
      <c r="F320" s="259"/>
      <c r="G320" s="259"/>
      <c r="H320" s="207" t="str">
        <f t="shared" si="76"/>
        <v/>
      </c>
      <c r="I320" s="259"/>
      <c r="J320" s="207" t="str">
        <f t="shared" si="62"/>
        <v/>
      </c>
      <c r="K320" s="259"/>
      <c r="L320" s="207" t="str">
        <f t="shared" si="63"/>
        <v/>
      </c>
      <c r="M320" s="260"/>
      <c r="N320" s="260"/>
      <c r="O320" s="260"/>
      <c r="P320" s="260"/>
      <c r="Q320" s="260"/>
      <c r="R320" s="259"/>
      <c r="S320" s="207" t="str">
        <f t="shared" si="64"/>
        <v/>
      </c>
      <c r="T320" s="259"/>
      <c r="U320" s="207" t="str">
        <f t="shared" si="65"/>
        <v/>
      </c>
      <c r="V320" s="261"/>
      <c r="W320" s="183"/>
      <c r="X320" s="259"/>
      <c r="Y320" s="207" t="str">
        <f t="shared" si="66"/>
        <v/>
      </c>
      <c r="Z320" s="259"/>
      <c r="AA320" s="207" t="str">
        <f t="shared" si="67"/>
        <v/>
      </c>
      <c r="AB320" s="183"/>
      <c r="AC320" s="90"/>
      <c r="AD320" s="262"/>
      <c r="AE320" s="207" t="str">
        <f t="shared" si="68"/>
        <v/>
      </c>
      <c r="AF320" s="263"/>
      <c r="AG320" s="207" t="str">
        <f t="shared" si="69"/>
        <v/>
      </c>
      <c r="AH320" s="264"/>
      <c r="AI320" s="207" t="str">
        <f t="shared" si="70"/>
        <v/>
      </c>
      <c r="AJ320" s="265"/>
      <c r="AK320" s="207" t="str">
        <f t="shared" si="71"/>
        <v/>
      </c>
      <c r="AL320" s="266"/>
      <c r="AM320" s="207" t="str">
        <f t="shared" si="72"/>
        <v/>
      </c>
      <c r="AN320" s="267"/>
      <c r="AO320" s="268"/>
      <c r="AP320" s="268"/>
      <c r="AQ320" s="269"/>
      <c r="AR320" s="207" t="str">
        <f t="shared" si="73"/>
        <v/>
      </c>
      <c r="AS320" s="270"/>
      <c r="AT320" s="271"/>
      <c r="AU320" s="237"/>
      <c r="AV320" s="207" t="str">
        <f t="shared" si="74"/>
        <v/>
      </c>
      <c r="AW320" s="237"/>
      <c r="AX320" s="237"/>
      <c r="AY320" s="237"/>
      <c r="AZ320" s="237"/>
      <c r="BA320" s="237"/>
      <c r="BB320" s="237"/>
      <c r="BC320" s="237"/>
      <c r="BE320" s="237"/>
      <c r="BF320" s="237"/>
      <c r="BG320" s="237"/>
      <c r="BH320" s="237"/>
      <c r="BI320" s="237"/>
      <c r="BJ320" s="237"/>
    </row>
    <row r="321" spans="1:62" s="238" customFormat="1" x14ac:dyDescent="0.2">
      <c r="A321" s="237"/>
      <c r="B321" s="207" t="str">
        <f t="shared" si="75"/>
        <v/>
      </c>
      <c r="C321" s="73"/>
      <c r="D321" s="257"/>
      <c r="E321" s="258"/>
      <c r="F321" s="259"/>
      <c r="G321" s="259"/>
      <c r="H321" s="207" t="str">
        <f t="shared" si="76"/>
        <v/>
      </c>
      <c r="I321" s="259"/>
      <c r="J321" s="207" t="str">
        <f t="shared" si="62"/>
        <v/>
      </c>
      <c r="K321" s="259"/>
      <c r="L321" s="207" t="str">
        <f t="shared" si="63"/>
        <v/>
      </c>
      <c r="M321" s="260"/>
      <c r="N321" s="260"/>
      <c r="O321" s="260"/>
      <c r="P321" s="260"/>
      <c r="Q321" s="260"/>
      <c r="R321" s="259"/>
      <c r="S321" s="207" t="str">
        <f t="shared" si="64"/>
        <v/>
      </c>
      <c r="T321" s="259"/>
      <c r="U321" s="207" t="str">
        <f t="shared" si="65"/>
        <v/>
      </c>
      <c r="V321" s="261"/>
      <c r="W321" s="183"/>
      <c r="X321" s="259"/>
      <c r="Y321" s="207" t="str">
        <f t="shared" si="66"/>
        <v/>
      </c>
      <c r="Z321" s="259"/>
      <c r="AA321" s="207" t="str">
        <f t="shared" si="67"/>
        <v/>
      </c>
      <c r="AB321" s="183"/>
      <c r="AC321" s="90"/>
      <c r="AD321" s="262"/>
      <c r="AE321" s="207" t="str">
        <f t="shared" si="68"/>
        <v/>
      </c>
      <c r="AF321" s="263"/>
      <c r="AG321" s="207" t="str">
        <f t="shared" si="69"/>
        <v/>
      </c>
      <c r="AH321" s="264"/>
      <c r="AI321" s="207" t="str">
        <f t="shared" si="70"/>
        <v/>
      </c>
      <c r="AJ321" s="265"/>
      <c r="AK321" s="207" t="str">
        <f t="shared" si="71"/>
        <v/>
      </c>
      <c r="AL321" s="266"/>
      <c r="AM321" s="207" t="str">
        <f t="shared" si="72"/>
        <v/>
      </c>
      <c r="AN321" s="267"/>
      <c r="AO321" s="268"/>
      <c r="AP321" s="268"/>
      <c r="AQ321" s="269"/>
      <c r="AR321" s="207" t="str">
        <f t="shared" si="73"/>
        <v/>
      </c>
      <c r="AS321" s="270"/>
      <c r="AT321" s="271"/>
      <c r="AU321" s="237"/>
      <c r="AV321" s="207" t="str">
        <f t="shared" si="74"/>
        <v/>
      </c>
      <c r="AW321" s="237"/>
      <c r="AX321" s="237"/>
      <c r="AY321" s="237"/>
      <c r="AZ321" s="237"/>
      <c r="BA321" s="237"/>
      <c r="BB321" s="237"/>
      <c r="BC321" s="237"/>
      <c r="BE321" s="237"/>
      <c r="BF321" s="237"/>
      <c r="BG321" s="237"/>
      <c r="BH321" s="237"/>
      <c r="BI321" s="237"/>
      <c r="BJ321" s="237"/>
    </row>
    <row r="322" spans="1:62" s="238" customFormat="1" x14ac:dyDescent="0.2">
      <c r="A322" s="237"/>
      <c r="B322" s="207" t="str">
        <f t="shared" si="75"/>
        <v/>
      </c>
      <c r="C322" s="73"/>
      <c r="D322" s="257"/>
      <c r="E322" s="258"/>
      <c r="F322" s="259"/>
      <c r="G322" s="259"/>
      <c r="H322" s="207" t="str">
        <f t="shared" si="76"/>
        <v/>
      </c>
      <c r="I322" s="259"/>
      <c r="J322" s="207" t="str">
        <f t="shared" si="62"/>
        <v/>
      </c>
      <c r="K322" s="259"/>
      <c r="L322" s="207" t="str">
        <f t="shared" si="63"/>
        <v/>
      </c>
      <c r="M322" s="260"/>
      <c r="N322" s="260"/>
      <c r="O322" s="260"/>
      <c r="P322" s="260"/>
      <c r="Q322" s="260"/>
      <c r="R322" s="259"/>
      <c r="S322" s="207" t="str">
        <f t="shared" si="64"/>
        <v/>
      </c>
      <c r="T322" s="259"/>
      <c r="U322" s="207" t="str">
        <f t="shared" si="65"/>
        <v/>
      </c>
      <c r="V322" s="261"/>
      <c r="W322" s="183"/>
      <c r="X322" s="259"/>
      <c r="Y322" s="207" t="str">
        <f t="shared" si="66"/>
        <v/>
      </c>
      <c r="Z322" s="259"/>
      <c r="AA322" s="207" t="str">
        <f t="shared" si="67"/>
        <v/>
      </c>
      <c r="AB322" s="183"/>
      <c r="AC322" s="90"/>
      <c r="AD322" s="262"/>
      <c r="AE322" s="207" t="str">
        <f t="shared" si="68"/>
        <v/>
      </c>
      <c r="AF322" s="263"/>
      <c r="AG322" s="207" t="str">
        <f t="shared" si="69"/>
        <v/>
      </c>
      <c r="AH322" s="264"/>
      <c r="AI322" s="207" t="str">
        <f t="shared" si="70"/>
        <v/>
      </c>
      <c r="AJ322" s="265"/>
      <c r="AK322" s="207" t="str">
        <f t="shared" si="71"/>
        <v/>
      </c>
      <c r="AL322" s="266"/>
      <c r="AM322" s="207" t="str">
        <f t="shared" si="72"/>
        <v/>
      </c>
      <c r="AN322" s="267"/>
      <c r="AO322" s="268"/>
      <c r="AP322" s="268"/>
      <c r="AQ322" s="269"/>
      <c r="AR322" s="207" t="str">
        <f t="shared" si="73"/>
        <v/>
      </c>
      <c r="AS322" s="270"/>
      <c r="AT322" s="271"/>
      <c r="AU322" s="237"/>
      <c r="AV322" s="207" t="str">
        <f t="shared" si="74"/>
        <v/>
      </c>
      <c r="AW322" s="237"/>
      <c r="AX322" s="237"/>
      <c r="AY322" s="237"/>
      <c r="AZ322" s="237"/>
      <c r="BA322" s="237"/>
      <c r="BB322" s="237"/>
      <c r="BC322" s="237"/>
      <c r="BE322" s="237"/>
      <c r="BF322" s="237"/>
      <c r="BG322" s="237"/>
      <c r="BH322" s="237"/>
      <c r="BI322" s="237"/>
      <c r="BJ322" s="237"/>
    </row>
    <row r="323" spans="1:62" s="238" customFormat="1" x14ac:dyDescent="0.2">
      <c r="A323" s="237"/>
      <c r="B323" s="207" t="str">
        <f t="shared" si="75"/>
        <v/>
      </c>
      <c r="C323" s="73"/>
      <c r="D323" s="257"/>
      <c r="E323" s="258"/>
      <c r="F323" s="259"/>
      <c r="G323" s="259"/>
      <c r="H323" s="207" t="str">
        <f t="shared" si="76"/>
        <v/>
      </c>
      <c r="I323" s="259"/>
      <c r="J323" s="207" t="str">
        <f t="shared" si="62"/>
        <v/>
      </c>
      <c r="K323" s="259"/>
      <c r="L323" s="207" t="str">
        <f t="shared" si="63"/>
        <v/>
      </c>
      <c r="M323" s="260"/>
      <c r="N323" s="260"/>
      <c r="O323" s="260"/>
      <c r="P323" s="260"/>
      <c r="Q323" s="260"/>
      <c r="R323" s="259"/>
      <c r="S323" s="207" t="str">
        <f t="shared" si="64"/>
        <v/>
      </c>
      <c r="T323" s="259"/>
      <c r="U323" s="207" t="str">
        <f t="shared" si="65"/>
        <v/>
      </c>
      <c r="V323" s="261"/>
      <c r="W323" s="183"/>
      <c r="X323" s="259"/>
      <c r="Y323" s="207" t="str">
        <f t="shared" si="66"/>
        <v/>
      </c>
      <c r="Z323" s="259"/>
      <c r="AA323" s="207" t="str">
        <f t="shared" si="67"/>
        <v/>
      </c>
      <c r="AB323" s="183"/>
      <c r="AC323" s="90"/>
      <c r="AD323" s="262"/>
      <c r="AE323" s="207" t="str">
        <f t="shared" si="68"/>
        <v/>
      </c>
      <c r="AF323" s="263"/>
      <c r="AG323" s="207" t="str">
        <f t="shared" si="69"/>
        <v/>
      </c>
      <c r="AH323" s="264"/>
      <c r="AI323" s="207" t="str">
        <f t="shared" si="70"/>
        <v/>
      </c>
      <c r="AJ323" s="265"/>
      <c r="AK323" s="207" t="str">
        <f t="shared" si="71"/>
        <v/>
      </c>
      <c r="AL323" s="266"/>
      <c r="AM323" s="207" t="str">
        <f t="shared" si="72"/>
        <v/>
      </c>
      <c r="AN323" s="267"/>
      <c r="AO323" s="268"/>
      <c r="AP323" s="268"/>
      <c r="AQ323" s="269"/>
      <c r="AR323" s="207" t="str">
        <f t="shared" si="73"/>
        <v/>
      </c>
      <c r="AS323" s="270"/>
      <c r="AT323" s="271"/>
      <c r="AU323" s="237"/>
      <c r="AV323" s="207" t="str">
        <f t="shared" si="74"/>
        <v/>
      </c>
      <c r="AW323" s="237"/>
      <c r="AX323" s="237"/>
      <c r="AY323" s="237"/>
      <c r="AZ323" s="237"/>
      <c r="BA323" s="237"/>
      <c r="BB323" s="237"/>
      <c r="BC323" s="237"/>
      <c r="BE323" s="237"/>
      <c r="BF323" s="237"/>
      <c r="BG323" s="237"/>
      <c r="BH323" s="237"/>
      <c r="BI323" s="237"/>
      <c r="BJ323" s="237"/>
    </row>
    <row r="324" spans="1:62" s="238" customFormat="1" x14ac:dyDescent="0.2">
      <c r="A324" s="237"/>
      <c r="B324" s="207" t="str">
        <f t="shared" si="75"/>
        <v/>
      </c>
      <c r="C324" s="73"/>
      <c r="D324" s="257"/>
      <c r="E324" s="258"/>
      <c r="F324" s="259"/>
      <c r="G324" s="259"/>
      <c r="H324" s="207" t="str">
        <f t="shared" si="76"/>
        <v/>
      </c>
      <c r="I324" s="259"/>
      <c r="J324" s="207" t="str">
        <f t="shared" si="62"/>
        <v/>
      </c>
      <c r="K324" s="259"/>
      <c r="L324" s="207" t="str">
        <f t="shared" si="63"/>
        <v/>
      </c>
      <c r="M324" s="260"/>
      <c r="N324" s="260"/>
      <c r="O324" s="260"/>
      <c r="P324" s="260"/>
      <c r="Q324" s="260"/>
      <c r="R324" s="259"/>
      <c r="S324" s="207" t="str">
        <f t="shared" si="64"/>
        <v/>
      </c>
      <c r="T324" s="259"/>
      <c r="U324" s="207" t="str">
        <f t="shared" si="65"/>
        <v/>
      </c>
      <c r="V324" s="261"/>
      <c r="W324" s="183"/>
      <c r="X324" s="259"/>
      <c r="Y324" s="207" t="str">
        <f t="shared" si="66"/>
        <v/>
      </c>
      <c r="Z324" s="259"/>
      <c r="AA324" s="207" t="str">
        <f t="shared" si="67"/>
        <v/>
      </c>
      <c r="AB324" s="183"/>
      <c r="AC324" s="90"/>
      <c r="AD324" s="262"/>
      <c r="AE324" s="207" t="str">
        <f t="shared" si="68"/>
        <v/>
      </c>
      <c r="AF324" s="263"/>
      <c r="AG324" s="207" t="str">
        <f t="shared" si="69"/>
        <v/>
      </c>
      <c r="AH324" s="264"/>
      <c r="AI324" s="207" t="str">
        <f t="shared" si="70"/>
        <v/>
      </c>
      <c r="AJ324" s="265"/>
      <c r="AK324" s="207" t="str">
        <f t="shared" si="71"/>
        <v/>
      </c>
      <c r="AL324" s="266"/>
      <c r="AM324" s="207" t="str">
        <f t="shared" si="72"/>
        <v/>
      </c>
      <c r="AN324" s="267"/>
      <c r="AO324" s="268"/>
      <c r="AP324" s="268"/>
      <c r="AQ324" s="269"/>
      <c r="AR324" s="207" t="str">
        <f t="shared" si="73"/>
        <v/>
      </c>
      <c r="AS324" s="270"/>
      <c r="AT324" s="271"/>
      <c r="AU324" s="237"/>
      <c r="AV324" s="207" t="str">
        <f t="shared" si="74"/>
        <v/>
      </c>
      <c r="AW324" s="237"/>
      <c r="AX324" s="237"/>
      <c r="AY324" s="237"/>
      <c r="AZ324" s="237"/>
      <c r="BA324" s="237"/>
      <c r="BB324" s="237"/>
      <c r="BC324" s="237"/>
      <c r="BE324" s="237"/>
      <c r="BF324" s="237"/>
      <c r="BG324" s="237"/>
      <c r="BH324" s="237"/>
      <c r="BI324" s="237"/>
      <c r="BJ324" s="237"/>
    </row>
    <row r="325" spans="1:62" s="238" customFormat="1" x14ac:dyDescent="0.2">
      <c r="A325" s="237"/>
      <c r="B325" s="207" t="str">
        <f t="shared" si="75"/>
        <v/>
      </c>
      <c r="C325" s="73"/>
      <c r="D325" s="257"/>
      <c r="E325" s="258"/>
      <c r="F325" s="259"/>
      <c r="G325" s="259"/>
      <c r="H325" s="207" t="str">
        <f t="shared" si="76"/>
        <v/>
      </c>
      <c r="I325" s="259"/>
      <c r="J325" s="207" t="str">
        <f t="shared" si="62"/>
        <v/>
      </c>
      <c r="K325" s="259"/>
      <c r="L325" s="207" t="str">
        <f t="shared" si="63"/>
        <v/>
      </c>
      <c r="M325" s="260"/>
      <c r="N325" s="260"/>
      <c r="O325" s="260"/>
      <c r="P325" s="260"/>
      <c r="Q325" s="260"/>
      <c r="R325" s="259"/>
      <c r="S325" s="207" t="str">
        <f t="shared" si="64"/>
        <v/>
      </c>
      <c r="T325" s="259"/>
      <c r="U325" s="207" t="str">
        <f t="shared" si="65"/>
        <v/>
      </c>
      <c r="V325" s="261"/>
      <c r="W325" s="183"/>
      <c r="X325" s="259"/>
      <c r="Y325" s="207" t="str">
        <f t="shared" si="66"/>
        <v/>
      </c>
      <c r="Z325" s="259"/>
      <c r="AA325" s="207" t="str">
        <f t="shared" si="67"/>
        <v/>
      </c>
      <c r="AB325" s="183"/>
      <c r="AC325" s="90"/>
      <c r="AD325" s="262"/>
      <c r="AE325" s="207" t="str">
        <f t="shared" si="68"/>
        <v/>
      </c>
      <c r="AF325" s="263"/>
      <c r="AG325" s="207" t="str">
        <f t="shared" si="69"/>
        <v/>
      </c>
      <c r="AH325" s="264"/>
      <c r="AI325" s="207" t="str">
        <f t="shared" si="70"/>
        <v/>
      </c>
      <c r="AJ325" s="265"/>
      <c r="AK325" s="207" t="str">
        <f t="shared" si="71"/>
        <v/>
      </c>
      <c r="AL325" s="266"/>
      <c r="AM325" s="207" t="str">
        <f t="shared" si="72"/>
        <v/>
      </c>
      <c r="AN325" s="267"/>
      <c r="AO325" s="268"/>
      <c r="AP325" s="268"/>
      <c r="AQ325" s="269"/>
      <c r="AR325" s="207" t="str">
        <f t="shared" si="73"/>
        <v/>
      </c>
      <c r="AS325" s="270"/>
      <c r="AT325" s="271"/>
      <c r="AU325" s="237"/>
      <c r="AV325" s="207" t="str">
        <f t="shared" si="74"/>
        <v/>
      </c>
      <c r="AW325" s="237"/>
      <c r="AX325" s="237"/>
      <c r="AY325" s="237"/>
      <c r="AZ325" s="237"/>
      <c r="BA325" s="237"/>
      <c r="BB325" s="237"/>
      <c r="BC325" s="237"/>
      <c r="BE325" s="237"/>
      <c r="BF325" s="237"/>
      <c r="BG325" s="237"/>
      <c r="BH325" s="237"/>
      <c r="BI325" s="237"/>
      <c r="BJ325" s="237"/>
    </row>
    <row r="326" spans="1:62" s="238" customFormat="1" x14ac:dyDescent="0.2">
      <c r="A326" s="237"/>
      <c r="B326" s="207" t="str">
        <f t="shared" si="75"/>
        <v/>
      </c>
      <c r="C326" s="73"/>
      <c r="D326" s="257"/>
      <c r="E326" s="258"/>
      <c r="F326" s="259"/>
      <c r="G326" s="259"/>
      <c r="H326" s="207" t="str">
        <f t="shared" si="76"/>
        <v/>
      </c>
      <c r="I326" s="259"/>
      <c r="J326" s="207" t="str">
        <f t="shared" ref="J326:J389" si="77">IF($I326="","",VLOOKUP($I326,Signs_Sign_Class_Table_Array,2,FALSE))</f>
        <v/>
      </c>
      <c r="K326" s="259"/>
      <c r="L326" s="207" t="str">
        <f t="shared" ref="L326:L389" si="78">IF($K326="","",VLOOKUP($K326,Signs_Sign_Type_Table_Array,2,FALSE))</f>
        <v/>
      </c>
      <c r="M326" s="260"/>
      <c r="N326" s="260"/>
      <c r="O326" s="260"/>
      <c r="P326" s="260"/>
      <c r="Q326" s="260"/>
      <c r="R326" s="259"/>
      <c r="S326" s="207" t="str">
        <f t="shared" ref="S326:S389" si="79">IF($R326="","",VLOOKUP($R326,Generic_GPS_Method_ID_Table_Array,2,FALSE))</f>
        <v/>
      </c>
      <c r="T326" s="259"/>
      <c r="U326" s="207" t="str">
        <f t="shared" ref="U326:U389" si="80">IF($T326="","",VLOOKUP($T326,Signs_Sign_Side_Table_Array,2,FALSE))</f>
        <v/>
      </c>
      <c r="V326" s="261"/>
      <c r="W326" s="183"/>
      <c r="X326" s="259"/>
      <c r="Y326" s="207" t="str">
        <f t="shared" ref="Y326:Y389" si="81">IF($X326="","",VLOOKUP($X326,Signs_Direction_Table_Array,2,FALSE))</f>
        <v/>
      </c>
      <c r="Z326" s="259"/>
      <c r="AA326" s="207" t="str">
        <f t="shared" ref="AA326:AA389" si="82">IF($Z326="","",VLOOKUP($Z326,Signs_Sign_Owner_Table_Array,2,FALSE))</f>
        <v/>
      </c>
      <c r="AB326" s="183"/>
      <c r="AC326" s="90"/>
      <c r="AD326" s="262"/>
      <c r="AE326" s="207" t="str">
        <f t="shared" ref="AE326:AE389" si="83">IF($AD326="","",VLOOKUP($AD326,Signs_Sign_Material_Table_Array,2,FALSE))</f>
        <v/>
      </c>
      <c r="AF326" s="263"/>
      <c r="AG326" s="207" t="str">
        <f t="shared" ref="AG326:AG389" si="84">IF($AF326="","",VLOOKUP($AF326,Signs_Sign_Colour_Table_Array,2,FALSE))</f>
        <v/>
      </c>
      <c r="AH326" s="264"/>
      <c r="AI326" s="207" t="str">
        <f t="shared" ref="AI326:AI389" si="85">IF($AH326="","",VLOOKUP($AH326,Signs_Sign_Material_Table_Array,2,FALSE))</f>
        <v/>
      </c>
      <c r="AJ326" s="265"/>
      <c r="AK326" s="207" t="str">
        <f t="shared" ref="AK326:AK389" si="86">IF($AJ326="","",VLOOKUP($AJ326,Signs_Sign_Colour_Table_Array,2,FALSE))</f>
        <v/>
      </c>
      <c r="AL326" s="266"/>
      <c r="AM326" s="207" t="str">
        <f t="shared" ref="AM326:AM389" si="87">IF($AL326="","",VLOOKUP($AL326,Signs_Sign_Substrate_Table_Array,2,FALSE))</f>
        <v/>
      </c>
      <c r="AN326" s="267"/>
      <c r="AO326" s="268"/>
      <c r="AP326" s="268"/>
      <c r="AQ326" s="269"/>
      <c r="AR326" s="207" t="str">
        <f t="shared" ref="AR326:AR389" si="88">IF($AQ326="","",VLOOKUP($AQ326,Signs_Framed_Table_Array,2,FALSE))</f>
        <v/>
      </c>
      <c r="AS326" s="270"/>
      <c r="AT326" s="271"/>
      <c r="AU326" s="237"/>
      <c r="AV326" s="207" t="str">
        <f t="shared" ref="AV326:AV389" si="89">IF($AU326="","",VLOOKUP($AU326,Signs_Replace_Reason_Table_Array,2,FALSE))</f>
        <v/>
      </c>
      <c r="AW326" s="237"/>
      <c r="AX326" s="237"/>
      <c r="AY326" s="237"/>
      <c r="AZ326" s="237"/>
      <c r="BA326" s="237"/>
      <c r="BB326" s="237"/>
      <c r="BC326" s="237"/>
      <c r="BE326" s="237"/>
      <c r="BF326" s="237"/>
      <c r="BG326" s="237"/>
      <c r="BH326" s="237"/>
      <c r="BI326" s="237"/>
      <c r="BJ326" s="237"/>
    </row>
    <row r="327" spans="1:62" s="238" customFormat="1" x14ac:dyDescent="0.2">
      <c r="A327" s="237"/>
      <c r="B327" s="207" t="str">
        <f t="shared" ref="B327:B390" si="90">IF(C327="","",(VLOOKUP(C327,Generic_Road_Names_Table_Array,2,FALSE)))</f>
        <v/>
      </c>
      <c r="C327" s="73"/>
      <c r="D327" s="257"/>
      <c r="E327" s="258"/>
      <c r="F327" s="259"/>
      <c r="G327" s="259"/>
      <c r="H327" s="207" t="str">
        <f t="shared" ref="H327:H390" si="91">IF(G327="","",(VLOOKUP(G327,Signs_Sign_Group_Table_Array,2,FALSE)))</f>
        <v/>
      </c>
      <c r="I327" s="259"/>
      <c r="J327" s="207" t="str">
        <f t="shared" si="77"/>
        <v/>
      </c>
      <c r="K327" s="259"/>
      <c r="L327" s="207" t="str">
        <f t="shared" si="78"/>
        <v/>
      </c>
      <c r="M327" s="260"/>
      <c r="N327" s="260"/>
      <c r="O327" s="260"/>
      <c r="P327" s="260"/>
      <c r="Q327" s="260"/>
      <c r="R327" s="259"/>
      <c r="S327" s="207" t="str">
        <f t="shared" si="79"/>
        <v/>
      </c>
      <c r="T327" s="259"/>
      <c r="U327" s="207" t="str">
        <f t="shared" si="80"/>
        <v/>
      </c>
      <c r="V327" s="261"/>
      <c r="W327" s="183"/>
      <c r="X327" s="259"/>
      <c r="Y327" s="207" t="str">
        <f t="shared" si="81"/>
        <v/>
      </c>
      <c r="Z327" s="259"/>
      <c r="AA327" s="207" t="str">
        <f t="shared" si="82"/>
        <v/>
      </c>
      <c r="AB327" s="183"/>
      <c r="AC327" s="90"/>
      <c r="AD327" s="262"/>
      <c r="AE327" s="207" t="str">
        <f t="shared" si="83"/>
        <v/>
      </c>
      <c r="AF327" s="263"/>
      <c r="AG327" s="207" t="str">
        <f t="shared" si="84"/>
        <v/>
      </c>
      <c r="AH327" s="264"/>
      <c r="AI327" s="207" t="str">
        <f t="shared" si="85"/>
        <v/>
      </c>
      <c r="AJ327" s="265"/>
      <c r="AK327" s="207" t="str">
        <f t="shared" si="86"/>
        <v/>
      </c>
      <c r="AL327" s="266"/>
      <c r="AM327" s="207" t="str">
        <f t="shared" si="87"/>
        <v/>
      </c>
      <c r="AN327" s="267"/>
      <c r="AO327" s="268"/>
      <c r="AP327" s="268"/>
      <c r="AQ327" s="269"/>
      <c r="AR327" s="207" t="str">
        <f t="shared" si="88"/>
        <v/>
      </c>
      <c r="AS327" s="270"/>
      <c r="AT327" s="271"/>
      <c r="AU327" s="237"/>
      <c r="AV327" s="207" t="str">
        <f t="shared" si="89"/>
        <v/>
      </c>
      <c r="AW327" s="237"/>
      <c r="AX327" s="237"/>
      <c r="AY327" s="237"/>
      <c r="AZ327" s="237"/>
      <c r="BA327" s="237"/>
      <c r="BB327" s="237"/>
      <c r="BC327" s="237"/>
      <c r="BE327" s="237"/>
      <c r="BF327" s="237"/>
      <c r="BG327" s="237"/>
      <c r="BH327" s="237"/>
      <c r="BI327" s="237"/>
      <c r="BJ327" s="237"/>
    </row>
    <row r="328" spans="1:62" s="238" customFormat="1" x14ac:dyDescent="0.2">
      <c r="A328" s="237"/>
      <c r="B328" s="207" t="str">
        <f t="shared" si="90"/>
        <v/>
      </c>
      <c r="C328" s="73"/>
      <c r="D328" s="257"/>
      <c r="E328" s="258"/>
      <c r="F328" s="259"/>
      <c r="G328" s="259"/>
      <c r="H328" s="207" t="str">
        <f t="shared" si="91"/>
        <v/>
      </c>
      <c r="I328" s="259"/>
      <c r="J328" s="207" t="str">
        <f t="shared" si="77"/>
        <v/>
      </c>
      <c r="K328" s="259"/>
      <c r="L328" s="207" t="str">
        <f t="shared" si="78"/>
        <v/>
      </c>
      <c r="M328" s="260"/>
      <c r="N328" s="260"/>
      <c r="O328" s="260"/>
      <c r="P328" s="260"/>
      <c r="Q328" s="260"/>
      <c r="R328" s="259"/>
      <c r="S328" s="207" t="str">
        <f t="shared" si="79"/>
        <v/>
      </c>
      <c r="T328" s="259"/>
      <c r="U328" s="207" t="str">
        <f t="shared" si="80"/>
        <v/>
      </c>
      <c r="V328" s="261"/>
      <c r="W328" s="183"/>
      <c r="X328" s="259"/>
      <c r="Y328" s="207" t="str">
        <f t="shared" si="81"/>
        <v/>
      </c>
      <c r="Z328" s="259"/>
      <c r="AA328" s="207" t="str">
        <f t="shared" si="82"/>
        <v/>
      </c>
      <c r="AB328" s="183"/>
      <c r="AC328" s="90"/>
      <c r="AD328" s="262"/>
      <c r="AE328" s="207" t="str">
        <f t="shared" si="83"/>
        <v/>
      </c>
      <c r="AF328" s="263"/>
      <c r="AG328" s="207" t="str">
        <f t="shared" si="84"/>
        <v/>
      </c>
      <c r="AH328" s="264"/>
      <c r="AI328" s="207" t="str">
        <f t="shared" si="85"/>
        <v/>
      </c>
      <c r="AJ328" s="265"/>
      <c r="AK328" s="207" t="str">
        <f t="shared" si="86"/>
        <v/>
      </c>
      <c r="AL328" s="266"/>
      <c r="AM328" s="207" t="str">
        <f t="shared" si="87"/>
        <v/>
      </c>
      <c r="AN328" s="267"/>
      <c r="AO328" s="268"/>
      <c r="AP328" s="268"/>
      <c r="AQ328" s="269"/>
      <c r="AR328" s="207" t="str">
        <f t="shared" si="88"/>
        <v/>
      </c>
      <c r="AS328" s="270"/>
      <c r="AT328" s="271"/>
      <c r="AU328" s="237"/>
      <c r="AV328" s="207" t="str">
        <f t="shared" si="89"/>
        <v/>
      </c>
      <c r="AW328" s="237"/>
      <c r="AX328" s="237"/>
      <c r="AY328" s="237"/>
      <c r="AZ328" s="237"/>
      <c r="BA328" s="237"/>
      <c r="BB328" s="237"/>
      <c r="BC328" s="237"/>
      <c r="BE328" s="237"/>
      <c r="BF328" s="237"/>
      <c r="BG328" s="237"/>
      <c r="BH328" s="237"/>
      <c r="BI328" s="237"/>
      <c r="BJ328" s="237"/>
    </row>
    <row r="329" spans="1:62" s="238" customFormat="1" x14ac:dyDescent="0.2">
      <c r="A329" s="237"/>
      <c r="B329" s="207" t="str">
        <f t="shared" si="90"/>
        <v/>
      </c>
      <c r="C329" s="73"/>
      <c r="D329" s="257"/>
      <c r="E329" s="258"/>
      <c r="F329" s="259"/>
      <c r="G329" s="259"/>
      <c r="H329" s="207" t="str">
        <f t="shared" si="91"/>
        <v/>
      </c>
      <c r="I329" s="259"/>
      <c r="J329" s="207" t="str">
        <f t="shared" si="77"/>
        <v/>
      </c>
      <c r="K329" s="259"/>
      <c r="L329" s="207" t="str">
        <f t="shared" si="78"/>
        <v/>
      </c>
      <c r="M329" s="260"/>
      <c r="N329" s="260"/>
      <c r="O329" s="260"/>
      <c r="P329" s="260"/>
      <c r="Q329" s="260"/>
      <c r="R329" s="259"/>
      <c r="S329" s="207" t="str">
        <f t="shared" si="79"/>
        <v/>
      </c>
      <c r="T329" s="259"/>
      <c r="U329" s="207" t="str">
        <f t="shared" si="80"/>
        <v/>
      </c>
      <c r="V329" s="261"/>
      <c r="W329" s="183"/>
      <c r="X329" s="259"/>
      <c r="Y329" s="207" t="str">
        <f t="shared" si="81"/>
        <v/>
      </c>
      <c r="Z329" s="259"/>
      <c r="AA329" s="207" t="str">
        <f t="shared" si="82"/>
        <v/>
      </c>
      <c r="AB329" s="183"/>
      <c r="AC329" s="90"/>
      <c r="AD329" s="262"/>
      <c r="AE329" s="207" t="str">
        <f t="shared" si="83"/>
        <v/>
      </c>
      <c r="AF329" s="263"/>
      <c r="AG329" s="207" t="str">
        <f t="shared" si="84"/>
        <v/>
      </c>
      <c r="AH329" s="264"/>
      <c r="AI329" s="207" t="str">
        <f t="shared" si="85"/>
        <v/>
      </c>
      <c r="AJ329" s="265"/>
      <c r="AK329" s="207" t="str">
        <f t="shared" si="86"/>
        <v/>
      </c>
      <c r="AL329" s="266"/>
      <c r="AM329" s="207" t="str">
        <f t="shared" si="87"/>
        <v/>
      </c>
      <c r="AN329" s="267"/>
      <c r="AO329" s="268"/>
      <c r="AP329" s="268"/>
      <c r="AQ329" s="269"/>
      <c r="AR329" s="207" t="str">
        <f t="shared" si="88"/>
        <v/>
      </c>
      <c r="AS329" s="270"/>
      <c r="AT329" s="271"/>
      <c r="AU329" s="237"/>
      <c r="AV329" s="207" t="str">
        <f t="shared" si="89"/>
        <v/>
      </c>
      <c r="AW329" s="237"/>
      <c r="AX329" s="237"/>
      <c r="AY329" s="237"/>
      <c r="AZ329" s="237"/>
      <c r="BA329" s="237"/>
      <c r="BB329" s="237"/>
      <c r="BC329" s="237"/>
      <c r="BE329" s="237"/>
      <c r="BF329" s="237"/>
      <c r="BG329" s="237"/>
      <c r="BH329" s="237"/>
      <c r="BI329" s="237"/>
      <c r="BJ329" s="237"/>
    </row>
    <row r="330" spans="1:62" s="238" customFormat="1" x14ac:dyDescent="0.2">
      <c r="A330" s="237"/>
      <c r="B330" s="207" t="str">
        <f t="shared" si="90"/>
        <v/>
      </c>
      <c r="C330" s="73"/>
      <c r="D330" s="257"/>
      <c r="E330" s="258"/>
      <c r="F330" s="259"/>
      <c r="G330" s="259"/>
      <c r="H330" s="207" t="str">
        <f t="shared" si="91"/>
        <v/>
      </c>
      <c r="I330" s="259"/>
      <c r="J330" s="207" t="str">
        <f t="shared" si="77"/>
        <v/>
      </c>
      <c r="K330" s="259"/>
      <c r="L330" s="207" t="str">
        <f t="shared" si="78"/>
        <v/>
      </c>
      <c r="M330" s="260"/>
      <c r="N330" s="260"/>
      <c r="O330" s="260"/>
      <c r="P330" s="260"/>
      <c r="Q330" s="260"/>
      <c r="R330" s="259"/>
      <c r="S330" s="207" t="str">
        <f t="shared" si="79"/>
        <v/>
      </c>
      <c r="T330" s="259"/>
      <c r="U330" s="207" t="str">
        <f t="shared" si="80"/>
        <v/>
      </c>
      <c r="V330" s="261"/>
      <c r="W330" s="183"/>
      <c r="X330" s="259"/>
      <c r="Y330" s="207" t="str">
        <f t="shared" si="81"/>
        <v/>
      </c>
      <c r="Z330" s="259"/>
      <c r="AA330" s="207" t="str">
        <f t="shared" si="82"/>
        <v/>
      </c>
      <c r="AB330" s="183"/>
      <c r="AC330" s="90"/>
      <c r="AD330" s="262"/>
      <c r="AE330" s="207" t="str">
        <f t="shared" si="83"/>
        <v/>
      </c>
      <c r="AF330" s="263"/>
      <c r="AG330" s="207" t="str">
        <f t="shared" si="84"/>
        <v/>
      </c>
      <c r="AH330" s="264"/>
      <c r="AI330" s="207" t="str">
        <f t="shared" si="85"/>
        <v/>
      </c>
      <c r="AJ330" s="265"/>
      <c r="AK330" s="207" t="str">
        <f t="shared" si="86"/>
        <v/>
      </c>
      <c r="AL330" s="266"/>
      <c r="AM330" s="207" t="str">
        <f t="shared" si="87"/>
        <v/>
      </c>
      <c r="AN330" s="267"/>
      <c r="AO330" s="268"/>
      <c r="AP330" s="268"/>
      <c r="AQ330" s="269"/>
      <c r="AR330" s="207" t="str">
        <f t="shared" si="88"/>
        <v/>
      </c>
      <c r="AS330" s="270"/>
      <c r="AT330" s="271"/>
      <c r="AU330" s="237"/>
      <c r="AV330" s="207" t="str">
        <f t="shared" si="89"/>
        <v/>
      </c>
      <c r="AW330" s="237"/>
      <c r="AX330" s="237"/>
      <c r="AY330" s="237"/>
      <c r="AZ330" s="237"/>
      <c r="BA330" s="237"/>
      <c r="BB330" s="237"/>
      <c r="BC330" s="237"/>
      <c r="BE330" s="237"/>
      <c r="BF330" s="237"/>
      <c r="BG330" s="237"/>
      <c r="BH330" s="237"/>
      <c r="BI330" s="237"/>
      <c r="BJ330" s="237"/>
    </row>
    <row r="331" spans="1:62" s="238" customFormat="1" x14ac:dyDescent="0.2">
      <c r="A331" s="237"/>
      <c r="B331" s="207" t="str">
        <f t="shared" si="90"/>
        <v/>
      </c>
      <c r="C331" s="73"/>
      <c r="D331" s="257"/>
      <c r="E331" s="258"/>
      <c r="F331" s="259"/>
      <c r="G331" s="259"/>
      <c r="H331" s="207" t="str">
        <f t="shared" si="91"/>
        <v/>
      </c>
      <c r="I331" s="259"/>
      <c r="J331" s="207" t="str">
        <f t="shared" si="77"/>
        <v/>
      </c>
      <c r="K331" s="259"/>
      <c r="L331" s="207" t="str">
        <f t="shared" si="78"/>
        <v/>
      </c>
      <c r="M331" s="260"/>
      <c r="N331" s="260"/>
      <c r="O331" s="260"/>
      <c r="P331" s="260"/>
      <c r="Q331" s="260"/>
      <c r="R331" s="259"/>
      <c r="S331" s="207" t="str">
        <f t="shared" si="79"/>
        <v/>
      </c>
      <c r="T331" s="259"/>
      <c r="U331" s="207" t="str">
        <f t="shared" si="80"/>
        <v/>
      </c>
      <c r="V331" s="261"/>
      <c r="W331" s="183"/>
      <c r="X331" s="259"/>
      <c r="Y331" s="207" t="str">
        <f t="shared" si="81"/>
        <v/>
      </c>
      <c r="Z331" s="259"/>
      <c r="AA331" s="207" t="str">
        <f t="shared" si="82"/>
        <v/>
      </c>
      <c r="AB331" s="183"/>
      <c r="AC331" s="90"/>
      <c r="AD331" s="262"/>
      <c r="AE331" s="207" t="str">
        <f t="shared" si="83"/>
        <v/>
      </c>
      <c r="AF331" s="263"/>
      <c r="AG331" s="207" t="str">
        <f t="shared" si="84"/>
        <v/>
      </c>
      <c r="AH331" s="264"/>
      <c r="AI331" s="207" t="str">
        <f t="shared" si="85"/>
        <v/>
      </c>
      <c r="AJ331" s="265"/>
      <c r="AK331" s="207" t="str">
        <f t="shared" si="86"/>
        <v/>
      </c>
      <c r="AL331" s="266"/>
      <c r="AM331" s="207" t="str">
        <f t="shared" si="87"/>
        <v/>
      </c>
      <c r="AN331" s="267"/>
      <c r="AO331" s="268"/>
      <c r="AP331" s="268"/>
      <c r="AQ331" s="269"/>
      <c r="AR331" s="207" t="str">
        <f t="shared" si="88"/>
        <v/>
      </c>
      <c r="AS331" s="270"/>
      <c r="AT331" s="271"/>
      <c r="AU331" s="237"/>
      <c r="AV331" s="207" t="str">
        <f t="shared" si="89"/>
        <v/>
      </c>
      <c r="AW331" s="237"/>
      <c r="AX331" s="237"/>
      <c r="AY331" s="237"/>
      <c r="AZ331" s="237"/>
      <c r="BA331" s="237"/>
      <c r="BB331" s="237"/>
      <c r="BC331" s="237"/>
      <c r="BE331" s="237"/>
      <c r="BF331" s="237"/>
      <c r="BG331" s="237"/>
      <c r="BH331" s="237"/>
      <c r="BI331" s="237"/>
      <c r="BJ331" s="237"/>
    </row>
    <row r="332" spans="1:62" s="238" customFormat="1" x14ac:dyDescent="0.2">
      <c r="A332" s="237"/>
      <c r="B332" s="207" t="str">
        <f t="shared" si="90"/>
        <v/>
      </c>
      <c r="C332" s="73"/>
      <c r="D332" s="257"/>
      <c r="E332" s="258"/>
      <c r="F332" s="259"/>
      <c r="G332" s="259"/>
      <c r="H332" s="207" t="str">
        <f t="shared" si="91"/>
        <v/>
      </c>
      <c r="I332" s="259"/>
      <c r="J332" s="207" t="str">
        <f t="shared" si="77"/>
        <v/>
      </c>
      <c r="K332" s="259"/>
      <c r="L332" s="207" t="str">
        <f t="shared" si="78"/>
        <v/>
      </c>
      <c r="M332" s="260"/>
      <c r="N332" s="260"/>
      <c r="O332" s="260"/>
      <c r="P332" s="260"/>
      <c r="Q332" s="260"/>
      <c r="R332" s="259"/>
      <c r="S332" s="207" t="str">
        <f t="shared" si="79"/>
        <v/>
      </c>
      <c r="T332" s="259"/>
      <c r="U332" s="207" t="str">
        <f t="shared" si="80"/>
        <v/>
      </c>
      <c r="V332" s="261"/>
      <c r="W332" s="183"/>
      <c r="X332" s="259"/>
      <c r="Y332" s="207" t="str">
        <f t="shared" si="81"/>
        <v/>
      </c>
      <c r="Z332" s="259"/>
      <c r="AA332" s="207" t="str">
        <f t="shared" si="82"/>
        <v/>
      </c>
      <c r="AB332" s="183"/>
      <c r="AC332" s="90"/>
      <c r="AD332" s="262"/>
      <c r="AE332" s="207" t="str">
        <f t="shared" si="83"/>
        <v/>
      </c>
      <c r="AF332" s="263"/>
      <c r="AG332" s="207" t="str">
        <f t="shared" si="84"/>
        <v/>
      </c>
      <c r="AH332" s="264"/>
      <c r="AI332" s="207" t="str">
        <f t="shared" si="85"/>
        <v/>
      </c>
      <c r="AJ332" s="265"/>
      <c r="AK332" s="207" t="str">
        <f t="shared" si="86"/>
        <v/>
      </c>
      <c r="AL332" s="266"/>
      <c r="AM332" s="207" t="str">
        <f t="shared" si="87"/>
        <v/>
      </c>
      <c r="AN332" s="267"/>
      <c r="AO332" s="268"/>
      <c r="AP332" s="268"/>
      <c r="AQ332" s="269"/>
      <c r="AR332" s="207" t="str">
        <f t="shared" si="88"/>
        <v/>
      </c>
      <c r="AS332" s="270"/>
      <c r="AT332" s="271"/>
      <c r="AU332" s="237"/>
      <c r="AV332" s="207" t="str">
        <f t="shared" si="89"/>
        <v/>
      </c>
      <c r="AW332" s="237"/>
      <c r="AX332" s="237"/>
      <c r="AY332" s="237"/>
      <c r="AZ332" s="237"/>
      <c r="BA332" s="237"/>
      <c r="BB332" s="237"/>
      <c r="BC332" s="237"/>
      <c r="BE332" s="237"/>
      <c r="BF332" s="237"/>
      <c r="BG332" s="237"/>
      <c r="BH332" s="237"/>
      <c r="BI332" s="237"/>
      <c r="BJ332" s="237"/>
    </row>
    <row r="333" spans="1:62" s="238" customFormat="1" x14ac:dyDescent="0.2">
      <c r="A333" s="237"/>
      <c r="B333" s="207" t="str">
        <f t="shared" si="90"/>
        <v/>
      </c>
      <c r="C333" s="73"/>
      <c r="D333" s="257"/>
      <c r="E333" s="258"/>
      <c r="F333" s="259"/>
      <c r="G333" s="259"/>
      <c r="H333" s="207" t="str">
        <f t="shared" si="91"/>
        <v/>
      </c>
      <c r="I333" s="259"/>
      <c r="J333" s="207" t="str">
        <f t="shared" si="77"/>
        <v/>
      </c>
      <c r="K333" s="259"/>
      <c r="L333" s="207" t="str">
        <f t="shared" si="78"/>
        <v/>
      </c>
      <c r="M333" s="260"/>
      <c r="N333" s="260"/>
      <c r="O333" s="260"/>
      <c r="P333" s="260"/>
      <c r="Q333" s="260"/>
      <c r="R333" s="259"/>
      <c r="S333" s="207" t="str">
        <f t="shared" si="79"/>
        <v/>
      </c>
      <c r="T333" s="259"/>
      <c r="U333" s="207" t="str">
        <f t="shared" si="80"/>
        <v/>
      </c>
      <c r="V333" s="261"/>
      <c r="W333" s="183"/>
      <c r="X333" s="259"/>
      <c r="Y333" s="207" t="str">
        <f t="shared" si="81"/>
        <v/>
      </c>
      <c r="Z333" s="259"/>
      <c r="AA333" s="207" t="str">
        <f t="shared" si="82"/>
        <v/>
      </c>
      <c r="AB333" s="183"/>
      <c r="AC333" s="90"/>
      <c r="AD333" s="262"/>
      <c r="AE333" s="207" t="str">
        <f t="shared" si="83"/>
        <v/>
      </c>
      <c r="AF333" s="263"/>
      <c r="AG333" s="207" t="str">
        <f t="shared" si="84"/>
        <v/>
      </c>
      <c r="AH333" s="264"/>
      <c r="AI333" s="207" t="str">
        <f t="shared" si="85"/>
        <v/>
      </c>
      <c r="AJ333" s="265"/>
      <c r="AK333" s="207" t="str">
        <f t="shared" si="86"/>
        <v/>
      </c>
      <c r="AL333" s="266"/>
      <c r="AM333" s="207" t="str">
        <f t="shared" si="87"/>
        <v/>
      </c>
      <c r="AN333" s="267"/>
      <c r="AO333" s="268"/>
      <c r="AP333" s="268"/>
      <c r="AQ333" s="269"/>
      <c r="AR333" s="207" t="str">
        <f t="shared" si="88"/>
        <v/>
      </c>
      <c r="AS333" s="270"/>
      <c r="AT333" s="271"/>
      <c r="AU333" s="237"/>
      <c r="AV333" s="207" t="str">
        <f t="shared" si="89"/>
        <v/>
      </c>
      <c r="AW333" s="237"/>
      <c r="AX333" s="237"/>
      <c r="AY333" s="237"/>
      <c r="AZ333" s="237"/>
      <c r="BA333" s="237"/>
      <c r="BB333" s="237"/>
      <c r="BC333" s="237"/>
      <c r="BE333" s="237"/>
      <c r="BF333" s="237"/>
      <c r="BG333" s="237"/>
      <c r="BH333" s="237"/>
      <c r="BI333" s="237"/>
      <c r="BJ333" s="237"/>
    </row>
    <row r="334" spans="1:62" s="238" customFormat="1" x14ac:dyDescent="0.2">
      <c r="A334" s="237"/>
      <c r="B334" s="207" t="str">
        <f t="shared" si="90"/>
        <v/>
      </c>
      <c r="C334" s="73"/>
      <c r="D334" s="257"/>
      <c r="E334" s="258"/>
      <c r="F334" s="259"/>
      <c r="G334" s="259"/>
      <c r="H334" s="207" t="str">
        <f t="shared" si="91"/>
        <v/>
      </c>
      <c r="I334" s="259"/>
      <c r="J334" s="207" t="str">
        <f t="shared" si="77"/>
        <v/>
      </c>
      <c r="K334" s="259"/>
      <c r="L334" s="207" t="str">
        <f t="shared" si="78"/>
        <v/>
      </c>
      <c r="M334" s="260"/>
      <c r="N334" s="260"/>
      <c r="O334" s="260"/>
      <c r="P334" s="260"/>
      <c r="Q334" s="260"/>
      <c r="R334" s="259"/>
      <c r="S334" s="207" t="str">
        <f t="shared" si="79"/>
        <v/>
      </c>
      <c r="T334" s="259"/>
      <c r="U334" s="207" t="str">
        <f t="shared" si="80"/>
        <v/>
      </c>
      <c r="V334" s="261"/>
      <c r="W334" s="183"/>
      <c r="X334" s="259"/>
      <c r="Y334" s="207" t="str">
        <f t="shared" si="81"/>
        <v/>
      </c>
      <c r="Z334" s="259"/>
      <c r="AA334" s="207" t="str">
        <f t="shared" si="82"/>
        <v/>
      </c>
      <c r="AB334" s="183"/>
      <c r="AC334" s="90"/>
      <c r="AD334" s="262"/>
      <c r="AE334" s="207" t="str">
        <f t="shared" si="83"/>
        <v/>
      </c>
      <c r="AF334" s="263"/>
      <c r="AG334" s="207" t="str">
        <f t="shared" si="84"/>
        <v/>
      </c>
      <c r="AH334" s="264"/>
      <c r="AI334" s="207" t="str">
        <f t="shared" si="85"/>
        <v/>
      </c>
      <c r="AJ334" s="265"/>
      <c r="AK334" s="207" t="str">
        <f t="shared" si="86"/>
        <v/>
      </c>
      <c r="AL334" s="266"/>
      <c r="AM334" s="207" t="str">
        <f t="shared" si="87"/>
        <v/>
      </c>
      <c r="AN334" s="267"/>
      <c r="AO334" s="268"/>
      <c r="AP334" s="268"/>
      <c r="AQ334" s="269"/>
      <c r="AR334" s="207" t="str">
        <f t="shared" si="88"/>
        <v/>
      </c>
      <c r="AS334" s="270"/>
      <c r="AT334" s="271"/>
      <c r="AU334" s="237"/>
      <c r="AV334" s="207" t="str">
        <f t="shared" si="89"/>
        <v/>
      </c>
      <c r="AW334" s="237"/>
      <c r="AX334" s="237"/>
      <c r="AY334" s="237"/>
      <c r="AZ334" s="237"/>
      <c r="BA334" s="237"/>
      <c r="BB334" s="237"/>
      <c r="BC334" s="237"/>
      <c r="BE334" s="237"/>
      <c r="BF334" s="237"/>
      <c r="BG334" s="237"/>
      <c r="BH334" s="237"/>
      <c r="BI334" s="237"/>
      <c r="BJ334" s="237"/>
    </row>
    <row r="335" spans="1:62" s="238" customFormat="1" x14ac:dyDescent="0.2">
      <c r="A335" s="237"/>
      <c r="B335" s="207" t="str">
        <f t="shared" si="90"/>
        <v/>
      </c>
      <c r="C335" s="73"/>
      <c r="D335" s="257"/>
      <c r="E335" s="258"/>
      <c r="F335" s="259"/>
      <c r="G335" s="259"/>
      <c r="H335" s="207" t="str">
        <f t="shared" si="91"/>
        <v/>
      </c>
      <c r="I335" s="259"/>
      <c r="J335" s="207" t="str">
        <f t="shared" si="77"/>
        <v/>
      </c>
      <c r="K335" s="259"/>
      <c r="L335" s="207" t="str">
        <f t="shared" si="78"/>
        <v/>
      </c>
      <c r="M335" s="260"/>
      <c r="N335" s="260"/>
      <c r="O335" s="260"/>
      <c r="P335" s="260"/>
      <c r="Q335" s="260"/>
      <c r="R335" s="259"/>
      <c r="S335" s="207" t="str">
        <f t="shared" si="79"/>
        <v/>
      </c>
      <c r="T335" s="259"/>
      <c r="U335" s="207" t="str">
        <f t="shared" si="80"/>
        <v/>
      </c>
      <c r="V335" s="261"/>
      <c r="W335" s="183"/>
      <c r="X335" s="259"/>
      <c r="Y335" s="207" t="str">
        <f t="shared" si="81"/>
        <v/>
      </c>
      <c r="Z335" s="259"/>
      <c r="AA335" s="207" t="str">
        <f t="shared" si="82"/>
        <v/>
      </c>
      <c r="AB335" s="183"/>
      <c r="AC335" s="90"/>
      <c r="AD335" s="262"/>
      <c r="AE335" s="207" t="str">
        <f t="shared" si="83"/>
        <v/>
      </c>
      <c r="AF335" s="263"/>
      <c r="AG335" s="207" t="str">
        <f t="shared" si="84"/>
        <v/>
      </c>
      <c r="AH335" s="264"/>
      <c r="AI335" s="207" t="str">
        <f t="shared" si="85"/>
        <v/>
      </c>
      <c r="AJ335" s="265"/>
      <c r="AK335" s="207" t="str">
        <f t="shared" si="86"/>
        <v/>
      </c>
      <c r="AL335" s="266"/>
      <c r="AM335" s="207" t="str">
        <f t="shared" si="87"/>
        <v/>
      </c>
      <c r="AN335" s="267"/>
      <c r="AO335" s="268"/>
      <c r="AP335" s="268"/>
      <c r="AQ335" s="269"/>
      <c r="AR335" s="207" t="str">
        <f t="shared" si="88"/>
        <v/>
      </c>
      <c r="AS335" s="270"/>
      <c r="AT335" s="271"/>
      <c r="AU335" s="237"/>
      <c r="AV335" s="207" t="str">
        <f t="shared" si="89"/>
        <v/>
      </c>
      <c r="AW335" s="237"/>
      <c r="AX335" s="237"/>
      <c r="AY335" s="237"/>
      <c r="AZ335" s="237"/>
      <c r="BA335" s="237"/>
      <c r="BB335" s="237"/>
      <c r="BC335" s="237"/>
      <c r="BE335" s="237"/>
      <c r="BF335" s="237"/>
      <c r="BG335" s="237"/>
      <c r="BH335" s="237"/>
      <c r="BI335" s="237"/>
      <c r="BJ335" s="237"/>
    </row>
    <row r="336" spans="1:62" s="238" customFormat="1" x14ac:dyDescent="0.2">
      <c r="A336" s="237"/>
      <c r="B336" s="207" t="str">
        <f t="shared" si="90"/>
        <v/>
      </c>
      <c r="C336" s="73"/>
      <c r="D336" s="257"/>
      <c r="E336" s="258"/>
      <c r="F336" s="259"/>
      <c r="G336" s="259"/>
      <c r="H336" s="207" t="str">
        <f t="shared" si="91"/>
        <v/>
      </c>
      <c r="I336" s="259"/>
      <c r="J336" s="207" t="str">
        <f t="shared" si="77"/>
        <v/>
      </c>
      <c r="K336" s="259"/>
      <c r="L336" s="207" t="str">
        <f t="shared" si="78"/>
        <v/>
      </c>
      <c r="M336" s="260"/>
      <c r="N336" s="260"/>
      <c r="O336" s="260"/>
      <c r="P336" s="260"/>
      <c r="Q336" s="260"/>
      <c r="R336" s="259"/>
      <c r="S336" s="207" t="str">
        <f t="shared" si="79"/>
        <v/>
      </c>
      <c r="T336" s="259"/>
      <c r="U336" s="207" t="str">
        <f t="shared" si="80"/>
        <v/>
      </c>
      <c r="V336" s="261"/>
      <c r="W336" s="183"/>
      <c r="X336" s="259"/>
      <c r="Y336" s="207" t="str">
        <f t="shared" si="81"/>
        <v/>
      </c>
      <c r="Z336" s="259"/>
      <c r="AA336" s="207" t="str">
        <f t="shared" si="82"/>
        <v/>
      </c>
      <c r="AB336" s="183"/>
      <c r="AC336" s="90"/>
      <c r="AD336" s="262"/>
      <c r="AE336" s="207" t="str">
        <f t="shared" si="83"/>
        <v/>
      </c>
      <c r="AF336" s="263"/>
      <c r="AG336" s="207" t="str">
        <f t="shared" si="84"/>
        <v/>
      </c>
      <c r="AH336" s="264"/>
      <c r="AI336" s="207" t="str">
        <f t="shared" si="85"/>
        <v/>
      </c>
      <c r="AJ336" s="265"/>
      <c r="AK336" s="207" t="str">
        <f t="shared" si="86"/>
        <v/>
      </c>
      <c r="AL336" s="266"/>
      <c r="AM336" s="207" t="str">
        <f t="shared" si="87"/>
        <v/>
      </c>
      <c r="AN336" s="267"/>
      <c r="AO336" s="268"/>
      <c r="AP336" s="268"/>
      <c r="AQ336" s="269"/>
      <c r="AR336" s="207" t="str">
        <f t="shared" si="88"/>
        <v/>
      </c>
      <c r="AS336" s="270"/>
      <c r="AT336" s="271"/>
      <c r="AU336" s="237"/>
      <c r="AV336" s="207" t="str">
        <f t="shared" si="89"/>
        <v/>
      </c>
      <c r="AW336" s="237"/>
      <c r="AX336" s="237"/>
      <c r="AY336" s="237"/>
      <c r="AZ336" s="237"/>
      <c r="BA336" s="237"/>
      <c r="BB336" s="237"/>
      <c r="BC336" s="237"/>
      <c r="BE336" s="237"/>
      <c r="BF336" s="237"/>
      <c r="BG336" s="237"/>
      <c r="BH336" s="237"/>
      <c r="BI336" s="237"/>
      <c r="BJ336" s="237"/>
    </row>
    <row r="337" spans="1:62" s="238" customFormat="1" x14ac:dyDescent="0.2">
      <c r="A337" s="237"/>
      <c r="B337" s="207" t="str">
        <f t="shared" si="90"/>
        <v/>
      </c>
      <c r="C337" s="73"/>
      <c r="D337" s="257"/>
      <c r="E337" s="258"/>
      <c r="F337" s="259"/>
      <c r="G337" s="259"/>
      <c r="H337" s="207" t="str">
        <f t="shared" si="91"/>
        <v/>
      </c>
      <c r="I337" s="259"/>
      <c r="J337" s="207" t="str">
        <f t="shared" si="77"/>
        <v/>
      </c>
      <c r="K337" s="259"/>
      <c r="L337" s="207" t="str">
        <f t="shared" si="78"/>
        <v/>
      </c>
      <c r="M337" s="260"/>
      <c r="N337" s="260"/>
      <c r="O337" s="260"/>
      <c r="P337" s="260"/>
      <c r="Q337" s="260"/>
      <c r="R337" s="259"/>
      <c r="S337" s="207" t="str">
        <f t="shared" si="79"/>
        <v/>
      </c>
      <c r="T337" s="259"/>
      <c r="U337" s="207" t="str">
        <f t="shared" si="80"/>
        <v/>
      </c>
      <c r="V337" s="261"/>
      <c r="W337" s="183"/>
      <c r="X337" s="259"/>
      <c r="Y337" s="207" t="str">
        <f t="shared" si="81"/>
        <v/>
      </c>
      <c r="Z337" s="259"/>
      <c r="AA337" s="207" t="str">
        <f t="shared" si="82"/>
        <v/>
      </c>
      <c r="AB337" s="183"/>
      <c r="AC337" s="90"/>
      <c r="AD337" s="262"/>
      <c r="AE337" s="207" t="str">
        <f t="shared" si="83"/>
        <v/>
      </c>
      <c r="AF337" s="263"/>
      <c r="AG337" s="207" t="str">
        <f t="shared" si="84"/>
        <v/>
      </c>
      <c r="AH337" s="264"/>
      <c r="AI337" s="207" t="str">
        <f t="shared" si="85"/>
        <v/>
      </c>
      <c r="AJ337" s="265"/>
      <c r="AK337" s="207" t="str">
        <f t="shared" si="86"/>
        <v/>
      </c>
      <c r="AL337" s="266"/>
      <c r="AM337" s="207" t="str">
        <f t="shared" si="87"/>
        <v/>
      </c>
      <c r="AN337" s="267"/>
      <c r="AO337" s="268"/>
      <c r="AP337" s="268"/>
      <c r="AQ337" s="269"/>
      <c r="AR337" s="207" t="str">
        <f t="shared" si="88"/>
        <v/>
      </c>
      <c r="AS337" s="270"/>
      <c r="AT337" s="271"/>
      <c r="AU337" s="237"/>
      <c r="AV337" s="207" t="str">
        <f t="shared" si="89"/>
        <v/>
      </c>
      <c r="AW337" s="237"/>
      <c r="AX337" s="237"/>
      <c r="AY337" s="237"/>
      <c r="AZ337" s="237"/>
      <c r="BA337" s="237"/>
      <c r="BB337" s="237"/>
      <c r="BC337" s="237"/>
      <c r="BE337" s="237"/>
      <c r="BF337" s="237"/>
      <c r="BG337" s="237"/>
      <c r="BH337" s="237"/>
      <c r="BI337" s="237"/>
      <c r="BJ337" s="237"/>
    </row>
    <row r="338" spans="1:62" s="238" customFormat="1" x14ac:dyDescent="0.2">
      <c r="A338" s="237"/>
      <c r="B338" s="207" t="str">
        <f t="shared" si="90"/>
        <v/>
      </c>
      <c r="C338" s="73"/>
      <c r="D338" s="257"/>
      <c r="E338" s="258"/>
      <c r="F338" s="259"/>
      <c r="G338" s="259"/>
      <c r="H338" s="207" t="str">
        <f t="shared" si="91"/>
        <v/>
      </c>
      <c r="I338" s="259"/>
      <c r="J338" s="207" t="str">
        <f t="shared" si="77"/>
        <v/>
      </c>
      <c r="K338" s="259"/>
      <c r="L338" s="207" t="str">
        <f t="shared" si="78"/>
        <v/>
      </c>
      <c r="M338" s="260"/>
      <c r="N338" s="260"/>
      <c r="O338" s="260"/>
      <c r="P338" s="260"/>
      <c r="Q338" s="260"/>
      <c r="R338" s="259"/>
      <c r="S338" s="207" t="str">
        <f t="shared" si="79"/>
        <v/>
      </c>
      <c r="T338" s="259"/>
      <c r="U338" s="207" t="str">
        <f t="shared" si="80"/>
        <v/>
      </c>
      <c r="V338" s="261"/>
      <c r="W338" s="183"/>
      <c r="X338" s="259"/>
      <c r="Y338" s="207" t="str">
        <f t="shared" si="81"/>
        <v/>
      </c>
      <c r="Z338" s="259"/>
      <c r="AA338" s="207" t="str">
        <f t="shared" si="82"/>
        <v/>
      </c>
      <c r="AB338" s="183"/>
      <c r="AC338" s="90"/>
      <c r="AD338" s="262"/>
      <c r="AE338" s="207" t="str">
        <f t="shared" si="83"/>
        <v/>
      </c>
      <c r="AF338" s="263"/>
      <c r="AG338" s="207" t="str">
        <f t="shared" si="84"/>
        <v/>
      </c>
      <c r="AH338" s="264"/>
      <c r="AI338" s="207" t="str">
        <f t="shared" si="85"/>
        <v/>
      </c>
      <c r="AJ338" s="265"/>
      <c r="AK338" s="207" t="str">
        <f t="shared" si="86"/>
        <v/>
      </c>
      <c r="AL338" s="266"/>
      <c r="AM338" s="207" t="str">
        <f t="shared" si="87"/>
        <v/>
      </c>
      <c r="AN338" s="267"/>
      <c r="AO338" s="268"/>
      <c r="AP338" s="268"/>
      <c r="AQ338" s="269"/>
      <c r="AR338" s="207" t="str">
        <f t="shared" si="88"/>
        <v/>
      </c>
      <c r="AS338" s="270"/>
      <c r="AT338" s="271"/>
      <c r="AU338" s="237"/>
      <c r="AV338" s="207" t="str">
        <f t="shared" si="89"/>
        <v/>
      </c>
      <c r="AW338" s="237"/>
      <c r="AX338" s="237"/>
      <c r="AY338" s="237"/>
      <c r="AZ338" s="237"/>
      <c r="BA338" s="237"/>
      <c r="BB338" s="237"/>
      <c r="BC338" s="237"/>
      <c r="BE338" s="237"/>
      <c r="BF338" s="237"/>
      <c r="BG338" s="237"/>
      <c r="BH338" s="237"/>
      <c r="BI338" s="237"/>
      <c r="BJ338" s="237"/>
    </row>
    <row r="339" spans="1:62" s="238" customFormat="1" x14ac:dyDescent="0.2">
      <c r="A339" s="237"/>
      <c r="B339" s="207" t="str">
        <f t="shared" si="90"/>
        <v/>
      </c>
      <c r="C339" s="73"/>
      <c r="D339" s="257"/>
      <c r="E339" s="258"/>
      <c r="F339" s="259"/>
      <c r="G339" s="259"/>
      <c r="H339" s="207" t="str">
        <f t="shared" si="91"/>
        <v/>
      </c>
      <c r="I339" s="259"/>
      <c r="J339" s="207" t="str">
        <f t="shared" si="77"/>
        <v/>
      </c>
      <c r="K339" s="259"/>
      <c r="L339" s="207" t="str">
        <f t="shared" si="78"/>
        <v/>
      </c>
      <c r="M339" s="260"/>
      <c r="N339" s="260"/>
      <c r="O339" s="260"/>
      <c r="P339" s="260"/>
      <c r="Q339" s="260"/>
      <c r="R339" s="259"/>
      <c r="S339" s="207" t="str">
        <f t="shared" si="79"/>
        <v/>
      </c>
      <c r="T339" s="259"/>
      <c r="U339" s="207" t="str">
        <f t="shared" si="80"/>
        <v/>
      </c>
      <c r="V339" s="261"/>
      <c r="W339" s="183"/>
      <c r="X339" s="259"/>
      <c r="Y339" s="207" t="str">
        <f t="shared" si="81"/>
        <v/>
      </c>
      <c r="Z339" s="259"/>
      <c r="AA339" s="207" t="str">
        <f t="shared" si="82"/>
        <v/>
      </c>
      <c r="AB339" s="183"/>
      <c r="AC339" s="90"/>
      <c r="AD339" s="262"/>
      <c r="AE339" s="207" t="str">
        <f t="shared" si="83"/>
        <v/>
      </c>
      <c r="AF339" s="263"/>
      <c r="AG339" s="207" t="str">
        <f t="shared" si="84"/>
        <v/>
      </c>
      <c r="AH339" s="264"/>
      <c r="AI339" s="207" t="str">
        <f t="shared" si="85"/>
        <v/>
      </c>
      <c r="AJ339" s="265"/>
      <c r="AK339" s="207" t="str">
        <f t="shared" si="86"/>
        <v/>
      </c>
      <c r="AL339" s="266"/>
      <c r="AM339" s="207" t="str">
        <f t="shared" si="87"/>
        <v/>
      </c>
      <c r="AN339" s="267"/>
      <c r="AO339" s="268"/>
      <c r="AP339" s="268"/>
      <c r="AQ339" s="269"/>
      <c r="AR339" s="207" t="str">
        <f t="shared" si="88"/>
        <v/>
      </c>
      <c r="AS339" s="270"/>
      <c r="AT339" s="271"/>
      <c r="AU339" s="237"/>
      <c r="AV339" s="207" t="str">
        <f t="shared" si="89"/>
        <v/>
      </c>
      <c r="AW339" s="237"/>
      <c r="AX339" s="237"/>
      <c r="AY339" s="237"/>
      <c r="AZ339" s="237"/>
      <c r="BA339" s="237"/>
      <c r="BB339" s="237"/>
      <c r="BC339" s="237"/>
      <c r="BE339" s="237"/>
      <c r="BF339" s="237"/>
      <c r="BG339" s="237"/>
      <c r="BH339" s="237"/>
      <c r="BI339" s="237"/>
      <c r="BJ339" s="237"/>
    </row>
    <row r="340" spans="1:62" s="238" customFormat="1" x14ac:dyDescent="0.2">
      <c r="A340" s="237"/>
      <c r="B340" s="207" t="str">
        <f t="shared" si="90"/>
        <v/>
      </c>
      <c r="C340" s="73"/>
      <c r="D340" s="257"/>
      <c r="E340" s="258"/>
      <c r="F340" s="259"/>
      <c r="G340" s="259"/>
      <c r="H340" s="207" t="str">
        <f t="shared" si="91"/>
        <v/>
      </c>
      <c r="I340" s="259"/>
      <c r="J340" s="207" t="str">
        <f t="shared" si="77"/>
        <v/>
      </c>
      <c r="K340" s="259"/>
      <c r="L340" s="207" t="str">
        <f t="shared" si="78"/>
        <v/>
      </c>
      <c r="M340" s="260"/>
      <c r="N340" s="260"/>
      <c r="O340" s="260"/>
      <c r="P340" s="260"/>
      <c r="Q340" s="260"/>
      <c r="R340" s="259"/>
      <c r="S340" s="207" t="str">
        <f t="shared" si="79"/>
        <v/>
      </c>
      <c r="T340" s="259"/>
      <c r="U340" s="207" t="str">
        <f t="shared" si="80"/>
        <v/>
      </c>
      <c r="V340" s="261"/>
      <c r="W340" s="183"/>
      <c r="X340" s="259"/>
      <c r="Y340" s="207" t="str">
        <f t="shared" si="81"/>
        <v/>
      </c>
      <c r="Z340" s="259"/>
      <c r="AA340" s="207" t="str">
        <f t="shared" si="82"/>
        <v/>
      </c>
      <c r="AB340" s="183"/>
      <c r="AC340" s="90"/>
      <c r="AD340" s="262"/>
      <c r="AE340" s="207" t="str">
        <f t="shared" si="83"/>
        <v/>
      </c>
      <c r="AF340" s="263"/>
      <c r="AG340" s="207" t="str">
        <f t="shared" si="84"/>
        <v/>
      </c>
      <c r="AH340" s="264"/>
      <c r="AI340" s="207" t="str">
        <f t="shared" si="85"/>
        <v/>
      </c>
      <c r="AJ340" s="265"/>
      <c r="AK340" s="207" t="str">
        <f t="shared" si="86"/>
        <v/>
      </c>
      <c r="AL340" s="266"/>
      <c r="AM340" s="207" t="str">
        <f t="shared" si="87"/>
        <v/>
      </c>
      <c r="AN340" s="267"/>
      <c r="AO340" s="268"/>
      <c r="AP340" s="268"/>
      <c r="AQ340" s="269"/>
      <c r="AR340" s="207" t="str">
        <f t="shared" si="88"/>
        <v/>
      </c>
      <c r="AS340" s="270"/>
      <c r="AT340" s="271"/>
      <c r="AU340" s="237"/>
      <c r="AV340" s="207" t="str">
        <f t="shared" si="89"/>
        <v/>
      </c>
      <c r="AW340" s="237"/>
      <c r="AX340" s="237"/>
      <c r="AY340" s="237"/>
      <c r="AZ340" s="237"/>
      <c r="BA340" s="237"/>
      <c r="BB340" s="237"/>
      <c r="BC340" s="237"/>
      <c r="BE340" s="237"/>
      <c r="BF340" s="237"/>
      <c r="BG340" s="237"/>
      <c r="BH340" s="237"/>
      <c r="BI340" s="237"/>
      <c r="BJ340" s="237"/>
    </row>
    <row r="341" spans="1:62" s="238" customFormat="1" x14ac:dyDescent="0.2">
      <c r="A341" s="237"/>
      <c r="B341" s="207" t="str">
        <f t="shared" si="90"/>
        <v/>
      </c>
      <c r="C341" s="73"/>
      <c r="D341" s="257"/>
      <c r="E341" s="258"/>
      <c r="F341" s="259"/>
      <c r="G341" s="259"/>
      <c r="H341" s="207" t="str">
        <f t="shared" si="91"/>
        <v/>
      </c>
      <c r="I341" s="259"/>
      <c r="J341" s="207" t="str">
        <f t="shared" si="77"/>
        <v/>
      </c>
      <c r="K341" s="259"/>
      <c r="L341" s="207" t="str">
        <f t="shared" si="78"/>
        <v/>
      </c>
      <c r="M341" s="260"/>
      <c r="N341" s="260"/>
      <c r="O341" s="260"/>
      <c r="P341" s="260"/>
      <c r="Q341" s="260"/>
      <c r="R341" s="259"/>
      <c r="S341" s="207" t="str">
        <f t="shared" si="79"/>
        <v/>
      </c>
      <c r="T341" s="259"/>
      <c r="U341" s="207" t="str">
        <f t="shared" si="80"/>
        <v/>
      </c>
      <c r="V341" s="261"/>
      <c r="W341" s="183"/>
      <c r="X341" s="259"/>
      <c r="Y341" s="207" t="str">
        <f t="shared" si="81"/>
        <v/>
      </c>
      <c r="Z341" s="259"/>
      <c r="AA341" s="207" t="str">
        <f t="shared" si="82"/>
        <v/>
      </c>
      <c r="AB341" s="183"/>
      <c r="AC341" s="90"/>
      <c r="AD341" s="262"/>
      <c r="AE341" s="207" t="str">
        <f t="shared" si="83"/>
        <v/>
      </c>
      <c r="AF341" s="263"/>
      <c r="AG341" s="207" t="str">
        <f t="shared" si="84"/>
        <v/>
      </c>
      <c r="AH341" s="264"/>
      <c r="AI341" s="207" t="str">
        <f t="shared" si="85"/>
        <v/>
      </c>
      <c r="AJ341" s="265"/>
      <c r="AK341" s="207" t="str">
        <f t="shared" si="86"/>
        <v/>
      </c>
      <c r="AL341" s="266"/>
      <c r="AM341" s="207" t="str">
        <f t="shared" si="87"/>
        <v/>
      </c>
      <c r="AN341" s="267"/>
      <c r="AO341" s="268"/>
      <c r="AP341" s="268"/>
      <c r="AQ341" s="269"/>
      <c r="AR341" s="207" t="str">
        <f t="shared" si="88"/>
        <v/>
      </c>
      <c r="AS341" s="270"/>
      <c r="AT341" s="271"/>
      <c r="AU341" s="237"/>
      <c r="AV341" s="207" t="str">
        <f t="shared" si="89"/>
        <v/>
      </c>
      <c r="AW341" s="237"/>
      <c r="AX341" s="237"/>
      <c r="AY341" s="237"/>
      <c r="AZ341" s="237"/>
      <c r="BA341" s="237"/>
      <c r="BB341" s="237"/>
      <c r="BC341" s="237"/>
      <c r="BE341" s="237"/>
      <c r="BF341" s="237"/>
      <c r="BG341" s="237"/>
      <c r="BH341" s="237"/>
      <c r="BI341" s="237"/>
      <c r="BJ341" s="237"/>
    </row>
    <row r="342" spans="1:62" s="238" customFormat="1" x14ac:dyDescent="0.2">
      <c r="A342" s="237"/>
      <c r="B342" s="207" t="str">
        <f t="shared" si="90"/>
        <v/>
      </c>
      <c r="C342" s="73"/>
      <c r="D342" s="257"/>
      <c r="E342" s="258"/>
      <c r="F342" s="259"/>
      <c r="G342" s="259"/>
      <c r="H342" s="207" t="str">
        <f t="shared" si="91"/>
        <v/>
      </c>
      <c r="I342" s="259"/>
      <c r="J342" s="207" t="str">
        <f t="shared" si="77"/>
        <v/>
      </c>
      <c r="K342" s="259"/>
      <c r="L342" s="207" t="str">
        <f t="shared" si="78"/>
        <v/>
      </c>
      <c r="M342" s="260"/>
      <c r="N342" s="260"/>
      <c r="O342" s="260"/>
      <c r="P342" s="260"/>
      <c r="Q342" s="260"/>
      <c r="R342" s="259"/>
      <c r="S342" s="207" t="str">
        <f t="shared" si="79"/>
        <v/>
      </c>
      <c r="T342" s="259"/>
      <c r="U342" s="207" t="str">
        <f t="shared" si="80"/>
        <v/>
      </c>
      <c r="V342" s="261"/>
      <c r="W342" s="183"/>
      <c r="X342" s="259"/>
      <c r="Y342" s="207" t="str">
        <f t="shared" si="81"/>
        <v/>
      </c>
      <c r="Z342" s="259"/>
      <c r="AA342" s="207" t="str">
        <f t="shared" si="82"/>
        <v/>
      </c>
      <c r="AB342" s="183"/>
      <c r="AC342" s="90"/>
      <c r="AD342" s="262"/>
      <c r="AE342" s="207" t="str">
        <f t="shared" si="83"/>
        <v/>
      </c>
      <c r="AF342" s="263"/>
      <c r="AG342" s="207" t="str">
        <f t="shared" si="84"/>
        <v/>
      </c>
      <c r="AH342" s="264"/>
      <c r="AI342" s="207" t="str">
        <f t="shared" si="85"/>
        <v/>
      </c>
      <c r="AJ342" s="265"/>
      <c r="AK342" s="207" t="str">
        <f t="shared" si="86"/>
        <v/>
      </c>
      <c r="AL342" s="266"/>
      <c r="AM342" s="207" t="str">
        <f t="shared" si="87"/>
        <v/>
      </c>
      <c r="AN342" s="267"/>
      <c r="AO342" s="268"/>
      <c r="AP342" s="268"/>
      <c r="AQ342" s="269"/>
      <c r="AR342" s="207" t="str">
        <f t="shared" si="88"/>
        <v/>
      </c>
      <c r="AS342" s="270"/>
      <c r="AT342" s="271"/>
      <c r="AU342" s="237"/>
      <c r="AV342" s="207" t="str">
        <f t="shared" si="89"/>
        <v/>
      </c>
      <c r="AW342" s="237"/>
      <c r="AX342" s="237"/>
      <c r="AY342" s="237"/>
      <c r="AZ342" s="237"/>
      <c r="BA342" s="237"/>
      <c r="BB342" s="237"/>
      <c r="BC342" s="237"/>
      <c r="BE342" s="237"/>
      <c r="BF342" s="237"/>
      <c r="BG342" s="237"/>
      <c r="BH342" s="237"/>
      <c r="BI342" s="237"/>
      <c r="BJ342" s="237"/>
    </row>
    <row r="343" spans="1:62" s="238" customFormat="1" x14ac:dyDescent="0.2">
      <c r="A343" s="237"/>
      <c r="B343" s="207" t="str">
        <f t="shared" si="90"/>
        <v/>
      </c>
      <c r="C343" s="73"/>
      <c r="D343" s="257"/>
      <c r="E343" s="258"/>
      <c r="F343" s="259"/>
      <c r="G343" s="259"/>
      <c r="H343" s="207" t="str">
        <f t="shared" si="91"/>
        <v/>
      </c>
      <c r="I343" s="259"/>
      <c r="J343" s="207" t="str">
        <f t="shared" si="77"/>
        <v/>
      </c>
      <c r="K343" s="259"/>
      <c r="L343" s="207" t="str">
        <f t="shared" si="78"/>
        <v/>
      </c>
      <c r="M343" s="260"/>
      <c r="N343" s="260"/>
      <c r="O343" s="260"/>
      <c r="P343" s="260"/>
      <c r="Q343" s="260"/>
      <c r="R343" s="259"/>
      <c r="S343" s="207" t="str">
        <f t="shared" si="79"/>
        <v/>
      </c>
      <c r="T343" s="259"/>
      <c r="U343" s="207" t="str">
        <f t="shared" si="80"/>
        <v/>
      </c>
      <c r="V343" s="261"/>
      <c r="W343" s="183"/>
      <c r="X343" s="259"/>
      <c r="Y343" s="207" t="str">
        <f t="shared" si="81"/>
        <v/>
      </c>
      <c r="Z343" s="259"/>
      <c r="AA343" s="207" t="str">
        <f t="shared" si="82"/>
        <v/>
      </c>
      <c r="AB343" s="183"/>
      <c r="AC343" s="90"/>
      <c r="AD343" s="262"/>
      <c r="AE343" s="207" t="str">
        <f t="shared" si="83"/>
        <v/>
      </c>
      <c r="AF343" s="263"/>
      <c r="AG343" s="207" t="str">
        <f t="shared" si="84"/>
        <v/>
      </c>
      <c r="AH343" s="264"/>
      <c r="AI343" s="207" t="str">
        <f t="shared" si="85"/>
        <v/>
      </c>
      <c r="AJ343" s="265"/>
      <c r="AK343" s="207" t="str">
        <f t="shared" si="86"/>
        <v/>
      </c>
      <c r="AL343" s="266"/>
      <c r="AM343" s="207" t="str">
        <f t="shared" si="87"/>
        <v/>
      </c>
      <c r="AN343" s="267"/>
      <c r="AO343" s="268"/>
      <c r="AP343" s="268"/>
      <c r="AQ343" s="269"/>
      <c r="AR343" s="207" t="str">
        <f t="shared" si="88"/>
        <v/>
      </c>
      <c r="AS343" s="270"/>
      <c r="AT343" s="271"/>
      <c r="AU343" s="237"/>
      <c r="AV343" s="207" t="str">
        <f t="shared" si="89"/>
        <v/>
      </c>
      <c r="AW343" s="237"/>
      <c r="AX343" s="237"/>
      <c r="AY343" s="237"/>
      <c r="AZ343" s="237"/>
      <c r="BA343" s="237"/>
      <c r="BB343" s="237"/>
      <c r="BC343" s="237"/>
      <c r="BE343" s="237"/>
      <c r="BF343" s="237"/>
      <c r="BG343" s="237"/>
      <c r="BH343" s="237"/>
      <c r="BI343" s="237"/>
      <c r="BJ343" s="237"/>
    </row>
    <row r="344" spans="1:62" s="238" customFormat="1" x14ac:dyDescent="0.2">
      <c r="A344" s="237"/>
      <c r="B344" s="207" t="str">
        <f t="shared" si="90"/>
        <v/>
      </c>
      <c r="C344" s="73"/>
      <c r="D344" s="257"/>
      <c r="E344" s="258"/>
      <c r="F344" s="259"/>
      <c r="G344" s="259"/>
      <c r="H344" s="207" t="str">
        <f t="shared" si="91"/>
        <v/>
      </c>
      <c r="I344" s="259"/>
      <c r="J344" s="207" t="str">
        <f t="shared" si="77"/>
        <v/>
      </c>
      <c r="K344" s="259"/>
      <c r="L344" s="207" t="str">
        <f t="shared" si="78"/>
        <v/>
      </c>
      <c r="M344" s="260"/>
      <c r="N344" s="260"/>
      <c r="O344" s="260"/>
      <c r="P344" s="260"/>
      <c r="Q344" s="260"/>
      <c r="R344" s="259"/>
      <c r="S344" s="207" t="str">
        <f t="shared" si="79"/>
        <v/>
      </c>
      <c r="T344" s="259"/>
      <c r="U344" s="207" t="str">
        <f t="shared" si="80"/>
        <v/>
      </c>
      <c r="V344" s="261"/>
      <c r="W344" s="183"/>
      <c r="X344" s="259"/>
      <c r="Y344" s="207" t="str">
        <f t="shared" si="81"/>
        <v/>
      </c>
      <c r="Z344" s="259"/>
      <c r="AA344" s="207" t="str">
        <f t="shared" si="82"/>
        <v/>
      </c>
      <c r="AB344" s="183"/>
      <c r="AC344" s="90"/>
      <c r="AD344" s="262"/>
      <c r="AE344" s="207" t="str">
        <f t="shared" si="83"/>
        <v/>
      </c>
      <c r="AF344" s="263"/>
      <c r="AG344" s="207" t="str">
        <f t="shared" si="84"/>
        <v/>
      </c>
      <c r="AH344" s="264"/>
      <c r="AI344" s="207" t="str">
        <f t="shared" si="85"/>
        <v/>
      </c>
      <c r="AJ344" s="265"/>
      <c r="AK344" s="207" t="str">
        <f t="shared" si="86"/>
        <v/>
      </c>
      <c r="AL344" s="266"/>
      <c r="AM344" s="207" t="str">
        <f t="shared" si="87"/>
        <v/>
      </c>
      <c r="AN344" s="267"/>
      <c r="AO344" s="268"/>
      <c r="AP344" s="268"/>
      <c r="AQ344" s="269"/>
      <c r="AR344" s="207" t="str">
        <f t="shared" si="88"/>
        <v/>
      </c>
      <c r="AS344" s="270"/>
      <c r="AT344" s="271"/>
      <c r="AU344" s="237"/>
      <c r="AV344" s="207" t="str">
        <f t="shared" si="89"/>
        <v/>
      </c>
      <c r="AW344" s="237"/>
      <c r="AX344" s="237"/>
      <c r="AY344" s="237"/>
      <c r="AZ344" s="237"/>
      <c r="BA344" s="237"/>
      <c r="BB344" s="237"/>
      <c r="BC344" s="237"/>
      <c r="BE344" s="237"/>
      <c r="BF344" s="237"/>
      <c r="BG344" s="237"/>
      <c r="BH344" s="237"/>
      <c r="BI344" s="237"/>
      <c r="BJ344" s="237"/>
    </row>
    <row r="345" spans="1:62" s="238" customFormat="1" x14ac:dyDescent="0.2">
      <c r="A345" s="237"/>
      <c r="B345" s="207" t="str">
        <f t="shared" si="90"/>
        <v/>
      </c>
      <c r="C345" s="73"/>
      <c r="D345" s="257"/>
      <c r="E345" s="258"/>
      <c r="F345" s="259"/>
      <c r="G345" s="259"/>
      <c r="H345" s="207" t="str">
        <f t="shared" si="91"/>
        <v/>
      </c>
      <c r="I345" s="259"/>
      <c r="J345" s="207" t="str">
        <f t="shared" si="77"/>
        <v/>
      </c>
      <c r="K345" s="259"/>
      <c r="L345" s="207" t="str">
        <f t="shared" si="78"/>
        <v/>
      </c>
      <c r="M345" s="260"/>
      <c r="N345" s="260"/>
      <c r="O345" s="260"/>
      <c r="P345" s="260"/>
      <c r="Q345" s="260"/>
      <c r="R345" s="259"/>
      <c r="S345" s="207" t="str">
        <f t="shared" si="79"/>
        <v/>
      </c>
      <c r="T345" s="259"/>
      <c r="U345" s="207" t="str">
        <f t="shared" si="80"/>
        <v/>
      </c>
      <c r="V345" s="261"/>
      <c r="W345" s="183"/>
      <c r="X345" s="259"/>
      <c r="Y345" s="207" t="str">
        <f t="shared" si="81"/>
        <v/>
      </c>
      <c r="Z345" s="259"/>
      <c r="AA345" s="207" t="str">
        <f t="shared" si="82"/>
        <v/>
      </c>
      <c r="AB345" s="183"/>
      <c r="AC345" s="90"/>
      <c r="AD345" s="262"/>
      <c r="AE345" s="207" t="str">
        <f t="shared" si="83"/>
        <v/>
      </c>
      <c r="AF345" s="263"/>
      <c r="AG345" s="207" t="str">
        <f t="shared" si="84"/>
        <v/>
      </c>
      <c r="AH345" s="264"/>
      <c r="AI345" s="207" t="str">
        <f t="shared" si="85"/>
        <v/>
      </c>
      <c r="AJ345" s="265"/>
      <c r="AK345" s="207" t="str">
        <f t="shared" si="86"/>
        <v/>
      </c>
      <c r="AL345" s="266"/>
      <c r="AM345" s="207" t="str">
        <f t="shared" si="87"/>
        <v/>
      </c>
      <c r="AN345" s="267"/>
      <c r="AO345" s="268"/>
      <c r="AP345" s="268"/>
      <c r="AQ345" s="269"/>
      <c r="AR345" s="207" t="str">
        <f t="shared" si="88"/>
        <v/>
      </c>
      <c r="AS345" s="270"/>
      <c r="AT345" s="271"/>
      <c r="AU345" s="237"/>
      <c r="AV345" s="207" t="str">
        <f t="shared" si="89"/>
        <v/>
      </c>
      <c r="AW345" s="237"/>
      <c r="AX345" s="237"/>
      <c r="AY345" s="237"/>
      <c r="AZ345" s="237"/>
      <c r="BA345" s="237"/>
      <c r="BB345" s="237"/>
      <c r="BC345" s="237"/>
      <c r="BE345" s="237"/>
      <c r="BF345" s="237"/>
      <c r="BG345" s="237"/>
      <c r="BH345" s="237"/>
      <c r="BI345" s="237"/>
      <c r="BJ345" s="237"/>
    </row>
    <row r="346" spans="1:62" s="238" customFormat="1" x14ac:dyDescent="0.2">
      <c r="A346" s="237"/>
      <c r="B346" s="207" t="str">
        <f t="shared" si="90"/>
        <v/>
      </c>
      <c r="C346" s="73"/>
      <c r="D346" s="257"/>
      <c r="E346" s="258"/>
      <c r="F346" s="259"/>
      <c r="G346" s="259"/>
      <c r="H346" s="207" t="str">
        <f t="shared" si="91"/>
        <v/>
      </c>
      <c r="I346" s="259"/>
      <c r="J346" s="207" t="str">
        <f t="shared" si="77"/>
        <v/>
      </c>
      <c r="K346" s="259"/>
      <c r="L346" s="207" t="str">
        <f t="shared" si="78"/>
        <v/>
      </c>
      <c r="M346" s="260"/>
      <c r="N346" s="260"/>
      <c r="O346" s="260"/>
      <c r="P346" s="260"/>
      <c r="Q346" s="260"/>
      <c r="R346" s="259"/>
      <c r="S346" s="207" t="str">
        <f t="shared" si="79"/>
        <v/>
      </c>
      <c r="T346" s="259"/>
      <c r="U346" s="207" t="str">
        <f t="shared" si="80"/>
        <v/>
      </c>
      <c r="V346" s="261"/>
      <c r="W346" s="183"/>
      <c r="X346" s="259"/>
      <c r="Y346" s="207" t="str">
        <f t="shared" si="81"/>
        <v/>
      </c>
      <c r="Z346" s="259"/>
      <c r="AA346" s="207" t="str">
        <f t="shared" si="82"/>
        <v/>
      </c>
      <c r="AB346" s="183"/>
      <c r="AC346" s="90"/>
      <c r="AD346" s="262"/>
      <c r="AE346" s="207" t="str">
        <f t="shared" si="83"/>
        <v/>
      </c>
      <c r="AF346" s="263"/>
      <c r="AG346" s="207" t="str">
        <f t="shared" si="84"/>
        <v/>
      </c>
      <c r="AH346" s="264"/>
      <c r="AI346" s="207" t="str">
        <f t="shared" si="85"/>
        <v/>
      </c>
      <c r="AJ346" s="265"/>
      <c r="AK346" s="207" t="str">
        <f t="shared" si="86"/>
        <v/>
      </c>
      <c r="AL346" s="266"/>
      <c r="AM346" s="207" t="str">
        <f t="shared" si="87"/>
        <v/>
      </c>
      <c r="AN346" s="267"/>
      <c r="AO346" s="268"/>
      <c r="AP346" s="268"/>
      <c r="AQ346" s="269"/>
      <c r="AR346" s="207" t="str">
        <f t="shared" si="88"/>
        <v/>
      </c>
      <c r="AS346" s="270"/>
      <c r="AT346" s="271"/>
      <c r="AU346" s="237"/>
      <c r="AV346" s="207" t="str">
        <f t="shared" si="89"/>
        <v/>
      </c>
      <c r="AW346" s="237"/>
      <c r="AX346" s="237"/>
      <c r="AY346" s="237"/>
      <c r="AZ346" s="237"/>
      <c r="BA346" s="237"/>
      <c r="BB346" s="237"/>
      <c r="BC346" s="237"/>
      <c r="BE346" s="237"/>
      <c r="BF346" s="237"/>
      <c r="BG346" s="237"/>
      <c r="BH346" s="237"/>
      <c r="BI346" s="237"/>
      <c r="BJ346" s="237"/>
    </row>
    <row r="347" spans="1:62" s="238" customFormat="1" x14ac:dyDescent="0.2">
      <c r="A347" s="237"/>
      <c r="B347" s="207" t="str">
        <f t="shared" si="90"/>
        <v/>
      </c>
      <c r="C347" s="73"/>
      <c r="D347" s="257"/>
      <c r="E347" s="258"/>
      <c r="F347" s="259"/>
      <c r="G347" s="259"/>
      <c r="H347" s="207" t="str">
        <f t="shared" si="91"/>
        <v/>
      </c>
      <c r="I347" s="259"/>
      <c r="J347" s="207" t="str">
        <f t="shared" si="77"/>
        <v/>
      </c>
      <c r="K347" s="259"/>
      <c r="L347" s="207" t="str">
        <f t="shared" si="78"/>
        <v/>
      </c>
      <c r="M347" s="260"/>
      <c r="N347" s="260"/>
      <c r="O347" s="260"/>
      <c r="P347" s="260"/>
      <c r="Q347" s="260"/>
      <c r="R347" s="259"/>
      <c r="S347" s="207" t="str">
        <f t="shared" si="79"/>
        <v/>
      </c>
      <c r="T347" s="259"/>
      <c r="U347" s="207" t="str">
        <f t="shared" si="80"/>
        <v/>
      </c>
      <c r="V347" s="261"/>
      <c r="W347" s="183"/>
      <c r="X347" s="259"/>
      <c r="Y347" s="207" t="str">
        <f t="shared" si="81"/>
        <v/>
      </c>
      <c r="Z347" s="259"/>
      <c r="AA347" s="207" t="str">
        <f t="shared" si="82"/>
        <v/>
      </c>
      <c r="AB347" s="183"/>
      <c r="AC347" s="90"/>
      <c r="AD347" s="262"/>
      <c r="AE347" s="207" t="str">
        <f t="shared" si="83"/>
        <v/>
      </c>
      <c r="AF347" s="263"/>
      <c r="AG347" s="207" t="str">
        <f t="shared" si="84"/>
        <v/>
      </c>
      <c r="AH347" s="264"/>
      <c r="AI347" s="207" t="str">
        <f t="shared" si="85"/>
        <v/>
      </c>
      <c r="AJ347" s="265"/>
      <c r="AK347" s="207" t="str">
        <f t="shared" si="86"/>
        <v/>
      </c>
      <c r="AL347" s="266"/>
      <c r="AM347" s="207" t="str">
        <f t="shared" si="87"/>
        <v/>
      </c>
      <c r="AN347" s="267"/>
      <c r="AO347" s="268"/>
      <c r="AP347" s="268"/>
      <c r="AQ347" s="269"/>
      <c r="AR347" s="207" t="str">
        <f t="shared" si="88"/>
        <v/>
      </c>
      <c r="AS347" s="270"/>
      <c r="AT347" s="271"/>
      <c r="AU347" s="237"/>
      <c r="AV347" s="207" t="str">
        <f t="shared" si="89"/>
        <v/>
      </c>
      <c r="AW347" s="237"/>
      <c r="AX347" s="237"/>
      <c r="AY347" s="237"/>
      <c r="AZ347" s="237"/>
      <c r="BA347" s="237"/>
      <c r="BB347" s="237"/>
      <c r="BC347" s="237"/>
      <c r="BE347" s="237"/>
      <c r="BF347" s="237"/>
      <c r="BG347" s="237"/>
      <c r="BH347" s="237"/>
      <c r="BI347" s="237"/>
      <c r="BJ347" s="237"/>
    </row>
    <row r="348" spans="1:62" s="238" customFormat="1" x14ac:dyDescent="0.2">
      <c r="A348" s="237"/>
      <c r="B348" s="207" t="str">
        <f t="shared" si="90"/>
        <v/>
      </c>
      <c r="C348" s="73"/>
      <c r="D348" s="257"/>
      <c r="E348" s="258"/>
      <c r="F348" s="259"/>
      <c r="G348" s="259"/>
      <c r="H348" s="207" t="str">
        <f t="shared" si="91"/>
        <v/>
      </c>
      <c r="I348" s="259"/>
      <c r="J348" s="207" t="str">
        <f t="shared" si="77"/>
        <v/>
      </c>
      <c r="K348" s="259"/>
      <c r="L348" s="207" t="str">
        <f t="shared" si="78"/>
        <v/>
      </c>
      <c r="M348" s="260"/>
      <c r="N348" s="260"/>
      <c r="O348" s="260"/>
      <c r="P348" s="260"/>
      <c r="Q348" s="260"/>
      <c r="R348" s="259"/>
      <c r="S348" s="207" t="str">
        <f t="shared" si="79"/>
        <v/>
      </c>
      <c r="T348" s="259"/>
      <c r="U348" s="207" t="str">
        <f t="shared" si="80"/>
        <v/>
      </c>
      <c r="V348" s="261"/>
      <c r="W348" s="183"/>
      <c r="X348" s="259"/>
      <c r="Y348" s="207" t="str">
        <f t="shared" si="81"/>
        <v/>
      </c>
      <c r="Z348" s="259"/>
      <c r="AA348" s="207" t="str">
        <f t="shared" si="82"/>
        <v/>
      </c>
      <c r="AB348" s="183"/>
      <c r="AC348" s="90"/>
      <c r="AD348" s="262"/>
      <c r="AE348" s="207" t="str">
        <f t="shared" si="83"/>
        <v/>
      </c>
      <c r="AF348" s="263"/>
      <c r="AG348" s="207" t="str">
        <f t="shared" si="84"/>
        <v/>
      </c>
      <c r="AH348" s="264"/>
      <c r="AI348" s="207" t="str">
        <f t="shared" si="85"/>
        <v/>
      </c>
      <c r="AJ348" s="265"/>
      <c r="AK348" s="207" t="str">
        <f t="shared" si="86"/>
        <v/>
      </c>
      <c r="AL348" s="266"/>
      <c r="AM348" s="207" t="str">
        <f t="shared" si="87"/>
        <v/>
      </c>
      <c r="AN348" s="267"/>
      <c r="AO348" s="268"/>
      <c r="AP348" s="268"/>
      <c r="AQ348" s="269"/>
      <c r="AR348" s="207" t="str">
        <f t="shared" si="88"/>
        <v/>
      </c>
      <c r="AS348" s="270"/>
      <c r="AT348" s="271"/>
      <c r="AU348" s="237"/>
      <c r="AV348" s="207" t="str">
        <f t="shared" si="89"/>
        <v/>
      </c>
      <c r="AW348" s="237"/>
      <c r="AX348" s="237"/>
      <c r="AY348" s="237"/>
      <c r="AZ348" s="237"/>
      <c r="BA348" s="237"/>
      <c r="BB348" s="237"/>
      <c r="BC348" s="237"/>
      <c r="BE348" s="237"/>
      <c r="BF348" s="237"/>
      <c r="BG348" s="237"/>
      <c r="BH348" s="237"/>
      <c r="BI348" s="237"/>
      <c r="BJ348" s="237"/>
    </row>
    <row r="349" spans="1:62" s="238" customFormat="1" x14ac:dyDescent="0.2">
      <c r="A349" s="237"/>
      <c r="B349" s="207" t="str">
        <f t="shared" si="90"/>
        <v/>
      </c>
      <c r="C349" s="73"/>
      <c r="D349" s="257"/>
      <c r="E349" s="258"/>
      <c r="F349" s="259"/>
      <c r="G349" s="259"/>
      <c r="H349" s="207" t="str">
        <f t="shared" si="91"/>
        <v/>
      </c>
      <c r="I349" s="259"/>
      <c r="J349" s="207" t="str">
        <f t="shared" si="77"/>
        <v/>
      </c>
      <c r="K349" s="259"/>
      <c r="L349" s="207" t="str">
        <f t="shared" si="78"/>
        <v/>
      </c>
      <c r="M349" s="260"/>
      <c r="N349" s="260"/>
      <c r="O349" s="260"/>
      <c r="P349" s="260"/>
      <c r="Q349" s="260"/>
      <c r="R349" s="259"/>
      <c r="S349" s="207" t="str">
        <f t="shared" si="79"/>
        <v/>
      </c>
      <c r="T349" s="259"/>
      <c r="U349" s="207" t="str">
        <f t="shared" si="80"/>
        <v/>
      </c>
      <c r="V349" s="261"/>
      <c r="W349" s="183"/>
      <c r="X349" s="259"/>
      <c r="Y349" s="207" t="str">
        <f t="shared" si="81"/>
        <v/>
      </c>
      <c r="Z349" s="259"/>
      <c r="AA349" s="207" t="str">
        <f t="shared" si="82"/>
        <v/>
      </c>
      <c r="AB349" s="183"/>
      <c r="AC349" s="90"/>
      <c r="AD349" s="262"/>
      <c r="AE349" s="207" t="str">
        <f t="shared" si="83"/>
        <v/>
      </c>
      <c r="AF349" s="263"/>
      <c r="AG349" s="207" t="str">
        <f t="shared" si="84"/>
        <v/>
      </c>
      <c r="AH349" s="264"/>
      <c r="AI349" s="207" t="str">
        <f t="shared" si="85"/>
        <v/>
      </c>
      <c r="AJ349" s="265"/>
      <c r="AK349" s="207" t="str">
        <f t="shared" si="86"/>
        <v/>
      </c>
      <c r="AL349" s="266"/>
      <c r="AM349" s="207" t="str">
        <f t="shared" si="87"/>
        <v/>
      </c>
      <c r="AN349" s="267"/>
      <c r="AO349" s="268"/>
      <c r="AP349" s="268"/>
      <c r="AQ349" s="269"/>
      <c r="AR349" s="207" t="str">
        <f t="shared" si="88"/>
        <v/>
      </c>
      <c r="AS349" s="270"/>
      <c r="AT349" s="271"/>
      <c r="AU349" s="237"/>
      <c r="AV349" s="207" t="str">
        <f t="shared" si="89"/>
        <v/>
      </c>
      <c r="AW349" s="237"/>
      <c r="AX349" s="237"/>
      <c r="AY349" s="237"/>
      <c r="AZ349" s="237"/>
      <c r="BA349" s="237"/>
      <c r="BB349" s="237"/>
      <c r="BC349" s="237"/>
      <c r="BE349" s="237"/>
      <c r="BF349" s="237"/>
      <c r="BG349" s="237"/>
      <c r="BH349" s="237"/>
      <c r="BI349" s="237"/>
      <c r="BJ349" s="237"/>
    </row>
    <row r="350" spans="1:62" s="238" customFormat="1" x14ac:dyDescent="0.2">
      <c r="A350" s="237"/>
      <c r="B350" s="207" t="str">
        <f t="shared" si="90"/>
        <v/>
      </c>
      <c r="C350" s="73"/>
      <c r="D350" s="257"/>
      <c r="E350" s="258"/>
      <c r="F350" s="259"/>
      <c r="G350" s="259"/>
      <c r="H350" s="207" t="str">
        <f t="shared" si="91"/>
        <v/>
      </c>
      <c r="I350" s="259"/>
      <c r="J350" s="207" t="str">
        <f t="shared" si="77"/>
        <v/>
      </c>
      <c r="K350" s="259"/>
      <c r="L350" s="207" t="str">
        <f t="shared" si="78"/>
        <v/>
      </c>
      <c r="M350" s="260"/>
      <c r="N350" s="260"/>
      <c r="O350" s="260"/>
      <c r="P350" s="260"/>
      <c r="Q350" s="260"/>
      <c r="R350" s="259"/>
      <c r="S350" s="207" t="str">
        <f t="shared" si="79"/>
        <v/>
      </c>
      <c r="T350" s="259"/>
      <c r="U350" s="207" t="str">
        <f t="shared" si="80"/>
        <v/>
      </c>
      <c r="V350" s="261"/>
      <c r="W350" s="183"/>
      <c r="X350" s="259"/>
      <c r="Y350" s="207" t="str">
        <f t="shared" si="81"/>
        <v/>
      </c>
      <c r="Z350" s="259"/>
      <c r="AA350" s="207" t="str">
        <f t="shared" si="82"/>
        <v/>
      </c>
      <c r="AB350" s="183"/>
      <c r="AC350" s="90"/>
      <c r="AD350" s="262"/>
      <c r="AE350" s="207" t="str">
        <f t="shared" si="83"/>
        <v/>
      </c>
      <c r="AF350" s="263"/>
      <c r="AG350" s="207" t="str">
        <f t="shared" si="84"/>
        <v/>
      </c>
      <c r="AH350" s="264"/>
      <c r="AI350" s="207" t="str">
        <f t="shared" si="85"/>
        <v/>
      </c>
      <c r="AJ350" s="265"/>
      <c r="AK350" s="207" t="str">
        <f t="shared" si="86"/>
        <v/>
      </c>
      <c r="AL350" s="266"/>
      <c r="AM350" s="207" t="str">
        <f t="shared" si="87"/>
        <v/>
      </c>
      <c r="AN350" s="267"/>
      <c r="AO350" s="268"/>
      <c r="AP350" s="268"/>
      <c r="AQ350" s="269"/>
      <c r="AR350" s="207" t="str">
        <f t="shared" si="88"/>
        <v/>
      </c>
      <c r="AS350" s="270"/>
      <c r="AT350" s="271"/>
      <c r="AU350" s="237"/>
      <c r="AV350" s="207" t="str">
        <f t="shared" si="89"/>
        <v/>
      </c>
      <c r="AW350" s="237"/>
      <c r="AX350" s="237"/>
      <c r="AY350" s="237"/>
      <c r="AZ350" s="237"/>
      <c r="BA350" s="237"/>
      <c r="BB350" s="237"/>
      <c r="BC350" s="237"/>
      <c r="BE350" s="237"/>
      <c r="BF350" s="237"/>
      <c r="BG350" s="237"/>
      <c r="BH350" s="237"/>
      <c r="BI350" s="237"/>
      <c r="BJ350" s="237"/>
    </row>
    <row r="351" spans="1:62" s="238" customFormat="1" x14ac:dyDescent="0.2">
      <c r="A351" s="237"/>
      <c r="B351" s="207" t="str">
        <f t="shared" si="90"/>
        <v/>
      </c>
      <c r="C351" s="73"/>
      <c r="D351" s="257"/>
      <c r="E351" s="258"/>
      <c r="F351" s="259"/>
      <c r="G351" s="259"/>
      <c r="H351" s="207" t="str">
        <f t="shared" si="91"/>
        <v/>
      </c>
      <c r="I351" s="259"/>
      <c r="J351" s="207" t="str">
        <f t="shared" si="77"/>
        <v/>
      </c>
      <c r="K351" s="259"/>
      <c r="L351" s="207" t="str">
        <f t="shared" si="78"/>
        <v/>
      </c>
      <c r="M351" s="260"/>
      <c r="N351" s="260"/>
      <c r="O351" s="260"/>
      <c r="P351" s="260"/>
      <c r="Q351" s="260"/>
      <c r="R351" s="259"/>
      <c r="S351" s="207" t="str">
        <f t="shared" si="79"/>
        <v/>
      </c>
      <c r="T351" s="259"/>
      <c r="U351" s="207" t="str">
        <f t="shared" si="80"/>
        <v/>
      </c>
      <c r="V351" s="261"/>
      <c r="W351" s="183"/>
      <c r="X351" s="259"/>
      <c r="Y351" s="207" t="str">
        <f t="shared" si="81"/>
        <v/>
      </c>
      <c r="Z351" s="259"/>
      <c r="AA351" s="207" t="str">
        <f t="shared" si="82"/>
        <v/>
      </c>
      <c r="AB351" s="183"/>
      <c r="AC351" s="90"/>
      <c r="AD351" s="262"/>
      <c r="AE351" s="207" t="str">
        <f t="shared" si="83"/>
        <v/>
      </c>
      <c r="AF351" s="263"/>
      <c r="AG351" s="207" t="str">
        <f t="shared" si="84"/>
        <v/>
      </c>
      <c r="AH351" s="264"/>
      <c r="AI351" s="207" t="str">
        <f t="shared" si="85"/>
        <v/>
      </c>
      <c r="AJ351" s="265"/>
      <c r="AK351" s="207" t="str">
        <f t="shared" si="86"/>
        <v/>
      </c>
      <c r="AL351" s="266"/>
      <c r="AM351" s="207" t="str">
        <f t="shared" si="87"/>
        <v/>
      </c>
      <c r="AN351" s="267"/>
      <c r="AO351" s="268"/>
      <c r="AP351" s="268"/>
      <c r="AQ351" s="269"/>
      <c r="AR351" s="207" t="str">
        <f t="shared" si="88"/>
        <v/>
      </c>
      <c r="AS351" s="270"/>
      <c r="AT351" s="271"/>
      <c r="AU351" s="237"/>
      <c r="AV351" s="207" t="str">
        <f t="shared" si="89"/>
        <v/>
      </c>
      <c r="AW351" s="237"/>
      <c r="AX351" s="237"/>
      <c r="AY351" s="237"/>
      <c r="AZ351" s="237"/>
      <c r="BA351" s="237"/>
      <c r="BB351" s="237"/>
      <c r="BC351" s="237"/>
      <c r="BE351" s="237"/>
      <c r="BF351" s="237"/>
      <c r="BG351" s="237"/>
      <c r="BH351" s="237"/>
      <c r="BI351" s="237"/>
      <c r="BJ351" s="237"/>
    </row>
    <row r="352" spans="1:62" s="238" customFormat="1" x14ac:dyDescent="0.2">
      <c r="A352" s="237"/>
      <c r="B352" s="207" t="str">
        <f t="shared" si="90"/>
        <v/>
      </c>
      <c r="C352" s="73"/>
      <c r="D352" s="257"/>
      <c r="E352" s="258"/>
      <c r="F352" s="259"/>
      <c r="G352" s="259"/>
      <c r="H352" s="207" t="str">
        <f t="shared" si="91"/>
        <v/>
      </c>
      <c r="I352" s="259"/>
      <c r="J352" s="207" t="str">
        <f t="shared" si="77"/>
        <v/>
      </c>
      <c r="K352" s="259"/>
      <c r="L352" s="207" t="str">
        <f t="shared" si="78"/>
        <v/>
      </c>
      <c r="M352" s="260"/>
      <c r="N352" s="260"/>
      <c r="O352" s="260"/>
      <c r="P352" s="260"/>
      <c r="Q352" s="260"/>
      <c r="R352" s="259"/>
      <c r="S352" s="207" t="str">
        <f t="shared" si="79"/>
        <v/>
      </c>
      <c r="T352" s="259"/>
      <c r="U352" s="207" t="str">
        <f t="shared" si="80"/>
        <v/>
      </c>
      <c r="V352" s="261"/>
      <c r="W352" s="183"/>
      <c r="X352" s="259"/>
      <c r="Y352" s="207" t="str">
        <f t="shared" si="81"/>
        <v/>
      </c>
      <c r="Z352" s="259"/>
      <c r="AA352" s="207" t="str">
        <f t="shared" si="82"/>
        <v/>
      </c>
      <c r="AB352" s="183"/>
      <c r="AC352" s="90"/>
      <c r="AD352" s="262"/>
      <c r="AE352" s="207" t="str">
        <f t="shared" si="83"/>
        <v/>
      </c>
      <c r="AF352" s="263"/>
      <c r="AG352" s="207" t="str">
        <f t="shared" si="84"/>
        <v/>
      </c>
      <c r="AH352" s="264"/>
      <c r="AI352" s="207" t="str">
        <f t="shared" si="85"/>
        <v/>
      </c>
      <c r="AJ352" s="265"/>
      <c r="AK352" s="207" t="str">
        <f t="shared" si="86"/>
        <v/>
      </c>
      <c r="AL352" s="266"/>
      <c r="AM352" s="207" t="str">
        <f t="shared" si="87"/>
        <v/>
      </c>
      <c r="AN352" s="267"/>
      <c r="AO352" s="268"/>
      <c r="AP352" s="268"/>
      <c r="AQ352" s="269"/>
      <c r="AR352" s="207" t="str">
        <f t="shared" si="88"/>
        <v/>
      </c>
      <c r="AS352" s="270"/>
      <c r="AT352" s="271"/>
      <c r="AU352" s="237"/>
      <c r="AV352" s="207" t="str">
        <f t="shared" si="89"/>
        <v/>
      </c>
      <c r="AW352" s="237"/>
      <c r="AX352" s="237"/>
      <c r="AY352" s="237"/>
      <c r="AZ352" s="237"/>
      <c r="BA352" s="237"/>
      <c r="BB352" s="237"/>
      <c r="BC352" s="237"/>
      <c r="BE352" s="237"/>
      <c r="BF352" s="237"/>
      <c r="BG352" s="237"/>
      <c r="BH352" s="237"/>
      <c r="BI352" s="237"/>
      <c r="BJ352" s="237"/>
    </row>
    <row r="353" spans="1:62" s="238" customFormat="1" x14ac:dyDescent="0.2">
      <c r="A353" s="237"/>
      <c r="B353" s="207" t="str">
        <f t="shared" si="90"/>
        <v/>
      </c>
      <c r="C353" s="73"/>
      <c r="D353" s="257"/>
      <c r="E353" s="258"/>
      <c r="F353" s="259"/>
      <c r="G353" s="259"/>
      <c r="H353" s="207" t="str">
        <f t="shared" si="91"/>
        <v/>
      </c>
      <c r="I353" s="259"/>
      <c r="J353" s="207" t="str">
        <f t="shared" si="77"/>
        <v/>
      </c>
      <c r="K353" s="259"/>
      <c r="L353" s="207" t="str">
        <f t="shared" si="78"/>
        <v/>
      </c>
      <c r="M353" s="260"/>
      <c r="N353" s="260"/>
      <c r="O353" s="260"/>
      <c r="P353" s="260"/>
      <c r="Q353" s="260"/>
      <c r="R353" s="259"/>
      <c r="S353" s="207" t="str">
        <f t="shared" si="79"/>
        <v/>
      </c>
      <c r="T353" s="259"/>
      <c r="U353" s="207" t="str">
        <f t="shared" si="80"/>
        <v/>
      </c>
      <c r="V353" s="261"/>
      <c r="W353" s="183"/>
      <c r="X353" s="259"/>
      <c r="Y353" s="207" t="str">
        <f t="shared" si="81"/>
        <v/>
      </c>
      <c r="Z353" s="259"/>
      <c r="AA353" s="207" t="str">
        <f t="shared" si="82"/>
        <v/>
      </c>
      <c r="AB353" s="183"/>
      <c r="AC353" s="90"/>
      <c r="AD353" s="262"/>
      <c r="AE353" s="207" t="str">
        <f t="shared" si="83"/>
        <v/>
      </c>
      <c r="AF353" s="263"/>
      <c r="AG353" s="207" t="str">
        <f t="shared" si="84"/>
        <v/>
      </c>
      <c r="AH353" s="264"/>
      <c r="AI353" s="207" t="str">
        <f t="shared" si="85"/>
        <v/>
      </c>
      <c r="AJ353" s="265"/>
      <c r="AK353" s="207" t="str">
        <f t="shared" si="86"/>
        <v/>
      </c>
      <c r="AL353" s="266"/>
      <c r="AM353" s="207" t="str">
        <f t="shared" si="87"/>
        <v/>
      </c>
      <c r="AN353" s="267"/>
      <c r="AO353" s="268"/>
      <c r="AP353" s="268"/>
      <c r="AQ353" s="269"/>
      <c r="AR353" s="207" t="str">
        <f t="shared" si="88"/>
        <v/>
      </c>
      <c r="AS353" s="270"/>
      <c r="AT353" s="271"/>
      <c r="AU353" s="237"/>
      <c r="AV353" s="207" t="str">
        <f t="shared" si="89"/>
        <v/>
      </c>
      <c r="AW353" s="237"/>
      <c r="AX353" s="237"/>
      <c r="AY353" s="237"/>
      <c r="AZ353" s="237"/>
      <c r="BA353" s="237"/>
      <c r="BB353" s="237"/>
      <c r="BC353" s="237"/>
      <c r="BE353" s="237"/>
      <c r="BF353" s="237"/>
      <c r="BG353" s="237"/>
      <c r="BH353" s="237"/>
      <c r="BI353" s="237"/>
      <c r="BJ353" s="237"/>
    </row>
    <row r="354" spans="1:62" s="238" customFormat="1" x14ac:dyDescent="0.2">
      <c r="A354" s="237"/>
      <c r="B354" s="207" t="str">
        <f t="shared" si="90"/>
        <v/>
      </c>
      <c r="C354" s="73"/>
      <c r="D354" s="257"/>
      <c r="E354" s="258"/>
      <c r="F354" s="259"/>
      <c r="G354" s="259"/>
      <c r="H354" s="207" t="str">
        <f t="shared" si="91"/>
        <v/>
      </c>
      <c r="I354" s="259"/>
      <c r="J354" s="207" t="str">
        <f t="shared" si="77"/>
        <v/>
      </c>
      <c r="K354" s="259"/>
      <c r="L354" s="207" t="str">
        <f t="shared" si="78"/>
        <v/>
      </c>
      <c r="M354" s="260"/>
      <c r="N354" s="260"/>
      <c r="O354" s="260"/>
      <c r="P354" s="260"/>
      <c r="Q354" s="260"/>
      <c r="R354" s="259"/>
      <c r="S354" s="207" t="str">
        <f t="shared" si="79"/>
        <v/>
      </c>
      <c r="T354" s="259"/>
      <c r="U354" s="207" t="str">
        <f t="shared" si="80"/>
        <v/>
      </c>
      <c r="V354" s="261"/>
      <c r="W354" s="183"/>
      <c r="X354" s="259"/>
      <c r="Y354" s="207" t="str">
        <f t="shared" si="81"/>
        <v/>
      </c>
      <c r="Z354" s="259"/>
      <c r="AA354" s="207" t="str">
        <f t="shared" si="82"/>
        <v/>
      </c>
      <c r="AB354" s="183"/>
      <c r="AC354" s="90"/>
      <c r="AD354" s="262"/>
      <c r="AE354" s="207" t="str">
        <f t="shared" si="83"/>
        <v/>
      </c>
      <c r="AF354" s="263"/>
      <c r="AG354" s="207" t="str">
        <f t="shared" si="84"/>
        <v/>
      </c>
      <c r="AH354" s="264"/>
      <c r="AI354" s="207" t="str">
        <f t="shared" si="85"/>
        <v/>
      </c>
      <c r="AJ354" s="265"/>
      <c r="AK354" s="207" t="str">
        <f t="shared" si="86"/>
        <v/>
      </c>
      <c r="AL354" s="266"/>
      <c r="AM354" s="207" t="str">
        <f t="shared" si="87"/>
        <v/>
      </c>
      <c r="AN354" s="267"/>
      <c r="AO354" s="268"/>
      <c r="AP354" s="268"/>
      <c r="AQ354" s="269"/>
      <c r="AR354" s="207" t="str">
        <f t="shared" si="88"/>
        <v/>
      </c>
      <c r="AS354" s="270"/>
      <c r="AT354" s="271"/>
      <c r="AU354" s="237"/>
      <c r="AV354" s="207" t="str">
        <f t="shared" si="89"/>
        <v/>
      </c>
      <c r="AW354" s="237"/>
      <c r="AX354" s="237"/>
      <c r="AY354" s="237"/>
      <c r="AZ354" s="237"/>
      <c r="BA354" s="237"/>
      <c r="BB354" s="237"/>
      <c r="BC354" s="237"/>
      <c r="BE354" s="237"/>
      <c r="BF354" s="237"/>
      <c r="BG354" s="237"/>
      <c r="BH354" s="237"/>
      <c r="BI354" s="237"/>
      <c r="BJ354" s="237"/>
    </row>
    <row r="355" spans="1:62" s="238" customFormat="1" x14ac:dyDescent="0.2">
      <c r="A355" s="237"/>
      <c r="B355" s="207" t="str">
        <f t="shared" si="90"/>
        <v/>
      </c>
      <c r="C355" s="73"/>
      <c r="D355" s="257"/>
      <c r="E355" s="258"/>
      <c r="F355" s="259"/>
      <c r="G355" s="259"/>
      <c r="H355" s="207" t="str">
        <f t="shared" si="91"/>
        <v/>
      </c>
      <c r="I355" s="259"/>
      <c r="J355" s="207" t="str">
        <f t="shared" si="77"/>
        <v/>
      </c>
      <c r="K355" s="259"/>
      <c r="L355" s="207" t="str">
        <f t="shared" si="78"/>
        <v/>
      </c>
      <c r="M355" s="260"/>
      <c r="N355" s="260"/>
      <c r="O355" s="260"/>
      <c r="P355" s="260"/>
      <c r="Q355" s="260"/>
      <c r="R355" s="259"/>
      <c r="S355" s="207" t="str">
        <f t="shared" si="79"/>
        <v/>
      </c>
      <c r="T355" s="259"/>
      <c r="U355" s="207" t="str">
        <f t="shared" si="80"/>
        <v/>
      </c>
      <c r="V355" s="261"/>
      <c r="W355" s="183"/>
      <c r="X355" s="259"/>
      <c r="Y355" s="207" t="str">
        <f t="shared" si="81"/>
        <v/>
      </c>
      <c r="Z355" s="259"/>
      <c r="AA355" s="207" t="str">
        <f t="shared" si="82"/>
        <v/>
      </c>
      <c r="AB355" s="183"/>
      <c r="AC355" s="90"/>
      <c r="AD355" s="262"/>
      <c r="AE355" s="207" t="str">
        <f t="shared" si="83"/>
        <v/>
      </c>
      <c r="AF355" s="263"/>
      <c r="AG355" s="207" t="str">
        <f t="shared" si="84"/>
        <v/>
      </c>
      <c r="AH355" s="264"/>
      <c r="AI355" s="207" t="str">
        <f t="shared" si="85"/>
        <v/>
      </c>
      <c r="AJ355" s="265"/>
      <c r="AK355" s="207" t="str">
        <f t="shared" si="86"/>
        <v/>
      </c>
      <c r="AL355" s="266"/>
      <c r="AM355" s="207" t="str">
        <f t="shared" si="87"/>
        <v/>
      </c>
      <c r="AN355" s="267"/>
      <c r="AO355" s="268"/>
      <c r="AP355" s="268"/>
      <c r="AQ355" s="269"/>
      <c r="AR355" s="207" t="str">
        <f t="shared" si="88"/>
        <v/>
      </c>
      <c r="AS355" s="270"/>
      <c r="AT355" s="271"/>
      <c r="AU355" s="237"/>
      <c r="AV355" s="207" t="str">
        <f t="shared" si="89"/>
        <v/>
      </c>
      <c r="AW355" s="237"/>
      <c r="AX355" s="237"/>
      <c r="AY355" s="237"/>
      <c r="AZ355" s="237"/>
      <c r="BA355" s="237"/>
      <c r="BB355" s="237"/>
      <c r="BC355" s="237"/>
      <c r="BE355" s="237"/>
      <c r="BF355" s="237"/>
      <c r="BG355" s="237"/>
      <c r="BH355" s="237"/>
      <c r="BI355" s="237"/>
      <c r="BJ355" s="237"/>
    </row>
    <row r="356" spans="1:62" s="238" customFormat="1" x14ac:dyDescent="0.2">
      <c r="A356" s="237"/>
      <c r="B356" s="207" t="str">
        <f t="shared" si="90"/>
        <v/>
      </c>
      <c r="C356" s="73"/>
      <c r="D356" s="257"/>
      <c r="E356" s="258"/>
      <c r="F356" s="259"/>
      <c r="G356" s="259"/>
      <c r="H356" s="207" t="str">
        <f t="shared" si="91"/>
        <v/>
      </c>
      <c r="I356" s="259"/>
      <c r="J356" s="207" t="str">
        <f t="shared" si="77"/>
        <v/>
      </c>
      <c r="K356" s="259"/>
      <c r="L356" s="207" t="str">
        <f t="shared" si="78"/>
        <v/>
      </c>
      <c r="M356" s="260"/>
      <c r="N356" s="260"/>
      <c r="O356" s="260"/>
      <c r="P356" s="260"/>
      <c r="Q356" s="260"/>
      <c r="R356" s="259"/>
      <c r="S356" s="207" t="str">
        <f t="shared" si="79"/>
        <v/>
      </c>
      <c r="T356" s="259"/>
      <c r="U356" s="207" t="str">
        <f t="shared" si="80"/>
        <v/>
      </c>
      <c r="V356" s="261"/>
      <c r="W356" s="183"/>
      <c r="X356" s="259"/>
      <c r="Y356" s="207" t="str">
        <f t="shared" si="81"/>
        <v/>
      </c>
      <c r="Z356" s="259"/>
      <c r="AA356" s="207" t="str">
        <f t="shared" si="82"/>
        <v/>
      </c>
      <c r="AB356" s="183"/>
      <c r="AC356" s="90"/>
      <c r="AD356" s="262"/>
      <c r="AE356" s="207" t="str">
        <f t="shared" si="83"/>
        <v/>
      </c>
      <c r="AF356" s="263"/>
      <c r="AG356" s="207" t="str">
        <f t="shared" si="84"/>
        <v/>
      </c>
      <c r="AH356" s="264"/>
      <c r="AI356" s="207" t="str">
        <f t="shared" si="85"/>
        <v/>
      </c>
      <c r="AJ356" s="265"/>
      <c r="AK356" s="207" t="str">
        <f t="shared" si="86"/>
        <v/>
      </c>
      <c r="AL356" s="266"/>
      <c r="AM356" s="207" t="str">
        <f t="shared" si="87"/>
        <v/>
      </c>
      <c r="AN356" s="267"/>
      <c r="AO356" s="268"/>
      <c r="AP356" s="268"/>
      <c r="AQ356" s="269"/>
      <c r="AR356" s="207" t="str">
        <f t="shared" si="88"/>
        <v/>
      </c>
      <c r="AS356" s="270"/>
      <c r="AT356" s="271"/>
      <c r="AU356" s="237"/>
      <c r="AV356" s="207" t="str">
        <f t="shared" si="89"/>
        <v/>
      </c>
      <c r="AW356" s="237"/>
      <c r="AX356" s="237"/>
      <c r="AY356" s="237"/>
      <c r="AZ356" s="237"/>
      <c r="BA356" s="237"/>
      <c r="BB356" s="237"/>
      <c r="BC356" s="237"/>
      <c r="BE356" s="237"/>
      <c r="BF356" s="237"/>
      <c r="BG356" s="237"/>
      <c r="BH356" s="237"/>
      <c r="BI356" s="237"/>
      <c r="BJ356" s="237"/>
    </row>
    <row r="357" spans="1:62" s="238" customFormat="1" x14ac:dyDescent="0.2">
      <c r="A357" s="237"/>
      <c r="B357" s="207" t="str">
        <f t="shared" si="90"/>
        <v/>
      </c>
      <c r="C357" s="73"/>
      <c r="D357" s="257"/>
      <c r="E357" s="258"/>
      <c r="F357" s="259"/>
      <c r="G357" s="259"/>
      <c r="H357" s="207" t="str">
        <f t="shared" si="91"/>
        <v/>
      </c>
      <c r="I357" s="259"/>
      <c r="J357" s="207" t="str">
        <f t="shared" si="77"/>
        <v/>
      </c>
      <c r="K357" s="259"/>
      <c r="L357" s="207" t="str">
        <f t="shared" si="78"/>
        <v/>
      </c>
      <c r="M357" s="260"/>
      <c r="N357" s="260"/>
      <c r="O357" s="260"/>
      <c r="P357" s="260"/>
      <c r="Q357" s="260"/>
      <c r="R357" s="259"/>
      <c r="S357" s="207" t="str">
        <f t="shared" si="79"/>
        <v/>
      </c>
      <c r="T357" s="259"/>
      <c r="U357" s="207" t="str">
        <f t="shared" si="80"/>
        <v/>
      </c>
      <c r="V357" s="261"/>
      <c r="W357" s="183"/>
      <c r="X357" s="259"/>
      <c r="Y357" s="207" t="str">
        <f t="shared" si="81"/>
        <v/>
      </c>
      <c r="Z357" s="259"/>
      <c r="AA357" s="207" t="str">
        <f t="shared" si="82"/>
        <v/>
      </c>
      <c r="AB357" s="183"/>
      <c r="AC357" s="90"/>
      <c r="AD357" s="262"/>
      <c r="AE357" s="207" t="str">
        <f t="shared" si="83"/>
        <v/>
      </c>
      <c r="AF357" s="263"/>
      <c r="AG357" s="207" t="str">
        <f t="shared" si="84"/>
        <v/>
      </c>
      <c r="AH357" s="264"/>
      <c r="AI357" s="207" t="str">
        <f t="shared" si="85"/>
        <v/>
      </c>
      <c r="AJ357" s="265"/>
      <c r="AK357" s="207" t="str">
        <f t="shared" si="86"/>
        <v/>
      </c>
      <c r="AL357" s="266"/>
      <c r="AM357" s="207" t="str">
        <f t="shared" si="87"/>
        <v/>
      </c>
      <c r="AN357" s="267"/>
      <c r="AO357" s="268"/>
      <c r="AP357" s="268"/>
      <c r="AQ357" s="269"/>
      <c r="AR357" s="207" t="str">
        <f t="shared" si="88"/>
        <v/>
      </c>
      <c r="AS357" s="270"/>
      <c r="AT357" s="271"/>
      <c r="AU357" s="237"/>
      <c r="AV357" s="207" t="str">
        <f t="shared" si="89"/>
        <v/>
      </c>
      <c r="AW357" s="237"/>
      <c r="AX357" s="237"/>
      <c r="AY357" s="237"/>
      <c r="AZ357" s="237"/>
      <c r="BA357" s="237"/>
      <c r="BB357" s="237"/>
      <c r="BC357" s="237"/>
      <c r="BE357" s="237"/>
      <c r="BF357" s="237"/>
      <c r="BG357" s="237"/>
      <c r="BH357" s="237"/>
      <c r="BI357" s="237"/>
      <c r="BJ357" s="237"/>
    </row>
    <row r="358" spans="1:62" s="238" customFormat="1" x14ac:dyDescent="0.2">
      <c r="A358" s="237"/>
      <c r="B358" s="207" t="str">
        <f t="shared" si="90"/>
        <v/>
      </c>
      <c r="C358" s="73"/>
      <c r="D358" s="257"/>
      <c r="E358" s="258"/>
      <c r="F358" s="259"/>
      <c r="G358" s="259"/>
      <c r="H358" s="207" t="str">
        <f t="shared" si="91"/>
        <v/>
      </c>
      <c r="I358" s="259"/>
      <c r="J358" s="207" t="str">
        <f t="shared" si="77"/>
        <v/>
      </c>
      <c r="K358" s="259"/>
      <c r="L358" s="207" t="str">
        <f t="shared" si="78"/>
        <v/>
      </c>
      <c r="M358" s="260"/>
      <c r="N358" s="260"/>
      <c r="O358" s="260"/>
      <c r="P358" s="260"/>
      <c r="Q358" s="260"/>
      <c r="R358" s="259"/>
      <c r="S358" s="207" t="str">
        <f t="shared" si="79"/>
        <v/>
      </c>
      <c r="T358" s="259"/>
      <c r="U358" s="207" t="str">
        <f t="shared" si="80"/>
        <v/>
      </c>
      <c r="V358" s="261"/>
      <c r="W358" s="183"/>
      <c r="X358" s="259"/>
      <c r="Y358" s="207" t="str">
        <f t="shared" si="81"/>
        <v/>
      </c>
      <c r="Z358" s="259"/>
      <c r="AA358" s="207" t="str">
        <f t="shared" si="82"/>
        <v/>
      </c>
      <c r="AB358" s="183"/>
      <c r="AC358" s="90"/>
      <c r="AD358" s="262"/>
      <c r="AE358" s="207" t="str">
        <f t="shared" si="83"/>
        <v/>
      </c>
      <c r="AF358" s="263"/>
      <c r="AG358" s="207" t="str">
        <f t="shared" si="84"/>
        <v/>
      </c>
      <c r="AH358" s="264"/>
      <c r="AI358" s="207" t="str">
        <f t="shared" si="85"/>
        <v/>
      </c>
      <c r="AJ358" s="265"/>
      <c r="AK358" s="207" t="str">
        <f t="shared" si="86"/>
        <v/>
      </c>
      <c r="AL358" s="266"/>
      <c r="AM358" s="207" t="str">
        <f t="shared" si="87"/>
        <v/>
      </c>
      <c r="AN358" s="267"/>
      <c r="AO358" s="268"/>
      <c r="AP358" s="268"/>
      <c r="AQ358" s="269"/>
      <c r="AR358" s="207" t="str">
        <f t="shared" si="88"/>
        <v/>
      </c>
      <c r="AS358" s="270"/>
      <c r="AT358" s="271"/>
      <c r="AU358" s="237"/>
      <c r="AV358" s="207" t="str">
        <f t="shared" si="89"/>
        <v/>
      </c>
      <c r="AW358" s="237"/>
      <c r="AX358" s="237"/>
      <c r="AY358" s="237"/>
      <c r="AZ358" s="237"/>
      <c r="BA358" s="237"/>
      <c r="BB358" s="237"/>
      <c r="BC358" s="237"/>
      <c r="BE358" s="237"/>
      <c r="BF358" s="237"/>
      <c r="BG358" s="237"/>
      <c r="BH358" s="237"/>
      <c r="BI358" s="237"/>
      <c r="BJ358" s="237"/>
    </row>
    <row r="359" spans="1:62" s="238" customFormat="1" x14ac:dyDescent="0.2">
      <c r="A359" s="237"/>
      <c r="B359" s="207" t="str">
        <f t="shared" si="90"/>
        <v/>
      </c>
      <c r="C359" s="73"/>
      <c r="D359" s="257"/>
      <c r="E359" s="258"/>
      <c r="F359" s="259"/>
      <c r="G359" s="259"/>
      <c r="H359" s="207" t="str">
        <f t="shared" si="91"/>
        <v/>
      </c>
      <c r="I359" s="259"/>
      <c r="J359" s="207" t="str">
        <f t="shared" si="77"/>
        <v/>
      </c>
      <c r="K359" s="259"/>
      <c r="L359" s="207" t="str">
        <f t="shared" si="78"/>
        <v/>
      </c>
      <c r="M359" s="260"/>
      <c r="N359" s="260"/>
      <c r="O359" s="260"/>
      <c r="P359" s="260"/>
      <c r="Q359" s="260"/>
      <c r="R359" s="259"/>
      <c r="S359" s="207" t="str">
        <f t="shared" si="79"/>
        <v/>
      </c>
      <c r="T359" s="259"/>
      <c r="U359" s="207" t="str">
        <f t="shared" si="80"/>
        <v/>
      </c>
      <c r="V359" s="261"/>
      <c r="W359" s="183"/>
      <c r="X359" s="259"/>
      <c r="Y359" s="207" t="str">
        <f t="shared" si="81"/>
        <v/>
      </c>
      <c r="Z359" s="259"/>
      <c r="AA359" s="207" t="str">
        <f t="shared" si="82"/>
        <v/>
      </c>
      <c r="AB359" s="183"/>
      <c r="AC359" s="90"/>
      <c r="AD359" s="262"/>
      <c r="AE359" s="207" t="str">
        <f t="shared" si="83"/>
        <v/>
      </c>
      <c r="AF359" s="263"/>
      <c r="AG359" s="207" t="str">
        <f t="shared" si="84"/>
        <v/>
      </c>
      <c r="AH359" s="264"/>
      <c r="AI359" s="207" t="str">
        <f t="shared" si="85"/>
        <v/>
      </c>
      <c r="AJ359" s="265"/>
      <c r="AK359" s="207" t="str">
        <f t="shared" si="86"/>
        <v/>
      </c>
      <c r="AL359" s="266"/>
      <c r="AM359" s="207" t="str">
        <f t="shared" si="87"/>
        <v/>
      </c>
      <c r="AN359" s="267"/>
      <c r="AO359" s="268"/>
      <c r="AP359" s="268"/>
      <c r="AQ359" s="269"/>
      <c r="AR359" s="207" t="str">
        <f t="shared" si="88"/>
        <v/>
      </c>
      <c r="AS359" s="270"/>
      <c r="AT359" s="271"/>
      <c r="AU359" s="237"/>
      <c r="AV359" s="207" t="str">
        <f t="shared" si="89"/>
        <v/>
      </c>
      <c r="AW359" s="237"/>
      <c r="AX359" s="237"/>
      <c r="AY359" s="237"/>
      <c r="AZ359" s="237"/>
      <c r="BA359" s="237"/>
      <c r="BB359" s="237"/>
      <c r="BC359" s="237"/>
      <c r="BE359" s="237"/>
      <c r="BF359" s="237"/>
      <c r="BG359" s="237"/>
      <c r="BH359" s="237"/>
      <c r="BI359" s="237"/>
      <c r="BJ359" s="237"/>
    </row>
    <row r="360" spans="1:62" s="238" customFormat="1" x14ac:dyDescent="0.2">
      <c r="A360" s="237"/>
      <c r="B360" s="207" t="str">
        <f t="shared" si="90"/>
        <v/>
      </c>
      <c r="C360" s="73"/>
      <c r="D360" s="257"/>
      <c r="E360" s="258"/>
      <c r="F360" s="259"/>
      <c r="G360" s="259"/>
      <c r="H360" s="207" t="str">
        <f t="shared" si="91"/>
        <v/>
      </c>
      <c r="I360" s="259"/>
      <c r="J360" s="207" t="str">
        <f t="shared" si="77"/>
        <v/>
      </c>
      <c r="K360" s="259"/>
      <c r="L360" s="207" t="str">
        <f t="shared" si="78"/>
        <v/>
      </c>
      <c r="M360" s="260"/>
      <c r="N360" s="260"/>
      <c r="O360" s="260"/>
      <c r="P360" s="260"/>
      <c r="Q360" s="260"/>
      <c r="R360" s="259"/>
      <c r="S360" s="207" t="str">
        <f t="shared" si="79"/>
        <v/>
      </c>
      <c r="T360" s="259"/>
      <c r="U360" s="207" t="str">
        <f t="shared" si="80"/>
        <v/>
      </c>
      <c r="V360" s="261"/>
      <c r="W360" s="183"/>
      <c r="X360" s="259"/>
      <c r="Y360" s="207" t="str">
        <f t="shared" si="81"/>
        <v/>
      </c>
      <c r="Z360" s="259"/>
      <c r="AA360" s="207" t="str">
        <f t="shared" si="82"/>
        <v/>
      </c>
      <c r="AB360" s="183"/>
      <c r="AC360" s="90"/>
      <c r="AD360" s="262"/>
      <c r="AE360" s="207" t="str">
        <f t="shared" si="83"/>
        <v/>
      </c>
      <c r="AF360" s="263"/>
      <c r="AG360" s="207" t="str">
        <f t="shared" si="84"/>
        <v/>
      </c>
      <c r="AH360" s="264"/>
      <c r="AI360" s="207" t="str">
        <f t="shared" si="85"/>
        <v/>
      </c>
      <c r="AJ360" s="265"/>
      <c r="AK360" s="207" t="str">
        <f t="shared" si="86"/>
        <v/>
      </c>
      <c r="AL360" s="266"/>
      <c r="AM360" s="207" t="str">
        <f t="shared" si="87"/>
        <v/>
      </c>
      <c r="AN360" s="267"/>
      <c r="AO360" s="268"/>
      <c r="AP360" s="268"/>
      <c r="AQ360" s="269"/>
      <c r="AR360" s="207" t="str">
        <f t="shared" si="88"/>
        <v/>
      </c>
      <c r="AS360" s="270"/>
      <c r="AT360" s="271"/>
      <c r="AU360" s="237"/>
      <c r="AV360" s="207" t="str">
        <f t="shared" si="89"/>
        <v/>
      </c>
      <c r="AW360" s="237"/>
      <c r="AX360" s="237"/>
      <c r="AY360" s="237"/>
      <c r="AZ360" s="237"/>
      <c r="BA360" s="237"/>
      <c r="BB360" s="237"/>
      <c r="BC360" s="237"/>
      <c r="BE360" s="237"/>
      <c r="BF360" s="237"/>
      <c r="BG360" s="237"/>
      <c r="BH360" s="237"/>
      <c r="BI360" s="237"/>
      <c r="BJ360" s="237"/>
    </row>
    <row r="361" spans="1:62" s="238" customFormat="1" x14ac:dyDescent="0.2">
      <c r="A361" s="237"/>
      <c r="B361" s="207" t="str">
        <f t="shared" si="90"/>
        <v/>
      </c>
      <c r="C361" s="73"/>
      <c r="D361" s="257"/>
      <c r="E361" s="258"/>
      <c r="F361" s="259"/>
      <c r="G361" s="259"/>
      <c r="H361" s="207" t="str">
        <f t="shared" si="91"/>
        <v/>
      </c>
      <c r="I361" s="259"/>
      <c r="J361" s="207" t="str">
        <f t="shared" si="77"/>
        <v/>
      </c>
      <c r="K361" s="259"/>
      <c r="L361" s="207" t="str">
        <f t="shared" si="78"/>
        <v/>
      </c>
      <c r="M361" s="260"/>
      <c r="N361" s="260"/>
      <c r="O361" s="260"/>
      <c r="P361" s="260"/>
      <c r="Q361" s="260"/>
      <c r="R361" s="259"/>
      <c r="S361" s="207" t="str">
        <f t="shared" si="79"/>
        <v/>
      </c>
      <c r="T361" s="259"/>
      <c r="U361" s="207" t="str">
        <f t="shared" si="80"/>
        <v/>
      </c>
      <c r="V361" s="261"/>
      <c r="W361" s="183"/>
      <c r="X361" s="259"/>
      <c r="Y361" s="207" t="str">
        <f t="shared" si="81"/>
        <v/>
      </c>
      <c r="Z361" s="259"/>
      <c r="AA361" s="207" t="str">
        <f t="shared" si="82"/>
        <v/>
      </c>
      <c r="AB361" s="183"/>
      <c r="AC361" s="90"/>
      <c r="AD361" s="262"/>
      <c r="AE361" s="207" t="str">
        <f t="shared" si="83"/>
        <v/>
      </c>
      <c r="AF361" s="263"/>
      <c r="AG361" s="207" t="str">
        <f t="shared" si="84"/>
        <v/>
      </c>
      <c r="AH361" s="264"/>
      <c r="AI361" s="207" t="str">
        <f t="shared" si="85"/>
        <v/>
      </c>
      <c r="AJ361" s="265"/>
      <c r="AK361" s="207" t="str">
        <f t="shared" si="86"/>
        <v/>
      </c>
      <c r="AL361" s="266"/>
      <c r="AM361" s="207" t="str">
        <f t="shared" si="87"/>
        <v/>
      </c>
      <c r="AN361" s="267"/>
      <c r="AO361" s="268"/>
      <c r="AP361" s="268"/>
      <c r="AQ361" s="269"/>
      <c r="AR361" s="207" t="str">
        <f t="shared" si="88"/>
        <v/>
      </c>
      <c r="AS361" s="270"/>
      <c r="AT361" s="271"/>
      <c r="AU361" s="237"/>
      <c r="AV361" s="207" t="str">
        <f t="shared" si="89"/>
        <v/>
      </c>
      <c r="AW361" s="237"/>
      <c r="AX361" s="237"/>
      <c r="AY361" s="237"/>
      <c r="AZ361" s="237"/>
      <c r="BA361" s="237"/>
      <c r="BB361" s="237"/>
      <c r="BC361" s="237"/>
      <c r="BE361" s="237"/>
      <c r="BF361" s="237"/>
      <c r="BG361" s="237"/>
      <c r="BH361" s="237"/>
      <c r="BI361" s="237"/>
      <c r="BJ361" s="237"/>
    </row>
    <row r="362" spans="1:62" s="238" customFormat="1" x14ac:dyDescent="0.2">
      <c r="A362" s="237"/>
      <c r="B362" s="207" t="str">
        <f t="shared" si="90"/>
        <v/>
      </c>
      <c r="C362" s="73"/>
      <c r="D362" s="257"/>
      <c r="E362" s="258"/>
      <c r="F362" s="259"/>
      <c r="G362" s="259"/>
      <c r="H362" s="207" t="str">
        <f t="shared" si="91"/>
        <v/>
      </c>
      <c r="I362" s="259"/>
      <c r="J362" s="207" t="str">
        <f t="shared" si="77"/>
        <v/>
      </c>
      <c r="K362" s="259"/>
      <c r="L362" s="207" t="str">
        <f t="shared" si="78"/>
        <v/>
      </c>
      <c r="M362" s="260"/>
      <c r="N362" s="260"/>
      <c r="O362" s="260"/>
      <c r="P362" s="260"/>
      <c r="Q362" s="260"/>
      <c r="R362" s="259"/>
      <c r="S362" s="207" t="str">
        <f t="shared" si="79"/>
        <v/>
      </c>
      <c r="T362" s="259"/>
      <c r="U362" s="207" t="str">
        <f t="shared" si="80"/>
        <v/>
      </c>
      <c r="V362" s="261"/>
      <c r="W362" s="183"/>
      <c r="X362" s="259"/>
      <c r="Y362" s="207" t="str">
        <f t="shared" si="81"/>
        <v/>
      </c>
      <c r="Z362" s="259"/>
      <c r="AA362" s="207" t="str">
        <f t="shared" si="82"/>
        <v/>
      </c>
      <c r="AB362" s="183"/>
      <c r="AC362" s="90"/>
      <c r="AD362" s="262"/>
      <c r="AE362" s="207" t="str">
        <f t="shared" si="83"/>
        <v/>
      </c>
      <c r="AF362" s="263"/>
      <c r="AG362" s="207" t="str">
        <f t="shared" si="84"/>
        <v/>
      </c>
      <c r="AH362" s="264"/>
      <c r="AI362" s="207" t="str">
        <f t="shared" si="85"/>
        <v/>
      </c>
      <c r="AJ362" s="265"/>
      <c r="AK362" s="207" t="str">
        <f t="shared" si="86"/>
        <v/>
      </c>
      <c r="AL362" s="266"/>
      <c r="AM362" s="207" t="str">
        <f t="shared" si="87"/>
        <v/>
      </c>
      <c r="AN362" s="267"/>
      <c r="AO362" s="268"/>
      <c r="AP362" s="268"/>
      <c r="AQ362" s="269"/>
      <c r="AR362" s="207" t="str">
        <f t="shared" si="88"/>
        <v/>
      </c>
      <c r="AS362" s="270"/>
      <c r="AT362" s="271"/>
      <c r="AU362" s="237"/>
      <c r="AV362" s="207" t="str">
        <f t="shared" si="89"/>
        <v/>
      </c>
      <c r="AW362" s="237"/>
      <c r="AX362" s="237"/>
      <c r="AY362" s="237"/>
      <c r="AZ362" s="237"/>
      <c r="BA362" s="237"/>
      <c r="BB362" s="237"/>
      <c r="BC362" s="237"/>
      <c r="BE362" s="237"/>
      <c r="BF362" s="237"/>
      <c r="BG362" s="237"/>
      <c r="BH362" s="237"/>
      <c r="BI362" s="237"/>
      <c r="BJ362" s="237"/>
    </row>
    <row r="363" spans="1:62" s="238" customFormat="1" x14ac:dyDescent="0.2">
      <c r="A363" s="237"/>
      <c r="B363" s="207" t="str">
        <f t="shared" si="90"/>
        <v/>
      </c>
      <c r="C363" s="73"/>
      <c r="D363" s="257"/>
      <c r="E363" s="258"/>
      <c r="F363" s="259"/>
      <c r="G363" s="259"/>
      <c r="H363" s="207" t="str">
        <f t="shared" si="91"/>
        <v/>
      </c>
      <c r="I363" s="259"/>
      <c r="J363" s="207" t="str">
        <f t="shared" si="77"/>
        <v/>
      </c>
      <c r="K363" s="259"/>
      <c r="L363" s="207" t="str">
        <f t="shared" si="78"/>
        <v/>
      </c>
      <c r="M363" s="260"/>
      <c r="N363" s="260"/>
      <c r="O363" s="260"/>
      <c r="P363" s="260"/>
      <c r="Q363" s="260"/>
      <c r="R363" s="259"/>
      <c r="S363" s="207" t="str">
        <f t="shared" si="79"/>
        <v/>
      </c>
      <c r="T363" s="259"/>
      <c r="U363" s="207" t="str">
        <f t="shared" si="80"/>
        <v/>
      </c>
      <c r="V363" s="261"/>
      <c r="W363" s="183"/>
      <c r="X363" s="259"/>
      <c r="Y363" s="207" t="str">
        <f t="shared" si="81"/>
        <v/>
      </c>
      <c r="Z363" s="259"/>
      <c r="AA363" s="207" t="str">
        <f t="shared" si="82"/>
        <v/>
      </c>
      <c r="AB363" s="183"/>
      <c r="AC363" s="90"/>
      <c r="AD363" s="262"/>
      <c r="AE363" s="207" t="str">
        <f t="shared" si="83"/>
        <v/>
      </c>
      <c r="AF363" s="263"/>
      <c r="AG363" s="207" t="str">
        <f t="shared" si="84"/>
        <v/>
      </c>
      <c r="AH363" s="264"/>
      <c r="AI363" s="207" t="str">
        <f t="shared" si="85"/>
        <v/>
      </c>
      <c r="AJ363" s="265"/>
      <c r="AK363" s="207" t="str">
        <f t="shared" si="86"/>
        <v/>
      </c>
      <c r="AL363" s="266"/>
      <c r="AM363" s="207" t="str">
        <f t="shared" si="87"/>
        <v/>
      </c>
      <c r="AN363" s="267"/>
      <c r="AO363" s="268"/>
      <c r="AP363" s="268"/>
      <c r="AQ363" s="269"/>
      <c r="AR363" s="207" t="str">
        <f t="shared" si="88"/>
        <v/>
      </c>
      <c r="AS363" s="270"/>
      <c r="AT363" s="271"/>
      <c r="AU363" s="237"/>
      <c r="AV363" s="207" t="str">
        <f t="shared" si="89"/>
        <v/>
      </c>
      <c r="AW363" s="237"/>
      <c r="AX363" s="237"/>
      <c r="AY363" s="237"/>
      <c r="AZ363" s="237"/>
      <c r="BA363" s="237"/>
      <c r="BB363" s="237"/>
      <c r="BC363" s="237"/>
      <c r="BE363" s="237"/>
      <c r="BF363" s="237"/>
      <c r="BG363" s="237"/>
      <c r="BH363" s="237"/>
      <c r="BI363" s="237"/>
      <c r="BJ363" s="237"/>
    </row>
    <row r="364" spans="1:62" s="238" customFormat="1" x14ac:dyDescent="0.2">
      <c r="A364" s="237"/>
      <c r="B364" s="207" t="str">
        <f t="shared" si="90"/>
        <v/>
      </c>
      <c r="C364" s="73"/>
      <c r="D364" s="257"/>
      <c r="E364" s="258"/>
      <c r="F364" s="259"/>
      <c r="G364" s="259"/>
      <c r="H364" s="207" t="str">
        <f t="shared" si="91"/>
        <v/>
      </c>
      <c r="I364" s="259"/>
      <c r="J364" s="207" t="str">
        <f t="shared" si="77"/>
        <v/>
      </c>
      <c r="K364" s="259"/>
      <c r="L364" s="207" t="str">
        <f t="shared" si="78"/>
        <v/>
      </c>
      <c r="M364" s="260"/>
      <c r="N364" s="260"/>
      <c r="O364" s="260"/>
      <c r="P364" s="260"/>
      <c r="Q364" s="260"/>
      <c r="R364" s="259"/>
      <c r="S364" s="207" t="str">
        <f t="shared" si="79"/>
        <v/>
      </c>
      <c r="T364" s="259"/>
      <c r="U364" s="207" t="str">
        <f t="shared" si="80"/>
        <v/>
      </c>
      <c r="V364" s="261"/>
      <c r="W364" s="183"/>
      <c r="X364" s="259"/>
      <c r="Y364" s="207" t="str">
        <f t="shared" si="81"/>
        <v/>
      </c>
      <c r="Z364" s="259"/>
      <c r="AA364" s="207" t="str">
        <f t="shared" si="82"/>
        <v/>
      </c>
      <c r="AB364" s="183"/>
      <c r="AC364" s="90"/>
      <c r="AD364" s="262"/>
      <c r="AE364" s="207" t="str">
        <f t="shared" si="83"/>
        <v/>
      </c>
      <c r="AF364" s="263"/>
      <c r="AG364" s="207" t="str">
        <f t="shared" si="84"/>
        <v/>
      </c>
      <c r="AH364" s="264"/>
      <c r="AI364" s="207" t="str">
        <f t="shared" si="85"/>
        <v/>
      </c>
      <c r="AJ364" s="265"/>
      <c r="AK364" s="207" t="str">
        <f t="shared" si="86"/>
        <v/>
      </c>
      <c r="AL364" s="266"/>
      <c r="AM364" s="207" t="str">
        <f t="shared" si="87"/>
        <v/>
      </c>
      <c r="AN364" s="267"/>
      <c r="AO364" s="268"/>
      <c r="AP364" s="268"/>
      <c r="AQ364" s="269"/>
      <c r="AR364" s="207" t="str">
        <f t="shared" si="88"/>
        <v/>
      </c>
      <c r="AS364" s="270"/>
      <c r="AT364" s="271"/>
      <c r="AU364" s="237"/>
      <c r="AV364" s="207" t="str">
        <f t="shared" si="89"/>
        <v/>
      </c>
      <c r="AW364" s="237"/>
      <c r="AX364" s="237"/>
      <c r="AY364" s="237"/>
      <c r="AZ364" s="237"/>
      <c r="BA364" s="237"/>
      <c r="BB364" s="237"/>
      <c r="BC364" s="237"/>
      <c r="BE364" s="237"/>
      <c r="BF364" s="237"/>
      <c r="BG364" s="237"/>
      <c r="BH364" s="237"/>
      <c r="BI364" s="237"/>
      <c r="BJ364" s="237"/>
    </row>
    <row r="365" spans="1:62" s="238" customFormat="1" x14ac:dyDescent="0.2">
      <c r="A365" s="237"/>
      <c r="B365" s="207" t="str">
        <f t="shared" si="90"/>
        <v/>
      </c>
      <c r="C365" s="73"/>
      <c r="D365" s="257"/>
      <c r="E365" s="258"/>
      <c r="F365" s="259"/>
      <c r="G365" s="259"/>
      <c r="H365" s="207" t="str">
        <f t="shared" si="91"/>
        <v/>
      </c>
      <c r="I365" s="259"/>
      <c r="J365" s="207" t="str">
        <f t="shared" si="77"/>
        <v/>
      </c>
      <c r="K365" s="259"/>
      <c r="L365" s="207" t="str">
        <f t="shared" si="78"/>
        <v/>
      </c>
      <c r="M365" s="260"/>
      <c r="N365" s="260"/>
      <c r="O365" s="260"/>
      <c r="P365" s="260"/>
      <c r="Q365" s="260"/>
      <c r="R365" s="259"/>
      <c r="S365" s="207" t="str">
        <f t="shared" si="79"/>
        <v/>
      </c>
      <c r="T365" s="259"/>
      <c r="U365" s="207" t="str">
        <f t="shared" si="80"/>
        <v/>
      </c>
      <c r="V365" s="261"/>
      <c r="W365" s="183"/>
      <c r="X365" s="259"/>
      <c r="Y365" s="207" t="str">
        <f t="shared" si="81"/>
        <v/>
      </c>
      <c r="Z365" s="259"/>
      <c r="AA365" s="207" t="str">
        <f t="shared" si="82"/>
        <v/>
      </c>
      <c r="AB365" s="183"/>
      <c r="AC365" s="90"/>
      <c r="AD365" s="262"/>
      <c r="AE365" s="207" t="str">
        <f t="shared" si="83"/>
        <v/>
      </c>
      <c r="AF365" s="263"/>
      <c r="AG365" s="207" t="str">
        <f t="shared" si="84"/>
        <v/>
      </c>
      <c r="AH365" s="264"/>
      <c r="AI365" s="207" t="str">
        <f t="shared" si="85"/>
        <v/>
      </c>
      <c r="AJ365" s="265"/>
      <c r="AK365" s="207" t="str">
        <f t="shared" si="86"/>
        <v/>
      </c>
      <c r="AL365" s="266"/>
      <c r="AM365" s="207" t="str">
        <f t="shared" si="87"/>
        <v/>
      </c>
      <c r="AN365" s="267"/>
      <c r="AO365" s="268"/>
      <c r="AP365" s="268"/>
      <c r="AQ365" s="269"/>
      <c r="AR365" s="207" t="str">
        <f t="shared" si="88"/>
        <v/>
      </c>
      <c r="AS365" s="270"/>
      <c r="AT365" s="271"/>
      <c r="AU365" s="237"/>
      <c r="AV365" s="207" t="str">
        <f t="shared" si="89"/>
        <v/>
      </c>
      <c r="AW365" s="237"/>
      <c r="AX365" s="237"/>
      <c r="AY365" s="237"/>
      <c r="AZ365" s="237"/>
      <c r="BA365" s="237"/>
      <c r="BB365" s="237"/>
      <c r="BC365" s="237"/>
      <c r="BE365" s="237"/>
      <c r="BF365" s="237"/>
      <c r="BG365" s="237"/>
      <c r="BH365" s="237"/>
      <c r="BI365" s="237"/>
      <c r="BJ365" s="237"/>
    </row>
    <row r="366" spans="1:62" s="238" customFormat="1" x14ac:dyDescent="0.2">
      <c r="A366" s="237"/>
      <c r="B366" s="207" t="str">
        <f t="shared" si="90"/>
        <v/>
      </c>
      <c r="C366" s="73"/>
      <c r="D366" s="257"/>
      <c r="E366" s="258"/>
      <c r="F366" s="259"/>
      <c r="G366" s="259"/>
      <c r="H366" s="207" t="str">
        <f t="shared" si="91"/>
        <v/>
      </c>
      <c r="I366" s="259"/>
      <c r="J366" s="207" t="str">
        <f t="shared" si="77"/>
        <v/>
      </c>
      <c r="K366" s="259"/>
      <c r="L366" s="207" t="str">
        <f t="shared" si="78"/>
        <v/>
      </c>
      <c r="M366" s="260"/>
      <c r="N366" s="260"/>
      <c r="O366" s="260"/>
      <c r="P366" s="260"/>
      <c r="Q366" s="260"/>
      <c r="R366" s="259"/>
      <c r="S366" s="207" t="str">
        <f t="shared" si="79"/>
        <v/>
      </c>
      <c r="T366" s="259"/>
      <c r="U366" s="207" t="str">
        <f t="shared" si="80"/>
        <v/>
      </c>
      <c r="V366" s="261"/>
      <c r="W366" s="183"/>
      <c r="X366" s="259"/>
      <c r="Y366" s="207" t="str">
        <f t="shared" si="81"/>
        <v/>
      </c>
      <c r="Z366" s="259"/>
      <c r="AA366" s="207" t="str">
        <f t="shared" si="82"/>
        <v/>
      </c>
      <c r="AB366" s="183"/>
      <c r="AC366" s="90"/>
      <c r="AD366" s="262"/>
      <c r="AE366" s="207" t="str">
        <f t="shared" si="83"/>
        <v/>
      </c>
      <c r="AF366" s="263"/>
      <c r="AG366" s="207" t="str">
        <f t="shared" si="84"/>
        <v/>
      </c>
      <c r="AH366" s="264"/>
      <c r="AI366" s="207" t="str">
        <f t="shared" si="85"/>
        <v/>
      </c>
      <c r="AJ366" s="265"/>
      <c r="AK366" s="207" t="str">
        <f t="shared" si="86"/>
        <v/>
      </c>
      <c r="AL366" s="266"/>
      <c r="AM366" s="207" t="str">
        <f t="shared" si="87"/>
        <v/>
      </c>
      <c r="AN366" s="267"/>
      <c r="AO366" s="268"/>
      <c r="AP366" s="268"/>
      <c r="AQ366" s="269"/>
      <c r="AR366" s="207" t="str">
        <f t="shared" si="88"/>
        <v/>
      </c>
      <c r="AS366" s="270"/>
      <c r="AT366" s="271"/>
      <c r="AU366" s="237"/>
      <c r="AV366" s="207" t="str">
        <f t="shared" si="89"/>
        <v/>
      </c>
      <c r="AW366" s="237"/>
      <c r="AX366" s="237"/>
      <c r="AY366" s="237"/>
      <c r="AZ366" s="237"/>
      <c r="BA366" s="237"/>
      <c r="BB366" s="237"/>
      <c r="BC366" s="237"/>
      <c r="BE366" s="237"/>
      <c r="BF366" s="237"/>
      <c r="BG366" s="237"/>
      <c r="BH366" s="237"/>
      <c r="BI366" s="237"/>
      <c r="BJ366" s="237"/>
    </row>
    <row r="367" spans="1:62" s="238" customFormat="1" x14ac:dyDescent="0.2">
      <c r="A367" s="237"/>
      <c r="B367" s="207" t="str">
        <f t="shared" si="90"/>
        <v/>
      </c>
      <c r="C367" s="73"/>
      <c r="D367" s="257"/>
      <c r="E367" s="258"/>
      <c r="F367" s="259"/>
      <c r="G367" s="259"/>
      <c r="H367" s="207" t="str">
        <f t="shared" si="91"/>
        <v/>
      </c>
      <c r="I367" s="259"/>
      <c r="J367" s="207" t="str">
        <f t="shared" si="77"/>
        <v/>
      </c>
      <c r="K367" s="259"/>
      <c r="L367" s="207" t="str">
        <f t="shared" si="78"/>
        <v/>
      </c>
      <c r="M367" s="260"/>
      <c r="N367" s="260"/>
      <c r="O367" s="260"/>
      <c r="P367" s="260"/>
      <c r="Q367" s="260"/>
      <c r="R367" s="259"/>
      <c r="S367" s="207" t="str">
        <f t="shared" si="79"/>
        <v/>
      </c>
      <c r="T367" s="259"/>
      <c r="U367" s="207" t="str">
        <f t="shared" si="80"/>
        <v/>
      </c>
      <c r="V367" s="261"/>
      <c r="W367" s="183"/>
      <c r="X367" s="259"/>
      <c r="Y367" s="207" t="str">
        <f t="shared" si="81"/>
        <v/>
      </c>
      <c r="Z367" s="259"/>
      <c r="AA367" s="207" t="str">
        <f t="shared" si="82"/>
        <v/>
      </c>
      <c r="AB367" s="183"/>
      <c r="AC367" s="90"/>
      <c r="AD367" s="262"/>
      <c r="AE367" s="207" t="str">
        <f t="shared" si="83"/>
        <v/>
      </c>
      <c r="AF367" s="263"/>
      <c r="AG367" s="207" t="str">
        <f t="shared" si="84"/>
        <v/>
      </c>
      <c r="AH367" s="264"/>
      <c r="AI367" s="207" t="str">
        <f t="shared" si="85"/>
        <v/>
      </c>
      <c r="AJ367" s="265"/>
      <c r="AK367" s="207" t="str">
        <f t="shared" si="86"/>
        <v/>
      </c>
      <c r="AL367" s="266"/>
      <c r="AM367" s="207" t="str">
        <f t="shared" si="87"/>
        <v/>
      </c>
      <c r="AN367" s="267"/>
      <c r="AO367" s="268"/>
      <c r="AP367" s="268"/>
      <c r="AQ367" s="269"/>
      <c r="AR367" s="207" t="str">
        <f t="shared" si="88"/>
        <v/>
      </c>
      <c r="AS367" s="270"/>
      <c r="AT367" s="271"/>
      <c r="AU367" s="237"/>
      <c r="AV367" s="207" t="str">
        <f t="shared" si="89"/>
        <v/>
      </c>
      <c r="AW367" s="237"/>
      <c r="AX367" s="237"/>
      <c r="AY367" s="237"/>
      <c r="AZ367" s="237"/>
      <c r="BA367" s="237"/>
      <c r="BB367" s="237"/>
      <c r="BC367" s="237"/>
      <c r="BE367" s="237"/>
      <c r="BF367" s="237"/>
      <c r="BG367" s="237"/>
      <c r="BH367" s="237"/>
      <c r="BI367" s="237"/>
      <c r="BJ367" s="237"/>
    </row>
    <row r="368" spans="1:62" s="238" customFormat="1" x14ac:dyDescent="0.2">
      <c r="A368" s="237"/>
      <c r="B368" s="207" t="str">
        <f t="shared" si="90"/>
        <v/>
      </c>
      <c r="C368" s="73"/>
      <c r="D368" s="257"/>
      <c r="E368" s="258"/>
      <c r="F368" s="259"/>
      <c r="G368" s="259"/>
      <c r="H368" s="207" t="str">
        <f t="shared" si="91"/>
        <v/>
      </c>
      <c r="I368" s="259"/>
      <c r="J368" s="207" t="str">
        <f t="shared" si="77"/>
        <v/>
      </c>
      <c r="K368" s="259"/>
      <c r="L368" s="207" t="str">
        <f t="shared" si="78"/>
        <v/>
      </c>
      <c r="M368" s="260"/>
      <c r="N368" s="260"/>
      <c r="O368" s="260"/>
      <c r="P368" s="260"/>
      <c r="Q368" s="260"/>
      <c r="R368" s="259"/>
      <c r="S368" s="207" t="str">
        <f t="shared" si="79"/>
        <v/>
      </c>
      <c r="T368" s="259"/>
      <c r="U368" s="207" t="str">
        <f t="shared" si="80"/>
        <v/>
      </c>
      <c r="V368" s="261"/>
      <c r="W368" s="183"/>
      <c r="X368" s="259"/>
      <c r="Y368" s="207" t="str">
        <f t="shared" si="81"/>
        <v/>
      </c>
      <c r="Z368" s="259"/>
      <c r="AA368" s="207" t="str">
        <f t="shared" si="82"/>
        <v/>
      </c>
      <c r="AB368" s="183"/>
      <c r="AC368" s="90"/>
      <c r="AD368" s="262"/>
      <c r="AE368" s="207" t="str">
        <f t="shared" si="83"/>
        <v/>
      </c>
      <c r="AF368" s="263"/>
      <c r="AG368" s="207" t="str">
        <f t="shared" si="84"/>
        <v/>
      </c>
      <c r="AH368" s="264"/>
      <c r="AI368" s="207" t="str">
        <f t="shared" si="85"/>
        <v/>
      </c>
      <c r="AJ368" s="265"/>
      <c r="AK368" s="207" t="str">
        <f t="shared" si="86"/>
        <v/>
      </c>
      <c r="AL368" s="266"/>
      <c r="AM368" s="207" t="str">
        <f t="shared" si="87"/>
        <v/>
      </c>
      <c r="AN368" s="267"/>
      <c r="AO368" s="268"/>
      <c r="AP368" s="268"/>
      <c r="AQ368" s="269"/>
      <c r="AR368" s="207" t="str">
        <f t="shared" si="88"/>
        <v/>
      </c>
      <c r="AS368" s="270"/>
      <c r="AT368" s="271"/>
      <c r="AU368" s="237"/>
      <c r="AV368" s="207" t="str">
        <f t="shared" si="89"/>
        <v/>
      </c>
      <c r="AW368" s="237"/>
      <c r="AX368" s="237"/>
      <c r="AY368" s="237"/>
      <c r="AZ368" s="237"/>
      <c r="BA368" s="237"/>
      <c r="BB368" s="237"/>
      <c r="BC368" s="237"/>
      <c r="BE368" s="237"/>
      <c r="BF368" s="237"/>
      <c r="BG368" s="237"/>
      <c r="BH368" s="237"/>
      <c r="BI368" s="237"/>
      <c r="BJ368" s="237"/>
    </row>
    <row r="369" spans="1:62" s="238" customFormat="1" x14ac:dyDescent="0.2">
      <c r="A369" s="237"/>
      <c r="B369" s="207" t="str">
        <f t="shared" si="90"/>
        <v/>
      </c>
      <c r="C369" s="73"/>
      <c r="D369" s="257"/>
      <c r="E369" s="258"/>
      <c r="F369" s="259"/>
      <c r="G369" s="259"/>
      <c r="H369" s="207" t="str">
        <f t="shared" si="91"/>
        <v/>
      </c>
      <c r="I369" s="259"/>
      <c r="J369" s="207" t="str">
        <f t="shared" si="77"/>
        <v/>
      </c>
      <c r="K369" s="259"/>
      <c r="L369" s="207" t="str">
        <f t="shared" si="78"/>
        <v/>
      </c>
      <c r="M369" s="260"/>
      <c r="N369" s="260"/>
      <c r="O369" s="260"/>
      <c r="P369" s="260"/>
      <c r="Q369" s="260"/>
      <c r="R369" s="259"/>
      <c r="S369" s="207" t="str">
        <f t="shared" si="79"/>
        <v/>
      </c>
      <c r="T369" s="259"/>
      <c r="U369" s="207" t="str">
        <f t="shared" si="80"/>
        <v/>
      </c>
      <c r="V369" s="261"/>
      <c r="W369" s="183"/>
      <c r="X369" s="259"/>
      <c r="Y369" s="207" t="str">
        <f t="shared" si="81"/>
        <v/>
      </c>
      <c r="Z369" s="259"/>
      <c r="AA369" s="207" t="str">
        <f t="shared" si="82"/>
        <v/>
      </c>
      <c r="AB369" s="183"/>
      <c r="AC369" s="90"/>
      <c r="AD369" s="262"/>
      <c r="AE369" s="207" t="str">
        <f t="shared" si="83"/>
        <v/>
      </c>
      <c r="AF369" s="263"/>
      <c r="AG369" s="207" t="str">
        <f t="shared" si="84"/>
        <v/>
      </c>
      <c r="AH369" s="264"/>
      <c r="AI369" s="207" t="str">
        <f t="shared" si="85"/>
        <v/>
      </c>
      <c r="AJ369" s="265"/>
      <c r="AK369" s="207" t="str">
        <f t="shared" si="86"/>
        <v/>
      </c>
      <c r="AL369" s="266"/>
      <c r="AM369" s="207" t="str">
        <f t="shared" si="87"/>
        <v/>
      </c>
      <c r="AN369" s="267"/>
      <c r="AO369" s="268"/>
      <c r="AP369" s="268"/>
      <c r="AQ369" s="269"/>
      <c r="AR369" s="207" t="str">
        <f t="shared" si="88"/>
        <v/>
      </c>
      <c r="AS369" s="270"/>
      <c r="AT369" s="271"/>
      <c r="AU369" s="237"/>
      <c r="AV369" s="207" t="str">
        <f t="shared" si="89"/>
        <v/>
      </c>
      <c r="AW369" s="237"/>
      <c r="AX369" s="237"/>
      <c r="AY369" s="237"/>
      <c r="AZ369" s="237"/>
      <c r="BA369" s="237"/>
      <c r="BB369" s="237"/>
      <c r="BC369" s="237"/>
      <c r="BE369" s="237"/>
      <c r="BF369" s="237"/>
      <c r="BG369" s="237"/>
      <c r="BH369" s="237"/>
      <c r="BI369" s="237"/>
      <c r="BJ369" s="237"/>
    </row>
    <row r="370" spans="1:62" s="238" customFormat="1" x14ac:dyDescent="0.2">
      <c r="A370" s="237"/>
      <c r="B370" s="207" t="str">
        <f t="shared" si="90"/>
        <v/>
      </c>
      <c r="C370" s="73"/>
      <c r="D370" s="257"/>
      <c r="E370" s="258"/>
      <c r="F370" s="259"/>
      <c r="G370" s="259"/>
      <c r="H370" s="207" t="str">
        <f t="shared" si="91"/>
        <v/>
      </c>
      <c r="I370" s="259"/>
      <c r="J370" s="207" t="str">
        <f t="shared" si="77"/>
        <v/>
      </c>
      <c r="K370" s="259"/>
      <c r="L370" s="207" t="str">
        <f t="shared" si="78"/>
        <v/>
      </c>
      <c r="M370" s="260"/>
      <c r="N370" s="260"/>
      <c r="O370" s="260"/>
      <c r="P370" s="260"/>
      <c r="Q370" s="260"/>
      <c r="R370" s="259"/>
      <c r="S370" s="207" t="str">
        <f t="shared" si="79"/>
        <v/>
      </c>
      <c r="T370" s="259"/>
      <c r="U370" s="207" t="str">
        <f t="shared" si="80"/>
        <v/>
      </c>
      <c r="V370" s="261"/>
      <c r="W370" s="183"/>
      <c r="X370" s="259"/>
      <c r="Y370" s="207" t="str">
        <f t="shared" si="81"/>
        <v/>
      </c>
      <c r="Z370" s="259"/>
      <c r="AA370" s="207" t="str">
        <f t="shared" si="82"/>
        <v/>
      </c>
      <c r="AB370" s="183"/>
      <c r="AC370" s="90"/>
      <c r="AD370" s="262"/>
      <c r="AE370" s="207" t="str">
        <f t="shared" si="83"/>
        <v/>
      </c>
      <c r="AF370" s="263"/>
      <c r="AG370" s="207" t="str">
        <f t="shared" si="84"/>
        <v/>
      </c>
      <c r="AH370" s="264"/>
      <c r="AI370" s="207" t="str">
        <f t="shared" si="85"/>
        <v/>
      </c>
      <c r="AJ370" s="265"/>
      <c r="AK370" s="207" t="str">
        <f t="shared" si="86"/>
        <v/>
      </c>
      <c r="AL370" s="266"/>
      <c r="AM370" s="207" t="str">
        <f t="shared" si="87"/>
        <v/>
      </c>
      <c r="AN370" s="267"/>
      <c r="AO370" s="268"/>
      <c r="AP370" s="268"/>
      <c r="AQ370" s="269"/>
      <c r="AR370" s="207" t="str">
        <f t="shared" si="88"/>
        <v/>
      </c>
      <c r="AS370" s="270"/>
      <c r="AT370" s="271"/>
      <c r="AU370" s="237"/>
      <c r="AV370" s="207" t="str">
        <f t="shared" si="89"/>
        <v/>
      </c>
      <c r="AW370" s="237"/>
      <c r="AX370" s="237"/>
      <c r="AY370" s="237"/>
      <c r="AZ370" s="237"/>
      <c r="BA370" s="237"/>
      <c r="BB370" s="237"/>
      <c r="BC370" s="237"/>
      <c r="BE370" s="237"/>
      <c r="BF370" s="237"/>
      <c r="BG370" s="237"/>
      <c r="BH370" s="237"/>
      <c r="BI370" s="237"/>
      <c r="BJ370" s="237"/>
    </row>
    <row r="371" spans="1:62" s="238" customFormat="1" x14ac:dyDescent="0.2">
      <c r="A371" s="237"/>
      <c r="B371" s="207" t="str">
        <f t="shared" si="90"/>
        <v/>
      </c>
      <c r="C371" s="73"/>
      <c r="D371" s="257"/>
      <c r="E371" s="258"/>
      <c r="F371" s="259"/>
      <c r="G371" s="259"/>
      <c r="H371" s="207" t="str">
        <f t="shared" si="91"/>
        <v/>
      </c>
      <c r="I371" s="259"/>
      <c r="J371" s="207" t="str">
        <f t="shared" si="77"/>
        <v/>
      </c>
      <c r="K371" s="259"/>
      <c r="L371" s="207" t="str">
        <f t="shared" si="78"/>
        <v/>
      </c>
      <c r="M371" s="260"/>
      <c r="N371" s="260"/>
      <c r="O371" s="260"/>
      <c r="P371" s="260"/>
      <c r="Q371" s="260"/>
      <c r="R371" s="259"/>
      <c r="S371" s="207" t="str">
        <f t="shared" si="79"/>
        <v/>
      </c>
      <c r="T371" s="259"/>
      <c r="U371" s="207" t="str">
        <f t="shared" si="80"/>
        <v/>
      </c>
      <c r="V371" s="261"/>
      <c r="W371" s="183"/>
      <c r="X371" s="259"/>
      <c r="Y371" s="207" t="str">
        <f t="shared" si="81"/>
        <v/>
      </c>
      <c r="Z371" s="259"/>
      <c r="AA371" s="207" t="str">
        <f t="shared" si="82"/>
        <v/>
      </c>
      <c r="AB371" s="183"/>
      <c r="AC371" s="90"/>
      <c r="AD371" s="262"/>
      <c r="AE371" s="207" t="str">
        <f t="shared" si="83"/>
        <v/>
      </c>
      <c r="AF371" s="263"/>
      <c r="AG371" s="207" t="str">
        <f t="shared" si="84"/>
        <v/>
      </c>
      <c r="AH371" s="264"/>
      <c r="AI371" s="207" t="str">
        <f t="shared" si="85"/>
        <v/>
      </c>
      <c r="AJ371" s="265"/>
      <c r="AK371" s="207" t="str">
        <f t="shared" si="86"/>
        <v/>
      </c>
      <c r="AL371" s="266"/>
      <c r="AM371" s="207" t="str">
        <f t="shared" si="87"/>
        <v/>
      </c>
      <c r="AN371" s="267"/>
      <c r="AO371" s="268"/>
      <c r="AP371" s="268"/>
      <c r="AQ371" s="269"/>
      <c r="AR371" s="207" t="str">
        <f t="shared" si="88"/>
        <v/>
      </c>
      <c r="AS371" s="270"/>
      <c r="AT371" s="271"/>
      <c r="AU371" s="237"/>
      <c r="AV371" s="207" t="str">
        <f t="shared" si="89"/>
        <v/>
      </c>
      <c r="AW371" s="237"/>
      <c r="AX371" s="237"/>
      <c r="AY371" s="237"/>
      <c r="AZ371" s="237"/>
      <c r="BA371" s="237"/>
      <c r="BB371" s="237"/>
      <c r="BC371" s="237"/>
      <c r="BE371" s="237"/>
      <c r="BF371" s="237"/>
      <c r="BG371" s="237"/>
      <c r="BH371" s="237"/>
      <c r="BI371" s="237"/>
      <c r="BJ371" s="237"/>
    </row>
    <row r="372" spans="1:62" s="238" customFormat="1" x14ac:dyDescent="0.2">
      <c r="A372" s="237"/>
      <c r="B372" s="207" t="str">
        <f t="shared" si="90"/>
        <v/>
      </c>
      <c r="C372" s="73"/>
      <c r="D372" s="257"/>
      <c r="E372" s="258"/>
      <c r="F372" s="259"/>
      <c r="G372" s="259"/>
      <c r="H372" s="207" t="str">
        <f t="shared" si="91"/>
        <v/>
      </c>
      <c r="I372" s="259"/>
      <c r="J372" s="207" t="str">
        <f t="shared" si="77"/>
        <v/>
      </c>
      <c r="K372" s="259"/>
      <c r="L372" s="207" t="str">
        <f t="shared" si="78"/>
        <v/>
      </c>
      <c r="M372" s="260"/>
      <c r="N372" s="260"/>
      <c r="O372" s="260"/>
      <c r="P372" s="260"/>
      <c r="Q372" s="260"/>
      <c r="R372" s="259"/>
      <c r="S372" s="207" t="str">
        <f t="shared" si="79"/>
        <v/>
      </c>
      <c r="T372" s="259"/>
      <c r="U372" s="207" t="str">
        <f t="shared" si="80"/>
        <v/>
      </c>
      <c r="V372" s="261"/>
      <c r="W372" s="183"/>
      <c r="X372" s="259"/>
      <c r="Y372" s="207" t="str">
        <f t="shared" si="81"/>
        <v/>
      </c>
      <c r="Z372" s="259"/>
      <c r="AA372" s="207" t="str">
        <f t="shared" si="82"/>
        <v/>
      </c>
      <c r="AB372" s="183"/>
      <c r="AC372" s="90"/>
      <c r="AD372" s="262"/>
      <c r="AE372" s="207" t="str">
        <f t="shared" si="83"/>
        <v/>
      </c>
      <c r="AF372" s="263"/>
      <c r="AG372" s="207" t="str">
        <f t="shared" si="84"/>
        <v/>
      </c>
      <c r="AH372" s="264"/>
      <c r="AI372" s="207" t="str">
        <f t="shared" si="85"/>
        <v/>
      </c>
      <c r="AJ372" s="265"/>
      <c r="AK372" s="207" t="str">
        <f t="shared" si="86"/>
        <v/>
      </c>
      <c r="AL372" s="266"/>
      <c r="AM372" s="207" t="str">
        <f t="shared" si="87"/>
        <v/>
      </c>
      <c r="AN372" s="267"/>
      <c r="AO372" s="268"/>
      <c r="AP372" s="268"/>
      <c r="AQ372" s="269"/>
      <c r="AR372" s="207" t="str">
        <f t="shared" si="88"/>
        <v/>
      </c>
      <c r="AS372" s="270"/>
      <c r="AT372" s="271"/>
      <c r="AU372" s="237"/>
      <c r="AV372" s="207" t="str">
        <f t="shared" si="89"/>
        <v/>
      </c>
      <c r="AW372" s="237"/>
      <c r="AX372" s="237"/>
      <c r="AY372" s="237"/>
      <c r="AZ372" s="237"/>
      <c r="BA372" s="237"/>
      <c r="BB372" s="237"/>
      <c r="BC372" s="237"/>
      <c r="BE372" s="237"/>
      <c r="BF372" s="237"/>
      <c r="BG372" s="237"/>
      <c r="BH372" s="237"/>
      <c r="BI372" s="237"/>
      <c r="BJ372" s="237"/>
    </row>
    <row r="373" spans="1:62" s="238" customFormat="1" x14ac:dyDescent="0.2">
      <c r="A373" s="237"/>
      <c r="B373" s="207" t="str">
        <f t="shared" si="90"/>
        <v/>
      </c>
      <c r="C373" s="73"/>
      <c r="D373" s="257"/>
      <c r="E373" s="258"/>
      <c r="F373" s="259"/>
      <c r="G373" s="259"/>
      <c r="H373" s="207" t="str">
        <f t="shared" si="91"/>
        <v/>
      </c>
      <c r="I373" s="259"/>
      <c r="J373" s="207" t="str">
        <f t="shared" si="77"/>
        <v/>
      </c>
      <c r="K373" s="259"/>
      <c r="L373" s="207" t="str">
        <f t="shared" si="78"/>
        <v/>
      </c>
      <c r="M373" s="260"/>
      <c r="N373" s="260"/>
      <c r="O373" s="260"/>
      <c r="P373" s="260"/>
      <c r="Q373" s="260"/>
      <c r="R373" s="259"/>
      <c r="S373" s="207" t="str">
        <f t="shared" si="79"/>
        <v/>
      </c>
      <c r="T373" s="259"/>
      <c r="U373" s="207" t="str">
        <f t="shared" si="80"/>
        <v/>
      </c>
      <c r="V373" s="261"/>
      <c r="W373" s="183"/>
      <c r="X373" s="259"/>
      <c r="Y373" s="207" t="str">
        <f t="shared" si="81"/>
        <v/>
      </c>
      <c r="Z373" s="259"/>
      <c r="AA373" s="207" t="str">
        <f t="shared" si="82"/>
        <v/>
      </c>
      <c r="AB373" s="183"/>
      <c r="AC373" s="90"/>
      <c r="AD373" s="262"/>
      <c r="AE373" s="207" t="str">
        <f t="shared" si="83"/>
        <v/>
      </c>
      <c r="AF373" s="263"/>
      <c r="AG373" s="207" t="str">
        <f t="shared" si="84"/>
        <v/>
      </c>
      <c r="AH373" s="264"/>
      <c r="AI373" s="207" t="str">
        <f t="shared" si="85"/>
        <v/>
      </c>
      <c r="AJ373" s="265"/>
      <c r="AK373" s="207" t="str">
        <f t="shared" si="86"/>
        <v/>
      </c>
      <c r="AL373" s="266"/>
      <c r="AM373" s="207" t="str">
        <f t="shared" si="87"/>
        <v/>
      </c>
      <c r="AN373" s="267"/>
      <c r="AO373" s="268"/>
      <c r="AP373" s="268"/>
      <c r="AQ373" s="269"/>
      <c r="AR373" s="207" t="str">
        <f t="shared" si="88"/>
        <v/>
      </c>
      <c r="AS373" s="270"/>
      <c r="AT373" s="271"/>
      <c r="AU373" s="237"/>
      <c r="AV373" s="207" t="str">
        <f t="shared" si="89"/>
        <v/>
      </c>
      <c r="AW373" s="237"/>
      <c r="AX373" s="237"/>
      <c r="AY373" s="237"/>
      <c r="AZ373" s="237"/>
      <c r="BA373" s="237"/>
      <c r="BB373" s="237"/>
      <c r="BC373" s="237"/>
      <c r="BE373" s="237"/>
      <c r="BF373" s="237"/>
      <c r="BG373" s="237"/>
      <c r="BH373" s="237"/>
      <c r="BI373" s="237"/>
      <c r="BJ373" s="237"/>
    </row>
    <row r="374" spans="1:62" s="238" customFormat="1" x14ac:dyDescent="0.2">
      <c r="A374" s="237"/>
      <c r="B374" s="207" t="str">
        <f t="shared" si="90"/>
        <v/>
      </c>
      <c r="C374" s="73"/>
      <c r="D374" s="257"/>
      <c r="E374" s="258"/>
      <c r="F374" s="259"/>
      <c r="G374" s="259"/>
      <c r="H374" s="207" t="str">
        <f t="shared" si="91"/>
        <v/>
      </c>
      <c r="I374" s="259"/>
      <c r="J374" s="207" t="str">
        <f t="shared" si="77"/>
        <v/>
      </c>
      <c r="K374" s="259"/>
      <c r="L374" s="207" t="str">
        <f t="shared" si="78"/>
        <v/>
      </c>
      <c r="M374" s="260"/>
      <c r="N374" s="260"/>
      <c r="O374" s="260"/>
      <c r="P374" s="260"/>
      <c r="Q374" s="260"/>
      <c r="R374" s="259"/>
      <c r="S374" s="207" t="str">
        <f t="shared" si="79"/>
        <v/>
      </c>
      <c r="T374" s="259"/>
      <c r="U374" s="207" t="str">
        <f t="shared" si="80"/>
        <v/>
      </c>
      <c r="V374" s="261"/>
      <c r="W374" s="183"/>
      <c r="X374" s="259"/>
      <c r="Y374" s="207" t="str">
        <f t="shared" si="81"/>
        <v/>
      </c>
      <c r="Z374" s="259"/>
      <c r="AA374" s="207" t="str">
        <f t="shared" si="82"/>
        <v/>
      </c>
      <c r="AB374" s="183"/>
      <c r="AC374" s="90"/>
      <c r="AD374" s="262"/>
      <c r="AE374" s="207" t="str">
        <f t="shared" si="83"/>
        <v/>
      </c>
      <c r="AF374" s="263"/>
      <c r="AG374" s="207" t="str">
        <f t="shared" si="84"/>
        <v/>
      </c>
      <c r="AH374" s="264"/>
      <c r="AI374" s="207" t="str">
        <f t="shared" si="85"/>
        <v/>
      </c>
      <c r="AJ374" s="265"/>
      <c r="AK374" s="207" t="str">
        <f t="shared" si="86"/>
        <v/>
      </c>
      <c r="AL374" s="266"/>
      <c r="AM374" s="207" t="str">
        <f t="shared" si="87"/>
        <v/>
      </c>
      <c r="AN374" s="267"/>
      <c r="AO374" s="268"/>
      <c r="AP374" s="268"/>
      <c r="AQ374" s="269"/>
      <c r="AR374" s="207" t="str">
        <f t="shared" si="88"/>
        <v/>
      </c>
      <c r="AS374" s="270"/>
      <c r="AT374" s="271"/>
      <c r="AU374" s="237"/>
      <c r="AV374" s="207" t="str">
        <f t="shared" si="89"/>
        <v/>
      </c>
      <c r="AW374" s="237"/>
      <c r="AX374" s="237"/>
      <c r="AY374" s="237"/>
      <c r="AZ374" s="237"/>
      <c r="BA374" s="237"/>
      <c r="BB374" s="237"/>
      <c r="BC374" s="237"/>
      <c r="BE374" s="237"/>
      <c r="BF374" s="237"/>
      <c r="BG374" s="237"/>
      <c r="BH374" s="237"/>
      <c r="BI374" s="237"/>
      <c r="BJ374" s="237"/>
    </row>
    <row r="375" spans="1:62" s="238" customFormat="1" x14ac:dyDescent="0.2">
      <c r="A375" s="237"/>
      <c r="B375" s="207" t="str">
        <f t="shared" si="90"/>
        <v/>
      </c>
      <c r="C375" s="73"/>
      <c r="D375" s="257"/>
      <c r="E375" s="258"/>
      <c r="F375" s="259"/>
      <c r="G375" s="259"/>
      <c r="H375" s="207" t="str">
        <f t="shared" si="91"/>
        <v/>
      </c>
      <c r="I375" s="259"/>
      <c r="J375" s="207" t="str">
        <f t="shared" si="77"/>
        <v/>
      </c>
      <c r="K375" s="259"/>
      <c r="L375" s="207" t="str">
        <f t="shared" si="78"/>
        <v/>
      </c>
      <c r="M375" s="260"/>
      <c r="N375" s="260"/>
      <c r="O375" s="260"/>
      <c r="P375" s="260"/>
      <c r="Q375" s="260"/>
      <c r="R375" s="259"/>
      <c r="S375" s="207" t="str">
        <f t="shared" si="79"/>
        <v/>
      </c>
      <c r="T375" s="259"/>
      <c r="U375" s="207" t="str">
        <f t="shared" si="80"/>
        <v/>
      </c>
      <c r="V375" s="261"/>
      <c r="W375" s="183"/>
      <c r="X375" s="259"/>
      <c r="Y375" s="207" t="str">
        <f t="shared" si="81"/>
        <v/>
      </c>
      <c r="Z375" s="259"/>
      <c r="AA375" s="207" t="str">
        <f t="shared" si="82"/>
        <v/>
      </c>
      <c r="AB375" s="183"/>
      <c r="AC375" s="90"/>
      <c r="AD375" s="262"/>
      <c r="AE375" s="207" t="str">
        <f t="shared" si="83"/>
        <v/>
      </c>
      <c r="AF375" s="263"/>
      <c r="AG375" s="207" t="str">
        <f t="shared" si="84"/>
        <v/>
      </c>
      <c r="AH375" s="264"/>
      <c r="AI375" s="207" t="str">
        <f t="shared" si="85"/>
        <v/>
      </c>
      <c r="AJ375" s="265"/>
      <c r="AK375" s="207" t="str">
        <f t="shared" si="86"/>
        <v/>
      </c>
      <c r="AL375" s="266"/>
      <c r="AM375" s="207" t="str">
        <f t="shared" si="87"/>
        <v/>
      </c>
      <c r="AN375" s="267"/>
      <c r="AO375" s="268"/>
      <c r="AP375" s="268"/>
      <c r="AQ375" s="269"/>
      <c r="AR375" s="207" t="str">
        <f t="shared" si="88"/>
        <v/>
      </c>
      <c r="AS375" s="270"/>
      <c r="AT375" s="271"/>
      <c r="AU375" s="237"/>
      <c r="AV375" s="207" t="str">
        <f t="shared" si="89"/>
        <v/>
      </c>
      <c r="AW375" s="237"/>
      <c r="AX375" s="237"/>
      <c r="AY375" s="237"/>
      <c r="AZ375" s="237"/>
      <c r="BA375" s="237"/>
      <c r="BB375" s="237"/>
      <c r="BC375" s="237"/>
      <c r="BE375" s="237"/>
      <c r="BF375" s="237"/>
      <c r="BG375" s="237"/>
      <c r="BH375" s="237"/>
      <c r="BI375" s="237"/>
      <c r="BJ375" s="237"/>
    </row>
    <row r="376" spans="1:62" s="238" customFormat="1" x14ac:dyDescent="0.2">
      <c r="A376" s="237"/>
      <c r="B376" s="207" t="str">
        <f t="shared" si="90"/>
        <v/>
      </c>
      <c r="C376" s="73"/>
      <c r="D376" s="257"/>
      <c r="E376" s="258"/>
      <c r="F376" s="259"/>
      <c r="G376" s="259"/>
      <c r="H376" s="207" t="str">
        <f t="shared" si="91"/>
        <v/>
      </c>
      <c r="I376" s="259"/>
      <c r="J376" s="207" t="str">
        <f t="shared" si="77"/>
        <v/>
      </c>
      <c r="K376" s="259"/>
      <c r="L376" s="207" t="str">
        <f t="shared" si="78"/>
        <v/>
      </c>
      <c r="M376" s="260"/>
      <c r="N376" s="260"/>
      <c r="O376" s="260"/>
      <c r="P376" s="260"/>
      <c r="Q376" s="260"/>
      <c r="R376" s="259"/>
      <c r="S376" s="207" t="str">
        <f t="shared" si="79"/>
        <v/>
      </c>
      <c r="T376" s="259"/>
      <c r="U376" s="207" t="str">
        <f t="shared" si="80"/>
        <v/>
      </c>
      <c r="V376" s="261"/>
      <c r="W376" s="183"/>
      <c r="X376" s="259"/>
      <c r="Y376" s="207" t="str">
        <f t="shared" si="81"/>
        <v/>
      </c>
      <c r="Z376" s="259"/>
      <c r="AA376" s="207" t="str">
        <f t="shared" si="82"/>
        <v/>
      </c>
      <c r="AB376" s="183"/>
      <c r="AC376" s="90"/>
      <c r="AD376" s="262"/>
      <c r="AE376" s="207" t="str">
        <f t="shared" si="83"/>
        <v/>
      </c>
      <c r="AF376" s="263"/>
      <c r="AG376" s="207" t="str">
        <f t="shared" si="84"/>
        <v/>
      </c>
      <c r="AH376" s="264"/>
      <c r="AI376" s="207" t="str">
        <f t="shared" si="85"/>
        <v/>
      </c>
      <c r="AJ376" s="265"/>
      <c r="AK376" s="207" t="str">
        <f t="shared" si="86"/>
        <v/>
      </c>
      <c r="AL376" s="266"/>
      <c r="AM376" s="207" t="str">
        <f t="shared" si="87"/>
        <v/>
      </c>
      <c r="AN376" s="267"/>
      <c r="AO376" s="268"/>
      <c r="AP376" s="268"/>
      <c r="AQ376" s="269"/>
      <c r="AR376" s="207" t="str">
        <f t="shared" si="88"/>
        <v/>
      </c>
      <c r="AS376" s="270"/>
      <c r="AT376" s="271"/>
      <c r="AU376" s="237"/>
      <c r="AV376" s="207" t="str">
        <f t="shared" si="89"/>
        <v/>
      </c>
      <c r="AW376" s="237"/>
      <c r="AX376" s="237"/>
      <c r="AY376" s="237"/>
      <c r="AZ376" s="237"/>
      <c r="BA376" s="237"/>
      <c r="BB376" s="237"/>
      <c r="BC376" s="237"/>
      <c r="BE376" s="237"/>
      <c r="BF376" s="237"/>
      <c r="BG376" s="237"/>
      <c r="BH376" s="237"/>
      <c r="BI376" s="237"/>
      <c r="BJ376" s="237"/>
    </row>
    <row r="377" spans="1:62" s="238" customFormat="1" x14ac:dyDescent="0.2">
      <c r="A377" s="237"/>
      <c r="B377" s="207" t="str">
        <f t="shared" si="90"/>
        <v/>
      </c>
      <c r="C377" s="73"/>
      <c r="D377" s="257"/>
      <c r="E377" s="258"/>
      <c r="F377" s="259"/>
      <c r="G377" s="259"/>
      <c r="H377" s="207" t="str">
        <f t="shared" si="91"/>
        <v/>
      </c>
      <c r="I377" s="259"/>
      <c r="J377" s="207" t="str">
        <f t="shared" si="77"/>
        <v/>
      </c>
      <c r="K377" s="259"/>
      <c r="L377" s="207" t="str">
        <f t="shared" si="78"/>
        <v/>
      </c>
      <c r="M377" s="260"/>
      <c r="N377" s="260"/>
      <c r="O377" s="260"/>
      <c r="P377" s="260"/>
      <c r="Q377" s="260"/>
      <c r="R377" s="259"/>
      <c r="S377" s="207" t="str">
        <f t="shared" si="79"/>
        <v/>
      </c>
      <c r="T377" s="259"/>
      <c r="U377" s="207" t="str">
        <f t="shared" si="80"/>
        <v/>
      </c>
      <c r="V377" s="261"/>
      <c r="W377" s="183"/>
      <c r="X377" s="259"/>
      <c r="Y377" s="207" t="str">
        <f t="shared" si="81"/>
        <v/>
      </c>
      <c r="Z377" s="259"/>
      <c r="AA377" s="207" t="str">
        <f t="shared" si="82"/>
        <v/>
      </c>
      <c r="AB377" s="183"/>
      <c r="AC377" s="90"/>
      <c r="AD377" s="262"/>
      <c r="AE377" s="207" t="str">
        <f t="shared" si="83"/>
        <v/>
      </c>
      <c r="AF377" s="263"/>
      <c r="AG377" s="207" t="str">
        <f t="shared" si="84"/>
        <v/>
      </c>
      <c r="AH377" s="264"/>
      <c r="AI377" s="207" t="str">
        <f t="shared" si="85"/>
        <v/>
      </c>
      <c r="AJ377" s="265"/>
      <c r="AK377" s="207" t="str">
        <f t="shared" si="86"/>
        <v/>
      </c>
      <c r="AL377" s="266"/>
      <c r="AM377" s="207" t="str">
        <f t="shared" si="87"/>
        <v/>
      </c>
      <c r="AN377" s="267"/>
      <c r="AO377" s="268"/>
      <c r="AP377" s="268"/>
      <c r="AQ377" s="269"/>
      <c r="AR377" s="207" t="str">
        <f t="shared" si="88"/>
        <v/>
      </c>
      <c r="AS377" s="270"/>
      <c r="AT377" s="271"/>
      <c r="AU377" s="237"/>
      <c r="AV377" s="207" t="str">
        <f t="shared" si="89"/>
        <v/>
      </c>
      <c r="AW377" s="237"/>
      <c r="AX377" s="237"/>
      <c r="AY377" s="237"/>
      <c r="AZ377" s="237"/>
      <c r="BA377" s="237"/>
      <c r="BB377" s="237"/>
      <c r="BC377" s="237"/>
      <c r="BE377" s="237"/>
      <c r="BF377" s="237"/>
      <c r="BG377" s="237"/>
      <c r="BH377" s="237"/>
      <c r="BI377" s="237"/>
      <c r="BJ377" s="237"/>
    </row>
    <row r="378" spans="1:62" s="238" customFormat="1" x14ac:dyDescent="0.2">
      <c r="A378" s="237"/>
      <c r="B378" s="207" t="str">
        <f t="shared" si="90"/>
        <v/>
      </c>
      <c r="C378" s="73"/>
      <c r="D378" s="257"/>
      <c r="E378" s="258"/>
      <c r="F378" s="259"/>
      <c r="G378" s="259"/>
      <c r="H378" s="207" t="str">
        <f t="shared" si="91"/>
        <v/>
      </c>
      <c r="I378" s="259"/>
      <c r="J378" s="207" t="str">
        <f t="shared" si="77"/>
        <v/>
      </c>
      <c r="K378" s="259"/>
      <c r="L378" s="207" t="str">
        <f t="shared" si="78"/>
        <v/>
      </c>
      <c r="M378" s="260"/>
      <c r="N378" s="260"/>
      <c r="O378" s="260"/>
      <c r="P378" s="260"/>
      <c r="Q378" s="260"/>
      <c r="R378" s="259"/>
      <c r="S378" s="207" t="str">
        <f t="shared" si="79"/>
        <v/>
      </c>
      <c r="T378" s="259"/>
      <c r="U378" s="207" t="str">
        <f t="shared" si="80"/>
        <v/>
      </c>
      <c r="V378" s="261"/>
      <c r="W378" s="183"/>
      <c r="X378" s="259"/>
      <c r="Y378" s="207" t="str">
        <f t="shared" si="81"/>
        <v/>
      </c>
      <c r="Z378" s="259"/>
      <c r="AA378" s="207" t="str">
        <f t="shared" si="82"/>
        <v/>
      </c>
      <c r="AB378" s="183"/>
      <c r="AC378" s="90"/>
      <c r="AD378" s="262"/>
      <c r="AE378" s="207" t="str">
        <f t="shared" si="83"/>
        <v/>
      </c>
      <c r="AF378" s="263"/>
      <c r="AG378" s="207" t="str">
        <f t="shared" si="84"/>
        <v/>
      </c>
      <c r="AH378" s="264"/>
      <c r="AI378" s="207" t="str">
        <f t="shared" si="85"/>
        <v/>
      </c>
      <c r="AJ378" s="265"/>
      <c r="AK378" s="207" t="str">
        <f t="shared" si="86"/>
        <v/>
      </c>
      <c r="AL378" s="266"/>
      <c r="AM378" s="207" t="str">
        <f t="shared" si="87"/>
        <v/>
      </c>
      <c r="AN378" s="267"/>
      <c r="AO378" s="268"/>
      <c r="AP378" s="268"/>
      <c r="AQ378" s="269"/>
      <c r="AR378" s="207" t="str">
        <f t="shared" si="88"/>
        <v/>
      </c>
      <c r="AS378" s="270"/>
      <c r="AT378" s="271"/>
      <c r="AU378" s="237"/>
      <c r="AV378" s="207" t="str">
        <f t="shared" si="89"/>
        <v/>
      </c>
      <c r="AW378" s="237"/>
      <c r="AX378" s="237"/>
      <c r="AY378" s="237"/>
      <c r="AZ378" s="237"/>
      <c r="BA378" s="237"/>
      <c r="BB378" s="237"/>
      <c r="BC378" s="237"/>
      <c r="BE378" s="237"/>
      <c r="BF378" s="237"/>
      <c r="BG378" s="237"/>
      <c r="BH378" s="237"/>
      <c r="BI378" s="237"/>
      <c r="BJ378" s="237"/>
    </row>
    <row r="379" spans="1:62" s="238" customFormat="1" x14ac:dyDescent="0.2">
      <c r="A379" s="237"/>
      <c r="B379" s="207" t="str">
        <f t="shared" si="90"/>
        <v/>
      </c>
      <c r="C379" s="73"/>
      <c r="D379" s="257"/>
      <c r="E379" s="258"/>
      <c r="F379" s="259"/>
      <c r="G379" s="259"/>
      <c r="H379" s="207" t="str">
        <f t="shared" si="91"/>
        <v/>
      </c>
      <c r="I379" s="259"/>
      <c r="J379" s="207" t="str">
        <f t="shared" si="77"/>
        <v/>
      </c>
      <c r="K379" s="259"/>
      <c r="L379" s="207" t="str">
        <f t="shared" si="78"/>
        <v/>
      </c>
      <c r="M379" s="260"/>
      <c r="N379" s="260"/>
      <c r="O379" s="260"/>
      <c r="P379" s="260"/>
      <c r="Q379" s="260"/>
      <c r="R379" s="259"/>
      <c r="S379" s="207" t="str">
        <f t="shared" si="79"/>
        <v/>
      </c>
      <c r="T379" s="259"/>
      <c r="U379" s="207" t="str">
        <f t="shared" si="80"/>
        <v/>
      </c>
      <c r="V379" s="261"/>
      <c r="W379" s="183"/>
      <c r="X379" s="259"/>
      <c r="Y379" s="207" t="str">
        <f t="shared" si="81"/>
        <v/>
      </c>
      <c r="Z379" s="259"/>
      <c r="AA379" s="207" t="str">
        <f t="shared" si="82"/>
        <v/>
      </c>
      <c r="AB379" s="183"/>
      <c r="AC379" s="90"/>
      <c r="AD379" s="262"/>
      <c r="AE379" s="207" t="str">
        <f t="shared" si="83"/>
        <v/>
      </c>
      <c r="AF379" s="263"/>
      <c r="AG379" s="207" t="str">
        <f t="shared" si="84"/>
        <v/>
      </c>
      <c r="AH379" s="264"/>
      <c r="AI379" s="207" t="str">
        <f t="shared" si="85"/>
        <v/>
      </c>
      <c r="AJ379" s="265"/>
      <c r="AK379" s="207" t="str">
        <f t="shared" si="86"/>
        <v/>
      </c>
      <c r="AL379" s="266"/>
      <c r="AM379" s="207" t="str">
        <f t="shared" si="87"/>
        <v/>
      </c>
      <c r="AN379" s="267"/>
      <c r="AO379" s="268"/>
      <c r="AP379" s="268"/>
      <c r="AQ379" s="269"/>
      <c r="AR379" s="207" t="str">
        <f t="shared" si="88"/>
        <v/>
      </c>
      <c r="AS379" s="270"/>
      <c r="AT379" s="271"/>
      <c r="AU379" s="237"/>
      <c r="AV379" s="207" t="str">
        <f t="shared" si="89"/>
        <v/>
      </c>
      <c r="AW379" s="237"/>
      <c r="AX379" s="237"/>
      <c r="AY379" s="237"/>
      <c r="AZ379" s="237"/>
      <c r="BA379" s="237"/>
      <c r="BB379" s="237"/>
      <c r="BC379" s="237"/>
      <c r="BE379" s="237"/>
      <c r="BF379" s="237"/>
      <c r="BG379" s="237"/>
      <c r="BH379" s="237"/>
      <c r="BI379" s="237"/>
      <c r="BJ379" s="237"/>
    </row>
    <row r="380" spans="1:62" s="238" customFormat="1" x14ac:dyDescent="0.2">
      <c r="A380" s="237"/>
      <c r="B380" s="207" t="str">
        <f t="shared" si="90"/>
        <v/>
      </c>
      <c r="C380" s="73"/>
      <c r="D380" s="257"/>
      <c r="E380" s="258"/>
      <c r="F380" s="259"/>
      <c r="G380" s="259"/>
      <c r="H380" s="207" t="str">
        <f t="shared" si="91"/>
        <v/>
      </c>
      <c r="I380" s="259"/>
      <c r="J380" s="207" t="str">
        <f t="shared" si="77"/>
        <v/>
      </c>
      <c r="K380" s="259"/>
      <c r="L380" s="207" t="str">
        <f t="shared" si="78"/>
        <v/>
      </c>
      <c r="M380" s="260"/>
      <c r="N380" s="260"/>
      <c r="O380" s="260"/>
      <c r="P380" s="260"/>
      <c r="Q380" s="260"/>
      <c r="R380" s="259"/>
      <c r="S380" s="207" t="str">
        <f t="shared" si="79"/>
        <v/>
      </c>
      <c r="T380" s="259"/>
      <c r="U380" s="207" t="str">
        <f t="shared" si="80"/>
        <v/>
      </c>
      <c r="V380" s="261"/>
      <c r="W380" s="183"/>
      <c r="X380" s="259"/>
      <c r="Y380" s="207" t="str">
        <f t="shared" si="81"/>
        <v/>
      </c>
      <c r="Z380" s="259"/>
      <c r="AA380" s="207" t="str">
        <f t="shared" si="82"/>
        <v/>
      </c>
      <c r="AB380" s="183"/>
      <c r="AC380" s="90"/>
      <c r="AD380" s="262"/>
      <c r="AE380" s="207" t="str">
        <f t="shared" si="83"/>
        <v/>
      </c>
      <c r="AF380" s="263"/>
      <c r="AG380" s="207" t="str">
        <f t="shared" si="84"/>
        <v/>
      </c>
      <c r="AH380" s="264"/>
      <c r="AI380" s="207" t="str">
        <f t="shared" si="85"/>
        <v/>
      </c>
      <c r="AJ380" s="265"/>
      <c r="AK380" s="207" t="str">
        <f t="shared" si="86"/>
        <v/>
      </c>
      <c r="AL380" s="266"/>
      <c r="AM380" s="207" t="str">
        <f t="shared" si="87"/>
        <v/>
      </c>
      <c r="AN380" s="267"/>
      <c r="AO380" s="268"/>
      <c r="AP380" s="268"/>
      <c r="AQ380" s="269"/>
      <c r="AR380" s="207" t="str">
        <f t="shared" si="88"/>
        <v/>
      </c>
      <c r="AS380" s="270"/>
      <c r="AT380" s="271"/>
      <c r="AU380" s="237"/>
      <c r="AV380" s="207" t="str">
        <f t="shared" si="89"/>
        <v/>
      </c>
      <c r="AW380" s="237"/>
      <c r="AX380" s="237"/>
      <c r="AY380" s="237"/>
      <c r="AZ380" s="237"/>
      <c r="BA380" s="237"/>
      <c r="BB380" s="237"/>
      <c r="BC380" s="237"/>
      <c r="BE380" s="237"/>
      <c r="BF380" s="237"/>
      <c r="BG380" s="237"/>
      <c r="BH380" s="237"/>
      <c r="BI380" s="237"/>
      <c r="BJ380" s="237"/>
    </row>
    <row r="381" spans="1:62" s="238" customFormat="1" x14ac:dyDescent="0.2">
      <c r="A381" s="237"/>
      <c r="B381" s="207" t="str">
        <f t="shared" si="90"/>
        <v/>
      </c>
      <c r="C381" s="73"/>
      <c r="D381" s="257"/>
      <c r="E381" s="258"/>
      <c r="F381" s="259"/>
      <c r="G381" s="259"/>
      <c r="H381" s="207" t="str">
        <f t="shared" si="91"/>
        <v/>
      </c>
      <c r="I381" s="259"/>
      <c r="J381" s="207" t="str">
        <f t="shared" si="77"/>
        <v/>
      </c>
      <c r="K381" s="259"/>
      <c r="L381" s="207" t="str">
        <f t="shared" si="78"/>
        <v/>
      </c>
      <c r="M381" s="260"/>
      <c r="N381" s="260"/>
      <c r="O381" s="260"/>
      <c r="P381" s="260"/>
      <c r="Q381" s="260"/>
      <c r="R381" s="259"/>
      <c r="S381" s="207" t="str">
        <f t="shared" si="79"/>
        <v/>
      </c>
      <c r="T381" s="259"/>
      <c r="U381" s="207" t="str">
        <f t="shared" si="80"/>
        <v/>
      </c>
      <c r="V381" s="261"/>
      <c r="W381" s="183"/>
      <c r="X381" s="259"/>
      <c r="Y381" s="207" t="str">
        <f t="shared" si="81"/>
        <v/>
      </c>
      <c r="Z381" s="259"/>
      <c r="AA381" s="207" t="str">
        <f t="shared" si="82"/>
        <v/>
      </c>
      <c r="AB381" s="183"/>
      <c r="AC381" s="90"/>
      <c r="AD381" s="262"/>
      <c r="AE381" s="207" t="str">
        <f t="shared" si="83"/>
        <v/>
      </c>
      <c r="AF381" s="263"/>
      <c r="AG381" s="207" t="str">
        <f t="shared" si="84"/>
        <v/>
      </c>
      <c r="AH381" s="264"/>
      <c r="AI381" s="207" t="str">
        <f t="shared" si="85"/>
        <v/>
      </c>
      <c r="AJ381" s="265"/>
      <c r="AK381" s="207" t="str">
        <f t="shared" si="86"/>
        <v/>
      </c>
      <c r="AL381" s="266"/>
      <c r="AM381" s="207" t="str">
        <f t="shared" si="87"/>
        <v/>
      </c>
      <c r="AN381" s="267"/>
      <c r="AO381" s="268"/>
      <c r="AP381" s="268"/>
      <c r="AQ381" s="269"/>
      <c r="AR381" s="207" t="str">
        <f t="shared" si="88"/>
        <v/>
      </c>
      <c r="AS381" s="270"/>
      <c r="AT381" s="271"/>
      <c r="AU381" s="237"/>
      <c r="AV381" s="207" t="str">
        <f t="shared" si="89"/>
        <v/>
      </c>
      <c r="AW381" s="237"/>
      <c r="AX381" s="237"/>
      <c r="AY381" s="237"/>
      <c r="AZ381" s="237"/>
      <c r="BA381" s="237"/>
      <c r="BB381" s="237"/>
      <c r="BC381" s="237"/>
      <c r="BE381" s="237"/>
      <c r="BF381" s="237"/>
      <c r="BG381" s="237"/>
      <c r="BH381" s="237"/>
      <c r="BI381" s="237"/>
      <c r="BJ381" s="237"/>
    </row>
    <row r="382" spans="1:62" s="238" customFormat="1" x14ac:dyDescent="0.2">
      <c r="A382" s="237"/>
      <c r="B382" s="207" t="str">
        <f t="shared" si="90"/>
        <v/>
      </c>
      <c r="C382" s="73"/>
      <c r="D382" s="257"/>
      <c r="E382" s="258"/>
      <c r="F382" s="259"/>
      <c r="G382" s="259"/>
      <c r="H382" s="207" t="str">
        <f t="shared" si="91"/>
        <v/>
      </c>
      <c r="I382" s="259"/>
      <c r="J382" s="207" t="str">
        <f t="shared" si="77"/>
        <v/>
      </c>
      <c r="K382" s="259"/>
      <c r="L382" s="207" t="str">
        <f t="shared" si="78"/>
        <v/>
      </c>
      <c r="M382" s="260"/>
      <c r="N382" s="260"/>
      <c r="O382" s="260"/>
      <c r="P382" s="260"/>
      <c r="Q382" s="260"/>
      <c r="R382" s="259"/>
      <c r="S382" s="207" t="str">
        <f t="shared" si="79"/>
        <v/>
      </c>
      <c r="T382" s="259"/>
      <c r="U382" s="207" t="str">
        <f t="shared" si="80"/>
        <v/>
      </c>
      <c r="V382" s="261"/>
      <c r="W382" s="183"/>
      <c r="X382" s="259"/>
      <c r="Y382" s="207" t="str">
        <f t="shared" si="81"/>
        <v/>
      </c>
      <c r="Z382" s="259"/>
      <c r="AA382" s="207" t="str">
        <f t="shared" si="82"/>
        <v/>
      </c>
      <c r="AB382" s="183"/>
      <c r="AC382" s="90"/>
      <c r="AD382" s="262"/>
      <c r="AE382" s="207" t="str">
        <f t="shared" si="83"/>
        <v/>
      </c>
      <c r="AF382" s="263"/>
      <c r="AG382" s="207" t="str">
        <f t="shared" si="84"/>
        <v/>
      </c>
      <c r="AH382" s="264"/>
      <c r="AI382" s="207" t="str">
        <f t="shared" si="85"/>
        <v/>
      </c>
      <c r="AJ382" s="265"/>
      <c r="AK382" s="207" t="str">
        <f t="shared" si="86"/>
        <v/>
      </c>
      <c r="AL382" s="266"/>
      <c r="AM382" s="207" t="str">
        <f t="shared" si="87"/>
        <v/>
      </c>
      <c r="AN382" s="267"/>
      <c r="AO382" s="268"/>
      <c r="AP382" s="268"/>
      <c r="AQ382" s="269"/>
      <c r="AR382" s="207" t="str">
        <f t="shared" si="88"/>
        <v/>
      </c>
      <c r="AS382" s="270"/>
      <c r="AT382" s="271"/>
      <c r="AU382" s="237"/>
      <c r="AV382" s="207" t="str">
        <f t="shared" si="89"/>
        <v/>
      </c>
      <c r="AW382" s="237"/>
      <c r="AX382" s="237"/>
      <c r="AY382" s="237"/>
      <c r="AZ382" s="237"/>
      <c r="BA382" s="237"/>
      <c r="BB382" s="237"/>
      <c r="BC382" s="237"/>
      <c r="BE382" s="237"/>
      <c r="BF382" s="237"/>
      <c r="BG382" s="237"/>
      <c r="BH382" s="237"/>
      <c r="BI382" s="237"/>
      <c r="BJ382" s="237"/>
    </row>
    <row r="383" spans="1:62" s="238" customFormat="1" x14ac:dyDescent="0.2">
      <c r="A383" s="237"/>
      <c r="B383" s="207" t="str">
        <f t="shared" si="90"/>
        <v/>
      </c>
      <c r="C383" s="73"/>
      <c r="D383" s="257"/>
      <c r="E383" s="258"/>
      <c r="F383" s="259"/>
      <c r="G383" s="259"/>
      <c r="H383" s="207" t="str">
        <f t="shared" si="91"/>
        <v/>
      </c>
      <c r="I383" s="259"/>
      <c r="J383" s="207" t="str">
        <f t="shared" si="77"/>
        <v/>
      </c>
      <c r="K383" s="259"/>
      <c r="L383" s="207" t="str">
        <f t="shared" si="78"/>
        <v/>
      </c>
      <c r="M383" s="260"/>
      <c r="N383" s="260"/>
      <c r="O383" s="260"/>
      <c r="P383" s="260"/>
      <c r="Q383" s="260"/>
      <c r="R383" s="259"/>
      <c r="S383" s="207" t="str">
        <f t="shared" si="79"/>
        <v/>
      </c>
      <c r="T383" s="259"/>
      <c r="U383" s="207" t="str">
        <f t="shared" si="80"/>
        <v/>
      </c>
      <c r="V383" s="261"/>
      <c r="W383" s="183"/>
      <c r="X383" s="259"/>
      <c r="Y383" s="207" t="str">
        <f t="shared" si="81"/>
        <v/>
      </c>
      <c r="Z383" s="259"/>
      <c r="AA383" s="207" t="str">
        <f t="shared" si="82"/>
        <v/>
      </c>
      <c r="AB383" s="183"/>
      <c r="AC383" s="90"/>
      <c r="AD383" s="262"/>
      <c r="AE383" s="207" t="str">
        <f t="shared" si="83"/>
        <v/>
      </c>
      <c r="AF383" s="263"/>
      <c r="AG383" s="207" t="str">
        <f t="shared" si="84"/>
        <v/>
      </c>
      <c r="AH383" s="264"/>
      <c r="AI383" s="207" t="str">
        <f t="shared" si="85"/>
        <v/>
      </c>
      <c r="AJ383" s="265"/>
      <c r="AK383" s="207" t="str">
        <f t="shared" si="86"/>
        <v/>
      </c>
      <c r="AL383" s="266"/>
      <c r="AM383" s="207" t="str">
        <f t="shared" si="87"/>
        <v/>
      </c>
      <c r="AN383" s="267"/>
      <c r="AO383" s="268"/>
      <c r="AP383" s="268"/>
      <c r="AQ383" s="269"/>
      <c r="AR383" s="207" t="str">
        <f t="shared" si="88"/>
        <v/>
      </c>
      <c r="AS383" s="270"/>
      <c r="AT383" s="271"/>
      <c r="AU383" s="237"/>
      <c r="AV383" s="207" t="str">
        <f t="shared" si="89"/>
        <v/>
      </c>
      <c r="AW383" s="237"/>
      <c r="AX383" s="237"/>
      <c r="AY383" s="237"/>
      <c r="AZ383" s="237"/>
      <c r="BA383" s="237"/>
      <c r="BB383" s="237"/>
      <c r="BC383" s="237"/>
      <c r="BE383" s="237"/>
      <c r="BF383" s="237"/>
      <c r="BG383" s="237"/>
      <c r="BH383" s="237"/>
      <c r="BI383" s="237"/>
      <c r="BJ383" s="237"/>
    </row>
    <row r="384" spans="1:62" s="238" customFormat="1" x14ac:dyDescent="0.2">
      <c r="A384" s="237"/>
      <c r="B384" s="207" t="str">
        <f t="shared" si="90"/>
        <v/>
      </c>
      <c r="C384" s="73"/>
      <c r="D384" s="257"/>
      <c r="E384" s="258"/>
      <c r="F384" s="259"/>
      <c r="G384" s="259"/>
      <c r="H384" s="207" t="str">
        <f t="shared" si="91"/>
        <v/>
      </c>
      <c r="I384" s="259"/>
      <c r="J384" s="207" t="str">
        <f t="shared" si="77"/>
        <v/>
      </c>
      <c r="K384" s="259"/>
      <c r="L384" s="207" t="str">
        <f t="shared" si="78"/>
        <v/>
      </c>
      <c r="M384" s="260"/>
      <c r="N384" s="260"/>
      <c r="O384" s="260"/>
      <c r="P384" s="260"/>
      <c r="Q384" s="260"/>
      <c r="R384" s="259"/>
      <c r="S384" s="207" t="str">
        <f t="shared" si="79"/>
        <v/>
      </c>
      <c r="T384" s="259"/>
      <c r="U384" s="207" t="str">
        <f t="shared" si="80"/>
        <v/>
      </c>
      <c r="V384" s="261"/>
      <c r="W384" s="183"/>
      <c r="X384" s="259"/>
      <c r="Y384" s="207" t="str">
        <f t="shared" si="81"/>
        <v/>
      </c>
      <c r="Z384" s="259"/>
      <c r="AA384" s="207" t="str">
        <f t="shared" si="82"/>
        <v/>
      </c>
      <c r="AB384" s="183"/>
      <c r="AC384" s="90"/>
      <c r="AD384" s="262"/>
      <c r="AE384" s="207" t="str">
        <f t="shared" si="83"/>
        <v/>
      </c>
      <c r="AF384" s="263"/>
      <c r="AG384" s="207" t="str">
        <f t="shared" si="84"/>
        <v/>
      </c>
      <c r="AH384" s="264"/>
      <c r="AI384" s="207" t="str">
        <f t="shared" si="85"/>
        <v/>
      </c>
      <c r="AJ384" s="265"/>
      <c r="AK384" s="207" t="str">
        <f t="shared" si="86"/>
        <v/>
      </c>
      <c r="AL384" s="266"/>
      <c r="AM384" s="207" t="str">
        <f t="shared" si="87"/>
        <v/>
      </c>
      <c r="AN384" s="267"/>
      <c r="AO384" s="268"/>
      <c r="AP384" s="268"/>
      <c r="AQ384" s="269"/>
      <c r="AR384" s="207" t="str">
        <f t="shared" si="88"/>
        <v/>
      </c>
      <c r="AS384" s="270"/>
      <c r="AT384" s="271"/>
      <c r="AU384" s="237"/>
      <c r="AV384" s="207" t="str">
        <f t="shared" si="89"/>
        <v/>
      </c>
      <c r="AW384" s="237"/>
      <c r="AX384" s="237"/>
      <c r="AY384" s="237"/>
      <c r="AZ384" s="237"/>
      <c r="BA384" s="237"/>
      <c r="BB384" s="237"/>
      <c r="BC384" s="237"/>
      <c r="BE384" s="237"/>
      <c r="BF384" s="237"/>
      <c r="BG384" s="237"/>
      <c r="BH384" s="237"/>
      <c r="BI384" s="237"/>
      <c r="BJ384" s="237"/>
    </row>
    <row r="385" spans="1:62" s="238" customFormat="1" x14ac:dyDescent="0.2">
      <c r="A385" s="237"/>
      <c r="B385" s="207" t="str">
        <f t="shared" si="90"/>
        <v/>
      </c>
      <c r="C385" s="73"/>
      <c r="D385" s="257"/>
      <c r="E385" s="258"/>
      <c r="F385" s="259"/>
      <c r="G385" s="259"/>
      <c r="H385" s="207" t="str">
        <f t="shared" si="91"/>
        <v/>
      </c>
      <c r="I385" s="259"/>
      <c r="J385" s="207" t="str">
        <f t="shared" si="77"/>
        <v/>
      </c>
      <c r="K385" s="259"/>
      <c r="L385" s="207" t="str">
        <f t="shared" si="78"/>
        <v/>
      </c>
      <c r="M385" s="260"/>
      <c r="N385" s="260"/>
      <c r="O385" s="260"/>
      <c r="P385" s="260"/>
      <c r="Q385" s="260"/>
      <c r="R385" s="259"/>
      <c r="S385" s="207" t="str">
        <f t="shared" si="79"/>
        <v/>
      </c>
      <c r="T385" s="259"/>
      <c r="U385" s="207" t="str">
        <f t="shared" si="80"/>
        <v/>
      </c>
      <c r="V385" s="261"/>
      <c r="W385" s="183"/>
      <c r="X385" s="259"/>
      <c r="Y385" s="207" t="str">
        <f t="shared" si="81"/>
        <v/>
      </c>
      <c r="Z385" s="259"/>
      <c r="AA385" s="207" t="str">
        <f t="shared" si="82"/>
        <v/>
      </c>
      <c r="AB385" s="183"/>
      <c r="AC385" s="90"/>
      <c r="AD385" s="262"/>
      <c r="AE385" s="207" t="str">
        <f t="shared" si="83"/>
        <v/>
      </c>
      <c r="AF385" s="263"/>
      <c r="AG385" s="207" t="str">
        <f t="shared" si="84"/>
        <v/>
      </c>
      <c r="AH385" s="264"/>
      <c r="AI385" s="207" t="str">
        <f t="shared" si="85"/>
        <v/>
      </c>
      <c r="AJ385" s="265"/>
      <c r="AK385" s="207" t="str">
        <f t="shared" si="86"/>
        <v/>
      </c>
      <c r="AL385" s="266"/>
      <c r="AM385" s="207" t="str">
        <f t="shared" si="87"/>
        <v/>
      </c>
      <c r="AN385" s="267"/>
      <c r="AO385" s="268"/>
      <c r="AP385" s="268"/>
      <c r="AQ385" s="269"/>
      <c r="AR385" s="207" t="str">
        <f t="shared" si="88"/>
        <v/>
      </c>
      <c r="AS385" s="270"/>
      <c r="AT385" s="271"/>
      <c r="AU385" s="237"/>
      <c r="AV385" s="207" t="str">
        <f t="shared" si="89"/>
        <v/>
      </c>
      <c r="AW385" s="237"/>
      <c r="AX385" s="237"/>
      <c r="AY385" s="237"/>
      <c r="AZ385" s="237"/>
      <c r="BA385" s="237"/>
      <c r="BB385" s="237"/>
      <c r="BC385" s="237"/>
      <c r="BE385" s="237"/>
      <c r="BF385" s="237"/>
      <c r="BG385" s="237"/>
      <c r="BH385" s="237"/>
      <c r="BI385" s="237"/>
      <c r="BJ385" s="237"/>
    </row>
    <row r="386" spans="1:62" s="238" customFormat="1" x14ac:dyDescent="0.2">
      <c r="A386" s="237"/>
      <c r="B386" s="207" t="str">
        <f t="shared" si="90"/>
        <v/>
      </c>
      <c r="C386" s="73"/>
      <c r="D386" s="257"/>
      <c r="E386" s="258"/>
      <c r="F386" s="259"/>
      <c r="G386" s="259"/>
      <c r="H386" s="207" t="str">
        <f t="shared" si="91"/>
        <v/>
      </c>
      <c r="I386" s="259"/>
      <c r="J386" s="207" t="str">
        <f t="shared" si="77"/>
        <v/>
      </c>
      <c r="K386" s="259"/>
      <c r="L386" s="207" t="str">
        <f t="shared" si="78"/>
        <v/>
      </c>
      <c r="M386" s="260"/>
      <c r="N386" s="260"/>
      <c r="O386" s="260"/>
      <c r="P386" s="260"/>
      <c r="Q386" s="260"/>
      <c r="R386" s="259"/>
      <c r="S386" s="207" t="str">
        <f t="shared" si="79"/>
        <v/>
      </c>
      <c r="T386" s="259"/>
      <c r="U386" s="207" t="str">
        <f t="shared" si="80"/>
        <v/>
      </c>
      <c r="V386" s="261"/>
      <c r="W386" s="183"/>
      <c r="X386" s="259"/>
      <c r="Y386" s="207" t="str">
        <f t="shared" si="81"/>
        <v/>
      </c>
      <c r="Z386" s="259"/>
      <c r="AA386" s="207" t="str">
        <f t="shared" si="82"/>
        <v/>
      </c>
      <c r="AB386" s="183"/>
      <c r="AC386" s="90"/>
      <c r="AD386" s="262"/>
      <c r="AE386" s="207" t="str">
        <f t="shared" si="83"/>
        <v/>
      </c>
      <c r="AF386" s="263"/>
      <c r="AG386" s="207" t="str">
        <f t="shared" si="84"/>
        <v/>
      </c>
      <c r="AH386" s="264"/>
      <c r="AI386" s="207" t="str">
        <f t="shared" si="85"/>
        <v/>
      </c>
      <c r="AJ386" s="265"/>
      <c r="AK386" s="207" t="str">
        <f t="shared" si="86"/>
        <v/>
      </c>
      <c r="AL386" s="266"/>
      <c r="AM386" s="207" t="str">
        <f t="shared" si="87"/>
        <v/>
      </c>
      <c r="AN386" s="267"/>
      <c r="AO386" s="268"/>
      <c r="AP386" s="268"/>
      <c r="AQ386" s="269"/>
      <c r="AR386" s="207" t="str">
        <f t="shared" si="88"/>
        <v/>
      </c>
      <c r="AS386" s="270"/>
      <c r="AT386" s="271"/>
      <c r="AU386" s="237"/>
      <c r="AV386" s="207" t="str">
        <f t="shared" si="89"/>
        <v/>
      </c>
      <c r="AW386" s="237"/>
      <c r="AX386" s="237"/>
      <c r="AY386" s="237"/>
      <c r="AZ386" s="237"/>
      <c r="BA386" s="237"/>
      <c r="BB386" s="237"/>
      <c r="BC386" s="237"/>
      <c r="BE386" s="237"/>
      <c r="BF386" s="237"/>
      <c r="BG386" s="237"/>
      <c r="BH386" s="237"/>
      <c r="BI386" s="237"/>
      <c r="BJ386" s="237"/>
    </row>
    <row r="387" spans="1:62" s="238" customFormat="1" x14ac:dyDescent="0.2">
      <c r="A387" s="237"/>
      <c r="B387" s="207" t="str">
        <f t="shared" si="90"/>
        <v/>
      </c>
      <c r="C387" s="73"/>
      <c r="D387" s="257"/>
      <c r="E387" s="258"/>
      <c r="F387" s="259"/>
      <c r="G387" s="259"/>
      <c r="H387" s="207" t="str">
        <f t="shared" si="91"/>
        <v/>
      </c>
      <c r="I387" s="259"/>
      <c r="J387" s="207" t="str">
        <f t="shared" si="77"/>
        <v/>
      </c>
      <c r="K387" s="259"/>
      <c r="L387" s="207" t="str">
        <f t="shared" si="78"/>
        <v/>
      </c>
      <c r="M387" s="260"/>
      <c r="N387" s="260"/>
      <c r="O387" s="260"/>
      <c r="P387" s="260"/>
      <c r="Q387" s="260"/>
      <c r="R387" s="259"/>
      <c r="S387" s="207" t="str">
        <f t="shared" si="79"/>
        <v/>
      </c>
      <c r="T387" s="259"/>
      <c r="U387" s="207" t="str">
        <f t="shared" si="80"/>
        <v/>
      </c>
      <c r="V387" s="261"/>
      <c r="W387" s="183"/>
      <c r="X387" s="259"/>
      <c r="Y387" s="207" t="str">
        <f t="shared" si="81"/>
        <v/>
      </c>
      <c r="Z387" s="259"/>
      <c r="AA387" s="207" t="str">
        <f t="shared" si="82"/>
        <v/>
      </c>
      <c r="AB387" s="183"/>
      <c r="AC387" s="90"/>
      <c r="AD387" s="262"/>
      <c r="AE387" s="207" t="str">
        <f t="shared" si="83"/>
        <v/>
      </c>
      <c r="AF387" s="263"/>
      <c r="AG387" s="207" t="str">
        <f t="shared" si="84"/>
        <v/>
      </c>
      <c r="AH387" s="264"/>
      <c r="AI387" s="207" t="str">
        <f t="shared" si="85"/>
        <v/>
      </c>
      <c r="AJ387" s="265"/>
      <c r="AK387" s="207" t="str">
        <f t="shared" si="86"/>
        <v/>
      </c>
      <c r="AL387" s="266"/>
      <c r="AM387" s="207" t="str">
        <f t="shared" si="87"/>
        <v/>
      </c>
      <c r="AN387" s="267"/>
      <c r="AO387" s="268"/>
      <c r="AP387" s="268"/>
      <c r="AQ387" s="269"/>
      <c r="AR387" s="207" t="str">
        <f t="shared" si="88"/>
        <v/>
      </c>
      <c r="AS387" s="270"/>
      <c r="AT387" s="271"/>
      <c r="AU387" s="237"/>
      <c r="AV387" s="207" t="str">
        <f t="shared" si="89"/>
        <v/>
      </c>
      <c r="AW387" s="237"/>
      <c r="AX387" s="237"/>
      <c r="AY387" s="237"/>
      <c r="AZ387" s="237"/>
      <c r="BA387" s="237"/>
      <c r="BB387" s="237"/>
      <c r="BC387" s="237"/>
      <c r="BE387" s="237"/>
      <c r="BF387" s="237"/>
      <c r="BG387" s="237"/>
      <c r="BH387" s="237"/>
      <c r="BI387" s="237"/>
      <c r="BJ387" s="237"/>
    </row>
    <row r="388" spans="1:62" s="238" customFormat="1" x14ac:dyDescent="0.2">
      <c r="A388" s="237"/>
      <c r="B388" s="207" t="str">
        <f t="shared" si="90"/>
        <v/>
      </c>
      <c r="C388" s="73"/>
      <c r="D388" s="257"/>
      <c r="E388" s="258"/>
      <c r="F388" s="259"/>
      <c r="G388" s="259"/>
      <c r="H388" s="207" t="str">
        <f t="shared" si="91"/>
        <v/>
      </c>
      <c r="I388" s="259"/>
      <c r="J388" s="207" t="str">
        <f t="shared" si="77"/>
        <v/>
      </c>
      <c r="K388" s="259"/>
      <c r="L388" s="207" t="str">
        <f t="shared" si="78"/>
        <v/>
      </c>
      <c r="M388" s="260"/>
      <c r="N388" s="260"/>
      <c r="O388" s="260"/>
      <c r="P388" s="260"/>
      <c r="Q388" s="260"/>
      <c r="R388" s="259"/>
      <c r="S388" s="207" t="str">
        <f t="shared" si="79"/>
        <v/>
      </c>
      <c r="T388" s="259"/>
      <c r="U388" s="207" t="str">
        <f t="shared" si="80"/>
        <v/>
      </c>
      <c r="V388" s="261"/>
      <c r="W388" s="183"/>
      <c r="X388" s="259"/>
      <c r="Y388" s="207" t="str">
        <f t="shared" si="81"/>
        <v/>
      </c>
      <c r="Z388" s="259"/>
      <c r="AA388" s="207" t="str">
        <f t="shared" si="82"/>
        <v/>
      </c>
      <c r="AB388" s="183"/>
      <c r="AC388" s="90"/>
      <c r="AD388" s="262"/>
      <c r="AE388" s="207" t="str">
        <f t="shared" si="83"/>
        <v/>
      </c>
      <c r="AF388" s="263"/>
      <c r="AG388" s="207" t="str">
        <f t="shared" si="84"/>
        <v/>
      </c>
      <c r="AH388" s="264"/>
      <c r="AI388" s="207" t="str">
        <f t="shared" si="85"/>
        <v/>
      </c>
      <c r="AJ388" s="265"/>
      <c r="AK388" s="207" t="str">
        <f t="shared" si="86"/>
        <v/>
      </c>
      <c r="AL388" s="266"/>
      <c r="AM388" s="207" t="str">
        <f t="shared" si="87"/>
        <v/>
      </c>
      <c r="AN388" s="267"/>
      <c r="AO388" s="268"/>
      <c r="AP388" s="268"/>
      <c r="AQ388" s="269"/>
      <c r="AR388" s="207" t="str">
        <f t="shared" si="88"/>
        <v/>
      </c>
      <c r="AS388" s="270"/>
      <c r="AT388" s="271"/>
      <c r="AU388" s="237"/>
      <c r="AV388" s="207" t="str">
        <f t="shared" si="89"/>
        <v/>
      </c>
      <c r="AW388" s="237"/>
      <c r="AX388" s="237"/>
      <c r="AY388" s="237"/>
      <c r="AZ388" s="237"/>
      <c r="BA388" s="237"/>
      <c r="BB388" s="237"/>
      <c r="BC388" s="237"/>
      <c r="BE388" s="237"/>
      <c r="BF388" s="237"/>
      <c r="BG388" s="237"/>
      <c r="BH388" s="237"/>
      <c r="BI388" s="237"/>
      <c r="BJ388" s="237"/>
    </row>
    <row r="389" spans="1:62" s="238" customFormat="1" x14ac:dyDescent="0.2">
      <c r="A389" s="237"/>
      <c r="B389" s="207" t="str">
        <f t="shared" si="90"/>
        <v/>
      </c>
      <c r="C389" s="73"/>
      <c r="D389" s="257"/>
      <c r="E389" s="258"/>
      <c r="F389" s="259"/>
      <c r="G389" s="259"/>
      <c r="H389" s="207" t="str">
        <f t="shared" si="91"/>
        <v/>
      </c>
      <c r="I389" s="259"/>
      <c r="J389" s="207" t="str">
        <f t="shared" si="77"/>
        <v/>
      </c>
      <c r="K389" s="259"/>
      <c r="L389" s="207" t="str">
        <f t="shared" si="78"/>
        <v/>
      </c>
      <c r="M389" s="260"/>
      <c r="N389" s="260"/>
      <c r="O389" s="260"/>
      <c r="P389" s="260"/>
      <c r="Q389" s="260"/>
      <c r="R389" s="259"/>
      <c r="S389" s="207" t="str">
        <f t="shared" si="79"/>
        <v/>
      </c>
      <c r="T389" s="259"/>
      <c r="U389" s="207" t="str">
        <f t="shared" si="80"/>
        <v/>
      </c>
      <c r="V389" s="261"/>
      <c r="W389" s="183"/>
      <c r="X389" s="259"/>
      <c r="Y389" s="207" t="str">
        <f t="shared" si="81"/>
        <v/>
      </c>
      <c r="Z389" s="259"/>
      <c r="AA389" s="207" t="str">
        <f t="shared" si="82"/>
        <v/>
      </c>
      <c r="AB389" s="183"/>
      <c r="AC389" s="90"/>
      <c r="AD389" s="262"/>
      <c r="AE389" s="207" t="str">
        <f t="shared" si="83"/>
        <v/>
      </c>
      <c r="AF389" s="263"/>
      <c r="AG389" s="207" t="str">
        <f t="shared" si="84"/>
        <v/>
      </c>
      <c r="AH389" s="264"/>
      <c r="AI389" s="207" t="str">
        <f t="shared" si="85"/>
        <v/>
      </c>
      <c r="AJ389" s="265"/>
      <c r="AK389" s="207" t="str">
        <f t="shared" si="86"/>
        <v/>
      </c>
      <c r="AL389" s="266"/>
      <c r="AM389" s="207" t="str">
        <f t="shared" si="87"/>
        <v/>
      </c>
      <c r="AN389" s="267"/>
      <c r="AO389" s="268"/>
      <c r="AP389" s="268"/>
      <c r="AQ389" s="269"/>
      <c r="AR389" s="207" t="str">
        <f t="shared" si="88"/>
        <v/>
      </c>
      <c r="AS389" s="270"/>
      <c r="AT389" s="271"/>
      <c r="AU389" s="237"/>
      <c r="AV389" s="207" t="str">
        <f t="shared" si="89"/>
        <v/>
      </c>
      <c r="AW389" s="237"/>
      <c r="AX389" s="237"/>
      <c r="AY389" s="237"/>
      <c r="AZ389" s="237"/>
      <c r="BA389" s="237"/>
      <c r="BB389" s="237"/>
      <c r="BC389" s="237"/>
      <c r="BE389" s="237"/>
      <c r="BF389" s="237"/>
      <c r="BG389" s="237"/>
      <c r="BH389" s="237"/>
      <c r="BI389" s="237"/>
      <c r="BJ389" s="237"/>
    </row>
    <row r="390" spans="1:62" s="238" customFormat="1" x14ac:dyDescent="0.2">
      <c r="A390" s="237"/>
      <c r="B390" s="207" t="str">
        <f t="shared" si="90"/>
        <v/>
      </c>
      <c r="C390" s="73"/>
      <c r="D390" s="257"/>
      <c r="E390" s="258"/>
      <c r="F390" s="259"/>
      <c r="G390" s="259"/>
      <c r="H390" s="207" t="str">
        <f t="shared" si="91"/>
        <v/>
      </c>
      <c r="I390" s="259"/>
      <c r="J390" s="207" t="str">
        <f t="shared" ref="J390:J453" si="92">IF($I390="","",VLOOKUP($I390,Signs_Sign_Class_Table_Array,2,FALSE))</f>
        <v/>
      </c>
      <c r="K390" s="259"/>
      <c r="L390" s="207" t="str">
        <f t="shared" ref="L390:L453" si="93">IF($K390="","",VLOOKUP($K390,Signs_Sign_Type_Table_Array,2,FALSE))</f>
        <v/>
      </c>
      <c r="M390" s="260"/>
      <c r="N390" s="260"/>
      <c r="O390" s="260"/>
      <c r="P390" s="260"/>
      <c r="Q390" s="260"/>
      <c r="R390" s="259"/>
      <c r="S390" s="207" t="str">
        <f t="shared" ref="S390:S453" si="94">IF($R390="","",VLOOKUP($R390,Generic_GPS_Method_ID_Table_Array,2,FALSE))</f>
        <v/>
      </c>
      <c r="T390" s="259"/>
      <c r="U390" s="207" t="str">
        <f t="shared" ref="U390:U453" si="95">IF($T390="","",VLOOKUP($T390,Signs_Sign_Side_Table_Array,2,FALSE))</f>
        <v/>
      </c>
      <c r="V390" s="261"/>
      <c r="W390" s="183"/>
      <c r="X390" s="259"/>
      <c r="Y390" s="207" t="str">
        <f t="shared" ref="Y390:Y453" si="96">IF($X390="","",VLOOKUP($X390,Signs_Direction_Table_Array,2,FALSE))</f>
        <v/>
      </c>
      <c r="Z390" s="259"/>
      <c r="AA390" s="207" t="str">
        <f t="shared" ref="AA390:AA453" si="97">IF($Z390="","",VLOOKUP($Z390,Signs_Sign_Owner_Table_Array,2,FALSE))</f>
        <v/>
      </c>
      <c r="AB390" s="183"/>
      <c r="AC390" s="90"/>
      <c r="AD390" s="262"/>
      <c r="AE390" s="207" t="str">
        <f t="shared" ref="AE390:AE453" si="98">IF($AD390="","",VLOOKUP($AD390,Signs_Sign_Material_Table_Array,2,FALSE))</f>
        <v/>
      </c>
      <c r="AF390" s="263"/>
      <c r="AG390" s="207" t="str">
        <f t="shared" ref="AG390:AG453" si="99">IF($AF390="","",VLOOKUP($AF390,Signs_Sign_Colour_Table_Array,2,FALSE))</f>
        <v/>
      </c>
      <c r="AH390" s="264"/>
      <c r="AI390" s="207" t="str">
        <f t="shared" ref="AI390:AI453" si="100">IF($AH390="","",VLOOKUP($AH390,Signs_Sign_Material_Table_Array,2,FALSE))</f>
        <v/>
      </c>
      <c r="AJ390" s="265"/>
      <c r="AK390" s="207" t="str">
        <f t="shared" ref="AK390:AK453" si="101">IF($AJ390="","",VLOOKUP($AJ390,Signs_Sign_Colour_Table_Array,2,FALSE))</f>
        <v/>
      </c>
      <c r="AL390" s="266"/>
      <c r="AM390" s="207" t="str">
        <f t="shared" ref="AM390:AM453" si="102">IF($AL390="","",VLOOKUP($AL390,Signs_Sign_Substrate_Table_Array,2,FALSE))</f>
        <v/>
      </c>
      <c r="AN390" s="267"/>
      <c r="AO390" s="268"/>
      <c r="AP390" s="268"/>
      <c r="AQ390" s="269"/>
      <c r="AR390" s="207" t="str">
        <f t="shared" ref="AR390:AR453" si="103">IF($AQ390="","",VLOOKUP($AQ390,Signs_Framed_Table_Array,2,FALSE))</f>
        <v/>
      </c>
      <c r="AS390" s="270"/>
      <c r="AT390" s="271"/>
      <c r="AU390" s="237"/>
      <c r="AV390" s="207" t="str">
        <f t="shared" ref="AV390:AV453" si="104">IF($AU390="","",VLOOKUP($AU390,Signs_Replace_Reason_Table_Array,2,FALSE))</f>
        <v/>
      </c>
      <c r="AW390" s="237"/>
      <c r="AX390" s="237"/>
      <c r="AY390" s="237"/>
      <c r="AZ390" s="237"/>
      <c r="BA390" s="237"/>
      <c r="BB390" s="237"/>
      <c r="BC390" s="237"/>
      <c r="BE390" s="237"/>
      <c r="BF390" s="237"/>
      <c r="BG390" s="237"/>
      <c r="BH390" s="237"/>
      <c r="BI390" s="237"/>
      <c r="BJ390" s="237"/>
    </row>
    <row r="391" spans="1:62" s="238" customFormat="1" x14ac:dyDescent="0.2">
      <c r="A391" s="237"/>
      <c r="B391" s="207" t="str">
        <f t="shared" ref="B391:B454" si="105">IF(C391="","",(VLOOKUP(C391,Generic_Road_Names_Table_Array,2,FALSE)))</f>
        <v/>
      </c>
      <c r="C391" s="73"/>
      <c r="D391" s="257"/>
      <c r="E391" s="258"/>
      <c r="F391" s="259"/>
      <c r="G391" s="259"/>
      <c r="H391" s="207" t="str">
        <f t="shared" ref="H391:H454" si="106">IF(G391="","",(VLOOKUP(G391,Signs_Sign_Group_Table_Array,2,FALSE)))</f>
        <v/>
      </c>
      <c r="I391" s="259"/>
      <c r="J391" s="207" t="str">
        <f t="shared" si="92"/>
        <v/>
      </c>
      <c r="K391" s="259"/>
      <c r="L391" s="207" t="str">
        <f t="shared" si="93"/>
        <v/>
      </c>
      <c r="M391" s="260"/>
      <c r="N391" s="260"/>
      <c r="O391" s="260"/>
      <c r="P391" s="260"/>
      <c r="Q391" s="260"/>
      <c r="R391" s="259"/>
      <c r="S391" s="207" t="str">
        <f t="shared" si="94"/>
        <v/>
      </c>
      <c r="T391" s="259"/>
      <c r="U391" s="207" t="str">
        <f t="shared" si="95"/>
        <v/>
      </c>
      <c r="V391" s="261"/>
      <c r="W391" s="183"/>
      <c r="X391" s="259"/>
      <c r="Y391" s="207" t="str">
        <f t="shared" si="96"/>
        <v/>
      </c>
      <c r="Z391" s="259"/>
      <c r="AA391" s="207" t="str">
        <f t="shared" si="97"/>
        <v/>
      </c>
      <c r="AB391" s="183"/>
      <c r="AC391" s="90"/>
      <c r="AD391" s="262"/>
      <c r="AE391" s="207" t="str">
        <f t="shared" si="98"/>
        <v/>
      </c>
      <c r="AF391" s="263"/>
      <c r="AG391" s="207" t="str">
        <f t="shared" si="99"/>
        <v/>
      </c>
      <c r="AH391" s="264"/>
      <c r="AI391" s="207" t="str">
        <f t="shared" si="100"/>
        <v/>
      </c>
      <c r="AJ391" s="265"/>
      <c r="AK391" s="207" t="str">
        <f t="shared" si="101"/>
        <v/>
      </c>
      <c r="AL391" s="266"/>
      <c r="AM391" s="207" t="str">
        <f t="shared" si="102"/>
        <v/>
      </c>
      <c r="AN391" s="267"/>
      <c r="AO391" s="268"/>
      <c r="AP391" s="268"/>
      <c r="AQ391" s="269"/>
      <c r="AR391" s="207" t="str">
        <f t="shared" si="103"/>
        <v/>
      </c>
      <c r="AS391" s="270"/>
      <c r="AT391" s="271"/>
      <c r="AU391" s="237"/>
      <c r="AV391" s="207" t="str">
        <f t="shared" si="104"/>
        <v/>
      </c>
      <c r="AW391" s="237"/>
      <c r="AX391" s="237"/>
      <c r="AY391" s="237"/>
      <c r="AZ391" s="237"/>
      <c r="BA391" s="237"/>
      <c r="BB391" s="237"/>
      <c r="BC391" s="237"/>
      <c r="BE391" s="237"/>
      <c r="BF391" s="237"/>
      <c r="BG391" s="237"/>
      <c r="BH391" s="237"/>
      <c r="BI391" s="237"/>
      <c r="BJ391" s="237"/>
    </row>
    <row r="392" spans="1:62" s="238" customFormat="1" x14ac:dyDescent="0.2">
      <c r="A392" s="237"/>
      <c r="B392" s="207" t="str">
        <f t="shared" si="105"/>
        <v/>
      </c>
      <c r="C392" s="73"/>
      <c r="D392" s="257"/>
      <c r="E392" s="258"/>
      <c r="F392" s="259"/>
      <c r="G392" s="259"/>
      <c r="H392" s="207" t="str">
        <f t="shared" si="106"/>
        <v/>
      </c>
      <c r="I392" s="259"/>
      <c r="J392" s="207" t="str">
        <f t="shared" si="92"/>
        <v/>
      </c>
      <c r="K392" s="259"/>
      <c r="L392" s="207" t="str">
        <f t="shared" si="93"/>
        <v/>
      </c>
      <c r="M392" s="260"/>
      <c r="N392" s="260"/>
      <c r="O392" s="260"/>
      <c r="P392" s="260"/>
      <c r="Q392" s="260"/>
      <c r="R392" s="259"/>
      <c r="S392" s="207" t="str">
        <f t="shared" si="94"/>
        <v/>
      </c>
      <c r="T392" s="259"/>
      <c r="U392" s="207" t="str">
        <f t="shared" si="95"/>
        <v/>
      </c>
      <c r="V392" s="261"/>
      <c r="W392" s="183"/>
      <c r="X392" s="259"/>
      <c r="Y392" s="207" t="str">
        <f t="shared" si="96"/>
        <v/>
      </c>
      <c r="Z392" s="259"/>
      <c r="AA392" s="207" t="str">
        <f t="shared" si="97"/>
        <v/>
      </c>
      <c r="AB392" s="183"/>
      <c r="AC392" s="90"/>
      <c r="AD392" s="262"/>
      <c r="AE392" s="207" t="str">
        <f t="shared" si="98"/>
        <v/>
      </c>
      <c r="AF392" s="263"/>
      <c r="AG392" s="207" t="str">
        <f t="shared" si="99"/>
        <v/>
      </c>
      <c r="AH392" s="264"/>
      <c r="AI392" s="207" t="str">
        <f t="shared" si="100"/>
        <v/>
      </c>
      <c r="AJ392" s="265"/>
      <c r="AK392" s="207" t="str">
        <f t="shared" si="101"/>
        <v/>
      </c>
      <c r="AL392" s="266"/>
      <c r="AM392" s="207" t="str">
        <f t="shared" si="102"/>
        <v/>
      </c>
      <c r="AN392" s="267"/>
      <c r="AO392" s="268"/>
      <c r="AP392" s="268"/>
      <c r="AQ392" s="269"/>
      <c r="AR392" s="207" t="str">
        <f t="shared" si="103"/>
        <v/>
      </c>
      <c r="AS392" s="270"/>
      <c r="AT392" s="271"/>
      <c r="AU392" s="237"/>
      <c r="AV392" s="207" t="str">
        <f t="shared" si="104"/>
        <v/>
      </c>
      <c r="AW392" s="237"/>
      <c r="AX392" s="237"/>
      <c r="AY392" s="237"/>
      <c r="AZ392" s="237"/>
      <c r="BA392" s="237"/>
      <c r="BB392" s="237"/>
      <c r="BC392" s="237"/>
      <c r="BE392" s="237"/>
      <c r="BF392" s="237"/>
      <c r="BG392" s="237"/>
      <c r="BH392" s="237"/>
      <c r="BI392" s="237"/>
      <c r="BJ392" s="237"/>
    </row>
    <row r="393" spans="1:62" s="238" customFormat="1" x14ac:dyDescent="0.2">
      <c r="A393" s="237"/>
      <c r="B393" s="207" t="str">
        <f t="shared" si="105"/>
        <v/>
      </c>
      <c r="C393" s="73"/>
      <c r="D393" s="257"/>
      <c r="E393" s="258"/>
      <c r="F393" s="259"/>
      <c r="G393" s="259"/>
      <c r="H393" s="207" t="str">
        <f t="shared" si="106"/>
        <v/>
      </c>
      <c r="I393" s="259"/>
      <c r="J393" s="207" t="str">
        <f t="shared" si="92"/>
        <v/>
      </c>
      <c r="K393" s="259"/>
      <c r="L393" s="207" t="str">
        <f t="shared" si="93"/>
        <v/>
      </c>
      <c r="M393" s="260"/>
      <c r="N393" s="260"/>
      <c r="O393" s="260"/>
      <c r="P393" s="260"/>
      <c r="Q393" s="260"/>
      <c r="R393" s="259"/>
      <c r="S393" s="207" t="str">
        <f t="shared" si="94"/>
        <v/>
      </c>
      <c r="T393" s="259"/>
      <c r="U393" s="207" t="str">
        <f t="shared" si="95"/>
        <v/>
      </c>
      <c r="V393" s="261"/>
      <c r="W393" s="183"/>
      <c r="X393" s="259"/>
      <c r="Y393" s="207" t="str">
        <f t="shared" si="96"/>
        <v/>
      </c>
      <c r="Z393" s="259"/>
      <c r="AA393" s="207" t="str">
        <f t="shared" si="97"/>
        <v/>
      </c>
      <c r="AB393" s="183"/>
      <c r="AC393" s="90"/>
      <c r="AD393" s="262"/>
      <c r="AE393" s="207" t="str">
        <f t="shared" si="98"/>
        <v/>
      </c>
      <c r="AF393" s="263"/>
      <c r="AG393" s="207" t="str">
        <f t="shared" si="99"/>
        <v/>
      </c>
      <c r="AH393" s="264"/>
      <c r="AI393" s="207" t="str">
        <f t="shared" si="100"/>
        <v/>
      </c>
      <c r="AJ393" s="265"/>
      <c r="AK393" s="207" t="str">
        <f t="shared" si="101"/>
        <v/>
      </c>
      <c r="AL393" s="266"/>
      <c r="AM393" s="207" t="str">
        <f t="shared" si="102"/>
        <v/>
      </c>
      <c r="AN393" s="267"/>
      <c r="AO393" s="268"/>
      <c r="AP393" s="268"/>
      <c r="AQ393" s="269"/>
      <c r="AR393" s="207" t="str">
        <f t="shared" si="103"/>
        <v/>
      </c>
      <c r="AS393" s="270"/>
      <c r="AT393" s="271"/>
      <c r="AU393" s="237"/>
      <c r="AV393" s="207" t="str">
        <f t="shared" si="104"/>
        <v/>
      </c>
      <c r="AW393" s="237"/>
      <c r="AX393" s="237"/>
      <c r="AY393" s="237"/>
      <c r="AZ393" s="237"/>
      <c r="BA393" s="237"/>
      <c r="BB393" s="237"/>
      <c r="BC393" s="237"/>
      <c r="BE393" s="237"/>
      <c r="BF393" s="237"/>
      <c r="BG393" s="237"/>
      <c r="BH393" s="237"/>
      <c r="BI393" s="237"/>
      <c r="BJ393" s="237"/>
    </row>
    <row r="394" spans="1:62" s="238" customFormat="1" x14ac:dyDescent="0.2">
      <c r="A394" s="237"/>
      <c r="B394" s="207" t="str">
        <f t="shared" si="105"/>
        <v/>
      </c>
      <c r="C394" s="73"/>
      <c r="D394" s="257"/>
      <c r="E394" s="258"/>
      <c r="F394" s="259"/>
      <c r="G394" s="259"/>
      <c r="H394" s="207" t="str">
        <f t="shared" si="106"/>
        <v/>
      </c>
      <c r="I394" s="259"/>
      <c r="J394" s="207" t="str">
        <f t="shared" si="92"/>
        <v/>
      </c>
      <c r="K394" s="259"/>
      <c r="L394" s="207" t="str">
        <f t="shared" si="93"/>
        <v/>
      </c>
      <c r="M394" s="260"/>
      <c r="N394" s="260"/>
      <c r="O394" s="260"/>
      <c r="P394" s="260"/>
      <c r="Q394" s="260"/>
      <c r="R394" s="259"/>
      <c r="S394" s="207" t="str">
        <f t="shared" si="94"/>
        <v/>
      </c>
      <c r="T394" s="259"/>
      <c r="U394" s="207" t="str">
        <f t="shared" si="95"/>
        <v/>
      </c>
      <c r="V394" s="261"/>
      <c r="W394" s="183"/>
      <c r="X394" s="259"/>
      <c r="Y394" s="207" t="str">
        <f t="shared" si="96"/>
        <v/>
      </c>
      <c r="Z394" s="259"/>
      <c r="AA394" s="207" t="str">
        <f t="shared" si="97"/>
        <v/>
      </c>
      <c r="AB394" s="183"/>
      <c r="AC394" s="90"/>
      <c r="AD394" s="262"/>
      <c r="AE394" s="207" t="str">
        <f t="shared" si="98"/>
        <v/>
      </c>
      <c r="AF394" s="263"/>
      <c r="AG394" s="207" t="str">
        <f t="shared" si="99"/>
        <v/>
      </c>
      <c r="AH394" s="264"/>
      <c r="AI394" s="207" t="str">
        <f t="shared" si="100"/>
        <v/>
      </c>
      <c r="AJ394" s="265"/>
      <c r="AK394" s="207" t="str">
        <f t="shared" si="101"/>
        <v/>
      </c>
      <c r="AL394" s="266"/>
      <c r="AM394" s="207" t="str">
        <f t="shared" si="102"/>
        <v/>
      </c>
      <c r="AN394" s="267"/>
      <c r="AO394" s="268"/>
      <c r="AP394" s="268"/>
      <c r="AQ394" s="269"/>
      <c r="AR394" s="207" t="str">
        <f t="shared" si="103"/>
        <v/>
      </c>
      <c r="AS394" s="270"/>
      <c r="AT394" s="271"/>
      <c r="AU394" s="237"/>
      <c r="AV394" s="207" t="str">
        <f t="shared" si="104"/>
        <v/>
      </c>
      <c r="AW394" s="237"/>
      <c r="AX394" s="237"/>
      <c r="AY394" s="237"/>
      <c r="AZ394" s="237"/>
      <c r="BA394" s="237"/>
      <c r="BB394" s="237"/>
      <c r="BC394" s="237"/>
      <c r="BE394" s="237"/>
      <c r="BF394" s="237"/>
      <c r="BG394" s="237"/>
      <c r="BH394" s="237"/>
      <c r="BI394" s="237"/>
      <c r="BJ394" s="237"/>
    </row>
    <row r="395" spans="1:62" s="238" customFormat="1" x14ac:dyDescent="0.2">
      <c r="A395" s="237"/>
      <c r="B395" s="207" t="str">
        <f t="shared" si="105"/>
        <v/>
      </c>
      <c r="C395" s="73"/>
      <c r="D395" s="257"/>
      <c r="E395" s="258"/>
      <c r="F395" s="259"/>
      <c r="G395" s="259"/>
      <c r="H395" s="207" t="str">
        <f t="shared" si="106"/>
        <v/>
      </c>
      <c r="I395" s="259"/>
      <c r="J395" s="207" t="str">
        <f t="shared" si="92"/>
        <v/>
      </c>
      <c r="K395" s="259"/>
      <c r="L395" s="207" t="str">
        <f t="shared" si="93"/>
        <v/>
      </c>
      <c r="M395" s="260"/>
      <c r="N395" s="260"/>
      <c r="O395" s="260"/>
      <c r="P395" s="260"/>
      <c r="Q395" s="260"/>
      <c r="R395" s="259"/>
      <c r="S395" s="207" t="str">
        <f t="shared" si="94"/>
        <v/>
      </c>
      <c r="T395" s="259"/>
      <c r="U395" s="207" t="str">
        <f t="shared" si="95"/>
        <v/>
      </c>
      <c r="V395" s="261"/>
      <c r="W395" s="183"/>
      <c r="X395" s="259"/>
      <c r="Y395" s="207" t="str">
        <f t="shared" si="96"/>
        <v/>
      </c>
      <c r="Z395" s="259"/>
      <c r="AA395" s="207" t="str">
        <f t="shared" si="97"/>
        <v/>
      </c>
      <c r="AB395" s="183"/>
      <c r="AC395" s="90"/>
      <c r="AD395" s="262"/>
      <c r="AE395" s="207" t="str">
        <f t="shared" si="98"/>
        <v/>
      </c>
      <c r="AF395" s="263"/>
      <c r="AG395" s="207" t="str">
        <f t="shared" si="99"/>
        <v/>
      </c>
      <c r="AH395" s="264"/>
      <c r="AI395" s="207" t="str">
        <f t="shared" si="100"/>
        <v/>
      </c>
      <c r="AJ395" s="265"/>
      <c r="AK395" s="207" t="str">
        <f t="shared" si="101"/>
        <v/>
      </c>
      <c r="AL395" s="266"/>
      <c r="AM395" s="207" t="str">
        <f t="shared" si="102"/>
        <v/>
      </c>
      <c r="AN395" s="267"/>
      <c r="AO395" s="268"/>
      <c r="AP395" s="268"/>
      <c r="AQ395" s="269"/>
      <c r="AR395" s="207" t="str">
        <f t="shared" si="103"/>
        <v/>
      </c>
      <c r="AS395" s="270"/>
      <c r="AT395" s="271"/>
      <c r="AU395" s="237"/>
      <c r="AV395" s="207" t="str">
        <f t="shared" si="104"/>
        <v/>
      </c>
      <c r="AW395" s="237"/>
      <c r="AX395" s="237"/>
      <c r="AY395" s="237"/>
      <c r="AZ395" s="237"/>
      <c r="BA395" s="237"/>
      <c r="BB395" s="237"/>
      <c r="BC395" s="237"/>
      <c r="BE395" s="237"/>
      <c r="BF395" s="237"/>
      <c r="BG395" s="237"/>
      <c r="BH395" s="237"/>
      <c r="BI395" s="237"/>
      <c r="BJ395" s="237"/>
    </row>
    <row r="396" spans="1:62" s="238" customFormat="1" x14ac:dyDescent="0.2">
      <c r="A396" s="237"/>
      <c r="B396" s="207" t="str">
        <f t="shared" si="105"/>
        <v/>
      </c>
      <c r="C396" s="73"/>
      <c r="D396" s="257"/>
      <c r="E396" s="258"/>
      <c r="F396" s="259"/>
      <c r="G396" s="259"/>
      <c r="H396" s="207" t="str">
        <f t="shared" si="106"/>
        <v/>
      </c>
      <c r="I396" s="259"/>
      <c r="J396" s="207" t="str">
        <f t="shared" si="92"/>
        <v/>
      </c>
      <c r="K396" s="259"/>
      <c r="L396" s="207" t="str">
        <f t="shared" si="93"/>
        <v/>
      </c>
      <c r="M396" s="260"/>
      <c r="N396" s="260"/>
      <c r="O396" s="260"/>
      <c r="P396" s="260"/>
      <c r="Q396" s="260"/>
      <c r="R396" s="259"/>
      <c r="S396" s="207" t="str">
        <f t="shared" si="94"/>
        <v/>
      </c>
      <c r="T396" s="259"/>
      <c r="U396" s="207" t="str">
        <f t="shared" si="95"/>
        <v/>
      </c>
      <c r="V396" s="261"/>
      <c r="W396" s="183"/>
      <c r="X396" s="259"/>
      <c r="Y396" s="207" t="str">
        <f t="shared" si="96"/>
        <v/>
      </c>
      <c r="Z396" s="259"/>
      <c r="AA396" s="207" t="str">
        <f t="shared" si="97"/>
        <v/>
      </c>
      <c r="AB396" s="183"/>
      <c r="AC396" s="90"/>
      <c r="AD396" s="262"/>
      <c r="AE396" s="207" t="str">
        <f t="shared" si="98"/>
        <v/>
      </c>
      <c r="AF396" s="263"/>
      <c r="AG396" s="207" t="str">
        <f t="shared" si="99"/>
        <v/>
      </c>
      <c r="AH396" s="264"/>
      <c r="AI396" s="207" t="str">
        <f t="shared" si="100"/>
        <v/>
      </c>
      <c r="AJ396" s="265"/>
      <c r="AK396" s="207" t="str">
        <f t="shared" si="101"/>
        <v/>
      </c>
      <c r="AL396" s="266"/>
      <c r="AM396" s="207" t="str">
        <f t="shared" si="102"/>
        <v/>
      </c>
      <c r="AN396" s="267"/>
      <c r="AO396" s="268"/>
      <c r="AP396" s="268"/>
      <c r="AQ396" s="269"/>
      <c r="AR396" s="207" t="str">
        <f t="shared" si="103"/>
        <v/>
      </c>
      <c r="AS396" s="270"/>
      <c r="AT396" s="271"/>
      <c r="AU396" s="237"/>
      <c r="AV396" s="207" t="str">
        <f t="shared" si="104"/>
        <v/>
      </c>
      <c r="AW396" s="237"/>
      <c r="AX396" s="237"/>
      <c r="AY396" s="237"/>
      <c r="AZ396" s="237"/>
      <c r="BA396" s="237"/>
      <c r="BB396" s="237"/>
      <c r="BC396" s="237"/>
      <c r="BE396" s="237"/>
      <c r="BF396" s="237"/>
      <c r="BG396" s="237"/>
      <c r="BH396" s="237"/>
      <c r="BI396" s="237"/>
      <c r="BJ396" s="237"/>
    </row>
    <row r="397" spans="1:62" s="238" customFormat="1" x14ac:dyDescent="0.2">
      <c r="A397" s="237"/>
      <c r="B397" s="207" t="str">
        <f t="shared" si="105"/>
        <v/>
      </c>
      <c r="C397" s="73"/>
      <c r="D397" s="257"/>
      <c r="E397" s="258"/>
      <c r="F397" s="259"/>
      <c r="G397" s="259"/>
      <c r="H397" s="207" t="str">
        <f t="shared" si="106"/>
        <v/>
      </c>
      <c r="I397" s="259"/>
      <c r="J397" s="207" t="str">
        <f t="shared" si="92"/>
        <v/>
      </c>
      <c r="K397" s="259"/>
      <c r="L397" s="207" t="str">
        <f t="shared" si="93"/>
        <v/>
      </c>
      <c r="M397" s="260"/>
      <c r="N397" s="260"/>
      <c r="O397" s="260"/>
      <c r="P397" s="260"/>
      <c r="Q397" s="260"/>
      <c r="R397" s="259"/>
      <c r="S397" s="207" t="str">
        <f t="shared" si="94"/>
        <v/>
      </c>
      <c r="T397" s="259"/>
      <c r="U397" s="207" t="str">
        <f t="shared" si="95"/>
        <v/>
      </c>
      <c r="V397" s="261"/>
      <c r="W397" s="183"/>
      <c r="X397" s="259"/>
      <c r="Y397" s="207" t="str">
        <f t="shared" si="96"/>
        <v/>
      </c>
      <c r="Z397" s="259"/>
      <c r="AA397" s="207" t="str">
        <f t="shared" si="97"/>
        <v/>
      </c>
      <c r="AB397" s="183"/>
      <c r="AC397" s="90"/>
      <c r="AD397" s="262"/>
      <c r="AE397" s="207" t="str">
        <f t="shared" si="98"/>
        <v/>
      </c>
      <c r="AF397" s="263"/>
      <c r="AG397" s="207" t="str">
        <f t="shared" si="99"/>
        <v/>
      </c>
      <c r="AH397" s="264"/>
      <c r="AI397" s="207" t="str">
        <f t="shared" si="100"/>
        <v/>
      </c>
      <c r="AJ397" s="265"/>
      <c r="AK397" s="207" t="str">
        <f t="shared" si="101"/>
        <v/>
      </c>
      <c r="AL397" s="266"/>
      <c r="AM397" s="207" t="str">
        <f t="shared" si="102"/>
        <v/>
      </c>
      <c r="AN397" s="267"/>
      <c r="AO397" s="268"/>
      <c r="AP397" s="268"/>
      <c r="AQ397" s="269"/>
      <c r="AR397" s="207" t="str">
        <f t="shared" si="103"/>
        <v/>
      </c>
      <c r="AS397" s="270"/>
      <c r="AT397" s="271"/>
      <c r="AU397" s="237"/>
      <c r="AV397" s="207" t="str">
        <f t="shared" si="104"/>
        <v/>
      </c>
      <c r="AW397" s="237"/>
      <c r="AX397" s="237"/>
      <c r="AY397" s="237"/>
      <c r="AZ397" s="237"/>
      <c r="BA397" s="237"/>
      <c r="BB397" s="237"/>
      <c r="BC397" s="237"/>
      <c r="BE397" s="237"/>
      <c r="BF397" s="237"/>
      <c r="BG397" s="237"/>
      <c r="BH397" s="237"/>
      <c r="BI397" s="237"/>
      <c r="BJ397" s="237"/>
    </row>
    <row r="398" spans="1:62" s="238" customFormat="1" x14ac:dyDescent="0.2">
      <c r="A398" s="237"/>
      <c r="B398" s="207" t="str">
        <f t="shared" si="105"/>
        <v/>
      </c>
      <c r="C398" s="73"/>
      <c r="D398" s="257"/>
      <c r="E398" s="258"/>
      <c r="F398" s="259"/>
      <c r="G398" s="259"/>
      <c r="H398" s="207" t="str">
        <f t="shared" si="106"/>
        <v/>
      </c>
      <c r="I398" s="259"/>
      <c r="J398" s="207" t="str">
        <f t="shared" si="92"/>
        <v/>
      </c>
      <c r="K398" s="259"/>
      <c r="L398" s="207" t="str">
        <f t="shared" si="93"/>
        <v/>
      </c>
      <c r="M398" s="260"/>
      <c r="N398" s="260"/>
      <c r="O398" s="260"/>
      <c r="P398" s="260"/>
      <c r="Q398" s="260"/>
      <c r="R398" s="259"/>
      <c r="S398" s="207" t="str">
        <f t="shared" si="94"/>
        <v/>
      </c>
      <c r="T398" s="259"/>
      <c r="U398" s="207" t="str">
        <f t="shared" si="95"/>
        <v/>
      </c>
      <c r="V398" s="261"/>
      <c r="W398" s="183"/>
      <c r="X398" s="259"/>
      <c r="Y398" s="207" t="str">
        <f t="shared" si="96"/>
        <v/>
      </c>
      <c r="Z398" s="259"/>
      <c r="AA398" s="207" t="str">
        <f t="shared" si="97"/>
        <v/>
      </c>
      <c r="AB398" s="183"/>
      <c r="AC398" s="90"/>
      <c r="AD398" s="262"/>
      <c r="AE398" s="207" t="str">
        <f t="shared" si="98"/>
        <v/>
      </c>
      <c r="AF398" s="263"/>
      <c r="AG398" s="207" t="str">
        <f t="shared" si="99"/>
        <v/>
      </c>
      <c r="AH398" s="264"/>
      <c r="AI398" s="207" t="str">
        <f t="shared" si="100"/>
        <v/>
      </c>
      <c r="AJ398" s="265"/>
      <c r="AK398" s="207" t="str">
        <f t="shared" si="101"/>
        <v/>
      </c>
      <c r="AL398" s="266"/>
      <c r="AM398" s="207" t="str">
        <f t="shared" si="102"/>
        <v/>
      </c>
      <c r="AN398" s="267"/>
      <c r="AO398" s="268"/>
      <c r="AP398" s="268"/>
      <c r="AQ398" s="269"/>
      <c r="AR398" s="207" t="str">
        <f t="shared" si="103"/>
        <v/>
      </c>
      <c r="AS398" s="270"/>
      <c r="AT398" s="271"/>
      <c r="AU398" s="237"/>
      <c r="AV398" s="207" t="str">
        <f t="shared" si="104"/>
        <v/>
      </c>
      <c r="AW398" s="237"/>
      <c r="AX398" s="237"/>
      <c r="AY398" s="237"/>
      <c r="AZ398" s="237"/>
      <c r="BA398" s="237"/>
      <c r="BB398" s="237"/>
      <c r="BC398" s="237"/>
      <c r="BE398" s="237"/>
      <c r="BF398" s="237"/>
      <c r="BG398" s="237"/>
      <c r="BH398" s="237"/>
      <c r="BI398" s="237"/>
      <c r="BJ398" s="237"/>
    </row>
    <row r="399" spans="1:62" s="238" customFormat="1" x14ac:dyDescent="0.2">
      <c r="A399" s="237"/>
      <c r="B399" s="207" t="str">
        <f t="shared" si="105"/>
        <v/>
      </c>
      <c r="C399" s="73"/>
      <c r="D399" s="257"/>
      <c r="E399" s="258"/>
      <c r="F399" s="259"/>
      <c r="G399" s="259"/>
      <c r="H399" s="207" t="str">
        <f t="shared" si="106"/>
        <v/>
      </c>
      <c r="I399" s="259"/>
      <c r="J399" s="207" t="str">
        <f t="shared" si="92"/>
        <v/>
      </c>
      <c r="K399" s="259"/>
      <c r="L399" s="207" t="str">
        <f t="shared" si="93"/>
        <v/>
      </c>
      <c r="M399" s="260"/>
      <c r="N399" s="260"/>
      <c r="O399" s="260"/>
      <c r="P399" s="260"/>
      <c r="Q399" s="260"/>
      <c r="R399" s="259"/>
      <c r="S399" s="207" t="str">
        <f t="shared" si="94"/>
        <v/>
      </c>
      <c r="T399" s="259"/>
      <c r="U399" s="207" t="str">
        <f t="shared" si="95"/>
        <v/>
      </c>
      <c r="V399" s="261"/>
      <c r="W399" s="183"/>
      <c r="X399" s="259"/>
      <c r="Y399" s="207" t="str">
        <f t="shared" si="96"/>
        <v/>
      </c>
      <c r="Z399" s="259"/>
      <c r="AA399" s="207" t="str">
        <f t="shared" si="97"/>
        <v/>
      </c>
      <c r="AB399" s="183"/>
      <c r="AC399" s="90"/>
      <c r="AD399" s="262"/>
      <c r="AE399" s="207" t="str">
        <f t="shared" si="98"/>
        <v/>
      </c>
      <c r="AF399" s="263"/>
      <c r="AG399" s="207" t="str">
        <f t="shared" si="99"/>
        <v/>
      </c>
      <c r="AH399" s="264"/>
      <c r="AI399" s="207" t="str">
        <f t="shared" si="100"/>
        <v/>
      </c>
      <c r="AJ399" s="265"/>
      <c r="AK399" s="207" t="str">
        <f t="shared" si="101"/>
        <v/>
      </c>
      <c r="AL399" s="266"/>
      <c r="AM399" s="207" t="str">
        <f t="shared" si="102"/>
        <v/>
      </c>
      <c r="AN399" s="267"/>
      <c r="AO399" s="268"/>
      <c r="AP399" s="268"/>
      <c r="AQ399" s="269"/>
      <c r="AR399" s="207" t="str">
        <f t="shared" si="103"/>
        <v/>
      </c>
      <c r="AS399" s="270"/>
      <c r="AT399" s="271"/>
      <c r="AU399" s="237"/>
      <c r="AV399" s="207" t="str">
        <f t="shared" si="104"/>
        <v/>
      </c>
      <c r="AW399" s="237"/>
      <c r="AX399" s="237"/>
      <c r="AY399" s="237"/>
      <c r="AZ399" s="237"/>
      <c r="BA399" s="237"/>
      <c r="BB399" s="237"/>
      <c r="BC399" s="237"/>
      <c r="BE399" s="237"/>
      <c r="BF399" s="237"/>
      <c r="BG399" s="237"/>
      <c r="BH399" s="237"/>
      <c r="BI399" s="237"/>
      <c r="BJ399" s="237"/>
    </row>
    <row r="400" spans="1:62" s="238" customFormat="1" x14ac:dyDescent="0.2">
      <c r="A400" s="237"/>
      <c r="B400" s="207" t="str">
        <f t="shared" si="105"/>
        <v/>
      </c>
      <c r="C400" s="73"/>
      <c r="D400" s="257"/>
      <c r="E400" s="258"/>
      <c r="F400" s="259"/>
      <c r="G400" s="259"/>
      <c r="H400" s="207" t="str">
        <f t="shared" si="106"/>
        <v/>
      </c>
      <c r="I400" s="259"/>
      <c r="J400" s="207" t="str">
        <f t="shared" si="92"/>
        <v/>
      </c>
      <c r="K400" s="259"/>
      <c r="L400" s="207" t="str">
        <f t="shared" si="93"/>
        <v/>
      </c>
      <c r="M400" s="260"/>
      <c r="N400" s="260"/>
      <c r="O400" s="260"/>
      <c r="P400" s="260"/>
      <c r="Q400" s="260"/>
      <c r="R400" s="259"/>
      <c r="S400" s="207" t="str">
        <f t="shared" si="94"/>
        <v/>
      </c>
      <c r="T400" s="259"/>
      <c r="U400" s="207" t="str">
        <f t="shared" si="95"/>
        <v/>
      </c>
      <c r="V400" s="261"/>
      <c r="W400" s="183"/>
      <c r="X400" s="259"/>
      <c r="Y400" s="207" t="str">
        <f t="shared" si="96"/>
        <v/>
      </c>
      <c r="Z400" s="259"/>
      <c r="AA400" s="207" t="str">
        <f t="shared" si="97"/>
        <v/>
      </c>
      <c r="AB400" s="183"/>
      <c r="AC400" s="90"/>
      <c r="AD400" s="262"/>
      <c r="AE400" s="207" t="str">
        <f t="shared" si="98"/>
        <v/>
      </c>
      <c r="AF400" s="263"/>
      <c r="AG400" s="207" t="str">
        <f t="shared" si="99"/>
        <v/>
      </c>
      <c r="AH400" s="264"/>
      <c r="AI400" s="207" t="str">
        <f t="shared" si="100"/>
        <v/>
      </c>
      <c r="AJ400" s="265"/>
      <c r="AK400" s="207" t="str">
        <f t="shared" si="101"/>
        <v/>
      </c>
      <c r="AL400" s="266"/>
      <c r="AM400" s="207" t="str">
        <f t="shared" si="102"/>
        <v/>
      </c>
      <c r="AN400" s="267"/>
      <c r="AO400" s="268"/>
      <c r="AP400" s="268"/>
      <c r="AQ400" s="269"/>
      <c r="AR400" s="207" t="str">
        <f t="shared" si="103"/>
        <v/>
      </c>
      <c r="AS400" s="270"/>
      <c r="AT400" s="271"/>
      <c r="AU400" s="237"/>
      <c r="AV400" s="207" t="str">
        <f t="shared" si="104"/>
        <v/>
      </c>
      <c r="AW400" s="237"/>
      <c r="AX400" s="237"/>
      <c r="AY400" s="237"/>
      <c r="AZ400" s="237"/>
      <c r="BA400" s="237"/>
      <c r="BB400" s="237"/>
      <c r="BC400" s="237"/>
      <c r="BE400" s="237"/>
      <c r="BF400" s="237"/>
      <c r="BG400" s="237"/>
      <c r="BH400" s="237"/>
      <c r="BI400" s="237"/>
      <c r="BJ400" s="237"/>
    </row>
    <row r="401" spans="1:62" s="238" customFormat="1" x14ac:dyDescent="0.2">
      <c r="A401" s="237"/>
      <c r="B401" s="207" t="str">
        <f t="shared" si="105"/>
        <v/>
      </c>
      <c r="C401" s="73"/>
      <c r="D401" s="257"/>
      <c r="E401" s="258"/>
      <c r="F401" s="259"/>
      <c r="G401" s="259"/>
      <c r="H401" s="207" t="str">
        <f t="shared" si="106"/>
        <v/>
      </c>
      <c r="I401" s="259"/>
      <c r="J401" s="207" t="str">
        <f t="shared" si="92"/>
        <v/>
      </c>
      <c r="K401" s="259"/>
      <c r="L401" s="207" t="str">
        <f t="shared" si="93"/>
        <v/>
      </c>
      <c r="M401" s="260"/>
      <c r="N401" s="260"/>
      <c r="O401" s="260"/>
      <c r="P401" s="260"/>
      <c r="Q401" s="260"/>
      <c r="R401" s="259"/>
      <c r="S401" s="207" t="str">
        <f t="shared" si="94"/>
        <v/>
      </c>
      <c r="T401" s="259"/>
      <c r="U401" s="207" t="str">
        <f t="shared" si="95"/>
        <v/>
      </c>
      <c r="V401" s="261"/>
      <c r="W401" s="183"/>
      <c r="X401" s="259"/>
      <c r="Y401" s="207" t="str">
        <f t="shared" si="96"/>
        <v/>
      </c>
      <c r="Z401" s="259"/>
      <c r="AA401" s="207" t="str">
        <f t="shared" si="97"/>
        <v/>
      </c>
      <c r="AB401" s="183"/>
      <c r="AC401" s="90"/>
      <c r="AD401" s="262"/>
      <c r="AE401" s="207" t="str">
        <f t="shared" si="98"/>
        <v/>
      </c>
      <c r="AF401" s="263"/>
      <c r="AG401" s="207" t="str">
        <f t="shared" si="99"/>
        <v/>
      </c>
      <c r="AH401" s="264"/>
      <c r="AI401" s="207" t="str">
        <f t="shared" si="100"/>
        <v/>
      </c>
      <c r="AJ401" s="265"/>
      <c r="AK401" s="207" t="str">
        <f t="shared" si="101"/>
        <v/>
      </c>
      <c r="AL401" s="266"/>
      <c r="AM401" s="207" t="str">
        <f t="shared" si="102"/>
        <v/>
      </c>
      <c r="AN401" s="267"/>
      <c r="AO401" s="268"/>
      <c r="AP401" s="268"/>
      <c r="AQ401" s="269"/>
      <c r="AR401" s="207" t="str">
        <f t="shared" si="103"/>
        <v/>
      </c>
      <c r="AS401" s="270"/>
      <c r="AT401" s="271"/>
      <c r="AU401" s="237"/>
      <c r="AV401" s="207" t="str">
        <f t="shared" si="104"/>
        <v/>
      </c>
      <c r="AW401" s="237"/>
      <c r="AX401" s="237"/>
      <c r="AY401" s="237"/>
      <c r="AZ401" s="237"/>
      <c r="BA401" s="237"/>
      <c r="BB401" s="237"/>
      <c r="BC401" s="237"/>
      <c r="BE401" s="237"/>
      <c r="BF401" s="237"/>
      <c r="BG401" s="237"/>
      <c r="BH401" s="237"/>
      <c r="BI401" s="237"/>
      <c r="BJ401" s="237"/>
    </row>
    <row r="402" spans="1:62" s="238" customFormat="1" x14ac:dyDescent="0.2">
      <c r="A402" s="237"/>
      <c r="B402" s="207" t="str">
        <f t="shared" si="105"/>
        <v/>
      </c>
      <c r="C402" s="73"/>
      <c r="D402" s="257"/>
      <c r="E402" s="258"/>
      <c r="F402" s="259"/>
      <c r="G402" s="259"/>
      <c r="H402" s="207" t="str">
        <f t="shared" si="106"/>
        <v/>
      </c>
      <c r="I402" s="259"/>
      <c r="J402" s="207" t="str">
        <f t="shared" si="92"/>
        <v/>
      </c>
      <c r="K402" s="259"/>
      <c r="L402" s="207" t="str">
        <f t="shared" si="93"/>
        <v/>
      </c>
      <c r="M402" s="260"/>
      <c r="N402" s="260"/>
      <c r="O402" s="260"/>
      <c r="P402" s="260"/>
      <c r="Q402" s="260"/>
      <c r="R402" s="259"/>
      <c r="S402" s="207" t="str">
        <f t="shared" si="94"/>
        <v/>
      </c>
      <c r="T402" s="259"/>
      <c r="U402" s="207" t="str">
        <f t="shared" si="95"/>
        <v/>
      </c>
      <c r="V402" s="261"/>
      <c r="W402" s="183"/>
      <c r="X402" s="259"/>
      <c r="Y402" s="207" t="str">
        <f t="shared" si="96"/>
        <v/>
      </c>
      <c r="Z402" s="259"/>
      <c r="AA402" s="207" t="str">
        <f t="shared" si="97"/>
        <v/>
      </c>
      <c r="AB402" s="183"/>
      <c r="AC402" s="90"/>
      <c r="AD402" s="262"/>
      <c r="AE402" s="207" t="str">
        <f t="shared" si="98"/>
        <v/>
      </c>
      <c r="AF402" s="263"/>
      <c r="AG402" s="207" t="str">
        <f t="shared" si="99"/>
        <v/>
      </c>
      <c r="AH402" s="264"/>
      <c r="AI402" s="207" t="str">
        <f t="shared" si="100"/>
        <v/>
      </c>
      <c r="AJ402" s="265"/>
      <c r="AK402" s="207" t="str">
        <f t="shared" si="101"/>
        <v/>
      </c>
      <c r="AL402" s="266"/>
      <c r="AM402" s="207" t="str">
        <f t="shared" si="102"/>
        <v/>
      </c>
      <c r="AN402" s="267"/>
      <c r="AO402" s="268"/>
      <c r="AP402" s="268"/>
      <c r="AQ402" s="269"/>
      <c r="AR402" s="207" t="str">
        <f t="shared" si="103"/>
        <v/>
      </c>
      <c r="AS402" s="270"/>
      <c r="AT402" s="271"/>
      <c r="AU402" s="237"/>
      <c r="AV402" s="207" t="str">
        <f t="shared" si="104"/>
        <v/>
      </c>
      <c r="AW402" s="237"/>
      <c r="AX402" s="237"/>
      <c r="AY402" s="237"/>
      <c r="AZ402" s="237"/>
      <c r="BA402" s="237"/>
      <c r="BB402" s="237"/>
      <c r="BC402" s="237"/>
      <c r="BE402" s="237"/>
      <c r="BF402" s="237"/>
      <c r="BG402" s="237"/>
      <c r="BH402" s="237"/>
      <c r="BI402" s="237"/>
      <c r="BJ402" s="237"/>
    </row>
    <row r="403" spans="1:62" s="238" customFormat="1" x14ac:dyDescent="0.2">
      <c r="A403" s="237"/>
      <c r="B403" s="207" t="str">
        <f t="shared" si="105"/>
        <v/>
      </c>
      <c r="C403" s="73"/>
      <c r="D403" s="257"/>
      <c r="E403" s="258"/>
      <c r="F403" s="259"/>
      <c r="G403" s="259"/>
      <c r="H403" s="207" t="str">
        <f t="shared" si="106"/>
        <v/>
      </c>
      <c r="I403" s="259"/>
      <c r="J403" s="207" t="str">
        <f t="shared" si="92"/>
        <v/>
      </c>
      <c r="K403" s="259"/>
      <c r="L403" s="207" t="str">
        <f t="shared" si="93"/>
        <v/>
      </c>
      <c r="M403" s="260"/>
      <c r="N403" s="260"/>
      <c r="O403" s="260"/>
      <c r="P403" s="260"/>
      <c r="Q403" s="260"/>
      <c r="R403" s="259"/>
      <c r="S403" s="207" t="str">
        <f t="shared" si="94"/>
        <v/>
      </c>
      <c r="T403" s="259"/>
      <c r="U403" s="207" t="str">
        <f t="shared" si="95"/>
        <v/>
      </c>
      <c r="V403" s="261"/>
      <c r="W403" s="183"/>
      <c r="X403" s="259"/>
      <c r="Y403" s="207" t="str">
        <f t="shared" si="96"/>
        <v/>
      </c>
      <c r="Z403" s="259"/>
      <c r="AA403" s="207" t="str">
        <f t="shared" si="97"/>
        <v/>
      </c>
      <c r="AB403" s="183"/>
      <c r="AC403" s="90"/>
      <c r="AD403" s="262"/>
      <c r="AE403" s="207" t="str">
        <f t="shared" si="98"/>
        <v/>
      </c>
      <c r="AF403" s="263"/>
      <c r="AG403" s="207" t="str">
        <f t="shared" si="99"/>
        <v/>
      </c>
      <c r="AH403" s="264"/>
      <c r="AI403" s="207" t="str">
        <f t="shared" si="100"/>
        <v/>
      </c>
      <c r="AJ403" s="265"/>
      <c r="AK403" s="207" t="str">
        <f t="shared" si="101"/>
        <v/>
      </c>
      <c r="AL403" s="266"/>
      <c r="AM403" s="207" t="str">
        <f t="shared" si="102"/>
        <v/>
      </c>
      <c r="AN403" s="267"/>
      <c r="AO403" s="268"/>
      <c r="AP403" s="268"/>
      <c r="AQ403" s="269"/>
      <c r="AR403" s="207" t="str">
        <f t="shared" si="103"/>
        <v/>
      </c>
      <c r="AS403" s="270"/>
      <c r="AT403" s="271"/>
      <c r="AU403" s="237"/>
      <c r="AV403" s="207" t="str">
        <f t="shared" si="104"/>
        <v/>
      </c>
      <c r="AW403" s="237"/>
      <c r="AX403" s="237"/>
      <c r="AY403" s="237"/>
      <c r="AZ403" s="237"/>
      <c r="BA403" s="237"/>
      <c r="BB403" s="237"/>
      <c r="BC403" s="237"/>
      <c r="BE403" s="237"/>
      <c r="BF403" s="237"/>
      <c r="BG403" s="237"/>
      <c r="BH403" s="237"/>
      <c r="BI403" s="237"/>
      <c r="BJ403" s="237"/>
    </row>
    <row r="404" spans="1:62" s="238" customFormat="1" x14ac:dyDescent="0.2">
      <c r="A404" s="237"/>
      <c r="B404" s="207" t="str">
        <f t="shared" si="105"/>
        <v/>
      </c>
      <c r="C404" s="73"/>
      <c r="D404" s="257"/>
      <c r="E404" s="258"/>
      <c r="F404" s="259"/>
      <c r="G404" s="259"/>
      <c r="H404" s="207" t="str">
        <f t="shared" si="106"/>
        <v/>
      </c>
      <c r="I404" s="259"/>
      <c r="J404" s="207" t="str">
        <f t="shared" si="92"/>
        <v/>
      </c>
      <c r="K404" s="259"/>
      <c r="L404" s="207" t="str">
        <f t="shared" si="93"/>
        <v/>
      </c>
      <c r="M404" s="260"/>
      <c r="N404" s="260"/>
      <c r="O404" s="260"/>
      <c r="P404" s="260"/>
      <c r="Q404" s="260"/>
      <c r="R404" s="259"/>
      <c r="S404" s="207" t="str">
        <f t="shared" si="94"/>
        <v/>
      </c>
      <c r="T404" s="259"/>
      <c r="U404" s="207" t="str">
        <f t="shared" si="95"/>
        <v/>
      </c>
      <c r="V404" s="261"/>
      <c r="W404" s="183"/>
      <c r="X404" s="259"/>
      <c r="Y404" s="207" t="str">
        <f t="shared" si="96"/>
        <v/>
      </c>
      <c r="Z404" s="259"/>
      <c r="AA404" s="207" t="str">
        <f t="shared" si="97"/>
        <v/>
      </c>
      <c r="AB404" s="183"/>
      <c r="AC404" s="90"/>
      <c r="AD404" s="262"/>
      <c r="AE404" s="207" t="str">
        <f t="shared" si="98"/>
        <v/>
      </c>
      <c r="AF404" s="263"/>
      <c r="AG404" s="207" t="str">
        <f t="shared" si="99"/>
        <v/>
      </c>
      <c r="AH404" s="264"/>
      <c r="AI404" s="207" t="str">
        <f t="shared" si="100"/>
        <v/>
      </c>
      <c r="AJ404" s="265"/>
      <c r="AK404" s="207" t="str">
        <f t="shared" si="101"/>
        <v/>
      </c>
      <c r="AL404" s="266"/>
      <c r="AM404" s="207" t="str">
        <f t="shared" si="102"/>
        <v/>
      </c>
      <c r="AN404" s="267"/>
      <c r="AO404" s="268"/>
      <c r="AP404" s="268"/>
      <c r="AQ404" s="269"/>
      <c r="AR404" s="207" t="str">
        <f t="shared" si="103"/>
        <v/>
      </c>
      <c r="AS404" s="270"/>
      <c r="AT404" s="271"/>
      <c r="AU404" s="237"/>
      <c r="AV404" s="207" t="str">
        <f t="shared" si="104"/>
        <v/>
      </c>
      <c r="AW404" s="237"/>
      <c r="AX404" s="237"/>
      <c r="AY404" s="237"/>
      <c r="AZ404" s="237"/>
      <c r="BA404" s="237"/>
      <c r="BB404" s="237"/>
      <c r="BC404" s="237"/>
      <c r="BE404" s="237"/>
      <c r="BF404" s="237"/>
      <c r="BG404" s="237"/>
      <c r="BH404" s="237"/>
      <c r="BI404" s="237"/>
      <c r="BJ404" s="237"/>
    </row>
    <row r="405" spans="1:62" s="238" customFormat="1" x14ac:dyDescent="0.2">
      <c r="A405" s="237"/>
      <c r="B405" s="207" t="str">
        <f t="shared" si="105"/>
        <v/>
      </c>
      <c r="C405" s="73"/>
      <c r="D405" s="257"/>
      <c r="E405" s="258"/>
      <c r="F405" s="259"/>
      <c r="G405" s="259"/>
      <c r="H405" s="207" t="str">
        <f t="shared" si="106"/>
        <v/>
      </c>
      <c r="I405" s="259"/>
      <c r="J405" s="207" t="str">
        <f t="shared" si="92"/>
        <v/>
      </c>
      <c r="K405" s="259"/>
      <c r="L405" s="207" t="str">
        <f t="shared" si="93"/>
        <v/>
      </c>
      <c r="M405" s="260"/>
      <c r="N405" s="260"/>
      <c r="O405" s="260"/>
      <c r="P405" s="260"/>
      <c r="Q405" s="260"/>
      <c r="R405" s="259"/>
      <c r="S405" s="207" t="str">
        <f t="shared" si="94"/>
        <v/>
      </c>
      <c r="T405" s="259"/>
      <c r="U405" s="207" t="str">
        <f t="shared" si="95"/>
        <v/>
      </c>
      <c r="V405" s="261"/>
      <c r="W405" s="183"/>
      <c r="X405" s="259"/>
      <c r="Y405" s="207" t="str">
        <f t="shared" si="96"/>
        <v/>
      </c>
      <c r="Z405" s="259"/>
      <c r="AA405" s="207" t="str">
        <f t="shared" si="97"/>
        <v/>
      </c>
      <c r="AB405" s="183"/>
      <c r="AC405" s="90"/>
      <c r="AD405" s="262"/>
      <c r="AE405" s="207" t="str">
        <f t="shared" si="98"/>
        <v/>
      </c>
      <c r="AF405" s="263"/>
      <c r="AG405" s="207" t="str">
        <f t="shared" si="99"/>
        <v/>
      </c>
      <c r="AH405" s="264"/>
      <c r="AI405" s="207" t="str">
        <f t="shared" si="100"/>
        <v/>
      </c>
      <c r="AJ405" s="265"/>
      <c r="AK405" s="207" t="str">
        <f t="shared" si="101"/>
        <v/>
      </c>
      <c r="AL405" s="266"/>
      <c r="AM405" s="207" t="str">
        <f t="shared" si="102"/>
        <v/>
      </c>
      <c r="AN405" s="267"/>
      <c r="AO405" s="268"/>
      <c r="AP405" s="268"/>
      <c r="AQ405" s="269"/>
      <c r="AR405" s="207" t="str">
        <f t="shared" si="103"/>
        <v/>
      </c>
      <c r="AS405" s="270"/>
      <c r="AT405" s="271"/>
      <c r="AU405" s="237"/>
      <c r="AV405" s="207" t="str">
        <f t="shared" si="104"/>
        <v/>
      </c>
      <c r="AW405" s="237"/>
      <c r="AX405" s="237"/>
      <c r="AY405" s="237"/>
      <c r="AZ405" s="237"/>
      <c r="BA405" s="237"/>
      <c r="BB405" s="237"/>
      <c r="BC405" s="237"/>
      <c r="BE405" s="237"/>
      <c r="BF405" s="237"/>
      <c r="BG405" s="237"/>
      <c r="BH405" s="237"/>
      <c r="BI405" s="237"/>
      <c r="BJ405" s="237"/>
    </row>
    <row r="406" spans="1:62" s="238" customFormat="1" x14ac:dyDescent="0.2">
      <c r="A406" s="237"/>
      <c r="B406" s="207" t="str">
        <f t="shared" si="105"/>
        <v/>
      </c>
      <c r="C406" s="73"/>
      <c r="D406" s="257"/>
      <c r="E406" s="258"/>
      <c r="F406" s="259"/>
      <c r="G406" s="259"/>
      <c r="H406" s="207" t="str">
        <f t="shared" si="106"/>
        <v/>
      </c>
      <c r="I406" s="259"/>
      <c r="J406" s="207" t="str">
        <f t="shared" si="92"/>
        <v/>
      </c>
      <c r="K406" s="259"/>
      <c r="L406" s="207" t="str">
        <f t="shared" si="93"/>
        <v/>
      </c>
      <c r="M406" s="260"/>
      <c r="N406" s="260"/>
      <c r="O406" s="260"/>
      <c r="P406" s="260"/>
      <c r="Q406" s="260"/>
      <c r="R406" s="259"/>
      <c r="S406" s="207" t="str">
        <f t="shared" si="94"/>
        <v/>
      </c>
      <c r="T406" s="259"/>
      <c r="U406" s="207" t="str">
        <f t="shared" si="95"/>
        <v/>
      </c>
      <c r="V406" s="261"/>
      <c r="W406" s="183"/>
      <c r="X406" s="259"/>
      <c r="Y406" s="207" t="str">
        <f t="shared" si="96"/>
        <v/>
      </c>
      <c r="Z406" s="259"/>
      <c r="AA406" s="207" t="str">
        <f t="shared" si="97"/>
        <v/>
      </c>
      <c r="AB406" s="183"/>
      <c r="AC406" s="90"/>
      <c r="AD406" s="262"/>
      <c r="AE406" s="207" t="str">
        <f t="shared" si="98"/>
        <v/>
      </c>
      <c r="AF406" s="263"/>
      <c r="AG406" s="207" t="str">
        <f t="shared" si="99"/>
        <v/>
      </c>
      <c r="AH406" s="264"/>
      <c r="AI406" s="207" t="str">
        <f t="shared" si="100"/>
        <v/>
      </c>
      <c r="AJ406" s="265"/>
      <c r="AK406" s="207" t="str">
        <f t="shared" si="101"/>
        <v/>
      </c>
      <c r="AL406" s="266"/>
      <c r="AM406" s="207" t="str">
        <f t="shared" si="102"/>
        <v/>
      </c>
      <c r="AN406" s="267"/>
      <c r="AO406" s="268"/>
      <c r="AP406" s="268"/>
      <c r="AQ406" s="269"/>
      <c r="AR406" s="207" t="str">
        <f t="shared" si="103"/>
        <v/>
      </c>
      <c r="AS406" s="270"/>
      <c r="AT406" s="271"/>
      <c r="AU406" s="237"/>
      <c r="AV406" s="207" t="str">
        <f t="shared" si="104"/>
        <v/>
      </c>
      <c r="AW406" s="237"/>
      <c r="AX406" s="237"/>
      <c r="AY406" s="237"/>
      <c r="AZ406" s="237"/>
      <c r="BA406" s="237"/>
      <c r="BB406" s="237"/>
      <c r="BC406" s="237"/>
      <c r="BE406" s="237"/>
      <c r="BF406" s="237"/>
      <c r="BG406" s="237"/>
      <c r="BH406" s="237"/>
      <c r="BI406" s="237"/>
      <c r="BJ406" s="237"/>
    </row>
    <row r="407" spans="1:62" s="238" customFormat="1" x14ac:dyDescent="0.2">
      <c r="A407" s="237"/>
      <c r="B407" s="207" t="str">
        <f t="shared" si="105"/>
        <v/>
      </c>
      <c r="C407" s="73"/>
      <c r="D407" s="257"/>
      <c r="E407" s="258"/>
      <c r="F407" s="259"/>
      <c r="G407" s="259"/>
      <c r="H407" s="207" t="str">
        <f t="shared" si="106"/>
        <v/>
      </c>
      <c r="I407" s="259"/>
      <c r="J407" s="207" t="str">
        <f t="shared" si="92"/>
        <v/>
      </c>
      <c r="K407" s="259"/>
      <c r="L407" s="207" t="str">
        <f t="shared" si="93"/>
        <v/>
      </c>
      <c r="M407" s="260"/>
      <c r="N407" s="260"/>
      <c r="O407" s="260"/>
      <c r="P407" s="260"/>
      <c r="Q407" s="260"/>
      <c r="R407" s="259"/>
      <c r="S407" s="207" t="str">
        <f t="shared" si="94"/>
        <v/>
      </c>
      <c r="T407" s="259"/>
      <c r="U407" s="207" t="str">
        <f t="shared" si="95"/>
        <v/>
      </c>
      <c r="V407" s="261"/>
      <c r="W407" s="183"/>
      <c r="X407" s="259"/>
      <c r="Y407" s="207" t="str">
        <f t="shared" si="96"/>
        <v/>
      </c>
      <c r="Z407" s="259"/>
      <c r="AA407" s="207" t="str">
        <f t="shared" si="97"/>
        <v/>
      </c>
      <c r="AB407" s="183"/>
      <c r="AC407" s="90"/>
      <c r="AD407" s="262"/>
      <c r="AE407" s="207" t="str">
        <f t="shared" si="98"/>
        <v/>
      </c>
      <c r="AF407" s="263"/>
      <c r="AG407" s="207" t="str">
        <f t="shared" si="99"/>
        <v/>
      </c>
      <c r="AH407" s="264"/>
      <c r="AI407" s="207" t="str">
        <f t="shared" si="100"/>
        <v/>
      </c>
      <c r="AJ407" s="265"/>
      <c r="AK407" s="207" t="str">
        <f t="shared" si="101"/>
        <v/>
      </c>
      <c r="AL407" s="266"/>
      <c r="AM407" s="207" t="str">
        <f t="shared" si="102"/>
        <v/>
      </c>
      <c r="AN407" s="267"/>
      <c r="AO407" s="268"/>
      <c r="AP407" s="268"/>
      <c r="AQ407" s="269"/>
      <c r="AR407" s="207" t="str">
        <f t="shared" si="103"/>
        <v/>
      </c>
      <c r="AS407" s="270"/>
      <c r="AT407" s="271"/>
      <c r="AU407" s="237"/>
      <c r="AV407" s="207" t="str">
        <f t="shared" si="104"/>
        <v/>
      </c>
      <c r="AW407" s="237"/>
      <c r="AX407" s="237"/>
      <c r="AY407" s="237"/>
      <c r="AZ407" s="237"/>
      <c r="BA407" s="237"/>
      <c r="BB407" s="237"/>
      <c r="BC407" s="237"/>
      <c r="BE407" s="237"/>
      <c r="BF407" s="237"/>
      <c r="BG407" s="237"/>
      <c r="BH407" s="237"/>
      <c r="BI407" s="237"/>
      <c r="BJ407" s="237"/>
    </row>
    <row r="408" spans="1:62" s="238" customFormat="1" x14ac:dyDescent="0.2">
      <c r="A408" s="237"/>
      <c r="B408" s="207" t="str">
        <f t="shared" si="105"/>
        <v/>
      </c>
      <c r="C408" s="73"/>
      <c r="D408" s="257"/>
      <c r="E408" s="258"/>
      <c r="F408" s="259"/>
      <c r="G408" s="259"/>
      <c r="H408" s="207" t="str">
        <f t="shared" si="106"/>
        <v/>
      </c>
      <c r="I408" s="259"/>
      <c r="J408" s="207" t="str">
        <f t="shared" si="92"/>
        <v/>
      </c>
      <c r="K408" s="259"/>
      <c r="L408" s="207" t="str">
        <f t="shared" si="93"/>
        <v/>
      </c>
      <c r="M408" s="260"/>
      <c r="N408" s="260"/>
      <c r="O408" s="260"/>
      <c r="P408" s="260"/>
      <c r="Q408" s="260"/>
      <c r="R408" s="259"/>
      <c r="S408" s="207" t="str">
        <f t="shared" si="94"/>
        <v/>
      </c>
      <c r="T408" s="259"/>
      <c r="U408" s="207" t="str">
        <f t="shared" si="95"/>
        <v/>
      </c>
      <c r="V408" s="261"/>
      <c r="W408" s="183"/>
      <c r="X408" s="259"/>
      <c r="Y408" s="207" t="str">
        <f t="shared" si="96"/>
        <v/>
      </c>
      <c r="Z408" s="259"/>
      <c r="AA408" s="207" t="str">
        <f t="shared" si="97"/>
        <v/>
      </c>
      <c r="AB408" s="183"/>
      <c r="AC408" s="90"/>
      <c r="AD408" s="262"/>
      <c r="AE408" s="207" t="str">
        <f t="shared" si="98"/>
        <v/>
      </c>
      <c r="AF408" s="263"/>
      <c r="AG408" s="207" t="str">
        <f t="shared" si="99"/>
        <v/>
      </c>
      <c r="AH408" s="264"/>
      <c r="AI408" s="207" t="str">
        <f t="shared" si="100"/>
        <v/>
      </c>
      <c r="AJ408" s="265"/>
      <c r="AK408" s="207" t="str">
        <f t="shared" si="101"/>
        <v/>
      </c>
      <c r="AL408" s="266"/>
      <c r="AM408" s="207" t="str">
        <f t="shared" si="102"/>
        <v/>
      </c>
      <c r="AN408" s="267"/>
      <c r="AO408" s="268"/>
      <c r="AP408" s="268"/>
      <c r="AQ408" s="269"/>
      <c r="AR408" s="207" t="str">
        <f t="shared" si="103"/>
        <v/>
      </c>
      <c r="AS408" s="270"/>
      <c r="AT408" s="271"/>
      <c r="AU408" s="237"/>
      <c r="AV408" s="207" t="str">
        <f t="shared" si="104"/>
        <v/>
      </c>
      <c r="AW408" s="237"/>
      <c r="AX408" s="237"/>
      <c r="AY408" s="237"/>
      <c r="AZ408" s="237"/>
      <c r="BA408" s="237"/>
      <c r="BB408" s="237"/>
      <c r="BC408" s="237"/>
      <c r="BE408" s="237"/>
      <c r="BF408" s="237"/>
      <c r="BG408" s="237"/>
      <c r="BH408" s="237"/>
      <c r="BI408" s="237"/>
      <c r="BJ408" s="237"/>
    </row>
    <row r="409" spans="1:62" s="238" customFormat="1" x14ac:dyDescent="0.2">
      <c r="A409" s="237"/>
      <c r="B409" s="207" t="str">
        <f t="shared" si="105"/>
        <v/>
      </c>
      <c r="C409" s="73"/>
      <c r="D409" s="257"/>
      <c r="E409" s="258"/>
      <c r="F409" s="259"/>
      <c r="G409" s="259"/>
      <c r="H409" s="207" t="str">
        <f t="shared" si="106"/>
        <v/>
      </c>
      <c r="I409" s="259"/>
      <c r="J409" s="207" t="str">
        <f t="shared" si="92"/>
        <v/>
      </c>
      <c r="K409" s="259"/>
      <c r="L409" s="207" t="str">
        <f t="shared" si="93"/>
        <v/>
      </c>
      <c r="M409" s="260"/>
      <c r="N409" s="260"/>
      <c r="O409" s="260"/>
      <c r="P409" s="260"/>
      <c r="Q409" s="260"/>
      <c r="R409" s="259"/>
      <c r="S409" s="207" t="str">
        <f t="shared" si="94"/>
        <v/>
      </c>
      <c r="T409" s="259"/>
      <c r="U409" s="207" t="str">
        <f t="shared" si="95"/>
        <v/>
      </c>
      <c r="V409" s="261"/>
      <c r="W409" s="183"/>
      <c r="X409" s="259"/>
      <c r="Y409" s="207" t="str">
        <f t="shared" si="96"/>
        <v/>
      </c>
      <c r="Z409" s="259"/>
      <c r="AA409" s="207" t="str">
        <f t="shared" si="97"/>
        <v/>
      </c>
      <c r="AB409" s="183"/>
      <c r="AC409" s="90"/>
      <c r="AD409" s="262"/>
      <c r="AE409" s="207" t="str">
        <f t="shared" si="98"/>
        <v/>
      </c>
      <c r="AF409" s="263"/>
      <c r="AG409" s="207" t="str">
        <f t="shared" si="99"/>
        <v/>
      </c>
      <c r="AH409" s="264"/>
      <c r="AI409" s="207" t="str">
        <f t="shared" si="100"/>
        <v/>
      </c>
      <c r="AJ409" s="265"/>
      <c r="AK409" s="207" t="str">
        <f t="shared" si="101"/>
        <v/>
      </c>
      <c r="AL409" s="266"/>
      <c r="AM409" s="207" t="str">
        <f t="shared" si="102"/>
        <v/>
      </c>
      <c r="AN409" s="267"/>
      <c r="AO409" s="268"/>
      <c r="AP409" s="268"/>
      <c r="AQ409" s="269"/>
      <c r="AR409" s="207" t="str">
        <f t="shared" si="103"/>
        <v/>
      </c>
      <c r="AS409" s="270"/>
      <c r="AT409" s="271"/>
      <c r="AU409" s="237"/>
      <c r="AV409" s="207" t="str">
        <f t="shared" si="104"/>
        <v/>
      </c>
      <c r="AW409" s="237"/>
      <c r="AX409" s="237"/>
      <c r="AY409" s="237"/>
      <c r="AZ409" s="237"/>
      <c r="BA409" s="237"/>
      <c r="BB409" s="237"/>
      <c r="BC409" s="237"/>
      <c r="BE409" s="237"/>
      <c r="BF409" s="237"/>
      <c r="BG409" s="237"/>
      <c r="BH409" s="237"/>
      <c r="BI409" s="237"/>
      <c r="BJ409" s="237"/>
    </row>
    <row r="410" spans="1:62" s="238" customFormat="1" x14ac:dyDescent="0.2">
      <c r="A410" s="237"/>
      <c r="B410" s="207" t="str">
        <f t="shared" si="105"/>
        <v/>
      </c>
      <c r="C410" s="73"/>
      <c r="D410" s="257"/>
      <c r="E410" s="258"/>
      <c r="F410" s="259"/>
      <c r="G410" s="259"/>
      <c r="H410" s="207" t="str">
        <f t="shared" si="106"/>
        <v/>
      </c>
      <c r="I410" s="259"/>
      <c r="J410" s="207" t="str">
        <f t="shared" si="92"/>
        <v/>
      </c>
      <c r="K410" s="259"/>
      <c r="L410" s="207" t="str">
        <f t="shared" si="93"/>
        <v/>
      </c>
      <c r="M410" s="260"/>
      <c r="N410" s="260"/>
      <c r="O410" s="260"/>
      <c r="P410" s="260"/>
      <c r="Q410" s="260"/>
      <c r="R410" s="259"/>
      <c r="S410" s="207" t="str">
        <f t="shared" si="94"/>
        <v/>
      </c>
      <c r="T410" s="259"/>
      <c r="U410" s="207" t="str">
        <f t="shared" si="95"/>
        <v/>
      </c>
      <c r="V410" s="261"/>
      <c r="W410" s="183"/>
      <c r="X410" s="259"/>
      <c r="Y410" s="207" t="str">
        <f t="shared" si="96"/>
        <v/>
      </c>
      <c r="Z410" s="259"/>
      <c r="AA410" s="207" t="str">
        <f t="shared" si="97"/>
        <v/>
      </c>
      <c r="AB410" s="183"/>
      <c r="AC410" s="90"/>
      <c r="AD410" s="262"/>
      <c r="AE410" s="207" t="str">
        <f t="shared" si="98"/>
        <v/>
      </c>
      <c r="AF410" s="263"/>
      <c r="AG410" s="207" t="str">
        <f t="shared" si="99"/>
        <v/>
      </c>
      <c r="AH410" s="264"/>
      <c r="AI410" s="207" t="str">
        <f t="shared" si="100"/>
        <v/>
      </c>
      <c r="AJ410" s="265"/>
      <c r="AK410" s="207" t="str">
        <f t="shared" si="101"/>
        <v/>
      </c>
      <c r="AL410" s="266"/>
      <c r="AM410" s="207" t="str">
        <f t="shared" si="102"/>
        <v/>
      </c>
      <c r="AN410" s="267"/>
      <c r="AO410" s="268"/>
      <c r="AP410" s="268"/>
      <c r="AQ410" s="269"/>
      <c r="AR410" s="207" t="str">
        <f t="shared" si="103"/>
        <v/>
      </c>
      <c r="AS410" s="270"/>
      <c r="AT410" s="271"/>
      <c r="AU410" s="237"/>
      <c r="AV410" s="207" t="str">
        <f t="shared" si="104"/>
        <v/>
      </c>
      <c r="AW410" s="237"/>
      <c r="AX410" s="237"/>
      <c r="AY410" s="237"/>
      <c r="AZ410" s="237"/>
      <c r="BA410" s="237"/>
      <c r="BB410" s="237"/>
      <c r="BC410" s="237"/>
      <c r="BE410" s="237"/>
      <c r="BF410" s="237"/>
      <c r="BG410" s="237"/>
      <c r="BH410" s="237"/>
      <c r="BI410" s="237"/>
      <c r="BJ410" s="237"/>
    </row>
    <row r="411" spans="1:62" s="238" customFormat="1" x14ac:dyDescent="0.2">
      <c r="A411" s="237"/>
      <c r="B411" s="207" t="str">
        <f t="shared" si="105"/>
        <v/>
      </c>
      <c r="C411" s="73"/>
      <c r="D411" s="257"/>
      <c r="E411" s="258"/>
      <c r="F411" s="259"/>
      <c r="G411" s="259"/>
      <c r="H411" s="207" t="str">
        <f t="shared" si="106"/>
        <v/>
      </c>
      <c r="I411" s="259"/>
      <c r="J411" s="207" t="str">
        <f t="shared" si="92"/>
        <v/>
      </c>
      <c r="K411" s="259"/>
      <c r="L411" s="207" t="str">
        <f t="shared" si="93"/>
        <v/>
      </c>
      <c r="M411" s="260"/>
      <c r="N411" s="260"/>
      <c r="O411" s="260"/>
      <c r="P411" s="260"/>
      <c r="Q411" s="260"/>
      <c r="R411" s="259"/>
      <c r="S411" s="207" t="str">
        <f t="shared" si="94"/>
        <v/>
      </c>
      <c r="T411" s="259"/>
      <c r="U411" s="207" t="str">
        <f t="shared" si="95"/>
        <v/>
      </c>
      <c r="V411" s="261"/>
      <c r="W411" s="183"/>
      <c r="X411" s="259"/>
      <c r="Y411" s="207" t="str">
        <f t="shared" si="96"/>
        <v/>
      </c>
      <c r="Z411" s="259"/>
      <c r="AA411" s="207" t="str">
        <f t="shared" si="97"/>
        <v/>
      </c>
      <c r="AB411" s="183"/>
      <c r="AC411" s="90"/>
      <c r="AD411" s="262"/>
      <c r="AE411" s="207" t="str">
        <f t="shared" si="98"/>
        <v/>
      </c>
      <c r="AF411" s="263"/>
      <c r="AG411" s="207" t="str">
        <f t="shared" si="99"/>
        <v/>
      </c>
      <c r="AH411" s="264"/>
      <c r="AI411" s="207" t="str">
        <f t="shared" si="100"/>
        <v/>
      </c>
      <c r="AJ411" s="265"/>
      <c r="AK411" s="207" t="str">
        <f t="shared" si="101"/>
        <v/>
      </c>
      <c r="AL411" s="266"/>
      <c r="AM411" s="207" t="str">
        <f t="shared" si="102"/>
        <v/>
      </c>
      <c r="AN411" s="267"/>
      <c r="AO411" s="268"/>
      <c r="AP411" s="268"/>
      <c r="AQ411" s="269"/>
      <c r="AR411" s="207" t="str">
        <f t="shared" si="103"/>
        <v/>
      </c>
      <c r="AS411" s="270"/>
      <c r="AT411" s="271"/>
      <c r="AU411" s="237"/>
      <c r="AV411" s="207" t="str">
        <f t="shared" si="104"/>
        <v/>
      </c>
      <c r="AW411" s="237"/>
      <c r="AX411" s="237"/>
      <c r="AY411" s="237"/>
      <c r="AZ411" s="237"/>
      <c r="BA411" s="237"/>
      <c r="BB411" s="237"/>
      <c r="BC411" s="237"/>
      <c r="BE411" s="237"/>
      <c r="BF411" s="237"/>
      <c r="BG411" s="237"/>
      <c r="BH411" s="237"/>
      <c r="BI411" s="237"/>
      <c r="BJ411" s="237"/>
    </row>
    <row r="412" spans="1:62" s="238" customFormat="1" x14ac:dyDescent="0.2">
      <c r="A412" s="237"/>
      <c r="B412" s="207" t="str">
        <f t="shared" si="105"/>
        <v/>
      </c>
      <c r="C412" s="73"/>
      <c r="D412" s="257"/>
      <c r="E412" s="258"/>
      <c r="F412" s="259"/>
      <c r="G412" s="259"/>
      <c r="H412" s="207" t="str">
        <f t="shared" si="106"/>
        <v/>
      </c>
      <c r="I412" s="259"/>
      <c r="J412" s="207" t="str">
        <f t="shared" si="92"/>
        <v/>
      </c>
      <c r="K412" s="259"/>
      <c r="L412" s="207" t="str">
        <f t="shared" si="93"/>
        <v/>
      </c>
      <c r="M412" s="260"/>
      <c r="N412" s="260"/>
      <c r="O412" s="260"/>
      <c r="P412" s="260"/>
      <c r="Q412" s="260"/>
      <c r="R412" s="259"/>
      <c r="S412" s="207" t="str">
        <f t="shared" si="94"/>
        <v/>
      </c>
      <c r="T412" s="259"/>
      <c r="U412" s="207" t="str">
        <f t="shared" si="95"/>
        <v/>
      </c>
      <c r="V412" s="261"/>
      <c r="W412" s="183"/>
      <c r="X412" s="259"/>
      <c r="Y412" s="207" t="str">
        <f t="shared" si="96"/>
        <v/>
      </c>
      <c r="Z412" s="259"/>
      <c r="AA412" s="207" t="str">
        <f t="shared" si="97"/>
        <v/>
      </c>
      <c r="AB412" s="183"/>
      <c r="AC412" s="90"/>
      <c r="AD412" s="262"/>
      <c r="AE412" s="207" t="str">
        <f t="shared" si="98"/>
        <v/>
      </c>
      <c r="AF412" s="263"/>
      <c r="AG412" s="207" t="str">
        <f t="shared" si="99"/>
        <v/>
      </c>
      <c r="AH412" s="264"/>
      <c r="AI412" s="207" t="str">
        <f t="shared" si="100"/>
        <v/>
      </c>
      <c r="AJ412" s="265"/>
      <c r="AK412" s="207" t="str">
        <f t="shared" si="101"/>
        <v/>
      </c>
      <c r="AL412" s="266"/>
      <c r="AM412" s="207" t="str">
        <f t="shared" si="102"/>
        <v/>
      </c>
      <c r="AN412" s="267"/>
      <c r="AO412" s="268"/>
      <c r="AP412" s="268"/>
      <c r="AQ412" s="269"/>
      <c r="AR412" s="207" t="str">
        <f t="shared" si="103"/>
        <v/>
      </c>
      <c r="AS412" s="270"/>
      <c r="AT412" s="271"/>
      <c r="AU412" s="237"/>
      <c r="AV412" s="207" t="str">
        <f t="shared" si="104"/>
        <v/>
      </c>
      <c r="AW412" s="237"/>
      <c r="AX412" s="237"/>
      <c r="AY412" s="237"/>
      <c r="AZ412" s="237"/>
      <c r="BA412" s="237"/>
      <c r="BB412" s="237"/>
      <c r="BC412" s="237"/>
      <c r="BE412" s="237"/>
      <c r="BF412" s="237"/>
      <c r="BG412" s="237"/>
      <c r="BH412" s="237"/>
      <c r="BI412" s="237"/>
      <c r="BJ412" s="237"/>
    </row>
    <row r="413" spans="1:62" s="238" customFormat="1" x14ac:dyDescent="0.2">
      <c r="A413" s="237"/>
      <c r="B413" s="207" t="str">
        <f t="shared" si="105"/>
        <v/>
      </c>
      <c r="C413" s="73"/>
      <c r="D413" s="257"/>
      <c r="E413" s="258"/>
      <c r="F413" s="259"/>
      <c r="G413" s="259"/>
      <c r="H413" s="207" t="str">
        <f t="shared" si="106"/>
        <v/>
      </c>
      <c r="I413" s="259"/>
      <c r="J413" s="207" t="str">
        <f t="shared" si="92"/>
        <v/>
      </c>
      <c r="K413" s="259"/>
      <c r="L413" s="207" t="str">
        <f t="shared" si="93"/>
        <v/>
      </c>
      <c r="M413" s="260"/>
      <c r="N413" s="260"/>
      <c r="O413" s="260"/>
      <c r="P413" s="260"/>
      <c r="Q413" s="260"/>
      <c r="R413" s="259"/>
      <c r="S413" s="207" t="str">
        <f t="shared" si="94"/>
        <v/>
      </c>
      <c r="T413" s="259"/>
      <c r="U413" s="207" t="str">
        <f t="shared" si="95"/>
        <v/>
      </c>
      <c r="V413" s="261"/>
      <c r="W413" s="183"/>
      <c r="X413" s="259"/>
      <c r="Y413" s="207" t="str">
        <f t="shared" si="96"/>
        <v/>
      </c>
      <c r="Z413" s="259"/>
      <c r="AA413" s="207" t="str">
        <f t="shared" si="97"/>
        <v/>
      </c>
      <c r="AB413" s="183"/>
      <c r="AC413" s="90"/>
      <c r="AD413" s="262"/>
      <c r="AE413" s="207" t="str">
        <f t="shared" si="98"/>
        <v/>
      </c>
      <c r="AF413" s="263"/>
      <c r="AG413" s="207" t="str">
        <f t="shared" si="99"/>
        <v/>
      </c>
      <c r="AH413" s="264"/>
      <c r="AI413" s="207" t="str">
        <f t="shared" si="100"/>
        <v/>
      </c>
      <c r="AJ413" s="265"/>
      <c r="AK413" s="207" t="str">
        <f t="shared" si="101"/>
        <v/>
      </c>
      <c r="AL413" s="266"/>
      <c r="AM413" s="207" t="str">
        <f t="shared" si="102"/>
        <v/>
      </c>
      <c r="AN413" s="267"/>
      <c r="AO413" s="268"/>
      <c r="AP413" s="268"/>
      <c r="AQ413" s="269"/>
      <c r="AR413" s="207" t="str">
        <f t="shared" si="103"/>
        <v/>
      </c>
      <c r="AS413" s="270"/>
      <c r="AT413" s="271"/>
      <c r="AU413" s="237"/>
      <c r="AV413" s="207" t="str">
        <f t="shared" si="104"/>
        <v/>
      </c>
      <c r="AW413" s="237"/>
      <c r="AX413" s="237"/>
      <c r="AY413" s="237"/>
      <c r="AZ413" s="237"/>
      <c r="BA413" s="237"/>
      <c r="BB413" s="237"/>
      <c r="BC413" s="237"/>
      <c r="BE413" s="237"/>
      <c r="BF413" s="237"/>
      <c r="BG413" s="237"/>
      <c r="BH413" s="237"/>
      <c r="BI413" s="237"/>
      <c r="BJ413" s="237"/>
    </row>
    <row r="414" spans="1:62" s="238" customFormat="1" x14ac:dyDescent="0.2">
      <c r="A414" s="237"/>
      <c r="B414" s="207" t="str">
        <f t="shared" si="105"/>
        <v/>
      </c>
      <c r="C414" s="73"/>
      <c r="D414" s="257"/>
      <c r="E414" s="258"/>
      <c r="F414" s="259"/>
      <c r="G414" s="259"/>
      <c r="H414" s="207" t="str">
        <f t="shared" si="106"/>
        <v/>
      </c>
      <c r="I414" s="259"/>
      <c r="J414" s="207" t="str">
        <f t="shared" si="92"/>
        <v/>
      </c>
      <c r="K414" s="259"/>
      <c r="L414" s="207" t="str">
        <f t="shared" si="93"/>
        <v/>
      </c>
      <c r="M414" s="260"/>
      <c r="N414" s="260"/>
      <c r="O414" s="260"/>
      <c r="P414" s="260"/>
      <c r="Q414" s="260"/>
      <c r="R414" s="259"/>
      <c r="S414" s="207" t="str">
        <f t="shared" si="94"/>
        <v/>
      </c>
      <c r="T414" s="259"/>
      <c r="U414" s="207" t="str">
        <f t="shared" si="95"/>
        <v/>
      </c>
      <c r="V414" s="261"/>
      <c r="W414" s="183"/>
      <c r="X414" s="259"/>
      <c r="Y414" s="207" t="str">
        <f t="shared" si="96"/>
        <v/>
      </c>
      <c r="Z414" s="259"/>
      <c r="AA414" s="207" t="str">
        <f t="shared" si="97"/>
        <v/>
      </c>
      <c r="AB414" s="183"/>
      <c r="AC414" s="90"/>
      <c r="AD414" s="262"/>
      <c r="AE414" s="207" t="str">
        <f t="shared" si="98"/>
        <v/>
      </c>
      <c r="AF414" s="263"/>
      <c r="AG414" s="207" t="str">
        <f t="shared" si="99"/>
        <v/>
      </c>
      <c r="AH414" s="264"/>
      <c r="AI414" s="207" t="str">
        <f t="shared" si="100"/>
        <v/>
      </c>
      <c r="AJ414" s="265"/>
      <c r="AK414" s="207" t="str">
        <f t="shared" si="101"/>
        <v/>
      </c>
      <c r="AL414" s="266"/>
      <c r="AM414" s="207" t="str">
        <f t="shared" si="102"/>
        <v/>
      </c>
      <c r="AN414" s="267"/>
      <c r="AO414" s="268"/>
      <c r="AP414" s="268"/>
      <c r="AQ414" s="269"/>
      <c r="AR414" s="207" t="str">
        <f t="shared" si="103"/>
        <v/>
      </c>
      <c r="AS414" s="270"/>
      <c r="AT414" s="271"/>
      <c r="AU414" s="237"/>
      <c r="AV414" s="207" t="str">
        <f t="shared" si="104"/>
        <v/>
      </c>
      <c r="AW414" s="237"/>
      <c r="AX414" s="237"/>
      <c r="AY414" s="237"/>
      <c r="AZ414" s="237"/>
      <c r="BA414" s="237"/>
      <c r="BB414" s="237"/>
      <c r="BC414" s="237"/>
      <c r="BE414" s="237"/>
      <c r="BF414" s="237"/>
      <c r="BG414" s="237"/>
      <c r="BH414" s="237"/>
      <c r="BI414" s="237"/>
      <c r="BJ414" s="237"/>
    </row>
    <row r="415" spans="1:62" s="238" customFormat="1" x14ac:dyDescent="0.2">
      <c r="A415" s="237"/>
      <c r="B415" s="207" t="str">
        <f t="shared" si="105"/>
        <v/>
      </c>
      <c r="C415" s="73"/>
      <c r="D415" s="257"/>
      <c r="E415" s="258"/>
      <c r="F415" s="259"/>
      <c r="G415" s="259"/>
      <c r="H415" s="207" t="str">
        <f t="shared" si="106"/>
        <v/>
      </c>
      <c r="I415" s="259"/>
      <c r="J415" s="207" t="str">
        <f t="shared" si="92"/>
        <v/>
      </c>
      <c r="K415" s="259"/>
      <c r="L415" s="207" t="str">
        <f t="shared" si="93"/>
        <v/>
      </c>
      <c r="M415" s="260"/>
      <c r="N415" s="260"/>
      <c r="O415" s="260"/>
      <c r="P415" s="260"/>
      <c r="Q415" s="260"/>
      <c r="R415" s="259"/>
      <c r="S415" s="207" t="str">
        <f t="shared" si="94"/>
        <v/>
      </c>
      <c r="T415" s="259"/>
      <c r="U415" s="207" t="str">
        <f t="shared" si="95"/>
        <v/>
      </c>
      <c r="V415" s="261"/>
      <c r="W415" s="183"/>
      <c r="X415" s="259"/>
      <c r="Y415" s="207" t="str">
        <f t="shared" si="96"/>
        <v/>
      </c>
      <c r="Z415" s="259"/>
      <c r="AA415" s="207" t="str">
        <f t="shared" si="97"/>
        <v/>
      </c>
      <c r="AB415" s="183"/>
      <c r="AC415" s="90"/>
      <c r="AD415" s="262"/>
      <c r="AE415" s="207" t="str">
        <f t="shared" si="98"/>
        <v/>
      </c>
      <c r="AF415" s="263"/>
      <c r="AG415" s="207" t="str">
        <f t="shared" si="99"/>
        <v/>
      </c>
      <c r="AH415" s="264"/>
      <c r="AI415" s="207" t="str">
        <f t="shared" si="100"/>
        <v/>
      </c>
      <c r="AJ415" s="265"/>
      <c r="AK415" s="207" t="str">
        <f t="shared" si="101"/>
        <v/>
      </c>
      <c r="AL415" s="266"/>
      <c r="AM415" s="207" t="str">
        <f t="shared" si="102"/>
        <v/>
      </c>
      <c r="AN415" s="267"/>
      <c r="AO415" s="268"/>
      <c r="AP415" s="268"/>
      <c r="AQ415" s="269"/>
      <c r="AR415" s="207" t="str">
        <f t="shared" si="103"/>
        <v/>
      </c>
      <c r="AS415" s="270"/>
      <c r="AT415" s="271"/>
      <c r="AU415" s="237"/>
      <c r="AV415" s="207" t="str">
        <f t="shared" si="104"/>
        <v/>
      </c>
      <c r="AW415" s="237"/>
      <c r="AX415" s="237"/>
      <c r="AY415" s="237"/>
      <c r="AZ415" s="237"/>
      <c r="BA415" s="237"/>
      <c r="BB415" s="237"/>
      <c r="BC415" s="237"/>
      <c r="BE415" s="237"/>
      <c r="BF415" s="237"/>
      <c r="BG415" s="237"/>
      <c r="BH415" s="237"/>
      <c r="BI415" s="237"/>
      <c r="BJ415" s="237"/>
    </row>
    <row r="416" spans="1:62" s="238" customFormat="1" x14ac:dyDescent="0.2">
      <c r="A416" s="237"/>
      <c r="B416" s="207" t="str">
        <f t="shared" si="105"/>
        <v/>
      </c>
      <c r="C416" s="73"/>
      <c r="D416" s="257"/>
      <c r="E416" s="258"/>
      <c r="F416" s="259"/>
      <c r="G416" s="259"/>
      <c r="H416" s="207" t="str">
        <f t="shared" si="106"/>
        <v/>
      </c>
      <c r="I416" s="259"/>
      <c r="J416" s="207" t="str">
        <f t="shared" si="92"/>
        <v/>
      </c>
      <c r="K416" s="259"/>
      <c r="L416" s="207" t="str">
        <f t="shared" si="93"/>
        <v/>
      </c>
      <c r="M416" s="260"/>
      <c r="N416" s="260"/>
      <c r="O416" s="260"/>
      <c r="P416" s="260"/>
      <c r="Q416" s="260"/>
      <c r="R416" s="259"/>
      <c r="S416" s="207" t="str">
        <f t="shared" si="94"/>
        <v/>
      </c>
      <c r="T416" s="259"/>
      <c r="U416" s="207" t="str">
        <f t="shared" si="95"/>
        <v/>
      </c>
      <c r="V416" s="261"/>
      <c r="W416" s="183"/>
      <c r="X416" s="259"/>
      <c r="Y416" s="207" t="str">
        <f t="shared" si="96"/>
        <v/>
      </c>
      <c r="Z416" s="259"/>
      <c r="AA416" s="207" t="str">
        <f t="shared" si="97"/>
        <v/>
      </c>
      <c r="AB416" s="183"/>
      <c r="AC416" s="90"/>
      <c r="AD416" s="262"/>
      <c r="AE416" s="207" t="str">
        <f t="shared" si="98"/>
        <v/>
      </c>
      <c r="AF416" s="263"/>
      <c r="AG416" s="207" t="str">
        <f t="shared" si="99"/>
        <v/>
      </c>
      <c r="AH416" s="264"/>
      <c r="AI416" s="207" t="str">
        <f t="shared" si="100"/>
        <v/>
      </c>
      <c r="AJ416" s="265"/>
      <c r="AK416" s="207" t="str">
        <f t="shared" si="101"/>
        <v/>
      </c>
      <c r="AL416" s="266"/>
      <c r="AM416" s="207" t="str">
        <f t="shared" si="102"/>
        <v/>
      </c>
      <c r="AN416" s="267"/>
      <c r="AO416" s="268"/>
      <c r="AP416" s="268"/>
      <c r="AQ416" s="269"/>
      <c r="AR416" s="207" t="str">
        <f t="shared" si="103"/>
        <v/>
      </c>
      <c r="AS416" s="270"/>
      <c r="AT416" s="271"/>
      <c r="AU416" s="237"/>
      <c r="AV416" s="207" t="str">
        <f t="shared" si="104"/>
        <v/>
      </c>
      <c r="AW416" s="237"/>
      <c r="AX416" s="237"/>
      <c r="AY416" s="237"/>
      <c r="AZ416" s="237"/>
      <c r="BA416" s="237"/>
      <c r="BB416" s="237"/>
      <c r="BC416" s="237"/>
      <c r="BE416" s="237"/>
      <c r="BF416" s="237"/>
      <c r="BG416" s="237"/>
      <c r="BH416" s="237"/>
      <c r="BI416" s="237"/>
      <c r="BJ416" s="237"/>
    </row>
    <row r="417" spans="1:62" s="238" customFormat="1" x14ac:dyDescent="0.2">
      <c r="A417" s="237"/>
      <c r="B417" s="207" t="str">
        <f t="shared" si="105"/>
        <v/>
      </c>
      <c r="C417" s="73"/>
      <c r="D417" s="257"/>
      <c r="E417" s="258"/>
      <c r="F417" s="259"/>
      <c r="G417" s="259"/>
      <c r="H417" s="207" t="str">
        <f t="shared" si="106"/>
        <v/>
      </c>
      <c r="I417" s="259"/>
      <c r="J417" s="207" t="str">
        <f t="shared" si="92"/>
        <v/>
      </c>
      <c r="K417" s="259"/>
      <c r="L417" s="207" t="str">
        <f t="shared" si="93"/>
        <v/>
      </c>
      <c r="M417" s="260"/>
      <c r="N417" s="260"/>
      <c r="O417" s="260"/>
      <c r="P417" s="260"/>
      <c r="Q417" s="260"/>
      <c r="R417" s="259"/>
      <c r="S417" s="207" t="str">
        <f t="shared" si="94"/>
        <v/>
      </c>
      <c r="T417" s="259"/>
      <c r="U417" s="207" t="str">
        <f t="shared" si="95"/>
        <v/>
      </c>
      <c r="V417" s="261"/>
      <c r="W417" s="183"/>
      <c r="X417" s="259"/>
      <c r="Y417" s="207" t="str">
        <f t="shared" si="96"/>
        <v/>
      </c>
      <c r="Z417" s="259"/>
      <c r="AA417" s="207" t="str">
        <f t="shared" si="97"/>
        <v/>
      </c>
      <c r="AB417" s="183"/>
      <c r="AC417" s="90"/>
      <c r="AD417" s="262"/>
      <c r="AE417" s="207" t="str">
        <f t="shared" si="98"/>
        <v/>
      </c>
      <c r="AF417" s="263"/>
      <c r="AG417" s="207" t="str">
        <f t="shared" si="99"/>
        <v/>
      </c>
      <c r="AH417" s="264"/>
      <c r="AI417" s="207" t="str">
        <f t="shared" si="100"/>
        <v/>
      </c>
      <c r="AJ417" s="265"/>
      <c r="AK417" s="207" t="str">
        <f t="shared" si="101"/>
        <v/>
      </c>
      <c r="AL417" s="266"/>
      <c r="AM417" s="207" t="str">
        <f t="shared" si="102"/>
        <v/>
      </c>
      <c r="AN417" s="267"/>
      <c r="AO417" s="268"/>
      <c r="AP417" s="268"/>
      <c r="AQ417" s="269"/>
      <c r="AR417" s="207" t="str">
        <f t="shared" si="103"/>
        <v/>
      </c>
      <c r="AS417" s="270"/>
      <c r="AT417" s="271"/>
      <c r="AU417" s="237"/>
      <c r="AV417" s="207" t="str">
        <f t="shared" si="104"/>
        <v/>
      </c>
      <c r="AW417" s="237"/>
      <c r="AX417" s="237"/>
      <c r="AY417" s="237"/>
      <c r="AZ417" s="237"/>
      <c r="BA417" s="237"/>
      <c r="BB417" s="237"/>
      <c r="BC417" s="237"/>
      <c r="BE417" s="237"/>
      <c r="BF417" s="237"/>
      <c r="BG417" s="237"/>
      <c r="BH417" s="237"/>
      <c r="BI417" s="237"/>
      <c r="BJ417" s="237"/>
    </row>
    <row r="418" spans="1:62" s="238" customFormat="1" x14ac:dyDescent="0.2">
      <c r="A418" s="237"/>
      <c r="B418" s="207" t="str">
        <f t="shared" si="105"/>
        <v/>
      </c>
      <c r="C418" s="73"/>
      <c r="D418" s="257"/>
      <c r="E418" s="258"/>
      <c r="F418" s="259"/>
      <c r="G418" s="259"/>
      <c r="H418" s="207" t="str">
        <f t="shared" si="106"/>
        <v/>
      </c>
      <c r="I418" s="259"/>
      <c r="J418" s="207" t="str">
        <f t="shared" si="92"/>
        <v/>
      </c>
      <c r="K418" s="259"/>
      <c r="L418" s="207" t="str">
        <f t="shared" si="93"/>
        <v/>
      </c>
      <c r="M418" s="260"/>
      <c r="N418" s="260"/>
      <c r="O418" s="260"/>
      <c r="P418" s="260"/>
      <c r="Q418" s="260"/>
      <c r="R418" s="259"/>
      <c r="S418" s="207" t="str">
        <f t="shared" si="94"/>
        <v/>
      </c>
      <c r="T418" s="259"/>
      <c r="U418" s="207" t="str">
        <f t="shared" si="95"/>
        <v/>
      </c>
      <c r="V418" s="261"/>
      <c r="W418" s="183"/>
      <c r="X418" s="259"/>
      <c r="Y418" s="207" t="str">
        <f t="shared" si="96"/>
        <v/>
      </c>
      <c r="Z418" s="259"/>
      <c r="AA418" s="207" t="str">
        <f t="shared" si="97"/>
        <v/>
      </c>
      <c r="AB418" s="183"/>
      <c r="AC418" s="90"/>
      <c r="AD418" s="262"/>
      <c r="AE418" s="207" t="str">
        <f t="shared" si="98"/>
        <v/>
      </c>
      <c r="AF418" s="263"/>
      <c r="AG418" s="207" t="str">
        <f t="shared" si="99"/>
        <v/>
      </c>
      <c r="AH418" s="264"/>
      <c r="AI418" s="207" t="str">
        <f t="shared" si="100"/>
        <v/>
      </c>
      <c r="AJ418" s="265"/>
      <c r="AK418" s="207" t="str">
        <f t="shared" si="101"/>
        <v/>
      </c>
      <c r="AL418" s="266"/>
      <c r="AM418" s="207" t="str">
        <f t="shared" si="102"/>
        <v/>
      </c>
      <c r="AN418" s="267"/>
      <c r="AO418" s="268"/>
      <c r="AP418" s="268"/>
      <c r="AQ418" s="269"/>
      <c r="AR418" s="207" t="str">
        <f t="shared" si="103"/>
        <v/>
      </c>
      <c r="AS418" s="270"/>
      <c r="AT418" s="271"/>
      <c r="AU418" s="237"/>
      <c r="AV418" s="207" t="str">
        <f t="shared" si="104"/>
        <v/>
      </c>
      <c r="AW418" s="237"/>
      <c r="AX418" s="237"/>
      <c r="AY418" s="237"/>
      <c r="AZ418" s="237"/>
      <c r="BA418" s="237"/>
      <c r="BB418" s="237"/>
      <c r="BC418" s="237"/>
      <c r="BE418" s="237"/>
      <c r="BF418" s="237"/>
      <c r="BG418" s="237"/>
      <c r="BH418" s="237"/>
      <c r="BI418" s="237"/>
      <c r="BJ418" s="237"/>
    </row>
    <row r="419" spans="1:62" s="238" customFormat="1" x14ac:dyDescent="0.2">
      <c r="A419" s="237"/>
      <c r="B419" s="207" t="str">
        <f t="shared" si="105"/>
        <v/>
      </c>
      <c r="C419" s="73"/>
      <c r="D419" s="257"/>
      <c r="E419" s="258"/>
      <c r="F419" s="259"/>
      <c r="G419" s="259"/>
      <c r="H419" s="207" t="str">
        <f t="shared" si="106"/>
        <v/>
      </c>
      <c r="I419" s="259"/>
      <c r="J419" s="207" t="str">
        <f t="shared" si="92"/>
        <v/>
      </c>
      <c r="K419" s="259"/>
      <c r="L419" s="207" t="str">
        <f t="shared" si="93"/>
        <v/>
      </c>
      <c r="M419" s="260"/>
      <c r="N419" s="260"/>
      <c r="O419" s="260"/>
      <c r="P419" s="260"/>
      <c r="Q419" s="260"/>
      <c r="R419" s="259"/>
      <c r="S419" s="207" t="str">
        <f t="shared" si="94"/>
        <v/>
      </c>
      <c r="T419" s="259"/>
      <c r="U419" s="207" t="str">
        <f t="shared" si="95"/>
        <v/>
      </c>
      <c r="V419" s="261"/>
      <c r="W419" s="183"/>
      <c r="X419" s="259"/>
      <c r="Y419" s="207" t="str">
        <f t="shared" si="96"/>
        <v/>
      </c>
      <c r="Z419" s="259"/>
      <c r="AA419" s="207" t="str">
        <f t="shared" si="97"/>
        <v/>
      </c>
      <c r="AB419" s="183"/>
      <c r="AC419" s="90"/>
      <c r="AD419" s="262"/>
      <c r="AE419" s="207" t="str">
        <f t="shared" si="98"/>
        <v/>
      </c>
      <c r="AF419" s="263"/>
      <c r="AG419" s="207" t="str">
        <f t="shared" si="99"/>
        <v/>
      </c>
      <c r="AH419" s="264"/>
      <c r="AI419" s="207" t="str">
        <f t="shared" si="100"/>
        <v/>
      </c>
      <c r="AJ419" s="265"/>
      <c r="AK419" s="207" t="str">
        <f t="shared" si="101"/>
        <v/>
      </c>
      <c r="AL419" s="266"/>
      <c r="AM419" s="207" t="str">
        <f t="shared" si="102"/>
        <v/>
      </c>
      <c r="AN419" s="267"/>
      <c r="AO419" s="268"/>
      <c r="AP419" s="268"/>
      <c r="AQ419" s="269"/>
      <c r="AR419" s="207" t="str">
        <f t="shared" si="103"/>
        <v/>
      </c>
      <c r="AS419" s="270"/>
      <c r="AT419" s="271"/>
      <c r="AU419" s="237"/>
      <c r="AV419" s="207" t="str">
        <f t="shared" si="104"/>
        <v/>
      </c>
      <c r="AW419" s="237"/>
      <c r="AX419" s="237"/>
      <c r="AY419" s="237"/>
      <c r="AZ419" s="237"/>
      <c r="BA419" s="237"/>
      <c r="BB419" s="237"/>
      <c r="BC419" s="237"/>
      <c r="BE419" s="237"/>
      <c r="BF419" s="237"/>
      <c r="BG419" s="237"/>
      <c r="BH419" s="237"/>
      <c r="BI419" s="237"/>
      <c r="BJ419" s="237"/>
    </row>
    <row r="420" spans="1:62" s="238" customFormat="1" x14ac:dyDescent="0.2">
      <c r="A420" s="237"/>
      <c r="B420" s="207" t="str">
        <f t="shared" si="105"/>
        <v/>
      </c>
      <c r="C420" s="73"/>
      <c r="D420" s="257"/>
      <c r="E420" s="258"/>
      <c r="F420" s="259"/>
      <c r="G420" s="259"/>
      <c r="H420" s="207" t="str">
        <f t="shared" si="106"/>
        <v/>
      </c>
      <c r="I420" s="259"/>
      <c r="J420" s="207" t="str">
        <f t="shared" si="92"/>
        <v/>
      </c>
      <c r="K420" s="259"/>
      <c r="L420" s="207" t="str">
        <f t="shared" si="93"/>
        <v/>
      </c>
      <c r="M420" s="260"/>
      <c r="N420" s="260"/>
      <c r="O420" s="260"/>
      <c r="P420" s="260"/>
      <c r="Q420" s="260"/>
      <c r="R420" s="259"/>
      <c r="S420" s="207" t="str">
        <f t="shared" si="94"/>
        <v/>
      </c>
      <c r="T420" s="259"/>
      <c r="U420" s="207" t="str">
        <f t="shared" si="95"/>
        <v/>
      </c>
      <c r="V420" s="261"/>
      <c r="W420" s="183"/>
      <c r="X420" s="259"/>
      <c r="Y420" s="207" t="str">
        <f t="shared" si="96"/>
        <v/>
      </c>
      <c r="Z420" s="259"/>
      <c r="AA420" s="207" t="str">
        <f t="shared" si="97"/>
        <v/>
      </c>
      <c r="AB420" s="183"/>
      <c r="AC420" s="90"/>
      <c r="AD420" s="262"/>
      <c r="AE420" s="207" t="str">
        <f t="shared" si="98"/>
        <v/>
      </c>
      <c r="AF420" s="263"/>
      <c r="AG420" s="207" t="str">
        <f t="shared" si="99"/>
        <v/>
      </c>
      <c r="AH420" s="264"/>
      <c r="AI420" s="207" t="str">
        <f t="shared" si="100"/>
        <v/>
      </c>
      <c r="AJ420" s="265"/>
      <c r="AK420" s="207" t="str">
        <f t="shared" si="101"/>
        <v/>
      </c>
      <c r="AL420" s="266"/>
      <c r="AM420" s="207" t="str">
        <f t="shared" si="102"/>
        <v/>
      </c>
      <c r="AN420" s="267"/>
      <c r="AO420" s="268"/>
      <c r="AP420" s="268"/>
      <c r="AQ420" s="269"/>
      <c r="AR420" s="207" t="str">
        <f t="shared" si="103"/>
        <v/>
      </c>
      <c r="AS420" s="270"/>
      <c r="AT420" s="271"/>
      <c r="AU420" s="237"/>
      <c r="AV420" s="207" t="str">
        <f t="shared" si="104"/>
        <v/>
      </c>
      <c r="AW420" s="237"/>
      <c r="AX420" s="237"/>
      <c r="AY420" s="237"/>
      <c r="AZ420" s="237"/>
      <c r="BA420" s="237"/>
      <c r="BB420" s="237"/>
      <c r="BC420" s="237"/>
      <c r="BE420" s="237"/>
      <c r="BF420" s="237"/>
      <c r="BG420" s="237"/>
      <c r="BH420" s="237"/>
      <c r="BI420" s="237"/>
      <c r="BJ420" s="237"/>
    </row>
    <row r="421" spans="1:62" s="238" customFormat="1" x14ac:dyDescent="0.2">
      <c r="A421" s="237"/>
      <c r="B421" s="207" t="str">
        <f t="shared" si="105"/>
        <v/>
      </c>
      <c r="C421" s="73"/>
      <c r="D421" s="257"/>
      <c r="E421" s="258"/>
      <c r="F421" s="259"/>
      <c r="G421" s="259"/>
      <c r="H421" s="207" t="str">
        <f t="shared" si="106"/>
        <v/>
      </c>
      <c r="I421" s="259"/>
      <c r="J421" s="207" t="str">
        <f t="shared" si="92"/>
        <v/>
      </c>
      <c r="K421" s="259"/>
      <c r="L421" s="207" t="str">
        <f t="shared" si="93"/>
        <v/>
      </c>
      <c r="M421" s="260"/>
      <c r="N421" s="260"/>
      <c r="O421" s="260"/>
      <c r="P421" s="260"/>
      <c r="Q421" s="260"/>
      <c r="R421" s="259"/>
      <c r="S421" s="207" t="str">
        <f t="shared" si="94"/>
        <v/>
      </c>
      <c r="T421" s="259"/>
      <c r="U421" s="207" t="str">
        <f t="shared" si="95"/>
        <v/>
      </c>
      <c r="V421" s="261"/>
      <c r="W421" s="183"/>
      <c r="X421" s="259"/>
      <c r="Y421" s="207" t="str">
        <f t="shared" si="96"/>
        <v/>
      </c>
      <c r="Z421" s="259"/>
      <c r="AA421" s="207" t="str">
        <f t="shared" si="97"/>
        <v/>
      </c>
      <c r="AB421" s="183"/>
      <c r="AC421" s="90"/>
      <c r="AD421" s="262"/>
      <c r="AE421" s="207" t="str">
        <f t="shared" si="98"/>
        <v/>
      </c>
      <c r="AF421" s="263"/>
      <c r="AG421" s="207" t="str">
        <f t="shared" si="99"/>
        <v/>
      </c>
      <c r="AH421" s="264"/>
      <c r="AI421" s="207" t="str">
        <f t="shared" si="100"/>
        <v/>
      </c>
      <c r="AJ421" s="265"/>
      <c r="AK421" s="207" t="str">
        <f t="shared" si="101"/>
        <v/>
      </c>
      <c r="AL421" s="266"/>
      <c r="AM421" s="207" t="str">
        <f t="shared" si="102"/>
        <v/>
      </c>
      <c r="AN421" s="267"/>
      <c r="AO421" s="268"/>
      <c r="AP421" s="268"/>
      <c r="AQ421" s="269"/>
      <c r="AR421" s="207" t="str">
        <f t="shared" si="103"/>
        <v/>
      </c>
      <c r="AS421" s="270"/>
      <c r="AT421" s="271"/>
      <c r="AU421" s="237"/>
      <c r="AV421" s="207" t="str">
        <f t="shared" si="104"/>
        <v/>
      </c>
      <c r="AW421" s="237"/>
      <c r="AX421" s="237"/>
      <c r="AY421" s="237"/>
      <c r="AZ421" s="237"/>
      <c r="BA421" s="237"/>
      <c r="BB421" s="237"/>
      <c r="BC421" s="237"/>
      <c r="BE421" s="237"/>
      <c r="BF421" s="237"/>
      <c r="BG421" s="237"/>
      <c r="BH421" s="237"/>
      <c r="BI421" s="237"/>
      <c r="BJ421" s="237"/>
    </row>
    <row r="422" spans="1:62" s="238" customFormat="1" x14ac:dyDescent="0.2">
      <c r="A422" s="237"/>
      <c r="B422" s="207" t="str">
        <f t="shared" si="105"/>
        <v/>
      </c>
      <c r="C422" s="73"/>
      <c r="D422" s="257"/>
      <c r="E422" s="258"/>
      <c r="F422" s="259"/>
      <c r="G422" s="259"/>
      <c r="H422" s="207" t="str">
        <f t="shared" si="106"/>
        <v/>
      </c>
      <c r="I422" s="259"/>
      <c r="J422" s="207" t="str">
        <f t="shared" si="92"/>
        <v/>
      </c>
      <c r="K422" s="259"/>
      <c r="L422" s="207" t="str">
        <f t="shared" si="93"/>
        <v/>
      </c>
      <c r="M422" s="260"/>
      <c r="N422" s="260"/>
      <c r="O422" s="260"/>
      <c r="P422" s="260"/>
      <c r="Q422" s="260"/>
      <c r="R422" s="259"/>
      <c r="S422" s="207" t="str">
        <f t="shared" si="94"/>
        <v/>
      </c>
      <c r="T422" s="259"/>
      <c r="U422" s="207" t="str">
        <f t="shared" si="95"/>
        <v/>
      </c>
      <c r="V422" s="261"/>
      <c r="W422" s="183"/>
      <c r="X422" s="259"/>
      <c r="Y422" s="207" t="str">
        <f t="shared" si="96"/>
        <v/>
      </c>
      <c r="Z422" s="259"/>
      <c r="AA422" s="207" t="str">
        <f t="shared" si="97"/>
        <v/>
      </c>
      <c r="AB422" s="183"/>
      <c r="AC422" s="90"/>
      <c r="AD422" s="262"/>
      <c r="AE422" s="207" t="str">
        <f t="shared" si="98"/>
        <v/>
      </c>
      <c r="AF422" s="263"/>
      <c r="AG422" s="207" t="str">
        <f t="shared" si="99"/>
        <v/>
      </c>
      <c r="AH422" s="264"/>
      <c r="AI422" s="207" t="str">
        <f t="shared" si="100"/>
        <v/>
      </c>
      <c r="AJ422" s="265"/>
      <c r="AK422" s="207" t="str">
        <f t="shared" si="101"/>
        <v/>
      </c>
      <c r="AL422" s="266"/>
      <c r="AM422" s="207" t="str">
        <f t="shared" si="102"/>
        <v/>
      </c>
      <c r="AN422" s="267"/>
      <c r="AO422" s="268"/>
      <c r="AP422" s="268"/>
      <c r="AQ422" s="269"/>
      <c r="AR422" s="207" t="str">
        <f t="shared" si="103"/>
        <v/>
      </c>
      <c r="AS422" s="270"/>
      <c r="AT422" s="271"/>
      <c r="AU422" s="237"/>
      <c r="AV422" s="207" t="str">
        <f t="shared" si="104"/>
        <v/>
      </c>
      <c r="AW422" s="237"/>
      <c r="AX422" s="237"/>
      <c r="AY422" s="237"/>
      <c r="AZ422" s="237"/>
      <c r="BA422" s="237"/>
      <c r="BB422" s="237"/>
      <c r="BC422" s="237"/>
      <c r="BE422" s="237"/>
      <c r="BF422" s="237"/>
      <c r="BG422" s="237"/>
      <c r="BH422" s="237"/>
      <c r="BI422" s="237"/>
      <c r="BJ422" s="237"/>
    </row>
    <row r="423" spans="1:62" s="238" customFormat="1" x14ac:dyDescent="0.2">
      <c r="A423" s="237"/>
      <c r="B423" s="207" t="str">
        <f t="shared" si="105"/>
        <v/>
      </c>
      <c r="C423" s="73"/>
      <c r="D423" s="257"/>
      <c r="E423" s="258"/>
      <c r="F423" s="259"/>
      <c r="G423" s="259"/>
      <c r="H423" s="207" t="str">
        <f t="shared" si="106"/>
        <v/>
      </c>
      <c r="I423" s="259"/>
      <c r="J423" s="207" t="str">
        <f t="shared" si="92"/>
        <v/>
      </c>
      <c r="K423" s="259"/>
      <c r="L423" s="207" t="str">
        <f t="shared" si="93"/>
        <v/>
      </c>
      <c r="M423" s="260"/>
      <c r="N423" s="260"/>
      <c r="O423" s="260"/>
      <c r="P423" s="260"/>
      <c r="Q423" s="260"/>
      <c r="R423" s="259"/>
      <c r="S423" s="207" t="str">
        <f t="shared" si="94"/>
        <v/>
      </c>
      <c r="T423" s="259"/>
      <c r="U423" s="207" t="str">
        <f t="shared" si="95"/>
        <v/>
      </c>
      <c r="V423" s="261"/>
      <c r="W423" s="183"/>
      <c r="X423" s="259"/>
      <c r="Y423" s="207" t="str">
        <f t="shared" si="96"/>
        <v/>
      </c>
      <c r="Z423" s="259"/>
      <c r="AA423" s="207" t="str">
        <f t="shared" si="97"/>
        <v/>
      </c>
      <c r="AB423" s="183"/>
      <c r="AC423" s="90"/>
      <c r="AD423" s="262"/>
      <c r="AE423" s="207" t="str">
        <f t="shared" si="98"/>
        <v/>
      </c>
      <c r="AF423" s="263"/>
      <c r="AG423" s="207" t="str">
        <f t="shared" si="99"/>
        <v/>
      </c>
      <c r="AH423" s="264"/>
      <c r="AI423" s="207" t="str">
        <f t="shared" si="100"/>
        <v/>
      </c>
      <c r="AJ423" s="265"/>
      <c r="AK423" s="207" t="str">
        <f t="shared" si="101"/>
        <v/>
      </c>
      <c r="AL423" s="266"/>
      <c r="AM423" s="207" t="str">
        <f t="shared" si="102"/>
        <v/>
      </c>
      <c r="AN423" s="267"/>
      <c r="AO423" s="268"/>
      <c r="AP423" s="268"/>
      <c r="AQ423" s="269"/>
      <c r="AR423" s="207" t="str">
        <f t="shared" si="103"/>
        <v/>
      </c>
      <c r="AS423" s="270"/>
      <c r="AT423" s="271"/>
      <c r="AU423" s="237"/>
      <c r="AV423" s="207" t="str">
        <f t="shared" si="104"/>
        <v/>
      </c>
      <c r="AW423" s="237"/>
      <c r="AX423" s="237"/>
      <c r="AY423" s="237"/>
      <c r="AZ423" s="237"/>
      <c r="BA423" s="237"/>
      <c r="BB423" s="237"/>
      <c r="BC423" s="237"/>
      <c r="BE423" s="237"/>
      <c r="BF423" s="237"/>
      <c r="BG423" s="237"/>
      <c r="BH423" s="237"/>
      <c r="BI423" s="237"/>
      <c r="BJ423" s="237"/>
    </row>
    <row r="424" spans="1:62" s="238" customFormat="1" x14ac:dyDescent="0.2">
      <c r="A424" s="237"/>
      <c r="B424" s="207" t="str">
        <f t="shared" si="105"/>
        <v/>
      </c>
      <c r="C424" s="73"/>
      <c r="D424" s="257"/>
      <c r="E424" s="258"/>
      <c r="F424" s="259"/>
      <c r="G424" s="259"/>
      <c r="H424" s="207" t="str">
        <f t="shared" si="106"/>
        <v/>
      </c>
      <c r="I424" s="259"/>
      <c r="J424" s="207" t="str">
        <f t="shared" si="92"/>
        <v/>
      </c>
      <c r="K424" s="259"/>
      <c r="L424" s="207" t="str">
        <f t="shared" si="93"/>
        <v/>
      </c>
      <c r="M424" s="260"/>
      <c r="N424" s="260"/>
      <c r="O424" s="260"/>
      <c r="P424" s="260"/>
      <c r="Q424" s="260"/>
      <c r="R424" s="259"/>
      <c r="S424" s="207" t="str">
        <f t="shared" si="94"/>
        <v/>
      </c>
      <c r="T424" s="259"/>
      <c r="U424" s="207" t="str">
        <f t="shared" si="95"/>
        <v/>
      </c>
      <c r="V424" s="261"/>
      <c r="W424" s="183"/>
      <c r="X424" s="259"/>
      <c r="Y424" s="207" t="str">
        <f t="shared" si="96"/>
        <v/>
      </c>
      <c r="Z424" s="259"/>
      <c r="AA424" s="207" t="str">
        <f t="shared" si="97"/>
        <v/>
      </c>
      <c r="AB424" s="183"/>
      <c r="AC424" s="90"/>
      <c r="AD424" s="262"/>
      <c r="AE424" s="207" t="str">
        <f t="shared" si="98"/>
        <v/>
      </c>
      <c r="AF424" s="263"/>
      <c r="AG424" s="207" t="str">
        <f t="shared" si="99"/>
        <v/>
      </c>
      <c r="AH424" s="264"/>
      <c r="AI424" s="207" t="str">
        <f t="shared" si="100"/>
        <v/>
      </c>
      <c r="AJ424" s="265"/>
      <c r="AK424" s="207" t="str">
        <f t="shared" si="101"/>
        <v/>
      </c>
      <c r="AL424" s="266"/>
      <c r="AM424" s="207" t="str">
        <f t="shared" si="102"/>
        <v/>
      </c>
      <c r="AN424" s="267"/>
      <c r="AO424" s="268"/>
      <c r="AP424" s="268"/>
      <c r="AQ424" s="269"/>
      <c r="AR424" s="207" t="str">
        <f t="shared" si="103"/>
        <v/>
      </c>
      <c r="AS424" s="270"/>
      <c r="AT424" s="271"/>
      <c r="AU424" s="237"/>
      <c r="AV424" s="207" t="str">
        <f t="shared" si="104"/>
        <v/>
      </c>
      <c r="AW424" s="237"/>
      <c r="AX424" s="237"/>
      <c r="AY424" s="237"/>
      <c r="AZ424" s="237"/>
      <c r="BA424" s="237"/>
      <c r="BB424" s="237"/>
      <c r="BC424" s="237"/>
      <c r="BE424" s="237"/>
      <c r="BF424" s="237"/>
      <c r="BG424" s="237"/>
      <c r="BH424" s="237"/>
      <c r="BI424" s="237"/>
      <c r="BJ424" s="237"/>
    </row>
    <row r="425" spans="1:62" s="238" customFormat="1" x14ac:dyDescent="0.2">
      <c r="A425" s="237"/>
      <c r="B425" s="207" t="str">
        <f t="shared" si="105"/>
        <v/>
      </c>
      <c r="C425" s="73"/>
      <c r="D425" s="257"/>
      <c r="E425" s="258"/>
      <c r="F425" s="259"/>
      <c r="G425" s="259"/>
      <c r="H425" s="207" t="str">
        <f t="shared" si="106"/>
        <v/>
      </c>
      <c r="I425" s="259"/>
      <c r="J425" s="207" t="str">
        <f t="shared" si="92"/>
        <v/>
      </c>
      <c r="K425" s="259"/>
      <c r="L425" s="207" t="str">
        <f t="shared" si="93"/>
        <v/>
      </c>
      <c r="M425" s="260"/>
      <c r="N425" s="260"/>
      <c r="O425" s="260"/>
      <c r="P425" s="260"/>
      <c r="Q425" s="260"/>
      <c r="R425" s="259"/>
      <c r="S425" s="207" t="str">
        <f t="shared" si="94"/>
        <v/>
      </c>
      <c r="T425" s="259"/>
      <c r="U425" s="207" t="str">
        <f t="shared" si="95"/>
        <v/>
      </c>
      <c r="V425" s="261"/>
      <c r="W425" s="183"/>
      <c r="X425" s="259"/>
      <c r="Y425" s="207" t="str">
        <f t="shared" si="96"/>
        <v/>
      </c>
      <c r="Z425" s="259"/>
      <c r="AA425" s="207" t="str">
        <f t="shared" si="97"/>
        <v/>
      </c>
      <c r="AB425" s="183"/>
      <c r="AC425" s="90"/>
      <c r="AD425" s="262"/>
      <c r="AE425" s="207" t="str">
        <f t="shared" si="98"/>
        <v/>
      </c>
      <c r="AF425" s="263"/>
      <c r="AG425" s="207" t="str">
        <f t="shared" si="99"/>
        <v/>
      </c>
      <c r="AH425" s="264"/>
      <c r="AI425" s="207" t="str">
        <f t="shared" si="100"/>
        <v/>
      </c>
      <c r="AJ425" s="265"/>
      <c r="AK425" s="207" t="str">
        <f t="shared" si="101"/>
        <v/>
      </c>
      <c r="AL425" s="266"/>
      <c r="AM425" s="207" t="str">
        <f t="shared" si="102"/>
        <v/>
      </c>
      <c r="AN425" s="267"/>
      <c r="AO425" s="268"/>
      <c r="AP425" s="268"/>
      <c r="AQ425" s="269"/>
      <c r="AR425" s="207" t="str">
        <f t="shared" si="103"/>
        <v/>
      </c>
      <c r="AS425" s="270"/>
      <c r="AT425" s="271"/>
      <c r="AU425" s="237"/>
      <c r="AV425" s="207" t="str">
        <f t="shared" si="104"/>
        <v/>
      </c>
      <c r="AW425" s="237"/>
      <c r="AX425" s="237"/>
      <c r="AY425" s="237"/>
      <c r="AZ425" s="237"/>
      <c r="BA425" s="237"/>
      <c r="BB425" s="237"/>
      <c r="BC425" s="237"/>
      <c r="BE425" s="237"/>
      <c r="BF425" s="237"/>
      <c r="BG425" s="237"/>
      <c r="BH425" s="237"/>
      <c r="BI425" s="237"/>
      <c r="BJ425" s="237"/>
    </row>
    <row r="426" spans="1:62" s="238" customFormat="1" x14ac:dyDescent="0.2">
      <c r="A426" s="237"/>
      <c r="B426" s="207" t="str">
        <f t="shared" si="105"/>
        <v/>
      </c>
      <c r="C426" s="73"/>
      <c r="D426" s="257"/>
      <c r="E426" s="258"/>
      <c r="F426" s="259"/>
      <c r="G426" s="259"/>
      <c r="H426" s="207" t="str">
        <f t="shared" si="106"/>
        <v/>
      </c>
      <c r="I426" s="259"/>
      <c r="J426" s="207" t="str">
        <f t="shared" si="92"/>
        <v/>
      </c>
      <c r="K426" s="259"/>
      <c r="L426" s="207" t="str">
        <f t="shared" si="93"/>
        <v/>
      </c>
      <c r="M426" s="260"/>
      <c r="N426" s="260"/>
      <c r="O426" s="260"/>
      <c r="P426" s="260"/>
      <c r="Q426" s="260"/>
      <c r="R426" s="259"/>
      <c r="S426" s="207" t="str">
        <f t="shared" si="94"/>
        <v/>
      </c>
      <c r="T426" s="259"/>
      <c r="U426" s="207" t="str">
        <f t="shared" si="95"/>
        <v/>
      </c>
      <c r="V426" s="261"/>
      <c r="W426" s="183"/>
      <c r="X426" s="259"/>
      <c r="Y426" s="207" t="str">
        <f t="shared" si="96"/>
        <v/>
      </c>
      <c r="Z426" s="259"/>
      <c r="AA426" s="207" t="str">
        <f t="shared" si="97"/>
        <v/>
      </c>
      <c r="AB426" s="183"/>
      <c r="AC426" s="90"/>
      <c r="AD426" s="262"/>
      <c r="AE426" s="207" t="str">
        <f t="shared" si="98"/>
        <v/>
      </c>
      <c r="AF426" s="263"/>
      <c r="AG426" s="207" t="str">
        <f t="shared" si="99"/>
        <v/>
      </c>
      <c r="AH426" s="264"/>
      <c r="AI426" s="207" t="str">
        <f t="shared" si="100"/>
        <v/>
      </c>
      <c r="AJ426" s="265"/>
      <c r="AK426" s="207" t="str">
        <f t="shared" si="101"/>
        <v/>
      </c>
      <c r="AL426" s="266"/>
      <c r="AM426" s="207" t="str">
        <f t="shared" si="102"/>
        <v/>
      </c>
      <c r="AN426" s="267"/>
      <c r="AO426" s="268"/>
      <c r="AP426" s="268"/>
      <c r="AQ426" s="269"/>
      <c r="AR426" s="207" t="str">
        <f t="shared" si="103"/>
        <v/>
      </c>
      <c r="AS426" s="270"/>
      <c r="AT426" s="271"/>
      <c r="AU426" s="237"/>
      <c r="AV426" s="207" t="str">
        <f t="shared" si="104"/>
        <v/>
      </c>
      <c r="AW426" s="237"/>
      <c r="AX426" s="237"/>
      <c r="AY426" s="237"/>
      <c r="AZ426" s="237"/>
      <c r="BA426" s="237"/>
      <c r="BB426" s="237"/>
      <c r="BC426" s="237"/>
      <c r="BE426" s="237"/>
      <c r="BF426" s="237"/>
      <c r="BG426" s="237"/>
      <c r="BH426" s="237"/>
      <c r="BI426" s="237"/>
      <c r="BJ426" s="237"/>
    </row>
    <row r="427" spans="1:62" s="238" customFormat="1" x14ac:dyDescent="0.2">
      <c r="A427" s="237"/>
      <c r="B427" s="207" t="str">
        <f t="shared" si="105"/>
        <v/>
      </c>
      <c r="C427" s="73"/>
      <c r="D427" s="257"/>
      <c r="E427" s="258"/>
      <c r="F427" s="259"/>
      <c r="G427" s="259"/>
      <c r="H427" s="207" t="str">
        <f t="shared" si="106"/>
        <v/>
      </c>
      <c r="I427" s="259"/>
      <c r="J427" s="207" t="str">
        <f t="shared" si="92"/>
        <v/>
      </c>
      <c r="K427" s="259"/>
      <c r="L427" s="207" t="str">
        <f t="shared" si="93"/>
        <v/>
      </c>
      <c r="M427" s="260"/>
      <c r="N427" s="260"/>
      <c r="O427" s="260"/>
      <c r="P427" s="260"/>
      <c r="Q427" s="260"/>
      <c r="R427" s="259"/>
      <c r="S427" s="207" t="str">
        <f t="shared" si="94"/>
        <v/>
      </c>
      <c r="T427" s="259"/>
      <c r="U427" s="207" t="str">
        <f t="shared" si="95"/>
        <v/>
      </c>
      <c r="V427" s="261"/>
      <c r="W427" s="183"/>
      <c r="X427" s="259"/>
      <c r="Y427" s="207" t="str">
        <f t="shared" si="96"/>
        <v/>
      </c>
      <c r="Z427" s="259"/>
      <c r="AA427" s="207" t="str">
        <f t="shared" si="97"/>
        <v/>
      </c>
      <c r="AB427" s="183"/>
      <c r="AC427" s="90"/>
      <c r="AD427" s="262"/>
      <c r="AE427" s="207" t="str">
        <f t="shared" si="98"/>
        <v/>
      </c>
      <c r="AF427" s="263"/>
      <c r="AG427" s="207" t="str">
        <f t="shared" si="99"/>
        <v/>
      </c>
      <c r="AH427" s="264"/>
      <c r="AI427" s="207" t="str">
        <f t="shared" si="100"/>
        <v/>
      </c>
      <c r="AJ427" s="265"/>
      <c r="AK427" s="207" t="str">
        <f t="shared" si="101"/>
        <v/>
      </c>
      <c r="AL427" s="266"/>
      <c r="AM427" s="207" t="str">
        <f t="shared" si="102"/>
        <v/>
      </c>
      <c r="AN427" s="267"/>
      <c r="AO427" s="268"/>
      <c r="AP427" s="268"/>
      <c r="AQ427" s="269"/>
      <c r="AR427" s="207" t="str">
        <f t="shared" si="103"/>
        <v/>
      </c>
      <c r="AS427" s="270"/>
      <c r="AT427" s="271"/>
      <c r="AU427" s="237"/>
      <c r="AV427" s="207" t="str">
        <f t="shared" si="104"/>
        <v/>
      </c>
      <c r="AW427" s="237"/>
      <c r="AX427" s="237"/>
      <c r="AY427" s="237"/>
      <c r="AZ427" s="237"/>
      <c r="BA427" s="237"/>
      <c r="BB427" s="237"/>
      <c r="BC427" s="237"/>
      <c r="BE427" s="237"/>
      <c r="BF427" s="237"/>
      <c r="BG427" s="237"/>
      <c r="BH427" s="237"/>
      <c r="BI427" s="237"/>
      <c r="BJ427" s="237"/>
    </row>
    <row r="428" spans="1:62" s="238" customFormat="1" x14ac:dyDescent="0.2">
      <c r="A428" s="237"/>
      <c r="B428" s="207" t="str">
        <f t="shared" si="105"/>
        <v/>
      </c>
      <c r="C428" s="73"/>
      <c r="D428" s="257"/>
      <c r="E428" s="258"/>
      <c r="F428" s="259"/>
      <c r="G428" s="259"/>
      <c r="H428" s="207" t="str">
        <f t="shared" si="106"/>
        <v/>
      </c>
      <c r="I428" s="259"/>
      <c r="J428" s="207" t="str">
        <f t="shared" si="92"/>
        <v/>
      </c>
      <c r="K428" s="259"/>
      <c r="L428" s="207" t="str">
        <f t="shared" si="93"/>
        <v/>
      </c>
      <c r="M428" s="260"/>
      <c r="N428" s="260"/>
      <c r="O428" s="260"/>
      <c r="P428" s="260"/>
      <c r="Q428" s="260"/>
      <c r="R428" s="259"/>
      <c r="S428" s="207" t="str">
        <f t="shared" si="94"/>
        <v/>
      </c>
      <c r="T428" s="259"/>
      <c r="U428" s="207" t="str">
        <f t="shared" si="95"/>
        <v/>
      </c>
      <c r="V428" s="261"/>
      <c r="W428" s="183"/>
      <c r="X428" s="259"/>
      <c r="Y428" s="207" t="str">
        <f t="shared" si="96"/>
        <v/>
      </c>
      <c r="Z428" s="259"/>
      <c r="AA428" s="207" t="str">
        <f t="shared" si="97"/>
        <v/>
      </c>
      <c r="AB428" s="183"/>
      <c r="AC428" s="90"/>
      <c r="AD428" s="262"/>
      <c r="AE428" s="207" t="str">
        <f t="shared" si="98"/>
        <v/>
      </c>
      <c r="AF428" s="263"/>
      <c r="AG428" s="207" t="str">
        <f t="shared" si="99"/>
        <v/>
      </c>
      <c r="AH428" s="264"/>
      <c r="AI428" s="207" t="str">
        <f t="shared" si="100"/>
        <v/>
      </c>
      <c r="AJ428" s="265"/>
      <c r="AK428" s="207" t="str">
        <f t="shared" si="101"/>
        <v/>
      </c>
      <c r="AL428" s="266"/>
      <c r="AM428" s="207" t="str">
        <f t="shared" si="102"/>
        <v/>
      </c>
      <c r="AN428" s="267"/>
      <c r="AO428" s="268"/>
      <c r="AP428" s="268"/>
      <c r="AQ428" s="269"/>
      <c r="AR428" s="207" t="str">
        <f t="shared" si="103"/>
        <v/>
      </c>
      <c r="AS428" s="270"/>
      <c r="AT428" s="271"/>
      <c r="AU428" s="237"/>
      <c r="AV428" s="207" t="str">
        <f t="shared" si="104"/>
        <v/>
      </c>
      <c r="AW428" s="237"/>
      <c r="AX428" s="237"/>
      <c r="AY428" s="237"/>
      <c r="AZ428" s="237"/>
      <c r="BA428" s="237"/>
      <c r="BB428" s="237"/>
      <c r="BC428" s="237"/>
      <c r="BE428" s="237"/>
      <c r="BF428" s="237"/>
      <c r="BG428" s="237"/>
      <c r="BH428" s="237"/>
      <c r="BI428" s="237"/>
      <c r="BJ428" s="237"/>
    </row>
    <row r="429" spans="1:62" s="238" customFormat="1" x14ac:dyDescent="0.2">
      <c r="A429" s="237"/>
      <c r="B429" s="207" t="str">
        <f t="shared" si="105"/>
        <v/>
      </c>
      <c r="C429" s="73"/>
      <c r="D429" s="257"/>
      <c r="E429" s="258"/>
      <c r="F429" s="259"/>
      <c r="G429" s="259"/>
      <c r="H429" s="207" t="str">
        <f t="shared" si="106"/>
        <v/>
      </c>
      <c r="I429" s="259"/>
      <c r="J429" s="207" t="str">
        <f t="shared" si="92"/>
        <v/>
      </c>
      <c r="K429" s="259"/>
      <c r="L429" s="207" t="str">
        <f t="shared" si="93"/>
        <v/>
      </c>
      <c r="M429" s="260"/>
      <c r="N429" s="260"/>
      <c r="O429" s="260"/>
      <c r="P429" s="260"/>
      <c r="Q429" s="260"/>
      <c r="R429" s="259"/>
      <c r="S429" s="207" t="str">
        <f t="shared" si="94"/>
        <v/>
      </c>
      <c r="T429" s="259"/>
      <c r="U429" s="207" t="str">
        <f t="shared" si="95"/>
        <v/>
      </c>
      <c r="V429" s="261"/>
      <c r="W429" s="183"/>
      <c r="X429" s="259"/>
      <c r="Y429" s="207" t="str">
        <f t="shared" si="96"/>
        <v/>
      </c>
      <c r="Z429" s="259"/>
      <c r="AA429" s="207" t="str">
        <f t="shared" si="97"/>
        <v/>
      </c>
      <c r="AB429" s="183"/>
      <c r="AC429" s="90"/>
      <c r="AD429" s="262"/>
      <c r="AE429" s="207" t="str">
        <f t="shared" si="98"/>
        <v/>
      </c>
      <c r="AF429" s="263"/>
      <c r="AG429" s="207" t="str">
        <f t="shared" si="99"/>
        <v/>
      </c>
      <c r="AH429" s="264"/>
      <c r="AI429" s="207" t="str">
        <f t="shared" si="100"/>
        <v/>
      </c>
      <c r="AJ429" s="265"/>
      <c r="AK429" s="207" t="str">
        <f t="shared" si="101"/>
        <v/>
      </c>
      <c r="AL429" s="266"/>
      <c r="AM429" s="207" t="str">
        <f t="shared" si="102"/>
        <v/>
      </c>
      <c r="AN429" s="267"/>
      <c r="AO429" s="268"/>
      <c r="AP429" s="268"/>
      <c r="AQ429" s="269"/>
      <c r="AR429" s="207" t="str">
        <f t="shared" si="103"/>
        <v/>
      </c>
      <c r="AS429" s="270"/>
      <c r="AT429" s="271"/>
      <c r="AU429" s="237"/>
      <c r="AV429" s="207" t="str">
        <f t="shared" si="104"/>
        <v/>
      </c>
      <c r="AW429" s="237"/>
      <c r="AX429" s="237"/>
      <c r="AY429" s="237"/>
      <c r="AZ429" s="237"/>
      <c r="BA429" s="237"/>
      <c r="BB429" s="237"/>
      <c r="BC429" s="237"/>
      <c r="BE429" s="237"/>
      <c r="BF429" s="237"/>
      <c r="BG429" s="237"/>
      <c r="BH429" s="237"/>
      <c r="BI429" s="237"/>
      <c r="BJ429" s="237"/>
    </row>
    <row r="430" spans="1:62" s="238" customFormat="1" x14ac:dyDescent="0.2">
      <c r="A430" s="237"/>
      <c r="B430" s="207" t="str">
        <f t="shared" si="105"/>
        <v/>
      </c>
      <c r="C430" s="73"/>
      <c r="D430" s="257"/>
      <c r="E430" s="258"/>
      <c r="F430" s="259"/>
      <c r="G430" s="259"/>
      <c r="H430" s="207" t="str">
        <f t="shared" si="106"/>
        <v/>
      </c>
      <c r="I430" s="259"/>
      <c r="J430" s="207" t="str">
        <f t="shared" si="92"/>
        <v/>
      </c>
      <c r="K430" s="259"/>
      <c r="L430" s="207" t="str">
        <f t="shared" si="93"/>
        <v/>
      </c>
      <c r="M430" s="260"/>
      <c r="N430" s="260"/>
      <c r="O430" s="260"/>
      <c r="P430" s="260"/>
      <c r="Q430" s="260"/>
      <c r="R430" s="259"/>
      <c r="S430" s="207" t="str">
        <f t="shared" si="94"/>
        <v/>
      </c>
      <c r="T430" s="259"/>
      <c r="U430" s="207" t="str">
        <f t="shared" si="95"/>
        <v/>
      </c>
      <c r="V430" s="261"/>
      <c r="W430" s="183"/>
      <c r="X430" s="259"/>
      <c r="Y430" s="207" t="str">
        <f t="shared" si="96"/>
        <v/>
      </c>
      <c r="Z430" s="259"/>
      <c r="AA430" s="207" t="str">
        <f t="shared" si="97"/>
        <v/>
      </c>
      <c r="AB430" s="183"/>
      <c r="AC430" s="90"/>
      <c r="AD430" s="262"/>
      <c r="AE430" s="207" t="str">
        <f t="shared" si="98"/>
        <v/>
      </c>
      <c r="AF430" s="263"/>
      <c r="AG430" s="207" t="str">
        <f t="shared" si="99"/>
        <v/>
      </c>
      <c r="AH430" s="264"/>
      <c r="AI430" s="207" t="str">
        <f t="shared" si="100"/>
        <v/>
      </c>
      <c r="AJ430" s="265"/>
      <c r="AK430" s="207" t="str">
        <f t="shared" si="101"/>
        <v/>
      </c>
      <c r="AL430" s="266"/>
      <c r="AM430" s="207" t="str">
        <f t="shared" si="102"/>
        <v/>
      </c>
      <c r="AN430" s="267"/>
      <c r="AO430" s="268"/>
      <c r="AP430" s="268"/>
      <c r="AQ430" s="269"/>
      <c r="AR430" s="207" t="str">
        <f t="shared" si="103"/>
        <v/>
      </c>
      <c r="AS430" s="270"/>
      <c r="AT430" s="271"/>
      <c r="AU430" s="237"/>
      <c r="AV430" s="207" t="str">
        <f t="shared" si="104"/>
        <v/>
      </c>
      <c r="AW430" s="237"/>
      <c r="AX430" s="237"/>
      <c r="AY430" s="237"/>
      <c r="AZ430" s="237"/>
      <c r="BA430" s="237"/>
      <c r="BB430" s="237"/>
      <c r="BC430" s="237"/>
      <c r="BE430" s="237"/>
      <c r="BF430" s="237"/>
      <c r="BG430" s="237"/>
      <c r="BH430" s="237"/>
      <c r="BI430" s="237"/>
      <c r="BJ430" s="237"/>
    </row>
    <row r="431" spans="1:62" s="238" customFormat="1" x14ac:dyDescent="0.2">
      <c r="A431" s="237"/>
      <c r="B431" s="207" t="str">
        <f t="shared" si="105"/>
        <v/>
      </c>
      <c r="C431" s="73"/>
      <c r="D431" s="257"/>
      <c r="E431" s="258"/>
      <c r="F431" s="259"/>
      <c r="G431" s="259"/>
      <c r="H431" s="207" t="str">
        <f t="shared" si="106"/>
        <v/>
      </c>
      <c r="I431" s="259"/>
      <c r="J431" s="207" t="str">
        <f t="shared" si="92"/>
        <v/>
      </c>
      <c r="K431" s="259"/>
      <c r="L431" s="207" t="str">
        <f t="shared" si="93"/>
        <v/>
      </c>
      <c r="M431" s="260"/>
      <c r="N431" s="260"/>
      <c r="O431" s="260"/>
      <c r="P431" s="260"/>
      <c r="Q431" s="260"/>
      <c r="R431" s="259"/>
      <c r="S431" s="207" t="str">
        <f t="shared" si="94"/>
        <v/>
      </c>
      <c r="T431" s="259"/>
      <c r="U431" s="207" t="str">
        <f t="shared" si="95"/>
        <v/>
      </c>
      <c r="V431" s="261"/>
      <c r="W431" s="183"/>
      <c r="X431" s="259"/>
      <c r="Y431" s="207" t="str">
        <f t="shared" si="96"/>
        <v/>
      </c>
      <c r="Z431" s="259"/>
      <c r="AA431" s="207" t="str">
        <f t="shared" si="97"/>
        <v/>
      </c>
      <c r="AB431" s="183"/>
      <c r="AC431" s="90"/>
      <c r="AD431" s="262"/>
      <c r="AE431" s="207" t="str">
        <f t="shared" si="98"/>
        <v/>
      </c>
      <c r="AF431" s="263"/>
      <c r="AG431" s="207" t="str">
        <f t="shared" si="99"/>
        <v/>
      </c>
      <c r="AH431" s="264"/>
      <c r="AI431" s="207" t="str">
        <f t="shared" si="100"/>
        <v/>
      </c>
      <c r="AJ431" s="265"/>
      <c r="AK431" s="207" t="str">
        <f t="shared" si="101"/>
        <v/>
      </c>
      <c r="AL431" s="266"/>
      <c r="AM431" s="207" t="str">
        <f t="shared" si="102"/>
        <v/>
      </c>
      <c r="AN431" s="267"/>
      <c r="AO431" s="268"/>
      <c r="AP431" s="268"/>
      <c r="AQ431" s="269"/>
      <c r="AR431" s="207" t="str">
        <f t="shared" si="103"/>
        <v/>
      </c>
      <c r="AS431" s="270"/>
      <c r="AT431" s="271"/>
      <c r="AU431" s="237"/>
      <c r="AV431" s="207" t="str">
        <f t="shared" si="104"/>
        <v/>
      </c>
      <c r="AW431" s="237"/>
      <c r="AX431" s="237"/>
      <c r="AY431" s="237"/>
      <c r="AZ431" s="237"/>
      <c r="BA431" s="237"/>
      <c r="BB431" s="237"/>
      <c r="BC431" s="237"/>
      <c r="BE431" s="237"/>
      <c r="BF431" s="237"/>
      <c r="BG431" s="237"/>
      <c r="BH431" s="237"/>
      <c r="BI431" s="237"/>
      <c r="BJ431" s="237"/>
    </row>
    <row r="432" spans="1:62" s="238" customFormat="1" x14ac:dyDescent="0.2">
      <c r="A432" s="237"/>
      <c r="B432" s="207" t="str">
        <f t="shared" si="105"/>
        <v/>
      </c>
      <c r="C432" s="73"/>
      <c r="D432" s="257"/>
      <c r="E432" s="258"/>
      <c r="F432" s="259"/>
      <c r="G432" s="259"/>
      <c r="H432" s="207" t="str">
        <f t="shared" si="106"/>
        <v/>
      </c>
      <c r="I432" s="259"/>
      <c r="J432" s="207" t="str">
        <f t="shared" si="92"/>
        <v/>
      </c>
      <c r="K432" s="259"/>
      <c r="L432" s="207" t="str">
        <f t="shared" si="93"/>
        <v/>
      </c>
      <c r="M432" s="260"/>
      <c r="N432" s="260"/>
      <c r="O432" s="260"/>
      <c r="P432" s="260"/>
      <c r="Q432" s="260"/>
      <c r="R432" s="259"/>
      <c r="S432" s="207" t="str">
        <f t="shared" si="94"/>
        <v/>
      </c>
      <c r="T432" s="259"/>
      <c r="U432" s="207" t="str">
        <f t="shared" si="95"/>
        <v/>
      </c>
      <c r="V432" s="261"/>
      <c r="W432" s="183"/>
      <c r="X432" s="259"/>
      <c r="Y432" s="207" t="str">
        <f t="shared" si="96"/>
        <v/>
      </c>
      <c r="Z432" s="259"/>
      <c r="AA432" s="207" t="str">
        <f t="shared" si="97"/>
        <v/>
      </c>
      <c r="AB432" s="183"/>
      <c r="AC432" s="90"/>
      <c r="AD432" s="262"/>
      <c r="AE432" s="207" t="str">
        <f t="shared" si="98"/>
        <v/>
      </c>
      <c r="AF432" s="263"/>
      <c r="AG432" s="207" t="str">
        <f t="shared" si="99"/>
        <v/>
      </c>
      <c r="AH432" s="264"/>
      <c r="AI432" s="207" t="str">
        <f t="shared" si="100"/>
        <v/>
      </c>
      <c r="AJ432" s="265"/>
      <c r="AK432" s="207" t="str">
        <f t="shared" si="101"/>
        <v/>
      </c>
      <c r="AL432" s="266"/>
      <c r="AM432" s="207" t="str">
        <f t="shared" si="102"/>
        <v/>
      </c>
      <c r="AN432" s="267"/>
      <c r="AO432" s="268"/>
      <c r="AP432" s="268"/>
      <c r="AQ432" s="269"/>
      <c r="AR432" s="207" t="str">
        <f t="shared" si="103"/>
        <v/>
      </c>
      <c r="AS432" s="270"/>
      <c r="AT432" s="271"/>
      <c r="AU432" s="237"/>
      <c r="AV432" s="207" t="str">
        <f t="shared" si="104"/>
        <v/>
      </c>
      <c r="AW432" s="237"/>
      <c r="AX432" s="237"/>
      <c r="AY432" s="237"/>
      <c r="AZ432" s="237"/>
      <c r="BA432" s="237"/>
      <c r="BB432" s="237"/>
      <c r="BC432" s="237"/>
      <c r="BE432" s="237"/>
      <c r="BF432" s="237"/>
      <c r="BG432" s="237"/>
      <c r="BH432" s="237"/>
      <c r="BI432" s="237"/>
      <c r="BJ432" s="237"/>
    </row>
    <row r="433" spans="1:62" s="238" customFormat="1" x14ac:dyDescent="0.2">
      <c r="A433" s="237"/>
      <c r="B433" s="207" t="str">
        <f t="shared" si="105"/>
        <v/>
      </c>
      <c r="C433" s="73"/>
      <c r="D433" s="257"/>
      <c r="E433" s="258"/>
      <c r="F433" s="259"/>
      <c r="G433" s="259"/>
      <c r="H433" s="207" t="str">
        <f t="shared" si="106"/>
        <v/>
      </c>
      <c r="I433" s="259"/>
      <c r="J433" s="207" t="str">
        <f t="shared" si="92"/>
        <v/>
      </c>
      <c r="K433" s="259"/>
      <c r="L433" s="207" t="str">
        <f t="shared" si="93"/>
        <v/>
      </c>
      <c r="M433" s="260"/>
      <c r="N433" s="260"/>
      <c r="O433" s="260"/>
      <c r="P433" s="260"/>
      <c r="Q433" s="260"/>
      <c r="R433" s="259"/>
      <c r="S433" s="207" t="str">
        <f t="shared" si="94"/>
        <v/>
      </c>
      <c r="T433" s="259"/>
      <c r="U433" s="207" t="str">
        <f t="shared" si="95"/>
        <v/>
      </c>
      <c r="V433" s="261"/>
      <c r="W433" s="183"/>
      <c r="X433" s="259"/>
      <c r="Y433" s="207" t="str">
        <f t="shared" si="96"/>
        <v/>
      </c>
      <c r="Z433" s="259"/>
      <c r="AA433" s="207" t="str">
        <f t="shared" si="97"/>
        <v/>
      </c>
      <c r="AB433" s="183"/>
      <c r="AC433" s="90"/>
      <c r="AD433" s="262"/>
      <c r="AE433" s="207" t="str">
        <f t="shared" si="98"/>
        <v/>
      </c>
      <c r="AF433" s="263"/>
      <c r="AG433" s="207" t="str">
        <f t="shared" si="99"/>
        <v/>
      </c>
      <c r="AH433" s="264"/>
      <c r="AI433" s="207" t="str">
        <f t="shared" si="100"/>
        <v/>
      </c>
      <c r="AJ433" s="265"/>
      <c r="AK433" s="207" t="str">
        <f t="shared" si="101"/>
        <v/>
      </c>
      <c r="AL433" s="266"/>
      <c r="AM433" s="207" t="str">
        <f t="shared" si="102"/>
        <v/>
      </c>
      <c r="AN433" s="267"/>
      <c r="AO433" s="268"/>
      <c r="AP433" s="268"/>
      <c r="AQ433" s="269"/>
      <c r="AR433" s="207" t="str">
        <f t="shared" si="103"/>
        <v/>
      </c>
      <c r="AS433" s="270"/>
      <c r="AT433" s="271"/>
      <c r="AU433" s="237"/>
      <c r="AV433" s="207" t="str">
        <f t="shared" si="104"/>
        <v/>
      </c>
      <c r="AW433" s="237"/>
      <c r="AX433" s="237"/>
      <c r="AY433" s="237"/>
      <c r="AZ433" s="237"/>
      <c r="BA433" s="237"/>
      <c r="BB433" s="237"/>
      <c r="BC433" s="237"/>
      <c r="BE433" s="237"/>
      <c r="BF433" s="237"/>
      <c r="BG433" s="237"/>
      <c r="BH433" s="237"/>
      <c r="BI433" s="237"/>
      <c r="BJ433" s="237"/>
    </row>
    <row r="434" spans="1:62" s="238" customFormat="1" x14ac:dyDescent="0.2">
      <c r="A434" s="237"/>
      <c r="B434" s="207" t="str">
        <f t="shared" si="105"/>
        <v/>
      </c>
      <c r="C434" s="73"/>
      <c r="D434" s="257"/>
      <c r="E434" s="258"/>
      <c r="F434" s="259"/>
      <c r="G434" s="259"/>
      <c r="H434" s="207" t="str">
        <f t="shared" si="106"/>
        <v/>
      </c>
      <c r="I434" s="259"/>
      <c r="J434" s="207" t="str">
        <f t="shared" si="92"/>
        <v/>
      </c>
      <c r="K434" s="259"/>
      <c r="L434" s="207" t="str">
        <f t="shared" si="93"/>
        <v/>
      </c>
      <c r="M434" s="260"/>
      <c r="N434" s="260"/>
      <c r="O434" s="260"/>
      <c r="P434" s="260"/>
      <c r="Q434" s="260"/>
      <c r="R434" s="259"/>
      <c r="S434" s="207" t="str">
        <f t="shared" si="94"/>
        <v/>
      </c>
      <c r="T434" s="259"/>
      <c r="U434" s="207" t="str">
        <f t="shared" si="95"/>
        <v/>
      </c>
      <c r="V434" s="261"/>
      <c r="W434" s="183"/>
      <c r="X434" s="259"/>
      <c r="Y434" s="207" t="str">
        <f t="shared" si="96"/>
        <v/>
      </c>
      <c r="Z434" s="259"/>
      <c r="AA434" s="207" t="str">
        <f t="shared" si="97"/>
        <v/>
      </c>
      <c r="AB434" s="183"/>
      <c r="AC434" s="90"/>
      <c r="AD434" s="262"/>
      <c r="AE434" s="207" t="str">
        <f t="shared" si="98"/>
        <v/>
      </c>
      <c r="AF434" s="263"/>
      <c r="AG434" s="207" t="str">
        <f t="shared" si="99"/>
        <v/>
      </c>
      <c r="AH434" s="264"/>
      <c r="AI434" s="207" t="str">
        <f t="shared" si="100"/>
        <v/>
      </c>
      <c r="AJ434" s="265"/>
      <c r="AK434" s="207" t="str">
        <f t="shared" si="101"/>
        <v/>
      </c>
      <c r="AL434" s="266"/>
      <c r="AM434" s="207" t="str">
        <f t="shared" si="102"/>
        <v/>
      </c>
      <c r="AN434" s="267"/>
      <c r="AO434" s="268"/>
      <c r="AP434" s="268"/>
      <c r="AQ434" s="269"/>
      <c r="AR434" s="207" t="str">
        <f t="shared" si="103"/>
        <v/>
      </c>
      <c r="AS434" s="270"/>
      <c r="AT434" s="271"/>
      <c r="AU434" s="237"/>
      <c r="AV434" s="207" t="str">
        <f t="shared" si="104"/>
        <v/>
      </c>
      <c r="AW434" s="237"/>
      <c r="AX434" s="237"/>
      <c r="AY434" s="237"/>
      <c r="AZ434" s="237"/>
      <c r="BA434" s="237"/>
      <c r="BB434" s="237"/>
      <c r="BC434" s="237"/>
      <c r="BE434" s="237"/>
      <c r="BF434" s="237"/>
      <c r="BG434" s="237"/>
      <c r="BH434" s="237"/>
      <c r="BI434" s="237"/>
      <c r="BJ434" s="237"/>
    </row>
    <row r="435" spans="1:62" s="238" customFormat="1" x14ac:dyDescent="0.2">
      <c r="A435" s="237"/>
      <c r="B435" s="207" t="str">
        <f t="shared" si="105"/>
        <v/>
      </c>
      <c r="C435" s="73"/>
      <c r="D435" s="257"/>
      <c r="E435" s="258"/>
      <c r="F435" s="259"/>
      <c r="G435" s="259"/>
      <c r="H435" s="207" t="str">
        <f t="shared" si="106"/>
        <v/>
      </c>
      <c r="I435" s="259"/>
      <c r="J435" s="207" t="str">
        <f t="shared" si="92"/>
        <v/>
      </c>
      <c r="K435" s="259"/>
      <c r="L435" s="207" t="str">
        <f t="shared" si="93"/>
        <v/>
      </c>
      <c r="M435" s="260"/>
      <c r="N435" s="260"/>
      <c r="O435" s="260"/>
      <c r="P435" s="260"/>
      <c r="Q435" s="260"/>
      <c r="R435" s="259"/>
      <c r="S435" s="207" t="str">
        <f t="shared" si="94"/>
        <v/>
      </c>
      <c r="T435" s="259"/>
      <c r="U435" s="207" t="str">
        <f t="shared" si="95"/>
        <v/>
      </c>
      <c r="V435" s="261"/>
      <c r="W435" s="183"/>
      <c r="X435" s="259"/>
      <c r="Y435" s="207" t="str">
        <f t="shared" si="96"/>
        <v/>
      </c>
      <c r="Z435" s="259"/>
      <c r="AA435" s="207" t="str">
        <f t="shared" si="97"/>
        <v/>
      </c>
      <c r="AB435" s="183"/>
      <c r="AC435" s="90"/>
      <c r="AD435" s="262"/>
      <c r="AE435" s="207" t="str">
        <f t="shared" si="98"/>
        <v/>
      </c>
      <c r="AF435" s="263"/>
      <c r="AG435" s="207" t="str">
        <f t="shared" si="99"/>
        <v/>
      </c>
      <c r="AH435" s="264"/>
      <c r="AI435" s="207" t="str">
        <f t="shared" si="100"/>
        <v/>
      </c>
      <c r="AJ435" s="265"/>
      <c r="AK435" s="207" t="str">
        <f t="shared" si="101"/>
        <v/>
      </c>
      <c r="AL435" s="266"/>
      <c r="AM435" s="207" t="str">
        <f t="shared" si="102"/>
        <v/>
      </c>
      <c r="AN435" s="267"/>
      <c r="AO435" s="268"/>
      <c r="AP435" s="268"/>
      <c r="AQ435" s="269"/>
      <c r="AR435" s="207" t="str">
        <f t="shared" si="103"/>
        <v/>
      </c>
      <c r="AS435" s="270"/>
      <c r="AT435" s="271"/>
      <c r="AU435" s="237"/>
      <c r="AV435" s="207" t="str">
        <f t="shared" si="104"/>
        <v/>
      </c>
      <c r="AW435" s="237"/>
      <c r="AX435" s="237"/>
      <c r="AY435" s="237"/>
      <c r="AZ435" s="237"/>
      <c r="BA435" s="237"/>
      <c r="BB435" s="237"/>
      <c r="BC435" s="237"/>
      <c r="BE435" s="237"/>
      <c r="BF435" s="237"/>
      <c r="BG435" s="237"/>
      <c r="BH435" s="237"/>
      <c r="BI435" s="237"/>
      <c r="BJ435" s="237"/>
    </row>
    <row r="436" spans="1:62" s="238" customFormat="1" x14ac:dyDescent="0.2">
      <c r="A436" s="237"/>
      <c r="B436" s="207" t="str">
        <f t="shared" si="105"/>
        <v/>
      </c>
      <c r="C436" s="73"/>
      <c r="D436" s="257"/>
      <c r="E436" s="258"/>
      <c r="F436" s="259"/>
      <c r="G436" s="259"/>
      <c r="H436" s="207" t="str">
        <f t="shared" si="106"/>
        <v/>
      </c>
      <c r="I436" s="259"/>
      <c r="J436" s="207" t="str">
        <f t="shared" si="92"/>
        <v/>
      </c>
      <c r="K436" s="259"/>
      <c r="L436" s="207" t="str">
        <f t="shared" si="93"/>
        <v/>
      </c>
      <c r="M436" s="260"/>
      <c r="N436" s="260"/>
      <c r="O436" s="260"/>
      <c r="P436" s="260"/>
      <c r="Q436" s="260"/>
      <c r="R436" s="259"/>
      <c r="S436" s="207" t="str">
        <f t="shared" si="94"/>
        <v/>
      </c>
      <c r="T436" s="259"/>
      <c r="U436" s="207" t="str">
        <f t="shared" si="95"/>
        <v/>
      </c>
      <c r="V436" s="261"/>
      <c r="W436" s="183"/>
      <c r="X436" s="259"/>
      <c r="Y436" s="207" t="str">
        <f t="shared" si="96"/>
        <v/>
      </c>
      <c r="Z436" s="259"/>
      <c r="AA436" s="207" t="str">
        <f t="shared" si="97"/>
        <v/>
      </c>
      <c r="AB436" s="183"/>
      <c r="AC436" s="90"/>
      <c r="AD436" s="262"/>
      <c r="AE436" s="207" t="str">
        <f t="shared" si="98"/>
        <v/>
      </c>
      <c r="AF436" s="263"/>
      <c r="AG436" s="207" t="str">
        <f t="shared" si="99"/>
        <v/>
      </c>
      <c r="AH436" s="264"/>
      <c r="AI436" s="207" t="str">
        <f t="shared" si="100"/>
        <v/>
      </c>
      <c r="AJ436" s="265"/>
      <c r="AK436" s="207" t="str">
        <f t="shared" si="101"/>
        <v/>
      </c>
      <c r="AL436" s="266"/>
      <c r="AM436" s="207" t="str">
        <f t="shared" si="102"/>
        <v/>
      </c>
      <c r="AN436" s="267"/>
      <c r="AO436" s="268"/>
      <c r="AP436" s="268"/>
      <c r="AQ436" s="269"/>
      <c r="AR436" s="207" t="str">
        <f t="shared" si="103"/>
        <v/>
      </c>
      <c r="AS436" s="270"/>
      <c r="AT436" s="271"/>
      <c r="AU436" s="237"/>
      <c r="AV436" s="207" t="str">
        <f t="shared" si="104"/>
        <v/>
      </c>
      <c r="AW436" s="237"/>
      <c r="AX436" s="237"/>
      <c r="AY436" s="237"/>
      <c r="AZ436" s="237"/>
      <c r="BA436" s="237"/>
      <c r="BB436" s="237"/>
      <c r="BC436" s="237"/>
      <c r="BE436" s="237"/>
      <c r="BF436" s="237"/>
      <c r="BG436" s="237"/>
      <c r="BH436" s="237"/>
      <c r="BI436" s="237"/>
      <c r="BJ436" s="237"/>
    </row>
    <row r="437" spans="1:62" s="238" customFormat="1" x14ac:dyDescent="0.2">
      <c r="A437" s="237"/>
      <c r="B437" s="207" t="str">
        <f t="shared" si="105"/>
        <v/>
      </c>
      <c r="C437" s="73"/>
      <c r="D437" s="257"/>
      <c r="E437" s="258"/>
      <c r="F437" s="259"/>
      <c r="G437" s="259"/>
      <c r="H437" s="207" t="str">
        <f t="shared" si="106"/>
        <v/>
      </c>
      <c r="I437" s="259"/>
      <c r="J437" s="207" t="str">
        <f t="shared" si="92"/>
        <v/>
      </c>
      <c r="K437" s="259"/>
      <c r="L437" s="207" t="str">
        <f t="shared" si="93"/>
        <v/>
      </c>
      <c r="M437" s="260"/>
      <c r="N437" s="260"/>
      <c r="O437" s="260"/>
      <c r="P437" s="260"/>
      <c r="Q437" s="260"/>
      <c r="R437" s="259"/>
      <c r="S437" s="207" t="str">
        <f t="shared" si="94"/>
        <v/>
      </c>
      <c r="T437" s="259"/>
      <c r="U437" s="207" t="str">
        <f t="shared" si="95"/>
        <v/>
      </c>
      <c r="V437" s="261"/>
      <c r="W437" s="183"/>
      <c r="X437" s="259"/>
      <c r="Y437" s="207" t="str">
        <f t="shared" si="96"/>
        <v/>
      </c>
      <c r="Z437" s="259"/>
      <c r="AA437" s="207" t="str">
        <f t="shared" si="97"/>
        <v/>
      </c>
      <c r="AB437" s="183"/>
      <c r="AC437" s="90"/>
      <c r="AD437" s="262"/>
      <c r="AE437" s="207" t="str">
        <f t="shared" si="98"/>
        <v/>
      </c>
      <c r="AF437" s="263"/>
      <c r="AG437" s="207" t="str">
        <f t="shared" si="99"/>
        <v/>
      </c>
      <c r="AH437" s="264"/>
      <c r="AI437" s="207" t="str">
        <f t="shared" si="100"/>
        <v/>
      </c>
      <c r="AJ437" s="265"/>
      <c r="AK437" s="207" t="str">
        <f t="shared" si="101"/>
        <v/>
      </c>
      <c r="AL437" s="266"/>
      <c r="AM437" s="207" t="str">
        <f t="shared" si="102"/>
        <v/>
      </c>
      <c r="AN437" s="267"/>
      <c r="AO437" s="268"/>
      <c r="AP437" s="268"/>
      <c r="AQ437" s="269"/>
      <c r="AR437" s="207" t="str">
        <f t="shared" si="103"/>
        <v/>
      </c>
      <c r="AS437" s="270"/>
      <c r="AT437" s="271"/>
      <c r="AU437" s="237"/>
      <c r="AV437" s="207" t="str">
        <f t="shared" si="104"/>
        <v/>
      </c>
      <c r="AW437" s="237"/>
      <c r="AX437" s="237"/>
      <c r="AY437" s="237"/>
      <c r="AZ437" s="237"/>
      <c r="BA437" s="237"/>
      <c r="BB437" s="237"/>
      <c r="BC437" s="237"/>
      <c r="BE437" s="237"/>
      <c r="BF437" s="237"/>
      <c r="BG437" s="237"/>
      <c r="BH437" s="237"/>
      <c r="BI437" s="237"/>
      <c r="BJ437" s="237"/>
    </row>
    <row r="438" spans="1:62" s="238" customFormat="1" x14ac:dyDescent="0.2">
      <c r="A438" s="237"/>
      <c r="B438" s="207" t="str">
        <f t="shared" si="105"/>
        <v/>
      </c>
      <c r="C438" s="73"/>
      <c r="D438" s="257"/>
      <c r="E438" s="258"/>
      <c r="F438" s="259"/>
      <c r="G438" s="259"/>
      <c r="H438" s="207" t="str">
        <f t="shared" si="106"/>
        <v/>
      </c>
      <c r="I438" s="259"/>
      <c r="J438" s="207" t="str">
        <f t="shared" si="92"/>
        <v/>
      </c>
      <c r="K438" s="259"/>
      <c r="L438" s="207" t="str">
        <f t="shared" si="93"/>
        <v/>
      </c>
      <c r="M438" s="260"/>
      <c r="N438" s="260"/>
      <c r="O438" s="260"/>
      <c r="P438" s="260"/>
      <c r="Q438" s="260"/>
      <c r="R438" s="259"/>
      <c r="S438" s="207" t="str">
        <f t="shared" si="94"/>
        <v/>
      </c>
      <c r="T438" s="259"/>
      <c r="U438" s="207" t="str">
        <f t="shared" si="95"/>
        <v/>
      </c>
      <c r="V438" s="261"/>
      <c r="W438" s="183"/>
      <c r="X438" s="259"/>
      <c r="Y438" s="207" t="str">
        <f t="shared" si="96"/>
        <v/>
      </c>
      <c r="Z438" s="259"/>
      <c r="AA438" s="207" t="str">
        <f t="shared" si="97"/>
        <v/>
      </c>
      <c r="AB438" s="183"/>
      <c r="AC438" s="90"/>
      <c r="AD438" s="262"/>
      <c r="AE438" s="207" t="str">
        <f t="shared" si="98"/>
        <v/>
      </c>
      <c r="AF438" s="263"/>
      <c r="AG438" s="207" t="str">
        <f t="shared" si="99"/>
        <v/>
      </c>
      <c r="AH438" s="264"/>
      <c r="AI438" s="207" t="str">
        <f t="shared" si="100"/>
        <v/>
      </c>
      <c r="AJ438" s="265"/>
      <c r="AK438" s="207" t="str">
        <f t="shared" si="101"/>
        <v/>
      </c>
      <c r="AL438" s="266"/>
      <c r="AM438" s="207" t="str">
        <f t="shared" si="102"/>
        <v/>
      </c>
      <c r="AN438" s="267"/>
      <c r="AO438" s="268"/>
      <c r="AP438" s="268"/>
      <c r="AQ438" s="269"/>
      <c r="AR438" s="207" t="str">
        <f t="shared" si="103"/>
        <v/>
      </c>
      <c r="AS438" s="270"/>
      <c r="AT438" s="271"/>
      <c r="AU438" s="237"/>
      <c r="AV438" s="207" t="str">
        <f t="shared" si="104"/>
        <v/>
      </c>
      <c r="AW438" s="237"/>
      <c r="AX438" s="237"/>
      <c r="AY438" s="237"/>
      <c r="AZ438" s="237"/>
      <c r="BA438" s="237"/>
      <c r="BB438" s="237"/>
      <c r="BC438" s="237"/>
      <c r="BE438" s="237"/>
      <c r="BF438" s="237"/>
      <c r="BG438" s="237"/>
      <c r="BH438" s="237"/>
      <c r="BI438" s="237"/>
      <c r="BJ438" s="237"/>
    </row>
    <row r="439" spans="1:62" s="238" customFormat="1" x14ac:dyDescent="0.2">
      <c r="A439" s="237"/>
      <c r="B439" s="207" t="str">
        <f t="shared" si="105"/>
        <v/>
      </c>
      <c r="C439" s="73"/>
      <c r="D439" s="257"/>
      <c r="E439" s="258"/>
      <c r="F439" s="259"/>
      <c r="G439" s="259"/>
      <c r="H439" s="207" t="str">
        <f t="shared" si="106"/>
        <v/>
      </c>
      <c r="I439" s="259"/>
      <c r="J439" s="207" t="str">
        <f t="shared" si="92"/>
        <v/>
      </c>
      <c r="K439" s="259"/>
      <c r="L439" s="207" t="str">
        <f t="shared" si="93"/>
        <v/>
      </c>
      <c r="M439" s="260"/>
      <c r="N439" s="260"/>
      <c r="O439" s="260"/>
      <c r="P439" s="260"/>
      <c r="Q439" s="260"/>
      <c r="R439" s="259"/>
      <c r="S439" s="207" t="str">
        <f t="shared" si="94"/>
        <v/>
      </c>
      <c r="T439" s="259"/>
      <c r="U439" s="207" t="str">
        <f t="shared" si="95"/>
        <v/>
      </c>
      <c r="V439" s="261"/>
      <c r="W439" s="183"/>
      <c r="X439" s="259"/>
      <c r="Y439" s="207" t="str">
        <f t="shared" si="96"/>
        <v/>
      </c>
      <c r="Z439" s="259"/>
      <c r="AA439" s="207" t="str">
        <f t="shared" si="97"/>
        <v/>
      </c>
      <c r="AB439" s="183"/>
      <c r="AC439" s="90"/>
      <c r="AD439" s="262"/>
      <c r="AE439" s="207" t="str">
        <f t="shared" si="98"/>
        <v/>
      </c>
      <c r="AF439" s="263"/>
      <c r="AG439" s="207" t="str">
        <f t="shared" si="99"/>
        <v/>
      </c>
      <c r="AH439" s="264"/>
      <c r="AI439" s="207" t="str">
        <f t="shared" si="100"/>
        <v/>
      </c>
      <c r="AJ439" s="265"/>
      <c r="AK439" s="207" t="str">
        <f t="shared" si="101"/>
        <v/>
      </c>
      <c r="AL439" s="266"/>
      <c r="AM439" s="207" t="str">
        <f t="shared" si="102"/>
        <v/>
      </c>
      <c r="AN439" s="267"/>
      <c r="AO439" s="268"/>
      <c r="AP439" s="268"/>
      <c r="AQ439" s="269"/>
      <c r="AR439" s="207" t="str">
        <f t="shared" si="103"/>
        <v/>
      </c>
      <c r="AS439" s="270"/>
      <c r="AT439" s="271"/>
      <c r="AU439" s="237"/>
      <c r="AV439" s="207" t="str">
        <f t="shared" si="104"/>
        <v/>
      </c>
      <c r="AW439" s="237"/>
      <c r="AX439" s="237"/>
      <c r="AY439" s="237"/>
      <c r="AZ439" s="237"/>
      <c r="BA439" s="237"/>
      <c r="BB439" s="237"/>
      <c r="BC439" s="237"/>
      <c r="BE439" s="237"/>
      <c r="BF439" s="237"/>
      <c r="BG439" s="237"/>
      <c r="BH439" s="237"/>
      <c r="BI439" s="237"/>
      <c r="BJ439" s="237"/>
    </row>
    <row r="440" spans="1:62" s="238" customFormat="1" x14ac:dyDescent="0.2">
      <c r="A440" s="237"/>
      <c r="B440" s="207" t="str">
        <f t="shared" si="105"/>
        <v/>
      </c>
      <c r="C440" s="73"/>
      <c r="D440" s="257"/>
      <c r="E440" s="258"/>
      <c r="F440" s="259"/>
      <c r="G440" s="259"/>
      <c r="H440" s="207" t="str">
        <f t="shared" si="106"/>
        <v/>
      </c>
      <c r="I440" s="259"/>
      <c r="J440" s="207" t="str">
        <f t="shared" si="92"/>
        <v/>
      </c>
      <c r="K440" s="259"/>
      <c r="L440" s="207" t="str">
        <f t="shared" si="93"/>
        <v/>
      </c>
      <c r="M440" s="260"/>
      <c r="N440" s="260"/>
      <c r="O440" s="260"/>
      <c r="P440" s="260"/>
      <c r="Q440" s="260"/>
      <c r="R440" s="259"/>
      <c r="S440" s="207" t="str">
        <f t="shared" si="94"/>
        <v/>
      </c>
      <c r="T440" s="259"/>
      <c r="U440" s="207" t="str">
        <f t="shared" si="95"/>
        <v/>
      </c>
      <c r="V440" s="261"/>
      <c r="W440" s="183"/>
      <c r="X440" s="259"/>
      <c r="Y440" s="207" t="str">
        <f t="shared" si="96"/>
        <v/>
      </c>
      <c r="Z440" s="259"/>
      <c r="AA440" s="207" t="str">
        <f t="shared" si="97"/>
        <v/>
      </c>
      <c r="AB440" s="183"/>
      <c r="AC440" s="90"/>
      <c r="AD440" s="262"/>
      <c r="AE440" s="207" t="str">
        <f t="shared" si="98"/>
        <v/>
      </c>
      <c r="AF440" s="263"/>
      <c r="AG440" s="207" t="str">
        <f t="shared" si="99"/>
        <v/>
      </c>
      <c r="AH440" s="264"/>
      <c r="AI440" s="207" t="str">
        <f t="shared" si="100"/>
        <v/>
      </c>
      <c r="AJ440" s="265"/>
      <c r="AK440" s="207" t="str">
        <f t="shared" si="101"/>
        <v/>
      </c>
      <c r="AL440" s="266"/>
      <c r="AM440" s="207" t="str">
        <f t="shared" si="102"/>
        <v/>
      </c>
      <c r="AN440" s="267"/>
      <c r="AO440" s="268"/>
      <c r="AP440" s="268"/>
      <c r="AQ440" s="269"/>
      <c r="AR440" s="207" t="str">
        <f t="shared" si="103"/>
        <v/>
      </c>
      <c r="AS440" s="270"/>
      <c r="AT440" s="271"/>
      <c r="AU440" s="237"/>
      <c r="AV440" s="207" t="str">
        <f t="shared" si="104"/>
        <v/>
      </c>
      <c r="AW440" s="237"/>
      <c r="AX440" s="237"/>
      <c r="AY440" s="237"/>
      <c r="AZ440" s="237"/>
      <c r="BA440" s="237"/>
      <c r="BB440" s="237"/>
      <c r="BC440" s="237"/>
      <c r="BE440" s="237"/>
      <c r="BF440" s="237"/>
      <c r="BG440" s="237"/>
      <c r="BH440" s="237"/>
      <c r="BI440" s="237"/>
      <c r="BJ440" s="237"/>
    </row>
    <row r="441" spans="1:62" s="238" customFormat="1" x14ac:dyDescent="0.2">
      <c r="A441" s="237"/>
      <c r="B441" s="207" t="str">
        <f t="shared" si="105"/>
        <v/>
      </c>
      <c r="C441" s="73"/>
      <c r="D441" s="257"/>
      <c r="E441" s="258"/>
      <c r="F441" s="259"/>
      <c r="G441" s="259"/>
      <c r="H441" s="207" t="str">
        <f t="shared" si="106"/>
        <v/>
      </c>
      <c r="I441" s="259"/>
      <c r="J441" s="207" t="str">
        <f t="shared" si="92"/>
        <v/>
      </c>
      <c r="K441" s="259"/>
      <c r="L441" s="207" t="str">
        <f t="shared" si="93"/>
        <v/>
      </c>
      <c r="M441" s="260"/>
      <c r="N441" s="260"/>
      <c r="O441" s="260"/>
      <c r="P441" s="260"/>
      <c r="Q441" s="260"/>
      <c r="R441" s="259"/>
      <c r="S441" s="207" t="str">
        <f t="shared" si="94"/>
        <v/>
      </c>
      <c r="T441" s="259"/>
      <c r="U441" s="207" t="str">
        <f t="shared" si="95"/>
        <v/>
      </c>
      <c r="V441" s="261"/>
      <c r="W441" s="183"/>
      <c r="X441" s="259"/>
      <c r="Y441" s="207" t="str">
        <f t="shared" si="96"/>
        <v/>
      </c>
      <c r="Z441" s="259"/>
      <c r="AA441" s="207" t="str">
        <f t="shared" si="97"/>
        <v/>
      </c>
      <c r="AB441" s="183"/>
      <c r="AC441" s="90"/>
      <c r="AD441" s="262"/>
      <c r="AE441" s="207" t="str">
        <f t="shared" si="98"/>
        <v/>
      </c>
      <c r="AF441" s="263"/>
      <c r="AG441" s="207" t="str">
        <f t="shared" si="99"/>
        <v/>
      </c>
      <c r="AH441" s="264"/>
      <c r="AI441" s="207" t="str">
        <f t="shared" si="100"/>
        <v/>
      </c>
      <c r="AJ441" s="265"/>
      <c r="AK441" s="207" t="str">
        <f t="shared" si="101"/>
        <v/>
      </c>
      <c r="AL441" s="266"/>
      <c r="AM441" s="207" t="str">
        <f t="shared" si="102"/>
        <v/>
      </c>
      <c r="AN441" s="267"/>
      <c r="AO441" s="268"/>
      <c r="AP441" s="268"/>
      <c r="AQ441" s="269"/>
      <c r="AR441" s="207" t="str">
        <f t="shared" si="103"/>
        <v/>
      </c>
      <c r="AS441" s="270"/>
      <c r="AT441" s="271"/>
      <c r="AU441" s="237"/>
      <c r="AV441" s="207" t="str">
        <f t="shared" si="104"/>
        <v/>
      </c>
      <c r="AW441" s="237"/>
      <c r="AX441" s="237"/>
      <c r="AY441" s="237"/>
      <c r="AZ441" s="237"/>
      <c r="BA441" s="237"/>
      <c r="BB441" s="237"/>
      <c r="BC441" s="237"/>
      <c r="BE441" s="237"/>
      <c r="BF441" s="237"/>
      <c r="BG441" s="237"/>
      <c r="BH441" s="237"/>
      <c r="BI441" s="237"/>
      <c r="BJ441" s="237"/>
    </row>
    <row r="442" spans="1:62" s="238" customFormat="1" x14ac:dyDescent="0.2">
      <c r="A442" s="237"/>
      <c r="B442" s="207" t="str">
        <f t="shared" si="105"/>
        <v/>
      </c>
      <c r="C442" s="73"/>
      <c r="D442" s="257"/>
      <c r="E442" s="258"/>
      <c r="F442" s="259"/>
      <c r="G442" s="259"/>
      <c r="H442" s="207" t="str">
        <f t="shared" si="106"/>
        <v/>
      </c>
      <c r="I442" s="259"/>
      <c r="J442" s="207" t="str">
        <f t="shared" si="92"/>
        <v/>
      </c>
      <c r="K442" s="259"/>
      <c r="L442" s="207" t="str">
        <f t="shared" si="93"/>
        <v/>
      </c>
      <c r="M442" s="260"/>
      <c r="N442" s="260"/>
      <c r="O442" s="260"/>
      <c r="P442" s="260"/>
      <c r="Q442" s="260"/>
      <c r="R442" s="259"/>
      <c r="S442" s="207" t="str">
        <f t="shared" si="94"/>
        <v/>
      </c>
      <c r="T442" s="259"/>
      <c r="U442" s="207" t="str">
        <f t="shared" si="95"/>
        <v/>
      </c>
      <c r="V442" s="261"/>
      <c r="W442" s="183"/>
      <c r="X442" s="259"/>
      <c r="Y442" s="207" t="str">
        <f t="shared" si="96"/>
        <v/>
      </c>
      <c r="Z442" s="259"/>
      <c r="AA442" s="207" t="str">
        <f t="shared" si="97"/>
        <v/>
      </c>
      <c r="AB442" s="183"/>
      <c r="AC442" s="90"/>
      <c r="AD442" s="262"/>
      <c r="AE442" s="207" t="str">
        <f t="shared" si="98"/>
        <v/>
      </c>
      <c r="AF442" s="263"/>
      <c r="AG442" s="207" t="str">
        <f t="shared" si="99"/>
        <v/>
      </c>
      <c r="AH442" s="264"/>
      <c r="AI442" s="207" t="str">
        <f t="shared" si="100"/>
        <v/>
      </c>
      <c r="AJ442" s="265"/>
      <c r="AK442" s="207" t="str">
        <f t="shared" si="101"/>
        <v/>
      </c>
      <c r="AL442" s="266"/>
      <c r="AM442" s="207" t="str">
        <f t="shared" si="102"/>
        <v/>
      </c>
      <c r="AN442" s="267"/>
      <c r="AO442" s="268"/>
      <c r="AP442" s="268"/>
      <c r="AQ442" s="269"/>
      <c r="AR442" s="207" t="str">
        <f t="shared" si="103"/>
        <v/>
      </c>
      <c r="AS442" s="270"/>
      <c r="AT442" s="271"/>
      <c r="AU442" s="237"/>
      <c r="AV442" s="207" t="str">
        <f t="shared" si="104"/>
        <v/>
      </c>
      <c r="AW442" s="237"/>
      <c r="AX442" s="237"/>
      <c r="AY442" s="237"/>
      <c r="AZ442" s="237"/>
      <c r="BA442" s="237"/>
      <c r="BB442" s="237"/>
      <c r="BC442" s="237"/>
      <c r="BE442" s="237"/>
      <c r="BF442" s="237"/>
      <c r="BG442" s="237"/>
      <c r="BH442" s="237"/>
      <c r="BI442" s="237"/>
      <c r="BJ442" s="237"/>
    </row>
    <row r="443" spans="1:62" s="238" customFormat="1" x14ac:dyDescent="0.2">
      <c r="A443" s="237"/>
      <c r="B443" s="207" t="str">
        <f t="shared" si="105"/>
        <v/>
      </c>
      <c r="C443" s="73"/>
      <c r="D443" s="257"/>
      <c r="E443" s="258"/>
      <c r="F443" s="259"/>
      <c r="G443" s="259"/>
      <c r="H443" s="207" t="str">
        <f t="shared" si="106"/>
        <v/>
      </c>
      <c r="I443" s="259"/>
      <c r="J443" s="207" t="str">
        <f t="shared" si="92"/>
        <v/>
      </c>
      <c r="K443" s="259"/>
      <c r="L443" s="207" t="str">
        <f t="shared" si="93"/>
        <v/>
      </c>
      <c r="M443" s="260"/>
      <c r="N443" s="260"/>
      <c r="O443" s="260"/>
      <c r="P443" s="260"/>
      <c r="Q443" s="260"/>
      <c r="R443" s="259"/>
      <c r="S443" s="207" t="str">
        <f t="shared" si="94"/>
        <v/>
      </c>
      <c r="T443" s="259"/>
      <c r="U443" s="207" t="str">
        <f t="shared" si="95"/>
        <v/>
      </c>
      <c r="V443" s="261"/>
      <c r="W443" s="183"/>
      <c r="X443" s="259"/>
      <c r="Y443" s="207" t="str">
        <f t="shared" si="96"/>
        <v/>
      </c>
      <c r="Z443" s="259"/>
      <c r="AA443" s="207" t="str">
        <f t="shared" si="97"/>
        <v/>
      </c>
      <c r="AB443" s="183"/>
      <c r="AC443" s="90"/>
      <c r="AD443" s="262"/>
      <c r="AE443" s="207" t="str">
        <f t="shared" si="98"/>
        <v/>
      </c>
      <c r="AF443" s="263"/>
      <c r="AG443" s="207" t="str">
        <f t="shared" si="99"/>
        <v/>
      </c>
      <c r="AH443" s="264"/>
      <c r="AI443" s="207" t="str">
        <f t="shared" si="100"/>
        <v/>
      </c>
      <c r="AJ443" s="265"/>
      <c r="AK443" s="207" t="str">
        <f t="shared" si="101"/>
        <v/>
      </c>
      <c r="AL443" s="266"/>
      <c r="AM443" s="207" t="str">
        <f t="shared" si="102"/>
        <v/>
      </c>
      <c r="AN443" s="267"/>
      <c r="AO443" s="268"/>
      <c r="AP443" s="268"/>
      <c r="AQ443" s="269"/>
      <c r="AR443" s="207" t="str">
        <f t="shared" si="103"/>
        <v/>
      </c>
      <c r="AS443" s="270"/>
      <c r="AT443" s="271"/>
      <c r="AU443" s="237"/>
      <c r="AV443" s="207" t="str">
        <f t="shared" si="104"/>
        <v/>
      </c>
      <c r="AW443" s="237"/>
      <c r="AX443" s="237"/>
      <c r="AY443" s="237"/>
      <c r="AZ443" s="237"/>
      <c r="BA443" s="237"/>
      <c r="BB443" s="237"/>
      <c r="BC443" s="237"/>
      <c r="BE443" s="237"/>
      <c r="BF443" s="237"/>
      <c r="BG443" s="237"/>
      <c r="BH443" s="237"/>
      <c r="BI443" s="237"/>
      <c r="BJ443" s="237"/>
    </row>
    <row r="444" spans="1:62" s="238" customFormat="1" x14ac:dyDescent="0.2">
      <c r="A444" s="237"/>
      <c r="B444" s="207" t="str">
        <f t="shared" si="105"/>
        <v/>
      </c>
      <c r="C444" s="73"/>
      <c r="D444" s="257"/>
      <c r="E444" s="258"/>
      <c r="F444" s="259"/>
      <c r="G444" s="259"/>
      <c r="H444" s="207" t="str">
        <f t="shared" si="106"/>
        <v/>
      </c>
      <c r="I444" s="259"/>
      <c r="J444" s="207" t="str">
        <f t="shared" si="92"/>
        <v/>
      </c>
      <c r="K444" s="259"/>
      <c r="L444" s="207" t="str">
        <f t="shared" si="93"/>
        <v/>
      </c>
      <c r="M444" s="260"/>
      <c r="N444" s="260"/>
      <c r="O444" s="260"/>
      <c r="P444" s="260"/>
      <c r="Q444" s="260"/>
      <c r="R444" s="259"/>
      <c r="S444" s="207" t="str">
        <f t="shared" si="94"/>
        <v/>
      </c>
      <c r="T444" s="259"/>
      <c r="U444" s="207" t="str">
        <f t="shared" si="95"/>
        <v/>
      </c>
      <c r="V444" s="261"/>
      <c r="W444" s="183"/>
      <c r="X444" s="259"/>
      <c r="Y444" s="207" t="str">
        <f t="shared" si="96"/>
        <v/>
      </c>
      <c r="Z444" s="259"/>
      <c r="AA444" s="207" t="str">
        <f t="shared" si="97"/>
        <v/>
      </c>
      <c r="AB444" s="183"/>
      <c r="AC444" s="90"/>
      <c r="AD444" s="262"/>
      <c r="AE444" s="207" t="str">
        <f t="shared" si="98"/>
        <v/>
      </c>
      <c r="AF444" s="263"/>
      <c r="AG444" s="207" t="str">
        <f t="shared" si="99"/>
        <v/>
      </c>
      <c r="AH444" s="264"/>
      <c r="AI444" s="207" t="str">
        <f t="shared" si="100"/>
        <v/>
      </c>
      <c r="AJ444" s="265"/>
      <c r="AK444" s="207" t="str">
        <f t="shared" si="101"/>
        <v/>
      </c>
      <c r="AL444" s="266"/>
      <c r="AM444" s="207" t="str">
        <f t="shared" si="102"/>
        <v/>
      </c>
      <c r="AN444" s="267"/>
      <c r="AO444" s="268"/>
      <c r="AP444" s="268"/>
      <c r="AQ444" s="269"/>
      <c r="AR444" s="207" t="str">
        <f t="shared" si="103"/>
        <v/>
      </c>
      <c r="AS444" s="270"/>
      <c r="AT444" s="271"/>
      <c r="AU444" s="237"/>
      <c r="AV444" s="207" t="str">
        <f t="shared" si="104"/>
        <v/>
      </c>
      <c r="AW444" s="237"/>
      <c r="AX444" s="237"/>
      <c r="AY444" s="237"/>
      <c r="AZ444" s="237"/>
      <c r="BA444" s="237"/>
      <c r="BB444" s="237"/>
      <c r="BC444" s="237"/>
      <c r="BE444" s="237"/>
      <c r="BF444" s="237"/>
      <c r="BG444" s="237"/>
      <c r="BH444" s="237"/>
      <c r="BI444" s="237"/>
      <c r="BJ444" s="237"/>
    </row>
    <row r="445" spans="1:62" s="238" customFormat="1" x14ac:dyDescent="0.2">
      <c r="A445" s="237"/>
      <c r="B445" s="207" t="str">
        <f t="shared" si="105"/>
        <v/>
      </c>
      <c r="C445" s="73"/>
      <c r="D445" s="257"/>
      <c r="E445" s="258"/>
      <c r="F445" s="259"/>
      <c r="G445" s="259"/>
      <c r="H445" s="207" t="str">
        <f t="shared" si="106"/>
        <v/>
      </c>
      <c r="I445" s="259"/>
      <c r="J445" s="207" t="str">
        <f t="shared" si="92"/>
        <v/>
      </c>
      <c r="K445" s="259"/>
      <c r="L445" s="207" t="str">
        <f t="shared" si="93"/>
        <v/>
      </c>
      <c r="M445" s="260"/>
      <c r="N445" s="260"/>
      <c r="O445" s="260"/>
      <c r="P445" s="260"/>
      <c r="Q445" s="260"/>
      <c r="R445" s="259"/>
      <c r="S445" s="207" t="str">
        <f t="shared" si="94"/>
        <v/>
      </c>
      <c r="T445" s="259"/>
      <c r="U445" s="207" t="str">
        <f t="shared" si="95"/>
        <v/>
      </c>
      <c r="V445" s="261"/>
      <c r="W445" s="183"/>
      <c r="X445" s="259"/>
      <c r="Y445" s="207" t="str">
        <f t="shared" si="96"/>
        <v/>
      </c>
      <c r="Z445" s="259"/>
      <c r="AA445" s="207" t="str">
        <f t="shared" si="97"/>
        <v/>
      </c>
      <c r="AB445" s="183"/>
      <c r="AC445" s="90"/>
      <c r="AD445" s="262"/>
      <c r="AE445" s="207" t="str">
        <f t="shared" si="98"/>
        <v/>
      </c>
      <c r="AF445" s="263"/>
      <c r="AG445" s="207" t="str">
        <f t="shared" si="99"/>
        <v/>
      </c>
      <c r="AH445" s="264"/>
      <c r="AI445" s="207" t="str">
        <f t="shared" si="100"/>
        <v/>
      </c>
      <c r="AJ445" s="265"/>
      <c r="AK445" s="207" t="str">
        <f t="shared" si="101"/>
        <v/>
      </c>
      <c r="AL445" s="266"/>
      <c r="AM445" s="207" t="str">
        <f t="shared" si="102"/>
        <v/>
      </c>
      <c r="AN445" s="267"/>
      <c r="AO445" s="268"/>
      <c r="AP445" s="268"/>
      <c r="AQ445" s="269"/>
      <c r="AR445" s="207" t="str">
        <f t="shared" si="103"/>
        <v/>
      </c>
      <c r="AS445" s="270"/>
      <c r="AT445" s="271"/>
      <c r="AU445" s="237"/>
      <c r="AV445" s="207" t="str">
        <f t="shared" si="104"/>
        <v/>
      </c>
      <c r="AW445" s="237"/>
      <c r="AX445" s="237"/>
      <c r="AY445" s="237"/>
      <c r="AZ445" s="237"/>
      <c r="BA445" s="237"/>
      <c r="BB445" s="237"/>
      <c r="BC445" s="237"/>
      <c r="BE445" s="237"/>
      <c r="BF445" s="237"/>
      <c r="BG445" s="237"/>
      <c r="BH445" s="237"/>
      <c r="BI445" s="237"/>
      <c r="BJ445" s="237"/>
    </row>
    <row r="446" spans="1:62" s="238" customFormat="1" x14ac:dyDescent="0.2">
      <c r="A446" s="237"/>
      <c r="B446" s="207" t="str">
        <f t="shared" si="105"/>
        <v/>
      </c>
      <c r="C446" s="73"/>
      <c r="D446" s="257"/>
      <c r="E446" s="258"/>
      <c r="F446" s="259"/>
      <c r="G446" s="259"/>
      <c r="H446" s="207" t="str">
        <f t="shared" si="106"/>
        <v/>
      </c>
      <c r="I446" s="259"/>
      <c r="J446" s="207" t="str">
        <f t="shared" si="92"/>
        <v/>
      </c>
      <c r="K446" s="259"/>
      <c r="L446" s="207" t="str">
        <f t="shared" si="93"/>
        <v/>
      </c>
      <c r="M446" s="260"/>
      <c r="N446" s="260"/>
      <c r="O446" s="260"/>
      <c r="P446" s="260"/>
      <c r="Q446" s="260"/>
      <c r="R446" s="259"/>
      <c r="S446" s="207" t="str">
        <f t="shared" si="94"/>
        <v/>
      </c>
      <c r="T446" s="259"/>
      <c r="U446" s="207" t="str">
        <f t="shared" si="95"/>
        <v/>
      </c>
      <c r="V446" s="261"/>
      <c r="W446" s="183"/>
      <c r="X446" s="259"/>
      <c r="Y446" s="207" t="str">
        <f t="shared" si="96"/>
        <v/>
      </c>
      <c r="Z446" s="259"/>
      <c r="AA446" s="207" t="str">
        <f t="shared" si="97"/>
        <v/>
      </c>
      <c r="AB446" s="183"/>
      <c r="AC446" s="90"/>
      <c r="AD446" s="262"/>
      <c r="AE446" s="207" t="str">
        <f t="shared" si="98"/>
        <v/>
      </c>
      <c r="AF446" s="263"/>
      <c r="AG446" s="207" t="str">
        <f t="shared" si="99"/>
        <v/>
      </c>
      <c r="AH446" s="264"/>
      <c r="AI446" s="207" t="str">
        <f t="shared" si="100"/>
        <v/>
      </c>
      <c r="AJ446" s="265"/>
      <c r="AK446" s="207" t="str">
        <f t="shared" si="101"/>
        <v/>
      </c>
      <c r="AL446" s="266"/>
      <c r="AM446" s="207" t="str">
        <f t="shared" si="102"/>
        <v/>
      </c>
      <c r="AN446" s="267"/>
      <c r="AO446" s="268"/>
      <c r="AP446" s="268"/>
      <c r="AQ446" s="269"/>
      <c r="AR446" s="207" t="str">
        <f t="shared" si="103"/>
        <v/>
      </c>
      <c r="AS446" s="270"/>
      <c r="AT446" s="271"/>
      <c r="AU446" s="237"/>
      <c r="AV446" s="207" t="str">
        <f t="shared" si="104"/>
        <v/>
      </c>
      <c r="AW446" s="237"/>
      <c r="AX446" s="237"/>
      <c r="AY446" s="237"/>
      <c r="AZ446" s="237"/>
      <c r="BA446" s="237"/>
      <c r="BB446" s="237"/>
      <c r="BC446" s="237"/>
      <c r="BE446" s="237"/>
      <c r="BF446" s="237"/>
      <c r="BG446" s="237"/>
      <c r="BH446" s="237"/>
      <c r="BI446" s="237"/>
      <c r="BJ446" s="237"/>
    </row>
    <row r="447" spans="1:62" s="238" customFormat="1" x14ac:dyDescent="0.2">
      <c r="A447" s="237"/>
      <c r="B447" s="207" t="str">
        <f t="shared" si="105"/>
        <v/>
      </c>
      <c r="C447" s="73"/>
      <c r="D447" s="257"/>
      <c r="E447" s="258"/>
      <c r="F447" s="259"/>
      <c r="G447" s="259"/>
      <c r="H447" s="207" t="str">
        <f t="shared" si="106"/>
        <v/>
      </c>
      <c r="I447" s="259"/>
      <c r="J447" s="207" t="str">
        <f t="shared" si="92"/>
        <v/>
      </c>
      <c r="K447" s="259"/>
      <c r="L447" s="207" t="str">
        <f t="shared" si="93"/>
        <v/>
      </c>
      <c r="M447" s="260"/>
      <c r="N447" s="260"/>
      <c r="O447" s="260"/>
      <c r="P447" s="260"/>
      <c r="Q447" s="260"/>
      <c r="R447" s="259"/>
      <c r="S447" s="207" t="str">
        <f t="shared" si="94"/>
        <v/>
      </c>
      <c r="T447" s="259"/>
      <c r="U447" s="207" t="str">
        <f t="shared" si="95"/>
        <v/>
      </c>
      <c r="V447" s="261"/>
      <c r="W447" s="183"/>
      <c r="X447" s="259"/>
      <c r="Y447" s="207" t="str">
        <f t="shared" si="96"/>
        <v/>
      </c>
      <c r="Z447" s="259"/>
      <c r="AA447" s="207" t="str">
        <f t="shared" si="97"/>
        <v/>
      </c>
      <c r="AB447" s="183"/>
      <c r="AC447" s="90"/>
      <c r="AD447" s="262"/>
      <c r="AE447" s="207" t="str">
        <f t="shared" si="98"/>
        <v/>
      </c>
      <c r="AF447" s="263"/>
      <c r="AG447" s="207" t="str">
        <f t="shared" si="99"/>
        <v/>
      </c>
      <c r="AH447" s="264"/>
      <c r="AI447" s="207" t="str">
        <f t="shared" si="100"/>
        <v/>
      </c>
      <c r="AJ447" s="265"/>
      <c r="AK447" s="207" t="str">
        <f t="shared" si="101"/>
        <v/>
      </c>
      <c r="AL447" s="266"/>
      <c r="AM447" s="207" t="str">
        <f t="shared" si="102"/>
        <v/>
      </c>
      <c r="AN447" s="267"/>
      <c r="AO447" s="268"/>
      <c r="AP447" s="268"/>
      <c r="AQ447" s="269"/>
      <c r="AR447" s="207" t="str">
        <f t="shared" si="103"/>
        <v/>
      </c>
      <c r="AS447" s="270"/>
      <c r="AT447" s="271"/>
      <c r="AU447" s="237"/>
      <c r="AV447" s="207" t="str">
        <f t="shared" si="104"/>
        <v/>
      </c>
      <c r="AW447" s="237"/>
      <c r="AX447" s="237"/>
      <c r="AY447" s="237"/>
      <c r="AZ447" s="237"/>
      <c r="BA447" s="237"/>
      <c r="BB447" s="237"/>
      <c r="BC447" s="237"/>
      <c r="BE447" s="237"/>
      <c r="BF447" s="237"/>
      <c r="BG447" s="237"/>
      <c r="BH447" s="237"/>
      <c r="BI447" s="237"/>
      <c r="BJ447" s="237"/>
    </row>
    <row r="448" spans="1:62" s="238" customFormat="1" x14ac:dyDescent="0.2">
      <c r="A448" s="237"/>
      <c r="B448" s="207" t="str">
        <f t="shared" si="105"/>
        <v/>
      </c>
      <c r="C448" s="73"/>
      <c r="D448" s="257"/>
      <c r="E448" s="258"/>
      <c r="F448" s="259"/>
      <c r="G448" s="259"/>
      <c r="H448" s="207" t="str">
        <f t="shared" si="106"/>
        <v/>
      </c>
      <c r="I448" s="259"/>
      <c r="J448" s="207" t="str">
        <f t="shared" si="92"/>
        <v/>
      </c>
      <c r="K448" s="259"/>
      <c r="L448" s="207" t="str">
        <f t="shared" si="93"/>
        <v/>
      </c>
      <c r="M448" s="260"/>
      <c r="N448" s="260"/>
      <c r="O448" s="260"/>
      <c r="P448" s="260"/>
      <c r="Q448" s="260"/>
      <c r="R448" s="259"/>
      <c r="S448" s="207" t="str">
        <f t="shared" si="94"/>
        <v/>
      </c>
      <c r="T448" s="259"/>
      <c r="U448" s="207" t="str">
        <f t="shared" si="95"/>
        <v/>
      </c>
      <c r="V448" s="261"/>
      <c r="W448" s="183"/>
      <c r="X448" s="259"/>
      <c r="Y448" s="207" t="str">
        <f t="shared" si="96"/>
        <v/>
      </c>
      <c r="Z448" s="259"/>
      <c r="AA448" s="207" t="str">
        <f t="shared" si="97"/>
        <v/>
      </c>
      <c r="AB448" s="183"/>
      <c r="AC448" s="90"/>
      <c r="AD448" s="262"/>
      <c r="AE448" s="207" t="str">
        <f t="shared" si="98"/>
        <v/>
      </c>
      <c r="AF448" s="263"/>
      <c r="AG448" s="207" t="str">
        <f t="shared" si="99"/>
        <v/>
      </c>
      <c r="AH448" s="264"/>
      <c r="AI448" s="207" t="str">
        <f t="shared" si="100"/>
        <v/>
      </c>
      <c r="AJ448" s="265"/>
      <c r="AK448" s="207" t="str">
        <f t="shared" si="101"/>
        <v/>
      </c>
      <c r="AL448" s="266"/>
      <c r="AM448" s="207" t="str">
        <f t="shared" si="102"/>
        <v/>
      </c>
      <c r="AN448" s="267"/>
      <c r="AO448" s="268"/>
      <c r="AP448" s="268"/>
      <c r="AQ448" s="269"/>
      <c r="AR448" s="207" t="str">
        <f t="shared" si="103"/>
        <v/>
      </c>
      <c r="AS448" s="270"/>
      <c r="AT448" s="271"/>
      <c r="AU448" s="237"/>
      <c r="AV448" s="207" t="str">
        <f t="shared" si="104"/>
        <v/>
      </c>
      <c r="AW448" s="237"/>
      <c r="AX448" s="237"/>
      <c r="AY448" s="237"/>
      <c r="AZ448" s="237"/>
      <c r="BA448" s="237"/>
      <c r="BB448" s="237"/>
      <c r="BC448" s="237"/>
      <c r="BE448" s="237"/>
      <c r="BF448" s="237"/>
      <c r="BG448" s="237"/>
      <c r="BH448" s="237"/>
      <c r="BI448" s="237"/>
      <c r="BJ448" s="237"/>
    </row>
    <row r="449" spans="1:62" s="238" customFormat="1" x14ac:dyDescent="0.2">
      <c r="A449" s="237"/>
      <c r="B449" s="207" t="str">
        <f t="shared" si="105"/>
        <v/>
      </c>
      <c r="C449" s="73"/>
      <c r="D449" s="257"/>
      <c r="E449" s="258"/>
      <c r="F449" s="259"/>
      <c r="G449" s="259"/>
      <c r="H449" s="207" t="str">
        <f t="shared" si="106"/>
        <v/>
      </c>
      <c r="I449" s="259"/>
      <c r="J449" s="207" t="str">
        <f t="shared" si="92"/>
        <v/>
      </c>
      <c r="K449" s="259"/>
      <c r="L449" s="207" t="str">
        <f t="shared" si="93"/>
        <v/>
      </c>
      <c r="M449" s="260"/>
      <c r="N449" s="260"/>
      <c r="O449" s="260"/>
      <c r="P449" s="260"/>
      <c r="Q449" s="260"/>
      <c r="R449" s="259"/>
      <c r="S449" s="207" t="str">
        <f t="shared" si="94"/>
        <v/>
      </c>
      <c r="T449" s="259"/>
      <c r="U449" s="207" t="str">
        <f t="shared" si="95"/>
        <v/>
      </c>
      <c r="V449" s="261"/>
      <c r="W449" s="183"/>
      <c r="X449" s="259"/>
      <c r="Y449" s="207" t="str">
        <f t="shared" si="96"/>
        <v/>
      </c>
      <c r="Z449" s="259"/>
      <c r="AA449" s="207" t="str">
        <f t="shared" si="97"/>
        <v/>
      </c>
      <c r="AB449" s="183"/>
      <c r="AC449" s="90"/>
      <c r="AD449" s="262"/>
      <c r="AE449" s="207" t="str">
        <f t="shared" si="98"/>
        <v/>
      </c>
      <c r="AF449" s="263"/>
      <c r="AG449" s="207" t="str">
        <f t="shared" si="99"/>
        <v/>
      </c>
      <c r="AH449" s="264"/>
      <c r="AI449" s="207" t="str">
        <f t="shared" si="100"/>
        <v/>
      </c>
      <c r="AJ449" s="265"/>
      <c r="AK449" s="207" t="str">
        <f t="shared" si="101"/>
        <v/>
      </c>
      <c r="AL449" s="266"/>
      <c r="AM449" s="207" t="str">
        <f t="shared" si="102"/>
        <v/>
      </c>
      <c r="AN449" s="267"/>
      <c r="AO449" s="268"/>
      <c r="AP449" s="268"/>
      <c r="AQ449" s="269"/>
      <c r="AR449" s="207" t="str">
        <f t="shared" si="103"/>
        <v/>
      </c>
      <c r="AS449" s="270"/>
      <c r="AT449" s="271"/>
      <c r="AU449" s="237"/>
      <c r="AV449" s="207" t="str">
        <f t="shared" si="104"/>
        <v/>
      </c>
      <c r="AW449" s="237"/>
      <c r="AX449" s="237"/>
      <c r="AY449" s="237"/>
      <c r="AZ449" s="237"/>
      <c r="BA449" s="237"/>
      <c r="BB449" s="237"/>
      <c r="BC449" s="237"/>
      <c r="BE449" s="237"/>
      <c r="BF449" s="237"/>
      <c r="BG449" s="237"/>
      <c r="BH449" s="237"/>
      <c r="BI449" s="237"/>
      <c r="BJ449" s="237"/>
    </row>
    <row r="450" spans="1:62" s="238" customFormat="1" x14ac:dyDescent="0.2">
      <c r="A450" s="237"/>
      <c r="B450" s="207" t="str">
        <f t="shared" si="105"/>
        <v/>
      </c>
      <c r="C450" s="73"/>
      <c r="D450" s="257"/>
      <c r="E450" s="258"/>
      <c r="F450" s="259"/>
      <c r="G450" s="259"/>
      <c r="H450" s="207" t="str">
        <f t="shared" si="106"/>
        <v/>
      </c>
      <c r="I450" s="259"/>
      <c r="J450" s="207" t="str">
        <f t="shared" si="92"/>
        <v/>
      </c>
      <c r="K450" s="259"/>
      <c r="L450" s="207" t="str">
        <f t="shared" si="93"/>
        <v/>
      </c>
      <c r="M450" s="260"/>
      <c r="N450" s="260"/>
      <c r="O450" s="260"/>
      <c r="P450" s="260"/>
      <c r="Q450" s="260"/>
      <c r="R450" s="259"/>
      <c r="S450" s="207" t="str">
        <f t="shared" si="94"/>
        <v/>
      </c>
      <c r="T450" s="259"/>
      <c r="U450" s="207" t="str">
        <f t="shared" si="95"/>
        <v/>
      </c>
      <c r="V450" s="261"/>
      <c r="W450" s="183"/>
      <c r="X450" s="259"/>
      <c r="Y450" s="207" t="str">
        <f t="shared" si="96"/>
        <v/>
      </c>
      <c r="Z450" s="259"/>
      <c r="AA450" s="207" t="str">
        <f t="shared" si="97"/>
        <v/>
      </c>
      <c r="AB450" s="183"/>
      <c r="AC450" s="90"/>
      <c r="AD450" s="262"/>
      <c r="AE450" s="207" t="str">
        <f t="shared" si="98"/>
        <v/>
      </c>
      <c r="AF450" s="263"/>
      <c r="AG450" s="207" t="str">
        <f t="shared" si="99"/>
        <v/>
      </c>
      <c r="AH450" s="264"/>
      <c r="AI450" s="207" t="str">
        <f t="shared" si="100"/>
        <v/>
      </c>
      <c r="AJ450" s="265"/>
      <c r="AK450" s="207" t="str">
        <f t="shared" si="101"/>
        <v/>
      </c>
      <c r="AL450" s="266"/>
      <c r="AM450" s="207" t="str">
        <f t="shared" si="102"/>
        <v/>
      </c>
      <c r="AN450" s="267"/>
      <c r="AO450" s="268"/>
      <c r="AP450" s="268"/>
      <c r="AQ450" s="269"/>
      <c r="AR450" s="207" t="str">
        <f t="shared" si="103"/>
        <v/>
      </c>
      <c r="AS450" s="270"/>
      <c r="AT450" s="271"/>
      <c r="AU450" s="237"/>
      <c r="AV450" s="207" t="str">
        <f t="shared" si="104"/>
        <v/>
      </c>
      <c r="AW450" s="237"/>
      <c r="AX450" s="237"/>
      <c r="AY450" s="237"/>
      <c r="AZ450" s="237"/>
      <c r="BA450" s="237"/>
      <c r="BB450" s="237"/>
      <c r="BC450" s="237"/>
      <c r="BE450" s="237"/>
      <c r="BF450" s="237"/>
      <c r="BG450" s="237"/>
      <c r="BH450" s="237"/>
      <c r="BI450" s="237"/>
      <c r="BJ450" s="237"/>
    </row>
    <row r="451" spans="1:62" s="238" customFormat="1" x14ac:dyDescent="0.2">
      <c r="A451" s="237"/>
      <c r="B451" s="207" t="str">
        <f t="shared" si="105"/>
        <v/>
      </c>
      <c r="C451" s="73"/>
      <c r="D451" s="257"/>
      <c r="E451" s="258"/>
      <c r="F451" s="259"/>
      <c r="G451" s="259"/>
      <c r="H451" s="207" t="str">
        <f t="shared" si="106"/>
        <v/>
      </c>
      <c r="I451" s="259"/>
      <c r="J451" s="207" t="str">
        <f t="shared" si="92"/>
        <v/>
      </c>
      <c r="K451" s="259"/>
      <c r="L451" s="207" t="str">
        <f t="shared" si="93"/>
        <v/>
      </c>
      <c r="M451" s="260"/>
      <c r="N451" s="260"/>
      <c r="O451" s="260"/>
      <c r="P451" s="260"/>
      <c r="Q451" s="260"/>
      <c r="R451" s="259"/>
      <c r="S451" s="207" t="str">
        <f t="shared" si="94"/>
        <v/>
      </c>
      <c r="T451" s="259"/>
      <c r="U451" s="207" t="str">
        <f t="shared" si="95"/>
        <v/>
      </c>
      <c r="V451" s="261"/>
      <c r="W451" s="183"/>
      <c r="X451" s="259"/>
      <c r="Y451" s="207" t="str">
        <f t="shared" si="96"/>
        <v/>
      </c>
      <c r="Z451" s="259"/>
      <c r="AA451" s="207" t="str">
        <f t="shared" si="97"/>
        <v/>
      </c>
      <c r="AB451" s="183"/>
      <c r="AC451" s="90"/>
      <c r="AD451" s="262"/>
      <c r="AE451" s="207" t="str">
        <f t="shared" si="98"/>
        <v/>
      </c>
      <c r="AF451" s="263"/>
      <c r="AG451" s="207" t="str">
        <f t="shared" si="99"/>
        <v/>
      </c>
      <c r="AH451" s="264"/>
      <c r="AI451" s="207" t="str">
        <f t="shared" si="100"/>
        <v/>
      </c>
      <c r="AJ451" s="265"/>
      <c r="AK451" s="207" t="str">
        <f t="shared" si="101"/>
        <v/>
      </c>
      <c r="AL451" s="266"/>
      <c r="AM451" s="207" t="str">
        <f t="shared" si="102"/>
        <v/>
      </c>
      <c r="AN451" s="267"/>
      <c r="AO451" s="268"/>
      <c r="AP451" s="268"/>
      <c r="AQ451" s="269"/>
      <c r="AR451" s="207" t="str">
        <f t="shared" si="103"/>
        <v/>
      </c>
      <c r="AS451" s="270"/>
      <c r="AT451" s="271"/>
      <c r="AU451" s="237"/>
      <c r="AV451" s="207" t="str">
        <f t="shared" si="104"/>
        <v/>
      </c>
      <c r="AW451" s="237"/>
      <c r="AX451" s="237"/>
      <c r="AY451" s="237"/>
      <c r="AZ451" s="237"/>
      <c r="BA451" s="237"/>
      <c r="BB451" s="237"/>
      <c r="BC451" s="237"/>
      <c r="BE451" s="237"/>
      <c r="BF451" s="237"/>
      <c r="BG451" s="237"/>
      <c r="BH451" s="237"/>
      <c r="BI451" s="237"/>
      <c r="BJ451" s="237"/>
    </row>
    <row r="452" spans="1:62" s="238" customFormat="1" x14ac:dyDescent="0.2">
      <c r="A452" s="237"/>
      <c r="B452" s="207" t="str">
        <f t="shared" si="105"/>
        <v/>
      </c>
      <c r="C452" s="73"/>
      <c r="D452" s="257"/>
      <c r="E452" s="258"/>
      <c r="F452" s="259"/>
      <c r="G452" s="259"/>
      <c r="H452" s="207" t="str">
        <f t="shared" si="106"/>
        <v/>
      </c>
      <c r="I452" s="259"/>
      <c r="J452" s="207" t="str">
        <f t="shared" si="92"/>
        <v/>
      </c>
      <c r="K452" s="259"/>
      <c r="L452" s="207" t="str">
        <f t="shared" si="93"/>
        <v/>
      </c>
      <c r="M452" s="260"/>
      <c r="N452" s="260"/>
      <c r="O452" s="260"/>
      <c r="P452" s="260"/>
      <c r="Q452" s="260"/>
      <c r="R452" s="259"/>
      <c r="S452" s="207" t="str">
        <f t="shared" si="94"/>
        <v/>
      </c>
      <c r="T452" s="259"/>
      <c r="U452" s="207" t="str">
        <f t="shared" si="95"/>
        <v/>
      </c>
      <c r="V452" s="261"/>
      <c r="W452" s="183"/>
      <c r="X452" s="259"/>
      <c r="Y452" s="207" t="str">
        <f t="shared" si="96"/>
        <v/>
      </c>
      <c r="Z452" s="259"/>
      <c r="AA452" s="207" t="str">
        <f t="shared" si="97"/>
        <v/>
      </c>
      <c r="AB452" s="183"/>
      <c r="AC452" s="90"/>
      <c r="AD452" s="262"/>
      <c r="AE452" s="207" t="str">
        <f t="shared" si="98"/>
        <v/>
      </c>
      <c r="AF452" s="263"/>
      <c r="AG452" s="207" t="str">
        <f t="shared" si="99"/>
        <v/>
      </c>
      <c r="AH452" s="264"/>
      <c r="AI452" s="207" t="str">
        <f t="shared" si="100"/>
        <v/>
      </c>
      <c r="AJ452" s="265"/>
      <c r="AK452" s="207" t="str">
        <f t="shared" si="101"/>
        <v/>
      </c>
      <c r="AL452" s="266"/>
      <c r="AM452" s="207" t="str">
        <f t="shared" si="102"/>
        <v/>
      </c>
      <c r="AN452" s="267"/>
      <c r="AO452" s="268"/>
      <c r="AP452" s="268"/>
      <c r="AQ452" s="269"/>
      <c r="AR452" s="207" t="str">
        <f t="shared" si="103"/>
        <v/>
      </c>
      <c r="AS452" s="270"/>
      <c r="AT452" s="271"/>
      <c r="AU452" s="237"/>
      <c r="AV452" s="207" t="str">
        <f t="shared" si="104"/>
        <v/>
      </c>
      <c r="AW452" s="237"/>
      <c r="AX452" s="237"/>
      <c r="AY452" s="237"/>
      <c r="AZ452" s="237"/>
      <c r="BA452" s="237"/>
      <c r="BB452" s="237"/>
      <c r="BC452" s="237"/>
      <c r="BE452" s="237"/>
      <c r="BF452" s="237"/>
      <c r="BG452" s="237"/>
      <c r="BH452" s="237"/>
      <c r="BI452" s="237"/>
      <c r="BJ452" s="237"/>
    </row>
    <row r="453" spans="1:62" s="238" customFormat="1" x14ac:dyDescent="0.2">
      <c r="A453" s="237"/>
      <c r="B453" s="207" t="str">
        <f t="shared" si="105"/>
        <v/>
      </c>
      <c r="C453" s="73"/>
      <c r="D453" s="257"/>
      <c r="E453" s="258"/>
      <c r="F453" s="259"/>
      <c r="G453" s="259"/>
      <c r="H453" s="207" t="str">
        <f t="shared" si="106"/>
        <v/>
      </c>
      <c r="I453" s="259"/>
      <c r="J453" s="207" t="str">
        <f t="shared" si="92"/>
        <v/>
      </c>
      <c r="K453" s="259"/>
      <c r="L453" s="207" t="str">
        <f t="shared" si="93"/>
        <v/>
      </c>
      <c r="M453" s="260"/>
      <c r="N453" s="260"/>
      <c r="O453" s="260"/>
      <c r="P453" s="260"/>
      <c r="Q453" s="260"/>
      <c r="R453" s="259"/>
      <c r="S453" s="207" t="str">
        <f t="shared" si="94"/>
        <v/>
      </c>
      <c r="T453" s="259"/>
      <c r="U453" s="207" t="str">
        <f t="shared" si="95"/>
        <v/>
      </c>
      <c r="V453" s="261"/>
      <c r="W453" s="183"/>
      <c r="X453" s="259"/>
      <c r="Y453" s="207" t="str">
        <f t="shared" si="96"/>
        <v/>
      </c>
      <c r="Z453" s="259"/>
      <c r="AA453" s="207" t="str">
        <f t="shared" si="97"/>
        <v/>
      </c>
      <c r="AB453" s="183"/>
      <c r="AC453" s="90"/>
      <c r="AD453" s="262"/>
      <c r="AE453" s="207" t="str">
        <f t="shared" si="98"/>
        <v/>
      </c>
      <c r="AF453" s="263"/>
      <c r="AG453" s="207" t="str">
        <f t="shared" si="99"/>
        <v/>
      </c>
      <c r="AH453" s="264"/>
      <c r="AI453" s="207" t="str">
        <f t="shared" si="100"/>
        <v/>
      </c>
      <c r="AJ453" s="265"/>
      <c r="AK453" s="207" t="str">
        <f t="shared" si="101"/>
        <v/>
      </c>
      <c r="AL453" s="266"/>
      <c r="AM453" s="207" t="str">
        <f t="shared" si="102"/>
        <v/>
      </c>
      <c r="AN453" s="267"/>
      <c r="AO453" s="268"/>
      <c r="AP453" s="268"/>
      <c r="AQ453" s="269"/>
      <c r="AR453" s="207" t="str">
        <f t="shared" si="103"/>
        <v/>
      </c>
      <c r="AS453" s="270"/>
      <c r="AT453" s="271"/>
      <c r="AU453" s="237"/>
      <c r="AV453" s="207" t="str">
        <f t="shared" si="104"/>
        <v/>
      </c>
      <c r="AW453" s="237"/>
      <c r="AX453" s="237"/>
      <c r="AY453" s="237"/>
      <c r="AZ453" s="237"/>
      <c r="BA453" s="237"/>
      <c r="BB453" s="237"/>
      <c r="BC453" s="237"/>
      <c r="BE453" s="237"/>
      <c r="BF453" s="237"/>
      <c r="BG453" s="237"/>
      <c r="BH453" s="237"/>
      <c r="BI453" s="237"/>
      <c r="BJ453" s="237"/>
    </row>
    <row r="454" spans="1:62" s="238" customFormat="1" x14ac:dyDescent="0.2">
      <c r="A454" s="237"/>
      <c r="B454" s="207" t="str">
        <f t="shared" si="105"/>
        <v/>
      </c>
      <c r="C454" s="73"/>
      <c r="D454" s="257"/>
      <c r="E454" s="258"/>
      <c r="F454" s="259"/>
      <c r="G454" s="259"/>
      <c r="H454" s="207" t="str">
        <f t="shared" si="106"/>
        <v/>
      </c>
      <c r="I454" s="259"/>
      <c r="J454" s="207" t="str">
        <f t="shared" ref="J454:J497" si="107">IF($I454="","",VLOOKUP($I454,Signs_Sign_Class_Table_Array,2,FALSE))</f>
        <v/>
      </c>
      <c r="K454" s="259"/>
      <c r="L454" s="207" t="str">
        <f t="shared" ref="L454:L497" si="108">IF($K454="","",VLOOKUP($K454,Signs_Sign_Type_Table_Array,2,FALSE))</f>
        <v/>
      </c>
      <c r="M454" s="260"/>
      <c r="N454" s="260"/>
      <c r="O454" s="260"/>
      <c r="P454" s="260"/>
      <c r="Q454" s="260"/>
      <c r="R454" s="259"/>
      <c r="S454" s="207" t="str">
        <f t="shared" ref="S454:S497" si="109">IF($R454="","",VLOOKUP($R454,Generic_GPS_Method_ID_Table_Array,2,FALSE))</f>
        <v/>
      </c>
      <c r="T454" s="259"/>
      <c r="U454" s="207" t="str">
        <f t="shared" ref="U454:U497" si="110">IF($T454="","",VLOOKUP($T454,Signs_Sign_Side_Table_Array,2,FALSE))</f>
        <v/>
      </c>
      <c r="V454" s="261"/>
      <c r="W454" s="183"/>
      <c r="X454" s="259"/>
      <c r="Y454" s="207" t="str">
        <f t="shared" ref="Y454:Y497" si="111">IF($X454="","",VLOOKUP($X454,Signs_Direction_Table_Array,2,FALSE))</f>
        <v/>
      </c>
      <c r="Z454" s="259"/>
      <c r="AA454" s="207" t="str">
        <f t="shared" ref="AA454:AA497" si="112">IF($Z454="","",VLOOKUP($Z454,Signs_Sign_Owner_Table_Array,2,FALSE))</f>
        <v/>
      </c>
      <c r="AB454" s="183"/>
      <c r="AC454" s="90"/>
      <c r="AD454" s="262"/>
      <c r="AE454" s="207" t="str">
        <f t="shared" ref="AE454:AE497" si="113">IF($AD454="","",VLOOKUP($AD454,Signs_Sign_Material_Table_Array,2,FALSE))</f>
        <v/>
      </c>
      <c r="AF454" s="263"/>
      <c r="AG454" s="207" t="str">
        <f t="shared" ref="AG454:AG497" si="114">IF($AF454="","",VLOOKUP($AF454,Signs_Sign_Colour_Table_Array,2,FALSE))</f>
        <v/>
      </c>
      <c r="AH454" s="264"/>
      <c r="AI454" s="207" t="str">
        <f t="shared" ref="AI454:AI497" si="115">IF($AH454="","",VLOOKUP($AH454,Signs_Sign_Material_Table_Array,2,FALSE))</f>
        <v/>
      </c>
      <c r="AJ454" s="265"/>
      <c r="AK454" s="207" t="str">
        <f t="shared" ref="AK454:AK497" si="116">IF($AJ454="","",VLOOKUP($AJ454,Signs_Sign_Colour_Table_Array,2,FALSE))</f>
        <v/>
      </c>
      <c r="AL454" s="266"/>
      <c r="AM454" s="207" t="str">
        <f t="shared" ref="AM454:AM497" si="117">IF($AL454="","",VLOOKUP($AL454,Signs_Sign_Substrate_Table_Array,2,FALSE))</f>
        <v/>
      </c>
      <c r="AN454" s="267"/>
      <c r="AO454" s="268"/>
      <c r="AP454" s="268"/>
      <c r="AQ454" s="269"/>
      <c r="AR454" s="207" t="str">
        <f t="shared" ref="AR454:AR497" si="118">IF($AQ454="","",VLOOKUP($AQ454,Signs_Framed_Table_Array,2,FALSE))</f>
        <v/>
      </c>
      <c r="AS454" s="270"/>
      <c r="AT454" s="271"/>
      <c r="AU454" s="237"/>
      <c r="AV454" s="207" t="str">
        <f t="shared" ref="AV454:AV497" si="119">IF($AU454="","",VLOOKUP($AU454,Signs_Replace_Reason_Table_Array,2,FALSE))</f>
        <v/>
      </c>
      <c r="AW454" s="237"/>
      <c r="AX454" s="237"/>
      <c r="AY454" s="237"/>
      <c r="AZ454" s="237"/>
      <c r="BA454" s="237"/>
      <c r="BB454" s="237"/>
      <c r="BC454" s="237"/>
      <c r="BE454" s="237"/>
      <c r="BF454" s="237"/>
      <c r="BG454" s="237"/>
      <c r="BH454" s="237"/>
      <c r="BI454" s="237"/>
      <c r="BJ454" s="237"/>
    </row>
    <row r="455" spans="1:62" s="238" customFormat="1" x14ac:dyDescent="0.2">
      <c r="A455" s="237"/>
      <c r="B455" s="207" t="str">
        <f t="shared" ref="B455:B497" si="120">IF(C455="","",(VLOOKUP(C455,Generic_Road_Names_Table_Array,2,FALSE)))</f>
        <v/>
      </c>
      <c r="C455" s="73"/>
      <c r="D455" s="257"/>
      <c r="E455" s="258"/>
      <c r="F455" s="259"/>
      <c r="G455" s="259"/>
      <c r="H455" s="207" t="str">
        <f t="shared" ref="H455:H497" si="121">IF(G455="","",(VLOOKUP(G455,Signs_Sign_Group_Table_Array,2,FALSE)))</f>
        <v/>
      </c>
      <c r="I455" s="259"/>
      <c r="J455" s="207" t="str">
        <f t="shared" si="107"/>
        <v/>
      </c>
      <c r="K455" s="259"/>
      <c r="L455" s="207" t="str">
        <f t="shared" si="108"/>
        <v/>
      </c>
      <c r="M455" s="260"/>
      <c r="N455" s="260"/>
      <c r="O455" s="260"/>
      <c r="P455" s="260"/>
      <c r="Q455" s="260"/>
      <c r="R455" s="259"/>
      <c r="S455" s="207" t="str">
        <f t="shared" si="109"/>
        <v/>
      </c>
      <c r="T455" s="259"/>
      <c r="U455" s="207" t="str">
        <f t="shared" si="110"/>
        <v/>
      </c>
      <c r="V455" s="261"/>
      <c r="W455" s="183"/>
      <c r="X455" s="259"/>
      <c r="Y455" s="207" t="str">
        <f t="shared" si="111"/>
        <v/>
      </c>
      <c r="Z455" s="259"/>
      <c r="AA455" s="207" t="str">
        <f t="shared" si="112"/>
        <v/>
      </c>
      <c r="AB455" s="183"/>
      <c r="AC455" s="90"/>
      <c r="AD455" s="262"/>
      <c r="AE455" s="207" t="str">
        <f t="shared" si="113"/>
        <v/>
      </c>
      <c r="AF455" s="263"/>
      <c r="AG455" s="207" t="str">
        <f t="shared" si="114"/>
        <v/>
      </c>
      <c r="AH455" s="264"/>
      <c r="AI455" s="207" t="str">
        <f t="shared" si="115"/>
        <v/>
      </c>
      <c r="AJ455" s="265"/>
      <c r="AK455" s="207" t="str">
        <f t="shared" si="116"/>
        <v/>
      </c>
      <c r="AL455" s="266"/>
      <c r="AM455" s="207" t="str">
        <f t="shared" si="117"/>
        <v/>
      </c>
      <c r="AN455" s="267"/>
      <c r="AO455" s="268"/>
      <c r="AP455" s="268"/>
      <c r="AQ455" s="269"/>
      <c r="AR455" s="207" t="str">
        <f t="shared" si="118"/>
        <v/>
      </c>
      <c r="AS455" s="270"/>
      <c r="AT455" s="271"/>
      <c r="AU455" s="237"/>
      <c r="AV455" s="207" t="str">
        <f t="shared" si="119"/>
        <v/>
      </c>
      <c r="AW455" s="237"/>
      <c r="AX455" s="237"/>
      <c r="AY455" s="237"/>
      <c r="AZ455" s="237"/>
      <c r="BA455" s="237"/>
      <c r="BB455" s="237"/>
      <c r="BC455" s="237"/>
      <c r="BE455" s="237"/>
      <c r="BF455" s="237"/>
      <c r="BG455" s="237"/>
      <c r="BH455" s="237"/>
      <c r="BI455" s="237"/>
      <c r="BJ455" s="237"/>
    </row>
    <row r="456" spans="1:62" s="238" customFormat="1" x14ac:dyDescent="0.2">
      <c r="A456" s="237"/>
      <c r="B456" s="207" t="str">
        <f t="shared" si="120"/>
        <v/>
      </c>
      <c r="C456" s="73"/>
      <c r="D456" s="257"/>
      <c r="E456" s="258"/>
      <c r="F456" s="259"/>
      <c r="G456" s="259"/>
      <c r="H456" s="207" t="str">
        <f t="shared" si="121"/>
        <v/>
      </c>
      <c r="I456" s="259"/>
      <c r="J456" s="207" t="str">
        <f t="shared" si="107"/>
        <v/>
      </c>
      <c r="K456" s="259"/>
      <c r="L456" s="207" t="str">
        <f t="shared" si="108"/>
        <v/>
      </c>
      <c r="M456" s="260"/>
      <c r="N456" s="260"/>
      <c r="O456" s="260"/>
      <c r="P456" s="260"/>
      <c r="Q456" s="260"/>
      <c r="R456" s="259"/>
      <c r="S456" s="207" t="str">
        <f t="shared" si="109"/>
        <v/>
      </c>
      <c r="T456" s="259"/>
      <c r="U456" s="207" t="str">
        <f t="shared" si="110"/>
        <v/>
      </c>
      <c r="V456" s="261"/>
      <c r="W456" s="183"/>
      <c r="X456" s="259"/>
      <c r="Y456" s="207" t="str">
        <f t="shared" si="111"/>
        <v/>
      </c>
      <c r="Z456" s="259"/>
      <c r="AA456" s="207" t="str">
        <f t="shared" si="112"/>
        <v/>
      </c>
      <c r="AB456" s="183"/>
      <c r="AC456" s="90"/>
      <c r="AD456" s="262"/>
      <c r="AE456" s="207" t="str">
        <f t="shared" si="113"/>
        <v/>
      </c>
      <c r="AF456" s="263"/>
      <c r="AG456" s="207" t="str">
        <f t="shared" si="114"/>
        <v/>
      </c>
      <c r="AH456" s="264"/>
      <c r="AI456" s="207" t="str">
        <f t="shared" si="115"/>
        <v/>
      </c>
      <c r="AJ456" s="265"/>
      <c r="AK456" s="207" t="str">
        <f t="shared" si="116"/>
        <v/>
      </c>
      <c r="AL456" s="266"/>
      <c r="AM456" s="207" t="str">
        <f t="shared" si="117"/>
        <v/>
      </c>
      <c r="AN456" s="267"/>
      <c r="AO456" s="268"/>
      <c r="AP456" s="268"/>
      <c r="AQ456" s="269"/>
      <c r="AR456" s="207" t="str">
        <f t="shared" si="118"/>
        <v/>
      </c>
      <c r="AS456" s="270"/>
      <c r="AT456" s="271"/>
      <c r="AU456" s="237"/>
      <c r="AV456" s="207" t="str">
        <f t="shared" si="119"/>
        <v/>
      </c>
      <c r="AW456" s="237"/>
      <c r="AX456" s="237"/>
      <c r="AY456" s="237"/>
      <c r="AZ456" s="237"/>
      <c r="BA456" s="237"/>
      <c r="BB456" s="237"/>
      <c r="BC456" s="237"/>
      <c r="BE456" s="237"/>
      <c r="BF456" s="237"/>
      <c r="BG456" s="237"/>
      <c r="BH456" s="237"/>
      <c r="BI456" s="237"/>
      <c r="BJ456" s="237"/>
    </row>
    <row r="457" spans="1:62" s="238" customFormat="1" x14ac:dyDescent="0.2">
      <c r="A457" s="237"/>
      <c r="B457" s="207" t="str">
        <f t="shared" si="120"/>
        <v/>
      </c>
      <c r="C457" s="73"/>
      <c r="D457" s="257"/>
      <c r="E457" s="258"/>
      <c r="F457" s="259"/>
      <c r="G457" s="259"/>
      <c r="H457" s="207" t="str">
        <f t="shared" si="121"/>
        <v/>
      </c>
      <c r="I457" s="259"/>
      <c r="J457" s="207" t="str">
        <f t="shared" si="107"/>
        <v/>
      </c>
      <c r="K457" s="259"/>
      <c r="L457" s="207" t="str">
        <f t="shared" si="108"/>
        <v/>
      </c>
      <c r="M457" s="260"/>
      <c r="N457" s="260"/>
      <c r="O457" s="260"/>
      <c r="P457" s="260"/>
      <c r="Q457" s="260"/>
      <c r="R457" s="259"/>
      <c r="S457" s="207" t="str">
        <f t="shared" si="109"/>
        <v/>
      </c>
      <c r="T457" s="259"/>
      <c r="U457" s="207" t="str">
        <f t="shared" si="110"/>
        <v/>
      </c>
      <c r="V457" s="261"/>
      <c r="W457" s="183"/>
      <c r="X457" s="259"/>
      <c r="Y457" s="207" t="str">
        <f t="shared" si="111"/>
        <v/>
      </c>
      <c r="Z457" s="259"/>
      <c r="AA457" s="207" t="str">
        <f t="shared" si="112"/>
        <v/>
      </c>
      <c r="AB457" s="183"/>
      <c r="AC457" s="90"/>
      <c r="AD457" s="262"/>
      <c r="AE457" s="207" t="str">
        <f t="shared" si="113"/>
        <v/>
      </c>
      <c r="AF457" s="263"/>
      <c r="AG457" s="207" t="str">
        <f t="shared" si="114"/>
        <v/>
      </c>
      <c r="AH457" s="264"/>
      <c r="AI457" s="207" t="str">
        <f t="shared" si="115"/>
        <v/>
      </c>
      <c r="AJ457" s="265"/>
      <c r="AK457" s="207" t="str">
        <f t="shared" si="116"/>
        <v/>
      </c>
      <c r="AL457" s="266"/>
      <c r="AM457" s="207" t="str">
        <f t="shared" si="117"/>
        <v/>
      </c>
      <c r="AN457" s="267"/>
      <c r="AO457" s="268"/>
      <c r="AP457" s="268"/>
      <c r="AQ457" s="269"/>
      <c r="AR457" s="207" t="str">
        <f t="shared" si="118"/>
        <v/>
      </c>
      <c r="AS457" s="270"/>
      <c r="AT457" s="271"/>
      <c r="AU457" s="237"/>
      <c r="AV457" s="207" t="str">
        <f t="shared" si="119"/>
        <v/>
      </c>
      <c r="AW457" s="237"/>
      <c r="AX457" s="237"/>
      <c r="AY457" s="237"/>
      <c r="AZ457" s="237"/>
      <c r="BA457" s="237"/>
      <c r="BB457" s="237"/>
      <c r="BC457" s="237"/>
      <c r="BE457" s="237"/>
      <c r="BF457" s="237"/>
      <c r="BG457" s="237"/>
      <c r="BH457" s="237"/>
      <c r="BI457" s="237"/>
      <c r="BJ457" s="237"/>
    </row>
    <row r="458" spans="1:62" s="238" customFormat="1" x14ac:dyDescent="0.2">
      <c r="A458" s="237"/>
      <c r="B458" s="207" t="str">
        <f t="shared" si="120"/>
        <v/>
      </c>
      <c r="C458" s="73"/>
      <c r="D458" s="257"/>
      <c r="E458" s="258"/>
      <c r="F458" s="259"/>
      <c r="G458" s="259"/>
      <c r="H458" s="207" t="str">
        <f t="shared" si="121"/>
        <v/>
      </c>
      <c r="I458" s="259"/>
      <c r="J458" s="207" t="str">
        <f t="shared" si="107"/>
        <v/>
      </c>
      <c r="K458" s="259"/>
      <c r="L458" s="207" t="str">
        <f t="shared" si="108"/>
        <v/>
      </c>
      <c r="M458" s="260"/>
      <c r="N458" s="260"/>
      <c r="O458" s="260"/>
      <c r="P458" s="260"/>
      <c r="Q458" s="260"/>
      <c r="R458" s="259"/>
      <c r="S458" s="207" t="str">
        <f t="shared" si="109"/>
        <v/>
      </c>
      <c r="T458" s="259"/>
      <c r="U458" s="207" t="str">
        <f t="shared" si="110"/>
        <v/>
      </c>
      <c r="V458" s="261"/>
      <c r="W458" s="183"/>
      <c r="X458" s="259"/>
      <c r="Y458" s="207" t="str">
        <f t="shared" si="111"/>
        <v/>
      </c>
      <c r="Z458" s="259"/>
      <c r="AA458" s="207" t="str">
        <f t="shared" si="112"/>
        <v/>
      </c>
      <c r="AB458" s="183"/>
      <c r="AC458" s="90"/>
      <c r="AD458" s="262"/>
      <c r="AE458" s="207" t="str">
        <f t="shared" si="113"/>
        <v/>
      </c>
      <c r="AF458" s="263"/>
      <c r="AG458" s="207" t="str">
        <f t="shared" si="114"/>
        <v/>
      </c>
      <c r="AH458" s="264"/>
      <c r="AI458" s="207" t="str">
        <f t="shared" si="115"/>
        <v/>
      </c>
      <c r="AJ458" s="265"/>
      <c r="AK458" s="207" t="str">
        <f t="shared" si="116"/>
        <v/>
      </c>
      <c r="AL458" s="266"/>
      <c r="AM458" s="207" t="str">
        <f t="shared" si="117"/>
        <v/>
      </c>
      <c r="AN458" s="267"/>
      <c r="AO458" s="268"/>
      <c r="AP458" s="268"/>
      <c r="AQ458" s="269"/>
      <c r="AR458" s="207" t="str">
        <f t="shared" si="118"/>
        <v/>
      </c>
      <c r="AS458" s="270"/>
      <c r="AT458" s="271"/>
      <c r="AU458" s="237"/>
      <c r="AV458" s="207" t="str">
        <f t="shared" si="119"/>
        <v/>
      </c>
      <c r="AW458" s="237"/>
      <c r="AX458" s="237"/>
      <c r="AY458" s="237"/>
      <c r="AZ458" s="237"/>
      <c r="BA458" s="237"/>
      <c r="BB458" s="237"/>
      <c r="BC458" s="237"/>
      <c r="BE458" s="237"/>
      <c r="BF458" s="237"/>
      <c r="BG458" s="237"/>
      <c r="BH458" s="237"/>
      <c r="BI458" s="237"/>
      <c r="BJ458" s="237"/>
    </row>
    <row r="459" spans="1:62" s="238" customFormat="1" x14ac:dyDescent="0.2">
      <c r="A459" s="237"/>
      <c r="B459" s="207" t="str">
        <f t="shared" si="120"/>
        <v/>
      </c>
      <c r="C459" s="73"/>
      <c r="D459" s="257"/>
      <c r="E459" s="258"/>
      <c r="F459" s="259"/>
      <c r="G459" s="259"/>
      <c r="H459" s="207" t="str">
        <f t="shared" si="121"/>
        <v/>
      </c>
      <c r="I459" s="259"/>
      <c r="J459" s="207" t="str">
        <f t="shared" si="107"/>
        <v/>
      </c>
      <c r="K459" s="259"/>
      <c r="L459" s="207" t="str">
        <f t="shared" si="108"/>
        <v/>
      </c>
      <c r="M459" s="260"/>
      <c r="N459" s="260"/>
      <c r="O459" s="260"/>
      <c r="P459" s="260"/>
      <c r="Q459" s="260"/>
      <c r="R459" s="259"/>
      <c r="S459" s="207" t="str">
        <f t="shared" si="109"/>
        <v/>
      </c>
      <c r="T459" s="259"/>
      <c r="U459" s="207" t="str">
        <f t="shared" si="110"/>
        <v/>
      </c>
      <c r="V459" s="261"/>
      <c r="W459" s="183"/>
      <c r="X459" s="259"/>
      <c r="Y459" s="207" t="str">
        <f t="shared" si="111"/>
        <v/>
      </c>
      <c r="Z459" s="259"/>
      <c r="AA459" s="207" t="str">
        <f t="shared" si="112"/>
        <v/>
      </c>
      <c r="AB459" s="183"/>
      <c r="AC459" s="90"/>
      <c r="AD459" s="262"/>
      <c r="AE459" s="207" t="str">
        <f t="shared" si="113"/>
        <v/>
      </c>
      <c r="AF459" s="263"/>
      <c r="AG459" s="207" t="str">
        <f t="shared" si="114"/>
        <v/>
      </c>
      <c r="AH459" s="264"/>
      <c r="AI459" s="207" t="str">
        <f t="shared" si="115"/>
        <v/>
      </c>
      <c r="AJ459" s="265"/>
      <c r="AK459" s="207" t="str">
        <f t="shared" si="116"/>
        <v/>
      </c>
      <c r="AL459" s="266"/>
      <c r="AM459" s="207" t="str">
        <f t="shared" si="117"/>
        <v/>
      </c>
      <c r="AN459" s="267"/>
      <c r="AO459" s="268"/>
      <c r="AP459" s="268"/>
      <c r="AQ459" s="269"/>
      <c r="AR459" s="207" t="str">
        <f t="shared" si="118"/>
        <v/>
      </c>
      <c r="AS459" s="270"/>
      <c r="AT459" s="271"/>
      <c r="AU459" s="237"/>
      <c r="AV459" s="207" t="str">
        <f t="shared" si="119"/>
        <v/>
      </c>
      <c r="AW459" s="237"/>
      <c r="AX459" s="237"/>
      <c r="AY459" s="237"/>
      <c r="AZ459" s="237"/>
      <c r="BA459" s="237"/>
      <c r="BB459" s="237"/>
      <c r="BC459" s="237"/>
      <c r="BE459" s="237"/>
      <c r="BF459" s="237"/>
      <c r="BG459" s="237"/>
      <c r="BH459" s="237"/>
      <c r="BI459" s="237"/>
      <c r="BJ459" s="237"/>
    </row>
    <row r="460" spans="1:62" s="238" customFormat="1" x14ac:dyDescent="0.2">
      <c r="A460" s="237"/>
      <c r="B460" s="207" t="str">
        <f t="shared" si="120"/>
        <v/>
      </c>
      <c r="C460" s="73"/>
      <c r="D460" s="257"/>
      <c r="E460" s="258"/>
      <c r="F460" s="259"/>
      <c r="G460" s="259"/>
      <c r="H460" s="207" t="str">
        <f t="shared" si="121"/>
        <v/>
      </c>
      <c r="I460" s="259"/>
      <c r="J460" s="207" t="str">
        <f t="shared" si="107"/>
        <v/>
      </c>
      <c r="K460" s="259"/>
      <c r="L460" s="207" t="str">
        <f t="shared" si="108"/>
        <v/>
      </c>
      <c r="M460" s="260"/>
      <c r="N460" s="260"/>
      <c r="O460" s="260"/>
      <c r="P460" s="260"/>
      <c r="Q460" s="260"/>
      <c r="R460" s="259"/>
      <c r="S460" s="207" t="str">
        <f t="shared" si="109"/>
        <v/>
      </c>
      <c r="T460" s="259"/>
      <c r="U460" s="207" t="str">
        <f t="shared" si="110"/>
        <v/>
      </c>
      <c r="V460" s="261"/>
      <c r="W460" s="183"/>
      <c r="X460" s="259"/>
      <c r="Y460" s="207" t="str">
        <f t="shared" si="111"/>
        <v/>
      </c>
      <c r="Z460" s="259"/>
      <c r="AA460" s="207" t="str">
        <f t="shared" si="112"/>
        <v/>
      </c>
      <c r="AB460" s="183"/>
      <c r="AC460" s="90"/>
      <c r="AD460" s="262"/>
      <c r="AE460" s="207" t="str">
        <f t="shared" si="113"/>
        <v/>
      </c>
      <c r="AF460" s="263"/>
      <c r="AG460" s="207" t="str">
        <f t="shared" si="114"/>
        <v/>
      </c>
      <c r="AH460" s="264"/>
      <c r="AI460" s="207" t="str">
        <f t="shared" si="115"/>
        <v/>
      </c>
      <c r="AJ460" s="265"/>
      <c r="AK460" s="207" t="str">
        <f t="shared" si="116"/>
        <v/>
      </c>
      <c r="AL460" s="266"/>
      <c r="AM460" s="207" t="str">
        <f t="shared" si="117"/>
        <v/>
      </c>
      <c r="AN460" s="267"/>
      <c r="AO460" s="268"/>
      <c r="AP460" s="268"/>
      <c r="AQ460" s="269"/>
      <c r="AR460" s="207" t="str">
        <f t="shared" si="118"/>
        <v/>
      </c>
      <c r="AS460" s="270"/>
      <c r="AT460" s="271"/>
      <c r="AU460" s="237"/>
      <c r="AV460" s="207" t="str">
        <f t="shared" si="119"/>
        <v/>
      </c>
      <c r="AW460" s="237"/>
      <c r="AX460" s="237"/>
      <c r="AY460" s="237"/>
      <c r="AZ460" s="237"/>
      <c r="BA460" s="237"/>
      <c r="BB460" s="237"/>
      <c r="BC460" s="237"/>
      <c r="BE460" s="237"/>
      <c r="BF460" s="237"/>
      <c r="BG460" s="237"/>
      <c r="BH460" s="237"/>
      <c r="BI460" s="237"/>
      <c r="BJ460" s="237"/>
    </row>
    <row r="461" spans="1:62" s="238" customFormat="1" x14ac:dyDescent="0.2">
      <c r="A461" s="237"/>
      <c r="B461" s="207" t="str">
        <f t="shared" si="120"/>
        <v/>
      </c>
      <c r="C461" s="73"/>
      <c r="D461" s="257"/>
      <c r="E461" s="258"/>
      <c r="F461" s="259"/>
      <c r="G461" s="259"/>
      <c r="H461" s="207" t="str">
        <f t="shared" si="121"/>
        <v/>
      </c>
      <c r="I461" s="259"/>
      <c r="J461" s="207" t="str">
        <f t="shared" si="107"/>
        <v/>
      </c>
      <c r="K461" s="259"/>
      <c r="L461" s="207" t="str">
        <f t="shared" si="108"/>
        <v/>
      </c>
      <c r="M461" s="260"/>
      <c r="N461" s="260"/>
      <c r="O461" s="260"/>
      <c r="P461" s="260"/>
      <c r="Q461" s="260"/>
      <c r="R461" s="259"/>
      <c r="S461" s="207" t="str">
        <f t="shared" si="109"/>
        <v/>
      </c>
      <c r="T461" s="259"/>
      <c r="U461" s="207" t="str">
        <f t="shared" si="110"/>
        <v/>
      </c>
      <c r="V461" s="261"/>
      <c r="W461" s="183"/>
      <c r="X461" s="259"/>
      <c r="Y461" s="207" t="str">
        <f t="shared" si="111"/>
        <v/>
      </c>
      <c r="Z461" s="259"/>
      <c r="AA461" s="207" t="str">
        <f t="shared" si="112"/>
        <v/>
      </c>
      <c r="AB461" s="183"/>
      <c r="AC461" s="90"/>
      <c r="AD461" s="262"/>
      <c r="AE461" s="207" t="str">
        <f t="shared" si="113"/>
        <v/>
      </c>
      <c r="AF461" s="263"/>
      <c r="AG461" s="207" t="str">
        <f t="shared" si="114"/>
        <v/>
      </c>
      <c r="AH461" s="264"/>
      <c r="AI461" s="207" t="str">
        <f t="shared" si="115"/>
        <v/>
      </c>
      <c r="AJ461" s="265"/>
      <c r="AK461" s="207" t="str">
        <f t="shared" si="116"/>
        <v/>
      </c>
      <c r="AL461" s="266"/>
      <c r="AM461" s="207" t="str">
        <f t="shared" si="117"/>
        <v/>
      </c>
      <c r="AN461" s="267"/>
      <c r="AO461" s="268"/>
      <c r="AP461" s="268"/>
      <c r="AQ461" s="269"/>
      <c r="AR461" s="207" t="str">
        <f t="shared" si="118"/>
        <v/>
      </c>
      <c r="AS461" s="270"/>
      <c r="AT461" s="271"/>
      <c r="AU461" s="237"/>
      <c r="AV461" s="207" t="str">
        <f t="shared" si="119"/>
        <v/>
      </c>
      <c r="AW461" s="237"/>
      <c r="AX461" s="237"/>
      <c r="AY461" s="237"/>
      <c r="AZ461" s="237"/>
      <c r="BA461" s="237"/>
      <c r="BB461" s="237"/>
      <c r="BC461" s="237"/>
      <c r="BE461" s="237"/>
      <c r="BF461" s="237"/>
      <c r="BG461" s="237"/>
      <c r="BH461" s="237"/>
      <c r="BI461" s="237"/>
      <c r="BJ461" s="237"/>
    </row>
    <row r="462" spans="1:62" s="238" customFormat="1" x14ac:dyDescent="0.2">
      <c r="A462" s="237"/>
      <c r="B462" s="207" t="str">
        <f t="shared" si="120"/>
        <v/>
      </c>
      <c r="C462" s="73"/>
      <c r="D462" s="257"/>
      <c r="E462" s="258"/>
      <c r="F462" s="259"/>
      <c r="G462" s="259"/>
      <c r="H462" s="207" t="str">
        <f t="shared" si="121"/>
        <v/>
      </c>
      <c r="I462" s="259"/>
      <c r="J462" s="207" t="str">
        <f t="shared" si="107"/>
        <v/>
      </c>
      <c r="K462" s="259"/>
      <c r="L462" s="207" t="str">
        <f t="shared" si="108"/>
        <v/>
      </c>
      <c r="M462" s="260"/>
      <c r="N462" s="260"/>
      <c r="O462" s="260"/>
      <c r="P462" s="260"/>
      <c r="Q462" s="260"/>
      <c r="R462" s="259"/>
      <c r="S462" s="207" t="str">
        <f t="shared" si="109"/>
        <v/>
      </c>
      <c r="T462" s="259"/>
      <c r="U462" s="207" t="str">
        <f t="shared" si="110"/>
        <v/>
      </c>
      <c r="V462" s="261"/>
      <c r="W462" s="183"/>
      <c r="X462" s="259"/>
      <c r="Y462" s="207" t="str">
        <f t="shared" si="111"/>
        <v/>
      </c>
      <c r="Z462" s="259"/>
      <c r="AA462" s="207" t="str">
        <f t="shared" si="112"/>
        <v/>
      </c>
      <c r="AB462" s="183"/>
      <c r="AC462" s="90"/>
      <c r="AD462" s="262"/>
      <c r="AE462" s="207" t="str">
        <f t="shared" si="113"/>
        <v/>
      </c>
      <c r="AF462" s="263"/>
      <c r="AG462" s="207" t="str">
        <f t="shared" si="114"/>
        <v/>
      </c>
      <c r="AH462" s="264"/>
      <c r="AI462" s="207" t="str">
        <f t="shared" si="115"/>
        <v/>
      </c>
      <c r="AJ462" s="265"/>
      <c r="AK462" s="207" t="str">
        <f t="shared" si="116"/>
        <v/>
      </c>
      <c r="AL462" s="266"/>
      <c r="AM462" s="207" t="str">
        <f t="shared" si="117"/>
        <v/>
      </c>
      <c r="AN462" s="267"/>
      <c r="AO462" s="268"/>
      <c r="AP462" s="268"/>
      <c r="AQ462" s="269"/>
      <c r="AR462" s="207" t="str">
        <f t="shared" si="118"/>
        <v/>
      </c>
      <c r="AS462" s="270"/>
      <c r="AT462" s="271"/>
      <c r="AU462" s="237"/>
      <c r="AV462" s="207" t="str">
        <f t="shared" si="119"/>
        <v/>
      </c>
      <c r="AW462" s="237"/>
      <c r="AX462" s="237"/>
      <c r="AY462" s="237"/>
      <c r="AZ462" s="237"/>
      <c r="BA462" s="237"/>
      <c r="BB462" s="237"/>
      <c r="BC462" s="237"/>
      <c r="BE462" s="237"/>
      <c r="BF462" s="237"/>
      <c r="BG462" s="237"/>
      <c r="BH462" s="237"/>
      <c r="BI462" s="237"/>
      <c r="BJ462" s="237"/>
    </row>
    <row r="463" spans="1:62" s="238" customFormat="1" x14ac:dyDescent="0.2">
      <c r="A463" s="237"/>
      <c r="B463" s="207" t="str">
        <f t="shared" si="120"/>
        <v/>
      </c>
      <c r="C463" s="73"/>
      <c r="D463" s="257"/>
      <c r="E463" s="258"/>
      <c r="F463" s="259"/>
      <c r="G463" s="259"/>
      <c r="H463" s="207" t="str">
        <f t="shared" si="121"/>
        <v/>
      </c>
      <c r="I463" s="259"/>
      <c r="J463" s="207" t="str">
        <f t="shared" si="107"/>
        <v/>
      </c>
      <c r="K463" s="259"/>
      <c r="L463" s="207" t="str">
        <f t="shared" si="108"/>
        <v/>
      </c>
      <c r="M463" s="260"/>
      <c r="N463" s="260"/>
      <c r="O463" s="260"/>
      <c r="P463" s="260"/>
      <c r="Q463" s="260"/>
      <c r="R463" s="259"/>
      <c r="S463" s="207" t="str">
        <f t="shared" si="109"/>
        <v/>
      </c>
      <c r="T463" s="259"/>
      <c r="U463" s="207" t="str">
        <f t="shared" si="110"/>
        <v/>
      </c>
      <c r="V463" s="261"/>
      <c r="W463" s="183"/>
      <c r="X463" s="259"/>
      <c r="Y463" s="207" t="str">
        <f t="shared" si="111"/>
        <v/>
      </c>
      <c r="Z463" s="259"/>
      <c r="AA463" s="207" t="str">
        <f t="shared" si="112"/>
        <v/>
      </c>
      <c r="AB463" s="183"/>
      <c r="AC463" s="90"/>
      <c r="AD463" s="262"/>
      <c r="AE463" s="207" t="str">
        <f t="shared" si="113"/>
        <v/>
      </c>
      <c r="AF463" s="263"/>
      <c r="AG463" s="207" t="str">
        <f t="shared" si="114"/>
        <v/>
      </c>
      <c r="AH463" s="264"/>
      <c r="AI463" s="207" t="str">
        <f t="shared" si="115"/>
        <v/>
      </c>
      <c r="AJ463" s="265"/>
      <c r="AK463" s="207" t="str">
        <f t="shared" si="116"/>
        <v/>
      </c>
      <c r="AL463" s="266"/>
      <c r="AM463" s="207" t="str">
        <f t="shared" si="117"/>
        <v/>
      </c>
      <c r="AN463" s="267"/>
      <c r="AO463" s="268"/>
      <c r="AP463" s="268"/>
      <c r="AQ463" s="269"/>
      <c r="AR463" s="207" t="str">
        <f t="shared" si="118"/>
        <v/>
      </c>
      <c r="AS463" s="270"/>
      <c r="AT463" s="271"/>
      <c r="AU463" s="237"/>
      <c r="AV463" s="207" t="str">
        <f t="shared" si="119"/>
        <v/>
      </c>
      <c r="AW463" s="237"/>
      <c r="AX463" s="237"/>
      <c r="AY463" s="237"/>
      <c r="AZ463" s="237"/>
      <c r="BA463" s="237"/>
      <c r="BB463" s="237"/>
      <c r="BC463" s="237"/>
      <c r="BE463" s="237"/>
      <c r="BF463" s="237"/>
      <c r="BG463" s="237"/>
      <c r="BH463" s="237"/>
      <c r="BI463" s="237"/>
      <c r="BJ463" s="237"/>
    </row>
    <row r="464" spans="1:62" s="238" customFormat="1" x14ac:dyDescent="0.2">
      <c r="A464" s="237"/>
      <c r="B464" s="207" t="str">
        <f t="shared" si="120"/>
        <v/>
      </c>
      <c r="C464" s="73"/>
      <c r="D464" s="257"/>
      <c r="E464" s="258"/>
      <c r="F464" s="259"/>
      <c r="G464" s="259"/>
      <c r="H464" s="207" t="str">
        <f t="shared" si="121"/>
        <v/>
      </c>
      <c r="I464" s="259"/>
      <c r="J464" s="207" t="str">
        <f t="shared" si="107"/>
        <v/>
      </c>
      <c r="K464" s="259"/>
      <c r="L464" s="207" t="str">
        <f t="shared" si="108"/>
        <v/>
      </c>
      <c r="M464" s="260"/>
      <c r="N464" s="260"/>
      <c r="O464" s="260"/>
      <c r="P464" s="260"/>
      <c r="Q464" s="260"/>
      <c r="R464" s="259"/>
      <c r="S464" s="207" t="str">
        <f t="shared" si="109"/>
        <v/>
      </c>
      <c r="T464" s="259"/>
      <c r="U464" s="207" t="str">
        <f t="shared" si="110"/>
        <v/>
      </c>
      <c r="V464" s="261"/>
      <c r="W464" s="183"/>
      <c r="X464" s="259"/>
      <c r="Y464" s="207" t="str">
        <f t="shared" si="111"/>
        <v/>
      </c>
      <c r="Z464" s="259"/>
      <c r="AA464" s="207" t="str">
        <f t="shared" si="112"/>
        <v/>
      </c>
      <c r="AB464" s="183"/>
      <c r="AC464" s="90"/>
      <c r="AD464" s="262"/>
      <c r="AE464" s="207" t="str">
        <f t="shared" si="113"/>
        <v/>
      </c>
      <c r="AF464" s="263"/>
      <c r="AG464" s="207" t="str">
        <f t="shared" si="114"/>
        <v/>
      </c>
      <c r="AH464" s="264"/>
      <c r="AI464" s="207" t="str">
        <f t="shared" si="115"/>
        <v/>
      </c>
      <c r="AJ464" s="265"/>
      <c r="AK464" s="207" t="str">
        <f t="shared" si="116"/>
        <v/>
      </c>
      <c r="AL464" s="266"/>
      <c r="AM464" s="207" t="str">
        <f t="shared" si="117"/>
        <v/>
      </c>
      <c r="AN464" s="267"/>
      <c r="AO464" s="268"/>
      <c r="AP464" s="268"/>
      <c r="AQ464" s="269"/>
      <c r="AR464" s="207" t="str">
        <f t="shared" si="118"/>
        <v/>
      </c>
      <c r="AS464" s="270"/>
      <c r="AT464" s="271"/>
      <c r="AU464" s="237"/>
      <c r="AV464" s="207" t="str">
        <f t="shared" si="119"/>
        <v/>
      </c>
      <c r="AW464" s="237"/>
      <c r="AX464" s="237"/>
      <c r="AY464" s="237"/>
      <c r="AZ464" s="237"/>
      <c r="BA464" s="237"/>
      <c r="BB464" s="237"/>
      <c r="BC464" s="237"/>
      <c r="BE464" s="237"/>
      <c r="BF464" s="237"/>
      <c r="BG464" s="237"/>
      <c r="BH464" s="237"/>
      <c r="BI464" s="237"/>
      <c r="BJ464" s="237"/>
    </row>
    <row r="465" spans="1:62" s="238" customFormat="1" x14ac:dyDescent="0.2">
      <c r="A465" s="237"/>
      <c r="B465" s="207" t="str">
        <f t="shared" si="120"/>
        <v/>
      </c>
      <c r="C465" s="73"/>
      <c r="D465" s="257"/>
      <c r="E465" s="258"/>
      <c r="F465" s="259"/>
      <c r="G465" s="259"/>
      <c r="H465" s="207" t="str">
        <f t="shared" si="121"/>
        <v/>
      </c>
      <c r="I465" s="259"/>
      <c r="J465" s="207" t="str">
        <f t="shared" si="107"/>
        <v/>
      </c>
      <c r="K465" s="259"/>
      <c r="L465" s="207" t="str">
        <f t="shared" si="108"/>
        <v/>
      </c>
      <c r="M465" s="260"/>
      <c r="N465" s="260"/>
      <c r="O465" s="260"/>
      <c r="P465" s="260"/>
      <c r="Q465" s="260"/>
      <c r="R465" s="259"/>
      <c r="S465" s="207" t="str">
        <f t="shared" si="109"/>
        <v/>
      </c>
      <c r="T465" s="259"/>
      <c r="U465" s="207" t="str">
        <f t="shared" si="110"/>
        <v/>
      </c>
      <c r="V465" s="261"/>
      <c r="W465" s="183"/>
      <c r="X465" s="259"/>
      <c r="Y465" s="207" t="str">
        <f t="shared" si="111"/>
        <v/>
      </c>
      <c r="Z465" s="259"/>
      <c r="AA465" s="207" t="str">
        <f t="shared" si="112"/>
        <v/>
      </c>
      <c r="AB465" s="183"/>
      <c r="AC465" s="90"/>
      <c r="AD465" s="262"/>
      <c r="AE465" s="207" t="str">
        <f t="shared" si="113"/>
        <v/>
      </c>
      <c r="AF465" s="263"/>
      <c r="AG465" s="207" t="str">
        <f t="shared" si="114"/>
        <v/>
      </c>
      <c r="AH465" s="264"/>
      <c r="AI465" s="207" t="str">
        <f t="shared" si="115"/>
        <v/>
      </c>
      <c r="AJ465" s="265"/>
      <c r="AK465" s="207" t="str">
        <f t="shared" si="116"/>
        <v/>
      </c>
      <c r="AL465" s="266"/>
      <c r="AM465" s="207" t="str">
        <f t="shared" si="117"/>
        <v/>
      </c>
      <c r="AN465" s="267"/>
      <c r="AO465" s="268"/>
      <c r="AP465" s="268"/>
      <c r="AQ465" s="269"/>
      <c r="AR465" s="207" t="str">
        <f t="shared" si="118"/>
        <v/>
      </c>
      <c r="AS465" s="270"/>
      <c r="AT465" s="271"/>
      <c r="AU465" s="237"/>
      <c r="AV465" s="207" t="str">
        <f t="shared" si="119"/>
        <v/>
      </c>
      <c r="AW465" s="237"/>
      <c r="AX465" s="237"/>
      <c r="AY465" s="237"/>
      <c r="AZ465" s="237"/>
      <c r="BA465" s="237"/>
      <c r="BB465" s="237"/>
      <c r="BC465" s="237"/>
      <c r="BE465" s="237"/>
      <c r="BF465" s="237"/>
      <c r="BG465" s="237"/>
      <c r="BH465" s="237"/>
      <c r="BI465" s="237"/>
      <c r="BJ465" s="237"/>
    </row>
    <row r="466" spans="1:62" s="238" customFormat="1" x14ac:dyDescent="0.2">
      <c r="A466" s="237"/>
      <c r="B466" s="207" t="str">
        <f t="shared" si="120"/>
        <v/>
      </c>
      <c r="C466" s="73"/>
      <c r="D466" s="257"/>
      <c r="E466" s="258"/>
      <c r="F466" s="259"/>
      <c r="G466" s="259"/>
      <c r="H466" s="207" t="str">
        <f t="shared" si="121"/>
        <v/>
      </c>
      <c r="I466" s="259"/>
      <c r="J466" s="207" t="str">
        <f t="shared" si="107"/>
        <v/>
      </c>
      <c r="K466" s="259"/>
      <c r="L466" s="207" t="str">
        <f t="shared" si="108"/>
        <v/>
      </c>
      <c r="M466" s="260"/>
      <c r="N466" s="260"/>
      <c r="O466" s="260"/>
      <c r="P466" s="260"/>
      <c r="Q466" s="260"/>
      <c r="R466" s="259"/>
      <c r="S466" s="207" t="str">
        <f t="shared" si="109"/>
        <v/>
      </c>
      <c r="T466" s="259"/>
      <c r="U466" s="207" t="str">
        <f t="shared" si="110"/>
        <v/>
      </c>
      <c r="V466" s="261"/>
      <c r="W466" s="183"/>
      <c r="X466" s="259"/>
      <c r="Y466" s="207" t="str">
        <f t="shared" si="111"/>
        <v/>
      </c>
      <c r="Z466" s="259"/>
      <c r="AA466" s="207" t="str">
        <f t="shared" si="112"/>
        <v/>
      </c>
      <c r="AB466" s="183"/>
      <c r="AC466" s="90"/>
      <c r="AD466" s="262"/>
      <c r="AE466" s="207" t="str">
        <f t="shared" si="113"/>
        <v/>
      </c>
      <c r="AF466" s="263"/>
      <c r="AG466" s="207" t="str">
        <f t="shared" si="114"/>
        <v/>
      </c>
      <c r="AH466" s="264"/>
      <c r="AI466" s="207" t="str">
        <f t="shared" si="115"/>
        <v/>
      </c>
      <c r="AJ466" s="265"/>
      <c r="AK466" s="207" t="str">
        <f t="shared" si="116"/>
        <v/>
      </c>
      <c r="AL466" s="266"/>
      <c r="AM466" s="207" t="str">
        <f t="shared" si="117"/>
        <v/>
      </c>
      <c r="AN466" s="267"/>
      <c r="AO466" s="268"/>
      <c r="AP466" s="268"/>
      <c r="AQ466" s="269"/>
      <c r="AR466" s="207" t="str">
        <f t="shared" si="118"/>
        <v/>
      </c>
      <c r="AS466" s="270"/>
      <c r="AT466" s="271"/>
      <c r="AU466" s="237"/>
      <c r="AV466" s="207" t="str">
        <f t="shared" si="119"/>
        <v/>
      </c>
      <c r="AW466" s="237"/>
      <c r="AX466" s="237"/>
      <c r="AY466" s="237"/>
      <c r="AZ466" s="237"/>
      <c r="BA466" s="237"/>
      <c r="BB466" s="237"/>
      <c r="BC466" s="237"/>
      <c r="BE466" s="237"/>
      <c r="BF466" s="237"/>
      <c r="BG466" s="237"/>
      <c r="BH466" s="237"/>
      <c r="BI466" s="237"/>
      <c r="BJ466" s="237"/>
    </row>
    <row r="467" spans="1:62" s="238" customFormat="1" x14ac:dyDescent="0.2">
      <c r="A467" s="237"/>
      <c r="B467" s="207" t="str">
        <f t="shared" si="120"/>
        <v/>
      </c>
      <c r="C467" s="73"/>
      <c r="D467" s="257"/>
      <c r="E467" s="258"/>
      <c r="F467" s="259"/>
      <c r="G467" s="259"/>
      <c r="H467" s="207" t="str">
        <f t="shared" si="121"/>
        <v/>
      </c>
      <c r="I467" s="259"/>
      <c r="J467" s="207" t="str">
        <f t="shared" si="107"/>
        <v/>
      </c>
      <c r="K467" s="259"/>
      <c r="L467" s="207" t="str">
        <f t="shared" si="108"/>
        <v/>
      </c>
      <c r="M467" s="260"/>
      <c r="N467" s="260"/>
      <c r="O467" s="260"/>
      <c r="P467" s="260"/>
      <c r="Q467" s="260"/>
      <c r="R467" s="259"/>
      <c r="S467" s="207" t="str">
        <f t="shared" si="109"/>
        <v/>
      </c>
      <c r="T467" s="259"/>
      <c r="U467" s="207" t="str">
        <f t="shared" si="110"/>
        <v/>
      </c>
      <c r="V467" s="261"/>
      <c r="W467" s="183"/>
      <c r="X467" s="259"/>
      <c r="Y467" s="207" t="str">
        <f t="shared" si="111"/>
        <v/>
      </c>
      <c r="Z467" s="259"/>
      <c r="AA467" s="207" t="str">
        <f t="shared" si="112"/>
        <v/>
      </c>
      <c r="AB467" s="183"/>
      <c r="AC467" s="90"/>
      <c r="AD467" s="262"/>
      <c r="AE467" s="207" t="str">
        <f t="shared" si="113"/>
        <v/>
      </c>
      <c r="AF467" s="263"/>
      <c r="AG467" s="207" t="str">
        <f t="shared" si="114"/>
        <v/>
      </c>
      <c r="AH467" s="264"/>
      <c r="AI467" s="207" t="str">
        <f t="shared" si="115"/>
        <v/>
      </c>
      <c r="AJ467" s="265"/>
      <c r="AK467" s="207" t="str">
        <f t="shared" si="116"/>
        <v/>
      </c>
      <c r="AL467" s="266"/>
      <c r="AM467" s="207" t="str">
        <f t="shared" si="117"/>
        <v/>
      </c>
      <c r="AN467" s="267"/>
      <c r="AO467" s="268"/>
      <c r="AP467" s="268"/>
      <c r="AQ467" s="269"/>
      <c r="AR467" s="207" t="str">
        <f t="shared" si="118"/>
        <v/>
      </c>
      <c r="AS467" s="270"/>
      <c r="AT467" s="271"/>
      <c r="AU467" s="237"/>
      <c r="AV467" s="207" t="str">
        <f t="shared" si="119"/>
        <v/>
      </c>
      <c r="AW467" s="237"/>
      <c r="AX467" s="237"/>
      <c r="AY467" s="237"/>
      <c r="AZ467" s="237"/>
      <c r="BA467" s="237"/>
      <c r="BB467" s="237"/>
      <c r="BC467" s="237"/>
      <c r="BE467" s="237"/>
      <c r="BF467" s="237"/>
      <c r="BG467" s="237"/>
      <c r="BH467" s="237"/>
      <c r="BI467" s="237"/>
      <c r="BJ467" s="237"/>
    </row>
    <row r="468" spans="1:62" s="238" customFormat="1" x14ac:dyDescent="0.2">
      <c r="A468" s="237"/>
      <c r="B468" s="207" t="str">
        <f t="shared" si="120"/>
        <v/>
      </c>
      <c r="C468" s="73"/>
      <c r="D468" s="257"/>
      <c r="E468" s="258"/>
      <c r="F468" s="259"/>
      <c r="G468" s="259"/>
      <c r="H468" s="207" t="str">
        <f t="shared" si="121"/>
        <v/>
      </c>
      <c r="I468" s="259"/>
      <c r="J468" s="207" t="str">
        <f t="shared" si="107"/>
        <v/>
      </c>
      <c r="K468" s="259"/>
      <c r="L468" s="207" t="str">
        <f t="shared" si="108"/>
        <v/>
      </c>
      <c r="M468" s="260"/>
      <c r="N468" s="260"/>
      <c r="O468" s="260"/>
      <c r="P468" s="260"/>
      <c r="Q468" s="260"/>
      <c r="R468" s="259"/>
      <c r="S468" s="207" t="str">
        <f t="shared" si="109"/>
        <v/>
      </c>
      <c r="T468" s="259"/>
      <c r="U468" s="207" t="str">
        <f t="shared" si="110"/>
        <v/>
      </c>
      <c r="V468" s="261"/>
      <c r="W468" s="183"/>
      <c r="X468" s="259"/>
      <c r="Y468" s="207" t="str">
        <f t="shared" si="111"/>
        <v/>
      </c>
      <c r="Z468" s="259"/>
      <c r="AA468" s="207" t="str">
        <f t="shared" si="112"/>
        <v/>
      </c>
      <c r="AB468" s="183"/>
      <c r="AC468" s="90"/>
      <c r="AD468" s="262"/>
      <c r="AE468" s="207" t="str">
        <f t="shared" si="113"/>
        <v/>
      </c>
      <c r="AF468" s="263"/>
      <c r="AG468" s="207" t="str">
        <f t="shared" si="114"/>
        <v/>
      </c>
      <c r="AH468" s="264"/>
      <c r="AI468" s="207" t="str">
        <f t="shared" si="115"/>
        <v/>
      </c>
      <c r="AJ468" s="265"/>
      <c r="AK468" s="207" t="str">
        <f t="shared" si="116"/>
        <v/>
      </c>
      <c r="AL468" s="266"/>
      <c r="AM468" s="207" t="str">
        <f t="shared" si="117"/>
        <v/>
      </c>
      <c r="AN468" s="267"/>
      <c r="AO468" s="268"/>
      <c r="AP468" s="268"/>
      <c r="AQ468" s="269"/>
      <c r="AR468" s="207" t="str">
        <f t="shared" si="118"/>
        <v/>
      </c>
      <c r="AS468" s="270"/>
      <c r="AT468" s="271"/>
      <c r="AU468" s="237"/>
      <c r="AV468" s="207" t="str">
        <f t="shared" si="119"/>
        <v/>
      </c>
      <c r="AW468" s="237"/>
      <c r="AX468" s="237"/>
      <c r="AY468" s="237"/>
      <c r="AZ468" s="237"/>
      <c r="BA468" s="237"/>
      <c r="BB468" s="237"/>
      <c r="BC468" s="237"/>
      <c r="BE468" s="237"/>
      <c r="BF468" s="237"/>
      <c r="BG468" s="237"/>
      <c r="BH468" s="237"/>
      <c r="BI468" s="237"/>
      <c r="BJ468" s="237"/>
    </row>
    <row r="469" spans="1:62" s="238" customFormat="1" x14ac:dyDescent="0.2">
      <c r="A469" s="237"/>
      <c r="B469" s="207" t="str">
        <f t="shared" si="120"/>
        <v/>
      </c>
      <c r="C469" s="73"/>
      <c r="D469" s="257"/>
      <c r="E469" s="258"/>
      <c r="F469" s="259"/>
      <c r="G469" s="259"/>
      <c r="H469" s="207" t="str">
        <f t="shared" si="121"/>
        <v/>
      </c>
      <c r="I469" s="259"/>
      <c r="J469" s="207" t="str">
        <f t="shared" si="107"/>
        <v/>
      </c>
      <c r="K469" s="259"/>
      <c r="L469" s="207" t="str">
        <f t="shared" si="108"/>
        <v/>
      </c>
      <c r="M469" s="260"/>
      <c r="N469" s="260"/>
      <c r="O469" s="260"/>
      <c r="P469" s="260"/>
      <c r="Q469" s="260"/>
      <c r="R469" s="259"/>
      <c r="S469" s="207" t="str">
        <f t="shared" si="109"/>
        <v/>
      </c>
      <c r="T469" s="259"/>
      <c r="U469" s="207" t="str">
        <f t="shared" si="110"/>
        <v/>
      </c>
      <c r="V469" s="261"/>
      <c r="W469" s="183"/>
      <c r="X469" s="259"/>
      <c r="Y469" s="207" t="str">
        <f t="shared" si="111"/>
        <v/>
      </c>
      <c r="Z469" s="259"/>
      <c r="AA469" s="207" t="str">
        <f t="shared" si="112"/>
        <v/>
      </c>
      <c r="AB469" s="183"/>
      <c r="AC469" s="90"/>
      <c r="AD469" s="262"/>
      <c r="AE469" s="207" t="str">
        <f t="shared" si="113"/>
        <v/>
      </c>
      <c r="AF469" s="263"/>
      <c r="AG469" s="207" t="str">
        <f t="shared" si="114"/>
        <v/>
      </c>
      <c r="AH469" s="264"/>
      <c r="AI469" s="207" t="str">
        <f t="shared" si="115"/>
        <v/>
      </c>
      <c r="AJ469" s="265"/>
      <c r="AK469" s="207" t="str">
        <f t="shared" si="116"/>
        <v/>
      </c>
      <c r="AL469" s="266"/>
      <c r="AM469" s="207" t="str">
        <f t="shared" si="117"/>
        <v/>
      </c>
      <c r="AN469" s="267"/>
      <c r="AO469" s="268"/>
      <c r="AP469" s="268"/>
      <c r="AQ469" s="269"/>
      <c r="AR469" s="207" t="str">
        <f t="shared" si="118"/>
        <v/>
      </c>
      <c r="AS469" s="270"/>
      <c r="AT469" s="271"/>
      <c r="AU469" s="237"/>
      <c r="AV469" s="207" t="str">
        <f t="shared" si="119"/>
        <v/>
      </c>
      <c r="AW469" s="237"/>
      <c r="AX469" s="237"/>
      <c r="AY469" s="237"/>
      <c r="AZ469" s="237"/>
      <c r="BA469" s="237"/>
      <c r="BB469" s="237"/>
      <c r="BC469" s="237"/>
      <c r="BE469" s="237"/>
      <c r="BF469" s="237"/>
      <c r="BG469" s="237"/>
      <c r="BH469" s="237"/>
      <c r="BI469" s="237"/>
      <c r="BJ469" s="237"/>
    </row>
    <row r="470" spans="1:62" s="238" customFormat="1" x14ac:dyDescent="0.2">
      <c r="A470" s="237"/>
      <c r="B470" s="207" t="str">
        <f t="shared" si="120"/>
        <v/>
      </c>
      <c r="C470" s="73"/>
      <c r="D470" s="257"/>
      <c r="E470" s="258"/>
      <c r="F470" s="259"/>
      <c r="G470" s="259"/>
      <c r="H470" s="207" t="str">
        <f t="shared" si="121"/>
        <v/>
      </c>
      <c r="I470" s="259"/>
      <c r="J470" s="207" t="str">
        <f t="shared" si="107"/>
        <v/>
      </c>
      <c r="K470" s="259"/>
      <c r="L470" s="207" t="str">
        <f t="shared" si="108"/>
        <v/>
      </c>
      <c r="M470" s="260"/>
      <c r="N470" s="260"/>
      <c r="O470" s="260"/>
      <c r="P470" s="260"/>
      <c r="Q470" s="260"/>
      <c r="R470" s="259"/>
      <c r="S470" s="207" t="str">
        <f t="shared" si="109"/>
        <v/>
      </c>
      <c r="T470" s="259"/>
      <c r="U470" s="207" t="str">
        <f t="shared" si="110"/>
        <v/>
      </c>
      <c r="V470" s="261"/>
      <c r="W470" s="183"/>
      <c r="X470" s="259"/>
      <c r="Y470" s="207" t="str">
        <f t="shared" si="111"/>
        <v/>
      </c>
      <c r="Z470" s="259"/>
      <c r="AA470" s="207" t="str">
        <f t="shared" si="112"/>
        <v/>
      </c>
      <c r="AB470" s="183"/>
      <c r="AC470" s="90"/>
      <c r="AD470" s="262"/>
      <c r="AE470" s="207" t="str">
        <f t="shared" si="113"/>
        <v/>
      </c>
      <c r="AF470" s="263"/>
      <c r="AG470" s="207" t="str">
        <f t="shared" si="114"/>
        <v/>
      </c>
      <c r="AH470" s="264"/>
      <c r="AI470" s="207" t="str">
        <f t="shared" si="115"/>
        <v/>
      </c>
      <c r="AJ470" s="265"/>
      <c r="AK470" s="207" t="str">
        <f t="shared" si="116"/>
        <v/>
      </c>
      <c r="AL470" s="266"/>
      <c r="AM470" s="207" t="str">
        <f t="shared" si="117"/>
        <v/>
      </c>
      <c r="AN470" s="267"/>
      <c r="AO470" s="268"/>
      <c r="AP470" s="268"/>
      <c r="AQ470" s="269"/>
      <c r="AR470" s="207" t="str">
        <f t="shared" si="118"/>
        <v/>
      </c>
      <c r="AS470" s="270"/>
      <c r="AT470" s="271"/>
      <c r="AU470" s="237"/>
      <c r="AV470" s="207" t="str">
        <f t="shared" si="119"/>
        <v/>
      </c>
      <c r="AW470" s="237"/>
      <c r="AX470" s="237"/>
      <c r="AY470" s="237"/>
      <c r="AZ470" s="237"/>
      <c r="BA470" s="237"/>
      <c r="BB470" s="237"/>
      <c r="BC470" s="237"/>
      <c r="BE470" s="237"/>
      <c r="BF470" s="237"/>
      <c r="BG470" s="237"/>
      <c r="BH470" s="237"/>
      <c r="BI470" s="237"/>
      <c r="BJ470" s="237"/>
    </row>
    <row r="471" spans="1:62" s="238" customFormat="1" x14ac:dyDescent="0.2">
      <c r="A471" s="237"/>
      <c r="B471" s="207" t="str">
        <f t="shared" si="120"/>
        <v/>
      </c>
      <c r="C471" s="73"/>
      <c r="D471" s="257"/>
      <c r="E471" s="258"/>
      <c r="F471" s="259"/>
      <c r="G471" s="259"/>
      <c r="H471" s="207" t="str">
        <f t="shared" si="121"/>
        <v/>
      </c>
      <c r="I471" s="259"/>
      <c r="J471" s="207" t="str">
        <f t="shared" si="107"/>
        <v/>
      </c>
      <c r="K471" s="259"/>
      <c r="L471" s="207" t="str">
        <f t="shared" si="108"/>
        <v/>
      </c>
      <c r="M471" s="260"/>
      <c r="N471" s="260"/>
      <c r="O471" s="260"/>
      <c r="P471" s="260"/>
      <c r="Q471" s="260"/>
      <c r="R471" s="259"/>
      <c r="S471" s="207" t="str">
        <f t="shared" si="109"/>
        <v/>
      </c>
      <c r="T471" s="259"/>
      <c r="U471" s="207" t="str">
        <f t="shared" si="110"/>
        <v/>
      </c>
      <c r="V471" s="261"/>
      <c r="W471" s="183"/>
      <c r="X471" s="259"/>
      <c r="Y471" s="207" t="str">
        <f t="shared" si="111"/>
        <v/>
      </c>
      <c r="Z471" s="259"/>
      <c r="AA471" s="207" t="str">
        <f t="shared" si="112"/>
        <v/>
      </c>
      <c r="AB471" s="183"/>
      <c r="AC471" s="90"/>
      <c r="AD471" s="262"/>
      <c r="AE471" s="207" t="str">
        <f t="shared" si="113"/>
        <v/>
      </c>
      <c r="AF471" s="263"/>
      <c r="AG471" s="207" t="str">
        <f t="shared" si="114"/>
        <v/>
      </c>
      <c r="AH471" s="264"/>
      <c r="AI471" s="207" t="str">
        <f t="shared" si="115"/>
        <v/>
      </c>
      <c r="AJ471" s="265"/>
      <c r="AK471" s="207" t="str">
        <f t="shared" si="116"/>
        <v/>
      </c>
      <c r="AL471" s="266"/>
      <c r="AM471" s="207" t="str">
        <f t="shared" si="117"/>
        <v/>
      </c>
      <c r="AN471" s="267"/>
      <c r="AO471" s="268"/>
      <c r="AP471" s="268"/>
      <c r="AQ471" s="269"/>
      <c r="AR471" s="207" t="str">
        <f t="shared" si="118"/>
        <v/>
      </c>
      <c r="AS471" s="270"/>
      <c r="AT471" s="271"/>
      <c r="AU471" s="237"/>
      <c r="AV471" s="207" t="str">
        <f t="shared" si="119"/>
        <v/>
      </c>
      <c r="AW471" s="237"/>
      <c r="AX471" s="237"/>
      <c r="AY471" s="237"/>
      <c r="AZ471" s="237"/>
      <c r="BA471" s="237"/>
      <c r="BB471" s="237"/>
      <c r="BC471" s="237"/>
      <c r="BE471" s="237"/>
      <c r="BF471" s="237"/>
      <c r="BG471" s="237"/>
      <c r="BH471" s="237"/>
      <c r="BI471" s="237"/>
      <c r="BJ471" s="237"/>
    </row>
    <row r="472" spans="1:62" s="238" customFormat="1" x14ac:dyDescent="0.2">
      <c r="A472" s="237"/>
      <c r="B472" s="207" t="str">
        <f t="shared" si="120"/>
        <v/>
      </c>
      <c r="C472" s="73"/>
      <c r="D472" s="257"/>
      <c r="E472" s="258"/>
      <c r="F472" s="259"/>
      <c r="G472" s="259"/>
      <c r="H472" s="207" t="str">
        <f t="shared" si="121"/>
        <v/>
      </c>
      <c r="I472" s="259"/>
      <c r="J472" s="207" t="str">
        <f t="shared" si="107"/>
        <v/>
      </c>
      <c r="K472" s="259"/>
      <c r="L472" s="207" t="str">
        <f t="shared" si="108"/>
        <v/>
      </c>
      <c r="M472" s="260"/>
      <c r="N472" s="260"/>
      <c r="O472" s="260"/>
      <c r="P472" s="260"/>
      <c r="Q472" s="260"/>
      <c r="R472" s="259"/>
      <c r="S472" s="207" t="str">
        <f t="shared" si="109"/>
        <v/>
      </c>
      <c r="T472" s="259"/>
      <c r="U472" s="207" t="str">
        <f t="shared" si="110"/>
        <v/>
      </c>
      <c r="V472" s="261"/>
      <c r="W472" s="183"/>
      <c r="X472" s="259"/>
      <c r="Y472" s="207" t="str">
        <f t="shared" si="111"/>
        <v/>
      </c>
      <c r="Z472" s="259"/>
      <c r="AA472" s="207" t="str">
        <f t="shared" si="112"/>
        <v/>
      </c>
      <c r="AB472" s="183"/>
      <c r="AC472" s="90"/>
      <c r="AD472" s="262"/>
      <c r="AE472" s="207" t="str">
        <f t="shared" si="113"/>
        <v/>
      </c>
      <c r="AF472" s="263"/>
      <c r="AG472" s="207" t="str">
        <f t="shared" si="114"/>
        <v/>
      </c>
      <c r="AH472" s="264"/>
      <c r="AI472" s="207" t="str">
        <f t="shared" si="115"/>
        <v/>
      </c>
      <c r="AJ472" s="265"/>
      <c r="AK472" s="207" t="str">
        <f t="shared" si="116"/>
        <v/>
      </c>
      <c r="AL472" s="266"/>
      <c r="AM472" s="207" t="str">
        <f t="shared" si="117"/>
        <v/>
      </c>
      <c r="AN472" s="267"/>
      <c r="AO472" s="268"/>
      <c r="AP472" s="268"/>
      <c r="AQ472" s="269"/>
      <c r="AR472" s="207" t="str">
        <f t="shared" si="118"/>
        <v/>
      </c>
      <c r="AS472" s="270"/>
      <c r="AT472" s="271"/>
      <c r="AU472" s="237"/>
      <c r="AV472" s="207" t="str">
        <f t="shared" si="119"/>
        <v/>
      </c>
      <c r="AW472" s="237"/>
      <c r="AX472" s="237"/>
      <c r="AY472" s="237"/>
      <c r="AZ472" s="237"/>
      <c r="BA472" s="237"/>
      <c r="BB472" s="237"/>
      <c r="BC472" s="237"/>
      <c r="BE472" s="237"/>
      <c r="BF472" s="237"/>
      <c r="BG472" s="237"/>
      <c r="BH472" s="237"/>
      <c r="BI472" s="237"/>
      <c r="BJ472" s="237"/>
    </row>
    <row r="473" spans="1:62" s="238" customFormat="1" x14ac:dyDescent="0.2">
      <c r="A473" s="237"/>
      <c r="B473" s="207" t="str">
        <f t="shared" si="120"/>
        <v/>
      </c>
      <c r="C473" s="73"/>
      <c r="D473" s="257"/>
      <c r="E473" s="258"/>
      <c r="F473" s="259"/>
      <c r="G473" s="259"/>
      <c r="H473" s="207" t="str">
        <f t="shared" si="121"/>
        <v/>
      </c>
      <c r="I473" s="259"/>
      <c r="J473" s="207" t="str">
        <f t="shared" si="107"/>
        <v/>
      </c>
      <c r="K473" s="259"/>
      <c r="L473" s="207" t="str">
        <f t="shared" si="108"/>
        <v/>
      </c>
      <c r="M473" s="260"/>
      <c r="N473" s="260"/>
      <c r="O473" s="260"/>
      <c r="P473" s="260"/>
      <c r="Q473" s="260"/>
      <c r="R473" s="259"/>
      <c r="S473" s="207" t="str">
        <f t="shared" si="109"/>
        <v/>
      </c>
      <c r="T473" s="259"/>
      <c r="U473" s="207" t="str">
        <f t="shared" si="110"/>
        <v/>
      </c>
      <c r="V473" s="261"/>
      <c r="W473" s="183"/>
      <c r="X473" s="259"/>
      <c r="Y473" s="207" t="str">
        <f t="shared" si="111"/>
        <v/>
      </c>
      <c r="Z473" s="259"/>
      <c r="AA473" s="207" t="str">
        <f t="shared" si="112"/>
        <v/>
      </c>
      <c r="AB473" s="183"/>
      <c r="AC473" s="90"/>
      <c r="AD473" s="262"/>
      <c r="AE473" s="207" t="str">
        <f t="shared" si="113"/>
        <v/>
      </c>
      <c r="AF473" s="263"/>
      <c r="AG473" s="207" t="str">
        <f t="shared" si="114"/>
        <v/>
      </c>
      <c r="AH473" s="264"/>
      <c r="AI473" s="207" t="str">
        <f t="shared" si="115"/>
        <v/>
      </c>
      <c r="AJ473" s="265"/>
      <c r="AK473" s="207" t="str">
        <f t="shared" si="116"/>
        <v/>
      </c>
      <c r="AL473" s="266"/>
      <c r="AM473" s="207" t="str">
        <f t="shared" si="117"/>
        <v/>
      </c>
      <c r="AN473" s="267"/>
      <c r="AO473" s="268"/>
      <c r="AP473" s="268"/>
      <c r="AQ473" s="269"/>
      <c r="AR473" s="207" t="str">
        <f t="shared" si="118"/>
        <v/>
      </c>
      <c r="AS473" s="270"/>
      <c r="AT473" s="271"/>
      <c r="AU473" s="237"/>
      <c r="AV473" s="207" t="str">
        <f t="shared" si="119"/>
        <v/>
      </c>
      <c r="AW473" s="237"/>
      <c r="AX473" s="237"/>
      <c r="AY473" s="237"/>
      <c r="AZ473" s="237"/>
      <c r="BA473" s="237"/>
      <c r="BB473" s="237"/>
      <c r="BC473" s="237"/>
      <c r="BE473" s="237"/>
      <c r="BF473" s="237"/>
      <c r="BG473" s="237"/>
      <c r="BH473" s="237"/>
      <c r="BI473" s="237"/>
      <c r="BJ473" s="237"/>
    </row>
    <row r="474" spans="1:62" s="238" customFormat="1" x14ac:dyDescent="0.2">
      <c r="A474" s="237"/>
      <c r="B474" s="207" t="str">
        <f t="shared" si="120"/>
        <v/>
      </c>
      <c r="C474" s="73"/>
      <c r="D474" s="257"/>
      <c r="E474" s="258"/>
      <c r="F474" s="259"/>
      <c r="G474" s="259"/>
      <c r="H474" s="207" t="str">
        <f t="shared" si="121"/>
        <v/>
      </c>
      <c r="I474" s="259"/>
      <c r="J474" s="207" t="str">
        <f t="shared" si="107"/>
        <v/>
      </c>
      <c r="K474" s="259"/>
      <c r="L474" s="207" t="str">
        <f t="shared" si="108"/>
        <v/>
      </c>
      <c r="M474" s="260"/>
      <c r="N474" s="260"/>
      <c r="O474" s="260"/>
      <c r="P474" s="260"/>
      <c r="Q474" s="260"/>
      <c r="R474" s="259"/>
      <c r="S474" s="207" t="str">
        <f t="shared" si="109"/>
        <v/>
      </c>
      <c r="T474" s="259"/>
      <c r="U474" s="207" t="str">
        <f t="shared" si="110"/>
        <v/>
      </c>
      <c r="V474" s="261"/>
      <c r="W474" s="183"/>
      <c r="X474" s="259"/>
      <c r="Y474" s="207" t="str">
        <f t="shared" si="111"/>
        <v/>
      </c>
      <c r="Z474" s="259"/>
      <c r="AA474" s="207" t="str">
        <f t="shared" si="112"/>
        <v/>
      </c>
      <c r="AB474" s="183"/>
      <c r="AC474" s="90"/>
      <c r="AD474" s="262"/>
      <c r="AE474" s="207" t="str">
        <f t="shared" si="113"/>
        <v/>
      </c>
      <c r="AF474" s="263"/>
      <c r="AG474" s="207" t="str">
        <f t="shared" si="114"/>
        <v/>
      </c>
      <c r="AH474" s="264"/>
      <c r="AI474" s="207" t="str">
        <f t="shared" si="115"/>
        <v/>
      </c>
      <c r="AJ474" s="265"/>
      <c r="AK474" s="207" t="str">
        <f t="shared" si="116"/>
        <v/>
      </c>
      <c r="AL474" s="266"/>
      <c r="AM474" s="207" t="str">
        <f t="shared" si="117"/>
        <v/>
      </c>
      <c r="AN474" s="267"/>
      <c r="AO474" s="268"/>
      <c r="AP474" s="268"/>
      <c r="AQ474" s="269"/>
      <c r="AR474" s="207" t="str">
        <f t="shared" si="118"/>
        <v/>
      </c>
      <c r="AS474" s="270"/>
      <c r="AT474" s="271"/>
      <c r="AU474" s="237"/>
      <c r="AV474" s="207" t="str">
        <f t="shared" si="119"/>
        <v/>
      </c>
      <c r="AW474" s="237"/>
      <c r="AX474" s="237"/>
      <c r="AY474" s="237"/>
      <c r="AZ474" s="237"/>
      <c r="BA474" s="237"/>
      <c r="BB474" s="237"/>
      <c r="BC474" s="237"/>
      <c r="BE474" s="237"/>
      <c r="BF474" s="237"/>
      <c r="BG474" s="237"/>
      <c r="BH474" s="237"/>
      <c r="BI474" s="237"/>
      <c r="BJ474" s="237"/>
    </row>
    <row r="475" spans="1:62" s="238" customFormat="1" x14ac:dyDescent="0.2">
      <c r="A475" s="237"/>
      <c r="B475" s="207" t="str">
        <f t="shared" si="120"/>
        <v/>
      </c>
      <c r="C475" s="73"/>
      <c r="D475" s="257"/>
      <c r="E475" s="258"/>
      <c r="F475" s="259"/>
      <c r="G475" s="259"/>
      <c r="H475" s="207" t="str">
        <f t="shared" si="121"/>
        <v/>
      </c>
      <c r="I475" s="259"/>
      <c r="J475" s="207" t="str">
        <f t="shared" si="107"/>
        <v/>
      </c>
      <c r="K475" s="259"/>
      <c r="L475" s="207" t="str">
        <f t="shared" si="108"/>
        <v/>
      </c>
      <c r="M475" s="260"/>
      <c r="N475" s="260"/>
      <c r="O475" s="260"/>
      <c r="P475" s="260"/>
      <c r="Q475" s="260"/>
      <c r="R475" s="259"/>
      <c r="S475" s="207" t="str">
        <f t="shared" si="109"/>
        <v/>
      </c>
      <c r="T475" s="259"/>
      <c r="U475" s="207" t="str">
        <f t="shared" si="110"/>
        <v/>
      </c>
      <c r="V475" s="261"/>
      <c r="W475" s="183"/>
      <c r="X475" s="259"/>
      <c r="Y475" s="207" t="str">
        <f t="shared" si="111"/>
        <v/>
      </c>
      <c r="Z475" s="259"/>
      <c r="AA475" s="207" t="str">
        <f t="shared" si="112"/>
        <v/>
      </c>
      <c r="AB475" s="183"/>
      <c r="AC475" s="90"/>
      <c r="AD475" s="262"/>
      <c r="AE475" s="207" t="str">
        <f t="shared" si="113"/>
        <v/>
      </c>
      <c r="AF475" s="263"/>
      <c r="AG475" s="207" t="str">
        <f t="shared" si="114"/>
        <v/>
      </c>
      <c r="AH475" s="264"/>
      <c r="AI475" s="207" t="str">
        <f t="shared" si="115"/>
        <v/>
      </c>
      <c r="AJ475" s="265"/>
      <c r="AK475" s="207" t="str">
        <f t="shared" si="116"/>
        <v/>
      </c>
      <c r="AL475" s="266"/>
      <c r="AM475" s="207" t="str">
        <f t="shared" si="117"/>
        <v/>
      </c>
      <c r="AN475" s="267"/>
      <c r="AO475" s="268"/>
      <c r="AP475" s="268"/>
      <c r="AQ475" s="269"/>
      <c r="AR475" s="207" t="str">
        <f t="shared" si="118"/>
        <v/>
      </c>
      <c r="AS475" s="270"/>
      <c r="AT475" s="271"/>
      <c r="AU475" s="237"/>
      <c r="AV475" s="207" t="str">
        <f t="shared" si="119"/>
        <v/>
      </c>
      <c r="AW475" s="237"/>
      <c r="AX475" s="237"/>
      <c r="AY475" s="237"/>
      <c r="AZ475" s="237"/>
      <c r="BA475" s="237"/>
      <c r="BB475" s="237"/>
      <c r="BC475" s="237"/>
      <c r="BE475" s="237"/>
      <c r="BF475" s="237"/>
      <c r="BG475" s="237"/>
      <c r="BH475" s="237"/>
      <c r="BI475" s="237"/>
      <c r="BJ475" s="237"/>
    </row>
    <row r="476" spans="1:62" s="238" customFormat="1" x14ac:dyDescent="0.2">
      <c r="A476" s="237"/>
      <c r="B476" s="207" t="str">
        <f t="shared" si="120"/>
        <v/>
      </c>
      <c r="C476" s="73"/>
      <c r="D476" s="257"/>
      <c r="E476" s="258"/>
      <c r="F476" s="259"/>
      <c r="G476" s="259"/>
      <c r="H476" s="207" t="str">
        <f t="shared" si="121"/>
        <v/>
      </c>
      <c r="I476" s="259"/>
      <c r="J476" s="207" t="str">
        <f t="shared" si="107"/>
        <v/>
      </c>
      <c r="K476" s="259"/>
      <c r="L476" s="207" t="str">
        <f t="shared" si="108"/>
        <v/>
      </c>
      <c r="M476" s="260"/>
      <c r="N476" s="260"/>
      <c r="O476" s="260"/>
      <c r="P476" s="260"/>
      <c r="Q476" s="260"/>
      <c r="R476" s="259"/>
      <c r="S476" s="207" t="str">
        <f t="shared" si="109"/>
        <v/>
      </c>
      <c r="T476" s="259"/>
      <c r="U476" s="207" t="str">
        <f t="shared" si="110"/>
        <v/>
      </c>
      <c r="V476" s="261"/>
      <c r="W476" s="183"/>
      <c r="X476" s="259"/>
      <c r="Y476" s="207" t="str">
        <f t="shared" si="111"/>
        <v/>
      </c>
      <c r="Z476" s="259"/>
      <c r="AA476" s="207" t="str">
        <f t="shared" si="112"/>
        <v/>
      </c>
      <c r="AB476" s="183"/>
      <c r="AC476" s="90"/>
      <c r="AD476" s="262"/>
      <c r="AE476" s="207" t="str">
        <f t="shared" si="113"/>
        <v/>
      </c>
      <c r="AF476" s="263"/>
      <c r="AG476" s="207" t="str">
        <f t="shared" si="114"/>
        <v/>
      </c>
      <c r="AH476" s="264"/>
      <c r="AI476" s="207" t="str">
        <f t="shared" si="115"/>
        <v/>
      </c>
      <c r="AJ476" s="265"/>
      <c r="AK476" s="207" t="str">
        <f t="shared" si="116"/>
        <v/>
      </c>
      <c r="AL476" s="266"/>
      <c r="AM476" s="207" t="str">
        <f t="shared" si="117"/>
        <v/>
      </c>
      <c r="AN476" s="267"/>
      <c r="AO476" s="268"/>
      <c r="AP476" s="268"/>
      <c r="AQ476" s="269"/>
      <c r="AR476" s="207" t="str">
        <f t="shared" si="118"/>
        <v/>
      </c>
      <c r="AS476" s="270"/>
      <c r="AT476" s="271"/>
      <c r="AU476" s="237"/>
      <c r="AV476" s="207" t="str">
        <f t="shared" si="119"/>
        <v/>
      </c>
      <c r="AW476" s="237"/>
      <c r="AX476" s="237"/>
      <c r="AY476" s="237"/>
      <c r="AZ476" s="237"/>
      <c r="BA476" s="237"/>
      <c r="BB476" s="237"/>
      <c r="BC476" s="237"/>
      <c r="BE476" s="237"/>
      <c r="BF476" s="237"/>
      <c r="BG476" s="237"/>
      <c r="BH476" s="237"/>
      <c r="BI476" s="237"/>
      <c r="BJ476" s="237"/>
    </row>
    <row r="477" spans="1:62" s="238" customFormat="1" x14ac:dyDescent="0.2">
      <c r="A477" s="237"/>
      <c r="B477" s="207" t="str">
        <f t="shared" si="120"/>
        <v/>
      </c>
      <c r="C477" s="73"/>
      <c r="D477" s="257"/>
      <c r="E477" s="258"/>
      <c r="F477" s="259"/>
      <c r="G477" s="259"/>
      <c r="H477" s="207" t="str">
        <f t="shared" si="121"/>
        <v/>
      </c>
      <c r="I477" s="259"/>
      <c r="J477" s="207" t="str">
        <f t="shared" si="107"/>
        <v/>
      </c>
      <c r="K477" s="259"/>
      <c r="L477" s="207" t="str">
        <f t="shared" si="108"/>
        <v/>
      </c>
      <c r="M477" s="260"/>
      <c r="N477" s="260"/>
      <c r="O477" s="260"/>
      <c r="P477" s="260"/>
      <c r="Q477" s="260"/>
      <c r="R477" s="259"/>
      <c r="S477" s="207" t="str">
        <f t="shared" si="109"/>
        <v/>
      </c>
      <c r="T477" s="259"/>
      <c r="U477" s="207" t="str">
        <f t="shared" si="110"/>
        <v/>
      </c>
      <c r="V477" s="261"/>
      <c r="W477" s="183"/>
      <c r="X477" s="259"/>
      <c r="Y477" s="207" t="str">
        <f t="shared" si="111"/>
        <v/>
      </c>
      <c r="Z477" s="259"/>
      <c r="AA477" s="207" t="str">
        <f t="shared" si="112"/>
        <v/>
      </c>
      <c r="AB477" s="183"/>
      <c r="AC477" s="90"/>
      <c r="AD477" s="262"/>
      <c r="AE477" s="207" t="str">
        <f t="shared" si="113"/>
        <v/>
      </c>
      <c r="AF477" s="263"/>
      <c r="AG477" s="207" t="str">
        <f t="shared" si="114"/>
        <v/>
      </c>
      <c r="AH477" s="264"/>
      <c r="AI477" s="207" t="str">
        <f t="shared" si="115"/>
        <v/>
      </c>
      <c r="AJ477" s="265"/>
      <c r="AK477" s="207" t="str">
        <f t="shared" si="116"/>
        <v/>
      </c>
      <c r="AL477" s="266"/>
      <c r="AM477" s="207" t="str">
        <f t="shared" si="117"/>
        <v/>
      </c>
      <c r="AN477" s="267"/>
      <c r="AO477" s="268"/>
      <c r="AP477" s="268"/>
      <c r="AQ477" s="269"/>
      <c r="AR477" s="207" t="str">
        <f t="shared" si="118"/>
        <v/>
      </c>
      <c r="AS477" s="270"/>
      <c r="AT477" s="271"/>
      <c r="AU477" s="237"/>
      <c r="AV477" s="207" t="str">
        <f t="shared" si="119"/>
        <v/>
      </c>
      <c r="AW477" s="237"/>
      <c r="AX477" s="237"/>
      <c r="AY477" s="237"/>
      <c r="AZ477" s="237"/>
      <c r="BA477" s="237"/>
      <c r="BB477" s="237"/>
      <c r="BC477" s="237"/>
      <c r="BE477" s="237"/>
      <c r="BF477" s="237"/>
      <c r="BG477" s="237"/>
      <c r="BH477" s="237"/>
      <c r="BI477" s="237"/>
      <c r="BJ477" s="237"/>
    </row>
    <row r="478" spans="1:62" s="238" customFormat="1" x14ac:dyDescent="0.2">
      <c r="A478" s="237"/>
      <c r="B478" s="207" t="str">
        <f t="shared" si="120"/>
        <v/>
      </c>
      <c r="C478" s="73"/>
      <c r="D478" s="257"/>
      <c r="E478" s="258"/>
      <c r="F478" s="259"/>
      <c r="G478" s="259"/>
      <c r="H478" s="207" t="str">
        <f t="shared" si="121"/>
        <v/>
      </c>
      <c r="I478" s="259"/>
      <c r="J478" s="207" t="str">
        <f t="shared" si="107"/>
        <v/>
      </c>
      <c r="K478" s="259"/>
      <c r="L478" s="207" t="str">
        <f t="shared" si="108"/>
        <v/>
      </c>
      <c r="M478" s="260"/>
      <c r="N478" s="260"/>
      <c r="O478" s="260"/>
      <c r="P478" s="260"/>
      <c r="Q478" s="260"/>
      <c r="R478" s="259"/>
      <c r="S478" s="207" t="str">
        <f t="shared" si="109"/>
        <v/>
      </c>
      <c r="T478" s="259"/>
      <c r="U478" s="207" t="str">
        <f t="shared" si="110"/>
        <v/>
      </c>
      <c r="V478" s="261"/>
      <c r="W478" s="183"/>
      <c r="X478" s="259"/>
      <c r="Y478" s="207" t="str">
        <f t="shared" si="111"/>
        <v/>
      </c>
      <c r="Z478" s="259"/>
      <c r="AA478" s="207" t="str">
        <f t="shared" si="112"/>
        <v/>
      </c>
      <c r="AB478" s="183"/>
      <c r="AC478" s="90"/>
      <c r="AD478" s="262"/>
      <c r="AE478" s="207" t="str">
        <f t="shared" si="113"/>
        <v/>
      </c>
      <c r="AF478" s="263"/>
      <c r="AG478" s="207" t="str">
        <f t="shared" si="114"/>
        <v/>
      </c>
      <c r="AH478" s="264"/>
      <c r="AI478" s="207" t="str">
        <f t="shared" si="115"/>
        <v/>
      </c>
      <c r="AJ478" s="265"/>
      <c r="AK478" s="207" t="str">
        <f t="shared" si="116"/>
        <v/>
      </c>
      <c r="AL478" s="266"/>
      <c r="AM478" s="207" t="str">
        <f t="shared" si="117"/>
        <v/>
      </c>
      <c r="AN478" s="267"/>
      <c r="AO478" s="268"/>
      <c r="AP478" s="268"/>
      <c r="AQ478" s="269"/>
      <c r="AR478" s="207" t="str">
        <f t="shared" si="118"/>
        <v/>
      </c>
      <c r="AS478" s="270"/>
      <c r="AT478" s="271"/>
      <c r="AU478" s="237"/>
      <c r="AV478" s="207" t="str">
        <f t="shared" si="119"/>
        <v/>
      </c>
      <c r="AW478" s="237"/>
      <c r="AX478" s="237"/>
      <c r="AY478" s="237"/>
      <c r="AZ478" s="237"/>
      <c r="BA478" s="237"/>
      <c r="BB478" s="237"/>
      <c r="BC478" s="237"/>
      <c r="BE478" s="237"/>
      <c r="BF478" s="237"/>
      <c r="BG478" s="237"/>
      <c r="BH478" s="237"/>
      <c r="BI478" s="237"/>
      <c r="BJ478" s="237"/>
    </row>
    <row r="479" spans="1:62" s="238" customFormat="1" x14ac:dyDescent="0.2">
      <c r="A479" s="237"/>
      <c r="B479" s="207" t="str">
        <f t="shared" si="120"/>
        <v/>
      </c>
      <c r="C479" s="73"/>
      <c r="D479" s="257"/>
      <c r="E479" s="258"/>
      <c r="F479" s="259"/>
      <c r="G479" s="259"/>
      <c r="H479" s="207" t="str">
        <f t="shared" si="121"/>
        <v/>
      </c>
      <c r="I479" s="259"/>
      <c r="J479" s="207" t="str">
        <f t="shared" si="107"/>
        <v/>
      </c>
      <c r="K479" s="259"/>
      <c r="L479" s="207" t="str">
        <f t="shared" si="108"/>
        <v/>
      </c>
      <c r="M479" s="260"/>
      <c r="N479" s="260"/>
      <c r="O479" s="260"/>
      <c r="P479" s="260"/>
      <c r="Q479" s="260"/>
      <c r="R479" s="259"/>
      <c r="S479" s="207" t="str">
        <f t="shared" si="109"/>
        <v/>
      </c>
      <c r="T479" s="259"/>
      <c r="U479" s="207" t="str">
        <f t="shared" si="110"/>
        <v/>
      </c>
      <c r="V479" s="261"/>
      <c r="W479" s="183"/>
      <c r="X479" s="259"/>
      <c r="Y479" s="207" t="str">
        <f t="shared" si="111"/>
        <v/>
      </c>
      <c r="Z479" s="259"/>
      <c r="AA479" s="207" t="str">
        <f t="shared" si="112"/>
        <v/>
      </c>
      <c r="AB479" s="183"/>
      <c r="AC479" s="90"/>
      <c r="AD479" s="262"/>
      <c r="AE479" s="207" t="str">
        <f t="shared" si="113"/>
        <v/>
      </c>
      <c r="AF479" s="263"/>
      <c r="AG479" s="207" t="str">
        <f t="shared" si="114"/>
        <v/>
      </c>
      <c r="AH479" s="264"/>
      <c r="AI479" s="207" t="str">
        <f t="shared" si="115"/>
        <v/>
      </c>
      <c r="AJ479" s="265"/>
      <c r="AK479" s="207" t="str">
        <f t="shared" si="116"/>
        <v/>
      </c>
      <c r="AL479" s="266"/>
      <c r="AM479" s="207" t="str">
        <f t="shared" si="117"/>
        <v/>
      </c>
      <c r="AN479" s="267"/>
      <c r="AO479" s="268"/>
      <c r="AP479" s="268"/>
      <c r="AQ479" s="269"/>
      <c r="AR479" s="207" t="str">
        <f t="shared" si="118"/>
        <v/>
      </c>
      <c r="AS479" s="270"/>
      <c r="AT479" s="271"/>
      <c r="AU479" s="237"/>
      <c r="AV479" s="207" t="str">
        <f t="shared" si="119"/>
        <v/>
      </c>
      <c r="AW479" s="237"/>
      <c r="AX479" s="237"/>
      <c r="AY479" s="237"/>
      <c r="AZ479" s="237"/>
      <c r="BA479" s="237"/>
      <c r="BB479" s="237"/>
      <c r="BC479" s="237"/>
      <c r="BE479" s="237"/>
      <c r="BF479" s="237"/>
      <c r="BG479" s="237"/>
      <c r="BH479" s="237"/>
      <c r="BI479" s="237"/>
      <c r="BJ479" s="237"/>
    </row>
    <row r="480" spans="1:62" s="238" customFormat="1" x14ac:dyDescent="0.2">
      <c r="A480" s="237"/>
      <c r="B480" s="207" t="str">
        <f t="shared" si="120"/>
        <v/>
      </c>
      <c r="C480" s="73"/>
      <c r="D480" s="257"/>
      <c r="E480" s="258"/>
      <c r="F480" s="259"/>
      <c r="G480" s="259"/>
      <c r="H480" s="207" t="str">
        <f t="shared" si="121"/>
        <v/>
      </c>
      <c r="I480" s="259"/>
      <c r="J480" s="207" t="str">
        <f t="shared" si="107"/>
        <v/>
      </c>
      <c r="K480" s="259"/>
      <c r="L480" s="207" t="str">
        <f t="shared" si="108"/>
        <v/>
      </c>
      <c r="M480" s="260"/>
      <c r="N480" s="260"/>
      <c r="O480" s="260"/>
      <c r="P480" s="260"/>
      <c r="Q480" s="260"/>
      <c r="R480" s="259"/>
      <c r="S480" s="207" t="str">
        <f t="shared" si="109"/>
        <v/>
      </c>
      <c r="T480" s="259"/>
      <c r="U480" s="207" t="str">
        <f t="shared" si="110"/>
        <v/>
      </c>
      <c r="V480" s="261"/>
      <c r="W480" s="183"/>
      <c r="X480" s="259"/>
      <c r="Y480" s="207" t="str">
        <f t="shared" si="111"/>
        <v/>
      </c>
      <c r="Z480" s="259"/>
      <c r="AA480" s="207" t="str">
        <f t="shared" si="112"/>
        <v/>
      </c>
      <c r="AB480" s="183"/>
      <c r="AC480" s="90"/>
      <c r="AD480" s="262"/>
      <c r="AE480" s="207" t="str">
        <f t="shared" si="113"/>
        <v/>
      </c>
      <c r="AF480" s="263"/>
      <c r="AG480" s="207" t="str">
        <f t="shared" si="114"/>
        <v/>
      </c>
      <c r="AH480" s="264"/>
      <c r="AI480" s="207" t="str">
        <f t="shared" si="115"/>
        <v/>
      </c>
      <c r="AJ480" s="265"/>
      <c r="AK480" s="207" t="str">
        <f t="shared" si="116"/>
        <v/>
      </c>
      <c r="AL480" s="266"/>
      <c r="AM480" s="207" t="str">
        <f t="shared" si="117"/>
        <v/>
      </c>
      <c r="AN480" s="267"/>
      <c r="AO480" s="268"/>
      <c r="AP480" s="268"/>
      <c r="AQ480" s="269"/>
      <c r="AR480" s="207" t="str">
        <f t="shared" si="118"/>
        <v/>
      </c>
      <c r="AS480" s="270"/>
      <c r="AT480" s="271"/>
      <c r="AU480" s="237"/>
      <c r="AV480" s="207" t="str">
        <f t="shared" si="119"/>
        <v/>
      </c>
      <c r="AW480" s="237"/>
      <c r="AX480" s="237"/>
      <c r="AY480" s="237"/>
      <c r="AZ480" s="237"/>
      <c r="BA480" s="237"/>
      <c r="BB480" s="237"/>
      <c r="BC480" s="237"/>
      <c r="BE480" s="237"/>
      <c r="BF480" s="237"/>
      <c r="BG480" s="237"/>
      <c r="BH480" s="237"/>
      <c r="BI480" s="237"/>
      <c r="BJ480" s="237"/>
    </row>
    <row r="481" spans="1:62" s="238" customFormat="1" x14ac:dyDescent="0.2">
      <c r="A481" s="237"/>
      <c r="B481" s="207" t="str">
        <f t="shared" si="120"/>
        <v/>
      </c>
      <c r="C481" s="73"/>
      <c r="D481" s="257"/>
      <c r="E481" s="258"/>
      <c r="F481" s="259"/>
      <c r="G481" s="259"/>
      <c r="H481" s="207" t="str">
        <f t="shared" si="121"/>
        <v/>
      </c>
      <c r="I481" s="259"/>
      <c r="J481" s="207" t="str">
        <f t="shared" si="107"/>
        <v/>
      </c>
      <c r="K481" s="259"/>
      <c r="L481" s="207" t="str">
        <f t="shared" si="108"/>
        <v/>
      </c>
      <c r="M481" s="260"/>
      <c r="N481" s="260"/>
      <c r="O481" s="260"/>
      <c r="P481" s="260"/>
      <c r="Q481" s="260"/>
      <c r="R481" s="259"/>
      <c r="S481" s="207" t="str">
        <f t="shared" si="109"/>
        <v/>
      </c>
      <c r="T481" s="259"/>
      <c r="U481" s="207" t="str">
        <f t="shared" si="110"/>
        <v/>
      </c>
      <c r="V481" s="261"/>
      <c r="W481" s="183"/>
      <c r="X481" s="259"/>
      <c r="Y481" s="207" t="str">
        <f t="shared" si="111"/>
        <v/>
      </c>
      <c r="Z481" s="259"/>
      <c r="AA481" s="207" t="str">
        <f t="shared" si="112"/>
        <v/>
      </c>
      <c r="AB481" s="183"/>
      <c r="AC481" s="90"/>
      <c r="AD481" s="262"/>
      <c r="AE481" s="207" t="str">
        <f t="shared" si="113"/>
        <v/>
      </c>
      <c r="AF481" s="263"/>
      <c r="AG481" s="207" t="str">
        <f t="shared" si="114"/>
        <v/>
      </c>
      <c r="AH481" s="264"/>
      <c r="AI481" s="207" t="str">
        <f t="shared" si="115"/>
        <v/>
      </c>
      <c r="AJ481" s="265"/>
      <c r="AK481" s="207" t="str">
        <f t="shared" si="116"/>
        <v/>
      </c>
      <c r="AL481" s="266"/>
      <c r="AM481" s="207" t="str">
        <f t="shared" si="117"/>
        <v/>
      </c>
      <c r="AN481" s="267"/>
      <c r="AO481" s="268"/>
      <c r="AP481" s="268"/>
      <c r="AQ481" s="269"/>
      <c r="AR481" s="207" t="str">
        <f t="shared" si="118"/>
        <v/>
      </c>
      <c r="AS481" s="270"/>
      <c r="AT481" s="271"/>
      <c r="AU481" s="237"/>
      <c r="AV481" s="207" t="str">
        <f t="shared" si="119"/>
        <v/>
      </c>
      <c r="AW481" s="237"/>
      <c r="AX481" s="237"/>
      <c r="AY481" s="237"/>
      <c r="AZ481" s="237"/>
      <c r="BA481" s="237"/>
      <c r="BB481" s="237"/>
      <c r="BC481" s="237"/>
      <c r="BE481" s="237"/>
      <c r="BF481" s="237"/>
      <c r="BG481" s="237"/>
      <c r="BH481" s="237"/>
      <c r="BI481" s="237"/>
      <c r="BJ481" s="237"/>
    </row>
    <row r="482" spans="1:62" s="238" customFormat="1" x14ac:dyDescent="0.2">
      <c r="A482" s="237"/>
      <c r="B482" s="207" t="str">
        <f t="shared" si="120"/>
        <v/>
      </c>
      <c r="C482" s="73"/>
      <c r="D482" s="257"/>
      <c r="E482" s="258"/>
      <c r="F482" s="259"/>
      <c r="G482" s="259"/>
      <c r="H482" s="207" t="str">
        <f t="shared" si="121"/>
        <v/>
      </c>
      <c r="I482" s="259"/>
      <c r="J482" s="207" t="str">
        <f t="shared" si="107"/>
        <v/>
      </c>
      <c r="K482" s="259"/>
      <c r="L482" s="207" t="str">
        <f t="shared" si="108"/>
        <v/>
      </c>
      <c r="M482" s="260"/>
      <c r="N482" s="260"/>
      <c r="O482" s="260"/>
      <c r="P482" s="260"/>
      <c r="Q482" s="260"/>
      <c r="R482" s="259"/>
      <c r="S482" s="207" t="str">
        <f t="shared" si="109"/>
        <v/>
      </c>
      <c r="T482" s="259"/>
      <c r="U482" s="207" t="str">
        <f t="shared" si="110"/>
        <v/>
      </c>
      <c r="V482" s="261"/>
      <c r="W482" s="183"/>
      <c r="X482" s="259"/>
      <c r="Y482" s="207" t="str">
        <f t="shared" si="111"/>
        <v/>
      </c>
      <c r="Z482" s="259"/>
      <c r="AA482" s="207" t="str">
        <f t="shared" si="112"/>
        <v/>
      </c>
      <c r="AB482" s="183"/>
      <c r="AC482" s="90"/>
      <c r="AD482" s="262"/>
      <c r="AE482" s="207" t="str">
        <f t="shared" si="113"/>
        <v/>
      </c>
      <c r="AF482" s="263"/>
      <c r="AG482" s="207" t="str">
        <f t="shared" si="114"/>
        <v/>
      </c>
      <c r="AH482" s="264"/>
      <c r="AI482" s="207" t="str">
        <f t="shared" si="115"/>
        <v/>
      </c>
      <c r="AJ482" s="265"/>
      <c r="AK482" s="207" t="str">
        <f t="shared" si="116"/>
        <v/>
      </c>
      <c r="AL482" s="266"/>
      <c r="AM482" s="207" t="str">
        <f t="shared" si="117"/>
        <v/>
      </c>
      <c r="AN482" s="267"/>
      <c r="AO482" s="268"/>
      <c r="AP482" s="268"/>
      <c r="AQ482" s="269"/>
      <c r="AR482" s="207" t="str">
        <f t="shared" si="118"/>
        <v/>
      </c>
      <c r="AS482" s="270"/>
      <c r="AT482" s="271"/>
      <c r="AU482" s="237"/>
      <c r="AV482" s="207" t="str">
        <f t="shared" si="119"/>
        <v/>
      </c>
      <c r="AW482" s="237"/>
      <c r="AX482" s="237"/>
      <c r="AY482" s="237"/>
      <c r="AZ482" s="237"/>
      <c r="BA482" s="237"/>
      <c r="BB482" s="237"/>
      <c r="BC482" s="237"/>
      <c r="BE482" s="237"/>
      <c r="BF482" s="237"/>
      <c r="BG482" s="237"/>
      <c r="BH482" s="237"/>
      <c r="BI482" s="237"/>
      <c r="BJ482" s="237"/>
    </row>
    <row r="483" spans="1:62" s="238" customFormat="1" x14ac:dyDescent="0.2">
      <c r="A483" s="237"/>
      <c r="B483" s="207" t="str">
        <f t="shared" si="120"/>
        <v/>
      </c>
      <c r="C483" s="73"/>
      <c r="D483" s="257"/>
      <c r="E483" s="258"/>
      <c r="F483" s="259"/>
      <c r="G483" s="259"/>
      <c r="H483" s="207" t="str">
        <f t="shared" si="121"/>
        <v/>
      </c>
      <c r="I483" s="259"/>
      <c r="J483" s="207" t="str">
        <f t="shared" si="107"/>
        <v/>
      </c>
      <c r="K483" s="259"/>
      <c r="L483" s="207" t="str">
        <f t="shared" si="108"/>
        <v/>
      </c>
      <c r="M483" s="260"/>
      <c r="N483" s="260"/>
      <c r="O483" s="260"/>
      <c r="P483" s="260"/>
      <c r="Q483" s="260"/>
      <c r="R483" s="259"/>
      <c r="S483" s="207" t="str">
        <f t="shared" si="109"/>
        <v/>
      </c>
      <c r="T483" s="259"/>
      <c r="U483" s="207" t="str">
        <f t="shared" si="110"/>
        <v/>
      </c>
      <c r="V483" s="261"/>
      <c r="W483" s="183"/>
      <c r="X483" s="259"/>
      <c r="Y483" s="207" t="str">
        <f t="shared" si="111"/>
        <v/>
      </c>
      <c r="Z483" s="259"/>
      <c r="AA483" s="207" t="str">
        <f t="shared" si="112"/>
        <v/>
      </c>
      <c r="AB483" s="183"/>
      <c r="AC483" s="90"/>
      <c r="AD483" s="262"/>
      <c r="AE483" s="207" t="str">
        <f t="shared" si="113"/>
        <v/>
      </c>
      <c r="AF483" s="263"/>
      <c r="AG483" s="207" t="str">
        <f t="shared" si="114"/>
        <v/>
      </c>
      <c r="AH483" s="264"/>
      <c r="AI483" s="207" t="str">
        <f t="shared" si="115"/>
        <v/>
      </c>
      <c r="AJ483" s="265"/>
      <c r="AK483" s="207" t="str">
        <f t="shared" si="116"/>
        <v/>
      </c>
      <c r="AL483" s="266"/>
      <c r="AM483" s="207" t="str">
        <f t="shared" si="117"/>
        <v/>
      </c>
      <c r="AN483" s="267"/>
      <c r="AO483" s="268"/>
      <c r="AP483" s="268"/>
      <c r="AQ483" s="269"/>
      <c r="AR483" s="207" t="str">
        <f t="shared" si="118"/>
        <v/>
      </c>
      <c r="AS483" s="270"/>
      <c r="AT483" s="271"/>
      <c r="AU483" s="237"/>
      <c r="AV483" s="207" t="str">
        <f t="shared" si="119"/>
        <v/>
      </c>
      <c r="AW483" s="237"/>
      <c r="AX483" s="237"/>
      <c r="AY483" s="237"/>
      <c r="AZ483" s="237"/>
      <c r="BA483" s="237"/>
      <c r="BB483" s="237"/>
      <c r="BC483" s="237"/>
      <c r="BE483" s="237"/>
      <c r="BF483" s="237"/>
      <c r="BG483" s="237"/>
      <c r="BH483" s="237"/>
      <c r="BI483" s="237"/>
      <c r="BJ483" s="237"/>
    </row>
    <row r="484" spans="1:62" s="238" customFormat="1" x14ac:dyDescent="0.2">
      <c r="A484" s="237"/>
      <c r="B484" s="207" t="str">
        <f t="shared" si="120"/>
        <v/>
      </c>
      <c r="C484" s="73"/>
      <c r="D484" s="257"/>
      <c r="E484" s="258"/>
      <c r="F484" s="259"/>
      <c r="G484" s="259"/>
      <c r="H484" s="207" t="str">
        <f t="shared" si="121"/>
        <v/>
      </c>
      <c r="I484" s="259"/>
      <c r="J484" s="207" t="str">
        <f t="shared" si="107"/>
        <v/>
      </c>
      <c r="K484" s="259"/>
      <c r="L484" s="207" t="str">
        <f t="shared" si="108"/>
        <v/>
      </c>
      <c r="M484" s="260"/>
      <c r="N484" s="260"/>
      <c r="O484" s="260"/>
      <c r="P484" s="260"/>
      <c r="Q484" s="260"/>
      <c r="R484" s="259"/>
      <c r="S484" s="207" t="str">
        <f t="shared" si="109"/>
        <v/>
      </c>
      <c r="T484" s="259"/>
      <c r="U484" s="207" t="str">
        <f t="shared" si="110"/>
        <v/>
      </c>
      <c r="V484" s="261"/>
      <c r="W484" s="183"/>
      <c r="X484" s="259"/>
      <c r="Y484" s="207" t="str">
        <f t="shared" si="111"/>
        <v/>
      </c>
      <c r="Z484" s="259"/>
      <c r="AA484" s="207" t="str">
        <f t="shared" si="112"/>
        <v/>
      </c>
      <c r="AB484" s="183"/>
      <c r="AC484" s="90"/>
      <c r="AD484" s="262"/>
      <c r="AE484" s="207" t="str">
        <f t="shared" si="113"/>
        <v/>
      </c>
      <c r="AF484" s="263"/>
      <c r="AG484" s="207" t="str">
        <f t="shared" si="114"/>
        <v/>
      </c>
      <c r="AH484" s="264"/>
      <c r="AI484" s="207" t="str">
        <f t="shared" si="115"/>
        <v/>
      </c>
      <c r="AJ484" s="265"/>
      <c r="AK484" s="207" t="str">
        <f t="shared" si="116"/>
        <v/>
      </c>
      <c r="AL484" s="266"/>
      <c r="AM484" s="207" t="str">
        <f t="shared" si="117"/>
        <v/>
      </c>
      <c r="AN484" s="267"/>
      <c r="AO484" s="268"/>
      <c r="AP484" s="268"/>
      <c r="AQ484" s="269"/>
      <c r="AR484" s="207" t="str">
        <f t="shared" si="118"/>
        <v/>
      </c>
      <c r="AS484" s="270"/>
      <c r="AT484" s="271"/>
      <c r="AU484" s="237"/>
      <c r="AV484" s="207" t="str">
        <f t="shared" si="119"/>
        <v/>
      </c>
      <c r="AW484" s="237"/>
      <c r="AX484" s="237"/>
      <c r="AY484" s="237"/>
      <c r="AZ484" s="237"/>
      <c r="BA484" s="237"/>
      <c r="BB484" s="237"/>
      <c r="BC484" s="237"/>
      <c r="BE484" s="237"/>
      <c r="BF484" s="237"/>
      <c r="BG484" s="237"/>
      <c r="BH484" s="237"/>
      <c r="BI484" s="237"/>
      <c r="BJ484" s="237"/>
    </row>
    <row r="485" spans="1:62" s="238" customFormat="1" x14ac:dyDescent="0.2">
      <c r="A485" s="237"/>
      <c r="B485" s="207" t="str">
        <f t="shared" si="120"/>
        <v/>
      </c>
      <c r="C485" s="73"/>
      <c r="D485" s="257"/>
      <c r="E485" s="258"/>
      <c r="F485" s="259"/>
      <c r="G485" s="259"/>
      <c r="H485" s="207" t="str">
        <f t="shared" si="121"/>
        <v/>
      </c>
      <c r="I485" s="259"/>
      <c r="J485" s="207" t="str">
        <f t="shared" si="107"/>
        <v/>
      </c>
      <c r="K485" s="259"/>
      <c r="L485" s="207" t="str">
        <f t="shared" si="108"/>
        <v/>
      </c>
      <c r="M485" s="260"/>
      <c r="N485" s="260"/>
      <c r="O485" s="260"/>
      <c r="P485" s="260"/>
      <c r="Q485" s="260"/>
      <c r="R485" s="259"/>
      <c r="S485" s="207" t="str">
        <f t="shared" si="109"/>
        <v/>
      </c>
      <c r="T485" s="259"/>
      <c r="U485" s="207" t="str">
        <f t="shared" si="110"/>
        <v/>
      </c>
      <c r="V485" s="261"/>
      <c r="W485" s="183"/>
      <c r="X485" s="259"/>
      <c r="Y485" s="207" t="str">
        <f t="shared" si="111"/>
        <v/>
      </c>
      <c r="Z485" s="259"/>
      <c r="AA485" s="207" t="str">
        <f t="shared" si="112"/>
        <v/>
      </c>
      <c r="AB485" s="183"/>
      <c r="AC485" s="90"/>
      <c r="AD485" s="262"/>
      <c r="AE485" s="207" t="str">
        <f t="shared" si="113"/>
        <v/>
      </c>
      <c r="AF485" s="263"/>
      <c r="AG485" s="207" t="str">
        <f t="shared" si="114"/>
        <v/>
      </c>
      <c r="AH485" s="264"/>
      <c r="AI485" s="207" t="str">
        <f t="shared" si="115"/>
        <v/>
      </c>
      <c r="AJ485" s="265"/>
      <c r="AK485" s="207" t="str">
        <f t="shared" si="116"/>
        <v/>
      </c>
      <c r="AL485" s="266"/>
      <c r="AM485" s="207" t="str">
        <f t="shared" si="117"/>
        <v/>
      </c>
      <c r="AN485" s="267"/>
      <c r="AO485" s="268"/>
      <c r="AP485" s="268"/>
      <c r="AQ485" s="269"/>
      <c r="AR485" s="207" t="str">
        <f t="shared" si="118"/>
        <v/>
      </c>
      <c r="AS485" s="270"/>
      <c r="AT485" s="271"/>
      <c r="AU485" s="237"/>
      <c r="AV485" s="207" t="str">
        <f t="shared" si="119"/>
        <v/>
      </c>
      <c r="AW485" s="237"/>
      <c r="AX485" s="237"/>
      <c r="AY485" s="237"/>
      <c r="AZ485" s="237"/>
      <c r="BA485" s="237"/>
      <c r="BB485" s="237"/>
      <c r="BC485" s="237"/>
      <c r="BE485" s="237"/>
      <c r="BF485" s="237"/>
      <c r="BG485" s="237"/>
      <c r="BH485" s="237"/>
      <c r="BI485" s="237"/>
      <c r="BJ485" s="237"/>
    </row>
    <row r="486" spans="1:62" s="238" customFormat="1" x14ac:dyDescent="0.2">
      <c r="A486" s="237"/>
      <c r="B486" s="207" t="str">
        <f t="shared" si="120"/>
        <v/>
      </c>
      <c r="C486" s="73"/>
      <c r="D486" s="257"/>
      <c r="E486" s="258"/>
      <c r="F486" s="259"/>
      <c r="G486" s="259"/>
      <c r="H486" s="207" t="str">
        <f t="shared" si="121"/>
        <v/>
      </c>
      <c r="I486" s="259"/>
      <c r="J486" s="207" t="str">
        <f t="shared" si="107"/>
        <v/>
      </c>
      <c r="K486" s="259"/>
      <c r="L486" s="207" t="str">
        <f t="shared" si="108"/>
        <v/>
      </c>
      <c r="M486" s="260"/>
      <c r="N486" s="260"/>
      <c r="O486" s="260"/>
      <c r="P486" s="260"/>
      <c r="Q486" s="260"/>
      <c r="R486" s="259"/>
      <c r="S486" s="207" t="str">
        <f t="shared" si="109"/>
        <v/>
      </c>
      <c r="T486" s="259"/>
      <c r="U486" s="207" t="str">
        <f t="shared" si="110"/>
        <v/>
      </c>
      <c r="V486" s="261"/>
      <c r="W486" s="183"/>
      <c r="X486" s="259"/>
      <c r="Y486" s="207" t="str">
        <f t="shared" si="111"/>
        <v/>
      </c>
      <c r="Z486" s="259"/>
      <c r="AA486" s="207" t="str">
        <f t="shared" si="112"/>
        <v/>
      </c>
      <c r="AB486" s="183"/>
      <c r="AC486" s="90"/>
      <c r="AD486" s="262"/>
      <c r="AE486" s="207" t="str">
        <f t="shared" si="113"/>
        <v/>
      </c>
      <c r="AF486" s="263"/>
      <c r="AG486" s="207" t="str">
        <f t="shared" si="114"/>
        <v/>
      </c>
      <c r="AH486" s="264"/>
      <c r="AI486" s="207" t="str">
        <f t="shared" si="115"/>
        <v/>
      </c>
      <c r="AJ486" s="265"/>
      <c r="AK486" s="207" t="str">
        <f t="shared" si="116"/>
        <v/>
      </c>
      <c r="AL486" s="266"/>
      <c r="AM486" s="207" t="str">
        <f t="shared" si="117"/>
        <v/>
      </c>
      <c r="AN486" s="267"/>
      <c r="AO486" s="268"/>
      <c r="AP486" s="268"/>
      <c r="AQ486" s="269"/>
      <c r="AR486" s="207" t="str">
        <f t="shared" si="118"/>
        <v/>
      </c>
      <c r="AS486" s="270"/>
      <c r="AT486" s="271"/>
      <c r="AU486" s="237"/>
      <c r="AV486" s="207" t="str">
        <f t="shared" si="119"/>
        <v/>
      </c>
      <c r="AW486" s="237"/>
      <c r="AX486" s="237"/>
      <c r="AY486" s="237"/>
      <c r="AZ486" s="237"/>
      <c r="BA486" s="237"/>
      <c r="BB486" s="237"/>
      <c r="BC486" s="237"/>
      <c r="BE486" s="237"/>
      <c r="BF486" s="237"/>
      <c r="BG486" s="237"/>
      <c r="BH486" s="237"/>
      <c r="BI486" s="237"/>
      <c r="BJ486" s="237"/>
    </row>
    <row r="487" spans="1:62" s="238" customFormat="1" x14ac:dyDescent="0.2">
      <c r="A487" s="237"/>
      <c r="B487" s="207" t="str">
        <f t="shared" si="120"/>
        <v/>
      </c>
      <c r="C487" s="73"/>
      <c r="D487" s="257"/>
      <c r="E487" s="258"/>
      <c r="F487" s="259"/>
      <c r="G487" s="259"/>
      <c r="H487" s="207" t="str">
        <f t="shared" si="121"/>
        <v/>
      </c>
      <c r="I487" s="259"/>
      <c r="J487" s="207" t="str">
        <f t="shared" si="107"/>
        <v/>
      </c>
      <c r="K487" s="259"/>
      <c r="L487" s="207" t="str">
        <f t="shared" si="108"/>
        <v/>
      </c>
      <c r="M487" s="260"/>
      <c r="N487" s="260"/>
      <c r="O487" s="260"/>
      <c r="P487" s="260"/>
      <c r="Q487" s="260"/>
      <c r="R487" s="259"/>
      <c r="S487" s="207" t="str">
        <f t="shared" si="109"/>
        <v/>
      </c>
      <c r="T487" s="259"/>
      <c r="U487" s="207" t="str">
        <f t="shared" si="110"/>
        <v/>
      </c>
      <c r="V487" s="261"/>
      <c r="W487" s="183"/>
      <c r="X487" s="259"/>
      <c r="Y487" s="207" t="str">
        <f t="shared" si="111"/>
        <v/>
      </c>
      <c r="Z487" s="259"/>
      <c r="AA487" s="207" t="str">
        <f t="shared" si="112"/>
        <v/>
      </c>
      <c r="AB487" s="183"/>
      <c r="AC487" s="90"/>
      <c r="AD487" s="262"/>
      <c r="AE487" s="207" t="str">
        <f t="shared" si="113"/>
        <v/>
      </c>
      <c r="AF487" s="263"/>
      <c r="AG487" s="207" t="str">
        <f t="shared" si="114"/>
        <v/>
      </c>
      <c r="AH487" s="264"/>
      <c r="AI487" s="207" t="str">
        <f t="shared" si="115"/>
        <v/>
      </c>
      <c r="AJ487" s="265"/>
      <c r="AK487" s="207" t="str">
        <f t="shared" si="116"/>
        <v/>
      </c>
      <c r="AL487" s="266"/>
      <c r="AM487" s="207" t="str">
        <f t="shared" si="117"/>
        <v/>
      </c>
      <c r="AN487" s="267"/>
      <c r="AO487" s="268"/>
      <c r="AP487" s="268"/>
      <c r="AQ487" s="269"/>
      <c r="AR487" s="207" t="str">
        <f t="shared" si="118"/>
        <v/>
      </c>
      <c r="AS487" s="270"/>
      <c r="AT487" s="271"/>
      <c r="AU487" s="237"/>
      <c r="AV487" s="207" t="str">
        <f t="shared" si="119"/>
        <v/>
      </c>
      <c r="AW487" s="237"/>
      <c r="AX487" s="237"/>
      <c r="AY487" s="237"/>
      <c r="AZ487" s="237"/>
      <c r="BA487" s="237"/>
      <c r="BB487" s="237"/>
      <c r="BC487" s="237"/>
      <c r="BE487" s="237"/>
      <c r="BF487" s="237"/>
      <c r="BG487" s="237"/>
      <c r="BH487" s="237"/>
      <c r="BI487" s="237"/>
      <c r="BJ487" s="237"/>
    </row>
    <row r="488" spans="1:62" s="238" customFormat="1" x14ac:dyDescent="0.2">
      <c r="A488" s="237"/>
      <c r="B488" s="207" t="str">
        <f t="shared" si="120"/>
        <v/>
      </c>
      <c r="C488" s="73"/>
      <c r="D488" s="257"/>
      <c r="E488" s="258"/>
      <c r="F488" s="259"/>
      <c r="G488" s="259"/>
      <c r="H488" s="207" t="str">
        <f t="shared" si="121"/>
        <v/>
      </c>
      <c r="I488" s="259"/>
      <c r="J488" s="207" t="str">
        <f t="shared" si="107"/>
        <v/>
      </c>
      <c r="K488" s="259"/>
      <c r="L488" s="207" t="str">
        <f t="shared" si="108"/>
        <v/>
      </c>
      <c r="M488" s="260"/>
      <c r="N488" s="260"/>
      <c r="O488" s="260"/>
      <c r="P488" s="260"/>
      <c r="Q488" s="260"/>
      <c r="R488" s="259"/>
      <c r="S488" s="207" t="str">
        <f t="shared" si="109"/>
        <v/>
      </c>
      <c r="T488" s="259"/>
      <c r="U488" s="207" t="str">
        <f t="shared" si="110"/>
        <v/>
      </c>
      <c r="V488" s="261"/>
      <c r="W488" s="183"/>
      <c r="X488" s="259"/>
      <c r="Y488" s="207" t="str">
        <f t="shared" si="111"/>
        <v/>
      </c>
      <c r="Z488" s="259"/>
      <c r="AA488" s="207" t="str">
        <f t="shared" si="112"/>
        <v/>
      </c>
      <c r="AB488" s="183"/>
      <c r="AC488" s="90"/>
      <c r="AD488" s="262"/>
      <c r="AE488" s="207" t="str">
        <f t="shared" si="113"/>
        <v/>
      </c>
      <c r="AF488" s="263"/>
      <c r="AG488" s="207" t="str">
        <f t="shared" si="114"/>
        <v/>
      </c>
      <c r="AH488" s="264"/>
      <c r="AI488" s="207" t="str">
        <f t="shared" si="115"/>
        <v/>
      </c>
      <c r="AJ488" s="265"/>
      <c r="AK488" s="207" t="str">
        <f t="shared" si="116"/>
        <v/>
      </c>
      <c r="AL488" s="266"/>
      <c r="AM488" s="207" t="str">
        <f t="shared" si="117"/>
        <v/>
      </c>
      <c r="AN488" s="267"/>
      <c r="AO488" s="268"/>
      <c r="AP488" s="268"/>
      <c r="AQ488" s="269"/>
      <c r="AR488" s="207" t="str">
        <f t="shared" si="118"/>
        <v/>
      </c>
      <c r="AS488" s="270"/>
      <c r="AT488" s="271"/>
      <c r="AU488" s="237"/>
      <c r="AV488" s="207" t="str">
        <f t="shared" si="119"/>
        <v/>
      </c>
      <c r="AW488" s="237"/>
      <c r="AX488" s="237"/>
      <c r="AY488" s="237"/>
      <c r="AZ488" s="237"/>
      <c r="BA488" s="237"/>
      <c r="BB488" s="237"/>
      <c r="BC488" s="237"/>
      <c r="BE488" s="237"/>
      <c r="BF488" s="237"/>
      <c r="BG488" s="237"/>
      <c r="BH488" s="237"/>
      <c r="BI488" s="237"/>
      <c r="BJ488" s="237"/>
    </row>
    <row r="489" spans="1:62" s="238" customFormat="1" x14ac:dyDescent="0.2">
      <c r="A489" s="237"/>
      <c r="B489" s="207" t="str">
        <f t="shared" si="120"/>
        <v/>
      </c>
      <c r="C489" s="73"/>
      <c r="D489" s="257"/>
      <c r="E489" s="258"/>
      <c r="F489" s="259"/>
      <c r="G489" s="259"/>
      <c r="H489" s="207" t="str">
        <f t="shared" si="121"/>
        <v/>
      </c>
      <c r="I489" s="259"/>
      <c r="J489" s="207" t="str">
        <f t="shared" si="107"/>
        <v/>
      </c>
      <c r="K489" s="259"/>
      <c r="L489" s="207" t="str">
        <f t="shared" si="108"/>
        <v/>
      </c>
      <c r="M489" s="260"/>
      <c r="N489" s="260"/>
      <c r="O489" s="260"/>
      <c r="P489" s="260"/>
      <c r="Q489" s="260"/>
      <c r="R489" s="259"/>
      <c r="S489" s="207" t="str">
        <f t="shared" si="109"/>
        <v/>
      </c>
      <c r="T489" s="259"/>
      <c r="U489" s="207" t="str">
        <f t="shared" si="110"/>
        <v/>
      </c>
      <c r="V489" s="261"/>
      <c r="W489" s="183"/>
      <c r="X489" s="259"/>
      <c r="Y489" s="207" t="str">
        <f t="shared" si="111"/>
        <v/>
      </c>
      <c r="Z489" s="259"/>
      <c r="AA489" s="207" t="str">
        <f t="shared" si="112"/>
        <v/>
      </c>
      <c r="AB489" s="183"/>
      <c r="AC489" s="90"/>
      <c r="AD489" s="262"/>
      <c r="AE489" s="207" t="str">
        <f t="shared" si="113"/>
        <v/>
      </c>
      <c r="AF489" s="263"/>
      <c r="AG489" s="207" t="str">
        <f t="shared" si="114"/>
        <v/>
      </c>
      <c r="AH489" s="264"/>
      <c r="AI489" s="207" t="str">
        <f t="shared" si="115"/>
        <v/>
      </c>
      <c r="AJ489" s="265"/>
      <c r="AK489" s="207" t="str">
        <f t="shared" si="116"/>
        <v/>
      </c>
      <c r="AL489" s="266"/>
      <c r="AM489" s="207" t="str">
        <f t="shared" si="117"/>
        <v/>
      </c>
      <c r="AN489" s="267"/>
      <c r="AO489" s="268"/>
      <c r="AP489" s="268"/>
      <c r="AQ489" s="269"/>
      <c r="AR489" s="207" t="str">
        <f t="shared" si="118"/>
        <v/>
      </c>
      <c r="AS489" s="270"/>
      <c r="AT489" s="271"/>
      <c r="AU489" s="237"/>
      <c r="AV489" s="207" t="str">
        <f t="shared" si="119"/>
        <v/>
      </c>
      <c r="AW489" s="237"/>
      <c r="AX489" s="237"/>
      <c r="AY489" s="237"/>
      <c r="AZ489" s="237"/>
      <c r="BA489" s="237"/>
      <c r="BB489" s="237"/>
      <c r="BC489" s="237"/>
      <c r="BE489" s="237"/>
      <c r="BF489" s="237"/>
      <c r="BG489" s="237"/>
      <c r="BH489" s="237"/>
      <c r="BI489" s="237"/>
      <c r="BJ489" s="237"/>
    </row>
    <row r="490" spans="1:62" s="238" customFormat="1" x14ac:dyDescent="0.2">
      <c r="A490" s="237"/>
      <c r="B490" s="207" t="str">
        <f t="shared" si="120"/>
        <v/>
      </c>
      <c r="C490" s="73"/>
      <c r="D490" s="257"/>
      <c r="E490" s="258"/>
      <c r="F490" s="259"/>
      <c r="G490" s="259"/>
      <c r="H490" s="207" t="str">
        <f t="shared" si="121"/>
        <v/>
      </c>
      <c r="I490" s="259"/>
      <c r="J490" s="207" t="str">
        <f t="shared" si="107"/>
        <v/>
      </c>
      <c r="K490" s="259"/>
      <c r="L490" s="207" t="str">
        <f t="shared" si="108"/>
        <v/>
      </c>
      <c r="M490" s="260"/>
      <c r="N490" s="260"/>
      <c r="O490" s="260"/>
      <c r="P490" s="260"/>
      <c r="Q490" s="260"/>
      <c r="R490" s="259"/>
      <c r="S490" s="207" t="str">
        <f t="shared" si="109"/>
        <v/>
      </c>
      <c r="T490" s="259"/>
      <c r="U490" s="207" t="str">
        <f t="shared" si="110"/>
        <v/>
      </c>
      <c r="V490" s="261"/>
      <c r="W490" s="183"/>
      <c r="X490" s="259"/>
      <c r="Y490" s="207" t="str">
        <f t="shared" si="111"/>
        <v/>
      </c>
      <c r="Z490" s="259"/>
      <c r="AA490" s="207" t="str">
        <f t="shared" si="112"/>
        <v/>
      </c>
      <c r="AB490" s="183"/>
      <c r="AC490" s="90"/>
      <c r="AD490" s="262"/>
      <c r="AE490" s="207" t="str">
        <f t="shared" si="113"/>
        <v/>
      </c>
      <c r="AF490" s="263"/>
      <c r="AG490" s="207" t="str">
        <f t="shared" si="114"/>
        <v/>
      </c>
      <c r="AH490" s="264"/>
      <c r="AI490" s="207" t="str">
        <f t="shared" si="115"/>
        <v/>
      </c>
      <c r="AJ490" s="265"/>
      <c r="AK490" s="207" t="str">
        <f t="shared" si="116"/>
        <v/>
      </c>
      <c r="AL490" s="266"/>
      <c r="AM490" s="207" t="str">
        <f t="shared" si="117"/>
        <v/>
      </c>
      <c r="AN490" s="267"/>
      <c r="AO490" s="268"/>
      <c r="AP490" s="268"/>
      <c r="AQ490" s="269"/>
      <c r="AR490" s="207" t="str">
        <f t="shared" si="118"/>
        <v/>
      </c>
      <c r="AS490" s="270"/>
      <c r="AT490" s="271"/>
      <c r="AU490" s="237"/>
      <c r="AV490" s="207" t="str">
        <f t="shared" si="119"/>
        <v/>
      </c>
      <c r="AW490" s="237"/>
      <c r="AX490" s="237"/>
      <c r="AY490" s="237"/>
      <c r="AZ490" s="237"/>
      <c r="BA490" s="237"/>
      <c r="BB490" s="237"/>
      <c r="BC490" s="237"/>
      <c r="BE490" s="237"/>
      <c r="BF490" s="237"/>
      <c r="BG490" s="237"/>
      <c r="BH490" s="237"/>
      <c r="BI490" s="237"/>
      <c r="BJ490" s="237"/>
    </row>
    <row r="491" spans="1:62" s="238" customFormat="1" x14ac:dyDescent="0.2">
      <c r="A491" s="237"/>
      <c r="B491" s="207" t="str">
        <f t="shared" si="120"/>
        <v/>
      </c>
      <c r="C491" s="73"/>
      <c r="D491" s="257"/>
      <c r="E491" s="258"/>
      <c r="F491" s="259"/>
      <c r="G491" s="259"/>
      <c r="H491" s="207" t="str">
        <f t="shared" si="121"/>
        <v/>
      </c>
      <c r="I491" s="259"/>
      <c r="J491" s="207" t="str">
        <f t="shared" si="107"/>
        <v/>
      </c>
      <c r="K491" s="259"/>
      <c r="L491" s="207" t="str">
        <f t="shared" si="108"/>
        <v/>
      </c>
      <c r="M491" s="260"/>
      <c r="N491" s="260"/>
      <c r="O491" s="260"/>
      <c r="P491" s="260"/>
      <c r="Q491" s="260"/>
      <c r="R491" s="259"/>
      <c r="S491" s="207" t="str">
        <f t="shared" si="109"/>
        <v/>
      </c>
      <c r="T491" s="259"/>
      <c r="U491" s="207" t="str">
        <f t="shared" si="110"/>
        <v/>
      </c>
      <c r="V491" s="261"/>
      <c r="W491" s="183"/>
      <c r="X491" s="259"/>
      <c r="Y491" s="207" t="str">
        <f t="shared" si="111"/>
        <v/>
      </c>
      <c r="Z491" s="259"/>
      <c r="AA491" s="207" t="str">
        <f t="shared" si="112"/>
        <v/>
      </c>
      <c r="AB491" s="183"/>
      <c r="AC491" s="90"/>
      <c r="AD491" s="262"/>
      <c r="AE491" s="207" t="str">
        <f t="shared" si="113"/>
        <v/>
      </c>
      <c r="AF491" s="263"/>
      <c r="AG491" s="207" t="str">
        <f t="shared" si="114"/>
        <v/>
      </c>
      <c r="AH491" s="264"/>
      <c r="AI491" s="207" t="str">
        <f t="shared" si="115"/>
        <v/>
      </c>
      <c r="AJ491" s="265"/>
      <c r="AK491" s="207" t="str">
        <f t="shared" si="116"/>
        <v/>
      </c>
      <c r="AL491" s="266"/>
      <c r="AM491" s="207" t="str">
        <f t="shared" si="117"/>
        <v/>
      </c>
      <c r="AN491" s="267"/>
      <c r="AO491" s="268"/>
      <c r="AP491" s="268"/>
      <c r="AQ491" s="269"/>
      <c r="AR491" s="207" t="str">
        <f t="shared" si="118"/>
        <v/>
      </c>
      <c r="AS491" s="270"/>
      <c r="AT491" s="271"/>
      <c r="AU491" s="237"/>
      <c r="AV491" s="207" t="str">
        <f t="shared" si="119"/>
        <v/>
      </c>
      <c r="AW491" s="237"/>
      <c r="AX491" s="237"/>
      <c r="AY491" s="237"/>
      <c r="AZ491" s="237"/>
      <c r="BA491" s="237"/>
      <c r="BB491" s="237"/>
      <c r="BC491" s="237"/>
      <c r="BE491" s="237"/>
      <c r="BF491" s="237"/>
      <c r="BG491" s="237"/>
      <c r="BH491" s="237"/>
      <c r="BI491" s="237"/>
      <c r="BJ491" s="237"/>
    </row>
    <row r="492" spans="1:62" s="238" customFormat="1" x14ac:dyDescent="0.2">
      <c r="A492" s="237"/>
      <c r="B492" s="207" t="str">
        <f t="shared" si="120"/>
        <v/>
      </c>
      <c r="C492" s="73"/>
      <c r="D492" s="257"/>
      <c r="E492" s="258"/>
      <c r="F492" s="259"/>
      <c r="G492" s="259"/>
      <c r="H492" s="207" t="str">
        <f t="shared" si="121"/>
        <v/>
      </c>
      <c r="I492" s="259"/>
      <c r="J492" s="207" t="str">
        <f t="shared" si="107"/>
        <v/>
      </c>
      <c r="K492" s="259"/>
      <c r="L492" s="207" t="str">
        <f t="shared" si="108"/>
        <v/>
      </c>
      <c r="M492" s="260"/>
      <c r="N492" s="260"/>
      <c r="O492" s="260"/>
      <c r="P492" s="260"/>
      <c r="Q492" s="260"/>
      <c r="R492" s="259"/>
      <c r="S492" s="207" t="str">
        <f t="shared" si="109"/>
        <v/>
      </c>
      <c r="T492" s="259"/>
      <c r="U492" s="207" t="str">
        <f t="shared" si="110"/>
        <v/>
      </c>
      <c r="V492" s="261"/>
      <c r="W492" s="183"/>
      <c r="X492" s="259"/>
      <c r="Y492" s="207" t="str">
        <f t="shared" si="111"/>
        <v/>
      </c>
      <c r="Z492" s="259"/>
      <c r="AA492" s="207" t="str">
        <f t="shared" si="112"/>
        <v/>
      </c>
      <c r="AB492" s="183"/>
      <c r="AC492" s="90"/>
      <c r="AD492" s="262"/>
      <c r="AE492" s="207" t="str">
        <f t="shared" si="113"/>
        <v/>
      </c>
      <c r="AF492" s="263"/>
      <c r="AG492" s="207" t="str">
        <f t="shared" si="114"/>
        <v/>
      </c>
      <c r="AH492" s="264"/>
      <c r="AI492" s="207" t="str">
        <f t="shared" si="115"/>
        <v/>
      </c>
      <c r="AJ492" s="265"/>
      <c r="AK492" s="207" t="str">
        <f t="shared" si="116"/>
        <v/>
      </c>
      <c r="AL492" s="266"/>
      <c r="AM492" s="207" t="str">
        <f t="shared" si="117"/>
        <v/>
      </c>
      <c r="AN492" s="267"/>
      <c r="AO492" s="268"/>
      <c r="AP492" s="268"/>
      <c r="AQ492" s="269"/>
      <c r="AR492" s="207" t="str">
        <f t="shared" si="118"/>
        <v/>
      </c>
      <c r="AS492" s="270"/>
      <c r="AT492" s="271"/>
      <c r="AU492" s="237"/>
      <c r="AV492" s="207" t="str">
        <f t="shared" si="119"/>
        <v/>
      </c>
      <c r="AW492" s="237"/>
      <c r="AX492" s="237"/>
      <c r="AY492" s="237"/>
      <c r="AZ492" s="237"/>
      <c r="BA492" s="237"/>
      <c r="BB492" s="237"/>
      <c r="BC492" s="237"/>
      <c r="BE492" s="237"/>
      <c r="BF492" s="237"/>
      <c r="BG492" s="237"/>
      <c r="BH492" s="237"/>
      <c r="BI492" s="237"/>
      <c r="BJ492" s="237"/>
    </row>
    <row r="493" spans="1:62" s="238" customFormat="1" x14ac:dyDescent="0.2">
      <c r="A493" s="237"/>
      <c r="B493" s="207" t="str">
        <f t="shared" si="120"/>
        <v/>
      </c>
      <c r="C493" s="73"/>
      <c r="D493" s="257"/>
      <c r="E493" s="258"/>
      <c r="F493" s="259"/>
      <c r="G493" s="259"/>
      <c r="H493" s="207" t="str">
        <f t="shared" si="121"/>
        <v/>
      </c>
      <c r="I493" s="259"/>
      <c r="J493" s="207" t="str">
        <f t="shared" si="107"/>
        <v/>
      </c>
      <c r="K493" s="259"/>
      <c r="L493" s="207" t="str">
        <f t="shared" si="108"/>
        <v/>
      </c>
      <c r="M493" s="260"/>
      <c r="N493" s="260"/>
      <c r="O493" s="260"/>
      <c r="P493" s="260"/>
      <c r="Q493" s="260"/>
      <c r="R493" s="259"/>
      <c r="S493" s="207" t="str">
        <f t="shared" si="109"/>
        <v/>
      </c>
      <c r="T493" s="259"/>
      <c r="U493" s="207" t="str">
        <f t="shared" si="110"/>
        <v/>
      </c>
      <c r="V493" s="261"/>
      <c r="W493" s="183"/>
      <c r="X493" s="259"/>
      <c r="Y493" s="207" t="str">
        <f t="shared" si="111"/>
        <v/>
      </c>
      <c r="Z493" s="259"/>
      <c r="AA493" s="207" t="str">
        <f t="shared" si="112"/>
        <v/>
      </c>
      <c r="AB493" s="183"/>
      <c r="AC493" s="90"/>
      <c r="AD493" s="262"/>
      <c r="AE493" s="207" t="str">
        <f t="shared" si="113"/>
        <v/>
      </c>
      <c r="AF493" s="263"/>
      <c r="AG493" s="207" t="str">
        <f t="shared" si="114"/>
        <v/>
      </c>
      <c r="AH493" s="264"/>
      <c r="AI493" s="207" t="str">
        <f t="shared" si="115"/>
        <v/>
      </c>
      <c r="AJ493" s="265"/>
      <c r="AK493" s="207" t="str">
        <f t="shared" si="116"/>
        <v/>
      </c>
      <c r="AL493" s="266"/>
      <c r="AM493" s="207" t="str">
        <f t="shared" si="117"/>
        <v/>
      </c>
      <c r="AN493" s="267"/>
      <c r="AO493" s="268"/>
      <c r="AP493" s="268"/>
      <c r="AQ493" s="269"/>
      <c r="AR493" s="207" t="str">
        <f t="shared" si="118"/>
        <v/>
      </c>
      <c r="AS493" s="270"/>
      <c r="AT493" s="271"/>
      <c r="AU493" s="237"/>
      <c r="AV493" s="207" t="str">
        <f t="shared" si="119"/>
        <v/>
      </c>
      <c r="AW493" s="237"/>
      <c r="AX493" s="237"/>
      <c r="AY493" s="237"/>
      <c r="AZ493" s="237"/>
      <c r="BA493" s="237"/>
      <c r="BB493" s="237"/>
      <c r="BC493" s="237"/>
      <c r="BE493" s="237"/>
      <c r="BF493" s="237"/>
      <c r="BG493" s="237"/>
      <c r="BH493" s="237"/>
      <c r="BI493" s="237"/>
      <c r="BJ493" s="237"/>
    </row>
    <row r="494" spans="1:62" s="238" customFormat="1" x14ac:dyDescent="0.2">
      <c r="A494" s="237"/>
      <c r="B494" s="207" t="str">
        <f t="shared" si="120"/>
        <v/>
      </c>
      <c r="C494" s="73"/>
      <c r="D494" s="257"/>
      <c r="E494" s="258"/>
      <c r="F494" s="259"/>
      <c r="G494" s="259"/>
      <c r="H494" s="207" t="str">
        <f t="shared" si="121"/>
        <v/>
      </c>
      <c r="I494" s="259"/>
      <c r="J494" s="207" t="str">
        <f t="shared" si="107"/>
        <v/>
      </c>
      <c r="K494" s="259"/>
      <c r="L494" s="207" t="str">
        <f t="shared" si="108"/>
        <v/>
      </c>
      <c r="M494" s="260"/>
      <c r="N494" s="260"/>
      <c r="O494" s="260"/>
      <c r="P494" s="260"/>
      <c r="Q494" s="260"/>
      <c r="R494" s="259"/>
      <c r="S494" s="207" t="str">
        <f t="shared" si="109"/>
        <v/>
      </c>
      <c r="T494" s="259"/>
      <c r="U494" s="207" t="str">
        <f t="shared" si="110"/>
        <v/>
      </c>
      <c r="V494" s="261"/>
      <c r="W494" s="183"/>
      <c r="X494" s="259"/>
      <c r="Y494" s="207" t="str">
        <f t="shared" si="111"/>
        <v/>
      </c>
      <c r="Z494" s="259"/>
      <c r="AA494" s="207" t="str">
        <f t="shared" si="112"/>
        <v/>
      </c>
      <c r="AB494" s="183"/>
      <c r="AC494" s="90"/>
      <c r="AD494" s="262"/>
      <c r="AE494" s="207" t="str">
        <f t="shared" si="113"/>
        <v/>
      </c>
      <c r="AF494" s="263"/>
      <c r="AG494" s="207" t="str">
        <f t="shared" si="114"/>
        <v/>
      </c>
      <c r="AH494" s="264"/>
      <c r="AI494" s="207" t="str">
        <f t="shared" si="115"/>
        <v/>
      </c>
      <c r="AJ494" s="265"/>
      <c r="AK494" s="207" t="str">
        <f t="shared" si="116"/>
        <v/>
      </c>
      <c r="AL494" s="266"/>
      <c r="AM494" s="207" t="str">
        <f t="shared" si="117"/>
        <v/>
      </c>
      <c r="AN494" s="267"/>
      <c r="AO494" s="268"/>
      <c r="AP494" s="268"/>
      <c r="AQ494" s="269"/>
      <c r="AR494" s="207" t="str">
        <f t="shared" si="118"/>
        <v/>
      </c>
      <c r="AS494" s="270"/>
      <c r="AT494" s="271"/>
      <c r="AU494" s="237"/>
      <c r="AV494" s="207" t="str">
        <f t="shared" si="119"/>
        <v/>
      </c>
      <c r="AW494" s="237"/>
      <c r="AX494" s="237"/>
      <c r="AY494" s="237"/>
      <c r="AZ494" s="237"/>
      <c r="BA494" s="237"/>
      <c r="BB494" s="237"/>
      <c r="BC494" s="237"/>
      <c r="BE494" s="237"/>
      <c r="BF494" s="237"/>
      <c r="BG494" s="237"/>
      <c r="BH494" s="237"/>
      <c r="BI494" s="237"/>
      <c r="BJ494" s="237"/>
    </row>
    <row r="495" spans="1:62" s="238" customFormat="1" x14ac:dyDescent="0.2">
      <c r="A495" s="237"/>
      <c r="B495" s="207" t="str">
        <f t="shared" si="120"/>
        <v/>
      </c>
      <c r="C495" s="73"/>
      <c r="D495" s="257"/>
      <c r="E495" s="258"/>
      <c r="F495" s="259"/>
      <c r="G495" s="259"/>
      <c r="H495" s="207" t="str">
        <f t="shared" si="121"/>
        <v/>
      </c>
      <c r="I495" s="259"/>
      <c r="J495" s="207" t="str">
        <f t="shared" si="107"/>
        <v/>
      </c>
      <c r="K495" s="259"/>
      <c r="L495" s="207" t="str">
        <f t="shared" si="108"/>
        <v/>
      </c>
      <c r="M495" s="260"/>
      <c r="N495" s="260"/>
      <c r="O495" s="260"/>
      <c r="P495" s="260"/>
      <c r="Q495" s="260"/>
      <c r="R495" s="259"/>
      <c r="S495" s="207" t="str">
        <f t="shared" si="109"/>
        <v/>
      </c>
      <c r="T495" s="259"/>
      <c r="U495" s="207" t="str">
        <f t="shared" si="110"/>
        <v/>
      </c>
      <c r="V495" s="261"/>
      <c r="W495" s="183"/>
      <c r="X495" s="259"/>
      <c r="Y495" s="207" t="str">
        <f t="shared" si="111"/>
        <v/>
      </c>
      <c r="Z495" s="259"/>
      <c r="AA495" s="207" t="str">
        <f t="shared" si="112"/>
        <v/>
      </c>
      <c r="AB495" s="183"/>
      <c r="AC495" s="90"/>
      <c r="AD495" s="262"/>
      <c r="AE495" s="207" t="str">
        <f t="shared" si="113"/>
        <v/>
      </c>
      <c r="AF495" s="263"/>
      <c r="AG495" s="207" t="str">
        <f t="shared" si="114"/>
        <v/>
      </c>
      <c r="AH495" s="264"/>
      <c r="AI495" s="207" t="str">
        <f t="shared" si="115"/>
        <v/>
      </c>
      <c r="AJ495" s="265"/>
      <c r="AK495" s="207" t="str">
        <f t="shared" si="116"/>
        <v/>
      </c>
      <c r="AL495" s="266"/>
      <c r="AM495" s="207" t="str">
        <f t="shared" si="117"/>
        <v/>
      </c>
      <c r="AN495" s="267"/>
      <c r="AO495" s="268"/>
      <c r="AP495" s="268"/>
      <c r="AQ495" s="269"/>
      <c r="AR495" s="207" t="str">
        <f t="shared" si="118"/>
        <v/>
      </c>
      <c r="AS495" s="270"/>
      <c r="AT495" s="271"/>
      <c r="AU495" s="237"/>
      <c r="AV495" s="207" t="str">
        <f t="shared" si="119"/>
        <v/>
      </c>
      <c r="AW495" s="237"/>
      <c r="AX495" s="237"/>
      <c r="AY495" s="237"/>
      <c r="AZ495" s="237"/>
      <c r="BA495" s="237"/>
      <c r="BB495" s="237"/>
      <c r="BC495" s="237"/>
      <c r="BE495" s="237"/>
      <c r="BF495" s="237"/>
      <c r="BG495" s="237"/>
      <c r="BH495" s="237"/>
      <c r="BI495" s="237"/>
      <c r="BJ495" s="237"/>
    </row>
    <row r="496" spans="1:62" s="238" customFormat="1" x14ac:dyDescent="0.2">
      <c r="A496" s="237"/>
      <c r="B496" s="207" t="str">
        <f t="shared" si="120"/>
        <v/>
      </c>
      <c r="C496" s="73"/>
      <c r="D496" s="257"/>
      <c r="E496" s="258"/>
      <c r="F496" s="259"/>
      <c r="G496" s="259"/>
      <c r="H496" s="207" t="str">
        <f t="shared" si="121"/>
        <v/>
      </c>
      <c r="I496" s="259"/>
      <c r="J496" s="207" t="str">
        <f t="shared" si="107"/>
        <v/>
      </c>
      <c r="K496" s="259"/>
      <c r="L496" s="207" t="str">
        <f t="shared" si="108"/>
        <v/>
      </c>
      <c r="M496" s="260"/>
      <c r="N496" s="260"/>
      <c r="O496" s="260"/>
      <c r="P496" s="260"/>
      <c r="Q496" s="260"/>
      <c r="R496" s="259"/>
      <c r="S496" s="207" t="str">
        <f t="shared" si="109"/>
        <v/>
      </c>
      <c r="T496" s="259"/>
      <c r="U496" s="207" t="str">
        <f t="shared" si="110"/>
        <v/>
      </c>
      <c r="V496" s="261"/>
      <c r="W496" s="183"/>
      <c r="X496" s="259"/>
      <c r="Y496" s="207" t="str">
        <f t="shared" si="111"/>
        <v/>
      </c>
      <c r="Z496" s="259"/>
      <c r="AA496" s="207" t="str">
        <f t="shared" si="112"/>
        <v/>
      </c>
      <c r="AB496" s="183"/>
      <c r="AC496" s="90"/>
      <c r="AD496" s="262"/>
      <c r="AE496" s="207" t="str">
        <f t="shared" si="113"/>
        <v/>
      </c>
      <c r="AF496" s="263"/>
      <c r="AG496" s="207" t="str">
        <f t="shared" si="114"/>
        <v/>
      </c>
      <c r="AH496" s="264"/>
      <c r="AI496" s="207" t="str">
        <f t="shared" si="115"/>
        <v/>
      </c>
      <c r="AJ496" s="265"/>
      <c r="AK496" s="207" t="str">
        <f t="shared" si="116"/>
        <v/>
      </c>
      <c r="AL496" s="266"/>
      <c r="AM496" s="207" t="str">
        <f t="shared" si="117"/>
        <v/>
      </c>
      <c r="AN496" s="267"/>
      <c r="AO496" s="268"/>
      <c r="AP496" s="268"/>
      <c r="AQ496" s="269"/>
      <c r="AR496" s="207" t="str">
        <f t="shared" si="118"/>
        <v/>
      </c>
      <c r="AS496" s="270"/>
      <c r="AT496" s="271"/>
      <c r="AU496" s="237"/>
      <c r="AV496" s="207" t="str">
        <f t="shared" si="119"/>
        <v/>
      </c>
      <c r="AW496" s="237"/>
      <c r="AX496" s="237"/>
      <c r="AY496" s="237"/>
      <c r="AZ496" s="237"/>
      <c r="BA496" s="237"/>
      <c r="BB496" s="237"/>
      <c r="BC496" s="237"/>
      <c r="BE496" s="237"/>
      <c r="BF496" s="237"/>
      <c r="BG496" s="237"/>
      <c r="BH496" s="237"/>
      <c r="BI496" s="237"/>
      <c r="BJ496" s="237"/>
    </row>
    <row r="497" spans="1:62" s="238" customFormat="1" x14ac:dyDescent="0.2">
      <c r="A497" s="237"/>
      <c r="B497" s="207" t="str">
        <f t="shared" si="120"/>
        <v/>
      </c>
      <c r="C497" s="73"/>
      <c r="D497" s="257"/>
      <c r="E497" s="258"/>
      <c r="F497" s="259"/>
      <c r="G497" s="259"/>
      <c r="H497" s="207" t="str">
        <f t="shared" si="121"/>
        <v/>
      </c>
      <c r="I497" s="259"/>
      <c r="J497" s="207" t="str">
        <f t="shared" si="107"/>
        <v/>
      </c>
      <c r="K497" s="259"/>
      <c r="L497" s="207" t="str">
        <f t="shared" si="108"/>
        <v/>
      </c>
      <c r="M497" s="260"/>
      <c r="N497" s="260"/>
      <c r="O497" s="260"/>
      <c r="P497" s="260"/>
      <c r="Q497" s="260"/>
      <c r="R497" s="259"/>
      <c r="S497" s="207" t="str">
        <f t="shared" si="109"/>
        <v/>
      </c>
      <c r="T497" s="259"/>
      <c r="U497" s="207" t="str">
        <f t="shared" si="110"/>
        <v/>
      </c>
      <c r="V497" s="261"/>
      <c r="W497" s="183"/>
      <c r="X497" s="259"/>
      <c r="Y497" s="207" t="str">
        <f t="shared" si="111"/>
        <v/>
      </c>
      <c r="Z497" s="259"/>
      <c r="AA497" s="207" t="str">
        <f t="shared" si="112"/>
        <v/>
      </c>
      <c r="AB497" s="183"/>
      <c r="AC497" s="90"/>
      <c r="AD497" s="262"/>
      <c r="AE497" s="207" t="str">
        <f t="shared" si="113"/>
        <v/>
      </c>
      <c r="AF497" s="263"/>
      <c r="AG497" s="207" t="str">
        <f t="shared" si="114"/>
        <v/>
      </c>
      <c r="AH497" s="264"/>
      <c r="AI497" s="207" t="str">
        <f t="shared" si="115"/>
        <v/>
      </c>
      <c r="AJ497" s="265"/>
      <c r="AK497" s="207" t="str">
        <f t="shared" si="116"/>
        <v/>
      </c>
      <c r="AL497" s="266"/>
      <c r="AM497" s="207" t="str">
        <f t="shared" si="117"/>
        <v/>
      </c>
      <c r="AN497" s="267"/>
      <c r="AO497" s="268"/>
      <c r="AP497" s="268"/>
      <c r="AQ497" s="269"/>
      <c r="AR497" s="207" t="str">
        <f t="shared" si="118"/>
        <v/>
      </c>
      <c r="AS497" s="270"/>
      <c r="AT497" s="271"/>
      <c r="AU497" s="237"/>
      <c r="AV497" s="207" t="str">
        <f t="shared" si="119"/>
        <v/>
      </c>
      <c r="AW497" s="237"/>
      <c r="AX497" s="237"/>
      <c r="AY497" s="237"/>
      <c r="AZ497" s="237"/>
      <c r="BA497" s="237"/>
      <c r="BB497" s="237"/>
      <c r="BC497" s="237"/>
      <c r="BE497" s="237"/>
      <c r="BF497" s="237"/>
      <c r="BG497" s="237"/>
      <c r="BH497" s="237"/>
      <c r="BI497" s="237"/>
      <c r="BJ497" s="237"/>
    </row>
  </sheetData>
  <sheetProtection formatColumns="0" formatRows="0"/>
  <conditionalFormatting sqref="C6:C497 E6:F497 K6:K497 M6:M497 T6:T497 V6:W497 AB6:AD497 AF6:AF497 AH6:AH497 AJ6:AJ497 AL6:AL497 AN6:AQ497 AS6:AS497">
    <cfRule type="expression" dxfId="66" priority="5">
      <formula>$A6="ADD"</formula>
    </cfRule>
  </conditionalFormatting>
  <conditionalFormatting sqref="C6:C497 E6:E497 K6:K497 M6:M497 T6:T497 AT6:AU497 BE6:BE497">
    <cfRule type="expression" dxfId="65" priority="2">
      <formula>$A6="UPDATE"</formula>
    </cfRule>
  </conditionalFormatting>
  <conditionalFormatting sqref="C6:C497 E6:E497 K6:K497 M6:M497 T6:T497 AT6:AU497 BE6:BE497">
    <cfRule type="expression" dxfId="64" priority="1">
      <formula>$A6="DELETE"</formula>
    </cfRule>
  </conditionalFormatting>
  <dataValidations count="29">
    <dataValidation type="list" allowBlank="1" showInputMessage="1" showErrorMessage="1" sqref="AU6:AU497">
      <formula1>Signs_Replace_Reason_English_Description</formula1>
    </dataValidation>
    <dataValidation type="list" allowBlank="1" showInputMessage="1" showErrorMessage="1" sqref="AQ6:AQ497">
      <formula1>Signs_Framed_English_Description</formula1>
    </dataValidation>
    <dataValidation type="list" showInputMessage="1" showErrorMessage="1" errorTitle="Background Colour" error="This is not a valid colour code." sqref="AJ6:AJ497 AF6:AF497">
      <formula1>Signs_Sign_Colour_English_Description</formula1>
    </dataValidation>
    <dataValidation type="list" showInputMessage="1" showErrorMessage="1" errorTitle="Background Colour" error="This is not a valid colour code." sqref="AH6:AH497 AD6:AD497">
      <formula1>Signs_Sign_Material_English_Description</formula1>
    </dataValidation>
    <dataValidation type="whole" allowBlank="1" showInputMessage="1" showErrorMessage="1" errorTitle="Sign Displacement" error="The number of posts must be in the range 0 - 99" sqref="F6:F497">
      <formula1>0</formula1>
      <formula2>99</formula2>
    </dataValidation>
    <dataValidation type="list" allowBlank="1" showInputMessage="1" showErrorMessage="1" sqref="K6:K497">
      <formula1>Signs_Sign_Type_English_Description</formula1>
    </dataValidation>
    <dataValidation type="list" allowBlank="1" showInputMessage="1" showErrorMessage="1" errorTitle="Action" error="The action must be ADD, UPDATE or DELETE." sqref="A6:A497">
      <formula1>Generic_Action</formula1>
    </dataValidation>
    <dataValidation showInputMessage="1" showErrorMessage="1" errorTitle="Sign Displacement" error="The sign displacement must be in the range 0 - 21,000m" sqref="E6:E497"/>
    <dataValidation type="whole" showInputMessage="1" showErrorMessage="1" errorTitle="Sign Displacement" error="The sign displacement must be in the range 0 - 21,000m" sqref="D6:D497">
      <formula1>0</formula1>
      <formula2>22000</formula2>
    </dataValidation>
    <dataValidation type="whole" errorStyle="warning" allowBlank="1" showInputMessage="1" showErrorMessage="1" errorTitle="Sign Offset" error="The sign offset is outside the range 3 - 20m" sqref="W6:W497">
      <formula1>1</formula1>
      <formula2>32000</formula2>
    </dataValidation>
    <dataValidation type="whole" allowBlank="1" showInputMessage="1" showErrorMessage="1" errorTitle="Sign Displacement" error="Displacement must be in the range 0 - 23000." sqref="M6:P497">
      <formula1>0</formula1>
      <formula2>23000</formula2>
    </dataValidation>
    <dataValidation type="whole" errorStyle="warning" allowBlank="1" showInputMessage="1" showErrorMessage="1" errorTitle="Offset" error="Value is outside range of 0 - 30.  Do you wish to continue?" sqref="V6:V497">
      <formula1>0</formula1>
      <formula2>30</formula2>
    </dataValidation>
    <dataValidation type="whole" errorStyle="warning" allowBlank="1" showInputMessage="1" showErrorMessage="1" errorTitle="Sign Height" error="Value does not fall in range of 0-5000. Are you sure this is correct?" sqref="AO6:AP497">
      <formula1>0</formula1>
      <formula2>5000</formula2>
    </dataValidation>
    <dataValidation type="whole" errorStyle="warning" allowBlank="1" showInputMessage="1" showErrorMessage="1" errorTitle="Sign Width" error="Value does not fall in range of 0-5000. Are you sure this is correct?" sqref="AN6:AN497">
      <formula1>0</formula1>
      <formula2>5000</formula2>
    </dataValidation>
    <dataValidation type="list" allowBlank="1" showInputMessage="1" showErrorMessage="1" sqref="AW6:BC497">
      <formula1>Generic_Risk</formula1>
    </dataValidation>
    <dataValidation type="list" allowBlank="1" showInputMessage="1" showErrorMessage="1" errorTitle="Sign Displacement" error="The number of posts must be in the range 0 - 99" sqref="G6:G497">
      <formula1>Signs_Sign_Group_English_Description</formula1>
    </dataValidation>
    <dataValidation allowBlank="1" showInputMessage="1" showErrorMessage="1" errorTitle="Sign Displacement" error="The number of posts must be in the range 0 - 99" sqref="H6:H497"/>
    <dataValidation type="list" allowBlank="1" showInputMessage="1" showErrorMessage="1" sqref="I6:I497">
      <formula1>Signs_Sign_Class_English_Description</formula1>
    </dataValidation>
    <dataValidation type="list" errorStyle="warning" allowBlank="1" showInputMessage="1" showErrorMessage="1" errorTitle="Sign Displacement" error="Displacement must be in the range 0 - 23000." sqref="Q6:Q497">
      <formula1>Generic_Organisation_English_Description</formula1>
    </dataValidation>
    <dataValidation type="list" allowBlank="1" showInputMessage="1" showErrorMessage="1" errorTitle="Sign Displacement" error="Displacement must be in the range 0 - 23000." sqref="R6:R497">
      <formula1>Generic_GPS_Method_ID_English_Description</formula1>
    </dataValidation>
    <dataValidation allowBlank="1" showInputMessage="1" showErrorMessage="1" errorTitle="Sign Displacement" error="Displacement must be in the range 0 - 23000." sqref="S6:S497"/>
    <dataValidation type="list" allowBlank="1" showInputMessage="1" showErrorMessage="1" errorTitle="Side" error="This is not a valid side code." sqref="T6:T497">
      <formula1>Signs_Sign_Side_English_Description</formula1>
    </dataValidation>
    <dataValidation allowBlank="1" showInputMessage="1" showErrorMessage="1" errorTitle="Side" error="This is not a valid side code." sqref="U6:U497"/>
    <dataValidation type="list" errorStyle="warning" allowBlank="1" showInputMessage="1" showErrorMessage="1" errorTitle="Sign Offset" error="The sign offset is outside the range 3 - 20m" sqref="X6:X497">
      <formula1>Signs_Direction_English_Description</formula1>
    </dataValidation>
    <dataValidation errorStyle="warning" allowBlank="1" showInputMessage="1" showErrorMessage="1" errorTitle="Sign Offset" error="The sign offset is outside the range 3 - 20m" sqref="AA6:AA497 Y6:Y497"/>
    <dataValidation type="list" errorStyle="warning" allowBlank="1" showInputMessage="1" showErrorMessage="1" errorTitle="Sign Offset" error="The sign offset is outside the range 3 - 20m" sqref="Z6:Z497">
      <formula1>Signs_Sign_Owner_English_Description</formula1>
    </dataValidation>
    <dataValidation showInputMessage="1" showErrorMessage="1" errorTitle="Background Colour" error="This is not a valid colour code." sqref="AI6:AI497 AM6:AM497 AE6:AE497 AG6:AG497 AK6:AK497"/>
    <dataValidation type="list" showInputMessage="1" showErrorMessage="1" errorTitle="Background Colour" error="This is not a valid colour code." sqref="AL6:AL497">
      <formula1>Signs_Sign_Substrate_English_Description</formula1>
    </dataValidation>
    <dataValidation type="list" errorStyle="warning" allowBlank="1" showInputMessage="1" showErrorMessage="1" sqref="C6:C497">
      <formula1>Generic_Roadnames</formula1>
    </dataValidation>
  </dataValidations>
  <pageMargins left="0.55118110236220474" right="0.35433070866141736" top="0.98425196850393704" bottom="0.98425196850393704" header="0.51181102362204722" footer="0.51181102362204722"/>
  <pageSetup paperSize="8" orientation="landscape" r:id="rId1"/>
  <headerFooter alignWithMargins="0">
    <oddFooter>&amp;C&amp;8Page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workbookViewId="0">
      <selection activeCell="J19" sqref="J19"/>
    </sheetView>
  </sheetViews>
  <sheetFormatPr defaultRowHeight="11.25" x14ac:dyDescent="0.2"/>
  <cols>
    <col min="1" max="1" width="8" style="159" bestFit="1" customWidth="1"/>
    <col min="2" max="2" width="28.5703125" style="162" bestFit="1" customWidth="1"/>
    <col min="3" max="3" width="8.85546875" style="161" bestFit="1" customWidth="1"/>
    <col min="4" max="16384" width="9.140625" style="156"/>
  </cols>
  <sheetData>
    <row r="1" spans="1:3" x14ac:dyDescent="0.2">
      <c r="A1" s="152" t="s">
        <v>399</v>
      </c>
      <c r="B1" s="154" t="s">
        <v>401</v>
      </c>
      <c r="C1" s="153" t="s">
        <v>400</v>
      </c>
    </row>
    <row r="2" spans="1:3" x14ac:dyDescent="0.2">
      <c r="A2" s="155"/>
      <c r="B2" s="158"/>
      <c r="C2" s="157"/>
    </row>
    <row r="3" spans="1:3" x14ac:dyDescent="0.2">
      <c r="A3" s="159" t="s">
        <v>61</v>
      </c>
      <c r="B3" s="156" t="s">
        <v>414</v>
      </c>
      <c r="C3" s="156" t="s">
        <v>413</v>
      </c>
    </row>
    <row r="4" spans="1:3" x14ac:dyDescent="0.2">
      <c r="A4" s="159" t="s">
        <v>65</v>
      </c>
      <c r="B4" s="156" t="s">
        <v>424</v>
      </c>
      <c r="C4" s="156" t="s">
        <v>419</v>
      </c>
    </row>
    <row r="5" spans="1:3" x14ac:dyDescent="0.2">
      <c r="A5" s="159" t="s">
        <v>435</v>
      </c>
      <c r="B5" s="156" t="s">
        <v>1583</v>
      </c>
      <c r="C5" s="156" t="s">
        <v>1582</v>
      </c>
    </row>
    <row r="6" spans="1:3" x14ac:dyDescent="0.2">
      <c r="B6" s="156" t="s">
        <v>437</v>
      </c>
      <c r="C6" s="156" t="s">
        <v>436</v>
      </c>
    </row>
    <row r="7" spans="1:3" x14ac:dyDescent="0.2">
      <c r="B7" s="156" t="s">
        <v>445</v>
      </c>
      <c r="C7" s="156" t="s">
        <v>444</v>
      </c>
    </row>
    <row r="8" spans="1:3" x14ac:dyDescent="0.2">
      <c r="B8" s="156" t="s">
        <v>1581</v>
      </c>
      <c r="C8" s="156" t="s">
        <v>1580</v>
      </c>
    </row>
    <row r="9" spans="1:3" x14ac:dyDescent="0.2">
      <c r="B9" s="156" t="s">
        <v>456</v>
      </c>
      <c r="C9" s="156" t="s">
        <v>455</v>
      </c>
    </row>
    <row r="10" spans="1:3" x14ac:dyDescent="0.2">
      <c r="B10" s="156" t="s">
        <v>462</v>
      </c>
      <c r="C10" s="156" t="s">
        <v>461</v>
      </c>
    </row>
    <row r="11" spans="1:3" x14ac:dyDescent="0.2">
      <c r="B11" s="156" t="s">
        <v>1585</v>
      </c>
      <c r="C11" s="156" t="s">
        <v>1584</v>
      </c>
    </row>
    <row r="12" spans="1:3" x14ac:dyDescent="0.2">
      <c r="B12" s="156" t="s">
        <v>470</v>
      </c>
      <c r="C12" s="156" t="s">
        <v>469</v>
      </c>
    </row>
    <row r="13" spans="1:3" x14ac:dyDescent="0.2">
      <c r="B13" s="156" t="s">
        <v>477</v>
      </c>
      <c r="C13" s="156" t="s">
        <v>476</v>
      </c>
    </row>
    <row r="14" spans="1:3" x14ac:dyDescent="0.2">
      <c r="B14" s="156" t="s">
        <v>488</v>
      </c>
      <c r="C14" s="156" t="s">
        <v>487</v>
      </c>
    </row>
    <row r="15" spans="1:3" x14ac:dyDescent="0.2">
      <c r="B15" s="156" t="s">
        <v>494</v>
      </c>
      <c r="C15" s="156" t="s">
        <v>493</v>
      </c>
    </row>
    <row r="16" spans="1:3" x14ac:dyDescent="0.2">
      <c r="B16" s="156" t="s">
        <v>502</v>
      </c>
      <c r="C16" s="156" t="s">
        <v>501</v>
      </c>
    </row>
    <row r="17" spans="2:3" x14ac:dyDescent="0.2">
      <c r="B17" s="156" t="s">
        <v>508</v>
      </c>
      <c r="C17" s="156" t="s">
        <v>92</v>
      </c>
    </row>
    <row r="18" spans="2:3" x14ac:dyDescent="0.2">
      <c r="B18" s="156" t="s">
        <v>515</v>
      </c>
      <c r="C18" s="156" t="s">
        <v>514</v>
      </c>
    </row>
    <row r="19" spans="2:3" x14ac:dyDescent="0.2">
      <c r="B19" s="156" t="s">
        <v>520</v>
      </c>
      <c r="C19" s="156" t="s">
        <v>519</v>
      </c>
    </row>
    <row r="20" spans="2:3" x14ac:dyDescent="0.2">
      <c r="B20" s="156" t="s">
        <v>523</v>
      </c>
      <c r="C20" s="156" t="s">
        <v>522</v>
      </c>
    </row>
    <row r="21" spans="2:3" x14ac:dyDescent="0.2">
      <c r="B21" s="156" t="s">
        <v>527</v>
      </c>
      <c r="C21" s="156" t="s">
        <v>526</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497"/>
  <sheetViews>
    <sheetView zoomScaleNormal="100" workbookViewId="0">
      <pane ySplit="3" topLeftCell="A4" activePane="bottomLeft" state="frozen"/>
      <selection activeCell="K43" sqref="K43"/>
      <selection pane="bottomLeft" activeCell="I18" sqref="I18"/>
    </sheetView>
  </sheetViews>
  <sheetFormatPr defaultRowHeight="12.75" outlineLevelRow="1" outlineLevelCol="1" x14ac:dyDescent="0.2"/>
  <cols>
    <col min="1" max="1" width="8.42578125" customWidth="1"/>
    <col min="2" max="2" width="16.42578125" customWidth="1"/>
    <col min="3" max="3" width="7.5703125" hidden="1" customWidth="1" outlineLevel="1"/>
    <col min="4" max="4" width="33.140625" customWidth="1" collapsed="1"/>
    <col min="5" max="5" width="7.5703125" customWidth="1"/>
    <col min="6" max="6" width="10.28515625" hidden="1" customWidth="1" outlineLevel="1"/>
    <col min="7" max="7" width="6.7109375" customWidth="1" collapsed="1"/>
    <col min="8" max="8" width="10.28515625" hidden="1" customWidth="1" outlineLevel="1"/>
    <col min="9" max="9" width="18.85546875" customWidth="1" collapsed="1"/>
    <col min="10" max="10" width="8.140625" hidden="1" customWidth="1" outlineLevel="1"/>
    <col min="11" max="11" width="33.85546875" hidden="1" customWidth="1" outlineLevel="1"/>
    <col min="12" max="12" width="16" customWidth="1" collapsed="1"/>
    <col min="13" max="13" width="12.7109375" hidden="1" customWidth="1" outlineLevel="1"/>
    <col min="14" max="14" width="8.5703125" customWidth="1" collapsed="1"/>
    <col min="15" max="15" width="7.5703125" hidden="1" customWidth="1" outlineLevel="1"/>
    <col min="16" max="16" width="7" hidden="1" customWidth="1" outlineLevel="1"/>
    <col min="17" max="17" width="11.5703125" hidden="1" customWidth="1" outlineLevel="1"/>
    <col min="18" max="18" width="11" hidden="1" customWidth="1" outlineLevel="1"/>
    <col min="19" max="19" width="8.5703125" hidden="1" customWidth="1" outlineLevel="1"/>
    <col min="20" max="20" width="7" hidden="1" customWidth="1" outlineLevel="1"/>
    <col min="21" max="21" width="13.7109375" hidden="1" customWidth="1" outlineLevel="1"/>
    <col min="22" max="22" width="13.140625" customWidth="1" collapsed="1"/>
    <col min="23" max="23" width="6.140625" customWidth="1"/>
    <col min="24" max="24" width="8.5703125" customWidth="1"/>
    <col min="25" max="25" width="14.7109375" customWidth="1"/>
    <col min="26" max="26" width="22" customWidth="1"/>
    <col min="27" max="27" width="13.140625" hidden="1" customWidth="1" outlineLevel="1"/>
    <col min="28" max="28" width="6.28515625" customWidth="1" collapsed="1"/>
    <col min="29" max="29" width="8.5703125" customWidth="1"/>
    <col min="30" max="30" width="13.85546875" customWidth="1"/>
    <col min="31" max="31" width="5.28515625" customWidth="1"/>
    <col min="32" max="32" width="19" customWidth="1"/>
    <col min="33" max="33" width="11.140625" hidden="1" customWidth="1" outlineLevel="1"/>
    <col min="34" max="34" width="10.28515625" customWidth="1" collapsed="1"/>
    <col min="35" max="35" width="12.28515625" hidden="1" customWidth="1" outlineLevel="1"/>
    <col min="36" max="36" width="15.140625" customWidth="1" collapsed="1"/>
    <col min="37" max="37" width="9.5703125" hidden="1" customWidth="1" outlineLevel="1"/>
    <col min="38" max="38" width="15.140625" customWidth="1" collapsed="1"/>
    <col min="39" max="39" width="8.5703125" hidden="1" customWidth="1" outlineLevel="1"/>
    <col min="40" max="40" width="10.42578125" customWidth="1" collapsed="1"/>
    <col min="41" max="41" width="11.42578125" customWidth="1"/>
    <col min="42" max="42" width="12.42578125" customWidth="1"/>
    <col min="43" max="43" width="5.85546875" hidden="1" customWidth="1" outlineLevel="1"/>
    <col min="44" max="44" width="8.140625" hidden="1" customWidth="1" outlineLevel="1"/>
    <col min="45" max="45" width="8.42578125" hidden="1" customWidth="1" outlineLevel="1"/>
    <col min="46" max="46" width="13.140625" hidden="1" customWidth="1" outlineLevel="1"/>
    <col min="47" max="47" width="12.7109375" hidden="1" customWidth="1" outlineLevel="1"/>
    <col min="48" max="48" width="16.140625" hidden="1" customWidth="1" outlineLevel="1"/>
    <col min="49" max="49" width="4" hidden="1" customWidth="1" outlineLevel="1"/>
    <col min="50" max="50" width="8.5703125" hidden="1" customWidth="1" outlineLevel="1"/>
    <col min="51" max="51" width="11.42578125" hidden="1" customWidth="1" outlineLevel="1"/>
    <col min="52" max="52" width="12.85546875" customWidth="1" collapsed="1"/>
    <col min="53" max="53" width="12" hidden="1" customWidth="1" outlineLevel="1"/>
    <col min="54" max="54" width="11" hidden="1" customWidth="1" outlineLevel="1"/>
    <col min="55" max="56" width="9" hidden="1" customWidth="1" outlineLevel="1"/>
    <col min="57" max="58" width="8" hidden="1" customWidth="1" outlineLevel="1"/>
    <col min="59" max="59" width="9.140625" collapsed="1"/>
  </cols>
  <sheetData>
    <row r="1" spans="1:63" s="192" customFormat="1" ht="15.75" x14ac:dyDescent="0.25">
      <c r="A1" s="68" t="s">
        <v>1481</v>
      </c>
      <c r="B1" s="68"/>
      <c r="D1" s="213"/>
      <c r="E1" s="213"/>
      <c r="F1" s="213"/>
      <c r="G1" s="213"/>
      <c r="H1" s="213"/>
      <c r="J1" s="272"/>
      <c r="K1" s="272"/>
      <c r="L1" s="273"/>
      <c r="M1" s="213"/>
      <c r="N1" s="213"/>
      <c r="O1" s="213"/>
      <c r="P1" s="213"/>
      <c r="Q1" s="213"/>
      <c r="R1" s="213"/>
      <c r="S1" s="213"/>
      <c r="T1" s="213"/>
      <c r="U1" s="213"/>
      <c r="AA1" s="248"/>
      <c r="AI1" s="274"/>
    </row>
    <row r="2" spans="1:63" s="244" customFormat="1" ht="15.75" x14ac:dyDescent="0.25">
      <c r="A2" s="80" t="s">
        <v>1924</v>
      </c>
      <c r="B2" s="111"/>
      <c r="C2" s="246"/>
      <c r="D2" s="247"/>
      <c r="E2" s="80"/>
      <c r="F2" s="80"/>
      <c r="G2" s="80"/>
      <c r="H2" s="80"/>
      <c r="I2" s="97"/>
      <c r="J2" s="97"/>
      <c r="K2" s="97"/>
      <c r="L2" s="97"/>
      <c r="M2" s="242"/>
      <c r="N2" s="242"/>
      <c r="O2" s="242"/>
      <c r="P2" s="242"/>
      <c r="Q2" s="242"/>
      <c r="R2" s="242"/>
      <c r="S2" s="242"/>
      <c r="T2" s="241"/>
      <c r="U2" s="241"/>
      <c r="V2" s="241"/>
      <c r="W2" s="241"/>
      <c r="X2" s="241"/>
      <c r="Y2" s="241"/>
      <c r="Z2" s="241"/>
      <c r="AA2" s="241"/>
      <c r="AB2" s="243"/>
      <c r="AD2" s="248"/>
      <c r="AE2" s="248"/>
      <c r="AF2" s="241"/>
      <c r="AG2" s="241"/>
      <c r="AH2" s="241"/>
      <c r="AI2" s="241"/>
      <c r="AJ2" s="241"/>
      <c r="AK2" s="241"/>
      <c r="AL2" s="241"/>
      <c r="AM2" s="241"/>
      <c r="AN2" s="241"/>
      <c r="AO2" s="241"/>
      <c r="AP2" s="241"/>
      <c r="AQ2" s="241"/>
      <c r="AR2" s="241"/>
      <c r="AS2" s="241"/>
      <c r="BF2" s="249"/>
      <c r="BG2" s="249"/>
      <c r="BH2" s="249"/>
      <c r="BI2" s="249"/>
      <c r="BJ2" s="249"/>
      <c r="BK2" s="249"/>
    </row>
    <row r="3" spans="1:63" s="192" customFormat="1" ht="15.75" x14ac:dyDescent="0.25">
      <c r="A3" s="205"/>
      <c r="B3" s="216"/>
      <c r="C3" s="248"/>
      <c r="D3" s="216"/>
      <c r="E3" s="216"/>
      <c r="F3" s="248"/>
      <c r="G3" s="216"/>
      <c r="H3" s="248"/>
      <c r="I3" s="216"/>
      <c r="J3" s="215"/>
      <c r="K3" s="216"/>
      <c r="L3" s="216"/>
      <c r="M3" s="215"/>
      <c r="N3" s="216"/>
      <c r="O3" s="248"/>
      <c r="P3" s="248"/>
      <c r="Q3" s="248"/>
      <c r="R3" s="248"/>
      <c r="S3" s="248"/>
      <c r="T3" s="248"/>
      <c r="U3" s="248"/>
      <c r="V3" s="216"/>
      <c r="W3" s="216"/>
      <c r="X3" s="216"/>
      <c r="Y3" s="216"/>
      <c r="Z3" s="216"/>
      <c r="AA3" s="215"/>
      <c r="AB3" s="216"/>
      <c r="AC3" s="216"/>
      <c r="AD3" s="216"/>
      <c r="AE3" s="216"/>
      <c r="AF3" s="216"/>
      <c r="AG3" s="215"/>
      <c r="AH3" s="216"/>
      <c r="AI3" s="215"/>
      <c r="AJ3" s="216"/>
      <c r="AK3" s="215"/>
      <c r="AL3" s="216"/>
      <c r="AM3" s="215"/>
      <c r="AN3" s="216"/>
      <c r="AO3" s="216"/>
      <c r="AP3" s="216"/>
      <c r="AQ3" s="248"/>
      <c r="AR3" s="248"/>
      <c r="AS3" s="248"/>
      <c r="AT3" s="248"/>
      <c r="AU3" s="248"/>
      <c r="AV3" s="248"/>
      <c r="AW3" s="248"/>
      <c r="AX3" s="248"/>
      <c r="AY3" s="248"/>
      <c r="AZ3" s="216"/>
    </row>
    <row r="4" spans="1:63" s="277" customFormat="1" ht="25.5" x14ac:dyDescent="0.2">
      <c r="A4" s="328" t="s">
        <v>2165</v>
      </c>
      <c r="B4" s="328" t="s">
        <v>3091</v>
      </c>
      <c r="C4" s="329" t="s">
        <v>12</v>
      </c>
      <c r="D4" s="328" t="s">
        <v>11</v>
      </c>
      <c r="E4" s="328" t="s">
        <v>1500</v>
      </c>
      <c r="F4" s="182" t="s">
        <v>3160</v>
      </c>
      <c r="G4" s="328" t="s">
        <v>3087</v>
      </c>
      <c r="H4" s="182" t="s">
        <v>3161</v>
      </c>
      <c r="I4" s="328" t="s">
        <v>3162</v>
      </c>
      <c r="J4" s="329" t="s">
        <v>3093</v>
      </c>
      <c r="K4" s="328" t="s">
        <v>2527</v>
      </c>
      <c r="L4" s="328" t="s">
        <v>3163</v>
      </c>
      <c r="M4" s="329" t="s">
        <v>3089</v>
      </c>
      <c r="N4" s="328" t="s">
        <v>1492</v>
      </c>
      <c r="O4" s="182" t="s">
        <v>1965</v>
      </c>
      <c r="P4" s="182" t="s">
        <v>1966</v>
      </c>
      <c r="Q4" s="182" t="s">
        <v>1967</v>
      </c>
      <c r="R4" s="182" t="s">
        <v>1968</v>
      </c>
      <c r="S4" s="182" t="s">
        <v>1969</v>
      </c>
      <c r="T4" s="182" t="s">
        <v>1970</v>
      </c>
      <c r="U4" s="182" t="s">
        <v>1971</v>
      </c>
      <c r="V4" s="328" t="s">
        <v>2961</v>
      </c>
      <c r="W4" s="328" t="s">
        <v>216</v>
      </c>
      <c r="X4" s="328" t="s">
        <v>1485</v>
      </c>
      <c r="Y4" s="328" t="s">
        <v>2409</v>
      </c>
      <c r="Z4" s="328" t="s">
        <v>2154</v>
      </c>
      <c r="AA4" s="329" t="s">
        <v>2125</v>
      </c>
      <c r="AB4" s="328" t="s">
        <v>1676</v>
      </c>
      <c r="AC4" s="328" t="s">
        <v>1496</v>
      </c>
      <c r="AD4" s="328" t="s">
        <v>3090</v>
      </c>
      <c r="AE4" s="328" t="s">
        <v>3164</v>
      </c>
      <c r="AF4" s="328" t="s">
        <v>551</v>
      </c>
      <c r="AG4" s="329" t="s">
        <v>1483</v>
      </c>
      <c r="AH4" s="328" t="s">
        <v>3165</v>
      </c>
      <c r="AI4" s="329" t="s">
        <v>3098</v>
      </c>
      <c r="AJ4" s="328" t="s">
        <v>3166</v>
      </c>
      <c r="AK4" s="329" t="s">
        <v>3099</v>
      </c>
      <c r="AL4" s="328" t="s">
        <v>3167</v>
      </c>
      <c r="AM4" s="329" t="s">
        <v>3100</v>
      </c>
      <c r="AN4" s="328" t="s">
        <v>3168</v>
      </c>
      <c r="AO4" s="328" t="s">
        <v>3169</v>
      </c>
      <c r="AP4" s="328" t="s">
        <v>3170</v>
      </c>
      <c r="AQ4" s="182" t="s">
        <v>2093</v>
      </c>
      <c r="AR4" s="182" t="s">
        <v>1979</v>
      </c>
      <c r="AS4" s="182" t="s">
        <v>1980</v>
      </c>
      <c r="AT4" s="182" t="s">
        <v>1981</v>
      </c>
      <c r="AU4" s="182" t="s">
        <v>1726</v>
      </c>
      <c r="AV4" s="182" t="s">
        <v>1727</v>
      </c>
      <c r="AW4" s="182" t="s">
        <v>2134</v>
      </c>
      <c r="AX4" s="182" t="s">
        <v>2135</v>
      </c>
      <c r="AY4" s="182" t="s">
        <v>1982</v>
      </c>
      <c r="AZ4" s="328" t="s">
        <v>2392</v>
      </c>
      <c r="BA4" s="182" t="s">
        <v>2143</v>
      </c>
      <c r="BB4" s="182" t="s">
        <v>2144</v>
      </c>
      <c r="BC4" s="182" t="s">
        <v>1986</v>
      </c>
      <c r="BD4" s="182" t="s">
        <v>1987</v>
      </c>
      <c r="BE4" s="182" t="s">
        <v>1988</v>
      </c>
      <c r="BF4" s="182" t="s">
        <v>1989</v>
      </c>
    </row>
    <row r="5" spans="1:63" s="276" customFormat="1" hidden="1" outlineLevel="1" x14ac:dyDescent="0.2">
      <c r="A5" s="128"/>
      <c r="B5" s="118" t="s">
        <v>3092</v>
      </c>
      <c r="C5" s="275" t="s">
        <v>1667</v>
      </c>
      <c r="D5" s="128"/>
      <c r="E5" s="118" t="s">
        <v>1931</v>
      </c>
      <c r="F5" s="120" t="s">
        <v>2120</v>
      </c>
      <c r="G5" s="118" t="s">
        <v>1930</v>
      </c>
      <c r="H5" s="120" t="s">
        <v>2121</v>
      </c>
      <c r="I5" s="118"/>
      <c r="J5" s="275" t="s">
        <v>3093</v>
      </c>
      <c r="K5" s="120"/>
      <c r="L5" s="120"/>
      <c r="M5" s="275" t="s">
        <v>3094</v>
      </c>
      <c r="N5" s="118" t="s">
        <v>2394</v>
      </c>
      <c r="O5" s="120" t="s">
        <v>1965</v>
      </c>
      <c r="P5" s="120" t="s">
        <v>1966</v>
      </c>
      <c r="Q5" s="120" t="s">
        <v>1967</v>
      </c>
      <c r="R5" s="120" t="s">
        <v>1968</v>
      </c>
      <c r="S5" s="120" t="s">
        <v>1969</v>
      </c>
      <c r="T5" s="120" t="s">
        <v>1970</v>
      </c>
      <c r="U5" s="120" t="s">
        <v>1971</v>
      </c>
      <c r="V5" s="118" t="s">
        <v>1489</v>
      </c>
      <c r="W5" s="118" t="s">
        <v>1488</v>
      </c>
      <c r="X5" s="118" t="s">
        <v>2123</v>
      </c>
      <c r="Y5" s="118" t="s">
        <v>2124</v>
      </c>
      <c r="Z5" s="118"/>
      <c r="AA5" s="275" t="s">
        <v>2125</v>
      </c>
      <c r="AB5" s="118" t="s">
        <v>2082</v>
      </c>
      <c r="AC5" s="118" t="s">
        <v>3095</v>
      </c>
      <c r="AD5" s="118" t="s">
        <v>3096</v>
      </c>
      <c r="AE5" s="118" t="s">
        <v>3097</v>
      </c>
      <c r="AF5" s="118"/>
      <c r="AG5" s="275" t="s">
        <v>1483</v>
      </c>
      <c r="AH5" s="118"/>
      <c r="AI5" s="275" t="s">
        <v>3098</v>
      </c>
      <c r="AJ5" s="118"/>
      <c r="AK5" s="275" t="s">
        <v>3099</v>
      </c>
      <c r="AL5" s="118"/>
      <c r="AM5" s="275" t="s">
        <v>3100</v>
      </c>
      <c r="AN5" s="118" t="s">
        <v>3101</v>
      </c>
      <c r="AO5" s="118" t="s">
        <v>3102</v>
      </c>
      <c r="AP5" s="118" t="s">
        <v>3103</v>
      </c>
      <c r="AQ5" s="120" t="s">
        <v>2093</v>
      </c>
      <c r="AR5" s="120" t="s">
        <v>1979</v>
      </c>
      <c r="AS5" s="120" t="s">
        <v>1980</v>
      </c>
      <c r="AT5" s="120" t="s">
        <v>1981</v>
      </c>
      <c r="AU5" s="120" t="s">
        <v>1726</v>
      </c>
      <c r="AV5" s="120" t="s">
        <v>1727</v>
      </c>
      <c r="AW5" s="120" t="s">
        <v>2134</v>
      </c>
      <c r="AX5" s="120" t="s">
        <v>2135</v>
      </c>
      <c r="AY5" s="120" t="s">
        <v>1982</v>
      </c>
      <c r="AZ5" s="118" t="s">
        <v>1669</v>
      </c>
      <c r="BA5" s="120" t="s">
        <v>2143</v>
      </c>
      <c r="BB5" s="120" t="s">
        <v>2144</v>
      </c>
      <c r="BC5" s="120" t="s">
        <v>1986</v>
      </c>
      <c r="BD5" s="120" t="s">
        <v>1987</v>
      </c>
      <c r="BE5" s="120" t="s">
        <v>1988</v>
      </c>
      <c r="BF5" s="120" t="s">
        <v>1989</v>
      </c>
    </row>
    <row r="6" spans="1:63" s="76" customFormat="1" collapsed="1" x14ac:dyDescent="0.2">
      <c r="A6" s="124"/>
      <c r="B6" s="112"/>
      <c r="C6" s="207" t="str">
        <f t="shared" ref="C6:C67" si="0">IF(D6="","",(VLOOKUP(D6,Generic_Road_Names_Table_Array,2,FALSE)))</f>
        <v/>
      </c>
      <c r="D6" s="73"/>
      <c r="E6" s="112"/>
      <c r="F6" s="112"/>
      <c r="G6" s="112"/>
      <c r="H6" s="112"/>
      <c r="I6" s="112"/>
      <c r="J6" s="207" t="str">
        <f t="shared" ref="J6:J67" si="1">IF(I6="","",VLOOKUP(I6,Minor_Structures_ms_Type_Table_Array,2,FALSE))</f>
        <v/>
      </c>
      <c r="K6" s="227" t="str">
        <f t="shared" ref="K6:K67" si="2">IF(J6="","",IFERROR(VLOOKUP(J6,Minor_Structures_ms_Type_Ref_Only_Table_Array,2,FALSE),""))</f>
        <v/>
      </c>
      <c r="L6" s="112"/>
      <c r="M6" s="207" t="str">
        <f t="shared" ref="M6:M68" si="3">IF(L6="","",VLOOKUP(L6,Minor_Structures_ms_SubType_Table_Array,2,FALSE))</f>
        <v/>
      </c>
      <c r="N6" s="113"/>
      <c r="O6" s="113"/>
      <c r="P6" s="112"/>
      <c r="Q6" s="112"/>
      <c r="R6" s="112"/>
      <c r="S6" s="112"/>
      <c r="T6" s="112"/>
      <c r="U6" s="112"/>
      <c r="V6" s="112"/>
      <c r="W6" s="112"/>
      <c r="X6" s="112"/>
      <c r="Y6" s="112"/>
      <c r="Z6" s="112"/>
      <c r="AA6" s="207" t="str">
        <f t="shared" ref="AA6:AA67" si="4">IF(Z6="","",(VLOOKUP(Z6,Generic_Length_Adjustment_Reason_Table_Array,2,FALSE)))</f>
        <v/>
      </c>
      <c r="AB6" s="112"/>
      <c r="AC6" s="112"/>
      <c r="AD6" s="112"/>
      <c r="AE6" s="112"/>
      <c r="AF6" s="112"/>
      <c r="AG6" s="207" t="str">
        <f t="shared" ref="AG6:AG67" si="5">IF(AF6="","",VLOOKUP(AF6,Minor_Structures_ms_Material_Table_Array,2,FALSE))</f>
        <v/>
      </c>
      <c r="AH6" s="113"/>
      <c r="AI6" s="207" t="str">
        <f t="shared" ref="AI6:AI67" si="6">IF(AH6="","",VLOOKUP(AH6,Minor_Structures_ms_Surf_Treat_Table_Array,2,FALSE))</f>
        <v/>
      </c>
      <c r="AJ6" s="113"/>
      <c r="AK6" s="207" t="str">
        <f t="shared" ref="AK6:AK67" si="7">IF(AJ6="","",VLOOKUP(AJ6,Minor_Structures_ms_Colour_Table_Array,2,FALSE))</f>
        <v/>
      </c>
      <c r="AL6" s="113"/>
      <c r="AM6" s="207" t="str">
        <f t="shared" ref="AM6:AM67" si="8">IF(AL6="","",VLOOKUP(AL6,Minor_Structures_ms_Style_Table_Array,2,FALSE))</f>
        <v/>
      </c>
      <c r="AN6" s="113"/>
      <c r="AO6" s="113"/>
      <c r="AP6" s="113"/>
      <c r="AQ6" s="112"/>
      <c r="AR6" s="112"/>
      <c r="AS6" s="112"/>
      <c r="AT6" s="112"/>
      <c r="AU6" s="112"/>
      <c r="AV6" s="112"/>
      <c r="AW6" s="112"/>
      <c r="AX6" s="112"/>
      <c r="AY6" s="112"/>
      <c r="BA6" s="112"/>
      <c r="BB6" s="112"/>
      <c r="BC6" s="112"/>
      <c r="BD6" s="112"/>
      <c r="BE6" s="112"/>
      <c r="BF6" s="112"/>
    </row>
    <row r="7" spans="1:63" s="76" customFormat="1" x14ac:dyDescent="0.2">
      <c r="A7" s="124"/>
      <c r="B7" s="112"/>
      <c r="C7" s="207" t="str">
        <f t="shared" ref="C7:C70" si="9">IF(D7="","",(VLOOKUP(D7,Generic_Road_Names_Table_Array,2,FALSE)))</f>
        <v/>
      </c>
      <c r="D7" s="73"/>
      <c r="E7" s="112"/>
      <c r="F7" s="112"/>
      <c r="G7" s="112"/>
      <c r="H7" s="112"/>
      <c r="I7" s="112"/>
      <c r="J7" s="207" t="str">
        <f t="shared" ref="J7:J70" si="10">IF(I7="","",VLOOKUP(I7,Minor_Structures_ms_Type_Table_Array,2,FALSE))</f>
        <v/>
      </c>
      <c r="K7" s="227" t="str">
        <f t="shared" ref="K7:K70" si="11">IF(J7="","",IFERROR(VLOOKUP(J7,Minor_Structures_ms_Type_Ref_Only_Table_Array,2,FALSE),""))</f>
        <v/>
      </c>
      <c r="L7" s="112"/>
      <c r="M7" s="207" t="str">
        <f t="shared" ref="M7:M70" si="12">IF(L7="","",VLOOKUP(L7,Minor_Structures_ms_SubType_Table_Array,2,FALSE))</f>
        <v/>
      </c>
      <c r="N7" s="113"/>
      <c r="O7" s="113"/>
      <c r="P7" s="112"/>
      <c r="Q7" s="112"/>
      <c r="R7" s="112"/>
      <c r="S7" s="112"/>
      <c r="T7" s="112"/>
      <c r="U7" s="112"/>
      <c r="V7" s="112"/>
      <c r="W7" s="112"/>
      <c r="X7" s="112"/>
      <c r="Y7" s="112"/>
      <c r="Z7" s="112"/>
      <c r="AA7" s="207" t="str">
        <f t="shared" ref="AA7:AA70" si="13">IF(Z7="","",(VLOOKUP(Z7,Generic_Length_Adjustment_Reason_Table_Array,2,FALSE)))</f>
        <v/>
      </c>
      <c r="AB7" s="112"/>
      <c r="AC7" s="112"/>
      <c r="AD7" s="112"/>
      <c r="AE7" s="112"/>
      <c r="AF7" s="112"/>
      <c r="AG7" s="207" t="str">
        <f t="shared" ref="AG7:AG70" si="14">IF(AF7="","",VLOOKUP(AF7,Minor_Structures_ms_Material_Table_Array,2,FALSE))</f>
        <v/>
      </c>
      <c r="AH7" s="113"/>
      <c r="AI7" s="207" t="str">
        <f t="shared" ref="AI7:AI70" si="15">IF(AH7="","",VLOOKUP(AH7,Minor_Structures_ms_Surf_Treat_Table_Array,2,FALSE))</f>
        <v/>
      </c>
      <c r="AJ7" s="113"/>
      <c r="AK7" s="207" t="str">
        <f t="shared" ref="AK7:AK70" si="16">IF(AJ7="","",VLOOKUP(AJ7,Minor_Structures_ms_Colour_Table_Array,2,FALSE))</f>
        <v/>
      </c>
      <c r="AL7" s="113"/>
      <c r="AM7" s="207" t="str">
        <f t="shared" ref="AM7:AM70" si="17">IF(AL7="","",VLOOKUP(AL7,Minor_Structures_ms_Style_Table_Array,2,FALSE))</f>
        <v/>
      </c>
      <c r="AN7" s="113"/>
      <c r="AO7" s="113"/>
      <c r="AP7" s="113"/>
      <c r="AQ7" s="112"/>
      <c r="AR7" s="112"/>
      <c r="AS7" s="112"/>
      <c r="AT7" s="112"/>
      <c r="AU7" s="112"/>
      <c r="AV7" s="112"/>
      <c r="AW7" s="112"/>
      <c r="AX7" s="112"/>
      <c r="AY7" s="112"/>
      <c r="BA7" s="112"/>
      <c r="BB7" s="112"/>
      <c r="BC7" s="112"/>
      <c r="BD7" s="112"/>
      <c r="BE7" s="112"/>
      <c r="BF7" s="112"/>
    </row>
    <row r="8" spans="1:63" s="76" customFormat="1" x14ac:dyDescent="0.2">
      <c r="A8" s="124"/>
      <c r="B8" s="112"/>
      <c r="C8" s="207" t="str">
        <f t="shared" si="9"/>
        <v/>
      </c>
      <c r="D8" s="73"/>
      <c r="E8" s="112"/>
      <c r="F8" s="112"/>
      <c r="G8" s="112"/>
      <c r="H8" s="112"/>
      <c r="I8" s="112"/>
      <c r="J8" s="207" t="str">
        <f t="shared" si="10"/>
        <v/>
      </c>
      <c r="K8" s="227" t="str">
        <f t="shared" si="11"/>
        <v/>
      </c>
      <c r="L8" s="112"/>
      <c r="M8" s="207" t="str">
        <f t="shared" si="12"/>
        <v/>
      </c>
      <c r="N8" s="113"/>
      <c r="O8" s="113"/>
      <c r="P8" s="112"/>
      <c r="Q8" s="112"/>
      <c r="R8" s="112"/>
      <c r="S8" s="112"/>
      <c r="T8" s="112"/>
      <c r="U8" s="112"/>
      <c r="V8" s="112"/>
      <c r="W8" s="112"/>
      <c r="X8" s="112"/>
      <c r="Y8" s="112"/>
      <c r="Z8" s="112"/>
      <c r="AA8" s="207" t="str">
        <f t="shared" si="13"/>
        <v/>
      </c>
      <c r="AB8" s="112"/>
      <c r="AC8" s="112"/>
      <c r="AD8" s="112"/>
      <c r="AE8" s="112"/>
      <c r="AF8" s="112"/>
      <c r="AG8" s="207" t="str">
        <f t="shared" si="14"/>
        <v/>
      </c>
      <c r="AH8" s="113"/>
      <c r="AI8" s="207" t="str">
        <f t="shared" si="15"/>
        <v/>
      </c>
      <c r="AJ8" s="113"/>
      <c r="AK8" s="207" t="str">
        <f t="shared" si="16"/>
        <v/>
      </c>
      <c r="AL8" s="113"/>
      <c r="AM8" s="207" t="str">
        <f t="shared" si="17"/>
        <v/>
      </c>
      <c r="AN8" s="113"/>
      <c r="AO8" s="113"/>
      <c r="AP8" s="113"/>
      <c r="AQ8" s="112"/>
      <c r="AR8" s="112"/>
      <c r="AS8" s="112"/>
      <c r="AT8" s="112"/>
      <c r="AU8" s="112"/>
      <c r="AV8" s="112"/>
      <c r="AW8" s="112"/>
      <c r="AX8" s="112"/>
      <c r="AY8" s="112"/>
      <c r="BA8" s="112"/>
      <c r="BB8" s="112"/>
      <c r="BC8" s="112"/>
      <c r="BD8" s="112"/>
      <c r="BE8" s="112"/>
      <c r="BF8" s="112"/>
    </row>
    <row r="9" spans="1:63" s="76" customFormat="1" x14ac:dyDescent="0.2">
      <c r="A9" s="124"/>
      <c r="B9" s="112"/>
      <c r="C9" s="207" t="str">
        <f t="shared" si="9"/>
        <v/>
      </c>
      <c r="D9" s="73"/>
      <c r="E9" s="112"/>
      <c r="F9" s="112"/>
      <c r="G9" s="112"/>
      <c r="H9" s="112"/>
      <c r="I9" s="112"/>
      <c r="J9" s="207" t="str">
        <f t="shared" si="10"/>
        <v/>
      </c>
      <c r="K9" s="227" t="str">
        <f t="shared" si="11"/>
        <v/>
      </c>
      <c r="L9" s="112"/>
      <c r="M9" s="207" t="str">
        <f t="shared" si="12"/>
        <v/>
      </c>
      <c r="N9" s="113"/>
      <c r="O9" s="113"/>
      <c r="P9" s="112"/>
      <c r="Q9" s="112"/>
      <c r="R9" s="112"/>
      <c r="S9" s="112"/>
      <c r="T9" s="112"/>
      <c r="U9" s="112"/>
      <c r="V9" s="112"/>
      <c r="W9" s="112"/>
      <c r="X9" s="112"/>
      <c r="Y9" s="112"/>
      <c r="Z9" s="112"/>
      <c r="AA9" s="207" t="str">
        <f t="shared" si="13"/>
        <v/>
      </c>
      <c r="AB9" s="112"/>
      <c r="AC9" s="112"/>
      <c r="AD9" s="112"/>
      <c r="AE9" s="112"/>
      <c r="AF9" s="112"/>
      <c r="AG9" s="207" t="str">
        <f t="shared" si="14"/>
        <v/>
      </c>
      <c r="AH9" s="113"/>
      <c r="AI9" s="207" t="str">
        <f t="shared" si="15"/>
        <v/>
      </c>
      <c r="AJ9" s="113"/>
      <c r="AK9" s="207" t="str">
        <f t="shared" si="16"/>
        <v/>
      </c>
      <c r="AL9" s="113"/>
      <c r="AM9" s="207" t="str">
        <f t="shared" si="17"/>
        <v/>
      </c>
      <c r="AN9" s="113"/>
      <c r="AO9" s="113"/>
      <c r="AP9" s="113"/>
      <c r="AQ9" s="112"/>
      <c r="AR9" s="112"/>
      <c r="AS9" s="112"/>
      <c r="AT9" s="112"/>
      <c r="AU9" s="112"/>
      <c r="AV9" s="112"/>
      <c r="AW9" s="112"/>
      <c r="AX9" s="112"/>
      <c r="AY9" s="112"/>
      <c r="BA9" s="112"/>
      <c r="BB9" s="112"/>
      <c r="BC9" s="112"/>
      <c r="BD9" s="112"/>
      <c r="BE9" s="112"/>
      <c r="BF9" s="112"/>
    </row>
    <row r="10" spans="1:63" s="76" customFormat="1" x14ac:dyDescent="0.2">
      <c r="A10" s="124"/>
      <c r="B10" s="112"/>
      <c r="C10" s="207" t="str">
        <f t="shared" si="9"/>
        <v/>
      </c>
      <c r="D10" s="73"/>
      <c r="E10" s="112"/>
      <c r="F10" s="112"/>
      <c r="G10" s="112"/>
      <c r="H10" s="112"/>
      <c r="I10" s="112"/>
      <c r="J10" s="207" t="str">
        <f t="shared" si="10"/>
        <v/>
      </c>
      <c r="K10" s="227" t="str">
        <f t="shared" si="11"/>
        <v/>
      </c>
      <c r="L10" s="112"/>
      <c r="M10" s="207" t="str">
        <f t="shared" si="12"/>
        <v/>
      </c>
      <c r="N10" s="113"/>
      <c r="O10" s="113"/>
      <c r="P10" s="112"/>
      <c r="Q10" s="112"/>
      <c r="R10" s="112"/>
      <c r="S10" s="112"/>
      <c r="T10" s="112"/>
      <c r="U10" s="112"/>
      <c r="V10" s="112"/>
      <c r="W10" s="112"/>
      <c r="X10" s="112"/>
      <c r="Y10" s="112"/>
      <c r="Z10" s="112"/>
      <c r="AA10" s="207" t="str">
        <f t="shared" si="13"/>
        <v/>
      </c>
      <c r="AB10" s="112"/>
      <c r="AC10" s="112"/>
      <c r="AD10" s="112"/>
      <c r="AE10" s="112"/>
      <c r="AF10" s="112"/>
      <c r="AG10" s="207" t="str">
        <f t="shared" si="14"/>
        <v/>
      </c>
      <c r="AH10" s="113"/>
      <c r="AI10" s="207" t="str">
        <f t="shared" si="15"/>
        <v/>
      </c>
      <c r="AJ10" s="113"/>
      <c r="AK10" s="207" t="str">
        <f t="shared" si="16"/>
        <v/>
      </c>
      <c r="AL10" s="113"/>
      <c r="AM10" s="207" t="str">
        <f t="shared" si="17"/>
        <v/>
      </c>
      <c r="AN10" s="113"/>
      <c r="AO10" s="113"/>
      <c r="AP10" s="113"/>
      <c r="AQ10" s="112"/>
      <c r="AR10" s="112"/>
      <c r="AS10" s="112"/>
      <c r="AT10" s="112"/>
      <c r="AU10" s="112"/>
      <c r="AV10" s="112"/>
      <c r="AW10" s="112"/>
      <c r="AX10" s="112"/>
      <c r="AY10" s="112"/>
      <c r="BA10" s="112"/>
      <c r="BB10" s="112"/>
      <c r="BC10" s="112"/>
      <c r="BD10" s="112"/>
      <c r="BE10" s="112"/>
      <c r="BF10" s="112"/>
    </row>
    <row r="11" spans="1:63" s="76" customFormat="1" x14ac:dyDescent="0.2">
      <c r="A11" s="124"/>
      <c r="B11" s="112"/>
      <c r="C11" s="207" t="str">
        <f t="shared" si="9"/>
        <v/>
      </c>
      <c r="D11" s="73"/>
      <c r="E11" s="112"/>
      <c r="F11" s="112"/>
      <c r="G11" s="112"/>
      <c r="H11" s="112"/>
      <c r="I11" s="112"/>
      <c r="J11" s="207" t="str">
        <f t="shared" si="10"/>
        <v/>
      </c>
      <c r="K11" s="227" t="str">
        <f t="shared" si="11"/>
        <v/>
      </c>
      <c r="L11" s="112"/>
      <c r="M11" s="207" t="str">
        <f t="shared" si="12"/>
        <v/>
      </c>
      <c r="N11" s="113"/>
      <c r="O11" s="113"/>
      <c r="P11" s="112"/>
      <c r="Q11" s="112"/>
      <c r="R11" s="112"/>
      <c r="S11" s="112"/>
      <c r="T11" s="112"/>
      <c r="U11" s="112"/>
      <c r="V11" s="112"/>
      <c r="W11" s="112"/>
      <c r="X11" s="112"/>
      <c r="Y11" s="112"/>
      <c r="Z11" s="112"/>
      <c r="AA11" s="207" t="str">
        <f t="shared" si="13"/>
        <v/>
      </c>
      <c r="AB11" s="112"/>
      <c r="AC11" s="112"/>
      <c r="AD11" s="112"/>
      <c r="AE11" s="112"/>
      <c r="AF11" s="112"/>
      <c r="AG11" s="207" t="str">
        <f t="shared" si="14"/>
        <v/>
      </c>
      <c r="AH11" s="113"/>
      <c r="AI11" s="207" t="str">
        <f t="shared" si="15"/>
        <v/>
      </c>
      <c r="AJ11" s="113"/>
      <c r="AK11" s="207" t="str">
        <f t="shared" si="16"/>
        <v/>
      </c>
      <c r="AL11" s="113"/>
      <c r="AM11" s="207" t="str">
        <f t="shared" si="17"/>
        <v/>
      </c>
      <c r="AN11" s="113"/>
      <c r="AO11" s="113"/>
      <c r="AP11" s="113"/>
      <c r="AQ11" s="112"/>
      <c r="AR11" s="112"/>
      <c r="AS11" s="112"/>
      <c r="AT11" s="112"/>
      <c r="AU11" s="112"/>
      <c r="AV11" s="112"/>
      <c r="AW11" s="112"/>
      <c r="AX11" s="112"/>
      <c r="AY11" s="112"/>
      <c r="BA11" s="112"/>
      <c r="BB11" s="112"/>
      <c r="BC11" s="112"/>
      <c r="BD11" s="112"/>
      <c r="BE11" s="112"/>
      <c r="BF11" s="112"/>
    </row>
    <row r="12" spans="1:63" s="76" customFormat="1" x14ac:dyDescent="0.2">
      <c r="A12" s="124"/>
      <c r="B12" s="112"/>
      <c r="C12" s="207" t="str">
        <f t="shared" si="9"/>
        <v/>
      </c>
      <c r="D12" s="73"/>
      <c r="E12" s="112"/>
      <c r="F12" s="112"/>
      <c r="G12" s="112"/>
      <c r="H12" s="112"/>
      <c r="I12" s="112"/>
      <c r="J12" s="207" t="str">
        <f t="shared" si="10"/>
        <v/>
      </c>
      <c r="K12" s="227" t="str">
        <f t="shared" si="11"/>
        <v/>
      </c>
      <c r="L12" s="112"/>
      <c r="M12" s="207" t="str">
        <f t="shared" si="12"/>
        <v/>
      </c>
      <c r="N12" s="113"/>
      <c r="O12" s="113"/>
      <c r="P12" s="112"/>
      <c r="Q12" s="112"/>
      <c r="R12" s="112"/>
      <c r="S12" s="112"/>
      <c r="T12" s="112"/>
      <c r="U12" s="112"/>
      <c r="V12" s="112"/>
      <c r="W12" s="112"/>
      <c r="X12" s="112"/>
      <c r="Y12" s="112"/>
      <c r="Z12" s="112"/>
      <c r="AA12" s="207" t="str">
        <f t="shared" si="13"/>
        <v/>
      </c>
      <c r="AB12" s="112"/>
      <c r="AC12" s="112"/>
      <c r="AD12" s="112"/>
      <c r="AE12" s="112"/>
      <c r="AF12" s="112"/>
      <c r="AG12" s="207" t="str">
        <f t="shared" si="14"/>
        <v/>
      </c>
      <c r="AH12" s="113"/>
      <c r="AI12" s="207" t="str">
        <f t="shared" si="15"/>
        <v/>
      </c>
      <c r="AJ12" s="113"/>
      <c r="AK12" s="207" t="str">
        <f t="shared" si="16"/>
        <v/>
      </c>
      <c r="AL12" s="113"/>
      <c r="AM12" s="207" t="str">
        <f t="shared" si="17"/>
        <v/>
      </c>
      <c r="AN12" s="113"/>
      <c r="AO12" s="113"/>
      <c r="AP12" s="113"/>
      <c r="AQ12" s="112"/>
      <c r="AR12" s="112"/>
      <c r="AS12" s="112"/>
      <c r="AT12" s="112"/>
      <c r="AU12" s="112"/>
      <c r="AV12" s="112"/>
      <c r="AW12" s="112"/>
      <c r="AX12" s="112"/>
      <c r="AY12" s="112"/>
      <c r="BA12" s="112"/>
      <c r="BB12" s="112"/>
      <c r="BC12" s="112"/>
      <c r="BD12" s="112"/>
      <c r="BE12" s="112"/>
      <c r="BF12" s="112"/>
    </row>
    <row r="13" spans="1:63" s="76" customFormat="1" x14ac:dyDescent="0.2">
      <c r="A13" s="124"/>
      <c r="B13" s="112"/>
      <c r="C13" s="207" t="str">
        <f t="shared" si="9"/>
        <v/>
      </c>
      <c r="D13" s="73"/>
      <c r="E13" s="112"/>
      <c r="F13" s="112"/>
      <c r="G13" s="112"/>
      <c r="H13" s="112"/>
      <c r="I13" s="112"/>
      <c r="J13" s="207" t="str">
        <f t="shared" si="10"/>
        <v/>
      </c>
      <c r="K13" s="227" t="str">
        <f t="shared" si="11"/>
        <v/>
      </c>
      <c r="L13" s="112"/>
      <c r="M13" s="207" t="str">
        <f t="shared" si="12"/>
        <v/>
      </c>
      <c r="N13" s="113"/>
      <c r="O13" s="113"/>
      <c r="P13" s="112"/>
      <c r="Q13" s="112"/>
      <c r="R13" s="112"/>
      <c r="S13" s="112"/>
      <c r="T13" s="112"/>
      <c r="U13" s="112"/>
      <c r="V13" s="112"/>
      <c r="W13" s="112"/>
      <c r="X13" s="112"/>
      <c r="Y13" s="112"/>
      <c r="Z13" s="112"/>
      <c r="AA13" s="207" t="str">
        <f t="shared" si="13"/>
        <v/>
      </c>
      <c r="AB13" s="112"/>
      <c r="AC13" s="112"/>
      <c r="AD13" s="112"/>
      <c r="AE13" s="112"/>
      <c r="AF13" s="112"/>
      <c r="AG13" s="207" t="str">
        <f t="shared" si="14"/>
        <v/>
      </c>
      <c r="AH13" s="113"/>
      <c r="AI13" s="207" t="str">
        <f t="shared" si="15"/>
        <v/>
      </c>
      <c r="AJ13" s="113"/>
      <c r="AK13" s="207" t="str">
        <f t="shared" si="16"/>
        <v/>
      </c>
      <c r="AL13" s="113"/>
      <c r="AM13" s="207" t="str">
        <f t="shared" si="17"/>
        <v/>
      </c>
      <c r="AN13" s="113"/>
      <c r="AO13" s="113"/>
      <c r="AP13" s="113"/>
      <c r="AQ13" s="112"/>
      <c r="AR13" s="112"/>
      <c r="AS13" s="112"/>
      <c r="AT13" s="112"/>
      <c r="AU13" s="112"/>
      <c r="AV13" s="112"/>
      <c r="AW13" s="112"/>
      <c r="AX13" s="112"/>
      <c r="AY13" s="112"/>
      <c r="BA13" s="112"/>
      <c r="BB13" s="112"/>
      <c r="BC13" s="112"/>
      <c r="BD13" s="112"/>
      <c r="BE13" s="112"/>
      <c r="BF13" s="112"/>
    </row>
    <row r="14" spans="1:63" s="76" customFormat="1" x14ac:dyDescent="0.2">
      <c r="A14" s="124"/>
      <c r="B14" s="112"/>
      <c r="C14" s="207" t="str">
        <f t="shared" si="9"/>
        <v/>
      </c>
      <c r="D14" s="73"/>
      <c r="E14" s="112"/>
      <c r="F14" s="112"/>
      <c r="G14" s="112"/>
      <c r="H14" s="112"/>
      <c r="I14" s="112"/>
      <c r="J14" s="207" t="str">
        <f t="shared" si="10"/>
        <v/>
      </c>
      <c r="K14" s="227" t="str">
        <f t="shared" si="11"/>
        <v/>
      </c>
      <c r="L14" s="112"/>
      <c r="M14" s="207" t="str">
        <f t="shared" si="12"/>
        <v/>
      </c>
      <c r="N14" s="113"/>
      <c r="O14" s="113"/>
      <c r="P14" s="112"/>
      <c r="Q14" s="112"/>
      <c r="R14" s="112"/>
      <c r="S14" s="112"/>
      <c r="T14" s="112"/>
      <c r="U14" s="112"/>
      <c r="V14" s="112"/>
      <c r="W14" s="112"/>
      <c r="X14" s="112"/>
      <c r="Y14" s="112"/>
      <c r="Z14" s="112"/>
      <c r="AA14" s="207" t="str">
        <f t="shared" si="13"/>
        <v/>
      </c>
      <c r="AB14" s="112"/>
      <c r="AC14" s="112"/>
      <c r="AD14" s="112"/>
      <c r="AE14" s="112"/>
      <c r="AF14" s="112"/>
      <c r="AG14" s="207" t="str">
        <f t="shared" si="14"/>
        <v/>
      </c>
      <c r="AH14" s="113"/>
      <c r="AI14" s="207" t="str">
        <f t="shared" si="15"/>
        <v/>
      </c>
      <c r="AJ14" s="113"/>
      <c r="AK14" s="207" t="str">
        <f t="shared" si="16"/>
        <v/>
      </c>
      <c r="AL14" s="113"/>
      <c r="AM14" s="207" t="str">
        <f t="shared" si="17"/>
        <v/>
      </c>
      <c r="AN14" s="113"/>
      <c r="AO14" s="113"/>
      <c r="AP14" s="113"/>
      <c r="AQ14" s="112"/>
      <c r="AR14" s="112"/>
      <c r="AS14" s="112"/>
      <c r="AT14" s="112"/>
      <c r="AU14" s="112"/>
      <c r="AV14" s="112"/>
      <c r="AW14" s="112"/>
      <c r="AX14" s="112"/>
      <c r="AY14" s="112"/>
      <c r="BA14" s="112"/>
      <c r="BB14" s="112"/>
      <c r="BC14" s="112"/>
      <c r="BD14" s="112"/>
      <c r="BE14" s="112"/>
      <c r="BF14" s="112"/>
    </row>
    <row r="15" spans="1:63" s="76" customFormat="1" x14ac:dyDescent="0.2">
      <c r="A15" s="124"/>
      <c r="B15" s="112"/>
      <c r="C15" s="207" t="str">
        <f t="shared" si="9"/>
        <v/>
      </c>
      <c r="D15" s="73"/>
      <c r="E15" s="112"/>
      <c r="F15" s="112"/>
      <c r="G15" s="112"/>
      <c r="H15" s="112"/>
      <c r="I15" s="112"/>
      <c r="J15" s="207" t="str">
        <f t="shared" si="10"/>
        <v/>
      </c>
      <c r="K15" s="227" t="str">
        <f t="shared" si="11"/>
        <v/>
      </c>
      <c r="L15" s="112"/>
      <c r="M15" s="207" t="str">
        <f t="shared" si="12"/>
        <v/>
      </c>
      <c r="N15" s="113"/>
      <c r="O15" s="113"/>
      <c r="P15" s="112"/>
      <c r="Q15" s="112"/>
      <c r="R15" s="112"/>
      <c r="S15" s="112"/>
      <c r="T15" s="112"/>
      <c r="U15" s="112"/>
      <c r="V15" s="112"/>
      <c r="W15" s="112"/>
      <c r="X15" s="112"/>
      <c r="Y15" s="112"/>
      <c r="Z15" s="112"/>
      <c r="AA15" s="207" t="str">
        <f t="shared" si="13"/>
        <v/>
      </c>
      <c r="AB15" s="112"/>
      <c r="AC15" s="112"/>
      <c r="AD15" s="112"/>
      <c r="AE15" s="112"/>
      <c r="AF15" s="112"/>
      <c r="AG15" s="207" t="str">
        <f t="shared" si="14"/>
        <v/>
      </c>
      <c r="AH15" s="113"/>
      <c r="AI15" s="207" t="str">
        <f t="shared" si="15"/>
        <v/>
      </c>
      <c r="AJ15" s="113"/>
      <c r="AK15" s="207" t="str">
        <f t="shared" si="16"/>
        <v/>
      </c>
      <c r="AL15" s="113"/>
      <c r="AM15" s="207" t="str">
        <f t="shared" si="17"/>
        <v/>
      </c>
      <c r="AN15" s="113"/>
      <c r="AO15" s="113"/>
      <c r="AP15" s="113"/>
      <c r="AQ15" s="112"/>
      <c r="AR15" s="112"/>
      <c r="AS15" s="112"/>
      <c r="AT15" s="112"/>
      <c r="AU15" s="112"/>
      <c r="AV15" s="112"/>
      <c r="AW15" s="112"/>
      <c r="AX15" s="112"/>
      <c r="AY15" s="112"/>
      <c r="BA15" s="112"/>
      <c r="BB15" s="112"/>
      <c r="BC15" s="112"/>
      <c r="BD15" s="112"/>
      <c r="BE15" s="112"/>
      <c r="BF15" s="112"/>
    </row>
    <row r="16" spans="1:63" s="76" customFormat="1" x14ac:dyDescent="0.2">
      <c r="A16" s="124"/>
      <c r="B16" s="112"/>
      <c r="C16" s="207" t="str">
        <f t="shared" si="9"/>
        <v/>
      </c>
      <c r="D16" s="73"/>
      <c r="E16" s="112"/>
      <c r="F16" s="112"/>
      <c r="G16" s="112"/>
      <c r="H16" s="112"/>
      <c r="I16" s="112"/>
      <c r="J16" s="207" t="str">
        <f t="shared" si="10"/>
        <v/>
      </c>
      <c r="K16" s="227" t="str">
        <f t="shared" si="11"/>
        <v/>
      </c>
      <c r="L16" s="112"/>
      <c r="M16" s="207" t="str">
        <f t="shared" si="12"/>
        <v/>
      </c>
      <c r="N16" s="113"/>
      <c r="O16" s="113"/>
      <c r="P16" s="112"/>
      <c r="Q16" s="112"/>
      <c r="R16" s="112"/>
      <c r="S16" s="112"/>
      <c r="T16" s="112"/>
      <c r="U16" s="112"/>
      <c r="V16" s="112"/>
      <c r="W16" s="112"/>
      <c r="X16" s="112"/>
      <c r="Y16" s="112"/>
      <c r="Z16" s="112"/>
      <c r="AA16" s="207" t="str">
        <f t="shared" si="13"/>
        <v/>
      </c>
      <c r="AB16" s="112"/>
      <c r="AC16" s="112"/>
      <c r="AD16" s="112"/>
      <c r="AE16" s="112"/>
      <c r="AF16" s="112"/>
      <c r="AG16" s="207" t="str">
        <f t="shared" si="14"/>
        <v/>
      </c>
      <c r="AH16" s="113"/>
      <c r="AI16" s="207" t="str">
        <f t="shared" si="15"/>
        <v/>
      </c>
      <c r="AJ16" s="113"/>
      <c r="AK16" s="207" t="str">
        <f t="shared" si="16"/>
        <v/>
      </c>
      <c r="AL16" s="113"/>
      <c r="AM16" s="207" t="str">
        <f t="shared" si="17"/>
        <v/>
      </c>
      <c r="AN16" s="113"/>
      <c r="AO16" s="113"/>
      <c r="AP16" s="113"/>
      <c r="AQ16" s="112"/>
      <c r="AR16" s="112"/>
      <c r="AS16" s="112"/>
      <c r="AT16" s="112"/>
      <c r="AU16" s="112"/>
      <c r="AV16" s="112"/>
      <c r="AW16" s="112"/>
      <c r="AX16" s="112"/>
      <c r="AY16" s="112"/>
      <c r="BA16" s="112"/>
      <c r="BB16" s="112"/>
      <c r="BC16" s="112"/>
      <c r="BD16" s="112"/>
      <c r="BE16" s="112"/>
      <c r="BF16" s="112"/>
    </row>
    <row r="17" spans="1:58" s="76" customFormat="1" x14ac:dyDescent="0.2">
      <c r="A17" s="124"/>
      <c r="B17" s="112"/>
      <c r="C17" s="207" t="str">
        <f t="shared" si="9"/>
        <v/>
      </c>
      <c r="D17" s="73"/>
      <c r="E17" s="112"/>
      <c r="F17" s="112"/>
      <c r="G17" s="112"/>
      <c r="H17" s="112"/>
      <c r="I17" s="112"/>
      <c r="J17" s="207" t="str">
        <f t="shared" si="10"/>
        <v/>
      </c>
      <c r="K17" s="227" t="str">
        <f t="shared" si="11"/>
        <v/>
      </c>
      <c r="L17" s="112"/>
      <c r="M17" s="207" t="str">
        <f t="shared" si="12"/>
        <v/>
      </c>
      <c r="N17" s="113"/>
      <c r="O17" s="113"/>
      <c r="P17" s="112"/>
      <c r="Q17" s="112"/>
      <c r="R17" s="112"/>
      <c r="S17" s="112"/>
      <c r="T17" s="112"/>
      <c r="U17" s="112"/>
      <c r="V17" s="112"/>
      <c r="W17" s="112"/>
      <c r="X17" s="112"/>
      <c r="Y17" s="112"/>
      <c r="Z17" s="112"/>
      <c r="AA17" s="207" t="str">
        <f t="shared" si="13"/>
        <v/>
      </c>
      <c r="AB17" s="112"/>
      <c r="AC17" s="112"/>
      <c r="AD17" s="112"/>
      <c r="AE17" s="112"/>
      <c r="AF17" s="112"/>
      <c r="AG17" s="207" t="str">
        <f t="shared" si="14"/>
        <v/>
      </c>
      <c r="AH17" s="113"/>
      <c r="AI17" s="207" t="str">
        <f t="shared" si="15"/>
        <v/>
      </c>
      <c r="AJ17" s="113"/>
      <c r="AK17" s="207" t="str">
        <f t="shared" si="16"/>
        <v/>
      </c>
      <c r="AL17" s="113"/>
      <c r="AM17" s="207" t="str">
        <f t="shared" si="17"/>
        <v/>
      </c>
      <c r="AN17" s="113"/>
      <c r="AO17" s="113"/>
      <c r="AP17" s="113"/>
      <c r="AQ17" s="112"/>
      <c r="AR17" s="112"/>
      <c r="AS17" s="112"/>
      <c r="AT17" s="112"/>
      <c r="AU17" s="112"/>
      <c r="AV17" s="112"/>
      <c r="AW17" s="112"/>
      <c r="AX17" s="112"/>
      <c r="AY17" s="112"/>
      <c r="BA17" s="112"/>
      <c r="BB17" s="112"/>
      <c r="BC17" s="112"/>
      <c r="BD17" s="112"/>
      <c r="BE17" s="112"/>
      <c r="BF17" s="112"/>
    </row>
    <row r="18" spans="1:58" s="76" customFormat="1" x14ac:dyDescent="0.2">
      <c r="A18" s="124"/>
      <c r="B18" s="112"/>
      <c r="C18" s="207" t="str">
        <f t="shared" si="9"/>
        <v/>
      </c>
      <c r="D18" s="73"/>
      <c r="E18" s="112"/>
      <c r="F18" s="112"/>
      <c r="G18" s="112"/>
      <c r="H18" s="112"/>
      <c r="I18" s="112"/>
      <c r="J18" s="207" t="str">
        <f t="shared" si="10"/>
        <v/>
      </c>
      <c r="K18" s="227" t="str">
        <f t="shared" si="11"/>
        <v/>
      </c>
      <c r="L18" s="112"/>
      <c r="M18" s="207" t="str">
        <f t="shared" si="12"/>
        <v/>
      </c>
      <c r="N18" s="113"/>
      <c r="O18" s="113"/>
      <c r="P18" s="112"/>
      <c r="Q18" s="112"/>
      <c r="R18" s="112"/>
      <c r="S18" s="112"/>
      <c r="T18" s="112"/>
      <c r="U18" s="112"/>
      <c r="V18" s="112"/>
      <c r="W18" s="112"/>
      <c r="X18" s="112"/>
      <c r="Y18" s="112"/>
      <c r="Z18" s="112"/>
      <c r="AA18" s="207" t="str">
        <f t="shared" si="13"/>
        <v/>
      </c>
      <c r="AB18" s="112"/>
      <c r="AC18" s="112"/>
      <c r="AD18" s="112"/>
      <c r="AE18" s="112"/>
      <c r="AF18" s="112"/>
      <c r="AG18" s="207" t="str">
        <f t="shared" si="14"/>
        <v/>
      </c>
      <c r="AH18" s="113"/>
      <c r="AI18" s="207" t="str">
        <f t="shared" si="15"/>
        <v/>
      </c>
      <c r="AJ18" s="113"/>
      <c r="AK18" s="207" t="str">
        <f t="shared" si="16"/>
        <v/>
      </c>
      <c r="AL18" s="113"/>
      <c r="AM18" s="207" t="str">
        <f t="shared" si="17"/>
        <v/>
      </c>
      <c r="AN18" s="113"/>
      <c r="AO18" s="113"/>
      <c r="AP18" s="113"/>
      <c r="AQ18" s="112"/>
      <c r="AR18" s="112"/>
      <c r="AS18" s="112"/>
      <c r="AT18" s="112"/>
      <c r="AU18" s="112"/>
      <c r="AV18" s="112"/>
      <c r="AW18" s="112"/>
      <c r="AX18" s="112"/>
      <c r="AY18" s="112"/>
      <c r="BA18" s="112"/>
      <c r="BB18" s="112"/>
      <c r="BC18" s="112"/>
      <c r="BD18" s="112"/>
      <c r="BE18" s="112"/>
      <c r="BF18" s="112"/>
    </row>
    <row r="19" spans="1:58" s="76" customFormat="1" x14ac:dyDescent="0.2">
      <c r="A19" s="124"/>
      <c r="B19" s="112"/>
      <c r="C19" s="207" t="str">
        <f t="shared" si="9"/>
        <v/>
      </c>
      <c r="D19" s="73"/>
      <c r="E19" s="112"/>
      <c r="F19" s="112"/>
      <c r="G19" s="112"/>
      <c r="H19" s="112"/>
      <c r="I19" s="112"/>
      <c r="J19" s="207" t="str">
        <f t="shared" si="10"/>
        <v/>
      </c>
      <c r="K19" s="227" t="str">
        <f t="shared" si="11"/>
        <v/>
      </c>
      <c r="L19" s="112"/>
      <c r="M19" s="207" t="str">
        <f t="shared" si="12"/>
        <v/>
      </c>
      <c r="N19" s="113"/>
      <c r="O19" s="113"/>
      <c r="P19" s="112"/>
      <c r="Q19" s="112"/>
      <c r="R19" s="112"/>
      <c r="S19" s="112"/>
      <c r="T19" s="112"/>
      <c r="U19" s="112"/>
      <c r="V19" s="112"/>
      <c r="W19" s="112"/>
      <c r="X19" s="112"/>
      <c r="Y19" s="112"/>
      <c r="Z19" s="112"/>
      <c r="AA19" s="207" t="str">
        <f t="shared" si="13"/>
        <v/>
      </c>
      <c r="AB19" s="112"/>
      <c r="AC19" s="112"/>
      <c r="AD19" s="112"/>
      <c r="AE19" s="112"/>
      <c r="AF19" s="112"/>
      <c r="AG19" s="207" t="str">
        <f t="shared" si="14"/>
        <v/>
      </c>
      <c r="AH19" s="113"/>
      <c r="AI19" s="207" t="str">
        <f t="shared" si="15"/>
        <v/>
      </c>
      <c r="AJ19" s="113"/>
      <c r="AK19" s="207" t="str">
        <f t="shared" si="16"/>
        <v/>
      </c>
      <c r="AL19" s="113"/>
      <c r="AM19" s="207" t="str">
        <f t="shared" si="17"/>
        <v/>
      </c>
      <c r="AN19" s="113"/>
      <c r="AO19" s="113"/>
      <c r="AP19" s="113"/>
      <c r="AQ19" s="112"/>
      <c r="AR19" s="112"/>
      <c r="AS19" s="112"/>
      <c r="AT19" s="112"/>
      <c r="AU19" s="112"/>
      <c r="AV19" s="112"/>
      <c r="AW19" s="112"/>
      <c r="AX19" s="112"/>
      <c r="AY19" s="112"/>
      <c r="BA19" s="112"/>
      <c r="BB19" s="112"/>
      <c r="BC19" s="112"/>
      <c r="BD19" s="112"/>
      <c r="BE19" s="112"/>
      <c r="BF19" s="112"/>
    </row>
    <row r="20" spans="1:58" s="76" customFormat="1" x14ac:dyDescent="0.2">
      <c r="A20" s="124"/>
      <c r="B20" s="112"/>
      <c r="C20" s="207" t="str">
        <f t="shared" si="9"/>
        <v/>
      </c>
      <c r="D20" s="73"/>
      <c r="E20" s="112"/>
      <c r="F20" s="112"/>
      <c r="G20" s="112"/>
      <c r="H20" s="112"/>
      <c r="I20" s="112"/>
      <c r="J20" s="207" t="str">
        <f t="shared" si="10"/>
        <v/>
      </c>
      <c r="K20" s="227" t="str">
        <f t="shared" si="11"/>
        <v/>
      </c>
      <c r="L20" s="112"/>
      <c r="M20" s="207" t="str">
        <f t="shared" si="12"/>
        <v/>
      </c>
      <c r="N20" s="113"/>
      <c r="O20" s="113"/>
      <c r="P20" s="112"/>
      <c r="Q20" s="112"/>
      <c r="R20" s="112"/>
      <c r="S20" s="112"/>
      <c r="T20" s="112"/>
      <c r="U20" s="112"/>
      <c r="V20" s="112"/>
      <c r="W20" s="112"/>
      <c r="X20" s="112"/>
      <c r="Y20" s="112"/>
      <c r="Z20" s="112"/>
      <c r="AA20" s="207" t="str">
        <f t="shared" si="13"/>
        <v/>
      </c>
      <c r="AB20" s="112"/>
      <c r="AC20" s="112"/>
      <c r="AD20" s="112"/>
      <c r="AE20" s="112"/>
      <c r="AF20" s="112"/>
      <c r="AG20" s="207" t="str">
        <f t="shared" si="14"/>
        <v/>
      </c>
      <c r="AH20" s="113"/>
      <c r="AI20" s="207" t="str">
        <f t="shared" si="15"/>
        <v/>
      </c>
      <c r="AJ20" s="113"/>
      <c r="AK20" s="207" t="str">
        <f t="shared" si="16"/>
        <v/>
      </c>
      <c r="AL20" s="113"/>
      <c r="AM20" s="207" t="str">
        <f t="shared" si="17"/>
        <v/>
      </c>
      <c r="AN20" s="113"/>
      <c r="AO20" s="113"/>
      <c r="AP20" s="113"/>
      <c r="AQ20" s="112"/>
      <c r="AR20" s="112"/>
      <c r="AS20" s="112"/>
      <c r="AT20" s="112"/>
      <c r="AU20" s="112"/>
      <c r="AV20" s="112"/>
      <c r="AW20" s="112"/>
      <c r="AX20" s="112"/>
      <c r="AY20" s="112"/>
      <c r="BA20" s="112"/>
      <c r="BB20" s="112"/>
      <c r="BC20" s="112"/>
      <c r="BD20" s="112"/>
      <c r="BE20" s="112"/>
      <c r="BF20" s="112"/>
    </row>
    <row r="21" spans="1:58" s="76" customFormat="1" x14ac:dyDescent="0.2">
      <c r="A21" s="124"/>
      <c r="B21" s="112"/>
      <c r="C21" s="207" t="str">
        <f t="shared" si="9"/>
        <v/>
      </c>
      <c r="D21" s="73"/>
      <c r="E21" s="112"/>
      <c r="F21" s="112"/>
      <c r="G21" s="112"/>
      <c r="H21" s="112"/>
      <c r="I21" s="112"/>
      <c r="J21" s="207" t="str">
        <f t="shared" si="10"/>
        <v/>
      </c>
      <c r="K21" s="227" t="str">
        <f t="shared" si="11"/>
        <v/>
      </c>
      <c r="L21" s="112"/>
      <c r="M21" s="207" t="str">
        <f t="shared" si="12"/>
        <v/>
      </c>
      <c r="N21" s="113"/>
      <c r="O21" s="113"/>
      <c r="P21" s="112"/>
      <c r="Q21" s="112"/>
      <c r="R21" s="112"/>
      <c r="S21" s="112"/>
      <c r="T21" s="112"/>
      <c r="U21" s="112"/>
      <c r="V21" s="112"/>
      <c r="W21" s="112"/>
      <c r="X21" s="112"/>
      <c r="Y21" s="112"/>
      <c r="Z21" s="112"/>
      <c r="AA21" s="207" t="str">
        <f t="shared" si="13"/>
        <v/>
      </c>
      <c r="AB21" s="112"/>
      <c r="AC21" s="112"/>
      <c r="AD21" s="112"/>
      <c r="AE21" s="112"/>
      <c r="AF21" s="112"/>
      <c r="AG21" s="207" t="str">
        <f t="shared" si="14"/>
        <v/>
      </c>
      <c r="AH21" s="113"/>
      <c r="AI21" s="207" t="str">
        <f t="shared" si="15"/>
        <v/>
      </c>
      <c r="AJ21" s="113"/>
      <c r="AK21" s="207" t="str">
        <f t="shared" si="16"/>
        <v/>
      </c>
      <c r="AL21" s="113"/>
      <c r="AM21" s="207" t="str">
        <f t="shared" si="17"/>
        <v/>
      </c>
      <c r="AN21" s="113"/>
      <c r="AO21" s="113"/>
      <c r="AP21" s="113"/>
      <c r="AQ21" s="112"/>
      <c r="AR21" s="112"/>
      <c r="AS21" s="112"/>
      <c r="AT21" s="112"/>
      <c r="AU21" s="112"/>
      <c r="AV21" s="112"/>
      <c r="AW21" s="112"/>
      <c r="AX21" s="112"/>
      <c r="AY21" s="112"/>
      <c r="BA21" s="112"/>
      <c r="BB21" s="112"/>
      <c r="BC21" s="112"/>
      <c r="BD21" s="112"/>
      <c r="BE21" s="112"/>
      <c r="BF21" s="112"/>
    </row>
    <row r="22" spans="1:58" s="76" customFormat="1" x14ac:dyDescent="0.2">
      <c r="A22" s="124"/>
      <c r="B22" s="112"/>
      <c r="C22" s="207" t="str">
        <f t="shared" si="9"/>
        <v/>
      </c>
      <c r="D22" s="73"/>
      <c r="E22" s="112"/>
      <c r="F22" s="112"/>
      <c r="G22" s="112"/>
      <c r="H22" s="112"/>
      <c r="I22" s="112"/>
      <c r="J22" s="207" t="str">
        <f t="shared" si="10"/>
        <v/>
      </c>
      <c r="K22" s="227" t="str">
        <f t="shared" si="11"/>
        <v/>
      </c>
      <c r="L22" s="112"/>
      <c r="M22" s="207" t="str">
        <f t="shared" si="12"/>
        <v/>
      </c>
      <c r="N22" s="113"/>
      <c r="O22" s="113"/>
      <c r="P22" s="112"/>
      <c r="Q22" s="112"/>
      <c r="R22" s="112"/>
      <c r="S22" s="112"/>
      <c r="T22" s="112"/>
      <c r="U22" s="112"/>
      <c r="V22" s="112"/>
      <c r="W22" s="112"/>
      <c r="X22" s="112"/>
      <c r="Y22" s="112"/>
      <c r="Z22" s="112"/>
      <c r="AA22" s="207" t="str">
        <f t="shared" si="13"/>
        <v/>
      </c>
      <c r="AB22" s="112"/>
      <c r="AC22" s="112"/>
      <c r="AD22" s="112"/>
      <c r="AE22" s="112"/>
      <c r="AF22" s="112"/>
      <c r="AG22" s="207" t="str">
        <f t="shared" si="14"/>
        <v/>
      </c>
      <c r="AH22" s="113"/>
      <c r="AI22" s="207" t="str">
        <f t="shared" si="15"/>
        <v/>
      </c>
      <c r="AJ22" s="113"/>
      <c r="AK22" s="207" t="str">
        <f t="shared" si="16"/>
        <v/>
      </c>
      <c r="AL22" s="113"/>
      <c r="AM22" s="207" t="str">
        <f t="shared" si="17"/>
        <v/>
      </c>
      <c r="AN22" s="113"/>
      <c r="AO22" s="113"/>
      <c r="AP22" s="113"/>
      <c r="AQ22" s="112"/>
      <c r="AR22" s="112"/>
      <c r="AS22" s="112"/>
      <c r="AT22" s="112"/>
      <c r="AU22" s="112"/>
      <c r="AV22" s="112"/>
      <c r="AW22" s="112"/>
      <c r="AX22" s="112"/>
      <c r="AY22" s="112"/>
      <c r="BA22" s="112"/>
      <c r="BB22" s="112"/>
      <c r="BC22" s="112"/>
      <c r="BD22" s="112"/>
      <c r="BE22" s="112"/>
      <c r="BF22" s="112"/>
    </row>
    <row r="23" spans="1:58" s="76" customFormat="1" x14ac:dyDescent="0.2">
      <c r="A23" s="124"/>
      <c r="B23" s="112"/>
      <c r="C23" s="207" t="str">
        <f t="shared" si="9"/>
        <v/>
      </c>
      <c r="D23" s="73"/>
      <c r="E23" s="112"/>
      <c r="F23" s="112"/>
      <c r="G23" s="112"/>
      <c r="H23" s="112"/>
      <c r="I23" s="112"/>
      <c r="J23" s="207" t="str">
        <f t="shared" si="10"/>
        <v/>
      </c>
      <c r="K23" s="227" t="str">
        <f t="shared" si="11"/>
        <v/>
      </c>
      <c r="L23" s="112"/>
      <c r="M23" s="207" t="str">
        <f t="shared" si="12"/>
        <v/>
      </c>
      <c r="N23" s="113"/>
      <c r="O23" s="113"/>
      <c r="P23" s="112"/>
      <c r="Q23" s="112"/>
      <c r="R23" s="112"/>
      <c r="S23" s="112"/>
      <c r="T23" s="112"/>
      <c r="U23" s="112"/>
      <c r="V23" s="112"/>
      <c r="W23" s="112"/>
      <c r="X23" s="112"/>
      <c r="Y23" s="112"/>
      <c r="Z23" s="112"/>
      <c r="AA23" s="207" t="str">
        <f t="shared" si="13"/>
        <v/>
      </c>
      <c r="AB23" s="112"/>
      <c r="AC23" s="112"/>
      <c r="AD23" s="112"/>
      <c r="AE23" s="112"/>
      <c r="AF23" s="112"/>
      <c r="AG23" s="207" t="str">
        <f t="shared" si="14"/>
        <v/>
      </c>
      <c r="AH23" s="113"/>
      <c r="AI23" s="207" t="str">
        <f t="shared" si="15"/>
        <v/>
      </c>
      <c r="AJ23" s="113"/>
      <c r="AK23" s="207" t="str">
        <f t="shared" si="16"/>
        <v/>
      </c>
      <c r="AL23" s="113"/>
      <c r="AM23" s="207" t="str">
        <f t="shared" si="17"/>
        <v/>
      </c>
      <c r="AN23" s="113"/>
      <c r="AO23" s="113"/>
      <c r="AP23" s="113"/>
      <c r="AQ23" s="112"/>
      <c r="AR23" s="112"/>
      <c r="AS23" s="112"/>
      <c r="AT23" s="112"/>
      <c r="AU23" s="112"/>
      <c r="AV23" s="112"/>
      <c r="AW23" s="112"/>
      <c r="AX23" s="112"/>
      <c r="AY23" s="112"/>
      <c r="BA23" s="112"/>
      <c r="BB23" s="112"/>
      <c r="BC23" s="112"/>
      <c r="BD23" s="112"/>
      <c r="BE23" s="112"/>
      <c r="BF23" s="112"/>
    </row>
    <row r="24" spans="1:58" s="76" customFormat="1" x14ac:dyDescent="0.2">
      <c r="A24" s="124"/>
      <c r="B24" s="112"/>
      <c r="C24" s="207" t="str">
        <f t="shared" si="9"/>
        <v/>
      </c>
      <c r="D24" s="73"/>
      <c r="E24" s="112"/>
      <c r="F24" s="112"/>
      <c r="G24" s="112"/>
      <c r="H24" s="112"/>
      <c r="I24" s="112"/>
      <c r="J24" s="207" t="str">
        <f t="shared" si="10"/>
        <v/>
      </c>
      <c r="K24" s="227" t="str">
        <f t="shared" si="11"/>
        <v/>
      </c>
      <c r="L24" s="112"/>
      <c r="M24" s="207" t="str">
        <f t="shared" si="12"/>
        <v/>
      </c>
      <c r="N24" s="113"/>
      <c r="O24" s="113"/>
      <c r="P24" s="112"/>
      <c r="Q24" s="112"/>
      <c r="R24" s="112"/>
      <c r="S24" s="112"/>
      <c r="T24" s="112"/>
      <c r="U24" s="112"/>
      <c r="V24" s="112"/>
      <c r="W24" s="112"/>
      <c r="X24" s="112"/>
      <c r="Y24" s="112"/>
      <c r="Z24" s="112"/>
      <c r="AA24" s="207" t="str">
        <f t="shared" si="13"/>
        <v/>
      </c>
      <c r="AB24" s="112"/>
      <c r="AC24" s="112"/>
      <c r="AD24" s="112"/>
      <c r="AE24" s="112"/>
      <c r="AF24" s="112"/>
      <c r="AG24" s="207" t="str">
        <f t="shared" si="14"/>
        <v/>
      </c>
      <c r="AH24" s="113"/>
      <c r="AI24" s="207" t="str">
        <f t="shared" si="15"/>
        <v/>
      </c>
      <c r="AJ24" s="113"/>
      <c r="AK24" s="207" t="str">
        <f t="shared" si="16"/>
        <v/>
      </c>
      <c r="AL24" s="113"/>
      <c r="AM24" s="207" t="str">
        <f t="shared" si="17"/>
        <v/>
      </c>
      <c r="AN24" s="113"/>
      <c r="AO24" s="113"/>
      <c r="AP24" s="113"/>
      <c r="AQ24" s="112"/>
      <c r="AR24" s="112"/>
      <c r="AS24" s="112"/>
      <c r="AT24" s="112"/>
      <c r="AU24" s="112"/>
      <c r="AV24" s="112"/>
      <c r="AW24" s="112"/>
      <c r="AX24" s="112"/>
      <c r="AY24" s="112"/>
      <c r="BA24" s="112"/>
      <c r="BB24" s="112"/>
      <c r="BC24" s="112"/>
      <c r="BD24" s="112"/>
      <c r="BE24" s="112"/>
      <c r="BF24" s="112"/>
    </row>
    <row r="25" spans="1:58" s="76" customFormat="1" x14ac:dyDescent="0.2">
      <c r="A25" s="124"/>
      <c r="B25" s="112"/>
      <c r="C25" s="207" t="str">
        <f t="shared" si="9"/>
        <v/>
      </c>
      <c r="D25" s="73"/>
      <c r="E25" s="112"/>
      <c r="F25" s="112"/>
      <c r="G25" s="112"/>
      <c r="H25" s="112"/>
      <c r="I25" s="112"/>
      <c r="J25" s="207" t="str">
        <f t="shared" si="10"/>
        <v/>
      </c>
      <c r="K25" s="227" t="str">
        <f t="shared" si="11"/>
        <v/>
      </c>
      <c r="L25" s="112"/>
      <c r="M25" s="207" t="str">
        <f t="shared" si="12"/>
        <v/>
      </c>
      <c r="N25" s="113"/>
      <c r="O25" s="113"/>
      <c r="P25" s="112"/>
      <c r="Q25" s="112"/>
      <c r="R25" s="112"/>
      <c r="S25" s="112"/>
      <c r="T25" s="112"/>
      <c r="U25" s="112"/>
      <c r="V25" s="112"/>
      <c r="W25" s="112"/>
      <c r="X25" s="112"/>
      <c r="Y25" s="112"/>
      <c r="Z25" s="112"/>
      <c r="AA25" s="207" t="str">
        <f t="shared" si="13"/>
        <v/>
      </c>
      <c r="AB25" s="112"/>
      <c r="AC25" s="112"/>
      <c r="AD25" s="112"/>
      <c r="AE25" s="112"/>
      <c r="AF25" s="112"/>
      <c r="AG25" s="207" t="str">
        <f t="shared" si="14"/>
        <v/>
      </c>
      <c r="AH25" s="113"/>
      <c r="AI25" s="207" t="str">
        <f t="shared" si="15"/>
        <v/>
      </c>
      <c r="AJ25" s="113"/>
      <c r="AK25" s="207" t="str">
        <f t="shared" si="16"/>
        <v/>
      </c>
      <c r="AL25" s="113"/>
      <c r="AM25" s="207" t="str">
        <f t="shared" si="17"/>
        <v/>
      </c>
      <c r="AN25" s="113"/>
      <c r="AO25" s="113"/>
      <c r="AP25" s="113"/>
      <c r="AQ25" s="112"/>
      <c r="AR25" s="112"/>
      <c r="AS25" s="112"/>
      <c r="AT25" s="112"/>
      <c r="AU25" s="112"/>
      <c r="AV25" s="112"/>
      <c r="AW25" s="112"/>
      <c r="AX25" s="112"/>
      <c r="AY25" s="112"/>
      <c r="BA25" s="112"/>
      <c r="BB25" s="112"/>
      <c r="BC25" s="112"/>
      <c r="BD25" s="112"/>
      <c r="BE25" s="112"/>
      <c r="BF25" s="112"/>
    </row>
    <row r="26" spans="1:58" s="76" customFormat="1" x14ac:dyDescent="0.2">
      <c r="A26" s="124"/>
      <c r="B26" s="112"/>
      <c r="C26" s="207" t="str">
        <f t="shared" si="9"/>
        <v/>
      </c>
      <c r="D26" s="73"/>
      <c r="E26" s="112"/>
      <c r="F26" s="112"/>
      <c r="G26" s="112"/>
      <c r="H26" s="112"/>
      <c r="I26" s="112"/>
      <c r="J26" s="207" t="str">
        <f t="shared" si="10"/>
        <v/>
      </c>
      <c r="K26" s="227" t="str">
        <f t="shared" si="11"/>
        <v/>
      </c>
      <c r="L26" s="112"/>
      <c r="M26" s="207" t="str">
        <f t="shared" si="12"/>
        <v/>
      </c>
      <c r="N26" s="113"/>
      <c r="O26" s="113"/>
      <c r="P26" s="112"/>
      <c r="Q26" s="112"/>
      <c r="R26" s="112"/>
      <c r="S26" s="112"/>
      <c r="T26" s="112"/>
      <c r="U26" s="112"/>
      <c r="V26" s="112"/>
      <c r="W26" s="112"/>
      <c r="X26" s="112"/>
      <c r="Y26" s="112"/>
      <c r="Z26" s="112"/>
      <c r="AA26" s="207" t="str">
        <f t="shared" si="13"/>
        <v/>
      </c>
      <c r="AB26" s="112"/>
      <c r="AC26" s="112"/>
      <c r="AD26" s="112"/>
      <c r="AE26" s="112"/>
      <c r="AF26" s="112"/>
      <c r="AG26" s="207" t="str">
        <f t="shared" si="14"/>
        <v/>
      </c>
      <c r="AH26" s="113"/>
      <c r="AI26" s="207" t="str">
        <f t="shared" si="15"/>
        <v/>
      </c>
      <c r="AJ26" s="113"/>
      <c r="AK26" s="207" t="str">
        <f t="shared" si="16"/>
        <v/>
      </c>
      <c r="AL26" s="113"/>
      <c r="AM26" s="207" t="str">
        <f t="shared" si="17"/>
        <v/>
      </c>
      <c r="AN26" s="113"/>
      <c r="AO26" s="113"/>
      <c r="AP26" s="113"/>
      <c r="AQ26" s="112"/>
      <c r="AR26" s="112"/>
      <c r="AS26" s="112"/>
      <c r="AT26" s="112"/>
      <c r="AU26" s="112"/>
      <c r="AV26" s="112"/>
      <c r="AW26" s="112"/>
      <c r="AX26" s="112"/>
      <c r="AY26" s="112"/>
      <c r="BA26" s="112"/>
      <c r="BB26" s="112"/>
      <c r="BC26" s="112"/>
      <c r="BD26" s="112"/>
      <c r="BE26" s="112"/>
      <c r="BF26" s="112"/>
    </row>
    <row r="27" spans="1:58" s="76" customFormat="1" x14ac:dyDescent="0.2">
      <c r="A27" s="124"/>
      <c r="B27" s="112"/>
      <c r="C27" s="207" t="str">
        <f t="shared" si="9"/>
        <v/>
      </c>
      <c r="D27" s="73"/>
      <c r="E27" s="112"/>
      <c r="F27" s="112"/>
      <c r="G27" s="112"/>
      <c r="H27" s="112"/>
      <c r="I27" s="112"/>
      <c r="J27" s="207" t="str">
        <f t="shared" si="10"/>
        <v/>
      </c>
      <c r="K27" s="227" t="str">
        <f t="shared" si="11"/>
        <v/>
      </c>
      <c r="L27" s="112"/>
      <c r="M27" s="207" t="str">
        <f t="shared" si="12"/>
        <v/>
      </c>
      <c r="N27" s="113"/>
      <c r="O27" s="113"/>
      <c r="P27" s="112"/>
      <c r="Q27" s="112"/>
      <c r="R27" s="112"/>
      <c r="S27" s="112"/>
      <c r="T27" s="112"/>
      <c r="U27" s="112"/>
      <c r="V27" s="112"/>
      <c r="W27" s="112"/>
      <c r="X27" s="112"/>
      <c r="Y27" s="112"/>
      <c r="Z27" s="112"/>
      <c r="AA27" s="207" t="str">
        <f t="shared" si="13"/>
        <v/>
      </c>
      <c r="AB27" s="112"/>
      <c r="AC27" s="112"/>
      <c r="AD27" s="112"/>
      <c r="AE27" s="112"/>
      <c r="AF27" s="112"/>
      <c r="AG27" s="207" t="str">
        <f t="shared" si="14"/>
        <v/>
      </c>
      <c r="AH27" s="113"/>
      <c r="AI27" s="207" t="str">
        <f t="shared" si="15"/>
        <v/>
      </c>
      <c r="AJ27" s="113"/>
      <c r="AK27" s="207" t="str">
        <f t="shared" si="16"/>
        <v/>
      </c>
      <c r="AL27" s="113"/>
      <c r="AM27" s="207" t="str">
        <f t="shared" si="17"/>
        <v/>
      </c>
      <c r="AN27" s="113"/>
      <c r="AO27" s="113"/>
      <c r="AP27" s="113"/>
      <c r="AQ27" s="112"/>
      <c r="AR27" s="112"/>
      <c r="AS27" s="112"/>
      <c r="AT27" s="112"/>
      <c r="AU27" s="112"/>
      <c r="AV27" s="112"/>
      <c r="AW27" s="112"/>
      <c r="AX27" s="112"/>
      <c r="AY27" s="112"/>
      <c r="BA27" s="112"/>
      <c r="BB27" s="112"/>
      <c r="BC27" s="112"/>
      <c r="BD27" s="112"/>
      <c r="BE27" s="112"/>
      <c r="BF27" s="112"/>
    </row>
    <row r="28" spans="1:58" s="76" customFormat="1" x14ac:dyDescent="0.2">
      <c r="A28" s="124"/>
      <c r="B28" s="112"/>
      <c r="C28" s="207" t="str">
        <f t="shared" si="9"/>
        <v/>
      </c>
      <c r="D28" s="73"/>
      <c r="E28" s="112"/>
      <c r="F28" s="112"/>
      <c r="G28" s="112"/>
      <c r="H28" s="112"/>
      <c r="I28" s="112"/>
      <c r="J28" s="207" t="str">
        <f t="shared" si="10"/>
        <v/>
      </c>
      <c r="K28" s="227" t="str">
        <f t="shared" si="11"/>
        <v/>
      </c>
      <c r="L28" s="112"/>
      <c r="M28" s="207" t="str">
        <f t="shared" si="12"/>
        <v/>
      </c>
      <c r="N28" s="113"/>
      <c r="O28" s="113"/>
      <c r="P28" s="112"/>
      <c r="Q28" s="112"/>
      <c r="R28" s="112"/>
      <c r="S28" s="112"/>
      <c r="T28" s="112"/>
      <c r="U28" s="112"/>
      <c r="V28" s="112"/>
      <c r="W28" s="112"/>
      <c r="X28" s="112"/>
      <c r="Y28" s="112"/>
      <c r="Z28" s="112"/>
      <c r="AA28" s="207" t="str">
        <f t="shared" si="13"/>
        <v/>
      </c>
      <c r="AB28" s="112"/>
      <c r="AC28" s="112"/>
      <c r="AD28" s="112"/>
      <c r="AE28" s="112"/>
      <c r="AF28" s="112"/>
      <c r="AG28" s="207" t="str">
        <f t="shared" si="14"/>
        <v/>
      </c>
      <c r="AH28" s="113"/>
      <c r="AI28" s="207" t="str">
        <f t="shared" si="15"/>
        <v/>
      </c>
      <c r="AJ28" s="113"/>
      <c r="AK28" s="207" t="str">
        <f t="shared" si="16"/>
        <v/>
      </c>
      <c r="AL28" s="113"/>
      <c r="AM28" s="207" t="str">
        <f t="shared" si="17"/>
        <v/>
      </c>
      <c r="AN28" s="113"/>
      <c r="AO28" s="113"/>
      <c r="AP28" s="113"/>
      <c r="AQ28" s="112"/>
      <c r="AR28" s="112"/>
      <c r="AS28" s="112"/>
      <c r="AT28" s="112"/>
      <c r="AU28" s="112"/>
      <c r="AV28" s="112"/>
      <c r="AW28" s="112"/>
      <c r="AX28" s="112"/>
      <c r="AY28" s="112"/>
      <c r="BA28" s="112"/>
      <c r="BB28" s="112"/>
      <c r="BC28" s="112"/>
      <c r="BD28" s="112"/>
      <c r="BE28" s="112"/>
      <c r="BF28" s="112"/>
    </row>
    <row r="29" spans="1:58" s="76" customFormat="1" x14ac:dyDescent="0.2">
      <c r="A29" s="124"/>
      <c r="B29" s="112"/>
      <c r="C29" s="207" t="str">
        <f t="shared" si="9"/>
        <v/>
      </c>
      <c r="D29" s="73"/>
      <c r="E29" s="112"/>
      <c r="F29" s="112"/>
      <c r="G29" s="112"/>
      <c r="H29" s="112"/>
      <c r="I29" s="112"/>
      <c r="J29" s="207" t="str">
        <f t="shared" si="10"/>
        <v/>
      </c>
      <c r="K29" s="227" t="str">
        <f t="shared" si="11"/>
        <v/>
      </c>
      <c r="L29" s="112"/>
      <c r="M29" s="207" t="str">
        <f t="shared" si="12"/>
        <v/>
      </c>
      <c r="N29" s="113"/>
      <c r="O29" s="113"/>
      <c r="P29" s="112"/>
      <c r="Q29" s="112"/>
      <c r="R29" s="112"/>
      <c r="S29" s="112"/>
      <c r="T29" s="112"/>
      <c r="U29" s="112"/>
      <c r="V29" s="112"/>
      <c r="W29" s="112"/>
      <c r="X29" s="112"/>
      <c r="Y29" s="112"/>
      <c r="Z29" s="112"/>
      <c r="AA29" s="207" t="str">
        <f t="shared" si="13"/>
        <v/>
      </c>
      <c r="AB29" s="112"/>
      <c r="AC29" s="112"/>
      <c r="AD29" s="112"/>
      <c r="AE29" s="112"/>
      <c r="AF29" s="112"/>
      <c r="AG29" s="207" t="str">
        <f t="shared" si="14"/>
        <v/>
      </c>
      <c r="AH29" s="113"/>
      <c r="AI29" s="207" t="str">
        <f t="shared" si="15"/>
        <v/>
      </c>
      <c r="AJ29" s="113"/>
      <c r="AK29" s="207" t="str">
        <f t="shared" si="16"/>
        <v/>
      </c>
      <c r="AL29" s="113"/>
      <c r="AM29" s="207" t="str">
        <f t="shared" si="17"/>
        <v/>
      </c>
      <c r="AN29" s="113"/>
      <c r="AO29" s="113"/>
      <c r="AP29" s="113"/>
      <c r="AQ29" s="112"/>
      <c r="AR29" s="112"/>
      <c r="AS29" s="112"/>
      <c r="AT29" s="112"/>
      <c r="AU29" s="112"/>
      <c r="AV29" s="112"/>
      <c r="AW29" s="112"/>
      <c r="AX29" s="112"/>
      <c r="AY29" s="112"/>
      <c r="BA29" s="112"/>
      <c r="BB29" s="112"/>
      <c r="BC29" s="112"/>
      <c r="BD29" s="112"/>
      <c r="BE29" s="112"/>
      <c r="BF29" s="112"/>
    </row>
    <row r="30" spans="1:58" s="76" customFormat="1" x14ac:dyDescent="0.2">
      <c r="A30" s="124"/>
      <c r="B30" s="112"/>
      <c r="C30" s="207" t="str">
        <f t="shared" si="9"/>
        <v/>
      </c>
      <c r="D30" s="73"/>
      <c r="E30" s="112"/>
      <c r="F30" s="112"/>
      <c r="G30" s="112"/>
      <c r="H30" s="112"/>
      <c r="I30" s="112"/>
      <c r="J30" s="207" t="str">
        <f t="shared" si="10"/>
        <v/>
      </c>
      <c r="K30" s="227" t="str">
        <f t="shared" si="11"/>
        <v/>
      </c>
      <c r="L30" s="112"/>
      <c r="M30" s="207" t="str">
        <f t="shared" si="12"/>
        <v/>
      </c>
      <c r="N30" s="113"/>
      <c r="O30" s="113"/>
      <c r="P30" s="112"/>
      <c r="Q30" s="112"/>
      <c r="R30" s="112"/>
      <c r="S30" s="112"/>
      <c r="T30" s="112"/>
      <c r="U30" s="112"/>
      <c r="V30" s="112"/>
      <c r="W30" s="112"/>
      <c r="X30" s="112"/>
      <c r="Y30" s="112"/>
      <c r="Z30" s="112"/>
      <c r="AA30" s="207" t="str">
        <f t="shared" si="13"/>
        <v/>
      </c>
      <c r="AB30" s="112"/>
      <c r="AC30" s="112"/>
      <c r="AD30" s="112"/>
      <c r="AE30" s="112"/>
      <c r="AF30" s="112"/>
      <c r="AG30" s="207" t="str">
        <f t="shared" si="14"/>
        <v/>
      </c>
      <c r="AH30" s="113"/>
      <c r="AI30" s="207" t="str">
        <f t="shared" si="15"/>
        <v/>
      </c>
      <c r="AJ30" s="113"/>
      <c r="AK30" s="207" t="str">
        <f t="shared" si="16"/>
        <v/>
      </c>
      <c r="AL30" s="113"/>
      <c r="AM30" s="207" t="str">
        <f t="shared" si="17"/>
        <v/>
      </c>
      <c r="AN30" s="113"/>
      <c r="AO30" s="113"/>
      <c r="AP30" s="113"/>
      <c r="AQ30" s="112"/>
      <c r="AR30" s="112"/>
      <c r="AS30" s="112"/>
      <c r="AT30" s="112"/>
      <c r="AU30" s="112"/>
      <c r="AV30" s="112"/>
      <c r="AW30" s="112"/>
      <c r="AX30" s="112"/>
      <c r="AY30" s="112"/>
      <c r="BA30" s="112"/>
      <c r="BB30" s="112"/>
      <c r="BC30" s="112"/>
      <c r="BD30" s="112"/>
      <c r="BE30" s="112"/>
      <c r="BF30" s="112"/>
    </row>
    <row r="31" spans="1:58" s="76" customFormat="1" x14ac:dyDescent="0.2">
      <c r="A31" s="124"/>
      <c r="B31" s="112"/>
      <c r="C31" s="207" t="str">
        <f t="shared" si="9"/>
        <v/>
      </c>
      <c r="D31" s="73"/>
      <c r="E31" s="112"/>
      <c r="F31" s="112"/>
      <c r="G31" s="112"/>
      <c r="H31" s="112"/>
      <c r="I31" s="112"/>
      <c r="J31" s="207" t="str">
        <f t="shared" si="10"/>
        <v/>
      </c>
      <c r="K31" s="227" t="str">
        <f t="shared" si="11"/>
        <v/>
      </c>
      <c r="L31" s="112"/>
      <c r="M31" s="207" t="str">
        <f t="shared" si="12"/>
        <v/>
      </c>
      <c r="N31" s="113"/>
      <c r="O31" s="113"/>
      <c r="P31" s="112"/>
      <c r="Q31" s="112"/>
      <c r="R31" s="112"/>
      <c r="S31" s="112"/>
      <c r="T31" s="112"/>
      <c r="U31" s="112"/>
      <c r="V31" s="112"/>
      <c r="W31" s="112"/>
      <c r="X31" s="112"/>
      <c r="Y31" s="112"/>
      <c r="Z31" s="112"/>
      <c r="AA31" s="207" t="str">
        <f t="shared" si="13"/>
        <v/>
      </c>
      <c r="AB31" s="112"/>
      <c r="AC31" s="112"/>
      <c r="AD31" s="112"/>
      <c r="AE31" s="112"/>
      <c r="AF31" s="112"/>
      <c r="AG31" s="207" t="str">
        <f t="shared" si="14"/>
        <v/>
      </c>
      <c r="AH31" s="113"/>
      <c r="AI31" s="207" t="str">
        <f t="shared" si="15"/>
        <v/>
      </c>
      <c r="AJ31" s="113"/>
      <c r="AK31" s="207" t="str">
        <f t="shared" si="16"/>
        <v/>
      </c>
      <c r="AL31" s="113"/>
      <c r="AM31" s="207" t="str">
        <f t="shared" si="17"/>
        <v/>
      </c>
      <c r="AN31" s="113"/>
      <c r="AO31" s="113"/>
      <c r="AP31" s="113"/>
      <c r="AQ31" s="112"/>
      <c r="AR31" s="112"/>
      <c r="AS31" s="112"/>
      <c r="AT31" s="112"/>
      <c r="AU31" s="112"/>
      <c r="AV31" s="112"/>
      <c r="AW31" s="112"/>
      <c r="AX31" s="112"/>
      <c r="AY31" s="112"/>
      <c r="BA31" s="112"/>
      <c r="BB31" s="112"/>
      <c r="BC31" s="112"/>
      <c r="BD31" s="112"/>
      <c r="BE31" s="112"/>
      <c r="BF31" s="112"/>
    </row>
    <row r="32" spans="1:58" s="76" customFormat="1" x14ac:dyDescent="0.2">
      <c r="A32" s="124"/>
      <c r="B32" s="112"/>
      <c r="C32" s="207" t="str">
        <f t="shared" si="9"/>
        <v/>
      </c>
      <c r="D32" s="73"/>
      <c r="E32" s="112"/>
      <c r="F32" s="112"/>
      <c r="G32" s="112"/>
      <c r="H32" s="112"/>
      <c r="I32" s="112"/>
      <c r="J32" s="207" t="str">
        <f t="shared" si="10"/>
        <v/>
      </c>
      <c r="K32" s="227" t="str">
        <f t="shared" si="11"/>
        <v/>
      </c>
      <c r="L32" s="112"/>
      <c r="M32" s="207" t="str">
        <f t="shared" si="12"/>
        <v/>
      </c>
      <c r="N32" s="113"/>
      <c r="O32" s="113"/>
      <c r="P32" s="112"/>
      <c r="Q32" s="112"/>
      <c r="R32" s="112"/>
      <c r="S32" s="112"/>
      <c r="T32" s="112"/>
      <c r="U32" s="112"/>
      <c r="V32" s="112"/>
      <c r="W32" s="112"/>
      <c r="X32" s="112"/>
      <c r="Y32" s="112"/>
      <c r="Z32" s="112"/>
      <c r="AA32" s="207" t="str">
        <f t="shared" si="13"/>
        <v/>
      </c>
      <c r="AB32" s="112"/>
      <c r="AC32" s="112"/>
      <c r="AD32" s="112"/>
      <c r="AE32" s="112"/>
      <c r="AF32" s="112"/>
      <c r="AG32" s="207" t="str">
        <f t="shared" si="14"/>
        <v/>
      </c>
      <c r="AH32" s="113"/>
      <c r="AI32" s="207" t="str">
        <f t="shared" si="15"/>
        <v/>
      </c>
      <c r="AJ32" s="113"/>
      <c r="AK32" s="207" t="str">
        <f t="shared" si="16"/>
        <v/>
      </c>
      <c r="AL32" s="113"/>
      <c r="AM32" s="207" t="str">
        <f t="shared" si="17"/>
        <v/>
      </c>
      <c r="AN32" s="113"/>
      <c r="AO32" s="113"/>
      <c r="AP32" s="113"/>
      <c r="AQ32" s="112"/>
      <c r="AR32" s="112"/>
      <c r="AS32" s="112"/>
      <c r="AT32" s="112"/>
      <c r="AU32" s="112"/>
      <c r="AV32" s="112"/>
      <c r="AW32" s="112"/>
      <c r="AX32" s="112"/>
      <c r="AY32" s="112"/>
      <c r="BA32" s="112"/>
      <c r="BB32" s="112"/>
      <c r="BC32" s="112"/>
      <c r="BD32" s="112"/>
      <c r="BE32" s="112"/>
      <c r="BF32" s="112"/>
    </row>
    <row r="33" spans="1:58" s="76" customFormat="1" x14ac:dyDescent="0.2">
      <c r="A33" s="124"/>
      <c r="B33" s="112"/>
      <c r="C33" s="207" t="str">
        <f t="shared" si="9"/>
        <v/>
      </c>
      <c r="D33" s="73"/>
      <c r="E33" s="112"/>
      <c r="F33" s="112"/>
      <c r="G33" s="112"/>
      <c r="H33" s="112"/>
      <c r="I33" s="112"/>
      <c r="J33" s="207" t="str">
        <f t="shared" si="10"/>
        <v/>
      </c>
      <c r="K33" s="227" t="str">
        <f t="shared" si="11"/>
        <v/>
      </c>
      <c r="L33" s="112"/>
      <c r="M33" s="207" t="str">
        <f t="shared" si="12"/>
        <v/>
      </c>
      <c r="N33" s="113"/>
      <c r="O33" s="113"/>
      <c r="P33" s="112"/>
      <c r="Q33" s="112"/>
      <c r="R33" s="112"/>
      <c r="S33" s="112"/>
      <c r="T33" s="112"/>
      <c r="U33" s="112"/>
      <c r="V33" s="112"/>
      <c r="W33" s="112"/>
      <c r="X33" s="112"/>
      <c r="Y33" s="112"/>
      <c r="Z33" s="112"/>
      <c r="AA33" s="207" t="str">
        <f t="shared" si="13"/>
        <v/>
      </c>
      <c r="AB33" s="112"/>
      <c r="AC33" s="112"/>
      <c r="AD33" s="112"/>
      <c r="AE33" s="112"/>
      <c r="AF33" s="112"/>
      <c r="AG33" s="207" t="str">
        <f t="shared" si="14"/>
        <v/>
      </c>
      <c r="AH33" s="113"/>
      <c r="AI33" s="207" t="str">
        <f t="shared" si="15"/>
        <v/>
      </c>
      <c r="AJ33" s="113"/>
      <c r="AK33" s="207" t="str">
        <f t="shared" si="16"/>
        <v/>
      </c>
      <c r="AL33" s="113"/>
      <c r="AM33" s="207" t="str">
        <f t="shared" si="17"/>
        <v/>
      </c>
      <c r="AN33" s="113"/>
      <c r="AO33" s="113"/>
      <c r="AP33" s="113"/>
      <c r="AQ33" s="112"/>
      <c r="AR33" s="112"/>
      <c r="AS33" s="112"/>
      <c r="AT33" s="112"/>
      <c r="AU33" s="112"/>
      <c r="AV33" s="112"/>
      <c r="AW33" s="112"/>
      <c r="AX33" s="112"/>
      <c r="AY33" s="112"/>
      <c r="BA33" s="112"/>
      <c r="BB33" s="112"/>
      <c r="BC33" s="112"/>
      <c r="BD33" s="112"/>
      <c r="BE33" s="112"/>
      <c r="BF33" s="112"/>
    </row>
    <row r="34" spans="1:58" s="76" customFormat="1" x14ac:dyDescent="0.2">
      <c r="A34" s="124"/>
      <c r="B34" s="112"/>
      <c r="C34" s="207" t="str">
        <f t="shared" si="9"/>
        <v/>
      </c>
      <c r="D34" s="73"/>
      <c r="E34" s="112"/>
      <c r="F34" s="112"/>
      <c r="G34" s="112"/>
      <c r="H34" s="112"/>
      <c r="I34" s="112"/>
      <c r="J34" s="207" t="str">
        <f t="shared" si="10"/>
        <v/>
      </c>
      <c r="K34" s="227" t="str">
        <f t="shared" si="11"/>
        <v/>
      </c>
      <c r="L34" s="112"/>
      <c r="M34" s="207" t="str">
        <f t="shared" si="12"/>
        <v/>
      </c>
      <c r="N34" s="113"/>
      <c r="O34" s="113"/>
      <c r="P34" s="112"/>
      <c r="Q34" s="112"/>
      <c r="R34" s="112"/>
      <c r="S34" s="112"/>
      <c r="T34" s="112"/>
      <c r="U34" s="112"/>
      <c r="V34" s="112"/>
      <c r="W34" s="112"/>
      <c r="X34" s="112"/>
      <c r="Y34" s="112"/>
      <c r="Z34" s="112"/>
      <c r="AA34" s="207" t="str">
        <f t="shared" si="13"/>
        <v/>
      </c>
      <c r="AB34" s="112"/>
      <c r="AC34" s="112"/>
      <c r="AD34" s="112"/>
      <c r="AE34" s="112"/>
      <c r="AF34" s="112"/>
      <c r="AG34" s="207" t="str">
        <f t="shared" si="14"/>
        <v/>
      </c>
      <c r="AH34" s="113"/>
      <c r="AI34" s="207" t="str">
        <f t="shared" si="15"/>
        <v/>
      </c>
      <c r="AJ34" s="113"/>
      <c r="AK34" s="207" t="str">
        <f t="shared" si="16"/>
        <v/>
      </c>
      <c r="AL34" s="113"/>
      <c r="AM34" s="207" t="str">
        <f t="shared" si="17"/>
        <v/>
      </c>
      <c r="AN34" s="113"/>
      <c r="AO34" s="113"/>
      <c r="AP34" s="113"/>
      <c r="AQ34" s="112"/>
      <c r="AR34" s="112"/>
      <c r="AS34" s="112"/>
      <c r="AT34" s="112"/>
      <c r="AU34" s="112"/>
      <c r="AV34" s="112"/>
      <c r="AW34" s="112"/>
      <c r="AX34" s="112"/>
      <c r="AY34" s="112"/>
      <c r="BA34" s="112"/>
      <c r="BB34" s="112"/>
      <c r="BC34" s="112"/>
      <c r="BD34" s="112"/>
      <c r="BE34" s="112"/>
      <c r="BF34" s="112"/>
    </row>
    <row r="35" spans="1:58" s="76" customFormat="1" x14ac:dyDescent="0.2">
      <c r="A35" s="124"/>
      <c r="B35" s="112"/>
      <c r="C35" s="207" t="str">
        <f t="shared" si="9"/>
        <v/>
      </c>
      <c r="D35" s="73"/>
      <c r="E35" s="112"/>
      <c r="F35" s="112"/>
      <c r="G35" s="112"/>
      <c r="H35" s="112"/>
      <c r="I35" s="112"/>
      <c r="J35" s="207" t="str">
        <f t="shared" si="10"/>
        <v/>
      </c>
      <c r="K35" s="227" t="str">
        <f t="shared" si="11"/>
        <v/>
      </c>
      <c r="L35" s="112"/>
      <c r="M35" s="207" t="str">
        <f t="shared" si="12"/>
        <v/>
      </c>
      <c r="N35" s="113"/>
      <c r="O35" s="113"/>
      <c r="P35" s="112"/>
      <c r="Q35" s="112"/>
      <c r="R35" s="112"/>
      <c r="S35" s="112"/>
      <c r="T35" s="112"/>
      <c r="U35" s="112"/>
      <c r="V35" s="112"/>
      <c r="W35" s="112"/>
      <c r="X35" s="112"/>
      <c r="Y35" s="112"/>
      <c r="Z35" s="112"/>
      <c r="AA35" s="207" t="str">
        <f t="shared" si="13"/>
        <v/>
      </c>
      <c r="AB35" s="112"/>
      <c r="AC35" s="112"/>
      <c r="AD35" s="112"/>
      <c r="AE35" s="112"/>
      <c r="AF35" s="112"/>
      <c r="AG35" s="207" t="str">
        <f t="shared" si="14"/>
        <v/>
      </c>
      <c r="AH35" s="113"/>
      <c r="AI35" s="207" t="str">
        <f t="shared" si="15"/>
        <v/>
      </c>
      <c r="AJ35" s="113"/>
      <c r="AK35" s="207" t="str">
        <f t="shared" si="16"/>
        <v/>
      </c>
      <c r="AL35" s="113"/>
      <c r="AM35" s="207" t="str">
        <f t="shared" si="17"/>
        <v/>
      </c>
      <c r="AN35" s="113"/>
      <c r="AO35" s="113"/>
      <c r="AP35" s="113"/>
      <c r="AQ35" s="112"/>
      <c r="AR35" s="112"/>
      <c r="AS35" s="112"/>
      <c r="AT35" s="112"/>
      <c r="AU35" s="112"/>
      <c r="AV35" s="112"/>
      <c r="AW35" s="112"/>
      <c r="AX35" s="112"/>
      <c r="AY35" s="112"/>
      <c r="BA35" s="112"/>
      <c r="BB35" s="112"/>
      <c r="BC35" s="112"/>
      <c r="BD35" s="112"/>
      <c r="BE35" s="112"/>
      <c r="BF35" s="112"/>
    </row>
    <row r="36" spans="1:58" s="76" customFormat="1" x14ac:dyDescent="0.2">
      <c r="A36" s="124"/>
      <c r="B36" s="112"/>
      <c r="C36" s="207" t="str">
        <f t="shared" si="9"/>
        <v/>
      </c>
      <c r="D36" s="73"/>
      <c r="E36" s="112"/>
      <c r="F36" s="112"/>
      <c r="G36" s="112"/>
      <c r="H36" s="112"/>
      <c r="I36" s="112"/>
      <c r="J36" s="207" t="str">
        <f t="shared" si="10"/>
        <v/>
      </c>
      <c r="K36" s="227" t="str">
        <f t="shared" si="11"/>
        <v/>
      </c>
      <c r="L36" s="112"/>
      <c r="M36" s="207" t="str">
        <f t="shared" si="12"/>
        <v/>
      </c>
      <c r="N36" s="113"/>
      <c r="O36" s="113"/>
      <c r="P36" s="112"/>
      <c r="Q36" s="112"/>
      <c r="R36" s="112"/>
      <c r="S36" s="112"/>
      <c r="T36" s="112"/>
      <c r="U36" s="112"/>
      <c r="V36" s="112"/>
      <c r="W36" s="112"/>
      <c r="X36" s="112"/>
      <c r="Y36" s="112"/>
      <c r="Z36" s="112"/>
      <c r="AA36" s="207" t="str">
        <f t="shared" si="13"/>
        <v/>
      </c>
      <c r="AB36" s="112"/>
      <c r="AC36" s="112"/>
      <c r="AD36" s="112"/>
      <c r="AE36" s="112"/>
      <c r="AF36" s="112"/>
      <c r="AG36" s="207" t="str">
        <f t="shared" si="14"/>
        <v/>
      </c>
      <c r="AH36" s="113"/>
      <c r="AI36" s="207" t="str">
        <f t="shared" si="15"/>
        <v/>
      </c>
      <c r="AJ36" s="113"/>
      <c r="AK36" s="207" t="str">
        <f t="shared" si="16"/>
        <v/>
      </c>
      <c r="AL36" s="113"/>
      <c r="AM36" s="207" t="str">
        <f t="shared" si="17"/>
        <v/>
      </c>
      <c r="AN36" s="113"/>
      <c r="AO36" s="113"/>
      <c r="AP36" s="113"/>
      <c r="AQ36" s="112"/>
      <c r="AR36" s="112"/>
      <c r="AS36" s="112"/>
      <c r="AT36" s="112"/>
      <c r="AU36" s="112"/>
      <c r="AV36" s="112"/>
      <c r="AW36" s="112"/>
      <c r="AX36" s="112"/>
      <c r="AY36" s="112"/>
      <c r="BA36" s="112"/>
      <c r="BB36" s="112"/>
      <c r="BC36" s="112"/>
      <c r="BD36" s="112"/>
      <c r="BE36" s="112"/>
      <c r="BF36" s="112"/>
    </row>
    <row r="37" spans="1:58" s="76" customFormat="1" x14ac:dyDescent="0.2">
      <c r="A37" s="124"/>
      <c r="B37" s="112"/>
      <c r="C37" s="207" t="str">
        <f t="shared" si="9"/>
        <v/>
      </c>
      <c r="D37" s="73"/>
      <c r="E37" s="112"/>
      <c r="F37" s="112"/>
      <c r="G37" s="112"/>
      <c r="H37" s="112"/>
      <c r="I37" s="112"/>
      <c r="J37" s="207" t="str">
        <f t="shared" si="10"/>
        <v/>
      </c>
      <c r="K37" s="227" t="str">
        <f t="shared" si="11"/>
        <v/>
      </c>
      <c r="L37" s="112"/>
      <c r="M37" s="207" t="str">
        <f t="shared" si="12"/>
        <v/>
      </c>
      <c r="N37" s="113"/>
      <c r="O37" s="113"/>
      <c r="P37" s="112"/>
      <c r="Q37" s="112"/>
      <c r="R37" s="112"/>
      <c r="S37" s="112"/>
      <c r="T37" s="112"/>
      <c r="U37" s="112"/>
      <c r="V37" s="112"/>
      <c r="W37" s="112"/>
      <c r="X37" s="112"/>
      <c r="Y37" s="112"/>
      <c r="Z37" s="112"/>
      <c r="AA37" s="207" t="str">
        <f t="shared" si="13"/>
        <v/>
      </c>
      <c r="AB37" s="112"/>
      <c r="AC37" s="112"/>
      <c r="AD37" s="112"/>
      <c r="AE37" s="112"/>
      <c r="AF37" s="112"/>
      <c r="AG37" s="207" t="str">
        <f t="shared" si="14"/>
        <v/>
      </c>
      <c r="AH37" s="113"/>
      <c r="AI37" s="207" t="str">
        <f t="shared" si="15"/>
        <v/>
      </c>
      <c r="AJ37" s="113"/>
      <c r="AK37" s="207" t="str">
        <f t="shared" si="16"/>
        <v/>
      </c>
      <c r="AL37" s="113"/>
      <c r="AM37" s="207" t="str">
        <f t="shared" si="17"/>
        <v/>
      </c>
      <c r="AN37" s="113"/>
      <c r="AO37" s="113"/>
      <c r="AP37" s="113"/>
      <c r="AQ37" s="112"/>
      <c r="AR37" s="112"/>
      <c r="AS37" s="112"/>
      <c r="AT37" s="112"/>
      <c r="AU37" s="112"/>
      <c r="AV37" s="112"/>
      <c r="AW37" s="112"/>
      <c r="AX37" s="112"/>
      <c r="AY37" s="112"/>
      <c r="BA37" s="112"/>
      <c r="BB37" s="112"/>
      <c r="BC37" s="112"/>
      <c r="BD37" s="112"/>
      <c r="BE37" s="112"/>
      <c r="BF37" s="112"/>
    </row>
    <row r="38" spans="1:58" s="76" customFormat="1" x14ac:dyDescent="0.2">
      <c r="A38" s="124"/>
      <c r="B38" s="112"/>
      <c r="C38" s="207" t="str">
        <f t="shared" si="9"/>
        <v/>
      </c>
      <c r="D38" s="73"/>
      <c r="E38" s="112"/>
      <c r="F38" s="112"/>
      <c r="G38" s="112"/>
      <c r="H38" s="112"/>
      <c r="I38" s="112"/>
      <c r="J38" s="207" t="str">
        <f t="shared" si="10"/>
        <v/>
      </c>
      <c r="K38" s="227" t="str">
        <f t="shared" si="11"/>
        <v/>
      </c>
      <c r="L38" s="112"/>
      <c r="M38" s="207" t="str">
        <f t="shared" si="12"/>
        <v/>
      </c>
      <c r="N38" s="113"/>
      <c r="O38" s="113"/>
      <c r="P38" s="112"/>
      <c r="Q38" s="112"/>
      <c r="R38" s="112"/>
      <c r="S38" s="112"/>
      <c r="T38" s="112"/>
      <c r="U38" s="112"/>
      <c r="V38" s="112"/>
      <c r="W38" s="112"/>
      <c r="X38" s="112"/>
      <c r="Y38" s="112"/>
      <c r="Z38" s="112"/>
      <c r="AA38" s="207" t="str">
        <f t="shared" si="13"/>
        <v/>
      </c>
      <c r="AB38" s="112"/>
      <c r="AC38" s="112"/>
      <c r="AD38" s="112"/>
      <c r="AE38" s="112"/>
      <c r="AF38" s="112"/>
      <c r="AG38" s="207" t="str">
        <f t="shared" si="14"/>
        <v/>
      </c>
      <c r="AH38" s="113"/>
      <c r="AI38" s="207" t="str">
        <f t="shared" si="15"/>
        <v/>
      </c>
      <c r="AJ38" s="113"/>
      <c r="AK38" s="207" t="str">
        <f t="shared" si="16"/>
        <v/>
      </c>
      <c r="AL38" s="113"/>
      <c r="AM38" s="207" t="str">
        <f t="shared" si="17"/>
        <v/>
      </c>
      <c r="AN38" s="113"/>
      <c r="AO38" s="113"/>
      <c r="AP38" s="113"/>
      <c r="AQ38" s="112"/>
      <c r="AR38" s="112"/>
      <c r="AS38" s="112"/>
      <c r="AT38" s="112"/>
      <c r="AU38" s="112"/>
      <c r="AV38" s="112"/>
      <c r="AW38" s="112"/>
      <c r="AX38" s="112"/>
      <c r="AY38" s="112"/>
      <c r="BA38" s="112"/>
      <c r="BB38" s="112"/>
      <c r="BC38" s="112"/>
      <c r="BD38" s="112"/>
      <c r="BE38" s="112"/>
      <c r="BF38" s="112"/>
    </row>
    <row r="39" spans="1:58" s="76" customFormat="1" x14ac:dyDescent="0.2">
      <c r="A39" s="124"/>
      <c r="B39" s="112"/>
      <c r="C39" s="207" t="str">
        <f t="shared" si="9"/>
        <v/>
      </c>
      <c r="D39" s="73"/>
      <c r="E39" s="112"/>
      <c r="F39" s="112"/>
      <c r="G39" s="112"/>
      <c r="H39" s="112"/>
      <c r="I39" s="112"/>
      <c r="J39" s="207" t="str">
        <f t="shared" si="10"/>
        <v/>
      </c>
      <c r="K39" s="227" t="str">
        <f t="shared" si="11"/>
        <v/>
      </c>
      <c r="L39" s="112"/>
      <c r="M39" s="207" t="str">
        <f t="shared" si="12"/>
        <v/>
      </c>
      <c r="N39" s="113"/>
      <c r="O39" s="113"/>
      <c r="P39" s="112"/>
      <c r="Q39" s="112"/>
      <c r="R39" s="112"/>
      <c r="S39" s="112"/>
      <c r="T39" s="112"/>
      <c r="U39" s="112"/>
      <c r="V39" s="112"/>
      <c r="W39" s="112"/>
      <c r="X39" s="112"/>
      <c r="Y39" s="112"/>
      <c r="Z39" s="112"/>
      <c r="AA39" s="207" t="str">
        <f t="shared" si="13"/>
        <v/>
      </c>
      <c r="AB39" s="112"/>
      <c r="AC39" s="112"/>
      <c r="AD39" s="112"/>
      <c r="AE39" s="112"/>
      <c r="AF39" s="112"/>
      <c r="AG39" s="207" t="str">
        <f t="shared" si="14"/>
        <v/>
      </c>
      <c r="AH39" s="113"/>
      <c r="AI39" s="207" t="str">
        <f t="shared" si="15"/>
        <v/>
      </c>
      <c r="AJ39" s="113"/>
      <c r="AK39" s="207" t="str">
        <f t="shared" si="16"/>
        <v/>
      </c>
      <c r="AL39" s="113"/>
      <c r="AM39" s="207" t="str">
        <f t="shared" si="17"/>
        <v/>
      </c>
      <c r="AN39" s="113"/>
      <c r="AO39" s="113"/>
      <c r="AP39" s="113"/>
      <c r="AQ39" s="112"/>
      <c r="AR39" s="112"/>
      <c r="AS39" s="112"/>
      <c r="AT39" s="112"/>
      <c r="AU39" s="112"/>
      <c r="AV39" s="112"/>
      <c r="AW39" s="112"/>
      <c r="AX39" s="112"/>
      <c r="AY39" s="112"/>
      <c r="BA39" s="112"/>
      <c r="BB39" s="112"/>
      <c r="BC39" s="112"/>
      <c r="BD39" s="112"/>
      <c r="BE39" s="112"/>
      <c r="BF39" s="112"/>
    </row>
    <row r="40" spans="1:58" s="76" customFormat="1" x14ac:dyDescent="0.2">
      <c r="A40" s="124"/>
      <c r="B40" s="112"/>
      <c r="C40" s="207" t="str">
        <f t="shared" si="9"/>
        <v/>
      </c>
      <c r="D40" s="73"/>
      <c r="E40" s="112"/>
      <c r="F40" s="112"/>
      <c r="G40" s="112"/>
      <c r="H40" s="112"/>
      <c r="I40" s="112"/>
      <c r="J40" s="207" t="str">
        <f t="shared" si="10"/>
        <v/>
      </c>
      <c r="K40" s="227" t="str">
        <f t="shared" si="11"/>
        <v/>
      </c>
      <c r="L40" s="112"/>
      <c r="M40" s="207" t="str">
        <f t="shared" si="12"/>
        <v/>
      </c>
      <c r="N40" s="113"/>
      <c r="O40" s="113"/>
      <c r="P40" s="112"/>
      <c r="Q40" s="112"/>
      <c r="R40" s="112"/>
      <c r="S40" s="112"/>
      <c r="T40" s="112"/>
      <c r="U40" s="112"/>
      <c r="V40" s="112"/>
      <c r="W40" s="112"/>
      <c r="X40" s="112"/>
      <c r="Y40" s="112"/>
      <c r="Z40" s="112"/>
      <c r="AA40" s="207" t="str">
        <f t="shared" si="13"/>
        <v/>
      </c>
      <c r="AB40" s="112"/>
      <c r="AC40" s="112"/>
      <c r="AD40" s="112"/>
      <c r="AE40" s="112"/>
      <c r="AF40" s="112"/>
      <c r="AG40" s="207" t="str">
        <f t="shared" si="14"/>
        <v/>
      </c>
      <c r="AH40" s="113"/>
      <c r="AI40" s="207" t="str">
        <f t="shared" si="15"/>
        <v/>
      </c>
      <c r="AJ40" s="113"/>
      <c r="AK40" s="207" t="str">
        <f t="shared" si="16"/>
        <v/>
      </c>
      <c r="AL40" s="113"/>
      <c r="AM40" s="207" t="str">
        <f t="shared" si="17"/>
        <v/>
      </c>
      <c r="AN40" s="113"/>
      <c r="AO40" s="113"/>
      <c r="AP40" s="113"/>
      <c r="AQ40" s="112"/>
      <c r="AR40" s="112"/>
      <c r="AS40" s="112"/>
      <c r="AT40" s="112"/>
      <c r="AU40" s="112"/>
      <c r="AV40" s="112"/>
      <c r="AW40" s="112"/>
      <c r="AX40" s="112"/>
      <c r="AY40" s="112"/>
      <c r="BA40" s="112"/>
      <c r="BB40" s="112"/>
      <c r="BC40" s="112"/>
      <c r="BD40" s="112"/>
      <c r="BE40" s="112"/>
      <c r="BF40" s="112"/>
    </row>
    <row r="41" spans="1:58" s="76" customFormat="1" x14ac:dyDescent="0.2">
      <c r="A41" s="124"/>
      <c r="B41" s="112"/>
      <c r="C41" s="207" t="str">
        <f t="shared" si="9"/>
        <v/>
      </c>
      <c r="D41" s="73"/>
      <c r="E41" s="112"/>
      <c r="F41" s="112"/>
      <c r="G41" s="112"/>
      <c r="H41" s="112"/>
      <c r="I41" s="112"/>
      <c r="J41" s="207" t="str">
        <f t="shared" si="10"/>
        <v/>
      </c>
      <c r="K41" s="227" t="str">
        <f t="shared" si="11"/>
        <v/>
      </c>
      <c r="L41" s="112"/>
      <c r="M41" s="207" t="str">
        <f t="shared" si="12"/>
        <v/>
      </c>
      <c r="N41" s="113"/>
      <c r="O41" s="113"/>
      <c r="P41" s="112"/>
      <c r="Q41" s="112"/>
      <c r="R41" s="112"/>
      <c r="S41" s="112"/>
      <c r="T41" s="112"/>
      <c r="U41" s="112"/>
      <c r="V41" s="112"/>
      <c r="W41" s="112"/>
      <c r="X41" s="112"/>
      <c r="Y41" s="112"/>
      <c r="Z41" s="112"/>
      <c r="AA41" s="207" t="str">
        <f t="shared" si="13"/>
        <v/>
      </c>
      <c r="AB41" s="112"/>
      <c r="AC41" s="112"/>
      <c r="AD41" s="112"/>
      <c r="AE41" s="112"/>
      <c r="AF41" s="112"/>
      <c r="AG41" s="207" t="str">
        <f t="shared" si="14"/>
        <v/>
      </c>
      <c r="AH41" s="113"/>
      <c r="AI41" s="207" t="str">
        <f t="shared" si="15"/>
        <v/>
      </c>
      <c r="AJ41" s="113"/>
      <c r="AK41" s="207" t="str">
        <f t="shared" si="16"/>
        <v/>
      </c>
      <c r="AL41" s="113"/>
      <c r="AM41" s="207" t="str">
        <f t="shared" si="17"/>
        <v/>
      </c>
      <c r="AN41" s="113"/>
      <c r="AO41" s="113"/>
      <c r="AP41" s="113"/>
      <c r="AQ41" s="112"/>
      <c r="AR41" s="112"/>
      <c r="AS41" s="112"/>
      <c r="AT41" s="112"/>
      <c r="AU41" s="112"/>
      <c r="AV41" s="112"/>
      <c r="AW41" s="112"/>
      <c r="AX41" s="112"/>
      <c r="AY41" s="112"/>
      <c r="BA41" s="112"/>
      <c r="BB41" s="112"/>
      <c r="BC41" s="112"/>
      <c r="BD41" s="112"/>
      <c r="BE41" s="112"/>
      <c r="BF41" s="112"/>
    </row>
    <row r="42" spans="1:58" s="76" customFormat="1" x14ac:dyDescent="0.2">
      <c r="A42" s="124"/>
      <c r="B42" s="112"/>
      <c r="C42" s="207" t="str">
        <f t="shared" si="9"/>
        <v/>
      </c>
      <c r="D42" s="73"/>
      <c r="E42" s="112"/>
      <c r="F42" s="112"/>
      <c r="G42" s="112"/>
      <c r="H42" s="112"/>
      <c r="I42" s="112"/>
      <c r="J42" s="207" t="str">
        <f t="shared" si="10"/>
        <v/>
      </c>
      <c r="K42" s="227" t="str">
        <f t="shared" si="11"/>
        <v/>
      </c>
      <c r="L42" s="112"/>
      <c r="M42" s="207" t="str">
        <f t="shared" si="12"/>
        <v/>
      </c>
      <c r="N42" s="113"/>
      <c r="O42" s="113"/>
      <c r="P42" s="112"/>
      <c r="Q42" s="112"/>
      <c r="R42" s="112"/>
      <c r="S42" s="112"/>
      <c r="T42" s="112"/>
      <c r="U42" s="112"/>
      <c r="V42" s="112"/>
      <c r="W42" s="112"/>
      <c r="X42" s="112"/>
      <c r="Y42" s="112"/>
      <c r="Z42" s="112"/>
      <c r="AA42" s="207" t="str">
        <f t="shared" si="13"/>
        <v/>
      </c>
      <c r="AB42" s="112"/>
      <c r="AC42" s="112"/>
      <c r="AD42" s="112"/>
      <c r="AE42" s="112"/>
      <c r="AF42" s="112"/>
      <c r="AG42" s="207" t="str">
        <f t="shared" si="14"/>
        <v/>
      </c>
      <c r="AH42" s="113"/>
      <c r="AI42" s="207" t="str">
        <f t="shared" si="15"/>
        <v/>
      </c>
      <c r="AJ42" s="113"/>
      <c r="AK42" s="207" t="str">
        <f t="shared" si="16"/>
        <v/>
      </c>
      <c r="AL42" s="113"/>
      <c r="AM42" s="207" t="str">
        <f t="shared" si="17"/>
        <v/>
      </c>
      <c r="AN42" s="113"/>
      <c r="AO42" s="113"/>
      <c r="AP42" s="113"/>
      <c r="AQ42" s="112"/>
      <c r="AR42" s="112"/>
      <c r="AS42" s="112"/>
      <c r="AT42" s="112"/>
      <c r="AU42" s="112"/>
      <c r="AV42" s="112"/>
      <c r="AW42" s="112"/>
      <c r="AX42" s="112"/>
      <c r="AY42" s="112"/>
      <c r="BA42" s="112"/>
      <c r="BB42" s="112"/>
      <c r="BC42" s="112"/>
      <c r="BD42" s="112"/>
      <c r="BE42" s="112"/>
      <c r="BF42" s="112"/>
    </row>
    <row r="43" spans="1:58" s="76" customFormat="1" x14ac:dyDescent="0.2">
      <c r="A43" s="124"/>
      <c r="B43" s="112"/>
      <c r="C43" s="207" t="str">
        <f t="shared" si="9"/>
        <v/>
      </c>
      <c r="D43" s="73"/>
      <c r="E43" s="112"/>
      <c r="F43" s="112"/>
      <c r="G43" s="112"/>
      <c r="H43" s="112"/>
      <c r="I43" s="112"/>
      <c r="J43" s="207" t="str">
        <f t="shared" si="10"/>
        <v/>
      </c>
      <c r="K43" s="227" t="str">
        <f t="shared" si="11"/>
        <v/>
      </c>
      <c r="L43" s="112"/>
      <c r="M43" s="207" t="str">
        <f t="shared" si="12"/>
        <v/>
      </c>
      <c r="N43" s="113"/>
      <c r="O43" s="113"/>
      <c r="P43" s="112"/>
      <c r="Q43" s="112"/>
      <c r="R43" s="112"/>
      <c r="S43" s="112"/>
      <c r="T43" s="112"/>
      <c r="U43" s="112"/>
      <c r="V43" s="112"/>
      <c r="W43" s="112"/>
      <c r="X43" s="112"/>
      <c r="Y43" s="112"/>
      <c r="Z43" s="112"/>
      <c r="AA43" s="207" t="str">
        <f t="shared" si="13"/>
        <v/>
      </c>
      <c r="AB43" s="112"/>
      <c r="AC43" s="112"/>
      <c r="AD43" s="112"/>
      <c r="AE43" s="112"/>
      <c r="AF43" s="112"/>
      <c r="AG43" s="207" t="str">
        <f t="shared" si="14"/>
        <v/>
      </c>
      <c r="AH43" s="113"/>
      <c r="AI43" s="207" t="str">
        <f t="shared" si="15"/>
        <v/>
      </c>
      <c r="AJ43" s="113"/>
      <c r="AK43" s="207" t="str">
        <f t="shared" si="16"/>
        <v/>
      </c>
      <c r="AL43" s="113"/>
      <c r="AM43" s="207" t="str">
        <f t="shared" si="17"/>
        <v/>
      </c>
      <c r="AN43" s="113"/>
      <c r="AO43" s="113"/>
      <c r="AP43" s="113"/>
      <c r="AQ43" s="112"/>
      <c r="AR43" s="112"/>
      <c r="AS43" s="112"/>
      <c r="AT43" s="112"/>
      <c r="AU43" s="112"/>
      <c r="AV43" s="112"/>
      <c r="AW43" s="112"/>
      <c r="AX43" s="112"/>
      <c r="AY43" s="112"/>
      <c r="BA43" s="112"/>
      <c r="BB43" s="112"/>
      <c r="BC43" s="112"/>
      <c r="BD43" s="112"/>
      <c r="BE43" s="112"/>
      <c r="BF43" s="112"/>
    </row>
    <row r="44" spans="1:58" s="76" customFormat="1" x14ac:dyDescent="0.2">
      <c r="A44" s="124"/>
      <c r="B44" s="112"/>
      <c r="C44" s="207" t="str">
        <f t="shared" si="9"/>
        <v/>
      </c>
      <c r="D44" s="73"/>
      <c r="E44" s="112"/>
      <c r="F44" s="112"/>
      <c r="G44" s="112"/>
      <c r="H44" s="112"/>
      <c r="I44" s="112"/>
      <c r="J44" s="207" t="str">
        <f t="shared" si="10"/>
        <v/>
      </c>
      <c r="K44" s="227" t="str">
        <f t="shared" si="11"/>
        <v/>
      </c>
      <c r="L44" s="112"/>
      <c r="M44" s="207" t="str">
        <f t="shared" si="12"/>
        <v/>
      </c>
      <c r="N44" s="113"/>
      <c r="O44" s="113"/>
      <c r="P44" s="112"/>
      <c r="Q44" s="112"/>
      <c r="R44" s="112"/>
      <c r="S44" s="112"/>
      <c r="T44" s="112"/>
      <c r="U44" s="112"/>
      <c r="V44" s="112"/>
      <c r="W44" s="112"/>
      <c r="X44" s="112"/>
      <c r="Y44" s="112"/>
      <c r="Z44" s="112"/>
      <c r="AA44" s="207" t="str">
        <f t="shared" si="13"/>
        <v/>
      </c>
      <c r="AB44" s="112"/>
      <c r="AC44" s="112"/>
      <c r="AD44" s="112"/>
      <c r="AE44" s="112"/>
      <c r="AF44" s="112"/>
      <c r="AG44" s="207" t="str">
        <f t="shared" si="14"/>
        <v/>
      </c>
      <c r="AH44" s="113"/>
      <c r="AI44" s="207" t="str">
        <f t="shared" si="15"/>
        <v/>
      </c>
      <c r="AJ44" s="113"/>
      <c r="AK44" s="207" t="str">
        <f t="shared" si="16"/>
        <v/>
      </c>
      <c r="AL44" s="113"/>
      <c r="AM44" s="207" t="str">
        <f t="shared" si="17"/>
        <v/>
      </c>
      <c r="AN44" s="113"/>
      <c r="AO44" s="113"/>
      <c r="AP44" s="113"/>
      <c r="AQ44" s="112"/>
      <c r="AR44" s="112"/>
      <c r="AS44" s="112"/>
      <c r="AT44" s="112"/>
      <c r="AU44" s="112"/>
      <c r="AV44" s="112"/>
      <c r="AW44" s="112"/>
      <c r="AX44" s="112"/>
      <c r="AY44" s="112"/>
      <c r="BA44" s="112"/>
      <c r="BB44" s="112"/>
      <c r="BC44" s="112"/>
      <c r="BD44" s="112"/>
      <c r="BE44" s="112"/>
      <c r="BF44" s="112"/>
    </row>
    <row r="45" spans="1:58" s="76" customFormat="1" x14ac:dyDescent="0.2">
      <c r="A45" s="124"/>
      <c r="B45" s="112"/>
      <c r="C45" s="207" t="str">
        <f t="shared" si="9"/>
        <v/>
      </c>
      <c r="D45" s="73"/>
      <c r="E45" s="112"/>
      <c r="F45" s="112"/>
      <c r="G45" s="112"/>
      <c r="H45" s="112"/>
      <c r="I45" s="112"/>
      <c r="J45" s="207" t="str">
        <f t="shared" si="10"/>
        <v/>
      </c>
      <c r="K45" s="227" t="str">
        <f t="shared" si="11"/>
        <v/>
      </c>
      <c r="L45" s="112"/>
      <c r="M45" s="207" t="str">
        <f t="shared" si="12"/>
        <v/>
      </c>
      <c r="N45" s="113"/>
      <c r="O45" s="113"/>
      <c r="P45" s="112"/>
      <c r="Q45" s="112"/>
      <c r="R45" s="112"/>
      <c r="S45" s="112"/>
      <c r="T45" s="112"/>
      <c r="U45" s="112"/>
      <c r="V45" s="112"/>
      <c r="W45" s="112"/>
      <c r="X45" s="112"/>
      <c r="Y45" s="112"/>
      <c r="Z45" s="112"/>
      <c r="AA45" s="207" t="str">
        <f t="shared" si="13"/>
        <v/>
      </c>
      <c r="AB45" s="112"/>
      <c r="AC45" s="112"/>
      <c r="AD45" s="112"/>
      <c r="AE45" s="112"/>
      <c r="AF45" s="112"/>
      <c r="AG45" s="207" t="str">
        <f t="shared" si="14"/>
        <v/>
      </c>
      <c r="AH45" s="113"/>
      <c r="AI45" s="207" t="str">
        <f t="shared" si="15"/>
        <v/>
      </c>
      <c r="AJ45" s="113"/>
      <c r="AK45" s="207" t="str">
        <f t="shared" si="16"/>
        <v/>
      </c>
      <c r="AL45" s="113"/>
      <c r="AM45" s="207" t="str">
        <f t="shared" si="17"/>
        <v/>
      </c>
      <c r="AN45" s="113"/>
      <c r="AO45" s="113"/>
      <c r="AP45" s="113"/>
      <c r="AQ45" s="112"/>
      <c r="AR45" s="112"/>
      <c r="AS45" s="112"/>
      <c r="AT45" s="112"/>
      <c r="AU45" s="112"/>
      <c r="AV45" s="112"/>
      <c r="AW45" s="112"/>
      <c r="AX45" s="112"/>
      <c r="AY45" s="112"/>
      <c r="BA45" s="112"/>
      <c r="BB45" s="112"/>
      <c r="BC45" s="112"/>
      <c r="BD45" s="112"/>
      <c r="BE45" s="112"/>
      <c r="BF45" s="112"/>
    </row>
    <row r="46" spans="1:58" s="76" customFormat="1" x14ac:dyDescent="0.2">
      <c r="A46" s="124"/>
      <c r="B46" s="112"/>
      <c r="C46" s="207" t="str">
        <f t="shared" si="9"/>
        <v/>
      </c>
      <c r="D46" s="73"/>
      <c r="E46" s="112"/>
      <c r="F46" s="112"/>
      <c r="G46" s="112"/>
      <c r="H46" s="112"/>
      <c r="I46" s="112"/>
      <c r="J46" s="207" t="str">
        <f t="shared" si="10"/>
        <v/>
      </c>
      <c r="K46" s="227" t="str">
        <f t="shared" si="11"/>
        <v/>
      </c>
      <c r="L46" s="112"/>
      <c r="M46" s="207" t="str">
        <f t="shared" si="12"/>
        <v/>
      </c>
      <c r="N46" s="113"/>
      <c r="O46" s="113"/>
      <c r="P46" s="112"/>
      <c r="Q46" s="112"/>
      <c r="R46" s="112"/>
      <c r="S46" s="112"/>
      <c r="T46" s="112"/>
      <c r="U46" s="112"/>
      <c r="V46" s="112"/>
      <c r="W46" s="112"/>
      <c r="X46" s="112"/>
      <c r="Y46" s="112"/>
      <c r="Z46" s="112"/>
      <c r="AA46" s="207" t="str">
        <f t="shared" si="13"/>
        <v/>
      </c>
      <c r="AB46" s="112"/>
      <c r="AC46" s="112"/>
      <c r="AD46" s="112"/>
      <c r="AE46" s="112"/>
      <c r="AF46" s="112"/>
      <c r="AG46" s="207" t="str">
        <f t="shared" si="14"/>
        <v/>
      </c>
      <c r="AH46" s="113"/>
      <c r="AI46" s="207" t="str">
        <f t="shared" si="15"/>
        <v/>
      </c>
      <c r="AJ46" s="113"/>
      <c r="AK46" s="207" t="str">
        <f t="shared" si="16"/>
        <v/>
      </c>
      <c r="AL46" s="113"/>
      <c r="AM46" s="207" t="str">
        <f t="shared" si="17"/>
        <v/>
      </c>
      <c r="AN46" s="113"/>
      <c r="AO46" s="113"/>
      <c r="AP46" s="113"/>
      <c r="AQ46" s="112"/>
      <c r="AR46" s="112"/>
      <c r="AS46" s="112"/>
      <c r="AT46" s="112"/>
      <c r="AU46" s="112"/>
      <c r="AV46" s="112"/>
      <c r="AW46" s="112"/>
      <c r="AX46" s="112"/>
      <c r="AY46" s="112"/>
      <c r="BA46" s="112"/>
      <c r="BB46" s="112"/>
      <c r="BC46" s="112"/>
      <c r="BD46" s="112"/>
      <c r="BE46" s="112"/>
      <c r="BF46" s="112"/>
    </row>
    <row r="47" spans="1:58" s="76" customFormat="1" x14ac:dyDescent="0.2">
      <c r="A47" s="124"/>
      <c r="B47" s="112"/>
      <c r="C47" s="207" t="str">
        <f t="shared" si="9"/>
        <v/>
      </c>
      <c r="D47" s="73"/>
      <c r="E47" s="112"/>
      <c r="F47" s="112"/>
      <c r="G47" s="112"/>
      <c r="H47" s="112"/>
      <c r="I47" s="112"/>
      <c r="J47" s="207" t="str">
        <f t="shared" si="10"/>
        <v/>
      </c>
      <c r="K47" s="227" t="str">
        <f t="shared" si="11"/>
        <v/>
      </c>
      <c r="L47" s="112"/>
      <c r="M47" s="207" t="str">
        <f t="shared" si="12"/>
        <v/>
      </c>
      <c r="N47" s="113"/>
      <c r="O47" s="113"/>
      <c r="P47" s="112"/>
      <c r="Q47" s="112"/>
      <c r="R47" s="112"/>
      <c r="S47" s="112"/>
      <c r="T47" s="112"/>
      <c r="U47" s="112"/>
      <c r="V47" s="112"/>
      <c r="W47" s="112"/>
      <c r="X47" s="112"/>
      <c r="Y47" s="112"/>
      <c r="Z47" s="112"/>
      <c r="AA47" s="207" t="str">
        <f t="shared" si="13"/>
        <v/>
      </c>
      <c r="AB47" s="112"/>
      <c r="AC47" s="112"/>
      <c r="AD47" s="112"/>
      <c r="AE47" s="112"/>
      <c r="AF47" s="112"/>
      <c r="AG47" s="207" t="str">
        <f t="shared" si="14"/>
        <v/>
      </c>
      <c r="AH47" s="113"/>
      <c r="AI47" s="207" t="str">
        <f t="shared" si="15"/>
        <v/>
      </c>
      <c r="AJ47" s="113"/>
      <c r="AK47" s="207" t="str">
        <f t="shared" si="16"/>
        <v/>
      </c>
      <c r="AL47" s="113"/>
      <c r="AM47" s="207" t="str">
        <f t="shared" si="17"/>
        <v/>
      </c>
      <c r="AN47" s="113"/>
      <c r="AO47" s="113"/>
      <c r="AP47" s="113"/>
      <c r="AQ47" s="112"/>
      <c r="AR47" s="112"/>
      <c r="AS47" s="112"/>
      <c r="AT47" s="112"/>
      <c r="AU47" s="112"/>
      <c r="AV47" s="112"/>
      <c r="AW47" s="112"/>
      <c r="AX47" s="112"/>
      <c r="AY47" s="112"/>
      <c r="BA47" s="112"/>
      <c r="BB47" s="112"/>
      <c r="BC47" s="112"/>
      <c r="BD47" s="112"/>
      <c r="BE47" s="112"/>
      <c r="BF47" s="112"/>
    </row>
    <row r="48" spans="1:58" s="76" customFormat="1" x14ac:dyDescent="0.2">
      <c r="A48" s="124"/>
      <c r="B48" s="112"/>
      <c r="C48" s="207" t="str">
        <f t="shared" si="9"/>
        <v/>
      </c>
      <c r="D48" s="73"/>
      <c r="E48" s="112"/>
      <c r="F48" s="112"/>
      <c r="G48" s="112"/>
      <c r="H48" s="112"/>
      <c r="I48" s="112"/>
      <c r="J48" s="207" t="str">
        <f t="shared" si="10"/>
        <v/>
      </c>
      <c r="K48" s="227" t="str">
        <f t="shared" si="11"/>
        <v/>
      </c>
      <c r="L48" s="112"/>
      <c r="M48" s="207" t="str">
        <f t="shared" si="12"/>
        <v/>
      </c>
      <c r="N48" s="113"/>
      <c r="O48" s="113"/>
      <c r="P48" s="112"/>
      <c r="Q48" s="112"/>
      <c r="R48" s="112"/>
      <c r="S48" s="112"/>
      <c r="T48" s="112"/>
      <c r="U48" s="112"/>
      <c r="V48" s="112"/>
      <c r="W48" s="112"/>
      <c r="X48" s="112"/>
      <c r="Y48" s="112"/>
      <c r="Z48" s="112"/>
      <c r="AA48" s="207" t="str">
        <f t="shared" si="13"/>
        <v/>
      </c>
      <c r="AB48" s="112"/>
      <c r="AC48" s="112"/>
      <c r="AD48" s="112"/>
      <c r="AE48" s="112"/>
      <c r="AF48" s="112"/>
      <c r="AG48" s="207" t="str">
        <f t="shared" si="14"/>
        <v/>
      </c>
      <c r="AH48" s="113"/>
      <c r="AI48" s="207" t="str">
        <f t="shared" si="15"/>
        <v/>
      </c>
      <c r="AJ48" s="113"/>
      <c r="AK48" s="207" t="str">
        <f t="shared" si="16"/>
        <v/>
      </c>
      <c r="AL48" s="113"/>
      <c r="AM48" s="207" t="str">
        <f t="shared" si="17"/>
        <v/>
      </c>
      <c r="AN48" s="113"/>
      <c r="AO48" s="113"/>
      <c r="AP48" s="113"/>
      <c r="AQ48" s="112"/>
      <c r="AR48" s="112"/>
      <c r="AS48" s="112"/>
      <c r="AT48" s="112"/>
      <c r="AU48" s="112"/>
      <c r="AV48" s="112"/>
      <c r="AW48" s="112"/>
      <c r="AX48" s="112"/>
      <c r="AY48" s="112"/>
      <c r="BA48" s="112"/>
      <c r="BB48" s="112"/>
      <c r="BC48" s="112"/>
      <c r="BD48" s="112"/>
      <c r="BE48" s="112"/>
      <c r="BF48" s="112"/>
    </row>
    <row r="49" spans="1:58" s="76" customFormat="1" x14ac:dyDescent="0.2">
      <c r="A49" s="124"/>
      <c r="B49" s="112"/>
      <c r="C49" s="207" t="str">
        <f t="shared" si="9"/>
        <v/>
      </c>
      <c r="D49" s="73"/>
      <c r="E49" s="112"/>
      <c r="F49" s="112"/>
      <c r="G49" s="112"/>
      <c r="H49" s="112"/>
      <c r="I49" s="112"/>
      <c r="J49" s="207" t="str">
        <f t="shared" si="10"/>
        <v/>
      </c>
      <c r="K49" s="227" t="str">
        <f t="shared" si="11"/>
        <v/>
      </c>
      <c r="L49" s="112"/>
      <c r="M49" s="207" t="str">
        <f t="shared" si="12"/>
        <v/>
      </c>
      <c r="N49" s="113"/>
      <c r="O49" s="113"/>
      <c r="P49" s="112"/>
      <c r="Q49" s="112"/>
      <c r="R49" s="112"/>
      <c r="S49" s="112"/>
      <c r="T49" s="112"/>
      <c r="U49" s="112"/>
      <c r="V49" s="112"/>
      <c r="W49" s="112"/>
      <c r="X49" s="112"/>
      <c r="Y49" s="112"/>
      <c r="Z49" s="112"/>
      <c r="AA49" s="207" t="str">
        <f t="shared" si="13"/>
        <v/>
      </c>
      <c r="AB49" s="112"/>
      <c r="AC49" s="112"/>
      <c r="AD49" s="112"/>
      <c r="AE49" s="112"/>
      <c r="AF49" s="112"/>
      <c r="AG49" s="207" t="str">
        <f t="shared" si="14"/>
        <v/>
      </c>
      <c r="AH49" s="113"/>
      <c r="AI49" s="207" t="str">
        <f t="shared" si="15"/>
        <v/>
      </c>
      <c r="AJ49" s="113"/>
      <c r="AK49" s="207" t="str">
        <f t="shared" si="16"/>
        <v/>
      </c>
      <c r="AL49" s="113"/>
      <c r="AM49" s="207" t="str">
        <f t="shared" si="17"/>
        <v/>
      </c>
      <c r="AN49" s="113"/>
      <c r="AO49" s="113"/>
      <c r="AP49" s="113"/>
      <c r="AQ49" s="112"/>
      <c r="AR49" s="112"/>
      <c r="AS49" s="112"/>
      <c r="AT49" s="112"/>
      <c r="AU49" s="112"/>
      <c r="AV49" s="112"/>
      <c r="AW49" s="112"/>
      <c r="AX49" s="112"/>
      <c r="AY49" s="112"/>
      <c r="BA49" s="112"/>
      <c r="BB49" s="112"/>
      <c r="BC49" s="112"/>
      <c r="BD49" s="112"/>
      <c r="BE49" s="112"/>
      <c r="BF49" s="112"/>
    </row>
    <row r="50" spans="1:58" s="76" customFormat="1" x14ac:dyDescent="0.2">
      <c r="A50" s="124"/>
      <c r="B50" s="112"/>
      <c r="C50" s="207" t="str">
        <f t="shared" si="9"/>
        <v/>
      </c>
      <c r="D50" s="73"/>
      <c r="E50" s="112"/>
      <c r="F50" s="112"/>
      <c r="G50" s="112"/>
      <c r="H50" s="112"/>
      <c r="I50" s="112"/>
      <c r="J50" s="207" t="str">
        <f t="shared" si="10"/>
        <v/>
      </c>
      <c r="K50" s="227" t="str">
        <f t="shared" si="11"/>
        <v/>
      </c>
      <c r="L50" s="112"/>
      <c r="M50" s="207" t="str">
        <f t="shared" si="12"/>
        <v/>
      </c>
      <c r="N50" s="113"/>
      <c r="O50" s="113"/>
      <c r="P50" s="112"/>
      <c r="Q50" s="112"/>
      <c r="R50" s="112"/>
      <c r="S50" s="112"/>
      <c r="T50" s="112"/>
      <c r="U50" s="112"/>
      <c r="V50" s="112"/>
      <c r="W50" s="112"/>
      <c r="X50" s="112"/>
      <c r="Y50" s="112"/>
      <c r="Z50" s="112"/>
      <c r="AA50" s="207" t="str">
        <f t="shared" si="13"/>
        <v/>
      </c>
      <c r="AB50" s="112"/>
      <c r="AC50" s="112"/>
      <c r="AD50" s="112"/>
      <c r="AE50" s="112"/>
      <c r="AF50" s="112"/>
      <c r="AG50" s="207" t="str">
        <f t="shared" si="14"/>
        <v/>
      </c>
      <c r="AH50" s="113"/>
      <c r="AI50" s="207" t="str">
        <f t="shared" si="15"/>
        <v/>
      </c>
      <c r="AJ50" s="113"/>
      <c r="AK50" s="207" t="str">
        <f t="shared" si="16"/>
        <v/>
      </c>
      <c r="AL50" s="113"/>
      <c r="AM50" s="207" t="str">
        <f t="shared" si="17"/>
        <v/>
      </c>
      <c r="AN50" s="113"/>
      <c r="AO50" s="113"/>
      <c r="AP50" s="113"/>
      <c r="AQ50" s="112"/>
      <c r="AR50" s="112"/>
      <c r="AS50" s="112"/>
      <c r="AT50" s="112"/>
      <c r="AU50" s="112"/>
      <c r="AV50" s="112"/>
      <c r="AW50" s="112"/>
      <c r="AX50" s="112"/>
      <c r="AY50" s="112"/>
      <c r="BA50" s="112"/>
      <c r="BB50" s="112"/>
      <c r="BC50" s="112"/>
      <c r="BD50" s="112"/>
      <c r="BE50" s="112"/>
      <c r="BF50" s="112"/>
    </row>
    <row r="51" spans="1:58" s="76" customFormat="1" x14ac:dyDescent="0.2">
      <c r="A51" s="124"/>
      <c r="B51" s="112"/>
      <c r="C51" s="207" t="str">
        <f t="shared" si="9"/>
        <v/>
      </c>
      <c r="D51" s="73"/>
      <c r="E51" s="112"/>
      <c r="F51" s="112"/>
      <c r="G51" s="112"/>
      <c r="H51" s="112"/>
      <c r="I51" s="112"/>
      <c r="J51" s="207" t="str">
        <f t="shared" si="10"/>
        <v/>
      </c>
      <c r="K51" s="227" t="str">
        <f t="shared" si="11"/>
        <v/>
      </c>
      <c r="L51" s="112"/>
      <c r="M51" s="207" t="str">
        <f t="shared" si="12"/>
        <v/>
      </c>
      <c r="N51" s="113"/>
      <c r="O51" s="113"/>
      <c r="P51" s="112"/>
      <c r="Q51" s="112"/>
      <c r="R51" s="112"/>
      <c r="S51" s="112"/>
      <c r="T51" s="112"/>
      <c r="U51" s="112"/>
      <c r="V51" s="112"/>
      <c r="W51" s="112"/>
      <c r="X51" s="112"/>
      <c r="Y51" s="112"/>
      <c r="Z51" s="112"/>
      <c r="AA51" s="207" t="str">
        <f t="shared" si="13"/>
        <v/>
      </c>
      <c r="AB51" s="112"/>
      <c r="AC51" s="112"/>
      <c r="AD51" s="112"/>
      <c r="AE51" s="112"/>
      <c r="AF51" s="112"/>
      <c r="AG51" s="207" t="str">
        <f t="shared" si="14"/>
        <v/>
      </c>
      <c r="AH51" s="113"/>
      <c r="AI51" s="207" t="str">
        <f t="shared" si="15"/>
        <v/>
      </c>
      <c r="AJ51" s="113"/>
      <c r="AK51" s="207" t="str">
        <f t="shared" si="16"/>
        <v/>
      </c>
      <c r="AL51" s="113"/>
      <c r="AM51" s="207" t="str">
        <f t="shared" si="17"/>
        <v/>
      </c>
      <c r="AN51" s="113"/>
      <c r="AO51" s="113"/>
      <c r="AP51" s="113"/>
      <c r="AQ51" s="112"/>
      <c r="AR51" s="112"/>
      <c r="AS51" s="112"/>
      <c r="AT51" s="112"/>
      <c r="AU51" s="112"/>
      <c r="AV51" s="112"/>
      <c r="AW51" s="112"/>
      <c r="AX51" s="112"/>
      <c r="AY51" s="112"/>
      <c r="BA51" s="112"/>
      <c r="BB51" s="112"/>
      <c r="BC51" s="112"/>
      <c r="BD51" s="112"/>
      <c r="BE51" s="112"/>
      <c r="BF51" s="112"/>
    </row>
    <row r="52" spans="1:58" s="76" customFormat="1" x14ac:dyDescent="0.2">
      <c r="A52" s="124"/>
      <c r="B52" s="112"/>
      <c r="C52" s="207" t="str">
        <f t="shared" si="9"/>
        <v/>
      </c>
      <c r="D52" s="73"/>
      <c r="E52" s="112"/>
      <c r="F52" s="112"/>
      <c r="G52" s="112"/>
      <c r="H52" s="112"/>
      <c r="I52" s="112"/>
      <c r="J52" s="207" t="str">
        <f t="shared" si="10"/>
        <v/>
      </c>
      <c r="K52" s="227" t="str">
        <f t="shared" si="11"/>
        <v/>
      </c>
      <c r="L52" s="112"/>
      <c r="M52" s="207" t="str">
        <f t="shared" si="12"/>
        <v/>
      </c>
      <c r="N52" s="113"/>
      <c r="O52" s="113"/>
      <c r="P52" s="112"/>
      <c r="Q52" s="112"/>
      <c r="R52" s="112"/>
      <c r="S52" s="112"/>
      <c r="T52" s="112"/>
      <c r="U52" s="112"/>
      <c r="V52" s="112"/>
      <c r="W52" s="112"/>
      <c r="X52" s="112"/>
      <c r="Y52" s="112"/>
      <c r="Z52" s="112"/>
      <c r="AA52" s="207" t="str">
        <f t="shared" si="13"/>
        <v/>
      </c>
      <c r="AB52" s="112"/>
      <c r="AC52" s="112"/>
      <c r="AD52" s="112"/>
      <c r="AE52" s="112"/>
      <c r="AF52" s="112"/>
      <c r="AG52" s="207" t="str">
        <f t="shared" si="14"/>
        <v/>
      </c>
      <c r="AH52" s="113"/>
      <c r="AI52" s="207" t="str">
        <f t="shared" si="15"/>
        <v/>
      </c>
      <c r="AJ52" s="113"/>
      <c r="AK52" s="207" t="str">
        <f t="shared" si="16"/>
        <v/>
      </c>
      <c r="AL52" s="113"/>
      <c r="AM52" s="207" t="str">
        <f t="shared" si="17"/>
        <v/>
      </c>
      <c r="AN52" s="113"/>
      <c r="AO52" s="113"/>
      <c r="AP52" s="113"/>
      <c r="AQ52" s="112"/>
      <c r="AR52" s="112"/>
      <c r="AS52" s="112"/>
      <c r="AT52" s="112"/>
      <c r="AU52" s="112"/>
      <c r="AV52" s="112"/>
      <c r="AW52" s="112"/>
      <c r="AX52" s="112"/>
      <c r="AY52" s="112"/>
      <c r="BA52" s="112"/>
      <c r="BB52" s="112"/>
      <c r="BC52" s="112"/>
      <c r="BD52" s="112"/>
      <c r="BE52" s="112"/>
      <c r="BF52" s="112"/>
    </row>
    <row r="53" spans="1:58" s="76" customFormat="1" x14ac:dyDescent="0.2">
      <c r="A53" s="124"/>
      <c r="B53" s="112"/>
      <c r="C53" s="207" t="str">
        <f t="shared" si="9"/>
        <v/>
      </c>
      <c r="D53" s="73"/>
      <c r="E53" s="112"/>
      <c r="F53" s="112"/>
      <c r="G53" s="112"/>
      <c r="H53" s="112"/>
      <c r="I53" s="112"/>
      <c r="J53" s="207" t="str">
        <f t="shared" si="10"/>
        <v/>
      </c>
      <c r="K53" s="227" t="str">
        <f t="shared" si="11"/>
        <v/>
      </c>
      <c r="L53" s="112"/>
      <c r="M53" s="207" t="str">
        <f t="shared" si="12"/>
        <v/>
      </c>
      <c r="N53" s="113"/>
      <c r="O53" s="113"/>
      <c r="P53" s="112"/>
      <c r="Q53" s="112"/>
      <c r="R53" s="112"/>
      <c r="S53" s="112"/>
      <c r="T53" s="112"/>
      <c r="U53" s="112"/>
      <c r="V53" s="112"/>
      <c r="W53" s="112"/>
      <c r="X53" s="112"/>
      <c r="Y53" s="112"/>
      <c r="Z53" s="112"/>
      <c r="AA53" s="207" t="str">
        <f t="shared" si="13"/>
        <v/>
      </c>
      <c r="AB53" s="112"/>
      <c r="AC53" s="112"/>
      <c r="AD53" s="112"/>
      <c r="AE53" s="112"/>
      <c r="AF53" s="112"/>
      <c r="AG53" s="207" t="str">
        <f t="shared" si="14"/>
        <v/>
      </c>
      <c r="AH53" s="113"/>
      <c r="AI53" s="207" t="str">
        <f t="shared" si="15"/>
        <v/>
      </c>
      <c r="AJ53" s="113"/>
      <c r="AK53" s="207" t="str">
        <f t="shared" si="16"/>
        <v/>
      </c>
      <c r="AL53" s="113"/>
      <c r="AM53" s="207" t="str">
        <f t="shared" si="17"/>
        <v/>
      </c>
      <c r="AN53" s="113"/>
      <c r="AO53" s="113"/>
      <c r="AP53" s="113"/>
      <c r="AQ53" s="112"/>
      <c r="AR53" s="112"/>
      <c r="AS53" s="112"/>
      <c r="AT53" s="112"/>
      <c r="AU53" s="112"/>
      <c r="AV53" s="112"/>
      <c r="AW53" s="112"/>
      <c r="AX53" s="112"/>
      <c r="AY53" s="112"/>
      <c r="BA53" s="112"/>
      <c r="BB53" s="112"/>
      <c r="BC53" s="112"/>
      <c r="BD53" s="112"/>
      <c r="BE53" s="112"/>
      <c r="BF53" s="112"/>
    </row>
    <row r="54" spans="1:58" s="76" customFormat="1" x14ac:dyDescent="0.2">
      <c r="A54" s="124"/>
      <c r="B54" s="112"/>
      <c r="C54" s="207" t="str">
        <f t="shared" si="9"/>
        <v/>
      </c>
      <c r="D54" s="73"/>
      <c r="E54" s="112"/>
      <c r="F54" s="112"/>
      <c r="G54" s="112"/>
      <c r="H54" s="112"/>
      <c r="I54" s="112"/>
      <c r="J54" s="207" t="str">
        <f t="shared" si="10"/>
        <v/>
      </c>
      <c r="K54" s="227" t="str">
        <f t="shared" si="11"/>
        <v/>
      </c>
      <c r="L54" s="112"/>
      <c r="M54" s="207" t="str">
        <f t="shared" si="12"/>
        <v/>
      </c>
      <c r="N54" s="113"/>
      <c r="O54" s="113"/>
      <c r="P54" s="112"/>
      <c r="Q54" s="112"/>
      <c r="R54" s="112"/>
      <c r="S54" s="112"/>
      <c r="T54" s="112"/>
      <c r="U54" s="112"/>
      <c r="V54" s="112"/>
      <c r="W54" s="112"/>
      <c r="X54" s="112"/>
      <c r="Y54" s="112"/>
      <c r="Z54" s="112"/>
      <c r="AA54" s="207" t="str">
        <f t="shared" si="13"/>
        <v/>
      </c>
      <c r="AB54" s="112"/>
      <c r="AC54" s="112"/>
      <c r="AD54" s="112"/>
      <c r="AE54" s="112"/>
      <c r="AF54" s="112"/>
      <c r="AG54" s="207" t="str">
        <f t="shared" si="14"/>
        <v/>
      </c>
      <c r="AH54" s="113"/>
      <c r="AI54" s="207" t="str">
        <f t="shared" si="15"/>
        <v/>
      </c>
      <c r="AJ54" s="113"/>
      <c r="AK54" s="207" t="str">
        <f t="shared" si="16"/>
        <v/>
      </c>
      <c r="AL54" s="113"/>
      <c r="AM54" s="207" t="str">
        <f t="shared" si="17"/>
        <v/>
      </c>
      <c r="AN54" s="113"/>
      <c r="AO54" s="113"/>
      <c r="AP54" s="113"/>
      <c r="AQ54" s="112"/>
      <c r="AR54" s="112"/>
      <c r="AS54" s="112"/>
      <c r="AT54" s="112"/>
      <c r="AU54" s="112"/>
      <c r="AV54" s="112"/>
      <c r="AW54" s="112"/>
      <c r="AX54" s="112"/>
      <c r="AY54" s="112"/>
      <c r="BA54" s="112"/>
      <c r="BB54" s="112"/>
      <c r="BC54" s="112"/>
      <c r="BD54" s="112"/>
      <c r="BE54" s="112"/>
      <c r="BF54" s="112"/>
    </row>
    <row r="55" spans="1:58" s="76" customFormat="1" x14ac:dyDescent="0.2">
      <c r="A55" s="124"/>
      <c r="B55" s="112"/>
      <c r="C55" s="207" t="str">
        <f t="shared" si="9"/>
        <v/>
      </c>
      <c r="D55" s="73"/>
      <c r="E55" s="112"/>
      <c r="F55" s="112"/>
      <c r="G55" s="112"/>
      <c r="H55" s="112"/>
      <c r="I55" s="112"/>
      <c r="J55" s="207" t="str">
        <f t="shared" si="10"/>
        <v/>
      </c>
      <c r="K55" s="227" t="str">
        <f t="shared" si="11"/>
        <v/>
      </c>
      <c r="L55" s="112"/>
      <c r="M55" s="207" t="str">
        <f t="shared" si="12"/>
        <v/>
      </c>
      <c r="N55" s="113"/>
      <c r="O55" s="113"/>
      <c r="P55" s="112"/>
      <c r="Q55" s="112"/>
      <c r="R55" s="112"/>
      <c r="S55" s="112"/>
      <c r="T55" s="112"/>
      <c r="U55" s="112"/>
      <c r="V55" s="112"/>
      <c r="W55" s="112"/>
      <c r="X55" s="112"/>
      <c r="Y55" s="112"/>
      <c r="Z55" s="112"/>
      <c r="AA55" s="207" t="str">
        <f t="shared" si="13"/>
        <v/>
      </c>
      <c r="AB55" s="112"/>
      <c r="AC55" s="112"/>
      <c r="AD55" s="112"/>
      <c r="AE55" s="112"/>
      <c r="AF55" s="112"/>
      <c r="AG55" s="207" t="str">
        <f t="shared" si="14"/>
        <v/>
      </c>
      <c r="AH55" s="113"/>
      <c r="AI55" s="207" t="str">
        <f t="shared" si="15"/>
        <v/>
      </c>
      <c r="AJ55" s="113"/>
      <c r="AK55" s="207" t="str">
        <f t="shared" si="16"/>
        <v/>
      </c>
      <c r="AL55" s="113"/>
      <c r="AM55" s="207" t="str">
        <f t="shared" si="17"/>
        <v/>
      </c>
      <c r="AN55" s="113"/>
      <c r="AO55" s="113"/>
      <c r="AP55" s="113"/>
      <c r="AQ55" s="112"/>
      <c r="AR55" s="112"/>
      <c r="AS55" s="112"/>
      <c r="AT55" s="112"/>
      <c r="AU55" s="112"/>
      <c r="AV55" s="112"/>
      <c r="AW55" s="112"/>
      <c r="AX55" s="112"/>
      <c r="AY55" s="112"/>
      <c r="BA55" s="112"/>
      <c r="BB55" s="112"/>
      <c r="BC55" s="112"/>
      <c r="BD55" s="112"/>
      <c r="BE55" s="112"/>
      <c r="BF55" s="112"/>
    </row>
    <row r="56" spans="1:58" s="76" customFormat="1" x14ac:dyDescent="0.2">
      <c r="A56" s="124"/>
      <c r="B56" s="112"/>
      <c r="C56" s="207" t="str">
        <f t="shared" si="9"/>
        <v/>
      </c>
      <c r="D56" s="73"/>
      <c r="E56" s="112"/>
      <c r="F56" s="112"/>
      <c r="G56" s="112"/>
      <c r="H56" s="112"/>
      <c r="I56" s="112"/>
      <c r="J56" s="207" t="str">
        <f t="shared" si="10"/>
        <v/>
      </c>
      <c r="K56" s="227" t="str">
        <f t="shared" si="11"/>
        <v/>
      </c>
      <c r="L56" s="112"/>
      <c r="M56" s="207" t="str">
        <f t="shared" si="12"/>
        <v/>
      </c>
      <c r="N56" s="113"/>
      <c r="O56" s="113"/>
      <c r="P56" s="112"/>
      <c r="Q56" s="112"/>
      <c r="R56" s="112"/>
      <c r="S56" s="112"/>
      <c r="T56" s="112"/>
      <c r="U56" s="112"/>
      <c r="V56" s="112"/>
      <c r="W56" s="112"/>
      <c r="X56" s="112"/>
      <c r="Y56" s="112"/>
      <c r="Z56" s="112"/>
      <c r="AA56" s="207" t="str">
        <f t="shared" si="13"/>
        <v/>
      </c>
      <c r="AB56" s="112"/>
      <c r="AC56" s="112"/>
      <c r="AD56" s="112"/>
      <c r="AE56" s="112"/>
      <c r="AF56" s="112"/>
      <c r="AG56" s="207" t="str">
        <f t="shared" si="14"/>
        <v/>
      </c>
      <c r="AH56" s="113"/>
      <c r="AI56" s="207" t="str">
        <f t="shared" si="15"/>
        <v/>
      </c>
      <c r="AJ56" s="113"/>
      <c r="AK56" s="207" t="str">
        <f t="shared" si="16"/>
        <v/>
      </c>
      <c r="AL56" s="113"/>
      <c r="AM56" s="207" t="str">
        <f t="shared" si="17"/>
        <v/>
      </c>
      <c r="AN56" s="113"/>
      <c r="AO56" s="113"/>
      <c r="AP56" s="113"/>
      <c r="AQ56" s="112"/>
      <c r="AR56" s="112"/>
      <c r="AS56" s="112"/>
      <c r="AT56" s="112"/>
      <c r="AU56" s="112"/>
      <c r="AV56" s="112"/>
      <c r="AW56" s="112"/>
      <c r="AX56" s="112"/>
      <c r="AY56" s="112"/>
      <c r="BA56" s="112"/>
      <c r="BB56" s="112"/>
      <c r="BC56" s="112"/>
      <c r="BD56" s="112"/>
      <c r="BE56" s="112"/>
      <c r="BF56" s="112"/>
    </row>
    <row r="57" spans="1:58" s="76" customFormat="1" x14ac:dyDescent="0.2">
      <c r="A57" s="124"/>
      <c r="B57" s="112"/>
      <c r="C57" s="207" t="str">
        <f t="shared" si="9"/>
        <v/>
      </c>
      <c r="D57" s="73"/>
      <c r="E57" s="112"/>
      <c r="F57" s="112"/>
      <c r="G57" s="112"/>
      <c r="H57" s="112"/>
      <c r="I57" s="112"/>
      <c r="J57" s="207" t="str">
        <f t="shared" si="10"/>
        <v/>
      </c>
      <c r="K57" s="227" t="str">
        <f t="shared" si="11"/>
        <v/>
      </c>
      <c r="L57" s="112"/>
      <c r="M57" s="207" t="str">
        <f t="shared" si="12"/>
        <v/>
      </c>
      <c r="N57" s="113"/>
      <c r="O57" s="113"/>
      <c r="P57" s="112"/>
      <c r="Q57" s="112"/>
      <c r="R57" s="112"/>
      <c r="S57" s="112"/>
      <c r="T57" s="112"/>
      <c r="U57" s="112"/>
      <c r="V57" s="112"/>
      <c r="W57" s="112"/>
      <c r="X57" s="112"/>
      <c r="Y57" s="112"/>
      <c r="Z57" s="112"/>
      <c r="AA57" s="207" t="str">
        <f t="shared" si="13"/>
        <v/>
      </c>
      <c r="AB57" s="112"/>
      <c r="AC57" s="112"/>
      <c r="AD57" s="112"/>
      <c r="AE57" s="112"/>
      <c r="AF57" s="112"/>
      <c r="AG57" s="207" t="str">
        <f t="shared" si="14"/>
        <v/>
      </c>
      <c r="AH57" s="113"/>
      <c r="AI57" s="207" t="str">
        <f t="shared" si="15"/>
        <v/>
      </c>
      <c r="AJ57" s="113"/>
      <c r="AK57" s="207" t="str">
        <f t="shared" si="16"/>
        <v/>
      </c>
      <c r="AL57" s="113"/>
      <c r="AM57" s="207" t="str">
        <f t="shared" si="17"/>
        <v/>
      </c>
      <c r="AN57" s="113"/>
      <c r="AO57" s="113"/>
      <c r="AP57" s="113"/>
      <c r="AQ57" s="112"/>
      <c r="AR57" s="112"/>
      <c r="AS57" s="112"/>
      <c r="AT57" s="112"/>
      <c r="AU57" s="112"/>
      <c r="AV57" s="112"/>
      <c r="AW57" s="112"/>
      <c r="AX57" s="112"/>
      <c r="AY57" s="112"/>
      <c r="BA57" s="112"/>
      <c r="BB57" s="112"/>
      <c r="BC57" s="112"/>
      <c r="BD57" s="112"/>
      <c r="BE57" s="112"/>
      <c r="BF57" s="112"/>
    </row>
    <row r="58" spans="1:58" s="76" customFormat="1" x14ac:dyDescent="0.2">
      <c r="A58" s="124"/>
      <c r="B58" s="112"/>
      <c r="C58" s="207" t="str">
        <f t="shared" si="9"/>
        <v/>
      </c>
      <c r="D58" s="73"/>
      <c r="E58" s="112"/>
      <c r="F58" s="112"/>
      <c r="G58" s="112"/>
      <c r="H58" s="112"/>
      <c r="I58" s="112"/>
      <c r="J58" s="207" t="str">
        <f t="shared" si="10"/>
        <v/>
      </c>
      <c r="K58" s="227" t="str">
        <f t="shared" si="11"/>
        <v/>
      </c>
      <c r="L58" s="112"/>
      <c r="M58" s="207" t="str">
        <f t="shared" si="12"/>
        <v/>
      </c>
      <c r="N58" s="113"/>
      <c r="O58" s="113"/>
      <c r="P58" s="112"/>
      <c r="Q58" s="112"/>
      <c r="R58" s="112"/>
      <c r="S58" s="112"/>
      <c r="T58" s="112"/>
      <c r="U58" s="112"/>
      <c r="V58" s="112"/>
      <c r="W58" s="112"/>
      <c r="X58" s="112"/>
      <c r="Y58" s="112"/>
      <c r="Z58" s="112"/>
      <c r="AA58" s="207" t="str">
        <f t="shared" si="13"/>
        <v/>
      </c>
      <c r="AB58" s="112"/>
      <c r="AC58" s="112"/>
      <c r="AD58" s="112"/>
      <c r="AE58" s="112"/>
      <c r="AF58" s="112"/>
      <c r="AG58" s="207" t="str">
        <f t="shared" si="14"/>
        <v/>
      </c>
      <c r="AH58" s="113"/>
      <c r="AI58" s="207" t="str">
        <f t="shared" si="15"/>
        <v/>
      </c>
      <c r="AJ58" s="113"/>
      <c r="AK58" s="207" t="str">
        <f t="shared" si="16"/>
        <v/>
      </c>
      <c r="AL58" s="113"/>
      <c r="AM58" s="207" t="str">
        <f t="shared" si="17"/>
        <v/>
      </c>
      <c r="AN58" s="113"/>
      <c r="AO58" s="113"/>
      <c r="AP58" s="113"/>
      <c r="AQ58" s="112"/>
      <c r="AR58" s="112"/>
      <c r="AS58" s="112"/>
      <c r="AT58" s="112"/>
      <c r="AU58" s="112"/>
      <c r="AV58" s="112"/>
      <c r="AW58" s="112"/>
      <c r="AX58" s="112"/>
      <c r="AY58" s="112"/>
      <c r="BA58" s="112"/>
      <c r="BB58" s="112"/>
      <c r="BC58" s="112"/>
      <c r="BD58" s="112"/>
      <c r="BE58" s="112"/>
      <c r="BF58" s="112"/>
    </row>
    <row r="59" spans="1:58" s="76" customFormat="1" x14ac:dyDescent="0.2">
      <c r="A59" s="124"/>
      <c r="B59" s="112"/>
      <c r="C59" s="207" t="str">
        <f t="shared" si="9"/>
        <v/>
      </c>
      <c r="D59" s="73"/>
      <c r="E59" s="112"/>
      <c r="F59" s="112"/>
      <c r="G59" s="112"/>
      <c r="H59" s="112"/>
      <c r="I59" s="112"/>
      <c r="J59" s="207" t="str">
        <f t="shared" si="10"/>
        <v/>
      </c>
      <c r="K59" s="227" t="str">
        <f t="shared" si="11"/>
        <v/>
      </c>
      <c r="L59" s="112"/>
      <c r="M59" s="207" t="str">
        <f t="shared" si="12"/>
        <v/>
      </c>
      <c r="N59" s="113"/>
      <c r="O59" s="113"/>
      <c r="P59" s="112"/>
      <c r="Q59" s="112"/>
      <c r="R59" s="112"/>
      <c r="S59" s="112"/>
      <c r="T59" s="112"/>
      <c r="U59" s="112"/>
      <c r="V59" s="112"/>
      <c r="W59" s="112"/>
      <c r="X59" s="112"/>
      <c r="Y59" s="112"/>
      <c r="Z59" s="112"/>
      <c r="AA59" s="207" t="str">
        <f t="shared" si="13"/>
        <v/>
      </c>
      <c r="AB59" s="112"/>
      <c r="AC59" s="112"/>
      <c r="AD59" s="112"/>
      <c r="AE59" s="112"/>
      <c r="AF59" s="112"/>
      <c r="AG59" s="207" t="str">
        <f t="shared" si="14"/>
        <v/>
      </c>
      <c r="AH59" s="113"/>
      <c r="AI59" s="207" t="str">
        <f t="shared" si="15"/>
        <v/>
      </c>
      <c r="AJ59" s="113"/>
      <c r="AK59" s="207" t="str">
        <f t="shared" si="16"/>
        <v/>
      </c>
      <c r="AL59" s="113"/>
      <c r="AM59" s="207" t="str">
        <f t="shared" si="17"/>
        <v/>
      </c>
      <c r="AN59" s="113"/>
      <c r="AO59" s="113"/>
      <c r="AP59" s="113"/>
      <c r="AQ59" s="112"/>
      <c r="AR59" s="112"/>
      <c r="AS59" s="112"/>
      <c r="AT59" s="112"/>
      <c r="AU59" s="112"/>
      <c r="AV59" s="112"/>
      <c r="AW59" s="112"/>
      <c r="AX59" s="112"/>
      <c r="AY59" s="112"/>
      <c r="BA59" s="112"/>
      <c r="BB59" s="112"/>
      <c r="BC59" s="112"/>
      <c r="BD59" s="112"/>
      <c r="BE59" s="112"/>
      <c r="BF59" s="112"/>
    </row>
    <row r="60" spans="1:58" s="76" customFormat="1" x14ac:dyDescent="0.2">
      <c r="A60" s="124"/>
      <c r="B60" s="112"/>
      <c r="C60" s="207" t="str">
        <f t="shared" si="9"/>
        <v/>
      </c>
      <c r="D60" s="73"/>
      <c r="E60" s="112"/>
      <c r="F60" s="112"/>
      <c r="G60" s="112"/>
      <c r="H60" s="112"/>
      <c r="I60" s="112"/>
      <c r="J60" s="207" t="str">
        <f t="shared" si="10"/>
        <v/>
      </c>
      <c r="K60" s="227" t="str">
        <f t="shared" si="11"/>
        <v/>
      </c>
      <c r="L60" s="112"/>
      <c r="M60" s="207" t="str">
        <f t="shared" si="12"/>
        <v/>
      </c>
      <c r="N60" s="113"/>
      <c r="O60" s="113"/>
      <c r="P60" s="112"/>
      <c r="Q60" s="112"/>
      <c r="R60" s="112"/>
      <c r="S60" s="112"/>
      <c r="T60" s="112"/>
      <c r="U60" s="112"/>
      <c r="V60" s="112"/>
      <c r="W60" s="112"/>
      <c r="X60" s="112"/>
      <c r="Y60" s="112"/>
      <c r="Z60" s="112"/>
      <c r="AA60" s="207" t="str">
        <f t="shared" si="13"/>
        <v/>
      </c>
      <c r="AB60" s="112"/>
      <c r="AC60" s="112"/>
      <c r="AD60" s="112"/>
      <c r="AE60" s="112"/>
      <c r="AF60" s="112"/>
      <c r="AG60" s="207" t="str">
        <f t="shared" si="14"/>
        <v/>
      </c>
      <c r="AH60" s="113"/>
      <c r="AI60" s="207" t="str">
        <f t="shared" si="15"/>
        <v/>
      </c>
      <c r="AJ60" s="113"/>
      <c r="AK60" s="207" t="str">
        <f t="shared" si="16"/>
        <v/>
      </c>
      <c r="AL60" s="113"/>
      <c r="AM60" s="207" t="str">
        <f t="shared" si="17"/>
        <v/>
      </c>
      <c r="AN60" s="113"/>
      <c r="AO60" s="113"/>
      <c r="AP60" s="113"/>
      <c r="AQ60" s="112"/>
      <c r="AR60" s="112"/>
      <c r="AS60" s="112"/>
      <c r="AT60" s="112"/>
      <c r="AU60" s="112"/>
      <c r="AV60" s="112"/>
      <c r="AW60" s="112"/>
      <c r="AX60" s="112"/>
      <c r="AY60" s="112"/>
      <c r="BA60" s="112"/>
      <c r="BB60" s="112"/>
      <c r="BC60" s="112"/>
      <c r="BD60" s="112"/>
      <c r="BE60" s="112"/>
      <c r="BF60" s="112"/>
    </row>
    <row r="61" spans="1:58" s="76" customFormat="1" x14ac:dyDescent="0.2">
      <c r="A61" s="124"/>
      <c r="B61" s="112"/>
      <c r="C61" s="207" t="str">
        <f t="shared" si="9"/>
        <v/>
      </c>
      <c r="D61" s="73"/>
      <c r="E61" s="112"/>
      <c r="F61" s="112"/>
      <c r="G61" s="112"/>
      <c r="H61" s="112"/>
      <c r="I61" s="112"/>
      <c r="J61" s="207" t="str">
        <f t="shared" si="10"/>
        <v/>
      </c>
      <c r="K61" s="227" t="str">
        <f t="shared" si="11"/>
        <v/>
      </c>
      <c r="L61" s="112"/>
      <c r="M61" s="207" t="str">
        <f t="shared" si="12"/>
        <v/>
      </c>
      <c r="N61" s="113"/>
      <c r="O61" s="113"/>
      <c r="P61" s="112"/>
      <c r="Q61" s="112"/>
      <c r="R61" s="112"/>
      <c r="S61" s="112"/>
      <c r="T61" s="112"/>
      <c r="U61" s="112"/>
      <c r="V61" s="112"/>
      <c r="W61" s="112"/>
      <c r="X61" s="112"/>
      <c r="Y61" s="112"/>
      <c r="Z61" s="112"/>
      <c r="AA61" s="207" t="str">
        <f t="shared" si="13"/>
        <v/>
      </c>
      <c r="AB61" s="112"/>
      <c r="AC61" s="112"/>
      <c r="AD61" s="112"/>
      <c r="AE61" s="112"/>
      <c r="AF61" s="112"/>
      <c r="AG61" s="207" t="str">
        <f t="shared" si="14"/>
        <v/>
      </c>
      <c r="AH61" s="113"/>
      <c r="AI61" s="207" t="str">
        <f t="shared" si="15"/>
        <v/>
      </c>
      <c r="AJ61" s="113"/>
      <c r="AK61" s="207" t="str">
        <f t="shared" si="16"/>
        <v/>
      </c>
      <c r="AL61" s="113"/>
      <c r="AM61" s="207" t="str">
        <f t="shared" si="17"/>
        <v/>
      </c>
      <c r="AN61" s="113"/>
      <c r="AO61" s="113"/>
      <c r="AP61" s="113"/>
      <c r="AQ61" s="112"/>
      <c r="AR61" s="112"/>
      <c r="AS61" s="112"/>
      <c r="AT61" s="112"/>
      <c r="AU61" s="112"/>
      <c r="AV61" s="112"/>
      <c r="AW61" s="112"/>
      <c r="AX61" s="112"/>
      <c r="AY61" s="112"/>
      <c r="BA61" s="112"/>
      <c r="BB61" s="112"/>
      <c r="BC61" s="112"/>
      <c r="BD61" s="112"/>
      <c r="BE61" s="112"/>
      <c r="BF61" s="112"/>
    </row>
    <row r="62" spans="1:58" s="76" customFormat="1" x14ac:dyDescent="0.2">
      <c r="A62" s="124"/>
      <c r="B62" s="112"/>
      <c r="C62" s="207" t="str">
        <f t="shared" si="9"/>
        <v/>
      </c>
      <c r="D62" s="73"/>
      <c r="E62" s="112"/>
      <c r="F62" s="112"/>
      <c r="G62" s="112"/>
      <c r="H62" s="112"/>
      <c r="I62" s="112"/>
      <c r="J62" s="207" t="str">
        <f t="shared" si="10"/>
        <v/>
      </c>
      <c r="K62" s="227" t="str">
        <f t="shared" si="11"/>
        <v/>
      </c>
      <c r="L62" s="112"/>
      <c r="M62" s="207" t="str">
        <f t="shared" si="12"/>
        <v/>
      </c>
      <c r="N62" s="113"/>
      <c r="O62" s="113"/>
      <c r="P62" s="112"/>
      <c r="Q62" s="112"/>
      <c r="R62" s="112"/>
      <c r="S62" s="112"/>
      <c r="T62" s="112"/>
      <c r="U62" s="112"/>
      <c r="V62" s="112"/>
      <c r="W62" s="112"/>
      <c r="X62" s="112"/>
      <c r="Y62" s="112"/>
      <c r="Z62" s="112"/>
      <c r="AA62" s="207" t="str">
        <f t="shared" si="13"/>
        <v/>
      </c>
      <c r="AB62" s="112"/>
      <c r="AC62" s="112"/>
      <c r="AD62" s="112"/>
      <c r="AE62" s="112"/>
      <c r="AF62" s="112"/>
      <c r="AG62" s="207" t="str">
        <f t="shared" si="14"/>
        <v/>
      </c>
      <c r="AH62" s="113"/>
      <c r="AI62" s="207" t="str">
        <f t="shared" si="15"/>
        <v/>
      </c>
      <c r="AJ62" s="113"/>
      <c r="AK62" s="207" t="str">
        <f t="shared" si="16"/>
        <v/>
      </c>
      <c r="AL62" s="113"/>
      <c r="AM62" s="207" t="str">
        <f t="shared" si="17"/>
        <v/>
      </c>
      <c r="AN62" s="113"/>
      <c r="AO62" s="113"/>
      <c r="AP62" s="113"/>
      <c r="AQ62" s="112"/>
      <c r="AR62" s="112"/>
      <c r="AS62" s="112"/>
      <c r="AT62" s="112"/>
      <c r="AU62" s="112"/>
      <c r="AV62" s="112"/>
      <c r="AW62" s="112"/>
      <c r="AX62" s="112"/>
      <c r="AY62" s="112"/>
      <c r="BA62" s="112"/>
      <c r="BB62" s="112"/>
      <c r="BC62" s="112"/>
      <c r="BD62" s="112"/>
      <c r="BE62" s="112"/>
      <c r="BF62" s="112"/>
    </row>
    <row r="63" spans="1:58" s="76" customFormat="1" x14ac:dyDescent="0.2">
      <c r="A63" s="124"/>
      <c r="B63" s="112"/>
      <c r="C63" s="207" t="str">
        <f t="shared" si="9"/>
        <v/>
      </c>
      <c r="D63" s="73"/>
      <c r="E63" s="112"/>
      <c r="F63" s="112"/>
      <c r="G63" s="112"/>
      <c r="H63" s="112"/>
      <c r="I63" s="112"/>
      <c r="J63" s="207" t="str">
        <f t="shared" si="10"/>
        <v/>
      </c>
      <c r="K63" s="227" t="str">
        <f t="shared" si="11"/>
        <v/>
      </c>
      <c r="L63" s="112"/>
      <c r="M63" s="207" t="str">
        <f t="shared" si="12"/>
        <v/>
      </c>
      <c r="N63" s="113"/>
      <c r="O63" s="113"/>
      <c r="P63" s="112"/>
      <c r="Q63" s="112"/>
      <c r="R63" s="112"/>
      <c r="S63" s="112"/>
      <c r="T63" s="112"/>
      <c r="U63" s="112"/>
      <c r="V63" s="112"/>
      <c r="W63" s="112"/>
      <c r="X63" s="112"/>
      <c r="Y63" s="112"/>
      <c r="Z63" s="112"/>
      <c r="AA63" s="207" t="str">
        <f t="shared" si="13"/>
        <v/>
      </c>
      <c r="AB63" s="112"/>
      <c r="AC63" s="112"/>
      <c r="AD63" s="112"/>
      <c r="AE63" s="112"/>
      <c r="AF63" s="112"/>
      <c r="AG63" s="207" t="str">
        <f t="shared" si="14"/>
        <v/>
      </c>
      <c r="AH63" s="113"/>
      <c r="AI63" s="207" t="str">
        <f t="shared" si="15"/>
        <v/>
      </c>
      <c r="AJ63" s="113"/>
      <c r="AK63" s="207" t="str">
        <f t="shared" si="16"/>
        <v/>
      </c>
      <c r="AL63" s="113"/>
      <c r="AM63" s="207" t="str">
        <f t="shared" si="17"/>
        <v/>
      </c>
      <c r="AN63" s="113"/>
      <c r="AO63" s="113"/>
      <c r="AP63" s="113"/>
      <c r="AQ63" s="112"/>
      <c r="AR63" s="112"/>
      <c r="AS63" s="112"/>
      <c r="AT63" s="112"/>
      <c r="AU63" s="112"/>
      <c r="AV63" s="112"/>
      <c r="AW63" s="112"/>
      <c r="AX63" s="112"/>
      <c r="AY63" s="112"/>
      <c r="BA63" s="112"/>
      <c r="BB63" s="112"/>
      <c r="BC63" s="112"/>
      <c r="BD63" s="112"/>
      <c r="BE63" s="112"/>
      <c r="BF63" s="112"/>
    </row>
    <row r="64" spans="1:58" s="76" customFormat="1" x14ac:dyDescent="0.2">
      <c r="A64" s="124"/>
      <c r="B64" s="112"/>
      <c r="C64" s="207" t="str">
        <f t="shared" si="9"/>
        <v/>
      </c>
      <c r="D64" s="73"/>
      <c r="E64" s="112"/>
      <c r="F64" s="112"/>
      <c r="G64" s="112"/>
      <c r="H64" s="112"/>
      <c r="I64" s="112"/>
      <c r="J64" s="207" t="str">
        <f t="shared" si="10"/>
        <v/>
      </c>
      <c r="K64" s="227" t="str">
        <f t="shared" si="11"/>
        <v/>
      </c>
      <c r="L64" s="112"/>
      <c r="M64" s="207" t="str">
        <f t="shared" si="12"/>
        <v/>
      </c>
      <c r="N64" s="113"/>
      <c r="O64" s="113"/>
      <c r="P64" s="112"/>
      <c r="Q64" s="112"/>
      <c r="R64" s="112"/>
      <c r="S64" s="112"/>
      <c r="T64" s="112"/>
      <c r="U64" s="112"/>
      <c r="V64" s="112"/>
      <c r="W64" s="112"/>
      <c r="X64" s="112"/>
      <c r="Y64" s="112"/>
      <c r="Z64" s="112"/>
      <c r="AA64" s="207" t="str">
        <f t="shared" si="13"/>
        <v/>
      </c>
      <c r="AB64" s="112"/>
      <c r="AC64" s="112"/>
      <c r="AD64" s="112"/>
      <c r="AE64" s="112"/>
      <c r="AF64" s="112"/>
      <c r="AG64" s="207" t="str">
        <f t="shared" si="14"/>
        <v/>
      </c>
      <c r="AH64" s="113"/>
      <c r="AI64" s="207" t="str">
        <f t="shared" si="15"/>
        <v/>
      </c>
      <c r="AJ64" s="113"/>
      <c r="AK64" s="207" t="str">
        <f t="shared" si="16"/>
        <v/>
      </c>
      <c r="AL64" s="113"/>
      <c r="AM64" s="207" t="str">
        <f t="shared" si="17"/>
        <v/>
      </c>
      <c r="AN64" s="113"/>
      <c r="AO64" s="113"/>
      <c r="AP64" s="113"/>
      <c r="AQ64" s="112"/>
      <c r="AR64" s="112"/>
      <c r="AS64" s="112"/>
      <c r="AT64" s="112"/>
      <c r="AU64" s="112"/>
      <c r="AV64" s="112"/>
      <c r="AW64" s="112"/>
      <c r="AX64" s="112"/>
      <c r="AY64" s="112"/>
      <c r="BA64" s="112"/>
      <c r="BB64" s="112"/>
      <c r="BC64" s="112"/>
      <c r="BD64" s="112"/>
      <c r="BE64" s="112"/>
      <c r="BF64" s="112"/>
    </row>
    <row r="65" spans="1:58" s="76" customFormat="1" x14ac:dyDescent="0.2">
      <c r="A65" s="124"/>
      <c r="B65" s="112"/>
      <c r="C65" s="207" t="str">
        <f t="shared" si="9"/>
        <v/>
      </c>
      <c r="D65" s="73"/>
      <c r="E65" s="112"/>
      <c r="F65" s="112"/>
      <c r="G65" s="112"/>
      <c r="H65" s="112"/>
      <c r="I65" s="112"/>
      <c r="J65" s="207" t="str">
        <f t="shared" si="10"/>
        <v/>
      </c>
      <c r="K65" s="227" t="str">
        <f t="shared" si="11"/>
        <v/>
      </c>
      <c r="L65" s="112"/>
      <c r="M65" s="207" t="str">
        <f t="shared" si="12"/>
        <v/>
      </c>
      <c r="N65" s="113"/>
      <c r="O65" s="113"/>
      <c r="P65" s="112"/>
      <c r="Q65" s="112"/>
      <c r="R65" s="112"/>
      <c r="S65" s="112"/>
      <c r="T65" s="112"/>
      <c r="U65" s="112"/>
      <c r="V65" s="112"/>
      <c r="W65" s="112"/>
      <c r="X65" s="112"/>
      <c r="Y65" s="112"/>
      <c r="Z65" s="112"/>
      <c r="AA65" s="207" t="str">
        <f t="shared" si="13"/>
        <v/>
      </c>
      <c r="AB65" s="112"/>
      <c r="AC65" s="112"/>
      <c r="AD65" s="112"/>
      <c r="AE65" s="112"/>
      <c r="AF65" s="112"/>
      <c r="AG65" s="207" t="str">
        <f t="shared" si="14"/>
        <v/>
      </c>
      <c r="AH65" s="113"/>
      <c r="AI65" s="207" t="str">
        <f t="shared" si="15"/>
        <v/>
      </c>
      <c r="AJ65" s="113"/>
      <c r="AK65" s="207" t="str">
        <f t="shared" si="16"/>
        <v/>
      </c>
      <c r="AL65" s="113"/>
      <c r="AM65" s="207" t="str">
        <f t="shared" si="17"/>
        <v/>
      </c>
      <c r="AN65" s="113"/>
      <c r="AO65" s="113"/>
      <c r="AP65" s="113"/>
      <c r="AQ65" s="112"/>
      <c r="AR65" s="112"/>
      <c r="AS65" s="112"/>
      <c r="AT65" s="112"/>
      <c r="AU65" s="112"/>
      <c r="AV65" s="112"/>
      <c r="AW65" s="112"/>
      <c r="AX65" s="112"/>
      <c r="AY65" s="112"/>
      <c r="BA65" s="112"/>
      <c r="BB65" s="112"/>
      <c r="BC65" s="112"/>
      <c r="BD65" s="112"/>
      <c r="BE65" s="112"/>
      <c r="BF65" s="112"/>
    </row>
    <row r="66" spans="1:58" s="76" customFormat="1" x14ac:dyDescent="0.2">
      <c r="A66" s="124"/>
      <c r="B66" s="112"/>
      <c r="C66" s="207" t="str">
        <f t="shared" si="9"/>
        <v/>
      </c>
      <c r="D66" s="73"/>
      <c r="E66" s="112"/>
      <c r="F66" s="112"/>
      <c r="G66" s="112"/>
      <c r="H66" s="112"/>
      <c r="I66" s="112"/>
      <c r="J66" s="207" t="str">
        <f t="shared" si="10"/>
        <v/>
      </c>
      <c r="K66" s="227" t="str">
        <f t="shared" si="11"/>
        <v/>
      </c>
      <c r="L66" s="112"/>
      <c r="M66" s="207" t="str">
        <f t="shared" si="12"/>
        <v/>
      </c>
      <c r="N66" s="113"/>
      <c r="O66" s="113"/>
      <c r="P66" s="112"/>
      <c r="Q66" s="112"/>
      <c r="R66" s="112"/>
      <c r="S66" s="112"/>
      <c r="T66" s="112"/>
      <c r="U66" s="112"/>
      <c r="V66" s="112"/>
      <c r="W66" s="112"/>
      <c r="X66" s="112"/>
      <c r="Y66" s="112"/>
      <c r="Z66" s="112"/>
      <c r="AA66" s="207" t="str">
        <f t="shared" si="13"/>
        <v/>
      </c>
      <c r="AB66" s="112"/>
      <c r="AC66" s="112"/>
      <c r="AD66" s="112"/>
      <c r="AE66" s="112"/>
      <c r="AF66" s="112"/>
      <c r="AG66" s="207" t="str">
        <f t="shared" si="14"/>
        <v/>
      </c>
      <c r="AH66" s="113"/>
      <c r="AI66" s="207" t="str">
        <f t="shared" si="15"/>
        <v/>
      </c>
      <c r="AJ66" s="113"/>
      <c r="AK66" s="207" t="str">
        <f t="shared" si="16"/>
        <v/>
      </c>
      <c r="AL66" s="113"/>
      <c r="AM66" s="207" t="str">
        <f t="shared" si="17"/>
        <v/>
      </c>
      <c r="AN66" s="113"/>
      <c r="AO66" s="113"/>
      <c r="AP66" s="113"/>
      <c r="AQ66" s="112"/>
      <c r="AR66" s="112"/>
      <c r="AS66" s="112"/>
      <c r="AT66" s="112"/>
      <c r="AU66" s="112"/>
      <c r="AV66" s="112"/>
      <c r="AW66" s="112"/>
      <c r="AX66" s="112"/>
      <c r="AY66" s="112"/>
      <c r="BA66" s="112"/>
      <c r="BB66" s="112"/>
      <c r="BC66" s="112"/>
      <c r="BD66" s="112"/>
      <c r="BE66" s="112"/>
      <c r="BF66" s="112"/>
    </row>
    <row r="67" spans="1:58" s="76" customFormat="1" x14ac:dyDescent="0.2">
      <c r="A67" s="124"/>
      <c r="B67" s="112"/>
      <c r="C67" s="207" t="str">
        <f t="shared" si="9"/>
        <v/>
      </c>
      <c r="D67" s="73"/>
      <c r="E67" s="112"/>
      <c r="F67" s="112"/>
      <c r="G67" s="112"/>
      <c r="H67" s="112"/>
      <c r="I67" s="112"/>
      <c r="J67" s="207" t="str">
        <f t="shared" si="10"/>
        <v/>
      </c>
      <c r="K67" s="227" t="str">
        <f t="shared" si="11"/>
        <v/>
      </c>
      <c r="L67" s="112"/>
      <c r="M67" s="207" t="str">
        <f t="shared" si="12"/>
        <v/>
      </c>
      <c r="N67" s="113"/>
      <c r="O67" s="113"/>
      <c r="P67" s="112"/>
      <c r="Q67" s="112"/>
      <c r="R67" s="112"/>
      <c r="S67" s="112"/>
      <c r="T67" s="112"/>
      <c r="U67" s="112"/>
      <c r="V67" s="112"/>
      <c r="W67" s="112"/>
      <c r="X67" s="112"/>
      <c r="Y67" s="112"/>
      <c r="Z67" s="112"/>
      <c r="AA67" s="207" t="str">
        <f t="shared" si="13"/>
        <v/>
      </c>
      <c r="AB67" s="112"/>
      <c r="AC67" s="112"/>
      <c r="AD67" s="112"/>
      <c r="AE67" s="112"/>
      <c r="AF67" s="112"/>
      <c r="AG67" s="207" t="str">
        <f t="shared" si="14"/>
        <v/>
      </c>
      <c r="AH67" s="113"/>
      <c r="AI67" s="207" t="str">
        <f t="shared" si="15"/>
        <v/>
      </c>
      <c r="AJ67" s="113"/>
      <c r="AK67" s="207" t="str">
        <f t="shared" si="16"/>
        <v/>
      </c>
      <c r="AL67" s="113"/>
      <c r="AM67" s="207" t="str">
        <f t="shared" si="17"/>
        <v/>
      </c>
      <c r="AN67" s="113"/>
      <c r="AO67" s="113"/>
      <c r="AP67" s="113"/>
      <c r="AQ67" s="112"/>
      <c r="AR67" s="112"/>
      <c r="AS67" s="112"/>
      <c r="AT67" s="112"/>
      <c r="AU67" s="112"/>
      <c r="AV67" s="112"/>
      <c r="AW67" s="112"/>
      <c r="AX67" s="112"/>
      <c r="AY67" s="112"/>
      <c r="BA67" s="112"/>
      <c r="BB67" s="112"/>
      <c r="BC67" s="112"/>
      <c r="BD67" s="112"/>
      <c r="BE67" s="112"/>
      <c r="BF67" s="112"/>
    </row>
    <row r="68" spans="1:58" s="76" customFormat="1" x14ac:dyDescent="0.2">
      <c r="A68" s="124"/>
      <c r="B68" s="112"/>
      <c r="C68" s="207" t="str">
        <f t="shared" si="9"/>
        <v/>
      </c>
      <c r="D68" s="73"/>
      <c r="E68" s="112"/>
      <c r="F68" s="112"/>
      <c r="G68" s="112"/>
      <c r="H68" s="112"/>
      <c r="I68" s="112"/>
      <c r="J68" s="207" t="str">
        <f t="shared" si="10"/>
        <v/>
      </c>
      <c r="K68" s="227" t="str">
        <f t="shared" si="11"/>
        <v/>
      </c>
      <c r="L68" s="112"/>
      <c r="M68" s="207" t="str">
        <f t="shared" si="12"/>
        <v/>
      </c>
      <c r="N68" s="113"/>
      <c r="O68" s="113"/>
      <c r="P68" s="112"/>
      <c r="Q68" s="112"/>
      <c r="R68" s="112"/>
      <c r="S68" s="112"/>
      <c r="T68" s="112"/>
      <c r="U68" s="112"/>
      <c r="V68" s="112"/>
      <c r="W68" s="112"/>
      <c r="X68" s="112"/>
      <c r="Y68" s="112"/>
      <c r="Z68" s="112"/>
      <c r="AA68" s="207" t="str">
        <f t="shared" si="13"/>
        <v/>
      </c>
      <c r="AB68" s="112"/>
      <c r="AC68" s="112"/>
      <c r="AD68" s="112"/>
      <c r="AE68" s="112"/>
      <c r="AF68" s="112"/>
      <c r="AG68" s="207" t="str">
        <f t="shared" si="14"/>
        <v/>
      </c>
      <c r="AH68" s="113"/>
      <c r="AI68" s="207" t="str">
        <f t="shared" si="15"/>
        <v/>
      </c>
      <c r="AJ68" s="113"/>
      <c r="AK68" s="207" t="str">
        <f t="shared" si="16"/>
        <v/>
      </c>
      <c r="AL68" s="113"/>
      <c r="AM68" s="207" t="str">
        <f t="shared" si="17"/>
        <v/>
      </c>
      <c r="AN68" s="113"/>
      <c r="AO68" s="113"/>
      <c r="AP68" s="113"/>
      <c r="AQ68" s="112"/>
      <c r="AR68" s="112"/>
      <c r="AS68" s="112"/>
      <c r="AT68" s="112"/>
      <c r="AU68" s="112"/>
      <c r="AV68" s="112"/>
      <c r="AW68" s="112"/>
      <c r="AX68" s="112"/>
      <c r="AY68" s="112"/>
      <c r="BA68" s="112"/>
      <c r="BB68" s="112"/>
      <c r="BC68" s="112"/>
      <c r="BD68" s="112"/>
      <c r="BE68" s="112"/>
      <c r="BF68" s="112"/>
    </row>
    <row r="69" spans="1:58" s="76" customFormat="1" x14ac:dyDescent="0.2">
      <c r="A69" s="124"/>
      <c r="B69" s="112"/>
      <c r="C69" s="207" t="str">
        <f t="shared" si="9"/>
        <v/>
      </c>
      <c r="D69" s="73"/>
      <c r="E69" s="112"/>
      <c r="F69" s="112"/>
      <c r="G69" s="112"/>
      <c r="H69" s="112"/>
      <c r="I69" s="112"/>
      <c r="J69" s="207" t="str">
        <f t="shared" si="10"/>
        <v/>
      </c>
      <c r="K69" s="227" t="str">
        <f t="shared" si="11"/>
        <v/>
      </c>
      <c r="L69" s="112"/>
      <c r="M69" s="207" t="str">
        <f t="shared" si="12"/>
        <v/>
      </c>
      <c r="N69" s="113"/>
      <c r="O69" s="113"/>
      <c r="P69" s="112"/>
      <c r="Q69" s="112"/>
      <c r="R69" s="112"/>
      <c r="S69" s="112"/>
      <c r="T69" s="112"/>
      <c r="U69" s="112"/>
      <c r="V69" s="112"/>
      <c r="W69" s="112"/>
      <c r="X69" s="112"/>
      <c r="Y69" s="112"/>
      <c r="Z69" s="112"/>
      <c r="AA69" s="207" t="str">
        <f t="shared" si="13"/>
        <v/>
      </c>
      <c r="AB69" s="112"/>
      <c r="AC69" s="112"/>
      <c r="AD69" s="112"/>
      <c r="AE69" s="112"/>
      <c r="AF69" s="112"/>
      <c r="AG69" s="207" t="str">
        <f t="shared" si="14"/>
        <v/>
      </c>
      <c r="AH69" s="113"/>
      <c r="AI69" s="207" t="str">
        <f t="shared" si="15"/>
        <v/>
      </c>
      <c r="AJ69" s="113"/>
      <c r="AK69" s="207" t="str">
        <f t="shared" si="16"/>
        <v/>
      </c>
      <c r="AL69" s="113"/>
      <c r="AM69" s="207" t="str">
        <f t="shared" si="17"/>
        <v/>
      </c>
      <c r="AN69" s="113"/>
      <c r="AO69" s="113"/>
      <c r="AP69" s="113"/>
      <c r="AQ69" s="112"/>
      <c r="AR69" s="112"/>
      <c r="AS69" s="112"/>
      <c r="AT69" s="112"/>
      <c r="AU69" s="112"/>
      <c r="AV69" s="112"/>
      <c r="AW69" s="112"/>
      <c r="AX69" s="112"/>
      <c r="AY69" s="112"/>
      <c r="BA69" s="112"/>
      <c r="BB69" s="112"/>
      <c r="BC69" s="112"/>
      <c r="BD69" s="112"/>
      <c r="BE69" s="112"/>
      <c r="BF69" s="112"/>
    </row>
    <row r="70" spans="1:58" s="76" customFormat="1" x14ac:dyDescent="0.2">
      <c r="A70" s="124"/>
      <c r="B70" s="112"/>
      <c r="C70" s="207" t="str">
        <f t="shared" si="9"/>
        <v/>
      </c>
      <c r="D70" s="73"/>
      <c r="E70" s="112"/>
      <c r="F70" s="112"/>
      <c r="G70" s="112"/>
      <c r="H70" s="112"/>
      <c r="I70" s="112"/>
      <c r="J70" s="207" t="str">
        <f t="shared" si="10"/>
        <v/>
      </c>
      <c r="K70" s="227" t="str">
        <f t="shared" si="11"/>
        <v/>
      </c>
      <c r="L70" s="112"/>
      <c r="M70" s="207" t="str">
        <f t="shared" si="12"/>
        <v/>
      </c>
      <c r="N70" s="113"/>
      <c r="O70" s="113"/>
      <c r="P70" s="112"/>
      <c r="Q70" s="112"/>
      <c r="R70" s="112"/>
      <c r="S70" s="112"/>
      <c r="T70" s="112"/>
      <c r="U70" s="112"/>
      <c r="V70" s="112"/>
      <c r="W70" s="112"/>
      <c r="X70" s="112"/>
      <c r="Y70" s="112"/>
      <c r="Z70" s="112"/>
      <c r="AA70" s="207" t="str">
        <f t="shared" si="13"/>
        <v/>
      </c>
      <c r="AB70" s="112"/>
      <c r="AC70" s="112"/>
      <c r="AD70" s="112"/>
      <c r="AE70" s="112"/>
      <c r="AF70" s="112"/>
      <c r="AG70" s="207" t="str">
        <f t="shared" si="14"/>
        <v/>
      </c>
      <c r="AH70" s="113"/>
      <c r="AI70" s="207" t="str">
        <f t="shared" si="15"/>
        <v/>
      </c>
      <c r="AJ70" s="113"/>
      <c r="AK70" s="207" t="str">
        <f t="shared" si="16"/>
        <v/>
      </c>
      <c r="AL70" s="113"/>
      <c r="AM70" s="207" t="str">
        <f t="shared" si="17"/>
        <v/>
      </c>
      <c r="AN70" s="113"/>
      <c r="AO70" s="113"/>
      <c r="AP70" s="113"/>
      <c r="AQ70" s="112"/>
      <c r="AR70" s="112"/>
      <c r="AS70" s="112"/>
      <c r="AT70" s="112"/>
      <c r="AU70" s="112"/>
      <c r="AV70" s="112"/>
      <c r="AW70" s="112"/>
      <c r="AX70" s="112"/>
      <c r="AY70" s="112"/>
      <c r="BA70" s="112"/>
      <c r="BB70" s="112"/>
      <c r="BC70" s="112"/>
      <c r="BD70" s="112"/>
      <c r="BE70" s="112"/>
      <c r="BF70" s="112"/>
    </row>
    <row r="71" spans="1:58" s="76" customFormat="1" x14ac:dyDescent="0.2">
      <c r="A71" s="124"/>
      <c r="B71" s="112"/>
      <c r="C71" s="207" t="str">
        <f t="shared" ref="C71:C134" si="18">IF(D71="","",(VLOOKUP(D71,Generic_Road_Names_Table_Array,2,FALSE)))</f>
        <v/>
      </c>
      <c r="D71" s="73"/>
      <c r="E71" s="112"/>
      <c r="F71" s="112"/>
      <c r="G71" s="112"/>
      <c r="H71" s="112"/>
      <c r="I71" s="112"/>
      <c r="J71" s="207" t="str">
        <f t="shared" ref="J71:J134" si="19">IF(I71="","",VLOOKUP(I71,Minor_Structures_ms_Type_Table_Array,2,FALSE))</f>
        <v/>
      </c>
      <c r="K71" s="227" t="str">
        <f t="shared" ref="K71:K134" si="20">IF(J71="","",IFERROR(VLOOKUP(J71,Minor_Structures_ms_Type_Ref_Only_Table_Array,2,FALSE),""))</f>
        <v/>
      </c>
      <c r="L71" s="112"/>
      <c r="M71" s="207" t="str">
        <f t="shared" ref="M71:M134" si="21">IF(L71="","",VLOOKUP(L71,Minor_Structures_ms_SubType_Table_Array,2,FALSE))</f>
        <v/>
      </c>
      <c r="N71" s="113"/>
      <c r="O71" s="113"/>
      <c r="P71" s="112"/>
      <c r="Q71" s="112"/>
      <c r="R71" s="112"/>
      <c r="S71" s="112"/>
      <c r="T71" s="112"/>
      <c r="U71" s="112"/>
      <c r="V71" s="112"/>
      <c r="W71" s="112"/>
      <c r="X71" s="112"/>
      <c r="Y71" s="112"/>
      <c r="Z71" s="112"/>
      <c r="AA71" s="207" t="str">
        <f t="shared" ref="AA71:AA134" si="22">IF(Z71="","",(VLOOKUP(Z71,Generic_Length_Adjustment_Reason_Table_Array,2,FALSE)))</f>
        <v/>
      </c>
      <c r="AB71" s="112"/>
      <c r="AC71" s="112"/>
      <c r="AD71" s="112"/>
      <c r="AE71" s="112"/>
      <c r="AF71" s="112"/>
      <c r="AG71" s="207" t="str">
        <f t="shared" ref="AG71:AG134" si="23">IF(AF71="","",VLOOKUP(AF71,Minor_Structures_ms_Material_Table_Array,2,FALSE))</f>
        <v/>
      </c>
      <c r="AH71" s="113"/>
      <c r="AI71" s="207" t="str">
        <f t="shared" ref="AI71:AI134" si="24">IF(AH71="","",VLOOKUP(AH71,Minor_Structures_ms_Surf_Treat_Table_Array,2,FALSE))</f>
        <v/>
      </c>
      <c r="AJ71" s="113"/>
      <c r="AK71" s="207" t="str">
        <f t="shared" ref="AK71:AK134" si="25">IF(AJ71="","",VLOOKUP(AJ71,Minor_Structures_ms_Colour_Table_Array,2,FALSE))</f>
        <v/>
      </c>
      <c r="AL71" s="113"/>
      <c r="AM71" s="207" t="str">
        <f t="shared" ref="AM71:AM134" si="26">IF(AL71="","",VLOOKUP(AL71,Minor_Structures_ms_Style_Table_Array,2,FALSE))</f>
        <v/>
      </c>
      <c r="AN71" s="113"/>
      <c r="AO71" s="113"/>
      <c r="AP71" s="113"/>
      <c r="AQ71" s="112"/>
      <c r="AR71" s="112"/>
      <c r="AS71" s="112"/>
      <c r="AT71" s="112"/>
      <c r="AU71" s="112"/>
      <c r="AV71" s="112"/>
      <c r="AW71" s="112"/>
      <c r="AX71" s="112"/>
      <c r="AY71" s="112"/>
      <c r="BA71" s="112"/>
      <c r="BB71" s="112"/>
      <c r="BC71" s="112"/>
      <c r="BD71" s="112"/>
      <c r="BE71" s="112"/>
      <c r="BF71" s="112"/>
    </row>
    <row r="72" spans="1:58" s="76" customFormat="1" x14ac:dyDescent="0.2">
      <c r="A72" s="124"/>
      <c r="B72" s="112"/>
      <c r="C72" s="207" t="str">
        <f t="shared" si="18"/>
        <v/>
      </c>
      <c r="D72" s="73"/>
      <c r="E72" s="112"/>
      <c r="F72" s="112"/>
      <c r="G72" s="112"/>
      <c r="H72" s="112"/>
      <c r="I72" s="112"/>
      <c r="J72" s="207" t="str">
        <f t="shared" si="19"/>
        <v/>
      </c>
      <c r="K72" s="227" t="str">
        <f t="shared" si="20"/>
        <v/>
      </c>
      <c r="L72" s="112"/>
      <c r="M72" s="207" t="str">
        <f t="shared" si="21"/>
        <v/>
      </c>
      <c r="N72" s="113"/>
      <c r="O72" s="113"/>
      <c r="P72" s="112"/>
      <c r="Q72" s="112"/>
      <c r="R72" s="112"/>
      <c r="S72" s="112"/>
      <c r="T72" s="112"/>
      <c r="U72" s="112"/>
      <c r="V72" s="112"/>
      <c r="W72" s="112"/>
      <c r="X72" s="112"/>
      <c r="Y72" s="112"/>
      <c r="Z72" s="112"/>
      <c r="AA72" s="207" t="str">
        <f t="shared" si="22"/>
        <v/>
      </c>
      <c r="AB72" s="112"/>
      <c r="AC72" s="112"/>
      <c r="AD72" s="112"/>
      <c r="AE72" s="112"/>
      <c r="AF72" s="112"/>
      <c r="AG72" s="207" t="str">
        <f t="shared" si="23"/>
        <v/>
      </c>
      <c r="AH72" s="113"/>
      <c r="AI72" s="207" t="str">
        <f t="shared" si="24"/>
        <v/>
      </c>
      <c r="AJ72" s="113"/>
      <c r="AK72" s="207" t="str">
        <f t="shared" si="25"/>
        <v/>
      </c>
      <c r="AL72" s="113"/>
      <c r="AM72" s="207" t="str">
        <f t="shared" si="26"/>
        <v/>
      </c>
      <c r="AN72" s="113"/>
      <c r="AO72" s="113"/>
      <c r="AP72" s="113"/>
      <c r="AQ72" s="112"/>
      <c r="AR72" s="112"/>
      <c r="AS72" s="112"/>
      <c r="AT72" s="112"/>
      <c r="AU72" s="112"/>
      <c r="AV72" s="112"/>
      <c r="AW72" s="112"/>
      <c r="AX72" s="112"/>
      <c r="AY72" s="112"/>
      <c r="BA72" s="112"/>
      <c r="BB72" s="112"/>
      <c r="BC72" s="112"/>
      <c r="BD72" s="112"/>
      <c r="BE72" s="112"/>
      <c r="BF72" s="112"/>
    </row>
    <row r="73" spans="1:58" s="76" customFormat="1" x14ac:dyDescent="0.2">
      <c r="A73" s="124"/>
      <c r="B73" s="112"/>
      <c r="C73" s="207" t="str">
        <f t="shared" si="18"/>
        <v/>
      </c>
      <c r="D73" s="73"/>
      <c r="E73" s="112"/>
      <c r="F73" s="112"/>
      <c r="G73" s="112"/>
      <c r="H73" s="112"/>
      <c r="I73" s="112"/>
      <c r="J73" s="207" t="str">
        <f t="shared" si="19"/>
        <v/>
      </c>
      <c r="K73" s="227" t="str">
        <f t="shared" si="20"/>
        <v/>
      </c>
      <c r="L73" s="112"/>
      <c r="M73" s="207" t="str">
        <f t="shared" si="21"/>
        <v/>
      </c>
      <c r="N73" s="113"/>
      <c r="O73" s="113"/>
      <c r="P73" s="112"/>
      <c r="Q73" s="112"/>
      <c r="R73" s="112"/>
      <c r="S73" s="112"/>
      <c r="T73" s="112"/>
      <c r="U73" s="112"/>
      <c r="V73" s="112"/>
      <c r="W73" s="112"/>
      <c r="X73" s="112"/>
      <c r="Y73" s="112"/>
      <c r="Z73" s="112"/>
      <c r="AA73" s="207" t="str">
        <f t="shared" si="22"/>
        <v/>
      </c>
      <c r="AB73" s="112"/>
      <c r="AC73" s="112"/>
      <c r="AD73" s="112"/>
      <c r="AE73" s="112"/>
      <c r="AF73" s="112"/>
      <c r="AG73" s="207" t="str">
        <f t="shared" si="23"/>
        <v/>
      </c>
      <c r="AH73" s="113"/>
      <c r="AI73" s="207" t="str">
        <f t="shared" si="24"/>
        <v/>
      </c>
      <c r="AJ73" s="113"/>
      <c r="AK73" s="207" t="str">
        <f t="shared" si="25"/>
        <v/>
      </c>
      <c r="AL73" s="113"/>
      <c r="AM73" s="207" t="str">
        <f t="shared" si="26"/>
        <v/>
      </c>
      <c r="AN73" s="113"/>
      <c r="AO73" s="113"/>
      <c r="AP73" s="113"/>
      <c r="AQ73" s="112"/>
      <c r="AR73" s="112"/>
      <c r="AS73" s="112"/>
      <c r="AT73" s="112"/>
      <c r="AU73" s="112"/>
      <c r="AV73" s="112"/>
      <c r="AW73" s="112"/>
      <c r="AX73" s="112"/>
      <c r="AY73" s="112"/>
      <c r="BA73" s="112"/>
      <c r="BB73" s="112"/>
      <c r="BC73" s="112"/>
      <c r="BD73" s="112"/>
      <c r="BE73" s="112"/>
      <c r="BF73" s="112"/>
    </row>
    <row r="74" spans="1:58" s="76" customFormat="1" x14ac:dyDescent="0.2">
      <c r="A74" s="124"/>
      <c r="B74" s="112"/>
      <c r="C74" s="207" t="str">
        <f t="shared" si="18"/>
        <v/>
      </c>
      <c r="D74" s="73"/>
      <c r="E74" s="112"/>
      <c r="F74" s="112"/>
      <c r="G74" s="112"/>
      <c r="H74" s="112"/>
      <c r="I74" s="112"/>
      <c r="J74" s="207" t="str">
        <f t="shared" si="19"/>
        <v/>
      </c>
      <c r="K74" s="227" t="str">
        <f t="shared" si="20"/>
        <v/>
      </c>
      <c r="L74" s="112"/>
      <c r="M74" s="207" t="str">
        <f t="shared" si="21"/>
        <v/>
      </c>
      <c r="N74" s="113"/>
      <c r="O74" s="113"/>
      <c r="P74" s="112"/>
      <c r="Q74" s="112"/>
      <c r="R74" s="112"/>
      <c r="S74" s="112"/>
      <c r="T74" s="112"/>
      <c r="U74" s="112"/>
      <c r="V74" s="112"/>
      <c r="W74" s="112"/>
      <c r="X74" s="112"/>
      <c r="Y74" s="112"/>
      <c r="Z74" s="112"/>
      <c r="AA74" s="207" t="str">
        <f t="shared" si="22"/>
        <v/>
      </c>
      <c r="AB74" s="112"/>
      <c r="AC74" s="112"/>
      <c r="AD74" s="112"/>
      <c r="AE74" s="112"/>
      <c r="AF74" s="112"/>
      <c r="AG74" s="207" t="str">
        <f t="shared" si="23"/>
        <v/>
      </c>
      <c r="AH74" s="113"/>
      <c r="AI74" s="207" t="str">
        <f t="shared" si="24"/>
        <v/>
      </c>
      <c r="AJ74" s="113"/>
      <c r="AK74" s="207" t="str">
        <f t="shared" si="25"/>
        <v/>
      </c>
      <c r="AL74" s="113"/>
      <c r="AM74" s="207" t="str">
        <f t="shared" si="26"/>
        <v/>
      </c>
      <c r="AN74" s="113"/>
      <c r="AO74" s="113"/>
      <c r="AP74" s="113"/>
      <c r="AQ74" s="112"/>
      <c r="AR74" s="112"/>
      <c r="AS74" s="112"/>
      <c r="AT74" s="112"/>
      <c r="AU74" s="112"/>
      <c r="AV74" s="112"/>
      <c r="AW74" s="112"/>
      <c r="AX74" s="112"/>
      <c r="AY74" s="112"/>
      <c r="BA74" s="112"/>
      <c r="BB74" s="112"/>
      <c r="BC74" s="112"/>
      <c r="BD74" s="112"/>
      <c r="BE74" s="112"/>
      <c r="BF74" s="112"/>
    </row>
    <row r="75" spans="1:58" s="76" customFormat="1" x14ac:dyDescent="0.2">
      <c r="A75" s="124"/>
      <c r="B75" s="112"/>
      <c r="C75" s="207" t="str">
        <f t="shared" si="18"/>
        <v/>
      </c>
      <c r="D75" s="73"/>
      <c r="E75" s="112"/>
      <c r="F75" s="112"/>
      <c r="G75" s="112"/>
      <c r="H75" s="112"/>
      <c r="I75" s="112"/>
      <c r="J75" s="207" t="str">
        <f t="shared" si="19"/>
        <v/>
      </c>
      <c r="K75" s="227" t="str">
        <f t="shared" si="20"/>
        <v/>
      </c>
      <c r="L75" s="112"/>
      <c r="M75" s="207" t="str">
        <f t="shared" si="21"/>
        <v/>
      </c>
      <c r="N75" s="113"/>
      <c r="O75" s="113"/>
      <c r="P75" s="112"/>
      <c r="Q75" s="112"/>
      <c r="R75" s="112"/>
      <c r="S75" s="112"/>
      <c r="T75" s="112"/>
      <c r="U75" s="112"/>
      <c r="V75" s="112"/>
      <c r="W75" s="112"/>
      <c r="X75" s="112"/>
      <c r="Y75" s="112"/>
      <c r="Z75" s="112"/>
      <c r="AA75" s="207" t="str">
        <f t="shared" si="22"/>
        <v/>
      </c>
      <c r="AB75" s="112"/>
      <c r="AC75" s="112"/>
      <c r="AD75" s="112"/>
      <c r="AE75" s="112"/>
      <c r="AF75" s="112"/>
      <c r="AG75" s="207" t="str">
        <f t="shared" si="23"/>
        <v/>
      </c>
      <c r="AH75" s="113"/>
      <c r="AI75" s="207" t="str">
        <f t="shared" si="24"/>
        <v/>
      </c>
      <c r="AJ75" s="113"/>
      <c r="AK75" s="207" t="str">
        <f t="shared" si="25"/>
        <v/>
      </c>
      <c r="AL75" s="113"/>
      <c r="AM75" s="207" t="str">
        <f t="shared" si="26"/>
        <v/>
      </c>
      <c r="AN75" s="113"/>
      <c r="AO75" s="113"/>
      <c r="AP75" s="113"/>
      <c r="AQ75" s="112"/>
      <c r="AR75" s="112"/>
      <c r="AS75" s="112"/>
      <c r="AT75" s="112"/>
      <c r="AU75" s="112"/>
      <c r="AV75" s="112"/>
      <c r="AW75" s="112"/>
      <c r="AX75" s="112"/>
      <c r="AY75" s="112"/>
      <c r="BA75" s="112"/>
      <c r="BB75" s="112"/>
      <c r="BC75" s="112"/>
      <c r="BD75" s="112"/>
      <c r="BE75" s="112"/>
      <c r="BF75" s="112"/>
    </row>
    <row r="76" spans="1:58" s="76" customFormat="1" x14ac:dyDescent="0.2">
      <c r="A76" s="124"/>
      <c r="B76" s="112"/>
      <c r="C76" s="207" t="str">
        <f t="shared" si="18"/>
        <v/>
      </c>
      <c r="D76" s="73"/>
      <c r="E76" s="112"/>
      <c r="F76" s="112"/>
      <c r="G76" s="112"/>
      <c r="H76" s="112"/>
      <c r="I76" s="112"/>
      <c r="J76" s="207" t="str">
        <f t="shared" si="19"/>
        <v/>
      </c>
      <c r="K76" s="227" t="str">
        <f t="shared" si="20"/>
        <v/>
      </c>
      <c r="L76" s="112"/>
      <c r="M76" s="207" t="str">
        <f t="shared" si="21"/>
        <v/>
      </c>
      <c r="N76" s="113"/>
      <c r="O76" s="113"/>
      <c r="P76" s="112"/>
      <c r="Q76" s="112"/>
      <c r="R76" s="112"/>
      <c r="S76" s="112"/>
      <c r="T76" s="112"/>
      <c r="U76" s="112"/>
      <c r="V76" s="112"/>
      <c r="W76" s="112"/>
      <c r="X76" s="112"/>
      <c r="Y76" s="112"/>
      <c r="Z76" s="112"/>
      <c r="AA76" s="207" t="str">
        <f t="shared" si="22"/>
        <v/>
      </c>
      <c r="AB76" s="112"/>
      <c r="AC76" s="112"/>
      <c r="AD76" s="112"/>
      <c r="AE76" s="112"/>
      <c r="AF76" s="112"/>
      <c r="AG76" s="207" t="str">
        <f t="shared" si="23"/>
        <v/>
      </c>
      <c r="AH76" s="113"/>
      <c r="AI76" s="207" t="str">
        <f t="shared" si="24"/>
        <v/>
      </c>
      <c r="AJ76" s="113"/>
      <c r="AK76" s="207" t="str">
        <f t="shared" si="25"/>
        <v/>
      </c>
      <c r="AL76" s="113"/>
      <c r="AM76" s="207" t="str">
        <f t="shared" si="26"/>
        <v/>
      </c>
      <c r="AN76" s="113"/>
      <c r="AO76" s="113"/>
      <c r="AP76" s="113"/>
      <c r="AQ76" s="112"/>
      <c r="AR76" s="112"/>
      <c r="AS76" s="112"/>
      <c r="AT76" s="112"/>
      <c r="AU76" s="112"/>
      <c r="AV76" s="112"/>
      <c r="AW76" s="112"/>
      <c r="AX76" s="112"/>
      <c r="AY76" s="112"/>
      <c r="BA76" s="112"/>
      <c r="BB76" s="112"/>
      <c r="BC76" s="112"/>
      <c r="BD76" s="112"/>
      <c r="BE76" s="112"/>
      <c r="BF76" s="112"/>
    </row>
    <row r="77" spans="1:58" s="76" customFormat="1" x14ac:dyDescent="0.2">
      <c r="A77" s="124"/>
      <c r="B77" s="112"/>
      <c r="C77" s="207" t="str">
        <f t="shared" si="18"/>
        <v/>
      </c>
      <c r="D77" s="73"/>
      <c r="E77" s="112"/>
      <c r="F77" s="112"/>
      <c r="G77" s="112"/>
      <c r="H77" s="112"/>
      <c r="I77" s="112"/>
      <c r="J77" s="207" t="str">
        <f t="shared" si="19"/>
        <v/>
      </c>
      <c r="K77" s="227" t="str">
        <f t="shared" si="20"/>
        <v/>
      </c>
      <c r="L77" s="112"/>
      <c r="M77" s="207" t="str">
        <f t="shared" si="21"/>
        <v/>
      </c>
      <c r="N77" s="113"/>
      <c r="O77" s="113"/>
      <c r="P77" s="112"/>
      <c r="Q77" s="112"/>
      <c r="R77" s="112"/>
      <c r="S77" s="112"/>
      <c r="T77" s="112"/>
      <c r="U77" s="112"/>
      <c r="V77" s="112"/>
      <c r="W77" s="112"/>
      <c r="X77" s="112"/>
      <c r="Y77" s="112"/>
      <c r="Z77" s="112"/>
      <c r="AA77" s="207" t="str">
        <f t="shared" si="22"/>
        <v/>
      </c>
      <c r="AB77" s="112"/>
      <c r="AC77" s="112"/>
      <c r="AD77" s="112"/>
      <c r="AE77" s="112"/>
      <c r="AF77" s="112"/>
      <c r="AG77" s="207" t="str">
        <f t="shared" si="23"/>
        <v/>
      </c>
      <c r="AH77" s="113"/>
      <c r="AI77" s="207" t="str">
        <f t="shared" si="24"/>
        <v/>
      </c>
      <c r="AJ77" s="113"/>
      <c r="AK77" s="207" t="str">
        <f t="shared" si="25"/>
        <v/>
      </c>
      <c r="AL77" s="113"/>
      <c r="AM77" s="207" t="str">
        <f t="shared" si="26"/>
        <v/>
      </c>
      <c r="AN77" s="113"/>
      <c r="AO77" s="113"/>
      <c r="AP77" s="113"/>
      <c r="AQ77" s="112"/>
      <c r="AR77" s="112"/>
      <c r="AS77" s="112"/>
      <c r="AT77" s="112"/>
      <c r="AU77" s="112"/>
      <c r="AV77" s="112"/>
      <c r="AW77" s="112"/>
      <c r="AX77" s="112"/>
      <c r="AY77" s="112"/>
      <c r="BA77" s="112"/>
      <c r="BB77" s="112"/>
      <c r="BC77" s="112"/>
      <c r="BD77" s="112"/>
      <c r="BE77" s="112"/>
      <c r="BF77" s="112"/>
    </row>
    <row r="78" spans="1:58" s="76" customFormat="1" x14ac:dyDescent="0.2">
      <c r="A78" s="124"/>
      <c r="B78" s="112"/>
      <c r="C78" s="207" t="str">
        <f t="shared" si="18"/>
        <v/>
      </c>
      <c r="D78" s="73"/>
      <c r="E78" s="112"/>
      <c r="F78" s="112"/>
      <c r="G78" s="112"/>
      <c r="H78" s="112"/>
      <c r="I78" s="112"/>
      <c r="J78" s="207" t="str">
        <f t="shared" si="19"/>
        <v/>
      </c>
      <c r="K78" s="227" t="str">
        <f t="shared" si="20"/>
        <v/>
      </c>
      <c r="L78" s="112"/>
      <c r="M78" s="207" t="str">
        <f t="shared" si="21"/>
        <v/>
      </c>
      <c r="N78" s="113"/>
      <c r="O78" s="113"/>
      <c r="P78" s="112"/>
      <c r="Q78" s="112"/>
      <c r="R78" s="112"/>
      <c r="S78" s="112"/>
      <c r="T78" s="112"/>
      <c r="U78" s="112"/>
      <c r="V78" s="112"/>
      <c r="W78" s="112"/>
      <c r="X78" s="112"/>
      <c r="Y78" s="112"/>
      <c r="Z78" s="112"/>
      <c r="AA78" s="207" t="str">
        <f t="shared" si="22"/>
        <v/>
      </c>
      <c r="AB78" s="112"/>
      <c r="AC78" s="112"/>
      <c r="AD78" s="112"/>
      <c r="AE78" s="112"/>
      <c r="AF78" s="112"/>
      <c r="AG78" s="207" t="str">
        <f t="shared" si="23"/>
        <v/>
      </c>
      <c r="AH78" s="113"/>
      <c r="AI78" s="207" t="str">
        <f t="shared" si="24"/>
        <v/>
      </c>
      <c r="AJ78" s="113"/>
      <c r="AK78" s="207" t="str">
        <f t="shared" si="25"/>
        <v/>
      </c>
      <c r="AL78" s="113"/>
      <c r="AM78" s="207" t="str">
        <f t="shared" si="26"/>
        <v/>
      </c>
      <c r="AN78" s="113"/>
      <c r="AO78" s="113"/>
      <c r="AP78" s="113"/>
      <c r="AQ78" s="112"/>
      <c r="AR78" s="112"/>
      <c r="AS78" s="112"/>
      <c r="AT78" s="112"/>
      <c r="AU78" s="112"/>
      <c r="AV78" s="112"/>
      <c r="AW78" s="112"/>
      <c r="AX78" s="112"/>
      <c r="AY78" s="112"/>
      <c r="BA78" s="112"/>
      <c r="BB78" s="112"/>
      <c r="BC78" s="112"/>
      <c r="BD78" s="112"/>
      <c r="BE78" s="112"/>
      <c r="BF78" s="112"/>
    </row>
    <row r="79" spans="1:58" s="76" customFormat="1" x14ac:dyDescent="0.2">
      <c r="A79" s="124"/>
      <c r="B79" s="112"/>
      <c r="C79" s="207" t="str">
        <f t="shared" si="18"/>
        <v/>
      </c>
      <c r="D79" s="73"/>
      <c r="E79" s="112"/>
      <c r="F79" s="112"/>
      <c r="G79" s="112"/>
      <c r="H79" s="112"/>
      <c r="I79" s="112"/>
      <c r="J79" s="207" t="str">
        <f t="shared" si="19"/>
        <v/>
      </c>
      <c r="K79" s="227" t="str">
        <f t="shared" si="20"/>
        <v/>
      </c>
      <c r="L79" s="112"/>
      <c r="M79" s="207" t="str">
        <f t="shared" si="21"/>
        <v/>
      </c>
      <c r="N79" s="113"/>
      <c r="O79" s="113"/>
      <c r="P79" s="112"/>
      <c r="Q79" s="112"/>
      <c r="R79" s="112"/>
      <c r="S79" s="112"/>
      <c r="T79" s="112"/>
      <c r="U79" s="112"/>
      <c r="V79" s="112"/>
      <c r="W79" s="112"/>
      <c r="X79" s="112"/>
      <c r="Y79" s="112"/>
      <c r="Z79" s="112"/>
      <c r="AA79" s="207" t="str">
        <f t="shared" si="22"/>
        <v/>
      </c>
      <c r="AB79" s="112"/>
      <c r="AC79" s="112"/>
      <c r="AD79" s="112"/>
      <c r="AE79" s="112"/>
      <c r="AF79" s="112"/>
      <c r="AG79" s="207" t="str">
        <f t="shared" si="23"/>
        <v/>
      </c>
      <c r="AH79" s="113"/>
      <c r="AI79" s="207" t="str">
        <f t="shared" si="24"/>
        <v/>
      </c>
      <c r="AJ79" s="113"/>
      <c r="AK79" s="207" t="str">
        <f t="shared" si="25"/>
        <v/>
      </c>
      <c r="AL79" s="113"/>
      <c r="AM79" s="207" t="str">
        <f t="shared" si="26"/>
        <v/>
      </c>
      <c r="AN79" s="113"/>
      <c r="AO79" s="113"/>
      <c r="AP79" s="113"/>
      <c r="AQ79" s="112"/>
      <c r="AR79" s="112"/>
      <c r="AS79" s="112"/>
      <c r="AT79" s="112"/>
      <c r="AU79" s="112"/>
      <c r="AV79" s="112"/>
      <c r="AW79" s="112"/>
      <c r="AX79" s="112"/>
      <c r="AY79" s="112"/>
      <c r="BA79" s="112"/>
      <c r="BB79" s="112"/>
      <c r="BC79" s="112"/>
      <c r="BD79" s="112"/>
      <c r="BE79" s="112"/>
      <c r="BF79" s="112"/>
    </row>
    <row r="80" spans="1:58" s="76" customFormat="1" x14ac:dyDescent="0.2">
      <c r="A80" s="124"/>
      <c r="B80" s="112"/>
      <c r="C80" s="207" t="str">
        <f t="shared" si="18"/>
        <v/>
      </c>
      <c r="D80" s="73"/>
      <c r="E80" s="112"/>
      <c r="F80" s="112"/>
      <c r="G80" s="112"/>
      <c r="H80" s="112"/>
      <c r="I80" s="112"/>
      <c r="J80" s="207" t="str">
        <f t="shared" si="19"/>
        <v/>
      </c>
      <c r="K80" s="227" t="str">
        <f t="shared" si="20"/>
        <v/>
      </c>
      <c r="L80" s="112"/>
      <c r="M80" s="207" t="str">
        <f t="shared" si="21"/>
        <v/>
      </c>
      <c r="N80" s="113"/>
      <c r="O80" s="113"/>
      <c r="P80" s="112"/>
      <c r="Q80" s="112"/>
      <c r="R80" s="112"/>
      <c r="S80" s="112"/>
      <c r="T80" s="112"/>
      <c r="U80" s="112"/>
      <c r="V80" s="112"/>
      <c r="W80" s="112"/>
      <c r="X80" s="112"/>
      <c r="Y80" s="112"/>
      <c r="Z80" s="112"/>
      <c r="AA80" s="207" t="str">
        <f t="shared" si="22"/>
        <v/>
      </c>
      <c r="AB80" s="112"/>
      <c r="AC80" s="112"/>
      <c r="AD80" s="112"/>
      <c r="AE80" s="112"/>
      <c r="AF80" s="112"/>
      <c r="AG80" s="207" t="str">
        <f t="shared" si="23"/>
        <v/>
      </c>
      <c r="AH80" s="113"/>
      <c r="AI80" s="207" t="str">
        <f t="shared" si="24"/>
        <v/>
      </c>
      <c r="AJ80" s="113"/>
      <c r="AK80" s="207" t="str">
        <f t="shared" si="25"/>
        <v/>
      </c>
      <c r="AL80" s="113"/>
      <c r="AM80" s="207" t="str">
        <f t="shared" si="26"/>
        <v/>
      </c>
      <c r="AN80" s="113"/>
      <c r="AO80" s="113"/>
      <c r="AP80" s="113"/>
      <c r="AQ80" s="112"/>
      <c r="AR80" s="112"/>
      <c r="AS80" s="112"/>
      <c r="AT80" s="112"/>
      <c r="AU80" s="112"/>
      <c r="AV80" s="112"/>
      <c r="AW80" s="112"/>
      <c r="AX80" s="112"/>
      <c r="AY80" s="112"/>
      <c r="BA80" s="112"/>
      <c r="BB80" s="112"/>
      <c r="BC80" s="112"/>
      <c r="BD80" s="112"/>
      <c r="BE80" s="112"/>
      <c r="BF80" s="112"/>
    </row>
    <row r="81" spans="1:58" s="76" customFormat="1" x14ac:dyDescent="0.2">
      <c r="A81" s="124"/>
      <c r="B81" s="112"/>
      <c r="C81" s="207" t="str">
        <f t="shared" si="18"/>
        <v/>
      </c>
      <c r="D81" s="73"/>
      <c r="E81" s="112"/>
      <c r="F81" s="112"/>
      <c r="G81" s="112"/>
      <c r="H81" s="112"/>
      <c r="I81" s="112"/>
      <c r="J81" s="207" t="str">
        <f t="shared" si="19"/>
        <v/>
      </c>
      <c r="K81" s="227" t="str">
        <f t="shared" si="20"/>
        <v/>
      </c>
      <c r="L81" s="112"/>
      <c r="M81" s="207" t="str">
        <f t="shared" si="21"/>
        <v/>
      </c>
      <c r="N81" s="113"/>
      <c r="O81" s="113"/>
      <c r="P81" s="112"/>
      <c r="Q81" s="112"/>
      <c r="R81" s="112"/>
      <c r="S81" s="112"/>
      <c r="T81" s="112"/>
      <c r="U81" s="112"/>
      <c r="V81" s="112"/>
      <c r="W81" s="112"/>
      <c r="X81" s="112"/>
      <c r="Y81" s="112"/>
      <c r="Z81" s="112"/>
      <c r="AA81" s="207" t="str">
        <f t="shared" si="22"/>
        <v/>
      </c>
      <c r="AB81" s="112"/>
      <c r="AC81" s="112"/>
      <c r="AD81" s="112"/>
      <c r="AE81" s="112"/>
      <c r="AF81" s="112"/>
      <c r="AG81" s="207" t="str">
        <f t="shared" si="23"/>
        <v/>
      </c>
      <c r="AH81" s="113"/>
      <c r="AI81" s="207" t="str">
        <f t="shared" si="24"/>
        <v/>
      </c>
      <c r="AJ81" s="113"/>
      <c r="AK81" s="207" t="str">
        <f t="shared" si="25"/>
        <v/>
      </c>
      <c r="AL81" s="113"/>
      <c r="AM81" s="207" t="str">
        <f t="shared" si="26"/>
        <v/>
      </c>
      <c r="AN81" s="113"/>
      <c r="AO81" s="113"/>
      <c r="AP81" s="113"/>
      <c r="AQ81" s="112"/>
      <c r="AR81" s="112"/>
      <c r="AS81" s="112"/>
      <c r="AT81" s="112"/>
      <c r="AU81" s="112"/>
      <c r="AV81" s="112"/>
      <c r="AW81" s="112"/>
      <c r="AX81" s="112"/>
      <c r="AY81" s="112"/>
      <c r="BA81" s="112"/>
      <c r="BB81" s="112"/>
      <c r="BC81" s="112"/>
      <c r="BD81" s="112"/>
      <c r="BE81" s="112"/>
      <c r="BF81" s="112"/>
    </row>
    <row r="82" spans="1:58" s="76" customFormat="1" x14ac:dyDescent="0.2">
      <c r="A82" s="124"/>
      <c r="B82" s="112"/>
      <c r="C82" s="207" t="str">
        <f t="shared" si="18"/>
        <v/>
      </c>
      <c r="D82" s="73"/>
      <c r="E82" s="112"/>
      <c r="F82" s="112"/>
      <c r="G82" s="112"/>
      <c r="H82" s="112"/>
      <c r="I82" s="112"/>
      <c r="J82" s="207" t="str">
        <f t="shared" si="19"/>
        <v/>
      </c>
      <c r="K82" s="227" t="str">
        <f t="shared" si="20"/>
        <v/>
      </c>
      <c r="L82" s="112"/>
      <c r="M82" s="207" t="str">
        <f t="shared" si="21"/>
        <v/>
      </c>
      <c r="N82" s="113"/>
      <c r="O82" s="113"/>
      <c r="P82" s="112"/>
      <c r="Q82" s="112"/>
      <c r="R82" s="112"/>
      <c r="S82" s="112"/>
      <c r="T82" s="112"/>
      <c r="U82" s="112"/>
      <c r="V82" s="112"/>
      <c r="W82" s="112"/>
      <c r="X82" s="112"/>
      <c r="Y82" s="112"/>
      <c r="Z82" s="112"/>
      <c r="AA82" s="207" t="str">
        <f t="shared" si="22"/>
        <v/>
      </c>
      <c r="AB82" s="112"/>
      <c r="AC82" s="112"/>
      <c r="AD82" s="112"/>
      <c r="AE82" s="112"/>
      <c r="AF82" s="112"/>
      <c r="AG82" s="207" t="str">
        <f t="shared" si="23"/>
        <v/>
      </c>
      <c r="AH82" s="113"/>
      <c r="AI82" s="207" t="str">
        <f t="shared" si="24"/>
        <v/>
      </c>
      <c r="AJ82" s="113"/>
      <c r="AK82" s="207" t="str">
        <f t="shared" si="25"/>
        <v/>
      </c>
      <c r="AL82" s="113"/>
      <c r="AM82" s="207" t="str">
        <f t="shared" si="26"/>
        <v/>
      </c>
      <c r="AN82" s="113"/>
      <c r="AO82" s="113"/>
      <c r="AP82" s="113"/>
      <c r="AQ82" s="112"/>
      <c r="AR82" s="112"/>
      <c r="AS82" s="112"/>
      <c r="AT82" s="112"/>
      <c r="AU82" s="112"/>
      <c r="AV82" s="112"/>
      <c r="AW82" s="112"/>
      <c r="AX82" s="112"/>
      <c r="AY82" s="112"/>
      <c r="BA82" s="112"/>
      <c r="BB82" s="112"/>
      <c r="BC82" s="112"/>
      <c r="BD82" s="112"/>
      <c r="BE82" s="112"/>
      <c r="BF82" s="112"/>
    </row>
    <row r="83" spans="1:58" s="76" customFormat="1" x14ac:dyDescent="0.2">
      <c r="A83" s="124"/>
      <c r="B83" s="112"/>
      <c r="C83" s="207" t="str">
        <f t="shared" si="18"/>
        <v/>
      </c>
      <c r="D83" s="73"/>
      <c r="E83" s="112"/>
      <c r="F83" s="112"/>
      <c r="G83" s="112"/>
      <c r="H83" s="112"/>
      <c r="I83" s="112"/>
      <c r="J83" s="207" t="str">
        <f t="shared" si="19"/>
        <v/>
      </c>
      <c r="K83" s="227" t="str">
        <f t="shared" si="20"/>
        <v/>
      </c>
      <c r="L83" s="112"/>
      <c r="M83" s="207" t="str">
        <f t="shared" si="21"/>
        <v/>
      </c>
      <c r="N83" s="113"/>
      <c r="O83" s="113"/>
      <c r="P83" s="112"/>
      <c r="Q83" s="112"/>
      <c r="R83" s="112"/>
      <c r="S83" s="112"/>
      <c r="T83" s="112"/>
      <c r="U83" s="112"/>
      <c r="V83" s="112"/>
      <c r="W83" s="112"/>
      <c r="X83" s="112"/>
      <c r="Y83" s="112"/>
      <c r="Z83" s="112"/>
      <c r="AA83" s="207" t="str">
        <f t="shared" si="22"/>
        <v/>
      </c>
      <c r="AB83" s="112"/>
      <c r="AC83" s="112"/>
      <c r="AD83" s="112"/>
      <c r="AE83" s="112"/>
      <c r="AF83" s="112"/>
      <c r="AG83" s="207" t="str">
        <f t="shared" si="23"/>
        <v/>
      </c>
      <c r="AH83" s="113"/>
      <c r="AI83" s="207" t="str">
        <f t="shared" si="24"/>
        <v/>
      </c>
      <c r="AJ83" s="113"/>
      <c r="AK83" s="207" t="str">
        <f t="shared" si="25"/>
        <v/>
      </c>
      <c r="AL83" s="113"/>
      <c r="AM83" s="207" t="str">
        <f t="shared" si="26"/>
        <v/>
      </c>
      <c r="AN83" s="113"/>
      <c r="AO83" s="113"/>
      <c r="AP83" s="113"/>
      <c r="AQ83" s="112"/>
      <c r="AR83" s="112"/>
      <c r="AS83" s="112"/>
      <c r="AT83" s="112"/>
      <c r="AU83" s="112"/>
      <c r="AV83" s="112"/>
      <c r="AW83" s="112"/>
      <c r="AX83" s="112"/>
      <c r="AY83" s="112"/>
      <c r="BA83" s="112"/>
      <c r="BB83" s="112"/>
      <c r="BC83" s="112"/>
      <c r="BD83" s="112"/>
      <c r="BE83" s="112"/>
      <c r="BF83" s="112"/>
    </row>
    <row r="84" spans="1:58" s="76" customFormat="1" x14ac:dyDescent="0.2">
      <c r="A84" s="124"/>
      <c r="B84" s="112"/>
      <c r="C84" s="207" t="str">
        <f t="shared" si="18"/>
        <v/>
      </c>
      <c r="D84" s="73"/>
      <c r="E84" s="112"/>
      <c r="F84" s="112"/>
      <c r="G84" s="112"/>
      <c r="H84" s="112"/>
      <c r="I84" s="112"/>
      <c r="J84" s="207" t="str">
        <f t="shared" si="19"/>
        <v/>
      </c>
      <c r="K84" s="227" t="str">
        <f t="shared" si="20"/>
        <v/>
      </c>
      <c r="L84" s="112"/>
      <c r="M84" s="207" t="str">
        <f t="shared" si="21"/>
        <v/>
      </c>
      <c r="N84" s="113"/>
      <c r="O84" s="113"/>
      <c r="P84" s="112"/>
      <c r="Q84" s="112"/>
      <c r="R84" s="112"/>
      <c r="S84" s="112"/>
      <c r="T84" s="112"/>
      <c r="U84" s="112"/>
      <c r="V84" s="112"/>
      <c r="W84" s="112"/>
      <c r="X84" s="112"/>
      <c r="Y84" s="112"/>
      <c r="Z84" s="112"/>
      <c r="AA84" s="207" t="str">
        <f t="shared" si="22"/>
        <v/>
      </c>
      <c r="AB84" s="112"/>
      <c r="AC84" s="112"/>
      <c r="AD84" s="112"/>
      <c r="AE84" s="112"/>
      <c r="AF84" s="112"/>
      <c r="AG84" s="207" t="str">
        <f t="shared" si="23"/>
        <v/>
      </c>
      <c r="AH84" s="113"/>
      <c r="AI84" s="207" t="str">
        <f t="shared" si="24"/>
        <v/>
      </c>
      <c r="AJ84" s="113"/>
      <c r="AK84" s="207" t="str">
        <f t="shared" si="25"/>
        <v/>
      </c>
      <c r="AL84" s="113"/>
      <c r="AM84" s="207" t="str">
        <f t="shared" si="26"/>
        <v/>
      </c>
      <c r="AN84" s="113"/>
      <c r="AO84" s="113"/>
      <c r="AP84" s="113"/>
      <c r="AQ84" s="112"/>
      <c r="AR84" s="112"/>
      <c r="AS84" s="112"/>
      <c r="AT84" s="112"/>
      <c r="AU84" s="112"/>
      <c r="AV84" s="112"/>
      <c r="AW84" s="112"/>
      <c r="AX84" s="112"/>
      <c r="AY84" s="112"/>
      <c r="BA84" s="112"/>
      <c r="BB84" s="112"/>
      <c r="BC84" s="112"/>
      <c r="BD84" s="112"/>
      <c r="BE84" s="112"/>
      <c r="BF84" s="112"/>
    </row>
    <row r="85" spans="1:58" s="76" customFormat="1" x14ac:dyDescent="0.2">
      <c r="A85" s="124"/>
      <c r="B85" s="112"/>
      <c r="C85" s="207" t="str">
        <f t="shared" si="18"/>
        <v/>
      </c>
      <c r="D85" s="73"/>
      <c r="E85" s="112"/>
      <c r="F85" s="112"/>
      <c r="G85" s="112"/>
      <c r="H85" s="112"/>
      <c r="I85" s="112"/>
      <c r="J85" s="207" t="str">
        <f t="shared" si="19"/>
        <v/>
      </c>
      <c r="K85" s="227" t="str">
        <f t="shared" si="20"/>
        <v/>
      </c>
      <c r="L85" s="112"/>
      <c r="M85" s="207" t="str">
        <f t="shared" si="21"/>
        <v/>
      </c>
      <c r="N85" s="113"/>
      <c r="O85" s="113"/>
      <c r="P85" s="112"/>
      <c r="Q85" s="112"/>
      <c r="R85" s="112"/>
      <c r="S85" s="112"/>
      <c r="T85" s="112"/>
      <c r="U85" s="112"/>
      <c r="V85" s="112"/>
      <c r="W85" s="112"/>
      <c r="X85" s="112"/>
      <c r="Y85" s="112"/>
      <c r="Z85" s="112"/>
      <c r="AA85" s="207" t="str">
        <f t="shared" si="22"/>
        <v/>
      </c>
      <c r="AB85" s="112"/>
      <c r="AC85" s="112"/>
      <c r="AD85" s="112"/>
      <c r="AE85" s="112"/>
      <c r="AF85" s="112"/>
      <c r="AG85" s="207" t="str">
        <f t="shared" si="23"/>
        <v/>
      </c>
      <c r="AH85" s="113"/>
      <c r="AI85" s="207" t="str">
        <f t="shared" si="24"/>
        <v/>
      </c>
      <c r="AJ85" s="113"/>
      <c r="AK85" s="207" t="str">
        <f t="shared" si="25"/>
        <v/>
      </c>
      <c r="AL85" s="113"/>
      <c r="AM85" s="207" t="str">
        <f t="shared" si="26"/>
        <v/>
      </c>
      <c r="AN85" s="113"/>
      <c r="AO85" s="113"/>
      <c r="AP85" s="113"/>
      <c r="AQ85" s="112"/>
      <c r="AR85" s="112"/>
      <c r="AS85" s="112"/>
      <c r="AT85" s="112"/>
      <c r="AU85" s="112"/>
      <c r="AV85" s="112"/>
      <c r="AW85" s="112"/>
      <c r="AX85" s="112"/>
      <c r="AY85" s="112"/>
      <c r="BA85" s="112"/>
      <c r="BB85" s="112"/>
      <c r="BC85" s="112"/>
      <c r="BD85" s="112"/>
      <c r="BE85" s="112"/>
      <c r="BF85" s="112"/>
    </row>
    <row r="86" spans="1:58" s="76" customFormat="1" x14ac:dyDescent="0.2">
      <c r="A86" s="124"/>
      <c r="B86" s="112"/>
      <c r="C86" s="207" t="str">
        <f t="shared" si="18"/>
        <v/>
      </c>
      <c r="D86" s="73"/>
      <c r="E86" s="112"/>
      <c r="F86" s="112"/>
      <c r="G86" s="112"/>
      <c r="H86" s="112"/>
      <c r="I86" s="112"/>
      <c r="J86" s="207" t="str">
        <f t="shared" si="19"/>
        <v/>
      </c>
      <c r="K86" s="227" t="str">
        <f t="shared" si="20"/>
        <v/>
      </c>
      <c r="L86" s="112"/>
      <c r="M86" s="207" t="str">
        <f t="shared" si="21"/>
        <v/>
      </c>
      <c r="N86" s="113"/>
      <c r="O86" s="113"/>
      <c r="P86" s="112"/>
      <c r="Q86" s="112"/>
      <c r="R86" s="112"/>
      <c r="S86" s="112"/>
      <c r="T86" s="112"/>
      <c r="U86" s="112"/>
      <c r="V86" s="112"/>
      <c r="W86" s="112"/>
      <c r="X86" s="112"/>
      <c r="Y86" s="112"/>
      <c r="Z86" s="112"/>
      <c r="AA86" s="207" t="str">
        <f t="shared" si="22"/>
        <v/>
      </c>
      <c r="AB86" s="112"/>
      <c r="AC86" s="112"/>
      <c r="AD86" s="112"/>
      <c r="AE86" s="112"/>
      <c r="AF86" s="112"/>
      <c r="AG86" s="207" t="str">
        <f t="shared" si="23"/>
        <v/>
      </c>
      <c r="AH86" s="113"/>
      <c r="AI86" s="207" t="str">
        <f t="shared" si="24"/>
        <v/>
      </c>
      <c r="AJ86" s="113"/>
      <c r="AK86" s="207" t="str">
        <f t="shared" si="25"/>
        <v/>
      </c>
      <c r="AL86" s="113"/>
      <c r="AM86" s="207" t="str">
        <f t="shared" si="26"/>
        <v/>
      </c>
      <c r="AN86" s="113"/>
      <c r="AO86" s="113"/>
      <c r="AP86" s="113"/>
      <c r="AQ86" s="112"/>
      <c r="AR86" s="112"/>
      <c r="AS86" s="112"/>
      <c r="AT86" s="112"/>
      <c r="AU86" s="112"/>
      <c r="AV86" s="112"/>
      <c r="AW86" s="112"/>
      <c r="AX86" s="112"/>
      <c r="AY86" s="112"/>
      <c r="BA86" s="112"/>
      <c r="BB86" s="112"/>
      <c r="BC86" s="112"/>
      <c r="BD86" s="112"/>
      <c r="BE86" s="112"/>
      <c r="BF86" s="112"/>
    </row>
    <row r="87" spans="1:58" s="76" customFormat="1" x14ac:dyDescent="0.2">
      <c r="A87" s="124"/>
      <c r="B87" s="112"/>
      <c r="C87" s="207" t="str">
        <f t="shared" si="18"/>
        <v/>
      </c>
      <c r="D87" s="73"/>
      <c r="E87" s="112"/>
      <c r="F87" s="112"/>
      <c r="G87" s="112"/>
      <c r="H87" s="112"/>
      <c r="I87" s="112"/>
      <c r="J87" s="207" t="str">
        <f t="shared" si="19"/>
        <v/>
      </c>
      <c r="K87" s="227" t="str">
        <f t="shared" si="20"/>
        <v/>
      </c>
      <c r="L87" s="112"/>
      <c r="M87" s="207" t="str">
        <f t="shared" si="21"/>
        <v/>
      </c>
      <c r="N87" s="113"/>
      <c r="O87" s="113"/>
      <c r="P87" s="112"/>
      <c r="Q87" s="112"/>
      <c r="R87" s="112"/>
      <c r="S87" s="112"/>
      <c r="T87" s="112"/>
      <c r="U87" s="112"/>
      <c r="V87" s="112"/>
      <c r="W87" s="112"/>
      <c r="X87" s="112"/>
      <c r="Y87" s="112"/>
      <c r="Z87" s="112"/>
      <c r="AA87" s="207" t="str">
        <f t="shared" si="22"/>
        <v/>
      </c>
      <c r="AB87" s="112"/>
      <c r="AC87" s="112"/>
      <c r="AD87" s="112"/>
      <c r="AE87" s="112"/>
      <c r="AF87" s="112"/>
      <c r="AG87" s="207" t="str">
        <f t="shared" si="23"/>
        <v/>
      </c>
      <c r="AH87" s="113"/>
      <c r="AI87" s="207" t="str">
        <f t="shared" si="24"/>
        <v/>
      </c>
      <c r="AJ87" s="113"/>
      <c r="AK87" s="207" t="str">
        <f t="shared" si="25"/>
        <v/>
      </c>
      <c r="AL87" s="113"/>
      <c r="AM87" s="207" t="str">
        <f t="shared" si="26"/>
        <v/>
      </c>
      <c r="AN87" s="113"/>
      <c r="AO87" s="113"/>
      <c r="AP87" s="113"/>
      <c r="AQ87" s="112"/>
      <c r="AR87" s="112"/>
      <c r="AS87" s="112"/>
      <c r="AT87" s="112"/>
      <c r="AU87" s="112"/>
      <c r="AV87" s="112"/>
      <c r="AW87" s="112"/>
      <c r="AX87" s="112"/>
      <c r="AY87" s="112"/>
      <c r="BA87" s="112"/>
      <c r="BB87" s="112"/>
      <c r="BC87" s="112"/>
      <c r="BD87" s="112"/>
      <c r="BE87" s="112"/>
      <c r="BF87" s="112"/>
    </row>
    <row r="88" spans="1:58" s="76" customFormat="1" x14ac:dyDescent="0.2">
      <c r="A88" s="124"/>
      <c r="B88" s="112"/>
      <c r="C88" s="207" t="str">
        <f t="shared" si="18"/>
        <v/>
      </c>
      <c r="D88" s="73"/>
      <c r="E88" s="112"/>
      <c r="F88" s="112"/>
      <c r="G88" s="112"/>
      <c r="H88" s="112"/>
      <c r="I88" s="112"/>
      <c r="J88" s="207" t="str">
        <f t="shared" si="19"/>
        <v/>
      </c>
      <c r="K88" s="227" t="str">
        <f t="shared" si="20"/>
        <v/>
      </c>
      <c r="L88" s="112"/>
      <c r="M88" s="207" t="str">
        <f t="shared" si="21"/>
        <v/>
      </c>
      <c r="N88" s="113"/>
      <c r="O88" s="113"/>
      <c r="P88" s="112"/>
      <c r="Q88" s="112"/>
      <c r="R88" s="112"/>
      <c r="S88" s="112"/>
      <c r="T88" s="112"/>
      <c r="U88" s="112"/>
      <c r="V88" s="112"/>
      <c r="W88" s="112"/>
      <c r="X88" s="112"/>
      <c r="Y88" s="112"/>
      <c r="Z88" s="112"/>
      <c r="AA88" s="207" t="str">
        <f t="shared" si="22"/>
        <v/>
      </c>
      <c r="AB88" s="112"/>
      <c r="AC88" s="112"/>
      <c r="AD88" s="112"/>
      <c r="AE88" s="112"/>
      <c r="AF88" s="112"/>
      <c r="AG88" s="207" t="str">
        <f t="shared" si="23"/>
        <v/>
      </c>
      <c r="AH88" s="113"/>
      <c r="AI88" s="207" t="str">
        <f t="shared" si="24"/>
        <v/>
      </c>
      <c r="AJ88" s="113"/>
      <c r="AK88" s="207" t="str">
        <f t="shared" si="25"/>
        <v/>
      </c>
      <c r="AL88" s="113"/>
      <c r="AM88" s="207" t="str">
        <f t="shared" si="26"/>
        <v/>
      </c>
      <c r="AN88" s="113"/>
      <c r="AO88" s="113"/>
      <c r="AP88" s="113"/>
      <c r="AQ88" s="112"/>
      <c r="AR88" s="112"/>
      <c r="AS88" s="112"/>
      <c r="AT88" s="112"/>
      <c r="AU88" s="112"/>
      <c r="AV88" s="112"/>
      <c r="AW88" s="112"/>
      <c r="AX88" s="112"/>
      <c r="AY88" s="112"/>
      <c r="BA88" s="112"/>
      <c r="BB88" s="112"/>
      <c r="BC88" s="112"/>
      <c r="BD88" s="112"/>
      <c r="BE88" s="112"/>
      <c r="BF88" s="112"/>
    </row>
    <row r="89" spans="1:58" s="76" customFormat="1" x14ac:dyDescent="0.2">
      <c r="A89" s="124"/>
      <c r="B89" s="112"/>
      <c r="C89" s="207" t="str">
        <f t="shared" si="18"/>
        <v/>
      </c>
      <c r="D89" s="73"/>
      <c r="E89" s="112"/>
      <c r="F89" s="112"/>
      <c r="G89" s="112"/>
      <c r="H89" s="112"/>
      <c r="I89" s="112"/>
      <c r="J89" s="207" t="str">
        <f t="shared" si="19"/>
        <v/>
      </c>
      <c r="K89" s="227" t="str">
        <f t="shared" si="20"/>
        <v/>
      </c>
      <c r="L89" s="112"/>
      <c r="M89" s="207" t="str">
        <f t="shared" si="21"/>
        <v/>
      </c>
      <c r="N89" s="113"/>
      <c r="O89" s="113"/>
      <c r="P89" s="112"/>
      <c r="Q89" s="112"/>
      <c r="R89" s="112"/>
      <c r="S89" s="112"/>
      <c r="T89" s="112"/>
      <c r="U89" s="112"/>
      <c r="V89" s="112"/>
      <c r="W89" s="112"/>
      <c r="X89" s="112"/>
      <c r="Y89" s="112"/>
      <c r="Z89" s="112"/>
      <c r="AA89" s="207" t="str">
        <f t="shared" si="22"/>
        <v/>
      </c>
      <c r="AB89" s="112"/>
      <c r="AC89" s="112"/>
      <c r="AD89" s="112"/>
      <c r="AE89" s="112"/>
      <c r="AF89" s="112"/>
      <c r="AG89" s="207" t="str">
        <f t="shared" si="23"/>
        <v/>
      </c>
      <c r="AH89" s="113"/>
      <c r="AI89" s="207" t="str">
        <f t="shared" si="24"/>
        <v/>
      </c>
      <c r="AJ89" s="113"/>
      <c r="AK89" s="207" t="str">
        <f t="shared" si="25"/>
        <v/>
      </c>
      <c r="AL89" s="113"/>
      <c r="AM89" s="207" t="str">
        <f t="shared" si="26"/>
        <v/>
      </c>
      <c r="AN89" s="113"/>
      <c r="AO89" s="113"/>
      <c r="AP89" s="113"/>
      <c r="AQ89" s="112"/>
      <c r="AR89" s="112"/>
      <c r="AS89" s="112"/>
      <c r="AT89" s="112"/>
      <c r="AU89" s="112"/>
      <c r="AV89" s="112"/>
      <c r="AW89" s="112"/>
      <c r="AX89" s="112"/>
      <c r="AY89" s="112"/>
      <c r="BA89" s="112"/>
      <c r="BB89" s="112"/>
      <c r="BC89" s="112"/>
      <c r="BD89" s="112"/>
      <c r="BE89" s="112"/>
      <c r="BF89" s="112"/>
    </row>
    <row r="90" spans="1:58" s="76" customFormat="1" x14ac:dyDescent="0.2">
      <c r="A90" s="124"/>
      <c r="B90" s="112"/>
      <c r="C90" s="207" t="str">
        <f t="shared" si="18"/>
        <v/>
      </c>
      <c r="D90" s="73"/>
      <c r="E90" s="112"/>
      <c r="F90" s="112"/>
      <c r="G90" s="112"/>
      <c r="H90" s="112"/>
      <c r="I90" s="112"/>
      <c r="J90" s="207" t="str">
        <f t="shared" si="19"/>
        <v/>
      </c>
      <c r="K90" s="227" t="str">
        <f t="shared" si="20"/>
        <v/>
      </c>
      <c r="L90" s="112"/>
      <c r="M90" s="207" t="str">
        <f t="shared" si="21"/>
        <v/>
      </c>
      <c r="N90" s="113"/>
      <c r="O90" s="113"/>
      <c r="P90" s="112"/>
      <c r="Q90" s="112"/>
      <c r="R90" s="112"/>
      <c r="S90" s="112"/>
      <c r="T90" s="112"/>
      <c r="U90" s="112"/>
      <c r="V90" s="112"/>
      <c r="W90" s="112"/>
      <c r="X90" s="112"/>
      <c r="Y90" s="112"/>
      <c r="Z90" s="112"/>
      <c r="AA90" s="207" t="str">
        <f t="shared" si="22"/>
        <v/>
      </c>
      <c r="AB90" s="112"/>
      <c r="AC90" s="112"/>
      <c r="AD90" s="112"/>
      <c r="AE90" s="112"/>
      <c r="AF90" s="112"/>
      <c r="AG90" s="207" t="str">
        <f t="shared" si="23"/>
        <v/>
      </c>
      <c r="AH90" s="113"/>
      <c r="AI90" s="207" t="str">
        <f t="shared" si="24"/>
        <v/>
      </c>
      <c r="AJ90" s="113"/>
      <c r="AK90" s="207" t="str">
        <f t="shared" si="25"/>
        <v/>
      </c>
      <c r="AL90" s="113"/>
      <c r="AM90" s="207" t="str">
        <f t="shared" si="26"/>
        <v/>
      </c>
      <c r="AN90" s="113"/>
      <c r="AO90" s="113"/>
      <c r="AP90" s="113"/>
      <c r="AQ90" s="112"/>
      <c r="AR90" s="112"/>
      <c r="AS90" s="112"/>
      <c r="AT90" s="112"/>
      <c r="AU90" s="112"/>
      <c r="AV90" s="112"/>
      <c r="AW90" s="112"/>
      <c r="AX90" s="112"/>
      <c r="AY90" s="112"/>
      <c r="BA90" s="112"/>
      <c r="BB90" s="112"/>
      <c r="BC90" s="112"/>
      <c r="BD90" s="112"/>
      <c r="BE90" s="112"/>
      <c r="BF90" s="112"/>
    </row>
    <row r="91" spans="1:58" s="76" customFormat="1" x14ac:dyDescent="0.2">
      <c r="A91" s="124"/>
      <c r="B91" s="112"/>
      <c r="C91" s="207" t="str">
        <f t="shared" si="18"/>
        <v/>
      </c>
      <c r="D91" s="73"/>
      <c r="E91" s="112"/>
      <c r="F91" s="112"/>
      <c r="G91" s="112"/>
      <c r="H91" s="112"/>
      <c r="I91" s="112"/>
      <c r="J91" s="207" t="str">
        <f t="shared" si="19"/>
        <v/>
      </c>
      <c r="K91" s="227" t="str">
        <f t="shared" si="20"/>
        <v/>
      </c>
      <c r="L91" s="112"/>
      <c r="M91" s="207" t="str">
        <f t="shared" si="21"/>
        <v/>
      </c>
      <c r="N91" s="113"/>
      <c r="O91" s="113"/>
      <c r="P91" s="112"/>
      <c r="Q91" s="112"/>
      <c r="R91" s="112"/>
      <c r="S91" s="112"/>
      <c r="T91" s="112"/>
      <c r="U91" s="112"/>
      <c r="V91" s="112"/>
      <c r="W91" s="112"/>
      <c r="X91" s="112"/>
      <c r="Y91" s="112"/>
      <c r="Z91" s="112"/>
      <c r="AA91" s="207" t="str">
        <f t="shared" si="22"/>
        <v/>
      </c>
      <c r="AB91" s="112"/>
      <c r="AC91" s="112"/>
      <c r="AD91" s="112"/>
      <c r="AE91" s="112"/>
      <c r="AF91" s="112"/>
      <c r="AG91" s="207" t="str">
        <f t="shared" si="23"/>
        <v/>
      </c>
      <c r="AH91" s="113"/>
      <c r="AI91" s="207" t="str">
        <f t="shared" si="24"/>
        <v/>
      </c>
      <c r="AJ91" s="113"/>
      <c r="AK91" s="207" t="str">
        <f t="shared" si="25"/>
        <v/>
      </c>
      <c r="AL91" s="113"/>
      <c r="AM91" s="207" t="str">
        <f t="shared" si="26"/>
        <v/>
      </c>
      <c r="AN91" s="113"/>
      <c r="AO91" s="113"/>
      <c r="AP91" s="113"/>
      <c r="AQ91" s="112"/>
      <c r="AR91" s="112"/>
      <c r="AS91" s="112"/>
      <c r="AT91" s="112"/>
      <c r="AU91" s="112"/>
      <c r="AV91" s="112"/>
      <c r="AW91" s="112"/>
      <c r="AX91" s="112"/>
      <c r="AY91" s="112"/>
      <c r="BA91" s="112"/>
      <c r="BB91" s="112"/>
      <c r="BC91" s="112"/>
      <c r="BD91" s="112"/>
      <c r="BE91" s="112"/>
      <c r="BF91" s="112"/>
    </row>
    <row r="92" spans="1:58" s="76" customFormat="1" x14ac:dyDescent="0.2">
      <c r="A92" s="124"/>
      <c r="B92" s="112"/>
      <c r="C92" s="207" t="str">
        <f t="shared" si="18"/>
        <v/>
      </c>
      <c r="D92" s="73"/>
      <c r="E92" s="112"/>
      <c r="F92" s="112"/>
      <c r="G92" s="112"/>
      <c r="H92" s="112"/>
      <c r="I92" s="112"/>
      <c r="J92" s="207" t="str">
        <f t="shared" si="19"/>
        <v/>
      </c>
      <c r="K92" s="227" t="str">
        <f t="shared" si="20"/>
        <v/>
      </c>
      <c r="L92" s="112"/>
      <c r="M92" s="207" t="str">
        <f t="shared" si="21"/>
        <v/>
      </c>
      <c r="N92" s="113"/>
      <c r="O92" s="113"/>
      <c r="P92" s="112"/>
      <c r="Q92" s="112"/>
      <c r="R92" s="112"/>
      <c r="S92" s="112"/>
      <c r="T92" s="112"/>
      <c r="U92" s="112"/>
      <c r="V92" s="112"/>
      <c r="W92" s="112"/>
      <c r="X92" s="112"/>
      <c r="Y92" s="112"/>
      <c r="Z92" s="112"/>
      <c r="AA92" s="207" t="str">
        <f t="shared" si="22"/>
        <v/>
      </c>
      <c r="AB92" s="112"/>
      <c r="AC92" s="112"/>
      <c r="AD92" s="112"/>
      <c r="AE92" s="112"/>
      <c r="AF92" s="112"/>
      <c r="AG92" s="207" t="str">
        <f t="shared" si="23"/>
        <v/>
      </c>
      <c r="AH92" s="113"/>
      <c r="AI92" s="207" t="str">
        <f t="shared" si="24"/>
        <v/>
      </c>
      <c r="AJ92" s="113"/>
      <c r="AK92" s="207" t="str">
        <f t="shared" si="25"/>
        <v/>
      </c>
      <c r="AL92" s="113"/>
      <c r="AM92" s="207" t="str">
        <f t="shared" si="26"/>
        <v/>
      </c>
      <c r="AN92" s="113"/>
      <c r="AO92" s="113"/>
      <c r="AP92" s="113"/>
      <c r="AQ92" s="112"/>
      <c r="AR92" s="112"/>
      <c r="AS92" s="112"/>
      <c r="AT92" s="112"/>
      <c r="AU92" s="112"/>
      <c r="AV92" s="112"/>
      <c r="AW92" s="112"/>
      <c r="AX92" s="112"/>
      <c r="AY92" s="112"/>
      <c r="BA92" s="112"/>
      <c r="BB92" s="112"/>
      <c r="BC92" s="112"/>
      <c r="BD92" s="112"/>
      <c r="BE92" s="112"/>
      <c r="BF92" s="112"/>
    </row>
    <row r="93" spans="1:58" s="76" customFormat="1" x14ac:dyDescent="0.2">
      <c r="A93" s="124"/>
      <c r="B93" s="112"/>
      <c r="C93" s="207" t="str">
        <f t="shared" si="18"/>
        <v/>
      </c>
      <c r="D93" s="73"/>
      <c r="E93" s="112"/>
      <c r="F93" s="112"/>
      <c r="G93" s="112"/>
      <c r="H93" s="112"/>
      <c r="I93" s="112"/>
      <c r="J93" s="207" t="str">
        <f t="shared" si="19"/>
        <v/>
      </c>
      <c r="K93" s="227" t="str">
        <f t="shared" si="20"/>
        <v/>
      </c>
      <c r="L93" s="112"/>
      <c r="M93" s="207" t="str">
        <f t="shared" si="21"/>
        <v/>
      </c>
      <c r="N93" s="113"/>
      <c r="O93" s="113"/>
      <c r="P93" s="112"/>
      <c r="Q93" s="112"/>
      <c r="R93" s="112"/>
      <c r="S93" s="112"/>
      <c r="T93" s="112"/>
      <c r="U93" s="112"/>
      <c r="V93" s="112"/>
      <c r="W93" s="112"/>
      <c r="X93" s="112"/>
      <c r="Y93" s="112"/>
      <c r="Z93" s="112"/>
      <c r="AA93" s="207" t="str">
        <f t="shared" si="22"/>
        <v/>
      </c>
      <c r="AB93" s="112"/>
      <c r="AC93" s="112"/>
      <c r="AD93" s="112"/>
      <c r="AE93" s="112"/>
      <c r="AF93" s="112"/>
      <c r="AG93" s="207" t="str">
        <f t="shared" si="23"/>
        <v/>
      </c>
      <c r="AH93" s="113"/>
      <c r="AI93" s="207" t="str">
        <f t="shared" si="24"/>
        <v/>
      </c>
      <c r="AJ93" s="113"/>
      <c r="AK93" s="207" t="str">
        <f t="shared" si="25"/>
        <v/>
      </c>
      <c r="AL93" s="113"/>
      <c r="AM93" s="207" t="str">
        <f t="shared" si="26"/>
        <v/>
      </c>
      <c r="AN93" s="113"/>
      <c r="AO93" s="113"/>
      <c r="AP93" s="113"/>
      <c r="AQ93" s="112"/>
      <c r="AR93" s="112"/>
      <c r="AS93" s="112"/>
      <c r="AT93" s="112"/>
      <c r="AU93" s="112"/>
      <c r="AV93" s="112"/>
      <c r="AW93" s="112"/>
      <c r="AX93" s="112"/>
      <c r="AY93" s="112"/>
      <c r="BA93" s="112"/>
      <c r="BB93" s="112"/>
      <c r="BC93" s="112"/>
      <c r="BD93" s="112"/>
      <c r="BE93" s="112"/>
      <c r="BF93" s="112"/>
    </row>
    <row r="94" spans="1:58" s="76" customFormat="1" x14ac:dyDescent="0.2">
      <c r="A94" s="124"/>
      <c r="B94" s="112"/>
      <c r="C94" s="207" t="str">
        <f t="shared" si="18"/>
        <v/>
      </c>
      <c r="D94" s="73"/>
      <c r="E94" s="112"/>
      <c r="F94" s="112"/>
      <c r="G94" s="112"/>
      <c r="H94" s="112"/>
      <c r="I94" s="112"/>
      <c r="J94" s="207" t="str">
        <f t="shared" si="19"/>
        <v/>
      </c>
      <c r="K94" s="227" t="str">
        <f t="shared" si="20"/>
        <v/>
      </c>
      <c r="L94" s="112"/>
      <c r="M94" s="207" t="str">
        <f t="shared" si="21"/>
        <v/>
      </c>
      <c r="N94" s="113"/>
      <c r="O94" s="113"/>
      <c r="P94" s="112"/>
      <c r="Q94" s="112"/>
      <c r="R94" s="112"/>
      <c r="S94" s="112"/>
      <c r="T94" s="112"/>
      <c r="U94" s="112"/>
      <c r="V94" s="112"/>
      <c r="W94" s="112"/>
      <c r="X94" s="112"/>
      <c r="Y94" s="112"/>
      <c r="Z94" s="112"/>
      <c r="AA94" s="207" t="str">
        <f t="shared" si="22"/>
        <v/>
      </c>
      <c r="AB94" s="112"/>
      <c r="AC94" s="112"/>
      <c r="AD94" s="112"/>
      <c r="AE94" s="112"/>
      <c r="AF94" s="112"/>
      <c r="AG94" s="207" t="str">
        <f t="shared" si="23"/>
        <v/>
      </c>
      <c r="AH94" s="113"/>
      <c r="AI94" s="207" t="str">
        <f t="shared" si="24"/>
        <v/>
      </c>
      <c r="AJ94" s="113"/>
      <c r="AK94" s="207" t="str">
        <f t="shared" si="25"/>
        <v/>
      </c>
      <c r="AL94" s="113"/>
      <c r="AM94" s="207" t="str">
        <f t="shared" si="26"/>
        <v/>
      </c>
      <c r="AN94" s="113"/>
      <c r="AO94" s="113"/>
      <c r="AP94" s="113"/>
      <c r="AQ94" s="112"/>
      <c r="AR94" s="112"/>
      <c r="AS94" s="112"/>
      <c r="AT94" s="112"/>
      <c r="AU94" s="112"/>
      <c r="AV94" s="112"/>
      <c r="AW94" s="112"/>
      <c r="AX94" s="112"/>
      <c r="AY94" s="112"/>
      <c r="BA94" s="112"/>
      <c r="BB94" s="112"/>
      <c r="BC94" s="112"/>
      <c r="BD94" s="112"/>
      <c r="BE94" s="112"/>
      <c r="BF94" s="112"/>
    </row>
    <row r="95" spans="1:58" s="76" customFormat="1" x14ac:dyDescent="0.2">
      <c r="A95" s="124"/>
      <c r="B95" s="112"/>
      <c r="C95" s="207" t="str">
        <f t="shared" si="18"/>
        <v/>
      </c>
      <c r="D95" s="73"/>
      <c r="E95" s="112"/>
      <c r="F95" s="112"/>
      <c r="G95" s="112"/>
      <c r="H95" s="112"/>
      <c r="I95" s="112"/>
      <c r="J95" s="207" t="str">
        <f t="shared" si="19"/>
        <v/>
      </c>
      <c r="K95" s="227" t="str">
        <f t="shared" si="20"/>
        <v/>
      </c>
      <c r="L95" s="112"/>
      <c r="M95" s="207" t="str">
        <f t="shared" si="21"/>
        <v/>
      </c>
      <c r="N95" s="113"/>
      <c r="O95" s="113"/>
      <c r="P95" s="112"/>
      <c r="Q95" s="112"/>
      <c r="R95" s="112"/>
      <c r="S95" s="112"/>
      <c r="T95" s="112"/>
      <c r="U95" s="112"/>
      <c r="V95" s="112"/>
      <c r="W95" s="112"/>
      <c r="X95" s="112"/>
      <c r="Y95" s="112"/>
      <c r="Z95" s="112"/>
      <c r="AA95" s="207" t="str">
        <f t="shared" si="22"/>
        <v/>
      </c>
      <c r="AB95" s="112"/>
      <c r="AC95" s="112"/>
      <c r="AD95" s="112"/>
      <c r="AE95" s="112"/>
      <c r="AF95" s="112"/>
      <c r="AG95" s="207" t="str">
        <f t="shared" si="23"/>
        <v/>
      </c>
      <c r="AH95" s="113"/>
      <c r="AI95" s="207" t="str">
        <f t="shared" si="24"/>
        <v/>
      </c>
      <c r="AJ95" s="113"/>
      <c r="AK95" s="207" t="str">
        <f t="shared" si="25"/>
        <v/>
      </c>
      <c r="AL95" s="113"/>
      <c r="AM95" s="207" t="str">
        <f t="shared" si="26"/>
        <v/>
      </c>
      <c r="AN95" s="113"/>
      <c r="AO95" s="113"/>
      <c r="AP95" s="113"/>
      <c r="AQ95" s="112"/>
      <c r="AR95" s="112"/>
      <c r="AS95" s="112"/>
      <c r="AT95" s="112"/>
      <c r="AU95" s="112"/>
      <c r="AV95" s="112"/>
      <c r="AW95" s="112"/>
      <c r="AX95" s="112"/>
      <c r="AY95" s="112"/>
      <c r="BA95" s="112"/>
      <c r="BB95" s="112"/>
      <c r="BC95" s="112"/>
      <c r="BD95" s="112"/>
      <c r="BE95" s="112"/>
      <c r="BF95" s="112"/>
    </row>
    <row r="96" spans="1:58" s="76" customFormat="1" x14ac:dyDescent="0.2">
      <c r="A96" s="124"/>
      <c r="B96" s="112"/>
      <c r="C96" s="207" t="str">
        <f t="shared" si="18"/>
        <v/>
      </c>
      <c r="D96" s="73"/>
      <c r="E96" s="112"/>
      <c r="F96" s="112"/>
      <c r="G96" s="112"/>
      <c r="H96" s="112"/>
      <c r="I96" s="112"/>
      <c r="J96" s="207" t="str">
        <f t="shared" si="19"/>
        <v/>
      </c>
      <c r="K96" s="227" t="str">
        <f t="shared" si="20"/>
        <v/>
      </c>
      <c r="L96" s="112"/>
      <c r="M96" s="207" t="str">
        <f t="shared" si="21"/>
        <v/>
      </c>
      <c r="N96" s="113"/>
      <c r="O96" s="113"/>
      <c r="P96" s="112"/>
      <c r="Q96" s="112"/>
      <c r="R96" s="112"/>
      <c r="S96" s="112"/>
      <c r="T96" s="112"/>
      <c r="U96" s="112"/>
      <c r="V96" s="112"/>
      <c r="W96" s="112"/>
      <c r="X96" s="112"/>
      <c r="Y96" s="112"/>
      <c r="Z96" s="112"/>
      <c r="AA96" s="207" t="str">
        <f t="shared" si="22"/>
        <v/>
      </c>
      <c r="AB96" s="112"/>
      <c r="AC96" s="112"/>
      <c r="AD96" s="112"/>
      <c r="AE96" s="112"/>
      <c r="AF96" s="112"/>
      <c r="AG96" s="207" t="str">
        <f t="shared" si="23"/>
        <v/>
      </c>
      <c r="AH96" s="113"/>
      <c r="AI96" s="207" t="str">
        <f t="shared" si="24"/>
        <v/>
      </c>
      <c r="AJ96" s="113"/>
      <c r="AK96" s="207" t="str">
        <f t="shared" si="25"/>
        <v/>
      </c>
      <c r="AL96" s="113"/>
      <c r="AM96" s="207" t="str">
        <f t="shared" si="26"/>
        <v/>
      </c>
      <c r="AN96" s="113"/>
      <c r="AO96" s="113"/>
      <c r="AP96" s="113"/>
      <c r="AQ96" s="112"/>
      <c r="AR96" s="112"/>
      <c r="AS96" s="112"/>
      <c r="AT96" s="112"/>
      <c r="AU96" s="112"/>
      <c r="AV96" s="112"/>
      <c r="AW96" s="112"/>
      <c r="AX96" s="112"/>
      <c r="AY96" s="112"/>
      <c r="BA96" s="112"/>
      <c r="BB96" s="112"/>
      <c r="BC96" s="112"/>
      <c r="BD96" s="112"/>
      <c r="BE96" s="112"/>
      <c r="BF96" s="112"/>
    </row>
    <row r="97" spans="1:58" s="76" customFormat="1" x14ac:dyDescent="0.2">
      <c r="A97" s="124"/>
      <c r="B97" s="112"/>
      <c r="C97" s="207" t="str">
        <f t="shared" si="18"/>
        <v/>
      </c>
      <c r="D97" s="73"/>
      <c r="E97" s="112"/>
      <c r="F97" s="112"/>
      <c r="G97" s="112"/>
      <c r="H97" s="112"/>
      <c r="I97" s="112"/>
      <c r="J97" s="207" t="str">
        <f t="shared" si="19"/>
        <v/>
      </c>
      <c r="K97" s="227" t="str">
        <f t="shared" si="20"/>
        <v/>
      </c>
      <c r="L97" s="112"/>
      <c r="M97" s="207" t="str">
        <f t="shared" si="21"/>
        <v/>
      </c>
      <c r="N97" s="113"/>
      <c r="O97" s="113"/>
      <c r="P97" s="112"/>
      <c r="Q97" s="112"/>
      <c r="R97" s="112"/>
      <c r="S97" s="112"/>
      <c r="T97" s="112"/>
      <c r="U97" s="112"/>
      <c r="V97" s="112"/>
      <c r="W97" s="112"/>
      <c r="X97" s="112"/>
      <c r="Y97" s="112"/>
      <c r="Z97" s="112"/>
      <c r="AA97" s="207" t="str">
        <f t="shared" si="22"/>
        <v/>
      </c>
      <c r="AB97" s="112"/>
      <c r="AC97" s="112"/>
      <c r="AD97" s="112"/>
      <c r="AE97" s="112"/>
      <c r="AF97" s="112"/>
      <c r="AG97" s="207" t="str">
        <f t="shared" si="23"/>
        <v/>
      </c>
      <c r="AH97" s="113"/>
      <c r="AI97" s="207" t="str">
        <f t="shared" si="24"/>
        <v/>
      </c>
      <c r="AJ97" s="113"/>
      <c r="AK97" s="207" t="str">
        <f t="shared" si="25"/>
        <v/>
      </c>
      <c r="AL97" s="113"/>
      <c r="AM97" s="207" t="str">
        <f t="shared" si="26"/>
        <v/>
      </c>
      <c r="AN97" s="113"/>
      <c r="AO97" s="113"/>
      <c r="AP97" s="113"/>
      <c r="AQ97" s="112"/>
      <c r="AR97" s="112"/>
      <c r="AS97" s="112"/>
      <c r="AT97" s="112"/>
      <c r="AU97" s="112"/>
      <c r="AV97" s="112"/>
      <c r="AW97" s="112"/>
      <c r="AX97" s="112"/>
      <c r="AY97" s="112"/>
      <c r="BA97" s="112"/>
      <c r="BB97" s="112"/>
      <c r="BC97" s="112"/>
      <c r="BD97" s="112"/>
      <c r="BE97" s="112"/>
      <c r="BF97" s="112"/>
    </row>
    <row r="98" spans="1:58" s="76" customFormat="1" x14ac:dyDescent="0.2">
      <c r="A98" s="124"/>
      <c r="B98" s="112"/>
      <c r="C98" s="207" t="str">
        <f t="shared" si="18"/>
        <v/>
      </c>
      <c r="D98" s="73"/>
      <c r="E98" s="112"/>
      <c r="F98" s="112"/>
      <c r="G98" s="112"/>
      <c r="H98" s="112"/>
      <c r="I98" s="112"/>
      <c r="J98" s="207" t="str">
        <f t="shared" si="19"/>
        <v/>
      </c>
      <c r="K98" s="227" t="str">
        <f t="shared" si="20"/>
        <v/>
      </c>
      <c r="L98" s="112"/>
      <c r="M98" s="207" t="str">
        <f t="shared" si="21"/>
        <v/>
      </c>
      <c r="N98" s="113"/>
      <c r="O98" s="113"/>
      <c r="P98" s="112"/>
      <c r="Q98" s="112"/>
      <c r="R98" s="112"/>
      <c r="S98" s="112"/>
      <c r="T98" s="112"/>
      <c r="U98" s="112"/>
      <c r="V98" s="112"/>
      <c r="W98" s="112"/>
      <c r="X98" s="112"/>
      <c r="Y98" s="112"/>
      <c r="Z98" s="112"/>
      <c r="AA98" s="207" t="str">
        <f t="shared" si="22"/>
        <v/>
      </c>
      <c r="AB98" s="112"/>
      <c r="AC98" s="112"/>
      <c r="AD98" s="112"/>
      <c r="AE98" s="112"/>
      <c r="AF98" s="112"/>
      <c r="AG98" s="207" t="str">
        <f t="shared" si="23"/>
        <v/>
      </c>
      <c r="AH98" s="113"/>
      <c r="AI98" s="207" t="str">
        <f t="shared" si="24"/>
        <v/>
      </c>
      <c r="AJ98" s="113"/>
      <c r="AK98" s="207" t="str">
        <f t="shared" si="25"/>
        <v/>
      </c>
      <c r="AL98" s="113"/>
      <c r="AM98" s="207" t="str">
        <f t="shared" si="26"/>
        <v/>
      </c>
      <c r="AN98" s="113"/>
      <c r="AO98" s="113"/>
      <c r="AP98" s="113"/>
      <c r="AQ98" s="112"/>
      <c r="AR98" s="112"/>
      <c r="AS98" s="112"/>
      <c r="AT98" s="112"/>
      <c r="AU98" s="112"/>
      <c r="AV98" s="112"/>
      <c r="AW98" s="112"/>
      <c r="AX98" s="112"/>
      <c r="AY98" s="112"/>
      <c r="BA98" s="112"/>
      <c r="BB98" s="112"/>
      <c r="BC98" s="112"/>
      <c r="BD98" s="112"/>
      <c r="BE98" s="112"/>
      <c r="BF98" s="112"/>
    </row>
    <row r="99" spans="1:58" s="76" customFormat="1" x14ac:dyDescent="0.2">
      <c r="A99" s="124"/>
      <c r="B99" s="112"/>
      <c r="C99" s="207" t="str">
        <f t="shared" si="18"/>
        <v/>
      </c>
      <c r="D99" s="73"/>
      <c r="E99" s="112"/>
      <c r="F99" s="112"/>
      <c r="G99" s="112"/>
      <c r="H99" s="112"/>
      <c r="I99" s="112"/>
      <c r="J99" s="207" t="str">
        <f t="shared" si="19"/>
        <v/>
      </c>
      <c r="K99" s="227" t="str">
        <f t="shared" si="20"/>
        <v/>
      </c>
      <c r="L99" s="112"/>
      <c r="M99" s="207" t="str">
        <f t="shared" si="21"/>
        <v/>
      </c>
      <c r="N99" s="113"/>
      <c r="O99" s="113"/>
      <c r="P99" s="112"/>
      <c r="Q99" s="112"/>
      <c r="R99" s="112"/>
      <c r="S99" s="112"/>
      <c r="T99" s="112"/>
      <c r="U99" s="112"/>
      <c r="V99" s="112"/>
      <c r="W99" s="112"/>
      <c r="X99" s="112"/>
      <c r="Y99" s="112"/>
      <c r="Z99" s="112"/>
      <c r="AA99" s="207" t="str">
        <f t="shared" si="22"/>
        <v/>
      </c>
      <c r="AB99" s="112"/>
      <c r="AC99" s="112"/>
      <c r="AD99" s="112"/>
      <c r="AE99" s="112"/>
      <c r="AF99" s="112"/>
      <c r="AG99" s="207" t="str">
        <f t="shared" si="23"/>
        <v/>
      </c>
      <c r="AH99" s="113"/>
      <c r="AI99" s="207" t="str">
        <f t="shared" si="24"/>
        <v/>
      </c>
      <c r="AJ99" s="113"/>
      <c r="AK99" s="207" t="str">
        <f t="shared" si="25"/>
        <v/>
      </c>
      <c r="AL99" s="113"/>
      <c r="AM99" s="207" t="str">
        <f t="shared" si="26"/>
        <v/>
      </c>
      <c r="AN99" s="113"/>
      <c r="AO99" s="113"/>
      <c r="AP99" s="113"/>
      <c r="AQ99" s="112"/>
      <c r="AR99" s="112"/>
      <c r="AS99" s="112"/>
      <c r="AT99" s="112"/>
      <c r="AU99" s="112"/>
      <c r="AV99" s="112"/>
      <c r="AW99" s="112"/>
      <c r="AX99" s="112"/>
      <c r="AY99" s="112"/>
      <c r="BA99" s="112"/>
      <c r="BB99" s="112"/>
      <c r="BC99" s="112"/>
      <c r="BD99" s="112"/>
      <c r="BE99" s="112"/>
      <c r="BF99" s="112"/>
    </row>
    <row r="100" spans="1:58" s="76" customFormat="1" x14ac:dyDescent="0.2">
      <c r="A100" s="124"/>
      <c r="B100" s="112"/>
      <c r="C100" s="207" t="str">
        <f t="shared" si="18"/>
        <v/>
      </c>
      <c r="D100" s="73"/>
      <c r="E100" s="112"/>
      <c r="F100" s="112"/>
      <c r="G100" s="112"/>
      <c r="H100" s="112"/>
      <c r="I100" s="112"/>
      <c r="J100" s="207" t="str">
        <f t="shared" si="19"/>
        <v/>
      </c>
      <c r="K100" s="227" t="str">
        <f t="shared" si="20"/>
        <v/>
      </c>
      <c r="L100" s="112"/>
      <c r="M100" s="207" t="str">
        <f t="shared" si="21"/>
        <v/>
      </c>
      <c r="N100" s="113"/>
      <c r="O100" s="113"/>
      <c r="P100" s="112"/>
      <c r="Q100" s="112"/>
      <c r="R100" s="112"/>
      <c r="S100" s="112"/>
      <c r="T100" s="112"/>
      <c r="U100" s="112"/>
      <c r="V100" s="112"/>
      <c r="W100" s="112"/>
      <c r="X100" s="112"/>
      <c r="Y100" s="112"/>
      <c r="Z100" s="112"/>
      <c r="AA100" s="207" t="str">
        <f t="shared" si="22"/>
        <v/>
      </c>
      <c r="AB100" s="112"/>
      <c r="AC100" s="112"/>
      <c r="AD100" s="112"/>
      <c r="AE100" s="112"/>
      <c r="AF100" s="112"/>
      <c r="AG100" s="207" t="str">
        <f t="shared" si="23"/>
        <v/>
      </c>
      <c r="AH100" s="113"/>
      <c r="AI100" s="207" t="str">
        <f t="shared" si="24"/>
        <v/>
      </c>
      <c r="AJ100" s="113"/>
      <c r="AK100" s="207" t="str">
        <f t="shared" si="25"/>
        <v/>
      </c>
      <c r="AL100" s="113"/>
      <c r="AM100" s="207" t="str">
        <f t="shared" si="26"/>
        <v/>
      </c>
      <c r="AN100" s="113"/>
      <c r="AO100" s="113"/>
      <c r="AP100" s="113"/>
      <c r="AQ100" s="112"/>
      <c r="AR100" s="112"/>
      <c r="AS100" s="112"/>
      <c r="AT100" s="112"/>
      <c r="AU100" s="112"/>
      <c r="AV100" s="112"/>
      <c r="AW100" s="112"/>
      <c r="AX100" s="112"/>
      <c r="AY100" s="112"/>
      <c r="BA100" s="112"/>
      <c r="BB100" s="112"/>
      <c r="BC100" s="112"/>
      <c r="BD100" s="112"/>
      <c r="BE100" s="112"/>
      <c r="BF100" s="112"/>
    </row>
    <row r="101" spans="1:58" s="76" customFormat="1" x14ac:dyDescent="0.2">
      <c r="A101" s="124"/>
      <c r="B101" s="112"/>
      <c r="C101" s="207" t="str">
        <f t="shared" si="18"/>
        <v/>
      </c>
      <c r="D101" s="73"/>
      <c r="E101" s="112"/>
      <c r="F101" s="112"/>
      <c r="G101" s="112"/>
      <c r="H101" s="112"/>
      <c r="I101" s="112"/>
      <c r="J101" s="207" t="str">
        <f t="shared" si="19"/>
        <v/>
      </c>
      <c r="K101" s="227" t="str">
        <f t="shared" si="20"/>
        <v/>
      </c>
      <c r="L101" s="112"/>
      <c r="M101" s="207" t="str">
        <f t="shared" si="21"/>
        <v/>
      </c>
      <c r="N101" s="113"/>
      <c r="O101" s="113"/>
      <c r="P101" s="112"/>
      <c r="Q101" s="112"/>
      <c r="R101" s="112"/>
      <c r="S101" s="112"/>
      <c r="T101" s="112"/>
      <c r="U101" s="112"/>
      <c r="V101" s="112"/>
      <c r="W101" s="112"/>
      <c r="X101" s="112"/>
      <c r="Y101" s="112"/>
      <c r="Z101" s="112"/>
      <c r="AA101" s="207" t="str">
        <f t="shared" si="22"/>
        <v/>
      </c>
      <c r="AB101" s="112"/>
      <c r="AC101" s="112"/>
      <c r="AD101" s="112"/>
      <c r="AE101" s="112"/>
      <c r="AF101" s="112"/>
      <c r="AG101" s="207" t="str">
        <f t="shared" si="23"/>
        <v/>
      </c>
      <c r="AH101" s="113"/>
      <c r="AI101" s="207" t="str">
        <f t="shared" si="24"/>
        <v/>
      </c>
      <c r="AJ101" s="113"/>
      <c r="AK101" s="207" t="str">
        <f t="shared" si="25"/>
        <v/>
      </c>
      <c r="AL101" s="113"/>
      <c r="AM101" s="207" t="str">
        <f t="shared" si="26"/>
        <v/>
      </c>
      <c r="AN101" s="113"/>
      <c r="AO101" s="113"/>
      <c r="AP101" s="113"/>
      <c r="AQ101" s="112"/>
      <c r="AR101" s="112"/>
      <c r="AS101" s="112"/>
      <c r="AT101" s="112"/>
      <c r="AU101" s="112"/>
      <c r="AV101" s="112"/>
      <c r="AW101" s="112"/>
      <c r="AX101" s="112"/>
      <c r="AY101" s="112"/>
      <c r="BA101" s="112"/>
      <c r="BB101" s="112"/>
      <c r="BC101" s="112"/>
      <c r="BD101" s="112"/>
      <c r="BE101" s="112"/>
      <c r="BF101" s="112"/>
    </row>
    <row r="102" spans="1:58" s="76" customFormat="1" x14ac:dyDescent="0.2">
      <c r="A102" s="124"/>
      <c r="B102" s="112"/>
      <c r="C102" s="207" t="str">
        <f t="shared" si="18"/>
        <v/>
      </c>
      <c r="D102" s="73"/>
      <c r="E102" s="112"/>
      <c r="F102" s="112"/>
      <c r="G102" s="112"/>
      <c r="H102" s="112"/>
      <c r="I102" s="112"/>
      <c r="J102" s="207" t="str">
        <f t="shared" si="19"/>
        <v/>
      </c>
      <c r="K102" s="227" t="str">
        <f t="shared" si="20"/>
        <v/>
      </c>
      <c r="L102" s="112"/>
      <c r="M102" s="207" t="str">
        <f t="shared" si="21"/>
        <v/>
      </c>
      <c r="N102" s="113"/>
      <c r="O102" s="113"/>
      <c r="P102" s="112"/>
      <c r="Q102" s="112"/>
      <c r="R102" s="112"/>
      <c r="S102" s="112"/>
      <c r="T102" s="112"/>
      <c r="U102" s="112"/>
      <c r="V102" s="112"/>
      <c r="W102" s="112"/>
      <c r="X102" s="112"/>
      <c r="Y102" s="112"/>
      <c r="Z102" s="112"/>
      <c r="AA102" s="207" t="str">
        <f t="shared" si="22"/>
        <v/>
      </c>
      <c r="AB102" s="112"/>
      <c r="AC102" s="112"/>
      <c r="AD102" s="112"/>
      <c r="AE102" s="112"/>
      <c r="AF102" s="112"/>
      <c r="AG102" s="207" t="str">
        <f t="shared" si="23"/>
        <v/>
      </c>
      <c r="AH102" s="113"/>
      <c r="AI102" s="207" t="str">
        <f t="shared" si="24"/>
        <v/>
      </c>
      <c r="AJ102" s="113"/>
      <c r="AK102" s="207" t="str">
        <f t="shared" si="25"/>
        <v/>
      </c>
      <c r="AL102" s="113"/>
      <c r="AM102" s="207" t="str">
        <f t="shared" si="26"/>
        <v/>
      </c>
      <c r="AN102" s="113"/>
      <c r="AO102" s="113"/>
      <c r="AP102" s="113"/>
      <c r="AQ102" s="112"/>
      <c r="AR102" s="112"/>
      <c r="AS102" s="112"/>
      <c r="AT102" s="112"/>
      <c r="AU102" s="112"/>
      <c r="AV102" s="112"/>
      <c r="AW102" s="112"/>
      <c r="AX102" s="112"/>
      <c r="AY102" s="112"/>
      <c r="BA102" s="112"/>
      <c r="BB102" s="112"/>
      <c r="BC102" s="112"/>
      <c r="BD102" s="112"/>
      <c r="BE102" s="112"/>
      <c r="BF102" s="112"/>
    </row>
    <row r="103" spans="1:58" s="76" customFormat="1" x14ac:dyDescent="0.2">
      <c r="A103" s="124"/>
      <c r="B103" s="112"/>
      <c r="C103" s="207" t="str">
        <f t="shared" si="18"/>
        <v/>
      </c>
      <c r="D103" s="73"/>
      <c r="E103" s="112"/>
      <c r="F103" s="112"/>
      <c r="G103" s="112"/>
      <c r="H103" s="112"/>
      <c r="I103" s="112"/>
      <c r="J103" s="207" t="str">
        <f t="shared" si="19"/>
        <v/>
      </c>
      <c r="K103" s="227" t="str">
        <f t="shared" si="20"/>
        <v/>
      </c>
      <c r="L103" s="112"/>
      <c r="M103" s="207" t="str">
        <f t="shared" si="21"/>
        <v/>
      </c>
      <c r="N103" s="113"/>
      <c r="O103" s="113"/>
      <c r="P103" s="112"/>
      <c r="Q103" s="112"/>
      <c r="R103" s="112"/>
      <c r="S103" s="112"/>
      <c r="T103" s="112"/>
      <c r="U103" s="112"/>
      <c r="V103" s="112"/>
      <c r="W103" s="112"/>
      <c r="X103" s="112"/>
      <c r="Y103" s="112"/>
      <c r="Z103" s="112"/>
      <c r="AA103" s="207" t="str">
        <f t="shared" si="22"/>
        <v/>
      </c>
      <c r="AB103" s="112"/>
      <c r="AC103" s="112"/>
      <c r="AD103" s="112"/>
      <c r="AE103" s="112"/>
      <c r="AF103" s="112"/>
      <c r="AG103" s="207" t="str">
        <f t="shared" si="23"/>
        <v/>
      </c>
      <c r="AH103" s="113"/>
      <c r="AI103" s="207" t="str">
        <f t="shared" si="24"/>
        <v/>
      </c>
      <c r="AJ103" s="113"/>
      <c r="AK103" s="207" t="str">
        <f t="shared" si="25"/>
        <v/>
      </c>
      <c r="AL103" s="113"/>
      <c r="AM103" s="207" t="str">
        <f t="shared" si="26"/>
        <v/>
      </c>
      <c r="AN103" s="113"/>
      <c r="AO103" s="113"/>
      <c r="AP103" s="113"/>
      <c r="AQ103" s="112"/>
      <c r="AR103" s="112"/>
      <c r="AS103" s="112"/>
      <c r="AT103" s="112"/>
      <c r="AU103" s="112"/>
      <c r="AV103" s="112"/>
      <c r="AW103" s="112"/>
      <c r="AX103" s="112"/>
      <c r="AY103" s="112"/>
      <c r="BA103" s="112"/>
      <c r="BB103" s="112"/>
      <c r="BC103" s="112"/>
      <c r="BD103" s="112"/>
      <c r="BE103" s="112"/>
      <c r="BF103" s="112"/>
    </row>
    <row r="104" spans="1:58" s="76" customFormat="1" x14ac:dyDescent="0.2">
      <c r="A104" s="124"/>
      <c r="B104" s="112"/>
      <c r="C104" s="207" t="str">
        <f t="shared" si="18"/>
        <v/>
      </c>
      <c r="D104" s="73"/>
      <c r="E104" s="112"/>
      <c r="F104" s="112"/>
      <c r="G104" s="112"/>
      <c r="H104" s="112"/>
      <c r="I104" s="112"/>
      <c r="J104" s="207" t="str">
        <f t="shared" si="19"/>
        <v/>
      </c>
      <c r="K104" s="227" t="str">
        <f t="shared" si="20"/>
        <v/>
      </c>
      <c r="L104" s="112"/>
      <c r="M104" s="207" t="str">
        <f t="shared" si="21"/>
        <v/>
      </c>
      <c r="N104" s="113"/>
      <c r="O104" s="113"/>
      <c r="P104" s="112"/>
      <c r="Q104" s="112"/>
      <c r="R104" s="112"/>
      <c r="S104" s="112"/>
      <c r="T104" s="112"/>
      <c r="U104" s="112"/>
      <c r="V104" s="112"/>
      <c r="W104" s="112"/>
      <c r="X104" s="112"/>
      <c r="Y104" s="112"/>
      <c r="Z104" s="112"/>
      <c r="AA104" s="207" t="str">
        <f t="shared" si="22"/>
        <v/>
      </c>
      <c r="AB104" s="112"/>
      <c r="AC104" s="112"/>
      <c r="AD104" s="112"/>
      <c r="AE104" s="112"/>
      <c r="AF104" s="112"/>
      <c r="AG104" s="207" t="str">
        <f t="shared" si="23"/>
        <v/>
      </c>
      <c r="AH104" s="113"/>
      <c r="AI104" s="207" t="str">
        <f t="shared" si="24"/>
        <v/>
      </c>
      <c r="AJ104" s="113"/>
      <c r="AK104" s="207" t="str">
        <f t="shared" si="25"/>
        <v/>
      </c>
      <c r="AL104" s="113"/>
      <c r="AM104" s="207" t="str">
        <f t="shared" si="26"/>
        <v/>
      </c>
      <c r="AN104" s="113"/>
      <c r="AO104" s="113"/>
      <c r="AP104" s="113"/>
      <c r="AQ104" s="112"/>
      <c r="AR104" s="112"/>
      <c r="AS104" s="112"/>
      <c r="AT104" s="112"/>
      <c r="AU104" s="112"/>
      <c r="AV104" s="112"/>
      <c r="AW104" s="112"/>
      <c r="AX104" s="112"/>
      <c r="AY104" s="112"/>
      <c r="BA104" s="112"/>
      <c r="BB104" s="112"/>
      <c r="BC104" s="112"/>
      <c r="BD104" s="112"/>
      <c r="BE104" s="112"/>
      <c r="BF104" s="112"/>
    </row>
    <row r="105" spans="1:58" s="76" customFormat="1" x14ac:dyDescent="0.2">
      <c r="A105" s="124"/>
      <c r="B105" s="112"/>
      <c r="C105" s="207" t="str">
        <f t="shared" si="18"/>
        <v/>
      </c>
      <c r="D105" s="73"/>
      <c r="E105" s="112"/>
      <c r="F105" s="112"/>
      <c r="G105" s="112"/>
      <c r="H105" s="112"/>
      <c r="I105" s="112"/>
      <c r="J105" s="207" t="str">
        <f t="shared" si="19"/>
        <v/>
      </c>
      <c r="K105" s="227" t="str">
        <f t="shared" si="20"/>
        <v/>
      </c>
      <c r="L105" s="112"/>
      <c r="M105" s="207" t="str">
        <f t="shared" si="21"/>
        <v/>
      </c>
      <c r="N105" s="113"/>
      <c r="O105" s="113"/>
      <c r="P105" s="112"/>
      <c r="Q105" s="112"/>
      <c r="R105" s="112"/>
      <c r="S105" s="112"/>
      <c r="T105" s="112"/>
      <c r="U105" s="112"/>
      <c r="V105" s="112"/>
      <c r="W105" s="112"/>
      <c r="X105" s="112"/>
      <c r="Y105" s="112"/>
      <c r="Z105" s="112"/>
      <c r="AA105" s="207" t="str">
        <f t="shared" si="22"/>
        <v/>
      </c>
      <c r="AB105" s="112"/>
      <c r="AC105" s="112"/>
      <c r="AD105" s="112"/>
      <c r="AE105" s="112"/>
      <c r="AF105" s="112"/>
      <c r="AG105" s="207" t="str">
        <f t="shared" si="23"/>
        <v/>
      </c>
      <c r="AH105" s="113"/>
      <c r="AI105" s="207" t="str">
        <f t="shared" si="24"/>
        <v/>
      </c>
      <c r="AJ105" s="113"/>
      <c r="AK105" s="207" t="str">
        <f t="shared" si="25"/>
        <v/>
      </c>
      <c r="AL105" s="113"/>
      <c r="AM105" s="207" t="str">
        <f t="shared" si="26"/>
        <v/>
      </c>
      <c r="AN105" s="113"/>
      <c r="AO105" s="113"/>
      <c r="AP105" s="113"/>
      <c r="AQ105" s="112"/>
      <c r="AR105" s="112"/>
      <c r="AS105" s="112"/>
      <c r="AT105" s="112"/>
      <c r="AU105" s="112"/>
      <c r="AV105" s="112"/>
      <c r="AW105" s="112"/>
      <c r="AX105" s="112"/>
      <c r="AY105" s="112"/>
      <c r="BA105" s="112"/>
      <c r="BB105" s="112"/>
      <c r="BC105" s="112"/>
      <c r="BD105" s="112"/>
      <c r="BE105" s="112"/>
      <c r="BF105" s="112"/>
    </row>
    <row r="106" spans="1:58" s="76" customFormat="1" x14ac:dyDescent="0.2">
      <c r="A106" s="124"/>
      <c r="B106" s="112"/>
      <c r="C106" s="207" t="str">
        <f t="shared" si="18"/>
        <v/>
      </c>
      <c r="D106" s="73"/>
      <c r="E106" s="112"/>
      <c r="F106" s="112"/>
      <c r="G106" s="112"/>
      <c r="H106" s="112"/>
      <c r="I106" s="112"/>
      <c r="J106" s="207" t="str">
        <f t="shared" si="19"/>
        <v/>
      </c>
      <c r="K106" s="227" t="str">
        <f t="shared" si="20"/>
        <v/>
      </c>
      <c r="L106" s="112"/>
      <c r="M106" s="207" t="str">
        <f t="shared" si="21"/>
        <v/>
      </c>
      <c r="N106" s="113"/>
      <c r="O106" s="113"/>
      <c r="P106" s="112"/>
      <c r="Q106" s="112"/>
      <c r="R106" s="112"/>
      <c r="S106" s="112"/>
      <c r="T106" s="112"/>
      <c r="U106" s="112"/>
      <c r="V106" s="112"/>
      <c r="W106" s="112"/>
      <c r="X106" s="112"/>
      <c r="Y106" s="112"/>
      <c r="Z106" s="112"/>
      <c r="AA106" s="207" t="str">
        <f t="shared" si="22"/>
        <v/>
      </c>
      <c r="AB106" s="112"/>
      <c r="AC106" s="112"/>
      <c r="AD106" s="112"/>
      <c r="AE106" s="112"/>
      <c r="AF106" s="112"/>
      <c r="AG106" s="207" t="str">
        <f t="shared" si="23"/>
        <v/>
      </c>
      <c r="AH106" s="113"/>
      <c r="AI106" s="207" t="str">
        <f t="shared" si="24"/>
        <v/>
      </c>
      <c r="AJ106" s="113"/>
      <c r="AK106" s="207" t="str">
        <f t="shared" si="25"/>
        <v/>
      </c>
      <c r="AL106" s="113"/>
      <c r="AM106" s="207" t="str">
        <f t="shared" si="26"/>
        <v/>
      </c>
      <c r="AN106" s="113"/>
      <c r="AO106" s="113"/>
      <c r="AP106" s="113"/>
      <c r="AQ106" s="112"/>
      <c r="AR106" s="112"/>
      <c r="AS106" s="112"/>
      <c r="AT106" s="112"/>
      <c r="AU106" s="112"/>
      <c r="AV106" s="112"/>
      <c r="AW106" s="112"/>
      <c r="AX106" s="112"/>
      <c r="AY106" s="112"/>
      <c r="BA106" s="112"/>
      <c r="BB106" s="112"/>
      <c r="BC106" s="112"/>
      <c r="BD106" s="112"/>
      <c r="BE106" s="112"/>
      <c r="BF106" s="112"/>
    </row>
    <row r="107" spans="1:58" s="76" customFormat="1" x14ac:dyDescent="0.2">
      <c r="A107" s="124"/>
      <c r="B107" s="112"/>
      <c r="C107" s="207" t="str">
        <f t="shared" si="18"/>
        <v/>
      </c>
      <c r="D107" s="73"/>
      <c r="E107" s="112"/>
      <c r="F107" s="112"/>
      <c r="G107" s="112"/>
      <c r="H107" s="112"/>
      <c r="I107" s="112"/>
      <c r="J107" s="207" t="str">
        <f t="shared" si="19"/>
        <v/>
      </c>
      <c r="K107" s="227" t="str">
        <f t="shared" si="20"/>
        <v/>
      </c>
      <c r="L107" s="112"/>
      <c r="M107" s="207" t="str">
        <f t="shared" si="21"/>
        <v/>
      </c>
      <c r="N107" s="113"/>
      <c r="O107" s="113"/>
      <c r="P107" s="112"/>
      <c r="Q107" s="112"/>
      <c r="R107" s="112"/>
      <c r="S107" s="112"/>
      <c r="T107" s="112"/>
      <c r="U107" s="112"/>
      <c r="V107" s="112"/>
      <c r="W107" s="112"/>
      <c r="X107" s="112"/>
      <c r="Y107" s="112"/>
      <c r="Z107" s="112"/>
      <c r="AA107" s="207" t="str">
        <f t="shared" si="22"/>
        <v/>
      </c>
      <c r="AB107" s="112"/>
      <c r="AC107" s="112"/>
      <c r="AD107" s="112"/>
      <c r="AE107" s="112"/>
      <c r="AF107" s="112"/>
      <c r="AG107" s="207" t="str">
        <f t="shared" si="23"/>
        <v/>
      </c>
      <c r="AH107" s="113"/>
      <c r="AI107" s="207" t="str">
        <f t="shared" si="24"/>
        <v/>
      </c>
      <c r="AJ107" s="113"/>
      <c r="AK107" s="207" t="str">
        <f t="shared" si="25"/>
        <v/>
      </c>
      <c r="AL107" s="113"/>
      <c r="AM107" s="207" t="str">
        <f t="shared" si="26"/>
        <v/>
      </c>
      <c r="AN107" s="113"/>
      <c r="AO107" s="113"/>
      <c r="AP107" s="113"/>
      <c r="AQ107" s="112"/>
      <c r="AR107" s="112"/>
      <c r="AS107" s="112"/>
      <c r="AT107" s="112"/>
      <c r="AU107" s="112"/>
      <c r="AV107" s="112"/>
      <c r="AW107" s="112"/>
      <c r="AX107" s="112"/>
      <c r="AY107" s="112"/>
      <c r="BA107" s="112"/>
      <c r="BB107" s="112"/>
      <c r="BC107" s="112"/>
      <c r="BD107" s="112"/>
      <c r="BE107" s="112"/>
      <c r="BF107" s="112"/>
    </row>
    <row r="108" spans="1:58" s="76" customFormat="1" x14ac:dyDescent="0.2">
      <c r="A108" s="124"/>
      <c r="B108" s="112"/>
      <c r="C108" s="207" t="str">
        <f t="shared" si="18"/>
        <v/>
      </c>
      <c r="D108" s="73"/>
      <c r="E108" s="112"/>
      <c r="F108" s="112"/>
      <c r="G108" s="112"/>
      <c r="H108" s="112"/>
      <c r="I108" s="112"/>
      <c r="J108" s="207" t="str">
        <f t="shared" si="19"/>
        <v/>
      </c>
      <c r="K108" s="227" t="str">
        <f t="shared" si="20"/>
        <v/>
      </c>
      <c r="L108" s="112"/>
      <c r="M108" s="207" t="str">
        <f t="shared" si="21"/>
        <v/>
      </c>
      <c r="N108" s="113"/>
      <c r="O108" s="113"/>
      <c r="P108" s="112"/>
      <c r="Q108" s="112"/>
      <c r="R108" s="112"/>
      <c r="S108" s="112"/>
      <c r="T108" s="112"/>
      <c r="U108" s="112"/>
      <c r="V108" s="112"/>
      <c r="W108" s="112"/>
      <c r="X108" s="112"/>
      <c r="Y108" s="112"/>
      <c r="Z108" s="112"/>
      <c r="AA108" s="207" t="str">
        <f t="shared" si="22"/>
        <v/>
      </c>
      <c r="AB108" s="112"/>
      <c r="AC108" s="112"/>
      <c r="AD108" s="112"/>
      <c r="AE108" s="112"/>
      <c r="AF108" s="112"/>
      <c r="AG108" s="207" t="str">
        <f t="shared" si="23"/>
        <v/>
      </c>
      <c r="AH108" s="113"/>
      <c r="AI108" s="207" t="str">
        <f t="shared" si="24"/>
        <v/>
      </c>
      <c r="AJ108" s="113"/>
      <c r="AK108" s="207" t="str">
        <f t="shared" si="25"/>
        <v/>
      </c>
      <c r="AL108" s="113"/>
      <c r="AM108" s="207" t="str">
        <f t="shared" si="26"/>
        <v/>
      </c>
      <c r="AN108" s="113"/>
      <c r="AO108" s="113"/>
      <c r="AP108" s="113"/>
      <c r="AQ108" s="112"/>
      <c r="AR108" s="112"/>
      <c r="AS108" s="112"/>
      <c r="AT108" s="112"/>
      <c r="AU108" s="112"/>
      <c r="AV108" s="112"/>
      <c r="AW108" s="112"/>
      <c r="AX108" s="112"/>
      <c r="AY108" s="112"/>
      <c r="BA108" s="112"/>
      <c r="BB108" s="112"/>
      <c r="BC108" s="112"/>
      <c r="BD108" s="112"/>
      <c r="BE108" s="112"/>
      <c r="BF108" s="112"/>
    </row>
    <row r="109" spans="1:58" s="76" customFormat="1" x14ac:dyDescent="0.2">
      <c r="A109" s="124"/>
      <c r="B109" s="112"/>
      <c r="C109" s="207" t="str">
        <f t="shared" si="18"/>
        <v/>
      </c>
      <c r="D109" s="73"/>
      <c r="E109" s="112"/>
      <c r="F109" s="112"/>
      <c r="G109" s="112"/>
      <c r="H109" s="112"/>
      <c r="I109" s="112"/>
      <c r="J109" s="207" t="str">
        <f t="shared" si="19"/>
        <v/>
      </c>
      <c r="K109" s="227" t="str">
        <f t="shared" si="20"/>
        <v/>
      </c>
      <c r="L109" s="112"/>
      <c r="M109" s="207" t="str">
        <f t="shared" si="21"/>
        <v/>
      </c>
      <c r="N109" s="113"/>
      <c r="O109" s="113"/>
      <c r="P109" s="112"/>
      <c r="Q109" s="112"/>
      <c r="R109" s="112"/>
      <c r="S109" s="112"/>
      <c r="T109" s="112"/>
      <c r="U109" s="112"/>
      <c r="V109" s="112"/>
      <c r="W109" s="112"/>
      <c r="X109" s="112"/>
      <c r="Y109" s="112"/>
      <c r="Z109" s="112"/>
      <c r="AA109" s="207" t="str">
        <f t="shared" si="22"/>
        <v/>
      </c>
      <c r="AB109" s="112"/>
      <c r="AC109" s="112"/>
      <c r="AD109" s="112"/>
      <c r="AE109" s="112"/>
      <c r="AF109" s="112"/>
      <c r="AG109" s="207" t="str">
        <f t="shared" si="23"/>
        <v/>
      </c>
      <c r="AH109" s="113"/>
      <c r="AI109" s="207" t="str">
        <f t="shared" si="24"/>
        <v/>
      </c>
      <c r="AJ109" s="113"/>
      <c r="AK109" s="207" t="str">
        <f t="shared" si="25"/>
        <v/>
      </c>
      <c r="AL109" s="113"/>
      <c r="AM109" s="207" t="str">
        <f t="shared" si="26"/>
        <v/>
      </c>
      <c r="AN109" s="113"/>
      <c r="AO109" s="113"/>
      <c r="AP109" s="113"/>
      <c r="AQ109" s="112"/>
      <c r="AR109" s="112"/>
      <c r="AS109" s="112"/>
      <c r="AT109" s="112"/>
      <c r="AU109" s="112"/>
      <c r="AV109" s="112"/>
      <c r="AW109" s="112"/>
      <c r="AX109" s="112"/>
      <c r="AY109" s="112"/>
      <c r="BA109" s="112"/>
      <c r="BB109" s="112"/>
      <c r="BC109" s="112"/>
      <c r="BD109" s="112"/>
      <c r="BE109" s="112"/>
      <c r="BF109" s="112"/>
    </row>
    <row r="110" spans="1:58" s="76" customFormat="1" x14ac:dyDescent="0.2">
      <c r="A110" s="124"/>
      <c r="B110" s="112"/>
      <c r="C110" s="207" t="str">
        <f t="shared" si="18"/>
        <v/>
      </c>
      <c r="D110" s="73"/>
      <c r="E110" s="112"/>
      <c r="F110" s="112"/>
      <c r="G110" s="112"/>
      <c r="H110" s="112"/>
      <c r="I110" s="112"/>
      <c r="J110" s="207" t="str">
        <f t="shared" si="19"/>
        <v/>
      </c>
      <c r="K110" s="227" t="str">
        <f t="shared" si="20"/>
        <v/>
      </c>
      <c r="L110" s="112"/>
      <c r="M110" s="207" t="str">
        <f t="shared" si="21"/>
        <v/>
      </c>
      <c r="N110" s="113"/>
      <c r="O110" s="113"/>
      <c r="P110" s="112"/>
      <c r="Q110" s="112"/>
      <c r="R110" s="112"/>
      <c r="S110" s="112"/>
      <c r="T110" s="112"/>
      <c r="U110" s="112"/>
      <c r="V110" s="112"/>
      <c r="W110" s="112"/>
      <c r="X110" s="112"/>
      <c r="Y110" s="112"/>
      <c r="Z110" s="112"/>
      <c r="AA110" s="207" t="str">
        <f t="shared" si="22"/>
        <v/>
      </c>
      <c r="AB110" s="112"/>
      <c r="AC110" s="112"/>
      <c r="AD110" s="112"/>
      <c r="AE110" s="112"/>
      <c r="AF110" s="112"/>
      <c r="AG110" s="207" t="str">
        <f t="shared" si="23"/>
        <v/>
      </c>
      <c r="AH110" s="113"/>
      <c r="AI110" s="207" t="str">
        <f t="shared" si="24"/>
        <v/>
      </c>
      <c r="AJ110" s="113"/>
      <c r="AK110" s="207" t="str">
        <f t="shared" si="25"/>
        <v/>
      </c>
      <c r="AL110" s="113"/>
      <c r="AM110" s="207" t="str">
        <f t="shared" si="26"/>
        <v/>
      </c>
      <c r="AN110" s="113"/>
      <c r="AO110" s="113"/>
      <c r="AP110" s="113"/>
      <c r="AQ110" s="112"/>
      <c r="AR110" s="112"/>
      <c r="AS110" s="112"/>
      <c r="AT110" s="112"/>
      <c r="AU110" s="112"/>
      <c r="AV110" s="112"/>
      <c r="AW110" s="112"/>
      <c r="AX110" s="112"/>
      <c r="AY110" s="112"/>
      <c r="BA110" s="112"/>
      <c r="BB110" s="112"/>
      <c r="BC110" s="112"/>
      <c r="BD110" s="112"/>
      <c r="BE110" s="112"/>
      <c r="BF110" s="112"/>
    </row>
    <row r="111" spans="1:58" s="76" customFormat="1" x14ac:dyDescent="0.2">
      <c r="A111" s="124"/>
      <c r="B111" s="112"/>
      <c r="C111" s="207" t="str">
        <f t="shared" si="18"/>
        <v/>
      </c>
      <c r="D111" s="73"/>
      <c r="E111" s="112"/>
      <c r="F111" s="112"/>
      <c r="G111" s="112"/>
      <c r="H111" s="112"/>
      <c r="I111" s="112"/>
      <c r="J111" s="207" t="str">
        <f t="shared" si="19"/>
        <v/>
      </c>
      <c r="K111" s="227" t="str">
        <f t="shared" si="20"/>
        <v/>
      </c>
      <c r="L111" s="112"/>
      <c r="M111" s="207" t="str">
        <f t="shared" si="21"/>
        <v/>
      </c>
      <c r="N111" s="113"/>
      <c r="O111" s="113"/>
      <c r="P111" s="112"/>
      <c r="Q111" s="112"/>
      <c r="R111" s="112"/>
      <c r="S111" s="112"/>
      <c r="T111" s="112"/>
      <c r="U111" s="112"/>
      <c r="V111" s="112"/>
      <c r="W111" s="112"/>
      <c r="X111" s="112"/>
      <c r="Y111" s="112"/>
      <c r="Z111" s="112"/>
      <c r="AA111" s="207" t="str">
        <f t="shared" si="22"/>
        <v/>
      </c>
      <c r="AB111" s="112"/>
      <c r="AC111" s="112"/>
      <c r="AD111" s="112"/>
      <c r="AE111" s="112"/>
      <c r="AF111" s="112"/>
      <c r="AG111" s="207" t="str">
        <f t="shared" si="23"/>
        <v/>
      </c>
      <c r="AH111" s="113"/>
      <c r="AI111" s="207" t="str">
        <f t="shared" si="24"/>
        <v/>
      </c>
      <c r="AJ111" s="113"/>
      <c r="AK111" s="207" t="str">
        <f t="shared" si="25"/>
        <v/>
      </c>
      <c r="AL111" s="113"/>
      <c r="AM111" s="207" t="str">
        <f t="shared" si="26"/>
        <v/>
      </c>
      <c r="AN111" s="113"/>
      <c r="AO111" s="113"/>
      <c r="AP111" s="113"/>
      <c r="AQ111" s="112"/>
      <c r="AR111" s="112"/>
      <c r="AS111" s="112"/>
      <c r="AT111" s="112"/>
      <c r="AU111" s="112"/>
      <c r="AV111" s="112"/>
      <c r="AW111" s="112"/>
      <c r="AX111" s="112"/>
      <c r="AY111" s="112"/>
      <c r="BA111" s="112"/>
      <c r="BB111" s="112"/>
      <c r="BC111" s="112"/>
      <c r="BD111" s="112"/>
      <c r="BE111" s="112"/>
      <c r="BF111" s="112"/>
    </row>
    <row r="112" spans="1:58" s="76" customFormat="1" x14ac:dyDescent="0.2">
      <c r="A112" s="124"/>
      <c r="B112" s="112"/>
      <c r="C112" s="207" t="str">
        <f t="shared" si="18"/>
        <v/>
      </c>
      <c r="D112" s="73"/>
      <c r="E112" s="112"/>
      <c r="F112" s="112"/>
      <c r="G112" s="112"/>
      <c r="H112" s="112"/>
      <c r="I112" s="112"/>
      <c r="J112" s="207" t="str">
        <f t="shared" si="19"/>
        <v/>
      </c>
      <c r="K112" s="227" t="str">
        <f t="shared" si="20"/>
        <v/>
      </c>
      <c r="L112" s="112"/>
      <c r="M112" s="207" t="str">
        <f t="shared" si="21"/>
        <v/>
      </c>
      <c r="N112" s="113"/>
      <c r="O112" s="113"/>
      <c r="P112" s="112"/>
      <c r="Q112" s="112"/>
      <c r="R112" s="112"/>
      <c r="S112" s="112"/>
      <c r="T112" s="112"/>
      <c r="U112" s="112"/>
      <c r="V112" s="112"/>
      <c r="W112" s="112"/>
      <c r="X112" s="112"/>
      <c r="Y112" s="112"/>
      <c r="Z112" s="112"/>
      <c r="AA112" s="207" t="str">
        <f t="shared" si="22"/>
        <v/>
      </c>
      <c r="AB112" s="112"/>
      <c r="AC112" s="112"/>
      <c r="AD112" s="112"/>
      <c r="AE112" s="112"/>
      <c r="AF112" s="112"/>
      <c r="AG112" s="207" t="str">
        <f t="shared" si="23"/>
        <v/>
      </c>
      <c r="AH112" s="113"/>
      <c r="AI112" s="207" t="str">
        <f t="shared" si="24"/>
        <v/>
      </c>
      <c r="AJ112" s="113"/>
      <c r="AK112" s="207" t="str">
        <f t="shared" si="25"/>
        <v/>
      </c>
      <c r="AL112" s="113"/>
      <c r="AM112" s="207" t="str">
        <f t="shared" si="26"/>
        <v/>
      </c>
      <c r="AN112" s="113"/>
      <c r="AO112" s="113"/>
      <c r="AP112" s="113"/>
      <c r="AQ112" s="112"/>
      <c r="AR112" s="112"/>
      <c r="AS112" s="112"/>
      <c r="AT112" s="112"/>
      <c r="AU112" s="112"/>
      <c r="AV112" s="112"/>
      <c r="AW112" s="112"/>
      <c r="AX112" s="112"/>
      <c r="AY112" s="112"/>
      <c r="BA112" s="112"/>
      <c r="BB112" s="112"/>
      <c r="BC112" s="112"/>
      <c r="BD112" s="112"/>
      <c r="BE112" s="112"/>
      <c r="BF112" s="112"/>
    </row>
    <row r="113" spans="1:58" s="76" customFormat="1" x14ac:dyDescent="0.2">
      <c r="A113" s="124"/>
      <c r="B113" s="112"/>
      <c r="C113" s="207" t="str">
        <f t="shared" si="18"/>
        <v/>
      </c>
      <c r="D113" s="73"/>
      <c r="E113" s="112"/>
      <c r="F113" s="112"/>
      <c r="G113" s="112"/>
      <c r="H113" s="112"/>
      <c r="I113" s="112"/>
      <c r="J113" s="207" t="str">
        <f t="shared" si="19"/>
        <v/>
      </c>
      <c r="K113" s="227" t="str">
        <f t="shared" si="20"/>
        <v/>
      </c>
      <c r="L113" s="112"/>
      <c r="M113" s="207" t="str">
        <f t="shared" si="21"/>
        <v/>
      </c>
      <c r="N113" s="113"/>
      <c r="O113" s="113"/>
      <c r="P113" s="112"/>
      <c r="Q113" s="112"/>
      <c r="R113" s="112"/>
      <c r="S113" s="112"/>
      <c r="T113" s="112"/>
      <c r="U113" s="112"/>
      <c r="V113" s="112"/>
      <c r="W113" s="112"/>
      <c r="X113" s="112"/>
      <c r="Y113" s="112"/>
      <c r="Z113" s="112"/>
      <c r="AA113" s="207" t="str">
        <f t="shared" si="22"/>
        <v/>
      </c>
      <c r="AB113" s="112"/>
      <c r="AC113" s="112"/>
      <c r="AD113" s="112"/>
      <c r="AE113" s="112"/>
      <c r="AF113" s="112"/>
      <c r="AG113" s="207" t="str">
        <f t="shared" si="23"/>
        <v/>
      </c>
      <c r="AH113" s="113"/>
      <c r="AI113" s="207" t="str">
        <f t="shared" si="24"/>
        <v/>
      </c>
      <c r="AJ113" s="113"/>
      <c r="AK113" s="207" t="str">
        <f t="shared" si="25"/>
        <v/>
      </c>
      <c r="AL113" s="113"/>
      <c r="AM113" s="207" t="str">
        <f t="shared" si="26"/>
        <v/>
      </c>
      <c r="AN113" s="113"/>
      <c r="AO113" s="113"/>
      <c r="AP113" s="113"/>
      <c r="AQ113" s="112"/>
      <c r="AR113" s="112"/>
      <c r="AS113" s="112"/>
      <c r="AT113" s="112"/>
      <c r="AU113" s="112"/>
      <c r="AV113" s="112"/>
      <c r="AW113" s="112"/>
      <c r="AX113" s="112"/>
      <c r="AY113" s="112"/>
      <c r="BA113" s="112"/>
      <c r="BB113" s="112"/>
      <c r="BC113" s="112"/>
      <c r="BD113" s="112"/>
      <c r="BE113" s="112"/>
      <c r="BF113" s="112"/>
    </row>
    <row r="114" spans="1:58" s="76" customFormat="1" x14ac:dyDescent="0.2">
      <c r="A114" s="124"/>
      <c r="B114" s="112"/>
      <c r="C114" s="207" t="str">
        <f t="shared" si="18"/>
        <v/>
      </c>
      <c r="D114" s="73"/>
      <c r="E114" s="112"/>
      <c r="F114" s="112"/>
      <c r="G114" s="112"/>
      <c r="H114" s="112"/>
      <c r="I114" s="112"/>
      <c r="J114" s="207" t="str">
        <f t="shared" si="19"/>
        <v/>
      </c>
      <c r="K114" s="227" t="str">
        <f t="shared" si="20"/>
        <v/>
      </c>
      <c r="L114" s="112"/>
      <c r="M114" s="207" t="str">
        <f t="shared" si="21"/>
        <v/>
      </c>
      <c r="N114" s="113"/>
      <c r="O114" s="113"/>
      <c r="P114" s="112"/>
      <c r="Q114" s="112"/>
      <c r="R114" s="112"/>
      <c r="S114" s="112"/>
      <c r="T114" s="112"/>
      <c r="U114" s="112"/>
      <c r="V114" s="112"/>
      <c r="W114" s="112"/>
      <c r="X114" s="112"/>
      <c r="Y114" s="112"/>
      <c r="Z114" s="112"/>
      <c r="AA114" s="207" t="str">
        <f t="shared" si="22"/>
        <v/>
      </c>
      <c r="AB114" s="112"/>
      <c r="AC114" s="112"/>
      <c r="AD114" s="112"/>
      <c r="AE114" s="112"/>
      <c r="AF114" s="112"/>
      <c r="AG114" s="207" t="str">
        <f t="shared" si="23"/>
        <v/>
      </c>
      <c r="AH114" s="113"/>
      <c r="AI114" s="207" t="str">
        <f t="shared" si="24"/>
        <v/>
      </c>
      <c r="AJ114" s="113"/>
      <c r="AK114" s="207" t="str">
        <f t="shared" si="25"/>
        <v/>
      </c>
      <c r="AL114" s="113"/>
      <c r="AM114" s="207" t="str">
        <f t="shared" si="26"/>
        <v/>
      </c>
      <c r="AN114" s="113"/>
      <c r="AO114" s="113"/>
      <c r="AP114" s="113"/>
      <c r="AQ114" s="112"/>
      <c r="AR114" s="112"/>
      <c r="AS114" s="112"/>
      <c r="AT114" s="112"/>
      <c r="AU114" s="112"/>
      <c r="AV114" s="112"/>
      <c r="AW114" s="112"/>
      <c r="AX114" s="112"/>
      <c r="AY114" s="112"/>
      <c r="BA114" s="112"/>
      <c r="BB114" s="112"/>
      <c r="BC114" s="112"/>
      <c r="BD114" s="112"/>
      <c r="BE114" s="112"/>
      <c r="BF114" s="112"/>
    </row>
    <row r="115" spans="1:58" s="76" customFormat="1" x14ac:dyDescent="0.2">
      <c r="A115" s="124"/>
      <c r="B115" s="112"/>
      <c r="C115" s="207" t="str">
        <f t="shared" si="18"/>
        <v/>
      </c>
      <c r="D115" s="73"/>
      <c r="E115" s="112"/>
      <c r="F115" s="112"/>
      <c r="G115" s="112"/>
      <c r="H115" s="112"/>
      <c r="I115" s="112"/>
      <c r="J115" s="207" t="str">
        <f t="shared" si="19"/>
        <v/>
      </c>
      <c r="K115" s="227" t="str">
        <f t="shared" si="20"/>
        <v/>
      </c>
      <c r="L115" s="112"/>
      <c r="M115" s="207" t="str">
        <f t="shared" si="21"/>
        <v/>
      </c>
      <c r="N115" s="113"/>
      <c r="O115" s="113"/>
      <c r="P115" s="112"/>
      <c r="Q115" s="112"/>
      <c r="R115" s="112"/>
      <c r="S115" s="112"/>
      <c r="T115" s="112"/>
      <c r="U115" s="112"/>
      <c r="V115" s="112"/>
      <c r="W115" s="112"/>
      <c r="X115" s="112"/>
      <c r="Y115" s="112"/>
      <c r="Z115" s="112"/>
      <c r="AA115" s="207" t="str">
        <f t="shared" si="22"/>
        <v/>
      </c>
      <c r="AB115" s="112"/>
      <c r="AC115" s="112"/>
      <c r="AD115" s="112"/>
      <c r="AE115" s="112"/>
      <c r="AF115" s="112"/>
      <c r="AG115" s="207" t="str">
        <f t="shared" si="23"/>
        <v/>
      </c>
      <c r="AH115" s="113"/>
      <c r="AI115" s="207" t="str">
        <f t="shared" si="24"/>
        <v/>
      </c>
      <c r="AJ115" s="113"/>
      <c r="AK115" s="207" t="str">
        <f t="shared" si="25"/>
        <v/>
      </c>
      <c r="AL115" s="113"/>
      <c r="AM115" s="207" t="str">
        <f t="shared" si="26"/>
        <v/>
      </c>
      <c r="AN115" s="113"/>
      <c r="AO115" s="113"/>
      <c r="AP115" s="113"/>
      <c r="AQ115" s="112"/>
      <c r="AR115" s="112"/>
      <c r="AS115" s="112"/>
      <c r="AT115" s="112"/>
      <c r="AU115" s="112"/>
      <c r="AV115" s="112"/>
      <c r="AW115" s="112"/>
      <c r="AX115" s="112"/>
      <c r="AY115" s="112"/>
      <c r="BA115" s="112"/>
      <c r="BB115" s="112"/>
      <c r="BC115" s="112"/>
      <c r="BD115" s="112"/>
      <c r="BE115" s="112"/>
      <c r="BF115" s="112"/>
    </row>
    <row r="116" spans="1:58" s="76" customFormat="1" x14ac:dyDescent="0.2">
      <c r="A116" s="124"/>
      <c r="B116" s="112"/>
      <c r="C116" s="207" t="str">
        <f t="shared" si="18"/>
        <v/>
      </c>
      <c r="D116" s="73"/>
      <c r="E116" s="112"/>
      <c r="F116" s="112"/>
      <c r="G116" s="112"/>
      <c r="H116" s="112"/>
      <c r="I116" s="112"/>
      <c r="J116" s="207" t="str">
        <f t="shared" si="19"/>
        <v/>
      </c>
      <c r="K116" s="227" t="str">
        <f t="shared" si="20"/>
        <v/>
      </c>
      <c r="L116" s="112"/>
      <c r="M116" s="207" t="str">
        <f t="shared" si="21"/>
        <v/>
      </c>
      <c r="N116" s="113"/>
      <c r="O116" s="113"/>
      <c r="P116" s="112"/>
      <c r="Q116" s="112"/>
      <c r="R116" s="112"/>
      <c r="S116" s="112"/>
      <c r="T116" s="112"/>
      <c r="U116" s="112"/>
      <c r="V116" s="112"/>
      <c r="W116" s="112"/>
      <c r="X116" s="112"/>
      <c r="Y116" s="112"/>
      <c r="Z116" s="112"/>
      <c r="AA116" s="207" t="str">
        <f t="shared" si="22"/>
        <v/>
      </c>
      <c r="AB116" s="112"/>
      <c r="AC116" s="112"/>
      <c r="AD116" s="112"/>
      <c r="AE116" s="112"/>
      <c r="AF116" s="112"/>
      <c r="AG116" s="207" t="str">
        <f t="shared" si="23"/>
        <v/>
      </c>
      <c r="AH116" s="113"/>
      <c r="AI116" s="207" t="str">
        <f t="shared" si="24"/>
        <v/>
      </c>
      <c r="AJ116" s="113"/>
      <c r="AK116" s="207" t="str">
        <f t="shared" si="25"/>
        <v/>
      </c>
      <c r="AL116" s="113"/>
      <c r="AM116" s="207" t="str">
        <f t="shared" si="26"/>
        <v/>
      </c>
      <c r="AN116" s="113"/>
      <c r="AO116" s="113"/>
      <c r="AP116" s="113"/>
      <c r="AQ116" s="112"/>
      <c r="AR116" s="112"/>
      <c r="AS116" s="112"/>
      <c r="AT116" s="112"/>
      <c r="AU116" s="112"/>
      <c r="AV116" s="112"/>
      <c r="AW116" s="112"/>
      <c r="AX116" s="112"/>
      <c r="AY116" s="112"/>
      <c r="BA116" s="112"/>
      <c r="BB116" s="112"/>
      <c r="BC116" s="112"/>
      <c r="BD116" s="112"/>
      <c r="BE116" s="112"/>
      <c r="BF116" s="112"/>
    </row>
    <row r="117" spans="1:58" s="76" customFormat="1" x14ac:dyDescent="0.2">
      <c r="A117" s="124"/>
      <c r="B117" s="112"/>
      <c r="C117" s="207" t="str">
        <f t="shared" si="18"/>
        <v/>
      </c>
      <c r="D117" s="73"/>
      <c r="E117" s="112"/>
      <c r="F117" s="112"/>
      <c r="G117" s="112"/>
      <c r="H117" s="112"/>
      <c r="I117" s="112"/>
      <c r="J117" s="207" t="str">
        <f t="shared" si="19"/>
        <v/>
      </c>
      <c r="K117" s="227" t="str">
        <f t="shared" si="20"/>
        <v/>
      </c>
      <c r="L117" s="112"/>
      <c r="M117" s="207" t="str">
        <f t="shared" si="21"/>
        <v/>
      </c>
      <c r="N117" s="113"/>
      <c r="O117" s="113"/>
      <c r="P117" s="112"/>
      <c r="Q117" s="112"/>
      <c r="R117" s="112"/>
      <c r="S117" s="112"/>
      <c r="T117" s="112"/>
      <c r="U117" s="112"/>
      <c r="V117" s="112"/>
      <c r="W117" s="112"/>
      <c r="X117" s="112"/>
      <c r="Y117" s="112"/>
      <c r="Z117" s="112"/>
      <c r="AA117" s="207" t="str">
        <f t="shared" si="22"/>
        <v/>
      </c>
      <c r="AB117" s="112"/>
      <c r="AC117" s="112"/>
      <c r="AD117" s="112"/>
      <c r="AE117" s="112"/>
      <c r="AF117" s="112"/>
      <c r="AG117" s="207" t="str">
        <f t="shared" si="23"/>
        <v/>
      </c>
      <c r="AH117" s="113"/>
      <c r="AI117" s="207" t="str">
        <f t="shared" si="24"/>
        <v/>
      </c>
      <c r="AJ117" s="113"/>
      <c r="AK117" s="207" t="str">
        <f t="shared" si="25"/>
        <v/>
      </c>
      <c r="AL117" s="113"/>
      <c r="AM117" s="207" t="str">
        <f t="shared" si="26"/>
        <v/>
      </c>
      <c r="AN117" s="113"/>
      <c r="AO117" s="113"/>
      <c r="AP117" s="113"/>
      <c r="AQ117" s="112"/>
      <c r="AR117" s="112"/>
      <c r="AS117" s="112"/>
      <c r="AT117" s="112"/>
      <c r="AU117" s="112"/>
      <c r="AV117" s="112"/>
      <c r="AW117" s="112"/>
      <c r="AX117" s="112"/>
      <c r="AY117" s="112"/>
      <c r="BA117" s="112"/>
      <c r="BB117" s="112"/>
      <c r="BC117" s="112"/>
      <c r="BD117" s="112"/>
      <c r="BE117" s="112"/>
      <c r="BF117" s="112"/>
    </row>
    <row r="118" spans="1:58" s="76" customFormat="1" x14ac:dyDescent="0.2">
      <c r="A118" s="124"/>
      <c r="B118" s="112"/>
      <c r="C118" s="207" t="str">
        <f t="shared" si="18"/>
        <v/>
      </c>
      <c r="D118" s="73"/>
      <c r="E118" s="112"/>
      <c r="F118" s="112"/>
      <c r="G118" s="112"/>
      <c r="H118" s="112"/>
      <c r="I118" s="112"/>
      <c r="J118" s="207" t="str">
        <f t="shared" si="19"/>
        <v/>
      </c>
      <c r="K118" s="227" t="str">
        <f t="shared" si="20"/>
        <v/>
      </c>
      <c r="L118" s="112"/>
      <c r="M118" s="207" t="str">
        <f t="shared" si="21"/>
        <v/>
      </c>
      <c r="N118" s="113"/>
      <c r="O118" s="113"/>
      <c r="P118" s="112"/>
      <c r="Q118" s="112"/>
      <c r="R118" s="112"/>
      <c r="S118" s="112"/>
      <c r="T118" s="112"/>
      <c r="U118" s="112"/>
      <c r="V118" s="112"/>
      <c r="W118" s="112"/>
      <c r="X118" s="112"/>
      <c r="Y118" s="112"/>
      <c r="Z118" s="112"/>
      <c r="AA118" s="207" t="str">
        <f t="shared" si="22"/>
        <v/>
      </c>
      <c r="AB118" s="112"/>
      <c r="AC118" s="112"/>
      <c r="AD118" s="112"/>
      <c r="AE118" s="112"/>
      <c r="AF118" s="112"/>
      <c r="AG118" s="207" t="str">
        <f t="shared" si="23"/>
        <v/>
      </c>
      <c r="AH118" s="113"/>
      <c r="AI118" s="207" t="str">
        <f t="shared" si="24"/>
        <v/>
      </c>
      <c r="AJ118" s="113"/>
      <c r="AK118" s="207" t="str">
        <f t="shared" si="25"/>
        <v/>
      </c>
      <c r="AL118" s="113"/>
      <c r="AM118" s="207" t="str">
        <f t="shared" si="26"/>
        <v/>
      </c>
      <c r="AN118" s="113"/>
      <c r="AO118" s="113"/>
      <c r="AP118" s="113"/>
      <c r="AQ118" s="112"/>
      <c r="AR118" s="112"/>
      <c r="AS118" s="112"/>
      <c r="AT118" s="112"/>
      <c r="AU118" s="112"/>
      <c r="AV118" s="112"/>
      <c r="AW118" s="112"/>
      <c r="AX118" s="112"/>
      <c r="AY118" s="112"/>
      <c r="BA118" s="112"/>
      <c r="BB118" s="112"/>
      <c r="BC118" s="112"/>
      <c r="BD118" s="112"/>
      <c r="BE118" s="112"/>
      <c r="BF118" s="112"/>
    </row>
    <row r="119" spans="1:58" s="76" customFormat="1" x14ac:dyDescent="0.2">
      <c r="A119" s="124"/>
      <c r="B119" s="112"/>
      <c r="C119" s="207" t="str">
        <f t="shared" si="18"/>
        <v/>
      </c>
      <c r="D119" s="73"/>
      <c r="E119" s="112"/>
      <c r="F119" s="112"/>
      <c r="G119" s="112"/>
      <c r="H119" s="112"/>
      <c r="I119" s="112"/>
      <c r="J119" s="207" t="str">
        <f t="shared" si="19"/>
        <v/>
      </c>
      <c r="K119" s="227" t="str">
        <f t="shared" si="20"/>
        <v/>
      </c>
      <c r="L119" s="112"/>
      <c r="M119" s="207" t="str">
        <f t="shared" si="21"/>
        <v/>
      </c>
      <c r="N119" s="113"/>
      <c r="O119" s="113"/>
      <c r="P119" s="112"/>
      <c r="Q119" s="112"/>
      <c r="R119" s="112"/>
      <c r="S119" s="112"/>
      <c r="T119" s="112"/>
      <c r="U119" s="112"/>
      <c r="V119" s="112"/>
      <c r="W119" s="112"/>
      <c r="X119" s="112"/>
      <c r="Y119" s="112"/>
      <c r="Z119" s="112"/>
      <c r="AA119" s="207" t="str">
        <f t="shared" si="22"/>
        <v/>
      </c>
      <c r="AB119" s="112"/>
      <c r="AC119" s="112"/>
      <c r="AD119" s="112"/>
      <c r="AE119" s="112"/>
      <c r="AF119" s="112"/>
      <c r="AG119" s="207" t="str">
        <f t="shared" si="23"/>
        <v/>
      </c>
      <c r="AH119" s="113"/>
      <c r="AI119" s="207" t="str">
        <f t="shared" si="24"/>
        <v/>
      </c>
      <c r="AJ119" s="113"/>
      <c r="AK119" s="207" t="str">
        <f t="shared" si="25"/>
        <v/>
      </c>
      <c r="AL119" s="113"/>
      <c r="AM119" s="207" t="str">
        <f t="shared" si="26"/>
        <v/>
      </c>
      <c r="AN119" s="113"/>
      <c r="AO119" s="113"/>
      <c r="AP119" s="113"/>
      <c r="AQ119" s="112"/>
      <c r="AR119" s="112"/>
      <c r="AS119" s="112"/>
      <c r="AT119" s="112"/>
      <c r="AU119" s="112"/>
      <c r="AV119" s="112"/>
      <c r="AW119" s="112"/>
      <c r="AX119" s="112"/>
      <c r="AY119" s="112"/>
      <c r="BA119" s="112"/>
      <c r="BB119" s="112"/>
      <c r="BC119" s="112"/>
      <c r="BD119" s="112"/>
      <c r="BE119" s="112"/>
      <c r="BF119" s="112"/>
    </row>
    <row r="120" spans="1:58" s="76" customFormat="1" x14ac:dyDescent="0.2">
      <c r="A120" s="124"/>
      <c r="B120" s="112"/>
      <c r="C120" s="207" t="str">
        <f t="shared" si="18"/>
        <v/>
      </c>
      <c r="D120" s="73"/>
      <c r="E120" s="112"/>
      <c r="F120" s="112"/>
      <c r="G120" s="112"/>
      <c r="H120" s="112"/>
      <c r="I120" s="112"/>
      <c r="J120" s="207" t="str">
        <f t="shared" si="19"/>
        <v/>
      </c>
      <c r="K120" s="227" t="str">
        <f t="shared" si="20"/>
        <v/>
      </c>
      <c r="L120" s="112"/>
      <c r="M120" s="207" t="str">
        <f t="shared" si="21"/>
        <v/>
      </c>
      <c r="N120" s="113"/>
      <c r="O120" s="113"/>
      <c r="P120" s="112"/>
      <c r="Q120" s="112"/>
      <c r="R120" s="112"/>
      <c r="S120" s="112"/>
      <c r="T120" s="112"/>
      <c r="U120" s="112"/>
      <c r="V120" s="112"/>
      <c r="W120" s="112"/>
      <c r="X120" s="112"/>
      <c r="Y120" s="112"/>
      <c r="Z120" s="112"/>
      <c r="AA120" s="207" t="str">
        <f t="shared" si="22"/>
        <v/>
      </c>
      <c r="AB120" s="112"/>
      <c r="AC120" s="112"/>
      <c r="AD120" s="112"/>
      <c r="AE120" s="112"/>
      <c r="AF120" s="112"/>
      <c r="AG120" s="207" t="str">
        <f t="shared" si="23"/>
        <v/>
      </c>
      <c r="AH120" s="113"/>
      <c r="AI120" s="207" t="str">
        <f t="shared" si="24"/>
        <v/>
      </c>
      <c r="AJ120" s="113"/>
      <c r="AK120" s="207" t="str">
        <f t="shared" si="25"/>
        <v/>
      </c>
      <c r="AL120" s="113"/>
      <c r="AM120" s="207" t="str">
        <f t="shared" si="26"/>
        <v/>
      </c>
      <c r="AN120" s="113"/>
      <c r="AO120" s="113"/>
      <c r="AP120" s="113"/>
      <c r="AQ120" s="112"/>
      <c r="AR120" s="112"/>
      <c r="AS120" s="112"/>
      <c r="AT120" s="112"/>
      <c r="AU120" s="112"/>
      <c r="AV120" s="112"/>
      <c r="AW120" s="112"/>
      <c r="AX120" s="112"/>
      <c r="AY120" s="112"/>
      <c r="BA120" s="112"/>
      <c r="BB120" s="112"/>
      <c r="BC120" s="112"/>
      <c r="BD120" s="112"/>
      <c r="BE120" s="112"/>
      <c r="BF120" s="112"/>
    </row>
    <row r="121" spans="1:58" s="76" customFormat="1" x14ac:dyDescent="0.2">
      <c r="A121" s="124"/>
      <c r="B121" s="112"/>
      <c r="C121" s="207" t="str">
        <f t="shared" si="18"/>
        <v/>
      </c>
      <c r="D121" s="73"/>
      <c r="E121" s="112"/>
      <c r="F121" s="112"/>
      <c r="G121" s="112"/>
      <c r="H121" s="112"/>
      <c r="I121" s="112"/>
      <c r="J121" s="207" t="str">
        <f t="shared" si="19"/>
        <v/>
      </c>
      <c r="K121" s="227" t="str">
        <f t="shared" si="20"/>
        <v/>
      </c>
      <c r="L121" s="112"/>
      <c r="M121" s="207" t="str">
        <f t="shared" si="21"/>
        <v/>
      </c>
      <c r="N121" s="113"/>
      <c r="O121" s="113"/>
      <c r="P121" s="112"/>
      <c r="Q121" s="112"/>
      <c r="R121" s="112"/>
      <c r="S121" s="112"/>
      <c r="T121" s="112"/>
      <c r="U121" s="112"/>
      <c r="V121" s="112"/>
      <c r="W121" s="112"/>
      <c r="X121" s="112"/>
      <c r="Y121" s="112"/>
      <c r="Z121" s="112"/>
      <c r="AA121" s="207" t="str">
        <f t="shared" si="22"/>
        <v/>
      </c>
      <c r="AB121" s="112"/>
      <c r="AC121" s="112"/>
      <c r="AD121" s="112"/>
      <c r="AE121" s="112"/>
      <c r="AF121" s="112"/>
      <c r="AG121" s="207" t="str">
        <f t="shared" si="23"/>
        <v/>
      </c>
      <c r="AH121" s="113"/>
      <c r="AI121" s="207" t="str">
        <f t="shared" si="24"/>
        <v/>
      </c>
      <c r="AJ121" s="113"/>
      <c r="AK121" s="207" t="str">
        <f t="shared" si="25"/>
        <v/>
      </c>
      <c r="AL121" s="113"/>
      <c r="AM121" s="207" t="str">
        <f t="shared" si="26"/>
        <v/>
      </c>
      <c r="AN121" s="113"/>
      <c r="AO121" s="113"/>
      <c r="AP121" s="113"/>
      <c r="AQ121" s="112"/>
      <c r="AR121" s="112"/>
      <c r="AS121" s="112"/>
      <c r="AT121" s="112"/>
      <c r="AU121" s="112"/>
      <c r="AV121" s="112"/>
      <c r="AW121" s="112"/>
      <c r="AX121" s="112"/>
      <c r="AY121" s="112"/>
      <c r="BA121" s="112"/>
      <c r="BB121" s="112"/>
      <c r="BC121" s="112"/>
      <c r="BD121" s="112"/>
      <c r="BE121" s="112"/>
      <c r="BF121" s="112"/>
    </row>
    <row r="122" spans="1:58" s="76" customFormat="1" x14ac:dyDescent="0.2">
      <c r="A122" s="124"/>
      <c r="B122" s="112"/>
      <c r="C122" s="207" t="str">
        <f t="shared" si="18"/>
        <v/>
      </c>
      <c r="D122" s="73"/>
      <c r="E122" s="112"/>
      <c r="F122" s="112"/>
      <c r="G122" s="112"/>
      <c r="H122" s="112"/>
      <c r="I122" s="112"/>
      <c r="J122" s="207" t="str">
        <f t="shared" si="19"/>
        <v/>
      </c>
      <c r="K122" s="227" t="str">
        <f t="shared" si="20"/>
        <v/>
      </c>
      <c r="L122" s="112"/>
      <c r="M122" s="207" t="str">
        <f t="shared" si="21"/>
        <v/>
      </c>
      <c r="N122" s="113"/>
      <c r="O122" s="113"/>
      <c r="P122" s="112"/>
      <c r="Q122" s="112"/>
      <c r="R122" s="112"/>
      <c r="S122" s="112"/>
      <c r="T122" s="112"/>
      <c r="U122" s="112"/>
      <c r="V122" s="112"/>
      <c r="W122" s="112"/>
      <c r="X122" s="112"/>
      <c r="Y122" s="112"/>
      <c r="Z122" s="112"/>
      <c r="AA122" s="207" t="str">
        <f t="shared" si="22"/>
        <v/>
      </c>
      <c r="AB122" s="112"/>
      <c r="AC122" s="112"/>
      <c r="AD122" s="112"/>
      <c r="AE122" s="112"/>
      <c r="AF122" s="112"/>
      <c r="AG122" s="207" t="str">
        <f t="shared" si="23"/>
        <v/>
      </c>
      <c r="AH122" s="113"/>
      <c r="AI122" s="207" t="str">
        <f t="shared" si="24"/>
        <v/>
      </c>
      <c r="AJ122" s="113"/>
      <c r="AK122" s="207" t="str">
        <f t="shared" si="25"/>
        <v/>
      </c>
      <c r="AL122" s="113"/>
      <c r="AM122" s="207" t="str">
        <f t="shared" si="26"/>
        <v/>
      </c>
      <c r="AN122" s="113"/>
      <c r="AO122" s="113"/>
      <c r="AP122" s="113"/>
      <c r="AQ122" s="112"/>
      <c r="AR122" s="112"/>
      <c r="AS122" s="112"/>
      <c r="AT122" s="112"/>
      <c r="AU122" s="112"/>
      <c r="AV122" s="112"/>
      <c r="AW122" s="112"/>
      <c r="AX122" s="112"/>
      <c r="AY122" s="112"/>
      <c r="BA122" s="112"/>
      <c r="BB122" s="112"/>
      <c r="BC122" s="112"/>
      <c r="BD122" s="112"/>
      <c r="BE122" s="112"/>
      <c r="BF122" s="112"/>
    </row>
    <row r="123" spans="1:58" s="76" customFormat="1" x14ac:dyDescent="0.2">
      <c r="A123" s="124"/>
      <c r="B123" s="112"/>
      <c r="C123" s="207" t="str">
        <f t="shared" si="18"/>
        <v/>
      </c>
      <c r="D123" s="73"/>
      <c r="E123" s="112"/>
      <c r="F123" s="112"/>
      <c r="G123" s="112"/>
      <c r="H123" s="112"/>
      <c r="I123" s="112"/>
      <c r="J123" s="207" t="str">
        <f t="shared" si="19"/>
        <v/>
      </c>
      <c r="K123" s="227" t="str">
        <f t="shared" si="20"/>
        <v/>
      </c>
      <c r="L123" s="112"/>
      <c r="M123" s="207" t="str">
        <f t="shared" si="21"/>
        <v/>
      </c>
      <c r="N123" s="113"/>
      <c r="O123" s="113"/>
      <c r="P123" s="112"/>
      <c r="Q123" s="112"/>
      <c r="R123" s="112"/>
      <c r="S123" s="112"/>
      <c r="T123" s="112"/>
      <c r="U123" s="112"/>
      <c r="V123" s="112"/>
      <c r="W123" s="112"/>
      <c r="X123" s="112"/>
      <c r="Y123" s="112"/>
      <c r="Z123" s="112"/>
      <c r="AA123" s="207" t="str">
        <f t="shared" si="22"/>
        <v/>
      </c>
      <c r="AB123" s="112"/>
      <c r="AC123" s="112"/>
      <c r="AD123" s="112"/>
      <c r="AE123" s="112"/>
      <c r="AF123" s="112"/>
      <c r="AG123" s="207" t="str">
        <f t="shared" si="23"/>
        <v/>
      </c>
      <c r="AH123" s="113"/>
      <c r="AI123" s="207" t="str">
        <f t="shared" si="24"/>
        <v/>
      </c>
      <c r="AJ123" s="113"/>
      <c r="AK123" s="207" t="str">
        <f t="shared" si="25"/>
        <v/>
      </c>
      <c r="AL123" s="113"/>
      <c r="AM123" s="207" t="str">
        <f t="shared" si="26"/>
        <v/>
      </c>
      <c r="AN123" s="113"/>
      <c r="AO123" s="113"/>
      <c r="AP123" s="113"/>
      <c r="AQ123" s="112"/>
      <c r="AR123" s="112"/>
      <c r="AS123" s="112"/>
      <c r="AT123" s="112"/>
      <c r="AU123" s="112"/>
      <c r="AV123" s="112"/>
      <c r="AW123" s="112"/>
      <c r="AX123" s="112"/>
      <c r="AY123" s="112"/>
      <c r="BA123" s="112"/>
      <c r="BB123" s="112"/>
      <c r="BC123" s="112"/>
      <c r="BD123" s="112"/>
      <c r="BE123" s="112"/>
      <c r="BF123" s="112"/>
    </row>
    <row r="124" spans="1:58" s="76" customFormat="1" x14ac:dyDescent="0.2">
      <c r="A124" s="124"/>
      <c r="B124" s="112"/>
      <c r="C124" s="207" t="str">
        <f t="shared" si="18"/>
        <v/>
      </c>
      <c r="D124" s="73"/>
      <c r="E124" s="112"/>
      <c r="F124" s="112"/>
      <c r="G124" s="112"/>
      <c r="H124" s="112"/>
      <c r="I124" s="112"/>
      <c r="J124" s="207" t="str">
        <f t="shared" si="19"/>
        <v/>
      </c>
      <c r="K124" s="227" t="str">
        <f t="shared" si="20"/>
        <v/>
      </c>
      <c r="L124" s="112"/>
      <c r="M124" s="207" t="str">
        <f t="shared" si="21"/>
        <v/>
      </c>
      <c r="N124" s="113"/>
      <c r="O124" s="113"/>
      <c r="P124" s="112"/>
      <c r="Q124" s="112"/>
      <c r="R124" s="112"/>
      <c r="S124" s="112"/>
      <c r="T124" s="112"/>
      <c r="U124" s="112"/>
      <c r="V124" s="112"/>
      <c r="W124" s="112"/>
      <c r="X124" s="112"/>
      <c r="Y124" s="112"/>
      <c r="Z124" s="112"/>
      <c r="AA124" s="207" t="str">
        <f t="shared" si="22"/>
        <v/>
      </c>
      <c r="AB124" s="112"/>
      <c r="AC124" s="112"/>
      <c r="AD124" s="112"/>
      <c r="AE124" s="112"/>
      <c r="AF124" s="112"/>
      <c r="AG124" s="207" t="str">
        <f t="shared" si="23"/>
        <v/>
      </c>
      <c r="AH124" s="113"/>
      <c r="AI124" s="207" t="str">
        <f t="shared" si="24"/>
        <v/>
      </c>
      <c r="AJ124" s="113"/>
      <c r="AK124" s="207" t="str">
        <f t="shared" si="25"/>
        <v/>
      </c>
      <c r="AL124" s="113"/>
      <c r="AM124" s="207" t="str">
        <f t="shared" si="26"/>
        <v/>
      </c>
      <c r="AN124" s="113"/>
      <c r="AO124" s="113"/>
      <c r="AP124" s="113"/>
      <c r="AQ124" s="112"/>
      <c r="AR124" s="112"/>
      <c r="AS124" s="112"/>
      <c r="AT124" s="112"/>
      <c r="AU124" s="112"/>
      <c r="AV124" s="112"/>
      <c r="AW124" s="112"/>
      <c r="AX124" s="112"/>
      <c r="AY124" s="112"/>
      <c r="BA124" s="112"/>
      <c r="BB124" s="112"/>
      <c r="BC124" s="112"/>
      <c r="BD124" s="112"/>
      <c r="BE124" s="112"/>
      <c r="BF124" s="112"/>
    </row>
    <row r="125" spans="1:58" s="76" customFormat="1" x14ac:dyDescent="0.2">
      <c r="A125" s="124"/>
      <c r="B125" s="112"/>
      <c r="C125" s="207" t="str">
        <f t="shared" si="18"/>
        <v/>
      </c>
      <c r="D125" s="73"/>
      <c r="E125" s="112"/>
      <c r="F125" s="112"/>
      <c r="G125" s="112"/>
      <c r="H125" s="112"/>
      <c r="I125" s="112"/>
      <c r="J125" s="207" t="str">
        <f t="shared" si="19"/>
        <v/>
      </c>
      <c r="K125" s="227" t="str">
        <f t="shared" si="20"/>
        <v/>
      </c>
      <c r="L125" s="112"/>
      <c r="M125" s="207" t="str">
        <f t="shared" si="21"/>
        <v/>
      </c>
      <c r="N125" s="113"/>
      <c r="O125" s="113"/>
      <c r="P125" s="112"/>
      <c r="Q125" s="112"/>
      <c r="R125" s="112"/>
      <c r="S125" s="112"/>
      <c r="T125" s="112"/>
      <c r="U125" s="112"/>
      <c r="V125" s="112"/>
      <c r="W125" s="112"/>
      <c r="X125" s="112"/>
      <c r="Y125" s="112"/>
      <c r="Z125" s="112"/>
      <c r="AA125" s="207" t="str">
        <f t="shared" si="22"/>
        <v/>
      </c>
      <c r="AB125" s="112"/>
      <c r="AC125" s="112"/>
      <c r="AD125" s="112"/>
      <c r="AE125" s="112"/>
      <c r="AF125" s="112"/>
      <c r="AG125" s="207" t="str">
        <f t="shared" si="23"/>
        <v/>
      </c>
      <c r="AH125" s="113"/>
      <c r="AI125" s="207" t="str">
        <f t="shared" si="24"/>
        <v/>
      </c>
      <c r="AJ125" s="113"/>
      <c r="AK125" s="207" t="str">
        <f t="shared" si="25"/>
        <v/>
      </c>
      <c r="AL125" s="113"/>
      <c r="AM125" s="207" t="str">
        <f t="shared" si="26"/>
        <v/>
      </c>
      <c r="AN125" s="113"/>
      <c r="AO125" s="113"/>
      <c r="AP125" s="113"/>
      <c r="AQ125" s="112"/>
      <c r="AR125" s="112"/>
      <c r="AS125" s="112"/>
      <c r="AT125" s="112"/>
      <c r="AU125" s="112"/>
      <c r="AV125" s="112"/>
      <c r="AW125" s="112"/>
      <c r="AX125" s="112"/>
      <c r="AY125" s="112"/>
      <c r="BA125" s="112"/>
      <c r="BB125" s="112"/>
      <c r="BC125" s="112"/>
      <c r="BD125" s="112"/>
      <c r="BE125" s="112"/>
      <c r="BF125" s="112"/>
    </row>
    <row r="126" spans="1:58" s="76" customFormat="1" x14ac:dyDescent="0.2">
      <c r="A126" s="124"/>
      <c r="B126" s="112"/>
      <c r="C126" s="207" t="str">
        <f t="shared" si="18"/>
        <v/>
      </c>
      <c r="D126" s="73"/>
      <c r="E126" s="112"/>
      <c r="F126" s="112"/>
      <c r="G126" s="112"/>
      <c r="H126" s="112"/>
      <c r="I126" s="112"/>
      <c r="J126" s="207" t="str">
        <f t="shared" si="19"/>
        <v/>
      </c>
      <c r="K126" s="227" t="str">
        <f t="shared" si="20"/>
        <v/>
      </c>
      <c r="L126" s="112"/>
      <c r="M126" s="207" t="str">
        <f t="shared" si="21"/>
        <v/>
      </c>
      <c r="N126" s="113"/>
      <c r="O126" s="113"/>
      <c r="P126" s="112"/>
      <c r="Q126" s="112"/>
      <c r="R126" s="112"/>
      <c r="S126" s="112"/>
      <c r="T126" s="112"/>
      <c r="U126" s="112"/>
      <c r="V126" s="112"/>
      <c r="W126" s="112"/>
      <c r="X126" s="112"/>
      <c r="Y126" s="112"/>
      <c r="Z126" s="112"/>
      <c r="AA126" s="207" t="str">
        <f t="shared" si="22"/>
        <v/>
      </c>
      <c r="AB126" s="112"/>
      <c r="AC126" s="112"/>
      <c r="AD126" s="112"/>
      <c r="AE126" s="112"/>
      <c r="AF126" s="112"/>
      <c r="AG126" s="207" t="str">
        <f t="shared" si="23"/>
        <v/>
      </c>
      <c r="AH126" s="113"/>
      <c r="AI126" s="207" t="str">
        <f t="shared" si="24"/>
        <v/>
      </c>
      <c r="AJ126" s="113"/>
      <c r="AK126" s="207" t="str">
        <f t="shared" si="25"/>
        <v/>
      </c>
      <c r="AL126" s="113"/>
      <c r="AM126" s="207" t="str">
        <f t="shared" si="26"/>
        <v/>
      </c>
      <c r="AN126" s="113"/>
      <c r="AO126" s="113"/>
      <c r="AP126" s="113"/>
      <c r="AQ126" s="112"/>
      <c r="AR126" s="112"/>
      <c r="AS126" s="112"/>
      <c r="AT126" s="112"/>
      <c r="AU126" s="112"/>
      <c r="AV126" s="112"/>
      <c r="AW126" s="112"/>
      <c r="AX126" s="112"/>
      <c r="AY126" s="112"/>
      <c r="BA126" s="112"/>
      <c r="BB126" s="112"/>
      <c r="BC126" s="112"/>
      <c r="BD126" s="112"/>
      <c r="BE126" s="112"/>
      <c r="BF126" s="112"/>
    </row>
    <row r="127" spans="1:58" s="76" customFormat="1" x14ac:dyDescent="0.2">
      <c r="A127" s="124"/>
      <c r="B127" s="112"/>
      <c r="C127" s="207" t="str">
        <f t="shared" si="18"/>
        <v/>
      </c>
      <c r="D127" s="73"/>
      <c r="E127" s="112"/>
      <c r="F127" s="112"/>
      <c r="G127" s="112"/>
      <c r="H127" s="112"/>
      <c r="I127" s="112"/>
      <c r="J127" s="207" t="str">
        <f t="shared" si="19"/>
        <v/>
      </c>
      <c r="K127" s="227" t="str">
        <f t="shared" si="20"/>
        <v/>
      </c>
      <c r="L127" s="112"/>
      <c r="M127" s="207" t="str">
        <f t="shared" si="21"/>
        <v/>
      </c>
      <c r="N127" s="113"/>
      <c r="O127" s="113"/>
      <c r="P127" s="112"/>
      <c r="Q127" s="112"/>
      <c r="R127" s="112"/>
      <c r="S127" s="112"/>
      <c r="T127" s="112"/>
      <c r="U127" s="112"/>
      <c r="V127" s="112"/>
      <c r="W127" s="112"/>
      <c r="X127" s="112"/>
      <c r="Y127" s="112"/>
      <c r="Z127" s="112"/>
      <c r="AA127" s="207" t="str">
        <f t="shared" si="22"/>
        <v/>
      </c>
      <c r="AB127" s="112"/>
      <c r="AC127" s="112"/>
      <c r="AD127" s="112"/>
      <c r="AE127" s="112"/>
      <c r="AF127" s="112"/>
      <c r="AG127" s="207" t="str">
        <f t="shared" si="23"/>
        <v/>
      </c>
      <c r="AH127" s="113"/>
      <c r="AI127" s="207" t="str">
        <f t="shared" si="24"/>
        <v/>
      </c>
      <c r="AJ127" s="113"/>
      <c r="AK127" s="207" t="str">
        <f t="shared" si="25"/>
        <v/>
      </c>
      <c r="AL127" s="113"/>
      <c r="AM127" s="207" t="str">
        <f t="shared" si="26"/>
        <v/>
      </c>
      <c r="AN127" s="113"/>
      <c r="AO127" s="113"/>
      <c r="AP127" s="113"/>
      <c r="AQ127" s="112"/>
      <c r="AR127" s="112"/>
      <c r="AS127" s="112"/>
      <c r="AT127" s="112"/>
      <c r="AU127" s="112"/>
      <c r="AV127" s="112"/>
      <c r="AW127" s="112"/>
      <c r="AX127" s="112"/>
      <c r="AY127" s="112"/>
      <c r="BA127" s="112"/>
      <c r="BB127" s="112"/>
      <c r="BC127" s="112"/>
      <c r="BD127" s="112"/>
      <c r="BE127" s="112"/>
      <c r="BF127" s="112"/>
    </row>
    <row r="128" spans="1:58" s="76" customFormat="1" x14ac:dyDescent="0.2">
      <c r="A128" s="124"/>
      <c r="B128" s="112"/>
      <c r="C128" s="207" t="str">
        <f t="shared" si="18"/>
        <v/>
      </c>
      <c r="D128" s="73"/>
      <c r="E128" s="112"/>
      <c r="F128" s="112"/>
      <c r="G128" s="112"/>
      <c r="H128" s="112"/>
      <c r="I128" s="112"/>
      <c r="J128" s="207" t="str">
        <f t="shared" si="19"/>
        <v/>
      </c>
      <c r="K128" s="227" t="str">
        <f t="shared" si="20"/>
        <v/>
      </c>
      <c r="L128" s="112"/>
      <c r="M128" s="207" t="str">
        <f t="shared" si="21"/>
        <v/>
      </c>
      <c r="N128" s="113"/>
      <c r="O128" s="113"/>
      <c r="P128" s="112"/>
      <c r="Q128" s="112"/>
      <c r="R128" s="112"/>
      <c r="S128" s="112"/>
      <c r="T128" s="112"/>
      <c r="U128" s="112"/>
      <c r="V128" s="112"/>
      <c r="W128" s="112"/>
      <c r="X128" s="112"/>
      <c r="Y128" s="112"/>
      <c r="Z128" s="112"/>
      <c r="AA128" s="207" t="str">
        <f t="shared" si="22"/>
        <v/>
      </c>
      <c r="AB128" s="112"/>
      <c r="AC128" s="112"/>
      <c r="AD128" s="112"/>
      <c r="AE128" s="112"/>
      <c r="AF128" s="112"/>
      <c r="AG128" s="207" t="str">
        <f t="shared" si="23"/>
        <v/>
      </c>
      <c r="AH128" s="113"/>
      <c r="AI128" s="207" t="str">
        <f t="shared" si="24"/>
        <v/>
      </c>
      <c r="AJ128" s="113"/>
      <c r="AK128" s="207" t="str">
        <f t="shared" si="25"/>
        <v/>
      </c>
      <c r="AL128" s="113"/>
      <c r="AM128" s="207" t="str">
        <f t="shared" si="26"/>
        <v/>
      </c>
      <c r="AN128" s="113"/>
      <c r="AO128" s="113"/>
      <c r="AP128" s="113"/>
      <c r="AQ128" s="112"/>
      <c r="AR128" s="112"/>
      <c r="AS128" s="112"/>
      <c r="AT128" s="112"/>
      <c r="AU128" s="112"/>
      <c r="AV128" s="112"/>
      <c r="AW128" s="112"/>
      <c r="AX128" s="112"/>
      <c r="AY128" s="112"/>
      <c r="BA128" s="112"/>
      <c r="BB128" s="112"/>
      <c r="BC128" s="112"/>
      <c r="BD128" s="112"/>
      <c r="BE128" s="112"/>
      <c r="BF128" s="112"/>
    </row>
    <row r="129" spans="1:58" s="76" customFormat="1" x14ac:dyDescent="0.2">
      <c r="A129" s="124"/>
      <c r="B129" s="112"/>
      <c r="C129" s="207" t="str">
        <f t="shared" si="18"/>
        <v/>
      </c>
      <c r="D129" s="73"/>
      <c r="E129" s="112"/>
      <c r="F129" s="112"/>
      <c r="G129" s="112"/>
      <c r="H129" s="112"/>
      <c r="I129" s="112"/>
      <c r="J129" s="207" t="str">
        <f t="shared" si="19"/>
        <v/>
      </c>
      <c r="K129" s="227" t="str">
        <f t="shared" si="20"/>
        <v/>
      </c>
      <c r="L129" s="112"/>
      <c r="M129" s="207" t="str">
        <f t="shared" si="21"/>
        <v/>
      </c>
      <c r="N129" s="113"/>
      <c r="O129" s="113"/>
      <c r="P129" s="112"/>
      <c r="Q129" s="112"/>
      <c r="R129" s="112"/>
      <c r="S129" s="112"/>
      <c r="T129" s="112"/>
      <c r="U129" s="112"/>
      <c r="V129" s="112"/>
      <c r="W129" s="112"/>
      <c r="X129" s="112"/>
      <c r="Y129" s="112"/>
      <c r="Z129" s="112"/>
      <c r="AA129" s="207" t="str">
        <f t="shared" si="22"/>
        <v/>
      </c>
      <c r="AB129" s="112"/>
      <c r="AC129" s="112"/>
      <c r="AD129" s="112"/>
      <c r="AE129" s="112"/>
      <c r="AF129" s="112"/>
      <c r="AG129" s="207" t="str">
        <f t="shared" si="23"/>
        <v/>
      </c>
      <c r="AH129" s="113"/>
      <c r="AI129" s="207" t="str">
        <f t="shared" si="24"/>
        <v/>
      </c>
      <c r="AJ129" s="113"/>
      <c r="AK129" s="207" t="str">
        <f t="shared" si="25"/>
        <v/>
      </c>
      <c r="AL129" s="113"/>
      <c r="AM129" s="207" t="str">
        <f t="shared" si="26"/>
        <v/>
      </c>
      <c r="AN129" s="113"/>
      <c r="AO129" s="113"/>
      <c r="AP129" s="113"/>
      <c r="AQ129" s="112"/>
      <c r="AR129" s="112"/>
      <c r="AS129" s="112"/>
      <c r="AT129" s="112"/>
      <c r="AU129" s="112"/>
      <c r="AV129" s="112"/>
      <c r="AW129" s="112"/>
      <c r="AX129" s="112"/>
      <c r="AY129" s="112"/>
      <c r="BA129" s="112"/>
      <c r="BB129" s="112"/>
      <c r="BC129" s="112"/>
      <c r="BD129" s="112"/>
      <c r="BE129" s="112"/>
      <c r="BF129" s="112"/>
    </row>
    <row r="130" spans="1:58" s="76" customFormat="1" x14ac:dyDescent="0.2">
      <c r="A130" s="124"/>
      <c r="B130" s="112"/>
      <c r="C130" s="207" t="str">
        <f t="shared" si="18"/>
        <v/>
      </c>
      <c r="D130" s="73"/>
      <c r="E130" s="112"/>
      <c r="F130" s="112"/>
      <c r="G130" s="112"/>
      <c r="H130" s="112"/>
      <c r="I130" s="112"/>
      <c r="J130" s="207" t="str">
        <f t="shared" si="19"/>
        <v/>
      </c>
      <c r="K130" s="227" t="str">
        <f t="shared" si="20"/>
        <v/>
      </c>
      <c r="L130" s="112"/>
      <c r="M130" s="207" t="str">
        <f t="shared" si="21"/>
        <v/>
      </c>
      <c r="N130" s="113"/>
      <c r="O130" s="113"/>
      <c r="P130" s="112"/>
      <c r="Q130" s="112"/>
      <c r="R130" s="112"/>
      <c r="S130" s="112"/>
      <c r="T130" s="112"/>
      <c r="U130" s="112"/>
      <c r="V130" s="112"/>
      <c r="W130" s="112"/>
      <c r="X130" s="112"/>
      <c r="Y130" s="112"/>
      <c r="Z130" s="112"/>
      <c r="AA130" s="207" t="str">
        <f t="shared" si="22"/>
        <v/>
      </c>
      <c r="AB130" s="112"/>
      <c r="AC130" s="112"/>
      <c r="AD130" s="112"/>
      <c r="AE130" s="112"/>
      <c r="AF130" s="112"/>
      <c r="AG130" s="207" t="str">
        <f t="shared" si="23"/>
        <v/>
      </c>
      <c r="AH130" s="113"/>
      <c r="AI130" s="207" t="str">
        <f t="shared" si="24"/>
        <v/>
      </c>
      <c r="AJ130" s="113"/>
      <c r="AK130" s="207" t="str">
        <f t="shared" si="25"/>
        <v/>
      </c>
      <c r="AL130" s="113"/>
      <c r="AM130" s="207" t="str">
        <f t="shared" si="26"/>
        <v/>
      </c>
      <c r="AN130" s="113"/>
      <c r="AO130" s="113"/>
      <c r="AP130" s="113"/>
      <c r="AQ130" s="112"/>
      <c r="AR130" s="112"/>
      <c r="AS130" s="112"/>
      <c r="AT130" s="112"/>
      <c r="AU130" s="112"/>
      <c r="AV130" s="112"/>
      <c r="AW130" s="112"/>
      <c r="AX130" s="112"/>
      <c r="AY130" s="112"/>
      <c r="BA130" s="112"/>
      <c r="BB130" s="112"/>
      <c r="BC130" s="112"/>
      <c r="BD130" s="112"/>
      <c r="BE130" s="112"/>
      <c r="BF130" s="112"/>
    </row>
    <row r="131" spans="1:58" s="76" customFormat="1" x14ac:dyDescent="0.2">
      <c r="A131" s="124"/>
      <c r="B131" s="112"/>
      <c r="C131" s="207" t="str">
        <f t="shared" si="18"/>
        <v/>
      </c>
      <c r="D131" s="73"/>
      <c r="E131" s="112"/>
      <c r="F131" s="112"/>
      <c r="G131" s="112"/>
      <c r="H131" s="112"/>
      <c r="I131" s="112"/>
      <c r="J131" s="207" t="str">
        <f t="shared" si="19"/>
        <v/>
      </c>
      <c r="K131" s="227" t="str">
        <f t="shared" si="20"/>
        <v/>
      </c>
      <c r="L131" s="112"/>
      <c r="M131" s="207" t="str">
        <f t="shared" si="21"/>
        <v/>
      </c>
      <c r="N131" s="113"/>
      <c r="O131" s="113"/>
      <c r="P131" s="112"/>
      <c r="Q131" s="112"/>
      <c r="R131" s="112"/>
      <c r="S131" s="112"/>
      <c r="T131" s="112"/>
      <c r="U131" s="112"/>
      <c r="V131" s="112"/>
      <c r="W131" s="112"/>
      <c r="X131" s="112"/>
      <c r="Y131" s="112"/>
      <c r="Z131" s="112"/>
      <c r="AA131" s="207" t="str">
        <f t="shared" si="22"/>
        <v/>
      </c>
      <c r="AB131" s="112"/>
      <c r="AC131" s="112"/>
      <c r="AD131" s="112"/>
      <c r="AE131" s="112"/>
      <c r="AF131" s="112"/>
      <c r="AG131" s="207" t="str">
        <f t="shared" si="23"/>
        <v/>
      </c>
      <c r="AH131" s="113"/>
      <c r="AI131" s="207" t="str">
        <f t="shared" si="24"/>
        <v/>
      </c>
      <c r="AJ131" s="113"/>
      <c r="AK131" s="207" t="str">
        <f t="shared" si="25"/>
        <v/>
      </c>
      <c r="AL131" s="113"/>
      <c r="AM131" s="207" t="str">
        <f t="shared" si="26"/>
        <v/>
      </c>
      <c r="AN131" s="113"/>
      <c r="AO131" s="113"/>
      <c r="AP131" s="113"/>
      <c r="AQ131" s="112"/>
      <c r="AR131" s="112"/>
      <c r="AS131" s="112"/>
      <c r="AT131" s="112"/>
      <c r="AU131" s="112"/>
      <c r="AV131" s="112"/>
      <c r="AW131" s="112"/>
      <c r="AX131" s="112"/>
      <c r="AY131" s="112"/>
      <c r="BA131" s="112"/>
      <c r="BB131" s="112"/>
      <c r="BC131" s="112"/>
      <c r="BD131" s="112"/>
      <c r="BE131" s="112"/>
      <c r="BF131" s="112"/>
    </row>
    <row r="132" spans="1:58" s="76" customFormat="1" x14ac:dyDescent="0.2">
      <c r="A132" s="124"/>
      <c r="B132" s="112"/>
      <c r="C132" s="207" t="str">
        <f t="shared" si="18"/>
        <v/>
      </c>
      <c r="D132" s="73"/>
      <c r="E132" s="112"/>
      <c r="F132" s="112"/>
      <c r="G132" s="112"/>
      <c r="H132" s="112"/>
      <c r="I132" s="112"/>
      <c r="J132" s="207" t="str">
        <f t="shared" si="19"/>
        <v/>
      </c>
      <c r="K132" s="227" t="str">
        <f t="shared" si="20"/>
        <v/>
      </c>
      <c r="L132" s="112"/>
      <c r="M132" s="207" t="str">
        <f t="shared" si="21"/>
        <v/>
      </c>
      <c r="N132" s="113"/>
      <c r="O132" s="113"/>
      <c r="P132" s="112"/>
      <c r="Q132" s="112"/>
      <c r="R132" s="112"/>
      <c r="S132" s="112"/>
      <c r="T132" s="112"/>
      <c r="U132" s="112"/>
      <c r="V132" s="112"/>
      <c r="W132" s="112"/>
      <c r="X132" s="112"/>
      <c r="Y132" s="112"/>
      <c r="Z132" s="112"/>
      <c r="AA132" s="207" t="str">
        <f t="shared" si="22"/>
        <v/>
      </c>
      <c r="AB132" s="112"/>
      <c r="AC132" s="112"/>
      <c r="AD132" s="112"/>
      <c r="AE132" s="112"/>
      <c r="AF132" s="112"/>
      <c r="AG132" s="207" t="str">
        <f t="shared" si="23"/>
        <v/>
      </c>
      <c r="AH132" s="113"/>
      <c r="AI132" s="207" t="str">
        <f t="shared" si="24"/>
        <v/>
      </c>
      <c r="AJ132" s="113"/>
      <c r="AK132" s="207" t="str">
        <f t="shared" si="25"/>
        <v/>
      </c>
      <c r="AL132" s="113"/>
      <c r="AM132" s="207" t="str">
        <f t="shared" si="26"/>
        <v/>
      </c>
      <c r="AN132" s="113"/>
      <c r="AO132" s="113"/>
      <c r="AP132" s="113"/>
      <c r="AQ132" s="112"/>
      <c r="AR132" s="112"/>
      <c r="AS132" s="112"/>
      <c r="AT132" s="112"/>
      <c r="AU132" s="112"/>
      <c r="AV132" s="112"/>
      <c r="AW132" s="112"/>
      <c r="AX132" s="112"/>
      <c r="AY132" s="112"/>
      <c r="BA132" s="112"/>
      <c r="BB132" s="112"/>
      <c r="BC132" s="112"/>
      <c r="BD132" s="112"/>
      <c r="BE132" s="112"/>
      <c r="BF132" s="112"/>
    </row>
    <row r="133" spans="1:58" s="76" customFormat="1" x14ac:dyDescent="0.2">
      <c r="A133" s="124"/>
      <c r="B133" s="112"/>
      <c r="C133" s="207" t="str">
        <f t="shared" si="18"/>
        <v/>
      </c>
      <c r="D133" s="73"/>
      <c r="E133" s="112"/>
      <c r="F133" s="112"/>
      <c r="G133" s="112"/>
      <c r="H133" s="112"/>
      <c r="I133" s="112"/>
      <c r="J133" s="207" t="str">
        <f t="shared" si="19"/>
        <v/>
      </c>
      <c r="K133" s="227" t="str">
        <f t="shared" si="20"/>
        <v/>
      </c>
      <c r="L133" s="112"/>
      <c r="M133" s="207" t="str">
        <f t="shared" si="21"/>
        <v/>
      </c>
      <c r="N133" s="113"/>
      <c r="O133" s="113"/>
      <c r="P133" s="112"/>
      <c r="Q133" s="112"/>
      <c r="R133" s="112"/>
      <c r="S133" s="112"/>
      <c r="T133" s="112"/>
      <c r="U133" s="112"/>
      <c r="V133" s="112"/>
      <c r="W133" s="112"/>
      <c r="X133" s="112"/>
      <c r="Y133" s="112"/>
      <c r="Z133" s="112"/>
      <c r="AA133" s="207" t="str">
        <f t="shared" si="22"/>
        <v/>
      </c>
      <c r="AB133" s="112"/>
      <c r="AC133" s="112"/>
      <c r="AD133" s="112"/>
      <c r="AE133" s="112"/>
      <c r="AF133" s="112"/>
      <c r="AG133" s="207" t="str">
        <f t="shared" si="23"/>
        <v/>
      </c>
      <c r="AH133" s="113"/>
      <c r="AI133" s="207" t="str">
        <f t="shared" si="24"/>
        <v/>
      </c>
      <c r="AJ133" s="113"/>
      <c r="AK133" s="207" t="str">
        <f t="shared" si="25"/>
        <v/>
      </c>
      <c r="AL133" s="113"/>
      <c r="AM133" s="207" t="str">
        <f t="shared" si="26"/>
        <v/>
      </c>
      <c r="AN133" s="113"/>
      <c r="AO133" s="113"/>
      <c r="AP133" s="113"/>
      <c r="AQ133" s="112"/>
      <c r="AR133" s="112"/>
      <c r="AS133" s="112"/>
      <c r="AT133" s="112"/>
      <c r="AU133" s="112"/>
      <c r="AV133" s="112"/>
      <c r="AW133" s="112"/>
      <c r="AX133" s="112"/>
      <c r="AY133" s="112"/>
      <c r="BA133" s="112"/>
      <c r="BB133" s="112"/>
      <c r="BC133" s="112"/>
      <c r="BD133" s="112"/>
      <c r="BE133" s="112"/>
      <c r="BF133" s="112"/>
    </row>
    <row r="134" spans="1:58" s="76" customFormat="1" x14ac:dyDescent="0.2">
      <c r="A134" s="124"/>
      <c r="B134" s="112"/>
      <c r="C134" s="207" t="str">
        <f t="shared" si="18"/>
        <v/>
      </c>
      <c r="D134" s="73"/>
      <c r="E134" s="112"/>
      <c r="F134" s="112"/>
      <c r="G134" s="112"/>
      <c r="H134" s="112"/>
      <c r="I134" s="112"/>
      <c r="J134" s="207" t="str">
        <f t="shared" si="19"/>
        <v/>
      </c>
      <c r="K134" s="227" t="str">
        <f t="shared" si="20"/>
        <v/>
      </c>
      <c r="L134" s="112"/>
      <c r="M134" s="207" t="str">
        <f t="shared" si="21"/>
        <v/>
      </c>
      <c r="N134" s="113"/>
      <c r="O134" s="113"/>
      <c r="P134" s="112"/>
      <c r="Q134" s="112"/>
      <c r="R134" s="112"/>
      <c r="S134" s="112"/>
      <c r="T134" s="112"/>
      <c r="U134" s="112"/>
      <c r="V134" s="112"/>
      <c r="W134" s="112"/>
      <c r="X134" s="112"/>
      <c r="Y134" s="112"/>
      <c r="Z134" s="112"/>
      <c r="AA134" s="207" t="str">
        <f t="shared" si="22"/>
        <v/>
      </c>
      <c r="AB134" s="112"/>
      <c r="AC134" s="112"/>
      <c r="AD134" s="112"/>
      <c r="AE134" s="112"/>
      <c r="AF134" s="112"/>
      <c r="AG134" s="207" t="str">
        <f t="shared" si="23"/>
        <v/>
      </c>
      <c r="AH134" s="113"/>
      <c r="AI134" s="207" t="str">
        <f t="shared" si="24"/>
        <v/>
      </c>
      <c r="AJ134" s="113"/>
      <c r="AK134" s="207" t="str">
        <f t="shared" si="25"/>
        <v/>
      </c>
      <c r="AL134" s="113"/>
      <c r="AM134" s="207" t="str">
        <f t="shared" si="26"/>
        <v/>
      </c>
      <c r="AN134" s="113"/>
      <c r="AO134" s="113"/>
      <c r="AP134" s="113"/>
      <c r="AQ134" s="112"/>
      <c r="AR134" s="112"/>
      <c r="AS134" s="112"/>
      <c r="AT134" s="112"/>
      <c r="AU134" s="112"/>
      <c r="AV134" s="112"/>
      <c r="AW134" s="112"/>
      <c r="AX134" s="112"/>
      <c r="AY134" s="112"/>
      <c r="BA134" s="112"/>
      <c r="BB134" s="112"/>
      <c r="BC134" s="112"/>
      <c r="BD134" s="112"/>
      <c r="BE134" s="112"/>
      <c r="BF134" s="112"/>
    </row>
    <row r="135" spans="1:58" s="76" customFormat="1" x14ac:dyDescent="0.2">
      <c r="A135" s="124"/>
      <c r="B135" s="112"/>
      <c r="C135" s="207" t="str">
        <f t="shared" ref="C135:C198" si="27">IF(D135="","",(VLOOKUP(D135,Generic_Road_Names_Table_Array,2,FALSE)))</f>
        <v/>
      </c>
      <c r="D135" s="73"/>
      <c r="E135" s="112"/>
      <c r="F135" s="112"/>
      <c r="G135" s="112"/>
      <c r="H135" s="112"/>
      <c r="I135" s="112"/>
      <c r="J135" s="207" t="str">
        <f t="shared" ref="J135:J198" si="28">IF(I135="","",VLOOKUP(I135,Minor_Structures_ms_Type_Table_Array,2,FALSE))</f>
        <v/>
      </c>
      <c r="K135" s="227" t="str">
        <f t="shared" ref="K135:K198" si="29">IF(J135="","",IFERROR(VLOOKUP(J135,Minor_Structures_ms_Type_Ref_Only_Table_Array,2,FALSE),""))</f>
        <v/>
      </c>
      <c r="L135" s="112"/>
      <c r="M135" s="207" t="str">
        <f t="shared" ref="M135:M198" si="30">IF(L135="","",VLOOKUP(L135,Minor_Structures_ms_SubType_Table_Array,2,FALSE))</f>
        <v/>
      </c>
      <c r="N135" s="113"/>
      <c r="O135" s="113"/>
      <c r="P135" s="112"/>
      <c r="Q135" s="112"/>
      <c r="R135" s="112"/>
      <c r="S135" s="112"/>
      <c r="T135" s="112"/>
      <c r="U135" s="112"/>
      <c r="V135" s="112"/>
      <c r="W135" s="112"/>
      <c r="X135" s="112"/>
      <c r="Y135" s="112"/>
      <c r="Z135" s="112"/>
      <c r="AA135" s="207" t="str">
        <f t="shared" ref="AA135:AA198" si="31">IF(Z135="","",(VLOOKUP(Z135,Generic_Length_Adjustment_Reason_Table_Array,2,FALSE)))</f>
        <v/>
      </c>
      <c r="AB135" s="112"/>
      <c r="AC135" s="112"/>
      <c r="AD135" s="112"/>
      <c r="AE135" s="112"/>
      <c r="AF135" s="112"/>
      <c r="AG135" s="207" t="str">
        <f t="shared" ref="AG135:AG198" si="32">IF(AF135="","",VLOOKUP(AF135,Minor_Structures_ms_Material_Table_Array,2,FALSE))</f>
        <v/>
      </c>
      <c r="AH135" s="113"/>
      <c r="AI135" s="207" t="str">
        <f t="shared" ref="AI135:AI198" si="33">IF(AH135="","",VLOOKUP(AH135,Minor_Structures_ms_Surf_Treat_Table_Array,2,FALSE))</f>
        <v/>
      </c>
      <c r="AJ135" s="113"/>
      <c r="AK135" s="207" t="str">
        <f t="shared" ref="AK135:AK198" si="34">IF(AJ135="","",VLOOKUP(AJ135,Minor_Structures_ms_Colour_Table_Array,2,FALSE))</f>
        <v/>
      </c>
      <c r="AL135" s="113"/>
      <c r="AM135" s="207" t="str">
        <f t="shared" ref="AM135:AM198" si="35">IF(AL135="","",VLOOKUP(AL135,Minor_Structures_ms_Style_Table_Array,2,FALSE))</f>
        <v/>
      </c>
      <c r="AN135" s="113"/>
      <c r="AO135" s="113"/>
      <c r="AP135" s="113"/>
      <c r="AQ135" s="112"/>
      <c r="AR135" s="112"/>
      <c r="AS135" s="112"/>
      <c r="AT135" s="112"/>
      <c r="AU135" s="112"/>
      <c r="AV135" s="112"/>
      <c r="AW135" s="112"/>
      <c r="AX135" s="112"/>
      <c r="AY135" s="112"/>
      <c r="BA135" s="112"/>
      <c r="BB135" s="112"/>
      <c r="BC135" s="112"/>
      <c r="BD135" s="112"/>
      <c r="BE135" s="112"/>
      <c r="BF135" s="112"/>
    </row>
    <row r="136" spans="1:58" s="76" customFormat="1" x14ac:dyDescent="0.2">
      <c r="A136" s="124"/>
      <c r="B136" s="112"/>
      <c r="C136" s="207" t="str">
        <f t="shared" si="27"/>
        <v/>
      </c>
      <c r="D136" s="73"/>
      <c r="E136" s="112"/>
      <c r="F136" s="112"/>
      <c r="G136" s="112"/>
      <c r="H136" s="112"/>
      <c r="I136" s="112"/>
      <c r="J136" s="207" t="str">
        <f t="shared" si="28"/>
        <v/>
      </c>
      <c r="K136" s="227" t="str">
        <f t="shared" si="29"/>
        <v/>
      </c>
      <c r="L136" s="112"/>
      <c r="M136" s="207" t="str">
        <f t="shared" si="30"/>
        <v/>
      </c>
      <c r="N136" s="113"/>
      <c r="O136" s="113"/>
      <c r="P136" s="112"/>
      <c r="Q136" s="112"/>
      <c r="R136" s="112"/>
      <c r="S136" s="112"/>
      <c r="T136" s="112"/>
      <c r="U136" s="112"/>
      <c r="V136" s="112"/>
      <c r="W136" s="112"/>
      <c r="X136" s="112"/>
      <c r="Y136" s="112"/>
      <c r="Z136" s="112"/>
      <c r="AA136" s="207" t="str">
        <f t="shared" si="31"/>
        <v/>
      </c>
      <c r="AB136" s="112"/>
      <c r="AC136" s="112"/>
      <c r="AD136" s="112"/>
      <c r="AE136" s="112"/>
      <c r="AF136" s="112"/>
      <c r="AG136" s="207" t="str">
        <f t="shared" si="32"/>
        <v/>
      </c>
      <c r="AH136" s="113"/>
      <c r="AI136" s="207" t="str">
        <f t="shared" si="33"/>
        <v/>
      </c>
      <c r="AJ136" s="113"/>
      <c r="AK136" s="207" t="str">
        <f t="shared" si="34"/>
        <v/>
      </c>
      <c r="AL136" s="113"/>
      <c r="AM136" s="207" t="str">
        <f t="shared" si="35"/>
        <v/>
      </c>
      <c r="AN136" s="113"/>
      <c r="AO136" s="113"/>
      <c r="AP136" s="113"/>
      <c r="AQ136" s="112"/>
      <c r="AR136" s="112"/>
      <c r="AS136" s="112"/>
      <c r="AT136" s="112"/>
      <c r="AU136" s="112"/>
      <c r="AV136" s="112"/>
      <c r="AW136" s="112"/>
      <c r="AX136" s="112"/>
      <c r="AY136" s="112"/>
      <c r="BA136" s="112"/>
      <c r="BB136" s="112"/>
      <c r="BC136" s="112"/>
      <c r="BD136" s="112"/>
      <c r="BE136" s="112"/>
      <c r="BF136" s="112"/>
    </row>
    <row r="137" spans="1:58" s="76" customFormat="1" x14ac:dyDescent="0.2">
      <c r="A137" s="124"/>
      <c r="B137" s="112"/>
      <c r="C137" s="207" t="str">
        <f t="shared" si="27"/>
        <v/>
      </c>
      <c r="D137" s="73"/>
      <c r="E137" s="112"/>
      <c r="F137" s="112"/>
      <c r="G137" s="112"/>
      <c r="H137" s="112"/>
      <c r="I137" s="112"/>
      <c r="J137" s="207" t="str">
        <f t="shared" si="28"/>
        <v/>
      </c>
      <c r="K137" s="227" t="str">
        <f t="shared" si="29"/>
        <v/>
      </c>
      <c r="L137" s="112"/>
      <c r="M137" s="207" t="str">
        <f t="shared" si="30"/>
        <v/>
      </c>
      <c r="N137" s="113"/>
      <c r="O137" s="113"/>
      <c r="P137" s="112"/>
      <c r="Q137" s="112"/>
      <c r="R137" s="112"/>
      <c r="S137" s="112"/>
      <c r="T137" s="112"/>
      <c r="U137" s="112"/>
      <c r="V137" s="112"/>
      <c r="W137" s="112"/>
      <c r="X137" s="112"/>
      <c r="Y137" s="112"/>
      <c r="Z137" s="112"/>
      <c r="AA137" s="207" t="str">
        <f t="shared" si="31"/>
        <v/>
      </c>
      <c r="AB137" s="112"/>
      <c r="AC137" s="112"/>
      <c r="AD137" s="112"/>
      <c r="AE137" s="112"/>
      <c r="AF137" s="112"/>
      <c r="AG137" s="207" t="str">
        <f t="shared" si="32"/>
        <v/>
      </c>
      <c r="AH137" s="113"/>
      <c r="AI137" s="207" t="str">
        <f t="shared" si="33"/>
        <v/>
      </c>
      <c r="AJ137" s="113"/>
      <c r="AK137" s="207" t="str">
        <f t="shared" si="34"/>
        <v/>
      </c>
      <c r="AL137" s="113"/>
      <c r="AM137" s="207" t="str">
        <f t="shared" si="35"/>
        <v/>
      </c>
      <c r="AN137" s="113"/>
      <c r="AO137" s="113"/>
      <c r="AP137" s="113"/>
      <c r="AQ137" s="112"/>
      <c r="AR137" s="112"/>
      <c r="AS137" s="112"/>
      <c r="AT137" s="112"/>
      <c r="AU137" s="112"/>
      <c r="AV137" s="112"/>
      <c r="AW137" s="112"/>
      <c r="AX137" s="112"/>
      <c r="AY137" s="112"/>
      <c r="BA137" s="112"/>
      <c r="BB137" s="112"/>
      <c r="BC137" s="112"/>
      <c r="BD137" s="112"/>
      <c r="BE137" s="112"/>
      <c r="BF137" s="112"/>
    </row>
    <row r="138" spans="1:58" s="76" customFormat="1" x14ac:dyDescent="0.2">
      <c r="A138" s="124"/>
      <c r="B138" s="112"/>
      <c r="C138" s="207" t="str">
        <f t="shared" si="27"/>
        <v/>
      </c>
      <c r="D138" s="73"/>
      <c r="E138" s="112"/>
      <c r="F138" s="112"/>
      <c r="G138" s="112"/>
      <c r="H138" s="112"/>
      <c r="I138" s="112"/>
      <c r="J138" s="207" t="str">
        <f t="shared" si="28"/>
        <v/>
      </c>
      <c r="K138" s="227" t="str">
        <f t="shared" si="29"/>
        <v/>
      </c>
      <c r="L138" s="112"/>
      <c r="M138" s="207" t="str">
        <f t="shared" si="30"/>
        <v/>
      </c>
      <c r="N138" s="113"/>
      <c r="O138" s="113"/>
      <c r="P138" s="112"/>
      <c r="Q138" s="112"/>
      <c r="R138" s="112"/>
      <c r="S138" s="112"/>
      <c r="T138" s="112"/>
      <c r="U138" s="112"/>
      <c r="V138" s="112"/>
      <c r="W138" s="112"/>
      <c r="X138" s="112"/>
      <c r="Y138" s="112"/>
      <c r="Z138" s="112"/>
      <c r="AA138" s="207" t="str">
        <f t="shared" si="31"/>
        <v/>
      </c>
      <c r="AB138" s="112"/>
      <c r="AC138" s="112"/>
      <c r="AD138" s="112"/>
      <c r="AE138" s="112"/>
      <c r="AF138" s="112"/>
      <c r="AG138" s="207" t="str">
        <f t="shared" si="32"/>
        <v/>
      </c>
      <c r="AH138" s="113"/>
      <c r="AI138" s="207" t="str">
        <f t="shared" si="33"/>
        <v/>
      </c>
      <c r="AJ138" s="113"/>
      <c r="AK138" s="207" t="str">
        <f t="shared" si="34"/>
        <v/>
      </c>
      <c r="AL138" s="113"/>
      <c r="AM138" s="207" t="str">
        <f t="shared" si="35"/>
        <v/>
      </c>
      <c r="AN138" s="113"/>
      <c r="AO138" s="113"/>
      <c r="AP138" s="113"/>
      <c r="AQ138" s="112"/>
      <c r="AR138" s="112"/>
      <c r="AS138" s="112"/>
      <c r="AT138" s="112"/>
      <c r="AU138" s="112"/>
      <c r="AV138" s="112"/>
      <c r="AW138" s="112"/>
      <c r="AX138" s="112"/>
      <c r="AY138" s="112"/>
      <c r="BA138" s="112"/>
      <c r="BB138" s="112"/>
      <c r="BC138" s="112"/>
      <c r="BD138" s="112"/>
      <c r="BE138" s="112"/>
      <c r="BF138" s="112"/>
    </row>
    <row r="139" spans="1:58" s="76" customFormat="1" x14ac:dyDescent="0.2">
      <c r="A139" s="124"/>
      <c r="B139" s="112"/>
      <c r="C139" s="207" t="str">
        <f t="shared" si="27"/>
        <v/>
      </c>
      <c r="D139" s="73"/>
      <c r="E139" s="112"/>
      <c r="F139" s="112"/>
      <c r="G139" s="112"/>
      <c r="H139" s="112"/>
      <c r="I139" s="112"/>
      <c r="J139" s="207" t="str">
        <f t="shared" si="28"/>
        <v/>
      </c>
      <c r="K139" s="227" t="str">
        <f t="shared" si="29"/>
        <v/>
      </c>
      <c r="L139" s="112"/>
      <c r="M139" s="207" t="str">
        <f t="shared" si="30"/>
        <v/>
      </c>
      <c r="N139" s="113"/>
      <c r="O139" s="113"/>
      <c r="P139" s="112"/>
      <c r="Q139" s="112"/>
      <c r="R139" s="112"/>
      <c r="S139" s="112"/>
      <c r="T139" s="112"/>
      <c r="U139" s="112"/>
      <c r="V139" s="112"/>
      <c r="W139" s="112"/>
      <c r="X139" s="112"/>
      <c r="Y139" s="112"/>
      <c r="Z139" s="112"/>
      <c r="AA139" s="207" t="str">
        <f t="shared" si="31"/>
        <v/>
      </c>
      <c r="AB139" s="112"/>
      <c r="AC139" s="112"/>
      <c r="AD139" s="112"/>
      <c r="AE139" s="112"/>
      <c r="AF139" s="112"/>
      <c r="AG139" s="207" t="str">
        <f t="shared" si="32"/>
        <v/>
      </c>
      <c r="AH139" s="113"/>
      <c r="AI139" s="207" t="str">
        <f t="shared" si="33"/>
        <v/>
      </c>
      <c r="AJ139" s="113"/>
      <c r="AK139" s="207" t="str">
        <f t="shared" si="34"/>
        <v/>
      </c>
      <c r="AL139" s="113"/>
      <c r="AM139" s="207" t="str">
        <f t="shared" si="35"/>
        <v/>
      </c>
      <c r="AN139" s="113"/>
      <c r="AO139" s="113"/>
      <c r="AP139" s="113"/>
      <c r="AQ139" s="112"/>
      <c r="AR139" s="112"/>
      <c r="AS139" s="112"/>
      <c r="AT139" s="112"/>
      <c r="AU139" s="112"/>
      <c r="AV139" s="112"/>
      <c r="AW139" s="112"/>
      <c r="AX139" s="112"/>
      <c r="AY139" s="112"/>
      <c r="BA139" s="112"/>
      <c r="BB139" s="112"/>
      <c r="BC139" s="112"/>
      <c r="BD139" s="112"/>
      <c r="BE139" s="112"/>
      <c r="BF139" s="112"/>
    </row>
    <row r="140" spans="1:58" s="76" customFormat="1" x14ac:dyDescent="0.2">
      <c r="A140" s="124"/>
      <c r="B140" s="112"/>
      <c r="C140" s="207" t="str">
        <f t="shared" si="27"/>
        <v/>
      </c>
      <c r="D140" s="73"/>
      <c r="E140" s="112"/>
      <c r="F140" s="112"/>
      <c r="G140" s="112"/>
      <c r="H140" s="112"/>
      <c r="I140" s="112"/>
      <c r="J140" s="207" t="str">
        <f t="shared" si="28"/>
        <v/>
      </c>
      <c r="K140" s="227" t="str">
        <f t="shared" si="29"/>
        <v/>
      </c>
      <c r="L140" s="112"/>
      <c r="M140" s="207" t="str">
        <f t="shared" si="30"/>
        <v/>
      </c>
      <c r="N140" s="113"/>
      <c r="O140" s="113"/>
      <c r="P140" s="112"/>
      <c r="Q140" s="112"/>
      <c r="R140" s="112"/>
      <c r="S140" s="112"/>
      <c r="T140" s="112"/>
      <c r="U140" s="112"/>
      <c r="V140" s="112"/>
      <c r="W140" s="112"/>
      <c r="X140" s="112"/>
      <c r="Y140" s="112"/>
      <c r="Z140" s="112"/>
      <c r="AA140" s="207" t="str">
        <f t="shared" si="31"/>
        <v/>
      </c>
      <c r="AB140" s="112"/>
      <c r="AC140" s="112"/>
      <c r="AD140" s="112"/>
      <c r="AE140" s="112"/>
      <c r="AF140" s="112"/>
      <c r="AG140" s="207" t="str">
        <f t="shared" si="32"/>
        <v/>
      </c>
      <c r="AH140" s="113"/>
      <c r="AI140" s="207" t="str">
        <f t="shared" si="33"/>
        <v/>
      </c>
      <c r="AJ140" s="113"/>
      <c r="AK140" s="207" t="str">
        <f t="shared" si="34"/>
        <v/>
      </c>
      <c r="AL140" s="113"/>
      <c r="AM140" s="207" t="str">
        <f t="shared" si="35"/>
        <v/>
      </c>
      <c r="AN140" s="113"/>
      <c r="AO140" s="113"/>
      <c r="AP140" s="113"/>
      <c r="AQ140" s="112"/>
      <c r="AR140" s="112"/>
      <c r="AS140" s="112"/>
      <c r="AT140" s="112"/>
      <c r="AU140" s="112"/>
      <c r="AV140" s="112"/>
      <c r="AW140" s="112"/>
      <c r="AX140" s="112"/>
      <c r="AY140" s="112"/>
      <c r="BA140" s="112"/>
      <c r="BB140" s="112"/>
      <c r="BC140" s="112"/>
      <c r="BD140" s="112"/>
      <c r="BE140" s="112"/>
      <c r="BF140" s="112"/>
    </row>
    <row r="141" spans="1:58" s="76" customFormat="1" x14ac:dyDescent="0.2">
      <c r="A141" s="124"/>
      <c r="B141" s="112"/>
      <c r="C141" s="207" t="str">
        <f t="shared" si="27"/>
        <v/>
      </c>
      <c r="D141" s="73"/>
      <c r="E141" s="112"/>
      <c r="F141" s="112"/>
      <c r="G141" s="112"/>
      <c r="H141" s="112"/>
      <c r="I141" s="112"/>
      <c r="J141" s="207" t="str">
        <f t="shared" si="28"/>
        <v/>
      </c>
      <c r="K141" s="227" t="str">
        <f t="shared" si="29"/>
        <v/>
      </c>
      <c r="L141" s="112"/>
      <c r="M141" s="207" t="str">
        <f t="shared" si="30"/>
        <v/>
      </c>
      <c r="N141" s="113"/>
      <c r="O141" s="113"/>
      <c r="P141" s="112"/>
      <c r="Q141" s="112"/>
      <c r="R141" s="112"/>
      <c r="S141" s="112"/>
      <c r="T141" s="112"/>
      <c r="U141" s="112"/>
      <c r="V141" s="112"/>
      <c r="W141" s="112"/>
      <c r="X141" s="112"/>
      <c r="Y141" s="112"/>
      <c r="Z141" s="112"/>
      <c r="AA141" s="207" t="str">
        <f t="shared" si="31"/>
        <v/>
      </c>
      <c r="AB141" s="112"/>
      <c r="AC141" s="112"/>
      <c r="AD141" s="112"/>
      <c r="AE141" s="112"/>
      <c r="AF141" s="112"/>
      <c r="AG141" s="207" t="str">
        <f t="shared" si="32"/>
        <v/>
      </c>
      <c r="AH141" s="113"/>
      <c r="AI141" s="207" t="str">
        <f t="shared" si="33"/>
        <v/>
      </c>
      <c r="AJ141" s="113"/>
      <c r="AK141" s="207" t="str">
        <f t="shared" si="34"/>
        <v/>
      </c>
      <c r="AL141" s="113"/>
      <c r="AM141" s="207" t="str">
        <f t="shared" si="35"/>
        <v/>
      </c>
      <c r="AN141" s="113"/>
      <c r="AO141" s="113"/>
      <c r="AP141" s="113"/>
      <c r="AQ141" s="112"/>
      <c r="AR141" s="112"/>
      <c r="AS141" s="112"/>
      <c r="AT141" s="112"/>
      <c r="AU141" s="112"/>
      <c r="AV141" s="112"/>
      <c r="AW141" s="112"/>
      <c r="AX141" s="112"/>
      <c r="AY141" s="112"/>
      <c r="BA141" s="112"/>
      <c r="BB141" s="112"/>
      <c r="BC141" s="112"/>
      <c r="BD141" s="112"/>
      <c r="BE141" s="112"/>
      <c r="BF141" s="112"/>
    </row>
    <row r="142" spans="1:58" s="76" customFormat="1" x14ac:dyDescent="0.2">
      <c r="A142" s="124"/>
      <c r="B142" s="112"/>
      <c r="C142" s="207" t="str">
        <f t="shared" si="27"/>
        <v/>
      </c>
      <c r="D142" s="73"/>
      <c r="E142" s="112"/>
      <c r="F142" s="112"/>
      <c r="G142" s="112"/>
      <c r="H142" s="112"/>
      <c r="I142" s="112"/>
      <c r="J142" s="207" t="str">
        <f t="shared" si="28"/>
        <v/>
      </c>
      <c r="K142" s="227" t="str">
        <f t="shared" si="29"/>
        <v/>
      </c>
      <c r="L142" s="112"/>
      <c r="M142" s="207" t="str">
        <f t="shared" si="30"/>
        <v/>
      </c>
      <c r="N142" s="113"/>
      <c r="O142" s="113"/>
      <c r="P142" s="112"/>
      <c r="Q142" s="112"/>
      <c r="R142" s="112"/>
      <c r="S142" s="112"/>
      <c r="T142" s="112"/>
      <c r="U142" s="112"/>
      <c r="V142" s="112"/>
      <c r="W142" s="112"/>
      <c r="X142" s="112"/>
      <c r="Y142" s="112"/>
      <c r="Z142" s="112"/>
      <c r="AA142" s="207" t="str">
        <f t="shared" si="31"/>
        <v/>
      </c>
      <c r="AB142" s="112"/>
      <c r="AC142" s="112"/>
      <c r="AD142" s="112"/>
      <c r="AE142" s="112"/>
      <c r="AF142" s="112"/>
      <c r="AG142" s="207" t="str">
        <f t="shared" si="32"/>
        <v/>
      </c>
      <c r="AH142" s="113"/>
      <c r="AI142" s="207" t="str">
        <f t="shared" si="33"/>
        <v/>
      </c>
      <c r="AJ142" s="113"/>
      <c r="AK142" s="207" t="str">
        <f t="shared" si="34"/>
        <v/>
      </c>
      <c r="AL142" s="113"/>
      <c r="AM142" s="207" t="str">
        <f t="shared" si="35"/>
        <v/>
      </c>
      <c r="AN142" s="113"/>
      <c r="AO142" s="113"/>
      <c r="AP142" s="113"/>
      <c r="AQ142" s="112"/>
      <c r="AR142" s="112"/>
      <c r="AS142" s="112"/>
      <c r="AT142" s="112"/>
      <c r="AU142" s="112"/>
      <c r="AV142" s="112"/>
      <c r="AW142" s="112"/>
      <c r="AX142" s="112"/>
      <c r="AY142" s="112"/>
      <c r="BA142" s="112"/>
      <c r="BB142" s="112"/>
      <c r="BC142" s="112"/>
      <c r="BD142" s="112"/>
      <c r="BE142" s="112"/>
      <c r="BF142" s="112"/>
    </row>
    <row r="143" spans="1:58" s="76" customFormat="1" x14ac:dyDescent="0.2">
      <c r="A143" s="124"/>
      <c r="B143" s="112"/>
      <c r="C143" s="207" t="str">
        <f t="shared" si="27"/>
        <v/>
      </c>
      <c r="D143" s="73"/>
      <c r="E143" s="112"/>
      <c r="F143" s="112"/>
      <c r="G143" s="112"/>
      <c r="H143" s="112"/>
      <c r="I143" s="112"/>
      <c r="J143" s="207" t="str">
        <f t="shared" si="28"/>
        <v/>
      </c>
      <c r="K143" s="227" t="str">
        <f t="shared" si="29"/>
        <v/>
      </c>
      <c r="L143" s="112"/>
      <c r="M143" s="207" t="str">
        <f t="shared" si="30"/>
        <v/>
      </c>
      <c r="N143" s="113"/>
      <c r="O143" s="113"/>
      <c r="P143" s="112"/>
      <c r="Q143" s="112"/>
      <c r="R143" s="112"/>
      <c r="S143" s="112"/>
      <c r="T143" s="112"/>
      <c r="U143" s="112"/>
      <c r="V143" s="112"/>
      <c r="W143" s="112"/>
      <c r="X143" s="112"/>
      <c r="Y143" s="112"/>
      <c r="Z143" s="112"/>
      <c r="AA143" s="207" t="str">
        <f t="shared" si="31"/>
        <v/>
      </c>
      <c r="AB143" s="112"/>
      <c r="AC143" s="112"/>
      <c r="AD143" s="112"/>
      <c r="AE143" s="112"/>
      <c r="AF143" s="112"/>
      <c r="AG143" s="207" t="str">
        <f t="shared" si="32"/>
        <v/>
      </c>
      <c r="AH143" s="113"/>
      <c r="AI143" s="207" t="str">
        <f t="shared" si="33"/>
        <v/>
      </c>
      <c r="AJ143" s="113"/>
      <c r="AK143" s="207" t="str">
        <f t="shared" si="34"/>
        <v/>
      </c>
      <c r="AL143" s="113"/>
      <c r="AM143" s="207" t="str">
        <f t="shared" si="35"/>
        <v/>
      </c>
      <c r="AN143" s="113"/>
      <c r="AO143" s="113"/>
      <c r="AP143" s="113"/>
      <c r="AQ143" s="112"/>
      <c r="AR143" s="112"/>
      <c r="AS143" s="112"/>
      <c r="AT143" s="112"/>
      <c r="AU143" s="112"/>
      <c r="AV143" s="112"/>
      <c r="AW143" s="112"/>
      <c r="AX143" s="112"/>
      <c r="AY143" s="112"/>
      <c r="BA143" s="112"/>
      <c r="BB143" s="112"/>
      <c r="BC143" s="112"/>
      <c r="BD143" s="112"/>
      <c r="BE143" s="112"/>
      <c r="BF143" s="112"/>
    </row>
    <row r="144" spans="1:58" s="76" customFormat="1" x14ac:dyDescent="0.2">
      <c r="A144" s="124"/>
      <c r="B144" s="112"/>
      <c r="C144" s="207" t="str">
        <f t="shared" si="27"/>
        <v/>
      </c>
      <c r="D144" s="73"/>
      <c r="E144" s="112"/>
      <c r="F144" s="112"/>
      <c r="G144" s="112"/>
      <c r="H144" s="112"/>
      <c r="I144" s="112"/>
      <c r="J144" s="207" t="str">
        <f t="shared" si="28"/>
        <v/>
      </c>
      <c r="K144" s="227" t="str">
        <f t="shared" si="29"/>
        <v/>
      </c>
      <c r="L144" s="112"/>
      <c r="M144" s="207" t="str">
        <f t="shared" si="30"/>
        <v/>
      </c>
      <c r="N144" s="113"/>
      <c r="O144" s="113"/>
      <c r="P144" s="112"/>
      <c r="Q144" s="112"/>
      <c r="R144" s="112"/>
      <c r="S144" s="112"/>
      <c r="T144" s="112"/>
      <c r="U144" s="112"/>
      <c r="V144" s="112"/>
      <c r="W144" s="112"/>
      <c r="X144" s="112"/>
      <c r="Y144" s="112"/>
      <c r="Z144" s="112"/>
      <c r="AA144" s="207" t="str">
        <f t="shared" si="31"/>
        <v/>
      </c>
      <c r="AB144" s="112"/>
      <c r="AC144" s="112"/>
      <c r="AD144" s="112"/>
      <c r="AE144" s="112"/>
      <c r="AF144" s="112"/>
      <c r="AG144" s="207" t="str">
        <f t="shared" si="32"/>
        <v/>
      </c>
      <c r="AH144" s="113"/>
      <c r="AI144" s="207" t="str">
        <f t="shared" si="33"/>
        <v/>
      </c>
      <c r="AJ144" s="113"/>
      <c r="AK144" s="207" t="str">
        <f t="shared" si="34"/>
        <v/>
      </c>
      <c r="AL144" s="113"/>
      <c r="AM144" s="207" t="str">
        <f t="shared" si="35"/>
        <v/>
      </c>
      <c r="AN144" s="113"/>
      <c r="AO144" s="113"/>
      <c r="AP144" s="113"/>
      <c r="AQ144" s="112"/>
      <c r="AR144" s="112"/>
      <c r="AS144" s="112"/>
      <c r="AT144" s="112"/>
      <c r="AU144" s="112"/>
      <c r="AV144" s="112"/>
      <c r="AW144" s="112"/>
      <c r="AX144" s="112"/>
      <c r="AY144" s="112"/>
      <c r="BA144" s="112"/>
      <c r="BB144" s="112"/>
      <c r="BC144" s="112"/>
      <c r="BD144" s="112"/>
      <c r="BE144" s="112"/>
      <c r="BF144" s="112"/>
    </row>
    <row r="145" spans="1:58" s="76" customFormat="1" x14ac:dyDescent="0.2">
      <c r="A145" s="124"/>
      <c r="B145" s="112"/>
      <c r="C145" s="207" t="str">
        <f t="shared" si="27"/>
        <v/>
      </c>
      <c r="D145" s="73"/>
      <c r="E145" s="112"/>
      <c r="F145" s="112"/>
      <c r="G145" s="112"/>
      <c r="H145" s="112"/>
      <c r="I145" s="112"/>
      <c r="J145" s="207" t="str">
        <f t="shared" si="28"/>
        <v/>
      </c>
      <c r="K145" s="227" t="str">
        <f t="shared" si="29"/>
        <v/>
      </c>
      <c r="L145" s="112"/>
      <c r="M145" s="207" t="str">
        <f t="shared" si="30"/>
        <v/>
      </c>
      <c r="N145" s="113"/>
      <c r="O145" s="113"/>
      <c r="P145" s="112"/>
      <c r="Q145" s="112"/>
      <c r="R145" s="112"/>
      <c r="S145" s="112"/>
      <c r="T145" s="112"/>
      <c r="U145" s="112"/>
      <c r="V145" s="112"/>
      <c r="W145" s="112"/>
      <c r="X145" s="112"/>
      <c r="Y145" s="112"/>
      <c r="Z145" s="112"/>
      <c r="AA145" s="207" t="str">
        <f t="shared" si="31"/>
        <v/>
      </c>
      <c r="AB145" s="112"/>
      <c r="AC145" s="112"/>
      <c r="AD145" s="112"/>
      <c r="AE145" s="112"/>
      <c r="AF145" s="112"/>
      <c r="AG145" s="207" t="str">
        <f t="shared" si="32"/>
        <v/>
      </c>
      <c r="AH145" s="113"/>
      <c r="AI145" s="207" t="str">
        <f t="shared" si="33"/>
        <v/>
      </c>
      <c r="AJ145" s="113"/>
      <c r="AK145" s="207" t="str">
        <f t="shared" si="34"/>
        <v/>
      </c>
      <c r="AL145" s="113"/>
      <c r="AM145" s="207" t="str">
        <f t="shared" si="35"/>
        <v/>
      </c>
      <c r="AN145" s="113"/>
      <c r="AO145" s="113"/>
      <c r="AP145" s="113"/>
      <c r="AQ145" s="112"/>
      <c r="AR145" s="112"/>
      <c r="AS145" s="112"/>
      <c r="AT145" s="112"/>
      <c r="AU145" s="112"/>
      <c r="AV145" s="112"/>
      <c r="AW145" s="112"/>
      <c r="AX145" s="112"/>
      <c r="AY145" s="112"/>
      <c r="BA145" s="112"/>
      <c r="BB145" s="112"/>
      <c r="BC145" s="112"/>
      <c r="BD145" s="112"/>
      <c r="BE145" s="112"/>
      <c r="BF145" s="112"/>
    </row>
    <row r="146" spans="1:58" s="76" customFormat="1" x14ac:dyDescent="0.2">
      <c r="A146" s="124"/>
      <c r="B146" s="112"/>
      <c r="C146" s="207" t="str">
        <f t="shared" si="27"/>
        <v/>
      </c>
      <c r="D146" s="73"/>
      <c r="E146" s="112"/>
      <c r="F146" s="112"/>
      <c r="G146" s="112"/>
      <c r="H146" s="112"/>
      <c r="I146" s="112"/>
      <c r="J146" s="207" t="str">
        <f t="shared" si="28"/>
        <v/>
      </c>
      <c r="K146" s="227" t="str">
        <f t="shared" si="29"/>
        <v/>
      </c>
      <c r="L146" s="112"/>
      <c r="M146" s="207" t="str">
        <f t="shared" si="30"/>
        <v/>
      </c>
      <c r="N146" s="113"/>
      <c r="O146" s="113"/>
      <c r="P146" s="112"/>
      <c r="Q146" s="112"/>
      <c r="R146" s="112"/>
      <c r="S146" s="112"/>
      <c r="T146" s="112"/>
      <c r="U146" s="112"/>
      <c r="V146" s="112"/>
      <c r="W146" s="112"/>
      <c r="X146" s="112"/>
      <c r="Y146" s="112"/>
      <c r="Z146" s="112"/>
      <c r="AA146" s="207" t="str">
        <f t="shared" si="31"/>
        <v/>
      </c>
      <c r="AB146" s="112"/>
      <c r="AC146" s="112"/>
      <c r="AD146" s="112"/>
      <c r="AE146" s="112"/>
      <c r="AF146" s="112"/>
      <c r="AG146" s="207" t="str">
        <f t="shared" si="32"/>
        <v/>
      </c>
      <c r="AH146" s="113"/>
      <c r="AI146" s="207" t="str">
        <f t="shared" si="33"/>
        <v/>
      </c>
      <c r="AJ146" s="113"/>
      <c r="AK146" s="207" t="str">
        <f t="shared" si="34"/>
        <v/>
      </c>
      <c r="AL146" s="113"/>
      <c r="AM146" s="207" t="str">
        <f t="shared" si="35"/>
        <v/>
      </c>
      <c r="AN146" s="113"/>
      <c r="AO146" s="113"/>
      <c r="AP146" s="113"/>
      <c r="AQ146" s="112"/>
      <c r="AR146" s="112"/>
      <c r="AS146" s="112"/>
      <c r="AT146" s="112"/>
      <c r="AU146" s="112"/>
      <c r="AV146" s="112"/>
      <c r="AW146" s="112"/>
      <c r="AX146" s="112"/>
      <c r="AY146" s="112"/>
      <c r="BA146" s="112"/>
      <c r="BB146" s="112"/>
      <c r="BC146" s="112"/>
      <c r="BD146" s="112"/>
      <c r="BE146" s="112"/>
      <c r="BF146" s="112"/>
    </row>
    <row r="147" spans="1:58" s="76" customFormat="1" x14ac:dyDescent="0.2">
      <c r="A147" s="124"/>
      <c r="B147" s="112"/>
      <c r="C147" s="207" t="str">
        <f t="shared" si="27"/>
        <v/>
      </c>
      <c r="D147" s="73"/>
      <c r="E147" s="112"/>
      <c r="F147" s="112"/>
      <c r="G147" s="112"/>
      <c r="H147" s="112"/>
      <c r="I147" s="112"/>
      <c r="J147" s="207" t="str">
        <f t="shared" si="28"/>
        <v/>
      </c>
      <c r="K147" s="227" t="str">
        <f t="shared" si="29"/>
        <v/>
      </c>
      <c r="L147" s="112"/>
      <c r="M147" s="207" t="str">
        <f t="shared" si="30"/>
        <v/>
      </c>
      <c r="N147" s="113"/>
      <c r="O147" s="113"/>
      <c r="P147" s="112"/>
      <c r="Q147" s="112"/>
      <c r="R147" s="112"/>
      <c r="S147" s="112"/>
      <c r="T147" s="112"/>
      <c r="U147" s="112"/>
      <c r="V147" s="112"/>
      <c r="W147" s="112"/>
      <c r="X147" s="112"/>
      <c r="Y147" s="112"/>
      <c r="Z147" s="112"/>
      <c r="AA147" s="207" t="str">
        <f t="shared" si="31"/>
        <v/>
      </c>
      <c r="AB147" s="112"/>
      <c r="AC147" s="112"/>
      <c r="AD147" s="112"/>
      <c r="AE147" s="112"/>
      <c r="AF147" s="112"/>
      <c r="AG147" s="207" t="str">
        <f t="shared" si="32"/>
        <v/>
      </c>
      <c r="AH147" s="113"/>
      <c r="AI147" s="207" t="str">
        <f t="shared" si="33"/>
        <v/>
      </c>
      <c r="AJ147" s="113"/>
      <c r="AK147" s="207" t="str">
        <f t="shared" si="34"/>
        <v/>
      </c>
      <c r="AL147" s="113"/>
      <c r="AM147" s="207" t="str">
        <f t="shared" si="35"/>
        <v/>
      </c>
      <c r="AN147" s="113"/>
      <c r="AO147" s="113"/>
      <c r="AP147" s="113"/>
      <c r="AQ147" s="112"/>
      <c r="AR147" s="112"/>
      <c r="AS147" s="112"/>
      <c r="AT147" s="112"/>
      <c r="AU147" s="112"/>
      <c r="AV147" s="112"/>
      <c r="AW147" s="112"/>
      <c r="AX147" s="112"/>
      <c r="AY147" s="112"/>
      <c r="BA147" s="112"/>
      <c r="BB147" s="112"/>
      <c r="BC147" s="112"/>
      <c r="BD147" s="112"/>
      <c r="BE147" s="112"/>
      <c r="BF147" s="112"/>
    </row>
    <row r="148" spans="1:58" s="76" customFormat="1" x14ac:dyDescent="0.2">
      <c r="A148" s="124"/>
      <c r="B148" s="112"/>
      <c r="C148" s="207" t="str">
        <f t="shared" si="27"/>
        <v/>
      </c>
      <c r="D148" s="73"/>
      <c r="E148" s="112"/>
      <c r="F148" s="112"/>
      <c r="G148" s="112"/>
      <c r="H148" s="112"/>
      <c r="I148" s="112"/>
      <c r="J148" s="207" t="str">
        <f t="shared" si="28"/>
        <v/>
      </c>
      <c r="K148" s="227" t="str">
        <f t="shared" si="29"/>
        <v/>
      </c>
      <c r="L148" s="112"/>
      <c r="M148" s="207" t="str">
        <f t="shared" si="30"/>
        <v/>
      </c>
      <c r="N148" s="113"/>
      <c r="O148" s="113"/>
      <c r="P148" s="112"/>
      <c r="Q148" s="112"/>
      <c r="R148" s="112"/>
      <c r="S148" s="112"/>
      <c r="T148" s="112"/>
      <c r="U148" s="112"/>
      <c r="V148" s="112"/>
      <c r="W148" s="112"/>
      <c r="X148" s="112"/>
      <c r="Y148" s="112"/>
      <c r="Z148" s="112"/>
      <c r="AA148" s="207" t="str">
        <f t="shared" si="31"/>
        <v/>
      </c>
      <c r="AB148" s="112"/>
      <c r="AC148" s="112"/>
      <c r="AD148" s="112"/>
      <c r="AE148" s="112"/>
      <c r="AF148" s="112"/>
      <c r="AG148" s="207" t="str">
        <f t="shared" si="32"/>
        <v/>
      </c>
      <c r="AH148" s="113"/>
      <c r="AI148" s="207" t="str">
        <f t="shared" si="33"/>
        <v/>
      </c>
      <c r="AJ148" s="113"/>
      <c r="AK148" s="207" t="str">
        <f t="shared" si="34"/>
        <v/>
      </c>
      <c r="AL148" s="113"/>
      <c r="AM148" s="207" t="str">
        <f t="shared" si="35"/>
        <v/>
      </c>
      <c r="AN148" s="113"/>
      <c r="AO148" s="113"/>
      <c r="AP148" s="113"/>
      <c r="AQ148" s="112"/>
      <c r="AR148" s="112"/>
      <c r="AS148" s="112"/>
      <c r="AT148" s="112"/>
      <c r="AU148" s="112"/>
      <c r="AV148" s="112"/>
      <c r="AW148" s="112"/>
      <c r="AX148" s="112"/>
      <c r="AY148" s="112"/>
      <c r="BA148" s="112"/>
      <c r="BB148" s="112"/>
      <c r="BC148" s="112"/>
      <c r="BD148" s="112"/>
      <c r="BE148" s="112"/>
      <c r="BF148" s="112"/>
    </row>
    <row r="149" spans="1:58" s="76" customFormat="1" x14ac:dyDescent="0.2">
      <c r="A149" s="124"/>
      <c r="B149" s="112"/>
      <c r="C149" s="207" t="str">
        <f t="shared" si="27"/>
        <v/>
      </c>
      <c r="D149" s="73"/>
      <c r="E149" s="112"/>
      <c r="F149" s="112"/>
      <c r="G149" s="112"/>
      <c r="H149" s="112"/>
      <c r="I149" s="112"/>
      <c r="J149" s="207" t="str">
        <f t="shared" si="28"/>
        <v/>
      </c>
      <c r="K149" s="227" t="str">
        <f t="shared" si="29"/>
        <v/>
      </c>
      <c r="L149" s="112"/>
      <c r="M149" s="207" t="str">
        <f t="shared" si="30"/>
        <v/>
      </c>
      <c r="N149" s="113"/>
      <c r="O149" s="113"/>
      <c r="P149" s="112"/>
      <c r="Q149" s="112"/>
      <c r="R149" s="112"/>
      <c r="S149" s="112"/>
      <c r="T149" s="112"/>
      <c r="U149" s="112"/>
      <c r="V149" s="112"/>
      <c r="W149" s="112"/>
      <c r="X149" s="112"/>
      <c r="Y149" s="112"/>
      <c r="Z149" s="112"/>
      <c r="AA149" s="207" t="str">
        <f t="shared" si="31"/>
        <v/>
      </c>
      <c r="AB149" s="112"/>
      <c r="AC149" s="112"/>
      <c r="AD149" s="112"/>
      <c r="AE149" s="112"/>
      <c r="AF149" s="112"/>
      <c r="AG149" s="207" t="str">
        <f t="shared" si="32"/>
        <v/>
      </c>
      <c r="AH149" s="113"/>
      <c r="AI149" s="207" t="str">
        <f t="shared" si="33"/>
        <v/>
      </c>
      <c r="AJ149" s="113"/>
      <c r="AK149" s="207" t="str">
        <f t="shared" si="34"/>
        <v/>
      </c>
      <c r="AL149" s="113"/>
      <c r="AM149" s="207" t="str">
        <f t="shared" si="35"/>
        <v/>
      </c>
      <c r="AN149" s="113"/>
      <c r="AO149" s="113"/>
      <c r="AP149" s="113"/>
      <c r="AQ149" s="112"/>
      <c r="AR149" s="112"/>
      <c r="AS149" s="112"/>
      <c r="AT149" s="112"/>
      <c r="AU149" s="112"/>
      <c r="AV149" s="112"/>
      <c r="AW149" s="112"/>
      <c r="AX149" s="112"/>
      <c r="AY149" s="112"/>
      <c r="BA149" s="112"/>
      <c r="BB149" s="112"/>
      <c r="BC149" s="112"/>
      <c r="BD149" s="112"/>
      <c r="BE149" s="112"/>
      <c r="BF149" s="112"/>
    </row>
    <row r="150" spans="1:58" s="76" customFormat="1" x14ac:dyDescent="0.2">
      <c r="A150" s="124"/>
      <c r="B150" s="112"/>
      <c r="C150" s="207" t="str">
        <f t="shared" si="27"/>
        <v/>
      </c>
      <c r="D150" s="73"/>
      <c r="E150" s="112"/>
      <c r="F150" s="112"/>
      <c r="G150" s="112"/>
      <c r="H150" s="112"/>
      <c r="I150" s="112"/>
      <c r="J150" s="207" t="str">
        <f t="shared" si="28"/>
        <v/>
      </c>
      <c r="K150" s="227" t="str">
        <f t="shared" si="29"/>
        <v/>
      </c>
      <c r="L150" s="112"/>
      <c r="M150" s="207" t="str">
        <f t="shared" si="30"/>
        <v/>
      </c>
      <c r="N150" s="113"/>
      <c r="O150" s="113"/>
      <c r="P150" s="112"/>
      <c r="Q150" s="112"/>
      <c r="R150" s="112"/>
      <c r="S150" s="112"/>
      <c r="T150" s="112"/>
      <c r="U150" s="112"/>
      <c r="V150" s="112"/>
      <c r="W150" s="112"/>
      <c r="X150" s="112"/>
      <c r="Y150" s="112"/>
      <c r="Z150" s="112"/>
      <c r="AA150" s="207" t="str">
        <f t="shared" si="31"/>
        <v/>
      </c>
      <c r="AB150" s="112"/>
      <c r="AC150" s="112"/>
      <c r="AD150" s="112"/>
      <c r="AE150" s="112"/>
      <c r="AF150" s="112"/>
      <c r="AG150" s="207" t="str">
        <f t="shared" si="32"/>
        <v/>
      </c>
      <c r="AH150" s="113"/>
      <c r="AI150" s="207" t="str">
        <f t="shared" si="33"/>
        <v/>
      </c>
      <c r="AJ150" s="113"/>
      <c r="AK150" s="207" t="str">
        <f t="shared" si="34"/>
        <v/>
      </c>
      <c r="AL150" s="113"/>
      <c r="AM150" s="207" t="str">
        <f t="shared" si="35"/>
        <v/>
      </c>
      <c r="AN150" s="113"/>
      <c r="AO150" s="113"/>
      <c r="AP150" s="113"/>
      <c r="AQ150" s="112"/>
      <c r="AR150" s="112"/>
      <c r="AS150" s="112"/>
      <c r="AT150" s="112"/>
      <c r="AU150" s="112"/>
      <c r="AV150" s="112"/>
      <c r="AW150" s="112"/>
      <c r="AX150" s="112"/>
      <c r="AY150" s="112"/>
      <c r="BA150" s="112"/>
      <c r="BB150" s="112"/>
      <c r="BC150" s="112"/>
      <c r="BD150" s="112"/>
      <c r="BE150" s="112"/>
      <c r="BF150" s="112"/>
    </row>
    <row r="151" spans="1:58" s="76" customFormat="1" x14ac:dyDescent="0.2">
      <c r="A151" s="124"/>
      <c r="B151" s="112"/>
      <c r="C151" s="207" t="str">
        <f t="shared" si="27"/>
        <v/>
      </c>
      <c r="D151" s="73"/>
      <c r="E151" s="112"/>
      <c r="F151" s="112"/>
      <c r="G151" s="112"/>
      <c r="H151" s="112"/>
      <c r="I151" s="112"/>
      <c r="J151" s="207" t="str">
        <f t="shared" si="28"/>
        <v/>
      </c>
      <c r="K151" s="227" t="str">
        <f t="shared" si="29"/>
        <v/>
      </c>
      <c r="L151" s="112"/>
      <c r="M151" s="207" t="str">
        <f t="shared" si="30"/>
        <v/>
      </c>
      <c r="N151" s="113"/>
      <c r="O151" s="113"/>
      <c r="P151" s="112"/>
      <c r="Q151" s="112"/>
      <c r="R151" s="112"/>
      <c r="S151" s="112"/>
      <c r="T151" s="112"/>
      <c r="U151" s="112"/>
      <c r="V151" s="112"/>
      <c r="W151" s="112"/>
      <c r="X151" s="112"/>
      <c r="Y151" s="112"/>
      <c r="Z151" s="112"/>
      <c r="AA151" s="207" t="str">
        <f t="shared" si="31"/>
        <v/>
      </c>
      <c r="AB151" s="112"/>
      <c r="AC151" s="112"/>
      <c r="AD151" s="112"/>
      <c r="AE151" s="112"/>
      <c r="AF151" s="112"/>
      <c r="AG151" s="207" t="str">
        <f t="shared" si="32"/>
        <v/>
      </c>
      <c r="AH151" s="113"/>
      <c r="AI151" s="207" t="str">
        <f t="shared" si="33"/>
        <v/>
      </c>
      <c r="AJ151" s="113"/>
      <c r="AK151" s="207" t="str">
        <f t="shared" si="34"/>
        <v/>
      </c>
      <c r="AL151" s="113"/>
      <c r="AM151" s="207" t="str">
        <f t="shared" si="35"/>
        <v/>
      </c>
      <c r="AN151" s="113"/>
      <c r="AO151" s="113"/>
      <c r="AP151" s="113"/>
      <c r="AQ151" s="112"/>
      <c r="AR151" s="112"/>
      <c r="AS151" s="112"/>
      <c r="AT151" s="112"/>
      <c r="AU151" s="112"/>
      <c r="AV151" s="112"/>
      <c r="AW151" s="112"/>
      <c r="AX151" s="112"/>
      <c r="AY151" s="112"/>
      <c r="BA151" s="112"/>
      <c r="BB151" s="112"/>
      <c r="BC151" s="112"/>
      <c r="BD151" s="112"/>
      <c r="BE151" s="112"/>
      <c r="BF151" s="112"/>
    </row>
    <row r="152" spans="1:58" s="76" customFormat="1" x14ac:dyDescent="0.2">
      <c r="A152" s="124"/>
      <c r="B152" s="112"/>
      <c r="C152" s="207" t="str">
        <f t="shared" si="27"/>
        <v/>
      </c>
      <c r="D152" s="73"/>
      <c r="E152" s="112"/>
      <c r="F152" s="112"/>
      <c r="G152" s="112"/>
      <c r="H152" s="112"/>
      <c r="I152" s="112"/>
      <c r="J152" s="207" t="str">
        <f t="shared" si="28"/>
        <v/>
      </c>
      <c r="K152" s="227" t="str">
        <f t="shared" si="29"/>
        <v/>
      </c>
      <c r="L152" s="112"/>
      <c r="M152" s="207" t="str">
        <f t="shared" si="30"/>
        <v/>
      </c>
      <c r="N152" s="113"/>
      <c r="O152" s="113"/>
      <c r="P152" s="112"/>
      <c r="Q152" s="112"/>
      <c r="R152" s="112"/>
      <c r="S152" s="112"/>
      <c r="T152" s="112"/>
      <c r="U152" s="112"/>
      <c r="V152" s="112"/>
      <c r="W152" s="112"/>
      <c r="X152" s="112"/>
      <c r="Y152" s="112"/>
      <c r="Z152" s="112"/>
      <c r="AA152" s="207" t="str">
        <f t="shared" si="31"/>
        <v/>
      </c>
      <c r="AB152" s="112"/>
      <c r="AC152" s="112"/>
      <c r="AD152" s="112"/>
      <c r="AE152" s="112"/>
      <c r="AF152" s="112"/>
      <c r="AG152" s="207" t="str">
        <f t="shared" si="32"/>
        <v/>
      </c>
      <c r="AH152" s="113"/>
      <c r="AI152" s="207" t="str">
        <f t="shared" si="33"/>
        <v/>
      </c>
      <c r="AJ152" s="113"/>
      <c r="AK152" s="207" t="str">
        <f t="shared" si="34"/>
        <v/>
      </c>
      <c r="AL152" s="113"/>
      <c r="AM152" s="207" t="str">
        <f t="shared" si="35"/>
        <v/>
      </c>
      <c r="AN152" s="113"/>
      <c r="AO152" s="113"/>
      <c r="AP152" s="113"/>
      <c r="AQ152" s="112"/>
      <c r="AR152" s="112"/>
      <c r="AS152" s="112"/>
      <c r="AT152" s="112"/>
      <c r="AU152" s="112"/>
      <c r="AV152" s="112"/>
      <c r="AW152" s="112"/>
      <c r="AX152" s="112"/>
      <c r="AY152" s="112"/>
      <c r="BA152" s="112"/>
      <c r="BB152" s="112"/>
      <c r="BC152" s="112"/>
      <c r="BD152" s="112"/>
      <c r="BE152" s="112"/>
      <c r="BF152" s="112"/>
    </row>
    <row r="153" spans="1:58" s="76" customFormat="1" x14ac:dyDescent="0.2">
      <c r="A153" s="124"/>
      <c r="B153" s="112"/>
      <c r="C153" s="207" t="str">
        <f t="shared" si="27"/>
        <v/>
      </c>
      <c r="D153" s="73"/>
      <c r="E153" s="112"/>
      <c r="F153" s="112"/>
      <c r="G153" s="112"/>
      <c r="H153" s="112"/>
      <c r="I153" s="112"/>
      <c r="J153" s="207" t="str">
        <f t="shared" si="28"/>
        <v/>
      </c>
      <c r="K153" s="227" t="str">
        <f t="shared" si="29"/>
        <v/>
      </c>
      <c r="L153" s="112"/>
      <c r="M153" s="207" t="str">
        <f t="shared" si="30"/>
        <v/>
      </c>
      <c r="N153" s="113"/>
      <c r="O153" s="113"/>
      <c r="P153" s="112"/>
      <c r="Q153" s="112"/>
      <c r="R153" s="112"/>
      <c r="S153" s="112"/>
      <c r="T153" s="112"/>
      <c r="U153" s="112"/>
      <c r="V153" s="112"/>
      <c r="W153" s="112"/>
      <c r="X153" s="112"/>
      <c r="Y153" s="112"/>
      <c r="Z153" s="112"/>
      <c r="AA153" s="207" t="str">
        <f t="shared" si="31"/>
        <v/>
      </c>
      <c r="AB153" s="112"/>
      <c r="AC153" s="112"/>
      <c r="AD153" s="112"/>
      <c r="AE153" s="112"/>
      <c r="AF153" s="112"/>
      <c r="AG153" s="207" t="str">
        <f t="shared" si="32"/>
        <v/>
      </c>
      <c r="AH153" s="113"/>
      <c r="AI153" s="207" t="str">
        <f t="shared" si="33"/>
        <v/>
      </c>
      <c r="AJ153" s="113"/>
      <c r="AK153" s="207" t="str">
        <f t="shared" si="34"/>
        <v/>
      </c>
      <c r="AL153" s="113"/>
      <c r="AM153" s="207" t="str">
        <f t="shared" si="35"/>
        <v/>
      </c>
      <c r="AN153" s="113"/>
      <c r="AO153" s="113"/>
      <c r="AP153" s="113"/>
      <c r="AQ153" s="112"/>
      <c r="AR153" s="112"/>
      <c r="AS153" s="112"/>
      <c r="AT153" s="112"/>
      <c r="AU153" s="112"/>
      <c r="AV153" s="112"/>
      <c r="AW153" s="112"/>
      <c r="AX153" s="112"/>
      <c r="AY153" s="112"/>
      <c r="BA153" s="112"/>
      <c r="BB153" s="112"/>
      <c r="BC153" s="112"/>
      <c r="BD153" s="112"/>
      <c r="BE153" s="112"/>
      <c r="BF153" s="112"/>
    </row>
    <row r="154" spans="1:58" s="76" customFormat="1" x14ac:dyDescent="0.2">
      <c r="A154" s="124"/>
      <c r="B154" s="112"/>
      <c r="C154" s="207" t="str">
        <f t="shared" si="27"/>
        <v/>
      </c>
      <c r="D154" s="73"/>
      <c r="E154" s="112"/>
      <c r="F154" s="112"/>
      <c r="G154" s="112"/>
      <c r="H154" s="112"/>
      <c r="I154" s="112"/>
      <c r="J154" s="207" t="str">
        <f t="shared" si="28"/>
        <v/>
      </c>
      <c r="K154" s="227" t="str">
        <f t="shared" si="29"/>
        <v/>
      </c>
      <c r="L154" s="112"/>
      <c r="M154" s="207" t="str">
        <f t="shared" si="30"/>
        <v/>
      </c>
      <c r="N154" s="113"/>
      <c r="O154" s="113"/>
      <c r="P154" s="112"/>
      <c r="Q154" s="112"/>
      <c r="R154" s="112"/>
      <c r="S154" s="112"/>
      <c r="T154" s="112"/>
      <c r="U154" s="112"/>
      <c r="V154" s="112"/>
      <c r="W154" s="112"/>
      <c r="X154" s="112"/>
      <c r="Y154" s="112"/>
      <c r="Z154" s="112"/>
      <c r="AA154" s="207" t="str">
        <f t="shared" si="31"/>
        <v/>
      </c>
      <c r="AB154" s="112"/>
      <c r="AC154" s="112"/>
      <c r="AD154" s="112"/>
      <c r="AE154" s="112"/>
      <c r="AF154" s="112"/>
      <c r="AG154" s="207" t="str">
        <f t="shared" si="32"/>
        <v/>
      </c>
      <c r="AH154" s="113"/>
      <c r="AI154" s="207" t="str">
        <f t="shared" si="33"/>
        <v/>
      </c>
      <c r="AJ154" s="113"/>
      <c r="AK154" s="207" t="str">
        <f t="shared" si="34"/>
        <v/>
      </c>
      <c r="AL154" s="113"/>
      <c r="AM154" s="207" t="str">
        <f t="shared" si="35"/>
        <v/>
      </c>
      <c r="AN154" s="113"/>
      <c r="AO154" s="113"/>
      <c r="AP154" s="113"/>
      <c r="AQ154" s="112"/>
      <c r="AR154" s="112"/>
      <c r="AS154" s="112"/>
      <c r="AT154" s="112"/>
      <c r="AU154" s="112"/>
      <c r="AV154" s="112"/>
      <c r="AW154" s="112"/>
      <c r="AX154" s="112"/>
      <c r="AY154" s="112"/>
      <c r="BA154" s="112"/>
      <c r="BB154" s="112"/>
      <c r="BC154" s="112"/>
      <c r="BD154" s="112"/>
      <c r="BE154" s="112"/>
      <c r="BF154" s="112"/>
    </row>
    <row r="155" spans="1:58" s="76" customFormat="1" x14ac:dyDescent="0.2">
      <c r="A155" s="124"/>
      <c r="B155" s="112"/>
      <c r="C155" s="207" t="str">
        <f t="shared" si="27"/>
        <v/>
      </c>
      <c r="D155" s="73"/>
      <c r="E155" s="112"/>
      <c r="F155" s="112"/>
      <c r="G155" s="112"/>
      <c r="H155" s="112"/>
      <c r="I155" s="112"/>
      <c r="J155" s="207" t="str">
        <f t="shared" si="28"/>
        <v/>
      </c>
      <c r="K155" s="227" t="str">
        <f t="shared" si="29"/>
        <v/>
      </c>
      <c r="L155" s="112"/>
      <c r="M155" s="207" t="str">
        <f t="shared" si="30"/>
        <v/>
      </c>
      <c r="N155" s="113"/>
      <c r="O155" s="113"/>
      <c r="P155" s="112"/>
      <c r="Q155" s="112"/>
      <c r="R155" s="112"/>
      <c r="S155" s="112"/>
      <c r="T155" s="112"/>
      <c r="U155" s="112"/>
      <c r="V155" s="112"/>
      <c r="W155" s="112"/>
      <c r="X155" s="112"/>
      <c r="Y155" s="112"/>
      <c r="Z155" s="112"/>
      <c r="AA155" s="207" t="str">
        <f t="shared" si="31"/>
        <v/>
      </c>
      <c r="AB155" s="112"/>
      <c r="AC155" s="112"/>
      <c r="AD155" s="112"/>
      <c r="AE155" s="112"/>
      <c r="AF155" s="112"/>
      <c r="AG155" s="207" t="str">
        <f t="shared" si="32"/>
        <v/>
      </c>
      <c r="AH155" s="113"/>
      <c r="AI155" s="207" t="str">
        <f t="shared" si="33"/>
        <v/>
      </c>
      <c r="AJ155" s="113"/>
      <c r="AK155" s="207" t="str">
        <f t="shared" si="34"/>
        <v/>
      </c>
      <c r="AL155" s="113"/>
      <c r="AM155" s="207" t="str">
        <f t="shared" si="35"/>
        <v/>
      </c>
      <c r="AN155" s="113"/>
      <c r="AO155" s="113"/>
      <c r="AP155" s="113"/>
      <c r="AQ155" s="112"/>
      <c r="AR155" s="112"/>
      <c r="AS155" s="112"/>
      <c r="AT155" s="112"/>
      <c r="AU155" s="112"/>
      <c r="AV155" s="112"/>
      <c r="AW155" s="112"/>
      <c r="AX155" s="112"/>
      <c r="AY155" s="112"/>
      <c r="BA155" s="112"/>
      <c r="BB155" s="112"/>
      <c r="BC155" s="112"/>
      <c r="BD155" s="112"/>
      <c r="BE155" s="112"/>
      <c r="BF155" s="112"/>
    </row>
    <row r="156" spans="1:58" s="76" customFormat="1" x14ac:dyDescent="0.2">
      <c r="A156" s="124"/>
      <c r="B156" s="112"/>
      <c r="C156" s="207" t="str">
        <f t="shared" si="27"/>
        <v/>
      </c>
      <c r="D156" s="73"/>
      <c r="E156" s="112"/>
      <c r="F156" s="112"/>
      <c r="G156" s="112"/>
      <c r="H156" s="112"/>
      <c r="I156" s="112"/>
      <c r="J156" s="207" t="str">
        <f t="shared" si="28"/>
        <v/>
      </c>
      <c r="K156" s="227" t="str">
        <f t="shared" si="29"/>
        <v/>
      </c>
      <c r="L156" s="112"/>
      <c r="M156" s="207" t="str">
        <f t="shared" si="30"/>
        <v/>
      </c>
      <c r="N156" s="113"/>
      <c r="O156" s="113"/>
      <c r="P156" s="112"/>
      <c r="Q156" s="112"/>
      <c r="R156" s="112"/>
      <c r="S156" s="112"/>
      <c r="T156" s="112"/>
      <c r="U156" s="112"/>
      <c r="V156" s="112"/>
      <c r="W156" s="112"/>
      <c r="X156" s="112"/>
      <c r="Y156" s="112"/>
      <c r="Z156" s="112"/>
      <c r="AA156" s="207" t="str">
        <f t="shared" si="31"/>
        <v/>
      </c>
      <c r="AB156" s="112"/>
      <c r="AC156" s="112"/>
      <c r="AD156" s="112"/>
      <c r="AE156" s="112"/>
      <c r="AF156" s="112"/>
      <c r="AG156" s="207" t="str">
        <f t="shared" si="32"/>
        <v/>
      </c>
      <c r="AH156" s="113"/>
      <c r="AI156" s="207" t="str">
        <f t="shared" si="33"/>
        <v/>
      </c>
      <c r="AJ156" s="113"/>
      <c r="AK156" s="207" t="str">
        <f t="shared" si="34"/>
        <v/>
      </c>
      <c r="AL156" s="113"/>
      <c r="AM156" s="207" t="str">
        <f t="shared" si="35"/>
        <v/>
      </c>
      <c r="AN156" s="113"/>
      <c r="AO156" s="113"/>
      <c r="AP156" s="113"/>
      <c r="AQ156" s="112"/>
      <c r="AR156" s="112"/>
      <c r="AS156" s="112"/>
      <c r="AT156" s="112"/>
      <c r="AU156" s="112"/>
      <c r="AV156" s="112"/>
      <c r="AW156" s="112"/>
      <c r="AX156" s="112"/>
      <c r="AY156" s="112"/>
      <c r="BA156" s="112"/>
      <c r="BB156" s="112"/>
      <c r="BC156" s="112"/>
      <c r="BD156" s="112"/>
      <c r="BE156" s="112"/>
      <c r="BF156" s="112"/>
    </row>
    <row r="157" spans="1:58" s="76" customFormat="1" x14ac:dyDescent="0.2">
      <c r="A157" s="124"/>
      <c r="B157" s="112"/>
      <c r="C157" s="207" t="str">
        <f t="shared" si="27"/>
        <v/>
      </c>
      <c r="D157" s="73"/>
      <c r="E157" s="112"/>
      <c r="F157" s="112"/>
      <c r="G157" s="112"/>
      <c r="H157" s="112"/>
      <c r="I157" s="112"/>
      <c r="J157" s="207" t="str">
        <f t="shared" si="28"/>
        <v/>
      </c>
      <c r="K157" s="227" t="str">
        <f t="shared" si="29"/>
        <v/>
      </c>
      <c r="L157" s="112"/>
      <c r="M157" s="207" t="str">
        <f t="shared" si="30"/>
        <v/>
      </c>
      <c r="N157" s="113"/>
      <c r="O157" s="113"/>
      <c r="P157" s="112"/>
      <c r="Q157" s="112"/>
      <c r="R157" s="112"/>
      <c r="S157" s="112"/>
      <c r="T157" s="112"/>
      <c r="U157" s="112"/>
      <c r="V157" s="112"/>
      <c r="W157" s="112"/>
      <c r="X157" s="112"/>
      <c r="Y157" s="112"/>
      <c r="Z157" s="112"/>
      <c r="AA157" s="207" t="str">
        <f t="shared" si="31"/>
        <v/>
      </c>
      <c r="AB157" s="112"/>
      <c r="AC157" s="112"/>
      <c r="AD157" s="112"/>
      <c r="AE157" s="112"/>
      <c r="AF157" s="112"/>
      <c r="AG157" s="207" t="str">
        <f t="shared" si="32"/>
        <v/>
      </c>
      <c r="AH157" s="113"/>
      <c r="AI157" s="207" t="str">
        <f t="shared" si="33"/>
        <v/>
      </c>
      <c r="AJ157" s="113"/>
      <c r="AK157" s="207" t="str">
        <f t="shared" si="34"/>
        <v/>
      </c>
      <c r="AL157" s="113"/>
      <c r="AM157" s="207" t="str">
        <f t="shared" si="35"/>
        <v/>
      </c>
      <c r="AN157" s="113"/>
      <c r="AO157" s="113"/>
      <c r="AP157" s="113"/>
      <c r="AQ157" s="112"/>
      <c r="AR157" s="112"/>
      <c r="AS157" s="112"/>
      <c r="AT157" s="112"/>
      <c r="AU157" s="112"/>
      <c r="AV157" s="112"/>
      <c r="AW157" s="112"/>
      <c r="AX157" s="112"/>
      <c r="AY157" s="112"/>
      <c r="BA157" s="112"/>
      <c r="BB157" s="112"/>
      <c r="BC157" s="112"/>
      <c r="BD157" s="112"/>
      <c r="BE157" s="112"/>
      <c r="BF157" s="112"/>
    </row>
    <row r="158" spans="1:58" s="76" customFormat="1" x14ac:dyDescent="0.2">
      <c r="A158" s="124"/>
      <c r="B158" s="112"/>
      <c r="C158" s="207" t="str">
        <f t="shared" si="27"/>
        <v/>
      </c>
      <c r="D158" s="73"/>
      <c r="E158" s="112"/>
      <c r="F158" s="112"/>
      <c r="G158" s="112"/>
      <c r="H158" s="112"/>
      <c r="I158" s="112"/>
      <c r="J158" s="207" t="str">
        <f t="shared" si="28"/>
        <v/>
      </c>
      <c r="K158" s="227" t="str">
        <f t="shared" si="29"/>
        <v/>
      </c>
      <c r="L158" s="112"/>
      <c r="M158" s="207" t="str">
        <f t="shared" si="30"/>
        <v/>
      </c>
      <c r="N158" s="113"/>
      <c r="O158" s="113"/>
      <c r="P158" s="112"/>
      <c r="Q158" s="112"/>
      <c r="R158" s="112"/>
      <c r="S158" s="112"/>
      <c r="T158" s="112"/>
      <c r="U158" s="112"/>
      <c r="V158" s="112"/>
      <c r="W158" s="112"/>
      <c r="X158" s="112"/>
      <c r="Y158" s="112"/>
      <c r="Z158" s="112"/>
      <c r="AA158" s="207" t="str">
        <f t="shared" si="31"/>
        <v/>
      </c>
      <c r="AB158" s="112"/>
      <c r="AC158" s="112"/>
      <c r="AD158" s="112"/>
      <c r="AE158" s="112"/>
      <c r="AF158" s="112"/>
      <c r="AG158" s="207" t="str">
        <f t="shared" si="32"/>
        <v/>
      </c>
      <c r="AH158" s="113"/>
      <c r="AI158" s="207" t="str">
        <f t="shared" si="33"/>
        <v/>
      </c>
      <c r="AJ158" s="113"/>
      <c r="AK158" s="207" t="str">
        <f t="shared" si="34"/>
        <v/>
      </c>
      <c r="AL158" s="113"/>
      <c r="AM158" s="207" t="str">
        <f t="shared" si="35"/>
        <v/>
      </c>
      <c r="AN158" s="113"/>
      <c r="AO158" s="113"/>
      <c r="AP158" s="113"/>
      <c r="AQ158" s="112"/>
      <c r="AR158" s="112"/>
      <c r="AS158" s="112"/>
      <c r="AT158" s="112"/>
      <c r="AU158" s="112"/>
      <c r="AV158" s="112"/>
      <c r="AW158" s="112"/>
      <c r="AX158" s="112"/>
      <c r="AY158" s="112"/>
      <c r="BA158" s="112"/>
      <c r="BB158" s="112"/>
      <c r="BC158" s="112"/>
      <c r="BD158" s="112"/>
      <c r="BE158" s="112"/>
      <c r="BF158" s="112"/>
    </row>
    <row r="159" spans="1:58" s="76" customFormat="1" x14ac:dyDescent="0.2">
      <c r="A159" s="124"/>
      <c r="B159" s="112"/>
      <c r="C159" s="207" t="str">
        <f t="shared" si="27"/>
        <v/>
      </c>
      <c r="D159" s="73"/>
      <c r="E159" s="112"/>
      <c r="F159" s="112"/>
      <c r="G159" s="112"/>
      <c r="H159" s="112"/>
      <c r="I159" s="112"/>
      <c r="J159" s="207" t="str">
        <f t="shared" si="28"/>
        <v/>
      </c>
      <c r="K159" s="227" t="str">
        <f t="shared" si="29"/>
        <v/>
      </c>
      <c r="L159" s="112"/>
      <c r="M159" s="207" t="str">
        <f t="shared" si="30"/>
        <v/>
      </c>
      <c r="N159" s="113"/>
      <c r="O159" s="113"/>
      <c r="P159" s="112"/>
      <c r="Q159" s="112"/>
      <c r="R159" s="112"/>
      <c r="S159" s="112"/>
      <c r="T159" s="112"/>
      <c r="U159" s="112"/>
      <c r="V159" s="112"/>
      <c r="W159" s="112"/>
      <c r="X159" s="112"/>
      <c r="Y159" s="112"/>
      <c r="Z159" s="112"/>
      <c r="AA159" s="207" t="str">
        <f t="shared" si="31"/>
        <v/>
      </c>
      <c r="AB159" s="112"/>
      <c r="AC159" s="112"/>
      <c r="AD159" s="112"/>
      <c r="AE159" s="112"/>
      <c r="AF159" s="112"/>
      <c r="AG159" s="207" t="str">
        <f t="shared" si="32"/>
        <v/>
      </c>
      <c r="AH159" s="113"/>
      <c r="AI159" s="207" t="str">
        <f t="shared" si="33"/>
        <v/>
      </c>
      <c r="AJ159" s="113"/>
      <c r="AK159" s="207" t="str">
        <f t="shared" si="34"/>
        <v/>
      </c>
      <c r="AL159" s="113"/>
      <c r="AM159" s="207" t="str">
        <f t="shared" si="35"/>
        <v/>
      </c>
      <c r="AN159" s="113"/>
      <c r="AO159" s="113"/>
      <c r="AP159" s="113"/>
      <c r="AQ159" s="112"/>
      <c r="AR159" s="112"/>
      <c r="AS159" s="112"/>
      <c r="AT159" s="112"/>
      <c r="AU159" s="112"/>
      <c r="AV159" s="112"/>
      <c r="AW159" s="112"/>
      <c r="AX159" s="112"/>
      <c r="AY159" s="112"/>
      <c r="BA159" s="112"/>
      <c r="BB159" s="112"/>
      <c r="BC159" s="112"/>
      <c r="BD159" s="112"/>
      <c r="BE159" s="112"/>
      <c r="BF159" s="112"/>
    </row>
    <row r="160" spans="1:58" s="76" customFormat="1" x14ac:dyDescent="0.2">
      <c r="A160" s="124"/>
      <c r="B160" s="112"/>
      <c r="C160" s="207" t="str">
        <f t="shared" si="27"/>
        <v/>
      </c>
      <c r="D160" s="73"/>
      <c r="E160" s="112"/>
      <c r="F160" s="112"/>
      <c r="G160" s="112"/>
      <c r="H160" s="112"/>
      <c r="I160" s="112"/>
      <c r="J160" s="207" t="str">
        <f t="shared" si="28"/>
        <v/>
      </c>
      <c r="K160" s="227" t="str">
        <f t="shared" si="29"/>
        <v/>
      </c>
      <c r="L160" s="112"/>
      <c r="M160" s="207" t="str">
        <f t="shared" si="30"/>
        <v/>
      </c>
      <c r="N160" s="113"/>
      <c r="O160" s="113"/>
      <c r="P160" s="112"/>
      <c r="Q160" s="112"/>
      <c r="R160" s="112"/>
      <c r="S160" s="112"/>
      <c r="T160" s="112"/>
      <c r="U160" s="112"/>
      <c r="V160" s="112"/>
      <c r="W160" s="112"/>
      <c r="X160" s="112"/>
      <c r="Y160" s="112"/>
      <c r="Z160" s="112"/>
      <c r="AA160" s="207" t="str">
        <f t="shared" si="31"/>
        <v/>
      </c>
      <c r="AB160" s="112"/>
      <c r="AC160" s="112"/>
      <c r="AD160" s="112"/>
      <c r="AE160" s="112"/>
      <c r="AF160" s="112"/>
      <c r="AG160" s="207" t="str">
        <f t="shared" si="32"/>
        <v/>
      </c>
      <c r="AH160" s="113"/>
      <c r="AI160" s="207" t="str">
        <f t="shared" si="33"/>
        <v/>
      </c>
      <c r="AJ160" s="113"/>
      <c r="AK160" s="207" t="str">
        <f t="shared" si="34"/>
        <v/>
      </c>
      <c r="AL160" s="113"/>
      <c r="AM160" s="207" t="str">
        <f t="shared" si="35"/>
        <v/>
      </c>
      <c r="AN160" s="113"/>
      <c r="AO160" s="113"/>
      <c r="AP160" s="113"/>
      <c r="AQ160" s="112"/>
      <c r="AR160" s="112"/>
      <c r="AS160" s="112"/>
      <c r="AT160" s="112"/>
      <c r="AU160" s="112"/>
      <c r="AV160" s="112"/>
      <c r="AW160" s="112"/>
      <c r="AX160" s="112"/>
      <c r="AY160" s="112"/>
      <c r="BA160" s="112"/>
      <c r="BB160" s="112"/>
      <c r="BC160" s="112"/>
      <c r="BD160" s="112"/>
      <c r="BE160" s="112"/>
      <c r="BF160" s="112"/>
    </row>
    <row r="161" spans="1:58" s="76" customFormat="1" x14ac:dyDescent="0.2">
      <c r="A161" s="124"/>
      <c r="B161" s="112"/>
      <c r="C161" s="207" t="str">
        <f t="shared" si="27"/>
        <v/>
      </c>
      <c r="D161" s="73"/>
      <c r="E161" s="112"/>
      <c r="F161" s="112"/>
      <c r="G161" s="112"/>
      <c r="H161" s="112"/>
      <c r="I161" s="112"/>
      <c r="J161" s="207" t="str">
        <f t="shared" si="28"/>
        <v/>
      </c>
      <c r="K161" s="227" t="str">
        <f t="shared" si="29"/>
        <v/>
      </c>
      <c r="L161" s="112"/>
      <c r="M161" s="207" t="str">
        <f t="shared" si="30"/>
        <v/>
      </c>
      <c r="N161" s="113"/>
      <c r="O161" s="113"/>
      <c r="P161" s="112"/>
      <c r="Q161" s="112"/>
      <c r="R161" s="112"/>
      <c r="S161" s="112"/>
      <c r="T161" s="112"/>
      <c r="U161" s="112"/>
      <c r="V161" s="112"/>
      <c r="W161" s="112"/>
      <c r="X161" s="112"/>
      <c r="Y161" s="112"/>
      <c r="Z161" s="112"/>
      <c r="AA161" s="207" t="str">
        <f t="shared" si="31"/>
        <v/>
      </c>
      <c r="AB161" s="112"/>
      <c r="AC161" s="112"/>
      <c r="AD161" s="112"/>
      <c r="AE161" s="112"/>
      <c r="AF161" s="112"/>
      <c r="AG161" s="207" t="str">
        <f t="shared" si="32"/>
        <v/>
      </c>
      <c r="AH161" s="113"/>
      <c r="AI161" s="207" t="str">
        <f t="shared" si="33"/>
        <v/>
      </c>
      <c r="AJ161" s="113"/>
      <c r="AK161" s="207" t="str">
        <f t="shared" si="34"/>
        <v/>
      </c>
      <c r="AL161" s="113"/>
      <c r="AM161" s="207" t="str">
        <f t="shared" si="35"/>
        <v/>
      </c>
      <c r="AN161" s="113"/>
      <c r="AO161" s="113"/>
      <c r="AP161" s="113"/>
      <c r="AQ161" s="112"/>
      <c r="AR161" s="112"/>
      <c r="AS161" s="112"/>
      <c r="AT161" s="112"/>
      <c r="AU161" s="112"/>
      <c r="AV161" s="112"/>
      <c r="AW161" s="112"/>
      <c r="AX161" s="112"/>
      <c r="AY161" s="112"/>
      <c r="BA161" s="112"/>
      <c r="BB161" s="112"/>
      <c r="BC161" s="112"/>
      <c r="BD161" s="112"/>
      <c r="BE161" s="112"/>
      <c r="BF161" s="112"/>
    </row>
    <row r="162" spans="1:58" s="76" customFormat="1" x14ac:dyDescent="0.2">
      <c r="A162" s="124"/>
      <c r="B162" s="112"/>
      <c r="C162" s="207" t="str">
        <f t="shared" si="27"/>
        <v/>
      </c>
      <c r="D162" s="73"/>
      <c r="E162" s="112"/>
      <c r="F162" s="112"/>
      <c r="G162" s="112"/>
      <c r="H162" s="112"/>
      <c r="I162" s="112"/>
      <c r="J162" s="207" t="str">
        <f t="shared" si="28"/>
        <v/>
      </c>
      <c r="K162" s="227" t="str">
        <f t="shared" si="29"/>
        <v/>
      </c>
      <c r="L162" s="112"/>
      <c r="M162" s="207" t="str">
        <f t="shared" si="30"/>
        <v/>
      </c>
      <c r="N162" s="113"/>
      <c r="O162" s="113"/>
      <c r="P162" s="112"/>
      <c r="Q162" s="112"/>
      <c r="R162" s="112"/>
      <c r="S162" s="112"/>
      <c r="T162" s="112"/>
      <c r="U162" s="112"/>
      <c r="V162" s="112"/>
      <c r="W162" s="112"/>
      <c r="X162" s="112"/>
      <c r="Y162" s="112"/>
      <c r="Z162" s="112"/>
      <c r="AA162" s="207" t="str">
        <f t="shared" si="31"/>
        <v/>
      </c>
      <c r="AB162" s="112"/>
      <c r="AC162" s="112"/>
      <c r="AD162" s="112"/>
      <c r="AE162" s="112"/>
      <c r="AF162" s="112"/>
      <c r="AG162" s="207" t="str">
        <f t="shared" si="32"/>
        <v/>
      </c>
      <c r="AH162" s="113"/>
      <c r="AI162" s="207" t="str">
        <f t="shared" si="33"/>
        <v/>
      </c>
      <c r="AJ162" s="113"/>
      <c r="AK162" s="207" t="str">
        <f t="shared" si="34"/>
        <v/>
      </c>
      <c r="AL162" s="113"/>
      <c r="AM162" s="207" t="str">
        <f t="shared" si="35"/>
        <v/>
      </c>
      <c r="AN162" s="113"/>
      <c r="AO162" s="113"/>
      <c r="AP162" s="113"/>
      <c r="AQ162" s="112"/>
      <c r="AR162" s="112"/>
      <c r="AS162" s="112"/>
      <c r="AT162" s="112"/>
      <c r="AU162" s="112"/>
      <c r="AV162" s="112"/>
      <c r="AW162" s="112"/>
      <c r="AX162" s="112"/>
      <c r="AY162" s="112"/>
      <c r="BA162" s="112"/>
      <c r="BB162" s="112"/>
      <c r="BC162" s="112"/>
      <c r="BD162" s="112"/>
      <c r="BE162" s="112"/>
      <c r="BF162" s="112"/>
    </row>
    <row r="163" spans="1:58" s="76" customFormat="1" x14ac:dyDescent="0.2">
      <c r="A163" s="124"/>
      <c r="B163" s="112"/>
      <c r="C163" s="207" t="str">
        <f t="shared" si="27"/>
        <v/>
      </c>
      <c r="D163" s="73"/>
      <c r="E163" s="112"/>
      <c r="F163" s="112"/>
      <c r="G163" s="112"/>
      <c r="H163" s="112"/>
      <c r="I163" s="112"/>
      <c r="J163" s="207" t="str">
        <f t="shared" si="28"/>
        <v/>
      </c>
      <c r="K163" s="227" t="str">
        <f t="shared" si="29"/>
        <v/>
      </c>
      <c r="L163" s="112"/>
      <c r="M163" s="207" t="str">
        <f t="shared" si="30"/>
        <v/>
      </c>
      <c r="N163" s="113"/>
      <c r="O163" s="113"/>
      <c r="P163" s="112"/>
      <c r="Q163" s="112"/>
      <c r="R163" s="112"/>
      <c r="S163" s="112"/>
      <c r="T163" s="112"/>
      <c r="U163" s="112"/>
      <c r="V163" s="112"/>
      <c r="W163" s="112"/>
      <c r="X163" s="112"/>
      <c r="Y163" s="112"/>
      <c r="Z163" s="112"/>
      <c r="AA163" s="207" t="str">
        <f t="shared" si="31"/>
        <v/>
      </c>
      <c r="AB163" s="112"/>
      <c r="AC163" s="112"/>
      <c r="AD163" s="112"/>
      <c r="AE163" s="112"/>
      <c r="AF163" s="112"/>
      <c r="AG163" s="207" t="str">
        <f t="shared" si="32"/>
        <v/>
      </c>
      <c r="AH163" s="113"/>
      <c r="AI163" s="207" t="str">
        <f t="shared" si="33"/>
        <v/>
      </c>
      <c r="AJ163" s="113"/>
      <c r="AK163" s="207" t="str">
        <f t="shared" si="34"/>
        <v/>
      </c>
      <c r="AL163" s="113"/>
      <c r="AM163" s="207" t="str">
        <f t="shared" si="35"/>
        <v/>
      </c>
      <c r="AN163" s="113"/>
      <c r="AO163" s="113"/>
      <c r="AP163" s="113"/>
      <c r="AQ163" s="112"/>
      <c r="AR163" s="112"/>
      <c r="AS163" s="112"/>
      <c r="AT163" s="112"/>
      <c r="AU163" s="112"/>
      <c r="AV163" s="112"/>
      <c r="AW163" s="112"/>
      <c r="AX163" s="112"/>
      <c r="AY163" s="112"/>
      <c r="BA163" s="112"/>
      <c r="BB163" s="112"/>
      <c r="BC163" s="112"/>
      <c r="BD163" s="112"/>
      <c r="BE163" s="112"/>
      <c r="BF163" s="112"/>
    </row>
    <row r="164" spans="1:58" s="76" customFormat="1" x14ac:dyDescent="0.2">
      <c r="A164" s="124"/>
      <c r="B164" s="112"/>
      <c r="C164" s="207" t="str">
        <f t="shared" si="27"/>
        <v/>
      </c>
      <c r="D164" s="73"/>
      <c r="E164" s="112"/>
      <c r="F164" s="112"/>
      <c r="G164" s="112"/>
      <c r="H164" s="112"/>
      <c r="I164" s="112"/>
      <c r="J164" s="207" t="str">
        <f t="shared" si="28"/>
        <v/>
      </c>
      <c r="K164" s="227" t="str">
        <f t="shared" si="29"/>
        <v/>
      </c>
      <c r="L164" s="112"/>
      <c r="M164" s="207" t="str">
        <f t="shared" si="30"/>
        <v/>
      </c>
      <c r="N164" s="113"/>
      <c r="O164" s="113"/>
      <c r="P164" s="112"/>
      <c r="Q164" s="112"/>
      <c r="R164" s="112"/>
      <c r="S164" s="112"/>
      <c r="T164" s="112"/>
      <c r="U164" s="112"/>
      <c r="V164" s="112"/>
      <c r="W164" s="112"/>
      <c r="X164" s="112"/>
      <c r="Y164" s="112"/>
      <c r="Z164" s="112"/>
      <c r="AA164" s="207" t="str">
        <f t="shared" si="31"/>
        <v/>
      </c>
      <c r="AB164" s="112"/>
      <c r="AC164" s="112"/>
      <c r="AD164" s="112"/>
      <c r="AE164" s="112"/>
      <c r="AF164" s="112"/>
      <c r="AG164" s="207" t="str">
        <f t="shared" si="32"/>
        <v/>
      </c>
      <c r="AH164" s="113"/>
      <c r="AI164" s="207" t="str">
        <f t="shared" si="33"/>
        <v/>
      </c>
      <c r="AJ164" s="113"/>
      <c r="AK164" s="207" t="str">
        <f t="shared" si="34"/>
        <v/>
      </c>
      <c r="AL164" s="113"/>
      <c r="AM164" s="207" t="str">
        <f t="shared" si="35"/>
        <v/>
      </c>
      <c r="AN164" s="113"/>
      <c r="AO164" s="113"/>
      <c r="AP164" s="113"/>
      <c r="AQ164" s="112"/>
      <c r="AR164" s="112"/>
      <c r="AS164" s="112"/>
      <c r="AT164" s="112"/>
      <c r="AU164" s="112"/>
      <c r="AV164" s="112"/>
      <c r="AW164" s="112"/>
      <c r="AX164" s="112"/>
      <c r="AY164" s="112"/>
      <c r="BA164" s="112"/>
      <c r="BB164" s="112"/>
      <c r="BC164" s="112"/>
      <c r="BD164" s="112"/>
      <c r="BE164" s="112"/>
      <c r="BF164" s="112"/>
    </row>
    <row r="165" spans="1:58" s="76" customFormat="1" x14ac:dyDescent="0.2">
      <c r="A165" s="124"/>
      <c r="B165" s="112"/>
      <c r="C165" s="207" t="str">
        <f t="shared" si="27"/>
        <v/>
      </c>
      <c r="D165" s="73"/>
      <c r="E165" s="112"/>
      <c r="F165" s="112"/>
      <c r="G165" s="112"/>
      <c r="H165" s="112"/>
      <c r="I165" s="112"/>
      <c r="J165" s="207" t="str">
        <f t="shared" si="28"/>
        <v/>
      </c>
      <c r="K165" s="227" t="str">
        <f t="shared" si="29"/>
        <v/>
      </c>
      <c r="L165" s="112"/>
      <c r="M165" s="207" t="str">
        <f t="shared" si="30"/>
        <v/>
      </c>
      <c r="N165" s="113"/>
      <c r="O165" s="113"/>
      <c r="P165" s="112"/>
      <c r="Q165" s="112"/>
      <c r="R165" s="112"/>
      <c r="S165" s="112"/>
      <c r="T165" s="112"/>
      <c r="U165" s="112"/>
      <c r="V165" s="112"/>
      <c r="W165" s="112"/>
      <c r="X165" s="112"/>
      <c r="Y165" s="112"/>
      <c r="Z165" s="112"/>
      <c r="AA165" s="207" t="str">
        <f t="shared" si="31"/>
        <v/>
      </c>
      <c r="AB165" s="112"/>
      <c r="AC165" s="112"/>
      <c r="AD165" s="112"/>
      <c r="AE165" s="112"/>
      <c r="AF165" s="112"/>
      <c r="AG165" s="207" t="str">
        <f t="shared" si="32"/>
        <v/>
      </c>
      <c r="AH165" s="113"/>
      <c r="AI165" s="207" t="str">
        <f t="shared" si="33"/>
        <v/>
      </c>
      <c r="AJ165" s="113"/>
      <c r="AK165" s="207" t="str">
        <f t="shared" si="34"/>
        <v/>
      </c>
      <c r="AL165" s="113"/>
      <c r="AM165" s="207" t="str">
        <f t="shared" si="35"/>
        <v/>
      </c>
      <c r="AN165" s="113"/>
      <c r="AO165" s="113"/>
      <c r="AP165" s="113"/>
      <c r="AQ165" s="112"/>
      <c r="AR165" s="112"/>
      <c r="AS165" s="112"/>
      <c r="AT165" s="112"/>
      <c r="AU165" s="112"/>
      <c r="AV165" s="112"/>
      <c r="AW165" s="112"/>
      <c r="AX165" s="112"/>
      <c r="AY165" s="112"/>
      <c r="BA165" s="112"/>
      <c r="BB165" s="112"/>
      <c r="BC165" s="112"/>
      <c r="BD165" s="112"/>
      <c r="BE165" s="112"/>
      <c r="BF165" s="112"/>
    </row>
    <row r="166" spans="1:58" s="76" customFormat="1" x14ac:dyDescent="0.2">
      <c r="A166" s="124"/>
      <c r="B166" s="112"/>
      <c r="C166" s="207" t="str">
        <f t="shared" si="27"/>
        <v/>
      </c>
      <c r="D166" s="73"/>
      <c r="E166" s="112"/>
      <c r="F166" s="112"/>
      <c r="G166" s="112"/>
      <c r="H166" s="112"/>
      <c r="I166" s="112"/>
      <c r="J166" s="207" t="str">
        <f t="shared" si="28"/>
        <v/>
      </c>
      <c r="K166" s="227" t="str">
        <f t="shared" si="29"/>
        <v/>
      </c>
      <c r="L166" s="112"/>
      <c r="M166" s="207" t="str">
        <f t="shared" si="30"/>
        <v/>
      </c>
      <c r="N166" s="113"/>
      <c r="O166" s="113"/>
      <c r="P166" s="112"/>
      <c r="Q166" s="112"/>
      <c r="R166" s="112"/>
      <c r="S166" s="112"/>
      <c r="T166" s="112"/>
      <c r="U166" s="112"/>
      <c r="V166" s="112"/>
      <c r="W166" s="112"/>
      <c r="X166" s="112"/>
      <c r="Y166" s="112"/>
      <c r="Z166" s="112"/>
      <c r="AA166" s="207" t="str">
        <f t="shared" si="31"/>
        <v/>
      </c>
      <c r="AB166" s="112"/>
      <c r="AC166" s="112"/>
      <c r="AD166" s="112"/>
      <c r="AE166" s="112"/>
      <c r="AF166" s="112"/>
      <c r="AG166" s="207" t="str">
        <f t="shared" si="32"/>
        <v/>
      </c>
      <c r="AH166" s="113"/>
      <c r="AI166" s="207" t="str">
        <f t="shared" si="33"/>
        <v/>
      </c>
      <c r="AJ166" s="113"/>
      <c r="AK166" s="207" t="str">
        <f t="shared" si="34"/>
        <v/>
      </c>
      <c r="AL166" s="113"/>
      <c r="AM166" s="207" t="str">
        <f t="shared" si="35"/>
        <v/>
      </c>
      <c r="AN166" s="113"/>
      <c r="AO166" s="113"/>
      <c r="AP166" s="113"/>
      <c r="AQ166" s="112"/>
      <c r="AR166" s="112"/>
      <c r="AS166" s="112"/>
      <c r="AT166" s="112"/>
      <c r="AU166" s="112"/>
      <c r="AV166" s="112"/>
      <c r="AW166" s="112"/>
      <c r="AX166" s="112"/>
      <c r="AY166" s="112"/>
      <c r="BA166" s="112"/>
      <c r="BB166" s="112"/>
      <c r="BC166" s="112"/>
      <c r="BD166" s="112"/>
      <c r="BE166" s="112"/>
      <c r="BF166" s="112"/>
    </row>
    <row r="167" spans="1:58" s="76" customFormat="1" x14ac:dyDescent="0.2">
      <c r="A167" s="124"/>
      <c r="B167" s="112"/>
      <c r="C167" s="207" t="str">
        <f t="shared" si="27"/>
        <v/>
      </c>
      <c r="D167" s="73"/>
      <c r="E167" s="112"/>
      <c r="F167" s="112"/>
      <c r="G167" s="112"/>
      <c r="H167" s="112"/>
      <c r="I167" s="112"/>
      <c r="J167" s="207" t="str">
        <f t="shared" si="28"/>
        <v/>
      </c>
      <c r="K167" s="227" t="str">
        <f t="shared" si="29"/>
        <v/>
      </c>
      <c r="L167" s="112"/>
      <c r="M167" s="207" t="str">
        <f t="shared" si="30"/>
        <v/>
      </c>
      <c r="N167" s="113"/>
      <c r="O167" s="113"/>
      <c r="P167" s="112"/>
      <c r="Q167" s="112"/>
      <c r="R167" s="112"/>
      <c r="S167" s="112"/>
      <c r="T167" s="112"/>
      <c r="U167" s="112"/>
      <c r="V167" s="112"/>
      <c r="W167" s="112"/>
      <c r="X167" s="112"/>
      <c r="Y167" s="112"/>
      <c r="Z167" s="112"/>
      <c r="AA167" s="207" t="str">
        <f t="shared" si="31"/>
        <v/>
      </c>
      <c r="AB167" s="112"/>
      <c r="AC167" s="112"/>
      <c r="AD167" s="112"/>
      <c r="AE167" s="112"/>
      <c r="AF167" s="112"/>
      <c r="AG167" s="207" t="str">
        <f t="shared" si="32"/>
        <v/>
      </c>
      <c r="AH167" s="113"/>
      <c r="AI167" s="207" t="str">
        <f t="shared" si="33"/>
        <v/>
      </c>
      <c r="AJ167" s="113"/>
      <c r="AK167" s="207" t="str">
        <f t="shared" si="34"/>
        <v/>
      </c>
      <c r="AL167" s="113"/>
      <c r="AM167" s="207" t="str">
        <f t="shared" si="35"/>
        <v/>
      </c>
      <c r="AN167" s="113"/>
      <c r="AO167" s="113"/>
      <c r="AP167" s="113"/>
      <c r="AQ167" s="112"/>
      <c r="AR167" s="112"/>
      <c r="AS167" s="112"/>
      <c r="AT167" s="112"/>
      <c r="AU167" s="112"/>
      <c r="AV167" s="112"/>
      <c r="AW167" s="112"/>
      <c r="AX167" s="112"/>
      <c r="AY167" s="112"/>
      <c r="BA167" s="112"/>
      <c r="BB167" s="112"/>
      <c r="BC167" s="112"/>
      <c r="BD167" s="112"/>
      <c r="BE167" s="112"/>
      <c r="BF167" s="112"/>
    </row>
    <row r="168" spans="1:58" s="76" customFormat="1" x14ac:dyDescent="0.2">
      <c r="A168" s="124"/>
      <c r="B168" s="112"/>
      <c r="C168" s="207" t="str">
        <f t="shared" si="27"/>
        <v/>
      </c>
      <c r="D168" s="73"/>
      <c r="E168" s="112"/>
      <c r="F168" s="112"/>
      <c r="G168" s="112"/>
      <c r="H168" s="112"/>
      <c r="I168" s="112"/>
      <c r="J168" s="207" t="str">
        <f t="shared" si="28"/>
        <v/>
      </c>
      <c r="K168" s="227" t="str">
        <f t="shared" si="29"/>
        <v/>
      </c>
      <c r="L168" s="112"/>
      <c r="M168" s="207" t="str">
        <f t="shared" si="30"/>
        <v/>
      </c>
      <c r="N168" s="113"/>
      <c r="O168" s="113"/>
      <c r="P168" s="112"/>
      <c r="Q168" s="112"/>
      <c r="R168" s="112"/>
      <c r="S168" s="112"/>
      <c r="T168" s="112"/>
      <c r="U168" s="112"/>
      <c r="V168" s="112"/>
      <c r="W168" s="112"/>
      <c r="X168" s="112"/>
      <c r="Y168" s="112"/>
      <c r="Z168" s="112"/>
      <c r="AA168" s="207" t="str">
        <f t="shared" si="31"/>
        <v/>
      </c>
      <c r="AB168" s="112"/>
      <c r="AC168" s="112"/>
      <c r="AD168" s="112"/>
      <c r="AE168" s="112"/>
      <c r="AF168" s="112"/>
      <c r="AG168" s="207" t="str">
        <f t="shared" si="32"/>
        <v/>
      </c>
      <c r="AH168" s="113"/>
      <c r="AI168" s="207" t="str">
        <f t="shared" si="33"/>
        <v/>
      </c>
      <c r="AJ168" s="113"/>
      <c r="AK168" s="207" t="str">
        <f t="shared" si="34"/>
        <v/>
      </c>
      <c r="AL168" s="113"/>
      <c r="AM168" s="207" t="str">
        <f t="shared" si="35"/>
        <v/>
      </c>
      <c r="AN168" s="113"/>
      <c r="AO168" s="113"/>
      <c r="AP168" s="113"/>
      <c r="AQ168" s="112"/>
      <c r="AR168" s="112"/>
      <c r="AS168" s="112"/>
      <c r="AT168" s="112"/>
      <c r="AU168" s="112"/>
      <c r="AV168" s="112"/>
      <c r="AW168" s="112"/>
      <c r="AX168" s="112"/>
      <c r="AY168" s="112"/>
      <c r="BA168" s="112"/>
      <c r="BB168" s="112"/>
      <c r="BC168" s="112"/>
      <c r="BD168" s="112"/>
      <c r="BE168" s="112"/>
      <c r="BF168" s="112"/>
    </row>
    <row r="169" spans="1:58" s="76" customFormat="1" x14ac:dyDescent="0.2">
      <c r="A169" s="124"/>
      <c r="B169" s="112"/>
      <c r="C169" s="207" t="str">
        <f t="shared" si="27"/>
        <v/>
      </c>
      <c r="D169" s="73"/>
      <c r="E169" s="112"/>
      <c r="F169" s="112"/>
      <c r="G169" s="112"/>
      <c r="H169" s="112"/>
      <c r="I169" s="112"/>
      <c r="J169" s="207" t="str">
        <f t="shared" si="28"/>
        <v/>
      </c>
      <c r="K169" s="227" t="str">
        <f t="shared" si="29"/>
        <v/>
      </c>
      <c r="L169" s="112"/>
      <c r="M169" s="207" t="str">
        <f t="shared" si="30"/>
        <v/>
      </c>
      <c r="N169" s="113"/>
      <c r="O169" s="113"/>
      <c r="P169" s="112"/>
      <c r="Q169" s="112"/>
      <c r="R169" s="112"/>
      <c r="S169" s="112"/>
      <c r="T169" s="112"/>
      <c r="U169" s="112"/>
      <c r="V169" s="112"/>
      <c r="W169" s="112"/>
      <c r="X169" s="112"/>
      <c r="Y169" s="112"/>
      <c r="Z169" s="112"/>
      <c r="AA169" s="207" t="str">
        <f t="shared" si="31"/>
        <v/>
      </c>
      <c r="AB169" s="112"/>
      <c r="AC169" s="112"/>
      <c r="AD169" s="112"/>
      <c r="AE169" s="112"/>
      <c r="AF169" s="112"/>
      <c r="AG169" s="207" t="str">
        <f t="shared" si="32"/>
        <v/>
      </c>
      <c r="AH169" s="113"/>
      <c r="AI169" s="207" t="str">
        <f t="shared" si="33"/>
        <v/>
      </c>
      <c r="AJ169" s="113"/>
      <c r="AK169" s="207" t="str">
        <f t="shared" si="34"/>
        <v/>
      </c>
      <c r="AL169" s="113"/>
      <c r="AM169" s="207" t="str">
        <f t="shared" si="35"/>
        <v/>
      </c>
      <c r="AN169" s="113"/>
      <c r="AO169" s="113"/>
      <c r="AP169" s="113"/>
      <c r="AQ169" s="112"/>
      <c r="AR169" s="112"/>
      <c r="AS169" s="112"/>
      <c r="AT169" s="112"/>
      <c r="AU169" s="112"/>
      <c r="AV169" s="112"/>
      <c r="AW169" s="112"/>
      <c r="AX169" s="112"/>
      <c r="AY169" s="112"/>
      <c r="BA169" s="112"/>
      <c r="BB169" s="112"/>
      <c r="BC169" s="112"/>
      <c r="BD169" s="112"/>
      <c r="BE169" s="112"/>
      <c r="BF169" s="112"/>
    </row>
    <row r="170" spans="1:58" s="76" customFormat="1" x14ac:dyDescent="0.2">
      <c r="A170" s="124"/>
      <c r="B170" s="112"/>
      <c r="C170" s="207" t="str">
        <f t="shared" si="27"/>
        <v/>
      </c>
      <c r="D170" s="73"/>
      <c r="E170" s="112"/>
      <c r="F170" s="112"/>
      <c r="G170" s="112"/>
      <c r="H170" s="112"/>
      <c r="I170" s="112"/>
      <c r="J170" s="207" t="str">
        <f t="shared" si="28"/>
        <v/>
      </c>
      <c r="K170" s="227" t="str">
        <f t="shared" si="29"/>
        <v/>
      </c>
      <c r="L170" s="112"/>
      <c r="M170" s="207" t="str">
        <f t="shared" si="30"/>
        <v/>
      </c>
      <c r="N170" s="113"/>
      <c r="O170" s="113"/>
      <c r="P170" s="112"/>
      <c r="Q170" s="112"/>
      <c r="R170" s="112"/>
      <c r="S170" s="112"/>
      <c r="T170" s="112"/>
      <c r="U170" s="112"/>
      <c r="V170" s="112"/>
      <c r="W170" s="112"/>
      <c r="X170" s="112"/>
      <c r="Y170" s="112"/>
      <c r="Z170" s="112"/>
      <c r="AA170" s="207" t="str">
        <f t="shared" si="31"/>
        <v/>
      </c>
      <c r="AB170" s="112"/>
      <c r="AC170" s="112"/>
      <c r="AD170" s="112"/>
      <c r="AE170" s="112"/>
      <c r="AF170" s="112"/>
      <c r="AG170" s="207" t="str">
        <f t="shared" si="32"/>
        <v/>
      </c>
      <c r="AH170" s="113"/>
      <c r="AI170" s="207" t="str">
        <f t="shared" si="33"/>
        <v/>
      </c>
      <c r="AJ170" s="113"/>
      <c r="AK170" s="207" t="str">
        <f t="shared" si="34"/>
        <v/>
      </c>
      <c r="AL170" s="113"/>
      <c r="AM170" s="207" t="str">
        <f t="shared" si="35"/>
        <v/>
      </c>
      <c r="AN170" s="113"/>
      <c r="AO170" s="113"/>
      <c r="AP170" s="113"/>
      <c r="AQ170" s="112"/>
      <c r="AR170" s="112"/>
      <c r="AS170" s="112"/>
      <c r="AT170" s="112"/>
      <c r="AU170" s="112"/>
      <c r="AV170" s="112"/>
      <c r="AW170" s="112"/>
      <c r="AX170" s="112"/>
      <c r="AY170" s="112"/>
      <c r="BA170" s="112"/>
      <c r="BB170" s="112"/>
      <c r="BC170" s="112"/>
      <c r="BD170" s="112"/>
      <c r="BE170" s="112"/>
      <c r="BF170" s="112"/>
    </row>
    <row r="171" spans="1:58" s="76" customFormat="1" x14ac:dyDescent="0.2">
      <c r="A171" s="124"/>
      <c r="B171" s="112"/>
      <c r="C171" s="207" t="str">
        <f t="shared" si="27"/>
        <v/>
      </c>
      <c r="D171" s="73"/>
      <c r="E171" s="112"/>
      <c r="F171" s="112"/>
      <c r="G171" s="112"/>
      <c r="H171" s="112"/>
      <c r="I171" s="112"/>
      <c r="J171" s="207" t="str">
        <f t="shared" si="28"/>
        <v/>
      </c>
      <c r="K171" s="227" t="str">
        <f t="shared" si="29"/>
        <v/>
      </c>
      <c r="L171" s="112"/>
      <c r="M171" s="207" t="str">
        <f t="shared" si="30"/>
        <v/>
      </c>
      <c r="N171" s="113"/>
      <c r="O171" s="113"/>
      <c r="P171" s="112"/>
      <c r="Q171" s="112"/>
      <c r="R171" s="112"/>
      <c r="S171" s="112"/>
      <c r="T171" s="112"/>
      <c r="U171" s="112"/>
      <c r="V171" s="112"/>
      <c r="W171" s="112"/>
      <c r="X171" s="112"/>
      <c r="Y171" s="112"/>
      <c r="Z171" s="112"/>
      <c r="AA171" s="207" t="str">
        <f t="shared" si="31"/>
        <v/>
      </c>
      <c r="AB171" s="112"/>
      <c r="AC171" s="112"/>
      <c r="AD171" s="112"/>
      <c r="AE171" s="112"/>
      <c r="AF171" s="112"/>
      <c r="AG171" s="207" t="str">
        <f t="shared" si="32"/>
        <v/>
      </c>
      <c r="AH171" s="113"/>
      <c r="AI171" s="207" t="str">
        <f t="shared" si="33"/>
        <v/>
      </c>
      <c r="AJ171" s="113"/>
      <c r="AK171" s="207" t="str">
        <f t="shared" si="34"/>
        <v/>
      </c>
      <c r="AL171" s="113"/>
      <c r="AM171" s="207" t="str">
        <f t="shared" si="35"/>
        <v/>
      </c>
      <c r="AN171" s="113"/>
      <c r="AO171" s="113"/>
      <c r="AP171" s="113"/>
      <c r="AQ171" s="112"/>
      <c r="AR171" s="112"/>
      <c r="AS171" s="112"/>
      <c r="AT171" s="112"/>
      <c r="AU171" s="112"/>
      <c r="AV171" s="112"/>
      <c r="AW171" s="112"/>
      <c r="AX171" s="112"/>
      <c r="AY171" s="112"/>
      <c r="BA171" s="112"/>
      <c r="BB171" s="112"/>
      <c r="BC171" s="112"/>
      <c r="BD171" s="112"/>
      <c r="BE171" s="112"/>
      <c r="BF171" s="112"/>
    </row>
    <row r="172" spans="1:58" s="76" customFormat="1" x14ac:dyDescent="0.2">
      <c r="A172" s="124"/>
      <c r="B172" s="112"/>
      <c r="C172" s="207" t="str">
        <f t="shared" si="27"/>
        <v/>
      </c>
      <c r="D172" s="73"/>
      <c r="E172" s="112"/>
      <c r="F172" s="112"/>
      <c r="G172" s="112"/>
      <c r="H172" s="112"/>
      <c r="I172" s="112"/>
      <c r="J172" s="207" t="str">
        <f t="shared" si="28"/>
        <v/>
      </c>
      <c r="K172" s="227" t="str">
        <f t="shared" si="29"/>
        <v/>
      </c>
      <c r="L172" s="112"/>
      <c r="M172" s="207" t="str">
        <f t="shared" si="30"/>
        <v/>
      </c>
      <c r="N172" s="113"/>
      <c r="O172" s="113"/>
      <c r="P172" s="112"/>
      <c r="Q172" s="112"/>
      <c r="R172" s="112"/>
      <c r="S172" s="112"/>
      <c r="T172" s="112"/>
      <c r="U172" s="112"/>
      <c r="V172" s="112"/>
      <c r="W172" s="112"/>
      <c r="X172" s="112"/>
      <c r="Y172" s="112"/>
      <c r="Z172" s="112"/>
      <c r="AA172" s="207" t="str">
        <f t="shared" si="31"/>
        <v/>
      </c>
      <c r="AB172" s="112"/>
      <c r="AC172" s="112"/>
      <c r="AD172" s="112"/>
      <c r="AE172" s="112"/>
      <c r="AF172" s="112"/>
      <c r="AG172" s="207" t="str">
        <f t="shared" si="32"/>
        <v/>
      </c>
      <c r="AH172" s="113"/>
      <c r="AI172" s="207" t="str">
        <f t="shared" si="33"/>
        <v/>
      </c>
      <c r="AJ172" s="113"/>
      <c r="AK172" s="207" t="str">
        <f t="shared" si="34"/>
        <v/>
      </c>
      <c r="AL172" s="113"/>
      <c r="AM172" s="207" t="str">
        <f t="shared" si="35"/>
        <v/>
      </c>
      <c r="AN172" s="113"/>
      <c r="AO172" s="113"/>
      <c r="AP172" s="113"/>
      <c r="AQ172" s="112"/>
      <c r="AR172" s="112"/>
      <c r="AS172" s="112"/>
      <c r="AT172" s="112"/>
      <c r="AU172" s="112"/>
      <c r="AV172" s="112"/>
      <c r="AW172" s="112"/>
      <c r="AX172" s="112"/>
      <c r="AY172" s="112"/>
      <c r="BA172" s="112"/>
      <c r="BB172" s="112"/>
      <c r="BC172" s="112"/>
      <c r="BD172" s="112"/>
      <c r="BE172" s="112"/>
      <c r="BF172" s="112"/>
    </row>
    <row r="173" spans="1:58" s="76" customFormat="1" x14ac:dyDescent="0.2">
      <c r="A173" s="124"/>
      <c r="B173" s="112"/>
      <c r="C173" s="207" t="str">
        <f t="shared" si="27"/>
        <v/>
      </c>
      <c r="D173" s="73"/>
      <c r="E173" s="112"/>
      <c r="F173" s="112"/>
      <c r="G173" s="112"/>
      <c r="H173" s="112"/>
      <c r="I173" s="112"/>
      <c r="J173" s="207" t="str">
        <f t="shared" si="28"/>
        <v/>
      </c>
      <c r="K173" s="227" t="str">
        <f t="shared" si="29"/>
        <v/>
      </c>
      <c r="L173" s="112"/>
      <c r="M173" s="207" t="str">
        <f t="shared" si="30"/>
        <v/>
      </c>
      <c r="N173" s="113"/>
      <c r="O173" s="113"/>
      <c r="P173" s="112"/>
      <c r="Q173" s="112"/>
      <c r="R173" s="112"/>
      <c r="S173" s="112"/>
      <c r="T173" s="112"/>
      <c r="U173" s="112"/>
      <c r="V173" s="112"/>
      <c r="W173" s="112"/>
      <c r="X173" s="112"/>
      <c r="Y173" s="112"/>
      <c r="Z173" s="112"/>
      <c r="AA173" s="207" t="str">
        <f t="shared" si="31"/>
        <v/>
      </c>
      <c r="AB173" s="112"/>
      <c r="AC173" s="112"/>
      <c r="AD173" s="112"/>
      <c r="AE173" s="112"/>
      <c r="AF173" s="112"/>
      <c r="AG173" s="207" t="str">
        <f t="shared" si="32"/>
        <v/>
      </c>
      <c r="AH173" s="113"/>
      <c r="AI173" s="207" t="str">
        <f t="shared" si="33"/>
        <v/>
      </c>
      <c r="AJ173" s="113"/>
      <c r="AK173" s="207" t="str">
        <f t="shared" si="34"/>
        <v/>
      </c>
      <c r="AL173" s="113"/>
      <c r="AM173" s="207" t="str">
        <f t="shared" si="35"/>
        <v/>
      </c>
      <c r="AN173" s="113"/>
      <c r="AO173" s="113"/>
      <c r="AP173" s="113"/>
      <c r="AQ173" s="112"/>
      <c r="AR173" s="112"/>
      <c r="AS173" s="112"/>
      <c r="AT173" s="112"/>
      <c r="AU173" s="112"/>
      <c r="AV173" s="112"/>
      <c r="AW173" s="112"/>
      <c r="AX173" s="112"/>
      <c r="AY173" s="112"/>
      <c r="BA173" s="112"/>
      <c r="BB173" s="112"/>
      <c r="BC173" s="112"/>
      <c r="BD173" s="112"/>
      <c r="BE173" s="112"/>
      <c r="BF173" s="112"/>
    </row>
    <row r="174" spans="1:58" s="76" customFormat="1" x14ac:dyDescent="0.2">
      <c r="A174" s="124"/>
      <c r="B174" s="112"/>
      <c r="C174" s="207" t="str">
        <f t="shared" si="27"/>
        <v/>
      </c>
      <c r="D174" s="73"/>
      <c r="E174" s="112"/>
      <c r="F174" s="112"/>
      <c r="G174" s="112"/>
      <c r="H174" s="112"/>
      <c r="I174" s="112"/>
      <c r="J174" s="207" t="str">
        <f t="shared" si="28"/>
        <v/>
      </c>
      <c r="K174" s="227" t="str">
        <f t="shared" si="29"/>
        <v/>
      </c>
      <c r="L174" s="112"/>
      <c r="M174" s="207" t="str">
        <f t="shared" si="30"/>
        <v/>
      </c>
      <c r="N174" s="113"/>
      <c r="O174" s="113"/>
      <c r="P174" s="112"/>
      <c r="Q174" s="112"/>
      <c r="R174" s="112"/>
      <c r="S174" s="112"/>
      <c r="T174" s="112"/>
      <c r="U174" s="112"/>
      <c r="V174" s="112"/>
      <c r="W174" s="112"/>
      <c r="X174" s="112"/>
      <c r="Y174" s="112"/>
      <c r="Z174" s="112"/>
      <c r="AA174" s="207" t="str">
        <f t="shared" si="31"/>
        <v/>
      </c>
      <c r="AB174" s="112"/>
      <c r="AC174" s="112"/>
      <c r="AD174" s="112"/>
      <c r="AE174" s="112"/>
      <c r="AF174" s="112"/>
      <c r="AG174" s="207" t="str">
        <f t="shared" si="32"/>
        <v/>
      </c>
      <c r="AH174" s="113"/>
      <c r="AI174" s="207" t="str">
        <f t="shared" si="33"/>
        <v/>
      </c>
      <c r="AJ174" s="113"/>
      <c r="AK174" s="207" t="str">
        <f t="shared" si="34"/>
        <v/>
      </c>
      <c r="AL174" s="113"/>
      <c r="AM174" s="207" t="str">
        <f t="shared" si="35"/>
        <v/>
      </c>
      <c r="AN174" s="113"/>
      <c r="AO174" s="113"/>
      <c r="AP174" s="113"/>
      <c r="AQ174" s="112"/>
      <c r="AR174" s="112"/>
      <c r="AS174" s="112"/>
      <c r="AT174" s="112"/>
      <c r="AU174" s="112"/>
      <c r="AV174" s="112"/>
      <c r="AW174" s="112"/>
      <c r="AX174" s="112"/>
      <c r="AY174" s="112"/>
      <c r="BA174" s="112"/>
      <c r="BB174" s="112"/>
      <c r="BC174" s="112"/>
      <c r="BD174" s="112"/>
      <c r="BE174" s="112"/>
      <c r="BF174" s="112"/>
    </row>
    <row r="175" spans="1:58" s="76" customFormat="1" x14ac:dyDescent="0.2">
      <c r="A175" s="124"/>
      <c r="B175" s="112"/>
      <c r="C175" s="207" t="str">
        <f t="shared" si="27"/>
        <v/>
      </c>
      <c r="D175" s="73"/>
      <c r="E175" s="112"/>
      <c r="F175" s="112"/>
      <c r="G175" s="112"/>
      <c r="H175" s="112"/>
      <c r="I175" s="112"/>
      <c r="J175" s="207" t="str">
        <f t="shared" si="28"/>
        <v/>
      </c>
      <c r="K175" s="227" t="str">
        <f t="shared" si="29"/>
        <v/>
      </c>
      <c r="L175" s="112"/>
      <c r="M175" s="207" t="str">
        <f t="shared" si="30"/>
        <v/>
      </c>
      <c r="N175" s="113"/>
      <c r="O175" s="113"/>
      <c r="P175" s="112"/>
      <c r="Q175" s="112"/>
      <c r="R175" s="112"/>
      <c r="S175" s="112"/>
      <c r="T175" s="112"/>
      <c r="U175" s="112"/>
      <c r="V175" s="112"/>
      <c r="W175" s="112"/>
      <c r="X175" s="112"/>
      <c r="Y175" s="112"/>
      <c r="Z175" s="112"/>
      <c r="AA175" s="207" t="str">
        <f t="shared" si="31"/>
        <v/>
      </c>
      <c r="AB175" s="112"/>
      <c r="AC175" s="112"/>
      <c r="AD175" s="112"/>
      <c r="AE175" s="112"/>
      <c r="AF175" s="112"/>
      <c r="AG175" s="207" t="str">
        <f t="shared" si="32"/>
        <v/>
      </c>
      <c r="AH175" s="113"/>
      <c r="AI175" s="207" t="str">
        <f t="shared" si="33"/>
        <v/>
      </c>
      <c r="AJ175" s="113"/>
      <c r="AK175" s="207" t="str">
        <f t="shared" si="34"/>
        <v/>
      </c>
      <c r="AL175" s="113"/>
      <c r="AM175" s="207" t="str">
        <f t="shared" si="35"/>
        <v/>
      </c>
      <c r="AN175" s="113"/>
      <c r="AO175" s="113"/>
      <c r="AP175" s="113"/>
      <c r="AQ175" s="112"/>
      <c r="AR175" s="112"/>
      <c r="AS175" s="112"/>
      <c r="AT175" s="112"/>
      <c r="AU175" s="112"/>
      <c r="AV175" s="112"/>
      <c r="AW175" s="112"/>
      <c r="AX175" s="112"/>
      <c r="AY175" s="112"/>
      <c r="BA175" s="112"/>
      <c r="BB175" s="112"/>
      <c r="BC175" s="112"/>
      <c r="BD175" s="112"/>
      <c r="BE175" s="112"/>
      <c r="BF175" s="112"/>
    </row>
    <row r="176" spans="1:58" s="76" customFormat="1" x14ac:dyDescent="0.2">
      <c r="A176" s="124"/>
      <c r="B176" s="112"/>
      <c r="C176" s="207" t="str">
        <f t="shared" si="27"/>
        <v/>
      </c>
      <c r="D176" s="73"/>
      <c r="E176" s="112"/>
      <c r="F176" s="112"/>
      <c r="G176" s="112"/>
      <c r="H176" s="112"/>
      <c r="I176" s="112"/>
      <c r="J176" s="207" t="str">
        <f t="shared" si="28"/>
        <v/>
      </c>
      <c r="K176" s="227" t="str">
        <f t="shared" si="29"/>
        <v/>
      </c>
      <c r="L176" s="112"/>
      <c r="M176" s="207" t="str">
        <f t="shared" si="30"/>
        <v/>
      </c>
      <c r="N176" s="113"/>
      <c r="O176" s="113"/>
      <c r="P176" s="112"/>
      <c r="Q176" s="112"/>
      <c r="R176" s="112"/>
      <c r="S176" s="112"/>
      <c r="T176" s="112"/>
      <c r="U176" s="112"/>
      <c r="V176" s="112"/>
      <c r="W176" s="112"/>
      <c r="X176" s="112"/>
      <c r="Y176" s="112"/>
      <c r="Z176" s="112"/>
      <c r="AA176" s="207" t="str">
        <f t="shared" si="31"/>
        <v/>
      </c>
      <c r="AB176" s="112"/>
      <c r="AC176" s="112"/>
      <c r="AD176" s="112"/>
      <c r="AE176" s="112"/>
      <c r="AF176" s="112"/>
      <c r="AG176" s="207" t="str">
        <f t="shared" si="32"/>
        <v/>
      </c>
      <c r="AH176" s="113"/>
      <c r="AI176" s="207" t="str">
        <f t="shared" si="33"/>
        <v/>
      </c>
      <c r="AJ176" s="113"/>
      <c r="AK176" s="207" t="str">
        <f t="shared" si="34"/>
        <v/>
      </c>
      <c r="AL176" s="113"/>
      <c r="AM176" s="207" t="str">
        <f t="shared" si="35"/>
        <v/>
      </c>
      <c r="AN176" s="113"/>
      <c r="AO176" s="113"/>
      <c r="AP176" s="113"/>
      <c r="AQ176" s="112"/>
      <c r="AR176" s="112"/>
      <c r="AS176" s="112"/>
      <c r="AT176" s="112"/>
      <c r="AU176" s="112"/>
      <c r="AV176" s="112"/>
      <c r="AW176" s="112"/>
      <c r="AX176" s="112"/>
      <c r="AY176" s="112"/>
      <c r="BA176" s="112"/>
      <c r="BB176" s="112"/>
      <c r="BC176" s="112"/>
      <c r="BD176" s="112"/>
      <c r="BE176" s="112"/>
      <c r="BF176" s="112"/>
    </row>
    <row r="177" spans="1:58" s="76" customFormat="1" x14ac:dyDescent="0.2">
      <c r="A177" s="124"/>
      <c r="B177" s="112"/>
      <c r="C177" s="207" t="str">
        <f t="shared" si="27"/>
        <v/>
      </c>
      <c r="D177" s="73"/>
      <c r="E177" s="112"/>
      <c r="F177" s="112"/>
      <c r="G177" s="112"/>
      <c r="H177" s="112"/>
      <c r="I177" s="112"/>
      <c r="J177" s="207" t="str">
        <f t="shared" si="28"/>
        <v/>
      </c>
      <c r="K177" s="227" t="str">
        <f t="shared" si="29"/>
        <v/>
      </c>
      <c r="L177" s="112"/>
      <c r="M177" s="207" t="str">
        <f t="shared" si="30"/>
        <v/>
      </c>
      <c r="N177" s="113"/>
      <c r="O177" s="113"/>
      <c r="P177" s="112"/>
      <c r="Q177" s="112"/>
      <c r="R177" s="112"/>
      <c r="S177" s="112"/>
      <c r="T177" s="112"/>
      <c r="U177" s="112"/>
      <c r="V177" s="112"/>
      <c r="W177" s="112"/>
      <c r="X177" s="112"/>
      <c r="Y177" s="112"/>
      <c r="Z177" s="112"/>
      <c r="AA177" s="207" t="str">
        <f t="shared" si="31"/>
        <v/>
      </c>
      <c r="AB177" s="112"/>
      <c r="AC177" s="112"/>
      <c r="AD177" s="112"/>
      <c r="AE177" s="112"/>
      <c r="AF177" s="112"/>
      <c r="AG177" s="207" t="str">
        <f t="shared" si="32"/>
        <v/>
      </c>
      <c r="AH177" s="113"/>
      <c r="AI177" s="207" t="str">
        <f t="shared" si="33"/>
        <v/>
      </c>
      <c r="AJ177" s="113"/>
      <c r="AK177" s="207" t="str">
        <f t="shared" si="34"/>
        <v/>
      </c>
      <c r="AL177" s="113"/>
      <c r="AM177" s="207" t="str">
        <f t="shared" si="35"/>
        <v/>
      </c>
      <c r="AN177" s="113"/>
      <c r="AO177" s="113"/>
      <c r="AP177" s="113"/>
      <c r="AQ177" s="112"/>
      <c r="AR177" s="112"/>
      <c r="AS177" s="112"/>
      <c r="AT177" s="112"/>
      <c r="AU177" s="112"/>
      <c r="AV177" s="112"/>
      <c r="AW177" s="112"/>
      <c r="AX177" s="112"/>
      <c r="AY177" s="112"/>
      <c r="BA177" s="112"/>
      <c r="BB177" s="112"/>
      <c r="BC177" s="112"/>
      <c r="BD177" s="112"/>
      <c r="BE177" s="112"/>
      <c r="BF177" s="112"/>
    </row>
    <row r="178" spans="1:58" s="76" customFormat="1" x14ac:dyDescent="0.2">
      <c r="A178" s="124"/>
      <c r="B178" s="112"/>
      <c r="C178" s="207" t="str">
        <f t="shared" si="27"/>
        <v/>
      </c>
      <c r="D178" s="73"/>
      <c r="E178" s="112"/>
      <c r="F178" s="112"/>
      <c r="G178" s="112"/>
      <c r="H178" s="112"/>
      <c r="I178" s="112"/>
      <c r="J178" s="207" t="str">
        <f t="shared" si="28"/>
        <v/>
      </c>
      <c r="K178" s="227" t="str">
        <f t="shared" si="29"/>
        <v/>
      </c>
      <c r="L178" s="112"/>
      <c r="M178" s="207" t="str">
        <f t="shared" si="30"/>
        <v/>
      </c>
      <c r="N178" s="113"/>
      <c r="O178" s="113"/>
      <c r="P178" s="112"/>
      <c r="Q178" s="112"/>
      <c r="R178" s="112"/>
      <c r="S178" s="112"/>
      <c r="T178" s="112"/>
      <c r="U178" s="112"/>
      <c r="V178" s="112"/>
      <c r="W178" s="112"/>
      <c r="X178" s="112"/>
      <c r="Y178" s="112"/>
      <c r="Z178" s="112"/>
      <c r="AA178" s="207" t="str">
        <f t="shared" si="31"/>
        <v/>
      </c>
      <c r="AB178" s="112"/>
      <c r="AC178" s="112"/>
      <c r="AD178" s="112"/>
      <c r="AE178" s="112"/>
      <c r="AF178" s="112"/>
      <c r="AG178" s="207" t="str">
        <f t="shared" si="32"/>
        <v/>
      </c>
      <c r="AH178" s="113"/>
      <c r="AI178" s="207" t="str">
        <f t="shared" si="33"/>
        <v/>
      </c>
      <c r="AJ178" s="113"/>
      <c r="AK178" s="207" t="str">
        <f t="shared" si="34"/>
        <v/>
      </c>
      <c r="AL178" s="113"/>
      <c r="AM178" s="207" t="str">
        <f t="shared" si="35"/>
        <v/>
      </c>
      <c r="AN178" s="113"/>
      <c r="AO178" s="113"/>
      <c r="AP178" s="113"/>
      <c r="AQ178" s="112"/>
      <c r="AR178" s="112"/>
      <c r="AS178" s="112"/>
      <c r="AT178" s="112"/>
      <c r="AU178" s="112"/>
      <c r="AV178" s="112"/>
      <c r="AW178" s="112"/>
      <c r="AX178" s="112"/>
      <c r="AY178" s="112"/>
      <c r="BA178" s="112"/>
      <c r="BB178" s="112"/>
      <c r="BC178" s="112"/>
      <c r="BD178" s="112"/>
      <c r="BE178" s="112"/>
      <c r="BF178" s="112"/>
    </row>
    <row r="179" spans="1:58" s="76" customFormat="1" x14ac:dyDescent="0.2">
      <c r="A179" s="124"/>
      <c r="B179" s="112"/>
      <c r="C179" s="207" t="str">
        <f t="shared" si="27"/>
        <v/>
      </c>
      <c r="D179" s="73"/>
      <c r="E179" s="112"/>
      <c r="F179" s="112"/>
      <c r="G179" s="112"/>
      <c r="H179" s="112"/>
      <c r="I179" s="112"/>
      <c r="J179" s="207" t="str">
        <f t="shared" si="28"/>
        <v/>
      </c>
      <c r="K179" s="227" t="str">
        <f t="shared" si="29"/>
        <v/>
      </c>
      <c r="L179" s="112"/>
      <c r="M179" s="207" t="str">
        <f t="shared" si="30"/>
        <v/>
      </c>
      <c r="N179" s="113"/>
      <c r="O179" s="113"/>
      <c r="P179" s="112"/>
      <c r="Q179" s="112"/>
      <c r="R179" s="112"/>
      <c r="S179" s="112"/>
      <c r="T179" s="112"/>
      <c r="U179" s="112"/>
      <c r="V179" s="112"/>
      <c r="W179" s="112"/>
      <c r="X179" s="112"/>
      <c r="Y179" s="112"/>
      <c r="Z179" s="112"/>
      <c r="AA179" s="207" t="str">
        <f t="shared" si="31"/>
        <v/>
      </c>
      <c r="AB179" s="112"/>
      <c r="AC179" s="112"/>
      <c r="AD179" s="112"/>
      <c r="AE179" s="112"/>
      <c r="AF179" s="112"/>
      <c r="AG179" s="207" t="str">
        <f t="shared" si="32"/>
        <v/>
      </c>
      <c r="AH179" s="113"/>
      <c r="AI179" s="207" t="str">
        <f t="shared" si="33"/>
        <v/>
      </c>
      <c r="AJ179" s="113"/>
      <c r="AK179" s="207" t="str">
        <f t="shared" si="34"/>
        <v/>
      </c>
      <c r="AL179" s="113"/>
      <c r="AM179" s="207" t="str">
        <f t="shared" si="35"/>
        <v/>
      </c>
      <c r="AN179" s="113"/>
      <c r="AO179" s="113"/>
      <c r="AP179" s="113"/>
      <c r="AQ179" s="112"/>
      <c r="AR179" s="112"/>
      <c r="AS179" s="112"/>
      <c r="AT179" s="112"/>
      <c r="AU179" s="112"/>
      <c r="AV179" s="112"/>
      <c r="AW179" s="112"/>
      <c r="AX179" s="112"/>
      <c r="AY179" s="112"/>
      <c r="BA179" s="112"/>
      <c r="BB179" s="112"/>
      <c r="BC179" s="112"/>
      <c r="BD179" s="112"/>
      <c r="BE179" s="112"/>
      <c r="BF179" s="112"/>
    </row>
    <row r="180" spans="1:58" s="76" customFormat="1" x14ac:dyDescent="0.2">
      <c r="A180" s="124"/>
      <c r="B180" s="112"/>
      <c r="C180" s="207" t="str">
        <f t="shared" si="27"/>
        <v/>
      </c>
      <c r="D180" s="73"/>
      <c r="E180" s="112"/>
      <c r="F180" s="112"/>
      <c r="G180" s="112"/>
      <c r="H180" s="112"/>
      <c r="I180" s="112"/>
      <c r="J180" s="207" t="str">
        <f t="shared" si="28"/>
        <v/>
      </c>
      <c r="K180" s="227" t="str">
        <f t="shared" si="29"/>
        <v/>
      </c>
      <c r="L180" s="112"/>
      <c r="M180" s="207" t="str">
        <f t="shared" si="30"/>
        <v/>
      </c>
      <c r="N180" s="113"/>
      <c r="O180" s="113"/>
      <c r="P180" s="112"/>
      <c r="Q180" s="112"/>
      <c r="R180" s="112"/>
      <c r="S180" s="112"/>
      <c r="T180" s="112"/>
      <c r="U180" s="112"/>
      <c r="V180" s="112"/>
      <c r="W180" s="112"/>
      <c r="X180" s="112"/>
      <c r="Y180" s="112"/>
      <c r="Z180" s="112"/>
      <c r="AA180" s="207" t="str">
        <f t="shared" si="31"/>
        <v/>
      </c>
      <c r="AB180" s="112"/>
      <c r="AC180" s="112"/>
      <c r="AD180" s="112"/>
      <c r="AE180" s="112"/>
      <c r="AF180" s="112"/>
      <c r="AG180" s="207" t="str">
        <f t="shared" si="32"/>
        <v/>
      </c>
      <c r="AH180" s="113"/>
      <c r="AI180" s="207" t="str">
        <f t="shared" si="33"/>
        <v/>
      </c>
      <c r="AJ180" s="113"/>
      <c r="AK180" s="207" t="str">
        <f t="shared" si="34"/>
        <v/>
      </c>
      <c r="AL180" s="113"/>
      <c r="AM180" s="207" t="str">
        <f t="shared" si="35"/>
        <v/>
      </c>
      <c r="AN180" s="113"/>
      <c r="AO180" s="113"/>
      <c r="AP180" s="113"/>
      <c r="AQ180" s="112"/>
      <c r="AR180" s="112"/>
      <c r="AS180" s="112"/>
      <c r="AT180" s="112"/>
      <c r="AU180" s="112"/>
      <c r="AV180" s="112"/>
      <c r="AW180" s="112"/>
      <c r="AX180" s="112"/>
      <c r="AY180" s="112"/>
      <c r="BA180" s="112"/>
      <c r="BB180" s="112"/>
      <c r="BC180" s="112"/>
      <c r="BD180" s="112"/>
      <c r="BE180" s="112"/>
      <c r="BF180" s="112"/>
    </row>
    <row r="181" spans="1:58" s="76" customFormat="1" x14ac:dyDescent="0.2">
      <c r="A181" s="124"/>
      <c r="B181" s="112"/>
      <c r="C181" s="207" t="str">
        <f t="shared" si="27"/>
        <v/>
      </c>
      <c r="D181" s="73"/>
      <c r="E181" s="112"/>
      <c r="F181" s="112"/>
      <c r="G181" s="112"/>
      <c r="H181" s="112"/>
      <c r="I181" s="112"/>
      <c r="J181" s="207" t="str">
        <f t="shared" si="28"/>
        <v/>
      </c>
      <c r="K181" s="227" t="str">
        <f t="shared" si="29"/>
        <v/>
      </c>
      <c r="L181" s="112"/>
      <c r="M181" s="207" t="str">
        <f t="shared" si="30"/>
        <v/>
      </c>
      <c r="N181" s="113"/>
      <c r="O181" s="113"/>
      <c r="P181" s="112"/>
      <c r="Q181" s="112"/>
      <c r="R181" s="112"/>
      <c r="S181" s="112"/>
      <c r="T181" s="112"/>
      <c r="U181" s="112"/>
      <c r="V181" s="112"/>
      <c r="W181" s="112"/>
      <c r="X181" s="112"/>
      <c r="Y181" s="112"/>
      <c r="Z181" s="112"/>
      <c r="AA181" s="207" t="str">
        <f t="shared" si="31"/>
        <v/>
      </c>
      <c r="AB181" s="112"/>
      <c r="AC181" s="112"/>
      <c r="AD181" s="112"/>
      <c r="AE181" s="112"/>
      <c r="AF181" s="112"/>
      <c r="AG181" s="207" t="str">
        <f t="shared" si="32"/>
        <v/>
      </c>
      <c r="AH181" s="113"/>
      <c r="AI181" s="207" t="str">
        <f t="shared" si="33"/>
        <v/>
      </c>
      <c r="AJ181" s="113"/>
      <c r="AK181" s="207" t="str">
        <f t="shared" si="34"/>
        <v/>
      </c>
      <c r="AL181" s="113"/>
      <c r="AM181" s="207" t="str">
        <f t="shared" si="35"/>
        <v/>
      </c>
      <c r="AN181" s="113"/>
      <c r="AO181" s="113"/>
      <c r="AP181" s="113"/>
      <c r="AQ181" s="112"/>
      <c r="AR181" s="112"/>
      <c r="AS181" s="112"/>
      <c r="AT181" s="112"/>
      <c r="AU181" s="112"/>
      <c r="AV181" s="112"/>
      <c r="AW181" s="112"/>
      <c r="AX181" s="112"/>
      <c r="AY181" s="112"/>
      <c r="BA181" s="112"/>
      <c r="BB181" s="112"/>
      <c r="BC181" s="112"/>
      <c r="BD181" s="112"/>
      <c r="BE181" s="112"/>
      <c r="BF181" s="112"/>
    </row>
    <row r="182" spans="1:58" s="76" customFormat="1" x14ac:dyDescent="0.2">
      <c r="A182" s="124"/>
      <c r="B182" s="112"/>
      <c r="C182" s="207" t="str">
        <f t="shared" si="27"/>
        <v/>
      </c>
      <c r="D182" s="73"/>
      <c r="E182" s="112"/>
      <c r="F182" s="112"/>
      <c r="G182" s="112"/>
      <c r="H182" s="112"/>
      <c r="I182" s="112"/>
      <c r="J182" s="207" t="str">
        <f t="shared" si="28"/>
        <v/>
      </c>
      <c r="K182" s="227" t="str">
        <f t="shared" si="29"/>
        <v/>
      </c>
      <c r="L182" s="112"/>
      <c r="M182" s="207" t="str">
        <f t="shared" si="30"/>
        <v/>
      </c>
      <c r="N182" s="113"/>
      <c r="O182" s="113"/>
      <c r="P182" s="112"/>
      <c r="Q182" s="112"/>
      <c r="R182" s="112"/>
      <c r="S182" s="112"/>
      <c r="T182" s="112"/>
      <c r="U182" s="112"/>
      <c r="V182" s="112"/>
      <c r="W182" s="112"/>
      <c r="X182" s="112"/>
      <c r="Y182" s="112"/>
      <c r="Z182" s="112"/>
      <c r="AA182" s="207" t="str">
        <f t="shared" si="31"/>
        <v/>
      </c>
      <c r="AB182" s="112"/>
      <c r="AC182" s="112"/>
      <c r="AD182" s="112"/>
      <c r="AE182" s="112"/>
      <c r="AF182" s="112"/>
      <c r="AG182" s="207" t="str">
        <f t="shared" si="32"/>
        <v/>
      </c>
      <c r="AH182" s="113"/>
      <c r="AI182" s="207" t="str">
        <f t="shared" si="33"/>
        <v/>
      </c>
      <c r="AJ182" s="113"/>
      <c r="AK182" s="207" t="str">
        <f t="shared" si="34"/>
        <v/>
      </c>
      <c r="AL182" s="113"/>
      <c r="AM182" s="207" t="str">
        <f t="shared" si="35"/>
        <v/>
      </c>
      <c r="AN182" s="113"/>
      <c r="AO182" s="113"/>
      <c r="AP182" s="113"/>
      <c r="AQ182" s="112"/>
      <c r="AR182" s="112"/>
      <c r="AS182" s="112"/>
      <c r="AT182" s="112"/>
      <c r="AU182" s="112"/>
      <c r="AV182" s="112"/>
      <c r="AW182" s="112"/>
      <c r="AX182" s="112"/>
      <c r="AY182" s="112"/>
      <c r="BA182" s="112"/>
      <c r="BB182" s="112"/>
      <c r="BC182" s="112"/>
      <c r="BD182" s="112"/>
      <c r="BE182" s="112"/>
      <c r="BF182" s="112"/>
    </row>
    <row r="183" spans="1:58" s="76" customFormat="1" x14ac:dyDescent="0.2">
      <c r="A183" s="124"/>
      <c r="B183" s="112"/>
      <c r="C183" s="207" t="str">
        <f t="shared" si="27"/>
        <v/>
      </c>
      <c r="D183" s="73"/>
      <c r="E183" s="112"/>
      <c r="F183" s="112"/>
      <c r="G183" s="112"/>
      <c r="H183" s="112"/>
      <c r="I183" s="112"/>
      <c r="J183" s="207" t="str">
        <f t="shared" si="28"/>
        <v/>
      </c>
      <c r="K183" s="227" t="str">
        <f t="shared" si="29"/>
        <v/>
      </c>
      <c r="L183" s="112"/>
      <c r="M183" s="207" t="str">
        <f t="shared" si="30"/>
        <v/>
      </c>
      <c r="N183" s="113"/>
      <c r="O183" s="113"/>
      <c r="P183" s="112"/>
      <c r="Q183" s="112"/>
      <c r="R183" s="112"/>
      <c r="S183" s="112"/>
      <c r="T183" s="112"/>
      <c r="U183" s="112"/>
      <c r="V183" s="112"/>
      <c r="W183" s="112"/>
      <c r="X183" s="112"/>
      <c r="Y183" s="112"/>
      <c r="Z183" s="112"/>
      <c r="AA183" s="207" t="str">
        <f t="shared" si="31"/>
        <v/>
      </c>
      <c r="AB183" s="112"/>
      <c r="AC183" s="112"/>
      <c r="AD183" s="112"/>
      <c r="AE183" s="112"/>
      <c r="AF183" s="112"/>
      <c r="AG183" s="207" t="str">
        <f t="shared" si="32"/>
        <v/>
      </c>
      <c r="AH183" s="113"/>
      <c r="AI183" s="207" t="str">
        <f t="shared" si="33"/>
        <v/>
      </c>
      <c r="AJ183" s="113"/>
      <c r="AK183" s="207" t="str">
        <f t="shared" si="34"/>
        <v/>
      </c>
      <c r="AL183" s="113"/>
      <c r="AM183" s="207" t="str">
        <f t="shared" si="35"/>
        <v/>
      </c>
      <c r="AN183" s="113"/>
      <c r="AO183" s="113"/>
      <c r="AP183" s="113"/>
      <c r="AQ183" s="112"/>
      <c r="AR183" s="112"/>
      <c r="AS183" s="112"/>
      <c r="AT183" s="112"/>
      <c r="AU183" s="112"/>
      <c r="AV183" s="112"/>
      <c r="AW183" s="112"/>
      <c r="AX183" s="112"/>
      <c r="AY183" s="112"/>
      <c r="BA183" s="112"/>
      <c r="BB183" s="112"/>
      <c r="BC183" s="112"/>
      <c r="BD183" s="112"/>
      <c r="BE183" s="112"/>
      <c r="BF183" s="112"/>
    </row>
    <row r="184" spans="1:58" s="76" customFormat="1" x14ac:dyDescent="0.2">
      <c r="A184" s="124"/>
      <c r="B184" s="112"/>
      <c r="C184" s="207" t="str">
        <f t="shared" si="27"/>
        <v/>
      </c>
      <c r="D184" s="73"/>
      <c r="E184" s="112"/>
      <c r="F184" s="112"/>
      <c r="G184" s="112"/>
      <c r="H184" s="112"/>
      <c r="I184" s="112"/>
      <c r="J184" s="207" t="str">
        <f t="shared" si="28"/>
        <v/>
      </c>
      <c r="K184" s="227" t="str">
        <f t="shared" si="29"/>
        <v/>
      </c>
      <c r="L184" s="112"/>
      <c r="M184" s="207" t="str">
        <f t="shared" si="30"/>
        <v/>
      </c>
      <c r="N184" s="113"/>
      <c r="O184" s="113"/>
      <c r="P184" s="112"/>
      <c r="Q184" s="112"/>
      <c r="R184" s="112"/>
      <c r="S184" s="112"/>
      <c r="T184" s="112"/>
      <c r="U184" s="112"/>
      <c r="V184" s="112"/>
      <c r="W184" s="112"/>
      <c r="X184" s="112"/>
      <c r="Y184" s="112"/>
      <c r="Z184" s="112"/>
      <c r="AA184" s="207" t="str">
        <f t="shared" si="31"/>
        <v/>
      </c>
      <c r="AB184" s="112"/>
      <c r="AC184" s="112"/>
      <c r="AD184" s="112"/>
      <c r="AE184" s="112"/>
      <c r="AF184" s="112"/>
      <c r="AG184" s="207" t="str">
        <f t="shared" si="32"/>
        <v/>
      </c>
      <c r="AH184" s="113"/>
      <c r="AI184" s="207" t="str">
        <f t="shared" si="33"/>
        <v/>
      </c>
      <c r="AJ184" s="113"/>
      <c r="AK184" s="207" t="str">
        <f t="shared" si="34"/>
        <v/>
      </c>
      <c r="AL184" s="113"/>
      <c r="AM184" s="207" t="str">
        <f t="shared" si="35"/>
        <v/>
      </c>
      <c r="AN184" s="113"/>
      <c r="AO184" s="113"/>
      <c r="AP184" s="113"/>
      <c r="AQ184" s="112"/>
      <c r="AR184" s="112"/>
      <c r="AS184" s="112"/>
      <c r="AT184" s="112"/>
      <c r="AU184" s="112"/>
      <c r="AV184" s="112"/>
      <c r="AW184" s="112"/>
      <c r="AX184" s="112"/>
      <c r="AY184" s="112"/>
      <c r="BA184" s="112"/>
      <c r="BB184" s="112"/>
      <c r="BC184" s="112"/>
      <c r="BD184" s="112"/>
      <c r="BE184" s="112"/>
      <c r="BF184" s="112"/>
    </row>
    <row r="185" spans="1:58" s="76" customFormat="1" x14ac:dyDescent="0.2">
      <c r="A185" s="124"/>
      <c r="B185" s="112"/>
      <c r="C185" s="207" t="str">
        <f t="shared" si="27"/>
        <v/>
      </c>
      <c r="D185" s="73"/>
      <c r="E185" s="112"/>
      <c r="F185" s="112"/>
      <c r="G185" s="112"/>
      <c r="H185" s="112"/>
      <c r="I185" s="112"/>
      <c r="J185" s="207" t="str">
        <f t="shared" si="28"/>
        <v/>
      </c>
      <c r="K185" s="227" t="str">
        <f t="shared" si="29"/>
        <v/>
      </c>
      <c r="L185" s="112"/>
      <c r="M185" s="207" t="str">
        <f t="shared" si="30"/>
        <v/>
      </c>
      <c r="N185" s="113"/>
      <c r="O185" s="113"/>
      <c r="P185" s="112"/>
      <c r="Q185" s="112"/>
      <c r="R185" s="112"/>
      <c r="S185" s="112"/>
      <c r="T185" s="112"/>
      <c r="U185" s="112"/>
      <c r="V185" s="112"/>
      <c r="W185" s="112"/>
      <c r="X185" s="112"/>
      <c r="Y185" s="112"/>
      <c r="Z185" s="112"/>
      <c r="AA185" s="207" t="str">
        <f t="shared" si="31"/>
        <v/>
      </c>
      <c r="AB185" s="112"/>
      <c r="AC185" s="112"/>
      <c r="AD185" s="112"/>
      <c r="AE185" s="112"/>
      <c r="AF185" s="112"/>
      <c r="AG185" s="207" t="str">
        <f t="shared" si="32"/>
        <v/>
      </c>
      <c r="AH185" s="113"/>
      <c r="AI185" s="207" t="str">
        <f t="shared" si="33"/>
        <v/>
      </c>
      <c r="AJ185" s="113"/>
      <c r="AK185" s="207" t="str">
        <f t="shared" si="34"/>
        <v/>
      </c>
      <c r="AL185" s="113"/>
      <c r="AM185" s="207" t="str">
        <f t="shared" si="35"/>
        <v/>
      </c>
      <c r="AN185" s="113"/>
      <c r="AO185" s="113"/>
      <c r="AP185" s="113"/>
      <c r="AQ185" s="112"/>
      <c r="AR185" s="112"/>
      <c r="AS185" s="112"/>
      <c r="AT185" s="112"/>
      <c r="AU185" s="112"/>
      <c r="AV185" s="112"/>
      <c r="AW185" s="112"/>
      <c r="AX185" s="112"/>
      <c r="AY185" s="112"/>
      <c r="BA185" s="112"/>
      <c r="BB185" s="112"/>
      <c r="BC185" s="112"/>
      <c r="BD185" s="112"/>
      <c r="BE185" s="112"/>
      <c r="BF185" s="112"/>
    </row>
    <row r="186" spans="1:58" s="76" customFormat="1" x14ac:dyDescent="0.2">
      <c r="A186" s="124"/>
      <c r="B186" s="112"/>
      <c r="C186" s="207" t="str">
        <f t="shared" si="27"/>
        <v/>
      </c>
      <c r="D186" s="73"/>
      <c r="E186" s="112"/>
      <c r="F186" s="112"/>
      <c r="G186" s="112"/>
      <c r="H186" s="112"/>
      <c r="I186" s="112"/>
      <c r="J186" s="207" t="str">
        <f t="shared" si="28"/>
        <v/>
      </c>
      <c r="K186" s="227" t="str">
        <f t="shared" si="29"/>
        <v/>
      </c>
      <c r="L186" s="112"/>
      <c r="M186" s="207" t="str">
        <f t="shared" si="30"/>
        <v/>
      </c>
      <c r="N186" s="113"/>
      <c r="O186" s="113"/>
      <c r="P186" s="112"/>
      <c r="Q186" s="112"/>
      <c r="R186" s="112"/>
      <c r="S186" s="112"/>
      <c r="T186" s="112"/>
      <c r="U186" s="112"/>
      <c r="V186" s="112"/>
      <c r="W186" s="112"/>
      <c r="X186" s="112"/>
      <c r="Y186" s="112"/>
      <c r="Z186" s="112"/>
      <c r="AA186" s="207" t="str">
        <f t="shared" si="31"/>
        <v/>
      </c>
      <c r="AB186" s="112"/>
      <c r="AC186" s="112"/>
      <c r="AD186" s="112"/>
      <c r="AE186" s="112"/>
      <c r="AF186" s="112"/>
      <c r="AG186" s="207" t="str">
        <f t="shared" si="32"/>
        <v/>
      </c>
      <c r="AH186" s="113"/>
      <c r="AI186" s="207" t="str">
        <f t="shared" si="33"/>
        <v/>
      </c>
      <c r="AJ186" s="113"/>
      <c r="AK186" s="207" t="str">
        <f t="shared" si="34"/>
        <v/>
      </c>
      <c r="AL186" s="113"/>
      <c r="AM186" s="207" t="str">
        <f t="shared" si="35"/>
        <v/>
      </c>
      <c r="AN186" s="113"/>
      <c r="AO186" s="113"/>
      <c r="AP186" s="113"/>
      <c r="AQ186" s="112"/>
      <c r="AR186" s="112"/>
      <c r="AS186" s="112"/>
      <c r="AT186" s="112"/>
      <c r="AU186" s="112"/>
      <c r="AV186" s="112"/>
      <c r="AW186" s="112"/>
      <c r="AX186" s="112"/>
      <c r="AY186" s="112"/>
      <c r="BA186" s="112"/>
      <c r="BB186" s="112"/>
      <c r="BC186" s="112"/>
      <c r="BD186" s="112"/>
      <c r="BE186" s="112"/>
      <c r="BF186" s="112"/>
    </row>
    <row r="187" spans="1:58" s="76" customFormat="1" x14ac:dyDescent="0.2">
      <c r="A187" s="124"/>
      <c r="B187" s="112"/>
      <c r="C187" s="207" t="str">
        <f t="shared" si="27"/>
        <v/>
      </c>
      <c r="D187" s="73"/>
      <c r="E187" s="112"/>
      <c r="F187" s="112"/>
      <c r="G187" s="112"/>
      <c r="H187" s="112"/>
      <c r="I187" s="112"/>
      <c r="J187" s="207" t="str">
        <f t="shared" si="28"/>
        <v/>
      </c>
      <c r="K187" s="227" t="str">
        <f t="shared" si="29"/>
        <v/>
      </c>
      <c r="L187" s="112"/>
      <c r="M187" s="207" t="str">
        <f t="shared" si="30"/>
        <v/>
      </c>
      <c r="N187" s="113"/>
      <c r="O187" s="113"/>
      <c r="P187" s="112"/>
      <c r="Q187" s="112"/>
      <c r="R187" s="112"/>
      <c r="S187" s="112"/>
      <c r="T187" s="112"/>
      <c r="U187" s="112"/>
      <c r="V187" s="112"/>
      <c r="W187" s="112"/>
      <c r="X187" s="112"/>
      <c r="Y187" s="112"/>
      <c r="Z187" s="112"/>
      <c r="AA187" s="207" t="str">
        <f t="shared" si="31"/>
        <v/>
      </c>
      <c r="AB187" s="112"/>
      <c r="AC187" s="112"/>
      <c r="AD187" s="112"/>
      <c r="AE187" s="112"/>
      <c r="AF187" s="112"/>
      <c r="AG187" s="207" t="str">
        <f t="shared" si="32"/>
        <v/>
      </c>
      <c r="AH187" s="113"/>
      <c r="AI187" s="207" t="str">
        <f t="shared" si="33"/>
        <v/>
      </c>
      <c r="AJ187" s="113"/>
      <c r="AK187" s="207" t="str">
        <f t="shared" si="34"/>
        <v/>
      </c>
      <c r="AL187" s="113"/>
      <c r="AM187" s="207" t="str">
        <f t="shared" si="35"/>
        <v/>
      </c>
      <c r="AN187" s="113"/>
      <c r="AO187" s="113"/>
      <c r="AP187" s="113"/>
      <c r="AQ187" s="112"/>
      <c r="AR187" s="112"/>
      <c r="AS187" s="112"/>
      <c r="AT187" s="112"/>
      <c r="AU187" s="112"/>
      <c r="AV187" s="112"/>
      <c r="AW187" s="112"/>
      <c r="AX187" s="112"/>
      <c r="AY187" s="112"/>
      <c r="BA187" s="112"/>
      <c r="BB187" s="112"/>
      <c r="BC187" s="112"/>
      <c r="BD187" s="112"/>
      <c r="BE187" s="112"/>
      <c r="BF187" s="112"/>
    </row>
    <row r="188" spans="1:58" s="76" customFormat="1" x14ac:dyDescent="0.2">
      <c r="A188" s="124"/>
      <c r="B188" s="112"/>
      <c r="C188" s="207" t="str">
        <f t="shared" si="27"/>
        <v/>
      </c>
      <c r="D188" s="73"/>
      <c r="E188" s="112"/>
      <c r="F188" s="112"/>
      <c r="G188" s="112"/>
      <c r="H188" s="112"/>
      <c r="I188" s="112"/>
      <c r="J188" s="207" t="str">
        <f t="shared" si="28"/>
        <v/>
      </c>
      <c r="K188" s="227" t="str">
        <f t="shared" si="29"/>
        <v/>
      </c>
      <c r="L188" s="112"/>
      <c r="M188" s="207" t="str">
        <f t="shared" si="30"/>
        <v/>
      </c>
      <c r="N188" s="113"/>
      <c r="O188" s="113"/>
      <c r="P188" s="112"/>
      <c r="Q188" s="112"/>
      <c r="R188" s="112"/>
      <c r="S188" s="112"/>
      <c r="T188" s="112"/>
      <c r="U188" s="112"/>
      <c r="V188" s="112"/>
      <c r="W188" s="112"/>
      <c r="X188" s="112"/>
      <c r="Y188" s="112"/>
      <c r="Z188" s="112"/>
      <c r="AA188" s="207" t="str">
        <f t="shared" si="31"/>
        <v/>
      </c>
      <c r="AB188" s="112"/>
      <c r="AC188" s="112"/>
      <c r="AD188" s="112"/>
      <c r="AE188" s="112"/>
      <c r="AF188" s="112"/>
      <c r="AG188" s="207" t="str">
        <f t="shared" si="32"/>
        <v/>
      </c>
      <c r="AH188" s="113"/>
      <c r="AI188" s="207" t="str">
        <f t="shared" si="33"/>
        <v/>
      </c>
      <c r="AJ188" s="113"/>
      <c r="AK188" s="207" t="str">
        <f t="shared" si="34"/>
        <v/>
      </c>
      <c r="AL188" s="113"/>
      <c r="AM188" s="207" t="str">
        <f t="shared" si="35"/>
        <v/>
      </c>
      <c r="AN188" s="113"/>
      <c r="AO188" s="113"/>
      <c r="AP188" s="113"/>
      <c r="AQ188" s="112"/>
      <c r="AR188" s="112"/>
      <c r="AS188" s="112"/>
      <c r="AT188" s="112"/>
      <c r="AU188" s="112"/>
      <c r="AV188" s="112"/>
      <c r="AW188" s="112"/>
      <c r="AX188" s="112"/>
      <c r="AY188" s="112"/>
      <c r="BA188" s="112"/>
      <c r="BB188" s="112"/>
      <c r="BC188" s="112"/>
      <c r="BD188" s="112"/>
      <c r="BE188" s="112"/>
      <c r="BF188" s="112"/>
    </row>
    <row r="189" spans="1:58" s="76" customFormat="1" x14ac:dyDescent="0.2">
      <c r="A189" s="124"/>
      <c r="B189" s="112"/>
      <c r="C189" s="207" t="str">
        <f t="shared" si="27"/>
        <v/>
      </c>
      <c r="D189" s="73"/>
      <c r="E189" s="112"/>
      <c r="F189" s="112"/>
      <c r="G189" s="112"/>
      <c r="H189" s="112"/>
      <c r="I189" s="112"/>
      <c r="J189" s="207" t="str">
        <f t="shared" si="28"/>
        <v/>
      </c>
      <c r="K189" s="227" t="str">
        <f t="shared" si="29"/>
        <v/>
      </c>
      <c r="L189" s="112"/>
      <c r="M189" s="207" t="str">
        <f t="shared" si="30"/>
        <v/>
      </c>
      <c r="N189" s="113"/>
      <c r="O189" s="113"/>
      <c r="P189" s="112"/>
      <c r="Q189" s="112"/>
      <c r="R189" s="112"/>
      <c r="S189" s="112"/>
      <c r="T189" s="112"/>
      <c r="U189" s="112"/>
      <c r="V189" s="112"/>
      <c r="W189" s="112"/>
      <c r="X189" s="112"/>
      <c r="Y189" s="112"/>
      <c r="Z189" s="112"/>
      <c r="AA189" s="207" t="str">
        <f t="shared" si="31"/>
        <v/>
      </c>
      <c r="AB189" s="112"/>
      <c r="AC189" s="112"/>
      <c r="AD189" s="112"/>
      <c r="AE189" s="112"/>
      <c r="AF189" s="112"/>
      <c r="AG189" s="207" t="str">
        <f t="shared" si="32"/>
        <v/>
      </c>
      <c r="AH189" s="113"/>
      <c r="AI189" s="207" t="str">
        <f t="shared" si="33"/>
        <v/>
      </c>
      <c r="AJ189" s="113"/>
      <c r="AK189" s="207" t="str">
        <f t="shared" si="34"/>
        <v/>
      </c>
      <c r="AL189" s="113"/>
      <c r="AM189" s="207" t="str">
        <f t="shared" si="35"/>
        <v/>
      </c>
      <c r="AN189" s="113"/>
      <c r="AO189" s="113"/>
      <c r="AP189" s="113"/>
      <c r="AQ189" s="112"/>
      <c r="AR189" s="112"/>
      <c r="AS189" s="112"/>
      <c r="AT189" s="112"/>
      <c r="AU189" s="112"/>
      <c r="AV189" s="112"/>
      <c r="AW189" s="112"/>
      <c r="AX189" s="112"/>
      <c r="AY189" s="112"/>
      <c r="BA189" s="112"/>
      <c r="BB189" s="112"/>
      <c r="BC189" s="112"/>
      <c r="BD189" s="112"/>
      <c r="BE189" s="112"/>
      <c r="BF189" s="112"/>
    </row>
    <row r="190" spans="1:58" s="76" customFormat="1" x14ac:dyDescent="0.2">
      <c r="A190" s="124"/>
      <c r="B190" s="112"/>
      <c r="C190" s="207" t="str">
        <f t="shared" si="27"/>
        <v/>
      </c>
      <c r="D190" s="73"/>
      <c r="E190" s="112"/>
      <c r="F190" s="112"/>
      <c r="G190" s="112"/>
      <c r="H190" s="112"/>
      <c r="I190" s="112"/>
      <c r="J190" s="207" t="str">
        <f t="shared" si="28"/>
        <v/>
      </c>
      <c r="K190" s="227" t="str">
        <f t="shared" si="29"/>
        <v/>
      </c>
      <c r="L190" s="112"/>
      <c r="M190" s="207" t="str">
        <f t="shared" si="30"/>
        <v/>
      </c>
      <c r="N190" s="113"/>
      <c r="O190" s="113"/>
      <c r="P190" s="112"/>
      <c r="Q190" s="112"/>
      <c r="R190" s="112"/>
      <c r="S190" s="112"/>
      <c r="T190" s="112"/>
      <c r="U190" s="112"/>
      <c r="V190" s="112"/>
      <c r="W190" s="112"/>
      <c r="X190" s="112"/>
      <c r="Y190" s="112"/>
      <c r="Z190" s="112"/>
      <c r="AA190" s="207" t="str">
        <f t="shared" si="31"/>
        <v/>
      </c>
      <c r="AB190" s="112"/>
      <c r="AC190" s="112"/>
      <c r="AD190" s="112"/>
      <c r="AE190" s="112"/>
      <c r="AF190" s="112"/>
      <c r="AG190" s="207" t="str">
        <f t="shared" si="32"/>
        <v/>
      </c>
      <c r="AH190" s="113"/>
      <c r="AI190" s="207" t="str">
        <f t="shared" si="33"/>
        <v/>
      </c>
      <c r="AJ190" s="113"/>
      <c r="AK190" s="207" t="str">
        <f t="shared" si="34"/>
        <v/>
      </c>
      <c r="AL190" s="113"/>
      <c r="AM190" s="207" t="str">
        <f t="shared" si="35"/>
        <v/>
      </c>
      <c r="AN190" s="113"/>
      <c r="AO190" s="113"/>
      <c r="AP190" s="113"/>
      <c r="AQ190" s="112"/>
      <c r="AR190" s="112"/>
      <c r="AS190" s="112"/>
      <c r="AT190" s="112"/>
      <c r="AU190" s="112"/>
      <c r="AV190" s="112"/>
      <c r="AW190" s="112"/>
      <c r="AX190" s="112"/>
      <c r="AY190" s="112"/>
      <c r="BA190" s="112"/>
      <c r="BB190" s="112"/>
      <c r="BC190" s="112"/>
      <c r="BD190" s="112"/>
      <c r="BE190" s="112"/>
      <c r="BF190" s="112"/>
    </row>
    <row r="191" spans="1:58" s="76" customFormat="1" x14ac:dyDescent="0.2">
      <c r="A191" s="124"/>
      <c r="B191" s="112"/>
      <c r="C191" s="207" t="str">
        <f t="shared" si="27"/>
        <v/>
      </c>
      <c r="D191" s="73"/>
      <c r="E191" s="112"/>
      <c r="F191" s="112"/>
      <c r="G191" s="112"/>
      <c r="H191" s="112"/>
      <c r="I191" s="112"/>
      <c r="J191" s="207" t="str">
        <f t="shared" si="28"/>
        <v/>
      </c>
      <c r="K191" s="227" t="str">
        <f t="shared" si="29"/>
        <v/>
      </c>
      <c r="L191" s="112"/>
      <c r="M191" s="207" t="str">
        <f t="shared" si="30"/>
        <v/>
      </c>
      <c r="N191" s="113"/>
      <c r="O191" s="113"/>
      <c r="P191" s="112"/>
      <c r="Q191" s="112"/>
      <c r="R191" s="112"/>
      <c r="S191" s="112"/>
      <c r="T191" s="112"/>
      <c r="U191" s="112"/>
      <c r="V191" s="112"/>
      <c r="W191" s="112"/>
      <c r="X191" s="112"/>
      <c r="Y191" s="112"/>
      <c r="Z191" s="112"/>
      <c r="AA191" s="207" t="str">
        <f t="shared" si="31"/>
        <v/>
      </c>
      <c r="AB191" s="112"/>
      <c r="AC191" s="112"/>
      <c r="AD191" s="112"/>
      <c r="AE191" s="112"/>
      <c r="AF191" s="112"/>
      <c r="AG191" s="207" t="str">
        <f t="shared" si="32"/>
        <v/>
      </c>
      <c r="AH191" s="113"/>
      <c r="AI191" s="207" t="str">
        <f t="shared" si="33"/>
        <v/>
      </c>
      <c r="AJ191" s="113"/>
      <c r="AK191" s="207" t="str">
        <f t="shared" si="34"/>
        <v/>
      </c>
      <c r="AL191" s="113"/>
      <c r="AM191" s="207" t="str">
        <f t="shared" si="35"/>
        <v/>
      </c>
      <c r="AN191" s="113"/>
      <c r="AO191" s="113"/>
      <c r="AP191" s="113"/>
      <c r="AQ191" s="112"/>
      <c r="AR191" s="112"/>
      <c r="AS191" s="112"/>
      <c r="AT191" s="112"/>
      <c r="AU191" s="112"/>
      <c r="AV191" s="112"/>
      <c r="AW191" s="112"/>
      <c r="AX191" s="112"/>
      <c r="AY191" s="112"/>
      <c r="BA191" s="112"/>
      <c r="BB191" s="112"/>
      <c r="BC191" s="112"/>
      <c r="BD191" s="112"/>
      <c r="BE191" s="112"/>
      <c r="BF191" s="112"/>
    </row>
    <row r="192" spans="1:58" s="76" customFormat="1" x14ac:dyDescent="0.2">
      <c r="A192" s="124"/>
      <c r="B192" s="112"/>
      <c r="C192" s="207" t="str">
        <f t="shared" si="27"/>
        <v/>
      </c>
      <c r="D192" s="73"/>
      <c r="E192" s="112"/>
      <c r="F192" s="112"/>
      <c r="G192" s="112"/>
      <c r="H192" s="112"/>
      <c r="I192" s="112"/>
      <c r="J192" s="207" t="str">
        <f t="shared" si="28"/>
        <v/>
      </c>
      <c r="K192" s="227" t="str">
        <f t="shared" si="29"/>
        <v/>
      </c>
      <c r="L192" s="112"/>
      <c r="M192" s="207" t="str">
        <f t="shared" si="30"/>
        <v/>
      </c>
      <c r="N192" s="113"/>
      <c r="O192" s="113"/>
      <c r="P192" s="112"/>
      <c r="Q192" s="112"/>
      <c r="R192" s="112"/>
      <c r="S192" s="112"/>
      <c r="T192" s="112"/>
      <c r="U192" s="112"/>
      <c r="V192" s="112"/>
      <c r="W192" s="112"/>
      <c r="X192" s="112"/>
      <c r="Y192" s="112"/>
      <c r="Z192" s="112"/>
      <c r="AA192" s="207" t="str">
        <f t="shared" si="31"/>
        <v/>
      </c>
      <c r="AB192" s="112"/>
      <c r="AC192" s="112"/>
      <c r="AD192" s="112"/>
      <c r="AE192" s="112"/>
      <c r="AF192" s="112"/>
      <c r="AG192" s="207" t="str">
        <f t="shared" si="32"/>
        <v/>
      </c>
      <c r="AH192" s="113"/>
      <c r="AI192" s="207" t="str">
        <f t="shared" si="33"/>
        <v/>
      </c>
      <c r="AJ192" s="113"/>
      <c r="AK192" s="207" t="str">
        <f t="shared" si="34"/>
        <v/>
      </c>
      <c r="AL192" s="113"/>
      <c r="AM192" s="207" t="str">
        <f t="shared" si="35"/>
        <v/>
      </c>
      <c r="AN192" s="113"/>
      <c r="AO192" s="113"/>
      <c r="AP192" s="113"/>
      <c r="AQ192" s="112"/>
      <c r="AR192" s="112"/>
      <c r="AS192" s="112"/>
      <c r="AT192" s="112"/>
      <c r="AU192" s="112"/>
      <c r="AV192" s="112"/>
      <c r="AW192" s="112"/>
      <c r="AX192" s="112"/>
      <c r="AY192" s="112"/>
      <c r="BA192" s="112"/>
      <c r="BB192" s="112"/>
      <c r="BC192" s="112"/>
      <c r="BD192" s="112"/>
      <c r="BE192" s="112"/>
      <c r="BF192" s="112"/>
    </row>
    <row r="193" spans="1:58" s="76" customFormat="1" x14ac:dyDescent="0.2">
      <c r="A193" s="124"/>
      <c r="B193" s="112"/>
      <c r="C193" s="207" t="str">
        <f t="shared" si="27"/>
        <v/>
      </c>
      <c r="D193" s="73"/>
      <c r="E193" s="112"/>
      <c r="F193" s="112"/>
      <c r="G193" s="112"/>
      <c r="H193" s="112"/>
      <c r="I193" s="112"/>
      <c r="J193" s="207" t="str">
        <f t="shared" si="28"/>
        <v/>
      </c>
      <c r="K193" s="227" t="str">
        <f t="shared" si="29"/>
        <v/>
      </c>
      <c r="L193" s="112"/>
      <c r="M193" s="207" t="str">
        <f t="shared" si="30"/>
        <v/>
      </c>
      <c r="N193" s="113"/>
      <c r="O193" s="113"/>
      <c r="P193" s="112"/>
      <c r="Q193" s="112"/>
      <c r="R193" s="112"/>
      <c r="S193" s="112"/>
      <c r="T193" s="112"/>
      <c r="U193" s="112"/>
      <c r="V193" s="112"/>
      <c r="W193" s="112"/>
      <c r="X193" s="112"/>
      <c r="Y193" s="112"/>
      <c r="Z193" s="112"/>
      <c r="AA193" s="207" t="str">
        <f t="shared" si="31"/>
        <v/>
      </c>
      <c r="AB193" s="112"/>
      <c r="AC193" s="112"/>
      <c r="AD193" s="112"/>
      <c r="AE193" s="112"/>
      <c r="AF193" s="112"/>
      <c r="AG193" s="207" t="str">
        <f t="shared" si="32"/>
        <v/>
      </c>
      <c r="AH193" s="113"/>
      <c r="AI193" s="207" t="str">
        <f t="shared" si="33"/>
        <v/>
      </c>
      <c r="AJ193" s="113"/>
      <c r="AK193" s="207" t="str">
        <f t="shared" si="34"/>
        <v/>
      </c>
      <c r="AL193" s="113"/>
      <c r="AM193" s="207" t="str">
        <f t="shared" si="35"/>
        <v/>
      </c>
      <c r="AN193" s="113"/>
      <c r="AO193" s="113"/>
      <c r="AP193" s="113"/>
      <c r="AQ193" s="112"/>
      <c r="AR193" s="112"/>
      <c r="AS193" s="112"/>
      <c r="AT193" s="112"/>
      <c r="AU193" s="112"/>
      <c r="AV193" s="112"/>
      <c r="AW193" s="112"/>
      <c r="AX193" s="112"/>
      <c r="AY193" s="112"/>
      <c r="BA193" s="112"/>
      <c r="BB193" s="112"/>
      <c r="BC193" s="112"/>
      <c r="BD193" s="112"/>
      <c r="BE193" s="112"/>
      <c r="BF193" s="112"/>
    </row>
    <row r="194" spans="1:58" s="76" customFormat="1" x14ac:dyDescent="0.2">
      <c r="A194" s="124"/>
      <c r="B194" s="112"/>
      <c r="C194" s="207" t="str">
        <f t="shared" si="27"/>
        <v/>
      </c>
      <c r="D194" s="73"/>
      <c r="E194" s="112"/>
      <c r="F194" s="112"/>
      <c r="G194" s="112"/>
      <c r="H194" s="112"/>
      <c r="I194" s="112"/>
      <c r="J194" s="207" t="str">
        <f t="shared" si="28"/>
        <v/>
      </c>
      <c r="K194" s="227" t="str">
        <f t="shared" si="29"/>
        <v/>
      </c>
      <c r="L194" s="112"/>
      <c r="M194" s="207" t="str">
        <f t="shared" si="30"/>
        <v/>
      </c>
      <c r="N194" s="113"/>
      <c r="O194" s="113"/>
      <c r="P194" s="112"/>
      <c r="Q194" s="112"/>
      <c r="R194" s="112"/>
      <c r="S194" s="112"/>
      <c r="T194" s="112"/>
      <c r="U194" s="112"/>
      <c r="V194" s="112"/>
      <c r="W194" s="112"/>
      <c r="X194" s="112"/>
      <c r="Y194" s="112"/>
      <c r="Z194" s="112"/>
      <c r="AA194" s="207" t="str">
        <f t="shared" si="31"/>
        <v/>
      </c>
      <c r="AB194" s="112"/>
      <c r="AC194" s="112"/>
      <c r="AD194" s="112"/>
      <c r="AE194" s="112"/>
      <c r="AF194" s="112"/>
      <c r="AG194" s="207" t="str">
        <f t="shared" si="32"/>
        <v/>
      </c>
      <c r="AH194" s="113"/>
      <c r="AI194" s="207" t="str">
        <f t="shared" si="33"/>
        <v/>
      </c>
      <c r="AJ194" s="113"/>
      <c r="AK194" s="207" t="str">
        <f t="shared" si="34"/>
        <v/>
      </c>
      <c r="AL194" s="113"/>
      <c r="AM194" s="207" t="str">
        <f t="shared" si="35"/>
        <v/>
      </c>
      <c r="AN194" s="113"/>
      <c r="AO194" s="113"/>
      <c r="AP194" s="113"/>
      <c r="AQ194" s="112"/>
      <c r="AR194" s="112"/>
      <c r="AS194" s="112"/>
      <c r="AT194" s="112"/>
      <c r="AU194" s="112"/>
      <c r="AV194" s="112"/>
      <c r="AW194" s="112"/>
      <c r="AX194" s="112"/>
      <c r="AY194" s="112"/>
      <c r="BA194" s="112"/>
      <c r="BB194" s="112"/>
      <c r="BC194" s="112"/>
      <c r="BD194" s="112"/>
      <c r="BE194" s="112"/>
      <c r="BF194" s="112"/>
    </row>
    <row r="195" spans="1:58" s="76" customFormat="1" x14ac:dyDescent="0.2">
      <c r="A195" s="124"/>
      <c r="B195" s="112"/>
      <c r="C195" s="207" t="str">
        <f t="shared" si="27"/>
        <v/>
      </c>
      <c r="D195" s="73"/>
      <c r="E195" s="112"/>
      <c r="F195" s="112"/>
      <c r="G195" s="112"/>
      <c r="H195" s="112"/>
      <c r="I195" s="112"/>
      <c r="J195" s="207" t="str">
        <f t="shared" si="28"/>
        <v/>
      </c>
      <c r="K195" s="227" t="str">
        <f t="shared" si="29"/>
        <v/>
      </c>
      <c r="L195" s="112"/>
      <c r="M195" s="207" t="str">
        <f t="shared" si="30"/>
        <v/>
      </c>
      <c r="N195" s="113"/>
      <c r="O195" s="113"/>
      <c r="P195" s="112"/>
      <c r="Q195" s="112"/>
      <c r="R195" s="112"/>
      <c r="S195" s="112"/>
      <c r="T195" s="112"/>
      <c r="U195" s="112"/>
      <c r="V195" s="112"/>
      <c r="W195" s="112"/>
      <c r="X195" s="112"/>
      <c r="Y195" s="112"/>
      <c r="Z195" s="112"/>
      <c r="AA195" s="207" t="str">
        <f t="shared" si="31"/>
        <v/>
      </c>
      <c r="AB195" s="112"/>
      <c r="AC195" s="112"/>
      <c r="AD195" s="112"/>
      <c r="AE195" s="112"/>
      <c r="AF195" s="112"/>
      <c r="AG195" s="207" t="str">
        <f t="shared" si="32"/>
        <v/>
      </c>
      <c r="AH195" s="113"/>
      <c r="AI195" s="207" t="str">
        <f t="shared" si="33"/>
        <v/>
      </c>
      <c r="AJ195" s="113"/>
      <c r="AK195" s="207" t="str">
        <f t="shared" si="34"/>
        <v/>
      </c>
      <c r="AL195" s="113"/>
      <c r="AM195" s="207" t="str">
        <f t="shared" si="35"/>
        <v/>
      </c>
      <c r="AN195" s="113"/>
      <c r="AO195" s="113"/>
      <c r="AP195" s="113"/>
      <c r="AQ195" s="112"/>
      <c r="AR195" s="112"/>
      <c r="AS195" s="112"/>
      <c r="AT195" s="112"/>
      <c r="AU195" s="112"/>
      <c r="AV195" s="112"/>
      <c r="AW195" s="112"/>
      <c r="AX195" s="112"/>
      <c r="AY195" s="112"/>
      <c r="BA195" s="112"/>
      <c r="BB195" s="112"/>
      <c r="BC195" s="112"/>
      <c r="BD195" s="112"/>
      <c r="BE195" s="112"/>
      <c r="BF195" s="112"/>
    </row>
    <row r="196" spans="1:58" s="76" customFormat="1" x14ac:dyDescent="0.2">
      <c r="A196" s="124"/>
      <c r="B196" s="112"/>
      <c r="C196" s="207" t="str">
        <f t="shared" si="27"/>
        <v/>
      </c>
      <c r="D196" s="73"/>
      <c r="E196" s="112"/>
      <c r="F196" s="112"/>
      <c r="G196" s="112"/>
      <c r="H196" s="112"/>
      <c r="I196" s="112"/>
      <c r="J196" s="207" t="str">
        <f t="shared" si="28"/>
        <v/>
      </c>
      <c r="K196" s="227" t="str">
        <f t="shared" si="29"/>
        <v/>
      </c>
      <c r="L196" s="112"/>
      <c r="M196" s="207" t="str">
        <f t="shared" si="30"/>
        <v/>
      </c>
      <c r="N196" s="113"/>
      <c r="O196" s="113"/>
      <c r="P196" s="112"/>
      <c r="Q196" s="112"/>
      <c r="R196" s="112"/>
      <c r="S196" s="112"/>
      <c r="T196" s="112"/>
      <c r="U196" s="112"/>
      <c r="V196" s="112"/>
      <c r="W196" s="112"/>
      <c r="X196" s="112"/>
      <c r="Y196" s="112"/>
      <c r="Z196" s="112"/>
      <c r="AA196" s="207" t="str">
        <f t="shared" si="31"/>
        <v/>
      </c>
      <c r="AB196" s="112"/>
      <c r="AC196" s="112"/>
      <c r="AD196" s="112"/>
      <c r="AE196" s="112"/>
      <c r="AF196" s="112"/>
      <c r="AG196" s="207" t="str">
        <f t="shared" si="32"/>
        <v/>
      </c>
      <c r="AH196" s="113"/>
      <c r="AI196" s="207" t="str">
        <f t="shared" si="33"/>
        <v/>
      </c>
      <c r="AJ196" s="113"/>
      <c r="AK196" s="207" t="str">
        <f t="shared" si="34"/>
        <v/>
      </c>
      <c r="AL196" s="113"/>
      <c r="AM196" s="207" t="str">
        <f t="shared" si="35"/>
        <v/>
      </c>
      <c r="AN196" s="113"/>
      <c r="AO196" s="113"/>
      <c r="AP196" s="113"/>
      <c r="AQ196" s="112"/>
      <c r="AR196" s="112"/>
      <c r="AS196" s="112"/>
      <c r="AT196" s="112"/>
      <c r="AU196" s="112"/>
      <c r="AV196" s="112"/>
      <c r="AW196" s="112"/>
      <c r="AX196" s="112"/>
      <c r="AY196" s="112"/>
      <c r="BA196" s="112"/>
      <c r="BB196" s="112"/>
      <c r="BC196" s="112"/>
      <c r="BD196" s="112"/>
      <c r="BE196" s="112"/>
      <c r="BF196" s="112"/>
    </row>
    <row r="197" spans="1:58" s="76" customFormat="1" x14ac:dyDescent="0.2">
      <c r="A197" s="124"/>
      <c r="B197" s="112"/>
      <c r="C197" s="207" t="str">
        <f t="shared" si="27"/>
        <v/>
      </c>
      <c r="D197" s="73"/>
      <c r="E197" s="112"/>
      <c r="F197" s="112"/>
      <c r="G197" s="112"/>
      <c r="H197" s="112"/>
      <c r="I197" s="112"/>
      <c r="J197" s="207" t="str">
        <f t="shared" si="28"/>
        <v/>
      </c>
      <c r="K197" s="227" t="str">
        <f t="shared" si="29"/>
        <v/>
      </c>
      <c r="L197" s="112"/>
      <c r="M197" s="207" t="str">
        <f t="shared" si="30"/>
        <v/>
      </c>
      <c r="N197" s="113"/>
      <c r="O197" s="113"/>
      <c r="P197" s="112"/>
      <c r="Q197" s="112"/>
      <c r="R197" s="112"/>
      <c r="S197" s="112"/>
      <c r="T197" s="112"/>
      <c r="U197" s="112"/>
      <c r="V197" s="112"/>
      <c r="W197" s="112"/>
      <c r="X197" s="112"/>
      <c r="Y197" s="112"/>
      <c r="Z197" s="112"/>
      <c r="AA197" s="207" t="str">
        <f t="shared" si="31"/>
        <v/>
      </c>
      <c r="AB197" s="112"/>
      <c r="AC197" s="112"/>
      <c r="AD197" s="112"/>
      <c r="AE197" s="112"/>
      <c r="AF197" s="112"/>
      <c r="AG197" s="207" t="str">
        <f t="shared" si="32"/>
        <v/>
      </c>
      <c r="AH197" s="113"/>
      <c r="AI197" s="207" t="str">
        <f t="shared" si="33"/>
        <v/>
      </c>
      <c r="AJ197" s="113"/>
      <c r="AK197" s="207" t="str">
        <f t="shared" si="34"/>
        <v/>
      </c>
      <c r="AL197" s="113"/>
      <c r="AM197" s="207" t="str">
        <f t="shared" si="35"/>
        <v/>
      </c>
      <c r="AN197" s="113"/>
      <c r="AO197" s="113"/>
      <c r="AP197" s="113"/>
      <c r="AQ197" s="112"/>
      <c r="AR197" s="112"/>
      <c r="AS197" s="112"/>
      <c r="AT197" s="112"/>
      <c r="AU197" s="112"/>
      <c r="AV197" s="112"/>
      <c r="AW197" s="112"/>
      <c r="AX197" s="112"/>
      <c r="AY197" s="112"/>
      <c r="BA197" s="112"/>
      <c r="BB197" s="112"/>
      <c r="BC197" s="112"/>
      <c r="BD197" s="112"/>
      <c r="BE197" s="112"/>
      <c r="BF197" s="112"/>
    </row>
    <row r="198" spans="1:58" s="76" customFormat="1" x14ac:dyDescent="0.2">
      <c r="A198" s="124"/>
      <c r="B198" s="112"/>
      <c r="C198" s="207" t="str">
        <f t="shared" si="27"/>
        <v/>
      </c>
      <c r="D198" s="73"/>
      <c r="E198" s="112"/>
      <c r="F198" s="112"/>
      <c r="G198" s="112"/>
      <c r="H198" s="112"/>
      <c r="I198" s="112"/>
      <c r="J198" s="207" t="str">
        <f t="shared" si="28"/>
        <v/>
      </c>
      <c r="K198" s="227" t="str">
        <f t="shared" si="29"/>
        <v/>
      </c>
      <c r="L198" s="112"/>
      <c r="M198" s="207" t="str">
        <f t="shared" si="30"/>
        <v/>
      </c>
      <c r="N198" s="113"/>
      <c r="O198" s="113"/>
      <c r="P198" s="112"/>
      <c r="Q198" s="112"/>
      <c r="R198" s="112"/>
      <c r="S198" s="112"/>
      <c r="T198" s="112"/>
      <c r="U198" s="112"/>
      <c r="V198" s="112"/>
      <c r="W198" s="112"/>
      <c r="X198" s="112"/>
      <c r="Y198" s="112"/>
      <c r="Z198" s="112"/>
      <c r="AA198" s="207" t="str">
        <f t="shared" si="31"/>
        <v/>
      </c>
      <c r="AB198" s="112"/>
      <c r="AC198" s="112"/>
      <c r="AD198" s="112"/>
      <c r="AE198" s="112"/>
      <c r="AF198" s="112"/>
      <c r="AG198" s="207" t="str">
        <f t="shared" si="32"/>
        <v/>
      </c>
      <c r="AH198" s="113"/>
      <c r="AI198" s="207" t="str">
        <f t="shared" si="33"/>
        <v/>
      </c>
      <c r="AJ198" s="113"/>
      <c r="AK198" s="207" t="str">
        <f t="shared" si="34"/>
        <v/>
      </c>
      <c r="AL198" s="113"/>
      <c r="AM198" s="207" t="str">
        <f t="shared" si="35"/>
        <v/>
      </c>
      <c r="AN198" s="113"/>
      <c r="AO198" s="113"/>
      <c r="AP198" s="113"/>
      <c r="AQ198" s="112"/>
      <c r="AR198" s="112"/>
      <c r="AS198" s="112"/>
      <c r="AT198" s="112"/>
      <c r="AU198" s="112"/>
      <c r="AV198" s="112"/>
      <c r="AW198" s="112"/>
      <c r="AX198" s="112"/>
      <c r="AY198" s="112"/>
      <c r="BA198" s="112"/>
      <c r="BB198" s="112"/>
      <c r="BC198" s="112"/>
      <c r="BD198" s="112"/>
      <c r="BE198" s="112"/>
      <c r="BF198" s="112"/>
    </row>
    <row r="199" spans="1:58" s="76" customFormat="1" x14ac:dyDescent="0.2">
      <c r="A199" s="124"/>
      <c r="B199" s="112"/>
      <c r="C199" s="207" t="str">
        <f t="shared" ref="C199:C262" si="36">IF(D199="","",(VLOOKUP(D199,Generic_Road_Names_Table_Array,2,FALSE)))</f>
        <v/>
      </c>
      <c r="D199" s="73"/>
      <c r="E199" s="112"/>
      <c r="F199" s="112"/>
      <c r="G199" s="112"/>
      <c r="H199" s="112"/>
      <c r="I199" s="112"/>
      <c r="J199" s="207" t="str">
        <f t="shared" ref="J199:J262" si="37">IF(I199="","",VLOOKUP(I199,Minor_Structures_ms_Type_Table_Array,2,FALSE))</f>
        <v/>
      </c>
      <c r="K199" s="227" t="str">
        <f t="shared" ref="K199:K262" si="38">IF(J199="","",IFERROR(VLOOKUP(J199,Minor_Structures_ms_Type_Ref_Only_Table_Array,2,FALSE),""))</f>
        <v/>
      </c>
      <c r="L199" s="112"/>
      <c r="M199" s="207" t="str">
        <f t="shared" ref="M199:M262" si="39">IF(L199="","",VLOOKUP(L199,Minor_Structures_ms_SubType_Table_Array,2,FALSE))</f>
        <v/>
      </c>
      <c r="N199" s="113"/>
      <c r="O199" s="113"/>
      <c r="P199" s="112"/>
      <c r="Q199" s="112"/>
      <c r="R199" s="112"/>
      <c r="S199" s="112"/>
      <c r="T199" s="112"/>
      <c r="U199" s="112"/>
      <c r="V199" s="112"/>
      <c r="W199" s="112"/>
      <c r="X199" s="112"/>
      <c r="Y199" s="112"/>
      <c r="Z199" s="112"/>
      <c r="AA199" s="207" t="str">
        <f t="shared" ref="AA199:AA262" si="40">IF(Z199="","",(VLOOKUP(Z199,Generic_Length_Adjustment_Reason_Table_Array,2,FALSE)))</f>
        <v/>
      </c>
      <c r="AB199" s="112"/>
      <c r="AC199" s="112"/>
      <c r="AD199" s="112"/>
      <c r="AE199" s="112"/>
      <c r="AF199" s="112"/>
      <c r="AG199" s="207" t="str">
        <f t="shared" ref="AG199:AG262" si="41">IF(AF199="","",VLOOKUP(AF199,Minor_Structures_ms_Material_Table_Array,2,FALSE))</f>
        <v/>
      </c>
      <c r="AH199" s="113"/>
      <c r="AI199" s="207" t="str">
        <f t="shared" ref="AI199:AI262" si="42">IF(AH199="","",VLOOKUP(AH199,Minor_Structures_ms_Surf_Treat_Table_Array,2,FALSE))</f>
        <v/>
      </c>
      <c r="AJ199" s="113"/>
      <c r="AK199" s="207" t="str">
        <f t="shared" ref="AK199:AK262" si="43">IF(AJ199="","",VLOOKUP(AJ199,Minor_Structures_ms_Colour_Table_Array,2,FALSE))</f>
        <v/>
      </c>
      <c r="AL199" s="113"/>
      <c r="AM199" s="207" t="str">
        <f t="shared" ref="AM199:AM262" si="44">IF(AL199="","",VLOOKUP(AL199,Minor_Structures_ms_Style_Table_Array,2,FALSE))</f>
        <v/>
      </c>
      <c r="AN199" s="113"/>
      <c r="AO199" s="113"/>
      <c r="AP199" s="113"/>
      <c r="AQ199" s="112"/>
      <c r="AR199" s="112"/>
      <c r="AS199" s="112"/>
      <c r="AT199" s="112"/>
      <c r="AU199" s="112"/>
      <c r="AV199" s="112"/>
      <c r="AW199" s="112"/>
      <c r="AX199" s="112"/>
      <c r="AY199" s="112"/>
      <c r="BA199" s="112"/>
      <c r="BB199" s="112"/>
      <c r="BC199" s="112"/>
      <c r="BD199" s="112"/>
      <c r="BE199" s="112"/>
      <c r="BF199" s="112"/>
    </row>
    <row r="200" spans="1:58" s="76" customFormat="1" x14ac:dyDescent="0.2">
      <c r="A200" s="124"/>
      <c r="B200" s="112"/>
      <c r="C200" s="207" t="str">
        <f t="shared" si="36"/>
        <v/>
      </c>
      <c r="D200" s="73"/>
      <c r="E200" s="112"/>
      <c r="F200" s="112"/>
      <c r="G200" s="112"/>
      <c r="H200" s="112"/>
      <c r="I200" s="112"/>
      <c r="J200" s="207" t="str">
        <f t="shared" si="37"/>
        <v/>
      </c>
      <c r="K200" s="227" t="str">
        <f t="shared" si="38"/>
        <v/>
      </c>
      <c r="L200" s="112"/>
      <c r="M200" s="207" t="str">
        <f t="shared" si="39"/>
        <v/>
      </c>
      <c r="N200" s="113"/>
      <c r="O200" s="113"/>
      <c r="P200" s="112"/>
      <c r="Q200" s="112"/>
      <c r="R200" s="112"/>
      <c r="S200" s="112"/>
      <c r="T200" s="112"/>
      <c r="U200" s="112"/>
      <c r="V200" s="112"/>
      <c r="W200" s="112"/>
      <c r="X200" s="112"/>
      <c r="Y200" s="112"/>
      <c r="Z200" s="112"/>
      <c r="AA200" s="207" t="str">
        <f t="shared" si="40"/>
        <v/>
      </c>
      <c r="AB200" s="112"/>
      <c r="AC200" s="112"/>
      <c r="AD200" s="112"/>
      <c r="AE200" s="112"/>
      <c r="AF200" s="112"/>
      <c r="AG200" s="207" t="str">
        <f t="shared" si="41"/>
        <v/>
      </c>
      <c r="AH200" s="113"/>
      <c r="AI200" s="207" t="str">
        <f t="shared" si="42"/>
        <v/>
      </c>
      <c r="AJ200" s="113"/>
      <c r="AK200" s="207" t="str">
        <f t="shared" si="43"/>
        <v/>
      </c>
      <c r="AL200" s="113"/>
      <c r="AM200" s="207" t="str">
        <f t="shared" si="44"/>
        <v/>
      </c>
      <c r="AN200" s="113"/>
      <c r="AO200" s="113"/>
      <c r="AP200" s="113"/>
      <c r="AQ200" s="112"/>
      <c r="AR200" s="112"/>
      <c r="AS200" s="112"/>
      <c r="AT200" s="112"/>
      <c r="AU200" s="112"/>
      <c r="AV200" s="112"/>
      <c r="AW200" s="112"/>
      <c r="AX200" s="112"/>
      <c r="AY200" s="112"/>
      <c r="BA200" s="112"/>
      <c r="BB200" s="112"/>
      <c r="BC200" s="112"/>
      <c r="BD200" s="112"/>
      <c r="BE200" s="112"/>
      <c r="BF200" s="112"/>
    </row>
    <row r="201" spans="1:58" s="76" customFormat="1" x14ac:dyDescent="0.2">
      <c r="A201" s="124"/>
      <c r="B201" s="112"/>
      <c r="C201" s="207" t="str">
        <f t="shared" si="36"/>
        <v/>
      </c>
      <c r="D201" s="73"/>
      <c r="E201" s="112"/>
      <c r="F201" s="112"/>
      <c r="G201" s="112"/>
      <c r="H201" s="112"/>
      <c r="I201" s="112"/>
      <c r="J201" s="207" t="str">
        <f t="shared" si="37"/>
        <v/>
      </c>
      <c r="K201" s="227" t="str">
        <f t="shared" si="38"/>
        <v/>
      </c>
      <c r="L201" s="112"/>
      <c r="M201" s="207" t="str">
        <f t="shared" si="39"/>
        <v/>
      </c>
      <c r="N201" s="113"/>
      <c r="O201" s="113"/>
      <c r="P201" s="112"/>
      <c r="Q201" s="112"/>
      <c r="R201" s="112"/>
      <c r="S201" s="112"/>
      <c r="T201" s="112"/>
      <c r="U201" s="112"/>
      <c r="V201" s="112"/>
      <c r="W201" s="112"/>
      <c r="X201" s="112"/>
      <c r="Y201" s="112"/>
      <c r="Z201" s="112"/>
      <c r="AA201" s="207" t="str">
        <f t="shared" si="40"/>
        <v/>
      </c>
      <c r="AB201" s="112"/>
      <c r="AC201" s="112"/>
      <c r="AD201" s="112"/>
      <c r="AE201" s="112"/>
      <c r="AF201" s="112"/>
      <c r="AG201" s="207" t="str">
        <f t="shared" si="41"/>
        <v/>
      </c>
      <c r="AH201" s="113"/>
      <c r="AI201" s="207" t="str">
        <f t="shared" si="42"/>
        <v/>
      </c>
      <c r="AJ201" s="113"/>
      <c r="AK201" s="207" t="str">
        <f t="shared" si="43"/>
        <v/>
      </c>
      <c r="AL201" s="113"/>
      <c r="AM201" s="207" t="str">
        <f t="shared" si="44"/>
        <v/>
      </c>
      <c r="AN201" s="113"/>
      <c r="AO201" s="113"/>
      <c r="AP201" s="113"/>
      <c r="AQ201" s="112"/>
      <c r="AR201" s="112"/>
      <c r="AS201" s="112"/>
      <c r="AT201" s="112"/>
      <c r="AU201" s="112"/>
      <c r="AV201" s="112"/>
      <c r="AW201" s="112"/>
      <c r="AX201" s="112"/>
      <c r="AY201" s="112"/>
      <c r="BA201" s="112"/>
      <c r="BB201" s="112"/>
      <c r="BC201" s="112"/>
      <c r="BD201" s="112"/>
      <c r="BE201" s="112"/>
      <c r="BF201" s="112"/>
    </row>
    <row r="202" spans="1:58" s="76" customFormat="1" x14ac:dyDescent="0.2">
      <c r="A202" s="124"/>
      <c r="B202" s="112"/>
      <c r="C202" s="207" t="str">
        <f t="shared" si="36"/>
        <v/>
      </c>
      <c r="D202" s="73"/>
      <c r="E202" s="112"/>
      <c r="F202" s="112"/>
      <c r="G202" s="112"/>
      <c r="H202" s="112"/>
      <c r="I202" s="112"/>
      <c r="J202" s="207" t="str">
        <f t="shared" si="37"/>
        <v/>
      </c>
      <c r="K202" s="227" t="str">
        <f t="shared" si="38"/>
        <v/>
      </c>
      <c r="L202" s="112"/>
      <c r="M202" s="207" t="str">
        <f t="shared" si="39"/>
        <v/>
      </c>
      <c r="N202" s="113"/>
      <c r="O202" s="113"/>
      <c r="P202" s="112"/>
      <c r="Q202" s="112"/>
      <c r="R202" s="112"/>
      <c r="S202" s="112"/>
      <c r="T202" s="112"/>
      <c r="U202" s="112"/>
      <c r="V202" s="112"/>
      <c r="W202" s="112"/>
      <c r="X202" s="112"/>
      <c r="Y202" s="112"/>
      <c r="Z202" s="112"/>
      <c r="AA202" s="207" t="str">
        <f t="shared" si="40"/>
        <v/>
      </c>
      <c r="AB202" s="112"/>
      <c r="AC202" s="112"/>
      <c r="AD202" s="112"/>
      <c r="AE202" s="112"/>
      <c r="AF202" s="112"/>
      <c r="AG202" s="207" t="str">
        <f t="shared" si="41"/>
        <v/>
      </c>
      <c r="AH202" s="113"/>
      <c r="AI202" s="207" t="str">
        <f t="shared" si="42"/>
        <v/>
      </c>
      <c r="AJ202" s="113"/>
      <c r="AK202" s="207" t="str">
        <f t="shared" si="43"/>
        <v/>
      </c>
      <c r="AL202" s="113"/>
      <c r="AM202" s="207" t="str">
        <f t="shared" si="44"/>
        <v/>
      </c>
      <c r="AN202" s="113"/>
      <c r="AO202" s="113"/>
      <c r="AP202" s="113"/>
      <c r="AQ202" s="112"/>
      <c r="AR202" s="112"/>
      <c r="AS202" s="112"/>
      <c r="AT202" s="112"/>
      <c r="AU202" s="112"/>
      <c r="AV202" s="112"/>
      <c r="AW202" s="112"/>
      <c r="AX202" s="112"/>
      <c r="AY202" s="112"/>
      <c r="BA202" s="112"/>
      <c r="BB202" s="112"/>
      <c r="BC202" s="112"/>
      <c r="BD202" s="112"/>
      <c r="BE202" s="112"/>
      <c r="BF202" s="112"/>
    </row>
    <row r="203" spans="1:58" s="76" customFormat="1" x14ac:dyDescent="0.2">
      <c r="A203" s="124"/>
      <c r="B203" s="112"/>
      <c r="C203" s="207" t="str">
        <f t="shared" si="36"/>
        <v/>
      </c>
      <c r="D203" s="73"/>
      <c r="E203" s="112"/>
      <c r="F203" s="112"/>
      <c r="G203" s="112"/>
      <c r="H203" s="112"/>
      <c r="I203" s="112"/>
      <c r="J203" s="207" t="str">
        <f t="shared" si="37"/>
        <v/>
      </c>
      <c r="K203" s="227" t="str">
        <f t="shared" si="38"/>
        <v/>
      </c>
      <c r="L203" s="112"/>
      <c r="M203" s="207" t="str">
        <f t="shared" si="39"/>
        <v/>
      </c>
      <c r="N203" s="113"/>
      <c r="O203" s="113"/>
      <c r="P203" s="112"/>
      <c r="Q203" s="112"/>
      <c r="R203" s="112"/>
      <c r="S203" s="112"/>
      <c r="T203" s="112"/>
      <c r="U203" s="112"/>
      <c r="V203" s="112"/>
      <c r="W203" s="112"/>
      <c r="X203" s="112"/>
      <c r="Y203" s="112"/>
      <c r="Z203" s="112"/>
      <c r="AA203" s="207" t="str">
        <f t="shared" si="40"/>
        <v/>
      </c>
      <c r="AB203" s="112"/>
      <c r="AC203" s="112"/>
      <c r="AD203" s="112"/>
      <c r="AE203" s="112"/>
      <c r="AF203" s="112"/>
      <c r="AG203" s="207" t="str">
        <f t="shared" si="41"/>
        <v/>
      </c>
      <c r="AH203" s="113"/>
      <c r="AI203" s="207" t="str">
        <f t="shared" si="42"/>
        <v/>
      </c>
      <c r="AJ203" s="113"/>
      <c r="AK203" s="207" t="str">
        <f t="shared" si="43"/>
        <v/>
      </c>
      <c r="AL203" s="113"/>
      <c r="AM203" s="207" t="str">
        <f t="shared" si="44"/>
        <v/>
      </c>
      <c r="AN203" s="113"/>
      <c r="AO203" s="113"/>
      <c r="AP203" s="113"/>
      <c r="AQ203" s="112"/>
      <c r="AR203" s="112"/>
      <c r="AS203" s="112"/>
      <c r="AT203" s="112"/>
      <c r="AU203" s="112"/>
      <c r="AV203" s="112"/>
      <c r="AW203" s="112"/>
      <c r="AX203" s="112"/>
      <c r="AY203" s="112"/>
      <c r="BA203" s="112"/>
      <c r="BB203" s="112"/>
      <c r="BC203" s="112"/>
      <c r="BD203" s="112"/>
      <c r="BE203" s="112"/>
      <c r="BF203" s="112"/>
    </row>
    <row r="204" spans="1:58" s="76" customFormat="1" x14ac:dyDescent="0.2">
      <c r="A204" s="124"/>
      <c r="B204" s="112"/>
      <c r="C204" s="207" t="str">
        <f t="shared" si="36"/>
        <v/>
      </c>
      <c r="D204" s="73"/>
      <c r="E204" s="112"/>
      <c r="F204" s="112"/>
      <c r="G204" s="112"/>
      <c r="H204" s="112"/>
      <c r="I204" s="112"/>
      <c r="J204" s="207" t="str">
        <f t="shared" si="37"/>
        <v/>
      </c>
      <c r="K204" s="227" t="str">
        <f t="shared" si="38"/>
        <v/>
      </c>
      <c r="L204" s="112"/>
      <c r="M204" s="207" t="str">
        <f t="shared" si="39"/>
        <v/>
      </c>
      <c r="N204" s="113"/>
      <c r="O204" s="113"/>
      <c r="P204" s="112"/>
      <c r="Q204" s="112"/>
      <c r="R204" s="112"/>
      <c r="S204" s="112"/>
      <c r="T204" s="112"/>
      <c r="U204" s="112"/>
      <c r="V204" s="112"/>
      <c r="W204" s="112"/>
      <c r="X204" s="112"/>
      <c r="Y204" s="112"/>
      <c r="Z204" s="112"/>
      <c r="AA204" s="207" t="str">
        <f t="shared" si="40"/>
        <v/>
      </c>
      <c r="AB204" s="112"/>
      <c r="AC204" s="112"/>
      <c r="AD204" s="112"/>
      <c r="AE204" s="112"/>
      <c r="AF204" s="112"/>
      <c r="AG204" s="207" t="str">
        <f t="shared" si="41"/>
        <v/>
      </c>
      <c r="AH204" s="113"/>
      <c r="AI204" s="207" t="str">
        <f t="shared" si="42"/>
        <v/>
      </c>
      <c r="AJ204" s="113"/>
      <c r="AK204" s="207" t="str">
        <f t="shared" si="43"/>
        <v/>
      </c>
      <c r="AL204" s="113"/>
      <c r="AM204" s="207" t="str">
        <f t="shared" si="44"/>
        <v/>
      </c>
      <c r="AN204" s="113"/>
      <c r="AO204" s="113"/>
      <c r="AP204" s="113"/>
      <c r="AQ204" s="112"/>
      <c r="AR204" s="112"/>
      <c r="AS204" s="112"/>
      <c r="AT204" s="112"/>
      <c r="AU204" s="112"/>
      <c r="AV204" s="112"/>
      <c r="AW204" s="112"/>
      <c r="AX204" s="112"/>
      <c r="AY204" s="112"/>
      <c r="BA204" s="112"/>
      <c r="BB204" s="112"/>
      <c r="BC204" s="112"/>
      <c r="BD204" s="112"/>
      <c r="BE204" s="112"/>
      <c r="BF204" s="112"/>
    </row>
    <row r="205" spans="1:58" s="76" customFormat="1" x14ac:dyDescent="0.2">
      <c r="A205" s="124"/>
      <c r="B205" s="112"/>
      <c r="C205" s="207" t="str">
        <f t="shared" si="36"/>
        <v/>
      </c>
      <c r="D205" s="73"/>
      <c r="E205" s="112"/>
      <c r="F205" s="112"/>
      <c r="G205" s="112"/>
      <c r="H205" s="112"/>
      <c r="I205" s="112"/>
      <c r="J205" s="207" t="str">
        <f t="shared" si="37"/>
        <v/>
      </c>
      <c r="K205" s="227" t="str">
        <f t="shared" si="38"/>
        <v/>
      </c>
      <c r="L205" s="112"/>
      <c r="M205" s="207" t="str">
        <f t="shared" si="39"/>
        <v/>
      </c>
      <c r="N205" s="113"/>
      <c r="O205" s="113"/>
      <c r="P205" s="112"/>
      <c r="Q205" s="112"/>
      <c r="R205" s="112"/>
      <c r="S205" s="112"/>
      <c r="T205" s="112"/>
      <c r="U205" s="112"/>
      <c r="V205" s="112"/>
      <c r="W205" s="112"/>
      <c r="X205" s="112"/>
      <c r="Y205" s="112"/>
      <c r="Z205" s="112"/>
      <c r="AA205" s="207" t="str">
        <f t="shared" si="40"/>
        <v/>
      </c>
      <c r="AB205" s="112"/>
      <c r="AC205" s="112"/>
      <c r="AD205" s="112"/>
      <c r="AE205" s="112"/>
      <c r="AF205" s="112"/>
      <c r="AG205" s="207" t="str">
        <f t="shared" si="41"/>
        <v/>
      </c>
      <c r="AH205" s="113"/>
      <c r="AI205" s="207" t="str">
        <f t="shared" si="42"/>
        <v/>
      </c>
      <c r="AJ205" s="113"/>
      <c r="AK205" s="207" t="str">
        <f t="shared" si="43"/>
        <v/>
      </c>
      <c r="AL205" s="113"/>
      <c r="AM205" s="207" t="str">
        <f t="shared" si="44"/>
        <v/>
      </c>
      <c r="AN205" s="113"/>
      <c r="AO205" s="113"/>
      <c r="AP205" s="113"/>
      <c r="AQ205" s="112"/>
      <c r="AR205" s="112"/>
      <c r="AS205" s="112"/>
      <c r="AT205" s="112"/>
      <c r="AU205" s="112"/>
      <c r="AV205" s="112"/>
      <c r="AW205" s="112"/>
      <c r="AX205" s="112"/>
      <c r="AY205" s="112"/>
      <c r="BA205" s="112"/>
      <c r="BB205" s="112"/>
      <c r="BC205" s="112"/>
      <c r="BD205" s="112"/>
      <c r="BE205" s="112"/>
      <c r="BF205" s="112"/>
    </row>
    <row r="206" spans="1:58" s="76" customFormat="1" x14ac:dyDescent="0.2">
      <c r="A206" s="124"/>
      <c r="B206" s="112"/>
      <c r="C206" s="207" t="str">
        <f t="shared" si="36"/>
        <v/>
      </c>
      <c r="D206" s="73"/>
      <c r="E206" s="112"/>
      <c r="F206" s="112"/>
      <c r="G206" s="112"/>
      <c r="H206" s="112"/>
      <c r="I206" s="112"/>
      <c r="J206" s="207" t="str">
        <f t="shared" si="37"/>
        <v/>
      </c>
      <c r="K206" s="227" t="str">
        <f t="shared" si="38"/>
        <v/>
      </c>
      <c r="L206" s="112"/>
      <c r="M206" s="207" t="str">
        <f t="shared" si="39"/>
        <v/>
      </c>
      <c r="N206" s="113"/>
      <c r="O206" s="113"/>
      <c r="P206" s="112"/>
      <c r="Q206" s="112"/>
      <c r="R206" s="112"/>
      <c r="S206" s="112"/>
      <c r="T206" s="112"/>
      <c r="U206" s="112"/>
      <c r="V206" s="112"/>
      <c r="W206" s="112"/>
      <c r="X206" s="112"/>
      <c r="Y206" s="112"/>
      <c r="Z206" s="112"/>
      <c r="AA206" s="207" t="str">
        <f t="shared" si="40"/>
        <v/>
      </c>
      <c r="AB206" s="112"/>
      <c r="AC206" s="112"/>
      <c r="AD206" s="112"/>
      <c r="AE206" s="112"/>
      <c r="AF206" s="112"/>
      <c r="AG206" s="207" t="str">
        <f t="shared" si="41"/>
        <v/>
      </c>
      <c r="AH206" s="113"/>
      <c r="AI206" s="207" t="str">
        <f t="shared" si="42"/>
        <v/>
      </c>
      <c r="AJ206" s="113"/>
      <c r="AK206" s="207" t="str">
        <f t="shared" si="43"/>
        <v/>
      </c>
      <c r="AL206" s="113"/>
      <c r="AM206" s="207" t="str">
        <f t="shared" si="44"/>
        <v/>
      </c>
      <c r="AN206" s="113"/>
      <c r="AO206" s="113"/>
      <c r="AP206" s="113"/>
      <c r="AQ206" s="112"/>
      <c r="AR206" s="112"/>
      <c r="AS206" s="112"/>
      <c r="AT206" s="112"/>
      <c r="AU206" s="112"/>
      <c r="AV206" s="112"/>
      <c r="AW206" s="112"/>
      <c r="AX206" s="112"/>
      <c r="AY206" s="112"/>
      <c r="BA206" s="112"/>
      <c r="BB206" s="112"/>
      <c r="BC206" s="112"/>
      <c r="BD206" s="112"/>
      <c r="BE206" s="112"/>
      <c r="BF206" s="112"/>
    </row>
    <row r="207" spans="1:58" s="76" customFormat="1" x14ac:dyDescent="0.2">
      <c r="A207" s="124"/>
      <c r="B207" s="112"/>
      <c r="C207" s="207" t="str">
        <f t="shared" si="36"/>
        <v/>
      </c>
      <c r="D207" s="73"/>
      <c r="E207" s="112"/>
      <c r="F207" s="112"/>
      <c r="G207" s="112"/>
      <c r="H207" s="112"/>
      <c r="I207" s="112"/>
      <c r="J207" s="207" t="str">
        <f t="shared" si="37"/>
        <v/>
      </c>
      <c r="K207" s="227" t="str">
        <f t="shared" si="38"/>
        <v/>
      </c>
      <c r="L207" s="112"/>
      <c r="M207" s="207" t="str">
        <f t="shared" si="39"/>
        <v/>
      </c>
      <c r="N207" s="113"/>
      <c r="O207" s="113"/>
      <c r="P207" s="112"/>
      <c r="Q207" s="112"/>
      <c r="R207" s="112"/>
      <c r="S207" s="112"/>
      <c r="T207" s="112"/>
      <c r="U207" s="112"/>
      <c r="V207" s="112"/>
      <c r="W207" s="112"/>
      <c r="X207" s="112"/>
      <c r="Y207" s="112"/>
      <c r="Z207" s="112"/>
      <c r="AA207" s="207" t="str">
        <f t="shared" si="40"/>
        <v/>
      </c>
      <c r="AB207" s="112"/>
      <c r="AC207" s="112"/>
      <c r="AD207" s="112"/>
      <c r="AE207" s="112"/>
      <c r="AF207" s="112"/>
      <c r="AG207" s="207" t="str">
        <f t="shared" si="41"/>
        <v/>
      </c>
      <c r="AH207" s="113"/>
      <c r="AI207" s="207" t="str">
        <f t="shared" si="42"/>
        <v/>
      </c>
      <c r="AJ207" s="113"/>
      <c r="AK207" s="207" t="str">
        <f t="shared" si="43"/>
        <v/>
      </c>
      <c r="AL207" s="113"/>
      <c r="AM207" s="207" t="str">
        <f t="shared" si="44"/>
        <v/>
      </c>
      <c r="AN207" s="113"/>
      <c r="AO207" s="113"/>
      <c r="AP207" s="113"/>
      <c r="AQ207" s="112"/>
      <c r="AR207" s="112"/>
      <c r="AS207" s="112"/>
      <c r="AT207" s="112"/>
      <c r="AU207" s="112"/>
      <c r="AV207" s="112"/>
      <c r="AW207" s="112"/>
      <c r="AX207" s="112"/>
      <c r="AY207" s="112"/>
      <c r="BA207" s="112"/>
      <c r="BB207" s="112"/>
      <c r="BC207" s="112"/>
      <c r="BD207" s="112"/>
      <c r="BE207" s="112"/>
      <c r="BF207" s="112"/>
    </row>
    <row r="208" spans="1:58" s="76" customFormat="1" x14ac:dyDescent="0.2">
      <c r="A208" s="124"/>
      <c r="B208" s="112"/>
      <c r="C208" s="207" t="str">
        <f t="shared" si="36"/>
        <v/>
      </c>
      <c r="D208" s="73"/>
      <c r="E208" s="112"/>
      <c r="F208" s="112"/>
      <c r="G208" s="112"/>
      <c r="H208" s="112"/>
      <c r="I208" s="112"/>
      <c r="J208" s="207" t="str">
        <f t="shared" si="37"/>
        <v/>
      </c>
      <c r="K208" s="227" t="str">
        <f t="shared" si="38"/>
        <v/>
      </c>
      <c r="L208" s="112"/>
      <c r="M208" s="207" t="str">
        <f t="shared" si="39"/>
        <v/>
      </c>
      <c r="N208" s="113"/>
      <c r="O208" s="113"/>
      <c r="P208" s="112"/>
      <c r="Q208" s="112"/>
      <c r="R208" s="112"/>
      <c r="S208" s="112"/>
      <c r="T208" s="112"/>
      <c r="U208" s="112"/>
      <c r="V208" s="112"/>
      <c r="W208" s="112"/>
      <c r="X208" s="112"/>
      <c r="Y208" s="112"/>
      <c r="Z208" s="112"/>
      <c r="AA208" s="207" t="str">
        <f t="shared" si="40"/>
        <v/>
      </c>
      <c r="AB208" s="112"/>
      <c r="AC208" s="112"/>
      <c r="AD208" s="112"/>
      <c r="AE208" s="112"/>
      <c r="AF208" s="112"/>
      <c r="AG208" s="207" t="str">
        <f t="shared" si="41"/>
        <v/>
      </c>
      <c r="AH208" s="113"/>
      <c r="AI208" s="207" t="str">
        <f t="shared" si="42"/>
        <v/>
      </c>
      <c r="AJ208" s="113"/>
      <c r="AK208" s="207" t="str">
        <f t="shared" si="43"/>
        <v/>
      </c>
      <c r="AL208" s="113"/>
      <c r="AM208" s="207" t="str">
        <f t="shared" si="44"/>
        <v/>
      </c>
      <c r="AN208" s="113"/>
      <c r="AO208" s="113"/>
      <c r="AP208" s="113"/>
      <c r="AQ208" s="112"/>
      <c r="AR208" s="112"/>
      <c r="AS208" s="112"/>
      <c r="AT208" s="112"/>
      <c r="AU208" s="112"/>
      <c r="AV208" s="112"/>
      <c r="AW208" s="112"/>
      <c r="AX208" s="112"/>
      <c r="AY208" s="112"/>
      <c r="BA208" s="112"/>
      <c r="BB208" s="112"/>
      <c r="BC208" s="112"/>
      <c r="BD208" s="112"/>
      <c r="BE208" s="112"/>
      <c r="BF208" s="112"/>
    </row>
    <row r="209" spans="1:58" s="76" customFormat="1" x14ac:dyDescent="0.2">
      <c r="A209" s="124"/>
      <c r="B209" s="112"/>
      <c r="C209" s="207" t="str">
        <f t="shared" si="36"/>
        <v/>
      </c>
      <c r="D209" s="73"/>
      <c r="E209" s="112"/>
      <c r="F209" s="112"/>
      <c r="G209" s="112"/>
      <c r="H209" s="112"/>
      <c r="I209" s="112"/>
      <c r="J209" s="207" t="str">
        <f t="shared" si="37"/>
        <v/>
      </c>
      <c r="K209" s="227" t="str">
        <f t="shared" si="38"/>
        <v/>
      </c>
      <c r="L209" s="112"/>
      <c r="M209" s="207" t="str">
        <f t="shared" si="39"/>
        <v/>
      </c>
      <c r="N209" s="113"/>
      <c r="O209" s="113"/>
      <c r="P209" s="112"/>
      <c r="Q209" s="112"/>
      <c r="R209" s="112"/>
      <c r="S209" s="112"/>
      <c r="T209" s="112"/>
      <c r="U209" s="112"/>
      <c r="V209" s="112"/>
      <c r="W209" s="112"/>
      <c r="X209" s="112"/>
      <c r="Y209" s="112"/>
      <c r="Z209" s="112"/>
      <c r="AA209" s="207" t="str">
        <f t="shared" si="40"/>
        <v/>
      </c>
      <c r="AB209" s="112"/>
      <c r="AC209" s="112"/>
      <c r="AD209" s="112"/>
      <c r="AE209" s="112"/>
      <c r="AF209" s="112"/>
      <c r="AG209" s="207" t="str">
        <f t="shared" si="41"/>
        <v/>
      </c>
      <c r="AH209" s="113"/>
      <c r="AI209" s="207" t="str">
        <f t="shared" si="42"/>
        <v/>
      </c>
      <c r="AJ209" s="113"/>
      <c r="AK209" s="207" t="str">
        <f t="shared" si="43"/>
        <v/>
      </c>
      <c r="AL209" s="113"/>
      <c r="AM209" s="207" t="str">
        <f t="shared" si="44"/>
        <v/>
      </c>
      <c r="AN209" s="113"/>
      <c r="AO209" s="113"/>
      <c r="AP209" s="113"/>
      <c r="AQ209" s="112"/>
      <c r="AR209" s="112"/>
      <c r="AS209" s="112"/>
      <c r="AT209" s="112"/>
      <c r="AU209" s="112"/>
      <c r="AV209" s="112"/>
      <c r="AW209" s="112"/>
      <c r="AX209" s="112"/>
      <c r="AY209" s="112"/>
      <c r="BA209" s="112"/>
      <c r="BB209" s="112"/>
      <c r="BC209" s="112"/>
      <c r="BD209" s="112"/>
      <c r="BE209" s="112"/>
      <c r="BF209" s="112"/>
    </row>
    <row r="210" spans="1:58" s="76" customFormat="1" x14ac:dyDescent="0.2">
      <c r="A210" s="124"/>
      <c r="B210" s="112"/>
      <c r="C210" s="207" t="str">
        <f t="shared" si="36"/>
        <v/>
      </c>
      <c r="D210" s="73"/>
      <c r="E210" s="112"/>
      <c r="F210" s="112"/>
      <c r="G210" s="112"/>
      <c r="H210" s="112"/>
      <c r="I210" s="112"/>
      <c r="J210" s="207" t="str">
        <f t="shared" si="37"/>
        <v/>
      </c>
      <c r="K210" s="227" t="str">
        <f t="shared" si="38"/>
        <v/>
      </c>
      <c r="L210" s="112"/>
      <c r="M210" s="207" t="str">
        <f t="shared" si="39"/>
        <v/>
      </c>
      <c r="N210" s="113"/>
      <c r="O210" s="113"/>
      <c r="P210" s="112"/>
      <c r="Q210" s="112"/>
      <c r="R210" s="112"/>
      <c r="S210" s="112"/>
      <c r="T210" s="112"/>
      <c r="U210" s="112"/>
      <c r="V210" s="112"/>
      <c r="W210" s="112"/>
      <c r="X210" s="112"/>
      <c r="Y210" s="112"/>
      <c r="Z210" s="112"/>
      <c r="AA210" s="207" t="str">
        <f t="shared" si="40"/>
        <v/>
      </c>
      <c r="AB210" s="112"/>
      <c r="AC210" s="112"/>
      <c r="AD210" s="112"/>
      <c r="AE210" s="112"/>
      <c r="AF210" s="112"/>
      <c r="AG210" s="207" t="str">
        <f t="shared" si="41"/>
        <v/>
      </c>
      <c r="AH210" s="113"/>
      <c r="AI210" s="207" t="str">
        <f t="shared" si="42"/>
        <v/>
      </c>
      <c r="AJ210" s="113"/>
      <c r="AK210" s="207" t="str">
        <f t="shared" si="43"/>
        <v/>
      </c>
      <c r="AL210" s="113"/>
      <c r="AM210" s="207" t="str">
        <f t="shared" si="44"/>
        <v/>
      </c>
      <c r="AN210" s="113"/>
      <c r="AO210" s="113"/>
      <c r="AP210" s="113"/>
      <c r="AQ210" s="112"/>
      <c r="AR210" s="112"/>
      <c r="AS210" s="112"/>
      <c r="AT210" s="112"/>
      <c r="AU210" s="112"/>
      <c r="AV210" s="112"/>
      <c r="AW210" s="112"/>
      <c r="AX210" s="112"/>
      <c r="AY210" s="112"/>
      <c r="BA210" s="112"/>
      <c r="BB210" s="112"/>
      <c r="BC210" s="112"/>
      <c r="BD210" s="112"/>
      <c r="BE210" s="112"/>
      <c r="BF210" s="112"/>
    </row>
    <row r="211" spans="1:58" s="76" customFormat="1" x14ac:dyDescent="0.2">
      <c r="A211" s="124"/>
      <c r="B211" s="112"/>
      <c r="C211" s="207" t="str">
        <f t="shared" si="36"/>
        <v/>
      </c>
      <c r="D211" s="73"/>
      <c r="E211" s="112"/>
      <c r="F211" s="112"/>
      <c r="G211" s="112"/>
      <c r="H211" s="112"/>
      <c r="I211" s="112"/>
      <c r="J211" s="207" t="str">
        <f t="shared" si="37"/>
        <v/>
      </c>
      <c r="K211" s="227" t="str">
        <f t="shared" si="38"/>
        <v/>
      </c>
      <c r="L211" s="112"/>
      <c r="M211" s="207" t="str">
        <f t="shared" si="39"/>
        <v/>
      </c>
      <c r="N211" s="113"/>
      <c r="O211" s="113"/>
      <c r="P211" s="112"/>
      <c r="Q211" s="112"/>
      <c r="R211" s="112"/>
      <c r="S211" s="112"/>
      <c r="T211" s="112"/>
      <c r="U211" s="112"/>
      <c r="V211" s="112"/>
      <c r="W211" s="112"/>
      <c r="X211" s="112"/>
      <c r="Y211" s="112"/>
      <c r="Z211" s="112"/>
      <c r="AA211" s="207" t="str">
        <f t="shared" si="40"/>
        <v/>
      </c>
      <c r="AB211" s="112"/>
      <c r="AC211" s="112"/>
      <c r="AD211" s="112"/>
      <c r="AE211" s="112"/>
      <c r="AF211" s="112"/>
      <c r="AG211" s="207" t="str">
        <f t="shared" si="41"/>
        <v/>
      </c>
      <c r="AH211" s="113"/>
      <c r="AI211" s="207" t="str">
        <f t="shared" si="42"/>
        <v/>
      </c>
      <c r="AJ211" s="113"/>
      <c r="AK211" s="207" t="str">
        <f t="shared" si="43"/>
        <v/>
      </c>
      <c r="AL211" s="113"/>
      <c r="AM211" s="207" t="str">
        <f t="shared" si="44"/>
        <v/>
      </c>
      <c r="AN211" s="113"/>
      <c r="AO211" s="113"/>
      <c r="AP211" s="113"/>
      <c r="AQ211" s="112"/>
      <c r="AR211" s="112"/>
      <c r="AS211" s="112"/>
      <c r="AT211" s="112"/>
      <c r="AU211" s="112"/>
      <c r="AV211" s="112"/>
      <c r="AW211" s="112"/>
      <c r="AX211" s="112"/>
      <c r="AY211" s="112"/>
      <c r="BA211" s="112"/>
      <c r="BB211" s="112"/>
      <c r="BC211" s="112"/>
      <c r="BD211" s="112"/>
      <c r="BE211" s="112"/>
      <c r="BF211" s="112"/>
    </row>
    <row r="212" spans="1:58" s="76" customFormat="1" x14ac:dyDescent="0.2">
      <c r="A212" s="124"/>
      <c r="B212" s="112"/>
      <c r="C212" s="207" t="str">
        <f t="shared" si="36"/>
        <v/>
      </c>
      <c r="D212" s="73"/>
      <c r="E212" s="112"/>
      <c r="F212" s="112"/>
      <c r="G212" s="112"/>
      <c r="H212" s="112"/>
      <c r="I212" s="112"/>
      <c r="J212" s="207" t="str">
        <f t="shared" si="37"/>
        <v/>
      </c>
      <c r="K212" s="227" t="str">
        <f t="shared" si="38"/>
        <v/>
      </c>
      <c r="L212" s="112"/>
      <c r="M212" s="207" t="str">
        <f t="shared" si="39"/>
        <v/>
      </c>
      <c r="N212" s="113"/>
      <c r="O212" s="113"/>
      <c r="P212" s="112"/>
      <c r="Q212" s="112"/>
      <c r="R212" s="112"/>
      <c r="S212" s="112"/>
      <c r="T212" s="112"/>
      <c r="U212" s="112"/>
      <c r="V212" s="112"/>
      <c r="W212" s="112"/>
      <c r="X212" s="112"/>
      <c r="Y212" s="112"/>
      <c r="Z212" s="112"/>
      <c r="AA212" s="207" t="str">
        <f t="shared" si="40"/>
        <v/>
      </c>
      <c r="AB212" s="112"/>
      <c r="AC212" s="112"/>
      <c r="AD212" s="112"/>
      <c r="AE212" s="112"/>
      <c r="AF212" s="112"/>
      <c r="AG212" s="207" t="str">
        <f t="shared" si="41"/>
        <v/>
      </c>
      <c r="AH212" s="113"/>
      <c r="AI212" s="207" t="str">
        <f t="shared" si="42"/>
        <v/>
      </c>
      <c r="AJ212" s="113"/>
      <c r="AK212" s="207" t="str">
        <f t="shared" si="43"/>
        <v/>
      </c>
      <c r="AL212" s="113"/>
      <c r="AM212" s="207" t="str">
        <f t="shared" si="44"/>
        <v/>
      </c>
      <c r="AN212" s="113"/>
      <c r="AO212" s="113"/>
      <c r="AP212" s="113"/>
      <c r="AQ212" s="112"/>
      <c r="AR212" s="112"/>
      <c r="AS212" s="112"/>
      <c r="AT212" s="112"/>
      <c r="AU212" s="112"/>
      <c r="AV212" s="112"/>
      <c r="AW212" s="112"/>
      <c r="AX212" s="112"/>
      <c r="AY212" s="112"/>
      <c r="BA212" s="112"/>
      <c r="BB212" s="112"/>
      <c r="BC212" s="112"/>
      <c r="BD212" s="112"/>
      <c r="BE212" s="112"/>
      <c r="BF212" s="112"/>
    </row>
    <row r="213" spans="1:58" s="76" customFormat="1" x14ac:dyDescent="0.2">
      <c r="A213" s="124"/>
      <c r="B213" s="112"/>
      <c r="C213" s="207" t="str">
        <f t="shared" si="36"/>
        <v/>
      </c>
      <c r="D213" s="73"/>
      <c r="E213" s="112"/>
      <c r="F213" s="112"/>
      <c r="G213" s="112"/>
      <c r="H213" s="112"/>
      <c r="I213" s="112"/>
      <c r="J213" s="207" t="str">
        <f t="shared" si="37"/>
        <v/>
      </c>
      <c r="K213" s="227" t="str">
        <f t="shared" si="38"/>
        <v/>
      </c>
      <c r="L213" s="112"/>
      <c r="M213" s="207" t="str">
        <f t="shared" si="39"/>
        <v/>
      </c>
      <c r="N213" s="113"/>
      <c r="O213" s="113"/>
      <c r="P213" s="112"/>
      <c r="Q213" s="112"/>
      <c r="R213" s="112"/>
      <c r="S213" s="112"/>
      <c r="T213" s="112"/>
      <c r="U213" s="112"/>
      <c r="V213" s="112"/>
      <c r="W213" s="112"/>
      <c r="X213" s="112"/>
      <c r="Y213" s="112"/>
      <c r="Z213" s="112"/>
      <c r="AA213" s="207" t="str">
        <f t="shared" si="40"/>
        <v/>
      </c>
      <c r="AB213" s="112"/>
      <c r="AC213" s="112"/>
      <c r="AD213" s="112"/>
      <c r="AE213" s="112"/>
      <c r="AF213" s="112"/>
      <c r="AG213" s="207" t="str">
        <f t="shared" si="41"/>
        <v/>
      </c>
      <c r="AH213" s="113"/>
      <c r="AI213" s="207" t="str">
        <f t="shared" si="42"/>
        <v/>
      </c>
      <c r="AJ213" s="113"/>
      <c r="AK213" s="207" t="str">
        <f t="shared" si="43"/>
        <v/>
      </c>
      <c r="AL213" s="113"/>
      <c r="AM213" s="207" t="str">
        <f t="shared" si="44"/>
        <v/>
      </c>
      <c r="AN213" s="113"/>
      <c r="AO213" s="113"/>
      <c r="AP213" s="113"/>
      <c r="AQ213" s="112"/>
      <c r="AR213" s="112"/>
      <c r="AS213" s="112"/>
      <c r="AT213" s="112"/>
      <c r="AU213" s="112"/>
      <c r="AV213" s="112"/>
      <c r="AW213" s="112"/>
      <c r="AX213" s="112"/>
      <c r="AY213" s="112"/>
      <c r="BA213" s="112"/>
      <c r="BB213" s="112"/>
      <c r="BC213" s="112"/>
      <c r="BD213" s="112"/>
      <c r="BE213" s="112"/>
      <c r="BF213" s="112"/>
    </row>
    <row r="214" spans="1:58" s="76" customFormat="1" x14ac:dyDescent="0.2">
      <c r="A214" s="124"/>
      <c r="B214" s="112"/>
      <c r="C214" s="207" t="str">
        <f t="shared" si="36"/>
        <v/>
      </c>
      <c r="D214" s="73"/>
      <c r="E214" s="112"/>
      <c r="F214" s="112"/>
      <c r="G214" s="112"/>
      <c r="H214" s="112"/>
      <c r="I214" s="112"/>
      <c r="J214" s="207" t="str">
        <f t="shared" si="37"/>
        <v/>
      </c>
      <c r="K214" s="227" t="str">
        <f t="shared" si="38"/>
        <v/>
      </c>
      <c r="L214" s="112"/>
      <c r="M214" s="207" t="str">
        <f t="shared" si="39"/>
        <v/>
      </c>
      <c r="N214" s="113"/>
      <c r="O214" s="113"/>
      <c r="P214" s="112"/>
      <c r="Q214" s="112"/>
      <c r="R214" s="112"/>
      <c r="S214" s="112"/>
      <c r="T214" s="112"/>
      <c r="U214" s="112"/>
      <c r="V214" s="112"/>
      <c r="W214" s="112"/>
      <c r="X214" s="112"/>
      <c r="Y214" s="112"/>
      <c r="Z214" s="112"/>
      <c r="AA214" s="207" t="str">
        <f t="shared" si="40"/>
        <v/>
      </c>
      <c r="AB214" s="112"/>
      <c r="AC214" s="112"/>
      <c r="AD214" s="112"/>
      <c r="AE214" s="112"/>
      <c r="AF214" s="112"/>
      <c r="AG214" s="207" t="str">
        <f t="shared" si="41"/>
        <v/>
      </c>
      <c r="AH214" s="113"/>
      <c r="AI214" s="207" t="str">
        <f t="shared" si="42"/>
        <v/>
      </c>
      <c r="AJ214" s="113"/>
      <c r="AK214" s="207" t="str">
        <f t="shared" si="43"/>
        <v/>
      </c>
      <c r="AL214" s="113"/>
      <c r="AM214" s="207" t="str">
        <f t="shared" si="44"/>
        <v/>
      </c>
      <c r="AN214" s="113"/>
      <c r="AO214" s="113"/>
      <c r="AP214" s="113"/>
      <c r="AQ214" s="112"/>
      <c r="AR214" s="112"/>
      <c r="AS214" s="112"/>
      <c r="AT214" s="112"/>
      <c r="AU214" s="112"/>
      <c r="AV214" s="112"/>
      <c r="AW214" s="112"/>
      <c r="AX214" s="112"/>
      <c r="AY214" s="112"/>
      <c r="BA214" s="112"/>
      <c r="BB214" s="112"/>
      <c r="BC214" s="112"/>
      <c r="BD214" s="112"/>
      <c r="BE214" s="112"/>
      <c r="BF214" s="112"/>
    </row>
    <row r="215" spans="1:58" s="76" customFormat="1" x14ac:dyDescent="0.2">
      <c r="A215" s="124"/>
      <c r="B215" s="112"/>
      <c r="C215" s="207" t="str">
        <f t="shared" si="36"/>
        <v/>
      </c>
      <c r="D215" s="73"/>
      <c r="E215" s="112"/>
      <c r="F215" s="112"/>
      <c r="G215" s="112"/>
      <c r="H215" s="112"/>
      <c r="I215" s="112"/>
      <c r="J215" s="207" t="str">
        <f t="shared" si="37"/>
        <v/>
      </c>
      <c r="K215" s="227" t="str">
        <f t="shared" si="38"/>
        <v/>
      </c>
      <c r="L215" s="112"/>
      <c r="M215" s="207" t="str">
        <f t="shared" si="39"/>
        <v/>
      </c>
      <c r="N215" s="113"/>
      <c r="O215" s="113"/>
      <c r="P215" s="112"/>
      <c r="Q215" s="112"/>
      <c r="R215" s="112"/>
      <c r="S215" s="112"/>
      <c r="T215" s="112"/>
      <c r="U215" s="112"/>
      <c r="V215" s="112"/>
      <c r="W215" s="112"/>
      <c r="X215" s="112"/>
      <c r="Y215" s="112"/>
      <c r="Z215" s="112"/>
      <c r="AA215" s="207" t="str">
        <f t="shared" si="40"/>
        <v/>
      </c>
      <c r="AB215" s="112"/>
      <c r="AC215" s="112"/>
      <c r="AD215" s="112"/>
      <c r="AE215" s="112"/>
      <c r="AF215" s="112"/>
      <c r="AG215" s="207" t="str">
        <f t="shared" si="41"/>
        <v/>
      </c>
      <c r="AH215" s="113"/>
      <c r="AI215" s="207" t="str">
        <f t="shared" si="42"/>
        <v/>
      </c>
      <c r="AJ215" s="113"/>
      <c r="AK215" s="207" t="str">
        <f t="shared" si="43"/>
        <v/>
      </c>
      <c r="AL215" s="113"/>
      <c r="AM215" s="207" t="str">
        <f t="shared" si="44"/>
        <v/>
      </c>
      <c r="AN215" s="113"/>
      <c r="AO215" s="113"/>
      <c r="AP215" s="113"/>
      <c r="AQ215" s="112"/>
      <c r="AR215" s="112"/>
      <c r="AS215" s="112"/>
      <c r="AT215" s="112"/>
      <c r="AU215" s="112"/>
      <c r="AV215" s="112"/>
      <c r="AW215" s="112"/>
      <c r="AX215" s="112"/>
      <c r="AY215" s="112"/>
      <c r="BA215" s="112"/>
      <c r="BB215" s="112"/>
      <c r="BC215" s="112"/>
      <c r="BD215" s="112"/>
      <c r="BE215" s="112"/>
      <c r="BF215" s="112"/>
    </row>
    <row r="216" spans="1:58" s="76" customFormat="1" x14ac:dyDescent="0.2">
      <c r="A216" s="124"/>
      <c r="B216" s="112"/>
      <c r="C216" s="207" t="str">
        <f t="shared" si="36"/>
        <v/>
      </c>
      <c r="D216" s="73"/>
      <c r="E216" s="112"/>
      <c r="F216" s="112"/>
      <c r="G216" s="112"/>
      <c r="H216" s="112"/>
      <c r="I216" s="112"/>
      <c r="J216" s="207" t="str">
        <f t="shared" si="37"/>
        <v/>
      </c>
      <c r="K216" s="227" t="str">
        <f t="shared" si="38"/>
        <v/>
      </c>
      <c r="L216" s="112"/>
      <c r="M216" s="207" t="str">
        <f t="shared" si="39"/>
        <v/>
      </c>
      <c r="N216" s="113"/>
      <c r="O216" s="113"/>
      <c r="P216" s="112"/>
      <c r="Q216" s="112"/>
      <c r="R216" s="112"/>
      <c r="S216" s="112"/>
      <c r="T216" s="112"/>
      <c r="U216" s="112"/>
      <c r="V216" s="112"/>
      <c r="W216" s="112"/>
      <c r="X216" s="112"/>
      <c r="Y216" s="112"/>
      <c r="Z216" s="112"/>
      <c r="AA216" s="207" t="str">
        <f t="shared" si="40"/>
        <v/>
      </c>
      <c r="AB216" s="112"/>
      <c r="AC216" s="112"/>
      <c r="AD216" s="112"/>
      <c r="AE216" s="112"/>
      <c r="AF216" s="112"/>
      <c r="AG216" s="207" t="str">
        <f t="shared" si="41"/>
        <v/>
      </c>
      <c r="AH216" s="113"/>
      <c r="AI216" s="207" t="str">
        <f t="shared" si="42"/>
        <v/>
      </c>
      <c r="AJ216" s="113"/>
      <c r="AK216" s="207" t="str">
        <f t="shared" si="43"/>
        <v/>
      </c>
      <c r="AL216" s="113"/>
      <c r="AM216" s="207" t="str">
        <f t="shared" si="44"/>
        <v/>
      </c>
      <c r="AN216" s="113"/>
      <c r="AO216" s="113"/>
      <c r="AP216" s="113"/>
      <c r="AQ216" s="112"/>
      <c r="AR216" s="112"/>
      <c r="AS216" s="112"/>
      <c r="AT216" s="112"/>
      <c r="AU216" s="112"/>
      <c r="AV216" s="112"/>
      <c r="AW216" s="112"/>
      <c r="AX216" s="112"/>
      <c r="AY216" s="112"/>
      <c r="BA216" s="112"/>
      <c r="BB216" s="112"/>
      <c r="BC216" s="112"/>
      <c r="BD216" s="112"/>
      <c r="BE216" s="112"/>
      <c r="BF216" s="112"/>
    </row>
    <row r="217" spans="1:58" s="76" customFormat="1" x14ac:dyDescent="0.2">
      <c r="A217" s="124"/>
      <c r="B217" s="112"/>
      <c r="C217" s="207" t="str">
        <f t="shared" si="36"/>
        <v/>
      </c>
      <c r="D217" s="73"/>
      <c r="E217" s="112"/>
      <c r="F217" s="112"/>
      <c r="G217" s="112"/>
      <c r="H217" s="112"/>
      <c r="I217" s="112"/>
      <c r="J217" s="207" t="str">
        <f t="shared" si="37"/>
        <v/>
      </c>
      <c r="K217" s="227" t="str">
        <f t="shared" si="38"/>
        <v/>
      </c>
      <c r="L217" s="112"/>
      <c r="M217" s="207" t="str">
        <f t="shared" si="39"/>
        <v/>
      </c>
      <c r="N217" s="113"/>
      <c r="O217" s="113"/>
      <c r="P217" s="112"/>
      <c r="Q217" s="112"/>
      <c r="R217" s="112"/>
      <c r="S217" s="112"/>
      <c r="T217" s="112"/>
      <c r="U217" s="112"/>
      <c r="V217" s="112"/>
      <c r="W217" s="112"/>
      <c r="X217" s="112"/>
      <c r="Y217" s="112"/>
      <c r="Z217" s="112"/>
      <c r="AA217" s="207" t="str">
        <f t="shared" si="40"/>
        <v/>
      </c>
      <c r="AB217" s="112"/>
      <c r="AC217" s="112"/>
      <c r="AD217" s="112"/>
      <c r="AE217" s="112"/>
      <c r="AF217" s="112"/>
      <c r="AG217" s="207" t="str">
        <f t="shared" si="41"/>
        <v/>
      </c>
      <c r="AH217" s="113"/>
      <c r="AI217" s="207" t="str">
        <f t="shared" si="42"/>
        <v/>
      </c>
      <c r="AJ217" s="113"/>
      <c r="AK217" s="207" t="str">
        <f t="shared" si="43"/>
        <v/>
      </c>
      <c r="AL217" s="113"/>
      <c r="AM217" s="207" t="str">
        <f t="shared" si="44"/>
        <v/>
      </c>
      <c r="AN217" s="113"/>
      <c r="AO217" s="113"/>
      <c r="AP217" s="113"/>
      <c r="AQ217" s="112"/>
      <c r="AR217" s="112"/>
      <c r="AS217" s="112"/>
      <c r="AT217" s="112"/>
      <c r="AU217" s="112"/>
      <c r="AV217" s="112"/>
      <c r="AW217" s="112"/>
      <c r="AX217" s="112"/>
      <c r="AY217" s="112"/>
      <c r="BA217" s="112"/>
      <c r="BB217" s="112"/>
      <c r="BC217" s="112"/>
      <c r="BD217" s="112"/>
      <c r="BE217" s="112"/>
      <c r="BF217" s="112"/>
    </row>
    <row r="218" spans="1:58" s="76" customFormat="1" x14ac:dyDescent="0.2">
      <c r="A218" s="124"/>
      <c r="B218" s="112"/>
      <c r="C218" s="207" t="str">
        <f t="shared" si="36"/>
        <v/>
      </c>
      <c r="D218" s="73"/>
      <c r="E218" s="112"/>
      <c r="F218" s="112"/>
      <c r="G218" s="112"/>
      <c r="H218" s="112"/>
      <c r="I218" s="112"/>
      <c r="J218" s="207" t="str">
        <f t="shared" si="37"/>
        <v/>
      </c>
      <c r="K218" s="227" t="str">
        <f t="shared" si="38"/>
        <v/>
      </c>
      <c r="L218" s="112"/>
      <c r="M218" s="207" t="str">
        <f t="shared" si="39"/>
        <v/>
      </c>
      <c r="N218" s="113"/>
      <c r="O218" s="113"/>
      <c r="P218" s="112"/>
      <c r="Q218" s="112"/>
      <c r="R218" s="112"/>
      <c r="S218" s="112"/>
      <c r="T218" s="112"/>
      <c r="U218" s="112"/>
      <c r="V218" s="112"/>
      <c r="W218" s="112"/>
      <c r="X218" s="112"/>
      <c r="Y218" s="112"/>
      <c r="Z218" s="112"/>
      <c r="AA218" s="207" t="str">
        <f t="shared" si="40"/>
        <v/>
      </c>
      <c r="AB218" s="112"/>
      <c r="AC218" s="112"/>
      <c r="AD218" s="112"/>
      <c r="AE218" s="112"/>
      <c r="AF218" s="112"/>
      <c r="AG218" s="207" t="str">
        <f t="shared" si="41"/>
        <v/>
      </c>
      <c r="AH218" s="113"/>
      <c r="AI218" s="207" t="str">
        <f t="shared" si="42"/>
        <v/>
      </c>
      <c r="AJ218" s="113"/>
      <c r="AK218" s="207" t="str">
        <f t="shared" si="43"/>
        <v/>
      </c>
      <c r="AL218" s="113"/>
      <c r="AM218" s="207" t="str">
        <f t="shared" si="44"/>
        <v/>
      </c>
      <c r="AN218" s="113"/>
      <c r="AO218" s="113"/>
      <c r="AP218" s="113"/>
      <c r="AQ218" s="112"/>
      <c r="AR218" s="112"/>
      <c r="AS218" s="112"/>
      <c r="AT218" s="112"/>
      <c r="AU218" s="112"/>
      <c r="AV218" s="112"/>
      <c r="AW218" s="112"/>
      <c r="AX218" s="112"/>
      <c r="AY218" s="112"/>
      <c r="BA218" s="112"/>
      <c r="BB218" s="112"/>
      <c r="BC218" s="112"/>
      <c r="BD218" s="112"/>
      <c r="BE218" s="112"/>
      <c r="BF218" s="112"/>
    </row>
    <row r="219" spans="1:58" s="76" customFormat="1" x14ac:dyDescent="0.2">
      <c r="A219" s="124"/>
      <c r="B219" s="112"/>
      <c r="C219" s="207" t="str">
        <f t="shared" si="36"/>
        <v/>
      </c>
      <c r="D219" s="73"/>
      <c r="E219" s="112"/>
      <c r="F219" s="112"/>
      <c r="G219" s="112"/>
      <c r="H219" s="112"/>
      <c r="I219" s="112"/>
      <c r="J219" s="207" t="str">
        <f t="shared" si="37"/>
        <v/>
      </c>
      <c r="K219" s="227" t="str">
        <f t="shared" si="38"/>
        <v/>
      </c>
      <c r="L219" s="112"/>
      <c r="M219" s="207" t="str">
        <f t="shared" si="39"/>
        <v/>
      </c>
      <c r="N219" s="113"/>
      <c r="O219" s="113"/>
      <c r="P219" s="112"/>
      <c r="Q219" s="112"/>
      <c r="R219" s="112"/>
      <c r="S219" s="112"/>
      <c r="T219" s="112"/>
      <c r="U219" s="112"/>
      <c r="V219" s="112"/>
      <c r="W219" s="112"/>
      <c r="X219" s="112"/>
      <c r="Y219" s="112"/>
      <c r="Z219" s="112"/>
      <c r="AA219" s="207" t="str">
        <f t="shared" si="40"/>
        <v/>
      </c>
      <c r="AB219" s="112"/>
      <c r="AC219" s="112"/>
      <c r="AD219" s="112"/>
      <c r="AE219" s="112"/>
      <c r="AF219" s="112"/>
      <c r="AG219" s="207" t="str">
        <f t="shared" si="41"/>
        <v/>
      </c>
      <c r="AH219" s="113"/>
      <c r="AI219" s="207" t="str">
        <f t="shared" si="42"/>
        <v/>
      </c>
      <c r="AJ219" s="113"/>
      <c r="AK219" s="207" t="str">
        <f t="shared" si="43"/>
        <v/>
      </c>
      <c r="AL219" s="113"/>
      <c r="AM219" s="207" t="str">
        <f t="shared" si="44"/>
        <v/>
      </c>
      <c r="AN219" s="113"/>
      <c r="AO219" s="113"/>
      <c r="AP219" s="113"/>
      <c r="AQ219" s="112"/>
      <c r="AR219" s="112"/>
      <c r="AS219" s="112"/>
      <c r="AT219" s="112"/>
      <c r="AU219" s="112"/>
      <c r="AV219" s="112"/>
      <c r="AW219" s="112"/>
      <c r="AX219" s="112"/>
      <c r="AY219" s="112"/>
      <c r="BA219" s="112"/>
      <c r="BB219" s="112"/>
      <c r="BC219" s="112"/>
      <c r="BD219" s="112"/>
      <c r="BE219" s="112"/>
      <c r="BF219" s="112"/>
    </row>
    <row r="220" spans="1:58" s="76" customFormat="1" x14ac:dyDescent="0.2">
      <c r="A220" s="124"/>
      <c r="B220" s="112"/>
      <c r="C220" s="207" t="str">
        <f t="shared" si="36"/>
        <v/>
      </c>
      <c r="D220" s="73"/>
      <c r="E220" s="112"/>
      <c r="F220" s="112"/>
      <c r="G220" s="112"/>
      <c r="H220" s="112"/>
      <c r="I220" s="112"/>
      <c r="J220" s="207" t="str">
        <f t="shared" si="37"/>
        <v/>
      </c>
      <c r="K220" s="227" t="str">
        <f t="shared" si="38"/>
        <v/>
      </c>
      <c r="L220" s="112"/>
      <c r="M220" s="207" t="str">
        <f t="shared" si="39"/>
        <v/>
      </c>
      <c r="N220" s="113"/>
      <c r="O220" s="113"/>
      <c r="P220" s="112"/>
      <c r="Q220" s="112"/>
      <c r="R220" s="112"/>
      <c r="S220" s="112"/>
      <c r="T220" s="112"/>
      <c r="U220" s="112"/>
      <c r="V220" s="112"/>
      <c r="W220" s="112"/>
      <c r="X220" s="112"/>
      <c r="Y220" s="112"/>
      <c r="Z220" s="112"/>
      <c r="AA220" s="207" t="str">
        <f t="shared" si="40"/>
        <v/>
      </c>
      <c r="AB220" s="112"/>
      <c r="AC220" s="112"/>
      <c r="AD220" s="112"/>
      <c r="AE220" s="112"/>
      <c r="AF220" s="112"/>
      <c r="AG220" s="207" t="str">
        <f t="shared" si="41"/>
        <v/>
      </c>
      <c r="AH220" s="113"/>
      <c r="AI220" s="207" t="str">
        <f t="shared" si="42"/>
        <v/>
      </c>
      <c r="AJ220" s="113"/>
      <c r="AK220" s="207" t="str">
        <f t="shared" si="43"/>
        <v/>
      </c>
      <c r="AL220" s="113"/>
      <c r="AM220" s="207" t="str">
        <f t="shared" si="44"/>
        <v/>
      </c>
      <c r="AN220" s="113"/>
      <c r="AO220" s="113"/>
      <c r="AP220" s="113"/>
      <c r="AQ220" s="112"/>
      <c r="AR220" s="112"/>
      <c r="AS220" s="112"/>
      <c r="AT220" s="112"/>
      <c r="AU220" s="112"/>
      <c r="AV220" s="112"/>
      <c r="AW220" s="112"/>
      <c r="AX220" s="112"/>
      <c r="AY220" s="112"/>
      <c r="BA220" s="112"/>
      <c r="BB220" s="112"/>
      <c r="BC220" s="112"/>
      <c r="BD220" s="112"/>
      <c r="BE220" s="112"/>
      <c r="BF220" s="112"/>
    </row>
    <row r="221" spans="1:58" s="76" customFormat="1" x14ac:dyDescent="0.2">
      <c r="A221" s="124"/>
      <c r="B221" s="112"/>
      <c r="C221" s="207" t="str">
        <f t="shared" si="36"/>
        <v/>
      </c>
      <c r="D221" s="73"/>
      <c r="E221" s="112"/>
      <c r="F221" s="112"/>
      <c r="G221" s="112"/>
      <c r="H221" s="112"/>
      <c r="I221" s="112"/>
      <c r="J221" s="207" t="str">
        <f t="shared" si="37"/>
        <v/>
      </c>
      <c r="K221" s="227" t="str">
        <f t="shared" si="38"/>
        <v/>
      </c>
      <c r="L221" s="112"/>
      <c r="M221" s="207" t="str">
        <f t="shared" si="39"/>
        <v/>
      </c>
      <c r="N221" s="113"/>
      <c r="O221" s="113"/>
      <c r="P221" s="112"/>
      <c r="Q221" s="112"/>
      <c r="R221" s="112"/>
      <c r="S221" s="112"/>
      <c r="T221" s="112"/>
      <c r="U221" s="112"/>
      <c r="V221" s="112"/>
      <c r="W221" s="112"/>
      <c r="X221" s="112"/>
      <c r="Y221" s="112"/>
      <c r="Z221" s="112"/>
      <c r="AA221" s="207" t="str">
        <f t="shared" si="40"/>
        <v/>
      </c>
      <c r="AB221" s="112"/>
      <c r="AC221" s="112"/>
      <c r="AD221" s="112"/>
      <c r="AE221" s="112"/>
      <c r="AF221" s="112"/>
      <c r="AG221" s="207" t="str">
        <f t="shared" si="41"/>
        <v/>
      </c>
      <c r="AH221" s="113"/>
      <c r="AI221" s="207" t="str">
        <f t="shared" si="42"/>
        <v/>
      </c>
      <c r="AJ221" s="113"/>
      <c r="AK221" s="207" t="str">
        <f t="shared" si="43"/>
        <v/>
      </c>
      <c r="AL221" s="113"/>
      <c r="AM221" s="207" t="str">
        <f t="shared" si="44"/>
        <v/>
      </c>
      <c r="AN221" s="113"/>
      <c r="AO221" s="113"/>
      <c r="AP221" s="113"/>
      <c r="AQ221" s="112"/>
      <c r="AR221" s="112"/>
      <c r="AS221" s="112"/>
      <c r="AT221" s="112"/>
      <c r="AU221" s="112"/>
      <c r="AV221" s="112"/>
      <c r="AW221" s="112"/>
      <c r="AX221" s="112"/>
      <c r="AY221" s="112"/>
      <c r="BA221" s="112"/>
      <c r="BB221" s="112"/>
      <c r="BC221" s="112"/>
      <c r="BD221" s="112"/>
      <c r="BE221" s="112"/>
      <c r="BF221" s="112"/>
    </row>
    <row r="222" spans="1:58" s="76" customFormat="1" x14ac:dyDescent="0.2">
      <c r="A222" s="124"/>
      <c r="B222" s="112"/>
      <c r="C222" s="207" t="str">
        <f t="shared" si="36"/>
        <v/>
      </c>
      <c r="D222" s="73"/>
      <c r="E222" s="112"/>
      <c r="F222" s="112"/>
      <c r="G222" s="112"/>
      <c r="H222" s="112"/>
      <c r="I222" s="112"/>
      <c r="J222" s="207" t="str">
        <f t="shared" si="37"/>
        <v/>
      </c>
      <c r="K222" s="227" t="str">
        <f t="shared" si="38"/>
        <v/>
      </c>
      <c r="L222" s="112"/>
      <c r="M222" s="207" t="str">
        <f t="shared" si="39"/>
        <v/>
      </c>
      <c r="N222" s="113"/>
      <c r="O222" s="113"/>
      <c r="P222" s="112"/>
      <c r="Q222" s="112"/>
      <c r="R222" s="112"/>
      <c r="S222" s="112"/>
      <c r="T222" s="112"/>
      <c r="U222" s="112"/>
      <c r="V222" s="112"/>
      <c r="W222" s="112"/>
      <c r="X222" s="112"/>
      <c r="Y222" s="112"/>
      <c r="Z222" s="112"/>
      <c r="AA222" s="207" t="str">
        <f t="shared" si="40"/>
        <v/>
      </c>
      <c r="AB222" s="112"/>
      <c r="AC222" s="112"/>
      <c r="AD222" s="112"/>
      <c r="AE222" s="112"/>
      <c r="AF222" s="112"/>
      <c r="AG222" s="207" t="str">
        <f t="shared" si="41"/>
        <v/>
      </c>
      <c r="AH222" s="113"/>
      <c r="AI222" s="207" t="str">
        <f t="shared" si="42"/>
        <v/>
      </c>
      <c r="AJ222" s="113"/>
      <c r="AK222" s="207" t="str">
        <f t="shared" si="43"/>
        <v/>
      </c>
      <c r="AL222" s="113"/>
      <c r="AM222" s="207" t="str">
        <f t="shared" si="44"/>
        <v/>
      </c>
      <c r="AN222" s="113"/>
      <c r="AO222" s="113"/>
      <c r="AP222" s="113"/>
      <c r="AQ222" s="112"/>
      <c r="AR222" s="112"/>
      <c r="AS222" s="112"/>
      <c r="AT222" s="112"/>
      <c r="AU222" s="112"/>
      <c r="AV222" s="112"/>
      <c r="AW222" s="112"/>
      <c r="AX222" s="112"/>
      <c r="AY222" s="112"/>
      <c r="BA222" s="112"/>
      <c r="BB222" s="112"/>
      <c r="BC222" s="112"/>
      <c r="BD222" s="112"/>
      <c r="BE222" s="112"/>
      <c r="BF222" s="112"/>
    </row>
    <row r="223" spans="1:58" s="76" customFormat="1" x14ac:dyDescent="0.2">
      <c r="A223" s="124"/>
      <c r="B223" s="112"/>
      <c r="C223" s="207" t="str">
        <f t="shared" si="36"/>
        <v/>
      </c>
      <c r="D223" s="73"/>
      <c r="E223" s="112"/>
      <c r="F223" s="112"/>
      <c r="G223" s="112"/>
      <c r="H223" s="112"/>
      <c r="I223" s="112"/>
      <c r="J223" s="207" t="str">
        <f t="shared" si="37"/>
        <v/>
      </c>
      <c r="K223" s="227" t="str">
        <f t="shared" si="38"/>
        <v/>
      </c>
      <c r="L223" s="112"/>
      <c r="M223" s="207" t="str">
        <f t="shared" si="39"/>
        <v/>
      </c>
      <c r="N223" s="113"/>
      <c r="O223" s="113"/>
      <c r="P223" s="112"/>
      <c r="Q223" s="112"/>
      <c r="R223" s="112"/>
      <c r="S223" s="112"/>
      <c r="T223" s="112"/>
      <c r="U223" s="112"/>
      <c r="V223" s="112"/>
      <c r="W223" s="112"/>
      <c r="X223" s="112"/>
      <c r="Y223" s="112"/>
      <c r="Z223" s="112"/>
      <c r="AA223" s="207" t="str">
        <f t="shared" si="40"/>
        <v/>
      </c>
      <c r="AB223" s="112"/>
      <c r="AC223" s="112"/>
      <c r="AD223" s="112"/>
      <c r="AE223" s="112"/>
      <c r="AF223" s="112"/>
      <c r="AG223" s="207" t="str">
        <f t="shared" si="41"/>
        <v/>
      </c>
      <c r="AH223" s="113"/>
      <c r="AI223" s="207" t="str">
        <f t="shared" si="42"/>
        <v/>
      </c>
      <c r="AJ223" s="113"/>
      <c r="AK223" s="207" t="str">
        <f t="shared" si="43"/>
        <v/>
      </c>
      <c r="AL223" s="113"/>
      <c r="AM223" s="207" t="str">
        <f t="shared" si="44"/>
        <v/>
      </c>
      <c r="AN223" s="113"/>
      <c r="AO223" s="113"/>
      <c r="AP223" s="113"/>
      <c r="AQ223" s="112"/>
      <c r="AR223" s="112"/>
      <c r="AS223" s="112"/>
      <c r="AT223" s="112"/>
      <c r="AU223" s="112"/>
      <c r="AV223" s="112"/>
      <c r="AW223" s="112"/>
      <c r="AX223" s="112"/>
      <c r="AY223" s="112"/>
      <c r="BA223" s="112"/>
      <c r="BB223" s="112"/>
      <c r="BC223" s="112"/>
      <c r="BD223" s="112"/>
      <c r="BE223" s="112"/>
      <c r="BF223" s="112"/>
    </row>
    <row r="224" spans="1:58" s="76" customFormat="1" x14ac:dyDescent="0.2">
      <c r="A224" s="124"/>
      <c r="B224" s="112"/>
      <c r="C224" s="207" t="str">
        <f t="shared" si="36"/>
        <v/>
      </c>
      <c r="D224" s="73"/>
      <c r="E224" s="112"/>
      <c r="F224" s="112"/>
      <c r="G224" s="112"/>
      <c r="H224" s="112"/>
      <c r="I224" s="112"/>
      <c r="J224" s="207" t="str">
        <f t="shared" si="37"/>
        <v/>
      </c>
      <c r="K224" s="227" t="str">
        <f t="shared" si="38"/>
        <v/>
      </c>
      <c r="L224" s="112"/>
      <c r="M224" s="207" t="str">
        <f t="shared" si="39"/>
        <v/>
      </c>
      <c r="N224" s="113"/>
      <c r="O224" s="113"/>
      <c r="P224" s="112"/>
      <c r="Q224" s="112"/>
      <c r="R224" s="112"/>
      <c r="S224" s="112"/>
      <c r="T224" s="112"/>
      <c r="U224" s="112"/>
      <c r="V224" s="112"/>
      <c r="W224" s="112"/>
      <c r="X224" s="112"/>
      <c r="Y224" s="112"/>
      <c r="Z224" s="112"/>
      <c r="AA224" s="207" t="str">
        <f t="shared" si="40"/>
        <v/>
      </c>
      <c r="AB224" s="112"/>
      <c r="AC224" s="112"/>
      <c r="AD224" s="112"/>
      <c r="AE224" s="112"/>
      <c r="AF224" s="112"/>
      <c r="AG224" s="207" t="str">
        <f t="shared" si="41"/>
        <v/>
      </c>
      <c r="AH224" s="113"/>
      <c r="AI224" s="207" t="str">
        <f t="shared" si="42"/>
        <v/>
      </c>
      <c r="AJ224" s="113"/>
      <c r="AK224" s="207" t="str">
        <f t="shared" si="43"/>
        <v/>
      </c>
      <c r="AL224" s="113"/>
      <c r="AM224" s="207" t="str">
        <f t="shared" si="44"/>
        <v/>
      </c>
      <c r="AN224" s="113"/>
      <c r="AO224" s="113"/>
      <c r="AP224" s="113"/>
      <c r="AQ224" s="112"/>
      <c r="AR224" s="112"/>
      <c r="AS224" s="112"/>
      <c r="AT224" s="112"/>
      <c r="AU224" s="112"/>
      <c r="AV224" s="112"/>
      <c r="AW224" s="112"/>
      <c r="AX224" s="112"/>
      <c r="AY224" s="112"/>
      <c r="BA224" s="112"/>
      <c r="BB224" s="112"/>
      <c r="BC224" s="112"/>
      <c r="BD224" s="112"/>
      <c r="BE224" s="112"/>
      <c r="BF224" s="112"/>
    </row>
    <row r="225" spans="1:58" s="76" customFormat="1" x14ac:dyDescent="0.2">
      <c r="A225" s="124"/>
      <c r="B225" s="112"/>
      <c r="C225" s="207" t="str">
        <f t="shared" si="36"/>
        <v/>
      </c>
      <c r="D225" s="73"/>
      <c r="E225" s="112"/>
      <c r="F225" s="112"/>
      <c r="G225" s="112"/>
      <c r="H225" s="112"/>
      <c r="I225" s="112"/>
      <c r="J225" s="207" t="str">
        <f t="shared" si="37"/>
        <v/>
      </c>
      <c r="K225" s="227" t="str">
        <f t="shared" si="38"/>
        <v/>
      </c>
      <c r="L225" s="112"/>
      <c r="M225" s="207" t="str">
        <f t="shared" si="39"/>
        <v/>
      </c>
      <c r="N225" s="113"/>
      <c r="O225" s="113"/>
      <c r="P225" s="112"/>
      <c r="Q225" s="112"/>
      <c r="R225" s="112"/>
      <c r="S225" s="112"/>
      <c r="T225" s="112"/>
      <c r="U225" s="112"/>
      <c r="V225" s="112"/>
      <c r="W225" s="112"/>
      <c r="X225" s="112"/>
      <c r="Y225" s="112"/>
      <c r="Z225" s="112"/>
      <c r="AA225" s="207" t="str">
        <f t="shared" si="40"/>
        <v/>
      </c>
      <c r="AB225" s="112"/>
      <c r="AC225" s="112"/>
      <c r="AD225" s="112"/>
      <c r="AE225" s="112"/>
      <c r="AF225" s="112"/>
      <c r="AG225" s="207" t="str">
        <f t="shared" si="41"/>
        <v/>
      </c>
      <c r="AH225" s="113"/>
      <c r="AI225" s="207" t="str">
        <f t="shared" si="42"/>
        <v/>
      </c>
      <c r="AJ225" s="113"/>
      <c r="AK225" s="207" t="str">
        <f t="shared" si="43"/>
        <v/>
      </c>
      <c r="AL225" s="113"/>
      <c r="AM225" s="207" t="str">
        <f t="shared" si="44"/>
        <v/>
      </c>
      <c r="AN225" s="113"/>
      <c r="AO225" s="113"/>
      <c r="AP225" s="113"/>
      <c r="AQ225" s="112"/>
      <c r="AR225" s="112"/>
      <c r="AS225" s="112"/>
      <c r="AT225" s="112"/>
      <c r="AU225" s="112"/>
      <c r="AV225" s="112"/>
      <c r="AW225" s="112"/>
      <c r="AX225" s="112"/>
      <c r="AY225" s="112"/>
      <c r="BA225" s="112"/>
      <c r="BB225" s="112"/>
      <c r="BC225" s="112"/>
      <c r="BD225" s="112"/>
      <c r="BE225" s="112"/>
      <c r="BF225" s="112"/>
    </row>
    <row r="226" spans="1:58" s="76" customFormat="1" x14ac:dyDescent="0.2">
      <c r="A226" s="124"/>
      <c r="B226" s="112"/>
      <c r="C226" s="207" t="str">
        <f t="shared" si="36"/>
        <v/>
      </c>
      <c r="D226" s="73"/>
      <c r="E226" s="112"/>
      <c r="F226" s="112"/>
      <c r="G226" s="112"/>
      <c r="H226" s="112"/>
      <c r="I226" s="112"/>
      <c r="J226" s="207" t="str">
        <f t="shared" si="37"/>
        <v/>
      </c>
      <c r="K226" s="227" t="str">
        <f t="shared" si="38"/>
        <v/>
      </c>
      <c r="L226" s="112"/>
      <c r="M226" s="207" t="str">
        <f t="shared" si="39"/>
        <v/>
      </c>
      <c r="N226" s="113"/>
      <c r="O226" s="113"/>
      <c r="P226" s="112"/>
      <c r="Q226" s="112"/>
      <c r="R226" s="112"/>
      <c r="S226" s="112"/>
      <c r="T226" s="112"/>
      <c r="U226" s="112"/>
      <c r="V226" s="112"/>
      <c r="W226" s="112"/>
      <c r="X226" s="112"/>
      <c r="Y226" s="112"/>
      <c r="Z226" s="112"/>
      <c r="AA226" s="207" t="str">
        <f t="shared" si="40"/>
        <v/>
      </c>
      <c r="AB226" s="112"/>
      <c r="AC226" s="112"/>
      <c r="AD226" s="112"/>
      <c r="AE226" s="112"/>
      <c r="AF226" s="112"/>
      <c r="AG226" s="207" t="str">
        <f t="shared" si="41"/>
        <v/>
      </c>
      <c r="AH226" s="113"/>
      <c r="AI226" s="207" t="str">
        <f t="shared" si="42"/>
        <v/>
      </c>
      <c r="AJ226" s="113"/>
      <c r="AK226" s="207" t="str">
        <f t="shared" si="43"/>
        <v/>
      </c>
      <c r="AL226" s="113"/>
      <c r="AM226" s="207" t="str">
        <f t="shared" si="44"/>
        <v/>
      </c>
      <c r="AN226" s="113"/>
      <c r="AO226" s="113"/>
      <c r="AP226" s="113"/>
      <c r="AQ226" s="112"/>
      <c r="AR226" s="112"/>
      <c r="AS226" s="112"/>
      <c r="AT226" s="112"/>
      <c r="AU226" s="112"/>
      <c r="AV226" s="112"/>
      <c r="AW226" s="112"/>
      <c r="AX226" s="112"/>
      <c r="AY226" s="112"/>
      <c r="BA226" s="112"/>
      <c r="BB226" s="112"/>
      <c r="BC226" s="112"/>
      <c r="BD226" s="112"/>
      <c r="BE226" s="112"/>
      <c r="BF226" s="112"/>
    </row>
    <row r="227" spans="1:58" s="76" customFormat="1" x14ac:dyDescent="0.2">
      <c r="A227" s="124"/>
      <c r="B227" s="112"/>
      <c r="C227" s="207" t="str">
        <f t="shared" si="36"/>
        <v/>
      </c>
      <c r="D227" s="73"/>
      <c r="E227" s="112"/>
      <c r="F227" s="112"/>
      <c r="G227" s="112"/>
      <c r="H227" s="112"/>
      <c r="I227" s="112"/>
      <c r="J227" s="207" t="str">
        <f t="shared" si="37"/>
        <v/>
      </c>
      <c r="K227" s="227" t="str">
        <f t="shared" si="38"/>
        <v/>
      </c>
      <c r="L227" s="112"/>
      <c r="M227" s="207" t="str">
        <f t="shared" si="39"/>
        <v/>
      </c>
      <c r="N227" s="113"/>
      <c r="O227" s="113"/>
      <c r="P227" s="112"/>
      <c r="Q227" s="112"/>
      <c r="R227" s="112"/>
      <c r="S227" s="112"/>
      <c r="T227" s="112"/>
      <c r="U227" s="112"/>
      <c r="V227" s="112"/>
      <c r="W227" s="112"/>
      <c r="X227" s="112"/>
      <c r="Y227" s="112"/>
      <c r="Z227" s="112"/>
      <c r="AA227" s="207" t="str">
        <f t="shared" si="40"/>
        <v/>
      </c>
      <c r="AB227" s="112"/>
      <c r="AC227" s="112"/>
      <c r="AD227" s="112"/>
      <c r="AE227" s="112"/>
      <c r="AF227" s="112"/>
      <c r="AG227" s="207" t="str">
        <f t="shared" si="41"/>
        <v/>
      </c>
      <c r="AH227" s="113"/>
      <c r="AI227" s="207" t="str">
        <f t="shared" si="42"/>
        <v/>
      </c>
      <c r="AJ227" s="113"/>
      <c r="AK227" s="207" t="str">
        <f t="shared" si="43"/>
        <v/>
      </c>
      <c r="AL227" s="113"/>
      <c r="AM227" s="207" t="str">
        <f t="shared" si="44"/>
        <v/>
      </c>
      <c r="AN227" s="113"/>
      <c r="AO227" s="113"/>
      <c r="AP227" s="113"/>
      <c r="AQ227" s="112"/>
      <c r="AR227" s="112"/>
      <c r="AS227" s="112"/>
      <c r="AT227" s="112"/>
      <c r="AU227" s="112"/>
      <c r="AV227" s="112"/>
      <c r="AW227" s="112"/>
      <c r="AX227" s="112"/>
      <c r="AY227" s="112"/>
      <c r="BA227" s="112"/>
      <c r="BB227" s="112"/>
      <c r="BC227" s="112"/>
      <c r="BD227" s="112"/>
      <c r="BE227" s="112"/>
      <c r="BF227" s="112"/>
    </row>
    <row r="228" spans="1:58" s="76" customFormat="1" x14ac:dyDescent="0.2">
      <c r="A228" s="124"/>
      <c r="B228" s="112"/>
      <c r="C228" s="207" t="str">
        <f t="shared" si="36"/>
        <v/>
      </c>
      <c r="D228" s="73"/>
      <c r="E228" s="112"/>
      <c r="F228" s="112"/>
      <c r="G228" s="112"/>
      <c r="H228" s="112"/>
      <c r="I228" s="112"/>
      <c r="J228" s="207" t="str">
        <f t="shared" si="37"/>
        <v/>
      </c>
      <c r="K228" s="227" t="str">
        <f t="shared" si="38"/>
        <v/>
      </c>
      <c r="L228" s="112"/>
      <c r="M228" s="207" t="str">
        <f t="shared" si="39"/>
        <v/>
      </c>
      <c r="N228" s="113"/>
      <c r="O228" s="113"/>
      <c r="P228" s="112"/>
      <c r="Q228" s="112"/>
      <c r="R228" s="112"/>
      <c r="S228" s="112"/>
      <c r="T228" s="112"/>
      <c r="U228" s="112"/>
      <c r="V228" s="112"/>
      <c r="W228" s="112"/>
      <c r="X228" s="112"/>
      <c r="Y228" s="112"/>
      <c r="Z228" s="112"/>
      <c r="AA228" s="207" t="str">
        <f t="shared" si="40"/>
        <v/>
      </c>
      <c r="AB228" s="112"/>
      <c r="AC228" s="112"/>
      <c r="AD228" s="112"/>
      <c r="AE228" s="112"/>
      <c r="AF228" s="112"/>
      <c r="AG228" s="207" t="str">
        <f t="shared" si="41"/>
        <v/>
      </c>
      <c r="AH228" s="113"/>
      <c r="AI228" s="207" t="str">
        <f t="shared" si="42"/>
        <v/>
      </c>
      <c r="AJ228" s="113"/>
      <c r="AK228" s="207" t="str">
        <f t="shared" si="43"/>
        <v/>
      </c>
      <c r="AL228" s="113"/>
      <c r="AM228" s="207" t="str">
        <f t="shared" si="44"/>
        <v/>
      </c>
      <c r="AN228" s="113"/>
      <c r="AO228" s="113"/>
      <c r="AP228" s="113"/>
      <c r="AQ228" s="112"/>
      <c r="AR228" s="112"/>
      <c r="AS228" s="112"/>
      <c r="AT228" s="112"/>
      <c r="AU228" s="112"/>
      <c r="AV228" s="112"/>
      <c r="AW228" s="112"/>
      <c r="AX228" s="112"/>
      <c r="AY228" s="112"/>
      <c r="BA228" s="112"/>
      <c r="BB228" s="112"/>
      <c r="BC228" s="112"/>
      <c r="BD228" s="112"/>
      <c r="BE228" s="112"/>
      <c r="BF228" s="112"/>
    </row>
    <row r="229" spans="1:58" s="76" customFormat="1" x14ac:dyDescent="0.2">
      <c r="A229" s="124"/>
      <c r="B229" s="112"/>
      <c r="C229" s="207" t="str">
        <f t="shared" si="36"/>
        <v/>
      </c>
      <c r="D229" s="73"/>
      <c r="E229" s="112"/>
      <c r="F229" s="112"/>
      <c r="G229" s="112"/>
      <c r="H229" s="112"/>
      <c r="I229" s="112"/>
      <c r="J229" s="207" t="str">
        <f t="shared" si="37"/>
        <v/>
      </c>
      <c r="K229" s="227" t="str">
        <f t="shared" si="38"/>
        <v/>
      </c>
      <c r="L229" s="112"/>
      <c r="M229" s="207" t="str">
        <f t="shared" si="39"/>
        <v/>
      </c>
      <c r="N229" s="113"/>
      <c r="O229" s="113"/>
      <c r="P229" s="112"/>
      <c r="Q229" s="112"/>
      <c r="R229" s="112"/>
      <c r="S229" s="112"/>
      <c r="T229" s="112"/>
      <c r="U229" s="112"/>
      <c r="V229" s="112"/>
      <c r="W229" s="112"/>
      <c r="X229" s="112"/>
      <c r="Y229" s="112"/>
      <c r="Z229" s="112"/>
      <c r="AA229" s="207" t="str">
        <f t="shared" si="40"/>
        <v/>
      </c>
      <c r="AB229" s="112"/>
      <c r="AC229" s="112"/>
      <c r="AD229" s="112"/>
      <c r="AE229" s="112"/>
      <c r="AF229" s="112"/>
      <c r="AG229" s="207" t="str">
        <f t="shared" si="41"/>
        <v/>
      </c>
      <c r="AH229" s="113"/>
      <c r="AI229" s="207" t="str">
        <f t="shared" si="42"/>
        <v/>
      </c>
      <c r="AJ229" s="113"/>
      <c r="AK229" s="207" t="str">
        <f t="shared" si="43"/>
        <v/>
      </c>
      <c r="AL229" s="113"/>
      <c r="AM229" s="207" t="str">
        <f t="shared" si="44"/>
        <v/>
      </c>
      <c r="AN229" s="113"/>
      <c r="AO229" s="113"/>
      <c r="AP229" s="113"/>
      <c r="AQ229" s="112"/>
      <c r="AR229" s="112"/>
      <c r="AS229" s="112"/>
      <c r="AT229" s="112"/>
      <c r="AU229" s="112"/>
      <c r="AV229" s="112"/>
      <c r="AW229" s="112"/>
      <c r="AX229" s="112"/>
      <c r="AY229" s="112"/>
      <c r="BA229" s="112"/>
      <c r="BB229" s="112"/>
      <c r="BC229" s="112"/>
      <c r="BD229" s="112"/>
      <c r="BE229" s="112"/>
      <c r="BF229" s="112"/>
    </row>
    <row r="230" spans="1:58" s="76" customFormat="1" x14ac:dyDescent="0.2">
      <c r="A230" s="124"/>
      <c r="B230" s="112"/>
      <c r="C230" s="207" t="str">
        <f t="shared" si="36"/>
        <v/>
      </c>
      <c r="D230" s="73"/>
      <c r="E230" s="112"/>
      <c r="F230" s="112"/>
      <c r="G230" s="112"/>
      <c r="H230" s="112"/>
      <c r="I230" s="112"/>
      <c r="J230" s="207" t="str">
        <f t="shared" si="37"/>
        <v/>
      </c>
      <c r="K230" s="227" t="str">
        <f t="shared" si="38"/>
        <v/>
      </c>
      <c r="L230" s="112"/>
      <c r="M230" s="207" t="str">
        <f t="shared" si="39"/>
        <v/>
      </c>
      <c r="N230" s="113"/>
      <c r="O230" s="113"/>
      <c r="P230" s="112"/>
      <c r="Q230" s="112"/>
      <c r="R230" s="112"/>
      <c r="S230" s="112"/>
      <c r="T230" s="112"/>
      <c r="U230" s="112"/>
      <c r="V230" s="112"/>
      <c r="W230" s="112"/>
      <c r="X230" s="112"/>
      <c r="Y230" s="112"/>
      <c r="Z230" s="112"/>
      <c r="AA230" s="207" t="str">
        <f t="shared" si="40"/>
        <v/>
      </c>
      <c r="AB230" s="112"/>
      <c r="AC230" s="112"/>
      <c r="AD230" s="112"/>
      <c r="AE230" s="112"/>
      <c r="AF230" s="112"/>
      <c r="AG230" s="207" t="str">
        <f t="shared" si="41"/>
        <v/>
      </c>
      <c r="AH230" s="113"/>
      <c r="AI230" s="207" t="str">
        <f t="shared" si="42"/>
        <v/>
      </c>
      <c r="AJ230" s="113"/>
      <c r="AK230" s="207" t="str">
        <f t="shared" si="43"/>
        <v/>
      </c>
      <c r="AL230" s="113"/>
      <c r="AM230" s="207" t="str">
        <f t="shared" si="44"/>
        <v/>
      </c>
      <c r="AN230" s="113"/>
      <c r="AO230" s="113"/>
      <c r="AP230" s="113"/>
      <c r="AQ230" s="112"/>
      <c r="AR230" s="112"/>
      <c r="AS230" s="112"/>
      <c r="AT230" s="112"/>
      <c r="AU230" s="112"/>
      <c r="AV230" s="112"/>
      <c r="AW230" s="112"/>
      <c r="AX230" s="112"/>
      <c r="AY230" s="112"/>
      <c r="BA230" s="112"/>
      <c r="BB230" s="112"/>
      <c r="BC230" s="112"/>
      <c r="BD230" s="112"/>
      <c r="BE230" s="112"/>
      <c r="BF230" s="112"/>
    </row>
    <row r="231" spans="1:58" s="76" customFormat="1" x14ac:dyDescent="0.2">
      <c r="A231" s="124"/>
      <c r="B231" s="112"/>
      <c r="C231" s="207" t="str">
        <f t="shared" si="36"/>
        <v/>
      </c>
      <c r="D231" s="73"/>
      <c r="E231" s="112"/>
      <c r="F231" s="112"/>
      <c r="G231" s="112"/>
      <c r="H231" s="112"/>
      <c r="I231" s="112"/>
      <c r="J231" s="207" t="str">
        <f t="shared" si="37"/>
        <v/>
      </c>
      <c r="K231" s="227" t="str">
        <f t="shared" si="38"/>
        <v/>
      </c>
      <c r="L231" s="112"/>
      <c r="M231" s="207" t="str">
        <f t="shared" si="39"/>
        <v/>
      </c>
      <c r="N231" s="113"/>
      <c r="O231" s="113"/>
      <c r="P231" s="112"/>
      <c r="Q231" s="112"/>
      <c r="R231" s="112"/>
      <c r="S231" s="112"/>
      <c r="T231" s="112"/>
      <c r="U231" s="112"/>
      <c r="V231" s="112"/>
      <c r="W231" s="112"/>
      <c r="X231" s="112"/>
      <c r="Y231" s="112"/>
      <c r="Z231" s="112"/>
      <c r="AA231" s="207" t="str">
        <f t="shared" si="40"/>
        <v/>
      </c>
      <c r="AB231" s="112"/>
      <c r="AC231" s="112"/>
      <c r="AD231" s="112"/>
      <c r="AE231" s="112"/>
      <c r="AF231" s="112"/>
      <c r="AG231" s="207" t="str">
        <f t="shared" si="41"/>
        <v/>
      </c>
      <c r="AH231" s="113"/>
      <c r="AI231" s="207" t="str">
        <f t="shared" si="42"/>
        <v/>
      </c>
      <c r="AJ231" s="113"/>
      <c r="AK231" s="207" t="str">
        <f t="shared" si="43"/>
        <v/>
      </c>
      <c r="AL231" s="113"/>
      <c r="AM231" s="207" t="str">
        <f t="shared" si="44"/>
        <v/>
      </c>
      <c r="AN231" s="113"/>
      <c r="AO231" s="113"/>
      <c r="AP231" s="113"/>
      <c r="AQ231" s="112"/>
      <c r="AR231" s="112"/>
      <c r="AS231" s="112"/>
      <c r="AT231" s="112"/>
      <c r="AU231" s="112"/>
      <c r="AV231" s="112"/>
      <c r="AW231" s="112"/>
      <c r="AX231" s="112"/>
      <c r="AY231" s="112"/>
      <c r="BA231" s="112"/>
      <c r="BB231" s="112"/>
      <c r="BC231" s="112"/>
      <c r="BD231" s="112"/>
      <c r="BE231" s="112"/>
      <c r="BF231" s="112"/>
    </row>
    <row r="232" spans="1:58" s="76" customFormat="1" x14ac:dyDescent="0.2">
      <c r="A232" s="124"/>
      <c r="B232" s="112"/>
      <c r="C232" s="207" t="str">
        <f t="shared" si="36"/>
        <v/>
      </c>
      <c r="D232" s="73"/>
      <c r="E232" s="112"/>
      <c r="F232" s="112"/>
      <c r="G232" s="112"/>
      <c r="H232" s="112"/>
      <c r="I232" s="112"/>
      <c r="J232" s="207" t="str">
        <f t="shared" si="37"/>
        <v/>
      </c>
      <c r="K232" s="227" t="str">
        <f t="shared" si="38"/>
        <v/>
      </c>
      <c r="L232" s="112"/>
      <c r="M232" s="207" t="str">
        <f t="shared" si="39"/>
        <v/>
      </c>
      <c r="N232" s="113"/>
      <c r="O232" s="113"/>
      <c r="P232" s="112"/>
      <c r="Q232" s="112"/>
      <c r="R232" s="112"/>
      <c r="S232" s="112"/>
      <c r="T232" s="112"/>
      <c r="U232" s="112"/>
      <c r="V232" s="112"/>
      <c r="W232" s="112"/>
      <c r="X232" s="112"/>
      <c r="Y232" s="112"/>
      <c r="Z232" s="112"/>
      <c r="AA232" s="207" t="str">
        <f t="shared" si="40"/>
        <v/>
      </c>
      <c r="AB232" s="112"/>
      <c r="AC232" s="112"/>
      <c r="AD232" s="112"/>
      <c r="AE232" s="112"/>
      <c r="AF232" s="112"/>
      <c r="AG232" s="207" t="str">
        <f t="shared" si="41"/>
        <v/>
      </c>
      <c r="AH232" s="113"/>
      <c r="AI232" s="207" t="str">
        <f t="shared" si="42"/>
        <v/>
      </c>
      <c r="AJ232" s="113"/>
      <c r="AK232" s="207" t="str">
        <f t="shared" si="43"/>
        <v/>
      </c>
      <c r="AL232" s="113"/>
      <c r="AM232" s="207" t="str">
        <f t="shared" si="44"/>
        <v/>
      </c>
      <c r="AN232" s="113"/>
      <c r="AO232" s="113"/>
      <c r="AP232" s="113"/>
      <c r="AQ232" s="112"/>
      <c r="AR232" s="112"/>
      <c r="AS232" s="112"/>
      <c r="AT232" s="112"/>
      <c r="AU232" s="112"/>
      <c r="AV232" s="112"/>
      <c r="AW232" s="112"/>
      <c r="AX232" s="112"/>
      <c r="AY232" s="112"/>
      <c r="BA232" s="112"/>
      <c r="BB232" s="112"/>
      <c r="BC232" s="112"/>
      <c r="BD232" s="112"/>
      <c r="BE232" s="112"/>
      <c r="BF232" s="112"/>
    </row>
    <row r="233" spans="1:58" s="76" customFormat="1" x14ac:dyDescent="0.2">
      <c r="A233" s="124"/>
      <c r="B233" s="112"/>
      <c r="C233" s="207" t="str">
        <f t="shared" si="36"/>
        <v/>
      </c>
      <c r="D233" s="73"/>
      <c r="E233" s="112"/>
      <c r="F233" s="112"/>
      <c r="G233" s="112"/>
      <c r="H233" s="112"/>
      <c r="I233" s="112"/>
      <c r="J233" s="207" t="str">
        <f t="shared" si="37"/>
        <v/>
      </c>
      <c r="K233" s="227" t="str">
        <f t="shared" si="38"/>
        <v/>
      </c>
      <c r="L233" s="112"/>
      <c r="M233" s="207" t="str">
        <f t="shared" si="39"/>
        <v/>
      </c>
      <c r="N233" s="113"/>
      <c r="O233" s="113"/>
      <c r="P233" s="112"/>
      <c r="Q233" s="112"/>
      <c r="R233" s="112"/>
      <c r="S233" s="112"/>
      <c r="T233" s="112"/>
      <c r="U233" s="112"/>
      <c r="V233" s="112"/>
      <c r="W233" s="112"/>
      <c r="X233" s="112"/>
      <c r="Y233" s="112"/>
      <c r="Z233" s="112"/>
      <c r="AA233" s="207" t="str">
        <f t="shared" si="40"/>
        <v/>
      </c>
      <c r="AB233" s="112"/>
      <c r="AC233" s="112"/>
      <c r="AD233" s="112"/>
      <c r="AE233" s="112"/>
      <c r="AF233" s="112"/>
      <c r="AG233" s="207" t="str">
        <f t="shared" si="41"/>
        <v/>
      </c>
      <c r="AH233" s="113"/>
      <c r="AI233" s="207" t="str">
        <f t="shared" si="42"/>
        <v/>
      </c>
      <c r="AJ233" s="113"/>
      <c r="AK233" s="207" t="str">
        <f t="shared" si="43"/>
        <v/>
      </c>
      <c r="AL233" s="113"/>
      <c r="AM233" s="207" t="str">
        <f t="shared" si="44"/>
        <v/>
      </c>
      <c r="AN233" s="113"/>
      <c r="AO233" s="113"/>
      <c r="AP233" s="113"/>
      <c r="AQ233" s="112"/>
      <c r="AR233" s="112"/>
      <c r="AS233" s="112"/>
      <c r="AT233" s="112"/>
      <c r="AU233" s="112"/>
      <c r="AV233" s="112"/>
      <c r="AW233" s="112"/>
      <c r="AX233" s="112"/>
      <c r="AY233" s="112"/>
      <c r="BA233" s="112"/>
      <c r="BB233" s="112"/>
      <c r="BC233" s="112"/>
      <c r="BD233" s="112"/>
      <c r="BE233" s="112"/>
      <c r="BF233" s="112"/>
    </row>
    <row r="234" spans="1:58" s="76" customFormat="1" x14ac:dyDescent="0.2">
      <c r="A234" s="124"/>
      <c r="B234" s="112"/>
      <c r="C234" s="207" t="str">
        <f t="shared" si="36"/>
        <v/>
      </c>
      <c r="D234" s="73"/>
      <c r="E234" s="112"/>
      <c r="F234" s="112"/>
      <c r="G234" s="112"/>
      <c r="H234" s="112"/>
      <c r="I234" s="112"/>
      <c r="J234" s="207" t="str">
        <f t="shared" si="37"/>
        <v/>
      </c>
      <c r="K234" s="227" t="str">
        <f t="shared" si="38"/>
        <v/>
      </c>
      <c r="L234" s="112"/>
      <c r="M234" s="207" t="str">
        <f t="shared" si="39"/>
        <v/>
      </c>
      <c r="N234" s="113"/>
      <c r="O234" s="113"/>
      <c r="P234" s="112"/>
      <c r="Q234" s="112"/>
      <c r="R234" s="112"/>
      <c r="S234" s="112"/>
      <c r="T234" s="112"/>
      <c r="U234" s="112"/>
      <c r="V234" s="112"/>
      <c r="W234" s="112"/>
      <c r="X234" s="112"/>
      <c r="Y234" s="112"/>
      <c r="Z234" s="112"/>
      <c r="AA234" s="207" t="str">
        <f t="shared" si="40"/>
        <v/>
      </c>
      <c r="AB234" s="112"/>
      <c r="AC234" s="112"/>
      <c r="AD234" s="112"/>
      <c r="AE234" s="112"/>
      <c r="AF234" s="112"/>
      <c r="AG234" s="207" t="str">
        <f t="shared" si="41"/>
        <v/>
      </c>
      <c r="AH234" s="113"/>
      <c r="AI234" s="207" t="str">
        <f t="shared" si="42"/>
        <v/>
      </c>
      <c r="AJ234" s="113"/>
      <c r="AK234" s="207" t="str">
        <f t="shared" si="43"/>
        <v/>
      </c>
      <c r="AL234" s="113"/>
      <c r="AM234" s="207" t="str">
        <f t="shared" si="44"/>
        <v/>
      </c>
      <c r="AN234" s="113"/>
      <c r="AO234" s="113"/>
      <c r="AP234" s="113"/>
      <c r="AQ234" s="112"/>
      <c r="AR234" s="112"/>
      <c r="AS234" s="112"/>
      <c r="AT234" s="112"/>
      <c r="AU234" s="112"/>
      <c r="AV234" s="112"/>
      <c r="AW234" s="112"/>
      <c r="AX234" s="112"/>
      <c r="AY234" s="112"/>
      <c r="BA234" s="112"/>
      <c r="BB234" s="112"/>
      <c r="BC234" s="112"/>
      <c r="BD234" s="112"/>
      <c r="BE234" s="112"/>
      <c r="BF234" s="112"/>
    </row>
    <row r="235" spans="1:58" s="76" customFormat="1" x14ac:dyDescent="0.2">
      <c r="A235" s="124"/>
      <c r="B235" s="112"/>
      <c r="C235" s="207" t="str">
        <f t="shared" si="36"/>
        <v/>
      </c>
      <c r="D235" s="73"/>
      <c r="E235" s="112"/>
      <c r="F235" s="112"/>
      <c r="G235" s="112"/>
      <c r="H235" s="112"/>
      <c r="I235" s="112"/>
      <c r="J235" s="207" t="str">
        <f t="shared" si="37"/>
        <v/>
      </c>
      <c r="K235" s="227" t="str">
        <f t="shared" si="38"/>
        <v/>
      </c>
      <c r="L235" s="112"/>
      <c r="M235" s="207" t="str">
        <f t="shared" si="39"/>
        <v/>
      </c>
      <c r="N235" s="113"/>
      <c r="O235" s="113"/>
      <c r="P235" s="112"/>
      <c r="Q235" s="112"/>
      <c r="R235" s="112"/>
      <c r="S235" s="112"/>
      <c r="T235" s="112"/>
      <c r="U235" s="112"/>
      <c r="V235" s="112"/>
      <c r="W235" s="112"/>
      <c r="X235" s="112"/>
      <c r="Y235" s="112"/>
      <c r="Z235" s="112"/>
      <c r="AA235" s="207" t="str">
        <f t="shared" si="40"/>
        <v/>
      </c>
      <c r="AB235" s="112"/>
      <c r="AC235" s="112"/>
      <c r="AD235" s="112"/>
      <c r="AE235" s="112"/>
      <c r="AF235" s="112"/>
      <c r="AG235" s="207" t="str">
        <f t="shared" si="41"/>
        <v/>
      </c>
      <c r="AH235" s="113"/>
      <c r="AI235" s="207" t="str">
        <f t="shared" si="42"/>
        <v/>
      </c>
      <c r="AJ235" s="113"/>
      <c r="AK235" s="207" t="str">
        <f t="shared" si="43"/>
        <v/>
      </c>
      <c r="AL235" s="113"/>
      <c r="AM235" s="207" t="str">
        <f t="shared" si="44"/>
        <v/>
      </c>
      <c r="AN235" s="113"/>
      <c r="AO235" s="113"/>
      <c r="AP235" s="113"/>
      <c r="AQ235" s="112"/>
      <c r="AR235" s="112"/>
      <c r="AS235" s="112"/>
      <c r="AT235" s="112"/>
      <c r="AU235" s="112"/>
      <c r="AV235" s="112"/>
      <c r="AW235" s="112"/>
      <c r="AX235" s="112"/>
      <c r="AY235" s="112"/>
      <c r="BA235" s="112"/>
      <c r="BB235" s="112"/>
      <c r="BC235" s="112"/>
      <c r="BD235" s="112"/>
      <c r="BE235" s="112"/>
      <c r="BF235" s="112"/>
    </row>
    <row r="236" spans="1:58" s="76" customFormat="1" x14ac:dyDescent="0.2">
      <c r="A236" s="124"/>
      <c r="B236" s="112"/>
      <c r="C236" s="207" t="str">
        <f t="shared" si="36"/>
        <v/>
      </c>
      <c r="D236" s="73"/>
      <c r="E236" s="112"/>
      <c r="F236" s="112"/>
      <c r="G236" s="112"/>
      <c r="H236" s="112"/>
      <c r="I236" s="112"/>
      <c r="J236" s="207" t="str">
        <f t="shared" si="37"/>
        <v/>
      </c>
      <c r="K236" s="227" t="str">
        <f t="shared" si="38"/>
        <v/>
      </c>
      <c r="L236" s="112"/>
      <c r="M236" s="207" t="str">
        <f t="shared" si="39"/>
        <v/>
      </c>
      <c r="N236" s="113"/>
      <c r="O236" s="113"/>
      <c r="P236" s="112"/>
      <c r="Q236" s="112"/>
      <c r="R236" s="112"/>
      <c r="S236" s="112"/>
      <c r="T236" s="112"/>
      <c r="U236" s="112"/>
      <c r="V236" s="112"/>
      <c r="W236" s="112"/>
      <c r="X236" s="112"/>
      <c r="Y236" s="112"/>
      <c r="Z236" s="112"/>
      <c r="AA236" s="207" t="str">
        <f t="shared" si="40"/>
        <v/>
      </c>
      <c r="AB236" s="112"/>
      <c r="AC236" s="112"/>
      <c r="AD236" s="112"/>
      <c r="AE236" s="112"/>
      <c r="AF236" s="112"/>
      <c r="AG236" s="207" t="str">
        <f t="shared" si="41"/>
        <v/>
      </c>
      <c r="AH236" s="113"/>
      <c r="AI236" s="207" t="str">
        <f t="shared" si="42"/>
        <v/>
      </c>
      <c r="AJ236" s="113"/>
      <c r="AK236" s="207" t="str">
        <f t="shared" si="43"/>
        <v/>
      </c>
      <c r="AL236" s="113"/>
      <c r="AM236" s="207" t="str">
        <f t="shared" si="44"/>
        <v/>
      </c>
      <c r="AN236" s="113"/>
      <c r="AO236" s="113"/>
      <c r="AP236" s="113"/>
      <c r="AQ236" s="112"/>
      <c r="AR236" s="112"/>
      <c r="AS236" s="112"/>
      <c r="AT236" s="112"/>
      <c r="AU236" s="112"/>
      <c r="AV236" s="112"/>
      <c r="AW236" s="112"/>
      <c r="AX236" s="112"/>
      <c r="AY236" s="112"/>
      <c r="BA236" s="112"/>
      <c r="BB236" s="112"/>
      <c r="BC236" s="112"/>
      <c r="BD236" s="112"/>
      <c r="BE236" s="112"/>
      <c r="BF236" s="112"/>
    </row>
    <row r="237" spans="1:58" s="76" customFormat="1" x14ac:dyDescent="0.2">
      <c r="A237" s="124"/>
      <c r="B237" s="112"/>
      <c r="C237" s="207" t="str">
        <f t="shared" si="36"/>
        <v/>
      </c>
      <c r="D237" s="73"/>
      <c r="E237" s="112"/>
      <c r="F237" s="112"/>
      <c r="G237" s="112"/>
      <c r="H237" s="112"/>
      <c r="I237" s="112"/>
      <c r="J237" s="207" t="str">
        <f t="shared" si="37"/>
        <v/>
      </c>
      <c r="K237" s="227" t="str">
        <f t="shared" si="38"/>
        <v/>
      </c>
      <c r="L237" s="112"/>
      <c r="M237" s="207" t="str">
        <f t="shared" si="39"/>
        <v/>
      </c>
      <c r="N237" s="113"/>
      <c r="O237" s="113"/>
      <c r="P237" s="112"/>
      <c r="Q237" s="112"/>
      <c r="R237" s="112"/>
      <c r="S237" s="112"/>
      <c r="T237" s="112"/>
      <c r="U237" s="112"/>
      <c r="V237" s="112"/>
      <c r="W237" s="112"/>
      <c r="X237" s="112"/>
      <c r="Y237" s="112"/>
      <c r="Z237" s="112"/>
      <c r="AA237" s="207" t="str">
        <f t="shared" si="40"/>
        <v/>
      </c>
      <c r="AB237" s="112"/>
      <c r="AC237" s="112"/>
      <c r="AD237" s="112"/>
      <c r="AE237" s="112"/>
      <c r="AF237" s="112"/>
      <c r="AG237" s="207" t="str">
        <f t="shared" si="41"/>
        <v/>
      </c>
      <c r="AH237" s="113"/>
      <c r="AI237" s="207" t="str">
        <f t="shared" si="42"/>
        <v/>
      </c>
      <c r="AJ237" s="113"/>
      <c r="AK237" s="207" t="str">
        <f t="shared" si="43"/>
        <v/>
      </c>
      <c r="AL237" s="113"/>
      <c r="AM237" s="207" t="str">
        <f t="shared" si="44"/>
        <v/>
      </c>
      <c r="AN237" s="113"/>
      <c r="AO237" s="113"/>
      <c r="AP237" s="113"/>
      <c r="AQ237" s="112"/>
      <c r="AR237" s="112"/>
      <c r="AS237" s="112"/>
      <c r="AT237" s="112"/>
      <c r="AU237" s="112"/>
      <c r="AV237" s="112"/>
      <c r="AW237" s="112"/>
      <c r="AX237" s="112"/>
      <c r="AY237" s="112"/>
      <c r="BA237" s="112"/>
      <c r="BB237" s="112"/>
      <c r="BC237" s="112"/>
      <c r="BD237" s="112"/>
      <c r="BE237" s="112"/>
      <c r="BF237" s="112"/>
    </row>
    <row r="238" spans="1:58" s="76" customFormat="1" x14ac:dyDescent="0.2">
      <c r="A238" s="124"/>
      <c r="B238" s="112"/>
      <c r="C238" s="207" t="str">
        <f t="shared" si="36"/>
        <v/>
      </c>
      <c r="D238" s="73"/>
      <c r="E238" s="112"/>
      <c r="F238" s="112"/>
      <c r="G238" s="112"/>
      <c r="H238" s="112"/>
      <c r="I238" s="112"/>
      <c r="J238" s="207" t="str">
        <f t="shared" si="37"/>
        <v/>
      </c>
      <c r="K238" s="227" t="str">
        <f t="shared" si="38"/>
        <v/>
      </c>
      <c r="L238" s="112"/>
      <c r="M238" s="207" t="str">
        <f t="shared" si="39"/>
        <v/>
      </c>
      <c r="N238" s="113"/>
      <c r="O238" s="113"/>
      <c r="P238" s="112"/>
      <c r="Q238" s="112"/>
      <c r="R238" s="112"/>
      <c r="S238" s="112"/>
      <c r="T238" s="112"/>
      <c r="U238" s="112"/>
      <c r="V238" s="112"/>
      <c r="W238" s="112"/>
      <c r="X238" s="112"/>
      <c r="Y238" s="112"/>
      <c r="Z238" s="112"/>
      <c r="AA238" s="207" t="str">
        <f t="shared" si="40"/>
        <v/>
      </c>
      <c r="AB238" s="112"/>
      <c r="AC238" s="112"/>
      <c r="AD238" s="112"/>
      <c r="AE238" s="112"/>
      <c r="AF238" s="112"/>
      <c r="AG238" s="207" t="str">
        <f t="shared" si="41"/>
        <v/>
      </c>
      <c r="AH238" s="113"/>
      <c r="AI238" s="207" t="str">
        <f t="shared" si="42"/>
        <v/>
      </c>
      <c r="AJ238" s="113"/>
      <c r="AK238" s="207" t="str">
        <f t="shared" si="43"/>
        <v/>
      </c>
      <c r="AL238" s="113"/>
      <c r="AM238" s="207" t="str">
        <f t="shared" si="44"/>
        <v/>
      </c>
      <c r="AN238" s="113"/>
      <c r="AO238" s="113"/>
      <c r="AP238" s="113"/>
      <c r="AQ238" s="112"/>
      <c r="AR238" s="112"/>
      <c r="AS238" s="112"/>
      <c r="AT238" s="112"/>
      <c r="AU238" s="112"/>
      <c r="AV238" s="112"/>
      <c r="AW238" s="112"/>
      <c r="AX238" s="112"/>
      <c r="AY238" s="112"/>
      <c r="BA238" s="112"/>
      <c r="BB238" s="112"/>
      <c r="BC238" s="112"/>
      <c r="BD238" s="112"/>
      <c r="BE238" s="112"/>
      <c r="BF238" s="112"/>
    </row>
    <row r="239" spans="1:58" s="76" customFormat="1" x14ac:dyDescent="0.2">
      <c r="A239" s="124"/>
      <c r="B239" s="112"/>
      <c r="C239" s="207" t="str">
        <f t="shared" si="36"/>
        <v/>
      </c>
      <c r="D239" s="73"/>
      <c r="E239" s="112"/>
      <c r="F239" s="112"/>
      <c r="G239" s="112"/>
      <c r="H239" s="112"/>
      <c r="I239" s="112"/>
      <c r="J239" s="207" t="str">
        <f t="shared" si="37"/>
        <v/>
      </c>
      <c r="K239" s="227" t="str">
        <f t="shared" si="38"/>
        <v/>
      </c>
      <c r="L239" s="112"/>
      <c r="M239" s="207" t="str">
        <f t="shared" si="39"/>
        <v/>
      </c>
      <c r="N239" s="113"/>
      <c r="O239" s="113"/>
      <c r="P239" s="112"/>
      <c r="Q239" s="112"/>
      <c r="R239" s="112"/>
      <c r="S239" s="112"/>
      <c r="T239" s="112"/>
      <c r="U239" s="112"/>
      <c r="V239" s="112"/>
      <c r="W239" s="112"/>
      <c r="X239" s="112"/>
      <c r="Y239" s="112"/>
      <c r="Z239" s="112"/>
      <c r="AA239" s="207" t="str">
        <f t="shared" si="40"/>
        <v/>
      </c>
      <c r="AB239" s="112"/>
      <c r="AC239" s="112"/>
      <c r="AD239" s="112"/>
      <c r="AE239" s="112"/>
      <c r="AF239" s="112"/>
      <c r="AG239" s="207" t="str">
        <f t="shared" si="41"/>
        <v/>
      </c>
      <c r="AH239" s="113"/>
      <c r="AI239" s="207" t="str">
        <f t="shared" si="42"/>
        <v/>
      </c>
      <c r="AJ239" s="113"/>
      <c r="AK239" s="207" t="str">
        <f t="shared" si="43"/>
        <v/>
      </c>
      <c r="AL239" s="113"/>
      <c r="AM239" s="207" t="str">
        <f t="shared" si="44"/>
        <v/>
      </c>
      <c r="AN239" s="113"/>
      <c r="AO239" s="113"/>
      <c r="AP239" s="113"/>
      <c r="AQ239" s="112"/>
      <c r="AR239" s="112"/>
      <c r="AS239" s="112"/>
      <c r="AT239" s="112"/>
      <c r="AU239" s="112"/>
      <c r="AV239" s="112"/>
      <c r="AW239" s="112"/>
      <c r="AX239" s="112"/>
      <c r="AY239" s="112"/>
      <c r="BA239" s="112"/>
      <c r="BB239" s="112"/>
      <c r="BC239" s="112"/>
      <c r="BD239" s="112"/>
      <c r="BE239" s="112"/>
      <c r="BF239" s="112"/>
    </row>
    <row r="240" spans="1:58" s="76" customFormat="1" x14ac:dyDescent="0.2">
      <c r="A240" s="124"/>
      <c r="B240" s="112"/>
      <c r="C240" s="207" t="str">
        <f t="shared" si="36"/>
        <v/>
      </c>
      <c r="D240" s="73"/>
      <c r="E240" s="112"/>
      <c r="F240" s="112"/>
      <c r="G240" s="112"/>
      <c r="H240" s="112"/>
      <c r="I240" s="112"/>
      <c r="J240" s="207" t="str">
        <f t="shared" si="37"/>
        <v/>
      </c>
      <c r="K240" s="227" t="str">
        <f t="shared" si="38"/>
        <v/>
      </c>
      <c r="L240" s="112"/>
      <c r="M240" s="207" t="str">
        <f t="shared" si="39"/>
        <v/>
      </c>
      <c r="N240" s="113"/>
      <c r="O240" s="113"/>
      <c r="P240" s="112"/>
      <c r="Q240" s="112"/>
      <c r="R240" s="112"/>
      <c r="S240" s="112"/>
      <c r="T240" s="112"/>
      <c r="U240" s="112"/>
      <c r="V240" s="112"/>
      <c r="W240" s="112"/>
      <c r="X240" s="112"/>
      <c r="Y240" s="112"/>
      <c r="Z240" s="112"/>
      <c r="AA240" s="207" t="str">
        <f t="shared" si="40"/>
        <v/>
      </c>
      <c r="AB240" s="112"/>
      <c r="AC240" s="112"/>
      <c r="AD240" s="112"/>
      <c r="AE240" s="112"/>
      <c r="AF240" s="112"/>
      <c r="AG240" s="207" t="str">
        <f t="shared" si="41"/>
        <v/>
      </c>
      <c r="AH240" s="113"/>
      <c r="AI240" s="207" t="str">
        <f t="shared" si="42"/>
        <v/>
      </c>
      <c r="AJ240" s="113"/>
      <c r="AK240" s="207" t="str">
        <f t="shared" si="43"/>
        <v/>
      </c>
      <c r="AL240" s="113"/>
      <c r="AM240" s="207" t="str">
        <f t="shared" si="44"/>
        <v/>
      </c>
      <c r="AN240" s="113"/>
      <c r="AO240" s="113"/>
      <c r="AP240" s="113"/>
      <c r="AQ240" s="112"/>
      <c r="AR240" s="112"/>
      <c r="AS240" s="112"/>
      <c r="AT240" s="112"/>
      <c r="AU240" s="112"/>
      <c r="AV240" s="112"/>
      <c r="AW240" s="112"/>
      <c r="AX240" s="112"/>
      <c r="AY240" s="112"/>
      <c r="BA240" s="112"/>
      <c r="BB240" s="112"/>
      <c r="BC240" s="112"/>
      <c r="BD240" s="112"/>
      <c r="BE240" s="112"/>
      <c r="BF240" s="112"/>
    </row>
    <row r="241" spans="1:58" s="76" customFormat="1" x14ac:dyDescent="0.2">
      <c r="A241" s="124"/>
      <c r="B241" s="112"/>
      <c r="C241" s="207" t="str">
        <f t="shared" si="36"/>
        <v/>
      </c>
      <c r="D241" s="73"/>
      <c r="E241" s="112"/>
      <c r="F241" s="112"/>
      <c r="G241" s="112"/>
      <c r="H241" s="112"/>
      <c r="I241" s="112"/>
      <c r="J241" s="207" t="str">
        <f t="shared" si="37"/>
        <v/>
      </c>
      <c r="K241" s="227" t="str">
        <f t="shared" si="38"/>
        <v/>
      </c>
      <c r="L241" s="112"/>
      <c r="M241" s="207" t="str">
        <f t="shared" si="39"/>
        <v/>
      </c>
      <c r="N241" s="113"/>
      <c r="O241" s="113"/>
      <c r="P241" s="112"/>
      <c r="Q241" s="112"/>
      <c r="R241" s="112"/>
      <c r="S241" s="112"/>
      <c r="T241" s="112"/>
      <c r="U241" s="112"/>
      <c r="V241" s="112"/>
      <c r="W241" s="112"/>
      <c r="X241" s="112"/>
      <c r="Y241" s="112"/>
      <c r="Z241" s="112"/>
      <c r="AA241" s="207" t="str">
        <f t="shared" si="40"/>
        <v/>
      </c>
      <c r="AB241" s="112"/>
      <c r="AC241" s="112"/>
      <c r="AD241" s="112"/>
      <c r="AE241" s="112"/>
      <c r="AF241" s="112"/>
      <c r="AG241" s="207" t="str">
        <f t="shared" si="41"/>
        <v/>
      </c>
      <c r="AH241" s="113"/>
      <c r="AI241" s="207" t="str">
        <f t="shared" si="42"/>
        <v/>
      </c>
      <c r="AJ241" s="113"/>
      <c r="AK241" s="207" t="str">
        <f t="shared" si="43"/>
        <v/>
      </c>
      <c r="AL241" s="113"/>
      <c r="AM241" s="207" t="str">
        <f t="shared" si="44"/>
        <v/>
      </c>
      <c r="AN241" s="113"/>
      <c r="AO241" s="113"/>
      <c r="AP241" s="113"/>
      <c r="AQ241" s="112"/>
      <c r="AR241" s="112"/>
      <c r="AS241" s="112"/>
      <c r="AT241" s="112"/>
      <c r="AU241" s="112"/>
      <c r="AV241" s="112"/>
      <c r="AW241" s="112"/>
      <c r="AX241" s="112"/>
      <c r="AY241" s="112"/>
      <c r="BA241" s="112"/>
      <c r="BB241" s="112"/>
      <c r="BC241" s="112"/>
      <c r="BD241" s="112"/>
      <c r="BE241" s="112"/>
      <c r="BF241" s="112"/>
    </row>
    <row r="242" spans="1:58" s="76" customFormat="1" x14ac:dyDescent="0.2">
      <c r="A242" s="124"/>
      <c r="B242" s="112"/>
      <c r="C242" s="207" t="str">
        <f t="shared" si="36"/>
        <v/>
      </c>
      <c r="D242" s="73"/>
      <c r="E242" s="112"/>
      <c r="F242" s="112"/>
      <c r="G242" s="112"/>
      <c r="H242" s="112"/>
      <c r="I242" s="112"/>
      <c r="J242" s="207" t="str">
        <f t="shared" si="37"/>
        <v/>
      </c>
      <c r="K242" s="227" t="str">
        <f t="shared" si="38"/>
        <v/>
      </c>
      <c r="L242" s="112"/>
      <c r="M242" s="207" t="str">
        <f t="shared" si="39"/>
        <v/>
      </c>
      <c r="N242" s="113"/>
      <c r="O242" s="113"/>
      <c r="P242" s="112"/>
      <c r="Q242" s="112"/>
      <c r="R242" s="112"/>
      <c r="S242" s="112"/>
      <c r="T242" s="112"/>
      <c r="U242" s="112"/>
      <c r="V242" s="112"/>
      <c r="W242" s="112"/>
      <c r="X242" s="112"/>
      <c r="Y242" s="112"/>
      <c r="Z242" s="112"/>
      <c r="AA242" s="207" t="str">
        <f t="shared" si="40"/>
        <v/>
      </c>
      <c r="AB242" s="112"/>
      <c r="AC242" s="112"/>
      <c r="AD242" s="112"/>
      <c r="AE242" s="112"/>
      <c r="AF242" s="112"/>
      <c r="AG242" s="207" t="str">
        <f t="shared" si="41"/>
        <v/>
      </c>
      <c r="AH242" s="113"/>
      <c r="AI242" s="207" t="str">
        <f t="shared" si="42"/>
        <v/>
      </c>
      <c r="AJ242" s="113"/>
      <c r="AK242" s="207" t="str">
        <f t="shared" si="43"/>
        <v/>
      </c>
      <c r="AL242" s="113"/>
      <c r="AM242" s="207" t="str">
        <f t="shared" si="44"/>
        <v/>
      </c>
      <c r="AN242" s="113"/>
      <c r="AO242" s="113"/>
      <c r="AP242" s="113"/>
      <c r="AQ242" s="112"/>
      <c r="AR242" s="112"/>
      <c r="AS242" s="112"/>
      <c r="AT242" s="112"/>
      <c r="AU242" s="112"/>
      <c r="AV242" s="112"/>
      <c r="AW242" s="112"/>
      <c r="AX242" s="112"/>
      <c r="AY242" s="112"/>
      <c r="BA242" s="112"/>
      <c r="BB242" s="112"/>
      <c r="BC242" s="112"/>
      <c r="BD242" s="112"/>
      <c r="BE242" s="112"/>
      <c r="BF242" s="112"/>
    </row>
    <row r="243" spans="1:58" s="76" customFormat="1" x14ac:dyDescent="0.2">
      <c r="A243" s="124"/>
      <c r="B243" s="112"/>
      <c r="C243" s="207" t="str">
        <f t="shared" si="36"/>
        <v/>
      </c>
      <c r="D243" s="73"/>
      <c r="E243" s="112"/>
      <c r="F243" s="112"/>
      <c r="G243" s="112"/>
      <c r="H243" s="112"/>
      <c r="I243" s="112"/>
      <c r="J243" s="207" t="str">
        <f t="shared" si="37"/>
        <v/>
      </c>
      <c r="K243" s="227" t="str">
        <f t="shared" si="38"/>
        <v/>
      </c>
      <c r="L243" s="112"/>
      <c r="M243" s="207" t="str">
        <f t="shared" si="39"/>
        <v/>
      </c>
      <c r="N243" s="113"/>
      <c r="O243" s="113"/>
      <c r="P243" s="112"/>
      <c r="Q243" s="112"/>
      <c r="R243" s="112"/>
      <c r="S243" s="112"/>
      <c r="T243" s="112"/>
      <c r="U243" s="112"/>
      <c r="V243" s="112"/>
      <c r="W243" s="112"/>
      <c r="X243" s="112"/>
      <c r="Y243" s="112"/>
      <c r="Z243" s="112"/>
      <c r="AA243" s="207" t="str">
        <f t="shared" si="40"/>
        <v/>
      </c>
      <c r="AB243" s="112"/>
      <c r="AC243" s="112"/>
      <c r="AD243" s="112"/>
      <c r="AE243" s="112"/>
      <c r="AF243" s="112"/>
      <c r="AG243" s="207" t="str">
        <f t="shared" si="41"/>
        <v/>
      </c>
      <c r="AH243" s="113"/>
      <c r="AI243" s="207" t="str">
        <f t="shared" si="42"/>
        <v/>
      </c>
      <c r="AJ243" s="113"/>
      <c r="AK243" s="207" t="str">
        <f t="shared" si="43"/>
        <v/>
      </c>
      <c r="AL243" s="113"/>
      <c r="AM243" s="207" t="str">
        <f t="shared" si="44"/>
        <v/>
      </c>
      <c r="AN243" s="113"/>
      <c r="AO243" s="113"/>
      <c r="AP243" s="113"/>
      <c r="AQ243" s="112"/>
      <c r="AR243" s="112"/>
      <c r="AS243" s="112"/>
      <c r="AT243" s="112"/>
      <c r="AU243" s="112"/>
      <c r="AV243" s="112"/>
      <c r="AW243" s="112"/>
      <c r="AX243" s="112"/>
      <c r="AY243" s="112"/>
      <c r="BA243" s="112"/>
      <c r="BB243" s="112"/>
      <c r="BC243" s="112"/>
      <c r="BD243" s="112"/>
      <c r="BE243" s="112"/>
      <c r="BF243" s="112"/>
    </row>
    <row r="244" spans="1:58" s="76" customFormat="1" x14ac:dyDescent="0.2">
      <c r="A244" s="124"/>
      <c r="B244" s="112"/>
      <c r="C244" s="207" t="str">
        <f t="shared" si="36"/>
        <v/>
      </c>
      <c r="D244" s="73"/>
      <c r="E244" s="112"/>
      <c r="F244" s="112"/>
      <c r="G244" s="112"/>
      <c r="H244" s="112"/>
      <c r="I244" s="112"/>
      <c r="J244" s="207" t="str">
        <f t="shared" si="37"/>
        <v/>
      </c>
      <c r="K244" s="227" t="str">
        <f t="shared" si="38"/>
        <v/>
      </c>
      <c r="L244" s="112"/>
      <c r="M244" s="207" t="str">
        <f t="shared" si="39"/>
        <v/>
      </c>
      <c r="N244" s="113"/>
      <c r="O244" s="113"/>
      <c r="P244" s="112"/>
      <c r="Q244" s="112"/>
      <c r="R244" s="112"/>
      <c r="S244" s="112"/>
      <c r="T244" s="112"/>
      <c r="U244" s="112"/>
      <c r="V244" s="112"/>
      <c r="W244" s="112"/>
      <c r="X244" s="112"/>
      <c r="Y244" s="112"/>
      <c r="Z244" s="112"/>
      <c r="AA244" s="207" t="str">
        <f t="shared" si="40"/>
        <v/>
      </c>
      <c r="AB244" s="112"/>
      <c r="AC244" s="112"/>
      <c r="AD244" s="112"/>
      <c r="AE244" s="112"/>
      <c r="AF244" s="112"/>
      <c r="AG244" s="207" t="str">
        <f t="shared" si="41"/>
        <v/>
      </c>
      <c r="AH244" s="113"/>
      <c r="AI244" s="207" t="str">
        <f t="shared" si="42"/>
        <v/>
      </c>
      <c r="AJ244" s="113"/>
      <c r="AK244" s="207" t="str">
        <f t="shared" si="43"/>
        <v/>
      </c>
      <c r="AL244" s="113"/>
      <c r="AM244" s="207" t="str">
        <f t="shared" si="44"/>
        <v/>
      </c>
      <c r="AN244" s="113"/>
      <c r="AO244" s="113"/>
      <c r="AP244" s="113"/>
      <c r="AQ244" s="112"/>
      <c r="AR244" s="112"/>
      <c r="AS244" s="112"/>
      <c r="AT244" s="112"/>
      <c r="AU244" s="112"/>
      <c r="AV244" s="112"/>
      <c r="AW244" s="112"/>
      <c r="AX244" s="112"/>
      <c r="AY244" s="112"/>
      <c r="BA244" s="112"/>
      <c r="BB244" s="112"/>
      <c r="BC244" s="112"/>
      <c r="BD244" s="112"/>
      <c r="BE244" s="112"/>
      <c r="BF244" s="112"/>
    </row>
    <row r="245" spans="1:58" s="76" customFormat="1" x14ac:dyDescent="0.2">
      <c r="A245" s="124"/>
      <c r="B245" s="112"/>
      <c r="C245" s="207" t="str">
        <f t="shared" si="36"/>
        <v/>
      </c>
      <c r="D245" s="73"/>
      <c r="E245" s="112"/>
      <c r="F245" s="112"/>
      <c r="G245" s="112"/>
      <c r="H245" s="112"/>
      <c r="I245" s="112"/>
      <c r="J245" s="207" t="str">
        <f t="shared" si="37"/>
        <v/>
      </c>
      <c r="K245" s="227" t="str">
        <f t="shared" si="38"/>
        <v/>
      </c>
      <c r="L245" s="112"/>
      <c r="M245" s="207" t="str">
        <f t="shared" si="39"/>
        <v/>
      </c>
      <c r="N245" s="113"/>
      <c r="O245" s="113"/>
      <c r="P245" s="112"/>
      <c r="Q245" s="112"/>
      <c r="R245" s="112"/>
      <c r="S245" s="112"/>
      <c r="T245" s="112"/>
      <c r="U245" s="112"/>
      <c r="V245" s="112"/>
      <c r="W245" s="112"/>
      <c r="X245" s="112"/>
      <c r="Y245" s="112"/>
      <c r="Z245" s="112"/>
      <c r="AA245" s="207" t="str">
        <f t="shared" si="40"/>
        <v/>
      </c>
      <c r="AB245" s="112"/>
      <c r="AC245" s="112"/>
      <c r="AD245" s="112"/>
      <c r="AE245" s="112"/>
      <c r="AF245" s="112"/>
      <c r="AG245" s="207" t="str">
        <f t="shared" si="41"/>
        <v/>
      </c>
      <c r="AH245" s="113"/>
      <c r="AI245" s="207" t="str">
        <f t="shared" si="42"/>
        <v/>
      </c>
      <c r="AJ245" s="113"/>
      <c r="AK245" s="207" t="str">
        <f t="shared" si="43"/>
        <v/>
      </c>
      <c r="AL245" s="113"/>
      <c r="AM245" s="207" t="str">
        <f t="shared" si="44"/>
        <v/>
      </c>
      <c r="AN245" s="113"/>
      <c r="AO245" s="113"/>
      <c r="AP245" s="113"/>
      <c r="AQ245" s="112"/>
      <c r="AR245" s="112"/>
      <c r="AS245" s="112"/>
      <c r="AT245" s="112"/>
      <c r="AU245" s="112"/>
      <c r="AV245" s="112"/>
      <c r="AW245" s="112"/>
      <c r="AX245" s="112"/>
      <c r="AY245" s="112"/>
      <c r="BA245" s="112"/>
      <c r="BB245" s="112"/>
      <c r="BC245" s="112"/>
      <c r="BD245" s="112"/>
      <c r="BE245" s="112"/>
      <c r="BF245" s="112"/>
    </row>
    <row r="246" spans="1:58" s="76" customFormat="1" x14ac:dyDescent="0.2">
      <c r="A246" s="124"/>
      <c r="B246" s="112"/>
      <c r="C246" s="207" t="str">
        <f t="shared" si="36"/>
        <v/>
      </c>
      <c r="D246" s="73"/>
      <c r="E246" s="112"/>
      <c r="F246" s="112"/>
      <c r="G246" s="112"/>
      <c r="H246" s="112"/>
      <c r="I246" s="112"/>
      <c r="J246" s="207" t="str">
        <f t="shared" si="37"/>
        <v/>
      </c>
      <c r="K246" s="227" t="str">
        <f t="shared" si="38"/>
        <v/>
      </c>
      <c r="L246" s="112"/>
      <c r="M246" s="207" t="str">
        <f t="shared" si="39"/>
        <v/>
      </c>
      <c r="N246" s="113"/>
      <c r="O246" s="113"/>
      <c r="P246" s="112"/>
      <c r="Q246" s="112"/>
      <c r="R246" s="112"/>
      <c r="S246" s="112"/>
      <c r="T246" s="112"/>
      <c r="U246" s="112"/>
      <c r="V246" s="112"/>
      <c r="W246" s="112"/>
      <c r="X246" s="112"/>
      <c r="Y246" s="112"/>
      <c r="Z246" s="112"/>
      <c r="AA246" s="207" t="str">
        <f t="shared" si="40"/>
        <v/>
      </c>
      <c r="AB246" s="112"/>
      <c r="AC246" s="112"/>
      <c r="AD246" s="112"/>
      <c r="AE246" s="112"/>
      <c r="AF246" s="112"/>
      <c r="AG246" s="207" t="str">
        <f t="shared" si="41"/>
        <v/>
      </c>
      <c r="AH246" s="113"/>
      <c r="AI246" s="207" t="str">
        <f t="shared" si="42"/>
        <v/>
      </c>
      <c r="AJ246" s="113"/>
      <c r="AK246" s="207" t="str">
        <f t="shared" si="43"/>
        <v/>
      </c>
      <c r="AL246" s="113"/>
      <c r="AM246" s="207" t="str">
        <f t="shared" si="44"/>
        <v/>
      </c>
      <c r="AN246" s="113"/>
      <c r="AO246" s="113"/>
      <c r="AP246" s="113"/>
      <c r="AQ246" s="112"/>
      <c r="AR246" s="112"/>
      <c r="AS246" s="112"/>
      <c r="AT246" s="112"/>
      <c r="AU246" s="112"/>
      <c r="AV246" s="112"/>
      <c r="AW246" s="112"/>
      <c r="AX246" s="112"/>
      <c r="AY246" s="112"/>
      <c r="BA246" s="112"/>
      <c r="BB246" s="112"/>
      <c r="BC246" s="112"/>
      <c r="BD246" s="112"/>
      <c r="BE246" s="112"/>
      <c r="BF246" s="112"/>
    </row>
    <row r="247" spans="1:58" s="76" customFormat="1" x14ac:dyDescent="0.2">
      <c r="A247" s="124"/>
      <c r="B247" s="112"/>
      <c r="C247" s="207" t="str">
        <f t="shared" si="36"/>
        <v/>
      </c>
      <c r="D247" s="73"/>
      <c r="E247" s="112"/>
      <c r="F247" s="112"/>
      <c r="G247" s="112"/>
      <c r="H247" s="112"/>
      <c r="I247" s="112"/>
      <c r="J247" s="207" t="str">
        <f t="shared" si="37"/>
        <v/>
      </c>
      <c r="K247" s="227" t="str">
        <f t="shared" si="38"/>
        <v/>
      </c>
      <c r="L247" s="112"/>
      <c r="M247" s="207" t="str">
        <f t="shared" si="39"/>
        <v/>
      </c>
      <c r="N247" s="113"/>
      <c r="O247" s="113"/>
      <c r="P247" s="112"/>
      <c r="Q247" s="112"/>
      <c r="R247" s="112"/>
      <c r="S247" s="112"/>
      <c r="T247" s="112"/>
      <c r="U247" s="112"/>
      <c r="V247" s="112"/>
      <c r="W247" s="112"/>
      <c r="X247" s="112"/>
      <c r="Y247" s="112"/>
      <c r="Z247" s="112"/>
      <c r="AA247" s="207" t="str">
        <f t="shared" si="40"/>
        <v/>
      </c>
      <c r="AB247" s="112"/>
      <c r="AC247" s="112"/>
      <c r="AD247" s="112"/>
      <c r="AE247" s="112"/>
      <c r="AF247" s="112"/>
      <c r="AG247" s="207" t="str">
        <f t="shared" si="41"/>
        <v/>
      </c>
      <c r="AH247" s="113"/>
      <c r="AI247" s="207" t="str">
        <f t="shared" si="42"/>
        <v/>
      </c>
      <c r="AJ247" s="113"/>
      <c r="AK247" s="207" t="str">
        <f t="shared" si="43"/>
        <v/>
      </c>
      <c r="AL247" s="113"/>
      <c r="AM247" s="207" t="str">
        <f t="shared" si="44"/>
        <v/>
      </c>
      <c r="AN247" s="113"/>
      <c r="AO247" s="113"/>
      <c r="AP247" s="113"/>
      <c r="AQ247" s="112"/>
      <c r="AR247" s="112"/>
      <c r="AS247" s="112"/>
      <c r="AT247" s="112"/>
      <c r="AU247" s="112"/>
      <c r="AV247" s="112"/>
      <c r="AW247" s="112"/>
      <c r="AX247" s="112"/>
      <c r="AY247" s="112"/>
      <c r="BA247" s="112"/>
      <c r="BB247" s="112"/>
      <c r="BC247" s="112"/>
      <c r="BD247" s="112"/>
      <c r="BE247" s="112"/>
      <c r="BF247" s="112"/>
    </row>
    <row r="248" spans="1:58" s="76" customFormat="1" x14ac:dyDescent="0.2">
      <c r="A248" s="124"/>
      <c r="B248" s="112"/>
      <c r="C248" s="207" t="str">
        <f t="shared" si="36"/>
        <v/>
      </c>
      <c r="D248" s="73"/>
      <c r="E248" s="112"/>
      <c r="F248" s="112"/>
      <c r="G248" s="112"/>
      <c r="H248" s="112"/>
      <c r="I248" s="112"/>
      <c r="J248" s="207" t="str">
        <f t="shared" si="37"/>
        <v/>
      </c>
      <c r="K248" s="227" t="str">
        <f t="shared" si="38"/>
        <v/>
      </c>
      <c r="L248" s="112"/>
      <c r="M248" s="207" t="str">
        <f t="shared" si="39"/>
        <v/>
      </c>
      <c r="N248" s="113"/>
      <c r="O248" s="113"/>
      <c r="P248" s="112"/>
      <c r="Q248" s="112"/>
      <c r="R248" s="112"/>
      <c r="S248" s="112"/>
      <c r="T248" s="112"/>
      <c r="U248" s="112"/>
      <c r="V248" s="112"/>
      <c r="W248" s="112"/>
      <c r="X248" s="112"/>
      <c r="Y248" s="112"/>
      <c r="Z248" s="112"/>
      <c r="AA248" s="207" t="str">
        <f t="shared" si="40"/>
        <v/>
      </c>
      <c r="AB248" s="112"/>
      <c r="AC248" s="112"/>
      <c r="AD248" s="112"/>
      <c r="AE248" s="112"/>
      <c r="AF248" s="112"/>
      <c r="AG248" s="207" t="str">
        <f t="shared" si="41"/>
        <v/>
      </c>
      <c r="AH248" s="113"/>
      <c r="AI248" s="207" t="str">
        <f t="shared" si="42"/>
        <v/>
      </c>
      <c r="AJ248" s="113"/>
      <c r="AK248" s="207" t="str">
        <f t="shared" si="43"/>
        <v/>
      </c>
      <c r="AL248" s="113"/>
      <c r="AM248" s="207" t="str">
        <f t="shared" si="44"/>
        <v/>
      </c>
      <c r="AN248" s="113"/>
      <c r="AO248" s="113"/>
      <c r="AP248" s="113"/>
      <c r="AQ248" s="112"/>
      <c r="AR248" s="112"/>
      <c r="AS248" s="112"/>
      <c r="AT248" s="112"/>
      <c r="AU248" s="112"/>
      <c r="AV248" s="112"/>
      <c r="AW248" s="112"/>
      <c r="AX248" s="112"/>
      <c r="AY248" s="112"/>
      <c r="BA248" s="112"/>
      <c r="BB248" s="112"/>
      <c r="BC248" s="112"/>
      <c r="BD248" s="112"/>
      <c r="BE248" s="112"/>
      <c r="BF248" s="112"/>
    </row>
    <row r="249" spans="1:58" s="76" customFormat="1" x14ac:dyDescent="0.2">
      <c r="A249" s="124"/>
      <c r="B249" s="112"/>
      <c r="C249" s="207" t="str">
        <f t="shared" si="36"/>
        <v/>
      </c>
      <c r="D249" s="73"/>
      <c r="E249" s="112"/>
      <c r="F249" s="112"/>
      <c r="G249" s="112"/>
      <c r="H249" s="112"/>
      <c r="I249" s="112"/>
      <c r="J249" s="207" t="str">
        <f t="shared" si="37"/>
        <v/>
      </c>
      <c r="K249" s="227" t="str">
        <f t="shared" si="38"/>
        <v/>
      </c>
      <c r="L249" s="112"/>
      <c r="M249" s="207" t="str">
        <f t="shared" si="39"/>
        <v/>
      </c>
      <c r="N249" s="113"/>
      <c r="O249" s="113"/>
      <c r="P249" s="112"/>
      <c r="Q249" s="112"/>
      <c r="R249" s="112"/>
      <c r="S249" s="112"/>
      <c r="T249" s="112"/>
      <c r="U249" s="112"/>
      <c r="V249" s="112"/>
      <c r="W249" s="112"/>
      <c r="X249" s="112"/>
      <c r="Y249" s="112"/>
      <c r="Z249" s="112"/>
      <c r="AA249" s="207" t="str">
        <f t="shared" si="40"/>
        <v/>
      </c>
      <c r="AB249" s="112"/>
      <c r="AC249" s="112"/>
      <c r="AD249" s="112"/>
      <c r="AE249" s="112"/>
      <c r="AF249" s="112"/>
      <c r="AG249" s="207" t="str">
        <f t="shared" si="41"/>
        <v/>
      </c>
      <c r="AH249" s="113"/>
      <c r="AI249" s="207" t="str">
        <f t="shared" si="42"/>
        <v/>
      </c>
      <c r="AJ249" s="113"/>
      <c r="AK249" s="207" t="str">
        <f t="shared" si="43"/>
        <v/>
      </c>
      <c r="AL249" s="113"/>
      <c r="AM249" s="207" t="str">
        <f t="shared" si="44"/>
        <v/>
      </c>
      <c r="AN249" s="113"/>
      <c r="AO249" s="113"/>
      <c r="AP249" s="113"/>
      <c r="AQ249" s="112"/>
      <c r="AR249" s="112"/>
      <c r="AS249" s="112"/>
      <c r="AT249" s="112"/>
      <c r="AU249" s="112"/>
      <c r="AV249" s="112"/>
      <c r="AW249" s="112"/>
      <c r="AX249" s="112"/>
      <c r="AY249" s="112"/>
      <c r="BA249" s="112"/>
      <c r="BB249" s="112"/>
      <c r="BC249" s="112"/>
      <c r="BD249" s="112"/>
      <c r="BE249" s="112"/>
      <c r="BF249" s="112"/>
    </row>
    <row r="250" spans="1:58" s="76" customFormat="1" x14ac:dyDescent="0.2">
      <c r="A250" s="124"/>
      <c r="B250" s="112"/>
      <c r="C250" s="207" t="str">
        <f t="shared" si="36"/>
        <v/>
      </c>
      <c r="D250" s="73"/>
      <c r="E250" s="112"/>
      <c r="F250" s="112"/>
      <c r="G250" s="112"/>
      <c r="H250" s="112"/>
      <c r="I250" s="112"/>
      <c r="J250" s="207" t="str">
        <f t="shared" si="37"/>
        <v/>
      </c>
      <c r="K250" s="227" t="str">
        <f t="shared" si="38"/>
        <v/>
      </c>
      <c r="L250" s="112"/>
      <c r="M250" s="207" t="str">
        <f t="shared" si="39"/>
        <v/>
      </c>
      <c r="N250" s="113"/>
      <c r="O250" s="113"/>
      <c r="P250" s="112"/>
      <c r="Q250" s="112"/>
      <c r="R250" s="112"/>
      <c r="S250" s="112"/>
      <c r="T250" s="112"/>
      <c r="U250" s="112"/>
      <c r="V250" s="112"/>
      <c r="W250" s="112"/>
      <c r="X250" s="112"/>
      <c r="Y250" s="112"/>
      <c r="Z250" s="112"/>
      <c r="AA250" s="207" t="str">
        <f t="shared" si="40"/>
        <v/>
      </c>
      <c r="AB250" s="112"/>
      <c r="AC250" s="112"/>
      <c r="AD250" s="112"/>
      <c r="AE250" s="112"/>
      <c r="AF250" s="112"/>
      <c r="AG250" s="207" t="str">
        <f t="shared" si="41"/>
        <v/>
      </c>
      <c r="AH250" s="113"/>
      <c r="AI250" s="207" t="str">
        <f t="shared" si="42"/>
        <v/>
      </c>
      <c r="AJ250" s="113"/>
      <c r="AK250" s="207" t="str">
        <f t="shared" si="43"/>
        <v/>
      </c>
      <c r="AL250" s="113"/>
      <c r="AM250" s="207" t="str">
        <f t="shared" si="44"/>
        <v/>
      </c>
      <c r="AN250" s="113"/>
      <c r="AO250" s="113"/>
      <c r="AP250" s="113"/>
      <c r="AQ250" s="112"/>
      <c r="AR250" s="112"/>
      <c r="AS250" s="112"/>
      <c r="AT250" s="112"/>
      <c r="AU250" s="112"/>
      <c r="AV250" s="112"/>
      <c r="AW250" s="112"/>
      <c r="AX250" s="112"/>
      <c r="AY250" s="112"/>
      <c r="BA250" s="112"/>
      <c r="BB250" s="112"/>
      <c r="BC250" s="112"/>
      <c r="BD250" s="112"/>
      <c r="BE250" s="112"/>
      <c r="BF250" s="112"/>
    </row>
    <row r="251" spans="1:58" s="76" customFormat="1" x14ac:dyDescent="0.2">
      <c r="A251" s="124"/>
      <c r="B251" s="112"/>
      <c r="C251" s="207" t="str">
        <f t="shared" si="36"/>
        <v/>
      </c>
      <c r="D251" s="73"/>
      <c r="E251" s="112"/>
      <c r="F251" s="112"/>
      <c r="G251" s="112"/>
      <c r="H251" s="112"/>
      <c r="I251" s="112"/>
      <c r="J251" s="207" t="str">
        <f t="shared" si="37"/>
        <v/>
      </c>
      <c r="K251" s="227" t="str">
        <f t="shared" si="38"/>
        <v/>
      </c>
      <c r="L251" s="112"/>
      <c r="M251" s="207" t="str">
        <f t="shared" si="39"/>
        <v/>
      </c>
      <c r="N251" s="113"/>
      <c r="O251" s="113"/>
      <c r="P251" s="112"/>
      <c r="Q251" s="112"/>
      <c r="R251" s="112"/>
      <c r="S251" s="112"/>
      <c r="T251" s="112"/>
      <c r="U251" s="112"/>
      <c r="V251" s="112"/>
      <c r="W251" s="112"/>
      <c r="X251" s="112"/>
      <c r="Y251" s="112"/>
      <c r="Z251" s="112"/>
      <c r="AA251" s="207" t="str">
        <f t="shared" si="40"/>
        <v/>
      </c>
      <c r="AB251" s="112"/>
      <c r="AC251" s="112"/>
      <c r="AD251" s="112"/>
      <c r="AE251" s="112"/>
      <c r="AF251" s="112"/>
      <c r="AG251" s="207" t="str">
        <f t="shared" si="41"/>
        <v/>
      </c>
      <c r="AH251" s="113"/>
      <c r="AI251" s="207" t="str">
        <f t="shared" si="42"/>
        <v/>
      </c>
      <c r="AJ251" s="113"/>
      <c r="AK251" s="207" t="str">
        <f t="shared" si="43"/>
        <v/>
      </c>
      <c r="AL251" s="113"/>
      <c r="AM251" s="207" t="str">
        <f t="shared" si="44"/>
        <v/>
      </c>
      <c r="AN251" s="113"/>
      <c r="AO251" s="113"/>
      <c r="AP251" s="113"/>
      <c r="AQ251" s="112"/>
      <c r="AR251" s="112"/>
      <c r="AS251" s="112"/>
      <c r="AT251" s="112"/>
      <c r="AU251" s="112"/>
      <c r="AV251" s="112"/>
      <c r="AW251" s="112"/>
      <c r="AX251" s="112"/>
      <c r="AY251" s="112"/>
      <c r="BA251" s="112"/>
      <c r="BB251" s="112"/>
      <c r="BC251" s="112"/>
      <c r="BD251" s="112"/>
      <c r="BE251" s="112"/>
      <c r="BF251" s="112"/>
    </row>
    <row r="252" spans="1:58" s="76" customFormat="1" x14ac:dyDescent="0.2">
      <c r="A252" s="124"/>
      <c r="B252" s="112"/>
      <c r="C252" s="207" t="str">
        <f t="shared" si="36"/>
        <v/>
      </c>
      <c r="D252" s="73"/>
      <c r="E252" s="112"/>
      <c r="F252" s="112"/>
      <c r="G252" s="112"/>
      <c r="H252" s="112"/>
      <c r="I252" s="112"/>
      <c r="J252" s="207" t="str">
        <f t="shared" si="37"/>
        <v/>
      </c>
      <c r="K252" s="227" t="str">
        <f t="shared" si="38"/>
        <v/>
      </c>
      <c r="L252" s="112"/>
      <c r="M252" s="207" t="str">
        <f t="shared" si="39"/>
        <v/>
      </c>
      <c r="N252" s="113"/>
      <c r="O252" s="113"/>
      <c r="P252" s="112"/>
      <c r="Q252" s="112"/>
      <c r="R252" s="112"/>
      <c r="S252" s="112"/>
      <c r="T252" s="112"/>
      <c r="U252" s="112"/>
      <c r="V252" s="112"/>
      <c r="W252" s="112"/>
      <c r="X252" s="112"/>
      <c r="Y252" s="112"/>
      <c r="Z252" s="112"/>
      <c r="AA252" s="207" t="str">
        <f t="shared" si="40"/>
        <v/>
      </c>
      <c r="AB252" s="112"/>
      <c r="AC252" s="112"/>
      <c r="AD252" s="112"/>
      <c r="AE252" s="112"/>
      <c r="AF252" s="112"/>
      <c r="AG252" s="207" t="str">
        <f t="shared" si="41"/>
        <v/>
      </c>
      <c r="AH252" s="113"/>
      <c r="AI252" s="207" t="str">
        <f t="shared" si="42"/>
        <v/>
      </c>
      <c r="AJ252" s="113"/>
      <c r="AK252" s="207" t="str">
        <f t="shared" si="43"/>
        <v/>
      </c>
      <c r="AL252" s="113"/>
      <c r="AM252" s="207" t="str">
        <f t="shared" si="44"/>
        <v/>
      </c>
      <c r="AN252" s="113"/>
      <c r="AO252" s="113"/>
      <c r="AP252" s="113"/>
      <c r="AQ252" s="112"/>
      <c r="AR252" s="112"/>
      <c r="AS252" s="112"/>
      <c r="AT252" s="112"/>
      <c r="AU252" s="112"/>
      <c r="AV252" s="112"/>
      <c r="AW252" s="112"/>
      <c r="AX252" s="112"/>
      <c r="AY252" s="112"/>
      <c r="BA252" s="112"/>
      <c r="BB252" s="112"/>
      <c r="BC252" s="112"/>
      <c r="BD252" s="112"/>
      <c r="BE252" s="112"/>
      <c r="BF252" s="112"/>
    </row>
    <row r="253" spans="1:58" s="76" customFormat="1" x14ac:dyDescent="0.2">
      <c r="A253" s="124"/>
      <c r="B253" s="112"/>
      <c r="C253" s="207" t="str">
        <f t="shared" si="36"/>
        <v/>
      </c>
      <c r="D253" s="73"/>
      <c r="E253" s="112"/>
      <c r="F253" s="112"/>
      <c r="G253" s="112"/>
      <c r="H253" s="112"/>
      <c r="I253" s="112"/>
      <c r="J253" s="207" t="str">
        <f t="shared" si="37"/>
        <v/>
      </c>
      <c r="K253" s="227" t="str">
        <f t="shared" si="38"/>
        <v/>
      </c>
      <c r="L253" s="112"/>
      <c r="M253" s="207" t="str">
        <f t="shared" si="39"/>
        <v/>
      </c>
      <c r="N253" s="113"/>
      <c r="O253" s="113"/>
      <c r="P253" s="112"/>
      <c r="Q253" s="112"/>
      <c r="R253" s="112"/>
      <c r="S253" s="112"/>
      <c r="T253" s="112"/>
      <c r="U253" s="112"/>
      <c r="V253" s="112"/>
      <c r="W253" s="112"/>
      <c r="X253" s="112"/>
      <c r="Y253" s="112"/>
      <c r="Z253" s="112"/>
      <c r="AA253" s="207" t="str">
        <f t="shared" si="40"/>
        <v/>
      </c>
      <c r="AB253" s="112"/>
      <c r="AC253" s="112"/>
      <c r="AD253" s="112"/>
      <c r="AE253" s="112"/>
      <c r="AF253" s="112"/>
      <c r="AG253" s="207" t="str">
        <f t="shared" si="41"/>
        <v/>
      </c>
      <c r="AH253" s="113"/>
      <c r="AI253" s="207" t="str">
        <f t="shared" si="42"/>
        <v/>
      </c>
      <c r="AJ253" s="113"/>
      <c r="AK253" s="207" t="str">
        <f t="shared" si="43"/>
        <v/>
      </c>
      <c r="AL253" s="113"/>
      <c r="AM253" s="207" t="str">
        <f t="shared" si="44"/>
        <v/>
      </c>
      <c r="AN253" s="113"/>
      <c r="AO253" s="113"/>
      <c r="AP253" s="113"/>
      <c r="AQ253" s="112"/>
      <c r="AR253" s="112"/>
      <c r="AS253" s="112"/>
      <c r="AT253" s="112"/>
      <c r="AU253" s="112"/>
      <c r="AV253" s="112"/>
      <c r="AW253" s="112"/>
      <c r="AX253" s="112"/>
      <c r="AY253" s="112"/>
      <c r="BA253" s="112"/>
      <c r="BB253" s="112"/>
      <c r="BC253" s="112"/>
      <c r="BD253" s="112"/>
      <c r="BE253" s="112"/>
      <c r="BF253" s="112"/>
    </row>
    <row r="254" spans="1:58" s="76" customFormat="1" x14ac:dyDescent="0.2">
      <c r="A254" s="124"/>
      <c r="B254" s="112"/>
      <c r="C254" s="207" t="str">
        <f t="shared" si="36"/>
        <v/>
      </c>
      <c r="D254" s="73"/>
      <c r="E254" s="112"/>
      <c r="F254" s="112"/>
      <c r="G254" s="112"/>
      <c r="H254" s="112"/>
      <c r="I254" s="112"/>
      <c r="J254" s="207" t="str">
        <f t="shared" si="37"/>
        <v/>
      </c>
      <c r="K254" s="227" t="str">
        <f t="shared" si="38"/>
        <v/>
      </c>
      <c r="L254" s="112"/>
      <c r="M254" s="207" t="str">
        <f t="shared" si="39"/>
        <v/>
      </c>
      <c r="N254" s="113"/>
      <c r="O254" s="113"/>
      <c r="P254" s="112"/>
      <c r="Q254" s="112"/>
      <c r="R254" s="112"/>
      <c r="S254" s="112"/>
      <c r="T254" s="112"/>
      <c r="U254" s="112"/>
      <c r="V254" s="112"/>
      <c r="W254" s="112"/>
      <c r="X254" s="112"/>
      <c r="Y254" s="112"/>
      <c r="Z254" s="112"/>
      <c r="AA254" s="207" t="str">
        <f t="shared" si="40"/>
        <v/>
      </c>
      <c r="AB254" s="112"/>
      <c r="AC254" s="112"/>
      <c r="AD254" s="112"/>
      <c r="AE254" s="112"/>
      <c r="AF254" s="112"/>
      <c r="AG254" s="207" t="str">
        <f t="shared" si="41"/>
        <v/>
      </c>
      <c r="AH254" s="113"/>
      <c r="AI254" s="207" t="str">
        <f t="shared" si="42"/>
        <v/>
      </c>
      <c r="AJ254" s="113"/>
      <c r="AK254" s="207" t="str">
        <f t="shared" si="43"/>
        <v/>
      </c>
      <c r="AL254" s="113"/>
      <c r="AM254" s="207" t="str">
        <f t="shared" si="44"/>
        <v/>
      </c>
      <c r="AN254" s="113"/>
      <c r="AO254" s="113"/>
      <c r="AP254" s="113"/>
      <c r="AQ254" s="112"/>
      <c r="AR254" s="112"/>
      <c r="AS254" s="112"/>
      <c r="AT254" s="112"/>
      <c r="AU254" s="112"/>
      <c r="AV254" s="112"/>
      <c r="AW254" s="112"/>
      <c r="AX254" s="112"/>
      <c r="AY254" s="112"/>
      <c r="BA254" s="112"/>
      <c r="BB254" s="112"/>
      <c r="BC254" s="112"/>
      <c r="BD254" s="112"/>
      <c r="BE254" s="112"/>
      <c r="BF254" s="112"/>
    </row>
    <row r="255" spans="1:58" s="76" customFormat="1" x14ac:dyDescent="0.2">
      <c r="A255" s="124"/>
      <c r="B255" s="112"/>
      <c r="C255" s="207" t="str">
        <f t="shared" si="36"/>
        <v/>
      </c>
      <c r="D255" s="73"/>
      <c r="E255" s="112"/>
      <c r="F255" s="112"/>
      <c r="G255" s="112"/>
      <c r="H255" s="112"/>
      <c r="I255" s="112"/>
      <c r="J255" s="207" t="str">
        <f t="shared" si="37"/>
        <v/>
      </c>
      <c r="K255" s="227" t="str">
        <f t="shared" si="38"/>
        <v/>
      </c>
      <c r="L255" s="112"/>
      <c r="M255" s="207" t="str">
        <f t="shared" si="39"/>
        <v/>
      </c>
      <c r="N255" s="113"/>
      <c r="O255" s="113"/>
      <c r="P255" s="112"/>
      <c r="Q255" s="112"/>
      <c r="R255" s="112"/>
      <c r="S255" s="112"/>
      <c r="T255" s="112"/>
      <c r="U255" s="112"/>
      <c r="V255" s="112"/>
      <c r="W255" s="112"/>
      <c r="X255" s="112"/>
      <c r="Y255" s="112"/>
      <c r="Z255" s="112"/>
      <c r="AA255" s="207" t="str">
        <f t="shared" si="40"/>
        <v/>
      </c>
      <c r="AB255" s="112"/>
      <c r="AC255" s="112"/>
      <c r="AD255" s="112"/>
      <c r="AE255" s="112"/>
      <c r="AF255" s="112"/>
      <c r="AG255" s="207" t="str">
        <f t="shared" si="41"/>
        <v/>
      </c>
      <c r="AH255" s="113"/>
      <c r="AI255" s="207" t="str">
        <f t="shared" si="42"/>
        <v/>
      </c>
      <c r="AJ255" s="113"/>
      <c r="AK255" s="207" t="str">
        <f t="shared" si="43"/>
        <v/>
      </c>
      <c r="AL255" s="113"/>
      <c r="AM255" s="207" t="str">
        <f t="shared" si="44"/>
        <v/>
      </c>
      <c r="AN255" s="113"/>
      <c r="AO255" s="113"/>
      <c r="AP255" s="113"/>
      <c r="AQ255" s="112"/>
      <c r="AR255" s="112"/>
      <c r="AS255" s="112"/>
      <c r="AT255" s="112"/>
      <c r="AU255" s="112"/>
      <c r="AV255" s="112"/>
      <c r="AW255" s="112"/>
      <c r="AX255" s="112"/>
      <c r="AY255" s="112"/>
      <c r="BA255" s="112"/>
      <c r="BB255" s="112"/>
      <c r="BC255" s="112"/>
      <c r="BD255" s="112"/>
      <c r="BE255" s="112"/>
      <c r="BF255" s="112"/>
    </row>
    <row r="256" spans="1:58" s="76" customFormat="1" x14ac:dyDescent="0.2">
      <c r="A256" s="124"/>
      <c r="B256" s="112"/>
      <c r="C256" s="207" t="str">
        <f t="shared" si="36"/>
        <v/>
      </c>
      <c r="D256" s="73"/>
      <c r="E256" s="112"/>
      <c r="F256" s="112"/>
      <c r="G256" s="112"/>
      <c r="H256" s="112"/>
      <c r="I256" s="112"/>
      <c r="J256" s="207" t="str">
        <f t="shared" si="37"/>
        <v/>
      </c>
      <c r="K256" s="227" t="str">
        <f t="shared" si="38"/>
        <v/>
      </c>
      <c r="L256" s="112"/>
      <c r="M256" s="207" t="str">
        <f t="shared" si="39"/>
        <v/>
      </c>
      <c r="N256" s="113"/>
      <c r="O256" s="113"/>
      <c r="P256" s="112"/>
      <c r="Q256" s="112"/>
      <c r="R256" s="112"/>
      <c r="S256" s="112"/>
      <c r="T256" s="112"/>
      <c r="U256" s="112"/>
      <c r="V256" s="112"/>
      <c r="W256" s="112"/>
      <c r="X256" s="112"/>
      <c r="Y256" s="112"/>
      <c r="Z256" s="112"/>
      <c r="AA256" s="207" t="str">
        <f t="shared" si="40"/>
        <v/>
      </c>
      <c r="AB256" s="112"/>
      <c r="AC256" s="112"/>
      <c r="AD256" s="112"/>
      <c r="AE256" s="112"/>
      <c r="AF256" s="112"/>
      <c r="AG256" s="207" t="str">
        <f t="shared" si="41"/>
        <v/>
      </c>
      <c r="AH256" s="113"/>
      <c r="AI256" s="207" t="str">
        <f t="shared" si="42"/>
        <v/>
      </c>
      <c r="AJ256" s="113"/>
      <c r="AK256" s="207" t="str">
        <f t="shared" si="43"/>
        <v/>
      </c>
      <c r="AL256" s="113"/>
      <c r="AM256" s="207" t="str">
        <f t="shared" si="44"/>
        <v/>
      </c>
      <c r="AN256" s="113"/>
      <c r="AO256" s="113"/>
      <c r="AP256" s="113"/>
      <c r="AQ256" s="112"/>
      <c r="AR256" s="112"/>
      <c r="AS256" s="112"/>
      <c r="AT256" s="112"/>
      <c r="AU256" s="112"/>
      <c r="AV256" s="112"/>
      <c r="AW256" s="112"/>
      <c r="AX256" s="112"/>
      <c r="AY256" s="112"/>
      <c r="BA256" s="112"/>
      <c r="BB256" s="112"/>
      <c r="BC256" s="112"/>
      <c r="BD256" s="112"/>
      <c r="BE256" s="112"/>
      <c r="BF256" s="112"/>
    </row>
    <row r="257" spans="1:58" s="76" customFormat="1" x14ac:dyDescent="0.2">
      <c r="A257" s="124"/>
      <c r="B257" s="112"/>
      <c r="C257" s="207" t="str">
        <f t="shared" si="36"/>
        <v/>
      </c>
      <c r="D257" s="73"/>
      <c r="E257" s="112"/>
      <c r="F257" s="112"/>
      <c r="G257" s="112"/>
      <c r="H257" s="112"/>
      <c r="I257" s="112"/>
      <c r="J257" s="207" t="str">
        <f t="shared" si="37"/>
        <v/>
      </c>
      <c r="K257" s="227" t="str">
        <f t="shared" si="38"/>
        <v/>
      </c>
      <c r="L257" s="112"/>
      <c r="M257" s="207" t="str">
        <f t="shared" si="39"/>
        <v/>
      </c>
      <c r="N257" s="113"/>
      <c r="O257" s="113"/>
      <c r="P257" s="112"/>
      <c r="Q257" s="112"/>
      <c r="R257" s="112"/>
      <c r="S257" s="112"/>
      <c r="T257" s="112"/>
      <c r="U257" s="112"/>
      <c r="V257" s="112"/>
      <c r="W257" s="112"/>
      <c r="X257" s="112"/>
      <c r="Y257" s="112"/>
      <c r="Z257" s="112"/>
      <c r="AA257" s="207" t="str">
        <f t="shared" si="40"/>
        <v/>
      </c>
      <c r="AB257" s="112"/>
      <c r="AC257" s="112"/>
      <c r="AD257" s="112"/>
      <c r="AE257" s="112"/>
      <c r="AF257" s="112"/>
      <c r="AG257" s="207" t="str">
        <f t="shared" si="41"/>
        <v/>
      </c>
      <c r="AH257" s="113"/>
      <c r="AI257" s="207" t="str">
        <f t="shared" si="42"/>
        <v/>
      </c>
      <c r="AJ257" s="113"/>
      <c r="AK257" s="207" t="str">
        <f t="shared" si="43"/>
        <v/>
      </c>
      <c r="AL257" s="113"/>
      <c r="AM257" s="207" t="str">
        <f t="shared" si="44"/>
        <v/>
      </c>
      <c r="AN257" s="113"/>
      <c r="AO257" s="113"/>
      <c r="AP257" s="113"/>
      <c r="AQ257" s="112"/>
      <c r="AR257" s="112"/>
      <c r="AS257" s="112"/>
      <c r="AT257" s="112"/>
      <c r="AU257" s="112"/>
      <c r="AV257" s="112"/>
      <c r="AW257" s="112"/>
      <c r="AX257" s="112"/>
      <c r="AY257" s="112"/>
      <c r="BA257" s="112"/>
      <c r="BB257" s="112"/>
      <c r="BC257" s="112"/>
      <c r="BD257" s="112"/>
      <c r="BE257" s="112"/>
      <c r="BF257" s="112"/>
    </row>
    <row r="258" spans="1:58" s="76" customFormat="1" x14ac:dyDescent="0.2">
      <c r="A258" s="124"/>
      <c r="B258" s="112"/>
      <c r="C258" s="207" t="str">
        <f t="shared" si="36"/>
        <v/>
      </c>
      <c r="D258" s="73"/>
      <c r="E258" s="112"/>
      <c r="F258" s="112"/>
      <c r="G258" s="112"/>
      <c r="H258" s="112"/>
      <c r="I258" s="112"/>
      <c r="J258" s="207" t="str">
        <f t="shared" si="37"/>
        <v/>
      </c>
      <c r="K258" s="227" t="str">
        <f t="shared" si="38"/>
        <v/>
      </c>
      <c r="L258" s="112"/>
      <c r="M258" s="207" t="str">
        <f t="shared" si="39"/>
        <v/>
      </c>
      <c r="N258" s="113"/>
      <c r="O258" s="113"/>
      <c r="P258" s="112"/>
      <c r="Q258" s="112"/>
      <c r="R258" s="112"/>
      <c r="S258" s="112"/>
      <c r="T258" s="112"/>
      <c r="U258" s="112"/>
      <c r="V258" s="112"/>
      <c r="W258" s="112"/>
      <c r="X258" s="112"/>
      <c r="Y258" s="112"/>
      <c r="Z258" s="112"/>
      <c r="AA258" s="207" t="str">
        <f t="shared" si="40"/>
        <v/>
      </c>
      <c r="AB258" s="112"/>
      <c r="AC258" s="112"/>
      <c r="AD258" s="112"/>
      <c r="AE258" s="112"/>
      <c r="AF258" s="112"/>
      <c r="AG258" s="207" t="str">
        <f t="shared" si="41"/>
        <v/>
      </c>
      <c r="AH258" s="113"/>
      <c r="AI258" s="207" t="str">
        <f t="shared" si="42"/>
        <v/>
      </c>
      <c r="AJ258" s="113"/>
      <c r="AK258" s="207" t="str">
        <f t="shared" si="43"/>
        <v/>
      </c>
      <c r="AL258" s="113"/>
      <c r="AM258" s="207" t="str">
        <f t="shared" si="44"/>
        <v/>
      </c>
      <c r="AN258" s="113"/>
      <c r="AO258" s="113"/>
      <c r="AP258" s="113"/>
      <c r="AQ258" s="112"/>
      <c r="AR258" s="112"/>
      <c r="AS258" s="112"/>
      <c r="AT258" s="112"/>
      <c r="AU258" s="112"/>
      <c r="AV258" s="112"/>
      <c r="AW258" s="112"/>
      <c r="AX258" s="112"/>
      <c r="AY258" s="112"/>
      <c r="BA258" s="112"/>
      <c r="BB258" s="112"/>
      <c r="BC258" s="112"/>
      <c r="BD258" s="112"/>
      <c r="BE258" s="112"/>
      <c r="BF258" s="112"/>
    </row>
    <row r="259" spans="1:58" s="76" customFormat="1" x14ac:dyDescent="0.2">
      <c r="A259" s="124"/>
      <c r="B259" s="112"/>
      <c r="C259" s="207" t="str">
        <f t="shared" si="36"/>
        <v/>
      </c>
      <c r="D259" s="73"/>
      <c r="E259" s="112"/>
      <c r="F259" s="112"/>
      <c r="G259" s="112"/>
      <c r="H259" s="112"/>
      <c r="I259" s="112"/>
      <c r="J259" s="207" t="str">
        <f t="shared" si="37"/>
        <v/>
      </c>
      <c r="K259" s="227" t="str">
        <f t="shared" si="38"/>
        <v/>
      </c>
      <c r="L259" s="112"/>
      <c r="M259" s="207" t="str">
        <f t="shared" si="39"/>
        <v/>
      </c>
      <c r="N259" s="113"/>
      <c r="O259" s="113"/>
      <c r="P259" s="112"/>
      <c r="Q259" s="112"/>
      <c r="R259" s="112"/>
      <c r="S259" s="112"/>
      <c r="T259" s="112"/>
      <c r="U259" s="112"/>
      <c r="V259" s="112"/>
      <c r="W259" s="112"/>
      <c r="X259" s="112"/>
      <c r="Y259" s="112"/>
      <c r="Z259" s="112"/>
      <c r="AA259" s="207" t="str">
        <f t="shared" si="40"/>
        <v/>
      </c>
      <c r="AB259" s="112"/>
      <c r="AC259" s="112"/>
      <c r="AD259" s="112"/>
      <c r="AE259" s="112"/>
      <c r="AF259" s="112"/>
      <c r="AG259" s="207" t="str">
        <f t="shared" si="41"/>
        <v/>
      </c>
      <c r="AH259" s="113"/>
      <c r="AI259" s="207" t="str">
        <f t="shared" si="42"/>
        <v/>
      </c>
      <c r="AJ259" s="113"/>
      <c r="AK259" s="207" t="str">
        <f t="shared" si="43"/>
        <v/>
      </c>
      <c r="AL259" s="113"/>
      <c r="AM259" s="207" t="str">
        <f t="shared" si="44"/>
        <v/>
      </c>
      <c r="AN259" s="113"/>
      <c r="AO259" s="113"/>
      <c r="AP259" s="113"/>
      <c r="AQ259" s="112"/>
      <c r="AR259" s="112"/>
      <c r="AS259" s="112"/>
      <c r="AT259" s="112"/>
      <c r="AU259" s="112"/>
      <c r="AV259" s="112"/>
      <c r="AW259" s="112"/>
      <c r="AX259" s="112"/>
      <c r="AY259" s="112"/>
      <c r="BA259" s="112"/>
      <c r="BB259" s="112"/>
      <c r="BC259" s="112"/>
      <c r="BD259" s="112"/>
      <c r="BE259" s="112"/>
      <c r="BF259" s="112"/>
    </row>
    <row r="260" spans="1:58" s="76" customFormat="1" x14ac:dyDescent="0.2">
      <c r="A260" s="124"/>
      <c r="B260" s="112"/>
      <c r="C260" s="207" t="str">
        <f t="shared" si="36"/>
        <v/>
      </c>
      <c r="D260" s="73"/>
      <c r="E260" s="112"/>
      <c r="F260" s="112"/>
      <c r="G260" s="112"/>
      <c r="H260" s="112"/>
      <c r="I260" s="112"/>
      <c r="J260" s="207" t="str">
        <f t="shared" si="37"/>
        <v/>
      </c>
      <c r="K260" s="227" t="str">
        <f t="shared" si="38"/>
        <v/>
      </c>
      <c r="L260" s="112"/>
      <c r="M260" s="207" t="str">
        <f t="shared" si="39"/>
        <v/>
      </c>
      <c r="N260" s="113"/>
      <c r="O260" s="113"/>
      <c r="P260" s="112"/>
      <c r="Q260" s="112"/>
      <c r="R260" s="112"/>
      <c r="S260" s="112"/>
      <c r="T260" s="112"/>
      <c r="U260" s="112"/>
      <c r="V260" s="112"/>
      <c r="W260" s="112"/>
      <c r="X260" s="112"/>
      <c r="Y260" s="112"/>
      <c r="Z260" s="112"/>
      <c r="AA260" s="207" t="str">
        <f t="shared" si="40"/>
        <v/>
      </c>
      <c r="AB260" s="112"/>
      <c r="AC260" s="112"/>
      <c r="AD260" s="112"/>
      <c r="AE260" s="112"/>
      <c r="AF260" s="112"/>
      <c r="AG260" s="207" t="str">
        <f t="shared" si="41"/>
        <v/>
      </c>
      <c r="AH260" s="113"/>
      <c r="AI260" s="207" t="str">
        <f t="shared" si="42"/>
        <v/>
      </c>
      <c r="AJ260" s="113"/>
      <c r="AK260" s="207" t="str">
        <f t="shared" si="43"/>
        <v/>
      </c>
      <c r="AL260" s="113"/>
      <c r="AM260" s="207" t="str">
        <f t="shared" si="44"/>
        <v/>
      </c>
      <c r="AN260" s="113"/>
      <c r="AO260" s="113"/>
      <c r="AP260" s="113"/>
      <c r="AQ260" s="112"/>
      <c r="AR260" s="112"/>
      <c r="AS260" s="112"/>
      <c r="AT260" s="112"/>
      <c r="AU260" s="112"/>
      <c r="AV260" s="112"/>
      <c r="AW260" s="112"/>
      <c r="AX260" s="112"/>
      <c r="AY260" s="112"/>
      <c r="BA260" s="112"/>
      <c r="BB260" s="112"/>
      <c r="BC260" s="112"/>
      <c r="BD260" s="112"/>
      <c r="BE260" s="112"/>
      <c r="BF260" s="112"/>
    </row>
    <row r="261" spans="1:58" s="76" customFormat="1" x14ac:dyDescent="0.2">
      <c r="A261" s="124"/>
      <c r="B261" s="112"/>
      <c r="C261" s="207" t="str">
        <f t="shared" si="36"/>
        <v/>
      </c>
      <c r="D261" s="73"/>
      <c r="E261" s="112"/>
      <c r="F261" s="112"/>
      <c r="G261" s="112"/>
      <c r="H261" s="112"/>
      <c r="I261" s="112"/>
      <c r="J261" s="207" t="str">
        <f t="shared" si="37"/>
        <v/>
      </c>
      <c r="K261" s="227" t="str">
        <f t="shared" si="38"/>
        <v/>
      </c>
      <c r="L261" s="112"/>
      <c r="M261" s="207" t="str">
        <f t="shared" si="39"/>
        <v/>
      </c>
      <c r="N261" s="113"/>
      <c r="O261" s="113"/>
      <c r="P261" s="112"/>
      <c r="Q261" s="112"/>
      <c r="R261" s="112"/>
      <c r="S261" s="112"/>
      <c r="T261" s="112"/>
      <c r="U261" s="112"/>
      <c r="V261" s="112"/>
      <c r="W261" s="112"/>
      <c r="X261" s="112"/>
      <c r="Y261" s="112"/>
      <c r="Z261" s="112"/>
      <c r="AA261" s="207" t="str">
        <f t="shared" si="40"/>
        <v/>
      </c>
      <c r="AB261" s="112"/>
      <c r="AC261" s="112"/>
      <c r="AD261" s="112"/>
      <c r="AE261" s="112"/>
      <c r="AF261" s="112"/>
      <c r="AG261" s="207" t="str">
        <f t="shared" si="41"/>
        <v/>
      </c>
      <c r="AH261" s="113"/>
      <c r="AI261" s="207" t="str">
        <f t="shared" si="42"/>
        <v/>
      </c>
      <c r="AJ261" s="113"/>
      <c r="AK261" s="207" t="str">
        <f t="shared" si="43"/>
        <v/>
      </c>
      <c r="AL261" s="113"/>
      <c r="AM261" s="207" t="str">
        <f t="shared" si="44"/>
        <v/>
      </c>
      <c r="AN261" s="113"/>
      <c r="AO261" s="113"/>
      <c r="AP261" s="113"/>
      <c r="AQ261" s="112"/>
      <c r="AR261" s="112"/>
      <c r="AS261" s="112"/>
      <c r="AT261" s="112"/>
      <c r="AU261" s="112"/>
      <c r="AV261" s="112"/>
      <c r="AW261" s="112"/>
      <c r="AX261" s="112"/>
      <c r="AY261" s="112"/>
      <c r="BA261" s="112"/>
      <c r="BB261" s="112"/>
      <c r="BC261" s="112"/>
      <c r="BD261" s="112"/>
      <c r="BE261" s="112"/>
      <c r="BF261" s="112"/>
    </row>
    <row r="262" spans="1:58" s="76" customFormat="1" x14ac:dyDescent="0.2">
      <c r="A262" s="124"/>
      <c r="B262" s="112"/>
      <c r="C262" s="207" t="str">
        <f t="shared" si="36"/>
        <v/>
      </c>
      <c r="D262" s="73"/>
      <c r="E262" s="112"/>
      <c r="F262" s="112"/>
      <c r="G262" s="112"/>
      <c r="H262" s="112"/>
      <c r="I262" s="112"/>
      <c r="J262" s="207" t="str">
        <f t="shared" si="37"/>
        <v/>
      </c>
      <c r="K262" s="227" t="str">
        <f t="shared" si="38"/>
        <v/>
      </c>
      <c r="L262" s="112"/>
      <c r="M262" s="207" t="str">
        <f t="shared" si="39"/>
        <v/>
      </c>
      <c r="N262" s="113"/>
      <c r="O262" s="113"/>
      <c r="P262" s="112"/>
      <c r="Q262" s="112"/>
      <c r="R262" s="112"/>
      <c r="S262" s="112"/>
      <c r="T262" s="112"/>
      <c r="U262" s="112"/>
      <c r="V262" s="112"/>
      <c r="W262" s="112"/>
      <c r="X262" s="112"/>
      <c r="Y262" s="112"/>
      <c r="Z262" s="112"/>
      <c r="AA262" s="207" t="str">
        <f t="shared" si="40"/>
        <v/>
      </c>
      <c r="AB262" s="112"/>
      <c r="AC262" s="112"/>
      <c r="AD262" s="112"/>
      <c r="AE262" s="112"/>
      <c r="AF262" s="112"/>
      <c r="AG262" s="207" t="str">
        <f t="shared" si="41"/>
        <v/>
      </c>
      <c r="AH262" s="113"/>
      <c r="AI262" s="207" t="str">
        <f t="shared" si="42"/>
        <v/>
      </c>
      <c r="AJ262" s="113"/>
      <c r="AK262" s="207" t="str">
        <f t="shared" si="43"/>
        <v/>
      </c>
      <c r="AL262" s="113"/>
      <c r="AM262" s="207" t="str">
        <f t="shared" si="44"/>
        <v/>
      </c>
      <c r="AN262" s="113"/>
      <c r="AO262" s="113"/>
      <c r="AP262" s="113"/>
      <c r="AQ262" s="112"/>
      <c r="AR262" s="112"/>
      <c r="AS262" s="112"/>
      <c r="AT262" s="112"/>
      <c r="AU262" s="112"/>
      <c r="AV262" s="112"/>
      <c r="AW262" s="112"/>
      <c r="AX262" s="112"/>
      <c r="AY262" s="112"/>
      <c r="BA262" s="112"/>
      <c r="BB262" s="112"/>
      <c r="BC262" s="112"/>
      <c r="BD262" s="112"/>
      <c r="BE262" s="112"/>
      <c r="BF262" s="112"/>
    </row>
    <row r="263" spans="1:58" s="76" customFormat="1" x14ac:dyDescent="0.2">
      <c r="A263" s="124"/>
      <c r="B263" s="112"/>
      <c r="C263" s="207" t="str">
        <f t="shared" ref="C263:C326" si="45">IF(D263="","",(VLOOKUP(D263,Generic_Road_Names_Table_Array,2,FALSE)))</f>
        <v/>
      </c>
      <c r="D263" s="73"/>
      <c r="E263" s="112"/>
      <c r="F263" s="112"/>
      <c r="G263" s="112"/>
      <c r="H263" s="112"/>
      <c r="I263" s="112"/>
      <c r="J263" s="207" t="str">
        <f t="shared" ref="J263:J326" si="46">IF(I263="","",VLOOKUP(I263,Minor_Structures_ms_Type_Table_Array,2,FALSE))</f>
        <v/>
      </c>
      <c r="K263" s="227" t="str">
        <f t="shared" ref="K263:K326" si="47">IF(J263="","",IFERROR(VLOOKUP(J263,Minor_Structures_ms_Type_Ref_Only_Table_Array,2,FALSE),""))</f>
        <v/>
      </c>
      <c r="L263" s="112"/>
      <c r="M263" s="207" t="str">
        <f t="shared" ref="M263:M326" si="48">IF(L263="","",VLOOKUP(L263,Minor_Structures_ms_SubType_Table_Array,2,FALSE))</f>
        <v/>
      </c>
      <c r="N263" s="113"/>
      <c r="O263" s="113"/>
      <c r="P263" s="112"/>
      <c r="Q263" s="112"/>
      <c r="R263" s="112"/>
      <c r="S263" s="112"/>
      <c r="T263" s="112"/>
      <c r="U263" s="112"/>
      <c r="V263" s="112"/>
      <c r="W263" s="112"/>
      <c r="X263" s="112"/>
      <c r="Y263" s="112"/>
      <c r="Z263" s="112"/>
      <c r="AA263" s="207" t="str">
        <f t="shared" ref="AA263:AA326" si="49">IF(Z263="","",(VLOOKUP(Z263,Generic_Length_Adjustment_Reason_Table_Array,2,FALSE)))</f>
        <v/>
      </c>
      <c r="AB263" s="112"/>
      <c r="AC263" s="112"/>
      <c r="AD263" s="112"/>
      <c r="AE263" s="112"/>
      <c r="AF263" s="112"/>
      <c r="AG263" s="207" t="str">
        <f t="shared" ref="AG263:AG326" si="50">IF(AF263="","",VLOOKUP(AF263,Minor_Structures_ms_Material_Table_Array,2,FALSE))</f>
        <v/>
      </c>
      <c r="AH263" s="113"/>
      <c r="AI263" s="207" t="str">
        <f t="shared" ref="AI263:AI326" si="51">IF(AH263="","",VLOOKUP(AH263,Minor_Structures_ms_Surf_Treat_Table_Array,2,FALSE))</f>
        <v/>
      </c>
      <c r="AJ263" s="113"/>
      <c r="AK263" s="207" t="str">
        <f t="shared" ref="AK263:AK326" si="52">IF(AJ263="","",VLOOKUP(AJ263,Minor_Structures_ms_Colour_Table_Array,2,FALSE))</f>
        <v/>
      </c>
      <c r="AL263" s="113"/>
      <c r="AM263" s="207" t="str">
        <f t="shared" ref="AM263:AM326" si="53">IF(AL263="","",VLOOKUP(AL263,Minor_Structures_ms_Style_Table_Array,2,FALSE))</f>
        <v/>
      </c>
      <c r="AN263" s="113"/>
      <c r="AO263" s="113"/>
      <c r="AP263" s="113"/>
      <c r="AQ263" s="112"/>
      <c r="AR263" s="112"/>
      <c r="AS263" s="112"/>
      <c r="AT263" s="112"/>
      <c r="AU263" s="112"/>
      <c r="AV263" s="112"/>
      <c r="AW263" s="112"/>
      <c r="AX263" s="112"/>
      <c r="AY263" s="112"/>
      <c r="BA263" s="112"/>
      <c r="BB263" s="112"/>
      <c r="BC263" s="112"/>
      <c r="BD263" s="112"/>
      <c r="BE263" s="112"/>
      <c r="BF263" s="112"/>
    </row>
    <row r="264" spans="1:58" s="76" customFormat="1" x14ac:dyDescent="0.2">
      <c r="A264" s="124"/>
      <c r="B264" s="112"/>
      <c r="C264" s="207" t="str">
        <f t="shared" si="45"/>
        <v/>
      </c>
      <c r="D264" s="73"/>
      <c r="E264" s="112"/>
      <c r="F264" s="112"/>
      <c r="G264" s="112"/>
      <c r="H264" s="112"/>
      <c r="I264" s="112"/>
      <c r="J264" s="207" t="str">
        <f t="shared" si="46"/>
        <v/>
      </c>
      <c r="K264" s="227" t="str">
        <f t="shared" si="47"/>
        <v/>
      </c>
      <c r="L264" s="112"/>
      <c r="M264" s="207" t="str">
        <f t="shared" si="48"/>
        <v/>
      </c>
      <c r="N264" s="113"/>
      <c r="O264" s="113"/>
      <c r="P264" s="112"/>
      <c r="Q264" s="112"/>
      <c r="R264" s="112"/>
      <c r="S264" s="112"/>
      <c r="T264" s="112"/>
      <c r="U264" s="112"/>
      <c r="V264" s="112"/>
      <c r="W264" s="112"/>
      <c r="X264" s="112"/>
      <c r="Y264" s="112"/>
      <c r="Z264" s="112"/>
      <c r="AA264" s="207" t="str">
        <f t="shared" si="49"/>
        <v/>
      </c>
      <c r="AB264" s="112"/>
      <c r="AC264" s="112"/>
      <c r="AD264" s="112"/>
      <c r="AE264" s="112"/>
      <c r="AF264" s="112"/>
      <c r="AG264" s="207" t="str">
        <f t="shared" si="50"/>
        <v/>
      </c>
      <c r="AH264" s="113"/>
      <c r="AI264" s="207" t="str">
        <f t="shared" si="51"/>
        <v/>
      </c>
      <c r="AJ264" s="113"/>
      <c r="AK264" s="207" t="str">
        <f t="shared" si="52"/>
        <v/>
      </c>
      <c r="AL264" s="113"/>
      <c r="AM264" s="207" t="str">
        <f t="shared" si="53"/>
        <v/>
      </c>
      <c r="AN264" s="113"/>
      <c r="AO264" s="113"/>
      <c r="AP264" s="113"/>
      <c r="AQ264" s="112"/>
      <c r="AR264" s="112"/>
      <c r="AS264" s="112"/>
      <c r="AT264" s="112"/>
      <c r="AU264" s="112"/>
      <c r="AV264" s="112"/>
      <c r="AW264" s="112"/>
      <c r="AX264" s="112"/>
      <c r="AY264" s="112"/>
      <c r="BA264" s="112"/>
      <c r="BB264" s="112"/>
      <c r="BC264" s="112"/>
      <c r="BD264" s="112"/>
      <c r="BE264" s="112"/>
      <c r="BF264" s="112"/>
    </row>
    <row r="265" spans="1:58" s="76" customFormat="1" x14ac:dyDescent="0.2">
      <c r="A265" s="124"/>
      <c r="B265" s="112"/>
      <c r="C265" s="207" t="str">
        <f t="shared" si="45"/>
        <v/>
      </c>
      <c r="D265" s="73"/>
      <c r="E265" s="112"/>
      <c r="F265" s="112"/>
      <c r="G265" s="112"/>
      <c r="H265" s="112"/>
      <c r="I265" s="112"/>
      <c r="J265" s="207" t="str">
        <f t="shared" si="46"/>
        <v/>
      </c>
      <c r="K265" s="227" t="str">
        <f t="shared" si="47"/>
        <v/>
      </c>
      <c r="L265" s="112"/>
      <c r="M265" s="207" t="str">
        <f t="shared" si="48"/>
        <v/>
      </c>
      <c r="N265" s="113"/>
      <c r="O265" s="113"/>
      <c r="P265" s="112"/>
      <c r="Q265" s="112"/>
      <c r="R265" s="112"/>
      <c r="S265" s="112"/>
      <c r="T265" s="112"/>
      <c r="U265" s="112"/>
      <c r="V265" s="112"/>
      <c r="W265" s="112"/>
      <c r="X265" s="112"/>
      <c r="Y265" s="112"/>
      <c r="Z265" s="112"/>
      <c r="AA265" s="207" t="str">
        <f t="shared" si="49"/>
        <v/>
      </c>
      <c r="AB265" s="112"/>
      <c r="AC265" s="112"/>
      <c r="AD265" s="112"/>
      <c r="AE265" s="112"/>
      <c r="AF265" s="112"/>
      <c r="AG265" s="207" t="str">
        <f t="shared" si="50"/>
        <v/>
      </c>
      <c r="AH265" s="113"/>
      <c r="AI265" s="207" t="str">
        <f t="shared" si="51"/>
        <v/>
      </c>
      <c r="AJ265" s="113"/>
      <c r="AK265" s="207" t="str">
        <f t="shared" si="52"/>
        <v/>
      </c>
      <c r="AL265" s="113"/>
      <c r="AM265" s="207" t="str">
        <f t="shared" si="53"/>
        <v/>
      </c>
      <c r="AN265" s="113"/>
      <c r="AO265" s="113"/>
      <c r="AP265" s="113"/>
      <c r="AQ265" s="112"/>
      <c r="AR265" s="112"/>
      <c r="AS265" s="112"/>
      <c r="AT265" s="112"/>
      <c r="AU265" s="112"/>
      <c r="AV265" s="112"/>
      <c r="AW265" s="112"/>
      <c r="AX265" s="112"/>
      <c r="AY265" s="112"/>
      <c r="BA265" s="112"/>
      <c r="BB265" s="112"/>
      <c r="BC265" s="112"/>
      <c r="BD265" s="112"/>
      <c r="BE265" s="112"/>
      <c r="BF265" s="112"/>
    </row>
    <row r="266" spans="1:58" s="76" customFormat="1" x14ac:dyDescent="0.2">
      <c r="A266" s="124"/>
      <c r="B266" s="112"/>
      <c r="C266" s="207" t="str">
        <f t="shared" si="45"/>
        <v/>
      </c>
      <c r="D266" s="73"/>
      <c r="E266" s="112"/>
      <c r="F266" s="112"/>
      <c r="G266" s="112"/>
      <c r="H266" s="112"/>
      <c r="I266" s="112"/>
      <c r="J266" s="207" t="str">
        <f t="shared" si="46"/>
        <v/>
      </c>
      <c r="K266" s="227" t="str">
        <f t="shared" si="47"/>
        <v/>
      </c>
      <c r="L266" s="112"/>
      <c r="M266" s="207" t="str">
        <f t="shared" si="48"/>
        <v/>
      </c>
      <c r="N266" s="113"/>
      <c r="O266" s="113"/>
      <c r="P266" s="112"/>
      <c r="Q266" s="112"/>
      <c r="R266" s="112"/>
      <c r="S266" s="112"/>
      <c r="T266" s="112"/>
      <c r="U266" s="112"/>
      <c r="V266" s="112"/>
      <c r="W266" s="112"/>
      <c r="X266" s="112"/>
      <c r="Y266" s="112"/>
      <c r="Z266" s="112"/>
      <c r="AA266" s="207" t="str">
        <f t="shared" si="49"/>
        <v/>
      </c>
      <c r="AB266" s="112"/>
      <c r="AC266" s="112"/>
      <c r="AD266" s="112"/>
      <c r="AE266" s="112"/>
      <c r="AF266" s="112"/>
      <c r="AG266" s="207" t="str">
        <f t="shared" si="50"/>
        <v/>
      </c>
      <c r="AH266" s="113"/>
      <c r="AI266" s="207" t="str">
        <f t="shared" si="51"/>
        <v/>
      </c>
      <c r="AJ266" s="113"/>
      <c r="AK266" s="207" t="str">
        <f t="shared" si="52"/>
        <v/>
      </c>
      <c r="AL266" s="113"/>
      <c r="AM266" s="207" t="str">
        <f t="shared" si="53"/>
        <v/>
      </c>
      <c r="AN266" s="113"/>
      <c r="AO266" s="113"/>
      <c r="AP266" s="113"/>
      <c r="AQ266" s="112"/>
      <c r="AR266" s="112"/>
      <c r="AS266" s="112"/>
      <c r="AT266" s="112"/>
      <c r="AU266" s="112"/>
      <c r="AV266" s="112"/>
      <c r="AW266" s="112"/>
      <c r="AX266" s="112"/>
      <c r="AY266" s="112"/>
      <c r="BA266" s="112"/>
      <c r="BB266" s="112"/>
      <c r="BC266" s="112"/>
      <c r="BD266" s="112"/>
      <c r="BE266" s="112"/>
      <c r="BF266" s="112"/>
    </row>
    <row r="267" spans="1:58" s="76" customFormat="1" x14ac:dyDescent="0.2">
      <c r="A267" s="124"/>
      <c r="B267" s="112"/>
      <c r="C267" s="207" t="str">
        <f t="shared" si="45"/>
        <v/>
      </c>
      <c r="D267" s="73"/>
      <c r="E267" s="112"/>
      <c r="F267" s="112"/>
      <c r="G267" s="112"/>
      <c r="H267" s="112"/>
      <c r="I267" s="112"/>
      <c r="J267" s="207" t="str">
        <f t="shared" si="46"/>
        <v/>
      </c>
      <c r="K267" s="227" t="str">
        <f t="shared" si="47"/>
        <v/>
      </c>
      <c r="L267" s="112"/>
      <c r="M267" s="207" t="str">
        <f t="shared" si="48"/>
        <v/>
      </c>
      <c r="N267" s="113"/>
      <c r="O267" s="113"/>
      <c r="P267" s="112"/>
      <c r="Q267" s="112"/>
      <c r="R267" s="112"/>
      <c r="S267" s="112"/>
      <c r="T267" s="112"/>
      <c r="U267" s="112"/>
      <c r="V267" s="112"/>
      <c r="W267" s="112"/>
      <c r="X267" s="112"/>
      <c r="Y267" s="112"/>
      <c r="Z267" s="112"/>
      <c r="AA267" s="207" t="str">
        <f t="shared" si="49"/>
        <v/>
      </c>
      <c r="AB267" s="112"/>
      <c r="AC267" s="112"/>
      <c r="AD267" s="112"/>
      <c r="AE267" s="112"/>
      <c r="AF267" s="112"/>
      <c r="AG267" s="207" t="str">
        <f t="shared" si="50"/>
        <v/>
      </c>
      <c r="AH267" s="113"/>
      <c r="AI267" s="207" t="str">
        <f t="shared" si="51"/>
        <v/>
      </c>
      <c r="AJ267" s="113"/>
      <c r="AK267" s="207" t="str">
        <f t="shared" si="52"/>
        <v/>
      </c>
      <c r="AL267" s="113"/>
      <c r="AM267" s="207" t="str">
        <f t="shared" si="53"/>
        <v/>
      </c>
      <c r="AN267" s="113"/>
      <c r="AO267" s="113"/>
      <c r="AP267" s="113"/>
      <c r="AQ267" s="112"/>
      <c r="AR267" s="112"/>
      <c r="AS267" s="112"/>
      <c r="AT267" s="112"/>
      <c r="AU267" s="112"/>
      <c r="AV267" s="112"/>
      <c r="AW267" s="112"/>
      <c r="AX267" s="112"/>
      <c r="AY267" s="112"/>
      <c r="BA267" s="112"/>
      <c r="BB267" s="112"/>
      <c r="BC267" s="112"/>
      <c r="BD267" s="112"/>
      <c r="BE267" s="112"/>
      <c r="BF267" s="112"/>
    </row>
    <row r="268" spans="1:58" s="76" customFormat="1" x14ac:dyDescent="0.2">
      <c r="A268" s="124"/>
      <c r="B268" s="112"/>
      <c r="C268" s="207" t="str">
        <f t="shared" si="45"/>
        <v/>
      </c>
      <c r="D268" s="73"/>
      <c r="E268" s="112"/>
      <c r="F268" s="112"/>
      <c r="G268" s="112"/>
      <c r="H268" s="112"/>
      <c r="I268" s="112"/>
      <c r="J268" s="207" t="str">
        <f t="shared" si="46"/>
        <v/>
      </c>
      <c r="K268" s="227" t="str">
        <f t="shared" si="47"/>
        <v/>
      </c>
      <c r="L268" s="112"/>
      <c r="M268" s="207" t="str">
        <f t="shared" si="48"/>
        <v/>
      </c>
      <c r="N268" s="113"/>
      <c r="O268" s="113"/>
      <c r="P268" s="112"/>
      <c r="Q268" s="112"/>
      <c r="R268" s="112"/>
      <c r="S268" s="112"/>
      <c r="T268" s="112"/>
      <c r="U268" s="112"/>
      <c r="V268" s="112"/>
      <c r="W268" s="112"/>
      <c r="X268" s="112"/>
      <c r="Y268" s="112"/>
      <c r="Z268" s="112"/>
      <c r="AA268" s="207" t="str">
        <f t="shared" si="49"/>
        <v/>
      </c>
      <c r="AB268" s="112"/>
      <c r="AC268" s="112"/>
      <c r="AD268" s="112"/>
      <c r="AE268" s="112"/>
      <c r="AF268" s="112"/>
      <c r="AG268" s="207" t="str">
        <f t="shared" si="50"/>
        <v/>
      </c>
      <c r="AH268" s="113"/>
      <c r="AI268" s="207" t="str">
        <f t="shared" si="51"/>
        <v/>
      </c>
      <c r="AJ268" s="113"/>
      <c r="AK268" s="207" t="str">
        <f t="shared" si="52"/>
        <v/>
      </c>
      <c r="AL268" s="113"/>
      <c r="AM268" s="207" t="str">
        <f t="shared" si="53"/>
        <v/>
      </c>
      <c r="AN268" s="113"/>
      <c r="AO268" s="113"/>
      <c r="AP268" s="113"/>
      <c r="AQ268" s="112"/>
      <c r="AR268" s="112"/>
      <c r="AS268" s="112"/>
      <c r="AT268" s="112"/>
      <c r="AU268" s="112"/>
      <c r="AV268" s="112"/>
      <c r="AW268" s="112"/>
      <c r="AX268" s="112"/>
      <c r="AY268" s="112"/>
      <c r="BA268" s="112"/>
      <c r="BB268" s="112"/>
      <c r="BC268" s="112"/>
      <c r="BD268" s="112"/>
      <c r="BE268" s="112"/>
      <c r="BF268" s="112"/>
    </row>
    <row r="269" spans="1:58" s="76" customFormat="1" x14ac:dyDescent="0.2">
      <c r="A269" s="124"/>
      <c r="B269" s="112"/>
      <c r="C269" s="207" t="str">
        <f t="shared" si="45"/>
        <v/>
      </c>
      <c r="D269" s="73"/>
      <c r="E269" s="112"/>
      <c r="F269" s="112"/>
      <c r="G269" s="112"/>
      <c r="H269" s="112"/>
      <c r="I269" s="112"/>
      <c r="J269" s="207" t="str">
        <f t="shared" si="46"/>
        <v/>
      </c>
      <c r="K269" s="227" t="str">
        <f t="shared" si="47"/>
        <v/>
      </c>
      <c r="L269" s="112"/>
      <c r="M269" s="207" t="str">
        <f t="shared" si="48"/>
        <v/>
      </c>
      <c r="N269" s="113"/>
      <c r="O269" s="113"/>
      <c r="P269" s="112"/>
      <c r="Q269" s="112"/>
      <c r="R269" s="112"/>
      <c r="S269" s="112"/>
      <c r="T269" s="112"/>
      <c r="U269" s="112"/>
      <c r="V269" s="112"/>
      <c r="W269" s="112"/>
      <c r="X269" s="112"/>
      <c r="Y269" s="112"/>
      <c r="Z269" s="112"/>
      <c r="AA269" s="207" t="str">
        <f t="shared" si="49"/>
        <v/>
      </c>
      <c r="AB269" s="112"/>
      <c r="AC269" s="112"/>
      <c r="AD269" s="112"/>
      <c r="AE269" s="112"/>
      <c r="AF269" s="112"/>
      <c r="AG269" s="207" t="str">
        <f t="shared" si="50"/>
        <v/>
      </c>
      <c r="AH269" s="113"/>
      <c r="AI269" s="207" t="str">
        <f t="shared" si="51"/>
        <v/>
      </c>
      <c r="AJ269" s="113"/>
      <c r="AK269" s="207" t="str">
        <f t="shared" si="52"/>
        <v/>
      </c>
      <c r="AL269" s="113"/>
      <c r="AM269" s="207" t="str">
        <f t="shared" si="53"/>
        <v/>
      </c>
      <c r="AN269" s="113"/>
      <c r="AO269" s="113"/>
      <c r="AP269" s="113"/>
      <c r="AQ269" s="112"/>
      <c r="AR269" s="112"/>
      <c r="AS269" s="112"/>
      <c r="AT269" s="112"/>
      <c r="AU269" s="112"/>
      <c r="AV269" s="112"/>
      <c r="AW269" s="112"/>
      <c r="AX269" s="112"/>
      <c r="AY269" s="112"/>
      <c r="BA269" s="112"/>
      <c r="BB269" s="112"/>
      <c r="BC269" s="112"/>
      <c r="BD269" s="112"/>
      <c r="BE269" s="112"/>
      <c r="BF269" s="112"/>
    </row>
    <row r="270" spans="1:58" s="76" customFormat="1" x14ac:dyDescent="0.2">
      <c r="A270" s="124"/>
      <c r="B270" s="112"/>
      <c r="C270" s="207" t="str">
        <f t="shared" si="45"/>
        <v/>
      </c>
      <c r="D270" s="73"/>
      <c r="E270" s="112"/>
      <c r="F270" s="112"/>
      <c r="G270" s="112"/>
      <c r="H270" s="112"/>
      <c r="I270" s="112"/>
      <c r="J270" s="207" t="str">
        <f t="shared" si="46"/>
        <v/>
      </c>
      <c r="K270" s="227" t="str">
        <f t="shared" si="47"/>
        <v/>
      </c>
      <c r="L270" s="112"/>
      <c r="M270" s="207" t="str">
        <f t="shared" si="48"/>
        <v/>
      </c>
      <c r="N270" s="113"/>
      <c r="O270" s="113"/>
      <c r="P270" s="112"/>
      <c r="Q270" s="112"/>
      <c r="R270" s="112"/>
      <c r="S270" s="112"/>
      <c r="T270" s="112"/>
      <c r="U270" s="112"/>
      <c r="V270" s="112"/>
      <c r="W270" s="112"/>
      <c r="X270" s="112"/>
      <c r="Y270" s="112"/>
      <c r="Z270" s="112"/>
      <c r="AA270" s="207" t="str">
        <f t="shared" si="49"/>
        <v/>
      </c>
      <c r="AB270" s="112"/>
      <c r="AC270" s="112"/>
      <c r="AD270" s="112"/>
      <c r="AE270" s="112"/>
      <c r="AF270" s="112"/>
      <c r="AG270" s="207" t="str">
        <f t="shared" si="50"/>
        <v/>
      </c>
      <c r="AH270" s="113"/>
      <c r="AI270" s="207" t="str">
        <f t="shared" si="51"/>
        <v/>
      </c>
      <c r="AJ270" s="113"/>
      <c r="AK270" s="207" t="str">
        <f t="shared" si="52"/>
        <v/>
      </c>
      <c r="AL270" s="113"/>
      <c r="AM270" s="207" t="str">
        <f t="shared" si="53"/>
        <v/>
      </c>
      <c r="AN270" s="113"/>
      <c r="AO270" s="113"/>
      <c r="AP270" s="113"/>
      <c r="AQ270" s="112"/>
      <c r="AR270" s="112"/>
      <c r="AS270" s="112"/>
      <c r="AT270" s="112"/>
      <c r="AU270" s="112"/>
      <c r="AV270" s="112"/>
      <c r="AW270" s="112"/>
      <c r="AX270" s="112"/>
      <c r="AY270" s="112"/>
      <c r="BA270" s="112"/>
      <c r="BB270" s="112"/>
      <c r="BC270" s="112"/>
      <c r="BD270" s="112"/>
      <c r="BE270" s="112"/>
      <c r="BF270" s="112"/>
    </row>
    <row r="271" spans="1:58" s="76" customFormat="1" x14ac:dyDescent="0.2">
      <c r="A271" s="124"/>
      <c r="B271" s="112"/>
      <c r="C271" s="207" t="str">
        <f t="shared" si="45"/>
        <v/>
      </c>
      <c r="D271" s="73"/>
      <c r="E271" s="112"/>
      <c r="F271" s="112"/>
      <c r="G271" s="112"/>
      <c r="H271" s="112"/>
      <c r="I271" s="112"/>
      <c r="J271" s="207" t="str">
        <f t="shared" si="46"/>
        <v/>
      </c>
      <c r="K271" s="227" t="str">
        <f t="shared" si="47"/>
        <v/>
      </c>
      <c r="L271" s="112"/>
      <c r="M271" s="207" t="str">
        <f t="shared" si="48"/>
        <v/>
      </c>
      <c r="N271" s="113"/>
      <c r="O271" s="113"/>
      <c r="P271" s="112"/>
      <c r="Q271" s="112"/>
      <c r="R271" s="112"/>
      <c r="S271" s="112"/>
      <c r="T271" s="112"/>
      <c r="U271" s="112"/>
      <c r="V271" s="112"/>
      <c r="W271" s="112"/>
      <c r="X271" s="112"/>
      <c r="Y271" s="112"/>
      <c r="Z271" s="112"/>
      <c r="AA271" s="207" t="str">
        <f t="shared" si="49"/>
        <v/>
      </c>
      <c r="AB271" s="112"/>
      <c r="AC271" s="112"/>
      <c r="AD271" s="112"/>
      <c r="AE271" s="112"/>
      <c r="AF271" s="112"/>
      <c r="AG271" s="207" t="str">
        <f t="shared" si="50"/>
        <v/>
      </c>
      <c r="AH271" s="113"/>
      <c r="AI271" s="207" t="str">
        <f t="shared" si="51"/>
        <v/>
      </c>
      <c r="AJ271" s="113"/>
      <c r="AK271" s="207" t="str">
        <f t="shared" si="52"/>
        <v/>
      </c>
      <c r="AL271" s="113"/>
      <c r="AM271" s="207" t="str">
        <f t="shared" si="53"/>
        <v/>
      </c>
      <c r="AN271" s="113"/>
      <c r="AO271" s="113"/>
      <c r="AP271" s="113"/>
      <c r="AQ271" s="112"/>
      <c r="AR271" s="112"/>
      <c r="AS271" s="112"/>
      <c r="AT271" s="112"/>
      <c r="AU271" s="112"/>
      <c r="AV271" s="112"/>
      <c r="AW271" s="112"/>
      <c r="AX271" s="112"/>
      <c r="AY271" s="112"/>
      <c r="BA271" s="112"/>
      <c r="BB271" s="112"/>
      <c r="BC271" s="112"/>
      <c r="BD271" s="112"/>
      <c r="BE271" s="112"/>
      <c r="BF271" s="112"/>
    </row>
    <row r="272" spans="1:58" s="76" customFormat="1" x14ac:dyDescent="0.2">
      <c r="A272" s="124"/>
      <c r="B272" s="112"/>
      <c r="C272" s="207" t="str">
        <f t="shared" si="45"/>
        <v/>
      </c>
      <c r="D272" s="73"/>
      <c r="E272" s="112"/>
      <c r="F272" s="112"/>
      <c r="G272" s="112"/>
      <c r="H272" s="112"/>
      <c r="I272" s="112"/>
      <c r="J272" s="207" t="str">
        <f t="shared" si="46"/>
        <v/>
      </c>
      <c r="K272" s="227" t="str">
        <f t="shared" si="47"/>
        <v/>
      </c>
      <c r="L272" s="112"/>
      <c r="M272" s="207" t="str">
        <f t="shared" si="48"/>
        <v/>
      </c>
      <c r="N272" s="113"/>
      <c r="O272" s="113"/>
      <c r="P272" s="112"/>
      <c r="Q272" s="112"/>
      <c r="R272" s="112"/>
      <c r="S272" s="112"/>
      <c r="T272" s="112"/>
      <c r="U272" s="112"/>
      <c r="V272" s="112"/>
      <c r="W272" s="112"/>
      <c r="X272" s="112"/>
      <c r="Y272" s="112"/>
      <c r="Z272" s="112"/>
      <c r="AA272" s="207" t="str">
        <f t="shared" si="49"/>
        <v/>
      </c>
      <c r="AB272" s="112"/>
      <c r="AC272" s="112"/>
      <c r="AD272" s="112"/>
      <c r="AE272" s="112"/>
      <c r="AF272" s="112"/>
      <c r="AG272" s="207" t="str">
        <f t="shared" si="50"/>
        <v/>
      </c>
      <c r="AH272" s="113"/>
      <c r="AI272" s="207" t="str">
        <f t="shared" si="51"/>
        <v/>
      </c>
      <c r="AJ272" s="113"/>
      <c r="AK272" s="207" t="str">
        <f t="shared" si="52"/>
        <v/>
      </c>
      <c r="AL272" s="113"/>
      <c r="AM272" s="207" t="str">
        <f t="shared" si="53"/>
        <v/>
      </c>
      <c r="AN272" s="113"/>
      <c r="AO272" s="113"/>
      <c r="AP272" s="113"/>
      <c r="AQ272" s="112"/>
      <c r="AR272" s="112"/>
      <c r="AS272" s="112"/>
      <c r="AT272" s="112"/>
      <c r="AU272" s="112"/>
      <c r="AV272" s="112"/>
      <c r="AW272" s="112"/>
      <c r="AX272" s="112"/>
      <c r="AY272" s="112"/>
      <c r="BA272" s="112"/>
      <c r="BB272" s="112"/>
      <c r="BC272" s="112"/>
      <c r="BD272" s="112"/>
      <c r="BE272" s="112"/>
      <c r="BF272" s="112"/>
    </row>
    <row r="273" spans="1:58" s="76" customFormat="1" x14ac:dyDescent="0.2">
      <c r="A273" s="124"/>
      <c r="B273" s="112"/>
      <c r="C273" s="207" t="str">
        <f t="shared" si="45"/>
        <v/>
      </c>
      <c r="D273" s="73"/>
      <c r="E273" s="112"/>
      <c r="F273" s="112"/>
      <c r="G273" s="112"/>
      <c r="H273" s="112"/>
      <c r="I273" s="112"/>
      <c r="J273" s="207" t="str">
        <f t="shared" si="46"/>
        <v/>
      </c>
      <c r="K273" s="227" t="str">
        <f t="shared" si="47"/>
        <v/>
      </c>
      <c r="L273" s="112"/>
      <c r="M273" s="207" t="str">
        <f t="shared" si="48"/>
        <v/>
      </c>
      <c r="N273" s="113"/>
      <c r="O273" s="113"/>
      <c r="P273" s="112"/>
      <c r="Q273" s="112"/>
      <c r="R273" s="112"/>
      <c r="S273" s="112"/>
      <c r="T273" s="112"/>
      <c r="U273" s="112"/>
      <c r="V273" s="112"/>
      <c r="W273" s="112"/>
      <c r="X273" s="112"/>
      <c r="Y273" s="112"/>
      <c r="Z273" s="112"/>
      <c r="AA273" s="207" t="str">
        <f t="shared" si="49"/>
        <v/>
      </c>
      <c r="AB273" s="112"/>
      <c r="AC273" s="112"/>
      <c r="AD273" s="112"/>
      <c r="AE273" s="112"/>
      <c r="AF273" s="112"/>
      <c r="AG273" s="207" t="str">
        <f t="shared" si="50"/>
        <v/>
      </c>
      <c r="AH273" s="113"/>
      <c r="AI273" s="207" t="str">
        <f t="shared" si="51"/>
        <v/>
      </c>
      <c r="AJ273" s="113"/>
      <c r="AK273" s="207" t="str">
        <f t="shared" si="52"/>
        <v/>
      </c>
      <c r="AL273" s="113"/>
      <c r="AM273" s="207" t="str">
        <f t="shared" si="53"/>
        <v/>
      </c>
      <c r="AN273" s="113"/>
      <c r="AO273" s="113"/>
      <c r="AP273" s="113"/>
      <c r="AQ273" s="112"/>
      <c r="AR273" s="112"/>
      <c r="AS273" s="112"/>
      <c r="AT273" s="112"/>
      <c r="AU273" s="112"/>
      <c r="AV273" s="112"/>
      <c r="AW273" s="112"/>
      <c r="AX273" s="112"/>
      <c r="AY273" s="112"/>
      <c r="BA273" s="112"/>
      <c r="BB273" s="112"/>
      <c r="BC273" s="112"/>
      <c r="BD273" s="112"/>
      <c r="BE273" s="112"/>
      <c r="BF273" s="112"/>
    </row>
    <row r="274" spans="1:58" s="76" customFormat="1" x14ac:dyDescent="0.2">
      <c r="A274" s="124"/>
      <c r="B274" s="112"/>
      <c r="C274" s="207" t="str">
        <f t="shared" si="45"/>
        <v/>
      </c>
      <c r="D274" s="73"/>
      <c r="E274" s="112"/>
      <c r="F274" s="112"/>
      <c r="G274" s="112"/>
      <c r="H274" s="112"/>
      <c r="I274" s="112"/>
      <c r="J274" s="207" t="str">
        <f t="shared" si="46"/>
        <v/>
      </c>
      <c r="K274" s="227" t="str">
        <f t="shared" si="47"/>
        <v/>
      </c>
      <c r="L274" s="112"/>
      <c r="M274" s="207" t="str">
        <f t="shared" si="48"/>
        <v/>
      </c>
      <c r="N274" s="113"/>
      <c r="O274" s="113"/>
      <c r="P274" s="112"/>
      <c r="Q274" s="112"/>
      <c r="R274" s="112"/>
      <c r="S274" s="112"/>
      <c r="T274" s="112"/>
      <c r="U274" s="112"/>
      <c r="V274" s="112"/>
      <c r="W274" s="112"/>
      <c r="X274" s="112"/>
      <c r="Y274" s="112"/>
      <c r="Z274" s="112"/>
      <c r="AA274" s="207" t="str">
        <f t="shared" si="49"/>
        <v/>
      </c>
      <c r="AB274" s="112"/>
      <c r="AC274" s="112"/>
      <c r="AD274" s="112"/>
      <c r="AE274" s="112"/>
      <c r="AF274" s="112"/>
      <c r="AG274" s="207" t="str">
        <f t="shared" si="50"/>
        <v/>
      </c>
      <c r="AH274" s="113"/>
      <c r="AI274" s="207" t="str">
        <f t="shared" si="51"/>
        <v/>
      </c>
      <c r="AJ274" s="113"/>
      <c r="AK274" s="207" t="str">
        <f t="shared" si="52"/>
        <v/>
      </c>
      <c r="AL274" s="113"/>
      <c r="AM274" s="207" t="str">
        <f t="shared" si="53"/>
        <v/>
      </c>
      <c r="AN274" s="113"/>
      <c r="AO274" s="113"/>
      <c r="AP274" s="113"/>
      <c r="AQ274" s="112"/>
      <c r="AR274" s="112"/>
      <c r="AS274" s="112"/>
      <c r="AT274" s="112"/>
      <c r="AU274" s="112"/>
      <c r="AV274" s="112"/>
      <c r="AW274" s="112"/>
      <c r="AX274" s="112"/>
      <c r="AY274" s="112"/>
      <c r="BA274" s="112"/>
      <c r="BB274" s="112"/>
      <c r="BC274" s="112"/>
      <c r="BD274" s="112"/>
      <c r="BE274" s="112"/>
      <c r="BF274" s="112"/>
    </row>
    <row r="275" spans="1:58" s="76" customFormat="1" x14ac:dyDescent="0.2">
      <c r="A275" s="124"/>
      <c r="B275" s="112"/>
      <c r="C275" s="207" t="str">
        <f t="shared" si="45"/>
        <v/>
      </c>
      <c r="D275" s="73"/>
      <c r="E275" s="112"/>
      <c r="F275" s="112"/>
      <c r="G275" s="112"/>
      <c r="H275" s="112"/>
      <c r="I275" s="112"/>
      <c r="J275" s="207" t="str">
        <f t="shared" si="46"/>
        <v/>
      </c>
      <c r="K275" s="227" t="str">
        <f t="shared" si="47"/>
        <v/>
      </c>
      <c r="L275" s="112"/>
      <c r="M275" s="207" t="str">
        <f t="shared" si="48"/>
        <v/>
      </c>
      <c r="N275" s="113"/>
      <c r="O275" s="113"/>
      <c r="P275" s="112"/>
      <c r="Q275" s="112"/>
      <c r="R275" s="112"/>
      <c r="S275" s="112"/>
      <c r="T275" s="112"/>
      <c r="U275" s="112"/>
      <c r="V275" s="112"/>
      <c r="W275" s="112"/>
      <c r="X275" s="112"/>
      <c r="Y275" s="112"/>
      <c r="Z275" s="112"/>
      <c r="AA275" s="207" t="str">
        <f t="shared" si="49"/>
        <v/>
      </c>
      <c r="AB275" s="112"/>
      <c r="AC275" s="112"/>
      <c r="AD275" s="112"/>
      <c r="AE275" s="112"/>
      <c r="AF275" s="112"/>
      <c r="AG275" s="207" t="str">
        <f t="shared" si="50"/>
        <v/>
      </c>
      <c r="AH275" s="113"/>
      <c r="AI275" s="207" t="str">
        <f t="shared" si="51"/>
        <v/>
      </c>
      <c r="AJ275" s="113"/>
      <c r="AK275" s="207" t="str">
        <f t="shared" si="52"/>
        <v/>
      </c>
      <c r="AL275" s="113"/>
      <c r="AM275" s="207" t="str">
        <f t="shared" si="53"/>
        <v/>
      </c>
      <c r="AN275" s="113"/>
      <c r="AO275" s="113"/>
      <c r="AP275" s="113"/>
      <c r="AQ275" s="112"/>
      <c r="AR275" s="112"/>
      <c r="AS275" s="112"/>
      <c r="AT275" s="112"/>
      <c r="AU275" s="112"/>
      <c r="AV275" s="112"/>
      <c r="AW275" s="112"/>
      <c r="AX275" s="112"/>
      <c r="AY275" s="112"/>
      <c r="BA275" s="112"/>
      <c r="BB275" s="112"/>
      <c r="BC275" s="112"/>
      <c r="BD275" s="112"/>
      <c r="BE275" s="112"/>
      <c r="BF275" s="112"/>
    </row>
    <row r="276" spans="1:58" s="76" customFormat="1" x14ac:dyDescent="0.2">
      <c r="A276" s="124"/>
      <c r="B276" s="112"/>
      <c r="C276" s="207" t="str">
        <f t="shared" si="45"/>
        <v/>
      </c>
      <c r="D276" s="73"/>
      <c r="E276" s="112"/>
      <c r="F276" s="112"/>
      <c r="G276" s="112"/>
      <c r="H276" s="112"/>
      <c r="I276" s="112"/>
      <c r="J276" s="207" t="str">
        <f t="shared" si="46"/>
        <v/>
      </c>
      <c r="K276" s="227" t="str">
        <f t="shared" si="47"/>
        <v/>
      </c>
      <c r="L276" s="112"/>
      <c r="M276" s="207" t="str">
        <f t="shared" si="48"/>
        <v/>
      </c>
      <c r="N276" s="113"/>
      <c r="O276" s="113"/>
      <c r="P276" s="112"/>
      <c r="Q276" s="112"/>
      <c r="R276" s="112"/>
      <c r="S276" s="112"/>
      <c r="T276" s="112"/>
      <c r="U276" s="112"/>
      <c r="V276" s="112"/>
      <c r="W276" s="112"/>
      <c r="X276" s="112"/>
      <c r="Y276" s="112"/>
      <c r="Z276" s="112"/>
      <c r="AA276" s="207" t="str">
        <f t="shared" si="49"/>
        <v/>
      </c>
      <c r="AB276" s="112"/>
      <c r="AC276" s="112"/>
      <c r="AD276" s="112"/>
      <c r="AE276" s="112"/>
      <c r="AF276" s="112"/>
      <c r="AG276" s="207" t="str">
        <f t="shared" si="50"/>
        <v/>
      </c>
      <c r="AH276" s="113"/>
      <c r="AI276" s="207" t="str">
        <f t="shared" si="51"/>
        <v/>
      </c>
      <c r="AJ276" s="113"/>
      <c r="AK276" s="207" t="str">
        <f t="shared" si="52"/>
        <v/>
      </c>
      <c r="AL276" s="113"/>
      <c r="AM276" s="207" t="str">
        <f t="shared" si="53"/>
        <v/>
      </c>
      <c r="AN276" s="113"/>
      <c r="AO276" s="113"/>
      <c r="AP276" s="113"/>
      <c r="AQ276" s="112"/>
      <c r="AR276" s="112"/>
      <c r="AS276" s="112"/>
      <c r="AT276" s="112"/>
      <c r="AU276" s="112"/>
      <c r="AV276" s="112"/>
      <c r="AW276" s="112"/>
      <c r="AX276" s="112"/>
      <c r="AY276" s="112"/>
      <c r="BA276" s="112"/>
      <c r="BB276" s="112"/>
      <c r="BC276" s="112"/>
      <c r="BD276" s="112"/>
      <c r="BE276" s="112"/>
      <c r="BF276" s="112"/>
    </row>
    <row r="277" spans="1:58" s="76" customFormat="1" x14ac:dyDescent="0.2">
      <c r="A277" s="124"/>
      <c r="B277" s="112"/>
      <c r="C277" s="207" t="str">
        <f t="shared" si="45"/>
        <v/>
      </c>
      <c r="D277" s="73"/>
      <c r="E277" s="112"/>
      <c r="F277" s="112"/>
      <c r="G277" s="112"/>
      <c r="H277" s="112"/>
      <c r="I277" s="112"/>
      <c r="J277" s="207" t="str">
        <f t="shared" si="46"/>
        <v/>
      </c>
      <c r="K277" s="227" t="str">
        <f t="shared" si="47"/>
        <v/>
      </c>
      <c r="L277" s="112"/>
      <c r="M277" s="207" t="str">
        <f t="shared" si="48"/>
        <v/>
      </c>
      <c r="N277" s="113"/>
      <c r="O277" s="113"/>
      <c r="P277" s="112"/>
      <c r="Q277" s="112"/>
      <c r="R277" s="112"/>
      <c r="S277" s="112"/>
      <c r="T277" s="112"/>
      <c r="U277" s="112"/>
      <c r="V277" s="112"/>
      <c r="W277" s="112"/>
      <c r="X277" s="112"/>
      <c r="Y277" s="112"/>
      <c r="Z277" s="112"/>
      <c r="AA277" s="207" t="str">
        <f t="shared" si="49"/>
        <v/>
      </c>
      <c r="AB277" s="112"/>
      <c r="AC277" s="112"/>
      <c r="AD277" s="112"/>
      <c r="AE277" s="112"/>
      <c r="AF277" s="112"/>
      <c r="AG277" s="207" t="str">
        <f t="shared" si="50"/>
        <v/>
      </c>
      <c r="AH277" s="113"/>
      <c r="AI277" s="207" t="str">
        <f t="shared" si="51"/>
        <v/>
      </c>
      <c r="AJ277" s="113"/>
      <c r="AK277" s="207" t="str">
        <f t="shared" si="52"/>
        <v/>
      </c>
      <c r="AL277" s="113"/>
      <c r="AM277" s="207" t="str">
        <f t="shared" si="53"/>
        <v/>
      </c>
      <c r="AN277" s="113"/>
      <c r="AO277" s="113"/>
      <c r="AP277" s="113"/>
      <c r="AQ277" s="112"/>
      <c r="AR277" s="112"/>
      <c r="AS277" s="112"/>
      <c r="AT277" s="112"/>
      <c r="AU277" s="112"/>
      <c r="AV277" s="112"/>
      <c r="AW277" s="112"/>
      <c r="AX277" s="112"/>
      <c r="AY277" s="112"/>
      <c r="BA277" s="112"/>
      <c r="BB277" s="112"/>
      <c r="BC277" s="112"/>
      <c r="BD277" s="112"/>
      <c r="BE277" s="112"/>
      <c r="BF277" s="112"/>
    </row>
    <row r="278" spans="1:58" s="76" customFormat="1" x14ac:dyDescent="0.2">
      <c r="A278" s="124"/>
      <c r="B278" s="112"/>
      <c r="C278" s="207" t="str">
        <f t="shared" si="45"/>
        <v/>
      </c>
      <c r="D278" s="73"/>
      <c r="E278" s="112"/>
      <c r="F278" s="112"/>
      <c r="G278" s="112"/>
      <c r="H278" s="112"/>
      <c r="I278" s="112"/>
      <c r="J278" s="207" t="str">
        <f t="shared" si="46"/>
        <v/>
      </c>
      <c r="K278" s="227" t="str">
        <f t="shared" si="47"/>
        <v/>
      </c>
      <c r="L278" s="112"/>
      <c r="M278" s="207" t="str">
        <f t="shared" si="48"/>
        <v/>
      </c>
      <c r="N278" s="113"/>
      <c r="O278" s="113"/>
      <c r="P278" s="112"/>
      <c r="Q278" s="112"/>
      <c r="R278" s="112"/>
      <c r="S278" s="112"/>
      <c r="T278" s="112"/>
      <c r="U278" s="112"/>
      <c r="V278" s="112"/>
      <c r="W278" s="112"/>
      <c r="X278" s="112"/>
      <c r="Y278" s="112"/>
      <c r="Z278" s="112"/>
      <c r="AA278" s="207" t="str">
        <f t="shared" si="49"/>
        <v/>
      </c>
      <c r="AB278" s="112"/>
      <c r="AC278" s="112"/>
      <c r="AD278" s="112"/>
      <c r="AE278" s="112"/>
      <c r="AF278" s="112"/>
      <c r="AG278" s="207" t="str">
        <f t="shared" si="50"/>
        <v/>
      </c>
      <c r="AH278" s="113"/>
      <c r="AI278" s="207" t="str">
        <f t="shared" si="51"/>
        <v/>
      </c>
      <c r="AJ278" s="113"/>
      <c r="AK278" s="207" t="str">
        <f t="shared" si="52"/>
        <v/>
      </c>
      <c r="AL278" s="113"/>
      <c r="AM278" s="207" t="str">
        <f t="shared" si="53"/>
        <v/>
      </c>
      <c r="AN278" s="113"/>
      <c r="AO278" s="113"/>
      <c r="AP278" s="113"/>
      <c r="AQ278" s="112"/>
      <c r="AR278" s="112"/>
      <c r="AS278" s="112"/>
      <c r="AT278" s="112"/>
      <c r="AU278" s="112"/>
      <c r="AV278" s="112"/>
      <c r="AW278" s="112"/>
      <c r="AX278" s="112"/>
      <c r="AY278" s="112"/>
      <c r="BA278" s="112"/>
      <c r="BB278" s="112"/>
      <c r="BC278" s="112"/>
      <c r="BD278" s="112"/>
      <c r="BE278" s="112"/>
      <c r="BF278" s="112"/>
    </row>
    <row r="279" spans="1:58" s="76" customFormat="1" x14ac:dyDescent="0.2">
      <c r="A279" s="124"/>
      <c r="B279" s="112"/>
      <c r="C279" s="207" t="str">
        <f t="shared" si="45"/>
        <v/>
      </c>
      <c r="D279" s="73"/>
      <c r="E279" s="112"/>
      <c r="F279" s="112"/>
      <c r="G279" s="112"/>
      <c r="H279" s="112"/>
      <c r="I279" s="112"/>
      <c r="J279" s="207" t="str">
        <f t="shared" si="46"/>
        <v/>
      </c>
      <c r="K279" s="227" t="str">
        <f t="shared" si="47"/>
        <v/>
      </c>
      <c r="L279" s="112"/>
      <c r="M279" s="207" t="str">
        <f t="shared" si="48"/>
        <v/>
      </c>
      <c r="N279" s="113"/>
      <c r="O279" s="113"/>
      <c r="P279" s="112"/>
      <c r="Q279" s="112"/>
      <c r="R279" s="112"/>
      <c r="S279" s="112"/>
      <c r="T279" s="112"/>
      <c r="U279" s="112"/>
      <c r="V279" s="112"/>
      <c r="W279" s="112"/>
      <c r="X279" s="112"/>
      <c r="Y279" s="112"/>
      <c r="Z279" s="112"/>
      <c r="AA279" s="207" t="str">
        <f t="shared" si="49"/>
        <v/>
      </c>
      <c r="AB279" s="112"/>
      <c r="AC279" s="112"/>
      <c r="AD279" s="112"/>
      <c r="AE279" s="112"/>
      <c r="AF279" s="112"/>
      <c r="AG279" s="207" t="str">
        <f t="shared" si="50"/>
        <v/>
      </c>
      <c r="AH279" s="113"/>
      <c r="AI279" s="207" t="str">
        <f t="shared" si="51"/>
        <v/>
      </c>
      <c r="AJ279" s="113"/>
      <c r="AK279" s="207" t="str">
        <f t="shared" si="52"/>
        <v/>
      </c>
      <c r="AL279" s="113"/>
      <c r="AM279" s="207" t="str">
        <f t="shared" si="53"/>
        <v/>
      </c>
      <c r="AN279" s="113"/>
      <c r="AO279" s="113"/>
      <c r="AP279" s="113"/>
      <c r="AQ279" s="112"/>
      <c r="AR279" s="112"/>
      <c r="AS279" s="112"/>
      <c r="AT279" s="112"/>
      <c r="AU279" s="112"/>
      <c r="AV279" s="112"/>
      <c r="AW279" s="112"/>
      <c r="AX279" s="112"/>
      <c r="AY279" s="112"/>
      <c r="BA279" s="112"/>
      <c r="BB279" s="112"/>
      <c r="BC279" s="112"/>
      <c r="BD279" s="112"/>
      <c r="BE279" s="112"/>
      <c r="BF279" s="112"/>
    </row>
    <row r="280" spans="1:58" s="76" customFormat="1" x14ac:dyDescent="0.2">
      <c r="A280" s="124"/>
      <c r="B280" s="112"/>
      <c r="C280" s="207" t="str">
        <f t="shared" si="45"/>
        <v/>
      </c>
      <c r="D280" s="73"/>
      <c r="E280" s="112"/>
      <c r="F280" s="112"/>
      <c r="G280" s="112"/>
      <c r="H280" s="112"/>
      <c r="I280" s="112"/>
      <c r="J280" s="207" t="str">
        <f t="shared" si="46"/>
        <v/>
      </c>
      <c r="K280" s="227" t="str">
        <f t="shared" si="47"/>
        <v/>
      </c>
      <c r="L280" s="112"/>
      <c r="M280" s="207" t="str">
        <f t="shared" si="48"/>
        <v/>
      </c>
      <c r="N280" s="113"/>
      <c r="O280" s="113"/>
      <c r="P280" s="112"/>
      <c r="Q280" s="112"/>
      <c r="R280" s="112"/>
      <c r="S280" s="112"/>
      <c r="T280" s="112"/>
      <c r="U280" s="112"/>
      <c r="V280" s="112"/>
      <c r="W280" s="112"/>
      <c r="X280" s="112"/>
      <c r="Y280" s="112"/>
      <c r="Z280" s="112"/>
      <c r="AA280" s="207" t="str">
        <f t="shared" si="49"/>
        <v/>
      </c>
      <c r="AB280" s="112"/>
      <c r="AC280" s="112"/>
      <c r="AD280" s="112"/>
      <c r="AE280" s="112"/>
      <c r="AF280" s="112"/>
      <c r="AG280" s="207" t="str">
        <f t="shared" si="50"/>
        <v/>
      </c>
      <c r="AH280" s="113"/>
      <c r="AI280" s="207" t="str">
        <f t="shared" si="51"/>
        <v/>
      </c>
      <c r="AJ280" s="113"/>
      <c r="AK280" s="207" t="str">
        <f t="shared" si="52"/>
        <v/>
      </c>
      <c r="AL280" s="113"/>
      <c r="AM280" s="207" t="str">
        <f t="shared" si="53"/>
        <v/>
      </c>
      <c r="AN280" s="113"/>
      <c r="AO280" s="113"/>
      <c r="AP280" s="113"/>
      <c r="AQ280" s="112"/>
      <c r="AR280" s="112"/>
      <c r="AS280" s="112"/>
      <c r="AT280" s="112"/>
      <c r="AU280" s="112"/>
      <c r="AV280" s="112"/>
      <c r="AW280" s="112"/>
      <c r="AX280" s="112"/>
      <c r="AY280" s="112"/>
      <c r="BA280" s="112"/>
      <c r="BB280" s="112"/>
      <c r="BC280" s="112"/>
      <c r="BD280" s="112"/>
      <c r="BE280" s="112"/>
      <c r="BF280" s="112"/>
    </row>
    <row r="281" spans="1:58" s="76" customFormat="1" x14ac:dyDescent="0.2">
      <c r="A281" s="124"/>
      <c r="B281" s="112"/>
      <c r="C281" s="207" t="str">
        <f t="shared" si="45"/>
        <v/>
      </c>
      <c r="D281" s="73"/>
      <c r="E281" s="112"/>
      <c r="F281" s="112"/>
      <c r="G281" s="112"/>
      <c r="H281" s="112"/>
      <c r="I281" s="112"/>
      <c r="J281" s="207" t="str">
        <f t="shared" si="46"/>
        <v/>
      </c>
      <c r="K281" s="227" t="str">
        <f t="shared" si="47"/>
        <v/>
      </c>
      <c r="L281" s="112"/>
      <c r="M281" s="207" t="str">
        <f t="shared" si="48"/>
        <v/>
      </c>
      <c r="N281" s="113"/>
      <c r="O281" s="113"/>
      <c r="P281" s="112"/>
      <c r="Q281" s="112"/>
      <c r="R281" s="112"/>
      <c r="S281" s="112"/>
      <c r="T281" s="112"/>
      <c r="U281" s="112"/>
      <c r="V281" s="112"/>
      <c r="W281" s="112"/>
      <c r="X281" s="112"/>
      <c r="Y281" s="112"/>
      <c r="Z281" s="112"/>
      <c r="AA281" s="207" t="str">
        <f t="shared" si="49"/>
        <v/>
      </c>
      <c r="AB281" s="112"/>
      <c r="AC281" s="112"/>
      <c r="AD281" s="112"/>
      <c r="AE281" s="112"/>
      <c r="AF281" s="112"/>
      <c r="AG281" s="207" t="str">
        <f t="shared" si="50"/>
        <v/>
      </c>
      <c r="AH281" s="113"/>
      <c r="AI281" s="207" t="str">
        <f t="shared" si="51"/>
        <v/>
      </c>
      <c r="AJ281" s="113"/>
      <c r="AK281" s="207" t="str">
        <f t="shared" si="52"/>
        <v/>
      </c>
      <c r="AL281" s="113"/>
      <c r="AM281" s="207" t="str">
        <f t="shared" si="53"/>
        <v/>
      </c>
      <c r="AN281" s="113"/>
      <c r="AO281" s="113"/>
      <c r="AP281" s="113"/>
      <c r="AQ281" s="112"/>
      <c r="AR281" s="112"/>
      <c r="AS281" s="112"/>
      <c r="AT281" s="112"/>
      <c r="AU281" s="112"/>
      <c r="AV281" s="112"/>
      <c r="AW281" s="112"/>
      <c r="AX281" s="112"/>
      <c r="AY281" s="112"/>
      <c r="BA281" s="112"/>
      <c r="BB281" s="112"/>
      <c r="BC281" s="112"/>
      <c r="BD281" s="112"/>
      <c r="BE281" s="112"/>
      <c r="BF281" s="112"/>
    </row>
    <row r="282" spans="1:58" s="76" customFormat="1" x14ac:dyDescent="0.2">
      <c r="A282" s="124"/>
      <c r="B282" s="112"/>
      <c r="C282" s="207" t="str">
        <f t="shared" si="45"/>
        <v/>
      </c>
      <c r="D282" s="73"/>
      <c r="E282" s="112"/>
      <c r="F282" s="112"/>
      <c r="G282" s="112"/>
      <c r="H282" s="112"/>
      <c r="I282" s="112"/>
      <c r="J282" s="207" t="str">
        <f t="shared" si="46"/>
        <v/>
      </c>
      <c r="K282" s="227" t="str">
        <f t="shared" si="47"/>
        <v/>
      </c>
      <c r="L282" s="112"/>
      <c r="M282" s="207" t="str">
        <f t="shared" si="48"/>
        <v/>
      </c>
      <c r="N282" s="113"/>
      <c r="O282" s="113"/>
      <c r="P282" s="112"/>
      <c r="Q282" s="112"/>
      <c r="R282" s="112"/>
      <c r="S282" s="112"/>
      <c r="T282" s="112"/>
      <c r="U282" s="112"/>
      <c r="V282" s="112"/>
      <c r="W282" s="112"/>
      <c r="X282" s="112"/>
      <c r="Y282" s="112"/>
      <c r="Z282" s="112"/>
      <c r="AA282" s="207" t="str">
        <f t="shared" si="49"/>
        <v/>
      </c>
      <c r="AB282" s="112"/>
      <c r="AC282" s="112"/>
      <c r="AD282" s="112"/>
      <c r="AE282" s="112"/>
      <c r="AF282" s="112"/>
      <c r="AG282" s="207" t="str">
        <f t="shared" si="50"/>
        <v/>
      </c>
      <c r="AH282" s="113"/>
      <c r="AI282" s="207" t="str">
        <f t="shared" si="51"/>
        <v/>
      </c>
      <c r="AJ282" s="113"/>
      <c r="AK282" s="207" t="str">
        <f t="shared" si="52"/>
        <v/>
      </c>
      <c r="AL282" s="113"/>
      <c r="AM282" s="207" t="str">
        <f t="shared" si="53"/>
        <v/>
      </c>
      <c r="AN282" s="113"/>
      <c r="AO282" s="113"/>
      <c r="AP282" s="113"/>
      <c r="AQ282" s="112"/>
      <c r="AR282" s="112"/>
      <c r="AS282" s="112"/>
      <c r="AT282" s="112"/>
      <c r="AU282" s="112"/>
      <c r="AV282" s="112"/>
      <c r="AW282" s="112"/>
      <c r="AX282" s="112"/>
      <c r="AY282" s="112"/>
      <c r="BA282" s="112"/>
      <c r="BB282" s="112"/>
      <c r="BC282" s="112"/>
      <c r="BD282" s="112"/>
      <c r="BE282" s="112"/>
      <c r="BF282" s="112"/>
    </row>
    <row r="283" spans="1:58" s="76" customFormat="1" x14ac:dyDescent="0.2">
      <c r="A283" s="124"/>
      <c r="B283" s="112"/>
      <c r="C283" s="207" t="str">
        <f t="shared" si="45"/>
        <v/>
      </c>
      <c r="D283" s="73"/>
      <c r="E283" s="112"/>
      <c r="F283" s="112"/>
      <c r="G283" s="112"/>
      <c r="H283" s="112"/>
      <c r="I283" s="112"/>
      <c r="J283" s="207" t="str">
        <f t="shared" si="46"/>
        <v/>
      </c>
      <c r="K283" s="227" t="str">
        <f t="shared" si="47"/>
        <v/>
      </c>
      <c r="L283" s="112"/>
      <c r="M283" s="207" t="str">
        <f t="shared" si="48"/>
        <v/>
      </c>
      <c r="N283" s="113"/>
      <c r="O283" s="113"/>
      <c r="P283" s="112"/>
      <c r="Q283" s="112"/>
      <c r="R283" s="112"/>
      <c r="S283" s="112"/>
      <c r="T283" s="112"/>
      <c r="U283" s="112"/>
      <c r="V283" s="112"/>
      <c r="W283" s="112"/>
      <c r="X283" s="112"/>
      <c r="Y283" s="112"/>
      <c r="Z283" s="112"/>
      <c r="AA283" s="207" t="str">
        <f t="shared" si="49"/>
        <v/>
      </c>
      <c r="AB283" s="112"/>
      <c r="AC283" s="112"/>
      <c r="AD283" s="112"/>
      <c r="AE283" s="112"/>
      <c r="AF283" s="112"/>
      <c r="AG283" s="207" t="str">
        <f t="shared" si="50"/>
        <v/>
      </c>
      <c r="AH283" s="113"/>
      <c r="AI283" s="207" t="str">
        <f t="shared" si="51"/>
        <v/>
      </c>
      <c r="AJ283" s="113"/>
      <c r="AK283" s="207" t="str">
        <f t="shared" si="52"/>
        <v/>
      </c>
      <c r="AL283" s="113"/>
      <c r="AM283" s="207" t="str">
        <f t="shared" si="53"/>
        <v/>
      </c>
      <c r="AN283" s="113"/>
      <c r="AO283" s="113"/>
      <c r="AP283" s="113"/>
      <c r="AQ283" s="112"/>
      <c r="AR283" s="112"/>
      <c r="AS283" s="112"/>
      <c r="AT283" s="112"/>
      <c r="AU283" s="112"/>
      <c r="AV283" s="112"/>
      <c r="AW283" s="112"/>
      <c r="AX283" s="112"/>
      <c r="AY283" s="112"/>
      <c r="BA283" s="112"/>
      <c r="BB283" s="112"/>
      <c r="BC283" s="112"/>
      <c r="BD283" s="112"/>
      <c r="BE283" s="112"/>
      <c r="BF283" s="112"/>
    </row>
    <row r="284" spans="1:58" s="76" customFormat="1" x14ac:dyDescent="0.2">
      <c r="A284" s="124"/>
      <c r="B284" s="112"/>
      <c r="C284" s="207" t="str">
        <f t="shared" si="45"/>
        <v/>
      </c>
      <c r="D284" s="73"/>
      <c r="E284" s="112"/>
      <c r="F284" s="112"/>
      <c r="G284" s="112"/>
      <c r="H284" s="112"/>
      <c r="I284" s="112"/>
      <c r="J284" s="207" t="str">
        <f t="shared" si="46"/>
        <v/>
      </c>
      <c r="K284" s="227" t="str">
        <f t="shared" si="47"/>
        <v/>
      </c>
      <c r="L284" s="112"/>
      <c r="M284" s="207" t="str">
        <f t="shared" si="48"/>
        <v/>
      </c>
      <c r="N284" s="113"/>
      <c r="O284" s="113"/>
      <c r="P284" s="112"/>
      <c r="Q284" s="112"/>
      <c r="R284" s="112"/>
      <c r="S284" s="112"/>
      <c r="T284" s="112"/>
      <c r="U284" s="112"/>
      <c r="V284" s="112"/>
      <c r="W284" s="112"/>
      <c r="X284" s="112"/>
      <c r="Y284" s="112"/>
      <c r="Z284" s="112"/>
      <c r="AA284" s="207" t="str">
        <f t="shared" si="49"/>
        <v/>
      </c>
      <c r="AB284" s="112"/>
      <c r="AC284" s="112"/>
      <c r="AD284" s="112"/>
      <c r="AE284" s="112"/>
      <c r="AF284" s="112"/>
      <c r="AG284" s="207" t="str">
        <f t="shared" si="50"/>
        <v/>
      </c>
      <c r="AH284" s="113"/>
      <c r="AI284" s="207" t="str">
        <f t="shared" si="51"/>
        <v/>
      </c>
      <c r="AJ284" s="113"/>
      <c r="AK284" s="207" t="str">
        <f t="shared" si="52"/>
        <v/>
      </c>
      <c r="AL284" s="113"/>
      <c r="AM284" s="207" t="str">
        <f t="shared" si="53"/>
        <v/>
      </c>
      <c r="AN284" s="113"/>
      <c r="AO284" s="113"/>
      <c r="AP284" s="113"/>
      <c r="AQ284" s="112"/>
      <c r="AR284" s="112"/>
      <c r="AS284" s="112"/>
      <c r="AT284" s="112"/>
      <c r="AU284" s="112"/>
      <c r="AV284" s="112"/>
      <c r="AW284" s="112"/>
      <c r="AX284" s="112"/>
      <c r="AY284" s="112"/>
      <c r="BA284" s="112"/>
      <c r="BB284" s="112"/>
      <c r="BC284" s="112"/>
      <c r="BD284" s="112"/>
      <c r="BE284" s="112"/>
      <c r="BF284" s="112"/>
    </row>
    <row r="285" spans="1:58" s="76" customFormat="1" x14ac:dyDescent="0.2">
      <c r="A285" s="124"/>
      <c r="B285" s="112"/>
      <c r="C285" s="207" t="str">
        <f t="shared" si="45"/>
        <v/>
      </c>
      <c r="D285" s="73"/>
      <c r="E285" s="112"/>
      <c r="F285" s="112"/>
      <c r="G285" s="112"/>
      <c r="H285" s="112"/>
      <c r="I285" s="112"/>
      <c r="J285" s="207" t="str">
        <f t="shared" si="46"/>
        <v/>
      </c>
      <c r="K285" s="227" t="str">
        <f t="shared" si="47"/>
        <v/>
      </c>
      <c r="L285" s="112"/>
      <c r="M285" s="207" t="str">
        <f t="shared" si="48"/>
        <v/>
      </c>
      <c r="N285" s="113"/>
      <c r="O285" s="113"/>
      <c r="P285" s="112"/>
      <c r="Q285" s="112"/>
      <c r="R285" s="112"/>
      <c r="S285" s="112"/>
      <c r="T285" s="112"/>
      <c r="U285" s="112"/>
      <c r="V285" s="112"/>
      <c r="W285" s="112"/>
      <c r="X285" s="112"/>
      <c r="Y285" s="112"/>
      <c r="Z285" s="112"/>
      <c r="AA285" s="207" t="str">
        <f t="shared" si="49"/>
        <v/>
      </c>
      <c r="AB285" s="112"/>
      <c r="AC285" s="112"/>
      <c r="AD285" s="112"/>
      <c r="AE285" s="112"/>
      <c r="AF285" s="112"/>
      <c r="AG285" s="207" t="str">
        <f t="shared" si="50"/>
        <v/>
      </c>
      <c r="AH285" s="113"/>
      <c r="AI285" s="207" t="str">
        <f t="shared" si="51"/>
        <v/>
      </c>
      <c r="AJ285" s="113"/>
      <c r="AK285" s="207" t="str">
        <f t="shared" si="52"/>
        <v/>
      </c>
      <c r="AL285" s="113"/>
      <c r="AM285" s="207" t="str">
        <f t="shared" si="53"/>
        <v/>
      </c>
      <c r="AN285" s="113"/>
      <c r="AO285" s="113"/>
      <c r="AP285" s="113"/>
      <c r="AQ285" s="112"/>
      <c r="AR285" s="112"/>
      <c r="AS285" s="112"/>
      <c r="AT285" s="112"/>
      <c r="AU285" s="112"/>
      <c r="AV285" s="112"/>
      <c r="AW285" s="112"/>
      <c r="AX285" s="112"/>
      <c r="AY285" s="112"/>
      <c r="BA285" s="112"/>
      <c r="BB285" s="112"/>
      <c r="BC285" s="112"/>
      <c r="BD285" s="112"/>
      <c r="BE285" s="112"/>
      <c r="BF285" s="112"/>
    </row>
    <row r="286" spans="1:58" s="76" customFormat="1" x14ac:dyDescent="0.2">
      <c r="A286" s="124"/>
      <c r="B286" s="112"/>
      <c r="C286" s="207" t="str">
        <f t="shared" si="45"/>
        <v/>
      </c>
      <c r="D286" s="73"/>
      <c r="E286" s="112"/>
      <c r="F286" s="112"/>
      <c r="G286" s="112"/>
      <c r="H286" s="112"/>
      <c r="I286" s="112"/>
      <c r="J286" s="207" t="str">
        <f t="shared" si="46"/>
        <v/>
      </c>
      <c r="K286" s="227" t="str">
        <f t="shared" si="47"/>
        <v/>
      </c>
      <c r="L286" s="112"/>
      <c r="M286" s="207" t="str">
        <f t="shared" si="48"/>
        <v/>
      </c>
      <c r="N286" s="113"/>
      <c r="O286" s="113"/>
      <c r="P286" s="112"/>
      <c r="Q286" s="112"/>
      <c r="R286" s="112"/>
      <c r="S286" s="112"/>
      <c r="T286" s="112"/>
      <c r="U286" s="112"/>
      <c r="V286" s="112"/>
      <c r="W286" s="112"/>
      <c r="X286" s="112"/>
      <c r="Y286" s="112"/>
      <c r="Z286" s="112"/>
      <c r="AA286" s="207" t="str">
        <f t="shared" si="49"/>
        <v/>
      </c>
      <c r="AB286" s="112"/>
      <c r="AC286" s="112"/>
      <c r="AD286" s="112"/>
      <c r="AE286" s="112"/>
      <c r="AF286" s="112"/>
      <c r="AG286" s="207" t="str">
        <f t="shared" si="50"/>
        <v/>
      </c>
      <c r="AH286" s="113"/>
      <c r="AI286" s="207" t="str">
        <f t="shared" si="51"/>
        <v/>
      </c>
      <c r="AJ286" s="113"/>
      <c r="AK286" s="207" t="str">
        <f t="shared" si="52"/>
        <v/>
      </c>
      <c r="AL286" s="113"/>
      <c r="AM286" s="207" t="str">
        <f t="shared" si="53"/>
        <v/>
      </c>
      <c r="AN286" s="113"/>
      <c r="AO286" s="113"/>
      <c r="AP286" s="113"/>
      <c r="AQ286" s="112"/>
      <c r="AR286" s="112"/>
      <c r="AS286" s="112"/>
      <c r="AT286" s="112"/>
      <c r="AU286" s="112"/>
      <c r="AV286" s="112"/>
      <c r="AW286" s="112"/>
      <c r="AX286" s="112"/>
      <c r="AY286" s="112"/>
      <c r="BA286" s="112"/>
      <c r="BB286" s="112"/>
      <c r="BC286" s="112"/>
      <c r="BD286" s="112"/>
      <c r="BE286" s="112"/>
      <c r="BF286" s="112"/>
    </row>
    <row r="287" spans="1:58" s="76" customFormat="1" x14ac:dyDescent="0.2">
      <c r="A287" s="124"/>
      <c r="B287" s="112"/>
      <c r="C287" s="207" t="str">
        <f t="shared" si="45"/>
        <v/>
      </c>
      <c r="D287" s="73"/>
      <c r="E287" s="112"/>
      <c r="F287" s="112"/>
      <c r="G287" s="112"/>
      <c r="H287" s="112"/>
      <c r="I287" s="112"/>
      <c r="J287" s="207" t="str">
        <f t="shared" si="46"/>
        <v/>
      </c>
      <c r="K287" s="227" t="str">
        <f t="shared" si="47"/>
        <v/>
      </c>
      <c r="L287" s="112"/>
      <c r="M287" s="207" t="str">
        <f t="shared" si="48"/>
        <v/>
      </c>
      <c r="N287" s="113"/>
      <c r="O287" s="113"/>
      <c r="P287" s="112"/>
      <c r="Q287" s="112"/>
      <c r="R287" s="112"/>
      <c r="S287" s="112"/>
      <c r="T287" s="112"/>
      <c r="U287" s="112"/>
      <c r="V287" s="112"/>
      <c r="W287" s="112"/>
      <c r="X287" s="112"/>
      <c r="Y287" s="112"/>
      <c r="Z287" s="112"/>
      <c r="AA287" s="207" t="str">
        <f t="shared" si="49"/>
        <v/>
      </c>
      <c r="AB287" s="112"/>
      <c r="AC287" s="112"/>
      <c r="AD287" s="112"/>
      <c r="AE287" s="112"/>
      <c r="AF287" s="112"/>
      <c r="AG287" s="207" t="str">
        <f t="shared" si="50"/>
        <v/>
      </c>
      <c r="AH287" s="113"/>
      <c r="AI287" s="207" t="str">
        <f t="shared" si="51"/>
        <v/>
      </c>
      <c r="AJ287" s="113"/>
      <c r="AK287" s="207" t="str">
        <f t="shared" si="52"/>
        <v/>
      </c>
      <c r="AL287" s="113"/>
      <c r="AM287" s="207" t="str">
        <f t="shared" si="53"/>
        <v/>
      </c>
      <c r="AN287" s="113"/>
      <c r="AO287" s="113"/>
      <c r="AP287" s="113"/>
      <c r="AQ287" s="112"/>
      <c r="AR287" s="112"/>
      <c r="AS287" s="112"/>
      <c r="AT287" s="112"/>
      <c r="AU287" s="112"/>
      <c r="AV287" s="112"/>
      <c r="AW287" s="112"/>
      <c r="AX287" s="112"/>
      <c r="AY287" s="112"/>
      <c r="BA287" s="112"/>
      <c r="BB287" s="112"/>
      <c r="BC287" s="112"/>
      <c r="BD287" s="112"/>
      <c r="BE287" s="112"/>
      <c r="BF287" s="112"/>
    </row>
    <row r="288" spans="1:58" s="76" customFormat="1" x14ac:dyDescent="0.2">
      <c r="A288" s="124"/>
      <c r="B288" s="112"/>
      <c r="C288" s="207" t="str">
        <f t="shared" si="45"/>
        <v/>
      </c>
      <c r="D288" s="73"/>
      <c r="E288" s="112"/>
      <c r="F288" s="112"/>
      <c r="G288" s="112"/>
      <c r="H288" s="112"/>
      <c r="I288" s="112"/>
      <c r="J288" s="207" t="str">
        <f t="shared" si="46"/>
        <v/>
      </c>
      <c r="K288" s="227" t="str">
        <f t="shared" si="47"/>
        <v/>
      </c>
      <c r="L288" s="112"/>
      <c r="M288" s="207" t="str">
        <f t="shared" si="48"/>
        <v/>
      </c>
      <c r="N288" s="113"/>
      <c r="O288" s="113"/>
      <c r="P288" s="112"/>
      <c r="Q288" s="112"/>
      <c r="R288" s="112"/>
      <c r="S288" s="112"/>
      <c r="T288" s="112"/>
      <c r="U288" s="112"/>
      <c r="V288" s="112"/>
      <c r="W288" s="112"/>
      <c r="X288" s="112"/>
      <c r="Y288" s="112"/>
      <c r="Z288" s="112"/>
      <c r="AA288" s="207" t="str">
        <f t="shared" si="49"/>
        <v/>
      </c>
      <c r="AB288" s="112"/>
      <c r="AC288" s="112"/>
      <c r="AD288" s="112"/>
      <c r="AE288" s="112"/>
      <c r="AF288" s="112"/>
      <c r="AG288" s="207" t="str">
        <f t="shared" si="50"/>
        <v/>
      </c>
      <c r="AH288" s="113"/>
      <c r="AI288" s="207" t="str">
        <f t="shared" si="51"/>
        <v/>
      </c>
      <c r="AJ288" s="113"/>
      <c r="AK288" s="207" t="str">
        <f t="shared" si="52"/>
        <v/>
      </c>
      <c r="AL288" s="113"/>
      <c r="AM288" s="207" t="str">
        <f t="shared" si="53"/>
        <v/>
      </c>
      <c r="AN288" s="113"/>
      <c r="AO288" s="113"/>
      <c r="AP288" s="113"/>
      <c r="AQ288" s="112"/>
      <c r="AR288" s="112"/>
      <c r="AS288" s="112"/>
      <c r="AT288" s="112"/>
      <c r="AU288" s="112"/>
      <c r="AV288" s="112"/>
      <c r="AW288" s="112"/>
      <c r="AX288" s="112"/>
      <c r="AY288" s="112"/>
      <c r="BA288" s="112"/>
      <c r="BB288" s="112"/>
      <c r="BC288" s="112"/>
      <c r="BD288" s="112"/>
      <c r="BE288" s="112"/>
      <c r="BF288" s="112"/>
    </row>
    <row r="289" spans="1:58" s="76" customFormat="1" x14ac:dyDescent="0.2">
      <c r="A289" s="124"/>
      <c r="B289" s="112"/>
      <c r="C289" s="207" t="str">
        <f t="shared" si="45"/>
        <v/>
      </c>
      <c r="D289" s="73"/>
      <c r="E289" s="112"/>
      <c r="F289" s="112"/>
      <c r="G289" s="112"/>
      <c r="H289" s="112"/>
      <c r="I289" s="112"/>
      <c r="J289" s="207" t="str">
        <f t="shared" si="46"/>
        <v/>
      </c>
      <c r="K289" s="227" t="str">
        <f t="shared" si="47"/>
        <v/>
      </c>
      <c r="L289" s="112"/>
      <c r="M289" s="207" t="str">
        <f t="shared" si="48"/>
        <v/>
      </c>
      <c r="N289" s="113"/>
      <c r="O289" s="113"/>
      <c r="P289" s="112"/>
      <c r="Q289" s="112"/>
      <c r="R289" s="112"/>
      <c r="S289" s="112"/>
      <c r="T289" s="112"/>
      <c r="U289" s="112"/>
      <c r="V289" s="112"/>
      <c r="W289" s="112"/>
      <c r="X289" s="112"/>
      <c r="Y289" s="112"/>
      <c r="Z289" s="112"/>
      <c r="AA289" s="207" t="str">
        <f t="shared" si="49"/>
        <v/>
      </c>
      <c r="AB289" s="112"/>
      <c r="AC289" s="112"/>
      <c r="AD289" s="112"/>
      <c r="AE289" s="112"/>
      <c r="AF289" s="112"/>
      <c r="AG289" s="207" t="str">
        <f t="shared" si="50"/>
        <v/>
      </c>
      <c r="AH289" s="113"/>
      <c r="AI289" s="207" t="str">
        <f t="shared" si="51"/>
        <v/>
      </c>
      <c r="AJ289" s="113"/>
      <c r="AK289" s="207" t="str">
        <f t="shared" si="52"/>
        <v/>
      </c>
      <c r="AL289" s="113"/>
      <c r="AM289" s="207" t="str">
        <f t="shared" si="53"/>
        <v/>
      </c>
      <c r="AN289" s="113"/>
      <c r="AO289" s="113"/>
      <c r="AP289" s="113"/>
      <c r="AQ289" s="112"/>
      <c r="AR289" s="112"/>
      <c r="AS289" s="112"/>
      <c r="AT289" s="112"/>
      <c r="AU289" s="112"/>
      <c r="AV289" s="112"/>
      <c r="AW289" s="112"/>
      <c r="AX289" s="112"/>
      <c r="AY289" s="112"/>
      <c r="BA289" s="112"/>
      <c r="BB289" s="112"/>
      <c r="BC289" s="112"/>
      <c r="BD289" s="112"/>
      <c r="BE289" s="112"/>
      <c r="BF289" s="112"/>
    </row>
    <row r="290" spans="1:58" s="76" customFormat="1" x14ac:dyDescent="0.2">
      <c r="A290" s="124"/>
      <c r="B290" s="112"/>
      <c r="C290" s="207" t="str">
        <f t="shared" si="45"/>
        <v/>
      </c>
      <c r="D290" s="73"/>
      <c r="E290" s="112"/>
      <c r="F290" s="112"/>
      <c r="G290" s="112"/>
      <c r="H290" s="112"/>
      <c r="I290" s="112"/>
      <c r="J290" s="207" t="str">
        <f t="shared" si="46"/>
        <v/>
      </c>
      <c r="K290" s="227" t="str">
        <f t="shared" si="47"/>
        <v/>
      </c>
      <c r="L290" s="112"/>
      <c r="M290" s="207" t="str">
        <f t="shared" si="48"/>
        <v/>
      </c>
      <c r="N290" s="113"/>
      <c r="O290" s="113"/>
      <c r="P290" s="112"/>
      <c r="Q290" s="112"/>
      <c r="R290" s="112"/>
      <c r="S290" s="112"/>
      <c r="T290" s="112"/>
      <c r="U290" s="112"/>
      <c r="V290" s="112"/>
      <c r="W290" s="112"/>
      <c r="X290" s="112"/>
      <c r="Y290" s="112"/>
      <c r="Z290" s="112"/>
      <c r="AA290" s="207" t="str">
        <f t="shared" si="49"/>
        <v/>
      </c>
      <c r="AB290" s="112"/>
      <c r="AC290" s="112"/>
      <c r="AD290" s="112"/>
      <c r="AE290" s="112"/>
      <c r="AF290" s="112"/>
      <c r="AG290" s="207" t="str">
        <f t="shared" si="50"/>
        <v/>
      </c>
      <c r="AH290" s="113"/>
      <c r="AI290" s="207" t="str">
        <f t="shared" si="51"/>
        <v/>
      </c>
      <c r="AJ290" s="113"/>
      <c r="AK290" s="207" t="str">
        <f t="shared" si="52"/>
        <v/>
      </c>
      <c r="AL290" s="113"/>
      <c r="AM290" s="207" t="str">
        <f t="shared" si="53"/>
        <v/>
      </c>
      <c r="AN290" s="113"/>
      <c r="AO290" s="113"/>
      <c r="AP290" s="113"/>
      <c r="AQ290" s="112"/>
      <c r="AR290" s="112"/>
      <c r="AS290" s="112"/>
      <c r="AT290" s="112"/>
      <c r="AU290" s="112"/>
      <c r="AV290" s="112"/>
      <c r="AW290" s="112"/>
      <c r="AX290" s="112"/>
      <c r="AY290" s="112"/>
      <c r="BA290" s="112"/>
      <c r="BB290" s="112"/>
      <c r="BC290" s="112"/>
      <c r="BD290" s="112"/>
      <c r="BE290" s="112"/>
      <c r="BF290" s="112"/>
    </row>
    <row r="291" spans="1:58" s="76" customFormat="1" x14ac:dyDescent="0.2">
      <c r="A291" s="124"/>
      <c r="B291" s="112"/>
      <c r="C291" s="207" t="str">
        <f t="shared" si="45"/>
        <v/>
      </c>
      <c r="D291" s="73"/>
      <c r="E291" s="112"/>
      <c r="F291" s="112"/>
      <c r="G291" s="112"/>
      <c r="H291" s="112"/>
      <c r="I291" s="112"/>
      <c r="J291" s="207" t="str">
        <f t="shared" si="46"/>
        <v/>
      </c>
      <c r="K291" s="227" t="str">
        <f t="shared" si="47"/>
        <v/>
      </c>
      <c r="L291" s="112"/>
      <c r="M291" s="207" t="str">
        <f t="shared" si="48"/>
        <v/>
      </c>
      <c r="N291" s="113"/>
      <c r="O291" s="113"/>
      <c r="P291" s="112"/>
      <c r="Q291" s="112"/>
      <c r="R291" s="112"/>
      <c r="S291" s="112"/>
      <c r="T291" s="112"/>
      <c r="U291" s="112"/>
      <c r="V291" s="112"/>
      <c r="W291" s="112"/>
      <c r="X291" s="112"/>
      <c r="Y291" s="112"/>
      <c r="Z291" s="112"/>
      <c r="AA291" s="207" t="str">
        <f t="shared" si="49"/>
        <v/>
      </c>
      <c r="AB291" s="112"/>
      <c r="AC291" s="112"/>
      <c r="AD291" s="112"/>
      <c r="AE291" s="112"/>
      <c r="AF291" s="112"/>
      <c r="AG291" s="207" t="str">
        <f t="shared" si="50"/>
        <v/>
      </c>
      <c r="AH291" s="113"/>
      <c r="AI291" s="207" t="str">
        <f t="shared" si="51"/>
        <v/>
      </c>
      <c r="AJ291" s="113"/>
      <c r="AK291" s="207" t="str">
        <f t="shared" si="52"/>
        <v/>
      </c>
      <c r="AL291" s="113"/>
      <c r="AM291" s="207" t="str">
        <f t="shared" si="53"/>
        <v/>
      </c>
      <c r="AN291" s="113"/>
      <c r="AO291" s="113"/>
      <c r="AP291" s="113"/>
      <c r="AQ291" s="112"/>
      <c r="AR291" s="112"/>
      <c r="AS291" s="112"/>
      <c r="AT291" s="112"/>
      <c r="AU291" s="112"/>
      <c r="AV291" s="112"/>
      <c r="AW291" s="112"/>
      <c r="AX291" s="112"/>
      <c r="AY291" s="112"/>
      <c r="BA291" s="112"/>
      <c r="BB291" s="112"/>
      <c r="BC291" s="112"/>
      <c r="BD291" s="112"/>
      <c r="BE291" s="112"/>
      <c r="BF291" s="112"/>
    </row>
    <row r="292" spans="1:58" s="76" customFormat="1" x14ac:dyDescent="0.2">
      <c r="A292" s="124"/>
      <c r="B292" s="112"/>
      <c r="C292" s="207" t="str">
        <f t="shared" si="45"/>
        <v/>
      </c>
      <c r="D292" s="73"/>
      <c r="E292" s="112"/>
      <c r="F292" s="112"/>
      <c r="G292" s="112"/>
      <c r="H292" s="112"/>
      <c r="I292" s="112"/>
      <c r="J292" s="207" t="str">
        <f t="shared" si="46"/>
        <v/>
      </c>
      <c r="K292" s="227" t="str">
        <f t="shared" si="47"/>
        <v/>
      </c>
      <c r="L292" s="112"/>
      <c r="M292" s="207" t="str">
        <f t="shared" si="48"/>
        <v/>
      </c>
      <c r="N292" s="113"/>
      <c r="O292" s="113"/>
      <c r="P292" s="112"/>
      <c r="Q292" s="112"/>
      <c r="R292" s="112"/>
      <c r="S292" s="112"/>
      <c r="T292" s="112"/>
      <c r="U292" s="112"/>
      <c r="V292" s="112"/>
      <c r="W292" s="112"/>
      <c r="X292" s="112"/>
      <c r="Y292" s="112"/>
      <c r="Z292" s="112"/>
      <c r="AA292" s="207" t="str">
        <f t="shared" si="49"/>
        <v/>
      </c>
      <c r="AB292" s="112"/>
      <c r="AC292" s="112"/>
      <c r="AD292" s="112"/>
      <c r="AE292" s="112"/>
      <c r="AF292" s="112"/>
      <c r="AG292" s="207" t="str">
        <f t="shared" si="50"/>
        <v/>
      </c>
      <c r="AH292" s="113"/>
      <c r="AI292" s="207" t="str">
        <f t="shared" si="51"/>
        <v/>
      </c>
      <c r="AJ292" s="113"/>
      <c r="AK292" s="207" t="str">
        <f t="shared" si="52"/>
        <v/>
      </c>
      <c r="AL292" s="113"/>
      <c r="AM292" s="207" t="str">
        <f t="shared" si="53"/>
        <v/>
      </c>
      <c r="AN292" s="113"/>
      <c r="AO292" s="113"/>
      <c r="AP292" s="113"/>
      <c r="AQ292" s="112"/>
      <c r="AR292" s="112"/>
      <c r="AS292" s="112"/>
      <c r="AT292" s="112"/>
      <c r="AU292" s="112"/>
      <c r="AV292" s="112"/>
      <c r="AW292" s="112"/>
      <c r="AX292" s="112"/>
      <c r="AY292" s="112"/>
      <c r="BA292" s="112"/>
      <c r="BB292" s="112"/>
      <c r="BC292" s="112"/>
      <c r="BD292" s="112"/>
      <c r="BE292" s="112"/>
      <c r="BF292" s="112"/>
    </row>
    <row r="293" spans="1:58" s="76" customFormat="1" x14ac:dyDescent="0.2">
      <c r="A293" s="124"/>
      <c r="B293" s="112"/>
      <c r="C293" s="207" t="str">
        <f t="shared" si="45"/>
        <v/>
      </c>
      <c r="D293" s="73"/>
      <c r="E293" s="112"/>
      <c r="F293" s="112"/>
      <c r="G293" s="112"/>
      <c r="H293" s="112"/>
      <c r="I293" s="112"/>
      <c r="J293" s="207" t="str">
        <f t="shared" si="46"/>
        <v/>
      </c>
      <c r="K293" s="227" t="str">
        <f t="shared" si="47"/>
        <v/>
      </c>
      <c r="L293" s="112"/>
      <c r="M293" s="207" t="str">
        <f t="shared" si="48"/>
        <v/>
      </c>
      <c r="N293" s="113"/>
      <c r="O293" s="113"/>
      <c r="P293" s="112"/>
      <c r="Q293" s="112"/>
      <c r="R293" s="112"/>
      <c r="S293" s="112"/>
      <c r="T293" s="112"/>
      <c r="U293" s="112"/>
      <c r="V293" s="112"/>
      <c r="W293" s="112"/>
      <c r="X293" s="112"/>
      <c r="Y293" s="112"/>
      <c r="Z293" s="112"/>
      <c r="AA293" s="207" t="str">
        <f t="shared" si="49"/>
        <v/>
      </c>
      <c r="AB293" s="112"/>
      <c r="AC293" s="112"/>
      <c r="AD293" s="112"/>
      <c r="AE293" s="112"/>
      <c r="AF293" s="112"/>
      <c r="AG293" s="207" t="str">
        <f t="shared" si="50"/>
        <v/>
      </c>
      <c r="AH293" s="113"/>
      <c r="AI293" s="207" t="str">
        <f t="shared" si="51"/>
        <v/>
      </c>
      <c r="AJ293" s="113"/>
      <c r="AK293" s="207" t="str">
        <f t="shared" si="52"/>
        <v/>
      </c>
      <c r="AL293" s="113"/>
      <c r="AM293" s="207" t="str">
        <f t="shared" si="53"/>
        <v/>
      </c>
      <c r="AN293" s="113"/>
      <c r="AO293" s="113"/>
      <c r="AP293" s="113"/>
      <c r="AQ293" s="112"/>
      <c r="AR293" s="112"/>
      <c r="AS293" s="112"/>
      <c r="AT293" s="112"/>
      <c r="AU293" s="112"/>
      <c r="AV293" s="112"/>
      <c r="AW293" s="112"/>
      <c r="AX293" s="112"/>
      <c r="AY293" s="112"/>
      <c r="BA293" s="112"/>
      <c r="BB293" s="112"/>
      <c r="BC293" s="112"/>
      <c r="BD293" s="112"/>
      <c r="BE293" s="112"/>
      <c r="BF293" s="112"/>
    </row>
    <row r="294" spans="1:58" s="76" customFormat="1" x14ac:dyDescent="0.2">
      <c r="A294" s="124"/>
      <c r="B294" s="112"/>
      <c r="C294" s="207" t="str">
        <f t="shared" si="45"/>
        <v/>
      </c>
      <c r="D294" s="73"/>
      <c r="E294" s="112"/>
      <c r="F294" s="112"/>
      <c r="G294" s="112"/>
      <c r="H294" s="112"/>
      <c r="I294" s="112"/>
      <c r="J294" s="207" t="str">
        <f t="shared" si="46"/>
        <v/>
      </c>
      <c r="K294" s="227" t="str">
        <f t="shared" si="47"/>
        <v/>
      </c>
      <c r="L294" s="112"/>
      <c r="M294" s="207" t="str">
        <f t="shared" si="48"/>
        <v/>
      </c>
      <c r="N294" s="113"/>
      <c r="O294" s="113"/>
      <c r="P294" s="112"/>
      <c r="Q294" s="112"/>
      <c r="R294" s="112"/>
      <c r="S294" s="112"/>
      <c r="T294" s="112"/>
      <c r="U294" s="112"/>
      <c r="V294" s="112"/>
      <c r="W294" s="112"/>
      <c r="X294" s="112"/>
      <c r="Y294" s="112"/>
      <c r="Z294" s="112"/>
      <c r="AA294" s="207" t="str">
        <f t="shared" si="49"/>
        <v/>
      </c>
      <c r="AB294" s="112"/>
      <c r="AC294" s="112"/>
      <c r="AD294" s="112"/>
      <c r="AE294" s="112"/>
      <c r="AF294" s="112"/>
      <c r="AG294" s="207" t="str">
        <f t="shared" si="50"/>
        <v/>
      </c>
      <c r="AH294" s="113"/>
      <c r="AI294" s="207" t="str">
        <f t="shared" si="51"/>
        <v/>
      </c>
      <c r="AJ294" s="113"/>
      <c r="AK294" s="207" t="str">
        <f t="shared" si="52"/>
        <v/>
      </c>
      <c r="AL294" s="113"/>
      <c r="AM294" s="207" t="str">
        <f t="shared" si="53"/>
        <v/>
      </c>
      <c r="AN294" s="113"/>
      <c r="AO294" s="113"/>
      <c r="AP294" s="113"/>
      <c r="AQ294" s="112"/>
      <c r="AR294" s="112"/>
      <c r="AS294" s="112"/>
      <c r="AT294" s="112"/>
      <c r="AU294" s="112"/>
      <c r="AV294" s="112"/>
      <c r="AW294" s="112"/>
      <c r="AX294" s="112"/>
      <c r="AY294" s="112"/>
      <c r="BA294" s="112"/>
      <c r="BB294" s="112"/>
      <c r="BC294" s="112"/>
      <c r="BD294" s="112"/>
      <c r="BE294" s="112"/>
      <c r="BF294" s="112"/>
    </row>
    <row r="295" spans="1:58" s="76" customFormat="1" x14ac:dyDescent="0.2">
      <c r="A295" s="124"/>
      <c r="B295" s="112"/>
      <c r="C295" s="207" t="str">
        <f t="shared" si="45"/>
        <v/>
      </c>
      <c r="D295" s="73"/>
      <c r="E295" s="112"/>
      <c r="F295" s="112"/>
      <c r="G295" s="112"/>
      <c r="H295" s="112"/>
      <c r="I295" s="112"/>
      <c r="J295" s="207" t="str">
        <f t="shared" si="46"/>
        <v/>
      </c>
      <c r="K295" s="227" t="str">
        <f t="shared" si="47"/>
        <v/>
      </c>
      <c r="L295" s="112"/>
      <c r="M295" s="207" t="str">
        <f t="shared" si="48"/>
        <v/>
      </c>
      <c r="N295" s="113"/>
      <c r="O295" s="113"/>
      <c r="P295" s="112"/>
      <c r="Q295" s="112"/>
      <c r="R295" s="112"/>
      <c r="S295" s="112"/>
      <c r="T295" s="112"/>
      <c r="U295" s="112"/>
      <c r="V295" s="112"/>
      <c r="W295" s="112"/>
      <c r="X295" s="112"/>
      <c r="Y295" s="112"/>
      <c r="Z295" s="112"/>
      <c r="AA295" s="207" t="str">
        <f t="shared" si="49"/>
        <v/>
      </c>
      <c r="AB295" s="112"/>
      <c r="AC295" s="112"/>
      <c r="AD295" s="112"/>
      <c r="AE295" s="112"/>
      <c r="AF295" s="112"/>
      <c r="AG295" s="207" t="str">
        <f t="shared" si="50"/>
        <v/>
      </c>
      <c r="AH295" s="113"/>
      <c r="AI295" s="207" t="str">
        <f t="shared" si="51"/>
        <v/>
      </c>
      <c r="AJ295" s="113"/>
      <c r="AK295" s="207" t="str">
        <f t="shared" si="52"/>
        <v/>
      </c>
      <c r="AL295" s="113"/>
      <c r="AM295" s="207" t="str">
        <f t="shared" si="53"/>
        <v/>
      </c>
      <c r="AN295" s="113"/>
      <c r="AO295" s="113"/>
      <c r="AP295" s="113"/>
      <c r="AQ295" s="112"/>
      <c r="AR295" s="112"/>
      <c r="AS295" s="112"/>
      <c r="AT295" s="112"/>
      <c r="AU295" s="112"/>
      <c r="AV295" s="112"/>
      <c r="AW295" s="112"/>
      <c r="AX295" s="112"/>
      <c r="AY295" s="112"/>
      <c r="BA295" s="112"/>
      <c r="BB295" s="112"/>
      <c r="BC295" s="112"/>
      <c r="BD295" s="112"/>
      <c r="BE295" s="112"/>
      <c r="BF295" s="112"/>
    </row>
    <row r="296" spans="1:58" s="76" customFormat="1" x14ac:dyDescent="0.2">
      <c r="A296" s="124"/>
      <c r="B296" s="112"/>
      <c r="C296" s="207" t="str">
        <f t="shared" si="45"/>
        <v/>
      </c>
      <c r="D296" s="73"/>
      <c r="E296" s="112"/>
      <c r="F296" s="112"/>
      <c r="G296" s="112"/>
      <c r="H296" s="112"/>
      <c r="I296" s="112"/>
      <c r="J296" s="207" t="str">
        <f t="shared" si="46"/>
        <v/>
      </c>
      <c r="K296" s="227" t="str">
        <f t="shared" si="47"/>
        <v/>
      </c>
      <c r="L296" s="112"/>
      <c r="M296" s="207" t="str">
        <f t="shared" si="48"/>
        <v/>
      </c>
      <c r="N296" s="113"/>
      <c r="O296" s="113"/>
      <c r="P296" s="112"/>
      <c r="Q296" s="112"/>
      <c r="R296" s="112"/>
      <c r="S296" s="112"/>
      <c r="T296" s="112"/>
      <c r="U296" s="112"/>
      <c r="V296" s="112"/>
      <c r="W296" s="112"/>
      <c r="X296" s="112"/>
      <c r="Y296" s="112"/>
      <c r="Z296" s="112"/>
      <c r="AA296" s="207" t="str">
        <f t="shared" si="49"/>
        <v/>
      </c>
      <c r="AB296" s="112"/>
      <c r="AC296" s="112"/>
      <c r="AD296" s="112"/>
      <c r="AE296" s="112"/>
      <c r="AF296" s="112"/>
      <c r="AG296" s="207" t="str">
        <f t="shared" si="50"/>
        <v/>
      </c>
      <c r="AH296" s="113"/>
      <c r="AI296" s="207" t="str">
        <f t="shared" si="51"/>
        <v/>
      </c>
      <c r="AJ296" s="113"/>
      <c r="AK296" s="207" t="str">
        <f t="shared" si="52"/>
        <v/>
      </c>
      <c r="AL296" s="113"/>
      <c r="AM296" s="207" t="str">
        <f t="shared" si="53"/>
        <v/>
      </c>
      <c r="AN296" s="113"/>
      <c r="AO296" s="113"/>
      <c r="AP296" s="113"/>
      <c r="AQ296" s="112"/>
      <c r="AR296" s="112"/>
      <c r="AS296" s="112"/>
      <c r="AT296" s="112"/>
      <c r="AU296" s="112"/>
      <c r="AV296" s="112"/>
      <c r="AW296" s="112"/>
      <c r="AX296" s="112"/>
      <c r="AY296" s="112"/>
      <c r="BA296" s="112"/>
      <c r="BB296" s="112"/>
      <c r="BC296" s="112"/>
      <c r="BD296" s="112"/>
      <c r="BE296" s="112"/>
      <c r="BF296" s="112"/>
    </row>
    <row r="297" spans="1:58" s="76" customFormat="1" x14ac:dyDescent="0.2">
      <c r="A297" s="124"/>
      <c r="B297" s="112"/>
      <c r="C297" s="207" t="str">
        <f t="shared" si="45"/>
        <v/>
      </c>
      <c r="D297" s="73"/>
      <c r="E297" s="112"/>
      <c r="F297" s="112"/>
      <c r="G297" s="112"/>
      <c r="H297" s="112"/>
      <c r="I297" s="112"/>
      <c r="J297" s="207" t="str">
        <f t="shared" si="46"/>
        <v/>
      </c>
      <c r="K297" s="227" t="str">
        <f t="shared" si="47"/>
        <v/>
      </c>
      <c r="L297" s="112"/>
      <c r="M297" s="207" t="str">
        <f t="shared" si="48"/>
        <v/>
      </c>
      <c r="N297" s="113"/>
      <c r="O297" s="113"/>
      <c r="P297" s="112"/>
      <c r="Q297" s="112"/>
      <c r="R297" s="112"/>
      <c r="S297" s="112"/>
      <c r="T297" s="112"/>
      <c r="U297" s="112"/>
      <c r="V297" s="112"/>
      <c r="W297" s="112"/>
      <c r="X297" s="112"/>
      <c r="Y297" s="112"/>
      <c r="Z297" s="112"/>
      <c r="AA297" s="207" t="str">
        <f t="shared" si="49"/>
        <v/>
      </c>
      <c r="AB297" s="112"/>
      <c r="AC297" s="112"/>
      <c r="AD297" s="112"/>
      <c r="AE297" s="112"/>
      <c r="AF297" s="112"/>
      <c r="AG297" s="207" t="str">
        <f t="shared" si="50"/>
        <v/>
      </c>
      <c r="AH297" s="113"/>
      <c r="AI297" s="207" t="str">
        <f t="shared" si="51"/>
        <v/>
      </c>
      <c r="AJ297" s="113"/>
      <c r="AK297" s="207" t="str">
        <f t="shared" si="52"/>
        <v/>
      </c>
      <c r="AL297" s="113"/>
      <c r="AM297" s="207" t="str">
        <f t="shared" si="53"/>
        <v/>
      </c>
      <c r="AN297" s="113"/>
      <c r="AO297" s="113"/>
      <c r="AP297" s="113"/>
      <c r="AQ297" s="112"/>
      <c r="AR297" s="112"/>
      <c r="AS297" s="112"/>
      <c r="AT297" s="112"/>
      <c r="AU297" s="112"/>
      <c r="AV297" s="112"/>
      <c r="AW297" s="112"/>
      <c r="AX297" s="112"/>
      <c r="AY297" s="112"/>
      <c r="BA297" s="112"/>
      <c r="BB297" s="112"/>
      <c r="BC297" s="112"/>
      <c r="BD297" s="112"/>
      <c r="BE297" s="112"/>
      <c r="BF297" s="112"/>
    </row>
    <row r="298" spans="1:58" s="76" customFormat="1" x14ac:dyDescent="0.2">
      <c r="A298" s="124"/>
      <c r="B298" s="112"/>
      <c r="C298" s="207" t="str">
        <f t="shared" si="45"/>
        <v/>
      </c>
      <c r="D298" s="73"/>
      <c r="E298" s="112"/>
      <c r="F298" s="112"/>
      <c r="G298" s="112"/>
      <c r="H298" s="112"/>
      <c r="I298" s="112"/>
      <c r="J298" s="207" t="str">
        <f t="shared" si="46"/>
        <v/>
      </c>
      <c r="K298" s="227" t="str">
        <f t="shared" si="47"/>
        <v/>
      </c>
      <c r="L298" s="112"/>
      <c r="M298" s="207" t="str">
        <f t="shared" si="48"/>
        <v/>
      </c>
      <c r="N298" s="113"/>
      <c r="O298" s="113"/>
      <c r="P298" s="112"/>
      <c r="Q298" s="112"/>
      <c r="R298" s="112"/>
      <c r="S298" s="112"/>
      <c r="T298" s="112"/>
      <c r="U298" s="112"/>
      <c r="V298" s="112"/>
      <c r="W298" s="112"/>
      <c r="X298" s="112"/>
      <c r="Y298" s="112"/>
      <c r="Z298" s="112"/>
      <c r="AA298" s="207" t="str">
        <f t="shared" si="49"/>
        <v/>
      </c>
      <c r="AB298" s="112"/>
      <c r="AC298" s="112"/>
      <c r="AD298" s="112"/>
      <c r="AE298" s="112"/>
      <c r="AF298" s="112"/>
      <c r="AG298" s="207" t="str">
        <f t="shared" si="50"/>
        <v/>
      </c>
      <c r="AH298" s="113"/>
      <c r="AI298" s="207" t="str">
        <f t="shared" si="51"/>
        <v/>
      </c>
      <c r="AJ298" s="113"/>
      <c r="AK298" s="207" t="str">
        <f t="shared" si="52"/>
        <v/>
      </c>
      <c r="AL298" s="113"/>
      <c r="AM298" s="207" t="str">
        <f t="shared" si="53"/>
        <v/>
      </c>
      <c r="AN298" s="113"/>
      <c r="AO298" s="113"/>
      <c r="AP298" s="113"/>
      <c r="AQ298" s="112"/>
      <c r="AR298" s="112"/>
      <c r="AS298" s="112"/>
      <c r="AT298" s="112"/>
      <c r="AU298" s="112"/>
      <c r="AV298" s="112"/>
      <c r="AW298" s="112"/>
      <c r="AX298" s="112"/>
      <c r="AY298" s="112"/>
      <c r="BA298" s="112"/>
      <c r="BB298" s="112"/>
      <c r="BC298" s="112"/>
      <c r="BD298" s="112"/>
      <c r="BE298" s="112"/>
      <c r="BF298" s="112"/>
    </row>
    <row r="299" spans="1:58" s="76" customFormat="1" x14ac:dyDescent="0.2">
      <c r="A299" s="124"/>
      <c r="B299" s="112"/>
      <c r="C299" s="207" t="str">
        <f t="shared" si="45"/>
        <v/>
      </c>
      <c r="D299" s="73"/>
      <c r="E299" s="112"/>
      <c r="F299" s="112"/>
      <c r="G299" s="112"/>
      <c r="H299" s="112"/>
      <c r="I299" s="112"/>
      <c r="J299" s="207" t="str">
        <f t="shared" si="46"/>
        <v/>
      </c>
      <c r="K299" s="227" t="str">
        <f t="shared" si="47"/>
        <v/>
      </c>
      <c r="L299" s="112"/>
      <c r="M299" s="207" t="str">
        <f t="shared" si="48"/>
        <v/>
      </c>
      <c r="N299" s="113"/>
      <c r="O299" s="113"/>
      <c r="P299" s="112"/>
      <c r="Q299" s="112"/>
      <c r="R299" s="112"/>
      <c r="S299" s="112"/>
      <c r="T299" s="112"/>
      <c r="U299" s="112"/>
      <c r="V299" s="112"/>
      <c r="W299" s="112"/>
      <c r="X299" s="112"/>
      <c r="Y299" s="112"/>
      <c r="Z299" s="112"/>
      <c r="AA299" s="207" t="str">
        <f t="shared" si="49"/>
        <v/>
      </c>
      <c r="AB299" s="112"/>
      <c r="AC299" s="112"/>
      <c r="AD299" s="112"/>
      <c r="AE299" s="112"/>
      <c r="AF299" s="112"/>
      <c r="AG299" s="207" t="str">
        <f t="shared" si="50"/>
        <v/>
      </c>
      <c r="AH299" s="113"/>
      <c r="AI299" s="207" t="str">
        <f t="shared" si="51"/>
        <v/>
      </c>
      <c r="AJ299" s="113"/>
      <c r="AK299" s="207" t="str">
        <f t="shared" si="52"/>
        <v/>
      </c>
      <c r="AL299" s="113"/>
      <c r="AM299" s="207" t="str">
        <f t="shared" si="53"/>
        <v/>
      </c>
      <c r="AN299" s="113"/>
      <c r="AO299" s="113"/>
      <c r="AP299" s="113"/>
      <c r="AQ299" s="112"/>
      <c r="AR299" s="112"/>
      <c r="AS299" s="112"/>
      <c r="AT299" s="112"/>
      <c r="AU299" s="112"/>
      <c r="AV299" s="112"/>
      <c r="AW299" s="112"/>
      <c r="AX299" s="112"/>
      <c r="AY299" s="112"/>
      <c r="BA299" s="112"/>
      <c r="BB299" s="112"/>
      <c r="BC299" s="112"/>
      <c r="BD299" s="112"/>
      <c r="BE299" s="112"/>
      <c r="BF299" s="112"/>
    </row>
    <row r="300" spans="1:58" s="76" customFormat="1" x14ac:dyDescent="0.2">
      <c r="A300" s="124"/>
      <c r="B300" s="112"/>
      <c r="C300" s="207" t="str">
        <f t="shared" si="45"/>
        <v/>
      </c>
      <c r="D300" s="73"/>
      <c r="E300" s="112"/>
      <c r="F300" s="112"/>
      <c r="G300" s="112"/>
      <c r="H300" s="112"/>
      <c r="I300" s="112"/>
      <c r="J300" s="207" t="str">
        <f t="shared" si="46"/>
        <v/>
      </c>
      <c r="K300" s="227" t="str">
        <f t="shared" si="47"/>
        <v/>
      </c>
      <c r="L300" s="112"/>
      <c r="M300" s="207" t="str">
        <f t="shared" si="48"/>
        <v/>
      </c>
      <c r="N300" s="113"/>
      <c r="O300" s="113"/>
      <c r="P300" s="112"/>
      <c r="Q300" s="112"/>
      <c r="R300" s="112"/>
      <c r="S300" s="112"/>
      <c r="T300" s="112"/>
      <c r="U300" s="112"/>
      <c r="V300" s="112"/>
      <c r="W300" s="112"/>
      <c r="X300" s="112"/>
      <c r="Y300" s="112"/>
      <c r="Z300" s="112"/>
      <c r="AA300" s="207" t="str">
        <f t="shared" si="49"/>
        <v/>
      </c>
      <c r="AB300" s="112"/>
      <c r="AC300" s="112"/>
      <c r="AD300" s="112"/>
      <c r="AE300" s="112"/>
      <c r="AF300" s="112"/>
      <c r="AG300" s="207" t="str">
        <f t="shared" si="50"/>
        <v/>
      </c>
      <c r="AH300" s="113"/>
      <c r="AI300" s="207" t="str">
        <f t="shared" si="51"/>
        <v/>
      </c>
      <c r="AJ300" s="113"/>
      <c r="AK300" s="207" t="str">
        <f t="shared" si="52"/>
        <v/>
      </c>
      <c r="AL300" s="113"/>
      <c r="AM300" s="207" t="str">
        <f t="shared" si="53"/>
        <v/>
      </c>
      <c r="AN300" s="113"/>
      <c r="AO300" s="113"/>
      <c r="AP300" s="113"/>
      <c r="AQ300" s="112"/>
      <c r="AR300" s="112"/>
      <c r="AS300" s="112"/>
      <c r="AT300" s="112"/>
      <c r="AU300" s="112"/>
      <c r="AV300" s="112"/>
      <c r="AW300" s="112"/>
      <c r="AX300" s="112"/>
      <c r="AY300" s="112"/>
      <c r="BA300" s="112"/>
      <c r="BB300" s="112"/>
      <c r="BC300" s="112"/>
      <c r="BD300" s="112"/>
      <c r="BE300" s="112"/>
      <c r="BF300" s="112"/>
    </row>
    <row r="301" spans="1:58" s="76" customFormat="1" x14ac:dyDescent="0.2">
      <c r="A301" s="124"/>
      <c r="B301" s="112"/>
      <c r="C301" s="207" t="str">
        <f t="shared" si="45"/>
        <v/>
      </c>
      <c r="D301" s="73"/>
      <c r="E301" s="112"/>
      <c r="F301" s="112"/>
      <c r="G301" s="112"/>
      <c r="H301" s="112"/>
      <c r="I301" s="112"/>
      <c r="J301" s="207" t="str">
        <f t="shared" si="46"/>
        <v/>
      </c>
      <c r="K301" s="227" t="str">
        <f t="shared" si="47"/>
        <v/>
      </c>
      <c r="L301" s="112"/>
      <c r="M301" s="207" t="str">
        <f t="shared" si="48"/>
        <v/>
      </c>
      <c r="N301" s="113"/>
      <c r="O301" s="113"/>
      <c r="P301" s="112"/>
      <c r="Q301" s="112"/>
      <c r="R301" s="112"/>
      <c r="S301" s="112"/>
      <c r="T301" s="112"/>
      <c r="U301" s="112"/>
      <c r="V301" s="112"/>
      <c r="W301" s="112"/>
      <c r="X301" s="112"/>
      <c r="Y301" s="112"/>
      <c r="Z301" s="112"/>
      <c r="AA301" s="207" t="str">
        <f t="shared" si="49"/>
        <v/>
      </c>
      <c r="AB301" s="112"/>
      <c r="AC301" s="112"/>
      <c r="AD301" s="112"/>
      <c r="AE301" s="112"/>
      <c r="AF301" s="112"/>
      <c r="AG301" s="207" t="str">
        <f t="shared" si="50"/>
        <v/>
      </c>
      <c r="AH301" s="113"/>
      <c r="AI301" s="207" t="str">
        <f t="shared" si="51"/>
        <v/>
      </c>
      <c r="AJ301" s="113"/>
      <c r="AK301" s="207" t="str">
        <f t="shared" si="52"/>
        <v/>
      </c>
      <c r="AL301" s="113"/>
      <c r="AM301" s="207" t="str">
        <f t="shared" si="53"/>
        <v/>
      </c>
      <c r="AN301" s="113"/>
      <c r="AO301" s="113"/>
      <c r="AP301" s="113"/>
      <c r="AQ301" s="112"/>
      <c r="AR301" s="112"/>
      <c r="AS301" s="112"/>
      <c r="AT301" s="112"/>
      <c r="AU301" s="112"/>
      <c r="AV301" s="112"/>
      <c r="AW301" s="112"/>
      <c r="AX301" s="112"/>
      <c r="AY301" s="112"/>
      <c r="BA301" s="112"/>
      <c r="BB301" s="112"/>
      <c r="BC301" s="112"/>
      <c r="BD301" s="112"/>
      <c r="BE301" s="112"/>
      <c r="BF301" s="112"/>
    </row>
    <row r="302" spans="1:58" s="76" customFormat="1" x14ac:dyDescent="0.2">
      <c r="A302" s="124"/>
      <c r="B302" s="112"/>
      <c r="C302" s="207" t="str">
        <f t="shared" si="45"/>
        <v/>
      </c>
      <c r="D302" s="73"/>
      <c r="E302" s="112"/>
      <c r="F302" s="112"/>
      <c r="G302" s="112"/>
      <c r="H302" s="112"/>
      <c r="I302" s="112"/>
      <c r="J302" s="207" t="str">
        <f t="shared" si="46"/>
        <v/>
      </c>
      <c r="K302" s="227" t="str">
        <f t="shared" si="47"/>
        <v/>
      </c>
      <c r="L302" s="112"/>
      <c r="M302" s="207" t="str">
        <f t="shared" si="48"/>
        <v/>
      </c>
      <c r="N302" s="113"/>
      <c r="O302" s="113"/>
      <c r="P302" s="112"/>
      <c r="Q302" s="112"/>
      <c r="R302" s="112"/>
      <c r="S302" s="112"/>
      <c r="T302" s="112"/>
      <c r="U302" s="112"/>
      <c r="V302" s="112"/>
      <c r="W302" s="112"/>
      <c r="X302" s="112"/>
      <c r="Y302" s="112"/>
      <c r="Z302" s="112"/>
      <c r="AA302" s="207" t="str">
        <f t="shared" si="49"/>
        <v/>
      </c>
      <c r="AB302" s="112"/>
      <c r="AC302" s="112"/>
      <c r="AD302" s="112"/>
      <c r="AE302" s="112"/>
      <c r="AF302" s="112"/>
      <c r="AG302" s="207" t="str">
        <f t="shared" si="50"/>
        <v/>
      </c>
      <c r="AH302" s="113"/>
      <c r="AI302" s="207" t="str">
        <f t="shared" si="51"/>
        <v/>
      </c>
      <c r="AJ302" s="113"/>
      <c r="AK302" s="207" t="str">
        <f t="shared" si="52"/>
        <v/>
      </c>
      <c r="AL302" s="113"/>
      <c r="AM302" s="207" t="str">
        <f t="shared" si="53"/>
        <v/>
      </c>
      <c r="AN302" s="113"/>
      <c r="AO302" s="113"/>
      <c r="AP302" s="113"/>
      <c r="AQ302" s="112"/>
      <c r="AR302" s="112"/>
      <c r="AS302" s="112"/>
      <c r="AT302" s="112"/>
      <c r="AU302" s="112"/>
      <c r="AV302" s="112"/>
      <c r="AW302" s="112"/>
      <c r="AX302" s="112"/>
      <c r="AY302" s="112"/>
      <c r="BA302" s="112"/>
      <c r="BB302" s="112"/>
      <c r="BC302" s="112"/>
      <c r="BD302" s="112"/>
      <c r="BE302" s="112"/>
      <c r="BF302" s="112"/>
    </row>
    <row r="303" spans="1:58" s="76" customFormat="1" x14ac:dyDescent="0.2">
      <c r="A303" s="124"/>
      <c r="B303" s="112"/>
      <c r="C303" s="207" t="str">
        <f t="shared" si="45"/>
        <v/>
      </c>
      <c r="D303" s="73"/>
      <c r="E303" s="112"/>
      <c r="F303" s="112"/>
      <c r="G303" s="112"/>
      <c r="H303" s="112"/>
      <c r="I303" s="112"/>
      <c r="J303" s="207" t="str">
        <f t="shared" si="46"/>
        <v/>
      </c>
      <c r="K303" s="227" t="str">
        <f t="shared" si="47"/>
        <v/>
      </c>
      <c r="L303" s="112"/>
      <c r="M303" s="207" t="str">
        <f t="shared" si="48"/>
        <v/>
      </c>
      <c r="N303" s="113"/>
      <c r="O303" s="113"/>
      <c r="P303" s="112"/>
      <c r="Q303" s="112"/>
      <c r="R303" s="112"/>
      <c r="S303" s="112"/>
      <c r="T303" s="112"/>
      <c r="U303" s="112"/>
      <c r="V303" s="112"/>
      <c r="W303" s="112"/>
      <c r="X303" s="112"/>
      <c r="Y303" s="112"/>
      <c r="Z303" s="112"/>
      <c r="AA303" s="207" t="str">
        <f t="shared" si="49"/>
        <v/>
      </c>
      <c r="AB303" s="112"/>
      <c r="AC303" s="112"/>
      <c r="AD303" s="112"/>
      <c r="AE303" s="112"/>
      <c r="AF303" s="112"/>
      <c r="AG303" s="207" t="str">
        <f t="shared" si="50"/>
        <v/>
      </c>
      <c r="AH303" s="113"/>
      <c r="AI303" s="207" t="str">
        <f t="shared" si="51"/>
        <v/>
      </c>
      <c r="AJ303" s="113"/>
      <c r="AK303" s="207" t="str">
        <f t="shared" si="52"/>
        <v/>
      </c>
      <c r="AL303" s="113"/>
      <c r="AM303" s="207" t="str">
        <f t="shared" si="53"/>
        <v/>
      </c>
      <c r="AN303" s="113"/>
      <c r="AO303" s="113"/>
      <c r="AP303" s="113"/>
      <c r="AQ303" s="112"/>
      <c r="AR303" s="112"/>
      <c r="AS303" s="112"/>
      <c r="AT303" s="112"/>
      <c r="AU303" s="112"/>
      <c r="AV303" s="112"/>
      <c r="AW303" s="112"/>
      <c r="AX303" s="112"/>
      <c r="AY303" s="112"/>
      <c r="BA303" s="112"/>
      <c r="BB303" s="112"/>
      <c r="BC303" s="112"/>
      <c r="BD303" s="112"/>
      <c r="BE303" s="112"/>
      <c r="BF303" s="112"/>
    </row>
    <row r="304" spans="1:58" s="76" customFormat="1" x14ac:dyDescent="0.2">
      <c r="A304" s="124"/>
      <c r="B304" s="112"/>
      <c r="C304" s="207" t="str">
        <f t="shared" si="45"/>
        <v/>
      </c>
      <c r="D304" s="73"/>
      <c r="E304" s="112"/>
      <c r="F304" s="112"/>
      <c r="G304" s="112"/>
      <c r="H304" s="112"/>
      <c r="I304" s="112"/>
      <c r="J304" s="207" t="str">
        <f t="shared" si="46"/>
        <v/>
      </c>
      <c r="K304" s="227" t="str">
        <f t="shared" si="47"/>
        <v/>
      </c>
      <c r="L304" s="112"/>
      <c r="M304" s="207" t="str">
        <f t="shared" si="48"/>
        <v/>
      </c>
      <c r="N304" s="113"/>
      <c r="O304" s="113"/>
      <c r="P304" s="112"/>
      <c r="Q304" s="112"/>
      <c r="R304" s="112"/>
      <c r="S304" s="112"/>
      <c r="T304" s="112"/>
      <c r="U304" s="112"/>
      <c r="V304" s="112"/>
      <c r="W304" s="112"/>
      <c r="X304" s="112"/>
      <c r="Y304" s="112"/>
      <c r="Z304" s="112"/>
      <c r="AA304" s="207" t="str">
        <f t="shared" si="49"/>
        <v/>
      </c>
      <c r="AB304" s="112"/>
      <c r="AC304" s="112"/>
      <c r="AD304" s="112"/>
      <c r="AE304" s="112"/>
      <c r="AF304" s="112"/>
      <c r="AG304" s="207" t="str">
        <f t="shared" si="50"/>
        <v/>
      </c>
      <c r="AH304" s="113"/>
      <c r="AI304" s="207" t="str">
        <f t="shared" si="51"/>
        <v/>
      </c>
      <c r="AJ304" s="113"/>
      <c r="AK304" s="207" t="str">
        <f t="shared" si="52"/>
        <v/>
      </c>
      <c r="AL304" s="113"/>
      <c r="AM304" s="207" t="str">
        <f t="shared" si="53"/>
        <v/>
      </c>
      <c r="AN304" s="113"/>
      <c r="AO304" s="113"/>
      <c r="AP304" s="113"/>
      <c r="AQ304" s="112"/>
      <c r="AR304" s="112"/>
      <c r="AS304" s="112"/>
      <c r="AT304" s="112"/>
      <c r="AU304" s="112"/>
      <c r="AV304" s="112"/>
      <c r="AW304" s="112"/>
      <c r="AX304" s="112"/>
      <c r="AY304" s="112"/>
      <c r="BA304" s="112"/>
      <c r="BB304" s="112"/>
      <c r="BC304" s="112"/>
      <c r="BD304" s="112"/>
      <c r="BE304" s="112"/>
      <c r="BF304" s="112"/>
    </row>
    <row r="305" spans="1:58" s="76" customFormat="1" x14ac:dyDescent="0.2">
      <c r="A305" s="124"/>
      <c r="B305" s="112"/>
      <c r="C305" s="207" t="str">
        <f t="shared" si="45"/>
        <v/>
      </c>
      <c r="D305" s="73"/>
      <c r="E305" s="112"/>
      <c r="F305" s="112"/>
      <c r="G305" s="112"/>
      <c r="H305" s="112"/>
      <c r="I305" s="112"/>
      <c r="J305" s="207" t="str">
        <f t="shared" si="46"/>
        <v/>
      </c>
      <c r="K305" s="227" t="str">
        <f t="shared" si="47"/>
        <v/>
      </c>
      <c r="L305" s="112"/>
      <c r="M305" s="207" t="str">
        <f t="shared" si="48"/>
        <v/>
      </c>
      <c r="N305" s="113"/>
      <c r="O305" s="113"/>
      <c r="P305" s="112"/>
      <c r="Q305" s="112"/>
      <c r="R305" s="112"/>
      <c r="S305" s="112"/>
      <c r="T305" s="112"/>
      <c r="U305" s="112"/>
      <c r="V305" s="112"/>
      <c r="W305" s="112"/>
      <c r="X305" s="112"/>
      <c r="Y305" s="112"/>
      <c r="Z305" s="112"/>
      <c r="AA305" s="207" t="str">
        <f t="shared" si="49"/>
        <v/>
      </c>
      <c r="AB305" s="112"/>
      <c r="AC305" s="112"/>
      <c r="AD305" s="112"/>
      <c r="AE305" s="112"/>
      <c r="AF305" s="112"/>
      <c r="AG305" s="207" t="str">
        <f t="shared" si="50"/>
        <v/>
      </c>
      <c r="AH305" s="113"/>
      <c r="AI305" s="207" t="str">
        <f t="shared" si="51"/>
        <v/>
      </c>
      <c r="AJ305" s="113"/>
      <c r="AK305" s="207" t="str">
        <f t="shared" si="52"/>
        <v/>
      </c>
      <c r="AL305" s="113"/>
      <c r="AM305" s="207" t="str">
        <f t="shared" si="53"/>
        <v/>
      </c>
      <c r="AN305" s="113"/>
      <c r="AO305" s="113"/>
      <c r="AP305" s="113"/>
      <c r="AQ305" s="112"/>
      <c r="AR305" s="112"/>
      <c r="AS305" s="112"/>
      <c r="AT305" s="112"/>
      <c r="AU305" s="112"/>
      <c r="AV305" s="112"/>
      <c r="AW305" s="112"/>
      <c r="AX305" s="112"/>
      <c r="AY305" s="112"/>
      <c r="BA305" s="112"/>
      <c r="BB305" s="112"/>
      <c r="BC305" s="112"/>
      <c r="BD305" s="112"/>
      <c r="BE305" s="112"/>
      <c r="BF305" s="112"/>
    </row>
    <row r="306" spans="1:58" s="76" customFormat="1" x14ac:dyDescent="0.2">
      <c r="A306" s="124"/>
      <c r="B306" s="112"/>
      <c r="C306" s="207" t="str">
        <f t="shared" si="45"/>
        <v/>
      </c>
      <c r="D306" s="73"/>
      <c r="E306" s="112"/>
      <c r="F306" s="112"/>
      <c r="G306" s="112"/>
      <c r="H306" s="112"/>
      <c r="I306" s="112"/>
      <c r="J306" s="207" t="str">
        <f t="shared" si="46"/>
        <v/>
      </c>
      <c r="K306" s="227" t="str">
        <f t="shared" si="47"/>
        <v/>
      </c>
      <c r="L306" s="112"/>
      <c r="M306" s="207" t="str">
        <f t="shared" si="48"/>
        <v/>
      </c>
      <c r="N306" s="113"/>
      <c r="O306" s="113"/>
      <c r="P306" s="112"/>
      <c r="Q306" s="112"/>
      <c r="R306" s="112"/>
      <c r="S306" s="112"/>
      <c r="T306" s="112"/>
      <c r="U306" s="112"/>
      <c r="V306" s="112"/>
      <c r="W306" s="112"/>
      <c r="X306" s="112"/>
      <c r="Y306" s="112"/>
      <c r="Z306" s="112"/>
      <c r="AA306" s="207" t="str">
        <f t="shared" si="49"/>
        <v/>
      </c>
      <c r="AB306" s="112"/>
      <c r="AC306" s="112"/>
      <c r="AD306" s="112"/>
      <c r="AE306" s="112"/>
      <c r="AF306" s="112"/>
      <c r="AG306" s="207" t="str">
        <f t="shared" si="50"/>
        <v/>
      </c>
      <c r="AH306" s="113"/>
      <c r="AI306" s="207" t="str">
        <f t="shared" si="51"/>
        <v/>
      </c>
      <c r="AJ306" s="113"/>
      <c r="AK306" s="207" t="str">
        <f t="shared" si="52"/>
        <v/>
      </c>
      <c r="AL306" s="113"/>
      <c r="AM306" s="207" t="str">
        <f t="shared" si="53"/>
        <v/>
      </c>
      <c r="AN306" s="113"/>
      <c r="AO306" s="113"/>
      <c r="AP306" s="113"/>
      <c r="AQ306" s="112"/>
      <c r="AR306" s="112"/>
      <c r="AS306" s="112"/>
      <c r="AT306" s="112"/>
      <c r="AU306" s="112"/>
      <c r="AV306" s="112"/>
      <c r="AW306" s="112"/>
      <c r="AX306" s="112"/>
      <c r="AY306" s="112"/>
      <c r="BA306" s="112"/>
      <c r="BB306" s="112"/>
      <c r="BC306" s="112"/>
      <c r="BD306" s="112"/>
      <c r="BE306" s="112"/>
      <c r="BF306" s="112"/>
    </row>
    <row r="307" spans="1:58" s="76" customFormat="1" x14ac:dyDescent="0.2">
      <c r="A307" s="124"/>
      <c r="B307" s="112"/>
      <c r="C307" s="207" t="str">
        <f t="shared" si="45"/>
        <v/>
      </c>
      <c r="D307" s="73"/>
      <c r="E307" s="112"/>
      <c r="F307" s="112"/>
      <c r="G307" s="112"/>
      <c r="H307" s="112"/>
      <c r="I307" s="112"/>
      <c r="J307" s="207" t="str">
        <f t="shared" si="46"/>
        <v/>
      </c>
      <c r="K307" s="227" t="str">
        <f t="shared" si="47"/>
        <v/>
      </c>
      <c r="L307" s="112"/>
      <c r="M307" s="207" t="str">
        <f t="shared" si="48"/>
        <v/>
      </c>
      <c r="N307" s="113"/>
      <c r="O307" s="113"/>
      <c r="P307" s="112"/>
      <c r="Q307" s="112"/>
      <c r="R307" s="112"/>
      <c r="S307" s="112"/>
      <c r="T307" s="112"/>
      <c r="U307" s="112"/>
      <c r="V307" s="112"/>
      <c r="W307" s="112"/>
      <c r="X307" s="112"/>
      <c r="Y307" s="112"/>
      <c r="Z307" s="112"/>
      <c r="AA307" s="207" t="str">
        <f t="shared" si="49"/>
        <v/>
      </c>
      <c r="AB307" s="112"/>
      <c r="AC307" s="112"/>
      <c r="AD307" s="112"/>
      <c r="AE307" s="112"/>
      <c r="AF307" s="112"/>
      <c r="AG307" s="207" t="str">
        <f t="shared" si="50"/>
        <v/>
      </c>
      <c r="AH307" s="113"/>
      <c r="AI307" s="207" t="str">
        <f t="shared" si="51"/>
        <v/>
      </c>
      <c r="AJ307" s="113"/>
      <c r="AK307" s="207" t="str">
        <f t="shared" si="52"/>
        <v/>
      </c>
      <c r="AL307" s="113"/>
      <c r="AM307" s="207" t="str">
        <f t="shared" si="53"/>
        <v/>
      </c>
      <c r="AN307" s="113"/>
      <c r="AO307" s="113"/>
      <c r="AP307" s="113"/>
      <c r="AQ307" s="112"/>
      <c r="AR307" s="112"/>
      <c r="AS307" s="112"/>
      <c r="AT307" s="112"/>
      <c r="AU307" s="112"/>
      <c r="AV307" s="112"/>
      <c r="AW307" s="112"/>
      <c r="AX307" s="112"/>
      <c r="AY307" s="112"/>
      <c r="BA307" s="112"/>
      <c r="BB307" s="112"/>
      <c r="BC307" s="112"/>
      <c r="BD307" s="112"/>
      <c r="BE307" s="112"/>
      <c r="BF307" s="112"/>
    </row>
    <row r="308" spans="1:58" s="76" customFormat="1" x14ac:dyDescent="0.2">
      <c r="A308" s="124"/>
      <c r="B308" s="112"/>
      <c r="C308" s="207" t="str">
        <f t="shared" si="45"/>
        <v/>
      </c>
      <c r="D308" s="73"/>
      <c r="E308" s="112"/>
      <c r="F308" s="112"/>
      <c r="G308" s="112"/>
      <c r="H308" s="112"/>
      <c r="I308" s="112"/>
      <c r="J308" s="207" t="str">
        <f t="shared" si="46"/>
        <v/>
      </c>
      <c r="K308" s="227" t="str">
        <f t="shared" si="47"/>
        <v/>
      </c>
      <c r="L308" s="112"/>
      <c r="M308" s="207" t="str">
        <f t="shared" si="48"/>
        <v/>
      </c>
      <c r="N308" s="113"/>
      <c r="O308" s="113"/>
      <c r="P308" s="112"/>
      <c r="Q308" s="112"/>
      <c r="R308" s="112"/>
      <c r="S308" s="112"/>
      <c r="T308" s="112"/>
      <c r="U308" s="112"/>
      <c r="V308" s="112"/>
      <c r="W308" s="112"/>
      <c r="X308" s="112"/>
      <c r="Y308" s="112"/>
      <c r="Z308" s="112"/>
      <c r="AA308" s="207" t="str">
        <f t="shared" si="49"/>
        <v/>
      </c>
      <c r="AB308" s="112"/>
      <c r="AC308" s="112"/>
      <c r="AD308" s="112"/>
      <c r="AE308" s="112"/>
      <c r="AF308" s="112"/>
      <c r="AG308" s="207" t="str">
        <f t="shared" si="50"/>
        <v/>
      </c>
      <c r="AH308" s="113"/>
      <c r="AI308" s="207" t="str">
        <f t="shared" si="51"/>
        <v/>
      </c>
      <c r="AJ308" s="113"/>
      <c r="AK308" s="207" t="str">
        <f t="shared" si="52"/>
        <v/>
      </c>
      <c r="AL308" s="113"/>
      <c r="AM308" s="207" t="str">
        <f t="shared" si="53"/>
        <v/>
      </c>
      <c r="AN308" s="113"/>
      <c r="AO308" s="113"/>
      <c r="AP308" s="113"/>
      <c r="AQ308" s="112"/>
      <c r="AR308" s="112"/>
      <c r="AS308" s="112"/>
      <c r="AT308" s="112"/>
      <c r="AU308" s="112"/>
      <c r="AV308" s="112"/>
      <c r="AW308" s="112"/>
      <c r="AX308" s="112"/>
      <c r="AY308" s="112"/>
      <c r="BA308" s="112"/>
      <c r="BB308" s="112"/>
      <c r="BC308" s="112"/>
      <c r="BD308" s="112"/>
      <c r="BE308" s="112"/>
      <c r="BF308" s="112"/>
    </row>
    <row r="309" spans="1:58" s="76" customFormat="1" x14ac:dyDescent="0.2">
      <c r="A309" s="124"/>
      <c r="B309" s="112"/>
      <c r="C309" s="207" t="str">
        <f t="shared" si="45"/>
        <v/>
      </c>
      <c r="D309" s="73"/>
      <c r="E309" s="112"/>
      <c r="F309" s="112"/>
      <c r="G309" s="112"/>
      <c r="H309" s="112"/>
      <c r="I309" s="112"/>
      <c r="J309" s="207" t="str">
        <f t="shared" si="46"/>
        <v/>
      </c>
      <c r="K309" s="227" t="str">
        <f t="shared" si="47"/>
        <v/>
      </c>
      <c r="L309" s="112"/>
      <c r="M309" s="207" t="str">
        <f t="shared" si="48"/>
        <v/>
      </c>
      <c r="N309" s="113"/>
      <c r="O309" s="113"/>
      <c r="P309" s="112"/>
      <c r="Q309" s="112"/>
      <c r="R309" s="112"/>
      <c r="S309" s="112"/>
      <c r="T309" s="112"/>
      <c r="U309" s="112"/>
      <c r="V309" s="112"/>
      <c r="W309" s="112"/>
      <c r="X309" s="112"/>
      <c r="Y309" s="112"/>
      <c r="Z309" s="112"/>
      <c r="AA309" s="207" t="str">
        <f t="shared" si="49"/>
        <v/>
      </c>
      <c r="AB309" s="112"/>
      <c r="AC309" s="112"/>
      <c r="AD309" s="112"/>
      <c r="AE309" s="112"/>
      <c r="AF309" s="112"/>
      <c r="AG309" s="207" t="str">
        <f t="shared" si="50"/>
        <v/>
      </c>
      <c r="AH309" s="113"/>
      <c r="AI309" s="207" t="str">
        <f t="shared" si="51"/>
        <v/>
      </c>
      <c r="AJ309" s="113"/>
      <c r="AK309" s="207" t="str">
        <f t="shared" si="52"/>
        <v/>
      </c>
      <c r="AL309" s="113"/>
      <c r="AM309" s="207" t="str">
        <f t="shared" si="53"/>
        <v/>
      </c>
      <c r="AN309" s="113"/>
      <c r="AO309" s="113"/>
      <c r="AP309" s="113"/>
      <c r="AQ309" s="112"/>
      <c r="AR309" s="112"/>
      <c r="AS309" s="112"/>
      <c r="AT309" s="112"/>
      <c r="AU309" s="112"/>
      <c r="AV309" s="112"/>
      <c r="AW309" s="112"/>
      <c r="AX309" s="112"/>
      <c r="AY309" s="112"/>
      <c r="BA309" s="112"/>
      <c r="BB309" s="112"/>
      <c r="BC309" s="112"/>
      <c r="BD309" s="112"/>
      <c r="BE309" s="112"/>
      <c r="BF309" s="112"/>
    </row>
    <row r="310" spans="1:58" s="76" customFormat="1" x14ac:dyDescent="0.2">
      <c r="A310" s="124"/>
      <c r="B310" s="112"/>
      <c r="C310" s="207" t="str">
        <f t="shared" si="45"/>
        <v/>
      </c>
      <c r="D310" s="73"/>
      <c r="E310" s="112"/>
      <c r="F310" s="112"/>
      <c r="G310" s="112"/>
      <c r="H310" s="112"/>
      <c r="I310" s="112"/>
      <c r="J310" s="207" t="str">
        <f t="shared" si="46"/>
        <v/>
      </c>
      <c r="K310" s="227" t="str">
        <f t="shared" si="47"/>
        <v/>
      </c>
      <c r="L310" s="112"/>
      <c r="M310" s="207" t="str">
        <f t="shared" si="48"/>
        <v/>
      </c>
      <c r="N310" s="113"/>
      <c r="O310" s="113"/>
      <c r="P310" s="112"/>
      <c r="Q310" s="112"/>
      <c r="R310" s="112"/>
      <c r="S310" s="112"/>
      <c r="T310" s="112"/>
      <c r="U310" s="112"/>
      <c r="V310" s="112"/>
      <c r="W310" s="112"/>
      <c r="X310" s="112"/>
      <c r="Y310" s="112"/>
      <c r="Z310" s="112"/>
      <c r="AA310" s="207" t="str">
        <f t="shared" si="49"/>
        <v/>
      </c>
      <c r="AB310" s="112"/>
      <c r="AC310" s="112"/>
      <c r="AD310" s="112"/>
      <c r="AE310" s="112"/>
      <c r="AF310" s="112"/>
      <c r="AG310" s="207" t="str">
        <f t="shared" si="50"/>
        <v/>
      </c>
      <c r="AH310" s="113"/>
      <c r="AI310" s="207" t="str">
        <f t="shared" si="51"/>
        <v/>
      </c>
      <c r="AJ310" s="113"/>
      <c r="AK310" s="207" t="str">
        <f t="shared" si="52"/>
        <v/>
      </c>
      <c r="AL310" s="113"/>
      <c r="AM310" s="207" t="str">
        <f t="shared" si="53"/>
        <v/>
      </c>
      <c r="AN310" s="113"/>
      <c r="AO310" s="113"/>
      <c r="AP310" s="113"/>
      <c r="AQ310" s="112"/>
      <c r="AR310" s="112"/>
      <c r="AS310" s="112"/>
      <c r="AT310" s="112"/>
      <c r="AU310" s="112"/>
      <c r="AV310" s="112"/>
      <c r="AW310" s="112"/>
      <c r="AX310" s="112"/>
      <c r="AY310" s="112"/>
      <c r="BA310" s="112"/>
      <c r="BB310" s="112"/>
      <c r="BC310" s="112"/>
      <c r="BD310" s="112"/>
      <c r="BE310" s="112"/>
      <c r="BF310" s="112"/>
    </row>
    <row r="311" spans="1:58" s="76" customFormat="1" x14ac:dyDescent="0.2">
      <c r="A311" s="124"/>
      <c r="B311" s="112"/>
      <c r="C311" s="207" t="str">
        <f t="shared" si="45"/>
        <v/>
      </c>
      <c r="D311" s="73"/>
      <c r="E311" s="112"/>
      <c r="F311" s="112"/>
      <c r="G311" s="112"/>
      <c r="H311" s="112"/>
      <c r="I311" s="112"/>
      <c r="J311" s="207" t="str">
        <f t="shared" si="46"/>
        <v/>
      </c>
      <c r="K311" s="227" t="str">
        <f t="shared" si="47"/>
        <v/>
      </c>
      <c r="L311" s="112"/>
      <c r="M311" s="207" t="str">
        <f t="shared" si="48"/>
        <v/>
      </c>
      <c r="N311" s="113"/>
      <c r="O311" s="113"/>
      <c r="P311" s="112"/>
      <c r="Q311" s="112"/>
      <c r="R311" s="112"/>
      <c r="S311" s="112"/>
      <c r="T311" s="112"/>
      <c r="U311" s="112"/>
      <c r="V311" s="112"/>
      <c r="W311" s="112"/>
      <c r="X311" s="112"/>
      <c r="Y311" s="112"/>
      <c r="Z311" s="112"/>
      <c r="AA311" s="207" t="str">
        <f t="shared" si="49"/>
        <v/>
      </c>
      <c r="AB311" s="112"/>
      <c r="AC311" s="112"/>
      <c r="AD311" s="112"/>
      <c r="AE311" s="112"/>
      <c r="AF311" s="112"/>
      <c r="AG311" s="207" t="str">
        <f t="shared" si="50"/>
        <v/>
      </c>
      <c r="AH311" s="113"/>
      <c r="AI311" s="207" t="str">
        <f t="shared" si="51"/>
        <v/>
      </c>
      <c r="AJ311" s="113"/>
      <c r="AK311" s="207" t="str">
        <f t="shared" si="52"/>
        <v/>
      </c>
      <c r="AL311" s="113"/>
      <c r="AM311" s="207" t="str">
        <f t="shared" si="53"/>
        <v/>
      </c>
      <c r="AN311" s="113"/>
      <c r="AO311" s="113"/>
      <c r="AP311" s="113"/>
      <c r="AQ311" s="112"/>
      <c r="AR311" s="112"/>
      <c r="AS311" s="112"/>
      <c r="AT311" s="112"/>
      <c r="AU311" s="112"/>
      <c r="AV311" s="112"/>
      <c r="AW311" s="112"/>
      <c r="AX311" s="112"/>
      <c r="AY311" s="112"/>
      <c r="BA311" s="112"/>
      <c r="BB311" s="112"/>
      <c r="BC311" s="112"/>
      <c r="BD311" s="112"/>
      <c r="BE311" s="112"/>
      <c r="BF311" s="112"/>
    </row>
    <row r="312" spans="1:58" s="76" customFormat="1" x14ac:dyDescent="0.2">
      <c r="A312" s="124"/>
      <c r="B312" s="112"/>
      <c r="C312" s="207" t="str">
        <f t="shared" si="45"/>
        <v/>
      </c>
      <c r="D312" s="73"/>
      <c r="E312" s="112"/>
      <c r="F312" s="112"/>
      <c r="G312" s="112"/>
      <c r="H312" s="112"/>
      <c r="I312" s="112"/>
      <c r="J312" s="207" t="str">
        <f t="shared" si="46"/>
        <v/>
      </c>
      <c r="K312" s="227" t="str">
        <f t="shared" si="47"/>
        <v/>
      </c>
      <c r="L312" s="112"/>
      <c r="M312" s="207" t="str">
        <f t="shared" si="48"/>
        <v/>
      </c>
      <c r="N312" s="113"/>
      <c r="O312" s="113"/>
      <c r="P312" s="112"/>
      <c r="Q312" s="112"/>
      <c r="R312" s="112"/>
      <c r="S312" s="112"/>
      <c r="T312" s="112"/>
      <c r="U312" s="112"/>
      <c r="V312" s="112"/>
      <c r="W312" s="112"/>
      <c r="X312" s="112"/>
      <c r="Y312" s="112"/>
      <c r="Z312" s="112"/>
      <c r="AA312" s="207" t="str">
        <f t="shared" si="49"/>
        <v/>
      </c>
      <c r="AB312" s="112"/>
      <c r="AC312" s="112"/>
      <c r="AD312" s="112"/>
      <c r="AE312" s="112"/>
      <c r="AF312" s="112"/>
      <c r="AG312" s="207" t="str">
        <f t="shared" si="50"/>
        <v/>
      </c>
      <c r="AH312" s="113"/>
      <c r="AI312" s="207" t="str">
        <f t="shared" si="51"/>
        <v/>
      </c>
      <c r="AJ312" s="113"/>
      <c r="AK312" s="207" t="str">
        <f t="shared" si="52"/>
        <v/>
      </c>
      <c r="AL312" s="113"/>
      <c r="AM312" s="207" t="str">
        <f t="shared" si="53"/>
        <v/>
      </c>
      <c r="AN312" s="113"/>
      <c r="AO312" s="113"/>
      <c r="AP312" s="113"/>
      <c r="AQ312" s="112"/>
      <c r="AR312" s="112"/>
      <c r="AS312" s="112"/>
      <c r="AT312" s="112"/>
      <c r="AU312" s="112"/>
      <c r="AV312" s="112"/>
      <c r="AW312" s="112"/>
      <c r="AX312" s="112"/>
      <c r="AY312" s="112"/>
      <c r="BA312" s="112"/>
      <c r="BB312" s="112"/>
      <c r="BC312" s="112"/>
      <c r="BD312" s="112"/>
      <c r="BE312" s="112"/>
      <c r="BF312" s="112"/>
    </row>
    <row r="313" spans="1:58" s="76" customFormat="1" x14ac:dyDescent="0.2">
      <c r="A313" s="124"/>
      <c r="B313" s="112"/>
      <c r="C313" s="207" t="str">
        <f t="shared" si="45"/>
        <v/>
      </c>
      <c r="D313" s="73"/>
      <c r="E313" s="112"/>
      <c r="F313" s="112"/>
      <c r="G313" s="112"/>
      <c r="H313" s="112"/>
      <c r="I313" s="112"/>
      <c r="J313" s="207" t="str">
        <f t="shared" si="46"/>
        <v/>
      </c>
      <c r="K313" s="227" t="str">
        <f t="shared" si="47"/>
        <v/>
      </c>
      <c r="L313" s="112"/>
      <c r="M313" s="207" t="str">
        <f t="shared" si="48"/>
        <v/>
      </c>
      <c r="N313" s="113"/>
      <c r="O313" s="113"/>
      <c r="P313" s="112"/>
      <c r="Q313" s="112"/>
      <c r="R313" s="112"/>
      <c r="S313" s="112"/>
      <c r="T313" s="112"/>
      <c r="U313" s="112"/>
      <c r="V313" s="112"/>
      <c r="W313" s="112"/>
      <c r="X313" s="112"/>
      <c r="Y313" s="112"/>
      <c r="Z313" s="112"/>
      <c r="AA313" s="207" t="str">
        <f t="shared" si="49"/>
        <v/>
      </c>
      <c r="AB313" s="112"/>
      <c r="AC313" s="112"/>
      <c r="AD313" s="112"/>
      <c r="AE313" s="112"/>
      <c r="AF313" s="112"/>
      <c r="AG313" s="207" t="str">
        <f t="shared" si="50"/>
        <v/>
      </c>
      <c r="AH313" s="113"/>
      <c r="AI313" s="207" t="str">
        <f t="shared" si="51"/>
        <v/>
      </c>
      <c r="AJ313" s="113"/>
      <c r="AK313" s="207" t="str">
        <f t="shared" si="52"/>
        <v/>
      </c>
      <c r="AL313" s="113"/>
      <c r="AM313" s="207" t="str">
        <f t="shared" si="53"/>
        <v/>
      </c>
      <c r="AN313" s="113"/>
      <c r="AO313" s="113"/>
      <c r="AP313" s="113"/>
      <c r="AQ313" s="112"/>
      <c r="AR313" s="112"/>
      <c r="AS313" s="112"/>
      <c r="AT313" s="112"/>
      <c r="AU313" s="112"/>
      <c r="AV313" s="112"/>
      <c r="AW313" s="112"/>
      <c r="AX313" s="112"/>
      <c r="AY313" s="112"/>
      <c r="BA313" s="112"/>
      <c r="BB313" s="112"/>
      <c r="BC313" s="112"/>
      <c r="BD313" s="112"/>
      <c r="BE313" s="112"/>
      <c r="BF313" s="112"/>
    </row>
    <row r="314" spans="1:58" s="76" customFormat="1" x14ac:dyDescent="0.2">
      <c r="A314" s="124"/>
      <c r="B314" s="112"/>
      <c r="C314" s="207" t="str">
        <f t="shared" si="45"/>
        <v/>
      </c>
      <c r="D314" s="73"/>
      <c r="E314" s="112"/>
      <c r="F314" s="112"/>
      <c r="G314" s="112"/>
      <c r="H314" s="112"/>
      <c r="I314" s="112"/>
      <c r="J314" s="207" t="str">
        <f t="shared" si="46"/>
        <v/>
      </c>
      <c r="K314" s="227" t="str">
        <f t="shared" si="47"/>
        <v/>
      </c>
      <c r="L314" s="112"/>
      <c r="M314" s="207" t="str">
        <f t="shared" si="48"/>
        <v/>
      </c>
      <c r="N314" s="113"/>
      <c r="O314" s="113"/>
      <c r="P314" s="112"/>
      <c r="Q314" s="112"/>
      <c r="R314" s="112"/>
      <c r="S314" s="112"/>
      <c r="T314" s="112"/>
      <c r="U314" s="112"/>
      <c r="V314" s="112"/>
      <c r="W314" s="112"/>
      <c r="X314" s="112"/>
      <c r="Y314" s="112"/>
      <c r="Z314" s="112"/>
      <c r="AA314" s="207" t="str">
        <f t="shared" si="49"/>
        <v/>
      </c>
      <c r="AB314" s="112"/>
      <c r="AC314" s="112"/>
      <c r="AD314" s="112"/>
      <c r="AE314" s="112"/>
      <c r="AF314" s="112"/>
      <c r="AG314" s="207" t="str">
        <f t="shared" si="50"/>
        <v/>
      </c>
      <c r="AH314" s="113"/>
      <c r="AI314" s="207" t="str">
        <f t="shared" si="51"/>
        <v/>
      </c>
      <c r="AJ314" s="113"/>
      <c r="AK314" s="207" t="str">
        <f t="shared" si="52"/>
        <v/>
      </c>
      <c r="AL314" s="113"/>
      <c r="AM314" s="207" t="str">
        <f t="shared" si="53"/>
        <v/>
      </c>
      <c r="AN314" s="113"/>
      <c r="AO314" s="113"/>
      <c r="AP314" s="113"/>
      <c r="AQ314" s="112"/>
      <c r="AR314" s="112"/>
      <c r="AS314" s="112"/>
      <c r="AT314" s="112"/>
      <c r="AU314" s="112"/>
      <c r="AV314" s="112"/>
      <c r="AW314" s="112"/>
      <c r="AX314" s="112"/>
      <c r="AY314" s="112"/>
      <c r="BA314" s="112"/>
      <c r="BB314" s="112"/>
      <c r="BC314" s="112"/>
      <c r="BD314" s="112"/>
      <c r="BE314" s="112"/>
      <c r="BF314" s="112"/>
    </row>
    <row r="315" spans="1:58" s="76" customFormat="1" x14ac:dyDescent="0.2">
      <c r="A315" s="124"/>
      <c r="B315" s="112"/>
      <c r="C315" s="207" t="str">
        <f t="shared" si="45"/>
        <v/>
      </c>
      <c r="D315" s="73"/>
      <c r="E315" s="112"/>
      <c r="F315" s="112"/>
      <c r="G315" s="112"/>
      <c r="H315" s="112"/>
      <c r="I315" s="112"/>
      <c r="J315" s="207" t="str">
        <f t="shared" si="46"/>
        <v/>
      </c>
      <c r="K315" s="227" t="str">
        <f t="shared" si="47"/>
        <v/>
      </c>
      <c r="L315" s="112"/>
      <c r="M315" s="207" t="str">
        <f t="shared" si="48"/>
        <v/>
      </c>
      <c r="N315" s="113"/>
      <c r="O315" s="113"/>
      <c r="P315" s="112"/>
      <c r="Q315" s="112"/>
      <c r="R315" s="112"/>
      <c r="S315" s="112"/>
      <c r="T315" s="112"/>
      <c r="U315" s="112"/>
      <c r="V315" s="112"/>
      <c r="W315" s="112"/>
      <c r="X315" s="112"/>
      <c r="Y315" s="112"/>
      <c r="Z315" s="112"/>
      <c r="AA315" s="207" t="str">
        <f t="shared" si="49"/>
        <v/>
      </c>
      <c r="AB315" s="112"/>
      <c r="AC315" s="112"/>
      <c r="AD315" s="112"/>
      <c r="AE315" s="112"/>
      <c r="AF315" s="112"/>
      <c r="AG315" s="207" t="str">
        <f t="shared" si="50"/>
        <v/>
      </c>
      <c r="AH315" s="113"/>
      <c r="AI315" s="207" t="str">
        <f t="shared" si="51"/>
        <v/>
      </c>
      <c r="AJ315" s="113"/>
      <c r="AK315" s="207" t="str">
        <f t="shared" si="52"/>
        <v/>
      </c>
      <c r="AL315" s="113"/>
      <c r="AM315" s="207" t="str">
        <f t="shared" si="53"/>
        <v/>
      </c>
      <c r="AN315" s="113"/>
      <c r="AO315" s="113"/>
      <c r="AP315" s="113"/>
      <c r="AQ315" s="112"/>
      <c r="AR315" s="112"/>
      <c r="AS315" s="112"/>
      <c r="AT315" s="112"/>
      <c r="AU315" s="112"/>
      <c r="AV315" s="112"/>
      <c r="AW315" s="112"/>
      <c r="AX315" s="112"/>
      <c r="AY315" s="112"/>
      <c r="BA315" s="112"/>
      <c r="BB315" s="112"/>
      <c r="BC315" s="112"/>
      <c r="BD315" s="112"/>
      <c r="BE315" s="112"/>
      <c r="BF315" s="112"/>
    </row>
    <row r="316" spans="1:58" s="76" customFormat="1" x14ac:dyDescent="0.2">
      <c r="A316" s="124"/>
      <c r="B316" s="112"/>
      <c r="C316" s="207" t="str">
        <f t="shared" si="45"/>
        <v/>
      </c>
      <c r="D316" s="73"/>
      <c r="E316" s="112"/>
      <c r="F316" s="112"/>
      <c r="G316" s="112"/>
      <c r="H316" s="112"/>
      <c r="I316" s="112"/>
      <c r="J316" s="207" t="str">
        <f t="shared" si="46"/>
        <v/>
      </c>
      <c r="K316" s="227" t="str">
        <f t="shared" si="47"/>
        <v/>
      </c>
      <c r="L316" s="112"/>
      <c r="M316" s="207" t="str">
        <f t="shared" si="48"/>
        <v/>
      </c>
      <c r="N316" s="113"/>
      <c r="O316" s="113"/>
      <c r="P316" s="112"/>
      <c r="Q316" s="112"/>
      <c r="R316" s="112"/>
      <c r="S316" s="112"/>
      <c r="T316" s="112"/>
      <c r="U316" s="112"/>
      <c r="V316" s="112"/>
      <c r="W316" s="112"/>
      <c r="X316" s="112"/>
      <c r="Y316" s="112"/>
      <c r="Z316" s="112"/>
      <c r="AA316" s="207" t="str">
        <f t="shared" si="49"/>
        <v/>
      </c>
      <c r="AB316" s="112"/>
      <c r="AC316" s="112"/>
      <c r="AD316" s="112"/>
      <c r="AE316" s="112"/>
      <c r="AF316" s="112"/>
      <c r="AG316" s="207" t="str">
        <f t="shared" si="50"/>
        <v/>
      </c>
      <c r="AH316" s="113"/>
      <c r="AI316" s="207" t="str">
        <f t="shared" si="51"/>
        <v/>
      </c>
      <c r="AJ316" s="113"/>
      <c r="AK316" s="207" t="str">
        <f t="shared" si="52"/>
        <v/>
      </c>
      <c r="AL316" s="113"/>
      <c r="AM316" s="207" t="str">
        <f t="shared" si="53"/>
        <v/>
      </c>
      <c r="AN316" s="113"/>
      <c r="AO316" s="113"/>
      <c r="AP316" s="113"/>
      <c r="AQ316" s="112"/>
      <c r="AR316" s="112"/>
      <c r="AS316" s="112"/>
      <c r="AT316" s="112"/>
      <c r="AU316" s="112"/>
      <c r="AV316" s="112"/>
      <c r="AW316" s="112"/>
      <c r="AX316" s="112"/>
      <c r="AY316" s="112"/>
      <c r="BA316" s="112"/>
      <c r="BB316" s="112"/>
      <c r="BC316" s="112"/>
      <c r="BD316" s="112"/>
      <c r="BE316" s="112"/>
      <c r="BF316" s="112"/>
    </row>
    <row r="317" spans="1:58" s="76" customFormat="1" x14ac:dyDescent="0.2">
      <c r="A317" s="124"/>
      <c r="B317" s="112"/>
      <c r="C317" s="207" t="str">
        <f t="shared" si="45"/>
        <v/>
      </c>
      <c r="D317" s="73"/>
      <c r="E317" s="112"/>
      <c r="F317" s="112"/>
      <c r="G317" s="112"/>
      <c r="H317" s="112"/>
      <c r="I317" s="112"/>
      <c r="J317" s="207" t="str">
        <f t="shared" si="46"/>
        <v/>
      </c>
      <c r="K317" s="227" t="str">
        <f t="shared" si="47"/>
        <v/>
      </c>
      <c r="L317" s="112"/>
      <c r="M317" s="207" t="str">
        <f t="shared" si="48"/>
        <v/>
      </c>
      <c r="N317" s="113"/>
      <c r="O317" s="113"/>
      <c r="P317" s="112"/>
      <c r="Q317" s="112"/>
      <c r="R317" s="112"/>
      <c r="S317" s="112"/>
      <c r="T317" s="112"/>
      <c r="U317" s="112"/>
      <c r="V317" s="112"/>
      <c r="W317" s="112"/>
      <c r="X317" s="112"/>
      <c r="Y317" s="112"/>
      <c r="Z317" s="112"/>
      <c r="AA317" s="207" t="str">
        <f t="shared" si="49"/>
        <v/>
      </c>
      <c r="AB317" s="112"/>
      <c r="AC317" s="112"/>
      <c r="AD317" s="112"/>
      <c r="AE317" s="112"/>
      <c r="AF317" s="112"/>
      <c r="AG317" s="207" t="str">
        <f t="shared" si="50"/>
        <v/>
      </c>
      <c r="AH317" s="113"/>
      <c r="AI317" s="207" t="str">
        <f t="shared" si="51"/>
        <v/>
      </c>
      <c r="AJ317" s="113"/>
      <c r="AK317" s="207" t="str">
        <f t="shared" si="52"/>
        <v/>
      </c>
      <c r="AL317" s="113"/>
      <c r="AM317" s="207" t="str">
        <f t="shared" si="53"/>
        <v/>
      </c>
      <c r="AN317" s="113"/>
      <c r="AO317" s="113"/>
      <c r="AP317" s="113"/>
      <c r="AQ317" s="112"/>
      <c r="AR317" s="112"/>
      <c r="AS317" s="112"/>
      <c r="AT317" s="112"/>
      <c r="AU317" s="112"/>
      <c r="AV317" s="112"/>
      <c r="AW317" s="112"/>
      <c r="AX317" s="112"/>
      <c r="AY317" s="112"/>
      <c r="BA317" s="112"/>
      <c r="BB317" s="112"/>
      <c r="BC317" s="112"/>
      <c r="BD317" s="112"/>
      <c r="BE317" s="112"/>
      <c r="BF317" s="112"/>
    </row>
    <row r="318" spans="1:58" s="76" customFormat="1" x14ac:dyDescent="0.2">
      <c r="A318" s="124"/>
      <c r="B318" s="112"/>
      <c r="C318" s="207" t="str">
        <f t="shared" si="45"/>
        <v/>
      </c>
      <c r="D318" s="73"/>
      <c r="E318" s="112"/>
      <c r="F318" s="112"/>
      <c r="G318" s="112"/>
      <c r="H318" s="112"/>
      <c r="I318" s="112"/>
      <c r="J318" s="207" t="str">
        <f t="shared" si="46"/>
        <v/>
      </c>
      <c r="K318" s="227" t="str">
        <f t="shared" si="47"/>
        <v/>
      </c>
      <c r="L318" s="112"/>
      <c r="M318" s="207" t="str">
        <f t="shared" si="48"/>
        <v/>
      </c>
      <c r="N318" s="113"/>
      <c r="O318" s="113"/>
      <c r="P318" s="112"/>
      <c r="Q318" s="112"/>
      <c r="R318" s="112"/>
      <c r="S318" s="112"/>
      <c r="T318" s="112"/>
      <c r="U318" s="112"/>
      <c r="V318" s="112"/>
      <c r="W318" s="112"/>
      <c r="X318" s="112"/>
      <c r="Y318" s="112"/>
      <c r="Z318" s="112"/>
      <c r="AA318" s="207" t="str">
        <f t="shared" si="49"/>
        <v/>
      </c>
      <c r="AB318" s="112"/>
      <c r="AC318" s="112"/>
      <c r="AD318" s="112"/>
      <c r="AE318" s="112"/>
      <c r="AF318" s="112"/>
      <c r="AG318" s="207" t="str">
        <f t="shared" si="50"/>
        <v/>
      </c>
      <c r="AH318" s="113"/>
      <c r="AI318" s="207" t="str">
        <f t="shared" si="51"/>
        <v/>
      </c>
      <c r="AJ318" s="113"/>
      <c r="AK318" s="207" t="str">
        <f t="shared" si="52"/>
        <v/>
      </c>
      <c r="AL318" s="113"/>
      <c r="AM318" s="207" t="str">
        <f t="shared" si="53"/>
        <v/>
      </c>
      <c r="AN318" s="113"/>
      <c r="AO318" s="113"/>
      <c r="AP318" s="113"/>
      <c r="AQ318" s="112"/>
      <c r="AR318" s="112"/>
      <c r="AS318" s="112"/>
      <c r="AT318" s="112"/>
      <c r="AU318" s="112"/>
      <c r="AV318" s="112"/>
      <c r="AW318" s="112"/>
      <c r="AX318" s="112"/>
      <c r="AY318" s="112"/>
      <c r="BA318" s="112"/>
      <c r="BB318" s="112"/>
      <c r="BC318" s="112"/>
      <c r="BD318" s="112"/>
      <c r="BE318" s="112"/>
      <c r="BF318" s="112"/>
    </row>
    <row r="319" spans="1:58" s="76" customFormat="1" x14ac:dyDescent="0.2">
      <c r="A319" s="124"/>
      <c r="B319" s="112"/>
      <c r="C319" s="207" t="str">
        <f t="shared" si="45"/>
        <v/>
      </c>
      <c r="D319" s="73"/>
      <c r="E319" s="112"/>
      <c r="F319" s="112"/>
      <c r="G319" s="112"/>
      <c r="H319" s="112"/>
      <c r="I319" s="112"/>
      <c r="J319" s="207" t="str">
        <f t="shared" si="46"/>
        <v/>
      </c>
      <c r="K319" s="227" t="str">
        <f t="shared" si="47"/>
        <v/>
      </c>
      <c r="L319" s="112"/>
      <c r="M319" s="207" t="str">
        <f t="shared" si="48"/>
        <v/>
      </c>
      <c r="N319" s="113"/>
      <c r="O319" s="113"/>
      <c r="P319" s="112"/>
      <c r="Q319" s="112"/>
      <c r="R319" s="112"/>
      <c r="S319" s="112"/>
      <c r="T319" s="112"/>
      <c r="U319" s="112"/>
      <c r="V319" s="112"/>
      <c r="W319" s="112"/>
      <c r="X319" s="112"/>
      <c r="Y319" s="112"/>
      <c r="Z319" s="112"/>
      <c r="AA319" s="207" t="str">
        <f t="shared" si="49"/>
        <v/>
      </c>
      <c r="AB319" s="112"/>
      <c r="AC319" s="112"/>
      <c r="AD319" s="112"/>
      <c r="AE319" s="112"/>
      <c r="AF319" s="112"/>
      <c r="AG319" s="207" t="str">
        <f t="shared" si="50"/>
        <v/>
      </c>
      <c r="AH319" s="113"/>
      <c r="AI319" s="207" t="str">
        <f t="shared" si="51"/>
        <v/>
      </c>
      <c r="AJ319" s="113"/>
      <c r="AK319" s="207" t="str">
        <f t="shared" si="52"/>
        <v/>
      </c>
      <c r="AL319" s="113"/>
      <c r="AM319" s="207" t="str">
        <f t="shared" si="53"/>
        <v/>
      </c>
      <c r="AN319" s="113"/>
      <c r="AO319" s="113"/>
      <c r="AP319" s="113"/>
      <c r="AQ319" s="112"/>
      <c r="AR319" s="112"/>
      <c r="AS319" s="112"/>
      <c r="AT319" s="112"/>
      <c r="AU319" s="112"/>
      <c r="AV319" s="112"/>
      <c r="AW319" s="112"/>
      <c r="AX319" s="112"/>
      <c r="AY319" s="112"/>
      <c r="BA319" s="112"/>
      <c r="BB319" s="112"/>
      <c r="BC319" s="112"/>
      <c r="BD319" s="112"/>
      <c r="BE319" s="112"/>
      <c r="BF319" s="112"/>
    </row>
    <row r="320" spans="1:58" s="76" customFormat="1" x14ac:dyDescent="0.2">
      <c r="A320" s="124"/>
      <c r="B320" s="112"/>
      <c r="C320" s="207" t="str">
        <f t="shared" si="45"/>
        <v/>
      </c>
      <c r="D320" s="73"/>
      <c r="E320" s="112"/>
      <c r="F320" s="112"/>
      <c r="G320" s="112"/>
      <c r="H320" s="112"/>
      <c r="I320" s="112"/>
      <c r="J320" s="207" t="str">
        <f t="shared" si="46"/>
        <v/>
      </c>
      <c r="K320" s="227" t="str">
        <f t="shared" si="47"/>
        <v/>
      </c>
      <c r="L320" s="112"/>
      <c r="M320" s="207" t="str">
        <f t="shared" si="48"/>
        <v/>
      </c>
      <c r="N320" s="113"/>
      <c r="O320" s="113"/>
      <c r="P320" s="112"/>
      <c r="Q320" s="112"/>
      <c r="R320" s="112"/>
      <c r="S320" s="112"/>
      <c r="T320" s="112"/>
      <c r="U320" s="112"/>
      <c r="V320" s="112"/>
      <c r="W320" s="112"/>
      <c r="X320" s="112"/>
      <c r="Y320" s="112"/>
      <c r="Z320" s="112"/>
      <c r="AA320" s="207" t="str">
        <f t="shared" si="49"/>
        <v/>
      </c>
      <c r="AB320" s="112"/>
      <c r="AC320" s="112"/>
      <c r="AD320" s="112"/>
      <c r="AE320" s="112"/>
      <c r="AF320" s="112"/>
      <c r="AG320" s="207" t="str">
        <f t="shared" si="50"/>
        <v/>
      </c>
      <c r="AH320" s="113"/>
      <c r="AI320" s="207" t="str">
        <f t="shared" si="51"/>
        <v/>
      </c>
      <c r="AJ320" s="113"/>
      <c r="AK320" s="207" t="str">
        <f t="shared" si="52"/>
        <v/>
      </c>
      <c r="AL320" s="113"/>
      <c r="AM320" s="207" t="str">
        <f t="shared" si="53"/>
        <v/>
      </c>
      <c r="AN320" s="113"/>
      <c r="AO320" s="113"/>
      <c r="AP320" s="113"/>
      <c r="AQ320" s="112"/>
      <c r="AR320" s="112"/>
      <c r="AS320" s="112"/>
      <c r="AT320" s="112"/>
      <c r="AU320" s="112"/>
      <c r="AV320" s="112"/>
      <c r="AW320" s="112"/>
      <c r="AX320" s="112"/>
      <c r="AY320" s="112"/>
      <c r="BA320" s="112"/>
      <c r="BB320" s="112"/>
      <c r="BC320" s="112"/>
      <c r="BD320" s="112"/>
      <c r="BE320" s="112"/>
      <c r="BF320" s="112"/>
    </row>
    <row r="321" spans="1:58" s="76" customFormat="1" x14ac:dyDescent="0.2">
      <c r="A321" s="124"/>
      <c r="B321" s="112"/>
      <c r="C321" s="207" t="str">
        <f t="shared" si="45"/>
        <v/>
      </c>
      <c r="D321" s="73"/>
      <c r="E321" s="112"/>
      <c r="F321" s="112"/>
      <c r="G321" s="112"/>
      <c r="H321" s="112"/>
      <c r="I321" s="112"/>
      <c r="J321" s="207" t="str">
        <f t="shared" si="46"/>
        <v/>
      </c>
      <c r="K321" s="227" t="str">
        <f t="shared" si="47"/>
        <v/>
      </c>
      <c r="L321" s="112"/>
      <c r="M321" s="207" t="str">
        <f t="shared" si="48"/>
        <v/>
      </c>
      <c r="N321" s="113"/>
      <c r="O321" s="113"/>
      <c r="P321" s="112"/>
      <c r="Q321" s="112"/>
      <c r="R321" s="112"/>
      <c r="S321" s="112"/>
      <c r="T321" s="112"/>
      <c r="U321" s="112"/>
      <c r="V321" s="112"/>
      <c r="W321" s="112"/>
      <c r="X321" s="112"/>
      <c r="Y321" s="112"/>
      <c r="Z321" s="112"/>
      <c r="AA321" s="207" t="str">
        <f t="shared" si="49"/>
        <v/>
      </c>
      <c r="AB321" s="112"/>
      <c r="AC321" s="112"/>
      <c r="AD321" s="112"/>
      <c r="AE321" s="112"/>
      <c r="AF321" s="112"/>
      <c r="AG321" s="207" t="str">
        <f t="shared" si="50"/>
        <v/>
      </c>
      <c r="AH321" s="113"/>
      <c r="AI321" s="207" t="str">
        <f t="shared" si="51"/>
        <v/>
      </c>
      <c r="AJ321" s="113"/>
      <c r="AK321" s="207" t="str">
        <f t="shared" si="52"/>
        <v/>
      </c>
      <c r="AL321" s="113"/>
      <c r="AM321" s="207" t="str">
        <f t="shared" si="53"/>
        <v/>
      </c>
      <c r="AN321" s="113"/>
      <c r="AO321" s="113"/>
      <c r="AP321" s="113"/>
      <c r="AQ321" s="112"/>
      <c r="AR321" s="112"/>
      <c r="AS321" s="112"/>
      <c r="AT321" s="112"/>
      <c r="AU321" s="112"/>
      <c r="AV321" s="112"/>
      <c r="AW321" s="112"/>
      <c r="AX321" s="112"/>
      <c r="AY321" s="112"/>
      <c r="BA321" s="112"/>
      <c r="BB321" s="112"/>
      <c r="BC321" s="112"/>
      <c r="BD321" s="112"/>
      <c r="BE321" s="112"/>
      <c r="BF321" s="112"/>
    </row>
    <row r="322" spans="1:58" s="76" customFormat="1" x14ac:dyDescent="0.2">
      <c r="A322" s="124"/>
      <c r="B322" s="112"/>
      <c r="C322" s="207" t="str">
        <f t="shared" si="45"/>
        <v/>
      </c>
      <c r="D322" s="73"/>
      <c r="E322" s="112"/>
      <c r="F322" s="112"/>
      <c r="G322" s="112"/>
      <c r="H322" s="112"/>
      <c r="I322" s="112"/>
      <c r="J322" s="207" t="str">
        <f t="shared" si="46"/>
        <v/>
      </c>
      <c r="K322" s="227" t="str">
        <f t="shared" si="47"/>
        <v/>
      </c>
      <c r="L322" s="112"/>
      <c r="M322" s="207" t="str">
        <f t="shared" si="48"/>
        <v/>
      </c>
      <c r="N322" s="113"/>
      <c r="O322" s="113"/>
      <c r="P322" s="112"/>
      <c r="Q322" s="112"/>
      <c r="R322" s="112"/>
      <c r="S322" s="112"/>
      <c r="T322" s="112"/>
      <c r="U322" s="112"/>
      <c r="V322" s="112"/>
      <c r="W322" s="112"/>
      <c r="X322" s="112"/>
      <c r="Y322" s="112"/>
      <c r="Z322" s="112"/>
      <c r="AA322" s="207" t="str">
        <f t="shared" si="49"/>
        <v/>
      </c>
      <c r="AB322" s="112"/>
      <c r="AC322" s="112"/>
      <c r="AD322" s="112"/>
      <c r="AE322" s="112"/>
      <c r="AF322" s="112"/>
      <c r="AG322" s="207" t="str">
        <f t="shared" si="50"/>
        <v/>
      </c>
      <c r="AH322" s="113"/>
      <c r="AI322" s="207" t="str">
        <f t="shared" si="51"/>
        <v/>
      </c>
      <c r="AJ322" s="113"/>
      <c r="AK322" s="207" t="str">
        <f t="shared" si="52"/>
        <v/>
      </c>
      <c r="AL322" s="113"/>
      <c r="AM322" s="207" t="str">
        <f t="shared" si="53"/>
        <v/>
      </c>
      <c r="AN322" s="113"/>
      <c r="AO322" s="113"/>
      <c r="AP322" s="113"/>
      <c r="AQ322" s="112"/>
      <c r="AR322" s="112"/>
      <c r="AS322" s="112"/>
      <c r="AT322" s="112"/>
      <c r="AU322" s="112"/>
      <c r="AV322" s="112"/>
      <c r="AW322" s="112"/>
      <c r="AX322" s="112"/>
      <c r="AY322" s="112"/>
      <c r="BA322" s="112"/>
      <c r="BB322" s="112"/>
      <c r="BC322" s="112"/>
      <c r="BD322" s="112"/>
      <c r="BE322" s="112"/>
      <c r="BF322" s="112"/>
    </row>
    <row r="323" spans="1:58" s="76" customFormat="1" x14ac:dyDescent="0.2">
      <c r="A323" s="124"/>
      <c r="B323" s="112"/>
      <c r="C323" s="207" t="str">
        <f t="shared" si="45"/>
        <v/>
      </c>
      <c r="D323" s="73"/>
      <c r="E323" s="112"/>
      <c r="F323" s="112"/>
      <c r="G323" s="112"/>
      <c r="H323" s="112"/>
      <c r="I323" s="112"/>
      <c r="J323" s="207" t="str">
        <f t="shared" si="46"/>
        <v/>
      </c>
      <c r="K323" s="227" t="str">
        <f t="shared" si="47"/>
        <v/>
      </c>
      <c r="L323" s="112"/>
      <c r="M323" s="207" t="str">
        <f t="shared" si="48"/>
        <v/>
      </c>
      <c r="N323" s="113"/>
      <c r="O323" s="113"/>
      <c r="P323" s="112"/>
      <c r="Q323" s="112"/>
      <c r="R323" s="112"/>
      <c r="S323" s="112"/>
      <c r="T323" s="112"/>
      <c r="U323" s="112"/>
      <c r="V323" s="112"/>
      <c r="W323" s="112"/>
      <c r="X323" s="112"/>
      <c r="Y323" s="112"/>
      <c r="Z323" s="112"/>
      <c r="AA323" s="207" t="str">
        <f t="shared" si="49"/>
        <v/>
      </c>
      <c r="AB323" s="112"/>
      <c r="AC323" s="112"/>
      <c r="AD323" s="112"/>
      <c r="AE323" s="112"/>
      <c r="AF323" s="112"/>
      <c r="AG323" s="207" t="str">
        <f t="shared" si="50"/>
        <v/>
      </c>
      <c r="AH323" s="113"/>
      <c r="AI323" s="207" t="str">
        <f t="shared" si="51"/>
        <v/>
      </c>
      <c r="AJ323" s="113"/>
      <c r="AK323" s="207" t="str">
        <f t="shared" si="52"/>
        <v/>
      </c>
      <c r="AL323" s="113"/>
      <c r="AM323" s="207" t="str">
        <f t="shared" si="53"/>
        <v/>
      </c>
      <c r="AN323" s="113"/>
      <c r="AO323" s="113"/>
      <c r="AP323" s="113"/>
      <c r="AQ323" s="112"/>
      <c r="AR323" s="112"/>
      <c r="AS323" s="112"/>
      <c r="AT323" s="112"/>
      <c r="AU323" s="112"/>
      <c r="AV323" s="112"/>
      <c r="AW323" s="112"/>
      <c r="AX323" s="112"/>
      <c r="AY323" s="112"/>
      <c r="BA323" s="112"/>
      <c r="BB323" s="112"/>
      <c r="BC323" s="112"/>
      <c r="BD323" s="112"/>
      <c r="BE323" s="112"/>
      <c r="BF323" s="112"/>
    </row>
    <row r="324" spans="1:58" s="76" customFormat="1" x14ac:dyDescent="0.2">
      <c r="A324" s="124"/>
      <c r="B324" s="112"/>
      <c r="C324" s="207" t="str">
        <f t="shared" si="45"/>
        <v/>
      </c>
      <c r="D324" s="73"/>
      <c r="E324" s="112"/>
      <c r="F324" s="112"/>
      <c r="G324" s="112"/>
      <c r="H324" s="112"/>
      <c r="I324" s="112"/>
      <c r="J324" s="207" t="str">
        <f t="shared" si="46"/>
        <v/>
      </c>
      <c r="K324" s="227" t="str">
        <f t="shared" si="47"/>
        <v/>
      </c>
      <c r="L324" s="112"/>
      <c r="M324" s="207" t="str">
        <f t="shared" si="48"/>
        <v/>
      </c>
      <c r="N324" s="113"/>
      <c r="O324" s="113"/>
      <c r="P324" s="112"/>
      <c r="Q324" s="112"/>
      <c r="R324" s="112"/>
      <c r="S324" s="112"/>
      <c r="T324" s="112"/>
      <c r="U324" s="112"/>
      <c r="V324" s="112"/>
      <c r="W324" s="112"/>
      <c r="X324" s="112"/>
      <c r="Y324" s="112"/>
      <c r="Z324" s="112"/>
      <c r="AA324" s="207" t="str">
        <f t="shared" si="49"/>
        <v/>
      </c>
      <c r="AB324" s="112"/>
      <c r="AC324" s="112"/>
      <c r="AD324" s="112"/>
      <c r="AE324" s="112"/>
      <c r="AF324" s="112"/>
      <c r="AG324" s="207" t="str">
        <f t="shared" si="50"/>
        <v/>
      </c>
      <c r="AH324" s="113"/>
      <c r="AI324" s="207" t="str">
        <f t="shared" si="51"/>
        <v/>
      </c>
      <c r="AJ324" s="113"/>
      <c r="AK324" s="207" t="str">
        <f t="shared" si="52"/>
        <v/>
      </c>
      <c r="AL324" s="113"/>
      <c r="AM324" s="207" t="str">
        <f t="shared" si="53"/>
        <v/>
      </c>
      <c r="AN324" s="113"/>
      <c r="AO324" s="113"/>
      <c r="AP324" s="113"/>
      <c r="AQ324" s="112"/>
      <c r="AR324" s="112"/>
      <c r="AS324" s="112"/>
      <c r="AT324" s="112"/>
      <c r="AU324" s="112"/>
      <c r="AV324" s="112"/>
      <c r="AW324" s="112"/>
      <c r="AX324" s="112"/>
      <c r="AY324" s="112"/>
      <c r="BA324" s="112"/>
      <c r="BB324" s="112"/>
      <c r="BC324" s="112"/>
      <c r="BD324" s="112"/>
      <c r="BE324" s="112"/>
      <c r="BF324" s="112"/>
    </row>
    <row r="325" spans="1:58" s="76" customFormat="1" x14ac:dyDescent="0.2">
      <c r="A325" s="124"/>
      <c r="B325" s="112"/>
      <c r="C325" s="207" t="str">
        <f t="shared" si="45"/>
        <v/>
      </c>
      <c r="D325" s="73"/>
      <c r="E325" s="112"/>
      <c r="F325" s="112"/>
      <c r="G325" s="112"/>
      <c r="H325" s="112"/>
      <c r="I325" s="112"/>
      <c r="J325" s="207" t="str">
        <f t="shared" si="46"/>
        <v/>
      </c>
      <c r="K325" s="227" t="str">
        <f t="shared" si="47"/>
        <v/>
      </c>
      <c r="L325" s="112"/>
      <c r="M325" s="207" t="str">
        <f t="shared" si="48"/>
        <v/>
      </c>
      <c r="N325" s="113"/>
      <c r="O325" s="113"/>
      <c r="P325" s="112"/>
      <c r="Q325" s="112"/>
      <c r="R325" s="112"/>
      <c r="S325" s="112"/>
      <c r="T325" s="112"/>
      <c r="U325" s="112"/>
      <c r="V325" s="112"/>
      <c r="W325" s="112"/>
      <c r="X325" s="112"/>
      <c r="Y325" s="112"/>
      <c r="Z325" s="112"/>
      <c r="AA325" s="207" t="str">
        <f t="shared" si="49"/>
        <v/>
      </c>
      <c r="AB325" s="112"/>
      <c r="AC325" s="112"/>
      <c r="AD325" s="112"/>
      <c r="AE325" s="112"/>
      <c r="AF325" s="112"/>
      <c r="AG325" s="207" t="str">
        <f t="shared" si="50"/>
        <v/>
      </c>
      <c r="AH325" s="113"/>
      <c r="AI325" s="207" t="str">
        <f t="shared" si="51"/>
        <v/>
      </c>
      <c r="AJ325" s="113"/>
      <c r="AK325" s="207" t="str">
        <f t="shared" si="52"/>
        <v/>
      </c>
      <c r="AL325" s="113"/>
      <c r="AM325" s="207" t="str">
        <f t="shared" si="53"/>
        <v/>
      </c>
      <c r="AN325" s="113"/>
      <c r="AO325" s="113"/>
      <c r="AP325" s="113"/>
      <c r="AQ325" s="112"/>
      <c r="AR325" s="112"/>
      <c r="AS325" s="112"/>
      <c r="AT325" s="112"/>
      <c r="AU325" s="112"/>
      <c r="AV325" s="112"/>
      <c r="AW325" s="112"/>
      <c r="AX325" s="112"/>
      <c r="AY325" s="112"/>
      <c r="BA325" s="112"/>
      <c r="BB325" s="112"/>
      <c r="BC325" s="112"/>
      <c r="BD325" s="112"/>
      <c r="BE325" s="112"/>
      <c r="BF325" s="112"/>
    </row>
    <row r="326" spans="1:58" s="76" customFormat="1" x14ac:dyDescent="0.2">
      <c r="A326" s="124"/>
      <c r="B326" s="112"/>
      <c r="C326" s="207" t="str">
        <f t="shared" si="45"/>
        <v/>
      </c>
      <c r="D326" s="73"/>
      <c r="E326" s="112"/>
      <c r="F326" s="112"/>
      <c r="G326" s="112"/>
      <c r="H326" s="112"/>
      <c r="I326" s="112"/>
      <c r="J326" s="207" t="str">
        <f t="shared" si="46"/>
        <v/>
      </c>
      <c r="K326" s="227" t="str">
        <f t="shared" si="47"/>
        <v/>
      </c>
      <c r="L326" s="112"/>
      <c r="M326" s="207" t="str">
        <f t="shared" si="48"/>
        <v/>
      </c>
      <c r="N326" s="113"/>
      <c r="O326" s="113"/>
      <c r="P326" s="112"/>
      <c r="Q326" s="112"/>
      <c r="R326" s="112"/>
      <c r="S326" s="112"/>
      <c r="T326" s="112"/>
      <c r="U326" s="112"/>
      <c r="V326" s="112"/>
      <c r="W326" s="112"/>
      <c r="X326" s="112"/>
      <c r="Y326" s="112"/>
      <c r="Z326" s="112"/>
      <c r="AA326" s="207" t="str">
        <f t="shared" si="49"/>
        <v/>
      </c>
      <c r="AB326" s="112"/>
      <c r="AC326" s="112"/>
      <c r="AD326" s="112"/>
      <c r="AE326" s="112"/>
      <c r="AF326" s="112"/>
      <c r="AG326" s="207" t="str">
        <f t="shared" si="50"/>
        <v/>
      </c>
      <c r="AH326" s="113"/>
      <c r="AI326" s="207" t="str">
        <f t="shared" si="51"/>
        <v/>
      </c>
      <c r="AJ326" s="113"/>
      <c r="AK326" s="207" t="str">
        <f t="shared" si="52"/>
        <v/>
      </c>
      <c r="AL326" s="113"/>
      <c r="AM326" s="207" t="str">
        <f t="shared" si="53"/>
        <v/>
      </c>
      <c r="AN326" s="113"/>
      <c r="AO326" s="113"/>
      <c r="AP326" s="113"/>
      <c r="AQ326" s="112"/>
      <c r="AR326" s="112"/>
      <c r="AS326" s="112"/>
      <c r="AT326" s="112"/>
      <c r="AU326" s="112"/>
      <c r="AV326" s="112"/>
      <c r="AW326" s="112"/>
      <c r="AX326" s="112"/>
      <c r="AY326" s="112"/>
      <c r="BA326" s="112"/>
      <c r="BB326" s="112"/>
      <c r="BC326" s="112"/>
      <c r="BD326" s="112"/>
      <c r="BE326" s="112"/>
      <c r="BF326" s="112"/>
    </row>
    <row r="327" spans="1:58" s="76" customFormat="1" x14ac:dyDescent="0.2">
      <c r="A327" s="124"/>
      <c r="B327" s="112"/>
      <c r="C327" s="207" t="str">
        <f t="shared" ref="C327:C390" si="54">IF(D327="","",(VLOOKUP(D327,Generic_Road_Names_Table_Array,2,FALSE)))</f>
        <v/>
      </c>
      <c r="D327" s="73"/>
      <c r="E327" s="112"/>
      <c r="F327" s="112"/>
      <c r="G327" s="112"/>
      <c r="H327" s="112"/>
      <c r="I327" s="112"/>
      <c r="J327" s="207" t="str">
        <f t="shared" ref="J327:J390" si="55">IF(I327="","",VLOOKUP(I327,Minor_Structures_ms_Type_Table_Array,2,FALSE))</f>
        <v/>
      </c>
      <c r="K327" s="227" t="str">
        <f t="shared" ref="K327:K390" si="56">IF(J327="","",IFERROR(VLOOKUP(J327,Minor_Structures_ms_Type_Ref_Only_Table_Array,2,FALSE),""))</f>
        <v/>
      </c>
      <c r="L327" s="112"/>
      <c r="M327" s="207" t="str">
        <f t="shared" ref="M327:M390" si="57">IF(L327="","",VLOOKUP(L327,Minor_Structures_ms_SubType_Table_Array,2,FALSE))</f>
        <v/>
      </c>
      <c r="N327" s="113"/>
      <c r="O327" s="113"/>
      <c r="P327" s="112"/>
      <c r="Q327" s="112"/>
      <c r="R327" s="112"/>
      <c r="S327" s="112"/>
      <c r="T327" s="112"/>
      <c r="U327" s="112"/>
      <c r="V327" s="112"/>
      <c r="W327" s="112"/>
      <c r="X327" s="112"/>
      <c r="Y327" s="112"/>
      <c r="Z327" s="112"/>
      <c r="AA327" s="207" t="str">
        <f t="shared" ref="AA327:AA390" si="58">IF(Z327="","",(VLOOKUP(Z327,Generic_Length_Adjustment_Reason_Table_Array,2,FALSE)))</f>
        <v/>
      </c>
      <c r="AB327" s="112"/>
      <c r="AC327" s="112"/>
      <c r="AD327" s="112"/>
      <c r="AE327" s="112"/>
      <c r="AF327" s="112"/>
      <c r="AG327" s="207" t="str">
        <f t="shared" ref="AG327:AG390" si="59">IF(AF327="","",VLOOKUP(AF327,Minor_Structures_ms_Material_Table_Array,2,FALSE))</f>
        <v/>
      </c>
      <c r="AH327" s="113"/>
      <c r="AI327" s="207" t="str">
        <f t="shared" ref="AI327:AI390" si="60">IF(AH327="","",VLOOKUP(AH327,Minor_Structures_ms_Surf_Treat_Table_Array,2,FALSE))</f>
        <v/>
      </c>
      <c r="AJ327" s="113"/>
      <c r="AK327" s="207" t="str">
        <f t="shared" ref="AK327:AK390" si="61">IF(AJ327="","",VLOOKUP(AJ327,Minor_Structures_ms_Colour_Table_Array,2,FALSE))</f>
        <v/>
      </c>
      <c r="AL327" s="113"/>
      <c r="AM327" s="207" t="str">
        <f t="shared" ref="AM327:AM390" si="62">IF(AL327="","",VLOOKUP(AL327,Minor_Structures_ms_Style_Table_Array,2,FALSE))</f>
        <v/>
      </c>
      <c r="AN327" s="113"/>
      <c r="AO327" s="113"/>
      <c r="AP327" s="113"/>
      <c r="AQ327" s="112"/>
      <c r="AR327" s="112"/>
      <c r="AS327" s="112"/>
      <c r="AT327" s="112"/>
      <c r="AU327" s="112"/>
      <c r="AV327" s="112"/>
      <c r="AW327" s="112"/>
      <c r="AX327" s="112"/>
      <c r="AY327" s="112"/>
      <c r="BA327" s="112"/>
      <c r="BB327" s="112"/>
      <c r="BC327" s="112"/>
      <c r="BD327" s="112"/>
      <c r="BE327" s="112"/>
      <c r="BF327" s="112"/>
    </row>
    <row r="328" spans="1:58" s="76" customFormat="1" x14ac:dyDescent="0.2">
      <c r="A328" s="124"/>
      <c r="B328" s="112"/>
      <c r="C328" s="207" t="str">
        <f t="shared" si="54"/>
        <v/>
      </c>
      <c r="D328" s="73"/>
      <c r="E328" s="112"/>
      <c r="F328" s="112"/>
      <c r="G328" s="112"/>
      <c r="H328" s="112"/>
      <c r="I328" s="112"/>
      <c r="J328" s="207" t="str">
        <f t="shared" si="55"/>
        <v/>
      </c>
      <c r="K328" s="227" t="str">
        <f t="shared" si="56"/>
        <v/>
      </c>
      <c r="L328" s="112"/>
      <c r="M328" s="207" t="str">
        <f t="shared" si="57"/>
        <v/>
      </c>
      <c r="N328" s="113"/>
      <c r="O328" s="113"/>
      <c r="P328" s="112"/>
      <c r="Q328" s="112"/>
      <c r="R328" s="112"/>
      <c r="S328" s="112"/>
      <c r="T328" s="112"/>
      <c r="U328" s="112"/>
      <c r="V328" s="112"/>
      <c r="W328" s="112"/>
      <c r="X328" s="112"/>
      <c r="Y328" s="112"/>
      <c r="Z328" s="112"/>
      <c r="AA328" s="207" t="str">
        <f t="shared" si="58"/>
        <v/>
      </c>
      <c r="AB328" s="112"/>
      <c r="AC328" s="112"/>
      <c r="AD328" s="112"/>
      <c r="AE328" s="112"/>
      <c r="AF328" s="112"/>
      <c r="AG328" s="207" t="str">
        <f t="shared" si="59"/>
        <v/>
      </c>
      <c r="AH328" s="113"/>
      <c r="AI328" s="207" t="str">
        <f t="shared" si="60"/>
        <v/>
      </c>
      <c r="AJ328" s="113"/>
      <c r="AK328" s="207" t="str">
        <f t="shared" si="61"/>
        <v/>
      </c>
      <c r="AL328" s="113"/>
      <c r="AM328" s="207" t="str">
        <f t="shared" si="62"/>
        <v/>
      </c>
      <c r="AN328" s="113"/>
      <c r="AO328" s="113"/>
      <c r="AP328" s="113"/>
      <c r="AQ328" s="112"/>
      <c r="AR328" s="112"/>
      <c r="AS328" s="112"/>
      <c r="AT328" s="112"/>
      <c r="AU328" s="112"/>
      <c r="AV328" s="112"/>
      <c r="AW328" s="112"/>
      <c r="AX328" s="112"/>
      <c r="AY328" s="112"/>
      <c r="BA328" s="112"/>
      <c r="BB328" s="112"/>
      <c r="BC328" s="112"/>
      <c r="BD328" s="112"/>
      <c r="BE328" s="112"/>
      <c r="BF328" s="112"/>
    </row>
    <row r="329" spans="1:58" s="76" customFormat="1" x14ac:dyDescent="0.2">
      <c r="A329" s="124"/>
      <c r="B329" s="112"/>
      <c r="C329" s="207" t="str">
        <f t="shared" si="54"/>
        <v/>
      </c>
      <c r="D329" s="73"/>
      <c r="E329" s="112"/>
      <c r="F329" s="112"/>
      <c r="G329" s="112"/>
      <c r="H329" s="112"/>
      <c r="I329" s="112"/>
      <c r="J329" s="207" t="str">
        <f t="shared" si="55"/>
        <v/>
      </c>
      <c r="K329" s="227" t="str">
        <f t="shared" si="56"/>
        <v/>
      </c>
      <c r="L329" s="112"/>
      <c r="M329" s="207" t="str">
        <f t="shared" si="57"/>
        <v/>
      </c>
      <c r="N329" s="113"/>
      <c r="O329" s="113"/>
      <c r="P329" s="112"/>
      <c r="Q329" s="112"/>
      <c r="R329" s="112"/>
      <c r="S329" s="112"/>
      <c r="T329" s="112"/>
      <c r="U329" s="112"/>
      <c r="V329" s="112"/>
      <c r="W329" s="112"/>
      <c r="X329" s="112"/>
      <c r="Y329" s="112"/>
      <c r="Z329" s="112"/>
      <c r="AA329" s="207" t="str">
        <f t="shared" si="58"/>
        <v/>
      </c>
      <c r="AB329" s="112"/>
      <c r="AC329" s="112"/>
      <c r="AD329" s="112"/>
      <c r="AE329" s="112"/>
      <c r="AF329" s="112"/>
      <c r="AG329" s="207" t="str">
        <f t="shared" si="59"/>
        <v/>
      </c>
      <c r="AH329" s="113"/>
      <c r="AI329" s="207" t="str">
        <f t="shared" si="60"/>
        <v/>
      </c>
      <c r="AJ329" s="113"/>
      <c r="AK329" s="207" t="str">
        <f t="shared" si="61"/>
        <v/>
      </c>
      <c r="AL329" s="113"/>
      <c r="AM329" s="207" t="str">
        <f t="shared" si="62"/>
        <v/>
      </c>
      <c r="AN329" s="113"/>
      <c r="AO329" s="113"/>
      <c r="AP329" s="113"/>
      <c r="AQ329" s="112"/>
      <c r="AR329" s="112"/>
      <c r="AS329" s="112"/>
      <c r="AT329" s="112"/>
      <c r="AU329" s="112"/>
      <c r="AV329" s="112"/>
      <c r="AW329" s="112"/>
      <c r="AX329" s="112"/>
      <c r="AY329" s="112"/>
      <c r="BA329" s="112"/>
      <c r="BB329" s="112"/>
      <c r="BC329" s="112"/>
      <c r="BD329" s="112"/>
      <c r="BE329" s="112"/>
      <c r="BF329" s="112"/>
    </row>
    <row r="330" spans="1:58" s="76" customFormat="1" x14ac:dyDescent="0.2">
      <c r="A330" s="124"/>
      <c r="B330" s="112"/>
      <c r="C330" s="207" t="str">
        <f t="shared" si="54"/>
        <v/>
      </c>
      <c r="D330" s="73"/>
      <c r="E330" s="112"/>
      <c r="F330" s="112"/>
      <c r="G330" s="112"/>
      <c r="H330" s="112"/>
      <c r="I330" s="112"/>
      <c r="J330" s="207" t="str">
        <f t="shared" si="55"/>
        <v/>
      </c>
      <c r="K330" s="227" t="str">
        <f t="shared" si="56"/>
        <v/>
      </c>
      <c r="L330" s="112"/>
      <c r="M330" s="207" t="str">
        <f t="shared" si="57"/>
        <v/>
      </c>
      <c r="N330" s="113"/>
      <c r="O330" s="113"/>
      <c r="P330" s="112"/>
      <c r="Q330" s="112"/>
      <c r="R330" s="112"/>
      <c r="S330" s="112"/>
      <c r="T330" s="112"/>
      <c r="U330" s="112"/>
      <c r="V330" s="112"/>
      <c r="W330" s="112"/>
      <c r="X330" s="112"/>
      <c r="Y330" s="112"/>
      <c r="Z330" s="112"/>
      <c r="AA330" s="207" t="str">
        <f t="shared" si="58"/>
        <v/>
      </c>
      <c r="AB330" s="112"/>
      <c r="AC330" s="112"/>
      <c r="AD330" s="112"/>
      <c r="AE330" s="112"/>
      <c r="AF330" s="112"/>
      <c r="AG330" s="207" t="str">
        <f t="shared" si="59"/>
        <v/>
      </c>
      <c r="AH330" s="113"/>
      <c r="AI330" s="207" t="str">
        <f t="shared" si="60"/>
        <v/>
      </c>
      <c r="AJ330" s="113"/>
      <c r="AK330" s="207" t="str">
        <f t="shared" si="61"/>
        <v/>
      </c>
      <c r="AL330" s="113"/>
      <c r="AM330" s="207" t="str">
        <f t="shared" si="62"/>
        <v/>
      </c>
      <c r="AN330" s="113"/>
      <c r="AO330" s="113"/>
      <c r="AP330" s="113"/>
      <c r="AQ330" s="112"/>
      <c r="AR330" s="112"/>
      <c r="AS330" s="112"/>
      <c r="AT330" s="112"/>
      <c r="AU330" s="112"/>
      <c r="AV330" s="112"/>
      <c r="AW330" s="112"/>
      <c r="AX330" s="112"/>
      <c r="AY330" s="112"/>
      <c r="BA330" s="112"/>
      <c r="BB330" s="112"/>
      <c r="BC330" s="112"/>
      <c r="BD330" s="112"/>
      <c r="BE330" s="112"/>
      <c r="BF330" s="112"/>
    </row>
    <row r="331" spans="1:58" s="76" customFormat="1" x14ac:dyDescent="0.2">
      <c r="A331" s="124"/>
      <c r="B331" s="112"/>
      <c r="C331" s="207" t="str">
        <f t="shared" si="54"/>
        <v/>
      </c>
      <c r="D331" s="73"/>
      <c r="E331" s="112"/>
      <c r="F331" s="112"/>
      <c r="G331" s="112"/>
      <c r="H331" s="112"/>
      <c r="I331" s="112"/>
      <c r="J331" s="207" t="str">
        <f t="shared" si="55"/>
        <v/>
      </c>
      <c r="K331" s="227" t="str">
        <f t="shared" si="56"/>
        <v/>
      </c>
      <c r="L331" s="112"/>
      <c r="M331" s="207" t="str">
        <f t="shared" si="57"/>
        <v/>
      </c>
      <c r="N331" s="113"/>
      <c r="O331" s="113"/>
      <c r="P331" s="112"/>
      <c r="Q331" s="112"/>
      <c r="R331" s="112"/>
      <c r="S331" s="112"/>
      <c r="T331" s="112"/>
      <c r="U331" s="112"/>
      <c r="V331" s="112"/>
      <c r="W331" s="112"/>
      <c r="X331" s="112"/>
      <c r="Y331" s="112"/>
      <c r="Z331" s="112"/>
      <c r="AA331" s="207" t="str">
        <f t="shared" si="58"/>
        <v/>
      </c>
      <c r="AB331" s="112"/>
      <c r="AC331" s="112"/>
      <c r="AD331" s="112"/>
      <c r="AE331" s="112"/>
      <c r="AF331" s="112"/>
      <c r="AG331" s="207" t="str">
        <f t="shared" si="59"/>
        <v/>
      </c>
      <c r="AH331" s="113"/>
      <c r="AI331" s="207" t="str">
        <f t="shared" si="60"/>
        <v/>
      </c>
      <c r="AJ331" s="113"/>
      <c r="AK331" s="207" t="str">
        <f t="shared" si="61"/>
        <v/>
      </c>
      <c r="AL331" s="113"/>
      <c r="AM331" s="207" t="str">
        <f t="shared" si="62"/>
        <v/>
      </c>
      <c r="AN331" s="113"/>
      <c r="AO331" s="113"/>
      <c r="AP331" s="113"/>
      <c r="AQ331" s="112"/>
      <c r="AR331" s="112"/>
      <c r="AS331" s="112"/>
      <c r="AT331" s="112"/>
      <c r="AU331" s="112"/>
      <c r="AV331" s="112"/>
      <c r="AW331" s="112"/>
      <c r="AX331" s="112"/>
      <c r="AY331" s="112"/>
      <c r="BA331" s="112"/>
      <c r="BB331" s="112"/>
      <c r="BC331" s="112"/>
      <c r="BD331" s="112"/>
      <c r="BE331" s="112"/>
      <c r="BF331" s="112"/>
    </row>
    <row r="332" spans="1:58" s="76" customFormat="1" x14ac:dyDescent="0.2">
      <c r="A332" s="124"/>
      <c r="B332" s="112"/>
      <c r="C332" s="207" t="str">
        <f t="shared" si="54"/>
        <v/>
      </c>
      <c r="D332" s="73"/>
      <c r="E332" s="112"/>
      <c r="F332" s="112"/>
      <c r="G332" s="112"/>
      <c r="H332" s="112"/>
      <c r="I332" s="112"/>
      <c r="J332" s="207" t="str">
        <f t="shared" si="55"/>
        <v/>
      </c>
      <c r="K332" s="227" t="str">
        <f t="shared" si="56"/>
        <v/>
      </c>
      <c r="L332" s="112"/>
      <c r="M332" s="207" t="str">
        <f t="shared" si="57"/>
        <v/>
      </c>
      <c r="N332" s="113"/>
      <c r="O332" s="113"/>
      <c r="P332" s="112"/>
      <c r="Q332" s="112"/>
      <c r="R332" s="112"/>
      <c r="S332" s="112"/>
      <c r="T332" s="112"/>
      <c r="U332" s="112"/>
      <c r="V332" s="112"/>
      <c r="W332" s="112"/>
      <c r="X332" s="112"/>
      <c r="Y332" s="112"/>
      <c r="Z332" s="112"/>
      <c r="AA332" s="207" t="str">
        <f t="shared" si="58"/>
        <v/>
      </c>
      <c r="AB332" s="112"/>
      <c r="AC332" s="112"/>
      <c r="AD332" s="112"/>
      <c r="AE332" s="112"/>
      <c r="AF332" s="112"/>
      <c r="AG332" s="207" t="str">
        <f t="shared" si="59"/>
        <v/>
      </c>
      <c r="AH332" s="113"/>
      <c r="AI332" s="207" t="str">
        <f t="shared" si="60"/>
        <v/>
      </c>
      <c r="AJ332" s="113"/>
      <c r="AK332" s="207" t="str">
        <f t="shared" si="61"/>
        <v/>
      </c>
      <c r="AL332" s="113"/>
      <c r="AM332" s="207" t="str">
        <f t="shared" si="62"/>
        <v/>
      </c>
      <c r="AN332" s="113"/>
      <c r="AO332" s="113"/>
      <c r="AP332" s="113"/>
      <c r="AQ332" s="112"/>
      <c r="AR332" s="112"/>
      <c r="AS332" s="112"/>
      <c r="AT332" s="112"/>
      <c r="AU332" s="112"/>
      <c r="AV332" s="112"/>
      <c r="AW332" s="112"/>
      <c r="AX332" s="112"/>
      <c r="AY332" s="112"/>
      <c r="BA332" s="112"/>
      <c r="BB332" s="112"/>
      <c r="BC332" s="112"/>
      <c r="BD332" s="112"/>
      <c r="BE332" s="112"/>
      <c r="BF332" s="112"/>
    </row>
    <row r="333" spans="1:58" s="76" customFormat="1" x14ac:dyDescent="0.2">
      <c r="A333" s="124"/>
      <c r="B333" s="112"/>
      <c r="C333" s="207" t="str">
        <f t="shared" si="54"/>
        <v/>
      </c>
      <c r="D333" s="73"/>
      <c r="E333" s="112"/>
      <c r="F333" s="112"/>
      <c r="G333" s="112"/>
      <c r="H333" s="112"/>
      <c r="I333" s="112"/>
      <c r="J333" s="207" t="str">
        <f t="shared" si="55"/>
        <v/>
      </c>
      <c r="K333" s="227" t="str">
        <f t="shared" si="56"/>
        <v/>
      </c>
      <c r="L333" s="112"/>
      <c r="M333" s="207" t="str">
        <f t="shared" si="57"/>
        <v/>
      </c>
      <c r="N333" s="113"/>
      <c r="O333" s="113"/>
      <c r="P333" s="112"/>
      <c r="Q333" s="112"/>
      <c r="R333" s="112"/>
      <c r="S333" s="112"/>
      <c r="T333" s="112"/>
      <c r="U333" s="112"/>
      <c r="V333" s="112"/>
      <c r="W333" s="112"/>
      <c r="X333" s="112"/>
      <c r="Y333" s="112"/>
      <c r="Z333" s="112"/>
      <c r="AA333" s="207" t="str">
        <f t="shared" si="58"/>
        <v/>
      </c>
      <c r="AB333" s="112"/>
      <c r="AC333" s="112"/>
      <c r="AD333" s="112"/>
      <c r="AE333" s="112"/>
      <c r="AF333" s="112"/>
      <c r="AG333" s="207" t="str">
        <f t="shared" si="59"/>
        <v/>
      </c>
      <c r="AH333" s="113"/>
      <c r="AI333" s="207" t="str">
        <f t="shared" si="60"/>
        <v/>
      </c>
      <c r="AJ333" s="113"/>
      <c r="AK333" s="207" t="str">
        <f t="shared" si="61"/>
        <v/>
      </c>
      <c r="AL333" s="113"/>
      <c r="AM333" s="207" t="str">
        <f t="shared" si="62"/>
        <v/>
      </c>
      <c r="AN333" s="113"/>
      <c r="AO333" s="113"/>
      <c r="AP333" s="113"/>
      <c r="AQ333" s="112"/>
      <c r="AR333" s="112"/>
      <c r="AS333" s="112"/>
      <c r="AT333" s="112"/>
      <c r="AU333" s="112"/>
      <c r="AV333" s="112"/>
      <c r="AW333" s="112"/>
      <c r="AX333" s="112"/>
      <c r="AY333" s="112"/>
      <c r="BA333" s="112"/>
      <c r="BB333" s="112"/>
      <c r="BC333" s="112"/>
      <c r="BD333" s="112"/>
      <c r="BE333" s="112"/>
      <c r="BF333" s="112"/>
    </row>
    <row r="334" spans="1:58" s="76" customFormat="1" x14ac:dyDescent="0.2">
      <c r="A334" s="124"/>
      <c r="B334" s="112"/>
      <c r="C334" s="207" t="str">
        <f t="shared" si="54"/>
        <v/>
      </c>
      <c r="D334" s="73"/>
      <c r="E334" s="112"/>
      <c r="F334" s="112"/>
      <c r="G334" s="112"/>
      <c r="H334" s="112"/>
      <c r="I334" s="112"/>
      <c r="J334" s="207" t="str">
        <f t="shared" si="55"/>
        <v/>
      </c>
      <c r="K334" s="227" t="str">
        <f t="shared" si="56"/>
        <v/>
      </c>
      <c r="L334" s="112"/>
      <c r="M334" s="207" t="str">
        <f t="shared" si="57"/>
        <v/>
      </c>
      <c r="N334" s="113"/>
      <c r="O334" s="113"/>
      <c r="P334" s="112"/>
      <c r="Q334" s="112"/>
      <c r="R334" s="112"/>
      <c r="S334" s="112"/>
      <c r="T334" s="112"/>
      <c r="U334" s="112"/>
      <c r="V334" s="112"/>
      <c r="W334" s="112"/>
      <c r="X334" s="112"/>
      <c r="Y334" s="112"/>
      <c r="Z334" s="112"/>
      <c r="AA334" s="207" t="str">
        <f t="shared" si="58"/>
        <v/>
      </c>
      <c r="AB334" s="112"/>
      <c r="AC334" s="112"/>
      <c r="AD334" s="112"/>
      <c r="AE334" s="112"/>
      <c r="AF334" s="112"/>
      <c r="AG334" s="207" t="str">
        <f t="shared" si="59"/>
        <v/>
      </c>
      <c r="AH334" s="113"/>
      <c r="AI334" s="207" t="str">
        <f t="shared" si="60"/>
        <v/>
      </c>
      <c r="AJ334" s="113"/>
      <c r="AK334" s="207" t="str">
        <f t="shared" si="61"/>
        <v/>
      </c>
      <c r="AL334" s="113"/>
      <c r="AM334" s="207" t="str">
        <f t="shared" si="62"/>
        <v/>
      </c>
      <c r="AN334" s="113"/>
      <c r="AO334" s="113"/>
      <c r="AP334" s="113"/>
      <c r="AQ334" s="112"/>
      <c r="AR334" s="112"/>
      <c r="AS334" s="112"/>
      <c r="AT334" s="112"/>
      <c r="AU334" s="112"/>
      <c r="AV334" s="112"/>
      <c r="AW334" s="112"/>
      <c r="AX334" s="112"/>
      <c r="AY334" s="112"/>
      <c r="BA334" s="112"/>
      <c r="BB334" s="112"/>
      <c r="BC334" s="112"/>
      <c r="BD334" s="112"/>
      <c r="BE334" s="112"/>
      <c r="BF334" s="112"/>
    </row>
    <row r="335" spans="1:58" s="76" customFormat="1" x14ac:dyDescent="0.2">
      <c r="A335" s="124"/>
      <c r="B335" s="112"/>
      <c r="C335" s="207" t="str">
        <f t="shared" si="54"/>
        <v/>
      </c>
      <c r="D335" s="73"/>
      <c r="E335" s="112"/>
      <c r="F335" s="112"/>
      <c r="G335" s="112"/>
      <c r="H335" s="112"/>
      <c r="I335" s="112"/>
      <c r="J335" s="207" t="str">
        <f t="shared" si="55"/>
        <v/>
      </c>
      <c r="K335" s="227" t="str">
        <f t="shared" si="56"/>
        <v/>
      </c>
      <c r="L335" s="112"/>
      <c r="M335" s="207" t="str">
        <f t="shared" si="57"/>
        <v/>
      </c>
      <c r="N335" s="113"/>
      <c r="O335" s="113"/>
      <c r="P335" s="112"/>
      <c r="Q335" s="112"/>
      <c r="R335" s="112"/>
      <c r="S335" s="112"/>
      <c r="T335" s="112"/>
      <c r="U335" s="112"/>
      <c r="V335" s="112"/>
      <c r="W335" s="112"/>
      <c r="X335" s="112"/>
      <c r="Y335" s="112"/>
      <c r="Z335" s="112"/>
      <c r="AA335" s="207" t="str">
        <f t="shared" si="58"/>
        <v/>
      </c>
      <c r="AB335" s="112"/>
      <c r="AC335" s="112"/>
      <c r="AD335" s="112"/>
      <c r="AE335" s="112"/>
      <c r="AF335" s="112"/>
      <c r="AG335" s="207" t="str">
        <f t="shared" si="59"/>
        <v/>
      </c>
      <c r="AH335" s="113"/>
      <c r="AI335" s="207" t="str">
        <f t="shared" si="60"/>
        <v/>
      </c>
      <c r="AJ335" s="113"/>
      <c r="AK335" s="207" t="str">
        <f t="shared" si="61"/>
        <v/>
      </c>
      <c r="AL335" s="113"/>
      <c r="AM335" s="207" t="str">
        <f t="shared" si="62"/>
        <v/>
      </c>
      <c r="AN335" s="113"/>
      <c r="AO335" s="113"/>
      <c r="AP335" s="113"/>
      <c r="AQ335" s="112"/>
      <c r="AR335" s="112"/>
      <c r="AS335" s="112"/>
      <c r="AT335" s="112"/>
      <c r="AU335" s="112"/>
      <c r="AV335" s="112"/>
      <c r="AW335" s="112"/>
      <c r="AX335" s="112"/>
      <c r="AY335" s="112"/>
      <c r="BA335" s="112"/>
      <c r="BB335" s="112"/>
      <c r="BC335" s="112"/>
      <c r="BD335" s="112"/>
      <c r="BE335" s="112"/>
      <c r="BF335" s="112"/>
    </row>
    <row r="336" spans="1:58" s="76" customFormat="1" x14ac:dyDescent="0.2">
      <c r="A336" s="124"/>
      <c r="B336" s="112"/>
      <c r="C336" s="207" t="str">
        <f t="shared" si="54"/>
        <v/>
      </c>
      <c r="D336" s="73"/>
      <c r="E336" s="112"/>
      <c r="F336" s="112"/>
      <c r="G336" s="112"/>
      <c r="H336" s="112"/>
      <c r="I336" s="112"/>
      <c r="J336" s="207" t="str">
        <f t="shared" si="55"/>
        <v/>
      </c>
      <c r="K336" s="227" t="str">
        <f t="shared" si="56"/>
        <v/>
      </c>
      <c r="L336" s="112"/>
      <c r="M336" s="207" t="str">
        <f t="shared" si="57"/>
        <v/>
      </c>
      <c r="N336" s="113"/>
      <c r="O336" s="113"/>
      <c r="P336" s="112"/>
      <c r="Q336" s="112"/>
      <c r="R336" s="112"/>
      <c r="S336" s="112"/>
      <c r="T336" s="112"/>
      <c r="U336" s="112"/>
      <c r="V336" s="112"/>
      <c r="W336" s="112"/>
      <c r="X336" s="112"/>
      <c r="Y336" s="112"/>
      <c r="Z336" s="112"/>
      <c r="AA336" s="207" t="str">
        <f t="shared" si="58"/>
        <v/>
      </c>
      <c r="AB336" s="112"/>
      <c r="AC336" s="112"/>
      <c r="AD336" s="112"/>
      <c r="AE336" s="112"/>
      <c r="AF336" s="112"/>
      <c r="AG336" s="207" t="str">
        <f t="shared" si="59"/>
        <v/>
      </c>
      <c r="AH336" s="113"/>
      <c r="AI336" s="207" t="str">
        <f t="shared" si="60"/>
        <v/>
      </c>
      <c r="AJ336" s="113"/>
      <c r="AK336" s="207" t="str">
        <f t="shared" si="61"/>
        <v/>
      </c>
      <c r="AL336" s="113"/>
      <c r="AM336" s="207" t="str">
        <f t="shared" si="62"/>
        <v/>
      </c>
      <c r="AN336" s="113"/>
      <c r="AO336" s="113"/>
      <c r="AP336" s="113"/>
      <c r="AQ336" s="112"/>
      <c r="AR336" s="112"/>
      <c r="AS336" s="112"/>
      <c r="AT336" s="112"/>
      <c r="AU336" s="112"/>
      <c r="AV336" s="112"/>
      <c r="AW336" s="112"/>
      <c r="AX336" s="112"/>
      <c r="AY336" s="112"/>
      <c r="BA336" s="112"/>
      <c r="BB336" s="112"/>
      <c r="BC336" s="112"/>
      <c r="BD336" s="112"/>
      <c r="BE336" s="112"/>
      <c r="BF336" s="112"/>
    </row>
    <row r="337" spans="1:58" s="76" customFormat="1" x14ac:dyDescent="0.2">
      <c r="A337" s="124"/>
      <c r="B337" s="112"/>
      <c r="C337" s="207" t="str">
        <f t="shared" si="54"/>
        <v/>
      </c>
      <c r="D337" s="73"/>
      <c r="E337" s="112"/>
      <c r="F337" s="112"/>
      <c r="G337" s="112"/>
      <c r="H337" s="112"/>
      <c r="I337" s="112"/>
      <c r="J337" s="207" t="str">
        <f t="shared" si="55"/>
        <v/>
      </c>
      <c r="K337" s="227" t="str">
        <f t="shared" si="56"/>
        <v/>
      </c>
      <c r="L337" s="112"/>
      <c r="M337" s="207" t="str">
        <f t="shared" si="57"/>
        <v/>
      </c>
      <c r="N337" s="113"/>
      <c r="O337" s="113"/>
      <c r="P337" s="112"/>
      <c r="Q337" s="112"/>
      <c r="R337" s="112"/>
      <c r="S337" s="112"/>
      <c r="T337" s="112"/>
      <c r="U337" s="112"/>
      <c r="V337" s="112"/>
      <c r="W337" s="112"/>
      <c r="X337" s="112"/>
      <c r="Y337" s="112"/>
      <c r="Z337" s="112"/>
      <c r="AA337" s="207" t="str">
        <f t="shared" si="58"/>
        <v/>
      </c>
      <c r="AB337" s="112"/>
      <c r="AC337" s="112"/>
      <c r="AD337" s="112"/>
      <c r="AE337" s="112"/>
      <c r="AF337" s="112"/>
      <c r="AG337" s="207" t="str">
        <f t="shared" si="59"/>
        <v/>
      </c>
      <c r="AH337" s="113"/>
      <c r="AI337" s="207" t="str">
        <f t="shared" si="60"/>
        <v/>
      </c>
      <c r="AJ337" s="113"/>
      <c r="AK337" s="207" t="str">
        <f t="shared" si="61"/>
        <v/>
      </c>
      <c r="AL337" s="113"/>
      <c r="AM337" s="207" t="str">
        <f t="shared" si="62"/>
        <v/>
      </c>
      <c r="AN337" s="113"/>
      <c r="AO337" s="113"/>
      <c r="AP337" s="113"/>
      <c r="AQ337" s="112"/>
      <c r="AR337" s="112"/>
      <c r="AS337" s="112"/>
      <c r="AT337" s="112"/>
      <c r="AU337" s="112"/>
      <c r="AV337" s="112"/>
      <c r="AW337" s="112"/>
      <c r="AX337" s="112"/>
      <c r="AY337" s="112"/>
      <c r="BA337" s="112"/>
      <c r="BB337" s="112"/>
      <c r="BC337" s="112"/>
      <c r="BD337" s="112"/>
      <c r="BE337" s="112"/>
      <c r="BF337" s="112"/>
    </row>
    <row r="338" spans="1:58" s="76" customFormat="1" x14ac:dyDescent="0.2">
      <c r="A338" s="124"/>
      <c r="B338" s="112"/>
      <c r="C338" s="207" t="str">
        <f t="shared" si="54"/>
        <v/>
      </c>
      <c r="D338" s="73"/>
      <c r="E338" s="112"/>
      <c r="F338" s="112"/>
      <c r="G338" s="112"/>
      <c r="H338" s="112"/>
      <c r="I338" s="112"/>
      <c r="J338" s="207" t="str">
        <f t="shared" si="55"/>
        <v/>
      </c>
      <c r="K338" s="227" t="str">
        <f t="shared" si="56"/>
        <v/>
      </c>
      <c r="L338" s="112"/>
      <c r="M338" s="207" t="str">
        <f t="shared" si="57"/>
        <v/>
      </c>
      <c r="N338" s="113"/>
      <c r="O338" s="113"/>
      <c r="P338" s="112"/>
      <c r="Q338" s="112"/>
      <c r="R338" s="112"/>
      <c r="S338" s="112"/>
      <c r="T338" s="112"/>
      <c r="U338" s="112"/>
      <c r="V338" s="112"/>
      <c r="W338" s="112"/>
      <c r="X338" s="112"/>
      <c r="Y338" s="112"/>
      <c r="Z338" s="112"/>
      <c r="AA338" s="207" t="str">
        <f t="shared" si="58"/>
        <v/>
      </c>
      <c r="AB338" s="112"/>
      <c r="AC338" s="112"/>
      <c r="AD338" s="112"/>
      <c r="AE338" s="112"/>
      <c r="AF338" s="112"/>
      <c r="AG338" s="207" t="str">
        <f t="shared" si="59"/>
        <v/>
      </c>
      <c r="AH338" s="113"/>
      <c r="AI338" s="207" t="str">
        <f t="shared" si="60"/>
        <v/>
      </c>
      <c r="AJ338" s="113"/>
      <c r="AK338" s="207" t="str">
        <f t="shared" si="61"/>
        <v/>
      </c>
      <c r="AL338" s="113"/>
      <c r="AM338" s="207" t="str">
        <f t="shared" si="62"/>
        <v/>
      </c>
      <c r="AN338" s="113"/>
      <c r="AO338" s="113"/>
      <c r="AP338" s="113"/>
      <c r="AQ338" s="112"/>
      <c r="AR338" s="112"/>
      <c r="AS338" s="112"/>
      <c r="AT338" s="112"/>
      <c r="AU338" s="112"/>
      <c r="AV338" s="112"/>
      <c r="AW338" s="112"/>
      <c r="AX338" s="112"/>
      <c r="AY338" s="112"/>
      <c r="BA338" s="112"/>
      <c r="BB338" s="112"/>
      <c r="BC338" s="112"/>
      <c r="BD338" s="112"/>
      <c r="BE338" s="112"/>
      <c r="BF338" s="112"/>
    </row>
    <row r="339" spans="1:58" s="76" customFormat="1" x14ac:dyDescent="0.2">
      <c r="A339" s="124"/>
      <c r="B339" s="112"/>
      <c r="C339" s="207" t="str">
        <f t="shared" si="54"/>
        <v/>
      </c>
      <c r="D339" s="73"/>
      <c r="E339" s="112"/>
      <c r="F339" s="112"/>
      <c r="G339" s="112"/>
      <c r="H339" s="112"/>
      <c r="I339" s="112"/>
      <c r="J339" s="207" t="str">
        <f t="shared" si="55"/>
        <v/>
      </c>
      <c r="K339" s="227" t="str">
        <f t="shared" si="56"/>
        <v/>
      </c>
      <c r="L339" s="112"/>
      <c r="M339" s="207" t="str">
        <f t="shared" si="57"/>
        <v/>
      </c>
      <c r="N339" s="113"/>
      <c r="O339" s="113"/>
      <c r="P339" s="112"/>
      <c r="Q339" s="112"/>
      <c r="R339" s="112"/>
      <c r="S339" s="112"/>
      <c r="T339" s="112"/>
      <c r="U339" s="112"/>
      <c r="V339" s="112"/>
      <c r="W339" s="112"/>
      <c r="X339" s="112"/>
      <c r="Y339" s="112"/>
      <c r="Z339" s="112"/>
      <c r="AA339" s="207" t="str">
        <f t="shared" si="58"/>
        <v/>
      </c>
      <c r="AB339" s="112"/>
      <c r="AC339" s="112"/>
      <c r="AD339" s="112"/>
      <c r="AE339" s="112"/>
      <c r="AF339" s="112"/>
      <c r="AG339" s="207" t="str">
        <f t="shared" si="59"/>
        <v/>
      </c>
      <c r="AH339" s="113"/>
      <c r="AI339" s="207" t="str">
        <f t="shared" si="60"/>
        <v/>
      </c>
      <c r="AJ339" s="113"/>
      <c r="AK339" s="207" t="str">
        <f t="shared" si="61"/>
        <v/>
      </c>
      <c r="AL339" s="113"/>
      <c r="AM339" s="207" t="str">
        <f t="shared" si="62"/>
        <v/>
      </c>
      <c r="AN339" s="113"/>
      <c r="AO339" s="113"/>
      <c r="AP339" s="113"/>
      <c r="AQ339" s="112"/>
      <c r="AR339" s="112"/>
      <c r="AS339" s="112"/>
      <c r="AT339" s="112"/>
      <c r="AU339" s="112"/>
      <c r="AV339" s="112"/>
      <c r="AW339" s="112"/>
      <c r="AX339" s="112"/>
      <c r="AY339" s="112"/>
      <c r="BA339" s="112"/>
      <c r="BB339" s="112"/>
      <c r="BC339" s="112"/>
      <c r="BD339" s="112"/>
      <c r="BE339" s="112"/>
      <c r="BF339" s="112"/>
    </row>
    <row r="340" spans="1:58" s="76" customFormat="1" x14ac:dyDescent="0.2">
      <c r="A340" s="124"/>
      <c r="B340" s="112"/>
      <c r="C340" s="207" t="str">
        <f t="shared" si="54"/>
        <v/>
      </c>
      <c r="D340" s="73"/>
      <c r="E340" s="112"/>
      <c r="F340" s="112"/>
      <c r="G340" s="112"/>
      <c r="H340" s="112"/>
      <c r="I340" s="112"/>
      <c r="J340" s="207" t="str">
        <f t="shared" si="55"/>
        <v/>
      </c>
      <c r="K340" s="227" t="str">
        <f t="shared" si="56"/>
        <v/>
      </c>
      <c r="L340" s="112"/>
      <c r="M340" s="207" t="str">
        <f t="shared" si="57"/>
        <v/>
      </c>
      <c r="N340" s="113"/>
      <c r="O340" s="113"/>
      <c r="P340" s="112"/>
      <c r="Q340" s="112"/>
      <c r="R340" s="112"/>
      <c r="S340" s="112"/>
      <c r="T340" s="112"/>
      <c r="U340" s="112"/>
      <c r="V340" s="112"/>
      <c r="W340" s="112"/>
      <c r="X340" s="112"/>
      <c r="Y340" s="112"/>
      <c r="Z340" s="112"/>
      <c r="AA340" s="207" t="str">
        <f t="shared" si="58"/>
        <v/>
      </c>
      <c r="AB340" s="112"/>
      <c r="AC340" s="112"/>
      <c r="AD340" s="112"/>
      <c r="AE340" s="112"/>
      <c r="AF340" s="112"/>
      <c r="AG340" s="207" t="str">
        <f t="shared" si="59"/>
        <v/>
      </c>
      <c r="AH340" s="113"/>
      <c r="AI340" s="207" t="str">
        <f t="shared" si="60"/>
        <v/>
      </c>
      <c r="AJ340" s="113"/>
      <c r="AK340" s="207" t="str">
        <f t="shared" si="61"/>
        <v/>
      </c>
      <c r="AL340" s="113"/>
      <c r="AM340" s="207" t="str">
        <f t="shared" si="62"/>
        <v/>
      </c>
      <c r="AN340" s="113"/>
      <c r="AO340" s="113"/>
      <c r="AP340" s="113"/>
      <c r="AQ340" s="112"/>
      <c r="AR340" s="112"/>
      <c r="AS340" s="112"/>
      <c r="AT340" s="112"/>
      <c r="AU340" s="112"/>
      <c r="AV340" s="112"/>
      <c r="AW340" s="112"/>
      <c r="AX340" s="112"/>
      <c r="AY340" s="112"/>
      <c r="BA340" s="112"/>
      <c r="BB340" s="112"/>
      <c r="BC340" s="112"/>
      <c r="BD340" s="112"/>
      <c r="BE340" s="112"/>
      <c r="BF340" s="112"/>
    </row>
    <row r="341" spans="1:58" s="76" customFormat="1" x14ac:dyDescent="0.2">
      <c r="A341" s="124"/>
      <c r="B341" s="112"/>
      <c r="C341" s="207" t="str">
        <f t="shared" si="54"/>
        <v/>
      </c>
      <c r="D341" s="73"/>
      <c r="E341" s="112"/>
      <c r="F341" s="112"/>
      <c r="G341" s="112"/>
      <c r="H341" s="112"/>
      <c r="I341" s="112"/>
      <c r="J341" s="207" t="str">
        <f t="shared" si="55"/>
        <v/>
      </c>
      <c r="K341" s="227" t="str">
        <f t="shared" si="56"/>
        <v/>
      </c>
      <c r="L341" s="112"/>
      <c r="M341" s="207" t="str">
        <f t="shared" si="57"/>
        <v/>
      </c>
      <c r="N341" s="113"/>
      <c r="O341" s="113"/>
      <c r="P341" s="112"/>
      <c r="Q341" s="112"/>
      <c r="R341" s="112"/>
      <c r="S341" s="112"/>
      <c r="T341" s="112"/>
      <c r="U341" s="112"/>
      <c r="V341" s="112"/>
      <c r="W341" s="112"/>
      <c r="X341" s="112"/>
      <c r="Y341" s="112"/>
      <c r="Z341" s="112"/>
      <c r="AA341" s="207" t="str">
        <f t="shared" si="58"/>
        <v/>
      </c>
      <c r="AB341" s="112"/>
      <c r="AC341" s="112"/>
      <c r="AD341" s="112"/>
      <c r="AE341" s="112"/>
      <c r="AF341" s="112"/>
      <c r="AG341" s="207" t="str">
        <f t="shared" si="59"/>
        <v/>
      </c>
      <c r="AH341" s="113"/>
      <c r="AI341" s="207" t="str">
        <f t="shared" si="60"/>
        <v/>
      </c>
      <c r="AJ341" s="113"/>
      <c r="AK341" s="207" t="str">
        <f t="shared" si="61"/>
        <v/>
      </c>
      <c r="AL341" s="113"/>
      <c r="AM341" s="207" t="str">
        <f t="shared" si="62"/>
        <v/>
      </c>
      <c r="AN341" s="113"/>
      <c r="AO341" s="113"/>
      <c r="AP341" s="113"/>
      <c r="AQ341" s="112"/>
      <c r="AR341" s="112"/>
      <c r="AS341" s="112"/>
      <c r="AT341" s="112"/>
      <c r="AU341" s="112"/>
      <c r="AV341" s="112"/>
      <c r="AW341" s="112"/>
      <c r="AX341" s="112"/>
      <c r="AY341" s="112"/>
      <c r="BA341" s="112"/>
      <c r="BB341" s="112"/>
      <c r="BC341" s="112"/>
      <c r="BD341" s="112"/>
      <c r="BE341" s="112"/>
      <c r="BF341" s="112"/>
    </row>
    <row r="342" spans="1:58" s="76" customFormat="1" x14ac:dyDescent="0.2">
      <c r="A342" s="124"/>
      <c r="B342" s="112"/>
      <c r="C342" s="207" t="str">
        <f t="shared" si="54"/>
        <v/>
      </c>
      <c r="D342" s="73"/>
      <c r="E342" s="112"/>
      <c r="F342" s="112"/>
      <c r="G342" s="112"/>
      <c r="H342" s="112"/>
      <c r="I342" s="112"/>
      <c r="J342" s="207" t="str">
        <f t="shared" si="55"/>
        <v/>
      </c>
      <c r="K342" s="227" t="str">
        <f t="shared" si="56"/>
        <v/>
      </c>
      <c r="L342" s="112"/>
      <c r="M342" s="207" t="str">
        <f t="shared" si="57"/>
        <v/>
      </c>
      <c r="N342" s="113"/>
      <c r="O342" s="113"/>
      <c r="P342" s="112"/>
      <c r="Q342" s="112"/>
      <c r="R342" s="112"/>
      <c r="S342" s="112"/>
      <c r="T342" s="112"/>
      <c r="U342" s="112"/>
      <c r="V342" s="112"/>
      <c r="W342" s="112"/>
      <c r="X342" s="112"/>
      <c r="Y342" s="112"/>
      <c r="Z342" s="112"/>
      <c r="AA342" s="207" t="str">
        <f t="shared" si="58"/>
        <v/>
      </c>
      <c r="AB342" s="112"/>
      <c r="AC342" s="112"/>
      <c r="AD342" s="112"/>
      <c r="AE342" s="112"/>
      <c r="AF342" s="112"/>
      <c r="AG342" s="207" t="str">
        <f t="shared" si="59"/>
        <v/>
      </c>
      <c r="AH342" s="113"/>
      <c r="AI342" s="207" t="str">
        <f t="shared" si="60"/>
        <v/>
      </c>
      <c r="AJ342" s="113"/>
      <c r="AK342" s="207" t="str">
        <f t="shared" si="61"/>
        <v/>
      </c>
      <c r="AL342" s="113"/>
      <c r="AM342" s="207" t="str">
        <f t="shared" si="62"/>
        <v/>
      </c>
      <c r="AN342" s="113"/>
      <c r="AO342" s="113"/>
      <c r="AP342" s="113"/>
      <c r="AQ342" s="112"/>
      <c r="AR342" s="112"/>
      <c r="AS342" s="112"/>
      <c r="AT342" s="112"/>
      <c r="AU342" s="112"/>
      <c r="AV342" s="112"/>
      <c r="AW342" s="112"/>
      <c r="AX342" s="112"/>
      <c r="AY342" s="112"/>
      <c r="BA342" s="112"/>
      <c r="BB342" s="112"/>
      <c r="BC342" s="112"/>
      <c r="BD342" s="112"/>
      <c r="BE342" s="112"/>
      <c r="BF342" s="112"/>
    </row>
    <row r="343" spans="1:58" s="76" customFormat="1" x14ac:dyDescent="0.2">
      <c r="A343" s="124"/>
      <c r="B343" s="112"/>
      <c r="C343" s="207" t="str">
        <f t="shared" si="54"/>
        <v/>
      </c>
      <c r="D343" s="73"/>
      <c r="E343" s="112"/>
      <c r="F343" s="112"/>
      <c r="G343" s="112"/>
      <c r="H343" s="112"/>
      <c r="I343" s="112"/>
      <c r="J343" s="207" t="str">
        <f t="shared" si="55"/>
        <v/>
      </c>
      <c r="K343" s="227" t="str">
        <f t="shared" si="56"/>
        <v/>
      </c>
      <c r="L343" s="112"/>
      <c r="M343" s="207" t="str">
        <f t="shared" si="57"/>
        <v/>
      </c>
      <c r="N343" s="113"/>
      <c r="O343" s="113"/>
      <c r="P343" s="112"/>
      <c r="Q343" s="112"/>
      <c r="R343" s="112"/>
      <c r="S343" s="112"/>
      <c r="T343" s="112"/>
      <c r="U343" s="112"/>
      <c r="V343" s="112"/>
      <c r="W343" s="112"/>
      <c r="X343" s="112"/>
      <c r="Y343" s="112"/>
      <c r="Z343" s="112"/>
      <c r="AA343" s="207" t="str">
        <f t="shared" si="58"/>
        <v/>
      </c>
      <c r="AB343" s="112"/>
      <c r="AC343" s="112"/>
      <c r="AD343" s="112"/>
      <c r="AE343" s="112"/>
      <c r="AF343" s="112"/>
      <c r="AG343" s="207" t="str">
        <f t="shared" si="59"/>
        <v/>
      </c>
      <c r="AH343" s="113"/>
      <c r="AI343" s="207" t="str">
        <f t="shared" si="60"/>
        <v/>
      </c>
      <c r="AJ343" s="113"/>
      <c r="AK343" s="207" t="str">
        <f t="shared" si="61"/>
        <v/>
      </c>
      <c r="AL343" s="113"/>
      <c r="AM343" s="207" t="str">
        <f t="shared" si="62"/>
        <v/>
      </c>
      <c r="AN343" s="113"/>
      <c r="AO343" s="113"/>
      <c r="AP343" s="113"/>
      <c r="AQ343" s="112"/>
      <c r="AR343" s="112"/>
      <c r="AS343" s="112"/>
      <c r="AT343" s="112"/>
      <c r="AU343" s="112"/>
      <c r="AV343" s="112"/>
      <c r="AW343" s="112"/>
      <c r="AX343" s="112"/>
      <c r="AY343" s="112"/>
      <c r="BA343" s="112"/>
      <c r="BB343" s="112"/>
      <c r="BC343" s="112"/>
      <c r="BD343" s="112"/>
      <c r="BE343" s="112"/>
      <c r="BF343" s="112"/>
    </row>
    <row r="344" spans="1:58" s="76" customFormat="1" x14ac:dyDescent="0.2">
      <c r="A344" s="124"/>
      <c r="B344" s="112"/>
      <c r="C344" s="207" t="str">
        <f t="shared" si="54"/>
        <v/>
      </c>
      <c r="D344" s="73"/>
      <c r="E344" s="112"/>
      <c r="F344" s="112"/>
      <c r="G344" s="112"/>
      <c r="H344" s="112"/>
      <c r="I344" s="112"/>
      <c r="J344" s="207" t="str">
        <f t="shared" si="55"/>
        <v/>
      </c>
      <c r="K344" s="227" t="str">
        <f t="shared" si="56"/>
        <v/>
      </c>
      <c r="L344" s="112"/>
      <c r="M344" s="207" t="str">
        <f t="shared" si="57"/>
        <v/>
      </c>
      <c r="N344" s="113"/>
      <c r="O344" s="113"/>
      <c r="P344" s="112"/>
      <c r="Q344" s="112"/>
      <c r="R344" s="112"/>
      <c r="S344" s="112"/>
      <c r="T344" s="112"/>
      <c r="U344" s="112"/>
      <c r="V344" s="112"/>
      <c r="W344" s="112"/>
      <c r="X344" s="112"/>
      <c r="Y344" s="112"/>
      <c r="Z344" s="112"/>
      <c r="AA344" s="207" t="str">
        <f t="shared" si="58"/>
        <v/>
      </c>
      <c r="AB344" s="112"/>
      <c r="AC344" s="112"/>
      <c r="AD344" s="112"/>
      <c r="AE344" s="112"/>
      <c r="AF344" s="112"/>
      <c r="AG344" s="207" t="str">
        <f t="shared" si="59"/>
        <v/>
      </c>
      <c r="AH344" s="113"/>
      <c r="AI344" s="207" t="str">
        <f t="shared" si="60"/>
        <v/>
      </c>
      <c r="AJ344" s="113"/>
      <c r="AK344" s="207" t="str">
        <f t="shared" si="61"/>
        <v/>
      </c>
      <c r="AL344" s="113"/>
      <c r="AM344" s="207" t="str">
        <f t="shared" si="62"/>
        <v/>
      </c>
      <c r="AN344" s="113"/>
      <c r="AO344" s="113"/>
      <c r="AP344" s="113"/>
      <c r="AQ344" s="112"/>
      <c r="AR344" s="112"/>
      <c r="AS344" s="112"/>
      <c r="AT344" s="112"/>
      <c r="AU344" s="112"/>
      <c r="AV344" s="112"/>
      <c r="AW344" s="112"/>
      <c r="AX344" s="112"/>
      <c r="AY344" s="112"/>
      <c r="BA344" s="112"/>
      <c r="BB344" s="112"/>
      <c r="BC344" s="112"/>
      <c r="BD344" s="112"/>
      <c r="BE344" s="112"/>
      <c r="BF344" s="112"/>
    </row>
    <row r="345" spans="1:58" s="76" customFormat="1" x14ac:dyDescent="0.2">
      <c r="A345" s="124"/>
      <c r="B345" s="112"/>
      <c r="C345" s="207" t="str">
        <f t="shared" si="54"/>
        <v/>
      </c>
      <c r="D345" s="73"/>
      <c r="E345" s="112"/>
      <c r="F345" s="112"/>
      <c r="G345" s="112"/>
      <c r="H345" s="112"/>
      <c r="I345" s="112"/>
      <c r="J345" s="207" t="str">
        <f t="shared" si="55"/>
        <v/>
      </c>
      <c r="K345" s="227" t="str">
        <f t="shared" si="56"/>
        <v/>
      </c>
      <c r="L345" s="112"/>
      <c r="M345" s="207" t="str">
        <f t="shared" si="57"/>
        <v/>
      </c>
      <c r="N345" s="113"/>
      <c r="O345" s="113"/>
      <c r="P345" s="112"/>
      <c r="Q345" s="112"/>
      <c r="R345" s="112"/>
      <c r="S345" s="112"/>
      <c r="T345" s="112"/>
      <c r="U345" s="112"/>
      <c r="V345" s="112"/>
      <c r="W345" s="112"/>
      <c r="X345" s="112"/>
      <c r="Y345" s="112"/>
      <c r="Z345" s="112"/>
      <c r="AA345" s="207" t="str">
        <f t="shared" si="58"/>
        <v/>
      </c>
      <c r="AB345" s="112"/>
      <c r="AC345" s="112"/>
      <c r="AD345" s="112"/>
      <c r="AE345" s="112"/>
      <c r="AF345" s="112"/>
      <c r="AG345" s="207" t="str">
        <f t="shared" si="59"/>
        <v/>
      </c>
      <c r="AH345" s="113"/>
      <c r="AI345" s="207" t="str">
        <f t="shared" si="60"/>
        <v/>
      </c>
      <c r="AJ345" s="113"/>
      <c r="AK345" s="207" t="str">
        <f t="shared" si="61"/>
        <v/>
      </c>
      <c r="AL345" s="113"/>
      <c r="AM345" s="207" t="str">
        <f t="shared" si="62"/>
        <v/>
      </c>
      <c r="AN345" s="113"/>
      <c r="AO345" s="113"/>
      <c r="AP345" s="113"/>
      <c r="AQ345" s="112"/>
      <c r="AR345" s="112"/>
      <c r="AS345" s="112"/>
      <c r="AT345" s="112"/>
      <c r="AU345" s="112"/>
      <c r="AV345" s="112"/>
      <c r="AW345" s="112"/>
      <c r="AX345" s="112"/>
      <c r="AY345" s="112"/>
      <c r="BA345" s="112"/>
      <c r="BB345" s="112"/>
      <c r="BC345" s="112"/>
      <c r="BD345" s="112"/>
      <c r="BE345" s="112"/>
      <c r="BF345" s="112"/>
    </row>
    <row r="346" spans="1:58" s="76" customFormat="1" x14ac:dyDescent="0.2">
      <c r="A346" s="124"/>
      <c r="B346" s="112"/>
      <c r="C346" s="207" t="str">
        <f t="shared" si="54"/>
        <v/>
      </c>
      <c r="D346" s="73"/>
      <c r="E346" s="112"/>
      <c r="F346" s="112"/>
      <c r="G346" s="112"/>
      <c r="H346" s="112"/>
      <c r="I346" s="112"/>
      <c r="J346" s="207" t="str">
        <f t="shared" si="55"/>
        <v/>
      </c>
      <c r="K346" s="227" t="str">
        <f t="shared" si="56"/>
        <v/>
      </c>
      <c r="L346" s="112"/>
      <c r="M346" s="207" t="str">
        <f t="shared" si="57"/>
        <v/>
      </c>
      <c r="N346" s="113"/>
      <c r="O346" s="113"/>
      <c r="P346" s="112"/>
      <c r="Q346" s="112"/>
      <c r="R346" s="112"/>
      <c r="S346" s="112"/>
      <c r="T346" s="112"/>
      <c r="U346" s="112"/>
      <c r="V346" s="112"/>
      <c r="W346" s="112"/>
      <c r="X346" s="112"/>
      <c r="Y346" s="112"/>
      <c r="Z346" s="112"/>
      <c r="AA346" s="207" t="str">
        <f t="shared" si="58"/>
        <v/>
      </c>
      <c r="AB346" s="112"/>
      <c r="AC346" s="112"/>
      <c r="AD346" s="112"/>
      <c r="AE346" s="112"/>
      <c r="AF346" s="112"/>
      <c r="AG346" s="207" t="str">
        <f t="shared" si="59"/>
        <v/>
      </c>
      <c r="AH346" s="113"/>
      <c r="AI346" s="207" t="str">
        <f t="shared" si="60"/>
        <v/>
      </c>
      <c r="AJ346" s="113"/>
      <c r="AK346" s="207" t="str">
        <f t="shared" si="61"/>
        <v/>
      </c>
      <c r="AL346" s="113"/>
      <c r="AM346" s="207" t="str">
        <f t="shared" si="62"/>
        <v/>
      </c>
      <c r="AN346" s="113"/>
      <c r="AO346" s="113"/>
      <c r="AP346" s="113"/>
      <c r="AQ346" s="112"/>
      <c r="AR346" s="112"/>
      <c r="AS346" s="112"/>
      <c r="AT346" s="112"/>
      <c r="AU346" s="112"/>
      <c r="AV346" s="112"/>
      <c r="AW346" s="112"/>
      <c r="AX346" s="112"/>
      <c r="AY346" s="112"/>
      <c r="BA346" s="112"/>
      <c r="BB346" s="112"/>
      <c r="BC346" s="112"/>
      <c r="BD346" s="112"/>
      <c r="BE346" s="112"/>
      <c r="BF346" s="112"/>
    </row>
    <row r="347" spans="1:58" s="76" customFormat="1" x14ac:dyDescent="0.2">
      <c r="A347" s="124"/>
      <c r="B347" s="112"/>
      <c r="C347" s="207" t="str">
        <f t="shared" si="54"/>
        <v/>
      </c>
      <c r="D347" s="73"/>
      <c r="E347" s="112"/>
      <c r="F347" s="112"/>
      <c r="G347" s="112"/>
      <c r="H347" s="112"/>
      <c r="I347" s="112"/>
      <c r="J347" s="207" t="str">
        <f t="shared" si="55"/>
        <v/>
      </c>
      <c r="K347" s="227" t="str">
        <f t="shared" si="56"/>
        <v/>
      </c>
      <c r="L347" s="112"/>
      <c r="M347" s="207" t="str">
        <f t="shared" si="57"/>
        <v/>
      </c>
      <c r="N347" s="113"/>
      <c r="O347" s="113"/>
      <c r="P347" s="112"/>
      <c r="Q347" s="112"/>
      <c r="R347" s="112"/>
      <c r="S347" s="112"/>
      <c r="T347" s="112"/>
      <c r="U347" s="112"/>
      <c r="V347" s="112"/>
      <c r="W347" s="112"/>
      <c r="X347" s="112"/>
      <c r="Y347" s="112"/>
      <c r="Z347" s="112"/>
      <c r="AA347" s="207" t="str">
        <f t="shared" si="58"/>
        <v/>
      </c>
      <c r="AB347" s="112"/>
      <c r="AC347" s="112"/>
      <c r="AD347" s="112"/>
      <c r="AE347" s="112"/>
      <c r="AF347" s="112"/>
      <c r="AG347" s="207" t="str">
        <f t="shared" si="59"/>
        <v/>
      </c>
      <c r="AH347" s="113"/>
      <c r="AI347" s="207" t="str">
        <f t="shared" si="60"/>
        <v/>
      </c>
      <c r="AJ347" s="113"/>
      <c r="AK347" s="207" t="str">
        <f t="shared" si="61"/>
        <v/>
      </c>
      <c r="AL347" s="113"/>
      <c r="AM347" s="207" t="str">
        <f t="shared" si="62"/>
        <v/>
      </c>
      <c r="AN347" s="113"/>
      <c r="AO347" s="113"/>
      <c r="AP347" s="113"/>
      <c r="AQ347" s="112"/>
      <c r="AR347" s="112"/>
      <c r="AS347" s="112"/>
      <c r="AT347" s="112"/>
      <c r="AU347" s="112"/>
      <c r="AV347" s="112"/>
      <c r="AW347" s="112"/>
      <c r="AX347" s="112"/>
      <c r="AY347" s="112"/>
      <c r="BA347" s="112"/>
      <c r="BB347" s="112"/>
      <c r="BC347" s="112"/>
      <c r="BD347" s="112"/>
      <c r="BE347" s="112"/>
      <c r="BF347" s="112"/>
    </row>
    <row r="348" spans="1:58" s="76" customFormat="1" x14ac:dyDescent="0.2">
      <c r="A348" s="124"/>
      <c r="B348" s="112"/>
      <c r="C348" s="207" t="str">
        <f t="shared" si="54"/>
        <v/>
      </c>
      <c r="D348" s="73"/>
      <c r="E348" s="112"/>
      <c r="F348" s="112"/>
      <c r="G348" s="112"/>
      <c r="H348" s="112"/>
      <c r="I348" s="112"/>
      <c r="J348" s="207" t="str">
        <f t="shared" si="55"/>
        <v/>
      </c>
      <c r="K348" s="227" t="str">
        <f t="shared" si="56"/>
        <v/>
      </c>
      <c r="L348" s="112"/>
      <c r="M348" s="207" t="str">
        <f t="shared" si="57"/>
        <v/>
      </c>
      <c r="N348" s="113"/>
      <c r="O348" s="113"/>
      <c r="P348" s="112"/>
      <c r="Q348" s="112"/>
      <c r="R348" s="112"/>
      <c r="S348" s="112"/>
      <c r="T348" s="112"/>
      <c r="U348" s="112"/>
      <c r="V348" s="112"/>
      <c r="W348" s="112"/>
      <c r="X348" s="112"/>
      <c r="Y348" s="112"/>
      <c r="Z348" s="112"/>
      <c r="AA348" s="207" t="str">
        <f t="shared" si="58"/>
        <v/>
      </c>
      <c r="AB348" s="112"/>
      <c r="AC348" s="112"/>
      <c r="AD348" s="112"/>
      <c r="AE348" s="112"/>
      <c r="AF348" s="112"/>
      <c r="AG348" s="207" t="str">
        <f t="shared" si="59"/>
        <v/>
      </c>
      <c r="AH348" s="113"/>
      <c r="AI348" s="207" t="str">
        <f t="shared" si="60"/>
        <v/>
      </c>
      <c r="AJ348" s="113"/>
      <c r="AK348" s="207" t="str">
        <f t="shared" si="61"/>
        <v/>
      </c>
      <c r="AL348" s="113"/>
      <c r="AM348" s="207" t="str">
        <f t="shared" si="62"/>
        <v/>
      </c>
      <c r="AN348" s="113"/>
      <c r="AO348" s="113"/>
      <c r="AP348" s="113"/>
      <c r="AQ348" s="112"/>
      <c r="AR348" s="112"/>
      <c r="AS348" s="112"/>
      <c r="AT348" s="112"/>
      <c r="AU348" s="112"/>
      <c r="AV348" s="112"/>
      <c r="AW348" s="112"/>
      <c r="AX348" s="112"/>
      <c r="AY348" s="112"/>
      <c r="BA348" s="112"/>
      <c r="BB348" s="112"/>
      <c r="BC348" s="112"/>
      <c r="BD348" s="112"/>
      <c r="BE348" s="112"/>
      <c r="BF348" s="112"/>
    </row>
    <row r="349" spans="1:58" s="76" customFormat="1" x14ac:dyDescent="0.2">
      <c r="A349" s="124"/>
      <c r="B349" s="112"/>
      <c r="C349" s="207" t="str">
        <f t="shared" si="54"/>
        <v/>
      </c>
      <c r="D349" s="73"/>
      <c r="E349" s="112"/>
      <c r="F349" s="112"/>
      <c r="G349" s="112"/>
      <c r="H349" s="112"/>
      <c r="I349" s="112"/>
      <c r="J349" s="207" t="str">
        <f t="shared" si="55"/>
        <v/>
      </c>
      <c r="K349" s="227" t="str">
        <f t="shared" si="56"/>
        <v/>
      </c>
      <c r="L349" s="112"/>
      <c r="M349" s="207" t="str">
        <f t="shared" si="57"/>
        <v/>
      </c>
      <c r="N349" s="113"/>
      <c r="O349" s="113"/>
      <c r="P349" s="112"/>
      <c r="Q349" s="112"/>
      <c r="R349" s="112"/>
      <c r="S349" s="112"/>
      <c r="T349" s="112"/>
      <c r="U349" s="112"/>
      <c r="V349" s="112"/>
      <c r="W349" s="112"/>
      <c r="X349" s="112"/>
      <c r="Y349" s="112"/>
      <c r="Z349" s="112"/>
      <c r="AA349" s="207" t="str">
        <f t="shared" si="58"/>
        <v/>
      </c>
      <c r="AB349" s="112"/>
      <c r="AC349" s="112"/>
      <c r="AD349" s="112"/>
      <c r="AE349" s="112"/>
      <c r="AF349" s="112"/>
      <c r="AG349" s="207" t="str">
        <f t="shared" si="59"/>
        <v/>
      </c>
      <c r="AH349" s="113"/>
      <c r="AI349" s="207" t="str">
        <f t="shared" si="60"/>
        <v/>
      </c>
      <c r="AJ349" s="113"/>
      <c r="AK349" s="207" t="str">
        <f t="shared" si="61"/>
        <v/>
      </c>
      <c r="AL349" s="113"/>
      <c r="AM349" s="207" t="str">
        <f t="shared" si="62"/>
        <v/>
      </c>
      <c r="AN349" s="113"/>
      <c r="AO349" s="113"/>
      <c r="AP349" s="113"/>
      <c r="AQ349" s="112"/>
      <c r="AR349" s="112"/>
      <c r="AS349" s="112"/>
      <c r="AT349" s="112"/>
      <c r="AU349" s="112"/>
      <c r="AV349" s="112"/>
      <c r="AW349" s="112"/>
      <c r="AX349" s="112"/>
      <c r="AY349" s="112"/>
      <c r="BA349" s="112"/>
      <c r="BB349" s="112"/>
      <c r="BC349" s="112"/>
      <c r="BD349" s="112"/>
      <c r="BE349" s="112"/>
      <c r="BF349" s="112"/>
    </row>
    <row r="350" spans="1:58" s="76" customFormat="1" x14ac:dyDescent="0.2">
      <c r="A350" s="124"/>
      <c r="B350" s="112"/>
      <c r="C350" s="207" t="str">
        <f t="shared" si="54"/>
        <v/>
      </c>
      <c r="D350" s="73"/>
      <c r="E350" s="112"/>
      <c r="F350" s="112"/>
      <c r="G350" s="112"/>
      <c r="H350" s="112"/>
      <c r="I350" s="112"/>
      <c r="J350" s="207" t="str">
        <f t="shared" si="55"/>
        <v/>
      </c>
      <c r="K350" s="227" t="str">
        <f t="shared" si="56"/>
        <v/>
      </c>
      <c r="L350" s="112"/>
      <c r="M350" s="207" t="str">
        <f t="shared" si="57"/>
        <v/>
      </c>
      <c r="N350" s="113"/>
      <c r="O350" s="113"/>
      <c r="P350" s="112"/>
      <c r="Q350" s="112"/>
      <c r="R350" s="112"/>
      <c r="S350" s="112"/>
      <c r="T350" s="112"/>
      <c r="U350" s="112"/>
      <c r="V350" s="112"/>
      <c r="W350" s="112"/>
      <c r="X350" s="112"/>
      <c r="Y350" s="112"/>
      <c r="Z350" s="112"/>
      <c r="AA350" s="207" t="str">
        <f t="shared" si="58"/>
        <v/>
      </c>
      <c r="AB350" s="112"/>
      <c r="AC350" s="112"/>
      <c r="AD350" s="112"/>
      <c r="AE350" s="112"/>
      <c r="AF350" s="112"/>
      <c r="AG350" s="207" t="str">
        <f t="shared" si="59"/>
        <v/>
      </c>
      <c r="AH350" s="113"/>
      <c r="AI350" s="207" t="str">
        <f t="shared" si="60"/>
        <v/>
      </c>
      <c r="AJ350" s="113"/>
      <c r="AK350" s="207" t="str">
        <f t="shared" si="61"/>
        <v/>
      </c>
      <c r="AL350" s="113"/>
      <c r="AM350" s="207" t="str">
        <f t="shared" si="62"/>
        <v/>
      </c>
      <c r="AN350" s="113"/>
      <c r="AO350" s="113"/>
      <c r="AP350" s="113"/>
      <c r="AQ350" s="112"/>
      <c r="AR350" s="112"/>
      <c r="AS350" s="112"/>
      <c r="AT350" s="112"/>
      <c r="AU350" s="112"/>
      <c r="AV350" s="112"/>
      <c r="AW350" s="112"/>
      <c r="AX350" s="112"/>
      <c r="AY350" s="112"/>
      <c r="BA350" s="112"/>
      <c r="BB350" s="112"/>
      <c r="BC350" s="112"/>
      <c r="BD350" s="112"/>
      <c r="BE350" s="112"/>
      <c r="BF350" s="112"/>
    </row>
    <row r="351" spans="1:58" s="76" customFormat="1" x14ac:dyDescent="0.2">
      <c r="A351" s="124"/>
      <c r="B351" s="112"/>
      <c r="C351" s="207" t="str">
        <f t="shared" si="54"/>
        <v/>
      </c>
      <c r="D351" s="73"/>
      <c r="E351" s="112"/>
      <c r="F351" s="112"/>
      <c r="G351" s="112"/>
      <c r="H351" s="112"/>
      <c r="I351" s="112"/>
      <c r="J351" s="207" t="str">
        <f t="shared" si="55"/>
        <v/>
      </c>
      <c r="K351" s="227" t="str">
        <f t="shared" si="56"/>
        <v/>
      </c>
      <c r="L351" s="112"/>
      <c r="M351" s="207" t="str">
        <f t="shared" si="57"/>
        <v/>
      </c>
      <c r="N351" s="113"/>
      <c r="O351" s="113"/>
      <c r="P351" s="112"/>
      <c r="Q351" s="112"/>
      <c r="R351" s="112"/>
      <c r="S351" s="112"/>
      <c r="T351" s="112"/>
      <c r="U351" s="112"/>
      <c r="V351" s="112"/>
      <c r="W351" s="112"/>
      <c r="X351" s="112"/>
      <c r="Y351" s="112"/>
      <c r="Z351" s="112"/>
      <c r="AA351" s="207" t="str">
        <f t="shared" si="58"/>
        <v/>
      </c>
      <c r="AB351" s="112"/>
      <c r="AC351" s="112"/>
      <c r="AD351" s="112"/>
      <c r="AE351" s="112"/>
      <c r="AF351" s="112"/>
      <c r="AG351" s="207" t="str">
        <f t="shared" si="59"/>
        <v/>
      </c>
      <c r="AH351" s="113"/>
      <c r="AI351" s="207" t="str">
        <f t="shared" si="60"/>
        <v/>
      </c>
      <c r="AJ351" s="113"/>
      <c r="AK351" s="207" t="str">
        <f t="shared" si="61"/>
        <v/>
      </c>
      <c r="AL351" s="113"/>
      <c r="AM351" s="207" t="str">
        <f t="shared" si="62"/>
        <v/>
      </c>
      <c r="AN351" s="113"/>
      <c r="AO351" s="113"/>
      <c r="AP351" s="113"/>
      <c r="AQ351" s="112"/>
      <c r="AR351" s="112"/>
      <c r="AS351" s="112"/>
      <c r="AT351" s="112"/>
      <c r="AU351" s="112"/>
      <c r="AV351" s="112"/>
      <c r="AW351" s="112"/>
      <c r="AX351" s="112"/>
      <c r="AY351" s="112"/>
      <c r="BA351" s="112"/>
      <c r="BB351" s="112"/>
      <c r="BC351" s="112"/>
      <c r="BD351" s="112"/>
      <c r="BE351" s="112"/>
      <c r="BF351" s="112"/>
    </row>
    <row r="352" spans="1:58" s="76" customFormat="1" x14ac:dyDescent="0.2">
      <c r="A352" s="124"/>
      <c r="B352" s="112"/>
      <c r="C352" s="207" t="str">
        <f t="shared" si="54"/>
        <v/>
      </c>
      <c r="D352" s="73"/>
      <c r="E352" s="112"/>
      <c r="F352" s="112"/>
      <c r="G352" s="112"/>
      <c r="H352" s="112"/>
      <c r="I352" s="112"/>
      <c r="J352" s="207" t="str">
        <f t="shared" si="55"/>
        <v/>
      </c>
      <c r="K352" s="227" t="str">
        <f t="shared" si="56"/>
        <v/>
      </c>
      <c r="L352" s="112"/>
      <c r="M352" s="207" t="str">
        <f t="shared" si="57"/>
        <v/>
      </c>
      <c r="N352" s="113"/>
      <c r="O352" s="113"/>
      <c r="P352" s="112"/>
      <c r="Q352" s="112"/>
      <c r="R352" s="112"/>
      <c r="S352" s="112"/>
      <c r="T352" s="112"/>
      <c r="U352" s="112"/>
      <c r="V352" s="112"/>
      <c r="W352" s="112"/>
      <c r="X352" s="112"/>
      <c r="Y352" s="112"/>
      <c r="Z352" s="112"/>
      <c r="AA352" s="207" t="str">
        <f t="shared" si="58"/>
        <v/>
      </c>
      <c r="AB352" s="112"/>
      <c r="AC352" s="112"/>
      <c r="AD352" s="112"/>
      <c r="AE352" s="112"/>
      <c r="AF352" s="112"/>
      <c r="AG352" s="207" t="str">
        <f t="shared" si="59"/>
        <v/>
      </c>
      <c r="AH352" s="113"/>
      <c r="AI352" s="207" t="str">
        <f t="shared" si="60"/>
        <v/>
      </c>
      <c r="AJ352" s="113"/>
      <c r="AK352" s="207" t="str">
        <f t="shared" si="61"/>
        <v/>
      </c>
      <c r="AL352" s="113"/>
      <c r="AM352" s="207" t="str">
        <f t="shared" si="62"/>
        <v/>
      </c>
      <c r="AN352" s="113"/>
      <c r="AO352" s="113"/>
      <c r="AP352" s="113"/>
      <c r="AQ352" s="112"/>
      <c r="AR352" s="112"/>
      <c r="AS352" s="112"/>
      <c r="AT352" s="112"/>
      <c r="AU352" s="112"/>
      <c r="AV352" s="112"/>
      <c r="AW352" s="112"/>
      <c r="AX352" s="112"/>
      <c r="AY352" s="112"/>
      <c r="BA352" s="112"/>
      <c r="BB352" s="112"/>
      <c r="BC352" s="112"/>
      <c r="BD352" s="112"/>
      <c r="BE352" s="112"/>
      <c r="BF352" s="112"/>
    </row>
    <row r="353" spans="1:58" s="76" customFormat="1" x14ac:dyDescent="0.2">
      <c r="A353" s="124"/>
      <c r="B353" s="112"/>
      <c r="C353" s="207" t="str">
        <f t="shared" si="54"/>
        <v/>
      </c>
      <c r="D353" s="73"/>
      <c r="E353" s="112"/>
      <c r="F353" s="112"/>
      <c r="G353" s="112"/>
      <c r="H353" s="112"/>
      <c r="I353" s="112"/>
      <c r="J353" s="207" t="str">
        <f t="shared" si="55"/>
        <v/>
      </c>
      <c r="K353" s="227" t="str">
        <f t="shared" si="56"/>
        <v/>
      </c>
      <c r="L353" s="112"/>
      <c r="M353" s="207" t="str">
        <f t="shared" si="57"/>
        <v/>
      </c>
      <c r="N353" s="113"/>
      <c r="O353" s="113"/>
      <c r="P353" s="112"/>
      <c r="Q353" s="112"/>
      <c r="R353" s="112"/>
      <c r="S353" s="112"/>
      <c r="T353" s="112"/>
      <c r="U353" s="112"/>
      <c r="V353" s="112"/>
      <c r="W353" s="112"/>
      <c r="X353" s="112"/>
      <c r="Y353" s="112"/>
      <c r="Z353" s="112"/>
      <c r="AA353" s="207" t="str">
        <f t="shared" si="58"/>
        <v/>
      </c>
      <c r="AB353" s="112"/>
      <c r="AC353" s="112"/>
      <c r="AD353" s="112"/>
      <c r="AE353" s="112"/>
      <c r="AF353" s="112"/>
      <c r="AG353" s="207" t="str">
        <f t="shared" si="59"/>
        <v/>
      </c>
      <c r="AH353" s="113"/>
      <c r="AI353" s="207" t="str">
        <f t="shared" si="60"/>
        <v/>
      </c>
      <c r="AJ353" s="113"/>
      <c r="AK353" s="207" t="str">
        <f t="shared" si="61"/>
        <v/>
      </c>
      <c r="AL353" s="113"/>
      <c r="AM353" s="207" t="str">
        <f t="shared" si="62"/>
        <v/>
      </c>
      <c r="AN353" s="113"/>
      <c r="AO353" s="113"/>
      <c r="AP353" s="113"/>
      <c r="AQ353" s="112"/>
      <c r="AR353" s="112"/>
      <c r="AS353" s="112"/>
      <c r="AT353" s="112"/>
      <c r="AU353" s="112"/>
      <c r="AV353" s="112"/>
      <c r="AW353" s="112"/>
      <c r="AX353" s="112"/>
      <c r="AY353" s="112"/>
      <c r="BA353" s="112"/>
      <c r="BB353" s="112"/>
      <c r="BC353" s="112"/>
      <c r="BD353" s="112"/>
      <c r="BE353" s="112"/>
      <c r="BF353" s="112"/>
    </row>
    <row r="354" spans="1:58" s="76" customFormat="1" x14ac:dyDescent="0.2">
      <c r="A354" s="124"/>
      <c r="B354" s="112"/>
      <c r="C354" s="207" t="str">
        <f t="shared" si="54"/>
        <v/>
      </c>
      <c r="D354" s="73"/>
      <c r="E354" s="112"/>
      <c r="F354" s="112"/>
      <c r="G354" s="112"/>
      <c r="H354" s="112"/>
      <c r="I354" s="112"/>
      <c r="J354" s="207" t="str">
        <f t="shared" si="55"/>
        <v/>
      </c>
      <c r="K354" s="227" t="str">
        <f t="shared" si="56"/>
        <v/>
      </c>
      <c r="L354" s="112"/>
      <c r="M354" s="207" t="str">
        <f t="shared" si="57"/>
        <v/>
      </c>
      <c r="N354" s="113"/>
      <c r="O354" s="113"/>
      <c r="P354" s="112"/>
      <c r="Q354" s="112"/>
      <c r="R354" s="112"/>
      <c r="S354" s="112"/>
      <c r="T354" s="112"/>
      <c r="U354" s="112"/>
      <c r="V354" s="112"/>
      <c r="W354" s="112"/>
      <c r="X354" s="112"/>
      <c r="Y354" s="112"/>
      <c r="Z354" s="112"/>
      <c r="AA354" s="207" t="str">
        <f t="shared" si="58"/>
        <v/>
      </c>
      <c r="AB354" s="112"/>
      <c r="AC354" s="112"/>
      <c r="AD354" s="112"/>
      <c r="AE354" s="112"/>
      <c r="AF354" s="112"/>
      <c r="AG354" s="207" t="str">
        <f t="shared" si="59"/>
        <v/>
      </c>
      <c r="AH354" s="113"/>
      <c r="AI354" s="207" t="str">
        <f t="shared" si="60"/>
        <v/>
      </c>
      <c r="AJ354" s="113"/>
      <c r="AK354" s="207" t="str">
        <f t="shared" si="61"/>
        <v/>
      </c>
      <c r="AL354" s="113"/>
      <c r="AM354" s="207" t="str">
        <f t="shared" si="62"/>
        <v/>
      </c>
      <c r="AN354" s="113"/>
      <c r="AO354" s="113"/>
      <c r="AP354" s="113"/>
      <c r="AQ354" s="112"/>
      <c r="AR354" s="112"/>
      <c r="AS354" s="112"/>
      <c r="AT354" s="112"/>
      <c r="AU354" s="112"/>
      <c r="AV354" s="112"/>
      <c r="AW354" s="112"/>
      <c r="AX354" s="112"/>
      <c r="AY354" s="112"/>
      <c r="BA354" s="112"/>
      <c r="BB354" s="112"/>
      <c r="BC354" s="112"/>
      <c r="BD354" s="112"/>
      <c r="BE354" s="112"/>
      <c r="BF354" s="112"/>
    </row>
    <row r="355" spans="1:58" s="76" customFormat="1" x14ac:dyDescent="0.2">
      <c r="A355" s="124"/>
      <c r="B355" s="112"/>
      <c r="C355" s="207" t="str">
        <f t="shared" si="54"/>
        <v/>
      </c>
      <c r="D355" s="73"/>
      <c r="E355" s="112"/>
      <c r="F355" s="112"/>
      <c r="G355" s="112"/>
      <c r="H355" s="112"/>
      <c r="I355" s="112"/>
      <c r="J355" s="207" t="str">
        <f t="shared" si="55"/>
        <v/>
      </c>
      <c r="K355" s="227" t="str">
        <f t="shared" si="56"/>
        <v/>
      </c>
      <c r="L355" s="112"/>
      <c r="M355" s="207" t="str">
        <f t="shared" si="57"/>
        <v/>
      </c>
      <c r="N355" s="113"/>
      <c r="O355" s="113"/>
      <c r="P355" s="112"/>
      <c r="Q355" s="112"/>
      <c r="R355" s="112"/>
      <c r="S355" s="112"/>
      <c r="T355" s="112"/>
      <c r="U355" s="112"/>
      <c r="V355" s="112"/>
      <c r="W355" s="112"/>
      <c r="X355" s="112"/>
      <c r="Y355" s="112"/>
      <c r="Z355" s="112"/>
      <c r="AA355" s="207" t="str">
        <f t="shared" si="58"/>
        <v/>
      </c>
      <c r="AB355" s="112"/>
      <c r="AC355" s="112"/>
      <c r="AD355" s="112"/>
      <c r="AE355" s="112"/>
      <c r="AF355" s="112"/>
      <c r="AG355" s="207" t="str">
        <f t="shared" si="59"/>
        <v/>
      </c>
      <c r="AH355" s="113"/>
      <c r="AI355" s="207" t="str">
        <f t="shared" si="60"/>
        <v/>
      </c>
      <c r="AJ355" s="113"/>
      <c r="AK355" s="207" t="str">
        <f t="shared" si="61"/>
        <v/>
      </c>
      <c r="AL355" s="113"/>
      <c r="AM355" s="207" t="str">
        <f t="shared" si="62"/>
        <v/>
      </c>
      <c r="AN355" s="113"/>
      <c r="AO355" s="113"/>
      <c r="AP355" s="113"/>
      <c r="AQ355" s="112"/>
      <c r="AR355" s="112"/>
      <c r="AS355" s="112"/>
      <c r="AT355" s="112"/>
      <c r="AU355" s="112"/>
      <c r="AV355" s="112"/>
      <c r="AW355" s="112"/>
      <c r="AX355" s="112"/>
      <c r="AY355" s="112"/>
      <c r="BA355" s="112"/>
      <c r="BB355" s="112"/>
      <c r="BC355" s="112"/>
      <c r="BD355" s="112"/>
      <c r="BE355" s="112"/>
      <c r="BF355" s="112"/>
    </row>
    <row r="356" spans="1:58" s="76" customFormat="1" x14ac:dyDescent="0.2">
      <c r="A356" s="124"/>
      <c r="B356" s="112"/>
      <c r="C356" s="207" t="str">
        <f t="shared" si="54"/>
        <v/>
      </c>
      <c r="D356" s="73"/>
      <c r="E356" s="112"/>
      <c r="F356" s="112"/>
      <c r="G356" s="112"/>
      <c r="H356" s="112"/>
      <c r="I356" s="112"/>
      <c r="J356" s="207" t="str">
        <f t="shared" si="55"/>
        <v/>
      </c>
      <c r="K356" s="227" t="str">
        <f t="shared" si="56"/>
        <v/>
      </c>
      <c r="L356" s="112"/>
      <c r="M356" s="207" t="str">
        <f t="shared" si="57"/>
        <v/>
      </c>
      <c r="N356" s="113"/>
      <c r="O356" s="113"/>
      <c r="P356" s="112"/>
      <c r="Q356" s="112"/>
      <c r="R356" s="112"/>
      <c r="S356" s="112"/>
      <c r="T356" s="112"/>
      <c r="U356" s="112"/>
      <c r="V356" s="112"/>
      <c r="W356" s="112"/>
      <c r="X356" s="112"/>
      <c r="Y356" s="112"/>
      <c r="Z356" s="112"/>
      <c r="AA356" s="207" t="str">
        <f t="shared" si="58"/>
        <v/>
      </c>
      <c r="AB356" s="112"/>
      <c r="AC356" s="112"/>
      <c r="AD356" s="112"/>
      <c r="AE356" s="112"/>
      <c r="AF356" s="112"/>
      <c r="AG356" s="207" t="str">
        <f t="shared" si="59"/>
        <v/>
      </c>
      <c r="AH356" s="113"/>
      <c r="AI356" s="207" t="str">
        <f t="shared" si="60"/>
        <v/>
      </c>
      <c r="AJ356" s="113"/>
      <c r="AK356" s="207" t="str">
        <f t="shared" si="61"/>
        <v/>
      </c>
      <c r="AL356" s="113"/>
      <c r="AM356" s="207" t="str">
        <f t="shared" si="62"/>
        <v/>
      </c>
      <c r="AN356" s="113"/>
      <c r="AO356" s="113"/>
      <c r="AP356" s="113"/>
      <c r="AQ356" s="112"/>
      <c r="AR356" s="112"/>
      <c r="AS356" s="112"/>
      <c r="AT356" s="112"/>
      <c r="AU356" s="112"/>
      <c r="AV356" s="112"/>
      <c r="AW356" s="112"/>
      <c r="AX356" s="112"/>
      <c r="AY356" s="112"/>
      <c r="BA356" s="112"/>
      <c r="BB356" s="112"/>
      <c r="BC356" s="112"/>
      <c r="BD356" s="112"/>
      <c r="BE356" s="112"/>
      <c r="BF356" s="112"/>
    </row>
    <row r="357" spans="1:58" s="76" customFormat="1" x14ac:dyDescent="0.2">
      <c r="A357" s="124"/>
      <c r="B357" s="112"/>
      <c r="C357" s="207" t="str">
        <f t="shared" si="54"/>
        <v/>
      </c>
      <c r="D357" s="73"/>
      <c r="E357" s="112"/>
      <c r="F357" s="112"/>
      <c r="G357" s="112"/>
      <c r="H357" s="112"/>
      <c r="I357" s="112"/>
      <c r="J357" s="207" t="str">
        <f t="shared" si="55"/>
        <v/>
      </c>
      <c r="K357" s="227" t="str">
        <f t="shared" si="56"/>
        <v/>
      </c>
      <c r="L357" s="112"/>
      <c r="M357" s="207" t="str">
        <f t="shared" si="57"/>
        <v/>
      </c>
      <c r="N357" s="113"/>
      <c r="O357" s="113"/>
      <c r="P357" s="112"/>
      <c r="Q357" s="112"/>
      <c r="R357" s="112"/>
      <c r="S357" s="112"/>
      <c r="T357" s="112"/>
      <c r="U357" s="112"/>
      <c r="V357" s="112"/>
      <c r="W357" s="112"/>
      <c r="X357" s="112"/>
      <c r="Y357" s="112"/>
      <c r="Z357" s="112"/>
      <c r="AA357" s="207" t="str">
        <f t="shared" si="58"/>
        <v/>
      </c>
      <c r="AB357" s="112"/>
      <c r="AC357" s="112"/>
      <c r="AD357" s="112"/>
      <c r="AE357" s="112"/>
      <c r="AF357" s="112"/>
      <c r="AG357" s="207" t="str">
        <f t="shared" si="59"/>
        <v/>
      </c>
      <c r="AH357" s="113"/>
      <c r="AI357" s="207" t="str">
        <f t="shared" si="60"/>
        <v/>
      </c>
      <c r="AJ357" s="113"/>
      <c r="AK357" s="207" t="str">
        <f t="shared" si="61"/>
        <v/>
      </c>
      <c r="AL357" s="113"/>
      <c r="AM357" s="207" t="str">
        <f t="shared" si="62"/>
        <v/>
      </c>
      <c r="AN357" s="113"/>
      <c r="AO357" s="113"/>
      <c r="AP357" s="113"/>
      <c r="AQ357" s="112"/>
      <c r="AR357" s="112"/>
      <c r="AS357" s="112"/>
      <c r="AT357" s="112"/>
      <c r="AU357" s="112"/>
      <c r="AV357" s="112"/>
      <c r="AW357" s="112"/>
      <c r="AX357" s="112"/>
      <c r="AY357" s="112"/>
      <c r="BA357" s="112"/>
      <c r="BB357" s="112"/>
      <c r="BC357" s="112"/>
      <c r="BD357" s="112"/>
      <c r="BE357" s="112"/>
      <c r="BF357" s="112"/>
    </row>
    <row r="358" spans="1:58" s="76" customFormat="1" x14ac:dyDescent="0.2">
      <c r="A358" s="124"/>
      <c r="B358" s="112"/>
      <c r="C358" s="207" t="str">
        <f t="shared" si="54"/>
        <v/>
      </c>
      <c r="D358" s="73"/>
      <c r="E358" s="112"/>
      <c r="F358" s="112"/>
      <c r="G358" s="112"/>
      <c r="H358" s="112"/>
      <c r="I358" s="112"/>
      <c r="J358" s="207" t="str">
        <f t="shared" si="55"/>
        <v/>
      </c>
      <c r="K358" s="227" t="str">
        <f t="shared" si="56"/>
        <v/>
      </c>
      <c r="L358" s="112"/>
      <c r="M358" s="207" t="str">
        <f t="shared" si="57"/>
        <v/>
      </c>
      <c r="N358" s="113"/>
      <c r="O358" s="113"/>
      <c r="P358" s="112"/>
      <c r="Q358" s="112"/>
      <c r="R358" s="112"/>
      <c r="S358" s="112"/>
      <c r="T358" s="112"/>
      <c r="U358" s="112"/>
      <c r="V358" s="112"/>
      <c r="W358" s="112"/>
      <c r="X358" s="112"/>
      <c r="Y358" s="112"/>
      <c r="Z358" s="112"/>
      <c r="AA358" s="207" t="str">
        <f t="shared" si="58"/>
        <v/>
      </c>
      <c r="AB358" s="112"/>
      <c r="AC358" s="112"/>
      <c r="AD358" s="112"/>
      <c r="AE358" s="112"/>
      <c r="AF358" s="112"/>
      <c r="AG358" s="207" t="str">
        <f t="shared" si="59"/>
        <v/>
      </c>
      <c r="AH358" s="113"/>
      <c r="AI358" s="207" t="str">
        <f t="shared" si="60"/>
        <v/>
      </c>
      <c r="AJ358" s="113"/>
      <c r="AK358" s="207" t="str">
        <f t="shared" si="61"/>
        <v/>
      </c>
      <c r="AL358" s="113"/>
      <c r="AM358" s="207" t="str">
        <f t="shared" si="62"/>
        <v/>
      </c>
      <c r="AN358" s="113"/>
      <c r="AO358" s="113"/>
      <c r="AP358" s="113"/>
      <c r="AQ358" s="112"/>
      <c r="AR358" s="112"/>
      <c r="AS358" s="112"/>
      <c r="AT358" s="112"/>
      <c r="AU358" s="112"/>
      <c r="AV358" s="112"/>
      <c r="AW358" s="112"/>
      <c r="AX358" s="112"/>
      <c r="AY358" s="112"/>
      <c r="BA358" s="112"/>
      <c r="BB358" s="112"/>
      <c r="BC358" s="112"/>
      <c r="BD358" s="112"/>
      <c r="BE358" s="112"/>
      <c r="BF358" s="112"/>
    </row>
    <row r="359" spans="1:58" s="76" customFormat="1" x14ac:dyDescent="0.2">
      <c r="A359" s="124"/>
      <c r="B359" s="112"/>
      <c r="C359" s="207" t="str">
        <f t="shared" si="54"/>
        <v/>
      </c>
      <c r="D359" s="73"/>
      <c r="E359" s="112"/>
      <c r="F359" s="112"/>
      <c r="G359" s="112"/>
      <c r="H359" s="112"/>
      <c r="I359" s="112"/>
      <c r="J359" s="207" t="str">
        <f t="shared" si="55"/>
        <v/>
      </c>
      <c r="K359" s="227" t="str">
        <f t="shared" si="56"/>
        <v/>
      </c>
      <c r="L359" s="112"/>
      <c r="M359" s="207" t="str">
        <f t="shared" si="57"/>
        <v/>
      </c>
      <c r="N359" s="113"/>
      <c r="O359" s="113"/>
      <c r="P359" s="112"/>
      <c r="Q359" s="112"/>
      <c r="R359" s="112"/>
      <c r="S359" s="112"/>
      <c r="T359" s="112"/>
      <c r="U359" s="112"/>
      <c r="V359" s="112"/>
      <c r="W359" s="112"/>
      <c r="X359" s="112"/>
      <c r="Y359" s="112"/>
      <c r="Z359" s="112"/>
      <c r="AA359" s="207" t="str">
        <f t="shared" si="58"/>
        <v/>
      </c>
      <c r="AB359" s="112"/>
      <c r="AC359" s="112"/>
      <c r="AD359" s="112"/>
      <c r="AE359" s="112"/>
      <c r="AF359" s="112"/>
      <c r="AG359" s="207" t="str">
        <f t="shared" si="59"/>
        <v/>
      </c>
      <c r="AH359" s="113"/>
      <c r="AI359" s="207" t="str">
        <f t="shared" si="60"/>
        <v/>
      </c>
      <c r="AJ359" s="113"/>
      <c r="AK359" s="207" t="str">
        <f t="shared" si="61"/>
        <v/>
      </c>
      <c r="AL359" s="113"/>
      <c r="AM359" s="207" t="str">
        <f t="shared" si="62"/>
        <v/>
      </c>
      <c r="AN359" s="113"/>
      <c r="AO359" s="113"/>
      <c r="AP359" s="113"/>
      <c r="AQ359" s="112"/>
      <c r="AR359" s="112"/>
      <c r="AS359" s="112"/>
      <c r="AT359" s="112"/>
      <c r="AU359" s="112"/>
      <c r="AV359" s="112"/>
      <c r="AW359" s="112"/>
      <c r="AX359" s="112"/>
      <c r="AY359" s="112"/>
      <c r="BA359" s="112"/>
      <c r="BB359" s="112"/>
      <c r="BC359" s="112"/>
      <c r="BD359" s="112"/>
      <c r="BE359" s="112"/>
      <c r="BF359" s="112"/>
    </row>
    <row r="360" spans="1:58" s="76" customFormat="1" x14ac:dyDescent="0.2">
      <c r="A360" s="124"/>
      <c r="B360" s="112"/>
      <c r="C360" s="207" t="str">
        <f t="shared" si="54"/>
        <v/>
      </c>
      <c r="D360" s="73"/>
      <c r="E360" s="112"/>
      <c r="F360" s="112"/>
      <c r="G360" s="112"/>
      <c r="H360" s="112"/>
      <c r="I360" s="112"/>
      <c r="J360" s="207" t="str">
        <f t="shared" si="55"/>
        <v/>
      </c>
      <c r="K360" s="227" t="str">
        <f t="shared" si="56"/>
        <v/>
      </c>
      <c r="L360" s="112"/>
      <c r="M360" s="207" t="str">
        <f t="shared" si="57"/>
        <v/>
      </c>
      <c r="N360" s="113"/>
      <c r="O360" s="113"/>
      <c r="P360" s="112"/>
      <c r="Q360" s="112"/>
      <c r="R360" s="112"/>
      <c r="S360" s="112"/>
      <c r="T360" s="112"/>
      <c r="U360" s="112"/>
      <c r="V360" s="112"/>
      <c r="W360" s="112"/>
      <c r="X360" s="112"/>
      <c r="Y360" s="112"/>
      <c r="Z360" s="112"/>
      <c r="AA360" s="207" t="str">
        <f t="shared" si="58"/>
        <v/>
      </c>
      <c r="AB360" s="112"/>
      <c r="AC360" s="112"/>
      <c r="AD360" s="112"/>
      <c r="AE360" s="112"/>
      <c r="AF360" s="112"/>
      <c r="AG360" s="207" t="str">
        <f t="shared" si="59"/>
        <v/>
      </c>
      <c r="AH360" s="113"/>
      <c r="AI360" s="207" t="str">
        <f t="shared" si="60"/>
        <v/>
      </c>
      <c r="AJ360" s="113"/>
      <c r="AK360" s="207" t="str">
        <f t="shared" si="61"/>
        <v/>
      </c>
      <c r="AL360" s="113"/>
      <c r="AM360" s="207" t="str">
        <f t="shared" si="62"/>
        <v/>
      </c>
      <c r="AN360" s="113"/>
      <c r="AO360" s="113"/>
      <c r="AP360" s="113"/>
      <c r="AQ360" s="112"/>
      <c r="AR360" s="112"/>
      <c r="AS360" s="112"/>
      <c r="AT360" s="112"/>
      <c r="AU360" s="112"/>
      <c r="AV360" s="112"/>
      <c r="AW360" s="112"/>
      <c r="AX360" s="112"/>
      <c r="AY360" s="112"/>
      <c r="BA360" s="112"/>
      <c r="BB360" s="112"/>
      <c r="BC360" s="112"/>
      <c r="BD360" s="112"/>
      <c r="BE360" s="112"/>
      <c r="BF360" s="112"/>
    </row>
    <row r="361" spans="1:58" s="76" customFormat="1" x14ac:dyDescent="0.2">
      <c r="A361" s="124"/>
      <c r="B361" s="112"/>
      <c r="C361" s="207" t="str">
        <f t="shared" si="54"/>
        <v/>
      </c>
      <c r="D361" s="73"/>
      <c r="E361" s="112"/>
      <c r="F361" s="112"/>
      <c r="G361" s="112"/>
      <c r="H361" s="112"/>
      <c r="I361" s="112"/>
      <c r="J361" s="207" t="str">
        <f t="shared" si="55"/>
        <v/>
      </c>
      <c r="K361" s="227" t="str">
        <f t="shared" si="56"/>
        <v/>
      </c>
      <c r="L361" s="112"/>
      <c r="M361" s="207" t="str">
        <f t="shared" si="57"/>
        <v/>
      </c>
      <c r="N361" s="113"/>
      <c r="O361" s="113"/>
      <c r="P361" s="112"/>
      <c r="Q361" s="112"/>
      <c r="R361" s="112"/>
      <c r="S361" s="112"/>
      <c r="T361" s="112"/>
      <c r="U361" s="112"/>
      <c r="V361" s="112"/>
      <c r="W361" s="112"/>
      <c r="X361" s="112"/>
      <c r="Y361" s="112"/>
      <c r="Z361" s="112"/>
      <c r="AA361" s="207" t="str">
        <f t="shared" si="58"/>
        <v/>
      </c>
      <c r="AB361" s="112"/>
      <c r="AC361" s="112"/>
      <c r="AD361" s="112"/>
      <c r="AE361" s="112"/>
      <c r="AF361" s="112"/>
      <c r="AG361" s="207" t="str">
        <f t="shared" si="59"/>
        <v/>
      </c>
      <c r="AH361" s="113"/>
      <c r="AI361" s="207" t="str">
        <f t="shared" si="60"/>
        <v/>
      </c>
      <c r="AJ361" s="113"/>
      <c r="AK361" s="207" t="str">
        <f t="shared" si="61"/>
        <v/>
      </c>
      <c r="AL361" s="113"/>
      <c r="AM361" s="207" t="str">
        <f t="shared" si="62"/>
        <v/>
      </c>
      <c r="AN361" s="113"/>
      <c r="AO361" s="113"/>
      <c r="AP361" s="113"/>
      <c r="AQ361" s="112"/>
      <c r="AR361" s="112"/>
      <c r="AS361" s="112"/>
      <c r="AT361" s="112"/>
      <c r="AU361" s="112"/>
      <c r="AV361" s="112"/>
      <c r="AW361" s="112"/>
      <c r="AX361" s="112"/>
      <c r="AY361" s="112"/>
      <c r="BA361" s="112"/>
      <c r="BB361" s="112"/>
      <c r="BC361" s="112"/>
      <c r="BD361" s="112"/>
      <c r="BE361" s="112"/>
      <c r="BF361" s="112"/>
    </row>
    <row r="362" spans="1:58" s="76" customFormat="1" x14ac:dyDescent="0.2">
      <c r="A362" s="124"/>
      <c r="B362" s="112"/>
      <c r="C362" s="207" t="str">
        <f t="shared" si="54"/>
        <v/>
      </c>
      <c r="D362" s="73"/>
      <c r="E362" s="112"/>
      <c r="F362" s="112"/>
      <c r="G362" s="112"/>
      <c r="H362" s="112"/>
      <c r="I362" s="112"/>
      <c r="J362" s="207" t="str">
        <f t="shared" si="55"/>
        <v/>
      </c>
      <c r="K362" s="227" t="str">
        <f t="shared" si="56"/>
        <v/>
      </c>
      <c r="L362" s="112"/>
      <c r="M362" s="207" t="str">
        <f t="shared" si="57"/>
        <v/>
      </c>
      <c r="N362" s="113"/>
      <c r="O362" s="113"/>
      <c r="P362" s="112"/>
      <c r="Q362" s="112"/>
      <c r="R362" s="112"/>
      <c r="S362" s="112"/>
      <c r="T362" s="112"/>
      <c r="U362" s="112"/>
      <c r="V362" s="112"/>
      <c r="W362" s="112"/>
      <c r="X362" s="112"/>
      <c r="Y362" s="112"/>
      <c r="Z362" s="112"/>
      <c r="AA362" s="207" t="str">
        <f t="shared" si="58"/>
        <v/>
      </c>
      <c r="AB362" s="112"/>
      <c r="AC362" s="112"/>
      <c r="AD362" s="112"/>
      <c r="AE362" s="112"/>
      <c r="AF362" s="112"/>
      <c r="AG362" s="207" t="str">
        <f t="shared" si="59"/>
        <v/>
      </c>
      <c r="AH362" s="113"/>
      <c r="AI362" s="207" t="str">
        <f t="shared" si="60"/>
        <v/>
      </c>
      <c r="AJ362" s="113"/>
      <c r="AK362" s="207" t="str">
        <f t="shared" si="61"/>
        <v/>
      </c>
      <c r="AL362" s="113"/>
      <c r="AM362" s="207" t="str">
        <f t="shared" si="62"/>
        <v/>
      </c>
      <c r="AN362" s="113"/>
      <c r="AO362" s="113"/>
      <c r="AP362" s="113"/>
      <c r="AQ362" s="112"/>
      <c r="AR362" s="112"/>
      <c r="AS362" s="112"/>
      <c r="AT362" s="112"/>
      <c r="AU362" s="112"/>
      <c r="AV362" s="112"/>
      <c r="AW362" s="112"/>
      <c r="AX362" s="112"/>
      <c r="AY362" s="112"/>
      <c r="BA362" s="112"/>
      <c r="BB362" s="112"/>
      <c r="BC362" s="112"/>
      <c r="BD362" s="112"/>
      <c r="BE362" s="112"/>
      <c r="BF362" s="112"/>
    </row>
    <row r="363" spans="1:58" s="76" customFormat="1" x14ac:dyDescent="0.2">
      <c r="A363" s="124"/>
      <c r="B363" s="112"/>
      <c r="C363" s="207" t="str">
        <f t="shared" si="54"/>
        <v/>
      </c>
      <c r="D363" s="73"/>
      <c r="E363" s="112"/>
      <c r="F363" s="112"/>
      <c r="G363" s="112"/>
      <c r="H363" s="112"/>
      <c r="I363" s="112"/>
      <c r="J363" s="207" t="str">
        <f t="shared" si="55"/>
        <v/>
      </c>
      <c r="K363" s="227" t="str">
        <f t="shared" si="56"/>
        <v/>
      </c>
      <c r="L363" s="112"/>
      <c r="M363" s="207" t="str">
        <f t="shared" si="57"/>
        <v/>
      </c>
      <c r="N363" s="113"/>
      <c r="O363" s="113"/>
      <c r="P363" s="112"/>
      <c r="Q363" s="112"/>
      <c r="R363" s="112"/>
      <c r="S363" s="112"/>
      <c r="T363" s="112"/>
      <c r="U363" s="112"/>
      <c r="V363" s="112"/>
      <c r="W363" s="112"/>
      <c r="X363" s="112"/>
      <c r="Y363" s="112"/>
      <c r="Z363" s="112"/>
      <c r="AA363" s="207" t="str">
        <f t="shared" si="58"/>
        <v/>
      </c>
      <c r="AB363" s="112"/>
      <c r="AC363" s="112"/>
      <c r="AD363" s="112"/>
      <c r="AE363" s="112"/>
      <c r="AF363" s="112"/>
      <c r="AG363" s="207" t="str">
        <f t="shared" si="59"/>
        <v/>
      </c>
      <c r="AH363" s="113"/>
      <c r="AI363" s="207" t="str">
        <f t="shared" si="60"/>
        <v/>
      </c>
      <c r="AJ363" s="113"/>
      <c r="AK363" s="207" t="str">
        <f t="shared" si="61"/>
        <v/>
      </c>
      <c r="AL363" s="113"/>
      <c r="AM363" s="207" t="str">
        <f t="shared" si="62"/>
        <v/>
      </c>
      <c r="AN363" s="113"/>
      <c r="AO363" s="113"/>
      <c r="AP363" s="113"/>
      <c r="AQ363" s="112"/>
      <c r="AR363" s="112"/>
      <c r="AS363" s="112"/>
      <c r="AT363" s="112"/>
      <c r="AU363" s="112"/>
      <c r="AV363" s="112"/>
      <c r="AW363" s="112"/>
      <c r="AX363" s="112"/>
      <c r="AY363" s="112"/>
      <c r="BA363" s="112"/>
      <c r="BB363" s="112"/>
      <c r="BC363" s="112"/>
      <c r="BD363" s="112"/>
      <c r="BE363" s="112"/>
      <c r="BF363" s="112"/>
    </row>
    <row r="364" spans="1:58" s="76" customFormat="1" x14ac:dyDescent="0.2">
      <c r="A364" s="124"/>
      <c r="B364" s="112"/>
      <c r="C364" s="207" t="str">
        <f t="shared" si="54"/>
        <v/>
      </c>
      <c r="D364" s="73"/>
      <c r="E364" s="112"/>
      <c r="F364" s="112"/>
      <c r="G364" s="112"/>
      <c r="H364" s="112"/>
      <c r="I364" s="112"/>
      <c r="J364" s="207" t="str">
        <f t="shared" si="55"/>
        <v/>
      </c>
      <c r="K364" s="227" t="str">
        <f t="shared" si="56"/>
        <v/>
      </c>
      <c r="L364" s="112"/>
      <c r="M364" s="207" t="str">
        <f t="shared" si="57"/>
        <v/>
      </c>
      <c r="N364" s="113"/>
      <c r="O364" s="113"/>
      <c r="P364" s="112"/>
      <c r="Q364" s="112"/>
      <c r="R364" s="112"/>
      <c r="S364" s="112"/>
      <c r="T364" s="112"/>
      <c r="U364" s="112"/>
      <c r="V364" s="112"/>
      <c r="W364" s="112"/>
      <c r="X364" s="112"/>
      <c r="Y364" s="112"/>
      <c r="Z364" s="112"/>
      <c r="AA364" s="207" t="str">
        <f t="shared" si="58"/>
        <v/>
      </c>
      <c r="AB364" s="112"/>
      <c r="AC364" s="112"/>
      <c r="AD364" s="112"/>
      <c r="AE364" s="112"/>
      <c r="AF364" s="112"/>
      <c r="AG364" s="207" t="str">
        <f t="shared" si="59"/>
        <v/>
      </c>
      <c r="AH364" s="113"/>
      <c r="AI364" s="207" t="str">
        <f t="shared" si="60"/>
        <v/>
      </c>
      <c r="AJ364" s="113"/>
      <c r="AK364" s="207" t="str">
        <f t="shared" si="61"/>
        <v/>
      </c>
      <c r="AL364" s="113"/>
      <c r="AM364" s="207" t="str">
        <f t="shared" si="62"/>
        <v/>
      </c>
      <c r="AN364" s="113"/>
      <c r="AO364" s="113"/>
      <c r="AP364" s="113"/>
      <c r="AQ364" s="112"/>
      <c r="AR364" s="112"/>
      <c r="AS364" s="112"/>
      <c r="AT364" s="112"/>
      <c r="AU364" s="112"/>
      <c r="AV364" s="112"/>
      <c r="AW364" s="112"/>
      <c r="AX364" s="112"/>
      <c r="AY364" s="112"/>
      <c r="BA364" s="112"/>
      <c r="BB364" s="112"/>
      <c r="BC364" s="112"/>
      <c r="BD364" s="112"/>
      <c r="BE364" s="112"/>
      <c r="BF364" s="112"/>
    </row>
    <row r="365" spans="1:58" s="76" customFormat="1" x14ac:dyDescent="0.2">
      <c r="A365" s="124"/>
      <c r="B365" s="112"/>
      <c r="C365" s="207" t="str">
        <f t="shared" si="54"/>
        <v/>
      </c>
      <c r="D365" s="73"/>
      <c r="E365" s="112"/>
      <c r="F365" s="112"/>
      <c r="G365" s="112"/>
      <c r="H365" s="112"/>
      <c r="I365" s="112"/>
      <c r="J365" s="207" t="str">
        <f t="shared" si="55"/>
        <v/>
      </c>
      <c r="K365" s="227" t="str">
        <f t="shared" si="56"/>
        <v/>
      </c>
      <c r="L365" s="112"/>
      <c r="M365" s="207" t="str">
        <f t="shared" si="57"/>
        <v/>
      </c>
      <c r="N365" s="113"/>
      <c r="O365" s="113"/>
      <c r="P365" s="112"/>
      <c r="Q365" s="112"/>
      <c r="R365" s="112"/>
      <c r="S365" s="112"/>
      <c r="T365" s="112"/>
      <c r="U365" s="112"/>
      <c r="V365" s="112"/>
      <c r="W365" s="112"/>
      <c r="X365" s="112"/>
      <c r="Y365" s="112"/>
      <c r="Z365" s="112"/>
      <c r="AA365" s="207" t="str">
        <f t="shared" si="58"/>
        <v/>
      </c>
      <c r="AB365" s="112"/>
      <c r="AC365" s="112"/>
      <c r="AD365" s="112"/>
      <c r="AE365" s="112"/>
      <c r="AF365" s="112"/>
      <c r="AG365" s="207" t="str">
        <f t="shared" si="59"/>
        <v/>
      </c>
      <c r="AH365" s="113"/>
      <c r="AI365" s="207" t="str">
        <f t="shared" si="60"/>
        <v/>
      </c>
      <c r="AJ365" s="113"/>
      <c r="AK365" s="207" t="str">
        <f t="shared" si="61"/>
        <v/>
      </c>
      <c r="AL365" s="113"/>
      <c r="AM365" s="207" t="str">
        <f t="shared" si="62"/>
        <v/>
      </c>
      <c r="AN365" s="113"/>
      <c r="AO365" s="113"/>
      <c r="AP365" s="113"/>
      <c r="AQ365" s="112"/>
      <c r="AR365" s="112"/>
      <c r="AS365" s="112"/>
      <c r="AT365" s="112"/>
      <c r="AU365" s="112"/>
      <c r="AV365" s="112"/>
      <c r="AW365" s="112"/>
      <c r="AX365" s="112"/>
      <c r="AY365" s="112"/>
      <c r="BA365" s="112"/>
      <c r="BB365" s="112"/>
      <c r="BC365" s="112"/>
      <c r="BD365" s="112"/>
      <c r="BE365" s="112"/>
      <c r="BF365" s="112"/>
    </row>
    <row r="366" spans="1:58" s="76" customFormat="1" x14ac:dyDescent="0.2">
      <c r="A366" s="124"/>
      <c r="B366" s="112"/>
      <c r="C366" s="207" t="str">
        <f t="shared" si="54"/>
        <v/>
      </c>
      <c r="D366" s="73"/>
      <c r="E366" s="112"/>
      <c r="F366" s="112"/>
      <c r="G366" s="112"/>
      <c r="H366" s="112"/>
      <c r="I366" s="112"/>
      <c r="J366" s="207" t="str">
        <f t="shared" si="55"/>
        <v/>
      </c>
      <c r="K366" s="227" t="str">
        <f t="shared" si="56"/>
        <v/>
      </c>
      <c r="L366" s="112"/>
      <c r="M366" s="207" t="str">
        <f t="shared" si="57"/>
        <v/>
      </c>
      <c r="N366" s="113"/>
      <c r="O366" s="113"/>
      <c r="P366" s="112"/>
      <c r="Q366" s="112"/>
      <c r="R366" s="112"/>
      <c r="S366" s="112"/>
      <c r="T366" s="112"/>
      <c r="U366" s="112"/>
      <c r="V366" s="112"/>
      <c r="W366" s="112"/>
      <c r="X366" s="112"/>
      <c r="Y366" s="112"/>
      <c r="Z366" s="112"/>
      <c r="AA366" s="207" t="str">
        <f t="shared" si="58"/>
        <v/>
      </c>
      <c r="AB366" s="112"/>
      <c r="AC366" s="112"/>
      <c r="AD366" s="112"/>
      <c r="AE366" s="112"/>
      <c r="AF366" s="112"/>
      <c r="AG366" s="207" t="str">
        <f t="shared" si="59"/>
        <v/>
      </c>
      <c r="AH366" s="113"/>
      <c r="AI366" s="207" t="str">
        <f t="shared" si="60"/>
        <v/>
      </c>
      <c r="AJ366" s="113"/>
      <c r="AK366" s="207" t="str">
        <f t="shared" si="61"/>
        <v/>
      </c>
      <c r="AL366" s="113"/>
      <c r="AM366" s="207" t="str">
        <f t="shared" si="62"/>
        <v/>
      </c>
      <c r="AN366" s="113"/>
      <c r="AO366" s="113"/>
      <c r="AP366" s="113"/>
      <c r="AQ366" s="112"/>
      <c r="AR366" s="112"/>
      <c r="AS366" s="112"/>
      <c r="AT366" s="112"/>
      <c r="AU366" s="112"/>
      <c r="AV366" s="112"/>
      <c r="AW366" s="112"/>
      <c r="AX366" s="112"/>
      <c r="AY366" s="112"/>
      <c r="BA366" s="112"/>
      <c r="BB366" s="112"/>
      <c r="BC366" s="112"/>
      <c r="BD366" s="112"/>
      <c r="BE366" s="112"/>
      <c r="BF366" s="112"/>
    </row>
    <row r="367" spans="1:58" s="76" customFormat="1" x14ac:dyDescent="0.2">
      <c r="A367" s="124"/>
      <c r="B367" s="112"/>
      <c r="C367" s="207" t="str">
        <f t="shared" si="54"/>
        <v/>
      </c>
      <c r="D367" s="73"/>
      <c r="E367" s="112"/>
      <c r="F367" s="112"/>
      <c r="G367" s="112"/>
      <c r="H367" s="112"/>
      <c r="I367" s="112"/>
      <c r="J367" s="207" t="str">
        <f t="shared" si="55"/>
        <v/>
      </c>
      <c r="K367" s="227" t="str">
        <f t="shared" si="56"/>
        <v/>
      </c>
      <c r="L367" s="112"/>
      <c r="M367" s="207" t="str">
        <f t="shared" si="57"/>
        <v/>
      </c>
      <c r="N367" s="113"/>
      <c r="O367" s="113"/>
      <c r="P367" s="112"/>
      <c r="Q367" s="112"/>
      <c r="R367" s="112"/>
      <c r="S367" s="112"/>
      <c r="T367" s="112"/>
      <c r="U367" s="112"/>
      <c r="V367" s="112"/>
      <c r="W367" s="112"/>
      <c r="X367" s="112"/>
      <c r="Y367" s="112"/>
      <c r="Z367" s="112"/>
      <c r="AA367" s="207" t="str">
        <f t="shared" si="58"/>
        <v/>
      </c>
      <c r="AB367" s="112"/>
      <c r="AC367" s="112"/>
      <c r="AD367" s="112"/>
      <c r="AE367" s="112"/>
      <c r="AF367" s="112"/>
      <c r="AG367" s="207" t="str">
        <f t="shared" si="59"/>
        <v/>
      </c>
      <c r="AH367" s="113"/>
      <c r="AI367" s="207" t="str">
        <f t="shared" si="60"/>
        <v/>
      </c>
      <c r="AJ367" s="113"/>
      <c r="AK367" s="207" t="str">
        <f t="shared" si="61"/>
        <v/>
      </c>
      <c r="AL367" s="113"/>
      <c r="AM367" s="207" t="str">
        <f t="shared" si="62"/>
        <v/>
      </c>
      <c r="AN367" s="113"/>
      <c r="AO367" s="113"/>
      <c r="AP367" s="113"/>
      <c r="AQ367" s="112"/>
      <c r="AR367" s="112"/>
      <c r="AS367" s="112"/>
      <c r="AT367" s="112"/>
      <c r="AU367" s="112"/>
      <c r="AV367" s="112"/>
      <c r="AW367" s="112"/>
      <c r="AX367" s="112"/>
      <c r="AY367" s="112"/>
      <c r="BA367" s="112"/>
      <c r="BB367" s="112"/>
      <c r="BC367" s="112"/>
      <c r="BD367" s="112"/>
      <c r="BE367" s="112"/>
      <c r="BF367" s="112"/>
    </row>
    <row r="368" spans="1:58" s="76" customFormat="1" x14ac:dyDescent="0.2">
      <c r="A368" s="124"/>
      <c r="B368" s="112"/>
      <c r="C368" s="207" t="str">
        <f t="shared" si="54"/>
        <v/>
      </c>
      <c r="D368" s="73"/>
      <c r="E368" s="112"/>
      <c r="F368" s="112"/>
      <c r="G368" s="112"/>
      <c r="H368" s="112"/>
      <c r="I368" s="112"/>
      <c r="J368" s="207" t="str">
        <f t="shared" si="55"/>
        <v/>
      </c>
      <c r="K368" s="227" t="str">
        <f t="shared" si="56"/>
        <v/>
      </c>
      <c r="L368" s="112"/>
      <c r="M368" s="207" t="str">
        <f t="shared" si="57"/>
        <v/>
      </c>
      <c r="N368" s="113"/>
      <c r="O368" s="113"/>
      <c r="P368" s="112"/>
      <c r="Q368" s="112"/>
      <c r="R368" s="112"/>
      <c r="S368" s="112"/>
      <c r="T368" s="112"/>
      <c r="U368" s="112"/>
      <c r="V368" s="112"/>
      <c r="W368" s="112"/>
      <c r="X368" s="112"/>
      <c r="Y368" s="112"/>
      <c r="Z368" s="112"/>
      <c r="AA368" s="207" t="str">
        <f t="shared" si="58"/>
        <v/>
      </c>
      <c r="AB368" s="112"/>
      <c r="AC368" s="112"/>
      <c r="AD368" s="112"/>
      <c r="AE368" s="112"/>
      <c r="AF368" s="112"/>
      <c r="AG368" s="207" t="str">
        <f t="shared" si="59"/>
        <v/>
      </c>
      <c r="AH368" s="113"/>
      <c r="AI368" s="207" t="str">
        <f t="shared" si="60"/>
        <v/>
      </c>
      <c r="AJ368" s="113"/>
      <c r="AK368" s="207" t="str">
        <f t="shared" si="61"/>
        <v/>
      </c>
      <c r="AL368" s="113"/>
      <c r="AM368" s="207" t="str">
        <f t="shared" si="62"/>
        <v/>
      </c>
      <c r="AN368" s="113"/>
      <c r="AO368" s="113"/>
      <c r="AP368" s="113"/>
      <c r="AQ368" s="112"/>
      <c r="AR368" s="112"/>
      <c r="AS368" s="112"/>
      <c r="AT368" s="112"/>
      <c r="AU368" s="112"/>
      <c r="AV368" s="112"/>
      <c r="AW368" s="112"/>
      <c r="AX368" s="112"/>
      <c r="AY368" s="112"/>
      <c r="BA368" s="112"/>
      <c r="BB368" s="112"/>
      <c r="BC368" s="112"/>
      <c r="BD368" s="112"/>
      <c r="BE368" s="112"/>
      <c r="BF368" s="112"/>
    </row>
    <row r="369" spans="1:58" s="76" customFormat="1" x14ac:dyDescent="0.2">
      <c r="A369" s="124"/>
      <c r="B369" s="112"/>
      <c r="C369" s="207" t="str">
        <f t="shared" si="54"/>
        <v/>
      </c>
      <c r="D369" s="73"/>
      <c r="E369" s="112"/>
      <c r="F369" s="112"/>
      <c r="G369" s="112"/>
      <c r="H369" s="112"/>
      <c r="I369" s="112"/>
      <c r="J369" s="207" t="str">
        <f t="shared" si="55"/>
        <v/>
      </c>
      <c r="K369" s="227" t="str">
        <f t="shared" si="56"/>
        <v/>
      </c>
      <c r="L369" s="112"/>
      <c r="M369" s="207" t="str">
        <f t="shared" si="57"/>
        <v/>
      </c>
      <c r="N369" s="113"/>
      <c r="O369" s="113"/>
      <c r="P369" s="112"/>
      <c r="Q369" s="112"/>
      <c r="R369" s="112"/>
      <c r="S369" s="112"/>
      <c r="T369" s="112"/>
      <c r="U369" s="112"/>
      <c r="V369" s="112"/>
      <c r="W369" s="112"/>
      <c r="X369" s="112"/>
      <c r="Y369" s="112"/>
      <c r="Z369" s="112"/>
      <c r="AA369" s="207" t="str">
        <f t="shared" si="58"/>
        <v/>
      </c>
      <c r="AB369" s="112"/>
      <c r="AC369" s="112"/>
      <c r="AD369" s="112"/>
      <c r="AE369" s="112"/>
      <c r="AF369" s="112"/>
      <c r="AG369" s="207" t="str">
        <f t="shared" si="59"/>
        <v/>
      </c>
      <c r="AH369" s="113"/>
      <c r="AI369" s="207" t="str">
        <f t="shared" si="60"/>
        <v/>
      </c>
      <c r="AJ369" s="113"/>
      <c r="AK369" s="207" t="str">
        <f t="shared" si="61"/>
        <v/>
      </c>
      <c r="AL369" s="113"/>
      <c r="AM369" s="207" t="str">
        <f t="shared" si="62"/>
        <v/>
      </c>
      <c r="AN369" s="113"/>
      <c r="AO369" s="113"/>
      <c r="AP369" s="113"/>
      <c r="AQ369" s="112"/>
      <c r="AR369" s="112"/>
      <c r="AS369" s="112"/>
      <c r="AT369" s="112"/>
      <c r="AU369" s="112"/>
      <c r="AV369" s="112"/>
      <c r="AW369" s="112"/>
      <c r="AX369" s="112"/>
      <c r="AY369" s="112"/>
      <c r="BA369" s="112"/>
      <c r="BB369" s="112"/>
      <c r="BC369" s="112"/>
      <c r="BD369" s="112"/>
      <c r="BE369" s="112"/>
      <c r="BF369" s="112"/>
    </row>
    <row r="370" spans="1:58" s="76" customFormat="1" x14ac:dyDescent="0.2">
      <c r="A370" s="124"/>
      <c r="B370" s="112"/>
      <c r="C370" s="207" t="str">
        <f t="shared" si="54"/>
        <v/>
      </c>
      <c r="D370" s="73"/>
      <c r="E370" s="112"/>
      <c r="F370" s="112"/>
      <c r="G370" s="112"/>
      <c r="H370" s="112"/>
      <c r="I370" s="112"/>
      <c r="J370" s="207" t="str">
        <f t="shared" si="55"/>
        <v/>
      </c>
      <c r="K370" s="227" t="str">
        <f t="shared" si="56"/>
        <v/>
      </c>
      <c r="L370" s="112"/>
      <c r="M370" s="207" t="str">
        <f t="shared" si="57"/>
        <v/>
      </c>
      <c r="N370" s="113"/>
      <c r="O370" s="113"/>
      <c r="P370" s="112"/>
      <c r="Q370" s="112"/>
      <c r="R370" s="112"/>
      <c r="S370" s="112"/>
      <c r="T370" s="112"/>
      <c r="U370" s="112"/>
      <c r="V370" s="112"/>
      <c r="W370" s="112"/>
      <c r="X370" s="112"/>
      <c r="Y370" s="112"/>
      <c r="Z370" s="112"/>
      <c r="AA370" s="207" t="str">
        <f t="shared" si="58"/>
        <v/>
      </c>
      <c r="AB370" s="112"/>
      <c r="AC370" s="112"/>
      <c r="AD370" s="112"/>
      <c r="AE370" s="112"/>
      <c r="AF370" s="112"/>
      <c r="AG370" s="207" t="str">
        <f t="shared" si="59"/>
        <v/>
      </c>
      <c r="AH370" s="113"/>
      <c r="AI370" s="207" t="str">
        <f t="shared" si="60"/>
        <v/>
      </c>
      <c r="AJ370" s="113"/>
      <c r="AK370" s="207" t="str">
        <f t="shared" si="61"/>
        <v/>
      </c>
      <c r="AL370" s="113"/>
      <c r="AM370" s="207" t="str">
        <f t="shared" si="62"/>
        <v/>
      </c>
      <c r="AN370" s="113"/>
      <c r="AO370" s="113"/>
      <c r="AP370" s="113"/>
      <c r="AQ370" s="112"/>
      <c r="AR370" s="112"/>
      <c r="AS370" s="112"/>
      <c r="AT370" s="112"/>
      <c r="AU370" s="112"/>
      <c r="AV370" s="112"/>
      <c r="AW370" s="112"/>
      <c r="AX370" s="112"/>
      <c r="AY370" s="112"/>
      <c r="BA370" s="112"/>
      <c r="BB370" s="112"/>
      <c r="BC370" s="112"/>
      <c r="BD370" s="112"/>
      <c r="BE370" s="112"/>
      <c r="BF370" s="112"/>
    </row>
    <row r="371" spans="1:58" s="76" customFormat="1" x14ac:dyDescent="0.2">
      <c r="A371" s="124"/>
      <c r="B371" s="112"/>
      <c r="C371" s="207" t="str">
        <f t="shared" si="54"/>
        <v/>
      </c>
      <c r="D371" s="73"/>
      <c r="E371" s="112"/>
      <c r="F371" s="112"/>
      <c r="G371" s="112"/>
      <c r="H371" s="112"/>
      <c r="I371" s="112"/>
      <c r="J371" s="207" t="str">
        <f t="shared" si="55"/>
        <v/>
      </c>
      <c r="K371" s="227" t="str">
        <f t="shared" si="56"/>
        <v/>
      </c>
      <c r="L371" s="112"/>
      <c r="M371" s="207" t="str">
        <f t="shared" si="57"/>
        <v/>
      </c>
      <c r="N371" s="113"/>
      <c r="O371" s="113"/>
      <c r="P371" s="112"/>
      <c r="Q371" s="112"/>
      <c r="R371" s="112"/>
      <c r="S371" s="112"/>
      <c r="T371" s="112"/>
      <c r="U371" s="112"/>
      <c r="V371" s="112"/>
      <c r="W371" s="112"/>
      <c r="X371" s="112"/>
      <c r="Y371" s="112"/>
      <c r="Z371" s="112"/>
      <c r="AA371" s="207" t="str">
        <f t="shared" si="58"/>
        <v/>
      </c>
      <c r="AB371" s="112"/>
      <c r="AC371" s="112"/>
      <c r="AD371" s="112"/>
      <c r="AE371" s="112"/>
      <c r="AF371" s="112"/>
      <c r="AG371" s="207" t="str">
        <f t="shared" si="59"/>
        <v/>
      </c>
      <c r="AH371" s="113"/>
      <c r="AI371" s="207" t="str">
        <f t="shared" si="60"/>
        <v/>
      </c>
      <c r="AJ371" s="113"/>
      <c r="AK371" s="207" t="str">
        <f t="shared" si="61"/>
        <v/>
      </c>
      <c r="AL371" s="113"/>
      <c r="AM371" s="207" t="str">
        <f t="shared" si="62"/>
        <v/>
      </c>
      <c r="AN371" s="113"/>
      <c r="AO371" s="113"/>
      <c r="AP371" s="113"/>
      <c r="AQ371" s="112"/>
      <c r="AR371" s="112"/>
      <c r="AS371" s="112"/>
      <c r="AT371" s="112"/>
      <c r="AU371" s="112"/>
      <c r="AV371" s="112"/>
      <c r="AW371" s="112"/>
      <c r="AX371" s="112"/>
      <c r="AY371" s="112"/>
      <c r="BA371" s="112"/>
      <c r="BB371" s="112"/>
      <c r="BC371" s="112"/>
      <c r="BD371" s="112"/>
      <c r="BE371" s="112"/>
      <c r="BF371" s="112"/>
    </row>
    <row r="372" spans="1:58" s="76" customFormat="1" x14ac:dyDescent="0.2">
      <c r="A372" s="124"/>
      <c r="B372" s="112"/>
      <c r="C372" s="207" t="str">
        <f t="shared" si="54"/>
        <v/>
      </c>
      <c r="D372" s="73"/>
      <c r="E372" s="112"/>
      <c r="F372" s="112"/>
      <c r="G372" s="112"/>
      <c r="H372" s="112"/>
      <c r="I372" s="112"/>
      <c r="J372" s="207" t="str">
        <f t="shared" si="55"/>
        <v/>
      </c>
      <c r="K372" s="227" t="str">
        <f t="shared" si="56"/>
        <v/>
      </c>
      <c r="L372" s="112"/>
      <c r="M372" s="207" t="str">
        <f t="shared" si="57"/>
        <v/>
      </c>
      <c r="N372" s="113"/>
      <c r="O372" s="113"/>
      <c r="P372" s="112"/>
      <c r="Q372" s="112"/>
      <c r="R372" s="112"/>
      <c r="S372" s="112"/>
      <c r="T372" s="112"/>
      <c r="U372" s="112"/>
      <c r="V372" s="112"/>
      <c r="W372" s="112"/>
      <c r="X372" s="112"/>
      <c r="Y372" s="112"/>
      <c r="Z372" s="112"/>
      <c r="AA372" s="207" t="str">
        <f t="shared" si="58"/>
        <v/>
      </c>
      <c r="AB372" s="112"/>
      <c r="AC372" s="112"/>
      <c r="AD372" s="112"/>
      <c r="AE372" s="112"/>
      <c r="AF372" s="112"/>
      <c r="AG372" s="207" t="str">
        <f t="shared" si="59"/>
        <v/>
      </c>
      <c r="AH372" s="113"/>
      <c r="AI372" s="207" t="str">
        <f t="shared" si="60"/>
        <v/>
      </c>
      <c r="AJ372" s="113"/>
      <c r="AK372" s="207" t="str">
        <f t="shared" si="61"/>
        <v/>
      </c>
      <c r="AL372" s="113"/>
      <c r="AM372" s="207" t="str">
        <f t="shared" si="62"/>
        <v/>
      </c>
      <c r="AN372" s="113"/>
      <c r="AO372" s="113"/>
      <c r="AP372" s="113"/>
      <c r="AQ372" s="112"/>
      <c r="AR372" s="112"/>
      <c r="AS372" s="112"/>
      <c r="AT372" s="112"/>
      <c r="AU372" s="112"/>
      <c r="AV372" s="112"/>
      <c r="AW372" s="112"/>
      <c r="AX372" s="112"/>
      <c r="AY372" s="112"/>
      <c r="BA372" s="112"/>
      <c r="BB372" s="112"/>
      <c r="BC372" s="112"/>
      <c r="BD372" s="112"/>
      <c r="BE372" s="112"/>
      <c r="BF372" s="112"/>
    </row>
    <row r="373" spans="1:58" s="76" customFormat="1" x14ac:dyDescent="0.2">
      <c r="A373" s="124"/>
      <c r="B373" s="112"/>
      <c r="C373" s="207" t="str">
        <f t="shared" si="54"/>
        <v/>
      </c>
      <c r="D373" s="73"/>
      <c r="E373" s="112"/>
      <c r="F373" s="112"/>
      <c r="G373" s="112"/>
      <c r="H373" s="112"/>
      <c r="I373" s="112"/>
      <c r="J373" s="207" t="str">
        <f t="shared" si="55"/>
        <v/>
      </c>
      <c r="K373" s="227" t="str">
        <f t="shared" si="56"/>
        <v/>
      </c>
      <c r="L373" s="112"/>
      <c r="M373" s="207" t="str">
        <f t="shared" si="57"/>
        <v/>
      </c>
      <c r="N373" s="113"/>
      <c r="O373" s="113"/>
      <c r="P373" s="112"/>
      <c r="Q373" s="112"/>
      <c r="R373" s="112"/>
      <c r="S373" s="112"/>
      <c r="T373" s="112"/>
      <c r="U373" s="112"/>
      <c r="V373" s="112"/>
      <c r="W373" s="112"/>
      <c r="X373" s="112"/>
      <c r="Y373" s="112"/>
      <c r="Z373" s="112"/>
      <c r="AA373" s="207" t="str">
        <f t="shared" si="58"/>
        <v/>
      </c>
      <c r="AB373" s="112"/>
      <c r="AC373" s="112"/>
      <c r="AD373" s="112"/>
      <c r="AE373" s="112"/>
      <c r="AF373" s="112"/>
      <c r="AG373" s="207" t="str">
        <f t="shared" si="59"/>
        <v/>
      </c>
      <c r="AH373" s="113"/>
      <c r="AI373" s="207" t="str">
        <f t="shared" si="60"/>
        <v/>
      </c>
      <c r="AJ373" s="113"/>
      <c r="AK373" s="207" t="str">
        <f t="shared" si="61"/>
        <v/>
      </c>
      <c r="AL373" s="113"/>
      <c r="AM373" s="207" t="str">
        <f t="shared" si="62"/>
        <v/>
      </c>
      <c r="AN373" s="113"/>
      <c r="AO373" s="113"/>
      <c r="AP373" s="113"/>
      <c r="AQ373" s="112"/>
      <c r="AR373" s="112"/>
      <c r="AS373" s="112"/>
      <c r="AT373" s="112"/>
      <c r="AU373" s="112"/>
      <c r="AV373" s="112"/>
      <c r="AW373" s="112"/>
      <c r="AX373" s="112"/>
      <c r="AY373" s="112"/>
      <c r="BA373" s="112"/>
      <c r="BB373" s="112"/>
      <c r="BC373" s="112"/>
      <c r="BD373" s="112"/>
      <c r="BE373" s="112"/>
      <c r="BF373" s="112"/>
    </row>
    <row r="374" spans="1:58" s="76" customFormat="1" x14ac:dyDescent="0.2">
      <c r="A374" s="124"/>
      <c r="B374" s="112"/>
      <c r="C374" s="207" t="str">
        <f t="shared" si="54"/>
        <v/>
      </c>
      <c r="D374" s="73"/>
      <c r="E374" s="112"/>
      <c r="F374" s="112"/>
      <c r="G374" s="112"/>
      <c r="H374" s="112"/>
      <c r="I374" s="112"/>
      <c r="J374" s="207" t="str">
        <f t="shared" si="55"/>
        <v/>
      </c>
      <c r="K374" s="227" t="str">
        <f t="shared" si="56"/>
        <v/>
      </c>
      <c r="L374" s="112"/>
      <c r="M374" s="207" t="str">
        <f t="shared" si="57"/>
        <v/>
      </c>
      <c r="N374" s="113"/>
      <c r="O374" s="113"/>
      <c r="P374" s="112"/>
      <c r="Q374" s="112"/>
      <c r="R374" s="112"/>
      <c r="S374" s="112"/>
      <c r="T374" s="112"/>
      <c r="U374" s="112"/>
      <c r="V374" s="112"/>
      <c r="W374" s="112"/>
      <c r="X374" s="112"/>
      <c r="Y374" s="112"/>
      <c r="Z374" s="112"/>
      <c r="AA374" s="207" t="str">
        <f t="shared" si="58"/>
        <v/>
      </c>
      <c r="AB374" s="112"/>
      <c r="AC374" s="112"/>
      <c r="AD374" s="112"/>
      <c r="AE374" s="112"/>
      <c r="AF374" s="112"/>
      <c r="AG374" s="207" t="str">
        <f t="shared" si="59"/>
        <v/>
      </c>
      <c r="AH374" s="113"/>
      <c r="AI374" s="207" t="str">
        <f t="shared" si="60"/>
        <v/>
      </c>
      <c r="AJ374" s="113"/>
      <c r="AK374" s="207" t="str">
        <f t="shared" si="61"/>
        <v/>
      </c>
      <c r="AL374" s="113"/>
      <c r="AM374" s="207" t="str">
        <f t="shared" si="62"/>
        <v/>
      </c>
      <c r="AN374" s="113"/>
      <c r="AO374" s="113"/>
      <c r="AP374" s="113"/>
      <c r="AQ374" s="112"/>
      <c r="AR374" s="112"/>
      <c r="AS374" s="112"/>
      <c r="AT374" s="112"/>
      <c r="AU374" s="112"/>
      <c r="AV374" s="112"/>
      <c r="AW374" s="112"/>
      <c r="AX374" s="112"/>
      <c r="AY374" s="112"/>
      <c r="BA374" s="112"/>
      <c r="BB374" s="112"/>
      <c r="BC374" s="112"/>
      <c r="BD374" s="112"/>
      <c r="BE374" s="112"/>
      <c r="BF374" s="112"/>
    </row>
    <row r="375" spans="1:58" s="76" customFormat="1" x14ac:dyDescent="0.2">
      <c r="A375" s="124"/>
      <c r="B375" s="112"/>
      <c r="C375" s="207" t="str">
        <f t="shared" si="54"/>
        <v/>
      </c>
      <c r="D375" s="73"/>
      <c r="E375" s="112"/>
      <c r="F375" s="112"/>
      <c r="G375" s="112"/>
      <c r="H375" s="112"/>
      <c r="I375" s="112"/>
      <c r="J375" s="207" t="str">
        <f t="shared" si="55"/>
        <v/>
      </c>
      <c r="K375" s="227" t="str">
        <f t="shared" si="56"/>
        <v/>
      </c>
      <c r="L375" s="112"/>
      <c r="M375" s="207" t="str">
        <f t="shared" si="57"/>
        <v/>
      </c>
      <c r="N375" s="113"/>
      <c r="O375" s="113"/>
      <c r="P375" s="112"/>
      <c r="Q375" s="112"/>
      <c r="R375" s="112"/>
      <c r="S375" s="112"/>
      <c r="T375" s="112"/>
      <c r="U375" s="112"/>
      <c r="V375" s="112"/>
      <c r="W375" s="112"/>
      <c r="X375" s="112"/>
      <c r="Y375" s="112"/>
      <c r="Z375" s="112"/>
      <c r="AA375" s="207" t="str">
        <f t="shared" si="58"/>
        <v/>
      </c>
      <c r="AB375" s="112"/>
      <c r="AC375" s="112"/>
      <c r="AD375" s="112"/>
      <c r="AE375" s="112"/>
      <c r="AF375" s="112"/>
      <c r="AG375" s="207" t="str">
        <f t="shared" si="59"/>
        <v/>
      </c>
      <c r="AH375" s="113"/>
      <c r="AI375" s="207" t="str">
        <f t="shared" si="60"/>
        <v/>
      </c>
      <c r="AJ375" s="113"/>
      <c r="AK375" s="207" t="str">
        <f t="shared" si="61"/>
        <v/>
      </c>
      <c r="AL375" s="113"/>
      <c r="AM375" s="207" t="str">
        <f t="shared" si="62"/>
        <v/>
      </c>
      <c r="AN375" s="113"/>
      <c r="AO375" s="113"/>
      <c r="AP375" s="113"/>
      <c r="AQ375" s="112"/>
      <c r="AR375" s="112"/>
      <c r="AS375" s="112"/>
      <c r="AT375" s="112"/>
      <c r="AU375" s="112"/>
      <c r="AV375" s="112"/>
      <c r="AW375" s="112"/>
      <c r="AX375" s="112"/>
      <c r="AY375" s="112"/>
      <c r="BA375" s="112"/>
      <c r="BB375" s="112"/>
      <c r="BC375" s="112"/>
      <c r="BD375" s="112"/>
      <c r="BE375" s="112"/>
      <c r="BF375" s="112"/>
    </row>
    <row r="376" spans="1:58" s="76" customFormat="1" x14ac:dyDescent="0.2">
      <c r="A376" s="124"/>
      <c r="B376" s="112"/>
      <c r="C376" s="207" t="str">
        <f t="shared" si="54"/>
        <v/>
      </c>
      <c r="D376" s="73"/>
      <c r="E376" s="112"/>
      <c r="F376" s="112"/>
      <c r="G376" s="112"/>
      <c r="H376" s="112"/>
      <c r="I376" s="112"/>
      <c r="J376" s="207" t="str">
        <f t="shared" si="55"/>
        <v/>
      </c>
      <c r="K376" s="227" t="str">
        <f t="shared" si="56"/>
        <v/>
      </c>
      <c r="L376" s="112"/>
      <c r="M376" s="207" t="str">
        <f t="shared" si="57"/>
        <v/>
      </c>
      <c r="N376" s="113"/>
      <c r="O376" s="113"/>
      <c r="P376" s="112"/>
      <c r="Q376" s="112"/>
      <c r="R376" s="112"/>
      <c r="S376" s="112"/>
      <c r="T376" s="112"/>
      <c r="U376" s="112"/>
      <c r="V376" s="112"/>
      <c r="W376" s="112"/>
      <c r="X376" s="112"/>
      <c r="Y376" s="112"/>
      <c r="Z376" s="112"/>
      <c r="AA376" s="207" t="str">
        <f t="shared" si="58"/>
        <v/>
      </c>
      <c r="AB376" s="112"/>
      <c r="AC376" s="112"/>
      <c r="AD376" s="112"/>
      <c r="AE376" s="112"/>
      <c r="AF376" s="112"/>
      <c r="AG376" s="207" t="str">
        <f t="shared" si="59"/>
        <v/>
      </c>
      <c r="AH376" s="113"/>
      <c r="AI376" s="207" t="str">
        <f t="shared" si="60"/>
        <v/>
      </c>
      <c r="AJ376" s="113"/>
      <c r="AK376" s="207" t="str">
        <f t="shared" si="61"/>
        <v/>
      </c>
      <c r="AL376" s="113"/>
      <c r="AM376" s="207" t="str">
        <f t="shared" si="62"/>
        <v/>
      </c>
      <c r="AN376" s="113"/>
      <c r="AO376" s="113"/>
      <c r="AP376" s="113"/>
      <c r="AQ376" s="112"/>
      <c r="AR376" s="112"/>
      <c r="AS376" s="112"/>
      <c r="AT376" s="112"/>
      <c r="AU376" s="112"/>
      <c r="AV376" s="112"/>
      <c r="AW376" s="112"/>
      <c r="AX376" s="112"/>
      <c r="AY376" s="112"/>
      <c r="BA376" s="112"/>
      <c r="BB376" s="112"/>
      <c r="BC376" s="112"/>
      <c r="BD376" s="112"/>
      <c r="BE376" s="112"/>
      <c r="BF376" s="112"/>
    </row>
    <row r="377" spans="1:58" s="76" customFormat="1" x14ac:dyDescent="0.2">
      <c r="A377" s="124"/>
      <c r="B377" s="112"/>
      <c r="C377" s="207" t="str">
        <f t="shared" si="54"/>
        <v/>
      </c>
      <c r="D377" s="73"/>
      <c r="E377" s="112"/>
      <c r="F377" s="112"/>
      <c r="G377" s="112"/>
      <c r="H377" s="112"/>
      <c r="I377" s="112"/>
      <c r="J377" s="207" t="str">
        <f t="shared" si="55"/>
        <v/>
      </c>
      <c r="K377" s="227" t="str">
        <f t="shared" si="56"/>
        <v/>
      </c>
      <c r="L377" s="112"/>
      <c r="M377" s="207" t="str">
        <f t="shared" si="57"/>
        <v/>
      </c>
      <c r="N377" s="113"/>
      <c r="O377" s="113"/>
      <c r="P377" s="112"/>
      <c r="Q377" s="112"/>
      <c r="R377" s="112"/>
      <c r="S377" s="112"/>
      <c r="T377" s="112"/>
      <c r="U377" s="112"/>
      <c r="V377" s="112"/>
      <c r="W377" s="112"/>
      <c r="X377" s="112"/>
      <c r="Y377" s="112"/>
      <c r="Z377" s="112"/>
      <c r="AA377" s="207" t="str">
        <f t="shared" si="58"/>
        <v/>
      </c>
      <c r="AB377" s="112"/>
      <c r="AC377" s="112"/>
      <c r="AD377" s="112"/>
      <c r="AE377" s="112"/>
      <c r="AF377" s="112"/>
      <c r="AG377" s="207" t="str">
        <f t="shared" si="59"/>
        <v/>
      </c>
      <c r="AH377" s="113"/>
      <c r="AI377" s="207" t="str">
        <f t="shared" si="60"/>
        <v/>
      </c>
      <c r="AJ377" s="113"/>
      <c r="AK377" s="207" t="str">
        <f t="shared" si="61"/>
        <v/>
      </c>
      <c r="AL377" s="113"/>
      <c r="AM377" s="207" t="str">
        <f t="shared" si="62"/>
        <v/>
      </c>
      <c r="AN377" s="113"/>
      <c r="AO377" s="113"/>
      <c r="AP377" s="113"/>
      <c r="AQ377" s="112"/>
      <c r="AR377" s="112"/>
      <c r="AS377" s="112"/>
      <c r="AT377" s="112"/>
      <c r="AU377" s="112"/>
      <c r="AV377" s="112"/>
      <c r="AW377" s="112"/>
      <c r="AX377" s="112"/>
      <c r="AY377" s="112"/>
      <c r="BA377" s="112"/>
      <c r="BB377" s="112"/>
      <c r="BC377" s="112"/>
      <c r="BD377" s="112"/>
      <c r="BE377" s="112"/>
      <c r="BF377" s="112"/>
    </row>
    <row r="378" spans="1:58" s="76" customFormat="1" x14ac:dyDescent="0.2">
      <c r="A378" s="124"/>
      <c r="B378" s="112"/>
      <c r="C378" s="207" t="str">
        <f t="shared" si="54"/>
        <v/>
      </c>
      <c r="D378" s="73"/>
      <c r="E378" s="112"/>
      <c r="F378" s="112"/>
      <c r="G378" s="112"/>
      <c r="H378" s="112"/>
      <c r="I378" s="112"/>
      <c r="J378" s="207" t="str">
        <f t="shared" si="55"/>
        <v/>
      </c>
      <c r="K378" s="227" t="str">
        <f t="shared" si="56"/>
        <v/>
      </c>
      <c r="L378" s="112"/>
      <c r="M378" s="207" t="str">
        <f t="shared" si="57"/>
        <v/>
      </c>
      <c r="N378" s="113"/>
      <c r="O378" s="113"/>
      <c r="P378" s="112"/>
      <c r="Q378" s="112"/>
      <c r="R378" s="112"/>
      <c r="S378" s="112"/>
      <c r="T378" s="112"/>
      <c r="U378" s="112"/>
      <c r="V378" s="112"/>
      <c r="W378" s="112"/>
      <c r="X378" s="112"/>
      <c r="Y378" s="112"/>
      <c r="Z378" s="112"/>
      <c r="AA378" s="207" t="str">
        <f t="shared" si="58"/>
        <v/>
      </c>
      <c r="AB378" s="112"/>
      <c r="AC378" s="112"/>
      <c r="AD378" s="112"/>
      <c r="AE378" s="112"/>
      <c r="AF378" s="112"/>
      <c r="AG378" s="207" t="str">
        <f t="shared" si="59"/>
        <v/>
      </c>
      <c r="AH378" s="113"/>
      <c r="AI378" s="207" t="str">
        <f t="shared" si="60"/>
        <v/>
      </c>
      <c r="AJ378" s="113"/>
      <c r="AK378" s="207" t="str">
        <f t="shared" si="61"/>
        <v/>
      </c>
      <c r="AL378" s="113"/>
      <c r="AM378" s="207" t="str">
        <f t="shared" si="62"/>
        <v/>
      </c>
      <c r="AN378" s="113"/>
      <c r="AO378" s="113"/>
      <c r="AP378" s="113"/>
      <c r="AQ378" s="112"/>
      <c r="AR378" s="112"/>
      <c r="AS378" s="112"/>
      <c r="AT378" s="112"/>
      <c r="AU378" s="112"/>
      <c r="AV378" s="112"/>
      <c r="AW378" s="112"/>
      <c r="AX378" s="112"/>
      <c r="AY378" s="112"/>
      <c r="BA378" s="112"/>
      <c r="BB378" s="112"/>
      <c r="BC378" s="112"/>
      <c r="BD378" s="112"/>
      <c r="BE378" s="112"/>
      <c r="BF378" s="112"/>
    </row>
    <row r="379" spans="1:58" s="76" customFormat="1" x14ac:dyDescent="0.2">
      <c r="A379" s="124"/>
      <c r="B379" s="112"/>
      <c r="C379" s="207" t="str">
        <f t="shared" si="54"/>
        <v/>
      </c>
      <c r="D379" s="73"/>
      <c r="E379" s="112"/>
      <c r="F379" s="112"/>
      <c r="G379" s="112"/>
      <c r="H379" s="112"/>
      <c r="I379" s="112"/>
      <c r="J379" s="207" t="str">
        <f t="shared" si="55"/>
        <v/>
      </c>
      <c r="K379" s="227" t="str">
        <f t="shared" si="56"/>
        <v/>
      </c>
      <c r="L379" s="112"/>
      <c r="M379" s="207" t="str">
        <f t="shared" si="57"/>
        <v/>
      </c>
      <c r="N379" s="113"/>
      <c r="O379" s="113"/>
      <c r="P379" s="112"/>
      <c r="Q379" s="112"/>
      <c r="R379" s="112"/>
      <c r="S379" s="112"/>
      <c r="T379" s="112"/>
      <c r="U379" s="112"/>
      <c r="V379" s="112"/>
      <c r="W379" s="112"/>
      <c r="X379" s="112"/>
      <c r="Y379" s="112"/>
      <c r="Z379" s="112"/>
      <c r="AA379" s="207" t="str">
        <f t="shared" si="58"/>
        <v/>
      </c>
      <c r="AB379" s="112"/>
      <c r="AC379" s="112"/>
      <c r="AD379" s="112"/>
      <c r="AE379" s="112"/>
      <c r="AF379" s="112"/>
      <c r="AG379" s="207" t="str">
        <f t="shared" si="59"/>
        <v/>
      </c>
      <c r="AH379" s="113"/>
      <c r="AI379" s="207" t="str">
        <f t="shared" si="60"/>
        <v/>
      </c>
      <c r="AJ379" s="113"/>
      <c r="AK379" s="207" t="str">
        <f t="shared" si="61"/>
        <v/>
      </c>
      <c r="AL379" s="113"/>
      <c r="AM379" s="207" t="str">
        <f t="shared" si="62"/>
        <v/>
      </c>
      <c r="AN379" s="113"/>
      <c r="AO379" s="113"/>
      <c r="AP379" s="113"/>
      <c r="AQ379" s="112"/>
      <c r="AR379" s="112"/>
      <c r="AS379" s="112"/>
      <c r="AT379" s="112"/>
      <c r="AU379" s="112"/>
      <c r="AV379" s="112"/>
      <c r="AW379" s="112"/>
      <c r="AX379" s="112"/>
      <c r="AY379" s="112"/>
      <c r="BA379" s="112"/>
      <c r="BB379" s="112"/>
      <c r="BC379" s="112"/>
      <c r="BD379" s="112"/>
      <c r="BE379" s="112"/>
      <c r="BF379" s="112"/>
    </row>
    <row r="380" spans="1:58" s="76" customFormat="1" x14ac:dyDescent="0.2">
      <c r="A380" s="124"/>
      <c r="B380" s="112"/>
      <c r="C380" s="207" t="str">
        <f t="shared" si="54"/>
        <v/>
      </c>
      <c r="D380" s="73"/>
      <c r="E380" s="112"/>
      <c r="F380" s="112"/>
      <c r="G380" s="112"/>
      <c r="H380" s="112"/>
      <c r="I380" s="112"/>
      <c r="J380" s="207" t="str">
        <f t="shared" si="55"/>
        <v/>
      </c>
      <c r="K380" s="227" t="str">
        <f t="shared" si="56"/>
        <v/>
      </c>
      <c r="L380" s="112"/>
      <c r="M380" s="207" t="str">
        <f t="shared" si="57"/>
        <v/>
      </c>
      <c r="N380" s="113"/>
      <c r="O380" s="113"/>
      <c r="P380" s="112"/>
      <c r="Q380" s="112"/>
      <c r="R380" s="112"/>
      <c r="S380" s="112"/>
      <c r="T380" s="112"/>
      <c r="U380" s="112"/>
      <c r="V380" s="112"/>
      <c r="W380" s="112"/>
      <c r="X380" s="112"/>
      <c r="Y380" s="112"/>
      <c r="Z380" s="112"/>
      <c r="AA380" s="207" t="str">
        <f t="shared" si="58"/>
        <v/>
      </c>
      <c r="AB380" s="112"/>
      <c r="AC380" s="112"/>
      <c r="AD380" s="112"/>
      <c r="AE380" s="112"/>
      <c r="AF380" s="112"/>
      <c r="AG380" s="207" t="str">
        <f t="shared" si="59"/>
        <v/>
      </c>
      <c r="AH380" s="113"/>
      <c r="AI380" s="207" t="str">
        <f t="shared" si="60"/>
        <v/>
      </c>
      <c r="AJ380" s="113"/>
      <c r="AK380" s="207" t="str">
        <f t="shared" si="61"/>
        <v/>
      </c>
      <c r="AL380" s="113"/>
      <c r="AM380" s="207" t="str">
        <f t="shared" si="62"/>
        <v/>
      </c>
      <c r="AN380" s="113"/>
      <c r="AO380" s="113"/>
      <c r="AP380" s="113"/>
      <c r="AQ380" s="112"/>
      <c r="AR380" s="112"/>
      <c r="AS380" s="112"/>
      <c r="AT380" s="112"/>
      <c r="AU380" s="112"/>
      <c r="AV380" s="112"/>
      <c r="AW380" s="112"/>
      <c r="AX380" s="112"/>
      <c r="AY380" s="112"/>
      <c r="BA380" s="112"/>
      <c r="BB380" s="112"/>
      <c r="BC380" s="112"/>
      <c r="BD380" s="112"/>
      <c r="BE380" s="112"/>
      <c r="BF380" s="112"/>
    </row>
    <row r="381" spans="1:58" s="76" customFormat="1" x14ac:dyDescent="0.2">
      <c r="A381" s="124"/>
      <c r="B381" s="112"/>
      <c r="C381" s="207" t="str">
        <f t="shared" si="54"/>
        <v/>
      </c>
      <c r="D381" s="73"/>
      <c r="E381" s="112"/>
      <c r="F381" s="112"/>
      <c r="G381" s="112"/>
      <c r="H381" s="112"/>
      <c r="I381" s="112"/>
      <c r="J381" s="207" t="str">
        <f t="shared" si="55"/>
        <v/>
      </c>
      <c r="K381" s="227" t="str">
        <f t="shared" si="56"/>
        <v/>
      </c>
      <c r="L381" s="112"/>
      <c r="M381" s="207" t="str">
        <f t="shared" si="57"/>
        <v/>
      </c>
      <c r="N381" s="113"/>
      <c r="O381" s="113"/>
      <c r="P381" s="112"/>
      <c r="Q381" s="112"/>
      <c r="R381" s="112"/>
      <c r="S381" s="112"/>
      <c r="T381" s="112"/>
      <c r="U381" s="112"/>
      <c r="V381" s="112"/>
      <c r="W381" s="112"/>
      <c r="X381" s="112"/>
      <c r="Y381" s="112"/>
      <c r="Z381" s="112"/>
      <c r="AA381" s="207" t="str">
        <f t="shared" si="58"/>
        <v/>
      </c>
      <c r="AB381" s="112"/>
      <c r="AC381" s="112"/>
      <c r="AD381" s="112"/>
      <c r="AE381" s="112"/>
      <c r="AF381" s="112"/>
      <c r="AG381" s="207" t="str">
        <f t="shared" si="59"/>
        <v/>
      </c>
      <c r="AH381" s="113"/>
      <c r="AI381" s="207" t="str">
        <f t="shared" si="60"/>
        <v/>
      </c>
      <c r="AJ381" s="113"/>
      <c r="AK381" s="207" t="str">
        <f t="shared" si="61"/>
        <v/>
      </c>
      <c r="AL381" s="113"/>
      <c r="AM381" s="207" t="str">
        <f t="shared" si="62"/>
        <v/>
      </c>
      <c r="AN381" s="113"/>
      <c r="AO381" s="113"/>
      <c r="AP381" s="113"/>
      <c r="AQ381" s="112"/>
      <c r="AR381" s="112"/>
      <c r="AS381" s="112"/>
      <c r="AT381" s="112"/>
      <c r="AU381" s="112"/>
      <c r="AV381" s="112"/>
      <c r="AW381" s="112"/>
      <c r="AX381" s="112"/>
      <c r="AY381" s="112"/>
      <c r="BA381" s="112"/>
      <c r="BB381" s="112"/>
      <c r="BC381" s="112"/>
      <c r="BD381" s="112"/>
      <c r="BE381" s="112"/>
      <c r="BF381" s="112"/>
    </row>
    <row r="382" spans="1:58" s="76" customFormat="1" x14ac:dyDescent="0.2">
      <c r="A382" s="124"/>
      <c r="B382" s="112"/>
      <c r="C382" s="207" t="str">
        <f t="shared" si="54"/>
        <v/>
      </c>
      <c r="D382" s="73"/>
      <c r="E382" s="112"/>
      <c r="F382" s="112"/>
      <c r="G382" s="112"/>
      <c r="H382" s="112"/>
      <c r="I382" s="112"/>
      <c r="J382" s="207" t="str">
        <f t="shared" si="55"/>
        <v/>
      </c>
      <c r="K382" s="227" t="str">
        <f t="shared" si="56"/>
        <v/>
      </c>
      <c r="L382" s="112"/>
      <c r="M382" s="207" t="str">
        <f t="shared" si="57"/>
        <v/>
      </c>
      <c r="N382" s="113"/>
      <c r="O382" s="113"/>
      <c r="P382" s="112"/>
      <c r="Q382" s="112"/>
      <c r="R382" s="112"/>
      <c r="S382" s="112"/>
      <c r="T382" s="112"/>
      <c r="U382" s="112"/>
      <c r="V382" s="112"/>
      <c r="W382" s="112"/>
      <c r="X382" s="112"/>
      <c r="Y382" s="112"/>
      <c r="Z382" s="112"/>
      <c r="AA382" s="207" t="str">
        <f t="shared" si="58"/>
        <v/>
      </c>
      <c r="AB382" s="112"/>
      <c r="AC382" s="112"/>
      <c r="AD382" s="112"/>
      <c r="AE382" s="112"/>
      <c r="AF382" s="112"/>
      <c r="AG382" s="207" t="str">
        <f t="shared" si="59"/>
        <v/>
      </c>
      <c r="AH382" s="113"/>
      <c r="AI382" s="207" t="str">
        <f t="shared" si="60"/>
        <v/>
      </c>
      <c r="AJ382" s="113"/>
      <c r="AK382" s="207" t="str">
        <f t="shared" si="61"/>
        <v/>
      </c>
      <c r="AL382" s="113"/>
      <c r="AM382" s="207" t="str">
        <f t="shared" si="62"/>
        <v/>
      </c>
      <c r="AN382" s="113"/>
      <c r="AO382" s="113"/>
      <c r="AP382" s="113"/>
      <c r="AQ382" s="112"/>
      <c r="AR382" s="112"/>
      <c r="AS382" s="112"/>
      <c r="AT382" s="112"/>
      <c r="AU382" s="112"/>
      <c r="AV382" s="112"/>
      <c r="AW382" s="112"/>
      <c r="AX382" s="112"/>
      <c r="AY382" s="112"/>
      <c r="BA382" s="112"/>
      <c r="BB382" s="112"/>
      <c r="BC382" s="112"/>
      <c r="BD382" s="112"/>
      <c r="BE382" s="112"/>
      <c r="BF382" s="112"/>
    </row>
    <row r="383" spans="1:58" s="76" customFormat="1" x14ac:dyDescent="0.2">
      <c r="A383" s="124"/>
      <c r="B383" s="112"/>
      <c r="C383" s="207" t="str">
        <f t="shared" si="54"/>
        <v/>
      </c>
      <c r="D383" s="73"/>
      <c r="E383" s="112"/>
      <c r="F383" s="112"/>
      <c r="G383" s="112"/>
      <c r="H383" s="112"/>
      <c r="I383" s="112"/>
      <c r="J383" s="207" t="str">
        <f t="shared" si="55"/>
        <v/>
      </c>
      <c r="K383" s="227" t="str">
        <f t="shared" si="56"/>
        <v/>
      </c>
      <c r="L383" s="112"/>
      <c r="M383" s="207" t="str">
        <f t="shared" si="57"/>
        <v/>
      </c>
      <c r="N383" s="113"/>
      <c r="O383" s="113"/>
      <c r="P383" s="112"/>
      <c r="Q383" s="112"/>
      <c r="R383" s="112"/>
      <c r="S383" s="112"/>
      <c r="T383" s="112"/>
      <c r="U383" s="112"/>
      <c r="V383" s="112"/>
      <c r="W383" s="112"/>
      <c r="X383" s="112"/>
      <c r="Y383" s="112"/>
      <c r="Z383" s="112"/>
      <c r="AA383" s="207" t="str">
        <f t="shared" si="58"/>
        <v/>
      </c>
      <c r="AB383" s="112"/>
      <c r="AC383" s="112"/>
      <c r="AD383" s="112"/>
      <c r="AE383" s="112"/>
      <c r="AF383" s="112"/>
      <c r="AG383" s="207" t="str">
        <f t="shared" si="59"/>
        <v/>
      </c>
      <c r="AH383" s="113"/>
      <c r="AI383" s="207" t="str">
        <f t="shared" si="60"/>
        <v/>
      </c>
      <c r="AJ383" s="113"/>
      <c r="AK383" s="207" t="str">
        <f t="shared" si="61"/>
        <v/>
      </c>
      <c r="AL383" s="113"/>
      <c r="AM383" s="207" t="str">
        <f t="shared" si="62"/>
        <v/>
      </c>
      <c r="AN383" s="113"/>
      <c r="AO383" s="113"/>
      <c r="AP383" s="113"/>
      <c r="AQ383" s="112"/>
      <c r="AR383" s="112"/>
      <c r="AS383" s="112"/>
      <c r="AT383" s="112"/>
      <c r="AU383" s="112"/>
      <c r="AV383" s="112"/>
      <c r="AW383" s="112"/>
      <c r="AX383" s="112"/>
      <c r="AY383" s="112"/>
      <c r="BA383" s="112"/>
      <c r="BB383" s="112"/>
      <c r="BC383" s="112"/>
      <c r="BD383" s="112"/>
      <c r="BE383" s="112"/>
      <c r="BF383" s="112"/>
    </row>
    <row r="384" spans="1:58" s="76" customFormat="1" x14ac:dyDescent="0.2">
      <c r="A384" s="124"/>
      <c r="B384" s="112"/>
      <c r="C384" s="207" t="str">
        <f t="shared" si="54"/>
        <v/>
      </c>
      <c r="D384" s="73"/>
      <c r="E384" s="112"/>
      <c r="F384" s="112"/>
      <c r="G384" s="112"/>
      <c r="H384" s="112"/>
      <c r="I384" s="112"/>
      <c r="J384" s="207" t="str">
        <f t="shared" si="55"/>
        <v/>
      </c>
      <c r="K384" s="227" t="str">
        <f t="shared" si="56"/>
        <v/>
      </c>
      <c r="L384" s="112"/>
      <c r="M384" s="207" t="str">
        <f t="shared" si="57"/>
        <v/>
      </c>
      <c r="N384" s="113"/>
      <c r="O384" s="113"/>
      <c r="P384" s="112"/>
      <c r="Q384" s="112"/>
      <c r="R384" s="112"/>
      <c r="S384" s="112"/>
      <c r="T384" s="112"/>
      <c r="U384" s="112"/>
      <c r="V384" s="112"/>
      <c r="W384" s="112"/>
      <c r="X384" s="112"/>
      <c r="Y384" s="112"/>
      <c r="Z384" s="112"/>
      <c r="AA384" s="207" t="str">
        <f t="shared" si="58"/>
        <v/>
      </c>
      <c r="AB384" s="112"/>
      <c r="AC384" s="112"/>
      <c r="AD384" s="112"/>
      <c r="AE384" s="112"/>
      <c r="AF384" s="112"/>
      <c r="AG384" s="207" t="str">
        <f t="shared" si="59"/>
        <v/>
      </c>
      <c r="AH384" s="113"/>
      <c r="AI384" s="207" t="str">
        <f t="shared" si="60"/>
        <v/>
      </c>
      <c r="AJ384" s="113"/>
      <c r="AK384" s="207" t="str">
        <f t="shared" si="61"/>
        <v/>
      </c>
      <c r="AL384" s="113"/>
      <c r="AM384" s="207" t="str">
        <f t="shared" si="62"/>
        <v/>
      </c>
      <c r="AN384" s="113"/>
      <c r="AO384" s="113"/>
      <c r="AP384" s="113"/>
      <c r="AQ384" s="112"/>
      <c r="AR384" s="112"/>
      <c r="AS384" s="112"/>
      <c r="AT384" s="112"/>
      <c r="AU384" s="112"/>
      <c r="AV384" s="112"/>
      <c r="AW384" s="112"/>
      <c r="AX384" s="112"/>
      <c r="AY384" s="112"/>
      <c r="BA384" s="112"/>
      <c r="BB384" s="112"/>
      <c r="BC384" s="112"/>
      <c r="BD384" s="112"/>
      <c r="BE384" s="112"/>
      <c r="BF384" s="112"/>
    </row>
    <row r="385" spans="1:58" s="76" customFormat="1" x14ac:dyDescent="0.2">
      <c r="A385" s="124"/>
      <c r="B385" s="112"/>
      <c r="C385" s="207" t="str">
        <f t="shared" si="54"/>
        <v/>
      </c>
      <c r="D385" s="73"/>
      <c r="E385" s="112"/>
      <c r="F385" s="112"/>
      <c r="G385" s="112"/>
      <c r="H385" s="112"/>
      <c r="I385" s="112"/>
      <c r="J385" s="207" t="str">
        <f t="shared" si="55"/>
        <v/>
      </c>
      <c r="K385" s="227" t="str">
        <f t="shared" si="56"/>
        <v/>
      </c>
      <c r="L385" s="112"/>
      <c r="M385" s="207" t="str">
        <f t="shared" si="57"/>
        <v/>
      </c>
      <c r="N385" s="113"/>
      <c r="O385" s="113"/>
      <c r="P385" s="112"/>
      <c r="Q385" s="112"/>
      <c r="R385" s="112"/>
      <c r="S385" s="112"/>
      <c r="T385" s="112"/>
      <c r="U385" s="112"/>
      <c r="V385" s="112"/>
      <c r="W385" s="112"/>
      <c r="X385" s="112"/>
      <c r="Y385" s="112"/>
      <c r="Z385" s="112"/>
      <c r="AA385" s="207" t="str">
        <f t="shared" si="58"/>
        <v/>
      </c>
      <c r="AB385" s="112"/>
      <c r="AC385" s="112"/>
      <c r="AD385" s="112"/>
      <c r="AE385" s="112"/>
      <c r="AF385" s="112"/>
      <c r="AG385" s="207" t="str">
        <f t="shared" si="59"/>
        <v/>
      </c>
      <c r="AH385" s="113"/>
      <c r="AI385" s="207" t="str">
        <f t="shared" si="60"/>
        <v/>
      </c>
      <c r="AJ385" s="113"/>
      <c r="AK385" s="207" t="str">
        <f t="shared" si="61"/>
        <v/>
      </c>
      <c r="AL385" s="113"/>
      <c r="AM385" s="207" t="str">
        <f t="shared" si="62"/>
        <v/>
      </c>
      <c r="AN385" s="113"/>
      <c r="AO385" s="113"/>
      <c r="AP385" s="113"/>
      <c r="AQ385" s="112"/>
      <c r="AR385" s="112"/>
      <c r="AS385" s="112"/>
      <c r="AT385" s="112"/>
      <c r="AU385" s="112"/>
      <c r="AV385" s="112"/>
      <c r="AW385" s="112"/>
      <c r="AX385" s="112"/>
      <c r="AY385" s="112"/>
      <c r="BA385" s="112"/>
      <c r="BB385" s="112"/>
      <c r="BC385" s="112"/>
      <c r="BD385" s="112"/>
      <c r="BE385" s="112"/>
      <c r="BF385" s="112"/>
    </row>
    <row r="386" spans="1:58" s="76" customFormat="1" x14ac:dyDescent="0.2">
      <c r="A386" s="124"/>
      <c r="B386" s="112"/>
      <c r="C386" s="207" t="str">
        <f t="shared" si="54"/>
        <v/>
      </c>
      <c r="D386" s="73"/>
      <c r="E386" s="112"/>
      <c r="F386" s="112"/>
      <c r="G386" s="112"/>
      <c r="H386" s="112"/>
      <c r="I386" s="112"/>
      <c r="J386" s="207" t="str">
        <f t="shared" si="55"/>
        <v/>
      </c>
      <c r="K386" s="227" t="str">
        <f t="shared" si="56"/>
        <v/>
      </c>
      <c r="L386" s="112"/>
      <c r="M386" s="207" t="str">
        <f t="shared" si="57"/>
        <v/>
      </c>
      <c r="N386" s="113"/>
      <c r="O386" s="113"/>
      <c r="P386" s="112"/>
      <c r="Q386" s="112"/>
      <c r="R386" s="112"/>
      <c r="S386" s="112"/>
      <c r="T386" s="112"/>
      <c r="U386" s="112"/>
      <c r="V386" s="112"/>
      <c r="W386" s="112"/>
      <c r="X386" s="112"/>
      <c r="Y386" s="112"/>
      <c r="Z386" s="112"/>
      <c r="AA386" s="207" t="str">
        <f t="shared" si="58"/>
        <v/>
      </c>
      <c r="AB386" s="112"/>
      <c r="AC386" s="112"/>
      <c r="AD386" s="112"/>
      <c r="AE386" s="112"/>
      <c r="AF386" s="112"/>
      <c r="AG386" s="207" t="str">
        <f t="shared" si="59"/>
        <v/>
      </c>
      <c r="AH386" s="113"/>
      <c r="AI386" s="207" t="str">
        <f t="shared" si="60"/>
        <v/>
      </c>
      <c r="AJ386" s="113"/>
      <c r="AK386" s="207" t="str">
        <f t="shared" si="61"/>
        <v/>
      </c>
      <c r="AL386" s="113"/>
      <c r="AM386" s="207" t="str">
        <f t="shared" si="62"/>
        <v/>
      </c>
      <c r="AN386" s="113"/>
      <c r="AO386" s="113"/>
      <c r="AP386" s="113"/>
      <c r="AQ386" s="112"/>
      <c r="AR386" s="112"/>
      <c r="AS386" s="112"/>
      <c r="AT386" s="112"/>
      <c r="AU386" s="112"/>
      <c r="AV386" s="112"/>
      <c r="AW386" s="112"/>
      <c r="AX386" s="112"/>
      <c r="AY386" s="112"/>
      <c r="BA386" s="112"/>
      <c r="BB386" s="112"/>
      <c r="BC386" s="112"/>
      <c r="BD386" s="112"/>
      <c r="BE386" s="112"/>
      <c r="BF386" s="112"/>
    </row>
    <row r="387" spans="1:58" s="76" customFormat="1" x14ac:dyDescent="0.2">
      <c r="A387" s="124"/>
      <c r="B387" s="112"/>
      <c r="C387" s="207" t="str">
        <f t="shared" si="54"/>
        <v/>
      </c>
      <c r="D387" s="73"/>
      <c r="E387" s="112"/>
      <c r="F387" s="112"/>
      <c r="G387" s="112"/>
      <c r="H387" s="112"/>
      <c r="I387" s="112"/>
      <c r="J387" s="207" t="str">
        <f t="shared" si="55"/>
        <v/>
      </c>
      <c r="K387" s="227" t="str">
        <f t="shared" si="56"/>
        <v/>
      </c>
      <c r="L387" s="112"/>
      <c r="M387" s="207" t="str">
        <f t="shared" si="57"/>
        <v/>
      </c>
      <c r="N387" s="113"/>
      <c r="O387" s="113"/>
      <c r="P387" s="112"/>
      <c r="Q387" s="112"/>
      <c r="R387" s="112"/>
      <c r="S387" s="112"/>
      <c r="T387" s="112"/>
      <c r="U387" s="112"/>
      <c r="V387" s="112"/>
      <c r="W387" s="112"/>
      <c r="X387" s="112"/>
      <c r="Y387" s="112"/>
      <c r="Z387" s="112"/>
      <c r="AA387" s="207" t="str">
        <f t="shared" si="58"/>
        <v/>
      </c>
      <c r="AB387" s="112"/>
      <c r="AC387" s="112"/>
      <c r="AD387" s="112"/>
      <c r="AE387" s="112"/>
      <c r="AF387" s="112"/>
      <c r="AG387" s="207" t="str">
        <f t="shared" si="59"/>
        <v/>
      </c>
      <c r="AH387" s="113"/>
      <c r="AI387" s="207" t="str">
        <f t="shared" si="60"/>
        <v/>
      </c>
      <c r="AJ387" s="113"/>
      <c r="AK387" s="207" t="str">
        <f t="shared" si="61"/>
        <v/>
      </c>
      <c r="AL387" s="113"/>
      <c r="AM387" s="207" t="str">
        <f t="shared" si="62"/>
        <v/>
      </c>
      <c r="AN387" s="113"/>
      <c r="AO387" s="113"/>
      <c r="AP387" s="113"/>
      <c r="AQ387" s="112"/>
      <c r="AR387" s="112"/>
      <c r="AS387" s="112"/>
      <c r="AT387" s="112"/>
      <c r="AU387" s="112"/>
      <c r="AV387" s="112"/>
      <c r="AW387" s="112"/>
      <c r="AX387" s="112"/>
      <c r="AY387" s="112"/>
      <c r="BA387" s="112"/>
      <c r="BB387" s="112"/>
      <c r="BC387" s="112"/>
      <c r="BD387" s="112"/>
      <c r="BE387" s="112"/>
      <c r="BF387" s="112"/>
    </row>
    <row r="388" spans="1:58" s="76" customFormat="1" x14ac:dyDescent="0.2">
      <c r="A388" s="124"/>
      <c r="B388" s="112"/>
      <c r="C388" s="207" t="str">
        <f t="shared" si="54"/>
        <v/>
      </c>
      <c r="D388" s="73"/>
      <c r="E388" s="112"/>
      <c r="F388" s="112"/>
      <c r="G388" s="112"/>
      <c r="H388" s="112"/>
      <c r="I388" s="112"/>
      <c r="J388" s="207" t="str">
        <f t="shared" si="55"/>
        <v/>
      </c>
      <c r="K388" s="227" t="str">
        <f t="shared" si="56"/>
        <v/>
      </c>
      <c r="L388" s="112"/>
      <c r="M388" s="207" t="str">
        <f t="shared" si="57"/>
        <v/>
      </c>
      <c r="N388" s="113"/>
      <c r="O388" s="113"/>
      <c r="P388" s="112"/>
      <c r="Q388" s="112"/>
      <c r="R388" s="112"/>
      <c r="S388" s="112"/>
      <c r="T388" s="112"/>
      <c r="U388" s="112"/>
      <c r="V388" s="112"/>
      <c r="W388" s="112"/>
      <c r="X388" s="112"/>
      <c r="Y388" s="112"/>
      <c r="Z388" s="112"/>
      <c r="AA388" s="207" t="str">
        <f t="shared" si="58"/>
        <v/>
      </c>
      <c r="AB388" s="112"/>
      <c r="AC388" s="112"/>
      <c r="AD388" s="112"/>
      <c r="AE388" s="112"/>
      <c r="AF388" s="112"/>
      <c r="AG388" s="207" t="str">
        <f t="shared" si="59"/>
        <v/>
      </c>
      <c r="AH388" s="113"/>
      <c r="AI388" s="207" t="str">
        <f t="shared" si="60"/>
        <v/>
      </c>
      <c r="AJ388" s="113"/>
      <c r="AK388" s="207" t="str">
        <f t="shared" si="61"/>
        <v/>
      </c>
      <c r="AL388" s="113"/>
      <c r="AM388" s="207" t="str">
        <f t="shared" si="62"/>
        <v/>
      </c>
      <c r="AN388" s="113"/>
      <c r="AO388" s="113"/>
      <c r="AP388" s="113"/>
      <c r="AQ388" s="112"/>
      <c r="AR388" s="112"/>
      <c r="AS388" s="112"/>
      <c r="AT388" s="112"/>
      <c r="AU388" s="112"/>
      <c r="AV388" s="112"/>
      <c r="AW388" s="112"/>
      <c r="AX388" s="112"/>
      <c r="AY388" s="112"/>
      <c r="BA388" s="112"/>
      <c r="BB388" s="112"/>
      <c r="BC388" s="112"/>
      <c r="BD388" s="112"/>
      <c r="BE388" s="112"/>
      <c r="BF388" s="112"/>
    </row>
    <row r="389" spans="1:58" s="76" customFormat="1" x14ac:dyDescent="0.2">
      <c r="A389" s="124"/>
      <c r="B389" s="112"/>
      <c r="C389" s="207" t="str">
        <f t="shared" si="54"/>
        <v/>
      </c>
      <c r="D389" s="73"/>
      <c r="E389" s="112"/>
      <c r="F389" s="112"/>
      <c r="G389" s="112"/>
      <c r="H389" s="112"/>
      <c r="I389" s="112"/>
      <c r="J389" s="207" t="str">
        <f t="shared" si="55"/>
        <v/>
      </c>
      <c r="K389" s="227" t="str">
        <f t="shared" si="56"/>
        <v/>
      </c>
      <c r="L389" s="112"/>
      <c r="M389" s="207" t="str">
        <f t="shared" si="57"/>
        <v/>
      </c>
      <c r="N389" s="113"/>
      <c r="O389" s="113"/>
      <c r="P389" s="112"/>
      <c r="Q389" s="112"/>
      <c r="R389" s="112"/>
      <c r="S389" s="112"/>
      <c r="T389" s="112"/>
      <c r="U389" s="112"/>
      <c r="V389" s="112"/>
      <c r="W389" s="112"/>
      <c r="X389" s="112"/>
      <c r="Y389" s="112"/>
      <c r="Z389" s="112"/>
      <c r="AA389" s="207" t="str">
        <f t="shared" si="58"/>
        <v/>
      </c>
      <c r="AB389" s="112"/>
      <c r="AC389" s="112"/>
      <c r="AD389" s="112"/>
      <c r="AE389" s="112"/>
      <c r="AF389" s="112"/>
      <c r="AG389" s="207" t="str">
        <f t="shared" si="59"/>
        <v/>
      </c>
      <c r="AH389" s="113"/>
      <c r="AI389" s="207" t="str">
        <f t="shared" si="60"/>
        <v/>
      </c>
      <c r="AJ389" s="113"/>
      <c r="AK389" s="207" t="str">
        <f t="shared" si="61"/>
        <v/>
      </c>
      <c r="AL389" s="113"/>
      <c r="AM389" s="207" t="str">
        <f t="shared" si="62"/>
        <v/>
      </c>
      <c r="AN389" s="113"/>
      <c r="AO389" s="113"/>
      <c r="AP389" s="113"/>
      <c r="AQ389" s="112"/>
      <c r="AR389" s="112"/>
      <c r="AS389" s="112"/>
      <c r="AT389" s="112"/>
      <c r="AU389" s="112"/>
      <c r="AV389" s="112"/>
      <c r="AW389" s="112"/>
      <c r="AX389" s="112"/>
      <c r="AY389" s="112"/>
      <c r="BA389" s="112"/>
      <c r="BB389" s="112"/>
      <c r="BC389" s="112"/>
      <c r="BD389" s="112"/>
      <c r="BE389" s="112"/>
      <c r="BF389" s="112"/>
    </row>
    <row r="390" spans="1:58" s="76" customFormat="1" x14ac:dyDescent="0.2">
      <c r="A390" s="124"/>
      <c r="B390" s="112"/>
      <c r="C390" s="207" t="str">
        <f t="shared" si="54"/>
        <v/>
      </c>
      <c r="D390" s="73"/>
      <c r="E390" s="112"/>
      <c r="F390" s="112"/>
      <c r="G390" s="112"/>
      <c r="H390" s="112"/>
      <c r="I390" s="112"/>
      <c r="J390" s="207" t="str">
        <f t="shared" si="55"/>
        <v/>
      </c>
      <c r="K390" s="227" t="str">
        <f t="shared" si="56"/>
        <v/>
      </c>
      <c r="L390" s="112"/>
      <c r="M390" s="207" t="str">
        <f t="shared" si="57"/>
        <v/>
      </c>
      <c r="N390" s="113"/>
      <c r="O390" s="113"/>
      <c r="P390" s="112"/>
      <c r="Q390" s="112"/>
      <c r="R390" s="112"/>
      <c r="S390" s="112"/>
      <c r="T390" s="112"/>
      <c r="U390" s="112"/>
      <c r="V390" s="112"/>
      <c r="W390" s="112"/>
      <c r="X390" s="112"/>
      <c r="Y390" s="112"/>
      <c r="Z390" s="112"/>
      <c r="AA390" s="207" t="str">
        <f t="shared" si="58"/>
        <v/>
      </c>
      <c r="AB390" s="112"/>
      <c r="AC390" s="112"/>
      <c r="AD390" s="112"/>
      <c r="AE390" s="112"/>
      <c r="AF390" s="112"/>
      <c r="AG390" s="207" t="str">
        <f t="shared" si="59"/>
        <v/>
      </c>
      <c r="AH390" s="113"/>
      <c r="AI390" s="207" t="str">
        <f t="shared" si="60"/>
        <v/>
      </c>
      <c r="AJ390" s="113"/>
      <c r="AK390" s="207" t="str">
        <f t="shared" si="61"/>
        <v/>
      </c>
      <c r="AL390" s="113"/>
      <c r="AM390" s="207" t="str">
        <f t="shared" si="62"/>
        <v/>
      </c>
      <c r="AN390" s="113"/>
      <c r="AO390" s="113"/>
      <c r="AP390" s="113"/>
      <c r="AQ390" s="112"/>
      <c r="AR390" s="112"/>
      <c r="AS390" s="112"/>
      <c r="AT390" s="112"/>
      <c r="AU390" s="112"/>
      <c r="AV390" s="112"/>
      <c r="AW390" s="112"/>
      <c r="AX390" s="112"/>
      <c r="AY390" s="112"/>
      <c r="BA390" s="112"/>
      <c r="BB390" s="112"/>
      <c r="BC390" s="112"/>
      <c r="BD390" s="112"/>
      <c r="BE390" s="112"/>
      <c r="BF390" s="112"/>
    </row>
    <row r="391" spans="1:58" s="76" customFormat="1" x14ac:dyDescent="0.2">
      <c r="A391" s="124"/>
      <c r="B391" s="112"/>
      <c r="C391" s="207" t="str">
        <f t="shared" ref="C391:C454" si="63">IF(D391="","",(VLOOKUP(D391,Generic_Road_Names_Table_Array,2,FALSE)))</f>
        <v/>
      </c>
      <c r="D391" s="73"/>
      <c r="E391" s="112"/>
      <c r="F391" s="112"/>
      <c r="G391" s="112"/>
      <c r="H391" s="112"/>
      <c r="I391" s="112"/>
      <c r="J391" s="207" t="str">
        <f t="shared" ref="J391:J454" si="64">IF(I391="","",VLOOKUP(I391,Minor_Structures_ms_Type_Table_Array,2,FALSE))</f>
        <v/>
      </c>
      <c r="K391" s="227" t="str">
        <f t="shared" ref="K391:K454" si="65">IF(J391="","",IFERROR(VLOOKUP(J391,Minor_Structures_ms_Type_Ref_Only_Table_Array,2,FALSE),""))</f>
        <v/>
      </c>
      <c r="L391" s="112"/>
      <c r="M391" s="207" t="str">
        <f t="shared" ref="M391:M454" si="66">IF(L391="","",VLOOKUP(L391,Minor_Structures_ms_SubType_Table_Array,2,FALSE))</f>
        <v/>
      </c>
      <c r="N391" s="113"/>
      <c r="O391" s="113"/>
      <c r="P391" s="112"/>
      <c r="Q391" s="112"/>
      <c r="R391" s="112"/>
      <c r="S391" s="112"/>
      <c r="T391" s="112"/>
      <c r="U391" s="112"/>
      <c r="V391" s="112"/>
      <c r="W391" s="112"/>
      <c r="X391" s="112"/>
      <c r="Y391" s="112"/>
      <c r="Z391" s="112"/>
      <c r="AA391" s="207" t="str">
        <f t="shared" ref="AA391:AA454" si="67">IF(Z391="","",(VLOOKUP(Z391,Generic_Length_Adjustment_Reason_Table_Array,2,FALSE)))</f>
        <v/>
      </c>
      <c r="AB391" s="112"/>
      <c r="AC391" s="112"/>
      <c r="AD391" s="112"/>
      <c r="AE391" s="112"/>
      <c r="AF391" s="112"/>
      <c r="AG391" s="207" t="str">
        <f t="shared" ref="AG391:AG454" si="68">IF(AF391="","",VLOOKUP(AF391,Minor_Structures_ms_Material_Table_Array,2,FALSE))</f>
        <v/>
      </c>
      <c r="AH391" s="113"/>
      <c r="AI391" s="207" t="str">
        <f t="shared" ref="AI391:AI454" si="69">IF(AH391="","",VLOOKUP(AH391,Minor_Structures_ms_Surf_Treat_Table_Array,2,FALSE))</f>
        <v/>
      </c>
      <c r="AJ391" s="113"/>
      <c r="AK391" s="207" t="str">
        <f t="shared" ref="AK391:AK454" si="70">IF(AJ391="","",VLOOKUP(AJ391,Minor_Structures_ms_Colour_Table_Array,2,FALSE))</f>
        <v/>
      </c>
      <c r="AL391" s="113"/>
      <c r="AM391" s="207" t="str">
        <f t="shared" ref="AM391:AM454" si="71">IF(AL391="","",VLOOKUP(AL391,Minor_Structures_ms_Style_Table_Array,2,FALSE))</f>
        <v/>
      </c>
      <c r="AN391" s="113"/>
      <c r="AO391" s="113"/>
      <c r="AP391" s="113"/>
      <c r="AQ391" s="112"/>
      <c r="AR391" s="112"/>
      <c r="AS391" s="112"/>
      <c r="AT391" s="112"/>
      <c r="AU391" s="112"/>
      <c r="AV391" s="112"/>
      <c r="AW391" s="112"/>
      <c r="AX391" s="112"/>
      <c r="AY391" s="112"/>
      <c r="BA391" s="112"/>
      <c r="BB391" s="112"/>
      <c r="BC391" s="112"/>
      <c r="BD391" s="112"/>
      <c r="BE391" s="112"/>
      <c r="BF391" s="112"/>
    </row>
    <row r="392" spans="1:58" s="76" customFormat="1" x14ac:dyDescent="0.2">
      <c r="A392" s="124"/>
      <c r="B392" s="112"/>
      <c r="C392" s="207" t="str">
        <f t="shared" si="63"/>
        <v/>
      </c>
      <c r="D392" s="73"/>
      <c r="E392" s="112"/>
      <c r="F392" s="112"/>
      <c r="G392" s="112"/>
      <c r="H392" s="112"/>
      <c r="I392" s="112"/>
      <c r="J392" s="207" t="str">
        <f t="shared" si="64"/>
        <v/>
      </c>
      <c r="K392" s="227" t="str">
        <f t="shared" si="65"/>
        <v/>
      </c>
      <c r="L392" s="112"/>
      <c r="M392" s="207" t="str">
        <f t="shared" si="66"/>
        <v/>
      </c>
      <c r="N392" s="113"/>
      <c r="O392" s="113"/>
      <c r="P392" s="112"/>
      <c r="Q392" s="112"/>
      <c r="R392" s="112"/>
      <c r="S392" s="112"/>
      <c r="T392" s="112"/>
      <c r="U392" s="112"/>
      <c r="V392" s="112"/>
      <c r="W392" s="112"/>
      <c r="X392" s="112"/>
      <c r="Y392" s="112"/>
      <c r="Z392" s="112"/>
      <c r="AA392" s="207" t="str">
        <f t="shared" si="67"/>
        <v/>
      </c>
      <c r="AB392" s="112"/>
      <c r="AC392" s="112"/>
      <c r="AD392" s="112"/>
      <c r="AE392" s="112"/>
      <c r="AF392" s="112"/>
      <c r="AG392" s="207" t="str">
        <f t="shared" si="68"/>
        <v/>
      </c>
      <c r="AH392" s="113"/>
      <c r="AI392" s="207" t="str">
        <f t="shared" si="69"/>
        <v/>
      </c>
      <c r="AJ392" s="113"/>
      <c r="AK392" s="207" t="str">
        <f t="shared" si="70"/>
        <v/>
      </c>
      <c r="AL392" s="113"/>
      <c r="AM392" s="207" t="str">
        <f t="shared" si="71"/>
        <v/>
      </c>
      <c r="AN392" s="113"/>
      <c r="AO392" s="113"/>
      <c r="AP392" s="113"/>
      <c r="AQ392" s="112"/>
      <c r="AR392" s="112"/>
      <c r="AS392" s="112"/>
      <c r="AT392" s="112"/>
      <c r="AU392" s="112"/>
      <c r="AV392" s="112"/>
      <c r="AW392" s="112"/>
      <c r="AX392" s="112"/>
      <c r="AY392" s="112"/>
      <c r="BA392" s="112"/>
      <c r="BB392" s="112"/>
      <c r="BC392" s="112"/>
      <c r="BD392" s="112"/>
      <c r="BE392" s="112"/>
      <c r="BF392" s="112"/>
    </row>
    <row r="393" spans="1:58" s="76" customFormat="1" x14ac:dyDescent="0.2">
      <c r="A393" s="124"/>
      <c r="B393" s="112"/>
      <c r="C393" s="207" t="str">
        <f t="shared" si="63"/>
        <v/>
      </c>
      <c r="D393" s="73"/>
      <c r="E393" s="112"/>
      <c r="F393" s="112"/>
      <c r="G393" s="112"/>
      <c r="H393" s="112"/>
      <c r="I393" s="112"/>
      <c r="J393" s="207" t="str">
        <f t="shared" si="64"/>
        <v/>
      </c>
      <c r="K393" s="227" t="str">
        <f t="shared" si="65"/>
        <v/>
      </c>
      <c r="L393" s="112"/>
      <c r="M393" s="207" t="str">
        <f t="shared" si="66"/>
        <v/>
      </c>
      <c r="N393" s="113"/>
      <c r="O393" s="113"/>
      <c r="P393" s="112"/>
      <c r="Q393" s="112"/>
      <c r="R393" s="112"/>
      <c r="S393" s="112"/>
      <c r="T393" s="112"/>
      <c r="U393" s="112"/>
      <c r="V393" s="112"/>
      <c r="W393" s="112"/>
      <c r="X393" s="112"/>
      <c r="Y393" s="112"/>
      <c r="Z393" s="112"/>
      <c r="AA393" s="207" t="str">
        <f t="shared" si="67"/>
        <v/>
      </c>
      <c r="AB393" s="112"/>
      <c r="AC393" s="112"/>
      <c r="AD393" s="112"/>
      <c r="AE393" s="112"/>
      <c r="AF393" s="112"/>
      <c r="AG393" s="207" t="str">
        <f t="shared" si="68"/>
        <v/>
      </c>
      <c r="AH393" s="113"/>
      <c r="AI393" s="207" t="str">
        <f t="shared" si="69"/>
        <v/>
      </c>
      <c r="AJ393" s="113"/>
      <c r="AK393" s="207" t="str">
        <f t="shared" si="70"/>
        <v/>
      </c>
      <c r="AL393" s="113"/>
      <c r="AM393" s="207" t="str">
        <f t="shared" si="71"/>
        <v/>
      </c>
      <c r="AN393" s="113"/>
      <c r="AO393" s="113"/>
      <c r="AP393" s="113"/>
      <c r="AQ393" s="112"/>
      <c r="AR393" s="112"/>
      <c r="AS393" s="112"/>
      <c r="AT393" s="112"/>
      <c r="AU393" s="112"/>
      <c r="AV393" s="112"/>
      <c r="AW393" s="112"/>
      <c r="AX393" s="112"/>
      <c r="AY393" s="112"/>
      <c r="BA393" s="112"/>
      <c r="BB393" s="112"/>
      <c r="BC393" s="112"/>
      <c r="BD393" s="112"/>
      <c r="BE393" s="112"/>
      <c r="BF393" s="112"/>
    </row>
    <row r="394" spans="1:58" s="76" customFormat="1" x14ac:dyDescent="0.2">
      <c r="A394" s="124"/>
      <c r="B394" s="112"/>
      <c r="C394" s="207" t="str">
        <f t="shared" si="63"/>
        <v/>
      </c>
      <c r="D394" s="73"/>
      <c r="E394" s="112"/>
      <c r="F394" s="112"/>
      <c r="G394" s="112"/>
      <c r="H394" s="112"/>
      <c r="I394" s="112"/>
      <c r="J394" s="207" t="str">
        <f t="shared" si="64"/>
        <v/>
      </c>
      <c r="K394" s="227" t="str">
        <f t="shared" si="65"/>
        <v/>
      </c>
      <c r="L394" s="112"/>
      <c r="M394" s="207" t="str">
        <f t="shared" si="66"/>
        <v/>
      </c>
      <c r="N394" s="113"/>
      <c r="O394" s="113"/>
      <c r="P394" s="112"/>
      <c r="Q394" s="112"/>
      <c r="R394" s="112"/>
      <c r="S394" s="112"/>
      <c r="T394" s="112"/>
      <c r="U394" s="112"/>
      <c r="V394" s="112"/>
      <c r="W394" s="112"/>
      <c r="X394" s="112"/>
      <c r="Y394" s="112"/>
      <c r="Z394" s="112"/>
      <c r="AA394" s="207" t="str">
        <f t="shared" si="67"/>
        <v/>
      </c>
      <c r="AB394" s="112"/>
      <c r="AC394" s="112"/>
      <c r="AD394" s="112"/>
      <c r="AE394" s="112"/>
      <c r="AF394" s="112"/>
      <c r="AG394" s="207" t="str">
        <f t="shared" si="68"/>
        <v/>
      </c>
      <c r="AH394" s="113"/>
      <c r="AI394" s="207" t="str">
        <f t="shared" si="69"/>
        <v/>
      </c>
      <c r="AJ394" s="113"/>
      <c r="AK394" s="207" t="str">
        <f t="shared" si="70"/>
        <v/>
      </c>
      <c r="AL394" s="113"/>
      <c r="AM394" s="207" t="str">
        <f t="shared" si="71"/>
        <v/>
      </c>
      <c r="AN394" s="113"/>
      <c r="AO394" s="113"/>
      <c r="AP394" s="113"/>
      <c r="AQ394" s="112"/>
      <c r="AR394" s="112"/>
      <c r="AS394" s="112"/>
      <c r="AT394" s="112"/>
      <c r="AU394" s="112"/>
      <c r="AV394" s="112"/>
      <c r="AW394" s="112"/>
      <c r="AX394" s="112"/>
      <c r="AY394" s="112"/>
      <c r="BA394" s="112"/>
      <c r="BB394" s="112"/>
      <c r="BC394" s="112"/>
      <c r="BD394" s="112"/>
      <c r="BE394" s="112"/>
      <c r="BF394" s="112"/>
    </row>
    <row r="395" spans="1:58" s="76" customFormat="1" x14ac:dyDescent="0.2">
      <c r="A395" s="124"/>
      <c r="B395" s="112"/>
      <c r="C395" s="207" t="str">
        <f t="shared" si="63"/>
        <v/>
      </c>
      <c r="D395" s="73"/>
      <c r="E395" s="112"/>
      <c r="F395" s="112"/>
      <c r="G395" s="112"/>
      <c r="H395" s="112"/>
      <c r="I395" s="112"/>
      <c r="J395" s="207" t="str">
        <f t="shared" si="64"/>
        <v/>
      </c>
      <c r="K395" s="227" t="str">
        <f t="shared" si="65"/>
        <v/>
      </c>
      <c r="L395" s="112"/>
      <c r="M395" s="207" t="str">
        <f t="shared" si="66"/>
        <v/>
      </c>
      <c r="N395" s="113"/>
      <c r="O395" s="113"/>
      <c r="P395" s="112"/>
      <c r="Q395" s="112"/>
      <c r="R395" s="112"/>
      <c r="S395" s="112"/>
      <c r="T395" s="112"/>
      <c r="U395" s="112"/>
      <c r="V395" s="112"/>
      <c r="W395" s="112"/>
      <c r="X395" s="112"/>
      <c r="Y395" s="112"/>
      <c r="Z395" s="112"/>
      <c r="AA395" s="207" t="str">
        <f t="shared" si="67"/>
        <v/>
      </c>
      <c r="AB395" s="112"/>
      <c r="AC395" s="112"/>
      <c r="AD395" s="112"/>
      <c r="AE395" s="112"/>
      <c r="AF395" s="112"/>
      <c r="AG395" s="207" t="str">
        <f t="shared" si="68"/>
        <v/>
      </c>
      <c r="AH395" s="113"/>
      <c r="AI395" s="207" t="str">
        <f t="shared" si="69"/>
        <v/>
      </c>
      <c r="AJ395" s="113"/>
      <c r="AK395" s="207" t="str">
        <f t="shared" si="70"/>
        <v/>
      </c>
      <c r="AL395" s="113"/>
      <c r="AM395" s="207" t="str">
        <f t="shared" si="71"/>
        <v/>
      </c>
      <c r="AN395" s="113"/>
      <c r="AO395" s="113"/>
      <c r="AP395" s="113"/>
      <c r="AQ395" s="112"/>
      <c r="AR395" s="112"/>
      <c r="AS395" s="112"/>
      <c r="AT395" s="112"/>
      <c r="AU395" s="112"/>
      <c r="AV395" s="112"/>
      <c r="AW395" s="112"/>
      <c r="AX395" s="112"/>
      <c r="AY395" s="112"/>
      <c r="BA395" s="112"/>
      <c r="BB395" s="112"/>
      <c r="BC395" s="112"/>
      <c r="BD395" s="112"/>
      <c r="BE395" s="112"/>
      <c r="BF395" s="112"/>
    </row>
    <row r="396" spans="1:58" s="76" customFormat="1" x14ac:dyDescent="0.2">
      <c r="A396" s="124"/>
      <c r="B396" s="112"/>
      <c r="C396" s="207" t="str">
        <f t="shared" si="63"/>
        <v/>
      </c>
      <c r="D396" s="73"/>
      <c r="E396" s="112"/>
      <c r="F396" s="112"/>
      <c r="G396" s="112"/>
      <c r="H396" s="112"/>
      <c r="I396" s="112"/>
      <c r="J396" s="207" t="str">
        <f t="shared" si="64"/>
        <v/>
      </c>
      <c r="K396" s="227" t="str">
        <f t="shared" si="65"/>
        <v/>
      </c>
      <c r="L396" s="112"/>
      <c r="M396" s="207" t="str">
        <f t="shared" si="66"/>
        <v/>
      </c>
      <c r="N396" s="113"/>
      <c r="O396" s="113"/>
      <c r="P396" s="112"/>
      <c r="Q396" s="112"/>
      <c r="R396" s="112"/>
      <c r="S396" s="112"/>
      <c r="T396" s="112"/>
      <c r="U396" s="112"/>
      <c r="V396" s="112"/>
      <c r="W396" s="112"/>
      <c r="X396" s="112"/>
      <c r="Y396" s="112"/>
      <c r="Z396" s="112"/>
      <c r="AA396" s="207" t="str">
        <f t="shared" si="67"/>
        <v/>
      </c>
      <c r="AB396" s="112"/>
      <c r="AC396" s="112"/>
      <c r="AD396" s="112"/>
      <c r="AE396" s="112"/>
      <c r="AF396" s="112"/>
      <c r="AG396" s="207" t="str">
        <f t="shared" si="68"/>
        <v/>
      </c>
      <c r="AH396" s="113"/>
      <c r="AI396" s="207" t="str">
        <f t="shared" si="69"/>
        <v/>
      </c>
      <c r="AJ396" s="113"/>
      <c r="AK396" s="207" t="str">
        <f t="shared" si="70"/>
        <v/>
      </c>
      <c r="AL396" s="113"/>
      <c r="AM396" s="207" t="str">
        <f t="shared" si="71"/>
        <v/>
      </c>
      <c r="AN396" s="113"/>
      <c r="AO396" s="113"/>
      <c r="AP396" s="113"/>
      <c r="AQ396" s="112"/>
      <c r="AR396" s="112"/>
      <c r="AS396" s="112"/>
      <c r="AT396" s="112"/>
      <c r="AU396" s="112"/>
      <c r="AV396" s="112"/>
      <c r="AW396" s="112"/>
      <c r="AX396" s="112"/>
      <c r="AY396" s="112"/>
      <c r="BA396" s="112"/>
      <c r="BB396" s="112"/>
      <c r="BC396" s="112"/>
      <c r="BD396" s="112"/>
      <c r="BE396" s="112"/>
      <c r="BF396" s="112"/>
    </row>
    <row r="397" spans="1:58" s="76" customFormat="1" x14ac:dyDescent="0.2">
      <c r="A397" s="124"/>
      <c r="B397" s="112"/>
      <c r="C397" s="207" t="str">
        <f t="shared" si="63"/>
        <v/>
      </c>
      <c r="D397" s="73"/>
      <c r="E397" s="112"/>
      <c r="F397" s="112"/>
      <c r="G397" s="112"/>
      <c r="H397" s="112"/>
      <c r="I397" s="112"/>
      <c r="J397" s="207" t="str">
        <f t="shared" si="64"/>
        <v/>
      </c>
      <c r="K397" s="227" t="str">
        <f t="shared" si="65"/>
        <v/>
      </c>
      <c r="L397" s="112"/>
      <c r="M397" s="207" t="str">
        <f t="shared" si="66"/>
        <v/>
      </c>
      <c r="N397" s="113"/>
      <c r="O397" s="113"/>
      <c r="P397" s="112"/>
      <c r="Q397" s="112"/>
      <c r="R397" s="112"/>
      <c r="S397" s="112"/>
      <c r="T397" s="112"/>
      <c r="U397" s="112"/>
      <c r="V397" s="112"/>
      <c r="W397" s="112"/>
      <c r="X397" s="112"/>
      <c r="Y397" s="112"/>
      <c r="Z397" s="112"/>
      <c r="AA397" s="207" t="str">
        <f t="shared" si="67"/>
        <v/>
      </c>
      <c r="AB397" s="112"/>
      <c r="AC397" s="112"/>
      <c r="AD397" s="112"/>
      <c r="AE397" s="112"/>
      <c r="AF397" s="112"/>
      <c r="AG397" s="207" t="str">
        <f t="shared" si="68"/>
        <v/>
      </c>
      <c r="AH397" s="113"/>
      <c r="AI397" s="207" t="str">
        <f t="shared" si="69"/>
        <v/>
      </c>
      <c r="AJ397" s="113"/>
      <c r="AK397" s="207" t="str">
        <f t="shared" si="70"/>
        <v/>
      </c>
      <c r="AL397" s="113"/>
      <c r="AM397" s="207" t="str">
        <f t="shared" si="71"/>
        <v/>
      </c>
      <c r="AN397" s="113"/>
      <c r="AO397" s="113"/>
      <c r="AP397" s="113"/>
      <c r="AQ397" s="112"/>
      <c r="AR397" s="112"/>
      <c r="AS397" s="112"/>
      <c r="AT397" s="112"/>
      <c r="AU397" s="112"/>
      <c r="AV397" s="112"/>
      <c r="AW397" s="112"/>
      <c r="AX397" s="112"/>
      <c r="AY397" s="112"/>
      <c r="BA397" s="112"/>
      <c r="BB397" s="112"/>
      <c r="BC397" s="112"/>
      <c r="BD397" s="112"/>
      <c r="BE397" s="112"/>
      <c r="BF397" s="112"/>
    </row>
    <row r="398" spans="1:58" s="76" customFormat="1" x14ac:dyDescent="0.2">
      <c r="A398" s="124"/>
      <c r="B398" s="112"/>
      <c r="C398" s="207" t="str">
        <f t="shared" si="63"/>
        <v/>
      </c>
      <c r="D398" s="73"/>
      <c r="E398" s="112"/>
      <c r="F398" s="112"/>
      <c r="G398" s="112"/>
      <c r="H398" s="112"/>
      <c r="I398" s="112"/>
      <c r="J398" s="207" t="str">
        <f t="shared" si="64"/>
        <v/>
      </c>
      <c r="K398" s="227" t="str">
        <f t="shared" si="65"/>
        <v/>
      </c>
      <c r="L398" s="112"/>
      <c r="M398" s="207" t="str">
        <f t="shared" si="66"/>
        <v/>
      </c>
      <c r="N398" s="113"/>
      <c r="O398" s="113"/>
      <c r="P398" s="112"/>
      <c r="Q398" s="112"/>
      <c r="R398" s="112"/>
      <c r="S398" s="112"/>
      <c r="T398" s="112"/>
      <c r="U398" s="112"/>
      <c r="V398" s="112"/>
      <c r="W398" s="112"/>
      <c r="X398" s="112"/>
      <c r="Y398" s="112"/>
      <c r="Z398" s="112"/>
      <c r="AA398" s="207" t="str">
        <f t="shared" si="67"/>
        <v/>
      </c>
      <c r="AB398" s="112"/>
      <c r="AC398" s="112"/>
      <c r="AD398" s="112"/>
      <c r="AE398" s="112"/>
      <c r="AF398" s="112"/>
      <c r="AG398" s="207" t="str">
        <f t="shared" si="68"/>
        <v/>
      </c>
      <c r="AH398" s="113"/>
      <c r="AI398" s="207" t="str">
        <f t="shared" si="69"/>
        <v/>
      </c>
      <c r="AJ398" s="113"/>
      <c r="AK398" s="207" t="str">
        <f t="shared" si="70"/>
        <v/>
      </c>
      <c r="AL398" s="113"/>
      <c r="AM398" s="207" t="str">
        <f t="shared" si="71"/>
        <v/>
      </c>
      <c r="AN398" s="113"/>
      <c r="AO398" s="113"/>
      <c r="AP398" s="113"/>
      <c r="AQ398" s="112"/>
      <c r="AR398" s="112"/>
      <c r="AS398" s="112"/>
      <c r="AT398" s="112"/>
      <c r="AU398" s="112"/>
      <c r="AV398" s="112"/>
      <c r="AW398" s="112"/>
      <c r="AX398" s="112"/>
      <c r="AY398" s="112"/>
      <c r="BA398" s="112"/>
      <c r="BB398" s="112"/>
      <c r="BC398" s="112"/>
      <c r="BD398" s="112"/>
      <c r="BE398" s="112"/>
      <c r="BF398" s="112"/>
    </row>
    <row r="399" spans="1:58" s="76" customFormat="1" x14ac:dyDescent="0.2">
      <c r="A399" s="124"/>
      <c r="B399" s="112"/>
      <c r="C399" s="207" t="str">
        <f t="shared" si="63"/>
        <v/>
      </c>
      <c r="D399" s="73"/>
      <c r="E399" s="112"/>
      <c r="F399" s="112"/>
      <c r="G399" s="112"/>
      <c r="H399" s="112"/>
      <c r="I399" s="112"/>
      <c r="J399" s="207" t="str">
        <f t="shared" si="64"/>
        <v/>
      </c>
      <c r="K399" s="227" t="str">
        <f t="shared" si="65"/>
        <v/>
      </c>
      <c r="L399" s="112"/>
      <c r="M399" s="207" t="str">
        <f t="shared" si="66"/>
        <v/>
      </c>
      <c r="N399" s="113"/>
      <c r="O399" s="113"/>
      <c r="P399" s="112"/>
      <c r="Q399" s="112"/>
      <c r="R399" s="112"/>
      <c r="S399" s="112"/>
      <c r="T399" s="112"/>
      <c r="U399" s="112"/>
      <c r="V399" s="112"/>
      <c r="W399" s="112"/>
      <c r="X399" s="112"/>
      <c r="Y399" s="112"/>
      <c r="Z399" s="112"/>
      <c r="AA399" s="207" t="str">
        <f t="shared" si="67"/>
        <v/>
      </c>
      <c r="AB399" s="112"/>
      <c r="AC399" s="112"/>
      <c r="AD399" s="112"/>
      <c r="AE399" s="112"/>
      <c r="AF399" s="112"/>
      <c r="AG399" s="207" t="str">
        <f t="shared" si="68"/>
        <v/>
      </c>
      <c r="AH399" s="113"/>
      <c r="AI399" s="207" t="str">
        <f t="shared" si="69"/>
        <v/>
      </c>
      <c r="AJ399" s="113"/>
      <c r="AK399" s="207" t="str">
        <f t="shared" si="70"/>
        <v/>
      </c>
      <c r="AL399" s="113"/>
      <c r="AM399" s="207" t="str">
        <f t="shared" si="71"/>
        <v/>
      </c>
      <c r="AN399" s="113"/>
      <c r="AO399" s="113"/>
      <c r="AP399" s="113"/>
      <c r="AQ399" s="112"/>
      <c r="AR399" s="112"/>
      <c r="AS399" s="112"/>
      <c r="AT399" s="112"/>
      <c r="AU399" s="112"/>
      <c r="AV399" s="112"/>
      <c r="AW399" s="112"/>
      <c r="AX399" s="112"/>
      <c r="AY399" s="112"/>
      <c r="BA399" s="112"/>
      <c r="BB399" s="112"/>
      <c r="BC399" s="112"/>
      <c r="BD399" s="112"/>
      <c r="BE399" s="112"/>
      <c r="BF399" s="112"/>
    </row>
    <row r="400" spans="1:58" s="76" customFormat="1" x14ac:dyDescent="0.2">
      <c r="A400" s="124"/>
      <c r="B400" s="112"/>
      <c r="C400" s="207" t="str">
        <f t="shared" si="63"/>
        <v/>
      </c>
      <c r="D400" s="73"/>
      <c r="E400" s="112"/>
      <c r="F400" s="112"/>
      <c r="G400" s="112"/>
      <c r="H400" s="112"/>
      <c r="I400" s="112"/>
      <c r="J400" s="207" t="str">
        <f t="shared" si="64"/>
        <v/>
      </c>
      <c r="K400" s="227" t="str">
        <f t="shared" si="65"/>
        <v/>
      </c>
      <c r="L400" s="112"/>
      <c r="M400" s="207" t="str">
        <f t="shared" si="66"/>
        <v/>
      </c>
      <c r="N400" s="113"/>
      <c r="O400" s="113"/>
      <c r="P400" s="112"/>
      <c r="Q400" s="112"/>
      <c r="R400" s="112"/>
      <c r="S400" s="112"/>
      <c r="T400" s="112"/>
      <c r="U400" s="112"/>
      <c r="V400" s="112"/>
      <c r="W400" s="112"/>
      <c r="X400" s="112"/>
      <c r="Y400" s="112"/>
      <c r="Z400" s="112"/>
      <c r="AA400" s="207" t="str">
        <f t="shared" si="67"/>
        <v/>
      </c>
      <c r="AB400" s="112"/>
      <c r="AC400" s="112"/>
      <c r="AD400" s="112"/>
      <c r="AE400" s="112"/>
      <c r="AF400" s="112"/>
      <c r="AG400" s="207" t="str">
        <f t="shared" si="68"/>
        <v/>
      </c>
      <c r="AH400" s="113"/>
      <c r="AI400" s="207" t="str">
        <f t="shared" si="69"/>
        <v/>
      </c>
      <c r="AJ400" s="113"/>
      <c r="AK400" s="207" t="str">
        <f t="shared" si="70"/>
        <v/>
      </c>
      <c r="AL400" s="113"/>
      <c r="AM400" s="207" t="str">
        <f t="shared" si="71"/>
        <v/>
      </c>
      <c r="AN400" s="113"/>
      <c r="AO400" s="113"/>
      <c r="AP400" s="113"/>
      <c r="AQ400" s="112"/>
      <c r="AR400" s="112"/>
      <c r="AS400" s="112"/>
      <c r="AT400" s="112"/>
      <c r="AU400" s="112"/>
      <c r="AV400" s="112"/>
      <c r="AW400" s="112"/>
      <c r="AX400" s="112"/>
      <c r="AY400" s="112"/>
      <c r="BA400" s="112"/>
      <c r="BB400" s="112"/>
      <c r="BC400" s="112"/>
      <c r="BD400" s="112"/>
      <c r="BE400" s="112"/>
      <c r="BF400" s="112"/>
    </row>
    <row r="401" spans="1:58" s="76" customFormat="1" x14ac:dyDescent="0.2">
      <c r="A401" s="124"/>
      <c r="B401" s="112"/>
      <c r="C401" s="207" t="str">
        <f t="shared" si="63"/>
        <v/>
      </c>
      <c r="D401" s="73"/>
      <c r="E401" s="112"/>
      <c r="F401" s="112"/>
      <c r="G401" s="112"/>
      <c r="H401" s="112"/>
      <c r="I401" s="112"/>
      <c r="J401" s="207" t="str">
        <f t="shared" si="64"/>
        <v/>
      </c>
      <c r="K401" s="227" t="str">
        <f t="shared" si="65"/>
        <v/>
      </c>
      <c r="L401" s="112"/>
      <c r="M401" s="207" t="str">
        <f t="shared" si="66"/>
        <v/>
      </c>
      <c r="N401" s="113"/>
      <c r="O401" s="113"/>
      <c r="P401" s="112"/>
      <c r="Q401" s="112"/>
      <c r="R401" s="112"/>
      <c r="S401" s="112"/>
      <c r="T401" s="112"/>
      <c r="U401" s="112"/>
      <c r="V401" s="112"/>
      <c r="W401" s="112"/>
      <c r="X401" s="112"/>
      <c r="Y401" s="112"/>
      <c r="Z401" s="112"/>
      <c r="AA401" s="207" t="str">
        <f t="shared" si="67"/>
        <v/>
      </c>
      <c r="AB401" s="112"/>
      <c r="AC401" s="112"/>
      <c r="AD401" s="112"/>
      <c r="AE401" s="112"/>
      <c r="AF401" s="112"/>
      <c r="AG401" s="207" t="str">
        <f t="shared" si="68"/>
        <v/>
      </c>
      <c r="AH401" s="113"/>
      <c r="AI401" s="207" t="str">
        <f t="shared" si="69"/>
        <v/>
      </c>
      <c r="AJ401" s="113"/>
      <c r="AK401" s="207" t="str">
        <f t="shared" si="70"/>
        <v/>
      </c>
      <c r="AL401" s="113"/>
      <c r="AM401" s="207" t="str">
        <f t="shared" si="71"/>
        <v/>
      </c>
      <c r="AN401" s="113"/>
      <c r="AO401" s="113"/>
      <c r="AP401" s="113"/>
      <c r="AQ401" s="112"/>
      <c r="AR401" s="112"/>
      <c r="AS401" s="112"/>
      <c r="AT401" s="112"/>
      <c r="AU401" s="112"/>
      <c r="AV401" s="112"/>
      <c r="AW401" s="112"/>
      <c r="AX401" s="112"/>
      <c r="AY401" s="112"/>
      <c r="BA401" s="112"/>
      <c r="BB401" s="112"/>
      <c r="BC401" s="112"/>
      <c r="BD401" s="112"/>
      <c r="BE401" s="112"/>
      <c r="BF401" s="112"/>
    </row>
    <row r="402" spans="1:58" s="76" customFormat="1" x14ac:dyDescent="0.2">
      <c r="A402" s="124"/>
      <c r="B402" s="112"/>
      <c r="C402" s="207" t="str">
        <f t="shared" si="63"/>
        <v/>
      </c>
      <c r="D402" s="73"/>
      <c r="E402" s="112"/>
      <c r="F402" s="112"/>
      <c r="G402" s="112"/>
      <c r="H402" s="112"/>
      <c r="I402" s="112"/>
      <c r="J402" s="207" t="str">
        <f t="shared" si="64"/>
        <v/>
      </c>
      <c r="K402" s="227" t="str">
        <f t="shared" si="65"/>
        <v/>
      </c>
      <c r="L402" s="112"/>
      <c r="M402" s="207" t="str">
        <f t="shared" si="66"/>
        <v/>
      </c>
      <c r="N402" s="113"/>
      <c r="O402" s="113"/>
      <c r="P402" s="112"/>
      <c r="Q402" s="112"/>
      <c r="R402" s="112"/>
      <c r="S402" s="112"/>
      <c r="T402" s="112"/>
      <c r="U402" s="112"/>
      <c r="V402" s="112"/>
      <c r="W402" s="112"/>
      <c r="X402" s="112"/>
      <c r="Y402" s="112"/>
      <c r="Z402" s="112"/>
      <c r="AA402" s="207" t="str">
        <f t="shared" si="67"/>
        <v/>
      </c>
      <c r="AB402" s="112"/>
      <c r="AC402" s="112"/>
      <c r="AD402" s="112"/>
      <c r="AE402" s="112"/>
      <c r="AF402" s="112"/>
      <c r="AG402" s="207" t="str">
        <f t="shared" si="68"/>
        <v/>
      </c>
      <c r="AH402" s="113"/>
      <c r="AI402" s="207" t="str">
        <f t="shared" si="69"/>
        <v/>
      </c>
      <c r="AJ402" s="113"/>
      <c r="AK402" s="207" t="str">
        <f t="shared" si="70"/>
        <v/>
      </c>
      <c r="AL402" s="113"/>
      <c r="AM402" s="207" t="str">
        <f t="shared" si="71"/>
        <v/>
      </c>
      <c r="AN402" s="113"/>
      <c r="AO402" s="113"/>
      <c r="AP402" s="113"/>
      <c r="AQ402" s="112"/>
      <c r="AR402" s="112"/>
      <c r="AS402" s="112"/>
      <c r="AT402" s="112"/>
      <c r="AU402" s="112"/>
      <c r="AV402" s="112"/>
      <c r="AW402" s="112"/>
      <c r="AX402" s="112"/>
      <c r="AY402" s="112"/>
      <c r="BA402" s="112"/>
      <c r="BB402" s="112"/>
      <c r="BC402" s="112"/>
      <c r="BD402" s="112"/>
      <c r="BE402" s="112"/>
      <c r="BF402" s="112"/>
    </row>
    <row r="403" spans="1:58" s="76" customFormat="1" x14ac:dyDescent="0.2">
      <c r="A403" s="124"/>
      <c r="B403" s="112"/>
      <c r="C403" s="207" t="str">
        <f t="shared" si="63"/>
        <v/>
      </c>
      <c r="D403" s="73"/>
      <c r="E403" s="112"/>
      <c r="F403" s="112"/>
      <c r="G403" s="112"/>
      <c r="H403" s="112"/>
      <c r="I403" s="112"/>
      <c r="J403" s="207" t="str">
        <f t="shared" si="64"/>
        <v/>
      </c>
      <c r="K403" s="227" t="str">
        <f t="shared" si="65"/>
        <v/>
      </c>
      <c r="L403" s="112"/>
      <c r="M403" s="207" t="str">
        <f t="shared" si="66"/>
        <v/>
      </c>
      <c r="N403" s="113"/>
      <c r="O403" s="113"/>
      <c r="P403" s="112"/>
      <c r="Q403" s="112"/>
      <c r="R403" s="112"/>
      <c r="S403" s="112"/>
      <c r="T403" s="112"/>
      <c r="U403" s="112"/>
      <c r="V403" s="112"/>
      <c r="W403" s="112"/>
      <c r="X403" s="112"/>
      <c r="Y403" s="112"/>
      <c r="Z403" s="112"/>
      <c r="AA403" s="207" t="str">
        <f t="shared" si="67"/>
        <v/>
      </c>
      <c r="AB403" s="112"/>
      <c r="AC403" s="112"/>
      <c r="AD403" s="112"/>
      <c r="AE403" s="112"/>
      <c r="AF403" s="112"/>
      <c r="AG403" s="207" t="str">
        <f t="shared" si="68"/>
        <v/>
      </c>
      <c r="AH403" s="113"/>
      <c r="AI403" s="207" t="str">
        <f t="shared" si="69"/>
        <v/>
      </c>
      <c r="AJ403" s="113"/>
      <c r="AK403" s="207" t="str">
        <f t="shared" si="70"/>
        <v/>
      </c>
      <c r="AL403" s="113"/>
      <c r="AM403" s="207" t="str">
        <f t="shared" si="71"/>
        <v/>
      </c>
      <c r="AN403" s="113"/>
      <c r="AO403" s="113"/>
      <c r="AP403" s="113"/>
      <c r="AQ403" s="112"/>
      <c r="AR403" s="112"/>
      <c r="AS403" s="112"/>
      <c r="AT403" s="112"/>
      <c r="AU403" s="112"/>
      <c r="AV403" s="112"/>
      <c r="AW403" s="112"/>
      <c r="AX403" s="112"/>
      <c r="AY403" s="112"/>
      <c r="BA403" s="112"/>
      <c r="BB403" s="112"/>
      <c r="BC403" s="112"/>
      <c r="BD403" s="112"/>
      <c r="BE403" s="112"/>
      <c r="BF403" s="112"/>
    </row>
    <row r="404" spans="1:58" s="76" customFormat="1" x14ac:dyDescent="0.2">
      <c r="A404" s="124"/>
      <c r="B404" s="112"/>
      <c r="C404" s="207" t="str">
        <f t="shared" si="63"/>
        <v/>
      </c>
      <c r="D404" s="73"/>
      <c r="E404" s="112"/>
      <c r="F404" s="112"/>
      <c r="G404" s="112"/>
      <c r="H404" s="112"/>
      <c r="I404" s="112"/>
      <c r="J404" s="207" t="str">
        <f t="shared" si="64"/>
        <v/>
      </c>
      <c r="K404" s="227" t="str">
        <f t="shared" si="65"/>
        <v/>
      </c>
      <c r="L404" s="112"/>
      <c r="M404" s="207" t="str">
        <f t="shared" si="66"/>
        <v/>
      </c>
      <c r="N404" s="113"/>
      <c r="O404" s="113"/>
      <c r="P404" s="112"/>
      <c r="Q404" s="112"/>
      <c r="R404" s="112"/>
      <c r="S404" s="112"/>
      <c r="T404" s="112"/>
      <c r="U404" s="112"/>
      <c r="V404" s="112"/>
      <c r="W404" s="112"/>
      <c r="X404" s="112"/>
      <c r="Y404" s="112"/>
      <c r="Z404" s="112"/>
      <c r="AA404" s="207" t="str">
        <f t="shared" si="67"/>
        <v/>
      </c>
      <c r="AB404" s="112"/>
      <c r="AC404" s="112"/>
      <c r="AD404" s="112"/>
      <c r="AE404" s="112"/>
      <c r="AF404" s="112"/>
      <c r="AG404" s="207" t="str">
        <f t="shared" si="68"/>
        <v/>
      </c>
      <c r="AH404" s="113"/>
      <c r="AI404" s="207" t="str">
        <f t="shared" si="69"/>
        <v/>
      </c>
      <c r="AJ404" s="113"/>
      <c r="AK404" s="207" t="str">
        <f t="shared" si="70"/>
        <v/>
      </c>
      <c r="AL404" s="113"/>
      <c r="AM404" s="207" t="str">
        <f t="shared" si="71"/>
        <v/>
      </c>
      <c r="AN404" s="113"/>
      <c r="AO404" s="113"/>
      <c r="AP404" s="113"/>
      <c r="AQ404" s="112"/>
      <c r="AR404" s="112"/>
      <c r="AS404" s="112"/>
      <c r="AT404" s="112"/>
      <c r="AU404" s="112"/>
      <c r="AV404" s="112"/>
      <c r="AW404" s="112"/>
      <c r="AX404" s="112"/>
      <c r="AY404" s="112"/>
      <c r="BA404" s="112"/>
      <c r="BB404" s="112"/>
      <c r="BC404" s="112"/>
      <c r="BD404" s="112"/>
      <c r="BE404" s="112"/>
      <c r="BF404" s="112"/>
    </row>
    <row r="405" spans="1:58" s="76" customFormat="1" x14ac:dyDescent="0.2">
      <c r="A405" s="124"/>
      <c r="B405" s="112"/>
      <c r="C405" s="207" t="str">
        <f t="shared" si="63"/>
        <v/>
      </c>
      <c r="D405" s="73"/>
      <c r="E405" s="112"/>
      <c r="F405" s="112"/>
      <c r="G405" s="112"/>
      <c r="H405" s="112"/>
      <c r="I405" s="112"/>
      <c r="J405" s="207" t="str">
        <f t="shared" si="64"/>
        <v/>
      </c>
      <c r="K405" s="227" t="str">
        <f t="shared" si="65"/>
        <v/>
      </c>
      <c r="L405" s="112"/>
      <c r="M405" s="207" t="str">
        <f t="shared" si="66"/>
        <v/>
      </c>
      <c r="N405" s="113"/>
      <c r="O405" s="113"/>
      <c r="P405" s="112"/>
      <c r="Q405" s="112"/>
      <c r="R405" s="112"/>
      <c r="S405" s="112"/>
      <c r="T405" s="112"/>
      <c r="U405" s="112"/>
      <c r="V405" s="112"/>
      <c r="W405" s="112"/>
      <c r="X405" s="112"/>
      <c r="Y405" s="112"/>
      <c r="Z405" s="112"/>
      <c r="AA405" s="207" t="str">
        <f t="shared" si="67"/>
        <v/>
      </c>
      <c r="AB405" s="112"/>
      <c r="AC405" s="112"/>
      <c r="AD405" s="112"/>
      <c r="AE405" s="112"/>
      <c r="AF405" s="112"/>
      <c r="AG405" s="207" t="str">
        <f t="shared" si="68"/>
        <v/>
      </c>
      <c r="AH405" s="113"/>
      <c r="AI405" s="207" t="str">
        <f t="shared" si="69"/>
        <v/>
      </c>
      <c r="AJ405" s="113"/>
      <c r="AK405" s="207" t="str">
        <f t="shared" si="70"/>
        <v/>
      </c>
      <c r="AL405" s="113"/>
      <c r="AM405" s="207" t="str">
        <f t="shared" si="71"/>
        <v/>
      </c>
      <c r="AN405" s="113"/>
      <c r="AO405" s="113"/>
      <c r="AP405" s="113"/>
      <c r="AQ405" s="112"/>
      <c r="AR405" s="112"/>
      <c r="AS405" s="112"/>
      <c r="AT405" s="112"/>
      <c r="AU405" s="112"/>
      <c r="AV405" s="112"/>
      <c r="AW405" s="112"/>
      <c r="AX405" s="112"/>
      <c r="AY405" s="112"/>
      <c r="BA405" s="112"/>
      <c r="BB405" s="112"/>
      <c r="BC405" s="112"/>
      <c r="BD405" s="112"/>
      <c r="BE405" s="112"/>
      <c r="BF405" s="112"/>
    </row>
    <row r="406" spans="1:58" s="76" customFormat="1" x14ac:dyDescent="0.2">
      <c r="A406" s="124"/>
      <c r="B406" s="112"/>
      <c r="C406" s="207" t="str">
        <f t="shared" si="63"/>
        <v/>
      </c>
      <c r="D406" s="73"/>
      <c r="E406" s="112"/>
      <c r="F406" s="112"/>
      <c r="G406" s="112"/>
      <c r="H406" s="112"/>
      <c r="I406" s="112"/>
      <c r="J406" s="207" t="str">
        <f t="shared" si="64"/>
        <v/>
      </c>
      <c r="K406" s="227" t="str">
        <f t="shared" si="65"/>
        <v/>
      </c>
      <c r="L406" s="112"/>
      <c r="M406" s="207" t="str">
        <f t="shared" si="66"/>
        <v/>
      </c>
      <c r="N406" s="113"/>
      <c r="O406" s="113"/>
      <c r="P406" s="112"/>
      <c r="Q406" s="112"/>
      <c r="R406" s="112"/>
      <c r="S406" s="112"/>
      <c r="T406" s="112"/>
      <c r="U406" s="112"/>
      <c r="V406" s="112"/>
      <c r="W406" s="112"/>
      <c r="X406" s="112"/>
      <c r="Y406" s="112"/>
      <c r="Z406" s="112"/>
      <c r="AA406" s="207" t="str">
        <f t="shared" si="67"/>
        <v/>
      </c>
      <c r="AB406" s="112"/>
      <c r="AC406" s="112"/>
      <c r="AD406" s="112"/>
      <c r="AE406" s="112"/>
      <c r="AF406" s="112"/>
      <c r="AG406" s="207" t="str">
        <f t="shared" si="68"/>
        <v/>
      </c>
      <c r="AH406" s="113"/>
      <c r="AI406" s="207" t="str">
        <f t="shared" si="69"/>
        <v/>
      </c>
      <c r="AJ406" s="113"/>
      <c r="AK406" s="207" t="str">
        <f t="shared" si="70"/>
        <v/>
      </c>
      <c r="AL406" s="113"/>
      <c r="AM406" s="207" t="str">
        <f t="shared" si="71"/>
        <v/>
      </c>
      <c r="AN406" s="113"/>
      <c r="AO406" s="113"/>
      <c r="AP406" s="113"/>
      <c r="AQ406" s="112"/>
      <c r="AR406" s="112"/>
      <c r="AS406" s="112"/>
      <c r="AT406" s="112"/>
      <c r="AU406" s="112"/>
      <c r="AV406" s="112"/>
      <c r="AW406" s="112"/>
      <c r="AX406" s="112"/>
      <c r="AY406" s="112"/>
      <c r="BA406" s="112"/>
      <c r="BB406" s="112"/>
      <c r="BC406" s="112"/>
      <c r="BD406" s="112"/>
      <c r="BE406" s="112"/>
      <c r="BF406" s="112"/>
    </row>
    <row r="407" spans="1:58" s="76" customFormat="1" x14ac:dyDescent="0.2">
      <c r="A407" s="124"/>
      <c r="B407" s="112"/>
      <c r="C407" s="207" t="str">
        <f t="shared" si="63"/>
        <v/>
      </c>
      <c r="D407" s="73"/>
      <c r="E407" s="112"/>
      <c r="F407" s="112"/>
      <c r="G407" s="112"/>
      <c r="H407" s="112"/>
      <c r="I407" s="112"/>
      <c r="J407" s="207" t="str">
        <f t="shared" si="64"/>
        <v/>
      </c>
      <c r="K407" s="227" t="str">
        <f t="shared" si="65"/>
        <v/>
      </c>
      <c r="L407" s="112"/>
      <c r="M407" s="207" t="str">
        <f t="shared" si="66"/>
        <v/>
      </c>
      <c r="N407" s="113"/>
      <c r="O407" s="113"/>
      <c r="P407" s="112"/>
      <c r="Q407" s="112"/>
      <c r="R407" s="112"/>
      <c r="S407" s="112"/>
      <c r="T407" s="112"/>
      <c r="U407" s="112"/>
      <c r="V407" s="112"/>
      <c r="W407" s="112"/>
      <c r="X407" s="112"/>
      <c r="Y407" s="112"/>
      <c r="Z407" s="112"/>
      <c r="AA407" s="207" t="str">
        <f t="shared" si="67"/>
        <v/>
      </c>
      <c r="AB407" s="112"/>
      <c r="AC407" s="112"/>
      <c r="AD407" s="112"/>
      <c r="AE407" s="112"/>
      <c r="AF407" s="112"/>
      <c r="AG407" s="207" t="str">
        <f t="shared" si="68"/>
        <v/>
      </c>
      <c r="AH407" s="113"/>
      <c r="AI407" s="207" t="str">
        <f t="shared" si="69"/>
        <v/>
      </c>
      <c r="AJ407" s="113"/>
      <c r="AK407" s="207" t="str">
        <f t="shared" si="70"/>
        <v/>
      </c>
      <c r="AL407" s="113"/>
      <c r="AM407" s="207" t="str">
        <f t="shared" si="71"/>
        <v/>
      </c>
      <c r="AN407" s="113"/>
      <c r="AO407" s="113"/>
      <c r="AP407" s="113"/>
      <c r="AQ407" s="112"/>
      <c r="AR407" s="112"/>
      <c r="AS407" s="112"/>
      <c r="AT407" s="112"/>
      <c r="AU407" s="112"/>
      <c r="AV407" s="112"/>
      <c r="AW407" s="112"/>
      <c r="AX407" s="112"/>
      <c r="AY407" s="112"/>
      <c r="BA407" s="112"/>
      <c r="BB407" s="112"/>
      <c r="BC407" s="112"/>
      <c r="BD407" s="112"/>
      <c r="BE407" s="112"/>
      <c r="BF407" s="112"/>
    </row>
    <row r="408" spans="1:58" s="76" customFormat="1" x14ac:dyDescent="0.2">
      <c r="A408" s="124"/>
      <c r="B408" s="112"/>
      <c r="C408" s="207" t="str">
        <f t="shared" si="63"/>
        <v/>
      </c>
      <c r="D408" s="73"/>
      <c r="E408" s="112"/>
      <c r="F408" s="112"/>
      <c r="G408" s="112"/>
      <c r="H408" s="112"/>
      <c r="I408" s="112"/>
      <c r="J408" s="207" t="str">
        <f t="shared" si="64"/>
        <v/>
      </c>
      <c r="K408" s="227" t="str">
        <f t="shared" si="65"/>
        <v/>
      </c>
      <c r="L408" s="112"/>
      <c r="M408" s="207" t="str">
        <f t="shared" si="66"/>
        <v/>
      </c>
      <c r="N408" s="113"/>
      <c r="O408" s="113"/>
      <c r="P408" s="112"/>
      <c r="Q408" s="112"/>
      <c r="R408" s="112"/>
      <c r="S408" s="112"/>
      <c r="T408" s="112"/>
      <c r="U408" s="112"/>
      <c r="V408" s="112"/>
      <c r="W408" s="112"/>
      <c r="X408" s="112"/>
      <c r="Y408" s="112"/>
      <c r="Z408" s="112"/>
      <c r="AA408" s="207" t="str">
        <f t="shared" si="67"/>
        <v/>
      </c>
      <c r="AB408" s="112"/>
      <c r="AC408" s="112"/>
      <c r="AD408" s="112"/>
      <c r="AE408" s="112"/>
      <c r="AF408" s="112"/>
      <c r="AG408" s="207" t="str">
        <f t="shared" si="68"/>
        <v/>
      </c>
      <c r="AH408" s="113"/>
      <c r="AI408" s="207" t="str">
        <f t="shared" si="69"/>
        <v/>
      </c>
      <c r="AJ408" s="113"/>
      <c r="AK408" s="207" t="str">
        <f t="shared" si="70"/>
        <v/>
      </c>
      <c r="AL408" s="113"/>
      <c r="AM408" s="207" t="str">
        <f t="shared" si="71"/>
        <v/>
      </c>
      <c r="AN408" s="113"/>
      <c r="AO408" s="113"/>
      <c r="AP408" s="113"/>
      <c r="AQ408" s="112"/>
      <c r="AR408" s="112"/>
      <c r="AS408" s="112"/>
      <c r="AT408" s="112"/>
      <c r="AU408" s="112"/>
      <c r="AV408" s="112"/>
      <c r="AW408" s="112"/>
      <c r="AX408" s="112"/>
      <c r="AY408" s="112"/>
      <c r="BA408" s="112"/>
      <c r="BB408" s="112"/>
      <c r="BC408" s="112"/>
      <c r="BD408" s="112"/>
      <c r="BE408" s="112"/>
      <c r="BF408" s="112"/>
    </row>
    <row r="409" spans="1:58" s="76" customFormat="1" x14ac:dyDescent="0.2">
      <c r="A409" s="124"/>
      <c r="B409" s="112"/>
      <c r="C409" s="207" t="str">
        <f t="shared" si="63"/>
        <v/>
      </c>
      <c r="D409" s="73"/>
      <c r="E409" s="112"/>
      <c r="F409" s="112"/>
      <c r="G409" s="112"/>
      <c r="H409" s="112"/>
      <c r="I409" s="112"/>
      <c r="J409" s="207" t="str">
        <f t="shared" si="64"/>
        <v/>
      </c>
      <c r="K409" s="227" t="str">
        <f t="shared" si="65"/>
        <v/>
      </c>
      <c r="L409" s="112"/>
      <c r="M409" s="207" t="str">
        <f t="shared" si="66"/>
        <v/>
      </c>
      <c r="N409" s="113"/>
      <c r="O409" s="113"/>
      <c r="P409" s="112"/>
      <c r="Q409" s="112"/>
      <c r="R409" s="112"/>
      <c r="S409" s="112"/>
      <c r="T409" s="112"/>
      <c r="U409" s="112"/>
      <c r="V409" s="112"/>
      <c r="W409" s="112"/>
      <c r="X409" s="112"/>
      <c r="Y409" s="112"/>
      <c r="Z409" s="112"/>
      <c r="AA409" s="207" t="str">
        <f t="shared" si="67"/>
        <v/>
      </c>
      <c r="AB409" s="112"/>
      <c r="AC409" s="112"/>
      <c r="AD409" s="112"/>
      <c r="AE409" s="112"/>
      <c r="AF409" s="112"/>
      <c r="AG409" s="207" t="str">
        <f t="shared" si="68"/>
        <v/>
      </c>
      <c r="AH409" s="113"/>
      <c r="AI409" s="207" t="str">
        <f t="shared" si="69"/>
        <v/>
      </c>
      <c r="AJ409" s="113"/>
      <c r="AK409" s="207" t="str">
        <f t="shared" si="70"/>
        <v/>
      </c>
      <c r="AL409" s="113"/>
      <c r="AM409" s="207" t="str">
        <f t="shared" si="71"/>
        <v/>
      </c>
      <c r="AN409" s="113"/>
      <c r="AO409" s="113"/>
      <c r="AP409" s="113"/>
      <c r="AQ409" s="112"/>
      <c r="AR409" s="112"/>
      <c r="AS409" s="112"/>
      <c r="AT409" s="112"/>
      <c r="AU409" s="112"/>
      <c r="AV409" s="112"/>
      <c r="AW409" s="112"/>
      <c r="AX409" s="112"/>
      <c r="AY409" s="112"/>
      <c r="BA409" s="112"/>
      <c r="BB409" s="112"/>
      <c r="BC409" s="112"/>
      <c r="BD409" s="112"/>
      <c r="BE409" s="112"/>
      <c r="BF409" s="112"/>
    </row>
    <row r="410" spans="1:58" s="76" customFormat="1" x14ac:dyDescent="0.2">
      <c r="A410" s="124"/>
      <c r="B410" s="112"/>
      <c r="C410" s="207" t="str">
        <f t="shared" si="63"/>
        <v/>
      </c>
      <c r="D410" s="73"/>
      <c r="E410" s="112"/>
      <c r="F410" s="112"/>
      <c r="G410" s="112"/>
      <c r="H410" s="112"/>
      <c r="I410" s="112"/>
      <c r="J410" s="207" t="str">
        <f t="shared" si="64"/>
        <v/>
      </c>
      <c r="K410" s="227" t="str">
        <f t="shared" si="65"/>
        <v/>
      </c>
      <c r="L410" s="112"/>
      <c r="M410" s="207" t="str">
        <f t="shared" si="66"/>
        <v/>
      </c>
      <c r="N410" s="113"/>
      <c r="O410" s="113"/>
      <c r="P410" s="112"/>
      <c r="Q410" s="112"/>
      <c r="R410" s="112"/>
      <c r="S410" s="112"/>
      <c r="T410" s="112"/>
      <c r="U410" s="112"/>
      <c r="V410" s="112"/>
      <c r="W410" s="112"/>
      <c r="X410" s="112"/>
      <c r="Y410" s="112"/>
      <c r="Z410" s="112"/>
      <c r="AA410" s="207" t="str">
        <f t="shared" si="67"/>
        <v/>
      </c>
      <c r="AB410" s="112"/>
      <c r="AC410" s="112"/>
      <c r="AD410" s="112"/>
      <c r="AE410" s="112"/>
      <c r="AF410" s="112"/>
      <c r="AG410" s="207" t="str">
        <f t="shared" si="68"/>
        <v/>
      </c>
      <c r="AH410" s="113"/>
      <c r="AI410" s="207" t="str">
        <f t="shared" si="69"/>
        <v/>
      </c>
      <c r="AJ410" s="113"/>
      <c r="AK410" s="207" t="str">
        <f t="shared" si="70"/>
        <v/>
      </c>
      <c r="AL410" s="113"/>
      <c r="AM410" s="207" t="str">
        <f t="shared" si="71"/>
        <v/>
      </c>
      <c r="AN410" s="113"/>
      <c r="AO410" s="113"/>
      <c r="AP410" s="113"/>
      <c r="AQ410" s="112"/>
      <c r="AR410" s="112"/>
      <c r="AS410" s="112"/>
      <c r="AT410" s="112"/>
      <c r="AU410" s="112"/>
      <c r="AV410" s="112"/>
      <c r="AW410" s="112"/>
      <c r="AX410" s="112"/>
      <c r="AY410" s="112"/>
      <c r="BA410" s="112"/>
      <c r="BB410" s="112"/>
      <c r="BC410" s="112"/>
      <c r="BD410" s="112"/>
      <c r="BE410" s="112"/>
      <c r="BF410" s="112"/>
    </row>
    <row r="411" spans="1:58" s="76" customFormat="1" x14ac:dyDescent="0.2">
      <c r="A411" s="124"/>
      <c r="B411" s="112"/>
      <c r="C411" s="207" t="str">
        <f t="shared" si="63"/>
        <v/>
      </c>
      <c r="D411" s="73"/>
      <c r="E411" s="112"/>
      <c r="F411" s="112"/>
      <c r="G411" s="112"/>
      <c r="H411" s="112"/>
      <c r="I411" s="112"/>
      <c r="J411" s="207" t="str">
        <f t="shared" si="64"/>
        <v/>
      </c>
      <c r="K411" s="227" t="str">
        <f t="shared" si="65"/>
        <v/>
      </c>
      <c r="L411" s="112"/>
      <c r="M411" s="207" t="str">
        <f t="shared" si="66"/>
        <v/>
      </c>
      <c r="N411" s="113"/>
      <c r="O411" s="113"/>
      <c r="P411" s="112"/>
      <c r="Q411" s="112"/>
      <c r="R411" s="112"/>
      <c r="S411" s="112"/>
      <c r="T411" s="112"/>
      <c r="U411" s="112"/>
      <c r="V411" s="112"/>
      <c r="W411" s="112"/>
      <c r="X411" s="112"/>
      <c r="Y411" s="112"/>
      <c r="Z411" s="112"/>
      <c r="AA411" s="207" t="str">
        <f t="shared" si="67"/>
        <v/>
      </c>
      <c r="AB411" s="112"/>
      <c r="AC411" s="112"/>
      <c r="AD411" s="112"/>
      <c r="AE411" s="112"/>
      <c r="AF411" s="112"/>
      <c r="AG411" s="207" t="str">
        <f t="shared" si="68"/>
        <v/>
      </c>
      <c r="AH411" s="113"/>
      <c r="AI411" s="207" t="str">
        <f t="shared" si="69"/>
        <v/>
      </c>
      <c r="AJ411" s="113"/>
      <c r="AK411" s="207" t="str">
        <f t="shared" si="70"/>
        <v/>
      </c>
      <c r="AL411" s="113"/>
      <c r="AM411" s="207" t="str">
        <f t="shared" si="71"/>
        <v/>
      </c>
      <c r="AN411" s="113"/>
      <c r="AO411" s="113"/>
      <c r="AP411" s="113"/>
      <c r="AQ411" s="112"/>
      <c r="AR411" s="112"/>
      <c r="AS411" s="112"/>
      <c r="AT411" s="112"/>
      <c r="AU411" s="112"/>
      <c r="AV411" s="112"/>
      <c r="AW411" s="112"/>
      <c r="AX411" s="112"/>
      <c r="AY411" s="112"/>
      <c r="BA411" s="112"/>
      <c r="BB411" s="112"/>
      <c r="BC411" s="112"/>
      <c r="BD411" s="112"/>
      <c r="BE411" s="112"/>
      <c r="BF411" s="112"/>
    </row>
    <row r="412" spans="1:58" s="76" customFormat="1" x14ac:dyDescent="0.2">
      <c r="A412" s="124"/>
      <c r="B412" s="112"/>
      <c r="C412" s="207" t="str">
        <f t="shared" si="63"/>
        <v/>
      </c>
      <c r="D412" s="73"/>
      <c r="E412" s="112"/>
      <c r="F412" s="112"/>
      <c r="G412" s="112"/>
      <c r="H412" s="112"/>
      <c r="I412" s="112"/>
      <c r="J412" s="207" t="str">
        <f t="shared" si="64"/>
        <v/>
      </c>
      <c r="K412" s="227" t="str">
        <f t="shared" si="65"/>
        <v/>
      </c>
      <c r="L412" s="112"/>
      <c r="M412" s="207" t="str">
        <f t="shared" si="66"/>
        <v/>
      </c>
      <c r="N412" s="113"/>
      <c r="O412" s="113"/>
      <c r="P412" s="112"/>
      <c r="Q412" s="112"/>
      <c r="R412" s="112"/>
      <c r="S412" s="112"/>
      <c r="T412" s="112"/>
      <c r="U412" s="112"/>
      <c r="V412" s="112"/>
      <c r="W412" s="112"/>
      <c r="X412" s="112"/>
      <c r="Y412" s="112"/>
      <c r="Z412" s="112"/>
      <c r="AA412" s="207" t="str">
        <f t="shared" si="67"/>
        <v/>
      </c>
      <c r="AB412" s="112"/>
      <c r="AC412" s="112"/>
      <c r="AD412" s="112"/>
      <c r="AE412" s="112"/>
      <c r="AF412" s="112"/>
      <c r="AG412" s="207" t="str">
        <f t="shared" si="68"/>
        <v/>
      </c>
      <c r="AH412" s="113"/>
      <c r="AI412" s="207" t="str">
        <f t="shared" si="69"/>
        <v/>
      </c>
      <c r="AJ412" s="113"/>
      <c r="AK412" s="207" t="str">
        <f t="shared" si="70"/>
        <v/>
      </c>
      <c r="AL412" s="113"/>
      <c r="AM412" s="207" t="str">
        <f t="shared" si="71"/>
        <v/>
      </c>
      <c r="AN412" s="113"/>
      <c r="AO412" s="113"/>
      <c r="AP412" s="113"/>
      <c r="AQ412" s="112"/>
      <c r="AR412" s="112"/>
      <c r="AS412" s="112"/>
      <c r="AT412" s="112"/>
      <c r="AU412" s="112"/>
      <c r="AV412" s="112"/>
      <c r="AW412" s="112"/>
      <c r="AX412" s="112"/>
      <c r="AY412" s="112"/>
      <c r="BA412" s="112"/>
      <c r="BB412" s="112"/>
      <c r="BC412" s="112"/>
      <c r="BD412" s="112"/>
      <c r="BE412" s="112"/>
      <c r="BF412" s="112"/>
    </row>
    <row r="413" spans="1:58" s="76" customFormat="1" x14ac:dyDescent="0.2">
      <c r="A413" s="124"/>
      <c r="B413" s="112"/>
      <c r="C413" s="207" t="str">
        <f t="shared" si="63"/>
        <v/>
      </c>
      <c r="D413" s="73"/>
      <c r="E413" s="112"/>
      <c r="F413" s="112"/>
      <c r="G413" s="112"/>
      <c r="H413" s="112"/>
      <c r="I413" s="112"/>
      <c r="J413" s="207" t="str">
        <f t="shared" si="64"/>
        <v/>
      </c>
      <c r="K413" s="227" t="str">
        <f t="shared" si="65"/>
        <v/>
      </c>
      <c r="L413" s="112"/>
      <c r="M413" s="207" t="str">
        <f t="shared" si="66"/>
        <v/>
      </c>
      <c r="N413" s="113"/>
      <c r="O413" s="113"/>
      <c r="P413" s="112"/>
      <c r="Q413" s="112"/>
      <c r="R413" s="112"/>
      <c r="S413" s="112"/>
      <c r="T413" s="112"/>
      <c r="U413" s="112"/>
      <c r="V413" s="112"/>
      <c r="W413" s="112"/>
      <c r="X413" s="112"/>
      <c r="Y413" s="112"/>
      <c r="Z413" s="112"/>
      <c r="AA413" s="207" t="str">
        <f t="shared" si="67"/>
        <v/>
      </c>
      <c r="AB413" s="112"/>
      <c r="AC413" s="112"/>
      <c r="AD413" s="112"/>
      <c r="AE413" s="112"/>
      <c r="AF413" s="112"/>
      <c r="AG413" s="207" t="str">
        <f t="shared" si="68"/>
        <v/>
      </c>
      <c r="AH413" s="113"/>
      <c r="AI413" s="207" t="str">
        <f t="shared" si="69"/>
        <v/>
      </c>
      <c r="AJ413" s="113"/>
      <c r="AK413" s="207" t="str">
        <f t="shared" si="70"/>
        <v/>
      </c>
      <c r="AL413" s="113"/>
      <c r="AM413" s="207" t="str">
        <f t="shared" si="71"/>
        <v/>
      </c>
      <c r="AN413" s="113"/>
      <c r="AO413" s="113"/>
      <c r="AP413" s="113"/>
      <c r="AQ413" s="112"/>
      <c r="AR413" s="112"/>
      <c r="AS413" s="112"/>
      <c r="AT413" s="112"/>
      <c r="AU413" s="112"/>
      <c r="AV413" s="112"/>
      <c r="AW413" s="112"/>
      <c r="AX413" s="112"/>
      <c r="AY413" s="112"/>
      <c r="BA413" s="112"/>
      <c r="BB413" s="112"/>
      <c r="BC413" s="112"/>
      <c r="BD413" s="112"/>
      <c r="BE413" s="112"/>
      <c r="BF413" s="112"/>
    </row>
    <row r="414" spans="1:58" s="76" customFormat="1" x14ac:dyDescent="0.2">
      <c r="A414" s="124"/>
      <c r="B414" s="112"/>
      <c r="C414" s="207" t="str">
        <f t="shared" si="63"/>
        <v/>
      </c>
      <c r="D414" s="73"/>
      <c r="E414" s="112"/>
      <c r="F414" s="112"/>
      <c r="G414" s="112"/>
      <c r="H414" s="112"/>
      <c r="I414" s="112"/>
      <c r="J414" s="207" t="str">
        <f t="shared" si="64"/>
        <v/>
      </c>
      <c r="K414" s="227" t="str">
        <f t="shared" si="65"/>
        <v/>
      </c>
      <c r="L414" s="112"/>
      <c r="M414" s="207" t="str">
        <f t="shared" si="66"/>
        <v/>
      </c>
      <c r="N414" s="113"/>
      <c r="O414" s="113"/>
      <c r="P414" s="112"/>
      <c r="Q414" s="112"/>
      <c r="R414" s="112"/>
      <c r="S414" s="112"/>
      <c r="T414" s="112"/>
      <c r="U414" s="112"/>
      <c r="V414" s="112"/>
      <c r="W414" s="112"/>
      <c r="X414" s="112"/>
      <c r="Y414" s="112"/>
      <c r="Z414" s="112"/>
      <c r="AA414" s="207" t="str">
        <f t="shared" si="67"/>
        <v/>
      </c>
      <c r="AB414" s="112"/>
      <c r="AC414" s="112"/>
      <c r="AD414" s="112"/>
      <c r="AE414" s="112"/>
      <c r="AF414" s="112"/>
      <c r="AG414" s="207" t="str">
        <f t="shared" si="68"/>
        <v/>
      </c>
      <c r="AH414" s="113"/>
      <c r="AI414" s="207" t="str">
        <f t="shared" si="69"/>
        <v/>
      </c>
      <c r="AJ414" s="113"/>
      <c r="AK414" s="207" t="str">
        <f t="shared" si="70"/>
        <v/>
      </c>
      <c r="AL414" s="113"/>
      <c r="AM414" s="207" t="str">
        <f t="shared" si="71"/>
        <v/>
      </c>
      <c r="AN414" s="113"/>
      <c r="AO414" s="113"/>
      <c r="AP414" s="113"/>
      <c r="AQ414" s="112"/>
      <c r="AR414" s="112"/>
      <c r="AS414" s="112"/>
      <c r="AT414" s="112"/>
      <c r="AU414" s="112"/>
      <c r="AV414" s="112"/>
      <c r="AW414" s="112"/>
      <c r="AX414" s="112"/>
      <c r="AY414" s="112"/>
      <c r="BA414" s="112"/>
      <c r="BB414" s="112"/>
      <c r="BC414" s="112"/>
      <c r="BD414" s="112"/>
      <c r="BE414" s="112"/>
      <c r="BF414" s="112"/>
    </row>
    <row r="415" spans="1:58" s="76" customFormat="1" x14ac:dyDescent="0.2">
      <c r="A415" s="124"/>
      <c r="B415" s="112"/>
      <c r="C415" s="207" t="str">
        <f t="shared" si="63"/>
        <v/>
      </c>
      <c r="D415" s="73"/>
      <c r="E415" s="112"/>
      <c r="F415" s="112"/>
      <c r="G415" s="112"/>
      <c r="H415" s="112"/>
      <c r="I415" s="112"/>
      <c r="J415" s="207" t="str">
        <f t="shared" si="64"/>
        <v/>
      </c>
      <c r="K415" s="227" t="str">
        <f t="shared" si="65"/>
        <v/>
      </c>
      <c r="L415" s="112"/>
      <c r="M415" s="207" t="str">
        <f t="shared" si="66"/>
        <v/>
      </c>
      <c r="N415" s="113"/>
      <c r="O415" s="113"/>
      <c r="P415" s="112"/>
      <c r="Q415" s="112"/>
      <c r="R415" s="112"/>
      <c r="S415" s="112"/>
      <c r="T415" s="112"/>
      <c r="U415" s="112"/>
      <c r="V415" s="112"/>
      <c r="W415" s="112"/>
      <c r="X415" s="112"/>
      <c r="Y415" s="112"/>
      <c r="Z415" s="112"/>
      <c r="AA415" s="207" t="str">
        <f t="shared" si="67"/>
        <v/>
      </c>
      <c r="AB415" s="112"/>
      <c r="AC415" s="112"/>
      <c r="AD415" s="112"/>
      <c r="AE415" s="112"/>
      <c r="AF415" s="112"/>
      <c r="AG415" s="207" t="str">
        <f t="shared" si="68"/>
        <v/>
      </c>
      <c r="AH415" s="113"/>
      <c r="AI415" s="207" t="str">
        <f t="shared" si="69"/>
        <v/>
      </c>
      <c r="AJ415" s="113"/>
      <c r="AK415" s="207" t="str">
        <f t="shared" si="70"/>
        <v/>
      </c>
      <c r="AL415" s="113"/>
      <c r="AM415" s="207" t="str">
        <f t="shared" si="71"/>
        <v/>
      </c>
      <c r="AN415" s="113"/>
      <c r="AO415" s="113"/>
      <c r="AP415" s="113"/>
      <c r="AQ415" s="112"/>
      <c r="AR415" s="112"/>
      <c r="AS415" s="112"/>
      <c r="AT415" s="112"/>
      <c r="AU415" s="112"/>
      <c r="AV415" s="112"/>
      <c r="AW415" s="112"/>
      <c r="AX415" s="112"/>
      <c r="AY415" s="112"/>
      <c r="BA415" s="112"/>
      <c r="BB415" s="112"/>
      <c r="BC415" s="112"/>
      <c r="BD415" s="112"/>
      <c r="BE415" s="112"/>
      <c r="BF415" s="112"/>
    </row>
    <row r="416" spans="1:58" s="76" customFormat="1" x14ac:dyDescent="0.2">
      <c r="A416" s="124"/>
      <c r="B416" s="112"/>
      <c r="C416" s="207" t="str">
        <f t="shared" si="63"/>
        <v/>
      </c>
      <c r="D416" s="73"/>
      <c r="E416" s="112"/>
      <c r="F416" s="112"/>
      <c r="G416" s="112"/>
      <c r="H416" s="112"/>
      <c r="I416" s="112"/>
      <c r="J416" s="207" t="str">
        <f t="shared" si="64"/>
        <v/>
      </c>
      <c r="K416" s="227" t="str">
        <f t="shared" si="65"/>
        <v/>
      </c>
      <c r="L416" s="112"/>
      <c r="M416" s="207" t="str">
        <f t="shared" si="66"/>
        <v/>
      </c>
      <c r="N416" s="113"/>
      <c r="O416" s="113"/>
      <c r="P416" s="112"/>
      <c r="Q416" s="112"/>
      <c r="R416" s="112"/>
      <c r="S416" s="112"/>
      <c r="T416" s="112"/>
      <c r="U416" s="112"/>
      <c r="V416" s="112"/>
      <c r="W416" s="112"/>
      <c r="X416" s="112"/>
      <c r="Y416" s="112"/>
      <c r="Z416" s="112"/>
      <c r="AA416" s="207" t="str">
        <f t="shared" si="67"/>
        <v/>
      </c>
      <c r="AB416" s="112"/>
      <c r="AC416" s="112"/>
      <c r="AD416" s="112"/>
      <c r="AE416" s="112"/>
      <c r="AF416" s="112"/>
      <c r="AG416" s="207" t="str">
        <f t="shared" si="68"/>
        <v/>
      </c>
      <c r="AH416" s="113"/>
      <c r="AI416" s="207" t="str">
        <f t="shared" si="69"/>
        <v/>
      </c>
      <c r="AJ416" s="113"/>
      <c r="AK416" s="207" t="str">
        <f t="shared" si="70"/>
        <v/>
      </c>
      <c r="AL416" s="113"/>
      <c r="AM416" s="207" t="str">
        <f t="shared" si="71"/>
        <v/>
      </c>
      <c r="AN416" s="113"/>
      <c r="AO416" s="113"/>
      <c r="AP416" s="113"/>
      <c r="AQ416" s="112"/>
      <c r="AR416" s="112"/>
      <c r="AS416" s="112"/>
      <c r="AT416" s="112"/>
      <c r="AU416" s="112"/>
      <c r="AV416" s="112"/>
      <c r="AW416" s="112"/>
      <c r="AX416" s="112"/>
      <c r="AY416" s="112"/>
      <c r="BA416" s="112"/>
      <c r="BB416" s="112"/>
      <c r="BC416" s="112"/>
      <c r="BD416" s="112"/>
      <c r="BE416" s="112"/>
      <c r="BF416" s="112"/>
    </row>
    <row r="417" spans="1:58" s="76" customFormat="1" x14ac:dyDescent="0.2">
      <c r="A417" s="124"/>
      <c r="B417" s="112"/>
      <c r="C417" s="207" t="str">
        <f t="shared" si="63"/>
        <v/>
      </c>
      <c r="D417" s="73"/>
      <c r="E417" s="112"/>
      <c r="F417" s="112"/>
      <c r="G417" s="112"/>
      <c r="H417" s="112"/>
      <c r="I417" s="112"/>
      <c r="J417" s="207" t="str">
        <f t="shared" si="64"/>
        <v/>
      </c>
      <c r="K417" s="227" t="str">
        <f t="shared" si="65"/>
        <v/>
      </c>
      <c r="L417" s="112"/>
      <c r="M417" s="207" t="str">
        <f t="shared" si="66"/>
        <v/>
      </c>
      <c r="N417" s="113"/>
      <c r="O417" s="113"/>
      <c r="P417" s="112"/>
      <c r="Q417" s="112"/>
      <c r="R417" s="112"/>
      <c r="S417" s="112"/>
      <c r="T417" s="112"/>
      <c r="U417" s="112"/>
      <c r="V417" s="112"/>
      <c r="W417" s="112"/>
      <c r="X417" s="112"/>
      <c r="Y417" s="112"/>
      <c r="Z417" s="112"/>
      <c r="AA417" s="207" t="str">
        <f t="shared" si="67"/>
        <v/>
      </c>
      <c r="AB417" s="112"/>
      <c r="AC417" s="112"/>
      <c r="AD417" s="112"/>
      <c r="AE417" s="112"/>
      <c r="AF417" s="112"/>
      <c r="AG417" s="207" t="str">
        <f t="shared" si="68"/>
        <v/>
      </c>
      <c r="AH417" s="113"/>
      <c r="AI417" s="207" t="str">
        <f t="shared" si="69"/>
        <v/>
      </c>
      <c r="AJ417" s="113"/>
      <c r="AK417" s="207" t="str">
        <f t="shared" si="70"/>
        <v/>
      </c>
      <c r="AL417" s="113"/>
      <c r="AM417" s="207" t="str">
        <f t="shared" si="71"/>
        <v/>
      </c>
      <c r="AN417" s="113"/>
      <c r="AO417" s="113"/>
      <c r="AP417" s="113"/>
      <c r="AQ417" s="112"/>
      <c r="AR417" s="112"/>
      <c r="AS417" s="112"/>
      <c r="AT417" s="112"/>
      <c r="AU417" s="112"/>
      <c r="AV417" s="112"/>
      <c r="AW417" s="112"/>
      <c r="AX417" s="112"/>
      <c r="AY417" s="112"/>
      <c r="BA417" s="112"/>
      <c r="BB417" s="112"/>
      <c r="BC417" s="112"/>
      <c r="BD417" s="112"/>
      <c r="BE417" s="112"/>
      <c r="BF417" s="112"/>
    </row>
    <row r="418" spans="1:58" s="76" customFormat="1" x14ac:dyDescent="0.2">
      <c r="A418" s="124"/>
      <c r="B418" s="112"/>
      <c r="C418" s="207" t="str">
        <f t="shared" si="63"/>
        <v/>
      </c>
      <c r="D418" s="73"/>
      <c r="E418" s="112"/>
      <c r="F418" s="112"/>
      <c r="G418" s="112"/>
      <c r="H418" s="112"/>
      <c r="I418" s="112"/>
      <c r="J418" s="207" t="str">
        <f t="shared" si="64"/>
        <v/>
      </c>
      <c r="K418" s="227" t="str">
        <f t="shared" si="65"/>
        <v/>
      </c>
      <c r="L418" s="112"/>
      <c r="M418" s="207" t="str">
        <f t="shared" si="66"/>
        <v/>
      </c>
      <c r="N418" s="113"/>
      <c r="O418" s="113"/>
      <c r="P418" s="112"/>
      <c r="Q418" s="112"/>
      <c r="R418" s="112"/>
      <c r="S418" s="112"/>
      <c r="T418" s="112"/>
      <c r="U418" s="112"/>
      <c r="V418" s="112"/>
      <c r="W418" s="112"/>
      <c r="X418" s="112"/>
      <c r="Y418" s="112"/>
      <c r="Z418" s="112"/>
      <c r="AA418" s="207" t="str">
        <f t="shared" si="67"/>
        <v/>
      </c>
      <c r="AB418" s="112"/>
      <c r="AC418" s="112"/>
      <c r="AD418" s="112"/>
      <c r="AE418" s="112"/>
      <c r="AF418" s="112"/>
      <c r="AG418" s="207" t="str">
        <f t="shared" si="68"/>
        <v/>
      </c>
      <c r="AH418" s="113"/>
      <c r="AI418" s="207" t="str">
        <f t="shared" si="69"/>
        <v/>
      </c>
      <c r="AJ418" s="113"/>
      <c r="AK418" s="207" t="str">
        <f t="shared" si="70"/>
        <v/>
      </c>
      <c r="AL418" s="113"/>
      <c r="AM418" s="207" t="str">
        <f t="shared" si="71"/>
        <v/>
      </c>
      <c r="AN418" s="113"/>
      <c r="AO418" s="113"/>
      <c r="AP418" s="113"/>
      <c r="AQ418" s="112"/>
      <c r="AR418" s="112"/>
      <c r="AS418" s="112"/>
      <c r="AT418" s="112"/>
      <c r="AU418" s="112"/>
      <c r="AV418" s="112"/>
      <c r="AW418" s="112"/>
      <c r="AX418" s="112"/>
      <c r="AY418" s="112"/>
      <c r="BA418" s="112"/>
      <c r="BB418" s="112"/>
      <c r="BC418" s="112"/>
      <c r="BD418" s="112"/>
      <c r="BE418" s="112"/>
      <c r="BF418" s="112"/>
    </row>
    <row r="419" spans="1:58" s="76" customFormat="1" x14ac:dyDescent="0.2">
      <c r="A419" s="124"/>
      <c r="B419" s="112"/>
      <c r="C419" s="207" t="str">
        <f t="shared" si="63"/>
        <v/>
      </c>
      <c r="D419" s="73"/>
      <c r="E419" s="112"/>
      <c r="F419" s="112"/>
      <c r="G419" s="112"/>
      <c r="H419" s="112"/>
      <c r="I419" s="112"/>
      <c r="J419" s="207" t="str">
        <f t="shared" si="64"/>
        <v/>
      </c>
      <c r="K419" s="227" t="str">
        <f t="shared" si="65"/>
        <v/>
      </c>
      <c r="L419" s="112"/>
      <c r="M419" s="207" t="str">
        <f t="shared" si="66"/>
        <v/>
      </c>
      <c r="N419" s="113"/>
      <c r="O419" s="113"/>
      <c r="P419" s="112"/>
      <c r="Q419" s="112"/>
      <c r="R419" s="112"/>
      <c r="S419" s="112"/>
      <c r="T419" s="112"/>
      <c r="U419" s="112"/>
      <c r="V419" s="112"/>
      <c r="W419" s="112"/>
      <c r="X419" s="112"/>
      <c r="Y419" s="112"/>
      <c r="Z419" s="112"/>
      <c r="AA419" s="207" t="str">
        <f t="shared" si="67"/>
        <v/>
      </c>
      <c r="AB419" s="112"/>
      <c r="AC419" s="112"/>
      <c r="AD419" s="112"/>
      <c r="AE419" s="112"/>
      <c r="AF419" s="112"/>
      <c r="AG419" s="207" t="str">
        <f t="shared" si="68"/>
        <v/>
      </c>
      <c r="AH419" s="113"/>
      <c r="AI419" s="207" t="str">
        <f t="shared" si="69"/>
        <v/>
      </c>
      <c r="AJ419" s="113"/>
      <c r="AK419" s="207" t="str">
        <f t="shared" si="70"/>
        <v/>
      </c>
      <c r="AL419" s="113"/>
      <c r="AM419" s="207" t="str">
        <f t="shared" si="71"/>
        <v/>
      </c>
      <c r="AN419" s="113"/>
      <c r="AO419" s="113"/>
      <c r="AP419" s="113"/>
      <c r="AQ419" s="112"/>
      <c r="AR419" s="112"/>
      <c r="AS419" s="112"/>
      <c r="AT419" s="112"/>
      <c r="AU419" s="112"/>
      <c r="AV419" s="112"/>
      <c r="AW419" s="112"/>
      <c r="AX419" s="112"/>
      <c r="AY419" s="112"/>
      <c r="BA419" s="112"/>
      <c r="BB419" s="112"/>
      <c r="BC419" s="112"/>
      <c r="BD419" s="112"/>
      <c r="BE419" s="112"/>
      <c r="BF419" s="112"/>
    </row>
    <row r="420" spans="1:58" s="76" customFormat="1" x14ac:dyDescent="0.2">
      <c r="A420" s="124"/>
      <c r="B420" s="112"/>
      <c r="C420" s="207" t="str">
        <f t="shared" si="63"/>
        <v/>
      </c>
      <c r="D420" s="73"/>
      <c r="E420" s="112"/>
      <c r="F420" s="112"/>
      <c r="G420" s="112"/>
      <c r="H420" s="112"/>
      <c r="I420" s="112"/>
      <c r="J420" s="207" t="str">
        <f t="shared" si="64"/>
        <v/>
      </c>
      <c r="K420" s="227" t="str">
        <f t="shared" si="65"/>
        <v/>
      </c>
      <c r="L420" s="112"/>
      <c r="M420" s="207" t="str">
        <f t="shared" si="66"/>
        <v/>
      </c>
      <c r="N420" s="113"/>
      <c r="O420" s="113"/>
      <c r="P420" s="112"/>
      <c r="Q420" s="112"/>
      <c r="R420" s="112"/>
      <c r="S420" s="112"/>
      <c r="T420" s="112"/>
      <c r="U420" s="112"/>
      <c r="V420" s="112"/>
      <c r="W420" s="112"/>
      <c r="X420" s="112"/>
      <c r="Y420" s="112"/>
      <c r="Z420" s="112"/>
      <c r="AA420" s="207" t="str">
        <f t="shared" si="67"/>
        <v/>
      </c>
      <c r="AB420" s="112"/>
      <c r="AC420" s="112"/>
      <c r="AD420" s="112"/>
      <c r="AE420" s="112"/>
      <c r="AF420" s="112"/>
      <c r="AG420" s="207" t="str">
        <f t="shared" si="68"/>
        <v/>
      </c>
      <c r="AH420" s="113"/>
      <c r="AI420" s="207" t="str">
        <f t="shared" si="69"/>
        <v/>
      </c>
      <c r="AJ420" s="113"/>
      <c r="AK420" s="207" t="str">
        <f t="shared" si="70"/>
        <v/>
      </c>
      <c r="AL420" s="113"/>
      <c r="AM420" s="207" t="str">
        <f t="shared" si="71"/>
        <v/>
      </c>
      <c r="AN420" s="113"/>
      <c r="AO420" s="113"/>
      <c r="AP420" s="113"/>
      <c r="AQ420" s="112"/>
      <c r="AR420" s="112"/>
      <c r="AS420" s="112"/>
      <c r="AT420" s="112"/>
      <c r="AU420" s="112"/>
      <c r="AV420" s="112"/>
      <c r="AW420" s="112"/>
      <c r="AX420" s="112"/>
      <c r="AY420" s="112"/>
      <c r="BA420" s="112"/>
      <c r="BB420" s="112"/>
      <c r="BC420" s="112"/>
      <c r="BD420" s="112"/>
      <c r="BE420" s="112"/>
      <c r="BF420" s="112"/>
    </row>
    <row r="421" spans="1:58" s="76" customFormat="1" x14ac:dyDescent="0.2">
      <c r="A421" s="124"/>
      <c r="B421" s="112"/>
      <c r="C421" s="207" t="str">
        <f t="shared" si="63"/>
        <v/>
      </c>
      <c r="D421" s="73"/>
      <c r="E421" s="112"/>
      <c r="F421" s="112"/>
      <c r="G421" s="112"/>
      <c r="H421" s="112"/>
      <c r="I421" s="112"/>
      <c r="J421" s="207" t="str">
        <f t="shared" si="64"/>
        <v/>
      </c>
      <c r="K421" s="227" t="str">
        <f t="shared" si="65"/>
        <v/>
      </c>
      <c r="L421" s="112"/>
      <c r="M421" s="207" t="str">
        <f t="shared" si="66"/>
        <v/>
      </c>
      <c r="N421" s="113"/>
      <c r="O421" s="113"/>
      <c r="P421" s="112"/>
      <c r="Q421" s="112"/>
      <c r="R421" s="112"/>
      <c r="S421" s="112"/>
      <c r="T421" s="112"/>
      <c r="U421" s="112"/>
      <c r="V421" s="112"/>
      <c r="W421" s="112"/>
      <c r="X421" s="112"/>
      <c r="Y421" s="112"/>
      <c r="Z421" s="112"/>
      <c r="AA421" s="207" t="str">
        <f t="shared" si="67"/>
        <v/>
      </c>
      <c r="AB421" s="112"/>
      <c r="AC421" s="112"/>
      <c r="AD421" s="112"/>
      <c r="AE421" s="112"/>
      <c r="AF421" s="112"/>
      <c r="AG421" s="207" t="str">
        <f t="shared" si="68"/>
        <v/>
      </c>
      <c r="AH421" s="113"/>
      <c r="AI421" s="207" t="str">
        <f t="shared" si="69"/>
        <v/>
      </c>
      <c r="AJ421" s="113"/>
      <c r="AK421" s="207" t="str">
        <f t="shared" si="70"/>
        <v/>
      </c>
      <c r="AL421" s="113"/>
      <c r="AM421" s="207" t="str">
        <f t="shared" si="71"/>
        <v/>
      </c>
      <c r="AN421" s="113"/>
      <c r="AO421" s="113"/>
      <c r="AP421" s="113"/>
      <c r="AQ421" s="112"/>
      <c r="AR421" s="112"/>
      <c r="AS421" s="112"/>
      <c r="AT421" s="112"/>
      <c r="AU421" s="112"/>
      <c r="AV421" s="112"/>
      <c r="AW421" s="112"/>
      <c r="AX421" s="112"/>
      <c r="AY421" s="112"/>
      <c r="BA421" s="112"/>
      <c r="BB421" s="112"/>
      <c r="BC421" s="112"/>
      <c r="BD421" s="112"/>
      <c r="BE421" s="112"/>
      <c r="BF421" s="112"/>
    </row>
    <row r="422" spans="1:58" s="76" customFormat="1" x14ac:dyDescent="0.2">
      <c r="A422" s="124"/>
      <c r="B422" s="112"/>
      <c r="C422" s="207" t="str">
        <f t="shared" si="63"/>
        <v/>
      </c>
      <c r="D422" s="73"/>
      <c r="E422" s="112"/>
      <c r="F422" s="112"/>
      <c r="G422" s="112"/>
      <c r="H422" s="112"/>
      <c r="I422" s="112"/>
      <c r="J422" s="207" t="str">
        <f t="shared" si="64"/>
        <v/>
      </c>
      <c r="K422" s="227" t="str">
        <f t="shared" si="65"/>
        <v/>
      </c>
      <c r="L422" s="112"/>
      <c r="M422" s="207" t="str">
        <f t="shared" si="66"/>
        <v/>
      </c>
      <c r="N422" s="113"/>
      <c r="O422" s="113"/>
      <c r="P422" s="112"/>
      <c r="Q422" s="112"/>
      <c r="R422" s="112"/>
      <c r="S422" s="112"/>
      <c r="T422" s="112"/>
      <c r="U422" s="112"/>
      <c r="V422" s="112"/>
      <c r="W422" s="112"/>
      <c r="X422" s="112"/>
      <c r="Y422" s="112"/>
      <c r="Z422" s="112"/>
      <c r="AA422" s="207" t="str">
        <f t="shared" si="67"/>
        <v/>
      </c>
      <c r="AB422" s="112"/>
      <c r="AC422" s="112"/>
      <c r="AD422" s="112"/>
      <c r="AE422" s="112"/>
      <c r="AF422" s="112"/>
      <c r="AG422" s="207" t="str">
        <f t="shared" si="68"/>
        <v/>
      </c>
      <c r="AH422" s="113"/>
      <c r="AI422" s="207" t="str">
        <f t="shared" si="69"/>
        <v/>
      </c>
      <c r="AJ422" s="113"/>
      <c r="AK422" s="207" t="str">
        <f t="shared" si="70"/>
        <v/>
      </c>
      <c r="AL422" s="113"/>
      <c r="AM422" s="207" t="str">
        <f t="shared" si="71"/>
        <v/>
      </c>
      <c r="AN422" s="113"/>
      <c r="AO422" s="113"/>
      <c r="AP422" s="113"/>
      <c r="AQ422" s="112"/>
      <c r="AR422" s="112"/>
      <c r="AS422" s="112"/>
      <c r="AT422" s="112"/>
      <c r="AU422" s="112"/>
      <c r="AV422" s="112"/>
      <c r="AW422" s="112"/>
      <c r="AX422" s="112"/>
      <c r="AY422" s="112"/>
      <c r="BA422" s="112"/>
      <c r="BB422" s="112"/>
      <c r="BC422" s="112"/>
      <c r="BD422" s="112"/>
      <c r="BE422" s="112"/>
      <c r="BF422" s="112"/>
    </row>
    <row r="423" spans="1:58" s="76" customFormat="1" x14ac:dyDescent="0.2">
      <c r="A423" s="124"/>
      <c r="B423" s="112"/>
      <c r="C423" s="207" t="str">
        <f t="shared" si="63"/>
        <v/>
      </c>
      <c r="D423" s="73"/>
      <c r="E423" s="112"/>
      <c r="F423" s="112"/>
      <c r="G423" s="112"/>
      <c r="H423" s="112"/>
      <c r="I423" s="112"/>
      <c r="J423" s="207" t="str">
        <f t="shared" si="64"/>
        <v/>
      </c>
      <c r="K423" s="227" t="str">
        <f t="shared" si="65"/>
        <v/>
      </c>
      <c r="L423" s="112"/>
      <c r="M423" s="207" t="str">
        <f t="shared" si="66"/>
        <v/>
      </c>
      <c r="N423" s="113"/>
      <c r="O423" s="113"/>
      <c r="P423" s="112"/>
      <c r="Q423" s="112"/>
      <c r="R423" s="112"/>
      <c r="S423" s="112"/>
      <c r="T423" s="112"/>
      <c r="U423" s="112"/>
      <c r="V423" s="112"/>
      <c r="W423" s="112"/>
      <c r="X423" s="112"/>
      <c r="Y423" s="112"/>
      <c r="Z423" s="112"/>
      <c r="AA423" s="207" t="str">
        <f t="shared" si="67"/>
        <v/>
      </c>
      <c r="AB423" s="112"/>
      <c r="AC423" s="112"/>
      <c r="AD423" s="112"/>
      <c r="AE423" s="112"/>
      <c r="AF423" s="112"/>
      <c r="AG423" s="207" t="str">
        <f t="shared" si="68"/>
        <v/>
      </c>
      <c r="AH423" s="113"/>
      <c r="AI423" s="207" t="str">
        <f t="shared" si="69"/>
        <v/>
      </c>
      <c r="AJ423" s="113"/>
      <c r="AK423" s="207" t="str">
        <f t="shared" si="70"/>
        <v/>
      </c>
      <c r="AL423" s="113"/>
      <c r="AM423" s="207" t="str">
        <f t="shared" si="71"/>
        <v/>
      </c>
      <c r="AN423" s="113"/>
      <c r="AO423" s="113"/>
      <c r="AP423" s="113"/>
      <c r="AQ423" s="112"/>
      <c r="AR423" s="112"/>
      <c r="AS423" s="112"/>
      <c r="AT423" s="112"/>
      <c r="AU423" s="112"/>
      <c r="AV423" s="112"/>
      <c r="AW423" s="112"/>
      <c r="AX423" s="112"/>
      <c r="AY423" s="112"/>
      <c r="BA423" s="112"/>
      <c r="BB423" s="112"/>
      <c r="BC423" s="112"/>
      <c r="BD423" s="112"/>
      <c r="BE423" s="112"/>
      <c r="BF423" s="112"/>
    </row>
    <row r="424" spans="1:58" s="76" customFormat="1" x14ac:dyDescent="0.2">
      <c r="A424" s="124"/>
      <c r="B424" s="112"/>
      <c r="C424" s="207" t="str">
        <f t="shared" si="63"/>
        <v/>
      </c>
      <c r="D424" s="73"/>
      <c r="E424" s="112"/>
      <c r="F424" s="112"/>
      <c r="G424" s="112"/>
      <c r="H424" s="112"/>
      <c r="I424" s="112"/>
      <c r="J424" s="207" t="str">
        <f t="shared" si="64"/>
        <v/>
      </c>
      <c r="K424" s="227" t="str">
        <f t="shared" si="65"/>
        <v/>
      </c>
      <c r="L424" s="112"/>
      <c r="M424" s="207" t="str">
        <f t="shared" si="66"/>
        <v/>
      </c>
      <c r="N424" s="113"/>
      <c r="O424" s="113"/>
      <c r="P424" s="112"/>
      <c r="Q424" s="112"/>
      <c r="R424" s="112"/>
      <c r="S424" s="112"/>
      <c r="T424" s="112"/>
      <c r="U424" s="112"/>
      <c r="V424" s="112"/>
      <c r="W424" s="112"/>
      <c r="X424" s="112"/>
      <c r="Y424" s="112"/>
      <c r="Z424" s="112"/>
      <c r="AA424" s="207" t="str">
        <f t="shared" si="67"/>
        <v/>
      </c>
      <c r="AB424" s="112"/>
      <c r="AC424" s="112"/>
      <c r="AD424" s="112"/>
      <c r="AE424" s="112"/>
      <c r="AF424" s="112"/>
      <c r="AG424" s="207" t="str">
        <f t="shared" si="68"/>
        <v/>
      </c>
      <c r="AH424" s="113"/>
      <c r="AI424" s="207" t="str">
        <f t="shared" si="69"/>
        <v/>
      </c>
      <c r="AJ424" s="113"/>
      <c r="AK424" s="207" t="str">
        <f t="shared" si="70"/>
        <v/>
      </c>
      <c r="AL424" s="113"/>
      <c r="AM424" s="207" t="str">
        <f t="shared" si="71"/>
        <v/>
      </c>
      <c r="AN424" s="113"/>
      <c r="AO424" s="113"/>
      <c r="AP424" s="113"/>
      <c r="AQ424" s="112"/>
      <c r="AR424" s="112"/>
      <c r="AS424" s="112"/>
      <c r="AT424" s="112"/>
      <c r="AU424" s="112"/>
      <c r="AV424" s="112"/>
      <c r="AW424" s="112"/>
      <c r="AX424" s="112"/>
      <c r="AY424" s="112"/>
      <c r="BA424" s="112"/>
      <c r="BB424" s="112"/>
      <c r="BC424" s="112"/>
      <c r="BD424" s="112"/>
      <c r="BE424" s="112"/>
      <c r="BF424" s="112"/>
    </row>
    <row r="425" spans="1:58" s="76" customFormat="1" x14ac:dyDescent="0.2">
      <c r="A425" s="124"/>
      <c r="B425" s="112"/>
      <c r="C425" s="207" t="str">
        <f t="shared" si="63"/>
        <v/>
      </c>
      <c r="D425" s="73"/>
      <c r="E425" s="112"/>
      <c r="F425" s="112"/>
      <c r="G425" s="112"/>
      <c r="H425" s="112"/>
      <c r="I425" s="112"/>
      <c r="J425" s="207" t="str">
        <f t="shared" si="64"/>
        <v/>
      </c>
      <c r="K425" s="227" t="str">
        <f t="shared" si="65"/>
        <v/>
      </c>
      <c r="L425" s="112"/>
      <c r="M425" s="207" t="str">
        <f t="shared" si="66"/>
        <v/>
      </c>
      <c r="N425" s="113"/>
      <c r="O425" s="113"/>
      <c r="P425" s="112"/>
      <c r="Q425" s="112"/>
      <c r="R425" s="112"/>
      <c r="S425" s="112"/>
      <c r="T425" s="112"/>
      <c r="U425" s="112"/>
      <c r="V425" s="112"/>
      <c r="W425" s="112"/>
      <c r="X425" s="112"/>
      <c r="Y425" s="112"/>
      <c r="Z425" s="112"/>
      <c r="AA425" s="207" t="str">
        <f t="shared" si="67"/>
        <v/>
      </c>
      <c r="AB425" s="112"/>
      <c r="AC425" s="112"/>
      <c r="AD425" s="112"/>
      <c r="AE425" s="112"/>
      <c r="AF425" s="112"/>
      <c r="AG425" s="207" t="str">
        <f t="shared" si="68"/>
        <v/>
      </c>
      <c r="AH425" s="113"/>
      <c r="AI425" s="207" t="str">
        <f t="shared" si="69"/>
        <v/>
      </c>
      <c r="AJ425" s="113"/>
      <c r="AK425" s="207" t="str">
        <f t="shared" si="70"/>
        <v/>
      </c>
      <c r="AL425" s="113"/>
      <c r="AM425" s="207" t="str">
        <f t="shared" si="71"/>
        <v/>
      </c>
      <c r="AN425" s="113"/>
      <c r="AO425" s="113"/>
      <c r="AP425" s="113"/>
      <c r="AQ425" s="112"/>
      <c r="AR425" s="112"/>
      <c r="AS425" s="112"/>
      <c r="AT425" s="112"/>
      <c r="AU425" s="112"/>
      <c r="AV425" s="112"/>
      <c r="AW425" s="112"/>
      <c r="AX425" s="112"/>
      <c r="AY425" s="112"/>
      <c r="BA425" s="112"/>
      <c r="BB425" s="112"/>
      <c r="BC425" s="112"/>
      <c r="BD425" s="112"/>
      <c r="BE425" s="112"/>
      <c r="BF425" s="112"/>
    </row>
    <row r="426" spans="1:58" s="76" customFormat="1" x14ac:dyDescent="0.2">
      <c r="A426" s="124"/>
      <c r="B426" s="112"/>
      <c r="C426" s="207" t="str">
        <f t="shared" si="63"/>
        <v/>
      </c>
      <c r="D426" s="73"/>
      <c r="E426" s="112"/>
      <c r="F426" s="112"/>
      <c r="G426" s="112"/>
      <c r="H426" s="112"/>
      <c r="I426" s="112"/>
      <c r="J426" s="207" t="str">
        <f t="shared" si="64"/>
        <v/>
      </c>
      <c r="K426" s="227" t="str">
        <f t="shared" si="65"/>
        <v/>
      </c>
      <c r="L426" s="112"/>
      <c r="M426" s="207" t="str">
        <f t="shared" si="66"/>
        <v/>
      </c>
      <c r="N426" s="113"/>
      <c r="O426" s="113"/>
      <c r="P426" s="112"/>
      <c r="Q426" s="112"/>
      <c r="R426" s="112"/>
      <c r="S426" s="112"/>
      <c r="T426" s="112"/>
      <c r="U426" s="112"/>
      <c r="V426" s="112"/>
      <c r="W426" s="112"/>
      <c r="X426" s="112"/>
      <c r="Y426" s="112"/>
      <c r="Z426" s="112"/>
      <c r="AA426" s="207" t="str">
        <f t="shared" si="67"/>
        <v/>
      </c>
      <c r="AB426" s="112"/>
      <c r="AC426" s="112"/>
      <c r="AD426" s="112"/>
      <c r="AE426" s="112"/>
      <c r="AF426" s="112"/>
      <c r="AG426" s="207" t="str">
        <f t="shared" si="68"/>
        <v/>
      </c>
      <c r="AH426" s="113"/>
      <c r="AI426" s="207" t="str">
        <f t="shared" si="69"/>
        <v/>
      </c>
      <c r="AJ426" s="113"/>
      <c r="AK426" s="207" t="str">
        <f t="shared" si="70"/>
        <v/>
      </c>
      <c r="AL426" s="113"/>
      <c r="AM426" s="207" t="str">
        <f t="shared" si="71"/>
        <v/>
      </c>
      <c r="AN426" s="113"/>
      <c r="AO426" s="113"/>
      <c r="AP426" s="113"/>
      <c r="AQ426" s="112"/>
      <c r="AR426" s="112"/>
      <c r="AS426" s="112"/>
      <c r="AT426" s="112"/>
      <c r="AU426" s="112"/>
      <c r="AV426" s="112"/>
      <c r="AW426" s="112"/>
      <c r="AX426" s="112"/>
      <c r="AY426" s="112"/>
      <c r="BA426" s="112"/>
      <c r="BB426" s="112"/>
      <c r="BC426" s="112"/>
      <c r="BD426" s="112"/>
      <c r="BE426" s="112"/>
      <c r="BF426" s="112"/>
    </row>
    <row r="427" spans="1:58" s="76" customFormat="1" x14ac:dyDescent="0.2">
      <c r="A427" s="124"/>
      <c r="B427" s="112"/>
      <c r="C427" s="207" t="str">
        <f t="shared" si="63"/>
        <v/>
      </c>
      <c r="D427" s="73"/>
      <c r="E427" s="112"/>
      <c r="F427" s="112"/>
      <c r="G427" s="112"/>
      <c r="H427" s="112"/>
      <c r="I427" s="112"/>
      <c r="J427" s="207" t="str">
        <f t="shared" si="64"/>
        <v/>
      </c>
      <c r="K427" s="227" t="str">
        <f t="shared" si="65"/>
        <v/>
      </c>
      <c r="L427" s="112"/>
      <c r="M427" s="207" t="str">
        <f t="shared" si="66"/>
        <v/>
      </c>
      <c r="N427" s="113"/>
      <c r="O427" s="113"/>
      <c r="P427" s="112"/>
      <c r="Q427" s="112"/>
      <c r="R427" s="112"/>
      <c r="S427" s="112"/>
      <c r="T427" s="112"/>
      <c r="U427" s="112"/>
      <c r="V427" s="112"/>
      <c r="W427" s="112"/>
      <c r="X427" s="112"/>
      <c r="Y427" s="112"/>
      <c r="Z427" s="112"/>
      <c r="AA427" s="207" t="str">
        <f t="shared" si="67"/>
        <v/>
      </c>
      <c r="AB427" s="112"/>
      <c r="AC427" s="112"/>
      <c r="AD427" s="112"/>
      <c r="AE427" s="112"/>
      <c r="AF427" s="112"/>
      <c r="AG427" s="207" t="str">
        <f t="shared" si="68"/>
        <v/>
      </c>
      <c r="AH427" s="113"/>
      <c r="AI427" s="207" t="str">
        <f t="shared" si="69"/>
        <v/>
      </c>
      <c r="AJ427" s="113"/>
      <c r="AK427" s="207" t="str">
        <f t="shared" si="70"/>
        <v/>
      </c>
      <c r="AL427" s="113"/>
      <c r="AM427" s="207" t="str">
        <f t="shared" si="71"/>
        <v/>
      </c>
      <c r="AN427" s="113"/>
      <c r="AO427" s="113"/>
      <c r="AP427" s="113"/>
      <c r="AQ427" s="112"/>
      <c r="AR427" s="112"/>
      <c r="AS427" s="112"/>
      <c r="AT427" s="112"/>
      <c r="AU427" s="112"/>
      <c r="AV427" s="112"/>
      <c r="AW427" s="112"/>
      <c r="AX427" s="112"/>
      <c r="AY427" s="112"/>
      <c r="BA427" s="112"/>
      <c r="BB427" s="112"/>
      <c r="BC427" s="112"/>
      <c r="BD427" s="112"/>
      <c r="BE427" s="112"/>
      <c r="BF427" s="112"/>
    </row>
    <row r="428" spans="1:58" s="76" customFormat="1" x14ac:dyDescent="0.2">
      <c r="A428" s="124"/>
      <c r="B428" s="112"/>
      <c r="C428" s="207" t="str">
        <f t="shared" si="63"/>
        <v/>
      </c>
      <c r="D428" s="73"/>
      <c r="E428" s="112"/>
      <c r="F428" s="112"/>
      <c r="G428" s="112"/>
      <c r="H428" s="112"/>
      <c r="I428" s="112"/>
      <c r="J428" s="207" t="str">
        <f t="shared" si="64"/>
        <v/>
      </c>
      <c r="K428" s="227" t="str">
        <f t="shared" si="65"/>
        <v/>
      </c>
      <c r="L428" s="112"/>
      <c r="M428" s="207" t="str">
        <f t="shared" si="66"/>
        <v/>
      </c>
      <c r="N428" s="113"/>
      <c r="O428" s="113"/>
      <c r="P428" s="112"/>
      <c r="Q428" s="112"/>
      <c r="R428" s="112"/>
      <c r="S428" s="112"/>
      <c r="T428" s="112"/>
      <c r="U428" s="112"/>
      <c r="V428" s="112"/>
      <c r="W428" s="112"/>
      <c r="X428" s="112"/>
      <c r="Y428" s="112"/>
      <c r="Z428" s="112"/>
      <c r="AA428" s="207" t="str">
        <f t="shared" si="67"/>
        <v/>
      </c>
      <c r="AB428" s="112"/>
      <c r="AC428" s="112"/>
      <c r="AD428" s="112"/>
      <c r="AE428" s="112"/>
      <c r="AF428" s="112"/>
      <c r="AG428" s="207" t="str">
        <f t="shared" si="68"/>
        <v/>
      </c>
      <c r="AH428" s="113"/>
      <c r="AI428" s="207" t="str">
        <f t="shared" si="69"/>
        <v/>
      </c>
      <c r="AJ428" s="113"/>
      <c r="AK428" s="207" t="str">
        <f t="shared" si="70"/>
        <v/>
      </c>
      <c r="AL428" s="113"/>
      <c r="AM428" s="207" t="str">
        <f t="shared" si="71"/>
        <v/>
      </c>
      <c r="AN428" s="113"/>
      <c r="AO428" s="113"/>
      <c r="AP428" s="113"/>
      <c r="AQ428" s="112"/>
      <c r="AR428" s="112"/>
      <c r="AS428" s="112"/>
      <c r="AT428" s="112"/>
      <c r="AU428" s="112"/>
      <c r="AV428" s="112"/>
      <c r="AW428" s="112"/>
      <c r="AX428" s="112"/>
      <c r="AY428" s="112"/>
      <c r="BA428" s="112"/>
      <c r="BB428" s="112"/>
      <c r="BC428" s="112"/>
      <c r="BD428" s="112"/>
      <c r="BE428" s="112"/>
      <c r="BF428" s="112"/>
    </row>
    <row r="429" spans="1:58" s="76" customFormat="1" x14ac:dyDescent="0.2">
      <c r="A429" s="124"/>
      <c r="B429" s="112"/>
      <c r="C429" s="207" t="str">
        <f t="shared" si="63"/>
        <v/>
      </c>
      <c r="D429" s="73"/>
      <c r="E429" s="112"/>
      <c r="F429" s="112"/>
      <c r="G429" s="112"/>
      <c r="H429" s="112"/>
      <c r="I429" s="112"/>
      <c r="J429" s="207" t="str">
        <f t="shared" si="64"/>
        <v/>
      </c>
      <c r="K429" s="227" t="str">
        <f t="shared" si="65"/>
        <v/>
      </c>
      <c r="L429" s="112"/>
      <c r="M429" s="207" t="str">
        <f t="shared" si="66"/>
        <v/>
      </c>
      <c r="N429" s="113"/>
      <c r="O429" s="113"/>
      <c r="P429" s="112"/>
      <c r="Q429" s="112"/>
      <c r="R429" s="112"/>
      <c r="S429" s="112"/>
      <c r="T429" s="112"/>
      <c r="U429" s="112"/>
      <c r="V429" s="112"/>
      <c r="W429" s="112"/>
      <c r="X429" s="112"/>
      <c r="Y429" s="112"/>
      <c r="Z429" s="112"/>
      <c r="AA429" s="207" t="str">
        <f t="shared" si="67"/>
        <v/>
      </c>
      <c r="AB429" s="112"/>
      <c r="AC429" s="112"/>
      <c r="AD429" s="112"/>
      <c r="AE429" s="112"/>
      <c r="AF429" s="112"/>
      <c r="AG429" s="207" t="str">
        <f t="shared" si="68"/>
        <v/>
      </c>
      <c r="AH429" s="113"/>
      <c r="AI429" s="207" t="str">
        <f t="shared" si="69"/>
        <v/>
      </c>
      <c r="AJ429" s="113"/>
      <c r="AK429" s="207" t="str">
        <f t="shared" si="70"/>
        <v/>
      </c>
      <c r="AL429" s="113"/>
      <c r="AM429" s="207" t="str">
        <f t="shared" si="71"/>
        <v/>
      </c>
      <c r="AN429" s="113"/>
      <c r="AO429" s="113"/>
      <c r="AP429" s="113"/>
      <c r="AQ429" s="112"/>
      <c r="AR429" s="112"/>
      <c r="AS429" s="112"/>
      <c r="AT429" s="112"/>
      <c r="AU429" s="112"/>
      <c r="AV429" s="112"/>
      <c r="AW429" s="112"/>
      <c r="AX429" s="112"/>
      <c r="AY429" s="112"/>
      <c r="BA429" s="112"/>
      <c r="BB429" s="112"/>
      <c r="BC429" s="112"/>
      <c r="BD429" s="112"/>
      <c r="BE429" s="112"/>
      <c r="BF429" s="112"/>
    </row>
    <row r="430" spans="1:58" s="76" customFormat="1" x14ac:dyDescent="0.2">
      <c r="A430" s="124"/>
      <c r="B430" s="112"/>
      <c r="C430" s="207" t="str">
        <f t="shared" si="63"/>
        <v/>
      </c>
      <c r="D430" s="73"/>
      <c r="E430" s="112"/>
      <c r="F430" s="112"/>
      <c r="G430" s="112"/>
      <c r="H430" s="112"/>
      <c r="I430" s="112"/>
      <c r="J430" s="207" t="str">
        <f t="shared" si="64"/>
        <v/>
      </c>
      <c r="K430" s="227" t="str">
        <f t="shared" si="65"/>
        <v/>
      </c>
      <c r="L430" s="112"/>
      <c r="M430" s="207" t="str">
        <f t="shared" si="66"/>
        <v/>
      </c>
      <c r="N430" s="113"/>
      <c r="O430" s="113"/>
      <c r="P430" s="112"/>
      <c r="Q430" s="112"/>
      <c r="R430" s="112"/>
      <c r="S430" s="112"/>
      <c r="T430" s="112"/>
      <c r="U430" s="112"/>
      <c r="V430" s="112"/>
      <c r="W430" s="112"/>
      <c r="X430" s="112"/>
      <c r="Y430" s="112"/>
      <c r="Z430" s="112"/>
      <c r="AA430" s="207" t="str">
        <f t="shared" si="67"/>
        <v/>
      </c>
      <c r="AB430" s="112"/>
      <c r="AC430" s="112"/>
      <c r="AD430" s="112"/>
      <c r="AE430" s="112"/>
      <c r="AF430" s="112"/>
      <c r="AG430" s="207" t="str">
        <f t="shared" si="68"/>
        <v/>
      </c>
      <c r="AH430" s="113"/>
      <c r="AI430" s="207" t="str">
        <f t="shared" si="69"/>
        <v/>
      </c>
      <c r="AJ430" s="113"/>
      <c r="AK430" s="207" t="str">
        <f t="shared" si="70"/>
        <v/>
      </c>
      <c r="AL430" s="113"/>
      <c r="AM430" s="207" t="str">
        <f t="shared" si="71"/>
        <v/>
      </c>
      <c r="AN430" s="113"/>
      <c r="AO430" s="113"/>
      <c r="AP430" s="113"/>
      <c r="AQ430" s="112"/>
      <c r="AR430" s="112"/>
      <c r="AS430" s="112"/>
      <c r="AT430" s="112"/>
      <c r="AU430" s="112"/>
      <c r="AV430" s="112"/>
      <c r="AW430" s="112"/>
      <c r="AX430" s="112"/>
      <c r="AY430" s="112"/>
      <c r="BA430" s="112"/>
      <c r="BB430" s="112"/>
      <c r="BC430" s="112"/>
      <c r="BD430" s="112"/>
      <c r="BE430" s="112"/>
      <c r="BF430" s="112"/>
    </row>
    <row r="431" spans="1:58" s="76" customFormat="1" x14ac:dyDescent="0.2">
      <c r="A431" s="124"/>
      <c r="B431" s="112"/>
      <c r="C431" s="207" t="str">
        <f t="shared" si="63"/>
        <v/>
      </c>
      <c r="D431" s="73"/>
      <c r="E431" s="112"/>
      <c r="F431" s="112"/>
      <c r="G431" s="112"/>
      <c r="H431" s="112"/>
      <c r="I431" s="112"/>
      <c r="J431" s="207" t="str">
        <f t="shared" si="64"/>
        <v/>
      </c>
      <c r="K431" s="227" t="str">
        <f t="shared" si="65"/>
        <v/>
      </c>
      <c r="L431" s="112"/>
      <c r="M431" s="207" t="str">
        <f t="shared" si="66"/>
        <v/>
      </c>
      <c r="N431" s="113"/>
      <c r="O431" s="113"/>
      <c r="P431" s="112"/>
      <c r="Q431" s="112"/>
      <c r="R431" s="112"/>
      <c r="S431" s="112"/>
      <c r="T431" s="112"/>
      <c r="U431" s="112"/>
      <c r="V431" s="112"/>
      <c r="W431" s="112"/>
      <c r="X431" s="112"/>
      <c r="Y431" s="112"/>
      <c r="Z431" s="112"/>
      <c r="AA431" s="207" t="str">
        <f t="shared" si="67"/>
        <v/>
      </c>
      <c r="AB431" s="112"/>
      <c r="AC431" s="112"/>
      <c r="AD431" s="112"/>
      <c r="AE431" s="112"/>
      <c r="AF431" s="112"/>
      <c r="AG431" s="207" t="str">
        <f t="shared" si="68"/>
        <v/>
      </c>
      <c r="AH431" s="113"/>
      <c r="AI431" s="207" t="str">
        <f t="shared" si="69"/>
        <v/>
      </c>
      <c r="AJ431" s="113"/>
      <c r="AK431" s="207" t="str">
        <f t="shared" si="70"/>
        <v/>
      </c>
      <c r="AL431" s="113"/>
      <c r="AM431" s="207" t="str">
        <f t="shared" si="71"/>
        <v/>
      </c>
      <c r="AN431" s="113"/>
      <c r="AO431" s="113"/>
      <c r="AP431" s="113"/>
      <c r="AQ431" s="112"/>
      <c r="AR431" s="112"/>
      <c r="AS431" s="112"/>
      <c r="AT431" s="112"/>
      <c r="AU431" s="112"/>
      <c r="AV431" s="112"/>
      <c r="AW431" s="112"/>
      <c r="AX431" s="112"/>
      <c r="AY431" s="112"/>
      <c r="BA431" s="112"/>
      <c r="BB431" s="112"/>
      <c r="BC431" s="112"/>
      <c r="BD431" s="112"/>
      <c r="BE431" s="112"/>
      <c r="BF431" s="112"/>
    </row>
    <row r="432" spans="1:58" s="76" customFormat="1" x14ac:dyDescent="0.2">
      <c r="A432" s="124"/>
      <c r="B432" s="112"/>
      <c r="C432" s="207" t="str">
        <f t="shared" si="63"/>
        <v/>
      </c>
      <c r="D432" s="73"/>
      <c r="E432" s="112"/>
      <c r="F432" s="112"/>
      <c r="G432" s="112"/>
      <c r="H432" s="112"/>
      <c r="I432" s="112"/>
      <c r="J432" s="207" t="str">
        <f t="shared" si="64"/>
        <v/>
      </c>
      <c r="K432" s="227" t="str">
        <f t="shared" si="65"/>
        <v/>
      </c>
      <c r="L432" s="112"/>
      <c r="M432" s="207" t="str">
        <f t="shared" si="66"/>
        <v/>
      </c>
      <c r="N432" s="113"/>
      <c r="O432" s="113"/>
      <c r="P432" s="112"/>
      <c r="Q432" s="112"/>
      <c r="R432" s="112"/>
      <c r="S432" s="112"/>
      <c r="T432" s="112"/>
      <c r="U432" s="112"/>
      <c r="V432" s="112"/>
      <c r="W432" s="112"/>
      <c r="X432" s="112"/>
      <c r="Y432" s="112"/>
      <c r="Z432" s="112"/>
      <c r="AA432" s="207" t="str">
        <f t="shared" si="67"/>
        <v/>
      </c>
      <c r="AB432" s="112"/>
      <c r="AC432" s="112"/>
      <c r="AD432" s="112"/>
      <c r="AE432" s="112"/>
      <c r="AF432" s="112"/>
      <c r="AG432" s="207" t="str">
        <f t="shared" si="68"/>
        <v/>
      </c>
      <c r="AH432" s="113"/>
      <c r="AI432" s="207" t="str">
        <f t="shared" si="69"/>
        <v/>
      </c>
      <c r="AJ432" s="113"/>
      <c r="AK432" s="207" t="str">
        <f t="shared" si="70"/>
        <v/>
      </c>
      <c r="AL432" s="113"/>
      <c r="AM432" s="207" t="str">
        <f t="shared" si="71"/>
        <v/>
      </c>
      <c r="AN432" s="113"/>
      <c r="AO432" s="113"/>
      <c r="AP432" s="113"/>
      <c r="AQ432" s="112"/>
      <c r="AR432" s="112"/>
      <c r="AS432" s="112"/>
      <c r="AT432" s="112"/>
      <c r="AU432" s="112"/>
      <c r="AV432" s="112"/>
      <c r="AW432" s="112"/>
      <c r="AX432" s="112"/>
      <c r="AY432" s="112"/>
      <c r="BA432" s="112"/>
      <c r="BB432" s="112"/>
      <c r="BC432" s="112"/>
      <c r="BD432" s="112"/>
      <c r="BE432" s="112"/>
      <c r="BF432" s="112"/>
    </row>
    <row r="433" spans="1:58" s="76" customFormat="1" x14ac:dyDescent="0.2">
      <c r="A433" s="124"/>
      <c r="B433" s="112"/>
      <c r="C433" s="207" t="str">
        <f t="shared" si="63"/>
        <v/>
      </c>
      <c r="D433" s="73"/>
      <c r="E433" s="112"/>
      <c r="F433" s="112"/>
      <c r="G433" s="112"/>
      <c r="H433" s="112"/>
      <c r="I433" s="112"/>
      <c r="J433" s="207" t="str">
        <f t="shared" si="64"/>
        <v/>
      </c>
      <c r="K433" s="227" t="str">
        <f t="shared" si="65"/>
        <v/>
      </c>
      <c r="L433" s="112"/>
      <c r="M433" s="207" t="str">
        <f t="shared" si="66"/>
        <v/>
      </c>
      <c r="N433" s="113"/>
      <c r="O433" s="113"/>
      <c r="P433" s="112"/>
      <c r="Q433" s="112"/>
      <c r="R433" s="112"/>
      <c r="S433" s="112"/>
      <c r="T433" s="112"/>
      <c r="U433" s="112"/>
      <c r="V433" s="112"/>
      <c r="W433" s="112"/>
      <c r="X433" s="112"/>
      <c r="Y433" s="112"/>
      <c r="Z433" s="112"/>
      <c r="AA433" s="207" t="str">
        <f t="shared" si="67"/>
        <v/>
      </c>
      <c r="AB433" s="112"/>
      <c r="AC433" s="112"/>
      <c r="AD433" s="112"/>
      <c r="AE433" s="112"/>
      <c r="AF433" s="112"/>
      <c r="AG433" s="207" t="str">
        <f t="shared" si="68"/>
        <v/>
      </c>
      <c r="AH433" s="113"/>
      <c r="AI433" s="207" t="str">
        <f t="shared" si="69"/>
        <v/>
      </c>
      <c r="AJ433" s="113"/>
      <c r="AK433" s="207" t="str">
        <f t="shared" si="70"/>
        <v/>
      </c>
      <c r="AL433" s="113"/>
      <c r="AM433" s="207" t="str">
        <f t="shared" si="71"/>
        <v/>
      </c>
      <c r="AN433" s="113"/>
      <c r="AO433" s="113"/>
      <c r="AP433" s="113"/>
      <c r="AQ433" s="112"/>
      <c r="AR433" s="112"/>
      <c r="AS433" s="112"/>
      <c r="AT433" s="112"/>
      <c r="AU433" s="112"/>
      <c r="AV433" s="112"/>
      <c r="AW433" s="112"/>
      <c r="AX433" s="112"/>
      <c r="AY433" s="112"/>
      <c r="BA433" s="112"/>
      <c r="BB433" s="112"/>
      <c r="BC433" s="112"/>
      <c r="BD433" s="112"/>
      <c r="BE433" s="112"/>
      <c r="BF433" s="112"/>
    </row>
    <row r="434" spans="1:58" s="76" customFormat="1" x14ac:dyDescent="0.2">
      <c r="A434" s="124"/>
      <c r="B434" s="112"/>
      <c r="C434" s="207" t="str">
        <f t="shared" si="63"/>
        <v/>
      </c>
      <c r="D434" s="73"/>
      <c r="E434" s="112"/>
      <c r="F434" s="112"/>
      <c r="G434" s="112"/>
      <c r="H434" s="112"/>
      <c r="I434" s="112"/>
      <c r="J434" s="207" t="str">
        <f t="shared" si="64"/>
        <v/>
      </c>
      <c r="K434" s="227" t="str">
        <f t="shared" si="65"/>
        <v/>
      </c>
      <c r="L434" s="112"/>
      <c r="M434" s="207" t="str">
        <f t="shared" si="66"/>
        <v/>
      </c>
      <c r="N434" s="113"/>
      <c r="O434" s="113"/>
      <c r="P434" s="112"/>
      <c r="Q434" s="112"/>
      <c r="R434" s="112"/>
      <c r="S434" s="112"/>
      <c r="T434" s="112"/>
      <c r="U434" s="112"/>
      <c r="V434" s="112"/>
      <c r="W434" s="112"/>
      <c r="X434" s="112"/>
      <c r="Y434" s="112"/>
      <c r="Z434" s="112"/>
      <c r="AA434" s="207" t="str">
        <f t="shared" si="67"/>
        <v/>
      </c>
      <c r="AB434" s="112"/>
      <c r="AC434" s="112"/>
      <c r="AD434" s="112"/>
      <c r="AE434" s="112"/>
      <c r="AF434" s="112"/>
      <c r="AG434" s="207" t="str">
        <f t="shared" si="68"/>
        <v/>
      </c>
      <c r="AH434" s="113"/>
      <c r="AI434" s="207" t="str">
        <f t="shared" si="69"/>
        <v/>
      </c>
      <c r="AJ434" s="113"/>
      <c r="AK434" s="207" t="str">
        <f t="shared" si="70"/>
        <v/>
      </c>
      <c r="AL434" s="113"/>
      <c r="AM434" s="207" t="str">
        <f t="shared" si="71"/>
        <v/>
      </c>
      <c r="AN434" s="113"/>
      <c r="AO434" s="113"/>
      <c r="AP434" s="113"/>
      <c r="AQ434" s="112"/>
      <c r="AR434" s="112"/>
      <c r="AS434" s="112"/>
      <c r="AT434" s="112"/>
      <c r="AU434" s="112"/>
      <c r="AV434" s="112"/>
      <c r="AW434" s="112"/>
      <c r="AX434" s="112"/>
      <c r="AY434" s="112"/>
      <c r="BA434" s="112"/>
      <c r="BB434" s="112"/>
      <c r="BC434" s="112"/>
      <c r="BD434" s="112"/>
      <c r="BE434" s="112"/>
      <c r="BF434" s="112"/>
    </row>
    <row r="435" spans="1:58" s="76" customFormat="1" x14ac:dyDescent="0.2">
      <c r="A435" s="124"/>
      <c r="B435" s="112"/>
      <c r="C435" s="207" t="str">
        <f t="shared" si="63"/>
        <v/>
      </c>
      <c r="D435" s="73"/>
      <c r="E435" s="112"/>
      <c r="F435" s="112"/>
      <c r="G435" s="112"/>
      <c r="H435" s="112"/>
      <c r="I435" s="112"/>
      <c r="J435" s="207" t="str">
        <f t="shared" si="64"/>
        <v/>
      </c>
      <c r="K435" s="227" t="str">
        <f t="shared" si="65"/>
        <v/>
      </c>
      <c r="L435" s="112"/>
      <c r="M435" s="207" t="str">
        <f t="shared" si="66"/>
        <v/>
      </c>
      <c r="N435" s="113"/>
      <c r="O435" s="113"/>
      <c r="P435" s="112"/>
      <c r="Q435" s="112"/>
      <c r="R435" s="112"/>
      <c r="S435" s="112"/>
      <c r="T435" s="112"/>
      <c r="U435" s="112"/>
      <c r="V435" s="112"/>
      <c r="W435" s="112"/>
      <c r="X435" s="112"/>
      <c r="Y435" s="112"/>
      <c r="Z435" s="112"/>
      <c r="AA435" s="207" t="str">
        <f t="shared" si="67"/>
        <v/>
      </c>
      <c r="AB435" s="112"/>
      <c r="AC435" s="112"/>
      <c r="AD435" s="112"/>
      <c r="AE435" s="112"/>
      <c r="AF435" s="112"/>
      <c r="AG435" s="207" t="str">
        <f t="shared" si="68"/>
        <v/>
      </c>
      <c r="AH435" s="113"/>
      <c r="AI435" s="207" t="str">
        <f t="shared" si="69"/>
        <v/>
      </c>
      <c r="AJ435" s="113"/>
      <c r="AK435" s="207" t="str">
        <f t="shared" si="70"/>
        <v/>
      </c>
      <c r="AL435" s="113"/>
      <c r="AM435" s="207" t="str">
        <f t="shared" si="71"/>
        <v/>
      </c>
      <c r="AN435" s="113"/>
      <c r="AO435" s="113"/>
      <c r="AP435" s="113"/>
      <c r="AQ435" s="112"/>
      <c r="AR435" s="112"/>
      <c r="AS435" s="112"/>
      <c r="AT435" s="112"/>
      <c r="AU435" s="112"/>
      <c r="AV435" s="112"/>
      <c r="AW435" s="112"/>
      <c r="AX435" s="112"/>
      <c r="AY435" s="112"/>
      <c r="BA435" s="112"/>
      <c r="BB435" s="112"/>
      <c r="BC435" s="112"/>
      <c r="BD435" s="112"/>
      <c r="BE435" s="112"/>
      <c r="BF435" s="112"/>
    </row>
    <row r="436" spans="1:58" s="76" customFormat="1" x14ac:dyDescent="0.2">
      <c r="A436" s="124"/>
      <c r="B436" s="112"/>
      <c r="C436" s="207" t="str">
        <f t="shared" si="63"/>
        <v/>
      </c>
      <c r="D436" s="73"/>
      <c r="E436" s="112"/>
      <c r="F436" s="112"/>
      <c r="G436" s="112"/>
      <c r="H436" s="112"/>
      <c r="I436" s="112"/>
      <c r="J436" s="207" t="str">
        <f t="shared" si="64"/>
        <v/>
      </c>
      <c r="K436" s="227" t="str">
        <f t="shared" si="65"/>
        <v/>
      </c>
      <c r="L436" s="112"/>
      <c r="M436" s="207" t="str">
        <f t="shared" si="66"/>
        <v/>
      </c>
      <c r="N436" s="113"/>
      <c r="O436" s="113"/>
      <c r="P436" s="112"/>
      <c r="Q436" s="112"/>
      <c r="R436" s="112"/>
      <c r="S436" s="112"/>
      <c r="T436" s="112"/>
      <c r="U436" s="112"/>
      <c r="V436" s="112"/>
      <c r="W436" s="112"/>
      <c r="X436" s="112"/>
      <c r="Y436" s="112"/>
      <c r="Z436" s="112"/>
      <c r="AA436" s="207" t="str">
        <f t="shared" si="67"/>
        <v/>
      </c>
      <c r="AB436" s="112"/>
      <c r="AC436" s="112"/>
      <c r="AD436" s="112"/>
      <c r="AE436" s="112"/>
      <c r="AF436" s="112"/>
      <c r="AG436" s="207" t="str">
        <f t="shared" si="68"/>
        <v/>
      </c>
      <c r="AH436" s="113"/>
      <c r="AI436" s="207" t="str">
        <f t="shared" si="69"/>
        <v/>
      </c>
      <c r="AJ436" s="113"/>
      <c r="AK436" s="207" t="str">
        <f t="shared" si="70"/>
        <v/>
      </c>
      <c r="AL436" s="113"/>
      <c r="AM436" s="207" t="str">
        <f t="shared" si="71"/>
        <v/>
      </c>
      <c r="AN436" s="113"/>
      <c r="AO436" s="113"/>
      <c r="AP436" s="113"/>
      <c r="AQ436" s="112"/>
      <c r="AR436" s="112"/>
      <c r="AS436" s="112"/>
      <c r="AT436" s="112"/>
      <c r="AU436" s="112"/>
      <c r="AV436" s="112"/>
      <c r="AW436" s="112"/>
      <c r="AX436" s="112"/>
      <c r="AY436" s="112"/>
      <c r="BA436" s="112"/>
      <c r="BB436" s="112"/>
      <c r="BC436" s="112"/>
      <c r="BD436" s="112"/>
      <c r="BE436" s="112"/>
      <c r="BF436" s="112"/>
    </row>
    <row r="437" spans="1:58" s="76" customFormat="1" x14ac:dyDescent="0.2">
      <c r="A437" s="124"/>
      <c r="B437" s="112"/>
      <c r="C437" s="207" t="str">
        <f t="shared" si="63"/>
        <v/>
      </c>
      <c r="D437" s="73"/>
      <c r="E437" s="112"/>
      <c r="F437" s="112"/>
      <c r="G437" s="112"/>
      <c r="H437" s="112"/>
      <c r="I437" s="112"/>
      <c r="J437" s="207" t="str">
        <f t="shared" si="64"/>
        <v/>
      </c>
      <c r="K437" s="227" t="str">
        <f t="shared" si="65"/>
        <v/>
      </c>
      <c r="L437" s="112"/>
      <c r="M437" s="207" t="str">
        <f t="shared" si="66"/>
        <v/>
      </c>
      <c r="N437" s="113"/>
      <c r="O437" s="113"/>
      <c r="P437" s="112"/>
      <c r="Q437" s="112"/>
      <c r="R437" s="112"/>
      <c r="S437" s="112"/>
      <c r="T437" s="112"/>
      <c r="U437" s="112"/>
      <c r="V437" s="112"/>
      <c r="W437" s="112"/>
      <c r="X437" s="112"/>
      <c r="Y437" s="112"/>
      <c r="Z437" s="112"/>
      <c r="AA437" s="207" t="str">
        <f t="shared" si="67"/>
        <v/>
      </c>
      <c r="AB437" s="112"/>
      <c r="AC437" s="112"/>
      <c r="AD437" s="112"/>
      <c r="AE437" s="112"/>
      <c r="AF437" s="112"/>
      <c r="AG437" s="207" t="str">
        <f t="shared" si="68"/>
        <v/>
      </c>
      <c r="AH437" s="113"/>
      <c r="AI437" s="207" t="str">
        <f t="shared" si="69"/>
        <v/>
      </c>
      <c r="AJ437" s="113"/>
      <c r="AK437" s="207" t="str">
        <f t="shared" si="70"/>
        <v/>
      </c>
      <c r="AL437" s="113"/>
      <c r="AM437" s="207" t="str">
        <f t="shared" si="71"/>
        <v/>
      </c>
      <c r="AN437" s="113"/>
      <c r="AO437" s="113"/>
      <c r="AP437" s="113"/>
      <c r="AQ437" s="112"/>
      <c r="AR437" s="112"/>
      <c r="AS437" s="112"/>
      <c r="AT437" s="112"/>
      <c r="AU437" s="112"/>
      <c r="AV437" s="112"/>
      <c r="AW437" s="112"/>
      <c r="AX437" s="112"/>
      <c r="AY437" s="112"/>
      <c r="BA437" s="112"/>
      <c r="BB437" s="112"/>
      <c r="BC437" s="112"/>
      <c r="BD437" s="112"/>
      <c r="BE437" s="112"/>
      <c r="BF437" s="112"/>
    </row>
    <row r="438" spans="1:58" s="76" customFormat="1" x14ac:dyDescent="0.2">
      <c r="A438" s="124"/>
      <c r="B438" s="112"/>
      <c r="C438" s="207" t="str">
        <f t="shared" si="63"/>
        <v/>
      </c>
      <c r="D438" s="73"/>
      <c r="E438" s="112"/>
      <c r="F438" s="112"/>
      <c r="G438" s="112"/>
      <c r="H438" s="112"/>
      <c r="I438" s="112"/>
      <c r="J438" s="207" t="str">
        <f t="shared" si="64"/>
        <v/>
      </c>
      <c r="K438" s="227" t="str">
        <f t="shared" si="65"/>
        <v/>
      </c>
      <c r="L438" s="112"/>
      <c r="M438" s="207" t="str">
        <f t="shared" si="66"/>
        <v/>
      </c>
      <c r="N438" s="113"/>
      <c r="O438" s="113"/>
      <c r="P438" s="112"/>
      <c r="Q438" s="112"/>
      <c r="R438" s="112"/>
      <c r="S438" s="112"/>
      <c r="T438" s="112"/>
      <c r="U438" s="112"/>
      <c r="V438" s="112"/>
      <c r="W438" s="112"/>
      <c r="X438" s="112"/>
      <c r="Y438" s="112"/>
      <c r="Z438" s="112"/>
      <c r="AA438" s="207" t="str">
        <f t="shared" si="67"/>
        <v/>
      </c>
      <c r="AB438" s="112"/>
      <c r="AC438" s="112"/>
      <c r="AD438" s="112"/>
      <c r="AE438" s="112"/>
      <c r="AF438" s="112"/>
      <c r="AG438" s="207" t="str">
        <f t="shared" si="68"/>
        <v/>
      </c>
      <c r="AH438" s="113"/>
      <c r="AI438" s="207" t="str">
        <f t="shared" si="69"/>
        <v/>
      </c>
      <c r="AJ438" s="113"/>
      <c r="AK438" s="207" t="str">
        <f t="shared" si="70"/>
        <v/>
      </c>
      <c r="AL438" s="113"/>
      <c r="AM438" s="207" t="str">
        <f t="shared" si="71"/>
        <v/>
      </c>
      <c r="AN438" s="113"/>
      <c r="AO438" s="113"/>
      <c r="AP438" s="113"/>
      <c r="AQ438" s="112"/>
      <c r="AR438" s="112"/>
      <c r="AS438" s="112"/>
      <c r="AT438" s="112"/>
      <c r="AU438" s="112"/>
      <c r="AV438" s="112"/>
      <c r="AW438" s="112"/>
      <c r="AX438" s="112"/>
      <c r="AY438" s="112"/>
      <c r="BA438" s="112"/>
      <c r="BB438" s="112"/>
      <c r="BC438" s="112"/>
      <c r="BD438" s="112"/>
      <c r="BE438" s="112"/>
      <c r="BF438" s="112"/>
    </row>
    <row r="439" spans="1:58" s="76" customFormat="1" x14ac:dyDescent="0.2">
      <c r="A439" s="124"/>
      <c r="B439" s="112"/>
      <c r="C439" s="207" t="str">
        <f t="shared" si="63"/>
        <v/>
      </c>
      <c r="D439" s="73"/>
      <c r="E439" s="112"/>
      <c r="F439" s="112"/>
      <c r="G439" s="112"/>
      <c r="H439" s="112"/>
      <c r="I439" s="112"/>
      <c r="J439" s="207" t="str">
        <f t="shared" si="64"/>
        <v/>
      </c>
      <c r="K439" s="227" t="str">
        <f t="shared" si="65"/>
        <v/>
      </c>
      <c r="L439" s="112"/>
      <c r="M439" s="207" t="str">
        <f t="shared" si="66"/>
        <v/>
      </c>
      <c r="N439" s="113"/>
      <c r="O439" s="113"/>
      <c r="P439" s="112"/>
      <c r="Q439" s="112"/>
      <c r="R439" s="112"/>
      <c r="S439" s="112"/>
      <c r="T439" s="112"/>
      <c r="U439" s="112"/>
      <c r="V439" s="112"/>
      <c r="W439" s="112"/>
      <c r="X439" s="112"/>
      <c r="Y439" s="112"/>
      <c r="Z439" s="112"/>
      <c r="AA439" s="207" t="str">
        <f t="shared" si="67"/>
        <v/>
      </c>
      <c r="AB439" s="112"/>
      <c r="AC439" s="112"/>
      <c r="AD439" s="112"/>
      <c r="AE439" s="112"/>
      <c r="AF439" s="112"/>
      <c r="AG439" s="207" t="str">
        <f t="shared" si="68"/>
        <v/>
      </c>
      <c r="AH439" s="113"/>
      <c r="AI439" s="207" t="str">
        <f t="shared" si="69"/>
        <v/>
      </c>
      <c r="AJ439" s="113"/>
      <c r="AK439" s="207" t="str">
        <f t="shared" si="70"/>
        <v/>
      </c>
      <c r="AL439" s="113"/>
      <c r="AM439" s="207" t="str">
        <f t="shared" si="71"/>
        <v/>
      </c>
      <c r="AN439" s="113"/>
      <c r="AO439" s="113"/>
      <c r="AP439" s="113"/>
      <c r="AQ439" s="112"/>
      <c r="AR439" s="112"/>
      <c r="AS439" s="112"/>
      <c r="AT439" s="112"/>
      <c r="AU439" s="112"/>
      <c r="AV439" s="112"/>
      <c r="AW439" s="112"/>
      <c r="AX439" s="112"/>
      <c r="AY439" s="112"/>
      <c r="BA439" s="112"/>
      <c r="BB439" s="112"/>
      <c r="BC439" s="112"/>
      <c r="BD439" s="112"/>
      <c r="BE439" s="112"/>
      <c r="BF439" s="112"/>
    </row>
    <row r="440" spans="1:58" s="76" customFormat="1" x14ac:dyDescent="0.2">
      <c r="A440" s="124"/>
      <c r="B440" s="112"/>
      <c r="C440" s="207" t="str">
        <f t="shared" si="63"/>
        <v/>
      </c>
      <c r="D440" s="73"/>
      <c r="E440" s="112"/>
      <c r="F440" s="112"/>
      <c r="G440" s="112"/>
      <c r="H440" s="112"/>
      <c r="I440" s="112"/>
      <c r="J440" s="207" t="str">
        <f t="shared" si="64"/>
        <v/>
      </c>
      <c r="K440" s="227" t="str">
        <f t="shared" si="65"/>
        <v/>
      </c>
      <c r="L440" s="112"/>
      <c r="M440" s="207" t="str">
        <f t="shared" si="66"/>
        <v/>
      </c>
      <c r="N440" s="113"/>
      <c r="O440" s="113"/>
      <c r="P440" s="112"/>
      <c r="Q440" s="112"/>
      <c r="R440" s="112"/>
      <c r="S440" s="112"/>
      <c r="T440" s="112"/>
      <c r="U440" s="112"/>
      <c r="V440" s="112"/>
      <c r="W440" s="112"/>
      <c r="X440" s="112"/>
      <c r="Y440" s="112"/>
      <c r="Z440" s="112"/>
      <c r="AA440" s="207" t="str">
        <f t="shared" si="67"/>
        <v/>
      </c>
      <c r="AB440" s="112"/>
      <c r="AC440" s="112"/>
      <c r="AD440" s="112"/>
      <c r="AE440" s="112"/>
      <c r="AF440" s="112"/>
      <c r="AG440" s="207" t="str">
        <f t="shared" si="68"/>
        <v/>
      </c>
      <c r="AH440" s="113"/>
      <c r="AI440" s="207" t="str">
        <f t="shared" si="69"/>
        <v/>
      </c>
      <c r="AJ440" s="113"/>
      <c r="AK440" s="207" t="str">
        <f t="shared" si="70"/>
        <v/>
      </c>
      <c r="AL440" s="113"/>
      <c r="AM440" s="207" t="str">
        <f t="shared" si="71"/>
        <v/>
      </c>
      <c r="AN440" s="113"/>
      <c r="AO440" s="113"/>
      <c r="AP440" s="113"/>
      <c r="AQ440" s="112"/>
      <c r="AR440" s="112"/>
      <c r="AS440" s="112"/>
      <c r="AT440" s="112"/>
      <c r="AU440" s="112"/>
      <c r="AV440" s="112"/>
      <c r="AW440" s="112"/>
      <c r="AX440" s="112"/>
      <c r="AY440" s="112"/>
      <c r="BA440" s="112"/>
      <c r="BB440" s="112"/>
      <c r="BC440" s="112"/>
      <c r="BD440" s="112"/>
      <c r="BE440" s="112"/>
      <c r="BF440" s="112"/>
    </row>
    <row r="441" spans="1:58" s="76" customFormat="1" x14ac:dyDescent="0.2">
      <c r="A441" s="124"/>
      <c r="B441" s="112"/>
      <c r="C441" s="207" t="str">
        <f t="shared" si="63"/>
        <v/>
      </c>
      <c r="D441" s="73"/>
      <c r="E441" s="112"/>
      <c r="F441" s="112"/>
      <c r="G441" s="112"/>
      <c r="H441" s="112"/>
      <c r="I441" s="112"/>
      <c r="J441" s="207" t="str">
        <f t="shared" si="64"/>
        <v/>
      </c>
      <c r="K441" s="227" t="str">
        <f t="shared" si="65"/>
        <v/>
      </c>
      <c r="L441" s="112"/>
      <c r="M441" s="207" t="str">
        <f t="shared" si="66"/>
        <v/>
      </c>
      <c r="N441" s="113"/>
      <c r="O441" s="113"/>
      <c r="P441" s="112"/>
      <c r="Q441" s="112"/>
      <c r="R441" s="112"/>
      <c r="S441" s="112"/>
      <c r="T441" s="112"/>
      <c r="U441" s="112"/>
      <c r="V441" s="112"/>
      <c r="W441" s="112"/>
      <c r="X441" s="112"/>
      <c r="Y441" s="112"/>
      <c r="Z441" s="112"/>
      <c r="AA441" s="207" t="str">
        <f t="shared" si="67"/>
        <v/>
      </c>
      <c r="AB441" s="112"/>
      <c r="AC441" s="112"/>
      <c r="AD441" s="112"/>
      <c r="AE441" s="112"/>
      <c r="AF441" s="112"/>
      <c r="AG441" s="207" t="str">
        <f t="shared" si="68"/>
        <v/>
      </c>
      <c r="AH441" s="113"/>
      <c r="AI441" s="207" t="str">
        <f t="shared" si="69"/>
        <v/>
      </c>
      <c r="AJ441" s="113"/>
      <c r="AK441" s="207" t="str">
        <f t="shared" si="70"/>
        <v/>
      </c>
      <c r="AL441" s="113"/>
      <c r="AM441" s="207" t="str">
        <f t="shared" si="71"/>
        <v/>
      </c>
      <c r="AN441" s="113"/>
      <c r="AO441" s="113"/>
      <c r="AP441" s="113"/>
      <c r="AQ441" s="112"/>
      <c r="AR441" s="112"/>
      <c r="AS441" s="112"/>
      <c r="AT441" s="112"/>
      <c r="AU441" s="112"/>
      <c r="AV441" s="112"/>
      <c r="AW441" s="112"/>
      <c r="AX441" s="112"/>
      <c r="AY441" s="112"/>
      <c r="BA441" s="112"/>
      <c r="BB441" s="112"/>
      <c r="BC441" s="112"/>
      <c r="BD441" s="112"/>
      <c r="BE441" s="112"/>
      <c r="BF441" s="112"/>
    </row>
    <row r="442" spans="1:58" s="76" customFormat="1" x14ac:dyDescent="0.2">
      <c r="A442" s="124"/>
      <c r="B442" s="112"/>
      <c r="C442" s="207" t="str">
        <f t="shared" si="63"/>
        <v/>
      </c>
      <c r="D442" s="73"/>
      <c r="E442" s="112"/>
      <c r="F442" s="112"/>
      <c r="G442" s="112"/>
      <c r="H442" s="112"/>
      <c r="I442" s="112"/>
      <c r="J442" s="207" t="str">
        <f t="shared" si="64"/>
        <v/>
      </c>
      <c r="K442" s="227" t="str">
        <f t="shared" si="65"/>
        <v/>
      </c>
      <c r="L442" s="112"/>
      <c r="M442" s="207" t="str">
        <f t="shared" si="66"/>
        <v/>
      </c>
      <c r="N442" s="113"/>
      <c r="O442" s="113"/>
      <c r="P442" s="112"/>
      <c r="Q442" s="112"/>
      <c r="R442" s="112"/>
      <c r="S442" s="112"/>
      <c r="T442" s="112"/>
      <c r="U442" s="112"/>
      <c r="V442" s="112"/>
      <c r="W442" s="112"/>
      <c r="X442" s="112"/>
      <c r="Y442" s="112"/>
      <c r="Z442" s="112"/>
      <c r="AA442" s="207" t="str">
        <f t="shared" si="67"/>
        <v/>
      </c>
      <c r="AB442" s="112"/>
      <c r="AC442" s="112"/>
      <c r="AD442" s="112"/>
      <c r="AE442" s="112"/>
      <c r="AF442" s="112"/>
      <c r="AG442" s="207" t="str">
        <f t="shared" si="68"/>
        <v/>
      </c>
      <c r="AH442" s="113"/>
      <c r="AI442" s="207" t="str">
        <f t="shared" si="69"/>
        <v/>
      </c>
      <c r="AJ442" s="113"/>
      <c r="AK442" s="207" t="str">
        <f t="shared" si="70"/>
        <v/>
      </c>
      <c r="AL442" s="113"/>
      <c r="AM442" s="207" t="str">
        <f t="shared" si="71"/>
        <v/>
      </c>
      <c r="AN442" s="113"/>
      <c r="AO442" s="113"/>
      <c r="AP442" s="113"/>
      <c r="AQ442" s="112"/>
      <c r="AR442" s="112"/>
      <c r="AS442" s="112"/>
      <c r="AT442" s="112"/>
      <c r="AU442" s="112"/>
      <c r="AV442" s="112"/>
      <c r="AW442" s="112"/>
      <c r="AX442" s="112"/>
      <c r="AY442" s="112"/>
      <c r="BA442" s="112"/>
      <c r="BB442" s="112"/>
      <c r="BC442" s="112"/>
      <c r="BD442" s="112"/>
      <c r="BE442" s="112"/>
      <c r="BF442" s="112"/>
    </row>
    <row r="443" spans="1:58" s="76" customFormat="1" x14ac:dyDescent="0.2">
      <c r="A443" s="124"/>
      <c r="B443" s="112"/>
      <c r="C443" s="207" t="str">
        <f t="shared" si="63"/>
        <v/>
      </c>
      <c r="D443" s="73"/>
      <c r="E443" s="112"/>
      <c r="F443" s="112"/>
      <c r="G443" s="112"/>
      <c r="H443" s="112"/>
      <c r="I443" s="112"/>
      <c r="J443" s="207" t="str">
        <f t="shared" si="64"/>
        <v/>
      </c>
      <c r="K443" s="227" t="str">
        <f t="shared" si="65"/>
        <v/>
      </c>
      <c r="L443" s="112"/>
      <c r="M443" s="207" t="str">
        <f t="shared" si="66"/>
        <v/>
      </c>
      <c r="N443" s="113"/>
      <c r="O443" s="113"/>
      <c r="P443" s="112"/>
      <c r="Q443" s="112"/>
      <c r="R443" s="112"/>
      <c r="S443" s="112"/>
      <c r="T443" s="112"/>
      <c r="U443" s="112"/>
      <c r="V443" s="112"/>
      <c r="W443" s="112"/>
      <c r="X443" s="112"/>
      <c r="Y443" s="112"/>
      <c r="Z443" s="112"/>
      <c r="AA443" s="207" t="str">
        <f t="shared" si="67"/>
        <v/>
      </c>
      <c r="AB443" s="112"/>
      <c r="AC443" s="112"/>
      <c r="AD443" s="112"/>
      <c r="AE443" s="112"/>
      <c r="AF443" s="112"/>
      <c r="AG443" s="207" t="str">
        <f t="shared" si="68"/>
        <v/>
      </c>
      <c r="AH443" s="113"/>
      <c r="AI443" s="207" t="str">
        <f t="shared" si="69"/>
        <v/>
      </c>
      <c r="AJ443" s="113"/>
      <c r="AK443" s="207" t="str">
        <f t="shared" si="70"/>
        <v/>
      </c>
      <c r="AL443" s="113"/>
      <c r="AM443" s="207" t="str">
        <f t="shared" si="71"/>
        <v/>
      </c>
      <c r="AN443" s="113"/>
      <c r="AO443" s="113"/>
      <c r="AP443" s="113"/>
      <c r="AQ443" s="112"/>
      <c r="AR443" s="112"/>
      <c r="AS443" s="112"/>
      <c r="AT443" s="112"/>
      <c r="AU443" s="112"/>
      <c r="AV443" s="112"/>
      <c r="AW443" s="112"/>
      <c r="AX443" s="112"/>
      <c r="AY443" s="112"/>
      <c r="BA443" s="112"/>
      <c r="BB443" s="112"/>
      <c r="BC443" s="112"/>
      <c r="BD443" s="112"/>
      <c r="BE443" s="112"/>
      <c r="BF443" s="112"/>
    </row>
    <row r="444" spans="1:58" s="76" customFormat="1" x14ac:dyDescent="0.2">
      <c r="A444" s="124"/>
      <c r="B444" s="112"/>
      <c r="C444" s="207" t="str">
        <f t="shared" si="63"/>
        <v/>
      </c>
      <c r="D444" s="73"/>
      <c r="E444" s="112"/>
      <c r="F444" s="112"/>
      <c r="G444" s="112"/>
      <c r="H444" s="112"/>
      <c r="I444" s="112"/>
      <c r="J444" s="207" t="str">
        <f t="shared" si="64"/>
        <v/>
      </c>
      <c r="K444" s="227" t="str">
        <f t="shared" si="65"/>
        <v/>
      </c>
      <c r="L444" s="112"/>
      <c r="M444" s="207" t="str">
        <f t="shared" si="66"/>
        <v/>
      </c>
      <c r="N444" s="113"/>
      <c r="O444" s="113"/>
      <c r="P444" s="112"/>
      <c r="Q444" s="112"/>
      <c r="R444" s="112"/>
      <c r="S444" s="112"/>
      <c r="T444" s="112"/>
      <c r="U444" s="112"/>
      <c r="V444" s="112"/>
      <c r="W444" s="112"/>
      <c r="X444" s="112"/>
      <c r="Y444" s="112"/>
      <c r="Z444" s="112"/>
      <c r="AA444" s="207" t="str">
        <f t="shared" si="67"/>
        <v/>
      </c>
      <c r="AB444" s="112"/>
      <c r="AC444" s="112"/>
      <c r="AD444" s="112"/>
      <c r="AE444" s="112"/>
      <c r="AF444" s="112"/>
      <c r="AG444" s="207" t="str">
        <f t="shared" si="68"/>
        <v/>
      </c>
      <c r="AH444" s="113"/>
      <c r="AI444" s="207" t="str">
        <f t="shared" si="69"/>
        <v/>
      </c>
      <c r="AJ444" s="113"/>
      <c r="AK444" s="207" t="str">
        <f t="shared" si="70"/>
        <v/>
      </c>
      <c r="AL444" s="113"/>
      <c r="AM444" s="207" t="str">
        <f t="shared" si="71"/>
        <v/>
      </c>
      <c r="AN444" s="113"/>
      <c r="AO444" s="113"/>
      <c r="AP444" s="113"/>
      <c r="AQ444" s="112"/>
      <c r="AR444" s="112"/>
      <c r="AS444" s="112"/>
      <c r="AT444" s="112"/>
      <c r="AU444" s="112"/>
      <c r="AV444" s="112"/>
      <c r="AW444" s="112"/>
      <c r="AX444" s="112"/>
      <c r="AY444" s="112"/>
      <c r="BA444" s="112"/>
      <c r="BB444" s="112"/>
      <c r="BC444" s="112"/>
      <c r="BD444" s="112"/>
      <c r="BE444" s="112"/>
      <c r="BF444" s="112"/>
    </row>
    <row r="445" spans="1:58" s="76" customFormat="1" x14ac:dyDescent="0.2">
      <c r="A445" s="124"/>
      <c r="B445" s="112"/>
      <c r="C445" s="207" t="str">
        <f t="shared" si="63"/>
        <v/>
      </c>
      <c r="D445" s="73"/>
      <c r="E445" s="112"/>
      <c r="F445" s="112"/>
      <c r="G445" s="112"/>
      <c r="H445" s="112"/>
      <c r="I445" s="112"/>
      <c r="J445" s="207" t="str">
        <f t="shared" si="64"/>
        <v/>
      </c>
      <c r="K445" s="227" t="str">
        <f t="shared" si="65"/>
        <v/>
      </c>
      <c r="L445" s="112"/>
      <c r="M445" s="207" t="str">
        <f t="shared" si="66"/>
        <v/>
      </c>
      <c r="N445" s="113"/>
      <c r="O445" s="113"/>
      <c r="P445" s="112"/>
      <c r="Q445" s="112"/>
      <c r="R445" s="112"/>
      <c r="S445" s="112"/>
      <c r="T445" s="112"/>
      <c r="U445" s="112"/>
      <c r="V445" s="112"/>
      <c r="W445" s="112"/>
      <c r="X445" s="112"/>
      <c r="Y445" s="112"/>
      <c r="Z445" s="112"/>
      <c r="AA445" s="207" t="str">
        <f t="shared" si="67"/>
        <v/>
      </c>
      <c r="AB445" s="112"/>
      <c r="AC445" s="112"/>
      <c r="AD445" s="112"/>
      <c r="AE445" s="112"/>
      <c r="AF445" s="112"/>
      <c r="AG445" s="207" t="str">
        <f t="shared" si="68"/>
        <v/>
      </c>
      <c r="AH445" s="113"/>
      <c r="AI445" s="207" t="str">
        <f t="shared" si="69"/>
        <v/>
      </c>
      <c r="AJ445" s="113"/>
      <c r="AK445" s="207" t="str">
        <f t="shared" si="70"/>
        <v/>
      </c>
      <c r="AL445" s="113"/>
      <c r="AM445" s="207" t="str">
        <f t="shared" si="71"/>
        <v/>
      </c>
      <c r="AN445" s="113"/>
      <c r="AO445" s="113"/>
      <c r="AP445" s="113"/>
      <c r="AQ445" s="112"/>
      <c r="AR445" s="112"/>
      <c r="AS445" s="112"/>
      <c r="AT445" s="112"/>
      <c r="AU445" s="112"/>
      <c r="AV445" s="112"/>
      <c r="AW445" s="112"/>
      <c r="AX445" s="112"/>
      <c r="AY445" s="112"/>
      <c r="BA445" s="112"/>
      <c r="BB445" s="112"/>
      <c r="BC445" s="112"/>
      <c r="BD445" s="112"/>
      <c r="BE445" s="112"/>
      <c r="BF445" s="112"/>
    </row>
    <row r="446" spans="1:58" s="76" customFormat="1" x14ac:dyDescent="0.2">
      <c r="A446" s="124"/>
      <c r="B446" s="112"/>
      <c r="C446" s="207" t="str">
        <f t="shared" si="63"/>
        <v/>
      </c>
      <c r="D446" s="73"/>
      <c r="E446" s="112"/>
      <c r="F446" s="112"/>
      <c r="G446" s="112"/>
      <c r="H446" s="112"/>
      <c r="I446" s="112"/>
      <c r="J446" s="207" t="str">
        <f t="shared" si="64"/>
        <v/>
      </c>
      <c r="K446" s="227" t="str">
        <f t="shared" si="65"/>
        <v/>
      </c>
      <c r="L446" s="112"/>
      <c r="M446" s="207" t="str">
        <f t="shared" si="66"/>
        <v/>
      </c>
      <c r="N446" s="113"/>
      <c r="O446" s="113"/>
      <c r="P446" s="112"/>
      <c r="Q446" s="112"/>
      <c r="R446" s="112"/>
      <c r="S446" s="112"/>
      <c r="T446" s="112"/>
      <c r="U446" s="112"/>
      <c r="V446" s="112"/>
      <c r="W446" s="112"/>
      <c r="X446" s="112"/>
      <c r="Y446" s="112"/>
      <c r="Z446" s="112"/>
      <c r="AA446" s="207" t="str">
        <f t="shared" si="67"/>
        <v/>
      </c>
      <c r="AB446" s="112"/>
      <c r="AC446" s="112"/>
      <c r="AD446" s="112"/>
      <c r="AE446" s="112"/>
      <c r="AF446" s="112"/>
      <c r="AG446" s="207" t="str">
        <f t="shared" si="68"/>
        <v/>
      </c>
      <c r="AH446" s="113"/>
      <c r="AI446" s="207" t="str">
        <f t="shared" si="69"/>
        <v/>
      </c>
      <c r="AJ446" s="113"/>
      <c r="AK446" s="207" t="str">
        <f t="shared" si="70"/>
        <v/>
      </c>
      <c r="AL446" s="113"/>
      <c r="AM446" s="207" t="str">
        <f t="shared" si="71"/>
        <v/>
      </c>
      <c r="AN446" s="113"/>
      <c r="AO446" s="113"/>
      <c r="AP446" s="113"/>
      <c r="AQ446" s="112"/>
      <c r="AR446" s="112"/>
      <c r="AS446" s="112"/>
      <c r="AT446" s="112"/>
      <c r="AU446" s="112"/>
      <c r="AV446" s="112"/>
      <c r="AW446" s="112"/>
      <c r="AX446" s="112"/>
      <c r="AY446" s="112"/>
      <c r="BA446" s="112"/>
      <c r="BB446" s="112"/>
      <c r="BC446" s="112"/>
      <c r="BD446" s="112"/>
      <c r="BE446" s="112"/>
      <c r="BF446" s="112"/>
    </row>
    <row r="447" spans="1:58" s="76" customFormat="1" x14ac:dyDescent="0.2">
      <c r="A447" s="124"/>
      <c r="B447" s="112"/>
      <c r="C447" s="207" t="str">
        <f t="shared" si="63"/>
        <v/>
      </c>
      <c r="D447" s="73"/>
      <c r="E447" s="112"/>
      <c r="F447" s="112"/>
      <c r="G447" s="112"/>
      <c r="H447" s="112"/>
      <c r="I447" s="112"/>
      <c r="J447" s="207" t="str">
        <f t="shared" si="64"/>
        <v/>
      </c>
      <c r="K447" s="227" t="str">
        <f t="shared" si="65"/>
        <v/>
      </c>
      <c r="L447" s="112"/>
      <c r="M447" s="207" t="str">
        <f t="shared" si="66"/>
        <v/>
      </c>
      <c r="N447" s="113"/>
      <c r="O447" s="113"/>
      <c r="P447" s="112"/>
      <c r="Q447" s="112"/>
      <c r="R447" s="112"/>
      <c r="S447" s="112"/>
      <c r="T447" s="112"/>
      <c r="U447" s="112"/>
      <c r="V447" s="112"/>
      <c r="W447" s="112"/>
      <c r="X447" s="112"/>
      <c r="Y447" s="112"/>
      <c r="Z447" s="112"/>
      <c r="AA447" s="207" t="str">
        <f t="shared" si="67"/>
        <v/>
      </c>
      <c r="AB447" s="112"/>
      <c r="AC447" s="112"/>
      <c r="AD447" s="112"/>
      <c r="AE447" s="112"/>
      <c r="AF447" s="112"/>
      <c r="AG447" s="207" t="str">
        <f t="shared" si="68"/>
        <v/>
      </c>
      <c r="AH447" s="113"/>
      <c r="AI447" s="207" t="str">
        <f t="shared" si="69"/>
        <v/>
      </c>
      <c r="AJ447" s="113"/>
      <c r="AK447" s="207" t="str">
        <f t="shared" si="70"/>
        <v/>
      </c>
      <c r="AL447" s="113"/>
      <c r="AM447" s="207" t="str">
        <f t="shared" si="71"/>
        <v/>
      </c>
      <c r="AN447" s="113"/>
      <c r="AO447" s="113"/>
      <c r="AP447" s="113"/>
      <c r="AQ447" s="112"/>
      <c r="AR447" s="112"/>
      <c r="AS447" s="112"/>
      <c r="AT447" s="112"/>
      <c r="AU447" s="112"/>
      <c r="AV447" s="112"/>
      <c r="AW447" s="112"/>
      <c r="AX447" s="112"/>
      <c r="AY447" s="112"/>
      <c r="BA447" s="112"/>
      <c r="BB447" s="112"/>
      <c r="BC447" s="112"/>
      <c r="BD447" s="112"/>
      <c r="BE447" s="112"/>
      <c r="BF447" s="112"/>
    </row>
    <row r="448" spans="1:58" s="76" customFormat="1" x14ac:dyDescent="0.2">
      <c r="A448" s="124"/>
      <c r="B448" s="112"/>
      <c r="C448" s="207" t="str">
        <f t="shared" si="63"/>
        <v/>
      </c>
      <c r="D448" s="73"/>
      <c r="E448" s="112"/>
      <c r="F448" s="112"/>
      <c r="G448" s="112"/>
      <c r="H448" s="112"/>
      <c r="I448" s="112"/>
      <c r="J448" s="207" t="str">
        <f t="shared" si="64"/>
        <v/>
      </c>
      <c r="K448" s="227" t="str">
        <f t="shared" si="65"/>
        <v/>
      </c>
      <c r="L448" s="112"/>
      <c r="M448" s="207" t="str">
        <f t="shared" si="66"/>
        <v/>
      </c>
      <c r="N448" s="113"/>
      <c r="O448" s="113"/>
      <c r="P448" s="112"/>
      <c r="Q448" s="112"/>
      <c r="R448" s="112"/>
      <c r="S448" s="112"/>
      <c r="T448" s="112"/>
      <c r="U448" s="112"/>
      <c r="V448" s="112"/>
      <c r="W448" s="112"/>
      <c r="X448" s="112"/>
      <c r="Y448" s="112"/>
      <c r="Z448" s="112"/>
      <c r="AA448" s="207" t="str">
        <f t="shared" si="67"/>
        <v/>
      </c>
      <c r="AB448" s="112"/>
      <c r="AC448" s="112"/>
      <c r="AD448" s="112"/>
      <c r="AE448" s="112"/>
      <c r="AF448" s="112"/>
      <c r="AG448" s="207" t="str">
        <f t="shared" si="68"/>
        <v/>
      </c>
      <c r="AH448" s="113"/>
      <c r="AI448" s="207" t="str">
        <f t="shared" si="69"/>
        <v/>
      </c>
      <c r="AJ448" s="113"/>
      <c r="AK448" s="207" t="str">
        <f t="shared" si="70"/>
        <v/>
      </c>
      <c r="AL448" s="113"/>
      <c r="AM448" s="207" t="str">
        <f t="shared" si="71"/>
        <v/>
      </c>
      <c r="AN448" s="113"/>
      <c r="AO448" s="113"/>
      <c r="AP448" s="113"/>
      <c r="AQ448" s="112"/>
      <c r="AR448" s="112"/>
      <c r="AS448" s="112"/>
      <c r="AT448" s="112"/>
      <c r="AU448" s="112"/>
      <c r="AV448" s="112"/>
      <c r="AW448" s="112"/>
      <c r="AX448" s="112"/>
      <c r="AY448" s="112"/>
      <c r="BA448" s="112"/>
      <c r="BB448" s="112"/>
      <c r="BC448" s="112"/>
      <c r="BD448" s="112"/>
      <c r="BE448" s="112"/>
      <c r="BF448" s="112"/>
    </row>
    <row r="449" spans="1:58" s="76" customFormat="1" x14ac:dyDescent="0.2">
      <c r="A449" s="124"/>
      <c r="B449" s="112"/>
      <c r="C449" s="207" t="str">
        <f t="shared" si="63"/>
        <v/>
      </c>
      <c r="D449" s="73"/>
      <c r="E449" s="112"/>
      <c r="F449" s="112"/>
      <c r="G449" s="112"/>
      <c r="H449" s="112"/>
      <c r="I449" s="112"/>
      <c r="J449" s="207" t="str">
        <f t="shared" si="64"/>
        <v/>
      </c>
      <c r="K449" s="227" t="str">
        <f t="shared" si="65"/>
        <v/>
      </c>
      <c r="L449" s="112"/>
      <c r="M449" s="207" t="str">
        <f t="shared" si="66"/>
        <v/>
      </c>
      <c r="N449" s="113"/>
      <c r="O449" s="113"/>
      <c r="P449" s="112"/>
      <c r="Q449" s="112"/>
      <c r="R449" s="112"/>
      <c r="S449" s="112"/>
      <c r="T449" s="112"/>
      <c r="U449" s="112"/>
      <c r="V449" s="112"/>
      <c r="W449" s="112"/>
      <c r="X449" s="112"/>
      <c r="Y449" s="112"/>
      <c r="Z449" s="112"/>
      <c r="AA449" s="207" t="str">
        <f t="shared" si="67"/>
        <v/>
      </c>
      <c r="AB449" s="112"/>
      <c r="AC449" s="112"/>
      <c r="AD449" s="112"/>
      <c r="AE449" s="112"/>
      <c r="AF449" s="112"/>
      <c r="AG449" s="207" t="str">
        <f t="shared" si="68"/>
        <v/>
      </c>
      <c r="AH449" s="113"/>
      <c r="AI449" s="207" t="str">
        <f t="shared" si="69"/>
        <v/>
      </c>
      <c r="AJ449" s="113"/>
      <c r="AK449" s="207" t="str">
        <f t="shared" si="70"/>
        <v/>
      </c>
      <c r="AL449" s="113"/>
      <c r="AM449" s="207" t="str">
        <f t="shared" si="71"/>
        <v/>
      </c>
      <c r="AN449" s="113"/>
      <c r="AO449" s="113"/>
      <c r="AP449" s="113"/>
      <c r="AQ449" s="112"/>
      <c r="AR449" s="112"/>
      <c r="AS449" s="112"/>
      <c r="AT449" s="112"/>
      <c r="AU449" s="112"/>
      <c r="AV449" s="112"/>
      <c r="AW449" s="112"/>
      <c r="AX449" s="112"/>
      <c r="AY449" s="112"/>
      <c r="BA449" s="112"/>
      <c r="BB449" s="112"/>
      <c r="BC449" s="112"/>
      <c r="BD449" s="112"/>
      <c r="BE449" s="112"/>
      <c r="BF449" s="112"/>
    </row>
    <row r="450" spans="1:58" s="76" customFormat="1" x14ac:dyDescent="0.2">
      <c r="A450" s="124"/>
      <c r="B450" s="112"/>
      <c r="C450" s="207" t="str">
        <f t="shared" si="63"/>
        <v/>
      </c>
      <c r="D450" s="73"/>
      <c r="E450" s="112"/>
      <c r="F450" s="112"/>
      <c r="G450" s="112"/>
      <c r="H450" s="112"/>
      <c r="I450" s="112"/>
      <c r="J450" s="207" t="str">
        <f t="shared" si="64"/>
        <v/>
      </c>
      <c r="K450" s="227" t="str">
        <f t="shared" si="65"/>
        <v/>
      </c>
      <c r="L450" s="112"/>
      <c r="M450" s="207" t="str">
        <f t="shared" si="66"/>
        <v/>
      </c>
      <c r="N450" s="113"/>
      <c r="O450" s="113"/>
      <c r="P450" s="112"/>
      <c r="Q450" s="112"/>
      <c r="R450" s="112"/>
      <c r="S450" s="112"/>
      <c r="T450" s="112"/>
      <c r="U450" s="112"/>
      <c r="V450" s="112"/>
      <c r="W450" s="112"/>
      <c r="X450" s="112"/>
      <c r="Y450" s="112"/>
      <c r="Z450" s="112"/>
      <c r="AA450" s="207" t="str">
        <f t="shared" si="67"/>
        <v/>
      </c>
      <c r="AB450" s="112"/>
      <c r="AC450" s="112"/>
      <c r="AD450" s="112"/>
      <c r="AE450" s="112"/>
      <c r="AF450" s="112"/>
      <c r="AG450" s="207" t="str">
        <f t="shared" si="68"/>
        <v/>
      </c>
      <c r="AH450" s="113"/>
      <c r="AI450" s="207" t="str">
        <f t="shared" si="69"/>
        <v/>
      </c>
      <c r="AJ450" s="113"/>
      <c r="AK450" s="207" t="str">
        <f t="shared" si="70"/>
        <v/>
      </c>
      <c r="AL450" s="113"/>
      <c r="AM450" s="207" t="str">
        <f t="shared" si="71"/>
        <v/>
      </c>
      <c r="AN450" s="113"/>
      <c r="AO450" s="113"/>
      <c r="AP450" s="113"/>
      <c r="AQ450" s="112"/>
      <c r="AR450" s="112"/>
      <c r="AS450" s="112"/>
      <c r="AT450" s="112"/>
      <c r="AU450" s="112"/>
      <c r="AV450" s="112"/>
      <c r="AW450" s="112"/>
      <c r="AX450" s="112"/>
      <c r="AY450" s="112"/>
      <c r="BA450" s="112"/>
      <c r="BB450" s="112"/>
      <c r="BC450" s="112"/>
      <c r="BD450" s="112"/>
      <c r="BE450" s="112"/>
      <c r="BF450" s="112"/>
    </row>
    <row r="451" spans="1:58" s="76" customFormat="1" x14ac:dyDescent="0.2">
      <c r="A451" s="124"/>
      <c r="B451" s="112"/>
      <c r="C451" s="207" t="str">
        <f t="shared" si="63"/>
        <v/>
      </c>
      <c r="D451" s="73"/>
      <c r="E451" s="112"/>
      <c r="F451" s="112"/>
      <c r="G451" s="112"/>
      <c r="H451" s="112"/>
      <c r="I451" s="112"/>
      <c r="J451" s="207" t="str">
        <f t="shared" si="64"/>
        <v/>
      </c>
      <c r="K451" s="227" t="str">
        <f t="shared" si="65"/>
        <v/>
      </c>
      <c r="L451" s="112"/>
      <c r="M451" s="207" t="str">
        <f t="shared" si="66"/>
        <v/>
      </c>
      <c r="N451" s="113"/>
      <c r="O451" s="113"/>
      <c r="P451" s="112"/>
      <c r="Q451" s="112"/>
      <c r="R451" s="112"/>
      <c r="S451" s="112"/>
      <c r="T451" s="112"/>
      <c r="U451" s="112"/>
      <c r="V451" s="112"/>
      <c r="W451" s="112"/>
      <c r="X451" s="112"/>
      <c r="Y451" s="112"/>
      <c r="Z451" s="112"/>
      <c r="AA451" s="207" t="str">
        <f t="shared" si="67"/>
        <v/>
      </c>
      <c r="AB451" s="112"/>
      <c r="AC451" s="112"/>
      <c r="AD451" s="112"/>
      <c r="AE451" s="112"/>
      <c r="AF451" s="112"/>
      <c r="AG451" s="207" t="str">
        <f t="shared" si="68"/>
        <v/>
      </c>
      <c r="AH451" s="113"/>
      <c r="AI451" s="207" t="str">
        <f t="shared" si="69"/>
        <v/>
      </c>
      <c r="AJ451" s="113"/>
      <c r="AK451" s="207" t="str">
        <f t="shared" si="70"/>
        <v/>
      </c>
      <c r="AL451" s="113"/>
      <c r="AM451" s="207" t="str">
        <f t="shared" si="71"/>
        <v/>
      </c>
      <c r="AN451" s="113"/>
      <c r="AO451" s="113"/>
      <c r="AP451" s="113"/>
      <c r="AQ451" s="112"/>
      <c r="AR451" s="112"/>
      <c r="AS451" s="112"/>
      <c r="AT451" s="112"/>
      <c r="AU451" s="112"/>
      <c r="AV451" s="112"/>
      <c r="AW451" s="112"/>
      <c r="AX451" s="112"/>
      <c r="AY451" s="112"/>
      <c r="BA451" s="112"/>
      <c r="BB451" s="112"/>
      <c r="BC451" s="112"/>
      <c r="BD451" s="112"/>
      <c r="BE451" s="112"/>
      <c r="BF451" s="112"/>
    </row>
    <row r="452" spans="1:58" s="76" customFormat="1" x14ac:dyDescent="0.2">
      <c r="A452" s="124"/>
      <c r="B452" s="112"/>
      <c r="C452" s="207" t="str">
        <f t="shared" si="63"/>
        <v/>
      </c>
      <c r="D452" s="73"/>
      <c r="E452" s="112"/>
      <c r="F452" s="112"/>
      <c r="G452" s="112"/>
      <c r="H452" s="112"/>
      <c r="I452" s="112"/>
      <c r="J452" s="207" t="str">
        <f t="shared" si="64"/>
        <v/>
      </c>
      <c r="K452" s="227" t="str">
        <f t="shared" si="65"/>
        <v/>
      </c>
      <c r="L452" s="112"/>
      <c r="M452" s="207" t="str">
        <f t="shared" si="66"/>
        <v/>
      </c>
      <c r="N452" s="113"/>
      <c r="O452" s="113"/>
      <c r="P452" s="112"/>
      <c r="Q452" s="112"/>
      <c r="R452" s="112"/>
      <c r="S452" s="112"/>
      <c r="T452" s="112"/>
      <c r="U452" s="112"/>
      <c r="V452" s="112"/>
      <c r="W452" s="112"/>
      <c r="X452" s="112"/>
      <c r="Y452" s="112"/>
      <c r="Z452" s="112"/>
      <c r="AA452" s="207" t="str">
        <f t="shared" si="67"/>
        <v/>
      </c>
      <c r="AB452" s="112"/>
      <c r="AC452" s="112"/>
      <c r="AD452" s="112"/>
      <c r="AE452" s="112"/>
      <c r="AF452" s="112"/>
      <c r="AG452" s="207" t="str">
        <f t="shared" si="68"/>
        <v/>
      </c>
      <c r="AH452" s="113"/>
      <c r="AI452" s="207" t="str">
        <f t="shared" si="69"/>
        <v/>
      </c>
      <c r="AJ452" s="113"/>
      <c r="AK452" s="207" t="str">
        <f t="shared" si="70"/>
        <v/>
      </c>
      <c r="AL452" s="113"/>
      <c r="AM452" s="207" t="str">
        <f t="shared" si="71"/>
        <v/>
      </c>
      <c r="AN452" s="113"/>
      <c r="AO452" s="113"/>
      <c r="AP452" s="113"/>
      <c r="AQ452" s="112"/>
      <c r="AR452" s="112"/>
      <c r="AS452" s="112"/>
      <c r="AT452" s="112"/>
      <c r="AU452" s="112"/>
      <c r="AV452" s="112"/>
      <c r="AW452" s="112"/>
      <c r="AX452" s="112"/>
      <c r="AY452" s="112"/>
      <c r="BA452" s="112"/>
      <c r="BB452" s="112"/>
      <c r="BC452" s="112"/>
      <c r="BD452" s="112"/>
      <c r="BE452" s="112"/>
      <c r="BF452" s="112"/>
    </row>
    <row r="453" spans="1:58" s="76" customFormat="1" x14ac:dyDescent="0.2">
      <c r="A453" s="124"/>
      <c r="B453" s="112"/>
      <c r="C453" s="207" t="str">
        <f t="shared" si="63"/>
        <v/>
      </c>
      <c r="D453" s="73"/>
      <c r="E453" s="112"/>
      <c r="F453" s="112"/>
      <c r="G453" s="112"/>
      <c r="H453" s="112"/>
      <c r="I453" s="112"/>
      <c r="J453" s="207" t="str">
        <f t="shared" si="64"/>
        <v/>
      </c>
      <c r="K453" s="227" t="str">
        <f t="shared" si="65"/>
        <v/>
      </c>
      <c r="L453" s="112"/>
      <c r="M453" s="207" t="str">
        <f t="shared" si="66"/>
        <v/>
      </c>
      <c r="N453" s="113"/>
      <c r="O453" s="113"/>
      <c r="P453" s="112"/>
      <c r="Q453" s="112"/>
      <c r="R453" s="112"/>
      <c r="S453" s="112"/>
      <c r="T453" s="112"/>
      <c r="U453" s="112"/>
      <c r="V453" s="112"/>
      <c r="W453" s="112"/>
      <c r="X453" s="112"/>
      <c r="Y453" s="112"/>
      <c r="Z453" s="112"/>
      <c r="AA453" s="207" t="str">
        <f t="shared" si="67"/>
        <v/>
      </c>
      <c r="AB453" s="112"/>
      <c r="AC453" s="112"/>
      <c r="AD453" s="112"/>
      <c r="AE453" s="112"/>
      <c r="AF453" s="112"/>
      <c r="AG453" s="207" t="str">
        <f t="shared" si="68"/>
        <v/>
      </c>
      <c r="AH453" s="113"/>
      <c r="AI453" s="207" t="str">
        <f t="shared" si="69"/>
        <v/>
      </c>
      <c r="AJ453" s="113"/>
      <c r="AK453" s="207" t="str">
        <f t="shared" si="70"/>
        <v/>
      </c>
      <c r="AL453" s="113"/>
      <c r="AM453" s="207" t="str">
        <f t="shared" si="71"/>
        <v/>
      </c>
      <c r="AN453" s="113"/>
      <c r="AO453" s="113"/>
      <c r="AP453" s="113"/>
      <c r="AQ453" s="112"/>
      <c r="AR453" s="112"/>
      <c r="AS453" s="112"/>
      <c r="AT453" s="112"/>
      <c r="AU453" s="112"/>
      <c r="AV453" s="112"/>
      <c r="AW453" s="112"/>
      <c r="AX453" s="112"/>
      <c r="AY453" s="112"/>
      <c r="BA453" s="112"/>
      <c r="BB453" s="112"/>
      <c r="BC453" s="112"/>
      <c r="BD453" s="112"/>
      <c r="BE453" s="112"/>
      <c r="BF453" s="112"/>
    </row>
    <row r="454" spans="1:58" s="76" customFormat="1" x14ac:dyDescent="0.2">
      <c r="A454" s="124"/>
      <c r="B454" s="112"/>
      <c r="C454" s="207" t="str">
        <f t="shared" si="63"/>
        <v/>
      </c>
      <c r="D454" s="73"/>
      <c r="E454" s="112"/>
      <c r="F454" s="112"/>
      <c r="G454" s="112"/>
      <c r="H454" s="112"/>
      <c r="I454" s="112"/>
      <c r="J454" s="207" t="str">
        <f t="shared" si="64"/>
        <v/>
      </c>
      <c r="K454" s="227" t="str">
        <f t="shared" si="65"/>
        <v/>
      </c>
      <c r="L454" s="112"/>
      <c r="M454" s="207" t="str">
        <f t="shared" si="66"/>
        <v/>
      </c>
      <c r="N454" s="113"/>
      <c r="O454" s="113"/>
      <c r="P454" s="112"/>
      <c r="Q454" s="112"/>
      <c r="R454" s="112"/>
      <c r="S454" s="112"/>
      <c r="T454" s="112"/>
      <c r="U454" s="112"/>
      <c r="V454" s="112"/>
      <c r="W454" s="112"/>
      <c r="X454" s="112"/>
      <c r="Y454" s="112"/>
      <c r="Z454" s="112"/>
      <c r="AA454" s="207" t="str">
        <f t="shared" si="67"/>
        <v/>
      </c>
      <c r="AB454" s="112"/>
      <c r="AC454" s="112"/>
      <c r="AD454" s="112"/>
      <c r="AE454" s="112"/>
      <c r="AF454" s="112"/>
      <c r="AG454" s="207" t="str">
        <f t="shared" si="68"/>
        <v/>
      </c>
      <c r="AH454" s="113"/>
      <c r="AI454" s="207" t="str">
        <f t="shared" si="69"/>
        <v/>
      </c>
      <c r="AJ454" s="113"/>
      <c r="AK454" s="207" t="str">
        <f t="shared" si="70"/>
        <v/>
      </c>
      <c r="AL454" s="113"/>
      <c r="AM454" s="207" t="str">
        <f t="shared" si="71"/>
        <v/>
      </c>
      <c r="AN454" s="113"/>
      <c r="AO454" s="113"/>
      <c r="AP454" s="113"/>
      <c r="AQ454" s="112"/>
      <c r="AR454" s="112"/>
      <c r="AS454" s="112"/>
      <c r="AT454" s="112"/>
      <c r="AU454" s="112"/>
      <c r="AV454" s="112"/>
      <c r="AW454" s="112"/>
      <c r="AX454" s="112"/>
      <c r="AY454" s="112"/>
      <c r="BA454" s="112"/>
      <c r="BB454" s="112"/>
      <c r="BC454" s="112"/>
      <c r="BD454" s="112"/>
      <c r="BE454" s="112"/>
      <c r="BF454" s="112"/>
    </row>
    <row r="455" spans="1:58" s="76" customFormat="1" x14ac:dyDescent="0.2">
      <c r="A455" s="124"/>
      <c r="B455" s="112"/>
      <c r="C455" s="207" t="str">
        <f t="shared" ref="C455:C497" si="72">IF(D455="","",(VLOOKUP(D455,Generic_Road_Names_Table_Array,2,FALSE)))</f>
        <v/>
      </c>
      <c r="D455" s="73"/>
      <c r="E455" s="112"/>
      <c r="F455" s="112"/>
      <c r="G455" s="112"/>
      <c r="H455" s="112"/>
      <c r="I455" s="112"/>
      <c r="J455" s="207" t="str">
        <f t="shared" ref="J455:J497" si="73">IF(I455="","",VLOOKUP(I455,Minor_Structures_ms_Type_Table_Array,2,FALSE))</f>
        <v/>
      </c>
      <c r="K455" s="227" t="str">
        <f t="shared" ref="K455:K497" si="74">IF(J455="","",IFERROR(VLOOKUP(J455,Minor_Structures_ms_Type_Ref_Only_Table_Array,2,FALSE),""))</f>
        <v/>
      </c>
      <c r="L455" s="112"/>
      <c r="M455" s="207" t="str">
        <f t="shared" ref="M455:M497" si="75">IF(L455="","",VLOOKUP(L455,Minor_Structures_ms_SubType_Table_Array,2,FALSE))</f>
        <v/>
      </c>
      <c r="N455" s="113"/>
      <c r="O455" s="113"/>
      <c r="P455" s="112"/>
      <c r="Q455" s="112"/>
      <c r="R455" s="112"/>
      <c r="S455" s="112"/>
      <c r="T455" s="112"/>
      <c r="U455" s="112"/>
      <c r="V455" s="112"/>
      <c r="W455" s="112"/>
      <c r="X455" s="112"/>
      <c r="Y455" s="112"/>
      <c r="Z455" s="112"/>
      <c r="AA455" s="207" t="str">
        <f t="shared" ref="AA455:AA497" si="76">IF(Z455="","",(VLOOKUP(Z455,Generic_Length_Adjustment_Reason_Table_Array,2,FALSE)))</f>
        <v/>
      </c>
      <c r="AB455" s="112"/>
      <c r="AC455" s="112"/>
      <c r="AD455" s="112"/>
      <c r="AE455" s="112"/>
      <c r="AF455" s="112"/>
      <c r="AG455" s="207" t="str">
        <f t="shared" ref="AG455:AG497" si="77">IF(AF455="","",VLOOKUP(AF455,Minor_Structures_ms_Material_Table_Array,2,FALSE))</f>
        <v/>
      </c>
      <c r="AH455" s="113"/>
      <c r="AI455" s="207" t="str">
        <f t="shared" ref="AI455:AI497" si="78">IF(AH455="","",VLOOKUP(AH455,Minor_Structures_ms_Surf_Treat_Table_Array,2,FALSE))</f>
        <v/>
      </c>
      <c r="AJ455" s="113"/>
      <c r="AK455" s="207" t="str">
        <f t="shared" ref="AK455:AK497" si="79">IF(AJ455="","",VLOOKUP(AJ455,Minor_Structures_ms_Colour_Table_Array,2,FALSE))</f>
        <v/>
      </c>
      <c r="AL455" s="113"/>
      <c r="AM455" s="207" t="str">
        <f t="shared" ref="AM455:AM497" si="80">IF(AL455="","",VLOOKUP(AL455,Minor_Structures_ms_Style_Table_Array,2,FALSE))</f>
        <v/>
      </c>
      <c r="AN455" s="113"/>
      <c r="AO455" s="113"/>
      <c r="AP455" s="113"/>
      <c r="AQ455" s="112"/>
      <c r="AR455" s="112"/>
      <c r="AS455" s="112"/>
      <c r="AT455" s="112"/>
      <c r="AU455" s="112"/>
      <c r="AV455" s="112"/>
      <c r="AW455" s="112"/>
      <c r="AX455" s="112"/>
      <c r="AY455" s="112"/>
      <c r="BA455" s="112"/>
      <c r="BB455" s="112"/>
      <c r="BC455" s="112"/>
      <c r="BD455" s="112"/>
      <c r="BE455" s="112"/>
      <c r="BF455" s="112"/>
    </row>
    <row r="456" spans="1:58" s="76" customFormat="1" x14ac:dyDescent="0.2">
      <c r="A456" s="124"/>
      <c r="B456" s="112"/>
      <c r="C456" s="207" t="str">
        <f t="shared" si="72"/>
        <v/>
      </c>
      <c r="D456" s="73"/>
      <c r="E456" s="112"/>
      <c r="F456" s="112"/>
      <c r="G456" s="112"/>
      <c r="H456" s="112"/>
      <c r="I456" s="112"/>
      <c r="J456" s="207" t="str">
        <f t="shared" si="73"/>
        <v/>
      </c>
      <c r="K456" s="227" t="str">
        <f t="shared" si="74"/>
        <v/>
      </c>
      <c r="L456" s="112"/>
      <c r="M456" s="207" t="str">
        <f t="shared" si="75"/>
        <v/>
      </c>
      <c r="N456" s="113"/>
      <c r="O456" s="113"/>
      <c r="P456" s="112"/>
      <c r="Q456" s="112"/>
      <c r="R456" s="112"/>
      <c r="S456" s="112"/>
      <c r="T456" s="112"/>
      <c r="U456" s="112"/>
      <c r="V456" s="112"/>
      <c r="W456" s="112"/>
      <c r="X456" s="112"/>
      <c r="Y456" s="112"/>
      <c r="Z456" s="112"/>
      <c r="AA456" s="207" t="str">
        <f t="shared" si="76"/>
        <v/>
      </c>
      <c r="AB456" s="112"/>
      <c r="AC456" s="112"/>
      <c r="AD456" s="112"/>
      <c r="AE456" s="112"/>
      <c r="AF456" s="112"/>
      <c r="AG456" s="207" t="str">
        <f t="shared" si="77"/>
        <v/>
      </c>
      <c r="AH456" s="113"/>
      <c r="AI456" s="207" t="str">
        <f t="shared" si="78"/>
        <v/>
      </c>
      <c r="AJ456" s="113"/>
      <c r="AK456" s="207" t="str">
        <f t="shared" si="79"/>
        <v/>
      </c>
      <c r="AL456" s="113"/>
      <c r="AM456" s="207" t="str">
        <f t="shared" si="80"/>
        <v/>
      </c>
      <c r="AN456" s="113"/>
      <c r="AO456" s="113"/>
      <c r="AP456" s="113"/>
      <c r="AQ456" s="112"/>
      <c r="AR456" s="112"/>
      <c r="AS456" s="112"/>
      <c r="AT456" s="112"/>
      <c r="AU456" s="112"/>
      <c r="AV456" s="112"/>
      <c r="AW456" s="112"/>
      <c r="AX456" s="112"/>
      <c r="AY456" s="112"/>
      <c r="BA456" s="112"/>
      <c r="BB456" s="112"/>
      <c r="BC456" s="112"/>
      <c r="BD456" s="112"/>
      <c r="BE456" s="112"/>
      <c r="BF456" s="112"/>
    </row>
    <row r="457" spans="1:58" s="76" customFormat="1" x14ac:dyDescent="0.2">
      <c r="A457" s="124"/>
      <c r="B457" s="112"/>
      <c r="C457" s="207" t="str">
        <f t="shared" si="72"/>
        <v/>
      </c>
      <c r="D457" s="73"/>
      <c r="E457" s="112"/>
      <c r="F457" s="112"/>
      <c r="G457" s="112"/>
      <c r="H457" s="112"/>
      <c r="I457" s="112"/>
      <c r="J457" s="207" t="str">
        <f t="shared" si="73"/>
        <v/>
      </c>
      <c r="K457" s="227" t="str">
        <f t="shared" si="74"/>
        <v/>
      </c>
      <c r="L457" s="112"/>
      <c r="M457" s="207" t="str">
        <f t="shared" si="75"/>
        <v/>
      </c>
      <c r="N457" s="113"/>
      <c r="O457" s="113"/>
      <c r="P457" s="112"/>
      <c r="Q457" s="112"/>
      <c r="R457" s="112"/>
      <c r="S457" s="112"/>
      <c r="T457" s="112"/>
      <c r="U457" s="112"/>
      <c r="V457" s="112"/>
      <c r="W457" s="112"/>
      <c r="X457" s="112"/>
      <c r="Y457" s="112"/>
      <c r="Z457" s="112"/>
      <c r="AA457" s="207" t="str">
        <f t="shared" si="76"/>
        <v/>
      </c>
      <c r="AB457" s="112"/>
      <c r="AC457" s="112"/>
      <c r="AD457" s="112"/>
      <c r="AE457" s="112"/>
      <c r="AF457" s="112"/>
      <c r="AG457" s="207" t="str">
        <f t="shared" si="77"/>
        <v/>
      </c>
      <c r="AH457" s="113"/>
      <c r="AI457" s="207" t="str">
        <f t="shared" si="78"/>
        <v/>
      </c>
      <c r="AJ457" s="113"/>
      <c r="AK457" s="207" t="str">
        <f t="shared" si="79"/>
        <v/>
      </c>
      <c r="AL457" s="113"/>
      <c r="AM457" s="207" t="str">
        <f t="shared" si="80"/>
        <v/>
      </c>
      <c r="AN457" s="113"/>
      <c r="AO457" s="113"/>
      <c r="AP457" s="113"/>
      <c r="AQ457" s="112"/>
      <c r="AR457" s="112"/>
      <c r="AS457" s="112"/>
      <c r="AT457" s="112"/>
      <c r="AU457" s="112"/>
      <c r="AV457" s="112"/>
      <c r="AW457" s="112"/>
      <c r="AX457" s="112"/>
      <c r="AY457" s="112"/>
      <c r="BA457" s="112"/>
      <c r="BB457" s="112"/>
      <c r="BC457" s="112"/>
      <c r="BD457" s="112"/>
      <c r="BE457" s="112"/>
      <c r="BF457" s="112"/>
    </row>
    <row r="458" spans="1:58" s="76" customFormat="1" x14ac:dyDescent="0.2">
      <c r="A458" s="124"/>
      <c r="B458" s="112"/>
      <c r="C458" s="207" t="str">
        <f t="shared" si="72"/>
        <v/>
      </c>
      <c r="D458" s="73"/>
      <c r="E458" s="112"/>
      <c r="F458" s="112"/>
      <c r="G458" s="112"/>
      <c r="H458" s="112"/>
      <c r="I458" s="112"/>
      <c r="J458" s="207" t="str">
        <f t="shared" si="73"/>
        <v/>
      </c>
      <c r="K458" s="227" t="str">
        <f t="shared" si="74"/>
        <v/>
      </c>
      <c r="L458" s="112"/>
      <c r="M458" s="207" t="str">
        <f t="shared" si="75"/>
        <v/>
      </c>
      <c r="N458" s="113"/>
      <c r="O458" s="113"/>
      <c r="P458" s="112"/>
      <c r="Q458" s="112"/>
      <c r="R458" s="112"/>
      <c r="S458" s="112"/>
      <c r="T458" s="112"/>
      <c r="U458" s="112"/>
      <c r="V458" s="112"/>
      <c r="W458" s="112"/>
      <c r="X458" s="112"/>
      <c r="Y458" s="112"/>
      <c r="Z458" s="112"/>
      <c r="AA458" s="207" t="str">
        <f t="shared" si="76"/>
        <v/>
      </c>
      <c r="AB458" s="112"/>
      <c r="AC458" s="112"/>
      <c r="AD458" s="112"/>
      <c r="AE458" s="112"/>
      <c r="AF458" s="112"/>
      <c r="AG458" s="207" t="str">
        <f t="shared" si="77"/>
        <v/>
      </c>
      <c r="AH458" s="113"/>
      <c r="AI458" s="207" t="str">
        <f t="shared" si="78"/>
        <v/>
      </c>
      <c r="AJ458" s="113"/>
      <c r="AK458" s="207" t="str">
        <f t="shared" si="79"/>
        <v/>
      </c>
      <c r="AL458" s="113"/>
      <c r="AM458" s="207" t="str">
        <f t="shared" si="80"/>
        <v/>
      </c>
      <c r="AN458" s="113"/>
      <c r="AO458" s="113"/>
      <c r="AP458" s="113"/>
      <c r="AQ458" s="112"/>
      <c r="AR458" s="112"/>
      <c r="AS458" s="112"/>
      <c r="AT458" s="112"/>
      <c r="AU458" s="112"/>
      <c r="AV458" s="112"/>
      <c r="AW458" s="112"/>
      <c r="AX458" s="112"/>
      <c r="AY458" s="112"/>
      <c r="BA458" s="112"/>
      <c r="BB458" s="112"/>
      <c r="BC458" s="112"/>
      <c r="BD458" s="112"/>
      <c r="BE458" s="112"/>
      <c r="BF458" s="112"/>
    </row>
    <row r="459" spans="1:58" s="76" customFormat="1" x14ac:dyDescent="0.2">
      <c r="A459" s="124"/>
      <c r="B459" s="112"/>
      <c r="C459" s="207" t="str">
        <f t="shared" si="72"/>
        <v/>
      </c>
      <c r="D459" s="73"/>
      <c r="E459" s="112"/>
      <c r="F459" s="112"/>
      <c r="G459" s="112"/>
      <c r="H459" s="112"/>
      <c r="I459" s="112"/>
      <c r="J459" s="207" t="str">
        <f t="shared" si="73"/>
        <v/>
      </c>
      <c r="K459" s="227" t="str">
        <f t="shared" si="74"/>
        <v/>
      </c>
      <c r="L459" s="112"/>
      <c r="M459" s="207" t="str">
        <f t="shared" si="75"/>
        <v/>
      </c>
      <c r="N459" s="113"/>
      <c r="O459" s="113"/>
      <c r="P459" s="112"/>
      <c r="Q459" s="112"/>
      <c r="R459" s="112"/>
      <c r="S459" s="112"/>
      <c r="T459" s="112"/>
      <c r="U459" s="112"/>
      <c r="V459" s="112"/>
      <c r="W459" s="112"/>
      <c r="X459" s="112"/>
      <c r="Y459" s="112"/>
      <c r="Z459" s="112"/>
      <c r="AA459" s="207" t="str">
        <f t="shared" si="76"/>
        <v/>
      </c>
      <c r="AB459" s="112"/>
      <c r="AC459" s="112"/>
      <c r="AD459" s="112"/>
      <c r="AE459" s="112"/>
      <c r="AF459" s="112"/>
      <c r="AG459" s="207" t="str">
        <f t="shared" si="77"/>
        <v/>
      </c>
      <c r="AH459" s="113"/>
      <c r="AI459" s="207" t="str">
        <f t="shared" si="78"/>
        <v/>
      </c>
      <c r="AJ459" s="113"/>
      <c r="AK459" s="207" t="str">
        <f t="shared" si="79"/>
        <v/>
      </c>
      <c r="AL459" s="113"/>
      <c r="AM459" s="207" t="str">
        <f t="shared" si="80"/>
        <v/>
      </c>
      <c r="AN459" s="113"/>
      <c r="AO459" s="113"/>
      <c r="AP459" s="113"/>
      <c r="AQ459" s="112"/>
      <c r="AR459" s="112"/>
      <c r="AS459" s="112"/>
      <c r="AT459" s="112"/>
      <c r="AU459" s="112"/>
      <c r="AV459" s="112"/>
      <c r="AW459" s="112"/>
      <c r="AX459" s="112"/>
      <c r="AY459" s="112"/>
      <c r="BA459" s="112"/>
      <c r="BB459" s="112"/>
      <c r="BC459" s="112"/>
      <c r="BD459" s="112"/>
      <c r="BE459" s="112"/>
      <c r="BF459" s="112"/>
    </row>
    <row r="460" spans="1:58" s="76" customFormat="1" x14ac:dyDescent="0.2">
      <c r="A460" s="124"/>
      <c r="B460" s="112"/>
      <c r="C460" s="207" t="str">
        <f t="shared" si="72"/>
        <v/>
      </c>
      <c r="D460" s="73"/>
      <c r="E460" s="112"/>
      <c r="F460" s="112"/>
      <c r="G460" s="112"/>
      <c r="H460" s="112"/>
      <c r="I460" s="112"/>
      <c r="J460" s="207" t="str">
        <f t="shared" si="73"/>
        <v/>
      </c>
      <c r="K460" s="227" t="str">
        <f t="shared" si="74"/>
        <v/>
      </c>
      <c r="L460" s="112"/>
      <c r="M460" s="207" t="str">
        <f t="shared" si="75"/>
        <v/>
      </c>
      <c r="N460" s="113"/>
      <c r="O460" s="113"/>
      <c r="P460" s="112"/>
      <c r="Q460" s="112"/>
      <c r="R460" s="112"/>
      <c r="S460" s="112"/>
      <c r="T460" s="112"/>
      <c r="U460" s="112"/>
      <c r="V460" s="112"/>
      <c r="W460" s="112"/>
      <c r="X460" s="112"/>
      <c r="Y460" s="112"/>
      <c r="Z460" s="112"/>
      <c r="AA460" s="207" t="str">
        <f t="shared" si="76"/>
        <v/>
      </c>
      <c r="AB460" s="112"/>
      <c r="AC460" s="112"/>
      <c r="AD460" s="112"/>
      <c r="AE460" s="112"/>
      <c r="AF460" s="112"/>
      <c r="AG460" s="207" t="str">
        <f t="shared" si="77"/>
        <v/>
      </c>
      <c r="AH460" s="113"/>
      <c r="AI460" s="207" t="str">
        <f t="shared" si="78"/>
        <v/>
      </c>
      <c r="AJ460" s="113"/>
      <c r="AK460" s="207" t="str">
        <f t="shared" si="79"/>
        <v/>
      </c>
      <c r="AL460" s="113"/>
      <c r="AM460" s="207" t="str">
        <f t="shared" si="80"/>
        <v/>
      </c>
      <c r="AN460" s="113"/>
      <c r="AO460" s="113"/>
      <c r="AP460" s="113"/>
      <c r="AQ460" s="112"/>
      <c r="AR460" s="112"/>
      <c r="AS460" s="112"/>
      <c r="AT460" s="112"/>
      <c r="AU460" s="112"/>
      <c r="AV460" s="112"/>
      <c r="AW460" s="112"/>
      <c r="AX460" s="112"/>
      <c r="AY460" s="112"/>
      <c r="BA460" s="112"/>
      <c r="BB460" s="112"/>
      <c r="BC460" s="112"/>
      <c r="BD460" s="112"/>
      <c r="BE460" s="112"/>
      <c r="BF460" s="112"/>
    </row>
    <row r="461" spans="1:58" s="76" customFormat="1" x14ac:dyDescent="0.2">
      <c r="A461" s="124"/>
      <c r="B461" s="112"/>
      <c r="C461" s="207" t="str">
        <f t="shared" si="72"/>
        <v/>
      </c>
      <c r="D461" s="73"/>
      <c r="E461" s="112"/>
      <c r="F461" s="112"/>
      <c r="G461" s="112"/>
      <c r="H461" s="112"/>
      <c r="I461" s="112"/>
      <c r="J461" s="207" t="str">
        <f t="shared" si="73"/>
        <v/>
      </c>
      <c r="K461" s="227" t="str">
        <f t="shared" si="74"/>
        <v/>
      </c>
      <c r="L461" s="112"/>
      <c r="M461" s="207" t="str">
        <f t="shared" si="75"/>
        <v/>
      </c>
      <c r="N461" s="113"/>
      <c r="O461" s="113"/>
      <c r="P461" s="112"/>
      <c r="Q461" s="112"/>
      <c r="R461" s="112"/>
      <c r="S461" s="112"/>
      <c r="T461" s="112"/>
      <c r="U461" s="112"/>
      <c r="V461" s="112"/>
      <c r="W461" s="112"/>
      <c r="X461" s="112"/>
      <c r="Y461" s="112"/>
      <c r="Z461" s="112"/>
      <c r="AA461" s="207" t="str">
        <f t="shared" si="76"/>
        <v/>
      </c>
      <c r="AB461" s="112"/>
      <c r="AC461" s="112"/>
      <c r="AD461" s="112"/>
      <c r="AE461" s="112"/>
      <c r="AF461" s="112"/>
      <c r="AG461" s="207" t="str">
        <f t="shared" si="77"/>
        <v/>
      </c>
      <c r="AH461" s="113"/>
      <c r="AI461" s="207" t="str">
        <f t="shared" si="78"/>
        <v/>
      </c>
      <c r="AJ461" s="113"/>
      <c r="AK461" s="207" t="str">
        <f t="shared" si="79"/>
        <v/>
      </c>
      <c r="AL461" s="113"/>
      <c r="AM461" s="207" t="str">
        <f t="shared" si="80"/>
        <v/>
      </c>
      <c r="AN461" s="113"/>
      <c r="AO461" s="113"/>
      <c r="AP461" s="113"/>
      <c r="AQ461" s="112"/>
      <c r="AR461" s="112"/>
      <c r="AS461" s="112"/>
      <c r="AT461" s="112"/>
      <c r="AU461" s="112"/>
      <c r="AV461" s="112"/>
      <c r="AW461" s="112"/>
      <c r="AX461" s="112"/>
      <c r="AY461" s="112"/>
      <c r="BA461" s="112"/>
      <c r="BB461" s="112"/>
      <c r="BC461" s="112"/>
      <c r="BD461" s="112"/>
      <c r="BE461" s="112"/>
      <c r="BF461" s="112"/>
    </row>
    <row r="462" spans="1:58" s="76" customFormat="1" x14ac:dyDescent="0.2">
      <c r="A462" s="124"/>
      <c r="B462" s="112"/>
      <c r="C462" s="207" t="str">
        <f t="shared" si="72"/>
        <v/>
      </c>
      <c r="D462" s="73"/>
      <c r="E462" s="112"/>
      <c r="F462" s="112"/>
      <c r="G462" s="112"/>
      <c r="H462" s="112"/>
      <c r="I462" s="112"/>
      <c r="J462" s="207" t="str">
        <f t="shared" si="73"/>
        <v/>
      </c>
      <c r="K462" s="227" t="str">
        <f t="shared" si="74"/>
        <v/>
      </c>
      <c r="L462" s="112"/>
      <c r="M462" s="207" t="str">
        <f t="shared" si="75"/>
        <v/>
      </c>
      <c r="N462" s="113"/>
      <c r="O462" s="113"/>
      <c r="P462" s="112"/>
      <c r="Q462" s="112"/>
      <c r="R462" s="112"/>
      <c r="S462" s="112"/>
      <c r="T462" s="112"/>
      <c r="U462" s="112"/>
      <c r="V462" s="112"/>
      <c r="W462" s="112"/>
      <c r="X462" s="112"/>
      <c r="Y462" s="112"/>
      <c r="Z462" s="112"/>
      <c r="AA462" s="207" t="str">
        <f t="shared" si="76"/>
        <v/>
      </c>
      <c r="AB462" s="112"/>
      <c r="AC462" s="112"/>
      <c r="AD462" s="112"/>
      <c r="AE462" s="112"/>
      <c r="AF462" s="112"/>
      <c r="AG462" s="207" t="str">
        <f t="shared" si="77"/>
        <v/>
      </c>
      <c r="AH462" s="113"/>
      <c r="AI462" s="207" t="str">
        <f t="shared" si="78"/>
        <v/>
      </c>
      <c r="AJ462" s="113"/>
      <c r="AK462" s="207" t="str">
        <f t="shared" si="79"/>
        <v/>
      </c>
      <c r="AL462" s="113"/>
      <c r="AM462" s="207" t="str">
        <f t="shared" si="80"/>
        <v/>
      </c>
      <c r="AN462" s="113"/>
      <c r="AO462" s="113"/>
      <c r="AP462" s="113"/>
      <c r="AQ462" s="112"/>
      <c r="AR462" s="112"/>
      <c r="AS462" s="112"/>
      <c r="AT462" s="112"/>
      <c r="AU462" s="112"/>
      <c r="AV462" s="112"/>
      <c r="AW462" s="112"/>
      <c r="AX462" s="112"/>
      <c r="AY462" s="112"/>
      <c r="BA462" s="112"/>
      <c r="BB462" s="112"/>
      <c r="BC462" s="112"/>
      <c r="BD462" s="112"/>
      <c r="BE462" s="112"/>
      <c r="BF462" s="112"/>
    </row>
    <row r="463" spans="1:58" s="76" customFormat="1" x14ac:dyDescent="0.2">
      <c r="A463" s="124"/>
      <c r="B463" s="112"/>
      <c r="C463" s="207" t="str">
        <f t="shared" si="72"/>
        <v/>
      </c>
      <c r="D463" s="73"/>
      <c r="E463" s="112"/>
      <c r="F463" s="112"/>
      <c r="G463" s="112"/>
      <c r="H463" s="112"/>
      <c r="I463" s="112"/>
      <c r="J463" s="207" t="str">
        <f t="shared" si="73"/>
        <v/>
      </c>
      <c r="K463" s="227" t="str">
        <f t="shared" si="74"/>
        <v/>
      </c>
      <c r="L463" s="112"/>
      <c r="M463" s="207" t="str">
        <f t="shared" si="75"/>
        <v/>
      </c>
      <c r="N463" s="113"/>
      <c r="O463" s="113"/>
      <c r="P463" s="112"/>
      <c r="Q463" s="112"/>
      <c r="R463" s="112"/>
      <c r="S463" s="112"/>
      <c r="T463" s="112"/>
      <c r="U463" s="112"/>
      <c r="V463" s="112"/>
      <c r="W463" s="112"/>
      <c r="X463" s="112"/>
      <c r="Y463" s="112"/>
      <c r="Z463" s="112"/>
      <c r="AA463" s="207" t="str">
        <f t="shared" si="76"/>
        <v/>
      </c>
      <c r="AB463" s="112"/>
      <c r="AC463" s="112"/>
      <c r="AD463" s="112"/>
      <c r="AE463" s="112"/>
      <c r="AF463" s="112"/>
      <c r="AG463" s="207" t="str">
        <f t="shared" si="77"/>
        <v/>
      </c>
      <c r="AH463" s="113"/>
      <c r="AI463" s="207" t="str">
        <f t="shared" si="78"/>
        <v/>
      </c>
      <c r="AJ463" s="113"/>
      <c r="AK463" s="207" t="str">
        <f t="shared" si="79"/>
        <v/>
      </c>
      <c r="AL463" s="113"/>
      <c r="AM463" s="207" t="str">
        <f t="shared" si="80"/>
        <v/>
      </c>
      <c r="AN463" s="113"/>
      <c r="AO463" s="113"/>
      <c r="AP463" s="113"/>
      <c r="AQ463" s="112"/>
      <c r="AR463" s="112"/>
      <c r="AS463" s="112"/>
      <c r="AT463" s="112"/>
      <c r="AU463" s="112"/>
      <c r="AV463" s="112"/>
      <c r="AW463" s="112"/>
      <c r="AX463" s="112"/>
      <c r="AY463" s="112"/>
      <c r="BA463" s="112"/>
      <c r="BB463" s="112"/>
      <c r="BC463" s="112"/>
      <c r="BD463" s="112"/>
      <c r="BE463" s="112"/>
      <c r="BF463" s="112"/>
    </row>
    <row r="464" spans="1:58" s="76" customFormat="1" x14ac:dyDescent="0.2">
      <c r="A464" s="124"/>
      <c r="B464" s="112"/>
      <c r="C464" s="207" t="str">
        <f t="shared" si="72"/>
        <v/>
      </c>
      <c r="D464" s="73"/>
      <c r="E464" s="112"/>
      <c r="F464" s="112"/>
      <c r="G464" s="112"/>
      <c r="H464" s="112"/>
      <c r="I464" s="112"/>
      <c r="J464" s="207" t="str">
        <f t="shared" si="73"/>
        <v/>
      </c>
      <c r="K464" s="227" t="str">
        <f t="shared" si="74"/>
        <v/>
      </c>
      <c r="L464" s="112"/>
      <c r="M464" s="207" t="str">
        <f t="shared" si="75"/>
        <v/>
      </c>
      <c r="N464" s="113"/>
      <c r="O464" s="113"/>
      <c r="P464" s="112"/>
      <c r="Q464" s="112"/>
      <c r="R464" s="112"/>
      <c r="S464" s="112"/>
      <c r="T464" s="112"/>
      <c r="U464" s="112"/>
      <c r="V464" s="112"/>
      <c r="W464" s="112"/>
      <c r="X464" s="112"/>
      <c r="Y464" s="112"/>
      <c r="Z464" s="112"/>
      <c r="AA464" s="207" t="str">
        <f t="shared" si="76"/>
        <v/>
      </c>
      <c r="AB464" s="112"/>
      <c r="AC464" s="112"/>
      <c r="AD464" s="112"/>
      <c r="AE464" s="112"/>
      <c r="AF464" s="112"/>
      <c r="AG464" s="207" t="str">
        <f t="shared" si="77"/>
        <v/>
      </c>
      <c r="AH464" s="113"/>
      <c r="AI464" s="207" t="str">
        <f t="shared" si="78"/>
        <v/>
      </c>
      <c r="AJ464" s="113"/>
      <c r="AK464" s="207" t="str">
        <f t="shared" si="79"/>
        <v/>
      </c>
      <c r="AL464" s="113"/>
      <c r="AM464" s="207" t="str">
        <f t="shared" si="80"/>
        <v/>
      </c>
      <c r="AN464" s="113"/>
      <c r="AO464" s="113"/>
      <c r="AP464" s="113"/>
      <c r="AQ464" s="112"/>
      <c r="AR464" s="112"/>
      <c r="AS464" s="112"/>
      <c r="AT464" s="112"/>
      <c r="AU464" s="112"/>
      <c r="AV464" s="112"/>
      <c r="AW464" s="112"/>
      <c r="AX464" s="112"/>
      <c r="AY464" s="112"/>
      <c r="BA464" s="112"/>
      <c r="BB464" s="112"/>
      <c r="BC464" s="112"/>
      <c r="BD464" s="112"/>
      <c r="BE464" s="112"/>
      <c r="BF464" s="112"/>
    </row>
    <row r="465" spans="1:58" s="76" customFormat="1" x14ac:dyDescent="0.2">
      <c r="A465" s="124"/>
      <c r="B465" s="112"/>
      <c r="C465" s="207" t="str">
        <f t="shared" si="72"/>
        <v/>
      </c>
      <c r="D465" s="73"/>
      <c r="E465" s="112"/>
      <c r="F465" s="112"/>
      <c r="G465" s="112"/>
      <c r="H465" s="112"/>
      <c r="I465" s="112"/>
      <c r="J465" s="207" t="str">
        <f t="shared" si="73"/>
        <v/>
      </c>
      <c r="K465" s="227" t="str">
        <f t="shared" si="74"/>
        <v/>
      </c>
      <c r="L465" s="112"/>
      <c r="M465" s="207" t="str">
        <f t="shared" si="75"/>
        <v/>
      </c>
      <c r="N465" s="113"/>
      <c r="O465" s="113"/>
      <c r="P465" s="112"/>
      <c r="Q465" s="112"/>
      <c r="R465" s="112"/>
      <c r="S465" s="112"/>
      <c r="T465" s="112"/>
      <c r="U465" s="112"/>
      <c r="V465" s="112"/>
      <c r="W465" s="112"/>
      <c r="X465" s="112"/>
      <c r="Y465" s="112"/>
      <c r="Z465" s="112"/>
      <c r="AA465" s="207" t="str">
        <f t="shared" si="76"/>
        <v/>
      </c>
      <c r="AB465" s="112"/>
      <c r="AC465" s="112"/>
      <c r="AD465" s="112"/>
      <c r="AE465" s="112"/>
      <c r="AF465" s="112"/>
      <c r="AG465" s="207" t="str">
        <f t="shared" si="77"/>
        <v/>
      </c>
      <c r="AH465" s="113"/>
      <c r="AI465" s="207" t="str">
        <f t="shared" si="78"/>
        <v/>
      </c>
      <c r="AJ465" s="113"/>
      <c r="AK465" s="207" t="str">
        <f t="shared" si="79"/>
        <v/>
      </c>
      <c r="AL465" s="113"/>
      <c r="AM465" s="207" t="str">
        <f t="shared" si="80"/>
        <v/>
      </c>
      <c r="AN465" s="113"/>
      <c r="AO465" s="113"/>
      <c r="AP465" s="113"/>
      <c r="AQ465" s="112"/>
      <c r="AR465" s="112"/>
      <c r="AS465" s="112"/>
      <c r="AT465" s="112"/>
      <c r="AU465" s="112"/>
      <c r="AV465" s="112"/>
      <c r="AW465" s="112"/>
      <c r="AX465" s="112"/>
      <c r="AY465" s="112"/>
      <c r="BA465" s="112"/>
      <c r="BB465" s="112"/>
      <c r="BC465" s="112"/>
      <c r="BD465" s="112"/>
      <c r="BE465" s="112"/>
      <c r="BF465" s="112"/>
    </row>
    <row r="466" spans="1:58" s="76" customFormat="1" x14ac:dyDescent="0.2">
      <c r="A466" s="124"/>
      <c r="B466" s="112"/>
      <c r="C466" s="207" t="str">
        <f t="shared" si="72"/>
        <v/>
      </c>
      <c r="D466" s="73"/>
      <c r="E466" s="112"/>
      <c r="F466" s="112"/>
      <c r="G466" s="112"/>
      <c r="H466" s="112"/>
      <c r="I466" s="112"/>
      <c r="J466" s="207" t="str">
        <f t="shared" si="73"/>
        <v/>
      </c>
      <c r="K466" s="227" t="str">
        <f t="shared" si="74"/>
        <v/>
      </c>
      <c r="L466" s="112"/>
      <c r="M466" s="207" t="str">
        <f t="shared" si="75"/>
        <v/>
      </c>
      <c r="N466" s="113"/>
      <c r="O466" s="113"/>
      <c r="P466" s="112"/>
      <c r="Q466" s="112"/>
      <c r="R466" s="112"/>
      <c r="S466" s="112"/>
      <c r="T466" s="112"/>
      <c r="U466" s="112"/>
      <c r="V466" s="112"/>
      <c r="W466" s="112"/>
      <c r="X466" s="112"/>
      <c r="Y466" s="112"/>
      <c r="Z466" s="112"/>
      <c r="AA466" s="207" t="str">
        <f t="shared" si="76"/>
        <v/>
      </c>
      <c r="AB466" s="112"/>
      <c r="AC466" s="112"/>
      <c r="AD466" s="112"/>
      <c r="AE466" s="112"/>
      <c r="AF466" s="112"/>
      <c r="AG466" s="207" t="str">
        <f t="shared" si="77"/>
        <v/>
      </c>
      <c r="AH466" s="113"/>
      <c r="AI466" s="207" t="str">
        <f t="shared" si="78"/>
        <v/>
      </c>
      <c r="AJ466" s="113"/>
      <c r="AK466" s="207" t="str">
        <f t="shared" si="79"/>
        <v/>
      </c>
      <c r="AL466" s="113"/>
      <c r="AM466" s="207" t="str">
        <f t="shared" si="80"/>
        <v/>
      </c>
      <c r="AN466" s="113"/>
      <c r="AO466" s="113"/>
      <c r="AP466" s="113"/>
      <c r="AQ466" s="112"/>
      <c r="AR466" s="112"/>
      <c r="AS466" s="112"/>
      <c r="AT466" s="112"/>
      <c r="AU466" s="112"/>
      <c r="AV466" s="112"/>
      <c r="AW466" s="112"/>
      <c r="AX466" s="112"/>
      <c r="AY466" s="112"/>
      <c r="BA466" s="112"/>
      <c r="BB466" s="112"/>
      <c r="BC466" s="112"/>
      <c r="BD466" s="112"/>
      <c r="BE466" s="112"/>
      <c r="BF466" s="112"/>
    </row>
    <row r="467" spans="1:58" s="76" customFormat="1" x14ac:dyDescent="0.2">
      <c r="A467" s="124"/>
      <c r="B467" s="112"/>
      <c r="C467" s="207" t="str">
        <f t="shared" si="72"/>
        <v/>
      </c>
      <c r="D467" s="73"/>
      <c r="E467" s="112"/>
      <c r="F467" s="112"/>
      <c r="G467" s="112"/>
      <c r="H467" s="112"/>
      <c r="I467" s="112"/>
      <c r="J467" s="207" t="str">
        <f t="shared" si="73"/>
        <v/>
      </c>
      <c r="K467" s="227" t="str">
        <f t="shared" si="74"/>
        <v/>
      </c>
      <c r="L467" s="112"/>
      <c r="M467" s="207" t="str">
        <f t="shared" si="75"/>
        <v/>
      </c>
      <c r="N467" s="113"/>
      <c r="O467" s="113"/>
      <c r="P467" s="112"/>
      <c r="Q467" s="112"/>
      <c r="R467" s="112"/>
      <c r="S467" s="112"/>
      <c r="T467" s="112"/>
      <c r="U467" s="112"/>
      <c r="V467" s="112"/>
      <c r="W467" s="112"/>
      <c r="X467" s="112"/>
      <c r="Y467" s="112"/>
      <c r="Z467" s="112"/>
      <c r="AA467" s="207" t="str">
        <f t="shared" si="76"/>
        <v/>
      </c>
      <c r="AB467" s="112"/>
      <c r="AC467" s="112"/>
      <c r="AD467" s="112"/>
      <c r="AE467" s="112"/>
      <c r="AF467" s="112"/>
      <c r="AG467" s="207" t="str">
        <f t="shared" si="77"/>
        <v/>
      </c>
      <c r="AH467" s="113"/>
      <c r="AI467" s="207" t="str">
        <f t="shared" si="78"/>
        <v/>
      </c>
      <c r="AJ467" s="113"/>
      <c r="AK467" s="207" t="str">
        <f t="shared" si="79"/>
        <v/>
      </c>
      <c r="AL467" s="113"/>
      <c r="AM467" s="207" t="str">
        <f t="shared" si="80"/>
        <v/>
      </c>
      <c r="AN467" s="113"/>
      <c r="AO467" s="113"/>
      <c r="AP467" s="113"/>
      <c r="AQ467" s="112"/>
      <c r="AR467" s="112"/>
      <c r="AS467" s="112"/>
      <c r="AT467" s="112"/>
      <c r="AU467" s="112"/>
      <c r="AV467" s="112"/>
      <c r="AW467" s="112"/>
      <c r="AX467" s="112"/>
      <c r="AY467" s="112"/>
      <c r="BA467" s="112"/>
      <c r="BB467" s="112"/>
      <c r="BC467" s="112"/>
      <c r="BD467" s="112"/>
      <c r="BE467" s="112"/>
      <c r="BF467" s="112"/>
    </row>
    <row r="468" spans="1:58" s="76" customFormat="1" x14ac:dyDescent="0.2">
      <c r="A468" s="124"/>
      <c r="B468" s="112"/>
      <c r="C468" s="207" t="str">
        <f t="shared" si="72"/>
        <v/>
      </c>
      <c r="D468" s="73"/>
      <c r="E468" s="112"/>
      <c r="F468" s="112"/>
      <c r="G468" s="112"/>
      <c r="H468" s="112"/>
      <c r="I468" s="112"/>
      <c r="J468" s="207" t="str">
        <f t="shared" si="73"/>
        <v/>
      </c>
      <c r="K468" s="227" t="str">
        <f t="shared" si="74"/>
        <v/>
      </c>
      <c r="L468" s="112"/>
      <c r="M468" s="207" t="str">
        <f t="shared" si="75"/>
        <v/>
      </c>
      <c r="N468" s="113"/>
      <c r="O468" s="113"/>
      <c r="P468" s="112"/>
      <c r="Q468" s="112"/>
      <c r="R468" s="112"/>
      <c r="S468" s="112"/>
      <c r="T468" s="112"/>
      <c r="U468" s="112"/>
      <c r="V468" s="112"/>
      <c r="W468" s="112"/>
      <c r="X468" s="112"/>
      <c r="Y468" s="112"/>
      <c r="Z468" s="112"/>
      <c r="AA468" s="207" t="str">
        <f t="shared" si="76"/>
        <v/>
      </c>
      <c r="AB468" s="112"/>
      <c r="AC468" s="112"/>
      <c r="AD468" s="112"/>
      <c r="AE468" s="112"/>
      <c r="AF468" s="112"/>
      <c r="AG468" s="207" t="str">
        <f t="shared" si="77"/>
        <v/>
      </c>
      <c r="AH468" s="113"/>
      <c r="AI468" s="207" t="str">
        <f t="shared" si="78"/>
        <v/>
      </c>
      <c r="AJ468" s="113"/>
      <c r="AK468" s="207" t="str">
        <f t="shared" si="79"/>
        <v/>
      </c>
      <c r="AL468" s="113"/>
      <c r="AM468" s="207" t="str">
        <f t="shared" si="80"/>
        <v/>
      </c>
      <c r="AN468" s="113"/>
      <c r="AO468" s="113"/>
      <c r="AP468" s="113"/>
      <c r="AQ468" s="112"/>
      <c r="AR468" s="112"/>
      <c r="AS468" s="112"/>
      <c r="AT468" s="112"/>
      <c r="AU468" s="112"/>
      <c r="AV468" s="112"/>
      <c r="AW468" s="112"/>
      <c r="AX468" s="112"/>
      <c r="AY468" s="112"/>
      <c r="BA468" s="112"/>
      <c r="BB468" s="112"/>
      <c r="BC468" s="112"/>
      <c r="BD468" s="112"/>
      <c r="BE468" s="112"/>
      <c r="BF468" s="112"/>
    </row>
    <row r="469" spans="1:58" s="76" customFormat="1" x14ac:dyDescent="0.2">
      <c r="A469" s="124"/>
      <c r="B469" s="112"/>
      <c r="C469" s="207" t="str">
        <f t="shared" si="72"/>
        <v/>
      </c>
      <c r="D469" s="73"/>
      <c r="E469" s="112"/>
      <c r="F469" s="112"/>
      <c r="G469" s="112"/>
      <c r="H469" s="112"/>
      <c r="I469" s="112"/>
      <c r="J469" s="207" t="str">
        <f t="shared" si="73"/>
        <v/>
      </c>
      <c r="K469" s="227" t="str">
        <f t="shared" si="74"/>
        <v/>
      </c>
      <c r="L469" s="112"/>
      <c r="M469" s="207" t="str">
        <f t="shared" si="75"/>
        <v/>
      </c>
      <c r="N469" s="113"/>
      <c r="O469" s="113"/>
      <c r="P469" s="112"/>
      <c r="Q469" s="112"/>
      <c r="R469" s="112"/>
      <c r="S469" s="112"/>
      <c r="T469" s="112"/>
      <c r="U469" s="112"/>
      <c r="V469" s="112"/>
      <c r="W469" s="112"/>
      <c r="X469" s="112"/>
      <c r="Y469" s="112"/>
      <c r="Z469" s="112"/>
      <c r="AA469" s="207" t="str">
        <f t="shared" si="76"/>
        <v/>
      </c>
      <c r="AB469" s="112"/>
      <c r="AC469" s="112"/>
      <c r="AD469" s="112"/>
      <c r="AE469" s="112"/>
      <c r="AF469" s="112"/>
      <c r="AG469" s="207" t="str">
        <f t="shared" si="77"/>
        <v/>
      </c>
      <c r="AH469" s="113"/>
      <c r="AI469" s="207" t="str">
        <f t="shared" si="78"/>
        <v/>
      </c>
      <c r="AJ469" s="113"/>
      <c r="AK469" s="207" t="str">
        <f t="shared" si="79"/>
        <v/>
      </c>
      <c r="AL469" s="113"/>
      <c r="AM469" s="207" t="str">
        <f t="shared" si="80"/>
        <v/>
      </c>
      <c r="AN469" s="113"/>
      <c r="AO469" s="113"/>
      <c r="AP469" s="113"/>
      <c r="AQ469" s="112"/>
      <c r="AR469" s="112"/>
      <c r="AS469" s="112"/>
      <c r="AT469" s="112"/>
      <c r="AU469" s="112"/>
      <c r="AV469" s="112"/>
      <c r="AW469" s="112"/>
      <c r="AX469" s="112"/>
      <c r="AY469" s="112"/>
      <c r="BA469" s="112"/>
      <c r="BB469" s="112"/>
      <c r="BC469" s="112"/>
      <c r="BD469" s="112"/>
      <c r="BE469" s="112"/>
      <c r="BF469" s="112"/>
    </row>
    <row r="470" spans="1:58" s="76" customFormat="1" x14ac:dyDescent="0.2">
      <c r="A470" s="124"/>
      <c r="B470" s="112"/>
      <c r="C470" s="207" t="str">
        <f t="shared" si="72"/>
        <v/>
      </c>
      <c r="D470" s="73"/>
      <c r="E470" s="112"/>
      <c r="F470" s="112"/>
      <c r="G470" s="112"/>
      <c r="H470" s="112"/>
      <c r="I470" s="112"/>
      <c r="J470" s="207" t="str">
        <f t="shared" si="73"/>
        <v/>
      </c>
      <c r="K470" s="227" t="str">
        <f t="shared" si="74"/>
        <v/>
      </c>
      <c r="L470" s="112"/>
      <c r="M470" s="207" t="str">
        <f t="shared" si="75"/>
        <v/>
      </c>
      <c r="N470" s="113"/>
      <c r="O470" s="113"/>
      <c r="P470" s="112"/>
      <c r="Q470" s="112"/>
      <c r="R470" s="112"/>
      <c r="S470" s="112"/>
      <c r="T470" s="112"/>
      <c r="U470" s="112"/>
      <c r="V470" s="112"/>
      <c r="W470" s="112"/>
      <c r="X470" s="112"/>
      <c r="Y470" s="112"/>
      <c r="Z470" s="112"/>
      <c r="AA470" s="207" t="str">
        <f t="shared" si="76"/>
        <v/>
      </c>
      <c r="AB470" s="112"/>
      <c r="AC470" s="112"/>
      <c r="AD470" s="112"/>
      <c r="AE470" s="112"/>
      <c r="AF470" s="112"/>
      <c r="AG470" s="207" t="str">
        <f t="shared" si="77"/>
        <v/>
      </c>
      <c r="AH470" s="113"/>
      <c r="AI470" s="207" t="str">
        <f t="shared" si="78"/>
        <v/>
      </c>
      <c r="AJ470" s="113"/>
      <c r="AK470" s="207" t="str">
        <f t="shared" si="79"/>
        <v/>
      </c>
      <c r="AL470" s="113"/>
      <c r="AM470" s="207" t="str">
        <f t="shared" si="80"/>
        <v/>
      </c>
      <c r="AN470" s="113"/>
      <c r="AO470" s="113"/>
      <c r="AP470" s="113"/>
      <c r="AQ470" s="112"/>
      <c r="AR470" s="112"/>
      <c r="AS470" s="112"/>
      <c r="AT470" s="112"/>
      <c r="AU470" s="112"/>
      <c r="AV470" s="112"/>
      <c r="AW470" s="112"/>
      <c r="AX470" s="112"/>
      <c r="AY470" s="112"/>
      <c r="BA470" s="112"/>
      <c r="BB470" s="112"/>
      <c r="BC470" s="112"/>
      <c r="BD470" s="112"/>
      <c r="BE470" s="112"/>
      <c r="BF470" s="112"/>
    </row>
    <row r="471" spans="1:58" s="76" customFormat="1" x14ac:dyDescent="0.2">
      <c r="A471" s="124"/>
      <c r="B471" s="112"/>
      <c r="C471" s="207" t="str">
        <f t="shared" si="72"/>
        <v/>
      </c>
      <c r="D471" s="73"/>
      <c r="E471" s="112"/>
      <c r="F471" s="112"/>
      <c r="G471" s="112"/>
      <c r="H471" s="112"/>
      <c r="I471" s="112"/>
      <c r="J471" s="207" t="str">
        <f t="shared" si="73"/>
        <v/>
      </c>
      <c r="K471" s="227" t="str">
        <f t="shared" si="74"/>
        <v/>
      </c>
      <c r="L471" s="112"/>
      <c r="M471" s="207" t="str">
        <f t="shared" si="75"/>
        <v/>
      </c>
      <c r="N471" s="113"/>
      <c r="O471" s="113"/>
      <c r="P471" s="112"/>
      <c r="Q471" s="112"/>
      <c r="R471" s="112"/>
      <c r="S471" s="112"/>
      <c r="T471" s="112"/>
      <c r="U471" s="112"/>
      <c r="V471" s="112"/>
      <c r="W471" s="112"/>
      <c r="X471" s="112"/>
      <c r="Y471" s="112"/>
      <c r="Z471" s="112"/>
      <c r="AA471" s="207" t="str">
        <f t="shared" si="76"/>
        <v/>
      </c>
      <c r="AB471" s="112"/>
      <c r="AC471" s="112"/>
      <c r="AD471" s="112"/>
      <c r="AE471" s="112"/>
      <c r="AF471" s="112"/>
      <c r="AG471" s="207" t="str">
        <f t="shared" si="77"/>
        <v/>
      </c>
      <c r="AH471" s="113"/>
      <c r="AI471" s="207" t="str">
        <f t="shared" si="78"/>
        <v/>
      </c>
      <c r="AJ471" s="113"/>
      <c r="AK471" s="207" t="str">
        <f t="shared" si="79"/>
        <v/>
      </c>
      <c r="AL471" s="113"/>
      <c r="AM471" s="207" t="str">
        <f t="shared" si="80"/>
        <v/>
      </c>
      <c r="AN471" s="113"/>
      <c r="AO471" s="113"/>
      <c r="AP471" s="113"/>
      <c r="AQ471" s="112"/>
      <c r="AR471" s="112"/>
      <c r="AS471" s="112"/>
      <c r="AT471" s="112"/>
      <c r="AU471" s="112"/>
      <c r="AV471" s="112"/>
      <c r="AW471" s="112"/>
      <c r="AX471" s="112"/>
      <c r="AY471" s="112"/>
      <c r="BA471" s="112"/>
      <c r="BB471" s="112"/>
      <c r="BC471" s="112"/>
      <c r="BD471" s="112"/>
      <c r="BE471" s="112"/>
      <c r="BF471" s="112"/>
    </row>
    <row r="472" spans="1:58" s="76" customFormat="1" x14ac:dyDescent="0.2">
      <c r="A472" s="124"/>
      <c r="B472" s="112"/>
      <c r="C472" s="207" t="str">
        <f t="shared" si="72"/>
        <v/>
      </c>
      <c r="D472" s="73"/>
      <c r="E472" s="112"/>
      <c r="F472" s="112"/>
      <c r="G472" s="112"/>
      <c r="H472" s="112"/>
      <c r="I472" s="112"/>
      <c r="J472" s="207" t="str">
        <f t="shared" si="73"/>
        <v/>
      </c>
      <c r="K472" s="227" t="str">
        <f t="shared" si="74"/>
        <v/>
      </c>
      <c r="L472" s="112"/>
      <c r="M472" s="207" t="str">
        <f t="shared" si="75"/>
        <v/>
      </c>
      <c r="N472" s="113"/>
      <c r="O472" s="113"/>
      <c r="P472" s="112"/>
      <c r="Q472" s="112"/>
      <c r="R472" s="112"/>
      <c r="S472" s="112"/>
      <c r="T472" s="112"/>
      <c r="U472" s="112"/>
      <c r="V472" s="112"/>
      <c r="W472" s="112"/>
      <c r="X472" s="112"/>
      <c r="Y472" s="112"/>
      <c r="Z472" s="112"/>
      <c r="AA472" s="207" t="str">
        <f t="shared" si="76"/>
        <v/>
      </c>
      <c r="AB472" s="112"/>
      <c r="AC472" s="112"/>
      <c r="AD472" s="112"/>
      <c r="AE472" s="112"/>
      <c r="AF472" s="112"/>
      <c r="AG472" s="207" t="str">
        <f t="shared" si="77"/>
        <v/>
      </c>
      <c r="AH472" s="113"/>
      <c r="AI472" s="207" t="str">
        <f t="shared" si="78"/>
        <v/>
      </c>
      <c r="AJ472" s="113"/>
      <c r="AK472" s="207" t="str">
        <f t="shared" si="79"/>
        <v/>
      </c>
      <c r="AL472" s="113"/>
      <c r="AM472" s="207" t="str">
        <f t="shared" si="80"/>
        <v/>
      </c>
      <c r="AN472" s="113"/>
      <c r="AO472" s="113"/>
      <c r="AP472" s="113"/>
      <c r="AQ472" s="112"/>
      <c r="AR472" s="112"/>
      <c r="AS472" s="112"/>
      <c r="AT472" s="112"/>
      <c r="AU472" s="112"/>
      <c r="AV472" s="112"/>
      <c r="AW472" s="112"/>
      <c r="AX472" s="112"/>
      <c r="AY472" s="112"/>
      <c r="BA472" s="112"/>
      <c r="BB472" s="112"/>
      <c r="BC472" s="112"/>
      <c r="BD472" s="112"/>
      <c r="BE472" s="112"/>
      <c r="BF472" s="112"/>
    </row>
    <row r="473" spans="1:58" s="76" customFormat="1" x14ac:dyDescent="0.2">
      <c r="A473" s="124"/>
      <c r="B473" s="112"/>
      <c r="C473" s="207" t="str">
        <f t="shared" si="72"/>
        <v/>
      </c>
      <c r="D473" s="73"/>
      <c r="E473" s="112"/>
      <c r="F473" s="112"/>
      <c r="G473" s="112"/>
      <c r="H473" s="112"/>
      <c r="I473" s="112"/>
      <c r="J473" s="207" t="str">
        <f t="shared" si="73"/>
        <v/>
      </c>
      <c r="K473" s="227" t="str">
        <f t="shared" si="74"/>
        <v/>
      </c>
      <c r="L473" s="112"/>
      <c r="M473" s="207" t="str">
        <f t="shared" si="75"/>
        <v/>
      </c>
      <c r="N473" s="113"/>
      <c r="O473" s="113"/>
      <c r="P473" s="112"/>
      <c r="Q473" s="112"/>
      <c r="R473" s="112"/>
      <c r="S473" s="112"/>
      <c r="T473" s="112"/>
      <c r="U473" s="112"/>
      <c r="V473" s="112"/>
      <c r="W473" s="112"/>
      <c r="X473" s="112"/>
      <c r="Y473" s="112"/>
      <c r="Z473" s="112"/>
      <c r="AA473" s="207" t="str">
        <f t="shared" si="76"/>
        <v/>
      </c>
      <c r="AB473" s="112"/>
      <c r="AC473" s="112"/>
      <c r="AD473" s="112"/>
      <c r="AE473" s="112"/>
      <c r="AF473" s="112"/>
      <c r="AG473" s="207" t="str">
        <f t="shared" si="77"/>
        <v/>
      </c>
      <c r="AH473" s="113"/>
      <c r="AI473" s="207" t="str">
        <f t="shared" si="78"/>
        <v/>
      </c>
      <c r="AJ473" s="113"/>
      <c r="AK473" s="207" t="str">
        <f t="shared" si="79"/>
        <v/>
      </c>
      <c r="AL473" s="113"/>
      <c r="AM473" s="207" t="str">
        <f t="shared" si="80"/>
        <v/>
      </c>
      <c r="AN473" s="113"/>
      <c r="AO473" s="113"/>
      <c r="AP473" s="113"/>
      <c r="AQ473" s="112"/>
      <c r="AR473" s="112"/>
      <c r="AS473" s="112"/>
      <c r="AT473" s="112"/>
      <c r="AU473" s="112"/>
      <c r="AV473" s="112"/>
      <c r="AW473" s="112"/>
      <c r="AX473" s="112"/>
      <c r="AY473" s="112"/>
      <c r="BA473" s="112"/>
      <c r="BB473" s="112"/>
      <c r="BC473" s="112"/>
      <c r="BD473" s="112"/>
      <c r="BE473" s="112"/>
      <c r="BF473" s="112"/>
    </row>
    <row r="474" spans="1:58" s="76" customFormat="1" x14ac:dyDescent="0.2">
      <c r="A474" s="124"/>
      <c r="B474" s="112"/>
      <c r="C474" s="207" t="str">
        <f t="shared" si="72"/>
        <v/>
      </c>
      <c r="D474" s="73"/>
      <c r="E474" s="112"/>
      <c r="F474" s="112"/>
      <c r="G474" s="112"/>
      <c r="H474" s="112"/>
      <c r="I474" s="112"/>
      <c r="J474" s="207" t="str">
        <f t="shared" si="73"/>
        <v/>
      </c>
      <c r="K474" s="227" t="str">
        <f t="shared" si="74"/>
        <v/>
      </c>
      <c r="L474" s="112"/>
      <c r="M474" s="207" t="str">
        <f t="shared" si="75"/>
        <v/>
      </c>
      <c r="N474" s="113"/>
      <c r="O474" s="113"/>
      <c r="P474" s="112"/>
      <c r="Q474" s="112"/>
      <c r="R474" s="112"/>
      <c r="S474" s="112"/>
      <c r="T474" s="112"/>
      <c r="U474" s="112"/>
      <c r="V474" s="112"/>
      <c r="W474" s="112"/>
      <c r="X474" s="112"/>
      <c r="Y474" s="112"/>
      <c r="Z474" s="112"/>
      <c r="AA474" s="207" t="str">
        <f t="shared" si="76"/>
        <v/>
      </c>
      <c r="AB474" s="112"/>
      <c r="AC474" s="112"/>
      <c r="AD474" s="112"/>
      <c r="AE474" s="112"/>
      <c r="AF474" s="112"/>
      <c r="AG474" s="207" t="str">
        <f t="shared" si="77"/>
        <v/>
      </c>
      <c r="AH474" s="113"/>
      <c r="AI474" s="207" t="str">
        <f t="shared" si="78"/>
        <v/>
      </c>
      <c r="AJ474" s="113"/>
      <c r="AK474" s="207" t="str">
        <f t="shared" si="79"/>
        <v/>
      </c>
      <c r="AL474" s="113"/>
      <c r="AM474" s="207" t="str">
        <f t="shared" si="80"/>
        <v/>
      </c>
      <c r="AN474" s="113"/>
      <c r="AO474" s="113"/>
      <c r="AP474" s="113"/>
      <c r="AQ474" s="112"/>
      <c r="AR474" s="112"/>
      <c r="AS474" s="112"/>
      <c r="AT474" s="112"/>
      <c r="AU474" s="112"/>
      <c r="AV474" s="112"/>
      <c r="AW474" s="112"/>
      <c r="AX474" s="112"/>
      <c r="AY474" s="112"/>
      <c r="BA474" s="112"/>
      <c r="BB474" s="112"/>
      <c r="BC474" s="112"/>
      <c r="BD474" s="112"/>
      <c r="BE474" s="112"/>
      <c r="BF474" s="112"/>
    </row>
    <row r="475" spans="1:58" s="76" customFormat="1" x14ac:dyDescent="0.2">
      <c r="A475" s="124"/>
      <c r="B475" s="112"/>
      <c r="C475" s="207" t="str">
        <f t="shared" si="72"/>
        <v/>
      </c>
      <c r="D475" s="73"/>
      <c r="E475" s="112"/>
      <c r="F475" s="112"/>
      <c r="G475" s="112"/>
      <c r="H475" s="112"/>
      <c r="I475" s="112"/>
      <c r="J475" s="207" t="str">
        <f t="shared" si="73"/>
        <v/>
      </c>
      <c r="K475" s="227" t="str">
        <f t="shared" si="74"/>
        <v/>
      </c>
      <c r="L475" s="112"/>
      <c r="M475" s="207" t="str">
        <f t="shared" si="75"/>
        <v/>
      </c>
      <c r="N475" s="113"/>
      <c r="O475" s="113"/>
      <c r="P475" s="112"/>
      <c r="Q475" s="112"/>
      <c r="R475" s="112"/>
      <c r="S475" s="112"/>
      <c r="T475" s="112"/>
      <c r="U475" s="112"/>
      <c r="V475" s="112"/>
      <c r="W475" s="112"/>
      <c r="X475" s="112"/>
      <c r="Y475" s="112"/>
      <c r="Z475" s="112"/>
      <c r="AA475" s="207" t="str">
        <f t="shared" si="76"/>
        <v/>
      </c>
      <c r="AB475" s="112"/>
      <c r="AC475" s="112"/>
      <c r="AD475" s="112"/>
      <c r="AE475" s="112"/>
      <c r="AF475" s="112"/>
      <c r="AG475" s="207" t="str">
        <f t="shared" si="77"/>
        <v/>
      </c>
      <c r="AH475" s="113"/>
      <c r="AI475" s="207" t="str">
        <f t="shared" si="78"/>
        <v/>
      </c>
      <c r="AJ475" s="113"/>
      <c r="AK475" s="207" t="str">
        <f t="shared" si="79"/>
        <v/>
      </c>
      <c r="AL475" s="113"/>
      <c r="AM475" s="207" t="str">
        <f t="shared" si="80"/>
        <v/>
      </c>
      <c r="AN475" s="113"/>
      <c r="AO475" s="113"/>
      <c r="AP475" s="113"/>
      <c r="AQ475" s="112"/>
      <c r="AR475" s="112"/>
      <c r="AS475" s="112"/>
      <c r="AT475" s="112"/>
      <c r="AU475" s="112"/>
      <c r="AV475" s="112"/>
      <c r="AW475" s="112"/>
      <c r="AX475" s="112"/>
      <c r="AY475" s="112"/>
      <c r="BA475" s="112"/>
      <c r="BB475" s="112"/>
      <c r="BC475" s="112"/>
      <c r="BD475" s="112"/>
      <c r="BE475" s="112"/>
      <c r="BF475" s="112"/>
    </row>
    <row r="476" spans="1:58" s="76" customFormat="1" x14ac:dyDescent="0.2">
      <c r="A476" s="124"/>
      <c r="B476" s="112"/>
      <c r="C476" s="207" t="str">
        <f t="shared" si="72"/>
        <v/>
      </c>
      <c r="D476" s="73"/>
      <c r="E476" s="112"/>
      <c r="F476" s="112"/>
      <c r="G476" s="112"/>
      <c r="H476" s="112"/>
      <c r="I476" s="112"/>
      <c r="J476" s="207" t="str">
        <f t="shared" si="73"/>
        <v/>
      </c>
      <c r="K476" s="227" t="str">
        <f t="shared" si="74"/>
        <v/>
      </c>
      <c r="L476" s="112"/>
      <c r="M476" s="207" t="str">
        <f t="shared" si="75"/>
        <v/>
      </c>
      <c r="N476" s="113"/>
      <c r="O476" s="113"/>
      <c r="P476" s="112"/>
      <c r="Q476" s="112"/>
      <c r="R476" s="112"/>
      <c r="S476" s="112"/>
      <c r="T476" s="112"/>
      <c r="U476" s="112"/>
      <c r="V476" s="112"/>
      <c r="W476" s="112"/>
      <c r="X476" s="112"/>
      <c r="Y476" s="112"/>
      <c r="Z476" s="112"/>
      <c r="AA476" s="207" t="str">
        <f t="shared" si="76"/>
        <v/>
      </c>
      <c r="AB476" s="112"/>
      <c r="AC476" s="112"/>
      <c r="AD476" s="112"/>
      <c r="AE476" s="112"/>
      <c r="AF476" s="112"/>
      <c r="AG476" s="207" t="str">
        <f t="shared" si="77"/>
        <v/>
      </c>
      <c r="AH476" s="113"/>
      <c r="AI476" s="207" t="str">
        <f t="shared" si="78"/>
        <v/>
      </c>
      <c r="AJ476" s="113"/>
      <c r="AK476" s="207" t="str">
        <f t="shared" si="79"/>
        <v/>
      </c>
      <c r="AL476" s="113"/>
      <c r="AM476" s="207" t="str">
        <f t="shared" si="80"/>
        <v/>
      </c>
      <c r="AN476" s="113"/>
      <c r="AO476" s="113"/>
      <c r="AP476" s="113"/>
      <c r="AQ476" s="112"/>
      <c r="AR476" s="112"/>
      <c r="AS476" s="112"/>
      <c r="AT476" s="112"/>
      <c r="AU476" s="112"/>
      <c r="AV476" s="112"/>
      <c r="AW476" s="112"/>
      <c r="AX476" s="112"/>
      <c r="AY476" s="112"/>
      <c r="BA476" s="112"/>
      <c r="BB476" s="112"/>
      <c r="BC476" s="112"/>
      <c r="BD476" s="112"/>
      <c r="BE476" s="112"/>
      <c r="BF476" s="112"/>
    </row>
    <row r="477" spans="1:58" s="76" customFormat="1" x14ac:dyDescent="0.2">
      <c r="A477" s="124"/>
      <c r="B477" s="112"/>
      <c r="C477" s="207" t="str">
        <f t="shared" si="72"/>
        <v/>
      </c>
      <c r="D477" s="73"/>
      <c r="E477" s="112"/>
      <c r="F477" s="112"/>
      <c r="G477" s="112"/>
      <c r="H477" s="112"/>
      <c r="I477" s="112"/>
      <c r="J477" s="207" t="str">
        <f t="shared" si="73"/>
        <v/>
      </c>
      <c r="K477" s="227" t="str">
        <f t="shared" si="74"/>
        <v/>
      </c>
      <c r="L477" s="112"/>
      <c r="M477" s="207" t="str">
        <f t="shared" si="75"/>
        <v/>
      </c>
      <c r="N477" s="113"/>
      <c r="O477" s="113"/>
      <c r="P477" s="112"/>
      <c r="Q477" s="112"/>
      <c r="R477" s="112"/>
      <c r="S477" s="112"/>
      <c r="T477" s="112"/>
      <c r="U477" s="112"/>
      <c r="V477" s="112"/>
      <c r="W477" s="112"/>
      <c r="X477" s="112"/>
      <c r="Y477" s="112"/>
      <c r="Z477" s="112"/>
      <c r="AA477" s="207" t="str">
        <f t="shared" si="76"/>
        <v/>
      </c>
      <c r="AB477" s="112"/>
      <c r="AC477" s="112"/>
      <c r="AD477" s="112"/>
      <c r="AE477" s="112"/>
      <c r="AF477" s="112"/>
      <c r="AG477" s="207" t="str">
        <f t="shared" si="77"/>
        <v/>
      </c>
      <c r="AH477" s="113"/>
      <c r="AI477" s="207" t="str">
        <f t="shared" si="78"/>
        <v/>
      </c>
      <c r="AJ477" s="113"/>
      <c r="AK477" s="207" t="str">
        <f t="shared" si="79"/>
        <v/>
      </c>
      <c r="AL477" s="113"/>
      <c r="AM477" s="207" t="str">
        <f t="shared" si="80"/>
        <v/>
      </c>
      <c r="AN477" s="113"/>
      <c r="AO477" s="113"/>
      <c r="AP477" s="113"/>
      <c r="AQ477" s="112"/>
      <c r="AR477" s="112"/>
      <c r="AS477" s="112"/>
      <c r="AT477" s="112"/>
      <c r="AU477" s="112"/>
      <c r="AV477" s="112"/>
      <c r="AW477" s="112"/>
      <c r="AX477" s="112"/>
      <c r="AY477" s="112"/>
      <c r="BA477" s="112"/>
      <c r="BB477" s="112"/>
      <c r="BC477" s="112"/>
      <c r="BD477" s="112"/>
      <c r="BE477" s="112"/>
      <c r="BF477" s="112"/>
    </row>
    <row r="478" spans="1:58" s="76" customFormat="1" x14ac:dyDescent="0.2">
      <c r="A478" s="124"/>
      <c r="B478" s="112"/>
      <c r="C478" s="207" t="str">
        <f t="shared" si="72"/>
        <v/>
      </c>
      <c r="D478" s="73"/>
      <c r="E478" s="112"/>
      <c r="F478" s="112"/>
      <c r="G478" s="112"/>
      <c r="H478" s="112"/>
      <c r="I478" s="112"/>
      <c r="J478" s="207" t="str">
        <f t="shared" si="73"/>
        <v/>
      </c>
      <c r="K478" s="227" t="str">
        <f t="shared" si="74"/>
        <v/>
      </c>
      <c r="L478" s="112"/>
      <c r="M478" s="207" t="str">
        <f t="shared" si="75"/>
        <v/>
      </c>
      <c r="N478" s="113"/>
      <c r="O478" s="113"/>
      <c r="P478" s="112"/>
      <c r="Q478" s="112"/>
      <c r="R478" s="112"/>
      <c r="S478" s="112"/>
      <c r="T478" s="112"/>
      <c r="U478" s="112"/>
      <c r="V478" s="112"/>
      <c r="W478" s="112"/>
      <c r="X478" s="112"/>
      <c r="Y478" s="112"/>
      <c r="Z478" s="112"/>
      <c r="AA478" s="207" t="str">
        <f t="shared" si="76"/>
        <v/>
      </c>
      <c r="AB478" s="112"/>
      <c r="AC478" s="112"/>
      <c r="AD478" s="112"/>
      <c r="AE478" s="112"/>
      <c r="AF478" s="112"/>
      <c r="AG478" s="207" t="str">
        <f t="shared" si="77"/>
        <v/>
      </c>
      <c r="AH478" s="113"/>
      <c r="AI478" s="207" t="str">
        <f t="shared" si="78"/>
        <v/>
      </c>
      <c r="AJ478" s="113"/>
      <c r="AK478" s="207" t="str">
        <f t="shared" si="79"/>
        <v/>
      </c>
      <c r="AL478" s="113"/>
      <c r="AM478" s="207" t="str">
        <f t="shared" si="80"/>
        <v/>
      </c>
      <c r="AN478" s="113"/>
      <c r="AO478" s="113"/>
      <c r="AP478" s="113"/>
      <c r="AQ478" s="112"/>
      <c r="AR478" s="112"/>
      <c r="AS478" s="112"/>
      <c r="AT478" s="112"/>
      <c r="AU478" s="112"/>
      <c r="AV478" s="112"/>
      <c r="AW478" s="112"/>
      <c r="AX478" s="112"/>
      <c r="AY478" s="112"/>
      <c r="BA478" s="112"/>
      <c r="BB478" s="112"/>
      <c r="BC478" s="112"/>
      <c r="BD478" s="112"/>
      <c r="BE478" s="112"/>
      <c r="BF478" s="112"/>
    </row>
    <row r="479" spans="1:58" s="76" customFormat="1" x14ac:dyDescent="0.2">
      <c r="A479" s="124"/>
      <c r="B479" s="112"/>
      <c r="C479" s="207" t="str">
        <f t="shared" si="72"/>
        <v/>
      </c>
      <c r="D479" s="73"/>
      <c r="E479" s="112"/>
      <c r="F479" s="112"/>
      <c r="G479" s="112"/>
      <c r="H479" s="112"/>
      <c r="I479" s="112"/>
      <c r="J479" s="207" t="str">
        <f t="shared" si="73"/>
        <v/>
      </c>
      <c r="K479" s="227" t="str">
        <f t="shared" si="74"/>
        <v/>
      </c>
      <c r="L479" s="112"/>
      <c r="M479" s="207" t="str">
        <f t="shared" si="75"/>
        <v/>
      </c>
      <c r="N479" s="113"/>
      <c r="O479" s="113"/>
      <c r="P479" s="112"/>
      <c r="Q479" s="112"/>
      <c r="R479" s="112"/>
      <c r="S479" s="112"/>
      <c r="T479" s="112"/>
      <c r="U479" s="112"/>
      <c r="V479" s="112"/>
      <c r="W479" s="112"/>
      <c r="X479" s="112"/>
      <c r="Y479" s="112"/>
      <c r="Z479" s="112"/>
      <c r="AA479" s="207" t="str">
        <f t="shared" si="76"/>
        <v/>
      </c>
      <c r="AB479" s="112"/>
      <c r="AC479" s="112"/>
      <c r="AD479" s="112"/>
      <c r="AE479" s="112"/>
      <c r="AF479" s="112"/>
      <c r="AG479" s="207" t="str">
        <f t="shared" si="77"/>
        <v/>
      </c>
      <c r="AH479" s="113"/>
      <c r="AI479" s="207" t="str">
        <f t="shared" si="78"/>
        <v/>
      </c>
      <c r="AJ479" s="113"/>
      <c r="AK479" s="207" t="str">
        <f t="shared" si="79"/>
        <v/>
      </c>
      <c r="AL479" s="113"/>
      <c r="AM479" s="207" t="str">
        <f t="shared" si="80"/>
        <v/>
      </c>
      <c r="AN479" s="113"/>
      <c r="AO479" s="113"/>
      <c r="AP479" s="113"/>
      <c r="AQ479" s="112"/>
      <c r="AR479" s="112"/>
      <c r="AS479" s="112"/>
      <c r="AT479" s="112"/>
      <c r="AU479" s="112"/>
      <c r="AV479" s="112"/>
      <c r="AW479" s="112"/>
      <c r="AX479" s="112"/>
      <c r="AY479" s="112"/>
      <c r="BA479" s="112"/>
      <c r="BB479" s="112"/>
      <c r="BC479" s="112"/>
      <c r="BD479" s="112"/>
      <c r="BE479" s="112"/>
      <c r="BF479" s="112"/>
    </row>
    <row r="480" spans="1:58" s="76" customFormat="1" x14ac:dyDescent="0.2">
      <c r="A480" s="124"/>
      <c r="B480" s="112"/>
      <c r="C480" s="207" t="str">
        <f t="shared" si="72"/>
        <v/>
      </c>
      <c r="D480" s="73"/>
      <c r="E480" s="112"/>
      <c r="F480" s="112"/>
      <c r="G480" s="112"/>
      <c r="H480" s="112"/>
      <c r="I480" s="112"/>
      <c r="J480" s="207" t="str">
        <f t="shared" si="73"/>
        <v/>
      </c>
      <c r="K480" s="227" t="str">
        <f t="shared" si="74"/>
        <v/>
      </c>
      <c r="L480" s="112"/>
      <c r="M480" s="207" t="str">
        <f t="shared" si="75"/>
        <v/>
      </c>
      <c r="N480" s="113"/>
      <c r="O480" s="113"/>
      <c r="P480" s="112"/>
      <c r="Q480" s="112"/>
      <c r="R480" s="112"/>
      <c r="S480" s="112"/>
      <c r="T480" s="112"/>
      <c r="U480" s="112"/>
      <c r="V480" s="112"/>
      <c r="W480" s="112"/>
      <c r="X480" s="112"/>
      <c r="Y480" s="112"/>
      <c r="Z480" s="112"/>
      <c r="AA480" s="207" t="str">
        <f t="shared" si="76"/>
        <v/>
      </c>
      <c r="AB480" s="112"/>
      <c r="AC480" s="112"/>
      <c r="AD480" s="112"/>
      <c r="AE480" s="112"/>
      <c r="AF480" s="112"/>
      <c r="AG480" s="207" t="str">
        <f t="shared" si="77"/>
        <v/>
      </c>
      <c r="AH480" s="113"/>
      <c r="AI480" s="207" t="str">
        <f t="shared" si="78"/>
        <v/>
      </c>
      <c r="AJ480" s="113"/>
      <c r="AK480" s="207" t="str">
        <f t="shared" si="79"/>
        <v/>
      </c>
      <c r="AL480" s="113"/>
      <c r="AM480" s="207" t="str">
        <f t="shared" si="80"/>
        <v/>
      </c>
      <c r="AN480" s="113"/>
      <c r="AO480" s="113"/>
      <c r="AP480" s="113"/>
      <c r="AQ480" s="112"/>
      <c r="AR480" s="112"/>
      <c r="AS480" s="112"/>
      <c r="AT480" s="112"/>
      <c r="AU480" s="112"/>
      <c r="AV480" s="112"/>
      <c r="AW480" s="112"/>
      <c r="AX480" s="112"/>
      <c r="AY480" s="112"/>
      <c r="BA480" s="112"/>
      <c r="BB480" s="112"/>
      <c r="BC480" s="112"/>
      <c r="BD480" s="112"/>
      <c r="BE480" s="112"/>
      <c r="BF480" s="112"/>
    </row>
    <row r="481" spans="1:58" s="76" customFormat="1" x14ac:dyDescent="0.2">
      <c r="A481" s="124"/>
      <c r="B481" s="112"/>
      <c r="C481" s="207" t="str">
        <f t="shared" si="72"/>
        <v/>
      </c>
      <c r="D481" s="73"/>
      <c r="E481" s="112"/>
      <c r="F481" s="112"/>
      <c r="G481" s="112"/>
      <c r="H481" s="112"/>
      <c r="I481" s="112"/>
      <c r="J481" s="207" t="str">
        <f t="shared" si="73"/>
        <v/>
      </c>
      <c r="K481" s="227" t="str">
        <f t="shared" si="74"/>
        <v/>
      </c>
      <c r="L481" s="112"/>
      <c r="M481" s="207" t="str">
        <f t="shared" si="75"/>
        <v/>
      </c>
      <c r="N481" s="113"/>
      <c r="O481" s="113"/>
      <c r="P481" s="112"/>
      <c r="Q481" s="112"/>
      <c r="R481" s="112"/>
      <c r="S481" s="112"/>
      <c r="T481" s="112"/>
      <c r="U481" s="112"/>
      <c r="V481" s="112"/>
      <c r="W481" s="112"/>
      <c r="X481" s="112"/>
      <c r="Y481" s="112"/>
      <c r="Z481" s="112"/>
      <c r="AA481" s="207" t="str">
        <f t="shared" si="76"/>
        <v/>
      </c>
      <c r="AB481" s="112"/>
      <c r="AC481" s="112"/>
      <c r="AD481" s="112"/>
      <c r="AE481" s="112"/>
      <c r="AF481" s="112"/>
      <c r="AG481" s="207" t="str">
        <f t="shared" si="77"/>
        <v/>
      </c>
      <c r="AH481" s="113"/>
      <c r="AI481" s="207" t="str">
        <f t="shared" si="78"/>
        <v/>
      </c>
      <c r="AJ481" s="113"/>
      <c r="AK481" s="207" t="str">
        <f t="shared" si="79"/>
        <v/>
      </c>
      <c r="AL481" s="113"/>
      <c r="AM481" s="207" t="str">
        <f t="shared" si="80"/>
        <v/>
      </c>
      <c r="AN481" s="113"/>
      <c r="AO481" s="113"/>
      <c r="AP481" s="113"/>
      <c r="AQ481" s="112"/>
      <c r="AR481" s="112"/>
      <c r="AS481" s="112"/>
      <c r="AT481" s="112"/>
      <c r="AU481" s="112"/>
      <c r="AV481" s="112"/>
      <c r="AW481" s="112"/>
      <c r="AX481" s="112"/>
      <c r="AY481" s="112"/>
      <c r="BA481" s="112"/>
      <c r="BB481" s="112"/>
      <c r="BC481" s="112"/>
      <c r="BD481" s="112"/>
      <c r="BE481" s="112"/>
      <c r="BF481" s="112"/>
    </row>
    <row r="482" spans="1:58" s="76" customFormat="1" x14ac:dyDescent="0.2">
      <c r="A482" s="124"/>
      <c r="B482" s="112"/>
      <c r="C482" s="207" t="str">
        <f t="shared" si="72"/>
        <v/>
      </c>
      <c r="D482" s="73"/>
      <c r="E482" s="112"/>
      <c r="F482" s="112"/>
      <c r="G482" s="112"/>
      <c r="H482" s="112"/>
      <c r="I482" s="112"/>
      <c r="J482" s="207" t="str">
        <f t="shared" si="73"/>
        <v/>
      </c>
      <c r="K482" s="227" t="str">
        <f t="shared" si="74"/>
        <v/>
      </c>
      <c r="L482" s="112"/>
      <c r="M482" s="207" t="str">
        <f t="shared" si="75"/>
        <v/>
      </c>
      <c r="N482" s="113"/>
      <c r="O482" s="113"/>
      <c r="P482" s="112"/>
      <c r="Q482" s="112"/>
      <c r="R482" s="112"/>
      <c r="S482" s="112"/>
      <c r="T482" s="112"/>
      <c r="U482" s="112"/>
      <c r="V482" s="112"/>
      <c r="W482" s="112"/>
      <c r="X482" s="112"/>
      <c r="Y482" s="112"/>
      <c r="Z482" s="112"/>
      <c r="AA482" s="207" t="str">
        <f t="shared" si="76"/>
        <v/>
      </c>
      <c r="AB482" s="112"/>
      <c r="AC482" s="112"/>
      <c r="AD482" s="112"/>
      <c r="AE482" s="112"/>
      <c r="AF482" s="112"/>
      <c r="AG482" s="207" t="str">
        <f t="shared" si="77"/>
        <v/>
      </c>
      <c r="AH482" s="113"/>
      <c r="AI482" s="207" t="str">
        <f t="shared" si="78"/>
        <v/>
      </c>
      <c r="AJ482" s="113"/>
      <c r="AK482" s="207" t="str">
        <f t="shared" si="79"/>
        <v/>
      </c>
      <c r="AL482" s="113"/>
      <c r="AM482" s="207" t="str">
        <f t="shared" si="80"/>
        <v/>
      </c>
      <c r="AN482" s="113"/>
      <c r="AO482" s="113"/>
      <c r="AP482" s="113"/>
      <c r="AQ482" s="112"/>
      <c r="AR482" s="112"/>
      <c r="AS482" s="112"/>
      <c r="AT482" s="112"/>
      <c r="AU482" s="112"/>
      <c r="AV482" s="112"/>
      <c r="AW482" s="112"/>
      <c r="AX482" s="112"/>
      <c r="AY482" s="112"/>
      <c r="BA482" s="112"/>
      <c r="BB482" s="112"/>
      <c r="BC482" s="112"/>
      <c r="BD482" s="112"/>
      <c r="BE482" s="112"/>
      <c r="BF482" s="112"/>
    </row>
    <row r="483" spans="1:58" s="76" customFormat="1" x14ac:dyDescent="0.2">
      <c r="A483" s="124"/>
      <c r="B483" s="112"/>
      <c r="C483" s="207" t="str">
        <f t="shared" si="72"/>
        <v/>
      </c>
      <c r="D483" s="73"/>
      <c r="E483" s="112"/>
      <c r="F483" s="112"/>
      <c r="G483" s="112"/>
      <c r="H483" s="112"/>
      <c r="I483" s="112"/>
      <c r="J483" s="207" t="str">
        <f t="shared" si="73"/>
        <v/>
      </c>
      <c r="K483" s="227" t="str">
        <f t="shared" si="74"/>
        <v/>
      </c>
      <c r="L483" s="112"/>
      <c r="M483" s="207" t="str">
        <f t="shared" si="75"/>
        <v/>
      </c>
      <c r="N483" s="113"/>
      <c r="O483" s="113"/>
      <c r="P483" s="112"/>
      <c r="Q483" s="112"/>
      <c r="R483" s="112"/>
      <c r="S483" s="112"/>
      <c r="T483" s="112"/>
      <c r="U483" s="112"/>
      <c r="V483" s="112"/>
      <c r="W483" s="112"/>
      <c r="X483" s="112"/>
      <c r="Y483" s="112"/>
      <c r="Z483" s="112"/>
      <c r="AA483" s="207" t="str">
        <f t="shared" si="76"/>
        <v/>
      </c>
      <c r="AB483" s="112"/>
      <c r="AC483" s="112"/>
      <c r="AD483" s="112"/>
      <c r="AE483" s="112"/>
      <c r="AF483" s="112"/>
      <c r="AG483" s="207" t="str">
        <f t="shared" si="77"/>
        <v/>
      </c>
      <c r="AH483" s="113"/>
      <c r="AI483" s="207" t="str">
        <f t="shared" si="78"/>
        <v/>
      </c>
      <c r="AJ483" s="113"/>
      <c r="AK483" s="207" t="str">
        <f t="shared" si="79"/>
        <v/>
      </c>
      <c r="AL483" s="113"/>
      <c r="AM483" s="207" t="str">
        <f t="shared" si="80"/>
        <v/>
      </c>
      <c r="AN483" s="113"/>
      <c r="AO483" s="113"/>
      <c r="AP483" s="113"/>
      <c r="AQ483" s="112"/>
      <c r="AR483" s="112"/>
      <c r="AS483" s="112"/>
      <c r="AT483" s="112"/>
      <c r="AU483" s="112"/>
      <c r="AV483" s="112"/>
      <c r="AW483" s="112"/>
      <c r="AX483" s="112"/>
      <c r="AY483" s="112"/>
      <c r="BA483" s="112"/>
      <c r="BB483" s="112"/>
      <c r="BC483" s="112"/>
      <c r="BD483" s="112"/>
      <c r="BE483" s="112"/>
      <c r="BF483" s="112"/>
    </row>
    <row r="484" spans="1:58" s="76" customFormat="1" x14ac:dyDescent="0.2">
      <c r="A484" s="124"/>
      <c r="B484" s="112"/>
      <c r="C484" s="207" t="str">
        <f t="shared" si="72"/>
        <v/>
      </c>
      <c r="D484" s="73"/>
      <c r="E484" s="112"/>
      <c r="F484" s="112"/>
      <c r="G484" s="112"/>
      <c r="H484" s="112"/>
      <c r="I484" s="112"/>
      <c r="J484" s="207" t="str">
        <f t="shared" si="73"/>
        <v/>
      </c>
      <c r="K484" s="227" t="str">
        <f t="shared" si="74"/>
        <v/>
      </c>
      <c r="L484" s="112"/>
      <c r="M484" s="207" t="str">
        <f t="shared" si="75"/>
        <v/>
      </c>
      <c r="N484" s="113"/>
      <c r="O484" s="113"/>
      <c r="P484" s="112"/>
      <c r="Q484" s="112"/>
      <c r="R484" s="112"/>
      <c r="S484" s="112"/>
      <c r="T484" s="112"/>
      <c r="U484" s="112"/>
      <c r="V484" s="112"/>
      <c r="W484" s="112"/>
      <c r="X484" s="112"/>
      <c r="Y484" s="112"/>
      <c r="Z484" s="112"/>
      <c r="AA484" s="207" t="str">
        <f t="shared" si="76"/>
        <v/>
      </c>
      <c r="AB484" s="112"/>
      <c r="AC484" s="112"/>
      <c r="AD484" s="112"/>
      <c r="AE484" s="112"/>
      <c r="AF484" s="112"/>
      <c r="AG484" s="207" t="str">
        <f t="shared" si="77"/>
        <v/>
      </c>
      <c r="AH484" s="113"/>
      <c r="AI484" s="207" t="str">
        <f t="shared" si="78"/>
        <v/>
      </c>
      <c r="AJ484" s="113"/>
      <c r="AK484" s="207" t="str">
        <f t="shared" si="79"/>
        <v/>
      </c>
      <c r="AL484" s="113"/>
      <c r="AM484" s="207" t="str">
        <f t="shared" si="80"/>
        <v/>
      </c>
      <c r="AN484" s="113"/>
      <c r="AO484" s="113"/>
      <c r="AP484" s="113"/>
      <c r="AQ484" s="112"/>
      <c r="AR484" s="112"/>
      <c r="AS484" s="112"/>
      <c r="AT484" s="112"/>
      <c r="AU484" s="112"/>
      <c r="AV484" s="112"/>
      <c r="AW484" s="112"/>
      <c r="AX484" s="112"/>
      <c r="AY484" s="112"/>
      <c r="BA484" s="112"/>
      <c r="BB484" s="112"/>
      <c r="BC484" s="112"/>
      <c r="BD484" s="112"/>
      <c r="BE484" s="112"/>
      <c r="BF484" s="112"/>
    </row>
    <row r="485" spans="1:58" s="76" customFormat="1" x14ac:dyDescent="0.2">
      <c r="A485" s="124"/>
      <c r="B485" s="112"/>
      <c r="C485" s="207" t="str">
        <f t="shared" si="72"/>
        <v/>
      </c>
      <c r="D485" s="73"/>
      <c r="E485" s="112"/>
      <c r="F485" s="112"/>
      <c r="G485" s="112"/>
      <c r="H485" s="112"/>
      <c r="I485" s="112"/>
      <c r="J485" s="207" t="str">
        <f t="shared" si="73"/>
        <v/>
      </c>
      <c r="K485" s="227" t="str">
        <f t="shared" si="74"/>
        <v/>
      </c>
      <c r="L485" s="112"/>
      <c r="M485" s="207" t="str">
        <f t="shared" si="75"/>
        <v/>
      </c>
      <c r="N485" s="113"/>
      <c r="O485" s="113"/>
      <c r="P485" s="112"/>
      <c r="Q485" s="112"/>
      <c r="R485" s="112"/>
      <c r="S485" s="112"/>
      <c r="T485" s="112"/>
      <c r="U485" s="112"/>
      <c r="V485" s="112"/>
      <c r="W485" s="112"/>
      <c r="X485" s="112"/>
      <c r="Y485" s="112"/>
      <c r="Z485" s="112"/>
      <c r="AA485" s="207" t="str">
        <f t="shared" si="76"/>
        <v/>
      </c>
      <c r="AB485" s="112"/>
      <c r="AC485" s="112"/>
      <c r="AD485" s="112"/>
      <c r="AE485" s="112"/>
      <c r="AF485" s="112"/>
      <c r="AG485" s="207" t="str">
        <f t="shared" si="77"/>
        <v/>
      </c>
      <c r="AH485" s="113"/>
      <c r="AI485" s="207" t="str">
        <f t="shared" si="78"/>
        <v/>
      </c>
      <c r="AJ485" s="113"/>
      <c r="AK485" s="207" t="str">
        <f t="shared" si="79"/>
        <v/>
      </c>
      <c r="AL485" s="113"/>
      <c r="AM485" s="207" t="str">
        <f t="shared" si="80"/>
        <v/>
      </c>
      <c r="AN485" s="113"/>
      <c r="AO485" s="113"/>
      <c r="AP485" s="113"/>
      <c r="AQ485" s="112"/>
      <c r="AR485" s="112"/>
      <c r="AS485" s="112"/>
      <c r="AT485" s="112"/>
      <c r="AU485" s="112"/>
      <c r="AV485" s="112"/>
      <c r="AW485" s="112"/>
      <c r="AX485" s="112"/>
      <c r="AY485" s="112"/>
      <c r="BA485" s="112"/>
      <c r="BB485" s="112"/>
      <c r="BC485" s="112"/>
      <c r="BD485" s="112"/>
      <c r="BE485" s="112"/>
      <c r="BF485" s="112"/>
    </row>
    <row r="486" spans="1:58" s="76" customFormat="1" x14ac:dyDescent="0.2">
      <c r="A486" s="124"/>
      <c r="B486" s="112"/>
      <c r="C486" s="207" t="str">
        <f t="shared" si="72"/>
        <v/>
      </c>
      <c r="D486" s="73"/>
      <c r="E486" s="112"/>
      <c r="F486" s="112"/>
      <c r="G486" s="112"/>
      <c r="H486" s="112"/>
      <c r="I486" s="112"/>
      <c r="J486" s="207" t="str">
        <f t="shared" si="73"/>
        <v/>
      </c>
      <c r="K486" s="227" t="str">
        <f t="shared" si="74"/>
        <v/>
      </c>
      <c r="L486" s="112"/>
      <c r="M486" s="207" t="str">
        <f t="shared" si="75"/>
        <v/>
      </c>
      <c r="N486" s="113"/>
      <c r="O486" s="113"/>
      <c r="P486" s="112"/>
      <c r="Q486" s="112"/>
      <c r="R486" s="112"/>
      <c r="S486" s="112"/>
      <c r="T486" s="112"/>
      <c r="U486" s="112"/>
      <c r="V486" s="112"/>
      <c r="W486" s="112"/>
      <c r="X486" s="112"/>
      <c r="Y486" s="112"/>
      <c r="Z486" s="112"/>
      <c r="AA486" s="207" t="str">
        <f t="shared" si="76"/>
        <v/>
      </c>
      <c r="AB486" s="112"/>
      <c r="AC486" s="112"/>
      <c r="AD486" s="112"/>
      <c r="AE486" s="112"/>
      <c r="AF486" s="112"/>
      <c r="AG486" s="207" t="str">
        <f t="shared" si="77"/>
        <v/>
      </c>
      <c r="AH486" s="113"/>
      <c r="AI486" s="207" t="str">
        <f t="shared" si="78"/>
        <v/>
      </c>
      <c r="AJ486" s="113"/>
      <c r="AK486" s="207" t="str">
        <f t="shared" si="79"/>
        <v/>
      </c>
      <c r="AL486" s="113"/>
      <c r="AM486" s="207" t="str">
        <f t="shared" si="80"/>
        <v/>
      </c>
      <c r="AN486" s="113"/>
      <c r="AO486" s="113"/>
      <c r="AP486" s="113"/>
      <c r="AQ486" s="112"/>
      <c r="AR486" s="112"/>
      <c r="AS486" s="112"/>
      <c r="AT486" s="112"/>
      <c r="AU486" s="112"/>
      <c r="AV486" s="112"/>
      <c r="AW486" s="112"/>
      <c r="AX486" s="112"/>
      <c r="AY486" s="112"/>
      <c r="BA486" s="112"/>
      <c r="BB486" s="112"/>
      <c r="BC486" s="112"/>
      <c r="BD486" s="112"/>
      <c r="BE486" s="112"/>
      <c r="BF486" s="112"/>
    </row>
    <row r="487" spans="1:58" s="76" customFormat="1" x14ac:dyDescent="0.2">
      <c r="A487" s="124"/>
      <c r="B487" s="112"/>
      <c r="C487" s="207" t="str">
        <f t="shared" si="72"/>
        <v/>
      </c>
      <c r="D487" s="73"/>
      <c r="E487" s="112"/>
      <c r="F487" s="112"/>
      <c r="G487" s="112"/>
      <c r="H487" s="112"/>
      <c r="I487" s="112"/>
      <c r="J487" s="207" t="str">
        <f t="shared" si="73"/>
        <v/>
      </c>
      <c r="K487" s="227" t="str">
        <f t="shared" si="74"/>
        <v/>
      </c>
      <c r="L487" s="112"/>
      <c r="M487" s="207" t="str">
        <f t="shared" si="75"/>
        <v/>
      </c>
      <c r="N487" s="113"/>
      <c r="O487" s="113"/>
      <c r="P487" s="112"/>
      <c r="Q487" s="112"/>
      <c r="R487" s="112"/>
      <c r="S487" s="112"/>
      <c r="T487" s="112"/>
      <c r="U487" s="112"/>
      <c r="V487" s="112"/>
      <c r="W487" s="112"/>
      <c r="X487" s="112"/>
      <c r="Y487" s="112"/>
      <c r="Z487" s="112"/>
      <c r="AA487" s="207" t="str">
        <f t="shared" si="76"/>
        <v/>
      </c>
      <c r="AB487" s="112"/>
      <c r="AC487" s="112"/>
      <c r="AD487" s="112"/>
      <c r="AE487" s="112"/>
      <c r="AF487" s="112"/>
      <c r="AG487" s="207" t="str">
        <f t="shared" si="77"/>
        <v/>
      </c>
      <c r="AH487" s="113"/>
      <c r="AI487" s="207" t="str">
        <f t="shared" si="78"/>
        <v/>
      </c>
      <c r="AJ487" s="113"/>
      <c r="AK487" s="207" t="str">
        <f t="shared" si="79"/>
        <v/>
      </c>
      <c r="AL487" s="113"/>
      <c r="AM487" s="207" t="str">
        <f t="shared" si="80"/>
        <v/>
      </c>
      <c r="AN487" s="113"/>
      <c r="AO487" s="113"/>
      <c r="AP487" s="113"/>
      <c r="AQ487" s="112"/>
      <c r="AR487" s="112"/>
      <c r="AS487" s="112"/>
      <c r="AT487" s="112"/>
      <c r="AU487" s="112"/>
      <c r="AV487" s="112"/>
      <c r="AW487" s="112"/>
      <c r="AX487" s="112"/>
      <c r="AY487" s="112"/>
      <c r="BA487" s="112"/>
      <c r="BB487" s="112"/>
      <c r="BC487" s="112"/>
      <c r="BD487" s="112"/>
      <c r="BE487" s="112"/>
      <c r="BF487" s="112"/>
    </row>
    <row r="488" spans="1:58" s="76" customFormat="1" x14ac:dyDescent="0.2">
      <c r="A488" s="124"/>
      <c r="B488" s="112"/>
      <c r="C488" s="207" t="str">
        <f t="shared" si="72"/>
        <v/>
      </c>
      <c r="D488" s="73"/>
      <c r="E488" s="112"/>
      <c r="F488" s="112"/>
      <c r="G488" s="112"/>
      <c r="H488" s="112"/>
      <c r="I488" s="112"/>
      <c r="J488" s="207" t="str">
        <f t="shared" si="73"/>
        <v/>
      </c>
      <c r="K488" s="227" t="str">
        <f t="shared" si="74"/>
        <v/>
      </c>
      <c r="L488" s="112"/>
      <c r="M488" s="207" t="str">
        <f t="shared" si="75"/>
        <v/>
      </c>
      <c r="N488" s="113"/>
      <c r="O488" s="113"/>
      <c r="P488" s="112"/>
      <c r="Q488" s="112"/>
      <c r="R488" s="112"/>
      <c r="S488" s="112"/>
      <c r="T488" s="112"/>
      <c r="U488" s="112"/>
      <c r="V488" s="112"/>
      <c r="W488" s="112"/>
      <c r="X488" s="112"/>
      <c r="Y488" s="112"/>
      <c r="Z488" s="112"/>
      <c r="AA488" s="207" t="str">
        <f t="shared" si="76"/>
        <v/>
      </c>
      <c r="AB488" s="112"/>
      <c r="AC488" s="112"/>
      <c r="AD488" s="112"/>
      <c r="AE488" s="112"/>
      <c r="AF488" s="112"/>
      <c r="AG488" s="207" t="str">
        <f t="shared" si="77"/>
        <v/>
      </c>
      <c r="AH488" s="113"/>
      <c r="AI488" s="207" t="str">
        <f t="shared" si="78"/>
        <v/>
      </c>
      <c r="AJ488" s="113"/>
      <c r="AK488" s="207" t="str">
        <f t="shared" si="79"/>
        <v/>
      </c>
      <c r="AL488" s="113"/>
      <c r="AM488" s="207" t="str">
        <f t="shared" si="80"/>
        <v/>
      </c>
      <c r="AN488" s="113"/>
      <c r="AO488" s="113"/>
      <c r="AP488" s="113"/>
      <c r="AQ488" s="112"/>
      <c r="AR488" s="112"/>
      <c r="AS488" s="112"/>
      <c r="AT488" s="112"/>
      <c r="AU488" s="112"/>
      <c r="AV488" s="112"/>
      <c r="AW488" s="112"/>
      <c r="AX488" s="112"/>
      <c r="AY488" s="112"/>
      <c r="BA488" s="112"/>
      <c r="BB488" s="112"/>
      <c r="BC488" s="112"/>
      <c r="BD488" s="112"/>
      <c r="BE488" s="112"/>
      <c r="BF488" s="112"/>
    </row>
    <row r="489" spans="1:58" s="76" customFormat="1" x14ac:dyDescent="0.2">
      <c r="A489" s="124"/>
      <c r="B489" s="112"/>
      <c r="C489" s="207" t="str">
        <f t="shared" si="72"/>
        <v/>
      </c>
      <c r="D489" s="73"/>
      <c r="E489" s="112"/>
      <c r="F489" s="112"/>
      <c r="G489" s="112"/>
      <c r="H489" s="112"/>
      <c r="I489" s="112"/>
      <c r="J489" s="207" t="str">
        <f t="shared" si="73"/>
        <v/>
      </c>
      <c r="K489" s="227" t="str">
        <f t="shared" si="74"/>
        <v/>
      </c>
      <c r="L489" s="112"/>
      <c r="M489" s="207" t="str">
        <f t="shared" si="75"/>
        <v/>
      </c>
      <c r="N489" s="113"/>
      <c r="O489" s="113"/>
      <c r="P489" s="112"/>
      <c r="Q489" s="112"/>
      <c r="R489" s="112"/>
      <c r="S489" s="112"/>
      <c r="T489" s="112"/>
      <c r="U489" s="112"/>
      <c r="V489" s="112"/>
      <c r="W489" s="112"/>
      <c r="X489" s="112"/>
      <c r="Y489" s="112"/>
      <c r="Z489" s="112"/>
      <c r="AA489" s="207" t="str">
        <f t="shared" si="76"/>
        <v/>
      </c>
      <c r="AB489" s="112"/>
      <c r="AC489" s="112"/>
      <c r="AD489" s="112"/>
      <c r="AE489" s="112"/>
      <c r="AF489" s="112"/>
      <c r="AG489" s="207" t="str">
        <f t="shared" si="77"/>
        <v/>
      </c>
      <c r="AH489" s="113"/>
      <c r="AI489" s="207" t="str">
        <f t="shared" si="78"/>
        <v/>
      </c>
      <c r="AJ489" s="113"/>
      <c r="AK489" s="207" t="str">
        <f t="shared" si="79"/>
        <v/>
      </c>
      <c r="AL489" s="113"/>
      <c r="AM489" s="207" t="str">
        <f t="shared" si="80"/>
        <v/>
      </c>
      <c r="AN489" s="113"/>
      <c r="AO489" s="113"/>
      <c r="AP489" s="113"/>
      <c r="AQ489" s="112"/>
      <c r="AR489" s="112"/>
      <c r="AS489" s="112"/>
      <c r="AT489" s="112"/>
      <c r="AU489" s="112"/>
      <c r="AV489" s="112"/>
      <c r="AW489" s="112"/>
      <c r="AX489" s="112"/>
      <c r="AY489" s="112"/>
      <c r="BA489" s="112"/>
      <c r="BB489" s="112"/>
      <c r="BC489" s="112"/>
      <c r="BD489" s="112"/>
      <c r="BE489" s="112"/>
      <c r="BF489" s="112"/>
    </row>
    <row r="490" spans="1:58" s="76" customFormat="1" x14ac:dyDescent="0.2">
      <c r="A490" s="124"/>
      <c r="B490" s="112"/>
      <c r="C490" s="207" t="str">
        <f t="shared" si="72"/>
        <v/>
      </c>
      <c r="D490" s="73"/>
      <c r="E490" s="112"/>
      <c r="F490" s="112"/>
      <c r="G490" s="112"/>
      <c r="H490" s="112"/>
      <c r="I490" s="112"/>
      <c r="J490" s="207" t="str">
        <f t="shared" si="73"/>
        <v/>
      </c>
      <c r="K490" s="227" t="str">
        <f t="shared" si="74"/>
        <v/>
      </c>
      <c r="L490" s="112"/>
      <c r="M490" s="207" t="str">
        <f t="shared" si="75"/>
        <v/>
      </c>
      <c r="N490" s="113"/>
      <c r="O490" s="113"/>
      <c r="P490" s="112"/>
      <c r="Q490" s="112"/>
      <c r="R490" s="112"/>
      <c r="S490" s="112"/>
      <c r="T490" s="112"/>
      <c r="U490" s="112"/>
      <c r="V490" s="112"/>
      <c r="W490" s="112"/>
      <c r="X490" s="112"/>
      <c r="Y490" s="112"/>
      <c r="Z490" s="112"/>
      <c r="AA490" s="207" t="str">
        <f t="shared" si="76"/>
        <v/>
      </c>
      <c r="AB490" s="112"/>
      <c r="AC490" s="112"/>
      <c r="AD490" s="112"/>
      <c r="AE490" s="112"/>
      <c r="AF490" s="112"/>
      <c r="AG490" s="207" t="str">
        <f t="shared" si="77"/>
        <v/>
      </c>
      <c r="AH490" s="113"/>
      <c r="AI490" s="207" t="str">
        <f t="shared" si="78"/>
        <v/>
      </c>
      <c r="AJ490" s="113"/>
      <c r="AK490" s="207" t="str">
        <f t="shared" si="79"/>
        <v/>
      </c>
      <c r="AL490" s="113"/>
      <c r="AM490" s="207" t="str">
        <f t="shared" si="80"/>
        <v/>
      </c>
      <c r="AN490" s="113"/>
      <c r="AO490" s="113"/>
      <c r="AP490" s="113"/>
      <c r="AQ490" s="112"/>
      <c r="AR490" s="112"/>
      <c r="AS490" s="112"/>
      <c r="AT490" s="112"/>
      <c r="AU490" s="112"/>
      <c r="AV490" s="112"/>
      <c r="AW490" s="112"/>
      <c r="AX490" s="112"/>
      <c r="AY490" s="112"/>
      <c r="BA490" s="112"/>
      <c r="BB490" s="112"/>
      <c r="BC490" s="112"/>
      <c r="BD490" s="112"/>
      <c r="BE490" s="112"/>
      <c r="BF490" s="112"/>
    </row>
    <row r="491" spans="1:58" s="76" customFormat="1" x14ac:dyDescent="0.2">
      <c r="A491" s="124"/>
      <c r="B491" s="112"/>
      <c r="C491" s="207" t="str">
        <f t="shared" si="72"/>
        <v/>
      </c>
      <c r="D491" s="73"/>
      <c r="E491" s="112"/>
      <c r="F491" s="112"/>
      <c r="G491" s="112"/>
      <c r="H491" s="112"/>
      <c r="I491" s="112"/>
      <c r="J491" s="207" t="str">
        <f t="shared" si="73"/>
        <v/>
      </c>
      <c r="K491" s="227" t="str">
        <f t="shared" si="74"/>
        <v/>
      </c>
      <c r="L491" s="112"/>
      <c r="M491" s="207" t="str">
        <f t="shared" si="75"/>
        <v/>
      </c>
      <c r="N491" s="113"/>
      <c r="O491" s="113"/>
      <c r="P491" s="112"/>
      <c r="Q491" s="112"/>
      <c r="R491" s="112"/>
      <c r="S491" s="112"/>
      <c r="T491" s="112"/>
      <c r="U491" s="112"/>
      <c r="V491" s="112"/>
      <c r="W491" s="112"/>
      <c r="X491" s="112"/>
      <c r="Y491" s="112"/>
      <c r="Z491" s="112"/>
      <c r="AA491" s="207" t="str">
        <f t="shared" si="76"/>
        <v/>
      </c>
      <c r="AB491" s="112"/>
      <c r="AC491" s="112"/>
      <c r="AD491" s="112"/>
      <c r="AE491" s="112"/>
      <c r="AF491" s="112"/>
      <c r="AG491" s="207" t="str">
        <f t="shared" si="77"/>
        <v/>
      </c>
      <c r="AH491" s="113"/>
      <c r="AI491" s="207" t="str">
        <f t="shared" si="78"/>
        <v/>
      </c>
      <c r="AJ491" s="113"/>
      <c r="AK491" s="207" t="str">
        <f t="shared" si="79"/>
        <v/>
      </c>
      <c r="AL491" s="113"/>
      <c r="AM491" s="207" t="str">
        <f t="shared" si="80"/>
        <v/>
      </c>
      <c r="AN491" s="113"/>
      <c r="AO491" s="113"/>
      <c r="AP491" s="113"/>
      <c r="AQ491" s="112"/>
      <c r="AR491" s="112"/>
      <c r="AS491" s="112"/>
      <c r="AT491" s="112"/>
      <c r="AU491" s="112"/>
      <c r="AV491" s="112"/>
      <c r="AW491" s="112"/>
      <c r="AX491" s="112"/>
      <c r="AY491" s="112"/>
      <c r="BA491" s="112"/>
      <c r="BB491" s="112"/>
      <c r="BC491" s="112"/>
      <c r="BD491" s="112"/>
      <c r="BE491" s="112"/>
      <c r="BF491" s="112"/>
    </row>
    <row r="492" spans="1:58" s="76" customFormat="1" x14ac:dyDescent="0.2">
      <c r="A492" s="124"/>
      <c r="B492" s="112"/>
      <c r="C492" s="207" t="str">
        <f t="shared" si="72"/>
        <v/>
      </c>
      <c r="D492" s="73"/>
      <c r="E492" s="112"/>
      <c r="F492" s="112"/>
      <c r="G492" s="112"/>
      <c r="H492" s="112"/>
      <c r="I492" s="112"/>
      <c r="J492" s="207" t="str">
        <f t="shared" si="73"/>
        <v/>
      </c>
      <c r="K492" s="227" t="str">
        <f t="shared" si="74"/>
        <v/>
      </c>
      <c r="L492" s="112"/>
      <c r="M492" s="207" t="str">
        <f t="shared" si="75"/>
        <v/>
      </c>
      <c r="N492" s="113"/>
      <c r="O492" s="113"/>
      <c r="P492" s="112"/>
      <c r="Q492" s="112"/>
      <c r="R492" s="112"/>
      <c r="S492" s="112"/>
      <c r="T492" s="112"/>
      <c r="U492" s="112"/>
      <c r="V492" s="112"/>
      <c r="W492" s="112"/>
      <c r="X492" s="112"/>
      <c r="Y492" s="112"/>
      <c r="Z492" s="112"/>
      <c r="AA492" s="207" t="str">
        <f t="shared" si="76"/>
        <v/>
      </c>
      <c r="AB492" s="112"/>
      <c r="AC492" s="112"/>
      <c r="AD492" s="112"/>
      <c r="AE492" s="112"/>
      <c r="AF492" s="112"/>
      <c r="AG492" s="207" t="str">
        <f t="shared" si="77"/>
        <v/>
      </c>
      <c r="AH492" s="113"/>
      <c r="AI492" s="207" t="str">
        <f t="shared" si="78"/>
        <v/>
      </c>
      <c r="AJ492" s="113"/>
      <c r="AK492" s="207" t="str">
        <f t="shared" si="79"/>
        <v/>
      </c>
      <c r="AL492" s="113"/>
      <c r="AM492" s="207" t="str">
        <f t="shared" si="80"/>
        <v/>
      </c>
      <c r="AN492" s="113"/>
      <c r="AO492" s="113"/>
      <c r="AP492" s="113"/>
      <c r="AQ492" s="112"/>
      <c r="AR492" s="112"/>
      <c r="AS492" s="112"/>
      <c r="AT492" s="112"/>
      <c r="AU492" s="112"/>
      <c r="AV492" s="112"/>
      <c r="AW492" s="112"/>
      <c r="AX492" s="112"/>
      <c r="AY492" s="112"/>
      <c r="BA492" s="112"/>
      <c r="BB492" s="112"/>
      <c r="BC492" s="112"/>
      <c r="BD492" s="112"/>
      <c r="BE492" s="112"/>
      <c r="BF492" s="112"/>
    </row>
    <row r="493" spans="1:58" s="76" customFormat="1" x14ac:dyDescent="0.2">
      <c r="A493" s="124"/>
      <c r="B493" s="112"/>
      <c r="C493" s="207" t="str">
        <f t="shared" si="72"/>
        <v/>
      </c>
      <c r="D493" s="73"/>
      <c r="E493" s="112"/>
      <c r="F493" s="112"/>
      <c r="G493" s="112"/>
      <c r="H493" s="112"/>
      <c r="I493" s="112"/>
      <c r="J493" s="207" t="str">
        <f t="shared" si="73"/>
        <v/>
      </c>
      <c r="K493" s="227" t="str">
        <f t="shared" si="74"/>
        <v/>
      </c>
      <c r="L493" s="112"/>
      <c r="M493" s="207" t="str">
        <f t="shared" si="75"/>
        <v/>
      </c>
      <c r="N493" s="113"/>
      <c r="O493" s="113"/>
      <c r="P493" s="112"/>
      <c r="Q493" s="112"/>
      <c r="R493" s="112"/>
      <c r="S493" s="112"/>
      <c r="T493" s="112"/>
      <c r="U493" s="112"/>
      <c r="V493" s="112"/>
      <c r="W493" s="112"/>
      <c r="X493" s="112"/>
      <c r="Y493" s="112"/>
      <c r="Z493" s="112"/>
      <c r="AA493" s="207" t="str">
        <f t="shared" si="76"/>
        <v/>
      </c>
      <c r="AB493" s="112"/>
      <c r="AC493" s="112"/>
      <c r="AD493" s="112"/>
      <c r="AE493" s="112"/>
      <c r="AF493" s="112"/>
      <c r="AG493" s="207" t="str">
        <f t="shared" si="77"/>
        <v/>
      </c>
      <c r="AH493" s="113"/>
      <c r="AI493" s="207" t="str">
        <f t="shared" si="78"/>
        <v/>
      </c>
      <c r="AJ493" s="113"/>
      <c r="AK493" s="207" t="str">
        <f t="shared" si="79"/>
        <v/>
      </c>
      <c r="AL493" s="113"/>
      <c r="AM493" s="207" t="str">
        <f t="shared" si="80"/>
        <v/>
      </c>
      <c r="AN493" s="113"/>
      <c r="AO493" s="113"/>
      <c r="AP493" s="113"/>
      <c r="AQ493" s="112"/>
      <c r="AR493" s="112"/>
      <c r="AS493" s="112"/>
      <c r="AT493" s="112"/>
      <c r="AU493" s="112"/>
      <c r="AV493" s="112"/>
      <c r="AW493" s="112"/>
      <c r="AX493" s="112"/>
      <c r="AY493" s="112"/>
      <c r="BA493" s="112"/>
      <c r="BB493" s="112"/>
      <c r="BC493" s="112"/>
      <c r="BD493" s="112"/>
      <c r="BE493" s="112"/>
      <c r="BF493" s="112"/>
    </row>
    <row r="494" spans="1:58" s="76" customFormat="1" x14ac:dyDescent="0.2">
      <c r="A494" s="124"/>
      <c r="B494" s="112"/>
      <c r="C494" s="207" t="str">
        <f t="shared" si="72"/>
        <v/>
      </c>
      <c r="D494" s="73"/>
      <c r="E494" s="112"/>
      <c r="F494" s="112"/>
      <c r="G494" s="112"/>
      <c r="H494" s="112"/>
      <c r="I494" s="112"/>
      <c r="J494" s="207" t="str">
        <f t="shared" si="73"/>
        <v/>
      </c>
      <c r="K494" s="227" t="str">
        <f t="shared" si="74"/>
        <v/>
      </c>
      <c r="L494" s="112"/>
      <c r="M494" s="207" t="str">
        <f t="shared" si="75"/>
        <v/>
      </c>
      <c r="N494" s="113"/>
      <c r="O494" s="113"/>
      <c r="P494" s="112"/>
      <c r="Q494" s="112"/>
      <c r="R494" s="112"/>
      <c r="S494" s="112"/>
      <c r="T494" s="112"/>
      <c r="U494" s="112"/>
      <c r="V494" s="112"/>
      <c r="W494" s="112"/>
      <c r="X494" s="112"/>
      <c r="Y494" s="112"/>
      <c r="Z494" s="112"/>
      <c r="AA494" s="207" t="str">
        <f t="shared" si="76"/>
        <v/>
      </c>
      <c r="AB494" s="112"/>
      <c r="AC494" s="112"/>
      <c r="AD494" s="112"/>
      <c r="AE494" s="112"/>
      <c r="AF494" s="112"/>
      <c r="AG494" s="207" t="str">
        <f t="shared" si="77"/>
        <v/>
      </c>
      <c r="AH494" s="113"/>
      <c r="AI494" s="207" t="str">
        <f t="shared" si="78"/>
        <v/>
      </c>
      <c r="AJ494" s="113"/>
      <c r="AK494" s="207" t="str">
        <f t="shared" si="79"/>
        <v/>
      </c>
      <c r="AL494" s="113"/>
      <c r="AM494" s="207" t="str">
        <f t="shared" si="80"/>
        <v/>
      </c>
      <c r="AN494" s="113"/>
      <c r="AO494" s="113"/>
      <c r="AP494" s="113"/>
      <c r="AQ494" s="112"/>
      <c r="AR494" s="112"/>
      <c r="AS494" s="112"/>
      <c r="AT494" s="112"/>
      <c r="AU494" s="112"/>
      <c r="AV494" s="112"/>
      <c r="AW494" s="112"/>
      <c r="AX494" s="112"/>
      <c r="AY494" s="112"/>
      <c r="BA494" s="112"/>
      <c r="BB494" s="112"/>
      <c r="BC494" s="112"/>
      <c r="BD494" s="112"/>
      <c r="BE494" s="112"/>
      <c r="BF494" s="112"/>
    </row>
    <row r="495" spans="1:58" s="76" customFormat="1" x14ac:dyDescent="0.2">
      <c r="A495" s="124"/>
      <c r="B495" s="112"/>
      <c r="C495" s="207" t="str">
        <f t="shared" si="72"/>
        <v/>
      </c>
      <c r="D495" s="73"/>
      <c r="E495" s="112"/>
      <c r="F495" s="112"/>
      <c r="G495" s="112"/>
      <c r="H495" s="112"/>
      <c r="I495" s="112"/>
      <c r="J495" s="207" t="str">
        <f t="shared" si="73"/>
        <v/>
      </c>
      <c r="K495" s="227" t="str">
        <f t="shared" si="74"/>
        <v/>
      </c>
      <c r="L495" s="112"/>
      <c r="M495" s="207" t="str">
        <f t="shared" si="75"/>
        <v/>
      </c>
      <c r="N495" s="113"/>
      <c r="O495" s="113"/>
      <c r="P495" s="112"/>
      <c r="Q495" s="112"/>
      <c r="R495" s="112"/>
      <c r="S495" s="112"/>
      <c r="T495" s="112"/>
      <c r="U495" s="112"/>
      <c r="V495" s="112"/>
      <c r="W495" s="112"/>
      <c r="X495" s="112"/>
      <c r="Y495" s="112"/>
      <c r="Z495" s="112"/>
      <c r="AA495" s="207" t="str">
        <f t="shared" si="76"/>
        <v/>
      </c>
      <c r="AB495" s="112"/>
      <c r="AC495" s="112"/>
      <c r="AD495" s="112"/>
      <c r="AE495" s="112"/>
      <c r="AF495" s="112"/>
      <c r="AG495" s="207" t="str">
        <f t="shared" si="77"/>
        <v/>
      </c>
      <c r="AH495" s="113"/>
      <c r="AI495" s="207" t="str">
        <f t="shared" si="78"/>
        <v/>
      </c>
      <c r="AJ495" s="113"/>
      <c r="AK495" s="207" t="str">
        <f t="shared" si="79"/>
        <v/>
      </c>
      <c r="AL495" s="113"/>
      <c r="AM495" s="207" t="str">
        <f t="shared" si="80"/>
        <v/>
      </c>
      <c r="AN495" s="113"/>
      <c r="AO495" s="113"/>
      <c r="AP495" s="113"/>
      <c r="AQ495" s="112"/>
      <c r="AR495" s="112"/>
      <c r="AS495" s="112"/>
      <c r="AT495" s="112"/>
      <c r="AU495" s="112"/>
      <c r="AV495" s="112"/>
      <c r="AW495" s="112"/>
      <c r="AX495" s="112"/>
      <c r="AY495" s="112"/>
      <c r="BA495" s="112"/>
      <c r="BB495" s="112"/>
      <c r="BC495" s="112"/>
      <c r="BD495" s="112"/>
      <c r="BE495" s="112"/>
      <c r="BF495" s="112"/>
    </row>
    <row r="496" spans="1:58" s="76" customFormat="1" x14ac:dyDescent="0.2">
      <c r="A496" s="124"/>
      <c r="B496" s="112"/>
      <c r="C496" s="207" t="str">
        <f t="shared" si="72"/>
        <v/>
      </c>
      <c r="D496" s="73"/>
      <c r="E496" s="112"/>
      <c r="F496" s="112"/>
      <c r="G496" s="112"/>
      <c r="H496" s="112"/>
      <c r="I496" s="112"/>
      <c r="J496" s="207" t="str">
        <f t="shared" si="73"/>
        <v/>
      </c>
      <c r="K496" s="227" t="str">
        <f t="shared" si="74"/>
        <v/>
      </c>
      <c r="L496" s="112"/>
      <c r="M496" s="207" t="str">
        <f t="shared" si="75"/>
        <v/>
      </c>
      <c r="N496" s="113"/>
      <c r="O496" s="113"/>
      <c r="P496" s="112"/>
      <c r="Q496" s="112"/>
      <c r="R496" s="112"/>
      <c r="S496" s="112"/>
      <c r="T496" s="112"/>
      <c r="U496" s="112"/>
      <c r="V496" s="112"/>
      <c r="W496" s="112"/>
      <c r="X496" s="112"/>
      <c r="Y496" s="112"/>
      <c r="Z496" s="112"/>
      <c r="AA496" s="207" t="str">
        <f t="shared" si="76"/>
        <v/>
      </c>
      <c r="AB496" s="112"/>
      <c r="AC496" s="112"/>
      <c r="AD496" s="112"/>
      <c r="AE496" s="112"/>
      <c r="AF496" s="112"/>
      <c r="AG496" s="207" t="str">
        <f t="shared" si="77"/>
        <v/>
      </c>
      <c r="AH496" s="113"/>
      <c r="AI496" s="207" t="str">
        <f t="shared" si="78"/>
        <v/>
      </c>
      <c r="AJ496" s="113"/>
      <c r="AK496" s="207" t="str">
        <f t="shared" si="79"/>
        <v/>
      </c>
      <c r="AL496" s="113"/>
      <c r="AM496" s="207" t="str">
        <f t="shared" si="80"/>
        <v/>
      </c>
      <c r="AN496" s="113"/>
      <c r="AO496" s="113"/>
      <c r="AP496" s="113"/>
      <c r="AQ496" s="112"/>
      <c r="AR496" s="112"/>
      <c r="AS496" s="112"/>
      <c r="AT496" s="112"/>
      <c r="AU496" s="112"/>
      <c r="AV496" s="112"/>
      <c r="AW496" s="112"/>
      <c r="AX496" s="112"/>
      <c r="AY496" s="112"/>
      <c r="BA496" s="112"/>
      <c r="BB496" s="112"/>
      <c r="BC496" s="112"/>
      <c r="BD496" s="112"/>
      <c r="BE496" s="112"/>
      <c r="BF496" s="112"/>
    </row>
    <row r="497" spans="1:58" s="76" customFormat="1" x14ac:dyDescent="0.2">
      <c r="A497" s="124"/>
      <c r="B497" s="112"/>
      <c r="C497" s="207" t="str">
        <f t="shared" si="72"/>
        <v/>
      </c>
      <c r="D497" s="73"/>
      <c r="E497" s="112"/>
      <c r="F497" s="112"/>
      <c r="G497" s="112"/>
      <c r="H497" s="112"/>
      <c r="I497" s="112"/>
      <c r="J497" s="207" t="str">
        <f t="shared" si="73"/>
        <v/>
      </c>
      <c r="K497" s="227" t="str">
        <f t="shared" si="74"/>
        <v/>
      </c>
      <c r="L497" s="112"/>
      <c r="M497" s="207" t="str">
        <f t="shared" si="75"/>
        <v/>
      </c>
      <c r="N497" s="113"/>
      <c r="O497" s="113"/>
      <c r="P497" s="112"/>
      <c r="Q497" s="112"/>
      <c r="R497" s="112"/>
      <c r="S497" s="112"/>
      <c r="T497" s="112"/>
      <c r="U497" s="112"/>
      <c r="V497" s="112"/>
      <c r="W497" s="112"/>
      <c r="X497" s="112"/>
      <c r="Y497" s="112"/>
      <c r="Z497" s="112"/>
      <c r="AA497" s="207" t="str">
        <f t="shared" si="76"/>
        <v/>
      </c>
      <c r="AB497" s="112"/>
      <c r="AC497" s="112"/>
      <c r="AD497" s="112"/>
      <c r="AE497" s="112"/>
      <c r="AF497" s="112"/>
      <c r="AG497" s="207" t="str">
        <f t="shared" si="77"/>
        <v/>
      </c>
      <c r="AH497" s="113"/>
      <c r="AI497" s="207" t="str">
        <f t="shared" si="78"/>
        <v/>
      </c>
      <c r="AJ497" s="113"/>
      <c r="AK497" s="207" t="str">
        <f t="shared" si="79"/>
        <v/>
      </c>
      <c r="AL497" s="113"/>
      <c r="AM497" s="207" t="str">
        <f t="shared" si="80"/>
        <v/>
      </c>
      <c r="AN497" s="113"/>
      <c r="AO497" s="113"/>
      <c r="AP497" s="113"/>
      <c r="AQ497" s="112"/>
      <c r="AR497" s="112"/>
      <c r="AS497" s="112"/>
      <c r="AT497" s="112"/>
      <c r="AU497" s="112"/>
      <c r="AV497" s="112"/>
      <c r="AW497" s="112"/>
      <c r="AX497" s="112"/>
      <c r="AY497" s="112"/>
      <c r="BA497" s="112"/>
      <c r="BB497" s="112"/>
      <c r="BC497" s="112"/>
      <c r="BD497" s="112"/>
      <c r="BE497" s="112"/>
      <c r="BF497" s="112"/>
    </row>
  </sheetData>
  <conditionalFormatting sqref="B6:B497 D6:E497 G6:G497 I6:I497 N6:N497 V6:X497 AB6:AC497 AE6:AF497 AH6:AH497 AJ6:AJ497 AL6:AL497 AN6:AN497">
    <cfRule type="expression" dxfId="63" priority="5">
      <formula>$A6="ADD"</formula>
    </cfRule>
  </conditionalFormatting>
  <conditionalFormatting sqref="B6:B497 D6:E497 G6:G497 I6:I497 AZ6:AZ497 V6:V497">
    <cfRule type="expression" dxfId="62" priority="4">
      <formula>$A6="UPDATE"</formula>
    </cfRule>
  </conditionalFormatting>
  <conditionalFormatting sqref="B6:B497 D6:E497 I6:I497 V6:V497 G6:G497 AZ6:AZ497">
    <cfRule type="expression" dxfId="61" priority="3">
      <formula>$A6="DELETE"</formula>
    </cfRule>
  </conditionalFormatting>
  <conditionalFormatting sqref="L6:L497">
    <cfRule type="expression" dxfId="60" priority="2">
      <formula>$K6&lt;&gt;""</formula>
    </cfRule>
  </conditionalFormatting>
  <conditionalFormatting sqref="Z6:Z497">
    <cfRule type="expression" dxfId="59" priority="1">
      <formula>$Y6&lt;&gt;""</formula>
    </cfRule>
  </conditionalFormatting>
  <dataValidations count="17">
    <dataValidation type="list" allowBlank="1" showInputMessage="1" showErrorMessage="1" sqref="V6:V497">
      <formula1>Minor_Structures_ms_Side</formula1>
    </dataValidation>
    <dataValidation type="list" allowBlank="1" showInputMessage="1" showErrorMessage="1" sqref="AL6:AL497">
      <formula1>Minor_Structures_ms_Style_English_Description</formula1>
    </dataValidation>
    <dataValidation type="list" allowBlank="1" showInputMessage="1" showErrorMessage="1" sqref="AF6:AF497">
      <formula1>Minor_Structures_ms_Material_English_Description</formula1>
    </dataValidation>
    <dataValidation type="list" allowBlank="1" showInputMessage="1" showErrorMessage="1" sqref="I6:I497">
      <formula1>Minor_Structures_ms_Type_English_Description</formula1>
    </dataValidation>
    <dataValidation type="list" allowBlank="1" showInputMessage="1" showErrorMessage="1" sqref="A6:A497">
      <formula1>Generic_Action</formula1>
    </dataValidation>
    <dataValidation type="decimal" errorStyle="warning" allowBlank="1" showInputMessage="1" showErrorMessage="1" error="Value is outside range 0-50m.  Do you wish to continue?" sqref="X6:Y497">
      <formula1>0</formula1>
      <formula2>50</formula2>
    </dataValidation>
    <dataValidation type="whole" allowBlank="1" showInputMessage="1" showErrorMessage="1" sqref="E6:F497">
      <formula1>0</formula1>
      <formula2>22000</formula2>
    </dataValidation>
    <dataValidation type="decimal" errorStyle="warning" allowBlank="1" showInputMessage="1" showErrorMessage="1" error="Value is outside range 0-10.  Do you wish to continue?" sqref="AB6:AC497">
      <formula1>0</formula1>
      <formula2>10</formula2>
    </dataValidation>
    <dataValidation type="decimal" errorStyle="warning" allowBlank="1" showInputMessage="1" showErrorMessage="1" error="Value is outside range 0-30000.  Do you wish to continue?" sqref="AD6:AE497">
      <formula1>0</formula1>
      <formula2>30000</formula2>
    </dataValidation>
    <dataValidation type="decimal" errorStyle="warning" allowBlank="1" showInputMessage="1" showErrorMessage="1" error="Value is outside the range 0-120.0.  Do you wish to continue?" sqref="W6:W497">
      <formula1>0</formula1>
      <formula2>120</formula2>
    </dataValidation>
    <dataValidation type="list" errorStyle="warning" allowBlank="1" showInputMessage="1" showErrorMessage="1" sqref="D6:D497">
      <formula1>Generic_Roadnames</formula1>
    </dataValidation>
    <dataValidation type="list" errorStyle="warning" allowBlank="1" showInputMessage="1" showErrorMessage="1" error="Value is outside range 0-50m.  Do you wish to continue?" sqref="Z6:Z497">
      <formula1>Generic_Length_Adjustment_Reason_English_Description</formula1>
    </dataValidation>
    <dataValidation errorStyle="warning" allowBlank="1" showInputMessage="1" showErrorMessage="1" error="Value is outside range 0-50m.  Do you wish to continue?" sqref="AA6:AA497"/>
    <dataValidation type="list" allowBlank="1" showInputMessage="1" showErrorMessage="1" sqref="AH6:AH497">
      <formula1>Minor_Structures_ms_Surf_Treat_English_Description</formula1>
    </dataValidation>
    <dataValidation type="list" allowBlank="1" showInputMessage="1" showErrorMessage="1" sqref="AJ6:AJ497">
      <formula1>Minor_Structures_ms_Colour_English_Description</formula1>
    </dataValidation>
    <dataValidation type="list" allowBlank="1" showInputMessage="1" showErrorMessage="1" sqref="AP6:AP497 AN6:AN497">
      <formula1>Generic_Yes_No</formula1>
    </dataValidation>
    <dataValidation type="list" allowBlank="1" showInputMessage="1" showErrorMessage="1" sqref="L6:L497">
      <formula1>INDIRECT(K6)</formula1>
    </dataValidation>
  </dataValidations>
  <pageMargins left="0.75" right="0.75" top="1" bottom="1" header="0.5" footer="0.5"/>
  <headerFooter alignWithMargins="0"/>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I497"/>
  <sheetViews>
    <sheetView workbookViewId="0">
      <selection activeCell="B10" sqref="B10"/>
    </sheetView>
  </sheetViews>
  <sheetFormatPr defaultRowHeight="12.75" outlineLevelRow="1" outlineLevelCol="1" x14ac:dyDescent="0.2"/>
  <cols>
    <col min="1" max="1" width="8.42578125" customWidth="1"/>
    <col min="2" max="2" width="17" customWidth="1"/>
    <col min="3" max="3" width="7.5703125" hidden="1" customWidth="1" outlineLevel="1"/>
    <col min="4" max="4" width="33.140625" customWidth="1" collapsed="1"/>
    <col min="5" max="5" width="7.5703125" customWidth="1"/>
    <col min="6" max="6" width="9.7109375" hidden="1" customWidth="1" outlineLevel="1"/>
    <col min="7" max="7" width="6.7109375" customWidth="1" collapsed="1"/>
    <col min="8" max="8" width="9" hidden="1" customWidth="1" outlineLevel="1"/>
    <col min="9" max="9" width="21" customWidth="1" collapsed="1"/>
    <col min="10" max="10" width="11.85546875" hidden="1" customWidth="1" outlineLevel="1"/>
    <col min="11" max="11" width="9.140625" customWidth="1" collapsed="1"/>
    <col min="12" max="12" width="12.42578125" hidden="1" customWidth="1" outlineLevel="1"/>
    <col min="13" max="13" width="11.85546875" hidden="1" customWidth="1" outlineLevel="1"/>
    <col min="14" max="14" width="11.7109375" hidden="1" customWidth="1" outlineLevel="1"/>
    <col min="15" max="15" width="11.140625" hidden="1" customWidth="1" outlineLevel="1"/>
    <col min="16" max="16" width="8.5703125" hidden="1" customWidth="1" outlineLevel="1"/>
    <col min="17" max="17" width="7" hidden="1" customWidth="1" outlineLevel="1"/>
    <col min="18" max="18" width="13.7109375" hidden="1" customWidth="1" outlineLevel="1"/>
    <col min="19" max="19" width="13.140625" customWidth="1" collapsed="1"/>
    <col min="20" max="20" width="4.42578125" hidden="1" customWidth="1" outlineLevel="1"/>
    <col min="21" max="21" width="10.85546875" customWidth="1" collapsed="1"/>
    <col min="22" max="22" width="10.7109375" customWidth="1"/>
    <col min="23" max="23" width="17" bestFit="1" customWidth="1"/>
    <col min="24" max="24" width="22" customWidth="1"/>
    <col min="25" max="25" width="17.42578125" hidden="1" customWidth="1" outlineLevel="1"/>
    <col min="26" max="26" width="9.7109375" customWidth="1" collapsed="1"/>
    <col min="27" max="27" width="18.7109375" bestFit="1" customWidth="1"/>
    <col min="28" max="28" width="19.5703125" bestFit="1" customWidth="1"/>
    <col min="29" max="29" width="20.140625" bestFit="1" customWidth="1"/>
    <col min="30" max="30" width="5.85546875" customWidth="1"/>
    <col min="31" max="31" width="20.140625" customWidth="1"/>
    <col min="32" max="32" width="19.85546875" customWidth="1"/>
    <col min="33" max="33" width="21.7109375" bestFit="1" customWidth="1"/>
    <col min="34" max="34" width="19.85546875" customWidth="1"/>
    <col min="35" max="35" width="20.7109375" customWidth="1"/>
    <col min="36" max="36" width="16" customWidth="1"/>
    <col min="37" max="37" width="27" customWidth="1"/>
    <col min="38" max="38" width="11.85546875" hidden="1" customWidth="1" outlineLevel="1"/>
    <col min="39" max="39" width="20.140625" bestFit="1" customWidth="1" collapsed="1"/>
    <col min="40" max="40" width="20.140625" bestFit="1" customWidth="1"/>
    <col min="41" max="41" width="13.42578125" hidden="1" customWidth="1" outlineLevel="1"/>
    <col min="42" max="42" width="15.140625" hidden="1" customWidth="1" outlineLevel="1"/>
    <col min="43" max="43" width="11" customWidth="1" collapsed="1"/>
    <col min="44" max="44" width="12.28515625" customWidth="1"/>
    <col min="45" max="45" width="5.85546875" hidden="1" customWidth="1" outlineLevel="1"/>
    <col min="46" max="46" width="8.140625" hidden="1" customWidth="1" outlineLevel="1"/>
    <col min="47" max="47" width="8.42578125" hidden="1" customWidth="1" outlineLevel="1"/>
    <col min="48" max="48" width="13.140625" hidden="1" customWidth="1" outlineLevel="1"/>
    <col min="49" max="49" width="12.7109375" hidden="1" customWidth="1" outlineLevel="1"/>
    <col min="50" max="50" width="16.140625" hidden="1" customWidth="1" outlineLevel="1"/>
    <col min="51" max="51" width="4" hidden="1" customWidth="1" outlineLevel="1"/>
    <col min="52" max="52" width="8.5703125" hidden="1" customWidth="1" outlineLevel="1"/>
    <col min="53" max="53" width="11.42578125" hidden="1" customWidth="1" outlineLevel="1"/>
    <col min="54" max="54" width="22.7109375" customWidth="1" collapsed="1"/>
    <col min="55" max="55" width="12" hidden="1" customWidth="1" outlineLevel="1"/>
    <col min="56" max="56" width="11" hidden="1" customWidth="1" outlineLevel="1"/>
    <col min="57" max="58" width="9" hidden="1" customWidth="1" outlineLevel="1"/>
    <col min="59" max="60" width="8.28515625" hidden="1" customWidth="1" outlineLevel="1"/>
    <col min="61" max="61" width="9.140625" collapsed="1"/>
  </cols>
  <sheetData>
    <row r="1" spans="1:60" s="192" customFormat="1" ht="15.75" x14ac:dyDescent="0.25">
      <c r="A1" s="68" t="s">
        <v>1490</v>
      </c>
      <c r="B1" s="68"/>
      <c r="D1" s="213"/>
      <c r="E1" s="213"/>
      <c r="F1" s="278"/>
      <c r="G1" s="213"/>
      <c r="J1" s="272"/>
      <c r="K1" s="273"/>
      <c r="L1" s="213"/>
      <c r="M1" s="278"/>
      <c r="N1" s="279"/>
      <c r="O1" s="279"/>
      <c r="P1" s="280"/>
      <c r="Q1" s="281"/>
    </row>
    <row r="2" spans="1:60" s="244" customFormat="1" ht="15.75" x14ac:dyDescent="0.25">
      <c r="A2" s="80" t="s">
        <v>1924</v>
      </c>
      <c r="B2" s="111"/>
      <c r="C2" s="246"/>
      <c r="D2" s="247"/>
      <c r="E2" s="80"/>
      <c r="F2" s="80"/>
      <c r="G2" s="80"/>
      <c r="H2" s="80"/>
      <c r="I2" s="97"/>
      <c r="J2" s="97"/>
      <c r="K2" s="97"/>
      <c r="L2" s="97"/>
      <c r="M2" s="242"/>
      <c r="N2" s="242"/>
      <c r="O2" s="242"/>
      <c r="P2" s="242"/>
      <c r="Q2" s="242"/>
      <c r="R2" s="242"/>
      <c r="S2" s="242"/>
      <c r="T2" s="242"/>
      <c r="U2" s="241"/>
      <c r="V2" s="243"/>
      <c r="X2" s="248"/>
      <c r="Y2" s="248"/>
      <c r="Z2" s="241"/>
      <c r="AA2" s="241"/>
      <c r="AB2" s="241"/>
      <c r="AC2" s="241"/>
      <c r="AD2" s="241"/>
      <c r="AE2" s="241"/>
      <c r="AF2" s="241"/>
      <c r="AG2" s="241"/>
      <c r="AH2" s="241"/>
      <c r="AI2" s="241"/>
      <c r="AJ2" s="241"/>
      <c r="AT2" s="249"/>
      <c r="AU2" s="249"/>
      <c r="AV2" s="249"/>
      <c r="AW2" s="249"/>
    </row>
    <row r="3" spans="1:60" s="192" customFormat="1" ht="15.75" x14ac:dyDescent="0.25">
      <c r="A3" s="205"/>
      <c r="B3" s="216"/>
      <c r="C3" s="248"/>
      <c r="D3" s="216"/>
      <c r="E3" s="216"/>
      <c r="F3" s="248"/>
      <c r="G3" s="216"/>
      <c r="H3" s="248"/>
      <c r="I3" s="216"/>
      <c r="J3" s="248"/>
      <c r="K3" s="216"/>
      <c r="L3" s="248"/>
      <c r="M3" s="248"/>
      <c r="N3" s="248"/>
      <c r="O3" s="248"/>
      <c r="P3" s="248"/>
      <c r="Q3" s="248"/>
      <c r="R3" s="248"/>
      <c r="S3" s="216"/>
      <c r="T3" s="248"/>
      <c r="U3" s="216"/>
      <c r="V3" s="216"/>
      <c r="W3" s="216"/>
      <c r="X3" s="216"/>
      <c r="Y3" s="248"/>
      <c r="Z3" s="216"/>
      <c r="AA3" s="216"/>
      <c r="AB3" s="216"/>
      <c r="AC3" s="216"/>
      <c r="AD3" s="216"/>
      <c r="AE3" s="216"/>
      <c r="AF3" s="216"/>
      <c r="AG3" s="216"/>
      <c r="AH3" s="216"/>
      <c r="AI3" s="216"/>
      <c r="AJ3" s="216"/>
      <c r="AK3" s="216"/>
      <c r="AL3" s="248"/>
      <c r="AM3" s="216"/>
      <c r="AN3" s="216"/>
      <c r="AO3" s="215"/>
      <c r="AP3" s="215"/>
      <c r="AQ3" s="216"/>
      <c r="AR3" s="216"/>
      <c r="AS3" s="215"/>
      <c r="AT3" s="215"/>
      <c r="AU3" s="215"/>
      <c r="AV3" s="215"/>
      <c r="AW3" s="215"/>
      <c r="AX3" s="215"/>
      <c r="AY3" s="215"/>
      <c r="AZ3" s="215"/>
      <c r="BA3" s="215"/>
      <c r="BB3" s="216"/>
      <c r="BC3" s="215"/>
      <c r="BD3" s="215"/>
      <c r="BE3" s="215"/>
      <c r="BF3" s="215"/>
      <c r="BG3" s="215"/>
      <c r="BH3" s="215"/>
    </row>
    <row r="4" spans="1:60" s="72" customFormat="1" ht="25.5" x14ac:dyDescent="0.2">
      <c r="A4" s="331" t="s">
        <v>2165</v>
      </c>
      <c r="B4" s="331" t="s">
        <v>3172</v>
      </c>
      <c r="C4" s="329" t="s">
        <v>12</v>
      </c>
      <c r="D4" s="331" t="s">
        <v>11</v>
      </c>
      <c r="E4" s="331" t="s">
        <v>1500</v>
      </c>
      <c r="F4" s="182" t="s">
        <v>2120</v>
      </c>
      <c r="G4" s="331" t="s">
        <v>3087</v>
      </c>
      <c r="H4" s="182" t="s">
        <v>2121</v>
      </c>
      <c r="I4" s="331" t="s">
        <v>3173</v>
      </c>
      <c r="J4" s="329" t="s">
        <v>3088</v>
      </c>
      <c r="K4" s="331" t="s">
        <v>2962</v>
      </c>
      <c r="L4" s="182" t="s">
        <v>3174</v>
      </c>
      <c r="M4" s="182" t="s">
        <v>3175</v>
      </c>
      <c r="N4" s="182" t="s">
        <v>2361</v>
      </c>
      <c r="O4" s="182" t="s">
        <v>2362</v>
      </c>
      <c r="P4" s="182" t="s">
        <v>1969</v>
      </c>
      <c r="Q4" s="182" t="s">
        <v>1970</v>
      </c>
      <c r="R4" s="182" t="s">
        <v>1971</v>
      </c>
      <c r="S4" s="331" t="s">
        <v>3176</v>
      </c>
      <c r="T4" s="329" t="s">
        <v>1489</v>
      </c>
      <c r="U4" s="331" t="s">
        <v>3177</v>
      </c>
      <c r="V4" s="331" t="s">
        <v>1485</v>
      </c>
      <c r="W4" s="331" t="s">
        <v>2380</v>
      </c>
      <c r="X4" s="331" t="s">
        <v>3178</v>
      </c>
      <c r="Y4" s="329" t="s">
        <v>3179</v>
      </c>
      <c r="Z4" s="331" t="s">
        <v>1676</v>
      </c>
      <c r="AA4" s="331" t="s">
        <v>3180</v>
      </c>
      <c r="AB4" s="331" t="s">
        <v>3181</v>
      </c>
      <c r="AC4" s="331" t="s">
        <v>3182</v>
      </c>
      <c r="AD4" s="331" t="s">
        <v>3183</v>
      </c>
      <c r="AE4" s="331" t="s">
        <v>3205</v>
      </c>
      <c r="AF4" s="331" t="s">
        <v>3206</v>
      </c>
      <c r="AG4" s="331" t="s">
        <v>3207</v>
      </c>
      <c r="AH4" s="331" t="s">
        <v>3208</v>
      </c>
      <c r="AI4" s="331" t="s">
        <v>3209</v>
      </c>
      <c r="AJ4" s="331" t="s">
        <v>3210</v>
      </c>
      <c r="AK4" s="331" t="s">
        <v>3184</v>
      </c>
      <c r="AL4" s="329" t="s">
        <v>3184</v>
      </c>
      <c r="AM4" s="331" t="s">
        <v>3211</v>
      </c>
      <c r="AN4" s="331" t="s">
        <v>3212</v>
      </c>
      <c r="AO4" s="182" t="s">
        <v>3185</v>
      </c>
      <c r="AP4" s="182" t="s">
        <v>3186</v>
      </c>
      <c r="AQ4" s="331" t="s">
        <v>3187</v>
      </c>
      <c r="AR4" s="331" t="s">
        <v>3188</v>
      </c>
      <c r="AS4" s="182" t="s">
        <v>2093</v>
      </c>
      <c r="AT4" s="182" t="s">
        <v>1979</v>
      </c>
      <c r="AU4" s="182" t="s">
        <v>1980</v>
      </c>
      <c r="AV4" s="182" t="s">
        <v>1981</v>
      </c>
      <c r="AW4" s="182" t="s">
        <v>1726</v>
      </c>
      <c r="AX4" s="182" t="s">
        <v>1727</v>
      </c>
      <c r="AY4" s="182" t="s">
        <v>2134</v>
      </c>
      <c r="AZ4" s="182" t="s">
        <v>2135</v>
      </c>
      <c r="BA4" s="182" t="s">
        <v>385</v>
      </c>
      <c r="BB4" s="331" t="s">
        <v>2392</v>
      </c>
      <c r="BC4" s="182" t="s">
        <v>2143</v>
      </c>
      <c r="BD4" s="182" t="s">
        <v>2144</v>
      </c>
      <c r="BE4" s="182" t="s">
        <v>2174</v>
      </c>
      <c r="BF4" s="182" t="s">
        <v>1868</v>
      </c>
      <c r="BG4" s="182" t="s">
        <v>2175</v>
      </c>
      <c r="BH4" s="182" t="s">
        <v>2176</v>
      </c>
    </row>
    <row r="5" spans="1:60" s="276" customFormat="1" hidden="1" outlineLevel="1" x14ac:dyDescent="0.2">
      <c r="A5" s="128"/>
      <c r="B5" s="118" t="s">
        <v>3189</v>
      </c>
      <c r="C5" s="275" t="s">
        <v>1667</v>
      </c>
      <c r="D5" s="128"/>
      <c r="E5" s="118" t="s">
        <v>1931</v>
      </c>
      <c r="F5" s="120" t="s">
        <v>2120</v>
      </c>
      <c r="G5" s="118" t="s">
        <v>1930</v>
      </c>
      <c r="H5" s="120" t="s">
        <v>2121</v>
      </c>
      <c r="I5" s="128"/>
      <c r="J5" s="275" t="s">
        <v>3190</v>
      </c>
      <c r="K5" s="118" t="s">
        <v>2394</v>
      </c>
      <c r="L5" s="120" t="s">
        <v>1965</v>
      </c>
      <c r="M5" s="120" t="s">
        <v>1966</v>
      </c>
      <c r="N5" s="120" t="s">
        <v>1967</v>
      </c>
      <c r="O5" s="120" t="s">
        <v>1968</v>
      </c>
      <c r="P5" s="120" t="s">
        <v>1969</v>
      </c>
      <c r="Q5" s="120" t="s">
        <v>1970</v>
      </c>
      <c r="R5" s="120" t="s">
        <v>1971</v>
      </c>
      <c r="S5" s="118"/>
      <c r="T5" s="275" t="s">
        <v>1489</v>
      </c>
      <c r="U5" s="118" t="s">
        <v>1488</v>
      </c>
      <c r="V5" s="118" t="s">
        <v>2123</v>
      </c>
      <c r="W5" s="118" t="s">
        <v>2124</v>
      </c>
      <c r="X5" s="118"/>
      <c r="Y5" s="275" t="s">
        <v>2125</v>
      </c>
      <c r="Z5" s="118" t="s">
        <v>2082</v>
      </c>
      <c r="AA5" s="118" t="s">
        <v>3191</v>
      </c>
      <c r="AB5" s="118" t="s">
        <v>3192</v>
      </c>
      <c r="AC5" s="118" t="s">
        <v>3193</v>
      </c>
      <c r="AD5" s="118" t="s">
        <v>3097</v>
      </c>
      <c r="AE5" s="118" t="s">
        <v>3194</v>
      </c>
      <c r="AF5" s="118" t="s">
        <v>3195</v>
      </c>
      <c r="AG5" s="118" t="s">
        <v>3196</v>
      </c>
      <c r="AH5" s="118" t="s">
        <v>3197</v>
      </c>
      <c r="AI5" s="118" t="s">
        <v>3198</v>
      </c>
      <c r="AJ5" s="118" t="s">
        <v>3199</v>
      </c>
      <c r="AK5" s="128"/>
      <c r="AL5" s="275" t="s">
        <v>1483</v>
      </c>
      <c r="AM5" s="118" t="s">
        <v>3200</v>
      </c>
      <c r="AN5" s="118" t="s">
        <v>3201</v>
      </c>
      <c r="AO5" s="120" t="s">
        <v>3202</v>
      </c>
      <c r="AP5" s="120" t="s">
        <v>3203</v>
      </c>
      <c r="AQ5" s="118" t="s">
        <v>3204</v>
      </c>
      <c r="AR5" s="118" t="s">
        <v>2133</v>
      </c>
      <c r="AS5" s="120" t="s">
        <v>2093</v>
      </c>
      <c r="AT5" s="120" t="s">
        <v>1979</v>
      </c>
      <c r="AU5" s="120" t="s">
        <v>1980</v>
      </c>
      <c r="AV5" s="120" t="s">
        <v>1981</v>
      </c>
      <c r="AW5" s="120" t="s">
        <v>1726</v>
      </c>
      <c r="AX5" s="120" t="s">
        <v>1727</v>
      </c>
      <c r="AY5" s="120" t="s">
        <v>2134</v>
      </c>
      <c r="AZ5" s="120" t="s">
        <v>2135</v>
      </c>
      <c r="BA5" s="120" t="s">
        <v>1982</v>
      </c>
      <c r="BB5" s="118" t="s">
        <v>1669</v>
      </c>
      <c r="BC5" s="120" t="s">
        <v>2143</v>
      </c>
      <c r="BD5" s="120" t="s">
        <v>2144</v>
      </c>
      <c r="BE5" s="120" t="s">
        <v>1986</v>
      </c>
      <c r="BF5" s="120" t="s">
        <v>1987</v>
      </c>
      <c r="BG5" s="120" t="s">
        <v>1988</v>
      </c>
      <c r="BH5" s="120" t="s">
        <v>1989</v>
      </c>
    </row>
    <row r="6" spans="1:60" s="76" customFormat="1" collapsed="1" x14ac:dyDescent="0.2">
      <c r="A6" s="124"/>
      <c r="B6" s="112"/>
      <c r="C6" s="207" t="str">
        <f t="shared" ref="C6:C67" si="0">IF(D6="","",(VLOOKUP(D6,Generic_Road_Names_Table_Array,2,FALSE)))</f>
        <v/>
      </c>
      <c r="D6" s="73"/>
      <c r="E6" s="112"/>
      <c r="F6" s="112"/>
      <c r="G6" s="112"/>
      <c r="H6" s="112"/>
      <c r="I6" s="112"/>
      <c r="J6" s="207" t="str">
        <f t="shared" ref="J6:J67" si="1">IF(I6="","",(VLOOKUP(I6,Retaining_Wall_Wall_Type_Table_Array,2,FALSE)))</f>
        <v/>
      </c>
      <c r="K6" s="112"/>
      <c r="L6" s="112"/>
      <c r="M6" s="112"/>
      <c r="N6" s="112"/>
      <c r="O6" s="112"/>
      <c r="P6" s="112"/>
      <c r="Q6" s="112"/>
      <c r="R6" s="112"/>
      <c r="S6" s="112"/>
      <c r="T6" s="207" t="str">
        <f t="shared" ref="T6:T67" si="2">IF(S6="","",(VLOOKUP(S6,Generic_Side_Table_Array,2,FALSE)))</f>
        <v/>
      </c>
      <c r="U6" s="112"/>
      <c r="V6" s="112"/>
      <c r="W6" s="112"/>
      <c r="X6" s="112"/>
      <c r="Y6" s="207" t="str">
        <f t="shared" ref="Y6:Y67" si="3">IF(X6="","",(VLOOKUP(X6,Generic_Length_Adjustment_Reason_Table_Array,2,FALSE)))</f>
        <v/>
      </c>
      <c r="Z6" s="112"/>
      <c r="AA6" s="112"/>
      <c r="AB6" s="112"/>
      <c r="AC6" s="282"/>
      <c r="AD6" s="132"/>
      <c r="AE6" s="132"/>
      <c r="AF6" s="132"/>
      <c r="AG6" s="119"/>
      <c r="AH6" s="119"/>
      <c r="AI6" s="119"/>
      <c r="AJ6" s="132"/>
      <c r="AK6" s="124"/>
      <c r="AL6" s="207" t="str">
        <f t="shared" ref="AL6:AL67" si="4">IF(AK6="","",(VLOOKUP(AK6,Minor_Structures_ms_Material_Table_Array,2,FALSE)))</f>
        <v/>
      </c>
      <c r="AM6" s="132"/>
      <c r="AN6" s="132"/>
      <c r="AO6" s="112"/>
      <c r="AP6" s="112"/>
      <c r="AQ6" s="113"/>
      <c r="AR6" s="283"/>
      <c r="AS6" s="132"/>
      <c r="AT6" s="132"/>
      <c r="AU6" s="113"/>
      <c r="AV6" s="132"/>
      <c r="AW6" s="132"/>
      <c r="AX6" s="284"/>
      <c r="AY6" s="132"/>
      <c r="BA6" s="132"/>
      <c r="BB6" s="132"/>
      <c r="BC6" s="212"/>
      <c r="BD6" s="212"/>
      <c r="BE6" s="212"/>
      <c r="BF6" s="212"/>
      <c r="BG6" s="212"/>
      <c r="BH6" s="212"/>
    </row>
    <row r="7" spans="1:60" s="76" customFormat="1" x14ac:dyDescent="0.2">
      <c r="A7" s="124"/>
      <c r="B7" s="112"/>
      <c r="C7" s="207" t="str">
        <f t="shared" ref="C7:C70" si="5">IF(D7="","",(VLOOKUP(D7,Generic_Road_Names_Table_Array,2,FALSE)))</f>
        <v/>
      </c>
      <c r="D7" s="73"/>
      <c r="E7" s="112"/>
      <c r="F7" s="112"/>
      <c r="G7" s="112"/>
      <c r="H7" s="112"/>
      <c r="I7" s="112"/>
      <c r="J7" s="207" t="str">
        <f t="shared" ref="J7:J70" si="6">IF(I7="","",(VLOOKUP(I7,Retaining_Wall_Wall_Type_Table_Array,2,FALSE)))</f>
        <v/>
      </c>
      <c r="K7" s="112"/>
      <c r="L7" s="112"/>
      <c r="M7" s="112"/>
      <c r="N7" s="112"/>
      <c r="O7" s="112"/>
      <c r="P7" s="112"/>
      <c r="Q7" s="112"/>
      <c r="R7" s="112"/>
      <c r="S7" s="112"/>
      <c r="T7" s="207" t="str">
        <f t="shared" ref="T7:T70" si="7">IF(S7="","",(VLOOKUP(S7,Generic_Side_Table_Array,2,FALSE)))</f>
        <v/>
      </c>
      <c r="U7" s="112"/>
      <c r="V7" s="112"/>
      <c r="W7" s="112"/>
      <c r="X7" s="112"/>
      <c r="Y7" s="207" t="str">
        <f t="shared" ref="Y7:Y70" si="8">IF(X7="","",(VLOOKUP(X7,Generic_Length_Adjustment_Reason_Table_Array,2,FALSE)))</f>
        <v/>
      </c>
      <c r="Z7" s="112"/>
      <c r="AA7" s="112"/>
      <c r="AB7" s="112"/>
      <c r="AC7" s="282"/>
      <c r="AD7" s="132"/>
      <c r="AE7" s="132"/>
      <c r="AF7" s="132"/>
      <c r="AG7" s="119"/>
      <c r="AH7" s="119"/>
      <c r="AI7" s="119"/>
      <c r="AJ7" s="132"/>
      <c r="AK7" s="124"/>
      <c r="AL7" s="207" t="str">
        <f t="shared" ref="AL7:AL70" si="9">IF(AK7="","",(VLOOKUP(AK7,Minor_Structures_ms_Material_Table_Array,2,FALSE)))</f>
        <v/>
      </c>
      <c r="AM7" s="132"/>
      <c r="AN7" s="132"/>
      <c r="AO7" s="112"/>
      <c r="AP7" s="112"/>
      <c r="AQ7" s="113"/>
      <c r="AR7" s="283"/>
      <c r="AS7" s="132"/>
      <c r="AT7" s="132"/>
      <c r="AU7" s="113"/>
      <c r="AV7" s="132"/>
      <c r="AW7" s="132"/>
      <c r="AX7" s="284"/>
      <c r="AY7" s="132"/>
      <c r="BA7" s="132"/>
      <c r="BB7" s="132"/>
      <c r="BC7" s="212"/>
      <c r="BD7" s="212"/>
      <c r="BE7" s="212"/>
      <c r="BF7" s="212"/>
      <c r="BG7" s="212"/>
      <c r="BH7" s="212"/>
    </row>
    <row r="8" spans="1:60" s="76" customFormat="1" x14ac:dyDescent="0.2">
      <c r="A8" s="124"/>
      <c r="B8" s="112"/>
      <c r="C8" s="207" t="str">
        <f t="shared" si="5"/>
        <v/>
      </c>
      <c r="D8" s="73"/>
      <c r="E8" s="112"/>
      <c r="F8" s="112"/>
      <c r="G8" s="112"/>
      <c r="H8" s="112"/>
      <c r="I8" s="112"/>
      <c r="J8" s="207" t="str">
        <f t="shared" si="6"/>
        <v/>
      </c>
      <c r="K8" s="112"/>
      <c r="L8" s="112"/>
      <c r="M8" s="112"/>
      <c r="N8" s="112"/>
      <c r="O8" s="112"/>
      <c r="P8" s="112"/>
      <c r="Q8" s="112"/>
      <c r="R8" s="112"/>
      <c r="S8" s="112"/>
      <c r="T8" s="207" t="str">
        <f t="shared" si="7"/>
        <v/>
      </c>
      <c r="U8" s="112"/>
      <c r="V8" s="112"/>
      <c r="W8" s="112"/>
      <c r="X8" s="112"/>
      <c r="Y8" s="207" t="str">
        <f t="shared" si="8"/>
        <v/>
      </c>
      <c r="Z8" s="112"/>
      <c r="AA8" s="112"/>
      <c r="AB8" s="112"/>
      <c r="AC8" s="282"/>
      <c r="AD8" s="132"/>
      <c r="AE8" s="132"/>
      <c r="AF8" s="132"/>
      <c r="AG8" s="119"/>
      <c r="AH8" s="119"/>
      <c r="AI8" s="119"/>
      <c r="AJ8" s="132"/>
      <c r="AK8" s="124"/>
      <c r="AL8" s="207" t="str">
        <f t="shared" si="9"/>
        <v/>
      </c>
      <c r="AM8" s="132"/>
      <c r="AN8" s="132"/>
      <c r="AO8" s="112"/>
      <c r="AP8" s="112"/>
      <c r="AQ8" s="113"/>
      <c r="AR8" s="283"/>
      <c r="AS8" s="132"/>
      <c r="AT8" s="132"/>
      <c r="AU8" s="113"/>
      <c r="AV8" s="132"/>
      <c r="AW8" s="132"/>
      <c r="AX8" s="284"/>
      <c r="AY8" s="132"/>
      <c r="BA8" s="132"/>
      <c r="BB8" s="132"/>
      <c r="BC8" s="212"/>
      <c r="BD8" s="212"/>
      <c r="BE8" s="212"/>
      <c r="BF8" s="212"/>
      <c r="BG8" s="212"/>
      <c r="BH8" s="212"/>
    </row>
    <row r="9" spans="1:60" s="76" customFormat="1" x14ac:dyDescent="0.2">
      <c r="A9" s="124"/>
      <c r="B9" s="112"/>
      <c r="C9" s="207" t="str">
        <f t="shared" si="5"/>
        <v/>
      </c>
      <c r="D9" s="73"/>
      <c r="E9" s="112"/>
      <c r="F9" s="112"/>
      <c r="G9" s="112"/>
      <c r="H9" s="112"/>
      <c r="I9" s="112"/>
      <c r="J9" s="207" t="str">
        <f t="shared" si="6"/>
        <v/>
      </c>
      <c r="K9" s="112"/>
      <c r="L9" s="112"/>
      <c r="M9" s="112"/>
      <c r="N9" s="112"/>
      <c r="O9" s="112"/>
      <c r="P9" s="112"/>
      <c r="Q9" s="112"/>
      <c r="R9" s="112"/>
      <c r="S9" s="112"/>
      <c r="T9" s="207" t="str">
        <f t="shared" si="7"/>
        <v/>
      </c>
      <c r="U9" s="112"/>
      <c r="V9" s="112"/>
      <c r="W9" s="112"/>
      <c r="X9" s="112"/>
      <c r="Y9" s="207" t="str">
        <f t="shared" si="8"/>
        <v/>
      </c>
      <c r="Z9" s="112"/>
      <c r="AA9" s="112"/>
      <c r="AB9" s="112"/>
      <c r="AC9" s="282"/>
      <c r="AD9" s="132"/>
      <c r="AE9" s="132"/>
      <c r="AF9" s="132"/>
      <c r="AG9" s="119"/>
      <c r="AH9" s="119"/>
      <c r="AI9" s="119"/>
      <c r="AJ9" s="132"/>
      <c r="AK9" s="124"/>
      <c r="AL9" s="207" t="str">
        <f t="shared" si="9"/>
        <v/>
      </c>
      <c r="AM9" s="132"/>
      <c r="AN9" s="132"/>
      <c r="AO9" s="112"/>
      <c r="AP9" s="112"/>
      <c r="AQ9" s="113"/>
      <c r="AR9" s="283"/>
      <c r="AS9" s="132"/>
      <c r="AT9" s="132"/>
      <c r="AU9" s="113"/>
      <c r="AV9" s="132"/>
      <c r="AW9" s="132"/>
      <c r="AX9" s="284"/>
      <c r="AY9" s="132"/>
      <c r="BA9" s="132"/>
      <c r="BB9" s="132"/>
      <c r="BC9" s="212"/>
      <c r="BD9" s="212"/>
      <c r="BE9" s="212"/>
      <c r="BF9" s="212"/>
      <c r="BG9" s="212"/>
      <c r="BH9" s="212"/>
    </row>
    <row r="10" spans="1:60" s="76" customFormat="1" x14ac:dyDescent="0.2">
      <c r="A10" s="124"/>
      <c r="B10" s="112"/>
      <c r="C10" s="207" t="str">
        <f t="shared" si="5"/>
        <v/>
      </c>
      <c r="D10" s="73"/>
      <c r="E10" s="112"/>
      <c r="F10" s="112"/>
      <c r="G10" s="112"/>
      <c r="H10" s="112"/>
      <c r="I10" s="112"/>
      <c r="J10" s="207" t="str">
        <f t="shared" si="6"/>
        <v/>
      </c>
      <c r="K10" s="112"/>
      <c r="L10" s="112"/>
      <c r="M10" s="112"/>
      <c r="N10" s="112"/>
      <c r="O10" s="112"/>
      <c r="P10" s="112"/>
      <c r="Q10" s="112"/>
      <c r="R10" s="112"/>
      <c r="S10" s="112"/>
      <c r="T10" s="207" t="str">
        <f t="shared" si="7"/>
        <v/>
      </c>
      <c r="U10" s="112"/>
      <c r="V10" s="112"/>
      <c r="W10" s="112"/>
      <c r="X10" s="112"/>
      <c r="Y10" s="207" t="str">
        <f t="shared" si="8"/>
        <v/>
      </c>
      <c r="Z10" s="112"/>
      <c r="AA10" s="112"/>
      <c r="AB10" s="112"/>
      <c r="AC10" s="282"/>
      <c r="AD10" s="132"/>
      <c r="AE10" s="132"/>
      <c r="AF10" s="132"/>
      <c r="AG10" s="119"/>
      <c r="AH10" s="119"/>
      <c r="AI10" s="119"/>
      <c r="AJ10" s="132"/>
      <c r="AK10" s="124"/>
      <c r="AL10" s="207" t="str">
        <f t="shared" si="9"/>
        <v/>
      </c>
      <c r="AM10" s="132"/>
      <c r="AN10" s="132"/>
      <c r="AO10" s="112"/>
      <c r="AP10" s="112"/>
      <c r="AQ10" s="113"/>
      <c r="AR10" s="283"/>
      <c r="AS10" s="132"/>
      <c r="AT10" s="132"/>
      <c r="AU10" s="113"/>
      <c r="AV10" s="132"/>
      <c r="AW10" s="132"/>
      <c r="AX10" s="284"/>
      <c r="AY10" s="132"/>
      <c r="BA10" s="132"/>
      <c r="BB10" s="132"/>
      <c r="BC10" s="212"/>
      <c r="BD10" s="212"/>
      <c r="BE10" s="212"/>
      <c r="BF10" s="212"/>
      <c r="BG10" s="212"/>
      <c r="BH10" s="212"/>
    </row>
    <row r="11" spans="1:60" s="76" customFormat="1" x14ac:dyDescent="0.2">
      <c r="A11" s="124"/>
      <c r="B11" s="112"/>
      <c r="C11" s="207" t="str">
        <f t="shared" si="5"/>
        <v/>
      </c>
      <c r="D11" s="73"/>
      <c r="E11" s="112"/>
      <c r="F11" s="112"/>
      <c r="G11" s="112"/>
      <c r="H11" s="112"/>
      <c r="I11" s="112"/>
      <c r="J11" s="207" t="str">
        <f t="shared" si="6"/>
        <v/>
      </c>
      <c r="K11" s="112"/>
      <c r="L11" s="112"/>
      <c r="M11" s="112"/>
      <c r="N11" s="112"/>
      <c r="O11" s="112"/>
      <c r="P11" s="112"/>
      <c r="Q11" s="112"/>
      <c r="R11" s="112"/>
      <c r="S11" s="112"/>
      <c r="T11" s="207" t="str">
        <f t="shared" si="7"/>
        <v/>
      </c>
      <c r="U11" s="112"/>
      <c r="V11" s="112"/>
      <c r="W11" s="112"/>
      <c r="X11" s="112"/>
      <c r="Y11" s="207" t="str">
        <f t="shared" si="8"/>
        <v/>
      </c>
      <c r="Z11" s="112"/>
      <c r="AA11" s="112"/>
      <c r="AB11" s="112"/>
      <c r="AC11" s="282"/>
      <c r="AD11" s="132"/>
      <c r="AE11" s="132"/>
      <c r="AF11" s="132"/>
      <c r="AG11" s="119"/>
      <c r="AH11" s="119"/>
      <c r="AI11" s="119"/>
      <c r="AJ11" s="132"/>
      <c r="AK11" s="124"/>
      <c r="AL11" s="207" t="str">
        <f t="shared" si="9"/>
        <v/>
      </c>
      <c r="AM11" s="132"/>
      <c r="AN11" s="132"/>
      <c r="AO11" s="112"/>
      <c r="AP11" s="112"/>
      <c r="AQ11" s="113"/>
      <c r="AR11" s="283"/>
      <c r="AS11" s="132"/>
      <c r="AT11" s="132"/>
      <c r="AU11" s="113"/>
      <c r="AV11" s="132"/>
      <c r="AW11" s="132"/>
      <c r="AX11" s="284"/>
      <c r="AY11" s="132"/>
      <c r="BA11" s="132"/>
      <c r="BB11" s="132"/>
      <c r="BC11" s="212"/>
      <c r="BD11" s="212"/>
      <c r="BE11" s="212"/>
      <c r="BF11" s="212"/>
      <c r="BG11" s="212"/>
      <c r="BH11" s="212"/>
    </row>
    <row r="12" spans="1:60" s="76" customFormat="1" x14ac:dyDescent="0.2">
      <c r="A12" s="124"/>
      <c r="B12" s="112"/>
      <c r="C12" s="207" t="str">
        <f t="shared" si="5"/>
        <v/>
      </c>
      <c r="D12" s="73"/>
      <c r="E12" s="112"/>
      <c r="F12" s="112"/>
      <c r="G12" s="112"/>
      <c r="H12" s="112"/>
      <c r="I12" s="112"/>
      <c r="J12" s="207" t="str">
        <f t="shared" si="6"/>
        <v/>
      </c>
      <c r="K12" s="112"/>
      <c r="L12" s="112"/>
      <c r="M12" s="112"/>
      <c r="N12" s="112"/>
      <c r="O12" s="112"/>
      <c r="P12" s="112"/>
      <c r="Q12" s="112"/>
      <c r="R12" s="112"/>
      <c r="S12" s="112"/>
      <c r="T12" s="207" t="str">
        <f t="shared" si="7"/>
        <v/>
      </c>
      <c r="U12" s="112"/>
      <c r="V12" s="112"/>
      <c r="W12" s="112"/>
      <c r="X12" s="112"/>
      <c r="Y12" s="207" t="str">
        <f t="shared" si="8"/>
        <v/>
      </c>
      <c r="Z12" s="112"/>
      <c r="AA12" s="112"/>
      <c r="AB12" s="112"/>
      <c r="AC12" s="282"/>
      <c r="AD12" s="132"/>
      <c r="AE12" s="132"/>
      <c r="AF12" s="132"/>
      <c r="AG12" s="119"/>
      <c r="AH12" s="119"/>
      <c r="AI12" s="119"/>
      <c r="AJ12" s="132"/>
      <c r="AK12" s="124"/>
      <c r="AL12" s="207" t="str">
        <f t="shared" si="9"/>
        <v/>
      </c>
      <c r="AM12" s="132"/>
      <c r="AN12" s="132"/>
      <c r="AO12" s="112"/>
      <c r="AP12" s="112"/>
      <c r="AQ12" s="113"/>
      <c r="AR12" s="283"/>
      <c r="AS12" s="132"/>
      <c r="AT12" s="132"/>
      <c r="AU12" s="113"/>
      <c r="AV12" s="132"/>
      <c r="AW12" s="132"/>
      <c r="AX12" s="284"/>
      <c r="AY12" s="132"/>
      <c r="BA12" s="132"/>
      <c r="BB12" s="132"/>
      <c r="BC12" s="212"/>
      <c r="BD12" s="212"/>
      <c r="BE12" s="212"/>
      <c r="BF12" s="212"/>
      <c r="BG12" s="212"/>
      <c r="BH12" s="212"/>
    </row>
    <row r="13" spans="1:60" s="76" customFormat="1" x14ac:dyDescent="0.2">
      <c r="A13" s="124"/>
      <c r="B13" s="112"/>
      <c r="C13" s="207" t="str">
        <f t="shared" si="5"/>
        <v/>
      </c>
      <c r="D13" s="73"/>
      <c r="E13" s="112"/>
      <c r="F13" s="112"/>
      <c r="G13" s="112"/>
      <c r="H13" s="112"/>
      <c r="I13" s="112"/>
      <c r="J13" s="207" t="str">
        <f t="shared" si="6"/>
        <v/>
      </c>
      <c r="K13" s="112"/>
      <c r="L13" s="112"/>
      <c r="M13" s="112"/>
      <c r="N13" s="112"/>
      <c r="O13" s="112"/>
      <c r="P13" s="112"/>
      <c r="Q13" s="112"/>
      <c r="R13" s="112"/>
      <c r="S13" s="112"/>
      <c r="T13" s="207" t="str">
        <f t="shared" si="7"/>
        <v/>
      </c>
      <c r="U13" s="112"/>
      <c r="V13" s="112"/>
      <c r="W13" s="112"/>
      <c r="X13" s="112"/>
      <c r="Y13" s="207" t="str">
        <f t="shared" si="8"/>
        <v/>
      </c>
      <c r="Z13" s="112"/>
      <c r="AA13" s="112"/>
      <c r="AB13" s="112"/>
      <c r="AC13" s="282"/>
      <c r="AD13" s="132"/>
      <c r="AE13" s="132"/>
      <c r="AF13" s="132"/>
      <c r="AG13" s="119"/>
      <c r="AH13" s="119"/>
      <c r="AI13" s="119"/>
      <c r="AJ13" s="132"/>
      <c r="AK13" s="124"/>
      <c r="AL13" s="207" t="str">
        <f t="shared" si="9"/>
        <v/>
      </c>
      <c r="AM13" s="132"/>
      <c r="AN13" s="132"/>
      <c r="AO13" s="112"/>
      <c r="AP13" s="112"/>
      <c r="AQ13" s="113"/>
      <c r="AR13" s="283"/>
      <c r="AS13" s="132"/>
      <c r="AT13" s="132"/>
      <c r="AU13" s="113"/>
      <c r="AV13" s="132"/>
      <c r="AW13" s="132"/>
      <c r="AX13" s="284"/>
      <c r="AY13" s="132"/>
      <c r="BA13" s="132"/>
      <c r="BB13" s="132"/>
      <c r="BC13" s="212"/>
      <c r="BD13" s="212"/>
      <c r="BE13" s="212"/>
      <c r="BF13" s="212"/>
      <c r="BG13" s="212"/>
      <c r="BH13" s="212"/>
    </row>
    <row r="14" spans="1:60" s="76" customFormat="1" x14ac:dyDescent="0.2">
      <c r="A14" s="124"/>
      <c r="B14" s="112"/>
      <c r="C14" s="207" t="str">
        <f t="shared" si="5"/>
        <v/>
      </c>
      <c r="D14" s="73"/>
      <c r="E14" s="112"/>
      <c r="F14" s="112"/>
      <c r="G14" s="112"/>
      <c r="H14" s="112"/>
      <c r="I14" s="112"/>
      <c r="J14" s="207" t="str">
        <f t="shared" si="6"/>
        <v/>
      </c>
      <c r="K14" s="112"/>
      <c r="L14" s="112"/>
      <c r="M14" s="112"/>
      <c r="N14" s="112"/>
      <c r="O14" s="112"/>
      <c r="P14" s="112"/>
      <c r="Q14" s="112"/>
      <c r="R14" s="112"/>
      <c r="S14" s="112"/>
      <c r="T14" s="207" t="str">
        <f t="shared" si="7"/>
        <v/>
      </c>
      <c r="U14" s="112"/>
      <c r="V14" s="112"/>
      <c r="W14" s="112"/>
      <c r="X14" s="112"/>
      <c r="Y14" s="207" t="str">
        <f t="shared" si="8"/>
        <v/>
      </c>
      <c r="Z14" s="112"/>
      <c r="AA14" s="112"/>
      <c r="AB14" s="112"/>
      <c r="AC14" s="282"/>
      <c r="AD14" s="132"/>
      <c r="AE14" s="132"/>
      <c r="AF14" s="132"/>
      <c r="AG14" s="119"/>
      <c r="AH14" s="119"/>
      <c r="AI14" s="119"/>
      <c r="AJ14" s="132"/>
      <c r="AK14" s="124"/>
      <c r="AL14" s="207" t="str">
        <f t="shared" si="9"/>
        <v/>
      </c>
      <c r="AM14" s="132"/>
      <c r="AN14" s="132"/>
      <c r="AO14" s="112"/>
      <c r="AP14" s="112"/>
      <c r="AQ14" s="113"/>
      <c r="AR14" s="283"/>
      <c r="AS14" s="132"/>
      <c r="AT14" s="132"/>
      <c r="AU14" s="113"/>
      <c r="AV14" s="132"/>
      <c r="AW14" s="132"/>
      <c r="AX14" s="284"/>
      <c r="AY14" s="132"/>
      <c r="BA14" s="132"/>
      <c r="BB14" s="132"/>
      <c r="BC14" s="212"/>
      <c r="BD14" s="212"/>
      <c r="BE14" s="212"/>
      <c r="BF14" s="212"/>
      <c r="BG14" s="212"/>
      <c r="BH14" s="212"/>
    </row>
    <row r="15" spans="1:60" s="76" customFormat="1" x14ac:dyDescent="0.2">
      <c r="A15" s="124"/>
      <c r="B15" s="112"/>
      <c r="C15" s="207" t="str">
        <f t="shared" si="5"/>
        <v/>
      </c>
      <c r="D15" s="73"/>
      <c r="E15" s="112"/>
      <c r="F15" s="112"/>
      <c r="G15" s="112"/>
      <c r="H15" s="112"/>
      <c r="I15" s="112"/>
      <c r="J15" s="207" t="str">
        <f t="shared" si="6"/>
        <v/>
      </c>
      <c r="K15" s="112"/>
      <c r="L15" s="112"/>
      <c r="M15" s="112"/>
      <c r="N15" s="112"/>
      <c r="O15" s="112"/>
      <c r="P15" s="112"/>
      <c r="Q15" s="112"/>
      <c r="R15" s="112"/>
      <c r="S15" s="112"/>
      <c r="T15" s="207" t="str">
        <f t="shared" si="7"/>
        <v/>
      </c>
      <c r="U15" s="112"/>
      <c r="V15" s="112"/>
      <c r="W15" s="112"/>
      <c r="X15" s="112"/>
      <c r="Y15" s="207" t="str">
        <f t="shared" si="8"/>
        <v/>
      </c>
      <c r="Z15" s="112"/>
      <c r="AA15" s="112"/>
      <c r="AB15" s="112"/>
      <c r="AC15" s="282"/>
      <c r="AD15" s="132"/>
      <c r="AE15" s="132"/>
      <c r="AF15" s="132"/>
      <c r="AG15" s="119"/>
      <c r="AH15" s="119"/>
      <c r="AI15" s="119"/>
      <c r="AJ15" s="132"/>
      <c r="AK15" s="124"/>
      <c r="AL15" s="207" t="str">
        <f t="shared" si="9"/>
        <v/>
      </c>
      <c r="AM15" s="132"/>
      <c r="AN15" s="132"/>
      <c r="AO15" s="112"/>
      <c r="AP15" s="112"/>
      <c r="AQ15" s="113"/>
      <c r="AR15" s="283"/>
      <c r="AS15" s="132"/>
      <c r="AT15" s="132"/>
      <c r="AU15" s="113"/>
      <c r="AV15" s="132"/>
      <c r="AW15" s="132"/>
      <c r="AX15" s="284"/>
      <c r="AY15" s="132"/>
      <c r="BA15" s="132"/>
      <c r="BB15" s="132"/>
      <c r="BC15" s="212"/>
      <c r="BD15" s="212"/>
      <c r="BE15" s="212"/>
      <c r="BF15" s="212"/>
      <c r="BG15" s="212"/>
      <c r="BH15" s="212"/>
    </row>
    <row r="16" spans="1:60" s="76" customFormat="1" x14ac:dyDescent="0.2">
      <c r="A16" s="124"/>
      <c r="B16" s="112"/>
      <c r="C16" s="207" t="str">
        <f t="shared" si="5"/>
        <v/>
      </c>
      <c r="D16" s="73"/>
      <c r="E16" s="112"/>
      <c r="F16" s="112"/>
      <c r="G16" s="112"/>
      <c r="H16" s="112"/>
      <c r="I16" s="112"/>
      <c r="J16" s="207" t="str">
        <f t="shared" si="6"/>
        <v/>
      </c>
      <c r="K16" s="112"/>
      <c r="L16" s="112"/>
      <c r="M16" s="112"/>
      <c r="N16" s="112"/>
      <c r="O16" s="112"/>
      <c r="P16" s="112"/>
      <c r="Q16" s="112"/>
      <c r="R16" s="112"/>
      <c r="S16" s="112"/>
      <c r="T16" s="207" t="str">
        <f t="shared" si="7"/>
        <v/>
      </c>
      <c r="U16" s="112"/>
      <c r="V16" s="112"/>
      <c r="W16" s="112"/>
      <c r="X16" s="112"/>
      <c r="Y16" s="207" t="str">
        <f t="shared" si="8"/>
        <v/>
      </c>
      <c r="Z16" s="112"/>
      <c r="AA16" s="112"/>
      <c r="AB16" s="112"/>
      <c r="AC16" s="282"/>
      <c r="AD16" s="132"/>
      <c r="AE16" s="132"/>
      <c r="AF16" s="132"/>
      <c r="AG16" s="119"/>
      <c r="AH16" s="119"/>
      <c r="AI16" s="119"/>
      <c r="AJ16" s="132"/>
      <c r="AK16" s="124"/>
      <c r="AL16" s="207" t="str">
        <f t="shared" si="9"/>
        <v/>
      </c>
      <c r="AM16" s="132"/>
      <c r="AN16" s="132"/>
      <c r="AO16" s="112"/>
      <c r="AP16" s="112"/>
      <c r="AQ16" s="113"/>
      <c r="AR16" s="283"/>
      <c r="AS16" s="132"/>
      <c r="AT16" s="132"/>
      <c r="AU16" s="113"/>
      <c r="AV16" s="132"/>
      <c r="AW16" s="132"/>
      <c r="AX16" s="284"/>
      <c r="AY16" s="132"/>
      <c r="BA16" s="132"/>
      <c r="BB16" s="132"/>
      <c r="BC16" s="212"/>
      <c r="BD16" s="212"/>
      <c r="BE16" s="212"/>
      <c r="BF16" s="212"/>
      <c r="BG16" s="212"/>
      <c r="BH16" s="212"/>
    </row>
    <row r="17" spans="1:60" s="76" customFormat="1" x14ac:dyDescent="0.2">
      <c r="A17" s="124"/>
      <c r="B17" s="112"/>
      <c r="C17" s="207" t="str">
        <f t="shared" si="5"/>
        <v/>
      </c>
      <c r="D17" s="73"/>
      <c r="E17" s="112"/>
      <c r="F17" s="112"/>
      <c r="G17" s="112"/>
      <c r="H17" s="112"/>
      <c r="I17" s="112"/>
      <c r="J17" s="207" t="str">
        <f t="shared" si="6"/>
        <v/>
      </c>
      <c r="K17" s="112"/>
      <c r="L17" s="112"/>
      <c r="M17" s="112"/>
      <c r="N17" s="112"/>
      <c r="O17" s="112"/>
      <c r="P17" s="112"/>
      <c r="Q17" s="112"/>
      <c r="R17" s="112"/>
      <c r="S17" s="112"/>
      <c r="T17" s="207" t="str">
        <f t="shared" si="7"/>
        <v/>
      </c>
      <c r="U17" s="112"/>
      <c r="V17" s="112"/>
      <c r="W17" s="112"/>
      <c r="X17" s="112"/>
      <c r="Y17" s="207" t="str">
        <f t="shared" si="8"/>
        <v/>
      </c>
      <c r="Z17" s="112"/>
      <c r="AA17" s="112"/>
      <c r="AB17" s="112"/>
      <c r="AC17" s="282"/>
      <c r="AD17" s="132"/>
      <c r="AE17" s="132"/>
      <c r="AF17" s="132"/>
      <c r="AG17" s="119"/>
      <c r="AH17" s="119"/>
      <c r="AI17" s="119"/>
      <c r="AJ17" s="132"/>
      <c r="AK17" s="124"/>
      <c r="AL17" s="207" t="str">
        <f t="shared" si="9"/>
        <v/>
      </c>
      <c r="AM17" s="132"/>
      <c r="AN17" s="132"/>
      <c r="AO17" s="112"/>
      <c r="AP17" s="112"/>
      <c r="AQ17" s="113"/>
      <c r="AR17" s="283"/>
      <c r="AS17" s="132"/>
      <c r="AT17" s="132"/>
      <c r="AU17" s="113"/>
      <c r="AV17" s="132"/>
      <c r="AW17" s="132"/>
      <c r="AX17" s="284"/>
      <c r="AY17" s="132"/>
      <c r="BA17" s="132"/>
      <c r="BB17" s="132"/>
      <c r="BC17" s="212"/>
      <c r="BD17" s="212"/>
      <c r="BE17" s="212"/>
      <c r="BF17" s="212"/>
      <c r="BG17" s="212"/>
      <c r="BH17" s="212"/>
    </row>
    <row r="18" spans="1:60" s="76" customFormat="1" x14ac:dyDescent="0.2">
      <c r="A18" s="124"/>
      <c r="B18" s="112"/>
      <c r="C18" s="207" t="str">
        <f t="shared" si="5"/>
        <v/>
      </c>
      <c r="D18" s="73"/>
      <c r="E18" s="112"/>
      <c r="F18" s="112"/>
      <c r="G18" s="112"/>
      <c r="H18" s="112"/>
      <c r="I18" s="112"/>
      <c r="J18" s="207" t="str">
        <f t="shared" si="6"/>
        <v/>
      </c>
      <c r="K18" s="112"/>
      <c r="L18" s="112"/>
      <c r="M18" s="112"/>
      <c r="N18" s="112"/>
      <c r="O18" s="112"/>
      <c r="P18" s="112"/>
      <c r="Q18" s="112"/>
      <c r="R18" s="112"/>
      <c r="S18" s="112"/>
      <c r="T18" s="207" t="str">
        <f t="shared" si="7"/>
        <v/>
      </c>
      <c r="U18" s="112"/>
      <c r="V18" s="112"/>
      <c r="W18" s="112"/>
      <c r="X18" s="112"/>
      <c r="Y18" s="207" t="str">
        <f t="shared" si="8"/>
        <v/>
      </c>
      <c r="Z18" s="112"/>
      <c r="AA18" s="112"/>
      <c r="AB18" s="112"/>
      <c r="AC18" s="282"/>
      <c r="AD18" s="132"/>
      <c r="AE18" s="132"/>
      <c r="AF18" s="132"/>
      <c r="AG18" s="119"/>
      <c r="AH18" s="119"/>
      <c r="AI18" s="119"/>
      <c r="AJ18" s="132"/>
      <c r="AK18" s="124"/>
      <c r="AL18" s="207" t="str">
        <f t="shared" si="9"/>
        <v/>
      </c>
      <c r="AM18" s="132"/>
      <c r="AN18" s="132"/>
      <c r="AO18" s="112"/>
      <c r="AP18" s="112"/>
      <c r="AQ18" s="113"/>
      <c r="AR18" s="283"/>
      <c r="AS18" s="132"/>
      <c r="AT18" s="132"/>
      <c r="AU18" s="113"/>
      <c r="AV18" s="132"/>
      <c r="AW18" s="132"/>
      <c r="AX18" s="284"/>
      <c r="AY18" s="132"/>
      <c r="BA18" s="132"/>
      <c r="BB18" s="132"/>
      <c r="BC18" s="212"/>
      <c r="BD18" s="212"/>
      <c r="BE18" s="212"/>
      <c r="BF18" s="212"/>
      <c r="BG18" s="212"/>
      <c r="BH18" s="212"/>
    </row>
    <row r="19" spans="1:60" s="76" customFormat="1" x14ac:dyDescent="0.2">
      <c r="A19" s="124"/>
      <c r="B19" s="112"/>
      <c r="C19" s="207" t="str">
        <f t="shared" si="5"/>
        <v/>
      </c>
      <c r="D19" s="73"/>
      <c r="E19" s="112"/>
      <c r="F19" s="112"/>
      <c r="G19" s="112"/>
      <c r="H19" s="112"/>
      <c r="I19" s="112"/>
      <c r="J19" s="207" t="str">
        <f t="shared" si="6"/>
        <v/>
      </c>
      <c r="K19" s="112"/>
      <c r="L19" s="112"/>
      <c r="M19" s="112"/>
      <c r="N19" s="112"/>
      <c r="O19" s="112"/>
      <c r="P19" s="112"/>
      <c r="Q19" s="112"/>
      <c r="R19" s="112"/>
      <c r="S19" s="112"/>
      <c r="T19" s="207" t="str">
        <f t="shared" si="7"/>
        <v/>
      </c>
      <c r="U19" s="112"/>
      <c r="V19" s="112"/>
      <c r="W19" s="112"/>
      <c r="X19" s="112"/>
      <c r="Y19" s="207" t="str">
        <f t="shared" si="8"/>
        <v/>
      </c>
      <c r="Z19" s="112"/>
      <c r="AA19" s="112"/>
      <c r="AB19" s="112"/>
      <c r="AC19" s="282"/>
      <c r="AD19" s="132"/>
      <c r="AE19" s="132"/>
      <c r="AF19" s="132"/>
      <c r="AG19" s="119"/>
      <c r="AH19" s="119"/>
      <c r="AI19" s="119"/>
      <c r="AJ19" s="132"/>
      <c r="AK19" s="124"/>
      <c r="AL19" s="207" t="str">
        <f t="shared" si="9"/>
        <v/>
      </c>
      <c r="AM19" s="132"/>
      <c r="AN19" s="132"/>
      <c r="AO19" s="112"/>
      <c r="AP19" s="112"/>
      <c r="AQ19" s="113"/>
      <c r="AR19" s="283"/>
      <c r="AS19" s="132"/>
      <c r="AT19" s="132"/>
      <c r="AU19" s="113"/>
      <c r="AV19" s="132"/>
      <c r="AW19" s="132"/>
      <c r="AX19" s="284"/>
      <c r="AY19" s="132"/>
      <c r="BA19" s="132"/>
      <c r="BB19" s="132"/>
      <c r="BC19" s="212"/>
      <c r="BD19" s="212"/>
      <c r="BE19" s="212"/>
      <c r="BF19" s="212"/>
      <c r="BG19" s="212"/>
      <c r="BH19" s="212"/>
    </row>
    <row r="20" spans="1:60" s="76" customFormat="1" x14ac:dyDescent="0.2">
      <c r="A20" s="124"/>
      <c r="B20" s="112"/>
      <c r="C20" s="207" t="str">
        <f t="shared" si="5"/>
        <v/>
      </c>
      <c r="D20" s="73"/>
      <c r="E20" s="112"/>
      <c r="F20" s="112"/>
      <c r="G20" s="112"/>
      <c r="H20" s="112"/>
      <c r="I20" s="112"/>
      <c r="J20" s="207" t="str">
        <f t="shared" si="6"/>
        <v/>
      </c>
      <c r="K20" s="112"/>
      <c r="L20" s="112"/>
      <c r="M20" s="112"/>
      <c r="N20" s="112"/>
      <c r="O20" s="112"/>
      <c r="P20" s="112"/>
      <c r="Q20" s="112"/>
      <c r="R20" s="112"/>
      <c r="S20" s="112"/>
      <c r="T20" s="207" t="str">
        <f t="shared" si="7"/>
        <v/>
      </c>
      <c r="U20" s="112"/>
      <c r="V20" s="112"/>
      <c r="W20" s="112"/>
      <c r="X20" s="112"/>
      <c r="Y20" s="207" t="str">
        <f t="shared" si="8"/>
        <v/>
      </c>
      <c r="Z20" s="112"/>
      <c r="AA20" s="112"/>
      <c r="AB20" s="112"/>
      <c r="AC20" s="282"/>
      <c r="AD20" s="132"/>
      <c r="AE20" s="132"/>
      <c r="AF20" s="132"/>
      <c r="AG20" s="119"/>
      <c r="AH20" s="119"/>
      <c r="AI20" s="119"/>
      <c r="AJ20" s="132"/>
      <c r="AK20" s="124"/>
      <c r="AL20" s="207" t="str">
        <f t="shared" si="9"/>
        <v/>
      </c>
      <c r="AM20" s="132"/>
      <c r="AN20" s="132"/>
      <c r="AO20" s="112"/>
      <c r="AP20" s="112"/>
      <c r="AQ20" s="113"/>
      <c r="AR20" s="283"/>
      <c r="AS20" s="132"/>
      <c r="AT20" s="132"/>
      <c r="AU20" s="113"/>
      <c r="AV20" s="132"/>
      <c r="AW20" s="132"/>
      <c r="AX20" s="284"/>
      <c r="AY20" s="132"/>
      <c r="BA20" s="132"/>
      <c r="BB20" s="132"/>
      <c r="BC20" s="212"/>
      <c r="BD20" s="212"/>
      <c r="BE20" s="212"/>
      <c r="BF20" s="212"/>
      <c r="BG20" s="212"/>
      <c r="BH20" s="212"/>
    </row>
    <row r="21" spans="1:60" s="76" customFormat="1" x14ac:dyDescent="0.2">
      <c r="A21" s="124"/>
      <c r="B21" s="112"/>
      <c r="C21" s="207" t="str">
        <f t="shared" si="5"/>
        <v/>
      </c>
      <c r="D21" s="73"/>
      <c r="E21" s="112"/>
      <c r="F21" s="112"/>
      <c r="G21" s="112"/>
      <c r="H21" s="112"/>
      <c r="I21" s="112"/>
      <c r="J21" s="207" t="str">
        <f t="shared" si="6"/>
        <v/>
      </c>
      <c r="K21" s="112"/>
      <c r="L21" s="112"/>
      <c r="M21" s="112"/>
      <c r="N21" s="112"/>
      <c r="O21" s="112"/>
      <c r="P21" s="112"/>
      <c r="Q21" s="112"/>
      <c r="R21" s="112"/>
      <c r="S21" s="112"/>
      <c r="T21" s="207" t="str">
        <f t="shared" si="7"/>
        <v/>
      </c>
      <c r="U21" s="112"/>
      <c r="V21" s="112"/>
      <c r="W21" s="112"/>
      <c r="X21" s="112"/>
      <c r="Y21" s="207" t="str">
        <f t="shared" si="8"/>
        <v/>
      </c>
      <c r="Z21" s="112"/>
      <c r="AA21" s="112"/>
      <c r="AB21" s="112"/>
      <c r="AC21" s="282"/>
      <c r="AD21" s="132"/>
      <c r="AE21" s="132"/>
      <c r="AF21" s="132"/>
      <c r="AG21" s="119"/>
      <c r="AH21" s="119"/>
      <c r="AI21" s="119"/>
      <c r="AJ21" s="132"/>
      <c r="AK21" s="124"/>
      <c r="AL21" s="207" t="str">
        <f t="shared" si="9"/>
        <v/>
      </c>
      <c r="AM21" s="132"/>
      <c r="AN21" s="132"/>
      <c r="AO21" s="112"/>
      <c r="AP21" s="112"/>
      <c r="AQ21" s="113"/>
      <c r="AR21" s="283"/>
      <c r="AS21" s="132"/>
      <c r="AT21" s="132"/>
      <c r="AU21" s="113"/>
      <c r="AV21" s="132"/>
      <c r="AW21" s="132"/>
      <c r="AX21" s="284"/>
      <c r="AY21" s="132"/>
      <c r="BA21" s="132"/>
      <c r="BB21" s="132"/>
      <c r="BC21" s="212"/>
      <c r="BD21" s="212"/>
      <c r="BE21" s="212"/>
      <c r="BF21" s="212"/>
      <c r="BG21" s="212"/>
      <c r="BH21" s="212"/>
    </row>
    <row r="22" spans="1:60" s="76" customFormat="1" x14ac:dyDescent="0.2">
      <c r="A22" s="124"/>
      <c r="B22" s="112"/>
      <c r="C22" s="207" t="str">
        <f t="shared" si="5"/>
        <v/>
      </c>
      <c r="D22" s="73"/>
      <c r="E22" s="112"/>
      <c r="F22" s="112"/>
      <c r="G22" s="112"/>
      <c r="H22" s="112"/>
      <c r="I22" s="112"/>
      <c r="J22" s="207" t="str">
        <f t="shared" si="6"/>
        <v/>
      </c>
      <c r="K22" s="112"/>
      <c r="L22" s="112"/>
      <c r="M22" s="112"/>
      <c r="N22" s="112"/>
      <c r="O22" s="112"/>
      <c r="P22" s="112"/>
      <c r="Q22" s="112"/>
      <c r="R22" s="112"/>
      <c r="S22" s="112"/>
      <c r="T22" s="207" t="str">
        <f t="shared" si="7"/>
        <v/>
      </c>
      <c r="U22" s="112"/>
      <c r="V22" s="112"/>
      <c r="W22" s="112"/>
      <c r="X22" s="112"/>
      <c r="Y22" s="207" t="str">
        <f t="shared" si="8"/>
        <v/>
      </c>
      <c r="Z22" s="112"/>
      <c r="AA22" s="112"/>
      <c r="AB22" s="112"/>
      <c r="AC22" s="282"/>
      <c r="AD22" s="132"/>
      <c r="AE22" s="132"/>
      <c r="AF22" s="132"/>
      <c r="AG22" s="119"/>
      <c r="AH22" s="119"/>
      <c r="AI22" s="119"/>
      <c r="AJ22" s="132"/>
      <c r="AK22" s="124"/>
      <c r="AL22" s="207" t="str">
        <f t="shared" si="9"/>
        <v/>
      </c>
      <c r="AM22" s="132"/>
      <c r="AN22" s="132"/>
      <c r="AO22" s="112"/>
      <c r="AP22" s="112"/>
      <c r="AQ22" s="113"/>
      <c r="AR22" s="283"/>
      <c r="AS22" s="132"/>
      <c r="AT22" s="132"/>
      <c r="AU22" s="113"/>
      <c r="AV22" s="132"/>
      <c r="AW22" s="132"/>
      <c r="AX22" s="284"/>
      <c r="AY22" s="132"/>
      <c r="BA22" s="132"/>
      <c r="BB22" s="132"/>
      <c r="BC22" s="212"/>
      <c r="BD22" s="212"/>
      <c r="BE22" s="212"/>
      <c r="BF22" s="212"/>
      <c r="BG22" s="212"/>
      <c r="BH22" s="212"/>
    </row>
    <row r="23" spans="1:60" s="76" customFormat="1" x14ac:dyDescent="0.2">
      <c r="A23" s="124"/>
      <c r="B23" s="112"/>
      <c r="C23" s="207" t="str">
        <f t="shared" si="5"/>
        <v/>
      </c>
      <c r="D23" s="73"/>
      <c r="E23" s="112"/>
      <c r="F23" s="112"/>
      <c r="G23" s="112"/>
      <c r="H23" s="112"/>
      <c r="I23" s="112"/>
      <c r="J23" s="207" t="str">
        <f t="shared" si="6"/>
        <v/>
      </c>
      <c r="K23" s="112"/>
      <c r="L23" s="112"/>
      <c r="M23" s="112"/>
      <c r="N23" s="112"/>
      <c r="O23" s="112"/>
      <c r="P23" s="112"/>
      <c r="Q23" s="112"/>
      <c r="R23" s="112"/>
      <c r="S23" s="112"/>
      <c r="T23" s="207" t="str">
        <f t="shared" si="7"/>
        <v/>
      </c>
      <c r="U23" s="112"/>
      <c r="V23" s="112"/>
      <c r="W23" s="112"/>
      <c r="X23" s="112"/>
      <c r="Y23" s="207" t="str">
        <f t="shared" si="8"/>
        <v/>
      </c>
      <c r="Z23" s="112"/>
      <c r="AA23" s="112"/>
      <c r="AB23" s="112"/>
      <c r="AC23" s="282"/>
      <c r="AD23" s="132"/>
      <c r="AE23" s="132"/>
      <c r="AF23" s="132"/>
      <c r="AG23" s="119"/>
      <c r="AH23" s="119"/>
      <c r="AI23" s="119"/>
      <c r="AJ23" s="132"/>
      <c r="AK23" s="124"/>
      <c r="AL23" s="207" t="str">
        <f t="shared" si="9"/>
        <v/>
      </c>
      <c r="AM23" s="132"/>
      <c r="AN23" s="132"/>
      <c r="AO23" s="112"/>
      <c r="AP23" s="112"/>
      <c r="AQ23" s="113"/>
      <c r="AR23" s="283"/>
      <c r="AS23" s="132"/>
      <c r="AT23" s="132"/>
      <c r="AU23" s="113"/>
      <c r="AV23" s="132"/>
      <c r="AW23" s="132"/>
      <c r="AX23" s="284"/>
      <c r="AY23" s="132"/>
      <c r="BA23" s="132"/>
      <c r="BB23" s="132"/>
      <c r="BC23" s="212"/>
      <c r="BD23" s="212"/>
      <c r="BE23" s="212"/>
      <c r="BF23" s="212"/>
      <c r="BG23" s="212"/>
      <c r="BH23" s="212"/>
    </row>
    <row r="24" spans="1:60" s="76" customFormat="1" x14ac:dyDescent="0.2">
      <c r="A24" s="124"/>
      <c r="B24" s="112"/>
      <c r="C24" s="207" t="str">
        <f t="shared" si="5"/>
        <v/>
      </c>
      <c r="D24" s="73"/>
      <c r="E24" s="112"/>
      <c r="F24" s="112"/>
      <c r="G24" s="112"/>
      <c r="H24" s="112"/>
      <c r="I24" s="112"/>
      <c r="J24" s="207" t="str">
        <f t="shared" si="6"/>
        <v/>
      </c>
      <c r="K24" s="112"/>
      <c r="L24" s="112"/>
      <c r="M24" s="112"/>
      <c r="N24" s="112"/>
      <c r="O24" s="112"/>
      <c r="P24" s="112"/>
      <c r="Q24" s="112"/>
      <c r="R24" s="112"/>
      <c r="S24" s="112"/>
      <c r="T24" s="207" t="str">
        <f t="shared" si="7"/>
        <v/>
      </c>
      <c r="U24" s="112"/>
      <c r="V24" s="112"/>
      <c r="W24" s="112"/>
      <c r="X24" s="112"/>
      <c r="Y24" s="207" t="str">
        <f t="shared" si="8"/>
        <v/>
      </c>
      <c r="Z24" s="112"/>
      <c r="AA24" s="112"/>
      <c r="AB24" s="112"/>
      <c r="AC24" s="282"/>
      <c r="AD24" s="132"/>
      <c r="AE24" s="132"/>
      <c r="AF24" s="132"/>
      <c r="AG24" s="119"/>
      <c r="AH24" s="119"/>
      <c r="AI24" s="119"/>
      <c r="AJ24" s="132"/>
      <c r="AK24" s="124"/>
      <c r="AL24" s="207" t="str">
        <f t="shared" si="9"/>
        <v/>
      </c>
      <c r="AM24" s="132"/>
      <c r="AN24" s="132"/>
      <c r="AO24" s="112"/>
      <c r="AP24" s="112"/>
      <c r="AQ24" s="113"/>
      <c r="AR24" s="283"/>
      <c r="AS24" s="132"/>
      <c r="AT24" s="132"/>
      <c r="AU24" s="113"/>
      <c r="AV24" s="132"/>
      <c r="AW24" s="132"/>
      <c r="AX24" s="284"/>
      <c r="AY24" s="132"/>
      <c r="BA24" s="132"/>
      <c r="BB24" s="132"/>
      <c r="BC24" s="212"/>
      <c r="BD24" s="212"/>
      <c r="BE24" s="212"/>
      <c r="BF24" s="212"/>
      <c r="BG24" s="212"/>
      <c r="BH24" s="212"/>
    </row>
    <row r="25" spans="1:60" s="76" customFormat="1" x14ac:dyDescent="0.2">
      <c r="A25" s="124"/>
      <c r="B25" s="112"/>
      <c r="C25" s="207" t="str">
        <f t="shared" si="5"/>
        <v/>
      </c>
      <c r="D25" s="73"/>
      <c r="E25" s="112"/>
      <c r="F25" s="112"/>
      <c r="G25" s="112"/>
      <c r="H25" s="112"/>
      <c r="I25" s="112"/>
      <c r="J25" s="207" t="str">
        <f t="shared" si="6"/>
        <v/>
      </c>
      <c r="K25" s="112"/>
      <c r="L25" s="112"/>
      <c r="M25" s="112"/>
      <c r="N25" s="112"/>
      <c r="O25" s="112"/>
      <c r="P25" s="112"/>
      <c r="Q25" s="112"/>
      <c r="R25" s="112"/>
      <c r="S25" s="112"/>
      <c r="T25" s="207" t="str">
        <f t="shared" si="7"/>
        <v/>
      </c>
      <c r="U25" s="112"/>
      <c r="V25" s="112"/>
      <c r="W25" s="112"/>
      <c r="X25" s="112"/>
      <c r="Y25" s="207" t="str">
        <f t="shared" si="8"/>
        <v/>
      </c>
      <c r="Z25" s="112"/>
      <c r="AA25" s="112"/>
      <c r="AB25" s="112"/>
      <c r="AC25" s="282"/>
      <c r="AD25" s="132"/>
      <c r="AE25" s="132"/>
      <c r="AF25" s="132"/>
      <c r="AG25" s="119"/>
      <c r="AH25" s="119"/>
      <c r="AI25" s="119"/>
      <c r="AJ25" s="132"/>
      <c r="AK25" s="124"/>
      <c r="AL25" s="207" t="str">
        <f t="shared" si="9"/>
        <v/>
      </c>
      <c r="AM25" s="132"/>
      <c r="AN25" s="132"/>
      <c r="AO25" s="112"/>
      <c r="AP25" s="112"/>
      <c r="AQ25" s="113"/>
      <c r="AR25" s="283"/>
      <c r="AS25" s="132"/>
      <c r="AT25" s="132"/>
      <c r="AU25" s="113"/>
      <c r="AV25" s="132"/>
      <c r="AW25" s="132"/>
      <c r="AX25" s="284"/>
      <c r="AY25" s="132"/>
      <c r="BA25" s="132"/>
      <c r="BB25" s="132"/>
      <c r="BC25" s="212"/>
      <c r="BD25" s="212"/>
      <c r="BE25" s="212"/>
      <c r="BF25" s="212"/>
      <c r="BG25" s="212"/>
      <c r="BH25" s="212"/>
    </row>
    <row r="26" spans="1:60" s="76" customFormat="1" x14ac:dyDescent="0.2">
      <c r="A26" s="124"/>
      <c r="B26" s="112"/>
      <c r="C26" s="207" t="str">
        <f t="shared" si="5"/>
        <v/>
      </c>
      <c r="D26" s="73"/>
      <c r="E26" s="112"/>
      <c r="F26" s="112"/>
      <c r="G26" s="112"/>
      <c r="H26" s="112"/>
      <c r="I26" s="112"/>
      <c r="J26" s="207" t="str">
        <f t="shared" si="6"/>
        <v/>
      </c>
      <c r="K26" s="112"/>
      <c r="L26" s="112"/>
      <c r="M26" s="112"/>
      <c r="N26" s="112"/>
      <c r="O26" s="112"/>
      <c r="P26" s="112"/>
      <c r="Q26" s="112"/>
      <c r="R26" s="112"/>
      <c r="S26" s="112"/>
      <c r="T26" s="207" t="str">
        <f t="shared" si="7"/>
        <v/>
      </c>
      <c r="U26" s="112"/>
      <c r="V26" s="112"/>
      <c r="W26" s="112"/>
      <c r="X26" s="112"/>
      <c r="Y26" s="207" t="str">
        <f t="shared" si="8"/>
        <v/>
      </c>
      <c r="Z26" s="112"/>
      <c r="AA26" s="112"/>
      <c r="AB26" s="112"/>
      <c r="AC26" s="282"/>
      <c r="AD26" s="132"/>
      <c r="AE26" s="132"/>
      <c r="AF26" s="132"/>
      <c r="AG26" s="119"/>
      <c r="AH26" s="119"/>
      <c r="AI26" s="119"/>
      <c r="AJ26" s="132"/>
      <c r="AK26" s="124"/>
      <c r="AL26" s="207" t="str">
        <f t="shared" si="9"/>
        <v/>
      </c>
      <c r="AM26" s="132"/>
      <c r="AN26" s="132"/>
      <c r="AO26" s="112"/>
      <c r="AP26" s="112"/>
      <c r="AQ26" s="113"/>
      <c r="AR26" s="283"/>
      <c r="AS26" s="132"/>
      <c r="AT26" s="132"/>
      <c r="AU26" s="113"/>
      <c r="AV26" s="132"/>
      <c r="AW26" s="132"/>
      <c r="AX26" s="284"/>
      <c r="AY26" s="132"/>
      <c r="BA26" s="132"/>
      <c r="BB26" s="132"/>
      <c r="BC26" s="212"/>
      <c r="BD26" s="212"/>
      <c r="BE26" s="212"/>
      <c r="BF26" s="212"/>
      <c r="BG26" s="212"/>
      <c r="BH26" s="212"/>
    </row>
    <row r="27" spans="1:60" s="76" customFormat="1" x14ac:dyDescent="0.2">
      <c r="A27" s="124"/>
      <c r="B27" s="112"/>
      <c r="C27" s="207" t="str">
        <f t="shared" si="5"/>
        <v/>
      </c>
      <c r="D27" s="73"/>
      <c r="E27" s="112"/>
      <c r="F27" s="112"/>
      <c r="G27" s="112"/>
      <c r="H27" s="112"/>
      <c r="I27" s="112"/>
      <c r="J27" s="207" t="str">
        <f t="shared" si="6"/>
        <v/>
      </c>
      <c r="K27" s="112"/>
      <c r="L27" s="112"/>
      <c r="M27" s="112"/>
      <c r="N27" s="112"/>
      <c r="O27" s="112"/>
      <c r="P27" s="112"/>
      <c r="Q27" s="112"/>
      <c r="R27" s="112"/>
      <c r="S27" s="112"/>
      <c r="T27" s="207" t="str">
        <f t="shared" si="7"/>
        <v/>
      </c>
      <c r="U27" s="112"/>
      <c r="V27" s="112"/>
      <c r="W27" s="112"/>
      <c r="X27" s="112"/>
      <c r="Y27" s="207" t="str">
        <f t="shared" si="8"/>
        <v/>
      </c>
      <c r="Z27" s="112"/>
      <c r="AA27" s="112"/>
      <c r="AB27" s="112"/>
      <c r="AC27" s="282"/>
      <c r="AD27" s="132"/>
      <c r="AE27" s="132"/>
      <c r="AF27" s="132"/>
      <c r="AG27" s="119"/>
      <c r="AH27" s="119"/>
      <c r="AI27" s="119"/>
      <c r="AJ27" s="132"/>
      <c r="AK27" s="124"/>
      <c r="AL27" s="207" t="str">
        <f t="shared" si="9"/>
        <v/>
      </c>
      <c r="AM27" s="132"/>
      <c r="AN27" s="132"/>
      <c r="AO27" s="112"/>
      <c r="AP27" s="112"/>
      <c r="AQ27" s="113"/>
      <c r="AR27" s="283"/>
      <c r="AS27" s="132"/>
      <c r="AT27" s="132"/>
      <c r="AU27" s="113"/>
      <c r="AV27" s="132"/>
      <c r="AW27" s="132"/>
      <c r="AX27" s="284"/>
      <c r="AY27" s="132"/>
      <c r="BA27" s="132"/>
      <c r="BB27" s="132"/>
      <c r="BC27" s="212"/>
      <c r="BD27" s="212"/>
      <c r="BE27" s="212"/>
      <c r="BF27" s="212"/>
      <c r="BG27" s="212"/>
      <c r="BH27" s="212"/>
    </row>
    <row r="28" spans="1:60" s="76" customFormat="1" x14ac:dyDescent="0.2">
      <c r="A28" s="124"/>
      <c r="B28" s="112"/>
      <c r="C28" s="207" t="str">
        <f t="shared" si="5"/>
        <v/>
      </c>
      <c r="D28" s="73"/>
      <c r="E28" s="112"/>
      <c r="F28" s="112"/>
      <c r="G28" s="112"/>
      <c r="H28" s="112"/>
      <c r="I28" s="112"/>
      <c r="J28" s="207" t="str">
        <f t="shared" si="6"/>
        <v/>
      </c>
      <c r="K28" s="112"/>
      <c r="L28" s="112"/>
      <c r="M28" s="112"/>
      <c r="N28" s="112"/>
      <c r="O28" s="112"/>
      <c r="P28" s="112"/>
      <c r="Q28" s="112"/>
      <c r="R28" s="112"/>
      <c r="S28" s="112"/>
      <c r="T28" s="207" t="str">
        <f t="shared" si="7"/>
        <v/>
      </c>
      <c r="U28" s="112"/>
      <c r="V28" s="112"/>
      <c r="W28" s="112"/>
      <c r="X28" s="112"/>
      <c r="Y28" s="207" t="str">
        <f t="shared" si="8"/>
        <v/>
      </c>
      <c r="Z28" s="112"/>
      <c r="AA28" s="112"/>
      <c r="AB28" s="112"/>
      <c r="AC28" s="282"/>
      <c r="AD28" s="132"/>
      <c r="AE28" s="132"/>
      <c r="AF28" s="132"/>
      <c r="AG28" s="119"/>
      <c r="AH28" s="119"/>
      <c r="AI28" s="119"/>
      <c r="AJ28" s="132"/>
      <c r="AK28" s="124"/>
      <c r="AL28" s="207" t="str">
        <f t="shared" si="9"/>
        <v/>
      </c>
      <c r="AM28" s="132"/>
      <c r="AN28" s="132"/>
      <c r="AO28" s="112"/>
      <c r="AP28" s="112"/>
      <c r="AQ28" s="113"/>
      <c r="AR28" s="283"/>
      <c r="AS28" s="132"/>
      <c r="AT28" s="132"/>
      <c r="AU28" s="113"/>
      <c r="AV28" s="132"/>
      <c r="AW28" s="132"/>
      <c r="AX28" s="284"/>
      <c r="AY28" s="132"/>
      <c r="BA28" s="132"/>
      <c r="BB28" s="132"/>
      <c r="BC28" s="212"/>
      <c r="BD28" s="212"/>
      <c r="BE28" s="212"/>
      <c r="BF28" s="212"/>
      <c r="BG28" s="212"/>
      <c r="BH28" s="212"/>
    </row>
    <row r="29" spans="1:60" s="76" customFormat="1" x14ac:dyDescent="0.2">
      <c r="A29" s="124"/>
      <c r="B29" s="112"/>
      <c r="C29" s="207" t="str">
        <f t="shared" si="5"/>
        <v/>
      </c>
      <c r="D29" s="73"/>
      <c r="E29" s="112"/>
      <c r="F29" s="112"/>
      <c r="G29" s="112"/>
      <c r="H29" s="112"/>
      <c r="I29" s="112"/>
      <c r="J29" s="207" t="str">
        <f t="shared" si="6"/>
        <v/>
      </c>
      <c r="K29" s="112"/>
      <c r="L29" s="112"/>
      <c r="M29" s="112"/>
      <c r="N29" s="112"/>
      <c r="O29" s="112"/>
      <c r="P29" s="112"/>
      <c r="Q29" s="112"/>
      <c r="R29" s="112"/>
      <c r="S29" s="112"/>
      <c r="T29" s="207" t="str">
        <f t="shared" si="7"/>
        <v/>
      </c>
      <c r="U29" s="112"/>
      <c r="V29" s="112"/>
      <c r="W29" s="112"/>
      <c r="X29" s="112"/>
      <c r="Y29" s="207" t="str">
        <f t="shared" si="8"/>
        <v/>
      </c>
      <c r="Z29" s="112"/>
      <c r="AA29" s="112"/>
      <c r="AB29" s="112"/>
      <c r="AC29" s="282"/>
      <c r="AD29" s="132"/>
      <c r="AE29" s="132"/>
      <c r="AF29" s="132"/>
      <c r="AG29" s="119"/>
      <c r="AH29" s="119"/>
      <c r="AI29" s="119"/>
      <c r="AJ29" s="132"/>
      <c r="AK29" s="124"/>
      <c r="AL29" s="207" t="str">
        <f t="shared" si="9"/>
        <v/>
      </c>
      <c r="AM29" s="132"/>
      <c r="AN29" s="132"/>
      <c r="AO29" s="112"/>
      <c r="AP29" s="112"/>
      <c r="AQ29" s="113"/>
      <c r="AR29" s="283"/>
      <c r="AS29" s="132"/>
      <c r="AT29" s="132"/>
      <c r="AU29" s="113"/>
      <c r="AV29" s="132"/>
      <c r="AW29" s="132"/>
      <c r="AX29" s="284"/>
      <c r="AY29" s="132"/>
      <c r="BA29" s="132"/>
      <c r="BB29" s="132"/>
      <c r="BC29" s="212"/>
      <c r="BD29" s="212"/>
      <c r="BE29" s="212"/>
      <c r="BF29" s="212"/>
      <c r="BG29" s="212"/>
      <c r="BH29" s="212"/>
    </row>
    <row r="30" spans="1:60" s="76" customFormat="1" x14ac:dyDescent="0.2">
      <c r="A30" s="124"/>
      <c r="B30" s="112"/>
      <c r="C30" s="207" t="str">
        <f t="shared" si="5"/>
        <v/>
      </c>
      <c r="D30" s="73"/>
      <c r="E30" s="112"/>
      <c r="F30" s="112"/>
      <c r="G30" s="112"/>
      <c r="H30" s="112"/>
      <c r="I30" s="112"/>
      <c r="J30" s="207" t="str">
        <f t="shared" si="6"/>
        <v/>
      </c>
      <c r="K30" s="112"/>
      <c r="L30" s="112"/>
      <c r="M30" s="112"/>
      <c r="N30" s="112"/>
      <c r="O30" s="112"/>
      <c r="P30" s="112"/>
      <c r="Q30" s="112"/>
      <c r="R30" s="112"/>
      <c r="S30" s="112"/>
      <c r="T30" s="207" t="str">
        <f t="shared" si="7"/>
        <v/>
      </c>
      <c r="U30" s="112"/>
      <c r="V30" s="112"/>
      <c r="W30" s="112"/>
      <c r="X30" s="112"/>
      <c r="Y30" s="207" t="str">
        <f t="shared" si="8"/>
        <v/>
      </c>
      <c r="Z30" s="112"/>
      <c r="AA30" s="112"/>
      <c r="AB30" s="112"/>
      <c r="AC30" s="282"/>
      <c r="AD30" s="132"/>
      <c r="AE30" s="132"/>
      <c r="AF30" s="132"/>
      <c r="AG30" s="119"/>
      <c r="AH30" s="119"/>
      <c r="AI30" s="119"/>
      <c r="AJ30" s="132"/>
      <c r="AK30" s="124"/>
      <c r="AL30" s="207" t="str">
        <f t="shared" si="9"/>
        <v/>
      </c>
      <c r="AM30" s="132"/>
      <c r="AN30" s="132"/>
      <c r="AO30" s="112"/>
      <c r="AP30" s="112"/>
      <c r="AQ30" s="113"/>
      <c r="AR30" s="283"/>
      <c r="AS30" s="132"/>
      <c r="AT30" s="132"/>
      <c r="AU30" s="113"/>
      <c r="AV30" s="132"/>
      <c r="AW30" s="132"/>
      <c r="AX30" s="284"/>
      <c r="AY30" s="132"/>
      <c r="BA30" s="132"/>
      <c r="BB30" s="132"/>
      <c r="BC30" s="212"/>
      <c r="BD30" s="212"/>
      <c r="BE30" s="212"/>
      <c r="BF30" s="212"/>
      <c r="BG30" s="212"/>
      <c r="BH30" s="212"/>
    </row>
    <row r="31" spans="1:60" s="76" customFormat="1" x14ac:dyDescent="0.2">
      <c r="A31" s="124"/>
      <c r="B31" s="112"/>
      <c r="C31" s="207" t="str">
        <f t="shared" si="5"/>
        <v/>
      </c>
      <c r="D31" s="73"/>
      <c r="E31" s="112"/>
      <c r="F31" s="112"/>
      <c r="G31" s="112"/>
      <c r="H31" s="112"/>
      <c r="I31" s="112"/>
      <c r="J31" s="207" t="str">
        <f t="shared" si="6"/>
        <v/>
      </c>
      <c r="K31" s="112"/>
      <c r="L31" s="112"/>
      <c r="M31" s="112"/>
      <c r="N31" s="112"/>
      <c r="O31" s="112"/>
      <c r="P31" s="112"/>
      <c r="Q31" s="112"/>
      <c r="R31" s="112"/>
      <c r="S31" s="112"/>
      <c r="T31" s="207" t="str">
        <f t="shared" si="7"/>
        <v/>
      </c>
      <c r="U31" s="112"/>
      <c r="V31" s="112"/>
      <c r="W31" s="112"/>
      <c r="X31" s="112"/>
      <c r="Y31" s="207" t="str">
        <f t="shared" si="8"/>
        <v/>
      </c>
      <c r="Z31" s="112"/>
      <c r="AA31" s="112"/>
      <c r="AB31" s="112"/>
      <c r="AC31" s="282"/>
      <c r="AD31" s="132"/>
      <c r="AE31" s="132"/>
      <c r="AF31" s="132"/>
      <c r="AG31" s="119"/>
      <c r="AH31" s="119"/>
      <c r="AI31" s="119"/>
      <c r="AJ31" s="132"/>
      <c r="AK31" s="124"/>
      <c r="AL31" s="207" t="str">
        <f t="shared" si="9"/>
        <v/>
      </c>
      <c r="AM31" s="132"/>
      <c r="AN31" s="132"/>
      <c r="AO31" s="112"/>
      <c r="AP31" s="112"/>
      <c r="AQ31" s="113"/>
      <c r="AR31" s="283"/>
      <c r="AS31" s="132"/>
      <c r="AT31" s="132"/>
      <c r="AU31" s="113"/>
      <c r="AV31" s="132"/>
      <c r="AW31" s="132"/>
      <c r="AX31" s="284"/>
      <c r="AY31" s="132"/>
      <c r="BA31" s="132"/>
      <c r="BB31" s="132"/>
      <c r="BC31" s="212"/>
      <c r="BD31" s="212"/>
      <c r="BE31" s="212"/>
      <c r="BF31" s="212"/>
      <c r="BG31" s="212"/>
      <c r="BH31" s="212"/>
    </row>
    <row r="32" spans="1:60" s="76" customFormat="1" x14ac:dyDescent="0.2">
      <c r="A32" s="124"/>
      <c r="B32" s="112"/>
      <c r="C32" s="207" t="str">
        <f t="shared" si="5"/>
        <v/>
      </c>
      <c r="D32" s="73"/>
      <c r="E32" s="112"/>
      <c r="F32" s="112"/>
      <c r="G32" s="112"/>
      <c r="H32" s="112"/>
      <c r="I32" s="112"/>
      <c r="J32" s="207" t="str">
        <f t="shared" si="6"/>
        <v/>
      </c>
      <c r="K32" s="112"/>
      <c r="L32" s="112"/>
      <c r="M32" s="112"/>
      <c r="N32" s="112"/>
      <c r="O32" s="112"/>
      <c r="P32" s="112"/>
      <c r="Q32" s="112"/>
      <c r="R32" s="112"/>
      <c r="S32" s="112"/>
      <c r="T32" s="207" t="str">
        <f t="shared" si="7"/>
        <v/>
      </c>
      <c r="U32" s="112"/>
      <c r="V32" s="112"/>
      <c r="W32" s="112"/>
      <c r="X32" s="112"/>
      <c r="Y32" s="207" t="str">
        <f t="shared" si="8"/>
        <v/>
      </c>
      <c r="Z32" s="112"/>
      <c r="AA32" s="112"/>
      <c r="AB32" s="112"/>
      <c r="AC32" s="282"/>
      <c r="AD32" s="132"/>
      <c r="AE32" s="132"/>
      <c r="AF32" s="132"/>
      <c r="AG32" s="119"/>
      <c r="AH32" s="119"/>
      <c r="AI32" s="119"/>
      <c r="AJ32" s="132"/>
      <c r="AK32" s="124"/>
      <c r="AL32" s="207" t="str">
        <f t="shared" si="9"/>
        <v/>
      </c>
      <c r="AM32" s="132"/>
      <c r="AN32" s="132"/>
      <c r="AO32" s="112"/>
      <c r="AP32" s="112"/>
      <c r="AQ32" s="113"/>
      <c r="AR32" s="283"/>
      <c r="AS32" s="132"/>
      <c r="AT32" s="132"/>
      <c r="AU32" s="113"/>
      <c r="AV32" s="132"/>
      <c r="AW32" s="132"/>
      <c r="AX32" s="284"/>
      <c r="AY32" s="132"/>
      <c r="BA32" s="132"/>
      <c r="BB32" s="132"/>
      <c r="BC32" s="212"/>
      <c r="BD32" s="212"/>
      <c r="BE32" s="212"/>
      <c r="BF32" s="212"/>
      <c r="BG32" s="212"/>
      <c r="BH32" s="212"/>
    </row>
    <row r="33" spans="1:60" s="76" customFormat="1" x14ac:dyDescent="0.2">
      <c r="A33" s="124"/>
      <c r="B33" s="112"/>
      <c r="C33" s="207" t="str">
        <f t="shared" si="5"/>
        <v/>
      </c>
      <c r="D33" s="73"/>
      <c r="E33" s="112"/>
      <c r="F33" s="112"/>
      <c r="G33" s="112"/>
      <c r="H33" s="112"/>
      <c r="I33" s="112"/>
      <c r="J33" s="207" t="str">
        <f t="shared" si="6"/>
        <v/>
      </c>
      <c r="K33" s="112"/>
      <c r="L33" s="112"/>
      <c r="M33" s="112"/>
      <c r="N33" s="112"/>
      <c r="O33" s="112"/>
      <c r="P33" s="112"/>
      <c r="Q33" s="112"/>
      <c r="R33" s="112"/>
      <c r="S33" s="112"/>
      <c r="T33" s="207" t="str">
        <f t="shared" si="7"/>
        <v/>
      </c>
      <c r="U33" s="112"/>
      <c r="V33" s="112"/>
      <c r="W33" s="112"/>
      <c r="X33" s="112"/>
      <c r="Y33" s="207" t="str">
        <f t="shared" si="8"/>
        <v/>
      </c>
      <c r="Z33" s="112"/>
      <c r="AA33" s="112"/>
      <c r="AB33" s="112"/>
      <c r="AC33" s="282"/>
      <c r="AD33" s="132"/>
      <c r="AE33" s="132"/>
      <c r="AF33" s="132"/>
      <c r="AG33" s="119"/>
      <c r="AH33" s="119"/>
      <c r="AI33" s="119"/>
      <c r="AJ33" s="132"/>
      <c r="AK33" s="124"/>
      <c r="AL33" s="207" t="str">
        <f t="shared" si="9"/>
        <v/>
      </c>
      <c r="AM33" s="132"/>
      <c r="AN33" s="132"/>
      <c r="AO33" s="112"/>
      <c r="AP33" s="112"/>
      <c r="AQ33" s="113"/>
      <c r="AR33" s="283"/>
      <c r="AS33" s="132"/>
      <c r="AT33" s="132"/>
      <c r="AU33" s="113"/>
      <c r="AV33" s="132"/>
      <c r="AW33" s="132"/>
      <c r="AX33" s="284"/>
      <c r="AY33" s="132"/>
      <c r="BA33" s="132"/>
      <c r="BB33" s="132"/>
      <c r="BC33" s="212"/>
      <c r="BD33" s="212"/>
      <c r="BE33" s="212"/>
      <c r="BF33" s="212"/>
      <c r="BG33" s="212"/>
      <c r="BH33" s="212"/>
    </row>
    <row r="34" spans="1:60" s="76" customFormat="1" x14ac:dyDescent="0.2">
      <c r="A34" s="124"/>
      <c r="B34" s="112"/>
      <c r="C34" s="207" t="str">
        <f t="shared" si="5"/>
        <v/>
      </c>
      <c r="D34" s="73"/>
      <c r="E34" s="112"/>
      <c r="F34" s="112"/>
      <c r="G34" s="112"/>
      <c r="H34" s="112"/>
      <c r="I34" s="112"/>
      <c r="J34" s="207" t="str">
        <f t="shared" si="6"/>
        <v/>
      </c>
      <c r="K34" s="112"/>
      <c r="L34" s="112"/>
      <c r="M34" s="112"/>
      <c r="N34" s="112"/>
      <c r="O34" s="112"/>
      <c r="P34" s="112"/>
      <c r="Q34" s="112"/>
      <c r="R34" s="112"/>
      <c r="S34" s="112"/>
      <c r="T34" s="207" t="str">
        <f t="shared" si="7"/>
        <v/>
      </c>
      <c r="U34" s="112"/>
      <c r="V34" s="112"/>
      <c r="W34" s="112"/>
      <c r="X34" s="112"/>
      <c r="Y34" s="207" t="str">
        <f t="shared" si="8"/>
        <v/>
      </c>
      <c r="Z34" s="112"/>
      <c r="AA34" s="112"/>
      <c r="AB34" s="112"/>
      <c r="AC34" s="282"/>
      <c r="AD34" s="132"/>
      <c r="AE34" s="132"/>
      <c r="AF34" s="132"/>
      <c r="AG34" s="119"/>
      <c r="AH34" s="119"/>
      <c r="AI34" s="119"/>
      <c r="AJ34" s="132"/>
      <c r="AK34" s="124"/>
      <c r="AL34" s="207" t="str">
        <f t="shared" si="9"/>
        <v/>
      </c>
      <c r="AM34" s="132"/>
      <c r="AN34" s="132"/>
      <c r="AO34" s="112"/>
      <c r="AP34" s="112"/>
      <c r="AQ34" s="113"/>
      <c r="AR34" s="283"/>
      <c r="AS34" s="132"/>
      <c r="AT34" s="132"/>
      <c r="AU34" s="113"/>
      <c r="AV34" s="132"/>
      <c r="AW34" s="132"/>
      <c r="AX34" s="284"/>
      <c r="AY34" s="132"/>
      <c r="BA34" s="132"/>
      <c r="BB34" s="132"/>
      <c r="BC34" s="212"/>
      <c r="BD34" s="212"/>
      <c r="BE34" s="212"/>
      <c r="BF34" s="212"/>
      <c r="BG34" s="212"/>
      <c r="BH34" s="212"/>
    </row>
    <row r="35" spans="1:60" s="76" customFormat="1" x14ac:dyDescent="0.2">
      <c r="A35" s="124"/>
      <c r="B35" s="112"/>
      <c r="C35" s="207" t="str">
        <f t="shared" si="5"/>
        <v/>
      </c>
      <c r="D35" s="73"/>
      <c r="E35" s="112"/>
      <c r="F35" s="112"/>
      <c r="G35" s="112"/>
      <c r="H35" s="112"/>
      <c r="I35" s="112"/>
      <c r="J35" s="207" t="str">
        <f t="shared" si="6"/>
        <v/>
      </c>
      <c r="K35" s="112"/>
      <c r="L35" s="112"/>
      <c r="M35" s="112"/>
      <c r="N35" s="112"/>
      <c r="O35" s="112"/>
      <c r="P35" s="112"/>
      <c r="Q35" s="112"/>
      <c r="R35" s="112"/>
      <c r="S35" s="112"/>
      <c r="T35" s="207" t="str">
        <f t="shared" si="7"/>
        <v/>
      </c>
      <c r="U35" s="112"/>
      <c r="V35" s="112"/>
      <c r="W35" s="112"/>
      <c r="X35" s="112"/>
      <c r="Y35" s="207" t="str">
        <f t="shared" si="8"/>
        <v/>
      </c>
      <c r="Z35" s="112"/>
      <c r="AA35" s="112"/>
      <c r="AB35" s="112"/>
      <c r="AC35" s="282"/>
      <c r="AD35" s="132"/>
      <c r="AE35" s="132"/>
      <c r="AF35" s="132"/>
      <c r="AG35" s="119"/>
      <c r="AH35" s="119"/>
      <c r="AI35" s="119"/>
      <c r="AJ35" s="132"/>
      <c r="AK35" s="124"/>
      <c r="AL35" s="207" t="str">
        <f t="shared" si="9"/>
        <v/>
      </c>
      <c r="AM35" s="132"/>
      <c r="AN35" s="132"/>
      <c r="AO35" s="112"/>
      <c r="AP35" s="112"/>
      <c r="AQ35" s="113"/>
      <c r="AR35" s="283"/>
      <c r="AS35" s="132"/>
      <c r="AT35" s="132"/>
      <c r="AU35" s="113"/>
      <c r="AV35" s="132"/>
      <c r="AW35" s="132"/>
      <c r="AX35" s="284"/>
      <c r="AY35" s="132"/>
      <c r="BA35" s="132"/>
      <c r="BB35" s="132"/>
      <c r="BC35" s="212"/>
      <c r="BD35" s="212"/>
      <c r="BE35" s="212"/>
      <c r="BF35" s="212"/>
      <c r="BG35" s="212"/>
      <c r="BH35" s="212"/>
    </row>
    <row r="36" spans="1:60" s="76" customFormat="1" x14ac:dyDescent="0.2">
      <c r="A36" s="124"/>
      <c r="B36" s="112"/>
      <c r="C36" s="207" t="str">
        <f t="shared" si="5"/>
        <v/>
      </c>
      <c r="D36" s="73"/>
      <c r="E36" s="112"/>
      <c r="F36" s="112"/>
      <c r="G36" s="112"/>
      <c r="H36" s="112"/>
      <c r="I36" s="112"/>
      <c r="J36" s="207" t="str">
        <f t="shared" si="6"/>
        <v/>
      </c>
      <c r="K36" s="112"/>
      <c r="L36" s="112"/>
      <c r="M36" s="112"/>
      <c r="N36" s="112"/>
      <c r="O36" s="112"/>
      <c r="P36" s="112"/>
      <c r="Q36" s="112"/>
      <c r="R36" s="112"/>
      <c r="S36" s="112"/>
      <c r="T36" s="207" t="str">
        <f t="shared" si="7"/>
        <v/>
      </c>
      <c r="U36" s="112"/>
      <c r="V36" s="112"/>
      <c r="W36" s="112"/>
      <c r="X36" s="112"/>
      <c r="Y36" s="207" t="str">
        <f t="shared" si="8"/>
        <v/>
      </c>
      <c r="Z36" s="112"/>
      <c r="AA36" s="112"/>
      <c r="AB36" s="112"/>
      <c r="AC36" s="282"/>
      <c r="AD36" s="132"/>
      <c r="AE36" s="132"/>
      <c r="AF36" s="132"/>
      <c r="AG36" s="119"/>
      <c r="AH36" s="119"/>
      <c r="AI36" s="119"/>
      <c r="AJ36" s="132"/>
      <c r="AK36" s="124"/>
      <c r="AL36" s="207" t="str">
        <f t="shared" si="9"/>
        <v/>
      </c>
      <c r="AM36" s="132"/>
      <c r="AN36" s="132"/>
      <c r="AO36" s="112"/>
      <c r="AP36" s="112"/>
      <c r="AQ36" s="113"/>
      <c r="AR36" s="283"/>
      <c r="AS36" s="132"/>
      <c r="AT36" s="132"/>
      <c r="AU36" s="113"/>
      <c r="AV36" s="132"/>
      <c r="AW36" s="132"/>
      <c r="AX36" s="284"/>
      <c r="AY36" s="132"/>
      <c r="BA36" s="132"/>
      <c r="BB36" s="132"/>
      <c r="BC36" s="212"/>
      <c r="BD36" s="212"/>
      <c r="BE36" s="212"/>
      <c r="BF36" s="212"/>
      <c r="BG36" s="212"/>
      <c r="BH36" s="212"/>
    </row>
    <row r="37" spans="1:60" s="76" customFormat="1" x14ac:dyDescent="0.2">
      <c r="A37" s="124"/>
      <c r="B37" s="112"/>
      <c r="C37" s="207" t="str">
        <f t="shared" si="5"/>
        <v/>
      </c>
      <c r="D37" s="73"/>
      <c r="E37" s="112"/>
      <c r="F37" s="112"/>
      <c r="G37" s="112"/>
      <c r="H37" s="112"/>
      <c r="I37" s="112"/>
      <c r="J37" s="207" t="str">
        <f t="shared" si="6"/>
        <v/>
      </c>
      <c r="K37" s="112"/>
      <c r="L37" s="112"/>
      <c r="M37" s="112"/>
      <c r="N37" s="112"/>
      <c r="O37" s="112"/>
      <c r="P37" s="112"/>
      <c r="Q37" s="112"/>
      <c r="R37" s="112"/>
      <c r="S37" s="112"/>
      <c r="T37" s="207" t="str">
        <f t="shared" si="7"/>
        <v/>
      </c>
      <c r="U37" s="112"/>
      <c r="V37" s="112"/>
      <c r="W37" s="112"/>
      <c r="X37" s="112"/>
      <c r="Y37" s="207" t="str">
        <f t="shared" si="8"/>
        <v/>
      </c>
      <c r="Z37" s="112"/>
      <c r="AA37" s="112"/>
      <c r="AB37" s="112"/>
      <c r="AC37" s="282"/>
      <c r="AD37" s="132"/>
      <c r="AE37" s="132"/>
      <c r="AF37" s="132"/>
      <c r="AG37" s="119"/>
      <c r="AH37" s="119"/>
      <c r="AI37" s="119"/>
      <c r="AJ37" s="132"/>
      <c r="AK37" s="124"/>
      <c r="AL37" s="207" t="str">
        <f t="shared" si="9"/>
        <v/>
      </c>
      <c r="AM37" s="132"/>
      <c r="AN37" s="132"/>
      <c r="AO37" s="112"/>
      <c r="AP37" s="112"/>
      <c r="AQ37" s="113"/>
      <c r="AR37" s="283"/>
      <c r="AS37" s="132"/>
      <c r="AT37" s="132"/>
      <c r="AU37" s="113"/>
      <c r="AV37" s="132"/>
      <c r="AW37" s="132"/>
      <c r="AX37" s="284"/>
      <c r="AY37" s="132"/>
      <c r="BA37" s="132"/>
      <c r="BB37" s="132"/>
      <c r="BC37" s="212"/>
      <c r="BD37" s="212"/>
      <c r="BE37" s="212"/>
      <c r="BF37" s="212"/>
      <c r="BG37" s="212"/>
      <c r="BH37" s="212"/>
    </row>
    <row r="38" spans="1:60" s="76" customFormat="1" x14ac:dyDescent="0.2">
      <c r="A38" s="124"/>
      <c r="B38" s="112"/>
      <c r="C38" s="207" t="str">
        <f t="shared" si="5"/>
        <v/>
      </c>
      <c r="D38" s="73"/>
      <c r="E38" s="112"/>
      <c r="F38" s="112"/>
      <c r="G38" s="112"/>
      <c r="H38" s="112"/>
      <c r="I38" s="112"/>
      <c r="J38" s="207" t="str">
        <f t="shared" si="6"/>
        <v/>
      </c>
      <c r="K38" s="112"/>
      <c r="L38" s="112"/>
      <c r="M38" s="112"/>
      <c r="N38" s="112"/>
      <c r="O38" s="112"/>
      <c r="P38" s="112"/>
      <c r="Q38" s="112"/>
      <c r="R38" s="112"/>
      <c r="S38" s="112"/>
      <c r="T38" s="207" t="str">
        <f t="shared" si="7"/>
        <v/>
      </c>
      <c r="U38" s="112"/>
      <c r="V38" s="112"/>
      <c r="W38" s="112"/>
      <c r="X38" s="112"/>
      <c r="Y38" s="207" t="str">
        <f t="shared" si="8"/>
        <v/>
      </c>
      <c r="Z38" s="112"/>
      <c r="AA38" s="112"/>
      <c r="AB38" s="112"/>
      <c r="AC38" s="282"/>
      <c r="AD38" s="132"/>
      <c r="AE38" s="132"/>
      <c r="AF38" s="132"/>
      <c r="AG38" s="119"/>
      <c r="AH38" s="119"/>
      <c r="AI38" s="119"/>
      <c r="AJ38" s="132"/>
      <c r="AK38" s="124"/>
      <c r="AL38" s="207" t="str">
        <f t="shared" si="9"/>
        <v/>
      </c>
      <c r="AM38" s="132"/>
      <c r="AN38" s="132"/>
      <c r="AO38" s="112"/>
      <c r="AP38" s="112"/>
      <c r="AQ38" s="113"/>
      <c r="AR38" s="283"/>
      <c r="AS38" s="132"/>
      <c r="AT38" s="132"/>
      <c r="AU38" s="113"/>
      <c r="AV38" s="132"/>
      <c r="AW38" s="132"/>
      <c r="AX38" s="284"/>
      <c r="AY38" s="132"/>
      <c r="BA38" s="132"/>
      <c r="BB38" s="132"/>
      <c r="BC38" s="212"/>
      <c r="BD38" s="212"/>
      <c r="BE38" s="212"/>
      <c r="BF38" s="212"/>
      <c r="BG38" s="212"/>
      <c r="BH38" s="212"/>
    </row>
    <row r="39" spans="1:60" s="76" customFormat="1" x14ac:dyDescent="0.2">
      <c r="A39" s="124"/>
      <c r="B39" s="112"/>
      <c r="C39" s="207" t="str">
        <f t="shared" si="5"/>
        <v/>
      </c>
      <c r="D39" s="73"/>
      <c r="E39" s="112"/>
      <c r="F39" s="112"/>
      <c r="G39" s="112"/>
      <c r="H39" s="112"/>
      <c r="I39" s="112"/>
      <c r="J39" s="207" t="str">
        <f t="shared" si="6"/>
        <v/>
      </c>
      <c r="K39" s="112"/>
      <c r="L39" s="112"/>
      <c r="M39" s="112"/>
      <c r="N39" s="112"/>
      <c r="O39" s="112"/>
      <c r="P39" s="112"/>
      <c r="Q39" s="112"/>
      <c r="R39" s="112"/>
      <c r="S39" s="112"/>
      <c r="T39" s="207" t="str">
        <f t="shared" si="7"/>
        <v/>
      </c>
      <c r="U39" s="112"/>
      <c r="V39" s="112"/>
      <c r="W39" s="112"/>
      <c r="X39" s="112"/>
      <c r="Y39" s="207" t="str">
        <f t="shared" si="8"/>
        <v/>
      </c>
      <c r="Z39" s="112"/>
      <c r="AA39" s="112"/>
      <c r="AB39" s="112"/>
      <c r="AC39" s="282"/>
      <c r="AD39" s="132"/>
      <c r="AE39" s="132"/>
      <c r="AF39" s="132"/>
      <c r="AG39" s="119"/>
      <c r="AH39" s="119"/>
      <c r="AI39" s="119"/>
      <c r="AJ39" s="132"/>
      <c r="AK39" s="124"/>
      <c r="AL39" s="207" t="str">
        <f t="shared" si="9"/>
        <v/>
      </c>
      <c r="AM39" s="132"/>
      <c r="AN39" s="132"/>
      <c r="AO39" s="112"/>
      <c r="AP39" s="112"/>
      <c r="AQ39" s="113"/>
      <c r="AR39" s="283"/>
      <c r="AS39" s="132"/>
      <c r="AT39" s="132"/>
      <c r="AU39" s="113"/>
      <c r="AV39" s="132"/>
      <c r="AW39" s="132"/>
      <c r="AX39" s="284"/>
      <c r="AY39" s="132"/>
      <c r="BA39" s="132"/>
      <c r="BB39" s="132"/>
      <c r="BC39" s="212"/>
      <c r="BD39" s="212"/>
      <c r="BE39" s="212"/>
      <c r="BF39" s="212"/>
      <c r="BG39" s="212"/>
      <c r="BH39" s="212"/>
    </row>
    <row r="40" spans="1:60" s="76" customFormat="1" x14ac:dyDescent="0.2">
      <c r="A40" s="124"/>
      <c r="B40" s="112"/>
      <c r="C40" s="207" t="str">
        <f t="shared" si="5"/>
        <v/>
      </c>
      <c r="D40" s="73"/>
      <c r="E40" s="112"/>
      <c r="F40" s="112"/>
      <c r="G40" s="112"/>
      <c r="H40" s="112"/>
      <c r="I40" s="112"/>
      <c r="J40" s="207" t="str">
        <f t="shared" si="6"/>
        <v/>
      </c>
      <c r="K40" s="112"/>
      <c r="L40" s="112"/>
      <c r="M40" s="112"/>
      <c r="N40" s="112"/>
      <c r="O40" s="112"/>
      <c r="P40" s="112"/>
      <c r="Q40" s="112"/>
      <c r="R40" s="112"/>
      <c r="S40" s="112"/>
      <c r="T40" s="207" t="str">
        <f t="shared" si="7"/>
        <v/>
      </c>
      <c r="U40" s="112"/>
      <c r="V40" s="112"/>
      <c r="W40" s="112"/>
      <c r="X40" s="112"/>
      <c r="Y40" s="207" t="str">
        <f t="shared" si="8"/>
        <v/>
      </c>
      <c r="Z40" s="112"/>
      <c r="AA40" s="112"/>
      <c r="AB40" s="112"/>
      <c r="AC40" s="282"/>
      <c r="AD40" s="132"/>
      <c r="AE40" s="132"/>
      <c r="AF40" s="132"/>
      <c r="AG40" s="119"/>
      <c r="AH40" s="119"/>
      <c r="AI40" s="119"/>
      <c r="AJ40" s="132"/>
      <c r="AK40" s="124"/>
      <c r="AL40" s="207" t="str">
        <f t="shared" si="9"/>
        <v/>
      </c>
      <c r="AM40" s="132"/>
      <c r="AN40" s="132"/>
      <c r="AO40" s="112"/>
      <c r="AP40" s="112"/>
      <c r="AQ40" s="113"/>
      <c r="AR40" s="283"/>
      <c r="AS40" s="132"/>
      <c r="AT40" s="132"/>
      <c r="AU40" s="113"/>
      <c r="AV40" s="132"/>
      <c r="AW40" s="132"/>
      <c r="AX40" s="284"/>
      <c r="AY40" s="132"/>
      <c r="BA40" s="132"/>
      <c r="BB40" s="132"/>
      <c r="BC40" s="212"/>
      <c r="BD40" s="212"/>
      <c r="BE40" s="212"/>
      <c r="BF40" s="212"/>
      <c r="BG40" s="212"/>
      <c r="BH40" s="212"/>
    </row>
    <row r="41" spans="1:60" s="76" customFormat="1" x14ac:dyDescent="0.2">
      <c r="A41" s="124"/>
      <c r="B41" s="112"/>
      <c r="C41" s="207" t="str">
        <f t="shared" si="5"/>
        <v/>
      </c>
      <c r="D41" s="73"/>
      <c r="E41" s="112"/>
      <c r="F41" s="112"/>
      <c r="G41" s="112"/>
      <c r="H41" s="112"/>
      <c r="I41" s="112"/>
      <c r="J41" s="207" t="str">
        <f t="shared" si="6"/>
        <v/>
      </c>
      <c r="K41" s="112"/>
      <c r="L41" s="112"/>
      <c r="M41" s="112"/>
      <c r="N41" s="112"/>
      <c r="O41" s="112"/>
      <c r="P41" s="112"/>
      <c r="Q41" s="112"/>
      <c r="R41" s="112"/>
      <c r="S41" s="112"/>
      <c r="T41" s="207" t="str">
        <f t="shared" si="7"/>
        <v/>
      </c>
      <c r="U41" s="112"/>
      <c r="V41" s="112"/>
      <c r="W41" s="112"/>
      <c r="X41" s="112"/>
      <c r="Y41" s="207" t="str">
        <f t="shared" si="8"/>
        <v/>
      </c>
      <c r="Z41" s="112"/>
      <c r="AA41" s="112"/>
      <c r="AB41" s="112"/>
      <c r="AC41" s="282"/>
      <c r="AD41" s="132"/>
      <c r="AE41" s="132"/>
      <c r="AF41" s="132"/>
      <c r="AG41" s="119"/>
      <c r="AH41" s="119"/>
      <c r="AI41" s="119"/>
      <c r="AJ41" s="132"/>
      <c r="AK41" s="124"/>
      <c r="AL41" s="207" t="str">
        <f t="shared" si="9"/>
        <v/>
      </c>
      <c r="AM41" s="132"/>
      <c r="AN41" s="132"/>
      <c r="AO41" s="112"/>
      <c r="AP41" s="112"/>
      <c r="AQ41" s="113"/>
      <c r="AR41" s="283"/>
      <c r="AS41" s="132"/>
      <c r="AT41" s="132"/>
      <c r="AU41" s="113"/>
      <c r="AV41" s="132"/>
      <c r="AW41" s="132"/>
      <c r="AX41" s="284"/>
      <c r="AY41" s="132"/>
      <c r="BA41" s="132"/>
      <c r="BB41" s="132"/>
      <c r="BC41" s="212"/>
      <c r="BD41" s="212"/>
      <c r="BE41" s="212"/>
      <c r="BF41" s="212"/>
      <c r="BG41" s="212"/>
      <c r="BH41" s="212"/>
    </row>
    <row r="42" spans="1:60" s="76" customFormat="1" x14ac:dyDescent="0.2">
      <c r="A42" s="124"/>
      <c r="B42" s="112"/>
      <c r="C42" s="207" t="str">
        <f t="shared" si="5"/>
        <v/>
      </c>
      <c r="D42" s="73"/>
      <c r="E42" s="112"/>
      <c r="F42" s="112"/>
      <c r="G42" s="112"/>
      <c r="H42" s="112"/>
      <c r="I42" s="112"/>
      <c r="J42" s="207" t="str">
        <f t="shared" si="6"/>
        <v/>
      </c>
      <c r="K42" s="112"/>
      <c r="L42" s="112"/>
      <c r="M42" s="112"/>
      <c r="N42" s="112"/>
      <c r="O42" s="112"/>
      <c r="P42" s="112"/>
      <c r="Q42" s="112"/>
      <c r="R42" s="112"/>
      <c r="S42" s="112"/>
      <c r="T42" s="207" t="str">
        <f t="shared" si="7"/>
        <v/>
      </c>
      <c r="U42" s="112"/>
      <c r="V42" s="112"/>
      <c r="W42" s="112"/>
      <c r="X42" s="112"/>
      <c r="Y42" s="207" t="str">
        <f t="shared" si="8"/>
        <v/>
      </c>
      <c r="Z42" s="112"/>
      <c r="AA42" s="112"/>
      <c r="AB42" s="112"/>
      <c r="AC42" s="282"/>
      <c r="AD42" s="132"/>
      <c r="AE42" s="132"/>
      <c r="AF42" s="132"/>
      <c r="AG42" s="119"/>
      <c r="AH42" s="119"/>
      <c r="AI42" s="119"/>
      <c r="AJ42" s="132"/>
      <c r="AK42" s="124"/>
      <c r="AL42" s="207" t="str">
        <f t="shared" si="9"/>
        <v/>
      </c>
      <c r="AM42" s="132"/>
      <c r="AN42" s="132"/>
      <c r="AO42" s="112"/>
      <c r="AP42" s="112"/>
      <c r="AQ42" s="113"/>
      <c r="AR42" s="283"/>
      <c r="AS42" s="132"/>
      <c r="AT42" s="132"/>
      <c r="AU42" s="113"/>
      <c r="AV42" s="132"/>
      <c r="AW42" s="132"/>
      <c r="AX42" s="284"/>
      <c r="AY42" s="132"/>
      <c r="BA42" s="132"/>
      <c r="BB42" s="132"/>
      <c r="BC42" s="212"/>
      <c r="BD42" s="212"/>
      <c r="BE42" s="212"/>
      <c r="BF42" s="212"/>
      <c r="BG42" s="212"/>
      <c r="BH42" s="212"/>
    </row>
    <row r="43" spans="1:60" s="76" customFormat="1" x14ac:dyDescent="0.2">
      <c r="A43" s="124"/>
      <c r="B43" s="112"/>
      <c r="C43" s="207" t="str">
        <f t="shared" si="5"/>
        <v/>
      </c>
      <c r="D43" s="73"/>
      <c r="E43" s="112"/>
      <c r="F43" s="112"/>
      <c r="G43" s="112"/>
      <c r="H43" s="112"/>
      <c r="I43" s="112"/>
      <c r="J43" s="207" t="str">
        <f t="shared" si="6"/>
        <v/>
      </c>
      <c r="K43" s="112"/>
      <c r="L43" s="112"/>
      <c r="M43" s="112"/>
      <c r="N43" s="112"/>
      <c r="O43" s="112"/>
      <c r="P43" s="112"/>
      <c r="Q43" s="112"/>
      <c r="R43" s="112"/>
      <c r="S43" s="112"/>
      <c r="T43" s="207" t="str">
        <f t="shared" si="7"/>
        <v/>
      </c>
      <c r="U43" s="112"/>
      <c r="V43" s="112"/>
      <c r="W43" s="112"/>
      <c r="X43" s="112"/>
      <c r="Y43" s="207" t="str">
        <f t="shared" si="8"/>
        <v/>
      </c>
      <c r="Z43" s="112"/>
      <c r="AA43" s="112"/>
      <c r="AB43" s="112"/>
      <c r="AC43" s="282"/>
      <c r="AD43" s="132"/>
      <c r="AE43" s="132"/>
      <c r="AF43" s="132"/>
      <c r="AG43" s="119"/>
      <c r="AH43" s="119"/>
      <c r="AI43" s="119"/>
      <c r="AJ43" s="132"/>
      <c r="AK43" s="124"/>
      <c r="AL43" s="207" t="str">
        <f t="shared" si="9"/>
        <v/>
      </c>
      <c r="AM43" s="132"/>
      <c r="AN43" s="132"/>
      <c r="AO43" s="112"/>
      <c r="AP43" s="112"/>
      <c r="AQ43" s="113"/>
      <c r="AR43" s="283"/>
      <c r="AS43" s="132"/>
      <c r="AT43" s="132"/>
      <c r="AU43" s="113"/>
      <c r="AV43" s="132"/>
      <c r="AW43" s="132"/>
      <c r="AX43" s="284"/>
      <c r="AY43" s="132"/>
      <c r="BA43" s="132"/>
      <c r="BB43" s="132"/>
      <c r="BC43" s="212"/>
      <c r="BD43" s="212"/>
      <c r="BE43" s="212"/>
      <c r="BF43" s="212"/>
      <c r="BG43" s="212"/>
      <c r="BH43" s="212"/>
    </row>
    <row r="44" spans="1:60" s="76" customFormat="1" x14ac:dyDescent="0.2">
      <c r="A44" s="124"/>
      <c r="B44" s="112"/>
      <c r="C44" s="207" t="str">
        <f t="shared" si="5"/>
        <v/>
      </c>
      <c r="D44" s="73"/>
      <c r="E44" s="112"/>
      <c r="F44" s="112"/>
      <c r="G44" s="112"/>
      <c r="H44" s="112"/>
      <c r="I44" s="112"/>
      <c r="J44" s="207" t="str">
        <f t="shared" si="6"/>
        <v/>
      </c>
      <c r="K44" s="112"/>
      <c r="L44" s="112"/>
      <c r="M44" s="112"/>
      <c r="N44" s="112"/>
      <c r="O44" s="112"/>
      <c r="P44" s="112"/>
      <c r="Q44" s="112"/>
      <c r="R44" s="112"/>
      <c r="S44" s="112"/>
      <c r="T44" s="207" t="str">
        <f t="shared" si="7"/>
        <v/>
      </c>
      <c r="U44" s="112"/>
      <c r="V44" s="112"/>
      <c r="W44" s="112"/>
      <c r="X44" s="112"/>
      <c r="Y44" s="207" t="str">
        <f t="shared" si="8"/>
        <v/>
      </c>
      <c r="Z44" s="112"/>
      <c r="AA44" s="112"/>
      <c r="AB44" s="112"/>
      <c r="AC44" s="282"/>
      <c r="AD44" s="132"/>
      <c r="AE44" s="132"/>
      <c r="AF44" s="132"/>
      <c r="AG44" s="119"/>
      <c r="AH44" s="119"/>
      <c r="AI44" s="119"/>
      <c r="AJ44" s="132"/>
      <c r="AK44" s="124"/>
      <c r="AL44" s="207" t="str">
        <f t="shared" si="9"/>
        <v/>
      </c>
      <c r="AM44" s="132"/>
      <c r="AN44" s="132"/>
      <c r="AO44" s="112"/>
      <c r="AP44" s="112"/>
      <c r="AQ44" s="113"/>
      <c r="AR44" s="283"/>
      <c r="AS44" s="132"/>
      <c r="AT44" s="132"/>
      <c r="AU44" s="113"/>
      <c r="AV44" s="132"/>
      <c r="AW44" s="132"/>
      <c r="AX44" s="284"/>
      <c r="AY44" s="132"/>
      <c r="BA44" s="132"/>
      <c r="BB44" s="132"/>
      <c r="BC44" s="212"/>
      <c r="BD44" s="212"/>
      <c r="BE44" s="212"/>
      <c r="BF44" s="212"/>
      <c r="BG44" s="212"/>
      <c r="BH44" s="212"/>
    </row>
    <row r="45" spans="1:60" s="76" customFormat="1" x14ac:dyDescent="0.2">
      <c r="A45" s="124"/>
      <c r="B45" s="112"/>
      <c r="C45" s="207" t="str">
        <f t="shared" si="5"/>
        <v/>
      </c>
      <c r="D45" s="73"/>
      <c r="E45" s="112"/>
      <c r="F45" s="112"/>
      <c r="G45" s="112"/>
      <c r="H45" s="112"/>
      <c r="I45" s="112"/>
      <c r="J45" s="207" t="str">
        <f t="shared" si="6"/>
        <v/>
      </c>
      <c r="K45" s="112"/>
      <c r="L45" s="112"/>
      <c r="M45" s="112"/>
      <c r="N45" s="112"/>
      <c r="O45" s="112"/>
      <c r="P45" s="112"/>
      <c r="Q45" s="112"/>
      <c r="R45" s="112"/>
      <c r="S45" s="112"/>
      <c r="T45" s="207" t="str">
        <f t="shared" si="7"/>
        <v/>
      </c>
      <c r="U45" s="112"/>
      <c r="V45" s="112"/>
      <c r="W45" s="112"/>
      <c r="X45" s="112"/>
      <c r="Y45" s="207" t="str">
        <f t="shared" si="8"/>
        <v/>
      </c>
      <c r="Z45" s="112"/>
      <c r="AA45" s="112"/>
      <c r="AB45" s="112"/>
      <c r="AC45" s="282"/>
      <c r="AD45" s="132"/>
      <c r="AE45" s="132"/>
      <c r="AF45" s="132"/>
      <c r="AG45" s="119"/>
      <c r="AH45" s="119"/>
      <c r="AI45" s="119"/>
      <c r="AJ45" s="132"/>
      <c r="AK45" s="124"/>
      <c r="AL45" s="207" t="str">
        <f t="shared" si="9"/>
        <v/>
      </c>
      <c r="AM45" s="132"/>
      <c r="AN45" s="132"/>
      <c r="AO45" s="112"/>
      <c r="AP45" s="112"/>
      <c r="AQ45" s="113"/>
      <c r="AR45" s="283"/>
      <c r="AS45" s="132"/>
      <c r="AT45" s="132"/>
      <c r="AU45" s="113"/>
      <c r="AV45" s="132"/>
      <c r="AW45" s="132"/>
      <c r="AX45" s="284"/>
      <c r="AY45" s="132"/>
      <c r="BA45" s="132"/>
      <c r="BB45" s="132"/>
      <c r="BC45" s="212"/>
      <c r="BD45" s="212"/>
      <c r="BE45" s="212"/>
      <c r="BF45" s="212"/>
      <c r="BG45" s="212"/>
      <c r="BH45" s="212"/>
    </row>
    <row r="46" spans="1:60" s="76" customFormat="1" x14ac:dyDescent="0.2">
      <c r="A46" s="124"/>
      <c r="B46" s="112"/>
      <c r="C46" s="207" t="str">
        <f t="shared" si="5"/>
        <v/>
      </c>
      <c r="D46" s="73"/>
      <c r="E46" s="112"/>
      <c r="F46" s="112"/>
      <c r="G46" s="112"/>
      <c r="H46" s="112"/>
      <c r="I46" s="112"/>
      <c r="J46" s="207" t="str">
        <f t="shared" si="6"/>
        <v/>
      </c>
      <c r="K46" s="112"/>
      <c r="L46" s="112"/>
      <c r="M46" s="112"/>
      <c r="N46" s="112"/>
      <c r="O46" s="112"/>
      <c r="P46" s="112"/>
      <c r="Q46" s="112"/>
      <c r="R46" s="112"/>
      <c r="S46" s="112"/>
      <c r="T46" s="207" t="str">
        <f t="shared" si="7"/>
        <v/>
      </c>
      <c r="U46" s="112"/>
      <c r="V46" s="112"/>
      <c r="W46" s="112"/>
      <c r="X46" s="112"/>
      <c r="Y46" s="207" t="str">
        <f t="shared" si="8"/>
        <v/>
      </c>
      <c r="Z46" s="112"/>
      <c r="AA46" s="112"/>
      <c r="AB46" s="112"/>
      <c r="AC46" s="282"/>
      <c r="AD46" s="132"/>
      <c r="AE46" s="132"/>
      <c r="AF46" s="132"/>
      <c r="AG46" s="119"/>
      <c r="AH46" s="119"/>
      <c r="AI46" s="119"/>
      <c r="AJ46" s="132"/>
      <c r="AK46" s="124"/>
      <c r="AL46" s="207" t="str">
        <f t="shared" si="9"/>
        <v/>
      </c>
      <c r="AM46" s="132"/>
      <c r="AN46" s="132"/>
      <c r="AO46" s="112"/>
      <c r="AP46" s="112"/>
      <c r="AQ46" s="113"/>
      <c r="AR46" s="283"/>
      <c r="AS46" s="132"/>
      <c r="AT46" s="132"/>
      <c r="AU46" s="113"/>
      <c r="AV46" s="132"/>
      <c r="AW46" s="132"/>
      <c r="AX46" s="284"/>
      <c r="AY46" s="132"/>
      <c r="BA46" s="132"/>
      <c r="BB46" s="132"/>
      <c r="BC46" s="212"/>
      <c r="BD46" s="212"/>
      <c r="BE46" s="212"/>
      <c r="BF46" s="212"/>
      <c r="BG46" s="212"/>
      <c r="BH46" s="212"/>
    </row>
    <row r="47" spans="1:60" s="76" customFormat="1" x14ac:dyDescent="0.2">
      <c r="A47" s="124"/>
      <c r="B47" s="112"/>
      <c r="C47" s="207" t="str">
        <f t="shared" si="5"/>
        <v/>
      </c>
      <c r="D47" s="73"/>
      <c r="E47" s="112"/>
      <c r="F47" s="112"/>
      <c r="G47" s="112"/>
      <c r="H47" s="112"/>
      <c r="I47" s="112"/>
      <c r="J47" s="207" t="str">
        <f t="shared" si="6"/>
        <v/>
      </c>
      <c r="K47" s="112"/>
      <c r="L47" s="112"/>
      <c r="M47" s="112"/>
      <c r="N47" s="112"/>
      <c r="O47" s="112"/>
      <c r="P47" s="112"/>
      <c r="Q47" s="112"/>
      <c r="R47" s="112"/>
      <c r="S47" s="112"/>
      <c r="T47" s="207" t="str">
        <f t="shared" si="7"/>
        <v/>
      </c>
      <c r="U47" s="112"/>
      <c r="V47" s="112"/>
      <c r="W47" s="112"/>
      <c r="X47" s="112"/>
      <c r="Y47" s="207" t="str">
        <f t="shared" si="8"/>
        <v/>
      </c>
      <c r="Z47" s="112"/>
      <c r="AA47" s="112"/>
      <c r="AB47" s="112"/>
      <c r="AC47" s="282"/>
      <c r="AD47" s="132"/>
      <c r="AE47" s="132"/>
      <c r="AF47" s="132"/>
      <c r="AG47" s="119"/>
      <c r="AH47" s="119"/>
      <c r="AI47" s="119"/>
      <c r="AJ47" s="132"/>
      <c r="AK47" s="124"/>
      <c r="AL47" s="207" t="str">
        <f t="shared" si="9"/>
        <v/>
      </c>
      <c r="AM47" s="132"/>
      <c r="AN47" s="132"/>
      <c r="AO47" s="112"/>
      <c r="AP47" s="112"/>
      <c r="AQ47" s="113"/>
      <c r="AR47" s="283"/>
      <c r="AS47" s="132"/>
      <c r="AT47" s="132"/>
      <c r="AU47" s="113"/>
      <c r="AV47" s="132"/>
      <c r="AW47" s="132"/>
      <c r="AX47" s="284"/>
      <c r="AY47" s="132"/>
      <c r="BA47" s="132"/>
      <c r="BB47" s="132"/>
      <c r="BC47" s="212"/>
      <c r="BD47" s="212"/>
      <c r="BE47" s="212"/>
      <c r="BF47" s="212"/>
      <c r="BG47" s="212"/>
      <c r="BH47" s="212"/>
    </row>
    <row r="48" spans="1:60" s="76" customFormat="1" x14ac:dyDescent="0.2">
      <c r="A48" s="124"/>
      <c r="B48" s="112"/>
      <c r="C48" s="207" t="str">
        <f t="shared" si="5"/>
        <v/>
      </c>
      <c r="D48" s="73"/>
      <c r="E48" s="112"/>
      <c r="F48" s="112"/>
      <c r="G48" s="112"/>
      <c r="H48" s="112"/>
      <c r="I48" s="112"/>
      <c r="J48" s="207" t="str">
        <f t="shared" si="6"/>
        <v/>
      </c>
      <c r="K48" s="112"/>
      <c r="L48" s="112"/>
      <c r="M48" s="112"/>
      <c r="N48" s="112"/>
      <c r="O48" s="112"/>
      <c r="P48" s="112"/>
      <c r="Q48" s="112"/>
      <c r="R48" s="112"/>
      <c r="S48" s="112"/>
      <c r="T48" s="207" t="str">
        <f t="shared" si="7"/>
        <v/>
      </c>
      <c r="U48" s="112"/>
      <c r="V48" s="112"/>
      <c r="W48" s="112"/>
      <c r="X48" s="112"/>
      <c r="Y48" s="207" t="str">
        <f t="shared" si="8"/>
        <v/>
      </c>
      <c r="Z48" s="112"/>
      <c r="AA48" s="112"/>
      <c r="AB48" s="112"/>
      <c r="AC48" s="282"/>
      <c r="AD48" s="132"/>
      <c r="AE48" s="132"/>
      <c r="AF48" s="132"/>
      <c r="AG48" s="119"/>
      <c r="AH48" s="119"/>
      <c r="AI48" s="119"/>
      <c r="AJ48" s="132"/>
      <c r="AK48" s="124"/>
      <c r="AL48" s="207" t="str">
        <f t="shared" si="9"/>
        <v/>
      </c>
      <c r="AM48" s="132"/>
      <c r="AN48" s="132"/>
      <c r="AO48" s="112"/>
      <c r="AP48" s="112"/>
      <c r="AQ48" s="113"/>
      <c r="AR48" s="283"/>
      <c r="AS48" s="132"/>
      <c r="AT48" s="132"/>
      <c r="AU48" s="113"/>
      <c r="AV48" s="132"/>
      <c r="AW48" s="132"/>
      <c r="AX48" s="284"/>
      <c r="AY48" s="132"/>
      <c r="BA48" s="132"/>
      <c r="BB48" s="132"/>
      <c r="BC48" s="212"/>
      <c r="BD48" s="212"/>
      <c r="BE48" s="212"/>
      <c r="BF48" s="212"/>
      <c r="BG48" s="212"/>
      <c r="BH48" s="212"/>
    </row>
    <row r="49" spans="1:60" s="76" customFormat="1" x14ac:dyDescent="0.2">
      <c r="A49" s="124"/>
      <c r="B49" s="112"/>
      <c r="C49" s="207" t="str">
        <f t="shared" si="5"/>
        <v/>
      </c>
      <c r="D49" s="73"/>
      <c r="E49" s="112"/>
      <c r="F49" s="112"/>
      <c r="G49" s="112"/>
      <c r="H49" s="112"/>
      <c r="I49" s="112"/>
      <c r="J49" s="207" t="str">
        <f t="shared" si="6"/>
        <v/>
      </c>
      <c r="K49" s="112"/>
      <c r="L49" s="112"/>
      <c r="M49" s="112"/>
      <c r="N49" s="112"/>
      <c r="O49" s="112"/>
      <c r="P49" s="112"/>
      <c r="Q49" s="112"/>
      <c r="R49" s="112"/>
      <c r="S49" s="112"/>
      <c r="T49" s="207" t="str">
        <f t="shared" si="7"/>
        <v/>
      </c>
      <c r="U49" s="112"/>
      <c r="V49" s="112"/>
      <c r="W49" s="112"/>
      <c r="X49" s="112"/>
      <c r="Y49" s="207" t="str">
        <f t="shared" si="8"/>
        <v/>
      </c>
      <c r="Z49" s="112"/>
      <c r="AA49" s="112"/>
      <c r="AB49" s="112"/>
      <c r="AC49" s="282"/>
      <c r="AD49" s="132"/>
      <c r="AE49" s="132"/>
      <c r="AF49" s="132"/>
      <c r="AG49" s="119"/>
      <c r="AH49" s="119"/>
      <c r="AI49" s="119"/>
      <c r="AJ49" s="132"/>
      <c r="AK49" s="124"/>
      <c r="AL49" s="207" t="str">
        <f t="shared" si="9"/>
        <v/>
      </c>
      <c r="AM49" s="132"/>
      <c r="AN49" s="132"/>
      <c r="AO49" s="112"/>
      <c r="AP49" s="112"/>
      <c r="AQ49" s="113"/>
      <c r="AR49" s="283"/>
      <c r="AS49" s="132"/>
      <c r="AT49" s="132"/>
      <c r="AU49" s="113"/>
      <c r="AV49" s="132"/>
      <c r="AW49" s="132"/>
      <c r="AX49" s="284"/>
      <c r="AY49" s="132"/>
      <c r="BA49" s="132"/>
      <c r="BB49" s="132"/>
      <c r="BC49" s="212"/>
      <c r="BD49" s="212"/>
      <c r="BE49" s="212"/>
      <c r="BF49" s="212"/>
      <c r="BG49" s="212"/>
      <c r="BH49" s="212"/>
    </row>
    <row r="50" spans="1:60" s="76" customFormat="1" x14ac:dyDescent="0.2">
      <c r="A50" s="124"/>
      <c r="B50" s="112"/>
      <c r="C50" s="207" t="str">
        <f t="shared" si="5"/>
        <v/>
      </c>
      <c r="D50" s="73"/>
      <c r="E50" s="112"/>
      <c r="F50" s="112"/>
      <c r="G50" s="112"/>
      <c r="H50" s="112"/>
      <c r="I50" s="112"/>
      <c r="J50" s="207" t="str">
        <f t="shared" si="6"/>
        <v/>
      </c>
      <c r="K50" s="112"/>
      <c r="L50" s="112"/>
      <c r="M50" s="112"/>
      <c r="N50" s="112"/>
      <c r="O50" s="112"/>
      <c r="P50" s="112"/>
      <c r="Q50" s="112"/>
      <c r="R50" s="112"/>
      <c r="S50" s="112"/>
      <c r="T50" s="207" t="str">
        <f t="shared" si="7"/>
        <v/>
      </c>
      <c r="U50" s="112"/>
      <c r="V50" s="112"/>
      <c r="W50" s="112"/>
      <c r="X50" s="112"/>
      <c r="Y50" s="207" t="str">
        <f t="shared" si="8"/>
        <v/>
      </c>
      <c r="Z50" s="112"/>
      <c r="AA50" s="112"/>
      <c r="AB50" s="112"/>
      <c r="AC50" s="282"/>
      <c r="AD50" s="132"/>
      <c r="AE50" s="132"/>
      <c r="AF50" s="132"/>
      <c r="AG50" s="119"/>
      <c r="AH50" s="119"/>
      <c r="AI50" s="119"/>
      <c r="AJ50" s="132"/>
      <c r="AK50" s="124"/>
      <c r="AL50" s="207" t="str">
        <f t="shared" si="9"/>
        <v/>
      </c>
      <c r="AM50" s="132"/>
      <c r="AN50" s="132"/>
      <c r="AO50" s="112"/>
      <c r="AP50" s="112"/>
      <c r="AQ50" s="113"/>
      <c r="AR50" s="283"/>
      <c r="AS50" s="132"/>
      <c r="AT50" s="132"/>
      <c r="AU50" s="113"/>
      <c r="AV50" s="132"/>
      <c r="AW50" s="132"/>
      <c r="AX50" s="284"/>
      <c r="AY50" s="132"/>
      <c r="BA50" s="132"/>
      <c r="BB50" s="132"/>
      <c r="BC50" s="212"/>
      <c r="BD50" s="212"/>
      <c r="BE50" s="212"/>
      <c r="BF50" s="212"/>
      <c r="BG50" s="212"/>
      <c r="BH50" s="212"/>
    </row>
    <row r="51" spans="1:60" s="76" customFormat="1" x14ac:dyDescent="0.2">
      <c r="A51" s="124"/>
      <c r="B51" s="112"/>
      <c r="C51" s="207" t="str">
        <f t="shared" si="5"/>
        <v/>
      </c>
      <c r="D51" s="73"/>
      <c r="E51" s="112"/>
      <c r="F51" s="112"/>
      <c r="G51" s="112"/>
      <c r="H51" s="112"/>
      <c r="I51" s="112"/>
      <c r="J51" s="207" t="str">
        <f t="shared" si="6"/>
        <v/>
      </c>
      <c r="K51" s="112"/>
      <c r="L51" s="112"/>
      <c r="M51" s="112"/>
      <c r="N51" s="112"/>
      <c r="O51" s="112"/>
      <c r="P51" s="112"/>
      <c r="Q51" s="112"/>
      <c r="R51" s="112"/>
      <c r="S51" s="112"/>
      <c r="T51" s="207" t="str">
        <f t="shared" si="7"/>
        <v/>
      </c>
      <c r="U51" s="112"/>
      <c r="V51" s="112"/>
      <c r="W51" s="112"/>
      <c r="X51" s="112"/>
      <c r="Y51" s="207" t="str">
        <f t="shared" si="8"/>
        <v/>
      </c>
      <c r="Z51" s="112"/>
      <c r="AA51" s="112"/>
      <c r="AB51" s="112"/>
      <c r="AC51" s="282"/>
      <c r="AD51" s="132"/>
      <c r="AE51" s="132"/>
      <c r="AF51" s="132"/>
      <c r="AG51" s="119"/>
      <c r="AH51" s="119"/>
      <c r="AI51" s="119"/>
      <c r="AJ51" s="132"/>
      <c r="AK51" s="124"/>
      <c r="AL51" s="207" t="str">
        <f t="shared" si="9"/>
        <v/>
      </c>
      <c r="AM51" s="132"/>
      <c r="AN51" s="132"/>
      <c r="AO51" s="112"/>
      <c r="AP51" s="112"/>
      <c r="AQ51" s="113"/>
      <c r="AR51" s="283"/>
      <c r="AS51" s="132"/>
      <c r="AT51" s="132"/>
      <c r="AU51" s="113"/>
      <c r="AV51" s="132"/>
      <c r="AW51" s="132"/>
      <c r="AX51" s="284"/>
      <c r="AY51" s="132"/>
      <c r="BA51" s="132"/>
      <c r="BB51" s="132"/>
      <c r="BC51" s="212"/>
      <c r="BD51" s="212"/>
      <c r="BE51" s="212"/>
      <c r="BF51" s="212"/>
      <c r="BG51" s="212"/>
      <c r="BH51" s="212"/>
    </row>
    <row r="52" spans="1:60" s="76" customFormat="1" x14ac:dyDescent="0.2">
      <c r="A52" s="124"/>
      <c r="B52" s="112"/>
      <c r="C52" s="207" t="str">
        <f t="shared" si="5"/>
        <v/>
      </c>
      <c r="D52" s="73"/>
      <c r="E52" s="112"/>
      <c r="F52" s="112"/>
      <c r="G52" s="112"/>
      <c r="H52" s="112"/>
      <c r="I52" s="112"/>
      <c r="J52" s="207" t="str">
        <f t="shared" si="6"/>
        <v/>
      </c>
      <c r="K52" s="112"/>
      <c r="L52" s="112"/>
      <c r="M52" s="112"/>
      <c r="N52" s="112"/>
      <c r="O52" s="112"/>
      <c r="P52" s="112"/>
      <c r="Q52" s="112"/>
      <c r="R52" s="112"/>
      <c r="S52" s="112"/>
      <c r="T52" s="207" t="str">
        <f t="shared" si="7"/>
        <v/>
      </c>
      <c r="U52" s="112"/>
      <c r="V52" s="112"/>
      <c r="W52" s="112"/>
      <c r="X52" s="112"/>
      <c r="Y52" s="207" t="str">
        <f t="shared" si="8"/>
        <v/>
      </c>
      <c r="Z52" s="112"/>
      <c r="AA52" s="112"/>
      <c r="AB52" s="112"/>
      <c r="AC52" s="282"/>
      <c r="AD52" s="132"/>
      <c r="AE52" s="132"/>
      <c r="AF52" s="132"/>
      <c r="AG52" s="119"/>
      <c r="AH52" s="119"/>
      <c r="AI52" s="119"/>
      <c r="AJ52" s="132"/>
      <c r="AK52" s="124"/>
      <c r="AL52" s="207" t="str">
        <f t="shared" si="9"/>
        <v/>
      </c>
      <c r="AM52" s="132"/>
      <c r="AN52" s="132"/>
      <c r="AO52" s="112"/>
      <c r="AP52" s="112"/>
      <c r="AQ52" s="113"/>
      <c r="AR52" s="283"/>
      <c r="AS52" s="132"/>
      <c r="AT52" s="132"/>
      <c r="AU52" s="113"/>
      <c r="AV52" s="132"/>
      <c r="AW52" s="132"/>
      <c r="AX52" s="284"/>
      <c r="AY52" s="132"/>
      <c r="BA52" s="132"/>
      <c r="BB52" s="132"/>
      <c r="BC52" s="212"/>
      <c r="BD52" s="212"/>
      <c r="BE52" s="212"/>
      <c r="BF52" s="212"/>
      <c r="BG52" s="212"/>
      <c r="BH52" s="212"/>
    </row>
    <row r="53" spans="1:60" s="76" customFormat="1" x14ac:dyDescent="0.2">
      <c r="A53" s="124"/>
      <c r="B53" s="112"/>
      <c r="C53" s="207" t="str">
        <f t="shared" si="5"/>
        <v/>
      </c>
      <c r="D53" s="73"/>
      <c r="E53" s="112"/>
      <c r="F53" s="112"/>
      <c r="G53" s="112"/>
      <c r="H53" s="112"/>
      <c r="I53" s="112"/>
      <c r="J53" s="207" t="str">
        <f t="shared" si="6"/>
        <v/>
      </c>
      <c r="K53" s="112"/>
      <c r="L53" s="112"/>
      <c r="M53" s="112"/>
      <c r="N53" s="112"/>
      <c r="O53" s="112"/>
      <c r="P53" s="112"/>
      <c r="Q53" s="112"/>
      <c r="R53" s="112"/>
      <c r="S53" s="112"/>
      <c r="T53" s="207" t="str">
        <f t="shared" si="7"/>
        <v/>
      </c>
      <c r="U53" s="112"/>
      <c r="V53" s="112"/>
      <c r="W53" s="112"/>
      <c r="X53" s="112"/>
      <c r="Y53" s="207" t="str">
        <f t="shared" si="8"/>
        <v/>
      </c>
      <c r="Z53" s="112"/>
      <c r="AA53" s="112"/>
      <c r="AB53" s="112"/>
      <c r="AC53" s="282"/>
      <c r="AD53" s="132"/>
      <c r="AE53" s="132"/>
      <c r="AF53" s="132"/>
      <c r="AG53" s="119"/>
      <c r="AH53" s="119"/>
      <c r="AI53" s="119"/>
      <c r="AJ53" s="132"/>
      <c r="AK53" s="124"/>
      <c r="AL53" s="207" t="str">
        <f t="shared" si="9"/>
        <v/>
      </c>
      <c r="AM53" s="132"/>
      <c r="AN53" s="132"/>
      <c r="AO53" s="112"/>
      <c r="AP53" s="112"/>
      <c r="AQ53" s="113"/>
      <c r="AR53" s="283"/>
      <c r="AS53" s="132"/>
      <c r="AT53" s="132"/>
      <c r="AU53" s="113"/>
      <c r="AV53" s="132"/>
      <c r="AW53" s="132"/>
      <c r="AX53" s="284"/>
      <c r="AY53" s="132"/>
      <c r="BA53" s="132"/>
      <c r="BB53" s="132"/>
      <c r="BC53" s="212"/>
      <c r="BD53" s="212"/>
      <c r="BE53" s="212"/>
      <c r="BF53" s="212"/>
      <c r="BG53" s="212"/>
      <c r="BH53" s="212"/>
    </row>
    <row r="54" spans="1:60" s="76" customFormat="1" x14ac:dyDescent="0.2">
      <c r="A54" s="124"/>
      <c r="B54" s="112"/>
      <c r="C54" s="207" t="str">
        <f t="shared" si="5"/>
        <v/>
      </c>
      <c r="D54" s="73"/>
      <c r="E54" s="112"/>
      <c r="F54" s="112"/>
      <c r="G54" s="112"/>
      <c r="H54" s="112"/>
      <c r="I54" s="112"/>
      <c r="J54" s="207" t="str">
        <f t="shared" si="6"/>
        <v/>
      </c>
      <c r="K54" s="112"/>
      <c r="L54" s="112"/>
      <c r="M54" s="112"/>
      <c r="N54" s="112"/>
      <c r="O54" s="112"/>
      <c r="P54" s="112"/>
      <c r="Q54" s="112"/>
      <c r="R54" s="112"/>
      <c r="S54" s="112"/>
      <c r="T54" s="207" t="str">
        <f t="shared" si="7"/>
        <v/>
      </c>
      <c r="U54" s="112"/>
      <c r="V54" s="112"/>
      <c r="W54" s="112"/>
      <c r="X54" s="112"/>
      <c r="Y54" s="207" t="str">
        <f t="shared" si="8"/>
        <v/>
      </c>
      <c r="Z54" s="112"/>
      <c r="AA54" s="112"/>
      <c r="AB54" s="112"/>
      <c r="AC54" s="282"/>
      <c r="AD54" s="132"/>
      <c r="AE54" s="132"/>
      <c r="AF54" s="132"/>
      <c r="AG54" s="119"/>
      <c r="AH54" s="119"/>
      <c r="AI54" s="119"/>
      <c r="AJ54" s="132"/>
      <c r="AK54" s="124"/>
      <c r="AL54" s="207" t="str">
        <f t="shared" si="9"/>
        <v/>
      </c>
      <c r="AM54" s="132"/>
      <c r="AN54" s="132"/>
      <c r="AO54" s="112"/>
      <c r="AP54" s="112"/>
      <c r="AQ54" s="113"/>
      <c r="AR54" s="283"/>
      <c r="AS54" s="132"/>
      <c r="AT54" s="132"/>
      <c r="AU54" s="113"/>
      <c r="AV54" s="132"/>
      <c r="AW54" s="132"/>
      <c r="AX54" s="284"/>
      <c r="AY54" s="132"/>
      <c r="BA54" s="132"/>
      <c r="BB54" s="132"/>
      <c r="BC54" s="212"/>
      <c r="BD54" s="212"/>
      <c r="BE54" s="212"/>
      <c r="BF54" s="212"/>
      <c r="BG54" s="212"/>
      <c r="BH54" s="212"/>
    </row>
    <row r="55" spans="1:60" s="76" customFormat="1" x14ac:dyDescent="0.2">
      <c r="A55" s="124"/>
      <c r="B55" s="112"/>
      <c r="C55" s="207" t="str">
        <f t="shared" si="5"/>
        <v/>
      </c>
      <c r="D55" s="73"/>
      <c r="E55" s="112"/>
      <c r="F55" s="112"/>
      <c r="G55" s="112"/>
      <c r="H55" s="112"/>
      <c r="I55" s="112"/>
      <c r="J55" s="207" t="str">
        <f t="shared" si="6"/>
        <v/>
      </c>
      <c r="K55" s="112"/>
      <c r="L55" s="112"/>
      <c r="M55" s="112"/>
      <c r="N55" s="112"/>
      <c r="O55" s="112"/>
      <c r="P55" s="112"/>
      <c r="Q55" s="112"/>
      <c r="R55" s="112"/>
      <c r="S55" s="112"/>
      <c r="T55" s="207" t="str">
        <f t="shared" si="7"/>
        <v/>
      </c>
      <c r="U55" s="112"/>
      <c r="V55" s="112"/>
      <c r="W55" s="112"/>
      <c r="X55" s="112"/>
      <c r="Y55" s="207" t="str">
        <f t="shared" si="8"/>
        <v/>
      </c>
      <c r="Z55" s="112"/>
      <c r="AA55" s="112"/>
      <c r="AB55" s="112"/>
      <c r="AC55" s="282"/>
      <c r="AD55" s="132"/>
      <c r="AE55" s="132"/>
      <c r="AF55" s="132"/>
      <c r="AG55" s="119"/>
      <c r="AH55" s="119"/>
      <c r="AI55" s="119"/>
      <c r="AJ55" s="132"/>
      <c r="AK55" s="124"/>
      <c r="AL55" s="207" t="str">
        <f t="shared" si="9"/>
        <v/>
      </c>
      <c r="AM55" s="132"/>
      <c r="AN55" s="132"/>
      <c r="AO55" s="112"/>
      <c r="AP55" s="112"/>
      <c r="AQ55" s="113"/>
      <c r="AR55" s="283"/>
      <c r="AS55" s="132"/>
      <c r="AT55" s="132"/>
      <c r="AU55" s="113"/>
      <c r="AV55" s="132"/>
      <c r="AW55" s="132"/>
      <c r="AX55" s="284"/>
      <c r="AY55" s="132"/>
      <c r="BA55" s="132"/>
      <c r="BB55" s="132"/>
      <c r="BC55" s="212"/>
      <c r="BD55" s="212"/>
      <c r="BE55" s="212"/>
      <c r="BF55" s="212"/>
      <c r="BG55" s="212"/>
      <c r="BH55" s="212"/>
    </row>
    <row r="56" spans="1:60" s="76" customFormat="1" x14ac:dyDescent="0.2">
      <c r="A56" s="124"/>
      <c r="B56" s="112"/>
      <c r="C56" s="207" t="str">
        <f t="shared" si="5"/>
        <v/>
      </c>
      <c r="D56" s="73"/>
      <c r="E56" s="112"/>
      <c r="F56" s="112"/>
      <c r="G56" s="112"/>
      <c r="H56" s="112"/>
      <c r="I56" s="112"/>
      <c r="J56" s="207" t="str">
        <f t="shared" si="6"/>
        <v/>
      </c>
      <c r="K56" s="112"/>
      <c r="L56" s="112"/>
      <c r="M56" s="112"/>
      <c r="N56" s="112"/>
      <c r="O56" s="112"/>
      <c r="P56" s="112"/>
      <c r="Q56" s="112"/>
      <c r="R56" s="112"/>
      <c r="S56" s="112"/>
      <c r="T56" s="207" t="str">
        <f t="shared" si="7"/>
        <v/>
      </c>
      <c r="U56" s="112"/>
      <c r="V56" s="112"/>
      <c r="W56" s="112"/>
      <c r="X56" s="112"/>
      <c r="Y56" s="207" t="str">
        <f t="shared" si="8"/>
        <v/>
      </c>
      <c r="Z56" s="112"/>
      <c r="AA56" s="112"/>
      <c r="AB56" s="112"/>
      <c r="AC56" s="282"/>
      <c r="AD56" s="132"/>
      <c r="AE56" s="132"/>
      <c r="AF56" s="132"/>
      <c r="AG56" s="119"/>
      <c r="AH56" s="119"/>
      <c r="AI56" s="119"/>
      <c r="AJ56" s="132"/>
      <c r="AK56" s="124"/>
      <c r="AL56" s="207" t="str">
        <f t="shared" si="9"/>
        <v/>
      </c>
      <c r="AM56" s="132"/>
      <c r="AN56" s="132"/>
      <c r="AO56" s="112"/>
      <c r="AP56" s="112"/>
      <c r="AQ56" s="113"/>
      <c r="AR56" s="283"/>
      <c r="AS56" s="132"/>
      <c r="AT56" s="132"/>
      <c r="AU56" s="113"/>
      <c r="AV56" s="132"/>
      <c r="AW56" s="132"/>
      <c r="AX56" s="284"/>
      <c r="AY56" s="132"/>
      <c r="BA56" s="132"/>
      <c r="BB56" s="132"/>
      <c r="BC56" s="212"/>
      <c r="BD56" s="212"/>
      <c r="BE56" s="212"/>
      <c r="BF56" s="212"/>
      <c r="BG56" s="212"/>
      <c r="BH56" s="212"/>
    </row>
    <row r="57" spans="1:60" s="76" customFormat="1" x14ac:dyDescent="0.2">
      <c r="A57" s="124"/>
      <c r="B57" s="112"/>
      <c r="C57" s="207" t="str">
        <f t="shared" si="5"/>
        <v/>
      </c>
      <c r="D57" s="73"/>
      <c r="E57" s="112"/>
      <c r="F57" s="112"/>
      <c r="G57" s="112"/>
      <c r="H57" s="112"/>
      <c r="I57" s="112"/>
      <c r="J57" s="207" t="str">
        <f t="shared" si="6"/>
        <v/>
      </c>
      <c r="K57" s="112"/>
      <c r="L57" s="112"/>
      <c r="M57" s="112"/>
      <c r="N57" s="112"/>
      <c r="O57" s="112"/>
      <c r="P57" s="112"/>
      <c r="Q57" s="112"/>
      <c r="R57" s="112"/>
      <c r="S57" s="112"/>
      <c r="T57" s="207" t="str">
        <f t="shared" si="7"/>
        <v/>
      </c>
      <c r="U57" s="112"/>
      <c r="V57" s="112"/>
      <c r="W57" s="112"/>
      <c r="X57" s="112"/>
      <c r="Y57" s="207" t="str">
        <f t="shared" si="8"/>
        <v/>
      </c>
      <c r="Z57" s="112"/>
      <c r="AA57" s="112"/>
      <c r="AB57" s="112"/>
      <c r="AC57" s="282"/>
      <c r="AD57" s="132"/>
      <c r="AE57" s="132"/>
      <c r="AF57" s="132"/>
      <c r="AG57" s="119"/>
      <c r="AH57" s="119"/>
      <c r="AI57" s="119"/>
      <c r="AJ57" s="132"/>
      <c r="AK57" s="124"/>
      <c r="AL57" s="207" t="str">
        <f t="shared" si="9"/>
        <v/>
      </c>
      <c r="AM57" s="132"/>
      <c r="AN57" s="132"/>
      <c r="AO57" s="112"/>
      <c r="AP57" s="112"/>
      <c r="AQ57" s="113"/>
      <c r="AR57" s="283"/>
      <c r="AS57" s="132"/>
      <c r="AT57" s="132"/>
      <c r="AU57" s="113"/>
      <c r="AV57" s="132"/>
      <c r="AW57" s="132"/>
      <c r="AX57" s="284"/>
      <c r="AY57" s="132"/>
      <c r="BA57" s="132"/>
      <c r="BB57" s="132"/>
      <c r="BC57" s="212"/>
      <c r="BD57" s="212"/>
      <c r="BE57" s="212"/>
      <c r="BF57" s="212"/>
      <c r="BG57" s="212"/>
      <c r="BH57" s="212"/>
    </row>
    <row r="58" spans="1:60" s="76" customFormat="1" x14ac:dyDescent="0.2">
      <c r="A58" s="124"/>
      <c r="B58" s="112"/>
      <c r="C58" s="207" t="str">
        <f t="shared" si="5"/>
        <v/>
      </c>
      <c r="D58" s="73"/>
      <c r="E58" s="112"/>
      <c r="F58" s="112"/>
      <c r="G58" s="112"/>
      <c r="H58" s="112"/>
      <c r="I58" s="112"/>
      <c r="J58" s="207" t="str">
        <f t="shared" si="6"/>
        <v/>
      </c>
      <c r="K58" s="112"/>
      <c r="L58" s="112"/>
      <c r="M58" s="112"/>
      <c r="N58" s="112"/>
      <c r="O58" s="112"/>
      <c r="P58" s="112"/>
      <c r="Q58" s="112"/>
      <c r="R58" s="112"/>
      <c r="S58" s="112"/>
      <c r="T58" s="207" t="str">
        <f t="shared" si="7"/>
        <v/>
      </c>
      <c r="U58" s="112"/>
      <c r="V58" s="112"/>
      <c r="W58" s="112"/>
      <c r="X58" s="112"/>
      <c r="Y58" s="207" t="str">
        <f t="shared" si="8"/>
        <v/>
      </c>
      <c r="Z58" s="112"/>
      <c r="AA58" s="112"/>
      <c r="AB58" s="112"/>
      <c r="AC58" s="282"/>
      <c r="AD58" s="132"/>
      <c r="AE58" s="132"/>
      <c r="AF58" s="132"/>
      <c r="AG58" s="119"/>
      <c r="AH58" s="119"/>
      <c r="AI58" s="119"/>
      <c r="AJ58" s="132"/>
      <c r="AK58" s="124"/>
      <c r="AL58" s="207" t="str">
        <f t="shared" si="9"/>
        <v/>
      </c>
      <c r="AM58" s="132"/>
      <c r="AN58" s="132"/>
      <c r="AO58" s="112"/>
      <c r="AP58" s="112"/>
      <c r="AQ58" s="113"/>
      <c r="AR58" s="283"/>
      <c r="AS58" s="132"/>
      <c r="AT58" s="132"/>
      <c r="AU58" s="113"/>
      <c r="AV58" s="132"/>
      <c r="AW58" s="132"/>
      <c r="AX58" s="284"/>
      <c r="AY58" s="132"/>
      <c r="BA58" s="132"/>
      <c r="BB58" s="132"/>
      <c r="BC58" s="212"/>
      <c r="BD58" s="212"/>
      <c r="BE58" s="212"/>
      <c r="BF58" s="212"/>
      <c r="BG58" s="212"/>
      <c r="BH58" s="212"/>
    </row>
    <row r="59" spans="1:60" s="76" customFormat="1" x14ac:dyDescent="0.2">
      <c r="A59" s="124"/>
      <c r="B59" s="112"/>
      <c r="C59" s="207" t="str">
        <f t="shared" si="5"/>
        <v/>
      </c>
      <c r="D59" s="73"/>
      <c r="E59" s="112"/>
      <c r="F59" s="112"/>
      <c r="G59" s="112"/>
      <c r="H59" s="112"/>
      <c r="I59" s="112"/>
      <c r="J59" s="207" t="str">
        <f t="shared" si="6"/>
        <v/>
      </c>
      <c r="K59" s="112"/>
      <c r="L59" s="112"/>
      <c r="M59" s="112"/>
      <c r="N59" s="112"/>
      <c r="O59" s="112"/>
      <c r="P59" s="112"/>
      <c r="Q59" s="112"/>
      <c r="R59" s="112"/>
      <c r="S59" s="112"/>
      <c r="T59" s="207" t="str">
        <f t="shared" si="7"/>
        <v/>
      </c>
      <c r="U59" s="112"/>
      <c r="V59" s="112"/>
      <c r="W59" s="112"/>
      <c r="X59" s="112"/>
      <c r="Y59" s="207" t="str">
        <f t="shared" si="8"/>
        <v/>
      </c>
      <c r="Z59" s="112"/>
      <c r="AA59" s="112"/>
      <c r="AB59" s="112"/>
      <c r="AC59" s="282"/>
      <c r="AD59" s="132"/>
      <c r="AE59" s="132"/>
      <c r="AF59" s="132"/>
      <c r="AG59" s="119"/>
      <c r="AH59" s="119"/>
      <c r="AI59" s="119"/>
      <c r="AJ59" s="132"/>
      <c r="AK59" s="124"/>
      <c r="AL59" s="207" t="str">
        <f t="shared" si="9"/>
        <v/>
      </c>
      <c r="AM59" s="132"/>
      <c r="AN59" s="132"/>
      <c r="AO59" s="112"/>
      <c r="AP59" s="112"/>
      <c r="AQ59" s="113"/>
      <c r="AR59" s="283"/>
      <c r="AS59" s="132"/>
      <c r="AT59" s="132"/>
      <c r="AU59" s="113"/>
      <c r="AV59" s="132"/>
      <c r="AW59" s="132"/>
      <c r="AX59" s="284"/>
      <c r="AY59" s="132"/>
      <c r="BA59" s="132"/>
      <c r="BB59" s="132"/>
      <c r="BC59" s="212"/>
      <c r="BD59" s="212"/>
      <c r="BE59" s="212"/>
      <c r="BF59" s="212"/>
      <c r="BG59" s="212"/>
      <c r="BH59" s="212"/>
    </row>
    <row r="60" spans="1:60" s="76" customFormat="1" x14ac:dyDescent="0.2">
      <c r="A60" s="124"/>
      <c r="B60" s="112"/>
      <c r="C60" s="207" t="str">
        <f t="shared" si="5"/>
        <v/>
      </c>
      <c r="D60" s="73"/>
      <c r="E60" s="112"/>
      <c r="F60" s="112"/>
      <c r="G60" s="112"/>
      <c r="H60" s="112"/>
      <c r="I60" s="112"/>
      <c r="J60" s="207" t="str">
        <f t="shared" si="6"/>
        <v/>
      </c>
      <c r="K60" s="112"/>
      <c r="L60" s="112"/>
      <c r="M60" s="112"/>
      <c r="N60" s="112"/>
      <c r="O60" s="112"/>
      <c r="P60" s="112"/>
      <c r="Q60" s="112"/>
      <c r="R60" s="112"/>
      <c r="S60" s="112"/>
      <c r="T60" s="207" t="str">
        <f t="shared" si="7"/>
        <v/>
      </c>
      <c r="U60" s="112"/>
      <c r="V60" s="112"/>
      <c r="W60" s="112"/>
      <c r="X60" s="112"/>
      <c r="Y60" s="207" t="str">
        <f t="shared" si="8"/>
        <v/>
      </c>
      <c r="Z60" s="112"/>
      <c r="AA60" s="112"/>
      <c r="AB60" s="112"/>
      <c r="AC60" s="282"/>
      <c r="AD60" s="132"/>
      <c r="AE60" s="132"/>
      <c r="AF60" s="132"/>
      <c r="AG60" s="119"/>
      <c r="AH60" s="119"/>
      <c r="AI60" s="119"/>
      <c r="AJ60" s="132"/>
      <c r="AK60" s="124"/>
      <c r="AL60" s="207" t="str">
        <f t="shared" si="9"/>
        <v/>
      </c>
      <c r="AM60" s="132"/>
      <c r="AN60" s="132"/>
      <c r="AO60" s="112"/>
      <c r="AP60" s="112"/>
      <c r="AQ60" s="113"/>
      <c r="AR60" s="283"/>
      <c r="AS60" s="132"/>
      <c r="AT60" s="132"/>
      <c r="AU60" s="113"/>
      <c r="AV60" s="132"/>
      <c r="AW60" s="132"/>
      <c r="AX60" s="284"/>
      <c r="AY60" s="132"/>
      <c r="BA60" s="132"/>
      <c r="BB60" s="132"/>
      <c r="BC60" s="212"/>
      <c r="BD60" s="212"/>
      <c r="BE60" s="212"/>
      <c r="BF60" s="212"/>
      <c r="BG60" s="212"/>
      <c r="BH60" s="212"/>
    </row>
    <row r="61" spans="1:60" s="76" customFormat="1" x14ac:dyDescent="0.2">
      <c r="A61" s="124"/>
      <c r="B61" s="112"/>
      <c r="C61" s="207" t="str">
        <f t="shared" si="5"/>
        <v/>
      </c>
      <c r="D61" s="73"/>
      <c r="E61" s="112"/>
      <c r="F61" s="112"/>
      <c r="G61" s="112"/>
      <c r="H61" s="112"/>
      <c r="I61" s="112"/>
      <c r="J61" s="207" t="str">
        <f t="shared" si="6"/>
        <v/>
      </c>
      <c r="K61" s="112"/>
      <c r="L61" s="112"/>
      <c r="M61" s="112"/>
      <c r="N61" s="112"/>
      <c r="O61" s="112"/>
      <c r="P61" s="112"/>
      <c r="Q61" s="112"/>
      <c r="R61" s="112"/>
      <c r="S61" s="112"/>
      <c r="T61" s="207" t="str">
        <f t="shared" si="7"/>
        <v/>
      </c>
      <c r="U61" s="112"/>
      <c r="V61" s="112"/>
      <c r="W61" s="112"/>
      <c r="X61" s="112"/>
      <c r="Y61" s="207" t="str">
        <f t="shared" si="8"/>
        <v/>
      </c>
      <c r="Z61" s="112"/>
      <c r="AA61" s="112"/>
      <c r="AB61" s="112"/>
      <c r="AC61" s="282"/>
      <c r="AD61" s="132"/>
      <c r="AE61" s="132"/>
      <c r="AF61" s="132"/>
      <c r="AG61" s="119"/>
      <c r="AH61" s="119"/>
      <c r="AI61" s="119"/>
      <c r="AJ61" s="132"/>
      <c r="AK61" s="124"/>
      <c r="AL61" s="207" t="str">
        <f t="shared" si="9"/>
        <v/>
      </c>
      <c r="AM61" s="132"/>
      <c r="AN61" s="132"/>
      <c r="AO61" s="112"/>
      <c r="AP61" s="112"/>
      <c r="AQ61" s="113"/>
      <c r="AR61" s="283"/>
      <c r="AS61" s="132"/>
      <c r="AT61" s="132"/>
      <c r="AU61" s="113"/>
      <c r="AV61" s="132"/>
      <c r="AW61" s="132"/>
      <c r="AX61" s="284"/>
      <c r="AY61" s="132"/>
      <c r="BA61" s="132"/>
      <c r="BB61" s="132"/>
      <c r="BC61" s="212"/>
      <c r="BD61" s="212"/>
      <c r="BE61" s="212"/>
      <c r="BF61" s="212"/>
      <c r="BG61" s="212"/>
      <c r="BH61" s="212"/>
    </row>
    <row r="62" spans="1:60" s="76" customFormat="1" x14ac:dyDescent="0.2">
      <c r="A62" s="124"/>
      <c r="B62" s="112"/>
      <c r="C62" s="207" t="str">
        <f t="shared" si="5"/>
        <v/>
      </c>
      <c r="D62" s="73"/>
      <c r="E62" s="112"/>
      <c r="F62" s="112"/>
      <c r="G62" s="112"/>
      <c r="H62" s="112"/>
      <c r="I62" s="112"/>
      <c r="J62" s="207" t="str">
        <f t="shared" si="6"/>
        <v/>
      </c>
      <c r="K62" s="112"/>
      <c r="L62" s="112"/>
      <c r="M62" s="112"/>
      <c r="N62" s="112"/>
      <c r="O62" s="112"/>
      <c r="P62" s="112"/>
      <c r="Q62" s="112"/>
      <c r="R62" s="112"/>
      <c r="S62" s="112"/>
      <c r="T62" s="207" t="str">
        <f t="shared" si="7"/>
        <v/>
      </c>
      <c r="U62" s="112"/>
      <c r="V62" s="112"/>
      <c r="W62" s="112"/>
      <c r="X62" s="112"/>
      <c r="Y62" s="207" t="str">
        <f t="shared" si="8"/>
        <v/>
      </c>
      <c r="Z62" s="112"/>
      <c r="AA62" s="112"/>
      <c r="AB62" s="112"/>
      <c r="AC62" s="282"/>
      <c r="AD62" s="132"/>
      <c r="AE62" s="132"/>
      <c r="AF62" s="132"/>
      <c r="AG62" s="119"/>
      <c r="AH62" s="119"/>
      <c r="AI62" s="119"/>
      <c r="AJ62" s="132"/>
      <c r="AK62" s="124"/>
      <c r="AL62" s="207" t="str">
        <f t="shared" si="9"/>
        <v/>
      </c>
      <c r="AM62" s="132"/>
      <c r="AN62" s="132"/>
      <c r="AO62" s="112"/>
      <c r="AP62" s="112"/>
      <c r="AQ62" s="113"/>
      <c r="AR62" s="283"/>
      <c r="AS62" s="132"/>
      <c r="AT62" s="132"/>
      <c r="AU62" s="113"/>
      <c r="AV62" s="132"/>
      <c r="AW62" s="132"/>
      <c r="AX62" s="284"/>
      <c r="AY62" s="132"/>
      <c r="BA62" s="132"/>
      <c r="BB62" s="132"/>
      <c r="BC62" s="212"/>
      <c r="BD62" s="212"/>
      <c r="BE62" s="212"/>
      <c r="BF62" s="212"/>
      <c r="BG62" s="212"/>
      <c r="BH62" s="212"/>
    </row>
    <row r="63" spans="1:60" s="76" customFormat="1" x14ac:dyDescent="0.2">
      <c r="A63" s="124"/>
      <c r="B63" s="112"/>
      <c r="C63" s="207" t="str">
        <f t="shared" si="5"/>
        <v/>
      </c>
      <c r="D63" s="73"/>
      <c r="E63" s="112"/>
      <c r="F63" s="112"/>
      <c r="G63" s="112"/>
      <c r="H63" s="112"/>
      <c r="I63" s="112"/>
      <c r="J63" s="207" t="str">
        <f t="shared" si="6"/>
        <v/>
      </c>
      <c r="K63" s="112"/>
      <c r="L63" s="112"/>
      <c r="M63" s="112"/>
      <c r="N63" s="112"/>
      <c r="O63" s="112"/>
      <c r="P63" s="112"/>
      <c r="Q63" s="112"/>
      <c r="R63" s="112"/>
      <c r="S63" s="112"/>
      <c r="T63" s="207" t="str">
        <f t="shared" si="7"/>
        <v/>
      </c>
      <c r="U63" s="112"/>
      <c r="V63" s="112"/>
      <c r="W63" s="112"/>
      <c r="X63" s="112"/>
      <c r="Y63" s="207" t="str">
        <f t="shared" si="8"/>
        <v/>
      </c>
      <c r="Z63" s="112"/>
      <c r="AA63" s="112"/>
      <c r="AB63" s="112"/>
      <c r="AC63" s="282"/>
      <c r="AD63" s="132"/>
      <c r="AE63" s="132"/>
      <c r="AF63" s="132"/>
      <c r="AG63" s="119"/>
      <c r="AH63" s="119"/>
      <c r="AI63" s="119"/>
      <c r="AJ63" s="132"/>
      <c r="AK63" s="124"/>
      <c r="AL63" s="207" t="str">
        <f t="shared" si="9"/>
        <v/>
      </c>
      <c r="AM63" s="132"/>
      <c r="AN63" s="132"/>
      <c r="AO63" s="112"/>
      <c r="AP63" s="112"/>
      <c r="AQ63" s="113"/>
      <c r="AR63" s="283"/>
      <c r="AS63" s="132"/>
      <c r="AT63" s="132"/>
      <c r="AU63" s="113"/>
      <c r="AV63" s="132"/>
      <c r="AW63" s="132"/>
      <c r="AX63" s="284"/>
      <c r="AY63" s="132"/>
      <c r="BA63" s="132"/>
      <c r="BB63" s="132"/>
      <c r="BC63" s="212"/>
      <c r="BD63" s="212"/>
      <c r="BE63" s="212"/>
      <c r="BF63" s="212"/>
      <c r="BG63" s="212"/>
      <c r="BH63" s="212"/>
    </row>
    <row r="64" spans="1:60" s="76" customFormat="1" x14ac:dyDescent="0.2">
      <c r="A64" s="124"/>
      <c r="B64" s="112"/>
      <c r="C64" s="207" t="str">
        <f t="shared" si="5"/>
        <v/>
      </c>
      <c r="D64" s="73"/>
      <c r="E64" s="112"/>
      <c r="F64" s="112"/>
      <c r="G64" s="112"/>
      <c r="H64" s="112"/>
      <c r="I64" s="112"/>
      <c r="J64" s="207" t="str">
        <f t="shared" si="6"/>
        <v/>
      </c>
      <c r="K64" s="112"/>
      <c r="L64" s="112"/>
      <c r="M64" s="112"/>
      <c r="N64" s="112"/>
      <c r="O64" s="112"/>
      <c r="P64" s="112"/>
      <c r="Q64" s="112"/>
      <c r="R64" s="112"/>
      <c r="S64" s="112"/>
      <c r="T64" s="207" t="str">
        <f t="shared" si="7"/>
        <v/>
      </c>
      <c r="U64" s="112"/>
      <c r="V64" s="112"/>
      <c r="W64" s="112"/>
      <c r="X64" s="112"/>
      <c r="Y64" s="207" t="str">
        <f t="shared" si="8"/>
        <v/>
      </c>
      <c r="Z64" s="112"/>
      <c r="AA64" s="112"/>
      <c r="AB64" s="112"/>
      <c r="AC64" s="282"/>
      <c r="AD64" s="132"/>
      <c r="AE64" s="132"/>
      <c r="AF64" s="132"/>
      <c r="AG64" s="119"/>
      <c r="AH64" s="119"/>
      <c r="AI64" s="119"/>
      <c r="AJ64" s="132"/>
      <c r="AK64" s="124"/>
      <c r="AL64" s="207" t="str">
        <f t="shared" si="9"/>
        <v/>
      </c>
      <c r="AM64" s="132"/>
      <c r="AN64" s="132"/>
      <c r="AO64" s="112"/>
      <c r="AP64" s="112"/>
      <c r="AQ64" s="113"/>
      <c r="AR64" s="283"/>
      <c r="AS64" s="132"/>
      <c r="AT64" s="132"/>
      <c r="AU64" s="113"/>
      <c r="AV64" s="132"/>
      <c r="AW64" s="132"/>
      <c r="AX64" s="284"/>
      <c r="AY64" s="132"/>
      <c r="BA64" s="132"/>
      <c r="BB64" s="132"/>
      <c r="BC64" s="212"/>
      <c r="BD64" s="212"/>
      <c r="BE64" s="212"/>
      <c r="BF64" s="212"/>
      <c r="BG64" s="212"/>
      <c r="BH64" s="212"/>
    </row>
    <row r="65" spans="1:60" s="76" customFormat="1" x14ac:dyDescent="0.2">
      <c r="A65" s="124"/>
      <c r="B65" s="112"/>
      <c r="C65" s="207" t="str">
        <f t="shared" si="5"/>
        <v/>
      </c>
      <c r="D65" s="73"/>
      <c r="E65" s="112"/>
      <c r="F65" s="112"/>
      <c r="G65" s="112"/>
      <c r="H65" s="112"/>
      <c r="I65" s="112"/>
      <c r="J65" s="207" t="str">
        <f t="shared" si="6"/>
        <v/>
      </c>
      <c r="K65" s="112"/>
      <c r="L65" s="112"/>
      <c r="M65" s="112"/>
      <c r="N65" s="112"/>
      <c r="O65" s="112"/>
      <c r="P65" s="112"/>
      <c r="Q65" s="112"/>
      <c r="R65" s="112"/>
      <c r="S65" s="112"/>
      <c r="T65" s="207" t="str">
        <f t="shared" si="7"/>
        <v/>
      </c>
      <c r="U65" s="112"/>
      <c r="V65" s="112"/>
      <c r="W65" s="112"/>
      <c r="X65" s="112"/>
      <c r="Y65" s="207" t="str">
        <f t="shared" si="8"/>
        <v/>
      </c>
      <c r="Z65" s="112"/>
      <c r="AA65" s="112"/>
      <c r="AB65" s="112"/>
      <c r="AC65" s="282"/>
      <c r="AD65" s="132"/>
      <c r="AE65" s="132"/>
      <c r="AF65" s="132"/>
      <c r="AG65" s="119"/>
      <c r="AH65" s="119"/>
      <c r="AI65" s="119"/>
      <c r="AJ65" s="132"/>
      <c r="AK65" s="124"/>
      <c r="AL65" s="207" t="str">
        <f t="shared" si="9"/>
        <v/>
      </c>
      <c r="AM65" s="132"/>
      <c r="AN65" s="132"/>
      <c r="AO65" s="112"/>
      <c r="AP65" s="112"/>
      <c r="AQ65" s="113"/>
      <c r="AR65" s="283"/>
      <c r="AS65" s="132"/>
      <c r="AT65" s="132"/>
      <c r="AU65" s="113"/>
      <c r="AV65" s="132"/>
      <c r="AW65" s="132"/>
      <c r="AX65" s="284"/>
      <c r="AY65" s="132"/>
      <c r="BA65" s="132"/>
      <c r="BB65" s="132"/>
      <c r="BC65" s="212"/>
      <c r="BD65" s="212"/>
      <c r="BE65" s="212"/>
      <c r="BF65" s="212"/>
      <c r="BG65" s="212"/>
      <c r="BH65" s="212"/>
    </row>
    <row r="66" spans="1:60" s="76" customFormat="1" x14ac:dyDescent="0.2">
      <c r="A66" s="124"/>
      <c r="B66" s="112"/>
      <c r="C66" s="207" t="str">
        <f t="shared" si="5"/>
        <v/>
      </c>
      <c r="D66" s="73"/>
      <c r="E66" s="112"/>
      <c r="F66" s="112"/>
      <c r="G66" s="112"/>
      <c r="H66" s="112"/>
      <c r="I66" s="112"/>
      <c r="J66" s="207" t="str">
        <f t="shared" si="6"/>
        <v/>
      </c>
      <c r="K66" s="112"/>
      <c r="L66" s="112"/>
      <c r="M66" s="112"/>
      <c r="N66" s="112"/>
      <c r="O66" s="112"/>
      <c r="P66" s="112"/>
      <c r="Q66" s="112"/>
      <c r="R66" s="112"/>
      <c r="S66" s="112"/>
      <c r="T66" s="207" t="str">
        <f t="shared" si="7"/>
        <v/>
      </c>
      <c r="U66" s="112"/>
      <c r="V66" s="112"/>
      <c r="W66" s="112"/>
      <c r="X66" s="112"/>
      <c r="Y66" s="207" t="str">
        <f t="shared" si="8"/>
        <v/>
      </c>
      <c r="Z66" s="112"/>
      <c r="AA66" s="112"/>
      <c r="AB66" s="112"/>
      <c r="AC66" s="282"/>
      <c r="AD66" s="132"/>
      <c r="AE66" s="132"/>
      <c r="AF66" s="132"/>
      <c r="AG66" s="119"/>
      <c r="AH66" s="119"/>
      <c r="AI66" s="119"/>
      <c r="AJ66" s="132"/>
      <c r="AK66" s="124"/>
      <c r="AL66" s="207" t="str">
        <f t="shared" si="9"/>
        <v/>
      </c>
      <c r="AM66" s="132"/>
      <c r="AN66" s="132"/>
      <c r="AO66" s="112"/>
      <c r="AP66" s="112"/>
      <c r="AQ66" s="113"/>
      <c r="AR66" s="283"/>
      <c r="AS66" s="132"/>
      <c r="AT66" s="132"/>
      <c r="AU66" s="113"/>
      <c r="AV66" s="132"/>
      <c r="AW66" s="132"/>
      <c r="AX66" s="284"/>
      <c r="AY66" s="132"/>
      <c r="BA66" s="132"/>
      <c r="BB66" s="132"/>
      <c r="BC66" s="212"/>
      <c r="BD66" s="212"/>
      <c r="BE66" s="212"/>
      <c r="BF66" s="212"/>
      <c r="BG66" s="212"/>
      <c r="BH66" s="212"/>
    </row>
    <row r="67" spans="1:60" s="76" customFormat="1" x14ac:dyDescent="0.2">
      <c r="A67" s="124"/>
      <c r="B67" s="112"/>
      <c r="C67" s="207" t="str">
        <f t="shared" si="5"/>
        <v/>
      </c>
      <c r="D67" s="73"/>
      <c r="E67" s="112"/>
      <c r="F67" s="112"/>
      <c r="G67" s="112"/>
      <c r="H67" s="112"/>
      <c r="I67" s="112"/>
      <c r="J67" s="207" t="str">
        <f t="shared" si="6"/>
        <v/>
      </c>
      <c r="K67" s="112"/>
      <c r="L67" s="112"/>
      <c r="M67" s="112"/>
      <c r="N67" s="112"/>
      <c r="O67" s="112"/>
      <c r="P67" s="112"/>
      <c r="Q67" s="112"/>
      <c r="R67" s="112"/>
      <c r="S67" s="112"/>
      <c r="T67" s="207" t="str">
        <f t="shared" si="7"/>
        <v/>
      </c>
      <c r="U67" s="112"/>
      <c r="V67" s="112"/>
      <c r="W67" s="112"/>
      <c r="X67" s="112"/>
      <c r="Y67" s="207" t="str">
        <f t="shared" si="8"/>
        <v/>
      </c>
      <c r="Z67" s="112"/>
      <c r="AA67" s="112"/>
      <c r="AB67" s="112"/>
      <c r="AC67" s="282"/>
      <c r="AD67" s="132"/>
      <c r="AE67" s="132"/>
      <c r="AF67" s="132"/>
      <c r="AG67" s="119"/>
      <c r="AH67" s="119"/>
      <c r="AI67" s="119"/>
      <c r="AJ67" s="132"/>
      <c r="AK67" s="124"/>
      <c r="AL67" s="207" t="str">
        <f t="shared" si="9"/>
        <v/>
      </c>
      <c r="AM67" s="132"/>
      <c r="AN67" s="132"/>
      <c r="AO67" s="112"/>
      <c r="AP67" s="112"/>
      <c r="AQ67" s="113"/>
      <c r="AR67" s="283"/>
      <c r="AS67" s="132"/>
      <c r="AT67" s="132"/>
      <c r="AU67" s="113"/>
      <c r="AV67" s="132"/>
      <c r="AW67" s="132"/>
      <c r="AX67" s="284"/>
      <c r="AY67" s="132"/>
      <c r="BA67" s="132"/>
      <c r="BB67" s="132"/>
      <c r="BC67" s="212"/>
      <c r="BD67" s="212"/>
      <c r="BE67" s="212"/>
      <c r="BF67" s="212"/>
      <c r="BG67" s="212"/>
      <c r="BH67" s="212"/>
    </row>
    <row r="68" spans="1:60" s="76" customFormat="1" x14ac:dyDescent="0.2">
      <c r="A68" s="124"/>
      <c r="B68" s="112"/>
      <c r="C68" s="207" t="str">
        <f t="shared" si="5"/>
        <v/>
      </c>
      <c r="D68" s="73"/>
      <c r="E68" s="112"/>
      <c r="F68" s="112"/>
      <c r="G68" s="112"/>
      <c r="H68" s="112"/>
      <c r="I68" s="112"/>
      <c r="J68" s="207" t="str">
        <f t="shared" si="6"/>
        <v/>
      </c>
      <c r="K68" s="112"/>
      <c r="L68" s="112"/>
      <c r="M68" s="112"/>
      <c r="N68" s="112"/>
      <c r="O68" s="112"/>
      <c r="P68" s="112"/>
      <c r="Q68" s="112"/>
      <c r="R68" s="112"/>
      <c r="S68" s="112"/>
      <c r="T68" s="207" t="str">
        <f t="shared" si="7"/>
        <v/>
      </c>
      <c r="U68" s="112"/>
      <c r="V68" s="112"/>
      <c r="W68" s="112"/>
      <c r="X68" s="112"/>
      <c r="Y68" s="207" t="str">
        <f t="shared" si="8"/>
        <v/>
      </c>
      <c r="Z68" s="112"/>
      <c r="AA68" s="112"/>
      <c r="AB68" s="112"/>
      <c r="AC68" s="282"/>
      <c r="AD68" s="132"/>
      <c r="AE68" s="132"/>
      <c r="AF68" s="132"/>
      <c r="AG68" s="119"/>
      <c r="AH68" s="119"/>
      <c r="AI68" s="119"/>
      <c r="AJ68" s="132"/>
      <c r="AK68" s="124"/>
      <c r="AL68" s="207" t="str">
        <f t="shared" si="9"/>
        <v/>
      </c>
      <c r="AM68" s="132"/>
      <c r="AN68" s="132"/>
      <c r="AO68" s="112"/>
      <c r="AP68" s="112"/>
      <c r="AQ68" s="113"/>
      <c r="AR68" s="283"/>
      <c r="AS68" s="132"/>
      <c r="AT68" s="132"/>
      <c r="AU68" s="113"/>
      <c r="AV68" s="132"/>
      <c r="AW68" s="132"/>
      <c r="AX68" s="284"/>
      <c r="AY68" s="132"/>
      <c r="BA68" s="132"/>
      <c r="BB68" s="132"/>
      <c r="BC68" s="212"/>
      <c r="BD68" s="212"/>
      <c r="BE68" s="212"/>
      <c r="BF68" s="212"/>
      <c r="BG68" s="212"/>
      <c r="BH68" s="212"/>
    </row>
    <row r="69" spans="1:60" s="76" customFormat="1" x14ac:dyDescent="0.2">
      <c r="A69" s="124"/>
      <c r="B69" s="112"/>
      <c r="C69" s="207" t="str">
        <f t="shared" si="5"/>
        <v/>
      </c>
      <c r="D69" s="73"/>
      <c r="E69" s="112"/>
      <c r="F69" s="112"/>
      <c r="G69" s="112"/>
      <c r="H69" s="112"/>
      <c r="I69" s="112"/>
      <c r="J69" s="207" t="str">
        <f t="shared" si="6"/>
        <v/>
      </c>
      <c r="K69" s="112"/>
      <c r="L69" s="112"/>
      <c r="M69" s="112"/>
      <c r="N69" s="112"/>
      <c r="O69" s="112"/>
      <c r="P69" s="112"/>
      <c r="Q69" s="112"/>
      <c r="R69" s="112"/>
      <c r="S69" s="112"/>
      <c r="T69" s="207" t="str">
        <f t="shared" si="7"/>
        <v/>
      </c>
      <c r="U69" s="112"/>
      <c r="V69" s="112"/>
      <c r="W69" s="112"/>
      <c r="X69" s="112"/>
      <c r="Y69" s="207" t="str">
        <f t="shared" si="8"/>
        <v/>
      </c>
      <c r="Z69" s="112"/>
      <c r="AA69" s="112"/>
      <c r="AB69" s="112"/>
      <c r="AC69" s="282"/>
      <c r="AD69" s="132"/>
      <c r="AE69" s="132"/>
      <c r="AF69" s="132"/>
      <c r="AG69" s="119"/>
      <c r="AH69" s="119"/>
      <c r="AI69" s="119"/>
      <c r="AJ69" s="132"/>
      <c r="AK69" s="124"/>
      <c r="AL69" s="207" t="str">
        <f t="shared" si="9"/>
        <v/>
      </c>
      <c r="AM69" s="132"/>
      <c r="AN69" s="132"/>
      <c r="AO69" s="112"/>
      <c r="AP69" s="112"/>
      <c r="AQ69" s="113"/>
      <c r="AR69" s="283"/>
      <c r="AS69" s="132"/>
      <c r="AT69" s="132"/>
      <c r="AU69" s="113"/>
      <c r="AV69" s="132"/>
      <c r="AW69" s="132"/>
      <c r="AX69" s="284"/>
      <c r="AY69" s="132"/>
      <c r="BA69" s="132"/>
      <c r="BB69" s="132"/>
      <c r="BC69" s="212"/>
      <c r="BD69" s="212"/>
      <c r="BE69" s="212"/>
      <c r="BF69" s="212"/>
      <c r="BG69" s="212"/>
      <c r="BH69" s="212"/>
    </row>
    <row r="70" spans="1:60" s="76" customFormat="1" x14ac:dyDescent="0.2">
      <c r="A70" s="124"/>
      <c r="B70" s="112"/>
      <c r="C70" s="207" t="str">
        <f t="shared" si="5"/>
        <v/>
      </c>
      <c r="D70" s="73"/>
      <c r="E70" s="112"/>
      <c r="F70" s="112"/>
      <c r="G70" s="112"/>
      <c r="H70" s="112"/>
      <c r="I70" s="112"/>
      <c r="J70" s="207" t="str">
        <f t="shared" si="6"/>
        <v/>
      </c>
      <c r="K70" s="112"/>
      <c r="L70" s="112"/>
      <c r="M70" s="112"/>
      <c r="N70" s="112"/>
      <c r="O70" s="112"/>
      <c r="P70" s="112"/>
      <c r="Q70" s="112"/>
      <c r="R70" s="112"/>
      <c r="S70" s="112"/>
      <c r="T70" s="207" t="str">
        <f t="shared" si="7"/>
        <v/>
      </c>
      <c r="U70" s="112"/>
      <c r="V70" s="112"/>
      <c r="W70" s="112"/>
      <c r="X70" s="112"/>
      <c r="Y70" s="207" t="str">
        <f t="shared" si="8"/>
        <v/>
      </c>
      <c r="Z70" s="112"/>
      <c r="AA70" s="112"/>
      <c r="AB70" s="112"/>
      <c r="AC70" s="282"/>
      <c r="AD70" s="132"/>
      <c r="AE70" s="132"/>
      <c r="AF70" s="132"/>
      <c r="AG70" s="119"/>
      <c r="AH70" s="119"/>
      <c r="AI70" s="119"/>
      <c r="AJ70" s="132"/>
      <c r="AK70" s="124"/>
      <c r="AL70" s="207" t="str">
        <f t="shared" si="9"/>
        <v/>
      </c>
      <c r="AM70" s="132"/>
      <c r="AN70" s="132"/>
      <c r="AO70" s="112"/>
      <c r="AP70" s="112"/>
      <c r="AQ70" s="113"/>
      <c r="AR70" s="283"/>
      <c r="AS70" s="132"/>
      <c r="AT70" s="132"/>
      <c r="AU70" s="113"/>
      <c r="AV70" s="132"/>
      <c r="AW70" s="132"/>
      <c r="AX70" s="284"/>
      <c r="AY70" s="132"/>
      <c r="BA70" s="132"/>
      <c r="BB70" s="132"/>
      <c r="BC70" s="212"/>
      <c r="BD70" s="212"/>
      <c r="BE70" s="212"/>
      <c r="BF70" s="212"/>
      <c r="BG70" s="212"/>
      <c r="BH70" s="212"/>
    </row>
    <row r="71" spans="1:60" s="76" customFormat="1" x14ac:dyDescent="0.2">
      <c r="A71" s="124"/>
      <c r="B71" s="112"/>
      <c r="C71" s="207" t="str">
        <f t="shared" ref="C71:C134" si="10">IF(D71="","",(VLOOKUP(D71,Generic_Road_Names_Table_Array,2,FALSE)))</f>
        <v/>
      </c>
      <c r="D71" s="73"/>
      <c r="E71" s="112"/>
      <c r="F71" s="112"/>
      <c r="G71" s="112"/>
      <c r="H71" s="112"/>
      <c r="I71" s="112"/>
      <c r="J71" s="207" t="str">
        <f t="shared" ref="J71:J134" si="11">IF(I71="","",(VLOOKUP(I71,Retaining_Wall_Wall_Type_Table_Array,2,FALSE)))</f>
        <v/>
      </c>
      <c r="K71" s="112"/>
      <c r="L71" s="112"/>
      <c r="M71" s="112"/>
      <c r="N71" s="112"/>
      <c r="O71" s="112"/>
      <c r="P71" s="112"/>
      <c r="Q71" s="112"/>
      <c r="R71" s="112"/>
      <c r="S71" s="112"/>
      <c r="T71" s="207" t="str">
        <f t="shared" ref="T71:T134" si="12">IF(S71="","",(VLOOKUP(S71,Generic_Side_Table_Array,2,FALSE)))</f>
        <v/>
      </c>
      <c r="U71" s="112"/>
      <c r="V71" s="112"/>
      <c r="W71" s="112"/>
      <c r="X71" s="112"/>
      <c r="Y71" s="207" t="str">
        <f t="shared" ref="Y71:Y134" si="13">IF(X71="","",(VLOOKUP(X71,Generic_Length_Adjustment_Reason_Table_Array,2,FALSE)))</f>
        <v/>
      </c>
      <c r="Z71" s="112"/>
      <c r="AA71" s="112"/>
      <c r="AB71" s="112"/>
      <c r="AC71" s="282"/>
      <c r="AD71" s="132"/>
      <c r="AE71" s="132"/>
      <c r="AF71" s="132"/>
      <c r="AG71" s="119"/>
      <c r="AH71" s="119"/>
      <c r="AI71" s="119"/>
      <c r="AJ71" s="132"/>
      <c r="AK71" s="124"/>
      <c r="AL71" s="207" t="str">
        <f t="shared" ref="AL71:AL134" si="14">IF(AK71="","",(VLOOKUP(AK71,Minor_Structures_ms_Material_Table_Array,2,FALSE)))</f>
        <v/>
      </c>
      <c r="AM71" s="132"/>
      <c r="AN71" s="132"/>
      <c r="AO71" s="112"/>
      <c r="AP71" s="112"/>
      <c r="AQ71" s="113"/>
      <c r="AR71" s="283"/>
      <c r="AS71" s="132"/>
      <c r="AT71" s="132"/>
      <c r="AU71" s="113"/>
      <c r="AV71" s="132"/>
      <c r="AW71" s="132"/>
      <c r="AX71" s="284"/>
      <c r="AY71" s="132"/>
      <c r="BA71" s="132"/>
      <c r="BB71" s="132"/>
      <c r="BC71" s="212"/>
      <c r="BD71" s="212"/>
      <c r="BE71" s="212"/>
      <c r="BF71" s="212"/>
      <c r="BG71" s="212"/>
      <c r="BH71" s="212"/>
    </row>
    <row r="72" spans="1:60" s="76" customFormat="1" x14ac:dyDescent="0.2">
      <c r="A72" s="124"/>
      <c r="B72" s="112"/>
      <c r="C72" s="207" t="str">
        <f t="shared" si="10"/>
        <v/>
      </c>
      <c r="D72" s="73"/>
      <c r="E72" s="112"/>
      <c r="F72" s="112"/>
      <c r="G72" s="112"/>
      <c r="H72" s="112"/>
      <c r="I72" s="112"/>
      <c r="J72" s="207" t="str">
        <f t="shared" si="11"/>
        <v/>
      </c>
      <c r="K72" s="112"/>
      <c r="L72" s="112"/>
      <c r="M72" s="112"/>
      <c r="N72" s="112"/>
      <c r="O72" s="112"/>
      <c r="P72" s="112"/>
      <c r="Q72" s="112"/>
      <c r="R72" s="112"/>
      <c r="S72" s="112"/>
      <c r="T72" s="207" t="str">
        <f t="shared" si="12"/>
        <v/>
      </c>
      <c r="U72" s="112"/>
      <c r="V72" s="112"/>
      <c r="W72" s="112"/>
      <c r="X72" s="112"/>
      <c r="Y72" s="207" t="str">
        <f t="shared" si="13"/>
        <v/>
      </c>
      <c r="Z72" s="112"/>
      <c r="AA72" s="112"/>
      <c r="AB72" s="112"/>
      <c r="AC72" s="282"/>
      <c r="AD72" s="132"/>
      <c r="AE72" s="132"/>
      <c r="AF72" s="132"/>
      <c r="AG72" s="119"/>
      <c r="AH72" s="119"/>
      <c r="AI72" s="119"/>
      <c r="AJ72" s="132"/>
      <c r="AK72" s="124"/>
      <c r="AL72" s="207" t="str">
        <f t="shared" si="14"/>
        <v/>
      </c>
      <c r="AM72" s="132"/>
      <c r="AN72" s="132"/>
      <c r="AO72" s="112"/>
      <c r="AP72" s="112"/>
      <c r="AQ72" s="113"/>
      <c r="AR72" s="283"/>
      <c r="AS72" s="132"/>
      <c r="AT72" s="132"/>
      <c r="AU72" s="113"/>
      <c r="AV72" s="132"/>
      <c r="AW72" s="132"/>
      <c r="AX72" s="284"/>
      <c r="AY72" s="132"/>
      <c r="BA72" s="132"/>
      <c r="BB72" s="132"/>
      <c r="BC72" s="212"/>
      <c r="BD72" s="212"/>
      <c r="BE72" s="212"/>
      <c r="BF72" s="212"/>
      <c r="BG72" s="212"/>
      <c r="BH72" s="212"/>
    </row>
    <row r="73" spans="1:60" s="76" customFormat="1" x14ac:dyDescent="0.2">
      <c r="A73" s="124"/>
      <c r="B73" s="112"/>
      <c r="C73" s="207" t="str">
        <f t="shared" si="10"/>
        <v/>
      </c>
      <c r="D73" s="73"/>
      <c r="E73" s="112"/>
      <c r="F73" s="112"/>
      <c r="G73" s="112"/>
      <c r="H73" s="112"/>
      <c r="I73" s="112"/>
      <c r="J73" s="207" t="str">
        <f t="shared" si="11"/>
        <v/>
      </c>
      <c r="K73" s="112"/>
      <c r="L73" s="112"/>
      <c r="M73" s="112"/>
      <c r="N73" s="112"/>
      <c r="O73" s="112"/>
      <c r="P73" s="112"/>
      <c r="Q73" s="112"/>
      <c r="R73" s="112"/>
      <c r="S73" s="112"/>
      <c r="T73" s="207" t="str">
        <f t="shared" si="12"/>
        <v/>
      </c>
      <c r="U73" s="112"/>
      <c r="V73" s="112"/>
      <c r="W73" s="112"/>
      <c r="X73" s="112"/>
      <c r="Y73" s="207" t="str">
        <f t="shared" si="13"/>
        <v/>
      </c>
      <c r="Z73" s="112"/>
      <c r="AA73" s="112"/>
      <c r="AB73" s="112"/>
      <c r="AC73" s="282"/>
      <c r="AD73" s="132"/>
      <c r="AE73" s="132"/>
      <c r="AF73" s="132"/>
      <c r="AG73" s="119"/>
      <c r="AH73" s="119"/>
      <c r="AI73" s="119"/>
      <c r="AJ73" s="132"/>
      <c r="AK73" s="124"/>
      <c r="AL73" s="207" t="str">
        <f t="shared" si="14"/>
        <v/>
      </c>
      <c r="AM73" s="132"/>
      <c r="AN73" s="132"/>
      <c r="AO73" s="112"/>
      <c r="AP73" s="112"/>
      <c r="AQ73" s="113"/>
      <c r="AR73" s="283"/>
      <c r="AS73" s="132"/>
      <c r="AT73" s="132"/>
      <c r="AU73" s="113"/>
      <c r="AV73" s="132"/>
      <c r="AW73" s="132"/>
      <c r="AX73" s="284"/>
      <c r="AY73" s="132"/>
      <c r="BA73" s="132"/>
      <c r="BB73" s="132"/>
      <c r="BC73" s="212"/>
      <c r="BD73" s="212"/>
      <c r="BE73" s="212"/>
      <c r="BF73" s="212"/>
      <c r="BG73" s="212"/>
      <c r="BH73" s="212"/>
    </row>
    <row r="74" spans="1:60" s="76" customFormat="1" x14ac:dyDescent="0.2">
      <c r="A74" s="124"/>
      <c r="B74" s="112"/>
      <c r="C74" s="207" t="str">
        <f t="shared" si="10"/>
        <v/>
      </c>
      <c r="D74" s="73"/>
      <c r="E74" s="112"/>
      <c r="F74" s="112"/>
      <c r="G74" s="112"/>
      <c r="H74" s="112"/>
      <c r="I74" s="112"/>
      <c r="J74" s="207" t="str">
        <f t="shared" si="11"/>
        <v/>
      </c>
      <c r="K74" s="112"/>
      <c r="L74" s="112"/>
      <c r="M74" s="112"/>
      <c r="N74" s="112"/>
      <c r="O74" s="112"/>
      <c r="P74" s="112"/>
      <c r="Q74" s="112"/>
      <c r="R74" s="112"/>
      <c r="S74" s="112"/>
      <c r="T74" s="207" t="str">
        <f t="shared" si="12"/>
        <v/>
      </c>
      <c r="U74" s="112"/>
      <c r="V74" s="112"/>
      <c r="W74" s="112"/>
      <c r="X74" s="112"/>
      <c r="Y74" s="207" t="str">
        <f t="shared" si="13"/>
        <v/>
      </c>
      <c r="Z74" s="112"/>
      <c r="AA74" s="112"/>
      <c r="AB74" s="112"/>
      <c r="AC74" s="282"/>
      <c r="AD74" s="132"/>
      <c r="AE74" s="132"/>
      <c r="AF74" s="132"/>
      <c r="AG74" s="119"/>
      <c r="AH74" s="119"/>
      <c r="AI74" s="119"/>
      <c r="AJ74" s="132"/>
      <c r="AK74" s="124"/>
      <c r="AL74" s="207" t="str">
        <f t="shared" si="14"/>
        <v/>
      </c>
      <c r="AM74" s="132"/>
      <c r="AN74" s="132"/>
      <c r="AO74" s="112"/>
      <c r="AP74" s="112"/>
      <c r="AQ74" s="113"/>
      <c r="AR74" s="283"/>
      <c r="AS74" s="132"/>
      <c r="AT74" s="132"/>
      <c r="AU74" s="113"/>
      <c r="AV74" s="132"/>
      <c r="AW74" s="132"/>
      <c r="AX74" s="284"/>
      <c r="AY74" s="132"/>
      <c r="BA74" s="132"/>
      <c r="BB74" s="132"/>
      <c r="BC74" s="212"/>
      <c r="BD74" s="212"/>
      <c r="BE74" s="212"/>
      <c r="BF74" s="212"/>
      <c r="BG74" s="212"/>
      <c r="BH74" s="212"/>
    </row>
    <row r="75" spans="1:60" s="76" customFormat="1" x14ac:dyDescent="0.2">
      <c r="A75" s="124"/>
      <c r="B75" s="112"/>
      <c r="C75" s="207" t="str">
        <f t="shared" si="10"/>
        <v/>
      </c>
      <c r="D75" s="73"/>
      <c r="E75" s="112"/>
      <c r="F75" s="112"/>
      <c r="G75" s="112"/>
      <c r="H75" s="112"/>
      <c r="I75" s="112"/>
      <c r="J75" s="207" t="str">
        <f t="shared" si="11"/>
        <v/>
      </c>
      <c r="K75" s="112"/>
      <c r="L75" s="112"/>
      <c r="M75" s="112"/>
      <c r="N75" s="112"/>
      <c r="O75" s="112"/>
      <c r="P75" s="112"/>
      <c r="Q75" s="112"/>
      <c r="R75" s="112"/>
      <c r="S75" s="112"/>
      <c r="T75" s="207" t="str">
        <f t="shared" si="12"/>
        <v/>
      </c>
      <c r="U75" s="112"/>
      <c r="V75" s="112"/>
      <c r="W75" s="112"/>
      <c r="X75" s="112"/>
      <c r="Y75" s="207" t="str">
        <f t="shared" si="13"/>
        <v/>
      </c>
      <c r="Z75" s="112"/>
      <c r="AA75" s="112"/>
      <c r="AB75" s="112"/>
      <c r="AC75" s="282"/>
      <c r="AD75" s="132"/>
      <c r="AE75" s="132"/>
      <c r="AF75" s="132"/>
      <c r="AG75" s="119"/>
      <c r="AH75" s="119"/>
      <c r="AI75" s="119"/>
      <c r="AJ75" s="132"/>
      <c r="AK75" s="124"/>
      <c r="AL75" s="207" t="str">
        <f t="shared" si="14"/>
        <v/>
      </c>
      <c r="AM75" s="132"/>
      <c r="AN75" s="132"/>
      <c r="AO75" s="112"/>
      <c r="AP75" s="112"/>
      <c r="AQ75" s="113"/>
      <c r="AR75" s="283"/>
      <c r="AS75" s="132"/>
      <c r="AT75" s="132"/>
      <c r="AU75" s="113"/>
      <c r="AV75" s="132"/>
      <c r="AW75" s="132"/>
      <c r="AX75" s="284"/>
      <c r="AY75" s="132"/>
      <c r="BA75" s="132"/>
      <c r="BB75" s="132"/>
      <c r="BC75" s="212"/>
      <c r="BD75" s="212"/>
      <c r="BE75" s="212"/>
      <c r="BF75" s="212"/>
      <c r="BG75" s="212"/>
      <c r="BH75" s="212"/>
    </row>
    <row r="76" spans="1:60" s="76" customFormat="1" x14ac:dyDescent="0.2">
      <c r="A76" s="124"/>
      <c r="B76" s="112"/>
      <c r="C76" s="207" t="str">
        <f t="shared" si="10"/>
        <v/>
      </c>
      <c r="D76" s="73"/>
      <c r="E76" s="112"/>
      <c r="F76" s="112"/>
      <c r="G76" s="112"/>
      <c r="H76" s="112"/>
      <c r="I76" s="112"/>
      <c r="J76" s="207" t="str">
        <f t="shared" si="11"/>
        <v/>
      </c>
      <c r="K76" s="112"/>
      <c r="L76" s="112"/>
      <c r="M76" s="112"/>
      <c r="N76" s="112"/>
      <c r="O76" s="112"/>
      <c r="P76" s="112"/>
      <c r="Q76" s="112"/>
      <c r="R76" s="112"/>
      <c r="S76" s="112"/>
      <c r="T76" s="207" t="str">
        <f t="shared" si="12"/>
        <v/>
      </c>
      <c r="U76" s="112"/>
      <c r="V76" s="112"/>
      <c r="W76" s="112"/>
      <c r="X76" s="112"/>
      <c r="Y76" s="207" t="str">
        <f t="shared" si="13"/>
        <v/>
      </c>
      <c r="Z76" s="112"/>
      <c r="AA76" s="112"/>
      <c r="AB76" s="112"/>
      <c r="AC76" s="282"/>
      <c r="AD76" s="132"/>
      <c r="AE76" s="132"/>
      <c r="AF76" s="132"/>
      <c r="AG76" s="119"/>
      <c r="AH76" s="119"/>
      <c r="AI76" s="119"/>
      <c r="AJ76" s="132"/>
      <c r="AK76" s="124"/>
      <c r="AL76" s="207" t="str">
        <f t="shared" si="14"/>
        <v/>
      </c>
      <c r="AM76" s="132"/>
      <c r="AN76" s="132"/>
      <c r="AO76" s="112"/>
      <c r="AP76" s="112"/>
      <c r="AQ76" s="113"/>
      <c r="AR76" s="283"/>
      <c r="AS76" s="132"/>
      <c r="AT76" s="132"/>
      <c r="AU76" s="113"/>
      <c r="AV76" s="132"/>
      <c r="AW76" s="132"/>
      <c r="AX76" s="284"/>
      <c r="AY76" s="132"/>
      <c r="BA76" s="132"/>
      <c r="BB76" s="132"/>
      <c r="BC76" s="212"/>
      <c r="BD76" s="212"/>
      <c r="BE76" s="212"/>
      <c r="BF76" s="212"/>
      <c r="BG76" s="212"/>
      <c r="BH76" s="212"/>
    </row>
    <row r="77" spans="1:60" s="76" customFormat="1" x14ac:dyDescent="0.2">
      <c r="A77" s="124"/>
      <c r="B77" s="112"/>
      <c r="C77" s="207" t="str">
        <f t="shared" si="10"/>
        <v/>
      </c>
      <c r="D77" s="73"/>
      <c r="E77" s="112"/>
      <c r="F77" s="112"/>
      <c r="G77" s="112"/>
      <c r="H77" s="112"/>
      <c r="I77" s="112"/>
      <c r="J77" s="207" t="str">
        <f t="shared" si="11"/>
        <v/>
      </c>
      <c r="K77" s="112"/>
      <c r="L77" s="112"/>
      <c r="M77" s="112"/>
      <c r="N77" s="112"/>
      <c r="O77" s="112"/>
      <c r="P77" s="112"/>
      <c r="Q77" s="112"/>
      <c r="R77" s="112"/>
      <c r="S77" s="112"/>
      <c r="T77" s="207" t="str">
        <f t="shared" si="12"/>
        <v/>
      </c>
      <c r="U77" s="112"/>
      <c r="V77" s="112"/>
      <c r="W77" s="112"/>
      <c r="X77" s="112"/>
      <c r="Y77" s="207" t="str">
        <f t="shared" si="13"/>
        <v/>
      </c>
      <c r="Z77" s="112"/>
      <c r="AA77" s="112"/>
      <c r="AB77" s="112"/>
      <c r="AC77" s="282"/>
      <c r="AD77" s="132"/>
      <c r="AE77" s="132"/>
      <c r="AF77" s="132"/>
      <c r="AG77" s="119"/>
      <c r="AH77" s="119"/>
      <c r="AI77" s="119"/>
      <c r="AJ77" s="132"/>
      <c r="AK77" s="124"/>
      <c r="AL77" s="207" t="str">
        <f t="shared" si="14"/>
        <v/>
      </c>
      <c r="AM77" s="132"/>
      <c r="AN77" s="132"/>
      <c r="AO77" s="112"/>
      <c r="AP77" s="112"/>
      <c r="AQ77" s="113"/>
      <c r="AR77" s="283"/>
      <c r="AS77" s="132"/>
      <c r="AT77" s="132"/>
      <c r="AU77" s="113"/>
      <c r="AV77" s="132"/>
      <c r="AW77" s="132"/>
      <c r="AX77" s="284"/>
      <c r="AY77" s="132"/>
      <c r="BA77" s="132"/>
      <c r="BB77" s="132"/>
      <c r="BC77" s="212"/>
      <c r="BD77" s="212"/>
      <c r="BE77" s="212"/>
      <c r="BF77" s="212"/>
      <c r="BG77" s="212"/>
      <c r="BH77" s="212"/>
    </row>
    <row r="78" spans="1:60" s="76" customFormat="1" x14ac:dyDescent="0.2">
      <c r="A78" s="124"/>
      <c r="B78" s="112"/>
      <c r="C78" s="207" t="str">
        <f t="shared" si="10"/>
        <v/>
      </c>
      <c r="D78" s="73"/>
      <c r="E78" s="112"/>
      <c r="F78" s="112"/>
      <c r="G78" s="112"/>
      <c r="H78" s="112"/>
      <c r="I78" s="112"/>
      <c r="J78" s="207" t="str">
        <f t="shared" si="11"/>
        <v/>
      </c>
      <c r="K78" s="112"/>
      <c r="L78" s="112"/>
      <c r="M78" s="112"/>
      <c r="N78" s="112"/>
      <c r="O78" s="112"/>
      <c r="P78" s="112"/>
      <c r="Q78" s="112"/>
      <c r="R78" s="112"/>
      <c r="S78" s="112"/>
      <c r="T78" s="207" t="str">
        <f t="shared" si="12"/>
        <v/>
      </c>
      <c r="U78" s="112"/>
      <c r="V78" s="112"/>
      <c r="W78" s="112"/>
      <c r="X78" s="112"/>
      <c r="Y78" s="207" t="str">
        <f t="shared" si="13"/>
        <v/>
      </c>
      <c r="Z78" s="112"/>
      <c r="AA78" s="112"/>
      <c r="AB78" s="112"/>
      <c r="AC78" s="282"/>
      <c r="AD78" s="132"/>
      <c r="AE78" s="132"/>
      <c r="AF78" s="132"/>
      <c r="AG78" s="119"/>
      <c r="AH78" s="119"/>
      <c r="AI78" s="119"/>
      <c r="AJ78" s="132"/>
      <c r="AK78" s="124"/>
      <c r="AL78" s="207" t="str">
        <f t="shared" si="14"/>
        <v/>
      </c>
      <c r="AM78" s="132"/>
      <c r="AN78" s="132"/>
      <c r="AO78" s="112"/>
      <c r="AP78" s="112"/>
      <c r="AQ78" s="113"/>
      <c r="AR78" s="283"/>
      <c r="AS78" s="132"/>
      <c r="AT78" s="132"/>
      <c r="AU78" s="113"/>
      <c r="AV78" s="132"/>
      <c r="AW78" s="132"/>
      <c r="AX78" s="284"/>
      <c r="AY78" s="132"/>
      <c r="BA78" s="132"/>
      <c r="BB78" s="132"/>
      <c r="BC78" s="212"/>
      <c r="BD78" s="212"/>
      <c r="BE78" s="212"/>
      <c r="BF78" s="212"/>
      <c r="BG78" s="212"/>
      <c r="BH78" s="212"/>
    </row>
    <row r="79" spans="1:60" s="76" customFormat="1" x14ac:dyDescent="0.2">
      <c r="A79" s="124"/>
      <c r="B79" s="112"/>
      <c r="C79" s="207" t="str">
        <f t="shared" si="10"/>
        <v/>
      </c>
      <c r="D79" s="73"/>
      <c r="E79" s="112"/>
      <c r="F79" s="112"/>
      <c r="G79" s="112"/>
      <c r="H79" s="112"/>
      <c r="I79" s="112"/>
      <c r="J79" s="207" t="str">
        <f t="shared" si="11"/>
        <v/>
      </c>
      <c r="K79" s="112"/>
      <c r="L79" s="112"/>
      <c r="M79" s="112"/>
      <c r="N79" s="112"/>
      <c r="O79" s="112"/>
      <c r="P79" s="112"/>
      <c r="Q79" s="112"/>
      <c r="R79" s="112"/>
      <c r="S79" s="112"/>
      <c r="T79" s="207" t="str">
        <f t="shared" si="12"/>
        <v/>
      </c>
      <c r="U79" s="112"/>
      <c r="V79" s="112"/>
      <c r="W79" s="112"/>
      <c r="X79" s="112"/>
      <c r="Y79" s="207" t="str">
        <f t="shared" si="13"/>
        <v/>
      </c>
      <c r="Z79" s="112"/>
      <c r="AA79" s="112"/>
      <c r="AB79" s="112"/>
      <c r="AC79" s="282"/>
      <c r="AD79" s="132"/>
      <c r="AE79" s="132"/>
      <c r="AF79" s="132"/>
      <c r="AG79" s="119"/>
      <c r="AH79" s="119"/>
      <c r="AI79" s="119"/>
      <c r="AJ79" s="132"/>
      <c r="AK79" s="124"/>
      <c r="AL79" s="207" t="str">
        <f t="shared" si="14"/>
        <v/>
      </c>
      <c r="AM79" s="132"/>
      <c r="AN79" s="132"/>
      <c r="AO79" s="112"/>
      <c r="AP79" s="112"/>
      <c r="AQ79" s="113"/>
      <c r="AR79" s="283"/>
      <c r="AS79" s="132"/>
      <c r="AT79" s="132"/>
      <c r="AU79" s="113"/>
      <c r="AV79" s="132"/>
      <c r="AW79" s="132"/>
      <c r="AX79" s="284"/>
      <c r="AY79" s="132"/>
      <c r="BA79" s="132"/>
      <c r="BB79" s="132"/>
      <c r="BC79" s="212"/>
      <c r="BD79" s="212"/>
      <c r="BE79" s="212"/>
      <c r="BF79" s="212"/>
      <c r="BG79" s="212"/>
      <c r="BH79" s="212"/>
    </row>
    <row r="80" spans="1:60" s="76" customFormat="1" x14ac:dyDescent="0.2">
      <c r="A80" s="124"/>
      <c r="B80" s="112"/>
      <c r="C80" s="207" t="str">
        <f t="shared" si="10"/>
        <v/>
      </c>
      <c r="D80" s="73"/>
      <c r="E80" s="112"/>
      <c r="F80" s="112"/>
      <c r="G80" s="112"/>
      <c r="H80" s="112"/>
      <c r="I80" s="112"/>
      <c r="J80" s="207" t="str">
        <f t="shared" si="11"/>
        <v/>
      </c>
      <c r="K80" s="112"/>
      <c r="L80" s="112"/>
      <c r="M80" s="112"/>
      <c r="N80" s="112"/>
      <c r="O80" s="112"/>
      <c r="P80" s="112"/>
      <c r="Q80" s="112"/>
      <c r="R80" s="112"/>
      <c r="S80" s="112"/>
      <c r="T80" s="207" t="str">
        <f t="shared" si="12"/>
        <v/>
      </c>
      <c r="U80" s="112"/>
      <c r="V80" s="112"/>
      <c r="W80" s="112"/>
      <c r="X80" s="112"/>
      <c r="Y80" s="207" t="str">
        <f t="shared" si="13"/>
        <v/>
      </c>
      <c r="Z80" s="112"/>
      <c r="AA80" s="112"/>
      <c r="AB80" s="112"/>
      <c r="AC80" s="282"/>
      <c r="AD80" s="132"/>
      <c r="AE80" s="132"/>
      <c r="AF80" s="132"/>
      <c r="AG80" s="119"/>
      <c r="AH80" s="119"/>
      <c r="AI80" s="119"/>
      <c r="AJ80" s="132"/>
      <c r="AK80" s="124"/>
      <c r="AL80" s="207" t="str">
        <f t="shared" si="14"/>
        <v/>
      </c>
      <c r="AM80" s="132"/>
      <c r="AN80" s="132"/>
      <c r="AO80" s="112"/>
      <c r="AP80" s="112"/>
      <c r="AQ80" s="113"/>
      <c r="AR80" s="283"/>
      <c r="AS80" s="132"/>
      <c r="AT80" s="132"/>
      <c r="AU80" s="113"/>
      <c r="AV80" s="132"/>
      <c r="AW80" s="132"/>
      <c r="AX80" s="284"/>
      <c r="AY80" s="132"/>
      <c r="BA80" s="132"/>
      <c r="BB80" s="132"/>
      <c r="BC80" s="212"/>
      <c r="BD80" s="212"/>
      <c r="BE80" s="212"/>
      <c r="BF80" s="212"/>
      <c r="BG80" s="212"/>
      <c r="BH80" s="212"/>
    </row>
    <row r="81" spans="1:60" s="76" customFormat="1" x14ac:dyDescent="0.2">
      <c r="A81" s="124"/>
      <c r="B81" s="112"/>
      <c r="C81" s="207" t="str">
        <f t="shared" si="10"/>
        <v/>
      </c>
      <c r="D81" s="73"/>
      <c r="E81" s="112"/>
      <c r="F81" s="112"/>
      <c r="G81" s="112"/>
      <c r="H81" s="112"/>
      <c r="I81" s="112"/>
      <c r="J81" s="207" t="str">
        <f t="shared" si="11"/>
        <v/>
      </c>
      <c r="K81" s="112"/>
      <c r="L81" s="112"/>
      <c r="M81" s="112"/>
      <c r="N81" s="112"/>
      <c r="O81" s="112"/>
      <c r="P81" s="112"/>
      <c r="Q81" s="112"/>
      <c r="R81" s="112"/>
      <c r="S81" s="112"/>
      <c r="T81" s="207" t="str">
        <f t="shared" si="12"/>
        <v/>
      </c>
      <c r="U81" s="112"/>
      <c r="V81" s="112"/>
      <c r="W81" s="112"/>
      <c r="X81" s="112"/>
      <c r="Y81" s="207" t="str">
        <f t="shared" si="13"/>
        <v/>
      </c>
      <c r="Z81" s="112"/>
      <c r="AA81" s="112"/>
      <c r="AB81" s="112"/>
      <c r="AC81" s="282"/>
      <c r="AD81" s="132"/>
      <c r="AE81" s="132"/>
      <c r="AF81" s="132"/>
      <c r="AG81" s="119"/>
      <c r="AH81" s="119"/>
      <c r="AI81" s="119"/>
      <c r="AJ81" s="132"/>
      <c r="AK81" s="124"/>
      <c r="AL81" s="207" t="str">
        <f t="shared" si="14"/>
        <v/>
      </c>
      <c r="AM81" s="132"/>
      <c r="AN81" s="132"/>
      <c r="AO81" s="112"/>
      <c r="AP81" s="112"/>
      <c r="AQ81" s="113"/>
      <c r="AR81" s="283"/>
      <c r="AS81" s="132"/>
      <c r="AT81" s="132"/>
      <c r="AU81" s="113"/>
      <c r="AV81" s="132"/>
      <c r="AW81" s="132"/>
      <c r="AX81" s="284"/>
      <c r="AY81" s="132"/>
      <c r="BA81" s="132"/>
      <c r="BB81" s="132"/>
      <c r="BC81" s="212"/>
      <c r="BD81" s="212"/>
      <c r="BE81" s="212"/>
      <c r="BF81" s="212"/>
      <c r="BG81" s="212"/>
      <c r="BH81" s="212"/>
    </row>
    <row r="82" spans="1:60" s="76" customFormat="1" x14ac:dyDescent="0.2">
      <c r="A82" s="124"/>
      <c r="B82" s="112"/>
      <c r="C82" s="207" t="str">
        <f t="shared" si="10"/>
        <v/>
      </c>
      <c r="D82" s="73"/>
      <c r="E82" s="112"/>
      <c r="F82" s="112"/>
      <c r="G82" s="112"/>
      <c r="H82" s="112"/>
      <c r="I82" s="112"/>
      <c r="J82" s="207" t="str">
        <f t="shared" si="11"/>
        <v/>
      </c>
      <c r="K82" s="112"/>
      <c r="L82" s="112"/>
      <c r="M82" s="112"/>
      <c r="N82" s="112"/>
      <c r="O82" s="112"/>
      <c r="P82" s="112"/>
      <c r="Q82" s="112"/>
      <c r="R82" s="112"/>
      <c r="S82" s="112"/>
      <c r="T82" s="207" t="str">
        <f t="shared" si="12"/>
        <v/>
      </c>
      <c r="U82" s="112"/>
      <c r="V82" s="112"/>
      <c r="W82" s="112"/>
      <c r="X82" s="112"/>
      <c r="Y82" s="207" t="str">
        <f t="shared" si="13"/>
        <v/>
      </c>
      <c r="Z82" s="112"/>
      <c r="AA82" s="112"/>
      <c r="AB82" s="112"/>
      <c r="AC82" s="282"/>
      <c r="AD82" s="132"/>
      <c r="AE82" s="132"/>
      <c r="AF82" s="132"/>
      <c r="AG82" s="119"/>
      <c r="AH82" s="119"/>
      <c r="AI82" s="119"/>
      <c r="AJ82" s="132"/>
      <c r="AK82" s="124"/>
      <c r="AL82" s="207" t="str">
        <f t="shared" si="14"/>
        <v/>
      </c>
      <c r="AM82" s="132"/>
      <c r="AN82" s="132"/>
      <c r="AO82" s="112"/>
      <c r="AP82" s="112"/>
      <c r="AQ82" s="113"/>
      <c r="AR82" s="283"/>
      <c r="AS82" s="132"/>
      <c r="AT82" s="132"/>
      <c r="AU82" s="113"/>
      <c r="AV82" s="132"/>
      <c r="AW82" s="132"/>
      <c r="AX82" s="284"/>
      <c r="AY82" s="132"/>
      <c r="BA82" s="132"/>
      <c r="BB82" s="132"/>
      <c r="BC82" s="212"/>
      <c r="BD82" s="212"/>
      <c r="BE82" s="212"/>
      <c r="BF82" s="212"/>
      <c r="BG82" s="212"/>
      <c r="BH82" s="212"/>
    </row>
    <row r="83" spans="1:60" s="76" customFormat="1" x14ac:dyDescent="0.2">
      <c r="A83" s="124"/>
      <c r="B83" s="112"/>
      <c r="C83" s="207" t="str">
        <f t="shared" si="10"/>
        <v/>
      </c>
      <c r="D83" s="73"/>
      <c r="E83" s="112"/>
      <c r="F83" s="112"/>
      <c r="G83" s="112"/>
      <c r="H83" s="112"/>
      <c r="I83" s="112"/>
      <c r="J83" s="207" t="str">
        <f t="shared" si="11"/>
        <v/>
      </c>
      <c r="K83" s="112"/>
      <c r="L83" s="112"/>
      <c r="M83" s="112"/>
      <c r="N83" s="112"/>
      <c r="O83" s="112"/>
      <c r="P83" s="112"/>
      <c r="Q83" s="112"/>
      <c r="R83" s="112"/>
      <c r="S83" s="112"/>
      <c r="T83" s="207" t="str">
        <f t="shared" si="12"/>
        <v/>
      </c>
      <c r="U83" s="112"/>
      <c r="V83" s="112"/>
      <c r="W83" s="112"/>
      <c r="X83" s="112"/>
      <c r="Y83" s="207" t="str">
        <f t="shared" si="13"/>
        <v/>
      </c>
      <c r="Z83" s="112"/>
      <c r="AA83" s="112"/>
      <c r="AB83" s="112"/>
      <c r="AC83" s="282"/>
      <c r="AD83" s="132"/>
      <c r="AE83" s="132"/>
      <c r="AF83" s="132"/>
      <c r="AG83" s="119"/>
      <c r="AH83" s="119"/>
      <c r="AI83" s="119"/>
      <c r="AJ83" s="132"/>
      <c r="AK83" s="124"/>
      <c r="AL83" s="207" t="str">
        <f t="shared" si="14"/>
        <v/>
      </c>
      <c r="AM83" s="132"/>
      <c r="AN83" s="132"/>
      <c r="AO83" s="112"/>
      <c r="AP83" s="112"/>
      <c r="AQ83" s="113"/>
      <c r="AR83" s="283"/>
      <c r="AS83" s="132"/>
      <c r="AT83" s="132"/>
      <c r="AU83" s="113"/>
      <c r="AV83" s="132"/>
      <c r="AW83" s="132"/>
      <c r="AX83" s="284"/>
      <c r="AY83" s="132"/>
      <c r="BA83" s="132"/>
      <c r="BB83" s="132"/>
      <c r="BC83" s="212"/>
      <c r="BD83" s="212"/>
      <c r="BE83" s="212"/>
      <c r="BF83" s="212"/>
      <c r="BG83" s="212"/>
      <c r="BH83" s="212"/>
    </row>
    <row r="84" spans="1:60" s="76" customFormat="1" x14ac:dyDescent="0.2">
      <c r="A84" s="124"/>
      <c r="B84" s="112"/>
      <c r="C84" s="207" t="str">
        <f t="shared" si="10"/>
        <v/>
      </c>
      <c r="D84" s="73"/>
      <c r="E84" s="112"/>
      <c r="F84" s="112"/>
      <c r="G84" s="112"/>
      <c r="H84" s="112"/>
      <c r="I84" s="112"/>
      <c r="J84" s="207" t="str">
        <f t="shared" si="11"/>
        <v/>
      </c>
      <c r="K84" s="112"/>
      <c r="L84" s="112"/>
      <c r="M84" s="112"/>
      <c r="N84" s="112"/>
      <c r="O84" s="112"/>
      <c r="P84" s="112"/>
      <c r="Q84" s="112"/>
      <c r="R84" s="112"/>
      <c r="S84" s="112"/>
      <c r="T84" s="207" t="str">
        <f t="shared" si="12"/>
        <v/>
      </c>
      <c r="U84" s="112"/>
      <c r="V84" s="112"/>
      <c r="W84" s="112"/>
      <c r="X84" s="112"/>
      <c r="Y84" s="207" t="str">
        <f t="shared" si="13"/>
        <v/>
      </c>
      <c r="Z84" s="112"/>
      <c r="AA84" s="112"/>
      <c r="AB84" s="112"/>
      <c r="AC84" s="282"/>
      <c r="AD84" s="132"/>
      <c r="AE84" s="132"/>
      <c r="AF84" s="132"/>
      <c r="AG84" s="119"/>
      <c r="AH84" s="119"/>
      <c r="AI84" s="119"/>
      <c r="AJ84" s="132"/>
      <c r="AK84" s="124"/>
      <c r="AL84" s="207" t="str">
        <f t="shared" si="14"/>
        <v/>
      </c>
      <c r="AM84" s="132"/>
      <c r="AN84" s="132"/>
      <c r="AO84" s="112"/>
      <c r="AP84" s="112"/>
      <c r="AQ84" s="113"/>
      <c r="AR84" s="283"/>
      <c r="AS84" s="132"/>
      <c r="AT84" s="132"/>
      <c r="AU84" s="113"/>
      <c r="AV84" s="132"/>
      <c r="AW84" s="132"/>
      <c r="AX84" s="284"/>
      <c r="AY84" s="132"/>
      <c r="BA84" s="132"/>
      <c r="BB84" s="132"/>
      <c r="BC84" s="212"/>
      <c r="BD84" s="212"/>
      <c r="BE84" s="212"/>
      <c r="BF84" s="212"/>
      <c r="BG84" s="212"/>
      <c r="BH84" s="212"/>
    </row>
    <row r="85" spans="1:60" s="76" customFormat="1" x14ac:dyDescent="0.2">
      <c r="A85" s="124"/>
      <c r="B85" s="112"/>
      <c r="C85" s="207" t="str">
        <f t="shared" si="10"/>
        <v/>
      </c>
      <c r="D85" s="73"/>
      <c r="E85" s="112"/>
      <c r="F85" s="112"/>
      <c r="G85" s="112"/>
      <c r="H85" s="112"/>
      <c r="I85" s="112"/>
      <c r="J85" s="207" t="str">
        <f t="shared" si="11"/>
        <v/>
      </c>
      <c r="K85" s="112"/>
      <c r="L85" s="112"/>
      <c r="M85" s="112"/>
      <c r="N85" s="112"/>
      <c r="O85" s="112"/>
      <c r="P85" s="112"/>
      <c r="Q85" s="112"/>
      <c r="R85" s="112"/>
      <c r="S85" s="112"/>
      <c r="T85" s="207" t="str">
        <f t="shared" si="12"/>
        <v/>
      </c>
      <c r="U85" s="112"/>
      <c r="V85" s="112"/>
      <c r="W85" s="112"/>
      <c r="X85" s="112"/>
      <c r="Y85" s="207" t="str">
        <f t="shared" si="13"/>
        <v/>
      </c>
      <c r="Z85" s="112"/>
      <c r="AA85" s="112"/>
      <c r="AB85" s="112"/>
      <c r="AC85" s="282"/>
      <c r="AD85" s="132"/>
      <c r="AE85" s="132"/>
      <c r="AF85" s="132"/>
      <c r="AG85" s="119"/>
      <c r="AH85" s="119"/>
      <c r="AI85" s="119"/>
      <c r="AJ85" s="132"/>
      <c r="AK85" s="124"/>
      <c r="AL85" s="207" t="str">
        <f t="shared" si="14"/>
        <v/>
      </c>
      <c r="AM85" s="132"/>
      <c r="AN85" s="132"/>
      <c r="AO85" s="112"/>
      <c r="AP85" s="112"/>
      <c r="AQ85" s="113"/>
      <c r="AR85" s="283"/>
      <c r="AS85" s="132"/>
      <c r="AT85" s="132"/>
      <c r="AU85" s="113"/>
      <c r="AV85" s="132"/>
      <c r="AW85" s="132"/>
      <c r="AX85" s="284"/>
      <c r="AY85" s="132"/>
      <c r="BA85" s="132"/>
      <c r="BB85" s="132"/>
      <c r="BC85" s="212"/>
      <c r="BD85" s="212"/>
      <c r="BE85" s="212"/>
      <c r="BF85" s="212"/>
      <c r="BG85" s="212"/>
      <c r="BH85" s="212"/>
    </row>
    <row r="86" spans="1:60" s="76" customFormat="1" x14ac:dyDescent="0.2">
      <c r="A86" s="124"/>
      <c r="B86" s="112"/>
      <c r="C86" s="207" t="str">
        <f t="shared" si="10"/>
        <v/>
      </c>
      <c r="D86" s="73"/>
      <c r="E86" s="112"/>
      <c r="F86" s="112"/>
      <c r="G86" s="112"/>
      <c r="H86" s="112"/>
      <c r="I86" s="112"/>
      <c r="J86" s="207" t="str">
        <f t="shared" si="11"/>
        <v/>
      </c>
      <c r="K86" s="112"/>
      <c r="L86" s="112"/>
      <c r="M86" s="112"/>
      <c r="N86" s="112"/>
      <c r="O86" s="112"/>
      <c r="P86" s="112"/>
      <c r="Q86" s="112"/>
      <c r="R86" s="112"/>
      <c r="S86" s="112"/>
      <c r="T86" s="207" t="str">
        <f t="shared" si="12"/>
        <v/>
      </c>
      <c r="U86" s="112"/>
      <c r="V86" s="112"/>
      <c r="W86" s="112"/>
      <c r="X86" s="112"/>
      <c r="Y86" s="207" t="str">
        <f t="shared" si="13"/>
        <v/>
      </c>
      <c r="Z86" s="112"/>
      <c r="AA86" s="112"/>
      <c r="AB86" s="112"/>
      <c r="AC86" s="282"/>
      <c r="AD86" s="132"/>
      <c r="AE86" s="132"/>
      <c r="AF86" s="132"/>
      <c r="AG86" s="119"/>
      <c r="AH86" s="119"/>
      <c r="AI86" s="119"/>
      <c r="AJ86" s="132"/>
      <c r="AK86" s="124"/>
      <c r="AL86" s="207" t="str">
        <f t="shared" si="14"/>
        <v/>
      </c>
      <c r="AM86" s="132"/>
      <c r="AN86" s="132"/>
      <c r="AO86" s="112"/>
      <c r="AP86" s="112"/>
      <c r="AQ86" s="113"/>
      <c r="AR86" s="283"/>
      <c r="AS86" s="132"/>
      <c r="AT86" s="132"/>
      <c r="AU86" s="113"/>
      <c r="AV86" s="132"/>
      <c r="AW86" s="132"/>
      <c r="AX86" s="284"/>
      <c r="AY86" s="132"/>
      <c r="BA86" s="132"/>
      <c r="BB86" s="132"/>
      <c r="BC86" s="212"/>
      <c r="BD86" s="212"/>
      <c r="BE86" s="212"/>
      <c r="BF86" s="212"/>
      <c r="BG86" s="212"/>
      <c r="BH86" s="212"/>
    </row>
    <row r="87" spans="1:60" s="76" customFormat="1" x14ac:dyDescent="0.2">
      <c r="A87" s="124"/>
      <c r="B87" s="112"/>
      <c r="C87" s="207" t="str">
        <f t="shared" si="10"/>
        <v/>
      </c>
      <c r="D87" s="73"/>
      <c r="E87" s="112"/>
      <c r="F87" s="112"/>
      <c r="G87" s="112"/>
      <c r="H87" s="112"/>
      <c r="I87" s="112"/>
      <c r="J87" s="207" t="str">
        <f t="shared" si="11"/>
        <v/>
      </c>
      <c r="K87" s="112"/>
      <c r="L87" s="112"/>
      <c r="M87" s="112"/>
      <c r="N87" s="112"/>
      <c r="O87" s="112"/>
      <c r="P87" s="112"/>
      <c r="Q87" s="112"/>
      <c r="R87" s="112"/>
      <c r="S87" s="112"/>
      <c r="T87" s="207" t="str">
        <f t="shared" si="12"/>
        <v/>
      </c>
      <c r="U87" s="112"/>
      <c r="V87" s="112"/>
      <c r="W87" s="112"/>
      <c r="X87" s="112"/>
      <c r="Y87" s="207" t="str">
        <f t="shared" si="13"/>
        <v/>
      </c>
      <c r="Z87" s="112"/>
      <c r="AA87" s="112"/>
      <c r="AB87" s="112"/>
      <c r="AC87" s="282"/>
      <c r="AD87" s="132"/>
      <c r="AE87" s="132"/>
      <c r="AF87" s="132"/>
      <c r="AG87" s="119"/>
      <c r="AH87" s="119"/>
      <c r="AI87" s="119"/>
      <c r="AJ87" s="132"/>
      <c r="AK87" s="124"/>
      <c r="AL87" s="207" t="str">
        <f t="shared" si="14"/>
        <v/>
      </c>
      <c r="AM87" s="132"/>
      <c r="AN87" s="132"/>
      <c r="AO87" s="112"/>
      <c r="AP87" s="112"/>
      <c r="AQ87" s="113"/>
      <c r="AR87" s="283"/>
      <c r="AS87" s="132"/>
      <c r="AT87" s="132"/>
      <c r="AU87" s="113"/>
      <c r="AV87" s="132"/>
      <c r="AW87" s="132"/>
      <c r="AX87" s="284"/>
      <c r="AY87" s="132"/>
      <c r="BA87" s="132"/>
      <c r="BB87" s="132"/>
      <c r="BC87" s="212"/>
      <c r="BD87" s="212"/>
      <c r="BE87" s="212"/>
      <c r="BF87" s="212"/>
      <c r="BG87" s="212"/>
      <c r="BH87" s="212"/>
    </row>
    <row r="88" spans="1:60" s="76" customFormat="1" x14ac:dyDescent="0.2">
      <c r="A88" s="124"/>
      <c r="B88" s="112"/>
      <c r="C88" s="207" t="str">
        <f t="shared" si="10"/>
        <v/>
      </c>
      <c r="D88" s="73"/>
      <c r="E88" s="112"/>
      <c r="F88" s="112"/>
      <c r="G88" s="112"/>
      <c r="H88" s="112"/>
      <c r="I88" s="112"/>
      <c r="J88" s="207" t="str">
        <f t="shared" si="11"/>
        <v/>
      </c>
      <c r="K88" s="112"/>
      <c r="L88" s="112"/>
      <c r="M88" s="112"/>
      <c r="N88" s="112"/>
      <c r="O88" s="112"/>
      <c r="P88" s="112"/>
      <c r="Q88" s="112"/>
      <c r="R88" s="112"/>
      <c r="S88" s="112"/>
      <c r="T88" s="207" t="str">
        <f t="shared" si="12"/>
        <v/>
      </c>
      <c r="U88" s="112"/>
      <c r="V88" s="112"/>
      <c r="W88" s="112"/>
      <c r="X88" s="112"/>
      <c r="Y88" s="207" t="str">
        <f t="shared" si="13"/>
        <v/>
      </c>
      <c r="Z88" s="112"/>
      <c r="AA88" s="112"/>
      <c r="AB88" s="112"/>
      <c r="AC88" s="282"/>
      <c r="AD88" s="132"/>
      <c r="AE88" s="132"/>
      <c r="AF88" s="132"/>
      <c r="AG88" s="119"/>
      <c r="AH88" s="119"/>
      <c r="AI88" s="119"/>
      <c r="AJ88" s="132"/>
      <c r="AK88" s="124"/>
      <c r="AL88" s="207" t="str">
        <f t="shared" si="14"/>
        <v/>
      </c>
      <c r="AM88" s="132"/>
      <c r="AN88" s="132"/>
      <c r="AO88" s="112"/>
      <c r="AP88" s="112"/>
      <c r="AQ88" s="113"/>
      <c r="AR88" s="283"/>
      <c r="AS88" s="132"/>
      <c r="AT88" s="132"/>
      <c r="AU88" s="113"/>
      <c r="AV88" s="132"/>
      <c r="AW88" s="132"/>
      <c r="AX88" s="284"/>
      <c r="AY88" s="132"/>
      <c r="BA88" s="132"/>
      <c r="BB88" s="132"/>
      <c r="BC88" s="212"/>
      <c r="BD88" s="212"/>
      <c r="BE88" s="212"/>
      <c r="BF88" s="212"/>
      <c r="BG88" s="212"/>
      <c r="BH88" s="212"/>
    </row>
    <row r="89" spans="1:60" s="76" customFormat="1" x14ac:dyDescent="0.2">
      <c r="A89" s="124"/>
      <c r="B89" s="112"/>
      <c r="C89" s="207" t="str">
        <f t="shared" si="10"/>
        <v/>
      </c>
      <c r="D89" s="73"/>
      <c r="E89" s="112"/>
      <c r="F89" s="112"/>
      <c r="G89" s="112"/>
      <c r="H89" s="112"/>
      <c r="I89" s="112"/>
      <c r="J89" s="207" t="str">
        <f t="shared" si="11"/>
        <v/>
      </c>
      <c r="K89" s="112"/>
      <c r="L89" s="112"/>
      <c r="M89" s="112"/>
      <c r="N89" s="112"/>
      <c r="O89" s="112"/>
      <c r="P89" s="112"/>
      <c r="Q89" s="112"/>
      <c r="R89" s="112"/>
      <c r="S89" s="112"/>
      <c r="T89" s="207" t="str">
        <f t="shared" si="12"/>
        <v/>
      </c>
      <c r="U89" s="112"/>
      <c r="V89" s="112"/>
      <c r="W89" s="112"/>
      <c r="X89" s="112"/>
      <c r="Y89" s="207" t="str">
        <f t="shared" si="13"/>
        <v/>
      </c>
      <c r="Z89" s="112"/>
      <c r="AA89" s="112"/>
      <c r="AB89" s="112"/>
      <c r="AC89" s="282"/>
      <c r="AD89" s="132"/>
      <c r="AE89" s="132"/>
      <c r="AF89" s="132"/>
      <c r="AG89" s="119"/>
      <c r="AH89" s="119"/>
      <c r="AI89" s="119"/>
      <c r="AJ89" s="132"/>
      <c r="AK89" s="124"/>
      <c r="AL89" s="207" t="str">
        <f t="shared" si="14"/>
        <v/>
      </c>
      <c r="AM89" s="132"/>
      <c r="AN89" s="132"/>
      <c r="AO89" s="112"/>
      <c r="AP89" s="112"/>
      <c r="AQ89" s="113"/>
      <c r="AR89" s="283"/>
      <c r="AS89" s="132"/>
      <c r="AT89" s="132"/>
      <c r="AU89" s="113"/>
      <c r="AV89" s="132"/>
      <c r="AW89" s="132"/>
      <c r="AX89" s="284"/>
      <c r="AY89" s="132"/>
      <c r="BA89" s="132"/>
      <c r="BB89" s="132"/>
      <c r="BC89" s="212"/>
      <c r="BD89" s="212"/>
      <c r="BE89" s="212"/>
      <c r="BF89" s="212"/>
      <c r="BG89" s="212"/>
      <c r="BH89" s="212"/>
    </row>
    <row r="90" spans="1:60" s="76" customFormat="1" x14ac:dyDescent="0.2">
      <c r="A90" s="124"/>
      <c r="B90" s="112"/>
      <c r="C90" s="207" t="str">
        <f t="shared" si="10"/>
        <v/>
      </c>
      <c r="D90" s="73"/>
      <c r="E90" s="112"/>
      <c r="F90" s="112"/>
      <c r="G90" s="112"/>
      <c r="H90" s="112"/>
      <c r="I90" s="112"/>
      <c r="J90" s="207" t="str">
        <f t="shared" si="11"/>
        <v/>
      </c>
      <c r="K90" s="112"/>
      <c r="L90" s="112"/>
      <c r="M90" s="112"/>
      <c r="N90" s="112"/>
      <c r="O90" s="112"/>
      <c r="P90" s="112"/>
      <c r="Q90" s="112"/>
      <c r="R90" s="112"/>
      <c r="S90" s="112"/>
      <c r="T90" s="207" t="str">
        <f t="shared" si="12"/>
        <v/>
      </c>
      <c r="U90" s="112"/>
      <c r="V90" s="112"/>
      <c r="W90" s="112"/>
      <c r="X90" s="112"/>
      <c r="Y90" s="207" t="str">
        <f t="shared" si="13"/>
        <v/>
      </c>
      <c r="Z90" s="112"/>
      <c r="AA90" s="112"/>
      <c r="AB90" s="112"/>
      <c r="AC90" s="282"/>
      <c r="AD90" s="132"/>
      <c r="AE90" s="132"/>
      <c r="AF90" s="132"/>
      <c r="AG90" s="119"/>
      <c r="AH90" s="119"/>
      <c r="AI90" s="119"/>
      <c r="AJ90" s="132"/>
      <c r="AK90" s="124"/>
      <c r="AL90" s="207" t="str">
        <f t="shared" si="14"/>
        <v/>
      </c>
      <c r="AM90" s="132"/>
      <c r="AN90" s="132"/>
      <c r="AO90" s="112"/>
      <c r="AP90" s="112"/>
      <c r="AQ90" s="113"/>
      <c r="AR90" s="283"/>
      <c r="AS90" s="132"/>
      <c r="AT90" s="132"/>
      <c r="AU90" s="113"/>
      <c r="AV90" s="132"/>
      <c r="AW90" s="132"/>
      <c r="AX90" s="284"/>
      <c r="AY90" s="132"/>
      <c r="BA90" s="132"/>
      <c r="BB90" s="132"/>
      <c r="BC90" s="212"/>
      <c r="BD90" s="212"/>
      <c r="BE90" s="212"/>
      <c r="BF90" s="212"/>
      <c r="BG90" s="212"/>
      <c r="BH90" s="212"/>
    </row>
    <row r="91" spans="1:60" s="76" customFormat="1" x14ac:dyDescent="0.2">
      <c r="A91" s="124"/>
      <c r="B91" s="112"/>
      <c r="C91" s="207" t="str">
        <f t="shared" si="10"/>
        <v/>
      </c>
      <c r="D91" s="73"/>
      <c r="E91" s="112"/>
      <c r="F91" s="112"/>
      <c r="G91" s="112"/>
      <c r="H91" s="112"/>
      <c r="I91" s="112"/>
      <c r="J91" s="207" t="str">
        <f t="shared" si="11"/>
        <v/>
      </c>
      <c r="K91" s="112"/>
      <c r="L91" s="112"/>
      <c r="M91" s="112"/>
      <c r="N91" s="112"/>
      <c r="O91" s="112"/>
      <c r="P91" s="112"/>
      <c r="Q91" s="112"/>
      <c r="R91" s="112"/>
      <c r="S91" s="112"/>
      <c r="T91" s="207" t="str">
        <f t="shared" si="12"/>
        <v/>
      </c>
      <c r="U91" s="112"/>
      <c r="V91" s="112"/>
      <c r="W91" s="112"/>
      <c r="X91" s="112"/>
      <c r="Y91" s="207" t="str">
        <f t="shared" si="13"/>
        <v/>
      </c>
      <c r="Z91" s="112"/>
      <c r="AA91" s="112"/>
      <c r="AB91" s="112"/>
      <c r="AC91" s="282"/>
      <c r="AD91" s="132"/>
      <c r="AE91" s="132"/>
      <c r="AF91" s="132"/>
      <c r="AG91" s="119"/>
      <c r="AH91" s="119"/>
      <c r="AI91" s="119"/>
      <c r="AJ91" s="132"/>
      <c r="AK91" s="124"/>
      <c r="AL91" s="207" t="str">
        <f t="shared" si="14"/>
        <v/>
      </c>
      <c r="AM91" s="132"/>
      <c r="AN91" s="132"/>
      <c r="AO91" s="112"/>
      <c r="AP91" s="112"/>
      <c r="AQ91" s="113"/>
      <c r="AR91" s="283"/>
      <c r="AS91" s="132"/>
      <c r="AT91" s="132"/>
      <c r="AU91" s="113"/>
      <c r="AV91" s="132"/>
      <c r="AW91" s="132"/>
      <c r="AX91" s="284"/>
      <c r="AY91" s="132"/>
      <c r="BA91" s="132"/>
      <c r="BB91" s="132"/>
      <c r="BC91" s="212"/>
      <c r="BD91" s="212"/>
      <c r="BE91" s="212"/>
      <c r="BF91" s="212"/>
      <c r="BG91" s="212"/>
      <c r="BH91" s="212"/>
    </row>
    <row r="92" spans="1:60" s="76" customFormat="1" x14ac:dyDescent="0.2">
      <c r="A92" s="124"/>
      <c r="B92" s="112"/>
      <c r="C92" s="207" t="str">
        <f t="shared" si="10"/>
        <v/>
      </c>
      <c r="D92" s="73"/>
      <c r="E92" s="112"/>
      <c r="F92" s="112"/>
      <c r="G92" s="112"/>
      <c r="H92" s="112"/>
      <c r="I92" s="112"/>
      <c r="J92" s="207" t="str">
        <f t="shared" si="11"/>
        <v/>
      </c>
      <c r="K92" s="112"/>
      <c r="L92" s="112"/>
      <c r="M92" s="112"/>
      <c r="N92" s="112"/>
      <c r="O92" s="112"/>
      <c r="P92" s="112"/>
      <c r="Q92" s="112"/>
      <c r="R92" s="112"/>
      <c r="S92" s="112"/>
      <c r="T92" s="207" t="str">
        <f t="shared" si="12"/>
        <v/>
      </c>
      <c r="U92" s="112"/>
      <c r="V92" s="112"/>
      <c r="W92" s="112"/>
      <c r="X92" s="112"/>
      <c r="Y92" s="207" t="str">
        <f t="shared" si="13"/>
        <v/>
      </c>
      <c r="Z92" s="112"/>
      <c r="AA92" s="112"/>
      <c r="AB92" s="112"/>
      <c r="AC92" s="282"/>
      <c r="AD92" s="132"/>
      <c r="AE92" s="132"/>
      <c r="AF92" s="132"/>
      <c r="AG92" s="119"/>
      <c r="AH92" s="119"/>
      <c r="AI92" s="119"/>
      <c r="AJ92" s="132"/>
      <c r="AK92" s="124"/>
      <c r="AL92" s="207" t="str">
        <f t="shared" si="14"/>
        <v/>
      </c>
      <c r="AM92" s="132"/>
      <c r="AN92" s="132"/>
      <c r="AO92" s="112"/>
      <c r="AP92" s="112"/>
      <c r="AQ92" s="113"/>
      <c r="AR92" s="283"/>
      <c r="AS92" s="132"/>
      <c r="AT92" s="132"/>
      <c r="AU92" s="113"/>
      <c r="AV92" s="132"/>
      <c r="AW92" s="132"/>
      <c r="AX92" s="284"/>
      <c r="AY92" s="132"/>
      <c r="BA92" s="132"/>
      <c r="BB92" s="132"/>
      <c r="BC92" s="212"/>
      <c r="BD92" s="212"/>
      <c r="BE92" s="212"/>
      <c r="BF92" s="212"/>
      <c r="BG92" s="212"/>
      <c r="BH92" s="212"/>
    </row>
    <row r="93" spans="1:60" s="76" customFormat="1" x14ac:dyDescent="0.2">
      <c r="A93" s="124"/>
      <c r="B93" s="112"/>
      <c r="C93" s="207" t="str">
        <f t="shared" si="10"/>
        <v/>
      </c>
      <c r="D93" s="73"/>
      <c r="E93" s="112"/>
      <c r="F93" s="112"/>
      <c r="G93" s="112"/>
      <c r="H93" s="112"/>
      <c r="I93" s="112"/>
      <c r="J93" s="207" t="str">
        <f t="shared" si="11"/>
        <v/>
      </c>
      <c r="K93" s="112"/>
      <c r="L93" s="112"/>
      <c r="M93" s="112"/>
      <c r="N93" s="112"/>
      <c r="O93" s="112"/>
      <c r="P93" s="112"/>
      <c r="Q93" s="112"/>
      <c r="R93" s="112"/>
      <c r="S93" s="112"/>
      <c r="T93" s="207" t="str">
        <f t="shared" si="12"/>
        <v/>
      </c>
      <c r="U93" s="112"/>
      <c r="V93" s="112"/>
      <c r="W93" s="112"/>
      <c r="X93" s="112"/>
      <c r="Y93" s="207" t="str">
        <f t="shared" si="13"/>
        <v/>
      </c>
      <c r="Z93" s="112"/>
      <c r="AA93" s="112"/>
      <c r="AB93" s="112"/>
      <c r="AC93" s="282"/>
      <c r="AD93" s="132"/>
      <c r="AE93" s="132"/>
      <c r="AF93" s="132"/>
      <c r="AG93" s="119"/>
      <c r="AH93" s="119"/>
      <c r="AI93" s="119"/>
      <c r="AJ93" s="132"/>
      <c r="AK93" s="124"/>
      <c r="AL93" s="207" t="str">
        <f t="shared" si="14"/>
        <v/>
      </c>
      <c r="AM93" s="132"/>
      <c r="AN93" s="132"/>
      <c r="AO93" s="112"/>
      <c r="AP93" s="112"/>
      <c r="AQ93" s="113"/>
      <c r="AR93" s="283"/>
      <c r="AS93" s="132"/>
      <c r="AT93" s="132"/>
      <c r="AU93" s="113"/>
      <c r="AV93" s="132"/>
      <c r="AW93" s="132"/>
      <c r="AX93" s="284"/>
      <c r="AY93" s="132"/>
      <c r="BA93" s="132"/>
      <c r="BB93" s="132"/>
      <c r="BC93" s="212"/>
      <c r="BD93" s="212"/>
      <c r="BE93" s="212"/>
      <c r="BF93" s="212"/>
      <c r="BG93" s="212"/>
      <c r="BH93" s="212"/>
    </row>
    <row r="94" spans="1:60" s="76" customFormat="1" x14ac:dyDescent="0.2">
      <c r="A94" s="124"/>
      <c r="B94" s="112"/>
      <c r="C94" s="207" t="str">
        <f t="shared" si="10"/>
        <v/>
      </c>
      <c r="D94" s="73"/>
      <c r="E94" s="112"/>
      <c r="F94" s="112"/>
      <c r="G94" s="112"/>
      <c r="H94" s="112"/>
      <c r="I94" s="112"/>
      <c r="J94" s="207" t="str">
        <f t="shared" si="11"/>
        <v/>
      </c>
      <c r="K94" s="112"/>
      <c r="L94" s="112"/>
      <c r="M94" s="112"/>
      <c r="N94" s="112"/>
      <c r="O94" s="112"/>
      <c r="P94" s="112"/>
      <c r="Q94" s="112"/>
      <c r="R94" s="112"/>
      <c r="S94" s="112"/>
      <c r="T94" s="207" t="str">
        <f t="shared" si="12"/>
        <v/>
      </c>
      <c r="U94" s="112"/>
      <c r="V94" s="112"/>
      <c r="W94" s="112"/>
      <c r="X94" s="112"/>
      <c r="Y94" s="207" t="str">
        <f t="shared" si="13"/>
        <v/>
      </c>
      <c r="Z94" s="112"/>
      <c r="AA94" s="112"/>
      <c r="AB94" s="112"/>
      <c r="AC94" s="282"/>
      <c r="AD94" s="132"/>
      <c r="AE94" s="132"/>
      <c r="AF94" s="132"/>
      <c r="AG94" s="119"/>
      <c r="AH94" s="119"/>
      <c r="AI94" s="119"/>
      <c r="AJ94" s="132"/>
      <c r="AK94" s="124"/>
      <c r="AL94" s="207" t="str">
        <f t="shared" si="14"/>
        <v/>
      </c>
      <c r="AM94" s="132"/>
      <c r="AN94" s="132"/>
      <c r="AO94" s="112"/>
      <c r="AP94" s="112"/>
      <c r="AQ94" s="113"/>
      <c r="AR94" s="283"/>
      <c r="AS94" s="132"/>
      <c r="AT94" s="132"/>
      <c r="AU94" s="113"/>
      <c r="AV94" s="132"/>
      <c r="AW94" s="132"/>
      <c r="AX94" s="284"/>
      <c r="AY94" s="132"/>
      <c r="BA94" s="132"/>
      <c r="BB94" s="132"/>
      <c r="BC94" s="212"/>
      <c r="BD94" s="212"/>
      <c r="BE94" s="212"/>
      <c r="BF94" s="212"/>
      <c r="BG94" s="212"/>
      <c r="BH94" s="212"/>
    </row>
    <row r="95" spans="1:60" s="76" customFormat="1" x14ac:dyDescent="0.2">
      <c r="A95" s="124"/>
      <c r="B95" s="112"/>
      <c r="C95" s="207" t="str">
        <f t="shared" si="10"/>
        <v/>
      </c>
      <c r="D95" s="73"/>
      <c r="E95" s="112"/>
      <c r="F95" s="112"/>
      <c r="G95" s="112"/>
      <c r="H95" s="112"/>
      <c r="I95" s="112"/>
      <c r="J95" s="207" t="str">
        <f t="shared" si="11"/>
        <v/>
      </c>
      <c r="K95" s="112"/>
      <c r="L95" s="112"/>
      <c r="M95" s="112"/>
      <c r="N95" s="112"/>
      <c r="O95" s="112"/>
      <c r="P95" s="112"/>
      <c r="Q95" s="112"/>
      <c r="R95" s="112"/>
      <c r="S95" s="112"/>
      <c r="T95" s="207" t="str">
        <f t="shared" si="12"/>
        <v/>
      </c>
      <c r="U95" s="112"/>
      <c r="V95" s="112"/>
      <c r="W95" s="112"/>
      <c r="X95" s="112"/>
      <c r="Y95" s="207" t="str">
        <f t="shared" si="13"/>
        <v/>
      </c>
      <c r="Z95" s="112"/>
      <c r="AA95" s="112"/>
      <c r="AB95" s="112"/>
      <c r="AC95" s="282"/>
      <c r="AD95" s="132"/>
      <c r="AE95" s="132"/>
      <c r="AF95" s="132"/>
      <c r="AG95" s="119"/>
      <c r="AH95" s="119"/>
      <c r="AI95" s="119"/>
      <c r="AJ95" s="132"/>
      <c r="AK95" s="124"/>
      <c r="AL95" s="207" t="str">
        <f t="shared" si="14"/>
        <v/>
      </c>
      <c r="AM95" s="132"/>
      <c r="AN95" s="132"/>
      <c r="AO95" s="112"/>
      <c r="AP95" s="112"/>
      <c r="AQ95" s="113"/>
      <c r="AR95" s="283"/>
      <c r="AS95" s="132"/>
      <c r="AT95" s="132"/>
      <c r="AU95" s="113"/>
      <c r="AV95" s="132"/>
      <c r="AW95" s="132"/>
      <c r="AX95" s="284"/>
      <c r="AY95" s="132"/>
      <c r="BA95" s="132"/>
      <c r="BB95" s="132"/>
      <c r="BC95" s="212"/>
      <c r="BD95" s="212"/>
      <c r="BE95" s="212"/>
      <c r="BF95" s="212"/>
      <c r="BG95" s="212"/>
      <c r="BH95" s="212"/>
    </row>
    <row r="96" spans="1:60" s="76" customFormat="1" x14ac:dyDescent="0.2">
      <c r="A96" s="124"/>
      <c r="B96" s="112"/>
      <c r="C96" s="207" t="str">
        <f t="shared" si="10"/>
        <v/>
      </c>
      <c r="D96" s="73"/>
      <c r="E96" s="112"/>
      <c r="F96" s="112"/>
      <c r="G96" s="112"/>
      <c r="H96" s="112"/>
      <c r="I96" s="112"/>
      <c r="J96" s="207" t="str">
        <f t="shared" si="11"/>
        <v/>
      </c>
      <c r="K96" s="112"/>
      <c r="L96" s="112"/>
      <c r="M96" s="112"/>
      <c r="N96" s="112"/>
      <c r="O96" s="112"/>
      <c r="P96" s="112"/>
      <c r="Q96" s="112"/>
      <c r="R96" s="112"/>
      <c r="S96" s="112"/>
      <c r="T96" s="207" t="str">
        <f t="shared" si="12"/>
        <v/>
      </c>
      <c r="U96" s="112"/>
      <c r="V96" s="112"/>
      <c r="W96" s="112"/>
      <c r="X96" s="112"/>
      <c r="Y96" s="207" t="str">
        <f t="shared" si="13"/>
        <v/>
      </c>
      <c r="Z96" s="112"/>
      <c r="AA96" s="112"/>
      <c r="AB96" s="112"/>
      <c r="AC96" s="282"/>
      <c r="AD96" s="132"/>
      <c r="AE96" s="132"/>
      <c r="AF96" s="132"/>
      <c r="AG96" s="119"/>
      <c r="AH96" s="119"/>
      <c r="AI96" s="119"/>
      <c r="AJ96" s="132"/>
      <c r="AK96" s="124"/>
      <c r="AL96" s="207" t="str">
        <f t="shared" si="14"/>
        <v/>
      </c>
      <c r="AM96" s="132"/>
      <c r="AN96" s="132"/>
      <c r="AO96" s="112"/>
      <c r="AP96" s="112"/>
      <c r="AQ96" s="113"/>
      <c r="AR96" s="283"/>
      <c r="AS96" s="132"/>
      <c r="AT96" s="132"/>
      <c r="AU96" s="113"/>
      <c r="AV96" s="132"/>
      <c r="AW96" s="132"/>
      <c r="AX96" s="284"/>
      <c r="AY96" s="132"/>
      <c r="BA96" s="132"/>
      <c r="BB96" s="132"/>
      <c r="BC96" s="212"/>
      <c r="BD96" s="212"/>
      <c r="BE96" s="212"/>
      <c r="BF96" s="212"/>
      <c r="BG96" s="212"/>
      <c r="BH96" s="212"/>
    </row>
    <row r="97" spans="1:60" s="76" customFormat="1" x14ac:dyDescent="0.2">
      <c r="A97" s="124"/>
      <c r="B97" s="112"/>
      <c r="C97" s="207" t="str">
        <f t="shared" si="10"/>
        <v/>
      </c>
      <c r="D97" s="73"/>
      <c r="E97" s="112"/>
      <c r="F97" s="112"/>
      <c r="G97" s="112"/>
      <c r="H97" s="112"/>
      <c r="I97" s="112"/>
      <c r="J97" s="207" t="str">
        <f t="shared" si="11"/>
        <v/>
      </c>
      <c r="K97" s="112"/>
      <c r="L97" s="112"/>
      <c r="M97" s="112"/>
      <c r="N97" s="112"/>
      <c r="O97" s="112"/>
      <c r="P97" s="112"/>
      <c r="Q97" s="112"/>
      <c r="R97" s="112"/>
      <c r="S97" s="112"/>
      <c r="T97" s="207" t="str">
        <f t="shared" si="12"/>
        <v/>
      </c>
      <c r="U97" s="112"/>
      <c r="V97" s="112"/>
      <c r="W97" s="112"/>
      <c r="X97" s="112"/>
      <c r="Y97" s="207" t="str">
        <f t="shared" si="13"/>
        <v/>
      </c>
      <c r="Z97" s="112"/>
      <c r="AA97" s="112"/>
      <c r="AB97" s="112"/>
      <c r="AC97" s="282"/>
      <c r="AD97" s="132"/>
      <c r="AE97" s="132"/>
      <c r="AF97" s="132"/>
      <c r="AG97" s="119"/>
      <c r="AH97" s="119"/>
      <c r="AI97" s="119"/>
      <c r="AJ97" s="132"/>
      <c r="AK97" s="124"/>
      <c r="AL97" s="207" t="str">
        <f t="shared" si="14"/>
        <v/>
      </c>
      <c r="AM97" s="132"/>
      <c r="AN97" s="132"/>
      <c r="AO97" s="112"/>
      <c r="AP97" s="112"/>
      <c r="AQ97" s="113"/>
      <c r="AR97" s="283"/>
      <c r="AS97" s="132"/>
      <c r="AT97" s="132"/>
      <c r="AU97" s="113"/>
      <c r="AV97" s="132"/>
      <c r="AW97" s="132"/>
      <c r="AX97" s="284"/>
      <c r="AY97" s="132"/>
      <c r="BA97" s="132"/>
      <c r="BB97" s="132"/>
      <c r="BC97" s="212"/>
      <c r="BD97" s="212"/>
      <c r="BE97" s="212"/>
      <c r="BF97" s="212"/>
      <c r="BG97" s="212"/>
      <c r="BH97" s="212"/>
    </row>
    <row r="98" spans="1:60" s="76" customFormat="1" x14ac:dyDescent="0.2">
      <c r="A98" s="124"/>
      <c r="B98" s="112"/>
      <c r="C98" s="207" t="str">
        <f t="shared" si="10"/>
        <v/>
      </c>
      <c r="D98" s="73"/>
      <c r="E98" s="112"/>
      <c r="F98" s="112"/>
      <c r="G98" s="112"/>
      <c r="H98" s="112"/>
      <c r="I98" s="112"/>
      <c r="J98" s="207" t="str">
        <f t="shared" si="11"/>
        <v/>
      </c>
      <c r="K98" s="112"/>
      <c r="L98" s="112"/>
      <c r="M98" s="112"/>
      <c r="N98" s="112"/>
      <c r="O98" s="112"/>
      <c r="P98" s="112"/>
      <c r="Q98" s="112"/>
      <c r="R98" s="112"/>
      <c r="S98" s="112"/>
      <c r="T98" s="207" t="str">
        <f t="shared" si="12"/>
        <v/>
      </c>
      <c r="U98" s="112"/>
      <c r="V98" s="112"/>
      <c r="W98" s="112"/>
      <c r="X98" s="112"/>
      <c r="Y98" s="207" t="str">
        <f t="shared" si="13"/>
        <v/>
      </c>
      <c r="Z98" s="112"/>
      <c r="AA98" s="112"/>
      <c r="AB98" s="112"/>
      <c r="AC98" s="282"/>
      <c r="AD98" s="132"/>
      <c r="AE98" s="132"/>
      <c r="AF98" s="132"/>
      <c r="AG98" s="119"/>
      <c r="AH98" s="119"/>
      <c r="AI98" s="119"/>
      <c r="AJ98" s="132"/>
      <c r="AK98" s="124"/>
      <c r="AL98" s="207" t="str">
        <f t="shared" si="14"/>
        <v/>
      </c>
      <c r="AM98" s="132"/>
      <c r="AN98" s="132"/>
      <c r="AO98" s="112"/>
      <c r="AP98" s="112"/>
      <c r="AQ98" s="113"/>
      <c r="AR98" s="283"/>
      <c r="AS98" s="132"/>
      <c r="AT98" s="132"/>
      <c r="AU98" s="113"/>
      <c r="AV98" s="132"/>
      <c r="AW98" s="132"/>
      <c r="AX98" s="284"/>
      <c r="AY98" s="132"/>
      <c r="BA98" s="132"/>
      <c r="BB98" s="132"/>
      <c r="BC98" s="212"/>
      <c r="BD98" s="212"/>
      <c r="BE98" s="212"/>
      <c r="BF98" s="212"/>
      <c r="BG98" s="212"/>
      <c r="BH98" s="212"/>
    </row>
    <row r="99" spans="1:60" s="76" customFormat="1" x14ac:dyDescent="0.2">
      <c r="A99" s="124"/>
      <c r="B99" s="112"/>
      <c r="C99" s="207" t="str">
        <f t="shared" si="10"/>
        <v/>
      </c>
      <c r="D99" s="73"/>
      <c r="E99" s="112"/>
      <c r="F99" s="112"/>
      <c r="G99" s="112"/>
      <c r="H99" s="112"/>
      <c r="I99" s="112"/>
      <c r="J99" s="207" t="str">
        <f t="shared" si="11"/>
        <v/>
      </c>
      <c r="K99" s="112"/>
      <c r="L99" s="112"/>
      <c r="M99" s="112"/>
      <c r="N99" s="112"/>
      <c r="O99" s="112"/>
      <c r="P99" s="112"/>
      <c r="Q99" s="112"/>
      <c r="R99" s="112"/>
      <c r="S99" s="112"/>
      <c r="T99" s="207" t="str">
        <f t="shared" si="12"/>
        <v/>
      </c>
      <c r="U99" s="112"/>
      <c r="V99" s="112"/>
      <c r="W99" s="112"/>
      <c r="X99" s="112"/>
      <c r="Y99" s="207" t="str">
        <f t="shared" si="13"/>
        <v/>
      </c>
      <c r="Z99" s="112"/>
      <c r="AA99" s="112"/>
      <c r="AB99" s="112"/>
      <c r="AC99" s="282"/>
      <c r="AD99" s="132"/>
      <c r="AE99" s="132"/>
      <c r="AF99" s="132"/>
      <c r="AG99" s="119"/>
      <c r="AH99" s="119"/>
      <c r="AI99" s="119"/>
      <c r="AJ99" s="132"/>
      <c r="AK99" s="124"/>
      <c r="AL99" s="207" t="str">
        <f t="shared" si="14"/>
        <v/>
      </c>
      <c r="AM99" s="132"/>
      <c r="AN99" s="132"/>
      <c r="AO99" s="112"/>
      <c r="AP99" s="112"/>
      <c r="AQ99" s="113"/>
      <c r="AR99" s="283"/>
      <c r="AS99" s="132"/>
      <c r="AT99" s="132"/>
      <c r="AU99" s="113"/>
      <c r="AV99" s="132"/>
      <c r="AW99" s="132"/>
      <c r="AX99" s="284"/>
      <c r="AY99" s="132"/>
      <c r="BA99" s="132"/>
      <c r="BB99" s="132"/>
      <c r="BC99" s="212"/>
      <c r="BD99" s="212"/>
      <c r="BE99" s="212"/>
      <c r="BF99" s="212"/>
      <c r="BG99" s="212"/>
      <c r="BH99" s="212"/>
    </row>
    <row r="100" spans="1:60" s="76" customFormat="1" x14ac:dyDescent="0.2">
      <c r="A100" s="124"/>
      <c r="B100" s="112"/>
      <c r="C100" s="207" t="str">
        <f t="shared" si="10"/>
        <v/>
      </c>
      <c r="D100" s="73"/>
      <c r="E100" s="112"/>
      <c r="F100" s="112"/>
      <c r="G100" s="112"/>
      <c r="H100" s="112"/>
      <c r="I100" s="112"/>
      <c r="J100" s="207" t="str">
        <f t="shared" si="11"/>
        <v/>
      </c>
      <c r="K100" s="112"/>
      <c r="L100" s="112"/>
      <c r="M100" s="112"/>
      <c r="N100" s="112"/>
      <c r="O100" s="112"/>
      <c r="P100" s="112"/>
      <c r="Q100" s="112"/>
      <c r="R100" s="112"/>
      <c r="S100" s="112"/>
      <c r="T100" s="207" t="str">
        <f t="shared" si="12"/>
        <v/>
      </c>
      <c r="U100" s="112"/>
      <c r="V100" s="112"/>
      <c r="W100" s="112"/>
      <c r="X100" s="112"/>
      <c r="Y100" s="207" t="str">
        <f t="shared" si="13"/>
        <v/>
      </c>
      <c r="Z100" s="112"/>
      <c r="AA100" s="112"/>
      <c r="AB100" s="112"/>
      <c r="AC100" s="282"/>
      <c r="AD100" s="132"/>
      <c r="AE100" s="132"/>
      <c r="AF100" s="132"/>
      <c r="AG100" s="119"/>
      <c r="AH100" s="119"/>
      <c r="AI100" s="119"/>
      <c r="AJ100" s="132"/>
      <c r="AK100" s="124"/>
      <c r="AL100" s="207" t="str">
        <f t="shared" si="14"/>
        <v/>
      </c>
      <c r="AM100" s="132"/>
      <c r="AN100" s="132"/>
      <c r="AO100" s="112"/>
      <c r="AP100" s="112"/>
      <c r="AQ100" s="113"/>
      <c r="AR100" s="283"/>
      <c r="AS100" s="132"/>
      <c r="AT100" s="132"/>
      <c r="AU100" s="113"/>
      <c r="AV100" s="132"/>
      <c r="AW100" s="132"/>
      <c r="AX100" s="284"/>
      <c r="AY100" s="132"/>
      <c r="BA100" s="132"/>
      <c r="BB100" s="132"/>
      <c r="BC100" s="212"/>
      <c r="BD100" s="212"/>
      <c r="BE100" s="212"/>
      <c r="BF100" s="212"/>
      <c r="BG100" s="212"/>
      <c r="BH100" s="212"/>
    </row>
    <row r="101" spans="1:60" s="76" customFormat="1" x14ac:dyDescent="0.2">
      <c r="A101" s="124"/>
      <c r="B101" s="112"/>
      <c r="C101" s="207" t="str">
        <f t="shared" si="10"/>
        <v/>
      </c>
      <c r="D101" s="73"/>
      <c r="E101" s="112"/>
      <c r="F101" s="112"/>
      <c r="G101" s="112"/>
      <c r="H101" s="112"/>
      <c r="I101" s="112"/>
      <c r="J101" s="207" t="str">
        <f t="shared" si="11"/>
        <v/>
      </c>
      <c r="K101" s="112"/>
      <c r="L101" s="112"/>
      <c r="M101" s="112"/>
      <c r="N101" s="112"/>
      <c r="O101" s="112"/>
      <c r="P101" s="112"/>
      <c r="Q101" s="112"/>
      <c r="R101" s="112"/>
      <c r="S101" s="112"/>
      <c r="T101" s="207" t="str">
        <f t="shared" si="12"/>
        <v/>
      </c>
      <c r="U101" s="112"/>
      <c r="V101" s="112"/>
      <c r="W101" s="112"/>
      <c r="X101" s="112"/>
      <c r="Y101" s="207" t="str">
        <f t="shared" si="13"/>
        <v/>
      </c>
      <c r="Z101" s="112"/>
      <c r="AA101" s="112"/>
      <c r="AB101" s="112"/>
      <c r="AC101" s="282"/>
      <c r="AD101" s="132"/>
      <c r="AE101" s="132"/>
      <c r="AF101" s="132"/>
      <c r="AG101" s="119"/>
      <c r="AH101" s="119"/>
      <c r="AI101" s="119"/>
      <c r="AJ101" s="132"/>
      <c r="AK101" s="124"/>
      <c r="AL101" s="207" t="str">
        <f t="shared" si="14"/>
        <v/>
      </c>
      <c r="AM101" s="132"/>
      <c r="AN101" s="132"/>
      <c r="AO101" s="112"/>
      <c r="AP101" s="112"/>
      <c r="AQ101" s="113"/>
      <c r="AR101" s="283"/>
      <c r="AS101" s="132"/>
      <c r="AT101" s="132"/>
      <c r="AU101" s="113"/>
      <c r="AV101" s="132"/>
      <c r="AW101" s="132"/>
      <c r="AX101" s="284"/>
      <c r="AY101" s="132"/>
      <c r="BA101" s="132"/>
      <c r="BB101" s="132"/>
      <c r="BC101" s="212"/>
      <c r="BD101" s="212"/>
      <c r="BE101" s="212"/>
      <c r="BF101" s="212"/>
      <c r="BG101" s="212"/>
      <c r="BH101" s="212"/>
    </row>
    <row r="102" spans="1:60" s="76" customFormat="1" x14ac:dyDescent="0.2">
      <c r="A102" s="124"/>
      <c r="B102" s="112"/>
      <c r="C102" s="207" t="str">
        <f t="shared" si="10"/>
        <v/>
      </c>
      <c r="D102" s="73"/>
      <c r="E102" s="112"/>
      <c r="F102" s="112"/>
      <c r="G102" s="112"/>
      <c r="H102" s="112"/>
      <c r="I102" s="112"/>
      <c r="J102" s="207" t="str">
        <f t="shared" si="11"/>
        <v/>
      </c>
      <c r="K102" s="112"/>
      <c r="L102" s="112"/>
      <c r="M102" s="112"/>
      <c r="N102" s="112"/>
      <c r="O102" s="112"/>
      <c r="P102" s="112"/>
      <c r="Q102" s="112"/>
      <c r="R102" s="112"/>
      <c r="S102" s="112"/>
      <c r="T102" s="207" t="str">
        <f t="shared" si="12"/>
        <v/>
      </c>
      <c r="U102" s="112"/>
      <c r="V102" s="112"/>
      <c r="W102" s="112"/>
      <c r="X102" s="112"/>
      <c r="Y102" s="207" t="str">
        <f t="shared" si="13"/>
        <v/>
      </c>
      <c r="Z102" s="112"/>
      <c r="AA102" s="112"/>
      <c r="AB102" s="112"/>
      <c r="AC102" s="282"/>
      <c r="AD102" s="132"/>
      <c r="AE102" s="132"/>
      <c r="AF102" s="132"/>
      <c r="AG102" s="119"/>
      <c r="AH102" s="119"/>
      <c r="AI102" s="119"/>
      <c r="AJ102" s="132"/>
      <c r="AK102" s="124"/>
      <c r="AL102" s="207" t="str">
        <f t="shared" si="14"/>
        <v/>
      </c>
      <c r="AM102" s="132"/>
      <c r="AN102" s="132"/>
      <c r="AO102" s="112"/>
      <c r="AP102" s="112"/>
      <c r="AQ102" s="113"/>
      <c r="AR102" s="283"/>
      <c r="AS102" s="132"/>
      <c r="AT102" s="132"/>
      <c r="AU102" s="113"/>
      <c r="AV102" s="132"/>
      <c r="AW102" s="132"/>
      <c r="AX102" s="284"/>
      <c r="AY102" s="132"/>
      <c r="BA102" s="132"/>
      <c r="BB102" s="132"/>
      <c r="BC102" s="212"/>
      <c r="BD102" s="212"/>
      <c r="BE102" s="212"/>
      <c r="BF102" s="212"/>
      <c r="BG102" s="212"/>
      <c r="BH102" s="212"/>
    </row>
    <row r="103" spans="1:60" s="76" customFormat="1" x14ac:dyDescent="0.2">
      <c r="A103" s="124"/>
      <c r="B103" s="112"/>
      <c r="C103" s="207" t="str">
        <f t="shared" si="10"/>
        <v/>
      </c>
      <c r="D103" s="73"/>
      <c r="E103" s="112"/>
      <c r="F103" s="112"/>
      <c r="G103" s="112"/>
      <c r="H103" s="112"/>
      <c r="I103" s="112"/>
      <c r="J103" s="207" t="str">
        <f t="shared" si="11"/>
        <v/>
      </c>
      <c r="K103" s="112"/>
      <c r="L103" s="112"/>
      <c r="M103" s="112"/>
      <c r="N103" s="112"/>
      <c r="O103" s="112"/>
      <c r="P103" s="112"/>
      <c r="Q103" s="112"/>
      <c r="R103" s="112"/>
      <c r="S103" s="112"/>
      <c r="T103" s="207" t="str">
        <f t="shared" si="12"/>
        <v/>
      </c>
      <c r="U103" s="112"/>
      <c r="V103" s="112"/>
      <c r="W103" s="112"/>
      <c r="X103" s="112"/>
      <c r="Y103" s="207" t="str">
        <f t="shared" si="13"/>
        <v/>
      </c>
      <c r="Z103" s="112"/>
      <c r="AA103" s="112"/>
      <c r="AB103" s="112"/>
      <c r="AC103" s="282"/>
      <c r="AD103" s="132"/>
      <c r="AE103" s="132"/>
      <c r="AF103" s="132"/>
      <c r="AG103" s="119"/>
      <c r="AH103" s="119"/>
      <c r="AI103" s="119"/>
      <c r="AJ103" s="132"/>
      <c r="AK103" s="124"/>
      <c r="AL103" s="207" t="str">
        <f t="shared" si="14"/>
        <v/>
      </c>
      <c r="AM103" s="132"/>
      <c r="AN103" s="132"/>
      <c r="AO103" s="112"/>
      <c r="AP103" s="112"/>
      <c r="AQ103" s="113"/>
      <c r="AR103" s="283"/>
      <c r="AS103" s="132"/>
      <c r="AT103" s="132"/>
      <c r="AU103" s="113"/>
      <c r="AV103" s="132"/>
      <c r="AW103" s="132"/>
      <c r="AX103" s="284"/>
      <c r="AY103" s="132"/>
      <c r="BA103" s="132"/>
      <c r="BB103" s="132"/>
      <c r="BC103" s="212"/>
      <c r="BD103" s="212"/>
      <c r="BE103" s="212"/>
      <c r="BF103" s="212"/>
      <c r="BG103" s="212"/>
      <c r="BH103" s="212"/>
    </row>
    <row r="104" spans="1:60" s="76" customFormat="1" x14ac:dyDescent="0.2">
      <c r="A104" s="124"/>
      <c r="B104" s="112"/>
      <c r="C104" s="207" t="str">
        <f t="shared" si="10"/>
        <v/>
      </c>
      <c r="D104" s="73"/>
      <c r="E104" s="112"/>
      <c r="F104" s="112"/>
      <c r="G104" s="112"/>
      <c r="H104" s="112"/>
      <c r="I104" s="112"/>
      <c r="J104" s="207" t="str">
        <f t="shared" si="11"/>
        <v/>
      </c>
      <c r="K104" s="112"/>
      <c r="L104" s="112"/>
      <c r="M104" s="112"/>
      <c r="N104" s="112"/>
      <c r="O104" s="112"/>
      <c r="P104" s="112"/>
      <c r="Q104" s="112"/>
      <c r="R104" s="112"/>
      <c r="S104" s="112"/>
      <c r="T104" s="207" t="str">
        <f t="shared" si="12"/>
        <v/>
      </c>
      <c r="U104" s="112"/>
      <c r="V104" s="112"/>
      <c r="W104" s="112"/>
      <c r="X104" s="112"/>
      <c r="Y104" s="207" t="str">
        <f t="shared" si="13"/>
        <v/>
      </c>
      <c r="Z104" s="112"/>
      <c r="AA104" s="112"/>
      <c r="AB104" s="112"/>
      <c r="AC104" s="282"/>
      <c r="AD104" s="132"/>
      <c r="AE104" s="132"/>
      <c r="AF104" s="132"/>
      <c r="AG104" s="119"/>
      <c r="AH104" s="119"/>
      <c r="AI104" s="119"/>
      <c r="AJ104" s="132"/>
      <c r="AK104" s="124"/>
      <c r="AL104" s="207" t="str">
        <f t="shared" si="14"/>
        <v/>
      </c>
      <c r="AM104" s="132"/>
      <c r="AN104" s="132"/>
      <c r="AO104" s="112"/>
      <c r="AP104" s="112"/>
      <c r="AQ104" s="113"/>
      <c r="AR104" s="283"/>
      <c r="AS104" s="132"/>
      <c r="AT104" s="132"/>
      <c r="AU104" s="113"/>
      <c r="AV104" s="132"/>
      <c r="AW104" s="132"/>
      <c r="AX104" s="284"/>
      <c r="AY104" s="132"/>
      <c r="BA104" s="132"/>
      <c r="BB104" s="132"/>
      <c r="BC104" s="212"/>
      <c r="BD104" s="212"/>
      <c r="BE104" s="212"/>
      <c r="BF104" s="212"/>
      <c r="BG104" s="212"/>
      <c r="BH104" s="212"/>
    </row>
    <row r="105" spans="1:60" s="76" customFormat="1" x14ac:dyDescent="0.2">
      <c r="A105" s="124"/>
      <c r="B105" s="112"/>
      <c r="C105" s="207" t="str">
        <f t="shared" si="10"/>
        <v/>
      </c>
      <c r="D105" s="73"/>
      <c r="E105" s="112"/>
      <c r="F105" s="112"/>
      <c r="G105" s="112"/>
      <c r="H105" s="112"/>
      <c r="I105" s="112"/>
      <c r="J105" s="207" t="str">
        <f t="shared" si="11"/>
        <v/>
      </c>
      <c r="K105" s="112"/>
      <c r="L105" s="112"/>
      <c r="M105" s="112"/>
      <c r="N105" s="112"/>
      <c r="O105" s="112"/>
      <c r="P105" s="112"/>
      <c r="Q105" s="112"/>
      <c r="R105" s="112"/>
      <c r="S105" s="112"/>
      <c r="T105" s="207" t="str">
        <f t="shared" si="12"/>
        <v/>
      </c>
      <c r="U105" s="112"/>
      <c r="V105" s="112"/>
      <c r="W105" s="112"/>
      <c r="X105" s="112"/>
      <c r="Y105" s="207" t="str">
        <f t="shared" si="13"/>
        <v/>
      </c>
      <c r="Z105" s="112"/>
      <c r="AA105" s="112"/>
      <c r="AB105" s="112"/>
      <c r="AC105" s="282"/>
      <c r="AD105" s="132"/>
      <c r="AE105" s="132"/>
      <c r="AF105" s="132"/>
      <c r="AG105" s="119"/>
      <c r="AH105" s="119"/>
      <c r="AI105" s="119"/>
      <c r="AJ105" s="132"/>
      <c r="AK105" s="124"/>
      <c r="AL105" s="207" t="str">
        <f t="shared" si="14"/>
        <v/>
      </c>
      <c r="AM105" s="132"/>
      <c r="AN105" s="132"/>
      <c r="AO105" s="112"/>
      <c r="AP105" s="112"/>
      <c r="AQ105" s="113"/>
      <c r="AR105" s="283"/>
      <c r="AS105" s="132"/>
      <c r="AT105" s="132"/>
      <c r="AU105" s="113"/>
      <c r="AV105" s="132"/>
      <c r="AW105" s="132"/>
      <c r="AX105" s="284"/>
      <c r="AY105" s="132"/>
      <c r="BA105" s="132"/>
      <c r="BB105" s="132"/>
      <c r="BC105" s="212"/>
      <c r="BD105" s="212"/>
      <c r="BE105" s="212"/>
      <c r="BF105" s="212"/>
      <c r="BG105" s="212"/>
      <c r="BH105" s="212"/>
    </row>
    <row r="106" spans="1:60" s="76" customFormat="1" x14ac:dyDescent="0.2">
      <c r="A106" s="124"/>
      <c r="B106" s="112"/>
      <c r="C106" s="207" t="str">
        <f t="shared" si="10"/>
        <v/>
      </c>
      <c r="D106" s="73"/>
      <c r="E106" s="112"/>
      <c r="F106" s="112"/>
      <c r="G106" s="112"/>
      <c r="H106" s="112"/>
      <c r="I106" s="112"/>
      <c r="J106" s="207" t="str">
        <f t="shared" si="11"/>
        <v/>
      </c>
      <c r="K106" s="112"/>
      <c r="L106" s="112"/>
      <c r="M106" s="112"/>
      <c r="N106" s="112"/>
      <c r="O106" s="112"/>
      <c r="P106" s="112"/>
      <c r="Q106" s="112"/>
      <c r="R106" s="112"/>
      <c r="S106" s="112"/>
      <c r="T106" s="207" t="str">
        <f t="shared" si="12"/>
        <v/>
      </c>
      <c r="U106" s="112"/>
      <c r="V106" s="112"/>
      <c r="W106" s="112"/>
      <c r="X106" s="112"/>
      <c r="Y106" s="207" t="str">
        <f t="shared" si="13"/>
        <v/>
      </c>
      <c r="Z106" s="112"/>
      <c r="AA106" s="112"/>
      <c r="AB106" s="112"/>
      <c r="AC106" s="282"/>
      <c r="AD106" s="132"/>
      <c r="AE106" s="132"/>
      <c r="AF106" s="132"/>
      <c r="AG106" s="119"/>
      <c r="AH106" s="119"/>
      <c r="AI106" s="119"/>
      <c r="AJ106" s="132"/>
      <c r="AK106" s="124"/>
      <c r="AL106" s="207" t="str">
        <f t="shared" si="14"/>
        <v/>
      </c>
      <c r="AM106" s="132"/>
      <c r="AN106" s="132"/>
      <c r="AO106" s="112"/>
      <c r="AP106" s="112"/>
      <c r="AQ106" s="113"/>
      <c r="AR106" s="283"/>
      <c r="AS106" s="132"/>
      <c r="AT106" s="132"/>
      <c r="AU106" s="113"/>
      <c r="AV106" s="132"/>
      <c r="AW106" s="132"/>
      <c r="AX106" s="284"/>
      <c r="AY106" s="132"/>
      <c r="BA106" s="132"/>
      <c r="BB106" s="132"/>
      <c r="BC106" s="212"/>
      <c r="BD106" s="212"/>
      <c r="BE106" s="212"/>
      <c r="BF106" s="212"/>
      <c r="BG106" s="212"/>
      <c r="BH106" s="212"/>
    </row>
    <row r="107" spans="1:60" s="76" customFormat="1" x14ac:dyDescent="0.2">
      <c r="A107" s="124"/>
      <c r="B107" s="112"/>
      <c r="C107" s="207" t="str">
        <f t="shared" si="10"/>
        <v/>
      </c>
      <c r="D107" s="73"/>
      <c r="E107" s="112"/>
      <c r="F107" s="112"/>
      <c r="G107" s="112"/>
      <c r="H107" s="112"/>
      <c r="I107" s="112"/>
      <c r="J107" s="207" t="str">
        <f t="shared" si="11"/>
        <v/>
      </c>
      <c r="K107" s="112"/>
      <c r="L107" s="112"/>
      <c r="M107" s="112"/>
      <c r="N107" s="112"/>
      <c r="O107" s="112"/>
      <c r="P107" s="112"/>
      <c r="Q107" s="112"/>
      <c r="R107" s="112"/>
      <c r="S107" s="112"/>
      <c r="T107" s="207" t="str">
        <f t="shared" si="12"/>
        <v/>
      </c>
      <c r="U107" s="112"/>
      <c r="V107" s="112"/>
      <c r="W107" s="112"/>
      <c r="X107" s="112"/>
      <c r="Y107" s="207" t="str">
        <f t="shared" si="13"/>
        <v/>
      </c>
      <c r="Z107" s="112"/>
      <c r="AA107" s="112"/>
      <c r="AB107" s="112"/>
      <c r="AC107" s="282"/>
      <c r="AD107" s="132"/>
      <c r="AE107" s="132"/>
      <c r="AF107" s="132"/>
      <c r="AG107" s="119"/>
      <c r="AH107" s="119"/>
      <c r="AI107" s="119"/>
      <c r="AJ107" s="132"/>
      <c r="AK107" s="124"/>
      <c r="AL107" s="207" t="str">
        <f t="shared" si="14"/>
        <v/>
      </c>
      <c r="AM107" s="132"/>
      <c r="AN107" s="132"/>
      <c r="AO107" s="112"/>
      <c r="AP107" s="112"/>
      <c r="AQ107" s="113"/>
      <c r="AR107" s="283"/>
      <c r="AS107" s="132"/>
      <c r="AT107" s="132"/>
      <c r="AU107" s="113"/>
      <c r="AV107" s="132"/>
      <c r="AW107" s="132"/>
      <c r="AX107" s="284"/>
      <c r="AY107" s="132"/>
      <c r="BA107" s="132"/>
      <c r="BB107" s="132"/>
      <c r="BC107" s="212"/>
      <c r="BD107" s="212"/>
      <c r="BE107" s="212"/>
      <c r="BF107" s="212"/>
      <c r="BG107" s="212"/>
      <c r="BH107" s="212"/>
    </row>
    <row r="108" spans="1:60" s="76" customFormat="1" x14ac:dyDescent="0.2">
      <c r="A108" s="124"/>
      <c r="B108" s="112"/>
      <c r="C108" s="207" t="str">
        <f t="shared" si="10"/>
        <v/>
      </c>
      <c r="D108" s="73"/>
      <c r="E108" s="112"/>
      <c r="F108" s="112"/>
      <c r="G108" s="112"/>
      <c r="H108" s="112"/>
      <c r="I108" s="112"/>
      <c r="J108" s="207" t="str">
        <f t="shared" si="11"/>
        <v/>
      </c>
      <c r="K108" s="112"/>
      <c r="L108" s="112"/>
      <c r="M108" s="112"/>
      <c r="N108" s="112"/>
      <c r="O108" s="112"/>
      <c r="P108" s="112"/>
      <c r="Q108" s="112"/>
      <c r="R108" s="112"/>
      <c r="S108" s="112"/>
      <c r="T108" s="207" t="str">
        <f t="shared" si="12"/>
        <v/>
      </c>
      <c r="U108" s="112"/>
      <c r="V108" s="112"/>
      <c r="W108" s="112"/>
      <c r="X108" s="112"/>
      <c r="Y108" s="207" t="str">
        <f t="shared" si="13"/>
        <v/>
      </c>
      <c r="Z108" s="112"/>
      <c r="AA108" s="112"/>
      <c r="AB108" s="112"/>
      <c r="AC108" s="282"/>
      <c r="AD108" s="132"/>
      <c r="AE108" s="132"/>
      <c r="AF108" s="132"/>
      <c r="AG108" s="119"/>
      <c r="AH108" s="119"/>
      <c r="AI108" s="119"/>
      <c r="AJ108" s="132"/>
      <c r="AK108" s="124"/>
      <c r="AL108" s="207" t="str">
        <f t="shared" si="14"/>
        <v/>
      </c>
      <c r="AM108" s="132"/>
      <c r="AN108" s="132"/>
      <c r="AO108" s="112"/>
      <c r="AP108" s="112"/>
      <c r="AQ108" s="113"/>
      <c r="AR108" s="283"/>
      <c r="AS108" s="132"/>
      <c r="AT108" s="132"/>
      <c r="AU108" s="113"/>
      <c r="AV108" s="132"/>
      <c r="AW108" s="132"/>
      <c r="AX108" s="284"/>
      <c r="AY108" s="132"/>
      <c r="BA108" s="132"/>
      <c r="BB108" s="132"/>
      <c r="BC108" s="212"/>
      <c r="BD108" s="212"/>
      <c r="BE108" s="212"/>
      <c r="BF108" s="212"/>
      <c r="BG108" s="212"/>
      <c r="BH108" s="212"/>
    </row>
    <row r="109" spans="1:60" s="76" customFormat="1" x14ac:dyDescent="0.2">
      <c r="A109" s="124"/>
      <c r="B109" s="112"/>
      <c r="C109" s="207" t="str">
        <f t="shared" si="10"/>
        <v/>
      </c>
      <c r="D109" s="73"/>
      <c r="E109" s="112"/>
      <c r="F109" s="112"/>
      <c r="G109" s="112"/>
      <c r="H109" s="112"/>
      <c r="I109" s="112"/>
      <c r="J109" s="207" t="str">
        <f t="shared" si="11"/>
        <v/>
      </c>
      <c r="K109" s="112"/>
      <c r="L109" s="112"/>
      <c r="M109" s="112"/>
      <c r="N109" s="112"/>
      <c r="O109" s="112"/>
      <c r="P109" s="112"/>
      <c r="Q109" s="112"/>
      <c r="R109" s="112"/>
      <c r="S109" s="112"/>
      <c r="T109" s="207" t="str">
        <f t="shared" si="12"/>
        <v/>
      </c>
      <c r="U109" s="112"/>
      <c r="V109" s="112"/>
      <c r="W109" s="112"/>
      <c r="X109" s="112"/>
      <c r="Y109" s="207" t="str">
        <f t="shared" si="13"/>
        <v/>
      </c>
      <c r="Z109" s="112"/>
      <c r="AA109" s="112"/>
      <c r="AB109" s="112"/>
      <c r="AC109" s="282"/>
      <c r="AD109" s="132"/>
      <c r="AE109" s="132"/>
      <c r="AF109" s="132"/>
      <c r="AG109" s="119"/>
      <c r="AH109" s="119"/>
      <c r="AI109" s="119"/>
      <c r="AJ109" s="132"/>
      <c r="AK109" s="124"/>
      <c r="AL109" s="207" t="str">
        <f t="shared" si="14"/>
        <v/>
      </c>
      <c r="AM109" s="132"/>
      <c r="AN109" s="132"/>
      <c r="AO109" s="112"/>
      <c r="AP109" s="112"/>
      <c r="AQ109" s="113"/>
      <c r="AR109" s="283"/>
      <c r="AS109" s="132"/>
      <c r="AT109" s="132"/>
      <c r="AU109" s="113"/>
      <c r="AV109" s="132"/>
      <c r="AW109" s="132"/>
      <c r="AX109" s="284"/>
      <c r="AY109" s="132"/>
      <c r="BA109" s="132"/>
      <c r="BB109" s="132"/>
      <c r="BC109" s="212"/>
      <c r="BD109" s="212"/>
      <c r="BE109" s="212"/>
      <c r="BF109" s="212"/>
      <c r="BG109" s="212"/>
      <c r="BH109" s="212"/>
    </row>
    <row r="110" spans="1:60" s="76" customFormat="1" x14ac:dyDescent="0.2">
      <c r="A110" s="124"/>
      <c r="B110" s="112"/>
      <c r="C110" s="207" t="str">
        <f t="shared" si="10"/>
        <v/>
      </c>
      <c r="D110" s="73"/>
      <c r="E110" s="112"/>
      <c r="F110" s="112"/>
      <c r="G110" s="112"/>
      <c r="H110" s="112"/>
      <c r="I110" s="112"/>
      <c r="J110" s="207" t="str">
        <f t="shared" si="11"/>
        <v/>
      </c>
      <c r="K110" s="112"/>
      <c r="L110" s="112"/>
      <c r="M110" s="112"/>
      <c r="N110" s="112"/>
      <c r="O110" s="112"/>
      <c r="P110" s="112"/>
      <c r="Q110" s="112"/>
      <c r="R110" s="112"/>
      <c r="S110" s="112"/>
      <c r="T110" s="207" t="str">
        <f t="shared" si="12"/>
        <v/>
      </c>
      <c r="U110" s="112"/>
      <c r="V110" s="112"/>
      <c r="W110" s="112"/>
      <c r="X110" s="112"/>
      <c r="Y110" s="207" t="str">
        <f t="shared" si="13"/>
        <v/>
      </c>
      <c r="Z110" s="112"/>
      <c r="AA110" s="112"/>
      <c r="AB110" s="112"/>
      <c r="AC110" s="282"/>
      <c r="AD110" s="132"/>
      <c r="AE110" s="132"/>
      <c r="AF110" s="132"/>
      <c r="AG110" s="119"/>
      <c r="AH110" s="119"/>
      <c r="AI110" s="119"/>
      <c r="AJ110" s="132"/>
      <c r="AK110" s="124"/>
      <c r="AL110" s="207" t="str">
        <f t="shared" si="14"/>
        <v/>
      </c>
      <c r="AM110" s="132"/>
      <c r="AN110" s="132"/>
      <c r="AO110" s="112"/>
      <c r="AP110" s="112"/>
      <c r="AQ110" s="113"/>
      <c r="AR110" s="283"/>
      <c r="AS110" s="132"/>
      <c r="AT110" s="132"/>
      <c r="AU110" s="113"/>
      <c r="AV110" s="132"/>
      <c r="AW110" s="132"/>
      <c r="AX110" s="284"/>
      <c r="AY110" s="132"/>
      <c r="BA110" s="132"/>
      <c r="BB110" s="132"/>
      <c r="BC110" s="212"/>
      <c r="BD110" s="212"/>
      <c r="BE110" s="212"/>
      <c r="BF110" s="212"/>
      <c r="BG110" s="212"/>
      <c r="BH110" s="212"/>
    </row>
    <row r="111" spans="1:60" s="76" customFormat="1" x14ac:dyDescent="0.2">
      <c r="A111" s="124"/>
      <c r="B111" s="112"/>
      <c r="C111" s="207" t="str">
        <f t="shared" si="10"/>
        <v/>
      </c>
      <c r="D111" s="73"/>
      <c r="E111" s="112"/>
      <c r="F111" s="112"/>
      <c r="G111" s="112"/>
      <c r="H111" s="112"/>
      <c r="I111" s="112"/>
      <c r="J111" s="207" t="str">
        <f t="shared" si="11"/>
        <v/>
      </c>
      <c r="K111" s="112"/>
      <c r="L111" s="112"/>
      <c r="M111" s="112"/>
      <c r="N111" s="112"/>
      <c r="O111" s="112"/>
      <c r="P111" s="112"/>
      <c r="Q111" s="112"/>
      <c r="R111" s="112"/>
      <c r="S111" s="112"/>
      <c r="T111" s="207" t="str">
        <f t="shared" si="12"/>
        <v/>
      </c>
      <c r="U111" s="112"/>
      <c r="V111" s="112"/>
      <c r="W111" s="112"/>
      <c r="X111" s="112"/>
      <c r="Y111" s="207" t="str">
        <f t="shared" si="13"/>
        <v/>
      </c>
      <c r="Z111" s="112"/>
      <c r="AA111" s="112"/>
      <c r="AB111" s="112"/>
      <c r="AC111" s="282"/>
      <c r="AD111" s="132"/>
      <c r="AE111" s="132"/>
      <c r="AF111" s="132"/>
      <c r="AG111" s="119"/>
      <c r="AH111" s="119"/>
      <c r="AI111" s="119"/>
      <c r="AJ111" s="132"/>
      <c r="AK111" s="124"/>
      <c r="AL111" s="207" t="str">
        <f t="shared" si="14"/>
        <v/>
      </c>
      <c r="AM111" s="132"/>
      <c r="AN111" s="132"/>
      <c r="AO111" s="112"/>
      <c r="AP111" s="112"/>
      <c r="AQ111" s="113"/>
      <c r="AR111" s="283"/>
      <c r="AS111" s="132"/>
      <c r="AT111" s="132"/>
      <c r="AU111" s="113"/>
      <c r="AV111" s="132"/>
      <c r="AW111" s="132"/>
      <c r="AX111" s="284"/>
      <c r="AY111" s="132"/>
      <c r="BA111" s="132"/>
      <c r="BB111" s="132"/>
      <c r="BC111" s="212"/>
      <c r="BD111" s="212"/>
      <c r="BE111" s="212"/>
      <c r="BF111" s="212"/>
      <c r="BG111" s="212"/>
      <c r="BH111" s="212"/>
    </row>
    <row r="112" spans="1:60" s="76" customFormat="1" x14ac:dyDescent="0.2">
      <c r="A112" s="124"/>
      <c r="B112" s="112"/>
      <c r="C112" s="207" t="str">
        <f t="shared" si="10"/>
        <v/>
      </c>
      <c r="D112" s="73"/>
      <c r="E112" s="112"/>
      <c r="F112" s="112"/>
      <c r="G112" s="112"/>
      <c r="H112" s="112"/>
      <c r="I112" s="112"/>
      <c r="J112" s="207" t="str">
        <f t="shared" si="11"/>
        <v/>
      </c>
      <c r="K112" s="112"/>
      <c r="L112" s="112"/>
      <c r="M112" s="112"/>
      <c r="N112" s="112"/>
      <c r="O112" s="112"/>
      <c r="P112" s="112"/>
      <c r="Q112" s="112"/>
      <c r="R112" s="112"/>
      <c r="S112" s="112"/>
      <c r="T112" s="207" t="str">
        <f t="shared" si="12"/>
        <v/>
      </c>
      <c r="U112" s="112"/>
      <c r="V112" s="112"/>
      <c r="W112" s="112"/>
      <c r="X112" s="112"/>
      <c r="Y112" s="207" t="str">
        <f t="shared" si="13"/>
        <v/>
      </c>
      <c r="Z112" s="112"/>
      <c r="AA112" s="112"/>
      <c r="AB112" s="112"/>
      <c r="AC112" s="282"/>
      <c r="AD112" s="132"/>
      <c r="AE112" s="132"/>
      <c r="AF112" s="132"/>
      <c r="AG112" s="119"/>
      <c r="AH112" s="119"/>
      <c r="AI112" s="119"/>
      <c r="AJ112" s="132"/>
      <c r="AK112" s="124"/>
      <c r="AL112" s="207" t="str">
        <f t="shared" si="14"/>
        <v/>
      </c>
      <c r="AM112" s="132"/>
      <c r="AN112" s="132"/>
      <c r="AO112" s="112"/>
      <c r="AP112" s="112"/>
      <c r="AQ112" s="113"/>
      <c r="AR112" s="283"/>
      <c r="AS112" s="132"/>
      <c r="AT112" s="132"/>
      <c r="AU112" s="113"/>
      <c r="AV112" s="132"/>
      <c r="AW112" s="132"/>
      <c r="AX112" s="284"/>
      <c r="AY112" s="132"/>
      <c r="BA112" s="132"/>
      <c r="BB112" s="132"/>
      <c r="BC112" s="212"/>
      <c r="BD112" s="212"/>
      <c r="BE112" s="212"/>
      <c r="BF112" s="212"/>
      <c r="BG112" s="212"/>
      <c r="BH112" s="212"/>
    </row>
    <row r="113" spans="1:60" s="76" customFormat="1" x14ac:dyDescent="0.2">
      <c r="A113" s="124"/>
      <c r="B113" s="112"/>
      <c r="C113" s="207" t="str">
        <f t="shared" si="10"/>
        <v/>
      </c>
      <c r="D113" s="73"/>
      <c r="E113" s="112"/>
      <c r="F113" s="112"/>
      <c r="G113" s="112"/>
      <c r="H113" s="112"/>
      <c r="I113" s="112"/>
      <c r="J113" s="207" t="str">
        <f t="shared" si="11"/>
        <v/>
      </c>
      <c r="K113" s="112"/>
      <c r="L113" s="112"/>
      <c r="M113" s="112"/>
      <c r="N113" s="112"/>
      <c r="O113" s="112"/>
      <c r="P113" s="112"/>
      <c r="Q113" s="112"/>
      <c r="R113" s="112"/>
      <c r="S113" s="112"/>
      <c r="T113" s="207" t="str">
        <f t="shared" si="12"/>
        <v/>
      </c>
      <c r="U113" s="112"/>
      <c r="V113" s="112"/>
      <c r="W113" s="112"/>
      <c r="X113" s="112"/>
      <c r="Y113" s="207" t="str">
        <f t="shared" si="13"/>
        <v/>
      </c>
      <c r="Z113" s="112"/>
      <c r="AA113" s="112"/>
      <c r="AB113" s="112"/>
      <c r="AC113" s="282"/>
      <c r="AD113" s="132"/>
      <c r="AE113" s="132"/>
      <c r="AF113" s="132"/>
      <c r="AG113" s="119"/>
      <c r="AH113" s="119"/>
      <c r="AI113" s="119"/>
      <c r="AJ113" s="132"/>
      <c r="AK113" s="124"/>
      <c r="AL113" s="207" t="str">
        <f t="shared" si="14"/>
        <v/>
      </c>
      <c r="AM113" s="132"/>
      <c r="AN113" s="132"/>
      <c r="AO113" s="112"/>
      <c r="AP113" s="112"/>
      <c r="AQ113" s="113"/>
      <c r="AR113" s="283"/>
      <c r="AS113" s="132"/>
      <c r="AT113" s="132"/>
      <c r="AU113" s="113"/>
      <c r="AV113" s="132"/>
      <c r="AW113" s="132"/>
      <c r="AX113" s="284"/>
      <c r="AY113" s="132"/>
      <c r="BA113" s="132"/>
      <c r="BB113" s="132"/>
      <c r="BC113" s="212"/>
      <c r="BD113" s="212"/>
      <c r="BE113" s="212"/>
      <c r="BF113" s="212"/>
      <c r="BG113" s="212"/>
      <c r="BH113" s="212"/>
    </row>
    <row r="114" spans="1:60" s="76" customFormat="1" x14ac:dyDescent="0.2">
      <c r="A114" s="124"/>
      <c r="B114" s="112"/>
      <c r="C114" s="207" t="str">
        <f t="shared" si="10"/>
        <v/>
      </c>
      <c r="D114" s="73"/>
      <c r="E114" s="112"/>
      <c r="F114" s="112"/>
      <c r="G114" s="112"/>
      <c r="H114" s="112"/>
      <c r="I114" s="112"/>
      <c r="J114" s="207" t="str">
        <f t="shared" si="11"/>
        <v/>
      </c>
      <c r="K114" s="112"/>
      <c r="L114" s="112"/>
      <c r="M114" s="112"/>
      <c r="N114" s="112"/>
      <c r="O114" s="112"/>
      <c r="P114" s="112"/>
      <c r="Q114" s="112"/>
      <c r="R114" s="112"/>
      <c r="S114" s="112"/>
      <c r="T114" s="207" t="str">
        <f t="shared" si="12"/>
        <v/>
      </c>
      <c r="U114" s="112"/>
      <c r="V114" s="112"/>
      <c r="W114" s="112"/>
      <c r="X114" s="112"/>
      <c r="Y114" s="207" t="str">
        <f t="shared" si="13"/>
        <v/>
      </c>
      <c r="Z114" s="112"/>
      <c r="AA114" s="112"/>
      <c r="AB114" s="112"/>
      <c r="AC114" s="282"/>
      <c r="AD114" s="132"/>
      <c r="AE114" s="132"/>
      <c r="AF114" s="132"/>
      <c r="AG114" s="119"/>
      <c r="AH114" s="119"/>
      <c r="AI114" s="119"/>
      <c r="AJ114" s="132"/>
      <c r="AK114" s="124"/>
      <c r="AL114" s="207" t="str">
        <f t="shared" si="14"/>
        <v/>
      </c>
      <c r="AM114" s="132"/>
      <c r="AN114" s="132"/>
      <c r="AO114" s="112"/>
      <c r="AP114" s="112"/>
      <c r="AQ114" s="113"/>
      <c r="AR114" s="283"/>
      <c r="AS114" s="132"/>
      <c r="AT114" s="132"/>
      <c r="AU114" s="113"/>
      <c r="AV114" s="132"/>
      <c r="AW114" s="132"/>
      <c r="AX114" s="284"/>
      <c r="AY114" s="132"/>
      <c r="BA114" s="132"/>
      <c r="BB114" s="132"/>
      <c r="BC114" s="212"/>
      <c r="BD114" s="212"/>
      <c r="BE114" s="212"/>
      <c r="BF114" s="212"/>
      <c r="BG114" s="212"/>
      <c r="BH114" s="212"/>
    </row>
    <row r="115" spans="1:60" s="76" customFormat="1" x14ac:dyDescent="0.2">
      <c r="A115" s="124"/>
      <c r="B115" s="112"/>
      <c r="C115" s="207" t="str">
        <f t="shared" si="10"/>
        <v/>
      </c>
      <c r="D115" s="73"/>
      <c r="E115" s="112"/>
      <c r="F115" s="112"/>
      <c r="G115" s="112"/>
      <c r="H115" s="112"/>
      <c r="I115" s="112"/>
      <c r="J115" s="207" t="str">
        <f t="shared" si="11"/>
        <v/>
      </c>
      <c r="K115" s="112"/>
      <c r="L115" s="112"/>
      <c r="M115" s="112"/>
      <c r="N115" s="112"/>
      <c r="O115" s="112"/>
      <c r="P115" s="112"/>
      <c r="Q115" s="112"/>
      <c r="R115" s="112"/>
      <c r="S115" s="112"/>
      <c r="T115" s="207" t="str">
        <f t="shared" si="12"/>
        <v/>
      </c>
      <c r="U115" s="112"/>
      <c r="V115" s="112"/>
      <c r="W115" s="112"/>
      <c r="X115" s="112"/>
      <c r="Y115" s="207" t="str">
        <f t="shared" si="13"/>
        <v/>
      </c>
      <c r="Z115" s="112"/>
      <c r="AA115" s="112"/>
      <c r="AB115" s="112"/>
      <c r="AC115" s="282"/>
      <c r="AD115" s="132"/>
      <c r="AE115" s="132"/>
      <c r="AF115" s="132"/>
      <c r="AG115" s="119"/>
      <c r="AH115" s="119"/>
      <c r="AI115" s="119"/>
      <c r="AJ115" s="132"/>
      <c r="AK115" s="124"/>
      <c r="AL115" s="207" t="str">
        <f t="shared" si="14"/>
        <v/>
      </c>
      <c r="AM115" s="132"/>
      <c r="AN115" s="132"/>
      <c r="AO115" s="112"/>
      <c r="AP115" s="112"/>
      <c r="AQ115" s="113"/>
      <c r="AR115" s="283"/>
      <c r="AS115" s="132"/>
      <c r="AT115" s="132"/>
      <c r="AU115" s="113"/>
      <c r="AV115" s="132"/>
      <c r="AW115" s="132"/>
      <c r="AX115" s="284"/>
      <c r="AY115" s="132"/>
      <c r="BA115" s="132"/>
      <c r="BB115" s="132"/>
      <c r="BC115" s="212"/>
      <c r="BD115" s="212"/>
      <c r="BE115" s="212"/>
      <c r="BF115" s="212"/>
      <c r="BG115" s="212"/>
      <c r="BH115" s="212"/>
    </row>
    <row r="116" spans="1:60" s="76" customFormat="1" x14ac:dyDescent="0.2">
      <c r="A116" s="124"/>
      <c r="B116" s="112"/>
      <c r="C116" s="207" t="str">
        <f t="shared" si="10"/>
        <v/>
      </c>
      <c r="D116" s="73"/>
      <c r="E116" s="112"/>
      <c r="F116" s="112"/>
      <c r="G116" s="112"/>
      <c r="H116" s="112"/>
      <c r="I116" s="112"/>
      <c r="J116" s="207" t="str">
        <f t="shared" si="11"/>
        <v/>
      </c>
      <c r="K116" s="112"/>
      <c r="L116" s="112"/>
      <c r="M116" s="112"/>
      <c r="N116" s="112"/>
      <c r="O116" s="112"/>
      <c r="P116" s="112"/>
      <c r="Q116" s="112"/>
      <c r="R116" s="112"/>
      <c r="S116" s="112"/>
      <c r="T116" s="207" t="str">
        <f t="shared" si="12"/>
        <v/>
      </c>
      <c r="U116" s="112"/>
      <c r="V116" s="112"/>
      <c r="W116" s="112"/>
      <c r="X116" s="112"/>
      <c r="Y116" s="207" t="str">
        <f t="shared" si="13"/>
        <v/>
      </c>
      <c r="Z116" s="112"/>
      <c r="AA116" s="112"/>
      <c r="AB116" s="112"/>
      <c r="AC116" s="282"/>
      <c r="AD116" s="132"/>
      <c r="AE116" s="132"/>
      <c r="AF116" s="132"/>
      <c r="AG116" s="119"/>
      <c r="AH116" s="119"/>
      <c r="AI116" s="119"/>
      <c r="AJ116" s="132"/>
      <c r="AK116" s="124"/>
      <c r="AL116" s="207" t="str">
        <f t="shared" si="14"/>
        <v/>
      </c>
      <c r="AM116" s="132"/>
      <c r="AN116" s="132"/>
      <c r="AO116" s="112"/>
      <c r="AP116" s="112"/>
      <c r="AQ116" s="113"/>
      <c r="AR116" s="283"/>
      <c r="AS116" s="132"/>
      <c r="AT116" s="132"/>
      <c r="AU116" s="113"/>
      <c r="AV116" s="132"/>
      <c r="AW116" s="132"/>
      <c r="AX116" s="284"/>
      <c r="AY116" s="132"/>
      <c r="BA116" s="132"/>
      <c r="BB116" s="132"/>
      <c r="BC116" s="212"/>
      <c r="BD116" s="212"/>
      <c r="BE116" s="212"/>
      <c r="BF116" s="212"/>
      <c r="BG116" s="212"/>
      <c r="BH116" s="212"/>
    </row>
    <row r="117" spans="1:60" s="76" customFormat="1" x14ac:dyDescent="0.2">
      <c r="A117" s="124"/>
      <c r="B117" s="112"/>
      <c r="C117" s="207" t="str">
        <f t="shared" si="10"/>
        <v/>
      </c>
      <c r="D117" s="73"/>
      <c r="E117" s="112"/>
      <c r="F117" s="112"/>
      <c r="G117" s="112"/>
      <c r="H117" s="112"/>
      <c r="I117" s="112"/>
      <c r="J117" s="207" t="str">
        <f t="shared" si="11"/>
        <v/>
      </c>
      <c r="K117" s="112"/>
      <c r="L117" s="112"/>
      <c r="M117" s="112"/>
      <c r="N117" s="112"/>
      <c r="O117" s="112"/>
      <c r="P117" s="112"/>
      <c r="Q117" s="112"/>
      <c r="R117" s="112"/>
      <c r="S117" s="112"/>
      <c r="T117" s="207" t="str">
        <f t="shared" si="12"/>
        <v/>
      </c>
      <c r="U117" s="112"/>
      <c r="V117" s="112"/>
      <c r="W117" s="112"/>
      <c r="X117" s="112"/>
      <c r="Y117" s="207" t="str">
        <f t="shared" si="13"/>
        <v/>
      </c>
      <c r="Z117" s="112"/>
      <c r="AA117" s="112"/>
      <c r="AB117" s="112"/>
      <c r="AC117" s="282"/>
      <c r="AD117" s="132"/>
      <c r="AE117" s="132"/>
      <c r="AF117" s="132"/>
      <c r="AG117" s="119"/>
      <c r="AH117" s="119"/>
      <c r="AI117" s="119"/>
      <c r="AJ117" s="132"/>
      <c r="AK117" s="124"/>
      <c r="AL117" s="207" t="str">
        <f t="shared" si="14"/>
        <v/>
      </c>
      <c r="AM117" s="132"/>
      <c r="AN117" s="132"/>
      <c r="AO117" s="112"/>
      <c r="AP117" s="112"/>
      <c r="AQ117" s="113"/>
      <c r="AR117" s="283"/>
      <c r="AS117" s="132"/>
      <c r="AT117" s="132"/>
      <c r="AU117" s="113"/>
      <c r="AV117" s="132"/>
      <c r="AW117" s="132"/>
      <c r="AX117" s="284"/>
      <c r="AY117" s="132"/>
      <c r="BA117" s="132"/>
      <c r="BB117" s="132"/>
      <c r="BC117" s="212"/>
      <c r="BD117" s="212"/>
      <c r="BE117" s="212"/>
      <c r="BF117" s="212"/>
      <c r="BG117" s="212"/>
      <c r="BH117" s="212"/>
    </row>
    <row r="118" spans="1:60" s="76" customFormat="1" x14ac:dyDescent="0.2">
      <c r="A118" s="124"/>
      <c r="B118" s="112"/>
      <c r="C118" s="207" t="str">
        <f t="shared" si="10"/>
        <v/>
      </c>
      <c r="D118" s="73"/>
      <c r="E118" s="112"/>
      <c r="F118" s="112"/>
      <c r="G118" s="112"/>
      <c r="H118" s="112"/>
      <c r="I118" s="112"/>
      <c r="J118" s="207" t="str">
        <f t="shared" si="11"/>
        <v/>
      </c>
      <c r="K118" s="112"/>
      <c r="L118" s="112"/>
      <c r="M118" s="112"/>
      <c r="N118" s="112"/>
      <c r="O118" s="112"/>
      <c r="P118" s="112"/>
      <c r="Q118" s="112"/>
      <c r="R118" s="112"/>
      <c r="S118" s="112"/>
      <c r="T118" s="207" t="str">
        <f t="shared" si="12"/>
        <v/>
      </c>
      <c r="U118" s="112"/>
      <c r="V118" s="112"/>
      <c r="W118" s="112"/>
      <c r="X118" s="112"/>
      <c r="Y118" s="207" t="str">
        <f t="shared" si="13"/>
        <v/>
      </c>
      <c r="Z118" s="112"/>
      <c r="AA118" s="112"/>
      <c r="AB118" s="112"/>
      <c r="AC118" s="282"/>
      <c r="AD118" s="132"/>
      <c r="AE118" s="132"/>
      <c r="AF118" s="132"/>
      <c r="AG118" s="119"/>
      <c r="AH118" s="119"/>
      <c r="AI118" s="119"/>
      <c r="AJ118" s="132"/>
      <c r="AK118" s="124"/>
      <c r="AL118" s="207" t="str">
        <f t="shared" si="14"/>
        <v/>
      </c>
      <c r="AM118" s="132"/>
      <c r="AN118" s="132"/>
      <c r="AO118" s="112"/>
      <c r="AP118" s="112"/>
      <c r="AQ118" s="113"/>
      <c r="AR118" s="283"/>
      <c r="AS118" s="132"/>
      <c r="AT118" s="132"/>
      <c r="AU118" s="113"/>
      <c r="AV118" s="132"/>
      <c r="AW118" s="132"/>
      <c r="AX118" s="284"/>
      <c r="AY118" s="132"/>
      <c r="BA118" s="132"/>
      <c r="BB118" s="132"/>
      <c r="BC118" s="212"/>
      <c r="BD118" s="212"/>
      <c r="BE118" s="212"/>
      <c r="BF118" s="212"/>
      <c r="BG118" s="212"/>
      <c r="BH118" s="212"/>
    </row>
    <row r="119" spans="1:60" s="76" customFormat="1" x14ac:dyDescent="0.2">
      <c r="A119" s="124"/>
      <c r="B119" s="112"/>
      <c r="C119" s="207" t="str">
        <f t="shared" si="10"/>
        <v/>
      </c>
      <c r="D119" s="73"/>
      <c r="E119" s="112"/>
      <c r="F119" s="112"/>
      <c r="G119" s="112"/>
      <c r="H119" s="112"/>
      <c r="I119" s="112"/>
      <c r="J119" s="207" t="str">
        <f t="shared" si="11"/>
        <v/>
      </c>
      <c r="K119" s="112"/>
      <c r="L119" s="112"/>
      <c r="M119" s="112"/>
      <c r="N119" s="112"/>
      <c r="O119" s="112"/>
      <c r="P119" s="112"/>
      <c r="Q119" s="112"/>
      <c r="R119" s="112"/>
      <c r="S119" s="112"/>
      <c r="T119" s="207" t="str">
        <f t="shared" si="12"/>
        <v/>
      </c>
      <c r="U119" s="112"/>
      <c r="V119" s="112"/>
      <c r="W119" s="112"/>
      <c r="X119" s="112"/>
      <c r="Y119" s="207" t="str">
        <f t="shared" si="13"/>
        <v/>
      </c>
      <c r="Z119" s="112"/>
      <c r="AA119" s="112"/>
      <c r="AB119" s="112"/>
      <c r="AC119" s="282"/>
      <c r="AD119" s="132"/>
      <c r="AE119" s="132"/>
      <c r="AF119" s="132"/>
      <c r="AG119" s="119"/>
      <c r="AH119" s="119"/>
      <c r="AI119" s="119"/>
      <c r="AJ119" s="132"/>
      <c r="AK119" s="124"/>
      <c r="AL119" s="207" t="str">
        <f t="shared" si="14"/>
        <v/>
      </c>
      <c r="AM119" s="132"/>
      <c r="AN119" s="132"/>
      <c r="AO119" s="112"/>
      <c r="AP119" s="112"/>
      <c r="AQ119" s="113"/>
      <c r="AR119" s="283"/>
      <c r="AS119" s="132"/>
      <c r="AT119" s="132"/>
      <c r="AU119" s="113"/>
      <c r="AV119" s="132"/>
      <c r="AW119" s="132"/>
      <c r="AX119" s="284"/>
      <c r="AY119" s="132"/>
      <c r="BA119" s="132"/>
      <c r="BB119" s="132"/>
      <c r="BC119" s="212"/>
      <c r="BD119" s="212"/>
      <c r="BE119" s="212"/>
      <c r="BF119" s="212"/>
      <c r="BG119" s="212"/>
      <c r="BH119" s="212"/>
    </row>
    <row r="120" spans="1:60" s="76" customFormat="1" x14ac:dyDescent="0.2">
      <c r="A120" s="124"/>
      <c r="B120" s="112"/>
      <c r="C120" s="207" t="str">
        <f t="shared" si="10"/>
        <v/>
      </c>
      <c r="D120" s="73"/>
      <c r="E120" s="112"/>
      <c r="F120" s="112"/>
      <c r="G120" s="112"/>
      <c r="H120" s="112"/>
      <c r="I120" s="112"/>
      <c r="J120" s="207" t="str">
        <f t="shared" si="11"/>
        <v/>
      </c>
      <c r="K120" s="112"/>
      <c r="L120" s="112"/>
      <c r="M120" s="112"/>
      <c r="N120" s="112"/>
      <c r="O120" s="112"/>
      <c r="P120" s="112"/>
      <c r="Q120" s="112"/>
      <c r="R120" s="112"/>
      <c r="S120" s="112"/>
      <c r="T120" s="207" t="str">
        <f t="shared" si="12"/>
        <v/>
      </c>
      <c r="U120" s="112"/>
      <c r="V120" s="112"/>
      <c r="W120" s="112"/>
      <c r="X120" s="112"/>
      <c r="Y120" s="207" t="str">
        <f t="shared" si="13"/>
        <v/>
      </c>
      <c r="Z120" s="112"/>
      <c r="AA120" s="112"/>
      <c r="AB120" s="112"/>
      <c r="AC120" s="282"/>
      <c r="AD120" s="132"/>
      <c r="AE120" s="132"/>
      <c r="AF120" s="132"/>
      <c r="AG120" s="119"/>
      <c r="AH120" s="119"/>
      <c r="AI120" s="119"/>
      <c r="AJ120" s="132"/>
      <c r="AK120" s="124"/>
      <c r="AL120" s="207" t="str">
        <f t="shared" si="14"/>
        <v/>
      </c>
      <c r="AM120" s="132"/>
      <c r="AN120" s="132"/>
      <c r="AO120" s="112"/>
      <c r="AP120" s="112"/>
      <c r="AQ120" s="113"/>
      <c r="AR120" s="283"/>
      <c r="AS120" s="132"/>
      <c r="AT120" s="132"/>
      <c r="AU120" s="113"/>
      <c r="AV120" s="132"/>
      <c r="AW120" s="132"/>
      <c r="AX120" s="284"/>
      <c r="AY120" s="132"/>
      <c r="BA120" s="132"/>
      <c r="BB120" s="132"/>
      <c r="BC120" s="212"/>
      <c r="BD120" s="212"/>
      <c r="BE120" s="212"/>
      <c r="BF120" s="212"/>
      <c r="BG120" s="212"/>
      <c r="BH120" s="212"/>
    </row>
    <row r="121" spans="1:60" s="76" customFormat="1" x14ac:dyDescent="0.2">
      <c r="A121" s="124"/>
      <c r="B121" s="112"/>
      <c r="C121" s="207" t="str">
        <f t="shared" si="10"/>
        <v/>
      </c>
      <c r="D121" s="73"/>
      <c r="E121" s="112"/>
      <c r="F121" s="112"/>
      <c r="G121" s="112"/>
      <c r="H121" s="112"/>
      <c r="I121" s="112"/>
      <c r="J121" s="207" t="str">
        <f t="shared" si="11"/>
        <v/>
      </c>
      <c r="K121" s="112"/>
      <c r="L121" s="112"/>
      <c r="M121" s="112"/>
      <c r="N121" s="112"/>
      <c r="O121" s="112"/>
      <c r="P121" s="112"/>
      <c r="Q121" s="112"/>
      <c r="R121" s="112"/>
      <c r="S121" s="112"/>
      <c r="T121" s="207" t="str">
        <f t="shared" si="12"/>
        <v/>
      </c>
      <c r="U121" s="112"/>
      <c r="V121" s="112"/>
      <c r="W121" s="112"/>
      <c r="X121" s="112"/>
      <c r="Y121" s="207" t="str">
        <f t="shared" si="13"/>
        <v/>
      </c>
      <c r="Z121" s="112"/>
      <c r="AA121" s="112"/>
      <c r="AB121" s="112"/>
      <c r="AC121" s="282"/>
      <c r="AD121" s="132"/>
      <c r="AE121" s="132"/>
      <c r="AF121" s="132"/>
      <c r="AG121" s="119"/>
      <c r="AH121" s="119"/>
      <c r="AI121" s="119"/>
      <c r="AJ121" s="132"/>
      <c r="AK121" s="124"/>
      <c r="AL121" s="207" t="str">
        <f t="shared" si="14"/>
        <v/>
      </c>
      <c r="AM121" s="132"/>
      <c r="AN121" s="132"/>
      <c r="AO121" s="112"/>
      <c r="AP121" s="112"/>
      <c r="AQ121" s="113"/>
      <c r="AR121" s="283"/>
      <c r="AS121" s="132"/>
      <c r="AT121" s="132"/>
      <c r="AU121" s="113"/>
      <c r="AV121" s="132"/>
      <c r="AW121" s="132"/>
      <c r="AX121" s="284"/>
      <c r="AY121" s="132"/>
      <c r="BA121" s="132"/>
      <c r="BB121" s="132"/>
      <c r="BC121" s="212"/>
      <c r="BD121" s="212"/>
      <c r="BE121" s="212"/>
      <c r="BF121" s="212"/>
      <c r="BG121" s="212"/>
      <c r="BH121" s="212"/>
    </row>
    <row r="122" spans="1:60" s="76" customFormat="1" x14ac:dyDescent="0.2">
      <c r="A122" s="124"/>
      <c r="B122" s="112"/>
      <c r="C122" s="207" t="str">
        <f t="shared" si="10"/>
        <v/>
      </c>
      <c r="D122" s="73"/>
      <c r="E122" s="112"/>
      <c r="F122" s="112"/>
      <c r="G122" s="112"/>
      <c r="H122" s="112"/>
      <c r="I122" s="112"/>
      <c r="J122" s="207" t="str">
        <f t="shared" si="11"/>
        <v/>
      </c>
      <c r="K122" s="112"/>
      <c r="L122" s="112"/>
      <c r="M122" s="112"/>
      <c r="N122" s="112"/>
      <c r="O122" s="112"/>
      <c r="P122" s="112"/>
      <c r="Q122" s="112"/>
      <c r="R122" s="112"/>
      <c r="S122" s="112"/>
      <c r="T122" s="207" t="str">
        <f t="shared" si="12"/>
        <v/>
      </c>
      <c r="U122" s="112"/>
      <c r="V122" s="112"/>
      <c r="W122" s="112"/>
      <c r="X122" s="112"/>
      <c r="Y122" s="207" t="str">
        <f t="shared" si="13"/>
        <v/>
      </c>
      <c r="Z122" s="112"/>
      <c r="AA122" s="112"/>
      <c r="AB122" s="112"/>
      <c r="AC122" s="282"/>
      <c r="AD122" s="132"/>
      <c r="AE122" s="132"/>
      <c r="AF122" s="132"/>
      <c r="AG122" s="119"/>
      <c r="AH122" s="119"/>
      <c r="AI122" s="119"/>
      <c r="AJ122" s="132"/>
      <c r="AK122" s="124"/>
      <c r="AL122" s="207" t="str">
        <f t="shared" si="14"/>
        <v/>
      </c>
      <c r="AM122" s="132"/>
      <c r="AN122" s="132"/>
      <c r="AO122" s="112"/>
      <c r="AP122" s="112"/>
      <c r="AQ122" s="113"/>
      <c r="AR122" s="283"/>
      <c r="AS122" s="132"/>
      <c r="AT122" s="132"/>
      <c r="AU122" s="113"/>
      <c r="AV122" s="132"/>
      <c r="AW122" s="132"/>
      <c r="AX122" s="284"/>
      <c r="AY122" s="132"/>
      <c r="BA122" s="132"/>
      <c r="BB122" s="132"/>
      <c r="BC122" s="212"/>
      <c r="BD122" s="212"/>
      <c r="BE122" s="212"/>
      <c r="BF122" s="212"/>
      <c r="BG122" s="212"/>
      <c r="BH122" s="212"/>
    </row>
    <row r="123" spans="1:60" s="76" customFormat="1" x14ac:dyDescent="0.2">
      <c r="A123" s="124"/>
      <c r="B123" s="112"/>
      <c r="C123" s="207" t="str">
        <f t="shared" si="10"/>
        <v/>
      </c>
      <c r="D123" s="73"/>
      <c r="E123" s="112"/>
      <c r="F123" s="112"/>
      <c r="G123" s="112"/>
      <c r="H123" s="112"/>
      <c r="I123" s="112"/>
      <c r="J123" s="207" t="str">
        <f t="shared" si="11"/>
        <v/>
      </c>
      <c r="K123" s="112"/>
      <c r="L123" s="112"/>
      <c r="M123" s="112"/>
      <c r="N123" s="112"/>
      <c r="O123" s="112"/>
      <c r="P123" s="112"/>
      <c r="Q123" s="112"/>
      <c r="R123" s="112"/>
      <c r="S123" s="112"/>
      <c r="T123" s="207" t="str">
        <f t="shared" si="12"/>
        <v/>
      </c>
      <c r="U123" s="112"/>
      <c r="V123" s="112"/>
      <c r="W123" s="112"/>
      <c r="X123" s="112"/>
      <c r="Y123" s="207" t="str">
        <f t="shared" si="13"/>
        <v/>
      </c>
      <c r="Z123" s="112"/>
      <c r="AA123" s="112"/>
      <c r="AB123" s="112"/>
      <c r="AC123" s="282"/>
      <c r="AD123" s="132"/>
      <c r="AE123" s="132"/>
      <c r="AF123" s="132"/>
      <c r="AG123" s="119"/>
      <c r="AH123" s="119"/>
      <c r="AI123" s="119"/>
      <c r="AJ123" s="132"/>
      <c r="AK123" s="124"/>
      <c r="AL123" s="207" t="str">
        <f t="shared" si="14"/>
        <v/>
      </c>
      <c r="AM123" s="132"/>
      <c r="AN123" s="132"/>
      <c r="AO123" s="112"/>
      <c r="AP123" s="112"/>
      <c r="AQ123" s="113"/>
      <c r="AR123" s="283"/>
      <c r="AS123" s="132"/>
      <c r="AT123" s="132"/>
      <c r="AU123" s="113"/>
      <c r="AV123" s="132"/>
      <c r="AW123" s="132"/>
      <c r="AX123" s="284"/>
      <c r="AY123" s="132"/>
      <c r="BA123" s="132"/>
      <c r="BB123" s="132"/>
      <c r="BC123" s="212"/>
      <c r="BD123" s="212"/>
      <c r="BE123" s="212"/>
      <c r="BF123" s="212"/>
      <c r="BG123" s="212"/>
      <c r="BH123" s="212"/>
    </row>
    <row r="124" spans="1:60" s="76" customFormat="1" x14ac:dyDescent="0.2">
      <c r="A124" s="124"/>
      <c r="B124" s="112"/>
      <c r="C124" s="207" t="str">
        <f t="shared" si="10"/>
        <v/>
      </c>
      <c r="D124" s="73"/>
      <c r="E124" s="112"/>
      <c r="F124" s="112"/>
      <c r="G124" s="112"/>
      <c r="H124" s="112"/>
      <c r="I124" s="112"/>
      <c r="J124" s="207" t="str">
        <f t="shared" si="11"/>
        <v/>
      </c>
      <c r="K124" s="112"/>
      <c r="L124" s="112"/>
      <c r="M124" s="112"/>
      <c r="N124" s="112"/>
      <c r="O124" s="112"/>
      <c r="P124" s="112"/>
      <c r="Q124" s="112"/>
      <c r="R124" s="112"/>
      <c r="S124" s="112"/>
      <c r="T124" s="207" t="str">
        <f t="shared" si="12"/>
        <v/>
      </c>
      <c r="U124" s="112"/>
      <c r="V124" s="112"/>
      <c r="W124" s="112"/>
      <c r="X124" s="112"/>
      <c r="Y124" s="207" t="str">
        <f t="shared" si="13"/>
        <v/>
      </c>
      <c r="Z124" s="112"/>
      <c r="AA124" s="112"/>
      <c r="AB124" s="112"/>
      <c r="AC124" s="282"/>
      <c r="AD124" s="132"/>
      <c r="AE124" s="132"/>
      <c r="AF124" s="132"/>
      <c r="AG124" s="119"/>
      <c r="AH124" s="119"/>
      <c r="AI124" s="119"/>
      <c r="AJ124" s="132"/>
      <c r="AK124" s="124"/>
      <c r="AL124" s="207" t="str">
        <f t="shared" si="14"/>
        <v/>
      </c>
      <c r="AM124" s="132"/>
      <c r="AN124" s="132"/>
      <c r="AO124" s="112"/>
      <c r="AP124" s="112"/>
      <c r="AQ124" s="113"/>
      <c r="AR124" s="283"/>
      <c r="AS124" s="132"/>
      <c r="AT124" s="132"/>
      <c r="AU124" s="113"/>
      <c r="AV124" s="132"/>
      <c r="AW124" s="132"/>
      <c r="AX124" s="284"/>
      <c r="AY124" s="132"/>
      <c r="BA124" s="132"/>
      <c r="BB124" s="132"/>
      <c r="BC124" s="212"/>
      <c r="BD124" s="212"/>
      <c r="BE124" s="212"/>
      <c r="BF124" s="212"/>
      <c r="BG124" s="212"/>
      <c r="BH124" s="212"/>
    </row>
    <row r="125" spans="1:60" s="76" customFormat="1" x14ac:dyDescent="0.2">
      <c r="A125" s="124"/>
      <c r="B125" s="112"/>
      <c r="C125" s="207" t="str">
        <f t="shared" si="10"/>
        <v/>
      </c>
      <c r="D125" s="73"/>
      <c r="E125" s="112"/>
      <c r="F125" s="112"/>
      <c r="G125" s="112"/>
      <c r="H125" s="112"/>
      <c r="I125" s="112"/>
      <c r="J125" s="207" t="str">
        <f t="shared" si="11"/>
        <v/>
      </c>
      <c r="K125" s="112"/>
      <c r="L125" s="112"/>
      <c r="M125" s="112"/>
      <c r="N125" s="112"/>
      <c r="O125" s="112"/>
      <c r="P125" s="112"/>
      <c r="Q125" s="112"/>
      <c r="R125" s="112"/>
      <c r="S125" s="112"/>
      <c r="T125" s="207" t="str">
        <f t="shared" si="12"/>
        <v/>
      </c>
      <c r="U125" s="112"/>
      <c r="V125" s="112"/>
      <c r="W125" s="112"/>
      <c r="X125" s="112"/>
      <c r="Y125" s="207" t="str">
        <f t="shared" si="13"/>
        <v/>
      </c>
      <c r="Z125" s="112"/>
      <c r="AA125" s="112"/>
      <c r="AB125" s="112"/>
      <c r="AC125" s="282"/>
      <c r="AD125" s="132"/>
      <c r="AE125" s="132"/>
      <c r="AF125" s="132"/>
      <c r="AG125" s="119"/>
      <c r="AH125" s="119"/>
      <c r="AI125" s="119"/>
      <c r="AJ125" s="132"/>
      <c r="AK125" s="124"/>
      <c r="AL125" s="207" t="str">
        <f t="shared" si="14"/>
        <v/>
      </c>
      <c r="AM125" s="132"/>
      <c r="AN125" s="132"/>
      <c r="AO125" s="112"/>
      <c r="AP125" s="112"/>
      <c r="AQ125" s="113"/>
      <c r="AR125" s="283"/>
      <c r="AS125" s="132"/>
      <c r="AT125" s="132"/>
      <c r="AU125" s="113"/>
      <c r="AV125" s="132"/>
      <c r="AW125" s="132"/>
      <c r="AX125" s="284"/>
      <c r="AY125" s="132"/>
      <c r="BA125" s="132"/>
      <c r="BB125" s="132"/>
      <c r="BC125" s="212"/>
      <c r="BD125" s="212"/>
      <c r="BE125" s="212"/>
      <c r="BF125" s="212"/>
      <c r="BG125" s="212"/>
      <c r="BH125" s="212"/>
    </row>
    <row r="126" spans="1:60" s="76" customFormat="1" x14ac:dyDescent="0.2">
      <c r="A126" s="124"/>
      <c r="B126" s="112"/>
      <c r="C126" s="207" t="str">
        <f t="shared" si="10"/>
        <v/>
      </c>
      <c r="D126" s="73"/>
      <c r="E126" s="112"/>
      <c r="F126" s="112"/>
      <c r="G126" s="112"/>
      <c r="H126" s="112"/>
      <c r="I126" s="112"/>
      <c r="J126" s="207" t="str">
        <f t="shared" si="11"/>
        <v/>
      </c>
      <c r="K126" s="112"/>
      <c r="L126" s="112"/>
      <c r="M126" s="112"/>
      <c r="N126" s="112"/>
      <c r="O126" s="112"/>
      <c r="P126" s="112"/>
      <c r="Q126" s="112"/>
      <c r="R126" s="112"/>
      <c r="S126" s="112"/>
      <c r="T126" s="207" t="str">
        <f t="shared" si="12"/>
        <v/>
      </c>
      <c r="U126" s="112"/>
      <c r="V126" s="112"/>
      <c r="W126" s="112"/>
      <c r="X126" s="112"/>
      <c r="Y126" s="207" t="str">
        <f t="shared" si="13"/>
        <v/>
      </c>
      <c r="Z126" s="112"/>
      <c r="AA126" s="112"/>
      <c r="AB126" s="112"/>
      <c r="AC126" s="282"/>
      <c r="AD126" s="132"/>
      <c r="AE126" s="132"/>
      <c r="AF126" s="132"/>
      <c r="AG126" s="119"/>
      <c r="AH126" s="119"/>
      <c r="AI126" s="119"/>
      <c r="AJ126" s="132"/>
      <c r="AK126" s="124"/>
      <c r="AL126" s="207" t="str">
        <f t="shared" si="14"/>
        <v/>
      </c>
      <c r="AM126" s="132"/>
      <c r="AN126" s="132"/>
      <c r="AO126" s="112"/>
      <c r="AP126" s="112"/>
      <c r="AQ126" s="113"/>
      <c r="AR126" s="283"/>
      <c r="AS126" s="132"/>
      <c r="AT126" s="132"/>
      <c r="AU126" s="113"/>
      <c r="AV126" s="132"/>
      <c r="AW126" s="132"/>
      <c r="AX126" s="284"/>
      <c r="AY126" s="132"/>
      <c r="BA126" s="132"/>
      <c r="BB126" s="132"/>
      <c r="BC126" s="212"/>
      <c r="BD126" s="212"/>
      <c r="BE126" s="212"/>
      <c r="BF126" s="212"/>
      <c r="BG126" s="212"/>
      <c r="BH126" s="212"/>
    </row>
    <row r="127" spans="1:60" s="76" customFormat="1" x14ac:dyDescent="0.2">
      <c r="A127" s="124"/>
      <c r="B127" s="112"/>
      <c r="C127" s="207" t="str">
        <f t="shared" si="10"/>
        <v/>
      </c>
      <c r="D127" s="73"/>
      <c r="E127" s="112"/>
      <c r="F127" s="112"/>
      <c r="G127" s="112"/>
      <c r="H127" s="112"/>
      <c r="I127" s="112"/>
      <c r="J127" s="207" t="str">
        <f t="shared" si="11"/>
        <v/>
      </c>
      <c r="K127" s="112"/>
      <c r="L127" s="112"/>
      <c r="M127" s="112"/>
      <c r="N127" s="112"/>
      <c r="O127" s="112"/>
      <c r="P127" s="112"/>
      <c r="Q127" s="112"/>
      <c r="R127" s="112"/>
      <c r="S127" s="112"/>
      <c r="T127" s="207" t="str">
        <f t="shared" si="12"/>
        <v/>
      </c>
      <c r="U127" s="112"/>
      <c r="V127" s="112"/>
      <c r="W127" s="112"/>
      <c r="X127" s="112"/>
      <c r="Y127" s="207" t="str">
        <f t="shared" si="13"/>
        <v/>
      </c>
      <c r="Z127" s="112"/>
      <c r="AA127" s="112"/>
      <c r="AB127" s="112"/>
      <c r="AC127" s="282"/>
      <c r="AD127" s="132"/>
      <c r="AE127" s="132"/>
      <c r="AF127" s="132"/>
      <c r="AG127" s="119"/>
      <c r="AH127" s="119"/>
      <c r="AI127" s="119"/>
      <c r="AJ127" s="132"/>
      <c r="AK127" s="124"/>
      <c r="AL127" s="207" t="str">
        <f t="shared" si="14"/>
        <v/>
      </c>
      <c r="AM127" s="132"/>
      <c r="AN127" s="132"/>
      <c r="AO127" s="112"/>
      <c r="AP127" s="112"/>
      <c r="AQ127" s="113"/>
      <c r="AR127" s="283"/>
      <c r="AS127" s="132"/>
      <c r="AT127" s="132"/>
      <c r="AU127" s="113"/>
      <c r="AV127" s="132"/>
      <c r="AW127" s="132"/>
      <c r="AX127" s="284"/>
      <c r="AY127" s="132"/>
      <c r="BA127" s="132"/>
      <c r="BB127" s="132"/>
      <c r="BC127" s="212"/>
      <c r="BD127" s="212"/>
      <c r="BE127" s="212"/>
      <c r="BF127" s="212"/>
      <c r="BG127" s="212"/>
      <c r="BH127" s="212"/>
    </row>
    <row r="128" spans="1:60" s="76" customFormat="1" x14ac:dyDescent="0.2">
      <c r="A128" s="124"/>
      <c r="B128" s="112"/>
      <c r="C128" s="207" t="str">
        <f t="shared" si="10"/>
        <v/>
      </c>
      <c r="D128" s="73"/>
      <c r="E128" s="112"/>
      <c r="F128" s="112"/>
      <c r="G128" s="112"/>
      <c r="H128" s="112"/>
      <c r="I128" s="112"/>
      <c r="J128" s="207" t="str">
        <f t="shared" si="11"/>
        <v/>
      </c>
      <c r="K128" s="112"/>
      <c r="L128" s="112"/>
      <c r="M128" s="112"/>
      <c r="N128" s="112"/>
      <c r="O128" s="112"/>
      <c r="P128" s="112"/>
      <c r="Q128" s="112"/>
      <c r="R128" s="112"/>
      <c r="S128" s="112"/>
      <c r="T128" s="207" t="str">
        <f t="shared" si="12"/>
        <v/>
      </c>
      <c r="U128" s="112"/>
      <c r="V128" s="112"/>
      <c r="W128" s="112"/>
      <c r="X128" s="112"/>
      <c r="Y128" s="207" t="str">
        <f t="shared" si="13"/>
        <v/>
      </c>
      <c r="Z128" s="112"/>
      <c r="AA128" s="112"/>
      <c r="AB128" s="112"/>
      <c r="AC128" s="282"/>
      <c r="AD128" s="132"/>
      <c r="AE128" s="132"/>
      <c r="AF128" s="132"/>
      <c r="AG128" s="119"/>
      <c r="AH128" s="119"/>
      <c r="AI128" s="119"/>
      <c r="AJ128" s="132"/>
      <c r="AK128" s="124"/>
      <c r="AL128" s="207" t="str">
        <f t="shared" si="14"/>
        <v/>
      </c>
      <c r="AM128" s="132"/>
      <c r="AN128" s="132"/>
      <c r="AO128" s="112"/>
      <c r="AP128" s="112"/>
      <c r="AQ128" s="113"/>
      <c r="AR128" s="283"/>
      <c r="AS128" s="132"/>
      <c r="AT128" s="132"/>
      <c r="AU128" s="113"/>
      <c r="AV128" s="132"/>
      <c r="AW128" s="132"/>
      <c r="AX128" s="284"/>
      <c r="AY128" s="132"/>
      <c r="BA128" s="132"/>
      <c r="BB128" s="132"/>
      <c r="BC128" s="212"/>
      <c r="BD128" s="212"/>
      <c r="BE128" s="212"/>
      <c r="BF128" s="212"/>
      <c r="BG128" s="212"/>
      <c r="BH128" s="212"/>
    </row>
    <row r="129" spans="1:60" s="76" customFormat="1" x14ac:dyDescent="0.2">
      <c r="A129" s="124"/>
      <c r="B129" s="112"/>
      <c r="C129" s="207" t="str">
        <f t="shared" si="10"/>
        <v/>
      </c>
      <c r="D129" s="73"/>
      <c r="E129" s="112"/>
      <c r="F129" s="112"/>
      <c r="G129" s="112"/>
      <c r="H129" s="112"/>
      <c r="I129" s="112"/>
      <c r="J129" s="207" t="str">
        <f t="shared" si="11"/>
        <v/>
      </c>
      <c r="K129" s="112"/>
      <c r="L129" s="112"/>
      <c r="M129" s="112"/>
      <c r="N129" s="112"/>
      <c r="O129" s="112"/>
      <c r="P129" s="112"/>
      <c r="Q129" s="112"/>
      <c r="R129" s="112"/>
      <c r="S129" s="112"/>
      <c r="T129" s="207" t="str">
        <f t="shared" si="12"/>
        <v/>
      </c>
      <c r="U129" s="112"/>
      <c r="V129" s="112"/>
      <c r="W129" s="112"/>
      <c r="X129" s="112"/>
      <c r="Y129" s="207" t="str">
        <f t="shared" si="13"/>
        <v/>
      </c>
      <c r="Z129" s="112"/>
      <c r="AA129" s="112"/>
      <c r="AB129" s="112"/>
      <c r="AC129" s="282"/>
      <c r="AD129" s="132"/>
      <c r="AE129" s="132"/>
      <c r="AF129" s="132"/>
      <c r="AG129" s="119"/>
      <c r="AH129" s="119"/>
      <c r="AI129" s="119"/>
      <c r="AJ129" s="132"/>
      <c r="AK129" s="124"/>
      <c r="AL129" s="207" t="str">
        <f t="shared" si="14"/>
        <v/>
      </c>
      <c r="AM129" s="132"/>
      <c r="AN129" s="132"/>
      <c r="AO129" s="112"/>
      <c r="AP129" s="112"/>
      <c r="AQ129" s="113"/>
      <c r="AR129" s="283"/>
      <c r="AS129" s="132"/>
      <c r="AT129" s="132"/>
      <c r="AU129" s="113"/>
      <c r="AV129" s="132"/>
      <c r="AW129" s="132"/>
      <c r="AX129" s="284"/>
      <c r="AY129" s="132"/>
      <c r="BA129" s="132"/>
      <c r="BB129" s="132"/>
      <c r="BC129" s="212"/>
      <c r="BD129" s="212"/>
      <c r="BE129" s="212"/>
      <c r="BF129" s="212"/>
      <c r="BG129" s="212"/>
      <c r="BH129" s="212"/>
    </row>
    <row r="130" spans="1:60" s="76" customFormat="1" x14ac:dyDescent="0.2">
      <c r="A130" s="124"/>
      <c r="B130" s="112"/>
      <c r="C130" s="207" t="str">
        <f t="shared" si="10"/>
        <v/>
      </c>
      <c r="D130" s="73"/>
      <c r="E130" s="112"/>
      <c r="F130" s="112"/>
      <c r="G130" s="112"/>
      <c r="H130" s="112"/>
      <c r="I130" s="112"/>
      <c r="J130" s="207" t="str">
        <f t="shared" si="11"/>
        <v/>
      </c>
      <c r="K130" s="112"/>
      <c r="L130" s="112"/>
      <c r="M130" s="112"/>
      <c r="N130" s="112"/>
      <c r="O130" s="112"/>
      <c r="P130" s="112"/>
      <c r="Q130" s="112"/>
      <c r="R130" s="112"/>
      <c r="S130" s="112"/>
      <c r="T130" s="207" t="str">
        <f t="shared" si="12"/>
        <v/>
      </c>
      <c r="U130" s="112"/>
      <c r="V130" s="112"/>
      <c r="W130" s="112"/>
      <c r="X130" s="112"/>
      <c r="Y130" s="207" t="str">
        <f t="shared" si="13"/>
        <v/>
      </c>
      <c r="Z130" s="112"/>
      <c r="AA130" s="112"/>
      <c r="AB130" s="112"/>
      <c r="AC130" s="282"/>
      <c r="AD130" s="132"/>
      <c r="AE130" s="132"/>
      <c r="AF130" s="132"/>
      <c r="AG130" s="119"/>
      <c r="AH130" s="119"/>
      <c r="AI130" s="119"/>
      <c r="AJ130" s="132"/>
      <c r="AK130" s="124"/>
      <c r="AL130" s="207" t="str">
        <f t="shared" si="14"/>
        <v/>
      </c>
      <c r="AM130" s="132"/>
      <c r="AN130" s="132"/>
      <c r="AO130" s="112"/>
      <c r="AP130" s="112"/>
      <c r="AQ130" s="113"/>
      <c r="AR130" s="283"/>
      <c r="AS130" s="132"/>
      <c r="AT130" s="132"/>
      <c r="AU130" s="113"/>
      <c r="AV130" s="132"/>
      <c r="AW130" s="132"/>
      <c r="AX130" s="284"/>
      <c r="AY130" s="132"/>
      <c r="BA130" s="132"/>
      <c r="BB130" s="132"/>
      <c r="BC130" s="212"/>
      <c r="BD130" s="212"/>
      <c r="BE130" s="212"/>
      <c r="BF130" s="212"/>
      <c r="BG130" s="212"/>
      <c r="BH130" s="212"/>
    </row>
    <row r="131" spans="1:60" s="76" customFormat="1" x14ac:dyDescent="0.2">
      <c r="A131" s="124"/>
      <c r="B131" s="112"/>
      <c r="C131" s="207" t="str">
        <f t="shared" si="10"/>
        <v/>
      </c>
      <c r="D131" s="73"/>
      <c r="E131" s="112"/>
      <c r="F131" s="112"/>
      <c r="G131" s="112"/>
      <c r="H131" s="112"/>
      <c r="I131" s="112"/>
      <c r="J131" s="207" t="str">
        <f t="shared" si="11"/>
        <v/>
      </c>
      <c r="K131" s="112"/>
      <c r="L131" s="112"/>
      <c r="M131" s="112"/>
      <c r="N131" s="112"/>
      <c r="O131" s="112"/>
      <c r="P131" s="112"/>
      <c r="Q131" s="112"/>
      <c r="R131" s="112"/>
      <c r="S131" s="112"/>
      <c r="T131" s="207" t="str">
        <f t="shared" si="12"/>
        <v/>
      </c>
      <c r="U131" s="112"/>
      <c r="V131" s="112"/>
      <c r="W131" s="112"/>
      <c r="X131" s="112"/>
      <c r="Y131" s="207" t="str">
        <f t="shared" si="13"/>
        <v/>
      </c>
      <c r="Z131" s="112"/>
      <c r="AA131" s="112"/>
      <c r="AB131" s="112"/>
      <c r="AC131" s="282"/>
      <c r="AD131" s="132"/>
      <c r="AE131" s="132"/>
      <c r="AF131" s="132"/>
      <c r="AG131" s="119"/>
      <c r="AH131" s="119"/>
      <c r="AI131" s="119"/>
      <c r="AJ131" s="132"/>
      <c r="AK131" s="124"/>
      <c r="AL131" s="207" t="str">
        <f t="shared" si="14"/>
        <v/>
      </c>
      <c r="AM131" s="132"/>
      <c r="AN131" s="132"/>
      <c r="AO131" s="112"/>
      <c r="AP131" s="112"/>
      <c r="AQ131" s="113"/>
      <c r="AR131" s="283"/>
      <c r="AS131" s="132"/>
      <c r="AT131" s="132"/>
      <c r="AU131" s="113"/>
      <c r="AV131" s="132"/>
      <c r="AW131" s="132"/>
      <c r="AX131" s="284"/>
      <c r="AY131" s="132"/>
      <c r="BA131" s="132"/>
      <c r="BB131" s="132"/>
      <c r="BC131" s="212"/>
      <c r="BD131" s="212"/>
      <c r="BE131" s="212"/>
      <c r="BF131" s="212"/>
      <c r="BG131" s="212"/>
      <c r="BH131" s="212"/>
    </row>
    <row r="132" spans="1:60" s="76" customFormat="1" x14ac:dyDescent="0.2">
      <c r="A132" s="124"/>
      <c r="B132" s="112"/>
      <c r="C132" s="207" t="str">
        <f t="shared" si="10"/>
        <v/>
      </c>
      <c r="D132" s="73"/>
      <c r="E132" s="112"/>
      <c r="F132" s="112"/>
      <c r="G132" s="112"/>
      <c r="H132" s="112"/>
      <c r="I132" s="112"/>
      <c r="J132" s="207" t="str">
        <f t="shared" si="11"/>
        <v/>
      </c>
      <c r="K132" s="112"/>
      <c r="L132" s="112"/>
      <c r="M132" s="112"/>
      <c r="N132" s="112"/>
      <c r="O132" s="112"/>
      <c r="P132" s="112"/>
      <c r="Q132" s="112"/>
      <c r="R132" s="112"/>
      <c r="S132" s="112"/>
      <c r="T132" s="207" t="str">
        <f t="shared" si="12"/>
        <v/>
      </c>
      <c r="U132" s="112"/>
      <c r="V132" s="112"/>
      <c r="W132" s="112"/>
      <c r="X132" s="112"/>
      <c r="Y132" s="207" t="str">
        <f t="shared" si="13"/>
        <v/>
      </c>
      <c r="Z132" s="112"/>
      <c r="AA132" s="112"/>
      <c r="AB132" s="112"/>
      <c r="AC132" s="282"/>
      <c r="AD132" s="132"/>
      <c r="AE132" s="132"/>
      <c r="AF132" s="132"/>
      <c r="AG132" s="119"/>
      <c r="AH132" s="119"/>
      <c r="AI132" s="119"/>
      <c r="AJ132" s="132"/>
      <c r="AK132" s="124"/>
      <c r="AL132" s="207" t="str">
        <f t="shared" si="14"/>
        <v/>
      </c>
      <c r="AM132" s="132"/>
      <c r="AN132" s="132"/>
      <c r="AO132" s="112"/>
      <c r="AP132" s="112"/>
      <c r="AQ132" s="113"/>
      <c r="AR132" s="283"/>
      <c r="AS132" s="132"/>
      <c r="AT132" s="132"/>
      <c r="AU132" s="113"/>
      <c r="AV132" s="132"/>
      <c r="AW132" s="132"/>
      <c r="AX132" s="284"/>
      <c r="AY132" s="132"/>
      <c r="BA132" s="132"/>
      <c r="BB132" s="132"/>
      <c r="BC132" s="212"/>
      <c r="BD132" s="212"/>
      <c r="BE132" s="212"/>
      <c r="BF132" s="212"/>
      <c r="BG132" s="212"/>
      <c r="BH132" s="212"/>
    </row>
    <row r="133" spans="1:60" s="76" customFormat="1" x14ac:dyDescent="0.2">
      <c r="A133" s="124"/>
      <c r="B133" s="112"/>
      <c r="C133" s="207" t="str">
        <f t="shared" si="10"/>
        <v/>
      </c>
      <c r="D133" s="73"/>
      <c r="E133" s="112"/>
      <c r="F133" s="112"/>
      <c r="G133" s="112"/>
      <c r="H133" s="112"/>
      <c r="I133" s="112"/>
      <c r="J133" s="207" t="str">
        <f t="shared" si="11"/>
        <v/>
      </c>
      <c r="K133" s="112"/>
      <c r="L133" s="112"/>
      <c r="M133" s="112"/>
      <c r="N133" s="112"/>
      <c r="O133" s="112"/>
      <c r="P133" s="112"/>
      <c r="Q133" s="112"/>
      <c r="R133" s="112"/>
      <c r="S133" s="112"/>
      <c r="T133" s="207" t="str">
        <f t="shared" si="12"/>
        <v/>
      </c>
      <c r="U133" s="112"/>
      <c r="V133" s="112"/>
      <c r="W133" s="112"/>
      <c r="X133" s="112"/>
      <c r="Y133" s="207" t="str">
        <f t="shared" si="13"/>
        <v/>
      </c>
      <c r="Z133" s="112"/>
      <c r="AA133" s="112"/>
      <c r="AB133" s="112"/>
      <c r="AC133" s="282"/>
      <c r="AD133" s="132"/>
      <c r="AE133" s="132"/>
      <c r="AF133" s="132"/>
      <c r="AG133" s="119"/>
      <c r="AH133" s="119"/>
      <c r="AI133" s="119"/>
      <c r="AJ133" s="132"/>
      <c r="AK133" s="124"/>
      <c r="AL133" s="207" t="str">
        <f t="shared" si="14"/>
        <v/>
      </c>
      <c r="AM133" s="132"/>
      <c r="AN133" s="132"/>
      <c r="AO133" s="112"/>
      <c r="AP133" s="112"/>
      <c r="AQ133" s="113"/>
      <c r="AR133" s="283"/>
      <c r="AS133" s="132"/>
      <c r="AT133" s="132"/>
      <c r="AU133" s="113"/>
      <c r="AV133" s="132"/>
      <c r="AW133" s="132"/>
      <c r="AX133" s="284"/>
      <c r="AY133" s="132"/>
      <c r="BA133" s="132"/>
      <c r="BB133" s="132"/>
      <c r="BC133" s="212"/>
      <c r="BD133" s="212"/>
      <c r="BE133" s="212"/>
      <c r="BF133" s="212"/>
      <c r="BG133" s="212"/>
      <c r="BH133" s="212"/>
    </row>
    <row r="134" spans="1:60" s="76" customFormat="1" x14ac:dyDescent="0.2">
      <c r="A134" s="124"/>
      <c r="B134" s="112"/>
      <c r="C134" s="207" t="str">
        <f t="shared" si="10"/>
        <v/>
      </c>
      <c r="D134" s="73"/>
      <c r="E134" s="112"/>
      <c r="F134" s="112"/>
      <c r="G134" s="112"/>
      <c r="H134" s="112"/>
      <c r="I134" s="112"/>
      <c r="J134" s="207" t="str">
        <f t="shared" si="11"/>
        <v/>
      </c>
      <c r="K134" s="112"/>
      <c r="L134" s="112"/>
      <c r="M134" s="112"/>
      <c r="N134" s="112"/>
      <c r="O134" s="112"/>
      <c r="P134" s="112"/>
      <c r="Q134" s="112"/>
      <c r="R134" s="112"/>
      <c r="S134" s="112"/>
      <c r="T134" s="207" t="str">
        <f t="shared" si="12"/>
        <v/>
      </c>
      <c r="U134" s="112"/>
      <c r="V134" s="112"/>
      <c r="W134" s="112"/>
      <c r="X134" s="112"/>
      <c r="Y134" s="207" t="str">
        <f t="shared" si="13"/>
        <v/>
      </c>
      <c r="Z134" s="112"/>
      <c r="AA134" s="112"/>
      <c r="AB134" s="112"/>
      <c r="AC134" s="282"/>
      <c r="AD134" s="132"/>
      <c r="AE134" s="132"/>
      <c r="AF134" s="132"/>
      <c r="AG134" s="119"/>
      <c r="AH134" s="119"/>
      <c r="AI134" s="119"/>
      <c r="AJ134" s="132"/>
      <c r="AK134" s="124"/>
      <c r="AL134" s="207" t="str">
        <f t="shared" si="14"/>
        <v/>
      </c>
      <c r="AM134" s="132"/>
      <c r="AN134" s="132"/>
      <c r="AO134" s="112"/>
      <c r="AP134" s="112"/>
      <c r="AQ134" s="113"/>
      <c r="AR134" s="283"/>
      <c r="AS134" s="132"/>
      <c r="AT134" s="132"/>
      <c r="AU134" s="113"/>
      <c r="AV134" s="132"/>
      <c r="AW134" s="132"/>
      <c r="AX134" s="284"/>
      <c r="AY134" s="132"/>
      <c r="BA134" s="132"/>
      <c r="BB134" s="132"/>
      <c r="BC134" s="212"/>
      <c r="BD134" s="212"/>
      <c r="BE134" s="212"/>
      <c r="BF134" s="212"/>
      <c r="BG134" s="212"/>
      <c r="BH134" s="212"/>
    </row>
    <row r="135" spans="1:60" s="76" customFormat="1" x14ac:dyDescent="0.2">
      <c r="A135" s="124"/>
      <c r="B135" s="112"/>
      <c r="C135" s="207" t="str">
        <f t="shared" ref="C135:C198" si="15">IF(D135="","",(VLOOKUP(D135,Generic_Road_Names_Table_Array,2,FALSE)))</f>
        <v/>
      </c>
      <c r="D135" s="73"/>
      <c r="E135" s="112"/>
      <c r="F135" s="112"/>
      <c r="G135" s="112"/>
      <c r="H135" s="112"/>
      <c r="I135" s="112"/>
      <c r="J135" s="207" t="str">
        <f t="shared" ref="J135:J198" si="16">IF(I135="","",(VLOOKUP(I135,Retaining_Wall_Wall_Type_Table_Array,2,FALSE)))</f>
        <v/>
      </c>
      <c r="K135" s="112"/>
      <c r="L135" s="112"/>
      <c r="M135" s="112"/>
      <c r="N135" s="112"/>
      <c r="O135" s="112"/>
      <c r="P135" s="112"/>
      <c r="Q135" s="112"/>
      <c r="R135" s="112"/>
      <c r="S135" s="112"/>
      <c r="T135" s="207" t="str">
        <f t="shared" ref="T135:T198" si="17">IF(S135="","",(VLOOKUP(S135,Generic_Side_Table_Array,2,FALSE)))</f>
        <v/>
      </c>
      <c r="U135" s="112"/>
      <c r="V135" s="112"/>
      <c r="W135" s="112"/>
      <c r="X135" s="112"/>
      <c r="Y135" s="207" t="str">
        <f t="shared" ref="Y135:Y198" si="18">IF(X135="","",(VLOOKUP(X135,Generic_Length_Adjustment_Reason_Table_Array,2,FALSE)))</f>
        <v/>
      </c>
      <c r="Z135" s="112"/>
      <c r="AA135" s="112"/>
      <c r="AB135" s="112"/>
      <c r="AC135" s="282"/>
      <c r="AD135" s="132"/>
      <c r="AE135" s="132"/>
      <c r="AF135" s="132"/>
      <c r="AG135" s="119"/>
      <c r="AH135" s="119"/>
      <c r="AI135" s="119"/>
      <c r="AJ135" s="132"/>
      <c r="AK135" s="124"/>
      <c r="AL135" s="207" t="str">
        <f t="shared" ref="AL135:AL198" si="19">IF(AK135="","",(VLOOKUP(AK135,Minor_Structures_ms_Material_Table_Array,2,FALSE)))</f>
        <v/>
      </c>
      <c r="AM135" s="132"/>
      <c r="AN135" s="132"/>
      <c r="AO135" s="112"/>
      <c r="AP135" s="112"/>
      <c r="AQ135" s="113"/>
      <c r="AR135" s="283"/>
      <c r="AS135" s="132"/>
      <c r="AT135" s="132"/>
      <c r="AU135" s="113"/>
      <c r="AV135" s="132"/>
      <c r="AW135" s="132"/>
      <c r="AX135" s="284"/>
      <c r="AY135" s="132"/>
      <c r="BA135" s="132"/>
      <c r="BB135" s="132"/>
      <c r="BC135" s="212"/>
      <c r="BD135" s="212"/>
      <c r="BE135" s="212"/>
      <c r="BF135" s="212"/>
      <c r="BG135" s="212"/>
      <c r="BH135" s="212"/>
    </row>
    <row r="136" spans="1:60" s="76" customFormat="1" x14ac:dyDescent="0.2">
      <c r="A136" s="124"/>
      <c r="B136" s="112"/>
      <c r="C136" s="207" t="str">
        <f t="shared" si="15"/>
        <v/>
      </c>
      <c r="D136" s="73"/>
      <c r="E136" s="112"/>
      <c r="F136" s="112"/>
      <c r="G136" s="112"/>
      <c r="H136" s="112"/>
      <c r="I136" s="112"/>
      <c r="J136" s="207" t="str">
        <f t="shared" si="16"/>
        <v/>
      </c>
      <c r="K136" s="112"/>
      <c r="L136" s="112"/>
      <c r="M136" s="112"/>
      <c r="N136" s="112"/>
      <c r="O136" s="112"/>
      <c r="P136" s="112"/>
      <c r="Q136" s="112"/>
      <c r="R136" s="112"/>
      <c r="S136" s="112"/>
      <c r="T136" s="207" t="str">
        <f t="shared" si="17"/>
        <v/>
      </c>
      <c r="U136" s="112"/>
      <c r="V136" s="112"/>
      <c r="W136" s="112"/>
      <c r="X136" s="112"/>
      <c r="Y136" s="207" t="str">
        <f t="shared" si="18"/>
        <v/>
      </c>
      <c r="Z136" s="112"/>
      <c r="AA136" s="112"/>
      <c r="AB136" s="112"/>
      <c r="AC136" s="282"/>
      <c r="AD136" s="132"/>
      <c r="AE136" s="132"/>
      <c r="AF136" s="132"/>
      <c r="AG136" s="119"/>
      <c r="AH136" s="119"/>
      <c r="AI136" s="119"/>
      <c r="AJ136" s="132"/>
      <c r="AK136" s="124"/>
      <c r="AL136" s="207" t="str">
        <f t="shared" si="19"/>
        <v/>
      </c>
      <c r="AM136" s="132"/>
      <c r="AN136" s="132"/>
      <c r="AO136" s="112"/>
      <c r="AP136" s="112"/>
      <c r="AQ136" s="113"/>
      <c r="AR136" s="283"/>
      <c r="AS136" s="132"/>
      <c r="AT136" s="132"/>
      <c r="AU136" s="113"/>
      <c r="AV136" s="132"/>
      <c r="AW136" s="132"/>
      <c r="AX136" s="284"/>
      <c r="AY136" s="132"/>
      <c r="BA136" s="132"/>
      <c r="BB136" s="132"/>
      <c r="BC136" s="212"/>
      <c r="BD136" s="212"/>
      <c r="BE136" s="212"/>
      <c r="BF136" s="212"/>
      <c r="BG136" s="212"/>
      <c r="BH136" s="212"/>
    </row>
    <row r="137" spans="1:60" s="76" customFormat="1" x14ac:dyDescent="0.2">
      <c r="A137" s="124"/>
      <c r="B137" s="112"/>
      <c r="C137" s="207" t="str">
        <f t="shared" si="15"/>
        <v/>
      </c>
      <c r="D137" s="73"/>
      <c r="E137" s="112"/>
      <c r="F137" s="112"/>
      <c r="G137" s="112"/>
      <c r="H137" s="112"/>
      <c r="I137" s="112"/>
      <c r="J137" s="207" t="str">
        <f t="shared" si="16"/>
        <v/>
      </c>
      <c r="K137" s="112"/>
      <c r="L137" s="112"/>
      <c r="M137" s="112"/>
      <c r="N137" s="112"/>
      <c r="O137" s="112"/>
      <c r="P137" s="112"/>
      <c r="Q137" s="112"/>
      <c r="R137" s="112"/>
      <c r="S137" s="112"/>
      <c r="T137" s="207" t="str">
        <f t="shared" si="17"/>
        <v/>
      </c>
      <c r="U137" s="112"/>
      <c r="V137" s="112"/>
      <c r="W137" s="112"/>
      <c r="X137" s="112"/>
      <c r="Y137" s="207" t="str">
        <f t="shared" si="18"/>
        <v/>
      </c>
      <c r="Z137" s="112"/>
      <c r="AA137" s="112"/>
      <c r="AB137" s="112"/>
      <c r="AC137" s="282"/>
      <c r="AD137" s="132"/>
      <c r="AE137" s="132"/>
      <c r="AF137" s="132"/>
      <c r="AG137" s="119"/>
      <c r="AH137" s="119"/>
      <c r="AI137" s="119"/>
      <c r="AJ137" s="132"/>
      <c r="AK137" s="124"/>
      <c r="AL137" s="207" t="str">
        <f t="shared" si="19"/>
        <v/>
      </c>
      <c r="AM137" s="132"/>
      <c r="AN137" s="132"/>
      <c r="AO137" s="112"/>
      <c r="AP137" s="112"/>
      <c r="AQ137" s="113"/>
      <c r="AR137" s="283"/>
      <c r="AS137" s="132"/>
      <c r="AT137" s="132"/>
      <c r="AU137" s="113"/>
      <c r="AV137" s="132"/>
      <c r="AW137" s="132"/>
      <c r="AX137" s="284"/>
      <c r="AY137" s="132"/>
      <c r="BA137" s="132"/>
      <c r="BB137" s="132"/>
      <c r="BC137" s="212"/>
      <c r="BD137" s="212"/>
      <c r="BE137" s="212"/>
      <c r="BF137" s="212"/>
      <c r="BG137" s="212"/>
      <c r="BH137" s="212"/>
    </row>
    <row r="138" spans="1:60" s="76" customFormat="1" x14ac:dyDescent="0.2">
      <c r="A138" s="124"/>
      <c r="B138" s="112"/>
      <c r="C138" s="207" t="str">
        <f t="shared" si="15"/>
        <v/>
      </c>
      <c r="D138" s="73"/>
      <c r="E138" s="112"/>
      <c r="F138" s="112"/>
      <c r="G138" s="112"/>
      <c r="H138" s="112"/>
      <c r="I138" s="112"/>
      <c r="J138" s="207" t="str">
        <f t="shared" si="16"/>
        <v/>
      </c>
      <c r="K138" s="112"/>
      <c r="L138" s="112"/>
      <c r="M138" s="112"/>
      <c r="N138" s="112"/>
      <c r="O138" s="112"/>
      <c r="P138" s="112"/>
      <c r="Q138" s="112"/>
      <c r="R138" s="112"/>
      <c r="S138" s="112"/>
      <c r="T138" s="207" t="str">
        <f t="shared" si="17"/>
        <v/>
      </c>
      <c r="U138" s="112"/>
      <c r="V138" s="112"/>
      <c r="W138" s="112"/>
      <c r="X138" s="112"/>
      <c r="Y138" s="207" t="str">
        <f t="shared" si="18"/>
        <v/>
      </c>
      <c r="Z138" s="112"/>
      <c r="AA138" s="112"/>
      <c r="AB138" s="112"/>
      <c r="AC138" s="282"/>
      <c r="AD138" s="132"/>
      <c r="AE138" s="132"/>
      <c r="AF138" s="132"/>
      <c r="AG138" s="119"/>
      <c r="AH138" s="119"/>
      <c r="AI138" s="119"/>
      <c r="AJ138" s="132"/>
      <c r="AK138" s="124"/>
      <c r="AL138" s="207" t="str">
        <f t="shared" si="19"/>
        <v/>
      </c>
      <c r="AM138" s="132"/>
      <c r="AN138" s="132"/>
      <c r="AO138" s="112"/>
      <c r="AP138" s="112"/>
      <c r="AQ138" s="113"/>
      <c r="AR138" s="283"/>
      <c r="AS138" s="132"/>
      <c r="AT138" s="132"/>
      <c r="AU138" s="113"/>
      <c r="AV138" s="132"/>
      <c r="AW138" s="132"/>
      <c r="AX138" s="284"/>
      <c r="AY138" s="132"/>
      <c r="BA138" s="132"/>
      <c r="BB138" s="132"/>
      <c r="BC138" s="212"/>
      <c r="BD138" s="212"/>
      <c r="BE138" s="212"/>
      <c r="BF138" s="212"/>
      <c r="BG138" s="212"/>
      <c r="BH138" s="212"/>
    </row>
    <row r="139" spans="1:60" s="76" customFormat="1" x14ac:dyDescent="0.2">
      <c r="A139" s="124"/>
      <c r="B139" s="112"/>
      <c r="C139" s="207" t="str">
        <f t="shared" si="15"/>
        <v/>
      </c>
      <c r="D139" s="73"/>
      <c r="E139" s="112"/>
      <c r="F139" s="112"/>
      <c r="G139" s="112"/>
      <c r="H139" s="112"/>
      <c r="I139" s="112"/>
      <c r="J139" s="207" t="str">
        <f t="shared" si="16"/>
        <v/>
      </c>
      <c r="K139" s="112"/>
      <c r="L139" s="112"/>
      <c r="M139" s="112"/>
      <c r="N139" s="112"/>
      <c r="O139" s="112"/>
      <c r="P139" s="112"/>
      <c r="Q139" s="112"/>
      <c r="R139" s="112"/>
      <c r="S139" s="112"/>
      <c r="T139" s="207" t="str">
        <f t="shared" si="17"/>
        <v/>
      </c>
      <c r="U139" s="112"/>
      <c r="V139" s="112"/>
      <c r="W139" s="112"/>
      <c r="X139" s="112"/>
      <c r="Y139" s="207" t="str">
        <f t="shared" si="18"/>
        <v/>
      </c>
      <c r="Z139" s="112"/>
      <c r="AA139" s="112"/>
      <c r="AB139" s="112"/>
      <c r="AC139" s="282"/>
      <c r="AD139" s="132"/>
      <c r="AE139" s="132"/>
      <c r="AF139" s="132"/>
      <c r="AG139" s="119"/>
      <c r="AH139" s="119"/>
      <c r="AI139" s="119"/>
      <c r="AJ139" s="132"/>
      <c r="AK139" s="124"/>
      <c r="AL139" s="207" t="str">
        <f t="shared" si="19"/>
        <v/>
      </c>
      <c r="AM139" s="132"/>
      <c r="AN139" s="132"/>
      <c r="AO139" s="112"/>
      <c r="AP139" s="112"/>
      <c r="AQ139" s="113"/>
      <c r="AR139" s="283"/>
      <c r="AS139" s="132"/>
      <c r="AT139" s="132"/>
      <c r="AU139" s="113"/>
      <c r="AV139" s="132"/>
      <c r="AW139" s="132"/>
      <c r="AX139" s="284"/>
      <c r="AY139" s="132"/>
      <c r="BA139" s="132"/>
      <c r="BB139" s="132"/>
      <c r="BC139" s="212"/>
      <c r="BD139" s="212"/>
      <c r="BE139" s="212"/>
      <c r="BF139" s="212"/>
      <c r="BG139" s="212"/>
      <c r="BH139" s="212"/>
    </row>
    <row r="140" spans="1:60" s="76" customFormat="1" x14ac:dyDescent="0.2">
      <c r="A140" s="124"/>
      <c r="B140" s="112"/>
      <c r="C140" s="207" t="str">
        <f t="shared" si="15"/>
        <v/>
      </c>
      <c r="D140" s="73"/>
      <c r="E140" s="112"/>
      <c r="F140" s="112"/>
      <c r="G140" s="112"/>
      <c r="H140" s="112"/>
      <c r="I140" s="112"/>
      <c r="J140" s="207" t="str">
        <f t="shared" si="16"/>
        <v/>
      </c>
      <c r="K140" s="112"/>
      <c r="L140" s="112"/>
      <c r="M140" s="112"/>
      <c r="N140" s="112"/>
      <c r="O140" s="112"/>
      <c r="P140" s="112"/>
      <c r="Q140" s="112"/>
      <c r="R140" s="112"/>
      <c r="S140" s="112"/>
      <c r="T140" s="207" t="str">
        <f t="shared" si="17"/>
        <v/>
      </c>
      <c r="U140" s="112"/>
      <c r="V140" s="112"/>
      <c r="W140" s="112"/>
      <c r="X140" s="112"/>
      <c r="Y140" s="207" t="str">
        <f t="shared" si="18"/>
        <v/>
      </c>
      <c r="Z140" s="112"/>
      <c r="AA140" s="112"/>
      <c r="AB140" s="112"/>
      <c r="AC140" s="282"/>
      <c r="AD140" s="132"/>
      <c r="AE140" s="132"/>
      <c r="AF140" s="132"/>
      <c r="AG140" s="119"/>
      <c r="AH140" s="119"/>
      <c r="AI140" s="119"/>
      <c r="AJ140" s="132"/>
      <c r="AK140" s="124"/>
      <c r="AL140" s="207" t="str">
        <f t="shared" si="19"/>
        <v/>
      </c>
      <c r="AM140" s="132"/>
      <c r="AN140" s="132"/>
      <c r="AO140" s="112"/>
      <c r="AP140" s="112"/>
      <c r="AQ140" s="113"/>
      <c r="AR140" s="283"/>
      <c r="AS140" s="132"/>
      <c r="AT140" s="132"/>
      <c r="AU140" s="113"/>
      <c r="AV140" s="132"/>
      <c r="AW140" s="132"/>
      <c r="AX140" s="284"/>
      <c r="AY140" s="132"/>
      <c r="BA140" s="132"/>
      <c r="BB140" s="132"/>
      <c r="BC140" s="212"/>
      <c r="BD140" s="212"/>
      <c r="BE140" s="212"/>
      <c r="BF140" s="212"/>
      <c r="BG140" s="212"/>
      <c r="BH140" s="212"/>
    </row>
    <row r="141" spans="1:60" s="76" customFormat="1" x14ac:dyDescent="0.2">
      <c r="A141" s="124"/>
      <c r="B141" s="112"/>
      <c r="C141" s="207" t="str">
        <f t="shared" si="15"/>
        <v/>
      </c>
      <c r="D141" s="73"/>
      <c r="E141" s="112"/>
      <c r="F141" s="112"/>
      <c r="G141" s="112"/>
      <c r="H141" s="112"/>
      <c r="I141" s="112"/>
      <c r="J141" s="207" t="str">
        <f t="shared" si="16"/>
        <v/>
      </c>
      <c r="K141" s="112"/>
      <c r="L141" s="112"/>
      <c r="M141" s="112"/>
      <c r="N141" s="112"/>
      <c r="O141" s="112"/>
      <c r="P141" s="112"/>
      <c r="Q141" s="112"/>
      <c r="R141" s="112"/>
      <c r="S141" s="112"/>
      <c r="T141" s="207" t="str">
        <f t="shared" si="17"/>
        <v/>
      </c>
      <c r="U141" s="112"/>
      <c r="V141" s="112"/>
      <c r="W141" s="112"/>
      <c r="X141" s="112"/>
      <c r="Y141" s="207" t="str">
        <f t="shared" si="18"/>
        <v/>
      </c>
      <c r="Z141" s="112"/>
      <c r="AA141" s="112"/>
      <c r="AB141" s="112"/>
      <c r="AC141" s="282"/>
      <c r="AD141" s="132"/>
      <c r="AE141" s="132"/>
      <c r="AF141" s="132"/>
      <c r="AG141" s="119"/>
      <c r="AH141" s="119"/>
      <c r="AI141" s="119"/>
      <c r="AJ141" s="132"/>
      <c r="AK141" s="124"/>
      <c r="AL141" s="207" t="str">
        <f t="shared" si="19"/>
        <v/>
      </c>
      <c r="AM141" s="132"/>
      <c r="AN141" s="132"/>
      <c r="AO141" s="112"/>
      <c r="AP141" s="112"/>
      <c r="AQ141" s="113"/>
      <c r="AR141" s="283"/>
      <c r="AS141" s="132"/>
      <c r="AT141" s="132"/>
      <c r="AU141" s="113"/>
      <c r="AV141" s="132"/>
      <c r="AW141" s="132"/>
      <c r="AX141" s="284"/>
      <c r="AY141" s="132"/>
      <c r="BA141" s="132"/>
      <c r="BB141" s="132"/>
      <c r="BC141" s="212"/>
      <c r="BD141" s="212"/>
      <c r="BE141" s="212"/>
      <c r="BF141" s="212"/>
      <c r="BG141" s="212"/>
      <c r="BH141" s="212"/>
    </row>
    <row r="142" spans="1:60" s="76" customFormat="1" x14ac:dyDescent="0.2">
      <c r="A142" s="124"/>
      <c r="B142" s="112"/>
      <c r="C142" s="207" t="str">
        <f t="shared" si="15"/>
        <v/>
      </c>
      <c r="D142" s="73"/>
      <c r="E142" s="112"/>
      <c r="F142" s="112"/>
      <c r="G142" s="112"/>
      <c r="H142" s="112"/>
      <c r="I142" s="112"/>
      <c r="J142" s="207" t="str">
        <f t="shared" si="16"/>
        <v/>
      </c>
      <c r="K142" s="112"/>
      <c r="L142" s="112"/>
      <c r="M142" s="112"/>
      <c r="N142" s="112"/>
      <c r="O142" s="112"/>
      <c r="P142" s="112"/>
      <c r="Q142" s="112"/>
      <c r="R142" s="112"/>
      <c r="S142" s="112"/>
      <c r="T142" s="207" t="str">
        <f t="shared" si="17"/>
        <v/>
      </c>
      <c r="U142" s="112"/>
      <c r="V142" s="112"/>
      <c r="W142" s="112"/>
      <c r="X142" s="112"/>
      <c r="Y142" s="207" t="str">
        <f t="shared" si="18"/>
        <v/>
      </c>
      <c r="Z142" s="112"/>
      <c r="AA142" s="112"/>
      <c r="AB142" s="112"/>
      <c r="AC142" s="282"/>
      <c r="AD142" s="132"/>
      <c r="AE142" s="132"/>
      <c r="AF142" s="132"/>
      <c r="AG142" s="119"/>
      <c r="AH142" s="119"/>
      <c r="AI142" s="119"/>
      <c r="AJ142" s="132"/>
      <c r="AK142" s="124"/>
      <c r="AL142" s="207" t="str">
        <f t="shared" si="19"/>
        <v/>
      </c>
      <c r="AM142" s="132"/>
      <c r="AN142" s="132"/>
      <c r="AO142" s="112"/>
      <c r="AP142" s="112"/>
      <c r="AQ142" s="113"/>
      <c r="AR142" s="283"/>
      <c r="AS142" s="132"/>
      <c r="AT142" s="132"/>
      <c r="AU142" s="113"/>
      <c r="AV142" s="132"/>
      <c r="AW142" s="132"/>
      <c r="AX142" s="284"/>
      <c r="AY142" s="132"/>
      <c r="BA142" s="132"/>
      <c r="BB142" s="132"/>
      <c r="BC142" s="212"/>
      <c r="BD142" s="212"/>
      <c r="BE142" s="212"/>
      <c r="BF142" s="212"/>
      <c r="BG142" s="212"/>
      <c r="BH142" s="212"/>
    </row>
    <row r="143" spans="1:60" s="76" customFormat="1" x14ac:dyDescent="0.2">
      <c r="A143" s="124"/>
      <c r="B143" s="112"/>
      <c r="C143" s="207" t="str">
        <f t="shared" si="15"/>
        <v/>
      </c>
      <c r="D143" s="73"/>
      <c r="E143" s="112"/>
      <c r="F143" s="112"/>
      <c r="G143" s="112"/>
      <c r="H143" s="112"/>
      <c r="I143" s="112"/>
      <c r="J143" s="207" t="str">
        <f t="shared" si="16"/>
        <v/>
      </c>
      <c r="K143" s="112"/>
      <c r="L143" s="112"/>
      <c r="M143" s="112"/>
      <c r="N143" s="112"/>
      <c r="O143" s="112"/>
      <c r="P143" s="112"/>
      <c r="Q143" s="112"/>
      <c r="R143" s="112"/>
      <c r="S143" s="112"/>
      <c r="T143" s="207" t="str">
        <f t="shared" si="17"/>
        <v/>
      </c>
      <c r="U143" s="112"/>
      <c r="V143" s="112"/>
      <c r="W143" s="112"/>
      <c r="X143" s="112"/>
      <c r="Y143" s="207" t="str">
        <f t="shared" si="18"/>
        <v/>
      </c>
      <c r="Z143" s="112"/>
      <c r="AA143" s="112"/>
      <c r="AB143" s="112"/>
      <c r="AC143" s="282"/>
      <c r="AD143" s="132"/>
      <c r="AE143" s="132"/>
      <c r="AF143" s="132"/>
      <c r="AG143" s="119"/>
      <c r="AH143" s="119"/>
      <c r="AI143" s="119"/>
      <c r="AJ143" s="132"/>
      <c r="AK143" s="124"/>
      <c r="AL143" s="207" t="str">
        <f t="shared" si="19"/>
        <v/>
      </c>
      <c r="AM143" s="132"/>
      <c r="AN143" s="132"/>
      <c r="AO143" s="112"/>
      <c r="AP143" s="112"/>
      <c r="AQ143" s="113"/>
      <c r="AR143" s="283"/>
      <c r="AS143" s="132"/>
      <c r="AT143" s="132"/>
      <c r="AU143" s="113"/>
      <c r="AV143" s="132"/>
      <c r="AW143" s="132"/>
      <c r="AX143" s="284"/>
      <c r="AY143" s="132"/>
      <c r="BA143" s="132"/>
      <c r="BB143" s="132"/>
      <c r="BC143" s="212"/>
      <c r="BD143" s="212"/>
      <c r="BE143" s="212"/>
      <c r="BF143" s="212"/>
      <c r="BG143" s="212"/>
      <c r="BH143" s="212"/>
    </row>
    <row r="144" spans="1:60" s="76" customFormat="1" x14ac:dyDescent="0.2">
      <c r="A144" s="124"/>
      <c r="B144" s="112"/>
      <c r="C144" s="207" t="str">
        <f t="shared" si="15"/>
        <v/>
      </c>
      <c r="D144" s="73"/>
      <c r="E144" s="112"/>
      <c r="F144" s="112"/>
      <c r="G144" s="112"/>
      <c r="H144" s="112"/>
      <c r="I144" s="112"/>
      <c r="J144" s="207" t="str">
        <f t="shared" si="16"/>
        <v/>
      </c>
      <c r="K144" s="112"/>
      <c r="L144" s="112"/>
      <c r="M144" s="112"/>
      <c r="N144" s="112"/>
      <c r="O144" s="112"/>
      <c r="P144" s="112"/>
      <c r="Q144" s="112"/>
      <c r="R144" s="112"/>
      <c r="S144" s="112"/>
      <c r="T144" s="207" t="str">
        <f t="shared" si="17"/>
        <v/>
      </c>
      <c r="U144" s="112"/>
      <c r="V144" s="112"/>
      <c r="W144" s="112"/>
      <c r="X144" s="112"/>
      <c r="Y144" s="207" t="str">
        <f t="shared" si="18"/>
        <v/>
      </c>
      <c r="Z144" s="112"/>
      <c r="AA144" s="112"/>
      <c r="AB144" s="112"/>
      <c r="AC144" s="282"/>
      <c r="AD144" s="132"/>
      <c r="AE144" s="132"/>
      <c r="AF144" s="132"/>
      <c r="AG144" s="119"/>
      <c r="AH144" s="119"/>
      <c r="AI144" s="119"/>
      <c r="AJ144" s="132"/>
      <c r="AK144" s="124"/>
      <c r="AL144" s="207" t="str">
        <f t="shared" si="19"/>
        <v/>
      </c>
      <c r="AM144" s="132"/>
      <c r="AN144" s="132"/>
      <c r="AO144" s="112"/>
      <c r="AP144" s="112"/>
      <c r="AQ144" s="113"/>
      <c r="AR144" s="283"/>
      <c r="AS144" s="132"/>
      <c r="AT144" s="132"/>
      <c r="AU144" s="113"/>
      <c r="AV144" s="132"/>
      <c r="AW144" s="132"/>
      <c r="AX144" s="284"/>
      <c r="AY144" s="132"/>
      <c r="BA144" s="132"/>
      <c r="BB144" s="132"/>
      <c r="BC144" s="212"/>
      <c r="BD144" s="212"/>
      <c r="BE144" s="212"/>
      <c r="BF144" s="212"/>
      <c r="BG144" s="212"/>
      <c r="BH144" s="212"/>
    </row>
    <row r="145" spans="1:60" s="76" customFormat="1" x14ac:dyDescent="0.2">
      <c r="A145" s="124"/>
      <c r="B145" s="112"/>
      <c r="C145" s="207" t="str">
        <f t="shared" si="15"/>
        <v/>
      </c>
      <c r="D145" s="73"/>
      <c r="E145" s="112"/>
      <c r="F145" s="112"/>
      <c r="G145" s="112"/>
      <c r="H145" s="112"/>
      <c r="I145" s="112"/>
      <c r="J145" s="207" t="str">
        <f t="shared" si="16"/>
        <v/>
      </c>
      <c r="K145" s="112"/>
      <c r="L145" s="112"/>
      <c r="M145" s="112"/>
      <c r="N145" s="112"/>
      <c r="O145" s="112"/>
      <c r="P145" s="112"/>
      <c r="Q145" s="112"/>
      <c r="R145" s="112"/>
      <c r="S145" s="112"/>
      <c r="T145" s="207" t="str">
        <f t="shared" si="17"/>
        <v/>
      </c>
      <c r="U145" s="112"/>
      <c r="V145" s="112"/>
      <c r="W145" s="112"/>
      <c r="X145" s="112"/>
      <c r="Y145" s="207" t="str">
        <f t="shared" si="18"/>
        <v/>
      </c>
      <c r="Z145" s="112"/>
      <c r="AA145" s="112"/>
      <c r="AB145" s="112"/>
      <c r="AC145" s="282"/>
      <c r="AD145" s="132"/>
      <c r="AE145" s="132"/>
      <c r="AF145" s="132"/>
      <c r="AG145" s="119"/>
      <c r="AH145" s="119"/>
      <c r="AI145" s="119"/>
      <c r="AJ145" s="132"/>
      <c r="AK145" s="124"/>
      <c r="AL145" s="207" t="str">
        <f t="shared" si="19"/>
        <v/>
      </c>
      <c r="AM145" s="132"/>
      <c r="AN145" s="132"/>
      <c r="AO145" s="112"/>
      <c r="AP145" s="112"/>
      <c r="AQ145" s="113"/>
      <c r="AR145" s="283"/>
      <c r="AS145" s="132"/>
      <c r="AT145" s="132"/>
      <c r="AU145" s="113"/>
      <c r="AV145" s="132"/>
      <c r="AW145" s="132"/>
      <c r="AX145" s="284"/>
      <c r="AY145" s="132"/>
      <c r="BA145" s="132"/>
      <c r="BB145" s="132"/>
      <c r="BC145" s="212"/>
      <c r="BD145" s="212"/>
      <c r="BE145" s="212"/>
      <c r="BF145" s="212"/>
      <c r="BG145" s="212"/>
      <c r="BH145" s="212"/>
    </row>
    <row r="146" spans="1:60" s="76" customFormat="1" x14ac:dyDescent="0.2">
      <c r="A146" s="124"/>
      <c r="B146" s="112"/>
      <c r="C146" s="207" t="str">
        <f t="shared" si="15"/>
        <v/>
      </c>
      <c r="D146" s="73"/>
      <c r="E146" s="112"/>
      <c r="F146" s="112"/>
      <c r="G146" s="112"/>
      <c r="H146" s="112"/>
      <c r="I146" s="112"/>
      <c r="J146" s="207" t="str">
        <f t="shared" si="16"/>
        <v/>
      </c>
      <c r="K146" s="112"/>
      <c r="L146" s="112"/>
      <c r="M146" s="112"/>
      <c r="N146" s="112"/>
      <c r="O146" s="112"/>
      <c r="P146" s="112"/>
      <c r="Q146" s="112"/>
      <c r="R146" s="112"/>
      <c r="S146" s="112"/>
      <c r="T146" s="207" t="str">
        <f t="shared" si="17"/>
        <v/>
      </c>
      <c r="U146" s="112"/>
      <c r="V146" s="112"/>
      <c r="W146" s="112"/>
      <c r="X146" s="112"/>
      <c r="Y146" s="207" t="str">
        <f t="shared" si="18"/>
        <v/>
      </c>
      <c r="Z146" s="112"/>
      <c r="AA146" s="112"/>
      <c r="AB146" s="112"/>
      <c r="AC146" s="282"/>
      <c r="AD146" s="132"/>
      <c r="AE146" s="132"/>
      <c r="AF146" s="132"/>
      <c r="AG146" s="119"/>
      <c r="AH146" s="119"/>
      <c r="AI146" s="119"/>
      <c r="AJ146" s="132"/>
      <c r="AK146" s="124"/>
      <c r="AL146" s="207" t="str">
        <f t="shared" si="19"/>
        <v/>
      </c>
      <c r="AM146" s="132"/>
      <c r="AN146" s="132"/>
      <c r="AO146" s="112"/>
      <c r="AP146" s="112"/>
      <c r="AQ146" s="113"/>
      <c r="AR146" s="283"/>
      <c r="AS146" s="132"/>
      <c r="AT146" s="132"/>
      <c r="AU146" s="113"/>
      <c r="AV146" s="132"/>
      <c r="AW146" s="132"/>
      <c r="AX146" s="284"/>
      <c r="AY146" s="132"/>
      <c r="BA146" s="132"/>
      <c r="BB146" s="132"/>
      <c r="BC146" s="212"/>
      <c r="BD146" s="212"/>
      <c r="BE146" s="212"/>
      <c r="BF146" s="212"/>
      <c r="BG146" s="212"/>
      <c r="BH146" s="212"/>
    </row>
    <row r="147" spans="1:60" s="76" customFormat="1" x14ac:dyDescent="0.2">
      <c r="A147" s="124"/>
      <c r="B147" s="112"/>
      <c r="C147" s="207" t="str">
        <f t="shared" si="15"/>
        <v/>
      </c>
      <c r="D147" s="73"/>
      <c r="E147" s="112"/>
      <c r="F147" s="112"/>
      <c r="G147" s="112"/>
      <c r="H147" s="112"/>
      <c r="I147" s="112"/>
      <c r="J147" s="207" t="str">
        <f t="shared" si="16"/>
        <v/>
      </c>
      <c r="K147" s="112"/>
      <c r="L147" s="112"/>
      <c r="M147" s="112"/>
      <c r="N147" s="112"/>
      <c r="O147" s="112"/>
      <c r="P147" s="112"/>
      <c r="Q147" s="112"/>
      <c r="R147" s="112"/>
      <c r="S147" s="112"/>
      <c r="T147" s="207" t="str">
        <f t="shared" si="17"/>
        <v/>
      </c>
      <c r="U147" s="112"/>
      <c r="V147" s="112"/>
      <c r="W147" s="112"/>
      <c r="X147" s="112"/>
      <c r="Y147" s="207" t="str">
        <f t="shared" si="18"/>
        <v/>
      </c>
      <c r="Z147" s="112"/>
      <c r="AA147" s="112"/>
      <c r="AB147" s="112"/>
      <c r="AC147" s="282"/>
      <c r="AD147" s="132"/>
      <c r="AE147" s="132"/>
      <c r="AF147" s="132"/>
      <c r="AG147" s="119"/>
      <c r="AH147" s="119"/>
      <c r="AI147" s="119"/>
      <c r="AJ147" s="132"/>
      <c r="AK147" s="124"/>
      <c r="AL147" s="207" t="str">
        <f t="shared" si="19"/>
        <v/>
      </c>
      <c r="AM147" s="132"/>
      <c r="AN147" s="132"/>
      <c r="AO147" s="112"/>
      <c r="AP147" s="112"/>
      <c r="AQ147" s="113"/>
      <c r="AR147" s="283"/>
      <c r="AS147" s="132"/>
      <c r="AT147" s="132"/>
      <c r="AU147" s="113"/>
      <c r="AV147" s="132"/>
      <c r="AW147" s="132"/>
      <c r="AX147" s="284"/>
      <c r="AY147" s="132"/>
      <c r="BA147" s="132"/>
      <c r="BB147" s="132"/>
      <c r="BC147" s="212"/>
      <c r="BD147" s="212"/>
      <c r="BE147" s="212"/>
      <c r="BF147" s="212"/>
      <c r="BG147" s="212"/>
      <c r="BH147" s="212"/>
    </row>
    <row r="148" spans="1:60" s="76" customFormat="1" x14ac:dyDescent="0.2">
      <c r="A148" s="124"/>
      <c r="B148" s="112"/>
      <c r="C148" s="207" t="str">
        <f t="shared" si="15"/>
        <v/>
      </c>
      <c r="D148" s="73"/>
      <c r="E148" s="112"/>
      <c r="F148" s="112"/>
      <c r="G148" s="112"/>
      <c r="H148" s="112"/>
      <c r="I148" s="112"/>
      <c r="J148" s="207" t="str">
        <f t="shared" si="16"/>
        <v/>
      </c>
      <c r="K148" s="112"/>
      <c r="L148" s="112"/>
      <c r="M148" s="112"/>
      <c r="N148" s="112"/>
      <c r="O148" s="112"/>
      <c r="P148" s="112"/>
      <c r="Q148" s="112"/>
      <c r="R148" s="112"/>
      <c r="S148" s="112"/>
      <c r="T148" s="207" t="str">
        <f t="shared" si="17"/>
        <v/>
      </c>
      <c r="U148" s="112"/>
      <c r="V148" s="112"/>
      <c r="W148" s="112"/>
      <c r="X148" s="112"/>
      <c r="Y148" s="207" t="str">
        <f t="shared" si="18"/>
        <v/>
      </c>
      <c r="Z148" s="112"/>
      <c r="AA148" s="112"/>
      <c r="AB148" s="112"/>
      <c r="AC148" s="282"/>
      <c r="AD148" s="132"/>
      <c r="AE148" s="132"/>
      <c r="AF148" s="132"/>
      <c r="AG148" s="119"/>
      <c r="AH148" s="119"/>
      <c r="AI148" s="119"/>
      <c r="AJ148" s="132"/>
      <c r="AK148" s="124"/>
      <c r="AL148" s="207" t="str">
        <f t="shared" si="19"/>
        <v/>
      </c>
      <c r="AM148" s="132"/>
      <c r="AN148" s="132"/>
      <c r="AO148" s="112"/>
      <c r="AP148" s="112"/>
      <c r="AQ148" s="113"/>
      <c r="AR148" s="283"/>
      <c r="AS148" s="132"/>
      <c r="AT148" s="132"/>
      <c r="AU148" s="113"/>
      <c r="AV148" s="132"/>
      <c r="AW148" s="132"/>
      <c r="AX148" s="284"/>
      <c r="AY148" s="132"/>
      <c r="BA148" s="132"/>
      <c r="BB148" s="132"/>
      <c r="BC148" s="212"/>
      <c r="BD148" s="212"/>
      <c r="BE148" s="212"/>
      <c r="BF148" s="212"/>
      <c r="BG148" s="212"/>
      <c r="BH148" s="212"/>
    </row>
    <row r="149" spans="1:60" s="76" customFormat="1" x14ac:dyDescent="0.2">
      <c r="A149" s="124"/>
      <c r="B149" s="112"/>
      <c r="C149" s="207" t="str">
        <f t="shared" si="15"/>
        <v/>
      </c>
      <c r="D149" s="73"/>
      <c r="E149" s="112"/>
      <c r="F149" s="112"/>
      <c r="G149" s="112"/>
      <c r="H149" s="112"/>
      <c r="I149" s="112"/>
      <c r="J149" s="207" t="str">
        <f t="shared" si="16"/>
        <v/>
      </c>
      <c r="K149" s="112"/>
      <c r="L149" s="112"/>
      <c r="M149" s="112"/>
      <c r="N149" s="112"/>
      <c r="O149" s="112"/>
      <c r="P149" s="112"/>
      <c r="Q149" s="112"/>
      <c r="R149" s="112"/>
      <c r="S149" s="112"/>
      <c r="T149" s="207" t="str">
        <f t="shared" si="17"/>
        <v/>
      </c>
      <c r="U149" s="112"/>
      <c r="V149" s="112"/>
      <c r="W149" s="112"/>
      <c r="X149" s="112"/>
      <c r="Y149" s="207" t="str">
        <f t="shared" si="18"/>
        <v/>
      </c>
      <c r="Z149" s="112"/>
      <c r="AA149" s="112"/>
      <c r="AB149" s="112"/>
      <c r="AC149" s="282"/>
      <c r="AD149" s="132"/>
      <c r="AE149" s="132"/>
      <c r="AF149" s="132"/>
      <c r="AG149" s="119"/>
      <c r="AH149" s="119"/>
      <c r="AI149" s="119"/>
      <c r="AJ149" s="132"/>
      <c r="AK149" s="124"/>
      <c r="AL149" s="207" t="str">
        <f t="shared" si="19"/>
        <v/>
      </c>
      <c r="AM149" s="132"/>
      <c r="AN149" s="132"/>
      <c r="AO149" s="112"/>
      <c r="AP149" s="112"/>
      <c r="AQ149" s="113"/>
      <c r="AR149" s="283"/>
      <c r="AS149" s="132"/>
      <c r="AT149" s="132"/>
      <c r="AU149" s="113"/>
      <c r="AV149" s="132"/>
      <c r="AW149" s="132"/>
      <c r="AX149" s="284"/>
      <c r="AY149" s="132"/>
      <c r="BA149" s="132"/>
      <c r="BB149" s="132"/>
      <c r="BC149" s="212"/>
      <c r="BD149" s="212"/>
      <c r="BE149" s="212"/>
      <c r="BF149" s="212"/>
      <c r="BG149" s="212"/>
      <c r="BH149" s="212"/>
    </row>
    <row r="150" spans="1:60" s="76" customFormat="1" x14ac:dyDescent="0.2">
      <c r="A150" s="124"/>
      <c r="B150" s="112"/>
      <c r="C150" s="207" t="str">
        <f t="shared" si="15"/>
        <v/>
      </c>
      <c r="D150" s="73"/>
      <c r="E150" s="112"/>
      <c r="F150" s="112"/>
      <c r="G150" s="112"/>
      <c r="H150" s="112"/>
      <c r="I150" s="112"/>
      <c r="J150" s="207" t="str">
        <f t="shared" si="16"/>
        <v/>
      </c>
      <c r="K150" s="112"/>
      <c r="L150" s="112"/>
      <c r="M150" s="112"/>
      <c r="N150" s="112"/>
      <c r="O150" s="112"/>
      <c r="P150" s="112"/>
      <c r="Q150" s="112"/>
      <c r="R150" s="112"/>
      <c r="S150" s="112"/>
      <c r="T150" s="207" t="str">
        <f t="shared" si="17"/>
        <v/>
      </c>
      <c r="U150" s="112"/>
      <c r="V150" s="112"/>
      <c r="W150" s="112"/>
      <c r="X150" s="112"/>
      <c r="Y150" s="207" t="str">
        <f t="shared" si="18"/>
        <v/>
      </c>
      <c r="Z150" s="112"/>
      <c r="AA150" s="112"/>
      <c r="AB150" s="112"/>
      <c r="AC150" s="282"/>
      <c r="AD150" s="132"/>
      <c r="AE150" s="132"/>
      <c r="AF150" s="132"/>
      <c r="AG150" s="119"/>
      <c r="AH150" s="119"/>
      <c r="AI150" s="119"/>
      <c r="AJ150" s="132"/>
      <c r="AK150" s="124"/>
      <c r="AL150" s="207" t="str">
        <f t="shared" si="19"/>
        <v/>
      </c>
      <c r="AM150" s="132"/>
      <c r="AN150" s="132"/>
      <c r="AO150" s="112"/>
      <c r="AP150" s="112"/>
      <c r="AQ150" s="113"/>
      <c r="AR150" s="283"/>
      <c r="AS150" s="132"/>
      <c r="AT150" s="132"/>
      <c r="AU150" s="113"/>
      <c r="AV150" s="132"/>
      <c r="AW150" s="132"/>
      <c r="AX150" s="284"/>
      <c r="AY150" s="132"/>
      <c r="BA150" s="132"/>
      <c r="BB150" s="132"/>
      <c r="BC150" s="212"/>
      <c r="BD150" s="212"/>
      <c r="BE150" s="212"/>
      <c r="BF150" s="212"/>
      <c r="BG150" s="212"/>
      <c r="BH150" s="212"/>
    </row>
    <row r="151" spans="1:60" s="76" customFormat="1" x14ac:dyDescent="0.2">
      <c r="A151" s="124"/>
      <c r="B151" s="112"/>
      <c r="C151" s="207" t="str">
        <f t="shared" si="15"/>
        <v/>
      </c>
      <c r="D151" s="73"/>
      <c r="E151" s="112"/>
      <c r="F151" s="112"/>
      <c r="G151" s="112"/>
      <c r="H151" s="112"/>
      <c r="I151" s="112"/>
      <c r="J151" s="207" t="str">
        <f t="shared" si="16"/>
        <v/>
      </c>
      <c r="K151" s="112"/>
      <c r="L151" s="112"/>
      <c r="M151" s="112"/>
      <c r="N151" s="112"/>
      <c r="O151" s="112"/>
      <c r="P151" s="112"/>
      <c r="Q151" s="112"/>
      <c r="R151" s="112"/>
      <c r="S151" s="112"/>
      <c r="T151" s="207" t="str">
        <f t="shared" si="17"/>
        <v/>
      </c>
      <c r="U151" s="112"/>
      <c r="V151" s="112"/>
      <c r="W151" s="112"/>
      <c r="X151" s="112"/>
      <c r="Y151" s="207" t="str">
        <f t="shared" si="18"/>
        <v/>
      </c>
      <c r="Z151" s="112"/>
      <c r="AA151" s="112"/>
      <c r="AB151" s="112"/>
      <c r="AC151" s="282"/>
      <c r="AD151" s="132"/>
      <c r="AE151" s="132"/>
      <c r="AF151" s="132"/>
      <c r="AG151" s="119"/>
      <c r="AH151" s="119"/>
      <c r="AI151" s="119"/>
      <c r="AJ151" s="132"/>
      <c r="AK151" s="124"/>
      <c r="AL151" s="207" t="str">
        <f t="shared" si="19"/>
        <v/>
      </c>
      <c r="AM151" s="132"/>
      <c r="AN151" s="132"/>
      <c r="AO151" s="112"/>
      <c r="AP151" s="112"/>
      <c r="AQ151" s="113"/>
      <c r="AR151" s="283"/>
      <c r="AS151" s="132"/>
      <c r="AT151" s="132"/>
      <c r="AU151" s="113"/>
      <c r="AV151" s="132"/>
      <c r="AW151" s="132"/>
      <c r="AX151" s="284"/>
      <c r="AY151" s="132"/>
      <c r="BA151" s="132"/>
      <c r="BB151" s="132"/>
      <c r="BC151" s="212"/>
      <c r="BD151" s="212"/>
      <c r="BE151" s="212"/>
      <c r="BF151" s="212"/>
      <c r="BG151" s="212"/>
      <c r="BH151" s="212"/>
    </row>
    <row r="152" spans="1:60" s="76" customFormat="1" x14ac:dyDescent="0.2">
      <c r="A152" s="124"/>
      <c r="B152" s="112"/>
      <c r="C152" s="207" t="str">
        <f t="shared" si="15"/>
        <v/>
      </c>
      <c r="D152" s="73"/>
      <c r="E152" s="112"/>
      <c r="F152" s="112"/>
      <c r="G152" s="112"/>
      <c r="H152" s="112"/>
      <c r="I152" s="112"/>
      <c r="J152" s="207" t="str">
        <f t="shared" si="16"/>
        <v/>
      </c>
      <c r="K152" s="112"/>
      <c r="L152" s="112"/>
      <c r="M152" s="112"/>
      <c r="N152" s="112"/>
      <c r="O152" s="112"/>
      <c r="P152" s="112"/>
      <c r="Q152" s="112"/>
      <c r="R152" s="112"/>
      <c r="S152" s="112"/>
      <c r="T152" s="207" t="str">
        <f t="shared" si="17"/>
        <v/>
      </c>
      <c r="U152" s="112"/>
      <c r="V152" s="112"/>
      <c r="W152" s="112"/>
      <c r="X152" s="112"/>
      <c r="Y152" s="207" t="str">
        <f t="shared" si="18"/>
        <v/>
      </c>
      <c r="Z152" s="112"/>
      <c r="AA152" s="112"/>
      <c r="AB152" s="112"/>
      <c r="AC152" s="282"/>
      <c r="AD152" s="132"/>
      <c r="AE152" s="132"/>
      <c r="AF152" s="132"/>
      <c r="AG152" s="119"/>
      <c r="AH152" s="119"/>
      <c r="AI152" s="119"/>
      <c r="AJ152" s="132"/>
      <c r="AK152" s="124"/>
      <c r="AL152" s="207" t="str">
        <f t="shared" si="19"/>
        <v/>
      </c>
      <c r="AM152" s="132"/>
      <c r="AN152" s="132"/>
      <c r="AO152" s="112"/>
      <c r="AP152" s="112"/>
      <c r="AQ152" s="113"/>
      <c r="AR152" s="283"/>
      <c r="AS152" s="132"/>
      <c r="AT152" s="132"/>
      <c r="AU152" s="113"/>
      <c r="AV152" s="132"/>
      <c r="AW152" s="132"/>
      <c r="AX152" s="284"/>
      <c r="AY152" s="132"/>
      <c r="BA152" s="132"/>
      <c r="BB152" s="132"/>
      <c r="BC152" s="212"/>
      <c r="BD152" s="212"/>
      <c r="BE152" s="212"/>
      <c r="BF152" s="212"/>
      <c r="BG152" s="212"/>
      <c r="BH152" s="212"/>
    </row>
    <row r="153" spans="1:60" s="76" customFormat="1" x14ac:dyDescent="0.2">
      <c r="A153" s="124"/>
      <c r="B153" s="112"/>
      <c r="C153" s="207" t="str">
        <f t="shared" si="15"/>
        <v/>
      </c>
      <c r="D153" s="73"/>
      <c r="E153" s="112"/>
      <c r="F153" s="112"/>
      <c r="G153" s="112"/>
      <c r="H153" s="112"/>
      <c r="I153" s="112"/>
      <c r="J153" s="207" t="str">
        <f t="shared" si="16"/>
        <v/>
      </c>
      <c r="K153" s="112"/>
      <c r="L153" s="112"/>
      <c r="M153" s="112"/>
      <c r="N153" s="112"/>
      <c r="O153" s="112"/>
      <c r="P153" s="112"/>
      <c r="Q153" s="112"/>
      <c r="R153" s="112"/>
      <c r="S153" s="112"/>
      <c r="T153" s="207" t="str">
        <f t="shared" si="17"/>
        <v/>
      </c>
      <c r="U153" s="112"/>
      <c r="V153" s="112"/>
      <c r="W153" s="112"/>
      <c r="X153" s="112"/>
      <c r="Y153" s="207" t="str">
        <f t="shared" si="18"/>
        <v/>
      </c>
      <c r="Z153" s="112"/>
      <c r="AA153" s="112"/>
      <c r="AB153" s="112"/>
      <c r="AC153" s="282"/>
      <c r="AD153" s="132"/>
      <c r="AE153" s="132"/>
      <c r="AF153" s="132"/>
      <c r="AG153" s="119"/>
      <c r="AH153" s="119"/>
      <c r="AI153" s="119"/>
      <c r="AJ153" s="132"/>
      <c r="AK153" s="124"/>
      <c r="AL153" s="207" t="str">
        <f t="shared" si="19"/>
        <v/>
      </c>
      <c r="AM153" s="132"/>
      <c r="AN153" s="132"/>
      <c r="AO153" s="112"/>
      <c r="AP153" s="112"/>
      <c r="AQ153" s="113"/>
      <c r="AR153" s="283"/>
      <c r="AS153" s="132"/>
      <c r="AT153" s="132"/>
      <c r="AU153" s="113"/>
      <c r="AV153" s="132"/>
      <c r="AW153" s="132"/>
      <c r="AX153" s="284"/>
      <c r="AY153" s="132"/>
      <c r="BA153" s="132"/>
      <c r="BB153" s="132"/>
      <c r="BC153" s="212"/>
      <c r="BD153" s="212"/>
      <c r="BE153" s="212"/>
      <c r="BF153" s="212"/>
      <c r="BG153" s="212"/>
      <c r="BH153" s="212"/>
    </row>
    <row r="154" spans="1:60" s="76" customFormat="1" x14ac:dyDescent="0.2">
      <c r="A154" s="124"/>
      <c r="B154" s="112"/>
      <c r="C154" s="207" t="str">
        <f t="shared" si="15"/>
        <v/>
      </c>
      <c r="D154" s="73"/>
      <c r="E154" s="112"/>
      <c r="F154" s="112"/>
      <c r="G154" s="112"/>
      <c r="H154" s="112"/>
      <c r="I154" s="112"/>
      <c r="J154" s="207" t="str">
        <f t="shared" si="16"/>
        <v/>
      </c>
      <c r="K154" s="112"/>
      <c r="L154" s="112"/>
      <c r="M154" s="112"/>
      <c r="N154" s="112"/>
      <c r="O154" s="112"/>
      <c r="P154" s="112"/>
      <c r="Q154" s="112"/>
      <c r="R154" s="112"/>
      <c r="S154" s="112"/>
      <c r="T154" s="207" t="str">
        <f t="shared" si="17"/>
        <v/>
      </c>
      <c r="U154" s="112"/>
      <c r="V154" s="112"/>
      <c r="W154" s="112"/>
      <c r="X154" s="112"/>
      <c r="Y154" s="207" t="str">
        <f t="shared" si="18"/>
        <v/>
      </c>
      <c r="Z154" s="112"/>
      <c r="AA154" s="112"/>
      <c r="AB154" s="112"/>
      <c r="AC154" s="282"/>
      <c r="AD154" s="132"/>
      <c r="AE154" s="132"/>
      <c r="AF154" s="132"/>
      <c r="AG154" s="119"/>
      <c r="AH154" s="119"/>
      <c r="AI154" s="119"/>
      <c r="AJ154" s="132"/>
      <c r="AK154" s="124"/>
      <c r="AL154" s="207" t="str">
        <f t="shared" si="19"/>
        <v/>
      </c>
      <c r="AM154" s="132"/>
      <c r="AN154" s="132"/>
      <c r="AO154" s="112"/>
      <c r="AP154" s="112"/>
      <c r="AQ154" s="113"/>
      <c r="AR154" s="283"/>
      <c r="AS154" s="132"/>
      <c r="AT154" s="132"/>
      <c r="AU154" s="113"/>
      <c r="AV154" s="132"/>
      <c r="AW154" s="132"/>
      <c r="AX154" s="284"/>
      <c r="AY154" s="132"/>
      <c r="BA154" s="132"/>
      <c r="BB154" s="132"/>
      <c r="BC154" s="212"/>
      <c r="BD154" s="212"/>
      <c r="BE154" s="212"/>
      <c r="BF154" s="212"/>
      <c r="BG154" s="212"/>
      <c r="BH154" s="212"/>
    </row>
    <row r="155" spans="1:60" s="76" customFormat="1" x14ac:dyDescent="0.2">
      <c r="A155" s="124"/>
      <c r="B155" s="112"/>
      <c r="C155" s="207" t="str">
        <f t="shared" si="15"/>
        <v/>
      </c>
      <c r="D155" s="73"/>
      <c r="E155" s="112"/>
      <c r="F155" s="112"/>
      <c r="G155" s="112"/>
      <c r="H155" s="112"/>
      <c r="I155" s="112"/>
      <c r="J155" s="207" t="str">
        <f t="shared" si="16"/>
        <v/>
      </c>
      <c r="K155" s="112"/>
      <c r="L155" s="112"/>
      <c r="M155" s="112"/>
      <c r="N155" s="112"/>
      <c r="O155" s="112"/>
      <c r="P155" s="112"/>
      <c r="Q155" s="112"/>
      <c r="R155" s="112"/>
      <c r="S155" s="112"/>
      <c r="T155" s="207" t="str">
        <f t="shared" si="17"/>
        <v/>
      </c>
      <c r="U155" s="112"/>
      <c r="V155" s="112"/>
      <c r="W155" s="112"/>
      <c r="X155" s="112"/>
      <c r="Y155" s="207" t="str">
        <f t="shared" si="18"/>
        <v/>
      </c>
      <c r="Z155" s="112"/>
      <c r="AA155" s="112"/>
      <c r="AB155" s="112"/>
      <c r="AC155" s="282"/>
      <c r="AD155" s="132"/>
      <c r="AE155" s="132"/>
      <c r="AF155" s="132"/>
      <c r="AG155" s="119"/>
      <c r="AH155" s="119"/>
      <c r="AI155" s="119"/>
      <c r="AJ155" s="132"/>
      <c r="AK155" s="124"/>
      <c r="AL155" s="207" t="str">
        <f t="shared" si="19"/>
        <v/>
      </c>
      <c r="AM155" s="132"/>
      <c r="AN155" s="132"/>
      <c r="AO155" s="112"/>
      <c r="AP155" s="112"/>
      <c r="AQ155" s="113"/>
      <c r="AR155" s="283"/>
      <c r="AS155" s="132"/>
      <c r="AT155" s="132"/>
      <c r="AU155" s="113"/>
      <c r="AV155" s="132"/>
      <c r="AW155" s="132"/>
      <c r="AX155" s="284"/>
      <c r="AY155" s="132"/>
      <c r="BA155" s="132"/>
      <c r="BB155" s="132"/>
      <c r="BC155" s="212"/>
      <c r="BD155" s="212"/>
      <c r="BE155" s="212"/>
      <c r="BF155" s="212"/>
      <c r="BG155" s="212"/>
      <c r="BH155" s="212"/>
    </row>
    <row r="156" spans="1:60" s="76" customFormat="1" x14ac:dyDescent="0.2">
      <c r="A156" s="124"/>
      <c r="B156" s="112"/>
      <c r="C156" s="207" t="str">
        <f t="shared" si="15"/>
        <v/>
      </c>
      <c r="D156" s="73"/>
      <c r="E156" s="112"/>
      <c r="F156" s="112"/>
      <c r="G156" s="112"/>
      <c r="H156" s="112"/>
      <c r="I156" s="112"/>
      <c r="J156" s="207" t="str">
        <f t="shared" si="16"/>
        <v/>
      </c>
      <c r="K156" s="112"/>
      <c r="L156" s="112"/>
      <c r="M156" s="112"/>
      <c r="N156" s="112"/>
      <c r="O156" s="112"/>
      <c r="P156" s="112"/>
      <c r="Q156" s="112"/>
      <c r="R156" s="112"/>
      <c r="S156" s="112"/>
      <c r="T156" s="207" t="str">
        <f t="shared" si="17"/>
        <v/>
      </c>
      <c r="U156" s="112"/>
      <c r="V156" s="112"/>
      <c r="W156" s="112"/>
      <c r="X156" s="112"/>
      <c r="Y156" s="207" t="str">
        <f t="shared" si="18"/>
        <v/>
      </c>
      <c r="Z156" s="112"/>
      <c r="AA156" s="112"/>
      <c r="AB156" s="112"/>
      <c r="AC156" s="282"/>
      <c r="AD156" s="132"/>
      <c r="AE156" s="132"/>
      <c r="AF156" s="132"/>
      <c r="AG156" s="119"/>
      <c r="AH156" s="119"/>
      <c r="AI156" s="119"/>
      <c r="AJ156" s="132"/>
      <c r="AK156" s="124"/>
      <c r="AL156" s="207" t="str">
        <f t="shared" si="19"/>
        <v/>
      </c>
      <c r="AM156" s="132"/>
      <c r="AN156" s="132"/>
      <c r="AO156" s="112"/>
      <c r="AP156" s="112"/>
      <c r="AQ156" s="113"/>
      <c r="AR156" s="283"/>
      <c r="AS156" s="132"/>
      <c r="AT156" s="132"/>
      <c r="AU156" s="113"/>
      <c r="AV156" s="132"/>
      <c r="AW156" s="132"/>
      <c r="AX156" s="284"/>
      <c r="AY156" s="132"/>
      <c r="BA156" s="132"/>
      <c r="BB156" s="132"/>
      <c r="BC156" s="212"/>
      <c r="BD156" s="212"/>
      <c r="BE156" s="212"/>
      <c r="BF156" s="212"/>
      <c r="BG156" s="212"/>
      <c r="BH156" s="212"/>
    </row>
    <row r="157" spans="1:60" s="76" customFormat="1" x14ac:dyDescent="0.2">
      <c r="A157" s="124"/>
      <c r="B157" s="112"/>
      <c r="C157" s="207" t="str">
        <f t="shared" si="15"/>
        <v/>
      </c>
      <c r="D157" s="73"/>
      <c r="E157" s="112"/>
      <c r="F157" s="112"/>
      <c r="G157" s="112"/>
      <c r="H157" s="112"/>
      <c r="I157" s="112"/>
      <c r="J157" s="207" t="str">
        <f t="shared" si="16"/>
        <v/>
      </c>
      <c r="K157" s="112"/>
      <c r="L157" s="112"/>
      <c r="M157" s="112"/>
      <c r="N157" s="112"/>
      <c r="O157" s="112"/>
      <c r="P157" s="112"/>
      <c r="Q157" s="112"/>
      <c r="R157" s="112"/>
      <c r="S157" s="112"/>
      <c r="T157" s="207" t="str">
        <f t="shared" si="17"/>
        <v/>
      </c>
      <c r="U157" s="112"/>
      <c r="V157" s="112"/>
      <c r="W157" s="112"/>
      <c r="X157" s="112"/>
      <c r="Y157" s="207" t="str">
        <f t="shared" si="18"/>
        <v/>
      </c>
      <c r="Z157" s="112"/>
      <c r="AA157" s="112"/>
      <c r="AB157" s="112"/>
      <c r="AC157" s="282"/>
      <c r="AD157" s="132"/>
      <c r="AE157" s="132"/>
      <c r="AF157" s="132"/>
      <c r="AG157" s="119"/>
      <c r="AH157" s="119"/>
      <c r="AI157" s="119"/>
      <c r="AJ157" s="132"/>
      <c r="AK157" s="124"/>
      <c r="AL157" s="207" t="str">
        <f t="shared" si="19"/>
        <v/>
      </c>
      <c r="AM157" s="132"/>
      <c r="AN157" s="132"/>
      <c r="AO157" s="112"/>
      <c r="AP157" s="112"/>
      <c r="AQ157" s="113"/>
      <c r="AR157" s="283"/>
      <c r="AS157" s="132"/>
      <c r="AT157" s="132"/>
      <c r="AU157" s="113"/>
      <c r="AV157" s="132"/>
      <c r="AW157" s="132"/>
      <c r="AX157" s="284"/>
      <c r="AY157" s="132"/>
      <c r="BA157" s="132"/>
      <c r="BB157" s="132"/>
      <c r="BC157" s="212"/>
      <c r="BD157" s="212"/>
      <c r="BE157" s="212"/>
      <c r="BF157" s="212"/>
      <c r="BG157" s="212"/>
      <c r="BH157" s="212"/>
    </row>
    <row r="158" spans="1:60" s="76" customFormat="1" x14ac:dyDescent="0.2">
      <c r="A158" s="124"/>
      <c r="B158" s="112"/>
      <c r="C158" s="207" t="str">
        <f t="shared" si="15"/>
        <v/>
      </c>
      <c r="D158" s="73"/>
      <c r="E158" s="112"/>
      <c r="F158" s="112"/>
      <c r="G158" s="112"/>
      <c r="H158" s="112"/>
      <c r="I158" s="112"/>
      <c r="J158" s="207" t="str">
        <f t="shared" si="16"/>
        <v/>
      </c>
      <c r="K158" s="112"/>
      <c r="L158" s="112"/>
      <c r="M158" s="112"/>
      <c r="N158" s="112"/>
      <c r="O158" s="112"/>
      <c r="P158" s="112"/>
      <c r="Q158" s="112"/>
      <c r="R158" s="112"/>
      <c r="S158" s="112"/>
      <c r="T158" s="207" t="str">
        <f t="shared" si="17"/>
        <v/>
      </c>
      <c r="U158" s="112"/>
      <c r="V158" s="112"/>
      <c r="W158" s="112"/>
      <c r="X158" s="112"/>
      <c r="Y158" s="207" t="str">
        <f t="shared" si="18"/>
        <v/>
      </c>
      <c r="Z158" s="112"/>
      <c r="AA158" s="112"/>
      <c r="AB158" s="112"/>
      <c r="AC158" s="282"/>
      <c r="AD158" s="132"/>
      <c r="AE158" s="132"/>
      <c r="AF158" s="132"/>
      <c r="AG158" s="119"/>
      <c r="AH158" s="119"/>
      <c r="AI158" s="119"/>
      <c r="AJ158" s="132"/>
      <c r="AK158" s="124"/>
      <c r="AL158" s="207" t="str">
        <f t="shared" si="19"/>
        <v/>
      </c>
      <c r="AM158" s="132"/>
      <c r="AN158" s="132"/>
      <c r="AO158" s="112"/>
      <c r="AP158" s="112"/>
      <c r="AQ158" s="113"/>
      <c r="AR158" s="283"/>
      <c r="AS158" s="132"/>
      <c r="AT158" s="132"/>
      <c r="AU158" s="113"/>
      <c r="AV158" s="132"/>
      <c r="AW158" s="132"/>
      <c r="AX158" s="284"/>
      <c r="AY158" s="132"/>
      <c r="BA158" s="132"/>
      <c r="BB158" s="132"/>
      <c r="BC158" s="212"/>
      <c r="BD158" s="212"/>
      <c r="BE158" s="212"/>
      <c r="BF158" s="212"/>
      <c r="BG158" s="212"/>
      <c r="BH158" s="212"/>
    </row>
    <row r="159" spans="1:60" s="76" customFormat="1" x14ac:dyDescent="0.2">
      <c r="A159" s="124"/>
      <c r="B159" s="112"/>
      <c r="C159" s="207" t="str">
        <f t="shared" si="15"/>
        <v/>
      </c>
      <c r="D159" s="73"/>
      <c r="E159" s="112"/>
      <c r="F159" s="112"/>
      <c r="G159" s="112"/>
      <c r="H159" s="112"/>
      <c r="I159" s="112"/>
      <c r="J159" s="207" t="str">
        <f t="shared" si="16"/>
        <v/>
      </c>
      <c r="K159" s="112"/>
      <c r="L159" s="112"/>
      <c r="M159" s="112"/>
      <c r="N159" s="112"/>
      <c r="O159" s="112"/>
      <c r="P159" s="112"/>
      <c r="Q159" s="112"/>
      <c r="R159" s="112"/>
      <c r="S159" s="112"/>
      <c r="T159" s="207" t="str">
        <f t="shared" si="17"/>
        <v/>
      </c>
      <c r="U159" s="112"/>
      <c r="V159" s="112"/>
      <c r="W159" s="112"/>
      <c r="X159" s="112"/>
      <c r="Y159" s="207" t="str">
        <f t="shared" si="18"/>
        <v/>
      </c>
      <c r="Z159" s="112"/>
      <c r="AA159" s="112"/>
      <c r="AB159" s="112"/>
      <c r="AC159" s="282"/>
      <c r="AD159" s="132"/>
      <c r="AE159" s="132"/>
      <c r="AF159" s="132"/>
      <c r="AG159" s="119"/>
      <c r="AH159" s="119"/>
      <c r="AI159" s="119"/>
      <c r="AJ159" s="132"/>
      <c r="AK159" s="124"/>
      <c r="AL159" s="207" t="str">
        <f t="shared" si="19"/>
        <v/>
      </c>
      <c r="AM159" s="132"/>
      <c r="AN159" s="132"/>
      <c r="AO159" s="112"/>
      <c r="AP159" s="112"/>
      <c r="AQ159" s="113"/>
      <c r="AR159" s="283"/>
      <c r="AS159" s="132"/>
      <c r="AT159" s="132"/>
      <c r="AU159" s="113"/>
      <c r="AV159" s="132"/>
      <c r="AW159" s="132"/>
      <c r="AX159" s="284"/>
      <c r="AY159" s="132"/>
      <c r="BA159" s="132"/>
      <c r="BB159" s="132"/>
      <c r="BC159" s="212"/>
      <c r="BD159" s="212"/>
      <c r="BE159" s="212"/>
      <c r="BF159" s="212"/>
      <c r="BG159" s="212"/>
      <c r="BH159" s="212"/>
    </row>
    <row r="160" spans="1:60" s="76" customFormat="1" x14ac:dyDescent="0.2">
      <c r="A160" s="124"/>
      <c r="B160" s="112"/>
      <c r="C160" s="207" t="str">
        <f t="shared" si="15"/>
        <v/>
      </c>
      <c r="D160" s="73"/>
      <c r="E160" s="112"/>
      <c r="F160" s="112"/>
      <c r="G160" s="112"/>
      <c r="H160" s="112"/>
      <c r="I160" s="112"/>
      <c r="J160" s="207" t="str">
        <f t="shared" si="16"/>
        <v/>
      </c>
      <c r="K160" s="112"/>
      <c r="L160" s="112"/>
      <c r="M160" s="112"/>
      <c r="N160" s="112"/>
      <c r="O160" s="112"/>
      <c r="P160" s="112"/>
      <c r="Q160" s="112"/>
      <c r="R160" s="112"/>
      <c r="S160" s="112"/>
      <c r="T160" s="207" t="str">
        <f t="shared" si="17"/>
        <v/>
      </c>
      <c r="U160" s="112"/>
      <c r="V160" s="112"/>
      <c r="W160" s="112"/>
      <c r="X160" s="112"/>
      <c r="Y160" s="207" t="str">
        <f t="shared" si="18"/>
        <v/>
      </c>
      <c r="Z160" s="112"/>
      <c r="AA160" s="112"/>
      <c r="AB160" s="112"/>
      <c r="AC160" s="282"/>
      <c r="AD160" s="132"/>
      <c r="AE160" s="132"/>
      <c r="AF160" s="132"/>
      <c r="AG160" s="119"/>
      <c r="AH160" s="119"/>
      <c r="AI160" s="119"/>
      <c r="AJ160" s="132"/>
      <c r="AK160" s="124"/>
      <c r="AL160" s="207" t="str">
        <f t="shared" si="19"/>
        <v/>
      </c>
      <c r="AM160" s="132"/>
      <c r="AN160" s="132"/>
      <c r="AO160" s="112"/>
      <c r="AP160" s="112"/>
      <c r="AQ160" s="113"/>
      <c r="AR160" s="283"/>
      <c r="AS160" s="132"/>
      <c r="AT160" s="132"/>
      <c r="AU160" s="113"/>
      <c r="AV160" s="132"/>
      <c r="AW160" s="132"/>
      <c r="AX160" s="284"/>
      <c r="AY160" s="132"/>
      <c r="BA160" s="132"/>
      <c r="BB160" s="132"/>
      <c r="BC160" s="212"/>
      <c r="BD160" s="212"/>
      <c r="BE160" s="212"/>
      <c r="BF160" s="212"/>
      <c r="BG160" s="212"/>
      <c r="BH160" s="212"/>
    </row>
    <row r="161" spans="1:60" s="76" customFormat="1" x14ac:dyDescent="0.2">
      <c r="A161" s="124"/>
      <c r="B161" s="112"/>
      <c r="C161" s="207" t="str">
        <f t="shared" si="15"/>
        <v/>
      </c>
      <c r="D161" s="73"/>
      <c r="E161" s="112"/>
      <c r="F161" s="112"/>
      <c r="G161" s="112"/>
      <c r="H161" s="112"/>
      <c r="I161" s="112"/>
      <c r="J161" s="207" t="str">
        <f t="shared" si="16"/>
        <v/>
      </c>
      <c r="K161" s="112"/>
      <c r="L161" s="112"/>
      <c r="M161" s="112"/>
      <c r="N161" s="112"/>
      <c r="O161" s="112"/>
      <c r="P161" s="112"/>
      <c r="Q161" s="112"/>
      <c r="R161" s="112"/>
      <c r="S161" s="112"/>
      <c r="T161" s="207" t="str">
        <f t="shared" si="17"/>
        <v/>
      </c>
      <c r="U161" s="112"/>
      <c r="V161" s="112"/>
      <c r="W161" s="112"/>
      <c r="X161" s="112"/>
      <c r="Y161" s="207" t="str">
        <f t="shared" si="18"/>
        <v/>
      </c>
      <c r="Z161" s="112"/>
      <c r="AA161" s="112"/>
      <c r="AB161" s="112"/>
      <c r="AC161" s="282"/>
      <c r="AD161" s="132"/>
      <c r="AE161" s="132"/>
      <c r="AF161" s="132"/>
      <c r="AG161" s="119"/>
      <c r="AH161" s="119"/>
      <c r="AI161" s="119"/>
      <c r="AJ161" s="132"/>
      <c r="AK161" s="124"/>
      <c r="AL161" s="207" t="str">
        <f t="shared" si="19"/>
        <v/>
      </c>
      <c r="AM161" s="132"/>
      <c r="AN161" s="132"/>
      <c r="AO161" s="112"/>
      <c r="AP161" s="112"/>
      <c r="AQ161" s="113"/>
      <c r="AR161" s="283"/>
      <c r="AS161" s="132"/>
      <c r="AT161" s="132"/>
      <c r="AU161" s="113"/>
      <c r="AV161" s="132"/>
      <c r="AW161" s="132"/>
      <c r="AX161" s="284"/>
      <c r="AY161" s="132"/>
      <c r="BA161" s="132"/>
      <c r="BB161" s="132"/>
      <c r="BC161" s="212"/>
      <c r="BD161" s="212"/>
      <c r="BE161" s="212"/>
      <c r="BF161" s="212"/>
      <c r="BG161" s="212"/>
      <c r="BH161" s="212"/>
    </row>
    <row r="162" spans="1:60" s="76" customFormat="1" x14ac:dyDescent="0.2">
      <c r="A162" s="124"/>
      <c r="B162" s="112"/>
      <c r="C162" s="207" t="str">
        <f t="shared" si="15"/>
        <v/>
      </c>
      <c r="D162" s="73"/>
      <c r="E162" s="112"/>
      <c r="F162" s="112"/>
      <c r="G162" s="112"/>
      <c r="H162" s="112"/>
      <c r="I162" s="112"/>
      <c r="J162" s="207" t="str">
        <f t="shared" si="16"/>
        <v/>
      </c>
      <c r="K162" s="112"/>
      <c r="L162" s="112"/>
      <c r="M162" s="112"/>
      <c r="N162" s="112"/>
      <c r="O162" s="112"/>
      <c r="P162" s="112"/>
      <c r="Q162" s="112"/>
      <c r="R162" s="112"/>
      <c r="S162" s="112"/>
      <c r="T162" s="207" t="str">
        <f t="shared" si="17"/>
        <v/>
      </c>
      <c r="U162" s="112"/>
      <c r="V162" s="112"/>
      <c r="W162" s="112"/>
      <c r="X162" s="112"/>
      <c r="Y162" s="207" t="str">
        <f t="shared" si="18"/>
        <v/>
      </c>
      <c r="Z162" s="112"/>
      <c r="AA162" s="112"/>
      <c r="AB162" s="112"/>
      <c r="AC162" s="282"/>
      <c r="AD162" s="132"/>
      <c r="AE162" s="132"/>
      <c r="AF162" s="132"/>
      <c r="AG162" s="119"/>
      <c r="AH162" s="119"/>
      <c r="AI162" s="119"/>
      <c r="AJ162" s="132"/>
      <c r="AK162" s="124"/>
      <c r="AL162" s="207" t="str">
        <f t="shared" si="19"/>
        <v/>
      </c>
      <c r="AM162" s="132"/>
      <c r="AN162" s="132"/>
      <c r="AO162" s="112"/>
      <c r="AP162" s="112"/>
      <c r="AQ162" s="113"/>
      <c r="AR162" s="283"/>
      <c r="AS162" s="132"/>
      <c r="AT162" s="132"/>
      <c r="AU162" s="113"/>
      <c r="AV162" s="132"/>
      <c r="AW162" s="132"/>
      <c r="AX162" s="284"/>
      <c r="AY162" s="132"/>
      <c r="BA162" s="132"/>
      <c r="BB162" s="132"/>
      <c r="BC162" s="212"/>
      <c r="BD162" s="212"/>
      <c r="BE162" s="212"/>
      <c r="BF162" s="212"/>
      <c r="BG162" s="212"/>
      <c r="BH162" s="212"/>
    </row>
    <row r="163" spans="1:60" s="76" customFormat="1" x14ac:dyDescent="0.2">
      <c r="A163" s="124"/>
      <c r="B163" s="112"/>
      <c r="C163" s="207" t="str">
        <f t="shared" si="15"/>
        <v/>
      </c>
      <c r="D163" s="73"/>
      <c r="E163" s="112"/>
      <c r="F163" s="112"/>
      <c r="G163" s="112"/>
      <c r="H163" s="112"/>
      <c r="I163" s="112"/>
      <c r="J163" s="207" t="str">
        <f t="shared" si="16"/>
        <v/>
      </c>
      <c r="K163" s="112"/>
      <c r="L163" s="112"/>
      <c r="M163" s="112"/>
      <c r="N163" s="112"/>
      <c r="O163" s="112"/>
      <c r="P163" s="112"/>
      <c r="Q163" s="112"/>
      <c r="R163" s="112"/>
      <c r="S163" s="112"/>
      <c r="T163" s="207" t="str">
        <f t="shared" si="17"/>
        <v/>
      </c>
      <c r="U163" s="112"/>
      <c r="V163" s="112"/>
      <c r="W163" s="112"/>
      <c r="X163" s="112"/>
      <c r="Y163" s="207" t="str">
        <f t="shared" si="18"/>
        <v/>
      </c>
      <c r="Z163" s="112"/>
      <c r="AA163" s="112"/>
      <c r="AB163" s="112"/>
      <c r="AC163" s="282"/>
      <c r="AD163" s="132"/>
      <c r="AE163" s="132"/>
      <c r="AF163" s="132"/>
      <c r="AG163" s="119"/>
      <c r="AH163" s="119"/>
      <c r="AI163" s="119"/>
      <c r="AJ163" s="132"/>
      <c r="AK163" s="124"/>
      <c r="AL163" s="207" t="str">
        <f t="shared" si="19"/>
        <v/>
      </c>
      <c r="AM163" s="132"/>
      <c r="AN163" s="132"/>
      <c r="AO163" s="112"/>
      <c r="AP163" s="112"/>
      <c r="AQ163" s="113"/>
      <c r="AR163" s="283"/>
      <c r="AS163" s="132"/>
      <c r="AT163" s="132"/>
      <c r="AU163" s="113"/>
      <c r="AV163" s="132"/>
      <c r="AW163" s="132"/>
      <c r="AX163" s="284"/>
      <c r="AY163" s="132"/>
      <c r="BA163" s="132"/>
      <c r="BB163" s="132"/>
      <c r="BC163" s="212"/>
      <c r="BD163" s="212"/>
      <c r="BE163" s="212"/>
      <c r="BF163" s="212"/>
      <c r="BG163" s="212"/>
      <c r="BH163" s="212"/>
    </row>
    <row r="164" spans="1:60" s="76" customFormat="1" x14ac:dyDescent="0.2">
      <c r="A164" s="124"/>
      <c r="B164" s="112"/>
      <c r="C164" s="207" t="str">
        <f t="shared" si="15"/>
        <v/>
      </c>
      <c r="D164" s="73"/>
      <c r="E164" s="112"/>
      <c r="F164" s="112"/>
      <c r="G164" s="112"/>
      <c r="H164" s="112"/>
      <c r="I164" s="112"/>
      <c r="J164" s="207" t="str">
        <f t="shared" si="16"/>
        <v/>
      </c>
      <c r="K164" s="112"/>
      <c r="L164" s="112"/>
      <c r="M164" s="112"/>
      <c r="N164" s="112"/>
      <c r="O164" s="112"/>
      <c r="P164" s="112"/>
      <c r="Q164" s="112"/>
      <c r="R164" s="112"/>
      <c r="S164" s="112"/>
      <c r="T164" s="207" t="str">
        <f t="shared" si="17"/>
        <v/>
      </c>
      <c r="U164" s="112"/>
      <c r="V164" s="112"/>
      <c r="W164" s="112"/>
      <c r="X164" s="112"/>
      <c r="Y164" s="207" t="str">
        <f t="shared" si="18"/>
        <v/>
      </c>
      <c r="Z164" s="112"/>
      <c r="AA164" s="112"/>
      <c r="AB164" s="112"/>
      <c r="AC164" s="282"/>
      <c r="AD164" s="132"/>
      <c r="AE164" s="132"/>
      <c r="AF164" s="132"/>
      <c r="AG164" s="119"/>
      <c r="AH164" s="119"/>
      <c r="AI164" s="119"/>
      <c r="AJ164" s="132"/>
      <c r="AK164" s="124"/>
      <c r="AL164" s="207" t="str">
        <f t="shared" si="19"/>
        <v/>
      </c>
      <c r="AM164" s="132"/>
      <c r="AN164" s="132"/>
      <c r="AO164" s="112"/>
      <c r="AP164" s="112"/>
      <c r="AQ164" s="113"/>
      <c r="AR164" s="283"/>
      <c r="AS164" s="132"/>
      <c r="AT164" s="132"/>
      <c r="AU164" s="113"/>
      <c r="AV164" s="132"/>
      <c r="AW164" s="132"/>
      <c r="AX164" s="284"/>
      <c r="AY164" s="132"/>
      <c r="BA164" s="132"/>
      <c r="BB164" s="132"/>
      <c r="BC164" s="212"/>
      <c r="BD164" s="212"/>
      <c r="BE164" s="212"/>
      <c r="BF164" s="212"/>
      <c r="BG164" s="212"/>
      <c r="BH164" s="212"/>
    </row>
    <row r="165" spans="1:60" s="76" customFormat="1" x14ac:dyDescent="0.2">
      <c r="A165" s="124"/>
      <c r="B165" s="112"/>
      <c r="C165" s="207" t="str">
        <f t="shared" si="15"/>
        <v/>
      </c>
      <c r="D165" s="73"/>
      <c r="E165" s="112"/>
      <c r="F165" s="112"/>
      <c r="G165" s="112"/>
      <c r="H165" s="112"/>
      <c r="I165" s="112"/>
      <c r="J165" s="207" t="str">
        <f t="shared" si="16"/>
        <v/>
      </c>
      <c r="K165" s="112"/>
      <c r="L165" s="112"/>
      <c r="M165" s="112"/>
      <c r="N165" s="112"/>
      <c r="O165" s="112"/>
      <c r="P165" s="112"/>
      <c r="Q165" s="112"/>
      <c r="R165" s="112"/>
      <c r="S165" s="112"/>
      <c r="T165" s="207" t="str">
        <f t="shared" si="17"/>
        <v/>
      </c>
      <c r="U165" s="112"/>
      <c r="V165" s="112"/>
      <c r="W165" s="112"/>
      <c r="X165" s="112"/>
      <c r="Y165" s="207" t="str">
        <f t="shared" si="18"/>
        <v/>
      </c>
      <c r="Z165" s="112"/>
      <c r="AA165" s="112"/>
      <c r="AB165" s="112"/>
      <c r="AC165" s="282"/>
      <c r="AD165" s="132"/>
      <c r="AE165" s="132"/>
      <c r="AF165" s="132"/>
      <c r="AG165" s="119"/>
      <c r="AH165" s="119"/>
      <c r="AI165" s="119"/>
      <c r="AJ165" s="132"/>
      <c r="AK165" s="124"/>
      <c r="AL165" s="207" t="str">
        <f t="shared" si="19"/>
        <v/>
      </c>
      <c r="AM165" s="132"/>
      <c r="AN165" s="132"/>
      <c r="AO165" s="112"/>
      <c r="AP165" s="112"/>
      <c r="AQ165" s="113"/>
      <c r="AR165" s="283"/>
      <c r="AS165" s="132"/>
      <c r="AT165" s="132"/>
      <c r="AU165" s="113"/>
      <c r="AV165" s="132"/>
      <c r="AW165" s="132"/>
      <c r="AX165" s="284"/>
      <c r="AY165" s="132"/>
      <c r="BA165" s="132"/>
      <c r="BB165" s="132"/>
      <c r="BC165" s="212"/>
      <c r="BD165" s="212"/>
      <c r="BE165" s="212"/>
      <c r="BF165" s="212"/>
      <c r="BG165" s="212"/>
      <c r="BH165" s="212"/>
    </row>
    <row r="166" spans="1:60" s="76" customFormat="1" x14ac:dyDescent="0.2">
      <c r="A166" s="124"/>
      <c r="B166" s="112"/>
      <c r="C166" s="207" t="str">
        <f t="shared" si="15"/>
        <v/>
      </c>
      <c r="D166" s="73"/>
      <c r="E166" s="112"/>
      <c r="F166" s="112"/>
      <c r="G166" s="112"/>
      <c r="H166" s="112"/>
      <c r="I166" s="112"/>
      <c r="J166" s="207" t="str">
        <f t="shared" si="16"/>
        <v/>
      </c>
      <c r="K166" s="112"/>
      <c r="L166" s="112"/>
      <c r="M166" s="112"/>
      <c r="N166" s="112"/>
      <c r="O166" s="112"/>
      <c r="P166" s="112"/>
      <c r="Q166" s="112"/>
      <c r="R166" s="112"/>
      <c r="S166" s="112"/>
      <c r="T166" s="207" t="str">
        <f t="shared" si="17"/>
        <v/>
      </c>
      <c r="U166" s="112"/>
      <c r="V166" s="112"/>
      <c r="W166" s="112"/>
      <c r="X166" s="112"/>
      <c r="Y166" s="207" t="str">
        <f t="shared" si="18"/>
        <v/>
      </c>
      <c r="Z166" s="112"/>
      <c r="AA166" s="112"/>
      <c r="AB166" s="112"/>
      <c r="AC166" s="282"/>
      <c r="AD166" s="132"/>
      <c r="AE166" s="132"/>
      <c r="AF166" s="132"/>
      <c r="AG166" s="119"/>
      <c r="AH166" s="119"/>
      <c r="AI166" s="119"/>
      <c r="AJ166" s="132"/>
      <c r="AK166" s="124"/>
      <c r="AL166" s="207" t="str">
        <f t="shared" si="19"/>
        <v/>
      </c>
      <c r="AM166" s="132"/>
      <c r="AN166" s="132"/>
      <c r="AO166" s="112"/>
      <c r="AP166" s="112"/>
      <c r="AQ166" s="113"/>
      <c r="AR166" s="283"/>
      <c r="AS166" s="132"/>
      <c r="AT166" s="132"/>
      <c r="AU166" s="113"/>
      <c r="AV166" s="132"/>
      <c r="AW166" s="132"/>
      <c r="AX166" s="284"/>
      <c r="AY166" s="132"/>
      <c r="BA166" s="132"/>
      <c r="BB166" s="132"/>
      <c r="BC166" s="212"/>
      <c r="BD166" s="212"/>
      <c r="BE166" s="212"/>
      <c r="BF166" s="212"/>
      <c r="BG166" s="212"/>
      <c r="BH166" s="212"/>
    </row>
    <row r="167" spans="1:60" s="76" customFormat="1" x14ac:dyDescent="0.2">
      <c r="A167" s="124"/>
      <c r="B167" s="112"/>
      <c r="C167" s="207" t="str">
        <f t="shared" si="15"/>
        <v/>
      </c>
      <c r="D167" s="73"/>
      <c r="E167" s="112"/>
      <c r="F167" s="112"/>
      <c r="G167" s="112"/>
      <c r="H167" s="112"/>
      <c r="I167" s="112"/>
      <c r="J167" s="207" t="str">
        <f t="shared" si="16"/>
        <v/>
      </c>
      <c r="K167" s="112"/>
      <c r="L167" s="112"/>
      <c r="M167" s="112"/>
      <c r="N167" s="112"/>
      <c r="O167" s="112"/>
      <c r="P167" s="112"/>
      <c r="Q167" s="112"/>
      <c r="R167" s="112"/>
      <c r="S167" s="112"/>
      <c r="T167" s="207" t="str">
        <f t="shared" si="17"/>
        <v/>
      </c>
      <c r="U167" s="112"/>
      <c r="V167" s="112"/>
      <c r="W167" s="112"/>
      <c r="X167" s="112"/>
      <c r="Y167" s="207" t="str">
        <f t="shared" si="18"/>
        <v/>
      </c>
      <c r="Z167" s="112"/>
      <c r="AA167" s="112"/>
      <c r="AB167" s="112"/>
      <c r="AC167" s="282"/>
      <c r="AD167" s="132"/>
      <c r="AE167" s="132"/>
      <c r="AF167" s="132"/>
      <c r="AG167" s="119"/>
      <c r="AH167" s="119"/>
      <c r="AI167" s="119"/>
      <c r="AJ167" s="132"/>
      <c r="AK167" s="124"/>
      <c r="AL167" s="207" t="str">
        <f t="shared" si="19"/>
        <v/>
      </c>
      <c r="AM167" s="132"/>
      <c r="AN167" s="132"/>
      <c r="AO167" s="112"/>
      <c r="AP167" s="112"/>
      <c r="AQ167" s="113"/>
      <c r="AR167" s="283"/>
      <c r="AS167" s="132"/>
      <c r="AT167" s="132"/>
      <c r="AU167" s="113"/>
      <c r="AV167" s="132"/>
      <c r="AW167" s="132"/>
      <c r="AX167" s="284"/>
      <c r="AY167" s="132"/>
      <c r="BA167" s="132"/>
      <c r="BB167" s="132"/>
      <c r="BC167" s="212"/>
      <c r="BD167" s="212"/>
      <c r="BE167" s="212"/>
      <c r="BF167" s="212"/>
      <c r="BG167" s="212"/>
      <c r="BH167" s="212"/>
    </row>
    <row r="168" spans="1:60" s="76" customFormat="1" x14ac:dyDescent="0.2">
      <c r="A168" s="124"/>
      <c r="B168" s="112"/>
      <c r="C168" s="207" t="str">
        <f t="shared" si="15"/>
        <v/>
      </c>
      <c r="D168" s="73"/>
      <c r="E168" s="112"/>
      <c r="F168" s="112"/>
      <c r="G168" s="112"/>
      <c r="H168" s="112"/>
      <c r="I168" s="112"/>
      <c r="J168" s="207" t="str">
        <f t="shared" si="16"/>
        <v/>
      </c>
      <c r="K168" s="112"/>
      <c r="L168" s="112"/>
      <c r="M168" s="112"/>
      <c r="N168" s="112"/>
      <c r="O168" s="112"/>
      <c r="P168" s="112"/>
      <c r="Q168" s="112"/>
      <c r="R168" s="112"/>
      <c r="S168" s="112"/>
      <c r="T168" s="207" t="str">
        <f t="shared" si="17"/>
        <v/>
      </c>
      <c r="U168" s="112"/>
      <c r="V168" s="112"/>
      <c r="W168" s="112"/>
      <c r="X168" s="112"/>
      <c r="Y168" s="207" t="str">
        <f t="shared" si="18"/>
        <v/>
      </c>
      <c r="Z168" s="112"/>
      <c r="AA168" s="112"/>
      <c r="AB168" s="112"/>
      <c r="AC168" s="282"/>
      <c r="AD168" s="132"/>
      <c r="AE168" s="132"/>
      <c r="AF168" s="132"/>
      <c r="AG168" s="119"/>
      <c r="AH168" s="119"/>
      <c r="AI168" s="119"/>
      <c r="AJ168" s="132"/>
      <c r="AK168" s="124"/>
      <c r="AL168" s="207" t="str">
        <f t="shared" si="19"/>
        <v/>
      </c>
      <c r="AM168" s="132"/>
      <c r="AN168" s="132"/>
      <c r="AO168" s="112"/>
      <c r="AP168" s="112"/>
      <c r="AQ168" s="113"/>
      <c r="AR168" s="283"/>
      <c r="AS168" s="132"/>
      <c r="AT168" s="132"/>
      <c r="AU168" s="113"/>
      <c r="AV168" s="132"/>
      <c r="AW168" s="132"/>
      <c r="AX168" s="284"/>
      <c r="AY168" s="132"/>
      <c r="BA168" s="132"/>
      <c r="BB168" s="132"/>
      <c r="BC168" s="212"/>
      <c r="BD168" s="212"/>
      <c r="BE168" s="212"/>
      <c r="BF168" s="212"/>
      <c r="BG168" s="212"/>
      <c r="BH168" s="212"/>
    </row>
    <row r="169" spans="1:60" s="76" customFormat="1" x14ac:dyDescent="0.2">
      <c r="A169" s="124"/>
      <c r="B169" s="112"/>
      <c r="C169" s="207" t="str">
        <f t="shared" si="15"/>
        <v/>
      </c>
      <c r="D169" s="73"/>
      <c r="E169" s="112"/>
      <c r="F169" s="112"/>
      <c r="G169" s="112"/>
      <c r="H169" s="112"/>
      <c r="I169" s="112"/>
      <c r="J169" s="207" t="str">
        <f t="shared" si="16"/>
        <v/>
      </c>
      <c r="K169" s="112"/>
      <c r="L169" s="112"/>
      <c r="M169" s="112"/>
      <c r="N169" s="112"/>
      <c r="O169" s="112"/>
      <c r="P169" s="112"/>
      <c r="Q169" s="112"/>
      <c r="R169" s="112"/>
      <c r="S169" s="112"/>
      <c r="T169" s="207" t="str">
        <f t="shared" si="17"/>
        <v/>
      </c>
      <c r="U169" s="112"/>
      <c r="V169" s="112"/>
      <c r="W169" s="112"/>
      <c r="X169" s="112"/>
      <c r="Y169" s="207" t="str">
        <f t="shared" si="18"/>
        <v/>
      </c>
      <c r="Z169" s="112"/>
      <c r="AA169" s="112"/>
      <c r="AB169" s="112"/>
      <c r="AC169" s="282"/>
      <c r="AD169" s="132"/>
      <c r="AE169" s="132"/>
      <c r="AF169" s="132"/>
      <c r="AG169" s="119"/>
      <c r="AH169" s="119"/>
      <c r="AI169" s="119"/>
      <c r="AJ169" s="132"/>
      <c r="AK169" s="124"/>
      <c r="AL169" s="207" t="str">
        <f t="shared" si="19"/>
        <v/>
      </c>
      <c r="AM169" s="132"/>
      <c r="AN169" s="132"/>
      <c r="AO169" s="112"/>
      <c r="AP169" s="112"/>
      <c r="AQ169" s="113"/>
      <c r="AR169" s="283"/>
      <c r="AS169" s="132"/>
      <c r="AT169" s="132"/>
      <c r="AU169" s="113"/>
      <c r="AV169" s="132"/>
      <c r="AW169" s="132"/>
      <c r="AX169" s="284"/>
      <c r="AY169" s="132"/>
      <c r="BA169" s="132"/>
      <c r="BB169" s="132"/>
      <c r="BC169" s="212"/>
      <c r="BD169" s="212"/>
      <c r="BE169" s="212"/>
      <c r="BF169" s="212"/>
      <c r="BG169" s="212"/>
      <c r="BH169" s="212"/>
    </row>
    <row r="170" spans="1:60" s="76" customFormat="1" x14ac:dyDescent="0.2">
      <c r="A170" s="124"/>
      <c r="B170" s="112"/>
      <c r="C170" s="207" t="str">
        <f t="shared" si="15"/>
        <v/>
      </c>
      <c r="D170" s="73"/>
      <c r="E170" s="112"/>
      <c r="F170" s="112"/>
      <c r="G170" s="112"/>
      <c r="H170" s="112"/>
      <c r="I170" s="112"/>
      <c r="J170" s="207" t="str">
        <f t="shared" si="16"/>
        <v/>
      </c>
      <c r="K170" s="112"/>
      <c r="L170" s="112"/>
      <c r="M170" s="112"/>
      <c r="N170" s="112"/>
      <c r="O170" s="112"/>
      <c r="P170" s="112"/>
      <c r="Q170" s="112"/>
      <c r="R170" s="112"/>
      <c r="S170" s="112"/>
      <c r="T170" s="207" t="str">
        <f t="shared" si="17"/>
        <v/>
      </c>
      <c r="U170" s="112"/>
      <c r="V170" s="112"/>
      <c r="W170" s="112"/>
      <c r="X170" s="112"/>
      <c r="Y170" s="207" t="str">
        <f t="shared" si="18"/>
        <v/>
      </c>
      <c r="Z170" s="112"/>
      <c r="AA170" s="112"/>
      <c r="AB170" s="112"/>
      <c r="AC170" s="282"/>
      <c r="AD170" s="132"/>
      <c r="AE170" s="132"/>
      <c r="AF170" s="132"/>
      <c r="AG170" s="119"/>
      <c r="AH170" s="119"/>
      <c r="AI170" s="119"/>
      <c r="AJ170" s="132"/>
      <c r="AK170" s="124"/>
      <c r="AL170" s="207" t="str">
        <f t="shared" si="19"/>
        <v/>
      </c>
      <c r="AM170" s="132"/>
      <c r="AN170" s="132"/>
      <c r="AO170" s="112"/>
      <c r="AP170" s="112"/>
      <c r="AQ170" s="113"/>
      <c r="AR170" s="283"/>
      <c r="AS170" s="132"/>
      <c r="AT170" s="132"/>
      <c r="AU170" s="113"/>
      <c r="AV170" s="132"/>
      <c r="AW170" s="132"/>
      <c r="AX170" s="284"/>
      <c r="AY170" s="132"/>
      <c r="BA170" s="132"/>
      <c r="BB170" s="132"/>
      <c r="BC170" s="212"/>
      <c r="BD170" s="212"/>
      <c r="BE170" s="212"/>
      <c r="BF170" s="212"/>
      <c r="BG170" s="212"/>
      <c r="BH170" s="212"/>
    </row>
    <row r="171" spans="1:60" s="76" customFormat="1" x14ac:dyDescent="0.2">
      <c r="A171" s="124"/>
      <c r="B171" s="112"/>
      <c r="C171" s="207" t="str">
        <f t="shared" si="15"/>
        <v/>
      </c>
      <c r="D171" s="73"/>
      <c r="E171" s="112"/>
      <c r="F171" s="112"/>
      <c r="G171" s="112"/>
      <c r="H171" s="112"/>
      <c r="I171" s="112"/>
      <c r="J171" s="207" t="str">
        <f t="shared" si="16"/>
        <v/>
      </c>
      <c r="K171" s="112"/>
      <c r="L171" s="112"/>
      <c r="M171" s="112"/>
      <c r="N171" s="112"/>
      <c r="O171" s="112"/>
      <c r="P171" s="112"/>
      <c r="Q171" s="112"/>
      <c r="R171" s="112"/>
      <c r="S171" s="112"/>
      <c r="T171" s="207" t="str">
        <f t="shared" si="17"/>
        <v/>
      </c>
      <c r="U171" s="112"/>
      <c r="V171" s="112"/>
      <c r="W171" s="112"/>
      <c r="X171" s="112"/>
      <c r="Y171" s="207" t="str">
        <f t="shared" si="18"/>
        <v/>
      </c>
      <c r="Z171" s="112"/>
      <c r="AA171" s="112"/>
      <c r="AB171" s="112"/>
      <c r="AC171" s="282"/>
      <c r="AD171" s="132"/>
      <c r="AE171" s="132"/>
      <c r="AF171" s="132"/>
      <c r="AG171" s="119"/>
      <c r="AH171" s="119"/>
      <c r="AI171" s="119"/>
      <c r="AJ171" s="132"/>
      <c r="AK171" s="124"/>
      <c r="AL171" s="207" t="str">
        <f t="shared" si="19"/>
        <v/>
      </c>
      <c r="AM171" s="132"/>
      <c r="AN171" s="132"/>
      <c r="AO171" s="112"/>
      <c r="AP171" s="112"/>
      <c r="AQ171" s="113"/>
      <c r="AR171" s="283"/>
      <c r="AS171" s="132"/>
      <c r="AT171" s="132"/>
      <c r="AU171" s="113"/>
      <c r="AV171" s="132"/>
      <c r="AW171" s="132"/>
      <c r="AX171" s="284"/>
      <c r="AY171" s="132"/>
      <c r="BA171" s="132"/>
      <c r="BB171" s="132"/>
      <c r="BC171" s="212"/>
      <c r="BD171" s="212"/>
      <c r="BE171" s="212"/>
      <c r="BF171" s="212"/>
      <c r="BG171" s="212"/>
      <c r="BH171" s="212"/>
    </row>
    <row r="172" spans="1:60" s="76" customFormat="1" x14ac:dyDescent="0.2">
      <c r="A172" s="124"/>
      <c r="B172" s="112"/>
      <c r="C172" s="207" t="str">
        <f t="shared" si="15"/>
        <v/>
      </c>
      <c r="D172" s="73"/>
      <c r="E172" s="112"/>
      <c r="F172" s="112"/>
      <c r="G172" s="112"/>
      <c r="H172" s="112"/>
      <c r="I172" s="112"/>
      <c r="J172" s="207" t="str">
        <f t="shared" si="16"/>
        <v/>
      </c>
      <c r="K172" s="112"/>
      <c r="L172" s="112"/>
      <c r="M172" s="112"/>
      <c r="N172" s="112"/>
      <c r="O172" s="112"/>
      <c r="P172" s="112"/>
      <c r="Q172" s="112"/>
      <c r="R172" s="112"/>
      <c r="S172" s="112"/>
      <c r="T172" s="207" t="str">
        <f t="shared" si="17"/>
        <v/>
      </c>
      <c r="U172" s="112"/>
      <c r="V172" s="112"/>
      <c r="W172" s="112"/>
      <c r="X172" s="112"/>
      <c r="Y172" s="207" t="str">
        <f t="shared" si="18"/>
        <v/>
      </c>
      <c r="Z172" s="112"/>
      <c r="AA172" s="112"/>
      <c r="AB172" s="112"/>
      <c r="AC172" s="282"/>
      <c r="AD172" s="132"/>
      <c r="AE172" s="132"/>
      <c r="AF172" s="132"/>
      <c r="AG172" s="119"/>
      <c r="AH172" s="119"/>
      <c r="AI172" s="119"/>
      <c r="AJ172" s="132"/>
      <c r="AK172" s="124"/>
      <c r="AL172" s="207" t="str">
        <f t="shared" si="19"/>
        <v/>
      </c>
      <c r="AM172" s="132"/>
      <c r="AN172" s="132"/>
      <c r="AO172" s="112"/>
      <c r="AP172" s="112"/>
      <c r="AQ172" s="113"/>
      <c r="AR172" s="283"/>
      <c r="AS172" s="132"/>
      <c r="AT172" s="132"/>
      <c r="AU172" s="113"/>
      <c r="AV172" s="132"/>
      <c r="AW172" s="132"/>
      <c r="AX172" s="284"/>
      <c r="AY172" s="132"/>
      <c r="BA172" s="132"/>
      <c r="BB172" s="132"/>
      <c r="BC172" s="212"/>
      <c r="BD172" s="212"/>
      <c r="BE172" s="212"/>
      <c r="BF172" s="212"/>
      <c r="BG172" s="212"/>
      <c r="BH172" s="212"/>
    </row>
    <row r="173" spans="1:60" s="76" customFormat="1" x14ac:dyDescent="0.2">
      <c r="A173" s="124"/>
      <c r="B173" s="112"/>
      <c r="C173" s="207" t="str">
        <f t="shared" si="15"/>
        <v/>
      </c>
      <c r="D173" s="73"/>
      <c r="E173" s="112"/>
      <c r="F173" s="112"/>
      <c r="G173" s="112"/>
      <c r="H173" s="112"/>
      <c r="I173" s="112"/>
      <c r="J173" s="207" t="str">
        <f t="shared" si="16"/>
        <v/>
      </c>
      <c r="K173" s="112"/>
      <c r="L173" s="112"/>
      <c r="M173" s="112"/>
      <c r="N173" s="112"/>
      <c r="O173" s="112"/>
      <c r="P173" s="112"/>
      <c r="Q173" s="112"/>
      <c r="R173" s="112"/>
      <c r="S173" s="112"/>
      <c r="T173" s="207" t="str">
        <f t="shared" si="17"/>
        <v/>
      </c>
      <c r="U173" s="112"/>
      <c r="V173" s="112"/>
      <c r="W173" s="112"/>
      <c r="X173" s="112"/>
      <c r="Y173" s="207" t="str">
        <f t="shared" si="18"/>
        <v/>
      </c>
      <c r="Z173" s="112"/>
      <c r="AA173" s="112"/>
      <c r="AB173" s="112"/>
      <c r="AC173" s="282"/>
      <c r="AD173" s="132"/>
      <c r="AE173" s="132"/>
      <c r="AF173" s="132"/>
      <c r="AG173" s="119"/>
      <c r="AH173" s="119"/>
      <c r="AI173" s="119"/>
      <c r="AJ173" s="132"/>
      <c r="AK173" s="124"/>
      <c r="AL173" s="207" t="str">
        <f t="shared" si="19"/>
        <v/>
      </c>
      <c r="AM173" s="132"/>
      <c r="AN173" s="132"/>
      <c r="AO173" s="112"/>
      <c r="AP173" s="112"/>
      <c r="AQ173" s="113"/>
      <c r="AR173" s="283"/>
      <c r="AS173" s="132"/>
      <c r="AT173" s="132"/>
      <c r="AU173" s="113"/>
      <c r="AV173" s="132"/>
      <c r="AW173" s="132"/>
      <c r="AX173" s="284"/>
      <c r="AY173" s="132"/>
      <c r="BA173" s="132"/>
      <c r="BB173" s="132"/>
      <c r="BC173" s="212"/>
      <c r="BD173" s="212"/>
      <c r="BE173" s="212"/>
      <c r="BF173" s="212"/>
      <c r="BG173" s="212"/>
      <c r="BH173" s="212"/>
    </row>
    <row r="174" spans="1:60" s="76" customFormat="1" x14ac:dyDescent="0.2">
      <c r="A174" s="124"/>
      <c r="B174" s="112"/>
      <c r="C174" s="207" t="str">
        <f t="shared" si="15"/>
        <v/>
      </c>
      <c r="D174" s="73"/>
      <c r="E174" s="112"/>
      <c r="F174" s="112"/>
      <c r="G174" s="112"/>
      <c r="H174" s="112"/>
      <c r="I174" s="112"/>
      <c r="J174" s="207" t="str">
        <f t="shared" si="16"/>
        <v/>
      </c>
      <c r="K174" s="112"/>
      <c r="L174" s="112"/>
      <c r="M174" s="112"/>
      <c r="N174" s="112"/>
      <c r="O174" s="112"/>
      <c r="P174" s="112"/>
      <c r="Q174" s="112"/>
      <c r="R174" s="112"/>
      <c r="S174" s="112"/>
      <c r="T174" s="207" t="str">
        <f t="shared" si="17"/>
        <v/>
      </c>
      <c r="U174" s="112"/>
      <c r="V174" s="112"/>
      <c r="W174" s="112"/>
      <c r="X174" s="112"/>
      <c r="Y174" s="207" t="str">
        <f t="shared" si="18"/>
        <v/>
      </c>
      <c r="Z174" s="112"/>
      <c r="AA174" s="112"/>
      <c r="AB174" s="112"/>
      <c r="AC174" s="282"/>
      <c r="AD174" s="132"/>
      <c r="AE174" s="132"/>
      <c r="AF174" s="132"/>
      <c r="AG174" s="119"/>
      <c r="AH174" s="119"/>
      <c r="AI174" s="119"/>
      <c r="AJ174" s="132"/>
      <c r="AK174" s="124"/>
      <c r="AL174" s="207" t="str">
        <f t="shared" si="19"/>
        <v/>
      </c>
      <c r="AM174" s="132"/>
      <c r="AN174" s="132"/>
      <c r="AO174" s="112"/>
      <c r="AP174" s="112"/>
      <c r="AQ174" s="113"/>
      <c r="AR174" s="283"/>
      <c r="AS174" s="132"/>
      <c r="AT174" s="132"/>
      <c r="AU174" s="113"/>
      <c r="AV174" s="132"/>
      <c r="AW174" s="132"/>
      <c r="AX174" s="284"/>
      <c r="AY174" s="132"/>
      <c r="BA174" s="132"/>
      <c r="BB174" s="132"/>
      <c r="BC174" s="212"/>
      <c r="BD174" s="212"/>
      <c r="BE174" s="212"/>
      <c r="BF174" s="212"/>
      <c r="BG174" s="212"/>
      <c r="BH174" s="212"/>
    </row>
    <row r="175" spans="1:60" s="76" customFormat="1" x14ac:dyDescent="0.2">
      <c r="A175" s="124"/>
      <c r="B175" s="112"/>
      <c r="C175" s="207" t="str">
        <f t="shared" si="15"/>
        <v/>
      </c>
      <c r="D175" s="73"/>
      <c r="E175" s="112"/>
      <c r="F175" s="112"/>
      <c r="G175" s="112"/>
      <c r="H175" s="112"/>
      <c r="I175" s="112"/>
      <c r="J175" s="207" t="str">
        <f t="shared" si="16"/>
        <v/>
      </c>
      <c r="K175" s="112"/>
      <c r="L175" s="112"/>
      <c r="M175" s="112"/>
      <c r="N175" s="112"/>
      <c r="O175" s="112"/>
      <c r="P175" s="112"/>
      <c r="Q175" s="112"/>
      <c r="R175" s="112"/>
      <c r="S175" s="112"/>
      <c r="T175" s="207" t="str">
        <f t="shared" si="17"/>
        <v/>
      </c>
      <c r="U175" s="112"/>
      <c r="V175" s="112"/>
      <c r="W175" s="112"/>
      <c r="X175" s="112"/>
      <c r="Y175" s="207" t="str">
        <f t="shared" si="18"/>
        <v/>
      </c>
      <c r="Z175" s="112"/>
      <c r="AA175" s="112"/>
      <c r="AB175" s="112"/>
      <c r="AC175" s="282"/>
      <c r="AD175" s="132"/>
      <c r="AE175" s="132"/>
      <c r="AF175" s="132"/>
      <c r="AG175" s="119"/>
      <c r="AH175" s="119"/>
      <c r="AI175" s="119"/>
      <c r="AJ175" s="132"/>
      <c r="AK175" s="124"/>
      <c r="AL175" s="207" t="str">
        <f t="shared" si="19"/>
        <v/>
      </c>
      <c r="AM175" s="132"/>
      <c r="AN175" s="132"/>
      <c r="AO175" s="112"/>
      <c r="AP175" s="112"/>
      <c r="AQ175" s="113"/>
      <c r="AR175" s="283"/>
      <c r="AS175" s="132"/>
      <c r="AT175" s="132"/>
      <c r="AU175" s="113"/>
      <c r="AV175" s="132"/>
      <c r="AW175" s="132"/>
      <c r="AX175" s="284"/>
      <c r="AY175" s="132"/>
      <c r="BA175" s="132"/>
      <c r="BB175" s="132"/>
      <c r="BC175" s="212"/>
      <c r="BD175" s="212"/>
      <c r="BE175" s="212"/>
      <c r="BF175" s="212"/>
      <c r="BG175" s="212"/>
      <c r="BH175" s="212"/>
    </row>
    <row r="176" spans="1:60" s="76" customFormat="1" x14ac:dyDescent="0.2">
      <c r="A176" s="124"/>
      <c r="B176" s="112"/>
      <c r="C176" s="207" t="str">
        <f t="shared" si="15"/>
        <v/>
      </c>
      <c r="D176" s="73"/>
      <c r="E176" s="112"/>
      <c r="F176" s="112"/>
      <c r="G176" s="112"/>
      <c r="H176" s="112"/>
      <c r="I176" s="112"/>
      <c r="J176" s="207" t="str">
        <f t="shared" si="16"/>
        <v/>
      </c>
      <c r="K176" s="112"/>
      <c r="L176" s="112"/>
      <c r="M176" s="112"/>
      <c r="N176" s="112"/>
      <c r="O176" s="112"/>
      <c r="P176" s="112"/>
      <c r="Q176" s="112"/>
      <c r="R176" s="112"/>
      <c r="S176" s="112"/>
      <c r="T176" s="207" t="str">
        <f t="shared" si="17"/>
        <v/>
      </c>
      <c r="U176" s="112"/>
      <c r="V176" s="112"/>
      <c r="W176" s="112"/>
      <c r="X176" s="112"/>
      <c r="Y176" s="207" t="str">
        <f t="shared" si="18"/>
        <v/>
      </c>
      <c r="Z176" s="112"/>
      <c r="AA176" s="112"/>
      <c r="AB176" s="112"/>
      <c r="AC176" s="282"/>
      <c r="AD176" s="132"/>
      <c r="AE176" s="132"/>
      <c r="AF176" s="132"/>
      <c r="AG176" s="119"/>
      <c r="AH176" s="119"/>
      <c r="AI176" s="119"/>
      <c r="AJ176" s="132"/>
      <c r="AK176" s="124"/>
      <c r="AL176" s="207" t="str">
        <f t="shared" si="19"/>
        <v/>
      </c>
      <c r="AM176" s="132"/>
      <c r="AN176" s="132"/>
      <c r="AO176" s="112"/>
      <c r="AP176" s="112"/>
      <c r="AQ176" s="113"/>
      <c r="AR176" s="283"/>
      <c r="AS176" s="132"/>
      <c r="AT176" s="132"/>
      <c r="AU176" s="113"/>
      <c r="AV176" s="132"/>
      <c r="AW176" s="132"/>
      <c r="AX176" s="284"/>
      <c r="AY176" s="132"/>
      <c r="BA176" s="132"/>
      <c r="BB176" s="132"/>
      <c r="BC176" s="212"/>
      <c r="BD176" s="212"/>
      <c r="BE176" s="212"/>
      <c r="BF176" s="212"/>
      <c r="BG176" s="212"/>
      <c r="BH176" s="212"/>
    </row>
    <row r="177" spans="1:60" s="76" customFormat="1" x14ac:dyDescent="0.2">
      <c r="A177" s="124"/>
      <c r="B177" s="112"/>
      <c r="C177" s="207" t="str">
        <f t="shared" si="15"/>
        <v/>
      </c>
      <c r="D177" s="73"/>
      <c r="E177" s="112"/>
      <c r="F177" s="112"/>
      <c r="G177" s="112"/>
      <c r="H177" s="112"/>
      <c r="I177" s="112"/>
      <c r="J177" s="207" t="str">
        <f t="shared" si="16"/>
        <v/>
      </c>
      <c r="K177" s="112"/>
      <c r="L177" s="112"/>
      <c r="M177" s="112"/>
      <c r="N177" s="112"/>
      <c r="O177" s="112"/>
      <c r="P177" s="112"/>
      <c r="Q177" s="112"/>
      <c r="R177" s="112"/>
      <c r="S177" s="112"/>
      <c r="T177" s="207" t="str">
        <f t="shared" si="17"/>
        <v/>
      </c>
      <c r="U177" s="112"/>
      <c r="V177" s="112"/>
      <c r="W177" s="112"/>
      <c r="X177" s="112"/>
      <c r="Y177" s="207" t="str">
        <f t="shared" si="18"/>
        <v/>
      </c>
      <c r="Z177" s="112"/>
      <c r="AA177" s="112"/>
      <c r="AB177" s="112"/>
      <c r="AC177" s="282"/>
      <c r="AD177" s="132"/>
      <c r="AE177" s="132"/>
      <c r="AF177" s="132"/>
      <c r="AG177" s="119"/>
      <c r="AH177" s="119"/>
      <c r="AI177" s="119"/>
      <c r="AJ177" s="132"/>
      <c r="AK177" s="124"/>
      <c r="AL177" s="207" t="str">
        <f t="shared" si="19"/>
        <v/>
      </c>
      <c r="AM177" s="132"/>
      <c r="AN177" s="132"/>
      <c r="AO177" s="112"/>
      <c r="AP177" s="112"/>
      <c r="AQ177" s="113"/>
      <c r="AR177" s="283"/>
      <c r="AS177" s="132"/>
      <c r="AT177" s="132"/>
      <c r="AU177" s="113"/>
      <c r="AV177" s="132"/>
      <c r="AW177" s="132"/>
      <c r="AX177" s="284"/>
      <c r="AY177" s="132"/>
      <c r="BA177" s="132"/>
      <c r="BB177" s="132"/>
      <c r="BC177" s="212"/>
      <c r="BD177" s="212"/>
      <c r="BE177" s="212"/>
      <c r="BF177" s="212"/>
      <c r="BG177" s="212"/>
      <c r="BH177" s="212"/>
    </row>
    <row r="178" spans="1:60" s="76" customFormat="1" x14ac:dyDescent="0.2">
      <c r="A178" s="124"/>
      <c r="B178" s="112"/>
      <c r="C178" s="207" t="str">
        <f t="shared" si="15"/>
        <v/>
      </c>
      <c r="D178" s="73"/>
      <c r="E178" s="112"/>
      <c r="F178" s="112"/>
      <c r="G178" s="112"/>
      <c r="H178" s="112"/>
      <c r="I178" s="112"/>
      <c r="J178" s="207" t="str">
        <f t="shared" si="16"/>
        <v/>
      </c>
      <c r="K178" s="112"/>
      <c r="L178" s="112"/>
      <c r="M178" s="112"/>
      <c r="N178" s="112"/>
      <c r="O178" s="112"/>
      <c r="P178" s="112"/>
      <c r="Q178" s="112"/>
      <c r="R178" s="112"/>
      <c r="S178" s="112"/>
      <c r="T178" s="207" t="str">
        <f t="shared" si="17"/>
        <v/>
      </c>
      <c r="U178" s="112"/>
      <c r="V178" s="112"/>
      <c r="W178" s="112"/>
      <c r="X178" s="112"/>
      <c r="Y178" s="207" t="str">
        <f t="shared" si="18"/>
        <v/>
      </c>
      <c r="Z178" s="112"/>
      <c r="AA178" s="112"/>
      <c r="AB178" s="112"/>
      <c r="AC178" s="282"/>
      <c r="AD178" s="132"/>
      <c r="AE178" s="132"/>
      <c r="AF178" s="132"/>
      <c r="AG178" s="119"/>
      <c r="AH178" s="119"/>
      <c r="AI178" s="119"/>
      <c r="AJ178" s="132"/>
      <c r="AK178" s="124"/>
      <c r="AL178" s="207" t="str">
        <f t="shared" si="19"/>
        <v/>
      </c>
      <c r="AM178" s="132"/>
      <c r="AN178" s="132"/>
      <c r="AO178" s="112"/>
      <c r="AP178" s="112"/>
      <c r="AQ178" s="113"/>
      <c r="AR178" s="283"/>
      <c r="AS178" s="132"/>
      <c r="AT178" s="132"/>
      <c r="AU178" s="113"/>
      <c r="AV178" s="132"/>
      <c r="AW178" s="132"/>
      <c r="AX178" s="284"/>
      <c r="AY178" s="132"/>
      <c r="BA178" s="132"/>
      <c r="BB178" s="132"/>
      <c r="BC178" s="212"/>
      <c r="BD178" s="212"/>
      <c r="BE178" s="212"/>
      <c r="BF178" s="212"/>
      <c r="BG178" s="212"/>
      <c r="BH178" s="212"/>
    </row>
    <row r="179" spans="1:60" s="76" customFormat="1" x14ac:dyDescent="0.2">
      <c r="A179" s="124"/>
      <c r="B179" s="112"/>
      <c r="C179" s="207" t="str">
        <f t="shared" si="15"/>
        <v/>
      </c>
      <c r="D179" s="73"/>
      <c r="E179" s="112"/>
      <c r="F179" s="112"/>
      <c r="G179" s="112"/>
      <c r="H179" s="112"/>
      <c r="I179" s="112"/>
      <c r="J179" s="207" t="str">
        <f t="shared" si="16"/>
        <v/>
      </c>
      <c r="K179" s="112"/>
      <c r="L179" s="112"/>
      <c r="M179" s="112"/>
      <c r="N179" s="112"/>
      <c r="O179" s="112"/>
      <c r="P179" s="112"/>
      <c r="Q179" s="112"/>
      <c r="R179" s="112"/>
      <c r="S179" s="112"/>
      <c r="T179" s="207" t="str">
        <f t="shared" si="17"/>
        <v/>
      </c>
      <c r="U179" s="112"/>
      <c r="V179" s="112"/>
      <c r="W179" s="112"/>
      <c r="X179" s="112"/>
      <c r="Y179" s="207" t="str">
        <f t="shared" si="18"/>
        <v/>
      </c>
      <c r="Z179" s="112"/>
      <c r="AA179" s="112"/>
      <c r="AB179" s="112"/>
      <c r="AC179" s="282"/>
      <c r="AD179" s="132"/>
      <c r="AE179" s="132"/>
      <c r="AF179" s="132"/>
      <c r="AG179" s="119"/>
      <c r="AH179" s="119"/>
      <c r="AI179" s="119"/>
      <c r="AJ179" s="132"/>
      <c r="AK179" s="124"/>
      <c r="AL179" s="207" t="str">
        <f t="shared" si="19"/>
        <v/>
      </c>
      <c r="AM179" s="132"/>
      <c r="AN179" s="132"/>
      <c r="AO179" s="112"/>
      <c r="AP179" s="112"/>
      <c r="AQ179" s="113"/>
      <c r="AR179" s="283"/>
      <c r="AS179" s="132"/>
      <c r="AT179" s="132"/>
      <c r="AU179" s="113"/>
      <c r="AV179" s="132"/>
      <c r="AW179" s="132"/>
      <c r="AX179" s="284"/>
      <c r="AY179" s="132"/>
      <c r="BA179" s="132"/>
      <c r="BB179" s="132"/>
      <c r="BC179" s="212"/>
      <c r="BD179" s="212"/>
      <c r="BE179" s="212"/>
      <c r="BF179" s="212"/>
      <c r="BG179" s="212"/>
      <c r="BH179" s="212"/>
    </row>
    <row r="180" spans="1:60" s="76" customFormat="1" x14ac:dyDescent="0.2">
      <c r="A180" s="124"/>
      <c r="B180" s="112"/>
      <c r="C180" s="207" t="str">
        <f t="shared" si="15"/>
        <v/>
      </c>
      <c r="D180" s="73"/>
      <c r="E180" s="112"/>
      <c r="F180" s="112"/>
      <c r="G180" s="112"/>
      <c r="H180" s="112"/>
      <c r="I180" s="112"/>
      <c r="J180" s="207" t="str">
        <f t="shared" si="16"/>
        <v/>
      </c>
      <c r="K180" s="112"/>
      <c r="L180" s="112"/>
      <c r="M180" s="112"/>
      <c r="N180" s="112"/>
      <c r="O180" s="112"/>
      <c r="P180" s="112"/>
      <c r="Q180" s="112"/>
      <c r="R180" s="112"/>
      <c r="S180" s="112"/>
      <c r="T180" s="207" t="str">
        <f t="shared" si="17"/>
        <v/>
      </c>
      <c r="U180" s="112"/>
      <c r="V180" s="112"/>
      <c r="W180" s="112"/>
      <c r="X180" s="112"/>
      <c r="Y180" s="207" t="str">
        <f t="shared" si="18"/>
        <v/>
      </c>
      <c r="Z180" s="112"/>
      <c r="AA180" s="112"/>
      <c r="AB180" s="112"/>
      <c r="AC180" s="282"/>
      <c r="AD180" s="132"/>
      <c r="AE180" s="132"/>
      <c r="AF180" s="132"/>
      <c r="AG180" s="119"/>
      <c r="AH180" s="119"/>
      <c r="AI180" s="119"/>
      <c r="AJ180" s="132"/>
      <c r="AK180" s="124"/>
      <c r="AL180" s="207" t="str">
        <f t="shared" si="19"/>
        <v/>
      </c>
      <c r="AM180" s="132"/>
      <c r="AN180" s="132"/>
      <c r="AO180" s="112"/>
      <c r="AP180" s="112"/>
      <c r="AQ180" s="113"/>
      <c r="AR180" s="283"/>
      <c r="AS180" s="132"/>
      <c r="AT180" s="132"/>
      <c r="AU180" s="113"/>
      <c r="AV180" s="132"/>
      <c r="AW180" s="132"/>
      <c r="AX180" s="284"/>
      <c r="AY180" s="132"/>
      <c r="BA180" s="132"/>
      <c r="BB180" s="132"/>
      <c r="BC180" s="212"/>
      <c r="BD180" s="212"/>
      <c r="BE180" s="212"/>
      <c r="BF180" s="212"/>
      <c r="BG180" s="212"/>
      <c r="BH180" s="212"/>
    </row>
    <row r="181" spans="1:60" s="76" customFormat="1" x14ac:dyDescent="0.2">
      <c r="A181" s="124"/>
      <c r="B181" s="112"/>
      <c r="C181" s="207" t="str">
        <f t="shared" si="15"/>
        <v/>
      </c>
      <c r="D181" s="73"/>
      <c r="E181" s="112"/>
      <c r="F181" s="112"/>
      <c r="G181" s="112"/>
      <c r="H181" s="112"/>
      <c r="I181" s="112"/>
      <c r="J181" s="207" t="str">
        <f t="shared" si="16"/>
        <v/>
      </c>
      <c r="K181" s="112"/>
      <c r="L181" s="112"/>
      <c r="M181" s="112"/>
      <c r="N181" s="112"/>
      <c r="O181" s="112"/>
      <c r="P181" s="112"/>
      <c r="Q181" s="112"/>
      <c r="R181" s="112"/>
      <c r="S181" s="112"/>
      <c r="T181" s="207" t="str">
        <f t="shared" si="17"/>
        <v/>
      </c>
      <c r="U181" s="112"/>
      <c r="V181" s="112"/>
      <c r="W181" s="112"/>
      <c r="X181" s="112"/>
      <c r="Y181" s="207" t="str">
        <f t="shared" si="18"/>
        <v/>
      </c>
      <c r="Z181" s="112"/>
      <c r="AA181" s="112"/>
      <c r="AB181" s="112"/>
      <c r="AC181" s="282"/>
      <c r="AD181" s="132"/>
      <c r="AE181" s="132"/>
      <c r="AF181" s="132"/>
      <c r="AG181" s="119"/>
      <c r="AH181" s="119"/>
      <c r="AI181" s="119"/>
      <c r="AJ181" s="132"/>
      <c r="AK181" s="124"/>
      <c r="AL181" s="207" t="str">
        <f t="shared" si="19"/>
        <v/>
      </c>
      <c r="AM181" s="132"/>
      <c r="AN181" s="132"/>
      <c r="AO181" s="112"/>
      <c r="AP181" s="112"/>
      <c r="AQ181" s="113"/>
      <c r="AR181" s="283"/>
      <c r="AS181" s="132"/>
      <c r="AT181" s="132"/>
      <c r="AU181" s="113"/>
      <c r="AV181" s="132"/>
      <c r="AW181" s="132"/>
      <c r="AX181" s="284"/>
      <c r="AY181" s="132"/>
      <c r="BA181" s="132"/>
      <c r="BB181" s="132"/>
      <c r="BC181" s="212"/>
      <c r="BD181" s="212"/>
      <c r="BE181" s="212"/>
      <c r="BF181" s="212"/>
      <c r="BG181" s="212"/>
      <c r="BH181" s="212"/>
    </row>
    <row r="182" spans="1:60" s="76" customFormat="1" x14ac:dyDescent="0.2">
      <c r="A182" s="124"/>
      <c r="B182" s="112"/>
      <c r="C182" s="207" t="str">
        <f t="shared" si="15"/>
        <v/>
      </c>
      <c r="D182" s="73"/>
      <c r="E182" s="112"/>
      <c r="F182" s="112"/>
      <c r="G182" s="112"/>
      <c r="H182" s="112"/>
      <c r="I182" s="112"/>
      <c r="J182" s="207" t="str">
        <f t="shared" si="16"/>
        <v/>
      </c>
      <c r="K182" s="112"/>
      <c r="L182" s="112"/>
      <c r="M182" s="112"/>
      <c r="N182" s="112"/>
      <c r="O182" s="112"/>
      <c r="P182" s="112"/>
      <c r="Q182" s="112"/>
      <c r="R182" s="112"/>
      <c r="S182" s="112"/>
      <c r="T182" s="207" t="str">
        <f t="shared" si="17"/>
        <v/>
      </c>
      <c r="U182" s="112"/>
      <c r="V182" s="112"/>
      <c r="W182" s="112"/>
      <c r="X182" s="112"/>
      <c r="Y182" s="207" t="str">
        <f t="shared" si="18"/>
        <v/>
      </c>
      <c r="Z182" s="112"/>
      <c r="AA182" s="112"/>
      <c r="AB182" s="112"/>
      <c r="AC182" s="282"/>
      <c r="AD182" s="132"/>
      <c r="AE182" s="132"/>
      <c r="AF182" s="132"/>
      <c r="AG182" s="119"/>
      <c r="AH182" s="119"/>
      <c r="AI182" s="119"/>
      <c r="AJ182" s="132"/>
      <c r="AK182" s="124"/>
      <c r="AL182" s="207" t="str">
        <f t="shared" si="19"/>
        <v/>
      </c>
      <c r="AM182" s="132"/>
      <c r="AN182" s="132"/>
      <c r="AO182" s="112"/>
      <c r="AP182" s="112"/>
      <c r="AQ182" s="113"/>
      <c r="AR182" s="283"/>
      <c r="AS182" s="132"/>
      <c r="AT182" s="132"/>
      <c r="AU182" s="113"/>
      <c r="AV182" s="132"/>
      <c r="AW182" s="132"/>
      <c r="AX182" s="284"/>
      <c r="AY182" s="132"/>
      <c r="BA182" s="132"/>
      <c r="BB182" s="132"/>
      <c r="BC182" s="212"/>
      <c r="BD182" s="212"/>
      <c r="BE182" s="212"/>
      <c r="BF182" s="212"/>
      <c r="BG182" s="212"/>
      <c r="BH182" s="212"/>
    </row>
    <row r="183" spans="1:60" s="76" customFormat="1" x14ac:dyDescent="0.2">
      <c r="A183" s="124"/>
      <c r="B183" s="112"/>
      <c r="C183" s="207" t="str">
        <f t="shared" si="15"/>
        <v/>
      </c>
      <c r="D183" s="73"/>
      <c r="E183" s="112"/>
      <c r="F183" s="112"/>
      <c r="G183" s="112"/>
      <c r="H183" s="112"/>
      <c r="I183" s="112"/>
      <c r="J183" s="207" t="str">
        <f t="shared" si="16"/>
        <v/>
      </c>
      <c r="K183" s="112"/>
      <c r="L183" s="112"/>
      <c r="M183" s="112"/>
      <c r="N183" s="112"/>
      <c r="O183" s="112"/>
      <c r="P183" s="112"/>
      <c r="Q183" s="112"/>
      <c r="R183" s="112"/>
      <c r="S183" s="112"/>
      <c r="T183" s="207" t="str">
        <f t="shared" si="17"/>
        <v/>
      </c>
      <c r="U183" s="112"/>
      <c r="V183" s="112"/>
      <c r="W183" s="112"/>
      <c r="X183" s="112"/>
      <c r="Y183" s="207" t="str">
        <f t="shared" si="18"/>
        <v/>
      </c>
      <c r="Z183" s="112"/>
      <c r="AA183" s="112"/>
      <c r="AB183" s="112"/>
      <c r="AC183" s="282"/>
      <c r="AD183" s="132"/>
      <c r="AE183" s="132"/>
      <c r="AF183" s="132"/>
      <c r="AG183" s="119"/>
      <c r="AH183" s="119"/>
      <c r="AI183" s="119"/>
      <c r="AJ183" s="132"/>
      <c r="AK183" s="124"/>
      <c r="AL183" s="207" t="str">
        <f t="shared" si="19"/>
        <v/>
      </c>
      <c r="AM183" s="132"/>
      <c r="AN183" s="132"/>
      <c r="AO183" s="112"/>
      <c r="AP183" s="112"/>
      <c r="AQ183" s="113"/>
      <c r="AR183" s="283"/>
      <c r="AS183" s="132"/>
      <c r="AT183" s="132"/>
      <c r="AU183" s="113"/>
      <c r="AV183" s="132"/>
      <c r="AW183" s="132"/>
      <c r="AX183" s="284"/>
      <c r="AY183" s="132"/>
      <c r="BA183" s="132"/>
      <c r="BB183" s="132"/>
      <c r="BC183" s="212"/>
      <c r="BD183" s="212"/>
      <c r="BE183" s="212"/>
      <c r="BF183" s="212"/>
      <c r="BG183" s="212"/>
      <c r="BH183" s="212"/>
    </row>
    <row r="184" spans="1:60" s="76" customFormat="1" x14ac:dyDescent="0.2">
      <c r="A184" s="124"/>
      <c r="B184" s="112"/>
      <c r="C184" s="207" t="str">
        <f t="shared" si="15"/>
        <v/>
      </c>
      <c r="D184" s="73"/>
      <c r="E184" s="112"/>
      <c r="F184" s="112"/>
      <c r="G184" s="112"/>
      <c r="H184" s="112"/>
      <c r="I184" s="112"/>
      <c r="J184" s="207" t="str">
        <f t="shared" si="16"/>
        <v/>
      </c>
      <c r="K184" s="112"/>
      <c r="L184" s="112"/>
      <c r="M184" s="112"/>
      <c r="N184" s="112"/>
      <c r="O184" s="112"/>
      <c r="P184" s="112"/>
      <c r="Q184" s="112"/>
      <c r="R184" s="112"/>
      <c r="S184" s="112"/>
      <c r="T184" s="207" t="str">
        <f t="shared" si="17"/>
        <v/>
      </c>
      <c r="U184" s="112"/>
      <c r="V184" s="112"/>
      <c r="W184" s="112"/>
      <c r="X184" s="112"/>
      <c r="Y184" s="207" t="str">
        <f t="shared" si="18"/>
        <v/>
      </c>
      <c r="Z184" s="112"/>
      <c r="AA184" s="112"/>
      <c r="AB184" s="112"/>
      <c r="AC184" s="282"/>
      <c r="AD184" s="132"/>
      <c r="AE184" s="132"/>
      <c r="AF184" s="132"/>
      <c r="AG184" s="119"/>
      <c r="AH184" s="119"/>
      <c r="AI184" s="119"/>
      <c r="AJ184" s="132"/>
      <c r="AK184" s="124"/>
      <c r="AL184" s="207" t="str">
        <f t="shared" si="19"/>
        <v/>
      </c>
      <c r="AM184" s="132"/>
      <c r="AN184" s="132"/>
      <c r="AO184" s="112"/>
      <c r="AP184" s="112"/>
      <c r="AQ184" s="113"/>
      <c r="AR184" s="283"/>
      <c r="AS184" s="132"/>
      <c r="AT184" s="132"/>
      <c r="AU184" s="113"/>
      <c r="AV184" s="132"/>
      <c r="AW184" s="132"/>
      <c r="AX184" s="284"/>
      <c r="AY184" s="132"/>
      <c r="BA184" s="132"/>
      <c r="BB184" s="132"/>
      <c r="BC184" s="212"/>
      <c r="BD184" s="212"/>
      <c r="BE184" s="212"/>
      <c r="BF184" s="212"/>
      <c r="BG184" s="212"/>
      <c r="BH184" s="212"/>
    </row>
    <row r="185" spans="1:60" s="76" customFormat="1" x14ac:dyDescent="0.2">
      <c r="A185" s="124"/>
      <c r="B185" s="112"/>
      <c r="C185" s="207" t="str">
        <f t="shared" si="15"/>
        <v/>
      </c>
      <c r="D185" s="73"/>
      <c r="E185" s="112"/>
      <c r="F185" s="112"/>
      <c r="G185" s="112"/>
      <c r="H185" s="112"/>
      <c r="I185" s="112"/>
      <c r="J185" s="207" t="str">
        <f t="shared" si="16"/>
        <v/>
      </c>
      <c r="K185" s="112"/>
      <c r="L185" s="112"/>
      <c r="M185" s="112"/>
      <c r="N185" s="112"/>
      <c r="O185" s="112"/>
      <c r="P185" s="112"/>
      <c r="Q185" s="112"/>
      <c r="R185" s="112"/>
      <c r="S185" s="112"/>
      <c r="T185" s="207" t="str">
        <f t="shared" si="17"/>
        <v/>
      </c>
      <c r="U185" s="112"/>
      <c r="V185" s="112"/>
      <c r="W185" s="112"/>
      <c r="X185" s="112"/>
      <c r="Y185" s="207" t="str">
        <f t="shared" si="18"/>
        <v/>
      </c>
      <c r="Z185" s="112"/>
      <c r="AA185" s="112"/>
      <c r="AB185" s="112"/>
      <c r="AC185" s="282"/>
      <c r="AD185" s="132"/>
      <c r="AE185" s="132"/>
      <c r="AF185" s="132"/>
      <c r="AG185" s="119"/>
      <c r="AH185" s="119"/>
      <c r="AI185" s="119"/>
      <c r="AJ185" s="132"/>
      <c r="AK185" s="124"/>
      <c r="AL185" s="207" t="str">
        <f t="shared" si="19"/>
        <v/>
      </c>
      <c r="AM185" s="132"/>
      <c r="AN185" s="132"/>
      <c r="AO185" s="112"/>
      <c r="AP185" s="112"/>
      <c r="AQ185" s="113"/>
      <c r="AR185" s="283"/>
      <c r="AS185" s="132"/>
      <c r="AT185" s="132"/>
      <c r="AU185" s="113"/>
      <c r="AV185" s="132"/>
      <c r="AW185" s="132"/>
      <c r="AX185" s="284"/>
      <c r="AY185" s="132"/>
      <c r="BA185" s="132"/>
      <c r="BB185" s="132"/>
      <c r="BC185" s="212"/>
      <c r="BD185" s="212"/>
      <c r="BE185" s="212"/>
      <c r="BF185" s="212"/>
      <c r="BG185" s="212"/>
      <c r="BH185" s="212"/>
    </row>
    <row r="186" spans="1:60" s="76" customFormat="1" x14ac:dyDescent="0.2">
      <c r="A186" s="124"/>
      <c r="B186" s="112"/>
      <c r="C186" s="207" t="str">
        <f t="shared" si="15"/>
        <v/>
      </c>
      <c r="D186" s="73"/>
      <c r="E186" s="112"/>
      <c r="F186" s="112"/>
      <c r="G186" s="112"/>
      <c r="H186" s="112"/>
      <c r="I186" s="112"/>
      <c r="J186" s="207" t="str">
        <f t="shared" si="16"/>
        <v/>
      </c>
      <c r="K186" s="112"/>
      <c r="L186" s="112"/>
      <c r="M186" s="112"/>
      <c r="N186" s="112"/>
      <c r="O186" s="112"/>
      <c r="P186" s="112"/>
      <c r="Q186" s="112"/>
      <c r="R186" s="112"/>
      <c r="S186" s="112"/>
      <c r="T186" s="207" t="str">
        <f t="shared" si="17"/>
        <v/>
      </c>
      <c r="U186" s="112"/>
      <c r="V186" s="112"/>
      <c r="W186" s="112"/>
      <c r="X186" s="112"/>
      <c r="Y186" s="207" t="str">
        <f t="shared" si="18"/>
        <v/>
      </c>
      <c r="Z186" s="112"/>
      <c r="AA186" s="112"/>
      <c r="AB186" s="112"/>
      <c r="AC186" s="282"/>
      <c r="AD186" s="132"/>
      <c r="AE186" s="132"/>
      <c r="AF186" s="132"/>
      <c r="AG186" s="119"/>
      <c r="AH186" s="119"/>
      <c r="AI186" s="119"/>
      <c r="AJ186" s="132"/>
      <c r="AK186" s="124"/>
      <c r="AL186" s="207" t="str">
        <f t="shared" si="19"/>
        <v/>
      </c>
      <c r="AM186" s="132"/>
      <c r="AN186" s="132"/>
      <c r="AO186" s="112"/>
      <c r="AP186" s="112"/>
      <c r="AQ186" s="113"/>
      <c r="AR186" s="283"/>
      <c r="AS186" s="132"/>
      <c r="AT186" s="132"/>
      <c r="AU186" s="113"/>
      <c r="AV186" s="132"/>
      <c r="AW186" s="132"/>
      <c r="AX186" s="284"/>
      <c r="AY186" s="132"/>
      <c r="BA186" s="132"/>
      <c r="BB186" s="132"/>
      <c r="BC186" s="212"/>
      <c r="BD186" s="212"/>
      <c r="BE186" s="212"/>
      <c r="BF186" s="212"/>
      <c r="BG186" s="212"/>
      <c r="BH186" s="212"/>
    </row>
    <row r="187" spans="1:60" s="76" customFormat="1" x14ac:dyDescent="0.2">
      <c r="A187" s="124"/>
      <c r="B187" s="112"/>
      <c r="C187" s="207" t="str">
        <f t="shared" si="15"/>
        <v/>
      </c>
      <c r="D187" s="73"/>
      <c r="E187" s="112"/>
      <c r="F187" s="112"/>
      <c r="G187" s="112"/>
      <c r="H187" s="112"/>
      <c r="I187" s="112"/>
      <c r="J187" s="207" t="str">
        <f t="shared" si="16"/>
        <v/>
      </c>
      <c r="K187" s="112"/>
      <c r="L187" s="112"/>
      <c r="M187" s="112"/>
      <c r="N187" s="112"/>
      <c r="O187" s="112"/>
      <c r="P187" s="112"/>
      <c r="Q187" s="112"/>
      <c r="R187" s="112"/>
      <c r="S187" s="112"/>
      <c r="T187" s="207" t="str">
        <f t="shared" si="17"/>
        <v/>
      </c>
      <c r="U187" s="112"/>
      <c r="V187" s="112"/>
      <c r="W187" s="112"/>
      <c r="X187" s="112"/>
      <c r="Y187" s="207" t="str">
        <f t="shared" si="18"/>
        <v/>
      </c>
      <c r="Z187" s="112"/>
      <c r="AA187" s="112"/>
      <c r="AB187" s="112"/>
      <c r="AC187" s="282"/>
      <c r="AD187" s="132"/>
      <c r="AE187" s="132"/>
      <c r="AF187" s="132"/>
      <c r="AG187" s="119"/>
      <c r="AH187" s="119"/>
      <c r="AI187" s="119"/>
      <c r="AJ187" s="132"/>
      <c r="AK187" s="124"/>
      <c r="AL187" s="207" t="str">
        <f t="shared" si="19"/>
        <v/>
      </c>
      <c r="AM187" s="132"/>
      <c r="AN187" s="132"/>
      <c r="AO187" s="112"/>
      <c r="AP187" s="112"/>
      <c r="AQ187" s="113"/>
      <c r="AR187" s="283"/>
      <c r="AS187" s="132"/>
      <c r="AT187" s="132"/>
      <c r="AU187" s="113"/>
      <c r="AV187" s="132"/>
      <c r="AW187" s="132"/>
      <c r="AX187" s="284"/>
      <c r="AY187" s="132"/>
      <c r="BA187" s="132"/>
      <c r="BB187" s="132"/>
      <c r="BC187" s="212"/>
      <c r="BD187" s="212"/>
      <c r="BE187" s="212"/>
      <c r="BF187" s="212"/>
      <c r="BG187" s="212"/>
      <c r="BH187" s="212"/>
    </row>
    <row r="188" spans="1:60" s="76" customFormat="1" x14ac:dyDescent="0.2">
      <c r="A188" s="124"/>
      <c r="B188" s="112"/>
      <c r="C188" s="207" t="str">
        <f t="shared" si="15"/>
        <v/>
      </c>
      <c r="D188" s="73"/>
      <c r="E188" s="112"/>
      <c r="F188" s="112"/>
      <c r="G188" s="112"/>
      <c r="H188" s="112"/>
      <c r="I188" s="112"/>
      <c r="J188" s="207" t="str">
        <f t="shared" si="16"/>
        <v/>
      </c>
      <c r="K188" s="112"/>
      <c r="L188" s="112"/>
      <c r="M188" s="112"/>
      <c r="N188" s="112"/>
      <c r="O188" s="112"/>
      <c r="P188" s="112"/>
      <c r="Q188" s="112"/>
      <c r="R188" s="112"/>
      <c r="S188" s="112"/>
      <c r="T188" s="207" t="str">
        <f t="shared" si="17"/>
        <v/>
      </c>
      <c r="U188" s="112"/>
      <c r="V188" s="112"/>
      <c r="W188" s="112"/>
      <c r="X188" s="112"/>
      <c r="Y188" s="207" t="str">
        <f t="shared" si="18"/>
        <v/>
      </c>
      <c r="Z188" s="112"/>
      <c r="AA188" s="112"/>
      <c r="AB188" s="112"/>
      <c r="AC188" s="282"/>
      <c r="AD188" s="132"/>
      <c r="AE188" s="132"/>
      <c r="AF188" s="132"/>
      <c r="AG188" s="119"/>
      <c r="AH188" s="119"/>
      <c r="AI188" s="119"/>
      <c r="AJ188" s="132"/>
      <c r="AK188" s="124"/>
      <c r="AL188" s="207" t="str">
        <f t="shared" si="19"/>
        <v/>
      </c>
      <c r="AM188" s="132"/>
      <c r="AN188" s="132"/>
      <c r="AO188" s="112"/>
      <c r="AP188" s="112"/>
      <c r="AQ188" s="113"/>
      <c r="AR188" s="283"/>
      <c r="AS188" s="132"/>
      <c r="AT188" s="132"/>
      <c r="AU188" s="113"/>
      <c r="AV188" s="132"/>
      <c r="AW188" s="132"/>
      <c r="AX188" s="284"/>
      <c r="AY188" s="132"/>
      <c r="BA188" s="132"/>
      <c r="BB188" s="132"/>
      <c r="BC188" s="212"/>
      <c r="BD188" s="212"/>
      <c r="BE188" s="212"/>
      <c r="BF188" s="212"/>
      <c r="BG188" s="212"/>
      <c r="BH188" s="212"/>
    </row>
    <row r="189" spans="1:60" s="76" customFormat="1" x14ac:dyDescent="0.2">
      <c r="A189" s="124"/>
      <c r="B189" s="112"/>
      <c r="C189" s="207" t="str">
        <f t="shared" si="15"/>
        <v/>
      </c>
      <c r="D189" s="73"/>
      <c r="E189" s="112"/>
      <c r="F189" s="112"/>
      <c r="G189" s="112"/>
      <c r="H189" s="112"/>
      <c r="I189" s="112"/>
      <c r="J189" s="207" t="str">
        <f t="shared" si="16"/>
        <v/>
      </c>
      <c r="K189" s="112"/>
      <c r="L189" s="112"/>
      <c r="M189" s="112"/>
      <c r="N189" s="112"/>
      <c r="O189" s="112"/>
      <c r="P189" s="112"/>
      <c r="Q189" s="112"/>
      <c r="R189" s="112"/>
      <c r="S189" s="112"/>
      <c r="T189" s="207" t="str">
        <f t="shared" si="17"/>
        <v/>
      </c>
      <c r="U189" s="112"/>
      <c r="V189" s="112"/>
      <c r="W189" s="112"/>
      <c r="X189" s="112"/>
      <c r="Y189" s="207" t="str">
        <f t="shared" si="18"/>
        <v/>
      </c>
      <c r="Z189" s="112"/>
      <c r="AA189" s="112"/>
      <c r="AB189" s="112"/>
      <c r="AC189" s="282"/>
      <c r="AD189" s="132"/>
      <c r="AE189" s="132"/>
      <c r="AF189" s="132"/>
      <c r="AG189" s="119"/>
      <c r="AH189" s="119"/>
      <c r="AI189" s="119"/>
      <c r="AJ189" s="132"/>
      <c r="AK189" s="124"/>
      <c r="AL189" s="207" t="str">
        <f t="shared" si="19"/>
        <v/>
      </c>
      <c r="AM189" s="132"/>
      <c r="AN189" s="132"/>
      <c r="AO189" s="112"/>
      <c r="AP189" s="112"/>
      <c r="AQ189" s="113"/>
      <c r="AR189" s="283"/>
      <c r="AS189" s="132"/>
      <c r="AT189" s="132"/>
      <c r="AU189" s="113"/>
      <c r="AV189" s="132"/>
      <c r="AW189" s="132"/>
      <c r="AX189" s="284"/>
      <c r="AY189" s="132"/>
      <c r="BA189" s="132"/>
      <c r="BB189" s="132"/>
      <c r="BC189" s="212"/>
      <c r="BD189" s="212"/>
      <c r="BE189" s="212"/>
      <c r="BF189" s="212"/>
      <c r="BG189" s="212"/>
      <c r="BH189" s="212"/>
    </row>
    <row r="190" spans="1:60" s="76" customFormat="1" x14ac:dyDescent="0.2">
      <c r="A190" s="124"/>
      <c r="B190" s="112"/>
      <c r="C190" s="207" t="str">
        <f t="shared" si="15"/>
        <v/>
      </c>
      <c r="D190" s="73"/>
      <c r="E190" s="112"/>
      <c r="F190" s="112"/>
      <c r="G190" s="112"/>
      <c r="H190" s="112"/>
      <c r="I190" s="112"/>
      <c r="J190" s="207" t="str">
        <f t="shared" si="16"/>
        <v/>
      </c>
      <c r="K190" s="112"/>
      <c r="L190" s="112"/>
      <c r="M190" s="112"/>
      <c r="N190" s="112"/>
      <c r="O190" s="112"/>
      <c r="P190" s="112"/>
      <c r="Q190" s="112"/>
      <c r="R190" s="112"/>
      <c r="S190" s="112"/>
      <c r="T190" s="207" t="str">
        <f t="shared" si="17"/>
        <v/>
      </c>
      <c r="U190" s="112"/>
      <c r="V190" s="112"/>
      <c r="W190" s="112"/>
      <c r="X190" s="112"/>
      <c r="Y190" s="207" t="str">
        <f t="shared" si="18"/>
        <v/>
      </c>
      <c r="Z190" s="112"/>
      <c r="AA190" s="112"/>
      <c r="AB190" s="112"/>
      <c r="AC190" s="282"/>
      <c r="AD190" s="132"/>
      <c r="AE190" s="132"/>
      <c r="AF190" s="132"/>
      <c r="AG190" s="119"/>
      <c r="AH190" s="119"/>
      <c r="AI190" s="119"/>
      <c r="AJ190" s="132"/>
      <c r="AK190" s="124"/>
      <c r="AL190" s="207" t="str">
        <f t="shared" si="19"/>
        <v/>
      </c>
      <c r="AM190" s="132"/>
      <c r="AN190" s="132"/>
      <c r="AO190" s="112"/>
      <c r="AP190" s="112"/>
      <c r="AQ190" s="113"/>
      <c r="AR190" s="283"/>
      <c r="AS190" s="132"/>
      <c r="AT190" s="132"/>
      <c r="AU190" s="113"/>
      <c r="AV190" s="132"/>
      <c r="AW190" s="132"/>
      <c r="AX190" s="284"/>
      <c r="AY190" s="132"/>
      <c r="BA190" s="132"/>
      <c r="BB190" s="132"/>
      <c r="BC190" s="212"/>
      <c r="BD190" s="212"/>
      <c r="BE190" s="212"/>
      <c r="BF190" s="212"/>
      <c r="BG190" s="212"/>
      <c r="BH190" s="212"/>
    </row>
    <row r="191" spans="1:60" s="76" customFormat="1" x14ac:dyDescent="0.2">
      <c r="A191" s="124"/>
      <c r="B191" s="112"/>
      <c r="C191" s="207" t="str">
        <f t="shared" si="15"/>
        <v/>
      </c>
      <c r="D191" s="73"/>
      <c r="E191" s="112"/>
      <c r="F191" s="112"/>
      <c r="G191" s="112"/>
      <c r="H191" s="112"/>
      <c r="I191" s="112"/>
      <c r="J191" s="207" t="str">
        <f t="shared" si="16"/>
        <v/>
      </c>
      <c r="K191" s="112"/>
      <c r="L191" s="112"/>
      <c r="M191" s="112"/>
      <c r="N191" s="112"/>
      <c r="O191" s="112"/>
      <c r="P191" s="112"/>
      <c r="Q191" s="112"/>
      <c r="R191" s="112"/>
      <c r="S191" s="112"/>
      <c r="T191" s="207" t="str">
        <f t="shared" si="17"/>
        <v/>
      </c>
      <c r="U191" s="112"/>
      <c r="V191" s="112"/>
      <c r="W191" s="112"/>
      <c r="X191" s="112"/>
      <c r="Y191" s="207" t="str">
        <f t="shared" si="18"/>
        <v/>
      </c>
      <c r="Z191" s="112"/>
      <c r="AA191" s="112"/>
      <c r="AB191" s="112"/>
      <c r="AC191" s="282"/>
      <c r="AD191" s="132"/>
      <c r="AE191" s="132"/>
      <c r="AF191" s="132"/>
      <c r="AG191" s="119"/>
      <c r="AH191" s="119"/>
      <c r="AI191" s="119"/>
      <c r="AJ191" s="132"/>
      <c r="AK191" s="124"/>
      <c r="AL191" s="207" t="str">
        <f t="shared" si="19"/>
        <v/>
      </c>
      <c r="AM191" s="132"/>
      <c r="AN191" s="132"/>
      <c r="AO191" s="112"/>
      <c r="AP191" s="112"/>
      <c r="AQ191" s="113"/>
      <c r="AR191" s="283"/>
      <c r="AS191" s="132"/>
      <c r="AT191" s="132"/>
      <c r="AU191" s="113"/>
      <c r="AV191" s="132"/>
      <c r="AW191" s="132"/>
      <c r="AX191" s="284"/>
      <c r="AY191" s="132"/>
      <c r="BA191" s="132"/>
      <c r="BB191" s="132"/>
      <c r="BC191" s="212"/>
      <c r="BD191" s="212"/>
      <c r="BE191" s="212"/>
      <c r="BF191" s="212"/>
      <c r="BG191" s="212"/>
      <c r="BH191" s="212"/>
    </row>
    <row r="192" spans="1:60" s="76" customFormat="1" x14ac:dyDescent="0.2">
      <c r="A192" s="124"/>
      <c r="B192" s="112"/>
      <c r="C192" s="207" t="str">
        <f t="shared" si="15"/>
        <v/>
      </c>
      <c r="D192" s="73"/>
      <c r="E192" s="112"/>
      <c r="F192" s="112"/>
      <c r="G192" s="112"/>
      <c r="H192" s="112"/>
      <c r="I192" s="112"/>
      <c r="J192" s="207" t="str">
        <f t="shared" si="16"/>
        <v/>
      </c>
      <c r="K192" s="112"/>
      <c r="L192" s="112"/>
      <c r="M192" s="112"/>
      <c r="N192" s="112"/>
      <c r="O192" s="112"/>
      <c r="P192" s="112"/>
      <c r="Q192" s="112"/>
      <c r="R192" s="112"/>
      <c r="S192" s="112"/>
      <c r="T192" s="207" t="str">
        <f t="shared" si="17"/>
        <v/>
      </c>
      <c r="U192" s="112"/>
      <c r="V192" s="112"/>
      <c r="W192" s="112"/>
      <c r="X192" s="112"/>
      <c r="Y192" s="207" t="str">
        <f t="shared" si="18"/>
        <v/>
      </c>
      <c r="Z192" s="112"/>
      <c r="AA192" s="112"/>
      <c r="AB192" s="112"/>
      <c r="AC192" s="282"/>
      <c r="AD192" s="132"/>
      <c r="AE192" s="132"/>
      <c r="AF192" s="132"/>
      <c r="AG192" s="119"/>
      <c r="AH192" s="119"/>
      <c r="AI192" s="119"/>
      <c r="AJ192" s="132"/>
      <c r="AK192" s="124"/>
      <c r="AL192" s="207" t="str">
        <f t="shared" si="19"/>
        <v/>
      </c>
      <c r="AM192" s="132"/>
      <c r="AN192" s="132"/>
      <c r="AO192" s="112"/>
      <c r="AP192" s="112"/>
      <c r="AQ192" s="113"/>
      <c r="AR192" s="283"/>
      <c r="AS192" s="132"/>
      <c r="AT192" s="132"/>
      <c r="AU192" s="113"/>
      <c r="AV192" s="132"/>
      <c r="AW192" s="132"/>
      <c r="AX192" s="284"/>
      <c r="AY192" s="132"/>
      <c r="BA192" s="132"/>
      <c r="BB192" s="132"/>
      <c r="BC192" s="212"/>
      <c r="BD192" s="212"/>
      <c r="BE192" s="212"/>
      <c r="BF192" s="212"/>
      <c r="BG192" s="212"/>
      <c r="BH192" s="212"/>
    </row>
    <row r="193" spans="1:60" s="76" customFormat="1" x14ac:dyDescent="0.2">
      <c r="A193" s="124"/>
      <c r="B193" s="112"/>
      <c r="C193" s="207" t="str">
        <f t="shared" si="15"/>
        <v/>
      </c>
      <c r="D193" s="73"/>
      <c r="E193" s="112"/>
      <c r="F193" s="112"/>
      <c r="G193" s="112"/>
      <c r="H193" s="112"/>
      <c r="I193" s="112"/>
      <c r="J193" s="207" t="str">
        <f t="shared" si="16"/>
        <v/>
      </c>
      <c r="K193" s="112"/>
      <c r="L193" s="112"/>
      <c r="M193" s="112"/>
      <c r="N193" s="112"/>
      <c r="O193" s="112"/>
      <c r="P193" s="112"/>
      <c r="Q193" s="112"/>
      <c r="R193" s="112"/>
      <c r="S193" s="112"/>
      <c r="T193" s="207" t="str">
        <f t="shared" si="17"/>
        <v/>
      </c>
      <c r="U193" s="112"/>
      <c r="V193" s="112"/>
      <c r="W193" s="112"/>
      <c r="X193" s="112"/>
      <c r="Y193" s="207" t="str">
        <f t="shared" si="18"/>
        <v/>
      </c>
      <c r="Z193" s="112"/>
      <c r="AA193" s="112"/>
      <c r="AB193" s="112"/>
      <c r="AC193" s="282"/>
      <c r="AD193" s="132"/>
      <c r="AE193" s="132"/>
      <c r="AF193" s="132"/>
      <c r="AG193" s="119"/>
      <c r="AH193" s="119"/>
      <c r="AI193" s="119"/>
      <c r="AJ193" s="132"/>
      <c r="AK193" s="124"/>
      <c r="AL193" s="207" t="str">
        <f t="shared" si="19"/>
        <v/>
      </c>
      <c r="AM193" s="132"/>
      <c r="AN193" s="132"/>
      <c r="AO193" s="112"/>
      <c r="AP193" s="112"/>
      <c r="AQ193" s="113"/>
      <c r="AR193" s="283"/>
      <c r="AS193" s="132"/>
      <c r="AT193" s="132"/>
      <c r="AU193" s="113"/>
      <c r="AV193" s="132"/>
      <c r="AW193" s="132"/>
      <c r="AX193" s="284"/>
      <c r="AY193" s="132"/>
      <c r="BA193" s="132"/>
      <c r="BB193" s="132"/>
      <c r="BC193" s="212"/>
      <c r="BD193" s="212"/>
      <c r="BE193" s="212"/>
      <c r="BF193" s="212"/>
      <c r="BG193" s="212"/>
      <c r="BH193" s="212"/>
    </row>
    <row r="194" spans="1:60" s="76" customFormat="1" x14ac:dyDescent="0.2">
      <c r="A194" s="124"/>
      <c r="B194" s="112"/>
      <c r="C194" s="207" t="str">
        <f t="shared" si="15"/>
        <v/>
      </c>
      <c r="D194" s="73"/>
      <c r="E194" s="112"/>
      <c r="F194" s="112"/>
      <c r="G194" s="112"/>
      <c r="H194" s="112"/>
      <c r="I194" s="112"/>
      <c r="J194" s="207" t="str">
        <f t="shared" si="16"/>
        <v/>
      </c>
      <c r="K194" s="112"/>
      <c r="L194" s="112"/>
      <c r="M194" s="112"/>
      <c r="N194" s="112"/>
      <c r="O194" s="112"/>
      <c r="P194" s="112"/>
      <c r="Q194" s="112"/>
      <c r="R194" s="112"/>
      <c r="S194" s="112"/>
      <c r="T194" s="207" t="str">
        <f t="shared" si="17"/>
        <v/>
      </c>
      <c r="U194" s="112"/>
      <c r="V194" s="112"/>
      <c r="W194" s="112"/>
      <c r="X194" s="112"/>
      <c r="Y194" s="207" t="str">
        <f t="shared" si="18"/>
        <v/>
      </c>
      <c r="Z194" s="112"/>
      <c r="AA194" s="112"/>
      <c r="AB194" s="112"/>
      <c r="AC194" s="282"/>
      <c r="AD194" s="132"/>
      <c r="AE194" s="132"/>
      <c r="AF194" s="132"/>
      <c r="AG194" s="119"/>
      <c r="AH194" s="119"/>
      <c r="AI194" s="119"/>
      <c r="AJ194" s="132"/>
      <c r="AK194" s="124"/>
      <c r="AL194" s="207" t="str">
        <f t="shared" si="19"/>
        <v/>
      </c>
      <c r="AM194" s="132"/>
      <c r="AN194" s="132"/>
      <c r="AO194" s="112"/>
      <c r="AP194" s="112"/>
      <c r="AQ194" s="113"/>
      <c r="AR194" s="283"/>
      <c r="AS194" s="132"/>
      <c r="AT194" s="132"/>
      <c r="AU194" s="113"/>
      <c r="AV194" s="132"/>
      <c r="AW194" s="132"/>
      <c r="AX194" s="284"/>
      <c r="AY194" s="132"/>
      <c r="BA194" s="132"/>
      <c r="BB194" s="132"/>
      <c r="BC194" s="212"/>
      <c r="BD194" s="212"/>
      <c r="BE194" s="212"/>
      <c r="BF194" s="212"/>
      <c r="BG194" s="212"/>
      <c r="BH194" s="212"/>
    </row>
    <row r="195" spans="1:60" s="76" customFormat="1" x14ac:dyDescent="0.2">
      <c r="A195" s="124"/>
      <c r="B195" s="112"/>
      <c r="C195" s="207" t="str">
        <f t="shared" si="15"/>
        <v/>
      </c>
      <c r="D195" s="73"/>
      <c r="E195" s="112"/>
      <c r="F195" s="112"/>
      <c r="G195" s="112"/>
      <c r="H195" s="112"/>
      <c r="I195" s="112"/>
      <c r="J195" s="207" t="str">
        <f t="shared" si="16"/>
        <v/>
      </c>
      <c r="K195" s="112"/>
      <c r="L195" s="112"/>
      <c r="M195" s="112"/>
      <c r="N195" s="112"/>
      <c r="O195" s="112"/>
      <c r="P195" s="112"/>
      <c r="Q195" s="112"/>
      <c r="R195" s="112"/>
      <c r="S195" s="112"/>
      <c r="T195" s="207" t="str">
        <f t="shared" si="17"/>
        <v/>
      </c>
      <c r="U195" s="112"/>
      <c r="V195" s="112"/>
      <c r="W195" s="112"/>
      <c r="X195" s="112"/>
      <c r="Y195" s="207" t="str">
        <f t="shared" si="18"/>
        <v/>
      </c>
      <c r="Z195" s="112"/>
      <c r="AA195" s="112"/>
      <c r="AB195" s="112"/>
      <c r="AC195" s="282"/>
      <c r="AD195" s="132"/>
      <c r="AE195" s="132"/>
      <c r="AF195" s="132"/>
      <c r="AG195" s="119"/>
      <c r="AH195" s="119"/>
      <c r="AI195" s="119"/>
      <c r="AJ195" s="132"/>
      <c r="AK195" s="124"/>
      <c r="AL195" s="207" t="str">
        <f t="shared" si="19"/>
        <v/>
      </c>
      <c r="AM195" s="132"/>
      <c r="AN195" s="132"/>
      <c r="AO195" s="112"/>
      <c r="AP195" s="112"/>
      <c r="AQ195" s="113"/>
      <c r="AR195" s="283"/>
      <c r="AS195" s="132"/>
      <c r="AT195" s="132"/>
      <c r="AU195" s="113"/>
      <c r="AV195" s="132"/>
      <c r="AW195" s="132"/>
      <c r="AX195" s="284"/>
      <c r="AY195" s="132"/>
      <c r="BA195" s="132"/>
      <c r="BB195" s="132"/>
      <c r="BC195" s="212"/>
      <c r="BD195" s="212"/>
      <c r="BE195" s="212"/>
      <c r="BF195" s="212"/>
      <c r="BG195" s="212"/>
      <c r="BH195" s="212"/>
    </row>
    <row r="196" spans="1:60" s="76" customFormat="1" x14ac:dyDescent="0.2">
      <c r="A196" s="124"/>
      <c r="B196" s="112"/>
      <c r="C196" s="207" t="str">
        <f t="shared" si="15"/>
        <v/>
      </c>
      <c r="D196" s="73"/>
      <c r="E196" s="112"/>
      <c r="F196" s="112"/>
      <c r="G196" s="112"/>
      <c r="H196" s="112"/>
      <c r="I196" s="112"/>
      <c r="J196" s="207" t="str">
        <f t="shared" si="16"/>
        <v/>
      </c>
      <c r="K196" s="112"/>
      <c r="L196" s="112"/>
      <c r="M196" s="112"/>
      <c r="N196" s="112"/>
      <c r="O196" s="112"/>
      <c r="P196" s="112"/>
      <c r="Q196" s="112"/>
      <c r="R196" s="112"/>
      <c r="S196" s="112"/>
      <c r="T196" s="207" t="str">
        <f t="shared" si="17"/>
        <v/>
      </c>
      <c r="U196" s="112"/>
      <c r="V196" s="112"/>
      <c r="W196" s="112"/>
      <c r="X196" s="112"/>
      <c r="Y196" s="207" t="str">
        <f t="shared" si="18"/>
        <v/>
      </c>
      <c r="Z196" s="112"/>
      <c r="AA196" s="112"/>
      <c r="AB196" s="112"/>
      <c r="AC196" s="282"/>
      <c r="AD196" s="132"/>
      <c r="AE196" s="132"/>
      <c r="AF196" s="132"/>
      <c r="AG196" s="119"/>
      <c r="AH196" s="119"/>
      <c r="AI196" s="119"/>
      <c r="AJ196" s="132"/>
      <c r="AK196" s="124"/>
      <c r="AL196" s="207" t="str">
        <f t="shared" si="19"/>
        <v/>
      </c>
      <c r="AM196" s="132"/>
      <c r="AN196" s="132"/>
      <c r="AO196" s="112"/>
      <c r="AP196" s="112"/>
      <c r="AQ196" s="113"/>
      <c r="AR196" s="283"/>
      <c r="AS196" s="132"/>
      <c r="AT196" s="132"/>
      <c r="AU196" s="113"/>
      <c r="AV196" s="132"/>
      <c r="AW196" s="132"/>
      <c r="AX196" s="284"/>
      <c r="AY196" s="132"/>
      <c r="BA196" s="132"/>
      <c r="BB196" s="132"/>
      <c r="BC196" s="212"/>
      <c r="BD196" s="212"/>
      <c r="BE196" s="212"/>
      <c r="BF196" s="212"/>
      <c r="BG196" s="212"/>
      <c r="BH196" s="212"/>
    </row>
    <row r="197" spans="1:60" s="76" customFormat="1" x14ac:dyDescent="0.2">
      <c r="A197" s="124"/>
      <c r="B197" s="112"/>
      <c r="C197" s="207" t="str">
        <f t="shared" si="15"/>
        <v/>
      </c>
      <c r="D197" s="73"/>
      <c r="E197" s="112"/>
      <c r="F197" s="112"/>
      <c r="G197" s="112"/>
      <c r="H197" s="112"/>
      <c r="I197" s="112"/>
      <c r="J197" s="207" t="str">
        <f t="shared" si="16"/>
        <v/>
      </c>
      <c r="K197" s="112"/>
      <c r="L197" s="112"/>
      <c r="M197" s="112"/>
      <c r="N197" s="112"/>
      <c r="O197" s="112"/>
      <c r="P197" s="112"/>
      <c r="Q197" s="112"/>
      <c r="R197" s="112"/>
      <c r="S197" s="112"/>
      <c r="T197" s="207" t="str">
        <f t="shared" si="17"/>
        <v/>
      </c>
      <c r="U197" s="112"/>
      <c r="V197" s="112"/>
      <c r="W197" s="112"/>
      <c r="X197" s="112"/>
      <c r="Y197" s="207" t="str">
        <f t="shared" si="18"/>
        <v/>
      </c>
      <c r="Z197" s="112"/>
      <c r="AA197" s="112"/>
      <c r="AB197" s="112"/>
      <c r="AC197" s="282"/>
      <c r="AD197" s="132"/>
      <c r="AE197" s="132"/>
      <c r="AF197" s="132"/>
      <c r="AG197" s="119"/>
      <c r="AH197" s="119"/>
      <c r="AI197" s="119"/>
      <c r="AJ197" s="132"/>
      <c r="AK197" s="124"/>
      <c r="AL197" s="207" t="str">
        <f t="shared" si="19"/>
        <v/>
      </c>
      <c r="AM197" s="132"/>
      <c r="AN197" s="132"/>
      <c r="AO197" s="112"/>
      <c r="AP197" s="112"/>
      <c r="AQ197" s="113"/>
      <c r="AR197" s="283"/>
      <c r="AS197" s="132"/>
      <c r="AT197" s="132"/>
      <c r="AU197" s="113"/>
      <c r="AV197" s="132"/>
      <c r="AW197" s="132"/>
      <c r="AX197" s="284"/>
      <c r="AY197" s="132"/>
      <c r="BA197" s="132"/>
      <c r="BB197" s="132"/>
      <c r="BC197" s="212"/>
      <c r="BD197" s="212"/>
      <c r="BE197" s="212"/>
      <c r="BF197" s="212"/>
      <c r="BG197" s="212"/>
      <c r="BH197" s="212"/>
    </row>
    <row r="198" spans="1:60" s="76" customFormat="1" x14ac:dyDescent="0.2">
      <c r="A198" s="124"/>
      <c r="B198" s="112"/>
      <c r="C198" s="207" t="str">
        <f t="shared" si="15"/>
        <v/>
      </c>
      <c r="D198" s="73"/>
      <c r="E198" s="112"/>
      <c r="F198" s="112"/>
      <c r="G198" s="112"/>
      <c r="H198" s="112"/>
      <c r="I198" s="112"/>
      <c r="J198" s="207" t="str">
        <f t="shared" si="16"/>
        <v/>
      </c>
      <c r="K198" s="112"/>
      <c r="L198" s="112"/>
      <c r="M198" s="112"/>
      <c r="N198" s="112"/>
      <c r="O198" s="112"/>
      <c r="P198" s="112"/>
      <c r="Q198" s="112"/>
      <c r="R198" s="112"/>
      <c r="S198" s="112"/>
      <c r="T198" s="207" t="str">
        <f t="shared" si="17"/>
        <v/>
      </c>
      <c r="U198" s="112"/>
      <c r="V198" s="112"/>
      <c r="W198" s="112"/>
      <c r="X198" s="112"/>
      <c r="Y198" s="207" t="str">
        <f t="shared" si="18"/>
        <v/>
      </c>
      <c r="Z198" s="112"/>
      <c r="AA198" s="112"/>
      <c r="AB198" s="112"/>
      <c r="AC198" s="282"/>
      <c r="AD198" s="132"/>
      <c r="AE198" s="132"/>
      <c r="AF198" s="132"/>
      <c r="AG198" s="119"/>
      <c r="AH198" s="119"/>
      <c r="AI198" s="119"/>
      <c r="AJ198" s="132"/>
      <c r="AK198" s="124"/>
      <c r="AL198" s="207" t="str">
        <f t="shared" si="19"/>
        <v/>
      </c>
      <c r="AM198" s="132"/>
      <c r="AN198" s="132"/>
      <c r="AO198" s="112"/>
      <c r="AP198" s="112"/>
      <c r="AQ198" s="113"/>
      <c r="AR198" s="283"/>
      <c r="AS198" s="132"/>
      <c r="AT198" s="132"/>
      <c r="AU198" s="113"/>
      <c r="AV198" s="132"/>
      <c r="AW198" s="132"/>
      <c r="AX198" s="284"/>
      <c r="AY198" s="132"/>
      <c r="BA198" s="132"/>
      <c r="BB198" s="132"/>
      <c r="BC198" s="212"/>
      <c r="BD198" s="212"/>
      <c r="BE198" s="212"/>
      <c r="BF198" s="212"/>
      <c r="BG198" s="212"/>
      <c r="BH198" s="212"/>
    </row>
    <row r="199" spans="1:60" s="76" customFormat="1" x14ac:dyDescent="0.2">
      <c r="A199" s="124"/>
      <c r="B199" s="112"/>
      <c r="C199" s="207" t="str">
        <f t="shared" ref="C199:C262" si="20">IF(D199="","",(VLOOKUP(D199,Generic_Road_Names_Table_Array,2,FALSE)))</f>
        <v/>
      </c>
      <c r="D199" s="73"/>
      <c r="E199" s="112"/>
      <c r="F199" s="112"/>
      <c r="G199" s="112"/>
      <c r="H199" s="112"/>
      <c r="I199" s="112"/>
      <c r="J199" s="207" t="str">
        <f t="shared" ref="J199:J262" si="21">IF(I199="","",(VLOOKUP(I199,Retaining_Wall_Wall_Type_Table_Array,2,FALSE)))</f>
        <v/>
      </c>
      <c r="K199" s="112"/>
      <c r="L199" s="112"/>
      <c r="M199" s="112"/>
      <c r="N199" s="112"/>
      <c r="O199" s="112"/>
      <c r="P199" s="112"/>
      <c r="Q199" s="112"/>
      <c r="R199" s="112"/>
      <c r="S199" s="112"/>
      <c r="T199" s="207" t="str">
        <f t="shared" ref="T199:T262" si="22">IF(S199="","",(VLOOKUP(S199,Generic_Side_Table_Array,2,FALSE)))</f>
        <v/>
      </c>
      <c r="U199" s="112"/>
      <c r="V199" s="112"/>
      <c r="W199" s="112"/>
      <c r="X199" s="112"/>
      <c r="Y199" s="207" t="str">
        <f t="shared" ref="Y199:Y262" si="23">IF(X199="","",(VLOOKUP(X199,Generic_Length_Adjustment_Reason_Table_Array,2,FALSE)))</f>
        <v/>
      </c>
      <c r="Z199" s="112"/>
      <c r="AA199" s="112"/>
      <c r="AB199" s="112"/>
      <c r="AC199" s="282"/>
      <c r="AD199" s="132"/>
      <c r="AE199" s="132"/>
      <c r="AF199" s="132"/>
      <c r="AG199" s="119"/>
      <c r="AH199" s="119"/>
      <c r="AI199" s="119"/>
      <c r="AJ199" s="132"/>
      <c r="AK199" s="124"/>
      <c r="AL199" s="207" t="str">
        <f t="shared" ref="AL199:AL262" si="24">IF(AK199="","",(VLOOKUP(AK199,Minor_Structures_ms_Material_Table_Array,2,FALSE)))</f>
        <v/>
      </c>
      <c r="AM199" s="132"/>
      <c r="AN199" s="132"/>
      <c r="AO199" s="112"/>
      <c r="AP199" s="112"/>
      <c r="AQ199" s="113"/>
      <c r="AR199" s="283"/>
      <c r="AS199" s="132"/>
      <c r="AT199" s="132"/>
      <c r="AU199" s="113"/>
      <c r="AV199" s="132"/>
      <c r="AW199" s="132"/>
      <c r="AX199" s="284"/>
      <c r="AY199" s="132"/>
      <c r="BA199" s="132"/>
      <c r="BB199" s="132"/>
      <c r="BC199" s="212"/>
      <c r="BD199" s="212"/>
      <c r="BE199" s="212"/>
      <c r="BF199" s="212"/>
      <c r="BG199" s="212"/>
      <c r="BH199" s="212"/>
    </row>
    <row r="200" spans="1:60" s="76" customFormat="1" x14ac:dyDescent="0.2">
      <c r="A200" s="124"/>
      <c r="B200" s="112"/>
      <c r="C200" s="207" t="str">
        <f t="shared" si="20"/>
        <v/>
      </c>
      <c r="D200" s="73"/>
      <c r="E200" s="112"/>
      <c r="F200" s="112"/>
      <c r="G200" s="112"/>
      <c r="H200" s="112"/>
      <c r="I200" s="112"/>
      <c r="J200" s="207" t="str">
        <f t="shared" si="21"/>
        <v/>
      </c>
      <c r="K200" s="112"/>
      <c r="L200" s="112"/>
      <c r="M200" s="112"/>
      <c r="N200" s="112"/>
      <c r="O200" s="112"/>
      <c r="P200" s="112"/>
      <c r="Q200" s="112"/>
      <c r="R200" s="112"/>
      <c r="S200" s="112"/>
      <c r="T200" s="207" t="str">
        <f t="shared" si="22"/>
        <v/>
      </c>
      <c r="U200" s="112"/>
      <c r="V200" s="112"/>
      <c r="W200" s="112"/>
      <c r="X200" s="112"/>
      <c r="Y200" s="207" t="str">
        <f t="shared" si="23"/>
        <v/>
      </c>
      <c r="Z200" s="112"/>
      <c r="AA200" s="112"/>
      <c r="AB200" s="112"/>
      <c r="AC200" s="282"/>
      <c r="AD200" s="132"/>
      <c r="AE200" s="132"/>
      <c r="AF200" s="132"/>
      <c r="AG200" s="119"/>
      <c r="AH200" s="119"/>
      <c r="AI200" s="119"/>
      <c r="AJ200" s="132"/>
      <c r="AK200" s="124"/>
      <c r="AL200" s="207" t="str">
        <f t="shared" si="24"/>
        <v/>
      </c>
      <c r="AM200" s="132"/>
      <c r="AN200" s="132"/>
      <c r="AO200" s="112"/>
      <c r="AP200" s="112"/>
      <c r="AQ200" s="113"/>
      <c r="AR200" s="283"/>
      <c r="AS200" s="132"/>
      <c r="AT200" s="132"/>
      <c r="AU200" s="113"/>
      <c r="AV200" s="132"/>
      <c r="AW200" s="132"/>
      <c r="AX200" s="284"/>
      <c r="AY200" s="132"/>
      <c r="BA200" s="132"/>
      <c r="BB200" s="132"/>
      <c r="BC200" s="212"/>
      <c r="BD200" s="212"/>
      <c r="BE200" s="212"/>
      <c r="BF200" s="212"/>
      <c r="BG200" s="212"/>
      <c r="BH200" s="212"/>
    </row>
    <row r="201" spans="1:60" s="76" customFormat="1" x14ac:dyDescent="0.2">
      <c r="A201" s="124"/>
      <c r="B201" s="112"/>
      <c r="C201" s="207" t="str">
        <f t="shared" si="20"/>
        <v/>
      </c>
      <c r="D201" s="73"/>
      <c r="E201" s="112"/>
      <c r="F201" s="112"/>
      <c r="G201" s="112"/>
      <c r="H201" s="112"/>
      <c r="I201" s="112"/>
      <c r="J201" s="207" t="str">
        <f t="shared" si="21"/>
        <v/>
      </c>
      <c r="K201" s="112"/>
      <c r="L201" s="112"/>
      <c r="M201" s="112"/>
      <c r="N201" s="112"/>
      <c r="O201" s="112"/>
      <c r="P201" s="112"/>
      <c r="Q201" s="112"/>
      <c r="R201" s="112"/>
      <c r="S201" s="112"/>
      <c r="T201" s="207" t="str">
        <f t="shared" si="22"/>
        <v/>
      </c>
      <c r="U201" s="112"/>
      <c r="V201" s="112"/>
      <c r="W201" s="112"/>
      <c r="X201" s="112"/>
      <c r="Y201" s="207" t="str">
        <f t="shared" si="23"/>
        <v/>
      </c>
      <c r="Z201" s="112"/>
      <c r="AA201" s="112"/>
      <c r="AB201" s="112"/>
      <c r="AC201" s="282"/>
      <c r="AD201" s="132"/>
      <c r="AE201" s="132"/>
      <c r="AF201" s="132"/>
      <c r="AG201" s="119"/>
      <c r="AH201" s="119"/>
      <c r="AI201" s="119"/>
      <c r="AJ201" s="132"/>
      <c r="AK201" s="124"/>
      <c r="AL201" s="207" t="str">
        <f t="shared" si="24"/>
        <v/>
      </c>
      <c r="AM201" s="132"/>
      <c r="AN201" s="132"/>
      <c r="AO201" s="112"/>
      <c r="AP201" s="112"/>
      <c r="AQ201" s="113"/>
      <c r="AR201" s="283"/>
      <c r="AS201" s="132"/>
      <c r="AT201" s="132"/>
      <c r="AU201" s="113"/>
      <c r="AV201" s="132"/>
      <c r="AW201" s="132"/>
      <c r="AX201" s="284"/>
      <c r="AY201" s="132"/>
      <c r="BA201" s="132"/>
      <c r="BB201" s="132"/>
      <c r="BC201" s="212"/>
      <c r="BD201" s="212"/>
      <c r="BE201" s="212"/>
      <c r="BF201" s="212"/>
      <c r="BG201" s="212"/>
      <c r="BH201" s="212"/>
    </row>
    <row r="202" spans="1:60" s="76" customFormat="1" x14ac:dyDescent="0.2">
      <c r="A202" s="124"/>
      <c r="B202" s="112"/>
      <c r="C202" s="207" t="str">
        <f t="shared" si="20"/>
        <v/>
      </c>
      <c r="D202" s="73"/>
      <c r="E202" s="112"/>
      <c r="F202" s="112"/>
      <c r="G202" s="112"/>
      <c r="H202" s="112"/>
      <c r="I202" s="112"/>
      <c r="J202" s="207" t="str">
        <f t="shared" si="21"/>
        <v/>
      </c>
      <c r="K202" s="112"/>
      <c r="L202" s="112"/>
      <c r="M202" s="112"/>
      <c r="N202" s="112"/>
      <c r="O202" s="112"/>
      <c r="P202" s="112"/>
      <c r="Q202" s="112"/>
      <c r="R202" s="112"/>
      <c r="S202" s="112"/>
      <c r="T202" s="207" t="str">
        <f t="shared" si="22"/>
        <v/>
      </c>
      <c r="U202" s="112"/>
      <c r="V202" s="112"/>
      <c r="W202" s="112"/>
      <c r="X202" s="112"/>
      <c r="Y202" s="207" t="str">
        <f t="shared" si="23"/>
        <v/>
      </c>
      <c r="Z202" s="112"/>
      <c r="AA202" s="112"/>
      <c r="AB202" s="112"/>
      <c r="AC202" s="282"/>
      <c r="AD202" s="132"/>
      <c r="AE202" s="132"/>
      <c r="AF202" s="132"/>
      <c r="AG202" s="119"/>
      <c r="AH202" s="119"/>
      <c r="AI202" s="119"/>
      <c r="AJ202" s="132"/>
      <c r="AK202" s="124"/>
      <c r="AL202" s="207" t="str">
        <f t="shared" si="24"/>
        <v/>
      </c>
      <c r="AM202" s="132"/>
      <c r="AN202" s="132"/>
      <c r="AO202" s="112"/>
      <c r="AP202" s="112"/>
      <c r="AQ202" s="113"/>
      <c r="AR202" s="283"/>
      <c r="AS202" s="132"/>
      <c r="AT202" s="132"/>
      <c r="AU202" s="113"/>
      <c r="AV202" s="132"/>
      <c r="AW202" s="132"/>
      <c r="AX202" s="284"/>
      <c r="AY202" s="132"/>
      <c r="BA202" s="132"/>
      <c r="BB202" s="132"/>
      <c r="BC202" s="212"/>
      <c r="BD202" s="212"/>
      <c r="BE202" s="212"/>
      <c r="BF202" s="212"/>
      <c r="BG202" s="212"/>
      <c r="BH202" s="212"/>
    </row>
    <row r="203" spans="1:60" s="76" customFormat="1" x14ac:dyDescent="0.2">
      <c r="A203" s="124"/>
      <c r="B203" s="112"/>
      <c r="C203" s="207" t="str">
        <f t="shared" si="20"/>
        <v/>
      </c>
      <c r="D203" s="73"/>
      <c r="E203" s="112"/>
      <c r="F203" s="112"/>
      <c r="G203" s="112"/>
      <c r="H203" s="112"/>
      <c r="I203" s="112"/>
      <c r="J203" s="207" t="str">
        <f t="shared" si="21"/>
        <v/>
      </c>
      <c r="K203" s="112"/>
      <c r="L203" s="112"/>
      <c r="M203" s="112"/>
      <c r="N203" s="112"/>
      <c r="O203" s="112"/>
      <c r="P203" s="112"/>
      <c r="Q203" s="112"/>
      <c r="R203" s="112"/>
      <c r="S203" s="112"/>
      <c r="T203" s="207" t="str">
        <f t="shared" si="22"/>
        <v/>
      </c>
      <c r="U203" s="112"/>
      <c r="V203" s="112"/>
      <c r="W203" s="112"/>
      <c r="X203" s="112"/>
      <c r="Y203" s="207" t="str">
        <f t="shared" si="23"/>
        <v/>
      </c>
      <c r="Z203" s="112"/>
      <c r="AA203" s="112"/>
      <c r="AB203" s="112"/>
      <c r="AC203" s="282"/>
      <c r="AD203" s="132"/>
      <c r="AE203" s="132"/>
      <c r="AF203" s="132"/>
      <c r="AG203" s="119"/>
      <c r="AH203" s="119"/>
      <c r="AI203" s="119"/>
      <c r="AJ203" s="132"/>
      <c r="AK203" s="124"/>
      <c r="AL203" s="207" t="str">
        <f t="shared" si="24"/>
        <v/>
      </c>
      <c r="AM203" s="132"/>
      <c r="AN203" s="132"/>
      <c r="AO203" s="112"/>
      <c r="AP203" s="112"/>
      <c r="AQ203" s="113"/>
      <c r="AR203" s="283"/>
      <c r="AS203" s="132"/>
      <c r="AT203" s="132"/>
      <c r="AU203" s="113"/>
      <c r="AV203" s="132"/>
      <c r="AW203" s="132"/>
      <c r="AX203" s="284"/>
      <c r="AY203" s="132"/>
      <c r="BA203" s="132"/>
      <c r="BB203" s="132"/>
      <c r="BC203" s="212"/>
      <c r="BD203" s="212"/>
      <c r="BE203" s="212"/>
      <c r="BF203" s="212"/>
      <c r="BG203" s="212"/>
      <c r="BH203" s="212"/>
    </row>
    <row r="204" spans="1:60" s="76" customFormat="1" x14ac:dyDescent="0.2">
      <c r="A204" s="124"/>
      <c r="B204" s="112"/>
      <c r="C204" s="207" t="str">
        <f t="shared" si="20"/>
        <v/>
      </c>
      <c r="D204" s="73"/>
      <c r="E204" s="112"/>
      <c r="F204" s="112"/>
      <c r="G204" s="112"/>
      <c r="H204" s="112"/>
      <c r="I204" s="112"/>
      <c r="J204" s="207" t="str">
        <f t="shared" si="21"/>
        <v/>
      </c>
      <c r="K204" s="112"/>
      <c r="L204" s="112"/>
      <c r="M204" s="112"/>
      <c r="N204" s="112"/>
      <c r="O204" s="112"/>
      <c r="P204" s="112"/>
      <c r="Q204" s="112"/>
      <c r="R204" s="112"/>
      <c r="S204" s="112"/>
      <c r="T204" s="207" t="str">
        <f t="shared" si="22"/>
        <v/>
      </c>
      <c r="U204" s="112"/>
      <c r="V204" s="112"/>
      <c r="W204" s="112"/>
      <c r="X204" s="112"/>
      <c r="Y204" s="207" t="str">
        <f t="shared" si="23"/>
        <v/>
      </c>
      <c r="Z204" s="112"/>
      <c r="AA204" s="112"/>
      <c r="AB204" s="112"/>
      <c r="AC204" s="282"/>
      <c r="AD204" s="132"/>
      <c r="AE204" s="132"/>
      <c r="AF204" s="132"/>
      <c r="AG204" s="119"/>
      <c r="AH204" s="119"/>
      <c r="AI204" s="119"/>
      <c r="AJ204" s="132"/>
      <c r="AK204" s="124"/>
      <c r="AL204" s="207" t="str">
        <f t="shared" si="24"/>
        <v/>
      </c>
      <c r="AM204" s="132"/>
      <c r="AN204" s="132"/>
      <c r="AO204" s="112"/>
      <c r="AP204" s="112"/>
      <c r="AQ204" s="113"/>
      <c r="AR204" s="283"/>
      <c r="AS204" s="132"/>
      <c r="AT204" s="132"/>
      <c r="AU204" s="113"/>
      <c r="AV204" s="132"/>
      <c r="AW204" s="132"/>
      <c r="AX204" s="284"/>
      <c r="AY204" s="132"/>
      <c r="BA204" s="132"/>
      <c r="BB204" s="132"/>
      <c r="BC204" s="212"/>
      <c r="BD204" s="212"/>
      <c r="BE204" s="212"/>
      <c r="BF204" s="212"/>
      <c r="BG204" s="212"/>
      <c r="BH204" s="212"/>
    </row>
    <row r="205" spans="1:60" s="76" customFormat="1" x14ac:dyDescent="0.2">
      <c r="A205" s="124"/>
      <c r="B205" s="112"/>
      <c r="C205" s="207" t="str">
        <f t="shared" si="20"/>
        <v/>
      </c>
      <c r="D205" s="73"/>
      <c r="E205" s="112"/>
      <c r="F205" s="112"/>
      <c r="G205" s="112"/>
      <c r="H205" s="112"/>
      <c r="I205" s="112"/>
      <c r="J205" s="207" t="str">
        <f t="shared" si="21"/>
        <v/>
      </c>
      <c r="K205" s="112"/>
      <c r="L205" s="112"/>
      <c r="M205" s="112"/>
      <c r="N205" s="112"/>
      <c r="O205" s="112"/>
      <c r="P205" s="112"/>
      <c r="Q205" s="112"/>
      <c r="R205" s="112"/>
      <c r="S205" s="112"/>
      <c r="T205" s="207" t="str">
        <f t="shared" si="22"/>
        <v/>
      </c>
      <c r="U205" s="112"/>
      <c r="V205" s="112"/>
      <c r="W205" s="112"/>
      <c r="X205" s="112"/>
      <c r="Y205" s="207" t="str">
        <f t="shared" si="23"/>
        <v/>
      </c>
      <c r="Z205" s="112"/>
      <c r="AA205" s="112"/>
      <c r="AB205" s="112"/>
      <c r="AC205" s="282"/>
      <c r="AD205" s="132"/>
      <c r="AE205" s="132"/>
      <c r="AF205" s="132"/>
      <c r="AG205" s="119"/>
      <c r="AH205" s="119"/>
      <c r="AI205" s="119"/>
      <c r="AJ205" s="132"/>
      <c r="AK205" s="124"/>
      <c r="AL205" s="207" t="str">
        <f t="shared" si="24"/>
        <v/>
      </c>
      <c r="AM205" s="132"/>
      <c r="AN205" s="132"/>
      <c r="AO205" s="112"/>
      <c r="AP205" s="112"/>
      <c r="AQ205" s="113"/>
      <c r="AR205" s="283"/>
      <c r="AS205" s="132"/>
      <c r="AT205" s="132"/>
      <c r="AU205" s="113"/>
      <c r="AV205" s="132"/>
      <c r="AW205" s="132"/>
      <c r="AX205" s="284"/>
      <c r="AY205" s="132"/>
      <c r="BA205" s="132"/>
      <c r="BB205" s="132"/>
      <c r="BC205" s="212"/>
      <c r="BD205" s="212"/>
      <c r="BE205" s="212"/>
      <c r="BF205" s="212"/>
      <c r="BG205" s="212"/>
      <c r="BH205" s="212"/>
    </row>
    <row r="206" spans="1:60" s="76" customFormat="1" x14ac:dyDescent="0.2">
      <c r="A206" s="124"/>
      <c r="B206" s="112"/>
      <c r="C206" s="207" t="str">
        <f t="shared" si="20"/>
        <v/>
      </c>
      <c r="D206" s="73"/>
      <c r="E206" s="112"/>
      <c r="F206" s="112"/>
      <c r="G206" s="112"/>
      <c r="H206" s="112"/>
      <c r="I206" s="112"/>
      <c r="J206" s="207" t="str">
        <f t="shared" si="21"/>
        <v/>
      </c>
      <c r="K206" s="112"/>
      <c r="L206" s="112"/>
      <c r="M206" s="112"/>
      <c r="N206" s="112"/>
      <c r="O206" s="112"/>
      <c r="P206" s="112"/>
      <c r="Q206" s="112"/>
      <c r="R206" s="112"/>
      <c r="S206" s="112"/>
      <c r="T206" s="207" t="str">
        <f t="shared" si="22"/>
        <v/>
      </c>
      <c r="U206" s="112"/>
      <c r="V206" s="112"/>
      <c r="W206" s="112"/>
      <c r="X206" s="112"/>
      <c r="Y206" s="207" t="str">
        <f t="shared" si="23"/>
        <v/>
      </c>
      <c r="Z206" s="112"/>
      <c r="AA206" s="112"/>
      <c r="AB206" s="112"/>
      <c r="AC206" s="282"/>
      <c r="AD206" s="132"/>
      <c r="AE206" s="132"/>
      <c r="AF206" s="132"/>
      <c r="AG206" s="119"/>
      <c r="AH206" s="119"/>
      <c r="AI206" s="119"/>
      <c r="AJ206" s="132"/>
      <c r="AK206" s="124"/>
      <c r="AL206" s="207" t="str">
        <f t="shared" si="24"/>
        <v/>
      </c>
      <c r="AM206" s="132"/>
      <c r="AN206" s="132"/>
      <c r="AO206" s="112"/>
      <c r="AP206" s="112"/>
      <c r="AQ206" s="113"/>
      <c r="AR206" s="283"/>
      <c r="AS206" s="132"/>
      <c r="AT206" s="132"/>
      <c r="AU206" s="113"/>
      <c r="AV206" s="132"/>
      <c r="AW206" s="132"/>
      <c r="AX206" s="284"/>
      <c r="AY206" s="132"/>
      <c r="BA206" s="132"/>
      <c r="BB206" s="132"/>
      <c r="BC206" s="212"/>
      <c r="BD206" s="212"/>
      <c r="BE206" s="212"/>
      <c r="BF206" s="212"/>
      <c r="BG206" s="212"/>
      <c r="BH206" s="212"/>
    </row>
    <row r="207" spans="1:60" s="76" customFormat="1" x14ac:dyDescent="0.2">
      <c r="A207" s="124"/>
      <c r="B207" s="112"/>
      <c r="C207" s="207" t="str">
        <f t="shared" si="20"/>
        <v/>
      </c>
      <c r="D207" s="73"/>
      <c r="E207" s="112"/>
      <c r="F207" s="112"/>
      <c r="G207" s="112"/>
      <c r="H207" s="112"/>
      <c r="I207" s="112"/>
      <c r="J207" s="207" t="str">
        <f t="shared" si="21"/>
        <v/>
      </c>
      <c r="K207" s="112"/>
      <c r="L207" s="112"/>
      <c r="M207" s="112"/>
      <c r="N207" s="112"/>
      <c r="O207" s="112"/>
      <c r="P207" s="112"/>
      <c r="Q207" s="112"/>
      <c r="R207" s="112"/>
      <c r="S207" s="112"/>
      <c r="T207" s="207" t="str">
        <f t="shared" si="22"/>
        <v/>
      </c>
      <c r="U207" s="112"/>
      <c r="V207" s="112"/>
      <c r="W207" s="112"/>
      <c r="X207" s="112"/>
      <c r="Y207" s="207" t="str">
        <f t="shared" si="23"/>
        <v/>
      </c>
      <c r="Z207" s="112"/>
      <c r="AA207" s="112"/>
      <c r="AB207" s="112"/>
      <c r="AC207" s="282"/>
      <c r="AD207" s="132"/>
      <c r="AE207" s="132"/>
      <c r="AF207" s="132"/>
      <c r="AG207" s="119"/>
      <c r="AH207" s="119"/>
      <c r="AI207" s="119"/>
      <c r="AJ207" s="132"/>
      <c r="AK207" s="124"/>
      <c r="AL207" s="207" t="str">
        <f t="shared" si="24"/>
        <v/>
      </c>
      <c r="AM207" s="132"/>
      <c r="AN207" s="132"/>
      <c r="AO207" s="112"/>
      <c r="AP207" s="112"/>
      <c r="AQ207" s="113"/>
      <c r="AR207" s="283"/>
      <c r="AS207" s="132"/>
      <c r="AT207" s="132"/>
      <c r="AU207" s="113"/>
      <c r="AV207" s="132"/>
      <c r="AW207" s="132"/>
      <c r="AX207" s="284"/>
      <c r="AY207" s="132"/>
      <c r="BA207" s="132"/>
      <c r="BB207" s="132"/>
      <c r="BC207" s="212"/>
      <c r="BD207" s="212"/>
      <c r="BE207" s="212"/>
      <c r="BF207" s="212"/>
      <c r="BG207" s="212"/>
      <c r="BH207" s="212"/>
    </row>
    <row r="208" spans="1:60" s="76" customFormat="1" x14ac:dyDescent="0.2">
      <c r="A208" s="124"/>
      <c r="B208" s="112"/>
      <c r="C208" s="207" t="str">
        <f t="shared" si="20"/>
        <v/>
      </c>
      <c r="D208" s="73"/>
      <c r="E208" s="112"/>
      <c r="F208" s="112"/>
      <c r="G208" s="112"/>
      <c r="H208" s="112"/>
      <c r="I208" s="112"/>
      <c r="J208" s="207" t="str">
        <f t="shared" si="21"/>
        <v/>
      </c>
      <c r="K208" s="112"/>
      <c r="L208" s="112"/>
      <c r="M208" s="112"/>
      <c r="N208" s="112"/>
      <c r="O208" s="112"/>
      <c r="P208" s="112"/>
      <c r="Q208" s="112"/>
      <c r="R208" s="112"/>
      <c r="S208" s="112"/>
      <c r="T208" s="207" t="str">
        <f t="shared" si="22"/>
        <v/>
      </c>
      <c r="U208" s="112"/>
      <c r="V208" s="112"/>
      <c r="W208" s="112"/>
      <c r="X208" s="112"/>
      <c r="Y208" s="207" t="str">
        <f t="shared" si="23"/>
        <v/>
      </c>
      <c r="Z208" s="112"/>
      <c r="AA208" s="112"/>
      <c r="AB208" s="112"/>
      <c r="AC208" s="282"/>
      <c r="AD208" s="132"/>
      <c r="AE208" s="132"/>
      <c r="AF208" s="132"/>
      <c r="AG208" s="119"/>
      <c r="AH208" s="119"/>
      <c r="AI208" s="119"/>
      <c r="AJ208" s="132"/>
      <c r="AK208" s="124"/>
      <c r="AL208" s="207" t="str">
        <f t="shared" si="24"/>
        <v/>
      </c>
      <c r="AM208" s="132"/>
      <c r="AN208" s="132"/>
      <c r="AO208" s="112"/>
      <c r="AP208" s="112"/>
      <c r="AQ208" s="113"/>
      <c r="AR208" s="283"/>
      <c r="AS208" s="132"/>
      <c r="AT208" s="132"/>
      <c r="AU208" s="113"/>
      <c r="AV208" s="132"/>
      <c r="AW208" s="132"/>
      <c r="AX208" s="284"/>
      <c r="AY208" s="132"/>
      <c r="BA208" s="132"/>
      <c r="BB208" s="132"/>
      <c r="BC208" s="212"/>
      <c r="BD208" s="212"/>
      <c r="BE208" s="212"/>
      <c r="BF208" s="212"/>
      <c r="BG208" s="212"/>
      <c r="BH208" s="212"/>
    </row>
    <row r="209" spans="1:60" s="76" customFormat="1" x14ac:dyDescent="0.2">
      <c r="A209" s="124"/>
      <c r="B209" s="112"/>
      <c r="C209" s="207" t="str">
        <f t="shared" si="20"/>
        <v/>
      </c>
      <c r="D209" s="73"/>
      <c r="E209" s="112"/>
      <c r="F209" s="112"/>
      <c r="G209" s="112"/>
      <c r="H209" s="112"/>
      <c r="I209" s="112"/>
      <c r="J209" s="207" t="str">
        <f t="shared" si="21"/>
        <v/>
      </c>
      <c r="K209" s="112"/>
      <c r="L209" s="112"/>
      <c r="M209" s="112"/>
      <c r="N209" s="112"/>
      <c r="O209" s="112"/>
      <c r="P209" s="112"/>
      <c r="Q209" s="112"/>
      <c r="R209" s="112"/>
      <c r="S209" s="112"/>
      <c r="T209" s="207" t="str">
        <f t="shared" si="22"/>
        <v/>
      </c>
      <c r="U209" s="112"/>
      <c r="V209" s="112"/>
      <c r="W209" s="112"/>
      <c r="X209" s="112"/>
      <c r="Y209" s="207" t="str">
        <f t="shared" si="23"/>
        <v/>
      </c>
      <c r="Z209" s="112"/>
      <c r="AA209" s="112"/>
      <c r="AB209" s="112"/>
      <c r="AC209" s="282"/>
      <c r="AD209" s="132"/>
      <c r="AE209" s="132"/>
      <c r="AF209" s="132"/>
      <c r="AG209" s="119"/>
      <c r="AH209" s="119"/>
      <c r="AI209" s="119"/>
      <c r="AJ209" s="132"/>
      <c r="AK209" s="124"/>
      <c r="AL209" s="207" t="str">
        <f t="shared" si="24"/>
        <v/>
      </c>
      <c r="AM209" s="132"/>
      <c r="AN209" s="132"/>
      <c r="AO209" s="112"/>
      <c r="AP209" s="112"/>
      <c r="AQ209" s="113"/>
      <c r="AR209" s="283"/>
      <c r="AS209" s="132"/>
      <c r="AT209" s="132"/>
      <c r="AU209" s="113"/>
      <c r="AV209" s="132"/>
      <c r="AW209" s="132"/>
      <c r="AX209" s="284"/>
      <c r="AY209" s="132"/>
      <c r="BA209" s="132"/>
      <c r="BB209" s="132"/>
      <c r="BC209" s="212"/>
      <c r="BD209" s="212"/>
      <c r="BE209" s="212"/>
      <c r="BF209" s="212"/>
      <c r="BG209" s="212"/>
      <c r="BH209" s="212"/>
    </row>
    <row r="210" spans="1:60" s="76" customFormat="1" x14ac:dyDescent="0.2">
      <c r="A210" s="124"/>
      <c r="B210" s="112"/>
      <c r="C210" s="207" t="str">
        <f t="shared" si="20"/>
        <v/>
      </c>
      <c r="D210" s="73"/>
      <c r="E210" s="112"/>
      <c r="F210" s="112"/>
      <c r="G210" s="112"/>
      <c r="H210" s="112"/>
      <c r="I210" s="112"/>
      <c r="J210" s="207" t="str">
        <f t="shared" si="21"/>
        <v/>
      </c>
      <c r="K210" s="112"/>
      <c r="L210" s="112"/>
      <c r="M210" s="112"/>
      <c r="N210" s="112"/>
      <c r="O210" s="112"/>
      <c r="P210" s="112"/>
      <c r="Q210" s="112"/>
      <c r="R210" s="112"/>
      <c r="S210" s="112"/>
      <c r="T210" s="207" t="str">
        <f t="shared" si="22"/>
        <v/>
      </c>
      <c r="U210" s="112"/>
      <c r="V210" s="112"/>
      <c r="W210" s="112"/>
      <c r="X210" s="112"/>
      <c r="Y210" s="207" t="str">
        <f t="shared" si="23"/>
        <v/>
      </c>
      <c r="Z210" s="112"/>
      <c r="AA210" s="112"/>
      <c r="AB210" s="112"/>
      <c r="AC210" s="282"/>
      <c r="AD210" s="132"/>
      <c r="AE210" s="132"/>
      <c r="AF210" s="132"/>
      <c r="AG210" s="119"/>
      <c r="AH210" s="119"/>
      <c r="AI210" s="119"/>
      <c r="AJ210" s="132"/>
      <c r="AK210" s="124"/>
      <c r="AL210" s="207" t="str">
        <f t="shared" si="24"/>
        <v/>
      </c>
      <c r="AM210" s="132"/>
      <c r="AN210" s="132"/>
      <c r="AO210" s="112"/>
      <c r="AP210" s="112"/>
      <c r="AQ210" s="113"/>
      <c r="AR210" s="283"/>
      <c r="AS210" s="132"/>
      <c r="AT210" s="132"/>
      <c r="AU210" s="113"/>
      <c r="AV210" s="132"/>
      <c r="AW210" s="132"/>
      <c r="AX210" s="284"/>
      <c r="AY210" s="132"/>
      <c r="BA210" s="132"/>
      <c r="BB210" s="132"/>
      <c r="BC210" s="212"/>
      <c r="BD210" s="212"/>
      <c r="BE210" s="212"/>
      <c r="BF210" s="212"/>
      <c r="BG210" s="212"/>
      <c r="BH210" s="212"/>
    </row>
    <row r="211" spans="1:60" s="76" customFormat="1" x14ac:dyDescent="0.2">
      <c r="A211" s="124"/>
      <c r="B211" s="112"/>
      <c r="C211" s="207" t="str">
        <f t="shared" si="20"/>
        <v/>
      </c>
      <c r="D211" s="73"/>
      <c r="E211" s="112"/>
      <c r="F211" s="112"/>
      <c r="G211" s="112"/>
      <c r="H211" s="112"/>
      <c r="I211" s="112"/>
      <c r="J211" s="207" t="str">
        <f t="shared" si="21"/>
        <v/>
      </c>
      <c r="K211" s="112"/>
      <c r="L211" s="112"/>
      <c r="M211" s="112"/>
      <c r="N211" s="112"/>
      <c r="O211" s="112"/>
      <c r="P211" s="112"/>
      <c r="Q211" s="112"/>
      <c r="R211" s="112"/>
      <c r="S211" s="112"/>
      <c r="T211" s="207" t="str">
        <f t="shared" si="22"/>
        <v/>
      </c>
      <c r="U211" s="112"/>
      <c r="V211" s="112"/>
      <c r="W211" s="112"/>
      <c r="X211" s="112"/>
      <c r="Y211" s="207" t="str">
        <f t="shared" si="23"/>
        <v/>
      </c>
      <c r="Z211" s="112"/>
      <c r="AA211" s="112"/>
      <c r="AB211" s="112"/>
      <c r="AC211" s="282"/>
      <c r="AD211" s="132"/>
      <c r="AE211" s="132"/>
      <c r="AF211" s="132"/>
      <c r="AG211" s="119"/>
      <c r="AH211" s="119"/>
      <c r="AI211" s="119"/>
      <c r="AJ211" s="132"/>
      <c r="AK211" s="124"/>
      <c r="AL211" s="207" t="str">
        <f t="shared" si="24"/>
        <v/>
      </c>
      <c r="AM211" s="132"/>
      <c r="AN211" s="132"/>
      <c r="AO211" s="112"/>
      <c r="AP211" s="112"/>
      <c r="AQ211" s="113"/>
      <c r="AR211" s="283"/>
      <c r="AS211" s="132"/>
      <c r="AT211" s="132"/>
      <c r="AU211" s="113"/>
      <c r="AV211" s="132"/>
      <c r="AW211" s="132"/>
      <c r="AX211" s="284"/>
      <c r="AY211" s="132"/>
      <c r="BA211" s="132"/>
      <c r="BB211" s="132"/>
      <c r="BC211" s="212"/>
      <c r="BD211" s="212"/>
      <c r="BE211" s="212"/>
      <c r="BF211" s="212"/>
      <c r="BG211" s="212"/>
      <c r="BH211" s="212"/>
    </row>
    <row r="212" spans="1:60" s="76" customFormat="1" x14ac:dyDescent="0.2">
      <c r="A212" s="124"/>
      <c r="B212" s="112"/>
      <c r="C212" s="207" t="str">
        <f t="shared" si="20"/>
        <v/>
      </c>
      <c r="D212" s="73"/>
      <c r="E212" s="112"/>
      <c r="F212" s="112"/>
      <c r="G212" s="112"/>
      <c r="H212" s="112"/>
      <c r="I212" s="112"/>
      <c r="J212" s="207" t="str">
        <f t="shared" si="21"/>
        <v/>
      </c>
      <c r="K212" s="112"/>
      <c r="L212" s="112"/>
      <c r="M212" s="112"/>
      <c r="N212" s="112"/>
      <c r="O212" s="112"/>
      <c r="P212" s="112"/>
      <c r="Q212" s="112"/>
      <c r="R212" s="112"/>
      <c r="S212" s="112"/>
      <c r="T212" s="207" t="str">
        <f t="shared" si="22"/>
        <v/>
      </c>
      <c r="U212" s="112"/>
      <c r="V212" s="112"/>
      <c r="W212" s="112"/>
      <c r="X212" s="112"/>
      <c r="Y212" s="207" t="str">
        <f t="shared" si="23"/>
        <v/>
      </c>
      <c r="Z212" s="112"/>
      <c r="AA212" s="112"/>
      <c r="AB212" s="112"/>
      <c r="AC212" s="282"/>
      <c r="AD212" s="132"/>
      <c r="AE212" s="132"/>
      <c r="AF212" s="132"/>
      <c r="AG212" s="119"/>
      <c r="AH212" s="119"/>
      <c r="AI212" s="119"/>
      <c r="AJ212" s="132"/>
      <c r="AK212" s="124"/>
      <c r="AL212" s="207" t="str">
        <f t="shared" si="24"/>
        <v/>
      </c>
      <c r="AM212" s="132"/>
      <c r="AN212" s="132"/>
      <c r="AO212" s="112"/>
      <c r="AP212" s="112"/>
      <c r="AQ212" s="113"/>
      <c r="AR212" s="283"/>
      <c r="AS212" s="132"/>
      <c r="AT212" s="132"/>
      <c r="AU212" s="113"/>
      <c r="AV212" s="132"/>
      <c r="AW212" s="132"/>
      <c r="AX212" s="284"/>
      <c r="AY212" s="132"/>
      <c r="BA212" s="132"/>
      <c r="BB212" s="132"/>
      <c r="BC212" s="212"/>
      <c r="BD212" s="212"/>
      <c r="BE212" s="212"/>
      <c r="BF212" s="212"/>
      <c r="BG212" s="212"/>
      <c r="BH212" s="212"/>
    </row>
    <row r="213" spans="1:60" s="76" customFormat="1" x14ac:dyDescent="0.2">
      <c r="A213" s="124"/>
      <c r="B213" s="112"/>
      <c r="C213" s="207" t="str">
        <f t="shared" si="20"/>
        <v/>
      </c>
      <c r="D213" s="73"/>
      <c r="E213" s="112"/>
      <c r="F213" s="112"/>
      <c r="G213" s="112"/>
      <c r="H213" s="112"/>
      <c r="I213" s="112"/>
      <c r="J213" s="207" t="str">
        <f t="shared" si="21"/>
        <v/>
      </c>
      <c r="K213" s="112"/>
      <c r="L213" s="112"/>
      <c r="M213" s="112"/>
      <c r="N213" s="112"/>
      <c r="O213" s="112"/>
      <c r="P213" s="112"/>
      <c r="Q213" s="112"/>
      <c r="R213" s="112"/>
      <c r="S213" s="112"/>
      <c r="T213" s="207" t="str">
        <f t="shared" si="22"/>
        <v/>
      </c>
      <c r="U213" s="112"/>
      <c r="V213" s="112"/>
      <c r="W213" s="112"/>
      <c r="X213" s="112"/>
      <c r="Y213" s="207" t="str">
        <f t="shared" si="23"/>
        <v/>
      </c>
      <c r="Z213" s="112"/>
      <c r="AA213" s="112"/>
      <c r="AB213" s="112"/>
      <c r="AC213" s="282"/>
      <c r="AD213" s="132"/>
      <c r="AE213" s="132"/>
      <c r="AF213" s="132"/>
      <c r="AG213" s="119"/>
      <c r="AH213" s="119"/>
      <c r="AI213" s="119"/>
      <c r="AJ213" s="132"/>
      <c r="AK213" s="124"/>
      <c r="AL213" s="207" t="str">
        <f t="shared" si="24"/>
        <v/>
      </c>
      <c r="AM213" s="132"/>
      <c r="AN213" s="132"/>
      <c r="AO213" s="112"/>
      <c r="AP213" s="112"/>
      <c r="AQ213" s="113"/>
      <c r="AR213" s="283"/>
      <c r="AS213" s="132"/>
      <c r="AT213" s="132"/>
      <c r="AU213" s="113"/>
      <c r="AV213" s="132"/>
      <c r="AW213" s="132"/>
      <c r="AX213" s="284"/>
      <c r="AY213" s="132"/>
      <c r="BA213" s="132"/>
      <c r="BB213" s="132"/>
      <c r="BC213" s="212"/>
      <c r="BD213" s="212"/>
      <c r="BE213" s="212"/>
      <c r="BF213" s="212"/>
      <c r="BG213" s="212"/>
      <c r="BH213" s="212"/>
    </row>
    <row r="214" spans="1:60" s="76" customFormat="1" x14ac:dyDescent="0.2">
      <c r="A214" s="124"/>
      <c r="B214" s="112"/>
      <c r="C214" s="207" t="str">
        <f t="shared" si="20"/>
        <v/>
      </c>
      <c r="D214" s="73"/>
      <c r="E214" s="112"/>
      <c r="F214" s="112"/>
      <c r="G214" s="112"/>
      <c r="H214" s="112"/>
      <c r="I214" s="112"/>
      <c r="J214" s="207" t="str">
        <f t="shared" si="21"/>
        <v/>
      </c>
      <c r="K214" s="112"/>
      <c r="L214" s="112"/>
      <c r="M214" s="112"/>
      <c r="N214" s="112"/>
      <c r="O214" s="112"/>
      <c r="P214" s="112"/>
      <c r="Q214" s="112"/>
      <c r="R214" s="112"/>
      <c r="S214" s="112"/>
      <c r="T214" s="207" t="str">
        <f t="shared" si="22"/>
        <v/>
      </c>
      <c r="U214" s="112"/>
      <c r="V214" s="112"/>
      <c r="W214" s="112"/>
      <c r="X214" s="112"/>
      <c r="Y214" s="207" t="str">
        <f t="shared" si="23"/>
        <v/>
      </c>
      <c r="Z214" s="112"/>
      <c r="AA214" s="112"/>
      <c r="AB214" s="112"/>
      <c r="AC214" s="282"/>
      <c r="AD214" s="132"/>
      <c r="AE214" s="132"/>
      <c r="AF214" s="132"/>
      <c r="AG214" s="119"/>
      <c r="AH214" s="119"/>
      <c r="AI214" s="119"/>
      <c r="AJ214" s="132"/>
      <c r="AK214" s="124"/>
      <c r="AL214" s="207" t="str">
        <f t="shared" si="24"/>
        <v/>
      </c>
      <c r="AM214" s="132"/>
      <c r="AN214" s="132"/>
      <c r="AO214" s="112"/>
      <c r="AP214" s="112"/>
      <c r="AQ214" s="113"/>
      <c r="AR214" s="283"/>
      <c r="AS214" s="132"/>
      <c r="AT214" s="132"/>
      <c r="AU214" s="113"/>
      <c r="AV214" s="132"/>
      <c r="AW214" s="132"/>
      <c r="AX214" s="284"/>
      <c r="AY214" s="132"/>
      <c r="BA214" s="132"/>
      <c r="BB214" s="132"/>
      <c r="BC214" s="212"/>
      <c r="BD214" s="212"/>
      <c r="BE214" s="212"/>
      <c r="BF214" s="212"/>
      <c r="BG214" s="212"/>
      <c r="BH214" s="212"/>
    </row>
    <row r="215" spans="1:60" s="76" customFormat="1" x14ac:dyDescent="0.2">
      <c r="A215" s="124"/>
      <c r="B215" s="112"/>
      <c r="C215" s="207" t="str">
        <f t="shared" si="20"/>
        <v/>
      </c>
      <c r="D215" s="73"/>
      <c r="E215" s="112"/>
      <c r="F215" s="112"/>
      <c r="G215" s="112"/>
      <c r="H215" s="112"/>
      <c r="I215" s="112"/>
      <c r="J215" s="207" t="str">
        <f t="shared" si="21"/>
        <v/>
      </c>
      <c r="K215" s="112"/>
      <c r="L215" s="112"/>
      <c r="M215" s="112"/>
      <c r="N215" s="112"/>
      <c r="O215" s="112"/>
      <c r="P215" s="112"/>
      <c r="Q215" s="112"/>
      <c r="R215" s="112"/>
      <c r="S215" s="112"/>
      <c r="T215" s="207" t="str">
        <f t="shared" si="22"/>
        <v/>
      </c>
      <c r="U215" s="112"/>
      <c r="V215" s="112"/>
      <c r="W215" s="112"/>
      <c r="X215" s="112"/>
      <c r="Y215" s="207" t="str">
        <f t="shared" si="23"/>
        <v/>
      </c>
      <c r="Z215" s="112"/>
      <c r="AA215" s="112"/>
      <c r="AB215" s="112"/>
      <c r="AC215" s="282"/>
      <c r="AD215" s="132"/>
      <c r="AE215" s="132"/>
      <c r="AF215" s="132"/>
      <c r="AG215" s="119"/>
      <c r="AH215" s="119"/>
      <c r="AI215" s="119"/>
      <c r="AJ215" s="132"/>
      <c r="AK215" s="124"/>
      <c r="AL215" s="207" t="str">
        <f t="shared" si="24"/>
        <v/>
      </c>
      <c r="AM215" s="132"/>
      <c r="AN215" s="132"/>
      <c r="AO215" s="112"/>
      <c r="AP215" s="112"/>
      <c r="AQ215" s="113"/>
      <c r="AR215" s="283"/>
      <c r="AS215" s="132"/>
      <c r="AT215" s="132"/>
      <c r="AU215" s="113"/>
      <c r="AV215" s="132"/>
      <c r="AW215" s="132"/>
      <c r="AX215" s="284"/>
      <c r="AY215" s="132"/>
      <c r="BA215" s="132"/>
      <c r="BB215" s="132"/>
      <c r="BC215" s="212"/>
      <c r="BD215" s="212"/>
      <c r="BE215" s="212"/>
      <c r="BF215" s="212"/>
      <c r="BG215" s="212"/>
      <c r="BH215" s="212"/>
    </row>
    <row r="216" spans="1:60" s="76" customFormat="1" x14ac:dyDescent="0.2">
      <c r="A216" s="124"/>
      <c r="B216" s="112"/>
      <c r="C216" s="207" t="str">
        <f t="shared" si="20"/>
        <v/>
      </c>
      <c r="D216" s="73"/>
      <c r="E216" s="112"/>
      <c r="F216" s="112"/>
      <c r="G216" s="112"/>
      <c r="H216" s="112"/>
      <c r="I216" s="112"/>
      <c r="J216" s="207" t="str">
        <f t="shared" si="21"/>
        <v/>
      </c>
      <c r="K216" s="112"/>
      <c r="L216" s="112"/>
      <c r="M216" s="112"/>
      <c r="N216" s="112"/>
      <c r="O216" s="112"/>
      <c r="P216" s="112"/>
      <c r="Q216" s="112"/>
      <c r="R216" s="112"/>
      <c r="S216" s="112"/>
      <c r="T216" s="207" t="str">
        <f t="shared" si="22"/>
        <v/>
      </c>
      <c r="U216" s="112"/>
      <c r="V216" s="112"/>
      <c r="W216" s="112"/>
      <c r="X216" s="112"/>
      <c r="Y216" s="207" t="str">
        <f t="shared" si="23"/>
        <v/>
      </c>
      <c r="Z216" s="112"/>
      <c r="AA216" s="112"/>
      <c r="AB216" s="112"/>
      <c r="AC216" s="282"/>
      <c r="AD216" s="132"/>
      <c r="AE216" s="132"/>
      <c r="AF216" s="132"/>
      <c r="AG216" s="119"/>
      <c r="AH216" s="119"/>
      <c r="AI216" s="119"/>
      <c r="AJ216" s="132"/>
      <c r="AK216" s="124"/>
      <c r="AL216" s="207" t="str">
        <f t="shared" si="24"/>
        <v/>
      </c>
      <c r="AM216" s="132"/>
      <c r="AN216" s="132"/>
      <c r="AO216" s="112"/>
      <c r="AP216" s="112"/>
      <c r="AQ216" s="113"/>
      <c r="AR216" s="283"/>
      <c r="AS216" s="132"/>
      <c r="AT216" s="132"/>
      <c r="AU216" s="113"/>
      <c r="AV216" s="132"/>
      <c r="AW216" s="132"/>
      <c r="AX216" s="284"/>
      <c r="AY216" s="132"/>
      <c r="BA216" s="132"/>
      <c r="BB216" s="132"/>
      <c r="BC216" s="212"/>
      <c r="BD216" s="212"/>
      <c r="BE216" s="212"/>
      <c r="BF216" s="212"/>
      <c r="BG216" s="212"/>
      <c r="BH216" s="212"/>
    </row>
    <row r="217" spans="1:60" s="76" customFormat="1" x14ac:dyDescent="0.2">
      <c r="A217" s="124"/>
      <c r="B217" s="112"/>
      <c r="C217" s="207" t="str">
        <f t="shared" si="20"/>
        <v/>
      </c>
      <c r="D217" s="73"/>
      <c r="E217" s="112"/>
      <c r="F217" s="112"/>
      <c r="G217" s="112"/>
      <c r="H217" s="112"/>
      <c r="I217" s="112"/>
      <c r="J217" s="207" t="str">
        <f t="shared" si="21"/>
        <v/>
      </c>
      <c r="K217" s="112"/>
      <c r="L217" s="112"/>
      <c r="M217" s="112"/>
      <c r="N217" s="112"/>
      <c r="O217" s="112"/>
      <c r="P217" s="112"/>
      <c r="Q217" s="112"/>
      <c r="R217" s="112"/>
      <c r="S217" s="112"/>
      <c r="T217" s="207" t="str">
        <f t="shared" si="22"/>
        <v/>
      </c>
      <c r="U217" s="112"/>
      <c r="V217" s="112"/>
      <c r="W217" s="112"/>
      <c r="X217" s="112"/>
      <c r="Y217" s="207" t="str">
        <f t="shared" si="23"/>
        <v/>
      </c>
      <c r="Z217" s="112"/>
      <c r="AA217" s="112"/>
      <c r="AB217" s="112"/>
      <c r="AC217" s="282"/>
      <c r="AD217" s="132"/>
      <c r="AE217" s="132"/>
      <c r="AF217" s="132"/>
      <c r="AG217" s="119"/>
      <c r="AH217" s="119"/>
      <c r="AI217" s="119"/>
      <c r="AJ217" s="132"/>
      <c r="AK217" s="124"/>
      <c r="AL217" s="207" t="str">
        <f t="shared" si="24"/>
        <v/>
      </c>
      <c r="AM217" s="132"/>
      <c r="AN217" s="132"/>
      <c r="AO217" s="112"/>
      <c r="AP217" s="112"/>
      <c r="AQ217" s="113"/>
      <c r="AR217" s="283"/>
      <c r="AS217" s="132"/>
      <c r="AT217" s="132"/>
      <c r="AU217" s="113"/>
      <c r="AV217" s="132"/>
      <c r="AW217" s="132"/>
      <c r="AX217" s="284"/>
      <c r="AY217" s="132"/>
      <c r="BA217" s="132"/>
      <c r="BB217" s="132"/>
      <c r="BC217" s="212"/>
      <c r="BD217" s="212"/>
      <c r="BE217" s="212"/>
      <c r="BF217" s="212"/>
      <c r="BG217" s="212"/>
      <c r="BH217" s="212"/>
    </row>
    <row r="218" spans="1:60" s="76" customFormat="1" x14ac:dyDescent="0.2">
      <c r="A218" s="124"/>
      <c r="B218" s="112"/>
      <c r="C218" s="207" t="str">
        <f t="shared" si="20"/>
        <v/>
      </c>
      <c r="D218" s="73"/>
      <c r="E218" s="112"/>
      <c r="F218" s="112"/>
      <c r="G218" s="112"/>
      <c r="H218" s="112"/>
      <c r="I218" s="112"/>
      <c r="J218" s="207" t="str">
        <f t="shared" si="21"/>
        <v/>
      </c>
      <c r="K218" s="112"/>
      <c r="L218" s="112"/>
      <c r="M218" s="112"/>
      <c r="N218" s="112"/>
      <c r="O218" s="112"/>
      <c r="P218" s="112"/>
      <c r="Q218" s="112"/>
      <c r="R218" s="112"/>
      <c r="S218" s="112"/>
      <c r="T218" s="207" t="str">
        <f t="shared" si="22"/>
        <v/>
      </c>
      <c r="U218" s="112"/>
      <c r="V218" s="112"/>
      <c r="W218" s="112"/>
      <c r="X218" s="112"/>
      <c r="Y218" s="207" t="str">
        <f t="shared" si="23"/>
        <v/>
      </c>
      <c r="Z218" s="112"/>
      <c r="AA218" s="112"/>
      <c r="AB218" s="112"/>
      <c r="AC218" s="282"/>
      <c r="AD218" s="132"/>
      <c r="AE218" s="132"/>
      <c r="AF218" s="132"/>
      <c r="AG218" s="119"/>
      <c r="AH218" s="119"/>
      <c r="AI218" s="119"/>
      <c r="AJ218" s="132"/>
      <c r="AK218" s="124"/>
      <c r="AL218" s="207" t="str">
        <f t="shared" si="24"/>
        <v/>
      </c>
      <c r="AM218" s="132"/>
      <c r="AN218" s="132"/>
      <c r="AO218" s="112"/>
      <c r="AP218" s="112"/>
      <c r="AQ218" s="113"/>
      <c r="AR218" s="283"/>
      <c r="AS218" s="132"/>
      <c r="AT218" s="132"/>
      <c r="AU218" s="113"/>
      <c r="AV218" s="132"/>
      <c r="AW218" s="132"/>
      <c r="AX218" s="284"/>
      <c r="AY218" s="132"/>
      <c r="BA218" s="132"/>
      <c r="BB218" s="132"/>
      <c r="BC218" s="212"/>
      <c r="BD218" s="212"/>
      <c r="BE218" s="212"/>
      <c r="BF218" s="212"/>
      <c r="BG218" s="212"/>
      <c r="BH218" s="212"/>
    </row>
    <row r="219" spans="1:60" s="76" customFormat="1" x14ac:dyDescent="0.2">
      <c r="A219" s="124"/>
      <c r="B219" s="112"/>
      <c r="C219" s="207" t="str">
        <f t="shared" si="20"/>
        <v/>
      </c>
      <c r="D219" s="73"/>
      <c r="E219" s="112"/>
      <c r="F219" s="112"/>
      <c r="G219" s="112"/>
      <c r="H219" s="112"/>
      <c r="I219" s="112"/>
      <c r="J219" s="207" t="str">
        <f t="shared" si="21"/>
        <v/>
      </c>
      <c r="K219" s="112"/>
      <c r="L219" s="112"/>
      <c r="M219" s="112"/>
      <c r="N219" s="112"/>
      <c r="O219" s="112"/>
      <c r="P219" s="112"/>
      <c r="Q219" s="112"/>
      <c r="R219" s="112"/>
      <c r="S219" s="112"/>
      <c r="T219" s="207" t="str">
        <f t="shared" si="22"/>
        <v/>
      </c>
      <c r="U219" s="112"/>
      <c r="V219" s="112"/>
      <c r="W219" s="112"/>
      <c r="X219" s="112"/>
      <c r="Y219" s="207" t="str">
        <f t="shared" si="23"/>
        <v/>
      </c>
      <c r="Z219" s="112"/>
      <c r="AA219" s="112"/>
      <c r="AB219" s="112"/>
      <c r="AC219" s="282"/>
      <c r="AD219" s="132"/>
      <c r="AE219" s="132"/>
      <c r="AF219" s="132"/>
      <c r="AG219" s="119"/>
      <c r="AH219" s="119"/>
      <c r="AI219" s="119"/>
      <c r="AJ219" s="132"/>
      <c r="AK219" s="124"/>
      <c r="AL219" s="207" t="str">
        <f t="shared" si="24"/>
        <v/>
      </c>
      <c r="AM219" s="132"/>
      <c r="AN219" s="132"/>
      <c r="AO219" s="112"/>
      <c r="AP219" s="112"/>
      <c r="AQ219" s="113"/>
      <c r="AR219" s="283"/>
      <c r="AS219" s="132"/>
      <c r="AT219" s="132"/>
      <c r="AU219" s="113"/>
      <c r="AV219" s="132"/>
      <c r="AW219" s="132"/>
      <c r="AX219" s="284"/>
      <c r="AY219" s="132"/>
      <c r="BA219" s="132"/>
      <c r="BB219" s="132"/>
      <c r="BC219" s="212"/>
      <c r="BD219" s="212"/>
      <c r="BE219" s="212"/>
      <c r="BF219" s="212"/>
      <c r="BG219" s="212"/>
      <c r="BH219" s="212"/>
    </row>
    <row r="220" spans="1:60" s="76" customFormat="1" x14ac:dyDescent="0.2">
      <c r="A220" s="124"/>
      <c r="B220" s="112"/>
      <c r="C220" s="207" t="str">
        <f t="shared" si="20"/>
        <v/>
      </c>
      <c r="D220" s="73"/>
      <c r="E220" s="112"/>
      <c r="F220" s="112"/>
      <c r="G220" s="112"/>
      <c r="H220" s="112"/>
      <c r="I220" s="112"/>
      <c r="J220" s="207" t="str">
        <f t="shared" si="21"/>
        <v/>
      </c>
      <c r="K220" s="112"/>
      <c r="L220" s="112"/>
      <c r="M220" s="112"/>
      <c r="N220" s="112"/>
      <c r="O220" s="112"/>
      <c r="P220" s="112"/>
      <c r="Q220" s="112"/>
      <c r="R220" s="112"/>
      <c r="S220" s="112"/>
      <c r="T220" s="207" t="str">
        <f t="shared" si="22"/>
        <v/>
      </c>
      <c r="U220" s="112"/>
      <c r="V220" s="112"/>
      <c r="W220" s="112"/>
      <c r="X220" s="112"/>
      <c r="Y220" s="207" t="str">
        <f t="shared" si="23"/>
        <v/>
      </c>
      <c r="Z220" s="112"/>
      <c r="AA220" s="112"/>
      <c r="AB220" s="112"/>
      <c r="AC220" s="282"/>
      <c r="AD220" s="132"/>
      <c r="AE220" s="132"/>
      <c r="AF220" s="132"/>
      <c r="AG220" s="119"/>
      <c r="AH220" s="119"/>
      <c r="AI220" s="119"/>
      <c r="AJ220" s="132"/>
      <c r="AK220" s="124"/>
      <c r="AL220" s="207" t="str">
        <f t="shared" si="24"/>
        <v/>
      </c>
      <c r="AM220" s="132"/>
      <c r="AN220" s="132"/>
      <c r="AO220" s="112"/>
      <c r="AP220" s="112"/>
      <c r="AQ220" s="113"/>
      <c r="AR220" s="283"/>
      <c r="AS220" s="132"/>
      <c r="AT220" s="132"/>
      <c r="AU220" s="113"/>
      <c r="AV220" s="132"/>
      <c r="AW220" s="132"/>
      <c r="AX220" s="284"/>
      <c r="AY220" s="132"/>
      <c r="BA220" s="132"/>
      <c r="BB220" s="132"/>
      <c r="BC220" s="212"/>
      <c r="BD220" s="212"/>
      <c r="BE220" s="212"/>
      <c r="BF220" s="212"/>
      <c r="BG220" s="212"/>
      <c r="BH220" s="212"/>
    </row>
    <row r="221" spans="1:60" s="76" customFormat="1" x14ac:dyDescent="0.2">
      <c r="A221" s="124"/>
      <c r="B221" s="112"/>
      <c r="C221" s="207" t="str">
        <f t="shared" si="20"/>
        <v/>
      </c>
      <c r="D221" s="73"/>
      <c r="E221" s="112"/>
      <c r="F221" s="112"/>
      <c r="G221" s="112"/>
      <c r="H221" s="112"/>
      <c r="I221" s="112"/>
      <c r="J221" s="207" t="str">
        <f t="shared" si="21"/>
        <v/>
      </c>
      <c r="K221" s="112"/>
      <c r="L221" s="112"/>
      <c r="M221" s="112"/>
      <c r="N221" s="112"/>
      <c r="O221" s="112"/>
      <c r="P221" s="112"/>
      <c r="Q221" s="112"/>
      <c r="R221" s="112"/>
      <c r="S221" s="112"/>
      <c r="T221" s="207" t="str">
        <f t="shared" si="22"/>
        <v/>
      </c>
      <c r="U221" s="112"/>
      <c r="V221" s="112"/>
      <c r="W221" s="112"/>
      <c r="X221" s="112"/>
      <c r="Y221" s="207" t="str">
        <f t="shared" si="23"/>
        <v/>
      </c>
      <c r="Z221" s="112"/>
      <c r="AA221" s="112"/>
      <c r="AB221" s="112"/>
      <c r="AC221" s="282"/>
      <c r="AD221" s="132"/>
      <c r="AE221" s="132"/>
      <c r="AF221" s="132"/>
      <c r="AG221" s="119"/>
      <c r="AH221" s="119"/>
      <c r="AI221" s="119"/>
      <c r="AJ221" s="132"/>
      <c r="AK221" s="124"/>
      <c r="AL221" s="207" t="str">
        <f t="shared" si="24"/>
        <v/>
      </c>
      <c r="AM221" s="132"/>
      <c r="AN221" s="132"/>
      <c r="AO221" s="112"/>
      <c r="AP221" s="112"/>
      <c r="AQ221" s="113"/>
      <c r="AR221" s="283"/>
      <c r="AS221" s="132"/>
      <c r="AT221" s="132"/>
      <c r="AU221" s="113"/>
      <c r="AV221" s="132"/>
      <c r="AW221" s="132"/>
      <c r="AX221" s="284"/>
      <c r="AY221" s="132"/>
      <c r="BA221" s="132"/>
      <c r="BB221" s="132"/>
      <c r="BC221" s="212"/>
      <c r="BD221" s="212"/>
      <c r="BE221" s="212"/>
      <c r="BF221" s="212"/>
      <c r="BG221" s="212"/>
      <c r="BH221" s="212"/>
    </row>
    <row r="222" spans="1:60" s="76" customFormat="1" x14ac:dyDescent="0.2">
      <c r="A222" s="124"/>
      <c r="B222" s="112"/>
      <c r="C222" s="207" t="str">
        <f t="shared" si="20"/>
        <v/>
      </c>
      <c r="D222" s="73"/>
      <c r="E222" s="112"/>
      <c r="F222" s="112"/>
      <c r="G222" s="112"/>
      <c r="H222" s="112"/>
      <c r="I222" s="112"/>
      <c r="J222" s="207" t="str">
        <f t="shared" si="21"/>
        <v/>
      </c>
      <c r="K222" s="112"/>
      <c r="L222" s="112"/>
      <c r="M222" s="112"/>
      <c r="N222" s="112"/>
      <c r="O222" s="112"/>
      <c r="P222" s="112"/>
      <c r="Q222" s="112"/>
      <c r="R222" s="112"/>
      <c r="S222" s="112"/>
      <c r="T222" s="207" t="str">
        <f t="shared" si="22"/>
        <v/>
      </c>
      <c r="U222" s="112"/>
      <c r="V222" s="112"/>
      <c r="W222" s="112"/>
      <c r="X222" s="112"/>
      <c r="Y222" s="207" t="str">
        <f t="shared" si="23"/>
        <v/>
      </c>
      <c r="Z222" s="112"/>
      <c r="AA222" s="112"/>
      <c r="AB222" s="112"/>
      <c r="AC222" s="282"/>
      <c r="AD222" s="132"/>
      <c r="AE222" s="132"/>
      <c r="AF222" s="132"/>
      <c r="AG222" s="119"/>
      <c r="AH222" s="119"/>
      <c r="AI222" s="119"/>
      <c r="AJ222" s="132"/>
      <c r="AK222" s="124"/>
      <c r="AL222" s="207" t="str">
        <f t="shared" si="24"/>
        <v/>
      </c>
      <c r="AM222" s="132"/>
      <c r="AN222" s="132"/>
      <c r="AO222" s="112"/>
      <c r="AP222" s="112"/>
      <c r="AQ222" s="113"/>
      <c r="AR222" s="283"/>
      <c r="AS222" s="132"/>
      <c r="AT222" s="132"/>
      <c r="AU222" s="113"/>
      <c r="AV222" s="132"/>
      <c r="AW222" s="132"/>
      <c r="AX222" s="284"/>
      <c r="AY222" s="132"/>
      <c r="BA222" s="132"/>
      <c r="BB222" s="132"/>
      <c r="BC222" s="212"/>
      <c r="BD222" s="212"/>
      <c r="BE222" s="212"/>
      <c r="BF222" s="212"/>
      <c r="BG222" s="212"/>
      <c r="BH222" s="212"/>
    </row>
    <row r="223" spans="1:60" s="76" customFormat="1" x14ac:dyDescent="0.2">
      <c r="A223" s="124"/>
      <c r="B223" s="112"/>
      <c r="C223" s="207" t="str">
        <f t="shared" si="20"/>
        <v/>
      </c>
      <c r="D223" s="73"/>
      <c r="E223" s="112"/>
      <c r="F223" s="112"/>
      <c r="G223" s="112"/>
      <c r="H223" s="112"/>
      <c r="I223" s="112"/>
      <c r="J223" s="207" t="str">
        <f t="shared" si="21"/>
        <v/>
      </c>
      <c r="K223" s="112"/>
      <c r="L223" s="112"/>
      <c r="M223" s="112"/>
      <c r="N223" s="112"/>
      <c r="O223" s="112"/>
      <c r="P223" s="112"/>
      <c r="Q223" s="112"/>
      <c r="R223" s="112"/>
      <c r="S223" s="112"/>
      <c r="T223" s="207" t="str">
        <f t="shared" si="22"/>
        <v/>
      </c>
      <c r="U223" s="112"/>
      <c r="V223" s="112"/>
      <c r="W223" s="112"/>
      <c r="X223" s="112"/>
      <c r="Y223" s="207" t="str">
        <f t="shared" si="23"/>
        <v/>
      </c>
      <c r="Z223" s="112"/>
      <c r="AA223" s="112"/>
      <c r="AB223" s="112"/>
      <c r="AC223" s="282"/>
      <c r="AD223" s="132"/>
      <c r="AE223" s="132"/>
      <c r="AF223" s="132"/>
      <c r="AG223" s="119"/>
      <c r="AH223" s="119"/>
      <c r="AI223" s="119"/>
      <c r="AJ223" s="132"/>
      <c r="AK223" s="124"/>
      <c r="AL223" s="207" t="str">
        <f t="shared" si="24"/>
        <v/>
      </c>
      <c r="AM223" s="132"/>
      <c r="AN223" s="132"/>
      <c r="AO223" s="112"/>
      <c r="AP223" s="112"/>
      <c r="AQ223" s="113"/>
      <c r="AR223" s="283"/>
      <c r="AS223" s="132"/>
      <c r="AT223" s="132"/>
      <c r="AU223" s="113"/>
      <c r="AV223" s="132"/>
      <c r="AW223" s="132"/>
      <c r="AX223" s="284"/>
      <c r="AY223" s="132"/>
      <c r="BA223" s="132"/>
      <c r="BB223" s="132"/>
      <c r="BC223" s="212"/>
      <c r="BD223" s="212"/>
      <c r="BE223" s="212"/>
      <c r="BF223" s="212"/>
      <c r="BG223" s="212"/>
      <c r="BH223" s="212"/>
    </row>
    <row r="224" spans="1:60" s="76" customFormat="1" x14ac:dyDescent="0.2">
      <c r="A224" s="124"/>
      <c r="B224" s="112"/>
      <c r="C224" s="207" t="str">
        <f t="shared" si="20"/>
        <v/>
      </c>
      <c r="D224" s="73"/>
      <c r="E224" s="112"/>
      <c r="F224" s="112"/>
      <c r="G224" s="112"/>
      <c r="H224" s="112"/>
      <c r="I224" s="112"/>
      <c r="J224" s="207" t="str">
        <f t="shared" si="21"/>
        <v/>
      </c>
      <c r="K224" s="112"/>
      <c r="L224" s="112"/>
      <c r="M224" s="112"/>
      <c r="N224" s="112"/>
      <c r="O224" s="112"/>
      <c r="P224" s="112"/>
      <c r="Q224" s="112"/>
      <c r="R224" s="112"/>
      <c r="S224" s="112"/>
      <c r="T224" s="207" t="str">
        <f t="shared" si="22"/>
        <v/>
      </c>
      <c r="U224" s="112"/>
      <c r="V224" s="112"/>
      <c r="W224" s="112"/>
      <c r="X224" s="112"/>
      <c r="Y224" s="207" t="str">
        <f t="shared" si="23"/>
        <v/>
      </c>
      <c r="Z224" s="112"/>
      <c r="AA224" s="112"/>
      <c r="AB224" s="112"/>
      <c r="AC224" s="282"/>
      <c r="AD224" s="132"/>
      <c r="AE224" s="132"/>
      <c r="AF224" s="132"/>
      <c r="AG224" s="119"/>
      <c r="AH224" s="119"/>
      <c r="AI224" s="119"/>
      <c r="AJ224" s="132"/>
      <c r="AK224" s="124"/>
      <c r="AL224" s="207" t="str">
        <f t="shared" si="24"/>
        <v/>
      </c>
      <c r="AM224" s="132"/>
      <c r="AN224" s="132"/>
      <c r="AO224" s="112"/>
      <c r="AP224" s="112"/>
      <c r="AQ224" s="113"/>
      <c r="AR224" s="283"/>
      <c r="AS224" s="132"/>
      <c r="AT224" s="132"/>
      <c r="AU224" s="113"/>
      <c r="AV224" s="132"/>
      <c r="AW224" s="132"/>
      <c r="AX224" s="284"/>
      <c r="AY224" s="132"/>
      <c r="BA224" s="132"/>
      <c r="BB224" s="132"/>
      <c r="BC224" s="212"/>
      <c r="BD224" s="212"/>
      <c r="BE224" s="212"/>
      <c r="BF224" s="212"/>
      <c r="BG224" s="212"/>
      <c r="BH224" s="212"/>
    </row>
    <row r="225" spans="1:60" s="76" customFormat="1" x14ac:dyDescent="0.2">
      <c r="A225" s="124"/>
      <c r="B225" s="112"/>
      <c r="C225" s="207" t="str">
        <f t="shared" si="20"/>
        <v/>
      </c>
      <c r="D225" s="73"/>
      <c r="E225" s="112"/>
      <c r="F225" s="112"/>
      <c r="G225" s="112"/>
      <c r="H225" s="112"/>
      <c r="I225" s="112"/>
      <c r="J225" s="207" t="str">
        <f t="shared" si="21"/>
        <v/>
      </c>
      <c r="K225" s="112"/>
      <c r="L225" s="112"/>
      <c r="M225" s="112"/>
      <c r="N225" s="112"/>
      <c r="O225" s="112"/>
      <c r="P225" s="112"/>
      <c r="Q225" s="112"/>
      <c r="R225" s="112"/>
      <c r="S225" s="112"/>
      <c r="T225" s="207" t="str">
        <f t="shared" si="22"/>
        <v/>
      </c>
      <c r="U225" s="112"/>
      <c r="V225" s="112"/>
      <c r="W225" s="112"/>
      <c r="X225" s="112"/>
      <c r="Y225" s="207" t="str">
        <f t="shared" si="23"/>
        <v/>
      </c>
      <c r="Z225" s="112"/>
      <c r="AA225" s="112"/>
      <c r="AB225" s="112"/>
      <c r="AC225" s="282"/>
      <c r="AD225" s="132"/>
      <c r="AE225" s="132"/>
      <c r="AF225" s="132"/>
      <c r="AG225" s="119"/>
      <c r="AH225" s="119"/>
      <c r="AI225" s="119"/>
      <c r="AJ225" s="132"/>
      <c r="AK225" s="124"/>
      <c r="AL225" s="207" t="str">
        <f t="shared" si="24"/>
        <v/>
      </c>
      <c r="AM225" s="132"/>
      <c r="AN225" s="132"/>
      <c r="AO225" s="112"/>
      <c r="AP225" s="112"/>
      <c r="AQ225" s="113"/>
      <c r="AR225" s="283"/>
      <c r="AS225" s="132"/>
      <c r="AT225" s="132"/>
      <c r="AU225" s="113"/>
      <c r="AV225" s="132"/>
      <c r="AW225" s="132"/>
      <c r="AX225" s="284"/>
      <c r="AY225" s="132"/>
      <c r="BA225" s="132"/>
      <c r="BB225" s="132"/>
      <c r="BC225" s="212"/>
      <c r="BD225" s="212"/>
      <c r="BE225" s="212"/>
      <c r="BF225" s="212"/>
      <c r="BG225" s="212"/>
      <c r="BH225" s="212"/>
    </row>
    <row r="226" spans="1:60" s="76" customFormat="1" x14ac:dyDescent="0.2">
      <c r="A226" s="124"/>
      <c r="B226" s="112"/>
      <c r="C226" s="207" t="str">
        <f t="shared" si="20"/>
        <v/>
      </c>
      <c r="D226" s="73"/>
      <c r="E226" s="112"/>
      <c r="F226" s="112"/>
      <c r="G226" s="112"/>
      <c r="H226" s="112"/>
      <c r="I226" s="112"/>
      <c r="J226" s="207" t="str">
        <f t="shared" si="21"/>
        <v/>
      </c>
      <c r="K226" s="112"/>
      <c r="L226" s="112"/>
      <c r="M226" s="112"/>
      <c r="N226" s="112"/>
      <c r="O226" s="112"/>
      <c r="P226" s="112"/>
      <c r="Q226" s="112"/>
      <c r="R226" s="112"/>
      <c r="S226" s="112"/>
      <c r="T226" s="207" t="str">
        <f t="shared" si="22"/>
        <v/>
      </c>
      <c r="U226" s="112"/>
      <c r="V226" s="112"/>
      <c r="W226" s="112"/>
      <c r="X226" s="112"/>
      <c r="Y226" s="207" t="str">
        <f t="shared" si="23"/>
        <v/>
      </c>
      <c r="Z226" s="112"/>
      <c r="AA226" s="112"/>
      <c r="AB226" s="112"/>
      <c r="AC226" s="282"/>
      <c r="AD226" s="132"/>
      <c r="AE226" s="132"/>
      <c r="AF226" s="132"/>
      <c r="AG226" s="119"/>
      <c r="AH226" s="119"/>
      <c r="AI226" s="119"/>
      <c r="AJ226" s="132"/>
      <c r="AK226" s="124"/>
      <c r="AL226" s="207" t="str">
        <f t="shared" si="24"/>
        <v/>
      </c>
      <c r="AM226" s="132"/>
      <c r="AN226" s="132"/>
      <c r="AO226" s="112"/>
      <c r="AP226" s="112"/>
      <c r="AQ226" s="113"/>
      <c r="AR226" s="283"/>
      <c r="AS226" s="132"/>
      <c r="AT226" s="132"/>
      <c r="AU226" s="113"/>
      <c r="AV226" s="132"/>
      <c r="AW226" s="132"/>
      <c r="AX226" s="284"/>
      <c r="AY226" s="132"/>
      <c r="BA226" s="132"/>
      <c r="BB226" s="132"/>
      <c r="BC226" s="212"/>
      <c r="BD226" s="212"/>
      <c r="BE226" s="212"/>
      <c r="BF226" s="212"/>
      <c r="BG226" s="212"/>
      <c r="BH226" s="212"/>
    </row>
    <row r="227" spans="1:60" s="76" customFormat="1" x14ac:dyDescent="0.2">
      <c r="A227" s="124"/>
      <c r="B227" s="112"/>
      <c r="C227" s="207" t="str">
        <f t="shared" si="20"/>
        <v/>
      </c>
      <c r="D227" s="73"/>
      <c r="E227" s="112"/>
      <c r="F227" s="112"/>
      <c r="G227" s="112"/>
      <c r="H227" s="112"/>
      <c r="I227" s="112"/>
      <c r="J227" s="207" t="str">
        <f t="shared" si="21"/>
        <v/>
      </c>
      <c r="K227" s="112"/>
      <c r="L227" s="112"/>
      <c r="M227" s="112"/>
      <c r="N227" s="112"/>
      <c r="O227" s="112"/>
      <c r="P227" s="112"/>
      <c r="Q227" s="112"/>
      <c r="R227" s="112"/>
      <c r="S227" s="112"/>
      <c r="T227" s="207" t="str">
        <f t="shared" si="22"/>
        <v/>
      </c>
      <c r="U227" s="112"/>
      <c r="V227" s="112"/>
      <c r="W227" s="112"/>
      <c r="X227" s="112"/>
      <c r="Y227" s="207" t="str">
        <f t="shared" si="23"/>
        <v/>
      </c>
      <c r="Z227" s="112"/>
      <c r="AA227" s="112"/>
      <c r="AB227" s="112"/>
      <c r="AC227" s="282"/>
      <c r="AD227" s="132"/>
      <c r="AE227" s="132"/>
      <c r="AF227" s="132"/>
      <c r="AG227" s="119"/>
      <c r="AH227" s="119"/>
      <c r="AI227" s="119"/>
      <c r="AJ227" s="132"/>
      <c r="AK227" s="124"/>
      <c r="AL227" s="207" t="str">
        <f t="shared" si="24"/>
        <v/>
      </c>
      <c r="AM227" s="132"/>
      <c r="AN227" s="132"/>
      <c r="AO227" s="112"/>
      <c r="AP227" s="112"/>
      <c r="AQ227" s="113"/>
      <c r="AR227" s="283"/>
      <c r="AS227" s="132"/>
      <c r="AT227" s="132"/>
      <c r="AU227" s="113"/>
      <c r="AV227" s="132"/>
      <c r="AW227" s="132"/>
      <c r="AX227" s="284"/>
      <c r="AY227" s="132"/>
      <c r="BA227" s="132"/>
      <c r="BB227" s="132"/>
      <c r="BC227" s="212"/>
      <c r="BD227" s="212"/>
      <c r="BE227" s="212"/>
      <c r="BF227" s="212"/>
      <c r="BG227" s="212"/>
      <c r="BH227" s="212"/>
    </row>
    <row r="228" spans="1:60" s="76" customFormat="1" x14ac:dyDescent="0.2">
      <c r="A228" s="124"/>
      <c r="B228" s="112"/>
      <c r="C228" s="207" t="str">
        <f t="shared" si="20"/>
        <v/>
      </c>
      <c r="D228" s="73"/>
      <c r="E228" s="112"/>
      <c r="F228" s="112"/>
      <c r="G228" s="112"/>
      <c r="H228" s="112"/>
      <c r="I228" s="112"/>
      <c r="J228" s="207" t="str">
        <f t="shared" si="21"/>
        <v/>
      </c>
      <c r="K228" s="112"/>
      <c r="L228" s="112"/>
      <c r="M228" s="112"/>
      <c r="N228" s="112"/>
      <c r="O228" s="112"/>
      <c r="P228" s="112"/>
      <c r="Q228" s="112"/>
      <c r="R228" s="112"/>
      <c r="S228" s="112"/>
      <c r="T228" s="207" t="str">
        <f t="shared" si="22"/>
        <v/>
      </c>
      <c r="U228" s="112"/>
      <c r="V228" s="112"/>
      <c r="W228" s="112"/>
      <c r="X228" s="112"/>
      <c r="Y228" s="207" t="str">
        <f t="shared" si="23"/>
        <v/>
      </c>
      <c r="Z228" s="112"/>
      <c r="AA228" s="112"/>
      <c r="AB228" s="112"/>
      <c r="AC228" s="282"/>
      <c r="AD228" s="132"/>
      <c r="AE228" s="132"/>
      <c r="AF228" s="132"/>
      <c r="AG228" s="119"/>
      <c r="AH228" s="119"/>
      <c r="AI228" s="119"/>
      <c r="AJ228" s="132"/>
      <c r="AK228" s="124"/>
      <c r="AL228" s="207" t="str">
        <f t="shared" si="24"/>
        <v/>
      </c>
      <c r="AM228" s="132"/>
      <c r="AN228" s="132"/>
      <c r="AO228" s="112"/>
      <c r="AP228" s="112"/>
      <c r="AQ228" s="113"/>
      <c r="AR228" s="283"/>
      <c r="AS228" s="132"/>
      <c r="AT228" s="132"/>
      <c r="AU228" s="113"/>
      <c r="AV228" s="132"/>
      <c r="AW228" s="132"/>
      <c r="AX228" s="284"/>
      <c r="AY228" s="132"/>
      <c r="BA228" s="132"/>
      <c r="BB228" s="132"/>
      <c r="BC228" s="212"/>
      <c r="BD228" s="212"/>
      <c r="BE228" s="212"/>
      <c r="BF228" s="212"/>
      <c r="BG228" s="212"/>
      <c r="BH228" s="212"/>
    </row>
    <row r="229" spans="1:60" s="76" customFormat="1" x14ac:dyDescent="0.2">
      <c r="A229" s="124"/>
      <c r="B229" s="112"/>
      <c r="C229" s="207" t="str">
        <f t="shared" si="20"/>
        <v/>
      </c>
      <c r="D229" s="73"/>
      <c r="E229" s="112"/>
      <c r="F229" s="112"/>
      <c r="G229" s="112"/>
      <c r="H229" s="112"/>
      <c r="I229" s="112"/>
      <c r="J229" s="207" t="str">
        <f t="shared" si="21"/>
        <v/>
      </c>
      <c r="K229" s="112"/>
      <c r="L229" s="112"/>
      <c r="M229" s="112"/>
      <c r="N229" s="112"/>
      <c r="O229" s="112"/>
      <c r="P229" s="112"/>
      <c r="Q229" s="112"/>
      <c r="R229" s="112"/>
      <c r="S229" s="112"/>
      <c r="T229" s="207" t="str">
        <f t="shared" si="22"/>
        <v/>
      </c>
      <c r="U229" s="112"/>
      <c r="V229" s="112"/>
      <c r="W229" s="112"/>
      <c r="X229" s="112"/>
      <c r="Y229" s="207" t="str">
        <f t="shared" si="23"/>
        <v/>
      </c>
      <c r="Z229" s="112"/>
      <c r="AA229" s="112"/>
      <c r="AB229" s="112"/>
      <c r="AC229" s="282"/>
      <c r="AD229" s="132"/>
      <c r="AE229" s="132"/>
      <c r="AF229" s="132"/>
      <c r="AG229" s="119"/>
      <c r="AH229" s="119"/>
      <c r="AI229" s="119"/>
      <c r="AJ229" s="132"/>
      <c r="AK229" s="124"/>
      <c r="AL229" s="207" t="str">
        <f t="shared" si="24"/>
        <v/>
      </c>
      <c r="AM229" s="132"/>
      <c r="AN229" s="132"/>
      <c r="AO229" s="112"/>
      <c r="AP229" s="112"/>
      <c r="AQ229" s="113"/>
      <c r="AR229" s="283"/>
      <c r="AS229" s="132"/>
      <c r="AT229" s="132"/>
      <c r="AU229" s="113"/>
      <c r="AV229" s="132"/>
      <c r="AW229" s="132"/>
      <c r="AX229" s="284"/>
      <c r="AY229" s="132"/>
      <c r="BA229" s="132"/>
      <c r="BB229" s="132"/>
      <c r="BC229" s="212"/>
      <c r="BD229" s="212"/>
      <c r="BE229" s="212"/>
      <c r="BF229" s="212"/>
      <c r="BG229" s="212"/>
      <c r="BH229" s="212"/>
    </row>
    <row r="230" spans="1:60" s="76" customFormat="1" x14ac:dyDescent="0.2">
      <c r="A230" s="124"/>
      <c r="B230" s="112"/>
      <c r="C230" s="207" t="str">
        <f t="shared" si="20"/>
        <v/>
      </c>
      <c r="D230" s="73"/>
      <c r="E230" s="112"/>
      <c r="F230" s="112"/>
      <c r="G230" s="112"/>
      <c r="H230" s="112"/>
      <c r="I230" s="112"/>
      <c r="J230" s="207" t="str">
        <f t="shared" si="21"/>
        <v/>
      </c>
      <c r="K230" s="112"/>
      <c r="L230" s="112"/>
      <c r="M230" s="112"/>
      <c r="N230" s="112"/>
      <c r="O230" s="112"/>
      <c r="P230" s="112"/>
      <c r="Q230" s="112"/>
      <c r="R230" s="112"/>
      <c r="S230" s="112"/>
      <c r="T230" s="207" t="str">
        <f t="shared" si="22"/>
        <v/>
      </c>
      <c r="U230" s="112"/>
      <c r="V230" s="112"/>
      <c r="W230" s="112"/>
      <c r="X230" s="112"/>
      <c r="Y230" s="207" t="str">
        <f t="shared" si="23"/>
        <v/>
      </c>
      <c r="Z230" s="112"/>
      <c r="AA230" s="112"/>
      <c r="AB230" s="112"/>
      <c r="AC230" s="282"/>
      <c r="AD230" s="132"/>
      <c r="AE230" s="132"/>
      <c r="AF230" s="132"/>
      <c r="AG230" s="119"/>
      <c r="AH230" s="119"/>
      <c r="AI230" s="119"/>
      <c r="AJ230" s="132"/>
      <c r="AK230" s="124"/>
      <c r="AL230" s="207" t="str">
        <f t="shared" si="24"/>
        <v/>
      </c>
      <c r="AM230" s="132"/>
      <c r="AN230" s="132"/>
      <c r="AO230" s="112"/>
      <c r="AP230" s="112"/>
      <c r="AQ230" s="113"/>
      <c r="AR230" s="283"/>
      <c r="AS230" s="132"/>
      <c r="AT230" s="132"/>
      <c r="AU230" s="113"/>
      <c r="AV230" s="132"/>
      <c r="AW230" s="132"/>
      <c r="AX230" s="284"/>
      <c r="AY230" s="132"/>
      <c r="BA230" s="132"/>
      <c r="BB230" s="132"/>
      <c r="BC230" s="212"/>
      <c r="BD230" s="212"/>
      <c r="BE230" s="212"/>
      <c r="BF230" s="212"/>
      <c r="BG230" s="212"/>
      <c r="BH230" s="212"/>
    </row>
    <row r="231" spans="1:60" s="76" customFormat="1" x14ac:dyDescent="0.2">
      <c r="A231" s="124"/>
      <c r="B231" s="112"/>
      <c r="C231" s="207" t="str">
        <f t="shared" si="20"/>
        <v/>
      </c>
      <c r="D231" s="73"/>
      <c r="E231" s="112"/>
      <c r="F231" s="112"/>
      <c r="G231" s="112"/>
      <c r="H231" s="112"/>
      <c r="I231" s="112"/>
      <c r="J231" s="207" t="str">
        <f t="shared" si="21"/>
        <v/>
      </c>
      <c r="K231" s="112"/>
      <c r="L231" s="112"/>
      <c r="M231" s="112"/>
      <c r="N231" s="112"/>
      <c r="O231" s="112"/>
      <c r="P231" s="112"/>
      <c r="Q231" s="112"/>
      <c r="R231" s="112"/>
      <c r="S231" s="112"/>
      <c r="T231" s="207" t="str">
        <f t="shared" si="22"/>
        <v/>
      </c>
      <c r="U231" s="112"/>
      <c r="V231" s="112"/>
      <c r="W231" s="112"/>
      <c r="X231" s="112"/>
      <c r="Y231" s="207" t="str">
        <f t="shared" si="23"/>
        <v/>
      </c>
      <c r="Z231" s="112"/>
      <c r="AA231" s="112"/>
      <c r="AB231" s="112"/>
      <c r="AC231" s="282"/>
      <c r="AD231" s="132"/>
      <c r="AE231" s="132"/>
      <c r="AF231" s="132"/>
      <c r="AG231" s="119"/>
      <c r="AH231" s="119"/>
      <c r="AI231" s="119"/>
      <c r="AJ231" s="132"/>
      <c r="AK231" s="124"/>
      <c r="AL231" s="207" t="str">
        <f t="shared" si="24"/>
        <v/>
      </c>
      <c r="AM231" s="132"/>
      <c r="AN231" s="132"/>
      <c r="AO231" s="112"/>
      <c r="AP231" s="112"/>
      <c r="AQ231" s="113"/>
      <c r="AR231" s="283"/>
      <c r="AS231" s="132"/>
      <c r="AT231" s="132"/>
      <c r="AU231" s="113"/>
      <c r="AV231" s="132"/>
      <c r="AW231" s="132"/>
      <c r="AX231" s="284"/>
      <c r="AY231" s="132"/>
      <c r="BA231" s="132"/>
      <c r="BB231" s="132"/>
      <c r="BC231" s="212"/>
      <c r="BD231" s="212"/>
      <c r="BE231" s="212"/>
      <c r="BF231" s="212"/>
      <c r="BG231" s="212"/>
      <c r="BH231" s="212"/>
    </row>
    <row r="232" spans="1:60" s="76" customFormat="1" x14ac:dyDescent="0.2">
      <c r="A232" s="124"/>
      <c r="B232" s="112"/>
      <c r="C232" s="207" t="str">
        <f t="shared" si="20"/>
        <v/>
      </c>
      <c r="D232" s="73"/>
      <c r="E232" s="112"/>
      <c r="F232" s="112"/>
      <c r="G232" s="112"/>
      <c r="H232" s="112"/>
      <c r="I232" s="112"/>
      <c r="J232" s="207" t="str">
        <f t="shared" si="21"/>
        <v/>
      </c>
      <c r="K232" s="112"/>
      <c r="L232" s="112"/>
      <c r="M232" s="112"/>
      <c r="N232" s="112"/>
      <c r="O232" s="112"/>
      <c r="P232" s="112"/>
      <c r="Q232" s="112"/>
      <c r="R232" s="112"/>
      <c r="S232" s="112"/>
      <c r="T232" s="207" t="str">
        <f t="shared" si="22"/>
        <v/>
      </c>
      <c r="U232" s="112"/>
      <c r="V232" s="112"/>
      <c r="W232" s="112"/>
      <c r="X232" s="112"/>
      <c r="Y232" s="207" t="str">
        <f t="shared" si="23"/>
        <v/>
      </c>
      <c r="Z232" s="112"/>
      <c r="AA232" s="112"/>
      <c r="AB232" s="112"/>
      <c r="AC232" s="282"/>
      <c r="AD232" s="132"/>
      <c r="AE232" s="132"/>
      <c r="AF232" s="132"/>
      <c r="AG232" s="119"/>
      <c r="AH232" s="119"/>
      <c r="AI232" s="119"/>
      <c r="AJ232" s="132"/>
      <c r="AK232" s="124"/>
      <c r="AL232" s="207" t="str">
        <f t="shared" si="24"/>
        <v/>
      </c>
      <c r="AM232" s="132"/>
      <c r="AN232" s="132"/>
      <c r="AO232" s="112"/>
      <c r="AP232" s="112"/>
      <c r="AQ232" s="113"/>
      <c r="AR232" s="283"/>
      <c r="AS232" s="132"/>
      <c r="AT232" s="132"/>
      <c r="AU232" s="113"/>
      <c r="AV232" s="132"/>
      <c r="AW232" s="132"/>
      <c r="AX232" s="284"/>
      <c r="AY232" s="132"/>
      <c r="BA232" s="132"/>
      <c r="BB232" s="132"/>
      <c r="BC232" s="212"/>
      <c r="BD232" s="212"/>
      <c r="BE232" s="212"/>
      <c r="BF232" s="212"/>
      <c r="BG232" s="212"/>
      <c r="BH232" s="212"/>
    </row>
    <row r="233" spans="1:60" s="76" customFormat="1" x14ac:dyDescent="0.2">
      <c r="A233" s="124"/>
      <c r="B233" s="112"/>
      <c r="C233" s="207" t="str">
        <f t="shared" si="20"/>
        <v/>
      </c>
      <c r="D233" s="73"/>
      <c r="E233" s="112"/>
      <c r="F233" s="112"/>
      <c r="G233" s="112"/>
      <c r="H233" s="112"/>
      <c r="I233" s="112"/>
      <c r="J233" s="207" t="str">
        <f t="shared" si="21"/>
        <v/>
      </c>
      <c r="K233" s="112"/>
      <c r="L233" s="112"/>
      <c r="M233" s="112"/>
      <c r="N233" s="112"/>
      <c r="O233" s="112"/>
      <c r="P233" s="112"/>
      <c r="Q233" s="112"/>
      <c r="R233" s="112"/>
      <c r="S233" s="112"/>
      <c r="T233" s="207" t="str">
        <f t="shared" si="22"/>
        <v/>
      </c>
      <c r="U233" s="112"/>
      <c r="V233" s="112"/>
      <c r="W233" s="112"/>
      <c r="X233" s="112"/>
      <c r="Y233" s="207" t="str">
        <f t="shared" si="23"/>
        <v/>
      </c>
      <c r="Z233" s="112"/>
      <c r="AA233" s="112"/>
      <c r="AB233" s="112"/>
      <c r="AC233" s="282"/>
      <c r="AD233" s="132"/>
      <c r="AE233" s="132"/>
      <c r="AF233" s="132"/>
      <c r="AG233" s="119"/>
      <c r="AH233" s="119"/>
      <c r="AI233" s="119"/>
      <c r="AJ233" s="132"/>
      <c r="AK233" s="124"/>
      <c r="AL233" s="207" t="str">
        <f t="shared" si="24"/>
        <v/>
      </c>
      <c r="AM233" s="132"/>
      <c r="AN233" s="132"/>
      <c r="AO233" s="112"/>
      <c r="AP233" s="112"/>
      <c r="AQ233" s="113"/>
      <c r="AR233" s="283"/>
      <c r="AS233" s="132"/>
      <c r="AT233" s="132"/>
      <c r="AU233" s="113"/>
      <c r="AV233" s="132"/>
      <c r="AW233" s="132"/>
      <c r="AX233" s="284"/>
      <c r="AY233" s="132"/>
      <c r="BA233" s="132"/>
      <c r="BB233" s="132"/>
      <c r="BC233" s="212"/>
      <c r="BD233" s="212"/>
      <c r="BE233" s="212"/>
      <c r="BF233" s="212"/>
      <c r="BG233" s="212"/>
      <c r="BH233" s="212"/>
    </row>
    <row r="234" spans="1:60" s="76" customFormat="1" x14ac:dyDescent="0.2">
      <c r="A234" s="124"/>
      <c r="B234" s="112"/>
      <c r="C234" s="207" t="str">
        <f t="shared" si="20"/>
        <v/>
      </c>
      <c r="D234" s="73"/>
      <c r="E234" s="112"/>
      <c r="F234" s="112"/>
      <c r="G234" s="112"/>
      <c r="H234" s="112"/>
      <c r="I234" s="112"/>
      <c r="J234" s="207" t="str">
        <f t="shared" si="21"/>
        <v/>
      </c>
      <c r="K234" s="112"/>
      <c r="L234" s="112"/>
      <c r="M234" s="112"/>
      <c r="N234" s="112"/>
      <c r="O234" s="112"/>
      <c r="P234" s="112"/>
      <c r="Q234" s="112"/>
      <c r="R234" s="112"/>
      <c r="S234" s="112"/>
      <c r="T234" s="207" t="str">
        <f t="shared" si="22"/>
        <v/>
      </c>
      <c r="U234" s="112"/>
      <c r="V234" s="112"/>
      <c r="W234" s="112"/>
      <c r="X234" s="112"/>
      <c r="Y234" s="207" t="str">
        <f t="shared" si="23"/>
        <v/>
      </c>
      <c r="Z234" s="112"/>
      <c r="AA234" s="112"/>
      <c r="AB234" s="112"/>
      <c r="AC234" s="282"/>
      <c r="AD234" s="132"/>
      <c r="AE234" s="132"/>
      <c r="AF234" s="132"/>
      <c r="AG234" s="119"/>
      <c r="AH234" s="119"/>
      <c r="AI234" s="119"/>
      <c r="AJ234" s="132"/>
      <c r="AK234" s="124"/>
      <c r="AL234" s="207" t="str">
        <f t="shared" si="24"/>
        <v/>
      </c>
      <c r="AM234" s="132"/>
      <c r="AN234" s="132"/>
      <c r="AO234" s="112"/>
      <c r="AP234" s="112"/>
      <c r="AQ234" s="113"/>
      <c r="AR234" s="283"/>
      <c r="AS234" s="132"/>
      <c r="AT234" s="132"/>
      <c r="AU234" s="113"/>
      <c r="AV234" s="132"/>
      <c r="AW234" s="132"/>
      <c r="AX234" s="284"/>
      <c r="AY234" s="132"/>
      <c r="BA234" s="132"/>
      <c r="BB234" s="132"/>
      <c r="BC234" s="212"/>
      <c r="BD234" s="212"/>
      <c r="BE234" s="212"/>
      <c r="BF234" s="212"/>
      <c r="BG234" s="212"/>
      <c r="BH234" s="212"/>
    </row>
    <row r="235" spans="1:60" s="76" customFormat="1" x14ac:dyDescent="0.2">
      <c r="A235" s="124"/>
      <c r="B235" s="112"/>
      <c r="C235" s="207" t="str">
        <f t="shared" si="20"/>
        <v/>
      </c>
      <c r="D235" s="73"/>
      <c r="E235" s="112"/>
      <c r="F235" s="112"/>
      <c r="G235" s="112"/>
      <c r="H235" s="112"/>
      <c r="I235" s="112"/>
      <c r="J235" s="207" t="str">
        <f t="shared" si="21"/>
        <v/>
      </c>
      <c r="K235" s="112"/>
      <c r="L235" s="112"/>
      <c r="M235" s="112"/>
      <c r="N235" s="112"/>
      <c r="O235" s="112"/>
      <c r="P235" s="112"/>
      <c r="Q235" s="112"/>
      <c r="R235" s="112"/>
      <c r="S235" s="112"/>
      <c r="T235" s="207" t="str">
        <f t="shared" si="22"/>
        <v/>
      </c>
      <c r="U235" s="112"/>
      <c r="V235" s="112"/>
      <c r="W235" s="112"/>
      <c r="X235" s="112"/>
      <c r="Y235" s="207" t="str">
        <f t="shared" si="23"/>
        <v/>
      </c>
      <c r="Z235" s="112"/>
      <c r="AA235" s="112"/>
      <c r="AB235" s="112"/>
      <c r="AC235" s="282"/>
      <c r="AD235" s="132"/>
      <c r="AE235" s="132"/>
      <c r="AF235" s="132"/>
      <c r="AG235" s="119"/>
      <c r="AH235" s="119"/>
      <c r="AI235" s="119"/>
      <c r="AJ235" s="132"/>
      <c r="AK235" s="124"/>
      <c r="AL235" s="207" t="str">
        <f t="shared" si="24"/>
        <v/>
      </c>
      <c r="AM235" s="132"/>
      <c r="AN235" s="132"/>
      <c r="AO235" s="112"/>
      <c r="AP235" s="112"/>
      <c r="AQ235" s="113"/>
      <c r="AR235" s="283"/>
      <c r="AS235" s="132"/>
      <c r="AT235" s="132"/>
      <c r="AU235" s="113"/>
      <c r="AV235" s="132"/>
      <c r="AW235" s="132"/>
      <c r="AX235" s="284"/>
      <c r="AY235" s="132"/>
      <c r="BA235" s="132"/>
      <c r="BB235" s="132"/>
      <c r="BC235" s="212"/>
      <c r="BD235" s="212"/>
      <c r="BE235" s="212"/>
      <c r="BF235" s="212"/>
      <c r="BG235" s="212"/>
      <c r="BH235" s="212"/>
    </row>
    <row r="236" spans="1:60" s="76" customFormat="1" x14ac:dyDescent="0.2">
      <c r="A236" s="124"/>
      <c r="B236" s="112"/>
      <c r="C236" s="207" t="str">
        <f t="shared" si="20"/>
        <v/>
      </c>
      <c r="D236" s="73"/>
      <c r="E236" s="112"/>
      <c r="F236" s="112"/>
      <c r="G236" s="112"/>
      <c r="H236" s="112"/>
      <c r="I236" s="112"/>
      <c r="J236" s="207" t="str">
        <f t="shared" si="21"/>
        <v/>
      </c>
      <c r="K236" s="112"/>
      <c r="L236" s="112"/>
      <c r="M236" s="112"/>
      <c r="N236" s="112"/>
      <c r="O236" s="112"/>
      <c r="P236" s="112"/>
      <c r="Q236" s="112"/>
      <c r="R236" s="112"/>
      <c r="S236" s="112"/>
      <c r="T236" s="207" t="str">
        <f t="shared" si="22"/>
        <v/>
      </c>
      <c r="U236" s="112"/>
      <c r="V236" s="112"/>
      <c r="W236" s="112"/>
      <c r="X236" s="112"/>
      <c r="Y236" s="207" t="str">
        <f t="shared" si="23"/>
        <v/>
      </c>
      <c r="Z236" s="112"/>
      <c r="AA236" s="112"/>
      <c r="AB236" s="112"/>
      <c r="AC236" s="282"/>
      <c r="AD236" s="132"/>
      <c r="AE236" s="132"/>
      <c r="AF236" s="132"/>
      <c r="AG236" s="119"/>
      <c r="AH236" s="119"/>
      <c r="AI236" s="119"/>
      <c r="AJ236" s="132"/>
      <c r="AK236" s="124"/>
      <c r="AL236" s="207" t="str">
        <f t="shared" si="24"/>
        <v/>
      </c>
      <c r="AM236" s="132"/>
      <c r="AN236" s="132"/>
      <c r="AO236" s="112"/>
      <c r="AP236" s="112"/>
      <c r="AQ236" s="113"/>
      <c r="AR236" s="283"/>
      <c r="AS236" s="132"/>
      <c r="AT236" s="132"/>
      <c r="AU236" s="113"/>
      <c r="AV236" s="132"/>
      <c r="AW236" s="132"/>
      <c r="AX236" s="284"/>
      <c r="AY236" s="132"/>
      <c r="BA236" s="132"/>
      <c r="BB236" s="132"/>
      <c r="BC236" s="212"/>
      <c r="BD236" s="212"/>
      <c r="BE236" s="212"/>
      <c r="BF236" s="212"/>
      <c r="BG236" s="212"/>
      <c r="BH236" s="212"/>
    </row>
    <row r="237" spans="1:60" s="76" customFormat="1" x14ac:dyDescent="0.2">
      <c r="A237" s="124"/>
      <c r="B237" s="112"/>
      <c r="C237" s="207" t="str">
        <f t="shared" si="20"/>
        <v/>
      </c>
      <c r="D237" s="73"/>
      <c r="E237" s="112"/>
      <c r="F237" s="112"/>
      <c r="G237" s="112"/>
      <c r="H237" s="112"/>
      <c r="I237" s="112"/>
      <c r="J237" s="207" t="str">
        <f t="shared" si="21"/>
        <v/>
      </c>
      <c r="K237" s="112"/>
      <c r="L237" s="112"/>
      <c r="M237" s="112"/>
      <c r="N237" s="112"/>
      <c r="O237" s="112"/>
      <c r="P237" s="112"/>
      <c r="Q237" s="112"/>
      <c r="R237" s="112"/>
      <c r="S237" s="112"/>
      <c r="T237" s="207" t="str">
        <f t="shared" si="22"/>
        <v/>
      </c>
      <c r="U237" s="112"/>
      <c r="V237" s="112"/>
      <c r="W237" s="112"/>
      <c r="X237" s="112"/>
      <c r="Y237" s="207" t="str">
        <f t="shared" si="23"/>
        <v/>
      </c>
      <c r="Z237" s="112"/>
      <c r="AA237" s="112"/>
      <c r="AB237" s="112"/>
      <c r="AC237" s="282"/>
      <c r="AD237" s="132"/>
      <c r="AE237" s="132"/>
      <c r="AF237" s="132"/>
      <c r="AG237" s="119"/>
      <c r="AH237" s="119"/>
      <c r="AI237" s="119"/>
      <c r="AJ237" s="132"/>
      <c r="AK237" s="124"/>
      <c r="AL237" s="207" t="str">
        <f t="shared" si="24"/>
        <v/>
      </c>
      <c r="AM237" s="132"/>
      <c r="AN237" s="132"/>
      <c r="AO237" s="112"/>
      <c r="AP237" s="112"/>
      <c r="AQ237" s="113"/>
      <c r="AR237" s="283"/>
      <c r="AS237" s="132"/>
      <c r="AT237" s="132"/>
      <c r="AU237" s="113"/>
      <c r="AV237" s="132"/>
      <c r="AW237" s="132"/>
      <c r="AX237" s="284"/>
      <c r="AY237" s="132"/>
      <c r="BA237" s="132"/>
      <c r="BB237" s="132"/>
      <c r="BC237" s="212"/>
      <c r="BD237" s="212"/>
      <c r="BE237" s="212"/>
      <c r="BF237" s="212"/>
      <c r="BG237" s="212"/>
      <c r="BH237" s="212"/>
    </row>
    <row r="238" spans="1:60" s="76" customFormat="1" x14ac:dyDescent="0.2">
      <c r="A238" s="124"/>
      <c r="B238" s="112"/>
      <c r="C238" s="207" t="str">
        <f t="shared" si="20"/>
        <v/>
      </c>
      <c r="D238" s="73"/>
      <c r="E238" s="112"/>
      <c r="F238" s="112"/>
      <c r="G238" s="112"/>
      <c r="H238" s="112"/>
      <c r="I238" s="112"/>
      <c r="J238" s="207" t="str">
        <f t="shared" si="21"/>
        <v/>
      </c>
      <c r="K238" s="112"/>
      <c r="L238" s="112"/>
      <c r="M238" s="112"/>
      <c r="N238" s="112"/>
      <c r="O238" s="112"/>
      <c r="P238" s="112"/>
      <c r="Q238" s="112"/>
      <c r="R238" s="112"/>
      <c r="S238" s="112"/>
      <c r="T238" s="207" t="str">
        <f t="shared" si="22"/>
        <v/>
      </c>
      <c r="U238" s="112"/>
      <c r="V238" s="112"/>
      <c r="W238" s="112"/>
      <c r="X238" s="112"/>
      <c r="Y238" s="207" t="str">
        <f t="shared" si="23"/>
        <v/>
      </c>
      <c r="Z238" s="112"/>
      <c r="AA238" s="112"/>
      <c r="AB238" s="112"/>
      <c r="AC238" s="282"/>
      <c r="AD238" s="132"/>
      <c r="AE238" s="132"/>
      <c r="AF238" s="132"/>
      <c r="AG238" s="119"/>
      <c r="AH238" s="119"/>
      <c r="AI238" s="119"/>
      <c r="AJ238" s="132"/>
      <c r="AK238" s="124"/>
      <c r="AL238" s="207" t="str">
        <f t="shared" si="24"/>
        <v/>
      </c>
      <c r="AM238" s="132"/>
      <c r="AN238" s="132"/>
      <c r="AO238" s="112"/>
      <c r="AP238" s="112"/>
      <c r="AQ238" s="113"/>
      <c r="AR238" s="283"/>
      <c r="AS238" s="132"/>
      <c r="AT238" s="132"/>
      <c r="AU238" s="113"/>
      <c r="AV238" s="132"/>
      <c r="AW238" s="132"/>
      <c r="AX238" s="284"/>
      <c r="AY238" s="132"/>
      <c r="BA238" s="132"/>
      <c r="BB238" s="132"/>
      <c r="BC238" s="212"/>
      <c r="BD238" s="212"/>
      <c r="BE238" s="212"/>
      <c r="BF238" s="212"/>
      <c r="BG238" s="212"/>
      <c r="BH238" s="212"/>
    </row>
    <row r="239" spans="1:60" s="76" customFormat="1" x14ac:dyDescent="0.2">
      <c r="A239" s="124"/>
      <c r="B239" s="112"/>
      <c r="C239" s="207" t="str">
        <f t="shared" si="20"/>
        <v/>
      </c>
      <c r="D239" s="73"/>
      <c r="E239" s="112"/>
      <c r="F239" s="112"/>
      <c r="G239" s="112"/>
      <c r="H239" s="112"/>
      <c r="I239" s="112"/>
      <c r="J239" s="207" t="str">
        <f t="shared" si="21"/>
        <v/>
      </c>
      <c r="K239" s="112"/>
      <c r="L239" s="112"/>
      <c r="M239" s="112"/>
      <c r="N239" s="112"/>
      <c r="O239" s="112"/>
      <c r="P239" s="112"/>
      <c r="Q239" s="112"/>
      <c r="R239" s="112"/>
      <c r="S239" s="112"/>
      <c r="T239" s="207" t="str">
        <f t="shared" si="22"/>
        <v/>
      </c>
      <c r="U239" s="112"/>
      <c r="V239" s="112"/>
      <c r="W239" s="112"/>
      <c r="X239" s="112"/>
      <c r="Y239" s="207" t="str">
        <f t="shared" si="23"/>
        <v/>
      </c>
      <c r="Z239" s="112"/>
      <c r="AA239" s="112"/>
      <c r="AB239" s="112"/>
      <c r="AC239" s="282"/>
      <c r="AD239" s="132"/>
      <c r="AE239" s="132"/>
      <c r="AF239" s="132"/>
      <c r="AG239" s="119"/>
      <c r="AH239" s="119"/>
      <c r="AI239" s="119"/>
      <c r="AJ239" s="132"/>
      <c r="AK239" s="124"/>
      <c r="AL239" s="207" t="str">
        <f t="shared" si="24"/>
        <v/>
      </c>
      <c r="AM239" s="132"/>
      <c r="AN239" s="132"/>
      <c r="AO239" s="112"/>
      <c r="AP239" s="112"/>
      <c r="AQ239" s="113"/>
      <c r="AR239" s="283"/>
      <c r="AS239" s="132"/>
      <c r="AT239" s="132"/>
      <c r="AU239" s="113"/>
      <c r="AV239" s="132"/>
      <c r="AW239" s="132"/>
      <c r="AX239" s="284"/>
      <c r="AY239" s="132"/>
      <c r="BA239" s="132"/>
      <c r="BB239" s="132"/>
      <c r="BC239" s="212"/>
      <c r="BD239" s="212"/>
      <c r="BE239" s="212"/>
      <c r="BF239" s="212"/>
      <c r="BG239" s="212"/>
      <c r="BH239" s="212"/>
    </row>
    <row r="240" spans="1:60" s="76" customFormat="1" x14ac:dyDescent="0.2">
      <c r="A240" s="124"/>
      <c r="B240" s="112"/>
      <c r="C240" s="207" t="str">
        <f t="shared" si="20"/>
        <v/>
      </c>
      <c r="D240" s="73"/>
      <c r="E240" s="112"/>
      <c r="F240" s="112"/>
      <c r="G240" s="112"/>
      <c r="H240" s="112"/>
      <c r="I240" s="112"/>
      <c r="J240" s="207" t="str">
        <f t="shared" si="21"/>
        <v/>
      </c>
      <c r="K240" s="112"/>
      <c r="L240" s="112"/>
      <c r="M240" s="112"/>
      <c r="N240" s="112"/>
      <c r="O240" s="112"/>
      <c r="P240" s="112"/>
      <c r="Q240" s="112"/>
      <c r="R240" s="112"/>
      <c r="S240" s="112"/>
      <c r="T240" s="207" t="str">
        <f t="shared" si="22"/>
        <v/>
      </c>
      <c r="U240" s="112"/>
      <c r="V240" s="112"/>
      <c r="W240" s="112"/>
      <c r="X240" s="112"/>
      <c r="Y240" s="207" t="str">
        <f t="shared" si="23"/>
        <v/>
      </c>
      <c r="Z240" s="112"/>
      <c r="AA240" s="112"/>
      <c r="AB240" s="112"/>
      <c r="AC240" s="282"/>
      <c r="AD240" s="132"/>
      <c r="AE240" s="132"/>
      <c r="AF240" s="132"/>
      <c r="AG240" s="119"/>
      <c r="AH240" s="119"/>
      <c r="AI240" s="119"/>
      <c r="AJ240" s="132"/>
      <c r="AK240" s="124"/>
      <c r="AL240" s="207" t="str">
        <f t="shared" si="24"/>
        <v/>
      </c>
      <c r="AM240" s="132"/>
      <c r="AN240" s="132"/>
      <c r="AO240" s="112"/>
      <c r="AP240" s="112"/>
      <c r="AQ240" s="113"/>
      <c r="AR240" s="283"/>
      <c r="AS240" s="132"/>
      <c r="AT240" s="132"/>
      <c r="AU240" s="113"/>
      <c r="AV240" s="132"/>
      <c r="AW240" s="132"/>
      <c r="AX240" s="284"/>
      <c r="AY240" s="132"/>
      <c r="BA240" s="132"/>
      <c r="BB240" s="132"/>
      <c r="BC240" s="212"/>
      <c r="BD240" s="212"/>
      <c r="BE240" s="212"/>
      <c r="BF240" s="212"/>
      <c r="BG240" s="212"/>
      <c r="BH240" s="212"/>
    </row>
    <row r="241" spans="1:60" s="76" customFormat="1" x14ac:dyDescent="0.2">
      <c r="A241" s="124"/>
      <c r="B241" s="112"/>
      <c r="C241" s="207" t="str">
        <f t="shared" si="20"/>
        <v/>
      </c>
      <c r="D241" s="73"/>
      <c r="E241" s="112"/>
      <c r="F241" s="112"/>
      <c r="G241" s="112"/>
      <c r="H241" s="112"/>
      <c r="I241" s="112"/>
      <c r="J241" s="207" t="str">
        <f t="shared" si="21"/>
        <v/>
      </c>
      <c r="K241" s="112"/>
      <c r="L241" s="112"/>
      <c r="M241" s="112"/>
      <c r="N241" s="112"/>
      <c r="O241" s="112"/>
      <c r="P241" s="112"/>
      <c r="Q241" s="112"/>
      <c r="R241" s="112"/>
      <c r="S241" s="112"/>
      <c r="T241" s="207" t="str">
        <f t="shared" si="22"/>
        <v/>
      </c>
      <c r="U241" s="112"/>
      <c r="V241" s="112"/>
      <c r="W241" s="112"/>
      <c r="X241" s="112"/>
      <c r="Y241" s="207" t="str">
        <f t="shared" si="23"/>
        <v/>
      </c>
      <c r="Z241" s="112"/>
      <c r="AA241" s="112"/>
      <c r="AB241" s="112"/>
      <c r="AC241" s="282"/>
      <c r="AD241" s="132"/>
      <c r="AE241" s="132"/>
      <c r="AF241" s="132"/>
      <c r="AG241" s="119"/>
      <c r="AH241" s="119"/>
      <c r="AI241" s="119"/>
      <c r="AJ241" s="132"/>
      <c r="AK241" s="124"/>
      <c r="AL241" s="207" t="str">
        <f t="shared" si="24"/>
        <v/>
      </c>
      <c r="AM241" s="132"/>
      <c r="AN241" s="132"/>
      <c r="AO241" s="112"/>
      <c r="AP241" s="112"/>
      <c r="AQ241" s="113"/>
      <c r="AR241" s="283"/>
      <c r="AS241" s="132"/>
      <c r="AT241" s="132"/>
      <c r="AU241" s="113"/>
      <c r="AV241" s="132"/>
      <c r="AW241" s="132"/>
      <c r="AX241" s="284"/>
      <c r="AY241" s="132"/>
      <c r="BA241" s="132"/>
      <c r="BB241" s="132"/>
      <c r="BC241" s="212"/>
      <c r="BD241" s="212"/>
      <c r="BE241" s="212"/>
      <c r="BF241" s="212"/>
      <c r="BG241" s="212"/>
      <c r="BH241" s="212"/>
    </row>
    <row r="242" spans="1:60" s="76" customFormat="1" x14ac:dyDescent="0.2">
      <c r="A242" s="124"/>
      <c r="B242" s="112"/>
      <c r="C242" s="207" t="str">
        <f t="shared" si="20"/>
        <v/>
      </c>
      <c r="D242" s="73"/>
      <c r="E242" s="112"/>
      <c r="F242" s="112"/>
      <c r="G242" s="112"/>
      <c r="H242" s="112"/>
      <c r="I242" s="112"/>
      <c r="J242" s="207" t="str">
        <f t="shared" si="21"/>
        <v/>
      </c>
      <c r="K242" s="112"/>
      <c r="L242" s="112"/>
      <c r="M242" s="112"/>
      <c r="N242" s="112"/>
      <c r="O242" s="112"/>
      <c r="P242" s="112"/>
      <c r="Q242" s="112"/>
      <c r="R242" s="112"/>
      <c r="S242" s="112"/>
      <c r="T242" s="207" t="str">
        <f t="shared" si="22"/>
        <v/>
      </c>
      <c r="U242" s="112"/>
      <c r="V242" s="112"/>
      <c r="W242" s="112"/>
      <c r="X242" s="112"/>
      <c r="Y242" s="207" t="str">
        <f t="shared" si="23"/>
        <v/>
      </c>
      <c r="Z242" s="112"/>
      <c r="AA242" s="112"/>
      <c r="AB242" s="112"/>
      <c r="AC242" s="282"/>
      <c r="AD242" s="132"/>
      <c r="AE242" s="132"/>
      <c r="AF242" s="132"/>
      <c r="AG242" s="119"/>
      <c r="AH242" s="119"/>
      <c r="AI242" s="119"/>
      <c r="AJ242" s="132"/>
      <c r="AK242" s="124"/>
      <c r="AL242" s="207" t="str">
        <f t="shared" si="24"/>
        <v/>
      </c>
      <c r="AM242" s="132"/>
      <c r="AN242" s="132"/>
      <c r="AO242" s="112"/>
      <c r="AP242" s="112"/>
      <c r="AQ242" s="113"/>
      <c r="AR242" s="283"/>
      <c r="AS242" s="132"/>
      <c r="AT242" s="132"/>
      <c r="AU242" s="113"/>
      <c r="AV242" s="132"/>
      <c r="AW242" s="132"/>
      <c r="AX242" s="284"/>
      <c r="AY242" s="132"/>
      <c r="BA242" s="132"/>
      <c r="BB242" s="132"/>
      <c r="BC242" s="212"/>
      <c r="BD242" s="212"/>
      <c r="BE242" s="212"/>
      <c r="BF242" s="212"/>
      <c r="BG242" s="212"/>
      <c r="BH242" s="212"/>
    </row>
    <row r="243" spans="1:60" s="76" customFormat="1" x14ac:dyDescent="0.2">
      <c r="A243" s="124"/>
      <c r="B243" s="112"/>
      <c r="C243" s="207" t="str">
        <f t="shared" si="20"/>
        <v/>
      </c>
      <c r="D243" s="73"/>
      <c r="E243" s="112"/>
      <c r="F243" s="112"/>
      <c r="G243" s="112"/>
      <c r="H243" s="112"/>
      <c r="I243" s="112"/>
      <c r="J243" s="207" t="str">
        <f t="shared" si="21"/>
        <v/>
      </c>
      <c r="K243" s="112"/>
      <c r="L243" s="112"/>
      <c r="M243" s="112"/>
      <c r="N243" s="112"/>
      <c r="O243" s="112"/>
      <c r="P243" s="112"/>
      <c r="Q243" s="112"/>
      <c r="R243" s="112"/>
      <c r="S243" s="112"/>
      <c r="T243" s="207" t="str">
        <f t="shared" si="22"/>
        <v/>
      </c>
      <c r="U243" s="112"/>
      <c r="V243" s="112"/>
      <c r="W243" s="112"/>
      <c r="X243" s="112"/>
      <c r="Y243" s="207" t="str">
        <f t="shared" si="23"/>
        <v/>
      </c>
      <c r="Z243" s="112"/>
      <c r="AA243" s="112"/>
      <c r="AB243" s="112"/>
      <c r="AC243" s="282"/>
      <c r="AD243" s="132"/>
      <c r="AE243" s="132"/>
      <c r="AF243" s="132"/>
      <c r="AG243" s="119"/>
      <c r="AH243" s="119"/>
      <c r="AI243" s="119"/>
      <c r="AJ243" s="132"/>
      <c r="AK243" s="124"/>
      <c r="AL243" s="207" t="str">
        <f t="shared" si="24"/>
        <v/>
      </c>
      <c r="AM243" s="132"/>
      <c r="AN243" s="132"/>
      <c r="AO243" s="112"/>
      <c r="AP243" s="112"/>
      <c r="AQ243" s="113"/>
      <c r="AR243" s="283"/>
      <c r="AS243" s="132"/>
      <c r="AT243" s="132"/>
      <c r="AU243" s="113"/>
      <c r="AV243" s="132"/>
      <c r="AW243" s="132"/>
      <c r="AX243" s="284"/>
      <c r="AY243" s="132"/>
      <c r="BA243" s="132"/>
      <c r="BB243" s="132"/>
      <c r="BC243" s="212"/>
      <c r="BD243" s="212"/>
      <c r="BE243" s="212"/>
      <c r="BF243" s="212"/>
      <c r="BG243" s="212"/>
      <c r="BH243" s="212"/>
    </row>
    <row r="244" spans="1:60" s="76" customFormat="1" x14ac:dyDescent="0.2">
      <c r="A244" s="124"/>
      <c r="B244" s="112"/>
      <c r="C244" s="207" t="str">
        <f t="shared" si="20"/>
        <v/>
      </c>
      <c r="D244" s="73"/>
      <c r="E244" s="112"/>
      <c r="F244" s="112"/>
      <c r="G244" s="112"/>
      <c r="H244" s="112"/>
      <c r="I244" s="112"/>
      <c r="J244" s="207" t="str">
        <f t="shared" si="21"/>
        <v/>
      </c>
      <c r="K244" s="112"/>
      <c r="L244" s="112"/>
      <c r="M244" s="112"/>
      <c r="N244" s="112"/>
      <c r="O244" s="112"/>
      <c r="P244" s="112"/>
      <c r="Q244" s="112"/>
      <c r="R244" s="112"/>
      <c r="S244" s="112"/>
      <c r="T244" s="207" t="str">
        <f t="shared" si="22"/>
        <v/>
      </c>
      <c r="U244" s="112"/>
      <c r="V244" s="112"/>
      <c r="W244" s="112"/>
      <c r="X244" s="112"/>
      <c r="Y244" s="207" t="str">
        <f t="shared" si="23"/>
        <v/>
      </c>
      <c r="Z244" s="112"/>
      <c r="AA244" s="112"/>
      <c r="AB244" s="112"/>
      <c r="AC244" s="282"/>
      <c r="AD244" s="132"/>
      <c r="AE244" s="132"/>
      <c r="AF244" s="132"/>
      <c r="AG244" s="119"/>
      <c r="AH244" s="119"/>
      <c r="AI244" s="119"/>
      <c r="AJ244" s="132"/>
      <c r="AK244" s="124"/>
      <c r="AL244" s="207" t="str">
        <f t="shared" si="24"/>
        <v/>
      </c>
      <c r="AM244" s="132"/>
      <c r="AN244" s="132"/>
      <c r="AO244" s="112"/>
      <c r="AP244" s="112"/>
      <c r="AQ244" s="113"/>
      <c r="AR244" s="283"/>
      <c r="AS244" s="132"/>
      <c r="AT244" s="132"/>
      <c r="AU244" s="113"/>
      <c r="AV244" s="132"/>
      <c r="AW244" s="132"/>
      <c r="AX244" s="284"/>
      <c r="AY244" s="132"/>
      <c r="BA244" s="132"/>
      <c r="BB244" s="132"/>
      <c r="BC244" s="212"/>
      <c r="BD244" s="212"/>
      <c r="BE244" s="212"/>
      <c r="BF244" s="212"/>
      <c r="BG244" s="212"/>
      <c r="BH244" s="212"/>
    </row>
    <row r="245" spans="1:60" s="76" customFormat="1" x14ac:dyDescent="0.2">
      <c r="A245" s="124"/>
      <c r="B245" s="112"/>
      <c r="C245" s="207" t="str">
        <f t="shared" si="20"/>
        <v/>
      </c>
      <c r="D245" s="73"/>
      <c r="E245" s="112"/>
      <c r="F245" s="112"/>
      <c r="G245" s="112"/>
      <c r="H245" s="112"/>
      <c r="I245" s="112"/>
      <c r="J245" s="207" t="str">
        <f t="shared" si="21"/>
        <v/>
      </c>
      <c r="K245" s="112"/>
      <c r="L245" s="112"/>
      <c r="M245" s="112"/>
      <c r="N245" s="112"/>
      <c r="O245" s="112"/>
      <c r="P245" s="112"/>
      <c r="Q245" s="112"/>
      <c r="R245" s="112"/>
      <c r="S245" s="112"/>
      <c r="T245" s="207" t="str">
        <f t="shared" si="22"/>
        <v/>
      </c>
      <c r="U245" s="112"/>
      <c r="V245" s="112"/>
      <c r="W245" s="112"/>
      <c r="X245" s="112"/>
      <c r="Y245" s="207" t="str">
        <f t="shared" si="23"/>
        <v/>
      </c>
      <c r="Z245" s="112"/>
      <c r="AA245" s="112"/>
      <c r="AB245" s="112"/>
      <c r="AC245" s="282"/>
      <c r="AD245" s="132"/>
      <c r="AE245" s="132"/>
      <c r="AF245" s="132"/>
      <c r="AG245" s="119"/>
      <c r="AH245" s="119"/>
      <c r="AI245" s="119"/>
      <c r="AJ245" s="132"/>
      <c r="AK245" s="124"/>
      <c r="AL245" s="207" t="str">
        <f t="shared" si="24"/>
        <v/>
      </c>
      <c r="AM245" s="132"/>
      <c r="AN245" s="132"/>
      <c r="AO245" s="112"/>
      <c r="AP245" s="112"/>
      <c r="AQ245" s="113"/>
      <c r="AR245" s="283"/>
      <c r="AS245" s="132"/>
      <c r="AT245" s="132"/>
      <c r="AU245" s="113"/>
      <c r="AV245" s="132"/>
      <c r="AW245" s="132"/>
      <c r="AX245" s="284"/>
      <c r="AY245" s="132"/>
      <c r="BA245" s="132"/>
      <c r="BB245" s="132"/>
      <c r="BC245" s="212"/>
      <c r="BD245" s="212"/>
      <c r="BE245" s="212"/>
      <c r="BF245" s="212"/>
      <c r="BG245" s="212"/>
      <c r="BH245" s="212"/>
    </row>
    <row r="246" spans="1:60" s="76" customFormat="1" x14ac:dyDescent="0.2">
      <c r="A246" s="124"/>
      <c r="B246" s="112"/>
      <c r="C246" s="207" t="str">
        <f t="shared" si="20"/>
        <v/>
      </c>
      <c r="D246" s="73"/>
      <c r="E246" s="112"/>
      <c r="F246" s="112"/>
      <c r="G246" s="112"/>
      <c r="H246" s="112"/>
      <c r="I246" s="112"/>
      <c r="J246" s="207" t="str">
        <f t="shared" si="21"/>
        <v/>
      </c>
      <c r="K246" s="112"/>
      <c r="L246" s="112"/>
      <c r="M246" s="112"/>
      <c r="N246" s="112"/>
      <c r="O246" s="112"/>
      <c r="P246" s="112"/>
      <c r="Q246" s="112"/>
      <c r="R246" s="112"/>
      <c r="S246" s="112"/>
      <c r="T246" s="207" t="str">
        <f t="shared" si="22"/>
        <v/>
      </c>
      <c r="U246" s="112"/>
      <c r="V246" s="112"/>
      <c r="W246" s="112"/>
      <c r="X246" s="112"/>
      <c r="Y246" s="207" t="str">
        <f t="shared" si="23"/>
        <v/>
      </c>
      <c r="Z246" s="112"/>
      <c r="AA246" s="112"/>
      <c r="AB246" s="112"/>
      <c r="AC246" s="282"/>
      <c r="AD246" s="132"/>
      <c r="AE246" s="132"/>
      <c r="AF246" s="132"/>
      <c r="AG246" s="119"/>
      <c r="AH246" s="119"/>
      <c r="AI246" s="119"/>
      <c r="AJ246" s="132"/>
      <c r="AK246" s="124"/>
      <c r="AL246" s="207" t="str">
        <f t="shared" si="24"/>
        <v/>
      </c>
      <c r="AM246" s="132"/>
      <c r="AN246" s="132"/>
      <c r="AO246" s="112"/>
      <c r="AP246" s="112"/>
      <c r="AQ246" s="113"/>
      <c r="AR246" s="283"/>
      <c r="AS246" s="132"/>
      <c r="AT246" s="132"/>
      <c r="AU246" s="113"/>
      <c r="AV246" s="132"/>
      <c r="AW246" s="132"/>
      <c r="AX246" s="284"/>
      <c r="AY246" s="132"/>
      <c r="BA246" s="132"/>
      <c r="BB246" s="132"/>
      <c r="BC246" s="212"/>
      <c r="BD246" s="212"/>
      <c r="BE246" s="212"/>
      <c r="BF246" s="212"/>
      <c r="BG246" s="212"/>
      <c r="BH246" s="212"/>
    </row>
    <row r="247" spans="1:60" s="76" customFormat="1" x14ac:dyDescent="0.2">
      <c r="A247" s="124"/>
      <c r="B247" s="112"/>
      <c r="C247" s="207" t="str">
        <f t="shared" si="20"/>
        <v/>
      </c>
      <c r="D247" s="73"/>
      <c r="E247" s="112"/>
      <c r="F247" s="112"/>
      <c r="G247" s="112"/>
      <c r="H247" s="112"/>
      <c r="I247" s="112"/>
      <c r="J247" s="207" t="str">
        <f t="shared" si="21"/>
        <v/>
      </c>
      <c r="K247" s="112"/>
      <c r="L247" s="112"/>
      <c r="M247" s="112"/>
      <c r="N247" s="112"/>
      <c r="O247" s="112"/>
      <c r="P247" s="112"/>
      <c r="Q247" s="112"/>
      <c r="R247" s="112"/>
      <c r="S247" s="112"/>
      <c r="T247" s="207" t="str">
        <f t="shared" si="22"/>
        <v/>
      </c>
      <c r="U247" s="112"/>
      <c r="V247" s="112"/>
      <c r="W247" s="112"/>
      <c r="X247" s="112"/>
      <c r="Y247" s="207" t="str">
        <f t="shared" si="23"/>
        <v/>
      </c>
      <c r="Z247" s="112"/>
      <c r="AA247" s="112"/>
      <c r="AB247" s="112"/>
      <c r="AC247" s="282"/>
      <c r="AD247" s="132"/>
      <c r="AE247" s="132"/>
      <c r="AF247" s="132"/>
      <c r="AG247" s="119"/>
      <c r="AH247" s="119"/>
      <c r="AI247" s="119"/>
      <c r="AJ247" s="132"/>
      <c r="AK247" s="124"/>
      <c r="AL247" s="207" t="str">
        <f t="shared" si="24"/>
        <v/>
      </c>
      <c r="AM247" s="132"/>
      <c r="AN247" s="132"/>
      <c r="AO247" s="112"/>
      <c r="AP247" s="112"/>
      <c r="AQ247" s="113"/>
      <c r="AR247" s="283"/>
      <c r="AS247" s="132"/>
      <c r="AT247" s="132"/>
      <c r="AU247" s="113"/>
      <c r="AV247" s="132"/>
      <c r="AW247" s="132"/>
      <c r="AX247" s="284"/>
      <c r="AY247" s="132"/>
      <c r="BA247" s="132"/>
      <c r="BB247" s="132"/>
      <c r="BC247" s="212"/>
      <c r="BD247" s="212"/>
      <c r="BE247" s="212"/>
      <c r="BF247" s="212"/>
      <c r="BG247" s="212"/>
      <c r="BH247" s="212"/>
    </row>
    <row r="248" spans="1:60" s="76" customFormat="1" x14ac:dyDescent="0.2">
      <c r="A248" s="124"/>
      <c r="B248" s="112"/>
      <c r="C248" s="207" t="str">
        <f t="shared" si="20"/>
        <v/>
      </c>
      <c r="D248" s="73"/>
      <c r="E248" s="112"/>
      <c r="F248" s="112"/>
      <c r="G248" s="112"/>
      <c r="H248" s="112"/>
      <c r="I248" s="112"/>
      <c r="J248" s="207" t="str">
        <f t="shared" si="21"/>
        <v/>
      </c>
      <c r="K248" s="112"/>
      <c r="L248" s="112"/>
      <c r="M248" s="112"/>
      <c r="N248" s="112"/>
      <c r="O248" s="112"/>
      <c r="P248" s="112"/>
      <c r="Q248" s="112"/>
      <c r="R248" s="112"/>
      <c r="S248" s="112"/>
      <c r="T248" s="207" t="str">
        <f t="shared" si="22"/>
        <v/>
      </c>
      <c r="U248" s="112"/>
      <c r="V248" s="112"/>
      <c r="W248" s="112"/>
      <c r="X248" s="112"/>
      <c r="Y248" s="207" t="str">
        <f t="shared" si="23"/>
        <v/>
      </c>
      <c r="Z248" s="112"/>
      <c r="AA248" s="112"/>
      <c r="AB248" s="112"/>
      <c r="AC248" s="282"/>
      <c r="AD248" s="132"/>
      <c r="AE248" s="132"/>
      <c r="AF248" s="132"/>
      <c r="AG248" s="119"/>
      <c r="AH248" s="119"/>
      <c r="AI248" s="119"/>
      <c r="AJ248" s="132"/>
      <c r="AK248" s="124"/>
      <c r="AL248" s="207" t="str">
        <f t="shared" si="24"/>
        <v/>
      </c>
      <c r="AM248" s="132"/>
      <c r="AN248" s="132"/>
      <c r="AO248" s="112"/>
      <c r="AP248" s="112"/>
      <c r="AQ248" s="113"/>
      <c r="AR248" s="283"/>
      <c r="AS248" s="132"/>
      <c r="AT248" s="132"/>
      <c r="AU248" s="113"/>
      <c r="AV248" s="132"/>
      <c r="AW248" s="132"/>
      <c r="AX248" s="284"/>
      <c r="AY248" s="132"/>
      <c r="BA248" s="132"/>
      <c r="BB248" s="132"/>
      <c r="BC248" s="212"/>
      <c r="BD248" s="212"/>
      <c r="BE248" s="212"/>
      <c r="BF248" s="212"/>
      <c r="BG248" s="212"/>
      <c r="BH248" s="212"/>
    </row>
    <row r="249" spans="1:60" s="76" customFormat="1" x14ac:dyDescent="0.2">
      <c r="A249" s="124"/>
      <c r="B249" s="112"/>
      <c r="C249" s="207" t="str">
        <f t="shared" si="20"/>
        <v/>
      </c>
      <c r="D249" s="73"/>
      <c r="E249" s="112"/>
      <c r="F249" s="112"/>
      <c r="G249" s="112"/>
      <c r="H249" s="112"/>
      <c r="I249" s="112"/>
      <c r="J249" s="207" t="str">
        <f t="shared" si="21"/>
        <v/>
      </c>
      <c r="K249" s="112"/>
      <c r="L249" s="112"/>
      <c r="M249" s="112"/>
      <c r="N249" s="112"/>
      <c r="O249" s="112"/>
      <c r="P249" s="112"/>
      <c r="Q249" s="112"/>
      <c r="R249" s="112"/>
      <c r="S249" s="112"/>
      <c r="T249" s="207" t="str">
        <f t="shared" si="22"/>
        <v/>
      </c>
      <c r="U249" s="112"/>
      <c r="V249" s="112"/>
      <c r="W249" s="112"/>
      <c r="X249" s="112"/>
      <c r="Y249" s="207" t="str">
        <f t="shared" si="23"/>
        <v/>
      </c>
      <c r="Z249" s="112"/>
      <c r="AA249" s="112"/>
      <c r="AB249" s="112"/>
      <c r="AC249" s="282"/>
      <c r="AD249" s="132"/>
      <c r="AE249" s="132"/>
      <c r="AF249" s="132"/>
      <c r="AG249" s="119"/>
      <c r="AH249" s="119"/>
      <c r="AI249" s="119"/>
      <c r="AJ249" s="132"/>
      <c r="AK249" s="124"/>
      <c r="AL249" s="207" t="str">
        <f t="shared" si="24"/>
        <v/>
      </c>
      <c r="AM249" s="132"/>
      <c r="AN249" s="132"/>
      <c r="AO249" s="112"/>
      <c r="AP249" s="112"/>
      <c r="AQ249" s="113"/>
      <c r="AR249" s="283"/>
      <c r="AS249" s="132"/>
      <c r="AT249" s="132"/>
      <c r="AU249" s="113"/>
      <c r="AV249" s="132"/>
      <c r="AW249" s="132"/>
      <c r="AX249" s="284"/>
      <c r="AY249" s="132"/>
      <c r="BA249" s="132"/>
      <c r="BB249" s="132"/>
      <c r="BC249" s="212"/>
      <c r="BD249" s="212"/>
      <c r="BE249" s="212"/>
      <c r="BF249" s="212"/>
      <c r="BG249" s="212"/>
      <c r="BH249" s="212"/>
    </row>
    <row r="250" spans="1:60" s="76" customFormat="1" x14ac:dyDescent="0.2">
      <c r="A250" s="124"/>
      <c r="B250" s="112"/>
      <c r="C250" s="207" t="str">
        <f t="shared" si="20"/>
        <v/>
      </c>
      <c r="D250" s="73"/>
      <c r="E250" s="112"/>
      <c r="F250" s="112"/>
      <c r="G250" s="112"/>
      <c r="H250" s="112"/>
      <c r="I250" s="112"/>
      <c r="J250" s="207" t="str">
        <f t="shared" si="21"/>
        <v/>
      </c>
      <c r="K250" s="112"/>
      <c r="L250" s="112"/>
      <c r="M250" s="112"/>
      <c r="N250" s="112"/>
      <c r="O250" s="112"/>
      <c r="P250" s="112"/>
      <c r="Q250" s="112"/>
      <c r="R250" s="112"/>
      <c r="S250" s="112"/>
      <c r="T250" s="207" t="str">
        <f t="shared" si="22"/>
        <v/>
      </c>
      <c r="U250" s="112"/>
      <c r="V250" s="112"/>
      <c r="W250" s="112"/>
      <c r="X250" s="112"/>
      <c r="Y250" s="207" t="str">
        <f t="shared" si="23"/>
        <v/>
      </c>
      <c r="Z250" s="112"/>
      <c r="AA250" s="112"/>
      <c r="AB250" s="112"/>
      <c r="AC250" s="282"/>
      <c r="AD250" s="132"/>
      <c r="AE250" s="132"/>
      <c r="AF250" s="132"/>
      <c r="AG250" s="119"/>
      <c r="AH250" s="119"/>
      <c r="AI250" s="119"/>
      <c r="AJ250" s="132"/>
      <c r="AK250" s="124"/>
      <c r="AL250" s="207" t="str">
        <f t="shared" si="24"/>
        <v/>
      </c>
      <c r="AM250" s="132"/>
      <c r="AN250" s="132"/>
      <c r="AO250" s="112"/>
      <c r="AP250" s="112"/>
      <c r="AQ250" s="113"/>
      <c r="AR250" s="283"/>
      <c r="AS250" s="132"/>
      <c r="AT250" s="132"/>
      <c r="AU250" s="113"/>
      <c r="AV250" s="132"/>
      <c r="AW250" s="132"/>
      <c r="AX250" s="284"/>
      <c r="AY250" s="132"/>
      <c r="BA250" s="132"/>
      <c r="BB250" s="132"/>
      <c r="BC250" s="212"/>
      <c r="BD250" s="212"/>
      <c r="BE250" s="212"/>
      <c r="BF250" s="212"/>
      <c r="BG250" s="212"/>
      <c r="BH250" s="212"/>
    </row>
    <row r="251" spans="1:60" s="76" customFormat="1" x14ac:dyDescent="0.2">
      <c r="A251" s="124"/>
      <c r="B251" s="112"/>
      <c r="C251" s="207" t="str">
        <f t="shared" si="20"/>
        <v/>
      </c>
      <c r="D251" s="73"/>
      <c r="E251" s="112"/>
      <c r="F251" s="112"/>
      <c r="G251" s="112"/>
      <c r="H251" s="112"/>
      <c r="I251" s="112"/>
      <c r="J251" s="207" t="str">
        <f t="shared" si="21"/>
        <v/>
      </c>
      <c r="K251" s="112"/>
      <c r="L251" s="112"/>
      <c r="M251" s="112"/>
      <c r="N251" s="112"/>
      <c r="O251" s="112"/>
      <c r="P251" s="112"/>
      <c r="Q251" s="112"/>
      <c r="R251" s="112"/>
      <c r="S251" s="112"/>
      <c r="T251" s="207" t="str">
        <f t="shared" si="22"/>
        <v/>
      </c>
      <c r="U251" s="112"/>
      <c r="V251" s="112"/>
      <c r="W251" s="112"/>
      <c r="X251" s="112"/>
      <c r="Y251" s="207" t="str">
        <f t="shared" si="23"/>
        <v/>
      </c>
      <c r="Z251" s="112"/>
      <c r="AA251" s="112"/>
      <c r="AB251" s="112"/>
      <c r="AC251" s="282"/>
      <c r="AD251" s="132"/>
      <c r="AE251" s="132"/>
      <c r="AF251" s="132"/>
      <c r="AG251" s="119"/>
      <c r="AH251" s="119"/>
      <c r="AI251" s="119"/>
      <c r="AJ251" s="132"/>
      <c r="AK251" s="124"/>
      <c r="AL251" s="207" t="str">
        <f t="shared" si="24"/>
        <v/>
      </c>
      <c r="AM251" s="132"/>
      <c r="AN251" s="132"/>
      <c r="AO251" s="112"/>
      <c r="AP251" s="112"/>
      <c r="AQ251" s="113"/>
      <c r="AR251" s="283"/>
      <c r="AS251" s="132"/>
      <c r="AT251" s="132"/>
      <c r="AU251" s="113"/>
      <c r="AV251" s="132"/>
      <c r="AW251" s="132"/>
      <c r="AX251" s="284"/>
      <c r="AY251" s="132"/>
      <c r="BA251" s="132"/>
      <c r="BB251" s="132"/>
      <c r="BC251" s="212"/>
      <c r="BD251" s="212"/>
      <c r="BE251" s="212"/>
      <c r="BF251" s="212"/>
      <c r="BG251" s="212"/>
      <c r="BH251" s="212"/>
    </row>
    <row r="252" spans="1:60" s="76" customFormat="1" x14ac:dyDescent="0.2">
      <c r="A252" s="124"/>
      <c r="B252" s="112"/>
      <c r="C252" s="207" t="str">
        <f t="shared" si="20"/>
        <v/>
      </c>
      <c r="D252" s="73"/>
      <c r="E252" s="112"/>
      <c r="F252" s="112"/>
      <c r="G252" s="112"/>
      <c r="H252" s="112"/>
      <c r="I252" s="112"/>
      <c r="J252" s="207" t="str">
        <f t="shared" si="21"/>
        <v/>
      </c>
      <c r="K252" s="112"/>
      <c r="L252" s="112"/>
      <c r="M252" s="112"/>
      <c r="N252" s="112"/>
      <c r="O252" s="112"/>
      <c r="P252" s="112"/>
      <c r="Q252" s="112"/>
      <c r="R252" s="112"/>
      <c r="S252" s="112"/>
      <c r="T252" s="207" t="str">
        <f t="shared" si="22"/>
        <v/>
      </c>
      <c r="U252" s="112"/>
      <c r="V252" s="112"/>
      <c r="W252" s="112"/>
      <c r="X252" s="112"/>
      <c r="Y252" s="207" t="str">
        <f t="shared" si="23"/>
        <v/>
      </c>
      <c r="Z252" s="112"/>
      <c r="AA252" s="112"/>
      <c r="AB252" s="112"/>
      <c r="AC252" s="282"/>
      <c r="AD252" s="132"/>
      <c r="AE252" s="132"/>
      <c r="AF252" s="132"/>
      <c r="AG252" s="119"/>
      <c r="AH252" s="119"/>
      <c r="AI252" s="119"/>
      <c r="AJ252" s="132"/>
      <c r="AK252" s="124"/>
      <c r="AL252" s="207" t="str">
        <f t="shared" si="24"/>
        <v/>
      </c>
      <c r="AM252" s="132"/>
      <c r="AN252" s="132"/>
      <c r="AO252" s="112"/>
      <c r="AP252" s="112"/>
      <c r="AQ252" s="113"/>
      <c r="AR252" s="283"/>
      <c r="AS252" s="132"/>
      <c r="AT252" s="132"/>
      <c r="AU252" s="113"/>
      <c r="AV252" s="132"/>
      <c r="AW252" s="132"/>
      <c r="AX252" s="284"/>
      <c r="AY252" s="132"/>
      <c r="BA252" s="132"/>
      <c r="BB252" s="132"/>
      <c r="BC252" s="212"/>
      <c r="BD252" s="212"/>
      <c r="BE252" s="212"/>
      <c r="BF252" s="212"/>
      <c r="BG252" s="212"/>
      <c r="BH252" s="212"/>
    </row>
    <row r="253" spans="1:60" s="76" customFormat="1" x14ac:dyDescent="0.2">
      <c r="A253" s="124"/>
      <c r="B253" s="112"/>
      <c r="C253" s="207" t="str">
        <f t="shared" si="20"/>
        <v/>
      </c>
      <c r="D253" s="73"/>
      <c r="E253" s="112"/>
      <c r="F253" s="112"/>
      <c r="G253" s="112"/>
      <c r="H253" s="112"/>
      <c r="I253" s="112"/>
      <c r="J253" s="207" t="str">
        <f t="shared" si="21"/>
        <v/>
      </c>
      <c r="K253" s="112"/>
      <c r="L253" s="112"/>
      <c r="M253" s="112"/>
      <c r="N253" s="112"/>
      <c r="O253" s="112"/>
      <c r="P253" s="112"/>
      <c r="Q253" s="112"/>
      <c r="R253" s="112"/>
      <c r="S253" s="112"/>
      <c r="T253" s="207" t="str">
        <f t="shared" si="22"/>
        <v/>
      </c>
      <c r="U253" s="112"/>
      <c r="V253" s="112"/>
      <c r="W253" s="112"/>
      <c r="X253" s="112"/>
      <c r="Y253" s="207" t="str">
        <f t="shared" si="23"/>
        <v/>
      </c>
      <c r="Z253" s="112"/>
      <c r="AA253" s="112"/>
      <c r="AB253" s="112"/>
      <c r="AC253" s="282"/>
      <c r="AD253" s="132"/>
      <c r="AE253" s="132"/>
      <c r="AF253" s="132"/>
      <c r="AG253" s="119"/>
      <c r="AH253" s="119"/>
      <c r="AI253" s="119"/>
      <c r="AJ253" s="132"/>
      <c r="AK253" s="124"/>
      <c r="AL253" s="207" t="str">
        <f t="shared" si="24"/>
        <v/>
      </c>
      <c r="AM253" s="132"/>
      <c r="AN253" s="132"/>
      <c r="AO253" s="112"/>
      <c r="AP253" s="112"/>
      <c r="AQ253" s="113"/>
      <c r="AR253" s="283"/>
      <c r="AS253" s="132"/>
      <c r="AT253" s="132"/>
      <c r="AU253" s="113"/>
      <c r="AV253" s="132"/>
      <c r="AW253" s="132"/>
      <c r="AX253" s="284"/>
      <c r="AY253" s="132"/>
      <c r="BA253" s="132"/>
      <c r="BB253" s="132"/>
      <c r="BC253" s="212"/>
      <c r="BD253" s="212"/>
      <c r="BE253" s="212"/>
      <c r="BF253" s="212"/>
      <c r="BG253" s="212"/>
      <c r="BH253" s="212"/>
    </row>
    <row r="254" spans="1:60" s="76" customFormat="1" x14ac:dyDescent="0.2">
      <c r="A254" s="124"/>
      <c r="B254" s="112"/>
      <c r="C254" s="207" t="str">
        <f t="shared" si="20"/>
        <v/>
      </c>
      <c r="D254" s="73"/>
      <c r="E254" s="112"/>
      <c r="F254" s="112"/>
      <c r="G254" s="112"/>
      <c r="H254" s="112"/>
      <c r="I254" s="112"/>
      <c r="J254" s="207" t="str">
        <f t="shared" si="21"/>
        <v/>
      </c>
      <c r="K254" s="112"/>
      <c r="L254" s="112"/>
      <c r="M254" s="112"/>
      <c r="N254" s="112"/>
      <c r="O254" s="112"/>
      <c r="P254" s="112"/>
      <c r="Q254" s="112"/>
      <c r="R254" s="112"/>
      <c r="S254" s="112"/>
      <c r="T254" s="207" t="str">
        <f t="shared" si="22"/>
        <v/>
      </c>
      <c r="U254" s="112"/>
      <c r="V254" s="112"/>
      <c r="W254" s="112"/>
      <c r="X254" s="112"/>
      <c r="Y254" s="207" t="str">
        <f t="shared" si="23"/>
        <v/>
      </c>
      <c r="Z254" s="112"/>
      <c r="AA254" s="112"/>
      <c r="AB254" s="112"/>
      <c r="AC254" s="282"/>
      <c r="AD254" s="132"/>
      <c r="AE254" s="132"/>
      <c r="AF254" s="132"/>
      <c r="AG254" s="119"/>
      <c r="AH254" s="119"/>
      <c r="AI254" s="119"/>
      <c r="AJ254" s="132"/>
      <c r="AK254" s="124"/>
      <c r="AL254" s="207" t="str">
        <f t="shared" si="24"/>
        <v/>
      </c>
      <c r="AM254" s="132"/>
      <c r="AN254" s="132"/>
      <c r="AO254" s="112"/>
      <c r="AP254" s="112"/>
      <c r="AQ254" s="113"/>
      <c r="AR254" s="283"/>
      <c r="AS254" s="132"/>
      <c r="AT254" s="132"/>
      <c r="AU254" s="113"/>
      <c r="AV254" s="132"/>
      <c r="AW254" s="132"/>
      <c r="AX254" s="284"/>
      <c r="AY254" s="132"/>
      <c r="BA254" s="132"/>
      <c r="BB254" s="132"/>
      <c r="BC254" s="212"/>
      <c r="BD254" s="212"/>
      <c r="BE254" s="212"/>
      <c r="BF254" s="212"/>
      <c r="BG254" s="212"/>
      <c r="BH254" s="212"/>
    </row>
    <row r="255" spans="1:60" s="76" customFormat="1" x14ac:dyDescent="0.2">
      <c r="A255" s="124"/>
      <c r="B255" s="112"/>
      <c r="C255" s="207" t="str">
        <f t="shared" si="20"/>
        <v/>
      </c>
      <c r="D255" s="73"/>
      <c r="E255" s="112"/>
      <c r="F255" s="112"/>
      <c r="G255" s="112"/>
      <c r="H255" s="112"/>
      <c r="I255" s="112"/>
      <c r="J255" s="207" t="str">
        <f t="shared" si="21"/>
        <v/>
      </c>
      <c r="K255" s="112"/>
      <c r="L255" s="112"/>
      <c r="M255" s="112"/>
      <c r="N255" s="112"/>
      <c r="O255" s="112"/>
      <c r="P255" s="112"/>
      <c r="Q255" s="112"/>
      <c r="R255" s="112"/>
      <c r="S255" s="112"/>
      <c r="T255" s="207" t="str">
        <f t="shared" si="22"/>
        <v/>
      </c>
      <c r="U255" s="112"/>
      <c r="V255" s="112"/>
      <c r="W255" s="112"/>
      <c r="X255" s="112"/>
      <c r="Y255" s="207" t="str">
        <f t="shared" si="23"/>
        <v/>
      </c>
      <c r="Z255" s="112"/>
      <c r="AA255" s="112"/>
      <c r="AB255" s="112"/>
      <c r="AC255" s="282"/>
      <c r="AD255" s="132"/>
      <c r="AE255" s="132"/>
      <c r="AF255" s="132"/>
      <c r="AG255" s="119"/>
      <c r="AH255" s="119"/>
      <c r="AI255" s="119"/>
      <c r="AJ255" s="132"/>
      <c r="AK255" s="124"/>
      <c r="AL255" s="207" t="str">
        <f t="shared" si="24"/>
        <v/>
      </c>
      <c r="AM255" s="132"/>
      <c r="AN255" s="132"/>
      <c r="AO255" s="112"/>
      <c r="AP255" s="112"/>
      <c r="AQ255" s="113"/>
      <c r="AR255" s="283"/>
      <c r="AS255" s="132"/>
      <c r="AT255" s="132"/>
      <c r="AU255" s="113"/>
      <c r="AV255" s="132"/>
      <c r="AW255" s="132"/>
      <c r="AX255" s="284"/>
      <c r="AY255" s="132"/>
      <c r="BA255" s="132"/>
      <c r="BB255" s="132"/>
      <c r="BC255" s="212"/>
      <c r="BD255" s="212"/>
      <c r="BE255" s="212"/>
      <c r="BF255" s="212"/>
      <c r="BG255" s="212"/>
      <c r="BH255" s="212"/>
    </row>
    <row r="256" spans="1:60" s="76" customFormat="1" x14ac:dyDescent="0.2">
      <c r="A256" s="124"/>
      <c r="B256" s="112"/>
      <c r="C256" s="207" t="str">
        <f t="shared" si="20"/>
        <v/>
      </c>
      <c r="D256" s="73"/>
      <c r="E256" s="112"/>
      <c r="F256" s="112"/>
      <c r="G256" s="112"/>
      <c r="H256" s="112"/>
      <c r="I256" s="112"/>
      <c r="J256" s="207" t="str">
        <f t="shared" si="21"/>
        <v/>
      </c>
      <c r="K256" s="112"/>
      <c r="L256" s="112"/>
      <c r="M256" s="112"/>
      <c r="N256" s="112"/>
      <c r="O256" s="112"/>
      <c r="P256" s="112"/>
      <c r="Q256" s="112"/>
      <c r="R256" s="112"/>
      <c r="S256" s="112"/>
      <c r="T256" s="207" t="str">
        <f t="shared" si="22"/>
        <v/>
      </c>
      <c r="U256" s="112"/>
      <c r="V256" s="112"/>
      <c r="W256" s="112"/>
      <c r="X256" s="112"/>
      <c r="Y256" s="207" t="str">
        <f t="shared" si="23"/>
        <v/>
      </c>
      <c r="Z256" s="112"/>
      <c r="AA256" s="112"/>
      <c r="AB256" s="112"/>
      <c r="AC256" s="282"/>
      <c r="AD256" s="132"/>
      <c r="AE256" s="132"/>
      <c r="AF256" s="132"/>
      <c r="AG256" s="119"/>
      <c r="AH256" s="119"/>
      <c r="AI256" s="119"/>
      <c r="AJ256" s="132"/>
      <c r="AK256" s="124"/>
      <c r="AL256" s="207" t="str">
        <f t="shared" si="24"/>
        <v/>
      </c>
      <c r="AM256" s="132"/>
      <c r="AN256" s="132"/>
      <c r="AO256" s="112"/>
      <c r="AP256" s="112"/>
      <c r="AQ256" s="113"/>
      <c r="AR256" s="283"/>
      <c r="AS256" s="132"/>
      <c r="AT256" s="132"/>
      <c r="AU256" s="113"/>
      <c r="AV256" s="132"/>
      <c r="AW256" s="132"/>
      <c r="AX256" s="284"/>
      <c r="AY256" s="132"/>
      <c r="BA256" s="132"/>
      <c r="BB256" s="132"/>
      <c r="BC256" s="212"/>
      <c r="BD256" s="212"/>
      <c r="BE256" s="212"/>
      <c r="BF256" s="212"/>
      <c r="BG256" s="212"/>
      <c r="BH256" s="212"/>
    </row>
    <row r="257" spans="1:60" s="76" customFormat="1" x14ac:dyDescent="0.2">
      <c r="A257" s="124"/>
      <c r="B257" s="112"/>
      <c r="C257" s="207" t="str">
        <f t="shared" si="20"/>
        <v/>
      </c>
      <c r="D257" s="73"/>
      <c r="E257" s="112"/>
      <c r="F257" s="112"/>
      <c r="G257" s="112"/>
      <c r="H257" s="112"/>
      <c r="I257" s="112"/>
      <c r="J257" s="207" t="str">
        <f t="shared" si="21"/>
        <v/>
      </c>
      <c r="K257" s="112"/>
      <c r="L257" s="112"/>
      <c r="M257" s="112"/>
      <c r="N257" s="112"/>
      <c r="O257" s="112"/>
      <c r="P257" s="112"/>
      <c r="Q257" s="112"/>
      <c r="R257" s="112"/>
      <c r="S257" s="112"/>
      <c r="T257" s="207" t="str">
        <f t="shared" si="22"/>
        <v/>
      </c>
      <c r="U257" s="112"/>
      <c r="V257" s="112"/>
      <c r="W257" s="112"/>
      <c r="X257" s="112"/>
      <c r="Y257" s="207" t="str">
        <f t="shared" si="23"/>
        <v/>
      </c>
      <c r="Z257" s="112"/>
      <c r="AA257" s="112"/>
      <c r="AB257" s="112"/>
      <c r="AC257" s="282"/>
      <c r="AD257" s="132"/>
      <c r="AE257" s="132"/>
      <c r="AF257" s="132"/>
      <c r="AG257" s="119"/>
      <c r="AH257" s="119"/>
      <c r="AI257" s="119"/>
      <c r="AJ257" s="132"/>
      <c r="AK257" s="124"/>
      <c r="AL257" s="207" t="str">
        <f t="shared" si="24"/>
        <v/>
      </c>
      <c r="AM257" s="132"/>
      <c r="AN257" s="132"/>
      <c r="AO257" s="112"/>
      <c r="AP257" s="112"/>
      <c r="AQ257" s="113"/>
      <c r="AR257" s="283"/>
      <c r="AS257" s="132"/>
      <c r="AT257" s="132"/>
      <c r="AU257" s="113"/>
      <c r="AV257" s="132"/>
      <c r="AW257" s="132"/>
      <c r="AX257" s="284"/>
      <c r="AY257" s="132"/>
      <c r="BA257" s="132"/>
      <c r="BB257" s="132"/>
      <c r="BC257" s="212"/>
      <c r="BD257" s="212"/>
      <c r="BE257" s="212"/>
      <c r="BF257" s="212"/>
      <c r="BG257" s="212"/>
      <c r="BH257" s="212"/>
    </row>
    <row r="258" spans="1:60" s="76" customFormat="1" x14ac:dyDescent="0.2">
      <c r="A258" s="124"/>
      <c r="B258" s="112"/>
      <c r="C258" s="207" t="str">
        <f t="shared" si="20"/>
        <v/>
      </c>
      <c r="D258" s="73"/>
      <c r="E258" s="112"/>
      <c r="F258" s="112"/>
      <c r="G258" s="112"/>
      <c r="H258" s="112"/>
      <c r="I258" s="112"/>
      <c r="J258" s="207" t="str">
        <f t="shared" si="21"/>
        <v/>
      </c>
      <c r="K258" s="112"/>
      <c r="L258" s="112"/>
      <c r="M258" s="112"/>
      <c r="N258" s="112"/>
      <c r="O258" s="112"/>
      <c r="P258" s="112"/>
      <c r="Q258" s="112"/>
      <c r="R258" s="112"/>
      <c r="S258" s="112"/>
      <c r="T258" s="207" t="str">
        <f t="shared" si="22"/>
        <v/>
      </c>
      <c r="U258" s="112"/>
      <c r="V258" s="112"/>
      <c r="W258" s="112"/>
      <c r="X258" s="112"/>
      <c r="Y258" s="207" t="str">
        <f t="shared" si="23"/>
        <v/>
      </c>
      <c r="Z258" s="112"/>
      <c r="AA258" s="112"/>
      <c r="AB258" s="112"/>
      <c r="AC258" s="282"/>
      <c r="AD258" s="132"/>
      <c r="AE258" s="132"/>
      <c r="AF258" s="132"/>
      <c r="AG258" s="119"/>
      <c r="AH258" s="119"/>
      <c r="AI258" s="119"/>
      <c r="AJ258" s="132"/>
      <c r="AK258" s="124"/>
      <c r="AL258" s="207" t="str">
        <f t="shared" si="24"/>
        <v/>
      </c>
      <c r="AM258" s="132"/>
      <c r="AN258" s="132"/>
      <c r="AO258" s="112"/>
      <c r="AP258" s="112"/>
      <c r="AQ258" s="113"/>
      <c r="AR258" s="283"/>
      <c r="AS258" s="132"/>
      <c r="AT258" s="132"/>
      <c r="AU258" s="113"/>
      <c r="AV258" s="132"/>
      <c r="AW258" s="132"/>
      <c r="AX258" s="284"/>
      <c r="AY258" s="132"/>
      <c r="BA258" s="132"/>
      <c r="BB258" s="132"/>
      <c r="BC258" s="212"/>
      <c r="BD258" s="212"/>
      <c r="BE258" s="212"/>
      <c r="BF258" s="212"/>
      <c r="BG258" s="212"/>
      <c r="BH258" s="212"/>
    </row>
    <row r="259" spans="1:60" s="76" customFormat="1" x14ac:dyDescent="0.2">
      <c r="A259" s="124"/>
      <c r="B259" s="112"/>
      <c r="C259" s="207" t="str">
        <f t="shared" si="20"/>
        <v/>
      </c>
      <c r="D259" s="73"/>
      <c r="E259" s="112"/>
      <c r="F259" s="112"/>
      <c r="G259" s="112"/>
      <c r="H259" s="112"/>
      <c r="I259" s="112"/>
      <c r="J259" s="207" t="str">
        <f t="shared" si="21"/>
        <v/>
      </c>
      <c r="K259" s="112"/>
      <c r="L259" s="112"/>
      <c r="M259" s="112"/>
      <c r="N259" s="112"/>
      <c r="O259" s="112"/>
      <c r="P259" s="112"/>
      <c r="Q259" s="112"/>
      <c r="R259" s="112"/>
      <c r="S259" s="112"/>
      <c r="T259" s="207" t="str">
        <f t="shared" si="22"/>
        <v/>
      </c>
      <c r="U259" s="112"/>
      <c r="V259" s="112"/>
      <c r="W259" s="112"/>
      <c r="X259" s="112"/>
      <c r="Y259" s="207" t="str">
        <f t="shared" si="23"/>
        <v/>
      </c>
      <c r="Z259" s="112"/>
      <c r="AA259" s="112"/>
      <c r="AB259" s="112"/>
      <c r="AC259" s="282"/>
      <c r="AD259" s="132"/>
      <c r="AE259" s="132"/>
      <c r="AF259" s="132"/>
      <c r="AG259" s="119"/>
      <c r="AH259" s="119"/>
      <c r="AI259" s="119"/>
      <c r="AJ259" s="132"/>
      <c r="AK259" s="124"/>
      <c r="AL259" s="207" t="str">
        <f t="shared" si="24"/>
        <v/>
      </c>
      <c r="AM259" s="132"/>
      <c r="AN259" s="132"/>
      <c r="AO259" s="112"/>
      <c r="AP259" s="112"/>
      <c r="AQ259" s="113"/>
      <c r="AR259" s="283"/>
      <c r="AS259" s="132"/>
      <c r="AT259" s="132"/>
      <c r="AU259" s="113"/>
      <c r="AV259" s="132"/>
      <c r="AW259" s="132"/>
      <c r="AX259" s="284"/>
      <c r="AY259" s="132"/>
      <c r="BA259" s="132"/>
      <c r="BB259" s="132"/>
      <c r="BC259" s="212"/>
      <c r="BD259" s="212"/>
      <c r="BE259" s="212"/>
      <c r="BF259" s="212"/>
      <c r="BG259" s="212"/>
      <c r="BH259" s="212"/>
    </row>
    <row r="260" spans="1:60" s="76" customFormat="1" x14ac:dyDescent="0.2">
      <c r="A260" s="124"/>
      <c r="B260" s="112"/>
      <c r="C260" s="207" t="str">
        <f t="shared" si="20"/>
        <v/>
      </c>
      <c r="D260" s="73"/>
      <c r="E260" s="112"/>
      <c r="F260" s="112"/>
      <c r="G260" s="112"/>
      <c r="H260" s="112"/>
      <c r="I260" s="112"/>
      <c r="J260" s="207" t="str">
        <f t="shared" si="21"/>
        <v/>
      </c>
      <c r="K260" s="112"/>
      <c r="L260" s="112"/>
      <c r="M260" s="112"/>
      <c r="N260" s="112"/>
      <c r="O260" s="112"/>
      <c r="P260" s="112"/>
      <c r="Q260" s="112"/>
      <c r="R260" s="112"/>
      <c r="S260" s="112"/>
      <c r="T260" s="207" t="str">
        <f t="shared" si="22"/>
        <v/>
      </c>
      <c r="U260" s="112"/>
      <c r="V260" s="112"/>
      <c r="W260" s="112"/>
      <c r="X260" s="112"/>
      <c r="Y260" s="207" t="str">
        <f t="shared" si="23"/>
        <v/>
      </c>
      <c r="Z260" s="112"/>
      <c r="AA260" s="112"/>
      <c r="AB260" s="112"/>
      <c r="AC260" s="282"/>
      <c r="AD260" s="132"/>
      <c r="AE260" s="132"/>
      <c r="AF260" s="132"/>
      <c r="AG260" s="119"/>
      <c r="AH260" s="119"/>
      <c r="AI260" s="119"/>
      <c r="AJ260" s="132"/>
      <c r="AK260" s="124"/>
      <c r="AL260" s="207" t="str">
        <f t="shared" si="24"/>
        <v/>
      </c>
      <c r="AM260" s="132"/>
      <c r="AN260" s="132"/>
      <c r="AO260" s="112"/>
      <c r="AP260" s="112"/>
      <c r="AQ260" s="113"/>
      <c r="AR260" s="283"/>
      <c r="AS260" s="132"/>
      <c r="AT260" s="132"/>
      <c r="AU260" s="113"/>
      <c r="AV260" s="132"/>
      <c r="AW260" s="132"/>
      <c r="AX260" s="284"/>
      <c r="AY260" s="132"/>
      <c r="BA260" s="132"/>
      <c r="BB260" s="132"/>
      <c r="BC260" s="212"/>
      <c r="BD260" s="212"/>
      <c r="BE260" s="212"/>
      <c r="BF260" s="212"/>
      <c r="BG260" s="212"/>
      <c r="BH260" s="212"/>
    </row>
    <row r="261" spans="1:60" s="76" customFormat="1" x14ac:dyDescent="0.2">
      <c r="A261" s="124"/>
      <c r="B261" s="112"/>
      <c r="C261" s="207" t="str">
        <f t="shared" si="20"/>
        <v/>
      </c>
      <c r="D261" s="73"/>
      <c r="E261" s="112"/>
      <c r="F261" s="112"/>
      <c r="G261" s="112"/>
      <c r="H261" s="112"/>
      <c r="I261" s="112"/>
      <c r="J261" s="207" t="str">
        <f t="shared" si="21"/>
        <v/>
      </c>
      <c r="K261" s="112"/>
      <c r="L261" s="112"/>
      <c r="M261" s="112"/>
      <c r="N261" s="112"/>
      <c r="O261" s="112"/>
      <c r="P261" s="112"/>
      <c r="Q261" s="112"/>
      <c r="R261" s="112"/>
      <c r="S261" s="112"/>
      <c r="T261" s="207" t="str">
        <f t="shared" si="22"/>
        <v/>
      </c>
      <c r="U261" s="112"/>
      <c r="V261" s="112"/>
      <c r="W261" s="112"/>
      <c r="X261" s="112"/>
      <c r="Y261" s="207" t="str">
        <f t="shared" si="23"/>
        <v/>
      </c>
      <c r="Z261" s="112"/>
      <c r="AA261" s="112"/>
      <c r="AB261" s="112"/>
      <c r="AC261" s="282"/>
      <c r="AD261" s="132"/>
      <c r="AE261" s="132"/>
      <c r="AF261" s="132"/>
      <c r="AG261" s="119"/>
      <c r="AH261" s="119"/>
      <c r="AI261" s="119"/>
      <c r="AJ261" s="132"/>
      <c r="AK261" s="124"/>
      <c r="AL261" s="207" t="str">
        <f t="shared" si="24"/>
        <v/>
      </c>
      <c r="AM261" s="132"/>
      <c r="AN261" s="132"/>
      <c r="AO261" s="112"/>
      <c r="AP261" s="112"/>
      <c r="AQ261" s="113"/>
      <c r="AR261" s="283"/>
      <c r="AS261" s="132"/>
      <c r="AT261" s="132"/>
      <c r="AU261" s="113"/>
      <c r="AV261" s="132"/>
      <c r="AW261" s="132"/>
      <c r="AX261" s="284"/>
      <c r="AY261" s="132"/>
      <c r="BA261" s="132"/>
      <c r="BB261" s="132"/>
      <c r="BC261" s="212"/>
      <c r="BD261" s="212"/>
      <c r="BE261" s="212"/>
      <c r="BF261" s="212"/>
      <c r="BG261" s="212"/>
      <c r="BH261" s="212"/>
    </row>
    <row r="262" spans="1:60" s="76" customFormat="1" x14ac:dyDescent="0.2">
      <c r="A262" s="124"/>
      <c r="B262" s="112"/>
      <c r="C262" s="207" t="str">
        <f t="shared" si="20"/>
        <v/>
      </c>
      <c r="D262" s="73"/>
      <c r="E262" s="112"/>
      <c r="F262" s="112"/>
      <c r="G262" s="112"/>
      <c r="H262" s="112"/>
      <c r="I262" s="112"/>
      <c r="J262" s="207" t="str">
        <f t="shared" si="21"/>
        <v/>
      </c>
      <c r="K262" s="112"/>
      <c r="L262" s="112"/>
      <c r="M262" s="112"/>
      <c r="N262" s="112"/>
      <c r="O262" s="112"/>
      <c r="P262" s="112"/>
      <c r="Q262" s="112"/>
      <c r="R262" s="112"/>
      <c r="S262" s="112"/>
      <c r="T262" s="207" t="str">
        <f t="shared" si="22"/>
        <v/>
      </c>
      <c r="U262" s="112"/>
      <c r="V262" s="112"/>
      <c r="W262" s="112"/>
      <c r="X262" s="112"/>
      <c r="Y262" s="207" t="str">
        <f t="shared" si="23"/>
        <v/>
      </c>
      <c r="Z262" s="112"/>
      <c r="AA262" s="112"/>
      <c r="AB262" s="112"/>
      <c r="AC262" s="282"/>
      <c r="AD262" s="132"/>
      <c r="AE262" s="132"/>
      <c r="AF262" s="132"/>
      <c r="AG262" s="119"/>
      <c r="AH262" s="119"/>
      <c r="AI262" s="119"/>
      <c r="AJ262" s="132"/>
      <c r="AK262" s="124"/>
      <c r="AL262" s="207" t="str">
        <f t="shared" si="24"/>
        <v/>
      </c>
      <c r="AM262" s="132"/>
      <c r="AN262" s="132"/>
      <c r="AO262" s="112"/>
      <c r="AP262" s="112"/>
      <c r="AQ262" s="113"/>
      <c r="AR262" s="283"/>
      <c r="AS262" s="132"/>
      <c r="AT262" s="132"/>
      <c r="AU262" s="113"/>
      <c r="AV262" s="132"/>
      <c r="AW262" s="132"/>
      <c r="AX262" s="284"/>
      <c r="AY262" s="132"/>
      <c r="BA262" s="132"/>
      <c r="BB262" s="132"/>
      <c r="BC262" s="212"/>
      <c r="BD262" s="212"/>
      <c r="BE262" s="212"/>
      <c r="BF262" s="212"/>
      <c r="BG262" s="212"/>
      <c r="BH262" s="212"/>
    </row>
    <row r="263" spans="1:60" s="76" customFormat="1" x14ac:dyDescent="0.2">
      <c r="A263" s="124"/>
      <c r="B263" s="112"/>
      <c r="C263" s="207" t="str">
        <f t="shared" ref="C263:C326" si="25">IF(D263="","",(VLOOKUP(D263,Generic_Road_Names_Table_Array,2,FALSE)))</f>
        <v/>
      </c>
      <c r="D263" s="73"/>
      <c r="E263" s="112"/>
      <c r="F263" s="112"/>
      <c r="G263" s="112"/>
      <c r="H263" s="112"/>
      <c r="I263" s="112"/>
      <c r="J263" s="207" t="str">
        <f t="shared" ref="J263:J326" si="26">IF(I263="","",(VLOOKUP(I263,Retaining_Wall_Wall_Type_Table_Array,2,FALSE)))</f>
        <v/>
      </c>
      <c r="K263" s="112"/>
      <c r="L263" s="112"/>
      <c r="M263" s="112"/>
      <c r="N263" s="112"/>
      <c r="O263" s="112"/>
      <c r="P263" s="112"/>
      <c r="Q263" s="112"/>
      <c r="R263" s="112"/>
      <c r="S263" s="112"/>
      <c r="T263" s="207" t="str">
        <f t="shared" ref="T263:T326" si="27">IF(S263="","",(VLOOKUP(S263,Generic_Side_Table_Array,2,FALSE)))</f>
        <v/>
      </c>
      <c r="U263" s="112"/>
      <c r="V263" s="112"/>
      <c r="W263" s="112"/>
      <c r="X263" s="112"/>
      <c r="Y263" s="207" t="str">
        <f t="shared" ref="Y263:Y326" si="28">IF(X263="","",(VLOOKUP(X263,Generic_Length_Adjustment_Reason_Table_Array,2,FALSE)))</f>
        <v/>
      </c>
      <c r="Z263" s="112"/>
      <c r="AA263" s="112"/>
      <c r="AB263" s="112"/>
      <c r="AC263" s="282"/>
      <c r="AD263" s="132"/>
      <c r="AE263" s="132"/>
      <c r="AF263" s="132"/>
      <c r="AG263" s="119"/>
      <c r="AH263" s="119"/>
      <c r="AI263" s="119"/>
      <c r="AJ263" s="132"/>
      <c r="AK263" s="124"/>
      <c r="AL263" s="207" t="str">
        <f t="shared" ref="AL263:AL326" si="29">IF(AK263="","",(VLOOKUP(AK263,Minor_Structures_ms_Material_Table_Array,2,FALSE)))</f>
        <v/>
      </c>
      <c r="AM263" s="132"/>
      <c r="AN263" s="132"/>
      <c r="AO263" s="112"/>
      <c r="AP263" s="112"/>
      <c r="AQ263" s="113"/>
      <c r="AR263" s="283"/>
      <c r="AS263" s="132"/>
      <c r="AT263" s="132"/>
      <c r="AU263" s="113"/>
      <c r="AV263" s="132"/>
      <c r="AW263" s="132"/>
      <c r="AX263" s="284"/>
      <c r="AY263" s="132"/>
      <c r="BA263" s="132"/>
      <c r="BB263" s="132"/>
      <c r="BC263" s="212"/>
      <c r="BD263" s="212"/>
      <c r="BE263" s="212"/>
      <c r="BF263" s="212"/>
      <c r="BG263" s="212"/>
      <c r="BH263" s="212"/>
    </row>
    <row r="264" spans="1:60" s="76" customFormat="1" x14ac:dyDescent="0.2">
      <c r="A264" s="124"/>
      <c r="B264" s="112"/>
      <c r="C264" s="207" t="str">
        <f t="shared" si="25"/>
        <v/>
      </c>
      <c r="D264" s="73"/>
      <c r="E264" s="112"/>
      <c r="F264" s="112"/>
      <c r="G264" s="112"/>
      <c r="H264" s="112"/>
      <c r="I264" s="112"/>
      <c r="J264" s="207" t="str">
        <f t="shared" si="26"/>
        <v/>
      </c>
      <c r="K264" s="112"/>
      <c r="L264" s="112"/>
      <c r="M264" s="112"/>
      <c r="N264" s="112"/>
      <c r="O264" s="112"/>
      <c r="P264" s="112"/>
      <c r="Q264" s="112"/>
      <c r="R264" s="112"/>
      <c r="S264" s="112"/>
      <c r="T264" s="207" t="str">
        <f t="shared" si="27"/>
        <v/>
      </c>
      <c r="U264" s="112"/>
      <c r="V264" s="112"/>
      <c r="W264" s="112"/>
      <c r="X264" s="112"/>
      <c r="Y264" s="207" t="str">
        <f t="shared" si="28"/>
        <v/>
      </c>
      <c r="Z264" s="112"/>
      <c r="AA264" s="112"/>
      <c r="AB264" s="112"/>
      <c r="AC264" s="282"/>
      <c r="AD264" s="132"/>
      <c r="AE264" s="132"/>
      <c r="AF264" s="132"/>
      <c r="AG264" s="119"/>
      <c r="AH264" s="119"/>
      <c r="AI264" s="119"/>
      <c r="AJ264" s="132"/>
      <c r="AK264" s="124"/>
      <c r="AL264" s="207" t="str">
        <f t="shared" si="29"/>
        <v/>
      </c>
      <c r="AM264" s="132"/>
      <c r="AN264" s="132"/>
      <c r="AO264" s="112"/>
      <c r="AP264" s="112"/>
      <c r="AQ264" s="113"/>
      <c r="AR264" s="283"/>
      <c r="AS264" s="132"/>
      <c r="AT264" s="132"/>
      <c r="AU264" s="113"/>
      <c r="AV264" s="132"/>
      <c r="AW264" s="132"/>
      <c r="AX264" s="284"/>
      <c r="AY264" s="132"/>
      <c r="BA264" s="132"/>
      <c r="BB264" s="132"/>
      <c r="BC264" s="212"/>
      <c r="BD264" s="212"/>
      <c r="BE264" s="212"/>
      <c r="BF264" s="212"/>
      <c r="BG264" s="212"/>
      <c r="BH264" s="212"/>
    </row>
    <row r="265" spans="1:60" s="76" customFormat="1" x14ac:dyDescent="0.2">
      <c r="A265" s="124"/>
      <c r="B265" s="112"/>
      <c r="C265" s="207" t="str">
        <f t="shared" si="25"/>
        <v/>
      </c>
      <c r="D265" s="73"/>
      <c r="E265" s="112"/>
      <c r="F265" s="112"/>
      <c r="G265" s="112"/>
      <c r="H265" s="112"/>
      <c r="I265" s="112"/>
      <c r="J265" s="207" t="str">
        <f t="shared" si="26"/>
        <v/>
      </c>
      <c r="K265" s="112"/>
      <c r="L265" s="112"/>
      <c r="M265" s="112"/>
      <c r="N265" s="112"/>
      <c r="O265" s="112"/>
      <c r="P265" s="112"/>
      <c r="Q265" s="112"/>
      <c r="R265" s="112"/>
      <c r="S265" s="112"/>
      <c r="T265" s="207" t="str">
        <f t="shared" si="27"/>
        <v/>
      </c>
      <c r="U265" s="112"/>
      <c r="V265" s="112"/>
      <c r="W265" s="112"/>
      <c r="X265" s="112"/>
      <c r="Y265" s="207" t="str">
        <f t="shared" si="28"/>
        <v/>
      </c>
      <c r="Z265" s="112"/>
      <c r="AA265" s="112"/>
      <c r="AB265" s="112"/>
      <c r="AC265" s="282"/>
      <c r="AD265" s="132"/>
      <c r="AE265" s="132"/>
      <c r="AF265" s="132"/>
      <c r="AG265" s="119"/>
      <c r="AH265" s="119"/>
      <c r="AI265" s="119"/>
      <c r="AJ265" s="132"/>
      <c r="AK265" s="124"/>
      <c r="AL265" s="207" t="str">
        <f t="shared" si="29"/>
        <v/>
      </c>
      <c r="AM265" s="132"/>
      <c r="AN265" s="132"/>
      <c r="AO265" s="112"/>
      <c r="AP265" s="112"/>
      <c r="AQ265" s="113"/>
      <c r="AR265" s="283"/>
      <c r="AS265" s="132"/>
      <c r="AT265" s="132"/>
      <c r="AU265" s="113"/>
      <c r="AV265" s="132"/>
      <c r="AW265" s="132"/>
      <c r="AX265" s="284"/>
      <c r="AY265" s="132"/>
      <c r="BA265" s="132"/>
      <c r="BB265" s="132"/>
      <c r="BC265" s="212"/>
      <c r="BD265" s="212"/>
      <c r="BE265" s="212"/>
      <c r="BF265" s="212"/>
      <c r="BG265" s="212"/>
      <c r="BH265" s="212"/>
    </row>
    <row r="266" spans="1:60" s="76" customFormat="1" x14ac:dyDescent="0.2">
      <c r="A266" s="124"/>
      <c r="B266" s="112"/>
      <c r="C266" s="207" t="str">
        <f t="shared" si="25"/>
        <v/>
      </c>
      <c r="D266" s="73"/>
      <c r="E266" s="112"/>
      <c r="F266" s="112"/>
      <c r="G266" s="112"/>
      <c r="H266" s="112"/>
      <c r="I266" s="112"/>
      <c r="J266" s="207" t="str">
        <f t="shared" si="26"/>
        <v/>
      </c>
      <c r="K266" s="112"/>
      <c r="L266" s="112"/>
      <c r="M266" s="112"/>
      <c r="N266" s="112"/>
      <c r="O266" s="112"/>
      <c r="P266" s="112"/>
      <c r="Q266" s="112"/>
      <c r="R266" s="112"/>
      <c r="S266" s="112"/>
      <c r="T266" s="207" t="str">
        <f t="shared" si="27"/>
        <v/>
      </c>
      <c r="U266" s="112"/>
      <c r="V266" s="112"/>
      <c r="W266" s="112"/>
      <c r="X266" s="112"/>
      <c r="Y266" s="207" t="str">
        <f t="shared" si="28"/>
        <v/>
      </c>
      <c r="Z266" s="112"/>
      <c r="AA266" s="112"/>
      <c r="AB266" s="112"/>
      <c r="AC266" s="282"/>
      <c r="AD266" s="132"/>
      <c r="AE266" s="132"/>
      <c r="AF266" s="132"/>
      <c r="AG266" s="119"/>
      <c r="AH266" s="119"/>
      <c r="AI266" s="119"/>
      <c r="AJ266" s="132"/>
      <c r="AK266" s="124"/>
      <c r="AL266" s="207" t="str">
        <f t="shared" si="29"/>
        <v/>
      </c>
      <c r="AM266" s="132"/>
      <c r="AN266" s="132"/>
      <c r="AO266" s="112"/>
      <c r="AP266" s="112"/>
      <c r="AQ266" s="113"/>
      <c r="AR266" s="283"/>
      <c r="AS266" s="132"/>
      <c r="AT266" s="132"/>
      <c r="AU266" s="113"/>
      <c r="AV266" s="132"/>
      <c r="AW266" s="132"/>
      <c r="AX266" s="284"/>
      <c r="AY266" s="132"/>
      <c r="BA266" s="132"/>
      <c r="BB266" s="132"/>
      <c r="BC266" s="212"/>
      <c r="BD266" s="212"/>
      <c r="BE266" s="212"/>
      <c r="BF266" s="212"/>
      <c r="BG266" s="212"/>
      <c r="BH266" s="212"/>
    </row>
    <row r="267" spans="1:60" s="76" customFormat="1" x14ac:dyDescent="0.2">
      <c r="A267" s="124"/>
      <c r="B267" s="112"/>
      <c r="C267" s="207" t="str">
        <f t="shared" si="25"/>
        <v/>
      </c>
      <c r="D267" s="73"/>
      <c r="E267" s="112"/>
      <c r="F267" s="112"/>
      <c r="G267" s="112"/>
      <c r="H267" s="112"/>
      <c r="I267" s="112"/>
      <c r="J267" s="207" t="str">
        <f t="shared" si="26"/>
        <v/>
      </c>
      <c r="K267" s="112"/>
      <c r="L267" s="112"/>
      <c r="M267" s="112"/>
      <c r="N267" s="112"/>
      <c r="O267" s="112"/>
      <c r="P267" s="112"/>
      <c r="Q267" s="112"/>
      <c r="R267" s="112"/>
      <c r="S267" s="112"/>
      <c r="T267" s="207" t="str">
        <f t="shared" si="27"/>
        <v/>
      </c>
      <c r="U267" s="112"/>
      <c r="V267" s="112"/>
      <c r="W267" s="112"/>
      <c r="X267" s="112"/>
      <c r="Y267" s="207" t="str">
        <f t="shared" si="28"/>
        <v/>
      </c>
      <c r="Z267" s="112"/>
      <c r="AA267" s="112"/>
      <c r="AB267" s="112"/>
      <c r="AC267" s="282"/>
      <c r="AD267" s="132"/>
      <c r="AE267" s="132"/>
      <c r="AF267" s="132"/>
      <c r="AG267" s="119"/>
      <c r="AH267" s="119"/>
      <c r="AI267" s="119"/>
      <c r="AJ267" s="132"/>
      <c r="AK267" s="124"/>
      <c r="AL267" s="207" t="str">
        <f t="shared" si="29"/>
        <v/>
      </c>
      <c r="AM267" s="132"/>
      <c r="AN267" s="132"/>
      <c r="AO267" s="112"/>
      <c r="AP267" s="112"/>
      <c r="AQ267" s="113"/>
      <c r="AR267" s="283"/>
      <c r="AS267" s="132"/>
      <c r="AT267" s="132"/>
      <c r="AU267" s="113"/>
      <c r="AV267" s="132"/>
      <c r="AW267" s="132"/>
      <c r="AX267" s="284"/>
      <c r="AY267" s="132"/>
      <c r="BA267" s="132"/>
      <c r="BB267" s="132"/>
      <c r="BC267" s="212"/>
      <c r="BD267" s="212"/>
      <c r="BE267" s="212"/>
      <c r="BF267" s="212"/>
      <c r="BG267" s="212"/>
      <c r="BH267" s="212"/>
    </row>
    <row r="268" spans="1:60" s="76" customFormat="1" x14ac:dyDescent="0.2">
      <c r="A268" s="124"/>
      <c r="B268" s="112"/>
      <c r="C268" s="207" t="str">
        <f t="shared" si="25"/>
        <v/>
      </c>
      <c r="D268" s="73"/>
      <c r="E268" s="112"/>
      <c r="F268" s="112"/>
      <c r="G268" s="112"/>
      <c r="H268" s="112"/>
      <c r="I268" s="112"/>
      <c r="J268" s="207" t="str">
        <f t="shared" si="26"/>
        <v/>
      </c>
      <c r="K268" s="112"/>
      <c r="L268" s="112"/>
      <c r="M268" s="112"/>
      <c r="N268" s="112"/>
      <c r="O268" s="112"/>
      <c r="P268" s="112"/>
      <c r="Q268" s="112"/>
      <c r="R268" s="112"/>
      <c r="S268" s="112"/>
      <c r="T268" s="207" t="str">
        <f t="shared" si="27"/>
        <v/>
      </c>
      <c r="U268" s="112"/>
      <c r="V268" s="112"/>
      <c r="W268" s="112"/>
      <c r="X268" s="112"/>
      <c r="Y268" s="207" t="str">
        <f t="shared" si="28"/>
        <v/>
      </c>
      <c r="Z268" s="112"/>
      <c r="AA268" s="112"/>
      <c r="AB268" s="112"/>
      <c r="AC268" s="282"/>
      <c r="AD268" s="132"/>
      <c r="AE268" s="132"/>
      <c r="AF268" s="132"/>
      <c r="AG268" s="119"/>
      <c r="AH268" s="119"/>
      <c r="AI268" s="119"/>
      <c r="AJ268" s="132"/>
      <c r="AK268" s="124"/>
      <c r="AL268" s="207" t="str">
        <f t="shared" si="29"/>
        <v/>
      </c>
      <c r="AM268" s="132"/>
      <c r="AN268" s="132"/>
      <c r="AO268" s="112"/>
      <c r="AP268" s="112"/>
      <c r="AQ268" s="113"/>
      <c r="AR268" s="283"/>
      <c r="AS268" s="132"/>
      <c r="AT268" s="132"/>
      <c r="AU268" s="113"/>
      <c r="AV268" s="132"/>
      <c r="AW268" s="132"/>
      <c r="AX268" s="284"/>
      <c r="AY268" s="132"/>
      <c r="BA268" s="132"/>
      <c r="BB268" s="132"/>
      <c r="BC268" s="212"/>
      <c r="BD268" s="212"/>
      <c r="BE268" s="212"/>
      <c r="BF268" s="212"/>
      <c r="BG268" s="212"/>
      <c r="BH268" s="212"/>
    </row>
    <row r="269" spans="1:60" s="76" customFormat="1" x14ac:dyDescent="0.2">
      <c r="A269" s="124"/>
      <c r="B269" s="112"/>
      <c r="C269" s="207" t="str">
        <f t="shared" si="25"/>
        <v/>
      </c>
      <c r="D269" s="73"/>
      <c r="E269" s="112"/>
      <c r="F269" s="112"/>
      <c r="G269" s="112"/>
      <c r="H269" s="112"/>
      <c r="I269" s="112"/>
      <c r="J269" s="207" t="str">
        <f t="shared" si="26"/>
        <v/>
      </c>
      <c r="K269" s="112"/>
      <c r="L269" s="112"/>
      <c r="M269" s="112"/>
      <c r="N269" s="112"/>
      <c r="O269" s="112"/>
      <c r="P269" s="112"/>
      <c r="Q269" s="112"/>
      <c r="R269" s="112"/>
      <c r="S269" s="112"/>
      <c r="T269" s="207" t="str">
        <f t="shared" si="27"/>
        <v/>
      </c>
      <c r="U269" s="112"/>
      <c r="V269" s="112"/>
      <c r="W269" s="112"/>
      <c r="X269" s="112"/>
      <c r="Y269" s="207" t="str">
        <f t="shared" si="28"/>
        <v/>
      </c>
      <c r="Z269" s="112"/>
      <c r="AA269" s="112"/>
      <c r="AB269" s="112"/>
      <c r="AC269" s="282"/>
      <c r="AD269" s="132"/>
      <c r="AE269" s="132"/>
      <c r="AF269" s="132"/>
      <c r="AG269" s="119"/>
      <c r="AH269" s="119"/>
      <c r="AI269" s="119"/>
      <c r="AJ269" s="132"/>
      <c r="AK269" s="124"/>
      <c r="AL269" s="207" t="str">
        <f t="shared" si="29"/>
        <v/>
      </c>
      <c r="AM269" s="132"/>
      <c r="AN269" s="132"/>
      <c r="AO269" s="112"/>
      <c r="AP269" s="112"/>
      <c r="AQ269" s="113"/>
      <c r="AR269" s="283"/>
      <c r="AS269" s="132"/>
      <c r="AT269" s="132"/>
      <c r="AU269" s="113"/>
      <c r="AV269" s="132"/>
      <c r="AW269" s="132"/>
      <c r="AX269" s="284"/>
      <c r="AY269" s="132"/>
      <c r="BA269" s="132"/>
      <c r="BB269" s="132"/>
      <c r="BC269" s="212"/>
      <c r="BD269" s="212"/>
      <c r="BE269" s="212"/>
      <c r="BF269" s="212"/>
      <c r="BG269" s="212"/>
      <c r="BH269" s="212"/>
    </row>
    <row r="270" spans="1:60" s="76" customFormat="1" x14ac:dyDescent="0.2">
      <c r="A270" s="124"/>
      <c r="B270" s="112"/>
      <c r="C270" s="207" t="str">
        <f t="shared" si="25"/>
        <v/>
      </c>
      <c r="D270" s="73"/>
      <c r="E270" s="112"/>
      <c r="F270" s="112"/>
      <c r="G270" s="112"/>
      <c r="H270" s="112"/>
      <c r="I270" s="112"/>
      <c r="J270" s="207" t="str">
        <f t="shared" si="26"/>
        <v/>
      </c>
      <c r="K270" s="112"/>
      <c r="L270" s="112"/>
      <c r="M270" s="112"/>
      <c r="N270" s="112"/>
      <c r="O270" s="112"/>
      <c r="P270" s="112"/>
      <c r="Q270" s="112"/>
      <c r="R270" s="112"/>
      <c r="S270" s="112"/>
      <c r="T270" s="207" t="str">
        <f t="shared" si="27"/>
        <v/>
      </c>
      <c r="U270" s="112"/>
      <c r="V270" s="112"/>
      <c r="W270" s="112"/>
      <c r="X270" s="112"/>
      <c r="Y270" s="207" t="str">
        <f t="shared" si="28"/>
        <v/>
      </c>
      <c r="Z270" s="112"/>
      <c r="AA270" s="112"/>
      <c r="AB270" s="112"/>
      <c r="AC270" s="282"/>
      <c r="AD270" s="132"/>
      <c r="AE270" s="132"/>
      <c r="AF270" s="132"/>
      <c r="AG270" s="119"/>
      <c r="AH270" s="119"/>
      <c r="AI270" s="119"/>
      <c r="AJ270" s="132"/>
      <c r="AK270" s="124"/>
      <c r="AL270" s="207" t="str">
        <f t="shared" si="29"/>
        <v/>
      </c>
      <c r="AM270" s="132"/>
      <c r="AN270" s="132"/>
      <c r="AO270" s="112"/>
      <c r="AP270" s="112"/>
      <c r="AQ270" s="113"/>
      <c r="AR270" s="283"/>
      <c r="AS270" s="132"/>
      <c r="AT270" s="132"/>
      <c r="AU270" s="113"/>
      <c r="AV270" s="132"/>
      <c r="AW270" s="132"/>
      <c r="AX270" s="284"/>
      <c r="AY270" s="132"/>
      <c r="BA270" s="132"/>
      <c r="BB270" s="132"/>
      <c r="BC270" s="212"/>
      <c r="BD270" s="212"/>
      <c r="BE270" s="212"/>
      <c r="BF270" s="212"/>
      <c r="BG270" s="212"/>
      <c r="BH270" s="212"/>
    </row>
    <row r="271" spans="1:60" s="76" customFormat="1" x14ac:dyDescent="0.2">
      <c r="A271" s="124"/>
      <c r="B271" s="112"/>
      <c r="C271" s="207" t="str">
        <f t="shared" si="25"/>
        <v/>
      </c>
      <c r="D271" s="73"/>
      <c r="E271" s="112"/>
      <c r="F271" s="112"/>
      <c r="G271" s="112"/>
      <c r="H271" s="112"/>
      <c r="I271" s="112"/>
      <c r="J271" s="207" t="str">
        <f t="shared" si="26"/>
        <v/>
      </c>
      <c r="K271" s="112"/>
      <c r="L271" s="112"/>
      <c r="M271" s="112"/>
      <c r="N271" s="112"/>
      <c r="O271" s="112"/>
      <c r="P271" s="112"/>
      <c r="Q271" s="112"/>
      <c r="R271" s="112"/>
      <c r="S271" s="112"/>
      <c r="T271" s="207" t="str">
        <f t="shared" si="27"/>
        <v/>
      </c>
      <c r="U271" s="112"/>
      <c r="V271" s="112"/>
      <c r="W271" s="112"/>
      <c r="X271" s="112"/>
      <c r="Y271" s="207" t="str">
        <f t="shared" si="28"/>
        <v/>
      </c>
      <c r="Z271" s="112"/>
      <c r="AA271" s="112"/>
      <c r="AB271" s="112"/>
      <c r="AC271" s="282"/>
      <c r="AD271" s="132"/>
      <c r="AE271" s="132"/>
      <c r="AF271" s="132"/>
      <c r="AG271" s="119"/>
      <c r="AH271" s="119"/>
      <c r="AI271" s="119"/>
      <c r="AJ271" s="132"/>
      <c r="AK271" s="124"/>
      <c r="AL271" s="207" t="str">
        <f t="shared" si="29"/>
        <v/>
      </c>
      <c r="AM271" s="132"/>
      <c r="AN271" s="132"/>
      <c r="AO271" s="112"/>
      <c r="AP271" s="112"/>
      <c r="AQ271" s="113"/>
      <c r="AR271" s="283"/>
      <c r="AS271" s="132"/>
      <c r="AT271" s="132"/>
      <c r="AU271" s="113"/>
      <c r="AV271" s="132"/>
      <c r="AW271" s="132"/>
      <c r="AX271" s="284"/>
      <c r="AY271" s="132"/>
      <c r="BA271" s="132"/>
      <c r="BB271" s="132"/>
      <c r="BC271" s="212"/>
      <c r="BD271" s="212"/>
      <c r="BE271" s="212"/>
      <c r="BF271" s="212"/>
      <c r="BG271" s="212"/>
      <c r="BH271" s="212"/>
    </row>
    <row r="272" spans="1:60" s="76" customFormat="1" x14ac:dyDescent="0.2">
      <c r="A272" s="124"/>
      <c r="B272" s="112"/>
      <c r="C272" s="207" t="str">
        <f t="shared" si="25"/>
        <v/>
      </c>
      <c r="D272" s="73"/>
      <c r="E272" s="112"/>
      <c r="F272" s="112"/>
      <c r="G272" s="112"/>
      <c r="H272" s="112"/>
      <c r="I272" s="112"/>
      <c r="J272" s="207" t="str">
        <f t="shared" si="26"/>
        <v/>
      </c>
      <c r="K272" s="112"/>
      <c r="L272" s="112"/>
      <c r="M272" s="112"/>
      <c r="N272" s="112"/>
      <c r="O272" s="112"/>
      <c r="P272" s="112"/>
      <c r="Q272" s="112"/>
      <c r="R272" s="112"/>
      <c r="S272" s="112"/>
      <c r="T272" s="207" t="str">
        <f t="shared" si="27"/>
        <v/>
      </c>
      <c r="U272" s="112"/>
      <c r="V272" s="112"/>
      <c r="W272" s="112"/>
      <c r="X272" s="112"/>
      <c r="Y272" s="207" t="str">
        <f t="shared" si="28"/>
        <v/>
      </c>
      <c r="Z272" s="112"/>
      <c r="AA272" s="112"/>
      <c r="AB272" s="112"/>
      <c r="AC272" s="282"/>
      <c r="AD272" s="132"/>
      <c r="AE272" s="132"/>
      <c r="AF272" s="132"/>
      <c r="AG272" s="119"/>
      <c r="AH272" s="119"/>
      <c r="AI272" s="119"/>
      <c r="AJ272" s="132"/>
      <c r="AK272" s="124"/>
      <c r="AL272" s="207" t="str">
        <f t="shared" si="29"/>
        <v/>
      </c>
      <c r="AM272" s="132"/>
      <c r="AN272" s="132"/>
      <c r="AO272" s="112"/>
      <c r="AP272" s="112"/>
      <c r="AQ272" s="113"/>
      <c r="AR272" s="283"/>
      <c r="AS272" s="132"/>
      <c r="AT272" s="132"/>
      <c r="AU272" s="113"/>
      <c r="AV272" s="132"/>
      <c r="AW272" s="132"/>
      <c r="AX272" s="284"/>
      <c r="AY272" s="132"/>
      <c r="BA272" s="132"/>
      <c r="BB272" s="132"/>
      <c r="BC272" s="212"/>
      <c r="BD272" s="212"/>
      <c r="BE272" s="212"/>
      <c r="BF272" s="212"/>
      <c r="BG272" s="212"/>
      <c r="BH272" s="212"/>
    </row>
    <row r="273" spans="1:60" s="76" customFormat="1" x14ac:dyDescent="0.2">
      <c r="A273" s="124"/>
      <c r="B273" s="112"/>
      <c r="C273" s="207" t="str">
        <f t="shared" si="25"/>
        <v/>
      </c>
      <c r="D273" s="73"/>
      <c r="E273" s="112"/>
      <c r="F273" s="112"/>
      <c r="G273" s="112"/>
      <c r="H273" s="112"/>
      <c r="I273" s="112"/>
      <c r="J273" s="207" t="str">
        <f t="shared" si="26"/>
        <v/>
      </c>
      <c r="K273" s="112"/>
      <c r="L273" s="112"/>
      <c r="M273" s="112"/>
      <c r="N273" s="112"/>
      <c r="O273" s="112"/>
      <c r="P273" s="112"/>
      <c r="Q273" s="112"/>
      <c r="R273" s="112"/>
      <c r="S273" s="112"/>
      <c r="T273" s="207" t="str">
        <f t="shared" si="27"/>
        <v/>
      </c>
      <c r="U273" s="112"/>
      <c r="V273" s="112"/>
      <c r="W273" s="112"/>
      <c r="X273" s="112"/>
      <c r="Y273" s="207" t="str">
        <f t="shared" si="28"/>
        <v/>
      </c>
      <c r="Z273" s="112"/>
      <c r="AA273" s="112"/>
      <c r="AB273" s="112"/>
      <c r="AC273" s="282"/>
      <c r="AD273" s="132"/>
      <c r="AE273" s="132"/>
      <c r="AF273" s="132"/>
      <c r="AG273" s="119"/>
      <c r="AH273" s="119"/>
      <c r="AI273" s="119"/>
      <c r="AJ273" s="132"/>
      <c r="AK273" s="124"/>
      <c r="AL273" s="207" t="str">
        <f t="shared" si="29"/>
        <v/>
      </c>
      <c r="AM273" s="132"/>
      <c r="AN273" s="132"/>
      <c r="AO273" s="112"/>
      <c r="AP273" s="112"/>
      <c r="AQ273" s="113"/>
      <c r="AR273" s="283"/>
      <c r="AS273" s="132"/>
      <c r="AT273" s="132"/>
      <c r="AU273" s="113"/>
      <c r="AV273" s="132"/>
      <c r="AW273" s="132"/>
      <c r="AX273" s="284"/>
      <c r="AY273" s="132"/>
      <c r="BA273" s="132"/>
      <c r="BB273" s="132"/>
      <c r="BC273" s="212"/>
      <c r="BD273" s="212"/>
      <c r="BE273" s="212"/>
      <c r="BF273" s="212"/>
      <c r="BG273" s="212"/>
      <c r="BH273" s="212"/>
    </row>
    <row r="274" spans="1:60" s="76" customFormat="1" x14ac:dyDescent="0.2">
      <c r="A274" s="124"/>
      <c r="B274" s="112"/>
      <c r="C274" s="207" t="str">
        <f t="shared" si="25"/>
        <v/>
      </c>
      <c r="D274" s="73"/>
      <c r="E274" s="112"/>
      <c r="F274" s="112"/>
      <c r="G274" s="112"/>
      <c r="H274" s="112"/>
      <c r="I274" s="112"/>
      <c r="J274" s="207" t="str">
        <f t="shared" si="26"/>
        <v/>
      </c>
      <c r="K274" s="112"/>
      <c r="L274" s="112"/>
      <c r="M274" s="112"/>
      <c r="N274" s="112"/>
      <c r="O274" s="112"/>
      <c r="P274" s="112"/>
      <c r="Q274" s="112"/>
      <c r="R274" s="112"/>
      <c r="S274" s="112"/>
      <c r="T274" s="207" t="str">
        <f t="shared" si="27"/>
        <v/>
      </c>
      <c r="U274" s="112"/>
      <c r="V274" s="112"/>
      <c r="W274" s="112"/>
      <c r="X274" s="112"/>
      <c r="Y274" s="207" t="str">
        <f t="shared" si="28"/>
        <v/>
      </c>
      <c r="Z274" s="112"/>
      <c r="AA274" s="112"/>
      <c r="AB274" s="112"/>
      <c r="AC274" s="282"/>
      <c r="AD274" s="132"/>
      <c r="AE274" s="132"/>
      <c r="AF274" s="132"/>
      <c r="AG274" s="119"/>
      <c r="AH274" s="119"/>
      <c r="AI274" s="119"/>
      <c r="AJ274" s="132"/>
      <c r="AK274" s="124"/>
      <c r="AL274" s="207" t="str">
        <f t="shared" si="29"/>
        <v/>
      </c>
      <c r="AM274" s="132"/>
      <c r="AN274" s="132"/>
      <c r="AO274" s="112"/>
      <c r="AP274" s="112"/>
      <c r="AQ274" s="113"/>
      <c r="AR274" s="283"/>
      <c r="AS274" s="132"/>
      <c r="AT274" s="132"/>
      <c r="AU274" s="113"/>
      <c r="AV274" s="132"/>
      <c r="AW274" s="132"/>
      <c r="AX274" s="284"/>
      <c r="AY274" s="132"/>
      <c r="BA274" s="132"/>
      <c r="BB274" s="132"/>
      <c r="BC274" s="212"/>
      <c r="BD274" s="212"/>
      <c r="BE274" s="212"/>
      <c r="BF274" s="212"/>
      <c r="BG274" s="212"/>
      <c r="BH274" s="212"/>
    </row>
    <row r="275" spans="1:60" s="76" customFormat="1" x14ac:dyDescent="0.2">
      <c r="A275" s="124"/>
      <c r="B275" s="112"/>
      <c r="C275" s="207" t="str">
        <f t="shared" si="25"/>
        <v/>
      </c>
      <c r="D275" s="73"/>
      <c r="E275" s="112"/>
      <c r="F275" s="112"/>
      <c r="G275" s="112"/>
      <c r="H275" s="112"/>
      <c r="I275" s="112"/>
      <c r="J275" s="207" t="str">
        <f t="shared" si="26"/>
        <v/>
      </c>
      <c r="K275" s="112"/>
      <c r="L275" s="112"/>
      <c r="M275" s="112"/>
      <c r="N275" s="112"/>
      <c r="O275" s="112"/>
      <c r="P275" s="112"/>
      <c r="Q275" s="112"/>
      <c r="R275" s="112"/>
      <c r="S275" s="112"/>
      <c r="T275" s="207" t="str">
        <f t="shared" si="27"/>
        <v/>
      </c>
      <c r="U275" s="112"/>
      <c r="V275" s="112"/>
      <c r="W275" s="112"/>
      <c r="X275" s="112"/>
      <c r="Y275" s="207" t="str">
        <f t="shared" si="28"/>
        <v/>
      </c>
      <c r="Z275" s="112"/>
      <c r="AA275" s="112"/>
      <c r="AB275" s="112"/>
      <c r="AC275" s="282"/>
      <c r="AD275" s="132"/>
      <c r="AE275" s="132"/>
      <c r="AF275" s="132"/>
      <c r="AG275" s="119"/>
      <c r="AH275" s="119"/>
      <c r="AI275" s="119"/>
      <c r="AJ275" s="132"/>
      <c r="AK275" s="124"/>
      <c r="AL275" s="207" t="str">
        <f t="shared" si="29"/>
        <v/>
      </c>
      <c r="AM275" s="132"/>
      <c r="AN275" s="132"/>
      <c r="AO275" s="112"/>
      <c r="AP275" s="112"/>
      <c r="AQ275" s="113"/>
      <c r="AR275" s="283"/>
      <c r="AS275" s="132"/>
      <c r="AT275" s="132"/>
      <c r="AU275" s="113"/>
      <c r="AV275" s="132"/>
      <c r="AW275" s="132"/>
      <c r="AX275" s="284"/>
      <c r="AY275" s="132"/>
      <c r="BA275" s="132"/>
      <c r="BB275" s="132"/>
      <c r="BC275" s="212"/>
      <c r="BD275" s="212"/>
      <c r="BE275" s="212"/>
      <c r="BF275" s="212"/>
      <c r="BG275" s="212"/>
      <c r="BH275" s="212"/>
    </row>
    <row r="276" spans="1:60" s="76" customFormat="1" x14ac:dyDescent="0.2">
      <c r="A276" s="124"/>
      <c r="B276" s="112"/>
      <c r="C276" s="207" t="str">
        <f t="shared" si="25"/>
        <v/>
      </c>
      <c r="D276" s="73"/>
      <c r="E276" s="112"/>
      <c r="F276" s="112"/>
      <c r="G276" s="112"/>
      <c r="H276" s="112"/>
      <c r="I276" s="112"/>
      <c r="J276" s="207" t="str">
        <f t="shared" si="26"/>
        <v/>
      </c>
      <c r="K276" s="112"/>
      <c r="L276" s="112"/>
      <c r="M276" s="112"/>
      <c r="N276" s="112"/>
      <c r="O276" s="112"/>
      <c r="P276" s="112"/>
      <c r="Q276" s="112"/>
      <c r="R276" s="112"/>
      <c r="S276" s="112"/>
      <c r="T276" s="207" t="str">
        <f t="shared" si="27"/>
        <v/>
      </c>
      <c r="U276" s="112"/>
      <c r="V276" s="112"/>
      <c r="W276" s="112"/>
      <c r="X276" s="112"/>
      <c r="Y276" s="207" t="str">
        <f t="shared" si="28"/>
        <v/>
      </c>
      <c r="Z276" s="112"/>
      <c r="AA276" s="112"/>
      <c r="AB276" s="112"/>
      <c r="AC276" s="282"/>
      <c r="AD276" s="132"/>
      <c r="AE276" s="132"/>
      <c r="AF276" s="132"/>
      <c r="AG276" s="119"/>
      <c r="AH276" s="119"/>
      <c r="AI276" s="119"/>
      <c r="AJ276" s="132"/>
      <c r="AK276" s="124"/>
      <c r="AL276" s="207" t="str">
        <f t="shared" si="29"/>
        <v/>
      </c>
      <c r="AM276" s="132"/>
      <c r="AN276" s="132"/>
      <c r="AO276" s="112"/>
      <c r="AP276" s="112"/>
      <c r="AQ276" s="113"/>
      <c r="AR276" s="283"/>
      <c r="AS276" s="132"/>
      <c r="AT276" s="132"/>
      <c r="AU276" s="113"/>
      <c r="AV276" s="132"/>
      <c r="AW276" s="132"/>
      <c r="AX276" s="284"/>
      <c r="AY276" s="132"/>
      <c r="BA276" s="132"/>
      <c r="BB276" s="132"/>
      <c r="BC276" s="212"/>
      <c r="BD276" s="212"/>
      <c r="BE276" s="212"/>
      <c r="BF276" s="212"/>
      <c r="BG276" s="212"/>
      <c r="BH276" s="212"/>
    </row>
    <row r="277" spans="1:60" s="76" customFormat="1" x14ac:dyDescent="0.2">
      <c r="A277" s="124"/>
      <c r="B277" s="112"/>
      <c r="C277" s="207" t="str">
        <f t="shared" si="25"/>
        <v/>
      </c>
      <c r="D277" s="73"/>
      <c r="E277" s="112"/>
      <c r="F277" s="112"/>
      <c r="G277" s="112"/>
      <c r="H277" s="112"/>
      <c r="I277" s="112"/>
      <c r="J277" s="207" t="str">
        <f t="shared" si="26"/>
        <v/>
      </c>
      <c r="K277" s="112"/>
      <c r="L277" s="112"/>
      <c r="M277" s="112"/>
      <c r="N277" s="112"/>
      <c r="O277" s="112"/>
      <c r="P277" s="112"/>
      <c r="Q277" s="112"/>
      <c r="R277" s="112"/>
      <c r="S277" s="112"/>
      <c r="T277" s="207" t="str">
        <f t="shared" si="27"/>
        <v/>
      </c>
      <c r="U277" s="112"/>
      <c r="V277" s="112"/>
      <c r="W277" s="112"/>
      <c r="X277" s="112"/>
      <c r="Y277" s="207" t="str">
        <f t="shared" si="28"/>
        <v/>
      </c>
      <c r="Z277" s="112"/>
      <c r="AA277" s="112"/>
      <c r="AB277" s="112"/>
      <c r="AC277" s="282"/>
      <c r="AD277" s="132"/>
      <c r="AE277" s="132"/>
      <c r="AF277" s="132"/>
      <c r="AG277" s="119"/>
      <c r="AH277" s="119"/>
      <c r="AI277" s="119"/>
      <c r="AJ277" s="132"/>
      <c r="AK277" s="124"/>
      <c r="AL277" s="207" t="str">
        <f t="shared" si="29"/>
        <v/>
      </c>
      <c r="AM277" s="132"/>
      <c r="AN277" s="132"/>
      <c r="AO277" s="112"/>
      <c r="AP277" s="112"/>
      <c r="AQ277" s="113"/>
      <c r="AR277" s="283"/>
      <c r="AS277" s="132"/>
      <c r="AT277" s="132"/>
      <c r="AU277" s="113"/>
      <c r="AV277" s="132"/>
      <c r="AW277" s="132"/>
      <c r="AX277" s="284"/>
      <c r="AY277" s="132"/>
      <c r="BA277" s="132"/>
      <c r="BB277" s="132"/>
      <c r="BC277" s="212"/>
      <c r="BD277" s="212"/>
      <c r="BE277" s="212"/>
      <c r="BF277" s="212"/>
      <c r="BG277" s="212"/>
      <c r="BH277" s="212"/>
    </row>
    <row r="278" spans="1:60" s="76" customFormat="1" x14ac:dyDescent="0.2">
      <c r="A278" s="124"/>
      <c r="B278" s="112"/>
      <c r="C278" s="207" t="str">
        <f t="shared" si="25"/>
        <v/>
      </c>
      <c r="D278" s="73"/>
      <c r="E278" s="112"/>
      <c r="F278" s="112"/>
      <c r="G278" s="112"/>
      <c r="H278" s="112"/>
      <c r="I278" s="112"/>
      <c r="J278" s="207" t="str">
        <f t="shared" si="26"/>
        <v/>
      </c>
      <c r="K278" s="112"/>
      <c r="L278" s="112"/>
      <c r="M278" s="112"/>
      <c r="N278" s="112"/>
      <c r="O278" s="112"/>
      <c r="P278" s="112"/>
      <c r="Q278" s="112"/>
      <c r="R278" s="112"/>
      <c r="S278" s="112"/>
      <c r="T278" s="207" t="str">
        <f t="shared" si="27"/>
        <v/>
      </c>
      <c r="U278" s="112"/>
      <c r="V278" s="112"/>
      <c r="W278" s="112"/>
      <c r="X278" s="112"/>
      <c r="Y278" s="207" t="str">
        <f t="shared" si="28"/>
        <v/>
      </c>
      <c r="Z278" s="112"/>
      <c r="AA278" s="112"/>
      <c r="AB278" s="112"/>
      <c r="AC278" s="282"/>
      <c r="AD278" s="132"/>
      <c r="AE278" s="132"/>
      <c r="AF278" s="132"/>
      <c r="AG278" s="119"/>
      <c r="AH278" s="119"/>
      <c r="AI278" s="119"/>
      <c r="AJ278" s="132"/>
      <c r="AK278" s="124"/>
      <c r="AL278" s="207" t="str">
        <f t="shared" si="29"/>
        <v/>
      </c>
      <c r="AM278" s="132"/>
      <c r="AN278" s="132"/>
      <c r="AO278" s="112"/>
      <c r="AP278" s="112"/>
      <c r="AQ278" s="113"/>
      <c r="AR278" s="283"/>
      <c r="AS278" s="132"/>
      <c r="AT278" s="132"/>
      <c r="AU278" s="113"/>
      <c r="AV278" s="132"/>
      <c r="AW278" s="132"/>
      <c r="AX278" s="284"/>
      <c r="AY278" s="132"/>
      <c r="BA278" s="132"/>
      <c r="BB278" s="132"/>
      <c r="BC278" s="212"/>
      <c r="BD278" s="212"/>
      <c r="BE278" s="212"/>
      <c r="BF278" s="212"/>
      <c r="BG278" s="212"/>
      <c r="BH278" s="212"/>
    </row>
    <row r="279" spans="1:60" s="76" customFormat="1" x14ac:dyDescent="0.2">
      <c r="A279" s="124"/>
      <c r="B279" s="112"/>
      <c r="C279" s="207" t="str">
        <f t="shared" si="25"/>
        <v/>
      </c>
      <c r="D279" s="73"/>
      <c r="E279" s="112"/>
      <c r="F279" s="112"/>
      <c r="G279" s="112"/>
      <c r="H279" s="112"/>
      <c r="I279" s="112"/>
      <c r="J279" s="207" t="str">
        <f t="shared" si="26"/>
        <v/>
      </c>
      <c r="K279" s="112"/>
      <c r="L279" s="112"/>
      <c r="M279" s="112"/>
      <c r="N279" s="112"/>
      <c r="O279" s="112"/>
      <c r="P279" s="112"/>
      <c r="Q279" s="112"/>
      <c r="R279" s="112"/>
      <c r="S279" s="112"/>
      <c r="T279" s="207" t="str">
        <f t="shared" si="27"/>
        <v/>
      </c>
      <c r="U279" s="112"/>
      <c r="V279" s="112"/>
      <c r="W279" s="112"/>
      <c r="X279" s="112"/>
      <c r="Y279" s="207" t="str">
        <f t="shared" si="28"/>
        <v/>
      </c>
      <c r="Z279" s="112"/>
      <c r="AA279" s="112"/>
      <c r="AB279" s="112"/>
      <c r="AC279" s="282"/>
      <c r="AD279" s="132"/>
      <c r="AE279" s="132"/>
      <c r="AF279" s="132"/>
      <c r="AG279" s="119"/>
      <c r="AH279" s="119"/>
      <c r="AI279" s="119"/>
      <c r="AJ279" s="132"/>
      <c r="AK279" s="124"/>
      <c r="AL279" s="207" t="str">
        <f t="shared" si="29"/>
        <v/>
      </c>
      <c r="AM279" s="132"/>
      <c r="AN279" s="132"/>
      <c r="AO279" s="112"/>
      <c r="AP279" s="112"/>
      <c r="AQ279" s="113"/>
      <c r="AR279" s="283"/>
      <c r="AS279" s="132"/>
      <c r="AT279" s="132"/>
      <c r="AU279" s="113"/>
      <c r="AV279" s="132"/>
      <c r="AW279" s="132"/>
      <c r="AX279" s="284"/>
      <c r="AY279" s="132"/>
      <c r="BA279" s="132"/>
      <c r="BB279" s="132"/>
      <c r="BC279" s="212"/>
      <c r="BD279" s="212"/>
      <c r="BE279" s="212"/>
      <c r="BF279" s="212"/>
      <c r="BG279" s="212"/>
      <c r="BH279" s="212"/>
    </row>
    <row r="280" spans="1:60" s="76" customFormat="1" x14ac:dyDescent="0.2">
      <c r="A280" s="124"/>
      <c r="B280" s="112"/>
      <c r="C280" s="207" t="str">
        <f t="shared" si="25"/>
        <v/>
      </c>
      <c r="D280" s="73"/>
      <c r="E280" s="112"/>
      <c r="F280" s="112"/>
      <c r="G280" s="112"/>
      <c r="H280" s="112"/>
      <c r="I280" s="112"/>
      <c r="J280" s="207" t="str">
        <f t="shared" si="26"/>
        <v/>
      </c>
      <c r="K280" s="112"/>
      <c r="L280" s="112"/>
      <c r="M280" s="112"/>
      <c r="N280" s="112"/>
      <c r="O280" s="112"/>
      <c r="P280" s="112"/>
      <c r="Q280" s="112"/>
      <c r="R280" s="112"/>
      <c r="S280" s="112"/>
      <c r="T280" s="207" t="str">
        <f t="shared" si="27"/>
        <v/>
      </c>
      <c r="U280" s="112"/>
      <c r="V280" s="112"/>
      <c r="W280" s="112"/>
      <c r="X280" s="112"/>
      <c r="Y280" s="207" t="str">
        <f t="shared" si="28"/>
        <v/>
      </c>
      <c r="Z280" s="112"/>
      <c r="AA280" s="112"/>
      <c r="AB280" s="112"/>
      <c r="AC280" s="282"/>
      <c r="AD280" s="132"/>
      <c r="AE280" s="132"/>
      <c r="AF280" s="132"/>
      <c r="AG280" s="119"/>
      <c r="AH280" s="119"/>
      <c r="AI280" s="119"/>
      <c r="AJ280" s="132"/>
      <c r="AK280" s="124"/>
      <c r="AL280" s="207" t="str">
        <f t="shared" si="29"/>
        <v/>
      </c>
      <c r="AM280" s="132"/>
      <c r="AN280" s="132"/>
      <c r="AO280" s="112"/>
      <c r="AP280" s="112"/>
      <c r="AQ280" s="113"/>
      <c r="AR280" s="283"/>
      <c r="AS280" s="132"/>
      <c r="AT280" s="132"/>
      <c r="AU280" s="113"/>
      <c r="AV280" s="132"/>
      <c r="AW280" s="132"/>
      <c r="AX280" s="284"/>
      <c r="AY280" s="132"/>
      <c r="BA280" s="132"/>
      <c r="BB280" s="132"/>
      <c r="BC280" s="212"/>
      <c r="BD280" s="212"/>
      <c r="BE280" s="212"/>
      <c r="BF280" s="212"/>
      <c r="BG280" s="212"/>
      <c r="BH280" s="212"/>
    </row>
    <row r="281" spans="1:60" s="76" customFormat="1" x14ac:dyDescent="0.2">
      <c r="A281" s="124"/>
      <c r="B281" s="112"/>
      <c r="C281" s="207" t="str">
        <f t="shared" si="25"/>
        <v/>
      </c>
      <c r="D281" s="73"/>
      <c r="E281" s="112"/>
      <c r="F281" s="112"/>
      <c r="G281" s="112"/>
      <c r="H281" s="112"/>
      <c r="I281" s="112"/>
      <c r="J281" s="207" t="str">
        <f t="shared" si="26"/>
        <v/>
      </c>
      <c r="K281" s="112"/>
      <c r="L281" s="112"/>
      <c r="M281" s="112"/>
      <c r="N281" s="112"/>
      <c r="O281" s="112"/>
      <c r="P281" s="112"/>
      <c r="Q281" s="112"/>
      <c r="R281" s="112"/>
      <c r="S281" s="112"/>
      <c r="T281" s="207" t="str">
        <f t="shared" si="27"/>
        <v/>
      </c>
      <c r="U281" s="112"/>
      <c r="V281" s="112"/>
      <c r="W281" s="112"/>
      <c r="X281" s="112"/>
      <c r="Y281" s="207" t="str">
        <f t="shared" si="28"/>
        <v/>
      </c>
      <c r="Z281" s="112"/>
      <c r="AA281" s="112"/>
      <c r="AB281" s="112"/>
      <c r="AC281" s="282"/>
      <c r="AD281" s="132"/>
      <c r="AE281" s="132"/>
      <c r="AF281" s="132"/>
      <c r="AG281" s="119"/>
      <c r="AH281" s="119"/>
      <c r="AI281" s="119"/>
      <c r="AJ281" s="132"/>
      <c r="AK281" s="124"/>
      <c r="AL281" s="207" t="str">
        <f t="shared" si="29"/>
        <v/>
      </c>
      <c r="AM281" s="132"/>
      <c r="AN281" s="132"/>
      <c r="AO281" s="112"/>
      <c r="AP281" s="112"/>
      <c r="AQ281" s="113"/>
      <c r="AR281" s="283"/>
      <c r="AS281" s="132"/>
      <c r="AT281" s="132"/>
      <c r="AU281" s="113"/>
      <c r="AV281" s="132"/>
      <c r="AW281" s="132"/>
      <c r="AX281" s="284"/>
      <c r="AY281" s="132"/>
      <c r="BA281" s="132"/>
      <c r="BB281" s="132"/>
      <c r="BC281" s="212"/>
      <c r="BD281" s="212"/>
      <c r="BE281" s="212"/>
      <c r="BF281" s="212"/>
      <c r="BG281" s="212"/>
      <c r="BH281" s="212"/>
    </row>
    <row r="282" spans="1:60" s="76" customFormat="1" x14ac:dyDescent="0.2">
      <c r="A282" s="124"/>
      <c r="B282" s="112"/>
      <c r="C282" s="207" t="str">
        <f t="shared" si="25"/>
        <v/>
      </c>
      <c r="D282" s="73"/>
      <c r="E282" s="112"/>
      <c r="F282" s="112"/>
      <c r="G282" s="112"/>
      <c r="H282" s="112"/>
      <c r="I282" s="112"/>
      <c r="J282" s="207" t="str">
        <f t="shared" si="26"/>
        <v/>
      </c>
      <c r="K282" s="112"/>
      <c r="L282" s="112"/>
      <c r="M282" s="112"/>
      <c r="N282" s="112"/>
      <c r="O282" s="112"/>
      <c r="P282" s="112"/>
      <c r="Q282" s="112"/>
      <c r="R282" s="112"/>
      <c r="S282" s="112"/>
      <c r="T282" s="207" t="str">
        <f t="shared" si="27"/>
        <v/>
      </c>
      <c r="U282" s="112"/>
      <c r="V282" s="112"/>
      <c r="W282" s="112"/>
      <c r="X282" s="112"/>
      <c r="Y282" s="207" t="str">
        <f t="shared" si="28"/>
        <v/>
      </c>
      <c r="Z282" s="112"/>
      <c r="AA282" s="112"/>
      <c r="AB282" s="112"/>
      <c r="AC282" s="282"/>
      <c r="AD282" s="132"/>
      <c r="AE282" s="132"/>
      <c r="AF282" s="132"/>
      <c r="AG282" s="119"/>
      <c r="AH282" s="119"/>
      <c r="AI282" s="119"/>
      <c r="AJ282" s="132"/>
      <c r="AK282" s="124"/>
      <c r="AL282" s="207" t="str">
        <f t="shared" si="29"/>
        <v/>
      </c>
      <c r="AM282" s="132"/>
      <c r="AN282" s="132"/>
      <c r="AO282" s="112"/>
      <c r="AP282" s="112"/>
      <c r="AQ282" s="113"/>
      <c r="AR282" s="283"/>
      <c r="AS282" s="132"/>
      <c r="AT282" s="132"/>
      <c r="AU282" s="113"/>
      <c r="AV282" s="132"/>
      <c r="AW282" s="132"/>
      <c r="AX282" s="284"/>
      <c r="AY282" s="132"/>
      <c r="BA282" s="132"/>
      <c r="BB282" s="132"/>
      <c r="BC282" s="212"/>
      <c r="BD282" s="212"/>
      <c r="BE282" s="212"/>
      <c r="BF282" s="212"/>
      <c r="BG282" s="212"/>
      <c r="BH282" s="212"/>
    </row>
    <row r="283" spans="1:60" s="76" customFormat="1" x14ac:dyDescent="0.2">
      <c r="A283" s="124"/>
      <c r="B283" s="112"/>
      <c r="C283" s="207" t="str">
        <f t="shared" si="25"/>
        <v/>
      </c>
      <c r="D283" s="73"/>
      <c r="E283" s="112"/>
      <c r="F283" s="112"/>
      <c r="G283" s="112"/>
      <c r="H283" s="112"/>
      <c r="I283" s="112"/>
      <c r="J283" s="207" t="str">
        <f t="shared" si="26"/>
        <v/>
      </c>
      <c r="K283" s="112"/>
      <c r="L283" s="112"/>
      <c r="M283" s="112"/>
      <c r="N283" s="112"/>
      <c r="O283" s="112"/>
      <c r="P283" s="112"/>
      <c r="Q283" s="112"/>
      <c r="R283" s="112"/>
      <c r="S283" s="112"/>
      <c r="T283" s="207" t="str">
        <f t="shared" si="27"/>
        <v/>
      </c>
      <c r="U283" s="112"/>
      <c r="V283" s="112"/>
      <c r="W283" s="112"/>
      <c r="X283" s="112"/>
      <c r="Y283" s="207" t="str">
        <f t="shared" si="28"/>
        <v/>
      </c>
      <c r="Z283" s="112"/>
      <c r="AA283" s="112"/>
      <c r="AB283" s="112"/>
      <c r="AC283" s="282"/>
      <c r="AD283" s="132"/>
      <c r="AE283" s="132"/>
      <c r="AF283" s="132"/>
      <c r="AG283" s="119"/>
      <c r="AH283" s="119"/>
      <c r="AI283" s="119"/>
      <c r="AJ283" s="132"/>
      <c r="AK283" s="124"/>
      <c r="AL283" s="207" t="str">
        <f t="shared" si="29"/>
        <v/>
      </c>
      <c r="AM283" s="132"/>
      <c r="AN283" s="132"/>
      <c r="AO283" s="112"/>
      <c r="AP283" s="112"/>
      <c r="AQ283" s="113"/>
      <c r="AR283" s="283"/>
      <c r="AS283" s="132"/>
      <c r="AT283" s="132"/>
      <c r="AU283" s="113"/>
      <c r="AV283" s="132"/>
      <c r="AW283" s="132"/>
      <c r="AX283" s="284"/>
      <c r="AY283" s="132"/>
      <c r="BA283" s="132"/>
      <c r="BB283" s="132"/>
      <c r="BC283" s="212"/>
      <c r="BD283" s="212"/>
      <c r="BE283" s="212"/>
      <c r="BF283" s="212"/>
      <c r="BG283" s="212"/>
      <c r="BH283" s="212"/>
    </row>
    <row r="284" spans="1:60" s="76" customFormat="1" x14ac:dyDescent="0.2">
      <c r="A284" s="124"/>
      <c r="B284" s="112"/>
      <c r="C284" s="207" t="str">
        <f t="shared" si="25"/>
        <v/>
      </c>
      <c r="D284" s="73"/>
      <c r="E284" s="112"/>
      <c r="F284" s="112"/>
      <c r="G284" s="112"/>
      <c r="H284" s="112"/>
      <c r="I284" s="112"/>
      <c r="J284" s="207" t="str">
        <f t="shared" si="26"/>
        <v/>
      </c>
      <c r="K284" s="112"/>
      <c r="L284" s="112"/>
      <c r="M284" s="112"/>
      <c r="N284" s="112"/>
      <c r="O284" s="112"/>
      <c r="P284" s="112"/>
      <c r="Q284" s="112"/>
      <c r="R284" s="112"/>
      <c r="S284" s="112"/>
      <c r="T284" s="207" t="str">
        <f t="shared" si="27"/>
        <v/>
      </c>
      <c r="U284" s="112"/>
      <c r="V284" s="112"/>
      <c r="W284" s="112"/>
      <c r="X284" s="112"/>
      <c r="Y284" s="207" t="str">
        <f t="shared" si="28"/>
        <v/>
      </c>
      <c r="Z284" s="112"/>
      <c r="AA284" s="112"/>
      <c r="AB284" s="112"/>
      <c r="AC284" s="282"/>
      <c r="AD284" s="132"/>
      <c r="AE284" s="132"/>
      <c r="AF284" s="132"/>
      <c r="AG284" s="119"/>
      <c r="AH284" s="119"/>
      <c r="AI284" s="119"/>
      <c r="AJ284" s="132"/>
      <c r="AK284" s="124"/>
      <c r="AL284" s="207" t="str">
        <f t="shared" si="29"/>
        <v/>
      </c>
      <c r="AM284" s="132"/>
      <c r="AN284" s="132"/>
      <c r="AO284" s="112"/>
      <c r="AP284" s="112"/>
      <c r="AQ284" s="113"/>
      <c r="AR284" s="283"/>
      <c r="AS284" s="132"/>
      <c r="AT284" s="132"/>
      <c r="AU284" s="113"/>
      <c r="AV284" s="132"/>
      <c r="AW284" s="132"/>
      <c r="AX284" s="284"/>
      <c r="AY284" s="132"/>
      <c r="BA284" s="132"/>
      <c r="BB284" s="132"/>
      <c r="BC284" s="212"/>
      <c r="BD284" s="212"/>
      <c r="BE284" s="212"/>
      <c r="BF284" s="212"/>
      <c r="BG284" s="212"/>
      <c r="BH284" s="212"/>
    </row>
    <row r="285" spans="1:60" s="76" customFormat="1" x14ac:dyDescent="0.2">
      <c r="A285" s="124"/>
      <c r="B285" s="112"/>
      <c r="C285" s="207" t="str">
        <f t="shared" si="25"/>
        <v/>
      </c>
      <c r="D285" s="73"/>
      <c r="E285" s="112"/>
      <c r="F285" s="112"/>
      <c r="G285" s="112"/>
      <c r="H285" s="112"/>
      <c r="I285" s="112"/>
      <c r="J285" s="207" t="str">
        <f t="shared" si="26"/>
        <v/>
      </c>
      <c r="K285" s="112"/>
      <c r="L285" s="112"/>
      <c r="M285" s="112"/>
      <c r="N285" s="112"/>
      <c r="O285" s="112"/>
      <c r="P285" s="112"/>
      <c r="Q285" s="112"/>
      <c r="R285" s="112"/>
      <c r="S285" s="112"/>
      <c r="T285" s="207" t="str">
        <f t="shared" si="27"/>
        <v/>
      </c>
      <c r="U285" s="112"/>
      <c r="V285" s="112"/>
      <c r="W285" s="112"/>
      <c r="X285" s="112"/>
      <c r="Y285" s="207" t="str">
        <f t="shared" si="28"/>
        <v/>
      </c>
      <c r="Z285" s="112"/>
      <c r="AA285" s="112"/>
      <c r="AB285" s="112"/>
      <c r="AC285" s="282"/>
      <c r="AD285" s="132"/>
      <c r="AE285" s="132"/>
      <c r="AF285" s="132"/>
      <c r="AG285" s="119"/>
      <c r="AH285" s="119"/>
      <c r="AI285" s="119"/>
      <c r="AJ285" s="132"/>
      <c r="AK285" s="124"/>
      <c r="AL285" s="207" t="str">
        <f t="shared" si="29"/>
        <v/>
      </c>
      <c r="AM285" s="132"/>
      <c r="AN285" s="132"/>
      <c r="AO285" s="112"/>
      <c r="AP285" s="112"/>
      <c r="AQ285" s="113"/>
      <c r="AR285" s="283"/>
      <c r="AS285" s="132"/>
      <c r="AT285" s="132"/>
      <c r="AU285" s="113"/>
      <c r="AV285" s="132"/>
      <c r="AW285" s="132"/>
      <c r="AX285" s="284"/>
      <c r="AY285" s="132"/>
      <c r="BA285" s="132"/>
      <c r="BB285" s="132"/>
      <c r="BC285" s="212"/>
      <c r="BD285" s="212"/>
      <c r="BE285" s="212"/>
      <c r="BF285" s="212"/>
      <c r="BG285" s="212"/>
      <c r="BH285" s="212"/>
    </row>
    <row r="286" spans="1:60" s="76" customFormat="1" x14ac:dyDescent="0.2">
      <c r="A286" s="124"/>
      <c r="B286" s="112"/>
      <c r="C286" s="207" t="str">
        <f t="shared" si="25"/>
        <v/>
      </c>
      <c r="D286" s="73"/>
      <c r="E286" s="112"/>
      <c r="F286" s="112"/>
      <c r="G286" s="112"/>
      <c r="H286" s="112"/>
      <c r="I286" s="112"/>
      <c r="J286" s="207" t="str">
        <f t="shared" si="26"/>
        <v/>
      </c>
      <c r="K286" s="112"/>
      <c r="L286" s="112"/>
      <c r="M286" s="112"/>
      <c r="N286" s="112"/>
      <c r="O286" s="112"/>
      <c r="P286" s="112"/>
      <c r="Q286" s="112"/>
      <c r="R286" s="112"/>
      <c r="S286" s="112"/>
      <c r="T286" s="207" t="str">
        <f t="shared" si="27"/>
        <v/>
      </c>
      <c r="U286" s="112"/>
      <c r="V286" s="112"/>
      <c r="W286" s="112"/>
      <c r="X286" s="112"/>
      <c r="Y286" s="207" t="str">
        <f t="shared" si="28"/>
        <v/>
      </c>
      <c r="Z286" s="112"/>
      <c r="AA286" s="112"/>
      <c r="AB286" s="112"/>
      <c r="AC286" s="282"/>
      <c r="AD286" s="132"/>
      <c r="AE286" s="132"/>
      <c r="AF286" s="132"/>
      <c r="AG286" s="119"/>
      <c r="AH286" s="119"/>
      <c r="AI286" s="119"/>
      <c r="AJ286" s="132"/>
      <c r="AK286" s="124"/>
      <c r="AL286" s="207" t="str">
        <f t="shared" si="29"/>
        <v/>
      </c>
      <c r="AM286" s="132"/>
      <c r="AN286" s="132"/>
      <c r="AO286" s="112"/>
      <c r="AP286" s="112"/>
      <c r="AQ286" s="113"/>
      <c r="AR286" s="283"/>
      <c r="AS286" s="132"/>
      <c r="AT286" s="132"/>
      <c r="AU286" s="113"/>
      <c r="AV286" s="132"/>
      <c r="AW286" s="132"/>
      <c r="AX286" s="284"/>
      <c r="AY286" s="132"/>
      <c r="BA286" s="132"/>
      <c r="BB286" s="132"/>
      <c r="BC286" s="212"/>
      <c r="BD286" s="212"/>
      <c r="BE286" s="212"/>
      <c r="BF286" s="212"/>
      <c r="BG286" s="212"/>
      <c r="BH286" s="212"/>
    </row>
    <row r="287" spans="1:60" s="76" customFormat="1" x14ac:dyDescent="0.2">
      <c r="A287" s="124"/>
      <c r="B287" s="112"/>
      <c r="C287" s="207" t="str">
        <f t="shared" si="25"/>
        <v/>
      </c>
      <c r="D287" s="73"/>
      <c r="E287" s="112"/>
      <c r="F287" s="112"/>
      <c r="G287" s="112"/>
      <c r="H287" s="112"/>
      <c r="I287" s="112"/>
      <c r="J287" s="207" t="str">
        <f t="shared" si="26"/>
        <v/>
      </c>
      <c r="K287" s="112"/>
      <c r="L287" s="112"/>
      <c r="M287" s="112"/>
      <c r="N287" s="112"/>
      <c r="O287" s="112"/>
      <c r="P287" s="112"/>
      <c r="Q287" s="112"/>
      <c r="R287" s="112"/>
      <c r="S287" s="112"/>
      <c r="T287" s="207" t="str">
        <f t="shared" si="27"/>
        <v/>
      </c>
      <c r="U287" s="112"/>
      <c r="V287" s="112"/>
      <c r="W287" s="112"/>
      <c r="X287" s="112"/>
      <c r="Y287" s="207" t="str">
        <f t="shared" si="28"/>
        <v/>
      </c>
      <c r="Z287" s="112"/>
      <c r="AA287" s="112"/>
      <c r="AB287" s="112"/>
      <c r="AC287" s="282"/>
      <c r="AD287" s="132"/>
      <c r="AE287" s="132"/>
      <c r="AF287" s="132"/>
      <c r="AG287" s="119"/>
      <c r="AH287" s="119"/>
      <c r="AI287" s="119"/>
      <c r="AJ287" s="132"/>
      <c r="AK287" s="124"/>
      <c r="AL287" s="207" t="str">
        <f t="shared" si="29"/>
        <v/>
      </c>
      <c r="AM287" s="132"/>
      <c r="AN287" s="132"/>
      <c r="AO287" s="112"/>
      <c r="AP287" s="112"/>
      <c r="AQ287" s="113"/>
      <c r="AR287" s="283"/>
      <c r="AS287" s="132"/>
      <c r="AT287" s="132"/>
      <c r="AU287" s="113"/>
      <c r="AV287" s="132"/>
      <c r="AW287" s="132"/>
      <c r="AX287" s="284"/>
      <c r="AY287" s="132"/>
      <c r="BA287" s="132"/>
      <c r="BB287" s="132"/>
      <c r="BC287" s="212"/>
      <c r="BD287" s="212"/>
      <c r="BE287" s="212"/>
      <c r="BF287" s="212"/>
      <c r="BG287" s="212"/>
      <c r="BH287" s="212"/>
    </row>
    <row r="288" spans="1:60" s="76" customFormat="1" x14ac:dyDescent="0.2">
      <c r="A288" s="124"/>
      <c r="B288" s="112"/>
      <c r="C288" s="207" t="str">
        <f t="shared" si="25"/>
        <v/>
      </c>
      <c r="D288" s="73"/>
      <c r="E288" s="112"/>
      <c r="F288" s="112"/>
      <c r="G288" s="112"/>
      <c r="H288" s="112"/>
      <c r="I288" s="112"/>
      <c r="J288" s="207" t="str">
        <f t="shared" si="26"/>
        <v/>
      </c>
      <c r="K288" s="112"/>
      <c r="L288" s="112"/>
      <c r="M288" s="112"/>
      <c r="N288" s="112"/>
      <c r="O288" s="112"/>
      <c r="P288" s="112"/>
      <c r="Q288" s="112"/>
      <c r="R288" s="112"/>
      <c r="S288" s="112"/>
      <c r="T288" s="207" t="str">
        <f t="shared" si="27"/>
        <v/>
      </c>
      <c r="U288" s="112"/>
      <c r="V288" s="112"/>
      <c r="W288" s="112"/>
      <c r="X288" s="112"/>
      <c r="Y288" s="207" t="str">
        <f t="shared" si="28"/>
        <v/>
      </c>
      <c r="Z288" s="112"/>
      <c r="AA288" s="112"/>
      <c r="AB288" s="112"/>
      <c r="AC288" s="282"/>
      <c r="AD288" s="132"/>
      <c r="AE288" s="132"/>
      <c r="AF288" s="132"/>
      <c r="AG288" s="119"/>
      <c r="AH288" s="119"/>
      <c r="AI288" s="119"/>
      <c r="AJ288" s="132"/>
      <c r="AK288" s="124"/>
      <c r="AL288" s="207" t="str">
        <f t="shared" si="29"/>
        <v/>
      </c>
      <c r="AM288" s="132"/>
      <c r="AN288" s="132"/>
      <c r="AO288" s="112"/>
      <c r="AP288" s="112"/>
      <c r="AQ288" s="113"/>
      <c r="AR288" s="283"/>
      <c r="AS288" s="132"/>
      <c r="AT288" s="132"/>
      <c r="AU288" s="113"/>
      <c r="AV288" s="132"/>
      <c r="AW288" s="132"/>
      <c r="AX288" s="284"/>
      <c r="AY288" s="132"/>
      <c r="BA288" s="132"/>
      <c r="BB288" s="132"/>
      <c r="BC288" s="212"/>
      <c r="BD288" s="212"/>
      <c r="BE288" s="212"/>
      <c r="BF288" s="212"/>
      <c r="BG288" s="212"/>
      <c r="BH288" s="212"/>
    </row>
    <row r="289" spans="1:60" s="76" customFormat="1" x14ac:dyDescent="0.2">
      <c r="A289" s="124"/>
      <c r="B289" s="112"/>
      <c r="C289" s="207" t="str">
        <f t="shared" si="25"/>
        <v/>
      </c>
      <c r="D289" s="73"/>
      <c r="E289" s="112"/>
      <c r="F289" s="112"/>
      <c r="G289" s="112"/>
      <c r="H289" s="112"/>
      <c r="I289" s="112"/>
      <c r="J289" s="207" t="str">
        <f t="shared" si="26"/>
        <v/>
      </c>
      <c r="K289" s="112"/>
      <c r="L289" s="112"/>
      <c r="M289" s="112"/>
      <c r="N289" s="112"/>
      <c r="O289" s="112"/>
      <c r="P289" s="112"/>
      <c r="Q289" s="112"/>
      <c r="R289" s="112"/>
      <c r="S289" s="112"/>
      <c r="T289" s="207" t="str">
        <f t="shared" si="27"/>
        <v/>
      </c>
      <c r="U289" s="112"/>
      <c r="V289" s="112"/>
      <c r="W289" s="112"/>
      <c r="X289" s="112"/>
      <c r="Y289" s="207" t="str">
        <f t="shared" si="28"/>
        <v/>
      </c>
      <c r="Z289" s="112"/>
      <c r="AA289" s="112"/>
      <c r="AB289" s="112"/>
      <c r="AC289" s="282"/>
      <c r="AD289" s="132"/>
      <c r="AE289" s="132"/>
      <c r="AF289" s="132"/>
      <c r="AG289" s="119"/>
      <c r="AH289" s="119"/>
      <c r="AI289" s="119"/>
      <c r="AJ289" s="132"/>
      <c r="AK289" s="124"/>
      <c r="AL289" s="207" t="str">
        <f t="shared" si="29"/>
        <v/>
      </c>
      <c r="AM289" s="132"/>
      <c r="AN289" s="132"/>
      <c r="AO289" s="112"/>
      <c r="AP289" s="112"/>
      <c r="AQ289" s="113"/>
      <c r="AR289" s="283"/>
      <c r="AS289" s="132"/>
      <c r="AT289" s="132"/>
      <c r="AU289" s="113"/>
      <c r="AV289" s="132"/>
      <c r="AW289" s="132"/>
      <c r="AX289" s="284"/>
      <c r="AY289" s="132"/>
      <c r="BA289" s="132"/>
      <c r="BB289" s="132"/>
      <c r="BC289" s="212"/>
      <c r="BD289" s="212"/>
      <c r="BE289" s="212"/>
      <c r="BF289" s="212"/>
      <c r="BG289" s="212"/>
      <c r="BH289" s="212"/>
    </row>
    <row r="290" spans="1:60" s="76" customFormat="1" x14ac:dyDescent="0.2">
      <c r="A290" s="124"/>
      <c r="B290" s="112"/>
      <c r="C290" s="207" t="str">
        <f t="shared" si="25"/>
        <v/>
      </c>
      <c r="D290" s="73"/>
      <c r="E290" s="112"/>
      <c r="F290" s="112"/>
      <c r="G290" s="112"/>
      <c r="H290" s="112"/>
      <c r="I290" s="112"/>
      <c r="J290" s="207" t="str">
        <f t="shared" si="26"/>
        <v/>
      </c>
      <c r="K290" s="112"/>
      <c r="L290" s="112"/>
      <c r="M290" s="112"/>
      <c r="N290" s="112"/>
      <c r="O290" s="112"/>
      <c r="P290" s="112"/>
      <c r="Q290" s="112"/>
      <c r="R290" s="112"/>
      <c r="S290" s="112"/>
      <c r="T290" s="207" t="str">
        <f t="shared" si="27"/>
        <v/>
      </c>
      <c r="U290" s="112"/>
      <c r="V290" s="112"/>
      <c r="W290" s="112"/>
      <c r="X290" s="112"/>
      <c r="Y290" s="207" t="str">
        <f t="shared" si="28"/>
        <v/>
      </c>
      <c r="Z290" s="112"/>
      <c r="AA290" s="112"/>
      <c r="AB290" s="112"/>
      <c r="AC290" s="282"/>
      <c r="AD290" s="132"/>
      <c r="AE290" s="132"/>
      <c r="AF290" s="132"/>
      <c r="AG290" s="119"/>
      <c r="AH290" s="119"/>
      <c r="AI290" s="119"/>
      <c r="AJ290" s="132"/>
      <c r="AK290" s="124"/>
      <c r="AL290" s="207" t="str">
        <f t="shared" si="29"/>
        <v/>
      </c>
      <c r="AM290" s="132"/>
      <c r="AN290" s="132"/>
      <c r="AO290" s="112"/>
      <c r="AP290" s="112"/>
      <c r="AQ290" s="113"/>
      <c r="AR290" s="283"/>
      <c r="AS290" s="132"/>
      <c r="AT290" s="132"/>
      <c r="AU290" s="113"/>
      <c r="AV290" s="132"/>
      <c r="AW290" s="132"/>
      <c r="AX290" s="284"/>
      <c r="AY290" s="132"/>
      <c r="BA290" s="132"/>
      <c r="BB290" s="132"/>
      <c r="BC290" s="212"/>
      <c r="BD290" s="212"/>
      <c r="BE290" s="212"/>
      <c r="BF290" s="212"/>
      <c r="BG290" s="212"/>
      <c r="BH290" s="212"/>
    </row>
    <row r="291" spans="1:60" s="76" customFormat="1" x14ac:dyDescent="0.2">
      <c r="A291" s="124"/>
      <c r="B291" s="112"/>
      <c r="C291" s="207" t="str">
        <f t="shared" si="25"/>
        <v/>
      </c>
      <c r="D291" s="73"/>
      <c r="E291" s="112"/>
      <c r="F291" s="112"/>
      <c r="G291" s="112"/>
      <c r="H291" s="112"/>
      <c r="I291" s="112"/>
      <c r="J291" s="207" t="str">
        <f t="shared" si="26"/>
        <v/>
      </c>
      <c r="K291" s="112"/>
      <c r="L291" s="112"/>
      <c r="M291" s="112"/>
      <c r="N291" s="112"/>
      <c r="O291" s="112"/>
      <c r="P291" s="112"/>
      <c r="Q291" s="112"/>
      <c r="R291" s="112"/>
      <c r="S291" s="112"/>
      <c r="T291" s="207" t="str">
        <f t="shared" si="27"/>
        <v/>
      </c>
      <c r="U291" s="112"/>
      <c r="V291" s="112"/>
      <c r="W291" s="112"/>
      <c r="X291" s="112"/>
      <c r="Y291" s="207" t="str">
        <f t="shared" si="28"/>
        <v/>
      </c>
      <c r="Z291" s="112"/>
      <c r="AA291" s="112"/>
      <c r="AB291" s="112"/>
      <c r="AC291" s="282"/>
      <c r="AD291" s="132"/>
      <c r="AE291" s="132"/>
      <c r="AF291" s="132"/>
      <c r="AG291" s="119"/>
      <c r="AH291" s="119"/>
      <c r="AI291" s="119"/>
      <c r="AJ291" s="132"/>
      <c r="AK291" s="124"/>
      <c r="AL291" s="207" t="str">
        <f t="shared" si="29"/>
        <v/>
      </c>
      <c r="AM291" s="132"/>
      <c r="AN291" s="132"/>
      <c r="AO291" s="112"/>
      <c r="AP291" s="112"/>
      <c r="AQ291" s="113"/>
      <c r="AR291" s="283"/>
      <c r="AS291" s="132"/>
      <c r="AT291" s="132"/>
      <c r="AU291" s="113"/>
      <c r="AV291" s="132"/>
      <c r="AW291" s="132"/>
      <c r="AX291" s="284"/>
      <c r="AY291" s="132"/>
      <c r="BA291" s="132"/>
      <c r="BB291" s="132"/>
      <c r="BC291" s="212"/>
      <c r="BD291" s="212"/>
      <c r="BE291" s="212"/>
      <c r="BF291" s="212"/>
      <c r="BG291" s="212"/>
      <c r="BH291" s="212"/>
    </row>
    <row r="292" spans="1:60" s="76" customFormat="1" x14ac:dyDescent="0.2">
      <c r="A292" s="124"/>
      <c r="B292" s="112"/>
      <c r="C292" s="207" t="str">
        <f t="shared" si="25"/>
        <v/>
      </c>
      <c r="D292" s="73"/>
      <c r="E292" s="112"/>
      <c r="F292" s="112"/>
      <c r="G292" s="112"/>
      <c r="H292" s="112"/>
      <c r="I292" s="112"/>
      <c r="J292" s="207" t="str">
        <f t="shared" si="26"/>
        <v/>
      </c>
      <c r="K292" s="112"/>
      <c r="L292" s="112"/>
      <c r="M292" s="112"/>
      <c r="N292" s="112"/>
      <c r="O292" s="112"/>
      <c r="P292" s="112"/>
      <c r="Q292" s="112"/>
      <c r="R292" s="112"/>
      <c r="S292" s="112"/>
      <c r="T292" s="207" t="str">
        <f t="shared" si="27"/>
        <v/>
      </c>
      <c r="U292" s="112"/>
      <c r="V292" s="112"/>
      <c r="W292" s="112"/>
      <c r="X292" s="112"/>
      <c r="Y292" s="207" t="str">
        <f t="shared" si="28"/>
        <v/>
      </c>
      <c r="Z292" s="112"/>
      <c r="AA292" s="112"/>
      <c r="AB292" s="112"/>
      <c r="AC292" s="282"/>
      <c r="AD292" s="132"/>
      <c r="AE292" s="132"/>
      <c r="AF292" s="132"/>
      <c r="AG292" s="119"/>
      <c r="AH292" s="119"/>
      <c r="AI292" s="119"/>
      <c r="AJ292" s="132"/>
      <c r="AK292" s="124"/>
      <c r="AL292" s="207" t="str">
        <f t="shared" si="29"/>
        <v/>
      </c>
      <c r="AM292" s="132"/>
      <c r="AN292" s="132"/>
      <c r="AO292" s="112"/>
      <c r="AP292" s="112"/>
      <c r="AQ292" s="113"/>
      <c r="AR292" s="283"/>
      <c r="AS292" s="132"/>
      <c r="AT292" s="132"/>
      <c r="AU292" s="113"/>
      <c r="AV292" s="132"/>
      <c r="AW292" s="132"/>
      <c r="AX292" s="284"/>
      <c r="AY292" s="132"/>
      <c r="BA292" s="132"/>
      <c r="BB292" s="132"/>
      <c r="BC292" s="212"/>
      <c r="BD292" s="212"/>
      <c r="BE292" s="212"/>
      <c r="BF292" s="212"/>
      <c r="BG292" s="212"/>
      <c r="BH292" s="212"/>
    </row>
    <row r="293" spans="1:60" s="76" customFormat="1" x14ac:dyDescent="0.2">
      <c r="A293" s="124"/>
      <c r="B293" s="112"/>
      <c r="C293" s="207" t="str">
        <f t="shared" si="25"/>
        <v/>
      </c>
      <c r="D293" s="73"/>
      <c r="E293" s="112"/>
      <c r="F293" s="112"/>
      <c r="G293" s="112"/>
      <c r="H293" s="112"/>
      <c r="I293" s="112"/>
      <c r="J293" s="207" t="str">
        <f t="shared" si="26"/>
        <v/>
      </c>
      <c r="K293" s="112"/>
      <c r="L293" s="112"/>
      <c r="M293" s="112"/>
      <c r="N293" s="112"/>
      <c r="O293" s="112"/>
      <c r="P293" s="112"/>
      <c r="Q293" s="112"/>
      <c r="R293" s="112"/>
      <c r="S293" s="112"/>
      <c r="T293" s="207" t="str">
        <f t="shared" si="27"/>
        <v/>
      </c>
      <c r="U293" s="112"/>
      <c r="V293" s="112"/>
      <c r="W293" s="112"/>
      <c r="X293" s="112"/>
      <c r="Y293" s="207" t="str">
        <f t="shared" si="28"/>
        <v/>
      </c>
      <c r="Z293" s="112"/>
      <c r="AA293" s="112"/>
      <c r="AB293" s="112"/>
      <c r="AC293" s="282"/>
      <c r="AD293" s="132"/>
      <c r="AE293" s="132"/>
      <c r="AF293" s="132"/>
      <c r="AG293" s="119"/>
      <c r="AH293" s="119"/>
      <c r="AI293" s="119"/>
      <c r="AJ293" s="132"/>
      <c r="AK293" s="124"/>
      <c r="AL293" s="207" t="str">
        <f t="shared" si="29"/>
        <v/>
      </c>
      <c r="AM293" s="132"/>
      <c r="AN293" s="132"/>
      <c r="AO293" s="112"/>
      <c r="AP293" s="112"/>
      <c r="AQ293" s="113"/>
      <c r="AR293" s="283"/>
      <c r="AS293" s="132"/>
      <c r="AT293" s="132"/>
      <c r="AU293" s="113"/>
      <c r="AV293" s="132"/>
      <c r="AW293" s="132"/>
      <c r="AX293" s="284"/>
      <c r="AY293" s="132"/>
      <c r="BA293" s="132"/>
      <c r="BB293" s="132"/>
      <c r="BC293" s="212"/>
      <c r="BD293" s="212"/>
      <c r="BE293" s="212"/>
      <c r="BF293" s="212"/>
      <c r="BG293" s="212"/>
      <c r="BH293" s="212"/>
    </row>
    <row r="294" spans="1:60" s="76" customFormat="1" x14ac:dyDescent="0.2">
      <c r="A294" s="124"/>
      <c r="B294" s="112"/>
      <c r="C294" s="207" t="str">
        <f t="shared" si="25"/>
        <v/>
      </c>
      <c r="D294" s="73"/>
      <c r="E294" s="112"/>
      <c r="F294" s="112"/>
      <c r="G294" s="112"/>
      <c r="H294" s="112"/>
      <c r="I294" s="112"/>
      <c r="J294" s="207" t="str">
        <f t="shared" si="26"/>
        <v/>
      </c>
      <c r="K294" s="112"/>
      <c r="L294" s="112"/>
      <c r="M294" s="112"/>
      <c r="N294" s="112"/>
      <c r="O294" s="112"/>
      <c r="P294" s="112"/>
      <c r="Q294" s="112"/>
      <c r="R294" s="112"/>
      <c r="S294" s="112"/>
      <c r="T294" s="207" t="str">
        <f t="shared" si="27"/>
        <v/>
      </c>
      <c r="U294" s="112"/>
      <c r="V294" s="112"/>
      <c r="W294" s="112"/>
      <c r="X294" s="112"/>
      <c r="Y294" s="207" t="str">
        <f t="shared" si="28"/>
        <v/>
      </c>
      <c r="Z294" s="112"/>
      <c r="AA294" s="112"/>
      <c r="AB294" s="112"/>
      <c r="AC294" s="282"/>
      <c r="AD294" s="132"/>
      <c r="AE294" s="132"/>
      <c r="AF294" s="132"/>
      <c r="AG294" s="119"/>
      <c r="AH294" s="119"/>
      <c r="AI294" s="119"/>
      <c r="AJ294" s="132"/>
      <c r="AK294" s="124"/>
      <c r="AL294" s="207" t="str">
        <f t="shared" si="29"/>
        <v/>
      </c>
      <c r="AM294" s="132"/>
      <c r="AN294" s="132"/>
      <c r="AO294" s="112"/>
      <c r="AP294" s="112"/>
      <c r="AQ294" s="113"/>
      <c r="AR294" s="283"/>
      <c r="AS294" s="132"/>
      <c r="AT294" s="132"/>
      <c r="AU294" s="113"/>
      <c r="AV294" s="132"/>
      <c r="AW294" s="132"/>
      <c r="AX294" s="284"/>
      <c r="AY294" s="132"/>
      <c r="BA294" s="132"/>
      <c r="BB294" s="132"/>
      <c r="BC294" s="212"/>
      <c r="BD294" s="212"/>
      <c r="BE294" s="212"/>
      <c r="BF294" s="212"/>
      <c r="BG294" s="212"/>
      <c r="BH294" s="212"/>
    </row>
    <row r="295" spans="1:60" s="76" customFormat="1" x14ac:dyDescent="0.2">
      <c r="A295" s="124"/>
      <c r="B295" s="112"/>
      <c r="C295" s="207" t="str">
        <f t="shared" si="25"/>
        <v/>
      </c>
      <c r="D295" s="73"/>
      <c r="E295" s="112"/>
      <c r="F295" s="112"/>
      <c r="G295" s="112"/>
      <c r="H295" s="112"/>
      <c r="I295" s="112"/>
      <c r="J295" s="207" t="str">
        <f t="shared" si="26"/>
        <v/>
      </c>
      <c r="K295" s="112"/>
      <c r="L295" s="112"/>
      <c r="M295" s="112"/>
      <c r="N295" s="112"/>
      <c r="O295" s="112"/>
      <c r="P295" s="112"/>
      <c r="Q295" s="112"/>
      <c r="R295" s="112"/>
      <c r="S295" s="112"/>
      <c r="T295" s="207" t="str">
        <f t="shared" si="27"/>
        <v/>
      </c>
      <c r="U295" s="112"/>
      <c r="V295" s="112"/>
      <c r="W295" s="112"/>
      <c r="X295" s="112"/>
      <c r="Y295" s="207" t="str">
        <f t="shared" si="28"/>
        <v/>
      </c>
      <c r="Z295" s="112"/>
      <c r="AA295" s="112"/>
      <c r="AB295" s="112"/>
      <c r="AC295" s="282"/>
      <c r="AD295" s="132"/>
      <c r="AE295" s="132"/>
      <c r="AF295" s="132"/>
      <c r="AG295" s="119"/>
      <c r="AH295" s="119"/>
      <c r="AI295" s="119"/>
      <c r="AJ295" s="132"/>
      <c r="AK295" s="124"/>
      <c r="AL295" s="207" t="str">
        <f t="shared" si="29"/>
        <v/>
      </c>
      <c r="AM295" s="132"/>
      <c r="AN295" s="132"/>
      <c r="AO295" s="112"/>
      <c r="AP295" s="112"/>
      <c r="AQ295" s="113"/>
      <c r="AR295" s="283"/>
      <c r="AS295" s="132"/>
      <c r="AT295" s="132"/>
      <c r="AU295" s="113"/>
      <c r="AV295" s="132"/>
      <c r="AW295" s="132"/>
      <c r="AX295" s="284"/>
      <c r="AY295" s="132"/>
      <c r="BA295" s="132"/>
      <c r="BB295" s="132"/>
      <c r="BC295" s="212"/>
      <c r="BD295" s="212"/>
      <c r="BE295" s="212"/>
      <c r="BF295" s="212"/>
      <c r="BG295" s="212"/>
      <c r="BH295" s="212"/>
    </row>
    <row r="296" spans="1:60" s="76" customFormat="1" x14ac:dyDescent="0.2">
      <c r="A296" s="124"/>
      <c r="B296" s="112"/>
      <c r="C296" s="207" t="str">
        <f t="shared" si="25"/>
        <v/>
      </c>
      <c r="D296" s="73"/>
      <c r="E296" s="112"/>
      <c r="F296" s="112"/>
      <c r="G296" s="112"/>
      <c r="H296" s="112"/>
      <c r="I296" s="112"/>
      <c r="J296" s="207" t="str">
        <f t="shared" si="26"/>
        <v/>
      </c>
      <c r="K296" s="112"/>
      <c r="L296" s="112"/>
      <c r="M296" s="112"/>
      <c r="N296" s="112"/>
      <c r="O296" s="112"/>
      <c r="P296" s="112"/>
      <c r="Q296" s="112"/>
      <c r="R296" s="112"/>
      <c r="S296" s="112"/>
      <c r="T296" s="207" t="str">
        <f t="shared" si="27"/>
        <v/>
      </c>
      <c r="U296" s="112"/>
      <c r="V296" s="112"/>
      <c r="W296" s="112"/>
      <c r="X296" s="112"/>
      <c r="Y296" s="207" t="str">
        <f t="shared" si="28"/>
        <v/>
      </c>
      <c r="Z296" s="112"/>
      <c r="AA296" s="112"/>
      <c r="AB296" s="112"/>
      <c r="AC296" s="282"/>
      <c r="AD296" s="132"/>
      <c r="AE296" s="132"/>
      <c r="AF296" s="132"/>
      <c r="AG296" s="119"/>
      <c r="AH296" s="119"/>
      <c r="AI296" s="119"/>
      <c r="AJ296" s="132"/>
      <c r="AK296" s="124"/>
      <c r="AL296" s="207" t="str">
        <f t="shared" si="29"/>
        <v/>
      </c>
      <c r="AM296" s="132"/>
      <c r="AN296" s="132"/>
      <c r="AO296" s="112"/>
      <c r="AP296" s="112"/>
      <c r="AQ296" s="113"/>
      <c r="AR296" s="283"/>
      <c r="AS296" s="132"/>
      <c r="AT296" s="132"/>
      <c r="AU296" s="113"/>
      <c r="AV296" s="132"/>
      <c r="AW296" s="132"/>
      <c r="AX296" s="284"/>
      <c r="AY296" s="132"/>
      <c r="BA296" s="132"/>
      <c r="BB296" s="132"/>
      <c r="BC296" s="212"/>
      <c r="BD296" s="212"/>
      <c r="BE296" s="212"/>
      <c r="BF296" s="212"/>
      <c r="BG296" s="212"/>
      <c r="BH296" s="212"/>
    </row>
    <row r="297" spans="1:60" s="76" customFormat="1" x14ac:dyDescent="0.2">
      <c r="A297" s="124"/>
      <c r="B297" s="112"/>
      <c r="C297" s="207" t="str">
        <f t="shared" si="25"/>
        <v/>
      </c>
      <c r="D297" s="73"/>
      <c r="E297" s="112"/>
      <c r="F297" s="112"/>
      <c r="G297" s="112"/>
      <c r="H297" s="112"/>
      <c r="I297" s="112"/>
      <c r="J297" s="207" t="str">
        <f t="shared" si="26"/>
        <v/>
      </c>
      <c r="K297" s="112"/>
      <c r="L297" s="112"/>
      <c r="M297" s="112"/>
      <c r="N297" s="112"/>
      <c r="O297" s="112"/>
      <c r="P297" s="112"/>
      <c r="Q297" s="112"/>
      <c r="R297" s="112"/>
      <c r="S297" s="112"/>
      <c r="T297" s="207" t="str">
        <f t="shared" si="27"/>
        <v/>
      </c>
      <c r="U297" s="112"/>
      <c r="V297" s="112"/>
      <c r="W297" s="112"/>
      <c r="X297" s="112"/>
      <c r="Y297" s="207" t="str">
        <f t="shared" si="28"/>
        <v/>
      </c>
      <c r="Z297" s="112"/>
      <c r="AA297" s="112"/>
      <c r="AB297" s="112"/>
      <c r="AC297" s="282"/>
      <c r="AD297" s="132"/>
      <c r="AE297" s="132"/>
      <c r="AF297" s="132"/>
      <c r="AG297" s="119"/>
      <c r="AH297" s="119"/>
      <c r="AI297" s="119"/>
      <c r="AJ297" s="132"/>
      <c r="AK297" s="124"/>
      <c r="AL297" s="207" t="str">
        <f t="shared" si="29"/>
        <v/>
      </c>
      <c r="AM297" s="132"/>
      <c r="AN297" s="132"/>
      <c r="AO297" s="112"/>
      <c r="AP297" s="112"/>
      <c r="AQ297" s="113"/>
      <c r="AR297" s="283"/>
      <c r="AS297" s="132"/>
      <c r="AT297" s="132"/>
      <c r="AU297" s="113"/>
      <c r="AV297" s="132"/>
      <c r="AW297" s="132"/>
      <c r="AX297" s="284"/>
      <c r="AY297" s="132"/>
      <c r="BA297" s="132"/>
      <c r="BB297" s="132"/>
      <c r="BC297" s="212"/>
      <c r="BD297" s="212"/>
      <c r="BE297" s="212"/>
      <c r="BF297" s="212"/>
      <c r="BG297" s="212"/>
      <c r="BH297" s="212"/>
    </row>
    <row r="298" spans="1:60" s="76" customFormat="1" x14ac:dyDescent="0.2">
      <c r="A298" s="124"/>
      <c r="B298" s="112"/>
      <c r="C298" s="207" t="str">
        <f t="shared" si="25"/>
        <v/>
      </c>
      <c r="D298" s="73"/>
      <c r="E298" s="112"/>
      <c r="F298" s="112"/>
      <c r="G298" s="112"/>
      <c r="H298" s="112"/>
      <c r="I298" s="112"/>
      <c r="J298" s="207" t="str">
        <f t="shared" si="26"/>
        <v/>
      </c>
      <c r="K298" s="112"/>
      <c r="L298" s="112"/>
      <c r="M298" s="112"/>
      <c r="N298" s="112"/>
      <c r="O298" s="112"/>
      <c r="P298" s="112"/>
      <c r="Q298" s="112"/>
      <c r="R298" s="112"/>
      <c r="S298" s="112"/>
      <c r="T298" s="207" t="str">
        <f t="shared" si="27"/>
        <v/>
      </c>
      <c r="U298" s="112"/>
      <c r="V298" s="112"/>
      <c r="W298" s="112"/>
      <c r="X298" s="112"/>
      <c r="Y298" s="207" t="str">
        <f t="shared" si="28"/>
        <v/>
      </c>
      <c r="Z298" s="112"/>
      <c r="AA298" s="112"/>
      <c r="AB298" s="112"/>
      <c r="AC298" s="282"/>
      <c r="AD298" s="132"/>
      <c r="AE298" s="132"/>
      <c r="AF298" s="132"/>
      <c r="AG298" s="119"/>
      <c r="AH298" s="119"/>
      <c r="AI298" s="119"/>
      <c r="AJ298" s="132"/>
      <c r="AK298" s="124"/>
      <c r="AL298" s="207" t="str">
        <f t="shared" si="29"/>
        <v/>
      </c>
      <c r="AM298" s="132"/>
      <c r="AN298" s="132"/>
      <c r="AO298" s="112"/>
      <c r="AP298" s="112"/>
      <c r="AQ298" s="113"/>
      <c r="AR298" s="283"/>
      <c r="AS298" s="132"/>
      <c r="AT298" s="132"/>
      <c r="AU298" s="113"/>
      <c r="AV298" s="132"/>
      <c r="AW298" s="132"/>
      <c r="AX298" s="284"/>
      <c r="AY298" s="132"/>
      <c r="BA298" s="132"/>
      <c r="BB298" s="132"/>
      <c r="BC298" s="212"/>
      <c r="BD298" s="212"/>
      <c r="BE298" s="212"/>
      <c r="BF298" s="212"/>
      <c r="BG298" s="212"/>
      <c r="BH298" s="212"/>
    </row>
    <row r="299" spans="1:60" s="76" customFormat="1" x14ac:dyDescent="0.2">
      <c r="A299" s="124"/>
      <c r="B299" s="112"/>
      <c r="C299" s="207" t="str">
        <f t="shared" si="25"/>
        <v/>
      </c>
      <c r="D299" s="73"/>
      <c r="E299" s="112"/>
      <c r="F299" s="112"/>
      <c r="G299" s="112"/>
      <c r="H299" s="112"/>
      <c r="I299" s="112"/>
      <c r="J299" s="207" t="str">
        <f t="shared" si="26"/>
        <v/>
      </c>
      <c r="K299" s="112"/>
      <c r="L299" s="112"/>
      <c r="M299" s="112"/>
      <c r="N299" s="112"/>
      <c r="O299" s="112"/>
      <c r="P299" s="112"/>
      <c r="Q299" s="112"/>
      <c r="R299" s="112"/>
      <c r="S299" s="112"/>
      <c r="T299" s="207" t="str">
        <f t="shared" si="27"/>
        <v/>
      </c>
      <c r="U299" s="112"/>
      <c r="V299" s="112"/>
      <c r="W299" s="112"/>
      <c r="X299" s="112"/>
      <c r="Y299" s="207" t="str">
        <f t="shared" si="28"/>
        <v/>
      </c>
      <c r="Z299" s="112"/>
      <c r="AA299" s="112"/>
      <c r="AB299" s="112"/>
      <c r="AC299" s="282"/>
      <c r="AD299" s="132"/>
      <c r="AE299" s="132"/>
      <c r="AF299" s="132"/>
      <c r="AG299" s="119"/>
      <c r="AH299" s="119"/>
      <c r="AI299" s="119"/>
      <c r="AJ299" s="132"/>
      <c r="AK299" s="124"/>
      <c r="AL299" s="207" t="str">
        <f t="shared" si="29"/>
        <v/>
      </c>
      <c r="AM299" s="132"/>
      <c r="AN299" s="132"/>
      <c r="AO299" s="112"/>
      <c r="AP299" s="112"/>
      <c r="AQ299" s="113"/>
      <c r="AR299" s="283"/>
      <c r="AS299" s="132"/>
      <c r="AT299" s="132"/>
      <c r="AU299" s="113"/>
      <c r="AV299" s="132"/>
      <c r="AW299" s="132"/>
      <c r="AX299" s="284"/>
      <c r="AY299" s="132"/>
      <c r="BA299" s="132"/>
      <c r="BB299" s="132"/>
      <c r="BC299" s="212"/>
      <c r="BD299" s="212"/>
      <c r="BE299" s="212"/>
      <c r="BF299" s="212"/>
      <c r="BG299" s="212"/>
      <c r="BH299" s="212"/>
    </row>
    <row r="300" spans="1:60" s="76" customFormat="1" x14ac:dyDescent="0.2">
      <c r="A300" s="124"/>
      <c r="B300" s="112"/>
      <c r="C300" s="207" t="str">
        <f t="shared" si="25"/>
        <v/>
      </c>
      <c r="D300" s="73"/>
      <c r="E300" s="112"/>
      <c r="F300" s="112"/>
      <c r="G300" s="112"/>
      <c r="H300" s="112"/>
      <c r="I300" s="112"/>
      <c r="J300" s="207" t="str">
        <f t="shared" si="26"/>
        <v/>
      </c>
      <c r="K300" s="112"/>
      <c r="L300" s="112"/>
      <c r="M300" s="112"/>
      <c r="N300" s="112"/>
      <c r="O300" s="112"/>
      <c r="P300" s="112"/>
      <c r="Q300" s="112"/>
      <c r="R300" s="112"/>
      <c r="S300" s="112"/>
      <c r="T300" s="207" t="str">
        <f t="shared" si="27"/>
        <v/>
      </c>
      <c r="U300" s="112"/>
      <c r="V300" s="112"/>
      <c r="W300" s="112"/>
      <c r="X300" s="112"/>
      <c r="Y300" s="207" t="str">
        <f t="shared" si="28"/>
        <v/>
      </c>
      <c r="Z300" s="112"/>
      <c r="AA300" s="112"/>
      <c r="AB300" s="112"/>
      <c r="AC300" s="282"/>
      <c r="AD300" s="132"/>
      <c r="AE300" s="132"/>
      <c r="AF300" s="132"/>
      <c r="AG300" s="119"/>
      <c r="AH300" s="119"/>
      <c r="AI300" s="119"/>
      <c r="AJ300" s="132"/>
      <c r="AK300" s="124"/>
      <c r="AL300" s="207" t="str">
        <f t="shared" si="29"/>
        <v/>
      </c>
      <c r="AM300" s="132"/>
      <c r="AN300" s="132"/>
      <c r="AO300" s="112"/>
      <c r="AP300" s="112"/>
      <c r="AQ300" s="113"/>
      <c r="AR300" s="283"/>
      <c r="AS300" s="132"/>
      <c r="AT300" s="132"/>
      <c r="AU300" s="113"/>
      <c r="AV300" s="132"/>
      <c r="AW300" s="132"/>
      <c r="AX300" s="284"/>
      <c r="AY300" s="132"/>
      <c r="BA300" s="132"/>
      <c r="BB300" s="132"/>
      <c r="BC300" s="212"/>
      <c r="BD300" s="212"/>
      <c r="BE300" s="212"/>
      <c r="BF300" s="212"/>
      <c r="BG300" s="212"/>
      <c r="BH300" s="212"/>
    </row>
    <row r="301" spans="1:60" s="76" customFormat="1" x14ac:dyDescent="0.2">
      <c r="A301" s="124"/>
      <c r="B301" s="112"/>
      <c r="C301" s="207" t="str">
        <f t="shared" si="25"/>
        <v/>
      </c>
      <c r="D301" s="73"/>
      <c r="E301" s="112"/>
      <c r="F301" s="112"/>
      <c r="G301" s="112"/>
      <c r="H301" s="112"/>
      <c r="I301" s="112"/>
      <c r="J301" s="207" t="str">
        <f t="shared" si="26"/>
        <v/>
      </c>
      <c r="K301" s="112"/>
      <c r="L301" s="112"/>
      <c r="M301" s="112"/>
      <c r="N301" s="112"/>
      <c r="O301" s="112"/>
      <c r="P301" s="112"/>
      <c r="Q301" s="112"/>
      <c r="R301" s="112"/>
      <c r="S301" s="112"/>
      <c r="T301" s="207" t="str">
        <f t="shared" si="27"/>
        <v/>
      </c>
      <c r="U301" s="112"/>
      <c r="V301" s="112"/>
      <c r="W301" s="112"/>
      <c r="X301" s="112"/>
      <c r="Y301" s="207" t="str">
        <f t="shared" si="28"/>
        <v/>
      </c>
      <c r="Z301" s="112"/>
      <c r="AA301" s="112"/>
      <c r="AB301" s="112"/>
      <c r="AC301" s="282"/>
      <c r="AD301" s="132"/>
      <c r="AE301" s="132"/>
      <c r="AF301" s="132"/>
      <c r="AG301" s="119"/>
      <c r="AH301" s="119"/>
      <c r="AI301" s="119"/>
      <c r="AJ301" s="132"/>
      <c r="AK301" s="124"/>
      <c r="AL301" s="207" t="str">
        <f t="shared" si="29"/>
        <v/>
      </c>
      <c r="AM301" s="132"/>
      <c r="AN301" s="132"/>
      <c r="AO301" s="112"/>
      <c r="AP301" s="112"/>
      <c r="AQ301" s="113"/>
      <c r="AR301" s="283"/>
      <c r="AS301" s="132"/>
      <c r="AT301" s="132"/>
      <c r="AU301" s="113"/>
      <c r="AV301" s="132"/>
      <c r="AW301" s="132"/>
      <c r="AX301" s="284"/>
      <c r="AY301" s="132"/>
      <c r="BA301" s="132"/>
      <c r="BB301" s="132"/>
      <c r="BC301" s="212"/>
      <c r="BD301" s="212"/>
      <c r="BE301" s="212"/>
      <c r="BF301" s="212"/>
      <c r="BG301" s="212"/>
      <c r="BH301" s="212"/>
    </row>
    <row r="302" spans="1:60" s="76" customFormat="1" x14ac:dyDescent="0.2">
      <c r="A302" s="124"/>
      <c r="B302" s="112"/>
      <c r="C302" s="207" t="str">
        <f t="shared" si="25"/>
        <v/>
      </c>
      <c r="D302" s="73"/>
      <c r="E302" s="112"/>
      <c r="F302" s="112"/>
      <c r="G302" s="112"/>
      <c r="H302" s="112"/>
      <c r="I302" s="112"/>
      <c r="J302" s="207" t="str">
        <f t="shared" si="26"/>
        <v/>
      </c>
      <c r="K302" s="112"/>
      <c r="L302" s="112"/>
      <c r="M302" s="112"/>
      <c r="N302" s="112"/>
      <c r="O302" s="112"/>
      <c r="P302" s="112"/>
      <c r="Q302" s="112"/>
      <c r="R302" s="112"/>
      <c r="S302" s="112"/>
      <c r="T302" s="207" t="str">
        <f t="shared" si="27"/>
        <v/>
      </c>
      <c r="U302" s="112"/>
      <c r="V302" s="112"/>
      <c r="W302" s="112"/>
      <c r="X302" s="112"/>
      <c r="Y302" s="207" t="str">
        <f t="shared" si="28"/>
        <v/>
      </c>
      <c r="Z302" s="112"/>
      <c r="AA302" s="112"/>
      <c r="AB302" s="112"/>
      <c r="AC302" s="282"/>
      <c r="AD302" s="132"/>
      <c r="AE302" s="132"/>
      <c r="AF302" s="132"/>
      <c r="AG302" s="119"/>
      <c r="AH302" s="119"/>
      <c r="AI302" s="119"/>
      <c r="AJ302" s="132"/>
      <c r="AK302" s="124"/>
      <c r="AL302" s="207" t="str">
        <f t="shared" si="29"/>
        <v/>
      </c>
      <c r="AM302" s="132"/>
      <c r="AN302" s="132"/>
      <c r="AO302" s="112"/>
      <c r="AP302" s="112"/>
      <c r="AQ302" s="113"/>
      <c r="AR302" s="283"/>
      <c r="AS302" s="132"/>
      <c r="AT302" s="132"/>
      <c r="AU302" s="113"/>
      <c r="AV302" s="132"/>
      <c r="AW302" s="132"/>
      <c r="AX302" s="284"/>
      <c r="AY302" s="132"/>
      <c r="BA302" s="132"/>
      <c r="BB302" s="132"/>
      <c r="BC302" s="212"/>
      <c r="BD302" s="212"/>
      <c r="BE302" s="212"/>
      <c r="BF302" s="212"/>
      <c r="BG302" s="212"/>
      <c r="BH302" s="212"/>
    </row>
    <row r="303" spans="1:60" s="76" customFormat="1" x14ac:dyDescent="0.2">
      <c r="A303" s="124"/>
      <c r="B303" s="112"/>
      <c r="C303" s="207" t="str">
        <f t="shared" si="25"/>
        <v/>
      </c>
      <c r="D303" s="73"/>
      <c r="E303" s="112"/>
      <c r="F303" s="112"/>
      <c r="G303" s="112"/>
      <c r="H303" s="112"/>
      <c r="I303" s="112"/>
      <c r="J303" s="207" t="str">
        <f t="shared" si="26"/>
        <v/>
      </c>
      <c r="K303" s="112"/>
      <c r="L303" s="112"/>
      <c r="M303" s="112"/>
      <c r="N303" s="112"/>
      <c r="O303" s="112"/>
      <c r="P303" s="112"/>
      <c r="Q303" s="112"/>
      <c r="R303" s="112"/>
      <c r="S303" s="112"/>
      <c r="T303" s="207" t="str">
        <f t="shared" si="27"/>
        <v/>
      </c>
      <c r="U303" s="112"/>
      <c r="V303" s="112"/>
      <c r="W303" s="112"/>
      <c r="X303" s="112"/>
      <c r="Y303" s="207" t="str">
        <f t="shared" si="28"/>
        <v/>
      </c>
      <c r="Z303" s="112"/>
      <c r="AA303" s="112"/>
      <c r="AB303" s="112"/>
      <c r="AC303" s="282"/>
      <c r="AD303" s="132"/>
      <c r="AE303" s="132"/>
      <c r="AF303" s="132"/>
      <c r="AG303" s="119"/>
      <c r="AH303" s="119"/>
      <c r="AI303" s="119"/>
      <c r="AJ303" s="132"/>
      <c r="AK303" s="124"/>
      <c r="AL303" s="207" t="str">
        <f t="shared" si="29"/>
        <v/>
      </c>
      <c r="AM303" s="132"/>
      <c r="AN303" s="132"/>
      <c r="AO303" s="112"/>
      <c r="AP303" s="112"/>
      <c r="AQ303" s="113"/>
      <c r="AR303" s="283"/>
      <c r="AS303" s="132"/>
      <c r="AT303" s="132"/>
      <c r="AU303" s="113"/>
      <c r="AV303" s="132"/>
      <c r="AW303" s="132"/>
      <c r="AX303" s="284"/>
      <c r="AY303" s="132"/>
      <c r="BA303" s="132"/>
      <c r="BB303" s="132"/>
      <c r="BC303" s="212"/>
      <c r="BD303" s="212"/>
      <c r="BE303" s="212"/>
      <c r="BF303" s="212"/>
      <c r="BG303" s="212"/>
      <c r="BH303" s="212"/>
    </row>
    <row r="304" spans="1:60" s="76" customFormat="1" x14ac:dyDescent="0.2">
      <c r="A304" s="124"/>
      <c r="B304" s="112"/>
      <c r="C304" s="207" t="str">
        <f t="shared" si="25"/>
        <v/>
      </c>
      <c r="D304" s="73"/>
      <c r="E304" s="112"/>
      <c r="F304" s="112"/>
      <c r="G304" s="112"/>
      <c r="H304" s="112"/>
      <c r="I304" s="112"/>
      <c r="J304" s="207" t="str">
        <f t="shared" si="26"/>
        <v/>
      </c>
      <c r="K304" s="112"/>
      <c r="L304" s="112"/>
      <c r="M304" s="112"/>
      <c r="N304" s="112"/>
      <c r="O304" s="112"/>
      <c r="P304" s="112"/>
      <c r="Q304" s="112"/>
      <c r="R304" s="112"/>
      <c r="S304" s="112"/>
      <c r="T304" s="207" t="str">
        <f t="shared" si="27"/>
        <v/>
      </c>
      <c r="U304" s="112"/>
      <c r="V304" s="112"/>
      <c r="W304" s="112"/>
      <c r="X304" s="112"/>
      <c r="Y304" s="207" t="str">
        <f t="shared" si="28"/>
        <v/>
      </c>
      <c r="Z304" s="112"/>
      <c r="AA304" s="112"/>
      <c r="AB304" s="112"/>
      <c r="AC304" s="282"/>
      <c r="AD304" s="132"/>
      <c r="AE304" s="132"/>
      <c r="AF304" s="132"/>
      <c r="AG304" s="119"/>
      <c r="AH304" s="119"/>
      <c r="AI304" s="119"/>
      <c r="AJ304" s="132"/>
      <c r="AK304" s="124"/>
      <c r="AL304" s="207" t="str">
        <f t="shared" si="29"/>
        <v/>
      </c>
      <c r="AM304" s="132"/>
      <c r="AN304" s="132"/>
      <c r="AO304" s="112"/>
      <c r="AP304" s="112"/>
      <c r="AQ304" s="113"/>
      <c r="AR304" s="283"/>
      <c r="AS304" s="132"/>
      <c r="AT304" s="132"/>
      <c r="AU304" s="113"/>
      <c r="AV304" s="132"/>
      <c r="AW304" s="132"/>
      <c r="AX304" s="284"/>
      <c r="AY304" s="132"/>
      <c r="BA304" s="132"/>
      <c r="BB304" s="132"/>
      <c r="BC304" s="212"/>
      <c r="BD304" s="212"/>
      <c r="BE304" s="212"/>
      <c r="BF304" s="212"/>
      <c r="BG304" s="212"/>
      <c r="BH304" s="212"/>
    </row>
    <row r="305" spans="1:60" s="76" customFormat="1" x14ac:dyDescent="0.2">
      <c r="A305" s="124"/>
      <c r="B305" s="112"/>
      <c r="C305" s="207" t="str">
        <f t="shared" si="25"/>
        <v/>
      </c>
      <c r="D305" s="73"/>
      <c r="E305" s="112"/>
      <c r="F305" s="112"/>
      <c r="G305" s="112"/>
      <c r="H305" s="112"/>
      <c r="I305" s="112"/>
      <c r="J305" s="207" t="str">
        <f t="shared" si="26"/>
        <v/>
      </c>
      <c r="K305" s="112"/>
      <c r="L305" s="112"/>
      <c r="M305" s="112"/>
      <c r="N305" s="112"/>
      <c r="O305" s="112"/>
      <c r="P305" s="112"/>
      <c r="Q305" s="112"/>
      <c r="R305" s="112"/>
      <c r="S305" s="112"/>
      <c r="T305" s="207" t="str">
        <f t="shared" si="27"/>
        <v/>
      </c>
      <c r="U305" s="112"/>
      <c r="V305" s="112"/>
      <c r="W305" s="112"/>
      <c r="X305" s="112"/>
      <c r="Y305" s="207" t="str">
        <f t="shared" si="28"/>
        <v/>
      </c>
      <c r="Z305" s="112"/>
      <c r="AA305" s="112"/>
      <c r="AB305" s="112"/>
      <c r="AC305" s="282"/>
      <c r="AD305" s="132"/>
      <c r="AE305" s="132"/>
      <c r="AF305" s="132"/>
      <c r="AG305" s="119"/>
      <c r="AH305" s="119"/>
      <c r="AI305" s="119"/>
      <c r="AJ305" s="132"/>
      <c r="AK305" s="124"/>
      <c r="AL305" s="207" t="str">
        <f t="shared" si="29"/>
        <v/>
      </c>
      <c r="AM305" s="132"/>
      <c r="AN305" s="132"/>
      <c r="AO305" s="112"/>
      <c r="AP305" s="112"/>
      <c r="AQ305" s="113"/>
      <c r="AR305" s="283"/>
      <c r="AS305" s="132"/>
      <c r="AT305" s="132"/>
      <c r="AU305" s="113"/>
      <c r="AV305" s="132"/>
      <c r="AW305" s="132"/>
      <c r="AX305" s="284"/>
      <c r="AY305" s="132"/>
      <c r="BA305" s="132"/>
      <c r="BB305" s="132"/>
      <c r="BC305" s="212"/>
      <c r="BD305" s="212"/>
      <c r="BE305" s="212"/>
      <c r="BF305" s="212"/>
      <c r="BG305" s="212"/>
      <c r="BH305" s="212"/>
    </row>
    <row r="306" spans="1:60" s="76" customFormat="1" x14ac:dyDescent="0.2">
      <c r="A306" s="124"/>
      <c r="B306" s="112"/>
      <c r="C306" s="207" t="str">
        <f t="shared" si="25"/>
        <v/>
      </c>
      <c r="D306" s="73"/>
      <c r="E306" s="112"/>
      <c r="F306" s="112"/>
      <c r="G306" s="112"/>
      <c r="H306" s="112"/>
      <c r="I306" s="112"/>
      <c r="J306" s="207" t="str">
        <f t="shared" si="26"/>
        <v/>
      </c>
      <c r="K306" s="112"/>
      <c r="L306" s="112"/>
      <c r="M306" s="112"/>
      <c r="N306" s="112"/>
      <c r="O306" s="112"/>
      <c r="P306" s="112"/>
      <c r="Q306" s="112"/>
      <c r="R306" s="112"/>
      <c r="S306" s="112"/>
      <c r="T306" s="207" t="str">
        <f t="shared" si="27"/>
        <v/>
      </c>
      <c r="U306" s="112"/>
      <c r="V306" s="112"/>
      <c r="W306" s="112"/>
      <c r="X306" s="112"/>
      <c r="Y306" s="207" t="str">
        <f t="shared" si="28"/>
        <v/>
      </c>
      <c r="Z306" s="112"/>
      <c r="AA306" s="112"/>
      <c r="AB306" s="112"/>
      <c r="AC306" s="282"/>
      <c r="AD306" s="132"/>
      <c r="AE306" s="132"/>
      <c r="AF306" s="132"/>
      <c r="AG306" s="119"/>
      <c r="AH306" s="119"/>
      <c r="AI306" s="119"/>
      <c r="AJ306" s="132"/>
      <c r="AK306" s="124"/>
      <c r="AL306" s="207" t="str">
        <f t="shared" si="29"/>
        <v/>
      </c>
      <c r="AM306" s="132"/>
      <c r="AN306" s="132"/>
      <c r="AO306" s="112"/>
      <c r="AP306" s="112"/>
      <c r="AQ306" s="113"/>
      <c r="AR306" s="283"/>
      <c r="AS306" s="132"/>
      <c r="AT306" s="132"/>
      <c r="AU306" s="113"/>
      <c r="AV306" s="132"/>
      <c r="AW306" s="132"/>
      <c r="AX306" s="284"/>
      <c r="AY306" s="132"/>
      <c r="BA306" s="132"/>
      <c r="BB306" s="132"/>
      <c r="BC306" s="212"/>
      <c r="BD306" s="212"/>
      <c r="BE306" s="212"/>
      <c r="BF306" s="212"/>
      <c r="BG306" s="212"/>
      <c r="BH306" s="212"/>
    </row>
    <row r="307" spans="1:60" s="76" customFormat="1" x14ac:dyDescent="0.2">
      <c r="A307" s="124"/>
      <c r="B307" s="112"/>
      <c r="C307" s="207" t="str">
        <f t="shared" si="25"/>
        <v/>
      </c>
      <c r="D307" s="73"/>
      <c r="E307" s="112"/>
      <c r="F307" s="112"/>
      <c r="G307" s="112"/>
      <c r="H307" s="112"/>
      <c r="I307" s="112"/>
      <c r="J307" s="207" t="str">
        <f t="shared" si="26"/>
        <v/>
      </c>
      <c r="K307" s="112"/>
      <c r="L307" s="112"/>
      <c r="M307" s="112"/>
      <c r="N307" s="112"/>
      <c r="O307" s="112"/>
      <c r="P307" s="112"/>
      <c r="Q307" s="112"/>
      <c r="R307" s="112"/>
      <c r="S307" s="112"/>
      <c r="T307" s="207" t="str">
        <f t="shared" si="27"/>
        <v/>
      </c>
      <c r="U307" s="112"/>
      <c r="V307" s="112"/>
      <c r="W307" s="112"/>
      <c r="X307" s="112"/>
      <c r="Y307" s="207" t="str">
        <f t="shared" si="28"/>
        <v/>
      </c>
      <c r="Z307" s="112"/>
      <c r="AA307" s="112"/>
      <c r="AB307" s="112"/>
      <c r="AC307" s="282"/>
      <c r="AD307" s="132"/>
      <c r="AE307" s="132"/>
      <c r="AF307" s="132"/>
      <c r="AG307" s="119"/>
      <c r="AH307" s="119"/>
      <c r="AI307" s="119"/>
      <c r="AJ307" s="132"/>
      <c r="AK307" s="124"/>
      <c r="AL307" s="207" t="str">
        <f t="shared" si="29"/>
        <v/>
      </c>
      <c r="AM307" s="132"/>
      <c r="AN307" s="132"/>
      <c r="AO307" s="112"/>
      <c r="AP307" s="112"/>
      <c r="AQ307" s="113"/>
      <c r="AR307" s="283"/>
      <c r="AS307" s="132"/>
      <c r="AT307" s="132"/>
      <c r="AU307" s="113"/>
      <c r="AV307" s="132"/>
      <c r="AW307" s="132"/>
      <c r="AX307" s="284"/>
      <c r="AY307" s="132"/>
      <c r="BA307" s="132"/>
      <c r="BB307" s="132"/>
      <c r="BC307" s="212"/>
      <c r="BD307" s="212"/>
      <c r="BE307" s="212"/>
      <c r="BF307" s="212"/>
      <c r="BG307" s="212"/>
      <c r="BH307" s="212"/>
    </row>
    <row r="308" spans="1:60" s="76" customFormat="1" x14ac:dyDescent="0.2">
      <c r="A308" s="124"/>
      <c r="B308" s="112"/>
      <c r="C308" s="207" t="str">
        <f t="shared" si="25"/>
        <v/>
      </c>
      <c r="D308" s="73"/>
      <c r="E308" s="112"/>
      <c r="F308" s="112"/>
      <c r="G308" s="112"/>
      <c r="H308" s="112"/>
      <c r="I308" s="112"/>
      <c r="J308" s="207" t="str">
        <f t="shared" si="26"/>
        <v/>
      </c>
      <c r="K308" s="112"/>
      <c r="L308" s="112"/>
      <c r="M308" s="112"/>
      <c r="N308" s="112"/>
      <c r="O308" s="112"/>
      <c r="P308" s="112"/>
      <c r="Q308" s="112"/>
      <c r="R308" s="112"/>
      <c r="S308" s="112"/>
      <c r="T308" s="207" t="str">
        <f t="shared" si="27"/>
        <v/>
      </c>
      <c r="U308" s="112"/>
      <c r="V308" s="112"/>
      <c r="W308" s="112"/>
      <c r="X308" s="112"/>
      <c r="Y308" s="207" t="str">
        <f t="shared" si="28"/>
        <v/>
      </c>
      <c r="Z308" s="112"/>
      <c r="AA308" s="112"/>
      <c r="AB308" s="112"/>
      <c r="AC308" s="282"/>
      <c r="AD308" s="132"/>
      <c r="AE308" s="132"/>
      <c r="AF308" s="132"/>
      <c r="AG308" s="119"/>
      <c r="AH308" s="119"/>
      <c r="AI308" s="119"/>
      <c r="AJ308" s="132"/>
      <c r="AK308" s="124"/>
      <c r="AL308" s="207" t="str">
        <f t="shared" si="29"/>
        <v/>
      </c>
      <c r="AM308" s="132"/>
      <c r="AN308" s="132"/>
      <c r="AO308" s="112"/>
      <c r="AP308" s="112"/>
      <c r="AQ308" s="113"/>
      <c r="AR308" s="283"/>
      <c r="AS308" s="132"/>
      <c r="AT308" s="132"/>
      <c r="AU308" s="113"/>
      <c r="AV308" s="132"/>
      <c r="AW308" s="132"/>
      <c r="AX308" s="284"/>
      <c r="AY308" s="132"/>
      <c r="BA308" s="132"/>
      <c r="BB308" s="132"/>
      <c r="BC308" s="212"/>
      <c r="BD308" s="212"/>
      <c r="BE308" s="212"/>
      <c r="BF308" s="212"/>
      <c r="BG308" s="212"/>
      <c r="BH308" s="212"/>
    </row>
    <row r="309" spans="1:60" s="76" customFormat="1" x14ac:dyDescent="0.2">
      <c r="A309" s="124"/>
      <c r="B309" s="112"/>
      <c r="C309" s="207" t="str">
        <f t="shared" si="25"/>
        <v/>
      </c>
      <c r="D309" s="73"/>
      <c r="E309" s="112"/>
      <c r="F309" s="112"/>
      <c r="G309" s="112"/>
      <c r="H309" s="112"/>
      <c r="I309" s="112"/>
      <c r="J309" s="207" t="str">
        <f t="shared" si="26"/>
        <v/>
      </c>
      <c r="K309" s="112"/>
      <c r="L309" s="112"/>
      <c r="M309" s="112"/>
      <c r="N309" s="112"/>
      <c r="O309" s="112"/>
      <c r="P309" s="112"/>
      <c r="Q309" s="112"/>
      <c r="R309" s="112"/>
      <c r="S309" s="112"/>
      <c r="T309" s="207" t="str">
        <f t="shared" si="27"/>
        <v/>
      </c>
      <c r="U309" s="112"/>
      <c r="V309" s="112"/>
      <c r="W309" s="112"/>
      <c r="X309" s="112"/>
      <c r="Y309" s="207" t="str">
        <f t="shared" si="28"/>
        <v/>
      </c>
      <c r="Z309" s="112"/>
      <c r="AA309" s="112"/>
      <c r="AB309" s="112"/>
      <c r="AC309" s="282"/>
      <c r="AD309" s="132"/>
      <c r="AE309" s="132"/>
      <c r="AF309" s="132"/>
      <c r="AG309" s="119"/>
      <c r="AH309" s="119"/>
      <c r="AI309" s="119"/>
      <c r="AJ309" s="132"/>
      <c r="AK309" s="124"/>
      <c r="AL309" s="207" t="str">
        <f t="shared" si="29"/>
        <v/>
      </c>
      <c r="AM309" s="132"/>
      <c r="AN309" s="132"/>
      <c r="AO309" s="112"/>
      <c r="AP309" s="112"/>
      <c r="AQ309" s="113"/>
      <c r="AR309" s="283"/>
      <c r="AS309" s="132"/>
      <c r="AT309" s="132"/>
      <c r="AU309" s="113"/>
      <c r="AV309" s="132"/>
      <c r="AW309" s="132"/>
      <c r="AX309" s="284"/>
      <c r="AY309" s="132"/>
      <c r="BA309" s="132"/>
      <c r="BB309" s="132"/>
      <c r="BC309" s="212"/>
      <c r="BD309" s="212"/>
      <c r="BE309" s="212"/>
      <c r="BF309" s="212"/>
      <c r="BG309" s="212"/>
      <c r="BH309" s="212"/>
    </row>
    <row r="310" spans="1:60" s="76" customFormat="1" x14ac:dyDescent="0.2">
      <c r="A310" s="124"/>
      <c r="B310" s="112"/>
      <c r="C310" s="207" t="str">
        <f t="shared" si="25"/>
        <v/>
      </c>
      <c r="D310" s="73"/>
      <c r="E310" s="112"/>
      <c r="F310" s="112"/>
      <c r="G310" s="112"/>
      <c r="H310" s="112"/>
      <c r="I310" s="112"/>
      <c r="J310" s="207" t="str">
        <f t="shared" si="26"/>
        <v/>
      </c>
      <c r="K310" s="112"/>
      <c r="L310" s="112"/>
      <c r="M310" s="112"/>
      <c r="N310" s="112"/>
      <c r="O310" s="112"/>
      <c r="P310" s="112"/>
      <c r="Q310" s="112"/>
      <c r="R310" s="112"/>
      <c r="S310" s="112"/>
      <c r="T310" s="207" t="str">
        <f t="shared" si="27"/>
        <v/>
      </c>
      <c r="U310" s="112"/>
      <c r="V310" s="112"/>
      <c r="W310" s="112"/>
      <c r="X310" s="112"/>
      <c r="Y310" s="207" t="str">
        <f t="shared" si="28"/>
        <v/>
      </c>
      <c r="Z310" s="112"/>
      <c r="AA310" s="112"/>
      <c r="AB310" s="112"/>
      <c r="AC310" s="282"/>
      <c r="AD310" s="132"/>
      <c r="AE310" s="132"/>
      <c r="AF310" s="132"/>
      <c r="AG310" s="119"/>
      <c r="AH310" s="119"/>
      <c r="AI310" s="119"/>
      <c r="AJ310" s="132"/>
      <c r="AK310" s="124"/>
      <c r="AL310" s="207" t="str">
        <f t="shared" si="29"/>
        <v/>
      </c>
      <c r="AM310" s="132"/>
      <c r="AN310" s="132"/>
      <c r="AO310" s="112"/>
      <c r="AP310" s="112"/>
      <c r="AQ310" s="113"/>
      <c r="AR310" s="283"/>
      <c r="AS310" s="132"/>
      <c r="AT310" s="132"/>
      <c r="AU310" s="113"/>
      <c r="AV310" s="132"/>
      <c r="AW310" s="132"/>
      <c r="AX310" s="284"/>
      <c r="AY310" s="132"/>
      <c r="BA310" s="132"/>
      <c r="BB310" s="132"/>
      <c r="BC310" s="212"/>
      <c r="BD310" s="212"/>
      <c r="BE310" s="212"/>
      <c r="BF310" s="212"/>
      <c r="BG310" s="212"/>
      <c r="BH310" s="212"/>
    </row>
    <row r="311" spans="1:60" s="76" customFormat="1" x14ac:dyDescent="0.2">
      <c r="A311" s="124"/>
      <c r="B311" s="112"/>
      <c r="C311" s="207" t="str">
        <f t="shared" si="25"/>
        <v/>
      </c>
      <c r="D311" s="73"/>
      <c r="E311" s="112"/>
      <c r="F311" s="112"/>
      <c r="G311" s="112"/>
      <c r="H311" s="112"/>
      <c r="I311" s="112"/>
      <c r="J311" s="207" t="str">
        <f t="shared" si="26"/>
        <v/>
      </c>
      <c r="K311" s="112"/>
      <c r="L311" s="112"/>
      <c r="M311" s="112"/>
      <c r="N311" s="112"/>
      <c r="O311" s="112"/>
      <c r="P311" s="112"/>
      <c r="Q311" s="112"/>
      <c r="R311" s="112"/>
      <c r="S311" s="112"/>
      <c r="T311" s="207" t="str">
        <f t="shared" si="27"/>
        <v/>
      </c>
      <c r="U311" s="112"/>
      <c r="V311" s="112"/>
      <c r="W311" s="112"/>
      <c r="X311" s="112"/>
      <c r="Y311" s="207" t="str">
        <f t="shared" si="28"/>
        <v/>
      </c>
      <c r="Z311" s="112"/>
      <c r="AA311" s="112"/>
      <c r="AB311" s="112"/>
      <c r="AC311" s="282"/>
      <c r="AD311" s="132"/>
      <c r="AE311" s="132"/>
      <c r="AF311" s="132"/>
      <c r="AG311" s="119"/>
      <c r="AH311" s="119"/>
      <c r="AI311" s="119"/>
      <c r="AJ311" s="132"/>
      <c r="AK311" s="124"/>
      <c r="AL311" s="207" t="str">
        <f t="shared" si="29"/>
        <v/>
      </c>
      <c r="AM311" s="132"/>
      <c r="AN311" s="132"/>
      <c r="AO311" s="112"/>
      <c r="AP311" s="112"/>
      <c r="AQ311" s="113"/>
      <c r="AR311" s="283"/>
      <c r="AS311" s="132"/>
      <c r="AT311" s="132"/>
      <c r="AU311" s="113"/>
      <c r="AV311" s="132"/>
      <c r="AW311" s="132"/>
      <c r="AX311" s="284"/>
      <c r="AY311" s="132"/>
      <c r="BA311" s="132"/>
      <c r="BB311" s="132"/>
      <c r="BC311" s="212"/>
      <c r="BD311" s="212"/>
      <c r="BE311" s="212"/>
      <c r="BF311" s="212"/>
      <c r="BG311" s="212"/>
      <c r="BH311" s="212"/>
    </row>
    <row r="312" spans="1:60" s="76" customFormat="1" x14ac:dyDescent="0.2">
      <c r="A312" s="124"/>
      <c r="B312" s="112"/>
      <c r="C312" s="207" t="str">
        <f t="shared" si="25"/>
        <v/>
      </c>
      <c r="D312" s="73"/>
      <c r="E312" s="112"/>
      <c r="F312" s="112"/>
      <c r="G312" s="112"/>
      <c r="H312" s="112"/>
      <c r="I312" s="112"/>
      <c r="J312" s="207" t="str">
        <f t="shared" si="26"/>
        <v/>
      </c>
      <c r="K312" s="112"/>
      <c r="L312" s="112"/>
      <c r="M312" s="112"/>
      <c r="N312" s="112"/>
      <c r="O312" s="112"/>
      <c r="P312" s="112"/>
      <c r="Q312" s="112"/>
      <c r="R312" s="112"/>
      <c r="S312" s="112"/>
      <c r="T312" s="207" t="str">
        <f t="shared" si="27"/>
        <v/>
      </c>
      <c r="U312" s="112"/>
      <c r="V312" s="112"/>
      <c r="W312" s="112"/>
      <c r="X312" s="112"/>
      <c r="Y312" s="207" t="str">
        <f t="shared" si="28"/>
        <v/>
      </c>
      <c r="Z312" s="112"/>
      <c r="AA312" s="112"/>
      <c r="AB312" s="112"/>
      <c r="AC312" s="282"/>
      <c r="AD312" s="132"/>
      <c r="AE312" s="132"/>
      <c r="AF312" s="132"/>
      <c r="AG312" s="119"/>
      <c r="AH312" s="119"/>
      <c r="AI312" s="119"/>
      <c r="AJ312" s="132"/>
      <c r="AK312" s="124"/>
      <c r="AL312" s="207" t="str">
        <f t="shared" si="29"/>
        <v/>
      </c>
      <c r="AM312" s="132"/>
      <c r="AN312" s="132"/>
      <c r="AO312" s="112"/>
      <c r="AP312" s="112"/>
      <c r="AQ312" s="113"/>
      <c r="AR312" s="283"/>
      <c r="AS312" s="132"/>
      <c r="AT312" s="132"/>
      <c r="AU312" s="113"/>
      <c r="AV312" s="132"/>
      <c r="AW312" s="132"/>
      <c r="AX312" s="284"/>
      <c r="AY312" s="132"/>
      <c r="BA312" s="132"/>
      <c r="BB312" s="132"/>
      <c r="BC312" s="212"/>
      <c r="BD312" s="212"/>
      <c r="BE312" s="212"/>
      <c r="BF312" s="212"/>
      <c r="BG312" s="212"/>
      <c r="BH312" s="212"/>
    </row>
    <row r="313" spans="1:60" s="76" customFormat="1" x14ac:dyDescent="0.2">
      <c r="A313" s="124"/>
      <c r="B313" s="112"/>
      <c r="C313" s="207" t="str">
        <f t="shared" si="25"/>
        <v/>
      </c>
      <c r="D313" s="73"/>
      <c r="E313" s="112"/>
      <c r="F313" s="112"/>
      <c r="G313" s="112"/>
      <c r="H313" s="112"/>
      <c r="I313" s="112"/>
      <c r="J313" s="207" t="str">
        <f t="shared" si="26"/>
        <v/>
      </c>
      <c r="K313" s="112"/>
      <c r="L313" s="112"/>
      <c r="M313" s="112"/>
      <c r="N313" s="112"/>
      <c r="O313" s="112"/>
      <c r="P313" s="112"/>
      <c r="Q313" s="112"/>
      <c r="R313" s="112"/>
      <c r="S313" s="112"/>
      <c r="T313" s="207" t="str">
        <f t="shared" si="27"/>
        <v/>
      </c>
      <c r="U313" s="112"/>
      <c r="V313" s="112"/>
      <c r="W313" s="112"/>
      <c r="X313" s="112"/>
      <c r="Y313" s="207" t="str">
        <f t="shared" si="28"/>
        <v/>
      </c>
      <c r="Z313" s="112"/>
      <c r="AA313" s="112"/>
      <c r="AB313" s="112"/>
      <c r="AC313" s="282"/>
      <c r="AD313" s="132"/>
      <c r="AE313" s="132"/>
      <c r="AF313" s="132"/>
      <c r="AG313" s="119"/>
      <c r="AH313" s="119"/>
      <c r="AI313" s="119"/>
      <c r="AJ313" s="132"/>
      <c r="AK313" s="124"/>
      <c r="AL313" s="207" t="str">
        <f t="shared" si="29"/>
        <v/>
      </c>
      <c r="AM313" s="132"/>
      <c r="AN313" s="132"/>
      <c r="AO313" s="112"/>
      <c r="AP313" s="112"/>
      <c r="AQ313" s="113"/>
      <c r="AR313" s="283"/>
      <c r="AS313" s="132"/>
      <c r="AT313" s="132"/>
      <c r="AU313" s="113"/>
      <c r="AV313" s="132"/>
      <c r="AW313" s="132"/>
      <c r="AX313" s="284"/>
      <c r="AY313" s="132"/>
      <c r="BA313" s="132"/>
      <c r="BB313" s="132"/>
      <c r="BC313" s="212"/>
      <c r="BD313" s="212"/>
      <c r="BE313" s="212"/>
      <c r="BF313" s="212"/>
      <c r="BG313" s="212"/>
      <c r="BH313" s="212"/>
    </row>
    <row r="314" spans="1:60" s="76" customFormat="1" x14ac:dyDescent="0.2">
      <c r="A314" s="124"/>
      <c r="B314" s="112"/>
      <c r="C314" s="207" t="str">
        <f t="shared" si="25"/>
        <v/>
      </c>
      <c r="D314" s="73"/>
      <c r="E314" s="112"/>
      <c r="F314" s="112"/>
      <c r="G314" s="112"/>
      <c r="H314" s="112"/>
      <c r="I314" s="112"/>
      <c r="J314" s="207" t="str">
        <f t="shared" si="26"/>
        <v/>
      </c>
      <c r="K314" s="112"/>
      <c r="L314" s="112"/>
      <c r="M314" s="112"/>
      <c r="N314" s="112"/>
      <c r="O314" s="112"/>
      <c r="P314" s="112"/>
      <c r="Q314" s="112"/>
      <c r="R314" s="112"/>
      <c r="S314" s="112"/>
      <c r="T314" s="207" t="str">
        <f t="shared" si="27"/>
        <v/>
      </c>
      <c r="U314" s="112"/>
      <c r="V314" s="112"/>
      <c r="W314" s="112"/>
      <c r="X314" s="112"/>
      <c r="Y314" s="207" t="str">
        <f t="shared" si="28"/>
        <v/>
      </c>
      <c r="Z314" s="112"/>
      <c r="AA314" s="112"/>
      <c r="AB314" s="112"/>
      <c r="AC314" s="282"/>
      <c r="AD314" s="132"/>
      <c r="AE314" s="132"/>
      <c r="AF314" s="132"/>
      <c r="AG314" s="119"/>
      <c r="AH314" s="119"/>
      <c r="AI314" s="119"/>
      <c r="AJ314" s="132"/>
      <c r="AK314" s="124"/>
      <c r="AL314" s="207" t="str">
        <f t="shared" si="29"/>
        <v/>
      </c>
      <c r="AM314" s="132"/>
      <c r="AN314" s="132"/>
      <c r="AO314" s="112"/>
      <c r="AP314" s="112"/>
      <c r="AQ314" s="113"/>
      <c r="AR314" s="283"/>
      <c r="AS314" s="132"/>
      <c r="AT314" s="132"/>
      <c r="AU314" s="113"/>
      <c r="AV314" s="132"/>
      <c r="AW314" s="132"/>
      <c r="AX314" s="284"/>
      <c r="AY314" s="132"/>
      <c r="BA314" s="132"/>
      <c r="BB314" s="132"/>
      <c r="BC314" s="212"/>
      <c r="BD314" s="212"/>
      <c r="BE314" s="212"/>
      <c r="BF314" s="212"/>
      <c r="BG314" s="212"/>
      <c r="BH314" s="212"/>
    </row>
    <row r="315" spans="1:60" s="76" customFormat="1" x14ac:dyDescent="0.2">
      <c r="A315" s="124"/>
      <c r="B315" s="112"/>
      <c r="C315" s="207" t="str">
        <f t="shared" si="25"/>
        <v/>
      </c>
      <c r="D315" s="73"/>
      <c r="E315" s="112"/>
      <c r="F315" s="112"/>
      <c r="G315" s="112"/>
      <c r="H315" s="112"/>
      <c r="I315" s="112"/>
      <c r="J315" s="207" t="str">
        <f t="shared" si="26"/>
        <v/>
      </c>
      <c r="K315" s="112"/>
      <c r="L315" s="112"/>
      <c r="M315" s="112"/>
      <c r="N315" s="112"/>
      <c r="O315" s="112"/>
      <c r="P315" s="112"/>
      <c r="Q315" s="112"/>
      <c r="R315" s="112"/>
      <c r="S315" s="112"/>
      <c r="T315" s="207" t="str">
        <f t="shared" si="27"/>
        <v/>
      </c>
      <c r="U315" s="112"/>
      <c r="V315" s="112"/>
      <c r="W315" s="112"/>
      <c r="X315" s="112"/>
      <c r="Y315" s="207" t="str">
        <f t="shared" si="28"/>
        <v/>
      </c>
      <c r="Z315" s="112"/>
      <c r="AA315" s="112"/>
      <c r="AB315" s="112"/>
      <c r="AC315" s="282"/>
      <c r="AD315" s="132"/>
      <c r="AE315" s="132"/>
      <c r="AF315" s="132"/>
      <c r="AG315" s="119"/>
      <c r="AH315" s="119"/>
      <c r="AI315" s="119"/>
      <c r="AJ315" s="132"/>
      <c r="AK315" s="124"/>
      <c r="AL315" s="207" t="str">
        <f t="shared" si="29"/>
        <v/>
      </c>
      <c r="AM315" s="132"/>
      <c r="AN315" s="132"/>
      <c r="AO315" s="112"/>
      <c r="AP315" s="112"/>
      <c r="AQ315" s="113"/>
      <c r="AR315" s="283"/>
      <c r="AS315" s="132"/>
      <c r="AT315" s="132"/>
      <c r="AU315" s="113"/>
      <c r="AV315" s="132"/>
      <c r="AW315" s="132"/>
      <c r="AX315" s="284"/>
      <c r="AY315" s="132"/>
      <c r="BA315" s="132"/>
      <c r="BB315" s="132"/>
      <c r="BC315" s="212"/>
      <c r="BD315" s="212"/>
      <c r="BE315" s="212"/>
      <c r="BF315" s="212"/>
      <c r="BG315" s="212"/>
      <c r="BH315" s="212"/>
    </row>
    <row r="316" spans="1:60" s="76" customFormat="1" x14ac:dyDescent="0.2">
      <c r="A316" s="124"/>
      <c r="B316" s="112"/>
      <c r="C316" s="207" t="str">
        <f t="shared" si="25"/>
        <v/>
      </c>
      <c r="D316" s="73"/>
      <c r="E316" s="112"/>
      <c r="F316" s="112"/>
      <c r="G316" s="112"/>
      <c r="H316" s="112"/>
      <c r="I316" s="112"/>
      <c r="J316" s="207" t="str">
        <f t="shared" si="26"/>
        <v/>
      </c>
      <c r="K316" s="112"/>
      <c r="L316" s="112"/>
      <c r="M316" s="112"/>
      <c r="N316" s="112"/>
      <c r="O316" s="112"/>
      <c r="P316" s="112"/>
      <c r="Q316" s="112"/>
      <c r="R316" s="112"/>
      <c r="S316" s="112"/>
      <c r="T316" s="207" t="str">
        <f t="shared" si="27"/>
        <v/>
      </c>
      <c r="U316" s="112"/>
      <c r="V316" s="112"/>
      <c r="W316" s="112"/>
      <c r="X316" s="112"/>
      <c r="Y316" s="207" t="str">
        <f t="shared" si="28"/>
        <v/>
      </c>
      <c r="Z316" s="112"/>
      <c r="AA316" s="112"/>
      <c r="AB316" s="112"/>
      <c r="AC316" s="282"/>
      <c r="AD316" s="132"/>
      <c r="AE316" s="132"/>
      <c r="AF316" s="132"/>
      <c r="AG316" s="119"/>
      <c r="AH316" s="119"/>
      <c r="AI316" s="119"/>
      <c r="AJ316" s="132"/>
      <c r="AK316" s="124"/>
      <c r="AL316" s="207" t="str">
        <f t="shared" si="29"/>
        <v/>
      </c>
      <c r="AM316" s="132"/>
      <c r="AN316" s="132"/>
      <c r="AO316" s="112"/>
      <c r="AP316" s="112"/>
      <c r="AQ316" s="113"/>
      <c r="AR316" s="283"/>
      <c r="AS316" s="132"/>
      <c r="AT316" s="132"/>
      <c r="AU316" s="113"/>
      <c r="AV316" s="132"/>
      <c r="AW316" s="132"/>
      <c r="AX316" s="284"/>
      <c r="AY316" s="132"/>
      <c r="BA316" s="132"/>
      <c r="BB316" s="132"/>
      <c r="BC316" s="212"/>
      <c r="BD316" s="212"/>
      <c r="BE316" s="212"/>
      <c r="BF316" s="212"/>
      <c r="BG316" s="212"/>
      <c r="BH316" s="212"/>
    </row>
    <row r="317" spans="1:60" s="76" customFormat="1" x14ac:dyDescent="0.2">
      <c r="A317" s="124"/>
      <c r="B317" s="112"/>
      <c r="C317" s="207" t="str">
        <f t="shared" si="25"/>
        <v/>
      </c>
      <c r="D317" s="73"/>
      <c r="E317" s="112"/>
      <c r="F317" s="112"/>
      <c r="G317" s="112"/>
      <c r="H317" s="112"/>
      <c r="I317" s="112"/>
      <c r="J317" s="207" t="str">
        <f t="shared" si="26"/>
        <v/>
      </c>
      <c r="K317" s="112"/>
      <c r="L317" s="112"/>
      <c r="M317" s="112"/>
      <c r="N317" s="112"/>
      <c r="O317" s="112"/>
      <c r="P317" s="112"/>
      <c r="Q317" s="112"/>
      <c r="R317" s="112"/>
      <c r="S317" s="112"/>
      <c r="T317" s="207" t="str">
        <f t="shared" si="27"/>
        <v/>
      </c>
      <c r="U317" s="112"/>
      <c r="V317" s="112"/>
      <c r="W317" s="112"/>
      <c r="X317" s="112"/>
      <c r="Y317" s="207" t="str">
        <f t="shared" si="28"/>
        <v/>
      </c>
      <c r="Z317" s="112"/>
      <c r="AA317" s="112"/>
      <c r="AB317" s="112"/>
      <c r="AC317" s="282"/>
      <c r="AD317" s="132"/>
      <c r="AE317" s="132"/>
      <c r="AF317" s="132"/>
      <c r="AG317" s="119"/>
      <c r="AH317" s="119"/>
      <c r="AI317" s="119"/>
      <c r="AJ317" s="132"/>
      <c r="AK317" s="124"/>
      <c r="AL317" s="207" t="str">
        <f t="shared" si="29"/>
        <v/>
      </c>
      <c r="AM317" s="132"/>
      <c r="AN317" s="132"/>
      <c r="AO317" s="112"/>
      <c r="AP317" s="112"/>
      <c r="AQ317" s="113"/>
      <c r="AR317" s="283"/>
      <c r="AS317" s="132"/>
      <c r="AT317" s="132"/>
      <c r="AU317" s="113"/>
      <c r="AV317" s="132"/>
      <c r="AW317" s="132"/>
      <c r="AX317" s="284"/>
      <c r="AY317" s="132"/>
      <c r="BA317" s="132"/>
      <c r="BB317" s="132"/>
      <c r="BC317" s="212"/>
      <c r="BD317" s="212"/>
      <c r="BE317" s="212"/>
      <c r="BF317" s="212"/>
      <c r="BG317" s="212"/>
      <c r="BH317" s="212"/>
    </row>
    <row r="318" spans="1:60" s="76" customFormat="1" x14ac:dyDescent="0.2">
      <c r="A318" s="124"/>
      <c r="B318" s="112"/>
      <c r="C318" s="207" t="str">
        <f t="shared" si="25"/>
        <v/>
      </c>
      <c r="D318" s="73"/>
      <c r="E318" s="112"/>
      <c r="F318" s="112"/>
      <c r="G318" s="112"/>
      <c r="H318" s="112"/>
      <c r="I318" s="112"/>
      <c r="J318" s="207" t="str">
        <f t="shared" si="26"/>
        <v/>
      </c>
      <c r="K318" s="112"/>
      <c r="L318" s="112"/>
      <c r="M318" s="112"/>
      <c r="N318" s="112"/>
      <c r="O318" s="112"/>
      <c r="P318" s="112"/>
      <c r="Q318" s="112"/>
      <c r="R318" s="112"/>
      <c r="S318" s="112"/>
      <c r="T318" s="207" t="str">
        <f t="shared" si="27"/>
        <v/>
      </c>
      <c r="U318" s="112"/>
      <c r="V318" s="112"/>
      <c r="W318" s="112"/>
      <c r="X318" s="112"/>
      <c r="Y318" s="207" t="str">
        <f t="shared" si="28"/>
        <v/>
      </c>
      <c r="Z318" s="112"/>
      <c r="AA318" s="112"/>
      <c r="AB318" s="112"/>
      <c r="AC318" s="282"/>
      <c r="AD318" s="132"/>
      <c r="AE318" s="132"/>
      <c r="AF318" s="132"/>
      <c r="AG318" s="119"/>
      <c r="AH318" s="119"/>
      <c r="AI318" s="119"/>
      <c r="AJ318" s="132"/>
      <c r="AK318" s="124"/>
      <c r="AL318" s="207" t="str">
        <f t="shared" si="29"/>
        <v/>
      </c>
      <c r="AM318" s="132"/>
      <c r="AN318" s="132"/>
      <c r="AO318" s="112"/>
      <c r="AP318" s="112"/>
      <c r="AQ318" s="113"/>
      <c r="AR318" s="283"/>
      <c r="AS318" s="132"/>
      <c r="AT318" s="132"/>
      <c r="AU318" s="113"/>
      <c r="AV318" s="132"/>
      <c r="AW318" s="132"/>
      <c r="AX318" s="284"/>
      <c r="AY318" s="132"/>
      <c r="BA318" s="132"/>
      <c r="BB318" s="132"/>
      <c r="BC318" s="212"/>
      <c r="BD318" s="212"/>
      <c r="BE318" s="212"/>
      <c r="BF318" s="212"/>
      <c r="BG318" s="212"/>
      <c r="BH318" s="212"/>
    </row>
    <row r="319" spans="1:60" s="76" customFormat="1" x14ac:dyDescent="0.2">
      <c r="A319" s="124"/>
      <c r="B319" s="112"/>
      <c r="C319" s="207" t="str">
        <f t="shared" si="25"/>
        <v/>
      </c>
      <c r="D319" s="73"/>
      <c r="E319" s="112"/>
      <c r="F319" s="112"/>
      <c r="G319" s="112"/>
      <c r="H319" s="112"/>
      <c r="I319" s="112"/>
      <c r="J319" s="207" t="str">
        <f t="shared" si="26"/>
        <v/>
      </c>
      <c r="K319" s="112"/>
      <c r="L319" s="112"/>
      <c r="M319" s="112"/>
      <c r="N319" s="112"/>
      <c r="O319" s="112"/>
      <c r="P319" s="112"/>
      <c r="Q319" s="112"/>
      <c r="R319" s="112"/>
      <c r="S319" s="112"/>
      <c r="T319" s="207" t="str">
        <f t="shared" si="27"/>
        <v/>
      </c>
      <c r="U319" s="112"/>
      <c r="V319" s="112"/>
      <c r="W319" s="112"/>
      <c r="X319" s="112"/>
      <c r="Y319" s="207" t="str">
        <f t="shared" si="28"/>
        <v/>
      </c>
      <c r="Z319" s="112"/>
      <c r="AA319" s="112"/>
      <c r="AB319" s="112"/>
      <c r="AC319" s="282"/>
      <c r="AD319" s="132"/>
      <c r="AE319" s="132"/>
      <c r="AF319" s="132"/>
      <c r="AG319" s="119"/>
      <c r="AH319" s="119"/>
      <c r="AI319" s="119"/>
      <c r="AJ319" s="132"/>
      <c r="AK319" s="124"/>
      <c r="AL319" s="207" t="str">
        <f t="shared" si="29"/>
        <v/>
      </c>
      <c r="AM319" s="132"/>
      <c r="AN319" s="132"/>
      <c r="AO319" s="112"/>
      <c r="AP319" s="112"/>
      <c r="AQ319" s="113"/>
      <c r="AR319" s="283"/>
      <c r="AS319" s="132"/>
      <c r="AT319" s="132"/>
      <c r="AU319" s="113"/>
      <c r="AV319" s="132"/>
      <c r="AW319" s="132"/>
      <c r="AX319" s="284"/>
      <c r="AY319" s="132"/>
      <c r="BA319" s="132"/>
      <c r="BB319" s="132"/>
      <c r="BC319" s="212"/>
      <c r="BD319" s="212"/>
      <c r="BE319" s="212"/>
      <c r="BF319" s="212"/>
      <c r="BG319" s="212"/>
      <c r="BH319" s="212"/>
    </row>
    <row r="320" spans="1:60" s="76" customFormat="1" x14ac:dyDescent="0.2">
      <c r="A320" s="124"/>
      <c r="B320" s="112"/>
      <c r="C320" s="207" t="str">
        <f t="shared" si="25"/>
        <v/>
      </c>
      <c r="D320" s="73"/>
      <c r="E320" s="112"/>
      <c r="F320" s="112"/>
      <c r="G320" s="112"/>
      <c r="H320" s="112"/>
      <c r="I320" s="112"/>
      <c r="J320" s="207" t="str">
        <f t="shared" si="26"/>
        <v/>
      </c>
      <c r="K320" s="112"/>
      <c r="L320" s="112"/>
      <c r="M320" s="112"/>
      <c r="N320" s="112"/>
      <c r="O320" s="112"/>
      <c r="P320" s="112"/>
      <c r="Q320" s="112"/>
      <c r="R320" s="112"/>
      <c r="S320" s="112"/>
      <c r="T320" s="207" t="str">
        <f t="shared" si="27"/>
        <v/>
      </c>
      <c r="U320" s="112"/>
      <c r="V320" s="112"/>
      <c r="W320" s="112"/>
      <c r="X320" s="112"/>
      <c r="Y320" s="207" t="str">
        <f t="shared" si="28"/>
        <v/>
      </c>
      <c r="Z320" s="112"/>
      <c r="AA320" s="112"/>
      <c r="AB320" s="112"/>
      <c r="AC320" s="282"/>
      <c r="AD320" s="132"/>
      <c r="AE320" s="132"/>
      <c r="AF320" s="132"/>
      <c r="AG320" s="119"/>
      <c r="AH320" s="119"/>
      <c r="AI320" s="119"/>
      <c r="AJ320" s="132"/>
      <c r="AK320" s="124"/>
      <c r="AL320" s="207" t="str">
        <f t="shared" si="29"/>
        <v/>
      </c>
      <c r="AM320" s="132"/>
      <c r="AN320" s="132"/>
      <c r="AO320" s="112"/>
      <c r="AP320" s="112"/>
      <c r="AQ320" s="113"/>
      <c r="AR320" s="283"/>
      <c r="AS320" s="132"/>
      <c r="AT320" s="132"/>
      <c r="AU320" s="113"/>
      <c r="AV320" s="132"/>
      <c r="AW320" s="132"/>
      <c r="AX320" s="284"/>
      <c r="AY320" s="132"/>
      <c r="BA320" s="132"/>
      <c r="BB320" s="132"/>
      <c r="BC320" s="212"/>
      <c r="BD320" s="212"/>
      <c r="BE320" s="212"/>
      <c r="BF320" s="212"/>
      <c r="BG320" s="212"/>
      <c r="BH320" s="212"/>
    </row>
    <row r="321" spans="1:60" s="76" customFormat="1" x14ac:dyDescent="0.2">
      <c r="A321" s="124"/>
      <c r="B321" s="112"/>
      <c r="C321" s="207" t="str">
        <f t="shared" si="25"/>
        <v/>
      </c>
      <c r="D321" s="73"/>
      <c r="E321" s="112"/>
      <c r="F321" s="112"/>
      <c r="G321" s="112"/>
      <c r="H321" s="112"/>
      <c r="I321" s="112"/>
      <c r="J321" s="207" t="str">
        <f t="shared" si="26"/>
        <v/>
      </c>
      <c r="K321" s="112"/>
      <c r="L321" s="112"/>
      <c r="M321" s="112"/>
      <c r="N321" s="112"/>
      <c r="O321" s="112"/>
      <c r="P321" s="112"/>
      <c r="Q321" s="112"/>
      <c r="R321" s="112"/>
      <c r="S321" s="112"/>
      <c r="T321" s="207" t="str">
        <f t="shared" si="27"/>
        <v/>
      </c>
      <c r="U321" s="112"/>
      <c r="V321" s="112"/>
      <c r="W321" s="112"/>
      <c r="X321" s="112"/>
      <c r="Y321" s="207" t="str">
        <f t="shared" si="28"/>
        <v/>
      </c>
      <c r="Z321" s="112"/>
      <c r="AA321" s="112"/>
      <c r="AB321" s="112"/>
      <c r="AC321" s="282"/>
      <c r="AD321" s="132"/>
      <c r="AE321" s="132"/>
      <c r="AF321" s="132"/>
      <c r="AG321" s="119"/>
      <c r="AH321" s="119"/>
      <c r="AI321" s="119"/>
      <c r="AJ321" s="132"/>
      <c r="AK321" s="124"/>
      <c r="AL321" s="207" t="str">
        <f t="shared" si="29"/>
        <v/>
      </c>
      <c r="AM321" s="132"/>
      <c r="AN321" s="132"/>
      <c r="AO321" s="112"/>
      <c r="AP321" s="112"/>
      <c r="AQ321" s="113"/>
      <c r="AR321" s="283"/>
      <c r="AS321" s="132"/>
      <c r="AT321" s="132"/>
      <c r="AU321" s="113"/>
      <c r="AV321" s="132"/>
      <c r="AW321" s="132"/>
      <c r="AX321" s="284"/>
      <c r="AY321" s="132"/>
      <c r="BA321" s="132"/>
      <c r="BB321" s="132"/>
      <c r="BC321" s="212"/>
      <c r="BD321" s="212"/>
      <c r="BE321" s="212"/>
      <c r="BF321" s="212"/>
      <c r="BG321" s="212"/>
      <c r="BH321" s="212"/>
    </row>
    <row r="322" spans="1:60" s="76" customFormat="1" x14ac:dyDescent="0.2">
      <c r="A322" s="124"/>
      <c r="B322" s="112"/>
      <c r="C322" s="207" t="str">
        <f t="shared" si="25"/>
        <v/>
      </c>
      <c r="D322" s="73"/>
      <c r="E322" s="112"/>
      <c r="F322" s="112"/>
      <c r="G322" s="112"/>
      <c r="H322" s="112"/>
      <c r="I322" s="112"/>
      <c r="J322" s="207" t="str">
        <f t="shared" si="26"/>
        <v/>
      </c>
      <c r="K322" s="112"/>
      <c r="L322" s="112"/>
      <c r="M322" s="112"/>
      <c r="N322" s="112"/>
      <c r="O322" s="112"/>
      <c r="P322" s="112"/>
      <c r="Q322" s="112"/>
      <c r="R322" s="112"/>
      <c r="S322" s="112"/>
      <c r="T322" s="207" t="str">
        <f t="shared" si="27"/>
        <v/>
      </c>
      <c r="U322" s="112"/>
      <c r="V322" s="112"/>
      <c r="W322" s="112"/>
      <c r="X322" s="112"/>
      <c r="Y322" s="207" t="str">
        <f t="shared" si="28"/>
        <v/>
      </c>
      <c r="Z322" s="112"/>
      <c r="AA322" s="112"/>
      <c r="AB322" s="112"/>
      <c r="AC322" s="282"/>
      <c r="AD322" s="132"/>
      <c r="AE322" s="132"/>
      <c r="AF322" s="132"/>
      <c r="AG322" s="119"/>
      <c r="AH322" s="119"/>
      <c r="AI322" s="119"/>
      <c r="AJ322" s="132"/>
      <c r="AK322" s="124"/>
      <c r="AL322" s="207" t="str">
        <f t="shared" si="29"/>
        <v/>
      </c>
      <c r="AM322" s="132"/>
      <c r="AN322" s="132"/>
      <c r="AO322" s="112"/>
      <c r="AP322" s="112"/>
      <c r="AQ322" s="113"/>
      <c r="AR322" s="283"/>
      <c r="AS322" s="132"/>
      <c r="AT322" s="132"/>
      <c r="AU322" s="113"/>
      <c r="AV322" s="132"/>
      <c r="AW322" s="132"/>
      <c r="AX322" s="284"/>
      <c r="AY322" s="132"/>
      <c r="BA322" s="132"/>
      <c r="BB322" s="132"/>
      <c r="BC322" s="212"/>
      <c r="BD322" s="212"/>
      <c r="BE322" s="212"/>
      <c r="BF322" s="212"/>
      <c r="BG322" s="212"/>
      <c r="BH322" s="212"/>
    </row>
    <row r="323" spans="1:60" s="76" customFormat="1" x14ac:dyDescent="0.2">
      <c r="A323" s="124"/>
      <c r="B323" s="112"/>
      <c r="C323" s="207" t="str">
        <f t="shared" si="25"/>
        <v/>
      </c>
      <c r="D323" s="73"/>
      <c r="E323" s="112"/>
      <c r="F323" s="112"/>
      <c r="G323" s="112"/>
      <c r="H323" s="112"/>
      <c r="I323" s="112"/>
      <c r="J323" s="207" t="str">
        <f t="shared" si="26"/>
        <v/>
      </c>
      <c r="K323" s="112"/>
      <c r="L323" s="112"/>
      <c r="M323" s="112"/>
      <c r="N323" s="112"/>
      <c r="O323" s="112"/>
      <c r="P323" s="112"/>
      <c r="Q323" s="112"/>
      <c r="R323" s="112"/>
      <c r="S323" s="112"/>
      <c r="T323" s="207" t="str">
        <f t="shared" si="27"/>
        <v/>
      </c>
      <c r="U323" s="112"/>
      <c r="V323" s="112"/>
      <c r="W323" s="112"/>
      <c r="X323" s="112"/>
      <c r="Y323" s="207" t="str">
        <f t="shared" si="28"/>
        <v/>
      </c>
      <c r="Z323" s="112"/>
      <c r="AA323" s="112"/>
      <c r="AB323" s="112"/>
      <c r="AC323" s="282"/>
      <c r="AD323" s="132"/>
      <c r="AE323" s="132"/>
      <c r="AF323" s="132"/>
      <c r="AG323" s="119"/>
      <c r="AH323" s="119"/>
      <c r="AI323" s="119"/>
      <c r="AJ323" s="132"/>
      <c r="AK323" s="124"/>
      <c r="AL323" s="207" t="str">
        <f t="shared" si="29"/>
        <v/>
      </c>
      <c r="AM323" s="132"/>
      <c r="AN323" s="132"/>
      <c r="AO323" s="112"/>
      <c r="AP323" s="112"/>
      <c r="AQ323" s="113"/>
      <c r="AR323" s="283"/>
      <c r="AS323" s="132"/>
      <c r="AT323" s="132"/>
      <c r="AU323" s="113"/>
      <c r="AV323" s="132"/>
      <c r="AW323" s="132"/>
      <c r="AX323" s="284"/>
      <c r="AY323" s="132"/>
      <c r="BA323" s="132"/>
      <c r="BB323" s="132"/>
      <c r="BC323" s="212"/>
      <c r="BD323" s="212"/>
      <c r="BE323" s="212"/>
      <c r="BF323" s="212"/>
      <c r="BG323" s="212"/>
      <c r="BH323" s="212"/>
    </row>
    <row r="324" spans="1:60" s="76" customFormat="1" x14ac:dyDescent="0.2">
      <c r="A324" s="124"/>
      <c r="B324" s="112"/>
      <c r="C324" s="207" t="str">
        <f t="shared" si="25"/>
        <v/>
      </c>
      <c r="D324" s="73"/>
      <c r="E324" s="112"/>
      <c r="F324" s="112"/>
      <c r="G324" s="112"/>
      <c r="H324" s="112"/>
      <c r="I324" s="112"/>
      <c r="J324" s="207" t="str">
        <f t="shared" si="26"/>
        <v/>
      </c>
      <c r="K324" s="112"/>
      <c r="L324" s="112"/>
      <c r="M324" s="112"/>
      <c r="N324" s="112"/>
      <c r="O324" s="112"/>
      <c r="P324" s="112"/>
      <c r="Q324" s="112"/>
      <c r="R324" s="112"/>
      <c r="S324" s="112"/>
      <c r="T324" s="207" t="str">
        <f t="shared" si="27"/>
        <v/>
      </c>
      <c r="U324" s="112"/>
      <c r="V324" s="112"/>
      <c r="W324" s="112"/>
      <c r="X324" s="112"/>
      <c r="Y324" s="207" t="str">
        <f t="shared" si="28"/>
        <v/>
      </c>
      <c r="Z324" s="112"/>
      <c r="AA324" s="112"/>
      <c r="AB324" s="112"/>
      <c r="AC324" s="282"/>
      <c r="AD324" s="132"/>
      <c r="AE324" s="132"/>
      <c r="AF324" s="132"/>
      <c r="AG324" s="119"/>
      <c r="AH324" s="119"/>
      <c r="AI324" s="119"/>
      <c r="AJ324" s="132"/>
      <c r="AK324" s="124"/>
      <c r="AL324" s="207" t="str">
        <f t="shared" si="29"/>
        <v/>
      </c>
      <c r="AM324" s="132"/>
      <c r="AN324" s="132"/>
      <c r="AO324" s="112"/>
      <c r="AP324" s="112"/>
      <c r="AQ324" s="113"/>
      <c r="AR324" s="283"/>
      <c r="AS324" s="132"/>
      <c r="AT324" s="132"/>
      <c r="AU324" s="113"/>
      <c r="AV324" s="132"/>
      <c r="AW324" s="132"/>
      <c r="AX324" s="284"/>
      <c r="AY324" s="132"/>
      <c r="BA324" s="132"/>
      <c r="BB324" s="132"/>
      <c r="BC324" s="212"/>
      <c r="BD324" s="212"/>
      <c r="BE324" s="212"/>
      <c r="BF324" s="212"/>
      <c r="BG324" s="212"/>
      <c r="BH324" s="212"/>
    </row>
    <row r="325" spans="1:60" s="76" customFormat="1" x14ac:dyDescent="0.2">
      <c r="A325" s="124"/>
      <c r="B325" s="112"/>
      <c r="C325" s="207" t="str">
        <f t="shared" si="25"/>
        <v/>
      </c>
      <c r="D325" s="73"/>
      <c r="E325" s="112"/>
      <c r="F325" s="112"/>
      <c r="G325" s="112"/>
      <c r="H325" s="112"/>
      <c r="I325" s="112"/>
      <c r="J325" s="207" t="str">
        <f t="shared" si="26"/>
        <v/>
      </c>
      <c r="K325" s="112"/>
      <c r="L325" s="112"/>
      <c r="M325" s="112"/>
      <c r="N325" s="112"/>
      <c r="O325" s="112"/>
      <c r="P325" s="112"/>
      <c r="Q325" s="112"/>
      <c r="R325" s="112"/>
      <c r="S325" s="112"/>
      <c r="T325" s="207" t="str">
        <f t="shared" si="27"/>
        <v/>
      </c>
      <c r="U325" s="112"/>
      <c r="V325" s="112"/>
      <c r="W325" s="112"/>
      <c r="X325" s="112"/>
      <c r="Y325" s="207" t="str">
        <f t="shared" si="28"/>
        <v/>
      </c>
      <c r="Z325" s="112"/>
      <c r="AA325" s="112"/>
      <c r="AB325" s="112"/>
      <c r="AC325" s="282"/>
      <c r="AD325" s="132"/>
      <c r="AE325" s="132"/>
      <c r="AF325" s="132"/>
      <c r="AG325" s="119"/>
      <c r="AH325" s="119"/>
      <c r="AI325" s="119"/>
      <c r="AJ325" s="132"/>
      <c r="AK325" s="124"/>
      <c r="AL325" s="207" t="str">
        <f t="shared" si="29"/>
        <v/>
      </c>
      <c r="AM325" s="132"/>
      <c r="AN325" s="132"/>
      <c r="AO325" s="112"/>
      <c r="AP325" s="112"/>
      <c r="AQ325" s="113"/>
      <c r="AR325" s="283"/>
      <c r="AS325" s="132"/>
      <c r="AT325" s="132"/>
      <c r="AU325" s="113"/>
      <c r="AV325" s="132"/>
      <c r="AW325" s="132"/>
      <c r="AX325" s="284"/>
      <c r="AY325" s="132"/>
      <c r="BA325" s="132"/>
      <c r="BB325" s="132"/>
      <c r="BC325" s="212"/>
      <c r="BD325" s="212"/>
      <c r="BE325" s="212"/>
      <c r="BF325" s="212"/>
      <c r="BG325" s="212"/>
      <c r="BH325" s="212"/>
    </row>
    <row r="326" spans="1:60" s="76" customFormat="1" x14ac:dyDescent="0.2">
      <c r="A326" s="124"/>
      <c r="B326" s="112"/>
      <c r="C326" s="207" t="str">
        <f t="shared" si="25"/>
        <v/>
      </c>
      <c r="D326" s="73"/>
      <c r="E326" s="112"/>
      <c r="F326" s="112"/>
      <c r="G326" s="112"/>
      <c r="H326" s="112"/>
      <c r="I326" s="112"/>
      <c r="J326" s="207" t="str">
        <f t="shared" si="26"/>
        <v/>
      </c>
      <c r="K326" s="112"/>
      <c r="L326" s="112"/>
      <c r="M326" s="112"/>
      <c r="N326" s="112"/>
      <c r="O326" s="112"/>
      <c r="P326" s="112"/>
      <c r="Q326" s="112"/>
      <c r="R326" s="112"/>
      <c r="S326" s="112"/>
      <c r="T326" s="207" t="str">
        <f t="shared" si="27"/>
        <v/>
      </c>
      <c r="U326" s="112"/>
      <c r="V326" s="112"/>
      <c r="W326" s="112"/>
      <c r="X326" s="112"/>
      <c r="Y326" s="207" t="str">
        <f t="shared" si="28"/>
        <v/>
      </c>
      <c r="Z326" s="112"/>
      <c r="AA326" s="112"/>
      <c r="AB326" s="112"/>
      <c r="AC326" s="282"/>
      <c r="AD326" s="132"/>
      <c r="AE326" s="132"/>
      <c r="AF326" s="132"/>
      <c r="AG326" s="119"/>
      <c r="AH326" s="119"/>
      <c r="AI326" s="119"/>
      <c r="AJ326" s="132"/>
      <c r="AK326" s="124"/>
      <c r="AL326" s="207" t="str">
        <f t="shared" si="29"/>
        <v/>
      </c>
      <c r="AM326" s="132"/>
      <c r="AN326" s="132"/>
      <c r="AO326" s="112"/>
      <c r="AP326" s="112"/>
      <c r="AQ326" s="113"/>
      <c r="AR326" s="283"/>
      <c r="AS326" s="132"/>
      <c r="AT326" s="132"/>
      <c r="AU326" s="113"/>
      <c r="AV326" s="132"/>
      <c r="AW326" s="132"/>
      <c r="AX326" s="284"/>
      <c r="AY326" s="132"/>
      <c r="BA326" s="132"/>
      <c r="BB326" s="132"/>
      <c r="BC326" s="212"/>
      <c r="BD326" s="212"/>
      <c r="BE326" s="212"/>
      <c r="BF326" s="212"/>
      <c r="BG326" s="212"/>
      <c r="BH326" s="212"/>
    </row>
    <row r="327" spans="1:60" s="76" customFormat="1" x14ac:dyDescent="0.2">
      <c r="A327" s="124"/>
      <c r="B327" s="112"/>
      <c r="C327" s="207" t="str">
        <f t="shared" ref="C327:C390" si="30">IF(D327="","",(VLOOKUP(D327,Generic_Road_Names_Table_Array,2,FALSE)))</f>
        <v/>
      </c>
      <c r="D327" s="73"/>
      <c r="E327" s="112"/>
      <c r="F327" s="112"/>
      <c r="G327" s="112"/>
      <c r="H327" s="112"/>
      <c r="I327" s="112"/>
      <c r="J327" s="207" t="str">
        <f t="shared" ref="J327:J390" si="31">IF(I327="","",(VLOOKUP(I327,Retaining_Wall_Wall_Type_Table_Array,2,FALSE)))</f>
        <v/>
      </c>
      <c r="K327" s="112"/>
      <c r="L327" s="112"/>
      <c r="M327" s="112"/>
      <c r="N327" s="112"/>
      <c r="O327" s="112"/>
      <c r="P327" s="112"/>
      <c r="Q327" s="112"/>
      <c r="R327" s="112"/>
      <c r="S327" s="112"/>
      <c r="T327" s="207" t="str">
        <f t="shared" ref="T327:T390" si="32">IF(S327="","",(VLOOKUP(S327,Generic_Side_Table_Array,2,FALSE)))</f>
        <v/>
      </c>
      <c r="U327" s="112"/>
      <c r="V327" s="112"/>
      <c r="W327" s="112"/>
      <c r="X327" s="112"/>
      <c r="Y327" s="207" t="str">
        <f t="shared" ref="Y327:Y390" si="33">IF(X327="","",(VLOOKUP(X327,Generic_Length_Adjustment_Reason_Table_Array,2,FALSE)))</f>
        <v/>
      </c>
      <c r="Z327" s="112"/>
      <c r="AA327" s="112"/>
      <c r="AB327" s="112"/>
      <c r="AC327" s="282"/>
      <c r="AD327" s="132"/>
      <c r="AE327" s="132"/>
      <c r="AF327" s="132"/>
      <c r="AG327" s="119"/>
      <c r="AH327" s="119"/>
      <c r="AI327" s="119"/>
      <c r="AJ327" s="132"/>
      <c r="AK327" s="124"/>
      <c r="AL327" s="207" t="str">
        <f t="shared" ref="AL327:AL390" si="34">IF(AK327="","",(VLOOKUP(AK327,Minor_Structures_ms_Material_Table_Array,2,FALSE)))</f>
        <v/>
      </c>
      <c r="AM327" s="132"/>
      <c r="AN327" s="132"/>
      <c r="AO327" s="112"/>
      <c r="AP327" s="112"/>
      <c r="AQ327" s="113"/>
      <c r="AR327" s="283"/>
      <c r="AS327" s="132"/>
      <c r="AT327" s="132"/>
      <c r="AU327" s="113"/>
      <c r="AV327" s="132"/>
      <c r="AW327" s="132"/>
      <c r="AX327" s="284"/>
      <c r="AY327" s="132"/>
      <c r="BA327" s="132"/>
      <c r="BB327" s="132"/>
      <c r="BC327" s="212"/>
      <c r="BD327" s="212"/>
      <c r="BE327" s="212"/>
      <c r="BF327" s="212"/>
      <c r="BG327" s="212"/>
      <c r="BH327" s="212"/>
    </row>
    <row r="328" spans="1:60" s="76" customFormat="1" x14ac:dyDescent="0.2">
      <c r="A328" s="124"/>
      <c r="B328" s="112"/>
      <c r="C328" s="207" t="str">
        <f t="shared" si="30"/>
        <v/>
      </c>
      <c r="D328" s="73"/>
      <c r="E328" s="112"/>
      <c r="F328" s="112"/>
      <c r="G328" s="112"/>
      <c r="H328" s="112"/>
      <c r="I328" s="112"/>
      <c r="J328" s="207" t="str">
        <f t="shared" si="31"/>
        <v/>
      </c>
      <c r="K328" s="112"/>
      <c r="L328" s="112"/>
      <c r="M328" s="112"/>
      <c r="N328" s="112"/>
      <c r="O328" s="112"/>
      <c r="P328" s="112"/>
      <c r="Q328" s="112"/>
      <c r="R328" s="112"/>
      <c r="S328" s="112"/>
      <c r="T328" s="207" t="str">
        <f t="shared" si="32"/>
        <v/>
      </c>
      <c r="U328" s="112"/>
      <c r="V328" s="112"/>
      <c r="W328" s="112"/>
      <c r="X328" s="112"/>
      <c r="Y328" s="207" t="str">
        <f t="shared" si="33"/>
        <v/>
      </c>
      <c r="Z328" s="112"/>
      <c r="AA328" s="112"/>
      <c r="AB328" s="112"/>
      <c r="AC328" s="282"/>
      <c r="AD328" s="132"/>
      <c r="AE328" s="132"/>
      <c r="AF328" s="132"/>
      <c r="AG328" s="119"/>
      <c r="AH328" s="119"/>
      <c r="AI328" s="119"/>
      <c r="AJ328" s="132"/>
      <c r="AK328" s="124"/>
      <c r="AL328" s="207" t="str">
        <f t="shared" si="34"/>
        <v/>
      </c>
      <c r="AM328" s="132"/>
      <c r="AN328" s="132"/>
      <c r="AO328" s="112"/>
      <c r="AP328" s="112"/>
      <c r="AQ328" s="113"/>
      <c r="AR328" s="283"/>
      <c r="AS328" s="132"/>
      <c r="AT328" s="132"/>
      <c r="AU328" s="113"/>
      <c r="AV328" s="132"/>
      <c r="AW328" s="132"/>
      <c r="AX328" s="284"/>
      <c r="AY328" s="132"/>
      <c r="BA328" s="132"/>
      <c r="BB328" s="132"/>
      <c r="BC328" s="212"/>
      <c r="BD328" s="212"/>
      <c r="BE328" s="212"/>
      <c r="BF328" s="212"/>
      <c r="BG328" s="212"/>
      <c r="BH328" s="212"/>
    </row>
    <row r="329" spans="1:60" s="76" customFormat="1" x14ac:dyDescent="0.2">
      <c r="A329" s="124"/>
      <c r="B329" s="112"/>
      <c r="C329" s="207" t="str">
        <f t="shared" si="30"/>
        <v/>
      </c>
      <c r="D329" s="73"/>
      <c r="E329" s="112"/>
      <c r="F329" s="112"/>
      <c r="G329" s="112"/>
      <c r="H329" s="112"/>
      <c r="I329" s="112"/>
      <c r="J329" s="207" t="str">
        <f t="shared" si="31"/>
        <v/>
      </c>
      <c r="K329" s="112"/>
      <c r="L329" s="112"/>
      <c r="M329" s="112"/>
      <c r="N329" s="112"/>
      <c r="O329" s="112"/>
      <c r="P329" s="112"/>
      <c r="Q329" s="112"/>
      <c r="R329" s="112"/>
      <c r="S329" s="112"/>
      <c r="T329" s="207" t="str">
        <f t="shared" si="32"/>
        <v/>
      </c>
      <c r="U329" s="112"/>
      <c r="V329" s="112"/>
      <c r="W329" s="112"/>
      <c r="X329" s="112"/>
      <c r="Y329" s="207" t="str">
        <f t="shared" si="33"/>
        <v/>
      </c>
      <c r="Z329" s="112"/>
      <c r="AA329" s="112"/>
      <c r="AB329" s="112"/>
      <c r="AC329" s="282"/>
      <c r="AD329" s="132"/>
      <c r="AE329" s="132"/>
      <c r="AF329" s="132"/>
      <c r="AG329" s="119"/>
      <c r="AH329" s="119"/>
      <c r="AI329" s="119"/>
      <c r="AJ329" s="132"/>
      <c r="AK329" s="124"/>
      <c r="AL329" s="207" t="str">
        <f t="shared" si="34"/>
        <v/>
      </c>
      <c r="AM329" s="132"/>
      <c r="AN329" s="132"/>
      <c r="AO329" s="112"/>
      <c r="AP329" s="112"/>
      <c r="AQ329" s="113"/>
      <c r="AR329" s="283"/>
      <c r="AS329" s="132"/>
      <c r="AT329" s="132"/>
      <c r="AU329" s="113"/>
      <c r="AV329" s="132"/>
      <c r="AW329" s="132"/>
      <c r="AX329" s="284"/>
      <c r="AY329" s="132"/>
      <c r="BA329" s="132"/>
      <c r="BB329" s="132"/>
      <c r="BC329" s="212"/>
      <c r="BD329" s="212"/>
      <c r="BE329" s="212"/>
      <c r="BF329" s="212"/>
      <c r="BG329" s="212"/>
      <c r="BH329" s="212"/>
    </row>
    <row r="330" spans="1:60" s="76" customFormat="1" x14ac:dyDescent="0.2">
      <c r="A330" s="124"/>
      <c r="B330" s="112"/>
      <c r="C330" s="207" t="str">
        <f t="shared" si="30"/>
        <v/>
      </c>
      <c r="D330" s="73"/>
      <c r="E330" s="112"/>
      <c r="F330" s="112"/>
      <c r="G330" s="112"/>
      <c r="H330" s="112"/>
      <c r="I330" s="112"/>
      <c r="J330" s="207" t="str">
        <f t="shared" si="31"/>
        <v/>
      </c>
      <c r="K330" s="112"/>
      <c r="L330" s="112"/>
      <c r="M330" s="112"/>
      <c r="N330" s="112"/>
      <c r="O330" s="112"/>
      <c r="P330" s="112"/>
      <c r="Q330" s="112"/>
      <c r="R330" s="112"/>
      <c r="S330" s="112"/>
      <c r="T330" s="207" t="str">
        <f t="shared" si="32"/>
        <v/>
      </c>
      <c r="U330" s="112"/>
      <c r="V330" s="112"/>
      <c r="W330" s="112"/>
      <c r="X330" s="112"/>
      <c r="Y330" s="207" t="str">
        <f t="shared" si="33"/>
        <v/>
      </c>
      <c r="Z330" s="112"/>
      <c r="AA330" s="112"/>
      <c r="AB330" s="112"/>
      <c r="AC330" s="282"/>
      <c r="AD330" s="132"/>
      <c r="AE330" s="132"/>
      <c r="AF330" s="132"/>
      <c r="AG330" s="119"/>
      <c r="AH330" s="119"/>
      <c r="AI330" s="119"/>
      <c r="AJ330" s="132"/>
      <c r="AK330" s="124"/>
      <c r="AL330" s="207" t="str">
        <f t="shared" si="34"/>
        <v/>
      </c>
      <c r="AM330" s="132"/>
      <c r="AN330" s="132"/>
      <c r="AO330" s="112"/>
      <c r="AP330" s="112"/>
      <c r="AQ330" s="113"/>
      <c r="AR330" s="283"/>
      <c r="AS330" s="132"/>
      <c r="AT330" s="132"/>
      <c r="AU330" s="113"/>
      <c r="AV330" s="132"/>
      <c r="AW330" s="132"/>
      <c r="AX330" s="284"/>
      <c r="AY330" s="132"/>
      <c r="BA330" s="132"/>
      <c r="BB330" s="132"/>
      <c r="BC330" s="212"/>
      <c r="BD330" s="212"/>
      <c r="BE330" s="212"/>
      <c r="BF330" s="212"/>
      <c r="BG330" s="212"/>
      <c r="BH330" s="212"/>
    </row>
    <row r="331" spans="1:60" s="76" customFormat="1" x14ac:dyDescent="0.2">
      <c r="A331" s="124"/>
      <c r="B331" s="112"/>
      <c r="C331" s="207" t="str">
        <f t="shared" si="30"/>
        <v/>
      </c>
      <c r="D331" s="73"/>
      <c r="E331" s="112"/>
      <c r="F331" s="112"/>
      <c r="G331" s="112"/>
      <c r="H331" s="112"/>
      <c r="I331" s="112"/>
      <c r="J331" s="207" t="str">
        <f t="shared" si="31"/>
        <v/>
      </c>
      <c r="K331" s="112"/>
      <c r="L331" s="112"/>
      <c r="M331" s="112"/>
      <c r="N331" s="112"/>
      <c r="O331" s="112"/>
      <c r="P331" s="112"/>
      <c r="Q331" s="112"/>
      <c r="R331" s="112"/>
      <c r="S331" s="112"/>
      <c r="T331" s="207" t="str">
        <f t="shared" si="32"/>
        <v/>
      </c>
      <c r="U331" s="112"/>
      <c r="V331" s="112"/>
      <c r="W331" s="112"/>
      <c r="X331" s="112"/>
      <c r="Y331" s="207" t="str">
        <f t="shared" si="33"/>
        <v/>
      </c>
      <c r="Z331" s="112"/>
      <c r="AA331" s="112"/>
      <c r="AB331" s="112"/>
      <c r="AC331" s="282"/>
      <c r="AD331" s="132"/>
      <c r="AE331" s="132"/>
      <c r="AF331" s="132"/>
      <c r="AG331" s="119"/>
      <c r="AH331" s="119"/>
      <c r="AI331" s="119"/>
      <c r="AJ331" s="132"/>
      <c r="AK331" s="124"/>
      <c r="AL331" s="207" t="str">
        <f t="shared" si="34"/>
        <v/>
      </c>
      <c r="AM331" s="132"/>
      <c r="AN331" s="132"/>
      <c r="AO331" s="112"/>
      <c r="AP331" s="112"/>
      <c r="AQ331" s="113"/>
      <c r="AR331" s="283"/>
      <c r="AS331" s="132"/>
      <c r="AT331" s="132"/>
      <c r="AU331" s="113"/>
      <c r="AV331" s="132"/>
      <c r="AW331" s="132"/>
      <c r="AX331" s="284"/>
      <c r="AY331" s="132"/>
      <c r="BA331" s="132"/>
      <c r="BB331" s="132"/>
      <c r="BC331" s="212"/>
      <c r="BD331" s="212"/>
      <c r="BE331" s="212"/>
      <c r="BF331" s="212"/>
      <c r="BG331" s="212"/>
      <c r="BH331" s="212"/>
    </row>
    <row r="332" spans="1:60" s="76" customFormat="1" x14ac:dyDescent="0.2">
      <c r="A332" s="124"/>
      <c r="B332" s="112"/>
      <c r="C332" s="207" t="str">
        <f t="shared" si="30"/>
        <v/>
      </c>
      <c r="D332" s="73"/>
      <c r="E332" s="112"/>
      <c r="F332" s="112"/>
      <c r="G332" s="112"/>
      <c r="H332" s="112"/>
      <c r="I332" s="112"/>
      <c r="J332" s="207" t="str">
        <f t="shared" si="31"/>
        <v/>
      </c>
      <c r="K332" s="112"/>
      <c r="L332" s="112"/>
      <c r="M332" s="112"/>
      <c r="N332" s="112"/>
      <c r="O332" s="112"/>
      <c r="P332" s="112"/>
      <c r="Q332" s="112"/>
      <c r="R332" s="112"/>
      <c r="S332" s="112"/>
      <c r="T332" s="207" t="str">
        <f t="shared" si="32"/>
        <v/>
      </c>
      <c r="U332" s="112"/>
      <c r="V332" s="112"/>
      <c r="W332" s="112"/>
      <c r="X332" s="112"/>
      <c r="Y332" s="207" t="str">
        <f t="shared" si="33"/>
        <v/>
      </c>
      <c r="Z332" s="112"/>
      <c r="AA332" s="112"/>
      <c r="AB332" s="112"/>
      <c r="AC332" s="282"/>
      <c r="AD332" s="132"/>
      <c r="AE332" s="132"/>
      <c r="AF332" s="132"/>
      <c r="AG332" s="119"/>
      <c r="AH332" s="119"/>
      <c r="AI332" s="119"/>
      <c r="AJ332" s="132"/>
      <c r="AK332" s="124"/>
      <c r="AL332" s="207" t="str">
        <f t="shared" si="34"/>
        <v/>
      </c>
      <c r="AM332" s="132"/>
      <c r="AN332" s="132"/>
      <c r="AO332" s="112"/>
      <c r="AP332" s="112"/>
      <c r="AQ332" s="113"/>
      <c r="AR332" s="283"/>
      <c r="AS332" s="132"/>
      <c r="AT332" s="132"/>
      <c r="AU332" s="113"/>
      <c r="AV332" s="132"/>
      <c r="AW332" s="132"/>
      <c r="AX332" s="284"/>
      <c r="AY332" s="132"/>
      <c r="BA332" s="132"/>
      <c r="BB332" s="132"/>
      <c r="BC332" s="212"/>
      <c r="BD332" s="212"/>
      <c r="BE332" s="212"/>
      <c r="BF332" s="212"/>
      <c r="BG332" s="212"/>
      <c r="BH332" s="212"/>
    </row>
    <row r="333" spans="1:60" s="76" customFormat="1" x14ac:dyDescent="0.2">
      <c r="A333" s="124"/>
      <c r="B333" s="112"/>
      <c r="C333" s="207" t="str">
        <f t="shared" si="30"/>
        <v/>
      </c>
      <c r="D333" s="73"/>
      <c r="E333" s="112"/>
      <c r="F333" s="112"/>
      <c r="G333" s="112"/>
      <c r="H333" s="112"/>
      <c r="I333" s="112"/>
      <c r="J333" s="207" t="str">
        <f t="shared" si="31"/>
        <v/>
      </c>
      <c r="K333" s="112"/>
      <c r="L333" s="112"/>
      <c r="M333" s="112"/>
      <c r="N333" s="112"/>
      <c r="O333" s="112"/>
      <c r="P333" s="112"/>
      <c r="Q333" s="112"/>
      <c r="R333" s="112"/>
      <c r="S333" s="112"/>
      <c r="T333" s="207" t="str">
        <f t="shared" si="32"/>
        <v/>
      </c>
      <c r="U333" s="112"/>
      <c r="V333" s="112"/>
      <c r="W333" s="112"/>
      <c r="X333" s="112"/>
      <c r="Y333" s="207" t="str">
        <f t="shared" si="33"/>
        <v/>
      </c>
      <c r="Z333" s="112"/>
      <c r="AA333" s="112"/>
      <c r="AB333" s="112"/>
      <c r="AC333" s="282"/>
      <c r="AD333" s="132"/>
      <c r="AE333" s="132"/>
      <c r="AF333" s="132"/>
      <c r="AG333" s="119"/>
      <c r="AH333" s="119"/>
      <c r="AI333" s="119"/>
      <c r="AJ333" s="132"/>
      <c r="AK333" s="124"/>
      <c r="AL333" s="207" t="str">
        <f t="shared" si="34"/>
        <v/>
      </c>
      <c r="AM333" s="132"/>
      <c r="AN333" s="132"/>
      <c r="AO333" s="112"/>
      <c r="AP333" s="112"/>
      <c r="AQ333" s="113"/>
      <c r="AR333" s="283"/>
      <c r="AS333" s="132"/>
      <c r="AT333" s="132"/>
      <c r="AU333" s="113"/>
      <c r="AV333" s="132"/>
      <c r="AW333" s="132"/>
      <c r="AX333" s="284"/>
      <c r="AY333" s="132"/>
      <c r="BA333" s="132"/>
      <c r="BB333" s="132"/>
      <c r="BC333" s="212"/>
      <c r="BD333" s="212"/>
      <c r="BE333" s="212"/>
      <c r="BF333" s="212"/>
      <c r="BG333" s="212"/>
      <c r="BH333" s="212"/>
    </row>
    <row r="334" spans="1:60" s="76" customFormat="1" x14ac:dyDescent="0.2">
      <c r="A334" s="124"/>
      <c r="B334" s="112"/>
      <c r="C334" s="207" t="str">
        <f t="shared" si="30"/>
        <v/>
      </c>
      <c r="D334" s="73"/>
      <c r="E334" s="112"/>
      <c r="F334" s="112"/>
      <c r="G334" s="112"/>
      <c r="H334" s="112"/>
      <c r="I334" s="112"/>
      <c r="J334" s="207" t="str">
        <f t="shared" si="31"/>
        <v/>
      </c>
      <c r="K334" s="112"/>
      <c r="L334" s="112"/>
      <c r="M334" s="112"/>
      <c r="N334" s="112"/>
      <c r="O334" s="112"/>
      <c r="P334" s="112"/>
      <c r="Q334" s="112"/>
      <c r="R334" s="112"/>
      <c r="S334" s="112"/>
      <c r="T334" s="207" t="str">
        <f t="shared" si="32"/>
        <v/>
      </c>
      <c r="U334" s="112"/>
      <c r="V334" s="112"/>
      <c r="W334" s="112"/>
      <c r="X334" s="112"/>
      <c r="Y334" s="207" t="str">
        <f t="shared" si="33"/>
        <v/>
      </c>
      <c r="Z334" s="112"/>
      <c r="AA334" s="112"/>
      <c r="AB334" s="112"/>
      <c r="AC334" s="282"/>
      <c r="AD334" s="132"/>
      <c r="AE334" s="132"/>
      <c r="AF334" s="132"/>
      <c r="AG334" s="119"/>
      <c r="AH334" s="119"/>
      <c r="AI334" s="119"/>
      <c r="AJ334" s="132"/>
      <c r="AK334" s="124"/>
      <c r="AL334" s="207" t="str">
        <f t="shared" si="34"/>
        <v/>
      </c>
      <c r="AM334" s="132"/>
      <c r="AN334" s="132"/>
      <c r="AO334" s="112"/>
      <c r="AP334" s="112"/>
      <c r="AQ334" s="113"/>
      <c r="AR334" s="283"/>
      <c r="AS334" s="132"/>
      <c r="AT334" s="132"/>
      <c r="AU334" s="113"/>
      <c r="AV334" s="132"/>
      <c r="AW334" s="132"/>
      <c r="AX334" s="284"/>
      <c r="AY334" s="132"/>
      <c r="BA334" s="132"/>
      <c r="BB334" s="132"/>
      <c r="BC334" s="212"/>
      <c r="BD334" s="212"/>
      <c r="BE334" s="212"/>
      <c r="BF334" s="212"/>
      <c r="BG334" s="212"/>
      <c r="BH334" s="212"/>
    </row>
    <row r="335" spans="1:60" s="76" customFormat="1" x14ac:dyDescent="0.2">
      <c r="A335" s="124"/>
      <c r="B335" s="112"/>
      <c r="C335" s="207" t="str">
        <f t="shared" si="30"/>
        <v/>
      </c>
      <c r="D335" s="73"/>
      <c r="E335" s="112"/>
      <c r="F335" s="112"/>
      <c r="G335" s="112"/>
      <c r="H335" s="112"/>
      <c r="I335" s="112"/>
      <c r="J335" s="207" t="str">
        <f t="shared" si="31"/>
        <v/>
      </c>
      <c r="K335" s="112"/>
      <c r="L335" s="112"/>
      <c r="M335" s="112"/>
      <c r="N335" s="112"/>
      <c r="O335" s="112"/>
      <c r="P335" s="112"/>
      <c r="Q335" s="112"/>
      <c r="R335" s="112"/>
      <c r="S335" s="112"/>
      <c r="T335" s="207" t="str">
        <f t="shared" si="32"/>
        <v/>
      </c>
      <c r="U335" s="112"/>
      <c r="V335" s="112"/>
      <c r="W335" s="112"/>
      <c r="X335" s="112"/>
      <c r="Y335" s="207" t="str">
        <f t="shared" si="33"/>
        <v/>
      </c>
      <c r="Z335" s="112"/>
      <c r="AA335" s="112"/>
      <c r="AB335" s="112"/>
      <c r="AC335" s="282"/>
      <c r="AD335" s="132"/>
      <c r="AE335" s="132"/>
      <c r="AF335" s="132"/>
      <c r="AG335" s="119"/>
      <c r="AH335" s="119"/>
      <c r="AI335" s="119"/>
      <c r="AJ335" s="132"/>
      <c r="AK335" s="124"/>
      <c r="AL335" s="207" t="str">
        <f t="shared" si="34"/>
        <v/>
      </c>
      <c r="AM335" s="132"/>
      <c r="AN335" s="132"/>
      <c r="AO335" s="112"/>
      <c r="AP335" s="112"/>
      <c r="AQ335" s="113"/>
      <c r="AR335" s="283"/>
      <c r="AS335" s="132"/>
      <c r="AT335" s="132"/>
      <c r="AU335" s="113"/>
      <c r="AV335" s="132"/>
      <c r="AW335" s="132"/>
      <c r="AX335" s="284"/>
      <c r="AY335" s="132"/>
      <c r="BA335" s="132"/>
      <c r="BB335" s="132"/>
      <c r="BC335" s="212"/>
      <c r="BD335" s="212"/>
      <c r="BE335" s="212"/>
      <c r="BF335" s="212"/>
      <c r="BG335" s="212"/>
      <c r="BH335" s="212"/>
    </row>
    <row r="336" spans="1:60" s="76" customFormat="1" x14ac:dyDescent="0.2">
      <c r="A336" s="124"/>
      <c r="B336" s="112"/>
      <c r="C336" s="207" t="str">
        <f t="shared" si="30"/>
        <v/>
      </c>
      <c r="D336" s="73"/>
      <c r="E336" s="112"/>
      <c r="F336" s="112"/>
      <c r="G336" s="112"/>
      <c r="H336" s="112"/>
      <c r="I336" s="112"/>
      <c r="J336" s="207" t="str">
        <f t="shared" si="31"/>
        <v/>
      </c>
      <c r="K336" s="112"/>
      <c r="L336" s="112"/>
      <c r="M336" s="112"/>
      <c r="N336" s="112"/>
      <c r="O336" s="112"/>
      <c r="P336" s="112"/>
      <c r="Q336" s="112"/>
      <c r="R336" s="112"/>
      <c r="S336" s="112"/>
      <c r="T336" s="207" t="str">
        <f t="shared" si="32"/>
        <v/>
      </c>
      <c r="U336" s="112"/>
      <c r="V336" s="112"/>
      <c r="W336" s="112"/>
      <c r="X336" s="112"/>
      <c r="Y336" s="207" t="str">
        <f t="shared" si="33"/>
        <v/>
      </c>
      <c r="Z336" s="112"/>
      <c r="AA336" s="112"/>
      <c r="AB336" s="112"/>
      <c r="AC336" s="282"/>
      <c r="AD336" s="132"/>
      <c r="AE336" s="132"/>
      <c r="AF336" s="132"/>
      <c r="AG336" s="119"/>
      <c r="AH336" s="119"/>
      <c r="AI336" s="119"/>
      <c r="AJ336" s="132"/>
      <c r="AK336" s="124"/>
      <c r="AL336" s="207" t="str">
        <f t="shared" si="34"/>
        <v/>
      </c>
      <c r="AM336" s="132"/>
      <c r="AN336" s="132"/>
      <c r="AO336" s="112"/>
      <c r="AP336" s="112"/>
      <c r="AQ336" s="113"/>
      <c r="AR336" s="283"/>
      <c r="AS336" s="132"/>
      <c r="AT336" s="132"/>
      <c r="AU336" s="113"/>
      <c r="AV336" s="132"/>
      <c r="AW336" s="132"/>
      <c r="AX336" s="284"/>
      <c r="AY336" s="132"/>
      <c r="BA336" s="132"/>
      <c r="BB336" s="132"/>
      <c r="BC336" s="212"/>
      <c r="BD336" s="212"/>
      <c r="BE336" s="212"/>
      <c r="BF336" s="212"/>
      <c r="BG336" s="212"/>
      <c r="BH336" s="212"/>
    </row>
    <row r="337" spans="1:60" s="76" customFormat="1" x14ac:dyDescent="0.2">
      <c r="A337" s="124"/>
      <c r="B337" s="112"/>
      <c r="C337" s="207" t="str">
        <f t="shared" si="30"/>
        <v/>
      </c>
      <c r="D337" s="73"/>
      <c r="E337" s="112"/>
      <c r="F337" s="112"/>
      <c r="G337" s="112"/>
      <c r="H337" s="112"/>
      <c r="I337" s="112"/>
      <c r="J337" s="207" t="str">
        <f t="shared" si="31"/>
        <v/>
      </c>
      <c r="K337" s="112"/>
      <c r="L337" s="112"/>
      <c r="M337" s="112"/>
      <c r="N337" s="112"/>
      <c r="O337" s="112"/>
      <c r="P337" s="112"/>
      <c r="Q337" s="112"/>
      <c r="R337" s="112"/>
      <c r="S337" s="112"/>
      <c r="T337" s="207" t="str">
        <f t="shared" si="32"/>
        <v/>
      </c>
      <c r="U337" s="112"/>
      <c r="V337" s="112"/>
      <c r="W337" s="112"/>
      <c r="X337" s="112"/>
      <c r="Y337" s="207" t="str">
        <f t="shared" si="33"/>
        <v/>
      </c>
      <c r="Z337" s="112"/>
      <c r="AA337" s="112"/>
      <c r="AB337" s="112"/>
      <c r="AC337" s="282"/>
      <c r="AD337" s="132"/>
      <c r="AE337" s="132"/>
      <c r="AF337" s="132"/>
      <c r="AG337" s="119"/>
      <c r="AH337" s="119"/>
      <c r="AI337" s="119"/>
      <c r="AJ337" s="132"/>
      <c r="AK337" s="124"/>
      <c r="AL337" s="207" t="str">
        <f t="shared" si="34"/>
        <v/>
      </c>
      <c r="AM337" s="132"/>
      <c r="AN337" s="132"/>
      <c r="AO337" s="112"/>
      <c r="AP337" s="112"/>
      <c r="AQ337" s="113"/>
      <c r="AR337" s="283"/>
      <c r="AS337" s="132"/>
      <c r="AT337" s="132"/>
      <c r="AU337" s="113"/>
      <c r="AV337" s="132"/>
      <c r="AW337" s="132"/>
      <c r="AX337" s="284"/>
      <c r="AY337" s="132"/>
      <c r="BA337" s="132"/>
      <c r="BB337" s="132"/>
      <c r="BC337" s="212"/>
      <c r="BD337" s="212"/>
      <c r="BE337" s="212"/>
      <c r="BF337" s="212"/>
      <c r="BG337" s="212"/>
      <c r="BH337" s="212"/>
    </row>
    <row r="338" spans="1:60" s="76" customFormat="1" x14ac:dyDescent="0.2">
      <c r="A338" s="124"/>
      <c r="B338" s="112"/>
      <c r="C338" s="207" t="str">
        <f t="shared" si="30"/>
        <v/>
      </c>
      <c r="D338" s="73"/>
      <c r="E338" s="112"/>
      <c r="F338" s="112"/>
      <c r="G338" s="112"/>
      <c r="H338" s="112"/>
      <c r="I338" s="112"/>
      <c r="J338" s="207" t="str">
        <f t="shared" si="31"/>
        <v/>
      </c>
      <c r="K338" s="112"/>
      <c r="L338" s="112"/>
      <c r="M338" s="112"/>
      <c r="N338" s="112"/>
      <c r="O338" s="112"/>
      <c r="P338" s="112"/>
      <c r="Q338" s="112"/>
      <c r="R338" s="112"/>
      <c r="S338" s="112"/>
      <c r="T338" s="207" t="str">
        <f t="shared" si="32"/>
        <v/>
      </c>
      <c r="U338" s="112"/>
      <c r="V338" s="112"/>
      <c r="W338" s="112"/>
      <c r="X338" s="112"/>
      <c r="Y338" s="207" t="str">
        <f t="shared" si="33"/>
        <v/>
      </c>
      <c r="Z338" s="112"/>
      <c r="AA338" s="112"/>
      <c r="AB338" s="112"/>
      <c r="AC338" s="282"/>
      <c r="AD338" s="132"/>
      <c r="AE338" s="132"/>
      <c r="AF338" s="132"/>
      <c r="AG338" s="119"/>
      <c r="AH338" s="119"/>
      <c r="AI338" s="119"/>
      <c r="AJ338" s="132"/>
      <c r="AK338" s="124"/>
      <c r="AL338" s="207" t="str">
        <f t="shared" si="34"/>
        <v/>
      </c>
      <c r="AM338" s="132"/>
      <c r="AN338" s="132"/>
      <c r="AO338" s="112"/>
      <c r="AP338" s="112"/>
      <c r="AQ338" s="113"/>
      <c r="AR338" s="283"/>
      <c r="AS338" s="132"/>
      <c r="AT338" s="132"/>
      <c r="AU338" s="113"/>
      <c r="AV338" s="132"/>
      <c r="AW338" s="132"/>
      <c r="AX338" s="284"/>
      <c r="AY338" s="132"/>
      <c r="BA338" s="132"/>
      <c r="BB338" s="132"/>
      <c r="BC338" s="212"/>
      <c r="BD338" s="212"/>
      <c r="BE338" s="212"/>
      <c r="BF338" s="212"/>
      <c r="BG338" s="212"/>
      <c r="BH338" s="212"/>
    </row>
    <row r="339" spans="1:60" s="76" customFormat="1" x14ac:dyDescent="0.2">
      <c r="A339" s="124"/>
      <c r="B339" s="112"/>
      <c r="C339" s="207" t="str">
        <f t="shared" si="30"/>
        <v/>
      </c>
      <c r="D339" s="73"/>
      <c r="E339" s="112"/>
      <c r="F339" s="112"/>
      <c r="G339" s="112"/>
      <c r="H339" s="112"/>
      <c r="I339" s="112"/>
      <c r="J339" s="207" t="str">
        <f t="shared" si="31"/>
        <v/>
      </c>
      <c r="K339" s="112"/>
      <c r="L339" s="112"/>
      <c r="M339" s="112"/>
      <c r="N339" s="112"/>
      <c r="O339" s="112"/>
      <c r="P339" s="112"/>
      <c r="Q339" s="112"/>
      <c r="R339" s="112"/>
      <c r="S339" s="112"/>
      <c r="T339" s="207" t="str">
        <f t="shared" si="32"/>
        <v/>
      </c>
      <c r="U339" s="112"/>
      <c r="V339" s="112"/>
      <c r="W339" s="112"/>
      <c r="X339" s="112"/>
      <c r="Y339" s="207" t="str">
        <f t="shared" si="33"/>
        <v/>
      </c>
      <c r="Z339" s="112"/>
      <c r="AA339" s="112"/>
      <c r="AB339" s="112"/>
      <c r="AC339" s="282"/>
      <c r="AD339" s="132"/>
      <c r="AE339" s="132"/>
      <c r="AF339" s="132"/>
      <c r="AG339" s="119"/>
      <c r="AH339" s="119"/>
      <c r="AI339" s="119"/>
      <c r="AJ339" s="132"/>
      <c r="AK339" s="124"/>
      <c r="AL339" s="207" t="str">
        <f t="shared" si="34"/>
        <v/>
      </c>
      <c r="AM339" s="132"/>
      <c r="AN339" s="132"/>
      <c r="AO339" s="112"/>
      <c r="AP339" s="112"/>
      <c r="AQ339" s="113"/>
      <c r="AR339" s="283"/>
      <c r="AS339" s="132"/>
      <c r="AT339" s="132"/>
      <c r="AU339" s="113"/>
      <c r="AV339" s="132"/>
      <c r="AW339" s="132"/>
      <c r="AX339" s="284"/>
      <c r="AY339" s="132"/>
      <c r="BA339" s="132"/>
      <c r="BB339" s="132"/>
      <c r="BC339" s="212"/>
      <c r="BD339" s="212"/>
      <c r="BE339" s="212"/>
      <c r="BF339" s="212"/>
      <c r="BG339" s="212"/>
      <c r="BH339" s="212"/>
    </row>
    <row r="340" spans="1:60" s="76" customFormat="1" x14ac:dyDescent="0.2">
      <c r="A340" s="124"/>
      <c r="B340" s="112"/>
      <c r="C340" s="207" t="str">
        <f t="shared" si="30"/>
        <v/>
      </c>
      <c r="D340" s="73"/>
      <c r="E340" s="112"/>
      <c r="F340" s="112"/>
      <c r="G340" s="112"/>
      <c r="H340" s="112"/>
      <c r="I340" s="112"/>
      <c r="J340" s="207" t="str">
        <f t="shared" si="31"/>
        <v/>
      </c>
      <c r="K340" s="112"/>
      <c r="L340" s="112"/>
      <c r="M340" s="112"/>
      <c r="N340" s="112"/>
      <c r="O340" s="112"/>
      <c r="P340" s="112"/>
      <c r="Q340" s="112"/>
      <c r="R340" s="112"/>
      <c r="S340" s="112"/>
      <c r="T340" s="207" t="str">
        <f t="shared" si="32"/>
        <v/>
      </c>
      <c r="U340" s="112"/>
      <c r="V340" s="112"/>
      <c r="W340" s="112"/>
      <c r="X340" s="112"/>
      <c r="Y340" s="207" t="str">
        <f t="shared" si="33"/>
        <v/>
      </c>
      <c r="Z340" s="112"/>
      <c r="AA340" s="112"/>
      <c r="AB340" s="112"/>
      <c r="AC340" s="282"/>
      <c r="AD340" s="132"/>
      <c r="AE340" s="132"/>
      <c r="AF340" s="132"/>
      <c r="AG340" s="119"/>
      <c r="AH340" s="119"/>
      <c r="AI340" s="119"/>
      <c r="AJ340" s="132"/>
      <c r="AK340" s="124"/>
      <c r="AL340" s="207" t="str">
        <f t="shared" si="34"/>
        <v/>
      </c>
      <c r="AM340" s="132"/>
      <c r="AN340" s="132"/>
      <c r="AO340" s="112"/>
      <c r="AP340" s="112"/>
      <c r="AQ340" s="113"/>
      <c r="AR340" s="283"/>
      <c r="AS340" s="132"/>
      <c r="AT340" s="132"/>
      <c r="AU340" s="113"/>
      <c r="AV340" s="132"/>
      <c r="AW340" s="132"/>
      <c r="AX340" s="284"/>
      <c r="AY340" s="132"/>
      <c r="BA340" s="132"/>
      <c r="BB340" s="132"/>
      <c r="BC340" s="212"/>
      <c r="BD340" s="212"/>
      <c r="BE340" s="212"/>
      <c r="BF340" s="212"/>
      <c r="BG340" s="212"/>
      <c r="BH340" s="212"/>
    </row>
    <row r="341" spans="1:60" s="76" customFormat="1" x14ac:dyDescent="0.2">
      <c r="A341" s="124"/>
      <c r="B341" s="112"/>
      <c r="C341" s="207" t="str">
        <f t="shared" si="30"/>
        <v/>
      </c>
      <c r="D341" s="73"/>
      <c r="E341" s="112"/>
      <c r="F341" s="112"/>
      <c r="G341" s="112"/>
      <c r="H341" s="112"/>
      <c r="I341" s="112"/>
      <c r="J341" s="207" t="str">
        <f t="shared" si="31"/>
        <v/>
      </c>
      <c r="K341" s="112"/>
      <c r="L341" s="112"/>
      <c r="M341" s="112"/>
      <c r="N341" s="112"/>
      <c r="O341" s="112"/>
      <c r="P341" s="112"/>
      <c r="Q341" s="112"/>
      <c r="R341" s="112"/>
      <c r="S341" s="112"/>
      <c r="T341" s="207" t="str">
        <f t="shared" si="32"/>
        <v/>
      </c>
      <c r="U341" s="112"/>
      <c r="V341" s="112"/>
      <c r="W341" s="112"/>
      <c r="X341" s="112"/>
      <c r="Y341" s="207" t="str">
        <f t="shared" si="33"/>
        <v/>
      </c>
      <c r="Z341" s="112"/>
      <c r="AA341" s="112"/>
      <c r="AB341" s="112"/>
      <c r="AC341" s="282"/>
      <c r="AD341" s="132"/>
      <c r="AE341" s="132"/>
      <c r="AF341" s="132"/>
      <c r="AG341" s="119"/>
      <c r="AH341" s="119"/>
      <c r="AI341" s="119"/>
      <c r="AJ341" s="132"/>
      <c r="AK341" s="124"/>
      <c r="AL341" s="207" t="str">
        <f t="shared" si="34"/>
        <v/>
      </c>
      <c r="AM341" s="132"/>
      <c r="AN341" s="132"/>
      <c r="AO341" s="112"/>
      <c r="AP341" s="112"/>
      <c r="AQ341" s="113"/>
      <c r="AR341" s="283"/>
      <c r="AS341" s="132"/>
      <c r="AT341" s="132"/>
      <c r="AU341" s="113"/>
      <c r="AV341" s="132"/>
      <c r="AW341" s="132"/>
      <c r="AX341" s="284"/>
      <c r="AY341" s="132"/>
      <c r="BA341" s="132"/>
      <c r="BB341" s="132"/>
      <c r="BC341" s="212"/>
      <c r="BD341" s="212"/>
      <c r="BE341" s="212"/>
      <c r="BF341" s="212"/>
      <c r="BG341" s="212"/>
      <c r="BH341" s="212"/>
    </row>
    <row r="342" spans="1:60" s="76" customFormat="1" x14ac:dyDescent="0.2">
      <c r="A342" s="124"/>
      <c r="B342" s="112"/>
      <c r="C342" s="207" t="str">
        <f t="shared" si="30"/>
        <v/>
      </c>
      <c r="D342" s="73"/>
      <c r="E342" s="112"/>
      <c r="F342" s="112"/>
      <c r="G342" s="112"/>
      <c r="H342" s="112"/>
      <c r="I342" s="112"/>
      <c r="J342" s="207" t="str">
        <f t="shared" si="31"/>
        <v/>
      </c>
      <c r="K342" s="112"/>
      <c r="L342" s="112"/>
      <c r="M342" s="112"/>
      <c r="N342" s="112"/>
      <c r="O342" s="112"/>
      <c r="P342" s="112"/>
      <c r="Q342" s="112"/>
      <c r="R342" s="112"/>
      <c r="S342" s="112"/>
      <c r="T342" s="207" t="str">
        <f t="shared" si="32"/>
        <v/>
      </c>
      <c r="U342" s="112"/>
      <c r="V342" s="112"/>
      <c r="W342" s="112"/>
      <c r="X342" s="112"/>
      <c r="Y342" s="207" t="str">
        <f t="shared" si="33"/>
        <v/>
      </c>
      <c r="Z342" s="112"/>
      <c r="AA342" s="112"/>
      <c r="AB342" s="112"/>
      <c r="AC342" s="282"/>
      <c r="AD342" s="132"/>
      <c r="AE342" s="132"/>
      <c r="AF342" s="132"/>
      <c r="AG342" s="119"/>
      <c r="AH342" s="119"/>
      <c r="AI342" s="119"/>
      <c r="AJ342" s="132"/>
      <c r="AK342" s="124"/>
      <c r="AL342" s="207" t="str">
        <f t="shared" si="34"/>
        <v/>
      </c>
      <c r="AM342" s="132"/>
      <c r="AN342" s="132"/>
      <c r="AO342" s="112"/>
      <c r="AP342" s="112"/>
      <c r="AQ342" s="113"/>
      <c r="AR342" s="283"/>
      <c r="AS342" s="132"/>
      <c r="AT342" s="132"/>
      <c r="AU342" s="113"/>
      <c r="AV342" s="132"/>
      <c r="AW342" s="132"/>
      <c r="AX342" s="284"/>
      <c r="AY342" s="132"/>
      <c r="BA342" s="132"/>
      <c r="BB342" s="132"/>
      <c r="BC342" s="212"/>
      <c r="BD342" s="212"/>
      <c r="BE342" s="212"/>
      <c r="BF342" s="212"/>
      <c r="BG342" s="212"/>
      <c r="BH342" s="212"/>
    </row>
    <row r="343" spans="1:60" s="76" customFormat="1" x14ac:dyDescent="0.2">
      <c r="A343" s="124"/>
      <c r="B343" s="112"/>
      <c r="C343" s="207" t="str">
        <f t="shared" si="30"/>
        <v/>
      </c>
      <c r="D343" s="73"/>
      <c r="E343" s="112"/>
      <c r="F343" s="112"/>
      <c r="G343" s="112"/>
      <c r="H343" s="112"/>
      <c r="I343" s="112"/>
      <c r="J343" s="207" t="str">
        <f t="shared" si="31"/>
        <v/>
      </c>
      <c r="K343" s="112"/>
      <c r="L343" s="112"/>
      <c r="M343" s="112"/>
      <c r="N343" s="112"/>
      <c r="O343" s="112"/>
      <c r="P343" s="112"/>
      <c r="Q343" s="112"/>
      <c r="R343" s="112"/>
      <c r="S343" s="112"/>
      <c r="T343" s="207" t="str">
        <f t="shared" si="32"/>
        <v/>
      </c>
      <c r="U343" s="112"/>
      <c r="V343" s="112"/>
      <c r="W343" s="112"/>
      <c r="X343" s="112"/>
      <c r="Y343" s="207" t="str">
        <f t="shared" si="33"/>
        <v/>
      </c>
      <c r="Z343" s="112"/>
      <c r="AA343" s="112"/>
      <c r="AB343" s="112"/>
      <c r="AC343" s="282"/>
      <c r="AD343" s="132"/>
      <c r="AE343" s="132"/>
      <c r="AF343" s="132"/>
      <c r="AG343" s="119"/>
      <c r="AH343" s="119"/>
      <c r="AI343" s="119"/>
      <c r="AJ343" s="132"/>
      <c r="AK343" s="124"/>
      <c r="AL343" s="207" t="str">
        <f t="shared" si="34"/>
        <v/>
      </c>
      <c r="AM343" s="132"/>
      <c r="AN343" s="132"/>
      <c r="AO343" s="112"/>
      <c r="AP343" s="112"/>
      <c r="AQ343" s="113"/>
      <c r="AR343" s="283"/>
      <c r="AS343" s="132"/>
      <c r="AT343" s="132"/>
      <c r="AU343" s="113"/>
      <c r="AV343" s="132"/>
      <c r="AW343" s="132"/>
      <c r="AX343" s="284"/>
      <c r="AY343" s="132"/>
      <c r="BA343" s="132"/>
      <c r="BB343" s="132"/>
      <c r="BC343" s="212"/>
      <c r="BD343" s="212"/>
      <c r="BE343" s="212"/>
      <c r="BF343" s="212"/>
      <c r="BG343" s="212"/>
      <c r="BH343" s="212"/>
    </row>
    <row r="344" spans="1:60" s="76" customFormat="1" x14ac:dyDescent="0.2">
      <c r="A344" s="124"/>
      <c r="B344" s="112"/>
      <c r="C344" s="207" t="str">
        <f t="shared" si="30"/>
        <v/>
      </c>
      <c r="D344" s="73"/>
      <c r="E344" s="112"/>
      <c r="F344" s="112"/>
      <c r="G344" s="112"/>
      <c r="H344" s="112"/>
      <c r="I344" s="112"/>
      <c r="J344" s="207" t="str">
        <f t="shared" si="31"/>
        <v/>
      </c>
      <c r="K344" s="112"/>
      <c r="L344" s="112"/>
      <c r="M344" s="112"/>
      <c r="N344" s="112"/>
      <c r="O344" s="112"/>
      <c r="P344" s="112"/>
      <c r="Q344" s="112"/>
      <c r="R344" s="112"/>
      <c r="S344" s="112"/>
      <c r="T344" s="207" t="str">
        <f t="shared" si="32"/>
        <v/>
      </c>
      <c r="U344" s="112"/>
      <c r="V344" s="112"/>
      <c r="W344" s="112"/>
      <c r="X344" s="112"/>
      <c r="Y344" s="207" t="str">
        <f t="shared" si="33"/>
        <v/>
      </c>
      <c r="Z344" s="112"/>
      <c r="AA344" s="112"/>
      <c r="AB344" s="112"/>
      <c r="AC344" s="282"/>
      <c r="AD344" s="132"/>
      <c r="AE344" s="132"/>
      <c r="AF344" s="132"/>
      <c r="AG344" s="119"/>
      <c r="AH344" s="119"/>
      <c r="AI344" s="119"/>
      <c r="AJ344" s="132"/>
      <c r="AK344" s="124"/>
      <c r="AL344" s="207" t="str">
        <f t="shared" si="34"/>
        <v/>
      </c>
      <c r="AM344" s="132"/>
      <c r="AN344" s="132"/>
      <c r="AO344" s="112"/>
      <c r="AP344" s="112"/>
      <c r="AQ344" s="113"/>
      <c r="AR344" s="283"/>
      <c r="AS344" s="132"/>
      <c r="AT344" s="132"/>
      <c r="AU344" s="113"/>
      <c r="AV344" s="132"/>
      <c r="AW344" s="132"/>
      <c r="AX344" s="284"/>
      <c r="AY344" s="132"/>
      <c r="BA344" s="132"/>
      <c r="BB344" s="132"/>
      <c r="BC344" s="212"/>
      <c r="BD344" s="212"/>
      <c r="BE344" s="212"/>
      <c r="BF344" s="212"/>
      <c r="BG344" s="212"/>
      <c r="BH344" s="212"/>
    </row>
    <row r="345" spans="1:60" s="76" customFormat="1" x14ac:dyDescent="0.2">
      <c r="A345" s="124"/>
      <c r="B345" s="112"/>
      <c r="C345" s="207" t="str">
        <f t="shared" si="30"/>
        <v/>
      </c>
      <c r="D345" s="73"/>
      <c r="E345" s="112"/>
      <c r="F345" s="112"/>
      <c r="G345" s="112"/>
      <c r="H345" s="112"/>
      <c r="I345" s="112"/>
      <c r="J345" s="207" t="str">
        <f t="shared" si="31"/>
        <v/>
      </c>
      <c r="K345" s="112"/>
      <c r="L345" s="112"/>
      <c r="M345" s="112"/>
      <c r="N345" s="112"/>
      <c r="O345" s="112"/>
      <c r="P345" s="112"/>
      <c r="Q345" s="112"/>
      <c r="R345" s="112"/>
      <c r="S345" s="112"/>
      <c r="T345" s="207" t="str">
        <f t="shared" si="32"/>
        <v/>
      </c>
      <c r="U345" s="112"/>
      <c r="V345" s="112"/>
      <c r="W345" s="112"/>
      <c r="X345" s="112"/>
      <c r="Y345" s="207" t="str">
        <f t="shared" si="33"/>
        <v/>
      </c>
      <c r="Z345" s="112"/>
      <c r="AA345" s="112"/>
      <c r="AB345" s="112"/>
      <c r="AC345" s="282"/>
      <c r="AD345" s="132"/>
      <c r="AE345" s="132"/>
      <c r="AF345" s="132"/>
      <c r="AG345" s="119"/>
      <c r="AH345" s="119"/>
      <c r="AI345" s="119"/>
      <c r="AJ345" s="132"/>
      <c r="AK345" s="124"/>
      <c r="AL345" s="207" t="str">
        <f t="shared" si="34"/>
        <v/>
      </c>
      <c r="AM345" s="132"/>
      <c r="AN345" s="132"/>
      <c r="AO345" s="112"/>
      <c r="AP345" s="112"/>
      <c r="AQ345" s="113"/>
      <c r="AR345" s="283"/>
      <c r="AS345" s="132"/>
      <c r="AT345" s="132"/>
      <c r="AU345" s="113"/>
      <c r="AV345" s="132"/>
      <c r="AW345" s="132"/>
      <c r="AX345" s="284"/>
      <c r="AY345" s="132"/>
      <c r="BA345" s="132"/>
      <c r="BB345" s="132"/>
      <c r="BC345" s="212"/>
      <c r="BD345" s="212"/>
      <c r="BE345" s="212"/>
      <c r="BF345" s="212"/>
      <c r="BG345" s="212"/>
      <c r="BH345" s="212"/>
    </row>
    <row r="346" spans="1:60" s="76" customFormat="1" x14ac:dyDescent="0.2">
      <c r="A346" s="124"/>
      <c r="B346" s="112"/>
      <c r="C346" s="207" t="str">
        <f t="shared" si="30"/>
        <v/>
      </c>
      <c r="D346" s="73"/>
      <c r="E346" s="112"/>
      <c r="F346" s="112"/>
      <c r="G346" s="112"/>
      <c r="H346" s="112"/>
      <c r="I346" s="112"/>
      <c r="J346" s="207" t="str">
        <f t="shared" si="31"/>
        <v/>
      </c>
      <c r="K346" s="112"/>
      <c r="L346" s="112"/>
      <c r="M346" s="112"/>
      <c r="N346" s="112"/>
      <c r="O346" s="112"/>
      <c r="P346" s="112"/>
      <c r="Q346" s="112"/>
      <c r="R346" s="112"/>
      <c r="S346" s="112"/>
      <c r="T346" s="207" t="str">
        <f t="shared" si="32"/>
        <v/>
      </c>
      <c r="U346" s="112"/>
      <c r="V346" s="112"/>
      <c r="W346" s="112"/>
      <c r="X346" s="112"/>
      <c r="Y346" s="207" t="str">
        <f t="shared" si="33"/>
        <v/>
      </c>
      <c r="Z346" s="112"/>
      <c r="AA346" s="112"/>
      <c r="AB346" s="112"/>
      <c r="AC346" s="282"/>
      <c r="AD346" s="132"/>
      <c r="AE346" s="132"/>
      <c r="AF346" s="132"/>
      <c r="AG346" s="119"/>
      <c r="AH346" s="119"/>
      <c r="AI346" s="119"/>
      <c r="AJ346" s="132"/>
      <c r="AK346" s="124"/>
      <c r="AL346" s="207" t="str">
        <f t="shared" si="34"/>
        <v/>
      </c>
      <c r="AM346" s="132"/>
      <c r="AN346" s="132"/>
      <c r="AO346" s="112"/>
      <c r="AP346" s="112"/>
      <c r="AQ346" s="113"/>
      <c r="AR346" s="283"/>
      <c r="AS346" s="132"/>
      <c r="AT346" s="132"/>
      <c r="AU346" s="113"/>
      <c r="AV346" s="132"/>
      <c r="AW346" s="132"/>
      <c r="AX346" s="284"/>
      <c r="AY346" s="132"/>
      <c r="BA346" s="132"/>
      <c r="BB346" s="132"/>
      <c r="BC346" s="212"/>
      <c r="BD346" s="212"/>
      <c r="BE346" s="212"/>
      <c r="BF346" s="212"/>
      <c r="BG346" s="212"/>
      <c r="BH346" s="212"/>
    </row>
    <row r="347" spans="1:60" s="76" customFormat="1" x14ac:dyDescent="0.2">
      <c r="A347" s="124"/>
      <c r="B347" s="112"/>
      <c r="C347" s="207" t="str">
        <f t="shared" si="30"/>
        <v/>
      </c>
      <c r="D347" s="73"/>
      <c r="E347" s="112"/>
      <c r="F347" s="112"/>
      <c r="G347" s="112"/>
      <c r="H347" s="112"/>
      <c r="I347" s="112"/>
      <c r="J347" s="207" t="str">
        <f t="shared" si="31"/>
        <v/>
      </c>
      <c r="K347" s="112"/>
      <c r="L347" s="112"/>
      <c r="M347" s="112"/>
      <c r="N347" s="112"/>
      <c r="O347" s="112"/>
      <c r="P347" s="112"/>
      <c r="Q347" s="112"/>
      <c r="R347" s="112"/>
      <c r="S347" s="112"/>
      <c r="T347" s="207" t="str">
        <f t="shared" si="32"/>
        <v/>
      </c>
      <c r="U347" s="112"/>
      <c r="V347" s="112"/>
      <c r="W347" s="112"/>
      <c r="X347" s="112"/>
      <c r="Y347" s="207" t="str">
        <f t="shared" si="33"/>
        <v/>
      </c>
      <c r="Z347" s="112"/>
      <c r="AA347" s="112"/>
      <c r="AB347" s="112"/>
      <c r="AC347" s="282"/>
      <c r="AD347" s="132"/>
      <c r="AE347" s="132"/>
      <c r="AF347" s="132"/>
      <c r="AG347" s="119"/>
      <c r="AH347" s="119"/>
      <c r="AI347" s="119"/>
      <c r="AJ347" s="132"/>
      <c r="AK347" s="124"/>
      <c r="AL347" s="207" t="str">
        <f t="shared" si="34"/>
        <v/>
      </c>
      <c r="AM347" s="132"/>
      <c r="AN347" s="132"/>
      <c r="AO347" s="112"/>
      <c r="AP347" s="112"/>
      <c r="AQ347" s="113"/>
      <c r="AR347" s="283"/>
      <c r="AS347" s="132"/>
      <c r="AT347" s="132"/>
      <c r="AU347" s="113"/>
      <c r="AV347" s="132"/>
      <c r="AW347" s="132"/>
      <c r="AX347" s="284"/>
      <c r="AY347" s="132"/>
      <c r="BA347" s="132"/>
      <c r="BB347" s="132"/>
      <c r="BC347" s="212"/>
      <c r="BD347" s="212"/>
      <c r="BE347" s="212"/>
      <c r="BF347" s="212"/>
      <c r="BG347" s="212"/>
      <c r="BH347" s="212"/>
    </row>
    <row r="348" spans="1:60" s="76" customFormat="1" x14ac:dyDescent="0.2">
      <c r="A348" s="124"/>
      <c r="B348" s="112"/>
      <c r="C348" s="207" t="str">
        <f t="shared" si="30"/>
        <v/>
      </c>
      <c r="D348" s="73"/>
      <c r="E348" s="112"/>
      <c r="F348" s="112"/>
      <c r="G348" s="112"/>
      <c r="H348" s="112"/>
      <c r="I348" s="112"/>
      <c r="J348" s="207" t="str">
        <f t="shared" si="31"/>
        <v/>
      </c>
      <c r="K348" s="112"/>
      <c r="L348" s="112"/>
      <c r="M348" s="112"/>
      <c r="N348" s="112"/>
      <c r="O348" s="112"/>
      <c r="P348" s="112"/>
      <c r="Q348" s="112"/>
      <c r="R348" s="112"/>
      <c r="S348" s="112"/>
      <c r="T348" s="207" t="str">
        <f t="shared" si="32"/>
        <v/>
      </c>
      <c r="U348" s="112"/>
      <c r="V348" s="112"/>
      <c r="W348" s="112"/>
      <c r="X348" s="112"/>
      <c r="Y348" s="207" t="str">
        <f t="shared" si="33"/>
        <v/>
      </c>
      <c r="Z348" s="112"/>
      <c r="AA348" s="112"/>
      <c r="AB348" s="112"/>
      <c r="AC348" s="282"/>
      <c r="AD348" s="132"/>
      <c r="AE348" s="132"/>
      <c r="AF348" s="132"/>
      <c r="AG348" s="119"/>
      <c r="AH348" s="119"/>
      <c r="AI348" s="119"/>
      <c r="AJ348" s="132"/>
      <c r="AK348" s="124"/>
      <c r="AL348" s="207" t="str">
        <f t="shared" si="34"/>
        <v/>
      </c>
      <c r="AM348" s="132"/>
      <c r="AN348" s="132"/>
      <c r="AO348" s="112"/>
      <c r="AP348" s="112"/>
      <c r="AQ348" s="113"/>
      <c r="AR348" s="283"/>
      <c r="AS348" s="132"/>
      <c r="AT348" s="132"/>
      <c r="AU348" s="113"/>
      <c r="AV348" s="132"/>
      <c r="AW348" s="132"/>
      <c r="AX348" s="284"/>
      <c r="AY348" s="132"/>
      <c r="BA348" s="132"/>
      <c r="BB348" s="132"/>
      <c r="BC348" s="212"/>
      <c r="BD348" s="212"/>
      <c r="BE348" s="212"/>
      <c r="BF348" s="212"/>
      <c r="BG348" s="212"/>
      <c r="BH348" s="212"/>
    </row>
    <row r="349" spans="1:60" s="76" customFormat="1" x14ac:dyDescent="0.2">
      <c r="A349" s="124"/>
      <c r="B349" s="112"/>
      <c r="C349" s="207" t="str">
        <f t="shared" si="30"/>
        <v/>
      </c>
      <c r="D349" s="73"/>
      <c r="E349" s="112"/>
      <c r="F349" s="112"/>
      <c r="G349" s="112"/>
      <c r="H349" s="112"/>
      <c r="I349" s="112"/>
      <c r="J349" s="207" t="str">
        <f t="shared" si="31"/>
        <v/>
      </c>
      <c r="K349" s="112"/>
      <c r="L349" s="112"/>
      <c r="M349" s="112"/>
      <c r="N349" s="112"/>
      <c r="O349" s="112"/>
      <c r="P349" s="112"/>
      <c r="Q349" s="112"/>
      <c r="R349" s="112"/>
      <c r="S349" s="112"/>
      <c r="T349" s="207" t="str">
        <f t="shared" si="32"/>
        <v/>
      </c>
      <c r="U349" s="112"/>
      <c r="V349" s="112"/>
      <c r="W349" s="112"/>
      <c r="X349" s="112"/>
      <c r="Y349" s="207" t="str">
        <f t="shared" si="33"/>
        <v/>
      </c>
      <c r="Z349" s="112"/>
      <c r="AA349" s="112"/>
      <c r="AB349" s="112"/>
      <c r="AC349" s="282"/>
      <c r="AD349" s="132"/>
      <c r="AE349" s="132"/>
      <c r="AF349" s="132"/>
      <c r="AG349" s="119"/>
      <c r="AH349" s="119"/>
      <c r="AI349" s="119"/>
      <c r="AJ349" s="132"/>
      <c r="AK349" s="124"/>
      <c r="AL349" s="207" t="str">
        <f t="shared" si="34"/>
        <v/>
      </c>
      <c r="AM349" s="132"/>
      <c r="AN349" s="132"/>
      <c r="AO349" s="112"/>
      <c r="AP349" s="112"/>
      <c r="AQ349" s="113"/>
      <c r="AR349" s="283"/>
      <c r="AS349" s="132"/>
      <c r="AT349" s="132"/>
      <c r="AU349" s="113"/>
      <c r="AV349" s="132"/>
      <c r="AW349" s="132"/>
      <c r="AX349" s="284"/>
      <c r="AY349" s="132"/>
      <c r="BA349" s="132"/>
      <c r="BB349" s="132"/>
      <c r="BC349" s="212"/>
      <c r="BD349" s="212"/>
      <c r="BE349" s="212"/>
      <c r="BF349" s="212"/>
      <c r="BG349" s="212"/>
      <c r="BH349" s="212"/>
    </row>
    <row r="350" spans="1:60" s="76" customFormat="1" x14ac:dyDescent="0.2">
      <c r="A350" s="124"/>
      <c r="B350" s="112"/>
      <c r="C350" s="207" t="str">
        <f t="shared" si="30"/>
        <v/>
      </c>
      <c r="D350" s="73"/>
      <c r="E350" s="112"/>
      <c r="F350" s="112"/>
      <c r="G350" s="112"/>
      <c r="H350" s="112"/>
      <c r="I350" s="112"/>
      <c r="J350" s="207" t="str">
        <f t="shared" si="31"/>
        <v/>
      </c>
      <c r="K350" s="112"/>
      <c r="L350" s="112"/>
      <c r="M350" s="112"/>
      <c r="N350" s="112"/>
      <c r="O350" s="112"/>
      <c r="P350" s="112"/>
      <c r="Q350" s="112"/>
      <c r="R350" s="112"/>
      <c r="S350" s="112"/>
      <c r="T350" s="207" t="str">
        <f t="shared" si="32"/>
        <v/>
      </c>
      <c r="U350" s="112"/>
      <c r="V350" s="112"/>
      <c r="W350" s="112"/>
      <c r="X350" s="112"/>
      <c r="Y350" s="207" t="str">
        <f t="shared" si="33"/>
        <v/>
      </c>
      <c r="Z350" s="112"/>
      <c r="AA350" s="112"/>
      <c r="AB350" s="112"/>
      <c r="AC350" s="282"/>
      <c r="AD350" s="132"/>
      <c r="AE350" s="132"/>
      <c r="AF350" s="132"/>
      <c r="AG350" s="119"/>
      <c r="AH350" s="119"/>
      <c r="AI350" s="119"/>
      <c r="AJ350" s="132"/>
      <c r="AK350" s="124"/>
      <c r="AL350" s="207" t="str">
        <f t="shared" si="34"/>
        <v/>
      </c>
      <c r="AM350" s="132"/>
      <c r="AN350" s="132"/>
      <c r="AO350" s="112"/>
      <c r="AP350" s="112"/>
      <c r="AQ350" s="113"/>
      <c r="AR350" s="283"/>
      <c r="AS350" s="132"/>
      <c r="AT350" s="132"/>
      <c r="AU350" s="113"/>
      <c r="AV350" s="132"/>
      <c r="AW350" s="132"/>
      <c r="AX350" s="284"/>
      <c r="AY350" s="132"/>
      <c r="BA350" s="132"/>
      <c r="BB350" s="132"/>
      <c r="BC350" s="212"/>
      <c r="BD350" s="212"/>
      <c r="BE350" s="212"/>
      <c r="BF350" s="212"/>
      <c r="BG350" s="212"/>
      <c r="BH350" s="212"/>
    </row>
    <row r="351" spans="1:60" s="76" customFormat="1" x14ac:dyDescent="0.2">
      <c r="A351" s="124"/>
      <c r="B351" s="112"/>
      <c r="C351" s="207" t="str">
        <f t="shared" si="30"/>
        <v/>
      </c>
      <c r="D351" s="73"/>
      <c r="E351" s="112"/>
      <c r="F351" s="112"/>
      <c r="G351" s="112"/>
      <c r="H351" s="112"/>
      <c r="I351" s="112"/>
      <c r="J351" s="207" t="str">
        <f t="shared" si="31"/>
        <v/>
      </c>
      <c r="K351" s="112"/>
      <c r="L351" s="112"/>
      <c r="M351" s="112"/>
      <c r="N351" s="112"/>
      <c r="O351" s="112"/>
      <c r="P351" s="112"/>
      <c r="Q351" s="112"/>
      <c r="R351" s="112"/>
      <c r="S351" s="112"/>
      <c r="T351" s="207" t="str">
        <f t="shared" si="32"/>
        <v/>
      </c>
      <c r="U351" s="112"/>
      <c r="V351" s="112"/>
      <c r="W351" s="112"/>
      <c r="X351" s="112"/>
      <c r="Y351" s="207" t="str">
        <f t="shared" si="33"/>
        <v/>
      </c>
      <c r="Z351" s="112"/>
      <c r="AA351" s="112"/>
      <c r="AB351" s="112"/>
      <c r="AC351" s="282"/>
      <c r="AD351" s="132"/>
      <c r="AE351" s="132"/>
      <c r="AF351" s="132"/>
      <c r="AG351" s="119"/>
      <c r="AH351" s="119"/>
      <c r="AI351" s="119"/>
      <c r="AJ351" s="132"/>
      <c r="AK351" s="124"/>
      <c r="AL351" s="207" t="str">
        <f t="shared" si="34"/>
        <v/>
      </c>
      <c r="AM351" s="132"/>
      <c r="AN351" s="132"/>
      <c r="AO351" s="112"/>
      <c r="AP351" s="112"/>
      <c r="AQ351" s="113"/>
      <c r="AR351" s="283"/>
      <c r="AS351" s="132"/>
      <c r="AT351" s="132"/>
      <c r="AU351" s="113"/>
      <c r="AV351" s="132"/>
      <c r="AW351" s="132"/>
      <c r="AX351" s="284"/>
      <c r="AY351" s="132"/>
      <c r="BA351" s="132"/>
      <c r="BB351" s="132"/>
      <c r="BC351" s="212"/>
      <c r="BD351" s="212"/>
      <c r="BE351" s="212"/>
      <c r="BF351" s="212"/>
      <c r="BG351" s="212"/>
      <c r="BH351" s="212"/>
    </row>
    <row r="352" spans="1:60" s="76" customFormat="1" x14ac:dyDescent="0.2">
      <c r="A352" s="124"/>
      <c r="B352" s="112"/>
      <c r="C352" s="207" t="str">
        <f t="shared" si="30"/>
        <v/>
      </c>
      <c r="D352" s="73"/>
      <c r="E352" s="112"/>
      <c r="F352" s="112"/>
      <c r="G352" s="112"/>
      <c r="H352" s="112"/>
      <c r="I352" s="112"/>
      <c r="J352" s="207" t="str">
        <f t="shared" si="31"/>
        <v/>
      </c>
      <c r="K352" s="112"/>
      <c r="L352" s="112"/>
      <c r="M352" s="112"/>
      <c r="N352" s="112"/>
      <c r="O352" s="112"/>
      <c r="P352" s="112"/>
      <c r="Q352" s="112"/>
      <c r="R352" s="112"/>
      <c r="S352" s="112"/>
      <c r="T352" s="207" t="str">
        <f t="shared" si="32"/>
        <v/>
      </c>
      <c r="U352" s="112"/>
      <c r="V352" s="112"/>
      <c r="W352" s="112"/>
      <c r="X352" s="112"/>
      <c r="Y352" s="207" t="str">
        <f t="shared" si="33"/>
        <v/>
      </c>
      <c r="Z352" s="112"/>
      <c r="AA352" s="112"/>
      <c r="AB352" s="112"/>
      <c r="AC352" s="282"/>
      <c r="AD352" s="132"/>
      <c r="AE352" s="132"/>
      <c r="AF352" s="132"/>
      <c r="AG352" s="119"/>
      <c r="AH352" s="119"/>
      <c r="AI352" s="119"/>
      <c r="AJ352" s="132"/>
      <c r="AK352" s="124"/>
      <c r="AL352" s="207" t="str">
        <f t="shared" si="34"/>
        <v/>
      </c>
      <c r="AM352" s="132"/>
      <c r="AN352" s="132"/>
      <c r="AO352" s="112"/>
      <c r="AP352" s="112"/>
      <c r="AQ352" s="113"/>
      <c r="AR352" s="283"/>
      <c r="AS352" s="132"/>
      <c r="AT352" s="132"/>
      <c r="AU352" s="113"/>
      <c r="AV352" s="132"/>
      <c r="AW352" s="132"/>
      <c r="AX352" s="284"/>
      <c r="AY352" s="132"/>
      <c r="BA352" s="132"/>
      <c r="BB352" s="132"/>
      <c r="BC352" s="212"/>
      <c r="BD352" s="212"/>
      <c r="BE352" s="212"/>
      <c r="BF352" s="212"/>
      <c r="BG352" s="212"/>
      <c r="BH352" s="212"/>
    </row>
    <row r="353" spans="1:60" s="76" customFormat="1" x14ac:dyDescent="0.2">
      <c r="A353" s="124"/>
      <c r="B353" s="112"/>
      <c r="C353" s="207" t="str">
        <f t="shared" si="30"/>
        <v/>
      </c>
      <c r="D353" s="73"/>
      <c r="E353" s="112"/>
      <c r="F353" s="112"/>
      <c r="G353" s="112"/>
      <c r="H353" s="112"/>
      <c r="I353" s="112"/>
      <c r="J353" s="207" t="str">
        <f t="shared" si="31"/>
        <v/>
      </c>
      <c r="K353" s="112"/>
      <c r="L353" s="112"/>
      <c r="M353" s="112"/>
      <c r="N353" s="112"/>
      <c r="O353" s="112"/>
      <c r="P353" s="112"/>
      <c r="Q353" s="112"/>
      <c r="R353" s="112"/>
      <c r="S353" s="112"/>
      <c r="T353" s="207" t="str">
        <f t="shared" si="32"/>
        <v/>
      </c>
      <c r="U353" s="112"/>
      <c r="V353" s="112"/>
      <c r="W353" s="112"/>
      <c r="X353" s="112"/>
      <c r="Y353" s="207" t="str">
        <f t="shared" si="33"/>
        <v/>
      </c>
      <c r="Z353" s="112"/>
      <c r="AA353" s="112"/>
      <c r="AB353" s="112"/>
      <c r="AC353" s="282"/>
      <c r="AD353" s="132"/>
      <c r="AE353" s="132"/>
      <c r="AF353" s="132"/>
      <c r="AG353" s="119"/>
      <c r="AH353" s="119"/>
      <c r="AI353" s="119"/>
      <c r="AJ353" s="132"/>
      <c r="AK353" s="124"/>
      <c r="AL353" s="207" t="str">
        <f t="shared" si="34"/>
        <v/>
      </c>
      <c r="AM353" s="132"/>
      <c r="AN353" s="132"/>
      <c r="AO353" s="112"/>
      <c r="AP353" s="112"/>
      <c r="AQ353" s="113"/>
      <c r="AR353" s="283"/>
      <c r="AS353" s="132"/>
      <c r="AT353" s="132"/>
      <c r="AU353" s="113"/>
      <c r="AV353" s="132"/>
      <c r="AW353" s="132"/>
      <c r="AX353" s="284"/>
      <c r="AY353" s="132"/>
      <c r="BA353" s="132"/>
      <c r="BB353" s="132"/>
      <c r="BC353" s="212"/>
      <c r="BD353" s="212"/>
      <c r="BE353" s="212"/>
      <c r="BF353" s="212"/>
      <c r="BG353" s="212"/>
      <c r="BH353" s="212"/>
    </row>
    <row r="354" spans="1:60" s="76" customFormat="1" x14ac:dyDescent="0.2">
      <c r="A354" s="124"/>
      <c r="B354" s="112"/>
      <c r="C354" s="207" t="str">
        <f t="shared" si="30"/>
        <v/>
      </c>
      <c r="D354" s="73"/>
      <c r="E354" s="112"/>
      <c r="F354" s="112"/>
      <c r="G354" s="112"/>
      <c r="H354" s="112"/>
      <c r="I354" s="112"/>
      <c r="J354" s="207" t="str">
        <f t="shared" si="31"/>
        <v/>
      </c>
      <c r="K354" s="112"/>
      <c r="L354" s="112"/>
      <c r="M354" s="112"/>
      <c r="N354" s="112"/>
      <c r="O354" s="112"/>
      <c r="P354" s="112"/>
      <c r="Q354" s="112"/>
      <c r="R354" s="112"/>
      <c r="S354" s="112"/>
      <c r="T354" s="207" t="str">
        <f t="shared" si="32"/>
        <v/>
      </c>
      <c r="U354" s="112"/>
      <c r="V354" s="112"/>
      <c r="W354" s="112"/>
      <c r="X354" s="112"/>
      <c r="Y354" s="207" t="str">
        <f t="shared" si="33"/>
        <v/>
      </c>
      <c r="Z354" s="112"/>
      <c r="AA354" s="112"/>
      <c r="AB354" s="112"/>
      <c r="AC354" s="282"/>
      <c r="AD354" s="132"/>
      <c r="AE354" s="132"/>
      <c r="AF354" s="132"/>
      <c r="AG354" s="119"/>
      <c r="AH354" s="119"/>
      <c r="AI354" s="119"/>
      <c r="AJ354" s="132"/>
      <c r="AK354" s="124"/>
      <c r="AL354" s="207" t="str">
        <f t="shared" si="34"/>
        <v/>
      </c>
      <c r="AM354" s="132"/>
      <c r="AN354" s="132"/>
      <c r="AO354" s="112"/>
      <c r="AP354" s="112"/>
      <c r="AQ354" s="113"/>
      <c r="AR354" s="283"/>
      <c r="AS354" s="132"/>
      <c r="AT354" s="132"/>
      <c r="AU354" s="113"/>
      <c r="AV354" s="132"/>
      <c r="AW354" s="132"/>
      <c r="AX354" s="284"/>
      <c r="AY354" s="132"/>
      <c r="BA354" s="132"/>
      <c r="BB354" s="132"/>
      <c r="BC354" s="212"/>
      <c r="BD354" s="212"/>
      <c r="BE354" s="212"/>
      <c r="BF354" s="212"/>
      <c r="BG354" s="212"/>
      <c r="BH354" s="212"/>
    </row>
    <row r="355" spans="1:60" s="76" customFormat="1" x14ac:dyDescent="0.2">
      <c r="A355" s="124"/>
      <c r="B355" s="112"/>
      <c r="C355" s="207" t="str">
        <f t="shared" si="30"/>
        <v/>
      </c>
      <c r="D355" s="73"/>
      <c r="E355" s="112"/>
      <c r="F355" s="112"/>
      <c r="G355" s="112"/>
      <c r="H355" s="112"/>
      <c r="I355" s="112"/>
      <c r="J355" s="207" t="str">
        <f t="shared" si="31"/>
        <v/>
      </c>
      <c r="K355" s="112"/>
      <c r="L355" s="112"/>
      <c r="M355" s="112"/>
      <c r="N355" s="112"/>
      <c r="O355" s="112"/>
      <c r="P355" s="112"/>
      <c r="Q355" s="112"/>
      <c r="R355" s="112"/>
      <c r="S355" s="112"/>
      <c r="T355" s="207" t="str">
        <f t="shared" si="32"/>
        <v/>
      </c>
      <c r="U355" s="112"/>
      <c r="V355" s="112"/>
      <c r="W355" s="112"/>
      <c r="X355" s="112"/>
      <c r="Y355" s="207" t="str">
        <f t="shared" si="33"/>
        <v/>
      </c>
      <c r="Z355" s="112"/>
      <c r="AA355" s="112"/>
      <c r="AB355" s="112"/>
      <c r="AC355" s="282"/>
      <c r="AD355" s="132"/>
      <c r="AE355" s="132"/>
      <c r="AF355" s="132"/>
      <c r="AG355" s="119"/>
      <c r="AH355" s="119"/>
      <c r="AI355" s="119"/>
      <c r="AJ355" s="132"/>
      <c r="AK355" s="124"/>
      <c r="AL355" s="207" t="str">
        <f t="shared" si="34"/>
        <v/>
      </c>
      <c r="AM355" s="132"/>
      <c r="AN355" s="132"/>
      <c r="AO355" s="112"/>
      <c r="AP355" s="112"/>
      <c r="AQ355" s="113"/>
      <c r="AR355" s="283"/>
      <c r="AS355" s="132"/>
      <c r="AT355" s="132"/>
      <c r="AU355" s="113"/>
      <c r="AV355" s="132"/>
      <c r="AW355" s="132"/>
      <c r="AX355" s="284"/>
      <c r="AY355" s="132"/>
      <c r="BA355" s="132"/>
      <c r="BB355" s="132"/>
      <c r="BC355" s="212"/>
      <c r="BD355" s="212"/>
      <c r="BE355" s="212"/>
      <c r="BF355" s="212"/>
      <c r="BG355" s="212"/>
      <c r="BH355" s="212"/>
    </row>
    <row r="356" spans="1:60" s="76" customFormat="1" x14ac:dyDescent="0.2">
      <c r="A356" s="124"/>
      <c r="B356" s="112"/>
      <c r="C356" s="207" t="str">
        <f t="shared" si="30"/>
        <v/>
      </c>
      <c r="D356" s="73"/>
      <c r="E356" s="112"/>
      <c r="F356" s="112"/>
      <c r="G356" s="112"/>
      <c r="H356" s="112"/>
      <c r="I356" s="112"/>
      <c r="J356" s="207" t="str">
        <f t="shared" si="31"/>
        <v/>
      </c>
      <c r="K356" s="112"/>
      <c r="L356" s="112"/>
      <c r="M356" s="112"/>
      <c r="N356" s="112"/>
      <c r="O356" s="112"/>
      <c r="P356" s="112"/>
      <c r="Q356" s="112"/>
      <c r="R356" s="112"/>
      <c r="S356" s="112"/>
      <c r="T356" s="207" t="str">
        <f t="shared" si="32"/>
        <v/>
      </c>
      <c r="U356" s="112"/>
      <c r="V356" s="112"/>
      <c r="W356" s="112"/>
      <c r="X356" s="112"/>
      <c r="Y356" s="207" t="str">
        <f t="shared" si="33"/>
        <v/>
      </c>
      <c r="Z356" s="112"/>
      <c r="AA356" s="112"/>
      <c r="AB356" s="112"/>
      <c r="AC356" s="282"/>
      <c r="AD356" s="132"/>
      <c r="AE356" s="132"/>
      <c r="AF356" s="132"/>
      <c r="AG356" s="119"/>
      <c r="AH356" s="119"/>
      <c r="AI356" s="119"/>
      <c r="AJ356" s="132"/>
      <c r="AK356" s="124"/>
      <c r="AL356" s="207" t="str">
        <f t="shared" si="34"/>
        <v/>
      </c>
      <c r="AM356" s="132"/>
      <c r="AN356" s="132"/>
      <c r="AO356" s="112"/>
      <c r="AP356" s="112"/>
      <c r="AQ356" s="113"/>
      <c r="AR356" s="283"/>
      <c r="AS356" s="132"/>
      <c r="AT356" s="132"/>
      <c r="AU356" s="113"/>
      <c r="AV356" s="132"/>
      <c r="AW356" s="132"/>
      <c r="AX356" s="284"/>
      <c r="AY356" s="132"/>
      <c r="BA356" s="132"/>
      <c r="BB356" s="132"/>
      <c r="BC356" s="212"/>
      <c r="BD356" s="212"/>
      <c r="BE356" s="212"/>
      <c r="BF356" s="212"/>
      <c r="BG356" s="212"/>
      <c r="BH356" s="212"/>
    </row>
    <row r="357" spans="1:60" s="76" customFormat="1" x14ac:dyDescent="0.2">
      <c r="A357" s="124"/>
      <c r="B357" s="112"/>
      <c r="C357" s="207" t="str">
        <f t="shared" si="30"/>
        <v/>
      </c>
      <c r="D357" s="73"/>
      <c r="E357" s="112"/>
      <c r="F357" s="112"/>
      <c r="G357" s="112"/>
      <c r="H357" s="112"/>
      <c r="I357" s="112"/>
      <c r="J357" s="207" t="str">
        <f t="shared" si="31"/>
        <v/>
      </c>
      <c r="K357" s="112"/>
      <c r="L357" s="112"/>
      <c r="M357" s="112"/>
      <c r="N357" s="112"/>
      <c r="O357" s="112"/>
      <c r="P357" s="112"/>
      <c r="Q357" s="112"/>
      <c r="R357" s="112"/>
      <c r="S357" s="112"/>
      <c r="T357" s="207" t="str">
        <f t="shared" si="32"/>
        <v/>
      </c>
      <c r="U357" s="112"/>
      <c r="V357" s="112"/>
      <c r="W357" s="112"/>
      <c r="X357" s="112"/>
      <c r="Y357" s="207" t="str">
        <f t="shared" si="33"/>
        <v/>
      </c>
      <c r="Z357" s="112"/>
      <c r="AA357" s="112"/>
      <c r="AB357" s="112"/>
      <c r="AC357" s="282"/>
      <c r="AD357" s="132"/>
      <c r="AE357" s="132"/>
      <c r="AF357" s="132"/>
      <c r="AG357" s="119"/>
      <c r="AH357" s="119"/>
      <c r="AI357" s="119"/>
      <c r="AJ357" s="132"/>
      <c r="AK357" s="124"/>
      <c r="AL357" s="207" t="str">
        <f t="shared" si="34"/>
        <v/>
      </c>
      <c r="AM357" s="132"/>
      <c r="AN357" s="132"/>
      <c r="AO357" s="112"/>
      <c r="AP357" s="112"/>
      <c r="AQ357" s="113"/>
      <c r="AR357" s="283"/>
      <c r="AS357" s="132"/>
      <c r="AT357" s="132"/>
      <c r="AU357" s="113"/>
      <c r="AV357" s="132"/>
      <c r="AW357" s="132"/>
      <c r="AX357" s="284"/>
      <c r="AY357" s="132"/>
      <c r="BA357" s="132"/>
      <c r="BB357" s="132"/>
      <c r="BC357" s="212"/>
      <c r="BD357" s="212"/>
      <c r="BE357" s="212"/>
      <c r="BF357" s="212"/>
      <c r="BG357" s="212"/>
      <c r="BH357" s="212"/>
    </row>
    <row r="358" spans="1:60" s="76" customFormat="1" x14ac:dyDescent="0.2">
      <c r="A358" s="124"/>
      <c r="B358" s="112"/>
      <c r="C358" s="207" t="str">
        <f t="shared" si="30"/>
        <v/>
      </c>
      <c r="D358" s="73"/>
      <c r="E358" s="112"/>
      <c r="F358" s="112"/>
      <c r="G358" s="112"/>
      <c r="H358" s="112"/>
      <c r="I358" s="112"/>
      <c r="J358" s="207" t="str">
        <f t="shared" si="31"/>
        <v/>
      </c>
      <c r="K358" s="112"/>
      <c r="L358" s="112"/>
      <c r="M358" s="112"/>
      <c r="N358" s="112"/>
      <c r="O358" s="112"/>
      <c r="P358" s="112"/>
      <c r="Q358" s="112"/>
      <c r="R358" s="112"/>
      <c r="S358" s="112"/>
      <c r="T358" s="207" t="str">
        <f t="shared" si="32"/>
        <v/>
      </c>
      <c r="U358" s="112"/>
      <c r="V358" s="112"/>
      <c r="W358" s="112"/>
      <c r="X358" s="112"/>
      <c r="Y358" s="207" t="str">
        <f t="shared" si="33"/>
        <v/>
      </c>
      <c r="Z358" s="112"/>
      <c r="AA358" s="112"/>
      <c r="AB358" s="112"/>
      <c r="AC358" s="282"/>
      <c r="AD358" s="132"/>
      <c r="AE358" s="132"/>
      <c r="AF358" s="132"/>
      <c r="AG358" s="119"/>
      <c r="AH358" s="119"/>
      <c r="AI358" s="119"/>
      <c r="AJ358" s="132"/>
      <c r="AK358" s="124"/>
      <c r="AL358" s="207" t="str">
        <f t="shared" si="34"/>
        <v/>
      </c>
      <c r="AM358" s="132"/>
      <c r="AN358" s="132"/>
      <c r="AO358" s="112"/>
      <c r="AP358" s="112"/>
      <c r="AQ358" s="113"/>
      <c r="AR358" s="283"/>
      <c r="AS358" s="132"/>
      <c r="AT358" s="132"/>
      <c r="AU358" s="113"/>
      <c r="AV358" s="132"/>
      <c r="AW358" s="132"/>
      <c r="AX358" s="284"/>
      <c r="AY358" s="132"/>
      <c r="BA358" s="132"/>
      <c r="BB358" s="132"/>
      <c r="BC358" s="212"/>
      <c r="BD358" s="212"/>
      <c r="BE358" s="212"/>
      <c r="BF358" s="212"/>
      <c r="BG358" s="212"/>
      <c r="BH358" s="212"/>
    </row>
    <row r="359" spans="1:60" s="76" customFormat="1" x14ac:dyDescent="0.2">
      <c r="A359" s="124"/>
      <c r="B359" s="112"/>
      <c r="C359" s="207" t="str">
        <f t="shared" si="30"/>
        <v/>
      </c>
      <c r="D359" s="73"/>
      <c r="E359" s="112"/>
      <c r="F359" s="112"/>
      <c r="G359" s="112"/>
      <c r="H359" s="112"/>
      <c r="I359" s="112"/>
      <c r="J359" s="207" t="str">
        <f t="shared" si="31"/>
        <v/>
      </c>
      <c r="K359" s="112"/>
      <c r="L359" s="112"/>
      <c r="M359" s="112"/>
      <c r="N359" s="112"/>
      <c r="O359" s="112"/>
      <c r="P359" s="112"/>
      <c r="Q359" s="112"/>
      <c r="R359" s="112"/>
      <c r="S359" s="112"/>
      <c r="T359" s="207" t="str">
        <f t="shared" si="32"/>
        <v/>
      </c>
      <c r="U359" s="112"/>
      <c r="V359" s="112"/>
      <c r="W359" s="112"/>
      <c r="X359" s="112"/>
      <c r="Y359" s="207" t="str">
        <f t="shared" si="33"/>
        <v/>
      </c>
      <c r="Z359" s="112"/>
      <c r="AA359" s="112"/>
      <c r="AB359" s="112"/>
      <c r="AC359" s="282"/>
      <c r="AD359" s="132"/>
      <c r="AE359" s="132"/>
      <c r="AF359" s="132"/>
      <c r="AG359" s="119"/>
      <c r="AH359" s="119"/>
      <c r="AI359" s="119"/>
      <c r="AJ359" s="132"/>
      <c r="AK359" s="124"/>
      <c r="AL359" s="207" t="str">
        <f t="shared" si="34"/>
        <v/>
      </c>
      <c r="AM359" s="132"/>
      <c r="AN359" s="132"/>
      <c r="AO359" s="112"/>
      <c r="AP359" s="112"/>
      <c r="AQ359" s="113"/>
      <c r="AR359" s="283"/>
      <c r="AS359" s="132"/>
      <c r="AT359" s="132"/>
      <c r="AU359" s="113"/>
      <c r="AV359" s="132"/>
      <c r="AW359" s="132"/>
      <c r="AX359" s="284"/>
      <c r="AY359" s="132"/>
      <c r="BA359" s="132"/>
      <c r="BB359" s="132"/>
      <c r="BC359" s="212"/>
      <c r="BD359" s="212"/>
      <c r="BE359" s="212"/>
      <c r="BF359" s="212"/>
      <c r="BG359" s="212"/>
      <c r="BH359" s="212"/>
    </row>
    <row r="360" spans="1:60" s="76" customFormat="1" x14ac:dyDescent="0.2">
      <c r="A360" s="124"/>
      <c r="B360" s="112"/>
      <c r="C360" s="207" t="str">
        <f t="shared" si="30"/>
        <v/>
      </c>
      <c r="D360" s="73"/>
      <c r="E360" s="112"/>
      <c r="F360" s="112"/>
      <c r="G360" s="112"/>
      <c r="H360" s="112"/>
      <c r="I360" s="112"/>
      <c r="J360" s="207" t="str">
        <f t="shared" si="31"/>
        <v/>
      </c>
      <c r="K360" s="112"/>
      <c r="L360" s="112"/>
      <c r="M360" s="112"/>
      <c r="N360" s="112"/>
      <c r="O360" s="112"/>
      <c r="P360" s="112"/>
      <c r="Q360" s="112"/>
      <c r="R360" s="112"/>
      <c r="S360" s="112"/>
      <c r="T360" s="207" t="str">
        <f t="shared" si="32"/>
        <v/>
      </c>
      <c r="U360" s="112"/>
      <c r="V360" s="112"/>
      <c r="W360" s="112"/>
      <c r="X360" s="112"/>
      <c r="Y360" s="207" t="str">
        <f t="shared" si="33"/>
        <v/>
      </c>
      <c r="Z360" s="112"/>
      <c r="AA360" s="112"/>
      <c r="AB360" s="112"/>
      <c r="AC360" s="282"/>
      <c r="AD360" s="132"/>
      <c r="AE360" s="132"/>
      <c r="AF360" s="132"/>
      <c r="AG360" s="119"/>
      <c r="AH360" s="119"/>
      <c r="AI360" s="119"/>
      <c r="AJ360" s="132"/>
      <c r="AK360" s="124"/>
      <c r="AL360" s="207" t="str">
        <f t="shared" si="34"/>
        <v/>
      </c>
      <c r="AM360" s="132"/>
      <c r="AN360" s="132"/>
      <c r="AO360" s="112"/>
      <c r="AP360" s="112"/>
      <c r="AQ360" s="113"/>
      <c r="AR360" s="283"/>
      <c r="AS360" s="132"/>
      <c r="AT360" s="132"/>
      <c r="AU360" s="113"/>
      <c r="AV360" s="132"/>
      <c r="AW360" s="132"/>
      <c r="AX360" s="284"/>
      <c r="AY360" s="132"/>
      <c r="BA360" s="132"/>
      <c r="BB360" s="132"/>
      <c r="BC360" s="212"/>
      <c r="BD360" s="212"/>
      <c r="BE360" s="212"/>
      <c r="BF360" s="212"/>
      <c r="BG360" s="212"/>
      <c r="BH360" s="212"/>
    </row>
    <row r="361" spans="1:60" s="76" customFormat="1" x14ac:dyDescent="0.2">
      <c r="A361" s="124"/>
      <c r="B361" s="112"/>
      <c r="C361" s="207" t="str">
        <f t="shared" si="30"/>
        <v/>
      </c>
      <c r="D361" s="73"/>
      <c r="E361" s="112"/>
      <c r="F361" s="112"/>
      <c r="G361" s="112"/>
      <c r="H361" s="112"/>
      <c r="I361" s="112"/>
      <c r="J361" s="207" t="str">
        <f t="shared" si="31"/>
        <v/>
      </c>
      <c r="K361" s="112"/>
      <c r="L361" s="112"/>
      <c r="M361" s="112"/>
      <c r="N361" s="112"/>
      <c r="O361" s="112"/>
      <c r="P361" s="112"/>
      <c r="Q361" s="112"/>
      <c r="R361" s="112"/>
      <c r="S361" s="112"/>
      <c r="T361" s="207" t="str">
        <f t="shared" si="32"/>
        <v/>
      </c>
      <c r="U361" s="112"/>
      <c r="V361" s="112"/>
      <c r="W361" s="112"/>
      <c r="X361" s="112"/>
      <c r="Y361" s="207" t="str">
        <f t="shared" si="33"/>
        <v/>
      </c>
      <c r="Z361" s="112"/>
      <c r="AA361" s="112"/>
      <c r="AB361" s="112"/>
      <c r="AC361" s="282"/>
      <c r="AD361" s="132"/>
      <c r="AE361" s="132"/>
      <c r="AF361" s="132"/>
      <c r="AG361" s="119"/>
      <c r="AH361" s="119"/>
      <c r="AI361" s="119"/>
      <c r="AJ361" s="132"/>
      <c r="AK361" s="124"/>
      <c r="AL361" s="207" t="str">
        <f t="shared" si="34"/>
        <v/>
      </c>
      <c r="AM361" s="132"/>
      <c r="AN361" s="132"/>
      <c r="AO361" s="112"/>
      <c r="AP361" s="112"/>
      <c r="AQ361" s="113"/>
      <c r="AR361" s="283"/>
      <c r="AS361" s="132"/>
      <c r="AT361" s="132"/>
      <c r="AU361" s="113"/>
      <c r="AV361" s="132"/>
      <c r="AW361" s="132"/>
      <c r="AX361" s="284"/>
      <c r="AY361" s="132"/>
      <c r="BA361" s="132"/>
      <c r="BB361" s="132"/>
      <c r="BC361" s="212"/>
      <c r="BD361" s="212"/>
      <c r="BE361" s="212"/>
      <c r="BF361" s="212"/>
      <c r="BG361" s="212"/>
      <c r="BH361" s="212"/>
    </row>
    <row r="362" spans="1:60" s="76" customFormat="1" x14ac:dyDescent="0.2">
      <c r="A362" s="124"/>
      <c r="B362" s="112"/>
      <c r="C362" s="207" t="str">
        <f t="shared" si="30"/>
        <v/>
      </c>
      <c r="D362" s="73"/>
      <c r="E362" s="112"/>
      <c r="F362" s="112"/>
      <c r="G362" s="112"/>
      <c r="H362" s="112"/>
      <c r="I362" s="112"/>
      <c r="J362" s="207" t="str">
        <f t="shared" si="31"/>
        <v/>
      </c>
      <c r="K362" s="112"/>
      <c r="L362" s="112"/>
      <c r="M362" s="112"/>
      <c r="N362" s="112"/>
      <c r="O362" s="112"/>
      <c r="P362" s="112"/>
      <c r="Q362" s="112"/>
      <c r="R362" s="112"/>
      <c r="S362" s="112"/>
      <c r="T362" s="207" t="str">
        <f t="shared" si="32"/>
        <v/>
      </c>
      <c r="U362" s="112"/>
      <c r="V362" s="112"/>
      <c r="W362" s="112"/>
      <c r="X362" s="112"/>
      <c r="Y362" s="207" t="str">
        <f t="shared" si="33"/>
        <v/>
      </c>
      <c r="Z362" s="112"/>
      <c r="AA362" s="112"/>
      <c r="AB362" s="112"/>
      <c r="AC362" s="282"/>
      <c r="AD362" s="132"/>
      <c r="AE362" s="132"/>
      <c r="AF362" s="132"/>
      <c r="AG362" s="119"/>
      <c r="AH362" s="119"/>
      <c r="AI362" s="119"/>
      <c r="AJ362" s="132"/>
      <c r="AK362" s="124"/>
      <c r="AL362" s="207" t="str">
        <f t="shared" si="34"/>
        <v/>
      </c>
      <c r="AM362" s="132"/>
      <c r="AN362" s="132"/>
      <c r="AO362" s="112"/>
      <c r="AP362" s="112"/>
      <c r="AQ362" s="113"/>
      <c r="AR362" s="283"/>
      <c r="AS362" s="132"/>
      <c r="AT362" s="132"/>
      <c r="AU362" s="113"/>
      <c r="AV362" s="132"/>
      <c r="AW362" s="132"/>
      <c r="AX362" s="284"/>
      <c r="AY362" s="132"/>
      <c r="BA362" s="132"/>
      <c r="BB362" s="132"/>
      <c r="BC362" s="212"/>
      <c r="BD362" s="212"/>
      <c r="BE362" s="212"/>
      <c r="BF362" s="212"/>
      <c r="BG362" s="212"/>
      <c r="BH362" s="212"/>
    </row>
    <row r="363" spans="1:60" s="76" customFormat="1" x14ac:dyDescent="0.2">
      <c r="A363" s="124"/>
      <c r="B363" s="112"/>
      <c r="C363" s="207" t="str">
        <f t="shared" si="30"/>
        <v/>
      </c>
      <c r="D363" s="73"/>
      <c r="E363" s="112"/>
      <c r="F363" s="112"/>
      <c r="G363" s="112"/>
      <c r="H363" s="112"/>
      <c r="I363" s="112"/>
      <c r="J363" s="207" t="str">
        <f t="shared" si="31"/>
        <v/>
      </c>
      <c r="K363" s="112"/>
      <c r="L363" s="112"/>
      <c r="M363" s="112"/>
      <c r="N363" s="112"/>
      <c r="O363" s="112"/>
      <c r="P363" s="112"/>
      <c r="Q363" s="112"/>
      <c r="R363" s="112"/>
      <c r="S363" s="112"/>
      <c r="T363" s="207" t="str">
        <f t="shared" si="32"/>
        <v/>
      </c>
      <c r="U363" s="112"/>
      <c r="V363" s="112"/>
      <c r="W363" s="112"/>
      <c r="X363" s="112"/>
      <c r="Y363" s="207" t="str">
        <f t="shared" si="33"/>
        <v/>
      </c>
      <c r="Z363" s="112"/>
      <c r="AA363" s="112"/>
      <c r="AB363" s="112"/>
      <c r="AC363" s="282"/>
      <c r="AD363" s="132"/>
      <c r="AE363" s="132"/>
      <c r="AF363" s="132"/>
      <c r="AG363" s="119"/>
      <c r="AH363" s="119"/>
      <c r="AI363" s="119"/>
      <c r="AJ363" s="132"/>
      <c r="AK363" s="124"/>
      <c r="AL363" s="207" t="str">
        <f t="shared" si="34"/>
        <v/>
      </c>
      <c r="AM363" s="132"/>
      <c r="AN363" s="132"/>
      <c r="AO363" s="112"/>
      <c r="AP363" s="112"/>
      <c r="AQ363" s="113"/>
      <c r="AR363" s="283"/>
      <c r="AS363" s="132"/>
      <c r="AT363" s="132"/>
      <c r="AU363" s="113"/>
      <c r="AV363" s="132"/>
      <c r="AW363" s="132"/>
      <c r="AX363" s="284"/>
      <c r="AY363" s="132"/>
      <c r="BA363" s="132"/>
      <c r="BB363" s="132"/>
      <c r="BC363" s="212"/>
      <c r="BD363" s="212"/>
      <c r="BE363" s="212"/>
      <c r="BF363" s="212"/>
      <c r="BG363" s="212"/>
      <c r="BH363" s="212"/>
    </row>
    <row r="364" spans="1:60" s="76" customFormat="1" x14ac:dyDescent="0.2">
      <c r="A364" s="124"/>
      <c r="B364" s="112"/>
      <c r="C364" s="207" t="str">
        <f t="shared" si="30"/>
        <v/>
      </c>
      <c r="D364" s="73"/>
      <c r="E364" s="112"/>
      <c r="F364" s="112"/>
      <c r="G364" s="112"/>
      <c r="H364" s="112"/>
      <c r="I364" s="112"/>
      <c r="J364" s="207" t="str">
        <f t="shared" si="31"/>
        <v/>
      </c>
      <c r="K364" s="112"/>
      <c r="L364" s="112"/>
      <c r="M364" s="112"/>
      <c r="N364" s="112"/>
      <c r="O364" s="112"/>
      <c r="P364" s="112"/>
      <c r="Q364" s="112"/>
      <c r="R364" s="112"/>
      <c r="S364" s="112"/>
      <c r="T364" s="207" t="str">
        <f t="shared" si="32"/>
        <v/>
      </c>
      <c r="U364" s="112"/>
      <c r="V364" s="112"/>
      <c r="W364" s="112"/>
      <c r="X364" s="112"/>
      <c r="Y364" s="207" t="str">
        <f t="shared" si="33"/>
        <v/>
      </c>
      <c r="Z364" s="112"/>
      <c r="AA364" s="112"/>
      <c r="AB364" s="112"/>
      <c r="AC364" s="282"/>
      <c r="AD364" s="132"/>
      <c r="AE364" s="132"/>
      <c r="AF364" s="132"/>
      <c r="AG364" s="119"/>
      <c r="AH364" s="119"/>
      <c r="AI364" s="119"/>
      <c r="AJ364" s="132"/>
      <c r="AK364" s="124"/>
      <c r="AL364" s="207" t="str">
        <f t="shared" si="34"/>
        <v/>
      </c>
      <c r="AM364" s="132"/>
      <c r="AN364" s="132"/>
      <c r="AO364" s="112"/>
      <c r="AP364" s="112"/>
      <c r="AQ364" s="113"/>
      <c r="AR364" s="283"/>
      <c r="AS364" s="132"/>
      <c r="AT364" s="132"/>
      <c r="AU364" s="113"/>
      <c r="AV364" s="132"/>
      <c r="AW364" s="132"/>
      <c r="AX364" s="284"/>
      <c r="AY364" s="132"/>
      <c r="BA364" s="132"/>
      <c r="BB364" s="132"/>
      <c r="BC364" s="212"/>
      <c r="BD364" s="212"/>
      <c r="BE364" s="212"/>
      <c r="BF364" s="212"/>
      <c r="BG364" s="212"/>
      <c r="BH364" s="212"/>
    </row>
    <row r="365" spans="1:60" s="76" customFormat="1" x14ac:dyDescent="0.2">
      <c r="A365" s="124"/>
      <c r="B365" s="112"/>
      <c r="C365" s="207" t="str">
        <f t="shared" si="30"/>
        <v/>
      </c>
      <c r="D365" s="73"/>
      <c r="E365" s="112"/>
      <c r="F365" s="112"/>
      <c r="G365" s="112"/>
      <c r="H365" s="112"/>
      <c r="I365" s="112"/>
      <c r="J365" s="207" t="str">
        <f t="shared" si="31"/>
        <v/>
      </c>
      <c r="K365" s="112"/>
      <c r="L365" s="112"/>
      <c r="M365" s="112"/>
      <c r="N365" s="112"/>
      <c r="O365" s="112"/>
      <c r="P365" s="112"/>
      <c r="Q365" s="112"/>
      <c r="R365" s="112"/>
      <c r="S365" s="112"/>
      <c r="T365" s="207" t="str">
        <f t="shared" si="32"/>
        <v/>
      </c>
      <c r="U365" s="112"/>
      <c r="V365" s="112"/>
      <c r="W365" s="112"/>
      <c r="X365" s="112"/>
      <c r="Y365" s="207" t="str">
        <f t="shared" si="33"/>
        <v/>
      </c>
      <c r="Z365" s="112"/>
      <c r="AA365" s="112"/>
      <c r="AB365" s="112"/>
      <c r="AC365" s="282"/>
      <c r="AD365" s="132"/>
      <c r="AE365" s="132"/>
      <c r="AF365" s="132"/>
      <c r="AG365" s="119"/>
      <c r="AH365" s="119"/>
      <c r="AI365" s="119"/>
      <c r="AJ365" s="132"/>
      <c r="AK365" s="124"/>
      <c r="AL365" s="207" t="str">
        <f t="shared" si="34"/>
        <v/>
      </c>
      <c r="AM365" s="132"/>
      <c r="AN365" s="132"/>
      <c r="AO365" s="112"/>
      <c r="AP365" s="112"/>
      <c r="AQ365" s="113"/>
      <c r="AR365" s="283"/>
      <c r="AS365" s="132"/>
      <c r="AT365" s="132"/>
      <c r="AU365" s="113"/>
      <c r="AV365" s="132"/>
      <c r="AW365" s="132"/>
      <c r="AX365" s="284"/>
      <c r="AY365" s="132"/>
      <c r="BA365" s="132"/>
      <c r="BB365" s="132"/>
      <c r="BC365" s="212"/>
      <c r="BD365" s="212"/>
      <c r="BE365" s="212"/>
      <c r="BF365" s="212"/>
      <c r="BG365" s="212"/>
      <c r="BH365" s="212"/>
    </row>
    <row r="366" spans="1:60" s="76" customFormat="1" x14ac:dyDescent="0.2">
      <c r="A366" s="124"/>
      <c r="B366" s="112"/>
      <c r="C366" s="207" t="str">
        <f t="shared" si="30"/>
        <v/>
      </c>
      <c r="D366" s="73"/>
      <c r="E366" s="112"/>
      <c r="F366" s="112"/>
      <c r="G366" s="112"/>
      <c r="H366" s="112"/>
      <c r="I366" s="112"/>
      <c r="J366" s="207" t="str">
        <f t="shared" si="31"/>
        <v/>
      </c>
      <c r="K366" s="112"/>
      <c r="L366" s="112"/>
      <c r="M366" s="112"/>
      <c r="N366" s="112"/>
      <c r="O366" s="112"/>
      <c r="P366" s="112"/>
      <c r="Q366" s="112"/>
      <c r="R366" s="112"/>
      <c r="S366" s="112"/>
      <c r="T366" s="207" t="str">
        <f t="shared" si="32"/>
        <v/>
      </c>
      <c r="U366" s="112"/>
      <c r="V366" s="112"/>
      <c r="W366" s="112"/>
      <c r="X366" s="112"/>
      <c r="Y366" s="207" t="str">
        <f t="shared" si="33"/>
        <v/>
      </c>
      <c r="Z366" s="112"/>
      <c r="AA366" s="112"/>
      <c r="AB366" s="112"/>
      <c r="AC366" s="282"/>
      <c r="AD366" s="132"/>
      <c r="AE366" s="132"/>
      <c r="AF366" s="132"/>
      <c r="AG366" s="119"/>
      <c r="AH366" s="119"/>
      <c r="AI366" s="119"/>
      <c r="AJ366" s="132"/>
      <c r="AK366" s="124"/>
      <c r="AL366" s="207" t="str">
        <f t="shared" si="34"/>
        <v/>
      </c>
      <c r="AM366" s="132"/>
      <c r="AN366" s="132"/>
      <c r="AO366" s="112"/>
      <c r="AP366" s="112"/>
      <c r="AQ366" s="113"/>
      <c r="AR366" s="283"/>
      <c r="AS366" s="132"/>
      <c r="AT366" s="132"/>
      <c r="AU366" s="113"/>
      <c r="AV366" s="132"/>
      <c r="AW366" s="132"/>
      <c r="AX366" s="284"/>
      <c r="AY366" s="132"/>
      <c r="BA366" s="132"/>
      <c r="BB366" s="132"/>
      <c r="BC366" s="212"/>
      <c r="BD366" s="212"/>
      <c r="BE366" s="212"/>
      <c r="BF366" s="212"/>
      <c r="BG366" s="212"/>
      <c r="BH366" s="212"/>
    </row>
    <row r="367" spans="1:60" s="76" customFormat="1" x14ac:dyDescent="0.2">
      <c r="A367" s="124"/>
      <c r="B367" s="112"/>
      <c r="C367" s="207" t="str">
        <f t="shared" si="30"/>
        <v/>
      </c>
      <c r="D367" s="73"/>
      <c r="E367" s="112"/>
      <c r="F367" s="112"/>
      <c r="G367" s="112"/>
      <c r="H367" s="112"/>
      <c r="I367" s="112"/>
      <c r="J367" s="207" t="str">
        <f t="shared" si="31"/>
        <v/>
      </c>
      <c r="K367" s="112"/>
      <c r="L367" s="112"/>
      <c r="M367" s="112"/>
      <c r="N367" s="112"/>
      <c r="O367" s="112"/>
      <c r="P367" s="112"/>
      <c r="Q367" s="112"/>
      <c r="R367" s="112"/>
      <c r="S367" s="112"/>
      <c r="T367" s="207" t="str">
        <f t="shared" si="32"/>
        <v/>
      </c>
      <c r="U367" s="112"/>
      <c r="V367" s="112"/>
      <c r="W367" s="112"/>
      <c r="X367" s="112"/>
      <c r="Y367" s="207" t="str">
        <f t="shared" si="33"/>
        <v/>
      </c>
      <c r="Z367" s="112"/>
      <c r="AA367" s="112"/>
      <c r="AB367" s="112"/>
      <c r="AC367" s="282"/>
      <c r="AD367" s="132"/>
      <c r="AE367" s="132"/>
      <c r="AF367" s="132"/>
      <c r="AG367" s="119"/>
      <c r="AH367" s="119"/>
      <c r="AI367" s="119"/>
      <c r="AJ367" s="132"/>
      <c r="AK367" s="124"/>
      <c r="AL367" s="207" t="str">
        <f t="shared" si="34"/>
        <v/>
      </c>
      <c r="AM367" s="132"/>
      <c r="AN367" s="132"/>
      <c r="AO367" s="112"/>
      <c r="AP367" s="112"/>
      <c r="AQ367" s="113"/>
      <c r="AR367" s="283"/>
      <c r="AS367" s="132"/>
      <c r="AT367" s="132"/>
      <c r="AU367" s="113"/>
      <c r="AV367" s="132"/>
      <c r="AW367" s="132"/>
      <c r="AX367" s="284"/>
      <c r="AY367" s="132"/>
      <c r="BA367" s="132"/>
      <c r="BB367" s="132"/>
      <c r="BC367" s="212"/>
      <c r="BD367" s="212"/>
      <c r="BE367" s="212"/>
      <c r="BF367" s="212"/>
      <c r="BG367" s="212"/>
      <c r="BH367" s="212"/>
    </row>
    <row r="368" spans="1:60" s="76" customFormat="1" x14ac:dyDescent="0.2">
      <c r="A368" s="124"/>
      <c r="B368" s="112"/>
      <c r="C368" s="207" t="str">
        <f t="shared" si="30"/>
        <v/>
      </c>
      <c r="D368" s="73"/>
      <c r="E368" s="112"/>
      <c r="F368" s="112"/>
      <c r="G368" s="112"/>
      <c r="H368" s="112"/>
      <c r="I368" s="112"/>
      <c r="J368" s="207" t="str">
        <f t="shared" si="31"/>
        <v/>
      </c>
      <c r="K368" s="112"/>
      <c r="L368" s="112"/>
      <c r="M368" s="112"/>
      <c r="N368" s="112"/>
      <c r="O368" s="112"/>
      <c r="P368" s="112"/>
      <c r="Q368" s="112"/>
      <c r="R368" s="112"/>
      <c r="S368" s="112"/>
      <c r="T368" s="207" t="str">
        <f t="shared" si="32"/>
        <v/>
      </c>
      <c r="U368" s="112"/>
      <c r="V368" s="112"/>
      <c r="W368" s="112"/>
      <c r="X368" s="112"/>
      <c r="Y368" s="207" t="str">
        <f t="shared" si="33"/>
        <v/>
      </c>
      <c r="Z368" s="112"/>
      <c r="AA368" s="112"/>
      <c r="AB368" s="112"/>
      <c r="AC368" s="282"/>
      <c r="AD368" s="132"/>
      <c r="AE368" s="132"/>
      <c r="AF368" s="132"/>
      <c r="AG368" s="119"/>
      <c r="AH368" s="119"/>
      <c r="AI368" s="119"/>
      <c r="AJ368" s="132"/>
      <c r="AK368" s="124"/>
      <c r="AL368" s="207" t="str">
        <f t="shared" si="34"/>
        <v/>
      </c>
      <c r="AM368" s="132"/>
      <c r="AN368" s="132"/>
      <c r="AO368" s="112"/>
      <c r="AP368" s="112"/>
      <c r="AQ368" s="113"/>
      <c r="AR368" s="283"/>
      <c r="AS368" s="132"/>
      <c r="AT368" s="132"/>
      <c r="AU368" s="113"/>
      <c r="AV368" s="132"/>
      <c r="AW368" s="132"/>
      <c r="AX368" s="284"/>
      <c r="AY368" s="132"/>
      <c r="BA368" s="132"/>
      <c r="BB368" s="132"/>
      <c r="BC368" s="212"/>
      <c r="BD368" s="212"/>
      <c r="BE368" s="212"/>
      <c r="BF368" s="212"/>
      <c r="BG368" s="212"/>
      <c r="BH368" s="212"/>
    </row>
    <row r="369" spans="1:60" s="76" customFormat="1" x14ac:dyDescent="0.2">
      <c r="A369" s="124"/>
      <c r="B369" s="112"/>
      <c r="C369" s="207" t="str">
        <f t="shared" si="30"/>
        <v/>
      </c>
      <c r="D369" s="73"/>
      <c r="E369" s="112"/>
      <c r="F369" s="112"/>
      <c r="G369" s="112"/>
      <c r="H369" s="112"/>
      <c r="I369" s="112"/>
      <c r="J369" s="207" t="str">
        <f t="shared" si="31"/>
        <v/>
      </c>
      <c r="K369" s="112"/>
      <c r="L369" s="112"/>
      <c r="M369" s="112"/>
      <c r="N369" s="112"/>
      <c r="O369" s="112"/>
      <c r="P369" s="112"/>
      <c r="Q369" s="112"/>
      <c r="R369" s="112"/>
      <c r="S369" s="112"/>
      <c r="T369" s="207" t="str">
        <f t="shared" si="32"/>
        <v/>
      </c>
      <c r="U369" s="112"/>
      <c r="V369" s="112"/>
      <c r="W369" s="112"/>
      <c r="X369" s="112"/>
      <c r="Y369" s="207" t="str">
        <f t="shared" si="33"/>
        <v/>
      </c>
      <c r="Z369" s="112"/>
      <c r="AA369" s="112"/>
      <c r="AB369" s="112"/>
      <c r="AC369" s="282"/>
      <c r="AD369" s="132"/>
      <c r="AE369" s="132"/>
      <c r="AF369" s="132"/>
      <c r="AG369" s="119"/>
      <c r="AH369" s="119"/>
      <c r="AI369" s="119"/>
      <c r="AJ369" s="132"/>
      <c r="AK369" s="124"/>
      <c r="AL369" s="207" t="str">
        <f t="shared" si="34"/>
        <v/>
      </c>
      <c r="AM369" s="132"/>
      <c r="AN369" s="132"/>
      <c r="AO369" s="112"/>
      <c r="AP369" s="112"/>
      <c r="AQ369" s="113"/>
      <c r="AR369" s="283"/>
      <c r="AS369" s="132"/>
      <c r="AT369" s="132"/>
      <c r="AU369" s="113"/>
      <c r="AV369" s="132"/>
      <c r="AW369" s="132"/>
      <c r="AX369" s="284"/>
      <c r="AY369" s="132"/>
      <c r="BA369" s="132"/>
      <c r="BB369" s="132"/>
      <c r="BC369" s="212"/>
      <c r="BD369" s="212"/>
      <c r="BE369" s="212"/>
      <c r="BF369" s="212"/>
      <c r="BG369" s="212"/>
      <c r="BH369" s="212"/>
    </row>
    <row r="370" spans="1:60" s="76" customFormat="1" x14ac:dyDescent="0.2">
      <c r="A370" s="124"/>
      <c r="B370" s="112"/>
      <c r="C370" s="207" t="str">
        <f t="shared" si="30"/>
        <v/>
      </c>
      <c r="D370" s="73"/>
      <c r="E370" s="112"/>
      <c r="F370" s="112"/>
      <c r="G370" s="112"/>
      <c r="H370" s="112"/>
      <c r="I370" s="112"/>
      <c r="J370" s="207" t="str">
        <f t="shared" si="31"/>
        <v/>
      </c>
      <c r="K370" s="112"/>
      <c r="L370" s="112"/>
      <c r="M370" s="112"/>
      <c r="N370" s="112"/>
      <c r="O370" s="112"/>
      <c r="P370" s="112"/>
      <c r="Q370" s="112"/>
      <c r="R370" s="112"/>
      <c r="S370" s="112"/>
      <c r="T370" s="207" t="str">
        <f t="shared" si="32"/>
        <v/>
      </c>
      <c r="U370" s="112"/>
      <c r="V370" s="112"/>
      <c r="W370" s="112"/>
      <c r="X370" s="112"/>
      <c r="Y370" s="207" t="str">
        <f t="shared" si="33"/>
        <v/>
      </c>
      <c r="Z370" s="112"/>
      <c r="AA370" s="112"/>
      <c r="AB370" s="112"/>
      <c r="AC370" s="282"/>
      <c r="AD370" s="132"/>
      <c r="AE370" s="132"/>
      <c r="AF370" s="132"/>
      <c r="AG370" s="119"/>
      <c r="AH370" s="119"/>
      <c r="AI370" s="119"/>
      <c r="AJ370" s="132"/>
      <c r="AK370" s="124"/>
      <c r="AL370" s="207" t="str">
        <f t="shared" si="34"/>
        <v/>
      </c>
      <c r="AM370" s="132"/>
      <c r="AN370" s="132"/>
      <c r="AO370" s="112"/>
      <c r="AP370" s="112"/>
      <c r="AQ370" s="113"/>
      <c r="AR370" s="283"/>
      <c r="AS370" s="132"/>
      <c r="AT370" s="132"/>
      <c r="AU370" s="113"/>
      <c r="AV370" s="132"/>
      <c r="AW370" s="132"/>
      <c r="AX370" s="284"/>
      <c r="AY370" s="132"/>
      <c r="BA370" s="132"/>
      <c r="BB370" s="132"/>
      <c r="BC370" s="212"/>
      <c r="BD370" s="212"/>
      <c r="BE370" s="212"/>
      <c r="BF370" s="212"/>
      <c r="BG370" s="212"/>
      <c r="BH370" s="212"/>
    </row>
    <row r="371" spans="1:60" s="76" customFormat="1" x14ac:dyDescent="0.2">
      <c r="A371" s="124"/>
      <c r="B371" s="112"/>
      <c r="C371" s="207" t="str">
        <f t="shared" si="30"/>
        <v/>
      </c>
      <c r="D371" s="73"/>
      <c r="E371" s="112"/>
      <c r="F371" s="112"/>
      <c r="G371" s="112"/>
      <c r="H371" s="112"/>
      <c r="I371" s="112"/>
      <c r="J371" s="207" t="str">
        <f t="shared" si="31"/>
        <v/>
      </c>
      <c r="K371" s="112"/>
      <c r="L371" s="112"/>
      <c r="M371" s="112"/>
      <c r="N371" s="112"/>
      <c r="O371" s="112"/>
      <c r="P371" s="112"/>
      <c r="Q371" s="112"/>
      <c r="R371" s="112"/>
      <c r="S371" s="112"/>
      <c r="T371" s="207" t="str">
        <f t="shared" si="32"/>
        <v/>
      </c>
      <c r="U371" s="112"/>
      <c r="V371" s="112"/>
      <c r="W371" s="112"/>
      <c r="X371" s="112"/>
      <c r="Y371" s="207" t="str">
        <f t="shared" si="33"/>
        <v/>
      </c>
      <c r="Z371" s="112"/>
      <c r="AA371" s="112"/>
      <c r="AB371" s="112"/>
      <c r="AC371" s="282"/>
      <c r="AD371" s="132"/>
      <c r="AE371" s="132"/>
      <c r="AF371" s="132"/>
      <c r="AG371" s="119"/>
      <c r="AH371" s="119"/>
      <c r="AI371" s="119"/>
      <c r="AJ371" s="132"/>
      <c r="AK371" s="124"/>
      <c r="AL371" s="207" t="str">
        <f t="shared" si="34"/>
        <v/>
      </c>
      <c r="AM371" s="132"/>
      <c r="AN371" s="132"/>
      <c r="AO371" s="112"/>
      <c r="AP371" s="112"/>
      <c r="AQ371" s="113"/>
      <c r="AR371" s="283"/>
      <c r="AS371" s="132"/>
      <c r="AT371" s="132"/>
      <c r="AU371" s="113"/>
      <c r="AV371" s="132"/>
      <c r="AW371" s="132"/>
      <c r="AX371" s="284"/>
      <c r="AY371" s="132"/>
      <c r="BA371" s="132"/>
      <c r="BB371" s="132"/>
      <c r="BC371" s="212"/>
      <c r="BD371" s="212"/>
      <c r="BE371" s="212"/>
      <c r="BF371" s="212"/>
      <c r="BG371" s="212"/>
      <c r="BH371" s="212"/>
    </row>
    <row r="372" spans="1:60" s="76" customFormat="1" x14ac:dyDescent="0.2">
      <c r="A372" s="124"/>
      <c r="B372" s="112"/>
      <c r="C372" s="207" t="str">
        <f t="shared" si="30"/>
        <v/>
      </c>
      <c r="D372" s="73"/>
      <c r="E372" s="112"/>
      <c r="F372" s="112"/>
      <c r="G372" s="112"/>
      <c r="H372" s="112"/>
      <c r="I372" s="112"/>
      <c r="J372" s="207" t="str">
        <f t="shared" si="31"/>
        <v/>
      </c>
      <c r="K372" s="112"/>
      <c r="L372" s="112"/>
      <c r="M372" s="112"/>
      <c r="N372" s="112"/>
      <c r="O372" s="112"/>
      <c r="P372" s="112"/>
      <c r="Q372" s="112"/>
      <c r="R372" s="112"/>
      <c r="S372" s="112"/>
      <c r="T372" s="207" t="str">
        <f t="shared" si="32"/>
        <v/>
      </c>
      <c r="U372" s="112"/>
      <c r="V372" s="112"/>
      <c r="W372" s="112"/>
      <c r="X372" s="112"/>
      <c r="Y372" s="207" t="str">
        <f t="shared" si="33"/>
        <v/>
      </c>
      <c r="Z372" s="112"/>
      <c r="AA372" s="112"/>
      <c r="AB372" s="112"/>
      <c r="AC372" s="282"/>
      <c r="AD372" s="132"/>
      <c r="AE372" s="132"/>
      <c r="AF372" s="132"/>
      <c r="AG372" s="119"/>
      <c r="AH372" s="119"/>
      <c r="AI372" s="119"/>
      <c r="AJ372" s="132"/>
      <c r="AK372" s="124"/>
      <c r="AL372" s="207" t="str">
        <f t="shared" si="34"/>
        <v/>
      </c>
      <c r="AM372" s="132"/>
      <c r="AN372" s="132"/>
      <c r="AO372" s="112"/>
      <c r="AP372" s="112"/>
      <c r="AQ372" s="113"/>
      <c r="AR372" s="283"/>
      <c r="AS372" s="132"/>
      <c r="AT372" s="132"/>
      <c r="AU372" s="113"/>
      <c r="AV372" s="132"/>
      <c r="AW372" s="132"/>
      <c r="AX372" s="284"/>
      <c r="AY372" s="132"/>
      <c r="BA372" s="132"/>
      <c r="BB372" s="132"/>
      <c r="BC372" s="212"/>
      <c r="BD372" s="212"/>
      <c r="BE372" s="212"/>
      <c r="BF372" s="212"/>
      <c r="BG372" s="212"/>
      <c r="BH372" s="212"/>
    </row>
    <row r="373" spans="1:60" s="76" customFormat="1" x14ac:dyDescent="0.2">
      <c r="A373" s="124"/>
      <c r="B373" s="112"/>
      <c r="C373" s="207" t="str">
        <f t="shared" si="30"/>
        <v/>
      </c>
      <c r="D373" s="73"/>
      <c r="E373" s="112"/>
      <c r="F373" s="112"/>
      <c r="G373" s="112"/>
      <c r="H373" s="112"/>
      <c r="I373" s="112"/>
      <c r="J373" s="207" t="str">
        <f t="shared" si="31"/>
        <v/>
      </c>
      <c r="K373" s="112"/>
      <c r="L373" s="112"/>
      <c r="M373" s="112"/>
      <c r="N373" s="112"/>
      <c r="O373" s="112"/>
      <c r="P373" s="112"/>
      <c r="Q373" s="112"/>
      <c r="R373" s="112"/>
      <c r="S373" s="112"/>
      <c r="T373" s="207" t="str">
        <f t="shared" si="32"/>
        <v/>
      </c>
      <c r="U373" s="112"/>
      <c r="V373" s="112"/>
      <c r="W373" s="112"/>
      <c r="X373" s="112"/>
      <c r="Y373" s="207" t="str">
        <f t="shared" si="33"/>
        <v/>
      </c>
      <c r="Z373" s="112"/>
      <c r="AA373" s="112"/>
      <c r="AB373" s="112"/>
      <c r="AC373" s="282"/>
      <c r="AD373" s="132"/>
      <c r="AE373" s="132"/>
      <c r="AF373" s="132"/>
      <c r="AG373" s="119"/>
      <c r="AH373" s="119"/>
      <c r="AI373" s="119"/>
      <c r="AJ373" s="132"/>
      <c r="AK373" s="124"/>
      <c r="AL373" s="207" t="str">
        <f t="shared" si="34"/>
        <v/>
      </c>
      <c r="AM373" s="132"/>
      <c r="AN373" s="132"/>
      <c r="AO373" s="112"/>
      <c r="AP373" s="112"/>
      <c r="AQ373" s="113"/>
      <c r="AR373" s="283"/>
      <c r="AS373" s="132"/>
      <c r="AT373" s="132"/>
      <c r="AU373" s="113"/>
      <c r="AV373" s="132"/>
      <c r="AW373" s="132"/>
      <c r="AX373" s="284"/>
      <c r="AY373" s="132"/>
      <c r="BA373" s="132"/>
      <c r="BB373" s="132"/>
      <c r="BC373" s="212"/>
      <c r="BD373" s="212"/>
      <c r="BE373" s="212"/>
      <c r="BF373" s="212"/>
      <c r="BG373" s="212"/>
      <c r="BH373" s="212"/>
    </row>
    <row r="374" spans="1:60" s="76" customFormat="1" x14ac:dyDescent="0.2">
      <c r="A374" s="124"/>
      <c r="B374" s="112"/>
      <c r="C374" s="207" t="str">
        <f t="shared" si="30"/>
        <v/>
      </c>
      <c r="D374" s="73"/>
      <c r="E374" s="112"/>
      <c r="F374" s="112"/>
      <c r="G374" s="112"/>
      <c r="H374" s="112"/>
      <c r="I374" s="112"/>
      <c r="J374" s="207" t="str">
        <f t="shared" si="31"/>
        <v/>
      </c>
      <c r="K374" s="112"/>
      <c r="L374" s="112"/>
      <c r="M374" s="112"/>
      <c r="N374" s="112"/>
      <c r="O374" s="112"/>
      <c r="P374" s="112"/>
      <c r="Q374" s="112"/>
      <c r="R374" s="112"/>
      <c r="S374" s="112"/>
      <c r="T374" s="207" t="str">
        <f t="shared" si="32"/>
        <v/>
      </c>
      <c r="U374" s="112"/>
      <c r="V374" s="112"/>
      <c r="W374" s="112"/>
      <c r="X374" s="112"/>
      <c r="Y374" s="207" t="str">
        <f t="shared" si="33"/>
        <v/>
      </c>
      <c r="Z374" s="112"/>
      <c r="AA374" s="112"/>
      <c r="AB374" s="112"/>
      <c r="AC374" s="282"/>
      <c r="AD374" s="132"/>
      <c r="AE374" s="132"/>
      <c r="AF374" s="132"/>
      <c r="AG374" s="119"/>
      <c r="AH374" s="119"/>
      <c r="AI374" s="119"/>
      <c r="AJ374" s="132"/>
      <c r="AK374" s="124"/>
      <c r="AL374" s="207" t="str">
        <f t="shared" si="34"/>
        <v/>
      </c>
      <c r="AM374" s="132"/>
      <c r="AN374" s="132"/>
      <c r="AO374" s="112"/>
      <c r="AP374" s="112"/>
      <c r="AQ374" s="113"/>
      <c r="AR374" s="283"/>
      <c r="AS374" s="132"/>
      <c r="AT374" s="132"/>
      <c r="AU374" s="113"/>
      <c r="AV374" s="132"/>
      <c r="AW374" s="132"/>
      <c r="AX374" s="284"/>
      <c r="AY374" s="132"/>
      <c r="BA374" s="132"/>
      <c r="BB374" s="132"/>
      <c r="BC374" s="212"/>
      <c r="BD374" s="212"/>
      <c r="BE374" s="212"/>
      <c r="BF374" s="212"/>
      <c r="BG374" s="212"/>
      <c r="BH374" s="212"/>
    </row>
    <row r="375" spans="1:60" s="76" customFormat="1" x14ac:dyDescent="0.2">
      <c r="A375" s="124"/>
      <c r="B375" s="112"/>
      <c r="C375" s="207" t="str">
        <f t="shared" si="30"/>
        <v/>
      </c>
      <c r="D375" s="73"/>
      <c r="E375" s="112"/>
      <c r="F375" s="112"/>
      <c r="G375" s="112"/>
      <c r="H375" s="112"/>
      <c r="I375" s="112"/>
      <c r="J375" s="207" t="str">
        <f t="shared" si="31"/>
        <v/>
      </c>
      <c r="K375" s="112"/>
      <c r="L375" s="112"/>
      <c r="M375" s="112"/>
      <c r="N375" s="112"/>
      <c r="O375" s="112"/>
      <c r="P375" s="112"/>
      <c r="Q375" s="112"/>
      <c r="R375" s="112"/>
      <c r="S375" s="112"/>
      <c r="T375" s="207" t="str">
        <f t="shared" si="32"/>
        <v/>
      </c>
      <c r="U375" s="112"/>
      <c r="V375" s="112"/>
      <c r="W375" s="112"/>
      <c r="X375" s="112"/>
      <c r="Y375" s="207" t="str">
        <f t="shared" si="33"/>
        <v/>
      </c>
      <c r="Z375" s="112"/>
      <c r="AA375" s="112"/>
      <c r="AB375" s="112"/>
      <c r="AC375" s="282"/>
      <c r="AD375" s="132"/>
      <c r="AE375" s="132"/>
      <c r="AF375" s="132"/>
      <c r="AG375" s="119"/>
      <c r="AH375" s="119"/>
      <c r="AI375" s="119"/>
      <c r="AJ375" s="132"/>
      <c r="AK375" s="124"/>
      <c r="AL375" s="207" t="str">
        <f t="shared" si="34"/>
        <v/>
      </c>
      <c r="AM375" s="132"/>
      <c r="AN375" s="132"/>
      <c r="AO375" s="112"/>
      <c r="AP375" s="112"/>
      <c r="AQ375" s="113"/>
      <c r="AR375" s="283"/>
      <c r="AS375" s="132"/>
      <c r="AT375" s="132"/>
      <c r="AU375" s="113"/>
      <c r="AV375" s="132"/>
      <c r="AW375" s="132"/>
      <c r="AX375" s="284"/>
      <c r="AY375" s="132"/>
      <c r="BA375" s="132"/>
      <c r="BB375" s="132"/>
      <c r="BC375" s="212"/>
      <c r="BD375" s="212"/>
      <c r="BE375" s="212"/>
      <c r="BF375" s="212"/>
      <c r="BG375" s="212"/>
      <c r="BH375" s="212"/>
    </row>
    <row r="376" spans="1:60" s="76" customFormat="1" x14ac:dyDescent="0.2">
      <c r="A376" s="124"/>
      <c r="B376" s="112"/>
      <c r="C376" s="207" t="str">
        <f t="shared" si="30"/>
        <v/>
      </c>
      <c r="D376" s="73"/>
      <c r="E376" s="112"/>
      <c r="F376" s="112"/>
      <c r="G376" s="112"/>
      <c r="H376" s="112"/>
      <c r="I376" s="112"/>
      <c r="J376" s="207" t="str">
        <f t="shared" si="31"/>
        <v/>
      </c>
      <c r="K376" s="112"/>
      <c r="L376" s="112"/>
      <c r="M376" s="112"/>
      <c r="N376" s="112"/>
      <c r="O376" s="112"/>
      <c r="P376" s="112"/>
      <c r="Q376" s="112"/>
      <c r="R376" s="112"/>
      <c r="S376" s="112"/>
      <c r="T376" s="207" t="str">
        <f t="shared" si="32"/>
        <v/>
      </c>
      <c r="U376" s="112"/>
      <c r="V376" s="112"/>
      <c r="W376" s="112"/>
      <c r="X376" s="112"/>
      <c r="Y376" s="207" t="str">
        <f t="shared" si="33"/>
        <v/>
      </c>
      <c r="Z376" s="112"/>
      <c r="AA376" s="112"/>
      <c r="AB376" s="112"/>
      <c r="AC376" s="282"/>
      <c r="AD376" s="132"/>
      <c r="AE376" s="132"/>
      <c r="AF376" s="132"/>
      <c r="AG376" s="119"/>
      <c r="AH376" s="119"/>
      <c r="AI376" s="119"/>
      <c r="AJ376" s="132"/>
      <c r="AK376" s="124"/>
      <c r="AL376" s="207" t="str">
        <f t="shared" si="34"/>
        <v/>
      </c>
      <c r="AM376" s="132"/>
      <c r="AN376" s="132"/>
      <c r="AO376" s="112"/>
      <c r="AP376" s="112"/>
      <c r="AQ376" s="113"/>
      <c r="AR376" s="283"/>
      <c r="AS376" s="132"/>
      <c r="AT376" s="132"/>
      <c r="AU376" s="113"/>
      <c r="AV376" s="132"/>
      <c r="AW376" s="132"/>
      <c r="AX376" s="284"/>
      <c r="AY376" s="132"/>
      <c r="BA376" s="132"/>
      <c r="BB376" s="132"/>
      <c r="BC376" s="212"/>
      <c r="BD376" s="212"/>
      <c r="BE376" s="212"/>
      <c r="BF376" s="212"/>
      <c r="BG376" s="212"/>
      <c r="BH376" s="212"/>
    </row>
    <row r="377" spans="1:60" s="76" customFormat="1" x14ac:dyDescent="0.2">
      <c r="A377" s="124"/>
      <c r="B377" s="112"/>
      <c r="C377" s="207" t="str">
        <f t="shared" si="30"/>
        <v/>
      </c>
      <c r="D377" s="73"/>
      <c r="E377" s="112"/>
      <c r="F377" s="112"/>
      <c r="G377" s="112"/>
      <c r="H377" s="112"/>
      <c r="I377" s="112"/>
      <c r="J377" s="207" t="str">
        <f t="shared" si="31"/>
        <v/>
      </c>
      <c r="K377" s="112"/>
      <c r="L377" s="112"/>
      <c r="M377" s="112"/>
      <c r="N377" s="112"/>
      <c r="O377" s="112"/>
      <c r="P377" s="112"/>
      <c r="Q377" s="112"/>
      <c r="R377" s="112"/>
      <c r="S377" s="112"/>
      <c r="T377" s="207" t="str">
        <f t="shared" si="32"/>
        <v/>
      </c>
      <c r="U377" s="112"/>
      <c r="V377" s="112"/>
      <c r="W377" s="112"/>
      <c r="X377" s="112"/>
      <c r="Y377" s="207" t="str">
        <f t="shared" si="33"/>
        <v/>
      </c>
      <c r="Z377" s="112"/>
      <c r="AA377" s="112"/>
      <c r="AB377" s="112"/>
      <c r="AC377" s="282"/>
      <c r="AD377" s="132"/>
      <c r="AE377" s="132"/>
      <c r="AF377" s="132"/>
      <c r="AG377" s="119"/>
      <c r="AH377" s="119"/>
      <c r="AI377" s="119"/>
      <c r="AJ377" s="132"/>
      <c r="AK377" s="124"/>
      <c r="AL377" s="207" t="str">
        <f t="shared" si="34"/>
        <v/>
      </c>
      <c r="AM377" s="132"/>
      <c r="AN377" s="132"/>
      <c r="AO377" s="112"/>
      <c r="AP377" s="112"/>
      <c r="AQ377" s="113"/>
      <c r="AR377" s="283"/>
      <c r="AS377" s="132"/>
      <c r="AT377" s="132"/>
      <c r="AU377" s="113"/>
      <c r="AV377" s="132"/>
      <c r="AW377" s="132"/>
      <c r="AX377" s="284"/>
      <c r="AY377" s="132"/>
      <c r="BA377" s="132"/>
      <c r="BB377" s="132"/>
      <c r="BC377" s="212"/>
      <c r="BD377" s="212"/>
      <c r="BE377" s="212"/>
      <c r="BF377" s="212"/>
      <c r="BG377" s="212"/>
      <c r="BH377" s="212"/>
    </row>
    <row r="378" spans="1:60" s="76" customFormat="1" x14ac:dyDescent="0.2">
      <c r="A378" s="124"/>
      <c r="B378" s="112"/>
      <c r="C378" s="207" t="str">
        <f t="shared" si="30"/>
        <v/>
      </c>
      <c r="D378" s="73"/>
      <c r="E378" s="112"/>
      <c r="F378" s="112"/>
      <c r="G378" s="112"/>
      <c r="H378" s="112"/>
      <c r="I378" s="112"/>
      <c r="J378" s="207" t="str">
        <f t="shared" si="31"/>
        <v/>
      </c>
      <c r="K378" s="112"/>
      <c r="L378" s="112"/>
      <c r="M378" s="112"/>
      <c r="N378" s="112"/>
      <c r="O378" s="112"/>
      <c r="P378" s="112"/>
      <c r="Q378" s="112"/>
      <c r="R378" s="112"/>
      <c r="S378" s="112"/>
      <c r="T378" s="207" t="str">
        <f t="shared" si="32"/>
        <v/>
      </c>
      <c r="U378" s="112"/>
      <c r="V378" s="112"/>
      <c r="W378" s="112"/>
      <c r="X378" s="112"/>
      <c r="Y378" s="207" t="str">
        <f t="shared" si="33"/>
        <v/>
      </c>
      <c r="Z378" s="112"/>
      <c r="AA378" s="112"/>
      <c r="AB378" s="112"/>
      <c r="AC378" s="282"/>
      <c r="AD378" s="132"/>
      <c r="AE378" s="132"/>
      <c r="AF378" s="132"/>
      <c r="AG378" s="119"/>
      <c r="AH378" s="119"/>
      <c r="AI378" s="119"/>
      <c r="AJ378" s="132"/>
      <c r="AK378" s="124"/>
      <c r="AL378" s="207" t="str">
        <f t="shared" si="34"/>
        <v/>
      </c>
      <c r="AM378" s="132"/>
      <c r="AN378" s="132"/>
      <c r="AO378" s="112"/>
      <c r="AP378" s="112"/>
      <c r="AQ378" s="113"/>
      <c r="AR378" s="283"/>
      <c r="AS378" s="132"/>
      <c r="AT378" s="132"/>
      <c r="AU378" s="113"/>
      <c r="AV378" s="132"/>
      <c r="AW378" s="132"/>
      <c r="AX378" s="284"/>
      <c r="AY378" s="132"/>
      <c r="BA378" s="132"/>
      <c r="BB378" s="132"/>
      <c r="BC378" s="212"/>
      <c r="BD378" s="212"/>
      <c r="BE378" s="212"/>
      <c r="BF378" s="212"/>
      <c r="BG378" s="212"/>
      <c r="BH378" s="212"/>
    </row>
    <row r="379" spans="1:60" s="76" customFormat="1" x14ac:dyDescent="0.2">
      <c r="A379" s="124"/>
      <c r="B379" s="112"/>
      <c r="C379" s="207" t="str">
        <f t="shared" si="30"/>
        <v/>
      </c>
      <c r="D379" s="73"/>
      <c r="E379" s="112"/>
      <c r="F379" s="112"/>
      <c r="G379" s="112"/>
      <c r="H379" s="112"/>
      <c r="I379" s="112"/>
      <c r="J379" s="207" t="str">
        <f t="shared" si="31"/>
        <v/>
      </c>
      <c r="K379" s="112"/>
      <c r="L379" s="112"/>
      <c r="M379" s="112"/>
      <c r="N379" s="112"/>
      <c r="O379" s="112"/>
      <c r="P379" s="112"/>
      <c r="Q379" s="112"/>
      <c r="R379" s="112"/>
      <c r="S379" s="112"/>
      <c r="T379" s="207" t="str">
        <f t="shared" si="32"/>
        <v/>
      </c>
      <c r="U379" s="112"/>
      <c r="V379" s="112"/>
      <c r="W379" s="112"/>
      <c r="X379" s="112"/>
      <c r="Y379" s="207" t="str">
        <f t="shared" si="33"/>
        <v/>
      </c>
      <c r="Z379" s="112"/>
      <c r="AA379" s="112"/>
      <c r="AB379" s="112"/>
      <c r="AC379" s="282"/>
      <c r="AD379" s="132"/>
      <c r="AE379" s="132"/>
      <c r="AF379" s="132"/>
      <c r="AG379" s="119"/>
      <c r="AH379" s="119"/>
      <c r="AI379" s="119"/>
      <c r="AJ379" s="132"/>
      <c r="AK379" s="124"/>
      <c r="AL379" s="207" t="str">
        <f t="shared" si="34"/>
        <v/>
      </c>
      <c r="AM379" s="132"/>
      <c r="AN379" s="132"/>
      <c r="AO379" s="112"/>
      <c r="AP379" s="112"/>
      <c r="AQ379" s="113"/>
      <c r="AR379" s="283"/>
      <c r="AS379" s="132"/>
      <c r="AT379" s="132"/>
      <c r="AU379" s="113"/>
      <c r="AV379" s="132"/>
      <c r="AW379" s="132"/>
      <c r="AX379" s="284"/>
      <c r="AY379" s="132"/>
      <c r="BA379" s="132"/>
      <c r="BB379" s="132"/>
      <c r="BC379" s="212"/>
      <c r="BD379" s="212"/>
      <c r="BE379" s="212"/>
      <c r="BF379" s="212"/>
      <c r="BG379" s="212"/>
      <c r="BH379" s="212"/>
    </row>
    <row r="380" spans="1:60" s="76" customFormat="1" x14ac:dyDescent="0.2">
      <c r="A380" s="124"/>
      <c r="B380" s="112"/>
      <c r="C380" s="207" t="str">
        <f t="shared" si="30"/>
        <v/>
      </c>
      <c r="D380" s="73"/>
      <c r="E380" s="112"/>
      <c r="F380" s="112"/>
      <c r="G380" s="112"/>
      <c r="H380" s="112"/>
      <c r="I380" s="112"/>
      <c r="J380" s="207" t="str">
        <f t="shared" si="31"/>
        <v/>
      </c>
      <c r="K380" s="112"/>
      <c r="L380" s="112"/>
      <c r="M380" s="112"/>
      <c r="N380" s="112"/>
      <c r="O380" s="112"/>
      <c r="P380" s="112"/>
      <c r="Q380" s="112"/>
      <c r="R380" s="112"/>
      <c r="S380" s="112"/>
      <c r="T380" s="207" t="str">
        <f t="shared" si="32"/>
        <v/>
      </c>
      <c r="U380" s="112"/>
      <c r="V380" s="112"/>
      <c r="W380" s="112"/>
      <c r="X380" s="112"/>
      <c r="Y380" s="207" t="str">
        <f t="shared" si="33"/>
        <v/>
      </c>
      <c r="Z380" s="112"/>
      <c r="AA380" s="112"/>
      <c r="AB380" s="112"/>
      <c r="AC380" s="282"/>
      <c r="AD380" s="132"/>
      <c r="AE380" s="132"/>
      <c r="AF380" s="132"/>
      <c r="AG380" s="119"/>
      <c r="AH380" s="119"/>
      <c r="AI380" s="119"/>
      <c r="AJ380" s="132"/>
      <c r="AK380" s="124"/>
      <c r="AL380" s="207" t="str">
        <f t="shared" si="34"/>
        <v/>
      </c>
      <c r="AM380" s="132"/>
      <c r="AN380" s="132"/>
      <c r="AO380" s="112"/>
      <c r="AP380" s="112"/>
      <c r="AQ380" s="113"/>
      <c r="AR380" s="283"/>
      <c r="AS380" s="132"/>
      <c r="AT380" s="132"/>
      <c r="AU380" s="113"/>
      <c r="AV380" s="132"/>
      <c r="AW380" s="132"/>
      <c r="AX380" s="284"/>
      <c r="AY380" s="132"/>
      <c r="BA380" s="132"/>
      <c r="BB380" s="132"/>
      <c r="BC380" s="212"/>
      <c r="BD380" s="212"/>
      <c r="BE380" s="212"/>
      <c r="BF380" s="212"/>
      <c r="BG380" s="212"/>
      <c r="BH380" s="212"/>
    </row>
    <row r="381" spans="1:60" s="76" customFormat="1" x14ac:dyDescent="0.2">
      <c r="A381" s="124"/>
      <c r="B381" s="112"/>
      <c r="C381" s="207" t="str">
        <f t="shared" si="30"/>
        <v/>
      </c>
      <c r="D381" s="73"/>
      <c r="E381" s="112"/>
      <c r="F381" s="112"/>
      <c r="G381" s="112"/>
      <c r="H381" s="112"/>
      <c r="I381" s="112"/>
      <c r="J381" s="207" t="str">
        <f t="shared" si="31"/>
        <v/>
      </c>
      <c r="K381" s="112"/>
      <c r="L381" s="112"/>
      <c r="M381" s="112"/>
      <c r="N381" s="112"/>
      <c r="O381" s="112"/>
      <c r="P381" s="112"/>
      <c r="Q381" s="112"/>
      <c r="R381" s="112"/>
      <c r="S381" s="112"/>
      <c r="T381" s="207" t="str">
        <f t="shared" si="32"/>
        <v/>
      </c>
      <c r="U381" s="112"/>
      <c r="V381" s="112"/>
      <c r="W381" s="112"/>
      <c r="X381" s="112"/>
      <c r="Y381" s="207" t="str">
        <f t="shared" si="33"/>
        <v/>
      </c>
      <c r="Z381" s="112"/>
      <c r="AA381" s="112"/>
      <c r="AB381" s="112"/>
      <c r="AC381" s="282"/>
      <c r="AD381" s="132"/>
      <c r="AE381" s="132"/>
      <c r="AF381" s="132"/>
      <c r="AG381" s="119"/>
      <c r="AH381" s="119"/>
      <c r="AI381" s="119"/>
      <c r="AJ381" s="132"/>
      <c r="AK381" s="124"/>
      <c r="AL381" s="207" t="str">
        <f t="shared" si="34"/>
        <v/>
      </c>
      <c r="AM381" s="132"/>
      <c r="AN381" s="132"/>
      <c r="AO381" s="112"/>
      <c r="AP381" s="112"/>
      <c r="AQ381" s="113"/>
      <c r="AR381" s="283"/>
      <c r="AS381" s="132"/>
      <c r="AT381" s="132"/>
      <c r="AU381" s="113"/>
      <c r="AV381" s="132"/>
      <c r="AW381" s="132"/>
      <c r="AX381" s="284"/>
      <c r="AY381" s="132"/>
      <c r="BA381" s="132"/>
      <c r="BB381" s="132"/>
      <c r="BC381" s="212"/>
      <c r="BD381" s="212"/>
      <c r="BE381" s="212"/>
      <c r="BF381" s="212"/>
      <c r="BG381" s="212"/>
      <c r="BH381" s="212"/>
    </row>
    <row r="382" spans="1:60" s="76" customFormat="1" x14ac:dyDescent="0.2">
      <c r="A382" s="124"/>
      <c r="B382" s="112"/>
      <c r="C382" s="207" t="str">
        <f t="shared" si="30"/>
        <v/>
      </c>
      <c r="D382" s="73"/>
      <c r="E382" s="112"/>
      <c r="F382" s="112"/>
      <c r="G382" s="112"/>
      <c r="H382" s="112"/>
      <c r="I382" s="112"/>
      <c r="J382" s="207" t="str">
        <f t="shared" si="31"/>
        <v/>
      </c>
      <c r="K382" s="112"/>
      <c r="L382" s="112"/>
      <c r="M382" s="112"/>
      <c r="N382" s="112"/>
      <c r="O382" s="112"/>
      <c r="P382" s="112"/>
      <c r="Q382" s="112"/>
      <c r="R382" s="112"/>
      <c r="S382" s="112"/>
      <c r="T382" s="207" t="str">
        <f t="shared" si="32"/>
        <v/>
      </c>
      <c r="U382" s="112"/>
      <c r="V382" s="112"/>
      <c r="W382" s="112"/>
      <c r="X382" s="112"/>
      <c r="Y382" s="207" t="str">
        <f t="shared" si="33"/>
        <v/>
      </c>
      <c r="Z382" s="112"/>
      <c r="AA382" s="112"/>
      <c r="AB382" s="112"/>
      <c r="AC382" s="282"/>
      <c r="AD382" s="132"/>
      <c r="AE382" s="132"/>
      <c r="AF382" s="132"/>
      <c r="AG382" s="119"/>
      <c r="AH382" s="119"/>
      <c r="AI382" s="119"/>
      <c r="AJ382" s="132"/>
      <c r="AK382" s="124"/>
      <c r="AL382" s="207" t="str">
        <f t="shared" si="34"/>
        <v/>
      </c>
      <c r="AM382" s="132"/>
      <c r="AN382" s="132"/>
      <c r="AO382" s="112"/>
      <c r="AP382" s="112"/>
      <c r="AQ382" s="113"/>
      <c r="AR382" s="283"/>
      <c r="AS382" s="132"/>
      <c r="AT382" s="132"/>
      <c r="AU382" s="113"/>
      <c r="AV382" s="132"/>
      <c r="AW382" s="132"/>
      <c r="AX382" s="284"/>
      <c r="AY382" s="132"/>
      <c r="BA382" s="132"/>
      <c r="BB382" s="132"/>
      <c r="BC382" s="212"/>
      <c r="BD382" s="212"/>
      <c r="BE382" s="212"/>
      <c r="BF382" s="212"/>
      <c r="BG382" s="212"/>
      <c r="BH382" s="212"/>
    </row>
    <row r="383" spans="1:60" s="76" customFormat="1" x14ac:dyDescent="0.2">
      <c r="A383" s="124"/>
      <c r="B383" s="112"/>
      <c r="C383" s="207" t="str">
        <f t="shared" si="30"/>
        <v/>
      </c>
      <c r="D383" s="73"/>
      <c r="E383" s="112"/>
      <c r="F383" s="112"/>
      <c r="G383" s="112"/>
      <c r="H383" s="112"/>
      <c r="I383" s="112"/>
      <c r="J383" s="207" t="str">
        <f t="shared" si="31"/>
        <v/>
      </c>
      <c r="K383" s="112"/>
      <c r="L383" s="112"/>
      <c r="M383" s="112"/>
      <c r="N383" s="112"/>
      <c r="O383" s="112"/>
      <c r="P383" s="112"/>
      <c r="Q383" s="112"/>
      <c r="R383" s="112"/>
      <c r="S383" s="112"/>
      <c r="T383" s="207" t="str">
        <f t="shared" si="32"/>
        <v/>
      </c>
      <c r="U383" s="112"/>
      <c r="V383" s="112"/>
      <c r="W383" s="112"/>
      <c r="X383" s="112"/>
      <c r="Y383" s="207" t="str">
        <f t="shared" si="33"/>
        <v/>
      </c>
      <c r="Z383" s="112"/>
      <c r="AA383" s="112"/>
      <c r="AB383" s="112"/>
      <c r="AC383" s="282"/>
      <c r="AD383" s="132"/>
      <c r="AE383" s="132"/>
      <c r="AF383" s="132"/>
      <c r="AG383" s="119"/>
      <c r="AH383" s="119"/>
      <c r="AI383" s="119"/>
      <c r="AJ383" s="132"/>
      <c r="AK383" s="124"/>
      <c r="AL383" s="207" t="str">
        <f t="shared" si="34"/>
        <v/>
      </c>
      <c r="AM383" s="132"/>
      <c r="AN383" s="132"/>
      <c r="AO383" s="112"/>
      <c r="AP383" s="112"/>
      <c r="AQ383" s="113"/>
      <c r="AR383" s="283"/>
      <c r="AS383" s="132"/>
      <c r="AT383" s="132"/>
      <c r="AU383" s="113"/>
      <c r="AV383" s="132"/>
      <c r="AW383" s="132"/>
      <c r="AX383" s="284"/>
      <c r="AY383" s="132"/>
      <c r="BA383" s="132"/>
      <c r="BB383" s="132"/>
      <c r="BC383" s="212"/>
      <c r="BD383" s="212"/>
      <c r="BE383" s="212"/>
      <c r="BF383" s="212"/>
      <c r="BG383" s="212"/>
      <c r="BH383" s="212"/>
    </row>
    <row r="384" spans="1:60" s="76" customFormat="1" x14ac:dyDescent="0.2">
      <c r="A384" s="124"/>
      <c r="B384" s="112"/>
      <c r="C384" s="207" t="str">
        <f t="shared" si="30"/>
        <v/>
      </c>
      <c r="D384" s="73"/>
      <c r="E384" s="112"/>
      <c r="F384" s="112"/>
      <c r="G384" s="112"/>
      <c r="H384" s="112"/>
      <c r="I384" s="112"/>
      <c r="J384" s="207" t="str">
        <f t="shared" si="31"/>
        <v/>
      </c>
      <c r="K384" s="112"/>
      <c r="L384" s="112"/>
      <c r="M384" s="112"/>
      <c r="N384" s="112"/>
      <c r="O384" s="112"/>
      <c r="P384" s="112"/>
      <c r="Q384" s="112"/>
      <c r="R384" s="112"/>
      <c r="S384" s="112"/>
      <c r="T384" s="207" t="str">
        <f t="shared" si="32"/>
        <v/>
      </c>
      <c r="U384" s="112"/>
      <c r="V384" s="112"/>
      <c r="W384" s="112"/>
      <c r="X384" s="112"/>
      <c r="Y384" s="207" t="str">
        <f t="shared" si="33"/>
        <v/>
      </c>
      <c r="Z384" s="112"/>
      <c r="AA384" s="112"/>
      <c r="AB384" s="112"/>
      <c r="AC384" s="282"/>
      <c r="AD384" s="132"/>
      <c r="AE384" s="132"/>
      <c r="AF384" s="132"/>
      <c r="AG384" s="119"/>
      <c r="AH384" s="119"/>
      <c r="AI384" s="119"/>
      <c r="AJ384" s="132"/>
      <c r="AK384" s="124"/>
      <c r="AL384" s="207" t="str">
        <f t="shared" si="34"/>
        <v/>
      </c>
      <c r="AM384" s="132"/>
      <c r="AN384" s="132"/>
      <c r="AO384" s="112"/>
      <c r="AP384" s="112"/>
      <c r="AQ384" s="113"/>
      <c r="AR384" s="283"/>
      <c r="AS384" s="132"/>
      <c r="AT384" s="132"/>
      <c r="AU384" s="113"/>
      <c r="AV384" s="132"/>
      <c r="AW384" s="132"/>
      <c r="AX384" s="284"/>
      <c r="AY384" s="132"/>
      <c r="BA384" s="132"/>
      <c r="BB384" s="132"/>
      <c r="BC384" s="212"/>
      <c r="BD384" s="212"/>
      <c r="BE384" s="212"/>
      <c r="BF384" s="212"/>
      <c r="BG384" s="212"/>
      <c r="BH384" s="212"/>
    </row>
    <row r="385" spans="1:60" s="76" customFormat="1" x14ac:dyDescent="0.2">
      <c r="A385" s="124"/>
      <c r="B385" s="112"/>
      <c r="C385" s="207" t="str">
        <f t="shared" si="30"/>
        <v/>
      </c>
      <c r="D385" s="73"/>
      <c r="E385" s="112"/>
      <c r="F385" s="112"/>
      <c r="G385" s="112"/>
      <c r="H385" s="112"/>
      <c r="I385" s="112"/>
      <c r="J385" s="207" t="str">
        <f t="shared" si="31"/>
        <v/>
      </c>
      <c r="K385" s="112"/>
      <c r="L385" s="112"/>
      <c r="M385" s="112"/>
      <c r="N385" s="112"/>
      <c r="O385" s="112"/>
      <c r="P385" s="112"/>
      <c r="Q385" s="112"/>
      <c r="R385" s="112"/>
      <c r="S385" s="112"/>
      <c r="T385" s="207" t="str">
        <f t="shared" si="32"/>
        <v/>
      </c>
      <c r="U385" s="112"/>
      <c r="V385" s="112"/>
      <c r="W385" s="112"/>
      <c r="X385" s="112"/>
      <c r="Y385" s="207" t="str">
        <f t="shared" si="33"/>
        <v/>
      </c>
      <c r="Z385" s="112"/>
      <c r="AA385" s="112"/>
      <c r="AB385" s="112"/>
      <c r="AC385" s="282"/>
      <c r="AD385" s="132"/>
      <c r="AE385" s="132"/>
      <c r="AF385" s="132"/>
      <c r="AG385" s="119"/>
      <c r="AH385" s="119"/>
      <c r="AI385" s="119"/>
      <c r="AJ385" s="132"/>
      <c r="AK385" s="124"/>
      <c r="AL385" s="207" t="str">
        <f t="shared" si="34"/>
        <v/>
      </c>
      <c r="AM385" s="132"/>
      <c r="AN385" s="132"/>
      <c r="AO385" s="112"/>
      <c r="AP385" s="112"/>
      <c r="AQ385" s="113"/>
      <c r="AR385" s="283"/>
      <c r="AS385" s="132"/>
      <c r="AT385" s="132"/>
      <c r="AU385" s="113"/>
      <c r="AV385" s="132"/>
      <c r="AW385" s="132"/>
      <c r="AX385" s="284"/>
      <c r="AY385" s="132"/>
      <c r="BA385" s="132"/>
      <c r="BB385" s="132"/>
      <c r="BC385" s="212"/>
      <c r="BD385" s="212"/>
      <c r="BE385" s="212"/>
      <c r="BF385" s="212"/>
      <c r="BG385" s="212"/>
      <c r="BH385" s="212"/>
    </row>
    <row r="386" spans="1:60" s="76" customFormat="1" x14ac:dyDescent="0.2">
      <c r="A386" s="124"/>
      <c r="B386" s="112"/>
      <c r="C386" s="207" t="str">
        <f t="shared" si="30"/>
        <v/>
      </c>
      <c r="D386" s="73"/>
      <c r="E386" s="112"/>
      <c r="F386" s="112"/>
      <c r="G386" s="112"/>
      <c r="H386" s="112"/>
      <c r="I386" s="112"/>
      <c r="J386" s="207" t="str">
        <f t="shared" si="31"/>
        <v/>
      </c>
      <c r="K386" s="112"/>
      <c r="L386" s="112"/>
      <c r="M386" s="112"/>
      <c r="N386" s="112"/>
      <c r="O386" s="112"/>
      <c r="P386" s="112"/>
      <c r="Q386" s="112"/>
      <c r="R386" s="112"/>
      <c r="S386" s="112"/>
      <c r="T386" s="207" t="str">
        <f t="shared" si="32"/>
        <v/>
      </c>
      <c r="U386" s="112"/>
      <c r="V386" s="112"/>
      <c r="W386" s="112"/>
      <c r="X386" s="112"/>
      <c r="Y386" s="207" t="str">
        <f t="shared" si="33"/>
        <v/>
      </c>
      <c r="Z386" s="112"/>
      <c r="AA386" s="112"/>
      <c r="AB386" s="112"/>
      <c r="AC386" s="282"/>
      <c r="AD386" s="132"/>
      <c r="AE386" s="132"/>
      <c r="AF386" s="132"/>
      <c r="AG386" s="119"/>
      <c r="AH386" s="119"/>
      <c r="AI386" s="119"/>
      <c r="AJ386" s="132"/>
      <c r="AK386" s="124"/>
      <c r="AL386" s="207" t="str">
        <f t="shared" si="34"/>
        <v/>
      </c>
      <c r="AM386" s="132"/>
      <c r="AN386" s="132"/>
      <c r="AO386" s="112"/>
      <c r="AP386" s="112"/>
      <c r="AQ386" s="113"/>
      <c r="AR386" s="283"/>
      <c r="AS386" s="132"/>
      <c r="AT386" s="132"/>
      <c r="AU386" s="113"/>
      <c r="AV386" s="132"/>
      <c r="AW386" s="132"/>
      <c r="AX386" s="284"/>
      <c r="AY386" s="132"/>
      <c r="BA386" s="132"/>
      <c r="BB386" s="132"/>
      <c r="BC386" s="212"/>
      <c r="BD386" s="212"/>
      <c r="BE386" s="212"/>
      <c r="BF386" s="212"/>
      <c r="BG386" s="212"/>
      <c r="BH386" s="212"/>
    </row>
    <row r="387" spans="1:60" s="76" customFormat="1" x14ac:dyDescent="0.2">
      <c r="A387" s="124"/>
      <c r="B387" s="112"/>
      <c r="C387" s="207" t="str">
        <f t="shared" si="30"/>
        <v/>
      </c>
      <c r="D387" s="73"/>
      <c r="E387" s="112"/>
      <c r="F387" s="112"/>
      <c r="G387" s="112"/>
      <c r="H387" s="112"/>
      <c r="I387" s="112"/>
      <c r="J387" s="207" t="str">
        <f t="shared" si="31"/>
        <v/>
      </c>
      <c r="K387" s="112"/>
      <c r="L387" s="112"/>
      <c r="M387" s="112"/>
      <c r="N387" s="112"/>
      <c r="O387" s="112"/>
      <c r="P387" s="112"/>
      <c r="Q387" s="112"/>
      <c r="R387" s="112"/>
      <c r="S387" s="112"/>
      <c r="T387" s="207" t="str">
        <f t="shared" si="32"/>
        <v/>
      </c>
      <c r="U387" s="112"/>
      <c r="V387" s="112"/>
      <c r="W387" s="112"/>
      <c r="X387" s="112"/>
      <c r="Y387" s="207" t="str">
        <f t="shared" si="33"/>
        <v/>
      </c>
      <c r="Z387" s="112"/>
      <c r="AA387" s="112"/>
      <c r="AB387" s="112"/>
      <c r="AC387" s="282"/>
      <c r="AD387" s="132"/>
      <c r="AE387" s="132"/>
      <c r="AF387" s="132"/>
      <c r="AG387" s="119"/>
      <c r="AH387" s="119"/>
      <c r="AI387" s="119"/>
      <c r="AJ387" s="132"/>
      <c r="AK387" s="124"/>
      <c r="AL387" s="207" t="str">
        <f t="shared" si="34"/>
        <v/>
      </c>
      <c r="AM387" s="132"/>
      <c r="AN387" s="132"/>
      <c r="AO387" s="112"/>
      <c r="AP387" s="112"/>
      <c r="AQ387" s="113"/>
      <c r="AR387" s="283"/>
      <c r="AS387" s="132"/>
      <c r="AT387" s="132"/>
      <c r="AU387" s="113"/>
      <c r="AV387" s="132"/>
      <c r="AW387" s="132"/>
      <c r="AX387" s="284"/>
      <c r="AY387" s="132"/>
      <c r="BA387" s="132"/>
      <c r="BB387" s="132"/>
      <c r="BC387" s="212"/>
      <c r="BD387" s="212"/>
      <c r="BE387" s="212"/>
      <c r="BF387" s="212"/>
      <c r="BG387" s="212"/>
      <c r="BH387" s="212"/>
    </row>
    <row r="388" spans="1:60" s="76" customFormat="1" x14ac:dyDescent="0.2">
      <c r="A388" s="124"/>
      <c r="B388" s="112"/>
      <c r="C388" s="207" t="str">
        <f t="shared" si="30"/>
        <v/>
      </c>
      <c r="D388" s="73"/>
      <c r="E388" s="112"/>
      <c r="F388" s="112"/>
      <c r="G388" s="112"/>
      <c r="H388" s="112"/>
      <c r="I388" s="112"/>
      <c r="J388" s="207" t="str">
        <f t="shared" si="31"/>
        <v/>
      </c>
      <c r="K388" s="112"/>
      <c r="L388" s="112"/>
      <c r="M388" s="112"/>
      <c r="N388" s="112"/>
      <c r="O388" s="112"/>
      <c r="P388" s="112"/>
      <c r="Q388" s="112"/>
      <c r="R388" s="112"/>
      <c r="S388" s="112"/>
      <c r="T388" s="207" t="str">
        <f t="shared" si="32"/>
        <v/>
      </c>
      <c r="U388" s="112"/>
      <c r="V388" s="112"/>
      <c r="W388" s="112"/>
      <c r="X388" s="112"/>
      <c r="Y388" s="207" t="str">
        <f t="shared" si="33"/>
        <v/>
      </c>
      <c r="Z388" s="112"/>
      <c r="AA388" s="112"/>
      <c r="AB388" s="112"/>
      <c r="AC388" s="282"/>
      <c r="AD388" s="132"/>
      <c r="AE388" s="132"/>
      <c r="AF388" s="132"/>
      <c r="AG388" s="119"/>
      <c r="AH388" s="119"/>
      <c r="AI388" s="119"/>
      <c r="AJ388" s="132"/>
      <c r="AK388" s="124"/>
      <c r="AL388" s="207" t="str">
        <f t="shared" si="34"/>
        <v/>
      </c>
      <c r="AM388" s="132"/>
      <c r="AN388" s="132"/>
      <c r="AO388" s="112"/>
      <c r="AP388" s="112"/>
      <c r="AQ388" s="113"/>
      <c r="AR388" s="283"/>
      <c r="AS388" s="132"/>
      <c r="AT388" s="132"/>
      <c r="AU388" s="113"/>
      <c r="AV388" s="132"/>
      <c r="AW388" s="132"/>
      <c r="AX388" s="284"/>
      <c r="AY388" s="132"/>
      <c r="BA388" s="132"/>
      <c r="BB388" s="132"/>
      <c r="BC388" s="212"/>
      <c r="BD388" s="212"/>
      <c r="BE388" s="212"/>
      <c r="BF388" s="212"/>
      <c r="BG388" s="212"/>
      <c r="BH388" s="212"/>
    </row>
    <row r="389" spans="1:60" s="76" customFormat="1" x14ac:dyDescent="0.2">
      <c r="A389" s="124"/>
      <c r="B389" s="112"/>
      <c r="C389" s="207" t="str">
        <f t="shared" si="30"/>
        <v/>
      </c>
      <c r="D389" s="73"/>
      <c r="E389" s="112"/>
      <c r="F389" s="112"/>
      <c r="G389" s="112"/>
      <c r="H389" s="112"/>
      <c r="I389" s="112"/>
      <c r="J389" s="207" t="str">
        <f t="shared" si="31"/>
        <v/>
      </c>
      <c r="K389" s="112"/>
      <c r="L389" s="112"/>
      <c r="M389" s="112"/>
      <c r="N389" s="112"/>
      <c r="O389" s="112"/>
      <c r="P389" s="112"/>
      <c r="Q389" s="112"/>
      <c r="R389" s="112"/>
      <c r="S389" s="112"/>
      <c r="T389" s="207" t="str">
        <f t="shared" si="32"/>
        <v/>
      </c>
      <c r="U389" s="112"/>
      <c r="V389" s="112"/>
      <c r="W389" s="112"/>
      <c r="X389" s="112"/>
      <c r="Y389" s="207" t="str">
        <f t="shared" si="33"/>
        <v/>
      </c>
      <c r="Z389" s="112"/>
      <c r="AA389" s="112"/>
      <c r="AB389" s="112"/>
      <c r="AC389" s="282"/>
      <c r="AD389" s="132"/>
      <c r="AE389" s="132"/>
      <c r="AF389" s="132"/>
      <c r="AG389" s="119"/>
      <c r="AH389" s="119"/>
      <c r="AI389" s="119"/>
      <c r="AJ389" s="132"/>
      <c r="AK389" s="124"/>
      <c r="AL389" s="207" t="str">
        <f t="shared" si="34"/>
        <v/>
      </c>
      <c r="AM389" s="132"/>
      <c r="AN389" s="132"/>
      <c r="AO389" s="112"/>
      <c r="AP389" s="112"/>
      <c r="AQ389" s="113"/>
      <c r="AR389" s="283"/>
      <c r="AS389" s="132"/>
      <c r="AT389" s="132"/>
      <c r="AU389" s="113"/>
      <c r="AV389" s="132"/>
      <c r="AW389" s="132"/>
      <c r="AX389" s="284"/>
      <c r="AY389" s="132"/>
      <c r="BA389" s="132"/>
      <c r="BB389" s="132"/>
      <c r="BC389" s="212"/>
      <c r="BD389" s="212"/>
      <c r="BE389" s="212"/>
      <c r="BF389" s="212"/>
      <c r="BG389" s="212"/>
      <c r="BH389" s="212"/>
    </row>
    <row r="390" spans="1:60" s="76" customFormat="1" x14ac:dyDescent="0.2">
      <c r="A390" s="124"/>
      <c r="B390" s="112"/>
      <c r="C390" s="207" t="str">
        <f t="shared" si="30"/>
        <v/>
      </c>
      <c r="D390" s="73"/>
      <c r="E390" s="112"/>
      <c r="F390" s="112"/>
      <c r="G390" s="112"/>
      <c r="H390" s="112"/>
      <c r="I390" s="112"/>
      <c r="J390" s="207" t="str">
        <f t="shared" si="31"/>
        <v/>
      </c>
      <c r="K390" s="112"/>
      <c r="L390" s="112"/>
      <c r="M390" s="112"/>
      <c r="N390" s="112"/>
      <c r="O390" s="112"/>
      <c r="P390" s="112"/>
      <c r="Q390" s="112"/>
      <c r="R390" s="112"/>
      <c r="S390" s="112"/>
      <c r="T390" s="207" t="str">
        <f t="shared" si="32"/>
        <v/>
      </c>
      <c r="U390" s="112"/>
      <c r="V390" s="112"/>
      <c r="W390" s="112"/>
      <c r="X390" s="112"/>
      <c r="Y390" s="207" t="str">
        <f t="shared" si="33"/>
        <v/>
      </c>
      <c r="Z390" s="112"/>
      <c r="AA390" s="112"/>
      <c r="AB390" s="112"/>
      <c r="AC390" s="282"/>
      <c r="AD390" s="132"/>
      <c r="AE390" s="132"/>
      <c r="AF390" s="132"/>
      <c r="AG390" s="119"/>
      <c r="AH390" s="119"/>
      <c r="AI390" s="119"/>
      <c r="AJ390" s="132"/>
      <c r="AK390" s="124"/>
      <c r="AL390" s="207" t="str">
        <f t="shared" si="34"/>
        <v/>
      </c>
      <c r="AM390" s="132"/>
      <c r="AN390" s="132"/>
      <c r="AO390" s="112"/>
      <c r="AP390" s="112"/>
      <c r="AQ390" s="113"/>
      <c r="AR390" s="283"/>
      <c r="AS390" s="132"/>
      <c r="AT390" s="132"/>
      <c r="AU390" s="113"/>
      <c r="AV390" s="132"/>
      <c r="AW390" s="132"/>
      <c r="AX390" s="284"/>
      <c r="AY390" s="132"/>
      <c r="BA390" s="132"/>
      <c r="BB390" s="132"/>
      <c r="BC390" s="212"/>
      <c r="BD390" s="212"/>
      <c r="BE390" s="212"/>
      <c r="BF390" s="212"/>
      <c r="BG390" s="212"/>
      <c r="BH390" s="212"/>
    </row>
    <row r="391" spans="1:60" s="76" customFormat="1" x14ac:dyDescent="0.2">
      <c r="A391" s="124"/>
      <c r="B391" s="112"/>
      <c r="C391" s="207" t="str">
        <f t="shared" ref="C391:C454" si="35">IF(D391="","",(VLOOKUP(D391,Generic_Road_Names_Table_Array,2,FALSE)))</f>
        <v/>
      </c>
      <c r="D391" s="73"/>
      <c r="E391" s="112"/>
      <c r="F391" s="112"/>
      <c r="G391" s="112"/>
      <c r="H391" s="112"/>
      <c r="I391" s="112"/>
      <c r="J391" s="207" t="str">
        <f t="shared" ref="J391:J454" si="36">IF(I391="","",(VLOOKUP(I391,Retaining_Wall_Wall_Type_Table_Array,2,FALSE)))</f>
        <v/>
      </c>
      <c r="K391" s="112"/>
      <c r="L391" s="112"/>
      <c r="M391" s="112"/>
      <c r="N391" s="112"/>
      <c r="O391" s="112"/>
      <c r="P391" s="112"/>
      <c r="Q391" s="112"/>
      <c r="R391" s="112"/>
      <c r="S391" s="112"/>
      <c r="T391" s="207" t="str">
        <f t="shared" ref="T391:T454" si="37">IF(S391="","",(VLOOKUP(S391,Generic_Side_Table_Array,2,FALSE)))</f>
        <v/>
      </c>
      <c r="U391" s="112"/>
      <c r="V391" s="112"/>
      <c r="W391" s="112"/>
      <c r="X391" s="112"/>
      <c r="Y391" s="207" t="str">
        <f t="shared" ref="Y391:Y454" si="38">IF(X391="","",(VLOOKUP(X391,Generic_Length_Adjustment_Reason_Table_Array,2,FALSE)))</f>
        <v/>
      </c>
      <c r="Z391" s="112"/>
      <c r="AA391" s="112"/>
      <c r="AB391" s="112"/>
      <c r="AC391" s="282"/>
      <c r="AD391" s="132"/>
      <c r="AE391" s="132"/>
      <c r="AF391" s="132"/>
      <c r="AG391" s="119"/>
      <c r="AH391" s="119"/>
      <c r="AI391" s="119"/>
      <c r="AJ391" s="132"/>
      <c r="AK391" s="124"/>
      <c r="AL391" s="207" t="str">
        <f t="shared" ref="AL391:AL454" si="39">IF(AK391="","",(VLOOKUP(AK391,Minor_Structures_ms_Material_Table_Array,2,FALSE)))</f>
        <v/>
      </c>
      <c r="AM391" s="132"/>
      <c r="AN391" s="132"/>
      <c r="AO391" s="112"/>
      <c r="AP391" s="112"/>
      <c r="AQ391" s="113"/>
      <c r="AR391" s="283"/>
      <c r="AS391" s="132"/>
      <c r="AT391" s="132"/>
      <c r="AU391" s="113"/>
      <c r="AV391" s="132"/>
      <c r="AW391" s="132"/>
      <c r="AX391" s="284"/>
      <c r="AY391" s="132"/>
      <c r="BA391" s="132"/>
      <c r="BB391" s="132"/>
      <c r="BC391" s="212"/>
      <c r="BD391" s="212"/>
      <c r="BE391" s="212"/>
      <c r="BF391" s="212"/>
      <c r="BG391" s="212"/>
      <c r="BH391" s="212"/>
    </row>
    <row r="392" spans="1:60" s="76" customFormat="1" x14ac:dyDescent="0.2">
      <c r="A392" s="124"/>
      <c r="B392" s="112"/>
      <c r="C392" s="207" t="str">
        <f t="shared" si="35"/>
        <v/>
      </c>
      <c r="D392" s="73"/>
      <c r="E392" s="112"/>
      <c r="F392" s="112"/>
      <c r="G392" s="112"/>
      <c r="H392" s="112"/>
      <c r="I392" s="112"/>
      <c r="J392" s="207" t="str">
        <f t="shared" si="36"/>
        <v/>
      </c>
      <c r="K392" s="112"/>
      <c r="L392" s="112"/>
      <c r="M392" s="112"/>
      <c r="N392" s="112"/>
      <c r="O392" s="112"/>
      <c r="P392" s="112"/>
      <c r="Q392" s="112"/>
      <c r="R392" s="112"/>
      <c r="S392" s="112"/>
      <c r="T392" s="207" t="str">
        <f t="shared" si="37"/>
        <v/>
      </c>
      <c r="U392" s="112"/>
      <c r="V392" s="112"/>
      <c r="W392" s="112"/>
      <c r="X392" s="112"/>
      <c r="Y392" s="207" t="str">
        <f t="shared" si="38"/>
        <v/>
      </c>
      <c r="Z392" s="112"/>
      <c r="AA392" s="112"/>
      <c r="AB392" s="112"/>
      <c r="AC392" s="282"/>
      <c r="AD392" s="132"/>
      <c r="AE392" s="132"/>
      <c r="AF392" s="132"/>
      <c r="AG392" s="119"/>
      <c r="AH392" s="119"/>
      <c r="AI392" s="119"/>
      <c r="AJ392" s="132"/>
      <c r="AK392" s="124"/>
      <c r="AL392" s="207" t="str">
        <f t="shared" si="39"/>
        <v/>
      </c>
      <c r="AM392" s="132"/>
      <c r="AN392" s="132"/>
      <c r="AO392" s="112"/>
      <c r="AP392" s="112"/>
      <c r="AQ392" s="113"/>
      <c r="AR392" s="283"/>
      <c r="AS392" s="132"/>
      <c r="AT392" s="132"/>
      <c r="AU392" s="113"/>
      <c r="AV392" s="132"/>
      <c r="AW392" s="132"/>
      <c r="AX392" s="284"/>
      <c r="AY392" s="132"/>
      <c r="BA392" s="132"/>
      <c r="BB392" s="132"/>
      <c r="BC392" s="212"/>
      <c r="BD392" s="212"/>
      <c r="BE392" s="212"/>
      <c r="BF392" s="212"/>
      <c r="BG392" s="212"/>
      <c r="BH392" s="212"/>
    </row>
    <row r="393" spans="1:60" s="76" customFormat="1" x14ac:dyDescent="0.2">
      <c r="A393" s="124"/>
      <c r="B393" s="112"/>
      <c r="C393" s="207" t="str">
        <f t="shared" si="35"/>
        <v/>
      </c>
      <c r="D393" s="73"/>
      <c r="E393" s="112"/>
      <c r="F393" s="112"/>
      <c r="G393" s="112"/>
      <c r="H393" s="112"/>
      <c r="I393" s="112"/>
      <c r="J393" s="207" t="str">
        <f t="shared" si="36"/>
        <v/>
      </c>
      <c r="K393" s="112"/>
      <c r="L393" s="112"/>
      <c r="M393" s="112"/>
      <c r="N393" s="112"/>
      <c r="O393" s="112"/>
      <c r="P393" s="112"/>
      <c r="Q393" s="112"/>
      <c r="R393" s="112"/>
      <c r="S393" s="112"/>
      <c r="T393" s="207" t="str">
        <f t="shared" si="37"/>
        <v/>
      </c>
      <c r="U393" s="112"/>
      <c r="V393" s="112"/>
      <c r="W393" s="112"/>
      <c r="X393" s="112"/>
      <c r="Y393" s="207" t="str">
        <f t="shared" si="38"/>
        <v/>
      </c>
      <c r="Z393" s="112"/>
      <c r="AA393" s="112"/>
      <c r="AB393" s="112"/>
      <c r="AC393" s="282"/>
      <c r="AD393" s="132"/>
      <c r="AE393" s="132"/>
      <c r="AF393" s="132"/>
      <c r="AG393" s="119"/>
      <c r="AH393" s="119"/>
      <c r="AI393" s="119"/>
      <c r="AJ393" s="132"/>
      <c r="AK393" s="124"/>
      <c r="AL393" s="207" t="str">
        <f t="shared" si="39"/>
        <v/>
      </c>
      <c r="AM393" s="132"/>
      <c r="AN393" s="132"/>
      <c r="AO393" s="112"/>
      <c r="AP393" s="112"/>
      <c r="AQ393" s="113"/>
      <c r="AR393" s="283"/>
      <c r="AS393" s="132"/>
      <c r="AT393" s="132"/>
      <c r="AU393" s="113"/>
      <c r="AV393" s="132"/>
      <c r="AW393" s="132"/>
      <c r="AX393" s="284"/>
      <c r="AY393" s="132"/>
      <c r="BA393" s="132"/>
      <c r="BB393" s="132"/>
      <c r="BC393" s="212"/>
      <c r="BD393" s="212"/>
      <c r="BE393" s="212"/>
      <c r="BF393" s="212"/>
      <c r="BG393" s="212"/>
      <c r="BH393" s="212"/>
    </row>
    <row r="394" spans="1:60" s="76" customFormat="1" x14ac:dyDescent="0.2">
      <c r="A394" s="124"/>
      <c r="B394" s="112"/>
      <c r="C394" s="207" t="str">
        <f t="shared" si="35"/>
        <v/>
      </c>
      <c r="D394" s="73"/>
      <c r="E394" s="112"/>
      <c r="F394" s="112"/>
      <c r="G394" s="112"/>
      <c r="H394" s="112"/>
      <c r="I394" s="112"/>
      <c r="J394" s="207" t="str">
        <f t="shared" si="36"/>
        <v/>
      </c>
      <c r="K394" s="112"/>
      <c r="L394" s="112"/>
      <c r="M394" s="112"/>
      <c r="N394" s="112"/>
      <c r="O394" s="112"/>
      <c r="P394" s="112"/>
      <c r="Q394" s="112"/>
      <c r="R394" s="112"/>
      <c r="S394" s="112"/>
      <c r="T394" s="207" t="str">
        <f t="shared" si="37"/>
        <v/>
      </c>
      <c r="U394" s="112"/>
      <c r="V394" s="112"/>
      <c r="W394" s="112"/>
      <c r="X394" s="112"/>
      <c r="Y394" s="207" t="str">
        <f t="shared" si="38"/>
        <v/>
      </c>
      <c r="Z394" s="112"/>
      <c r="AA394" s="112"/>
      <c r="AB394" s="112"/>
      <c r="AC394" s="282"/>
      <c r="AD394" s="132"/>
      <c r="AE394" s="132"/>
      <c r="AF394" s="132"/>
      <c r="AG394" s="119"/>
      <c r="AH394" s="119"/>
      <c r="AI394" s="119"/>
      <c r="AJ394" s="132"/>
      <c r="AK394" s="124"/>
      <c r="AL394" s="207" t="str">
        <f t="shared" si="39"/>
        <v/>
      </c>
      <c r="AM394" s="132"/>
      <c r="AN394" s="132"/>
      <c r="AO394" s="112"/>
      <c r="AP394" s="112"/>
      <c r="AQ394" s="113"/>
      <c r="AR394" s="283"/>
      <c r="AS394" s="132"/>
      <c r="AT394" s="132"/>
      <c r="AU394" s="113"/>
      <c r="AV394" s="132"/>
      <c r="AW394" s="132"/>
      <c r="AX394" s="284"/>
      <c r="AY394" s="132"/>
      <c r="BA394" s="132"/>
      <c r="BB394" s="132"/>
      <c r="BC394" s="212"/>
      <c r="BD394" s="212"/>
      <c r="BE394" s="212"/>
      <c r="BF394" s="212"/>
      <c r="BG394" s="212"/>
      <c r="BH394" s="212"/>
    </row>
    <row r="395" spans="1:60" s="76" customFormat="1" x14ac:dyDescent="0.2">
      <c r="A395" s="124"/>
      <c r="B395" s="112"/>
      <c r="C395" s="207" t="str">
        <f t="shared" si="35"/>
        <v/>
      </c>
      <c r="D395" s="73"/>
      <c r="E395" s="112"/>
      <c r="F395" s="112"/>
      <c r="G395" s="112"/>
      <c r="H395" s="112"/>
      <c r="I395" s="112"/>
      <c r="J395" s="207" t="str">
        <f t="shared" si="36"/>
        <v/>
      </c>
      <c r="K395" s="112"/>
      <c r="L395" s="112"/>
      <c r="M395" s="112"/>
      <c r="N395" s="112"/>
      <c r="O395" s="112"/>
      <c r="P395" s="112"/>
      <c r="Q395" s="112"/>
      <c r="R395" s="112"/>
      <c r="S395" s="112"/>
      <c r="T395" s="207" t="str">
        <f t="shared" si="37"/>
        <v/>
      </c>
      <c r="U395" s="112"/>
      <c r="V395" s="112"/>
      <c r="W395" s="112"/>
      <c r="X395" s="112"/>
      <c r="Y395" s="207" t="str">
        <f t="shared" si="38"/>
        <v/>
      </c>
      <c r="Z395" s="112"/>
      <c r="AA395" s="112"/>
      <c r="AB395" s="112"/>
      <c r="AC395" s="282"/>
      <c r="AD395" s="132"/>
      <c r="AE395" s="132"/>
      <c r="AF395" s="132"/>
      <c r="AG395" s="119"/>
      <c r="AH395" s="119"/>
      <c r="AI395" s="119"/>
      <c r="AJ395" s="132"/>
      <c r="AK395" s="124"/>
      <c r="AL395" s="207" t="str">
        <f t="shared" si="39"/>
        <v/>
      </c>
      <c r="AM395" s="132"/>
      <c r="AN395" s="132"/>
      <c r="AO395" s="112"/>
      <c r="AP395" s="112"/>
      <c r="AQ395" s="113"/>
      <c r="AR395" s="283"/>
      <c r="AS395" s="132"/>
      <c r="AT395" s="132"/>
      <c r="AU395" s="113"/>
      <c r="AV395" s="132"/>
      <c r="AW395" s="132"/>
      <c r="AX395" s="284"/>
      <c r="AY395" s="132"/>
      <c r="BA395" s="132"/>
      <c r="BB395" s="132"/>
      <c r="BC395" s="212"/>
      <c r="BD395" s="212"/>
      <c r="BE395" s="212"/>
      <c r="BF395" s="212"/>
      <c r="BG395" s="212"/>
      <c r="BH395" s="212"/>
    </row>
    <row r="396" spans="1:60" s="76" customFormat="1" x14ac:dyDescent="0.2">
      <c r="A396" s="124"/>
      <c r="B396" s="112"/>
      <c r="C396" s="207" t="str">
        <f t="shared" si="35"/>
        <v/>
      </c>
      <c r="D396" s="73"/>
      <c r="E396" s="112"/>
      <c r="F396" s="112"/>
      <c r="G396" s="112"/>
      <c r="H396" s="112"/>
      <c r="I396" s="112"/>
      <c r="J396" s="207" t="str">
        <f t="shared" si="36"/>
        <v/>
      </c>
      <c r="K396" s="112"/>
      <c r="L396" s="112"/>
      <c r="M396" s="112"/>
      <c r="N396" s="112"/>
      <c r="O396" s="112"/>
      <c r="P396" s="112"/>
      <c r="Q396" s="112"/>
      <c r="R396" s="112"/>
      <c r="S396" s="112"/>
      <c r="T396" s="207" t="str">
        <f t="shared" si="37"/>
        <v/>
      </c>
      <c r="U396" s="112"/>
      <c r="V396" s="112"/>
      <c r="W396" s="112"/>
      <c r="X396" s="112"/>
      <c r="Y396" s="207" t="str">
        <f t="shared" si="38"/>
        <v/>
      </c>
      <c r="Z396" s="112"/>
      <c r="AA396" s="112"/>
      <c r="AB396" s="112"/>
      <c r="AC396" s="282"/>
      <c r="AD396" s="132"/>
      <c r="AE396" s="132"/>
      <c r="AF396" s="132"/>
      <c r="AG396" s="119"/>
      <c r="AH396" s="119"/>
      <c r="AI396" s="119"/>
      <c r="AJ396" s="132"/>
      <c r="AK396" s="124"/>
      <c r="AL396" s="207" t="str">
        <f t="shared" si="39"/>
        <v/>
      </c>
      <c r="AM396" s="132"/>
      <c r="AN396" s="132"/>
      <c r="AO396" s="112"/>
      <c r="AP396" s="112"/>
      <c r="AQ396" s="113"/>
      <c r="AR396" s="283"/>
      <c r="AS396" s="132"/>
      <c r="AT396" s="132"/>
      <c r="AU396" s="113"/>
      <c r="AV396" s="132"/>
      <c r="AW396" s="132"/>
      <c r="AX396" s="284"/>
      <c r="AY396" s="132"/>
      <c r="BA396" s="132"/>
      <c r="BB396" s="132"/>
      <c r="BC396" s="212"/>
      <c r="BD396" s="212"/>
      <c r="BE396" s="212"/>
      <c r="BF396" s="212"/>
      <c r="BG396" s="212"/>
      <c r="BH396" s="212"/>
    </row>
    <row r="397" spans="1:60" s="76" customFormat="1" x14ac:dyDescent="0.2">
      <c r="A397" s="124"/>
      <c r="B397" s="112"/>
      <c r="C397" s="207" t="str">
        <f t="shared" si="35"/>
        <v/>
      </c>
      <c r="D397" s="73"/>
      <c r="E397" s="112"/>
      <c r="F397" s="112"/>
      <c r="G397" s="112"/>
      <c r="H397" s="112"/>
      <c r="I397" s="112"/>
      <c r="J397" s="207" t="str">
        <f t="shared" si="36"/>
        <v/>
      </c>
      <c r="K397" s="112"/>
      <c r="L397" s="112"/>
      <c r="M397" s="112"/>
      <c r="N397" s="112"/>
      <c r="O397" s="112"/>
      <c r="P397" s="112"/>
      <c r="Q397" s="112"/>
      <c r="R397" s="112"/>
      <c r="S397" s="112"/>
      <c r="T397" s="207" t="str">
        <f t="shared" si="37"/>
        <v/>
      </c>
      <c r="U397" s="112"/>
      <c r="V397" s="112"/>
      <c r="W397" s="112"/>
      <c r="X397" s="112"/>
      <c r="Y397" s="207" t="str">
        <f t="shared" si="38"/>
        <v/>
      </c>
      <c r="Z397" s="112"/>
      <c r="AA397" s="112"/>
      <c r="AB397" s="112"/>
      <c r="AC397" s="282"/>
      <c r="AD397" s="132"/>
      <c r="AE397" s="132"/>
      <c r="AF397" s="132"/>
      <c r="AG397" s="119"/>
      <c r="AH397" s="119"/>
      <c r="AI397" s="119"/>
      <c r="AJ397" s="132"/>
      <c r="AK397" s="124"/>
      <c r="AL397" s="207" t="str">
        <f t="shared" si="39"/>
        <v/>
      </c>
      <c r="AM397" s="132"/>
      <c r="AN397" s="132"/>
      <c r="AO397" s="112"/>
      <c r="AP397" s="112"/>
      <c r="AQ397" s="113"/>
      <c r="AR397" s="283"/>
      <c r="AS397" s="132"/>
      <c r="AT397" s="132"/>
      <c r="AU397" s="113"/>
      <c r="AV397" s="132"/>
      <c r="AW397" s="132"/>
      <c r="AX397" s="284"/>
      <c r="AY397" s="132"/>
      <c r="BA397" s="132"/>
      <c r="BB397" s="132"/>
      <c r="BC397" s="212"/>
      <c r="BD397" s="212"/>
      <c r="BE397" s="212"/>
      <c r="BF397" s="212"/>
      <c r="BG397" s="212"/>
      <c r="BH397" s="212"/>
    </row>
    <row r="398" spans="1:60" s="76" customFormat="1" x14ac:dyDescent="0.2">
      <c r="A398" s="124"/>
      <c r="B398" s="112"/>
      <c r="C398" s="207" t="str">
        <f t="shared" si="35"/>
        <v/>
      </c>
      <c r="D398" s="73"/>
      <c r="E398" s="112"/>
      <c r="F398" s="112"/>
      <c r="G398" s="112"/>
      <c r="H398" s="112"/>
      <c r="I398" s="112"/>
      <c r="J398" s="207" t="str">
        <f t="shared" si="36"/>
        <v/>
      </c>
      <c r="K398" s="112"/>
      <c r="L398" s="112"/>
      <c r="M398" s="112"/>
      <c r="N398" s="112"/>
      <c r="O398" s="112"/>
      <c r="P398" s="112"/>
      <c r="Q398" s="112"/>
      <c r="R398" s="112"/>
      <c r="S398" s="112"/>
      <c r="T398" s="207" t="str">
        <f t="shared" si="37"/>
        <v/>
      </c>
      <c r="U398" s="112"/>
      <c r="V398" s="112"/>
      <c r="W398" s="112"/>
      <c r="X398" s="112"/>
      <c r="Y398" s="207" t="str">
        <f t="shared" si="38"/>
        <v/>
      </c>
      <c r="Z398" s="112"/>
      <c r="AA398" s="112"/>
      <c r="AB398" s="112"/>
      <c r="AC398" s="282"/>
      <c r="AD398" s="132"/>
      <c r="AE398" s="132"/>
      <c r="AF398" s="132"/>
      <c r="AG398" s="119"/>
      <c r="AH398" s="119"/>
      <c r="AI398" s="119"/>
      <c r="AJ398" s="132"/>
      <c r="AK398" s="124"/>
      <c r="AL398" s="207" t="str">
        <f t="shared" si="39"/>
        <v/>
      </c>
      <c r="AM398" s="132"/>
      <c r="AN398" s="132"/>
      <c r="AO398" s="112"/>
      <c r="AP398" s="112"/>
      <c r="AQ398" s="113"/>
      <c r="AR398" s="283"/>
      <c r="AS398" s="132"/>
      <c r="AT398" s="132"/>
      <c r="AU398" s="113"/>
      <c r="AV398" s="132"/>
      <c r="AW398" s="132"/>
      <c r="AX398" s="284"/>
      <c r="AY398" s="132"/>
      <c r="BA398" s="132"/>
      <c r="BB398" s="132"/>
      <c r="BC398" s="212"/>
      <c r="BD398" s="212"/>
      <c r="BE398" s="212"/>
      <c r="BF398" s="212"/>
      <c r="BG398" s="212"/>
      <c r="BH398" s="212"/>
    </row>
    <row r="399" spans="1:60" s="76" customFormat="1" x14ac:dyDescent="0.2">
      <c r="A399" s="124"/>
      <c r="B399" s="112"/>
      <c r="C399" s="207" t="str">
        <f t="shared" si="35"/>
        <v/>
      </c>
      <c r="D399" s="73"/>
      <c r="E399" s="112"/>
      <c r="F399" s="112"/>
      <c r="G399" s="112"/>
      <c r="H399" s="112"/>
      <c r="I399" s="112"/>
      <c r="J399" s="207" t="str">
        <f t="shared" si="36"/>
        <v/>
      </c>
      <c r="K399" s="112"/>
      <c r="L399" s="112"/>
      <c r="M399" s="112"/>
      <c r="N399" s="112"/>
      <c r="O399" s="112"/>
      <c r="P399" s="112"/>
      <c r="Q399" s="112"/>
      <c r="R399" s="112"/>
      <c r="S399" s="112"/>
      <c r="T399" s="207" t="str">
        <f t="shared" si="37"/>
        <v/>
      </c>
      <c r="U399" s="112"/>
      <c r="V399" s="112"/>
      <c r="W399" s="112"/>
      <c r="X399" s="112"/>
      <c r="Y399" s="207" t="str">
        <f t="shared" si="38"/>
        <v/>
      </c>
      <c r="Z399" s="112"/>
      <c r="AA399" s="112"/>
      <c r="AB399" s="112"/>
      <c r="AC399" s="282"/>
      <c r="AD399" s="132"/>
      <c r="AE399" s="132"/>
      <c r="AF399" s="132"/>
      <c r="AG399" s="119"/>
      <c r="AH399" s="119"/>
      <c r="AI399" s="119"/>
      <c r="AJ399" s="132"/>
      <c r="AK399" s="124"/>
      <c r="AL399" s="207" t="str">
        <f t="shared" si="39"/>
        <v/>
      </c>
      <c r="AM399" s="132"/>
      <c r="AN399" s="132"/>
      <c r="AO399" s="112"/>
      <c r="AP399" s="112"/>
      <c r="AQ399" s="113"/>
      <c r="AR399" s="283"/>
      <c r="AS399" s="132"/>
      <c r="AT399" s="132"/>
      <c r="AU399" s="113"/>
      <c r="AV399" s="132"/>
      <c r="AW399" s="132"/>
      <c r="AX399" s="284"/>
      <c r="AY399" s="132"/>
      <c r="BA399" s="132"/>
      <c r="BB399" s="132"/>
      <c r="BC399" s="212"/>
      <c r="BD399" s="212"/>
      <c r="BE399" s="212"/>
      <c r="BF399" s="212"/>
      <c r="BG399" s="212"/>
      <c r="BH399" s="212"/>
    </row>
    <row r="400" spans="1:60" s="76" customFormat="1" x14ac:dyDescent="0.2">
      <c r="A400" s="124"/>
      <c r="B400" s="112"/>
      <c r="C400" s="207" t="str">
        <f t="shared" si="35"/>
        <v/>
      </c>
      <c r="D400" s="73"/>
      <c r="E400" s="112"/>
      <c r="F400" s="112"/>
      <c r="G400" s="112"/>
      <c r="H400" s="112"/>
      <c r="I400" s="112"/>
      <c r="J400" s="207" t="str">
        <f t="shared" si="36"/>
        <v/>
      </c>
      <c r="K400" s="112"/>
      <c r="L400" s="112"/>
      <c r="M400" s="112"/>
      <c r="N400" s="112"/>
      <c r="O400" s="112"/>
      <c r="P400" s="112"/>
      <c r="Q400" s="112"/>
      <c r="R400" s="112"/>
      <c r="S400" s="112"/>
      <c r="T400" s="207" t="str">
        <f t="shared" si="37"/>
        <v/>
      </c>
      <c r="U400" s="112"/>
      <c r="V400" s="112"/>
      <c r="W400" s="112"/>
      <c r="X400" s="112"/>
      <c r="Y400" s="207" t="str">
        <f t="shared" si="38"/>
        <v/>
      </c>
      <c r="Z400" s="112"/>
      <c r="AA400" s="112"/>
      <c r="AB400" s="112"/>
      <c r="AC400" s="282"/>
      <c r="AD400" s="132"/>
      <c r="AE400" s="132"/>
      <c r="AF400" s="132"/>
      <c r="AG400" s="119"/>
      <c r="AH400" s="119"/>
      <c r="AI400" s="119"/>
      <c r="AJ400" s="132"/>
      <c r="AK400" s="124"/>
      <c r="AL400" s="207" t="str">
        <f t="shared" si="39"/>
        <v/>
      </c>
      <c r="AM400" s="132"/>
      <c r="AN400" s="132"/>
      <c r="AO400" s="112"/>
      <c r="AP400" s="112"/>
      <c r="AQ400" s="113"/>
      <c r="AR400" s="283"/>
      <c r="AS400" s="132"/>
      <c r="AT400" s="132"/>
      <c r="AU400" s="113"/>
      <c r="AV400" s="132"/>
      <c r="AW400" s="132"/>
      <c r="AX400" s="284"/>
      <c r="AY400" s="132"/>
      <c r="BA400" s="132"/>
      <c r="BB400" s="132"/>
      <c r="BC400" s="212"/>
      <c r="BD400" s="212"/>
      <c r="BE400" s="212"/>
      <c r="BF400" s="212"/>
      <c r="BG400" s="212"/>
      <c r="BH400" s="212"/>
    </row>
    <row r="401" spans="1:60" s="76" customFormat="1" x14ac:dyDescent="0.2">
      <c r="A401" s="124"/>
      <c r="B401" s="112"/>
      <c r="C401" s="207" t="str">
        <f t="shared" si="35"/>
        <v/>
      </c>
      <c r="D401" s="73"/>
      <c r="E401" s="112"/>
      <c r="F401" s="112"/>
      <c r="G401" s="112"/>
      <c r="H401" s="112"/>
      <c r="I401" s="112"/>
      <c r="J401" s="207" t="str">
        <f t="shared" si="36"/>
        <v/>
      </c>
      <c r="K401" s="112"/>
      <c r="L401" s="112"/>
      <c r="M401" s="112"/>
      <c r="N401" s="112"/>
      <c r="O401" s="112"/>
      <c r="P401" s="112"/>
      <c r="Q401" s="112"/>
      <c r="R401" s="112"/>
      <c r="S401" s="112"/>
      <c r="T401" s="207" t="str">
        <f t="shared" si="37"/>
        <v/>
      </c>
      <c r="U401" s="112"/>
      <c r="V401" s="112"/>
      <c r="W401" s="112"/>
      <c r="X401" s="112"/>
      <c r="Y401" s="207" t="str">
        <f t="shared" si="38"/>
        <v/>
      </c>
      <c r="Z401" s="112"/>
      <c r="AA401" s="112"/>
      <c r="AB401" s="112"/>
      <c r="AC401" s="282"/>
      <c r="AD401" s="132"/>
      <c r="AE401" s="132"/>
      <c r="AF401" s="132"/>
      <c r="AG401" s="119"/>
      <c r="AH401" s="119"/>
      <c r="AI401" s="119"/>
      <c r="AJ401" s="132"/>
      <c r="AK401" s="124"/>
      <c r="AL401" s="207" t="str">
        <f t="shared" si="39"/>
        <v/>
      </c>
      <c r="AM401" s="132"/>
      <c r="AN401" s="132"/>
      <c r="AO401" s="112"/>
      <c r="AP401" s="112"/>
      <c r="AQ401" s="113"/>
      <c r="AR401" s="283"/>
      <c r="AS401" s="132"/>
      <c r="AT401" s="132"/>
      <c r="AU401" s="113"/>
      <c r="AV401" s="132"/>
      <c r="AW401" s="132"/>
      <c r="AX401" s="284"/>
      <c r="AY401" s="132"/>
      <c r="BA401" s="132"/>
      <c r="BB401" s="132"/>
      <c r="BC401" s="212"/>
      <c r="BD401" s="212"/>
      <c r="BE401" s="212"/>
      <c r="BF401" s="212"/>
      <c r="BG401" s="212"/>
      <c r="BH401" s="212"/>
    </row>
    <row r="402" spans="1:60" s="76" customFormat="1" x14ac:dyDescent="0.2">
      <c r="A402" s="124"/>
      <c r="B402" s="112"/>
      <c r="C402" s="207" t="str">
        <f t="shared" si="35"/>
        <v/>
      </c>
      <c r="D402" s="73"/>
      <c r="E402" s="112"/>
      <c r="F402" s="112"/>
      <c r="G402" s="112"/>
      <c r="H402" s="112"/>
      <c r="I402" s="112"/>
      <c r="J402" s="207" t="str">
        <f t="shared" si="36"/>
        <v/>
      </c>
      <c r="K402" s="112"/>
      <c r="L402" s="112"/>
      <c r="M402" s="112"/>
      <c r="N402" s="112"/>
      <c r="O402" s="112"/>
      <c r="P402" s="112"/>
      <c r="Q402" s="112"/>
      <c r="R402" s="112"/>
      <c r="S402" s="112"/>
      <c r="T402" s="207" t="str">
        <f t="shared" si="37"/>
        <v/>
      </c>
      <c r="U402" s="112"/>
      <c r="V402" s="112"/>
      <c r="W402" s="112"/>
      <c r="X402" s="112"/>
      <c r="Y402" s="207" t="str">
        <f t="shared" si="38"/>
        <v/>
      </c>
      <c r="Z402" s="112"/>
      <c r="AA402" s="112"/>
      <c r="AB402" s="112"/>
      <c r="AC402" s="282"/>
      <c r="AD402" s="132"/>
      <c r="AE402" s="132"/>
      <c r="AF402" s="132"/>
      <c r="AG402" s="119"/>
      <c r="AH402" s="119"/>
      <c r="AI402" s="119"/>
      <c r="AJ402" s="132"/>
      <c r="AK402" s="124"/>
      <c r="AL402" s="207" t="str">
        <f t="shared" si="39"/>
        <v/>
      </c>
      <c r="AM402" s="132"/>
      <c r="AN402" s="132"/>
      <c r="AO402" s="112"/>
      <c r="AP402" s="112"/>
      <c r="AQ402" s="113"/>
      <c r="AR402" s="283"/>
      <c r="AS402" s="132"/>
      <c r="AT402" s="132"/>
      <c r="AU402" s="113"/>
      <c r="AV402" s="132"/>
      <c r="AW402" s="132"/>
      <c r="AX402" s="284"/>
      <c r="AY402" s="132"/>
      <c r="BA402" s="132"/>
      <c r="BB402" s="132"/>
      <c r="BC402" s="212"/>
      <c r="BD402" s="212"/>
      <c r="BE402" s="212"/>
      <c r="BF402" s="212"/>
      <c r="BG402" s="212"/>
      <c r="BH402" s="212"/>
    </row>
    <row r="403" spans="1:60" s="76" customFormat="1" x14ac:dyDescent="0.2">
      <c r="A403" s="124"/>
      <c r="B403" s="112"/>
      <c r="C403" s="207" t="str">
        <f t="shared" si="35"/>
        <v/>
      </c>
      <c r="D403" s="73"/>
      <c r="E403" s="112"/>
      <c r="F403" s="112"/>
      <c r="G403" s="112"/>
      <c r="H403" s="112"/>
      <c r="I403" s="112"/>
      <c r="J403" s="207" t="str">
        <f t="shared" si="36"/>
        <v/>
      </c>
      <c r="K403" s="112"/>
      <c r="L403" s="112"/>
      <c r="M403" s="112"/>
      <c r="N403" s="112"/>
      <c r="O403" s="112"/>
      <c r="P403" s="112"/>
      <c r="Q403" s="112"/>
      <c r="R403" s="112"/>
      <c r="S403" s="112"/>
      <c r="T403" s="207" t="str">
        <f t="shared" si="37"/>
        <v/>
      </c>
      <c r="U403" s="112"/>
      <c r="V403" s="112"/>
      <c r="W403" s="112"/>
      <c r="X403" s="112"/>
      <c r="Y403" s="207" t="str">
        <f t="shared" si="38"/>
        <v/>
      </c>
      <c r="Z403" s="112"/>
      <c r="AA403" s="112"/>
      <c r="AB403" s="112"/>
      <c r="AC403" s="282"/>
      <c r="AD403" s="132"/>
      <c r="AE403" s="132"/>
      <c r="AF403" s="132"/>
      <c r="AG403" s="119"/>
      <c r="AH403" s="119"/>
      <c r="AI403" s="119"/>
      <c r="AJ403" s="132"/>
      <c r="AK403" s="124"/>
      <c r="AL403" s="207" t="str">
        <f t="shared" si="39"/>
        <v/>
      </c>
      <c r="AM403" s="132"/>
      <c r="AN403" s="132"/>
      <c r="AO403" s="112"/>
      <c r="AP403" s="112"/>
      <c r="AQ403" s="113"/>
      <c r="AR403" s="283"/>
      <c r="AS403" s="132"/>
      <c r="AT403" s="132"/>
      <c r="AU403" s="113"/>
      <c r="AV403" s="132"/>
      <c r="AW403" s="132"/>
      <c r="AX403" s="284"/>
      <c r="AY403" s="132"/>
      <c r="BA403" s="132"/>
      <c r="BB403" s="132"/>
      <c r="BC403" s="212"/>
      <c r="BD403" s="212"/>
      <c r="BE403" s="212"/>
      <c r="BF403" s="212"/>
      <c r="BG403" s="212"/>
      <c r="BH403" s="212"/>
    </row>
    <row r="404" spans="1:60" s="76" customFormat="1" x14ac:dyDescent="0.2">
      <c r="A404" s="124"/>
      <c r="B404" s="112"/>
      <c r="C404" s="207" t="str">
        <f t="shared" si="35"/>
        <v/>
      </c>
      <c r="D404" s="73"/>
      <c r="E404" s="112"/>
      <c r="F404" s="112"/>
      <c r="G404" s="112"/>
      <c r="H404" s="112"/>
      <c r="I404" s="112"/>
      <c r="J404" s="207" t="str">
        <f t="shared" si="36"/>
        <v/>
      </c>
      <c r="K404" s="112"/>
      <c r="L404" s="112"/>
      <c r="M404" s="112"/>
      <c r="N404" s="112"/>
      <c r="O404" s="112"/>
      <c r="P404" s="112"/>
      <c r="Q404" s="112"/>
      <c r="R404" s="112"/>
      <c r="S404" s="112"/>
      <c r="T404" s="207" t="str">
        <f t="shared" si="37"/>
        <v/>
      </c>
      <c r="U404" s="112"/>
      <c r="V404" s="112"/>
      <c r="W404" s="112"/>
      <c r="X404" s="112"/>
      <c r="Y404" s="207" t="str">
        <f t="shared" si="38"/>
        <v/>
      </c>
      <c r="Z404" s="112"/>
      <c r="AA404" s="112"/>
      <c r="AB404" s="112"/>
      <c r="AC404" s="282"/>
      <c r="AD404" s="132"/>
      <c r="AE404" s="132"/>
      <c r="AF404" s="132"/>
      <c r="AG404" s="119"/>
      <c r="AH404" s="119"/>
      <c r="AI404" s="119"/>
      <c r="AJ404" s="132"/>
      <c r="AK404" s="124"/>
      <c r="AL404" s="207" t="str">
        <f t="shared" si="39"/>
        <v/>
      </c>
      <c r="AM404" s="132"/>
      <c r="AN404" s="132"/>
      <c r="AO404" s="112"/>
      <c r="AP404" s="112"/>
      <c r="AQ404" s="113"/>
      <c r="AR404" s="283"/>
      <c r="AS404" s="132"/>
      <c r="AT404" s="132"/>
      <c r="AU404" s="113"/>
      <c r="AV404" s="132"/>
      <c r="AW404" s="132"/>
      <c r="AX404" s="284"/>
      <c r="AY404" s="132"/>
      <c r="BA404" s="132"/>
      <c r="BB404" s="132"/>
      <c r="BC404" s="212"/>
      <c r="BD404" s="212"/>
      <c r="BE404" s="212"/>
      <c r="BF404" s="212"/>
      <c r="BG404" s="212"/>
      <c r="BH404" s="212"/>
    </row>
    <row r="405" spans="1:60" s="76" customFormat="1" x14ac:dyDescent="0.2">
      <c r="A405" s="124"/>
      <c r="B405" s="112"/>
      <c r="C405" s="207" t="str">
        <f t="shared" si="35"/>
        <v/>
      </c>
      <c r="D405" s="73"/>
      <c r="E405" s="112"/>
      <c r="F405" s="112"/>
      <c r="G405" s="112"/>
      <c r="H405" s="112"/>
      <c r="I405" s="112"/>
      <c r="J405" s="207" t="str">
        <f t="shared" si="36"/>
        <v/>
      </c>
      <c r="K405" s="112"/>
      <c r="L405" s="112"/>
      <c r="M405" s="112"/>
      <c r="N405" s="112"/>
      <c r="O405" s="112"/>
      <c r="P405" s="112"/>
      <c r="Q405" s="112"/>
      <c r="R405" s="112"/>
      <c r="S405" s="112"/>
      <c r="T405" s="207" t="str">
        <f t="shared" si="37"/>
        <v/>
      </c>
      <c r="U405" s="112"/>
      <c r="V405" s="112"/>
      <c r="W405" s="112"/>
      <c r="X405" s="112"/>
      <c r="Y405" s="207" t="str">
        <f t="shared" si="38"/>
        <v/>
      </c>
      <c r="Z405" s="112"/>
      <c r="AA405" s="112"/>
      <c r="AB405" s="112"/>
      <c r="AC405" s="282"/>
      <c r="AD405" s="132"/>
      <c r="AE405" s="132"/>
      <c r="AF405" s="132"/>
      <c r="AG405" s="119"/>
      <c r="AH405" s="119"/>
      <c r="AI405" s="119"/>
      <c r="AJ405" s="132"/>
      <c r="AK405" s="124"/>
      <c r="AL405" s="207" t="str">
        <f t="shared" si="39"/>
        <v/>
      </c>
      <c r="AM405" s="132"/>
      <c r="AN405" s="132"/>
      <c r="AO405" s="112"/>
      <c r="AP405" s="112"/>
      <c r="AQ405" s="113"/>
      <c r="AR405" s="283"/>
      <c r="AS405" s="132"/>
      <c r="AT405" s="132"/>
      <c r="AU405" s="113"/>
      <c r="AV405" s="132"/>
      <c r="AW405" s="132"/>
      <c r="AX405" s="284"/>
      <c r="AY405" s="132"/>
      <c r="BA405" s="132"/>
      <c r="BB405" s="132"/>
      <c r="BC405" s="212"/>
      <c r="BD405" s="212"/>
      <c r="BE405" s="212"/>
      <c r="BF405" s="212"/>
      <c r="BG405" s="212"/>
      <c r="BH405" s="212"/>
    </row>
    <row r="406" spans="1:60" s="76" customFormat="1" x14ac:dyDescent="0.2">
      <c r="A406" s="124"/>
      <c r="B406" s="112"/>
      <c r="C406" s="207" t="str">
        <f t="shared" si="35"/>
        <v/>
      </c>
      <c r="D406" s="73"/>
      <c r="E406" s="112"/>
      <c r="F406" s="112"/>
      <c r="G406" s="112"/>
      <c r="H406" s="112"/>
      <c r="I406" s="112"/>
      <c r="J406" s="207" t="str">
        <f t="shared" si="36"/>
        <v/>
      </c>
      <c r="K406" s="112"/>
      <c r="L406" s="112"/>
      <c r="M406" s="112"/>
      <c r="N406" s="112"/>
      <c r="O406" s="112"/>
      <c r="P406" s="112"/>
      <c r="Q406" s="112"/>
      <c r="R406" s="112"/>
      <c r="S406" s="112"/>
      <c r="T406" s="207" t="str">
        <f t="shared" si="37"/>
        <v/>
      </c>
      <c r="U406" s="112"/>
      <c r="V406" s="112"/>
      <c r="W406" s="112"/>
      <c r="X406" s="112"/>
      <c r="Y406" s="207" t="str">
        <f t="shared" si="38"/>
        <v/>
      </c>
      <c r="Z406" s="112"/>
      <c r="AA406" s="112"/>
      <c r="AB406" s="112"/>
      <c r="AC406" s="282"/>
      <c r="AD406" s="132"/>
      <c r="AE406" s="132"/>
      <c r="AF406" s="132"/>
      <c r="AG406" s="119"/>
      <c r="AH406" s="119"/>
      <c r="AI406" s="119"/>
      <c r="AJ406" s="132"/>
      <c r="AK406" s="124"/>
      <c r="AL406" s="207" t="str">
        <f t="shared" si="39"/>
        <v/>
      </c>
      <c r="AM406" s="132"/>
      <c r="AN406" s="132"/>
      <c r="AO406" s="112"/>
      <c r="AP406" s="112"/>
      <c r="AQ406" s="113"/>
      <c r="AR406" s="283"/>
      <c r="AS406" s="132"/>
      <c r="AT406" s="132"/>
      <c r="AU406" s="113"/>
      <c r="AV406" s="132"/>
      <c r="AW406" s="132"/>
      <c r="AX406" s="284"/>
      <c r="AY406" s="132"/>
      <c r="BA406" s="132"/>
      <c r="BB406" s="132"/>
      <c r="BC406" s="212"/>
      <c r="BD406" s="212"/>
      <c r="BE406" s="212"/>
      <c r="BF406" s="212"/>
      <c r="BG406" s="212"/>
      <c r="BH406" s="212"/>
    </row>
    <row r="407" spans="1:60" s="76" customFormat="1" x14ac:dyDescent="0.2">
      <c r="A407" s="124"/>
      <c r="B407" s="112"/>
      <c r="C407" s="207" t="str">
        <f t="shared" si="35"/>
        <v/>
      </c>
      <c r="D407" s="73"/>
      <c r="E407" s="112"/>
      <c r="F407" s="112"/>
      <c r="G407" s="112"/>
      <c r="H407" s="112"/>
      <c r="I407" s="112"/>
      <c r="J407" s="207" t="str">
        <f t="shared" si="36"/>
        <v/>
      </c>
      <c r="K407" s="112"/>
      <c r="L407" s="112"/>
      <c r="M407" s="112"/>
      <c r="N407" s="112"/>
      <c r="O407" s="112"/>
      <c r="P407" s="112"/>
      <c r="Q407" s="112"/>
      <c r="R407" s="112"/>
      <c r="S407" s="112"/>
      <c r="T407" s="207" t="str">
        <f t="shared" si="37"/>
        <v/>
      </c>
      <c r="U407" s="112"/>
      <c r="V407" s="112"/>
      <c r="W407" s="112"/>
      <c r="X407" s="112"/>
      <c r="Y407" s="207" t="str">
        <f t="shared" si="38"/>
        <v/>
      </c>
      <c r="Z407" s="112"/>
      <c r="AA407" s="112"/>
      <c r="AB407" s="112"/>
      <c r="AC407" s="282"/>
      <c r="AD407" s="132"/>
      <c r="AE407" s="132"/>
      <c r="AF407" s="132"/>
      <c r="AG407" s="119"/>
      <c r="AH407" s="119"/>
      <c r="AI407" s="119"/>
      <c r="AJ407" s="132"/>
      <c r="AK407" s="124"/>
      <c r="AL407" s="207" t="str">
        <f t="shared" si="39"/>
        <v/>
      </c>
      <c r="AM407" s="132"/>
      <c r="AN407" s="132"/>
      <c r="AO407" s="112"/>
      <c r="AP407" s="112"/>
      <c r="AQ407" s="113"/>
      <c r="AR407" s="283"/>
      <c r="AS407" s="132"/>
      <c r="AT407" s="132"/>
      <c r="AU407" s="113"/>
      <c r="AV407" s="132"/>
      <c r="AW407" s="132"/>
      <c r="AX407" s="284"/>
      <c r="AY407" s="132"/>
      <c r="BA407" s="132"/>
      <c r="BB407" s="132"/>
      <c r="BC407" s="212"/>
      <c r="BD407" s="212"/>
      <c r="BE407" s="212"/>
      <c r="BF407" s="212"/>
      <c r="BG407" s="212"/>
      <c r="BH407" s="212"/>
    </row>
    <row r="408" spans="1:60" s="76" customFormat="1" x14ac:dyDescent="0.2">
      <c r="A408" s="124"/>
      <c r="B408" s="112"/>
      <c r="C408" s="207" t="str">
        <f t="shared" si="35"/>
        <v/>
      </c>
      <c r="D408" s="73"/>
      <c r="E408" s="112"/>
      <c r="F408" s="112"/>
      <c r="G408" s="112"/>
      <c r="H408" s="112"/>
      <c r="I408" s="112"/>
      <c r="J408" s="207" t="str">
        <f t="shared" si="36"/>
        <v/>
      </c>
      <c r="K408" s="112"/>
      <c r="L408" s="112"/>
      <c r="M408" s="112"/>
      <c r="N408" s="112"/>
      <c r="O408" s="112"/>
      <c r="P408" s="112"/>
      <c r="Q408" s="112"/>
      <c r="R408" s="112"/>
      <c r="S408" s="112"/>
      <c r="T408" s="207" t="str">
        <f t="shared" si="37"/>
        <v/>
      </c>
      <c r="U408" s="112"/>
      <c r="V408" s="112"/>
      <c r="W408" s="112"/>
      <c r="X408" s="112"/>
      <c r="Y408" s="207" t="str">
        <f t="shared" si="38"/>
        <v/>
      </c>
      <c r="Z408" s="112"/>
      <c r="AA408" s="112"/>
      <c r="AB408" s="112"/>
      <c r="AC408" s="282"/>
      <c r="AD408" s="132"/>
      <c r="AE408" s="132"/>
      <c r="AF408" s="132"/>
      <c r="AG408" s="119"/>
      <c r="AH408" s="119"/>
      <c r="AI408" s="119"/>
      <c r="AJ408" s="132"/>
      <c r="AK408" s="124"/>
      <c r="AL408" s="207" t="str">
        <f t="shared" si="39"/>
        <v/>
      </c>
      <c r="AM408" s="132"/>
      <c r="AN408" s="132"/>
      <c r="AO408" s="112"/>
      <c r="AP408" s="112"/>
      <c r="AQ408" s="113"/>
      <c r="AR408" s="283"/>
      <c r="AS408" s="132"/>
      <c r="AT408" s="132"/>
      <c r="AU408" s="113"/>
      <c r="AV408" s="132"/>
      <c r="AW408" s="132"/>
      <c r="AX408" s="284"/>
      <c r="AY408" s="132"/>
      <c r="BA408" s="132"/>
      <c r="BB408" s="132"/>
      <c r="BC408" s="212"/>
      <c r="BD408" s="212"/>
      <c r="BE408" s="212"/>
      <c r="BF408" s="212"/>
      <c r="BG408" s="212"/>
      <c r="BH408" s="212"/>
    </row>
    <row r="409" spans="1:60" s="76" customFormat="1" x14ac:dyDescent="0.2">
      <c r="A409" s="124"/>
      <c r="B409" s="112"/>
      <c r="C409" s="207" t="str">
        <f t="shared" si="35"/>
        <v/>
      </c>
      <c r="D409" s="73"/>
      <c r="E409" s="112"/>
      <c r="F409" s="112"/>
      <c r="G409" s="112"/>
      <c r="H409" s="112"/>
      <c r="I409" s="112"/>
      <c r="J409" s="207" t="str">
        <f t="shared" si="36"/>
        <v/>
      </c>
      <c r="K409" s="112"/>
      <c r="L409" s="112"/>
      <c r="M409" s="112"/>
      <c r="N409" s="112"/>
      <c r="O409" s="112"/>
      <c r="P409" s="112"/>
      <c r="Q409" s="112"/>
      <c r="R409" s="112"/>
      <c r="S409" s="112"/>
      <c r="T409" s="207" t="str">
        <f t="shared" si="37"/>
        <v/>
      </c>
      <c r="U409" s="112"/>
      <c r="V409" s="112"/>
      <c r="W409" s="112"/>
      <c r="X409" s="112"/>
      <c r="Y409" s="207" t="str">
        <f t="shared" si="38"/>
        <v/>
      </c>
      <c r="Z409" s="112"/>
      <c r="AA409" s="112"/>
      <c r="AB409" s="112"/>
      <c r="AC409" s="282"/>
      <c r="AD409" s="132"/>
      <c r="AE409" s="132"/>
      <c r="AF409" s="132"/>
      <c r="AG409" s="119"/>
      <c r="AH409" s="119"/>
      <c r="AI409" s="119"/>
      <c r="AJ409" s="132"/>
      <c r="AK409" s="124"/>
      <c r="AL409" s="207" t="str">
        <f t="shared" si="39"/>
        <v/>
      </c>
      <c r="AM409" s="132"/>
      <c r="AN409" s="132"/>
      <c r="AO409" s="112"/>
      <c r="AP409" s="112"/>
      <c r="AQ409" s="113"/>
      <c r="AR409" s="283"/>
      <c r="AS409" s="132"/>
      <c r="AT409" s="132"/>
      <c r="AU409" s="113"/>
      <c r="AV409" s="132"/>
      <c r="AW409" s="132"/>
      <c r="AX409" s="284"/>
      <c r="AY409" s="132"/>
      <c r="BA409" s="132"/>
      <c r="BB409" s="132"/>
      <c r="BC409" s="212"/>
      <c r="BD409" s="212"/>
      <c r="BE409" s="212"/>
      <c r="BF409" s="212"/>
      <c r="BG409" s="212"/>
      <c r="BH409" s="212"/>
    </row>
    <row r="410" spans="1:60" s="76" customFormat="1" x14ac:dyDescent="0.2">
      <c r="A410" s="124"/>
      <c r="B410" s="112"/>
      <c r="C410" s="207" t="str">
        <f t="shared" si="35"/>
        <v/>
      </c>
      <c r="D410" s="73"/>
      <c r="E410" s="112"/>
      <c r="F410" s="112"/>
      <c r="G410" s="112"/>
      <c r="H410" s="112"/>
      <c r="I410" s="112"/>
      <c r="J410" s="207" t="str">
        <f t="shared" si="36"/>
        <v/>
      </c>
      <c r="K410" s="112"/>
      <c r="L410" s="112"/>
      <c r="M410" s="112"/>
      <c r="N410" s="112"/>
      <c r="O410" s="112"/>
      <c r="P410" s="112"/>
      <c r="Q410" s="112"/>
      <c r="R410" s="112"/>
      <c r="S410" s="112"/>
      <c r="T410" s="207" t="str">
        <f t="shared" si="37"/>
        <v/>
      </c>
      <c r="U410" s="112"/>
      <c r="V410" s="112"/>
      <c r="W410" s="112"/>
      <c r="X410" s="112"/>
      <c r="Y410" s="207" t="str">
        <f t="shared" si="38"/>
        <v/>
      </c>
      <c r="Z410" s="112"/>
      <c r="AA410" s="112"/>
      <c r="AB410" s="112"/>
      <c r="AC410" s="282"/>
      <c r="AD410" s="132"/>
      <c r="AE410" s="132"/>
      <c r="AF410" s="132"/>
      <c r="AG410" s="119"/>
      <c r="AH410" s="119"/>
      <c r="AI410" s="119"/>
      <c r="AJ410" s="132"/>
      <c r="AK410" s="124"/>
      <c r="AL410" s="207" t="str">
        <f t="shared" si="39"/>
        <v/>
      </c>
      <c r="AM410" s="132"/>
      <c r="AN410" s="132"/>
      <c r="AO410" s="112"/>
      <c r="AP410" s="112"/>
      <c r="AQ410" s="113"/>
      <c r="AR410" s="283"/>
      <c r="AS410" s="132"/>
      <c r="AT410" s="132"/>
      <c r="AU410" s="113"/>
      <c r="AV410" s="132"/>
      <c r="AW410" s="132"/>
      <c r="AX410" s="284"/>
      <c r="AY410" s="132"/>
      <c r="BA410" s="132"/>
      <c r="BB410" s="132"/>
      <c r="BC410" s="212"/>
      <c r="BD410" s="212"/>
      <c r="BE410" s="212"/>
      <c r="BF410" s="212"/>
      <c r="BG410" s="212"/>
      <c r="BH410" s="212"/>
    </row>
    <row r="411" spans="1:60" s="76" customFormat="1" x14ac:dyDescent="0.2">
      <c r="A411" s="124"/>
      <c r="B411" s="112"/>
      <c r="C411" s="207" t="str">
        <f t="shared" si="35"/>
        <v/>
      </c>
      <c r="D411" s="73"/>
      <c r="E411" s="112"/>
      <c r="F411" s="112"/>
      <c r="G411" s="112"/>
      <c r="H411" s="112"/>
      <c r="I411" s="112"/>
      <c r="J411" s="207" t="str">
        <f t="shared" si="36"/>
        <v/>
      </c>
      <c r="K411" s="112"/>
      <c r="L411" s="112"/>
      <c r="M411" s="112"/>
      <c r="N411" s="112"/>
      <c r="O411" s="112"/>
      <c r="P411" s="112"/>
      <c r="Q411" s="112"/>
      <c r="R411" s="112"/>
      <c r="S411" s="112"/>
      <c r="T411" s="207" t="str">
        <f t="shared" si="37"/>
        <v/>
      </c>
      <c r="U411" s="112"/>
      <c r="V411" s="112"/>
      <c r="W411" s="112"/>
      <c r="X411" s="112"/>
      <c r="Y411" s="207" t="str">
        <f t="shared" si="38"/>
        <v/>
      </c>
      <c r="Z411" s="112"/>
      <c r="AA411" s="112"/>
      <c r="AB411" s="112"/>
      <c r="AC411" s="282"/>
      <c r="AD411" s="132"/>
      <c r="AE411" s="132"/>
      <c r="AF411" s="132"/>
      <c r="AG411" s="119"/>
      <c r="AH411" s="119"/>
      <c r="AI411" s="119"/>
      <c r="AJ411" s="132"/>
      <c r="AK411" s="124"/>
      <c r="AL411" s="207" t="str">
        <f t="shared" si="39"/>
        <v/>
      </c>
      <c r="AM411" s="132"/>
      <c r="AN411" s="132"/>
      <c r="AO411" s="112"/>
      <c r="AP411" s="112"/>
      <c r="AQ411" s="113"/>
      <c r="AR411" s="283"/>
      <c r="AS411" s="132"/>
      <c r="AT411" s="132"/>
      <c r="AU411" s="113"/>
      <c r="AV411" s="132"/>
      <c r="AW411" s="132"/>
      <c r="AX411" s="284"/>
      <c r="AY411" s="132"/>
      <c r="BA411" s="132"/>
      <c r="BB411" s="132"/>
      <c r="BC411" s="212"/>
      <c r="BD411" s="212"/>
      <c r="BE411" s="212"/>
      <c r="BF411" s="212"/>
      <c r="BG411" s="212"/>
      <c r="BH411" s="212"/>
    </row>
    <row r="412" spans="1:60" s="76" customFormat="1" x14ac:dyDescent="0.2">
      <c r="A412" s="124"/>
      <c r="B412" s="112"/>
      <c r="C412" s="207" t="str">
        <f t="shared" si="35"/>
        <v/>
      </c>
      <c r="D412" s="73"/>
      <c r="E412" s="112"/>
      <c r="F412" s="112"/>
      <c r="G412" s="112"/>
      <c r="H412" s="112"/>
      <c r="I412" s="112"/>
      <c r="J412" s="207" t="str">
        <f t="shared" si="36"/>
        <v/>
      </c>
      <c r="K412" s="112"/>
      <c r="L412" s="112"/>
      <c r="M412" s="112"/>
      <c r="N412" s="112"/>
      <c r="O412" s="112"/>
      <c r="P412" s="112"/>
      <c r="Q412" s="112"/>
      <c r="R412" s="112"/>
      <c r="S412" s="112"/>
      <c r="T412" s="207" t="str">
        <f t="shared" si="37"/>
        <v/>
      </c>
      <c r="U412" s="112"/>
      <c r="V412" s="112"/>
      <c r="W412" s="112"/>
      <c r="X412" s="112"/>
      <c r="Y412" s="207" t="str">
        <f t="shared" si="38"/>
        <v/>
      </c>
      <c r="Z412" s="112"/>
      <c r="AA412" s="112"/>
      <c r="AB412" s="112"/>
      <c r="AC412" s="282"/>
      <c r="AD412" s="132"/>
      <c r="AE412" s="132"/>
      <c r="AF412" s="132"/>
      <c r="AG412" s="119"/>
      <c r="AH412" s="119"/>
      <c r="AI412" s="119"/>
      <c r="AJ412" s="132"/>
      <c r="AK412" s="124"/>
      <c r="AL412" s="207" t="str">
        <f t="shared" si="39"/>
        <v/>
      </c>
      <c r="AM412" s="132"/>
      <c r="AN412" s="132"/>
      <c r="AO412" s="112"/>
      <c r="AP412" s="112"/>
      <c r="AQ412" s="113"/>
      <c r="AR412" s="283"/>
      <c r="AS412" s="132"/>
      <c r="AT412" s="132"/>
      <c r="AU412" s="113"/>
      <c r="AV412" s="132"/>
      <c r="AW412" s="132"/>
      <c r="AX412" s="284"/>
      <c r="AY412" s="132"/>
      <c r="BA412" s="132"/>
      <c r="BB412" s="132"/>
      <c r="BC412" s="212"/>
      <c r="BD412" s="212"/>
      <c r="BE412" s="212"/>
      <c r="BF412" s="212"/>
      <c r="BG412" s="212"/>
      <c r="BH412" s="212"/>
    </row>
    <row r="413" spans="1:60" s="76" customFormat="1" x14ac:dyDescent="0.2">
      <c r="A413" s="124"/>
      <c r="B413" s="112"/>
      <c r="C413" s="207" t="str">
        <f t="shared" si="35"/>
        <v/>
      </c>
      <c r="D413" s="73"/>
      <c r="E413" s="112"/>
      <c r="F413" s="112"/>
      <c r="G413" s="112"/>
      <c r="H413" s="112"/>
      <c r="I413" s="112"/>
      <c r="J413" s="207" t="str">
        <f t="shared" si="36"/>
        <v/>
      </c>
      <c r="K413" s="112"/>
      <c r="L413" s="112"/>
      <c r="M413" s="112"/>
      <c r="N413" s="112"/>
      <c r="O413" s="112"/>
      <c r="P413" s="112"/>
      <c r="Q413" s="112"/>
      <c r="R413" s="112"/>
      <c r="S413" s="112"/>
      <c r="T413" s="207" t="str">
        <f t="shared" si="37"/>
        <v/>
      </c>
      <c r="U413" s="112"/>
      <c r="V413" s="112"/>
      <c r="W413" s="112"/>
      <c r="X413" s="112"/>
      <c r="Y413" s="207" t="str">
        <f t="shared" si="38"/>
        <v/>
      </c>
      <c r="Z413" s="112"/>
      <c r="AA413" s="112"/>
      <c r="AB413" s="112"/>
      <c r="AC413" s="282"/>
      <c r="AD413" s="132"/>
      <c r="AE413" s="132"/>
      <c r="AF413" s="132"/>
      <c r="AG413" s="119"/>
      <c r="AH413" s="119"/>
      <c r="AI413" s="119"/>
      <c r="AJ413" s="132"/>
      <c r="AK413" s="124"/>
      <c r="AL413" s="207" t="str">
        <f t="shared" si="39"/>
        <v/>
      </c>
      <c r="AM413" s="132"/>
      <c r="AN413" s="132"/>
      <c r="AO413" s="112"/>
      <c r="AP413" s="112"/>
      <c r="AQ413" s="113"/>
      <c r="AR413" s="283"/>
      <c r="AS413" s="132"/>
      <c r="AT413" s="132"/>
      <c r="AU413" s="113"/>
      <c r="AV413" s="132"/>
      <c r="AW413" s="132"/>
      <c r="AX413" s="284"/>
      <c r="AY413" s="132"/>
      <c r="BA413" s="132"/>
      <c r="BB413" s="132"/>
      <c r="BC413" s="212"/>
      <c r="BD413" s="212"/>
      <c r="BE413" s="212"/>
      <c r="BF413" s="212"/>
      <c r="BG413" s="212"/>
      <c r="BH413" s="212"/>
    </row>
    <row r="414" spans="1:60" s="76" customFormat="1" x14ac:dyDescent="0.2">
      <c r="A414" s="124"/>
      <c r="B414" s="112"/>
      <c r="C414" s="207" t="str">
        <f t="shared" si="35"/>
        <v/>
      </c>
      <c r="D414" s="73"/>
      <c r="E414" s="112"/>
      <c r="F414" s="112"/>
      <c r="G414" s="112"/>
      <c r="H414" s="112"/>
      <c r="I414" s="112"/>
      <c r="J414" s="207" t="str">
        <f t="shared" si="36"/>
        <v/>
      </c>
      <c r="K414" s="112"/>
      <c r="L414" s="112"/>
      <c r="M414" s="112"/>
      <c r="N414" s="112"/>
      <c r="O414" s="112"/>
      <c r="P414" s="112"/>
      <c r="Q414" s="112"/>
      <c r="R414" s="112"/>
      <c r="S414" s="112"/>
      <c r="T414" s="207" t="str">
        <f t="shared" si="37"/>
        <v/>
      </c>
      <c r="U414" s="112"/>
      <c r="V414" s="112"/>
      <c r="W414" s="112"/>
      <c r="X414" s="112"/>
      <c r="Y414" s="207" t="str">
        <f t="shared" si="38"/>
        <v/>
      </c>
      <c r="Z414" s="112"/>
      <c r="AA414" s="112"/>
      <c r="AB414" s="112"/>
      <c r="AC414" s="282"/>
      <c r="AD414" s="132"/>
      <c r="AE414" s="132"/>
      <c r="AF414" s="132"/>
      <c r="AG414" s="119"/>
      <c r="AH414" s="119"/>
      <c r="AI414" s="119"/>
      <c r="AJ414" s="132"/>
      <c r="AK414" s="124"/>
      <c r="AL414" s="207" t="str">
        <f t="shared" si="39"/>
        <v/>
      </c>
      <c r="AM414" s="132"/>
      <c r="AN414" s="132"/>
      <c r="AO414" s="112"/>
      <c r="AP414" s="112"/>
      <c r="AQ414" s="113"/>
      <c r="AR414" s="283"/>
      <c r="AS414" s="132"/>
      <c r="AT414" s="132"/>
      <c r="AU414" s="113"/>
      <c r="AV414" s="132"/>
      <c r="AW414" s="132"/>
      <c r="AX414" s="284"/>
      <c r="AY414" s="132"/>
      <c r="BA414" s="132"/>
      <c r="BB414" s="132"/>
      <c r="BC414" s="212"/>
      <c r="BD414" s="212"/>
      <c r="BE414" s="212"/>
      <c r="BF414" s="212"/>
      <c r="BG414" s="212"/>
      <c r="BH414" s="212"/>
    </row>
    <row r="415" spans="1:60" s="76" customFormat="1" x14ac:dyDescent="0.2">
      <c r="A415" s="124"/>
      <c r="B415" s="112"/>
      <c r="C415" s="207" t="str">
        <f t="shared" si="35"/>
        <v/>
      </c>
      <c r="D415" s="73"/>
      <c r="E415" s="112"/>
      <c r="F415" s="112"/>
      <c r="G415" s="112"/>
      <c r="H415" s="112"/>
      <c r="I415" s="112"/>
      <c r="J415" s="207" t="str">
        <f t="shared" si="36"/>
        <v/>
      </c>
      <c r="K415" s="112"/>
      <c r="L415" s="112"/>
      <c r="M415" s="112"/>
      <c r="N415" s="112"/>
      <c r="O415" s="112"/>
      <c r="P415" s="112"/>
      <c r="Q415" s="112"/>
      <c r="R415" s="112"/>
      <c r="S415" s="112"/>
      <c r="T415" s="207" t="str">
        <f t="shared" si="37"/>
        <v/>
      </c>
      <c r="U415" s="112"/>
      <c r="V415" s="112"/>
      <c r="W415" s="112"/>
      <c r="X415" s="112"/>
      <c r="Y415" s="207" t="str">
        <f t="shared" si="38"/>
        <v/>
      </c>
      <c r="Z415" s="112"/>
      <c r="AA415" s="112"/>
      <c r="AB415" s="112"/>
      <c r="AC415" s="282"/>
      <c r="AD415" s="132"/>
      <c r="AE415" s="132"/>
      <c r="AF415" s="132"/>
      <c r="AG415" s="119"/>
      <c r="AH415" s="119"/>
      <c r="AI415" s="119"/>
      <c r="AJ415" s="132"/>
      <c r="AK415" s="124"/>
      <c r="AL415" s="207" t="str">
        <f t="shared" si="39"/>
        <v/>
      </c>
      <c r="AM415" s="132"/>
      <c r="AN415" s="132"/>
      <c r="AO415" s="112"/>
      <c r="AP415" s="112"/>
      <c r="AQ415" s="113"/>
      <c r="AR415" s="283"/>
      <c r="AS415" s="132"/>
      <c r="AT415" s="132"/>
      <c r="AU415" s="113"/>
      <c r="AV415" s="132"/>
      <c r="AW415" s="132"/>
      <c r="AX415" s="284"/>
      <c r="AY415" s="132"/>
      <c r="BA415" s="132"/>
      <c r="BB415" s="132"/>
      <c r="BC415" s="212"/>
      <c r="BD415" s="212"/>
      <c r="BE415" s="212"/>
      <c r="BF415" s="212"/>
      <c r="BG415" s="212"/>
      <c r="BH415" s="212"/>
    </row>
    <row r="416" spans="1:60" s="76" customFormat="1" x14ac:dyDescent="0.2">
      <c r="A416" s="124"/>
      <c r="B416" s="112"/>
      <c r="C416" s="207" t="str">
        <f t="shared" si="35"/>
        <v/>
      </c>
      <c r="D416" s="73"/>
      <c r="E416" s="112"/>
      <c r="F416" s="112"/>
      <c r="G416" s="112"/>
      <c r="H416" s="112"/>
      <c r="I416" s="112"/>
      <c r="J416" s="207" t="str">
        <f t="shared" si="36"/>
        <v/>
      </c>
      <c r="K416" s="112"/>
      <c r="L416" s="112"/>
      <c r="M416" s="112"/>
      <c r="N416" s="112"/>
      <c r="O416" s="112"/>
      <c r="P416" s="112"/>
      <c r="Q416" s="112"/>
      <c r="R416" s="112"/>
      <c r="S416" s="112"/>
      <c r="T416" s="207" t="str">
        <f t="shared" si="37"/>
        <v/>
      </c>
      <c r="U416" s="112"/>
      <c r="V416" s="112"/>
      <c r="W416" s="112"/>
      <c r="X416" s="112"/>
      <c r="Y416" s="207" t="str">
        <f t="shared" si="38"/>
        <v/>
      </c>
      <c r="Z416" s="112"/>
      <c r="AA416" s="112"/>
      <c r="AB416" s="112"/>
      <c r="AC416" s="282"/>
      <c r="AD416" s="132"/>
      <c r="AE416" s="132"/>
      <c r="AF416" s="132"/>
      <c r="AG416" s="119"/>
      <c r="AH416" s="119"/>
      <c r="AI416" s="119"/>
      <c r="AJ416" s="132"/>
      <c r="AK416" s="124"/>
      <c r="AL416" s="207" t="str">
        <f t="shared" si="39"/>
        <v/>
      </c>
      <c r="AM416" s="132"/>
      <c r="AN416" s="132"/>
      <c r="AO416" s="112"/>
      <c r="AP416" s="112"/>
      <c r="AQ416" s="113"/>
      <c r="AR416" s="283"/>
      <c r="AS416" s="132"/>
      <c r="AT416" s="132"/>
      <c r="AU416" s="113"/>
      <c r="AV416" s="132"/>
      <c r="AW416" s="132"/>
      <c r="AX416" s="284"/>
      <c r="AY416" s="132"/>
      <c r="BA416" s="132"/>
      <c r="BB416" s="132"/>
      <c r="BC416" s="212"/>
      <c r="BD416" s="212"/>
      <c r="BE416" s="212"/>
      <c r="BF416" s="212"/>
      <c r="BG416" s="212"/>
      <c r="BH416" s="212"/>
    </row>
    <row r="417" spans="1:60" s="76" customFormat="1" x14ac:dyDescent="0.2">
      <c r="A417" s="124"/>
      <c r="B417" s="112"/>
      <c r="C417" s="207" t="str">
        <f t="shared" si="35"/>
        <v/>
      </c>
      <c r="D417" s="73"/>
      <c r="E417" s="112"/>
      <c r="F417" s="112"/>
      <c r="G417" s="112"/>
      <c r="H417" s="112"/>
      <c r="I417" s="112"/>
      <c r="J417" s="207" t="str">
        <f t="shared" si="36"/>
        <v/>
      </c>
      <c r="K417" s="112"/>
      <c r="L417" s="112"/>
      <c r="M417" s="112"/>
      <c r="N417" s="112"/>
      <c r="O417" s="112"/>
      <c r="P417" s="112"/>
      <c r="Q417" s="112"/>
      <c r="R417" s="112"/>
      <c r="S417" s="112"/>
      <c r="T417" s="207" t="str">
        <f t="shared" si="37"/>
        <v/>
      </c>
      <c r="U417" s="112"/>
      <c r="V417" s="112"/>
      <c r="W417" s="112"/>
      <c r="X417" s="112"/>
      <c r="Y417" s="207" t="str">
        <f t="shared" si="38"/>
        <v/>
      </c>
      <c r="Z417" s="112"/>
      <c r="AA417" s="112"/>
      <c r="AB417" s="112"/>
      <c r="AC417" s="282"/>
      <c r="AD417" s="132"/>
      <c r="AE417" s="132"/>
      <c r="AF417" s="132"/>
      <c r="AG417" s="119"/>
      <c r="AH417" s="119"/>
      <c r="AI417" s="119"/>
      <c r="AJ417" s="132"/>
      <c r="AK417" s="124"/>
      <c r="AL417" s="207" t="str">
        <f t="shared" si="39"/>
        <v/>
      </c>
      <c r="AM417" s="132"/>
      <c r="AN417" s="132"/>
      <c r="AO417" s="112"/>
      <c r="AP417" s="112"/>
      <c r="AQ417" s="113"/>
      <c r="AR417" s="283"/>
      <c r="AS417" s="132"/>
      <c r="AT417" s="132"/>
      <c r="AU417" s="113"/>
      <c r="AV417" s="132"/>
      <c r="AW417" s="132"/>
      <c r="AX417" s="284"/>
      <c r="AY417" s="132"/>
      <c r="BA417" s="132"/>
      <c r="BB417" s="132"/>
      <c r="BC417" s="212"/>
      <c r="BD417" s="212"/>
      <c r="BE417" s="212"/>
      <c r="BF417" s="212"/>
      <c r="BG417" s="212"/>
      <c r="BH417" s="212"/>
    </row>
    <row r="418" spans="1:60" s="76" customFormat="1" x14ac:dyDescent="0.2">
      <c r="A418" s="124"/>
      <c r="B418" s="112"/>
      <c r="C418" s="207" t="str">
        <f t="shared" si="35"/>
        <v/>
      </c>
      <c r="D418" s="73"/>
      <c r="E418" s="112"/>
      <c r="F418" s="112"/>
      <c r="G418" s="112"/>
      <c r="H418" s="112"/>
      <c r="I418" s="112"/>
      <c r="J418" s="207" t="str">
        <f t="shared" si="36"/>
        <v/>
      </c>
      <c r="K418" s="112"/>
      <c r="L418" s="112"/>
      <c r="M418" s="112"/>
      <c r="N418" s="112"/>
      <c r="O418" s="112"/>
      <c r="P418" s="112"/>
      <c r="Q418" s="112"/>
      <c r="R418" s="112"/>
      <c r="S418" s="112"/>
      <c r="T418" s="207" t="str">
        <f t="shared" si="37"/>
        <v/>
      </c>
      <c r="U418" s="112"/>
      <c r="V418" s="112"/>
      <c r="W418" s="112"/>
      <c r="X418" s="112"/>
      <c r="Y418" s="207" t="str">
        <f t="shared" si="38"/>
        <v/>
      </c>
      <c r="Z418" s="112"/>
      <c r="AA418" s="112"/>
      <c r="AB418" s="112"/>
      <c r="AC418" s="282"/>
      <c r="AD418" s="132"/>
      <c r="AE418" s="132"/>
      <c r="AF418" s="132"/>
      <c r="AG418" s="119"/>
      <c r="AH418" s="119"/>
      <c r="AI418" s="119"/>
      <c r="AJ418" s="132"/>
      <c r="AK418" s="124"/>
      <c r="AL418" s="207" t="str">
        <f t="shared" si="39"/>
        <v/>
      </c>
      <c r="AM418" s="132"/>
      <c r="AN418" s="132"/>
      <c r="AO418" s="112"/>
      <c r="AP418" s="112"/>
      <c r="AQ418" s="113"/>
      <c r="AR418" s="283"/>
      <c r="AS418" s="132"/>
      <c r="AT418" s="132"/>
      <c r="AU418" s="113"/>
      <c r="AV418" s="132"/>
      <c r="AW418" s="132"/>
      <c r="AX418" s="284"/>
      <c r="AY418" s="132"/>
      <c r="BA418" s="132"/>
      <c r="BB418" s="132"/>
      <c r="BC418" s="212"/>
      <c r="BD418" s="212"/>
      <c r="BE418" s="212"/>
      <c r="BF418" s="212"/>
      <c r="BG418" s="212"/>
      <c r="BH418" s="212"/>
    </row>
    <row r="419" spans="1:60" s="76" customFormat="1" x14ac:dyDescent="0.2">
      <c r="A419" s="124"/>
      <c r="B419" s="112"/>
      <c r="C419" s="207" t="str">
        <f t="shared" si="35"/>
        <v/>
      </c>
      <c r="D419" s="73"/>
      <c r="E419" s="112"/>
      <c r="F419" s="112"/>
      <c r="G419" s="112"/>
      <c r="H419" s="112"/>
      <c r="I419" s="112"/>
      <c r="J419" s="207" t="str">
        <f t="shared" si="36"/>
        <v/>
      </c>
      <c r="K419" s="112"/>
      <c r="L419" s="112"/>
      <c r="M419" s="112"/>
      <c r="N419" s="112"/>
      <c r="O419" s="112"/>
      <c r="P419" s="112"/>
      <c r="Q419" s="112"/>
      <c r="R419" s="112"/>
      <c r="S419" s="112"/>
      <c r="T419" s="207" t="str">
        <f t="shared" si="37"/>
        <v/>
      </c>
      <c r="U419" s="112"/>
      <c r="V419" s="112"/>
      <c r="W419" s="112"/>
      <c r="X419" s="112"/>
      <c r="Y419" s="207" t="str">
        <f t="shared" si="38"/>
        <v/>
      </c>
      <c r="Z419" s="112"/>
      <c r="AA419" s="112"/>
      <c r="AB419" s="112"/>
      <c r="AC419" s="282"/>
      <c r="AD419" s="132"/>
      <c r="AE419" s="132"/>
      <c r="AF419" s="132"/>
      <c r="AG419" s="119"/>
      <c r="AH419" s="119"/>
      <c r="AI419" s="119"/>
      <c r="AJ419" s="132"/>
      <c r="AK419" s="124"/>
      <c r="AL419" s="207" t="str">
        <f t="shared" si="39"/>
        <v/>
      </c>
      <c r="AM419" s="132"/>
      <c r="AN419" s="132"/>
      <c r="AO419" s="112"/>
      <c r="AP419" s="112"/>
      <c r="AQ419" s="113"/>
      <c r="AR419" s="283"/>
      <c r="AS419" s="132"/>
      <c r="AT419" s="132"/>
      <c r="AU419" s="113"/>
      <c r="AV419" s="132"/>
      <c r="AW419" s="132"/>
      <c r="AX419" s="284"/>
      <c r="AY419" s="132"/>
      <c r="BA419" s="132"/>
      <c r="BB419" s="132"/>
      <c r="BC419" s="212"/>
      <c r="BD419" s="212"/>
      <c r="BE419" s="212"/>
      <c r="BF419" s="212"/>
      <c r="BG419" s="212"/>
      <c r="BH419" s="212"/>
    </row>
    <row r="420" spans="1:60" s="76" customFormat="1" x14ac:dyDescent="0.2">
      <c r="A420" s="124"/>
      <c r="B420" s="112"/>
      <c r="C420" s="207" t="str">
        <f t="shared" si="35"/>
        <v/>
      </c>
      <c r="D420" s="73"/>
      <c r="E420" s="112"/>
      <c r="F420" s="112"/>
      <c r="G420" s="112"/>
      <c r="H420" s="112"/>
      <c r="I420" s="112"/>
      <c r="J420" s="207" t="str">
        <f t="shared" si="36"/>
        <v/>
      </c>
      <c r="K420" s="112"/>
      <c r="L420" s="112"/>
      <c r="M420" s="112"/>
      <c r="N420" s="112"/>
      <c r="O420" s="112"/>
      <c r="P420" s="112"/>
      <c r="Q420" s="112"/>
      <c r="R420" s="112"/>
      <c r="S420" s="112"/>
      <c r="T420" s="207" t="str">
        <f t="shared" si="37"/>
        <v/>
      </c>
      <c r="U420" s="112"/>
      <c r="V420" s="112"/>
      <c r="W420" s="112"/>
      <c r="X420" s="112"/>
      <c r="Y420" s="207" t="str">
        <f t="shared" si="38"/>
        <v/>
      </c>
      <c r="Z420" s="112"/>
      <c r="AA420" s="112"/>
      <c r="AB420" s="112"/>
      <c r="AC420" s="282"/>
      <c r="AD420" s="132"/>
      <c r="AE420" s="132"/>
      <c r="AF420" s="132"/>
      <c r="AG420" s="119"/>
      <c r="AH420" s="119"/>
      <c r="AI420" s="119"/>
      <c r="AJ420" s="132"/>
      <c r="AK420" s="124"/>
      <c r="AL420" s="207" t="str">
        <f t="shared" si="39"/>
        <v/>
      </c>
      <c r="AM420" s="132"/>
      <c r="AN420" s="132"/>
      <c r="AO420" s="112"/>
      <c r="AP420" s="112"/>
      <c r="AQ420" s="113"/>
      <c r="AR420" s="283"/>
      <c r="AS420" s="132"/>
      <c r="AT420" s="132"/>
      <c r="AU420" s="113"/>
      <c r="AV420" s="132"/>
      <c r="AW420" s="132"/>
      <c r="AX420" s="284"/>
      <c r="AY420" s="132"/>
      <c r="BA420" s="132"/>
      <c r="BB420" s="132"/>
      <c r="BC420" s="212"/>
      <c r="BD420" s="212"/>
      <c r="BE420" s="212"/>
      <c r="BF420" s="212"/>
      <c r="BG420" s="212"/>
      <c r="BH420" s="212"/>
    </row>
    <row r="421" spans="1:60" s="76" customFormat="1" x14ac:dyDescent="0.2">
      <c r="A421" s="124"/>
      <c r="B421" s="112"/>
      <c r="C421" s="207" t="str">
        <f t="shared" si="35"/>
        <v/>
      </c>
      <c r="D421" s="73"/>
      <c r="E421" s="112"/>
      <c r="F421" s="112"/>
      <c r="G421" s="112"/>
      <c r="H421" s="112"/>
      <c r="I421" s="112"/>
      <c r="J421" s="207" t="str">
        <f t="shared" si="36"/>
        <v/>
      </c>
      <c r="K421" s="112"/>
      <c r="L421" s="112"/>
      <c r="M421" s="112"/>
      <c r="N421" s="112"/>
      <c r="O421" s="112"/>
      <c r="P421" s="112"/>
      <c r="Q421" s="112"/>
      <c r="R421" s="112"/>
      <c r="S421" s="112"/>
      <c r="T421" s="207" t="str">
        <f t="shared" si="37"/>
        <v/>
      </c>
      <c r="U421" s="112"/>
      <c r="V421" s="112"/>
      <c r="W421" s="112"/>
      <c r="X421" s="112"/>
      <c r="Y421" s="207" t="str">
        <f t="shared" si="38"/>
        <v/>
      </c>
      <c r="Z421" s="112"/>
      <c r="AA421" s="112"/>
      <c r="AB421" s="112"/>
      <c r="AC421" s="282"/>
      <c r="AD421" s="132"/>
      <c r="AE421" s="132"/>
      <c r="AF421" s="132"/>
      <c r="AG421" s="119"/>
      <c r="AH421" s="119"/>
      <c r="AI421" s="119"/>
      <c r="AJ421" s="132"/>
      <c r="AK421" s="124"/>
      <c r="AL421" s="207" t="str">
        <f t="shared" si="39"/>
        <v/>
      </c>
      <c r="AM421" s="132"/>
      <c r="AN421" s="132"/>
      <c r="AO421" s="112"/>
      <c r="AP421" s="112"/>
      <c r="AQ421" s="113"/>
      <c r="AR421" s="283"/>
      <c r="AS421" s="132"/>
      <c r="AT421" s="132"/>
      <c r="AU421" s="113"/>
      <c r="AV421" s="132"/>
      <c r="AW421" s="132"/>
      <c r="AX421" s="284"/>
      <c r="AY421" s="132"/>
      <c r="BA421" s="132"/>
      <c r="BB421" s="132"/>
      <c r="BC421" s="212"/>
      <c r="BD421" s="212"/>
      <c r="BE421" s="212"/>
      <c r="BF421" s="212"/>
      <c r="BG421" s="212"/>
      <c r="BH421" s="212"/>
    </row>
    <row r="422" spans="1:60" s="76" customFormat="1" x14ac:dyDescent="0.2">
      <c r="A422" s="124"/>
      <c r="B422" s="112"/>
      <c r="C422" s="207" t="str">
        <f t="shared" si="35"/>
        <v/>
      </c>
      <c r="D422" s="73"/>
      <c r="E422" s="112"/>
      <c r="F422" s="112"/>
      <c r="G422" s="112"/>
      <c r="H422" s="112"/>
      <c r="I422" s="112"/>
      <c r="J422" s="207" t="str">
        <f t="shared" si="36"/>
        <v/>
      </c>
      <c r="K422" s="112"/>
      <c r="L422" s="112"/>
      <c r="M422" s="112"/>
      <c r="N422" s="112"/>
      <c r="O422" s="112"/>
      <c r="P422" s="112"/>
      <c r="Q422" s="112"/>
      <c r="R422" s="112"/>
      <c r="S422" s="112"/>
      <c r="T422" s="207" t="str">
        <f t="shared" si="37"/>
        <v/>
      </c>
      <c r="U422" s="112"/>
      <c r="V422" s="112"/>
      <c r="W422" s="112"/>
      <c r="X422" s="112"/>
      <c r="Y422" s="207" t="str">
        <f t="shared" si="38"/>
        <v/>
      </c>
      <c r="Z422" s="112"/>
      <c r="AA422" s="112"/>
      <c r="AB422" s="112"/>
      <c r="AC422" s="282"/>
      <c r="AD422" s="132"/>
      <c r="AE422" s="132"/>
      <c r="AF422" s="132"/>
      <c r="AG422" s="119"/>
      <c r="AH422" s="119"/>
      <c r="AI422" s="119"/>
      <c r="AJ422" s="132"/>
      <c r="AK422" s="124"/>
      <c r="AL422" s="207" t="str">
        <f t="shared" si="39"/>
        <v/>
      </c>
      <c r="AM422" s="132"/>
      <c r="AN422" s="132"/>
      <c r="AO422" s="112"/>
      <c r="AP422" s="112"/>
      <c r="AQ422" s="113"/>
      <c r="AR422" s="283"/>
      <c r="AS422" s="132"/>
      <c r="AT422" s="132"/>
      <c r="AU422" s="113"/>
      <c r="AV422" s="132"/>
      <c r="AW422" s="132"/>
      <c r="AX422" s="284"/>
      <c r="AY422" s="132"/>
      <c r="BA422" s="132"/>
      <c r="BB422" s="132"/>
      <c r="BC422" s="212"/>
      <c r="BD422" s="212"/>
      <c r="BE422" s="212"/>
      <c r="BF422" s="212"/>
      <c r="BG422" s="212"/>
      <c r="BH422" s="212"/>
    </row>
    <row r="423" spans="1:60" s="76" customFormat="1" x14ac:dyDescent="0.2">
      <c r="A423" s="124"/>
      <c r="B423" s="112"/>
      <c r="C423" s="207" t="str">
        <f t="shared" si="35"/>
        <v/>
      </c>
      <c r="D423" s="73"/>
      <c r="E423" s="112"/>
      <c r="F423" s="112"/>
      <c r="G423" s="112"/>
      <c r="H423" s="112"/>
      <c r="I423" s="112"/>
      <c r="J423" s="207" t="str">
        <f t="shared" si="36"/>
        <v/>
      </c>
      <c r="K423" s="112"/>
      <c r="L423" s="112"/>
      <c r="M423" s="112"/>
      <c r="N423" s="112"/>
      <c r="O423" s="112"/>
      <c r="P423" s="112"/>
      <c r="Q423" s="112"/>
      <c r="R423" s="112"/>
      <c r="S423" s="112"/>
      <c r="T423" s="207" t="str">
        <f t="shared" si="37"/>
        <v/>
      </c>
      <c r="U423" s="112"/>
      <c r="V423" s="112"/>
      <c r="W423" s="112"/>
      <c r="X423" s="112"/>
      <c r="Y423" s="207" t="str">
        <f t="shared" si="38"/>
        <v/>
      </c>
      <c r="Z423" s="112"/>
      <c r="AA423" s="112"/>
      <c r="AB423" s="112"/>
      <c r="AC423" s="282"/>
      <c r="AD423" s="132"/>
      <c r="AE423" s="132"/>
      <c r="AF423" s="132"/>
      <c r="AG423" s="119"/>
      <c r="AH423" s="119"/>
      <c r="AI423" s="119"/>
      <c r="AJ423" s="132"/>
      <c r="AK423" s="124"/>
      <c r="AL423" s="207" t="str">
        <f t="shared" si="39"/>
        <v/>
      </c>
      <c r="AM423" s="132"/>
      <c r="AN423" s="132"/>
      <c r="AO423" s="112"/>
      <c r="AP423" s="112"/>
      <c r="AQ423" s="113"/>
      <c r="AR423" s="283"/>
      <c r="AS423" s="132"/>
      <c r="AT423" s="132"/>
      <c r="AU423" s="113"/>
      <c r="AV423" s="132"/>
      <c r="AW423" s="132"/>
      <c r="AX423" s="284"/>
      <c r="AY423" s="132"/>
      <c r="BA423" s="132"/>
      <c r="BB423" s="132"/>
      <c r="BC423" s="212"/>
      <c r="BD423" s="212"/>
      <c r="BE423" s="212"/>
      <c r="BF423" s="212"/>
      <c r="BG423" s="212"/>
      <c r="BH423" s="212"/>
    </row>
    <row r="424" spans="1:60" s="76" customFormat="1" x14ac:dyDescent="0.2">
      <c r="A424" s="124"/>
      <c r="B424" s="112"/>
      <c r="C424" s="207" t="str">
        <f t="shared" si="35"/>
        <v/>
      </c>
      <c r="D424" s="73"/>
      <c r="E424" s="112"/>
      <c r="F424" s="112"/>
      <c r="G424" s="112"/>
      <c r="H424" s="112"/>
      <c r="I424" s="112"/>
      <c r="J424" s="207" t="str">
        <f t="shared" si="36"/>
        <v/>
      </c>
      <c r="K424" s="112"/>
      <c r="L424" s="112"/>
      <c r="M424" s="112"/>
      <c r="N424" s="112"/>
      <c r="O424" s="112"/>
      <c r="P424" s="112"/>
      <c r="Q424" s="112"/>
      <c r="R424" s="112"/>
      <c r="S424" s="112"/>
      <c r="T424" s="207" t="str">
        <f t="shared" si="37"/>
        <v/>
      </c>
      <c r="U424" s="112"/>
      <c r="V424" s="112"/>
      <c r="W424" s="112"/>
      <c r="X424" s="112"/>
      <c r="Y424" s="207" t="str">
        <f t="shared" si="38"/>
        <v/>
      </c>
      <c r="Z424" s="112"/>
      <c r="AA424" s="112"/>
      <c r="AB424" s="112"/>
      <c r="AC424" s="282"/>
      <c r="AD424" s="132"/>
      <c r="AE424" s="132"/>
      <c r="AF424" s="132"/>
      <c r="AG424" s="119"/>
      <c r="AH424" s="119"/>
      <c r="AI424" s="119"/>
      <c r="AJ424" s="132"/>
      <c r="AK424" s="124"/>
      <c r="AL424" s="207" t="str">
        <f t="shared" si="39"/>
        <v/>
      </c>
      <c r="AM424" s="132"/>
      <c r="AN424" s="132"/>
      <c r="AO424" s="112"/>
      <c r="AP424" s="112"/>
      <c r="AQ424" s="113"/>
      <c r="AR424" s="283"/>
      <c r="AS424" s="132"/>
      <c r="AT424" s="132"/>
      <c r="AU424" s="113"/>
      <c r="AV424" s="132"/>
      <c r="AW424" s="132"/>
      <c r="AX424" s="284"/>
      <c r="AY424" s="132"/>
      <c r="BA424" s="132"/>
      <c r="BB424" s="132"/>
      <c r="BC424" s="212"/>
      <c r="BD424" s="212"/>
      <c r="BE424" s="212"/>
      <c r="BF424" s="212"/>
      <c r="BG424" s="212"/>
      <c r="BH424" s="212"/>
    </row>
    <row r="425" spans="1:60" s="76" customFormat="1" x14ac:dyDescent="0.2">
      <c r="A425" s="124"/>
      <c r="B425" s="112"/>
      <c r="C425" s="207" t="str">
        <f t="shared" si="35"/>
        <v/>
      </c>
      <c r="D425" s="73"/>
      <c r="E425" s="112"/>
      <c r="F425" s="112"/>
      <c r="G425" s="112"/>
      <c r="H425" s="112"/>
      <c r="I425" s="112"/>
      <c r="J425" s="207" t="str">
        <f t="shared" si="36"/>
        <v/>
      </c>
      <c r="K425" s="112"/>
      <c r="L425" s="112"/>
      <c r="M425" s="112"/>
      <c r="N425" s="112"/>
      <c r="O425" s="112"/>
      <c r="P425" s="112"/>
      <c r="Q425" s="112"/>
      <c r="R425" s="112"/>
      <c r="S425" s="112"/>
      <c r="T425" s="207" t="str">
        <f t="shared" si="37"/>
        <v/>
      </c>
      <c r="U425" s="112"/>
      <c r="V425" s="112"/>
      <c r="W425" s="112"/>
      <c r="X425" s="112"/>
      <c r="Y425" s="207" t="str">
        <f t="shared" si="38"/>
        <v/>
      </c>
      <c r="Z425" s="112"/>
      <c r="AA425" s="112"/>
      <c r="AB425" s="112"/>
      <c r="AC425" s="282"/>
      <c r="AD425" s="132"/>
      <c r="AE425" s="132"/>
      <c r="AF425" s="132"/>
      <c r="AG425" s="119"/>
      <c r="AH425" s="119"/>
      <c r="AI425" s="119"/>
      <c r="AJ425" s="132"/>
      <c r="AK425" s="124"/>
      <c r="AL425" s="207" t="str">
        <f t="shared" si="39"/>
        <v/>
      </c>
      <c r="AM425" s="132"/>
      <c r="AN425" s="132"/>
      <c r="AO425" s="112"/>
      <c r="AP425" s="112"/>
      <c r="AQ425" s="113"/>
      <c r="AR425" s="283"/>
      <c r="AS425" s="132"/>
      <c r="AT425" s="132"/>
      <c r="AU425" s="113"/>
      <c r="AV425" s="132"/>
      <c r="AW425" s="132"/>
      <c r="AX425" s="284"/>
      <c r="AY425" s="132"/>
      <c r="BA425" s="132"/>
      <c r="BB425" s="132"/>
      <c r="BC425" s="212"/>
      <c r="BD425" s="212"/>
      <c r="BE425" s="212"/>
      <c r="BF425" s="212"/>
      <c r="BG425" s="212"/>
      <c r="BH425" s="212"/>
    </row>
    <row r="426" spans="1:60" s="76" customFormat="1" x14ac:dyDescent="0.2">
      <c r="A426" s="124"/>
      <c r="B426" s="112"/>
      <c r="C426" s="207" t="str">
        <f t="shared" si="35"/>
        <v/>
      </c>
      <c r="D426" s="73"/>
      <c r="E426" s="112"/>
      <c r="F426" s="112"/>
      <c r="G426" s="112"/>
      <c r="H426" s="112"/>
      <c r="I426" s="112"/>
      <c r="J426" s="207" t="str">
        <f t="shared" si="36"/>
        <v/>
      </c>
      <c r="K426" s="112"/>
      <c r="L426" s="112"/>
      <c r="M426" s="112"/>
      <c r="N426" s="112"/>
      <c r="O426" s="112"/>
      <c r="P426" s="112"/>
      <c r="Q426" s="112"/>
      <c r="R426" s="112"/>
      <c r="S426" s="112"/>
      <c r="T426" s="207" t="str">
        <f t="shared" si="37"/>
        <v/>
      </c>
      <c r="U426" s="112"/>
      <c r="V426" s="112"/>
      <c r="W426" s="112"/>
      <c r="X426" s="112"/>
      <c r="Y426" s="207" t="str">
        <f t="shared" si="38"/>
        <v/>
      </c>
      <c r="Z426" s="112"/>
      <c r="AA426" s="112"/>
      <c r="AB426" s="112"/>
      <c r="AC426" s="282"/>
      <c r="AD426" s="132"/>
      <c r="AE426" s="132"/>
      <c r="AF426" s="132"/>
      <c r="AG426" s="119"/>
      <c r="AH426" s="119"/>
      <c r="AI426" s="119"/>
      <c r="AJ426" s="132"/>
      <c r="AK426" s="124"/>
      <c r="AL426" s="207" t="str">
        <f t="shared" si="39"/>
        <v/>
      </c>
      <c r="AM426" s="132"/>
      <c r="AN426" s="132"/>
      <c r="AO426" s="112"/>
      <c r="AP426" s="112"/>
      <c r="AQ426" s="113"/>
      <c r="AR426" s="283"/>
      <c r="AS426" s="132"/>
      <c r="AT426" s="132"/>
      <c r="AU426" s="113"/>
      <c r="AV426" s="132"/>
      <c r="AW426" s="132"/>
      <c r="AX426" s="284"/>
      <c r="AY426" s="132"/>
      <c r="BA426" s="132"/>
      <c r="BB426" s="132"/>
      <c r="BC426" s="212"/>
      <c r="BD426" s="212"/>
      <c r="BE426" s="212"/>
      <c r="BF426" s="212"/>
      <c r="BG426" s="212"/>
      <c r="BH426" s="212"/>
    </row>
    <row r="427" spans="1:60" s="76" customFormat="1" x14ac:dyDescent="0.2">
      <c r="A427" s="124"/>
      <c r="B427" s="112"/>
      <c r="C427" s="207" t="str">
        <f t="shared" si="35"/>
        <v/>
      </c>
      <c r="D427" s="73"/>
      <c r="E427" s="112"/>
      <c r="F427" s="112"/>
      <c r="G427" s="112"/>
      <c r="H427" s="112"/>
      <c r="I427" s="112"/>
      <c r="J427" s="207" t="str">
        <f t="shared" si="36"/>
        <v/>
      </c>
      <c r="K427" s="112"/>
      <c r="L427" s="112"/>
      <c r="M427" s="112"/>
      <c r="N427" s="112"/>
      <c r="O427" s="112"/>
      <c r="P427" s="112"/>
      <c r="Q427" s="112"/>
      <c r="R427" s="112"/>
      <c r="S427" s="112"/>
      <c r="T427" s="207" t="str">
        <f t="shared" si="37"/>
        <v/>
      </c>
      <c r="U427" s="112"/>
      <c r="V427" s="112"/>
      <c r="W427" s="112"/>
      <c r="X427" s="112"/>
      <c r="Y427" s="207" t="str">
        <f t="shared" si="38"/>
        <v/>
      </c>
      <c r="Z427" s="112"/>
      <c r="AA427" s="112"/>
      <c r="AB427" s="112"/>
      <c r="AC427" s="282"/>
      <c r="AD427" s="132"/>
      <c r="AE427" s="132"/>
      <c r="AF427" s="132"/>
      <c r="AG427" s="119"/>
      <c r="AH427" s="119"/>
      <c r="AI427" s="119"/>
      <c r="AJ427" s="132"/>
      <c r="AK427" s="124"/>
      <c r="AL427" s="207" t="str">
        <f t="shared" si="39"/>
        <v/>
      </c>
      <c r="AM427" s="132"/>
      <c r="AN427" s="132"/>
      <c r="AO427" s="112"/>
      <c r="AP427" s="112"/>
      <c r="AQ427" s="113"/>
      <c r="AR427" s="283"/>
      <c r="AS427" s="132"/>
      <c r="AT427" s="132"/>
      <c r="AU427" s="113"/>
      <c r="AV427" s="132"/>
      <c r="AW427" s="132"/>
      <c r="AX427" s="284"/>
      <c r="AY427" s="132"/>
      <c r="BA427" s="132"/>
      <c r="BB427" s="132"/>
      <c r="BC427" s="212"/>
      <c r="BD427" s="212"/>
      <c r="BE427" s="212"/>
      <c r="BF427" s="212"/>
      <c r="BG427" s="212"/>
      <c r="BH427" s="212"/>
    </row>
    <row r="428" spans="1:60" s="76" customFormat="1" x14ac:dyDescent="0.2">
      <c r="A428" s="124"/>
      <c r="B428" s="112"/>
      <c r="C428" s="207" t="str">
        <f t="shared" si="35"/>
        <v/>
      </c>
      <c r="D428" s="73"/>
      <c r="E428" s="112"/>
      <c r="F428" s="112"/>
      <c r="G428" s="112"/>
      <c r="H428" s="112"/>
      <c r="I428" s="112"/>
      <c r="J428" s="207" t="str">
        <f t="shared" si="36"/>
        <v/>
      </c>
      <c r="K428" s="112"/>
      <c r="L428" s="112"/>
      <c r="M428" s="112"/>
      <c r="N428" s="112"/>
      <c r="O428" s="112"/>
      <c r="P428" s="112"/>
      <c r="Q428" s="112"/>
      <c r="R428" s="112"/>
      <c r="S428" s="112"/>
      <c r="T428" s="207" t="str">
        <f t="shared" si="37"/>
        <v/>
      </c>
      <c r="U428" s="112"/>
      <c r="V428" s="112"/>
      <c r="W428" s="112"/>
      <c r="X428" s="112"/>
      <c r="Y428" s="207" t="str">
        <f t="shared" si="38"/>
        <v/>
      </c>
      <c r="Z428" s="112"/>
      <c r="AA428" s="112"/>
      <c r="AB428" s="112"/>
      <c r="AC428" s="282"/>
      <c r="AD428" s="132"/>
      <c r="AE428" s="132"/>
      <c r="AF428" s="132"/>
      <c r="AG428" s="119"/>
      <c r="AH428" s="119"/>
      <c r="AI428" s="119"/>
      <c r="AJ428" s="132"/>
      <c r="AK428" s="124"/>
      <c r="AL428" s="207" t="str">
        <f t="shared" si="39"/>
        <v/>
      </c>
      <c r="AM428" s="132"/>
      <c r="AN428" s="132"/>
      <c r="AO428" s="112"/>
      <c r="AP428" s="112"/>
      <c r="AQ428" s="113"/>
      <c r="AR428" s="283"/>
      <c r="AS428" s="132"/>
      <c r="AT428" s="132"/>
      <c r="AU428" s="113"/>
      <c r="AV428" s="132"/>
      <c r="AW428" s="132"/>
      <c r="AX428" s="284"/>
      <c r="AY428" s="132"/>
      <c r="BA428" s="132"/>
      <c r="BB428" s="132"/>
      <c r="BC428" s="212"/>
      <c r="BD428" s="212"/>
      <c r="BE428" s="212"/>
      <c r="BF428" s="212"/>
      <c r="BG428" s="212"/>
      <c r="BH428" s="212"/>
    </row>
    <row r="429" spans="1:60" s="76" customFormat="1" x14ac:dyDescent="0.2">
      <c r="A429" s="124"/>
      <c r="B429" s="112"/>
      <c r="C429" s="207" t="str">
        <f t="shared" si="35"/>
        <v/>
      </c>
      <c r="D429" s="73"/>
      <c r="E429" s="112"/>
      <c r="F429" s="112"/>
      <c r="G429" s="112"/>
      <c r="H429" s="112"/>
      <c r="I429" s="112"/>
      <c r="J429" s="207" t="str">
        <f t="shared" si="36"/>
        <v/>
      </c>
      <c r="K429" s="112"/>
      <c r="L429" s="112"/>
      <c r="M429" s="112"/>
      <c r="N429" s="112"/>
      <c r="O429" s="112"/>
      <c r="P429" s="112"/>
      <c r="Q429" s="112"/>
      <c r="R429" s="112"/>
      <c r="S429" s="112"/>
      <c r="T429" s="207" t="str">
        <f t="shared" si="37"/>
        <v/>
      </c>
      <c r="U429" s="112"/>
      <c r="V429" s="112"/>
      <c r="W429" s="112"/>
      <c r="X429" s="112"/>
      <c r="Y429" s="207" t="str">
        <f t="shared" si="38"/>
        <v/>
      </c>
      <c r="Z429" s="112"/>
      <c r="AA429" s="112"/>
      <c r="AB429" s="112"/>
      <c r="AC429" s="282"/>
      <c r="AD429" s="132"/>
      <c r="AE429" s="132"/>
      <c r="AF429" s="132"/>
      <c r="AG429" s="119"/>
      <c r="AH429" s="119"/>
      <c r="AI429" s="119"/>
      <c r="AJ429" s="132"/>
      <c r="AK429" s="124"/>
      <c r="AL429" s="207" t="str">
        <f t="shared" si="39"/>
        <v/>
      </c>
      <c r="AM429" s="132"/>
      <c r="AN429" s="132"/>
      <c r="AO429" s="112"/>
      <c r="AP429" s="112"/>
      <c r="AQ429" s="113"/>
      <c r="AR429" s="283"/>
      <c r="AS429" s="132"/>
      <c r="AT429" s="132"/>
      <c r="AU429" s="113"/>
      <c r="AV429" s="132"/>
      <c r="AW429" s="132"/>
      <c r="AX429" s="284"/>
      <c r="AY429" s="132"/>
      <c r="BA429" s="132"/>
      <c r="BB429" s="132"/>
      <c r="BC429" s="212"/>
      <c r="BD429" s="212"/>
      <c r="BE429" s="212"/>
      <c r="BF429" s="212"/>
      <c r="BG429" s="212"/>
      <c r="BH429" s="212"/>
    </row>
    <row r="430" spans="1:60" s="76" customFormat="1" x14ac:dyDescent="0.2">
      <c r="A430" s="124"/>
      <c r="B430" s="112"/>
      <c r="C430" s="207" t="str">
        <f t="shared" si="35"/>
        <v/>
      </c>
      <c r="D430" s="73"/>
      <c r="E430" s="112"/>
      <c r="F430" s="112"/>
      <c r="G430" s="112"/>
      <c r="H430" s="112"/>
      <c r="I430" s="112"/>
      <c r="J430" s="207" t="str">
        <f t="shared" si="36"/>
        <v/>
      </c>
      <c r="K430" s="112"/>
      <c r="L430" s="112"/>
      <c r="M430" s="112"/>
      <c r="N430" s="112"/>
      <c r="O430" s="112"/>
      <c r="P430" s="112"/>
      <c r="Q430" s="112"/>
      <c r="R430" s="112"/>
      <c r="S430" s="112"/>
      <c r="T430" s="207" t="str">
        <f t="shared" si="37"/>
        <v/>
      </c>
      <c r="U430" s="112"/>
      <c r="V430" s="112"/>
      <c r="W430" s="112"/>
      <c r="X430" s="112"/>
      <c r="Y430" s="207" t="str">
        <f t="shared" si="38"/>
        <v/>
      </c>
      <c r="Z430" s="112"/>
      <c r="AA430" s="112"/>
      <c r="AB430" s="112"/>
      <c r="AC430" s="282"/>
      <c r="AD430" s="132"/>
      <c r="AE430" s="132"/>
      <c r="AF430" s="132"/>
      <c r="AG430" s="119"/>
      <c r="AH430" s="119"/>
      <c r="AI430" s="119"/>
      <c r="AJ430" s="132"/>
      <c r="AK430" s="124"/>
      <c r="AL430" s="207" t="str">
        <f t="shared" si="39"/>
        <v/>
      </c>
      <c r="AM430" s="132"/>
      <c r="AN430" s="132"/>
      <c r="AO430" s="112"/>
      <c r="AP430" s="112"/>
      <c r="AQ430" s="113"/>
      <c r="AR430" s="283"/>
      <c r="AS430" s="132"/>
      <c r="AT430" s="132"/>
      <c r="AU430" s="113"/>
      <c r="AV430" s="132"/>
      <c r="AW430" s="132"/>
      <c r="AX430" s="284"/>
      <c r="AY430" s="132"/>
      <c r="BA430" s="132"/>
      <c r="BB430" s="132"/>
      <c r="BC430" s="212"/>
      <c r="BD430" s="212"/>
      <c r="BE430" s="212"/>
      <c r="BF430" s="212"/>
      <c r="BG430" s="212"/>
      <c r="BH430" s="212"/>
    </row>
    <row r="431" spans="1:60" s="76" customFormat="1" x14ac:dyDescent="0.2">
      <c r="A431" s="124"/>
      <c r="B431" s="112"/>
      <c r="C431" s="207" t="str">
        <f t="shared" si="35"/>
        <v/>
      </c>
      <c r="D431" s="73"/>
      <c r="E431" s="112"/>
      <c r="F431" s="112"/>
      <c r="G431" s="112"/>
      <c r="H431" s="112"/>
      <c r="I431" s="112"/>
      <c r="J431" s="207" t="str">
        <f t="shared" si="36"/>
        <v/>
      </c>
      <c r="K431" s="112"/>
      <c r="L431" s="112"/>
      <c r="M431" s="112"/>
      <c r="N431" s="112"/>
      <c r="O431" s="112"/>
      <c r="P431" s="112"/>
      <c r="Q431" s="112"/>
      <c r="R431" s="112"/>
      <c r="S431" s="112"/>
      <c r="T431" s="207" t="str">
        <f t="shared" si="37"/>
        <v/>
      </c>
      <c r="U431" s="112"/>
      <c r="V431" s="112"/>
      <c r="W431" s="112"/>
      <c r="X431" s="112"/>
      <c r="Y431" s="207" t="str">
        <f t="shared" si="38"/>
        <v/>
      </c>
      <c r="Z431" s="112"/>
      <c r="AA431" s="112"/>
      <c r="AB431" s="112"/>
      <c r="AC431" s="282"/>
      <c r="AD431" s="132"/>
      <c r="AE431" s="132"/>
      <c r="AF431" s="132"/>
      <c r="AG431" s="119"/>
      <c r="AH431" s="119"/>
      <c r="AI431" s="119"/>
      <c r="AJ431" s="132"/>
      <c r="AK431" s="124"/>
      <c r="AL431" s="207" t="str">
        <f t="shared" si="39"/>
        <v/>
      </c>
      <c r="AM431" s="132"/>
      <c r="AN431" s="132"/>
      <c r="AO431" s="112"/>
      <c r="AP431" s="112"/>
      <c r="AQ431" s="113"/>
      <c r="AR431" s="283"/>
      <c r="AS431" s="132"/>
      <c r="AT431" s="132"/>
      <c r="AU431" s="113"/>
      <c r="AV431" s="132"/>
      <c r="AW431" s="132"/>
      <c r="AX431" s="284"/>
      <c r="AY431" s="132"/>
      <c r="BA431" s="132"/>
      <c r="BB431" s="132"/>
      <c r="BC431" s="212"/>
      <c r="BD431" s="212"/>
      <c r="BE431" s="212"/>
      <c r="BF431" s="212"/>
      <c r="BG431" s="212"/>
      <c r="BH431" s="212"/>
    </row>
    <row r="432" spans="1:60" s="76" customFormat="1" x14ac:dyDescent="0.2">
      <c r="A432" s="124"/>
      <c r="B432" s="112"/>
      <c r="C432" s="207" t="str">
        <f t="shared" si="35"/>
        <v/>
      </c>
      <c r="D432" s="73"/>
      <c r="E432" s="112"/>
      <c r="F432" s="112"/>
      <c r="G432" s="112"/>
      <c r="H432" s="112"/>
      <c r="I432" s="112"/>
      <c r="J432" s="207" t="str">
        <f t="shared" si="36"/>
        <v/>
      </c>
      <c r="K432" s="112"/>
      <c r="L432" s="112"/>
      <c r="M432" s="112"/>
      <c r="N432" s="112"/>
      <c r="O432" s="112"/>
      <c r="P432" s="112"/>
      <c r="Q432" s="112"/>
      <c r="R432" s="112"/>
      <c r="S432" s="112"/>
      <c r="T432" s="207" t="str">
        <f t="shared" si="37"/>
        <v/>
      </c>
      <c r="U432" s="112"/>
      <c r="V432" s="112"/>
      <c r="W432" s="112"/>
      <c r="X432" s="112"/>
      <c r="Y432" s="207" t="str">
        <f t="shared" si="38"/>
        <v/>
      </c>
      <c r="Z432" s="112"/>
      <c r="AA432" s="112"/>
      <c r="AB432" s="112"/>
      <c r="AC432" s="282"/>
      <c r="AD432" s="132"/>
      <c r="AE432" s="132"/>
      <c r="AF432" s="132"/>
      <c r="AG432" s="119"/>
      <c r="AH432" s="119"/>
      <c r="AI432" s="119"/>
      <c r="AJ432" s="132"/>
      <c r="AK432" s="124"/>
      <c r="AL432" s="207" t="str">
        <f t="shared" si="39"/>
        <v/>
      </c>
      <c r="AM432" s="132"/>
      <c r="AN432" s="132"/>
      <c r="AO432" s="112"/>
      <c r="AP432" s="112"/>
      <c r="AQ432" s="113"/>
      <c r="AR432" s="283"/>
      <c r="AS432" s="132"/>
      <c r="AT432" s="132"/>
      <c r="AU432" s="113"/>
      <c r="AV432" s="132"/>
      <c r="AW432" s="132"/>
      <c r="AX432" s="284"/>
      <c r="AY432" s="132"/>
      <c r="BA432" s="132"/>
      <c r="BB432" s="132"/>
      <c r="BC432" s="212"/>
      <c r="BD432" s="212"/>
      <c r="BE432" s="212"/>
      <c r="BF432" s="212"/>
      <c r="BG432" s="212"/>
      <c r="BH432" s="212"/>
    </row>
    <row r="433" spans="1:60" s="76" customFormat="1" x14ac:dyDescent="0.2">
      <c r="A433" s="124"/>
      <c r="B433" s="112"/>
      <c r="C433" s="207" t="str">
        <f t="shared" si="35"/>
        <v/>
      </c>
      <c r="D433" s="73"/>
      <c r="E433" s="112"/>
      <c r="F433" s="112"/>
      <c r="G433" s="112"/>
      <c r="H433" s="112"/>
      <c r="I433" s="112"/>
      <c r="J433" s="207" t="str">
        <f t="shared" si="36"/>
        <v/>
      </c>
      <c r="K433" s="112"/>
      <c r="L433" s="112"/>
      <c r="M433" s="112"/>
      <c r="N433" s="112"/>
      <c r="O433" s="112"/>
      <c r="P433" s="112"/>
      <c r="Q433" s="112"/>
      <c r="R433" s="112"/>
      <c r="S433" s="112"/>
      <c r="T433" s="207" t="str">
        <f t="shared" si="37"/>
        <v/>
      </c>
      <c r="U433" s="112"/>
      <c r="V433" s="112"/>
      <c r="W433" s="112"/>
      <c r="X433" s="112"/>
      <c r="Y433" s="207" t="str">
        <f t="shared" si="38"/>
        <v/>
      </c>
      <c r="Z433" s="112"/>
      <c r="AA433" s="112"/>
      <c r="AB433" s="112"/>
      <c r="AC433" s="282"/>
      <c r="AD433" s="132"/>
      <c r="AE433" s="132"/>
      <c r="AF433" s="132"/>
      <c r="AG433" s="119"/>
      <c r="AH433" s="119"/>
      <c r="AI433" s="119"/>
      <c r="AJ433" s="132"/>
      <c r="AK433" s="124"/>
      <c r="AL433" s="207" t="str">
        <f t="shared" si="39"/>
        <v/>
      </c>
      <c r="AM433" s="132"/>
      <c r="AN433" s="132"/>
      <c r="AO433" s="112"/>
      <c r="AP433" s="112"/>
      <c r="AQ433" s="113"/>
      <c r="AR433" s="283"/>
      <c r="AS433" s="132"/>
      <c r="AT433" s="132"/>
      <c r="AU433" s="113"/>
      <c r="AV433" s="132"/>
      <c r="AW433" s="132"/>
      <c r="AX433" s="284"/>
      <c r="AY433" s="132"/>
      <c r="BA433" s="132"/>
      <c r="BB433" s="132"/>
      <c r="BC433" s="212"/>
      <c r="BD433" s="212"/>
      <c r="BE433" s="212"/>
      <c r="BF433" s="212"/>
      <c r="BG433" s="212"/>
      <c r="BH433" s="212"/>
    </row>
    <row r="434" spans="1:60" s="76" customFormat="1" x14ac:dyDescent="0.2">
      <c r="A434" s="124"/>
      <c r="B434" s="112"/>
      <c r="C434" s="207" t="str">
        <f t="shared" si="35"/>
        <v/>
      </c>
      <c r="D434" s="73"/>
      <c r="E434" s="112"/>
      <c r="F434" s="112"/>
      <c r="G434" s="112"/>
      <c r="H434" s="112"/>
      <c r="I434" s="112"/>
      <c r="J434" s="207" t="str">
        <f t="shared" si="36"/>
        <v/>
      </c>
      <c r="K434" s="112"/>
      <c r="L434" s="112"/>
      <c r="M434" s="112"/>
      <c r="N434" s="112"/>
      <c r="O434" s="112"/>
      <c r="P434" s="112"/>
      <c r="Q434" s="112"/>
      <c r="R434" s="112"/>
      <c r="S434" s="112"/>
      <c r="T434" s="207" t="str">
        <f t="shared" si="37"/>
        <v/>
      </c>
      <c r="U434" s="112"/>
      <c r="V434" s="112"/>
      <c r="W434" s="112"/>
      <c r="X434" s="112"/>
      <c r="Y434" s="207" t="str">
        <f t="shared" si="38"/>
        <v/>
      </c>
      <c r="Z434" s="112"/>
      <c r="AA434" s="112"/>
      <c r="AB434" s="112"/>
      <c r="AC434" s="282"/>
      <c r="AD434" s="132"/>
      <c r="AE434" s="132"/>
      <c r="AF434" s="132"/>
      <c r="AG434" s="119"/>
      <c r="AH434" s="119"/>
      <c r="AI434" s="119"/>
      <c r="AJ434" s="132"/>
      <c r="AK434" s="124"/>
      <c r="AL434" s="207" t="str">
        <f t="shared" si="39"/>
        <v/>
      </c>
      <c r="AM434" s="132"/>
      <c r="AN434" s="132"/>
      <c r="AO434" s="112"/>
      <c r="AP434" s="112"/>
      <c r="AQ434" s="113"/>
      <c r="AR434" s="283"/>
      <c r="AS434" s="132"/>
      <c r="AT434" s="132"/>
      <c r="AU434" s="113"/>
      <c r="AV434" s="132"/>
      <c r="AW434" s="132"/>
      <c r="AX434" s="284"/>
      <c r="AY434" s="132"/>
      <c r="BA434" s="132"/>
      <c r="BB434" s="132"/>
      <c r="BC434" s="212"/>
      <c r="BD434" s="212"/>
      <c r="BE434" s="212"/>
      <c r="BF434" s="212"/>
      <c r="BG434" s="212"/>
      <c r="BH434" s="212"/>
    </row>
    <row r="435" spans="1:60" s="76" customFormat="1" x14ac:dyDescent="0.2">
      <c r="A435" s="124"/>
      <c r="B435" s="112"/>
      <c r="C435" s="207" t="str">
        <f t="shared" si="35"/>
        <v/>
      </c>
      <c r="D435" s="73"/>
      <c r="E435" s="112"/>
      <c r="F435" s="112"/>
      <c r="G435" s="112"/>
      <c r="H435" s="112"/>
      <c r="I435" s="112"/>
      <c r="J435" s="207" t="str">
        <f t="shared" si="36"/>
        <v/>
      </c>
      <c r="K435" s="112"/>
      <c r="L435" s="112"/>
      <c r="M435" s="112"/>
      <c r="N435" s="112"/>
      <c r="O435" s="112"/>
      <c r="P435" s="112"/>
      <c r="Q435" s="112"/>
      <c r="R435" s="112"/>
      <c r="S435" s="112"/>
      <c r="T435" s="207" t="str">
        <f t="shared" si="37"/>
        <v/>
      </c>
      <c r="U435" s="112"/>
      <c r="V435" s="112"/>
      <c r="W435" s="112"/>
      <c r="X435" s="112"/>
      <c r="Y435" s="207" t="str">
        <f t="shared" si="38"/>
        <v/>
      </c>
      <c r="Z435" s="112"/>
      <c r="AA435" s="112"/>
      <c r="AB435" s="112"/>
      <c r="AC435" s="282"/>
      <c r="AD435" s="132"/>
      <c r="AE435" s="132"/>
      <c r="AF435" s="132"/>
      <c r="AG435" s="119"/>
      <c r="AH435" s="119"/>
      <c r="AI435" s="119"/>
      <c r="AJ435" s="132"/>
      <c r="AK435" s="124"/>
      <c r="AL435" s="207" t="str">
        <f t="shared" si="39"/>
        <v/>
      </c>
      <c r="AM435" s="132"/>
      <c r="AN435" s="132"/>
      <c r="AO435" s="112"/>
      <c r="AP435" s="112"/>
      <c r="AQ435" s="113"/>
      <c r="AR435" s="283"/>
      <c r="AS435" s="132"/>
      <c r="AT435" s="132"/>
      <c r="AU435" s="113"/>
      <c r="AV435" s="132"/>
      <c r="AW435" s="132"/>
      <c r="AX435" s="284"/>
      <c r="AY435" s="132"/>
      <c r="BA435" s="132"/>
      <c r="BB435" s="132"/>
      <c r="BC435" s="212"/>
      <c r="BD435" s="212"/>
      <c r="BE435" s="212"/>
      <c r="BF435" s="212"/>
      <c r="BG435" s="212"/>
      <c r="BH435" s="212"/>
    </row>
    <row r="436" spans="1:60" s="76" customFormat="1" x14ac:dyDescent="0.2">
      <c r="A436" s="124"/>
      <c r="B436" s="112"/>
      <c r="C436" s="207" t="str">
        <f t="shared" si="35"/>
        <v/>
      </c>
      <c r="D436" s="73"/>
      <c r="E436" s="112"/>
      <c r="F436" s="112"/>
      <c r="G436" s="112"/>
      <c r="H436" s="112"/>
      <c r="I436" s="112"/>
      <c r="J436" s="207" t="str">
        <f t="shared" si="36"/>
        <v/>
      </c>
      <c r="K436" s="112"/>
      <c r="L436" s="112"/>
      <c r="M436" s="112"/>
      <c r="N436" s="112"/>
      <c r="O436" s="112"/>
      <c r="P436" s="112"/>
      <c r="Q436" s="112"/>
      <c r="R436" s="112"/>
      <c r="S436" s="112"/>
      <c r="T436" s="207" t="str">
        <f t="shared" si="37"/>
        <v/>
      </c>
      <c r="U436" s="112"/>
      <c r="V436" s="112"/>
      <c r="W436" s="112"/>
      <c r="X436" s="112"/>
      <c r="Y436" s="207" t="str">
        <f t="shared" si="38"/>
        <v/>
      </c>
      <c r="Z436" s="112"/>
      <c r="AA436" s="112"/>
      <c r="AB436" s="112"/>
      <c r="AC436" s="282"/>
      <c r="AD436" s="132"/>
      <c r="AE436" s="132"/>
      <c r="AF436" s="132"/>
      <c r="AG436" s="119"/>
      <c r="AH436" s="119"/>
      <c r="AI436" s="119"/>
      <c r="AJ436" s="132"/>
      <c r="AK436" s="124"/>
      <c r="AL436" s="207" t="str">
        <f t="shared" si="39"/>
        <v/>
      </c>
      <c r="AM436" s="132"/>
      <c r="AN436" s="132"/>
      <c r="AO436" s="112"/>
      <c r="AP436" s="112"/>
      <c r="AQ436" s="113"/>
      <c r="AR436" s="283"/>
      <c r="AS436" s="132"/>
      <c r="AT436" s="132"/>
      <c r="AU436" s="113"/>
      <c r="AV436" s="132"/>
      <c r="AW436" s="132"/>
      <c r="AX436" s="284"/>
      <c r="AY436" s="132"/>
      <c r="BA436" s="132"/>
      <c r="BB436" s="132"/>
      <c r="BC436" s="212"/>
      <c r="BD436" s="212"/>
      <c r="BE436" s="212"/>
      <c r="BF436" s="212"/>
      <c r="BG436" s="212"/>
      <c r="BH436" s="212"/>
    </row>
    <row r="437" spans="1:60" s="76" customFormat="1" x14ac:dyDescent="0.2">
      <c r="A437" s="124"/>
      <c r="B437" s="112"/>
      <c r="C437" s="207" t="str">
        <f t="shared" si="35"/>
        <v/>
      </c>
      <c r="D437" s="73"/>
      <c r="E437" s="112"/>
      <c r="F437" s="112"/>
      <c r="G437" s="112"/>
      <c r="H437" s="112"/>
      <c r="I437" s="112"/>
      <c r="J437" s="207" t="str">
        <f t="shared" si="36"/>
        <v/>
      </c>
      <c r="K437" s="112"/>
      <c r="L437" s="112"/>
      <c r="M437" s="112"/>
      <c r="N437" s="112"/>
      <c r="O437" s="112"/>
      <c r="P437" s="112"/>
      <c r="Q437" s="112"/>
      <c r="R437" s="112"/>
      <c r="S437" s="112"/>
      <c r="T437" s="207" t="str">
        <f t="shared" si="37"/>
        <v/>
      </c>
      <c r="U437" s="112"/>
      <c r="V437" s="112"/>
      <c r="W437" s="112"/>
      <c r="X437" s="112"/>
      <c r="Y437" s="207" t="str">
        <f t="shared" si="38"/>
        <v/>
      </c>
      <c r="Z437" s="112"/>
      <c r="AA437" s="112"/>
      <c r="AB437" s="112"/>
      <c r="AC437" s="282"/>
      <c r="AD437" s="132"/>
      <c r="AE437" s="132"/>
      <c r="AF437" s="132"/>
      <c r="AG437" s="119"/>
      <c r="AH437" s="119"/>
      <c r="AI437" s="119"/>
      <c r="AJ437" s="132"/>
      <c r="AK437" s="124"/>
      <c r="AL437" s="207" t="str">
        <f t="shared" si="39"/>
        <v/>
      </c>
      <c r="AM437" s="132"/>
      <c r="AN437" s="132"/>
      <c r="AO437" s="112"/>
      <c r="AP437" s="112"/>
      <c r="AQ437" s="113"/>
      <c r="AR437" s="283"/>
      <c r="AS437" s="132"/>
      <c r="AT437" s="132"/>
      <c r="AU437" s="113"/>
      <c r="AV437" s="132"/>
      <c r="AW437" s="132"/>
      <c r="AX437" s="284"/>
      <c r="AY437" s="132"/>
      <c r="BA437" s="132"/>
      <c r="BB437" s="132"/>
      <c r="BC437" s="212"/>
      <c r="BD437" s="212"/>
      <c r="BE437" s="212"/>
      <c r="BF437" s="212"/>
      <c r="BG437" s="212"/>
      <c r="BH437" s="212"/>
    </row>
    <row r="438" spans="1:60" s="76" customFormat="1" x14ac:dyDescent="0.2">
      <c r="A438" s="124"/>
      <c r="B438" s="112"/>
      <c r="C438" s="207" t="str">
        <f t="shared" si="35"/>
        <v/>
      </c>
      <c r="D438" s="73"/>
      <c r="E438" s="112"/>
      <c r="F438" s="112"/>
      <c r="G438" s="112"/>
      <c r="H438" s="112"/>
      <c r="I438" s="112"/>
      <c r="J438" s="207" t="str">
        <f t="shared" si="36"/>
        <v/>
      </c>
      <c r="K438" s="112"/>
      <c r="L438" s="112"/>
      <c r="M438" s="112"/>
      <c r="N438" s="112"/>
      <c r="O438" s="112"/>
      <c r="P438" s="112"/>
      <c r="Q438" s="112"/>
      <c r="R438" s="112"/>
      <c r="S438" s="112"/>
      <c r="T438" s="207" t="str">
        <f t="shared" si="37"/>
        <v/>
      </c>
      <c r="U438" s="112"/>
      <c r="V438" s="112"/>
      <c r="W438" s="112"/>
      <c r="X438" s="112"/>
      <c r="Y438" s="207" t="str">
        <f t="shared" si="38"/>
        <v/>
      </c>
      <c r="Z438" s="112"/>
      <c r="AA438" s="112"/>
      <c r="AB438" s="112"/>
      <c r="AC438" s="282"/>
      <c r="AD438" s="132"/>
      <c r="AE438" s="132"/>
      <c r="AF438" s="132"/>
      <c r="AG438" s="119"/>
      <c r="AH438" s="119"/>
      <c r="AI438" s="119"/>
      <c r="AJ438" s="132"/>
      <c r="AK438" s="124"/>
      <c r="AL438" s="207" t="str">
        <f t="shared" si="39"/>
        <v/>
      </c>
      <c r="AM438" s="132"/>
      <c r="AN438" s="132"/>
      <c r="AO438" s="112"/>
      <c r="AP438" s="112"/>
      <c r="AQ438" s="113"/>
      <c r="AR438" s="283"/>
      <c r="AS438" s="132"/>
      <c r="AT438" s="132"/>
      <c r="AU438" s="113"/>
      <c r="AV438" s="132"/>
      <c r="AW438" s="132"/>
      <c r="AX438" s="284"/>
      <c r="AY438" s="132"/>
      <c r="BA438" s="132"/>
      <c r="BB438" s="132"/>
      <c r="BC438" s="212"/>
      <c r="BD438" s="212"/>
      <c r="BE438" s="212"/>
      <c r="BF438" s="212"/>
      <c r="BG438" s="212"/>
      <c r="BH438" s="212"/>
    </row>
    <row r="439" spans="1:60" s="76" customFormat="1" x14ac:dyDescent="0.2">
      <c r="A439" s="124"/>
      <c r="B439" s="112"/>
      <c r="C439" s="207" t="str">
        <f t="shared" si="35"/>
        <v/>
      </c>
      <c r="D439" s="73"/>
      <c r="E439" s="112"/>
      <c r="F439" s="112"/>
      <c r="G439" s="112"/>
      <c r="H439" s="112"/>
      <c r="I439" s="112"/>
      <c r="J439" s="207" t="str">
        <f t="shared" si="36"/>
        <v/>
      </c>
      <c r="K439" s="112"/>
      <c r="L439" s="112"/>
      <c r="M439" s="112"/>
      <c r="N439" s="112"/>
      <c r="O439" s="112"/>
      <c r="P439" s="112"/>
      <c r="Q439" s="112"/>
      <c r="R439" s="112"/>
      <c r="S439" s="112"/>
      <c r="T439" s="207" t="str">
        <f t="shared" si="37"/>
        <v/>
      </c>
      <c r="U439" s="112"/>
      <c r="V439" s="112"/>
      <c r="W439" s="112"/>
      <c r="X439" s="112"/>
      <c r="Y439" s="207" t="str">
        <f t="shared" si="38"/>
        <v/>
      </c>
      <c r="Z439" s="112"/>
      <c r="AA439" s="112"/>
      <c r="AB439" s="112"/>
      <c r="AC439" s="282"/>
      <c r="AD439" s="132"/>
      <c r="AE439" s="132"/>
      <c r="AF439" s="132"/>
      <c r="AG439" s="119"/>
      <c r="AH439" s="119"/>
      <c r="AI439" s="119"/>
      <c r="AJ439" s="132"/>
      <c r="AK439" s="124"/>
      <c r="AL439" s="207" t="str">
        <f t="shared" si="39"/>
        <v/>
      </c>
      <c r="AM439" s="132"/>
      <c r="AN439" s="132"/>
      <c r="AO439" s="112"/>
      <c r="AP439" s="112"/>
      <c r="AQ439" s="113"/>
      <c r="AR439" s="283"/>
      <c r="AS439" s="132"/>
      <c r="AT439" s="132"/>
      <c r="AU439" s="113"/>
      <c r="AV439" s="132"/>
      <c r="AW439" s="132"/>
      <c r="AX439" s="284"/>
      <c r="AY439" s="132"/>
      <c r="BA439" s="132"/>
      <c r="BB439" s="132"/>
      <c r="BC439" s="212"/>
      <c r="BD439" s="212"/>
      <c r="BE439" s="212"/>
      <c r="BF439" s="212"/>
      <c r="BG439" s="212"/>
      <c r="BH439" s="212"/>
    </row>
    <row r="440" spans="1:60" s="76" customFormat="1" x14ac:dyDescent="0.2">
      <c r="A440" s="124"/>
      <c r="B440" s="112"/>
      <c r="C440" s="207" t="str">
        <f t="shared" si="35"/>
        <v/>
      </c>
      <c r="D440" s="73"/>
      <c r="E440" s="112"/>
      <c r="F440" s="112"/>
      <c r="G440" s="112"/>
      <c r="H440" s="112"/>
      <c r="I440" s="112"/>
      <c r="J440" s="207" t="str">
        <f t="shared" si="36"/>
        <v/>
      </c>
      <c r="K440" s="112"/>
      <c r="L440" s="112"/>
      <c r="M440" s="112"/>
      <c r="N440" s="112"/>
      <c r="O440" s="112"/>
      <c r="P440" s="112"/>
      <c r="Q440" s="112"/>
      <c r="R440" s="112"/>
      <c r="S440" s="112"/>
      <c r="T440" s="207" t="str">
        <f t="shared" si="37"/>
        <v/>
      </c>
      <c r="U440" s="112"/>
      <c r="V440" s="112"/>
      <c r="W440" s="112"/>
      <c r="X440" s="112"/>
      <c r="Y440" s="207" t="str">
        <f t="shared" si="38"/>
        <v/>
      </c>
      <c r="Z440" s="112"/>
      <c r="AA440" s="112"/>
      <c r="AB440" s="112"/>
      <c r="AC440" s="282"/>
      <c r="AD440" s="132"/>
      <c r="AE440" s="132"/>
      <c r="AF440" s="132"/>
      <c r="AG440" s="119"/>
      <c r="AH440" s="119"/>
      <c r="AI440" s="119"/>
      <c r="AJ440" s="132"/>
      <c r="AK440" s="124"/>
      <c r="AL440" s="207" t="str">
        <f t="shared" si="39"/>
        <v/>
      </c>
      <c r="AM440" s="132"/>
      <c r="AN440" s="132"/>
      <c r="AO440" s="112"/>
      <c r="AP440" s="112"/>
      <c r="AQ440" s="113"/>
      <c r="AR440" s="283"/>
      <c r="AS440" s="132"/>
      <c r="AT440" s="132"/>
      <c r="AU440" s="113"/>
      <c r="AV440" s="132"/>
      <c r="AW440" s="132"/>
      <c r="AX440" s="284"/>
      <c r="AY440" s="132"/>
      <c r="BA440" s="132"/>
      <c r="BB440" s="132"/>
      <c r="BC440" s="212"/>
      <c r="BD440" s="212"/>
      <c r="BE440" s="212"/>
      <c r="BF440" s="212"/>
      <c r="BG440" s="212"/>
      <c r="BH440" s="212"/>
    </row>
    <row r="441" spans="1:60" s="76" customFormat="1" x14ac:dyDescent="0.2">
      <c r="A441" s="124"/>
      <c r="B441" s="112"/>
      <c r="C441" s="207" t="str">
        <f t="shared" si="35"/>
        <v/>
      </c>
      <c r="D441" s="73"/>
      <c r="E441" s="112"/>
      <c r="F441" s="112"/>
      <c r="G441" s="112"/>
      <c r="H441" s="112"/>
      <c r="I441" s="112"/>
      <c r="J441" s="207" t="str">
        <f t="shared" si="36"/>
        <v/>
      </c>
      <c r="K441" s="112"/>
      <c r="L441" s="112"/>
      <c r="M441" s="112"/>
      <c r="N441" s="112"/>
      <c r="O441" s="112"/>
      <c r="P441" s="112"/>
      <c r="Q441" s="112"/>
      <c r="R441" s="112"/>
      <c r="S441" s="112"/>
      <c r="T441" s="207" t="str">
        <f t="shared" si="37"/>
        <v/>
      </c>
      <c r="U441" s="112"/>
      <c r="V441" s="112"/>
      <c r="W441" s="112"/>
      <c r="X441" s="112"/>
      <c r="Y441" s="207" t="str">
        <f t="shared" si="38"/>
        <v/>
      </c>
      <c r="Z441" s="112"/>
      <c r="AA441" s="112"/>
      <c r="AB441" s="112"/>
      <c r="AC441" s="282"/>
      <c r="AD441" s="132"/>
      <c r="AE441" s="132"/>
      <c r="AF441" s="132"/>
      <c r="AG441" s="119"/>
      <c r="AH441" s="119"/>
      <c r="AI441" s="119"/>
      <c r="AJ441" s="132"/>
      <c r="AK441" s="124"/>
      <c r="AL441" s="207" t="str">
        <f t="shared" si="39"/>
        <v/>
      </c>
      <c r="AM441" s="132"/>
      <c r="AN441" s="132"/>
      <c r="AO441" s="112"/>
      <c r="AP441" s="112"/>
      <c r="AQ441" s="113"/>
      <c r="AR441" s="283"/>
      <c r="AS441" s="132"/>
      <c r="AT441" s="132"/>
      <c r="AU441" s="113"/>
      <c r="AV441" s="132"/>
      <c r="AW441" s="132"/>
      <c r="AX441" s="284"/>
      <c r="AY441" s="132"/>
      <c r="BA441" s="132"/>
      <c r="BB441" s="132"/>
      <c r="BC441" s="212"/>
      <c r="BD441" s="212"/>
      <c r="BE441" s="212"/>
      <c r="BF441" s="212"/>
      <c r="BG441" s="212"/>
      <c r="BH441" s="212"/>
    </row>
    <row r="442" spans="1:60" s="76" customFormat="1" x14ac:dyDescent="0.2">
      <c r="A442" s="124"/>
      <c r="B442" s="112"/>
      <c r="C442" s="207" t="str">
        <f t="shared" si="35"/>
        <v/>
      </c>
      <c r="D442" s="73"/>
      <c r="E442" s="112"/>
      <c r="F442" s="112"/>
      <c r="G442" s="112"/>
      <c r="H442" s="112"/>
      <c r="I442" s="112"/>
      <c r="J442" s="207" t="str">
        <f t="shared" si="36"/>
        <v/>
      </c>
      <c r="K442" s="112"/>
      <c r="L442" s="112"/>
      <c r="M442" s="112"/>
      <c r="N442" s="112"/>
      <c r="O442" s="112"/>
      <c r="P442" s="112"/>
      <c r="Q442" s="112"/>
      <c r="R442" s="112"/>
      <c r="S442" s="112"/>
      <c r="T442" s="207" t="str">
        <f t="shared" si="37"/>
        <v/>
      </c>
      <c r="U442" s="112"/>
      <c r="V442" s="112"/>
      <c r="W442" s="112"/>
      <c r="X442" s="112"/>
      <c r="Y442" s="207" t="str">
        <f t="shared" si="38"/>
        <v/>
      </c>
      <c r="Z442" s="112"/>
      <c r="AA442" s="112"/>
      <c r="AB442" s="112"/>
      <c r="AC442" s="282"/>
      <c r="AD442" s="132"/>
      <c r="AE442" s="132"/>
      <c r="AF442" s="132"/>
      <c r="AG442" s="119"/>
      <c r="AH442" s="119"/>
      <c r="AI442" s="119"/>
      <c r="AJ442" s="132"/>
      <c r="AK442" s="124"/>
      <c r="AL442" s="207" t="str">
        <f t="shared" si="39"/>
        <v/>
      </c>
      <c r="AM442" s="132"/>
      <c r="AN442" s="132"/>
      <c r="AO442" s="112"/>
      <c r="AP442" s="112"/>
      <c r="AQ442" s="113"/>
      <c r="AR442" s="283"/>
      <c r="AS442" s="132"/>
      <c r="AT442" s="132"/>
      <c r="AU442" s="113"/>
      <c r="AV442" s="132"/>
      <c r="AW442" s="132"/>
      <c r="AX442" s="284"/>
      <c r="AY442" s="132"/>
      <c r="BA442" s="132"/>
      <c r="BB442" s="132"/>
      <c r="BC442" s="212"/>
      <c r="BD442" s="212"/>
      <c r="BE442" s="212"/>
      <c r="BF442" s="212"/>
      <c r="BG442" s="212"/>
      <c r="BH442" s="212"/>
    </row>
    <row r="443" spans="1:60" s="76" customFormat="1" x14ac:dyDescent="0.2">
      <c r="A443" s="124"/>
      <c r="B443" s="112"/>
      <c r="C443" s="207" t="str">
        <f t="shared" si="35"/>
        <v/>
      </c>
      <c r="D443" s="73"/>
      <c r="E443" s="112"/>
      <c r="F443" s="112"/>
      <c r="G443" s="112"/>
      <c r="H443" s="112"/>
      <c r="I443" s="112"/>
      <c r="J443" s="207" t="str">
        <f t="shared" si="36"/>
        <v/>
      </c>
      <c r="K443" s="112"/>
      <c r="L443" s="112"/>
      <c r="M443" s="112"/>
      <c r="N443" s="112"/>
      <c r="O443" s="112"/>
      <c r="P443" s="112"/>
      <c r="Q443" s="112"/>
      <c r="R443" s="112"/>
      <c r="S443" s="112"/>
      <c r="T443" s="207" t="str">
        <f t="shared" si="37"/>
        <v/>
      </c>
      <c r="U443" s="112"/>
      <c r="V443" s="112"/>
      <c r="W443" s="112"/>
      <c r="X443" s="112"/>
      <c r="Y443" s="207" t="str">
        <f t="shared" si="38"/>
        <v/>
      </c>
      <c r="Z443" s="112"/>
      <c r="AA443" s="112"/>
      <c r="AB443" s="112"/>
      <c r="AC443" s="282"/>
      <c r="AD443" s="132"/>
      <c r="AE443" s="132"/>
      <c r="AF443" s="132"/>
      <c r="AG443" s="119"/>
      <c r="AH443" s="119"/>
      <c r="AI443" s="119"/>
      <c r="AJ443" s="132"/>
      <c r="AK443" s="124"/>
      <c r="AL443" s="207" t="str">
        <f t="shared" si="39"/>
        <v/>
      </c>
      <c r="AM443" s="132"/>
      <c r="AN443" s="132"/>
      <c r="AO443" s="112"/>
      <c r="AP443" s="112"/>
      <c r="AQ443" s="113"/>
      <c r="AR443" s="283"/>
      <c r="AS443" s="132"/>
      <c r="AT443" s="132"/>
      <c r="AU443" s="113"/>
      <c r="AV443" s="132"/>
      <c r="AW443" s="132"/>
      <c r="AX443" s="284"/>
      <c r="AY443" s="132"/>
      <c r="BA443" s="132"/>
      <c r="BB443" s="132"/>
      <c r="BC443" s="212"/>
      <c r="BD443" s="212"/>
      <c r="BE443" s="212"/>
      <c r="BF443" s="212"/>
      <c r="BG443" s="212"/>
      <c r="BH443" s="212"/>
    </row>
    <row r="444" spans="1:60" s="76" customFormat="1" x14ac:dyDescent="0.2">
      <c r="A444" s="124"/>
      <c r="B444" s="112"/>
      <c r="C444" s="207" t="str">
        <f t="shared" si="35"/>
        <v/>
      </c>
      <c r="D444" s="73"/>
      <c r="E444" s="112"/>
      <c r="F444" s="112"/>
      <c r="G444" s="112"/>
      <c r="H444" s="112"/>
      <c r="I444" s="112"/>
      <c r="J444" s="207" t="str">
        <f t="shared" si="36"/>
        <v/>
      </c>
      <c r="K444" s="112"/>
      <c r="L444" s="112"/>
      <c r="M444" s="112"/>
      <c r="N444" s="112"/>
      <c r="O444" s="112"/>
      <c r="P444" s="112"/>
      <c r="Q444" s="112"/>
      <c r="R444" s="112"/>
      <c r="S444" s="112"/>
      <c r="T444" s="207" t="str">
        <f t="shared" si="37"/>
        <v/>
      </c>
      <c r="U444" s="112"/>
      <c r="V444" s="112"/>
      <c r="W444" s="112"/>
      <c r="X444" s="112"/>
      <c r="Y444" s="207" t="str">
        <f t="shared" si="38"/>
        <v/>
      </c>
      <c r="Z444" s="112"/>
      <c r="AA444" s="112"/>
      <c r="AB444" s="112"/>
      <c r="AC444" s="282"/>
      <c r="AD444" s="132"/>
      <c r="AE444" s="132"/>
      <c r="AF444" s="132"/>
      <c r="AG444" s="119"/>
      <c r="AH444" s="119"/>
      <c r="AI444" s="119"/>
      <c r="AJ444" s="132"/>
      <c r="AK444" s="124"/>
      <c r="AL444" s="207" t="str">
        <f t="shared" si="39"/>
        <v/>
      </c>
      <c r="AM444" s="132"/>
      <c r="AN444" s="132"/>
      <c r="AO444" s="112"/>
      <c r="AP444" s="112"/>
      <c r="AQ444" s="113"/>
      <c r="AR444" s="283"/>
      <c r="AS444" s="132"/>
      <c r="AT444" s="132"/>
      <c r="AU444" s="113"/>
      <c r="AV444" s="132"/>
      <c r="AW444" s="132"/>
      <c r="AX444" s="284"/>
      <c r="AY444" s="132"/>
      <c r="BA444" s="132"/>
      <c r="BB444" s="132"/>
      <c r="BC444" s="212"/>
      <c r="BD444" s="212"/>
      <c r="BE444" s="212"/>
      <c r="BF444" s="212"/>
      <c r="BG444" s="212"/>
      <c r="BH444" s="212"/>
    </row>
    <row r="445" spans="1:60" s="76" customFormat="1" x14ac:dyDescent="0.2">
      <c r="A445" s="124"/>
      <c r="B445" s="112"/>
      <c r="C445" s="207" t="str">
        <f t="shared" si="35"/>
        <v/>
      </c>
      <c r="D445" s="73"/>
      <c r="E445" s="112"/>
      <c r="F445" s="112"/>
      <c r="G445" s="112"/>
      <c r="H445" s="112"/>
      <c r="I445" s="112"/>
      <c r="J445" s="207" t="str">
        <f t="shared" si="36"/>
        <v/>
      </c>
      <c r="K445" s="112"/>
      <c r="L445" s="112"/>
      <c r="M445" s="112"/>
      <c r="N445" s="112"/>
      <c r="O445" s="112"/>
      <c r="P445" s="112"/>
      <c r="Q445" s="112"/>
      <c r="R445" s="112"/>
      <c r="S445" s="112"/>
      <c r="T445" s="207" t="str">
        <f t="shared" si="37"/>
        <v/>
      </c>
      <c r="U445" s="112"/>
      <c r="V445" s="112"/>
      <c r="W445" s="112"/>
      <c r="X445" s="112"/>
      <c r="Y445" s="207" t="str">
        <f t="shared" si="38"/>
        <v/>
      </c>
      <c r="Z445" s="112"/>
      <c r="AA445" s="112"/>
      <c r="AB445" s="112"/>
      <c r="AC445" s="282"/>
      <c r="AD445" s="132"/>
      <c r="AE445" s="132"/>
      <c r="AF445" s="132"/>
      <c r="AG445" s="119"/>
      <c r="AH445" s="119"/>
      <c r="AI445" s="119"/>
      <c r="AJ445" s="132"/>
      <c r="AK445" s="124"/>
      <c r="AL445" s="207" t="str">
        <f t="shared" si="39"/>
        <v/>
      </c>
      <c r="AM445" s="132"/>
      <c r="AN445" s="132"/>
      <c r="AO445" s="112"/>
      <c r="AP445" s="112"/>
      <c r="AQ445" s="113"/>
      <c r="AR445" s="283"/>
      <c r="AS445" s="132"/>
      <c r="AT445" s="132"/>
      <c r="AU445" s="113"/>
      <c r="AV445" s="132"/>
      <c r="AW445" s="132"/>
      <c r="AX445" s="284"/>
      <c r="AY445" s="132"/>
      <c r="BA445" s="132"/>
      <c r="BB445" s="132"/>
      <c r="BC445" s="212"/>
      <c r="BD445" s="212"/>
      <c r="BE445" s="212"/>
      <c r="BF445" s="212"/>
      <c r="BG445" s="212"/>
      <c r="BH445" s="212"/>
    </row>
    <row r="446" spans="1:60" s="76" customFormat="1" x14ac:dyDescent="0.2">
      <c r="A446" s="124"/>
      <c r="B446" s="112"/>
      <c r="C446" s="207" t="str">
        <f t="shared" si="35"/>
        <v/>
      </c>
      <c r="D446" s="73"/>
      <c r="E446" s="112"/>
      <c r="F446" s="112"/>
      <c r="G446" s="112"/>
      <c r="H446" s="112"/>
      <c r="I446" s="112"/>
      <c r="J446" s="207" t="str">
        <f t="shared" si="36"/>
        <v/>
      </c>
      <c r="K446" s="112"/>
      <c r="L446" s="112"/>
      <c r="M446" s="112"/>
      <c r="N446" s="112"/>
      <c r="O446" s="112"/>
      <c r="P446" s="112"/>
      <c r="Q446" s="112"/>
      <c r="R446" s="112"/>
      <c r="S446" s="112"/>
      <c r="T446" s="207" t="str">
        <f t="shared" si="37"/>
        <v/>
      </c>
      <c r="U446" s="112"/>
      <c r="V446" s="112"/>
      <c r="W446" s="112"/>
      <c r="X446" s="112"/>
      <c r="Y446" s="207" t="str">
        <f t="shared" si="38"/>
        <v/>
      </c>
      <c r="Z446" s="112"/>
      <c r="AA446" s="112"/>
      <c r="AB446" s="112"/>
      <c r="AC446" s="282"/>
      <c r="AD446" s="132"/>
      <c r="AE446" s="132"/>
      <c r="AF446" s="132"/>
      <c r="AG446" s="119"/>
      <c r="AH446" s="119"/>
      <c r="AI446" s="119"/>
      <c r="AJ446" s="132"/>
      <c r="AK446" s="124"/>
      <c r="AL446" s="207" t="str">
        <f t="shared" si="39"/>
        <v/>
      </c>
      <c r="AM446" s="132"/>
      <c r="AN446" s="132"/>
      <c r="AO446" s="112"/>
      <c r="AP446" s="112"/>
      <c r="AQ446" s="113"/>
      <c r="AR446" s="283"/>
      <c r="AS446" s="132"/>
      <c r="AT446" s="132"/>
      <c r="AU446" s="113"/>
      <c r="AV446" s="132"/>
      <c r="AW446" s="132"/>
      <c r="AX446" s="284"/>
      <c r="AY446" s="132"/>
      <c r="BA446" s="132"/>
      <c r="BB446" s="132"/>
      <c r="BC446" s="212"/>
      <c r="BD446" s="212"/>
      <c r="BE446" s="212"/>
      <c r="BF446" s="212"/>
      <c r="BG446" s="212"/>
      <c r="BH446" s="212"/>
    </row>
    <row r="447" spans="1:60" s="76" customFormat="1" x14ac:dyDescent="0.2">
      <c r="A447" s="124"/>
      <c r="B447" s="112"/>
      <c r="C447" s="207" t="str">
        <f t="shared" si="35"/>
        <v/>
      </c>
      <c r="D447" s="73"/>
      <c r="E447" s="112"/>
      <c r="F447" s="112"/>
      <c r="G447" s="112"/>
      <c r="H447" s="112"/>
      <c r="I447" s="112"/>
      <c r="J447" s="207" t="str">
        <f t="shared" si="36"/>
        <v/>
      </c>
      <c r="K447" s="112"/>
      <c r="L447" s="112"/>
      <c r="M447" s="112"/>
      <c r="N447" s="112"/>
      <c r="O447" s="112"/>
      <c r="P447" s="112"/>
      <c r="Q447" s="112"/>
      <c r="R447" s="112"/>
      <c r="S447" s="112"/>
      <c r="T447" s="207" t="str">
        <f t="shared" si="37"/>
        <v/>
      </c>
      <c r="U447" s="112"/>
      <c r="V447" s="112"/>
      <c r="W447" s="112"/>
      <c r="X447" s="112"/>
      <c r="Y447" s="207" t="str">
        <f t="shared" si="38"/>
        <v/>
      </c>
      <c r="Z447" s="112"/>
      <c r="AA447" s="112"/>
      <c r="AB447" s="112"/>
      <c r="AC447" s="282"/>
      <c r="AD447" s="132"/>
      <c r="AE447" s="132"/>
      <c r="AF447" s="132"/>
      <c r="AG447" s="119"/>
      <c r="AH447" s="119"/>
      <c r="AI447" s="119"/>
      <c r="AJ447" s="132"/>
      <c r="AK447" s="124"/>
      <c r="AL447" s="207" t="str">
        <f t="shared" si="39"/>
        <v/>
      </c>
      <c r="AM447" s="132"/>
      <c r="AN447" s="132"/>
      <c r="AO447" s="112"/>
      <c r="AP447" s="112"/>
      <c r="AQ447" s="113"/>
      <c r="AR447" s="283"/>
      <c r="AS447" s="132"/>
      <c r="AT447" s="132"/>
      <c r="AU447" s="113"/>
      <c r="AV447" s="132"/>
      <c r="AW447" s="132"/>
      <c r="AX447" s="284"/>
      <c r="AY447" s="132"/>
      <c r="BA447" s="132"/>
      <c r="BB447" s="132"/>
      <c r="BC447" s="212"/>
      <c r="BD447" s="212"/>
      <c r="BE447" s="212"/>
      <c r="BF447" s="212"/>
      <c r="BG447" s="212"/>
      <c r="BH447" s="212"/>
    </row>
    <row r="448" spans="1:60" s="76" customFormat="1" x14ac:dyDescent="0.2">
      <c r="A448" s="124"/>
      <c r="B448" s="112"/>
      <c r="C448" s="207" t="str">
        <f t="shared" si="35"/>
        <v/>
      </c>
      <c r="D448" s="73"/>
      <c r="E448" s="112"/>
      <c r="F448" s="112"/>
      <c r="G448" s="112"/>
      <c r="H448" s="112"/>
      <c r="I448" s="112"/>
      <c r="J448" s="207" t="str">
        <f t="shared" si="36"/>
        <v/>
      </c>
      <c r="K448" s="112"/>
      <c r="L448" s="112"/>
      <c r="M448" s="112"/>
      <c r="N448" s="112"/>
      <c r="O448" s="112"/>
      <c r="P448" s="112"/>
      <c r="Q448" s="112"/>
      <c r="R448" s="112"/>
      <c r="S448" s="112"/>
      <c r="T448" s="207" t="str">
        <f t="shared" si="37"/>
        <v/>
      </c>
      <c r="U448" s="112"/>
      <c r="V448" s="112"/>
      <c r="W448" s="112"/>
      <c r="X448" s="112"/>
      <c r="Y448" s="207" t="str">
        <f t="shared" si="38"/>
        <v/>
      </c>
      <c r="Z448" s="112"/>
      <c r="AA448" s="112"/>
      <c r="AB448" s="112"/>
      <c r="AC448" s="282"/>
      <c r="AD448" s="132"/>
      <c r="AE448" s="132"/>
      <c r="AF448" s="132"/>
      <c r="AG448" s="119"/>
      <c r="AH448" s="119"/>
      <c r="AI448" s="119"/>
      <c r="AJ448" s="132"/>
      <c r="AK448" s="124"/>
      <c r="AL448" s="207" t="str">
        <f t="shared" si="39"/>
        <v/>
      </c>
      <c r="AM448" s="132"/>
      <c r="AN448" s="132"/>
      <c r="AO448" s="112"/>
      <c r="AP448" s="112"/>
      <c r="AQ448" s="113"/>
      <c r="AR448" s="283"/>
      <c r="AS448" s="132"/>
      <c r="AT448" s="132"/>
      <c r="AU448" s="113"/>
      <c r="AV448" s="132"/>
      <c r="AW448" s="132"/>
      <c r="AX448" s="284"/>
      <c r="AY448" s="132"/>
      <c r="BA448" s="132"/>
      <c r="BB448" s="132"/>
      <c r="BC448" s="212"/>
      <c r="BD448" s="212"/>
      <c r="BE448" s="212"/>
      <c r="BF448" s="212"/>
      <c r="BG448" s="212"/>
      <c r="BH448" s="212"/>
    </row>
    <row r="449" spans="1:60" s="76" customFormat="1" x14ac:dyDescent="0.2">
      <c r="A449" s="124"/>
      <c r="B449" s="112"/>
      <c r="C449" s="207" t="str">
        <f t="shared" si="35"/>
        <v/>
      </c>
      <c r="D449" s="73"/>
      <c r="E449" s="112"/>
      <c r="F449" s="112"/>
      <c r="G449" s="112"/>
      <c r="H449" s="112"/>
      <c r="I449" s="112"/>
      <c r="J449" s="207" t="str">
        <f t="shared" si="36"/>
        <v/>
      </c>
      <c r="K449" s="112"/>
      <c r="L449" s="112"/>
      <c r="M449" s="112"/>
      <c r="N449" s="112"/>
      <c r="O449" s="112"/>
      <c r="P449" s="112"/>
      <c r="Q449" s="112"/>
      <c r="R449" s="112"/>
      <c r="S449" s="112"/>
      <c r="T449" s="207" t="str">
        <f t="shared" si="37"/>
        <v/>
      </c>
      <c r="U449" s="112"/>
      <c r="V449" s="112"/>
      <c r="W449" s="112"/>
      <c r="X449" s="112"/>
      <c r="Y449" s="207" t="str">
        <f t="shared" si="38"/>
        <v/>
      </c>
      <c r="Z449" s="112"/>
      <c r="AA449" s="112"/>
      <c r="AB449" s="112"/>
      <c r="AC449" s="282"/>
      <c r="AD449" s="132"/>
      <c r="AE449" s="132"/>
      <c r="AF449" s="132"/>
      <c r="AG449" s="119"/>
      <c r="AH449" s="119"/>
      <c r="AI449" s="119"/>
      <c r="AJ449" s="132"/>
      <c r="AK449" s="124"/>
      <c r="AL449" s="207" t="str">
        <f t="shared" si="39"/>
        <v/>
      </c>
      <c r="AM449" s="132"/>
      <c r="AN449" s="132"/>
      <c r="AO449" s="112"/>
      <c r="AP449" s="112"/>
      <c r="AQ449" s="113"/>
      <c r="AR449" s="283"/>
      <c r="AS449" s="132"/>
      <c r="AT449" s="132"/>
      <c r="AU449" s="113"/>
      <c r="AV449" s="132"/>
      <c r="AW449" s="132"/>
      <c r="AX449" s="284"/>
      <c r="AY449" s="132"/>
      <c r="BA449" s="132"/>
      <c r="BB449" s="132"/>
      <c r="BC449" s="212"/>
      <c r="BD449" s="212"/>
      <c r="BE449" s="212"/>
      <c r="BF449" s="212"/>
      <c r="BG449" s="212"/>
      <c r="BH449" s="212"/>
    </row>
    <row r="450" spans="1:60" s="76" customFormat="1" x14ac:dyDescent="0.2">
      <c r="A450" s="124"/>
      <c r="B450" s="112"/>
      <c r="C450" s="207" t="str">
        <f t="shared" si="35"/>
        <v/>
      </c>
      <c r="D450" s="73"/>
      <c r="E450" s="112"/>
      <c r="F450" s="112"/>
      <c r="G450" s="112"/>
      <c r="H450" s="112"/>
      <c r="I450" s="112"/>
      <c r="J450" s="207" t="str">
        <f t="shared" si="36"/>
        <v/>
      </c>
      <c r="K450" s="112"/>
      <c r="L450" s="112"/>
      <c r="M450" s="112"/>
      <c r="N450" s="112"/>
      <c r="O450" s="112"/>
      <c r="P450" s="112"/>
      <c r="Q450" s="112"/>
      <c r="R450" s="112"/>
      <c r="S450" s="112"/>
      <c r="T450" s="207" t="str">
        <f t="shared" si="37"/>
        <v/>
      </c>
      <c r="U450" s="112"/>
      <c r="V450" s="112"/>
      <c r="W450" s="112"/>
      <c r="X450" s="112"/>
      <c r="Y450" s="207" t="str">
        <f t="shared" si="38"/>
        <v/>
      </c>
      <c r="Z450" s="112"/>
      <c r="AA450" s="112"/>
      <c r="AB450" s="112"/>
      <c r="AC450" s="282"/>
      <c r="AD450" s="132"/>
      <c r="AE450" s="132"/>
      <c r="AF450" s="132"/>
      <c r="AG450" s="119"/>
      <c r="AH450" s="119"/>
      <c r="AI450" s="119"/>
      <c r="AJ450" s="132"/>
      <c r="AK450" s="124"/>
      <c r="AL450" s="207" t="str">
        <f t="shared" si="39"/>
        <v/>
      </c>
      <c r="AM450" s="132"/>
      <c r="AN450" s="132"/>
      <c r="AO450" s="112"/>
      <c r="AP450" s="112"/>
      <c r="AQ450" s="113"/>
      <c r="AR450" s="283"/>
      <c r="AS450" s="132"/>
      <c r="AT450" s="132"/>
      <c r="AU450" s="113"/>
      <c r="AV450" s="132"/>
      <c r="AW450" s="132"/>
      <c r="AX450" s="284"/>
      <c r="AY450" s="132"/>
      <c r="BA450" s="132"/>
      <c r="BB450" s="132"/>
      <c r="BC450" s="212"/>
      <c r="BD450" s="212"/>
      <c r="BE450" s="212"/>
      <c r="BF450" s="212"/>
      <c r="BG450" s="212"/>
      <c r="BH450" s="212"/>
    </row>
    <row r="451" spans="1:60" s="76" customFormat="1" x14ac:dyDescent="0.2">
      <c r="A451" s="124"/>
      <c r="B451" s="112"/>
      <c r="C451" s="207" t="str">
        <f t="shared" si="35"/>
        <v/>
      </c>
      <c r="D451" s="73"/>
      <c r="E451" s="112"/>
      <c r="F451" s="112"/>
      <c r="G451" s="112"/>
      <c r="H451" s="112"/>
      <c r="I451" s="112"/>
      <c r="J451" s="207" t="str">
        <f t="shared" si="36"/>
        <v/>
      </c>
      <c r="K451" s="112"/>
      <c r="L451" s="112"/>
      <c r="M451" s="112"/>
      <c r="N451" s="112"/>
      <c r="O451" s="112"/>
      <c r="P451" s="112"/>
      <c r="Q451" s="112"/>
      <c r="R451" s="112"/>
      <c r="S451" s="112"/>
      <c r="T451" s="207" t="str">
        <f t="shared" si="37"/>
        <v/>
      </c>
      <c r="U451" s="112"/>
      <c r="V451" s="112"/>
      <c r="W451" s="112"/>
      <c r="X451" s="112"/>
      <c r="Y451" s="207" t="str">
        <f t="shared" si="38"/>
        <v/>
      </c>
      <c r="Z451" s="112"/>
      <c r="AA451" s="112"/>
      <c r="AB451" s="112"/>
      <c r="AC451" s="282"/>
      <c r="AD451" s="132"/>
      <c r="AE451" s="132"/>
      <c r="AF451" s="132"/>
      <c r="AG451" s="119"/>
      <c r="AH451" s="119"/>
      <c r="AI451" s="119"/>
      <c r="AJ451" s="132"/>
      <c r="AK451" s="124"/>
      <c r="AL451" s="207" t="str">
        <f t="shared" si="39"/>
        <v/>
      </c>
      <c r="AM451" s="132"/>
      <c r="AN451" s="132"/>
      <c r="AO451" s="112"/>
      <c r="AP451" s="112"/>
      <c r="AQ451" s="113"/>
      <c r="AR451" s="283"/>
      <c r="AS451" s="132"/>
      <c r="AT451" s="132"/>
      <c r="AU451" s="113"/>
      <c r="AV451" s="132"/>
      <c r="AW451" s="132"/>
      <c r="AX451" s="284"/>
      <c r="AY451" s="132"/>
      <c r="BA451" s="132"/>
      <c r="BB451" s="132"/>
      <c r="BC451" s="212"/>
      <c r="BD451" s="212"/>
      <c r="BE451" s="212"/>
      <c r="BF451" s="212"/>
      <c r="BG451" s="212"/>
      <c r="BH451" s="212"/>
    </row>
    <row r="452" spans="1:60" s="76" customFormat="1" x14ac:dyDescent="0.2">
      <c r="A452" s="124"/>
      <c r="B452" s="112"/>
      <c r="C452" s="207" t="str">
        <f t="shared" si="35"/>
        <v/>
      </c>
      <c r="D452" s="73"/>
      <c r="E452" s="112"/>
      <c r="F452" s="112"/>
      <c r="G452" s="112"/>
      <c r="H452" s="112"/>
      <c r="I452" s="112"/>
      <c r="J452" s="207" t="str">
        <f t="shared" si="36"/>
        <v/>
      </c>
      <c r="K452" s="112"/>
      <c r="L452" s="112"/>
      <c r="M452" s="112"/>
      <c r="N452" s="112"/>
      <c r="O452" s="112"/>
      <c r="P452" s="112"/>
      <c r="Q452" s="112"/>
      <c r="R452" s="112"/>
      <c r="S452" s="112"/>
      <c r="T452" s="207" t="str">
        <f t="shared" si="37"/>
        <v/>
      </c>
      <c r="U452" s="112"/>
      <c r="V452" s="112"/>
      <c r="W452" s="112"/>
      <c r="X452" s="112"/>
      <c r="Y452" s="207" t="str">
        <f t="shared" si="38"/>
        <v/>
      </c>
      <c r="Z452" s="112"/>
      <c r="AA452" s="112"/>
      <c r="AB452" s="112"/>
      <c r="AC452" s="282"/>
      <c r="AD452" s="132"/>
      <c r="AE452" s="132"/>
      <c r="AF452" s="132"/>
      <c r="AG452" s="119"/>
      <c r="AH452" s="119"/>
      <c r="AI452" s="119"/>
      <c r="AJ452" s="132"/>
      <c r="AK452" s="124"/>
      <c r="AL452" s="207" t="str">
        <f t="shared" si="39"/>
        <v/>
      </c>
      <c r="AM452" s="132"/>
      <c r="AN452" s="132"/>
      <c r="AO452" s="112"/>
      <c r="AP452" s="112"/>
      <c r="AQ452" s="113"/>
      <c r="AR452" s="283"/>
      <c r="AS452" s="132"/>
      <c r="AT452" s="132"/>
      <c r="AU452" s="113"/>
      <c r="AV452" s="132"/>
      <c r="AW452" s="132"/>
      <c r="AX452" s="284"/>
      <c r="AY452" s="132"/>
      <c r="BA452" s="132"/>
      <c r="BB452" s="132"/>
      <c r="BC452" s="212"/>
      <c r="BD452" s="212"/>
      <c r="BE452" s="212"/>
      <c r="BF452" s="212"/>
      <c r="BG452" s="212"/>
      <c r="BH452" s="212"/>
    </row>
    <row r="453" spans="1:60" s="76" customFormat="1" x14ac:dyDescent="0.2">
      <c r="A453" s="124"/>
      <c r="B453" s="112"/>
      <c r="C453" s="207" t="str">
        <f t="shared" si="35"/>
        <v/>
      </c>
      <c r="D453" s="73"/>
      <c r="E453" s="112"/>
      <c r="F453" s="112"/>
      <c r="G453" s="112"/>
      <c r="H453" s="112"/>
      <c r="I453" s="112"/>
      <c r="J453" s="207" t="str">
        <f t="shared" si="36"/>
        <v/>
      </c>
      <c r="K453" s="112"/>
      <c r="L453" s="112"/>
      <c r="M453" s="112"/>
      <c r="N453" s="112"/>
      <c r="O453" s="112"/>
      <c r="P453" s="112"/>
      <c r="Q453" s="112"/>
      <c r="R453" s="112"/>
      <c r="S453" s="112"/>
      <c r="T453" s="207" t="str">
        <f t="shared" si="37"/>
        <v/>
      </c>
      <c r="U453" s="112"/>
      <c r="V453" s="112"/>
      <c r="W453" s="112"/>
      <c r="X453" s="112"/>
      <c r="Y453" s="207" t="str">
        <f t="shared" si="38"/>
        <v/>
      </c>
      <c r="Z453" s="112"/>
      <c r="AA453" s="112"/>
      <c r="AB453" s="112"/>
      <c r="AC453" s="282"/>
      <c r="AD453" s="132"/>
      <c r="AE453" s="132"/>
      <c r="AF453" s="132"/>
      <c r="AG453" s="119"/>
      <c r="AH453" s="119"/>
      <c r="AI453" s="119"/>
      <c r="AJ453" s="132"/>
      <c r="AK453" s="124"/>
      <c r="AL453" s="207" t="str">
        <f t="shared" si="39"/>
        <v/>
      </c>
      <c r="AM453" s="132"/>
      <c r="AN453" s="132"/>
      <c r="AO453" s="112"/>
      <c r="AP453" s="112"/>
      <c r="AQ453" s="113"/>
      <c r="AR453" s="283"/>
      <c r="AS453" s="132"/>
      <c r="AT453" s="132"/>
      <c r="AU453" s="113"/>
      <c r="AV453" s="132"/>
      <c r="AW453" s="132"/>
      <c r="AX453" s="284"/>
      <c r="AY453" s="132"/>
      <c r="BA453" s="132"/>
      <c r="BB453" s="132"/>
      <c r="BC453" s="212"/>
      <c r="BD453" s="212"/>
      <c r="BE453" s="212"/>
      <c r="BF453" s="212"/>
      <c r="BG453" s="212"/>
      <c r="BH453" s="212"/>
    </row>
    <row r="454" spans="1:60" s="76" customFormat="1" x14ac:dyDescent="0.2">
      <c r="A454" s="124"/>
      <c r="B454" s="112"/>
      <c r="C454" s="207" t="str">
        <f t="shared" si="35"/>
        <v/>
      </c>
      <c r="D454" s="73"/>
      <c r="E454" s="112"/>
      <c r="F454" s="112"/>
      <c r="G454" s="112"/>
      <c r="H454" s="112"/>
      <c r="I454" s="112"/>
      <c r="J454" s="207" t="str">
        <f t="shared" si="36"/>
        <v/>
      </c>
      <c r="K454" s="112"/>
      <c r="L454" s="112"/>
      <c r="M454" s="112"/>
      <c r="N454" s="112"/>
      <c r="O454" s="112"/>
      <c r="P454" s="112"/>
      <c r="Q454" s="112"/>
      <c r="R454" s="112"/>
      <c r="S454" s="112"/>
      <c r="T454" s="207" t="str">
        <f t="shared" si="37"/>
        <v/>
      </c>
      <c r="U454" s="112"/>
      <c r="V454" s="112"/>
      <c r="W454" s="112"/>
      <c r="X454" s="112"/>
      <c r="Y454" s="207" t="str">
        <f t="shared" si="38"/>
        <v/>
      </c>
      <c r="Z454" s="112"/>
      <c r="AA454" s="112"/>
      <c r="AB454" s="112"/>
      <c r="AC454" s="282"/>
      <c r="AD454" s="132"/>
      <c r="AE454" s="132"/>
      <c r="AF454" s="132"/>
      <c r="AG454" s="119"/>
      <c r="AH454" s="119"/>
      <c r="AI454" s="119"/>
      <c r="AJ454" s="132"/>
      <c r="AK454" s="124"/>
      <c r="AL454" s="207" t="str">
        <f t="shared" si="39"/>
        <v/>
      </c>
      <c r="AM454" s="132"/>
      <c r="AN454" s="132"/>
      <c r="AO454" s="112"/>
      <c r="AP454" s="112"/>
      <c r="AQ454" s="113"/>
      <c r="AR454" s="283"/>
      <c r="AS454" s="132"/>
      <c r="AT454" s="132"/>
      <c r="AU454" s="113"/>
      <c r="AV454" s="132"/>
      <c r="AW454" s="132"/>
      <c r="AX454" s="284"/>
      <c r="AY454" s="132"/>
      <c r="BA454" s="132"/>
      <c r="BB454" s="132"/>
      <c r="BC454" s="212"/>
      <c r="BD454" s="212"/>
      <c r="BE454" s="212"/>
      <c r="BF454" s="212"/>
      <c r="BG454" s="212"/>
      <c r="BH454" s="212"/>
    </row>
    <row r="455" spans="1:60" s="76" customFormat="1" x14ac:dyDescent="0.2">
      <c r="A455" s="124"/>
      <c r="B455" s="112"/>
      <c r="C455" s="207" t="str">
        <f t="shared" ref="C455:C497" si="40">IF(D455="","",(VLOOKUP(D455,Generic_Road_Names_Table_Array,2,FALSE)))</f>
        <v/>
      </c>
      <c r="D455" s="73"/>
      <c r="E455" s="112"/>
      <c r="F455" s="112"/>
      <c r="G455" s="112"/>
      <c r="H455" s="112"/>
      <c r="I455" s="112"/>
      <c r="J455" s="207" t="str">
        <f t="shared" ref="J455:J497" si="41">IF(I455="","",(VLOOKUP(I455,Retaining_Wall_Wall_Type_Table_Array,2,FALSE)))</f>
        <v/>
      </c>
      <c r="K455" s="112"/>
      <c r="L455" s="112"/>
      <c r="M455" s="112"/>
      <c r="N455" s="112"/>
      <c r="O455" s="112"/>
      <c r="P455" s="112"/>
      <c r="Q455" s="112"/>
      <c r="R455" s="112"/>
      <c r="S455" s="112"/>
      <c r="T455" s="207" t="str">
        <f t="shared" ref="T455:T497" si="42">IF(S455="","",(VLOOKUP(S455,Generic_Side_Table_Array,2,FALSE)))</f>
        <v/>
      </c>
      <c r="U455" s="112"/>
      <c r="V455" s="112"/>
      <c r="W455" s="112"/>
      <c r="X455" s="112"/>
      <c r="Y455" s="207" t="str">
        <f t="shared" ref="Y455:Y497" si="43">IF(X455="","",(VLOOKUP(X455,Generic_Length_Adjustment_Reason_Table_Array,2,FALSE)))</f>
        <v/>
      </c>
      <c r="Z455" s="112"/>
      <c r="AA455" s="112"/>
      <c r="AB455" s="112"/>
      <c r="AC455" s="282"/>
      <c r="AD455" s="132"/>
      <c r="AE455" s="132"/>
      <c r="AF455" s="132"/>
      <c r="AG455" s="119"/>
      <c r="AH455" s="119"/>
      <c r="AI455" s="119"/>
      <c r="AJ455" s="132"/>
      <c r="AK455" s="124"/>
      <c r="AL455" s="207" t="str">
        <f t="shared" ref="AL455:AL497" si="44">IF(AK455="","",(VLOOKUP(AK455,Minor_Structures_ms_Material_Table_Array,2,FALSE)))</f>
        <v/>
      </c>
      <c r="AM455" s="132"/>
      <c r="AN455" s="132"/>
      <c r="AO455" s="112"/>
      <c r="AP455" s="112"/>
      <c r="AQ455" s="113"/>
      <c r="AR455" s="283"/>
      <c r="AS455" s="132"/>
      <c r="AT455" s="132"/>
      <c r="AU455" s="113"/>
      <c r="AV455" s="132"/>
      <c r="AW455" s="132"/>
      <c r="AX455" s="284"/>
      <c r="AY455" s="132"/>
      <c r="BA455" s="132"/>
      <c r="BB455" s="132"/>
      <c r="BC455" s="212"/>
      <c r="BD455" s="212"/>
      <c r="BE455" s="212"/>
      <c r="BF455" s="212"/>
      <c r="BG455" s="212"/>
      <c r="BH455" s="212"/>
    </row>
    <row r="456" spans="1:60" s="76" customFormat="1" x14ac:dyDescent="0.2">
      <c r="A456" s="124"/>
      <c r="B456" s="112"/>
      <c r="C456" s="207" t="str">
        <f t="shared" si="40"/>
        <v/>
      </c>
      <c r="D456" s="73"/>
      <c r="E456" s="112"/>
      <c r="F456" s="112"/>
      <c r="G456" s="112"/>
      <c r="H456" s="112"/>
      <c r="I456" s="112"/>
      <c r="J456" s="207" t="str">
        <f t="shared" si="41"/>
        <v/>
      </c>
      <c r="K456" s="112"/>
      <c r="L456" s="112"/>
      <c r="M456" s="112"/>
      <c r="N456" s="112"/>
      <c r="O456" s="112"/>
      <c r="P456" s="112"/>
      <c r="Q456" s="112"/>
      <c r="R456" s="112"/>
      <c r="S456" s="112"/>
      <c r="T456" s="207" t="str">
        <f t="shared" si="42"/>
        <v/>
      </c>
      <c r="U456" s="112"/>
      <c r="V456" s="112"/>
      <c r="W456" s="112"/>
      <c r="X456" s="112"/>
      <c r="Y456" s="207" t="str">
        <f t="shared" si="43"/>
        <v/>
      </c>
      <c r="Z456" s="112"/>
      <c r="AA456" s="112"/>
      <c r="AB456" s="112"/>
      <c r="AC456" s="282"/>
      <c r="AD456" s="132"/>
      <c r="AE456" s="132"/>
      <c r="AF456" s="132"/>
      <c r="AG456" s="119"/>
      <c r="AH456" s="119"/>
      <c r="AI456" s="119"/>
      <c r="AJ456" s="132"/>
      <c r="AK456" s="124"/>
      <c r="AL456" s="207" t="str">
        <f t="shared" si="44"/>
        <v/>
      </c>
      <c r="AM456" s="132"/>
      <c r="AN456" s="132"/>
      <c r="AO456" s="112"/>
      <c r="AP456" s="112"/>
      <c r="AQ456" s="113"/>
      <c r="AR456" s="283"/>
      <c r="AS456" s="132"/>
      <c r="AT456" s="132"/>
      <c r="AU456" s="113"/>
      <c r="AV456" s="132"/>
      <c r="AW456" s="132"/>
      <c r="AX456" s="284"/>
      <c r="AY456" s="132"/>
      <c r="BA456" s="132"/>
      <c r="BB456" s="132"/>
      <c r="BC456" s="212"/>
      <c r="BD456" s="212"/>
      <c r="BE456" s="212"/>
      <c r="BF456" s="212"/>
      <c r="BG456" s="212"/>
      <c r="BH456" s="212"/>
    </row>
    <row r="457" spans="1:60" s="76" customFormat="1" x14ac:dyDescent="0.2">
      <c r="A457" s="124"/>
      <c r="B457" s="112"/>
      <c r="C457" s="207" t="str">
        <f t="shared" si="40"/>
        <v/>
      </c>
      <c r="D457" s="73"/>
      <c r="E457" s="112"/>
      <c r="F457" s="112"/>
      <c r="G457" s="112"/>
      <c r="H457" s="112"/>
      <c r="I457" s="112"/>
      <c r="J457" s="207" t="str">
        <f t="shared" si="41"/>
        <v/>
      </c>
      <c r="K457" s="112"/>
      <c r="L457" s="112"/>
      <c r="M457" s="112"/>
      <c r="N457" s="112"/>
      <c r="O457" s="112"/>
      <c r="P457" s="112"/>
      <c r="Q457" s="112"/>
      <c r="R457" s="112"/>
      <c r="S457" s="112"/>
      <c r="T457" s="207" t="str">
        <f t="shared" si="42"/>
        <v/>
      </c>
      <c r="U457" s="112"/>
      <c r="V457" s="112"/>
      <c r="W457" s="112"/>
      <c r="X457" s="112"/>
      <c r="Y457" s="207" t="str">
        <f t="shared" si="43"/>
        <v/>
      </c>
      <c r="Z457" s="112"/>
      <c r="AA457" s="112"/>
      <c r="AB457" s="112"/>
      <c r="AC457" s="282"/>
      <c r="AD457" s="132"/>
      <c r="AE457" s="132"/>
      <c r="AF457" s="132"/>
      <c r="AG457" s="119"/>
      <c r="AH457" s="119"/>
      <c r="AI457" s="119"/>
      <c r="AJ457" s="132"/>
      <c r="AK457" s="124"/>
      <c r="AL457" s="207" t="str">
        <f t="shared" si="44"/>
        <v/>
      </c>
      <c r="AM457" s="132"/>
      <c r="AN457" s="132"/>
      <c r="AO457" s="112"/>
      <c r="AP457" s="112"/>
      <c r="AQ457" s="113"/>
      <c r="AR457" s="283"/>
      <c r="AS457" s="132"/>
      <c r="AT457" s="132"/>
      <c r="AU457" s="113"/>
      <c r="AV457" s="132"/>
      <c r="AW457" s="132"/>
      <c r="AX457" s="284"/>
      <c r="AY457" s="132"/>
      <c r="BA457" s="132"/>
      <c r="BB457" s="132"/>
      <c r="BC457" s="212"/>
      <c r="BD457" s="212"/>
      <c r="BE457" s="212"/>
      <c r="BF457" s="212"/>
      <c r="BG457" s="212"/>
      <c r="BH457" s="212"/>
    </row>
    <row r="458" spans="1:60" s="76" customFormat="1" x14ac:dyDescent="0.2">
      <c r="A458" s="124"/>
      <c r="B458" s="112"/>
      <c r="C458" s="207" t="str">
        <f t="shared" si="40"/>
        <v/>
      </c>
      <c r="D458" s="73"/>
      <c r="E458" s="112"/>
      <c r="F458" s="112"/>
      <c r="G458" s="112"/>
      <c r="H458" s="112"/>
      <c r="I458" s="112"/>
      <c r="J458" s="207" t="str">
        <f t="shared" si="41"/>
        <v/>
      </c>
      <c r="K458" s="112"/>
      <c r="L458" s="112"/>
      <c r="M458" s="112"/>
      <c r="N458" s="112"/>
      <c r="O458" s="112"/>
      <c r="P458" s="112"/>
      <c r="Q458" s="112"/>
      <c r="R458" s="112"/>
      <c r="S458" s="112"/>
      <c r="T458" s="207" t="str">
        <f t="shared" si="42"/>
        <v/>
      </c>
      <c r="U458" s="112"/>
      <c r="V458" s="112"/>
      <c r="W458" s="112"/>
      <c r="X458" s="112"/>
      <c r="Y458" s="207" t="str">
        <f t="shared" si="43"/>
        <v/>
      </c>
      <c r="Z458" s="112"/>
      <c r="AA458" s="112"/>
      <c r="AB458" s="112"/>
      <c r="AC458" s="282"/>
      <c r="AD458" s="132"/>
      <c r="AE458" s="132"/>
      <c r="AF458" s="132"/>
      <c r="AG458" s="119"/>
      <c r="AH458" s="119"/>
      <c r="AI458" s="119"/>
      <c r="AJ458" s="132"/>
      <c r="AK458" s="124"/>
      <c r="AL458" s="207" t="str">
        <f t="shared" si="44"/>
        <v/>
      </c>
      <c r="AM458" s="132"/>
      <c r="AN458" s="132"/>
      <c r="AO458" s="112"/>
      <c r="AP458" s="112"/>
      <c r="AQ458" s="113"/>
      <c r="AR458" s="283"/>
      <c r="AS458" s="132"/>
      <c r="AT458" s="132"/>
      <c r="AU458" s="113"/>
      <c r="AV458" s="132"/>
      <c r="AW458" s="132"/>
      <c r="AX458" s="284"/>
      <c r="AY458" s="132"/>
      <c r="BA458" s="132"/>
      <c r="BB458" s="132"/>
      <c r="BC458" s="212"/>
      <c r="BD458" s="212"/>
      <c r="BE458" s="212"/>
      <c r="BF458" s="212"/>
      <c r="BG458" s="212"/>
      <c r="BH458" s="212"/>
    </row>
    <row r="459" spans="1:60" s="76" customFormat="1" x14ac:dyDescent="0.2">
      <c r="A459" s="124"/>
      <c r="B459" s="112"/>
      <c r="C459" s="207" t="str">
        <f t="shared" si="40"/>
        <v/>
      </c>
      <c r="D459" s="73"/>
      <c r="E459" s="112"/>
      <c r="F459" s="112"/>
      <c r="G459" s="112"/>
      <c r="H459" s="112"/>
      <c r="I459" s="112"/>
      <c r="J459" s="207" t="str">
        <f t="shared" si="41"/>
        <v/>
      </c>
      <c r="K459" s="112"/>
      <c r="L459" s="112"/>
      <c r="M459" s="112"/>
      <c r="N459" s="112"/>
      <c r="O459" s="112"/>
      <c r="P459" s="112"/>
      <c r="Q459" s="112"/>
      <c r="R459" s="112"/>
      <c r="S459" s="112"/>
      <c r="T459" s="207" t="str">
        <f t="shared" si="42"/>
        <v/>
      </c>
      <c r="U459" s="112"/>
      <c r="V459" s="112"/>
      <c r="W459" s="112"/>
      <c r="X459" s="112"/>
      <c r="Y459" s="207" t="str">
        <f t="shared" si="43"/>
        <v/>
      </c>
      <c r="Z459" s="112"/>
      <c r="AA459" s="112"/>
      <c r="AB459" s="112"/>
      <c r="AC459" s="282"/>
      <c r="AD459" s="132"/>
      <c r="AE459" s="132"/>
      <c r="AF459" s="132"/>
      <c r="AG459" s="119"/>
      <c r="AH459" s="119"/>
      <c r="AI459" s="119"/>
      <c r="AJ459" s="132"/>
      <c r="AK459" s="124"/>
      <c r="AL459" s="207" t="str">
        <f t="shared" si="44"/>
        <v/>
      </c>
      <c r="AM459" s="132"/>
      <c r="AN459" s="132"/>
      <c r="AO459" s="112"/>
      <c r="AP459" s="112"/>
      <c r="AQ459" s="113"/>
      <c r="AR459" s="283"/>
      <c r="AS459" s="132"/>
      <c r="AT459" s="132"/>
      <c r="AU459" s="113"/>
      <c r="AV459" s="132"/>
      <c r="AW459" s="132"/>
      <c r="AX459" s="284"/>
      <c r="AY459" s="132"/>
      <c r="BA459" s="132"/>
      <c r="BB459" s="132"/>
      <c r="BC459" s="212"/>
      <c r="BD459" s="212"/>
      <c r="BE459" s="212"/>
      <c r="BF459" s="212"/>
      <c r="BG459" s="212"/>
      <c r="BH459" s="212"/>
    </row>
    <row r="460" spans="1:60" s="76" customFormat="1" x14ac:dyDescent="0.2">
      <c r="A460" s="124"/>
      <c r="B460" s="112"/>
      <c r="C460" s="207" t="str">
        <f t="shared" si="40"/>
        <v/>
      </c>
      <c r="D460" s="73"/>
      <c r="E460" s="112"/>
      <c r="F460" s="112"/>
      <c r="G460" s="112"/>
      <c r="H460" s="112"/>
      <c r="I460" s="112"/>
      <c r="J460" s="207" t="str">
        <f t="shared" si="41"/>
        <v/>
      </c>
      <c r="K460" s="112"/>
      <c r="L460" s="112"/>
      <c r="M460" s="112"/>
      <c r="N460" s="112"/>
      <c r="O460" s="112"/>
      <c r="P460" s="112"/>
      <c r="Q460" s="112"/>
      <c r="R460" s="112"/>
      <c r="S460" s="112"/>
      <c r="T460" s="207" t="str">
        <f t="shared" si="42"/>
        <v/>
      </c>
      <c r="U460" s="112"/>
      <c r="V460" s="112"/>
      <c r="W460" s="112"/>
      <c r="X460" s="112"/>
      <c r="Y460" s="207" t="str">
        <f t="shared" si="43"/>
        <v/>
      </c>
      <c r="Z460" s="112"/>
      <c r="AA460" s="112"/>
      <c r="AB460" s="112"/>
      <c r="AC460" s="282"/>
      <c r="AD460" s="132"/>
      <c r="AE460" s="132"/>
      <c r="AF460" s="132"/>
      <c r="AG460" s="119"/>
      <c r="AH460" s="119"/>
      <c r="AI460" s="119"/>
      <c r="AJ460" s="132"/>
      <c r="AK460" s="124"/>
      <c r="AL460" s="207" t="str">
        <f t="shared" si="44"/>
        <v/>
      </c>
      <c r="AM460" s="132"/>
      <c r="AN460" s="132"/>
      <c r="AO460" s="112"/>
      <c r="AP460" s="112"/>
      <c r="AQ460" s="113"/>
      <c r="AR460" s="283"/>
      <c r="AS460" s="132"/>
      <c r="AT460" s="132"/>
      <c r="AU460" s="113"/>
      <c r="AV460" s="132"/>
      <c r="AW460" s="132"/>
      <c r="AX460" s="284"/>
      <c r="AY460" s="132"/>
      <c r="BA460" s="132"/>
      <c r="BB460" s="132"/>
      <c r="BC460" s="212"/>
      <c r="BD460" s="212"/>
      <c r="BE460" s="212"/>
      <c r="BF460" s="212"/>
      <c r="BG460" s="212"/>
      <c r="BH460" s="212"/>
    </row>
    <row r="461" spans="1:60" s="76" customFormat="1" x14ac:dyDescent="0.2">
      <c r="A461" s="124"/>
      <c r="B461" s="112"/>
      <c r="C461" s="207" t="str">
        <f t="shared" si="40"/>
        <v/>
      </c>
      <c r="D461" s="73"/>
      <c r="E461" s="112"/>
      <c r="F461" s="112"/>
      <c r="G461" s="112"/>
      <c r="H461" s="112"/>
      <c r="I461" s="112"/>
      <c r="J461" s="207" t="str">
        <f t="shared" si="41"/>
        <v/>
      </c>
      <c r="K461" s="112"/>
      <c r="L461" s="112"/>
      <c r="M461" s="112"/>
      <c r="N461" s="112"/>
      <c r="O461" s="112"/>
      <c r="P461" s="112"/>
      <c r="Q461" s="112"/>
      <c r="R461" s="112"/>
      <c r="S461" s="112"/>
      <c r="T461" s="207" t="str">
        <f t="shared" si="42"/>
        <v/>
      </c>
      <c r="U461" s="112"/>
      <c r="V461" s="112"/>
      <c r="W461" s="112"/>
      <c r="X461" s="112"/>
      <c r="Y461" s="207" t="str">
        <f t="shared" si="43"/>
        <v/>
      </c>
      <c r="Z461" s="112"/>
      <c r="AA461" s="112"/>
      <c r="AB461" s="112"/>
      <c r="AC461" s="282"/>
      <c r="AD461" s="132"/>
      <c r="AE461" s="132"/>
      <c r="AF461" s="132"/>
      <c r="AG461" s="119"/>
      <c r="AH461" s="119"/>
      <c r="AI461" s="119"/>
      <c r="AJ461" s="132"/>
      <c r="AK461" s="124"/>
      <c r="AL461" s="207" t="str">
        <f t="shared" si="44"/>
        <v/>
      </c>
      <c r="AM461" s="132"/>
      <c r="AN461" s="132"/>
      <c r="AO461" s="112"/>
      <c r="AP461" s="112"/>
      <c r="AQ461" s="113"/>
      <c r="AR461" s="283"/>
      <c r="AS461" s="132"/>
      <c r="AT461" s="132"/>
      <c r="AU461" s="113"/>
      <c r="AV461" s="132"/>
      <c r="AW461" s="132"/>
      <c r="AX461" s="284"/>
      <c r="AY461" s="132"/>
      <c r="BA461" s="132"/>
      <c r="BB461" s="132"/>
      <c r="BC461" s="212"/>
      <c r="BD461" s="212"/>
      <c r="BE461" s="212"/>
      <c r="BF461" s="212"/>
      <c r="BG461" s="212"/>
      <c r="BH461" s="212"/>
    </row>
    <row r="462" spans="1:60" s="76" customFormat="1" x14ac:dyDescent="0.2">
      <c r="A462" s="124"/>
      <c r="B462" s="112"/>
      <c r="C462" s="207" t="str">
        <f t="shared" si="40"/>
        <v/>
      </c>
      <c r="D462" s="73"/>
      <c r="E462" s="112"/>
      <c r="F462" s="112"/>
      <c r="G462" s="112"/>
      <c r="H462" s="112"/>
      <c r="I462" s="112"/>
      <c r="J462" s="207" t="str">
        <f t="shared" si="41"/>
        <v/>
      </c>
      <c r="K462" s="112"/>
      <c r="L462" s="112"/>
      <c r="M462" s="112"/>
      <c r="N462" s="112"/>
      <c r="O462" s="112"/>
      <c r="P462" s="112"/>
      <c r="Q462" s="112"/>
      <c r="R462" s="112"/>
      <c r="S462" s="112"/>
      <c r="T462" s="207" t="str">
        <f t="shared" si="42"/>
        <v/>
      </c>
      <c r="U462" s="112"/>
      <c r="V462" s="112"/>
      <c r="W462" s="112"/>
      <c r="X462" s="112"/>
      <c r="Y462" s="207" t="str">
        <f t="shared" si="43"/>
        <v/>
      </c>
      <c r="Z462" s="112"/>
      <c r="AA462" s="112"/>
      <c r="AB462" s="112"/>
      <c r="AC462" s="282"/>
      <c r="AD462" s="132"/>
      <c r="AE462" s="132"/>
      <c r="AF462" s="132"/>
      <c r="AG462" s="119"/>
      <c r="AH462" s="119"/>
      <c r="AI462" s="119"/>
      <c r="AJ462" s="132"/>
      <c r="AK462" s="124"/>
      <c r="AL462" s="207" t="str">
        <f t="shared" si="44"/>
        <v/>
      </c>
      <c r="AM462" s="132"/>
      <c r="AN462" s="132"/>
      <c r="AO462" s="112"/>
      <c r="AP462" s="112"/>
      <c r="AQ462" s="113"/>
      <c r="AR462" s="283"/>
      <c r="AS462" s="132"/>
      <c r="AT462" s="132"/>
      <c r="AU462" s="113"/>
      <c r="AV462" s="132"/>
      <c r="AW462" s="132"/>
      <c r="AX462" s="284"/>
      <c r="AY462" s="132"/>
      <c r="BA462" s="132"/>
      <c r="BB462" s="132"/>
      <c r="BC462" s="212"/>
      <c r="BD462" s="212"/>
      <c r="BE462" s="212"/>
      <c r="BF462" s="212"/>
      <c r="BG462" s="212"/>
      <c r="BH462" s="212"/>
    </row>
    <row r="463" spans="1:60" s="76" customFormat="1" x14ac:dyDescent="0.2">
      <c r="A463" s="124"/>
      <c r="B463" s="112"/>
      <c r="C463" s="207" t="str">
        <f t="shared" si="40"/>
        <v/>
      </c>
      <c r="D463" s="73"/>
      <c r="E463" s="112"/>
      <c r="F463" s="112"/>
      <c r="G463" s="112"/>
      <c r="H463" s="112"/>
      <c r="I463" s="112"/>
      <c r="J463" s="207" t="str">
        <f t="shared" si="41"/>
        <v/>
      </c>
      <c r="K463" s="112"/>
      <c r="L463" s="112"/>
      <c r="M463" s="112"/>
      <c r="N463" s="112"/>
      <c r="O463" s="112"/>
      <c r="P463" s="112"/>
      <c r="Q463" s="112"/>
      <c r="R463" s="112"/>
      <c r="S463" s="112"/>
      <c r="T463" s="207" t="str">
        <f t="shared" si="42"/>
        <v/>
      </c>
      <c r="U463" s="112"/>
      <c r="V463" s="112"/>
      <c r="W463" s="112"/>
      <c r="X463" s="112"/>
      <c r="Y463" s="207" t="str">
        <f t="shared" si="43"/>
        <v/>
      </c>
      <c r="Z463" s="112"/>
      <c r="AA463" s="112"/>
      <c r="AB463" s="112"/>
      <c r="AC463" s="282"/>
      <c r="AD463" s="132"/>
      <c r="AE463" s="132"/>
      <c r="AF463" s="132"/>
      <c r="AG463" s="119"/>
      <c r="AH463" s="119"/>
      <c r="AI463" s="119"/>
      <c r="AJ463" s="132"/>
      <c r="AK463" s="124"/>
      <c r="AL463" s="207" t="str">
        <f t="shared" si="44"/>
        <v/>
      </c>
      <c r="AM463" s="132"/>
      <c r="AN463" s="132"/>
      <c r="AO463" s="112"/>
      <c r="AP463" s="112"/>
      <c r="AQ463" s="113"/>
      <c r="AR463" s="283"/>
      <c r="AS463" s="132"/>
      <c r="AT463" s="132"/>
      <c r="AU463" s="113"/>
      <c r="AV463" s="132"/>
      <c r="AW463" s="132"/>
      <c r="AX463" s="284"/>
      <c r="AY463" s="132"/>
      <c r="BA463" s="132"/>
      <c r="BB463" s="132"/>
      <c r="BC463" s="212"/>
      <c r="BD463" s="212"/>
      <c r="BE463" s="212"/>
      <c r="BF463" s="212"/>
      <c r="BG463" s="212"/>
      <c r="BH463" s="212"/>
    </row>
    <row r="464" spans="1:60" s="76" customFormat="1" x14ac:dyDescent="0.2">
      <c r="A464" s="124"/>
      <c r="B464" s="112"/>
      <c r="C464" s="207" t="str">
        <f t="shared" si="40"/>
        <v/>
      </c>
      <c r="D464" s="73"/>
      <c r="E464" s="112"/>
      <c r="F464" s="112"/>
      <c r="G464" s="112"/>
      <c r="H464" s="112"/>
      <c r="I464" s="112"/>
      <c r="J464" s="207" t="str">
        <f t="shared" si="41"/>
        <v/>
      </c>
      <c r="K464" s="112"/>
      <c r="L464" s="112"/>
      <c r="M464" s="112"/>
      <c r="N464" s="112"/>
      <c r="O464" s="112"/>
      <c r="P464" s="112"/>
      <c r="Q464" s="112"/>
      <c r="R464" s="112"/>
      <c r="S464" s="112"/>
      <c r="T464" s="207" t="str">
        <f t="shared" si="42"/>
        <v/>
      </c>
      <c r="U464" s="112"/>
      <c r="V464" s="112"/>
      <c r="W464" s="112"/>
      <c r="X464" s="112"/>
      <c r="Y464" s="207" t="str">
        <f t="shared" si="43"/>
        <v/>
      </c>
      <c r="Z464" s="112"/>
      <c r="AA464" s="112"/>
      <c r="AB464" s="112"/>
      <c r="AC464" s="282"/>
      <c r="AD464" s="132"/>
      <c r="AE464" s="132"/>
      <c r="AF464" s="132"/>
      <c r="AG464" s="119"/>
      <c r="AH464" s="119"/>
      <c r="AI464" s="119"/>
      <c r="AJ464" s="132"/>
      <c r="AK464" s="124"/>
      <c r="AL464" s="207" t="str">
        <f t="shared" si="44"/>
        <v/>
      </c>
      <c r="AM464" s="132"/>
      <c r="AN464" s="132"/>
      <c r="AO464" s="112"/>
      <c r="AP464" s="112"/>
      <c r="AQ464" s="113"/>
      <c r="AR464" s="283"/>
      <c r="AS464" s="132"/>
      <c r="AT464" s="132"/>
      <c r="AU464" s="113"/>
      <c r="AV464" s="132"/>
      <c r="AW464" s="132"/>
      <c r="AX464" s="284"/>
      <c r="AY464" s="132"/>
      <c r="BA464" s="132"/>
      <c r="BB464" s="132"/>
      <c r="BC464" s="212"/>
      <c r="BD464" s="212"/>
      <c r="BE464" s="212"/>
      <c r="BF464" s="212"/>
      <c r="BG464" s="212"/>
      <c r="BH464" s="212"/>
    </row>
    <row r="465" spans="1:60" s="76" customFormat="1" x14ac:dyDescent="0.2">
      <c r="A465" s="124"/>
      <c r="B465" s="112"/>
      <c r="C465" s="207" t="str">
        <f t="shared" si="40"/>
        <v/>
      </c>
      <c r="D465" s="73"/>
      <c r="E465" s="112"/>
      <c r="F465" s="112"/>
      <c r="G465" s="112"/>
      <c r="H465" s="112"/>
      <c r="I465" s="112"/>
      <c r="J465" s="207" t="str">
        <f t="shared" si="41"/>
        <v/>
      </c>
      <c r="K465" s="112"/>
      <c r="L465" s="112"/>
      <c r="M465" s="112"/>
      <c r="N465" s="112"/>
      <c r="O465" s="112"/>
      <c r="P465" s="112"/>
      <c r="Q465" s="112"/>
      <c r="R465" s="112"/>
      <c r="S465" s="112"/>
      <c r="T465" s="207" t="str">
        <f t="shared" si="42"/>
        <v/>
      </c>
      <c r="U465" s="112"/>
      <c r="V465" s="112"/>
      <c r="W465" s="112"/>
      <c r="X465" s="112"/>
      <c r="Y465" s="207" t="str">
        <f t="shared" si="43"/>
        <v/>
      </c>
      <c r="Z465" s="112"/>
      <c r="AA465" s="112"/>
      <c r="AB465" s="112"/>
      <c r="AC465" s="282"/>
      <c r="AD465" s="132"/>
      <c r="AE465" s="132"/>
      <c r="AF465" s="132"/>
      <c r="AG465" s="119"/>
      <c r="AH465" s="119"/>
      <c r="AI465" s="119"/>
      <c r="AJ465" s="132"/>
      <c r="AK465" s="124"/>
      <c r="AL465" s="207" t="str">
        <f t="shared" si="44"/>
        <v/>
      </c>
      <c r="AM465" s="132"/>
      <c r="AN465" s="132"/>
      <c r="AO465" s="112"/>
      <c r="AP465" s="112"/>
      <c r="AQ465" s="113"/>
      <c r="AR465" s="283"/>
      <c r="AS465" s="132"/>
      <c r="AT465" s="132"/>
      <c r="AU465" s="113"/>
      <c r="AV465" s="132"/>
      <c r="AW465" s="132"/>
      <c r="AX465" s="284"/>
      <c r="AY465" s="132"/>
      <c r="BA465" s="132"/>
      <c r="BB465" s="132"/>
      <c r="BC465" s="212"/>
      <c r="BD465" s="212"/>
      <c r="BE465" s="212"/>
      <c r="BF465" s="212"/>
      <c r="BG465" s="212"/>
      <c r="BH465" s="212"/>
    </row>
    <row r="466" spans="1:60" s="76" customFormat="1" x14ac:dyDescent="0.2">
      <c r="A466" s="124"/>
      <c r="B466" s="112"/>
      <c r="C466" s="207" t="str">
        <f t="shared" si="40"/>
        <v/>
      </c>
      <c r="D466" s="73"/>
      <c r="E466" s="112"/>
      <c r="F466" s="112"/>
      <c r="G466" s="112"/>
      <c r="H466" s="112"/>
      <c r="I466" s="112"/>
      <c r="J466" s="207" t="str">
        <f t="shared" si="41"/>
        <v/>
      </c>
      <c r="K466" s="112"/>
      <c r="L466" s="112"/>
      <c r="M466" s="112"/>
      <c r="N466" s="112"/>
      <c r="O466" s="112"/>
      <c r="P466" s="112"/>
      <c r="Q466" s="112"/>
      <c r="R466" s="112"/>
      <c r="S466" s="112"/>
      <c r="T466" s="207" t="str">
        <f t="shared" si="42"/>
        <v/>
      </c>
      <c r="U466" s="112"/>
      <c r="V466" s="112"/>
      <c r="W466" s="112"/>
      <c r="X466" s="112"/>
      <c r="Y466" s="207" t="str">
        <f t="shared" si="43"/>
        <v/>
      </c>
      <c r="Z466" s="112"/>
      <c r="AA466" s="112"/>
      <c r="AB466" s="112"/>
      <c r="AC466" s="282"/>
      <c r="AD466" s="132"/>
      <c r="AE466" s="132"/>
      <c r="AF466" s="132"/>
      <c r="AG466" s="119"/>
      <c r="AH466" s="119"/>
      <c r="AI466" s="119"/>
      <c r="AJ466" s="132"/>
      <c r="AK466" s="124"/>
      <c r="AL466" s="207" t="str">
        <f t="shared" si="44"/>
        <v/>
      </c>
      <c r="AM466" s="132"/>
      <c r="AN466" s="132"/>
      <c r="AO466" s="112"/>
      <c r="AP466" s="112"/>
      <c r="AQ466" s="113"/>
      <c r="AR466" s="283"/>
      <c r="AS466" s="132"/>
      <c r="AT466" s="132"/>
      <c r="AU466" s="113"/>
      <c r="AV466" s="132"/>
      <c r="AW466" s="132"/>
      <c r="AX466" s="284"/>
      <c r="AY466" s="132"/>
      <c r="BA466" s="132"/>
      <c r="BB466" s="132"/>
      <c r="BC466" s="212"/>
      <c r="BD466" s="212"/>
      <c r="BE466" s="212"/>
      <c r="BF466" s="212"/>
      <c r="BG466" s="212"/>
      <c r="BH466" s="212"/>
    </row>
    <row r="467" spans="1:60" s="76" customFormat="1" x14ac:dyDescent="0.2">
      <c r="A467" s="124"/>
      <c r="B467" s="112"/>
      <c r="C467" s="207" t="str">
        <f t="shared" si="40"/>
        <v/>
      </c>
      <c r="D467" s="73"/>
      <c r="E467" s="112"/>
      <c r="F467" s="112"/>
      <c r="G467" s="112"/>
      <c r="H467" s="112"/>
      <c r="I467" s="112"/>
      <c r="J467" s="207" t="str">
        <f t="shared" si="41"/>
        <v/>
      </c>
      <c r="K467" s="112"/>
      <c r="L467" s="112"/>
      <c r="M467" s="112"/>
      <c r="N467" s="112"/>
      <c r="O467" s="112"/>
      <c r="P467" s="112"/>
      <c r="Q467" s="112"/>
      <c r="R467" s="112"/>
      <c r="S467" s="112"/>
      <c r="T467" s="207" t="str">
        <f t="shared" si="42"/>
        <v/>
      </c>
      <c r="U467" s="112"/>
      <c r="V467" s="112"/>
      <c r="W467" s="112"/>
      <c r="X467" s="112"/>
      <c r="Y467" s="207" t="str">
        <f t="shared" si="43"/>
        <v/>
      </c>
      <c r="Z467" s="112"/>
      <c r="AA467" s="112"/>
      <c r="AB467" s="112"/>
      <c r="AC467" s="282"/>
      <c r="AD467" s="132"/>
      <c r="AE467" s="132"/>
      <c r="AF467" s="132"/>
      <c r="AG467" s="119"/>
      <c r="AH467" s="119"/>
      <c r="AI467" s="119"/>
      <c r="AJ467" s="132"/>
      <c r="AK467" s="124"/>
      <c r="AL467" s="207" t="str">
        <f t="shared" si="44"/>
        <v/>
      </c>
      <c r="AM467" s="132"/>
      <c r="AN467" s="132"/>
      <c r="AO467" s="112"/>
      <c r="AP467" s="112"/>
      <c r="AQ467" s="113"/>
      <c r="AR467" s="283"/>
      <c r="AS467" s="132"/>
      <c r="AT467" s="132"/>
      <c r="AU467" s="113"/>
      <c r="AV467" s="132"/>
      <c r="AW467" s="132"/>
      <c r="AX467" s="284"/>
      <c r="AY467" s="132"/>
      <c r="BA467" s="132"/>
      <c r="BB467" s="132"/>
      <c r="BC467" s="212"/>
      <c r="BD467" s="212"/>
      <c r="BE467" s="212"/>
      <c r="BF467" s="212"/>
      <c r="BG467" s="212"/>
      <c r="BH467" s="212"/>
    </row>
    <row r="468" spans="1:60" s="76" customFormat="1" x14ac:dyDescent="0.2">
      <c r="A468" s="124"/>
      <c r="B468" s="112"/>
      <c r="C468" s="207" t="str">
        <f t="shared" si="40"/>
        <v/>
      </c>
      <c r="D468" s="73"/>
      <c r="E468" s="112"/>
      <c r="F468" s="112"/>
      <c r="G468" s="112"/>
      <c r="H468" s="112"/>
      <c r="I468" s="112"/>
      <c r="J468" s="207" t="str">
        <f t="shared" si="41"/>
        <v/>
      </c>
      <c r="K468" s="112"/>
      <c r="L468" s="112"/>
      <c r="M468" s="112"/>
      <c r="N468" s="112"/>
      <c r="O468" s="112"/>
      <c r="P468" s="112"/>
      <c r="Q468" s="112"/>
      <c r="R468" s="112"/>
      <c r="S468" s="112"/>
      <c r="T468" s="207" t="str">
        <f t="shared" si="42"/>
        <v/>
      </c>
      <c r="U468" s="112"/>
      <c r="V468" s="112"/>
      <c r="W468" s="112"/>
      <c r="X468" s="112"/>
      <c r="Y468" s="207" t="str">
        <f t="shared" si="43"/>
        <v/>
      </c>
      <c r="Z468" s="112"/>
      <c r="AA468" s="112"/>
      <c r="AB468" s="112"/>
      <c r="AC468" s="282"/>
      <c r="AD468" s="132"/>
      <c r="AE468" s="132"/>
      <c r="AF468" s="132"/>
      <c r="AG468" s="119"/>
      <c r="AH468" s="119"/>
      <c r="AI468" s="119"/>
      <c r="AJ468" s="132"/>
      <c r="AK468" s="124"/>
      <c r="AL468" s="207" t="str">
        <f t="shared" si="44"/>
        <v/>
      </c>
      <c r="AM468" s="132"/>
      <c r="AN468" s="132"/>
      <c r="AO468" s="112"/>
      <c r="AP468" s="112"/>
      <c r="AQ468" s="113"/>
      <c r="AR468" s="283"/>
      <c r="AS468" s="132"/>
      <c r="AT468" s="132"/>
      <c r="AU468" s="113"/>
      <c r="AV468" s="132"/>
      <c r="AW468" s="132"/>
      <c r="AX468" s="284"/>
      <c r="AY468" s="132"/>
      <c r="BA468" s="132"/>
      <c r="BB468" s="132"/>
      <c r="BC468" s="212"/>
      <c r="BD468" s="212"/>
      <c r="BE468" s="212"/>
      <c r="BF468" s="212"/>
      <c r="BG468" s="212"/>
      <c r="BH468" s="212"/>
    </row>
    <row r="469" spans="1:60" s="76" customFormat="1" x14ac:dyDescent="0.2">
      <c r="A469" s="124"/>
      <c r="B469" s="112"/>
      <c r="C469" s="207" t="str">
        <f t="shared" si="40"/>
        <v/>
      </c>
      <c r="D469" s="73"/>
      <c r="E469" s="112"/>
      <c r="F469" s="112"/>
      <c r="G469" s="112"/>
      <c r="H469" s="112"/>
      <c r="I469" s="112"/>
      <c r="J469" s="207" t="str">
        <f t="shared" si="41"/>
        <v/>
      </c>
      <c r="K469" s="112"/>
      <c r="L469" s="112"/>
      <c r="M469" s="112"/>
      <c r="N469" s="112"/>
      <c r="O469" s="112"/>
      <c r="P469" s="112"/>
      <c r="Q469" s="112"/>
      <c r="R469" s="112"/>
      <c r="S469" s="112"/>
      <c r="T469" s="207" t="str">
        <f t="shared" si="42"/>
        <v/>
      </c>
      <c r="U469" s="112"/>
      <c r="V469" s="112"/>
      <c r="W469" s="112"/>
      <c r="X469" s="112"/>
      <c r="Y469" s="207" t="str">
        <f t="shared" si="43"/>
        <v/>
      </c>
      <c r="Z469" s="112"/>
      <c r="AA469" s="112"/>
      <c r="AB469" s="112"/>
      <c r="AC469" s="282"/>
      <c r="AD469" s="132"/>
      <c r="AE469" s="132"/>
      <c r="AF469" s="132"/>
      <c r="AG469" s="119"/>
      <c r="AH469" s="119"/>
      <c r="AI469" s="119"/>
      <c r="AJ469" s="132"/>
      <c r="AK469" s="124"/>
      <c r="AL469" s="207" t="str">
        <f t="shared" si="44"/>
        <v/>
      </c>
      <c r="AM469" s="132"/>
      <c r="AN469" s="132"/>
      <c r="AO469" s="112"/>
      <c r="AP469" s="112"/>
      <c r="AQ469" s="113"/>
      <c r="AR469" s="283"/>
      <c r="AS469" s="132"/>
      <c r="AT469" s="132"/>
      <c r="AU469" s="113"/>
      <c r="AV469" s="132"/>
      <c r="AW469" s="132"/>
      <c r="AX469" s="284"/>
      <c r="AY469" s="132"/>
      <c r="BA469" s="132"/>
      <c r="BB469" s="132"/>
      <c r="BC469" s="212"/>
      <c r="BD469" s="212"/>
      <c r="BE469" s="212"/>
      <c r="BF469" s="212"/>
      <c r="BG469" s="212"/>
      <c r="BH469" s="212"/>
    </row>
    <row r="470" spans="1:60" s="76" customFormat="1" x14ac:dyDescent="0.2">
      <c r="A470" s="124"/>
      <c r="B470" s="112"/>
      <c r="C470" s="207" t="str">
        <f t="shared" si="40"/>
        <v/>
      </c>
      <c r="D470" s="73"/>
      <c r="E470" s="112"/>
      <c r="F470" s="112"/>
      <c r="G470" s="112"/>
      <c r="H470" s="112"/>
      <c r="I470" s="112"/>
      <c r="J470" s="207" t="str">
        <f t="shared" si="41"/>
        <v/>
      </c>
      <c r="K470" s="112"/>
      <c r="L470" s="112"/>
      <c r="M470" s="112"/>
      <c r="N470" s="112"/>
      <c r="O470" s="112"/>
      <c r="P470" s="112"/>
      <c r="Q470" s="112"/>
      <c r="R470" s="112"/>
      <c r="S470" s="112"/>
      <c r="T470" s="207" t="str">
        <f t="shared" si="42"/>
        <v/>
      </c>
      <c r="U470" s="112"/>
      <c r="V470" s="112"/>
      <c r="W470" s="112"/>
      <c r="X470" s="112"/>
      <c r="Y470" s="207" t="str">
        <f t="shared" si="43"/>
        <v/>
      </c>
      <c r="Z470" s="112"/>
      <c r="AA470" s="112"/>
      <c r="AB470" s="112"/>
      <c r="AC470" s="282"/>
      <c r="AD470" s="132"/>
      <c r="AE470" s="132"/>
      <c r="AF470" s="132"/>
      <c r="AG470" s="119"/>
      <c r="AH470" s="119"/>
      <c r="AI470" s="119"/>
      <c r="AJ470" s="132"/>
      <c r="AK470" s="124"/>
      <c r="AL470" s="207" t="str">
        <f t="shared" si="44"/>
        <v/>
      </c>
      <c r="AM470" s="132"/>
      <c r="AN470" s="132"/>
      <c r="AO470" s="112"/>
      <c r="AP470" s="112"/>
      <c r="AQ470" s="113"/>
      <c r="AR470" s="283"/>
      <c r="AS470" s="132"/>
      <c r="AT470" s="132"/>
      <c r="AU470" s="113"/>
      <c r="AV470" s="132"/>
      <c r="AW470" s="132"/>
      <c r="AX470" s="284"/>
      <c r="AY470" s="132"/>
      <c r="BA470" s="132"/>
      <c r="BB470" s="132"/>
      <c r="BC470" s="212"/>
      <c r="BD470" s="212"/>
      <c r="BE470" s="212"/>
      <c r="BF470" s="212"/>
      <c r="BG470" s="212"/>
      <c r="BH470" s="212"/>
    </row>
    <row r="471" spans="1:60" s="76" customFormat="1" x14ac:dyDescent="0.2">
      <c r="A471" s="124"/>
      <c r="B471" s="112"/>
      <c r="C471" s="207" t="str">
        <f t="shared" si="40"/>
        <v/>
      </c>
      <c r="D471" s="73"/>
      <c r="E471" s="112"/>
      <c r="F471" s="112"/>
      <c r="G471" s="112"/>
      <c r="H471" s="112"/>
      <c r="I471" s="112"/>
      <c r="J471" s="207" t="str">
        <f t="shared" si="41"/>
        <v/>
      </c>
      <c r="K471" s="112"/>
      <c r="L471" s="112"/>
      <c r="M471" s="112"/>
      <c r="N471" s="112"/>
      <c r="O471" s="112"/>
      <c r="P471" s="112"/>
      <c r="Q471" s="112"/>
      <c r="R471" s="112"/>
      <c r="S471" s="112"/>
      <c r="T471" s="207" t="str">
        <f t="shared" si="42"/>
        <v/>
      </c>
      <c r="U471" s="112"/>
      <c r="V471" s="112"/>
      <c r="W471" s="112"/>
      <c r="X471" s="112"/>
      <c r="Y471" s="207" t="str">
        <f t="shared" si="43"/>
        <v/>
      </c>
      <c r="Z471" s="112"/>
      <c r="AA471" s="112"/>
      <c r="AB471" s="112"/>
      <c r="AC471" s="282"/>
      <c r="AD471" s="132"/>
      <c r="AE471" s="132"/>
      <c r="AF471" s="132"/>
      <c r="AG471" s="119"/>
      <c r="AH471" s="119"/>
      <c r="AI471" s="119"/>
      <c r="AJ471" s="132"/>
      <c r="AK471" s="124"/>
      <c r="AL471" s="207" t="str">
        <f t="shared" si="44"/>
        <v/>
      </c>
      <c r="AM471" s="132"/>
      <c r="AN471" s="132"/>
      <c r="AO471" s="112"/>
      <c r="AP471" s="112"/>
      <c r="AQ471" s="113"/>
      <c r="AR471" s="283"/>
      <c r="AS471" s="132"/>
      <c r="AT471" s="132"/>
      <c r="AU471" s="113"/>
      <c r="AV471" s="132"/>
      <c r="AW471" s="132"/>
      <c r="AX471" s="284"/>
      <c r="AY471" s="132"/>
      <c r="BA471" s="132"/>
      <c r="BB471" s="132"/>
      <c r="BC471" s="212"/>
      <c r="BD471" s="212"/>
      <c r="BE471" s="212"/>
      <c r="BF471" s="212"/>
      <c r="BG471" s="212"/>
      <c r="BH471" s="212"/>
    </row>
    <row r="472" spans="1:60" s="76" customFormat="1" x14ac:dyDescent="0.2">
      <c r="A472" s="124"/>
      <c r="B472" s="112"/>
      <c r="C472" s="207" t="str">
        <f t="shared" si="40"/>
        <v/>
      </c>
      <c r="D472" s="73"/>
      <c r="E472" s="112"/>
      <c r="F472" s="112"/>
      <c r="G472" s="112"/>
      <c r="H472" s="112"/>
      <c r="I472" s="112"/>
      <c r="J472" s="207" t="str">
        <f t="shared" si="41"/>
        <v/>
      </c>
      <c r="K472" s="112"/>
      <c r="L472" s="112"/>
      <c r="M472" s="112"/>
      <c r="N472" s="112"/>
      <c r="O472" s="112"/>
      <c r="P472" s="112"/>
      <c r="Q472" s="112"/>
      <c r="R472" s="112"/>
      <c r="S472" s="112"/>
      <c r="T472" s="207" t="str">
        <f t="shared" si="42"/>
        <v/>
      </c>
      <c r="U472" s="112"/>
      <c r="V472" s="112"/>
      <c r="W472" s="112"/>
      <c r="X472" s="112"/>
      <c r="Y472" s="207" t="str">
        <f t="shared" si="43"/>
        <v/>
      </c>
      <c r="Z472" s="112"/>
      <c r="AA472" s="112"/>
      <c r="AB472" s="112"/>
      <c r="AC472" s="282"/>
      <c r="AD472" s="132"/>
      <c r="AE472" s="132"/>
      <c r="AF472" s="132"/>
      <c r="AG472" s="119"/>
      <c r="AH472" s="119"/>
      <c r="AI472" s="119"/>
      <c r="AJ472" s="132"/>
      <c r="AK472" s="124"/>
      <c r="AL472" s="207" t="str">
        <f t="shared" si="44"/>
        <v/>
      </c>
      <c r="AM472" s="132"/>
      <c r="AN472" s="132"/>
      <c r="AO472" s="112"/>
      <c r="AP472" s="112"/>
      <c r="AQ472" s="113"/>
      <c r="AR472" s="283"/>
      <c r="AS472" s="132"/>
      <c r="AT472" s="132"/>
      <c r="AU472" s="113"/>
      <c r="AV472" s="132"/>
      <c r="AW472" s="132"/>
      <c r="AX472" s="284"/>
      <c r="AY472" s="132"/>
      <c r="BA472" s="132"/>
      <c r="BB472" s="132"/>
      <c r="BC472" s="212"/>
      <c r="BD472" s="212"/>
      <c r="BE472" s="212"/>
      <c r="BF472" s="212"/>
      <c r="BG472" s="212"/>
      <c r="BH472" s="212"/>
    </row>
    <row r="473" spans="1:60" s="76" customFormat="1" x14ac:dyDescent="0.2">
      <c r="A473" s="124"/>
      <c r="B473" s="112"/>
      <c r="C473" s="207" t="str">
        <f t="shared" si="40"/>
        <v/>
      </c>
      <c r="D473" s="73"/>
      <c r="E473" s="112"/>
      <c r="F473" s="112"/>
      <c r="G473" s="112"/>
      <c r="H473" s="112"/>
      <c r="I473" s="112"/>
      <c r="J473" s="207" t="str">
        <f t="shared" si="41"/>
        <v/>
      </c>
      <c r="K473" s="112"/>
      <c r="L473" s="112"/>
      <c r="M473" s="112"/>
      <c r="N473" s="112"/>
      <c r="O473" s="112"/>
      <c r="P473" s="112"/>
      <c r="Q473" s="112"/>
      <c r="R473" s="112"/>
      <c r="S473" s="112"/>
      <c r="T473" s="207" t="str">
        <f t="shared" si="42"/>
        <v/>
      </c>
      <c r="U473" s="112"/>
      <c r="V473" s="112"/>
      <c r="W473" s="112"/>
      <c r="X473" s="112"/>
      <c r="Y473" s="207" t="str">
        <f t="shared" si="43"/>
        <v/>
      </c>
      <c r="Z473" s="112"/>
      <c r="AA473" s="112"/>
      <c r="AB473" s="112"/>
      <c r="AC473" s="282"/>
      <c r="AD473" s="132"/>
      <c r="AE473" s="132"/>
      <c r="AF473" s="132"/>
      <c r="AG473" s="119"/>
      <c r="AH473" s="119"/>
      <c r="AI473" s="119"/>
      <c r="AJ473" s="132"/>
      <c r="AK473" s="124"/>
      <c r="AL473" s="207" t="str">
        <f t="shared" si="44"/>
        <v/>
      </c>
      <c r="AM473" s="132"/>
      <c r="AN473" s="132"/>
      <c r="AO473" s="112"/>
      <c r="AP473" s="112"/>
      <c r="AQ473" s="113"/>
      <c r="AR473" s="283"/>
      <c r="AS473" s="132"/>
      <c r="AT473" s="132"/>
      <c r="AU473" s="113"/>
      <c r="AV473" s="132"/>
      <c r="AW473" s="132"/>
      <c r="AX473" s="284"/>
      <c r="AY473" s="132"/>
      <c r="BA473" s="132"/>
      <c r="BB473" s="132"/>
      <c r="BC473" s="212"/>
      <c r="BD473" s="212"/>
      <c r="BE473" s="212"/>
      <c r="BF473" s="212"/>
      <c r="BG473" s="212"/>
      <c r="BH473" s="212"/>
    </row>
    <row r="474" spans="1:60" s="76" customFormat="1" x14ac:dyDescent="0.2">
      <c r="A474" s="124"/>
      <c r="B474" s="112"/>
      <c r="C474" s="207" t="str">
        <f t="shared" si="40"/>
        <v/>
      </c>
      <c r="D474" s="73"/>
      <c r="E474" s="112"/>
      <c r="F474" s="112"/>
      <c r="G474" s="112"/>
      <c r="H474" s="112"/>
      <c r="I474" s="112"/>
      <c r="J474" s="207" t="str">
        <f t="shared" si="41"/>
        <v/>
      </c>
      <c r="K474" s="112"/>
      <c r="L474" s="112"/>
      <c r="M474" s="112"/>
      <c r="N474" s="112"/>
      <c r="O474" s="112"/>
      <c r="P474" s="112"/>
      <c r="Q474" s="112"/>
      <c r="R474" s="112"/>
      <c r="S474" s="112"/>
      <c r="T474" s="207" t="str">
        <f t="shared" si="42"/>
        <v/>
      </c>
      <c r="U474" s="112"/>
      <c r="V474" s="112"/>
      <c r="W474" s="112"/>
      <c r="X474" s="112"/>
      <c r="Y474" s="207" t="str">
        <f t="shared" si="43"/>
        <v/>
      </c>
      <c r="Z474" s="112"/>
      <c r="AA474" s="112"/>
      <c r="AB474" s="112"/>
      <c r="AC474" s="282"/>
      <c r="AD474" s="132"/>
      <c r="AE474" s="132"/>
      <c r="AF474" s="132"/>
      <c r="AG474" s="119"/>
      <c r="AH474" s="119"/>
      <c r="AI474" s="119"/>
      <c r="AJ474" s="132"/>
      <c r="AK474" s="124"/>
      <c r="AL474" s="207" t="str">
        <f t="shared" si="44"/>
        <v/>
      </c>
      <c r="AM474" s="132"/>
      <c r="AN474" s="132"/>
      <c r="AO474" s="112"/>
      <c r="AP474" s="112"/>
      <c r="AQ474" s="113"/>
      <c r="AR474" s="283"/>
      <c r="AS474" s="132"/>
      <c r="AT474" s="132"/>
      <c r="AU474" s="113"/>
      <c r="AV474" s="132"/>
      <c r="AW474" s="132"/>
      <c r="AX474" s="284"/>
      <c r="AY474" s="132"/>
      <c r="BA474" s="132"/>
      <c r="BB474" s="132"/>
      <c r="BC474" s="212"/>
      <c r="BD474" s="212"/>
      <c r="BE474" s="212"/>
      <c r="BF474" s="212"/>
      <c r="BG474" s="212"/>
      <c r="BH474" s="212"/>
    </row>
    <row r="475" spans="1:60" s="76" customFormat="1" x14ac:dyDescent="0.2">
      <c r="A475" s="124"/>
      <c r="B475" s="112"/>
      <c r="C475" s="207" t="str">
        <f t="shared" si="40"/>
        <v/>
      </c>
      <c r="D475" s="73"/>
      <c r="E475" s="112"/>
      <c r="F475" s="112"/>
      <c r="G475" s="112"/>
      <c r="H475" s="112"/>
      <c r="I475" s="112"/>
      <c r="J475" s="207" t="str">
        <f t="shared" si="41"/>
        <v/>
      </c>
      <c r="K475" s="112"/>
      <c r="L475" s="112"/>
      <c r="M475" s="112"/>
      <c r="N475" s="112"/>
      <c r="O475" s="112"/>
      <c r="P475" s="112"/>
      <c r="Q475" s="112"/>
      <c r="R475" s="112"/>
      <c r="S475" s="112"/>
      <c r="T475" s="207" t="str">
        <f t="shared" si="42"/>
        <v/>
      </c>
      <c r="U475" s="112"/>
      <c r="V475" s="112"/>
      <c r="W475" s="112"/>
      <c r="X475" s="112"/>
      <c r="Y475" s="207" t="str">
        <f t="shared" si="43"/>
        <v/>
      </c>
      <c r="Z475" s="112"/>
      <c r="AA475" s="112"/>
      <c r="AB475" s="112"/>
      <c r="AC475" s="282"/>
      <c r="AD475" s="132"/>
      <c r="AE475" s="132"/>
      <c r="AF475" s="132"/>
      <c r="AG475" s="119"/>
      <c r="AH475" s="119"/>
      <c r="AI475" s="119"/>
      <c r="AJ475" s="132"/>
      <c r="AK475" s="124"/>
      <c r="AL475" s="207" t="str">
        <f t="shared" si="44"/>
        <v/>
      </c>
      <c r="AM475" s="132"/>
      <c r="AN475" s="132"/>
      <c r="AO475" s="112"/>
      <c r="AP475" s="112"/>
      <c r="AQ475" s="113"/>
      <c r="AR475" s="283"/>
      <c r="AS475" s="132"/>
      <c r="AT475" s="132"/>
      <c r="AU475" s="113"/>
      <c r="AV475" s="132"/>
      <c r="AW475" s="132"/>
      <c r="AX475" s="284"/>
      <c r="AY475" s="132"/>
      <c r="BA475" s="132"/>
      <c r="BB475" s="132"/>
      <c r="BC475" s="212"/>
      <c r="BD475" s="212"/>
      <c r="BE475" s="212"/>
      <c r="BF475" s="212"/>
      <c r="BG475" s="212"/>
      <c r="BH475" s="212"/>
    </row>
    <row r="476" spans="1:60" s="76" customFormat="1" x14ac:dyDescent="0.2">
      <c r="A476" s="124"/>
      <c r="B476" s="112"/>
      <c r="C476" s="207" t="str">
        <f t="shared" si="40"/>
        <v/>
      </c>
      <c r="D476" s="73"/>
      <c r="E476" s="112"/>
      <c r="F476" s="112"/>
      <c r="G476" s="112"/>
      <c r="H476" s="112"/>
      <c r="I476" s="112"/>
      <c r="J476" s="207" t="str">
        <f t="shared" si="41"/>
        <v/>
      </c>
      <c r="K476" s="112"/>
      <c r="L476" s="112"/>
      <c r="M476" s="112"/>
      <c r="N476" s="112"/>
      <c r="O476" s="112"/>
      <c r="P476" s="112"/>
      <c r="Q476" s="112"/>
      <c r="R476" s="112"/>
      <c r="S476" s="112"/>
      <c r="T476" s="207" t="str">
        <f t="shared" si="42"/>
        <v/>
      </c>
      <c r="U476" s="112"/>
      <c r="V476" s="112"/>
      <c r="W476" s="112"/>
      <c r="X476" s="112"/>
      <c r="Y476" s="207" t="str">
        <f t="shared" si="43"/>
        <v/>
      </c>
      <c r="Z476" s="112"/>
      <c r="AA476" s="112"/>
      <c r="AB476" s="112"/>
      <c r="AC476" s="282"/>
      <c r="AD476" s="132"/>
      <c r="AE476" s="132"/>
      <c r="AF476" s="132"/>
      <c r="AG476" s="119"/>
      <c r="AH476" s="119"/>
      <c r="AI476" s="119"/>
      <c r="AJ476" s="132"/>
      <c r="AK476" s="124"/>
      <c r="AL476" s="207" t="str">
        <f t="shared" si="44"/>
        <v/>
      </c>
      <c r="AM476" s="132"/>
      <c r="AN476" s="132"/>
      <c r="AO476" s="112"/>
      <c r="AP476" s="112"/>
      <c r="AQ476" s="113"/>
      <c r="AR476" s="283"/>
      <c r="AS476" s="132"/>
      <c r="AT476" s="132"/>
      <c r="AU476" s="113"/>
      <c r="AV476" s="132"/>
      <c r="AW476" s="132"/>
      <c r="AX476" s="284"/>
      <c r="AY476" s="132"/>
      <c r="BA476" s="132"/>
      <c r="BB476" s="132"/>
      <c r="BC476" s="212"/>
      <c r="BD476" s="212"/>
      <c r="BE476" s="212"/>
      <c r="BF476" s="212"/>
      <c r="BG476" s="212"/>
      <c r="BH476" s="212"/>
    </row>
    <row r="477" spans="1:60" s="76" customFormat="1" x14ac:dyDescent="0.2">
      <c r="A477" s="124"/>
      <c r="B477" s="112"/>
      <c r="C477" s="207" t="str">
        <f t="shared" si="40"/>
        <v/>
      </c>
      <c r="D477" s="73"/>
      <c r="E477" s="112"/>
      <c r="F477" s="112"/>
      <c r="G477" s="112"/>
      <c r="H477" s="112"/>
      <c r="I477" s="112"/>
      <c r="J477" s="207" t="str">
        <f t="shared" si="41"/>
        <v/>
      </c>
      <c r="K477" s="112"/>
      <c r="L477" s="112"/>
      <c r="M477" s="112"/>
      <c r="N477" s="112"/>
      <c r="O477" s="112"/>
      <c r="P477" s="112"/>
      <c r="Q477" s="112"/>
      <c r="R477" s="112"/>
      <c r="S477" s="112"/>
      <c r="T477" s="207" t="str">
        <f t="shared" si="42"/>
        <v/>
      </c>
      <c r="U477" s="112"/>
      <c r="V477" s="112"/>
      <c r="W477" s="112"/>
      <c r="X477" s="112"/>
      <c r="Y477" s="207" t="str">
        <f t="shared" si="43"/>
        <v/>
      </c>
      <c r="Z477" s="112"/>
      <c r="AA477" s="112"/>
      <c r="AB477" s="112"/>
      <c r="AC477" s="282"/>
      <c r="AD477" s="132"/>
      <c r="AE477" s="132"/>
      <c r="AF477" s="132"/>
      <c r="AG477" s="119"/>
      <c r="AH477" s="119"/>
      <c r="AI477" s="119"/>
      <c r="AJ477" s="132"/>
      <c r="AK477" s="124"/>
      <c r="AL477" s="207" t="str">
        <f t="shared" si="44"/>
        <v/>
      </c>
      <c r="AM477" s="132"/>
      <c r="AN477" s="132"/>
      <c r="AO477" s="112"/>
      <c r="AP477" s="112"/>
      <c r="AQ477" s="113"/>
      <c r="AR477" s="283"/>
      <c r="AS477" s="132"/>
      <c r="AT477" s="132"/>
      <c r="AU477" s="113"/>
      <c r="AV477" s="132"/>
      <c r="AW477" s="132"/>
      <c r="AX477" s="284"/>
      <c r="AY477" s="132"/>
      <c r="BA477" s="132"/>
      <c r="BB477" s="132"/>
      <c r="BC477" s="212"/>
      <c r="BD477" s="212"/>
      <c r="BE477" s="212"/>
      <c r="BF477" s="212"/>
      <c r="BG477" s="212"/>
      <c r="BH477" s="212"/>
    </row>
    <row r="478" spans="1:60" s="76" customFormat="1" x14ac:dyDescent="0.2">
      <c r="A478" s="124"/>
      <c r="B478" s="112"/>
      <c r="C478" s="207" t="str">
        <f t="shared" si="40"/>
        <v/>
      </c>
      <c r="D478" s="73"/>
      <c r="E478" s="112"/>
      <c r="F478" s="112"/>
      <c r="G478" s="112"/>
      <c r="H478" s="112"/>
      <c r="I478" s="112"/>
      <c r="J478" s="207" t="str">
        <f t="shared" si="41"/>
        <v/>
      </c>
      <c r="K478" s="112"/>
      <c r="L478" s="112"/>
      <c r="M478" s="112"/>
      <c r="N478" s="112"/>
      <c r="O478" s="112"/>
      <c r="P478" s="112"/>
      <c r="Q478" s="112"/>
      <c r="R478" s="112"/>
      <c r="S478" s="112"/>
      <c r="T478" s="207" t="str">
        <f t="shared" si="42"/>
        <v/>
      </c>
      <c r="U478" s="112"/>
      <c r="V478" s="112"/>
      <c r="W478" s="112"/>
      <c r="X478" s="112"/>
      <c r="Y478" s="207" t="str">
        <f t="shared" si="43"/>
        <v/>
      </c>
      <c r="Z478" s="112"/>
      <c r="AA478" s="112"/>
      <c r="AB478" s="112"/>
      <c r="AC478" s="282"/>
      <c r="AD478" s="132"/>
      <c r="AE478" s="132"/>
      <c r="AF478" s="132"/>
      <c r="AG478" s="119"/>
      <c r="AH478" s="119"/>
      <c r="AI478" s="119"/>
      <c r="AJ478" s="132"/>
      <c r="AK478" s="124"/>
      <c r="AL478" s="207" t="str">
        <f t="shared" si="44"/>
        <v/>
      </c>
      <c r="AM478" s="132"/>
      <c r="AN478" s="132"/>
      <c r="AO478" s="112"/>
      <c r="AP478" s="112"/>
      <c r="AQ478" s="113"/>
      <c r="AR478" s="283"/>
      <c r="AS478" s="132"/>
      <c r="AT478" s="132"/>
      <c r="AU478" s="113"/>
      <c r="AV478" s="132"/>
      <c r="AW478" s="132"/>
      <c r="AX478" s="284"/>
      <c r="AY478" s="132"/>
      <c r="BA478" s="132"/>
      <c r="BB478" s="132"/>
      <c r="BC478" s="212"/>
      <c r="BD478" s="212"/>
      <c r="BE478" s="212"/>
      <c r="BF478" s="212"/>
      <c r="BG478" s="212"/>
      <c r="BH478" s="212"/>
    </row>
    <row r="479" spans="1:60" s="76" customFormat="1" x14ac:dyDescent="0.2">
      <c r="A479" s="124"/>
      <c r="B479" s="112"/>
      <c r="C479" s="207" t="str">
        <f t="shared" si="40"/>
        <v/>
      </c>
      <c r="D479" s="73"/>
      <c r="E479" s="112"/>
      <c r="F479" s="112"/>
      <c r="G479" s="112"/>
      <c r="H479" s="112"/>
      <c r="I479" s="112"/>
      <c r="J479" s="207" t="str">
        <f t="shared" si="41"/>
        <v/>
      </c>
      <c r="K479" s="112"/>
      <c r="L479" s="112"/>
      <c r="M479" s="112"/>
      <c r="N479" s="112"/>
      <c r="O479" s="112"/>
      <c r="P479" s="112"/>
      <c r="Q479" s="112"/>
      <c r="R479" s="112"/>
      <c r="S479" s="112"/>
      <c r="T479" s="207" t="str">
        <f t="shared" si="42"/>
        <v/>
      </c>
      <c r="U479" s="112"/>
      <c r="V479" s="112"/>
      <c r="W479" s="112"/>
      <c r="X479" s="112"/>
      <c r="Y479" s="207" t="str">
        <f t="shared" si="43"/>
        <v/>
      </c>
      <c r="Z479" s="112"/>
      <c r="AA479" s="112"/>
      <c r="AB479" s="112"/>
      <c r="AC479" s="282"/>
      <c r="AD479" s="132"/>
      <c r="AE479" s="132"/>
      <c r="AF479" s="132"/>
      <c r="AG479" s="119"/>
      <c r="AH479" s="119"/>
      <c r="AI479" s="119"/>
      <c r="AJ479" s="132"/>
      <c r="AK479" s="124"/>
      <c r="AL479" s="207" t="str">
        <f t="shared" si="44"/>
        <v/>
      </c>
      <c r="AM479" s="132"/>
      <c r="AN479" s="132"/>
      <c r="AO479" s="112"/>
      <c r="AP479" s="112"/>
      <c r="AQ479" s="113"/>
      <c r="AR479" s="283"/>
      <c r="AS479" s="132"/>
      <c r="AT479" s="132"/>
      <c r="AU479" s="113"/>
      <c r="AV479" s="132"/>
      <c r="AW479" s="132"/>
      <c r="AX479" s="284"/>
      <c r="AY479" s="132"/>
      <c r="BA479" s="132"/>
      <c r="BB479" s="132"/>
      <c r="BC479" s="212"/>
      <c r="BD479" s="212"/>
      <c r="BE479" s="212"/>
      <c r="BF479" s="212"/>
      <c r="BG479" s="212"/>
      <c r="BH479" s="212"/>
    </row>
    <row r="480" spans="1:60" s="76" customFormat="1" x14ac:dyDescent="0.2">
      <c r="A480" s="124"/>
      <c r="B480" s="112"/>
      <c r="C480" s="207" t="str">
        <f t="shared" si="40"/>
        <v/>
      </c>
      <c r="D480" s="73"/>
      <c r="E480" s="112"/>
      <c r="F480" s="112"/>
      <c r="G480" s="112"/>
      <c r="H480" s="112"/>
      <c r="I480" s="112"/>
      <c r="J480" s="207" t="str">
        <f t="shared" si="41"/>
        <v/>
      </c>
      <c r="K480" s="112"/>
      <c r="L480" s="112"/>
      <c r="M480" s="112"/>
      <c r="N480" s="112"/>
      <c r="O480" s="112"/>
      <c r="P480" s="112"/>
      <c r="Q480" s="112"/>
      <c r="R480" s="112"/>
      <c r="S480" s="112"/>
      <c r="T480" s="207" t="str">
        <f t="shared" si="42"/>
        <v/>
      </c>
      <c r="U480" s="112"/>
      <c r="V480" s="112"/>
      <c r="W480" s="112"/>
      <c r="X480" s="112"/>
      <c r="Y480" s="207" t="str">
        <f t="shared" si="43"/>
        <v/>
      </c>
      <c r="Z480" s="112"/>
      <c r="AA480" s="112"/>
      <c r="AB480" s="112"/>
      <c r="AC480" s="282"/>
      <c r="AD480" s="132"/>
      <c r="AE480" s="132"/>
      <c r="AF480" s="132"/>
      <c r="AG480" s="119"/>
      <c r="AH480" s="119"/>
      <c r="AI480" s="119"/>
      <c r="AJ480" s="132"/>
      <c r="AK480" s="124"/>
      <c r="AL480" s="207" t="str">
        <f t="shared" si="44"/>
        <v/>
      </c>
      <c r="AM480" s="132"/>
      <c r="AN480" s="132"/>
      <c r="AO480" s="112"/>
      <c r="AP480" s="112"/>
      <c r="AQ480" s="113"/>
      <c r="AR480" s="283"/>
      <c r="AS480" s="132"/>
      <c r="AT480" s="132"/>
      <c r="AU480" s="113"/>
      <c r="AV480" s="132"/>
      <c r="AW480" s="132"/>
      <c r="AX480" s="284"/>
      <c r="AY480" s="132"/>
      <c r="BA480" s="132"/>
      <c r="BB480" s="132"/>
      <c r="BC480" s="212"/>
      <c r="BD480" s="212"/>
      <c r="BE480" s="212"/>
      <c r="BF480" s="212"/>
      <c r="BG480" s="212"/>
      <c r="BH480" s="212"/>
    </row>
    <row r="481" spans="1:60" s="76" customFormat="1" x14ac:dyDescent="0.2">
      <c r="A481" s="124"/>
      <c r="B481" s="112"/>
      <c r="C481" s="207" t="str">
        <f t="shared" si="40"/>
        <v/>
      </c>
      <c r="D481" s="73"/>
      <c r="E481" s="112"/>
      <c r="F481" s="112"/>
      <c r="G481" s="112"/>
      <c r="H481" s="112"/>
      <c r="I481" s="112"/>
      <c r="J481" s="207" t="str">
        <f t="shared" si="41"/>
        <v/>
      </c>
      <c r="K481" s="112"/>
      <c r="L481" s="112"/>
      <c r="M481" s="112"/>
      <c r="N481" s="112"/>
      <c r="O481" s="112"/>
      <c r="P481" s="112"/>
      <c r="Q481" s="112"/>
      <c r="R481" s="112"/>
      <c r="S481" s="112"/>
      <c r="T481" s="207" t="str">
        <f t="shared" si="42"/>
        <v/>
      </c>
      <c r="U481" s="112"/>
      <c r="V481" s="112"/>
      <c r="W481" s="112"/>
      <c r="X481" s="112"/>
      <c r="Y481" s="207" t="str">
        <f t="shared" si="43"/>
        <v/>
      </c>
      <c r="Z481" s="112"/>
      <c r="AA481" s="112"/>
      <c r="AB481" s="112"/>
      <c r="AC481" s="282"/>
      <c r="AD481" s="132"/>
      <c r="AE481" s="132"/>
      <c r="AF481" s="132"/>
      <c r="AG481" s="119"/>
      <c r="AH481" s="119"/>
      <c r="AI481" s="119"/>
      <c r="AJ481" s="132"/>
      <c r="AK481" s="124"/>
      <c r="AL481" s="207" t="str">
        <f t="shared" si="44"/>
        <v/>
      </c>
      <c r="AM481" s="132"/>
      <c r="AN481" s="132"/>
      <c r="AO481" s="112"/>
      <c r="AP481" s="112"/>
      <c r="AQ481" s="113"/>
      <c r="AR481" s="283"/>
      <c r="AS481" s="132"/>
      <c r="AT481" s="132"/>
      <c r="AU481" s="113"/>
      <c r="AV481" s="132"/>
      <c r="AW481" s="132"/>
      <c r="AX481" s="284"/>
      <c r="AY481" s="132"/>
      <c r="BA481" s="132"/>
      <c r="BB481" s="132"/>
      <c r="BC481" s="212"/>
      <c r="BD481" s="212"/>
      <c r="BE481" s="212"/>
      <c r="BF481" s="212"/>
      <c r="BG481" s="212"/>
      <c r="BH481" s="212"/>
    </row>
    <row r="482" spans="1:60" s="76" customFormat="1" x14ac:dyDescent="0.2">
      <c r="A482" s="124"/>
      <c r="B482" s="112"/>
      <c r="C482" s="207" t="str">
        <f t="shared" si="40"/>
        <v/>
      </c>
      <c r="D482" s="73"/>
      <c r="E482" s="112"/>
      <c r="F482" s="112"/>
      <c r="G482" s="112"/>
      <c r="H482" s="112"/>
      <c r="I482" s="112"/>
      <c r="J482" s="207" t="str">
        <f t="shared" si="41"/>
        <v/>
      </c>
      <c r="K482" s="112"/>
      <c r="L482" s="112"/>
      <c r="M482" s="112"/>
      <c r="N482" s="112"/>
      <c r="O482" s="112"/>
      <c r="P482" s="112"/>
      <c r="Q482" s="112"/>
      <c r="R482" s="112"/>
      <c r="S482" s="112"/>
      <c r="T482" s="207" t="str">
        <f t="shared" si="42"/>
        <v/>
      </c>
      <c r="U482" s="112"/>
      <c r="V482" s="112"/>
      <c r="W482" s="112"/>
      <c r="X482" s="112"/>
      <c r="Y482" s="207" t="str">
        <f t="shared" si="43"/>
        <v/>
      </c>
      <c r="Z482" s="112"/>
      <c r="AA482" s="112"/>
      <c r="AB482" s="112"/>
      <c r="AC482" s="282"/>
      <c r="AD482" s="132"/>
      <c r="AE482" s="132"/>
      <c r="AF482" s="132"/>
      <c r="AG482" s="119"/>
      <c r="AH482" s="119"/>
      <c r="AI482" s="119"/>
      <c r="AJ482" s="132"/>
      <c r="AK482" s="124"/>
      <c r="AL482" s="207" t="str">
        <f t="shared" si="44"/>
        <v/>
      </c>
      <c r="AM482" s="132"/>
      <c r="AN482" s="132"/>
      <c r="AO482" s="112"/>
      <c r="AP482" s="112"/>
      <c r="AQ482" s="113"/>
      <c r="AR482" s="283"/>
      <c r="AS482" s="132"/>
      <c r="AT482" s="132"/>
      <c r="AU482" s="113"/>
      <c r="AV482" s="132"/>
      <c r="AW482" s="132"/>
      <c r="AX482" s="284"/>
      <c r="AY482" s="132"/>
      <c r="BA482" s="132"/>
      <c r="BB482" s="132"/>
      <c r="BC482" s="212"/>
      <c r="BD482" s="212"/>
      <c r="BE482" s="212"/>
      <c r="BF482" s="212"/>
      <c r="BG482" s="212"/>
      <c r="BH482" s="212"/>
    </row>
    <row r="483" spans="1:60" s="76" customFormat="1" x14ac:dyDescent="0.2">
      <c r="A483" s="124"/>
      <c r="B483" s="112"/>
      <c r="C483" s="207" t="str">
        <f t="shared" si="40"/>
        <v/>
      </c>
      <c r="D483" s="73"/>
      <c r="E483" s="112"/>
      <c r="F483" s="112"/>
      <c r="G483" s="112"/>
      <c r="H483" s="112"/>
      <c r="I483" s="112"/>
      <c r="J483" s="207" t="str">
        <f t="shared" si="41"/>
        <v/>
      </c>
      <c r="K483" s="112"/>
      <c r="L483" s="112"/>
      <c r="M483" s="112"/>
      <c r="N483" s="112"/>
      <c r="O483" s="112"/>
      <c r="P483" s="112"/>
      <c r="Q483" s="112"/>
      <c r="R483" s="112"/>
      <c r="S483" s="112"/>
      <c r="T483" s="207" t="str">
        <f t="shared" si="42"/>
        <v/>
      </c>
      <c r="U483" s="112"/>
      <c r="V483" s="112"/>
      <c r="W483" s="112"/>
      <c r="X483" s="112"/>
      <c r="Y483" s="207" t="str">
        <f t="shared" si="43"/>
        <v/>
      </c>
      <c r="Z483" s="112"/>
      <c r="AA483" s="112"/>
      <c r="AB483" s="112"/>
      <c r="AC483" s="282"/>
      <c r="AD483" s="132"/>
      <c r="AE483" s="132"/>
      <c r="AF483" s="132"/>
      <c r="AG483" s="119"/>
      <c r="AH483" s="119"/>
      <c r="AI483" s="119"/>
      <c r="AJ483" s="132"/>
      <c r="AK483" s="124"/>
      <c r="AL483" s="207" t="str">
        <f t="shared" si="44"/>
        <v/>
      </c>
      <c r="AM483" s="132"/>
      <c r="AN483" s="132"/>
      <c r="AO483" s="112"/>
      <c r="AP483" s="112"/>
      <c r="AQ483" s="113"/>
      <c r="AR483" s="283"/>
      <c r="AS483" s="132"/>
      <c r="AT483" s="132"/>
      <c r="AU483" s="113"/>
      <c r="AV483" s="132"/>
      <c r="AW483" s="132"/>
      <c r="AX483" s="284"/>
      <c r="AY483" s="132"/>
      <c r="BA483" s="132"/>
      <c r="BB483" s="132"/>
      <c r="BC483" s="212"/>
      <c r="BD483" s="212"/>
      <c r="BE483" s="212"/>
      <c r="BF483" s="212"/>
      <c r="BG483" s="212"/>
      <c r="BH483" s="212"/>
    </row>
    <row r="484" spans="1:60" s="76" customFormat="1" x14ac:dyDescent="0.2">
      <c r="A484" s="124"/>
      <c r="B484" s="112"/>
      <c r="C484" s="207" t="str">
        <f t="shared" si="40"/>
        <v/>
      </c>
      <c r="D484" s="73"/>
      <c r="E484" s="112"/>
      <c r="F484" s="112"/>
      <c r="G484" s="112"/>
      <c r="H484" s="112"/>
      <c r="I484" s="112"/>
      <c r="J484" s="207" t="str">
        <f t="shared" si="41"/>
        <v/>
      </c>
      <c r="K484" s="112"/>
      <c r="L484" s="112"/>
      <c r="M484" s="112"/>
      <c r="N484" s="112"/>
      <c r="O484" s="112"/>
      <c r="P484" s="112"/>
      <c r="Q484" s="112"/>
      <c r="R484" s="112"/>
      <c r="S484" s="112"/>
      <c r="T484" s="207" t="str">
        <f t="shared" si="42"/>
        <v/>
      </c>
      <c r="U484" s="112"/>
      <c r="V484" s="112"/>
      <c r="W484" s="112"/>
      <c r="X484" s="112"/>
      <c r="Y484" s="207" t="str">
        <f t="shared" si="43"/>
        <v/>
      </c>
      <c r="Z484" s="112"/>
      <c r="AA484" s="112"/>
      <c r="AB484" s="112"/>
      <c r="AC484" s="282"/>
      <c r="AD484" s="132"/>
      <c r="AE484" s="132"/>
      <c r="AF484" s="132"/>
      <c r="AG484" s="119"/>
      <c r="AH484" s="119"/>
      <c r="AI484" s="119"/>
      <c r="AJ484" s="132"/>
      <c r="AK484" s="124"/>
      <c r="AL484" s="207" t="str">
        <f t="shared" si="44"/>
        <v/>
      </c>
      <c r="AM484" s="132"/>
      <c r="AN484" s="132"/>
      <c r="AO484" s="112"/>
      <c r="AP484" s="112"/>
      <c r="AQ484" s="113"/>
      <c r="AR484" s="283"/>
      <c r="AS484" s="132"/>
      <c r="AT484" s="132"/>
      <c r="AU484" s="113"/>
      <c r="AV484" s="132"/>
      <c r="AW484" s="132"/>
      <c r="AX484" s="284"/>
      <c r="AY484" s="132"/>
      <c r="BA484" s="132"/>
      <c r="BB484" s="132"/>
      <c r="BC484" s="212"/>
      <c r="BD484" s="212"/>
      <c r="BE484" s="212"/>
      <c r="BF484" s="212"/>
      <c r="BG484" s="212"/>
      <c r="BH484" s="212"/>
    </row>
    <row r="485" spans="1:60" s="76" customFormat="1" x14ac:dyDescent="0.2">
      <c r="A485" s="124"/>
      <c r="B485" s="112"/>
      <c r="C485" s="207" t="str">
        <f t="shared" si="40"/>
        <v/>
      </c>
      <c r="D485" s="73"/>
      <c r="E485" s="112"/>
      <c r="F485" s="112"/>
      <c r="G485" s="112"/>
      <c r="H485" s="112"/>
      <c r="I485" s="112"/>
      <c r="J485" s="207" t="str">
        <f t="shared" si="41"/>
        <v/>
      </c>
      <c r="K485" s="112"/>
      <c r="L485" s="112"/>
      <c r="M485" s="112"/>
      <c r="N485" s="112"/>
      <c r="O485" s="112"/>
      <c r="P485" s="112"/>
      <c r="Q485" s="112"/>
      <c r="R485" s="112"/>
      <c r="S485" s="112"/>
      <c r="T485" s="207" t="str">
        <f t="shared" si="42"/>
        <v/>
      </c>
      <c r="U485" s="112"/>
      <c r="V485" s="112"/>
      <c r="W485" s="112"/>
      <c r="X485" s="112"/>
      <c r="Y485" s="207" t="str">
        <f t="shared" si="43"/>
        <v/>
      </c>
      <c r="Z485" s="112"/>
      <c r="AA485" s="112"/>
      <c r="AB485" s="112"/>
      <c r="AC485" s="282"/>
      <c r="AD485" s="132"/>
      <c r="AE485" s="132"/>
      <c r="AF485" s="132"/>
      <c r="AG485" s="119"/>
      <c r="AH485" s="119"/>
      <c r="AI485" s="119"/>
      <c r="AJ485" s="132"/>
      <c r="AK485" s="124"/>
      <c r="AL485" s="207" t="str">
        <f t="shared" si="44"/>
        <v/>
      </c>
      <c r="AM485" s="132"/>
      <c r="AN485" s="132"/>
      <c r="AO485" s="112"/>
      <c r="AP485" s="112"/>
      <c r="AQ485" s="113"/>
      <c r="AR485" s="283"/>
      <c r="AS485" s="132"/>
      <c r="AT485" s="132"/>
      <c r="AU485" s="113"/>
      <c r="AV485" s="132"/>
      <c r="AW485" s="132"/>
      <c r="AX485" s="284"/>
      <c r="AY485" s="132"/>
      <c r="BA485" s="132"/>
      <c r="BB485" s="132"/>
      <c r="BC485" s="212"/>
      <c r="BD485" s="212"/>
      <c r="BE485" s="212"/>
      <c r="BF485" s="212"/>
      <c r="BG485" s="212"/>
      <c r="BH485" s="212"/>
    </row>
    <row r="486" spans="1:60" s="76" customFormat="1" x14ac:dyDescent="0.2">
      <c r="A486" s="124"/>
      <c r="B486" s="112"/>
      <c r="C486" s="207" t="str">
        <f t="shared" si="40"/>
        <v/>
      </c>
      <c r="D486" s="73"/>
      <c r="E486" s="112"/>
      <c r="F486" s="112"/>
      <c r="G486" s="112"/>
      <c r="H486" s="112"/>
      <c r="I486" s="112"/>
      <c r="J486" s="207" t="str">
        <f t="shared" si="41"/>
        <v/>
      </c>
      <c r="K486" s="112"/>
      <c r="L486" s="112"/>
      <c r="M486" s="112"/>
      <c r="N486" s="112"/>
      <c r="O486" s="112"/>
      <c r="P486" s="112"/>
      <c r="Q486" s="112"/>
      <c r="R486" s="112"/>
      <c r="S486" s="112"/>
      <c r="T486" s="207" t="str">
        <f t="shared" si="42"/>
        <v/>
      </c>
      <c r="U486" s="112"/>
      <c r="V486" s="112"/>
      <c r="W486" s="112"/>
      <c r="X486" s="112"/>
      <c r="Y486" s="207" t="str">
        <f t="shared" si="43"/>
        <v/>
      </c>
      <c r="Z486" s="112"/>
      <c r="AA486" s="112"/>
      <c r="AB486" s="112"/>
      <c r="AC486" s="282"/>
      <c r="AD486" s="132"/>
      <c r="AE486" s="132"/>
      <c r="AF486" s="132"/>
      <c r="AG486" s="119"/>
      <c r="AH486" s="119"/>
      <c r="AI486" s="119"/>
      <c r="AJ486" s="132"/>
      <c r="AK486" s="124"/>
      <c r="AL486" s="207" t="str">
        <f t="shared" si="44"/>
        <v/>
      </c>
      <c r="AM486" s="132"/>
      <c r="AN486" s="132"/>
      <c r="AO486" s="112"/>
      <c r="AP486" s="112"/>
      <c r="AQ486" s="113"/>
      <c r="AR486" s="283"/>
      <c r="AS486" s="132"/>
      <c r="AT486" s="132"/>
      <c r="AU486" s="113"/>
      <c r="AV486" s="132"/>
      <c r="AW486" s="132"/>
      <c r="AX486" s="284"/>
      <c r="AY486" s="132"/>
      <c r="BA486" s="132"/>
      <c r="BB486" s="132"/>
      <c r="BC486" s="212"/>
      <c r="BD486" s="212"/>
      <c r="BE486" s="212"/>
      <c r="BF486" s="212"/>
      <c r="BG486" s="212"/>
      <c r="BH486" s="212"/>
    </row>
    <row r="487" spans="1:60" s="76" customFormat="1" x14ac:dyDescent="0.2">
      <c r="A487" s="124"/>
      <c r="B487" s="112"/>
      <c r="C487" s="207" t="str">
        <f t="shared" si="40"/>
        <v/>
      </c>
      <c r="D487" s="73"/>
      <c r="E487" s="112"/>
      <c r="F487" s="112"/>
      <c r="G487" s="112"/>
      <c r="H487" s="112"/>
      <c r="I487" s="112"/>
      <c r="J487" s="207" t="str">
        <f t="shared" si="41"/>
        <v/>
      </c>
      <c r="K487" s="112"/>
      <c r="L487" s="112"/>
      <c r="M487" s="112"/>
      <c r="N487" s="112"/>
      <c r="O487" s="112"/>
      <c r="P487" s="112"/>
      <c r="Q487" s="112"/>
      <c r="R487" s="112"/>
      <c r="S487" s="112"/>
      <c r="T487" s="207" t="str">
        <f t="shared" si="42"/>
        <v/>
      </c>
      <c r="U487" s="112"/>
      <c r="V487" s="112"/>
      <c r="W487" s="112"/>
      <c r="X487" s="112"/>
      <c r="Y487" s="207" t="str">
        <f t="shared" si="43"/>
        <v/>
      </c>
      <c r="Z487" s="112"/>
      <c r="AA487" s="112"/>
      <c r="AB487" s="112"/>
      <c r="AC487" s="282"/>
      <c r="AD487" s="132"/>
      <c r="AE487" s="132"/>
      <c r="AF487" s="132"/>
      <c r="AG487" s="119"/>
      <c r="AH487" s="119"/>
      <c r="AI487" s="119"/>
      <c r="AJ487" s="132"/>
      <c r="AK487" s="124"/>
      <c r="AL487" s="207" t="str">
        <f t="shared" si="44"/>
        <v/>
      </c>
      <c r="AM487" s="132"/>
      <c r="AN487" s="132"/>
      <c r="AO487" s="112"/>
      <c r="AP487" s="112"/>
      <c r="AQ487" s="113"/>
      <c r="AR487" s="283"/>
      <c r="AS487" s="132"/>
      <c r="AT487" s="132"/>
      <c r="AU487" s="113"/>
      <c r="AV487" s="132"/>
      <c r="AW487" s="132"/>
      <c r="AX487" s="284"/>
      <c r="AY487" s="132"/>
      <c r="BA487" s="132"/>
      <c r="BB487" s="132"/>
      <c r="BC487" s="212"/>
      <c r="BD487" s="212"/>
      <c r="BE487" s="212"/>
      <c r="BF487" s="212"/>
      <c r="BG487" s="212"/>
      <c r="BH487" s="212"/>
    </row>
    <row r="488" spans="1:60" s="76" customFormat="1" x14ac:dyDescent="0.2">
      <c r="A488" s="124"/>
      <c r="B488" s="112"/>
      <c r="C488" s="207" t="str">
        <f t="shared" si="40"/>
        <v/>
      </c>
      <c r="D488" s="73"/>
      <c r="E488" s="112"/>
      <c r="F488" s="112"/>
      <c r="G488" s="112"/>
      <c r="H488" s="112"/>
      <c r="I488" s="112"/>
      <c r="J488" s="207" t="str">
        <f t="shared" si="41"/>
        <v/>
      </c>
      <c r="K488" s="112"/>
      <c r="L488" s="112"/>
      <c r="M488" s="112"/>
      <c r="N488" s="112"/>
      <c r="O488" s="112"/>
      <c r="P488" s="112"/>
      <c r="Q488" s="112"/>
      <c r="R488" s="112"/>
      <c r="S488" s="112"/>
      <c r="T488" s="207" t="str">
        <f t="shared" si="42"/>
        <v/>
      </c>
      <c r="U488" s="112"/>
      <c r="V488" s="112"/>
      <c r="W488" s="112"/>
      <c r="X488" s="112"/>
      <c r="Y488" s="207" t="str">
        <f t="shared" si="43"/>
        <v/>
      </c>
      <c r="Z488" s="112"/>
      <c r="AA488" s="112"/>
      <c r="AB488" s="112"/>
      <c r="AC488" s="282"/>
      <c r="AD488" s="132"/>
      <c r="AE488" s="132"/>
      <c r="AF488" s="132"/>
      <c r="AG488" s="119"/>
      <c r="AH488" s="119"/>
      <c r="AI488" s="119"/>
      <c r="AJ488" s="132"/>
      <c r="AK488" s="124"/>
      <c r="AL488" s="207" t="str">
        <f t="shared" si="44"/>
        <v/>
      </c>
      <c r="AM488" s="132"/>
      <c r="AN488" s="132"/>
      <c r="AO488" s="112"/>
      <c r="AP488" s="112"/>
      <c r="AQ488" s="113"/>
      <c r="AR488" s="283"/>
      <c r="AS488" s="132"/>
      <c r="AT488" s="132"/>
      <c r="AU488" s="113"/>
      <c r="AV488" s="132"/>
      <c r="AW488" s="132"/>
      <c r="AX488" s="284"/>
      <c r="AY488" s="132"/>
      <c r="BA488" s="132"/>
      <c r="BB488" s="132"/>
      <c r="BC488" s="212"/>
      <c r="BD488" s="212"/>
      <c r="BE488" s="212"/>
      <c r="BF488" s="212"/>
      <c r="BG488" s="212"/>
      <c r="BH488" s="212"/>
    </row>
    <row r="489" spans="1:60" s="76" customFormat="1" x14ac:dyDescent="0.2">
      <c r="A489" s="124"/>
      <c r="B489" s="112"/>
      <c r="C489" s="207" t="str">
        <f t="shared" si="40"/>
        <v/>
      </c>
      <c r="D489" s="73"/>
      <c r="E489" s="112"/>
      <c r="F489" s="112"/>
      <c r="G489" s="112"/>
      <c r="H489" s="112"/>
      <c r="I489" s="112"/>
      <c r="J489" s="207" t="str">
        <f t="shared" si="41"/>
        <v/>
      </c>
      <c r="K489" s="112"/>
      <c r="L489" s="112"/>
      <c r="M489" s="112"/>
      <c r="N489" s="112"/>
      <c r="O489" s="112"/>
      <c r="P489" s="112"/>
      <c r="Q489" s="112"/>
      <c r="R489" s="112"/>
      <c r="S489" s="112"/>
      <c r="T489" s="207" t="str">
        <f t="shared" si="42"/>
        <v/>
      </c>
      <c r="U489" s="112"/>
      <c r="V489" s="112"/>
      <c r="W489" s="112"/>
      <c r="X489" s="112"/>
      <c r="Y489" s="207" t="str">
        <f t="shared" si="43"/>
        <v/>
      </c>
      <c r="Z489" s="112"/>
      <c r="AA489" s="112"/>
      <c r="AB489" s="112"/>
      <c r="AC489" s="282"/>
      <c r="AD489" s="132"/>
      <c r="AE489" s="132"/>
      <c r="AF489" s="132"/>
      <c r="AG489" s="119"/>
      <c r="AH489" s="119"/>
      <c r="AI489" s="119"/>
      <c r="AJ489" s="132"/>
      <c r="AK489" s="124"/>
      <c r="AL489" s="207" t="str">
        <f t="shared" si="44"/>
        <v/>
      </c>
      <c r="AM489" s="132"/>
      <c r="AN489" s="132"/>
      <c r="AO489" s="112"/>
      <c r="AP489" s="112"/>
      <c r="AQ489" s="113"/>
      <c r="AR489" s="283"/>
      <c r="AS489" s="132"/>
      <c r="AT489" s="132"/>
      <c r="AU489" s="113"/>
      <c r="AV489" s="132"/>
      <c r="AW489" s="132"/>
      <c r="AX489" s="284"/>
      <c r="AY489" s="132"/>
      <c r="BA489" s="132"/>
      <c r="BB489" s="132"/>
      <c r="BC489" s="212"/>
      <c r="BD489" s="212"/>
      <c r="BE489" s="212"/>
      <c r="BF489" s="212"/>
      <c r="BG489" s="212"/>
      <c r="BH489" s="212"/>
    </row>
    <row r="490" spans="1:60" s="76" customFormat="1" x14ac:dyDescent="0.2">
      <c r="A490" s="124"/>
      <c r="B490" s="112"/>
      <c r="C490" s="207" t="str">
        <f t="shared" si="40"/>
        <v/>
      </c>
      <c r="D490" s="73"/>
      <c r="E490" s="112"/>
      <c r="F490" s="112"/>
      <c r="G490" s="112"/>
      <c r="H490" s="112"/>
      <c r="I490" s="112"/>
      <c r="J490" s="207" t="str">
        <f t="shared" si="41"/>
        <v/>
      </c>
      <c r="K490" s="112"/>
      <c r="L490" s="112"/>
      <c r="M490" s="112"/>
      <c r="N490" s="112"/>
      <c r="O490" s="112"/>
      <c r="P490" s="112"/>
      <c r="Q490" s="112"/>
      <c r="R490" s="112"/>
      <c r="S490" s="112"/>
      <c r="T490" s="207" t="str">
        <f t="shared" si="42"/>
        <v/>
      </c>
      <c r="U490" s="112"/>
      <c r="V490" s="112"/>
      <c r="W490" s="112"/>
      <c r="X490" s="112"/>
      <c r="Y490" s="207" t="str">
        <f t="shared" si="43"/>
        <v/>
      </c>
      <c r="Z490" s="112"/>
      <c r="AA490" s="112"/>
      <c r="AB490" s="112"/>
      <c r="AC490" s="282"/>
      <c r="AD490" s="132"/>
      <c r="AE490" s="132"/>
      <c r="AF490" s="132"/>
      <c r="AG490" s="119"/>
      <c r="AH490" s="119"/>
      <c r="AI490" s="119"/>
      <c r="AJ490" s="132"/>
      <c r="AK490" s="124"/>
      <c r="AL490" s="207" t="str">
        <f t="shared" si="44"/>
        <v/>
      </c>
      <c r="AM490" s="132"/>
      <c r="AN490" s="132"/>
      <c r="AO490" s="112"/>
      <c r="AP490" s="112"/>
      <c r="AQ490" s="113"/>
      <c r="AR490" s="283"/>
      <c r="AS490" s="132"/>
      <c r="AT490" s="132"/>
      <c r="AU490" s="113"/>
      <c r="AV490" s="132"/>
      <c r="AW490" s="132"/>
      <c r="AX490" s="284"/>
      <c r="AY490" s="132"/>
      <c r="BA490" s="132"/>
      <c r="BB490" s="132"/>
      <c r="BC490" s="212"/>
      <c r="BD490" s="212"/>
      <c r="BE490" s="212"/>
      <c r="BF490" s="212"/>
      <c r="BG490" s="212"/>
      <c r="BH490" s="212"/>
    </row>
    <row r="491" spans="1:60" s="76" customFormat="1" x14ac:dyDescent="0.2">
      <c r="A491" s="124"/>
      <c r="B491" s="112"/>
      <c r="C491" s="207" t="str">
        <f t="shared" si="40"/>
        <v/>
      </c>
      <c r="D491" s="73"/>
      <c r="E491" s="112"/>
      <c r="F491" s="112"/>
      <c r="G491" s="112"/>
      <c r="H491" s="112"/>
      <c r="I491" s="112"/>
      <c r="J491" s="207" t="str">
        <f t="shared" si="41"/>
        <v/>
      </c>
      <c r="K491" s="112"/>
      <c r="L491" s="112"/>
      <c r="M491" s="112"/>
      <c r="N491" s="112"/>
      <c r="O491" s="112"/>
      <c r="P491" s="112"/>
      <c r="Q491" s="112"/>
      <c r="R491" s="112"/>
      <c r="S491" s="112"/>
      <c r="T491" s="207" t="str">
        <f t="shared" si="42"/>
        <v/>
      </c>
      <c r="U491" s="112"/>
      <c r="V491" s="112"/>
      <c r="W491" s="112"/>
      <c r="X491" s="112"/>
      <c r="Y491" s="207" t="str">
        <f t="shared" si="43"/>
        <v/>
      </c>
      <c r="Z491" s="112"/>
      <c r="AA491" s="112"/>
      <c r="AB491" s="112"/>
      <c r="AC491" s="282"/>
      <c r="AD491" s="132"/>
      <c r="AE491" s="132"/>
      <c r="AF491" s="132"/>
      <c r="AG491" s="119"/>
      <c r="AH491" s="119"/>
      <c r="AI491" s="119"/>
      <c r="AJ491" s="132"/>
      <c r="AK491" s="124"/>
      <c r="AL491" s="207" t="str">
        <f t="shared" si="44"/>
        <v/>
      </c>
      <c r="AM491" s="132"/>
      <c r="AN491" s="132"/>
      <c r="AO491" s="112"/>
      <c r="AP491" s="112"/>
      <c r="AQ491" s="113"/>
      <c r="AR491" s="283"/>
      <c r="AS491" s="132"/>
      <c r="AT491" s="132"/>
      <c r="AU491" s="113"/>
      <c r="AV491" s="132"/>
      <c r="AW491" s="132"/>
      <c r="AX491" s="284"/>
      <c r="AY491" s="132"/>
      <c r="BA491" s="132"/>
      <c r="BB491" s="132"/>
      <c r="BC491" s="212"/>
      <c r="BD491" s="212"/>
      <c r="BE491" s="212"/>
      <c r="BF491" s="212"/>
      <c r="BG491" s="212"/>
      <c r="BH491" s="212"/>
    </row>
    <row r="492" spans="1:60" s="76" customFormat="1" x14ac:dyDescent="0.2">
      <c r="A492" s="124"/>
      <c r="B492" s="112"/>
      <c r="C492" s="207" t="str">
        <f t="shared" si="40"/>
        <v/>
      </c>
      <c r="D492" s="73"/>
      <c r="E492" s="112"/>
      <c r="F492" s="112"/>
      <c r="G492" s="112"/>
      <c r="H492" s="112"/>
      <c r="I492" s="112"/>
      <c r="J492" s="207" t="str">
        <f t="shared" si="41"/>
        <v/>
      </c>
      <c r="K492" s="112"/>
      <c r="L492" s="112"/>
      <c r="M492" s="112"/>
      <c r="N492" s="112"/>
      <c r="O492" s="112"/>
      <c r="P492" s="112"/>
      <c r="Q492" s="112"/>
      <c r="R492" s="112"/>
      <c r="S492" s="112"/>
      <c r="T492" s="207" t="str">
        <f t="shared" si="42"/>
        <v/>
      </c>
      <c r="U492" s="112"/>
      <c r="V492" s="112"/>
      <c r="W492" s="112"/>
      <c r="X492" s="112"/>
      <c r="Y492" s="207" t="str">
        <f t="shared" si="43"/>
        <v/>
      </c>
      <c r="Z492" s="112"/>
      <c r="AA492" s="112"/>
      <c r="AB492" s="112"/>
      <c r="AC492" s="282"/>
      <c r="AD492" s="132"/>
      <c r="AE492" s="132"/>
      <c r="AF492" s="132"/>
      <c r="AG492" s="119"/>
      <c r="AH492" s="119"/>
      <c r="AI492" s="119"/>
      <c r="AJ492" s="132"/>
      <c r="AK492" s="124"/>
      <c r="AL492" s="207" t="str">
        <f t="shared" si="44"/>
        <v/>
      </c>
      <c r="AM492" s="132"/>
      <c r="AN492" s="132"/>
      <c r="AO492" s="112"/>
      <c r="AP492" s="112"/>
      <c r="AQ492" s="113"/>
      <c r="AR492" s="283"/>
      <c r="AS492" s="132"/>
      <c r="AT492" s="132"/>
      <c r="AU492" s="113"/>
      <c r="AV492" s="132"/>
      <c r="AW492" s="132"/>
      <c r="AX492" s="284"/>
      <c r="AY492" s="132"/>
      <c r="BA492" s="132"/>
      <c r="BB492" s="132"/>
      <c r="BC492" s="212"/>
      <c r="BD492" s="212"/>
      <c r="BE492" s="212"/>
      <c r="BF492" s="212"/>
      <c r="BG492" s="212"/>
      <c r="BH492" s="212"/>
    </row>
    <row r="493" spans="1:60" s="76" customFormat="1" x14ac:dyDescent="0.2">
      <c r="A493" s="124"/>
      <c r="B493" s="112"/>
      <c r="C493" s="207" t="str">
        <f t="shared" si="40"/>
        <v/>
      </c>
      <c r="D493" s="73"/>
      <c r="E493" s="112"/>
      <c r="F493" s="112"/>
      <c r="G493" s="112"/>
      <c r="H493" s="112"/>
      <c r="I493" s="112"/>
      <c r="J493" s="207" t="str">
        <f t="shared" si="41"/>
        <v/>
      </c>
      <c r="K493" s="112"/>
      <c r="L493" s="112"/>
      <c r="M493" s="112"/>
      <c r="N493" s="112"/>
      <c r="O493" s="112"/>
      <c r="P493" s="112"/>
      <c r="Q493" s="112"/>
      <c r="R493" s="112"/>
      <c r="S493" s="112"/>
      <c r="T493" s="207" t="str">
        <f t="shared" si="42"/>
        <v/>
      </c>
      <c r="U493" s="112"/>
      <c r="V493" s="112"/>
      <c r="W493" s="112"/>
      <c r="X493" s="112"/>
      <c r="Y493" s="207" t="str">
        <f t="shared" si="43"/>
        <v/>
      </c>
      <c r="Z493" s="112"/>
      <c r="AA493" s="112"/>
      <c r="AB493" s="112"/>
      <c r="AC493" s="282"/>
      <c r="AD493" s="132"/>
      <c r="AE493" s="132"/>
      <c r="AF493" s="132"/>
      <c r="AG493" s="119"/>
      <c r="AH493" s="119"/>
      <c r="AI493" s="119"/>
      <c r="AJ493" s="132"/>
      <c r="AK493" s="124"/>
      <c r="AL493" s="207" t="str">
        <f t="shared" si="44"/>
        <v/>
      </c>
      <c r="AM493" s="132"/>
      <c r="AN493" s="132"/>
      <c r="AO493" s="112"/>
      <c r="AP493" s="112"/>
      <c r="AQ493" s="113"/>
      <c r="AR493" s="283"/>
      <c r="AS493" s="132"/>
      <c r="AT493" s="132"/>
      <c r="AU493" s="113"/>
      <c r="AV493" s="132"/>
      <c r="AW493" s="132"/>
      <c r="AX493" s="284"/>
      <c r="AY493" s="132"/>
      <c r="BA493" s="132"/>
      <c r="BB493" s="132"/>
      <c r="BC493" s="212"/>
      <c r="BD493" s="212"/>
      <c r="BE493" s="212"/>
      <c r="BF493" s="212"/>
      <c r="BG493" s="212"/>
      <c r="BH493" s="212"/>
    </row>
    <row r="494" spans="1:60" s="76" customFormat="1" x14ac:dyDescent="0.2">
      <c r="A494" s="124"/>
      <c r="B494" s="112"/>
      <c r="C494" s="207" t="str">
        <f t="shared" si="40"/>
        <v/>
      </c>
      <c r="D494" s="73"/>
      <c r="E494" s="112"/>
      <c r="F494" s="112"/>
      <c r="G494" s="112"/>
      <c r="H494" s="112"/>
      <c r="I494" s="112"/>
      <c r="J494" s="207" t="str">
        <f t="shared" si="41"/>
        <v/>
      </c>
      <c r="K494" s="112"/>
      <c r="L494" s="112"/>
      <c r="M494" s="112"/>
      <c r="N494" s="112"/>
      <c r="O494" s="112"/>
      <c r="P494" s="112"/>
      <c r="Q494" s="112"/>
      <c r="R494" s="112"/>
      <c r="S494" s="112"/>
      <c r="T494" s="207" t="str">
        <f t="shared" si="42"/>
        <v/>
      </c>
      <c r="U494" s="112"/>
      <c r="V494" s="112"/>
      <c r="W494" s="112"/>
      <c r="X494" s="112"/>
      <c r="Y494" s="207" t="str">
        <f t="shared" si="43"/>
        <v/>
      </c>
      <c r="Z494" s="112"/>
      <c r="AA494" s="112"/>
      <c r="AB494" s="112"/>
      <c r="AC494" s="282"/>
      <c r="AD494" s="132"/>
      <c r="AE494" s="132"/>
      <c r="AF494" s="132"/>
      <c r="AG494" s="119"/>
      <c r="AH494" s="119"/>
      <c r="AI494" s="119"/>
      <c r="AJ494" s="132"/>
      <c r="AK494" s="124"/>
      <c r="AL494" s="207" t="str">
        <f t="shared" si="44"/>
        <v/>
      </c>
      <c r="AM494" s="132"/>
      <c r="AN494" s="132"/>
      <c r="AO494" s="112"/>
      <c r="AP494" s="112"/>
      <c r="AQ494" s="113"/>
      <c r="AR494" s="283"/>
      <c r="AS494" s="132"/>
      <c r="AT494" s="132"/>
      <c r="AU494" s="113"/>
      <c r="AV494" s="132"/>
      <c r="AW494" s="132"/>
      <c r="AX494" s="284"/>
      <c r="AY494" s="132"/>
      <c r="BA494" s="132"/>
      <c r="BB494" s="132"/>
      <c r="BC494" s="212"/>
      <c r="BD494" s="212"/>
      <c r="BE494" s="212"/>
      <c r="BF494" s="212"/>
      <c r="BG494" s="212"/>
      <c r="BH494" s="212"/>
    </row>
    <row r="495" spans="1:60" s="76" customFormat="1" x14ac:dyDescent="0.2">
      <c r="A495" s="124"/>
      <c r="B495" s="112"/>
      <c r="C495" s="207" t="str">
        <f t="shared" si="40"/>
        <v/>
      </c>
      <c r="D495" s="73"/>
      <c r="E495" s="112"/>
      <c r="F495" s="112"/>
      <c r="G495" s="112"/>
      <c r="H495" s="112"/>
      <c r="I495" s="112"/>
      <c r="J495" s="207" t="str">
        <f t="shared" si="41"/>
        <v/>
      </c>
      <c r="K495" s="112"/>
      <c r="L495" s="112"/>
      <c r="M495" s="112"/>
      <c r="N495" s="112"/>
      <c r="O495" s="112"/>
      <c r="P495" s="112"/>
      <c r="Q495" s="112"/>
      <c r="R495" s="112"/>
      <c r="S495" s="112"/>
      <c r="T495" s="207" t="str">
        <f t="shared" si="42"/>
        <v/>
      </c>
      <c r="U495" s="112"/>
      <c r="V495" s="112"/>
      <c r="W495" s="112"/>
      <c r="X495" s="112"/>
      <c r="Y495" s="207" t="str">
        <f t="shared" si="43"/>
        <v/>
      </c>
      <c r="Z495" s="112"/>
      <c r="AA495" s="112"/>
      <c r="AB495" s="112"/>
      <c r="AC495" s="282"/>
      <c r="AD495" s="132"/>
      <c r="AE495" s="132"/>
      <c r="AF495" s="132"/>
      <c r="AG495" s="119"/>
      <c r="AH495" s="119"/>
      <c r="AI495" s="119"/>
      <c r="AJ495" s="132"/>
      <c r="AK495" s="124"/>
      <c r="AL495" s="207" t="str">
        <f t="shared" si="44"/>
        <v/>
      </c>
      <c r="AM495" s="132"/>
      <c r="AN495" s="132"/>
      <c r="AO495" s="112"/>
      <c r="AP495" s="112"/>
      <c r="AQ495" s="113"/>
      <c r="AR495" s="283"/>
      <c r="AS495" s="132"/>
      <c r="AT495" s="132"/>
      <c r="AU495" s="113"/>
      <c r="AV495" s="132"/>
      <c r="AW495" s="132"/>
      <c r="AX495" s="284"/>
      <c r="AY495" s="132"/>
      <c r="BA495" s="132"/>
      <c r="BB495" s="132"/>
      <c r="BC495" s="212"/>
      <c r="BD495" s="212"/>
      <c r="BE495" s="212"/>
      <c r="BF495" s="212"/>
      <c r="BG495" s="212"/>
      <c r="BH495" s="212"/>
    </row>
    <row r="496" spans="1:60" s="76" customFormat="1" x14ac:dyDescent="0.2">
      <c r="A496" s="124"/>
      <c r="B496" s="112"/>
      <c r="C496" s="207" t="str">
        <f t="shared" si="40"/>
        <v/>
      </c>
      <c r="D496" s="73"/>
      <c r="E496" s="112"/>
      <c r="F496" s="112"/>
      <c r="G496" s="112"/>
      <c r="H496" s="112"/>
      <c r="I496" s="112"/>
      <c r="J496" s="207" t="str">
        <f t="shared" si="41"/>
        <v/>
      </c>
      <c r="K496" s="112"/>
      <c r="L496" s="112"/>
      <c r="M496" s="112"/>
      <c r="N496" s="112"/>
      <c r="O496" s="112"/>
      <c r="P496" s="112"/>
      <c r="Q496" s="112"/>
      <c r="R496" s="112"/>
      <c r="S496" s="112"/>
      <c r="T496" s="207" t="str">
        <f t="shared" si="42"/>
        <v/>
      </c>
      <c r="U496" s="112"/>
      <c r="V496" s="112"/>
      <c r="W496" s="112"/>
      <c r="X496" s="112"/>
      <c r="Y496" s="207" t="str">
        <f t="shared" si="43"/>
        <v/>
      </c>
      <c r="Z496" s="112"/>
      <c r="AA496" s="112"/>
      <c r="AB496" s="112"/>
      <c r="AC496" s="282"/>
      <c r="AD496" s="132"/>
      <c r="AE496" s="132"/>
      <c r="AF496" s="132"/>
      <c r="AG496" s="119"/>
      <c r="AH496" s="119"/>
      <c r="AI496" s="119"/>
      <c r="AJ496" s="132"/>
      <c r="AK496" s="124"/>
      <c r="AL496" s="207" t="str">
        <f t="shared" si="44"/>
        <v/>
      </c>
      <c r="AM496" s="132"/>
      <c r="AN496" s="132"/>
      <c r="AO496" s="112"/>
      <c r="AP496" s="112"/>
      <c r="AQ496" s="113"/>
      <c r="AR496" s="283"/>
      <c r="AS496" s="132"/>
      <c r="AT496" s="132"/>
      <c r="AU496" s="113"/>
      <c r="AV496" s="132"/>
      <c r="AW496" s="132"/>
      <c r="AX496" s="284"/>
      <c r="AY496" s="132"/>
      <c r="BA496" s="132"/>
      <c r="BB496" s="132"/>
      <c r="BC496" s="212"/>
      <c r="BD496" s="212"/>
      <c r="BE496" s="212"/>
      <c r="BF496" s="212"/>
      <c r="BG496" s="212"/>
      <c r="BH496" s="212"/>
    </row>
    <row r="497" spans="1:60" s="76" customFormat="1" x14ac:dyDescent="0.2">
      <c r="A497" s="124"/>
      <c r="B497" s="112"/>
      <c r="C497" s="207" t="str">
        <f t="shared" si="40"/>
        <v/>
      </c>
      <c r="D497" s="73"/>
      <c r="E497" s="112"/>
      <c r="F497" s="112"/>
      <c r="G497" s="112"/>
      <c r="H497" s="112"/>
      <c r="I497" s="112"/>
      <c r="J497" s="207" t="str">
        <f t="shared" si="41"/>
        <v/>
      </c>
      <c r="K497" s="112"/>
      <c r="L497" s="112"/>
      <c r="M497" s="112"/>
      <c r="N497" s="112"/>
      <c r="O497" s="112"/>
      <c r="P497" s="112"/>
      <c r="Q497" s="112"/>
      <c r="R497" s="112"/>
      <c r="S497" s="112"/>
      <c r="T497" s="207" t="str">
        <f t="shared" si="42"/>
        <v/>
      </c>
      <c r="U497" s="112"/>
      <c r="V497" s="112"/>
      <c r="W497" s="112"/>
      <c r="X497" s="112"/>
      <c r="Y497" s="207" t="str">
        <f t="shared" si="43"/>
        <v/>
      </c>
      <c r="Z497" s="112"/>
      <c r="AA497" s="112"/>
      <c r="AB497" s="112"/>
      <c r="AC497" s="282"/>
      <c r="AD497" s="132"/>
      <c r="AE497" s="132"/>
      <c r="AF497" s="132"/>
      <c r="AG497" s="119"/>
      <c r="AH497" s="119"/>
      <c r="AI497" s="119"/>
      <c r="AJ497" s="132"/>
      <c r="AK497" s="124"/>
      <c r="AL497" s="207" t="str">
        <f t="shared" si="44"/>
        <v/>
      </c>
      <c r="AM497" s="132"/>
      <c r="AN497" s="132"/>
      <c r="AO497" s="112"/>
      <c r="AP497" s="112"/>
      <c r="AQ497" s="113"/>
      <c r="AR497" s="283"/>
      <c r="AS497" s="132"/>
      <c r="AT497" s="132"/>
      <c r="AU497" s="113"/>
      <c r="AV497" s="132"/>
      <c r="AW497" s="132"/>
      <c r="AX497" s="284"/>
      <c r="AY497" s="132"/>
      <c r="BA497" s="132"/>
      <c r="BB497" s="132"/>
      <c r="BC497" s="212"/>
      <c r="BD497" s="212"/>
      <c r="BE497" s="212"/>
      <c r="BF497" s="212"/>
      <c r="BG497" s="212"/>
      <c r="BH497" s="212"/>
    </row>
  </sheetData>
  <conditionalFormatting sqref="B6:B497 D6:E497 G6:G497 I6:I497 K6:K497 S6:S497 U6:V497 Z6:AA497 AC6:AC497 AM6:AN497 AK6:AK497 AR6:AR497">
    <cfRule type="expression" dxfId="58" priority="4">
      <formula>$A6="ADD"</formula>
    </cfRule>
  </conditionalFormatting>
  <conditionalFormatting sqref="B6:B497 D6:E497 G6:G497 I6:I497 BB6:BB497">
    <cfRule type="expression" dxfId="57" priority="3">
      <formula>$A6="UPDATE"</formula>
    </cfRule>
  </conditionalFormatting>
  <conditionalFormatting sqref="B6:B497 D6:E497 G6:G497 I6:I497 BB6:BB497">
    <cfRule type="expression" dxfId="56" priority="2">
      <formula>$A6="Delete"</formula>
    </cfRule>
  </conditionalFormatting>
  <conditionalFormatting sqref="X6:X497">
    <cfRule type="expression" dxfId="55" priority="1">
      <formula>$W6&lt;&gt;""</formula>
    </cfRule>
  </conditionalFormatting>
  <dataValidations count="12">
    <dataValidation type="list" allowBlank="1" showInputMessage="1" showErrorMessage="1" sqref="AK6:AK497">
      <formula1>Minor_Structures_ms_Material_English_Description</formula1>
    </dataValidation>
    <dataValidation type="list" allowBlank="1" showInputMessage="1" showErrorMessage="1" sqref="I6:I497">
      <formula1>Retaining_Wall_Wall_Type_English_Description</formula1>
    </dataValidation>
    <dataValidation type="list" allowBlank="1" showInputMessage="1" showErrorMessage="1" sqref="A6:A497">
      <formula1>Generic_Action</formula1>
    </dataValidation>
    <dataValidation type="list" allowBlank="1" showInputMessage="1" showErrorMessage="1" sqref="BA6:BA497">
      <formula1>#REF!</formula1>
    </dataValidation>
    <dataValidation type="decimal" errorStyle="warning" allowBlank="1" showInputMessage="1" showErrorMessage="1" error="Value is outside range 0-10.  Do you wish to continue?" sqref="Z6:AA497">
      <formula1>0</formula1>
      <formula2>10</formula2>
    </dataValidation>
    <dataValidation type="decimal" errorStyle="warning" allowBlank="1" showInputMessage="1" showErrorMessage="1" error="Value is outside range 0-50m.  Do you wish to continue?" sqref="V6:W497">
      <formula1>0</formula1>
      <formula2>50</formula2>
    </dataValidation>
    <dataValidation type="decimal" errorStyle="warning" allowBlank="1" showInputMessage="1" showErrorMessage="1" error="Value is outside range 0-30000.  Do you wish to continue?" sqref="AB6:AC497">
      <formula1>0</formula1>
      <formula2>30000</formula2>
    </dataValidation>
    <dataValidation type="whole" allowBlank="1" showInputMessage="1" showErrorMessage="1" sqref="E6:E497">
      <formula1>0</formula1>
      <formula2>22000</formula2>
    </dataValidation>
    <dataValidation type="decimal" errorStyle="warning" allowBlank="1" showInputMessage="1" showErrorMessage="1" error="Value is outside the range 0-120.0.  Do you wish to continue?" sqref="U6:U497">
      <formula1>0</formula1>
      <formula2>120</formula2>
    </dataValidation>
    <dataValidation type="list" errorStyle="warning" allowBlank="1" showInputMessage="1" showErrorMessage="1" sqref="D6:D497">
      <formula1>Generic_Roadnames</formula1>
    </dataValidation>
    <dataValidation type="list" allowBlank="1" showInputMessage="1" showErrorMessage="1" sqref="S6:S497">
      <formula1>Generic_Side_English_Description</formula1>
    </dataValidation>
    <dataValidation type="list" errorStyle="warning" allowBlank="1" showInputMessage="1" showErrorMessage="1" error="Value is outside range 0-50m.  Do you wish to continue?" sqref="X6:X497">
      <formula1>Generic_Length_Adjustment_Reason_English_Description</formula1>
    </dataValidation>
  </dataValidations>
  <pageMargins left="0.75" right="0.75" top="1" bottom="1" header="0.5" footer="0.5"/>
  <pageSetup paperSize="9" orientation="portrait"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99"/>
  <sheetViews>
    <sheetView workbookViewId="0">
      <selection activeCell="A6" sqref="A6"/>
    </sheetView>
  </sheetViews>
  <sheetFormatPr defaultRowHeight="12.75" outlineLevelRow="1" outlineLevelCol="1" x14ac:dyDescent="0.2"/>
  <cols>
    <col min="1" max="1" width="8.42578125" customWidth="1"/>
    <col min="2" max="2" width="5.85546875" customWidth="1"/>
    <col min="3" max="3" width="7.5703125" hidden="1" customWidth="1" outlineLevel="1"/>
    <col min="4" max="4" width="34.5703125" customWidth="1" collapsed="1"/>
    <col min="5" max="5" width="14.85546875" hidden="1" customWidth="1" outlineLevel="1"/>
    <col min="6" max="6" width="8.85546875" customWidth="1" collapsed="1"/>
    <col min="7" max="7" width="13.7109375" bestFit="1" customWidth="1"/>
    <col min="8" max="8" width="18" bestFit="1" customWidth="1"/>
    <col min="9" max="9" width="13.7109375" customWidth="1"/>
    <col min="10" max="10" width="9.85546875" hidden="1" customWidth="1" outlineLevel="1"/>
    <col min="11" max="13" width="14.85546875" hidden="1" customWidth="1" outlineLevel="1"/>
    <col min="14" max="14" width="22.5703125" customWidth="1" collapsed="1"/>
    <col min="15" max="15" width="12.42578125" hidden="1" customWidth="1" outlineLevel="1"/>
    <col min="16" max="16" width="13.42578125" customWidth="1" collapsed="1"/>
    <col min="17" max="17" width="12.42578125" hidden="1" customWidth="1" outlineLevel="1"/>
    <col min="18" max="18" width="12.28515625" customWidth="1" collapsed="1"/>
    <col min="19" max="19" width="11.140625" hidden="1" customWidth="1" outlineLevel="1"/>
    <col min="20" max="20" width="16.42578125" customWidth="1" collapsed="1"/>
    <col min="21" max="21" width="10.42578125" hidden="1" customWidth="1" outlineLevel="1"/>
    <col min="22" max="22" width="26.85546875" hidden="1" customWidth="1" outlineLevel="1"/>
    <col min="23" max="23" width="30.7109375" customWidth="1" collapsed="1"/>
    <col min="24" max="24" width="15.7109375" hidden="1" customWidth="1" outlineLevel="1"/>
    <col min="25" max="25" width="14.42578125" customWidth="1" collapsed="1"/>
    <col min="26" max="26" width="11" hidden="1" customWidth="1" outlineLevel="1"/>
    <col min="27" max="27" width="11.28515625" hidden="1" customWidth="1" outlineLevel="1"/>
    <col min="28" max="29" width="15.7109375" hidden="1" customWidth="1" outlineLevel="1"/>
    <col min="30" max="30" width="20.140625" customWidth="1" collapsed="1"/>
    <col min="31" max="31" width="12.7109375" hidden="1" customWidth="1" outlineLevel="1"/>
    <col min="32" max="32" width="24.7109375" customWidth="1" collapsed="1"/>
    <col min="33" max="33" width="15.7109375" hidden="1" customWidth="1" outlineLevel="1"/>
    <col min="34" max="34" width="15.28515625" customWidth="1" collapsed="1"/>
    <col min="35" max="35" width="14.28515625" hidden="1" customWidth="1" outlineLevel="1"/>
    <col min="36" max="36" width="14.42578125" customWidth="1" collapsed="1"/>
    <col min="37" max="38" width="14.42578125" hidden="1" customWidth="1" outlineLevel="1"/>
    <col min="39" max="39" width="11" customWidth="1" collapsed="1"/>
    <col min="40" max="40" width="15.5703125" hidden="1" customWidth="1" outlineLevel="1"/>
    <col min="41" max="41" width="23.42578125" hidden="1" customWidth="1" outlineLevel="1"/>
    <col min="42" max="42" width="12.5703125" hidden="1" customWidth="1" outlineLevel="1"/>
    <col min="43" max="43" width="12.85546875" hidden="1" customWidth="1" outlineLevel="1"/>
    <col min="44" max="44" width="13.140625" hidden="1" customWidth="1" outlineLevel="1"/>
    <col min="45" max="45" width="15.5703125" hidden="1" customWidth="1" outlineLevel="1"/>
    <col min="46" max="46" width="19.5703125" hidden="1" customWidth="1" outlineLevel="1"/>
    <col min="47" max="48" width="15.7109375" hidden="1" customWidth="1" outlineLevel="1"/>
    <col min="49" max="49" width="10" customWidth="1" collapsed="1"/>
    <col min="50" max="51" width="9.140625" hidden="1" customWidth="1" outlineLevel="1"/>
    <col min="52" max="52" width="11.42578125" customWidth="1" collapsed="1"/>
    <col min="53" max="53" width="11.7109375" hidden="1" customWidth="1" outlineLevel="1"/>
    <col min="54" max="54" width="3.42578125" hidden="1" customWidth="1" outlineLevel="1"/>
    <col min="55" max="55" width="14" customWidth="1" collapsed="1"/>
    <col min="56" max="57" width="14.5703125" hidden="1" customWidth="1" outlineLevel="1"/>
    <col min="58" max="58" width="17.7109375" hidden="1" customWidth="1" outlineLevel="1"/>
    <col min="59" max="59" width="10.42578125" hidden="1" customWidth="1" outlineLevel="1"/>
    <col min="60" max="60" width="15.140625" hidden="1" customWidth="1" outlineLevel="1"/>
    <col min="61" max="61" width="14.7109375" hidden="1" customWidth="1" outlineLevel="1"/>
    <col min="62" max="62" width="13.85546875" hidden="1" customWidth="1" outlineLevel="1"/>
    <col min="63" max="63" width="8.7109375" customWidth="1" collapsed="1"/>
    <col min="64" max="64" width="7.28515625" hidden="1" customWidth="1" outlineLevel="1"/>
    <col min="65" max="65" width="16.42578125" customWidth="1" collapsed="1"/>
    <col min="66" max="66" width="21.140625" customWidth="1"/>
    <col min="67" max="67" width="9.42578125" hidden="1" customWidth="1" outlineLevel="1"/>
    <col min="68" max="68" width="7" hidden="1" customWidth="1" outlineLevel="1"/>
    <col min="69" max="69" width="13.7109375" hidden="1" customWidth="1" outlineLevel="1"/>
    <col min="70" max="70" width="7.140625" hidden="1" customWidth="1" outlineLevel="1"/>
    <col min="71" max="71" width="10.7109375" hidden="1" customWidth="1" outlineLevel="1"/>
    <col min="72" max="72" width="12" hidden="1" customWidth="1" outlineLevel="1"/>
    <col min="73" max="73" width="7" hidden="1" customWidth="1" outlineLevel="1"/>
    <col min="74" max="74" width="13.28515625" hidden="1" customWidth="1" outlineLevel="1"/>
    <col min="75" max="76" width="16.85546875" hidden="1" customWidth="1" outlineLevel="1"/>
    <col min="77" max="77" width="15.5703125" hidden="1" customWidth="1" outlineLevel="1"/>
    <col min="78" max="78" width="9.5703125" hidden="1" customWidth="1" outlineLevel="1"/>
    <col min="79" max="79" width="12" hidden="1" customWidth="1" outlineLevel="1"/>
    <col min="80" max="80" width="22.7109375" customWidth="1" collapsed="1"/>
    <col min="81" max="81" width="12.140625" hidden="1" customWidth="1" outlineLevel="1"/>
    <col min="82" max="82" width="5.85546875" hidden="1" customWidth="1" outlineLevel="1"/>
    <col min="83" max="84" width="8.140625" hidden="1" customWidth="1" outlineLevel="1"/>
    <col min="85" max="85" width="8.42578125" hidden="1" customWidth="1" outlineLevel="1"/>
    <col min="86" max="86" width="13.140625" style="391" hidden="1" customWidth="1" outlineLevel="1"/>
    <col min="87" max="87" width="12.7109375" hidden="1" customWidth="1" outlineLevel="1"/>
    <col min="88" max="88" width="16.140625" hidden="1" customWidth="1" outlineLevel="1"/>
    <col min="89" max="89" width="4" hidden="1" customWidth="1" outlineLevel="1"/>
    <col min="90" max="90" width="8.5703125" hidden="1" customWidth="1" outlineLevel="1"/>
    <col min="91" max="91" width="13.140625" hidden="1" customWidth="1" outlineLevel="1"/>
    <col min="92" max="92" width="11.42578125" customWidth="1" collapsed="1"/>
    <col min="93" max="93" width="6" customWidth="1"/>
    <col min="94" max="94" width="12" hidden="1" customWidth="1" outlineLevel="1"/>
    <col min="95" max="95" width="11.7109375" hidden="1" customWidth="1" outlineLevel="1"/>
    <col min="96" max="96" width="10.85546875" hidden="1" customWidth="1" outlineLevel="1"/>
    <col min="97" max="97" width="9" hidden="1" customWidth="1" outlineLevel="1"/>
    <col min="98" max="99" width="8" hidden="1" customWidth="1" outlineLevel="1"/>
    <col min="100" max="100" width="9.140625" collapsed="1"/>
  </cols>
  <sheetData>
    <row r="1" spans="1:100" ht="15.75" customHeight="1" x14ac:dyDescent="0.25">
      <c r="A1" s="135" t="s">
        <v>3340</v>
      </c>
      <c r="B1" s="213"/>
      <c r="C1" s="213"/>
      <c r="D1" s="186"/>
      <c r="E1" s="186"/>
      <c r="F1" s="286"/>
      <c r="G1" s="286"/>
      <c r="H1" s="286"/>
      <c r="I1" s="286"/>
      <c r="J1" s="286"/>
      <c r="K1" s="186"/>
      <c r="L1" s="186"/>
      <c r="M1" s="186"/>
      <c r="N1" s="286"/>
      <c r="O1" s="286"/>
      <c r="P1" s="286"/>
      <c r="Q1" s="286"/>
      <c r="R1" s="286"/>
      <c r="S1" s="286"/>
      <c r="T1" s="286"/>
      <c r="U1" s="286"/>
      <c r="V1" s="286"/>
      <c r="W1" s="286"/>
      <c r="X1" s="286"/>
      <c r="Y1" s="286"/>
      <c r="Z1" s="286"/>
      <c r="AA1" s="286"/>
      <c r="AB1" s="287"/>
      <c r="AC1" s="287"/>
      <c r="AD1" s="286"/>
      <c r="AE1" s="287"/>
      <c r="AF1" s="287"/>
      <c r="AG1" s="287"/>
      <c r="AH1" s="286"/>
      <c r="AI1" s="286"/>
      <c r="AJ1" s="286"/>
      <c r="AK1" s="286"/>
      <c r="AL1" s="286"/>
      <c r="AM1" s="286"/>
      <c r="AN1" s="286"/>
      <c r="AO1" s="286"/>
      <c r="AP1" s="286"/>
      <c r="AQ1" s="286"/>
      <c r="AR1" s="288"/>
      <c r="AS1" s="286"/>
      <c r="AT1" s="286"/>
      <c r="AU1" s="287"/>
      <c r="AV1" s="287"/>
      <c r="AW1" s="355"/>
      <c r="AX1" s="286"/>
      <c r="AY1" s="286"/>
      <c r="AZ1" s="286"/>
      <c r="BA1" s="286"/>
      <c r="BB1" s="286"/>
      <c r="BC1" s="286"/>
      <c r="BD1" s="286"/>
      <c r="BE1" s="286"/>
      <c r="BF1" s="286"/>
      <c r="BG1" s="286"/>
      <c r="BH1" s="286"/>
      <c r="BI1" s="286"/>
      <c r="BJ1" s="286"/>
      <c r="BK1" s="286"/>
      <c r="BL1" s="286"/>
      <c r="BM1" s="361"/>
      <c r="BN1" s="361"/>
      <c r="BO1" s="286"/>
      <c r="BP1" s="286"/>
      <c r="BQ1" s="286"/>
      <c r="BR1" s="286"/>
      <c r="BS1" s="286"/>
      <c r="BT1" s="226"/>
      <c r="BU1" s="226"/>
      <c r="BV1" s="226"/>
      <c r="BW1" s="226"/>
      <c r="BX1" s="226"/>
      <c r="BY1" s="226"/>
      <c r="BZ1" s="226"/>
      <c r="CA1" s="226"/>
      <c r="CB1" s="226"/>
      <c r="CC1" s="226"/>
      <c r="CD1" s="226"/>
      <c r="CE1" s="226"/>
      <c r="CF1" s="226"/>
      <c r="CG1" s="226"/>
      <c r="CH1" s="423"/>
      <c r="CI1" s="226"/>
      <c r="CJ1" s="226"/>
      <c r="CK1" s="226"/>
      <c r="CL1" s="226"/>
      <c r="CM1" s="226"/>
      <c r="CN1" s="226"/>
      <c r="CO1" s="226"/>
      <c r="CP1" s="226"/>
      <c r="CQ1" s="226"/>
      <c r="CR1" s="366"/>
      <c r="CS1" s="192"/>
      <c r="CT1" s="192"/>
      <c r="CU1" s="192"/>
      <c r="CV1" s="289"/>
    </row>
    <row r="2" spans="1:100" ht="15.75" x14ac:dyDescent="0.25">
      <c r="A2" s="80" t="s">
        <v>1924</v>
      </c>
      <c r="B2" s="111"/>
      <c r="C2" s="246"/>
      <c r="D2" s="247"/>
      <c r="E2" s="80"/>
      <c r="F2" s="80"/>
      <c r="G2" s="80"/>
      <c r="H2" s="538" t="s">
        <v>5925</v>
      </c>
      <c r="I2" s="539"/>
      <c r="J2" s="539"/>
      <c r="K2" s="539"/>
      <c r="L2" s="539"/>
      <c r="M2" s="539"/>
      <c r="N2" s="540"/>
      <c r="O2" s="97"/>
      <c r="P2" s="97"/>
      <c r="Q2" s="97"/>
      <c r="R2" s="97"/>
      <c r="S2" s="97"/>
      <c r="T2" s="242"/>
      <c r="U2" s="242"/>
      <c r="V2" s="242"/>
      <c r="W2" s="242"/>
      <c r="X2" s="242"/>
      <c r="Y2" s="242"/>
      <c r="Z2" s="242"/>
      <c r="AA2" s="242"/>
      <c r="AB2" s="242"/>
      <c r="AC2" s="242"/>
      <c r="AD2" s="242"/>
      <c r="AE2" s="242"/>
      <c r="AF2" s="242"/>
      <c r="AG2" s="242"/>
      <c r="AH2" s="241"/>
      <c r="AI2" s="241"/>
      <c r="AJ2" s="242"/>
      <c r="AK2" s="242"/>
      <c r="AL2" s="242"/>
      <c r="AM2" s="248"/>
      <c r="AN2" s="241"/>
      <c r="AO2" s="241"/>
      <c r="AP2" s="248"/>
      <c r="AQ2" s="248"/>
      <c r="AR2" s="241"/>
      <c r="AS2" s="241"/>
      <c r="AT2" s="241"/>
      <c r="AU2" s="242"/>
      <c r="AV2" s="242"/>
      <c r="AW2" s="356"/>
      <c r="AX2" s="241"/>
      <c r="AY2" s="241"/>
      <c r="AZ2" s="241"/>
      <c r="BA2" s="241"/>
      <c r="BB2" s="241"/>
      <c r="BC2" s="241"/>
      <c r="BD2" s="241"/>
      <c r="BE2" s="241"/>
      <c r="BF2" s="241"/>
      <c r="BG2" s="241"/>
      <c r="BH2" s="241"/>
      <c r="BI2" s="241"/>
      <c r="BJ2" s="241"/>
      <c r="BK2" s="241"/>
      <c r="BL2" s="241"/>
      <c r="BM2" s="362"/>
      <c r="BN2" s="362"/>
      <c r="BO2" s="248"/>
      <c r="BP2" s="248"/>
      <c r="BQ2" s="248"/>
      <c r="BR2" s="244"/>
      <c r="BS2" s="244"/>
      <c r="BT2" s="244"/>
      <c r="BU2" s="244"/>
      <c r="BV2" s="244"/>
      <c r="BW2" s="244"/>
      <c r="BX2" s="244"/>
      <c r="BY2" s="244"/>
      <c r="BZ2" s="244"/>
      <c r="CA2" s="244"/>
      <c r="CB2" s="244"/>
      <c r="CC2" s="244"/>
      <c r="CD2" s="244"/>
      <c r="CE2" s="244"/>
      <c r="CF2" s="244"/>
      <c r="CG2" s="244"/>
      <c r="CH2" s="424"/>
      <c r="CI2" s="244"/>
      <c r="CJ2" s="244"/>
      <c r="CK2" s="244"/>
      <c r="CL2" s="244"/>
      <c r="CM2" s="244"/>
      <c r="CN2" s="244"/>
      <c r="CO2" s="244"/>
      <c r="CP2" s="244"/>
      <c r="CQ2" s="244"/>
      <c r="CR2" s="392"/>
      <c r="CS2" s="249"/>
      <c r="CT2" s="249"/>
      <c r="CU2" s="249"/>
      <c r="CV2" s="244"/>
    </row>
    <row r="3" spans="1:100" ht="15.75" x14ac:dyDescent="0.25">
      <c r="A3" s="205"/>
      <c r="B3" s="205"/>
      <c r="C3" s="248"/>
      <c r="D3" s="205"/>
      <c r="E3" s="248"/>
      <c r="F3" s="205"/>
      <c r="G3" s="205"/>
      <c r="H3" s="205"/>
      <c r="I3" s="205"/>
      <c r="J3" s="248"/>
      <c r="K3" s="248"/>
      <c r="L3" s="248"/>
      <c r="M3" s="248"/>
      <c r="N3" s="205"/>
      <c r="O3" s="248"/>
      <c r="P3" s="205"/>
      <c r="Q3" s="248"/>
      <c r="R3" s="205"/>
      <c r="S3" s="248"/>
      <c r="T3" s="216"/>
      <c r="U3" s="215"/>
      <c r="V3" s="216"/>
      <c r="W3" s="216"/>
      <c r="X3" s="215"/>
      <c r="Y3" s="205"/>
      <c r="Z3" s="215"/>
      <c r="AA3" s="205"/>
      <c r="AB3" s="248"/>
      <c r="AC3" s="248"/>
      <c r="AD3" s="205"/>
      <c r="AE3" s="215"/>
      <c r="AF3" s="205"/>
      <c r="AG3" s="248"/>
      <c r="AH3" s="205"/>
      <c r="AJ3" s="205"/>
      <c r="AK3" s="205"/>
      <c r="AM3" s="205"/>
      <c r="AN3" s="205"/>
      <c r="AO3" s="215"/>
      <c r="AP3" s="248"/>
      <c r="AQ3" s="248"/>
      <c r="AR3" s="205"/>
      <c r="AS3" s="205"/>
      <c r="AT3" s="215"/>
      <c r="AU3" s="248"/>
      <c r="AV3" s="248"/>
      <c r="AW3" s="357"/>
      <c r="AX3" s="205"/>
      <c r="AY3" s="205"/>
      <c r="AZ3" s="205"/>
      <c r="BA3" s="215"/>
      <c r="BB3" s="248"/>
      <c r="BC3" s="205"/>
      <c r="BD3" s="215"/>
      <c r="BE3" s="248"/>
      <c r="BF3" s="205"/>
      <c r="BG3" s="248"/>
      <c r="BH3" s="248"/>
      <c r="BI3" s="248"/>
      <c r="BJ3" s="248"/>
      <c r="BK3" s="205"/>
      <c r="BL3" s="205"/>
      <c r="BM3" s="205"/>
      <c r="BN3" s="205"/>
      <c r="BO3" s="248"/>
      <c r="BP3" s="248"/>
      <c r="BQ3" s="248"/>
      <c r="BR3" s="248"/>
      <c r="BS3" s="205"/>
      <c r="BT3" s="248"/>
      <c r="BU3" s="248"/>
      <c r="BV3" s="248"/>
      <c r="BW3" s="248"/>
      <c r="BX3" s="248"/>
      <c r="BY3" s="248"/>
      <c r="BZ3" s="248"/>
      <c r="CA3" s="248"/>
      <c r="CB3" s="205"/>
      <c r="CC3" s="248"/>
      <c r="CD3" s="248"/>
      <c r="CE3" s="248"/>
      <c r="CF3" s="248"/>
      <c r="CG3" s="248"/>
      <c r="CH3" s="388"/>
      <c r="CI3" s="248"/>
      <c r="CJ3" s="248"/>
      <c r="CK3" s="248"/>
      <c r="CL3" s="248"/>
      <c r="CM3" s="248"/>
      <c r="CN3" s="205"/>
      <c r="CO3" s="205"/>
      <c r="CP3" s="248"/>
      <c r="CQ3" s="248"/>
      <c r="CR3" s="388"/>
      <c r="CS3" s="248"/>
      <c r="CT3" s="248"/>
      <c r="CU3" s="248"/>
      <c r="CV3" s="97"/>
    </row>
    <row r="4" spans="1:100" ht="29.25" customHeight="1" x14ac:dyDescent="0.2">
      <c r="A4" s="318" t="s">
        <v>58</v>
      </c>
      <c r="B4" s="318" t="s">
        <v>3357</v>
      </c>
      <c r="C4" s="319" t="s">
        <v>12</v>
      </c>
      <c r="D4" s="318" t="s">
        <v>11</v>
      </c>
      <c r="E4" s="182" t="s">
        <v>2177</v>
      </c>
      <c r="F4" s="318" t="s">
        <v>291</v>
      </c>
      <c r="G4" s="318" t="s">
        <v>5289</v>
      </c>
      <c r="H4" s="318" t="s">
        <v>5290</v>
      </c>
      <c r="I4" s="318" t="s">
        <v>544</v>
      </c>
      <c r="J4" s="319" t="s">
        <v>1668</v>
      </c>
      <c r="K4" s="182" t="s">
        <v>5292</v>
      </c>
      <c r="L4" s="182" t="s">
        <v>5293</v>
      </c>
      <c r="M4" s="182" t="s">
        <v>5293</v>
      </c>
      <c r="N4" s="319" t="s">
        <v>4915</v>
      </c>
      <c r="O4" s="319" t="s">
        <v>3398</v>
      </c>
      <c r="P4" s="318" t="s">
        <v>50</v>
      </c>
      <c r="Q4" s="319" t="s">
        <v>3358</v>
      </c>
      <c r="R4" s="318" t="s">
        <v>1476</v>
      </c>
      <c r="S4" s="319" t="s">
        <v>3359</v>
      </c>
      <c r="T4" s="318" t="s">
        <v>1486</v>
      </c>
      <c r="U4" s="319" t="s">
        <v>3360</v>
      </c>
      <c r="V4" s="318" t="s">
        <v>2527</v>
      </c>
      <c r="W4" s="318" t="s">
        <v>3381</v>
      </c>
      <c r="X4" s="319" t="s">
        <v>3383</v>
      </c>
      <c r="Y4" s="318" t="s">
        <v>3361</v>
      </c>
      <c r="Z4" s="319" t="s">
        <v>3362</v>
      </c>
      <c r="AA4" s="318" t="s">
        <v>3363</v>
      </c>
      <c r="AB4" s="182" t="s">
        <v>5294</v>
      </c>
      <c r="AC4" s="182" t="s">
        <v>5295</v>
      </c>
      <c r="AD4" s="318" t="s">
        <v>2160</v>
      </c>
      <c r="AE4" s="319" t="s">
        <v>3364</v>
      </c>
      <c r="AF4" s="360" t="s">
        <v>5245</v>
      </c>
      <c r="AG4" s="182" t="s">
        <v>5200</v>
      </c>
      <c r="AH4" s="318" t="s">
        <v>3365</v>
      </c>
      <c r="AI4" s="365" t="s">
        <v>5311</v>
      </c>
      <c r="AJ4" s="318" t="s">
        <v>5297</v>
      </c>
      <c r="AK4" s="318" t="s">
        <v>5299</v>
      </c>
      <c r="AL4" s="401" t="s">
        <v>5299</v>
      </c>
      <c r="AM4" s="318" t="s">
        <v>3366</v>
      </c>
      <c r="AN4" s="318" t="s">
        <v>5300</v>
      </c>
      <c r="AO4" s="319" t="s">
        <v>3349</v>
      </c>
      <c r="AP4" s="182" t="s">
        <v>3392</v>
      </c>
      <c r="AQ4" s="182" t="s">
        <v>3393</v>
      </c>
      <c r="AR4" s="318" t="s">
        <v>3367</v>
      </c>
      <c r="AS4" s="318" t="s">
        <v>3368</v>
      </c>
      <c r="AT4" s="319" t="s">
        <v>2994</v>
      </c>
      <c r="AU4" s="182" t="s">
        <v>5301</v>
      </c>
      <c r="AV4" s="182" t="s">
        <v>5270</v>
      </c>
      <c r="AW4" s="358" t="s">
        <v>3395</v>
      </c>
      <c r="AX4" s="318" t="s">
        <v>3370</v>
      </c>
      <c r="AY4" s="318"/>
      <c r="AZ4" s="318" t="s">
        <v>3371</v>
      </c>
      <c r="BA4" s="319" t="s">
        <v>3372</v>
      </c>
      <c r="BB4" s="182" t="s">
        <v>3396</v>
      </c>
      <c r="BC4" s="318" t="s">
        <v>3373</v>
      </c>
      <c r="BD4" s="319" t="s">
        <v>3374</v>
      </c>
      <c r="BE4" s="182" t="s">
        <v>3397</v>
      </c>
      <c r="BF4" s="318" t="s">
        <v>3398</v>
      </c>
      <c r="BG4" s="182" t="s">
        <v>3399</v>
      </c>
      <c r="BH4" s="182" t="s">
        <v>3400</v>
      </c>
      <c r="BI4" s="182" t="s">
        <v>3401</v>
      </c>
      <c r="BJ4" s="182" t="s">
        <v>3402</v>
      </c>
      <c r="BK4" s="318" t="s">
        <v>3375</v>
      </c>
      <c r="BL4" s="318" t="s">
        <v>3376</v>
      </c>
      <c r="BM4" s="400" t="s">
        <v>1494</v>
      </c>
      <c r="BN4" s="400" t="s">
        <v>1493</v>
      </c>
      <c r="BO4" s="182" t="s">
        <v>2209</v>
      </c>
      <c r="BP4" s="182" t="s">
        <v>1970</v>
      </c>
      <c r="BQ4" s="182" t="s">
        <v>2208</v>
      </c>
      <c r="BR4" s="182" t="s">
        <v>3377</v>
      </c>
      <c r="BS4" s="318" t="s">
        <v>3378</v>
      </c>
      <c r="BT4" s="182" t="s">
        <v>3379</v>
      </c>
      <c r="BU4" s="182" t="s">
        <v>3385</v>
      </c>
      <c r="BV4" s="182" t="s">
        <v>3355</v>
      </c>
      <c r="BW4" s="182" t="s">
        <v>3386</v>
      </c>
      <c r="BX4" s="182" t="s">
        <v>3387</v>
      </c>
      <c r="BY4" s="182" t="s">
        <v>3388</v>
      </c>
      <c r="BZ4" s="182" t="s">
        <v>3389</v>
      </c>
      <c r="CA4" s="182" t="s">
        <v>3390</v>
      </c>
      <c r="CB4" s="360" t="s">
        <v>5923</v>
      </c>
      <c r="CC4" s="182" t="s">
        <v>3391</v>
      </c>
      <c r="CD4" s="182" t="s">
        <v>2093</v>
      </c>
      <c r="CE4" s="182" t="s">
        <v>1979</v>
      </c>
      <c r="CF4" s="182" t="s">
        <v>1980</v>
      </c>
      <c r="CG4" s="182" t="s">
        <v>1980</v>
      </c>
      <c r="CH4" s="393" t="s">
        <v>1981</v>
      </c>
      <c r="CI4" s="182" t="s">
        <v>1726</v>
      </c>
      <c r="CJ4" s="182" t="s">
        <v>1727</v>
      </c>
      <c r="CK4" s="182" t="s">
        <v>2134</v>
      </c>
      <c r="CL4" s="182" t="s">
        <v>2135</v>
      </c>
      <c r="CM4" s="182" t="s">
        <v>1983</v>
      </c>
      <c r="CN4" s="318" t="s">
        <v>2972</v>
      </c>
      <c r="CO4" s="318" t="s">
        <v>3222</v>
      </c>
      <c r="CP4" s="182" t="s">
        <v>2143</v>
      </c>
      <c r="CQ4" s="182" t="s">
        <v>3380</v>
      </c>
      <c r="CR4" s="393" t="s">
        <v>2174</v>
      </c>
      <c r="CS4" s="182" t="s">
        <v>1868</v>
      </c>
      <c r="CT4" s="182" t="s">
        <v>2175</v>
      </c>
      <c r="CU4" s="182" t="s">
        <v>2176</v>
      </c>
      <c r="CV4" s="320"/>
    </row>
    <row r="5" spans="1:100" hidden="1" outlineLevel="1" x14ac:dyDescent="0.2">
      <c r="A5" s="136"/>
      <c r="B5" s="137" t="s">
        <v>3341</v>
      </c>
      <c r="C5" s="275" t="s">
        <v>1667</v>
      </c>
      <c r="D5" s="138"/>
      <c r="E5" s="120" t="s">
        <v>2177</v>
      </c>
      <c r="F5" s="137" t="s">
        <v>2182</v>
      </c>
      <c r="G5" s="137" t="s">
        <v>1488</v>
      </c>
      <c r="H5" s="137" t="s">
        <v>5291</v>
      </c>
      <c r="I5" s="137"/>
      <c r="J5" s="137" t="s">
        <v>1668</v>
      </c>
      <c r="K5" s="120" t="s">
        <v>5292</v>
      </c>
      <c r="L5" s="120"/>
      <c r="M5" s="120" t="s">
        <v>5293</v>
      </c>
      <c r="N5" s="137"/>
      <c r="O5" s="137" t="s">
        <v>3398</v>
      </c>
      <c r="P5" s="137"/>
      <c r="Q5" s="137" t="s">
        <v>3342</v>
      </c>
      <c r="R5" s="137"/>
      <c r="S5" s="137" t="s">
        <v>3343</v>
      </c>
      <c r="T5" s="118"/>
      <c r="U5" s="118" t="s">
        <v>3344</v>
      </c>
      <c r="V5" s="120"/>
      <c r="W5" s="120"/>
      <c r="X5" s="120" t="s">
        <v>3382</v>
      </c>
      <c r="Y5" s="137"/>
      <c r="Z5" s="137" t="s">
        <v>3345</v>
      </c>
      <c r="AA5" s="137" t="s">
        <v>3346</v>
      </c>
      <c r="AB5" s="120" t="s">
        <v>5294</v>
      </c>
      <c r="AC5" s="120" t="s">
        <v>5295</v>
      </c>
      <c r="AD5" s="137"/>
      <c r="AE5" s="137" t="s">
        <v>3347</v>
      </c>
      <c r="AF5" s="120"/>
      <c r="AG5" s="120" t="s">
        <v>3384</v>
      </c>
      <c r="AH5" s="137"/>
      <c r="AI5" s="137" t="s">
        <v>3348</v>
      </c>
      <c r="AJ5" s="137" t="s">
        <v>5296</v>
      </c>
      <c r="AK5" s="137"/>
      <c r="AL5" s="137" t="s">
        <v>5298</v>
      </c>
      <c r="AM5" s="137" t="s">
        <v>2992</v>
      </c>
      <c r="AN5" s="137"/>
      <c r="AO5" s="137" t="s">
        <v>3349</v>
      </c>
      <c r="AP5" s="120" t="s">
        <v>3392</v>
      </c>
      <c r="AQ5" s="120" t="s">
        <v>3393</v>
      </c>
      <c r="AR5" s="137" t="s">
        <v>2993</v>
      </c>
      <c r="AS5" s="137"/>
      <c r="AT5" s="137" t="s">
        <v>2994</v>
      </c>
      <c r="AU5" s="120" t="s">
        <v>5301</v>
      </c>
      <c r="AV5" s="120" t="s">
        <v>5270</v>
      </c>
      <c r="AW5" s="359" t="s">
        <v>3394</v>
      </c>
      <c r="AX5" s="398"/>
      <c r="AY5" s="137" t="s">
        <v>3350</v>
      </c>
      <c r="AZ5" s="137"/>
      <c r="BA5" s="137" t="s">
        <v>3351</v>
      </c>
      <c r="BB5" s="120" t="s">
        <v>3396</v>
      </c>
      <c r="BC5" s="137"/>
      <c r="BD5" s="137" t="s">
        <v>3352</v>
      </c>
      <c r="BE5" s="120" t="s">
        <v>3397</v>
      </c>
      <c r="BF5" s="137"/>
      <c r="BG5" s="120" t="s">
        <v>3399</v>
      </c>
      <c r="BH5" s="120" t="s">
        <v>3400</v>
      </c>
      <c r="BI5" s="120" t="s">
        <v>3401</v>
      </c>
      <c r="BJ5" s="120" t="s">
        <v>3402</v>
      </c>
      <c r="BK5" s="137" t="s">
        <v>3353</v>
      </c>
      <c r="BL5" s="137" t="s">
        <v>3354</v>
      </c>
      <c r="BM5" s="363" t="s">
        <v>1966</v>
      </c>
      <c r="BN5" s="363" t="s">
        <v>1965</v>
      </c>
      <c r="BO5" s="120" t="s">
        <v>1969</v>
      </c>
      <c r="BP5" s="120" t="s">
        <v>1970</v>
      </c>
      <c r="BQ5" s="120" t="s">
        <v>1971</v>
      </c>
      <c r="BR5" s="120"/>
      <c r="BS5" s="137" t="s">
        <v>3355</v>
      </c>
      <c r="BT5" s="120" t="s">
        <v>3356</v>
      </c>
      <c r="BU5" s="120" t="s">
        <v>3385</v>
      </c>
      <c r="BV5" s="120" t="s">
        <v>3355</v>
      </c>
      <c r="BW5" s="120" t="s">
        <v>3386</v>
      </c>
      <c r="BX5" s="120" t="s">
        <v>3387</v>
      </c>
      <c r="BY5" s="120" t="s">
        <v>3388</v>
      </c>
      <c r="BZ5" s="120" t="s">
        <v>3389</v>
      </c>
      <c r="CA5" s="120" t="s">
        <v>3390</v>
      </c>
      <c r="CB5" s="120"/>
      <c r="CC5" s="120" t="s">
        <v>3391</v>
      </c>
      <c r="CD5" s="120" t="s">
        <v>2093</v>
      </c>
      <c r="CE5" s="120" t="s">
        <v>1979</v>
      </c>
      <c r="CF5" s="120"/>
      <c r="CG5" s="120" t="s">
        <v>1980</v>
      </c>
      <c r="CH5" s="390" t="s">
        <v>1981</v>
      </c>
      <c r="CI5" s="120" t="s">
        <v>1726</v>
      </c>
      <c r="CJ5" s="120" t="s">
        <v>1727</v>
      </c>
      <c r="CK5" s="120" t="s">
        <v>2134</v>
      </c>
      <c r="CL5" s="120" t="s">
        <v>2135</v>
      </c>
      <c r="CM5" s="120" t="s">
        <v>1983</v>
      </c>
      <c r="CN5" s="139" t="s">
        <v>1984</v>
      </c>
      <c r="CO5" s="139" t="s">
        <v>1669</v>
      </c>
      <c r="CP5" s="120" t="s">
        <v>2143</v>
      </c>
      <c r="CQ5" s="120" t="s">
        <v>2144</v>
      </c>
      <c r="CR5" s="390" t="s">
        <v>1986</v>
      </c>
      <c r="CS5" s="120" t="s">
        <v>1987</v>
      </c>
      <c r="CT5" s="120" t="s">
        <v>1988</v>
      </c>
      <c r="CU5" s="120" t="s">
        <v>1989</v>
      </c>
      <c r="CV5" s="141"/>
    </row>
    <row r="6" spans="1:100" collapsed="1" x14ac:dyDescent="0.2">
      <c r="A6" s="237"/>
      <c r="B6" s="237"/>
      <c r="C6" s="89" t="str">
        <f t="shared" ref="C6" si="0">IF(D6="","",(VLOOKUP(D6,Generic_Road_Names_Table_Array,2,FALSE)))</f>
        <v/>
      </c>
      <c r="D6" s="85"/>
      <c r="E6" s="85"/>
      <c r="F6" s="237"/>
      <c r="G6" s="237"/>
      <c r="H6" s="237"/>
      <c r="I6" s="237"/>
      <c r="J6" s="89" t="str">
        <f t="shared" ref="J6" si="1">IF(A6&lt;&gt;"",IF(I6="","U",(VLOOKUP(I6,Generic_Side_Table_Array,2,FALSE))),"")</f>
        <v/>
      </c>
      <c r="K6" s="85"/>
      <c r="L6" s="85"/>
      <c r="M6" s="85" t="str">
        <f t="shared" ref="M6" si="2">IF(L6="","",(VLOOKUP(L6,generic_estimate_measured_table_array,2,FALSE)))</f>
        <v/>
      </c>
      <c r="N6" s="86"/>
      <c r="O6" s="89" t="str">
        <f t="shared" ref="O6" si="3">IF(N6="","",(VLOOKUP(N6,St_Lights_Generic_ICP_Table_Array,2,FALSE)))</f>
        <v/>
      </c>
      <c r="P6" s="237"/>
      <c r="Q6" s="89" t="str">
        <f t="shared" ref="Q6" si="4">IF(P6="","",(VLOOKUP(P6,St_Lights_Pole_Material_Table_Array,2,FALSE)))</f>
        <v/>
      </c>
      <c r="R6" s="237"/>
      <c r="S6" s="89" t="str">
        <f t="shared" ref="S6" si="5">IF(R6="","",(VLOOKUP(R6,St_Lights_Pole_Shape_Table_Array,2,FALSE)))</f>
        <v/>
      </c>
      <c r="T6" s="85"/>
      <c r="U6" s="89" t="str">
        <f t="shared" ref="U6" si="6">IF(T6="","",(VLOOKUP(T6,St_Lights_Pole_Make_Table_Array,2,FALSE)))</f>
        <v/>
      </c>
      <c r="V6" s="409" t="str">
        <f t="shared" ref="V6" si="7">IF(U6="","",IFERROR(VLOOKUP(U6,St_Lights_Pole_Make_Ref_Only_Table_Array,2,FALSE),""))</f>
        <v/>
      </c>
      <c r="W6" s="85"/>
      <c r="X6" s="89" t="str">
        <f t="shared" ref="X6" si="8">IF(W6="","",(VLOOKUP(W6,St_Lights_Pole_Model_Table_Array,2,FALSE)))</f>
        <v/>
      </c>
      <c r="Y6" s="237"/>
      <c r="Z6" s="89" t="str">
        <f t="shared" ref="Z6" si="9">IF(Y6="","",(VLOOKUP(Y6,St_Lights_Pole_Mount_Table_Array,2,FALSE)))</f>
        <v/>
      </c>
      <c r="AA6" s="237"/>
      <c r="AB6" s="85"/>
      <c r="AC6" s="85"/>
      <c r="AD6" s="237"/>
      <c r="AE6" s="89" t="str">
        <f t="shared" ref="AE6" si="10">IF(AD6="","",(VLOOKUP(AD6,St_Lights_Pole_Purpose_Table_Array,2,FALSE)))</f>
        <v/>
      </c>
      <c r="AF6" s="85"/>
      <c r="AG6" s="85" t="str">
        <f t="shared" ref="AG6" si="11">IF(AF6="","",(VLOOKUP(AF6,St_Lights_Generic_owner_array,2,FALSE)))</f>
        <v/>
      </c>
      <c r="AH6" s="237"/>
      <c r="AI6" s="237" t="str">
        <f t="shared" ref="AI6" si="12">IF(AH6="","",(VLOOKUP(AH6,St_Lights_Generic_coating_array,2,FALSE)))</f>
        <v/>
      </c>
      <c r="AJ6" s="237"/>
      <c r="AK6" s="237"/>
      <c r="AL6" s="237" t="str">
        <f>IF(A6="ADD","N",IF(A6="DELETE","U",IF(A6="UPDATE","U",IF(A6="",""))))</f>
        <v/>
      </c>
      <c r="AM6" s="271"/>
      <c r="AN6" s="237"/>
      <c r="AO6" s="89" t="str">
        <f t="shared" ref="AO6" si="13">IF(AN6="","",(VLOOKUP(AN6,St_Lights_Generic_Replace_Reason_Table_Array,2,FALSE)))</f>
        <v/>
      </c>
      <c r="AP6" s="85"/>
      <c r="AQ6" s="85"/>
      <c r="AR6" s="410"/>
      <c r="AS6" s="237"/>
      <c r="AT6" s="89" t="str">
        <f t="shared" ref="AT6" si="14">IF(AS6="","",(VLOOKUP(AS6,St_Lights_Generic_Replace_Reason_Table_Array,2,FALSE)))</f>
        <v/>
      </c>
      <c r="AU6" s="85"/>
      <c r="AV6" s="85"/>
      <c r="AW6" s="411"/>
      <c r="AX6" s="237"/>
      <c r="AY6" s="237" t="str">
        <f>IF(A6="ADD","Y",IF(A6="DELETE","N",IF(A6="UPDATE","Y",IF(A6="",""))))</f>
        <v/>
      </c>
      <c r="AZ6" s="237"/>
      <c r="BA6" s="89" t="str">
        <f t="shared" ref="BA6" si="15">IF(AZ6="","",(VLOOKUP(AZ6,St_Lights_Pole_Control_Table_Array,2,FALSE)))</f>
        <v/>
      </c>
      <c r="BB6" s="85"/>
      <c r="BC6" s="237"/>
      <c r="BD6" s="89" t="str">
        <f t="shared" ref="BD6" si="16">IF(BC6="","",(VLOOKUP(BC6,St_Lights_Generic_Power_Company_Table_Array,2,FALSE)))</f>
        <v/>
      </c>
      <c r="BE6" s="85"/>
      <c r="BF6" s="237" t="str">
        <f t="shared" ref="BF6" si="17">IF(N6="","",N6)</f>
        <v/>
      </c>
      <c r="BG6" s="85"/>
      <c r="BH6" s="85"/>
      <c r="BI6" s="85"/>
      <c r="BJ6" s="85"/>
      <c r="BK6" s="237"/>
      <c r="BL6" s="237"/>
      <c r="BM6" s="412"/>
      <c r="BN6" s="412"/>
      <c r="BO6" s="85"/>
      <c r="BP6" s="85"/>
      <c r="BQ6" s="85"/>
      <c r="BR6" s="85"/>
      <c r="BS6" s="237"/>
      <c r="BT6" s="85"/>
      <c r="BU6" s="85"/>
      <c r="BV6" s="85"/>
      <c r="BW6" s="85"/>
      <c r="BX6" s="85"/>
      <c r="BY6" s="85"/>
      <c r="BZ6" s="85" t="str">
        <f>IF(A6="ADD","U",IF(A6="DELETE","U",IF(A6="UPDATE","U",IF(A6="",""))))</f>
        <v/>
      </c>
      <c r="CA6" s="85"/>
      <c r="CB6" s="85"/>
      <c r="CC6" s="85" t="str">
        <f t="shared" ref="CC6:CC69" si="18">IF(CB6="","",(VLOOKUP(CB6,St_Lights_Pole_Earthing_Table_Array,2,FALSE)))</f>
        <v/>
      </c>
      <c r="CD6" s="85"/>
      <c r="CE6" s="85" t="str">
        <f>IF(A6="ADD","R",IF(A6="DELETE","N",IF(A6="UPDATE","N",IF(A6="",""))))</f>
        <v/>
      </c>
      <c r="CF6" s="85"/>
      <c r="CG6" s="85" t="str">
        <f t="shared" ref="CG6:CG69" si="19">IF(A6&lt;&gt;"",IF(CF6="","U",(VLOOKUP(CF6,generic_condition_table_array,2,FALSE))),"")</f>
        <v/>
      </c>
      <c r="CH6" s="271"/>
      <c r="CI6" s="85" t="str">
        <f>IF(A6="ADD","U",IF(A6="DELETE","U",IF(A6="UPDATE","U",IF(A6="",""))))</f>
        <v/>
      </c>
      <c r="CJ6" s="85" t="str">
        <f>IF(A6="ADD","U",IF(A6="DELETE","U",IF(A6="UPDATE","U",IF(A6="",""))))</f>
        <v/>
      </c>
      <c r="CK6" s="85" t="str">
        <f>IF(A6="ADD","U",IF(A6="DELETE","U",IF(A6="UPDATE","U",IF(A6="",""))))</f>
        <v/>
      </c>
      <c r="CL6" s="85"/>
      <c r="CM6" s="85" t="str">
        <f>IF(A6="ADD","D",IF(A6="DELETE","D",IF(A6="UPDATE","D",IF(A6="",""))))</f>
        <v/>
      </c>
      <c r="CN6" s="238"/>
      <c r="CO6" s="238" t="s">
        <v>5304</v>
      </c>
      <c r="CP6" s="112"/>
      <c r="CQ6" s="112"/>
      <c r="CR6" s="133" t="str">
        <f ca="1">IF(A6&lt;&gt;"",TODAY(),"")</f>
        <v/>
      </c>
      <c r="CS6" s="112"/>
      <c r="CT6" s="112"/>
      <c r="CU6" s="112"/>
      <c r="CV6" s="119"/>
    </row>
    <row r="7" spans="1:100" collapsed="1" x14ac:dyDescent="0.2">
      <c r="A7" s="237"/>
      <c r="B7" s="237"/>
      <c r="C7" s="89" t="str">
        <f t="shared" ref="C7:C70" si="20">IF(D7="","",(VLOOKUP(D7,Generic_Road_Names_Table_Array,2,FALSE)))</f>
        <v/>
      </c>
      <c r="D7" s="85"/>
      <c r="E7" s="85"/>
      <c r="F7" s="237"/>
      <c r="G7" s="237"/>
      <c r="H7" s="237"/>
      <c r="I7" s="237"/>
      <c r="J7" s="89" t="str">
        <f t="shared" ref="J7:J70" si="21">IF(A7&lt;&gt;"",IF(I7="","U",(VLOOKUP(I7,Generic_Side_Table_Array,2,FALSE))),"")</f>
        <v/>
      </c>
      <c r="K7" s="85"/>
      <c r="L7" s="85"/>
      <c r="M7" s="85" t="str">
        <f t="shared" ref="M7:M70" si="22">IF(L7="","",(VLOOKUP(L7,generic_estimate_measured_table_array,2,FALSE)))</f>
        <v/>
      </c>
      <c r="N7" s="86"/>
      <c r="O7" s="89" t="str">
        <f t="shared" ref="O7:O70" si="23">IF(N7="","",(VLOOKUP(N7,St_Lights_Generic_ICP_Table_Array,2,FALSE)))</f>
        <v/>
      </c>
      <c r="P7" s="237"/>
      <c r="Q7" s="89" t="str">
        <f t="shared" ref="Q7:Q70" si="24">IF(P7="","",(VLOOKUP(P7,St_Lights_Pole_Material_Table_Array,2,FALSE)))</f>
        <v/>
      </c>
      <c r="R7" s="237"/>
      <c r="S7" s="89" t="str">
        <f t="shared" ref="S7:S70" si="25">IF(R7="","",(VLOOKUP(R7,St_Lights_Pole_Shape_Table_Array,2,FALSE)))</f>
        <v/>
      </c>
      <c r="T7" s="85"/>
      <c r="U7" s="89" t="str">
        <f t="shared" ref="U7:U70" si="26">IF(T7="","",(VLOOKUP(T7,St_Lights_Pole_Make_Table_Array,2,FALSE)))</f>
        <v/>
      </c>
      <c r="V7" s="409" t="str">
        <f t="shared" ref="V7:V70" si="27">IF(U7="","",IFERROR(VLOOKUP(U7,St_Lights_Pole_Make_Ref_Only_Table_Array,2,FALSE),""))</f>
        <v/>
      </c>
      <c r="W7" s="85"/>
      <c r="X7" s="89" t="str">
        <f t="shared" ref="X7:X70" si="28">IF(W7="","",(VLOOKUP(W7,St_Lights_Pole_Model_Table_Array,2,FALSE)))</f>
        <v/>
      </c>
      <c r="Y7" s="237"/>
      <c r="Z7" s="89" t="str">
        <f t="shared" ref="Z7:Z70" si="29">IF(Y7="","",(VLOOKUP(Y7,St_Lights_Pole_Mount_Table_Array,2,FALSE)))</f>
        <v/>
      </c>
      <c r="AA7" s="237"/>
      <c r="AB7" s="85"/>
      <c r="AC7" s="85"/>
      <c r="AD7" s="237"/>
      <c r="AE7" s="89" t="str">
        <f t="shared" ref="AE7:AE70" si="30">IF(AD7="","",(VLOOKUP(AD7,St_Lights_Pole_Purpose_Table_Array,2,FALSE)))</f>
        <v/>
      </c>
      <c r="AF7" s="85"/>
      <c r="AG7" s="85" t="str">
        <f t="shared" ref="AG7:AG70" si="31">IF(AF7="","",(VLOOKUP(AF7,St_Lights_Generic_owner_array,2,FALSE)))</f>
        <v/>
      </c>
      <c r="AH7" s="237"/>
      <c r="AI7" s="237" t="str">
        <f t="shared" ref="AI7:AI70" si="32">IF(AH7="","",(VLOOKUP(AH7,St_Lights_Generic_coating_array,2,FALSE)))</f>
        <v/>
      </c>
      <c r="AJ7" s="237"/>
      <c r="AK7" s="237"/>
      <c r="AL7" s="237" t="str">
        <f t="shared" ref="AL7:AL70" si="33">IF(A7="ADD","N",IF(A7="DELETE","U",IF(A7="UPDATE","U",IF(A7="",""))))</f>
        <v/>
      </c>
      <c r="AM7" s="271"/>
      <c r="AN7" s="237"/>
      <c r="AO7" s="89" t="str">
        <f t="shared" ref="AO7:AO70" si="34">IF(AN7="","",(VLOOKUP(AN7,St_Lights_Generic_Replace_Reason_Table_Array,2,FALSE)))</f>
        <v/>
      </c>
      <c r="AP7" s="85"/>
      <c r="AQ7" s="85"/>
      <c r="AR7" s="410"/>
      <c r="AS7" s="237"/>
      <c r="AT7" s="89" t="str">
        <f t="shared" ref="AT7:AT70" si="35">IF(AS7="","",(VLOOKUP(AS7,St_Lights_Generic_Replace_Reason_Table_Array,2,FALSE)))</f>
        <v/>
      </c>
      <c r="AU7" s="85"/>
      <c r="AV7" s="85"/>
      <c r="AW7" s="411"/>
      <c r="AX7" s="237"/>
      <c r="AY7" s="237" t="str">
        <f t="shared" ref="AY7:AY70" si="36">IF(A7="ADD","Y",IF(A7="DELETE","N",IF(A7="UPDATE","Y",IF(A7="",""))))</f>
        <v/>
      </c>
      <c r="AZ7" s="237"/>
      <c r="BA7" s="89" t="str">
        <f t="shared" ref="BA7:BA70" si="37">IF(AZ7="","",(VLOOKUP(AZ7,St_Lights_Pole_Control_Table_Array,2,FALSE)))</f>
        <v/>
      </c>
      <c r="BB7" s="85"/>
      <c r="BC7" s="237"/>
      <c r="BD7" s="89" t="str">
        <f t="shared" ref="BD7:BD70" si="38">IF(BC7="","",(VLOOKUP(BC7,St_Lights_Generic_Power_Company_Table_Array,2,FALSE)))</f>
        <v/>
      </c>
      <c r="BE7" s="85"/>
      <c r="BF7" s="237" t="str">
        <f t="shared" ref="BF7:BF70" si="39">IF(N7="","",N7)</f>
        <v/>
      </c>
      <c r="BG7" s="85"/>
      <c r="BH7" s="85"/>
      <c r="BI7" s="85"/>
      <c r="BJ7" s="85"/>
      <c r="BK7" s="237"/>
      <c r="BL7" s="237"/>
      <c r="BM7" s="412"/>
      <c r="BN7" s="412"/>
      <c r="BO7" s="85"/>
      <c r="BP7" s="85"/>
      <c r="BQ7" s="85"/>
      <c r="BR7" s="85"/>
      <c r="BS7" s="237"/>
      <c r="BT7" s="85"/>
      <c r="BU7" s="85"/>
      <c r="BV7" s="85"/>
      <c r="BW7" s="85"/>
      <c r="BX7" s="85"/>
      <c r="BY7" s="85"/>
      <c r="BZ7" s="85" t="str">
        <f t="shared" ref="BZ7:BZ70" si="40">IF(A7="ADD","U",IF(A7="DELETE","U",IF(A7="UPDATE","U",IF(A7="",""))))</f>
        <v/>
      </c>
      <c r="CA7" s="85"/>
      <c r="CB7" s="85"/>
      <c r="CC7" s="85" t="str">
        <f t="shared" ref="CC7:CC70" si="41">IF(CB7="","",(VLOOKUP(CB7,St_Lights_Pole_Earthing_Table_Array,2,FALSE)))</f>
        <v/>
      </c>
      <c r="CD7" s="85"/>
      <c r="CE7" s="85" t="str">
        <f t="shared" ref="CE7:CE70" si="42">IF(A7="ADD","R",IF(A7="DELETE","N",IF(A7="UPDATE","N",IF(A7="",""))))</f>
        <v/>
      </c>
      <c r="CF7" s="85"/>
      <c r="CG7" s="85" t="str">
        <f t="shared" ref="CG7:CG70" si="43">IF(A7&lt;&gt;"",IF(CF7="","U",(VLOOKUP(CF7,generic_condition_table_array,2,FALSE))),"")</f>
        <v/>
      </c>
      <c r="CH7" s="271"/>
      <c r="CI7" s="85" t="str">
        <f t="shared" ref="CI7:CI70" si="44">IF(A7="ADD","U",IF(A7="DELETE","U",IF(A7="UPDATE","U",IF(A7="",""))))</f>
        <v/>
      </c>
      <c r="CJ7" s="85" t="str">
        <f t="shared" ref="CJ7:CJ70" si="45">IF(A7="ADD","U",IF(A7="DELETE","U",IF(A7="UPDATE","U",IF(A7="",""))))</f>
        <v/>
      </c>
      <c r="CK7" s="85" t="str">
        <f t="shared" ref="CK7:CK70" si="46">IF(A7="ADD","U",IF(A7="DELETE","U",IF(A7="UPDATE","U",IF(A7="",""))))</f>
        <v/>
      </c>
      <c r="CL7" s="85"/>
      <c r="CM7" s="85" t="str">
        <f t="shared" ref="CM7:CM70" si="47">IF(A7="ADD","D",IF(A7="DELETE","D",IF(A7="UPDATE","D",IF(A7="",""))))</f>
        <v/>
      </c>
      <c r="CN7" s="238"/>
      <c r="CO7" s="238" t="s">
        <v>5304</v>
      </c>
      <c r="CP7" s="112"/>
      <c r="CQ7" s="112"/>
      <c r="CR7" s="133" t="str">
        <f t="shared" ref="CR7:CR70" ca="1" si="48">IF(A7&lt;&gt;"",TODAY(),"")</f>
        <v/>
      </c>
      <c r="CS7" s="112"/>
      <c r="CT7" s="112"/>
      <c r="CU7" s="112"/>
      <c r="CV7" s="119"/>
    </row>
    <row r="8" spans="1:100" collapsed="1" x14ac:dyDescent="0.2">
      <c r="A8" s="237"/>
      <c r="B8" s="237"/>
      <c r="C8" s="89" t="str">
        <f t="shared" si="20"/>
        <v/>
      </c>
      <c r="D8" s="85"/>
      <c r="E8" s="85"/>
      <c r="F8" s="237"/>
      <c r="G8" s="237"/>
      <c r="H8" s="237"/>
      <c r="I8" s="237"/>
      <c r="J8" s="89" t="str">
        <f t="shared" si="21"/>
        <v/>
      </c>
      <c r="K8" s="85"/>
      <c r="L8" s="85"/>
      <c r="M8" s="85" t="str">
        <f t="shared" si="22"/>
        <v/>
      </c>
      <c r="N8" s="86"/>
      <c r="O8" s="89" t="str">
        <f t="shared" si="23"/>
        <v/>
      </c>
      <c r="P8" s="237"/>
      <c r="Q8" s="89" t="str">
        <f t="shared" si="24"/>
        <v/>
      </c>
      <c r="R8" s="237"/>
      <c r="S8" s="89" t="str">
        <f t="shared" si="25"/>
        <v/>
      </c>
      <c r="T8" s="85"/>
      <c r="U8" s="89" t="str">
        <f t="shared" si="26"/>
        <v/>
      </c>
      <c r="V8" s="409" t="str">
        <f t="shared" si="27"/>
        <v/>
      </c>
      <c r="W8" s="85"/>
      <c r="X8" s="89" t="str">
        <f t="shared" si="28"/>
        <v/>
      </c>
      <c r="Y8" s="237"/>
      <c r="Z8" s="89" t="str">
        <f t="shared" si="29"/>
        <v/>
      </c>
      <c r="AA8" s="237"/>
      <c r="AB8" s="85"/>
      <c r="AC8" s="85"/>
      <c r="AD8" s="237"/>
      <c r="AE8" s="89" t="str">
        <f t="shared" si="30"/>
        <v/>
      </c>
      <c r="AF8" s="85"/>
      <c r="AG8" s="85" t="str">
        <f t="shared" si="31"/>
        <v/>
      </c>
      <c r="AH8" s="237"/>
      <c r="AI8" s="237" t="str">
        <f t="shared" si="32"/>
        <v/>
      </c>
      <c r="AJ8" s="237"/>
      <c r="AK8" s="237"/>
      <c r="AL8" s="237" t="str">
        <f t="shared" si="33"/>
        <v/>
      </c>
      <c r="AM8" s="271"/>
      <c r="AN8" s="237"/>
      <c r="AO8" s="89" t="str">
        <f t="shared" si="34"/>
        <v/>
      </c>
      <c r="AP8" s="85"/>
      <c r="AQ8" s="85"/>
      <c r="AR8" s="410"/>
      <c r="AS8" s="237"/>
      <c r="AT8" s="89" t="str">
        <f t="shared" si="35"/>
        <v/>
      </c>
      <c r="AU8" s="85"/>
      <c r="AV8" s="85"/>
      <c r="AW8" s="411"/>
      <c r="AX8" s="237"/>
      <c r="AY8" s="237" t="str">
        <f t="shared" si="36"/>
        <v/>
      </c>
      <c r="AZ8" s="237"/>
      <c r="BA8" s="89" t="str">
        <f t="shared" si="37"/>
        <v/>
      </c>
      <c r="BB8" s="85"/>
      <c r="BC8" s="237"/>
      <c r="BD8" s="89" t="str">
        <f t="shared" si="38"/>
        <v/>
      </c>
      <c r="BE8" s="85"/>
      <c r="BF8" s="237" t="str">
        <f t="shared" si="39"/>
        <v/>
      </c>
      <c r="BG8" s="85"/>
      <c r="BH8" s="85"/>
      <c r="BI8" s="85"/>
      <c r="BJ8" s="85"/>
      <c r="BK8" s="237"/>
      <c r="BL8" s="237"/>
      <c r="BM8" s="412"/>
      <c r="BN8" s="412"/>
      <c r="BO8" s="85"/>
      <c r="BP8" s="85"/>
      <c r="BQ8" s="85"/>
      <c r="BR8" s="85"/>
      <c r="BS8" s="237"/>
      <c r="BT8" s="85"/>
      <c r="BU8" s="85"/>
      <c r="BV8" s="85"/>
      <c r="BW8" s="85"/>
      <c r="BX8" s="85"/>
      <c r="BY8" s="85"/>
      <c r="BZ8" s="85" t="str">
        <f t="shared" si="40"/>
        <v/>
      </c>
      <c r="CA8" s="85"/>
      <c r="CB8" s="85"/>
      <c r="CC8" s="85" t="str">
        <f t="shared" si="41"/>
        <v/>
      </c>
      <c r="CD8" s="85"/>
      <c r="CE8" s="85" t="str">
        <f t="shared" si="42"/>
        <v/>
      </c>
      <c r="CF8" s="85"/>
      <c r="CG8" s="85" t="str">
        <f t="shared" si="43"/>
        <v/>
      </c>
      <c r="CH8" s="271"/>
      <c r="CI8" s="85" t="str">
        <f t="shared" si="44"/>
        <v/>
      </c>
      <c r="CJ8" s="85" t="str">
        <f t="shared" si="45"/>
        <v/>
      </c>
      <c r="CK8" s="85" t="str">
        <f t="shared" si="46"/>
        <v/>
      </c>
      <c r="CL8" s="85"/>
      <c r="CM8" s="85" t="str">
        <f t="shared" si="47"/>
        <v/>
      </c>
      <c r="CN8" s="238"/>
      <c r="CO8" s="238" t="s">
        <v>5304</v>
      </c>
      <c r="CP8" s="112"/>
      <c r="CQ8" s="112"/>
      <c r="CR8" s="133" t="str">
        <f t="shared" ca="1" si="48"/>
        <v/>
      </c>
      <c r="CS8" s="112"/>
      <c r="CT8" s="112"/>
      <c r="CU8" s="112"/>
      <c r="CV8" s="119"/>
    </row>
    <row r="9" spans="1:100" collapsed="1" x14ac:dyDescent="0.2">
      <c r="A9" s="237"/>
      <c r="B9" s="237"/>
      <c r="C9" s="89" t="str">
        <f t="shared" si="20"/>
        <v/>
      </c>
      <c r="D9" s="85"/>
      <c r="E9" s="85"/>
      <c r="F9" s="237"/>
      <c r="G9" s="237"/>
      <c r="H9" s="237"/>
      <c r="I9" s="237"/>
      <c r="J9" s="89" t="str">
        <f t="shared" si="21"/>
        <v/>
      </c>
      <c r="K9" s="85"/>
      <c r="L9" s="85"/>
      <c r="M9" s="85" t="str">
        <f t="shared" si="22"/>
        <v/>
      </c>
      <c r="N9" s="86"/>
      <c r="O9" s="89" t="str">
        <f t="shared" si="23"/>
        <v/>
      </c>
      <c r="P9" s="237"/>
      <c r="Q9" s="89" t="str">
        <f t="shared" si="24"/>
        <v/>
      </c>
      <c r="R9" s="237"/>
      <c r="S9" s="89" t="str">
        <f t="shared" si="25"/>
        <v/>
      </c>
      <c r="T9" s="85"/>
      <c r="U9" s="89" t="str">
        <f t="shared" si="26"/>
        <v/>
      </c>
      <c r="V9" s="409" t="str">
        <f t="shared" si="27"/>
        <v/>
      </c>
      <c r="W9" s="85"/>
      <c r="X9" s="89" t="str">
        <f t="shared" si="28"/>
        <v/>
      </c>
      <c r="Y9" s="237"/>
      <c r="Z9" s="89" t="str">
        <f t="shared" si="29"/>
        <v/>
      </c>
      <c r="AA9" s="237"/>
      <c r="AB9" s="85"/>
      <c r="AC9" s="85"/>
      <c r="AD9" s="237"/>
      <c r="AE9" s="89" t="str">
        <f t="shared" si="30"/>
        <v/>
      </c>
      <c r="AF9" s="85"/>
      <c r="AG9" s="85" t="str">
        <f t="shared" si="31"/>
        <v/>
      </c>
      <c r="AH9" s="237"/>
      <c r="AI9" s="237" t="str">
        <f t="shared" si="32"/>
        <v/>
      </c>
      <c r="AJ9" s="237"/>
      <c r="AK9" s="237"/>
      <c r="AL9" s="237" t="str">
        <f t="shared" si="33"/>
        <v/>
      </c>
      <c r="AM9" s="271"/>
      <c r="AN9" s="237"/>
      <c r="AO9" s="89" t="str">
        <f t="shared" si="34"/>
        <v/>
      </c>
      <c r="AP9" s="85"/>
      <c r="AQ9" s="85"/>
      <c r="AR9" s="410"/>
      <c r="AS9" s="237"/>
      <c r="AT9" s="89" t="str">
        <f t="shared" si="35"/>
        <v/>
      </c>
      <c r="AU9" s="85"/>
      <c r="AV9" s="85"/>
      <c r="AW9" s="411"/>
      <c r="AX9" s="237"/>
      <c r="AY9" s="237" t="str">
        <f t="shared" si="36"/>
        <v/>
      </c>
      <c r="AZ9" s="237"/>
      <c r="BA9" s="89" t="str">
        <f t="shared" si="37"/>
        <v/>
      </c>
      <c r="BB9" s="85"/>
      <c r="BC9" s="237"/>
      <c r="BD9" s="89" t="str">
        <f t="shared" si="38"/>
        <v/>
      </c>
      <c r="BE9" s="85"/>
      <c r="BF9" s="237" t="str">
        <f t="shared" si="39"/>
        <v/>
      </c>
      <c r="BG9" s="85"/>
      <c r="BH9" s="85"/>
      <c r="BI9" s="85"/>
      <c r="BJ9" s="85"/>
      <c r="BK9" s="237"/>
      <c r="BL9" s="237"/>
      <c r="BM9" s="412"/>
      <c r="BN9" s="412"/>
      <c r="BO9" s="85"/>
      <c r="BP9" s="85"/>
      <c r="BQ9" s="85"/>
      <c r="BR9" s="85"/>
      <c r="BS9" s="237"/>
      <c r="BT9" s="85"/>
      <c r="BU9" s="85"/>
      <c r="BV9" s="85"/>
      <c r="BW9" s="85"/>
      <c r="BX9" s="85"/>
      <c r="BY9" s="85"/>
      <c r="BZ9" s="85" t="str">
        <f t="shared" si="40"/>
        <v/>
      </c>
      <c r="CA9" s="85"/>
      <c r="CB9" s="85"/>
      <c r="CC9" s="85" t="str">
        <f t="shared" si="41"/>
        <v/>
      </c>
      <c r="CD9" s="85"/>
      <c r="CE9" s="85" t="str">
        <f t="shared" si="42"/>
        <v/>
      </c>
      <c r="CF9" s="85"/>
      <c r="CG9" s="85" t="str">
        <f t="shared" si="43"/>
        <v/>
      </c>
      <c r="CH9" s="271"/>
      <c r="CI9" s="85" t="str">
        <f t="shared" si="44"/>
        <v/>
      </c>
      <c r="CJ9" s="85" t="str">
        <f t="shared" si="45"/>
        <v/>
      </c>
      <c r="CK9" s="85" t="str">
        <f t="shared" si="46"/>
        <v/>
      </c>
      <c r="CL9" s="85"/>
      <c r="CM9" s="85" t="str">
        <f t="shared" si="47"/>
        <v/>
      </c>
      <c r="CN9" s="238"/>
      <c r="CO9" s="238" t="s">
        <v>5304</v>
      </c>
      <c r="CP9" s="112"/>
      <c r="CQ9" s="112"/>
      <c r="CR9" s="133" t="str">
        <f t="shared" ca="1" si="48"/>
        <v/>
      </c>
      <c r="CS9" s="112"/>
      <c r="CT9" s="112"/>
      <c r="CU9" s="112"/>
      <c r="CV9" s="119"/>
    </row>
    <row r="10" spans="1:100" collapsed="1" x14ac:dyDescent="0.2">
      <c r="A10" s="237"/>
      <c r="B10" s="237"/>
      <c r="C10" s="89" t="str">
        <f t="shared" si="20"/>
        <v/>
      </c>
      <c r="D10" s="85"/>
      <c r="E10" s="85"/>
      <c r="F10" s="237"/>
      <c r="G10" s="237"/>
      <c r="H10" s="237"/>
      <c r="I10" s="237"/>
      <c r="J10" s="89" t="str">
        <f t="shared" si="21"/>
        <v/>
      </c>
      <c r="K10" s="85"/>
      <c r="L10" s="85"/>
      <c r="M10" s="85" t="str">
        <f t="shared" si="22"/>
        <v/>
      </c>
      <c r="N10" s="86"/>
      <c r="O10" s="89" t="str">
        <f t="shared" si="23"/>
        <v/>
      </c>
      <c r="P10" s="237"/>
      <c r="Q10" s="89" t="str">
        <f t="shared" si="24"/>
        <v/>
      </c>
      <c r="R10" s="237"/>
      <c r="S10" s="89" t="str">
        <f t="shared" si="25"/>
        <v/>
      </c>
      <c r="T10" s="85"/>
      <c r="U10" s="89" t="str">
        <f t="shared" si="26"/>
        <v/>
      </c>
      <c r="V10" s="409" t="str">
        <f t="shared" si="27"/>
        <v/>
      </c>
      <c r="W10" s="85"/>
      <c r="X10" s="89" t="str">
        <f t="shared" si="28"/>
        <v/>
      </c>
      <c r="Y10" s="237"/>
      <c r="Z10" s="89" t="str">
        <f t="shared" si="29"/>
        <v/>
      </c>
      <c r="AA10" s="237"/>
      <c r="AB10" s="85"/>
      <c r="AC10" s="85"/>
      <c r="AD10" s="237"/>
      <c r="AE10" s="89" t="str">
        <f t="shared" si="30"/>
        <v/>
      </c>
      <c r="AF10" s="85"/>
      <c r="AG10" s="85" t="str">
        <f t="shared" si="31"/>
        <v/>
      </c>
      <c r="AH10" s="237"/>
      <c r="AI10" s="237" t="str">
        <f t="shared" si="32"/>
        <v/>
      </c>
      <c r="AJ10" s="237"/>
      <c r="AK10" s="237"/>
      <c r="AL10" s="237" t="str">
        <f t="shared" si="33"/>
        <v/>
      </c>
      <c r="AM10" s="271"/>
      <c r="AN10" s="237"/>
      <c r="AO10" s="89" t="str">
        <f t="shared" si="34"/>
        <v/>
      </c>
      <c r="AP10" s="85"/>
      <c r="AQ10" s="85"/>
      <c r="AR10" s="410"/>
      <c r="AS10" s="237"/>
      <c r="AT10" s="89" t="str">
        <f t="shared" si="35"/>
        <v/>
      </c>
      <c r="AU10" s="85"/>
      <c r="AV10" s="85"/>
      <c r="AW10" s="411"/>
      <c r="AX10" s="237"/>
      <c r="AY10" s="237" t="str">
        <f t="shared" si="36"/>
        <v/>
      </c>
      <c r="AZ10" s="237"/>
      <c r="BA10" s="89" t="str">
        <f t="shared" si="37"/>
        <v/>
      </c>
      <c r="BB10" s="85"/>
      <c r="BC10" s="237"/>
      <c r="BD10" s="89" t="str">
        <f t="shared" si="38"/>
        <v/>
      </c>
      <c r="BE10" s="85"/>
      <c r="BF10" s="237" t="str">
        <f t="shared" si="39"/>
        <v/>
      </c>
      <c r="BG10" s="85"/>
      <c r="BH10" s="85"/>
      <c r="BI10" s="85"/>
      <c r="BJ10" s="85"/>
      <c r="BK10" s="237"/>
      <c r="BL10" s="237"/>
      <c r="BM10" s="412"/>
      <c r="BN10" s="412"/>
      <c r="BO10" s="85"/>
      <c r="BP10" s="85"/>
      <c r="BQ10" s="85"/>
      <c r="BR10" s="85"/>
      <c r="BS10" s="237"/>
      <c r="BT10" s="85"/>
      <c r="BU10" s="85"/>
      <c r="BV10" s="85"/>
      <c r="BW10" s="85"/>
      <c r="BX10" s="85"/>
      <c r="BY10" s="85"/>
      <c r="BZ10" s="85" t="str">
        <f t="shared" si="40"/>
        <v/>
      </c>
      <c r="CA10" s="85"/>
      <c r="CB10" s="85"/>
      <c r="CC10" s="85" t="str">
        <f t="shared" si="41"/>
        <v/>
      </c>
      <c r="CD10" s="85"/>
      <c r="CE10" s="85" t="str">
        <f t="shared" si="42"/>
        <v/>
      </c>
      <c r="CF10" s="85"/>
      <c r="CG10" s="85" t="str">
        <f t="shared" si="43"/>
        <v/>
      </c>
      <c r="CH10" s="271"/>
      <c r="CI10" s="85" t="str">
        <f t="shared" si="44"/>
        <v/>
      </c>
      <c r="CJ10" s="85" t="str">
        <f t="shared" si="45"/>
        <v/>
      </c>
      <c r="CK10" s="85" t="str">
        <f t="shared" si="46"/>
        <v/>
      </c>
      <c r="CL10" s="85"/>
      <c r="CM10" s="85" t="str">
        <f t="shared" si="47"/>
        <v/>
      </c>
      <c r="CN10" s="238"/>
      <c r="CO10" s="238" t="s">
        <v>5304</v>
      </c>
      <c r="CP10" s="112"/>
      <c r="CQ10" s="112"/>
      <c r="CR10" s="133" t="str">
        <f t="shared" ca="1" si="48"/>
        <v/>
      </c>
      <c r="CS10" s="112"/>
      <c r="CT10" s="112"/>
      <c r="CU10" s="112"/>
      <c r="CV10" s="119"/>
    </row>
    <row r="11" spans="1:100" collapsed="1" x14ac:dyDescent="0.2">
      <c r="A11" s="237"/>
      <c r="B11" s="237"/>
      <c r="C11" s="89" t="str">
        <f t="shared" si="20"/>
        <v/>
      </c>
      <c r="D11" s="85"/>
      <c r="E11" s="85"/>
      <c r="F11" s="237"/>
      <c r="G11" s="237"/>
      <c r="H11" s="237"/>
      <c r="I11" s="237"/>
      <c r="J11" s="89" t="str">
        <f t="shared" si="21"/>
        <v/>
      </c>
      <c r="K11" s="85"/>
      <c r="L11" s="85"/>
      <c r="M11" s="85" t="str">
        <f t="shared" si="22"/>
        <v/>
      </c>
      <c r="N11" s="86"/>
      <c r="O11" s="89" t="str">
        <f t="shared" si="23"/>
        <v/>
      </c>
      <c r="P11" s="237"/>
      <c r="Q11" s="89" t="str">
        <f t="shared" si="24"/>
        <v/>
      </c>
      <c r="R11" s="237"/>
      <c r="S11" s="89" t="str">
        <f t="shared" si="25"/>
        <v/>
      </c>
      <c r="T11" s="85"/>
      <c r="U11" s="89" t="str">
        <f t="shared" si="26"/>
        <v/>
      </c>
      <c r="V11" s="409" t="str">
        <f t="shared" si="27"/>
        <v/>
      </c>
      <c r="W11" s="85"/>
      <c r="X11" s="89" t="str">
        <f t="shared" si="28"/>
        <v/>
      </c>
      <c r="Y11" s="237"/>
      <c r="Z11" s="89" t="str">
        <f t="shared" si="29"/>
        <v/>
      </c>
      <c r="AA11" s="237"/>
      <c r="AB11" s="85"/>
      <c r="AC11" s="85"/>
      <c r="AD11" s="237"/>
      <c r="AE11" s="89" t="str">
        <f t="shared" si="30"/>
        <v/>
      </c>
      <c r="AF11" s="85"/>
      <c r="AG11" s="85" t="str">
        <f t="shared" si="31"/>
        <v/>
      </c>
      <c r="AH11" s="237"/>
      <c r="AI11" s="237" t="str">
        <f t="shared" si="32"/>
        <v/>
      </c>
      <c r="AJ11" s="237"/>
      <c r="AK11" s="237"/>
      <c r="AL11" s="237" t="str">
        <f t="shared" si="33"/>
        <v/>
      </c>
      <c r="AM11" s="271"/>
      <c r="AN11" s="237"/>
      <c r="AO11" s="89" t="str">
        <f t="shared" si="34"/>
        <v/>
      </c>
      <c r="AP11" s="85"/>
      <c r="AQ11" s="85"/>
      <c r="AR11" s="410"/>
      <c r="AS11" s="237"/>
      <c r="AT11" s="89" t="str">
        <f t="shared" si="35"/>
        <v/>
      </c>
      <c r="AU11" s="85"/>
      <c r="AV11" s="85"/>
      <c r="AW11" s="411"/>
      <c r="AX11" s="237"/>
      <c r="AY11" s="237" t="str">
        <f t="shared" si="36"/>
        <v/>
      </c>
      <c r="AZ11" s="237"/>
      <c r="BA11" s="89" t="str">
        <f t="shared" si="37"/>
        <v/>
      </c>
      <c r="BB11" s="85"/>
      <c r="BC11" s="237"/>
      <c r="BD11" s="89" t="str">
        <f t="shared" si="38"/>
        <v/>
      </c>
      <c r="BE11" s="85"/>
      <c r="BF11" s="237" t="str">
        <f t="shared" si="39"/>
        <v/>
      </c>
      <c r="BG11" s="85"/>
      <c r="BH11" s="85"/>
      <c r="BI11" s="85"/>
      <c r="BJ11" s="85"/>
      <c r="BK11" s="237"/>
      <c r="BL11" s="237"/>
      <c r="BM11" s="412"/>
      <c r="BN11" s="412"/>
      <c r="BO11" s="85"/>
      <c r="BP11" s="85"/>
      <c r="BQ11" s="85"/>
      <c r="BR11" s="85"/>
      <c r="BS11" s="237"/>
      <c r="BT11" s="85"/>
      <c r="BU11" s="85"/>
      <c r="BV11" s="85"/>
      <c r="BW11" s="85"/>
      <c r="BX11" s="85"/>
      <c r="BY11" s="85"/>
      <c r="BZ11" s="85" t="str">
        <f t="shared" si="40"/>
        <v/>
      </c>
      <c r="CA11" s="85"/>
      <c r="CB11" s="85"/>
      <c r="CC11" s="85" t="str">
        <f t="shared" si="41"/>
        <v/>
      </c>
      <c r="CD11" s="85"/>
      <c r="CE11" s="85" t="str">
        <f t="shared" si="42"/>
        <v/>
      </c>
      <c r="CF11" s="85"/>
      <c r="CG11" s="85" t="str">
        <f t="shared" si="43"/>
        <v/>
      </c>
      <c r="CH11" s="271"/>
      <c r="CI11" s="85" t="str">
        <f t="shared" si="44"/>
        <v/>
      </c>
      <c r="CJ11" s="85" t="str">
        <f t="shared" si="45"/>
        <v/>
      </c>
      <c r="CK11" s="85" t="str">
        <f t="shared" si="46"/>
        <v/>
      </c>
      <c r="CL11" s="85"/>
      <c r="CM11" s="85" t="str">
        <f t="shared" si="47"/>
        <v/>
      </c>
      <c r="CN11" s="238"/>
      <c r="CO11" s="238" t="s">
        <v>5304</v>
      </c>
      <c r="CP11" s="112"/>
      <c r="CQ11" s="112"/>
      <c r="CR11" s="133" t="str">
        <f t="shared" ca="1" si="48"/>
        <v/>
      </c>
      <c r="CS11" s="112"/>
      <c r="CT11" s="112"/>
      <c r="CU11" s="112"/>
      <c r="CV11" s="119"/>
    </row>
    <row r="12" spans="1:100" collapsed="1" x14ac:dyDescent="0.2">
      <c r="A12" s="237"/>
      <c r="B12" s="237"/>
      <c r="C12" s="89" t="str">
        <f t="shared" si="20"/>
        <v/>
      </c>
      <c r="D12" s="85"/>
      <c r="E12" s="85"/>
      <c r="F12" s="237"/>
      <c r="G12" s="237"/>
      <c r="H12" s="237"/>
      <c r="I12" s="237"/>
      <c r="J12" s="89" t="str">
        <f t="shared" si="21"/>
        <v/>
      </c>
      <c r="K12" s="85"/>
      <c r="L12" s="85"/>
      <c r="M12" s="85" t="str">
        <f t="shared" si="22"/>
        <v/>
      </c>
      <c r="N12" s="86"/>
      <c r="O12" s="89" t="str">
        <f t="shared" si="23"/>
        <v/>
      </c>
      <c r="P12" s="237"/>
      <c r="Q12" s="89" t="str">
        <f t="shared" si="24"/>
        <v/>
      </c>
      <c r="R12" s="237"/>
      <c r="S12" s="89" t="str">
        <f t="shared" si="25"/>
        <v/>
      </c>
      <c r="T12" s="85"/>
      <c r="U12" s="89" t="str">
        <f t="shared" si="26"/>
        <v/>
      </c>
      <c r="V12" s="409" t="str">
        <f t="shared" si="27"/>
        <v/>
      </c>
      <c r="W12" s="85"/>
      <c r="X12" s="89" t="str">
        <f t="shared" si="28"/>
        <v/>
      </c>
      <c r="Y12" s="237"/>
      <c r="Z12" s="89" t="str">
        <f t="shared" si="29"/>
        <v/>
      </c>
      <c r="AA12" s="237"/>
      <c r="AB12" s="85"/>
      <c r="AC12" s="85"/>
      <c r="AD12" s="237"/>
      <c r="AE12" s="89" t="str">
        <f t="shared" si="30"/>
        <v/>
      </c>
      <c r="AF12" s="85"/>
      <c r="AG12" s="85" t="str">
        <f t="shared" si="31"/>
        <v/>
      </c>
      <c r="AH12" s="237"/>
      <c r="AI12" s="237" t="str">
        <f t="shared" si="32"/>
        <v/>
      </c>
      <c r="AJ12" s="237"/>
      <c r="AK12" s="237"/>
      <c r="AL12" s="237" t="str">
        <f t="shared" si="33"/>
        <v/>
      </c>
      <c r="AM12" s="271"/>
      <c r="AN12" s="237"/>
      <c r="AO12" s="89" t="str">
        <f t="shared" si="34"/>
        <v/>
      </c>
      <c r="AP12" s="85"/>
      <c r="AQ12" s="85"/>
      <c r="AR12" s="410"/>
      <c r="AS12" s="237"/>
      <c r="AT12" s="89" t="str">
        <f t="shared" si="35"/>
        <v/>
      </c>
      <c r="AU12" s="85"/>
      <c r="AV12" s="85"/>
      <c r="AW12" s="411"/>
      <c r="AX12" s="237"/>
      <c r="AY12" s="237" t="str">
        <f t="shared" si="36"/>
        <v/>
      </c>
      <c r="AZ12" s="237"/>
      <c r="BA12" s="89" t="str">
        <f t="shared" si="37"/>
        <v/>
      </c>
      <c r="BB12" s="85"/>
      <c r="BC12" s="237"/>
      <c r="BD12" s="89" t="str">
        <f t="shared" si="38"/>
        <v/>
      </c>
      <c r="BE12" s="85"/>
      <c r="BF12" s="237" t="str">
        <f t="shared" si="39"/>
        <v/>
      </c>
      <c r="BG12" s="85"/>
      <c r="BH12" s="85"/>
      <c r="BI12" s="85"/>
      <c r="BJ12" s="85"/>
      <c r="BK12" s="237"/>
      <c r="BL12" s="237"/>
      <c r="BM12" s="412"/>
      <c r="BN12" s="412"/>
      <c r="BO12" s="85"/>
      <c r="BP12" s="85"/>
      <c r="BQ12" s="85"/>
      <c r="BR12" s="85"/>
      <c r="BS12" s="237"/>
      <c r="BT12" s="85"/>
      <c r="BU12" s="85"/>
      <c r="BV12" s="85"/>
      <c r="BW12" s="85"/>
      <c r="BX12" s="85"/>
      <c r="BY12" s="85"/>
      <c r="BZ12" s="85" t="str">
        <f t="shared" si="40"/>
        <v/>
      </c>
      <c r="CA12" s="85"/>
      <c r="CB12" s="85"/>
      <c r="CC12" s="85" t="str">
        <f t="shared" si="41"/>
        <v/>
      </c>
      <c r="CD12" s="85"/>
      <c r="CE12" s="85" t="str">
        <f t="shared" si="42"/>
        <v/>
      </c>
      <c r="CF12" s="85"/>
      <c r="CG12" s="85" t="str">
        <f t="shared" si="43"/>
        <v/>
      </c>
      <c r="CH12" s="271"/>
      <c r="CI12" s="85" t="str">
        <f t="shared" si="44"/>
        <v/>
      </c>
      <c r="CJ12" s="85" t="str">
        <f t="shared" si="45"/>
        <v/>
      </c>
      <c r="CK12" s="85" t="str">
        <f t="shared" si="46"/>
        <v/>
      </c>
      <c r="CL12" s="85"/>
      <c r="CM12" s="85" t="str">
        <f t="shared" si="47"/>
        <v/>
      </c>
      <c r="CN12" s="238"/>
      <c r="CO12" s="238" t="s">
        <v>5304</v>
      </c>
      <c r="CP12" s="112"/>
      <c r="CQ12" s="112"/>
      <c r="CR12" s="133" t="str">
        <f t="shared" ca="1" si="48"/>
        <v/>
      </c>
      <c r="CS12" s="112"/>
      <c r="CT12" s="112"/>
      <c r="CU12" s="112"/>
      <c r="CV12" s="119"/>
    </row>
    <row r="13" spans="1:100" collapsed="1" x14ac:dyDescent="0.2">
      <c r="A13" s="237"/>
      <c r="B13" s="237"/>
      <c r="C13" s="89" t="str">
        <f t="shared" si="20"/>
        <v/>
      </c>
      <c r="D13" s="85"/>
      <c r="E13" s="85"/>
      <c r="F13" s="237"/>
      <c r="G13" s="237"/>
      <c r="H13" s="237"/>
      <c r="I13" s="237"/>
      <c r="J13" s="89" t="str">
        <f t="shared" si="21"/>
        <v/>
      </c>
      <c r="K13" s="85"/>
      <c r="L13" s="85"/>
      <c r="M13" s="85" t="str">
        <f t="shared" si="22"/>
        <v/>
      </c>
      <c r="N13" s="86"/>
      <c r="O13" s="89" t="str">
        <f t="shared" si="23"/>
        <v/>
      </c>
      <c r="P13" s="237"/>
      <c r="Q13" s="89" t="str">
        <f t="shared" si="24"/>
        <v/>
      </c>
      <c r="R13" s="237"/>
      <c r="S13" s="89" t="str">
        <f t="shared" si="25"/>
        <v/>
      </c>
      <c r="T13" s="85"/>
      <c r="U13" s="89" t="str">
        <f t="shared" si="26"/>
        <v/>
      </c>
      <c r="V13" s="409" t="str">
        <f t="shared" si="27"/>
        <v/>
      </c>
      <c r="W13" s="85"/>
      <c r="X13" s="89" t="str">
        <f t="shared" si="28"/>
        <v/>
      </c>
      <c r="Y13" s="237"/>
      <c r="Z13" s="89" t="str">
        <f t="shared" si="29"/>
        <v/>
      </c>
      <c r="AA13" s="237"/>
      <c r="AB13" s="85"/>
      <c r="AC13" s="85"/>
      <c r="AD13" s="237"/>
      <c r="AE13" s="89" t="str">
        <f t="shared" si="30"/>
        <v/>
      </c>
      <c r="AF13" s="85"/>
      <c r="AG13" s="85" t="str">
        <f t="shared" si="31"/>
        <v/>
      </c>
      <c r="AH13" s="237"/>
      <c r="AI13" s="237" t="str">
        <f t="shared" si="32"/>
        <v/>
      </c>
      <c r="AJ13" s="237"/>
      <c r="AK13" s="237"/>
      <c r="AL13" s="237" t="str">
        <f t="shared" si="33"/>
        <v/>
      </c>
      <c r="AM13" s="271"/>
      <c r="AN13" s="237"/>
      <c r="AO13" s="89" t="str">
        <f t="shared" si="34"/>
        <v/>
      </c>
      <c r="AP13" s="85"/>
      <c r="AQ13" s="85"/>
      <c r="AR13" s="410"/>
      <c r="AS13" s="237"/>
      <c r="AT13" s="89" t="str">
        <f t="shared" si="35"/>
        <v/>
      </c>
      <c r="AU13" s="85"/>
      <c r="AV13" s="85"/>
      <c r="AW13" s="411"/>
      <c r="AX13" s="237"/>
      <c r="AY13" s="237" t="str">
        <f t="shared" si="36"/>
        <v/>
      </c>
      <c r="AZ13" s="237"/>
      <c r="BA13" s="89" t="str">
        <f t="shared" si="37"/>
        <v/>
      </c>
      <c r="BB13" s="85"/>
      <c r="BC13" s="237"/>
      <c r="BD13" s="89" t="str">
        <f t="shared" si="38"/>
        <v/>
      </c>
      <c r="BE13" s="85"/>
      <c r="BF13" s="237" t="str">
        <f t="shared" si="39"/>
        <v/>
      </c>
      <c r="BG13" s="85"/>
      <c r="BH13" s="85"/>
      <c r="BI13" s="85"/>
      <c r="BJ13" s="85"/>
      <c r="BK13" s="237"/>
      <c r="BL13" s="237"/>
      <c r="BM13" s="412"/>
      <c r="BN13" s="412"/>
      <c r="BO13" s="85"/>
      <c r="BP13" s="85"/>
      <c r="BQ13" s="85"/>
      <c r="BR13" s="85"/>
      <c r="BS13" s="237"/>
      <c r="BT13" s="85"/>
      <c r="BU13" s="85"/>
      <c r="BV13" s="85"/>
      <c r="BW13" s="85"/>
      <c r="BX13" s="85"/>
      <c r="BY13" s="85"/>
      <c r="BZ13" s="85" t="str">
        <f t="shared" si="40"/>
        <v/>
      </c>
      <c r="CA13" s="85"/>
      <c r="CB13" s="85"/>
      <c r="CC13" s="85" t="str">
        <f t="shared" si="41"/>
        <v/>
      </c>
      <c r="CD13" s="85"/>
      <c r="CE13" s="85" t="str">
        <f t="shared" si="42"/>
        <v/>
      </c>
      <c r="CF13" s="85"/>
      <c r="CG13" s="85" t="str">
        <f t="shared" si="43"/>
        <v/>
      </c>
      <c r="CH13" s="271"/>
      <c r="CI13" s="85" t="str">
        <f t="shared" si="44"/>
        <v/>
      </c>
      <c r="CJ13" s="85" t="str">
        <f t="shared" si="45"/>
        <v/>
      </c>
      <c r="CK13" s="85" t="str">
        <f t="shared" si="46"/>
        <v/>
      </c>
      <c r="CL13" s="85"/>
      <c r="CM13" s="85" t="str">
        <f t="shared" si="47"/>
        <v/>
      </c>
      <c r="CN13" s="238"/>
      <c r="CO13" s="238" t="s">
        <v>5304</v>
      </c>
      <c r="CP13" s="112"/>
      <c r="CQ13" s="112"/>
      <c r="CR13" s="133" t="str">
        <f t="shared" ca="1" si="48"/>
        <v/>
      </c>
      <c r="CS13" s="112"/>
      <c r="CT13" s="112"/>
      <c r="CU13" s="112"/>
      <c r="CV13" s="119"/>
    </row>
    <row r="14" spans="1:100" collapsed="1" x14ac:dyDescent="0.2">
      <c r="A14" s="237"/>
      <c r="B14" s="237"/>
      <c r="C14" s="89" t="str">
        <f t="shared" si="20"/>
        <v/>
      </c>
      <c r="D14" s="85"/>
      <c r="E14" s="85"/>
      <c r="F14" s="237"/>
      <c r="G14" s="237"/>
      <c r="H14" s="237"/>
      <c r="I14" s="237"/>
      <c r="J14" s="89" t="str">
        <f t="shared" si="21"/>
        <v/>
      </c>
      <c r="K14" s="85"/>
      <c r="L14" s="85"/>
      <c r="M14" s="85" t="str">
        <f t="shared" si="22"/>
        <v/>
      </c>
      <c r="N14" s="86"/>
      <c r="O14" s="89" t="str">
        <f t="shared" si="23"/>
        <v/>
      </c>
      <c r="P14" s="237"/>
      <c r="Q14" s="89" t="str">
        <f t="shared" si="24"/>
        <v/>
      </c>
      <c r="R14" s="237"/>
      <c r="S14" s="89" t="str">
        <f t="shared" si="25"/>
        <v/>
      </c>
      <c r="T14" s="85"/>
      <c r="U14" s="89" t="str">
        <f t="shared" si="26"/>
        <v/>
      </c>
      <c r="V14" s="409" t="str">
        <f t="shared" si="27"/>
        <v/>
      </c>
      <c r="W14" s="85"/>
      <c r="X14" s="89" t="str">
        <f t="shared" si="28"/>
        <v/>
      </c>
      <c r="Y14" s="237"/>
      <c r="Z14" s="89" t="str">
        <f t="shared" si="29"/>
        <v/>
      </c>
      <c r="AA14" s="237"/>
      <c r="AB14" s="85"/>
      <c r="AC14" s="85"/>
      <c r="AD14" s="237"/>
      <c r="AE14" s="89" t="str">
        <f t="shared" si="30"/>
        <v/>
      </c>
      <c r="AF14" s="85"/>
      <c r="AG14" s="85" t="str">
        <f t="shared" si="31"/>
        <v/>
      </c>
      <c r="AH14" s="237"/>
      <c r="AI14" s="237" t="str">
        <f t="shared" si="32"/>
        <v/>
      </c>
      <c r="AJ14" s="237"/>
      <c r="AK14" s="237"/>
      <c r="AL14" s="237" t="str">
        <f t="shared" si="33"/>
        <v/>
      </c>
      <c r="AM14" s="271"/>
      <c r="AN14" s="237"/>
      <c r="AO14" s="89" t="str">
        <f t="shared" si="34"/>
        <v/>
      </c>
      <c r="AP14" s="85"/>
      <c r="AQ14" s="85"/>
      <c r="AR14" s="410"/>
      <c r="AS14" s="237"/>
      <c r="AT14" s="89" t="str">
        <f t="shared" si="35"/>
        <v/>
      </c>
      <c r="AU14" s="85"/>
      <c r="AV14" s="85"/>
      <c r="AW14" s="411"/>
      <c r="AX14" s="237"/>
      <c r="AY14" s="237" t="str">
        <f t="shared" si="36"/>
        <v/>
      </c>
      <c r="AZ14" s="237"/>
      <c r="BA14" s="89" t="str">
        <f t="shared" si="37"/>
        <v/>
      </c>
      <c r="BB14" s="85"/>
      <c r="BC14" s="237"/>
      <c r="BD14" s="89" t="str">
        <f t="shared" si="38"/>
        <v/>
      </c>
      <c r="BE14" s="85"/>
      <c r="BF14" s="237" t="str">
        <f t="shared" si="39"/>
        <v/>
      </c>
      <c r="BG14" s="85"/>
      <c r="BH14" s="85"/>
      <c r="BI14" s="85"/>
      <c r="BJ14" s="85"/>
      <c r="BK14" s="237"/>
      <c r="BL14" s="237"/>
      <c r="BM14" s="412"/>
      <c r="BN14" s="412"/>
      <c r="BO14" s="85"/>
      <c r="BP14" s="85"/>
      <c r="BQ14" s="85"/>
      <c r="BR14" s="85"/>
      <c r="BS14" s="237"/>
      <c r="BT14" s="85"/>
      <c r="BU14" s="85"/>
      <c r="BV14" s="85"/>
      <c r="BW14" s="85"/>
      <c r="BX14" s="85"/>
      <c r="BY14" s="85"/>
      <c r="BZ14" s="85" t="str">
        <f t="shared" si="40"/>
        <v/>
      </c>
      <c r="CA14" s="85"/>
      <c r="CB14" s="85"/>
      <c r="CC14" s="85" t="str">
        <f t="shared" si="41"/>
        <v/>
      </c>
      <c r="CD14" s="85"/>
      <c r="CE14" s="85" t="str">
        <f t="shared" si="42"/>
        <v/>
      </c>
      <c r="CF14" s="85"/>
      <c r="CG14" s="85" t="str">
        <f t="shared" si="43"/>
        <v/>
      </c>
      <c r="CH14" s="271"/>
      <c r="CI14" s="85" t="str">
        <f t="shared" si="44"/>
        <v/>
      </c>
      <c r="CJ14" s="85" t="str">
        <f t="shared" si="45"/>
        <v/>
      </c>
      <c r="CK14" s="85" t="str">
        <f t="shared" si="46"/>
        <v/>
      </c>
      <c r="CL14" s="85"/>
      <c r="CM14" s="85" t="str">
        <f t="shared" si="47"/>
        <v/>
      </c>
      <c r="CN14" s="238"/>
      <c r="CO14" s="238" t="s">
        <v>5304</v>
      </c>
      <c r="CP14" s="112"/>
      <c r="CQ14" s="112"/>
      <c r="CR14" s="133" t="str">
        <f t="shared" ca="1" si="48"/>
        <v/>
      </c>
      <c r="CS14" s="112"/>
      <c r="CT14" s="112"/>
      <c r="CU14" s="112"/>
      <c r="CV14" s="119"/>
    </row>
    <row r="15" spans="1:100" collapsed="1" x14ac:dyDescent="0.2">
      <c r="A15" s="237"/>
      <c r="B15" s="237"/>
      <c r="C15" s="89" t="str">
        <f t="shared" si="20"/>
        <v/>
      </c>
      <c r="D15" s="85"/>
      <c r="E15" s="85"/>
      <c r="F15" s="237"/>
      <c r="G15" s="237"/>
      <c r="H15" s="237"/>
      <c r="I15" s="237"/>
      <c r="J15" s="89" t="str">
        <f t="shared" si="21"/>
        <v/>
      </c>
      <c r="K15" s="85"/>
      <c r="L15" s="85"/>
      <c r="M15" s="85" t="str">
        <f t="shared" si="22"/>
        <v/>
      </c>
      <c r="N15" s="86"/>
      <c r="O15" s="89" t="str">
        <f t="shared" si="23"/>
        <v/>
      </c>
      <c r="P15" s="237"/>
      <c r="Q15" s="89" t="str">
        <f t="shared" si="24"/>
        <v/>
      </c>
      <c r="R15" s="237"/>
      <c r="S15" s="89" t="str">
        <f t="shared" si="25"/>
        <v/>
      </c>
      <c r="T15" s="85"/>
      <c r="U15" s="89" t="str">
        <f t="shared" si="26"/>
        <v/>
      </c>
      <c r="V15" s="409" t="str">
        <f t="shared" si="27"/>
        <v/>
      </c>
      <c r="W15" s="85"/>
      <c r="X15" s="89" t="str">
        <f t="shared" si="28"/>
        <v/>
      </c>
      <c r="Y15" s="237"/>
      <c r="Z15" s="89" t="str">
        <f t="shared" si="29"/>
        <v/>
      </c>
      <c r="AA15" s="237"/>
      <c r="AB15" s="85"/>
      <c r="AC15" s="85"/>
      <c r="AD15" s="237"/>
      <c r="AE15" s="89" t="str">
        <f t="shared" si="30"/>
        <v/>
      </c>
      <c r="AF15" s="85"/>
      <c r="AG15" s="85" t="str">
        <f t="shared" si="31"/>
        <v/>
      </c>
      <c r="AH15" s="237"/>
      <c r="AI15" s="237" t="str">
        <f t="shared" si="32"/>
        <v/>
      </c>
      <c r="AJ15" s="237"/>
      <c r="AK15" s="237"/>
      <c r="AL15" s="237" t="str">
        <f t="shared" si="33"/>
        <v/>
      </c>
      <c r="AM15" s="271"/>
      <c r="AN15" s="237"/>
      <c r="AO15" s="89" t="str">
        <f t="shared" si="34"/>
        <v/>
      </c>
      <c r="AP15" s="85"/>
      <c r="AQ15" s="85"/>
      <c r="AR15" s="410"/>
      <c r="AS15" s="237"/>
      <c r="AT15" s="89" t="str">
        <f t="shared" si="35"/>
        <v/>
      </c>
      <c r="AU15" s="85"/>
      <c r="AV15" s="85"/>
      <c r="AW15" s="411"/>
      <c r="AX15" s="237"/>
      <c r="AY15" s="237" t="str">
        <f t="shared" si="36"/>
        <v/>
      </c>
      <c r="AZ15" s="237"/>
      <c r="BA15" s="89" t="str">
        <f t="shared" si="37"/>
        <v/>
      </c>
      <c r="BB15" s="85"/>
      <c r="BC15" s="237"/>
      <c r="BD15" s="89" t="str">
        <f t="shared" si="38"/>
        <v/>
      </c>
      <c r="BE15" s="85"/>
      <c r="BF15" s="237" t="str">
        <f t="shared" si="39"/>
        <v/>
      </c>
      <c r="BG15" s="85"/>
      <c r="BH15" s="85"/>
      <c r="BI15" s="85"/>
      <c r="BJ15" s="85"/>
      <c r="BK15" s="237"/>
      <c r="BL15" s="237"/>
      <c r="BM15" s="412"/>
      <c r="BN15" s="412"/>
      <c r="BO15" s="85"/>
      <c r="BP15" s="85"/>
      <c r="BQ15" s="85"/>
      <c r="BR15" s="85"/>
      <c r="BS15" s="237"/>
      <c r="BT15" s="85"/>
      <c r="BU15" s="85"/>
      <c r="BV15" s="85"/>
      <c r="BW15" s="85"/>
      <c r="BX15" s="85"/>
      <c r="BY15" s="85"/>
      <c r="BZ15" s="85" t="str">
        <f t="shared" si="40"/>
        <v/>
      </c>
      <c r="CA15" s="85"/>
      <c r="CB15" s="85"/>
      <c r="CC15" s="85" t="str">
        <f t="shared" si="41"/>
        <v/>
      </c>
      <c r="CD15" s="85"/>
      <c r="CE15" s="85" t="str">
        <f t="shared" si="42"/>
        <v/>
      </c>
      <c r="CF15" s="85"/>
      <c r="CG15" s="85" t="str">
        <f t="shared" si="43"/>
        <v/>
      </c>
      <c r="CH15" s="271"/>
      <c r="CI15" s="85" t="str">
        <f t="shared" si="44"/>
        <v/>
      </c>
      <c r="CJ15" s="85" t="str">
        <f t="shared" si="45"/>
        <v/>
      </c>
      <c r="CK15" s="85" t="str">
        <f t="shared" si="46"/>
        <v/>
      </c>
      <c r="CL15" s="85"/>
      <c r="CM15" s="85" t="str">
        <f t="shared" si="47"/>
        <v/>
      </c>
      <c r="CN15" s="238"/>
      <c r="CO15" s="238" t="s">
        <v>5304</v>
      </c>
      <c r="CP15" s="112"/>
      <c r="CQ15" s="112"/>
      <c r="CR15" s="133" t="str">
        <f t="shared" ca="1" si="48"/>
        <v/>
      </c>
      <c r="CS15" s="112"/>
      <c r="CT15" s="112"/>
      <c r="CU15" s="112"/>
      <c r="CV15" s="119"/>
    </row>
    <row r="16" spans="1:100" collapsed="1" x14ac:dyDescent="0.2">
      <c r="A16" s="237"/>
      <c r="B16" s="237"/>
      <c r="C16" s="89" t="str">
        <f t="shared" si="20"/>
        <v/>
      </c>
      <c r="D16" s="85"/>
      <c r="E16" s="85"/>
      <c r="F16" s="237"/>
      <c r="G16" s="237"/>
      <c r="H16" s="237"/>
      <c r="I16" s="237"/>
      <c r="J16" s="89" t="str">
        <f t="shared" si="21"/>
        <v/>
      </c>
      <c r="K16" s="85"/>
      <c r="L16" s="85"/>
      <c r="M16" s="85" t="str">
        <f t="shared" si="22"/>
        <v/>
      </c>
      <c r="N16" s="86"/>
      <c r="O16" s="89" t="str">
        <f t="shared" si="23"/>
        <v/>
      </c>
      <c r="P16" s="237"/>
      <c r="Q16" s="89" t="str">
        <f t="shared" si="24"/>
        <v/>
      </c>
      <c r="R16" s="237"/>
      <c r="S16" s="89" t="str">
        <f t="shared" si="25"/>
        <v/>
      </c>
      <c r="T16" s="85"/>
      <c r="U16" s="89" t="str">
        <f t="shared" si="26"/>
        <v/>
      </c>
      <c r="V16" s="409" t="str">
        <f t="shared" si="27"/>
        <v/>
      </c>
      <c r="W16" s="85"/>
      <c r="X16" s="89" t="str">
        <f t="shared" si="28"/>
        <v/>
      </c>
      <c r="Y16" s="237"/>
      <c r="Z16" s="89" t="str">
        <f t="shared" si="29"/>
        <v/>
      </c>
      <c r="AA16" s="237"/>
      <c r="AB16" s="85"/>
      <c r="AC16" s="85"/>
      <c r="AD16" s="237"/>
      <c r="AE16" s="89" t="str">
        <f t="shared" si="30"/>
        <v/>
      </c>
      <c r="AF16" s="85"/>
      <c r="AG16" s="85" t="str">
        <f t="shared" si="31"/>
        <v/>
      </c>
      <c r="AH16" s="237"/>
      <c r="AI16" s="237" t="str">
        <f t="shared" si="32"/>
        <v/>
      </c>
      <c r="AJ16" s="237"/>
      <c r="AK16" s="237"/>
      <c r="AL16" s="237" t="str">
        <f t="shared" si="33"/>
        <v/>
      </c>
      <c r="AM16" s="271"/>
      <c r="AN16" s="237"/>
      <c r="AO16" s="89" t="str">
        <f t="shared" si="34"/>
        <v/>
      </c>
      <c r="AP16" s="85"/>
      <c r="AQ16" s="85"/>
      <c r="AR16" s="410"/>
      <c r="AS16" s="237"/>
      <c r="AT16" s="89" t="str">
        <f t="shared" si="35"/>
        <v/>
      </c>
      <c r="AU16" s="85"/>
      <c r="AV16" s="85"/>
      <c r="AW16" s="411"/>
      <c r="AX16" s="237"/>
      <c r="AY16" s="237" t="str">
        <f t="shared" si="36"/>
        <v/>
      </c>
      <c r="AZ16" s="237"/>
      <c r="BA16" s="89" t="str">
        <f t="shared" si="37"/>
        <v/>
      </c>
      <c r="BB16" s="85"/>
      <c r="BC16" s="237"/>
      <c r="BD16" s="89" t="str">
        <f t="shared" si="38"/>
        <v/>
      </c>
      <c r="BE16" s="85"/>
      <c r="BF16" s="237" t="str">
        <f t="shared" si="39"/>
        <v/>
      </c>
      <c r="BG16" s="85"/>
      <c r="BH16" s="85"/>
      <c r="BI16" s="85"/>
      <c r="BJ16" s="85"/>
      <c r="BK16" s="237"/>
      <c r="BL16" s="237"/>
      <c r="BM16" s="412"/>
      <c r="BN16" s="412"/>
      <c r="BO16" s="85"/>
      <c r="BP16" s="85"/>
      <c r="BQ16" s="85"/>
      <c r="BR16" s="85"/>
      <c r="BS16" s="237"/>
      <c r="BT16" s="85"/>
      <c r="BU16" s="85"/>
      <c r="BV16" s="85"/>
      <c r="BW16" s="85"/>
      <c r="BX16" s="85"/>
      <c r="BY16" s="85"/>
      <c r="BZ16" s="85" t="str">
        <f t="shared" si="40"/>
        <v/>
      </c>
      <c r="CA16" s="85"/>
      <c r="CB16" s="85"/>
      <c r="CC16" s="85" t="str">
        <f t="shared" si="41"/>
        <v/>
      </c>
      <c r="CD16" s="85"/>
      <c r="CE16" s="85" t="str">
        <f t="shared" si="42"/>
        <v/>
      </c>
      <c r="CF16" s="85"/>
      <c r="CG16" s="85" t="str">
        <f t="shared" si="43"/>
        <v/>
      </c>
      <c r="CH16" s="271"/>
      <c r="CI16" s="85" t="str">
        <f t="shared" si="44"/>
        <v/>
      </c>
      <c r="CJ16" s="85" t="str">
        <f t="shared" si="45"/>
        <v/>
      </c>
      <c r="CK16" s="85" t="str">
        <f t="shared" si="46"/>
        <v/>
      </c>
      <c r="CL16" s="85"/>
      <c r="CM16" s="85" t="str">
        <f t="shared" si="47"/>
        <v/>
      </c>
      <c r="CN16" s="238"/>
      <c r="CO16" s="238" t="s">
        <v>5304</v>
      </c>
      <c r="CP16" s="112"/>
      <c r="CQ16" s="112"/>
      <c r="CR16" s="133" t="str">
        <f t="shared" ca="1" si="48"/>
        <v/>
      </c>
      <c r="CS16" s="112"/>
      <c r="CT16" s="112"/>
      <c r="CU16" s="112"/>
      <c r="CV16" s="119"/>
    </row>
    <row r="17" spans="1:100" collapsed="1" x14ac:dyDescent="0.2">
      <c r="A17" s="237"/>
      <c r="B17" s="237"/>
      <c r="C17" s="89" t="str">
        <f t="shared" si="20"/>
        <v/>
      </c>
      <c r="D17" s="85"/>
      <c r="E17" s="85"/>
      <c r="F17" s="237"/>
      <c r="G17" s="237"/>
      <c r="H17" s="237"/>
      <c r="I17" s="237"/>
      <c r="J17" s="89" t="str">
        <f t="shared" si="21"/>
        <v/>
      </c>
      <c r="K17" s="85"/>
      <c r="L17" s="85"/>
      <c r="M17" s="85" t="str">
        <f t="shared" si="22"/>
        <v/>
      </c>
      <c r="N17" s="86"/>
      <c r="O17" s="89" t="str">
        <f t="shared" si="23"/>
        <v/>
      </c>
      <c r="P17" s="237"/>
      <c r="Q17" s="89" t="str">
        <f t="shared" si="24"/>
        <v/>
      </c>
      <c r="R17" s="237"/>
      <c r="S17" s="89" t="str">
        <f t="shared" si="25"/>
        <v/>
      </c>
      <c r="T17" s="85"/>
      <c r="U17" s="89" t="str">
        <f t="shared" si="26"/>
        <v/>
      </c>
      <c r="V17" s="409" t="str">
        <f t="shared" si="27"/>
        <v/>
      </c>
      <c r="W17" s="85"/>
      <c r="X17" s="89" t="str">
        <f t="shared" si="28"/>
        <v/>
      </c>
      <c r="Y17" s="237"/>
      <c r="Z17" s="89" t="str">
        <f t="shared" si="29"/>
        <v/>
      </c>
      <c r="AA17" s="237"/>
      <c r="AB17" s="85"/>
      <c r="AC17" s="85"/>
      <c r="AD17" s="237"/>
      <c r="AE17" s="89" t="str">
        <f t="shared" si="30"/>
        <v/>
      </c>
      <c r="AF17" s="85"/>
      <c r="AG17" s="85" t="str">
        <f t="shared" si="31"/>
        <v/>
      </c>
      <c r="AH17" s="237"/>
      <c r="AI17" s="237" t="str">
        <f t="shared" si="32"/>
        <v/>
      </c>
      <c r="AJ17" s="237"/>
      <c r="AK17" s="237"/>
      <c r="AL17" s="237" t="str">
        <f t="shared" si="33"/>
        <v/>
      </c>
      <c r="AM17" s="271"/>
      <c r="AN17" s="237"/>
      <c r="AO17" s="89" t="str">
        <f t="shared" si="34"/>
        <v/>
      </c>
      <c r="AP17" s="85"/>
      <c r="AQ17" s="85"/>
      <c r="AR17" s="410"/>
      <c r="AS17" s="237"/>
      <c r="AT17" s="89" t="str">
        <f t="shared" si="35"/>
        <v/>
      </c>
      <c r="AU17" s="85"/>
      <c r="AV17" s="85"/>
      <c r="AW17" s="411"/>
      <c r="AX17" s="237"/>
      <c r="AY17" s="237" t="str">
        <f t="shared" si="36"/>
        <v/>
      </c>
      <c r="AZ17" s="237"/>
      <c r="BA17" s="89" t="str">
        <f t="shared" si="37"/>
        <v/>
      </c>
      <c r="BB17" s="85"/>
      <c r="BC17" s="237"/>
      <c r="BD17" s="89" t="str">
        <f t="shared" si="38"/>
        <v/>
      </c>
      <c r="BE17" s="85"/>
      <c r="BF17" s="237" t="str">
        <f t="shared" si="39"/>
        <v/>
      </c>
      <c r="BG17" s="85"/>
      <c r="BH17" s="85"/>
      <c r="BI17" s="85"/>
      <c r="BJ17" s="85"/>
      <c r="BK17" s="237"/>
      <c r="BL17" s="237"/>
      <c r="BM17" s="412"/>
      <c r="BN17" s="412"/>
      <c r="BO17" s="85"/>
      <c r="BP17" s="85"/>
      <c r="BQ17" s="85"/>
      <c r="BR17" s="85"/>
      <c r="BS17" s="237"/>
      <c r="BT17" s="85"/>
      <c r="BU17" s="85"/>
      <c r="BV17" s="85"/>
      <c r="BW17" s="85"/>
      <c r="BX17" s="85"/>
      <c r="BY17" s="85"/>
      <c r="BZ17" s="85" t="str">
        <f t="shared" si="40"/>
        <v/>
      </c>
      <c r="CA17" s="85"/>
      <c r="CB17" s="85"/>
      <c r="CC17" s="85" t="str">
        <f t="shared" si="41"/>
        <v/>
      </c>
      <c r="CD17" s="85"/>
      <c r="CE17" s="85" t="str">
        <f t="shared" si="42"/>
        <v/>
      </c>
      <c r="CF17" s="85"/>
      <c r="CG17" s="85" t="str">
        <f t="shared" si="43"/>
        <v/>
      </c>
      <c r="CH17" s="271"/>
      <c r="CI17" s="85" t="str">
        <f t="shared" si="44"/>
        <v/>
      </c>
      <c r="CJ17" s="85" t="str">
        <f t="shared" si="45"/>
        <v/>
      </c>
      <c r="CK17" s="85" t="str">
        <f t="shared" si="46"/>
        <v/>
      </c>
      <c r="CL17" s="85"/>
      <c r="CM17" s="85" t="str">
        <f t="shared" si="47"/>
        <v/>
      </c>
      <c r="CN17" s="238"/>
      <c r="CO17" s="238" t="s">
        <v>5304</v>
      </c>
      <c r="CP17" s="112"/>
      <c r="CQ17" s="112"/>
      <c r="CR17" s="133" t="str">
        <f t="shared" ca="1" si="48"/>
        <v/>
      </c>
      <c r="CS17" s="112"/>
      <c r="CT17" s="112"/>
      <c r="CU17" s="112"/>
      <c r="CV17" s="119"/>
    </row>
    <row r="18" spans="1:100" collapsed="1" x14ac:dyDescent="0.2">
      <c r="A18" s="237"/>
      <c r="B18" s="237"/>
      <c r="C18" s="89" t="str">
        <f t="shared" si="20"/>
        <v/>
      </c>
      <c r="D18" s="85"/>
      <c r="E18" s="85"/>
      <c r="F18" s="237"/>
      <c r="G18" s="237"/>
      <c r="H18" s="237"/>
      <c r="I18" s="237"/>
      <c r="J18" s="89" t="str">
        <f t="shared" si="21"/>
        <v/>
      </c>
      <c r="K18" s="85"/>
      <c r="L18" s="85"/>
      <c r="M18" s="85" t="str">
        <f t="shared" si="22"/>
        <v/>
      </c>
      <c r="N18" s="86"/>
      <c r="O18" s="89" t="str">
        <f t="shared" si="23"/>
        <v/>
      </c>
      <c r="P18" s="237"/>
      <c r="Q18" s="89" t="str">
        <f t="shared" si="24"/>
        <v/>
      </c>
      <c r="R18" s="237"/>
      <c r="S18" s="89" t="str">
        <f t="shared" si="25"/>
        <v/>
      </c>
      <c r="T18" s="85"/>
      <c r="U18" s="89" t="str">
        <f t="shared" si="26"/>
        <v/>
      </c>
      <c r="V18" s="409" t="str">
        <f t="shared" si="27"/>
        <v/>
      </c>
      <c r="W18" s="85"/>
      <c r="X18" s="89" t="str">
        <f t="shared" si="28"/>
        <v/>
      </c>
      <c r="Y18" s="237"/>
      <c r="Z18" s="89" t="str">
        <f t="shared" si="29"/>
        <v/>
      </c>
      <c r="AA18" s="237"/>
      <c r="AB18" s="85"/>
      <c r="AC18" s="85"/>
      <c r="AD18" s="237"/>
      <c r="AE18" s="89" t="str">
        <f t="shared" si="30"/>
        <v/>
      </c>
      <c r="AF18" s="85"/>
      <c r="AG18" s="85" t="str">
        <f t="shared" si="31"/>
        <v/>
      </c>
      <c r="AH18" s="237"/>
      <c r="AI18" s="237" t="str">
        <f t="shared" si="32"/>
        <v/>
      </c>
      <c r="AJ18" s="237"/>
      <c r="AK18" s="237"/>
      <c r="AL18" s="237" t="str">
        <f t="shared" si="33"/>
        <v/>
      </c>
      <c r="AM18" s="271"/>
      <c r="AN18" s="237"/>
      <c r="AO18" s="89" t="str">
        <f t="shared" si="34"/>
        <v/>
      </c>
      <c r="AP18" s="85"/>
      <c r="AQ18" s="85"/>
      <c r="AR18" s="410"/>
      <c r="AS18" s="237"/>
      <c r="AT18" s="89" t="str">
        <f t="shared" si="35"/>
        <v/>
      </c>
      <c r="AU18" s="85"/>
      <c r="AV18" s="85"/>
      <c r="AW18" s="411"/>
      <c r="AX18" s="237"/>
      <c r="AY18" s="237" t="str">
        <f t="shared" si="36"/>
        <v/>
      </c>
      <c r="AZ18" s="237"/>
      <c r="BA18" s="89" t="str">
        <f t="shared" si="37"/>
        <v/>
      </c>
      <c r="BB18" s="85"/>
      <c r="BC18" s="237"/>
      <c r="BD18" s="89" t="str">
        <f t="shared" si="38"/>
        <v/>
      </c>
      <c r="BE18" s="85"/>
      <c r="BF18" s="237" t="str">
        <f t="shared" si="39"/>
        <v/>
      </c>
      <c r="BG18" s="85"/>
      <c r="BH18" s="85"/>
      <c r="BI18" s="85"/>
      <c r="BJ18" s="85"/>
      <c r="BK18" s="237"/>
      <c r="BL18" s="237"/>
      <c r="BM18" s="412"/>
      <c r="BN18" s="412"/>
      <c r="BO18" s="85"/>
      <c r="BP18" s="85"/>
      <c r="BQ18" s="85"/>
      <c r="BR18" s="85"/>
      <c r="BS18" s="237"/>
      <c r="BT18" s="85"/>
      <c r="BU18" s="85"/>
      <c r="BV18" s="85"/>
      <c r="BW18" s="85"/>
      <c r="BX18" s="85"/>
      <c r="BY18" s="85"/>
      <c r="BZ18" s="85" t="str">
        <f t="shared" si="40"/>
        <v/>
      </c>
      <c r="CA18" s="85"/>
      <c r="CB18" s="85"/>
      <c r="CC18" s="85" t="str">
        <f t="shared" si="41"/>
        <v/>
      </c>
      <c r="CD18" s="85"/>
      <c r="CE18" s="85" t="str">
        <f t="shared" si="42"/>
        <v/>
      </c>
      <c r="CF18" s="85"/>
      <c r="CG18" s="85" t="str">
        <f t="shared" si="43"/>
        <v/>
      </c>
      <c r="CH18" s="271"/>
      <c r="CI18" s="85" t="str">
        <f t="shared" si="44"/>
        <v/>
      </c>
      <c r="CJ18" s="85" t="str">
        <f t="shared" si="45"/>
        <v/>
      </c>
      <c r="CK18" s="85" t="str">
        <f t="shared" si="46"/>
        <v/>
      </c>
      <c r="CL18" s="85"/>
      <c r="CM18" s="85" t="str">
        <f t="shared" si="47"/>
        <v/>
      </c>
      <c r="CN18" s="238"/>
      <c r="CO18" s="238" t="s">
        <v>5304</v>
      </c>
      <c r="CP18" s="112"/>
      <c r="CQ18" s="112"/>
      <c r="CR18" s="133" t="str">
        <f t="shared" ca="1" si="48"/>
        <v/>
      </c>
      <c r="CS18" s="112"/>
      <c r="CT18" s="112"/>
      <c r="CU18" s="112"/>
      <c r="CV18" s="119"/>
    </row>
    <row r="19" spans="1:100" collapsed="1" x14ac:dyDescent="0.2">
      <c r="A19" s="237"/>
      <c r="B19" s="237"/>
      <c r="C19" s="89" t="str">
        <f t="shared" si="20"/>
        <v/>
      </c>
      <c r="D19" s="85"/>
      <c r="E19" s="85"/>
      <c r="F19" s="237"/>
      <c r="G19" s="237"/>
      <c r="H19" s="237"/>
      <c r="I19" s="237"/>
      <c r="J19" s="89" t="str">
        <f t="shared" si="21"/>
        <v/>
      </c>
      <c r="K19" s="85"/>
      <c r="L19" s="85"/>
      <c r="M19" s="85" t="str">
        <f t="shared" si="22"/>
        <v/>
      </c>
      <c r="N19" s="86"/>
      <c r="O19" s="89" t="str">
        <f t="shared" si="23"/>
        <v/>
      </c>
      <c r="P19" s="237"/>
      <c r="Q19" s="89" t="str">
        <f t="shared" si="24"/>
        <v/>
      </c>
      <c r="R19" s="237"/>
      <c r="S19" s="89" t="str">
        <f t="shared" si="25"/>
        <v/>
      </c>
      <c r="T19" s="85"/>
      <c r="U19" s="89" t="str">
        <f t="shared" si="26"/>
        <v/>
      </c>
      <c r="V19" s="409" t="str">
        <f t="shared" si="27"/>
        <v/>
      </c>
      <c r="W19" s="85"/>
      <c r="X19" s="89" t="str">
        <f t="shared" si="28"/>
        <v/>
      </c>
      <c r="Y19" s="237"/>
      <c r="Z19" s="89" t="str">
        <f t="shared" si="29"/>
        <v/>
      </c>
      <c r="AA19" s="237"/>
      <c r="AB19" s="85"/>
      <c r="AC19" s="85"/>
      <c r="AD19" s="237"/>
      <c r="AE19" s="89" t="str">
        <f t="shared" si="30"/>
        <v/>
      </c>
      <c r="AF19" s="85"/>
      <c r="AG19" s="85" t="str">
        <f t="shared" si="31"/>
        <v/>
      </c>
      <c r="AH19" s="237"/>
      <c r="AI19" s="237" t="str">
        <f t="shared" si="32"/>
        <v/>
      </c>
      <c r="AJ19" s="237"/>
      <c r="AK19" s="237"/>
      <c r="AL19" s="237" t="str">
        <f t="shared" si="33"/>
        <v/>
      </c>
      <c r="AM19" s="271"/>
      <c r="AN19" s="237"/>
      <c r="AO19" s="89" t="str">
        <f t="shared" si="34"/>
        <v/>
      </c>
      <c r="AP19" s="85"/>
      <c r="AQ19" s="85"/>
      <c r="AR19" s="410"/>
      <c r="AS19" s="237"/>
      <c r="AT19" s="89" t="str">
        <f t="shared" si="35"/>
        <v/>
      </c>
      <c r="AU19" s="85"/>
      <c r="AV19" s="85"/>
      <c r="AW19" s="411"/>
      <c r="AX19" s="237"/>
      <c r="AY19" s="237" t="str">
        <f t="shared" si="36"/>
        <v/>
      </c>
      <c r="AZ19" s="237"/>
      <c r="BA19" s="89" t="str">
        <f t="shared" si="37"/>
        <v/>
      </c>
      <c r="BB19" s="85"/>
      <c r="BC19" s="237"/>
      <c r="BD19" s="89" t="str">
        <f t="shared" si="38"/>
        <v/>
      </c>
      <c r="BE19" s="85"/>
      <c r="BF19" s="237" t="str">
        <f t="shared" si="39"/>
        <v/>
      </c>
      <c r="BG19" s="85"/>
      <c r="BH19" s="85"/>
      <c r="BI19" s="85"/>
      <c r="BJ19" s="85"/>
      <c r="BK19" s="237"/>
      <c r="BL19" s="237"/>
      <c r="BM19" s="412"/>
      <c r="BN19" s="412"/>
      <c r="BO19" s="85"/>
      <c r="BP19" s="85"/>
      <c r="BQ19" s="85"/>
      <c r="BR19" s="85"/>
      <c r="BS19" s="237"/>
      <c r="BT19" s="85"/>
      <c r="BU19" s="85"/>
      <c r="BV19" s="85"/>
      <c r="BW19" s="85"/>
      <c r="BX19" s="85"/>
      <c r="BY19" s="85"/>
      <c r="BZ19" s="85" t="str">
        <f t="shared" si="40"/>
        <v/>
      </c>
      <c r="CA19" s="85"/>
      <c r="CB19" s="85"/>
      <c r="CC19" s="85" t="str">
        <f t="shared" si="41"/>
        <v/>
      </c>
      <c r="CD19" s="85"/>
      <c r="CE19" s="85" t="str">
        <f t="shared" si="42"/>
        <v/>
      </c>
      <c r="CF19" s="85"/>
      <c r="CG19" s="85" t="str">
        <f t="shared" si="43"/>
        <v/>
      </c>
      <c r="CH19" s="271"/>
      <c r="CI19" s="85" t="str">
        <f t="shared" si="44"/>
        <v/>
      </c>
      <c r="CJ19" s="85" t="str">
        <f t="shared" si="45"/>
        <v/>
      </c>
      <c r="CK19" s="85" t="str">
        <f t="shared" si="46"/>
        <v/>
      </c>
      <c r="CL19" s="85"/>
      <c r="CM19" s="85" t="str">
        <f t="shared" si="47"/>
        <v/>
      </c>
      <c r="CN19" s="238"/>
      <c r="CO19" s="238" t="s">
        <v>5304</v>
      </c>
      <c r="CP19" s="112"/>
      <c r="CQ19" s="112"/>
      <c r="CR19" s="133" t="str">
        <f t="shared" ca="1" si="48"/>
        <v/>
      </c>
      <c r="CS19" s="112"/>
      <c r="CT19" s="112"/>
      <c r="CU19" s="112"/>
      <c r="CV19" s="119"/>
    </row>
    <row r="20" spans="1:100" collapsed="1" x14ac:dyDescent="0.2">
      <c r="A20" s="237"/>
      <c r="B20" s="237"/>
      <c r="C20" s="89" t="str">
        <f t="shared" si="20"/>
        <v/>
      </c>
      <c r="D20" s="85"/>
      <c r="E20" s="85"/>
      <c r="F20" s="237"/>
      <c r="G20" s="237"/>
      <c r="H20" s="237"/>
      <c r="I20" s="237"/>
      <c r="J20" s="89" t="str">
        <f t="shared" si="21"/>
        <v/>
      </c>
      <c r="K20" s="85"/>
      <c r="L20" s="85"/>
      <c r="M20" s="85" t="str">
        <f t="shared" si="22"/>
        <v/>
      </c>
      <c r="N20" s="86"/>
      <c r="O20" s="89" t="str">
        <f t="shared" si="23"/>
        <v/>
      </c>
      <c r="P20" s="237"/>
      <c r="Q20" s="89" t="str">
        <f t="shared" si="24"/>
        <v/>
      </c>
      <c r="R20" s="237"/>
      <c r="S20" s="89" t="str">
        <f t="shared" si="25"/>
        <v/>
      </c>
      <c r="T20" s="85"/>
      <c r="U20" s="89" t="str">
        <f t="shared" si="26"/>
        <v/>
      </c>
      <c r="V20" s="409" t="str">
        <f t="shared" si="27"/>
        <v/>
      </c>
      <c r="W20" s="85"/>
      <c r="X20" s="89" t="str">
        <f t="shared" si="28"/>
        <v/>
      </c>
      <c r="Y20" s="237"/>
      <c r="Z20" s="89" t="str">
        <f t="shared" si="29"/>
        <v/>
      </c>
      <c r="AA20" s="237"/>
      <c r="AB20" s="85"/>
      <c r="AC20" s="85"/>
      <c r="AD20" s="237"/>
      <c r="AE20" s="89" t="str">
        <f t="shared" si="30"/>
        <v/>
      </c>
      <c r="AF20" s="85"/>
      <c r="AG20" s="85" t="str">
        <f t="shared" si="31"/>
        <v/>
      </c>
      <c r="AH20" s="237"/>
      <c r="AI20" s="237" t="str">
        <f t="shared" si="32"/>
        <v/>
      </c>
      <c r="AJ20" s="237"/>
      <c r="AK20" s="237"/>
      <c r="AL20" s="237" t="str">
        <f t="shared" si="33"/>
        <v/>
      </c>
      <c r="AM20" s="271"/>
      <c r="AN20" s="237"/>
      <c r="AO20" s="89" t="str">
        <f t="shared" si="34"/>
        <v/>
      </c>
      <c r="AP20" s="85"/>
      <c r="AQ20" s="85"/>
      <c r="AR20" s="410"/>
      <c r="AS20" s="237"/>
      <c r="AT20" s="89" t="str">
        <f t="shared" si="35"/>
        <v/>
      </c>
      <c r="AU20" s="85"/>
      <c r="AV20" s="85"/>
      <c r="AW20" s="411"/>
      <c r="AX20" s="237"/>
      <c r="AY20" s="237" t="str">
        <f t="shared" si="36"/>
        <v/>
      </c>
      <c r="AZ20" s="237"/>
      <c r="BA20" s="89" t="str">
        <f t="shared" si="37"/>
        <v/>
      </c>
      <c r="BB20" s="85"/>
      <c r="BC20" s="237"/>
      <c r="BD20" s="89" t="str">
        <f t="shared" si="38"/>
        <v/>
      </c>
      <c r="BE20" s="85"/>
      <c r="BF20" s="237" t="str">
        <f t="shared" si="39"/>
        <v/>
      </c>
      <c r="BG20" s="85"/>
      <c r="BH20" s="85"/>
      <c r="BI20" s="85"/>
      <c r="BJ20" s="85"/>
      <c r="BK20" s="237"/>
      <c r="BL20" s="237"/>
      <c r="BM20" s="412"/>
      <c r="BN20" s="412"/>
      <c r="BO20" s="85"/>
      <c r="BP20" s="85"/>
      <c r="BQ20" s="85"/>
      <c r="BR20" s="85"/>
      <c r="BS20" s="237"/>
      <c r="BT20" s="85"/>
      <c r="BU20" s="85"/>
      <c r="BV20" s="85"/>
      <c r="BW20" s="85"/>
      <c r="BX20" s="85"/>
      <c r="BY20" s="85"/>
      <c r="BZ20" s="85" t="str">
        <f t="shared" si="40"/>
        <v/>
      </c>
      <c r="CA20" s="85"/>
      <c r="CB20" s="85"/>
      <c r="CC20" s="85" t="str">
        <f t="shared" si="41"/>
        <v/>
      </c>
      <c r="CD20" s="85"/>
      <c r="CE20" s="85" t="str">
        <f t="shared" si="42"/>
        <v/>
      </c>
      <c r="CF20" s="85"/>
      <c r="CG20" s="85" t="str">
        <f t="shared" si="43"/>
        <v/>
      </c>
      <c r="CH20" s="271"/>
      <c r="CI20" s="85" t="str">
        <f t="shared" si="44"/>
        <v/>
      </c>
      <c r="CJ20" s="85" t="str">
        <f t="shared" si="45"/>
        <v/>
      </c>
      <c r="CK20" s="85" t="str">
        <f t="shared" si="46"/>
        <v/>
      </c>
      <c r="CL20" s="85"/>
      <c r="CM20" s="85" t="str">
        <f t="shared" si="47"/>
        <v/>
      </c>
      <c r="CN20" s="238"/>
      <c r="CO20" s="238" t="s">
        <v>5304</v>
      </c>
      <c r="CP20" s="112"/>
      <c r="CQ20" s="112"/>
      <c r="CR20" s="133" t="str">
        <f t="shared" ca="1" si="48"/>
        <v/>
      </c>
      <c r="CS20" s="112"/>
      <c r="CT20" s="112"/>
      <c r="CU20" s="112"/>
      <c r="CV20" s="119"/>
    </row>
    <row r="21" spans="1:100" collapsed="1" x14ac:dyDescent="0.2">
      <c r="A21" s="237"/>
      <c r="B21" s="237"/>
      <c r="C21" s="89" t="str">
        <f t="shared" si="20"/>
        <v/>
      </c>
      <c r="D21" s="85"/>
      <c r="E21" s="85"/>
      <c r="F21" s="237"/>
      <c r="G21" s="237"/>
      <c r="H21" s="237"/>
      <c r="I21" s="237"/>
      <c r="J21" s="89" t="str">
        <f t="shared" si="21"/>
        <v/>
      </c>
      <c r="K21" s="85"/>
      <c r="L21" s="85"/>
      <c r="M21" s="85" t="str">
        <f t="shared" si="22"/>
        <v/>
      </c>
      <c r="N21" s="86"/>
      <c r="O21" s="89" t="str">
        <f t="shared" si="23"/>
        <v/>
      </c>
      <c r="P21" s="237"/>
      <c r="Q21" s="89" t="str">
        <f t="shared" si="24"/>
        <v/>
      </c>
      <c r="R21" s="237"/>
      <c r="S21" s="89" t="str">
        <f t="shared" si="25"/>
        <v/>
      </c>
      <c r="T21" s="85"/>
      <c r="U21" s="89" t="str">
        <f t="shared" si="26"/>
        <v/>
      </c>
      <c r="V21" s="409" t="str">
        <f t="shared" si="27"/>
        <v/>
      </c>
      <c r="W21" s="85"/>
      <c r="X21" s="89" t="str">
        <f t="shared" si="28"/>
        <v/>
      </c>
      <c r="Y21" s="237"/>
      <c r="Z21" s="89" t="str">
        <f t="shared" si="29"/>
        <v/>
      </c>
      <c r="AA21" s="237"/>
      <c r="AB21" s="85"/>
      <c r="AC21" s="85"/>
      <c r="AD21" s="237"/>
      <c r="AE21" s="89" t="str">
        <f t="shared" si="30"/>
        <v/>
      </c>
      <c r="AF21" s="85"/>
      <c r="AG21" s="85" t="str">
        <f t="shared" si="31"/>
        <v/>
      </c>
      <c r="AH21" s="237"/>
      <c r="AI21" s="237" t="str">
        <f t="shared" si="32"/>
        <v/>
      </c>
      <c r="AJ21" s="237"/>
      <c r="AK21" s="237"/>
      <c r="AL21" s="237" t="str">
        <f t="shared" si="33"/>
        <v/>
      </c>
      <c r="AM21" s="271"/>
      <c r="AN21" s="237"/>
      <c r="AO21" s="89" t="str">
        <f t="shared" si="34"/>
        <v/>
      </c>
      <c r="AP21" s="85"/>
      <c r="AQ21" s="85"/>
      <c r="AR21" s="410"/>
      <c r="AS21" s="237"/>
      <c r="AT21" s="89" t="str">
        <f t="shared" si="35"/>
        <v/>
      </c>
      <c r="AU21" s="85"/>
      <c r="AV21" s="85"/>
      <c r="AW21" s="411"/>
      <c r="AX21" s="237"/>
      <c r="AY21" s="237" t="str">
        <f t="shared" si="36"/>
        <v/>
      </c>
      <c r="AZ21" s="237"/>
      <c r="BA21" s="89" t="str">
        <f t="shared" si="37"/>
        <v/>
      </c>
      <c r="BB21" s="85"/>
      <c r="BC21" s="237"/>
      <c r="BD21" s="89" t="str">
        <f t="shared" si="38"/>
        <v/>
      </c>
      <c r="BE21" s="85"/>
      <c r="BF21" s="237" t="str">
        <f t="shared" si="39"/>
        <v/>
      </c>
      <c r="BG21" s="85"/>
      <c r="BH21" s="85"/>
      <c r="BI21" s="85"/>
      <c r="BJ21" s="85"/>
      <c r="BK21" s="237"/>
      <c r="BL21" s="237"/>
      <c r="BM21" s="412"/>
      <c r="BN21" s="412"/>
      <c r="BO21" s="85"/>
      <c r="BP21" s="85"/>
      <c r="BQ21" s="85"/>
      <c r="BR21" s="85"/>
      <c r="BS21" s="237"/>
      <c r="BT21" s="85"/>
      <c r="BU21" s="85"/>
      <c r="BV21" s="85"/>
      <c r="BW21" s="85"/>
      <c r="BX21" s="85"/>
      <c r="BY21" s="85"/>
      <c r="BZ21" s="85" t="str">
        <f t="shared" si="40"/>
        <v/>
      </c>
      <c r="CA21" s="85"/>
      <c r="CB21" s="85"/>
      <c r="CC21" s="85" t="str">
        <f t="shared" si="41"/>
        <v/>
      </c>
      <c r="CD21" s="85"/>
      <c r="CE21" s="85" t="str">
        <f t="shared" si="42"/>
        <v/>
      </c>
      <c r="CF21" s="85"/>
      <c r="CG21" s="85" t="str">
        <f t="shared" si="43"/>
        <v/>
      </c>
      <c r="CH21" s="271"/>
      <c r="CI21" s="85" t="str">
        <f t="shared" si="44"/>
        <v/>
      </c>
      <c r="CJ21" s="85" t="str">
        <f t="shared" si="45"/>
        <v/>
      </c>
      <c r="CK21" s="85" t="str">
        <f t="shared" si="46"/>
        <v/>
      </c>
      <c r="CL21" s="85"/>
      <c r="CM21" s="85" t="str">
        <f t="shared" si="47"/>
        <v/>
      </c>
      <c r="CN21" s="238"/>
      <c r="CO21" s="238" t="s">
        <v>5304</v>
      </c>
      <c r="CP21" s="112"/>
      <c r="CQ21" s="112"/>
      <c r="CR21" s="133" t="str">
        <f t="shared" ca="1" si="48"/>
        <v/>
      </c>
      <c r="CS21" s="112"/>
      <c r="CT21" s="112"/>
      <c r="CU21" s="112"/>
      <c r="CV21" s="119"/>
    </row>
    <row r="22" spans="1:100" collapsed="1" x14ac:dyDescent="0.2">
      <c r="A22" s="237"/>
      <c r="B22" s="237"/>
      <c r="C22" s="89" t="str">
        <f t="shared" si="20"/>
        <v/>
      </c>
      <c r="D22" s="85"/>
      <c r="E22" s="85"/>
      <c r="F22" s="237"/>
      <c r="G22" s="237"/>
      <c r="H22" s="237"/>
      <c r="I22" s="237"/>
      <c r="J22" s="89" t="str">
        <f t="shared" si="21"/>
        <v/>
      </c>
      <c r="K22" s="85"/>
      <c r="L22" s="85"/>
      <c r="M22" s="85" t="str">
        <f t="shared" si="22"/>
        <v/>
      </c>
      <c r="N22" s="86"/>
      <c r="O22" s="89" t="str">
        <f t="shared" si="23"/>
        <v/>
      </c>
      <c r="P22" s="237"/>
      <c r="Q22" s="89" t="str">
        <f t="shared" si="24"/>
        <v/>
      </c>
      <c r="R22" s="237"/>
      <c r="S22" s="89" t="str">
        <f t="shared" si="25"/>
        <v/>
      </c>
      <c r="T22" s="85"/>
      <c r="U22" s="89" t="str">
        <f t="shared" si="26"/>
        <v/>
      </c>
      <c r="V22" s="409" t="str">
        <f t="shared" si="27"/>
        <v/>
      </c>
      <c r="W22" s="85"/>
      <c r="X22" s="89" t="str">
        <f t="shared" si="28"/>
        <v/>
      </c>
      <c r="Y22" s="237"/>
      <c r="Z22" s="89" t="str">
        <f t="shared" si="29"/>
        <v/>
      </c>
      <c r="AA22" s="237"/>
      <c r="AB22" s="85"/>
      <c r="AC22" s="85"/>
      <c r="AD22" s="237"/>
      <c r="AE22" s="89" t="str">
        <f t="shared" si="30"/>
        <v/>
      </c>
      <c r="AF22" s="85"/>
      <c r="AG22" s="85" t="str">
        <f t="shared" si="31"/>
        <v/>
      </c>
      <c r="AH22" s="237"/>
      <c r="AI22" s="237" t="str">
        <f t="shared" si="32"/>
        <v/>
      </c>
      <c r="AJ22" s="237"/>
      <c r="AK22" s="237"/>
      <c r="AL22" s="237" t="str">
        <f t="shared" si="33"/>
        <v/>
      </c>
      <c r="AM22" s="271"/>
      <c r="AN22" s="237"/>
      <c r="AO22" s="89" t="str">
        <f t="shared" si="34"/>
        <v/>
      </c>
      <c r="AP22" s="85"/>
      <c r="AQ22" s="85"/>
      <c r="AR22" s="410"/>
      <c r="AS22" s="237"/>
      <c r="AT22" s="89" t="str">
        <f t="shared" si="35"/>
        <v/>
      </c>
      <c r="AU22" s="85"/>
      <c r="AV22" s="85"/>
      <c r="AW22" s="411"/>
      <c r="AX22" s="237"/>
      <c r="AY22" s="237" t="str">
        <f t="shared" si="36"/>
        <v/>
      </c>
      <c r="AZ22" s="237"/>
      <c r="BA22" s="89" t="str">
        <f t="shared" si="37"/>
        <v/>
      </c>
      <c r="BB22" s="85"/>
      <c r="BC22" s="237"/>
      <c r="BD22" s="89" t="str">
        <f t="shared" si="38"/>
        <v/>
      </c>
      <c r="BE22" s="85"/>
      <c r="BF22" s="237" t="str">
        <f t="shared" si="39"/>
        <v/>
      </c>
      <c r="BG22" s="85"/>
      <c r="BH22" s="85"/>
      <c r="BI22" s="85"/>
      <c r="BJ22" s="85"/>
      <c r="BK22" s="237"/>
      <c r="BL22" s="237"/>
      <c r="BM22" s="412"/>
      <c r="BN22" s="412"/>
      <c r="BO22" s="85"/>
      <c r="BP22" s="85"/>
      <c r="BQ22" s="85"/>
      <c r="BR22" s="85"/>
      <c r="BS22" s="237"/>
      <c r="BT22" s="85"/>
      <c r="BU22" s="85"/>
      <c r="BV22" s="85"/>
      <c r="BW22" s="85"/>
      <c r="BX22" s="85"/>
      <c r="BY22" s="85"/>
      <c r="BZ22" s="85" t="str">
        <f t="shared" si="40"/>
        <v/>
      </c>
      <c r="CA22" s="85"/>
      <c r="CB22" s="85"/>
      <c r="CC22" s="85" t="str">
        <f t="shared" si="41"/>
        <v/>
      </c>
      <c r="CD22" s="85"/>
      <c r="CE22" s="85" t="str">
        <f t="shared" si="42"/>
        <v/>
      </c>
      <c r="CF22" s="85"/>
      <c r="CG22" s="85" t="str">
        <f t="shared" si="43"/>
        <v/>
      </c>
      <c r="CH22" s="271"/>
      <c r="CI22" s="85" t="str">
        <f t="shared" si="44"/>
        <v/>
      </c>
      <c r="CJ22" s="85" t="str">
        <f t="shared" si="45"/>
        <v/>
      </c>
      <c r="CK22" s="85" t="str">
        <f t="shared" si="46"/>
        <v/>
      </c>
      <c r="CL22" s="85"/>
      <c r="CM22" s="85" t="str">
        <f t="shared" si="47"/>
        <v/>
      </c>
      <c r="CN22" s="238"/>
      <c r="CO22" s="238" t="s">
        <v>5304</v>
      </c>
      <c r="CP22" s="112"/>
      <c r="CQ22" s="112"/>
      <c r="CR22" s="133" t="str">
        <f t="shared" ca="1" si="48"/>
        <v/>
      </c>
      <c r="CS22" s="112"/>
      <c r="CT22" s="112"/>
      <c r="CU22" s="112"/>
      <c r="CV22" s="119"/>
    </row>
    <row r="23" spans="1:100" collapsed="1" x14ac:dyDescent="0.2">
      <c r="A23" s="237"/>
      <c r="B23" s="237"/>
      <c r="C23" s="89" t="str">
        <f t="shared" si="20"/>
        <v/>
      </c>
      <c r="D23" s="85"/>
      <c r="E23" s="85"/>
      <c r="F23" s="237"/>
      <c r="G23" s="237"/>
      <c r="H23" s="237"/>
      <c r="I23" s="237"/>
      <c r="J23" s="89" t="str">
        <f t="shared" si="21"/>
        <v/>
      </c>
      <c r="K23" s="85"/>
      <c r="L23" s="85"/>
      <c r="M23" s="85" t="str">
        <f t="shared" si="22"/>
        <v/>
      </c>
      <c r="N23" s="86"/>
      <c r="O23" s="89" t="str">
        <f t="shared" si="23"/>
        <v/>
      </c>
      <c r="P23" s="237"/>
      <c r="Q23" s="89" t="str">
        <f t="shared" si="24"/>
        <v/>
      </c>
      <c r="R23" s="237"/>
      <c r="S23" s="89" t="str">
        <f t="shared" si="25"/>
        <v/>
      </c>
      <c r="T23" s="85"/>
      <c r="U23" s="89" t="str">
        <f t="shared" si="26"/>
        <v/>
      </c>
      <c r="V23" s="409" t="str">
        <f t="shared" si="27"/>
        <v/>
      </c>
      <c r="W23" s="85"/>
      <c r="X23" s="89" t="str">
        <f t="shared" si="28"/>
        <v/>
      </c>
      <c r="Y23" s="237"/>
      <c r="Z23" s="89" t="str">
        <f t="shared" si="29"/>
        <v/>
      </c>
      <c r="AA23" s="237"/>
      <c r="AB23" s="85"/>
      <c r="AC23" s="85"/>
      <c r="AD23" s="237"/>
      <c r="AE23" s="89" t="str">
        <f t="shared" si="30"/>
        <v/>
      </c>
      <c r="AF23" s="85"/>
      <c r="AG23" s="85" t="str">
        <f t="shared" si="31"/>
        <v/>
      </c>
      <c r="AH23" s="237"/>
      <c r="AI23" s="237" t="str">
        <f t="shared" si="32"/>
        <v/>
      </c>
      <c r="AJ23" s="237"/>
      <c r="AK23" s="237"/>
      <c r="AL23" s="237" t="str">
        <f t="shared" si="33"/>
        <v/>
      </c>
      <c r="AM23" s="271"/>
      <c r="AN23" s="237"/>
      <c r="AO23" s="89" t="str">
        <f t="shared" si="34"/>
        <v/>
      </c>
      <c r="AP23" s="85"/>
      <c r="AQ23" s="85"/>
      <c r="AR23" s="410"/>
      <c r="AS23" s="237"/>
      <c r="AT23" s="89" t="str">
        <f t="shared" si="35"/>
        <v/>
      </c>
      <c r="AU23" s="85"/>
      <c r="AV23" s="85"/>
      <c r="AW23" s="411"/>
      <c r="AX23" s="237"/>
      <c r="AY23" s="237" t="str">
        <f t="shared" si="36"/>
        <v/>
      </c>
      <c r="AZ23" s="237"/>
      <c r="BA23" s="89" t="str">
        <f t="shared" si="37"/>
        <v/>
      </c>
      <c r="BB23" s="85"/>
      <c r="BC23" s="237"/>
      <c r="BD23" s="89" t="str">
        <f t="shared" si="38"/>
        <v/>
      </c>
      <c r="BE23" s="85"/>
      <c r="BF23" s="237" t="str">
        <f t="shared" si="39"/>
        <v/>
      </c>
      <c r="BG23" s="85"/>
      <c r="BH23" s="85"/>
      <c r="BI23" s="85"/>
      <c r="BJ23" s="85"/>
      <c r="BK23" s="237"/>
      <c r="BL23" s="237"/>
      <c r="BM23" s="412"/>
      <c r="BN23" s="412"/>
      <c r="BO23" s="85"/>
      <c r="BP23" s="85"/>
      <c r="BQ23" s="85"/>
      <c r="BR23" s="85"/>
      <c r="BS23" s="237"/>
      <c r="BT23" s="85"/>
      <c r="BU23" s="85"/>
      <c r="BV23" s="85"/>
      <c r="BW23" s="85"/>
      <c r="BX23" s="85"/>
      <c r="BY23" s="85"/>
      <c r="BZ23" s="85" t="str">
        <f t="shared" si="40"/>
        <v/>
      </c>
      <c r="CA23" s="85"/>
      <c r="CB23" s="85"/>
      <c r="CC23" s="85" t="str">
        <f t="shared" si="41"/>
        <v/>
      </c>
      <c r="CD23" s="85"/>
      <c r="CE23" s="85" t="str">
        <f t="shared" si="42"/>
        <v/>
      </c>
      <c r="CF23" s="85"/>
      <c r="CG23" s="85" t="str">
        <f t="shared" si="43"/>
        <v/>
      </c>
      <c r="CH23" s="271"/>
      <c r="CI23" s="85" t="str">
        <f t="shared" si="44"/>
        <v/>
      </c>
      <c r="CJ23" s="85" t="str">
        <f t="shared" si="45"/>
        <v/>
      </c>
      <c r="CK23" s="85" t="str">
        <f t="shared" si="46"/>
        <v/>
      </c>
      <c r="CL23" s="85"/>
      <c r="CM23" s="85" t="str">
        <f t="shared" si="47"/>
        <v/>
      </c>
      <c r="CN23" s="238"/>
      <c r="CO23" s="238" t="s">
        <v>5304</v>
      </c>
      <c r="CP23" s="112"/>
      <c r="CQ23" s="112"/>
      <c r="CR23" s="133" t="str">
        <f t="shared" ca="1" si="48"/>
        <v/>
      </c>
      <c r="CS23" s="112"/>
      <c r="CT23" s="112"/>
      <c r="CU23" s="112"/>
      <c r="CV23" s="119"/>
    </row>
    <row r="24" spans="1:100" collapsed="1" x14ac:dyDescent="0.2">
      <c r="A24" s="237"/>
      <c r="B24" s="237"/>
      <c r="C24" s="89" t="str">
        <f t="shared" si="20"/>
        <v/>
      </c>
      <c r="D24" s="85"/>
      <c r="E24" s="85"/>
      <c r="F24" s="237"/>
      <c r="G24" s="237"/>
      <c r="H24" s="237"/>
      <c r="I24" s="237"/>
      <c r="J24" s="89" t="str">
        <f t="shared" si="21"/>
        <v/>
      </c>
      <c r="K24" s="85"/>
      <c r="L24" s="85"/>
      <c r="M24" s="85" t="str">
        <f t="shared" si="22"/>
        <v/>
      </c>
      <c r="N24" s="86"/>
      <c r="O24" s="89" t="str">
        <f t="shared" si="23"/>
        <v/>
      </c>
      <c r="P24" s="237"/>
      <c r="Q24" s="89" t="str">
        <f t="shared" si="24"/>
        <v/>
      </c>
      <c r="R24" s="237"/>
      <c r="S24" s="89" t="str">
        <f t="shared" si="25"/>
        <v/>
      </c>
      <c r="T24" s="85"/>
      <c r="U24" s="89" t="str">
        <f t="shared" si="26"/>
        <v/>
      </c>
      <c r="V24" s="409" t="str">
        <f t="shared" si="27"/>
        <v/>
      </c>
      <c r="W24" s="85"/>
      <c r="X24" s="89" t="str">
        <f t="shared" si="28"/>
        <v/>
      </c>
      <c r="Y24" s="237"/>
      <c r="Z24" s="89" t="str">
        <f t="shared" si="29"/>
        <v/>
      </c>
      <c r="AA24" s="237"/>
      <c r="AB24" s="85"/>
      <c r="AC24" s="85"/>
      <c r="AD24" s="237"/>
      <c r="AE24" s="89" t="str">
        <f t="shared" si="30"/>
        <v/>
      </c>
      <c r="AF24" s="85"/>
      <c r="AG24" s="85" t="str">
        <f t="shared" si="31"/>
        <v/>
      </c>
      <c r="AH24" s="237"/>
      <c r="AI24" s="237" t="str">
        <f t="shared" si="32"/>
        <v/>
      </c>
      <c r="AJ24" s="237"/>
      <c r="AK24" s="237"/>
      <c r="AL24" s="237" t="str">
        <f t="shared" si="33"/>
        <v/>
      </c>
      <c r="AM24" s="271"/>
      <c r="AN24" s="237"/>
      <c r="AO24" s="89" t="str">
        <f t="shared" si="34"/>
        <v/>
      </c>
      <c r="AP24" s="85"/>
      <c r="AQ24" s="85"/>
      <c r="AR24" s="410"/>
      <c r="AS24" s="237"/>
      <c r="AT24" s="89" t="str">
        <f t="shared" si="35"/>
        <v/>
      </c>
      <c r="AU24" s="85"/>
      <c r="AV24" s="85"/>
      <c r="AW24" s="411"/>
      <c r="AX24" s="237"/>
      <c r="AY24" s="237" t="str">
        <f t="shared" si="36"/>
        <v/>
      </c>
      <c r="AZ24" s="237"/>
      <c r="BA24" s="89" t="str">
        <f t="shared" si="37"/>
        <v/>
      </c>
      <c r="BB24" s="85"/>
      <c r="BC24" s="237"/>
      <c r="BD24" s="89" t="str">
        <f t="shared" si="38"/>
        <v/>
      </c>
      <c r="BE24" s="85"/>
      <c r="BF24" s="237" t="str">
        <f t="shared" si="39"/>
        <v/>
      </c>
      <c r="BG24" s="85"/>
      <c r="BH24" s="85"/>
      <c r="BI24" s="85"/>
      <c r="BJ24" s="85"/>
      <c r="BK24" s="237"/>
      <c r="BL24" s="237"/>
      <c r="BM24" s="412"/>
      <c r="BN24" s="412"/>
      <c r="BO24" s="85"/>
      <c r="BP24" s="85"/>
      <c r="BQ24" s="85"/>
      <c r="BR24" s="85"/>
      <c r="BS24" s="237"/>
      <c r="BT24" s="85"/>
      <c r="BU24" s="85"/>
      <c r="BV24" s="85"/>
      <c r="BW24" s="85"/>
      <c r="BX24" s="85"/>
      <c r="BY24" s="85"/>
      <c r="BZ24" s="85" t="str">
        <f t="shared" si="40"/>
        <v/>
      </c>
      <c r="CA24" s="85"/>
      <c r="CB24" s="85"/>
      <c r="CC24" s="85" t="str">
        <f t="shared" si="41"/>
        <v/>
      </c>
      <c r="CD24" s="85"/>
      <c r="CE24" s="85" t="str">
        <f t="shared" si="42"/>
        <v/>
      </c>
      <c r="CF24" s="85"/>
      <c r="CG24" s="85" t="str">
        <f t="shared" si="43"/>
        <v/>
      </c>
      <c r="CH24" s="271"/>
      <c r="CI24" s="85" t="str">
        <f t="shared" si="44"/>
        <v/>
      </c>
      <c r="CJ24" s="85" t="str">
        <f t="shared" si="45"/>
        <v/>
      </c>
      <c r="CK24" s="85" t="str">
        <f t="shared" si="46"/>
        <v/>
      </c>
      <c r="CL24" s="85"/>
      <c r="CM24" s="85" t="str">
        <f t="shared" si="47"/>
        <v/>
      </c>
      <c r="CN24" s="238"/>
      <c r="CO24" s="238" t="s">
        <v>5304</v>
      </c>
      <c r="CP24" s="112"/>
      <c r="CQ24" s="112"/>
      <c r="CR24" s="133" t="str">
        <f t="shared" ca="1" si="48"/>
        <v/>
      </c>
      <c r="CS24" s="112"/>
      <c r="CT24" s="112"/>
      <c r="CU24" s="112"/>
      <c r="CV24" s="119"/>
    </row>
    <row r="25" spans="1:100" collapsed="1" x14ac:dyDescent="0.2">
      <c r="A25" s="237"/>
      <c r="B25" s="237"/>
      <c r="C25" s="89" t="str">
        <f t="shared" si="20"/>
        <v/>
      </c>
      <c r="D25" s="85"/>
      <c r="E25" s="85"/>
      <c r="F25" s="237"/>
      <c r="G25" s="237"/>
      <c r="H25" s="237"/>
      <c r="I25" s="237"/>
      <c r="J25" s="89" t="str">
        <f t="shared" si="21"/>
        <v/>
      </c>
      <c r="K25" s="85"/>
      <c r="L25" s="85"/>
      <c r="M25" s="85" t="str">
        <f t="shared" si="22"/>
        <v/>
      </c>
      <c r="N25" s="86"/>
      <c r="O25" s="89" t="str">
        <f t="shared" si="23"/>
        <v/>
      </c>
      <c r="P25" s="237"/>
      <c r="Q25" s="89" t="str">
        <f t="shared" si="24"/>
        <v/>
      </c>
      <c r="R25" s="237"/>
      <c r="S25" s="89" t="str">
        <f t="shared" si="25"/>
        <v/>
      </c>
      <c r="T25" s="85"/>
      <c r="U25" s="89" t="str">
        <f t="shared" si="26"/>
        <v/>
      </c>
      <c r="V25" s="409" t="str">
        <f t="shared" si="27"/>
        <v/>
      </c>
      <c r="W25" s="85"/>
      <c r="X25" s="89" t="str">
        <f t="shared" si="28"/>
        <v/>
      </c>
      <c r="Y25" s="237"/>
      <c r="Z25" s="89" t="str">
        <f t="shared" si="29"/>
        <v/>
      </c>
      <c r="AA25" s="237"/>
      <c r="AB25" s="85"/>
      <c r="AC25" s="85"/>
      <c r="AD25" s="237"/>
      <c r="AE25" s="89" t="str">
        <f t="shared" si="30"/>
        <v/>
      </c>
      <c r="AF25" s="85"/>
      <c r="AG25" s="85" t="str">
        <f t="shared" si="31"/>
        <v/>
      </c>
      <c r="AH25" s="237"/>
      <c r="AI25" s="237" t="str">
        <f t="shared" si="32"/>
        <v/>
      </c>
      <c r="AJ25" s="237"/>
      <c r="AK25" s="237"/>
      <c r="AL25" s="237" t="str">
        <f t="shared" si="33"/>
        <v/>
      </c>
      <c r="AM25" s="271"/>
      <c r="AN25" s="237"/>
      <c r="AO25" s="89" t="str">
        <f t="shared" si="34"/>
        <v/>
      </c>
      <c r="AP25" s="85"/>
      <c r="AQ25" s="85"/>
      <c r="AR25" s="410"/>
      <c r="AS25" s="237"/>
      <c r="AT25" s="89" t="str">
        <f t="shared" si="35"/>
        <v/>
      </c>
      <c r="AU25" s="85"/>
      <c r="AV25" s="85"/>
      <c r="AW25" s="411"/>
      <c r="AX25" s="237"/>
      <c r="AY25" s="237" t="str">
        <f t="shared" si="36"/>
        <v/>
      </c>
      <c r="AZ25" s="237"/>
      <c r="BA25" s="89" t="str">
        <f t="shared" si="37"/>
        <v/>
      </c>
      <c r="BB25" s="85"/>
      <c r="BC25" s="237"/>
      <c r="BD25" s="89" t="str">
        <f t="shared" si="38"/>
        <v/>
      </c>
      <c r="BE25" s="85"/>
      <c r="BF25" s="237" t="str">
        <f t="shared" si="39"/>
        <v/>
      </c>
      <c r="BG25" s="85"/>
      <c r="BH25" s="85"/>
      <c r="BI25" s="85"/>
      <c r="BJ25" s="85"/>
      <c r="BK25" s="237"/>
      <c r="BL25" s="237"/>
      <c r="BM25" s="412"/>
      <c r="BN25" s="412"/>
      <c r="BO25" s="85"/>
      <c r="BP25" s="85"/>
      <c r="BQ25" s="85"/>
      <c r="BR25" s="85"/>
      <c r="BS25" s="237"/>
      <c r="BT25" s="85"/>
      <c r="BU25" s="85"/>
      <c r="BV25" s="85"/>
      <c r="BW25" s="85"/>
      <c r="BX25" s="85"/>
      <c r="BY25" s="85"/>
      <c r="BZ25" s="85" t="str">
        <f t="shared" si="40"/>
        <v/>
      </c>
      <c r="CA25" s="85"/>
      <c r="CB25" s="85"/>
      <c r="CC25" s="85" t="str">
        <f t="shared" si="41"/>
        <v/>
      </c>
      <c r="CD25" s="85"/>
      <c r="CE25" s="85" t="str">
        <f t="shared" si="42"/>
        <v/>
      </c>
      <c r="CF25" s="85"/>
      <c r="CG25" s="85" t="str">
        <f t="shared" si="43"/>
        <v/>
      </c>
      <c r="CH25" s="271"/>
      <c r="CI25" s="85" t="str">
        <f t="shared" si="44"/>
        <v/>
      </c>
      <c r="CJ25" s="85" t="str">
        <f t="shared" si="45"/>
        <v/>
      </c>
      <c r="CK25" s="85" t="str">
        <f t="shared" si="46"/>
        <v/>
      </c>
      <c r="CL25" s="85"/>
      <c r="CM25" s="85" t="str">
        <f t="shared" si="47"/>
        <v/>
      </c>
      <c r="CN25" s="238"/>
      <c r="CO25" s="238" t="s">
        <v>5304</v>
      </c>
      <c r="CP25" s="112"/>
      <c r="CQ25" s="112"/>
      <c r="CR25" s="133" t="str">
        <f t="shared" ca="1" si="48"/>
        <v/>
      </c>
      <c r="CS25" s="112"/>
      <c r="CT25" s="112"/>
      <c r="CU25" s="112"/>
      <c r="CV25" s="119"/>
    </row>
    <row r="26" spans="1:100" collapsed="1" x14ac:dyDescent="0.2">
      <c r="A26" s="237"/>
      <c r="B26" s="237"/>
      <c r="C26" s="89" t="str">
        <f t="shared" si="20"/>
        <v/>
      </c>
      <c r="D26" s="85"/>
      <c r="E26" s="85"/>
      <c r="F26" s="237"/>
      <c r="G26" s="237"/>
      <c r="H26" s="237"/>
      <c r="I26" s="237"/>
      <c r="J26" s="89" t="str">
        <f t="shared" si="21"/>
        <v/>
      </c>
      <c r="K26" s="85"/>
      <c r="L26" s="85"/>
      <c r="M26" s="85" t="str">
        <f t="shared" si="22"/>
        <v/>
      </c>
      <c r="N26" s="86"/>
      <c r="O26" s="89" t="str">
        <f t="shared" si="23"/>
        <v/>
      </c>
      <c r="P26" s="237"/>
      <c r="Q26" s="89" t="str">
        <f t="shared" si="24"/>
        <v/>
      </c>
      <c r="R26" s="237"/>
      <c r="S26" s="89" t="str">
        <f t="shared" si="25"/>
        <v/>
      </c>
      <c r="T26" s="85"/>
      <c r="U26" s="89" t="str">
        <f t="shared" si="26"/>
        <v/>
      </c>
      <c r="V26" s="409" t="str">
        <f t="shared" si="27"/>
        <v/>
      </c>
      <c r="W26" s="85"/>
      <c r="X26" s="89" t="str">
        <f t="shared" si="28"/>
        <v/>
      </c>
      <c r="Y26" s="237"/>
      <c r="Z26" s="89" t="str">
        <f t="shared" si="29"/>
        <v/>
      </c>
      <c r="AA26" s="237"/>
      <c r="AB26" s="85"/>
      <c r="AC26" s="85"/>
      <c r="AD26" s="237"/>
      <c r="AE26" s="89" t="str">
        <f t="shared" si="30"/>
        <v/>
      </c>
      <c r="AF26" s="85"/>
      <c r="AG26" s="85" t="str">
        <f t="shared" si="31"/>
        <v/>
      </c>
      <c r="AH26" s="237"/>
      <c r="AI26" s="237" t="str">
        <f t="shared" si="32"/>
        <v/>
      </c>
      <c r="AJ26" s="237"/>
      <c r="AK26" s="237"/>
      <c r="AL26" s="237" t="str">
        <f t="shared" si="33"/>
        <v/>
      </c>
      <c r="AM26" s="271"/>
      <c r="AN26" s="237"/>
      <c r="AO26" s="89" t="str">
        <f t="shared" si="34"/>
        <v/>
      </c>
      <c r="AP26" s="85"/>
      <c r="AQ26" s="85"/>
      <c r="AR26" s="410"/>
      <c r="AS26" s="237"/>
      <c r="AT26" s="89" t="str">
        <f t="shared" si="35"/>
        <v/>
      </c>
      <c r="AU26" s="85"/>
      <c r="AV26" s="85"/>
      <c r="AW26" s="411"/>
      <c r="AX26" s="237"/>
      <c r="AY26" s="237" t="str">
        <f t="shared" si="36"/>
        <v/>
      </c>
      <c r="AZ26" s="237"/>
      <c r="BA26" s="89" t="str">
        <f t="shared" si="37"/>
        <v/>
      </c>
      <c r="BB26" s="85"/>
      <c r="BC26" s="237"/>
      <c r="BD26" s="89" t="str">
        <f t="shared" si="38"/>
        <v/>
      </c>
      <c r="BE26" s="85"/>
      <c r="BF26" s="237" t="str">
        <f t="shared" si="39"/>
        <v/>
      </c>
      <c r="BG26" s="85"/>
      <c r="BH26" s="85"/>
      <c r="BI26" s="85"/>
      <c r="BJ26" s="85"/>
      <c r="BK26" s="237"/>
      <c r="BL26" s="237"/>
      <c r="BM26" s="412"/>
      <c r="BN26" s="412"/>
      <c r="BO26" s="85"/>
      <c r="BP26" s="85"/>
      <c r="BQ26" s="85"/>
      <c r="BR26" s="85"/>
      <c r="BS26" s="237"/>
      <c r="BT26" s="85"/>
      <c r="BU26" s="85"/>
      <c r="BV26" s="85"/>
      <c r="BW26" s="85"/>
      <c r="BX26" s="85"/>
      <c r="BY26" s="85"/>
      <c r="BZ26" s="85" t="str">
        <f t="shared" si="40"/>
        <v/>
      </c>
      <c r="CA26" s="85"/>
      <c r="CB26" s="85"/>
      <c r="CC26" s="85" t="str">
        <f t="shared" si="41"/>
        <v/>
      </c>
      <c r="CD26" s="85"/>
      <c r="CE26" s="85" t="str">
        <f t="shared" si="42"/>
        <v/>
      </c>
      <c r="CF26" s="85"/>
      <c r="CG26" s="85" t="str">
        <f t="shared" si="43"/>
        <v/>
      </c>
      <c r="CH26" s="271"/>
      <c r="CI26" s="85" t="str">
        <f t="shared" si="44"/>
        <v/>
      </c>
      <c r="CJ26" s="85" t="str">
        <f t="shared" si="45"/>
        <v/>
      </c>
      <c r="CK26" s="85" t="str">
        <f t="shared" si="46"/>
        <v/>
      </c>
      <c r="CL26" s="85"/>
      <c r="CM26" s="85" t="str">
        <f t="shared" si="47"/>
        <v/>
      </c>
      <c r="CN26" s="238"/>
      <c r="CO26" s="238" t="s">
        <v>5304</v>
      </c>
      <c r="CP26" s="112"/>
      <c r="CQ26" s="112"/>
      <c r="CR26" s="133" t="str">
        <f t="shared" ca="1" si="48"/>
        <v/>
      </c>
      <c r="CS26" s="112"/>
      <c r="CT26" s="112"/>
      <c r="CU26" s="112"/>
      <c r="CV26" s="119"/>
    </row>
    <row r="27" spans="1:100" collapsed="1" x14ac:dyDescent="0.2">
      <c r="A27" s="237"/>
      <c r="B27" s="237"/>
      <c r="C27" s="89" t="str">
        <f t="shared" si="20"/>
        <v/>
      </c>
      <c r="D27" s="85"/>
      <c r="E27" s="85"/>
      <c r="F27" s="237"/>
      <c r="G27" s="237"/>
      <c r="H27" s="237"/>
      <c r="I27" s="237"/>
      <c r="J27" s="89" t="str">
        <f t="shared" si="21"/>
        <v/>
      </c>
      <c r="K27" s="85"/>
      <c r="L27" s="85"/>
      <c r="M27" s="85" t="str">
        <f t="shared" si="22"/>
        <v/>
      </c>
      <c r="N27" s="86"/>
      <c r="O27" s="89" t="str">
        <f t="shared" si="23"/>
        <v/>
      </c>
      <c r="P27" s="237"/>
      <c r="Q27" s="89" t="str">
        <f t="shared" si="24"/>
        <v/>
      </c>
      <c r="R27" s="237"/>
      <c r="S27" s="89" t="str">
        <f t="shared" si="25"/>
        <v/>
      </c>
      <c r="T27" s="85"/>
      <c r="U27" s="89" t="str">
        <f t="shared" si="26"/>
        <v/>
      </c>
      <c r="V27" s="409" t="str">
        <f t="shared" si="27"/>
        <v/>
      </c>
      <c r="W27" s="85"/>
      <c r="X27" s="89" t="str">
        <f t="shared" si="28"/>
        <v/>
      </c>
      <c r="Y27" s="237"/>
      <c r="Z27" s="89" t="str">
        <f t="shared" si="29"/>
        <v/>
      </c>
      <c r="AA27" s="237"/>
      <c r="AB27" s="85"/>
      <c r="AC27" s="85"/>
      <c r="AD27" s="237"/>
      <c r="AE27" s="89" t="str">
        <f t="shared" si="30"/>
        <v/>
      </c>
      <c r="AF27" s="85"/>
      <c r="AG27" s="85" t="str">
        <f t="shared" si="31"/>
        <v/>
      </c>
      <c r="AH27" s="237"/>
      <c r="AI27" s="237" t="str">
        <f t="shared" si="32"/>
        <v/>
      </c>
      <c r="AJ27" s="237"/>
      <c r="AK27" s="237"/>
      <c r="AL27" s="237" t="str">
        <f t="shared" si="33"/>
        <v/>
      </c>
      <c r="AM27" s="271"/>
      <c r="AN27" s="237"/>
      <c r="AO27" s="89" t="str">
        <f t="shared" si="34"/>
        <v/>
      </c>
      <c r="AP27" s="85"/>
      <c r="AQ27" s="85"/>
      <c r="AR27" s="410"/>
      <c r="AS27" s="237"/>
      <c r="AT27" s="89" t="str">
        <f t="shared" si="35"/>
        <v/>
      </c>
      <c r="AU27" s="85"/>
      <c r="AV27" s="85"/>
      <c r="AW27" s="411"/>
      <c r="AX27" s="237"/>
      <c r="AY27" s="237" t="str">
        <f t="shared" si="36"/>
        <v/>
      </c>
      <c r="AZ27" s="237"/>
      <c r="BA27" s="89" t="str">
        <f t="shared" si="37"/>
        <v/>
      </c>
      <c r="BB27" s="85"/>
      <c r="BC27" s="237"/>
      <c r="BD27" s="89" t="str">
        <f t="shared" si="38"/>
        <v/>
      </c>
      <c r="BE27" s="85"/>
      <c r="BF27" s="237" t="str">
        <f t="shared" si="39"/>
        <v/>
      </c>
      <c r="BG27" s="85"/>
      <c r="BH27" s="85"/>
      <c r="BI27" s="85"/>
      <c r="BJ27" s="85"/>
      <c r="BK27" s="237"/>
      <c r="BL27" s="237"/>
      <c r="BM27" s="412"/>
      <c r="BN27" s="412"/>
      <c r="BO27" s="85"/>
      <c r="BP27" s="85"/>
      <c r="BQ27" s="85"/>
      <c r="BR27" s="85"/>
      <c r="BS27" s="237"/>
      <c r="BT27" s="85"/>
      <c r="BU27" s="85"/>
      <c r="BV27" s="85"/>
      <c r="BW27" s="85"/>
      <c r="BX27" s="85"/>
      <c r="BY27" s="85"/>
      <c r="BZ27" s="85" t="str">
        <f t="shared" si="40"/>
        <v/>
      </c>
      <c r="CA27" s="85"/>
      <c r="CB27" s="85"/>
      <c r="CC27" s="85" t="str">
        <f t="shared" si="41"/>
        <v/>
      </c>
      <c r="CD27" s="85"/>
      <c r="CE27" s="85" t="str">
        <f t="shared" si="42"/>
        <v/>
      </c>
      <c r="CF27" s="85"/>
      <c r="CG27" s="85" t="str">
        <f t="shared" si="43"/>
        <v/>
      </c>
      <c r="CH27" s="271"/>
      <c r="CI27" s="85" t="str">
        <f t="shared" si="44"/>
        <v/>
      </c>
      <c r="CJ27" s="85" t="str">
        <f t="shared" si="45"/>
        <v/>
      </c>
      <c r="CK27" s="85" t="str">
        <f t="shared" si="46"/>
        <v/>
      </c>
      <c r="CL27" s="85"/>
      <c r="CM27" s="85" t="str">
        <f t="shared" si="47"/>
        <v/>
      </c>
      <c r="CN27" s="238"/>
      <c r="CO27" s="238" t="s">
        <v>5304</v>
      </c>
      <c r="CP27" s="112"/>
      <c r="CQ27" s="112"/>
      <c r="CR27" s="133" t="str">
        <f t="shared" ca="1" si="48"/>
        <v/>
      </c>
      <c r="CS27" s="112"/>
      <c r="CT27" s="112"/>
      <c r="CU27" s="112"/>
      <c r="CV27" s="119"/>
    </row>
    <row r="28" spans="1:100" collapsed="1" x14ac:dyDescent="0.2">
      <c r="A28" s="237"/>
      <c r="B28" s="237"/>
      <c r="C28" s="89" t="str">
        <f t="shared" si="20"/>
        <v/>
      </c>
      <c r="D28" s="85"/>
      <c r="E28" s="85"/>
      <c r="F28" s="237"/>
      <c r="G28" s="237"/>
      <c r="H28" s="237"/>
      <c r="I28" s="237"/>
      <c r="J28" s="89" t="str">
        <f t="shared" si="21"/>
        <v/>
      </c>
      <c r="K28" s="85"/>
      <c r="L28" s="85"/>
      <c r="M28" s="85" t="str">
        <f t="shared" si="22"/>
        <v/>
      </c>
      <c r="N28" s="86"/>
      <c r="O28" s="89" t="str">
        <f t="shared" si="23"/>
        <v/>
      </c>
      <c r="P28" s="237"/>
      <c r="Q28" s="89" t="str">
        <f t="shared" si="24"/>
        <v/>
      </c>
      <c r="R28" s="237"/>
      <c r="S28" s="89" t="str">
        <f t="shared" si="25"/>
        <v/>
      </c>
      <c r="T28" s="85"/>
      <c r="U28" s="89" t="str">
        <f t="shared" si="26"/>
        <v/>
      </c>
      <c r="V28" s="409" t="str">
        <f t="shared" si="27"/>
        <v/>
      </c>
      <c r="W28" s="85"/>
      <c r="X28" s="89" t="str">
        <f t="shared" si="28"/>
        <v/>
      </c>
      <c r="Y28" s="237"/>
      <c r="Z28" s="89" t="str">
        <f t="shared" si="29"/>
        <v/>
      </c>
      <c r="AA28" s="237"/>
      <c r="AB28" s="85"/>
      <c r="AC28" s="85"/>
      <c r="AD28" s="237"/>
      <c r="AE28" s="89" t="str">
        <f t="shared" si="30"/>
        <v/>
      </c>
      <c r="AF28" s="85"/>
      <c r="AG28" s="85" t="str">
        <f t="shared" si="31"/>
        <v/>
      </c>
      <c r="AH28" s="237"/>
      <c r="AI28" s="237" t="str">
        <f t="shared" si="32"/>
        <v/>
      </c>
      <c r="AJ28" s="237"/>
      <c r="AK28" s="237"/>
      <c r="AL28" s="237" t="str">
        <f t="shared" si="33"/>
        <v/>
      </c>
      <c r="AM28" s="271"/>
      <c r="AN28" s="237"/>
      <c r="AO28" s="89" t="str">
        <f t="shared" si="34"/>
        <v/>
      </c>
      <c r="AP28" s="85"/>
      <c r="AQ28" s="85"/>
      <c r="AR28" s="410"/>
      <c r="AS28" s="237"/>
      <c r="AT28" s="89" t="str">
        <f t="shared" si="35"/>
        <v/>
      </c>
      <c r="AU28" s="85"/>
      <c r="AV28" s="85"/>
      <c r="AW28" s="411"/>
      <c r="AX28" s="237"/>
      <c r="AY28" s="237" t="str">
        <f t="shared" si="36"/>
        <v/>
      </c>
      <c r="AZ28" s="237"/>
      <c r="BA28" s="89" t="str">
        <f t="shared" si="37"/>
        <v/>
      </c>
      <c r="BB28" s="85"/>
      <c r="BC28" s="237"/>
      <c r="BD28" s="89" t="str">
        <f t="shared" si="38"/>
        <v/>
      </c>
      <c r="BE28" s="85"/>
      <c r="BF28" s="237" t="str">
        <f t="shared" si="39"/>
        <v/>
      </c>
      <c r="BG28" s="85"/>
      <c r="BH28" s="85"/>
      <c r="BI28" s="85"/>
      <c r="BJ28" s="85"/>
      <c r="BK28" s="237"/>
      <c r="BL28" s="237"/>
      <c r="BM28" s="412"/>
      <c r="BN28" s="412"/>
      <c r="BO28" s="85"/>
      <c r="BP28" s="85"/>
      <c r="BQ28" s="85"/>
      <c r="BR28" s="85"/>
      <c r="BS28" s="237"/>
      <c r="BT28" s="85"/>
      <c r="BU28" s="85"/>
      <c r="BV28" s="85"/>
      <c r="BW28" s="85"/>
      <c r="BX28" s="85"/>
      <c r="BY28" s="85"/>
      <c r="BZ28" s="85" t="str">
        <f t="shared" si="40"/>
        <v/>
      </c>
      <c r="CA28" s="85"/>
      <c r="CB28" s="85"/>
      <c r="CC28" s="85" t="str">
        <f t="shared" si="41"/>
        <v/>
      </c>
      <c r="CD28" s="85"/>
      <c r="CE28" s="85" t="str">
        <f t="shared" si="42"/>
        <v/>
      </c>
      <c r="CF28" s="85"/>
      <c r="CG28" s="85" t="str">
        <f t="shared" si="43"/>
        <v/>
      </c>
      <c r="CH28" s="271"/>
      <c r="CI28" s="85" t="str">
        <f t="shared" si="44"/>
        <v/>
      </c>
      <c r="CJ28" s="85" t="str">
        <f t="shared" si="45"/>
        <v/>
      </c>
      <c r="CK28" s="85" t="str">
        <f t="shared" si="46"/>
        <v/>
      </c>
      <c r="CL28" s="85"/>
      <c r="CM28" s="85" t="str">
        <f t="shared" si="47"/>
        <v/>
      </c>
      <c r="CN28" s="238"/>
      <c r="CO28" s="238" t="s">
        <v>5304</v>
      </c>
      <c r="CP28" s="112"/>
      <c r="CQ28" s="112"/>
      <c r="CR28" s="133" t="str">
        <f t="shared" ca="1" si="48"/>
        <v/>
      </c>
      <c r="CS28" s="112"/>
      <c r="CT28" s="112"/>
      <c r="CU28" s="112"/>
      <c r="CV28" s="119"/>
    </row>
    <row r="29" spans="1:100" collapsed="1" x14ac:dyDescent="0.2">
      <c r="A29" s="237"/>
      <c r="B29" s="237"/>
      <c r="C29" s="89" t="str">
        <f t="shared" si="20"/>
        <v/>
      </c>
      <c r="D29" s="85"/>
      <c r="E29" s="85"/>
      <c r="F29" s="237"/>
      <c r="G29" s="237"/>
      <c r="H29" s="237"/>
      <c r="I29" s="237"/>
      <c r="J29" s="89" t="str">
        <f t="shared" si="21"/>
        <v/>
      </c>
      <c r="K29" s="85"/>
      <c r="L29" s="85"/>
      <c r="M29" s="85" t="str">
        <f t="shared" si="22"/>
        <v/>
      </c>
      <c r="N29" s="86"/>
      <c r="O29" s="89" t="str">
        <f t="shared" si="23"/>
        <v/>
      </c>
      <c r="P29" s="237"/>
      <c r="Q29" s="89" t="str">
        <f t="shared" si="24"/>
        <v/>
      </c>
      <c r="R29" s="237"/>
      <c r="S29" s="89" t="str">
        <f t="shared" si="25"/>
        <v/>
      </c>
      <c r="T29" s="85"/>
      <c r="U29" s="89" t="str">
        <f t="shared" si="26"/>
        <v/>
      </c>
      <c r="V29" s="409" t="str">
        <f t="shared" si="27"/>
        <v/>
      </c>
      <c r="W29" s="85"/>
      <c r="X29" s="89" t="str">
        <f t="shared" si="28"/>
        <v/>
      </c>
      <c r="Y29" s="237"/>
      <c r="Z29" s="89" t="str">
        <f t="shared" si="29"/>
        <v/>
      </c>
      <c r="AA29" s="237"/>
      <c r="AB29" s="85"/>
      <c r="AC29" s="85"/>
      <c r="AD29" s="237"/>
      <c r="AE29" s="89" t="str">
        <f t="shared" si="30"/>
        <v/>
      </c>
      <c r="AF29" s="85"/>
      <c r="AG29" s="85" t="str">
        <f t="shared" si="31"/>
        <v/>
      </c>
      <c r="AH29" s="237"/>
      <c r="AI29" s="237" t="str">
        <f t="shared" si="32"/>
        <v/>
      </c>
      <c r="AJ29" s="237"/>
      <c r="AK29" s="237"/>
      <c r="AL29" s="237" t="str">
        <f t="shared" si="33"/>
        <v/>
      </c>
      <c r="AM29" s="271"/>
      <c r="AN29" s="237"/>
      <c r="AO29" s="89" t="str">
        <f t="shared" si="34"/>
        <v/>
      </c>
      <c r="AP29" s="85"/>
      <c r="AQ29" s="85"/>
      <c r="AR29" s="410"/>
      <c r="AS29" s="237"/>
      <c r="AT29" s="89" t="str">
        <f t="shared" si="35"/>
        <v/>
      </c>
      <c r="AU29" s="85"/>
      <c r="AV29" s="85"/>
      <c r="AW29" s="411"/>
      <c r="AX29" s="237"/>
      <c r="AY29" s="237" t="str">
        <f t="shared" si="36"/>
        <v/>
      </c>
      <c r="AZ29" s="237"/>
      <c r="BA29" s="89" t="str">
        <f t="shared" si="37"/>
        <v/>
      </c>
      <c r="BB29" s="85"/>
      <c r="BC29" s="237"/>
      <c r="BD29" s="89" t="str">
        <f t="shared" si="38"/>
        <v/>
      </c>
      <c r="BE29" s="85"/>
      <c r="BF29" s="237" t="str">
        <f t="shared" si="39"/>
        <v/>
      </c>
      <c r="BG29" s="85"/>
      <c r="BH29" s="85"/>
      <c r="BI29" s="85"/>
      <c r="BJ29" s="85"/>
      <c r="BK29" s="237"/>
      <c r="BL29" s="237"/>
      <c r="BM29" s="412"/>
      <c r="BN29" s="412"/>
      <c r="BO29" s="85"/>
      <c r="BP29" s="85"/>
      <c r="BQ29" s="85"/>
      <c r="BR29" s="85"/>
      <c r="BS29" s="237"/>
      <c r="BT29" s="85"/>
      <c r="BU29" s="85"/>
      <c r="BV29" s="85"/>
      <c r="BW29" s="85"/>
      <c r="BX29" s="85"/>
      <c r="BY29" s="85"/>
      <c r="BZ29" s="85" t="str">
        <f t="shared" si="40"/>
        <v/>
      </c>
      <c r="CA29" s="85"/>
      <c r="CB29" s="85"/>
      <c r="CC29" s="85" t="str">
        <f t="shared" si="41"/>
        <v/>
      </c>
      <c r="CD29" s="85"/>
      <c r="CE29" s="85" t="str">
        <f t="shared" si="42"/>
        <v/>
      </c>
      <c r="CF29" s="85"/>
      <c r="CG29" s="85" t="str">
        <f t="shared" si="43"/>
        <v/>
      </c>
      <c r="CH29" s="271"/>
      <c r="CI29" s="85" t="str">
        <f t="shared" si="44"/>
        <v/>
      </c>
      <c r="CJ29" s="85" t="str">
        <f t="shared" si="45"/>
        <v/>
      </c>
      <c r="CK29" s="85" t="str">
        <f t="shared" si="46"/>
        <v/>
      </c>
      <c r="CL29" s="85"/>
      <c r="CM29" s="85" t="str">
        <f t="shared" si="47"/>
        <v/>
      </c>
      <c r="CN29" s="238"/>
      <c r="CO29" s="238" t="s">
        <v>5304</v>
      </c>
      <c r="CP29" s="112"/>
      <c r="CQ29" s="112"/>
      <c r="CR29" s="133" t="str">
        <f t="shared" ca="1" si="48"/>
        <v/>
      </c>
      <c r="CS29" s="112"/>
      <c r="CT29" s="112"/>
      <c r="CU29" s="112"/>
      <c r="CV29" s="119"/>
    </row>
    <row r="30" spans="1:100" collapsed="1" x14ac:dyDescent="0.2">
      <c r="A30" s="237"/>
      <c r="B30" s="237"/>
      <c r="C30" s="89" t="str">
        <f t="shared" si="20"/>
        <v/>
      </c>
      <c r="D30" s="85"/>
      <c r="E30" s="85"/>
      <c r="F30" s="237"/>
      <c r="G30" s="237"/>
      <c r="H30" s="237"/>
      <c r="I30" s="237"/>
      <c r="J30" s="89" t="str">
        <f t="shared" si="21"/>
        <v/>
      </c>
      <c r="K30" s="85"/>
      <c r="L30" s="85"/>
      <c r="M30" s="85" t="str">
        <f t="shared" si="22"/>
        <v/>
      </c>
      <c r="N30" s="86"/>
      <c r="O30" s="89" t="str">
        <f t="shared" si="23"/>
        <v/>
      </c>
      <c r="P30" s="237"/>
      <c r="Q30" s="89" t="str">
        <f t="shared" si="24"/>
        <v/>
      </c>
      <c r="R30" s="237"/>
      <c r="S30" s="89" t="str">
        <f t="shared" si="25"/>
        <v/>
      </c>
      <c r="T30" s="85"/>
      <c r="U30" s="89" t="str">
        <f t="shared" si="26"/>
        <v/>
      </c>
      <c r="V30" s="409" t="str">
        <f t="shared" si="27"/>
        <v/>
      </c>
      <c r="W30" s="85"/>
      <c r="X30" s="89" t="str">
        <f t="shared" si="28"/>
        <v/>
      </c>
      <c r="Y30" s="237"/>
      <c r="Z30" s="89" t="str">
        <f t="shared" si="29"/>
        <v/>
      </c>
      <c r="AA30" s="237"/>
      <c r="AB30" s="85"/>
      <c r="AC30" s="85"/>
      <c r="AD30" s="237"/>
      <c r="AE30" s="89" t="str">
        <f t="shared" si="30"/>
        <v/>
      </c>
      <c r="AF30" s="85"/>
      <c r="AG30" s="85" t="str">
        <f t="shared" si="31"/>
        <v/>
      </c>
      <c r="AH30" s="237"/>
      <c r="AI30" s="237" t="str">
        <f t="shared" si="32"/>
        <v/>
      </c>
      <c r="AJ30" s="237"/>
      <c r="AK30" s="237"/>
      <c r="AL30" s="237" t="str">
        <f t="shared" si="33"/>
        <v/>
      </c>
      <c r="AM30" s="271"/>
      <c r="AN30" s="237"/>
      <c r="AO30" s="89" t="str">
        <f t="shared" si="34"/>
        <v/>
      </c>
      <c r="AP30" s="85"/>
      <c r="AQ30" s="85"/>
      <c r="AR30" s="410"/>
      <c r="AS30" s="237"/>
      <c r="AT30" s="89" t="str">
        <f t="shared" si="35"/>
        <v/>
      </c>
      <c r="AU30" s="85"/>
      <c r="AV30" s="85"/>
      <c r="AW30" s="411"/>
      <c r="AX30" s="237"/>
      <c r="AY30" s="237" t="str">
        <f t="shared" si="36"/>
        <v/>
      </c>
      <c r="AZ30" s="237"/>
      <c r="BA30" s="89" t="str">
        <f t="shared" si="37"/>
        <v/>
      </c>
      <c r="BB30" s="85"/>
      <c r="BC30" s="237"/>
      <c r="BD30" s="89" t="str">
        <f t="shared" si="38"/>
        <v/>
      </c>
      <c r="BE30" s="85"/>
      <c r="BF30" s="237" t="str">
        <f t="shared" si="39"/>
        <v/>
      </c>
      <c r="BG30" s="85"/>
      <c r="BH30" s="85"/>
      <c r="BI30" s="85"/>
      <c r="BJ30" s="85"/>
      <c r="BK30" s="237"/>
      <c r="BL30" s="237"/>
      <c r="BM30" s="412"/>
      <c r="BN30" s="412"/>
      <c r="BO30" s="85"/>
      <c r="BP30" s="85"/>
      <c r="BQ30" s="85"/>
      <c r="BR30" s="85"/>
      <c r="BS30" s="237"/>
      <c r="BT30" s="85"/>
      <c r="BU30" s="85"/>
      <c r="BV30" s="85"/>
      <c r="BW30" s="85"/>
      <c r="BX30" s="85"/>
      <c r="BY30" s="85"/>
      <c r="BZ30" s="85" t="str">
        <f t="shared" si="40"/>
        <v/>
      </c>
      <c r="CA30" s="85"/>
      <c r="CB30" s="85"/>
      <c r="CC30" s="85" t="str">
        <f t="shared" si="41"/>
        <v/>
      </c>
      <c r="CD30" s="85"/>
      <c r="CE30" s="85" t="str">
        <f t="shared" si="42"/>
        <v/>
      </c>
      <c r="CF30" s="85"/>
      <c r="CG30" s="85" t="str">
        <f t="shared" si="43"/>
        <v/>
      </c>
      <c r="CH30" s="271"/>
      <c r="CI30" s="85" t="str">
        <f t="shared" si="44"/>
        <v/>
      </c>
      <c r="CJ30" s="85" t="str">
        <f t="shared" si="45"/>
        <v/>
      </c>
      <c r="CK30" s="85" t="str">
        <f t="shared" si="46"/>
        <v/>
      </c>
      <c r="CL30" s="85"/>
      <c r="CM30" s="85" t="str">
        <f t="shared" si="47"/>
        <v/>
      </c>
      <c r="CN30" s="238"/>
      <c r="CO30" s="238" t="s">
        <v>5304</v>
      </c>
      <c r="CP30" s="112"/>
      <c r="CQ30" s="112"/>
      <c r="CR30" s="133" t="str">
        <f t="shared" ca="1" si="48"/>
        <v/>
      </c>
      <c r="CS30" s="112"/>
      <c r="CT30" s="112"/>
      <c r="CU30" s="112"/>
      <c r="CV30" s="119"/>
    </row>
    <row r="31" spans="1:100" collapsed="1" x14ac:dyDescent="0.2">
      <c r="A31" s="237"/>
      <c r="B31" s="237"/>
      <c r="C31" s="89" t="str">
        <f t="shared" si="20"/>
        <v/>
      </c>
      <c r="D31" s="85"/>
      <c r="E31" s="85"/>
      <c r="F31" s="237"/>
      <c r="G31" s="237"/>
      <c r="H31" s="237"/>
      <c r="I31" s="237"/>
      <c r="J31" s="89" t="str">
        <f t="shared" si="21"/>
        <v/>
      </c>
      <c r="K31" s="85"/>
      <c r="L31" s="85"/>
      <c r="M31" s="85" t="str">
        <f t="shared" si="22"/>
        <v/>
      </c>
      <c r="N31" s="86"/>
      <c r="O31" s="89" t="str">
        <f t="shared" si="23"/>
        <v/>
      </c>
      <c r="P31" s="237"/>
      <c r="Q31" s="89" t="str">
        <f t="shared" si="24"/>
        <v/>
      </c>
      <c r="R31" s="237"/>
      <c r="S31" s="89" t="str">
        <f t="shared" si="25"/>
        <v/>
      </c>
      <c r="T31" s="85"/>
      <c r="U31" s="89" t="str">
        <f t="shared" si="26"/>
        <v/>
      </c>
      <c r="V31" s="409" t="str">
        <f t="shared" si="27"/>
        <v/>
      </c>
      <c r="W31" s="85"/>
      <c r="X31" s="89" t="str">
        <f t="shared" si="28"/>
        <v/>
      </c>
      <c r="Y31" s="237"/>
      <c r="Z31" s="89" t="str">
        <f t="shared" si="29"/>
        <v/>
      </c>
      <c r="AA31" s="237"/>
      <c r="AB31" s="85"/>
      <c r="AC31" s="85"/>
      <c r="AD31" s="237"/>
      <c r="AE31" s="89" t="str">
        <f t="shared" si="30"/>
        <v/>
      </c>
      <c r="AF31" s="85"/>
      <c r="AG31" s="85" t="str">
        <f t="shared" si="31"/>
        <v/>
      </c>
      <c r="AH31" s="237"/>
      <c r="AI31" s="237" t="str">
        <f t="shared" si="32"/>
        <v/>
      </c>
      <c r="AJ31" s="237"/>
      <c r="AK31" s="237"/>
      <c r="AL31" s="237" t="str">
        <f t="shared" si="33"/>
        <v/>
      </c>
      <c r="AM31" s="271"/>
      <c r="AN31" s="237"/>
      <c r="AO31" s="89" t="str">
        <f t="shared" si="34"/>
        <v/>
      </c>
      <c r="AP31" s="85"/>
      <c r="AQ31" s="85"/>
      <c r="AR31" s="410"/>
      <c r="AS31" s="237"/>
      <c r="AT31" s="89" t="str">
        <f t="shared" si="35"/>
        <v/>
      </c>
      <c r="AU31" s="85"/>
      <c r="AV31" s="85"/>
      <c r="AW31" s="411"/>
      <c r="AX31" s="237"/>
      <c r="AY31" s="237" t="str">
        <f t="shared" si="36"/>
        <v/>
      </c>
      <c r="AZ31" s="237"/>
      <c r="BA31" s="89" t="str">
        <f t="shared" si="37"/>
        <v/>
      </c>
      <c r="BB31" s="85"/>
      <c r="BC31" s="237"/>
      <c r="BD31" s="89" t="str">
        <f t="shared" si="38"/>
        <v/>
      </c>
      <c r="BE31" s="85"/>
      <c r="BF31" s="237" t="str">
        <f t="shared" si="39"/>
        <v/>
      </c>
      <c r="BG31" s="85"/>
      <c r="BH31" s="85"/>
      <c r="BI31" s="85"/>
      <c r="BJ31" s="85"/>
      <c r="BK31" s="237"/>
      <c r="BL31" s="237"/>
      <c r="BM31" s="412"/>
      <c r="BN31" s="412"/>
      <c r="BO31" s="85"/>
      <c r="BP31" s="85"/>
      <c r="BQ31" s="85"/>
      <c r="BR31" s="85"/>
      <c r="BS31" s="237"/>
      <c r="BT31" s="85"/>
      <c r="BU31" s="85"/>
      <c r="BV31" s="85"/>
      <c r="BW31" s="85"/>
      <c r="BX31" s="85"/>
      <c r="BY31" s="85"/>
      <c r="BZ31" s="85" t="str">
        <f t="shared" si="40"/>
        <v/>
      </c>
      <c r="CA31" s="85"/>
      <c r="CB31" s="85"/>
      <c r="CC31" s="85" t="str">
        <f t="shared" si="41"/>
        <v/>
      </c>
      <c r="CD31" s="85"/>
      <c r="CE31" s="85" t="str">
        <f t="shared" si="42"/>
        <v/>
      </c>
      <c r="CF31" s="85"/>
      <c r="CG31" s="85" t="str">
        <f t="shared" si="43"/>
        <v/>
      </c>
      <c r="CH31" s="271"/>
      <c r="CI31" s="85" t="str">
        <f t="shared" si="44"/>
        <v/>
      </c>
      <c r="CJ31" s="85" t="str">
        <f t="shared" si="45"/>
        <v/>
      </c>
      <c r="CK31" s="85" t="str">
        <f t="shared" si="46"/>
        <v/>
      </c>
      <c r="CL31" s="85"/>
      <c r="CM31" s="85" t="str">
        <f t="shared" si="47"/>
        <v/>
      </c>
      <c r="CN31" s="238"/>
      <c r="CO31" s="238" t="s">
        <v>5304</v>
      </c>
      <c r="CP31" s="112"/>
      <c r="CQ31" s="112"/>
      <c r="CR31" s="133" t="str">
        <f t="shared" ca="1" si="48"/>
        <v/>
      </c>
      <c r="CS31" s="112"/>
      <c r="CT31" s="112"/>
      <c r="CU31" s="112"/>
      <c r="CV31" s="119"/>
    </row>
    <row r="32" spans="1:100" collapsed="1" x14ac:dyDescent="0.2">
      <c r="A32" s="237"/>
      <c r="B32" s="237"/>
      <c r="C32" s="89" t="str">
        <f t="shared" si="20"/>
        <v/>
      </c>
      <c r="D32" s="85"/>
      <c r="E32" s="85"/>
      <c r="F32" s="237"/>
      <c r="G32" s="237"/>
      <c r="H32" s="237"/>
      <c r="I32" s="237"/>
      <c r="J32" s="89" t="str">
        <f t="shared" si="21"/>
        <v/>
      </c>
      <c r="K32" s="85"/>
      <c r="L32" s="85"/>
      <c r="M32" s="85" t="str">
        <f t="shared" si="22"/>
        <v/>
      </c>
      <c r="N32" s="86"/>
      <c r="O32" s="89" t="str">
        <f t="shared" si="23"/>
        <v/>
      </c>
      <c r="P32" s="237"/>
      <c r="Q32" s="89" t="str">
        <f t="shared" si="24"/>
        <v/>
      </c>
      <c r="R32" s="237"/>
      <c r="S32" s="89" t="str">
        <f t="shared" si="25"/>
        <v/>
      </c>
      <c r="T32" s="85"/>
      <c r="U32" s="89" t="str">
        <f t="shared" si="26"/>
        <v/>
      </c>
      <c r="V32" s="409" t="str">
        <f t="shared" si="27"/>
        <v/>
      </c>
      <c r="W32" s="85"/>
      <c r="X32" s="89" t="str">
        <f t="shared" si="28"/>
        <v/>
      </c>
      <c r="Y32" s="237"/>
      <c r="Z32" s="89" t="str">
        <f t="shared" si="29"/>
        <v/>
      </c>
      <c r="AA32" s="237"/>
      <c r="AB32" s="85"/>
      <c r="AC32" s="85"/>
      <c r="AD32" s="237"/>
      <c r="AE32" s="89" t="str">
        <f t="shared" si="30"/>
        <v/>
      </c>
      <c r="AF32" s="85"/>
      <c r="AG32" s="85" t="str">
        <f t="shared" si="31"/>
        <v/>
      </c>
      <c r="AH32" s="237"/>
      <c r="AI32" s="237" t="str">
        <f t="shared" si="32"/>
        <v/>
      </c>
      <c r="AJ32" s="237"/>
      <c r="AK32" s="237"/>
      <c r="AL32" s="237" t="str">
        <f t="shared" si="33"/>
        <v/>
      </c>
      <c r="AM32" s="271"/>
      <c r="AN32" s="237"/>
      <c r="AO32" s="89" t="str">
        <f t="shared" si="34"/>
        <v/>
      </c>
      <c r="AP32" s="85"/>
      <c r="AQ32" s="85"/>
      <c r="AR32" s="410"/>
      <c r="AS32" s="237"/>
      <c r="AT32" s="89" t="str">
        <f t="shared" si="35"/>
        <v/>
      </c>
      <c r="AU32" s="85"/>
      <c r="AV32" s="85"/>
      <c r="AW32" s="411"/>
      <c r="AX32" s="237"/>
      <c r="AY32" s="237" t="str">
        <f t="shared" si="36"/>
        <v/>
      </c>
      <c r="AZ32" s="237"/>
      <c r="BA32" s="89" t="str">
        <f t="shared" si="37"/>
        <v/>
      </c>
      <c r="BB32" s="85"/>
      <c r="BC32" s="237"/>
      <c r="BD32" s="89" t="str">
        <f t="shared" si="38"/>
        <v/>
      </c>
      <c r="BE32" s="85"/>
      <c r="BF32" s="237" t="str">
        <f t="shared" si="39"/>
        <v/>
      </c>
      <c r="BG32" s="85"/>
      <c r="BH32" s="85"/>
      <c r="BI32" s="85"/>
      <c r="BJ32" s="85"/>
      <c r="BK32" s="237"/>
      <c r="BL32" s="237"/>
      <c r="BM32" s="412"/>
      <c r="BN32" s="412"/>
      <c r="BO32" s="85"/>
      <c r="BP32" s="85"/>
      <c r="BQ32" s="85"/>
      <c r="BR32" s="85"/>
      <c r="BS32" s="237"/>
      <c r="BT32" s="85"/>
      <c r="BU32" s="85"/>
      <c r="BV32" s="85"/>
      <c r="BW32" s="85"/>
      <c r="BX32" s="85"/>
      <c r="BY32" s="85"/>
      <c r="BZ32" s="85" t="str">
        <f t="shared" si="40"/>
        <v/>
      </c>
      <c r="CA32" s="85"/>
      <c r="CB32" s="85"/>
      <c r="CC32" s="85" t="str">
        <f t="shared" si="41"/>
        <v/>
      </c>
      <c r="CD32" s="85"/>
      <c r="CE32" s="85" t="str">
        <f t="shared" si="42"/>
        <v/>
      </c>
      <c r="CF32" s="85"/>
      <c r="CG32" s="85" t="str">
        <f t="shared" si="43"/>
        <v/>
      </c>
      <c r="CH32" s="271"/>
      <c r="CI32" s="85" t="str">
        <f t="shared" si="44"/>
        <v/>
      </c>
      <c r="CJ32" s="85" t="str">
        <f t="shared" si="45"/>
        <v/>
      </c>
      <c r="CK32" s="85" t="str">
        <f t="shared" si="46"/>
        <v/>
      </c>
      <c r="CL32" s="85"/>
      <c r="CM32" s="85" t="str">
        <f t="shared" si="47"/>
        <v/>
      </c>
      <c r="CN32" s="238"/>
      <c r="CO32" s="238" t="s">
        <v>5304</v>
      </c>
      <c r="CP32" s="112"/>
      <c r="CQ32" s="112"/>
      <c r="CR32" s="133" t="str">
        <f t="shared" ca="1" si="48"/>
        <v/>
      </c>
      <c r="CS32" s="112"/>
      <c r="CT32" s="112"/>
      <c r="CU32" s="112"/>
      <c r="CV32" s="119"/>
    </row>
    <row r="33" spans="1:100" collapsed="1" x14ac:dyDescent="0.2">
      <c r="A33" s="237"/>
      <c r="B33" s="237"/>
      <c r="C33" s="89" t="str">
        <f t="shared" si="20"/>
        <v/>
      </c>
      <c r="D33" s="85"/>
      <c r="E33" s="85"/>
      <c r="F33" s="237"/>
      <c r="G33" s="237"/>
      <c r="H33" s="237"/>
      <c r="I33" s="237"/>
      <c r="J33" s="89" t="str">
        <f t="shared" si="21"/>
        <v/>
      </c>
      <c r="K33" s="85"/>
      <c r="L33" s="85"/>
      <c r="M33" s="85" t="str">
        <f t="shared" si="22"/>
        <v/>
      </c>
      <c r="N33" s="86"/>
      <c r="O33" s="89" t="str">
        <f t="shared" si="23"/>
        <v/>
      </c>
      <c r="P33" s="237"/>
      <c r="Q33" s="89" t="str">
        <f t="shared" si="24"/>
        <v/>
      </c>
      <c r="R33" s="237"/>
      <c r="S33" s="89" t="str">
        <f t="shared" si="25"/>
        <v/>
      </c>
      <c r="T33" s="85"/>
      <c r="U33" s="89" t="str">
        <f t="shared" si="26"/>
        <v/>
      </c>
      <c r="V33" s="409" t="str">
        <f t="shared" si="27"/>
        <v/>
      </c>
      <c r="W33" s="85"/>
      <c r="X33" s="89" t="str">
        <f t="shared" si="28"/>
        <v/>
      </c>
      <c r="Y33" s="237"/>
      <c r="Z33" s="89" t="str">
        <f t="shared" si="29"/>
        <v/>
      </c>
      <c r="AA33" s="237"/>
      <c r="AB33" s="85"/>
      <c r="AC33" s="85"/>
      <c r="AD33" s="237"/>
      <c r="AE33" s="89" t="str">
        <f t="shared" si="30"/>
        <v/>
      </c>
      <c r="AF33" s="85"/>
      <c r="AG33" s="85" t="str">
        <f t="shared" si="31"/>
        <v/>
      </c>
      <c r="AH33" s="237"/>
      <c r="AI33" s="237" t="str">
        <f t="shared" si="32"/>
        <v/>
      </c>
      <c r="AJ33" s="237"/>
      <c r="AK33" s="237"/>
      <c r="AL33" s="237" t="str">
        <f t="shared" si="33"/>
        <v/>
      </c>
      <c r="AM33" s="271"/>
      <c r="AN33" s="237"/>
      <c r="AO33" s="89" t="str">
        <f t="shared" si="34"/>
        <v/>
      </c>
      <c r="AP33" s="85"/>
      <c r="AQ33" s="85"/>
      <c r="AR33" s="410"/>
      <c r="AS33" s="237"/>
      <c r="AT33" s="89" t="str">
        <f t="shared" si="35"/>
        <v/>
      </c>
      <c r="AU33" s="85"/>
      <c r="AV33" s="85"/>
      <c r="AW33" s="411"/>
      <c r="AX33" s="237"/>
      <c r="AY33" s="237" t="str">
        <f t="shared" si="36"/>
        <v/>
      </c>
      <c r="AZ33" s="237"/>
      <c r="BA33" s="89" t="str">
        <f t="shared" si="37"/>
        <v/>
      </c>
      <c r="BB33" s="85"/>
      <c r="BC33" s="237"/>
      <c r="BD33" s="89" t="str">
        <f t="shared" si="38"/>
        <v/>
      </c>
      <c r="BE33" s="85"/>
      <c r="BF33" s="237" t="str">
        <f t="shared" si="39"/>
        <v/>
      </c>
      <c r="BG33" s="85"/>
      <c r="BH33" s="85"/>
      <c r="BI33" s="85"/>
      <c r="BJ33" s="85"/>
      <c r="BK33" s="237"/>
      <c r="BL33" s="237"/>
      <c r="BM33" s="412"/>
      <c r="BN33" s="412"/>
      <c r="BO33" s="85"/>
      <c r="BP33" s="85"/>
      <c r="BQ33" s="85"/>
      <c r="BR33" s="85"/>
      <c r="BS33" s="237"/>
      <c r="BT33" s="85"/>
      <c r="BU33" s="85"/>
      <c r="BV33" s="85"/>
      <c r="BW33" s="85"/>
      <c r="BX33" s="85"/>
      <c r="BY33" s="85"/>
      <c r="BZ33" s="85" t="str">
        <f t="shared" si="40"/>
        <v/>
      </c>
      <c r="CA33" s="85"/>
      <c r="CB33" s="85"/>
      <c r="CC33" s="85" t="str">
        <f t="shared" si="41"/>
        <v/>
      </c>
      <c r="CD33" s="85"/>
      <c r="CE33" s="85" t="str">
        <f t="shared" si="42"/>
        <v/>
      </c>
      <c r="CF33" s="85"/>
      <c r="CG33" s="85" t="str">
        <f t="shared" si="43"/>
        <v/>
      </c>
      <c r="CH33" s="271"/>
      <c r="CI33" s="85" t="str">
        <f t="shared" si="44"/>
        <v/>
      </c>
      <c r="CJ33" s="85" t="str">
        <f t="shared" si="45"/>
        <v/>
      </c>
      <c r="CK33" s="85" t="str">
        <f t="shared" si="46"/>
        <v/>
      </c>
      <c r="CL33" s="85"/>
      <c r="CM33" s="85" t="str">
        <f t="shared" si="47"/>
        <v/>
      </c>
      <c r="CN33" s="238"/>
      <c r="CO33" s="238" t="s">
        <v>5304</v>
      </c>
      <c r="CP33" s="112"/>
      <c r="CQ33" s="112"/>
      <c r="CR33" s="133" t="str">
        <f t="shared" ca="1" si="48"/>
        <v/>
      </c>
      <c r="CS33" s="112"/>
      <c r="CT33" s="112"/>
      <c r="CU33" s="112"/>
      <c r="CV33" s="119"/>
    </row>
    <row r="34" spans="1:100" collapsed="1" x14ac:dyDescent="0.2">
      <c r="A34" s="237"/>
      <c r="B34" s="237"/>
      <c r="C34" s="89" t="str">
        <f t="shared" si="20"/>
        <v/>
      </c>
      <c r="D34" s="85"/>
      <c r="E34" s="85"/>
      <c r="F34" s="237"/>
      <c r="G34" s="237"/>
      <c r="H34" s="237"/>
      <c r="I34" s="237"/>
      <c r="J34" s="89" t="str">
        <f t="shared" si="21"/>
        <v/>
      </c>
      <c r="K34" s="85"/>
      <c r="L34" s="85"/>
      <c r="M34" s="85" t="str">
        <f t="shared" si="22"/>
        <v/>
      </c>
      <c r="N34" s="86"/>
      <c r="O34" s="89" t="str">
        <f t="shared" si="23"/>
        <v/>
      </c>
      <c r="P34" s="237"/>
      <c r="Q34" s="89" t="str">
        <f t="shared" si="24"/>
        <v/>
      </c>
      <c r="R34" s="237"/>
      <c r="S34" s="89" t="str">
        <f t="shared" si="25"/>
        <v/>
      </c>
      <c r="T34" s="85"/>
      <c r="U34" s="89" t="str">
        <f t="shared" si="26"/>
        <v/>
      </c>
      <c r="V34" s="409" t="str">
        <f t="shared" si="27"/>
        <v/>
      </c>
      <c r="W34" s="85"/>
      <c r="X34" s="89" t="str">
        <f t="shared" si="28"/>
        <v/>
      </c>
      <c r="Y34" s="237"/>
      <c r="Z34" s="89" t="str">
        <f t="shared" si="29"/>
        <v/>
      </c>
      <c r="AA34" s="237"/>
      <c r="AB34" s="85"/>
      <c r="AC34" s="85"/>
      <c r="AD34" s="237"/>
      <c r="AE34" s="89" t="str">
        <f t="shared" si="30"/>
        <v/>
      </c>
      <c r="AF34" s="85"/>
      <c r="AG34" s="85" t="str">
        <f t="shared" si="31"/>
        <v/>
      </c>
      <c r="AH34" s="237"/>
      <c r="AI34" s="237" t="str">
        <f t="shared" si="32"/>
        <v/>
      </c>
      <c r="AJ34" s="237"/>
      <c r="AK34" s="237"/>
      <c r="AL34" s="237" t="str">
        <f t="shared" si="33"/>
        <v/>
      </c>
      <c r="AM34" s="271"/>
      <c r="AN34" s="237"/>
      <c r="AO34" s="89" t="str">
        <f t="shared" si="34"/>
        <v/>
      </c>
      <c r="AP34" s="85"/>
      <c r="AQ34" s="85"/>
      <c r="AR34" s="410"/>
      <c r="AS34" s="237"/>
      <c r="AT34" s="89" t="str">
        <f t="shared" si="35"/>
        <v/>
      </c>
      <c r="AU34" s="85"/>
      <c r="AV34" s="85"/>
      <c r="AW34" s="411"/>
      <c r="AX34" s="237"/>
      <c r="AY34" s="237" t="str">
        <f t="shared" si="36"/>
        <v/>
      </c>
      <c r="AZ34" s="237"/>
      <c r="BA34" s="89" t="str">
        <f t="shared" si="37"/>
        <v/>
      </c>
      <c r="BB34" s="85"/>
      <c r="BC34" s="237"/>
      <c r="BD34" s="89" t="str">
        <f t="shared" si="38"/>
        <v/>
      </c>
      <c r="BE34" s="85"/>
      <c r="BF34" s="237" t="str">
        <f t="shared" si="39"/>
        <v/>
      </c>
      <c r="BG34" s="85"/>
      <c r="BH34" s="85"/>
      <c r="BI34" s="85"/>
      <c r="BJ34" s="85"/>
      <c r="BK34" s="237"/>
      <c r="BL34" s="237"/>
      <c r="BM34" s="412"/>
      <c r="BN34" s="412"/>
      <c r="BO34" s="85"/>
      <c r="BP34" s="85"/>
      <c r="BQ34" s="85"/>
      <c r="BR34" s="85"/>
      <c r="BS34" s="237"/>
      <c r="BT34" s="85"/>
      <c r="BU34" s="85"/>
      <c r="BV34" s="85"/>
      <c r="BW34" s="85"/>
      <c r="BX34" s="85"/>
      <c r="BY34" s="85"/>
      <c r="BZ34" s="85" t="str">
        <f t="shared" si="40"/>
        <v/>
      </c>
      <c r="CA34" s="85"/>
      <c r="CB34" s="85"/>
      <c r="CC34" s="85" t="str">
        <f t="shared" si="41"/>
        <v/>
      </c>
      <c r="CD34" s="85"/>
      <c r="CE34" s="85" t="str">
        <f t="shared" si="42"/>
        <v/>
      </c>
      <c r="CF34" s="85"/>
      <c r="CG34" s="85" t="str">
        <f t="shared" si="43"/>
        <v/>
      </c>
      <c r="CH34" s="271"/>
      <c r="CI34" s="85" t="str">
        <f t="shared" si="44"/>
        <v/>
      </c>
      <c r="CJ34" s="85" t="str">
        <f t="shared" si="45"/>
        <v/>
      </c>
      <c r="CK34" s="85" t="str">
        <f t="shared" si="46"/>
        <v/>
      </c>
      <c r="CL34" s="85"/>
      <c r="CM34" s="85" t="str">
        <f t="shared" si="47"/>
        <v/>
      </c>
      <c r="CN34" s="238"/>
      <c r="CO34" s="238" t="s">
        <v>5304</v>
      </c>
      <c r="CP34" s="112"/>
      <c r="CQ34" s="112"/>
      <c r="CR34" s="133" t="str">
        <f t="shared" ca="1" si="48"/>
        <v/>
      </c>
      <c r="CS34" s="112"/>
      <c r="CT34" s="112"/>
      <c r="CU34" s="112"/>
      <c r="CV34" s="119"/>
    </row>
    <row r="35" spans="1:100" collapsed="1" x14ac:dyDescent="0.2">
      <c r="A35" s="237"/>
      <c r="B35" s="237"/>
      <c r="C35" s="89" t="str">
        <f t="shared" si="20"/>
        <v/>
      </c>
      <c r="D35" s="85"/>
      <c r="E35" s="85"/>
      <c r="F35" s="237"/>
      <c r="G35" s="237"/>
      <c r="H35" s="237"/>
      <c r="I35" s="237"/>
      <c r="J35" s="89" t="str">
        <f t="shared" si="21"/>
        <v/>
      </c>
      <c r="K35" s="85"/>
      <c r="L35" s="85"/>
      <c r="M35" s="85" t="str">
        <f t="shared" si="22"/>
        <v/>
      </c>
      <c r="N35" s="86"/>
      <c r="O35" s="89" t="str">
        <f t="shared" si="23"/>
        <v/>
      </c>
      <c r="P35" s="237"/>
      <c r="Q35" s="89" t="str">
        <f t="shared" si="24"/>
        <v/>
      </c>
      <c r="R35" s="237"/>
      <c r="S35" s="89" t="str">
        <f t="shared" si="25"/>
        <v/>
      </c>
      <c r="T35" s="85"/>
      <c r="U35" s="89" t="str">
        <f t="shared" si="26"/>
        <v/>
      </c>
      <c r="V35" s="409" t="str">
        <f t="shared" si="27"/>
        <v/>
      </c>
      <c r="W35" s="85"/>
      <c r="X35" s="89" t="str">
        <f t="shared" si="28"/>
        <v/>
      </c>
      <c r="Y35" s="237"/>
      <c r="Z35" s="89" t="str">
        <f t="shared" si="29"/>
        <v/>
      </c>
      <c r="AA35" s="237"/>
      <c r="AB35" s="85"/>
      <c r="AC35" s="85"/>
      <c r="AD35" s="237"/>
      <c r="AE35" s="89" t="str">
        <f t="shared" si="30"/>
        <v/>
      </c>
      <c r="AF35" s="85"/>
      <c r="AG35" s="85" t="str">
        <f t="shared" si="31"/>
        <v/>
      </c>
      <c r="AH35" s="237"/>
      <c r="AI35" s="237" t="str">
        <f t="shared" si="32"/>
        <v/>
      </c>
      <c r="AJ35" s="237"/>
      <c r="AK35" s="237"/>
      <c r="AL35" s="237" t="str">
        <f t="shared" si="33"/>
        <v/>
      </c>
      <c r="AM35" s="271"/>
      <c r="AN35" s="237"/>
      <c r="AO35" s="89" t="str">
        <f t="shared" si="34"/>
        <v/>
      </c>
      <c r="AP35" s="85"/>
      <c r="AQ35" s="85"/>
      <c r="AR35" s="410"/>
      <c r="AS35" s="237"/>
      <c r="AT35" s="89" t="str">
        <f t="shared" si="35"/>
        <v/>
      </c>
      <c r="AU35" s="85"/>
      <c r="AV35" s="85"/>
      <c r="AW35" s="411"/>
      <c r="AX35" s="237"/>
      <c r="AY35" s="237" t="str">
        <f t="shared" si="36"/>
        <v/>
      </c>
      <c r="AZ35" s="237"/>
      <c r="BA35" s="89" t="str">
        <f t="shared" si="37"/>
        <v/>
      </c>
      <c r="BB35" s="85"/>
      <c r="BC35" s="237"/>
      <c r="BD35" s="89" t="str">
        <f t="shared" si="38"/>
        <v/>
      </c>
      <c r="BE35" s="85"/>
      <c r="BF35" s="237" t="str">
        <f t="shared" si="39"/>
        <v/>
      </c>
      <c r="BG35" s="85"/>
      <c r="BH35" s="85"/>
      <c r="BI35" s="85"/>
      <c r="BJ35" s="85"/>
      <c r="BK35" s="237"/>
      <c r="BL35" s="237"/>
      <c r="BM35" s="412"/>
      <c r="BN35" s="412"/>
      <c r="BO35" s="85"/>
      <c r="BP35" s="85"/>
      <c r="BQ35" s="85"/>
      <c r="BR35" s="85"/>
      <c r="BS35" s="237"/>
      <c r="BT35" s="85"/>
      <c r="BU35" s="85"/>
      <c r="BV35" s="85"/>
      <c r="BW35" s="85"/>
      <c r="BX35" s="85"/>
      <c r="BY35" s="85"/>
      <c r="BZ35" s="85" t="str">
        <f t="shared" si="40"/>
        <v/>
      </c>
      <c r="CA35" s="85"/>
      <c r="CB35" s="85"/>
      <c r="CC35" s="85" t="str">
        <f t="shared" si="41"/>
        <v/>
      </c>
      <c r="CD35" s="85"/>
      <c r="CE35" s="85" t="str">
        <f t="shared" si="42"/>
        <v/>
      </c>
      <c r="CF35" s="85"/>
      <c r="CG35" s="85" t="str">
        <f t="shared" si="43"/>
        <v/>
      </c>
      <c r="CH35" s="271"/>
      <c r="CI35" s="85" t="str">
        <f t="shared" si="44"/>
        <v/>
      </c>
      <c r="CJ35" s="85" t="str">
        <f t="shared" si="45"/>
        <v/>
      </c>
      <c r="CK35" s="85" t="str">
        <f t="shared" si="46"/>
        <v/>
      </c>
      <c r="CL35" s="85"/>
      <c r="CM35" s="85" t="str">
        <f t="shared" si="47"/>
        <v/>
      </c>
      <c r="CN35" s="238"/>
      <c r="CO35" s="238" t="s">
        <v>5304</v>
      </c>
      <c r="CP35" s="112"/>
      <c r="CQ35" s="112"/>
      <c r="CR35" s="133" t="str">
        <f t="shared" ca="1" si="48"/>
        <v/>
      </c>
      <c r="CS35" s="112"/>
      <c r="CT35" s="112"/>
      <c r="CU35" s="112"/>
      <c r="CV35" s="119"/>
    </row>
    <row r="36" spans="1:100" collapsed="1" x14ac:dyDescent="0.2">
      <c r="A36" s="237"/>
      <c r="B36" s="237"/>
      <c r="C36" s="89" t="str">
        <f t="shared" si="20"/>
        <v/>
      </c>
      <c r="D36" s="85"/>
      <c r="E36" s="85"/>
      <c r="F36" s="237"/>
      <c r="G36" s="237"/>
      <c r="H36" s="237"/>
      <c r="I36" s="237"/>
      <c r="J36" s="89" t="str">
        <f t="shared" si="21"/>
        <v/>
      </c>
      <c r="K36" s="85"/>
      <c r="L36" s="85"/>
      <c r="M36" s="85" t="str">
        <f t="shared" si="22"/>
        <v/>
      </c>
      <c r="N36" s="86"/>
      <c r="O36" s="89" t="str">
        <f t="shared" si="23"/>
        <v/>
      </c>
      <c r="P36" s="237"/>
      <c r="Q36" s="89" t="str">
        <f t="shared" si="24"/>
        <v/>
      </c>
      <c r="R36" s="237"/>
      <c r="S36" s="89" t="str">
        <f t="shared" si="25"/>
        <v/>
      </c>
      <c r="T36" s="85"/>
      <c r="U36" s="89" t="str">
        <f t="shared" si="26"/>
        <v/>
      </c>
      <c r="V36" s="409" t="str">
        <f t="shared" si="27"/>
        <v/>
      </c>
      <c r="W36" s="85"/>
      <c r="X36" s="89" t="str">
        <f t="shared" si="28"/>
        <v/>
      </c>
      <c r="Y36" s="237"/>
      <c r="Z36" s="89" t="str">
        <f t="shared" si="29"/>
        <v/>
      </c>
      <c r="AA36" s="237"/>
      <c r="AB36" s="85"/>
      <c r="AC36" s="85"/>
      <c r="AD36" s="237"/>
      <c r="AE36" s="89" t="str">
        <f t="shared" si="30"/>
        <v/>
      </c>
      <c r="AF36" s="85"/>
      <c r="AG36" s="85" t="str">
        <f t="shared" si="31"/>
        <v/>
      </c>
      <c r="AH36" s="237"/>
      <c r="AI36" s="237" t="str">
        <f t="shared" si="32"/>
        <v/>
      </c>
      <c r="AJ36" s="237"/>
      <c r="AK36" s="237"/>
      <c r="AL36" s="237" t="str">
        <f t="shared" si="33"/>
        <v/>
      </c>
      <c r="AM36" s="271"/>
      <c r="AN36" s="237"/>
      <c r="AO36" s="89" t="str">
        <f t="shared" si="34"/>
        <v/>
      </c>
      <c r="AP36" s="85"/>
      <c r="AQ36" s="85"/>
      <c r="AR36" s="410"/>
      <c r="AS36" s="237"/>
      <c r="AT36" s="89" t="str">
        <f t="shared" si="35"/>
        <v/>
      </c>
      <c r="AU36" s="85"/>
      <c r="AV36" s="85"/>
      <c r="AW36" s="411"/>
      <c r="AX36" s="237"/>
      <c r="AY36" s="237" t="str">
        <f t="shared" si="36"/>
        <v/>
      </c>
      <c r="AZ36" s="237"/>
      <c r="BA36" s="89" t="str">
        <f t="shared" si="37"/>
        <v/>
      </c>
      <c r="BB36" s="85"/>
      <c r="BC36" s="237"/>
      <c r="BD36" s="89" t="str">
        <f t="shared" si="38"/>
        <v/>
      </c>
      <c r="BE36" s="85"/>
      <c r="BF36" s="237" t="str">
        <f t="shared" si="39"/>
        <v/>
      </c>
      <c r="BG36" s="85"/>
      <c r="BH36" s="85"/>
      <c r="BI36" s="85"/>
      <c r="BJ36" s="85"/>
      <c r="BK36" s="237"/>
      <c r="BL36" s="237"/>
      <c r="BM36" s="412"/>
      <c r="BN36" s="412"/>
      <c r="BO36" s="85"/>
      <c r="BP36" s="85"/>
      <c r="BQ36" s="85"/>
      <c r="BR36" s="85"/>
      <c r="BS36" s="237"/>
      <c r="BT36" s="85"/>
      <c r="BU36" s="85"/>
      <c r="BV36" s="85"/>
      <c r="BW36" s="85"/>
      <c r="BX36" s="85"/>
      <c r="BY36" s="85"/>
      <c r="BZ36" s="85" t="str">
        <f t="shared" si="40"/>
        <v/>
      </c>
      <c r="CA36" s="85"/>
      <c r="CB36" s="85"/>
      <c r="CC36" s="85" t="str">
        <f t="shared" si="41"/>
        <v/>
      </c>
      <c r="CD36" s="85"/>
      <c r="CE36" s="85" t="str">
        <f t="shared" si="42"/>
        <v/>
      </c>
      <c r="CF36" s="85"/>
      <c r="CG36" s="85" t="str">
        <f t="shared" si="43"/>
        <v/>
      </c>
      <c r="CH36" s="271"/>
      <c r="CI36" s="85" t="str">
        <f t="shared" si="44"/>
        <v/>
      </c>
      <c r="CJ36" s="85" t="str">
        <f t="shared" si="45"/>
        <v/>
      </c>
      <c r="CK36" s="85" t="str">
        <f t="shared" si="46"/>
        <v/>
      </c>
      <c r="CL36" s="85"/>
      <c r="CM36" s="85" t="str">
        <f t="shared" si="47"/>
        <v/>
      </c>
      <c r="CN36" s="238"/>
      <c r="CO36" s="238" t="s">
        <v>5304</v>
      </c>
      <c r="CP36" s="112"/>
      <c r="CQ36" s="112"/>
      <c r="CR36" s="133" t="str">
        <f t="shared" ca="1" si="48"/>
        <v/>
      </c>
      <c r="CS36" s="112"/>
      <c r="CT36" s="112"/>
      <c r="CU36" s="112"/>
      <c r="CV36" s="119"/>
    </row>
    <row r="37" spans="1:100" collapsed="1" x14ac:dyDescent="0.2">
      <c r="A37" s="237"/>
      <c r="B37" s="237"/>
      <c r="C37" s="89" t="str">
        <f t="shared" si="20"/>
        <v/>
      </c>
      <c r="D37" s="85"/>
      <c r="E37" s="85"/>
      <c r="F37" s="237"/>
      <c r="G37" s="237"/>
      <c r="H37" s="237"/>
      <c r="I37" s="237"/>
      <c r="J37" s="89" t="str">
        <f t="shared" si="21"/>
        <v/>
      </c>
      <c r="K37" s="85"/>
      <c r="L37" s="85"/>
      <c r="M37" s="85" t="str">
        <f t="shared" si="22"/>
        <v/>
      </c>
      <c r="N37" s="86"/>
      <c r="O37" s="89" t="str">
        <f t="shared" si="23"/>
        <v/>
      </c>
      <c r="P37" s="237"/>
      <c r="Q37" s="89" t="str">
        <f t="shared" si="24"/>
        <v/>
      </c>
      <c r="R37" s="237"/>
      <c r="S37" s="89" t="str">
        <f t="shared" si="25"/>
        <v/>
      </c>
      <c r="T37" s="85"/>
      <c r="U37" s="89" t="str">
        <f t="shared" si="26"/>
        <v/>
      </c>
      <c r="V37" s="409" t="str">
        <f t="shared" si="27"/>
        <v/>
      </c>
      <c r="W37" s="85"/>
      <c r="X37" s="89" t="str">
        <f t="shared" si="28"/>
        <v/>
      </c>
      <c r="Y37" s="237"/>
      <c r="Z37" s="89" t="str">
        <f t="shared" si="29"/>
        <v/>
      </c>
      <c r="AA37" s="237"/>
      <c r="AB37" s="85"/>
      <c r="AC37" s="85"/>
      <c r="AD37" s="237"/>
      <c r="AE37" s="89" t="str">
        <f t="shared" si="30"/>
        <v/>
      </c>
      <c r="AF37" s="85"/>
      <c r="AG37" s="85" t="str">
        <f t="shared" si="31"/>
        <v/>
      </c>
      <c r="AH37" s="237"/>
      <c r="AI37" s="237" t="str">
        <f t="shared" si="32"/>
        <v/>
      </c>
      <c r="AJ37" s="237"/>
      <c r="AK37" s="237"/>
      <c r="AL37" s="237" t="str">
        <f t="shared" si="33"/>
        <v/>
      </c>
      <c r="AM37" s="271"/>
      <c r="AN37" s="237"/>
      <c r="AO37" s="89" t="str">
        <f t="shared" si="34"/>
        <v/>
      </c>
      <c r="AP37" s="85"/>
      <c r="AQ37" s="85"/>
      <c r="AR37" s="410"/>
      <c r="AS37" s="237"/>
      <c r="AT37" s="89" t="str">
        <f t="shared" si="35"/>
        <v/>
      </c>
      <c r="AU37" s="85"/>
      <c r="AV37" s="85"/>
      <c r="AW37" s="411"/>
      <c r="AX37" s="237"/>
      <c r="AY37" s="237" t="str">
        <f t="shared" si="36"/>
        <v/>
      </c>
      <c r="AZ37" s="237"/>
      <c r="BA37" s="89" t="str">
        <f t="shared" si="37"/>
        <v/>
      </c>
      <c r="BB37" s="85"/>
      <c r="BC37" s="237"/>
      <c r="BD37" s="89" t="str">
        <f t="shared" si="38"/>
        <v/>
      </c>
      <c r="BE37" s="85"/>
      <c r="BF37" s="237" t="str">
        <f t="shared" si="39"/>
        <v/>
      </c>
      <c r="BG37" s="85"/>
      <c r="BH37" s="85"/>
      <c r="BI37" s="85"/>
      <c r="BJ37" s="85"/>
      <c r="BK37" s="237"/>
      <c r="BL37" s="237"/>
      <c r="BM37" s="412"/>
      <c r="BN37" s="412"/>
      <c r="BO37" s="85"/>
      <c r="BP37" s="85"/>
      <c r="BQ37" s="85"/>
      <c r="BR37" s="85"/>
      <c r="BS37" s="237"/>
      <c r="BT37" s="85"/>
      <c r="BU37" s="85"/>
      <c r="BV37" s="85"/>
      <c r="BW37" s="85"/>
      <c r="BX37" s="85"/>
      <c r="BY37" s="85"/>
      <c r="BZ37" s="85" t="str">
        <f t="shared" si="40"/>
        <v/>
      </c>
      <c r="CA37" s="85"/>
      <c r="CB37" s="85"/>
      <c r="CC37" s="85" t="str">
        <f t="shared" si="41"/>
        <v/>
      </c>
      <c r="CD37" s="85"/>
      <c r="CE37" s="85" t="str">
        <f t="shared" si="42"/>
        <v/>
      </c>
      <c r="CF37" s="85"/>
      <c r="CG37" s="85" t="str">
        <f t="shared" si="43"/>
        <v/>
      </c>
      <c r="CH37" s="271"/>
      <c r="CI37" s="85" t="str">
        <f t="shared" si="44"/>
        <v/>
      </c>
      <c r="CJ37" s="85" t="str">
        <f t="shared" si="45"/>
        <v/>
      </c>
      <c r="CK37" s="85" t="str">
        <f t="shared" si="46"/>
        <v/>
      </c>
      <c r="CL37" s="85"/>
      <c r="CM37" s="85" t="str">
        <f t="shared" si="47"/>
        <v/>
      </c>
      <c r="CN37" s="238"/>
      <c r="CO37" s="238" t="s">
        <v>5304</v>
      </c>
      <c r="CP37" s="112"/>
      <c r="CQ37" s="112"/>
      <c r="CR37" s="133" t="str">
        <f t="shared" ca="1" si="48"/>
        <v/>
      </c>
      <c r="CS37" s="112"/>
      <c r="CT37" s="112"/>
      <c r="CU37" s="112"/>
      <c r="CV37" s="119"/>
    </row>
    <row r="38" spans="1:100" collapsed="1" x14ac:dyDescent="0.2">
      <c r="A38" s="237"/>
      <c r="B38" s="237"/>
      <c r="C38" s="89" t="str">
        <f t="shared" si="20"/>
        <v/>
      </c>
      <c r="D38" s="85"/>
      <c r="E38" s="85"/>
      <c r="F38" s="237"/>
      <c r="G38" s="237"/>
      <c r="H38" s="237"/>
      <c r="I38" s="237"/>
      <c r="J38" s="89" t="str">
        <f t="shared" si="21"/>
        <v/>
      </c>
      <c r="K38" s="85"/>
      <c r="L38" s="85"/>
      <c r="M38" s="85" t="str">
        <f t="shared" si="22"/>
        <v/>
      </c>
      <c r="N38" s="86"/>
      <c r="O38" s="89" t="str">
        <f t="shared" si="23"/>
        <v/>
      </c>
      <c r="P38" s="237"/>
      <c r="Q38" s="89" t="str">
        <f t="shared" si="24"/>
        <v/>
      </c>
      <c r="R38" s="237"/>
      <c r="S38" s="89" t="str">
        <f t="shared" si="25"/>
        <v/>
      </c>
      <c r="T38" s="85"/>
      <c r="U38" s="89" t="str">
        <f t="shared" si="26"/>
        <v/>
      </c>
      <c r="V38" s="409" t="str">
        <f t="shared" si="27"/>
        <v/>
      </c>
      <c r="W38" s="85"/>
      <c r="X38" s="89" t="str">
        <f t="shared" si="28"/>
        <v/>
      </c>
      <c r="Y38" s="237"/>
      <c r="Z38" s="89" t="str">
        <f t="shared" si="29"/>
        <v/>
      </c>
      <c r="AA38" s="237"/>
      <c r="AB38" s="85"/>
      <c r="AC38" s="85"/>
      <c r="AD38" s="237"/>
      <c r="AE38" s="89" t="str">
        <f t="shared" si="30"/>
        <v/>
      </c>
      <c r="AF38" s="85"/>
      <c r="AG38" s="85" t="str">
        <f t="shared" si="31"/>
        <v/>
      </c>
      <c r="AH38" s="237"/>
      <c r="AI38" s="237" t="str">
        <f t="shared" si="32"/>
        <v/>
      </c>
      <c r="AJ38" s="237"/>
      <c r="AK38" s="237"/>
      <c r="AL38" s="237" t="str">
        <f t="shared" si="33"/>
        <v/>
      </c>
      <c r="AM38" s="271"/>
      <c r="AN38" s="237"/>
      <c r="AO38" s="89" t="str">
        <f t="shared" si="34"/>
        <v/>
      </c>
      <c r="AP38" s="85"/>
      <c r="AQ38" s="85"/>
      <c r="AR38" s="410"/>
      <c r="AS38" s="237"/>
      <c r="AT38" s="89" t="str">
        <f t="shared" si="35"/>
        <v/>
      </c>
      <c r="AU38" s="85"/>
      <c r="AV38" s="85"/>
      <c r="AW38" s="411"/>
      <c r="AX38" s="237"/>
      <c r="AY38" s="237" t="str">
        <f t="shared" si="36"/>
        <v/>
      </c>
      <c r="AZ38" s="237"/>
      <c r="BA38" s="89" t="str">
        <f t="shared" si="37"/>
        <v/>
      </c>
      <c r="BB38" s="85"/>
      <c r="BC38" s="237"/>
      <c r="BD38" s="89" t="str">
        <f t="shared" si="38"/>
        <v/>
      </c>
      <c r="BE38" s="85"/>
      <c r="BF38" s="237" t="str">
        <f t="shared" si="39"/>
        <v/>
      </c>
      <c r="BG38" s="85"/>
      <c r="BH38" s="85"/>
      <c r="BI38" s="85"/>
      <c r="BJ38" s="85"/>
      <c r="BK38" s="237"/>
      <c r="BL38" s="237"/>
      <c r="BM38" s="412"/>
      <c r="BN38" s="412"/>
      <c r="BO38" s="85"/>
      <c r="BP38" s="85"/>
      <c r="BQ38" s="85"/>
      <c r="BR38" s="85"/>
      <c r="BS38" s="237"/>
      <c r="BT38" s="85"/>
      <c r="BU38" s="85"/>
      <c r="BV38" s="85"/>
      <c r="BW38" s="85"/>
      <c r="BX38" s="85"/>
      <c r="BY38" s="85"/>
      <c r="BZ38" s="85" t="str">
        <f t="shared" si="40"/>
        <v/>
      </c>
      <c r="CA38" s="85"/>
      <c r="CB38" s="85"/>
      <c r="CC38" s="85" t="str">
        <f t="shared" si="41"/>
        <v/>
      </c>
      <c r="CD38" s="85"/>
      <c r="CE38" s="85" t="str">
        <f t="shared" si="42"/>
        <v/>
      </c>
      <c r="CF38" s="85"/>
      <c r="CG38" s="85" t="str">
        <f t="shared" si="43"/>
        <v/>
      </c>
      <c r="CH38" s="271"/>
      <c r="CI38" s="85" t="str">
        <f t="shared" si="44"/>
        <v/>
      </c>
      <c r="CJ38" s="85" t="str">
        <f t="shared" si="45"/>
        <v/>
      </c>
      <c r="CK38" s="85" t="str">
        <f t="shared" si="46"/>
        <v/>
      </c>
      <c r="CL38" s="85"/>
      <c r="CM38" s="85" t="str">
        <f t="shared" si="47"/>
        <v/>
      </c>
      <c r="CN38" s="238"/>
      <c r="CO38" s="238" t="s">
        <v>5304</v>
      </c>
      <c r="CP38" s="112"/>
      <c r="CQ38" s="112"/>
      <c r="CR38" s="133" t="str">
        <f t="shared" ca="1" si="48"/>
        <v/>
      </c>
      <c r="CS38" s="112"/>
      <c r="CT38" s="112"/>
      <c r="CU38" s="112"/>
      <c r="CV38" s="119"/>
    </row>
    <row r="39" spans="1:100" collapsed="1" x14ac:dyDescent="0.2">
      <c r="A39" s="237"/>
      <c r="B39" s="237"/>
      <c r="C39" s="89" t="str">
        <f t="shared" si="20"/>
        <v/>
      </c>
      <c r="D39" s="85"/>
      <c r="E39" s="85"/>
      <c r="F39" s="237"/>
      <c r="G39" s="237"/>
      <c r="H39" s="237"/>
      <c r="I39" s="237"/>
      <c r="J39" s="89" t="str">
        <f t="shared" si="21"/>
        <v/>
      </c>
      <c r="K39" s="85"/>
      <c r="L39" s="85"/>
      <c r="M39" s="85" t="str">
        <f t="shared" si="22"/>
        <v/>
      </c>
      <c r="N39" s="86"/>
      <c r="O39" s="89" t="str">
        <f t="shared" si="23"/>
        <v/>
      </c>
      <c r="P39" s="237"/>
      <c r="Q39" s="89" t="str">
        <f t="shared" si="24"/>
        <v/>
      </c>
      <c r="R39" s="237"/>
      <c r="S39" s="89" t="str">
        <f t="shared" si="25"/>
        <v/>
      </c>
      <c r="T39" s="85"/>
      <c r="U39" s="89" t="str">
        <f t="shared" si="26"/>
        <v/>
      </c>
      <c r="V39" s="409" t="str">
        <f t="shared" si="27"/>
        <v/>
      </c>
      <c r="W39" s="85"/>
      <c r="X39" s="89" t="str">
        <f t="shared" si="28"/>
        <v/>
      </c>
      <c r="Y39" s="237"/>
      <c r="Z39" s="89" t="str">
        <f t="shared" si="29"/>
        <v/>
      </c>
      <c r="AA39" s="237"/>
      <c r="AB39" s="85"/>
      <c r="AC39" s="85"/>
      <c r="AD39" s="237"/>
      <c r="AE39" s="89" t="str">
        <f t="shared" si="30"/>
        <v/>
      </c>
      <c r="AF39" s="85"/>
      <c r="AG39" s="85" t="str">
        <f t="shared" si="31"/>
        <v/>
      </c>
      <c r="AH39" s="237"/>
      <c r="AI39" s="237" t="str">
        <f t="shared" si="32"/>
        <v/>
      </c>
      <c r="AJ39" s="237"/>
      <c r="AK39" s="237"/>
      <c r="AL39" s="237" t="str">
        <f t="shared" si="33"/>
        <v/>
      </c>
      <c r="AM39" s="271"/>
      <c r="AN39" s="237"/>
      <c r="AO39" s="89" t="str">
        <f t="shared" si="34"/>
        <v/>
      </c>
      <c r="AP39" s="85"/>
      <c r="AQ39" s="85"/>
      <c r="AR39" s="410"/>
      <c r="AS39" s="237"/>
      <c r="AT39" s="89" t="str">
        <f t="shared" si="35"/>
        <v/>
      </c>
      <c r="AU39" s="85"/>
      <c r="AV39" s="85"/>
      <c r="AW39" s="411"/>
      <c r="AX39" s="237"/>
      <c r="AY39" s="237" t="str">
        <f t="shared" si="36"/>
        <v/>
      </c>
      <c r="AZ39" s="237"/>
      <c r="BA39" s="89" t="str">
        <f t="shared" si="37"/>
        <v/>
      </c>
      <c r="BB39" s="85"/>
      <c r="BC39" s="237"/>
      <c r="BD39" s="89" t="str">
        <f t="shared" si="38"/>
        <v/>
      </c>
      <c r="BE39" s="85"/>
      <c r="BF39" s="237" t="str">
        <f t="shared" si="39"/>
        <v/>
      </c>
      <c r="BG39" s="85"/>
      <c r="BH39" s="85"/>
      <c r="BI39" s="85"/>
      <c r="BJ39" s="85"/>
      <c r="BK39" s="237"/>
      <c r="BL39" s="237"/>
      <c r="BM39" s="412"/>
      <c r="BN39" s="412"/>
      <c r="BO39" s="85"/>
      <c r="BP39" s="85"/>
      <c r="BQ39" s="85"/>
      <c r="BR39" s="85"/>
      <c r="BS39" s="237"/>
      <c r="BT39" s="85"/>
      <c r="BU39" s="85"/>
      <c r="BV39" s="85"/>
      <c r="BW39" s="85"/>
      <c r="BX39" s="85"/>
      <c r="BY39" s="85"/>
      <c r="BZ39" s="85" t="str">
        <f t="shared" si="40"/>
        <v/>
      </c>
      <c r="CA39" s="85"/>
      <c r="CB39" s="85"/>
      <c r="CC39" s="85" t="str">
        <f t="shared" si="41"/>
        <v/>
      </c>
      <c r="CD39" s="85"/>
      <c r="CE39" s="85" t="str">
        <f t="shared" si="42"/>
        <v/>
      </c>
      <c r="CF39" s="85"/>
      <c r="CG39" s="85" t="str">
        <f t="shared" si="43"/>
        <v/>
      </c>
      <c r="CH39" s="271"/>
      <c r="CI39" s="85" t="str">
        <f t="shared" si="44"/>
        <v/>
      </c>
      <c r="CJ39" s="85" t="str">
        <f t="shared" si="45"/>
        <v/>
      </c>
      <c r="CK39" s="85" t="str">
        <f t="shared" si="46"/>
        <v/>
      </c>
      <c r="CL39" s="85"/>
      <c r="CM39" s="85" t="str">
        <f t="shared" si="47"/>
        <v/>
      </c>
      <c r="CN39" s="238"/>
      <c r="CO39" s="238" t="s">
        <v>5304</v>
      </c>
      <c r="CP39" s="112"/>
      <c r="CQ39" s="112"/>
      <c r="CR39" s="133" t="str">
        <f t="shared" ca="1" si="48"/>
        <v/>
      </c>
      <c r="CS39" s="112"/>
      <c r="CT39" s="112"/>
      <c r="CU39" s="112"/>
      <c r="CV39" s="119"/>
    </row>
    <row r="40" spans="1:100" collapsed="1" x14ac:dyDescent="0.2">
      <c r="A40" s="237"/>
      <c r="B40" s="237"/>
      <c r="C40" s="89" t="str">
        <f t="shared" si="20"/>
        <v/>
      </c>
      <c r="D40" s="85"/>
      <c r="E40" s="85"/>
      <c r="F40" s="237"/>
      <c r="G40" s="237"/>
      <c r="H40" s="237"/>
      <c r="I40" s="237"/>
      <c r="J40" s="89" t="str">
        <f t="shared" si="21"/>
        <v/>
      </c>
      <c r="K40" s="85"/>
      <c r="L40" s="85"/>
      <c r="M40" s="85" t="str">
        <f t="shared" si="22"/>
        <v/>
      </c>
      <c r="N40" s="86"/>
      <c r="O40" s="89" t="str">
        <f t="shared" si="23"/>
        <v/>
      </c>
      <c r="P40" s="237"/>
      <c r="Q40" s="89" t="str">
        <f t="shared" si="24"/>
        <v/>
      </c>
      <c r="R40" s="237"/>
      <c r="S40" s="89" t="str">
        <f t="shared" si="25"/>
        <v/>
      </c>
      <c r="T40" s="85"/>
      <c r="U40" s="89" t="str">
        <f t="shared" si="26"/>
        <v/>
      </c>
      <c r="V40" s="409" t="str">
        <f t="shared" si="27"/>
        <v/>
      </c>
      <c r="W40" s="85"/>
      <c r="X40" s="89" t="str">
        <f t="shared" si="28"/>
        <v/>
      </c>
      <c r="Y40" s="237"/>
      <c r="Z40" s="89" t="str">
        <f t="shared" si="29"/>
        <v/>
      </c>
      <c r="AA40" s="237"/>
      <c r="AB40" s="85"/>
      <c r="AC40" s="85"/>
      <c r="AD40" s="237"/>
      <c r="AE40" s="89" t="str">
        <f t="shared" si="30"/>
        <v/>
      </c>
      <c r="AF40" s="85"/>
      <c r="AG40" s="85" t="str">
        <f t="shared" si="31"/>
        <v/>
      </c>
      <c r="AH40" s="237"/>
      <c r="AI40" s="237" t="str">
        <f t="shared" si="32"/>
        <v/>
      </c>
      <c r="AJ40" s="237"/>
      <c r="AK40" s="237"/>
      <c r="AL40" s="237" t="str">
        <f t="shared" si="33"/>
        <v/>
      </c>
      <c r="AM40" s="271"/>
      <c r="AN40" s="237"/>
      <c r="AO40" s="89" t="str">
        <f t="shared" si="34"/>
        <v/>
      </c>
      <c r="AP40" s="85"/>
      <c r="AQ40" s="85"/>
      <c r="AR40" s="410"/>
      <c r="AS40" s="237"/>
      <c r="AT40" s="89" t="str">
        <f t="shared" si="35"/>
        <v/>
      </c>
      <c r="AU40" s="85"/>
      <c r="AV40" s="85"/>
      <c r="AW40" s="411"/>
      <c r="AX40" s="237"/>
      <c r="AY40" s="237" t="str">
        <f t="shared" si="36"/>
        <v/>
      </c>
      <c r="AZ40" s="237"/>
      <c r="BA40" s="89" t="str">
        <f t="shared" si="37"/>
        <v/>
      </c>
      <c r="BB40" s="85"/>
      <c r="BC40" s="237"/>
      <c r="BD40" s="89" t="str">
        <f t="shared" si="38"/>
        <v/>
      </c>
      <c r="BE40" s="85"/>
      <c r="BF40" s="237" t="str">
        <f t="shared" si="39"/>
        <v/>
      </c>
      <c r="BG40" s="85"/>
      <c r="BH40" s="85"/>
      <c r="BI40" s="85"/>
      <c r="BJ40" s="85"/>
      <c r="BK40" s="237"/>
      <c r="BL40" s="237"/>
      <c r="BM40" s="412"/>
      <c r="BN40" s="412"/>
      <c r="BO40" s="85"/>
      <c r="BP40" s="85"/>
      <c r="BQ40" s="85"/>
      <c r="BR40" s="85"/>
      <c r="BS40" s="237"/>
      <c r="BT40" s="85"/>
      <c r="BU40" s="85"/>
      <c r="BV40" s="85"/>
      <c r="BW40" s="85"/>
      <c r="BX40" s="85"/>
      <c r="BY40" s="85"/>
      <c r="BZ40" s="85" t="str">
        <f t="shared" si="40"/>
        <v/>
      </c>
      <c r="CA40" s="85"/>
      <c r="CB40" s="85"/>
      <c r="CC40" s="85" t="str">
        <f t="shared" si="41"/>
        <v/>
      </c>
      <c r="CD40" s="85"/>
      <c r="CE40" s="85" t="str">
        <f t="shared" si="42"/>
        <v/>
      </c>
      <c r="CF40" s="85"/>
      <c r="CG40" s="85" t="str">
        <f t="shared" si="43"/>
        <v/>
      </c>
      <c r="CH40" s="271"/>
      <c r="CI40" s="85" t="str">
        <f t="shared" si="44"/>
        <v/>
      </c>
      <c r="CJ40" s="85" t="str">
        <f t="shared" si="45"/>
        <v/>
      </c>
      <c r="CK40" s="85" t="str">
        <f t="shared" si="46"/>
        <v/>
      </c>
      <c r="CL40" s="85"/>
      <c r="CM40" s="85" t="str">
        <f t="shared" si="47"/>
        <v/>
      </c>
      <c r="CN40" s="238"/>
      <c r="CO40" s="238" t="s">
        <v>5304</v>
      </c>
      <c r="CP40" s="112"/>
      <c r="CQ40" s="112"/>
      <c r="CR40" s="133" t="str">
        <f t="shared" ca="1" si="48"/>
        <v/>
      </c>
      <c r="CS40" s="112"/>
      <c r="CT40" s="112"/>
      <c r="CU40" s="112"/>
      <c r="CV40" s="119"/>
    </row>
    <row r="41" spans="1:100" collapsed="1" x14ac:dyDescent="0.2">
      <c r="A41" s="237"/>
      <c r="B41" s="237"/>
      <c r="C41" s="89" t="str">
        <f t="shared" si="20"/>
        <v/>
      </c>
      <c r="D41" s="85"/>
      <c r="E41" s="85"/>
      <c r="F41" s="237"/>
      <c r="G41" s="237"/>
      <c r="H41" s="237"/>
      <c r="I41" s="237"/>
      <c r="J41" s="89" t="str">
        <f t="shared" si="21"/>
        <v/>
      </c>
      <c r="K41" s="85"/>
      <c r="L41" s="85"/>
      <c r="M41" s="85" t="str">
        <f t="shared" si="22"/>
        <v/>
      </c>
      <c r="N41" s="86"/>
      <c r="O41" s="89" t="str">
        <f t="shared" si="23"/>
        <v/>
      </c>
      <c r="P41" s="237"/>
      <c r="Q41" s="89" t="str">
        <f t="shared" si="24"/>
        <v/>
      </c>
      <c r="R41" s="237"/>
      <c r="S41" s="89" t="str">
        <f t="shared" si="25"/>
        <v/>
      </c>
      <c r="T41" s="85"/>
      <c r="U41" s="89" t="str">
        <f t="shared" si="26"/>
        <v/>
      </c>
      <c r="V41" s="409" t="str">
        <f t="shared" si="27"/>
        <v/>
      </c>
      <c r="W41" s="85"/>
      <c r="X41" s="89" t="str">
        <f t="shared" si="28"/>
        <v/>
      </c>
      <c r="Y41" s="237"/>
      <c r="Z41" s="89" t="str">
        <f t="shared" si="29"/>
        <v/>
      </c>
      <c r="AA41" s="237"/>
      <c r="AB41" s="85"/>
      <c r="AC41" s="85"/>
      <c r="AD41" s="237"/>
      <c r="AE41" s="89" t="str">
        <f t="shared" si="30"/>
        <v/>
      </c>
      <c r="AF41" s="85"/>
      <c r="AG41" s="85" t="str">
        <f t="shared" si="31"/>
        <v/>
      </c>
      <c r="AH41" s="237"/>
      <c r="AI41" s="237" t="str">
        <f t="shared" si="32"/>
        <v/>
      </c>
      <c r="AJ41" s="237"/>
      <c r="AK41" s="237"/>
      <c r="AL41" s="237" t="str">
        <f t="shared" si="33"/>
        <v/>
      </c>
      <c r="AM41" s="271"/>
      <c r="AN41" s="237"/>
      <c r="AO41" s="89" t="str">
        <f t="shared" si="34"/>
        <v/>
      </c>
      <c r="AP41" s="85"/>
      <c r="AQ41" s="85"/>
      <c r="AR41" s="410"/>
      <c r="AS41" s="237"/>
      <c r="AT41" s="89" t="str">
        <f t="shared" si="35"/>
        <v/>
      </c>
      <c r="AU41" s="85"/>
      <c r="AV41" s="85"/>
      <c r="AW41" s="411"/>
      <c r="AX41" s="237"/>
      <c r="AY41" s="237" t="str">
        <f t="shared" si="36"/>
        <v/>
      </c>
      <c r="AZ41" s="237"/>
      <c r="BA41" s="89" t="str">
        <f t="shared" si="37"/>
        <v/>
      </c>
      <c r="BB41" s="85"/>
      <c r="BC41" s="237"/>
      <c r="BD41" s="89" t="str">
        <f t="shared" si="38"/>
        <v/>
      </c>
      <c r="BE41" s="85"/>
      <c r="BF41" s="237" t="str">
        <f t="shared" si="39"/>
        <v/>
      </c>
      <c r="BG41" s="85"/>
      <c r="BH41" s="85"/>
      <c r="BI41" s="85"/>
      <c r="BJ41" s="85"/>
      <c r="BK41" s="237"/>
      <c r="BL41" s="237"/>
      <c r="BM41" s="412"/>
      <c r="BN41" s="412"/>
      <c r="BO41" s="85"/>
      <c r="BP41" s="85"/>
      <c r="BQ41" s="85"/>
      <c r="BR41" s="85"/>
      <c r="BS41" s="237"/>
      <c r="BT41" s="85"/>
      <c r="BU41" s="85"/>
      <c r="BV41" s="85"/>
      <c r="BW41" s="85"/>
      <c r="BX41" s="85"/>
      <c r="BY41" s="85"/>
      <c r="BZ41" s="85" t="str">
        <f t="shared" si="40"/>
        <v/>
      </c>
      <c r="CA41" s="85"/>
      <c r="CB41" s="85"/>
      <c r="CC41" s="85" t="str">
        <f t="shared" si="41"/>
        <v/>
      </c>
      <c r="CD41" s="85"/>
      <c r="CE41" s="85" t="str">
        <f t="shared" si="42"/>
        <v/>
      </c>
      <c r="CF41" s="85"/>
      <c r="CG41" s="85" t="str">
        <f t="shared" si="43"/>
        <v/>
      </c>
      <c r="CH41" s="271"/>
      <c r="CI41" s="85" t="str">
        <f t="shared" si="44"/>
        <v/>
      </c>
      <c r="CJ41" s="85" t="str">
        <f t="shared" si="45"/>
        <v/>
      </c>
      <c r="CK41" s="85" t="str">
        <f t="shared" si="46"/>
        <v/>
      </c>
      <c r="CL41" s="85"/>
      <c r="CM41" s="85" t="str">
        <f t="shared" si="47"/>
        <v/>
      </c>
      <c r="CN41" s="238"/>
      <c r="CO41" s="238" t="s">
        <v>5304</v>
      </c>
      <c r="CP41" s="112"/>
      <c r="CQ41" s="112"/>
      <c r="CR41" s="133" t="str">
        <f t="shared" ca="1" si="48"/>
        <v/>
      </c>
      <c r="CS41" s="112"/>
      <c r="CT41" s="112"/>
      <c r="CU41" s="112"/>
      <c r="CV41" s="119"/>
    </row>
    <row r="42" spans="1:100" collapsed="1" x14ac:dyDescent="0.2">
      <c r="A42" s="237"/>
      <c r="B42" s="237"/>
      <c r="C42" s="89" t="str">
        <f t="shared" si="20"/>
        <v/>
      </c>
      <c r="D42" s="85"/>
      <c r="E42" s="85"/>
      <c r="F42" s="237"/>
      <c r="G42" s="237"/>
      <c r="H42" s="237"/>
      <c r="I42" s="237"/>
      <c r="J42" s="89" t="str">
        <f t="shared" si="21"/>
        <v/>
      </c>
      <c r="K42" s="85"/>
      <c r="L42" s="85"/>
      <c r="M42" s="85" t="str">
        <f t="shared" si="22"/>
        <v/>
      </c>
      <c r="N42" s="86"/>
      <c r="O42" s="89" t="str">
        <f t="shared" si="23"/>
        <v/>
      </c>
      <c r="P42" s="237"/>
      <c r="Q42" s="89" t="str">
        <f t="shared" si="24"/>
        <v/>
      </c>
      <c r="R42" s="237"/>
      <c r="S42" s="89" t="str">
        <f t="shared" si="25"/>
        <v/>
      </c>
      <c r="T42" s="85"/>
      <c r="U42" s="89" t="str">
        <f t="shared" si="26"/>
        <v/>
      </c>
      <c r="V42" s="409" t="str">
        <f t="shared" si="27"/>
        <v/>
      </c>
      <c r="W42" s="85"/>
      <c r="X42" s="89" t="str">
        <f t="shared" si="28"/>
        <v/>
      </c>
      <c r="Y42" s="237"/>
      <c r="Z42" s="89" t="str">
        <f t="shared" si="29"/>
        <v/>
      </c>
      <c r="AA42" s="237"/>
      <c r="AB42" s="85"/>
      <c r="AC42" s="85"/>
      <c r="AD42" s="237"/>
      <c r="AE42" s="89" t="str">
        <f t="shared" si="30"/>
        <v/>
      </c>
      <c r="AF42" s="85"/>
      <c r="AG42" s="85" t="str">
        <f t="shared" si="31"/>
        <v/>
      </c>
      <c r="AH42" s="237"/>
      <c r="AI42" s="237" t="str">
        <f t="shared" si="32"/>
        <v/>
      </c>
      <c r="AJ42" s="237"/>
      <c r="AK42" s="237"/>
      <c r="AL42" s="237" t="str">
        <f t="shared" si="33"/>
        <v/>
      </c>
      <c r="AM42" s="271"/>
      <c r="AN42" s="237"/>
      <c r="AO42" s="89" t="str">
        <f t="shared" si="34"/>
        <v/>
      </c>
      <c r="AP42" s="85"/>
      <c r="AQ42" s="85"/>
      <c r="AR42" s="410"/>
      <c r="AS42" s="237"/>
      <c r="AT42" s="89" t="str">
        <f t="shared" si="35"/>
        <v/>
      </c>
      <c r="AU42" s="85"/>
      <c r="AV42" s="85"/>
      <c r="AW42" s="411"/>
      <c r="AX42" s="237"/>
      <c r="AY42" s="237" t="str">
        <f t="shared" si="36"/>
        <v/>
      </c>
      <c r="AZ42" s="237"/>
      <c r="BA42" s="89" t="str">
        <f t="shared" si="37"/>
        <v/>
      </c>
      <c r="BB42" s="85"/>
      <c r="BC42" s="237"/>
      <c r="BD42" s="89" t="str">
        <f t="shared" si="38"/>
        <v/>
      </c>
      <c r="BE42" s="85"/>
      <c r="BF42" s="237" t="str">
        <f t="shared" si="39"/>
        <v/>
      </c>
      <c r="BG42" s="85"/>
      <c r="BH42" s="85"/>
      <c r="BI42" s="85"/>
      <c r="BJ42" s="85"/>
      <c r="BK42" s="237"/>
      <c r="BL42" s="237"/>
      <c r="BM42" s="412"/>
      <c r="BN42" s="412"/>
      <c r="BO42" s="85"/>
      <c r="BP42" s="85"/>
      <c r="BQ42" s="85"/>
      <c r="BR42" s="85"/>
      <c r="BS42" s="237"/>
      <c r="BT42" s="85"/>
      <c r="BU42" s="85"/>
      <c r="BV42" s="85"/>
      <c r="BW42" s="85"/>
      <c r="BX42" s="85"/>
      <c r="BY42" s="85"/>
      <c r="BZ42" s="85" t="str">
        <f t="shared" si="40"/>
        <v/>
      </c>
      <c r="CA42" s="85"/>
      <c r="CB42" s="85"/>
      <c r="CC42" s="85" t="str">
        <f t="shared" si="41"/>
        <v/>
      </c>
      <c r="CD42" s="85"/>
      <c r="CE42" s="85" t="str">
        <f t="shared" si="42"/>
        <v/>
      </c>
      <c r="CF42" s="85"/>
      <c r="CG42" s="85" t="str">
        <f t="shared" si="43"/>
        <v/>
      </c>
      <c r="CH42" s="271"/>
      <c r="CI42" s="85" t="str">
        <f t="shared" si="44"/>
        <v/>
      </c>
      <c r="CJ42" s="85" t="str">
        <f t="shared" si="45"/>
        <v/>
      </c>
      <c r="CK42" s="85" t="str">
        <f t="shared" si="46"/>
        <v/>
      </c>
      <c r="CL42" s="85"/>
      <c r="CM42" s="85" t="str">
        <f t="shared" si="47"/>
        <v/>
      </c>
      <c r="CN42" s="238"/>
      <c r="CO42" s="238" t="s">
        <v>5304</v>
      </c>
      <c r="CP42" s="112"/>
      <c r="CQ42" s="112"/>
      <c r="CR42" s="133" t="str">
        <f t="shared" ca="1" si="48"/>
        <v/>
      </c>
      <c r="CS42" s="112"/>
      <c r="CT42" s="112"/>
      <c r="CU42" s="112"/>
      <c r="CV42" s="119"/>
    </row>
    <row r="43" spans="1:100" collapsed="1" x14ac:dyDescent="0.2">
      <c r="A43" s="237"/>
      <c r="B43" s="237"/>
      <c r="C43" s="89" t="str">
        <f t="shared" si="20"/>
        <v/>
      </c>
      <c r="D43" s="85"/>
      <c r="E43" s="85"/>
      <c r="F43" s="237"/>
      <c r="G43" s="237"/>
      <c r="H43" s="237"/>
      <c r="I43" s="237"/>
      <c r="J43" s="89" t="str">
        <f t="shared" si="21"/>
        <v/>
      </c>
      <c r="K43" s="85"/>
      <c r="L43" s="85"/>
      <c r="M43" s="85" t="str">
        <f t="shared" si="22"/>
        <v/>
      </c>
      <c r="N43" s="86"/>
      <c r="O43" s="89" t="str">
        <f t="shared" si="23"/>
        <v/>
      </c>
      <c r="P43" s="237"/>
      <c r="Q43" s="89" t="str">
        <f t="shared" si="24"/>
        <v/>
      </c>
      <c r="R43" s="237"/>
      <c r="S43" s="89" t="str">
        <f t="shared" si="25"/>
        <v/>
      </c>
      <c r="T43" s="85"/>
      <c r="U43" s="89" t="str">
        <f t="shared" si="26"/>
        <v/>
      </c>
      <c r="V43" s="409" t="str">
        <f t="shared" si="27"/>
        <v/>
      </c>
      <c r="W43" s="85"/>
      <c r="X43" s="89" t="str">
        <f t="shared" si="28"/>
        <v/>
      </c>
      <c r="Y43" s="237"/>
      <c r="Z43" s="89" t="str">
        <f t="shared" si="29"/>
        <v/>
      </c>
      <c r="AA43" s="237"/>
      <c r="AB43" s="85"/>
      <c r="AC43" s="85"/>
      <c r="AD43" s="237"/>
      <c r="AE43" s="89" t="str">
        <f t="shared" si="30"/>
        <v/>
      </c>
      <c r="AF43" s="85"/>
      <c r="AG43" s="85" t="str">
        <f t="shared" si="31"/>
        <v/>
      </c>
      <c r="AH43" s="237"/>
      <c r="AI43" s="237" t="str">
        <f t="shared" si="32"/>
        <v/>
      </c>
      <c r="AJ43" s="237"/>
      <c r="AK43" s="237"/>
      <c r="AL43" s="237" t="str">
        <f t="shared" si="33"/>
        <v/>
      </c>
      <c r="AM43" s="271"/>
      <c r="AN43" s="237"/>
      <c r="AO43" s="89" t="str">
        <f t="shared" si="34"/>
        <v/>
      </c>
      <c r="AP43" s="85"/>
      <c r="AQ43" s="85"/>
      <c r="AR43" s="410"/>
      <c r="AS43" s="237"/>
      <c r="AT43" s="89" t="str">
        <f t="shared" si="35"/>
        <v/>
      </c>
      <c r="AU43" s="85"/>
      <c r="AV43" s="85"/>
      <c r="AW43" s="411"/>
      <c r="AX43" s="237"/>
      <c r="AY43" s="237" t="str">
        <f t="shared" si="36"/>
        <v/>
      </c>
      <c r="AZ43" s="237"/>
      <c r="BA43" s="89" t="str">
        <f t="shared" si="37"/>
        <v/>
      </c>
      <c r="BB43" s="85"/>
      <c r="BC43" s="237"/>
      <c r="BD43" s="89" t="str">
        <f t="shared" si="38"/>
        <v/>
      </c>
      <c r="BE43" s="85"/>
      <c r="BF43" s="237" t="str">
        <f t="shared" si="39"/>
        <v/>
      </c>
      <c r="BG43" s="85"/>
      <c r="BH43" s="85"/>
      <c r="BI43" s="85"/>
      <c r="BJ43" s="85"/>
      <c r="BK43" s="237"/>
      <c r="BL43" s="237"/>
      <c r="BM43" s="412"/>
      <c r="BN43" s="412"/>
      <c r="BO43" s="85"/>
      <c r="BP43" s="85"/>
      <c r="BQ43" s="85"/>
      <c r="BR43" s="85"/>
      <c r="BS43" s="237"/>
      <c r="BT43" s="85"/>
      <c r="BU43" s="85"/>
      <c r="BV43" s="85"/>
      <c r="BW43" s="85"/>
      <c r="BX43" s="85"/>
      <c r="BY43" s="85"/>
      <c r="BZ43" s="85" t="str">
        <f t="shared" si="40"/>
        <v/>
      </c>
      <c r="CA43" s="85"/>
      <c r="CB43" s="85"/>
      <c r="CC43" s="85" t="str">
        <f t="shared" si="41"/>
        <v/>
      </c>
      <c r="CD43" s="85"/>
      <c r="CE43" s="85" t="str">
        <f t="shared" si="42"/>
        <v/>
      </c>
      <c r="CF43" s="85"/>
      <c r="CG43" s="85" t="str">
        <f t="shared" si="43"/>
        <v/>
      </c>
      <c r="CH43" s="271"/>
      <c r="CI43" s="85" t="str">
        <f t="shared" si="44"/>
        <v/>
      </c>
      <c r="CJ43" s="85" t="str">
        <f t="shared" si="45"/>
        <v/>
      </c>
      <c r="CK43" s="85" t="str">
        <f t="shared" si="46"/>
        <v/>
      </c>
      <c r="CL43" s="85"/>
      <c r="CM43" s="85" t="str">
        <f t="shared" si="47"/>
        <v/>
      </c>
      <c r="CN43" s="238"/>
      <c r="CO43" s="238" t="s">
        <v>5304</v>
      </c>
      <c r="CP43" s="112"/>
      <c r="CQ43" s="112"/>
      <c r="CR43" s="133" t="str">
        <f t="shared" ca="1" si="48"/>
        <v/>
      </c>
      <c r="CS43" s="112"/>
      <c r="CT43" s="112"/>
      <c r="CU43" s="112"/>
      <c r="CV43" s="119"/>
    </row>
    <row r="44" spans="1:100" collapsed="1" x14ac:dyDescent="0.2">
      <c r="A44" s="237"/>
      <c r="B44" s="237"/>
      <c r="C44" s="89" t="str">
        <f t="shared" si="20"/>
        <v/>
      </c>
      <c r="D44" s="85"/>
      <c r="E44" s="85"/>
      <c r="F44" s="237"/>
      <c r="G44" s="237"/>
      <c r="H44" s="237"/>
      <c r="I44" s="237"/>
      <c r="J44" s="89" t="str">
        <f t="shared" si="21"/>
        <v/>
      </c>
      <c r="K44" s="85"/>
      <c r="L44" s="85"/>
      <c r="M44" s="85" t="str">
        <f t="shared" si="22"/>
        <v/>
      </c>
      <c r="N44" s="86"/>
      <c r="O44" s="89" t="str">
        <f t="shared" si="23"/>
        <v/>
      </c>
      <c r="P44" s="237"/>
      <c r="Q44" s="89" t="str">
        <f t="shared" si="24"/>
        <v/>
      </c>
      <c r="R44" s="237"/>
      <c r="S44" s="89" t="str">
        <f t="shared" si="25"/>
        <v/>
      </c>
      <c r="T44" s="85"/>
      <c r="U44" s="89" t="str">
        <f t="shared" si="26"/>
        <v/>
      </c>
      <c r="V44" s="409" t="str">
        <f t="shared" si="27"/>
        <v/>
      </c>
      <c r="W44" s="85"/>
      <c r="X44" s="89" t="str">
        <f t="shared" si="28"/>
        <v/>
      </c>
      <c r="Y44" s="237"/>
      <c r="Z44" s="89" t="str">
        <f t="shared" si="29"/>
        <v/>
      </c>
      <c r="AA44" s="237"/>
      <c r="AB44" s="85"/>
      <c r="AC44" s="85"/>
      <c r="AD44" s="237"/>
      <c r="AE44" s="89" t="str">
        <f t="shared" si="30"/>
        <v/>
      </c>
      <c r="AF44" s="85"/>
      <c r="AG44" s="85" t="str">
        <f t="shared" si="31"/>
        <v/>
      </c>
      <c r="AH44" s="237"/>
      <c r="AI44" s="237" t="str">
        <f t="shared" si="32"/>
        <v/>
      </c>
      <c r="AJ44" s="237"/>
      <c r="AK44" s="237"/>
      <c r="AL44" s="237" t="str">
        <f t="shared" si="33"/>
        <v/>
      </c>
      <c r="AM44" s="271"/>
      <c r="AN44" s="237"/>
      <c r="AO44" s="89" t="str">
        <f t="shared" si="34"/>
        <v/>
      </c>
      <c r="AP44" s="85"/>
      <c r="AQ44" s="85"/>
      <c r="AR44" s="410"/>
      <c r="AS44" s="237"/>
      <c r="AT44" s="89" t="str">
        <f t="shared" si="35"/>
        <v/>
      </c>
      <c r="AU44" s="85"/>
      <c r="AV44" s="85"/>
      <c r="AW44" s="411"/>
      <c r="AX44" s="237"/>
      <c r="AY44" s="237" t="str">
        <f t="shared" si="36"/>
        <v/>
      </c>
      <c r="AZ44" s="237"/>
      <c r="BA44" s="89" t="str">
        <f t="shared" si="37"/>
        <v/>
      </c>
      <c r="BB44" s="85"/>
      <c r="BC44" s="237"/>
      <c r="BD44" s="89" t="str">
        <f t="shared" si="38"/>
        <v/>
      </c>
      <c r="BE44" s="85"/>
      <c r="BF44" s="237" t="str">
        <f t="shared" si="39"/>
        <v/>
      </c>
      <c r="BG44" s="85"/>
      <c r="BH44" s="85"/>
      <c r="BI44" s="85"/>
      <c r="BJ44" s="85"/>
      <c r="BK44" s="237"/>
      <c r="BL44" s="237"/>
      <c r="BM44" s="412"/>
      <c r="BN44" s="412"/>
      <c r="BO44" s="85"/>
      <c r="BP44" s="85"/>
      <c r="BQ44" s="85"/>
      <c r="BR44" s="85"/>
      <c r="BS44" s="237"/>
      <c r="BT44" s="85"/>
      <c r="BU44" s="85"/>
      <c r="BV44" s="85"/>
      <c r="BW44" s="85"/>
      <c r="BX44" s="85"/>
      <c r="BY44" s="85"/>
      <c r="BZ44" s="85" t="str">
        <f t="shared" si="40"/>
        <v/>
      </c>
      <c r="CA44" s="85"/>
      <c r="CB44" s="85"/>
      <c r="CC44" s="85" t="str">
        <f t="shared" si="41"/>
        <v/>
      </c>
      <c r="CD44" s="85"/>
      <c r="CE44" s="85" t="str">
        <f t="shared" si="42"/>
        <v/>
      </c>
      <c r="CF44" s="85"/>
      <c r="CG44" s="85" t="str">
        <f t="shared" si="43"/>
        <v/>
      </c>
      <c r="CH44" s="271"/>
      <c r="CI44" s="85" t="str">
        <f t="shared" si="44"/>
        <v/>
      </c>
      <c r="CJ44" s="85" t="str">
        <f t="shared" si="45"/>
        <v/>
      </c>
      <c r="CK44" s="85" t="str">
        <f t="shared" si="46"/>
        <v/>
      </c>
      <c r="CL44" s="85"/>
      <c r="CM44" s="85" t="str">
        <f t="shared" si="47"/>
        <v/>
      </c>
      <c r="CN44" s="238"/>
      <c r="CO44" s="238" t="s">
        <v>5304</v>
      </c>
      <c r="CP44" s="112"/>
      <c r="CQ44" s="112"/>
      <c r="CR44" s="133" t="str">
        <f t="shared" ca="1" si="48"/>
        <v/>
      </c>
      <c r="CS44" s="112"/>
      <c r="CT44" s="112"/>
      <c r="CU44" s="112"/>
      <c r="CV44" s="119"/>
    </row>
    <row r="45" spans="1:100" collapsed="1" x14ac:dyDescent="0.2">
      <c r="A45" s="237"/>
      <c r="B45" s="237"/>
      <c r="C45" s="89" t="str">
        <f t="shared" si="20"/>
        <v/>
      </c>
      <c r="D45" s="85"/>
      <c r="E45" s="85"/>
      <c r="F45" s="237"/>
      <c r="G45" s="237"/>
      <c r="H45" s="237"/>
      <c r="I45" s="237"/>
      <c r="J45" s="89" t="str">
        <f t="shared" si="21"/>
        <v/>
      </c>
      <c r="K45" s="85"/>
      <c r="L45" s="85"/>
      <c r="M45" s="85" t="str">
        <f t="shared" si="22"/>
        <v/>
      </c>
      <c r="N45" s="86"/>
      <c r="O45" s="89" t="str">
        <f t="shared" si="23"/>
        <v/>
      </c>
      <c r="P45" s="237"/>
      <c r="Q45" s="89" t="str">
        <f t="shared" si="24"/>
        <v/>
      </c>
      <c r="R45" s="237"/>
      <c r="S45" s="89" t="str">
        <f t="shared" si="25"/>
        <v/>
      </c>
      <c r="T45" s="85"/>
      <c r="U45" s="89" t="str">
        <f t="shared" si="26"/>
        <v/>
      </c>
      <c r="V45" s="409" t="str">
        <f t="shared" si="27"/>
        <v/>
      </c>
      <c r="W45" s="85"/>
      <c r="X45" s="89" t="str">
        <f t="shared" si="28"/>
        <v/>
      </c>
      <c r="Y45" s="237"/>
      <c r="Z45" s="89" t="str">
        <f t="shared" si="29"/>
        <v/>
      </c>
      <c r="AA45" s="237"/>
      <c r="AB45" s="85"/>
      <c r="AC45" s="85"/>
      <c r="AD45" s="237"/>
      <c r="AE45" s="89" t="str">
        <f t="shared" si="30"/>
        <v/>
      </c>
      <c r="AF45" s="85"/>
      <c r="AG45" s="85" t="str">
        <f t="shared" si="31"/>
        <v/>
      </c>
      <c r="AH45" s="237"/>
      <c r="AI45" s="237" t="str">
        <f t="shared" si="32"/>
        <v/>
      </c>
      <c r="AJ45" s="237"/>
      <c r="AK45" s="237"/>
      <c r="AL45" s="237" t="str">
        <f t="shared" si="33"/>
        <v/>
      </c>
      <c r="AM45" s="271"/>
      <c r="AN45" s="237"/>
      <c r="AO45" s="89" t="str">
        <f t="shared" si="34"/>
        <v/>
      </c>
      <c r="AP45" s="85"/>
      <c r="AQ45" s="85"/>
      <c r="AR45" s="410"/>
      <c r="AS45" s="237"/>
      <c r="AT45" s="89" t="str">
        <f t="shared" si="35"/>
        <v/>
      </c>
      <c r="AU45" s="85"/>
      <c r="AV45" s="85"/>
      <c r="AW45" s="411"/>
      <c r="AX45" s="237"/>
      <c r="AY45" s="237" t="str">
        <f t="shared" si="36"/>
        <v/>
      </c>
      <c r="AZ45" s="237"/>
      <c r="BA45" s="89" t="str">
        <f t="shared" si="37"/>
        <v/>
      </c>
      <c r="BB45" s="85"/>
      <c r="BC45" s="237"/>
      <c r="BD45" s="89" t="str">
        <f t="shared" si="38"/>
        <v/>
      </c>
      <c r="BE45" s="85"/>
      <c r="BF45" s="237" t="str">
        <f t="shared" si="39"/>
        <v/>
      </c>
      <c r="BG45" s="85"/>
      <c r="BH45" s="85"/>
      <c r="BI45" s="85"/>
      <c r="BJ45" s="85"/>
      <c r="BK45" s="237"/>
      <c r="BL45" s="237"/>
      <c r="BM45" s="412"/>
      <c r="BN45" s="412"/>
      <c r="BO45" s="85"/>
      <c r="BP45" s="85"/>
      <c r="BQ45" s="85"/>
      <c r="BR45" s="85"/>
      <c r="BS45" s="237"/>
      <c r="BT45" s="85"/>
      <c r="BU45" s="85"/>
      <c r="BV45" s="85"/>
      <c r="BW45" s="85"/>
      <c r="BX45" s="85"/>
      <c r="BY45" s="85"/>
      <c r="BZ45" s="85" t="str">
        <f t="shared" si="40"/>
        <v/>
      </c>
      <c r="CA45" s="85"/>
      <c r="CB45" s="85"/>
      <c r="CC45" s="85" t="str">
        <f t="shared" si="41"/>
        <v/>
      </c>
      <c r="CD45" s="85"/>
      <c r="CE45" s="85" t="str">
        <f t="shared" si="42"/>
        <v/>
      </c>
      <c r="CF45" s="85"/>
      <c r="CG45" s="85" t="str">
        <f t="shared" si="43"/>
        <v/>
      </c>
      <c r="CH45" s="271"/>
      <c r="CI45" s="85" t="str">
        <f t="shared" si="44"/>
        <v/>
      </c>
      <c r="CJ45" s="85" t="str">
        <f t="shared" si="45"/>
        <v/>
      </c>
      <c r="CK45" s="85" t="str">
        <f t="shared" si="46"/>
        <v/>
      </c>
      <c r="CL45" s="85"/>
      <c r="CM45" s="85" t="str">
        <f t="shared" si="47"/>
        <v/>
      </c>
      <c r="CN45" s="238"/>
      <c r="CO45" s="238" t="s">
        <v>5304</v>
      </c>
      <c r="CP45" s="112"/>
      <c r="CQ45" s="112"/>
      <c r="CR45" s="133" t="str">
        <f t="shared" ca="1" si="48"/>
        <v/>
      </c>
      <c r="CS45" s="112"/>
      <c r="CT45" s="112"/>
      <c r="CU45" s="112"/>
      <c r="CV45" s="119"/>
    </row>
    <row r="46" spans="1:100" collapsed="1" x14ac:dyDescent="0.2">
      <c r="A46" s="237"/>
      <c r="B46" s="237"/>
      <c r="C46" s="89" t="str">
        <f t="shared" si="20"/>
        <v/>
      </c>
      <c r="D46" s="85"/>
      <c r="E46" s="85"/>
      <c r="F46" s="237"/>
      <c r="G46" s="237"/>
      <c r="H46" s="237"/>
      <c r="I46" s="237"/>
      <c r="J46" s="89" t="str">
        <f t="shared" si="21"/>
        <v/>
      </c>
      <c r="K46" s="85"/>
      <c r="L46" s="85"/>
      <c r="M46" s="85" t="str">
        <f t="shared" si="22"/>
        <v/>
      </c>
      <c r="N46" s="86"/>
      <c r="O46" s="89" t="str">
        <f t="shared" si="23"/>
        <v/>
      </c>
      <c r="P46" s="237"/>
      <c r="Q46" s="89" t="str">
        <f t="shared" si="24"/>
        <v/>
      </c>
      <c r="R46" s="237"/>
      <c r="S46" s="89" t="str">
        <f t="shared" si="25"/>
        <v/>
      </c>
      <c r="T46" s="85"/>
      <c r="U46" s="89" t="str">
        <f t="shared" si="26"/>
        <v/>
      </c>
      <c r="V46" s="409" t="str">
        <f t="shared" si="27"/>
        <v/>
      </c>
      <c r="W46" s="85"/>
      <c r="X46" s="89" t="str">
        <f t="shared" si="28"/>
        <v/>
      </c>
      <c r="Y46" s="237"/>
      <c r="Z46" s="89" t="str">
        <f t="shared" si="29"/>
        <v/>
      </c>
      <c r="AA46" s="237"/>
      <c r="AB46" s="85"/>
      <c r="AC46" s="85"/>
      <c r="AD46" s="237"/>
      <c r="AE46" s="89" t="str">
        <f t="shared" si="30"/>
        <v/>
      </c>
      <c r="AF46" s="85"/>
      <c r="AG46" s="85" t="str">
        <f t="shared" si="31"/>
        <v/>
      </c>
      <c r="AH46" s="237"/>
      <c r="AI46" s="237" t="str">
        <f t="shared" si="32"/>
        <v/>
      </c>
      <c r="AJ46" s="237"/>
      <c r="AK46" s="237"/>
      <c r="AL46" s="237" t="str">
        <f t="shared" si="33"/>
        <v/>
      </c>
      <c r="AM46" s="271"/>
      <c r="AN46" s="237"/>
      <c r="AO46" s="89" t="str">
        <f t="shared" si="34"/>
        <v/>
      </c>
      <c r="AP46" s="85"/>
      <c r="AQ46" s="85"/>
      <c r="AR46" s="410"/>
      <c r="AS46" s="237"/>
      <c r="AT46" s="89" t="str">
        <f t="shared" si="35"/>
        <v/>
      </c>
      <c r="AU46" s="85"/>
      <c r="AV46" s="85"/>
      <c r="AW46" s="411"/>
      <c r="AX46" s="237"/>
      <c r="AY46" s="237" t="str">
        <f t="shared" si="36"/>
        <v/>
      </c>
      <c r="AZ46" s="237"/>
      <c r="BA46" s="89" t="str">
        <f t="shared" si="37"/>
        <v/>
      </c>
      <c r="BB46" s="85"/>
      <c r="BC46" s="237"/>
      <c r="BD46" s="89" t="str">
        <f t="shared" si="38"/>
        <v/>
      </c>
      <c r="BE46" s="85"/>
      <c r="BF46" s="237" t="str">
        <f t="shared" si="39"/>
        <v/>
      </c>
      <c r="BG46" s="85"/>
      <c r="BH46" s="85"/>
      <c r="BI46" s="85"/>
      <c r="BJ46" s="85"/>
      <c r="BK46" s="237"/>
      <c r="BL46" s="237"/>
      <c r="BM46" s="412"/>
      <c r="BN46" s="412"/>
      <c r="BO46" s="85"/>
      <c r="BP46" s="85"/>
      <c r="BQ46" s="85"/>
      <c r="BR46" s="85"/>
      <c r="BS46" s="237"/>
      <c r="BT46" s="85"/>
      <c r="BU46" s="85"/>
      <c r="BV46" s="85"/>
      <c r="BW46" s="85"/>
      <c r="BX46" s="85"/>
      <c r="BY46" s="85"/>
      <c r="BZ46" s="85" t="str">
        <f t="shared" si="40"/>
        <v/>
      </c>
      <c r="CA46" s="85"/>
      <c r="CB46" s="85"/>
      <c r="CC46" s="85" t="str">
        <f t="shared" si="41"/>
        <v/>
      </c>
      <c r="CD46" s="85"/>
      <c r="CE46" s="85" t="str">
        <f t="shared" si="42"/>
        <v/>
      </c>
      <c r="CF46" s="85"/>
      <c r="CG46" s="85" t="str">
        <f t="shared" si="43"/>
        <v/>
      </c>
      <c r="CH46" s="271"/>
      <c r="CI46" s="85" t="str">
        <f t="shared" si="44"/>
        <v/>
      </c>
      <c r="CJ46" s="85" t="str">
        <f t="shared" si="45"/>
        <v/>
      </c>
      <c r="CK46" s="85" t="str">
        <f t="shared" si="46"/>
        <v/>
      </c>
      <c r="CL46" s="85"/>
      <c r="CM46" s="85" t="str">
        <f t="shared" si="47"/>
        <v/>
      </c>
      <c r="CN46" s="238"/>
      <c r="CO46" s="238" t="s">
        <v>5304</v>
      </c>
      <c r="CP46" s="112"/>
      <c r="CQ46" s="112"/>
      <c r="CR46" s="133" t="str">
        <f t="shared" ca="1" si="48"/>
        <v/>
      </c>
      <c r="CS46" s="112"/>
      <c r="CT46" s="112"/>
      <c r="CU46" s="112"/>
      <c r="CV46" s="119"/>
    </row>
    <row r="47" spans="1:100" collapsed="1" x14ac:dyDescent="0.2">
      <c r="A47" s="237"/>
      <c r="B47" s="237"/>
      <c r="C47" s="89" t="str">
        <f t="shared" si="20"/>
        <v/>
      </c>
      <c r="D47" s="85"/>
      <c r="E47" s="85"/>
      <c r="F47" s="237"/>
      <c r="G47" s="237"/>
      <c r="H47" s="237"/>
      <c r="I47" s="237"/>
      <c r="J47" s="89" t="str">
        <f t="shared" si="21"/>
        <v/>
      </c>
      <c r="K47" s="85"/>
      <c r="L47" s="85"/>
      <c r="M47" s="85" t="str">
        <f t="shared" si="22"/>
        <v/>
      </c>
      <c r="N47" s="86"/>
      <c r="O47" s="89" t="str">
        <f t="shared" si="23"/>
        <v/>
      </c>
      <c r="P47" s="237"/>
      <c r="Q47" s="89" t="str">
        <f t="shared" si="24"/>
        <v/>
      </c>
      <c r="R47" s="237"/>
      <c r="S47" s="89" t="str">
        <f t="shared" si="25"/>
        <v/>
      </c>
      <c r="T47" s="85"/>
      <c r="U47" s="89" t="str">
        <f t="shared" si="26"/>
        <v/>
      </c>
      <c r="V47" s="409" t="str">
        <f t="shared" si="27"/>
        <v/>
      </c>
      <c r="W47" s="85"/>
      <c r="X47" s="89" t="str">
        <f t="shared" si="28"/>
        <v/>
      </c>
      <c r="Y47" s="237"/>
      <c r="Z47" s="89" t="str">
        <f t="shared" si="29"/>
        <v/>
      </c>
      <c r="AA47" s="237"/>
      <c r="AB47" s="85"/>
      <c r="AC47" s="85"/>
      <c r="AD47" s="237"/>
      <c r="AE47" s="89" t="str">
        <f t="shared" si="30"/>
        <v/>
      </c>
      <c r="AF47" s="85"/>
      <c r="AG47" s="85" t="str">
        <f t="shared" si="31"/>
        <v/>
      </c>
      <c r="AH47" s="237"/>
      <c r="AI47" s="237" t="str">
        <f t="shared" si="32"/>
        <v/>
      </c>
      <c r="AJ47" s="237"/>
      <c r="AK47" s="237"/>
      <c r="AL47" s="237" t="str">
        <f t="shared" si="33"/>
        <v/>
      </c>
      <c r="AM47" s="271"/>
      <c r="AN47" s="237"/>
      <c r="AO47" s="89" t="str">
        <f t="shared" si="34"/>
        <v/>
      </c>
      <c r="AP47" s="85"/>
      <c r="AQ47" s="85"/>
      <c r="AR47" s="410"/>
      <c r="AS47" s="237"/>
      <c r="AT47" s="89" t="str">
        <f t="shared" si="35"/>
        <v/>
      </c>
      <c r="AU47" s="85"/>
      <c r="AV47" s="85"/>
      <c r="AW47" s="411"/>
      <c r="AX47" s="237"/>
      <c r="AY47" s="237" t="str">
        <f t="shared" si="36"/>
        <v/>
      </c>
      <c r="AZ47" s="237"/>
      <c r="BA47" s="89" t="str">
        <f t="shared" si="37"/>
        <v/>
      </c>
      <c r="BB47" s="85"/>
      <c r="BC47" s="237"/>
      <c r="BD47" s="89" t="str">
        <f t="shared" si="38"/>
        <v/>
      </c>
      <c r="BE47" s="85"/>
      <c r="BF47" s="237" t="str">
        <f t="shared" si="39"/>
        <v/>
      </c>
      <c r="BG47" s="85"/>
      <c r="BH47" s="85"/>
      <c r="BI47" s="85"/>
      <c r="BJ47" s="85"/>
      <c r="BK47" s="237"/>
      <c r="BL47" s="237"/>
      <c r="BM47" s="412"/>
      <c r="BN47" s="412"/>
      <c r="BO47" s="85"/>
      <c r="BP47" s="85"/>
      <c r="BQ47" s="85"/>
      <c r="BR47" s="85"/>
      <c r="BS47" s="237"/>
      <c r="BT47" s="85"/>
      <c r="BU47" s="85"/>
      <c r="BV47" s="85"/>
      <c r="BW47" s="85"/>
      <c r="BX47" s="85"/>
      <c r="BY47" s="85"/>
      <c r="BZ47" s="85" t="str">
        <f t="shared" si="40"/>
        <v/>
      </c>
      <c r="CA47" s="85"/>
      <c r="CB47" s="85"/>
      <c r="CC47" s="85" t="str">
        <f t="shared" si="41"/>
        <v/>
      </c>
      <c r="CD47" s="85"/>
      <c r="CE47" s="85" t="str">
        <f t="shared" si="42"/>
        <v/>
      </c>
      <c r="CF47" s="85"/>
      <c r="CG47" s="85" t="str">
        <f t="shared" si="43"/>
        <v/>
      </c>
      <c r="CH47" s="271"/>
      <c r="CI47" s="85" t="str">
        <f t="shared" si="44"/>
        <v/>
      </c>
      <c r="CJ47" s="85" t="str">
        <f t="shared" si="45"/>
        <v/>
      </c>
      <c r="CK47" s="85" t="str">
        <f t="shared" si="46"/>
        <v/>
      </c>
      <c r="CL47" s="85"/>
      <c r="CM47" s="85" t="str">
        <f t="shared" si="47"/>
        <v/>
      </c>
      <c r="CN47" s="238"/>
      <c r="CO47" s="238" t="s">
        <v>5304</v>
      </c>
      <c r="CP47" s="112"/>
      <c r="CQ47" s="112"/>
      <c r="CR47" s="133" t="str">
        <f t="shared" ca="1" si="48"/>
        <v/>
      </c>
      <c r="CS47" s="112"/>
      <c r="CT47" s="112"/>
      <c r="CU47" s="112"/>
      <c r="CV47" s="119"/>
    </row>
    <row r="48" spans="1:100" collapsed="1" x14ac:dyDescent="0.2">
      <c r="A48" s="237"/>
      <c r="B48" s="237"/>
      <c r="C48" s="89" t="str">
        <f t="shared" si="20"/>
        <v/>
      </c>
      <c r="D48" s="85"/>
      <c r="E48" s="85"/>
      <c r="F48" s="237"/>
      <c r="G48" s="237"/>
      <c r="H48" s="237"/>
      <c r="I48" s="237"/>
      <c r="J48" s="89" t="str">
        <f t="shared" si="21"/>
        <v/>
      </c>
      <c r="K48" s="85"/>
      <c r="L48" s="85"/>
      <c r="M48" s="85" t="str">
        <f t="shared" si="22"/>
        <v/>
      </c>
      <c r="N48" s="86"/>
      <c r="O48" s="89" t="str">
        <f t="shared" si="23"/>
        <v/>
      </c>
      <c r="P48" s="237"/>
      <c r="Q48" s="89" t="str">
        <f t="shared" si="24"/>
        <v/>
      </c>
      <c r="R48" s="237"/>
      <c r="S48" s="89" t="str">
        <f t="shared" si="25"/>
        <v/>
      </c>
      <c r="T48" s="85"/>
      <c r="U48" s="89" t="str">
        <f t="shared" si="26"/>
        <v/>
      </c>
      <c r="V48" s="409" t="str">
        <f t="shared" si="27"/>
        <v/>
      </c>
      <c r="W48" s="85"/>
      <c r="X48" s="89" t="str">
        <f t="shared" si="28"/>
        <v/>
      </c>
      <c r="Y48" s="237"/>
      <c r="Z48" s="89" t="str">
        <f t="shared" si="29"/>
        <v/>
      </c>
      <c r="AA48" s="237"/>
      <c r="AB48" s="85"/>
      <c r="AC48" s="85"/>
      <c r="AD48" s="237"/>
      <c r="AE48" s="89" t="str">
        <f t="shared" si="30"/>
        <v/>
      </c>
      <c r="AF48" s="85"/>
      <c r="AG48" s="85" t="str">
        <f t="shared" si="31"/>
        <v/>
      </c>
      <c r="AH48" s="237"/>
      <c r="AI48" s="237" t="str">
        <f t="shared" si="32"/>
        <v/>
      </c>
      <c r="AJ48" s="237"/>
      <c r="AK48" s="237"/>
      <c r="AL48" s="237" t="str">
        <f t="shared" si="33"/>
        <v/>
      </c>
      <c r="AM48" s="271"/>
      <c r="AN48" s="237"/>
      <c r="AO48" s="89" t="str">
        <f t="shared" si="34"/>
        <v/>
      </c>
      <c r="AP48" s="85"/>
      <c r="AQ48" s="85"/>
      <c r="AR48" s="410"/>
      <c r="AS48" s="237"/>
      <c r="AT48" s="89" t="str">
        <f t="shared" si="35"/>
        <v/>
      </c>
      <c r="AU48" s="85"/>
      <c r="AV48" s="85"/>
      <c r="AW48" s="411"/>
      <c r="AX48" s="237"/>
      <c r="AY48" s="237" t="str">
        <f t="shared" si="36"/>
        <v/>
      </c>
      <c r="AZ48" s="237"/>
      <c r="BA48" s="89" t="str">
        <f t="shared" si="37"/>
        <v/>
      </c>
      <c r="BB48" s="85"/>
      <c r="BC48" s="237"/>
      <c r="BD48" s="89" t="str">
        <f t="shared" si="38"/>
        <v/>
      </c>
      <c r="BE48" s="85"/>
      <c r="BF48" s="237" t="str">
        <f t="shared" si="39"/>
        <v/>
      </c>
      <c r="BG48" s="85"/>
      <c r="BH48" s="85"/>
      <c r="BI48" s="85"/>
      <c r="BJ48" s="85"/>
      <c r="BK48" s="237"/>
      <c r="BL48" s="237"/>
      <c r="BM48" s="412"/>
      <c r="BN48" s="412"/>
      <c r="BO48" s="85"/>
      <c r="BP48" s="85"/>
      <c r="BQ48" s="85"/>
      <c r="BR48" s="85"/>
      <c r="BS48" s="237"/>
      <c r="BT48" s="85"/>
      <c r="BU48" s="85"/>
      <c r="BV48" s="85"/>
      <c r="BW48" s="85"/>
      <c r="BX48" s="85"/>
      <c r="BY48" s="85"/>
      <c r="BZ48" s="85" t="str">
        <f t="shared" si="40"/>
        <v/>
      </c>
      <c r="CA48" s="85"/>
      <c r="CB48" s="85"/>
      <c r="CC48" s="85" t="str">
        <f t="shared" si="41"/>
        <v/>
      </c>
      <c r="CD48" s="85"/>
      <c r="CE48" s="85" t="str">
        <f t="shared" si="42"/>
        <v/>
      </c>
      <c r="CF48" s="85"/>
      <c r="CG48" s="85" t="str">
        <f t="shared" si="43"/>
        <v/>
      </c>
      <c r="CH48" s="271"/>
      <c r="CI48" s="85" t="str">
        <f t="shared" si="44"/>
        <v/>
      </c>
      <c r="CJ48" s="85" t="str">
        <f t="shared" si="45"/>
        <v/>
      </c>
      <c r="CK48" s="85" t="str">
        <f t="shared" si="46"/>
        <v/>
      </c>
      <c r="CL48" s="85"/>
      <c r="CM48" s="85" t="str">
        <f t="shared" si="47"/>
        <v/>
      </c>
      <c r="CN48" s="238"/>
      <c r="CO48" s="238" t="s">
        <v>5304</v>
      </c>
      <c r="CP48" s="112"/>
      <c r="CQ48" s="112"/>
      <c r="CR48" s="133" t="str">
        <f t="shared" ca="1" si="48"/>
        <v/>
      </c>
      <c r="CS48" s="112"/>
      <c r="CT48" s="112"/>
      <c r="CU48" s="112"/>
      <c r="CV48" s="119"/>
    </row>
    <row r="49" spans="1:100" collapsed="1" x14ac:dyDescent="0.2">
      <c r="A49" s="237"/>
      <c r="B49" s="237"/>
      <c r="C49" s="89" t="str">
        <f t="shared" si="20"/>
        <v/>
      </c>
      <c r="D49" s="85"/>
      <c r="E49" s="85"/>
      <c r="F49" s="237"/>
      <c r="G49" s="237"/>
      <c r="H49" s="237"/>
      <c r="I49" s="237"/>
      <c r="J49" s="89" t="str">
        <f t="shared" si="21"/>
        <v/>
      </c>
      <c r="K49" s="85"/>
      <c r="L49" s="85"/>
      <c r="M49" s="85" t="str">
        <f t="shared" si="22"/>
        <v/>
      </c>
      <c r="N49" s="86"/>
      <c r="O49" s="89" t="str">
        <f t="shared" si="23"/>
        <v/>
      </c>
      <c r="P49" s="237"/>
      <c r="Q49" s="89" t="str">
        <f t="shared" si="24"/>
        <v/>
      </c>
      <c r="R49" s="237"/>
      <c r="S49" s="89" t="str">
        <f t="shared" si="25"/>
        <v/>
      </c>
      <c r="T49" s="85"/>
      <c r="U49" s="89" t="str">
        <f t="shared" si="26"/>
        <v/>
      </c>
      <c r="V49" s="409" t="str">
        <f t="shared" si="27"/>
        <v/>
      </c>
      <c r="W49" s="85"/>
      <c r="X49" s="89" t="str">
        <f t="shared" si="28"/>
        <v/>
      </c>
      <c r="Y49" s="237"/>
      <c r="Z49" s="89" t="str">
        <f t="shared" si="29"/>
        <v/>
      </c>
      <c r="AA49" s="237"/>
      <c r="AB49" s="85"/>
      <c r="AC49" s="85"/>
      <c r="AD49" s="237"/>
      <c r="AE49" s="89" t="str">
        <f t="shared" si="30"/>
        <v/>
      </c>
      <c r="AF49" s="85"/>
      <c r="AG49" s="85" t="str">
        <f t="shared" si="31"/>
        <v/>
      </c>
      <c r="AH49" s="237"/>
      <c r="AI49" s="237" t="str">
        <f t="shared" si="32"/>
        <v/>
      </c>
      <c r="AJ49" s="237"/>
      <c r="AK49" s="237"/>
      <c r="AL49" s="237" t="str">
        <f t="shared" si="33"/>
        <v/>
      </c>
      <c r="AM49" s="271"/>
      <c r="AN49" s="237"/>
      <c r="AO49" s="89" t="str">
        <f t="shared" si="34"/>
        <v/>
      </c>
      <c r="AP49" s="85"/>
      <c r="AQ49" s="85"/>
      <c r="AR49" s="410"/>
      <c r="AS49" s="237"/>
      <c r="AT49" s="89" t="str">
        <f t="shared" si="35"/>
        <v/>
      </c>
      <c r="AU49" s="85"/>
      <c r="AV49" s="85"/>
      <c r="AW49" s="411"/>
      <c r="AX49" s="237"/>
      <c r="AY49" s="237" t="str">
        <f t="shared" si="36"/>
        <v/>
      </c>
      <c r="AZ49" s="237"/>
      <c r="BA49" s="89" t="str">
        <f t="shared" si="37"/>
        <v/>
      </c>
      <c r="BB49" s="85"/>
      <c r="BC49" s="237"/>
      <c r="BD49" s="89" t="str">
        <f t="shared" si="38"/>
        <v/>
      </c>
      <c r="BE49" s="85"/>
      <c r="BF49" s="237" t="str">
        <f t="shared" si="39"/>
        <v/>
      </c>
      <c r="BG49" s="85"/>
      <c r="BH49" s="85"/>
      <c r="BI49" s="85"/>
      <c r="BJ49" s="85"/>
      <c r="BK49" s="237"/>
      <c r="BL49" s="237"/>
      <c r="BM49" s="412"/>
      <c r="BN49" s="412"/>
      <c r="BO49" s="85"/>
      <c r="BP49" s="85"/>
      <c r="BQ49" s="85"/>
      <c r="BR49" s="85"/>
      <c r="BS49" s="237"/>
      <c r="BT49" s="85"/>
      <c r="BU49" s="85"/>
      <c r="BV49" s="85"/>
      <c r="BW49" s="85"/>
      <c r="BX49" s="85"/>
      <c r="BY49" s="85"/>
      <c r="BZ49" s="85" t="str">
        <f t="shared" si="40"/>
        <v/>
      </c>
      <c r="CA49" s="85"/>
      <c r="CB49" s="85"/>
      <c r="CC49" s="85" t="str">
        <f t="shared" si="41"/>
        <v/>
      </c>
      <c r="CD49" s="85"/>
      <c r="CE49" s="85" t="str">
        <f t="shared" si="42"/>
        <v/>
      </c>
      <c r="CF49" s="85"/>
      <c r="CG49" s="85" t="str">
        <f t="shared" si="43"/>
        <v/>
      </c>
      <c r="CH49" s="271"/>
      <c r="CI49" s="85" t="str">
        <f t="shared" si="44"/>
        <v/>
      </c>
      <c r="CJ49" s="85" t="str">
        <f t="shared" si="45"/>
        <v/>
      </c>
      <c r="CK49" s="85" t="str">
        <f t="shared" si="46"/>
        <v/>
      </c>
      <c r="CL49" s="85"/>
      <c r="CM49" s="85" t="str">
        <f t="shared" si="47"/>
        <v/>
      </c>
      <c r="CN49" s="238"/>
      <c r="CO49" s="238" t="s">
        <v>5304</v>
      </c>
      <c r="CP49" s="112"/>
      <c r="CQ49" s="112"/>
      <c r="CR49" s="133" t="str">
        <f t="shared" ca="1" si="48"/>
        <v/>
      </c>
      <c r="CS49" s="112"/>
      <c r="CT49" s="112"/>
      <c r="CU49" s="112"/>
      <c r="CV49" s="119"/>
    </row>
    <row r="50" spans="1:100" collapsed="1" x14ac:dyDescent="0.2">
      <c r="A50" s="237"/>
      <c r="B50" s="237"/>
      <c r="C50" s="89" t="str">
        <f t="shared" si="20"/>
        <v/>
      </c>
      <c r="D50" s="85"/>
      <c r="E50" s="85"/>
      <c r="F50" s="237"/>
      <c r="G50" s="237"/>
      <c r="H50" s="237"/>
      <c r="I50" s="237"/>
      <c r="J50" s="89" t="str">
        <f t="shared" si="21"/>
        <v/>
      </c>
      <c r="K50" s="85"/>
      <c r="L50" s="85"/>
      <c r="M50" s="85" t="str">
        <f t="shared" si="22"/>
        <v/>
      </c>
      <c r="N50" s="86"/>
      <c r="O50" s="89" t="str">
        <f t="shared" si="23"/>
        <v/>
      </c>
      <c r="P50" s="237"/>
      <c r="Q50" s="89" t="str">
        <f t="shared" si="24"/>
        <v/>
      </c>
      <c r="R50" s="237"/>
      <c r="S50" s="89" t="str">
        <f t="shared" si="25"/>
        <v/>
      </c>
      <c r="T50" s="85"/>
      <c r="U50" s="89" t="str">
        <f t="shared" si="26"/>
        <v/>
      </c>
      <c r="V50" s="409" t="str">
        <f t="shared" si="27"/>
        <v/>
      </c>
      <c r="W50" s="85"/>
      <c r="X50" s="89" t="str">
        <f t="shared" si="28"/>
        <v/>
      </c>
      <c r="Y50" s="237"/>
      <c r="Z50" s="89" t="str">
        <f t="shared" si="29"/>
        <v/>
      </c>
      <c r="AA50" s="237"/>
      <c r="AB50" s="85"/>
      <c r="AC50" s="85"/>
      <c r="AD50" s="237"/>
      <c r="AE50" s="89" t="str">
        <f t="shared" si="30"/>
        <v/>
      </c>
      <c r="AF50" s="85"/>
      <c r="AG50" s="85" t="str">
        <f t="shared" si="31"/>
        <v/>
      </c>
      <c r="AH50" s="237"/>
      <c r="AI50" s="237" t="str">
        <f t="shared" si="32"/>
        <v/>
      </c>
      <c r="AJ50" s="237"/>
      <c r="AK50" s="237"/>
      <c r="AL50" s="237" t="str">
        <f t="shared" si="33"/>
        <v/>
      </c>
      <c r="AM50" s="271"/>
      <c r="AN50" s="237"/>
      <c r="AO50" s="89" t="str">
        <f t="shared" si="34"/>
        <v/>
      </c>
      <c r="AP50" s="85"/>
      <c r="AQ50" s="85"/>
      <c r="AR50" s="410"/>
      <c r="AS50" s="237"/>
      <c r="AT50" s="89" t="str">
        <f t="shared" si="35"/>
        <v/>
      </c>
      <c r="AU50" s="85"/>
      <c r="AV50" s="85"/>
      <c r="AW50" s="411"/>
      <c r="AX50" s="237"/>
      <c r="AY50" s="237" t="str">
        <f t="shared" si="36"/>
        <v/>
      </c>
      <c r="AZ50" s="237"/>
      <c r="BA50" s="89" t="str">
        <f t="shared" si="37"/>
        <v/>
      </c>
      <c r="BB50" s="85"/>
      <c r="BC50" s="237"/>
      <c r="BD50" s="89" t="str">
        <f t="shared" si="38"/>
        <v/>
      </c>
      <c r="BE50" s="85"/>
      <c r="BF50" s="237" t="str">
        <f t="shared" si="39"/>
        <v/>
      </c>
      <c r="BG50" s="85"/>
      <c r="BH50" s="85"/>
      <c r="BI50" s="85"/>
      <c r="BJ50" s="85"/>
      <c r="BK50" s="237"/>
      <c r="BL50" s="237"/>
      <c r="BM50" s="412"/>
      <c r="BN50" s="412"/>
      <c r="BO50" s="85"/>
      <c r="BP50" s="85"/>
      <c r="BQ50" s="85"/>
      <c r="BR50" s="85"/>
      <c r="BS50" s="237"/>
      <c r="BT50" s="85"/>
      <c r="BU50" s="85"/>
      <c r="BV50" s="85"/>
      <c r="BW50" s="85"/>
      <c r="BX50" s="85"/>
      <c r="BY50" s="85"/>
      <c r="BZ50" s="85" t="str">
        <f t="shared" si="40"/>
        <v/>
      </c>
      <c r="CA50" s="85"/>
      <c r="CB50" s="85"/>
      <c r="CC50" s="85" t="str">
        <f t="shared" si="41"/>
        <v/>
      </c>
      <c r="CD50" s="85"/>
      <c r="CE50" s="85" t="str">
        <f t="shared" si="42"/>
        <v/>
      </c>
      <c r="CF50" s="85"/>
      <c r="CG50" s="85" t="str">
        <f t="shared" si="43"/>
        <v/>
      </c>
      <c r="CH50" s="271"/>
      <c r="CI50" s="85" t="str">
        <f t="shared" si="44"/>
        <v/>
      </c>
      <c r="CJ50" s="85" t="str">
        <f t="shared" si="45"/>
        <v/>
      </c>
      <c r="CK50" s="85" t="str">
        <f t="shared" si="46"/>
        <v/>
      </c>
      <c r="CL50" s="85"/>
      <c r="CM50" s="85" t="str">
        <f t="shared" si="47"/>
        <v/>
      </c>
      <c r="CN50" s="238"/>
      <c r="CO50" s="238" t="s">
        <v>5304</v>
      </c>
      <c r="CP50" s="112"/>
      <c r="CQ50" s="112"/>
      <c r="CR50" s="133" t="str">
        <f t="shared" ca="1" si="48"/>
        <v/>
      </c>
      <c r="CS50" s="112"/>
      <c r="CT50" s="112"/>
      <c r="CU50" s="112"/>
      <c r="CV50" s="119"/>
    </row>
    <row r="51" spans="1:100" collapsed="1" x14ac:dyDescent="0.2">
      <c r="A51" s="237"/>
      <c r="B51" s="237"/>
      <c r="C51" s="89" t="str">
        <f t="shared" si="20"/>
        <v/>
      </c>
      <c r="D51" s="85"/>
      <c r="E51" s="85"/>
      <c r="F51" s="237"/>
      <c r="G51" s="237"/>
      <c r="H51" s="237"/>
      <c r="I51" s="237"/>
      <c r="J51" s="89" t="str">
        <f t="shared" si="21"/>
        <v/>
      </c>
      <c r="K51" s="85"/>
      <c r="L51" s="85"/>
      <c r="M51" s="85" t="str">
        <f t="shared" si="22"/>
        <v/>
      </c>
      <c r="N51" s="86"/>
      <c r="O51" s="89" t="str">
        <f t="shared" si="23"/>
        <v/>
      </c>
      <c r="P51" s="237"/>
      <c r="Q51" s="89" t="str">
        <f t="shared" si="24"/>
        <v/>
      </c>
      <c r="R51" s="237"/>
      <c r="S51" s="89" t="str">
        <f t="shared" si="25"/>
        <v/>
      </c>
      <c r="T51" s="85"/>
      <c r="U51" s="89" t="str">
        <f t="shared" si="26"/>
        <v/>
      </c>
      <c r="V51" s="409" t="str">
        <f t="shared" si="27"/>
        <v/>
      </c>
      <c r="W51" s="85"/>
      <c r="X51" s="89" t="str">
        <f t="shared" si="28"/>
        <v/>
      </c>
      <c r="Y51" s="237"/>
      <c r="Z51" s="89" t="str">
        <f t="shared" si="29"/>
        <v/>
      </c>
      <c r="AA51" s="237"/>
      <c r="AB51" s="85"/>
      <c r="AC51" s="85"/>
      <c r="AD51" s="237"/>
      <c r="AE51" s="89" t="str">
        <f t="shared" si="30"/>
        <v/>
      </c>
      <c r="AF51" s="85"/>
      <c r="AG51" s="85" t="str">
        <f t="shared" si="31"/>
        <v/>
      </c>
      <c r="AH51" s="237"/>
      <c r="AI51" s="237" t="str">
        <f t="shared" si="32"/>
        <v/>
      </c>
      <c r="AJ51" s="237"/>
      <c r="AK51" s="237"/>
      <c r="AL51" s="237" t="str">
        <f t="shared" si="33"/>
        <v/>
      </c>
      <c r="AM51" s="271"/>
      <c r="AN51" s="237"/>
      <c r="AO51" s="89" t="str">
        <f t="shared" si="34"/>
        <v/>
      </c>
      <c r="AP51" s="85"/>
      <c r="AQ51" s="85"/>
      <c r="AR51" s="410"/>
      <c r="AS51" s="237"/>
      <c r="AT51" s="89" t="str">
        <f t="shared" si="35"/>
        <v/>
      </c>
      <c r="AU51" s="85"/>
      <c r="AV51" s="85"/>
      <c r="AW51" s="411"/>
      <c r="AX51" s="237"/>
      <c r="AY51" s="237" t="str">
        <f t="shared" si="36"/>
        <v/>
      </c>
      <c r="AZ51" s="237"/>
      <c r="BA51" s="89" t="str">
        <f t="shared" si="37"/>
        <v/>
      </c>
      <c r="BB51" s="85"/>
      <c r="BC51" s="237"/>
      <c r="BD51" s="89" t="str">
        <f t="shared" si="38"/>
        <v/>
      </c>
      <c r="BE51" s="85"/>
      <c r="BF51" s="237" t="str">
        <f t="shared" si="39"/>
        <v/>
      </c>
      <c r="BG51" s="85"/>
      <c r="BH51" s="85"/>
      <c r="BI51" s="85"/>
      <c r="BJ51" s="85"/>
      <c r="BK51" s="237"/>
      <c r="BL51" s="237"/>
      <c r="BM51" s="412"/>
      <c r="BN51" s="412"/>
      <c r="BO51" s="85"/>
      <c r="BP51" s="85"/>
      <c r="BQ51" s="85"/>
      <c r="BR51" s="85"/>
      <c r="BS51" s="237"/>
      <c r="BT51" s="85"/>
      <c r="BU51" s="85"/>
      <c r="BV51" s="85"/>
      <c r="BW51" s="85"/>
      <c r="BX51" s="85"/>
      <c r="BY51" s="85"/>
      <c r="BZ51" s="85" t="str">
        <f t="shared" si="40"/>
        <v/>
      </c>
      <c r="CA51" s="85"/>
      <c r="CB51" s="85"/>
      <c r="CC51" s="85" t="str">
        <f t="shared" si="41"/>
        <v/>
      </c>
      <c r="CD51" s="85"/>
      <c r="CE51" s="85" t="str">
        <f t="shared" si="42"/>
        <v/>
      </c>
      <c r="CF51" s="85"/>
      <c r="CG51" s="85" t="str">
        <f t="shared" si="43"/>
        <v/>
      </c>
      <c r="CH51" s="271"/>
      <c r="CI51" s="85" t="str">
        <f t="shared" si="44"/>
        <v/>
      </c>
      <c r="CJ51" s="85" t="str">
        <f t="shared" si="45"/>
        <v/>
      </c>
      <c r="CK51" s="85" t="str">
        <f t="shared" si="46"/>
        <v/>
      </c>
      <c r="CL51" s="85"/>
      <c r="CM51" s="85" t="str">
        <f t="shared" si="47"/>
        <v/>
      </c>
      <c r="CN51" s="238"/>
      <c r="CO51" s="238" t="s">
        <v>5304</v>
      </c>
      <c r="CP51" s="112"/>
      <c r="CQ51" s="112"/>
      <c r="CR51" s="133" t="str">
        <f t="shared" ca="1" si="48"/>
        <v/>
      </c>
      <c r="CS51" s="112"/>
      <c r="CT51" s="112"/>
      <c r="CU51" s="112"/>
      <c r="CV51" s="119"/>
    </row>
    <row r="52" spans="1:100" collapsed="1" x14ac:dyDescent="0.2">
      <c r="A52" s="237"/>
      <c r="B52" s="237"/>
      <c r="C52" s="89" t="str">
        <f t="shared" si="20"/>
        <v/>
      </c>
      <c r="D52" s="85"/>
      <c r="E52" s="85"/>
      <c r="F52" s="237"/>
      <c r="G52" s="237"/>
      <c r="H52" s="237"/>
      <c r="I52" s="237"/>
      <c r="J52" s="89" t="str">
        <f t="shared" si="21"/>
        <v/>
      </c>
      <c r="K52" s="85"/>
      <c r="L52" s="85"/>
      <c r="M52" s="85" t="str">
        <f t="shared" si="22"/>
        <v/>
      </c>
      <c r="N52" s="86"/>
      <c r="O52" s="89" t="str">
        <f t="shared" si="23"/>
        <v/>
      </c>
      <c r="P52" s="237"/>
      <c r="Q52" s="89" t="str">
        <f t="shared" si="24"/>
        <v/>
      </c>
      <c r="R52" s="237"/>
      <c r="S52" s="89" t="str">
        <f t="shared" si="25"/>
        <v/>
      </c>
      <c r="T52" s="85"/>
      <c r="U52" s="89" t="str">
        <f t="shared" si="26"/>
        <v/>
      </c>
      <c r="V52" s="409" t="str">
        <f t="shared" si="27"/>
        <v/>
      </c>
      <c r="W52" s="85"/>
      <c r="X52" s="89" t="str">
        <f t="shared" si="28"/>
        <v/>
      </c>
      <c r="Y52" s="237"/>
      <c r="Z52" s="89" t="str">
        <f t="shared" si="29"/>
        <v/>
      </c>
      <c r="AA52" s="237"/>
      <c r="AB52" s="85"/>
      <c r="AC52" s="85"/>
      <c r="AD52" s="237"/>
      <c r="AE52" s="89" t="str">
        <f t="shared" si="30"/>
        <v/>
      </c>
      <c r="AF52" s="85"/>
      <c r="AG52" s="85" t="str">
        <f t="shared" si="31"/>
        <v/>
      </c>
      <c r="AH52" s="237"/>
      <c r="AI52" s="237" t="str">
        <f t="shared" si="32"/>
        <v/>
      </c>
      <c r="AJ52" s="237"/>
      <c r="AK52" s="237"/>
      <c r="AL52" s="237" t="str">
        <f t="shared" si="33"/>
        <v/>
      </c>
      <c r="AM52" s="271"/>
      <c r="AN52" s="237"/>
      <c r="AO52" s="89" t="str">
        <f t="shared" si="34"/>
        <v/>
      </c>
      <c r="AP52" s="85"/>
      <c r="AQ52" s="85"/>
      <c r="AR52" s="410"/>
      <c r="AS52" s="237"/>
      <c r="AT52" s="89" t="str">
        <f t="shared" si="35"/>
        <v/>
      </c>
      <c r="AU52" s="85"/>
      <c r="AV52" s="85"/>
      <c r="AW52" s="411"/>
      <c r="AX52" s="237"/>
      <c r="AY52" s="237" t="str">
        <f t="shared" si="36"/>
        <v/>
      </c>
      <c r="AZ52" s="237"/>
      <c r="BA52" s="89" t="str">
        <f t="shared" si="37"/>
        <v/>
      </c>
      <c r="BB52" s="85"/>
      <c r="BC52" s="237"/>
      <c r="BD52" s="89" t="str">
        <f t="shared" si="38"/>
        <v/>
      </c>
      <c r="BE52" s="85"/>
      <c r="BF52" s="237" t="str">
        <f t="shared" si="39"/>
        <v/>
      </c>
      <c r="BG52" s="85"/>
      <c r="BH52" s="85"/>
      <c r="BI52" s="85"/>
      <c r="BJ52" s="85"/>
      <c r="BK52" s="237"/>
      <c r="BL52" s="237"/>
      <c r="BM52" s="412"/>
      <c r="BN52" s="412"/>
      <c r="BO52" s="85"/>
      <c r="BP52" s="85"/>
      <c r="BQ52" s="85"/>
      <c r="BR52" s="85"/>
      <c r="BS52" s="237"/>
      <c r="BT52" s="85"/>
      <c r="BU52" s="85"/>
      <c r="BV52" s="85"/>
      <c r="BW52" s="85"/>
      <c r="BX52" s="85"/>
      <c r="BY52" s="85"/>
      <c r="BZ52" s="85" t="str">
        <f t="shared" si="40"/>
        <v/>
      </c>
      <c r="CA52" s="85"/>
      <c r="CB52" s="85"/>
      <c r="CC52" s="85" t="str">
        <f t="shared" si="41"/>
        <v/>
      </c>
      <c r="CD52" s="85"/>
      <c r="CE52" s="85" t="str">
        <f t="shared" si="42"/>
        <v/>
      </c>
      <c r="CF52" s="85"/>
      <c r="CG52" s="85" t="str">
        <f t="shared" si="43"/>
        <v/>
      </c>
      <c r="CH52" s="271"/>
      <c r="CI52" s="85" t="str">
        <f t="shared" si="44"/>
        <v/>
      </c>
      <c r="CJ52" s="85" t="str">
        <f t="shared" si="45"/>
        <v/>
      </c>
      <c r="CK52" s="85" t="str">
        <f t="shared" si="46"/>
        <v/>
      </c>
      <c r="CL52" s="85"/>
      <c r="CM52" s="85" t="str">
        <f t="shared" si="47"/>
        <v/>
      </c>
      <c r="CN52" s="238"/>
      <c r="CO52" s="238" t="s">
        <v>5304</v>
      </c>
      <c r="CP52" s="112"/>
      <c r="CQ52" s="112"/>
      <c r="CR52" s="133" t="str">
        <f t="shared" ca="1" si="48"/>
        <v/>
      </c>
      <c r="CS52" s="112"/>
      <c r="CT52" s="112"/>
      <c r="CU52" s="112"/>
      <c r="CV52" s="119"/>
    </row>
    <row r="53" spans="1:100" collapsed="1" x14ac:dyDescent="0.2">
      <c r="A53" s="237"/>
      <c r="B53" s="237"/>
      <c r="C53" s="89" t="str">
        <f t="shared" si="20"/>
        <v/>
      </c>
      <c r="D53" s="85"/>
      <c r="E53" s="85"/>
      <c r="F53" s="237"/>
      <c r="G53" s="237"/>
      <c r="H53" s="237"/>
      <c r="I53" s="237"/>
      <c r="J53" s="89" t="str">
        <f t="shared" si="21"/>
        <v/>
      </c>
      <c r="K53" s="85"/>
      <c r="L53" s="85"/>
      <c r="M53" s="85" t="str">
        <f t="shared" si="22"/>
        <v/>
      </c>
      <c r="N53" s="86"/>
      <c r="O53" s="89" t="str">
        <f t="shared" si="23"/>
        <v/>
      </c>
      <c r="P53" s="237"/>
      <c r="Q53" s="89" t="str">
        <f t="shared" si="24"/>
        <v/>
      </c>
      <c r="R53" s="237"/>
      <c r="S53" s="89" t="str">
        <f t="shared" si="25"/>
        <v/>
      </c>
      <c r="T53" s="85"/>
      <c r="U53" s="89" t="str">
        <f t="shared" si="26"/>
        <v/>
      </c>
      <c r="V53" s="409" t="str">
        <f t="shared" si="27"/>
        <v/>
      </c>
      <c r="W53" s="85"/>
      <c r="X53" s="89" t="str">
        <f t="shared" si="28"/>
        <v/>
      </c>
      <c r="Y53" s="237"/>
      <c r="Z53" s="89" t="str">
        <f t="shared" si="29"/>
        <v/>
      </c>
      <c r="AA53" s="237"/>
      <c r="AB53" s="85"/>
      <c r="AC53" s="85"/>
      <c r="AD53" s="237"/>
      <c r="AE53" s="89" t="str">
        <f t="shared" si="30"/>
        <v/>
      </c>
      <c r="AF53" s="85"/>
      <c r="AG53" s="85" t="str">
        <f t="shared" si="31"/>
        <v/>
      </c>
      <c r="AH53" s="237"/>
      <c r="AI53" s="237" t="str">
        <f t="shared" si="32"/>
        <v/>
      </c>
      <c r="AJ53" s="237"/>
      <c r="AK53" s="237"/>
      <c r="AL53" s="237" t="str">
        <f t="shared" si="33"/>
        <v/>
      </c>
      <c r="AM53" s="271"/>
      <c r="AN53" s="237"/>
      <c r="AO53" s="89" t="str">
        <f t="shared" si="34"/>
        <v/>
      </c>
      <c r="AP53" s="85"/>
      <c r="AQ53" s="85"/>
      <c r="AR53" s="410"/>
      <c r="AS53" s="237"/>
      <c r="AT53" s="89" t="str">
        <f t="shared" si="35"/>
        <v/>
      </c>
      <c r="AU53" s="85"/>
      <c r="AV53" s="85"/>
      <c r="AW53" s="411"/>
      <c r="AX53" s="237"/>
      <c r="AY53" s="237" t="str">
        <f t="shared" si="36"/>
        <v/>
      </c>
      <c r="AZ53" s="237"/>
      <c r="BA53" s="89" t="str">
        <f t="shared" si="37"/>
        <v/>
      </c>
      <c r="BB53" s="85"/>
      <c r="BC53" s="237"/>
      <c r="BD53" s="89" t="str">
        <f t="shared" si="38"/>
        <v/>
      </c>
      <c r="BE53" s="85"/>
      <c r="BF53" s="237" t="str">
        <f t="shared" si="39"/>
        <v/>
      </c>
      <c r="BG53" s="85"/>
      <c r="BH53" s="85"/>
      <c r="BI53" s="85"/>
      <c r="BJ53" s="85"/>
      <c r="BK53" s="237"/>
      <c r="BL53" s="237"/>
      <c r="BM53" s="412"/>
      <c r="BN53" s="412"/>
      <c r="BO53" s="85"/>
      <c r="BP53" s="85"/>
      <c r="BQ53" s="85"/>
      <c r="BR53" s="85"/>
      <c r="BS53" s="237"/>
      <c r="BT53" s="85"/>
      <c r="BU53" s="85"/>
      <c r="BV53" s="85"/>
      <c r="BW53" s="85"/>
      <c r="BX53" s="85"/>
      <c r="BY53" s="85"/>
      <c r="BZ53" s="85" t="str">
        <f t="shared" si="40"/>
        <v/>
      </c>
      <c r="CA53" s="85"/>
      <c r="CB53" s="85"/>
      <c r="CC53" s="85" t="str">
        <f t="shared" si="41"/>
        <v/>
      </c>
      <c r="CD53" s="85"/>
      <c r="CE53" s="85" t="str">
        <f t="shared" si="42"/>
        <v/>
      </c>
      <c r="CF53" s="85"/>
      <c r="CG53" s="85" t="str">
        <f t="shared" si="43"/>
        <v/>
      </c>
      <c r="CH53" s="271"/>
      <c r="CI53" s="85" t="str">
        <f t="shared" si="44"/>
        <v/>
      </c>
      <c r="CJ53" s="85" t="str">
        <f t="shared" si="45"/>
        <v/>
      </c>
      <c r="CK53" s="85" t="str">
        <f t="shared" si="46"/>
        <v/>
      </c>
      <c r="CL53" s="85"/>
      <c r="CM53" s="85" t="str">
        <f t="shared" si="47"/>
        <v/>
      </c>
      <c r="CN53" s="238"/>
      <c r="CO53" s="238" t="s">
        <v>5304</v>
      </c>
      <c r="CP53" s="112"/>
      <c r="CQ53" s="112"/>
      <c r="CR53" s="133" t="str">
        <f t="shared" ca="1" si="48"/>
        <v/>
      </c>
      <c r="CS53" s="112"/>
      <c r="CT53" s="112"/>
      <c r="CU53" s="112"/>
      <c r="CV53" s="119"/>
    </row>
    <row r="54" spans="1:100" collapsed="1" x14ac:dyDescent="0.2">
      <c r="A54" s="237"/>
      <c r="B54" s="237"/>
      <c r="C54" s="89" t="str">
        <f t="shared" si="20"/>
        <v/>
      </c>
      <c r="D54" s="85"/>
      <c r="E54" s="85"/>
      <c r="F54" s="237"/>
      <c r="G54" s="237"/>
      <c r="H54" s="237"/>
      <c r="I54" s="237"/>
      <c r="J54" s="89" t="str">
        <f t="shared" si="21"/>
        <v/>
      </c>
      <c r="K54" s="85"/>
      <c r="L54" s="85"/>
      <c r="M54" s="85" t="str">
        <f t="shared" si="22"/>
        <v/>
      </c>
      <c r="N54" s="86"/>
      <c r="O54" s="89" t="str">
        <f t="shared" si="23"/>
        <v/>
      </c>
      <c r="P54" s="237"/>
      <c r="Q54" s="89" t="str">
        <f t="shared" si="24"/>
        <v/>
      </c>
      <c r="R54" s="237"/>
      <c r="S54" s="89" t="str">
        <f t="shared" si="25"/>
        <v/>
      </c>
      <c r="T54" s="85"/>
      <c r="U54" s="89" t="str">
        <f t="shared" si="26"/>
        <v/>
      </c>
      <c r="V54" s="409" t="str">
        <f t="shared" si="27"/>
        <v/>
      </c>
      <c r="W54" s="85"/>
      <c r="X54" s="89" t="str">
        <f t="shared" si="28"/>
        <v/>
      </c>
      <c r="Y54" s="237"/>
      <c r="Z54" s="89" t="str">
        <f t="shared" si="29"/>
        <v/>
      </c>
      <c r="AA54" s="237"/>
      <c r="AB54" s="85"/>
      <c r="AC54" s="85"/>
      <c r="AD54" s="237"/>
      <c r="AE54" s="89" t="str">
        <f t="shared" si="30"/>
        <v/>
      </c>
      <c r="AF54" s="85"/>
      <c r="AG54" s="85" t="str">
        <f t="shared" si="31"/>
        <v/>
      </c>
      <c r="AH54" s="237"/>
      <c r="AI54" s="237" t="str">
        <f t="shared" si="32"/>
        <v/>
      </c>
      <c r="AJ54" s="237"/>
      <c r="AK54" s="237"/>
      <c r="AL54" s="237" t="str">
        <f t="shared" si="33"/>
        <v/>
      </c>
      <c r="AM54" s="271"/>
      <c r="AN54" s="237"/>
      <c r="AO54" s="89" t="str">
        <f t="shared" si="34"/>
        <v/>
      </c>
      <c r="AP54" s="85"/>
      <c r="AQ54" s="85"/>
      <c r="AR54" s="410"/>
      <c r="AS54" s="237"/>
      <c r="AT54" s="89" t="str">
        <f t="shared" si="35"/>
        <v/>
      </c>
      <c r="AU54" s="85"/>
      <c r="AV54" s="85"/>
      <c r="AW54" s="411"/>
      <c r="AX54" s="237"/>
      <c r="AY54" s="237" t="str">
        <f t="shared" si="36"/>
        <v/>
      </c>
      <c r="AZ54" s="237"/>
      <c r="BA54" s="89" t="str">
        <f t="shared" si="37"/>
        <v/>
      </c>
      <c r="BB54" s="85"/>
      <c r="BC54" s="237"/>
      <c r="BD54" s="89" t="str">
        <f t="shared" si="38"/>
        <v/>
      </c>
      <c r="BE54" s="85"/>
      <c r="BF54" s="237" t="str">
        <f t="shared" si="39"/>
        <v/>
      </c>
      <c r="BG54" s="85"/>
      <c r="BH54" s="85"/>
      <c r="BI54" s="85"/>
      <c r="BJ54" s="85"/>
      <c r="BK54" s="237"/>
      <c r="BL54" s="237"/>
      <c r="BM54" s="412"/>
      <c r="BN54" s="412"/>
      <c r="BO54" s="85"/>
      <c r="BP54" s="85"/>
      <c r="BQ54" s="85"/>
      <c r="BR54" s="85"/>
      <c r="BS54" s="237"/>
      <c r="BT54" s="85"/>
      <c r="BU54" s="85"/>
      <c r="BV54" s="85"/>
      <c r="BW54" s="85"/>
      <c r="BX54" s="85"/>
      <c r="BY54" s="85"/>
      <c r="BZ54" s="85" t="str">
        <f t="shared" si="40"/>
        <v/>
      </c>
      <c r="CA54" s="85"/>
      <c r="CB54" s="85"/>
      <c r="CC54" s="85" t="str">
        <f t="shared" si="41"/>
        <v/>
      </c>
      <c r="CD54" s="85"/>
      <c r="CE54" s="85" t="str">
        <f t="shared" si="42"/>
        <v/>
      </c>
      <c r="CF54" s="85"/>
      <c r="CG54" s="85" t="str">
        <f t="shared" si="43"/>
        <v/>
      </c>
      <c r="CH54" s="271"/>
      <c r="CI54" s="85" t="str">
        <f t="shared" si="44"/>
        <v/>
      </c>
      <c r="CJ54" s="85" t="str">
        <f t="shared" si="45"/>
        <v/>
      </c>
      <c r="CK54" s="85" t="str">
        <f t="shared" si="46"/>
        <v/>
      </c>
      <c r="CL54" s="85"/>
      <c r="CM54" s="85" t="str">
        <f t="shared" si="47"/>
        <v/>
      </c>
      <c r="CN54" s="238"/>
      <c r="CO54" s="238" t="s">
        <v>5304</v>
      </c>
      <c r="CP54" s="112"/>
      <c r="CQ54" s="112"/>
      <c r="CR54" s="133" t="str">
        <f t="shared" ca="1" si="48"/>
        <v/>
      </c>
      <c r="CS54" s="112"/>
      <c r="CT54" s="112"/>
      <c r="CU54" s="112"/>
      <c r="CV54" s="119"/>
    </row>
    <row r="55" spans="1:100" collapsed="1" x14ac:dyDescent="0.2">
      <c r="A55" s="237"/>
      <c r="B55" s="237"/>
      <c r="C55" s="89" t="str">
        <f t="shared" si="20"/>
        <v/>
      </c>
      <c r="D55" s="85"/>
      <c r="E55" s="85"/>
      <c r="F55" s="237"/>
      <c r="G55" s="237"/>
      <c r="H55" s="237"/>
      <c r="I55" s="237"/>
      <c r="J55" s="89" t="str">
        <f t="shared" si="21"/>
        <v/>
      </c>
      <c r="K55" s="85"/>
      <c r="L55" s="85"/>
      <c r="M55" s="85" t="str">
        <f t="shared" si="22"/>
        <v/>
      </c>
      <c r="N55" s="86"/>
      <c r="O55" s="89" t="str">
        <f t="shared" si="23"/>
        <v/>
      </c>
      <c r="P55" s="237"/>
      <c r="Q55" s="89" t="str">
        <f t="shared" si="24"/>
        <v/>
      </c>
      <c r="R55" s="237"/>
      <c r="S55" s="89" t="str">
        <f t="shared" si="25"/>
        <v/>
      </c>
      <c r="T55" s="85"/>
      <c r="U55" s="89" t="str">
        <f t="shared" si="26"/>
        <v/>
      </c>
      <c r="V55" s="409" t="str">
        <f t="shared" si="27"/>
        <v/>
      </c>
      <c r="W55" s="85"/>
      <c r="X55" s="89" t="str">
        <f t="shared" si="28"/>
        <v/>
      </c>
      <c r="Y55" s="237"/>
      <c r="Z55" s="89" t="str">
        <f t="shared" si="29"/>
        <v/>
      </c>
      <c r="AA55" s="237"/>
      <c r="AB55" s="85"/>
      <c r="AC55" s="85"/>
      <c r="AD55" s="237"/>
      <c r="AE55" s="89" t="str">
        <f t="shared" si="30"/>
        <v/>
      </c>
      <c r="AF55" s="85"/>
      <c r="AG55" s="85" t="str">
        <f t="shared" si="31"/>
        <v/>
      </c>
      <c r="AH55" s="237"/>
      <c r="AI55" s="237" t="str">
        <f t="shared" si="32"/>
        <v/>
      </c>
      <c r="AJ55" s="237"/>
      <c r="AK55" s="237"/>
      <c r="AL55" s="237" t="str">
        <f t="shared" si="33"/>
        <v/>
      </c>
      <c r="AM55" s="271"/>
      <c r="AN55" s="237"/>
      <c r="AO55" s="89" t="str">
        <f t="shared" si="34"/>
        <v/>
      </c>
      <c r="AP55" s="85"/>
      <c r="AQ55" s="85"/>
      <c r="AR55" s="410"/>
      <c r="AS55" s="237"/>
      <c r="AT55" s="89" t="str">
        <f t="shared" si="35"/>
        <v/>
      </c>
      <c r="AU55" s="85"/>
      <c r="AV55" s="85"/>
      <c r="AW55" s="411"/>
      <c r="AX55" s="237"/>
      <c r="AY55" s="237" t="str">
        <f t="shared" si="36"/>
        <v/>
      </c>
      <c r="AZ55" s="237"/>
      <c r="BA55" s="89" t="str">
        <f t="shared" si="37"/>
        <v/>
      </c>
      <c r="BB55" s="85"/>
      <c r="BC55" s="237"/>
      <c r="BD55" s="89" t="str">
        <f t="shared" si="38"/>
        <v/>
      </c>
      <c r="BE55" s="85"/>
      <c r="BF55" s="237" t="str">
        <f t="shared" si="39"/>
        <v/>
      </c>
      <c r="BG55" s="85"/>
      <c r="BH55" s="85"/>
      <c r="BI55" s="85"/>
      <c r="BJ55" s="85"/>
      <c r="BK55" s="237"/>
      <c r="BL55" s="237"/>
      <c r="BM55" s="412"/>
      <c r="BN55" s="412"/>
      <c r="BO55" s="85"/>
      <c r="BP55" s="85"/>
      <c r="BQ55" s="85"/>
      <c r="BR55" s="85"/>
      <c r="BS55" s="237"/>
      <c r="BT55" s="85"/>
      <c r="BU55" s="85"/>
      <c r="BV55" s="85"/>
      <c r="BW55" s="85"/>
      <c r="BX55" s="85"/>
      <c r="BY55" s="85"/>
      <c r="BZ55" s="85" t="str">
        <f t="shared" si="40"/>
        <v/>
      </c>
      <c r="CA55" s="85"/>
      <c r="CB55" s="85"/>
      <c r="CC55" s="85" t="str">
        <f t="shared" si="41"/>
        <v/>
      </c>
      <c r="CD55" s="85"/>
      <c r="CE55" s="85" t="str">
        <f t="shared" si="42"/>
        <v/>
      </c>
      <c r="CF55" s="85"/>
      <c r="CG55" s="85" t="str">
        <f t="shared" si="43"/>
        <v/>
      </c>
      <c r="CH55" s="271"/>
      <c r="CI55" s="85" t="str">
        <f t="shared" si="44"/>
        <v/>
      </c>
      <c r="CJ55" s="85" t="str">
        <f t="shared" si="45"/>
        <v/>
      </c>
      <c r="CK55" s="85" t="str">
        <f t="shared" si="46"/>
        <v/>
      </c>
      <c r="CL55" s="85"/>
      <c r="CM55" s="85" t="str">
        <f t="shared" si="47"/>
        <v/>
      </c>
      <c r="CN55" s="238"/>
      <c r="CO55" s="238" t="s">
        <v>5304</v>
      </c>
      <c r="CP55" s="112"/>
      <c r="CQ55" s="112"/>
      <c r="CR55" s="133" t="str">
        <f t="shared" ca="1" si="48"/>
        <v/>
      </c>
      <c r="CS55" s="112"/>
      <c r="CT55" s="112"/>
      <c r="CU55" s="112"/>
      <c r="CV55" s="119"/>
    </row>
    <row r="56" spans="1:100" collapsed="1" x14ac:dyDescent="0.2">
      <c r="A56" s="237"/>
      <c r="B56" s="237"/>
      <c r="C56" s="89" t="str">
        <f t="shared" si="20"/>
        <v/>
      </c>
      <c r="D56" s="85"/>
      <c r="E56" s="85"/>
      <c r="F56" s="237"/>
      <c r="G56" s="237"/>
      <c r="H56" s="237"/>
      <c r="I56" s="237"/>
      <c r="J56" s="89" t="str">
        <f t="shared" si="21"/>
        <v/>
      </c>
      <c r="K56" s="85"/>
      <c r="L56" s="85"/>
      <c r="M56" s="85" t="str">
        <f t="shared" si="22"/>
        <v/>
      </c>
      <c r="N56" s="86"/>
      <c r="O56" s="89" t="str">
        <f t="shared" si="23"/>
        <v/>
      </c>
      <c r="P56" s="237"/>
      <c r="Q56" s="89" t="str">
        <f t="shared" si="24"/>
        <v/>
      </c>
      <c r="R56" s="237"/>
      <c r="S56" s="89" t="str">
        <f t="shared" si="25"/>
        <v/>
      </c>
      <c r="T56" s="85"/>
      <c r="U56" s="89" t="str">
        <f t="shared" si="26"/>
        <v/>
      </c>
      <c r="V56" s="409" t="str">
        <f t="shared" si="27"/>
        <v/>
      </c>
      <c r="W56" s="85"/>
      <c r="X56" s="89" t="str">
        <f t="shared" si="28"/>
        <v/>
      </c>
      <c r="Y56" s="237"/>
      <c r="Z56" s="89" t="str">
        <f t="shared" si="29"/>
        <v/>
      </c>
      <c r="AA56" s="237"/>
      <c r="AB56" s="85"/>
      <c r="AC56" s="85"/>
      <c r="AD56" s="237"/>
      <c r="AE56" s="89" t="str">
        <f t="shared" si="30"/>
        <v/>
      </c>
      <c r="AF56" s="85"/>
      <c r="AG56" s="85" t="str">
        <f t="shared" si="31"/>
        <v/>
      </c>
      <c r="AH56" s="237"/>
      <c r="AI56" s="237" t="str">
        <f t="shared" si="32"/>
        <v/>
      </c>
      <c r="AJ56" s="237"/>
      <c r="AK56" s="237"/>
      <c r="AL56" s="237" t="str">
        <f t="shared" si="33"/>
        <v/>
      </c>
      <c r="AM56" s="271"/>
      <c r="AN56" s="237"/>
      <c r="AO56" s="89" t="str">
        <f t="shared" si="34"/>
        <v/>
      </c>
      <c r="AP56" s="85"/>
      <c r="AQ56" s="85"/>
      <c r="AR56" s="410"/>
      <c r="AS56" s="237"/>
      <c r="AT56" s="89" t="str">
        <f t="shared" si="35"/>
        <v/>
      </c>
      <c r="AU56" s="85"/>
      <c r="AV56" s="85"/>
      <c r="AW56" s="411"/>
      <c r="AX56" s="237"/>
      <c r="AY56" s="237" t="str">
        <f t="shared" si="36"/>
        <v/>
      </c>
      <c r="AZ56" s="237"/>
      <c r="BA56" s="89" t="str">
        <f t="shared" si="37"/>
        <v/>
      </c>
      <c r="BB56" s="85"/>
      <c r="BC56" s="237"/>
      <c r="BD56" s="89" t="str">
        <f t="shared" si="38"/>
        <v/>
      </c>
      <c r="BE56" s="85"/>
      <c r="BF56" s="237" t="str">
        <f t="shared" si="39"/>
        <v/>
      </c>
      <c r="BG56" s="85"/>
      <c r="BH56" s="85"/>
      <c r="BI56" s="85"/>
      <c r="BJ56" s="85"/>
      <c r="BK56" s="237"/>
      <c r="BL56" s="237"/>
      <c r="BM56" s="412"/>
      <c r="BN56" s="412"/>
      <c r="BO56" s="85"/>
      <c r="BP56" s="85"/>
      <c r="BQ56" s="85"/>
      <c r="BR56" s="85"/>
      <c r="BS56" s="237"/>
      <c r="BT56" s="85"/>
      <c r="BU56" s="85"/>
      <c r="BV56" s="85"/>
      <c r="BW56" s="85"/>
      <c r="BX56" s="85"/>
      <c r="BY56" s="85"/>
      <c r="BZ56" s="85" t="str">
        <f t="shared" si="40"/>
        <v/>
      </c>
      <c r="CA56" s="85"/>
      <c r="CB56" s="85"/>
      <c r="CC56" s="85" t="str">
        <f t="shared" si="41"/>
        <v/>
      </c>
      <c r="CD56" s="85"/>
      <c r="CE56" s="85" t="str">
        <f t="shared" si="42"/>
        <v/>
      </c>
      <c r="CF56" s="85"/>
      <c r="CG56" s="85" t="str">
        <f t="shared" si="43"/>
        <v/>
      </c>
      <c r="CH56" s="271"/>
      <c r="CI56" s="85" t="str">
        <f t="shared" si="44"/>
        <v/>
      </c>
      <c r="CJ56" s="85" t="str">
        <f t="shared" si="45"/>
        <v/>
      </c>
      <c r="CK56" s="85" t="str">
        <f t="shared" si="46"/>
        <v/>
      </c>
      <c r="CL56" s="85"/>
      <c r="CM56" s="85" t="str">
        <f t="shared" si="47"/>
        <v/>
      </c>
      <c r="CN56" s="238"/>
      <c r="CO56" s="238" t="s">
        <v>5304</v>
      </c>
      <c r="CP56" s="112"/>
      <c r="CQ56" s="112"/>
      <c r="CR56" s="133" t="str">
        <f t="shared" ca="1" si="48"/>
        <v/>
      </c>
      <c r="CS56" s="112"/>
      <c r="CT56" s="112"/>
      <c r="CU56" s="112"/>
      <c r="CV56" s="119"/>
    </row>
    <row r="57" spans="1:100" collapsed="1" x14ac:dyDescent="0.2">
      <c r="A57" s="237"/>
      <c r="B57" s="237"/>
      <c r="C57" s="89" t="str">
        <f t="shared" si="20"/>
        <v/>
      </c>
      <c r="D57" s="85"/>
      <c r="E57" s="85"/>
      <c r="F57" s="237"/>
      <c r="G57" s="237"/>
      <c r="H57" s="237"/>
      <c r="I57" s="237"/>
      <c r="J57" s="89" t="str">
        <f t="shared" si="21"/>
        <v/>
      </c>
      <c r="K57" s="85"/>
      <c r="L57" s="85"/>
      <c r="M57" s="85" t="str">
        <f t="shared" si="22"/>
        <v/>
      </c>
      <c r="N57" s="86"/>
      <c r="O57" s="89" t="str">
        <f t="shared" si="23"/>
        <v/>
      </c>
      <c r="P57" s="237"/>
      <c r="Q57" s="89" t="str">
        <f t="shared" si="24"/>
        <v/>
      </c>
      <c r="R57" s="237"/>
      <c r="S57" s="89" t="str">
        <f t="shared" si="25"/>
        <v/>
      </c>
      <c r="T57" s="85"/>
      <c r="U57" s="89" t="str">
        <f t="shared" si="26"/>
        <v/>
      </c>
      <c r="V57" s="409" t="str">
        <f t="shared" si="27"/>
        <v/>
      </c>
      <c r="W57" s="85"/>
      <c r="X57" s="89" t="str">
        <f t="shared" si="28"/>
        <v/>
      </c>
      <c r="Y57" s="237"/>
      <c r="Z57" s="89" t="str">
        <f t="shared" si="29"/>
        <v/>
      </c>
      <c r="AA57" s="237"/>
      <c r="AB57" s="85"/>
      <c r="AC57" s="85"/>
      <c r="AD57" s="237"/>
      <c r="AE57" s="89" t="str">
        <f t="shared" si="30"/>
        <v/>
      </c>
      <c r="AF57" s="85"/>
      <c r="AG57" s="85" t="str">
        <f t="shared" si="31"/>
        <v/>
      </c>
      <c r="AH57" s="237"/>
      <c r="AI57" s="237" t="str">
        <f t="shared" si="32"/>
        <v/>
      </c>
      <c r="AJ57" s="237"/>
      <c r="AK57" s="237"/>
      <c r="AL57" s="237" t="str">
        <f t="shared" si="33"/>
        <v/>
      </c>
      <c r="AM57" s="271"/>
      <c r="AN57" s="237"/>
      <c r="AO57" s="89" t="str">
        <f t="shared" si="34"/>
        <v/>
      </c>
      <c r="AP57" s="85"/>
      <c r="AQ57" s="85"/>
      <c r="AR57" s="410"/>
      <c r="AS57" s="237"/>
      <c r="AT57" s="89" t="str">
        <f t="shared" si="35"/>
        <v/>
      </c>
      <c r="AU57" s="85"/>
      <c r="AV57" s="85"/>
      <c r="AW57" s="411"/>
      <c r="AX57" s="237"/>
      <c r="AY57" s="237" t="str">
        <f t="shared" si="36"/>
        <v/>
      </c>
      <c r="AZ57" s="237"/>
      <c r="BA57" s="89" t="str">
        <f t="shared" si="37"/>
        <v/>
      </c>
      <c r="BB57" s="85"/>
      <c r="BC57" s="237"/>
      <c r="BD57" s="89" t="str">
        <f t="shared" si="38"/>
        <v/>
      </c>
      <c r="BE57" s="85"/>
      <c r="BF57" s="237" t="str">
        <f t="shared" si="39"/>
        <v/>
      </c>
      <c r="BG57" s="85"/>
      <c r="BH57" s="85"/>
      <c r="BI57" s="85"/>
      <c r="BJ57" s="85"/>
      <c r="BK57" s="237"/>
      <c r="BL57" s="237"/>
      <c r="BM57" s="412"/>
      <c r="BN57" s="412"/>
      <c r="BO57" s="85"/>
      <c r="BP57" s="85"/>
      <c r="BQ57" s="85"/>
      <c r="BR57" s="85"/>
      <c r="BS57" s="237"/>
      <c r="BT57" s="85"/>
      <c r="BU57" s="85"/>
      <c r="BV57" s="85"/>
      <c r="BW57" s="85"/>
      <c r="BX57" s="85"/>
      <c r="BY57" s="85"/>
      <c r="BZ57" s="85" t="str">
        <f t="shared" si="40"/>
        <v/>
      </c>
      <c r="CA57" s="85"/>
      <c r="CB57" s="85"/>
      <c r="CC57" s="85" t="str">
        <f t="shared" si="41"/>
        <v/>
      </c>
      <c r="CD57" s="85"/>
      <c r="CE57" s="85" t="str">
        <f t="shared" si="42"/>
        <v/>
      </c>
      <c r="CF57" s="85"/>
      <c r="CG57" s="85" t="str">
        <f t="shared" si="43"/>
        <v/>
      </c>
      <c r="CH57" s="271"/>
      <c r="CI57" s="85" t="str">
        <f t="shared" si="44"/>
        <v/>
      </c>
      <c r="CJ57" s="85" t="str">
        <f t="shared" si="45"/>
        <v/>
      </c>
      <c r="CK57" s="85" t="str">
        <f t="shared" si="46"/>
        <v/>
      </c>
      <c r="CL57" s="85"/>
      <c r="CM57" s="85" t="str">
        <f t="shared" si="47"/>
        <v/>
      </c>
      <c r="CN57" s="238"/>
      <c r="CO57" s="238" t="s">
        <v>5304</v>
      </c>
      <c r="CP57" s="112"/>
      <c r="CQ57" s="112"/>
      <c r="CR57" s="133" t="str">
        <f t="shared" ca="1" si="48"/>
        <v/>
      </c>
      <c r="CS57" s="112"/>
      <c r="CT57" s="112"/>
      <c r="CU57" s="112"/>
      <c r="CV57" s="119"/>
    </row>
    <row r="58" spans="1:100" collapsed="1" x14ac:dyDescent="0.2">
      <c r="A58" s="237"/>
      <c r="B58" s="237"/>
      <c r="C58" s="89" t="str">
        <f t="shared" si="20"/>
        <v/>
      </c>
      <c r="D58" s="85"/>
      <c r="E58" s="85"/>
      <c r="F58" s="237"/>
      <c r="G58" s="237"/>
      <c r="H58" s="237"/>
      <c r="I58" s="237"/>
      <c r="J58" s="89" t="str">
        <f t="shared" si="21"/>
        <v/>
      </c>
      <c r="K58" s="85"/>
      <c r="L58" s="85"/>
      <c r="M58" s="85" t="str">
        <f t="shared" si="22"/>
        <v/>
      </c>
      <c r="N58" s="86"/>
      <c r="O58" s="89" t="str">
        <f t="shared" si="23"/>
        <v/>
      </c>
      <c r="P58" s="237"/>
      <c r="Q58" s="89" t="str">
        <f t="shared" si="24"/>
        <v/>
      </c>
      <c r="R58" s="237"/>
      <c r="S58" s="89" t="str">
        <f t="shared" si="25"/>
        <v/>
      </c>
      <c r="T58" s="85"/>
      <c r="U58" s="89" t="str">
        <f t="shared" si="26"/>
        <v/>
      </c>
      <c r="V58" s="409" t="str">
        <f t="shared" si="27"/>
        <v/>
      </c>
      <c r="W58" s="85"/>
      <c r="X58" s="89" t="str">
        <f t="shared" si="28"/>
        <v/>
      </c>
      <c r="Y58" s="237"/>
      <c r="Z58" s="89" t="str">
        <f t="shared" si="29"/>
        <v/>
      </c>
      <c r="AA58" s="237"/>
      <c r="AB58" s="85"/>
      <c r="AC58" s="85"/>
      <c r="AD58" s="237"/>
      <c r="AE58" s="89" t="str">
        <f t="shared" si="30"/>
        <v/>
      </c>
      <c r="AF58" s="85"/>
      <c r="AG58" s="85" t="str">
        <f t="shared" si="31"/>
        <v/>
      </c>
      <c r="AH58" s="237"/>
      <c r="AI58" s="237" t="str">
        <f t="shared" si="32"/>
        <v/>
      </c>
      <c r="AJ58" s="237"/>
      <c r="AK58" s="237"/>
      <c r="AL58" s="237" t="str">
        <f t="shared" si="33"/>
        <v/>
      </c>
      <c r="AM58" s="271"/>
      <c r="AN58" s="237"/>
      <c r="AO58" s="89" t="str">
        <f t="shared" si="34"/>
        <v/>
      </c>
      <c r="AP58" s="85"/>
      <c r="AQ58" s="85"/>
      <c r="AR58" s="410"/>
      <c r="AS58" s="237"/>
      <c r="AT58" s="89" t="str">
        <f t="shared" si="35"/>
        <v/>
      </c>
      <c r="AU58" s="85"/>
      <c r="AV58" s="85"/>
      <c r="AW58" s="411"/>
      <c r="AX58" s="237"/>
      <c r="AY58" s="237" t="str">
        <f t="shared" si="36"/>
        <v/>
      </c>
      <c r="AZ58" s="237"/>
      <c r="BA58" s="89" t="str">
        <f t="shared" si="37"/>
        <v/>
      </c>
      <c r="BB58" s="85"/>
      <c r="BC58" s="237"/>
      <c r="BD58" s="89" t="str">
        <f t="shared" si="38"/>
        <v/>
      </c>
      <c r="BE58" s="85"/>
      <c r="BF58" s="237" t="str">
        <f t="shared" si="39"/>
        <v/>
      </c>
      <c r="BG58" s="85"/>
      <c r="BH58" s="85"/>
      <c r="BI58" s="85"/>
      <c r="BJ58" s="85"/>
      <c r="BK58" s="237"/>
      <c r="BL58" s="237"/>
      <c r="BM58" s="412"/>
      <c r="BN58" s="412"/>
      <c r="BO58" s="85"/>
      <c r="BP58" s="85"/>
      <c r="BQ58" s="85"/>
      <c r="BR58" s="85"/>
      <c r="BS58" s="237"/>
      <c r="BT58" s="85"/>
      <c r="BU58" s="85"/>
      <c r="BV58" s="85"/>
      <c r="BW58" s="85"/>
      <c r="BX58" s="85"/>
      <c r="BY58" s="85"/>
      <c r="BZ58" s="85" t="str">
        <f t="shared" si="40"/>
        <v/>
      </c>
      <c r="CA58" s="85"/>
      <c r="CB58" s="85"/>
      <c r="CC58" s="85" t="str">
        <f t="shared" si="41"/>
        <v/>
      </c>
      <c r="CD58" s="85"/>
      <c r="CE58" s="85" t="str">
        <f t="shared" si="42"/>
        <v/>
      </c>
      <c r="CF58" s="85"/>
      <c r="CG58" s="85" t="str">
        <f t="shared" si="43"/>
        <v/>
      </c>
      <c r="CH58" s="271"/>
      <c r="CI58" s="85" t="str">
        <f t="shared" si="44"/>
        <v/>
      </c>
      <c r="CJ58" s="85" t="str">
        <f t="shared" si="45"/>
        <v/>
      </c>
      <c r="CK58" s="85" t="str">
        <f t="shared" si="46"/>
        <v/>
      </c>
      <c r="CL58" s="85"/>
      <c r="CM58" s="85" t="str">
        <f t="shared" si="47"/>
        <v/>
      </c>
      <c r="CN58" s="238"/>
      <c r="CO58" s="238" t="s">
        <v>5304</v>
      </c>
      <c r="CP58" s="112"/>
      <c r="CQ58" s="112"/>
      <c r="CR58" s="133" t="str">
        <f t="shared" ca="1" si="48"/>
        <v/>
      </c>
      <c r="CS58" s="112"/>
      <c r="CT58" s="112"/>
      <c r="CU58" s="112"/>
      <c r="CV58" s="119"/>
    </row>
    <row r="59" spans="1:100" collapsed="1" x14ac:dyDescent="0.2">
      <c r="A59" s="237"/>
      <c r="B59" s="237"/>
      <c r="C59" s="89" t="str">
        <f t="shared" si="20"/>
        <v/>
      </c>
      <c r="D59" s="85"/>
      <c r="E59" s="85"/>
      <c r="F59" s="237"/>
      <c r="G59" s="237"/>
      <c r="H59" s="237"/>
      <c r="I59" s="237"/>
      <c r="J59" s="89" t="str">
        <f t="shared" si="21"/>
        <v/>
      </c>
      <c r="K59" s="85"/>
      <c r="L59" s="85"/>
      <c r="M59" s="85" t="str">
        <f t="shared" si="22"/>
        <v/>
      </c>
      <c r="N59" s="86"/>
      <c r="O59" s="89" t="str">
        <f t="shared" si="23"/>
        <v/>
      </c>
      <c r="P59" s="237"/>
      <c r="Q59" s="89" t="str">
        <f t="shared" si="24"/>
        <v/>
      </c>
      <c r="R59" s="237"/>
      <c r="S59" s="89" t="str">
        <f t="shared" si="25"/>
        <v/>
      </c>
      <c r="T59" s="85"/>
      <c r="U59" s="89" t="str">
        <f t="shared" si="26"/>
        <v/>
      </c>
      <c r="V59" s="409" t="str">
        <f t="shared" si="27"/>
        <v/>
      </c>
      <c r="W59" s="85"/>
      <c r="X59" s="89" t="str">
        <f t="shared" si="28"/>
        <v/>
      </c>
      <c r="Y59" s="237"/>
      <c r="Z59" s="89" t="str">
        <f t="shared" si="29"/>
        <v/>
      </c>
      <c r="AA59" s="237"/>
      <c r="AB59" s="85"/>
      <c r="AC59" s="85"/>
      <c r="AD59" s="237"/>
      <c r="AE59" s="89" t="str">
        <f t="shared" si="30"/>
        <v/>
      </c>
      <c r="AF59" s="85"/>
      <c r="AG59" s="85" t="str">
        <f t="shared" si="31"/>
        <v/>
      </c>
      <c r="AH59" s="237"/>
      <c r="AI59" s="237" t="str">
        <f t="shared" si="32"/>
        <v/>
      </c>
      <c r="AJ59" s="237"/>
      <c r="AK59" s="237"/>
      <c r="AL59" s="237" t="str">
        <f t="shared" si="33"/>
        <v/>
      </c>
      <c r="AM59" s="271"/>
      <c r="AN59" s="237"/>
      <c r="AO59" s="89" t="str">
        <f t="shared" si="34"/>
        <v/>
      </c>
      <c r="AP59" s="85"/>
      <c r="AQ59" s="85"/>
      <c r="AR59" s="410"/>
      <c r="AS59" s="237"/>
      <c r="AT59" s="89" t="str">
        <f t="shared" si="35"/>
        <v/>
      </c>
      <c r="AU59" s="85"/>
      <c r="AV59" s="85"/>
      <c r="AW59" s="411"/>
      <c r="AX59" s="237"/>
      <c r="AY59" s="237" t="str">
        <f t="shared" si="36"/>
        <v/>
      </c>
      <c r="AZ59" s="237"/>
      <c r="BA59" s="89" t="str">
        <f t="shared" si="37"/>
        <v/>
      </c>
      <c r="BB59" s="85"/>
      <c r="BC59" s="237"/>
      <c r="BD59" s="89" t="str">
        <f t="shared" si="38"/>
        <v/>
      </c>
      <c r="BE59" s="85"/>
      <c r="BF59" s="237" t="str">
        <f t="shared" si="39"/>
        <v/>
      </c>
      <c r="BG59" s="85"/>
      <c r="BH59" s="85"/>
      <c r="BI59" s="85"/>
      <c r="BJ59" s="85"/>
      <c r="BK59" s="237"/>
      <c r="BL59" s="237"/>
      <c r="BM59" s="412"/>
      <c r="BN59" s="412"/>
      <c r="BO59" s="85"/>
      <c r="BP59" s="85"/>
      <c r="BQ59" s="85"/>
      <c r="BR59" s="85"/>
      <c r="BS59" s="237"/>
      <c r="BT59" s="85"/>
      <c r="BU59" s="85"/>
      <c r="BV59" s="85"/>
      <c r="BW59" s="85"/>
      <c r="BX59" s="85"/>
      <c r="BY59" s="85"/>
      <c r="BZ59" s="85" t="str">
        <f t="shared" si="40"/>
        <v/>
      </c>
      <c r="CA59" s="85"/>
      <c r="CB59" s="85"/>
      <c r="CC59" s="85" t="str">
        <f t="shared" si="41"/>
        <v/>
      </c>
      <c r="CD59" s="85"/>
      <c r="CE59" s="85" t="str">
        <f t="shared" si="42"/>
        <v/>
      </c>
      <c r="CF59" s="85"/>
      <c r="CG59" s="85" t="str">
        <f t="shared" si="43"/>
        <v/>
      </c>
      <c r="CH59" s="271"/>
      <c r="CI59" s="85" t="str">
        <f t="shared" si="44"/>
        <v/>
      </c>
      <c r="CJ59" s="85" t="str">
        <f t="shared" si="45"/>
        <v/>
      </c>
      <c r="CK59" s="85" t="str">
        <f t="shared" si="46"/>
        <v/>
      </c>
      <c r="CL59" s="85"/>
      <c r="CM59" s="85" t="str">
        <f t="shared" si="47"/>
        <v/>
      </c>
      <c r="CN59" s="238"/>
      <c r="CO59" s="238" t="s">
        <v>5304</v>
      </c>
      <c r="CP59" s="112"/>
      <c r="CQ59" s="112"/>
      <c r="CR59" s="133" t="str">
        <f t="shared" ca="1" si="48"/>
        <v/>
      </c>
      <c r="CS59" s="112"/>
      <c r="CT59" s="112"/>
      <c r="CU59" s="112"/>
      <c r="CV59" s="119"/>
    </row>
    <row r="60" spans="1:100" collapsed="1" x14ac:dyDescent="0.2">
      <c r="A60" s="237"/>
      <c r="B60" s="237"/>
      <c r="C60" s="89" t="str">
        <f t="shared" si="20"/>
        <v/>
      </c>
      <c r="D60" s="85"/>
      <c r="E60" s="85"/>
      <c r="F60" s="237"/>
      <c r="G60" s="237"/>
      <c r="H60" s="237"/>
      <c r="I60" s="237"/>
      <c r="J60" s="89" t="str">
        <f t="shared" si="21"/>
        <v/>
      </c>
      <c r="K60" s="85"/>
      <c r="L60" s="85"/>
      <c r="M60" s="85" t="str">
        <f t="shared" si="22"/>
        <v/>
      </c>
      <c r="N60" s="86"/>
      <c r="O60" s="89" t="str">
        <f t="shared" si="23"/>
        <v/>
      </c>
      <c r="P60" s="237"/>
      <c r="Q60" s="89" t="str">
        <f t="shared" si="24"/>
        <v/>
      </c>
      <c r="R60" s="237"/>
      <c r="S60" s="89" t="str">
        <f t="shared" si="25"/>
        <v/>
      </c>
      <c r="T60" s="85"/>
      <c r="U60" s="89" t="str">
        <f t="shared" si="26"/>
        <v/>
      </c>
      <c r="V60" s="409" t="str">
        <f t="shared" si="27"/>
        <v/>
      </c>
      <c r="W60" s="85"/>
      <c r="X60" s="89" t="str">
        <f t="shared" si="28"/>
        <v/>
      </c>
      <c r="Y60" s="237"/>
      <c r="Z60" s="89" t="str">
        <f t="shared" si="29"/>
        <v/>
      </c>
      <c r="AA60" s="237"/>
      <c r="AB60" s="85"/>
      <c r="AC60" s="85"/>
      <c r="AD60" s="237"/>
      <c r="AE60" s="89" t="str">
        <f t="shared" si="30"/>
        <v/>
      </c>
      <c r="AF60" s="85"/>
      <c r="AG60" s="85" t="str">
        <f t="shared" si="31"/>
        <v/>
      </c>
      <c r="AH60" s="237"/>
      <c r="AI60" s="237" t="str">
        <f t="shared" si="32"/>
        <v/>
      </c>
      <c r="AJ60" s="237"/>
      <c r="AK60" s="237"/>
      <c r="AL60" s="237" t="str">
        <f t="shared" si="33"/>
        <v/>
      </c>
      <c r="AM60" s="271"/>
      <c r="AN60" s="237"/>
      <c r="AO60" s="89" t="str">
        <f t="shared" si="34"/>
        <v/>
      </c>
      <c r="AP60" s="85"/>
      <c r="AQ60" s="85"/>
      <c r="AR60" s="410"/>
      <c r="AS60" s="237"/>
      <c r="AT60" s="89" t="str">
        <f t="shared" si="35"/>
        <v/>
      </c>
      <c r="AU60" s="85"/>
      <c r="AV60" s="85"/>
      <c r="AW60" s="411"/>
      <c r="AX60" s="237"/>
      <c r="AY60" s="237" t="str">
        <f t="shared" si="36"/>
        <v/>
      </c>
      <c r="AZ60" s="237"/>
      <c r="BA60" s="89" t="str">
        <f t="shared" si="37"/>
        <v/>
      </c>
      <c r="BB60" s="85"/>
      <c r="BC60" s="237"/>
      <c r="BD60" s="89" t="str">
        <f t="shared" si="38"/>
        <v/>
      </c>
      <c r="BE60" s="85"/>
      <c r="BF60" s="237" t="str">
        <f t="shared" si="39"/>
        <v/>
      </c>
      <c r="BG60" s="85"/>
      <c r="BH60" s="85"/>
      <c r="BI60" s="85"/>
      <c r="BJ60" s="85"/>
      <c r="BK60" s="237"/>
      <c r="BL60" s="237"/>
      <c r="BM60" s="412"/>
      <c r="BN60" s="412"/>
      <c r="BO60" s="85"/>
      <c r="BP60" s="85"/>
      <c r="BQ60" s="85"/>
      <c r="BR60" s="85"/>
      <c r="BS60" s="237"/>
      <c r="BT60" s="85"/>
      <c r="BU60" s="85"/>
      <c r="BV60" s="85"/>
      <c r="BW60" s="85"/>
      <c r="BX60" s="85"/>
      <c r="BY60" s="85"/>
      <c r="BZ60" s="85" t="str">
        <f t="shared" si="40"/>
        <v/>
      </c>
      <c r="CA60" s="85"/>
      <c r="CB60" s="85"/>
      <c r="CC60" s="85" t="str">
        <f t="shared" si="41"/>
        <v/>
      </c>
      <c r="CD60" s="85"/>
      <c r="CE60" s="85" t="str">
        <f t="shared" si="42"/>
        <v/>
      </c>
      <c r="CF60" s="85"/>
      <c r="CG60" s="85" t="str">
        <f t="shared" si="43"/>
        <v/>
      </c>
      <c r="CH60" s="271"/>
      <c r="CI60" s="85" t="str">
        <f t="shared" si="44"/>
        <v/>
      </c>
      <c r="CJ60" s="85" t="str">
        <f t="shared" si="45"/>
        <v/>
      </c>
      <c r="CK60" s="85" t="str">
        <f t="shared" si="46"/>
        <v/>
      </c>
      <c r="CL60" s="85"/>
      <c r="CM60" s="85" t="str">
        <f t="shared" si="47"/>
        <v/>
      </c>
      <c r="CN60" s="238"/>
      <c r="CO60" s="238" t="s">
        <v>5304</v>
      </c>
      <c r="CP60" s="112"/>
      <c r="CQ60" s="112"/>
      <c r="CR60" s="133" t="str">
        <f t="shared" ca="1" si="48"/>
        <v/>
      </c>
      <c r="CS60" s="112"/>
      <c r="CT60" s="112"/>
      <c r="CU60" s="112"/>
      <c r="CV60" s="119"/>
    </row>
    <row r="61" spans="1:100" collapsed="1" x14ac:dyDescent="0.2">
      <c r="A61" s="237"/>
      <c r="B61" s="237"/>
      <c r="C61" s="89" t="str">
        <f t="shared" si="20"/>
        <v/>
      </c>
      <c r="D61" s="85"/>
      <c r="E61" s="85"/>
      <c r="F61" s="237"/>
      <c r="G61" s="237"/>
      <c r="H61" s="237"/>
      <c r="I61" s="237"/>
      <c r="J61" s="89" t="str">
        <f t="shared" si="21"/>
        <v/>
      </c>
      <c r="K61" s="85"/>
      <c r="L61" s="85"/>
      <c r="M61" s="85" t="str">
        <f t="shared" si="22"/>
        <v/>
      </c>
      <c r="N61" s="86"/>
      <c r="O61" s="89" t="str">
        <f t="shared" si="23"/>
        <v/>
      </c>
      <c r="P61" s="237"/>
      <c r="Q61" s="89" t="str">
        <f t="shared" si="24"/>
        <v/>
      </c>
      <c r="R61" s="237"/>
      <c r="S61" s="89" t="str">
        <f t="shared" si="25"/>
        <v/>
      </c>
      <c r="T61" s="85"/>
      <c r="U61" s="89" t="str">
        <f t="shared" si="26"/>
        <v/>
      </c>
      <c r="V61" s="409" t="str">
        <f t="shared" si="27"/>
        <v/>
      </c>
      <c r="W61" s="85"/>
      <c r="X61" s="89" t="str">
        <f t="shared" si="28"/>
        <v/>
      </c>
      <c r="Y61" s="237"/>
      <c r="Z61" s="89" t="str">
        <f t="shared" si="29"/>
        <v/>
      </c>
      <c r="AA61" s="237"/>
      <c r="AB61" s="85"/>
      <c r="AC61" s="85"/>
      <c r="AD61" s="237"/>
      <c r="AE61" s="89" t="str">
        <f t="shared" si="30"/>
        <v/>
      </c>
      <c r="AF61" s="85"/>
      <c r="AG61" s="85" t="str">
        <f t="shared" si="31"/>
        <v/>
      </c>
      <c r="AH61" s="237"/>
      <c r="AI61" s="237" t="str">
        <f t="shared" si="32"/>
        <v/>
      </c>
      <c r="AJ61" s="237"/>
      <c r="AK61" s="237"/>
      <c r="AL61" s="237" t="str">
        <f t="shared" si="33"/>
        <v/>
      </c>
      <c r="AM61" s="271"/>
      <c r="AN61" s="237"/>
      <c r="AO61" s="89" t="str">
        <f t="shared" si="34"/>
        <v/>
      </c>
      <c r="AP61" s="85"/>
      <c r="AQ61" s="85"/>
      <c r="AR61" s="410"/>
      <c r="AS61" s="237"/>
      <c r="AT61" s="89" t="str">
        <f t="shared" si="35"/>
        <v/>
      </c>
      <c r="AU61" s="85"/>
      <c r="AV61" s="85"/>
      <c r="AW61" s="411"/>
      <c r="AX61" s="237"/>
      <c r="AY61" s="237" t="str">
        <f t="shared" si="36"/>
        <v/>
      </c>
      <c r="AZ61" s="237"/>
      <c r="BA61" s="89" t="str">
        <f t="shared" si="37"/>
        <v/>
      </c>
      <c r="BB61" s="85"/>
      <c r="BC61" s="237"/>
      <c r="BD61" s="89" t="str">
        <f t="shared" si="38"/>
        <v/>
      </c>
      <c r="BE61" s="85"/>
      <c r="BF61" s="237" t="str">
        <f t="shared" si="39"/>
        <v/>
      </c>
      <c r="BG61" s="85"/>
      <c r="BH61" s="85"/>
      <c r="BI61" s="85"/>
      <c r="BJ61" s="85"/>
      <c r="BK61" s="237"/>
      <c r="BL61" s="237"/>
      <c r="BM61" s="412"/>
      <c r="BN61" s="412"/>
      <c r="BO61" s="85"/>
      <c r="BP61" s="85"/>
      <c r="BQ61" s="85"/>
      <c r="BR61" s="85"/>
      <c r="BS61" s="237"/>
      <c r="BT61" s="85"/>
      <c r="BU61" s="85"/>
      <c r="BV61" s="85"/>
      <c r="BW61" s="85"/>
      <c r="BX61" s="85"/>
      <c r="BY61" s="85"/>
      <c r="BZ61" s="85" t="str">
        <f t="shared" si="40"/>
        <v/>
      </c>
      <c r="CA61" s="85"/>
      <c r="CB61" s="85"/>
      <c r="CC61" s="85" t="str">
        <f t="shared" si="41"/>
        <v/>
      </c>
      <c r="CD61" s="85"/>
      <c r="CE61" s="85" t="str">
        <f t="shared" si="42"/>
        <v/>
      </c>
      <c r="CF61" s="85"/>
      <c r="CG61" s="85" t="str">
        <f t="shared" si="43"/>
        <v/>
      </c>
      <c r="CH61" s="271"/>
      <c r="CI61" s="85" t="str">
        <f t="shared" si="44"/>
        <v/>
      </c>
      <c r="CJ61" s="85" t="str">
        <f t="shared" si="45"/>
        <v/>
      </c>
      <c r="CK61" s="85" t="str">
        <f t="shared" si="46"/>
        <v/>
      </c>
      <c r="CL61" s="85"/>
      <c r="CM61" s="85" t="str">
        <f t="shared" si="47"/>
        <v/>
      </c>
      <c r="CN61" s="238"/>
      <c r="CO61" s="238" t="s">
        <v>5304</v>
      </c>
      <c r="CP61" s="112"/>
      <c r="CQ61" s="112"/>
      <c r="CR61" s="133" t="str">
        <f t="shared" ca="1" si="48"/>
        <v/>
      </c>
      <c r="CS61" s="112"/>
      <c r="CT61" s="112"/>
      <c r="CU61" s="112"/>
      <c r="CV61" s="119"/>
    </row>
    <row r="62" spans="1:100" collapsed="1" x14ac:dyDescent="0.2">
      <c r="A62" s="237"/>
      <c r="B62" s="237"/>
      <c r="C62" s="89" t="str">
        <f t="shared" si="20"/>
        <v/>
      </c>
      <c r="D62" s="85"/>
      <c r="E62" s="85"/>
      <c r="F62" s="237"/>
      <c r="G62" s="237"/>
      <c r="H62" s="237"/>
      <c r="I62" s="237"/>
      <c r="J62" s="89" t="str">
        <f t="shared" si="21"/>
        <v/>
      </c>
      <c r="K62" s="85"/>
      <c r="L62" s="85"/>
      <c r="M62" s="85" t="str">
        <f t="shared" si="22"/>
        <v/>
      </c>
      <c r="N62" s="86"/>
      <c r="O62" s="89" t="str">
        <f t="shared" si="23"/>
        <v/>
      </c>
      <c r="P62" s="237"/>
      <c r="Q62" s="89" t="str">
        <f t="shared" si="24"/>
        <v/>
      </c>
      <c r="R62" s="237"/>
      <c r="S62" s="89" t="str">
        <f t="shared" si="25"/>
        <v/>
      </c>
      <c r="T62" s="85"/>
      <c r="U62" s="89" t="str">
        <f t="shared" si="26"/>
        <v/>
      </c>
      <c r="V62" s="409" t="str">
        <f t="shared" si="27"/>
        <v/>
      </c>
      <c r="W62" s="85"/>
      <c r="X62" s="89" t="str">
        <f t="shared" si="28"/>
        <v/>
      </c>
      <c r="Y62" s="237"/>
      <c r="Z62" s="89" t="str">
        <f t="shared" si="29"/>
        <v/>
      </c>
      <c r="AA62" s="237"/>
      <c r="AB62" s="85"/>
      <c r="AC62" s="85"/>
      <c r="AD62" s="237"/>
      <c r="AE62" s="89" t="str">
        <f t="shared" si="30"/>
        <v/>
      </c>
      <c r="AF62" s="85"/>
      <c r="AG62" s="85" t="str">
        <f t="shared" si="31"/>
        <v/>
      </c>
      <c r="AH62" s="237"/>
      <c r="AI62" s="237" t="str">
        <f t="shared" si="32"/>
        <v/>
      </c>
      <c r="AJ62" s="237"/>
      <c r="AK62" s="237"/>
      <c r="AL62" s="237" t="str">
        <f t="shared" si="33"/>
        <v/>
      </c>
      <c r="AM62" s="271"/>
      <c r="AN62" s="237"/>
      <c r="AO62" s="89" t="str">
        <f t="shared" si="34"/>
        <v/>
      </c>
      <c r="AP62" s="85"/>
      <c r="AQ62" s="85"/>
      <c r="AR62" s="410"/>
      <c r="AS62" s="237"/>
      <c r="AT62" s="89" t="str">
        <f t="shared" si="35"/>
        <v/>
      </c>
      <c r="AU62" s="85"/>
      <c r="AV62" s="85"/>
      <c r="AW62" s="411"/>
      <c r="AX62" s="237"/>
      <c r="AY62" s="237" t="str">
        <f t="shared" si="36"/>
        <v/>
      </c>
      <c r="AZ62" s="237"/>
      <c r="BA62" s="89" t="str">
        <f t="shared" si="37"/>
        <v/>
      </c>
      <c r="BB62" s="85"/>
      <c r="BC62" s="237"/>
      <c r="BD62" s="89" t="str">
        <f t="shared" si="38"/>
        <v/>
      </c>
      <c r="BE62" s="85"/>
      <c r="BF62" s="237" t="str">
        <f t="shared" si="39"/>
        <v/>
      </c>
      <c r="BG62" s="85"/>
      <c r="BH62" s="85"/>
      <c r="BI62" s="85"/>
      <c r="BJ62" s="85"/>
      <c r="BK62" s="237"/>
      <c r="BL62" s="237"/>
      <c r="BM62" s="412"/>
      <c r="BN62" s="412"/>
      <c r="BO62" s="85"/>
      <c r="BP62" s="85"/>
      <c r="BQ62" s="85"/>
      <c r="BR62" s="85"/>
      <c r="BS62" s="237"/>
      <c r="BT62" s="85"/>
      <c r="BU62" s="85"/>
      <c r="BV62" s="85"/>
      <c r="BW62" s="85"/>
      <c r="BX62" s="85"/>
      <c r="BY62" s="85"/>
      <c r="BZ62" s="85" t="str">
        <f t="shared" si="40"/>
        <v/>
      </c>
      <c r="CA62" s="85"/>
      <c r="CB62" s="85"/>
      <c r="CC62" s="85" t="str">
        <f t="shared" si="41"/>
        <v/>
      </c>
      <c r="CD62" s="85"/>
      <c r="CE62" s="85" t="str">
        <f t="shared" si="42"/>
        <v/>
      </c>
      <c r="CF62" s="85"/>
      <c r="CG62" s="85" t="str">
        <f t="shared" si="43"/>
        <v/>
      </c>
      <c r="CH62" s="271"/>
      <c r="CI62" s="85" t="str">
        <f t="shared" si="44"/>
        <v/>
      </c>
      <c r="CJ62" s="85" t="str">
        <f t="shared" si="45"/>
        <v/>
      </c>
      <c r="CK62" s="85" t="str">
        <f t="shared" si="46"/>
        <v/>
      </c>
      <c r="CL62" s="85"/>
      <c r="CM62" s="85" t="str">
        <f t="shared" si="47"/>
        <v/>
      </c>
      <c r="CN62" s="238"/>
      <c r="CO62" s="238" t="s">
        <v>5304</v>
      </c>
      <c r="CP62" s="112"/>
      <c r="CQ62" s="112"/>
      <c r="CR62" s="133" t="str">
        <f t="shared" ca="1" si="48"/>
        <v/>
      </c>
      <c r="CS62" s="112"/>
      <c r="CT62" s="112"/>
      <c r="CU62" s="112"/>
      <c r="CV62" s="119"/>
    </row>
    <row r="63" spans="1:100" collapsed="1" x14ac:dyDescent="0.2">
      <c r="A63" s="237"/>
      <c r="B63" s="237"/>
      <c r="C63" s="89" t="str">
        <f t="shared" si="20"/>
        <v/>
      </c>
      <c r="D63" s="85"/>
      <c r="E63" s="85"/>
      <c r="F63" s="237"/>
      <c r="G63" s="237"/>
      <c r="H63" s="237"/>
      <c r="I63" s="237"/>
      <c r="J63" s="89" t="str">
        <f t="shared" si="21"/>
        <v/>
      </c>
      <c r="K63" s="85"/>
      <c r="L63" s="85"/>
      <c r="M63" s="85" t="str">
        <f t="shared" si="22"/>
        <v/>
      </c>
      <c r="N63" s="86"/>
      <c r="O63" s="89" t="str">
        <f t="shared" si="23"/>
        <v/>
      </c>
      <c r="P63" s="237"/>
      <c r="Q63" s="89" t="str">
        <f t="shared" si="24"/>
        <v/>
      </c>
      <c r="R63" s="237"/>
      <c r="S63" s="89" t="str">
        <f t="shared" si="25"/>
        <v/>
      </c>
      <c r="T63" s="85"/>
      <c r="U63" s="89" t="str">
        <f t="shared" si="26"/>
        <v/>
      </c>
      <c r="V63" s="409" t="str">
        <f t="shared" si="27"/>
        <v/>
      </c>
      <c r="W63" s="85"/>
      <c r="X63" s="89" t="str">
        <f t="shared" si="28"/>
        <v/>
      </c>
      <c r="Y63" s="237"/>
      <c r="Z63" s="89" t="str">
        <f t="shared" si="29"/>
        <v/>
      </c>
      <c r="AA63" s="237"/>
      <c r="AB63" s="85"/>
      <c r="AC63" s="85"/>
      <c r="AD63" s="237"/>
      <c r="AE63" s="89" t="str">
        <f t="shared" si="30"/>
        <v/>
      </c>
      <c r="AF63" s="85"/>
      <c r="AG63" s="85" t="str">
        <f t="shared" si="31"/>
        <v/>
      </c>
      <c r="AH63" s="237"/>
      <c r="AI63" s="237" t="str">
        <f t="shared" si="32"/>
        <v/>
      </c>
      <c r="AJ63" s="237"/>
      <c r="AK63" s="237"/>
      <c r="AL63" s="237" t="str">
        <f t="shared" si="33"/>
        <v/>
      </c>
      <c r="AM63" s="271"/>
      <c r="AN63" s="237"/>
      <c r="AO63" s="89" t="str">
        <f t="shared" si="34"/>
        <v/>
      </c>
      <c r="AP63" s="85"/>
      <c r="AQ63" s="85"/>
      <c r="AR63" s="410"/>
      <c r="AS63" s="237"/>
      <c r="AT63" s="89" t="str">
        <f t="shared" si="35"/>
        <v/>
      </c>
      <c r="AU63" s="85"/>
      <c r="AV63" s="85"/>
      <c r="AW63" s="411"/>
      <c r="AX63" s="237"/>
      <c r="AY63" s="237" t="str">
        <f t="shared" si="36"/>
        <v/>
      </c>
      <c r="AZ63" s="237"/>
      <c r="BA63" s="89" t="str">
        <f t="shared" si="37"/>
        <v/>
      </c>
      <c r="BB63" s="85"/>
      <c r="BC63" s="237"/>
      <c r="BD63" s="89" t="str">
        <f t="shared" si="38"/>
        <v/>
      </c>
      <c r="BE63" s="85"/>
      <c r="BF63" s="237" t="str">
        <f t="shared" si="39"/>
        <v/>
      </c>
      <c r="BG63" s="85"/>
      <c r="BH63" s="85"/>
      <c r="BI63" s="85"/>
      <c r="BJ63" s="85"/>
      <c r="BK63" s="237"/>
      <c r="BL63" s="237"/>
      <c r="BM63" s="412"/>
      <c r="BN63" s="412"/>
      <c r="BO63" s="85"/>
      <c r="BP63" s="85"/>
      <c r="BQ63" s="85"/>
      <c r="BR63" s="85"/>
      <c r="BS63" s="237"/>
      <c r="BT63" s="85"/>
      <c r="BU63" s="85"/>
      <c r="BV63" s="85"/>
      <c r="BW63" s="85"/>
      <c r="BX63" s="85"/>
      <c r="BY63" s="85"/>
      <c r="BZ63" s="85" t="str">
        <f t="shared" si="40"/>
        <v/>
      </c>
      <c r="CA63" s="85"/>
      <c r="CB63" s="85"/>
      <c r="CC63" s="85" t="str">
        <f t="shared" si="41"/>
        <v/>
      </c>
      <c r="CD63" s="85"/>
      <c r="CE63" s="85" t="str">
        <f t="shared" si="42"/>
        <v/>
      </c>
      <c r="CF63" s="85"/>
      <c r="CG63" s="85" t="str">
        <f t="shared" si="43"/>
        <v/>
      </c>
      <c r="CH63" s="271"/>
      <c r="CI63" s="85" t="str">
        <f t="shared" si="44"/>
        <v/>
      </c>
      <c r="CJ63" s="85" t="str">
        <f t="shared" si="45"/>
        <v/>
      </c>
      <c r="CK63" s="85" t="str">
        <f t="shared" si="46"/>
        <v/>
      </c>
      <c r="CL63" s="85"/>
      <c r="CM63" s="85" t="str">
        <f t="shared" si="47"/>
        <v/>
      </c>
      <c r="CN63" s="238"/>
      <c r="CO63" s="238" t="s">
        <v>5304</v>
      </c>
      <c r="CP63" s="112"/>
      <c r="CQ63" s="112"/>
      <c r="CR63" s="133" t="str">
        <f t="shared" ca="1" si="48"/>
        <v/>
      </c>
      <c r="CS63" s="112"/>
      <c r="CT63" s="112"/>
      <c r="CU63" s="112"/>
      <c r="CV63" s="119"/>
    </row>
    <row r="64" spans="1:100" collapsed="1" x14ac:dyDescent="0.2">
      <c r="A64" s="237"/>
      <c r="B64" s="237"/>
      <c r="C64" s="89" t="str">
        <f t="shared" si="20"/>
        <v/>
      </c>
      <c r="D64" s="85"/>
      <c r="E64" s="85"/>
      <c r="F64" s="237"/>
      <c r="G64" s="237"/>
      <c r="H64" s="237"/>
      <c r="I64" s="237"/>
      <c r="J64" s="89" t="str">
        <f t="shared" si="21"/>
        <v/>
      </c>
      <c r="K64" s="85"/>
      <c r="L64" s="85"/>
      <c r="M64" s="85" t="str">
        <f t="shared" si="22"/>
        <v/>
      </c>
      <c r="N64" s="86"/>
      <c r="O64" s="89" t="str">
        <f t="shared" si="23"/>
        <v/>
      </c>
      <c r="P64" s="237"/>
      <c r="Q64" s="89" t="str">
        <f t="shared" si="24"/>
        <v/>
      </c>
      <c r="R64" s="237"/>
      <c r="S64" s="89" t="str">
        <f t="shared" si="25"/>
        <v/>
      </c>
      <c r="T64" s="85"/>
      <c r="U64" s="89" t="str">
        <f t="shared" si="26"/>
        <v/>
      </c>
      <c r="V64" s="409" t="str">
        <f t="shared" si="27"/>
        <v/>
      </c>
      <c r="W64" s="85"/>
      <c r="X64" s="89" t="str">
        <f t="shared" si="28"/>
        <v/>
      </c>
      <c r="Y64" s="237"/>
      <c r="Z64" s="89" t="str">
        <f t="shared" si="29"/>
        <v/>
      </c>
      <c r="AA64" s="237"/>
      <c r="AB64" s="85"/>
      <c r="AC64" s="85"/>
      <c r="AD64" s="237"/>
      <c r="AE64" s="89" t="str">
        <f t="shared" si="30"/>
        <v/>
      </c>
      <c r="AF64" s="85"/>
      <c r="AG64" s="85" t="str">
        <f t="shared" si="31"/>
        <v/>
      </c>
      <c r="AH64" s="237"/>
      <c r="AI64" s="237" t="str">
        <f t="shared" si="32"/>
        <v/>
      </c>
      <c r="AJ64" s="237"/>
      <c r="AK64" s="237"/>
      <c r="AL64" s="237" t="str">
        <f t="shared" si="33"/>
        <v/>
      </c>
      <c r="AM64" s="271"/>
      <c r="AN64" s="237"/>
      <c r="AO64" s="89" t="str">
        <f t="shared" si="34"/>
        <v/>
      </c>
      <c r="AP64" s="85"/>
      <c r="AQ64" s="85"/>
      <c r="AR64" s="410"/>
      <c r="AS64" s="237"/>
      <c r="AT64" s="89" t="str">
        <f t="shared" si="35"/>
        <v/>
      </c>
      <c r="AU64" s="85"/>
      <c r="AV64" s="85"/>
      <c r="AW64" s="411"/>
      <c r="AX64" s="237"/>
      <c r="AY64" s="237" t="str">
        <f t="shared" si="36"/>
        <v/>
      </c>
      <c r="AZ64" s="237"/>
      <c r="BA64" s="89" t="str">
        <f t="shared" si="37"/>
        <v/>
      </c>
      <c r="BB64" s="85"/>
      <c r="BC64" s="237"/>
      <c r="BD64" s="89" t="str">
        <f t="shared" si="38"/>
        <v/>
      </c>
      <c r="BE64" s="85"/>
      <c r="BF64" s="237" t="str">
        <f t="shared" si="39"/>
        <v/>
      </c>
      <c r="BG64" s="85"/>
      <c r="BH64" s="85"/>
      <c r="BI64" s="85"/>
      <c r="BJ64" s="85"/>
      <c r="BK64" s="237"/>
      <c r="BL64" s="237"/>
      <c r="BM64" s="412"/>
      <c r="BN64" s="412"/>
      <c r="BO64" s="85"/>
      <c r="BP64" s="85"/>
      <c r="BQ64" s="85"/>
      <c r="BR64" s="85"/>
      <c r="BS64" s="237"/>
      <c r="BT64" s="85"/>
      <c r="BU64" s="85"/>
      <c r="BV64" s="85"/>
      <c r="BW64" s="85"/>
      <c r="BX64" s="85"/>
      <c r="BY64" s="85"/>
      <c r="BZ64" s="85" t="str">
        <f t="shared" si="40"/>
        <v/>
      </c>
      <c r="CA64" s="85"/>
      <c r="CB64" s="85"/>
      <c r="CC64" s="85" t="str">
        <f t="shared" si="41"/>
        <v/>
      </c>
      <c r="CD64" s="85"/>
      <c r="CE64" s="85" t="str">
        <f t="shared" si="42"/>
        <v/>
      </c>
      <c r="CF64" s="85"/>
      <c r="CG64" s="85" t="str">
        <f t="shared" si="43"/>
        <v/>
      </c>
      <c r="CH64" s="271"/>
      <c r="CI64" s="85" t="str">
        <f t="shared" si="44"/>
        <v/>
      </c>
      <c r="CJ64" s="85" t="str">
        <f t="shared" si="45"/>
        <v/>
      </c>
      <c r="CK64" s="85" t="str">
        <f t="shared" si="46"/>
        <v/>
      </c>
      <c r="CL64" s="85"/>
      <c r="CM64" s="85" t="str">
        <f t="shared" si="47"/>
        <v/>
      </c>
      <c r="CN64" s="238"/>
      <c r="CO64" s="238" t="s">
        <v>5304</v>
      </c>
      <c r="CP64" s="112"/>
      <c r="CQ64" s="112"/>
      <c r="CR64" s="133" t="str">
        <f t="shared" ca="1" si="48"/>
        <v/>
      </c>
      <c r="CS64" s="112"/>
      <c r="CT64" s="112"/>
      <c r="CU64" s="112"/>
      <c r="CV64" s="119"/>
    </row>
    <row r="65" spans="1:100" collapsed="1" x14ac:dyDescent="0.2">
      <c r="A65" s="237"/>
      <c r="B65" s="237"/>
      <c r="C65" s="89" t="str">
        <f t="shared" si="20"/>
        <v/>
      </c>
      <c r="D65" s="85"/>
      <c r="E65" s="85"/>
      <c r="F65" s="237"/>
      <c r="G65" s="237"/>
      <c r="H65" s="237"/>
      <c r="I65" s="237"/>
      <c r="J65" s="89" t="str">
        <f t="shared" si="21"/>
        <v/>
      </c>
      <c r="K65" s="85"/>
      <c r="L65" s="85"/>
      <c r="M65" s="85" t="str">
        <f t="shared" si="22"/>
        <v/>
      </c>
      <c r="N65" s="86"/>
      <c r="O65" s="89" t="str">
        <f t="shared" si="23"/>
        <v/>
      </c>
      <c r="P65" s="237"/>
      <c r="Q65" s="89" t="str">
        <f t="shared" si="24"/>
        <v/>
      </c>
      <c r="R65" s="237"/>
      <c r="S65" s="89" t="str">
        <f t="shared" si="25"/>
        <v/>
      </c>
      <c r="T65" s="85"/>
      <c r="U65" s="89" t="str">
        <f t="shared" si="26"/>
        <v/>
      </c>
      <c r="V65" s="409" t="str">
        <f t="shared" si="27"/>
        <v/>
      </c>
      <c r="W65" s="85"/>
      <c r="X65" s="89" t="str">
        <f t="shared" si="28"/>
        <v/>
      </c>
      <c r="Y65" s="237"/>
      <c r="Z65" s="89" t="str">
        <f t="shared" si="29"/>
        <v/>
      </c>
      <c r="AA65" s="237"/>
      <c r="AB65" s="85"/>
      <c r="AC65" s="85"/>
      <c r="AD65" s="237"/>
      <c r="AE65" s="89" t="str">
        <f t="shared" si="30"/>
        <v/>
      </c>
      <c r="AF65" s="85"/>
      <c r="AG65" s="85" t="str">
        <f t="shared" si="31"/>
        <v/>
      </c>
      <c r="AH65" s="237"/>
      <c r="AI65" s="237" t="str">
        <f t="shared" si="32"/>
        <v/>
      </c>
      <c r="AJ65" s="237"/>
      <c r="AK65" s="237"/>
      <c r="AL65" s="237" t="str">
        <f t="shared" si="33"/>
        <v/>
      </c>
      <c r="AM65" s="271"/>
      <c r="AN65" s="237"/>
      <c r="AO65" s="89" t="str">
        <f t="shared" si="34"/>
        <v/>
      </c>
      <c r="AP65" s="85"/>
      <c r="AQ65" s="85"/>
      <c r="AR65" s="410"/>
      <c r="AS65" s="237"/>
      <c r="AT65" s="89" t="str">
        <f t="shared" si="35"/>
        <v/>
      </c>
      <c r="AU65" s="85"/>
      <c r="AV65" s="85"/>
      <c r="AW65" s="411"/>
      <c r="AX65" s="237"/>
      <c r="AY65" s="237" t="str">
        <f t="shared" si="36"/>
        <v/>
      </c>
      <c r="AZ65" s="237"/>
      <c r="BA65" s="89" t="str">
        <f t="shared" si="37"/>
        <v/>
      </c>
      <c r="BB65" s="85"/>
      <c r="BC65" s="237"/>
      <c r="BD65" s="89" t="str">
        <f t="shared" si="38"/>
        <v/>
      </c>
      <c r="BE65" s="85"/>
      <c r="BF65" s="237" t="str">
        <f t="shared" si="39"/>
        <v/>
      </c>
      <c r="BG65" s="85"/>
      <c r="BH65" s="85"/>
      <c r="BI65" s="85"/>
      <c r="BJ65" s="85"/>
      <c r="BK65" s="237"/>
      <c r="BL65" s="237"/>
      <c r="BM65" s="412"/>
      <c r="BN65" s="412"/>
      <c r="BO65" s="85"/>
      <c r="BP65" s="85"/>
      <c r="BQ65" s="85"/>
      <c r="BR65" s="85"/>
      <c r="BS65" s="237"/>
      <c r="BT65" s="85"/>
      <c r="BU65" s="85"/>
      <c r="BV65" s="85"/>
      <c r="BW65" s="85"/>
      <c r="BX65" s="85"/>
      <c r="BY65" s="85"/>
      <c r="BZ65" s="85" t="str">
        <f t="shared" si="40"/>
        <v/>
      </c>
      <c r="CA65" s="85"/>
      <c r="CB65" s="85"/>
      <c r="CC65" s="85" t="str">
        <f t="shared" si="41"/>
        <v/>
      </c>
      <c r="CD65" s="85"/>
      <c r="CE65" s="85" t="str">
        <f t="shared" si="42"/>
        <v/>
      </c>
      <c r="CF65" s="85"/>
      <c r="CG65" s="85" t="str">
        <f t="shared" si="43"/>
        <v/>
      </c>
      <c r="CH65" s="271"/>
      <c r="CI65" s="85" t="str">
        <f t="shared" si="44"/>
        <v/>
      </c>
      <c r="CJ65" s="85" t="str">
        <f t="shared" si="45"/>
        <v/>
      </c>
      <c r="CK65" s="85" t="str">
        <f t="shared" si="46"/>
        <v/>
      </c>
      <c r="CL65" s="85"/>
      <c r="CM65" s="85" t="str">
        <f t="shared" si="47"/>
        <v/>
      </c>
      <c r="CN65" s="238"/>
      <c r="CO65" s="238" t="s">
        <v>5304</v>
      </c>
      <c r="CP65" s="112"/>
      <c r="CQ65" s="112"/>
      <c r="CR65" s="133" t="str">
        <f t="shared" ca="1" si="48"/>
        <v/>
      </c>
      <c r="CS65" s="112"/>
      <c r="CT65" s="112"/>
      <c r="CU65" s="112"/>
      <c r="CV65" s="119"/>
    </row>
    <row r="66" spans="1:100" collapsed="1" x14ac:dyDescent="0.2">
      <c r="A66" s="237"/>
      <c r="B66" s="237"/>
      <c r="C66" s="89" t="str">
        <f t="shared" si="20"/>
        <v/>
      </c>
      <c r="D66" s="85"/>
      <c r="E66" s="85"/>
      <c r="F66" s="237"/>
      <c r="G66" s="237"/>
      <c r="H66" s="237"/>
      <c r="I66" s="237"/>
      <c r="J66" s="89" t="str">
        <f t="shared" si="21"/>
        <v/>
      </c>
      <c r="K66" s="85"/>
      <c r="L66" s="85"/>
      <c r="M66" s="85" t="str">
        <f t="shared" si="22"/>
        <v/>
      </c>
      <c r="N66" s="86"/>
      <c r="O66" s="89" t="str">
        <f t="shared" si="23"/>
        <v/>
      </c>
      <c r="P66" s="237"/>
      <c r="Q66" s="89" t="str">
        <f t="shared" si="24"/>
        <v/>
      </c>
      <c r="R66" s="237"/>
      <c r="S66" s="89" t="str">
        <f t="shared" si="25"/>
        <v/>
      </c>
      <c r="T66" s="85"/>
      <c r="U66" s="89" t="str">
        <f t="shared" si="26"/>
        <v/>
      </c>
      <c r="V66" s="409" t="str">
        <f t="shared" si="27"/>
        <v/>
      </c>
      <c r="W66" s="85"/>
      <c r="X66" s="89" t="str">
        <f t="shared" si="28"/>
        <v/>
      </c>
      <c r="Y66" s="237"/>
      <c r="Z66" s="89" t="str">
        <f t="shared" si="29"/>
        <v/>
      </c>
      <c r="AA66" s="237"/>
      <c r="AB66" s="85"/>
      <c r="AC66" s="85"/>
      <c r="AD66" s="237"/>
      <c r="AE66" s="89" t="str">
        <f t="shared" si="30"/>
        <v/>
      </c>
      <c r="AF66" s="85"/>
      <c r="AG66" s="85" t="str">
        <f t="shared" si="31"/>
        <v/>
      </c>
      <c r="AH66" s="237"/>
      <c r="AI66" s="237" t="str">
        <f t="shared" si="32"/>
        <v/>
      </c>
      <c r="AJ66" s="237"/>
      <c r="AK66" s="237"/>
      <c r="AL66" s="237" t="str">
        <f t="shared" si="33"/>
        <v/>
      </c>
      <c r="AM66" s="271"/>
      <c r="AN66" s="237"/>
      <c r="AO66" s="89" t="str">
        <f t="shared" si="34"/>
        <v/>
      </c>
      <c r="AP66" s="85"/>
      <c r="AQ66" s="85"/>
      <c r="AR66" s="410"/>
      <c r="AS66" s="237"/>
      <c r="AT66" s="89" t="str">
        <f t="shared" si="35"/>
        <v/>
      </c>
      <c r="AU66" s="85"/>
      <c r="AV66" s="85"/>
      <c r="AW66" s="411"/>
      <c r="AX66" s="237"/>
      <c r="AY66" s="237" t="str">
        <f t="shared" si="36"/>
        <v/>
      </c>
      <c r="AZ66" s="237"/>
      <c r="BA66" s="89" t="str">
        <f t="shared" si="37"/>
        <v/>
      </c>
      <c r="BB66" s="85"/>
      <c r="BC66" s="237"/>
      <c r="BD66" s="89" t="str">
        <f t="shared" si="38"/>
        <v/>
      </c>
      <c r="BE66" s="85"/>
      <c r="BF66" s="237" t="str">
        <f t="shared" si="39"/>
        <v/>
      </c>
      <c r="BG66" s="85"/>
      <c r="BH66" s="85"/>
      <c r="BI66" s="85"/>
      <c r="BJ66" s="85"/>
      <c r="BK66" s="237"/>
      <c r="BL66" s="237"/>
      <c r="BM66" s="412"/>
      <c r="BN66" s="412"/>
      <c r="BO66" s="85"/>
      <c r="BP66" s="85"/>
      <c r="BQ66" s="85"/>
      <c r="BR66" s="85"/>
      <c r="BS66" s="237"/>
      <c r="BT66" s="85"/>
      <c r="BU66" s="85"/>
      <c r="BV66" s="85"/>
      <c r="BW66" s="85"/>
      <c r="BX66" s="85"/>
      <c r="BY66" s="85"/>
      <c r="BZ66" s="85" t="str">
        <f t="shared" si="40"/>
        <v/>
      </c>
      <c r="CA66" s="85"/>
      <c r="CB66" s="85"/>
      <c r="CC66" s="85" t="str">
        <f t="shared" si="41"/>
        <v/>
      </c>
      <c r="CD66" s="85"/>
      <c r="CE66" s="85" t="str">
        <f t="shared" si="42"/>
        <v/>
      </c>
      <c r="CF66" s="85"/>
      <c r="CG66" s="85" t="str">
        <f t="shared" si="43"/>
        <v/>
      </c>
      <c r="CH66" s="271"/>
      <c r="CI66" s="85" t="str">
        <f t="shared" si="44"/>
        <v/>
      </c>
      <c r="CJ66" s="85" t="str">
        <f t="shared" si="45"/>
        <v/>
      </c>
      <c r="CK66" s="85" t="str">
        <f t="shared" si="46"/>
        <v/>
      </c>
      <c r="CL66" s="85"/>
      <c r="CM66" s="85" t="str">
        <f t="shared" si="47"/>
        <v/>
      </c>
      <c r="CN66" s="238"/>
      <c r="CO66" s="238" t="s">
        <v>5304</v>
      </c>
      <c r="CP66" s="112"/>
      <c r="CQ66" s="112"/>
      <c r="CR66" s="133" t="str">
        <f t="shared" ca="1" si="48"/>
        <v/>
      </c>
      <c r="CS66" s="112"/>
      <c r="CT66" s="112"/>
      <c r="CU66" s="112"/>
      <c r="CV66" s="119"/>
    </row>
    <row r="67" spans="1:100" collapsed="1" x14ac:dyDescent="0.2">
      <c r="A67" s="237"/>
      <c r="B67" s="237"/>
      <c r="C67" s="89" t="str">
        <f t="shared" si="20"/>
        <v/>
      </c>
      <c r="D67" s="85"/>
      <c r="E67" s="85"/>
      <c r="F67" s="237"/>
      <c r="G67" s="237"/>
      <c r="H67" s="237"/>
      <c r="I67" s="237"/>
      <c r="J67" s="89" t="str">
        <f t="shared" si="21"/>
        <v/>
      </c>
      <c r="K67" s="85"/>
      <c r="L67" s="85"/>
      <c r="M67" s="85" t="str">
        <f t="shared" si="22"/>
        <v/>
      </c>
      <c r="N67" s="86"/>
      <c r="O67" s="89" t="str">
        <f t="shared" si="23"/>
        <v/>
      </c>
      <c r="P67" s="237"/>
      <c r="Q67" s="89" t="str">
        <f t="shared" si="24"/>
        <v/>
      </c>
      <c r="R67" s="237"/>
      <c r="S67" s="89" t="str">
        <f t="shared" si="25"/>
        <v/>
      </c>
      <c r="T67" s="85"/>
      <c r="U67" s="89" t="str">
        <f t="shared" si="26"/>
        <v/>
      </c>
      <c r="V67" s="409" t="str">
        <f t="shared" si="27"/>
        <v/>
      </c>
      <c r="W67" s="85"/>
      <c r="X67" s="89" t="str">
        <f t="shared" si="28"/>
        <v/>
      </c>
      <c r="Y67" s="237"/>
      <c r="Z67" s="89" t="str">
        <f t="shared" si="29"/>
        <v/>
      </c>
      <c r="AA67" s="237"/>
      <c r="AB67" s="85"/>
      <c r="AC67" s="85"/>
      <c r="AD67" s="237"/>
      <c r="AE67" s="89" t="str">
        <f t="shared" si="30"/>
        <v/>
      </c>
      <c r="AF67" s="85"/>
      <c r="AG67" s="85" t="str">
        <f t="shared" si="31"/>
        <v/>
      </c>
      <c r="AH67" s="237"/>
      <c r="AI67" s="237" t="str">
        <f t="shared" si="32"/>
        <v/>
      </c>
      <c r="AJ67" s="237"/>
      <c r="AK67" s="237"/>
      <c r="AL67" s="237" t="str">
        <f t="shared" si="33"/>
        <v/>
      </c>
      <c r="AM67" s="271"/>
      <c r="AN67" s="237"/>
      <c r="AO67" s="89" t="str">
        <f t="shared" si="34"/>
        <v/>
      </c>
      <c r="AP67" s="85"/>
      <c r="AQ67" s="85"/>
      <c r="AR67" s="410"/>
      <c r="AS67" s="237"/>
      <c r="AT67" s="89" t="str">
        <f t="shared" si="35"/>
        <v/>
      </c>
      <c r="AU67" s="85"/>
      <c r="AV67" s="85"/>
      <c r="AW67" s="411"/>
      <c r="AX67" s="237"/>
      <c r="AY67" s="237" t="str">
        <f t="shared" si="36"/>
        <v/>
      </c>
      <c r="AZ67" s="237"/>
      <c r="BA67" s="89" t="str">
        <f t="shared" si="37"/>
        <v/>
      </c>
      <c r="BB67" s="85"/>
      <c r="BC67" s="237"/>
      <c r="BD67" s="89" t="str">
        <f t="shared" si="38"/>
        <v/>
      </c>
      <c r="BE67" s="85"/>
      <c r="BF67" s="237" t="str">
        <f t="shared" si="39"/>
        <v/>
      </c>
      <c r="BG67" s="85"/>
      <c r="BH67" s="85"/>
      <c r="BI67" s="85"/>
      <c r="BJ67" s="85"/>
      <c r="BK67" s="237"/>
      <c r="BL67" s="237"/>
      <c r="BM67" s="412"/>
      <c r="BN67" s="412"/>
      <c r="BO67" s="85"/>
      <c r="BP67" s="85"/>
      <c r="BQ67" s="85"/>
      <c r="BR67" s="85"/>
      <c r="BS67" s="237"/>
      <c r="BT67" s="85"/>
      <c r="BU67" s="85"/>
      <c r="BV67" s="85"/>
      <c r="BW67" s="85"/>
      <c r="BX67" s="85"/>
      <c r="BY67" s="85"/>
      <c r="BZ67" s="85" t="str">
        <f t="shared" si="40"/>
        <v/>
      </c>
      <c r="CA67" s="85"/>
      <c r="CB67" s="85"/>
      <c r="CC67" s="85" t="str">
        <f t="shared" si="41"/>
        <v/>
      </c>
      <c r="CD67" s="85"/>
      <c r="CE67" s="85" t="str">
        <f t="shared" si="42"/>
        <v/>
      </c>
      <c r="CF67" s="85"/>
      <c r="CG67" s="85" t="str">
        <f t="shared" si="43"/>
        <v/>
      </c>
      <c r="CH67" s="271"/>
      <c r="CI67" s="85" t="str">
        <f t="shared" si="44"/>
        <v/>
      </c>
      <c r="CJ67" s="85" t="str">
        <f t="shared" si="45"/>
        <v/>
      </c>
      <c r="CK67" s="85" t="str">
        <f t="shared" si="46"/>
        <v/>
      </c>
      <c r="CL67" s="85"/>
      <c r="CM67" s="85" t="str">
        <f t="shared" si="47"/>
        <v/>
      </c>
      <c r="CN67" s="238"/>
      <c r="CO67" s="238" t="s">
        <v>5304</v>
      </c>
      <c r="CP67" s="112"/>
      <c r="CQ67" s="112"/>
      <c r="CR67" s="133" t="str">
        <f t="shared" ca="1" si="48"/>
        <v/>
      </c>
      <c r="CS67" s="112"/>
      <c r="CT67" s="112"/>
      <c r="CU67" s="112"/>
      <c r="CV67" s="119"/>
    </row>
    <row r="68" spans="1:100" collapsed="1" x14ac:dyDescent="0.2">
      <c r="A68" s="237"/>
      <c r="B68" s="237"/>
      <c r="C68" s="89" t="str">
        <f t="shared" si="20"/>
        <v/>
      </c>
      <c r="D68" s="85"/>
      <c r="E68" s="85"/>
      <c r="F68" s="237"/>
      <c r="G68" s="237"/>
      <c r="H68" s="237"/>
      <c r="I68" s="237"/>
      <c r="J68" s="89" t="str">
        <f t="shared" si="21"/>
        <v/>
      </c>
      <c r="K68" s="85"/>
      <c r="L68" s="85"/>
      <c r="M68" s="85" t="str">
        <f t="shared" si="22"/>
        <v/>
      </c>
      <c r="N68" s="86"/>
      <c r="O68" s="89" t="str">
        <f t="shared" si="23"/>
        <v/>
      </c>
      <c r="P68" s="237"/>
      <c r="Q68" s="89" t="str">
        <f t="shared" si="24"/>
        <v/>
      </c>
      <c r="R68" s="237"/>
      <c r="S68" s="89" t="str">
        <f t="shared" si="25"/>
        <v/>
      </c>
      <c r="T68" s="85"/>
      <c r="U68" s="89" t="str">
        <f t="shared" si="26"/>
        <v/>
      </c>
      <c r="V68" s="409" t="str">
        <f t="shared" si="27"/>
        <v/>
      </c>
      <c r="W68" s="85"/>
      <c r="X68" s="89" t="str">
        <f t="shared" si="28"/>
        <v/>
      </c>
      <c r="Y68" s="237"/>
      <c r="Z68" s="89" t="str">
        <f t="shared" si="29"/>
        <v/>
      </c>
      <c r="AA68" s="237"/>
      <c r="AB68" s="85"/>
      <c r="AC68" s="85"/>
      <c r="AD68" s="237"/>
      <c r="AE68" s="89" t="str">
        <f t="shared" si="30"/>
        <v/>
      </c>
      <c r="AF68" s="85"/>
      <c r="AG68" s="85" t="str">
        <f t="shared" si="31"/>
        <v/>
      </c>
      <c r="AH68" s="237"/>
      <c r="AI68" s="237" t="str">
        <f t="shared" si="32"/>
        <v/>
      </c>
      <c r="AJ68" s="237"/>
      <c r="AK68" s="237"/>
      <c r="AL68" s="237" t="str">
        <f t="shared" si="33"/>
        <v/>
      </c>
      <c r="AM68" s="271"/>
      <c r="AN68" s="237"/>
      <c r="AO68" s="89" t="str">
        <f t="shared" si="34"/>
        <v/>
      </c>
      <c r="AP68" s="85"/>
      <c r="AQ68" s="85"/>
      <c r="AR68" s="410"/>
      <c r="AS68" s="237"/>
      <c r="AT68" s="89" t="str">
        <f t="shared" si="35"/>
        <v/>
      </c>
      <c r="AU68" s="85"/>
      <c r="AV68" s="85"/>
      <c r="AW68" s="411"/>
      <c r="AX68" s="237"/>
      <c r="AY68" s="237" t="str">
        <f t="shared" si="36"/>
        <v/>
      </c>
      <c r="AZ68" s="237"/>
      <c r="BA68" s="89" t="str">
        <f t="shared" si="37"/>
        <v/>
      </c>
      <c r="BB68" s="85"/>
      <c r="BC68" s="237"/>
      <c r="BD68" s="89" t="str">
        <f t="shared" si="38"/>
        <v/>
      </c>
      <c r="BE68" s="85"/>
      <c r="BF68" s="237" t="str">
        <f t="shared" si="39"/>
        <v/>
      </c>
      <c r="BG68" s="85"/>
      <c r="BH68" s="85"/>
      <c r="BI68" s="85"/>
      <c r="BJ68" s="85"/>
      <c r="BK68" s="237"/>
      <c r="BL68" s="237"/>
      <c r="BM68" s="412"/>
      <c r="BN68" s="412"/>
      <c r="BO68" s="85"/>
      <c r="BP68" s="85"/>
      <c r="BQ68" s="85"/>
      <c r="BR68" s="85"/>
      <c r="BS68" s="237"/>
      <c r="BT68" s="85"/>
      <c r="BU68" s="85"/>
      <c r="BV68" s="85"/>
      <c r="BW68" s="85"/>
      <c r="BX68" s="85"/>
      <c r="BY68" s="85"/>
      <c r="BZ68" s="85" t="str">
        <f t="shared" si="40"/>
        <v/>
      </c>
      <c r="CA68" s="85"/>
      <c r="CB68" s="85"/>
      <c r="CC68" s="85" t="str">
        <f t="shared" si="41"/>
        <v/>
      </c>
      <c r="CD68" s="85"/>
      <c r="CE68" s="85" t="str">
        <f t="shared" si="42"/>
        <v/>
      </c>
      <c r="CF68" s="85"/>
      <c r="CG68" s="85" t="str">
        <f t="shared" si="43"/>
        <v/>
      </c>
      <c r="CH68" s="271"/>
      <c r="CI68" s="85" t="str">
        <f t="shared" si="44"/>
        <v/>
      </c>
      <c r="CJ68" s="85" t="str">
        <f t="shared" si="45"/>
        <v/>
      </c>
      <c r="CK68" s="85" t="str">
        <f t="shared" si="46"/>
        <v/>
      </c>
      <c r="CL68" s="85"/>
      <c r="CM68" s="85" t="str">
        <f t="shared" si="47"/>
        <v/>
      </c>
      <c r="CN68" s="238"/>
      <c r="CO68" s="238" t="s">
        <v>5304</v>
      </c>
      <c r="CP68" s="112"/>
      <c r="CQ68" s="112"/>
      <c r="CR68" s="133" t="str">
        <f t="shared" ca="1" si="48"/>
        <v/>
      </c>
      <c r="CS68" s="112"/>
      <c r="CT68" s="112"/>
      <c r="CU68" s="112"/>
      <c r="CV68" s="119"/>
    </row>
    <row r="69" spans="1:100" collapsed="1" x14ac:dyDescent="0.2">
      <c r="A69" s="237"/>
      <c r="B69" s="237"/>
      <c r="C69" s="89" t="str">
        <f t="shared" si="20"/>
        <v/>
      </c>
      <c r="D69" s="85"/>
      <c r="E69" s="85"/>
      <c r="F69" s="237"/>
      <c r="G69" s="237"/>
      <c r="H69" s="237"/>
      <c r="I69" s="237"/>
      <c r="J69" s="89" t="str">
        <f t="shared" si="21"/>
        <v/>
      </c>
      <c r="K69" s="85"/>
      <c r="L69" s="85"/>
      <c r="M69" s="85" t="str">
        <f t="shared" si="22"/>
        <v/>
      </c>
      <c r="N69" s="86"/>
      <c r="O69" s="89" t="str">
        <f t="shared" si="23"/>
        <v/>
      </c>
      <c r="P69" s="237"/>
      <c r="Q69" s="89" t="str">
        <f t="shared" si="24"/>
        <v/>
      </c>
      <c r="R69" s="237"/>
      <c r="S69" s="89" t="str">
        <f t="shared" si="25"/>
        <v/>
      </c>
      <c r="T69" s="85"/>
      <c r="U69" s="89" t="str">
        <f t="shared" si="26"/>
        <v/>
      </c>
      <c r="V69" s="409" t="str">
        <f t="shared" si="27"/>
        <v/>
      </c>
      <c r="W69" s="85"/>
      <c r="X69" s="89" t="str">
        <f t="shared" si="28"/>
        <v/>
      </c>
      <c r="Y69" s="237"/>
      <c r="Z69" s="89" t="str">
        <f t="shared" si="29"/>
        <v/>
      </c>
      <c r="AA69" s="237"/>
      <c r="AB69" s="85"/>
      <c r="AC69" s="85"/>
      <c r="AD69" s="237"/>
      <c r="AE69" s="89" t="str">
        <f t="shared" si="30"/>
        <v/>
      </c>
      <c r="AF69" s="85"/>
      <c r="AG69" s="85" t="str">
        <f t="shared" si="31"/>
        <v/>
      </c>
      <c r="AH69" s="237"/>
      <c r="AI69" s="237" t="str">
        <f t="shared" si="32"/>
        <v/>
      </c>
      <c r="AJ69" s="237"/>
      <c r="AK69" s="237"/>
      <c r="AL69" s="237" t="str">
        <f t="shared" si="33"/>
        <v/>
      </c>
      <c r="AM69" s="271"/>
      <c r="AN69" s="237"/>
      <c r="AO69" s="89" t="str">
        <f t="shared" si="34"/>
        <v/>
      </c>
      <c r="AP69" s="85"/>
      <c r="AQ69" s="85"/>
      <c r="AR69" s="410"/>
      <c r="AS69" s="237"/>
      <c r="AT69" s="89" t="str">
        <f t="shared" si="35"/>
        <v/>
      </c>
      <c r="AU69" s="85"/>
      <c r="AV69" s="85"/>
      <c r="AW69" s="411"/>
      <c r="AX69" s="237"/>
      <c r="AY69" s="237" t="str">
        <f t="shared" si="36"/>
        <v/>
      </c>
      <c r="AZ69" s="237"/>
      <c r="BA69" s="89" t="str">
        <f t="shared" si="37"/>
        <v/>
      </c>
      <c r="BB69" s="85"/>
      <c r="BC69" s="237"/>
      <c r="BD69" s="89" t="str">
        <f t="shared" si="38"/>
        <v/>
      </c>
      <c r="BE69" s="85"/>
      <c r="BF69" s="237" t="str">
        <f t="shared" si="39"/>
        <v/>
      </c>
      <c r="BG69" s="85"/>
      <c r="BH69" s="85"/>
      <c r="BI69" s="85"/>
      <c r="BJ69" s="85"/>
      <c r="BK69" s="237"/>
      <c r="BL69" s="237"/>
      <c r="BM69" s="412"/>
      <c r="BN69" s="412"/>
      <c r="BO69" s="85"/>
      <c r="BP69" s="85"/>
      <c r="BQ69" s="85"/>
      <c r="BR69" s="85"/>
      <c r="BS69" s="237"/>
      <c r="BT69" s="85"/>
      <c r="BU69" s="85"/>
      <c r="BV69" s="85"/>
      <c r="BW69" s="85"/>
      <c r="BX69" s="85"/>
      <c r="BY69" s="85"/>
      <c r="BZ69" s="85" t="str">
        <f t="shared" si="40"/>
        <v/>
      </c>
      <c r="CA69" s="85"/>
      <c r="CB69" s="85"/>
      <c r="CC69" s="85" t="str">
        <f t="shared" si="41"/>
        <v/>
      </c>
      <c r="CD69" s="85"/>
      <c r="CE69" s="85" t="str">
        <f t="shared" si="42"/>
        <v/>
      </c>
      <c r="CF69" s="85"/>
      <c r="CG69" s="85" t="str">
        <f t="shared" si="43"/>
        <v/>
      </c>
      <c r="CH69" s="271"/>
      <c r="CI69" s="85" t="str">
        <f t="shared" si="44"/>
        <v/>
      </c>
      <c r="CJ69" s="85" t="str">
        <f t="shared" si="45"/>
        <v/>
      </c>
      <c r="CK69" s="85" t="str">
        <f t="shared" si="46"/>
        <v/>
      </c>
      <c r="CL69" s="85"/>
      <c r="CM69" s="85" t="str">
        <f t="shared" si="47"/>
        <v/>
      </c>
      <c r="CN69" s="238"/>
      <c r="CO69" s="238" t="s">
        <v>5304</v>
      </c>
      <c r="CP69" s="112"/>
      <c r="CQ69" s="112"/>
      <c r="CR69" s="133" t="str">
        <f t="shared" ca="1" si="48"/>
        <v/>
      </c>
      <c r="CS69" s="112"/>
      <c r="CT69" s="112"/>
      <c r="CU69" s="112"/>
      <c r="CV69" s="119"/>
    </row>
    <row r="70" spans="1:100" collapsed="1" x14ac:dyDescent="0.2">
      <c r="A70" s="237"/>
      <c r="B70" s="237"/>
      <c r="C70" s="89" t="str">
        <f t="shared" si="20"/>
        <v/>
      </c>
      <c r="D70" s="85"/>
      <c r="E70" s="85"/>
      <c r="F70" s="237"/>
      <c r="G70" s="237"/>
      <c r="H70" s="237"/>
      <c r="I70" s="237"/>
      <c r="J70" s="89" t="str">
        <f t="shared" si="21"/>
        <v/>
      </c>
      <c r="K70" s="85"/>
      <c r="L70" s="85"/>
      <c r="M70" s="85" t="str">
        <f t="shared" si="22"/>
        <v/>
      </c>
      <c r="N70" s="86"/>
      <c r="O70" s="89" t="str">
        <f t="shared" si="23"/>
        <v/>
      </c>
      <c r="P70" s="237"/>
      <c r="Q70" s="89" t="str">
        <f t="shared" si="24"/>
        <v/>
      </c>
      <c r="R70" s="237"/>
      <c r="S70" s="89" t="str">
        <f t="shared" si="25"/>
        <v/>
      </c>
      <c r="T70" s="85"/>
      <c r="U70" s="89" t="str">
        <f t="shared" si="26"/>
        <v/>
      </c>
      <c r="V70" s="409" t="str">
        <f t="shared" si="27"/>
        <v/>
      </c>
      <c r="W70" s="85"/>
      <c r="X70" s="89" t="str">
        <f t="shared" si="28"/>
        <v/>
      </c>
      <c r="Y70" s="237"/>
      <c r="Z70" s="89" t="str">
        <f t="shared" si="29"/>
        <v/>
      </c>
      <c r="AA70" s="237"/>
      <c r="AB70" s="85"/>
      <c r="AC70" s="85"/>
      <c r="AD70" s="237"/>
      <c r="AE70" s="89" t="str">
        <f t="shared" si="30"/>
        <v/>
      </c>
      <c r="AF70" s="85"/>
      <c r="AG70" s="85" t="str">
        <f t="shared" si="31"/>
        <v/>
      </c>
      <c r="AH70" s="237"/>
      <c r="AI70" s="237" t="str">
        <f t="shared" si="32"/>
        <v/>
      </c>
      <c r="AJ70" s="237"/>
      <c r="AK70" s="237"/>
      <c r="AL70" s="237" t="str">
        <f t="shared" si="33"/>
        <v/>
      </c>
      <c r="AM70" s="271"/>
      <c r="AN70" s="237"/>
      <c r="AO70" s="89" t="str">
        <f t="shared" si="34"/>
        <v/>
      </c>
      <c r="AP70" s="85"/>
      <c r="AQ70" s="85"/>
      <c r="AR70" s="410"/>
      <c r="AS70" s="237"/>
      <c r="AT70" s="89" t="str">
        <f t="shared" si="35"/>
        <v/>
      </c>
      <c r="AU70" s="85"/>
      <c r="AV70" s="85"/>
      <c r="AW70" s="411"/>
      <c r="AX70" s="237"/>
      <c r="AY70" s="237" t="str">
        <f t="shared" si="36"/>
        <v/>
      </c>
      <c r="AZ70" s="237"/>
      <c r="BA70" s="89" t="str">
        <f t="shared" si="37"/>
        <v/>
      </c>
      <c r="BB70" s="85"/>
      <c r="BC70" s="237"/>
      <c r="BD70" s="89" t="str">
        <f t="shared" si="38"/>
        <v/>
      </c>
      <c r="BE70" s="85"/>
      <c r="BF70" s="237" t="str">
        <f t="shared" si="39"/>
        <v/>
      </c>
      <c r="BG70" s="85"/>
      <c r="BH70" s="85"/>
      <c r="BI70" s="85"/>
      <c r="BJ70" s="85"/>
      <c r="BK70" s="237"/>
      <c r="BL70" s="237"/>
      <c r="BM70" s="412"/>
      <c r="BN70" s="412"/>
      <c r="BO70" s="85"/>
      <c r="BP70" s="85"/>
      <c r="BQ70" s="85"/>
      <c r="BR70" s="85"/>
      <c r="BS70" s="237"/>
      <c r="BT70" s="85"/>
      <c r="BU70" s="85"/>
      <c r="BV70" s="85"/>
      <c r="BW70" s="85"/>
      <c r="BX70" s="85"/>
      <c r="BY70" s="85"/>
      <c r="BZ70" s="85" t="str">
        <f t="shared" si="40"/>
        <v/>
      </c>
      <c r="CA70" s="85"/>
      <c r="CB70" s="85"/>
      <c r="CC70" s="85" t="str">
        <f t="shared" si="41"/>
        <v/>
      </c>
      <c r="CD70" s="85"/>
      <c r="CE70" s="85" t="str">
        <f t="shared" si="42"/>
        <v/>
      </c>
      <c r="CF70" s="85"/>
      <c r="CG70" s="85" t="str">
        <f t="shared" si="43"/>
        <v/>
      </c>
      <c r="CH70" s="271"/>
      <c r="CI70" s="85" t="str">
        <f t="shared" si="44"/>
        <v/>
      </c>
      <c r="CJ70" s="85" t="str">
        <f t="shared" si="45"/>
        <v/>
      </c>
      <c r="CK70" s="85" t="str">
        <f t="shared" si="46"/>
        <v/>
      </c>
      <c r="CL70" s="85"/>
      <c r="CM70" s="85" t="str">
        <f t="shared" si="47"/>
        <v/>
      </c>
      <c r="CN70" s="238"/>
      <c r="CO70" s="238" t="s">
        <v>5304</v>
      </c>
      <c r="CP70" s="112"/>
      <c r="CQ70" s="112"/>
      <c r="CR70" s="133" t="str">
        <f t="shared" ca="1" si="48"/>
        <v/>
      </c>
      <c r="CS70" s="112"/>
      <c r="CT70" s="112"/>
      <c r="CU70" s="112"/>
      <c r="CV70" s="119"/>
    </row>
    <row r="71" spans="1:100" collapsed="1" x14ac:dyDescent="0.2">
      <c r="A71" s="237"/>
      <c r="B71" s="237"/>
      <c r="C71" s="89" t="str">
        <f t="shared" ref="C71:C134" si="49">IF(D71="","",(VLOOKUP(D71,Generic_Road_Names_Table_Array,2,FALSE)))</f>
        <v/>
      </c>
      <c r="D71" s="85"/>
      <c r="E71" s="85"/>
      <c r="F71" s="237"/>
      <c r="G71" s="237"/>
      <c r="H71" s="237"/>
      <c r="I71" s="237"/>
      <c r="J71" s="89" t="str">
        <f t="shared" ref="J71:J134" si="50">IF(A71&lt;&gt;"",IF(I71="","U",(VLOOKUP(I71,Generic_Side_Table_Array,2,FALSE))),"")</f>
        <v/>
      </c>
      <c r="K71" s="85"/>
      <c r="L71" s="85"/>
      <c r="M71" s="85" t="str">
        <f t="shared" ref="M71:M134" si="51">IF(L71="","",(VLOOKUP(L71,generic_estimate_measured_table_array,2,FALSE)))</f>
        <v/>
      </c>
      <c r="N71" s="86"/>
      <c r="O71" s="89" t="str">
        <f t="shared" ref="O71:O134" si="52">IF(N71="","",(VLOOKUP(N71,St_Lights_Generic_ICP_Table_Array,2,FALSE)))</f>
        <v/>
      </c>
      <c r="P71" s="237"/>
      <c r="Q71" s="89" t="str">
        <f t="shared" ref="Q71:Q134" si="53">IF(P71="","",(VLOOKUP(P71,St_Lights_Pole_Material_Table_Array,2,FALSE)))</f>
        <v/>
      </c>
      <c r="R71" s="237"/>
      <c r="S71" s="89" t="str">
        <f t="shared" ref="S71:S134" si="54">IF(R71="","",(VLOOKUP(R71,St_Lights_Pole_Shape_Table_Array,2,FALSE)))</f>
        <v/>
      </c>
      <c r="T71" s="85"/>
      <c r="U71" s="89" t="str">
        <f t="shared" ref="U71:U134" si="55">IF(T71="","",(VLOOKUP(T71,St_Lights_Pole_Make_Table_Array,2,FALSE)))</f>
        <v/>
      </c>
      <c r="V71" s="409" t="str">
        <f t="shared" ref="V71:V134" si="56">IF(U71="","",IFERROR(VLOOKUP(U71,St_Lights_Pole_Make_Ref_Only_Table_Array,2,FALSE),""))</f>
        <v/>
      </c>
      <c r="W71" s="85"/>
      <c r="X71" s="89" t="str">
        <f t="shared" ref="X71:X134" si="57">IF(W71="","",(VLOOKUP(W71,St_Lights_Pole_Model_Table_Array,2,FALSE)))</f>
        <v/>
      </c>
      <c r="Y71" s="237"/>
      <c r="Z71" s="89" t="str">
        <f t="shared" ref="Z71:Z134" si="58">IF(Y71="","",(VLOOKUP(Y71,St_Lights_Pole_Mount_Table_Array,2,FALSE)))</f>
        <v/>
      </c>
      <c r="AA71" s="237"/>
      <c r="AB71" s="85"/>
      <c r="AC71" s="85"/>
      <c r="AD71" s="237"/>
      <c r="AE71" s="89" t="str">
        <f t="shared" ref="AE71:AE134" si="59">IF(AD71="","",(VLOOKUP(AD71,St_Lights_Pole_Purpose_Table_Array,2,FALSE)))</f>
        <v/>
      </c>
      <c r="AF71" s="85"/>
      <c r="AG71" s="85" t="str">
        <f t="shared" ref="AG71:AG134" si="60">IF(AF71="","",(VLOOKUP(AF71,St_Lights_Generic_owner_array,2,FALSE)))</f>
        <v/>
      </c>
      <c r="AH71" s="237"/>
      <c r="AI71" s="237" t="str">
        <f t="shared" ref="AI71:AI134" si="61">IF(AH71="","",(VLOOKUP(AH71,St_Lights_Generic_coating_array,2,FALSE)))</f>
        <v/>
      </c>
      <c r="AJ71" s="237"/>
      <c r="AK71" s="237"/>
      <c r="AL71" s="237" t="str">
        <f t="shared" ref="AL71:AL134" si="62">IF(A71="ADD","N",IF(A71="DELETE","U",IF(A71="UPDATE","U",IF(A71="",""))))</f>
        <v/>
      </c>
      <c r="AM71" s="271"/>
      <c r="AN71" s="237"/>
      <c r="AO71" s="89" t="str">
        <f t="shared" ref="AO71:AO134" si="63">IF(AN71="","",(VLOOKUP(AN71,St_Lights_Generic_Replace_Reason_Table_Array,2,FALSE)))</f>
        <v/>
      </c>
      <c r="AP71" s="85"/>
      <c r="AQ71" s="85"/>
      <c r="AR71" s="410"/>
      <c r="AS71" s="237"/>
      <c r="AT71" s="89" t="str">
        <f t="shared" ref="AT71:AT134" si="64">IF(AS71="","",(VLOOKUP(AS71,St_Lights_Generic_Replace_Reason_Table_Array,2,FALSE)))</f>
        <v/>
      </c>
      <c r="AU71" s="85"/>
      <c r="AV71" s="85"/>
      <c r="AW71" s="411"/>
      <c r="AX71" s="237"/>
      <c r="AY71" s="237" t="str">
        <f t="shared" ref="AY71:AY134" si="65">IF(A71="ADD","Y",IF(A71="DELETE","N",IF(A71="UPDATE","Y",IF(A71="",""))))</f>
        <v/>
      </c>
      <c r="AZ71" s="237"/>
      <c r="BA71" s="89" t="str">
        <f t="shared" ref="BA71:BA134" si="66">IF(AZ71="","",(VLOOKUP(AZ71,St_Lights_Pole_Control_Table_Array,2,FALSE)))</f>
        <v/>
      </c>
      <c r="BB71" s="85"/>
      <c r="BC71" s="237"/>
      <c r="BD71" s="89" t="str">
        <f t="shared" ref="BD71:BD134" si="67">IF(BC71="","",(VLOOKUP(BC71,St_Lights_Generic_Power_Company_Table_Array,2,FALSE)))</f>
        <v/>
      </c>
      <c r="BE71" s="85"/>
      <c r="BF71" s="237" t="str">
        <f t="shared" ref="BF71:BF134" si="68">IF(N71="","",N71)</f>
        <v/>
      </c>
      <c r="BG71" s="85"/>
      <c r="BH71" s="85"/>
      <c r="BI71" s="85"/>
      <c r="BJ71" s="85"/>
      <c r="BK71" s="237"/>
      <c r="BL71" s="237"/>
      <c r="BM71" s="412"/>
      <c r="BN71" s="412"/>
      <c r="BO71" s="85"/>
      <c r="BP71" s="85"/>
      <c r="BQ71" s="85"/>
      <c r="BR71" s="85"/>
      <c r="BS71" s="237"/>
      <c r="BT71" s="85"/>
      <c r="BU71" s="85"/>
      <c r="BV71" s="85"/>
      <c r="BW71" s="85"/>
      <c r="BX71" s="85"/>
      <c r="BY71" s="85"/>
      <c r="BZ71" s="85" t="str">
        <f t="shared" ref="BZ71:BZ134" si="69">IF(A71="ADD","U",IF(A71="DELETE","U",IF(A71="UPDATE","U",IF(A71="",""))))</f>
        <v/>
      </c>
      <c r="CA71" s="85"/>
      <c r="CB71" s="85"/>
      <c r="CC71" s="85" t="str">
        <f t="shared" ref="CC71:CC134" si="70">IF(CB71="","",(VLOOKUP(CB71,St_Lights_Pole_Earthing_Table_Array,2,FALSE)))</f>
        <v/>
      </c>
      <c r="CD71" s="85"/>
      <c r="CE71" s="85" t="str">
        <f t="shared" ref="CE71:CE134" si="71">IF(A71="ADD","R",IF(A71="DELETE","N",IF(A71="UPDATE","N",IF(A71="",""))))</f>
        <v/>
      </c>
      <c r="CF71" s="85"/>
      <c r="CG71" s="85" t="str">
        <f t="shared" ref="CG71:CG134" si="72">IF(A71&lt;&gt;"",IF(CF71="","U",(VLOOKUP(CF71,generic_condition_table_array,2,FALSE))),"")</f>
        <v/>
      </c>
      <c r="CH71" s="271"/>
      <c r="CI71" s="85" t="str">
        <f t="shared" ref="CI71:CI134" si="73">IF(A71="ADD","U",IF(A71="DELETE","U",IF(A71="UPDATE","U",IF(A71="",""))))</f>
        <v/>
      </c>
      <c r="CJ71" s="85" t="str">
        <f t="shared" ref="CJ71:CJ134" si="74">IF(A71="ADD","U",IF(A71="DELETE","U",IF(A71="UPDATE","U",IF(A71="",""))))</f>
        <v/>
      </c>
      <c r="CK71" s="85" t="str">
        <f t="shared" ref="CK71:CK134" si="75">IF(A71="ADD","U",IF(A71="DELETE","U",IF(A71="UPDATE","U",IF(A71="",""))))</f>
        <v/>
      </c>
      <c r="CL71" s="85"/>
      <c r="CM71" s="85" t="str">
        <f t="shared" ref="CM71:CM134" si="76">IF(A71="ADD","D",IF(A71="DELETE","D",IF(A71="UPDATE","D",IF(A71="",""))))</f>
        <v/>
      </c>
      <c r="CN71" s="238"/>
      <c r="CO71" s="238" t="s">
        <v>5304</v>
      </c>
      <c r="CP71" s="112"/>
      <c r="CQ71" s="112"/>
      <c r="CR71" s="133" t="str">
        <f t="shared" ref="CR71:CR134" ca="1" si="77">IF(A71&lt;&gt;"",TODAY(),"")</f>
        <v/>
      </c>
      <c r="CS71" s="112"/>
      <c r="CT71" s="112"/>
      <c r="CU71" s="112"/>
      <c r="CV71" s="119"/>
    </row>
    <row r="72" spans="1:100" collapsed="1" x14ac:dyDescent="0.2">
      <c r="A72" s="237"/>
      <c r="B72" s="237"/>
      <c r="C72" s="89" t="str">
        <f t="shared" si="49"/>
        <v/>
      </c>
      <c r="D72" s="85"/>
      <c r="E72" s="85"/>
      <c r="F72" s="237"/>
      <c r="G72" s="237"/>
      <c r="H72" s="237"/>
      <c r="I72" s="237"/>
      <c r="J72" s="89" t="str">
        <f t="shared" si="50"/>
        <v/>
      </c>
      <c r="K72" s="85"/>
      <c r="L72" s="85"/>
      <c r="M72" s="85" t="str">
        <f t="shared" si="51"/>
        <v/>
      </c>
      <c r="N72" s="86"/>
      <c r="O72" s="89" t="str">
        <f t="shared" si="52"/>
        <v/>
      </c>
      <c r="P72" s="237"/>
      <c r="Q72" s="89" t="str">
        <f t="shared" si="53"/>
        <v/>
      </c>
      <c r="R72" s="237"/>
      <c r="S72" s="89" t="str">
        <f t="shared" si="54"/>
        <v/>
      </c>
      <c r="T72" s="85"/>
      <c r="U72" s="89" t="str">
        <f t="shared" si="55"/>
        <v/>
      </c>
      <c r="V72" s="409" t="str">
        <f t="shared" si="56"/>
        <v/>
      </c>
      <c r="W72" s="85"/>
      <c r="X72" s="89" t="str">
        <f t="shared" si="57"/>
        <v/>
      </c>
      <c r="Y72" s="237"/>
      <c r="Z72" s="89" t="str">
        <f t="shared" si="58"/>
        <v/>
      </c>
      <c r="AA72" s="237"/>
      <c r="AB72" s="85"/>
      <c r="AC72" s="85"/>
      <c r="AD72" s="237"/>
      <c r="AE72" s="89" t="str">
        <f t="shared" si="59"/>
        <v/>
      </c>
      <c r="AF72" s="85"/>
      <c r="AG72" s="85" t="str">
        <f t="shared" si="60"/>
        <v/>
      </c>
      <c r="AH72" s="237"/>
      <c r="AI72" s="237" t="str">
        <f t="shared" si="61"/>
        <v/>
      </c>
      <c r="AJ72" s="237"/>
      <c r="AK72" s="237"/>
      <c r="AL72" s="237" t="str">
        <f t="shared" si="62"/>
        <v/>
      </c>
      <c r="AM72" s="271"/>
      <c r="AN72" s="237"/>
      <c r="AO72" s="89" t="str">
        <f t="shared" si="63"/>
        <v/>
      </c>
      <c r="AP72" s="85"/>
      <c r="AQ72" s="85"/>
      <c r="AR72" s="410"/>
      <c r="AS72" s="237"/>
      <c r="AT72" s="89" t="str">
        <f t="shared" si="64"/>
        <v/>
      </c>
      <c r="AU72" s="85"/>
      <c r="AV72" s="85"/>
      <c r="AW72" s="411"/>
      <c r="AX72" s="237"/>
      <c r="AY72" s="237" t="str">
        <f t="shared" si="65"/>
        <v/>
      </c>
      <c r="AZ72" s="237"/>
      <c r="BA72" s="89" t="str">
        <f t="shared" si="66"/>
        <v/>
      </c>
      <c r="BB72" s="85"/>
      <c r="BC72" s="237"/>
      <c r="BD72" s="89" t="str">
        <f t="shared" si="67"/>
        <v/>
      </c>
      <c r="BE72" s="85"/>
      <c r="BF72" s="237" t="str">
        <f t="shared" si="68"/>
        <v/>
      </c>
      <c r="BG72" s="85"/>
      <c r="BH72" s="85"/>
      <c r="BI72" s="85"/>
      <c r="BJ72" s="85"/>
      <c r="BK72" s="237"/>
      <c r="BL72" s="237"/>
      <c r="BM72" s="412"/>
      <c r="BN72" s="412"/>
      <c r="BO72" s="85"/>
      <c r="BP72" s="85"/>
      <c r="BQ72" s="85"/>
      <c r="BR72" s="85"/>
      <c r="BS72" s="237"/>
      <c r="BT72" s="85"/>
      <c r="BU72" s="85"/>
      <c r="BV72" s="85"/>
      <c r="BW72" s="85"/>
      <c r="BX72" s="85"/>
      <c r="BY72" s="85"/>
      <c r="BZ72" s="85" t="str">
        <f t="shared" si="69"/>
        <v/>
      </c>
      <c r="CA72" s="85"/>
      <c r="CB72" s="85"/>
      <c r="CC72" s="85" t="str">
        <f t="shared" si="70"/>
        <v/>
      </c>
      <c r="CD72" s="85"/>
      <c r="CE72" s="85" t="str">
        <f t="shared" si="71"/>
        <v/>
      </c>
      <c r="CF72" s="85"/>
      <c r="CG72" s="85" t="str">
        <f t="shared" si="72"/>
        <v/>
      </c>
      <c r="CH72" s="271"/>
      <c r="CI72" s="85" t="str">
        <f t="shared" si="73"/>
        <v/>
      </c>
      <c r="CJ72" s="85" t="str">
        <f t="shared" si="74"/>
        <v/>
      </c>
      <c r="CK72" s="85" t="str">
        <f t="shared" si="75"/>
        <v/>
      </c>
      <c r="CL72" s="85"/>
      <c r="CM72" s="85" t="str">
        <f t="shared" si="76"/>
        <v/>
      </c>
      <c r="CN72" s="238"/>
      <c r="CO72" s="238" t="s">
        <v>5304</v>
      </c>
      <c r="CP72" s="112"/>
      <c r="CQ72" s="112"/>
      <c r="CR72" s="133" t="str">
        <f t="shared" ca="1" si="77"/>
        <v/>
      </c>
      <c r="CS72" s="112"/>
      <c r="CT72" s="112"/>
      <c r="CU72" s="112"/>
      <c r="CV72" s="119"/>
    </row>
    <row r="73" spans="1:100" collapsed="1" x14ac:dyDescent="0.2">
      <c r="A73" s="237"/>
      <c r="B73" s="237"/>
      <c r="C73" s="89" t="str">
        <f t="shared" si="49"/>
        <v/>
      </c>
      <c r="D73" s="85"/>
      <c r="E73" s="85"/>
      <c r="F73" s="237"/>
      <c r="G73" s="237"/>
      <c r="H73" s="237"/>
      <c r="I73" s="237"/>
      <c r="J73" s="89" t="str">
        <f t="shared" si="50"/>
        <v/>
      </c>
      <c r="K73" s="85"/>
      <c r="L73" s="85"/>
      <c r="M73" s="85" t="str">
        <f t="shared" si="51"/>
        <v/>
      </c>
      <c r="N73" s="86"/>
      <c r="O73" s="89" t="str">
        <f t="shared" si="52"/>
        <v/>
      </c>
      <c r="P73" s="237"/>
      <c r="Q73" s="89" t="str">
        <f t="shared" si="53"/>
        <v/>
      </c>
      <c r="R73" s="237"/>
      <c r="S73" s="89" t="str">
        <f t="shared" si="54"/>
        <v/>
      </c>
      <c r="T73" s="85"/>
      <c r="U73" s="89" t="str">
        <f t="shared" si="55"/>
        <v/>
      </c>
      <c r="V73" s="409" t="str">
        <f t="shared" si="56"/>
        <v/>
      </c>
      <c r="W73" s="85"/>
      <c r="X73" s="89" t="str">
        <f t="shared" si="57"/>
        <v/>
      </c>
      <c r="Y73" s="237"/>
      <c r="Z73" s="89" t="str">
        <f t="shared" si="58"/>
        <v/>
      </c>
      <c r="AA73" s="237"/>
      <c r="AB73" s="85"/>
      <c r="AC73" s="85"/>
      <c r="AD73" s="237"/>
      <c r="AE73" s="89" t="str">
        <f t="shared" si="59"/>
        <v/>
      </c>
      <c r="AF73" s="85"/>
      <c r="AG73" s="85" t="str">
        <f t="shared" si="60"/>
        <v/>
      </c>
      <c r="AH73" s="237"/>
      <c r="AI73" s="237" t="str">
        <f t="shared" si="61"/>
        <v/>
      </c>
      <c r="AJ73" s="237"/>
      <c r="AK73" s="237"/>
      <c r="AL73" s="237" t="str">
        <f t="shared" si="62"/>
        <v/>
      </c>
      <c r="AM73" s="271"/>
      <c r="AN73" s="237"/>
      <c r="AO73" s="89" t="str">
        <f t="shared" si="63"/>
        <v/>
      </c>
      <c r="AP73" s="85"/>
      <c r="AQ73" s="85"/>
      <c r="AR73" s="410"/>
      <c r="AS73" s="237"/>
      <c r="AT73" s="89" t="str">
        <f t="shared" si="64"/>
        <v/>
      </c>
      <c r="AU73" s="85"/>
      <c r="AV73" s="85"/>
      <c r="AW73" s="411"/>
      <c r="AX73" s="237"/>
      <c r="AY73" s="237" t="str">
        <f t="shared" si="65"/>
        <v/>
      </c>
      <c r="AZ73" s="237"/>
      <c r="BA73" s="89" t="str">
        <f t="shared" si="66"/>
        <v/>
      </c>
      <c r="BB73" s="85"/>
      <c r="BC73" s="237"/>
      <c r="BD73" s="89" t="str">
        <f t="shared" si="67"/>
        <v/>
      </c>
      <c r="BE73" s="85"/>
      <c r="BF73" s="237" t="str">
        <f t="shared" si="68"/>
        <v/>
      </c>
      <c r="BG73" s="85"/>
      <c r="BH73" s="85"/>
      <c r="BI73" s="85"/>
      <c r="BJ73" s="85"/>
      <c r="BK73" s="237"/>
      <c r="BL73" s="237"/>
      <c r="BM73" s="412"/>
      <c r="BN73" s="412"/>
      <c r="BO73" s="85"/>
      <c r="BP73" s="85"/>
      <c r="BQ73" s="85"/>
      <c r="BR73" s="85"/>
      <c r="BS73" s="237"/>
      <c r="BT73" s="85"/>
      <c r="BU73" s="85"/>
      <c r="BV73" s="85"/>
      <c r="BW73" s="85"/>
      <c r="BX73" s="85"/>
      <c r="BY73" s="85"/>
      <c r="BZ73" s="85" t="str">
        <f t="shared" si="69"/>
        <v/>
      </c>
      <c r="CA73" s="85"/>
      <c r="CB73" s="85"/>
      <c r="CC73" s="85" t="str">
        <f t="shared" si="70"/>
        <v/>
      </c>
      <c r="CD73" s="85"/>
      <c r="CE73" s="85" t="str">
        <f t="shared" si="71"/>
        <v/>
      </c>
      <c r="CF73" s="85"/>
      <c r="CG73" s="85" t="str">
        <f t="shared" si="72"/>
        <v/>
      </c>
      <c r="CH73" s="271"/>
      <c r="CI73" s="85" t="str">
        <f t="shared" si="73"/>
        <v/>
      </c>
      <c r="CJ73" s="85" t="str">
        <f t="shared" si="74"/>
        <v/>
      </c>
      <c r="CK73" s="85" t="str">
        <f t="shared" si="75"/>
        <v/>
      </c>
      <c r="CL73" s="85"/>
      <c r="CM73" s="85" t="str">
        <f t="shared" si="76"/>
        <v/>
      </c>
      <c r="CN73" s="238"/>
      <c r="CO73" s="238" t="s">
        <v>5304</v>
      </c>
      <c r="CP73" s="112"/>
      <c r="CQ73" s="112"/>
      <c r="CR73" s="133" t="str">
        <f t="shared" ca="1" si="77"/>
        <v/>
      </c>
      <c r="CS73" s="112"/>
      <c r="CT73" s="112"/>
      <c r="CU73" s="112"/>
      <c r="CV73" s="119"/>
    </row>
    <row r="74" spans="1:100" collapsed="1" x14ac:dyDescent="0.2">
      <c r="A74" s="237"/>
      <c r="B74" s="237"/>
      <c r="C74" s="89" t="str">
        <f t="shared" si="49"/>
        <v/>
      </c>
      <c r="D74" s="85"/>
      <c r="E74" s="85"/>
      <c r="F74" s="237"/>
      <c r="G74" s="237"/>
      <c r="H74" s="237"/>
      <c r="I74" s="237"/>
      <c r="J74" s="89" t="str">
        <f t="shared" si="50"/>
        <v/>
      </c>
      <c r="K74" s="85"/>
      <c r="L74" s="85"/>
      <c r="M74" s="85" t="str">
        <f t="shared" si="51"/>
        <v/>
      </c>
      <c r="N74" s="86"/>
      <c r="O74" s="89" t="str">
        <f t="shared" si="52"/>
        <v/>
      </c>
      <c r="P74" s="237"/>
      <c r="Q74" s="89" t="str">
        <f t="shared" si="53"/>
        <v/>
      </c>
      <c r="R74" s="237"/>
      <c r="S74" s="89" t="str">
        <f t="shared" si="54"/>
        <v/>
      </c>
      <c r="T74" s="85"/>
      <c r="U74" s="89" t="str">
        <f t="shared" si="55"/>
        <v/>
      </c>
      <c r="V74" s="409" t="str">
        <f t="shared" si="56"/>
        <v/>
      </c>
      <c r="W74" s="85"/>
      <c r="X74" s="89" t="str">
        <f t="shared" si="57"/>
        <v/>
      </c>
      <c r="Y74" s="237"/>
      <c r="Z74" s="89" t="str">
        <f t="shared" si="58"/>
        <v/>
      </c>
      <c r="AA74" s="237"/>
      <c r="AB74" s="85"/>
      <c r="AC74" s="85"/>
      <c r="AD74" s="237"/>
      <c r="AE74" s="89" t="str">
        <f t="shared" si="59"/>
        <v/>
      </c>
      <c r="AF74" s="85"/>
      <c r="AG74" s="85" t="str">
        <f t="shared" si="60"/>
        <v/>
      </c>
      <c r="AH74" s="237"/>
      <c r="AI74" s="237" t="str">
        <f t="shared" si="61"/>
        <v/>
      </c>
      <c r="AJ74" s="237"/>
      <c r="AK74" s="237"/>
      <c r="AL74" s="237" t="str">
        <f t="shared" si="62"/>
        <v/>
      </c>
      <c r="AM74" s="271"/>
      <c r="AN74" s="237"/>
      <c r="AO74" s="89" t="str">
        <f t="shared" si="63"/>
        <v/>
      </c>
      <c r="AP74" s="85"/>
      <c r="AQ74" s="85"/>
      <c r="AR74" s="410"/>
      <c r="AS74" s="237"/>
      <c r="AT74" s="89" t="str">
        <f t="shared" si="64"/>
        <v/>
      </c>
      <c r="AU74" s="85"/>
      <c r="AV74" s="85"/>
      <c r="AW74" s="411"/>
      <c r="AX74" s="237"/>
      <c r="AY74" s="237" t="str">
        <f t="shared" si="65"/>
        <v/>
      </c>
      <c r="AZ74" s="237"/>
      <c r="BA74" s="89" t="str">
        <f t="shared" si="66"/>
        <v/>
      </c>
      <c r="BB74" s="85"/>
      <c r="BC74" s="237"/>
      <c r="BD74" s="89" t="str">
        <f t="shared" si="67"/>
        <v/>
      </c>
      <c r="BE74" s="85"/>
      <c r="BF74" s="237" t="str">
        <f t="shared" si="68"/>
        <v/>
      </c>
      <c r="BG74" s="85"/>
      <c r="BH74" s="85"/>
      <c r="BI74" s="85"/>
      <c r="BJ74" s="85"/>
      <c r="BK74" s="237"/>
      <c r="BL74" s="237"/>
      <c r="BM74" s="412"/>
      <c r="BN74" s="412"/>
      <c r="BO74" s="85"/>
      <c r="BP74" s="85"/>
      <c r="BQ74" s="85"/>
      <c r="BR74" s="85"/>
      <c r="BS74" s="237"/>
      <c r="BT74" s="85"/>
      <c r="BU74" s="85"/>
      <c r="BV74" s="85"/>
      <c r="BW74" s="85"/>
      <c r="BX74" s="85"/>
      <c r="BY74" s="85"/>
      <c r="BZ74" s="85" t="str">
        <f t="shared" si="69"/>
        <v/>
      </c>
      <c r="CA74" s="85"/>
      <c r="CB74" s="85"/>
      <c r="CC74" s="85" t="str">
        <f t="shared" si="70"/>
        <v/>
      </c>
      <c r="CD74" s="85"/>
      <c r="CE74" s="85" t="str">
        <f t="shared" si="71"/>
        <v/>
      </c>
      <c r="CF74" s="85"/>
      <c r="CG74" s="85" t="str">
        <f t="shared" si="72"/>
        <v/>
      </c>
      <c r="CH74" s="271"/>
      <c r="CI74" s="85" t="str">
        <f t="shared" si="73"/>
        <v/>
      </c>
      <c r="CJ74" s="85" t="str">
        <f t="shared" si="74"/>
        <v/>
      </c>
      <c r="CK74" s="85" t="str">
        <f t="shared" si="75"/>
        <v/>
      </c>
      <c r="CL74" s="85"/>
      <c r="CM74" s="85" t="str">
        <f t="shared" si="76"/>
        <v/>
      </c>
      <c r="CN74" s="238"/>
      <c r="CO74" s="238" t="s">
        <v>5304</v>
      </c>
      <c r="CP74" s="112"/>
      <c r="CQ74" s="112"/>
      <c r="CR74" s="133" t="str">
        <f t="shared" ca="1" si="77"/>
        <v/>
      </c>
      <c r="CS74" s="112"/>
      <c r="CT74" s="112"/>
      <c r="CU74" s="112"/>
      <c r="CV74" s="119"/>
    </row>
    <row r="75" spans="1:100" collapsed="1" x14ac:dyDescent="0.2">
      <c r="A75" s="237"/>
      <c r="B75" s="237"/>
      <c r="C75" s="89" t="str">
        <f t="shared" si="49"/>
        <v/>
      </c>
      <c r="D75" s="85"/>
      <c r="E75" s="85"/>
      <c r="F75" s="237"/>
      <c r="G75" s="237"/>
      <c r="H75" s="237"/>
      <c r="I75" s="237"/>
      <c r="J75" s="89" t="str">
        <f t="shared" si="50"/>
        <v/>
      </c>
      <c r="K75" s="85"/>
      <c r="L75" s="85"/>
      <c r="M75" s="85" t="str">
        <f t="shared" si="51"/>
        <v/>
      </c>
      <c r="N75" s="86"/>
      <c r="O75" s="89" t="str">
        <f t="shared" si="52"/>
        <v/>
      </c>
      <c r="P75" s="237"/>
      <c r="Q75" s="89" t="str">
        <f t="shared" si="53"/>
        <v/>
      </c>
      <c r="R75" s="237"/>
      <c r="S75" s="89" t="str">
        <f t="shared" si="54"/>
        <v/>
      </c>
      <c r="T75" s="85"/>
      <c r="U75" s="89" t="str">
        <f t="shared" si="55"/>
        <v/>
      </c>
      <c r="V75" s="409" t="str">
        <f t="shared" si="56"/>
        <v/>
      </c>
      <c r="W75" s="85"/>
      <c r="X75" s="89" t="str">
        <f t="shared" si="57"/>
        <v/>
      </c>
      <c r="Y75" s="237"/>
      <c r="Z75" s="89" t="str">
        <f t="shared" si="58"/>
        <v/>
      </c>
      <c r="AA75" s="237"/>
      <c r="AB75" s="85"/>
      <c r="AC75" s="85"/>
      <c r="AD75" s="237"/>
      <c r="AE75" s="89" t="str">
        <f t="shared" si="59"/>
        <v/>
      </c>
      <c r="AF75" s="85"/>
      <c r="AG75" s="85" t="str">
        <f t="shared" si="60"/>
        <v/>
      </c>
      <c r="AH75" s="237"/>
      <c r="AI75" s="237" t="str">
        <f t="shared" si="61"/>
        <v/>
      </c>
      <c r="AJ75" s="237"/>
      <c r="AK75" s="237"/>
      <c r="AL75" s="237" t="str">
        <f t="shared" si="62"/>
        <v/>
      </c>
      <c r="AM75" s="271"/>
      <c r="AN75" s="237"/>
      <c r="AO75" s="89" t="str">
        <f t="shared" si="63"/>
        <v/>
      </c>
      <c r="AP75" s="85"/>
      <c r="AQ75" s="85"/>
      <c r="AR75" s="410"/>
      <c r="AS75" s="237"/>
      <c r="AT75" s="89" t="str">
        <f t="shared" si="64"/>
        <v/>
      </c>
      <c r="AU75" s="85"/>
      <c r="AV75" s="85"/>
      <c r="AW75" s="411"/>
      <c r="AX75" s="237"/>
      <c r="AY75" s="237" t="str">
        <f t="shared" si="65"/>
        <v/>
      </c>
      <c r="AZ75" s="237"/>
      <c r="BA75" s="89" t="str">
        <f t="shared" si="66"/>
        <v/>
      </c>
      <c r="BB75" s="85"/>
      <c r="BC75" s="237"/>
      <c r="BD75" s="89" t="str">
        <f t="shared" si="67"/>
        <v/>
      </c>
      <c r="BE75" s="85"/>
      <c r="BF75" s="237" t="str">
        <f t="shared" si="68"/>
        <v/>
      </c>
      <c r="BG75" s="85"/>
      <c r="BH75" s="85"/>
      <c r="BI75" s="85"/>
      <c r="BJ75" s="85"/>
      <c r="BK75" s="237"/>
      <c r="BL75" s="237"/>
      <c r="BM75" s="412"/>
      <c r="BN75" s="412"/>
      <c r="BO75" s="85"/>
      <c r="BP75" s="85"/>
      <c r="BQ75" s="85"/>
      <c r="BR75" s="85"/>
      <c r="BS75" s="237"/>
      <c r="BT75" s="85"/>
      <c r="BU75" s="85"/>
      <c r="BV75" s="85"/>
      <c r="BW75" s="85"/>
      <c r="BX75" s="85"/>
      <c r="BY75" s="85"/>
      <c r="BZ75" s="85" t="str">
        <f t="shared" si="69"/>
        <v/>
      </c>
      <c r="CA75" s="85"/>
      <c r="CB75" s="85"/>
      <c r="CC75" s="85" t="str">
        <f t="shared" si="70"/>
        <v/>
      </c>
      <c r="CD75" s="85"/>
      <c r="CE75" s="85" t="str">
        <f t="shared" si="71"/>
        <v/>
      </c>
      <c r="CF75" s="85"/>
      <c r="CG75" s="85" t="str">
        <f t="shared" si="72"/>
        <v/>
      </c>
      <c r="CH75" s="271"/>
      <c r="CI75" s="85" t="str">
        <f t="shared" si="73"/>
        <v/>
      </c>
      <c r="CJ75" s="85" t="str">
        <f t="shared" si="74"/>
        <v/>
      </c>
      <c r="CK75" s="85" t="str">
        <f t="shared" si="75"/>
        <v/>
      </c>
      <c r="CL75" s="85"/>
      <c r="CM75" s="85" t="str">
        <f t="shared" si="76"/>
        <v/>
      </c>
      <c r="CN75" s="238"/>
      <c r="CO75" s="238" t="s">
        <v>5304</v>
      </c>
      <c r="CP75" s="112"/>
      <c r="CQ75" s="112"/>
      <c r="CR75" s="133" t="str">
        <f t="shared" ca="1" si="77"/>
        <v/>
      </c>
      <c r="CS75" s="112"/>
      <c r="CT75" s="112"/>
      <c r="CU75" s="112"/>
      <c r="CV75" s="119"/>
    </row>
    <row r="76" spans="1:100" collapsed="1" x14ac:dyDescent="0.2">
      <c r="A76" s="237"/>
      <c r="B76" s="237"/>
      <c r="C76" s="89" t="str">
        <f t="shared" si="49"/>
        <v/>
      </c>
      <c r="D76" s="85"/>
      <c r="E76" s="85"/>
      <c r="F76" s="237"/>
      <c r="G76" s="237"/>
      <c r="H76" s="237"/>
      <c r="I76" s="237"/>
      <c r="J76" s="89" t="str">
        <f t="shared" si="50"/>
        <v/>
      </c>
      <c r="K76" s="85"/>
      <c r="L76" s="85"/>
      <c r="M76" s="85" t="str">
        <f t="shared" si="51"/>
        <v/>
      </c>
      <c r="N76" s="86"/>
      <c r="O76" s="89" t="str">
        <f t="shared" si="52"/>
        <v/>
      </c>
      <c r="P76" s="237"/>
      <c r="Q76" s="89" t="str">
        <f t="shared" si="53"/>
        <v/>
      </c>
      <c r="R76" s="237"/>
      <c r="S76" s="89" t="str">
        <f t="shared" si="54"/>
        <v/>
      </c>
      <c r="T76" s="85"/>
      <c r="U76" s="89" t="str">
        <f t="shared" si="55"/>
        <v/>
      </c>
      <c r="V76" s="409" t="str">
        <f t="shared" si="56"/>
        <v/>
      </c>
      <c r="W76" s="85"/>
      <c r="X76" s="89" t="str">
        <f t="shared" si="57"/>
        <v/>
      </c>
      <c r="Y76" s="237"/>
      <c r="Z76" s="89" t="str">
        <f t="shared" si="58"/>
        <v/>
      </c>
      <c r="AA76" s="237"/>
      <c r="AB76" s="85"/>
      <c r="AC76" s="85"/>
      <c r="AD76" s="237"/>
      <c r="AE76" s="89" t="str">
        <f t="shared" si="59"/>
        <v/>
      </c>
      <c r="AF76" s="85"/>
      <c r="AG76" s="85" t="str">
        <f t="shared" si="60"/>
        <v/>
      </c>
      <c r="AH76" s="237"/>
      <c r="AI76" s="237" t="str">
        <f t="shared" si="61"/>
        <v/>
      </c>
      <c r="AJ76" s="237"/>
      <c r="AK76" s="237"/>
      <c r="AL76" s="237" t="str">
        <f t="shared" si="62"/>
        <v/>
      </c>
      <c r="AM76" s="271"/>
      <c r="AN76" s="237"/>
      <c r="AO76" s="89" t="str">
        <f t="shared" si="63"/>
        <v/>
      </c>
      <c r="AP76" s="85"/>
      <c r="AQ76" s="85"/>
      <c r="AR76" s="410"/>
      <c r="AS76" s="237"/>
      <c r="AT76" s="89" t="str">
        <f t="shared" si="64"/>
        <v/>
      </c>
      <c r="AU76" s="85"/>
      <c r="AV76" s="85"/>
      <c r="AW76" s="411"/>
      <c r="AX76" s="237"/>
      <c r="AY76" s="237" t="str">
        <f t="shared" si="65"/>
        <v/>
      </c>
      <c r="AZ76" s="237"/>
      <c r="BA76" s="89" t="str">
        <f t="shared" si="66"/>
        <v/>
      </c>
      <c r="BB76" s="85"/>
      <c r="BC76" s="237"/>
      <c r="BD76" s="89" t="str">
        <f t="shared" si="67"/>
        <v/>
      </c>
      <c r="BE76" s="85"/>
      <c r="BF76" s="237" t="str">
        <f t="shared" si="68"/>
        <v/>
      </c>
      <c r="BG76" s="85"/>
      <c r="BH76" s="85"/>
      <c r="BI76" s="85"/>
      <c r="BJ76" s="85"/>
      <c r="BK76" s="237"/>
      <c r="BL76" s="237"/>
      <c r="BM76" s="412"/>
      <c r="BN76" s="412"/>
      <c r="BO76" s="85"/>
      <c r="BP76" s="85"/>
      <c r="BQ76" s="85"/>
      <c r="BR76" s="85"/>
      <c r="BS76" s="237"/>
      <c r="BT76" s="85"/>
      <c r="BU76" s="85"/>
      <c r="BV76" s="85"/>
      <c r="BW76" s="85"/>
      <c r="BX76" s="85"/>
      <c r="BY76" s="85"/>
      <c r="BZ76" s="85" t="str">
        <f t="shared" si="69"/>
        <v/>
      </c>
      <c r="CA76" s="85"/>
      <c r="CB76" s="85"/>
      <c r="CC76" s="85" t="str">
        <f t="shared" si="70"/>
        <v/>
      </c>
      <c r="CD76" s="85"/>
      <c r="CE76" s="85" t="str">
        <f t="shared" si="71"/>
        <v/>
      </c>
      <c r="CF76" s="85"/>
      <c r="CG76" s="85" t="str">
        <f t="shared" si="72"/>
        <v/>
      </c>
      <c r="CH76" s="271"/>
      <c r="CI76" s="85" t="str">
        <f t="shared" si="73"/>
        <v/>
      </c>
      <c r="CJ76" s="85" t="str">
        <f t="shared" si="74"/>
        <v/>
      </c>
      <c r="CK76" s="85" t="str">
        <f t="shared" si="75"/>
        <v/>
      </c>
      <c r="CL76" s="85"/>
      <c r="CM76" s="85" t="str">
        <f t="shared" si="76"/>
        <v/>
      </c>
      <c r="CN76" s="238"/>
      <c r="CO76" s="238" t="s">
        <v>5304</v>
      </c>
      <c r="CP76" s="112"/>
      <c r="CQ76" s="112"/>
      <c r="CR76" s="133" t="str">
        <f t="shared" ca="1" si="77"/>
        <v/>
      </c>
      <c r="CS76" s="112"/>
      <c r="CT76" s="112"/>
      <c r="CU76" s="112"/>
      <c r="CV76" s="119"/>
    </row>
    <row r="77" spans="1:100" collapsed="1" x14ac:dyDescent="0.2">
      <c r="A77" s="237"/>
      <c r="B77" s="237"/>
      <c r="C77" s="89" t="str">
        <f t="shared" si="49"/>
        <v/>
      </c>
      <c r="D77" s="85"/>
      <c r="E77" s="85"/>
      <c r="F77" s="237"/>
      <c r="G77" s="237"/>
      <c r="H77" s="237"/>
      <c r="I77" s="237"/>
      <c r="J77" s="89" t="str">
        <f t="shared" si="50"/>
        <v/>
      </c>
      <c r="K77" s="85"/>
      <c r="L77" s="85"/>
      <c r="M77" s="85" t="str">
        <f t="shared" si="51"/>
        <v/>
      </c>
      <c r="N77" s="86"/>
      <c r="O77" s="89" t="str">
        <f t="shared" si="52"/>
        <v/>
      </c>
      <c r="P77" s="237"/>
      <c r="Q77" s="89" t="str">
        <f t="shared" si="53"/>
        <v/>
      </c>
      <c r="R77" s="237"/>
      <c r="S77" s="89" t="str">
        <f t="shared" si="54"/>
        <v/>
      </c>
      <c r="T77" s="85"/>
      <c r="U77" s="89" t="str">
        <f t="shared" si="55"/>
        <v/>
      </c>
      <c r="V77" s="409" t="str">
        <f t="shared" si="56"/>
        <v/>
      </c>
      <c r="W77" s="85"/>
      <c r="X77" s="89" t="str">
        <f t="shared" si="57"/>
        <v/>
      </c>
      <c r="Y77" s="237"/>
      <c r="Z77" s="89" t="str">
        <f t="shared" si="58"/>
        <v/>
      </c>
      <c r="AA77" s="237"/>
      <c r="AB77" s="85"/>
      <c r="AC77" s="85"/>
      <c r="AD77" s="237"/>
      <c r="AE77" s="89" t="str">
        <f t="shared" si="59"/>
        <v/>
      </c>
      <c r="AF77" s="85"/>
      <c r="AG77" s="85" t="str">
        <f t="shared" si="60"/>
        <v/>
      </c>
      <c r="AH77" s="237"/>
      <c r="AI77" s="237" t="str">
        <f t="shared" si="61"/>
        <v/>
      </c>
      <c r="AJ77" s="237"/>
      <c r="AK77" s="237"/>
      <c r="AL77" s="237" t="str">
        <f t="shared" si="62"/>
        <v/>
      </c>
      <c r="AM77" s="271"/>
      <c r="AN77" s="237"/>
      <c r="AO77" s="89" t="str">
        <f t="shared" si="63"/>
        <v/>
      </c>
      <c r="AP77" s="85"/>
      <c r="AQ77" s="85"/>
      <c r="AR77" s="410"/>
      <c r="AS77" s="237"/>
      <c r="AT77" s="89" t="str">
        <f t="shared" si="64"/>
        <v/>
      </c>
      <c r="AU77" s="85"/>
      <c r="AV77" s="85"/>
      <c r="AW77" s="411"/>
      <c r="AX77" s="237"/>
      <c r="AY77" s="237" t="str">
        <f t="shared" si="65"/>
        <v/>
      </c>
      <c r="AZ77" s="237"/>
      <c r="BA77" s="89" t="str">
        <f t="shared" si="66"/>
        <v/>
      </c>
      <c r="BB77" s="85"/>
      <c r="BC77" s="237"/>
      <c r="BD77" s="89" t="str">
        <f t="shared" si="67"/>
        <v/>
      </c>
      <c r="BE77" s="85"/>
      <c r="BF77" s="237" t="str">
        <f t="shared" si="68"/>
        <v/>
      </c>
      <c r="BG77" s="85"/>
      <c r="BH77" s="85"/>
      <c r="BI77" s="85"/>
      <c r="BJ77" s="85"/>
      <c r="BK77" s="237"/>
      <c r="BL77" s="237"/>
      <c r="BM77" s="412"/>
      <c r="BN77" s="412"/>
      <c r="BO77" s="85"/>
      <c r="BP77" s="85"/>
      <c r="BQ77" s="85"/>
      <c r="BR77" s="85"/>
      <c r="BS77" s="237"/>
      <c r="BT77" s="85"/>
      <c r="BU77" s="85"/>
      <c r="BV77" s="85"/>
      <c r="BW77" s="85"/>
      <c r="BX77" s="85"/>
      <c r="BY77" s="85"/>
      <c r="BZ77" s="85" t="str">
        <f t="shared" si="69"/>
        <v/>
      </c>
      <c r="CA77" s="85"/>
      <c r="CB77" s="85"/>
      <c r="CC77" s="85" t="str">
        <f t="shared" si="70"/>
        <v/>
      </c>
      <c r="CD77" s="85"/>
      <c r="CE77" s="85" t="str">
        <f t="shared" si="71"/>
        <v/>
      </c>
      <c r="CF77" s="85"/>
      <c r="CG77" s="85" t="str">
        <f t="shared" si="72"/>
        <v/>
      </c>
      <c r="CH77" s="271"/>
      <c r="CI77" s="85" t="str">
        <f t="shared" si="73"/>
        <v/>
      </c>
      <c r="CJ77" s="85" t="str">
        <f t="shared" si="74"/>
        <v/>
      </c>
      <c r="CK77" s="85" t="str">
        <f t="shared" si="75"/>
        <v/>
      </c>
      <c r="CL77" s="85"/>
      <c r="CM77" s="85" t="str">
        <f t="shared" si="76"/>
        <v/>
      </c>
      <c r="CN77" s="238"/>
      <c r="CO77" s="238" t="s">
        <v>5304</v>
      </c>
      <c r="CP77" s="112"/>
      <c r="CQ77" s="112"/>
      <c r="CR77" s="133" t="str">
        <f t="shared" ca="1" si="77"/>
        <v/>
      </c>
      <c r="CS77" s="112"/>
      <c r="CT77" s="112"/>
      <c r="CU77" s="112"/>
      <c r="CV77" s="119"/>
    </row>
    <row r="78" spans="1:100" collapsed="1" x14ac:dyDescent="0.2">
      <c r="A78" s="237"/>
      <c r="B78" s="237"/>
      <c r="C78" s="89" t="str">
        <f t="shared" si="49"/>
        <v/>
      </c>
      <c r="D78" s="85"/>
      <c r="E78" s="85"/>
      <c r="F78" s="237"/>
      <c r="G78" s="237"/>
      <c r="H78" s="237"/>
      <c r="I78" s="237"/>
      <c r="J78" s="89" t="str">
        <f t="shared" si="50"/>
        <v/>
      </c>
      <c r="K78" s="85"/>
      <c r="L78" s="85"/>
      <c r="M78" s="85" t="str">
        <f t="shared" si="51"/>
        <v/>
      </c>
      <c r="N78" s="86"/>
      <c r="O78" s="89" t="str">
        <f t="shared" si="52"/>
        <v/>
      </c>
      <c r="P78" s="237"/>
      <c r="Q78" s="89" t="str">
        <f t="shared" si="53"/>
        <v/>
      </c>
      <c r="R78" s="237"/>
      <c r="S78" s="89" t="str">
        <f t="shared" si="54"/>
        <v/>
      </c>
      <c r="T78" s="85"/>
      <c r="U78" s="89" t="str">
        <f t="shared" si="55"/>
        <v/>
      </c>
      <c r="V78" s="409" t="str">
        <f t="shared" si="56"/>
        <v/>
      </c>
      <c r="W78" s="85"/>
      <c r="X78" s="89" t="str">
        <f t="shared" si="57"/>
        <v/>
      </c>
      <c r="Y78" s="237"/>
      <c r="Z78" s="89" t="str">
        <f t="shared" si="58"/>
        <v/>
      </c>
      <c r="AA78" s="237"/>
      <c r="AB78" s="85"/>
      <c r="AC78" s="85"/>
      <c r="AD78" s="237"/>
      <c r="AE78" s="89" t="str">
        <f t="shared" si="59"/>
        <v/>
      </c>
      <c r="AF78" s="85"/>
      <c r="AG78" s="85" t="str">
        <f t="shared" si="60"/>
        <v/>
      </c>
      <c r="AH78" s="237"/>
      <c r="AI78" s="237" t="str">
        <f t="shared" si="61"/>
        <v/>
      </c>
      <c r="AJ78" s="237"/>
      <c r="AK78" s="237"/>
      <c r="AL78" s="237" t="str">
        <f t="shared" si="62"/>
        <v/>
      </c>
      <c r="AM78" s="271"/>
      <c r="AN78" s="237"/>
      <c r="AO78" s="89" t="str">
        <f t="shared" si="63"/>
        <v/>
      </c>
      <c r="AP78" s="85"/>
      <c r="AQ78" s="85"/>
      <c r="AR78" s="410"/>
      <c r="AS78" s="237"/>
      <c r="AT78" s="89" t="str">
        <f t="shared" si="64"/>
        <v/>
      </c>
      <c r="AU78" s="85"/>
      <c r="AV78" s="85"/>
      <c r="AW78" s="411"/>
      <c r="AX78" s="237"/>
      <c r="AY78" s="237" t="str">
        <f t="shared" si="65"/>
        <v/>
      </c>
      <c r="AZ78" s="237"/>
      <c r="BA78" s="89" t="str">
        <f t="shared" si="66"/>
        <v/>
      </c>
      <c r="BB78" s="85"/>
      <c r="BC78" s="237"/>
      <c r="BD78" s="89" t="str">
        <f t="shared" si="67"/>
        <v/>
      </c>
      <c r="BE78" s="85"/>
      <c r="BF78" s="237" t="str">
        <f t="shared" si="68"/>
        <v/>
      </c>
      <c r="BG78" s="85"/>
      <c r="BH78" s="85"/>
      <c r="BI78" s="85"/>
      <c r="BJ78" s="85"/>
      <c r="BK78" s="237"/>
      <c r="BL78" s="237"/>
      <c r="BM78" s="412"/>
      <c r="BN78" s="412"/>
      <c r="BO78" s="85"/>
      <c r="BP78" s="85"/>
      <c r="BQ78" s="85"/>
      <c r="BR78" s="85"/>
      <c r="BS78" s="237"/>
      <c r="BT78" s="85"/>
      <c r="BU78" s="85"/>
      <c r="BV78" s="85"/>
      <c r="BW78" s="85"/>
      <c r="BX78" s="85"/>
      <c r="BY78" s="85"/>
      <c r="BZ78" s="85" t="str">
        <f t="shared" si="69"/>
        <v/>
      </c>
      <c r="CA78" s="85"/>
      <c r="CB78" s="85"/>
      <c r="CC78" s="85" t="str">
        <f t="shared" si="70"/>
        <v/>
      </c>
      <c r="CD78" s="85"/>
      <c r="CE78" s="85" t="str">
        <f t="shared" si="71"/>
        <v/>
      </c>
      <c r="CF78" s="85"/>
      <c r="CG78" s="85" t="str">
        <f t="shared" si="72"/>
        <v/>
      </c>
      <c r="CH78" s="271"/>
      <c r="CI78" s="85" t="str">
        <f t="shared" si="73"/>
        <v/>
      </c>
      <c r="CJ78" s="85" t="str">
        <f t="shared" si="74"/>
        <v/>
      </c>
      <c r="CK78" s="85" t="str">
        <f t="shared" si="75"/>
        <v/>
      </c>
      <c r="CL78" s="85"/>
      <c r="CM78" s="85" t="str">
        <f t="shared" si="76"/>
        <v/>
      </c>
      <c r="CN78" s="238"/>
      <c r="CO78" s="238" t="s">
        <v>5304</v>
      </c>
      <c r="CP78" s="112"/>
      <c r="CQ78" s="112"/>
      <c r="CR78" s="133" t="str">
        <f t="shared" ca="1" si="77"/>
        <v/>
      </c>
      <c r="CS78" s="112"/>
      <c r="CT78" s="112"/>
      <c r="CU78" s="112"/>
      <c r="CV78" s="119"/>
    </row>
    <row r="79" spans="1:100" collapsed="1" x14ac:dyDescent="0.2">
      <c r="A79" s="237"/>
      <c r="B79" s="237"/>
      <c r="C79" s="89" t="str">
        <f t="shared" si="49"/>
        <v/>
      </c>
      <c r="D79" s="85"/>
      <c r="E79" s="85"/>
      <c r="F79" s="237"/>
      <c r="G79" s="237"/>
      <c r="H79" s="237"/>
      <c r="I79" s="237"/>
      <c r="J79" s="89" t="str">
        <f t="shared" si="50"/>
        <v/>
      </c>
      <c r="K79" s="85"/>
      <c r="L79" s="85"/>
      <c r="M79" s="85" t="str">
        <f t="shared" si="51"/>
        <v/>
      </c>
      <c r="N79" s="86"/>
      <c r="O79" s="89" t="str">
        <f t="shared" si="52"/>
        <v/>
      </c>
      <c r="P79" s="237"/>
      <c r="Q79" s="89" t="str">
        <f t="shared" si="53"/>
        <v/>
      </c>
      <c r="R79" s="237"/>
      <c r="S79" s="89" t="str">
        <f t="shared" si="54"/>
        <v/>
      </c>
      <c r="T79" s="85"/>
      <c r="U79" s="89" t="str">
        <f t="shared" si="55"/>
        <v/>
      </c>
      <c r="V79" s="409" t="str">
        <f t="shared" si="56"/>
        <v/>
      </c>
      <c r="W79" s="85"/>
      <c r="X79" s="89" t="str">
        <f t="shared" si="57"/>
        <v/>
      </c>
      <c r="Y79" s="237"/>
      <c r="Z79" s="89" t="str">
        <f t="shared" si="58"/>
        <v/>
      </c>
      <c r="AA79" s="237"/>
      <c r="AB79" s="85"/>
      <c r="AC79" s="85"/>
      <c r="AD79" s="237"/>
      <c r="AE79" s="89" t="str">
        <f t="shared" si="59"/>
        <v/>
      </c>
      <c r="AF79" s="85"/>
      <c r="AG79" s="85" t="str">
        <f t="shared" si="60"/>
        <v/>
      </c>
      <c r="AH79" s="237"/>
      <c r="AI79" s="237" t="str">
        <f t="shared" si="61"/>
        <v/>
      </c>
      <c r="AJ79" s="237"/>
      <c r="AK79" s="237"/>
      <c r="AL79" s="237" t="str">
        <f t="shared" si="62"/>
        <v/>
      </c>
      <c r="AM79" s="271"/>
      <c r="AN79" s="237"/>
      <c r="AO79" s="89" t="str">
        <f t="shared" si="63"/>
        <v/>
      </c>
      <c r="AP79" s="85"/>
      <c r="AQ79" s="85"/>
      <c r="AR79" s="410"/>
      <c r="AS79" s="237"/>
      <c r="AT79" s="89" t="str">
        <f t="shared" si="64"/>
        <v/>
      </c>
      <c r="AU79" s="85"/>
      <c r="AV79" s="85"/>
      <c r="AW79" s="411"/>
      <c r="AX79" s="237"/>
      <c r="AY79" s="237" t="str">
        <f t="shared" si="65"/>
        <v/>
      </c>
      <c r="AZ79" s="237"/>
      <c r="BA79" s="89" t="str">
        <f t="shared" si="66"/>
        <v/>
      </c>
      <c r="BB79" s="85"/>
      <c r="BC79" s="237"/>
      <c r="BD79" s="89" t="str">
        <f t="shared" si="67"/>
        <v/>
      </c>
      <c r="BE79" s="85"/>
      <c r="BF79" s="237" t="str">
        <f t="shared" si="68"/>
        <v/>
      </c>
      <c r="BG79" s="85"/>
      <c r="BH79" s="85"/>
      <c r="BI79" s="85"/>
      <c r="BJ79" s="85"/>
      <c r="BK79" s="237"/>
      <c r="BL79" s="237"/>
      <c r="BM79" s="412"/>
      <c r="BN79" s="412"/>
      <c r="BO79" s="85"/>
      <c r="BP79" s="85"/>
      <c r="BQ79" s="85"/>
      <c r="BR79" s="85"/>
      <c r="BS79" s="237"/>
      <c r="BT79" s="85"/>
      <c r="BU79" s="85"/>
      <c r="BV79" s="85"/>
      <c r="BW79" s="85"/>
      <c r="BX79" s="85"/>
      <c r="BY79" s="85"/>
      <c r="BZ79" s="85" t="str">
        <f t="shared" si="69"/>
        <v/>
      </c>
      <c r="CA79" s="85"/>
      <c r="CB79" s="85"/>
      <c r="CC79" s="85" t="str">
        <f t="shared" si="70"/>
        <v/>
      </c>
      <c r="CD79" s="85"/>
      <c r="CE79" s="85" t="str">
        <f t="shared" si="71"/>
        <v/>
      </c>
      <c r="CF79" s="85"/>
      <c r="CG79" s="85" t="str">
        <f t="shared" si="72"/>
        <v/>
      </c>
      <c r="CH79" s="271"/>
      <c r="CI79" s="85" t="str">
        <f t="shared" si="73"/>
        <v/>
      </c>
      <c r="CJ79" s="85" t="str">
        <f t="shared" si="74"/>
        <v/>
      </c>
      <c r="CK79" s="85" t="str">
        <f t="shared" si="75"/>
        <v/>
      </c>
      <c r="CL79" s="85"/>
      <c r="CM79" s="85" t="str">
        <f t="shared" si="76"/>
        <v/>
      </c>
      <c r="CN79" s="238"/>
      <c r="CO79" s="238" t="s">
        <v>5304</v>
      </c>
      <c r="CP79" s="112"/>
      <c r="CQ79" s="112"/>
      <c r="CR79" s="133" t="str">
        <f t="shared" ca="1" si="77"/>
        <v/>
      </c>
      <c r="CS79" s="112"/>
      <c r="CT79" s="112"/>
      <c r="CU79" s="112"/>
      <c r="CV79" s="119"/>
    </row>
    <row r="80" spans="1:100" collapsed="1" x14ac:dyDescent="0.2">
      <c r="A80" s="237"/>
      <c r="B80" s="237"/>
      <c r="C80" s="89" t="str">
        <f t="shared" si="49"/>
        <v/>
      </c>
      <c r="D80" s="85"/>
      <c r="E80" s="85"/>
      <c r="F80" s="237"/>
      <c r="G80" s="237"/>
      <c r="H80" s="237"/>
      <c r="I80" s="237"/>
      <c r="J80" s="89" t="str">
        <f t="shared" si="50"/>
        <v/>
      </c>
      <c r="K80" s="85"/>
      <c r="L80" s="85"/>
      <c r="M80" s="85" t="str">
        <f t="shared" si="51"/>
        <v/>
      </c>
      <c r="N80" s="86"/>
      <c r="O80" s="89" t="str">
        <f t="shared" si="52"/>
        <v/>
      </c>
      <c r="P80" s="237"/>
      <c r="Q80" s="89" t="str">
        <f t="shared" si="53"/>
        <v/>
      </c>
      <c r="R80" s="237"/>
      <c r="S80" s="89" t="str">
        <f t="shared" si="54"/>
        <v/>
      </c>
      <c r="T80" s="85"/>
      <c r="U80" s="89" t="str">
        <f t="shared" si="55"/>
        <v/>
      </c>
      <c r="V80" s="409" t="str">
        <f t="shared" si="56"/>
        <v/>
      </c>
      <c r="W80" s="85"/>
      <c r="X80" s="89" t="str">
        <f t="shared" si="57"/>
        <v/>
      </c>
      <c r="Y80" s="237"/>
      <c r="Z80" s="89" t="str">
        <f t="shared" si="58"/>
        <v/>
      </c>
      <c r="AA80" s="237"/>
      <c r="AB80" s="85"/>
      <c r="AC80" s="85"/>
      <c r="AD80" s="237"/>
      <c r="AE80" s="89" t="str">
        <f t="shared" si="59"/>
        <v/>
      </c>
      <c r="AF80" s="85"/>
      <c r="AG80" s="85" t="str">
        <f t="shared" si="60"/>
        <v/>
      </c>
      <c r="AH80" s="237"/>
      <c r="AI80" s="237" t="str">
        <f t="shared" si="61"/>
        <v/>
      </c>
      <c r="AJ80" s="237"/>
      <c r="AK80" s="237"/>
      <c r="AL80" s="237" t="str">
        <f t="shared" si="62"/>
        <v/>
      </c>
      <c r="AM80" s="271"/>
      <c r="AN80" s="237"/>
      <c r="AO80" s="89" t="str">
        <f t="shared" si="63"/>
        <v/>
      </c>
      <c r="AP80" s="85"/>
      <c r="AQ80" s="85"/>
      <c r="AR80" s="410"/>
      <c r="AS80" s="237"/>
      <c r="AT80" s="89" t="str">
        <f t="shared" si="64"/>
        <v/>
      </c>
      <c r="AU80" s="85"/>
      <c r="AV80" s="85"/>
      <c r="AW80" s="411"/>
      <c r="AX80" s="237"/>
      <c r="AY80" s="237" t="str">
        <f t="shared" si="65"/>
        <v/>
      </c>
      <c r="AZ80" s="237"/>
      <c r="BA80" s="89" t="str">
        <f t="shared" si="66"/>
        <v/>
      </c>
      <c r="BB80" s="85"/>
      <c r="BC80" s="237"/>
      <c r="BD80" s="89" t="str">
        <f t="shared" si="67"/>
        <v/>
      </c>
      <c r="BE80" s="85"/>
      <c r="BF80" s="237" t="str">
        <f t="shared" si="68"/>
        <v/>
      </c>
      <c r="BG80" s="85"/>
      <c r="BH80" s="85"/>
      <c r="BI80" s="85"/>
      <c r="BJ80" s="85"/>
      <c r="BK80" s="237"/>
      <c r="BL80" s="237"/>
      <c r="BM80" s="412"/>
      <c r="BN80" s="412"/>
      <c r="BO80" s="85"/>
      <c r="BP80" s="85"/>
      <c r="BQ80" s="85"/>
      <c r="BR80" s="85"/>
      <c r="BS80" s="237"/>
      <c r="BT80" s="85"/>
      <c r="BU80" s="85"/>
      <c r="BV80" s="85"/>
      <c r="BW80" s="85"/>
      <c r="BX80" s="85"/>
      <c r="BY80" s="85"/>
      <c r="BZ80" s="85" t="str">
        <f t="shared" si="69"/>
        <v/>
      </c>
      <c r="CA80" s="85"/>
      <c r="CB80" s="85"/>
      <c r="CC80" s="85" t="str">
        <f t="shared" si="70"/>
        <v/>
      </c>
      <c r="CD80" s="85"/>
      <c r="CE80" s="85" t="str">
        <f t="shared" si="71"/>
        <v/>
      </c>
      <c r="CF80" s="85"/>
      <c r="CG80" s="85" t="str">
        <f t="shared" si="72"/>
        <v/>
      </c>
      <c r="CH80" s="271"/>
      <c r="CI80" s="85" t="str">
        <f t="shared" si="73"/>
        <v/>
      </c>
      <c r="CJ80" s="85" t="str">
        <f t="shared" si="74"/>
        <v/>
      </c>
      <c r="CK80" s="85" t="str">
        <f t="shared" si="75"/>
        <v/>
      </c>
      <c r="CL80" s="85"/>
      <c r="CM80" s="85" t="str">
        <f t="shared" si="76"/>
        <v/>
      </c>
      <c r="CN80" s="238"/>
      <c r="CO80" s="238" t="s">
        <v>5304</v>
      </c>
      <c r="CP80" s="112"/>
      <c r="CQ80" s="112"/>
      <c r="CR80" s="133" t="str">
        <f t="shared" ca="1" si="77"/>
        <v/>
      </c>
      <c r="CS80" s="112"/>
      <c r="CT80" s="112"/>
      <c r="CU80" s="112"/>
      <c r="CV80" s="119"/>
    </row>
    <row r="81" spans="1:100" collapsed="1" x14ac:dyDescent="0.2">
      <c r="A81" s="237"/>
      <c r="B81" s="237"/>
      <c r="C81" s="89" t="str">
        <f t="shared" si="49"/>
        <v/>
      </c>
      <c r="D81" s="85"/>
      <c r="E81" s="85"/>
      <c r="F81" s="237"/>
      <c r="G81" s="237"/>
      <c r="H81" s="237"/>
      <c r="I81" s="237"/>
      <c r="J81" s="89" t="str">
        <f t="shared" si="50"/>
        <v/>
      </c>
      <c r="K81" s="85"/>
      <c r="L81" s="85"/>
      <c r="M81" s="85" t="str">
        <f t="shared" si="51"/>
        <v/>
      </c>
      <c r="N81" s="86"/>
      <c r="O81" s="89" t="str">
        <f t="shared" si="52"/>
        <v/>
      </c>
      <c r="P81" s="237"/>
      <c r="Q81" s="89" t="str">
        <f t="shared" si="53"/>
        <v/>
      </c>
      <c r="R81" s="237"/>
      <c r="S81" s="89" t="str">
        <f t="shared" si="54"/>
        <v/>
      </c>
      <c r="T81" s="85"/>
      <c r="U81" s="89" t="str">
        <f t="shared" si="55"/>
        <v/>
      </c>
      <c r="V81" s="409" t="str">
        <f t="shared" si="56"/>
        <v/>
      </c>
      <c r="W81" s="85"/>
      <c r="X81" s="89" t="str">
        <f t="shared" si="57"/>
        <v/>
      </c>
      <c r="Y81" s="237"/>
      <c r="Z81" s="89" t="str">
        <f t="shared" si="58"/>
        <v/>
      </c>
      <c r="AA81" s="237"/>
      <c r="AB81" s="85"/>
      <c r="AC81" s="85"/>
      <c r="AD81" s="237"/>
      <c r="AE81" s="89" t="str">
        <f t="shared" si="59"/>
        <v/>
      </c>
      <c r="AF81" s="85"/>
      <c r="AG81" s="85" t="str">
        <f t="shared" si="60"/>
        <v/>
      </c>
      <c r="AH81" s="237"/>
      <c r="AI81" s="237" t="str">
        <f t="shared" si="61"/>
        <v/>
      </c>
      <c r="AJ81" s="237"/>
      <c r="AK81" s="237"/>
      <c r="AL81" s="237" t="str">
        <f t="shared" si="62"/>
        <v/>
      </c>
      <c r="AM81" s="271"/>
      <c r="AN81" s="237"/>
      <c r="AO81" s="89" t="str">
        <f t="shared" si="63"/>
        <v/>
      </c>
      <c r="AP81" s="85"/>
      <c r="AQ81" s="85"/>
      <c r="AR81" s="410"/>
      <c r="AS81" s="237"/>
      <c r="AT81" s="89" t="str">
        <f t="shared" si="64"/>
        <v/>
      </c>
      <c r="AU81" s="85"/>
      <c r="AV81" s="85"/>
      <c r="AW81" s="411"/>
      <c r="AX81" s="237"/>
      <c r="AY81" s="237" t="str">
        <f t="shared" si="65"/>
        <v/>
      </c>
      <c r="AZ81" s="237"/>
      <c r="BA81" s="89" t="str">
        <f t="shared" si="66"/>
        <v/>
      </c>
      <c r="BB81" s="85"/>
      <c r="BC81" s="237"/>
      <c r="BD81" s="89" t="str">
        <f t="shared" si="67"/>
        <v/>
      </c>
      <c r="BE81" s="85"/>
      <c r="BF81" s="237" t="str">
        <f t="shared" si="68"/>
        <v/>
      </c>
      <c r="BG81" s="85"/>
      <c r="BH81" s="85"/>
      <c r="BI81" s="85"/>
      <c r="BJ81" s="85"/>
      <c r="BK81" s="237"/>
      <c r="BL81" s="237"/>
      <c r="BM81" s="412"/>
      <c r="BN81" s="412"/>
      <c r="BO81" s="85"/>
      <c r="BP81" s="85"/>
      <c r="BQ81" s="85"/>
      <c r="BR81" s="85"/>
      <c r="BS81" s="237"/>
      <c r="BT81" s="85"/>
      <c r="BU81" s="85"/>
      <c r="BV81" s="85"/>
      <c r="BW81" s="85"/>
      <c r="BX81" s="85"/>
      <c r="BY81" s="85"/>
      <c r="BZ81" s="85" t="str">
        <f t="shared" si="69"/>
        <v/>
      </c>
      <c r="CA81" s="85"/>
      <c r="CB81" s="85"/>
      <c r="CC81" s="85" t="str">
        <f t="shared" si="70"/>
        <v/>
      </c>
      <c r="CD81" s="85"/>
      <c r="CE81" s="85" t="str">
        <f t="shared" si="71"/>
        <v/>
      </c>
      <c r="CF81" s="85"/>
      <c r="CG81" s="85" t="str">
        <f t="shared" si="72"/>
        <v/>
      </c>
      <c r="CH81" s="271"/>
      <c r="CI81" s="85" t="str">
        <f t="shared" si="73"/>
        <v/>
      </c>
      <c r="CJ81" s="85" t="str">
        <f t="shared" si="74"/>
        <v/>
      </c>
      <c r="CK81" s="85" t="str">
        <f t="shared" si="75"/>
        <v/>
      </c>
      <c r="CL81" s="85"/>
      <c r="CM81" s="85" t="str">
        <f t="shared" si="76"/>
        <v/>
      </c>
      <c r="CN81" s="238"/>
      <c r="CO81" s="238" t="s">
        <v>5304</v>
      </c>
      <c r="CP81" s="112"/>
      <c r="CQ81" s="112"/>
      <c r="CR81" s="133" t="str">
        <f t="shared" ca="1" si="77"/>
        <v/>
      </c>
      <c r="CS81" s="112"/>
      <c r="CT81" s="112"/>
      <c r="CU81" s="112"/>
      <c r="CV81" s="119"/>
    </row>
    <row r="82" spans="1:100" collapsed="1" x14ac:dyDescent="0.2">
      <c r="A82" s="237"/>
      <c r="B82" s="237"/>
      <c r="C82" s="89" t="str">
        <f t="shared" si="49"/>
        <v/>
      </c>
      <c r="D82" s="85"/>
      <c r="E82" s="85"/>
      <c r="F82" s="237"/>
      <c r="G82" s="237"/>
      <c r="H82" s="237"/>
      <c r="I82" s="237"/>
      <c r="J82" s="89" t="str">
        <f t="shared" si="50"/>
        <v/>
      </c>
      <c r="K82" s="85"/>
      <c r="L82" s="85"/>
      <c r="M82" s="85" t="str">
        <f t="shared" si="51"/>
        <v/>
      </c>
      <c r="N82" s="86"/>
      <c r="O82" s="89" t="str">
        <f t="shared" si="52"/>
        <v/>
      </c>
      <c r="P82" s="237"/>
      <c r="Q82" s="89" t="str">
        <f t="shared" si="53"/>
        <v/>
      </c>
      <c r="R82" s="237"/>
      <c r="S82" s="89" t="str">
        <f t="shared" si="54"/>
        <v/>
      </c>
      <c r="T82" s="85"/>
      <c r="U82" s="89" t="str">
        <f t="shared" si="55"/>
        <v/>
      </c>
      <c r="V82" s="409" t="str">
        <f t="shared" si="56"/>
        <v/>
      </c>
      <c r="W82" s="85"/>
      <c r="X82" s="89" t="str">
        <f t="shared" si="57"/>
        <v/>
      </c>
      <c r="Y82" s="237"/>
      <c r="Z82" s="89" t="str">
        <f t="shared" si="58"/>
        <v/>
      </c>
      <c r="AA82" s="237"/>
      <c r="AB82" s="85"/>
      <c r="AC82" s="85"/>
      <c r="AD82" s="237"/>
      <c r="AE82" s="89" t="str">
        <f t="shared" si="59"/>
        <v/>
      </c>
      <c r="AF82" s="85"/>
      <c r="AG82" s="85" t="str">
        <f t="shared" si="60"/>
        <v/>
      </c>
      <c r="AH82" s="237"/>
      <c r="AI82" s="237" t="str">
        <f t="shared" si="61"/>
        <v/>
      </c>
      <c r="AJ82" s="237"/>
      <c r="AK82" s="237"/>
      <c r="AL82" s="237" t="str">
        <f t="shared" si="62"/>
        <v/>
      </c>
      <c r="AM82" s="271"/>
      <c r="AN82" s="237"/>
      <c r="AO82" s="89" t="str">
        <f t="shared" si="63"/>
        <v/>
      </c>
      <c r="AP82" s="85"/>
      <c r="AQ82" s="85"/>
      <c r="AR82" s="410"/>
      <c r="AS82" s="237"/>
      <c r="AT82" s="89" t="str">
        <f t="shared" si="64"/>
        <v/>
      </c>
      <c r="AU82" s="85"/>
      <c r="AV82" s="85"/>
      <c r="AW82" s="411"/>
      <c r="AX82" s="237"/>
      <c r="AY82" s="237" t="str">
        <f t="shared" si="65"/>
        <v/>
      </c>
      <c r="AZ82" s="237"/>
      <c r="BA82" s="89" t="str">
        <f t="shared" si="66"/>
        <v/>
      </c>
      <c r="BB82" s="85"/>
      <c r="BC82" s="237"/>
      <c r="BD82" s="89" t="str">
        <f t="shared" si="67"/>
        <v/>
      </c>
      <c r="BE82" s="85"/>
      <c r="BF82" s="237" t="str">
        <f t="shared" si="68"/>
        <v/>
      </c>
      <c r="BG82" s="85"/>
      <c r="BH82" s="85"/>
      <c r="BI82" s="85"/>
      <c r="BJ82" s="85"/>
      <c r="BK82" s="237"/>
      <c r="BL82" s="237"/>
      <c r="BM82" s="412"/>
      <c r="BN82" s="412"/>
      <c r="BO82" s="85"/>
      <c r="BP82" s="85"/>
      <c r="BQ82" s="85"/>
      <c r="BR82" s="85"/>
      <c r="BS82" s="237"/>
      <c r="BT82" s="85"/>
      <c r="BU82" s="85"/>
      <c r="BV82" s="85"/>
      <c r="BW82" s="85"/>
      <c r="BX82" s="85"/>
      <c r="BY82" s="85"/>
      <c r="BZ82" s="85" t="str">
        <f t="shared" si="69"/>
        <v/>
      </c>
      <c r="CA82" s="85"/>
      <c r="CB82" s="85"/>
      <c r="CC82" s="85" t="str">
        <f t="shared" si="70"/>
        <v/>
      </c>
      <c r="CD82" s="85"/>
      <c r="CE82" s="85" t="str">
        <f t="shared" si="71"/>
        <v/>
      </c>
      <c r="CF82" s="85"/>
      <c r="CG82" s="85" t="str">
        <f t="shared" si="72"/>
        <v/>
      </c>
      <c r="CH82" s="271"/>
      <c r="CI82" s="85" t="str">
        <f t="shared" si="73"/>
        <v/>
      </c>
      <c r="CJ82" s="85" t="str">
        <f t="shared" si="74"/>
        <v/>
      </c>
      <c r="CK82" s="85" t="str">
        <f t="shared" si="75"/>
        <v/>
      </c>
      <c r="CL82" s="85"/>
      <c r="CM82" s="85" t="str">
        <f t="shared" si="76"/>
        <v/>
      </c>
      <c r="CN82" s="238"/>
      <c r="CO82" s="238" t="s">
        <v>5304</v>
      </c>
      <c r="CP82" s="112"/>
      <c r="CQ82" s="112"/>
      <c r="CR82" s="133" t="str">
        <f t="shared" ca="1" si="77"/>
        <v/>
      </c>
      <c r="CS82" s="112"/>
      <c r="CT82" s="112"/>
      <c r="CU82" s="112"/>
      <c r="CV82" s="119"/>
    </row>
    <row r="83" spans="1:100" collapsed="1" x14ac:dyDescent="0.2">
      <c r="A83" s="237"/>
      <c r="B83" s="237"/>
      <c r="C83" s="89" t="str">
        <f t="shared" si="49"/>
        <v/>
      </c>
      <c r="D83" s="85"/>
      <c r="E83" s="85"/>
      <c r="F83" s="237"/>
      <c r="G83" s="237"/>
      <c r="H83" s="237"/>
      <c r="I83" s="237"/>
      <c r="J83" s="89" t="str">
        <f t="shared" si="50"/>
        <v/>
      </c>
      <c r="K83" s="85"/>
      <c r="L83" s="85"/>
      <c r="M83" s="85" t="str">
        <f t="shared" si="51"/>
        <v/>
      </c>
      <c r="N83" s="86"/>
      <c r="O83" s="89" t="str">
        <f t="shared" si="52"/>
        <v/>
      </c>
      <c r="P83" s="237"/>
      <c r="Q83" s="89" t="str">
        <f t="shared" si="53"/>
        <v/>
      </c>
      <c r="R83" s="237"/>
      <c r="S83" s="89" t="str">
        <f t="shared" si="54"/>
        <v/>
      </c>
      <c r="T83" s="85"/>
      <c r="U83" s="89" t="str">
        <f t="shared" si="55"/>
        <v/>
      </c>
      <c r="V83" s="409" t="str">
        <f t="shared" si="56"/>
        <v/>
      </c>
      <c r="W83" s="85"/>
      <c r="X83" s="89" t="str">
        <f t="shared" si="57"/>
        <v/>
      </c>
      <c r="Y83" s="237"/>
      <c r="Z83" s="89" t="str">
        <f t="shared" si="58"/>
        <v/>
      </c>
      <c r="AA83" s="237"/>
      <c r="AB83" s="85"/>
      <c r="AC83" s="85"/>
      <c r="AD83" s="237"/>
      <c r="AE83" s="89" t="str">
        <f t="shared" si="59"/>
        <v/>
      </c>
      <c r="AF83" s="85"/>
      <c r="AG83" s="85" t="str">
        <f t="shared" si="60"/>
        <v/>
      </c>
      <c r="AH83" s="237"/>
      <c r="AI83" s="237" t="str">
        <f t="shared" si="61"/>
        <v/>
      </c>
      <c r="AJ83" s="237"/>
      <c r="AK83" s="237"/>
      <c r="AL83" s="237" t="str">
        <f t="shared" si="62"/>
        <v/>
      </c>
      <c r="AM83" s="271"/>
      <c r="AN83" s="237"/>
      <c r="AO83" s="89" t="str">
        <f t="shared" si="63"/>
        <v/>
      </c>
      <c r="AP83" s="85"/>
      <c r="AQ83" s="85"/>
      <c r="AR83" s="410"/>
      <c r="AS83" s="237"/>
      <c r="AT83" s="89" t="str">
        <f t="shared" si="64"/>
        <v/>
      </c>
      <c r="AU83" s="85"/>
      <c r="AV83" s="85"/>
      <c r="AW83" s="411"/>
      <c r="AX83" s="237"/>
      <c r="AY83" s="237" t="str">
        <f t="shared" si="65"/>
        <v/>
      </c>
      <c r="AZ83" s="237"/>
      <c r="BA83" s="89" t="str">
        <f t="shared" si="66"/>
        <v/>
      </c>
      <c r="BB83" s="85"/>
      <c r="BC83" s="237"/>
      <c r="BD83" s="89" t="str">
        <f t="shared" si="67"/>
        <v/>
      </c>
      <c r="BE83" s="85"/>
      <c r="BF83" s="237" t="str">
        <f t="shared" si="68"/>
        <v/>
      </c>
      <c r="BG83" s="85"/>
      <c r="BH83" s="85"/>
      <c r="BI83" s="85"/>
      <c r="BJ83" s="85"/>
      <c r="BK83" s="237"/>
      <c r="BL83" s="237"/>
      <c r="BM83" s="412"/>
      <c r="BN83" s="412"/>
      <c r="BO83" s="85"/>
      <c r="BP83" s="85"/>
      <c r="BQ83" s="85"/>
      <c r="BR83" s="85"/>
      <c r="BS83" s="237"/>
      <c r="BT83" s="85"/>
      <c r="BU83" s="85"/>
      <c r="BV83" s="85"/>
      <c r="BW83" s="85"/>
      <c r="BX83" s="85"/>
      <c r="BY83" s="85"/>
      <c r="BZ83" s="85" t="str">
        <f t="shared" si="69"/>
        <v/>
      </c>
      <c r="CA83" s="85"/>
      <c r="CB83" s="85"/>
      <c r="CC83" s="85" t="str">
        <f t="shared" si="70"/>
        <v/>
      </c>
      <c r="CD83" s="85"/>
      <c r="CE83" s="85" t="str">
        <f t="shared" si="71"/>
        <v/>
      </c>
      <c r="CF83" s="85"/>
      <c r="CG83" s="85" t="str">
        <f t="shared" si="72"/>
        <v/>
      </c>
      <c r="CH83" s="271"/>
      <c r="CI83" s="85" t="str">
        <f t="shared" si="73"/>
        <v/>
      </c>
      <c r="CJ83" s="85" t="str">
        <f t="shared" si="74"/>
        <v/>
      </c>
      <c r="CK83" s="85" t="str">
        <f t="shared" si="75"/>
        <v/>
      </c>
      <c r="CL83" s="85"/>
      <c r="CM83" s="85" t="str">
        <f t="shared" si="76"/>
        <v/>
      </c>
      <c r="CN83" s="238"/>
      <c r="CO83" s="238" t="s">
        <v>5304</v>
      </c>
      <c r="CP83" s="112"/>
      <c r="CQ83" s="112"/>
      <c r="CR83" s="133" t="str">
        <f t="shared" ca="1" si="77"/>
        <v/>
      </c>
      <c r="CS83" s="112"/>
      <c r="CT83" s="112"/>
      <c r="CU83" s="112"/>
      <c r="CV83" s="119"/>
    </row>
    <row r="84" spans="1:100" collapsed="1" x14ac:dyDescent="0.2">
      <c r="A84" s="237"/>
      <c r="B84" s="237"/>
      <c r="C84" s="89" t="str">
        <f t="shared" si="49"/>
        <v/>
      </c>
      <c r="D84" s="85"/>
      <c r="E84" s="85"/>
      <c r="F84" s="237"/>
      <c r="G84" s="237"/>
      <c r="H84" s="237"/>
      <c r="I84" s="237"/>
      <c r="J84" s="89" t="str">
        <f t="shared" si="50"/>
        <v/>
      </c>
      <c r="K84" s="85"/>
      <c r="L84" s="85"/>
      <c r="M84" s="85" t="str">
        <f t="shared" si="51"/>
        <v/>
      </c>
      <c r="N84" s="86"/>
      <c r="O84" s="89" t="str">
        <f t="shared" si="52"/>
        <v/>
      </c>
      <c r="P84" s="237"/>
      <c r="Q84" s="89" t="str">
        <f t="shared" si="53"/>
        <v/>
      </c>
      <c r="R84" s="237"/>
      <c r="S84" s="89" t="str">
        <f t="shared" si="54"/>
        <v/>
      </c>
      <c r="T84" s="85"/>
      <c r="U84" s="89" t="str">
        <f t="shared" si="55"/>
        <v/>
      </c>
      <c r="V84" s="409" t="str">
        <f t="shared" si="56"/>
        <v/>
      </c>
      <c r="W84" s="85"/>
      <c r="X84" s="89" t="str">
        <f t="shared" si="57"/>
        <v/>
      </c>
      <c r="Y84" s="237"/>
      <c r="Z84" s="89" t="str">
        <f t="shared" si="58"/>
        <v/>
      </c>
      <c r="AA84" s="237"/>
      <c r="AB84" s="85"/>
      <c r="AC84" s="85"/>
      <c r="AD84" s="237"/>
      <c r="AE84" s="89" t="str">
        <f t="shared" si="59"/>
        <v/>
      </c>
      <c r="AF84" s="85"/>
      <c r="AG84" s="85" t="str">
        <f t="shared" si="60"/>
        <v/>
      </c>
      <c r="AH84" s="237"/>
      <c r="AI84" s="237" t="str">
        <f t="shared" si="61"/>
        <v/>
      </c>
      <c r="AJ84" s="237"/>
      <c r="AK84" s="237"/>
      <c r="AL84" s="237" t="str">
        <f t="shared" si="62"/>
        <v/>
      </c>
      <c r="AM84" s="271"/>
      <c r="AN84" s="237"/>
      <c r="AO84" s="89" t="str">
        <f t="shared" si="63"/>
        <v/>
      </c>
      <c r="AP84" s="85"/>
      <c r="AQ84" s="85"/>
      <c r="AR84" s="410"/>
      <c r="AS84" s="237"/>
      <c r="AT84" s="89" t="str">
        <f t="shared" si="64"/>
        <v/>
      </c>
      <c r="AU84" s="85"/>
      <c r="AV84" s="85"/>
      <c r="AW84" s="411"/>
      <c r="AX84" s="237"/>
      <c r="AY84" s="237" t="str">
        <f t="shared" si="65"/>
        <v/>
      </c>
      <c r="AZ84" s="237"/>
      <c r="BA84" s="89" t="str">
        <f t="shared" si="66"/>
        <v/>
      </c>
      <c r="BB84" s="85"/>
      <c r="BC84" s="237"/>
      <c r="BD84" s="89" t="str">
        <f t="shared" si="67"/>
        <v/>
      </c>
      <c r="BE84" s="85"/>
      <c r="BF84" s="237" t="str">
        <f t="shared" si="68"/>
        <v/>
      </c>
      <c r="BG84" s="85"/>
      <c r="BH84" s="85"/>
      <c r="BI84" s="85"/>
      <c r="BJ84" s="85"/>
      <c r="BK84" s="237"/>
      <c r="BL84" s="237"/>
      <c r="BM84" s="412"/>
      <c r="BN84" s="412"/>
      <c r="BO84" s="85"/>
      <c r="BP84" s="85"/>
      <c r="BQ84" s="85"/>
      <c r="BR84" s="85"/>
      <c r="BS84" s="237"/>
      <c r="BT84" s="85"/>
      <c r="BU84" s="85"/>
      <c r="BV84" s="85"/>
      <c r="BW84" s="85"/>
      <c r="BX84" s="85"/>
      <c r="BY84" s="85"/>
      <c r="BZ84" s="85" t="str">
        <f t="shared" si="69"/>
        <v/>
      </c>
      <c r="CA84" s="85"/>
      <c r="CB84" s="85"/>
      <c r="CC84" s="85" t="str">
        <f t="shared" si="70"/>
        <v/>
      </c>
      <c r="CD84" s="85"/>
      <c r="CE84" s="85" t="str">
        <f t="shared" si="71"/>
        <v/>
      </c>
      <c r="CF84" s="85"/>
      <c r="CG84" s="85" t="str">
        <f t="shared" si="72"/>
        <v/>
      </c>
      <c r="CH84" s="271"/>
      <c r="CI84" s="85" t="str">
        <f t="shared" si="73"/>
        <v/>
      </c>
      <c r="CJ84" s="85" t="str">
        <f t="shared" si="74"/>
        <v/>
      </c>
      <c r="CK84" s="85" t="str">
        <f t="shared" si="75"/>
        <v/>
      </c>
      <c r="CL84" s="85"/>
      <c r="CM84" s="85" t="str">
        <f t="shared" si="76"/>
        <v/>
      </c>
      <c r="CN84" s="238"/>
      <c r="CO84" s="238" t="s">
        <v>5304</v>
      </c>
      <c r="CP84" s="112"/>
      <c r="CQ84" s="112"/>
      <c r="CR84" s="133" t="str">
        <f t="shared" ca="1" si="77"/>
        <v/>
      </c>
      <c r="CS84" s="112"/>
      <c r="CT84" s="112"/>
      <c r="CU84" s="112"/>
      <c r="CV84" s="119"/>
    </row>
    <row r="85" spans="1:100" collapsed="1" x14ac:dyDescent="0.2">
      <c r="A85" s="237"/>
      <c r="B85" s="237"/>
      <c r="C85" s="89" t="str">
        <f t="shared" si="49"/>
        <v/>
      </c>
      <c r="D85" s="85"/>
      <c r="E85" s="85"/>
      <c r="F85" s="237"/>
      <c r="G85" s="237"/>
      <c r="H85" s="237"/>
      <c r="I85" s="237"/>
      <c r="J85" s="89" t="str">
        <f t="shared" si="50"/>
        <v/>
      </c>
      <c r="K85" s="85"/>
      <c r="L85" s="85"/>
      <c r="M85" s="85" t="str">
        <f t="shared" si="51"/>
        <v/>
      </c>
      <c r="N85" s="86"/>
      <c r="O85" s="89" t="str">
        <f t="shared" si="52"/>
        <v/>
      </c>
      <c r="P85" s="237"/>
      <c r="Q85" s="89" t="str">
        <f t="shared" si="53"/>
        <v/>
      </c>
      <c r="R85" s="237"/>
      <c r="S85" s="89" t="str">
        <f t="shared" si="54"/>
        <v/>
      </c>
      <c r="T85" s="85"/>
      <c r="U85" s="89" t="str">
        <f t="shared" si="55"/>
        <v/>
      </c>
      <c r="V85" s="409" t="str">
        <f t="shared" si="56"/>
        <v/>
      </c>
      <c r="W85" s="85"/>
      <c r="X85" s="89" t="str">
        <f t="shared" si="57"/>
        <v/>
      </c>
      <c r="Y85" s="237"/>
      <c r="Z85" s="89" t="str">
        <f t="shared" si="58"/>
        <v/>
      </c>
      <c r="AA85" s="237"/>
      <c r="AB85" s="85"/>
      <c r="AC85" s="85"/>
      <c r="AD85" s="237"/>
      <c r="AE85" s="89" t="str">
        <f t="shared" si="59"/>
        <v/>
      </c>
      <c r="AF85" s="85"/>
      <c r="AG85" s="85" t="str">
        <f t="shared" si="60"/>
        <v/>
      </c>
      <c r="AH85" s="237"/>
      <c r="AI85" s="237" t="str">
        <f t="shared" si="61"/>
        <v/>
      </c>
      <c r="AJ85" s="237"/>
      <c r="AK85" s="237"/>
      <c r="AL85" s="237" t="str">
        <f t="shared" si="62"/>
        <v/>
      </c>
      <c r="AM85" s="271"/>
      <c r="AN85" s="237"/>
      <c r="AO85" s="89" t="str">
        <f t="shared" si="63"/>
        <v/>
      </c>
      <c r="AP85" s="85"/>
      <c r="AQ85" s="85"/>
      <c r="AR85" s="410"/>
      <c r="AS85" s="237"/>
      <c r="AT85" s="89" t="str">
        <f t="shared" si="64"/>
        <v/>
      </c>
      <c r="AU85" s="85"/>
      <c r="AV85" s="85"/>
      <c r="AW85" s="411"/>
      <c r="AX85" s="237"/>
      <c r="AY85" s="237" t="str">
        <f t="shared" si="65"/>
        <v/>
      </c>
      <c r="AZ85" s="237"/>
      <c r="BA85" s="89" t="str">
        <f t="shared" si="66"/>
        <v/>
      </c>
      <c r="BB85" s="85"/>
      <c r="BC85" s="237"/>
      <c r="BD85" s="89" t="str">
        <f t="shared" si="67"/>
        <v/>
      </c>
      <c r="BE85" s="85"/>
      <c r="BF85" s="237" t="str">
        <f t="shared" si="68"/>
        <v/>
      </c>
      <c r="BG85" s="85"/>
      <c r="BH85" s="85"/>
      <c r="BI85" s="85"/>
      <c r="BJ85" s="85"/>
      <c r="BK85" s="237"/>
      <c r="BL85" s="237"/>
      <c r="BM85" s="412"/>
      <c r="BN85" s="412"/>
      <c r="BO85" s="85"/>
      <c r="BP85" s="85"/>
      <c r="BQ85" s="85"/>
      <c r="BR85" s="85"/>
      <c r="BS85" s="237"/>
      <c r="BT85" s="85"/>
      <c r="BU85" s="85"/>
      <c r="BV85" s="85"/>
      <c r="BW85" s="85"/>
      <c r="BX85" s="85"/>
      <c r="BY85" s="85"/>
      <c r="BZ85" s="85" t="str">
        <f t="shared" si="69"/>
        <v/>
      </c>
      <c r="CA85" s="85"/>
      <c r="CB85" s="85"/>
      <c r="CC85" s="85" t="str">
        <f t="shared" si="70"/>
        <v/>
      </c>
      <c r="CD85" s="85"/>
      <c r="CE85" s="85" t="str">
        <f t="shared" si="71"/>
        <v/>
      </c>
      <c r="CF85" s="85"/>
      <c r="CG85" s="85" t="str">
        <f t="shared" si="72"/>
        <v/>
      </c>
      <c r="CH85" s="271"/>
      <c r="CI85" s="85" t="str">
        <f t="shared" si="73"/>
        <v/>
      </c>
      <c r="CJ85" s="85" t="str">
        <f t="shared" si="74"/>
        <v/>
      </c>
      <c r="CK85" s="85" t="str">
        <f t="shared" si="75"/>
        <v/>
      </c>
      <c r="CL85" s="85"/>
      <c r="CM85" s="85" t="str">
        <f t="shared" si="76"/>
        <v/>
      </c>
      <c r="CN85" s="238"/>
      <c r="CO85" s="238" t="s">
        <v>5304</v>
      </c>
      <c r="CP85" s="112"/>
      <c r="CQ85" s="112"/>
      <c r="CR85" s="133" t="str">
        <f t="shared" ca="1" si="77"/>
        <v/>
      </c>
      <c r="CS85" s="112"/>
      <c r="CT85" s="112"/>
      <c r="CU85" s="112"/>
      <c r="CV85" s="119"/>
    </row>
    <row r="86" spans="1:100" collapsed="1" x14ac:dyDescent="0.2">
      <c r="A86" s="237"/>
      <c r="B86" s="237"/>
      <c r="C86" s="89" t="str">
        <f t="shared" si="49"/>
        <v/>
      </c>
      <c r="D86" s="85"/>
      <c r="E86" s="85"/>
      <c r="F86" s="237"/>
      <c r="G86" s="237"/>
      <c r="H86" s="237"/>
      <c r="I86" s="237"/>
      <c r="J86" s="89" t="str">
        <f t="shared" si="50"/>
        <v/>
      </c>
      <c r="K86" s="85"/>
      <c r="L86" s="85"/>
      <c r="M86" s="85" t="str">
        <f t="shared" si="51"/>
        <v/>
      </c>
      <c r="N86" s="86"/>
      <c r="O86" s="89" t="str">
        <f t="shared" si="52"/>
        <v/>
      </c>
      <c r="P86" s="237"/>
      <c r="Q86" s="89" t="str">
        <f t="shared" si="53"/>
        <v/>
      </c>
      <c r="R86" s="237"/>
      <c r="S86" s="89" t="str">
        <f t="shared" si="54"/>
        <v/>
      </c>
      <c r="T86" s="85"/>
      <c r="U86" s="89" t="str">
        <f t="shared" si="55"/>
        <v/>
      </c>
      <c r="V86" s="409" t="str">
        <f t="shared" si="56"/>
        <v/>
      </c>
      <c r="W86" s="85"/>
      <c r="X86" s="89" t="str">
        <f t="shared" si="57"/>
        <v/>
      </c>
      <c r="Y86" s="237"/>
      <c r="Z86" s="89" t="str">
        <f t="shared" si="58"/>
        <v/>
      </c>
      <c r="AA86" s="237"/>
      <c r="AB86" s="85"/>
      <c r="AC86" s="85"/>
      <c r="AD86" s="237"/>
      <c r="AE86" s="89" t="str">
        <f t="shared" si="59"/>
        <v/>
      </c>
      <c r="AF86" s="85"/>
      <c r="AG86" s="85" t="str">
        <f t="shared" si="60"/>
        <v/>
      </c>
      <c r="AH86" s="237"/>
      <c r="AI86" s="237" t="str">
        <f t="shared" si="61"/>
        <v/>
      </c>
      <c r="AJ86" s="237"/>
      <c r="AK86" s="237"/>
      <c r="AL86" s="237" t="str">
        <f t="shared" si="62"/>
        <v/>
      </c>
      <c r="AM86" s="271"/>
      <c r="AN86" s="237"/>
      <c r="AO86" s="89" t="str">
        <f t="shared" si="63"/>
        <v/>
      </c>
      <c r="AP86" s="85"/>
      <c r="AQ86" s="85"/>
      <c r="AR86" s="410"/>
      <c r="AS86" s="237"/>
      <c r="AT86" s="89" t="str">
        <f t="shared" si="64"/>
        <v/>
      </c>
      <c r="AU86" s="85"/>
      <c r="AV86" s="85"/>
      <c r="AW86" s="411"/>
      <c r="AX86" s="237"/>
      <c r="AY86" s="237" t="str">
        <f t="shared" si="65"/>
        <v/>
      </c>
      <c r="AZ86" s="237"/>
      <c r="BA86" s="89" t="str">
        <f t="shared" si="66"/>
        <v/>
      </c>
      <c r="BB86" s="85"/>
      <c r="BC86" s="237"/>
      <c r="BD86" s="89" t="str">
        <f t="shared" si="67"/>
        <v/>
      </c>
      <c r="BE86" s="85"/>
      <c r="BF86" s="237" t="str">
        <f t="shared" si="68"/>
        <v/>
      </c>
      <c r="BG86" s="85"/>
      <c r="BH86" s="85"/>
      <c r="BI86" s="85"/>
      <c r="BJ86" s="85"/>
      <c r="BK86" s="237"/>
      <c r="BL86" s="237"/>
      <c r="BM86" s="412"/>
      <c r="BN86" s="412"/>
      <c r="BO86" s="85"/>
      <c r="BP86" s="85"/>
      <c r="BQ86" s="85"/>
      <c r="BR86" s="85"/>
      <c r="BS86" s="237"/>
      <c r="BT86" s="85"/>
      <c r="BU86" s="85"/>
      <c r="BV86" s="85"/>
      <c r="BW86" s="85"/>
      <c r="BX86" s="85"/>
      <c r="BY86" s="85"/>
      <c r="BZ86" s="85" t="str">
        <f t="shared" si="69"/>
        <v/>
      </c>
      <c r="CA86" s="85"/>
      <c r="CB86" s="85"/>
      <c r="CC86" s="85" t="str">
        <f t="shared" si="70"/>
        <v/>
      </c>
      <c r="CD86" s="85"/>
      <c r="CE86" s="85" t="str">
        <f t="shared" si="71"/>
        <v/>
      </c>
      <c r="CF86" s="85"/>
      <c r="CG86" s="85" t="str">
        <f t="shared" si="72"/>
        <v/>
      </c>
      <c r="CH86" s="271"/>
      <c r="CI86" s="85" t="str">
        <f t="shared" si="73"/>
        <v/>
      </c>
      <c r="CJ86" s="85" t="str">
        <f t="shared" si="74"/>
        <v/>
      </c>
      <c r="CK86" s="85" t="str">
        <f t="shared" si="75"/>
        <v/>
      </c>
      <c r="CL86" s="85"/>
      <c r="CM86" s="85" t="str">
        <f t="shared" si="76"/>
        <v/>
      </c>
      <c r="CN86" s="238"/>
      <c r="CO86" s="238" t="s">
        <v>5304</v>
      </c>
      <c r="CP86" s="112"/>
      <c r="CQ86" s="112"/>
      <c r="CR86" s="133" t="str">
        <f t="shared" ca="1" si="77"/>
        <v/>
      </c>
      <c r="CS86" s="112"/>
      <c r="CT86" s="112"/>
      <c r="CU86" s="112"/>
      <c r="CV86" s="119"/>
    </row>
    <row r="87" spans="1:100" collapsed="1" x14ac:dyDescent="0.2">
      <c r="A87" s="237"/>
      <c r="B87" s="237"/>
      <c r="C87" s="89" t="str">
        <f t="shared" si="49"/>
        <v/>
      </c>
      <c r="D87" s="85"/>
      <c r="E87" s="85"/>
      <c r="F87" s="237"/>
      <c r="G87" s="237"/>
      <c r="H87" s="237"/>
      <c r="I87" s="237"/>
      <c r="J87" s="89" t="str">
        <f t="shared" si="50"/>
        <v/>
      </c>
      <c r="K87" s="85"/>
      <c r="L87" s="85"/>
      <c r="M87" s="85" t="str">
        <f t="shared" si="51"/>
        <v/>
      </c>
      <c r="N87" s="86"/>
      <c r="O87" s="89" t="str">
        <f t="shared" si="52"/>
        <v/>
      </c>
      <c r="P87" s="237"/>
      <c r="Q87" s="89" t="str">
        <f t="shared" si="53"/>
        <v/>
      </c>
      <c r="R87" s="237"/>
      <c r="S87" s="89" t="str">
        <f t="shared" si="54"/>
        <v/>
      </c>
      <c r="T87" s="85"/>
      <c r="U87" s="89" t="str">
        <f t="shared" si="55"/>
        <v/>
      </c>
      <c r="V87" s="409" t="str">
        <f t="shared" si="56"/>
        <v/>
      </c>
      <c r="W87" s="85"/>
      <c r="X87" s="89" t="str">
        <f t="shared" si="57"/>
        <v/>
      </c>
      <c r="Y87" s="237"/>
      <c r="Z87" s="89" t="str">
        <f t="shared" si="58"/>
        <v/>
      </c>
      <c r="AA87" s="237"/>
      <c r="AB87" s="85"/>
      <c r="AC87" s="85"/>
      <c r="AD87" s="237"/>
      <c r="AE87" s="89" t="str">
        <f t="shared" si="59"/>
        <v/>
      </c>
      <c r="AF87" s="85"/>
      <c r="AG87" s="85" t="str">
        <f t="shared" si="60"/>
        <v/>
      </c>
      <c r="AH87" s="237"/>
      <c r="AI87" s="237" t="str">
        <f t="shared" si="61"/>
        <v/>
      </c>
      <c r="AJ87" s="237"/>
      <c r="AK87" s="237"/>
      <c r="AL87" s="237" t="str">
        <f t="shared" si="62"/>
        <v/>
      </c>
      <c r="AM87" s="271"/>
      <c r="AN87" s="237"/>
      <c r="AO87" s="89" t="str">
        <f t="shared" si="63"/>
        <v/>
      </c>
      <c r="AP87" s="85"/>
      <c r="AQ87" s="85"/>
      <c r="AR87" s="410"/>
      <c r="AS87" s="237"/>
      <c r="AT87" s="89" t="str">
        <f t="shared" si="64"/>
        <v/>
      </c>
      <c r="AU87" s="85"/>
      <c r="AV87" s="85"/>
      <c r="AW87" s="411"/>
      <c r="AX87" s="237"/>
      <c r="AY87" s="237" t="str">
        <f t="shared" si="65"/>
        <v/>
      </c>
      <c r="AZ87" s="237"/>
      <c r="BA87" s="89" t="str">
        <f t="shared" si="66"/>
        <v/>
      </c>
      <c r="BB87" s="85"/>
      <c r="BC87" s="237"/>
      <c r="BD87" s="89" t="str">
        <f t="shared" si="67"/>
        <v/>
      </c>
      <c r="BE87" s="85"/>
      <c r="BF87" s="237" t="str">
        <f t="shared" si="68"/>
        <v/>
      </c>
      <c r="BG87" s="85"/>
      <c r="BH87" s="85"/>
      <c r="BI87" s="85"/>
      <c r="BJ87" s="85"/>
      <c r="BK87" s="237"/>
      <c r="BL87" s="237"/>
      <c r="BM87" s="412"/>
      <c r="BN87" s="412"/>
      <c r="BO87" s="85"/>
      <c r="BP87" s="85"/>
      <c r="BQ87" s="85"/>
      <c r="BR87" s="85"/>
      <c r="BS87" s="237"/>
      <c r="BT87" s="85"/>
      <c r="BU87" s="85"/>
      <c r="BV87" s="85"/>
      <c r="BW87" s="85"/>
      <c r="BX87" s="85"/>
      <c r="BY87" s="85"/>
      <c r="BZ87" s="85" t="str">
        <f t="shared" si="69"/>
        <v/>
      </c>
      <c r="CA87" s="85"/>
      <c r="CB87" s="85"/>
      <c r="CC87" s="85" t="str">
        <f t="shared" si="70"/>
        <v/>
      </c>
      <c r="CD87" s="85"/>
      <c r="CE87" s="85" t="str">
        <f t="shared" si="71"/>
        <v/>
      </c>
      <c r="CF87" s="85"/>
      <c r="CG87" s="85" t="str">
        <f t="shared" si="72"/>
        <v/>
      </c>
      <c r="CH87" s="271"/>
      <c r="CI87" s="85" t="str">
        <f t="shared" si="73"/>
        <v/>
      </c>
      <c r="CJ87" s="85" t="str">
        <f t="shared" si="74"/>
        <v/>
      </c>
      <c r="CK87" s="85" t="str">
        <f t="shared" si="75"/>
        <v/>
      </c>
      <c r="CL87" s="85"/>
      <c r="CM87" s="85" t="str">
        <f t="shared" si="76"/>
        <v/>
      </c>
      <c r="CN87" s="238"/>
      <c r="CO87" s="238" t="s">
        <v>5304</v>
      </c>
      <c r="CP87" s="112"/>
      <c r="CQ87" s="112"/>
      <c r="CR87" s="133" t="str">
        <f t="shared" ca="1" si="77"/>
        <v/>
      </c>
      <c r="CS87" s="112"/>
      <c r="CT87" s="112"/>
      <c r="CU87" s="112"/>
      <c r="CV87" s="119"/>
    </row>
    <row r="88" spans="1:100" collapsed="1" x14ac:dyDescent="0.2">
      <c r="A88" s="237"/>
      <c r="B88" s="237"/>
      <c r="C88" s="89" t="str">
        <f t="shared" si="49"/>
        <v/>
      </c>
      <c r="D88" s="85"/>
      <c r="E88" s="85"/>
      <c r="F88" s="237"/>
      <c r="G88" s="237"/>
      <c r="H88" s="237"/>
      <c r="I88" s="237"/>
      <c r="J88" s="89" t="str">
        <f t="shared" si="50"/>
        <v/>
      </c>
      <c r="K88" s="85"/>
      <c r="L88" s="85"/>
      <c r="M88" s="85" t="str">
        <f t="shared" si="51"/>
        <v/>
      </c>
      <c r="N88" s="86"/>
      <c r="O88" s="89" t="str">
        <f t="shared" si="52"/>
        <v/>
      </c>
      <c r="P88" s="237"/>
      <c r="Q88" s="89" t="str">
        <f t="shared" si="53"/>
        <v/>
      </c>
      <c r="R88" s="237"/>
      <c r="S88" s="89" t="str">
        <f t="shared" si="54"/>
        <v/>
      </c>
      <c r="T88" s="85"/>
      <c r="U88" s="89" t="str">
        <f t="shared" si="55"/>
        <v/>
      </c>
      <c r="V88" s="409" t="str">
        <f t="shared" si="56"/>
        <v/>
      </c>
      <c r="W88" s="85"/>
      <c r="X88" s="89" t="str">
        <f t="shared" si="57"/>
        <v/>
      </c>
      <c r="Y88" s="237"/>
      <c r="Z88" s="89" t="str">
        <f t="shared" si="58"/>
        <v/>
      </c>
      <c r="AA88" s="237"/>
      <c r="AB88" s="85"/>
      <c r="AC88" s="85"/>
      <c r="AD88" s="237"/>
      <c r="AE88" s="89" t="str">
        <f t="shared" si="59"/>
        <v/>
      </c>
      <c r="AF88" s="85"/>
      <c r="AG88" s="85" t="str">
        <f t="shared" si="60"/>
        <v/>
      </c>
      <c r="AH88" s="237"/>
      <c r="AI88" s="237" t="str">
        <f t="shared" si="61"/>
        <v/>
      </c>
      <c r="AJ88" s="237"/>
      <c r="AK88" s="237"/>
      <c r="AL88" s="237" t="str">
        <f t="shared" si="62"/>
        <v/>
      </c>
      <c r="AM88" s="271"/>
      <c r="AN88" s="237"/>
      <c r="AO88" s="89" t="str">
        <f t="shared" si="63"/>
        <v/>
      </c>
      <c r="AP88" s="85"/>
      <c r="AQ88" s="85"/>
      <c r="AR88" s="410"/>
      <c r="AS88" s="237"/>
      <c r="AT88" s="89" t="str">
        <f t="shared" si="64"/>
        <v/>
      </c>
      <c r="AU88" s="85"/>
      <c r="AV88" s="85"/>
      <c r="AW88" s="411"/>
      <c r="AX88" s="237"/>
      <c r="AY88" s="237" t="str">
        <f t="shared" si="65"/>
        <v/>
      </c>
      <c r="AZ88" s="237"/>
      <c r="BA88" s="89" t="str">
        <f t="shared" si="66"/>
        <v/>
      </c>
      <c r="BB88" s="85"/>
      <c r="BC88" s="237"/>
      <c r="BD88" s="89" t="str">
        <f t="shared" si="67"/>
        <v/>
      </c>
      <c r="BE88" s="85"/>
      <c r="BF88" s="237" t="str">
        <f t="shared" si="68"/>
        <v/>
      </c>
      <c r="BG88" s="85"/>
      <c r="BH88" s="85"/>
      <c r="BI88" s="85"/>
      <c r="BJ88" s="85"/>
      <c r="BK88" s="237"/>
      <c r="BL88" s="237"/>
      <c r="BM88" s="412"/>
      <c r="BN88" s="412"/>
      <c r="BO88" s="85"/>
      <c r="BP88" s="85"/>
      <c r="BQ88" s="85"/>
      <c r="BR88" s="85"/>
      <c r="BS88" s="237"/>
      <c r="BT88" s="85"/>
      <c r="BU88" s="85"/>
      <c r="BV88" s="85"/>
      <c r="BW88" s="85"/>
      <c r="BX88" s="85"/>
      <c r="BY88" s="85"/>
      <c r="BZ88" s="85" t="str">
        <f t="shared" si="69"/>
        <v/>
      </c>
      <c r="CA88" s="85"/>
      <c r="CB88" s="85"/>
      <c r="CC88" s="85" t="str">
        <f t="shared" si="70"/>
        <v/>
      </c>
      <c r="CD88" s="85"/>
      <c r="CE88" s="85" t="str">
        <f t="shared" si="71"/>
        <v/>
      </c>
      <c r="CF88" s="85"/>
      <c r="CG88" s="85" t="str">
        <f t="shared" si="72"/>
        <v/>
      </c>
      <c r="CH88" s="271"/>
      <c r="CI88" s="85" t="str">
        <f t="shared" si="73"/>
        <v/>
      </c>
      <c r="CJ88" s="85" t="str">
        <f t="shared" si="74"/>
        <v/>
      </c>
      <c r="CK88" s="85" t="str">
        <f t="shared" si="75"/>
        <v/>
      </c>
      <c r="CL88" s="85"/>
      <c r="CM88" s="85" t="str">
        <f t="shared" si="76"/>
        <v/>
      </c>
      <c r="CN88" s="238"/>
      <c r="CO88" s="238" t="s">
        <v>5304</v>
      </c>
      <c r="CP88" s="112"/>
      <c r="CQ88" s="112"/>
      <c r="CR88" s="133" t="str">
        <f t="shared" ca="1" si="77"/>
        <v/>
      </c>
      <c r="CS88" s="112"/>
      <c r="CT88" s="112"/>
      <c r="CU88" s="112"/>
      <c r="CV88" s="119"/>
    </row>
    <row r="89" spans="1:100" collapsed="1" x14ac:dyDescent="0.2">
      <c r="A89" s="237"/>
      <c r="B89" s="237"/>
      <c r="C89" s="89" t="str">
        <f t="shared" si="49"/>
        <v/>
      </c>
      <c r="D89" s="85"/>
      <c r="E89" s="85"/>
      <c r="F89" s="237"/>
      <c r="G89" s="237"/>
      <c r="H89" s="237"/>
      <c r="I89" s="237"/>
      <c r="J89" s="89" t="str">
        <f t="shared" si="50"/>
        <v/>
      </c>
      <c r="K89" s="85"/>
      <c r="L89" s="85"/>
      <c r="M89" s="85" t="str">
        <f t="shared" si="51"/>
        <v/>
      </c>
      <c r="N89" s="86"/>
      <c r="O89" s="89" t="str">
        <f t="shared" si="52"/>
        <v/>
      </c>
      <c r="P89" s="237"/>
      <c r="Q89" s="89" t="str">
        <f t="shared" si="53"/>
        <v/>
      </c>
      <c r="R89" s="237"/>
      <c r="S89" s="89" t="str">
        <f t="shared" si="54"/>
        <v/>
      </c>
      <c r="T89" s="85"/>
      <c r="U89" s="89" t="str">
        <f t="shared" si="55"/>
        <v/>
      </c>
      <c r="V89" s="409" t="str">
        <f t="shared" si="56"/>
        <v/>
      </c>
      <c r="W89" s="85"/>
      <c r="X89" s="89" t="str">
        <f t="shared" si="57"/>
        <v/>
      </c>
      <c r="Y89" s="237"/>
      <c r="Z89" s="89" t="str">
        <f t="shared" si="58"/>
        <v/>
      </c>
      <c r="AA89" s="237"/>
      <c r="AB89" s="85"/>
      <c r="AC89" s="85"/>
      <c r="AD89" s="237"/>
      <c r="AE89" s="89" t="str">
        <f t="shared" si="59"/>
        <v/>
      </c>
      <c r="AF89" s="85"/>
      <c r="AG89" s="85" t="str">
        <f t="shared" si="60"/>
        <v/>
      </c>
      <c r="AH89" s="237"/>
      <c r="AI89" s="237" t="str">
        <f t="shared" si="61"/>
        <v/>
      </c>
      <c r="AJ89" s="237"/>
      <c r="AK89" s="237"/>
      <c r="AL89" s="237" t="str">
        <f t="shared" si="62"/>
        <v/>
      </c>
      <c r="AM89" s="271"/>
      <c r="AN89" s="237"/>
      <c r="AO89" s="89" t="str">
        <f t="shared" si="63"/>
        <v/>
      </c>
      <c r="AP89" s="85"/>
      <c r="AQ89" s="85"/>
      <c r="AR89" s="410"/>
      <c r="AS89" s="237"/>
      <c r="AT89" s="89" t="str">
        <f t="shared" si="64"/>
        <v/>
      </c>
      <c r="AU89" s="85"/>
      <c r="AV89" s="85"/>
      <c r="AW89" s="411"/>
      <c r="AX89" s="237"/>
      <c r="AY89" s="237" t="str">
        <f t="shared" si="65"/>
        <v/>
      </c>
      <c r="AZ89" s="237"/>
      <c r="BA89" s="89" t="str">
        <f t="shared" si="66"/>
        <v/>
      </c>
      <c r="BB89" s="85"/>
      <c r="BC89" s="237"/>
      <c r="BD89" s="89" t="str">
        <f t="shared" si="67"/>
        <v/>
      </c>
      <c r="BE89" s="85"/>
      <c r="BF89" s="237" t="str">
        <f t="shared" si="68"/>
        <v/>
      </c>
      <c r="BG89" s="85"/>
      <c r="BH89" s="85"/>
      <c r="BI89" s="85"/>
      <c r="BJ89" s="85"/>
      <c r="BK89" s="237"/>
      <c r="BL89" s="237"/>
      <c r="BM89" s="412"/>
      <c r="BN89" s="412"/>
      <c r="BO89" s="85"/>
      <c r="BP89" s="85"/>
      <c r="BQ89" s="85"/>
      <c r="BR89" s="85"/>
      <c r="BS89" s="237"/>
      <c r="BT89" s="85"/>
      <c r="BU89" s="85"/>
      <c r="BV89" s="85"/>
      <c r="BW89" s="85"/>
      <c r="BX89" s="85"/>
      <c r="BY89" s="85"/>
      <c r="BZ89" s="85" t="str">
        <f t="shared" si="69"/>
        <v/>
      </c>
      <c r="CA89" s="85"/>
      <c r="CB89" s="85"/>
      <c r="CC89" s="85" t="str">
        <f t="shared" si="70"/>
        <v/>
      </c>
      <c r="CD89" s="85"/>
      <c r="CE89" s="85" t="str">
        <f t="shared" si="71"/>
        <v/>
      </c>
      <c r="CF89" s="85"/>
      <c r="CG89" s="85" t="str">
        <f t="shared" si="72"/>
        <v/>
      </c>
      <c r="CH89" s="271"/>
      <c r="CI89" s="85" t="str">
        <f t="shared" si="73"/>
        <v/>
      </c>
      <c r="CJ89" s="85" t="str">
        <f t="shared" si="74"/>
        <v/>
      </c>
      <c r="CK89" s="85" t="str">
        <f t="shared" si="75"/>
        <v/>
      </c>
      <c r="CL89" s="85"/>
      <c r="CM89" s="85" t="str">
        <f t="shared" si="76"/>
        <v/>
      </c>
      <c r="CN89" s="238"/>
      <c r="CO89" s="238" t="s">
        <v>5304</v>
      </c>
      <c r="CP89" s="112"/>
      <c r="CQ89" s="112"/>
      <c r="CR89" s="133" t="str">
        <f t="shared" ca="1" si="77"/>
        <v/>
      </c>
      <c r="CS89" s="112"/>
      <c r="CT89" s="112"/>
      <c r="CU89" s="112"/>
      <c r="CV89" s="119"/>
    </row>
    <row r="90" spans="1:100" collapsed="1" x14ac:dyDescent="0.2">
      <c r="A90" s="237"/>
      <c r="B90" s="237"/>
      <c r="C90" s="89" t="str">
        <f t="shared" si="49"/>
        <v/>
      </c>
      <c r="D90" s="85"/>
      <c r="E90" s="85"/>
      <c r="F90" s="237"/>
      <c r="G90" s="237"/>
      <c r="H90" s="237"/>
      <c r="I90" s="237"/>
      <c r="J90" s="89" t="str">
        <f t="shared" si="50"/>
        <v/>
      </c>
      <c r="K90" s="85"/>
      <c r="L90" s="85"/>
      <c r="M90" s="85" t="str">
        <f t="shared" si="51"/>
        <v/>
      </c>
      <c r="N90" s="86"/>
      <c r="O90" s="89" t="str">
        <f t="shared" si="52"/>
        <v/>
      </c>
      <c r="P90" s="237"/>
      <c r="Q90" s="89" t="str">
        <f t="shared" si="53"/>
        <v/>
      </c>
      <c r="R90" s="237"/>
      <c r="S90" s="89" t="str">
        <f t="shared" si="54"/>
        <v/>
      </c>
      <c r="T90" s="85"/>
      <c r="U90" s="89" t="str">
        <f t="shared" si="55"/>
        <v/>
      </c>
      <c r="V90" s="409" t="str">
        <f t="shared" si="56"/>
        <v/>
      </c>
      <c r="W90" s="85"/>
      <c r="X90" s="89" t="str">
        <f t="shared" si="57"/>
        <v/>
      </c>
      <c r="Y90" s="237"/>
      <c r="Z90" s="89" t="str">
        <f t="shared" si="58"/>
        <v/>
      </c>
      <c r="AA90" s="237"/>
      <c r="AB90" s="85"/>
      <c r="AC90" s="85"/>
      <c r="AD90" s="237"/>
      <c r="AE90" s="89" t="str">
        <f t="shared" si="59"/>
        <v/>
      </c>
      <c r="AF90" s="85"/>
      <c r="AG90" s="85" t="str">
        <f t="shared" si="60"/>
        <v/>
      </c>
      <c r="AH90" s="237"/>
      <c r="AI90" s="237" t="str">
        <f t="shared" si="61"/>
        <v/>
      </c>
      <c r="AJ90" s="237"/>
      <c r="AK90" s="237"/>
      <c r="AL90" s="237" t="str">
        <f t="shared" si="62"/>
        <v/>
      </c>
      <c r="AM90" s="271"/>
      <c r="AN90" s="237"/>
      <c r="AO90" s="89" t="str">
        <f t="shared" si="63"/>
        <v/>
      </c>
      <c r="AP90" s="85"/>
      <c r="AQ90" s="85"/>
      <c r="AR90" s="410"/>
      <c r="AS90" s="237"/>
      <c r="AT90" s="89" t="str">
        <f t="shared" si="64"/>
        <v/>
      </c>
      <c r="AU90" s="85"/>
      <c r="AV90" s="85"/>
      <c r="AW90" s="411"/>
      <c r="AX90" s="237"/>
      <c r="AY90" s="237" t="str">
        <f t="shared" si="65"/>
        <v/>
      </c>
      <c r="AZ90" s="237"/>
      <c r="BA90" s="89" t="str">
        <f t="shared" si="66"/>
        <v/>
      </c>
      <c r="BB90" s="85"/>
      <c r="BC90" s="237"/>
      <c r="BD90" s="89" t="str">
        <f t="shared" si="67"/>
        <v/>
      </c>
      <c r="BE90" s="85"/>
      <c r="BF90" s="237" t="str">
        <f t="shared" si="68"/>
        <v/>
      </c>
      <c r="BG90" s="85"/>
      <c r="BH90" s="85"/>
      <c r="BI90" s="85"/>
      <c r="BJ90" s="85"/>
      <c r="BK90" s="237"/>
      <c r="BL90" s="237"/>
      <c r="BM90" s="412"/>
      <c r="BN90" s="412"/>
      <c r="BO90" s="85"/>
      <c r="BP90" s="85"/>
      <c r="BQ90" s="85"/>
      <c r="BR90" s="85"/>
      <c r="BS90" s="237"/>
      <c r="BT90" s="85"/>
      <c r="BU90" s="85"/>
      <c r="BV90" s="85"/>
      <c r="BW90" s="85"/>
      <c r="BX90" s="85"/>
      <c r="BY90" s="85"/>
      <c r="BZ90" s="85" t="str">
        <f t="shared" si="69"/>
        <v/>
      </c>
      <c r="CA90" s="85"/>
      <c r="CB90" s="85"/>
      <c r="CC90" s="85" t="str">
        <f t="shared" si="70"/>
        <v/>
      </c>
      <c r="CD90" s="85"/>
      <c r="CE90" s="85" t="str">
        <f t="shared" si="71"/>
        <v/>
      </c>
      <c r="CF90" s="85"/>
      <c r="CG90" s="85" t="str">
        <f t="shared" si="72"/>
        <v/>
      </c>
      <c r="CH90" s="271"/>
      <c r="CI90" s="85" t="str">
        <f t="shared" si="73"/>
        <v/>
      </c>
      <c r="CJ90" s="85" t="str">
        <f t="shared" si="74"/>
        <v/>
      </c>
      <c r="CK90" s="85" t="str">
        <f t="shared" si="75"/>
        <v/>
      </c>
      <c r="CL90" s="85"/>
      <c r="CM90" s="85" t="str">
        <f t="shared" si="76"/>
        <v/>
      </c>
      <c r="CN90" s="238"/>
      <c r="CO90" s="238" t="s">
        <v>5304</v>
      </c>
      <c r="CP90" s="112"/>
      <c r="CQ90" s="112"/>
      <c r="CR90" s="133" t="str">
        <f t="shared" ca="1" si="77"/>
        <v/>
      </c>
      <c r="CS90" s="112"/>
      <c r="CT90" s="112"/>
      <c r="CU90" s="112"/>
      <c r="CV90" s="119"/>
    </row>
    <row r="91" spans="1:100" collapsed="1" x14ac:dyDescent="0.2">
      <c r="A91" s="237"/>
      <c r="B91" s="237"/>
      <c r="C91" s="89" t="str">
        <f t="shared" si="49"/>
        <v/>
      </c>
      <c r="D91" s="85"/>
      <c r="E91" s="85"/>
      <c r="F91" s="237"/>
      <c r="G91" s="237"/>
      <c r="H91" s="237"/>
      <c r="I91" s="237"/>
      <c r="J91" s="89" t="str">
        <f t="shared" si="50"/>
        <v/>
      </c>
      <c r="K91" s="85"/>
      <c r="L91" s="85"/>
      <c r="M91" s="85" t="str">
        <f t="shared" si="51"/>
        <v/>
      </c>
      <c r="N91" s="86"/>
      <c r="O91" s="89" t="str">
        <f t="shared" si="52"/>
        <v/>
      </c>
      <c r="P91" s="237"/>
      <c r="Q91" s="89" t="str">
        <f t="shared" si="53"/>
        <v/>
      </c>
      <c r="R91" s="237"/>
      <c r="S91" s="89" t="str">
        <f t="shared" si="54"/>
        <v/>
      </c>
      <c r="T91" s="85"/>
      <c r="U91" s="89" t="str">
        <f t="shared" si="55"/>
        <v/>
      </c>
      <c r="V91" s="409" t="str">
        <f t="shared" si="56"/>
        <v/>
      </c>
      <c r="W91" s="85"/>
      <c r="X91" s="89" t="str">
        <f t="shared" si="57"/>
        <v/>
      </c>
      <c r="Y91" s="237"/>
      <c r="Z91" s="89" t="str">
        <f t="shared" si="58"/>
        <v/>
      </c>
      <c r="AA91" s="237"/>
      <c r="AB91" s="85"/>
      <c r="AC91" s="85"/>
      <c r="AD91" s="237"/>
      <c r="AE91" s="89" t="str">
        <f t="shared" si="59"/>
        <v/>
      </c>
      <c r="AF91" s="85"/>
      <c r="AG91" s="85" t="str">
        <f t="shared" si="60"/>
        <v/>
      </c>
      <c r="AH91" s="237"/>
      <c r="AI91" s="237" t="str">
        <f t="shared" si="61"/>
        <v/>
      </c>
      <c r="AJ91" s="237"/>
      <c r="AK91" s="237"/>
      <c r="AL91" s="237" t="str">
        <f t="shared" si="62"/>
        <v/>
      </c>
      <c r="AM91" s="271"/>
      <c r="AN91" s="237"/>
      <c r="AO91" s="89" t="str">
        <f t="shared" si="63"/>
        <v/>
      </c>
      <c r="AP91" s="85"/>
      <c r="AQ91" s="85"/>
      <c r="AR91" s="410"/>
      <c r="AS91" s="237"/>
      <c r="AT91" s="89" t="str">
        <f t="shared" si="64"/>
        <v/>
      </c>
      <c r="AU91" s="85"/>
      <c r="AV91" s="85"/>
      <c r="AW91" s="411"/>
      <c r="AX91" s="237"/>
      <c r="AY91" s="237" t="str">
        <f t="shared" si="65"/>
        <v/>
      </c>
      <c r="AZ91" s="237"/>
      <c r="BA91" s="89" t="str">
        <f t="shared" si="66"/>
        <v/>
      </c>
      <c r="BB91" s="85"/>
      <c r="BC91" s="237"/>
      <c r="BD91" s="89" t="str">
        <f t="shared" si="67"/>
        <v/>
      </c>
      <c r="BE91" s="85"/>
      <c r="BF91" s="237" t="str">
        <f t="shared" si="68"/>
        <v/>
      </c>
      <c r="BG91" s="85"/>
      <c r="BH91" s="85"/>
      <c r="BI91" s="85"/>
      <c r="BJ91" s="85"/>
      <c r="BK91" s="237"/>
      <c r="BL91" s="237"/>
      <c r="BM91" s="412"/>
      <c r="BN91" s="412"/>
      <c r="BO91" s="85"/>
      <c r="BP91" s="85"/>
      <c r="BQ91" s="85"/>
      <c r="BR91" s="85"/>
      <c r="BS91" s="237"/>
      <c r="BT91" s="85"/>
      <c r="BU91" s="85"/>
      <c r="BV91" s="85"/>
      <c r="BW91" s="85"/>
      <c r="BX91" s="85"/>
      <c r="BY91" s="85"/>
      <c r="BZ91" s="85" t="str">
        <f t="shared" si="69"/>
        <v/>
      </c>
      <c r="CA91" s="85"/>
      <c r="CB91" s="85"/>
      <c r="CC91" s="85" t="str">
        <f t="shared" si="70"/>
        <v/>
      </c>
      <c r="CD91" s="85"/>
      <c r="CE91" s="85" t="str">
        <f t="shared" si="71"/>
        <v/>
      </c>
      <c r="CF91" s="85"/>
      <c r="CG91" s="85" t="str">
        <f t="shared" si="72"/>
        <v/>
      </c>
      <c r="CH91" s="271"/>
      <c r="CI91" s="85" t="str">
        <f t="shared" si="73"/>
        <v/>
      </c>
      <c r="CJ91" s="85" t="str">
        <f t="shared" si="74"/>
        <v/>
      </c>
      <c r="CK91" s="85" t="str">
        <f t="shared" si="75"/>
        <v/>
      </c>
      <c r="CL91" s="85"/>
      <c r="CM91" s="85" t="str">
        <f t="shared" si="76"/>
        <v/>
      </c>
      <c r="CN91" s="238"/>
      <c r="CO91" s="238" t="s">
        <v>5304</v>
      </c>
      <c r="CP91" s="112"/>
      <c r="CQ91" s="112"/>
      <c r="CR91" s="133" t="str">
        <f t="shared" ca="1" si="77"/>
        <v/>
      </c>
      <c r="CS91" s="112"/>
      <c r="CT91" s="112"/>
      <c r="CU91" s="112"/>
      <c r="CV91" s="119"/>
    </row>
    <row r="92" spans="1:100" collapsed="1" x14ac:dyDescent="0.2">
      <c r="A92" s="237"/>
      <c r="B92" s="237"/>
      <c r="C92" s="89" t="str">
        <f t="shared" si="49"/>
        <v/>
      </c>
      <c r="D92" s="85"/>
      <c r="E92" s="85"/>
      <c r="F92" s="237"/>
      <c r="G92" s="237"/>
      <c r="H92" s="237"/>
      <c r="I92" s="237"/>
      <c r="J92" s="89" t="str">
        <f t="shared" si="50"/>
        <v/>
      </c>
      <c r="K92" s="85"/>
      <c r="L92" s="85"/>
      <c r="M92" s="85" t="str">
        <f t="shared" si="51"/>
        <v/>
      </c>
      <c r="N92" s="86"/>
      <c r="O92" s="89" t="str">
        <f t="shared" si="52"/>
        <v/>
      </c>
      <c r="P92" s="237"/>
      <c r="Q92" s="89" t="str">
        <f t="shared" si="53"/>
        <v/>
      </c>
      <c r="R92" s="237"/>
      <c r="S92" s="89" t="str">
        <f t="shared" si="54"/>
        <v/>
      </c>
      <c r="T92" s="85"/>
      <c r="U92" s="89" t="str">
        <f t="shared" si="55"/>
        <v/>
      </c>
      <c r="V92" s="409" t="str">
        <f t="shared" si="56"/>
        <v/>
      </c>
      <c r="W92" s="85"/>
      <c r="X92" s="89" t="str">
        <f t="shared" si="57"/>
        <v/>
      </c>
      <c r="Y92" s="237"/>
      <c r="Z92" s="89" t="str">
        <f t="shared" si="58"/>
        <v/>
      </c>
      <c r="AA92" s="237"/>
      <c r="AB92" s="85"/>
      <c r="AC92" s="85"/>
      <c r="AD92" s="237"/>
      <c r="AE92" s="89" t="str">
        <f t="shared" si="59"/>
        <v/>
      </c>
      <c r="AF92" s="85"/>
      <c r="AG92" s="85" t="str">
        <f t="shared" si="60"/>
        <v/>
      </c>
      <c r="AH92" s="237"/>
      <c r="AI92" s="237" t="str">
        <f t="shared" si="61"/>
        <v/>
      </c>
      <c r="AJ92" s="237"/>
      <c r="AK92" s="237"/>
      <c r="AL92" s="237" t="str">
        <f t="shared" si="62"/>
        <v/>
      </c>
      <c r="AM92" s="271"/>
      <c r="AN92" s="237"/>
      <c r="AO92" s="89" t="str">
        <f t="shared" si="63"/>
        <v/>
      </c>
      <c r="AP92" s="85"/>
      <c r="AQ92" s="85"/>
      <c r="AR92" s="410"/>
      <c r="AS92" s="237"/>
      <c r="AT92" s="89" t="str">
        <f t="shared" si="64"/>
        <v/>
      </c>
      <c r="AU92" s="85"/>
      <c r="AV92" s="85"/>
      <c r="AW92" s="411"/>
      <c r="AX92" s="237"/>
      <c r="AY92" s="237" t="str">
        <f t="shared" si="65"/>
        <v/>
      </c>
      <c r="AZ92" s="237"/>
      <c r="BA92" s="89" t="str">
        <f t="shared" si="66"/>
        <v/>
      </c>
      <c r="BB92" s="85"/>
      <c r="BC92" s="237"/>
      <c r="BD92" s="89" t="str">
        <f t="shared" si="67"/>
        <v/>
      </c>
      <c r="BE92" s="85"/>
      <c r="BF92" s="237" t="str">
        <f t="shared" si="68"/>
        <v/>
      </c>
      <c r="BG92" s="85"/>
      <c r="BH92" s="85"/>
      <c r="BI92" s="85"/>
      <c r="BJ92" s="85"/>
      <c r="BK92" s="237"/>
      <c r="BL92" s="237"/>
      <c r="BM92" s="412"/>
      <c r="BN92" s="412"/>
      <c r="BO92" s="85"/>
      <c r="BP92" s="85"/>
      <c r="BQ92" s="85"/>
      <c r="BR92" s="85"/>
      <c r="BS92" s="237"/>
      <c r="BT92" s="85"/>
      <c r="BU92" s="85"/>
      <c r="BV92" s="85"/>
      <c r="BW92" s="85"/>
      <c r="BX92" s="85"/>
      <c r="BY92" s="85"/>
      <c r="BZ92" s="85" t="str">
        <f t="shared" si="69"/>
        <v/>
      </c>
      <c r="CA92" s="85"/>
      <c r="CB92" s="85"/>
      <c r="CC92" s="85" t="str">
        <f t="shared" si="70"/>
        <v/>
      </c>
      <c r="CD92" s="85"/>
      <c r="CE92" s="85" t="str">
        <f t="shared" si="71"/>
        <v/>
      </c>
      <c r="CF92" s="85"/>
      <c r="CG92" s="85" t="str">
        <f t="shared" si="72"/>
        <v/>
      </c>
      <c r="CH92" s="271"/>
      <c r="CI92" s="85" t="str">
        <f t="shared" si="73"/>
        <v/>
      </c>
      <c r="CJ92" s="85" t="str">
        <f t="shared" si="74"/>
        <v/>
      </c>
      <c r="CK92" s="85" t="str">
        <f t="shared" si="75"/>
        <v/>
      </c>
      <c r="CL92" s="85"/>
      <c r="CM92" s="85" t="str">
        <f t="shared" si="76"/>
        <v/>
      </c>
      <c r="CN92" s="238"/>
      <c r="CO92" s="238" t="s">
        <v>5304</v>
      </c>
      <c r="CP92" s="112"/>
      <c r="CQ92" s="112"/>
      <c r="CR92" s="133" t="str">
        <f t="shared" ca="1" si="77"/>
        <v/>
      </c>
      <c r="CS92" s="112"/>
      <c r="CT92" s="112"/>
      <c r="CU92" s="112"/>
      <c r="CV92" s="119"/>
    </row>
    <row r="93" spans="1:100" collapsed="1" x14ac:dyDescent="0.2">
      <c r="A93" s="237"/>
      <c r="B93" s="237"/>
      <c r="C93" s="89" t="str">
        <f t="shared" si="49"/>
        <v/>
      </c>
      <c r="D93" s="85"/>
      <c r="E93" s="85"/>
      <c r="F93" s="237"/>
      <c r="G93" s="237"/>
      <c r="H93" s="237"/>
      <c r="I93" s="237"/>
      <c r="J93" s="89" t="str">
        <f t="shared" si="50"/>
        <v/>
      </c>
      <c r="K93" s="85"/>
      <c r="L93" s="85"/>
      <c r="M93" s="85" t="str">
        <f t="shared" si="51"/>
        <v/>
      </c>
      <c r="N93" s="86"/>
      <c r="O93" s="89" t="str">
        <f t="shared" si="52"/>
        <v/>
      </c>
      <c r="P93" s="237"/>
      <c r="Q93" s="89" t="str">
        <f t="shared" si="53"/>
        <v/>
      </c>
      <c r="R93" s="237"/>
      <c r="S93" s="89" t="str">
        <f t="shared" si="54"/>
        <v/>
      </c>
      <c r="T93" s="85"/>
      <c r="U93" s="89" t="str">
        <f t="shared" si="55"/>
        <v/>
      </c>
      <c r="V93" s="409" t="str">
        <f t="shared" si="56"/>
        <v/>
      </c>
      <c r="W93" s="85"/>
      <c r="X93" s="89" t="str">
        <f t="shared" si="57"/>
        <v/>
      </c>
      <c r="Y93" s="237"/>
      <c r="Z93" s="89" t="str">
        <f t="shared" si="58"/>
        <v/>
      </c>
      <c r="AA93" s="237"/>
      <c r="AB93" s="85"/>
      <c r="AC93" s="85"/>
      <c r="AD93" s="237"/>
      <c r="AE93" s="89" t="str">
        <f t="shared" si="59"/>
        <v/>
      </c>
      <c r="AF93" s="85"/>
      <c r="AG93" s="85" t="str">
        <f t="shared" si="60"/>
        <v/>
      </c>
      <c r="AH93" s="237"/>
      <c r="AI93" s="237" t="str">
        <f t="shared" si="61"/>
        <v/>
      </c>
      <c r="AJ93" s="237"/>
      <c r="AK93" s="237"/>
      <c r="AL93" s="237" t="str">
        <f t="shared" si="62"/>
        <v/>
      </c>
      <c r="AM93" s="271"/>
      <c r="AN93" s="237"/>
      <c r="AO93" s="89" t="str">
        <f t="shared" si="63"/>
        <v/>
      </c>
      <c r="AP93" s="85"/>
      <c r="AQ93" s="85"/>
      <c r="AR93" s="410"/>
      <c r="AS93" s="237"/>
      <c r="AT93" s="89" t="str">
        <f t="shared" si="64"/>
        <v/>
      </c>
      <c r="AU93" s="85"/>
      <c r="AV93" s="85"/>
      <c r="AW93" s="411"/>
      <c r="AX93" s="237"/>
      <c r="AY93" s="237" t="str">
        <f t="shared" si="65"/>
        <v/>
      </c>
      <c r="AZ93" s="237"/>
      <c r="BA93" s="89" t="str">
        <f t="shared" si="66"/>
        <v/>
      </c>
      <c r="BB93" s="85"/>
      <c r="BC93" s="237"/>
      <c r="BD93" s="89" t="str">
        <f t="shared" si="67"/>
        <v/>
      </c>
      <c r="BE93" s="85"/>
      <c r="BF93" s="237" t="str">
        <f t="shared" si="68"/>
        <v/>
      </c>
      <c r="BG93" s="85"/>
      <c r="BH93" s="85"/>
      <c r="BI93" s="85"/>
      <c r="BJ93" s="85"/>
      <c r="BK93" s="237"/>
      <c r="BL93" s="237"/>
      <c r="BM93" s="412"/>
      <c r="BN93" s="412"/>
      <c r="BO93" s="85"/>
      <c r="BP93" s="85"/>
      <c r="BQ93" s="85"/>
      <c r="BR93" s="85"/>
      <c r="BS93" s="237"/>
      <c r="BT93" s="85"/>
      <c r="BU93" s="85"/>
      <c r="BV93" s="85"/>
      <c r="BW93" s="85"/>
      <c r="BX93" s="85"/>
      <c r="BY93" s="85"/>
      <c r="BZ93" s="85" t="str">
        <f t="shared" si="69"/>
        <v/>
      </c>
      <c r="CA93" s="85"/>
      <c r="CB93" s="85"/>
      <c r="CC93" s="85" t="str">
        <f t="shared" si="70"/>
        <v/>
      </c>
      <c r="CD93" s="85"/>
      <c r="CE93" s="85" t="str">
        <f t="shared" si="71"/>
        <v/>
      </c>
      <c r="CF93" s="85"/>
      <c r="CG93" s="85" t="str">
        <f t="shared" si="72"/>
        <v/>
      </c>
      <c r="CH93" s="271"/>
      <c r="CI93" s="85" t="str">
        <f t="shared" si="73"/>
        <v/>
      </c>
      <c r="CJ93" s="85" t="str">
        <f t="shared" si="74"/>
        <v/>
      </c>
      <c r="CK93" s="85" t="str">
        <f t="shared" si="75"/>
        <v/>
      </c>
      <c r="CL93" s="85"/>
      <c r="CM93" s="85" t="str">
        <f t="shared" si="76"/>
        <v/>
      </c>
      <c r="CN93" s="238"/>
      <c r="CO93" s="238" t="s">
        <v>5304</v>
      </c>
      <c r="CP93" s="112"/>
      <c r="CQ93" s="112"/>
      <c r="CR93" s="133" t="str">
        <f t="shared" ca="1" si="77"/>
        <v/>
      </c>
      <c r="CS93" s="112"/>
      <c r="CT93" s="112"/>
      <c r="CU93" s="112"/>
      <c r="CV93" s="119"/>
    </row>
    <row r="94" spans="1:100" collapsed="1" x14ac:dyDescent="0.2">
      <c r="A94" s="237"/>
      <c r="B94" s="237"/>
      <c r="C94" s="89" t="str">
        <f t="shared" si="49"/>
        <v/>
      </c>
      <c r="D94" s="85"/>
      <c r="E94" s="85"/>
      <c r="F94" s="237"/>
      <c r="G94" s="237"/>
      <c r="H94" s="237"/>
      <c r="I94" s="237"/>
      <c r="J94" s="89" t="str">
        <f t="shared" si="50"/>
        <v/>
      </c>
      <c r="K94" s="85"/>
      <c r="L94" s="85"/>
      <c r="M94" s="85" t="str">
        <f t="shared" si="51"/>
        <v/>
      </c>
      <c r="N94" s="86"/>
      <c r="O94" s="89" t="str">
        <f t="shared" si="52"/>
        <v/>
      </c>
      <c r="P94" s="237"/>
      <c r="Q94" s="89" t="str">
        <f t="shared" si="53"/>
        <v/>
      </c>
      <c r="R94" s="237"/>
      <c r="S94" s="89" t="str">
        <f t="shared" si="54"/>
        <v/>
      </c>
      <c r="T94" s="85"/>
      <c r="U94" s="89" t="str">
        <f t="shared" si="55"/>
        <v/>
      </c>
      <c r="V94" s="409" t="str">
        <f t="shared" si="56"/>
        <v/>
      </c>
      <c r="W94" s="85"/>
      <c r="X94" s="89" t="str">
        <f t="shared" si="57"/>
        <v/>
      </c>
      <c r="Y94" s="237"/>
      <c r="Z94" s="89" t="str">
        <f t="shared" si="58"/>
        <v/>
      </c>
      <c r="AA94" s="237"/>
      <c r="AB94" s="85"/>
      <c r="AC94" s="85"/>
      <c r="AD94" s="237"/>
      <c r="AE94" s="89" t="str">
        <f t="shared" si="59"/>
        <v/>
      </c>
      <c r="AF94" s="85"/>
      <c r="AG94" s="85" t="str">
        <f t="shared" si="60"/>
        <v/>
      </c>
      <c r="AH94" s="237"/>
      <c r="AI94" s="237" t="str">
        <f t="shared" si="61"/>
        <v/>
      </c>
      <c r="AJ94" s="237"/>
      <c r="AK94" s="237"/>
      <c r="AL94" s="237" t="str">
        <f t="shared" si="62"/>
        <v/>
      </c>
      <c r="AM94" s="271"/>
      <c r="AN94" s="237"/>
      <c r="AO94" s="89" t="str">
        <f t="shared" si="63"/>
        <v/>
      </c>
      <c r="AP94" s="85"/>
      <c r="AQ94" s="85"/>
      <c r="AR94" s="410"/>
      <c r="AS94" s="237"/>
      <c r="AT94" s="89" t="str">
        <f t="shared" si="64"/>
        <v/>
      </c>
      <c r="AU94" s="85"/>
      <c r="AV94" s="85"/>
      <c r="AW94" s="411"/>
      <c r="AX94" s="237"/>
      <c r="AY94" s="237" t="str">
        <f t="shared" si="65"/>
        <v/>
      </c>
      <c r="AZ94" s="237"/>
      <c r="BA94" s="89" t="str">
        <f t="shared" si="66"/>
        <v/>
      </c>
      <c r="BB94" s="85"/>
      <c r="BC94" s="237"/>
      <c r="BD94" s="89" t="str">
        <f t="shared" si="67"/>
        <v/>
      </c>
      <c r="BE94" s="85"/>
      <c r="BF94" s="237" t="str">
        <f t="shared" si="68"/>
        <v/>
      </c>
      <c r="BG94" s="85"/>
      <c r="BH94" s="85"/>
      <c r="BI94" s="85"/>
      <c r="BJ94" s="85"/>
      <c r="BK94" s="237"/>
      <c r="BL94" s="237"/>
      <c r="BM94" s="412"/>
      <c r="BN94" s="412"/>
      <c r="BO94" s="85"/>
      <c r="BP94" s="85"/>
      <c r="BQ94" s="85"/>
      <c r="BR94" s="85"/>
      <c r="BS94" s="237"/>
      <c r="BT94" s="85"/>
      <c r="BU94" s="85"/>
      <c r="BV94" s="85"/>
      <c r="BW94" s="85"/>
      <c r="BX94" s="85"/>
      <c r="BY94" s="85"/>
      <c r="BZ94" s="85" t="str">
        <f t="shared" si="69"/>
        <v/>
      </c>
      <c r="CA94" s="85"/>
      <c r="CB94" s="85"/>
      <c r="CC94" s="85" t="str">
        <f t="shared" si="70"/>
        <v/>
      </c>
      <c r="CD94" s="85"/>
      <c r="CE94" s="85" t="str">
        <f t="shared" si="71"/>
        <v/>
      </c>
      <c r="CF94" s="85"/>
      <c r="CG94" s="85" t="str">
        <f t="shared" si="72"/>
        <v/>
      </c>
      <c r="CH94" s="271"/>
      <c r="CI94" s="85" t="str">
        <f t="shared" si="73"/>
        <v/>
      </c>
      <c r="CJ94" s="85" t="str">
        <f t="shared" si="74"/>
        <v/>
      </c>
      <c r="CK94" s="85" t="str">
        <f t="shared" si="75"/>
        <v/>
      </c>
      <c r="CL94" s="85"/>
      <c r="CM94" s="85" t="str">
        <f t="shared" si="76"/>
        <v/>
      </c>
      <c r="CN94" s="238"/>
      <c r="CO94" s="238" t="s">
        <v>5304</v>
      </c>
      <c r="CP94" s="112"/>
      <c r="CQ94" s="112"/>
      <c r="CR94" s="133" t="str">
        <f t="shared" ca="1" si="77"/>
        <v/>
      </c>
      <c r="CS94" s="112"/>
      <c r="CT94" s="112"/>
      <c r="CU94" s="112"/>
      <c r="CV94" s="119"/>
    </row>
    <row r="95" spans="1:100" collapsed="1" x14ac:dyDescent="0.2">
      <c r="A95" s="237"/>
      <c r="B95" s="237"/>
      <c r="C95" s="89" t="str">
        <f t="shared" si="49"/>
        <v/>
      </c>
      <c r="D95" s="85"/>
      <c r="E95" s="85"/>
      <c r="F95" s="237"/>
      <c r="G95" s="237"/>
      <c r="H95" s="237"/>
      <c r="I95" s="237"/>
      <c r="J95" s="89" t="str">
        <f t="shared" si="50"/>
        <v/>
      </c>
      <c r="K95" s="85"/>
      <c r="L95" s="85"/>
      <c r="M95" s="85" t="str">
        <f t="shared" si="51"/>
        <v/>
      </c>
      <c r="N95" s="86"/>
      <c r="O95" s="89" t="str">
        <f t="shared" si="52"/>
        <v/>
      </c>
      <c r="P95" s="237"/>
      <c r="Q95" s="89" t="str">
        <f t="shared" si="53"/>
        <v/>
      </c>
      <c r="R95" s="237"/>
      <c r="S95" s="89" t="str">
        <f t="shared" si="54"/>
        <v/>
      </c>
      <c r="T95" s="85"/>
      <c r="U95" s="89" t="str">
        <f t="shared" si="55"/>
        <v/>
      </c>
      <c r="V95" s="409" t="str">
        <f t="shared" si="56"/>
        <v/>
      </c>
      <c r="W95" s="85"/>
      <c r="X95" s="89" t="str">
        <f t="shared" si="57"/>
        <v/>
      </c>
      <c r="Y95" s="237"/>
      <c r="Z95" s="89" t="str">
        <f t="shared" si="58"/>
        <v/>
      </c>
      <c r="AA95" s="237"/>
      <c r="AB95" s="85"/>
      <c r="AC95" s="85"/>
      <c r="AD95" s="237"/>
      <c r="AE95" s="89" t="str">
        <f t="shared" si="59"/>
        <v/>
      </c>
      <c r="AF95" s="85"/>
      <c r="AG95" s="85" t="str">
        <f t="shared" si="60"/>
        <v/>
      </c>
      <c r="AH95" s="237"/>
      <c r="AI95" s="237" t="str">
        <f t="shared" si="61"/>
        <v/>
      </c>
      <c r="AJ95" s="237"/>
      <c r="AK95" s="237"/>
      <c r="AL95" s="237" t="str">
        <f t="shared" si="62"/>
        <v/>
      </c>
      <c r="AM95" s="271"/>
      <c r="AN95" s="237"/>
      <c r="AO95" s="89" t="str">
        <f t="shared" si="63"/>
        <v/>
      </c>
      <c r="AP95" s="85"/>
      <c r="AQ95" s="85"/>
      <c r="AR95" s="410"/>
      <c r="AS95" s="237"/>
      <c r="AT95" s="89" t="str">
        <f t="shared" si="64"/>
        <v/>
      </c>
      <c r="AU95" s="85"/>
      <c r="AV95" s="85"/>
      <c r="AW95" s="411"/>
      <c r="AX95" s="237"/>
      <c r="AY95" s="237" t="str">
        <f t="shared" si="65"/>
        <v/>
      </c>
      <c r="AZ95" s="237"/>
      <c r="BA95" s="89" t="str">
        <f t="shared" si="66"/>
        <v/>
      </c>
      <c r="BB95" s="85"/>
      <c r="BC95" s="237"/>
      <c r="BD95" s="89" t="str">
        <f t="shared" si="67"/>
        <v/>
      </c>
      <c r="BE95" s="85"/>
      <c r="BF95" s="237" t="str">
        <f t="shared" si="68"/>
        <v/>
      </c>
      <c r="BG95" s="85"/>
      <c r="BH95" s="85"/>
      <c r="BI95" s="85"/>
      <c r="BJ95" s="85"/>
      <c r="BK95" s="237"/>
      <c r="BL95" s="237"/>
      <c r="BM95" s="412"/>
      <c r="BN95" s="412"/>
      <c r="BO95" s="85"/>
      <c r="BP95" s="85"/>
      <c r="BQ95" s="85"/>
      <c r="BR95" s="85"/>
      <c r="BS95" s="237"/>
      <c r="BT95" s="85"/>
      <c r="BU95" s="85"/>
      <c r="BV95" s="85"/>
      <c r="BW95" s="85"/>
      <c r="BX95" s="85"/>
      <c r="BY95" s="85"/>
      <c r="BZ95" s="85" t="str">
        <f t="shared" si="69"/>
        <v/>
      </c>
      <c r="CA95" s="85"/>
      <c r="CB95" s="85"/>
      <c r="CC95" s="85" t="str">
        <f t="shared" si="70"/>
        <v/>
      </c>
      <c r="CD95" s="85"/>
      <c r="CE95" s="85" t="str">
        <f t="shared" si="71"/>
        <v/>
      </c>
      <c r="CF95" s="85"/>
      <c r="CG95" s="85" t="str">
        <f t="shared" si="72"/>
        <v/>
      </c>
      <c r="CH95" s="271"/>
      <c r="CI95" s="85" t="str">
        <f t="shared" si="73"/>
        <v/>
      </c>
      <c r="CJ95" s="85" t="str">
        <f t="shared" si="74"/>
        <v/>
      </c>
      <c r="CK95" s="85" t="str">
        <f t="shared" si="75"/>
        <v/>
      </c>
      <c r="CL95" s="85"/>
      <c r="CM95" s="85" t="str">
        <f t="shared" si="76"/>
        <v/>
      </c>
      <c r="CN95" s="238"/>
      <c r="CO95" s="238" t="s">
        <v>5304</v>
      </c>
      <c r="CP95" s="112"/>
      <c r="CQ95" s="112"/>
      <c r="CR95" s="133" t="str">
        <f t="shared" ca="1" si="77"/>
        <v/>
      </c>
      <c r="CS95" s="112"/>
      <c r="CT95" s="112"/>
      <c r="CU95" s="112"/>
      <c r="CV95" s="119"/>
    </row>
    <row r="96" spans="1:100" collapsed="1" x14ac:dyDescent="0.2">
      <c r="A96" s="237"/>
      <c r="B96" s="237"/>
      <c r="C96" s="89" t="str">
        <f t="shared" si="49"/>
        <v/>
      </c>
      <c r="D96" s="85"/>
      <c r="E96" s="85"/>
      <c r="F96" s="237"/>
      <c r="G96" s="237"/>
      <c r="H96" s="237"/>
      <c r="I96" s="237"/>
      <c r="J96" s="89" t="str">
        <f t="shared" si="50"/>
        <v/>
      </c>
      <c r="K96" s="85"/>
      <c r="L96" s="85"/>
      <c r="M96" s="85" t="str">
        <f t="shared" si="51"/>
        <v/>
      </c>
      <c r="N96" s="86"/>
      <c r="O96" s="89" t="str">
        <f t="shared" si="52"/>
        <v/>
      </c>
      <c r="P96" s="237"/>
      <c r="Q96" s="89" t="str">
        <f t="shared" si="53"/>
        <v/>
      </c>
      <c r="R96" s="237"/>
      <c r="S96" s="89" t="str">
        <f t="shared" si="54"/>
        <v/>
      </c>
      <c r="T96" s="85"/>
      <c r="U96" s="89" t="str">
        <f t="shared" si="55"/>
        <v/>
      </c>
      <c r="V96" s="409" t="str">
        <f t="shared" si="56"/>
        <v/>
      </c>
      <c r="W96" s="85"/>
      <c r="X96" s="89" t="str">
        <f t="shared" si="57"/>
        <v/>
      </c>
      <c r="Y96" s="237"/>
      <c r="Z96" s="89" t="str">
        <f t="shared" si="58"/>
        <v/>
      </c>
      <c r="AA96" s="237"/>
      <c r="AB96" s="85"/>
      <c r="AC96" s="85"/>
      <c r="AD96" s="237"/>
      <c r="AE96" s="89" t="str">
        <f t="shared" si="59"/>
        <v/>
      </c>
      <c r="AF96" s="85"/>
      <c r="AG96" s="85" t="str">
        <f t="shared" si="60"/>
        <v/>
      </c>
      <c r="AH96" s="237"/>
      <c r="AI96" s="237" t="str">
        <f t="shared" si="61"/>
        <v/>
      </c>
      <c r="AJ96" s="237"/>
      <c r="AK96" s="237"/>
      <c r="AL96" s="237" t="str">
        <f t="shared" si="62"/>
        <v/>
      </c>
      <c r="AM96" s="271"/>
      <c r="AN96" s="237"/>
      <c r="AO96" s="89" t="str">
        <f t="shared" si="63"/>
        <v/>
      </c>
      <c r="AP96" s="85"/>
      <c r="AQ96" s="85"/>
      <c r="AR96" s="410"/>
      <c r="AS96" s="237"/>
      <c r="AT96" s="89" t="str">
        <f t="shared" si="64"/>
        <v/>
      </c>
      <c r="AU96" s="85"/>
      <c r="AV96" s="85"/>
      <c r="AW96" s="411"/>
      <c r="AX96" s="237"/>
      <c r="AY96" s="237" t="str">
        <f t="shared" si="65"/>
        <v/>
      </c>
      <c r="AZ96" s="237"/>
      <c r="BA96" s="89" t="str">
        <f t="shared" si="66"/>
        <v/>
      </c>
      <c r="BB96" s="85"/>
      <c r="BC96" s="237"/>
      <c r="BD96" s="89" t="str">
        <f t="shared" si="67"/>
        <v/>
      </c>
      <c r="BE96" s="85"/>
      <c r="BF96" s="237" t="str">
        <f t="shared" si="68"/>
        <v/>
      </c>
      <c r="BG96" s="85"/>
      <c r="BH96" s="85"/>
      <c r="BI96" s="85"/>
      <c r="BJ96" s="85"/>
      <c r="BK96" s="237"/>
      <c r="BL96" s="237"/>
      <c r="BM96" s="412"/>
      <c r="BN96" s="412"/>
      <c r="BO96" s="85"/>
      <c r="BP96" s="85"/>
      <c r="BQ96" s="85"/>
      <c r="BR96" s="85"/>
      <c r="BS96" s="237"/>
      <c r="BT96" s="85"/>
      <c r="BU96" s="85"/>
      <c r="BV96" s="85"/>
      <c r="BW96" s="85"/>
      <c r="BX96" s="85"/>
      <c r="BY96" s="85"/>
      <c r="BZ96" s="85" t="str">
        <f t="shared" si="69"/>
        <v/>
      </c>
      <c r="CA96" s="85"/>
      <c r="CB96" s="85"/>
      <c r="CC96" s="85" t="str">
        <f t="shared" si="70"/>
        <v/>
      </c>
      <c r="CD96" s="85"/>
      <c r="CE96" s="85" t="str">
        <f t="shared" si="71"/>
        <v/>
      </c>
      <c r="CF96" s="85"/>
      <c r="CG96" s="85" t="str">
        <f t="shared" si="72"/>
        <v/>
      </c>
      <c r="CH96" s="271"/>
      <c r="CI96" s="85" t="str">
        <f t="shared" si="73"/>
        <v/>
      </c>
      <c r="CJ96" s="85" t="str">
        <f t="shared" si="74"/>
        <v/>
      </c>
      <c r="CK96" s="85" t="str">
        <f t="shared" si="75"/>
        <v/>
      </c>
      <c r="CL96" s="85"/>
      <c r="CM96" s="85" t="str">
        <f t="shared" si="76"/>
        <v/>
      </c>
      <c r="CN96" s="238"/>
      <c r="CO96" s="238" t="s">
        <v>5304</v>
      </c>
      <c r="CP96" s="112"/>
      <c r="CQ96" s="112"/>
      <c r="CR96" s="133" t="str">
        <f t="shared" ca="1" si="77"/>
        <v/>
      </c>
      <c r="CS96" s="112"/>
      <c r="CT96" s="112"/>
      <c r="CU96" s="112"/>
      <c r="CV96" s="119"/>
    </row>
    <row r="97" spans="1:100" collapsed="1" x14ac:dyDescent="0.2">
      <c r="A97" s="237"/>
      <c r="B97" s="237"/>
      <c r="C97" s="89" t="str">
        <f t="shared" si="49"/>
        <v/>
      </c>
      <c r="D97" s="85"/>
      <c r="E97" s="85"/>
      <c r="F97" s="237"/>
      <c r="G97" s="237"/>
      <c r="H97" s="237"/>
      <c r="I97" s="237"/>
      <c r="J97" s="89" t="str">
        <f t="shared" si="50"/>
        <v/>
      </c>
      <c r="K97" s="85"/>
      <c r="L97" s="85"/>
      <c r="M97" s="85" t="str">
        <f t="shared" si="51"/>
        <v/>
      </c>
      <c r="N97" s="86"/>
      <c r="O97" s="89" t="str">
        <f t="shared" si="52"/>
        <v/>
      </c>
      <c r="P97" s="237"/>
      <c r="Q97" s="89" t="str">
        <f t="shared" si="53"/>
        <v/>
      </c>
      <c r="R97" s="237"/>
      <c r="S97" s="89" t="str">
        <f t="shared" si="54"/>
        <v/>
      </c>
      <c r="T97" s="85"/>
      <c r="U97" s="89" t="str">
        <f t="shared" si="55"/>
        <v/>
      </c>
      <c r="V97" s="409" t="str">
        <f t="shared" si="56"/>
        <v/>
      </c>
      <c r="W97" s="85"/>
      <c r="X97" s="89" t="str">
        <f t="shared" si="57"/>
        <v/>
      </c>
      <c r="Y97" s="237"/>
      <c r="Z97" s="89" t="str">
        <f t="shared" si="58"/>
        <v/>
      </c>
      <c r="AA97" s="237"/>
      <c r="AB97" s="85"/>
      <c r="AC97" s="85"/>
      <c r="AD97" s="237"/>
      <c r="AE97" s="89" t="str">
        <f t="shared" si="59"/>
        <v/>
      </c>
      <c r="AF97" s="85"/>
      <c r="AG97" s="85" t="str">
        <f t="shared" si="60"/>
        <v/>
      </c>
      <c r="AH97" s="237"/>
      <c r="AI97" s="237" t="str">
        <f t="shared" si="61"/>
        <v/>
      </c>
      <c r="AJ97" s="237"/>
      <c r="AK97" s="237"/>
      <c r="AL97" s="237" t="str">
        <f t="shared" si="62"/>
        <v/>
      </c>
      <c r="AM97" s="271"/>
      <c r="AN97" s="237"/>
      <c r="AO97" s="89" t="str">
        <f t="shared" si="63"/>
        <v/>
      </c>
      <c r="AP97" s="85"/>
      <c r="AQ97" s="85"/>
      <c r="AR97" s="410"/>
      <c r="AS97" s="237"/>
      <c r="AT97" s="89" t="str">
        <f t="shared" si="64"/>
        <v/>
      </c>
      <c r="AU97" s="85"/>
      <c r="AV97" s="85"/>
      <c r="AW97" s="411"/>
      <c r="AX97" s="237"/>
      <c r="AY97" s="237" t="str">
        <f t="shared" si="65"/>
        <v/>
      </c>
      <c r="AZ97" s="237"/>
      <c r="BA97" s="89" t="str">
        <f t="shared" si="66"/>
        <v/>
      </c>
      <c r="BB97" s="85"/>
      <c r="BC97" s="237"/>
      <c r="BD97" s="89" t="str">
        <f t="shared" si="67"/>
        <v/>
      </c>
      <c r="BE97" s="85"/>
      <c r="BF97" s="237" t="str">
        <f t="shared" si="68"/>
        <v/>
      </c>
      <c r="BG97" s="85"/>
      <c r="BH97" s="85"/>
      <c r="BI97" s="85"/>
      <c r="BJ97" s="85"/>
      <c r="BK97" s="237"/>
      <c r="BL97" s="237"/>
      <c r="BM97" s="412"/>
      <c r="BN97" s="412"/>
      <c r="BO97" s="85"/>
      <c r="BP97" s="85"/>
      <c r="BQ97" s="85"/>
      <c r="BR97" s="85"/>
      <c r="BS97" s="237"/>
      <c r="BT97" s="85"/>
      <c r="BU97" s="85"/>
      <c r="BV97" s="85"/>
      <c r="BW97" s="85"/>
      <c r="BX97" s="85"/>
      <c r="BY97" s="85"/>
      <c r="BZ97" s="85" t="str">
        <f t="shared" si="69"/>
        <v/>
      </c>
      <c r="CA97" s="85"/>
      <c r="CB97" s="85"/>
      <c r="CC97" s="85" t="str">
        <f t="shared" si="70"/>
        <v/>
      </c>
      <c r="CD97" s="85"/>
      <c r="CE97" s="85" t="str">
        <f t="shared" si="71"/>
        <v/>
      </c>
      <c r="CF97" s="85"/>
      <c r="CG97" s="85" t="str">
        <f t="shared" si="72"/>
        <v/>
      </c>
      <c r="CH97" s="271"/>
      <c r="CI97" s="85" t="str">
        <f t="shared" si="73"/>
        <v/>
      </c>
      <c r="CJ97" s="85" t="str">
        <f t="shared" si="74"/>
        <v/>
      </c>
      <c r="CK97" s="85" t="str">
        <f t="shared" si="75"/>
        <v/>
      </c>
      <c r="CL97" s="85"/>
      <c r="CM97" s="85" t="str">
        <f t="shared" si="76"/>
        <v/>
      </c>
      <c r="CN97" s="238"/>
      <c r="CO97" s="238" t="s">
        <v>5304</v>
      </c>
      <c r="CP97" s="112"/>
      <c r="CQ97" s="112"/>
      <c r="CR97" s="133" t="str">
        <f t="shared" ca="1" si="77"/>
        <v/>
      </c>
      <c r="CS97" s="112"/>
      <c r="CT97" s="112"/>
      <c r="CU97" s="112"/>
      <c r="CV97" s="119"/>
    </row>
    <row r="98" spans="1:100" collapsed="1" x14ac:dyDescent="0.2">
      <c r="A98" s="237"/>
      <c r="B98" s="237"/>
      <c r="C98" s="89" t="str">
        <f t="shared" si="49"/>
        <v/>
      </c>
      <c r="D98" s="85"/>
      <c r="E98" s="85"/>
      <c r="F98" s="237"/>
      <c r="G98" s="237"/>
      <c r="H98" s="237"/>
      <c r="I98" s="237"/>
      <c r="J98" s="89" t="str">
        <f t="shared" si="50"/>
        <v/>
      </c>
      <c r="K98" s="85"/>
      <c r="L98" s="85"/>
      <c r="M98" s="85" t="str">
        <f t="shared" si="51"/>
        <v/>
      </c>
      <c r="N98" s="86"/>
      <c r="O98" s="89" t="str">
        <f t="shared" si="52"/>
        <v/>
      </c>
      <c r="P98" s="237"/>
      <c r="Q98" s="89" t="str">
        <f t="shared" si="53"/>
        <v/>
      </c>
      <c r="R98" s="237"/>
      <c r="S98" s="89" t="str">
        <f t="shared" si="54"/>
        <v/>
      </c>
      <c r="T98" s="85"/>
      <c r="U98" s="89" t="str">
        <f t="shared" si="55"/>
        <v/>
      </c>
      <c r="V98" s="409" t="str">
        <f t="shared" si="56"/>
        <v/>
      </c>
      <c r="W98" s="85"/>
      <c r="X98" s="89" t="str">
        <f t="shared" si="57"/>
        <v/>
      </c>
      <c r="Y98" s="237"/>
      <c r="Z98" s="89" t="str">
        <f t="shared" si="58"/>
        <v/>
      </c>
      <c r="AA98" s="237"/>
      <c r="AB98" s="85"/>
      <c r="AC98" s="85"/>
      <c r="AD98" s="237"/>
      <c r="AE98" s="89" t="str">
        <f t="shared" si="59"/>
        <v/>
      </c>
      <c r="AF98" s="85"/>
      <c r="AG98" s="85" t="str">
        <f t="shared" si="60"/>
        <v/>
      </c>
      <c r="AH98" s="237"/>
      <c r="AI98" s="237" t="str">
        <f t="shared" si="61"/>
        <v/>
      </c>
      <c r="AJ98" s="237"/>
      <c r="AK98" s="237"/>
      <c r="AL98" s="237" t="str">
        <f t="shared" si="62"/>
        <v/>
      </c>
      <c r="AM98" s="271"/>
      <c r="AN98" s="237"/>
      <c r="AO98" s="89" t="str">
        <f t="shared" si="63"/>
        <v/>
      </c>
      <c r="AP98" s="85"/>
      <c r="AQ98" s="85"/>
      <c r="AR98" s="410"/>
      <c r="AS98" s="237"/>
      <c r="AT98" s="89" t="str">
        <f t="shared" si="64"/>
        <v/>
      </c>
      <c r="AU98" s="85"/>
      <c r="AV98" s="85"/>
      <c r="AW98" s="411"/>
      <c r="AX98" s="237"/>
      <c r="AY98" s="237" t="str">
        <f t="shared" si="65"/>
        <v/>
      </c>
      <c r="AZ98" s="237"/>
      <c r="BA98" s="89" t="str">
        <f t="shared" si="66"/>
        <v/>
      </c>
      <c r="BB98" s="85"/>
      <c r="BC98" s="237"/>
      <c r="BD98" s="89" t="str">
        <f t="shared" si="67"/>
        <v/>
      </c>
      <c r="BE98" s="85"/>
      <c r="BF98" s="237" t="str">
        <f t="shared" si="68"/>
        <v/>
      </c>
      <c r="BG98" s="85"/>
      <c r="BH98" s="85"/>
      <c r="BI98" s="85"/>
      <c r="BJ98" s="85"/>
      <c r="BK98" s="237"/>
      <c r="BL98" s="237"/>
      <c r="BM98" s="412"/>
      <c r="BN98" s="412"/>
      <c r="BO98" s="85"/>
      <c r="BP98" s="85"/>
      <c r="BQ98" s="85"/>
      <c r="BR98" s="85"/>
      <c r="BS98" s="237"/>
      <c r="BT98" s="85"/>
      <c r="BU98" s="85"/>
      <c r="BV98" s="85"/>
      <c r="BW98" s="85"/>
      <c r="BX98" s="85"/>
      <c r="BY98" s="85"/>
      <c r="BZ98" s="85" t="str">
        <f t="shared" si="69"/>
        <v/>
      </c>
      <c r="CA98" s="85"/>
      <c r="CB98" s="85"/>
      <c r="CC98" s="85" t="str">
        <f t="shared" si="70"/>
        <v/>
      </c>
      <c r="CD98" s="85"/>
      <c r="CE98" s="85" t="str">
        <f t="shared" si="71"/>
        <v/>
      </c>
      <c r="CF98" s="85"/>
      <c r="CG98" s="85" t="str">
        <f t="shared" si="72"/>
        <v/>
      </c>
      <c r="CH98" s="271"/>
      <c r="CI98" s="85" t="str">
        <f t="shared" si="73"/>
        <v/>
      </c>
      <c r="CJ98" s="85" t="str">
        <f t="shared" si="74"/>
        <v/>
      </c>
      <c r="CK98" s="85" t="str">
        <f t="shared" si="75"/>
        <v/>
      </c>
      <c r="CL98" s="85"/>
      <c r="CM98" s="85" t="str">
        <f t="shared" si="76"/>
        <v/>
      </c>
      <c r="CN98" s="238"/>
      <c r="CO98" s="238" t="s">
        <v>5304</v>
      </c>
      <c r="CP98" s="112"/>
      <c r="CQ98" s="112"/>
      <c r="CR98" s="133" t="str">
        <f t="shared" ca="1" si="77"/>
        <v/>
      </c>
      <c r="CS98" s="112"/>
      <c r="CT98" s="112"/>
      <c r="CU98" s="112"/>
      <c r="CV98" s="119"/>
    </row>
    <row r="99" spans="1:100" collapsed="1" x14ac:dyDescent="0.2">
      <c r="A99" s="237"/>
      <c r="B99" s="237"/>
      <c r="C99" s="89" t="str">
        <f t="shared" si="49"/>
        <v/>
      </c>
      <c r="D99" s="85"/>
      <c r="E99" s="85"/>
      <c r="F99" s="237"/>
      <c r="G99" s="237"/>
      <c r="H99" s="237"/>
      <c r="I99" s="237"/>
      <c r="J99" s="89" t="str">
        <f t="shared" si="50"/>
        <v/>
      </c>
      <c r="K99" s="85"/>
      <c r="L99" s="85"/>
      <c r="M99" s="85" t="str">
        <f t="shared" si="51"/>
        <v/>
      </c>
      <c r="N99" s="86"/>
      <c r="O99" s="89" t="str">
        <f t="shared" si="52"/>
        <v/>
      </c>
      <c r="P99" s="237"/>
      <c r="Q99" s="89" t="str">
        <f t="shared" si="53"/>
        <v/>
      </c>
      <c r="R99" s="237"/>
      <c r="S99" s="89" t="str">
        <f t="shared" si="54"/>
        <v/>
      </c>
      <c r="T99" s="85"/>
      <c r="U99" s="89" t="str">
        <f t="shared" si="55"/>
        <v/>
      </c>
      <c r="V99" s="409" t="str">
        <f t="shared" si="56"/>
        <v/>
      </c>
      <c r="W99" s="85"/>
      <c r="X99" s="89" t="str">
        <f t="shared" si="57"/>
        <v/>
      </c>
      <c r="Y99" s="237"/>
      <c r="Z99" s="89" t="str">
        <f t="shared" si="58"/>
        <v/>
      </c>
      <c r="AA99" s="237"/>
      <c r="AB99" s="85"/>
      <c r="AC99" s="85"/>
      <c r="AD99" s="237"/>
      <c r="AE99" s="89" t="str">
        <f t="shared" si="59"/>
        <v/>
      </c>
      <c r="AF99" s="85"/>
      <c r="AG99" s="85" t="str">
        <f t="shared" si="60"/>
        <v/>
      </c>
      <c r="AH99" s="237"/>
      <c r="AI99" s="237" t="str">
        <f t="shared" si="61"/>
        <v/>
      </c>
      <c r="AJ99" s="237"/>
      <c r="AK99" s="237"/>
      <c r="AL99" s="237" t="str">
        <f t="shared" si="62"/>
        <v/>
      </c>
      <c r="AM99" s="271"/>
      <c r="AN99" s="237"/>
      <c r="AO99" s="89" t="str">
        <f t="shared" si="63"/>
        <v/>
      </c>
      <c r="AP99" s="85"/>
      <c r="AQ99" s="85"/>
      <c r="AR99" s="410"/>
      <c r="AS99" s="237"/>
      <c r="AT99" s="89" t="str">
        <f t="shared" si="64"/>
        <v/>
      </c>
      <c r="AU99" s="85"/>
      <c r="AV99" s="85"/>
      <c r="AW99" s="411"/>
      <c r="AX99" s="237"/>
      <c r="AY99" s="237" t="str">
        <f t="shared" si="65"/>
        <v/>
      </c>
      <c r="AZ99" s="237"/>
      <c r="BA99" s="89" t="str">
        <f t="shared" si="66"/>
        <v/>
      </c>
      <c r="BB99" s="85"/>
      <c r="BC99" s="237"/>
      <c r="BD99" s="89" t="str">
        <f t="shared" si="67"/>
        <v/>
      </c>
      <c r="BE99" s="85"/>
      <c r="BF99" s="237" t="str">
        <f t="shared" si="68"/>
        <v/>
      </c>
      <c r="BG99" s="85"/>
      <c r="BH99" s="85"/>
      <c r="BI99" s="85"/>
      <c r="BJ99" s="85"/>
      <c r="BK99" s="237"/>
      <c r="BL99" s="237"/>
      <c r="BM99" s="412"/>
      <c r="BN99" s="412"/>
      <c r="BO99" s="85"/>
      <c r="BP99" s="85"/>
      <c r="BQ99" s="85"/>
      <c r="BR99" s="85"/>
      <c r="BS99" s="237"/>
      <c r="BT99" s="85"/>
      <c r="BU99" s="85"/>
      <c r="BV99" s="85"/>
      <c r="BW99" s="85"/>
      <c r="BX99" s="85"/>
      <c r="BY99" s="85"/>
      <c r="BZ99" s="85" t="str">
        <f t="shared" si="69"/>
        <v/>
      </c>
      <c r="CA99" s="85"/>
      <c r="CB99" s="85"/>
      <c r="CC99" s="85" t="str">
        <f t="shared" si="70"/>
        <v/>
      </c>
      <c r="CD99" s="85"/>
      <c r="CE99" s="85" t="str">
        <f t="shared" si="71"/>
        <v/>
      </c>
      <c r="CF99" s="85"/>
      <c r="CG99" s="85" t="str">
        <f t="shared" si="72"/>
        <v/>
      </c>
      <c r="CH99" s="271"/>
      <c r="CI99" s="85" t="str">
        <f t="shared" si="73"/>
        <v/>
      </c>
      <c r="CJ99" s="85" t="str">
        <f t="shared" si="74"/>
        <v/>
      </c>
      <c r="CK99" s="85" t="str">
        <f t="shared" si="75"/>
        <v/>
      </c>
      <c r="CL99" s="85"/>
      <c r="CM99" s="85" t="str">
        <f t="shared" si="76"/>
        <v/>
      </c>
      <c r="CN99" s="238"/>
      <c r="CO99" s="238" t="s">
        <v>5304</v>
      </c>
      <c r="CP99" s="112"/>
      <c r="CQ99" s="112"/>
      <c r="CR99" s="133" t="str">
        <f t="shared" ca="1" si="77"/>
        <v/>
      </c>
      <c r="CS99" s="112"/>
      <c r="CT99" s="112"/>
      <c r="CU99" s="112"/>
      <c r="CV99" s="119"/>
    </row>
    <row r="100" spans="1:100" collapsed="1" x14ac:dyDescent="0.2">
      <c r="A100" s="237"/>
      <c r="B100" s="237"/>
      <c r="C100" s="89" t="str">
        <f t="shared" si="49"/>
        <v/>
      </c>
      <c r="D100" s="85"/>
      <c r="E100" s="85"/>
      <c r="F100" s="237"/>
      <c r="G100" s="237"/>
      <c r="H100" s="237"/>
      <c r="I100" s="237"/>
      <c r="J100" s="89" t="str">
        <f t="shared" si="50"/>
        <v/>
      </c>
      <c r="K100" s="85"/>
      <c r="L100" s="85"/>
      <c r="M100" s="85" t="str">
        <f t="shared" si="51"/>
        <v/>
      </c>
      <c r="N100" s="86"/>
      <c r="O100" s="89" t="str">
        <f t="shared" si="52"/>
        <v/>
      </c>
      <c r="P100" s="237"/>
      <c r="Q100" s="89" t="str">
        <f t="shared" si="53"/>
        <v/>
      </c>
      <c r="R100" s="237"/>
      <c r="S100" s="89" t="str">
        <f t="shared" si="54"/>
        <v/>
      </c>
      <c r="T100" s="85"/>
      <c r="U100" s="89" t="str">
        <f t="shared" si="55"/>
        <v/>
      </c>
      <c r="V100" s="409" t="str">
        <f t="shared" si="56"/>
        <v/>
      </c>
      <c r="W100" s="85"/>
      <c r="X100" s="89" t="str">
        <f t="shared" si="57"/>
        <v/>
      </c>
      <c r="Y100" s="237"/>
      <c r="Z100" s="89" t="str">
        <f t="shared" si="58"/>
        <v/>
      </c>
      <c r="AA100" s="237"/>
      <c r="AB100" s="85"/>
      <c r="AC100" s="85"/>
      <c r="AD100" s="237"/>
      <c r="AE100" s="89" t="str">
        <f t="shared" si="59"/>
        <v/>
      </c>
      <c r="AF100" s="85"/>
      <c r="AG100" s="85" t="str">
        <f t="shared" si="60"/>
        <v/>
      </c>
      <c r="AH100" s="237"/>
      <c r="AI100" s="237" t="str">
        <f t="shared" si="61"/>
        <v/>
      </c>
      <c r="AJ100" s="237"/>
      <c r="AK100" s="237"/>
      <c r="AL100" s="237" t="str">
        <f t="shared" si="62"/>
        <v/>
      </c>
      <c r="AM100" s="271"/>
      <c r="AN100" s="237"/>
      <c r="AO100" s="89" t="str">
        <f t="shared" si="63"/>
        <v/>
      </c>
      <c r="AP100" s="85"/>
      <c r="AQ100" s="85"/>
      <c r="AR100" s="410"/>
      <c r="AS100" s="237"/>
      <c r="AT100" s="89" t="str">
        <f t="shared" si="64"/>
        <v/>
      </c>
      <c r="AU100" s="85"/>
      <c r="AV100" s="85"/>
      <c r="AW100" s="411"/>
      <c r="AX100" s="237"/>
      <c r="AY100" s="237" t="str">
        <f t="shared" si="65"/>
        <v/>
      </c>
      <c r="AZ100" s="237"/>
      <c r="BA100" s="89" t="str">
        <f t="shared" si="66"/>
        <v/>
      </c>
      <c r="BB100" s="85"/>
      <c r="BC100" s="237"/>
      <c r="BD100" s="89" t="str">
        <f t="shared" si="67"/>
        <v/>
      </c>
      <c r="BE100" s="85"/>
      <c r="BF100" s="237" t="str">
        <f t="shared" si="68"/>
        <v/>
      </c>
      <c r="BG100" s="85"/>
      <c r="BH100" s="85"/>
      <c r="BI100" s="85"/>
      <c r="BJ100" s="85"/>
      <c r="BK100" s="237"/>
      <c r="BL100" s="237"/>
      <c r="BM100" s="412"/>
      <c r="BN100" s="412"/>
      <c r="BO100" s="85"/>
      <c r="BP100" s="85"/>
      <c r="BQ100" s="85"/>
      <c r="BR100" s="85"/>
      <c r="BS100" s="237"/>
      <c r="BT100" s="85"/>
      <c r="BU100" s="85"/>
      <c r="BV100" s="85"/>
      <c r="BW100" s="85"/>
      <c r="BX100" s="85"/>
      <c r="BY100" s="85"/>
      <c r="BZ100" s="85" t="str">
        <f t="shared" si="69"/>
        <v/>
      </c>
      <c r="CA100" s="85"/>
      <c r="CB100" s="85"/>
      <c r="CC100" s="85" t="str">
        <f t="shared" si="70"/>
        <v/>
      </c>
      <c r="CD100" s="85"/>
      <c r="CE100" s="85" t="str">
        <f t="shared" si="71"/>
        <v/>
      </c>
      <c r="CF100" s="85"/>
      <c r="CG100" s="85" t="str">
        <f t="shared" si="72"/>
        <v/>
      </c>
      <c r="CH100" s="271"/>
      <c r="CI100" s="85" t="str">
        <f t="shared" si="73"/>
        <v/>
      </c>
      <c r="CJ100" s="85" t="str">
        <f t="shared" si="74"/>
        <v/>
      </c>
      <c r="CK100" s="85" t="str">
        <f t="shared" si="75"/>
        <v/>
      </c>
      <c r="CL100" s="85"/>
      <c r="CM100" s="85" t="str">
        <f t="shared" si="76"/>
        <v/>
      </c>
      <c r="CN100" s="238"/>
      <c r="CO100" s="238" t="s">
        <v>5304</v>
      </c>
      <c r="CP100" s="112"/>
      <c r="CQ100" s="112"/>
      <c r="CR100" s="133" t="str">
        <f t="shared" ca="1" si="77"/>
        <v/>
      </c>
      <c r="CS100" s="112"/>
      <c r="CT100" s="112"/>
      <c r="CU100" s="112"/>
      <c r="CV100" s="119"/>
    </row>
    <row r="101" spans="1:100" collapsed="1" x14ac:dyDescent="0.2">
      <c r="A101" s="237"/>
      <c r="B101" s="237"/>
      <c r="C101" s="89" t="str">
        <f t="shared" si="49"/>
        <v/>
      </c>
      <c r="D101" s="85"/>
      <c r="E101" s="85"/>
      <c r="F101" s="237"/>
      <c r="G101" s="237"/>
      <c r="H101" s="237"/>
      <c r="I101" s="237"/>
      <c r="J101" s="89" t="str">
        <f t="shared" si="50"/>
        <v/>
      </c>
      <c r="K101" s="85"/>
      <c r="L101" s="85"/>
      <c r="M101" s="85" t="str">
        <f t="shared" si="51"/>
        <v/>
      </c>
      <c r="N101" s="86"/>
      <c r="O101" s="89" t="str">
        <f t="shared" si="52"/>
        <v/>
      </c>
      <c r="P101" s="237"/>
      <c r="Q101" s="89" t="str">
        <f t="shared" si="53"/>
        <v/>
      </c>
      <c r="R101" s="237"/>
      <c r="S101" s="89" t="str">
        <f t="shared" si="54"/>
        <v/>
      </c>
      <c r="T101" s="85"/>
      <c r="U101" s="89" t="str">
        <f t="shared" si="55"/>
        <v/>
      </c>
      <c r="V101" s="409" t="str">
        <f t="shared" si="56"/>
        <v/>
      </c>
      <c r="W101" s="85"/>
      <c r="X101" s="89" t="str">
        <f t="shared" si="57"/>
        <v/>
      </c>
      <c r="Y101" s="237"/>
      <c r="Z101" s="89" t="str">
        <f t="shared" si="58"/>
        <v/>
      </c>
      <c r="AA101" s="237"/>
      <c r="AB101" s="85"/>
      <c r="AC101" s="85"/>
      <c r="AD101" s="237"/>
      <c r="AE101" s="89" t="str">
        <f t="shared" si="59"/>
        <v/>
      </c>
      <c r="AF101" s="85"/>
      <c r="AG101" s="85" t="str">
        <f t="shared" si="60"/>
        <v/>
      </c>
      <c r="AH101" s="237"/>
      <c r="AI101" s="237" t="str">
        <f t="shared" si="61"/>
        <v/>
      </c>
      <c r="AJ101" s="237"/>
      <c r="AK101" s="237"/>
      <c r="AL101" s="237" t="str">
        <f t="shared" si="62"/>
        <v/>
      </c>
      <c r="AM101" s="271"/>
      <c r="AN101" s="237"/>
      <c r="AO101" s="89" t="str">
        <f t="shared" si="63"/>
        <v/>
      </c>
      <c r="AP101" s="85"/>
      <c r="AQ101" s="85"/>
      <c r="AR101" s="410"/>
      <c r="AS101" s="237"/>
      <c r="AT101" s="89" t="str">
        <f t="shared" si="64"/>
        <v/>
      </c>
      <c r="AU101" s="85"/>
      <c r="AV101" s="85"/>
      <c r="AW101" s="411"/>
      <c r="AX101" s="237"/>
      <c r="AY101" s="237" t="str">
        <f t="shared" si="65"/>
        <v/>
      </c>
      <c r="AZ101" s="237"/>
      <c r="BA101" s="89" t="str">
        <f t="shared" si="66"/>
        <v/>
      </c>
      <c r="BB101" s="85"/>
      <c r="BC101" s="237"/>
      <c r="BD101" s="89" t="str">
        <f t="shared" si="67"/>
        <v/>
      </c>
      <c r="BE101" s="85"/>
      <c r="BF101" s="237" t="str">
        <f t="shared" si="68"/>
        <v/>
      </c>
      <c r="BG101" s="85"/>
      <c r="BH101" s="85"/>
      <c r="BI101" s="85"/>
      <c r="BJ101" s="85"/>
      <c r="BK101" s="237"/>
      <c r="BL101" s="237"/>
      <c r="BM101" s="412"/>
      <c r="BN101" s="412"/>
      <c r="BO101" s="85"/>
      <c r="BP101" s="85"/>
      <c r="BQ101" s="85"/>
      <c r="BR101" s="85"/>
      <c r="BS101" s="237"/>
      <c r="BT101" s="85"/>
      <c r="BU101" s="85"/>
      <c r="BV101" s="85"/>
      <c r="BW101" s="85"/>
      <c r="BX101" s="85"/>
      <c r="BY101" s="85"/>
      <c r="BZ101" s="85" t="str">
        <f t="shared" si="69"/>
        <v/>
      </c>
      <c r="CA101" s="85"/>
      <c r="CB101" s="85"/>
      <c r="CC101" s="85" t="str">
        <f t="shared" si="70"/>
        <v/>
      </c>
      <c r="CD101" s="85"/>
      <c r="CE101" s="85" t="str">
        <f t="shared" si="71"/>
        <v/>
      </c>
      <c r="CF101" s="85"/>
      <c r="CG101" s="85" t="str">
        <f t="shared" si="72"/>
        <v/>
      </c>
      <c r="CH101" s="271"/>
      <c r="CI101" s="85" t="str">
        <f t="shared" si="73"/>
        <v/>
      </c>
      <c r="CJ101" s="85" t="str">
        <f t="shared" si="74"/>
        <v/>
      </c>
      <c r="CK101" s="85" t="str">
        <f t="shared" si="75"/>
        <v/>
      </c>
      <c r="CL101" s="85"/>
      <c r="CM101" s="85" t="str">
        <f t="shared" si="76"/>
        <v/>
      </c>
      <c r="CN101" s="238"/>
      <c r="CO101" s="238" t="s">
        <v>5304</v>
      </c>
      <c r="CP101" s="112"/>
      <c r="CQ101" s="112"/>
      <c r="CR101" s="133" t="str">
        <f t="shared" ca="1" si="77"/>
        <v/>
      </c>
      <c r="CS101" s="112"/>
      <c r="CT101" s="112"/>
      <c r="CU101" s="112"/>
      <c r="CV101" s="119"/>
    </row>
    <row r="102" spans="1:100" collapsed="1" x14ac:dyDescent="0.2">
      <c r="A102" s="237"/>
      <c r="B102" s="237"/>
      <c r="C102" s="89" t="str">
        <f t="shared" si="49"/>
        <v/>
      </c>
      <c r="D102" s="85"/>
      <c r="E102" s="85"/>
      <c r="F102" s="237"/>
      <c r="G102" s="237"/>
      <c r="H102" s="237"/>
      <c r="I102" s="237"/>
      <c r="J102" s="89" t="str">
        <f t="shared" si="50"/>
        <v/>
      </c>
      <c r="K102" s="85"/>
      <c r="L102" s="85"/>
      <c r="M102" s="85" t="str">
        <f t="shared" si="51"/>
        <v/>
      </c>
      <c r="N102" s="86"/>
      <c r="O102" s="89" t="str">
        <f t="shared" si="52"/>
        <v/>
      </c>
      <c r="P102" s="237"/>
      <c r="Q102" s="89" t="str">
        <f t="shared" si="53"/>
        <v/>
      </c>
      <c r="R102" s="237"/>
      <c r="S102" s="89" t="str">
        <f t="shared" si="54"/>
        <v/>
      </c>
      <c r="T102" s="85"/>
      <c r="U102" s="89" t="str">
        <f t="shared" si="55"/>
        <v/>
      </c>
      <c r="V102" s="409" t="str">
        <f t="shared" si="56"/>
        <v/>
      </c>
      <c r="W102" s="85"/>
      <c r="X102" s="89" t="str">
        <f t="shared" si="57"/>
        <v/>
      </c>
      <c r="Y102" s="237"/>
      <c r="Z102" s="89" t="str">
        <f t="shared" si="58"/>
        <v/>
      </c>
      <c r="AA102" s="237"/>
      <c r="AB102" s="85"/>
      <c r="AC102" s="85"/>
      <c r="AD102" s="237"/>
      <c r="AE102" s="89" t="str">
        <f t="shared" si="59"/>
        <v/>
      </c>
      <c r="AF102" s="85"/>
      <c r="AG102" s="85" t="str">
        <f t="shared" si="60"/>
        <v/>
      </c>
      <c r="AH102" s="237"/>
      <c r="AI102" s="237" t="str">
        <f t="shared" si="61"/>
        <v/>
      </c>
      <c r="AJ102" s="237"/>
      <c r="AK102" s="237"/>
      <c r="AL102" s="237" t="str">
        <f t="shared" si="62"/>
        <v/>
      </c>
      <c r="AM102" s="271"/>
      <c r="AN102" s="237"/>
      <c r="AO102" s="89" t="str">
        <f t="shared" si="63"/>
        <v/>
      </c>
      <c r="AP102" s="85"/>
      <c r="AQ102" s="85"/>
      <c r="AR102" s="410"/>
      <c r="AS102" s="237"/>
      <c r="AT102" s="89" t="str">
        <f t="shared" si="64"/>
        <v/>
      </c>
      <c r="AU102" s="85"/>
      <c r="AV102" s="85"/>
      <c r="AW102" s="411"/>
      <c r="AX102" s="237"/>
      <c r="AY102" s="237" t="str">
        <f t="shared" si="65"/>
        <v/>
      </c>
      <c r="AZ102" s="237"/>
      <c r="BA102" s="89" t="str">
        <f t="shared" si="66"/>
        <v/>
      </c>
      <c r="BB102" s="85"/>
      <c r="BC102" s="237"/>
      <c r="BD102" s="89" t="str">
        <f t="shared" si="67"/>
        <v/>
      </c>
      <c r="BE102" s="85"/>
      <c r="BF102" s="237" t="str">
        <f t="shared" si="68"/>
        <v/>
      </c>
      <c r="BG102" s="85"/>
      <c r="BH102" s="85"/>
      <c r="BI102" s="85"/>
      <c r="BJ102" s="85"/>
      <c r="BK102" s="237"/>
      <c r="BL102" s="237"/>
      <c r="BM102" s="412"/>
      <c r="BN102" s="412"/>
      <c r="BO102" s="85"/>
      <c r="BP102" s="85"/>
      <c r="BQ102" s="85"/>
      <c r="BR102" s="85"/>
      <c r="BS102" s="237"/>
      <c r="BT102" s="85"/>
      <c r="BU102" s="85"/>
      <c r="BV102" s="85"/>
      <c r="BW102" s="85"/>
      <c r="BX102" s="85"/>
      <c r="BY102" s="85"/>
      <c r="BZ102" s="85" t="str">
        <f t="shared" si="69"/>
        <v/>
      </c>
      <c r="CA102" s="85"/>
      <c r="CB102" s="85"/>
      <c r="CC102" s="85" t="str">
        <f t="shared" si="70"/>
        <v/>
      </c>
      <c r="CD102" s="85"/>
      <c r="CE102" s="85" t="str">
        <f t="shared" si="71"/>
        <v/>
      </c>
      <c r="CF102" s="85"/>
      <c r="CG102" s="85" t="str">
        <f t="shared" si="72"/>
        <v/>
      </c>
      <c r="CH102" s="271"/>
      <c r="CI102" s="85" t="str">
        <f t="shared" si="73"/>
        <v/>
      </c>
      <c r="CJ102" s="85" t="str">
        <f t="shared" si="74"/>
        <v/>
      </c>
      <c r="CK102" s="85" t="str">
        <f t="shared" si="75"/>
        <v/>
      </c>
      <c r="CL102" s="85"/>
      <c r="CM102" s="85" t="str">
        <f t="shared" si="76"/>
        <v/>
      </c>
      <c r="CN102" s="238"/>
      <c r="CO102" s="238" t="s">
        <v>5304</v>
      </c>
      <c r="CP102" s="112"/>
      <c r="CQ102" s="112"/>
      <c r="CR102" s="133" t="str">
        <f t="shared" ca="1" si="77"/>
        <v/>
      </c>
      <c r="CS102" s="112"/>
      <c r="CT102" s="112"/>
      <c r="CU102" s="112"/>
      <c r="CV102" s="119"/>
    </row>
    <row r="103" spans="1:100" collapsed="1" x14ac:dyDescent="0.2">
      <c r="A103" s="237"/>
      <c r="B103" s="237"/>
      <c r="C103" s="89" t="str">
        <f t="shared" si="49"/>
        <v/>
      </c>
      <c r="D103" s="85"/>
      <c r="E103" s="85"/>
      <c r="F103" s="237"/>
      <c r="G103" s="237"/>
      <c r="H103" s="237"/>
      <c r="I103" s="237"/>
      <c r="J103" s="89" t="str">
        <f t="shared" si="50"/>
        <v/>
      </c>
      <c r="K103" s="85"/>
      <c r="L103" s="85"/>
      <c r="M103" s="85" t="str">
        <f t="shared" si="51"/>
        <v/>
      </c>
      <c r="N103" s="86"/>
      <c r="O103" s="89" t="str">
        <f t="shared" si="52"/>
        <v/>
      </c>
      <c r="P103" s="237"/>
      <c r="Q103" s="89" t="str">
        <f t="shared" si="53"/>
        <v/>
      </c>
      <c r="R103" s="237"/>
      <c r="S103" s="89" t="str">
        <f t="shared" si="54"/>
        <v/>
      </c>
      <c r="T103" s="85"/>
      <c r="U103" s="89" t="str">
        <f t="shared" si="55"/>
        <v/>
      </c>
      <c r="V103" s="409" t="str">
        <f t="shared" si="56"/>
        <v/>
      </c>
      <c r="W103" s="85"/>
      <c r="X103" s="89" t="str">
        <f t="shared" si="57"/>
        <v/>
      </c>
      <c r="Y103" s="237"/>
      <c r="Z103" s="89" t="str">
        <f t="shared" si="58"/>
        <v/>
      </c>
      <c r="AA103" s="237"/>
      <c r="AB103" s="85"/>
      <c r="AC103" s="85"/>
      <c r="AD103" s="237"/>
      <c r="AE103" s="89" t="str">
        <f t="shared" si="59"/>
        <v/>
      </c>
      <c r="AF103" s="85"/>
      <c r="AG103" s="85" t="str">
        <f t="shared" si="60"/>
        <v/>
      </c>
      <c r="AH103" s="237"/>
      <c r="AI103" s="237" t="str">
        <f t="shared" si="61"/>
        <v/>
      </c>
      <c r="AJ103" s="237"/>
      <c r="AK103" s="237"/>
      <c r="AL103" s="237" t="str">
        <f t="shared" si="62"/>
        <v/>
      </c>
      <c r="AM103" s="271"/>
      <c r="AN103" s="237"/>
      <c r="AO103" s="89" t="str">
        <f t="shared" si="63"/>
        <v/>
      </c>
      <c r="AP103" s="85"/>
      <c r="AQ103" s="85"/>
      <c r="AR103" s="410"/>
      <c r="AS103" s="237"/>
      <c r="AT103" s="89" t="str">
        <f t="shared" si="64"/>
        <v/>
      </c>
      <c r="AU103" s="85"/>
      <c r="AV103" s="85"/>
      <c r="AW103" s="411"/>
      <c r="AX103" s="237"/>
      <c r="AY103" s="237" t="str">
        <f t="shared" si="65"/>
        <v/>
      </c>
      <c r="AZ103" s="237"/>
      <c r="BA103" s="89" t="str">
        <f t="shared" si="66"/>
        <v/>
      </c>
      <c r="BB103" s="85"/>
      <c r="BC103" s="237"/>
      <c r="BD103" s="89" t="str">
        <f t="shared" si="67"/>
        <v/>
      </c>
      <c r="BE103" s="85"/>
      <c r="BF103" s="237" t="str">
        <f t="shared" si="68"/>
        <v/>
      </c>
      <c r="BG103" s="85"/>
      <c r="BH103" s="85"/>
      <c r="BI103" s="85"/>
      <c r="BJ103" s="85"/>
      <c r="BK103" s="237"/>
      <c r="BL103" s="237"/>
      <c r="BM103" s="412"/>
      <c r="BN103" s="412"/>
      <c r="BO103" s="85"/>
      <c r="BP103" s="85"/>
      <c r="BQ103" s="85"/>
      <c r="BR103" s="85"/>
      <c r="BS103" s="237"/>
      <c r="BT103" s="85"/>
      <c r="BU103" s="85"/>
      <c r="BV103" s="85"/>
      <c r="BW103" s="85"/>
      <c r="BX103" s="85"/>
      <c r="BY103" s="85"/>
      <c r="BZ103" s="85" t="str">
        <f t="shared" si="69"/>
        <v/>
      </c>
      <c r="CA103" s="85"/>
      <c r="CB103" s="85"/>
      <c r="CC103" s="85" t="str">
        <f t="shared" si="70"/>
        <v/>
      </c>
      <c r="CD103" s="85"/>
      <c r="CE103" s="85" t="str">
        <f t="shared" si="71"/>
        <v/>
      </c>
      <c r="CF103" s="85"/>
      <c r="CG103" s="85" t="str">
        <f t="shared" si="72"/>
        <v/>
      </c>
      <c r="CH103" s="271"/>
      <c r="CI103" s="85" t="str">
        <f t="shared" si="73"/>
        <v/>
      </c>
      <c r="CJ103" s="85" t="str">
        <f t="shared" si="74"/>
        <v/>
      </c>
      <c r="CK103" s="85" t="str">
        <f t="shared" si="75"/>
        <v/>
      </c>
      <c r="CL103" s="85"/>
      <c r="CM103" s="85" t="str">
        <f t="shared" si="76"/>
        <v/>
      </c>
      <c r="CN103" s="238"/>
      <c r="CO103" s="238" t="s">
        <v>5304</v>
      </c>
      <c r="CP103" s="112"/>
      <c r="CQ103" s="112"/>
      <c r="CR103" s="133" t="str">
        <f t="shared" ca="1" si="77"/>
        <v/>
      </c>
      <c r="CS103" s="112"/>
      <c r="CT103" s="112"/>
      <c r="CU103" s="112"/>
      <c r="CV103" s="119"/>
    </row>
    <row r="104" spans="1:100" collapsed="1" x14ac:dyDescent="0.2">
      <c r="A104" s="237"/>
      <c r="B104" s="237"/>
      <c r="C104" s="89" t="str">
        <f t="shared" si="49"/>
        <v/>
      </c>
      <c r="D104" s="85"/>
      <c r="E104" s="85"/>
      <c r="F104" s="237"/>
      <c r="G104" s="237"/>
      <c r="H104" s="237"/>
      <c r="I104" s="237"/>
      <c r="J104" s="89" t="str">
        <f t="shared" si="50"/>
        <v/>
      </c>
      <c r="K104" s="85"/>
      <c r="L104" s="85"/>
      <c r="M104" s="85" t="str">
        <f t="shared" si="51"/>
        <v/>
      </c>
      <c r="N104" s="86"/>
      <c r="O104" s="89" t="str">
        <f t="shared" si="52"/>
        <v/>
      </c>
      <c r="P104" s="237"/>
      <c r="Q104" s="89" t="str">
        <f t="shared" si="53"/>
        <v/>
      </c>
      <c r="R104" s="237"/>
      <c r="S104" s="89" t="str">
        <f t="shared" si="54"/>
        <v/>
      </c>
      <c r="T104" s="85"/>
      <c r="U104" s="89" t="str">
        <f t="shared" si="55"/>
        <v/>
      </c>
      <c r="V104" s="409" t="str">
        <f t="shared" si="56"/>
        <v/>
      </c>
      <c r="W104" s="85"/>
      <c r="X104" s="89" t="str">
        <f t="shared" si="57"/>
        <v/>
      </c>
      <c r="Y104" s="237"/>
      <c r="Z104" s="89" t="str">
        <f t="shared" si="58"/>
        <v/>
      </c>
      <c r="AA104" s="237"/>
      <c r="AB104" s="85"/>
      <c r="AC104" s="85"/>
      <c r="AD104" s="237"/>
      <c r="AE104" s="89" t="str">
        <f t="shared" si="59"/>
        <v/>
      </c>
      <c r="AF104" s="85"/>
      <c r="AG104" s="85" t="str">
        <f t="shared" si="60"/>
        <v/>
      </c>
      <c r="AH104" s="237"/>
      <c r="AI104" s="237" t="str">
        <f t="shared" si="61"/>
        <v/>
      </c>
      <c r="AJ104" s="237"/>
      <c r="AK104" s="237"/>
      <c r="AL104" s="237" t="str">
        <f t="shared" si="62"/>
        <v/>
      </c>
      <c r="AM104" s="271"/>
      <c r="AN104" s="237"/>
      <c r="AO104" s="89" t="str">
        <f t="shared" si="63"/>
        <v/>
      </c>
      <c r="AP104" s="85"/>
      <c r="AQ104" s="85"/>
      <c r="AR104" s="410"/>
      <c r="AS104" s="237"/>
      <c r="AT104" s="89" t="str">
        <f t="shared" si="64"/>
        <v/>
      </c>
      <c r="AU104" s="85"/>
      <c r="AV104" s="85"/>
      <c r="AW104" s="411"/>
      <c r="AX104" s="237"/>
      <c r="AY104" s="237" t="str">
        <f t="shared" si="65"/>
        <v/>
      </c>
      <c r="AZ104" s="237"/>
      <c r="BA104" s="89" t="str">
        <f t="shared" si="66"/>
        <v/>
      </c>
      <c r="BB104" s="85"/>
      <c r="BC104" s="237"/>
      <c r="BD104" s="89" t="str">
        <f t="shared" si="67"/>
        <v/>
      </c>
      <c r="BE104" s="85"/>
      <c r="BF104" s="237" t="str">
        <f t="shared" si="68"/>
        <v/>
      </c>
      <c r="BG104" s="85"/>
      <c r="BH104" s="85"/>
      <c r="BI104" s="85"/>
      <c r="BJ104" s="85"/>
      <c r="BK104" s="237"/>
      <c r="BL104" s="237"/>
      <c r="BM104" s="412"/>
      <c r="BN104" s="412"/>
      <c r="BO104" s="85"/>
      <c r="BP104" s="85"/>
      <c r="BQ104" s="85"/>
      <c r="BR104" s="85"/>
      <c r="BS104" s="237"/>
      <c r="BT104" s="85"/>
      <c r="BU104" s="85"/>
      <c r="BV104" s="85"/>
      <c r="BW104" s="85"/>
      <c r="BX104" s="85"/>
      <c r="BY104" s="85"/>
      <c r="BZ104" s="85" t="str">
        <f t="shared" si="69"/>
        <v/>
      </c>
      <c r="CA104" s="85"/>
      <c r="CB104" s="85"/>
      <c r="CC104" s="85" t="str">
        <f t="shared" si="70"/>
        <v/>
      </c>
      <c r="CD104" s="85"/>
      <c r="CE104" s="85" t="str">
        <f t="shared" si="71"/>
        <v/>
      </c>
      <c r="CF104" s="85"/>
      <c r="CG104" s="85" t="str">
        <f t="shared" si="72"/>
        <v/>
      </c>
      <c r="CH104" s="271"/>
      <c r="CI104" s="85" t="str">
        <f t="shared" si="73"/>
        <v/>
      </c>
      <c r="CJ104" s="85" t="str">
        <f t="shared" si="74"/>
        <v/>
      </c>
      <c r="CK104" s="85" t="str">
        <f t="shared" si="75"/>
        <v/>
      </c>
      <c r="CL104" s="85"/>
      <c r="CM104" s="85" t="str">
        <f t="shared" si="76"/>
        <v/>
      </c>
      <c r="CN104" s="238"/>
      <c r="CO104" s="238" t="s">
        <v>5304</v>
      </c>
      <c r="CP104" s="112"/>
      <c r="CQ104" s="112"/>
      <c r="CR104" s="133" t="str">
        <f t="shared" ca="1" si="77"/>
        <v/>
      </c>
      <c r="CS104" s="112"/>
      <c r="CT104" s="112"/>
      <c r="CU104" s="112"/>
      <c r="CV104" s="119"/>
    </row>
    <row r="105" spans="1:100" collapsed="1" x14ac:dyDescent="0.2">
      <c r="A105" s="237"/>
      <c r="B105" s="237"/>
      <c r="C105" s="89" t="str">
        <f t="shared" si="49"/>
        <v/>
      </c>
      <c r="D105" s="85"/>
      <c r="E105" s="85"/>
      <c r="F105" s="237"/>
      <c r="G105" s="237"/>
      <c r="H105" s="237"/>
      <c r="I105" s="237"/>
      <c r="J105" s="89" t="str">
        <f t="shared" si="50"/>
        <v/>
      </c>
      <c r="K105" s="85"/>
      <c r="L105" s="85"/>
      <c r="M105" s="85" t="str">
        <f t="shared" si="51"/>
        <v/>
      </c>
      <c r="N105" s="86"/>
      <c r="O105" s="89" t="str">
        <f t="shared" si="52"/>
        <v/>
      </c>
      <c r="P105" s="237"/>
      <c r="Q105" s="89" t="str">
        <f t="shared" si="53"/>
        <v/>
      </c>
      <c r="R105" s="237"/>
      <c r="S105" s="89" t="str">
        <f t="shared" si="54"/>
        <v/>
      </c>
      <c r="T105" s="85"/>
      <c r="U105" s="89" t="str">
        <f t="shared" si="55"/>
        <v/>
      </c>
      <c r="V105" s="409" t="str">
        <f t="shared" si="56"/>
        <v/>
      </c>
      <c r="W105" s="85"/>
      <c r="X105" s="89" t="str">
        <f t="shared" si="57"/>
        <v/>
      </c>
      <c r="Y105" s="237"/>
      <c r="Z105" s="89" t="str">
        <f t="shared" si="58"/>
        <v/>
      </c>
      <c r="AA105" s="237"/>
      <c r="AB105" s="85"/>
      <c r="AC105" s="85"/>
      <c r="AD105" s="237"/>
      <c r="AE105" s="89" t="str">
        <f t="shared" si="59"/>
        <v/>
      </c>
      <c r="AF105" s="85"/>
      <c r="AG105" s="85" t="str">
        <f t="shared" si="60"/>
        <v/>
      </c>
      <c r="AH105" s="237"/>
      <c r="AI105" s="237" t="str">
        <f t="shared" si="61"/>
        <v/>
      </c>
      <c r="AJ105" s="237"/>
      <c r="AK105" s="237"/>
      <c r="AL105" s="237" t="str">
        <f t="shared" si="62"/>
        <v/>
      </c>
      <c r="AM105" s="271"/>
      <c r="AN105" s="237"/>
      <c r="AO105" s="89" t="str">
        <f t="shared" si="63"/>
        <v/>
      </c>
      <c r="AP105" s="85"/>
      <c r="AQ105" s="85"/>
      <c r="AR105" s="410"/>
      <c r="AS105" s="237"/>
      <c r="AT105" s="89" t="str">
        <f t="shared" si="64"/>
        <v/>
      </c>
      <c r="AU105" s="85"/>
      <c r="AV105" s="85"/>
      <c r="AW105" s="411"/>
      <c r="AX105" s="237"/>
      <c r="AY105" s="237" t="str">
        <f t="shared" si="65"/>
        <v/>
      </c>
      <c r="AZ105" s="237"/>
      <c r="BA105" s="89" t="str">
        <f t="shared" si="66"/>
        <v/>
      </c>
      <c r="BB105" s="85"/>
      <c r="BC105" s="237"/>
      <c r="BD105" s="89" t="str">
        <f t="shared" si="67"/>
        <v/>
      </c>
      <c r="BE105" s="85"/>
      <c r="BF105" s="237" t="str">
        <f t="shared" si="68"/>
        <v/>
      </c>
      <c r="BG105" s="85"/>
      <c r="BH105" s="85"/>
      <c r="BI105" s="85"/>
      <c r="BJ105" s="85"/>
      <c r="BK105" s="237"/>
      <c r="BL105" s="237"/>
      <c r="BM105" s="412"/>
      <c r="BN105" s="412"/>
      <c r="BO105" s="85"/>
      <c r="BP105" s="85"/>
      <c r="BQ105" s="85"/>
      <c r="BR105" s="85"/>
      <c r="BS105" s="237"/>
      <c r="BT105" s="85"/>
      <c r="BU105" s="85"/>
      <c r="BV105" s="85"/>
      <c r="BW105" s="85"/>
      <c r="BX105" s="85"/>
      <c r="BY105" s="85"/>
      <c r="BZ105" s="85" t="str">
        <f t="shared" si="69"/>
        <v/>
      </c>
      <c r="CA105" s="85"/>
      <c r="CB105" s="85"/>
      <c r="CC105" s="85" t="str">
        <f t="shared" si="70"/>
        <v/>
      </c>
      <c r="CD105" s="85"/>
      <c r="CE105" s="85" t="str">
        <f t="shared" si="71"/>
        <v/>
      </c>
      <c r="CF105" s="85"/>
      <c r="CG105" s="85" t="str">
        <f t="shared" si="72"/>
        <v/>
      </c>
      <c r="CH105" s="271"/>
      <c r="CI105" s="85" t="str">
        <f t="shared" si="73"/>
        <v/>
      </c>
      <c r="CJ105" s="85" t="str">
        <f t="shared" si="74"/>
        <v/>
      </c>
      <c r="CK105" s="85" t="str">
        <f t="shared" si="75"/>
        <v/>
      </c>
      <c r="CL105" s="85"/>
      <c r="CM105" s="85" t="str">
        <f t="shared" si="76"/>
        <v/>
      </c>
      <c r="CN105" s="238"/>
      <c r="CO105" s="238" t="s">
        <v>5304</v>
      </c>
      <c r="CP105" s="112"/>
      <c r="CQ105" s="112"/>
      <c r="CR105" s="133" t="str">
        <f t="shared" ca="1" si="77"/>
        <v/>
      </c>
      <c r="CS105" s="112"/>
      <c r="CT105" s="112"/>
      <c r="CU105" s="112"/>
      <c r="CV105" s="119"/>
    </row>
    <row r="106" spans="1:100" collapsed="1" x14ac:dyDescent="0.2">
      <c r="A106" s="237"/>
      <c r="B106" s="237"/>
      <c r="C106" s="89" t="str">
        <f t="shared" si="49"/>
        <v/>
      </c>
      <c r="D106" s="85"/>
      <c r="E106" s="85"/>
      <c r="F106" s="237"/>
      <c r="G106" s="237"/>
      <c r="H106" s="237"/>
      <c r="I106" s="237"/>
      <c r="J106" s="89" t="str">
        <f t="shared" si="50"/>
        <v/>
      </c>
      <c r="K106" s="85"/>
      <c r="L106" s="85"/>
      <c r="M106" s="85" t="str">
        <f t="shared" si="51"/>
        <v/>
      </c>
      <c r="N106" s="86"/>
      <c r="O106" s="89" t="str">
        <f t="shared" si="52"/>
        <v/>
      </c>
      <c r="P106" s="237"/>
      <c r="Q106" s="89" t="str">
        <f t="shared" si="53"/>
        <v/>
      </c>
      <c r="R106" s="237"/>
      <c r="S106" s="89" t="str">
        <f t="shared" si="54"/>
        <v/>
      </c>
      <c r="T106" s="85"/>
      <c r="U106" s="89" t="str">
        <f t="shared" si="55"/>
        <v/>
      </c>
      <c r="V106" s="409" t="str">
        <f t="shared" si="56"/>
        <v/>
      </c>
      <c r="W106" s="85"/>
      <c r="X106" s="89" t="str">
        <f t="shared" si="57"/>
        <v/>
      </c>
      <c r="Y106" s="237"/>
      <c r="Z106" s="89" t="str">
        <f t="shared" si="58"/>
        <v/>
      </c>
      <c r="AA106" s="237"/>
      <c r="AB106" s="85"/>
      <c r="AC106" s="85"/>
      <c r="AD106" s="237"/>
      <c r="AE106" s="89" t="str">
        <f t="shared" si="59"/>
        <v/>
      </c>
      <c r="AF106" s="85"/>
      <c r="AG106" s="85" t="str">
        <f t="shared" si="60"/>
        <v/>
      </c>
      <c r="AH106" s="237"/>
      <c r="AI106" s="237" t="str">
        <f t="shared" si="61"/>
        <v/>
      </c>
      <c r="AJ106" s="237"/>
      <c r="AK106" s="237"/>
      <c r="AL106" s="237" t="str">
        <f t="shared" si="62"/>
        <v/>
      </c>
      <c r="AM106" s="271"/>
      <c r="AN106" s="237"/>
      <c r="AO106" s="89" t="str">
        <f t="shared" si="63"/>
        <v/>
      </c>
      <c r="AP106" s="85"/>
      <c r="AQ106" s="85"/>
      <c r="AR106" s="410"/>
      <c r="AS106" s="237"/>
      <c r="AT106" s="89" t="str">
        <f t="shared" si="64"/>
        <v/>
      </c>
      <c r="AU106" s="85"/>
      <c r="AV106" s="85"/>
      <c r="AW106" s="411"/>
      <c r="AX106" s="237"/>
      <c r="AY106" s="237" t="str">
        <f t="shared" si="65"/>
        <v/>
      </c>
      <c r="AZ106" s="237"/>
      <c r="BA106" s="89" t="str">
        <f t="shared" si="66"/>
        <v/>
      </c>
      <c r="BB106" s="85"/>
      <c r="BC106" s="237"/>
      <c r="BD106" s="89" t="str">
        <f t="shared" si="67"/>
        <v/>
      </c>
      <c r="BE106" s="85"/>
      <c r="BF106" s="237" t="str">
        <f t="shared" si="68"/>
        <v/>
      </c>
      <c r="BG106" s="85"/>
      <c r="BH106" s="85"/>
      <c r="BI106" s="85"/>
      <c r="BJ106" s="85"/>
      <c r="BK106" s="237"/>
      <c r="BL106" s="237"/>
      <c r="BM106" s="412"/>
      <c r="BN106" s="412"/>
      <c r="BO106" s="85"/>
      <c r="BP106" s="85"/>
      <c r="BQ106" s="85"/>
      <c r="BR106" s="85"/>
      <c r="BS106" s="237"/>
      <c r="BT106" s="85"/>
      <c r="BU106" s="85"/>
      <c r="BV106" s="85"/>
      <c r="BW106" s="85"/>
      <c r="BX106" s="85"/>
      <c r="BY106" s="85"/>
      <c r="BZ106" s="85" t="str">
        <f t="shared" si="69"/>
        <v/>
      </c>
      <c r="CA106" s="85"/>
      <c r="CB106" s="85"/>
      <c r="CC106" s="85" t="str">
        <f t="shared" si="70"/>
        <v/>
      </c>
      <c r="CD106" s="85"/>
      <c r="CE106" s="85" t="str">
        <f t="shared" si="71"/>
        <v/>
      </c>
      <c r="CF106" s="85"/>
      <c r="CG106" s="85" t="str">
        <f t="shared" si="72"/>
        <v/>
      </c>
      <c r="CH106" s="271"/>
      <c r="CI106" s="85" t="str">
        <f t="shared" si="73"/>
        <v/>
      </c>
      <c r="CJ106" s="85" t="str">
        <f t="shared" si="74"/>
        <v/>
      </c>
      <c r="CK106" s="85" t="str">
        <f t="shared" si="75"/>
        <v/>
      </c>
      <c r="CL106" s="85"/>
      <c r="CM106" s="85" t="str">
        <f t="shared" si="76"/>
        <v/>
      </c>
      <c r="CN106" s="238"/>
      <c r="CO106" s="238" t="s">
        <v>5304</v>
      </c>
      <c r="CP106" s="112"/>
      <c r="CQ106" s="112"/>
      <c r="CR106" s="133" t="str">
        <f t="shared" ca="1" si="77"/>
        <v/>
      </c>
      <c r="CS106" s="112"/>
      <c r="CT106" s="112"/>
      <c r="CU106" s="112"/>
      <c r="CV106" s="119"/>
    </row>
    <row r="107" spans="1:100" collapsed="1" x14ac:dyDescent="0.2">
      <c r="A107" s="237"/>
      <c r="B107" s="237"/>
      <c r="C107" s="89" t="str">
        <f t="shared" si="49"/>
        <v/>
      </c>
      <c r="D107" s="85"/>
      <c r="E107" s="85"/>
      <c r="F107" s="237"/>
      <c r="G107" s="237"/>
      <c r="H107" s="237"/>
      <c r="I107" s="237"/>
      <c r="J107" s="89" t="str">
        <f t="shared" si="50"/>
        <v/>
      </c>
      <c r="K107" s="85"/>
      <c r="L107" s="85"/>
      <c r="M107" s="85" t="str">
        <f t="shared" si="51"/>
        <v/>
      </c>
      <c r="N107" s="86"/>
      <c r="O107" s="89" t="str">
        <f t="shared" si="52"/>
        <v/>
      </c>
      <c r="P107" s="237"/>
      <c r="Q107" s="89" t="str">
        <f t="shared" si="53"/>
        <v/>
      </c>
      <c r="R107" s="237"/>
      <c r="S107" s="89" t="str">
        <f t="shared" si="54"/>
        <v/>
      </c>
      <c r="T107" s="85"/>
      <c r="U107" s="89" t="str">
        <f t="shared" si="55"/>
        <v/>
      </c>
      <c r="V107" s="409" t="str">
        <f t="shared" si="56"/>
        <v/>
      </c>
      <c r="W107" s="85"/>
      <c r="X107" s="89" t="str">
        <f t="shared" si="57"/>
        <v/>
      </c>
      <c r="Y107" s="237"/>
      <c r="Z107" s="89" t="str">
        <f t="shared" si="58"/>
        <v/>
      </c>
      <c r="AA107" s="237"/>
      <c r="AB107" s="85"/>
      <c r="AC107" s="85"/>
      <c r="AD107" s="237"/>
      <c r="AE107" s="89" t="str">
        <f t="shared" si="59"/>
        <v/>
      </c>
      <c r="AF107" s="85"/>
      <c r="AG107" s="85" t="str">
        <f t="shared" si="60"/>
        <v/>
      </c>
      <c r="AH107" s="237"/>
      <c r="AI107" s="237" t="str">
        <f t="shared" si="61"/>
        <v/>
      </c>
      <c r="AJ107" s="237"/>
      <c r="AK107" s="237"/>
      <c r="AL107" s="237" t="str">
        <f t="shared" si="62"/>
        <v/>
      </c>
      <c r="AM107" s="271"/>
      <c r="AN107" s="237"/>
      <c r="AO107" s="89" t="str">
        <f t="shared" si="63"/>
        <v/>
      </c>
      <c r="AP107" s="85"/>
      <c r="AQ107" s="85"/>
      <c r="AR107" s="410"/>
      <c r="AS107" s="237"/>
      <c r="AT107" s="89" t="str">
        <f t="shared" si="64"/>
        <v/>
      </c>
      <c r="AU107" s="85"/>
      <c r="AV107" s="85"/>
      <c r="AW107" s="411"/>
      <c r="AX107" s="237"/>
      <c r="AY107" s="237" t="str">
        <f t="shared" si="65"/>
        <v/>
      </c>
      <c r="AZ107" s="237"/>
      <c r="BA107" s="89" t="str">
        <f t="shared" si="66"/>
        <v/>
      </c>
      <c r="BB107" s="85"/>
      <c r="BC107" s="237"/>
      <c r="BD107" s="89" t="str">
        <f t="shared" si="67"/>
        <v/>
      </c>
      <c r="BE107" s="85"/>
      <c r="BF107" s="237" t="str">
        <f t="shared" si="68"/>
        <v/>
      </c>
      <c r="BG107" s="85"/>
      <c r="BH107" s="85"/>
      <c r="BI107" s="85"/>
      <c r="BJ107" s="85"/>
      <c r="BK107" s="237"/>
      <c r="BL107" s="237"/>
      <c r="BM107" s="412"/>
      <c r="BN107" s="412"/>
      <c r="BO107" s="85"/>
      <c r="BP107" s="85"/>
      <c r="BQ107" s="85"/>
      <c r="BR107" s="85"/>
      <c r="BS107" s="237"/>
      <c r="BT107" s="85"/>
      <c r="BU107" s="85"/>
      <c r="BV107" s="85"/>
      <c r="BW107" s="85"/>
      <c r="BX107" s="85"/>
      <c r="BY107" s="85"/>
      <c r="BZ107" s="85" t="str">
        <f t="shared" si="69"/>
        <v/>
      </c>
      <c r="CA107" s="85"/>
      <c r="CB107" s="85"/>
      <c r="CC107" s="85" t="str">
        <f t="shared" si="70"/>
        <v/>
      </c>
      <c r="CD107" s="85"/>
      <c r="CE107" s="85" t="str">
        <f t="shared" si="71"/>
        <v/>
      </c>
      <c r="CF107" s="85"/>
      <c r="CG107" s="85" t="str">
        <f t="shared" si="72"/>
        <v/>
      </c>
      <c r="CH107" s="271"/>
      <c r="CI107" s="85" t="str">
        <f t="shared" si="73"/>
        <v/>
      </c>
      <c r="CJ107" s="85" t="str">
        <f t="shared" si="74"/>
        <v/>
      </c>
      <c r="CK107" s="85" t="str">
        <f t="shared" si="75"/>
        <v/>
      </c>
      <c r="CL107" s="85"/>
      <c r="CM107" s="85" t="str">
        <f t="shared" si="76"/>
        <v/>
      </c>
      <c r="CN107" s="238"/>
      <c r="CO107" s="238" t="s">
        <v>5304</v>
      </c>
      <c r="CP107" s="112"/>
      <c r="CQ107" s="112"/>
      <c r="CR107" s="133" t="str">
        <f t="shared" ca="1" si="77"/>
        <v/>
      </c>
      <c r="CS107" s="112"/>
      <c r="CT107" s="112"/>
      <c r="CU107" s="112"/>
      <c r="CV107" s="119"/>
    </row>
    <row r="108" spans="1:100" collapsed="1" x14ac:dyDescent="0.2">
      <c r="A108" s="237"/>
      <c r="B108" s="237"/>
      <c r="C108" s="89" t="str">
        <f t="shared" si="49"/>
        <v/>
      </c>
      <c r="D108" s="85"/>
      <c r="E108" s="85"/>
      <c r="F108" s="237"/>
      <c r="G108" s="237"/>
      <c r="H108" s="237"/>
      <c r="I108" s="237"/>
      <c r="J108" s="89" t="str">
        <f t="shared" si="50"/>
        <v/>
      </c>
      <c r="K108" s="85"/>
      <c r="L108" s="85"/>
      <c r="M108" s="85" t="str">
        <f t="shared" si="51"/>
        <v/>
      </c>
      <c r="N108" s="86"/>
      <c r="O108" s="89" t="str">
        <f t="shared" si="52"/>
        <v/>
      </c>
      <c r="P108" s="237"/>
      <c r="Q108" s="89" t="str">
        <f t="shared" si="53"/>
        <v/>
      </c>
      <c r="R108" s="237"/>
      <c r="S108" s="89" t="str">
        <f t="shared" si="54"/>
        <v/>
      </c>
      <c r="T108" s="85"/>
      <c r="U108" s="89" t="str">
        <f t="shared" si="55"/>
        <v/>
      </c>
      <c r="V108" s="409" t="str">
        <f t="shared" si="56"/>
        <v/>
      </c>
      <c r="W108" s="85"/>
      <c r="X108" s="89" t="str">
        <f t="shared" si="57"/>
        <v/>
      </c>
      <c r="Y108" s="237"/>
      <c r="Z108" s="89" t="str">
        <f t="shared" si="58"/>
        <v/>
      </c>
      <c r="AA108" s="237"/>
      <c r="AB108" s="85"/>
      <c r="AC108" s="85"/>
      <c r="AD108" s="237"/>
      <c r="AE108" s="89" t="str">
        <f t="shared" si="59"/>
        <v/>
      </c>
      <c r="AF108" s="85"/>
      <c r="AG108" s="85" t="str">
        <f t="shared" si="60"/>
        <v/>
      </c>
      <c r="AH108" s="237"/>
      <c r="AI108" s="237" t="str">
        <f t="shared" si="61"/>
        <v/>
      </c>
      <c r="AJ108" s="237"/>
      <c r="AK108" s="237"/>
      <c r="AL108" s="237" t="str">
        <f t="shared" si="62"/>
        <v/>
      </c>
      <c r="AM108" s="271"/>
      <c r="AN108" s="237"/>
      <c r="AO108" s="89" t="str">
        <f t="shared" si="63"/>
        <v/>
      </c>
      <c r="AP108" s="85"/>
      <c r="AQ108" s="85"/>
      <c r="AR108" s="410"/>
      <c r="AS108" s="237"/>
      <c r="AT108" s="89" t="str">
        <f t="shared" si="64"/>
        <v/>
      </c>
      <c r="AU108" s="85"/>
      <c r="AV108" s="85"/>
      <c r="AW108" s="411"/>
      <c r="AX108" s="237"/>
      <c r="AY108" s="237" t="str">
        <f t="shared" si="65"/>
        <v/>
      </c>
      <c r="AZ108" s="237"/>
      <c r="BA108" s="89" t="str">
        <f t="shared" si="66"/>
        <v/>
      </c>
      <c r="BB108" s="85"/>
      <c r="BC108" s="237"/>
      <c r="BD108" s="89" t="str">
        <f t="shared" si="67"/>
        <v/>
      </c>
      <c r="BE108" s="85"/>
      <c r="BF108" s="237" t="str">
        <f t="shared" si="68"/>
        <v/>
      </c>
      <c r="BG108" s="85"/>
      <c r="BH108" s="85"/>
      <c r="BI108" s="85"/>
      <c r="BJ108" s="85"/>
      <c r="BK108" s="237"/>
      <c r="BL108" s="237"/>
      <c r="BM108" s="412"/>
      <c r="BN108" s="412"/>
      <c r="BO108" s="85"/>
      <c r="BP108" s="85"/>
      <c r="BQ108" s="85"/>
      <c r="BR108" s="85"/>
      <c r="BS108" s="237"/>
      <c r="BT108" s="85"/>
      <c r="BU108" s="85"/>
      <c r="BV108" s="85"/>
      <c r="BW108" s="85"/>
      <c r="BX108" s="85"/>
      <c r="BY108" s="85"/>
      <c r="BZ108" s="85" t="str">
        <f t="shared" si="69"/>
        <v/>
      </c>
      <c r="CA108" s="85"/>
      <c r="CB108" s="85"/>
      <c r="CC108" s="85" t="str">
        <f t="shared" si="70"/>
        <v/>
      </c>
      <c r="CD108" s="85"/>
      <c r="CE108" s="85" t="str">
        <f t="shared" si="71"/>
        <v/>
      </c>
      <c r="CF108" s="85"/>
      <c r="CG108" s="85" t="str">
        <f t="shared" si="72"/>
        <v/>
      </c>
      <c r="CH108" s="271"/>
      <c r="CI108" s="85" t="str">
        <f t="shared" si="73"/>
        <v/>
      </c>
      <c r="CJ108" s="85" t="str">
        <f t="shared" si="74"/>
        <v/>
      </c>
      <c r="CK108" s="85" t="str">
        <f t="shared" si="75"/>
        <v/>
      </c>
      <c r="CL108" s="85"/>
      <c r="CM108" s="85" t="str">
        <f t="shared" si="76"/>
        <v/>
      </c>
      <c r="CN108" s="238"/>
      <c r="CO108" s="238" t="s">
        <v>5304</v>
      </c>
      <c r="CP108" s="112"/>
      <c r="CQ108" s="112"/>
      <c r="CR108" s="133" t="str">
        <f t="shared" ca="1" si="77"/>
        <v/>
      </c>
      <c r="CS108" s="112"/>
      <c r="CT108" s="112"/>
      <c r="CU108" s="112"/>
      <c r="CV108" s="119"/>
    </row>
    <row r="109" spans="1:100" collapsed="1" x14ac:dyDescent="0.2">
      <c r="A109" s="237"/>
      <c r="B109" s="237"/>
      <c r="C109" s="89" t="str">
        <f t="shared" si="49"/>
        <v/>
      </c>
      <c r="D109" s="85"/>
      <c r="E109" s="85"/>
      <c r="F109" s="237"/>
      <c r="G109" s="237"/>
      <c r="H109" s="237"/>
      <c r="I109" s="237"/>
      <c r="J109" s="89" t="str">
        <f t="shared" si="50"/>
        <v/>
      </c>
      <c r="K109" s="85"/>
      <c r="L109" s="85"/>
      <c r="M109" s="85" t="str">
        <f t="shared" si="51"/>
        <v/>
      </c>
      <c r="N109" s="86"/>
      <c r="O109" s="89" t="str">
        <f t="shared" si="52"/>
        <v/>
      </c>
      <c r="P109" s="237"/>
      <c r="Q109" s="89" t="str">
        <f t="shared" si="53"/>
        <v/>
      </c>
      <c r="R109" s="237"/>
      <c r="S109" s="89" t="str">
        <f t="shared" si="54"/>
        <v/>
      </c>
      <c r="T109" s="85"/>
      <c r="U109" s="89" t="str">
        <f t="shared" si="55"/>
        <v/>
      </c>
      <c r="V109" s="409" t="str">
        <f t="shared" si="56"/>
        <v/>
      </c>
      <c r="W109" s="85"/>
      <c r="X109" s="89" t="str">
        <f t="shared" si="57"/>
        <v/>
      </c>
      <c r="Y109" s="237"/>
      <c r="Z109" s="89" t="str">
        <f t="shared" si="58"/>
        <v/>
      </c>
      <c r="AA109" s="237"/>
      <c r="AB109" s="85"/>
      <c r="AC109" s="85"/>
      <c r="AD109" s="237"/>
      <c r="AE109" s="89" t="str">
        <f t="shared" si="59"/>
        <v/>
      </c>
      <c r="AF109" s="85"/>
      <c r="AG109" s="85" t="str">
        <f t="shared" si="60"/>
        <v/>
      </c>
      <c r="AH109" s="237"/>
      <c r="AI109" s="237" t="str">
        <f t="shared" si="61"/>
        <v/>
      </c>
      <c r="AJ109" s="237"/>
      <c r="AK109" s="237"/>
      <c r="AL109" s="237" t="str">
        <f t="shared" si="62"/>
        <v/>
      </c>
      <c r="AM109" s="271"/>
      <c r="AN109" s="237"/>
      <c r="AO109" s="89" t="str">
        <f t="shared" si="63"/>
        <v/>
      </c>
      <c r="AP109" s="85"/>
      <c r="AQ109" s="85"/>
      <c r="AR109" s="410"/>
      <c r="AS109" s="237"/>
      <c r="AT109" s="89" t="str">
        <f t="shared" si="64"/>
        <v/>
      </c>
      <c r="AU109" s="85"/>
      <c r="AV109" s="85"/>
      <c r="AW109" s="411"/>
      <c r="AX109" s="237"/>
      <c r="AY109" s="237" t="str">
        <f t="shared" si="65"/>
        <v/>
      </c>
      <c r="AZ109" s="237"/>
      <c r="BA109" s="89" t="str">
        <f t="shared" si="66"/>
        <v/>
      </c>
      <c r="BB109" s="85"/>
      <c r="BC109" s="237"/>
      <c r="BD109" s="89" t="str">
        <f t="shared" si="67"/>
        <v/>
      </c>
      <c r="BE109" s="85"/>
      <c r="BF109" s="237" t="str">
        <f t="shared" si="68"/>
        <v/>
      </c>
      <c r="BG109" s="85"/>
      <c r="BH109" s="85"/>
      <c r="BI109" s="85"/>
      <c r="BJ109" s="85"/>
      <c r="BK109" s="237"/>
      <c r="BL109" s="237"/>
      <c r="BM109" s="412"/>
      <c r="BN109" s="412"/>
      <c r="BO109" s="85"/>
      <c r="BP109" s="85"/>
      <c r="BQ109" s="85"/>
      <c r="BR109" s="85"/>
      <c r="BS109" s="237"/>
      <c r="BT109" s="85"/>
      <c r="BU109" s="85"/>
      <c r="BV109" s="85"/>
      <c r="BW109" s="85"/>
      <c r="BX109" s="85"/>
      <c r="BY109" s="85"/>
      <c r="BZ109" s="85" t="str">
        <f t="shared" si="69"/>
        <v/>
      </c>
      <c r="CA109" s="85"/>
      <c r="CB109" s="85"/>
      <c r="CC109" s="85" t="str">
        <f t="shared" si="70"/>
        <v/>
      </c>
      <c r="CD109" s="85"/>
      <c r="CE109" s="85" t="str">
        <f t="shared" si="71"/>
        <v/>
      </c>
      <c r="CF109" s="85"/>
      <c r="CG109" s="85" t="str">
        <f t="shared" si="72"/>
        <v/>
      </c>
      <c r="CH109" s="271"/>
      <c r="CI109" s="85" t="str">
        <f t="shared" si="73"/>
        <v/>
      </c>
      <c r="CJ109" s="85" t="str">
        <f t="shared" si="74"/>
        <v/>
      </c>
      <c r="CK109" s="85" t="str">
        <f t="shared" si="75"/>
        <v/>
      </c>
      <c r="CL109" s="85"/>
      <c r="CM109" s="85" t="str">
        <f t="shared" si="76"/>
        <v/>
      </c>
      <c r="CN109" s="238"/>
      <c r="CO109" s="238" t="s">
        <v>5304</v>
      </c>
      <c r="CP109" s="112"/>
      <c r="CQ109" s="112"/>
      <c r="CR109" s="133" t="str">
        <f t="shared" ca="1" si="77"/>
        <v/>
      </c>
      <c r="CS109" s="112"/>
      <c r="CT109" s="112"/>
      <c r="CU109" s="112"/>
      <c r="CV109" s="119"/>
    </row>
    <row r="110" spans="1:100" collapsed="1" x14ac:dyDescent="0.2">
      <c r="A110" s="237"/>
      <c r="B110" s="237"/>
      <c r="C110" s="89" t="str">
        <f t="shared" si="49"/>
        <v/>
      </c>
      <c r="D110" s="85"/>
      <c r="E110" s="85"/>
      <c r="F110" s="237"/>
      <c r="G110" s="237"/>
      <c r="H110" s="237"/>
      <c r="I110" s="237"/>
      <c r="J110" s="89" t="str">
        <f t="shared" si="50"/>
        <v/>
      </c>
      <c r="K110" s="85"/>
      <c r="L110" s="85"/>
      <c r="M110" s="85" t="str">
        <f t="shared" si="51"/>
        <v/>
      </c>
      <c r="N110" s="86"/>
      <c r="O110" s="89" t="str">
        <f t="shared" si="52"/>
        <v/>
      </c>
      <c r="P110" s="237"/>
      <c r="Q110" s="89" t="str">
        <f t="shared" si="53"/>
        <v/>
      </c>
      <c r="R110" s="237"/>
      <c r="S110" s="89" t="str">
        <f t="shared" si="54"/>
        <v/>
      </c>
      <c r="T110" s="85"/>
      <c r="U110" s="89" t="str">
        <f t="shared" si="55"/>
        <v/>
      </c>
      <c r="V110" s="409" t="str">
        <f t="shared" si="56"/>
        <v/>
      </c>
      <c r="W110" s="85"/>
      <c r="X110" s="89" t="str">
        <f t="shared" si="57"/>
        <v/>
      </c>
      <c r="Y110" s="237"/>
      <c r="Z110" s="89" t="str">
        <f t="shared" si="58"/>
        <v/>
      </c>
      <c r="AA110" s="237"/>
      <c r="AB110" s="85"/>
      <c r="AC110" s="85"/>
      <c r="AD110" s="237"/>
      <c r="AE110" s="89" t="str">
        <f t="shared" si="59"/>
        <v/>
      </c>
      <c r="AF110" s="85"/>
      <c r="AG110" s="85" t="str">
        <f t="shared" si="60"/>
        <v/>
      </c>
      <c r="AH110" s="237"/>
      <c r="AI110" s="237" t="str">
        <f t="shared" si="61"/>
        <v/>
      </c>
      <c r="AJ110" s="237"/>
      <c r="AK110" s="237"/>
      <c r="AL110" s="237" t="str">
        <f t="shared" si="62"/>
        <v/>
      </c>
      <c r="AM110" s="271"/>
      <c r="AN110" s="237"/>
      <c r="AO110" s="89" t="str">
        <f t="shared" si="63"/>
        <v/>
      </c>
      <c r="AP110" s="85"/>
      <c r="AQ110" s="85"/>
      <c r="AR110" s="410"/>
      <c r="AS110" s="237"/>
      <c r="AT110" s="89" t="str">
        <f t="shared" si="64"/>
        <v/>
      </c>
      <c r="AU110" s="85"/>
      <c r="AV110" s="85"/>
      <c r="AW110" s="411"/>
      <c r="AX110" s="237"/>
      <c r="AY110" s="237" t="str">
        <f t="shared" si="65"/>
        <v/>
      </c>
      <c r="AZ110" s="237"/>
      <c r="BA110" s="89" t="str">
        <f t="shared" si="66"/>
        <v/>
      </c>
      <c r="BB110" s="85"/>
      <c r="BC110" s="237"/>
      <c r="BD110" s="89" t="str">
        <f t="shared" si="67"/>
        <v/>
      </c>
      <c r="BE110" s="85"/>
      <c r="BF110" s="237" t="str">
        <f t="shared" si="68"/>
        <v/>
      </c>
      <c r="BG110" s="85"/>
      <c r="BH110" s="85"/>
      <c r="BI110" s="85"/>
      <c r="BJ110" s="85"/>
      <c r="BK110" s="237"/>
      <c r="BL110" s="237"/>
      <c r="BM110" s="412"/>
      <c r="BN110" s="412"/>
      <c r="BO110" s="85"/>
      <c r="BP110" s="85"/>
      <c r="BQ110" s="85"/>
      <c r="BR110" s="85"/>
      <c r="BS110" s="237"/>
      <c r="BT110" s="85"/>
      <c r="BU110" s="85"/>
      <c r="BV110" s="85"/>
      <c r="BW110" s="85"/>
      <c r="BX110" s="85"/>
      <c r="BY110" s="85"/>
      <c r="BZ110" s="85" t="str">
        <f t="shared" si="69"/>
        <v/>
      </c>
      <c r="CA110" s="85"/>
      <c r="CB110" s="85"/>
      <c r="CC110" s="85" t="str">
        <f t="shared" si="70"/>
        <v/>
      </c>
      <c r="CD110" s="85"/>
      <c r="CE110" s="85" t="str">
        <f t="shared" si="71"/>
        <v/>
      </c>
      <c r="CF110" s="85"/>
      <c r="CG110" s="85" t="str">
        <f t="shared" si="72"/>
        <v/>
      </c>
      <c r="CH110" s="271"/>
      <c r="CI110" s="85" t="str">
        <f t="shared" si="73"/>
        <v/>
      </c>
      <c r="CJ110" s="85" t="str">
        <f t="shared" si="74"/>
        <v/>
      </c>
      <c r="CK110" s="85" t="str">
        <f t="shared" si="75"/>
        <v/>
      </c>
      <c r="CL110" s="85"/>
      <c r="CM110" s="85" t="str">
        <f t="shared" si="76"/>
        <v/>
      </c>
      <c r="CN110" s="238"/>
      <c r="CO110" s="238" t="s">
        <v>5304</v>
      </c>
      <c r="CP110" s="112"/>
      <c r="CQ110" s="112"/>
      <c r="CR110" s="133" t="str">
        <f t="shared" ca="1" si="77"/>
        <v/>
      </c>
      <c r="CS110" s="112"/>
      <c r="CT110" s="112"/>
      <c r="CU110" s="112"/>
      <c r="CV110" s="119"/>
    </row>
    <row r="111" spans="1:100" collapsed="1" x14ac:dyDescent="0.2">
      <c r="A111" s="237"/>
      <c r="B111" s="237"/>
      <c r="C111" s="89" t="str">
        <f t="shared" si="49"/>
        <v/>
      </c>
      <c r="D111" s="85"/>
      <c r="E111" s="85"/>
      <c r="F111" s="237"/>
      <c r="G111" s="237"/>
      <c r="H111" s="237"/>
      <c r="I111" s="237"/>
      <c r="J111" s="89" t="str">
        <f t="shared" si="50"/>
        <v/>
      </c>
      <c r="K111" s="85"/>
      <c r="L111" s="85"/>
      <c r="M111" s="85" t="str">
        <f t="shared" si="51"/>
        <v/>
      </c>
      <c r="N111" s="86"/>
      <c r="O111" s="89" t="str">
        <f t="shared" si="52"/>
        <v/>
      </c>
      <c r="P111" s="237"/>
      <c r="Q111" s="89" t="str">
        <f t="shared" si="53"/>
        <v/>
      </c>
      <c r="R111" s="237"/>
      <c r="S111" s="89" t="str">
        <f t="shared" si="54"/>
        <v/>
      </c>
      <c r="T111" s="85"/>
      <c r="U111" s="89" t="str">
        <f t="shared" si="55"/>
        <v/>
      </c>
      <c r="V111" s="409" t="str">
        <f t="shared" si="56"/>
        <v/>
      </c>
      <c r="W111" s="85"/>
      <c r="X111" s="89" t="str">
        <f t="shared" si="57"/>
        <v/>
      </c>
      <c r="Y111" s="237"/>
      <c r="Z111" s="89" t="str">
        <f t="shared" si="58"/>
        <v/>
      </c>
      <c r="AA111" s="237"/>
      <c r="AB111" s="85"/>
      <c r="AC111" s="85"/>
      <c r="AD111" s="237"/>
      <c r="AE111" s="89" t="str">
        <f t="shared" si="59"/>
        <v/>
      </c>
      <c r="AF111" s="85"/>
      <c r="AG111" s="85" t="str">
        <f t="shared" si="60"/>
        <v/>
      </c>
      <c r="AH111" s="237"/>
      <c r="AI111" s="237" t="str">
        <f t="shared" si="61"/>
        <v/>
      </c>
      <c r="AJ111" s="237"/>
      <c r="AK111" s="237"/>
      <c r="AL111" s="237" t="str">
        <f t="shared" si="62"/>
        <v/>
      </c>
      <c r="AM111" s="271"/>
      <c r="AN111" s="237"/>
      <c r="AO111" s="89" t="str">
        <f t="shared" si="63"/>
        <v/>
      </c>
      <c r="AP111" s="85"/>
      <c r="AQ111" s="85"/>
      <c r="AR111" s="410"/>
      <c r="AS111" s="237"/>
      <c r="AT111" s="89" t="str">
        <f t="shared" si="64"/>
        <v/>
      </c>
      <c r="AU111" s="85"/>
      <c r="AV111" s="85"/>
      <c r="AW111" s="411"/>
      <c r="AX111" s="237"/>
      <c r="AY111" s="237" t="str">
        <f t="shared" si="65"/>
        <v/>
      </c>
      <c r="AZ111" s="237"/>
      <c r="BA111" s="89" t="str">
        <f t="shared" si="66"/>
        <v/>
      </c>
      <c r="BB111" s="85"/>
      <c r="BC111" s="237"/>
      <c r="BD111" s="89" t="str">
        <f t="shared" si="67"/>
        <v/>
      </c>
      <c r="BE111" s="85"/>
      <c r="BF111" s="237" t="str">
        <f t="shared" si="68"/>
        <v/>
      </c>
      <c r="BG111" s="85"/>
      <c r="BH111" s="85"/>
      <c r="BI111" s="85"/>
      <c r="BJ111" s="85"/>
      <c r="BK111" s="237"/>
      <c r="BL111" s="237"/>
      <c r="BM111" s="412"/>
      <c r="BN111" s="412"/>
      <c r="BO111" s="85"/>
      <c r="BP111" s="85"/>
      <c r="BQ111" s="85"/>
      <c r="BR111" s="85"/>
      <c r="BS111" s="237"/>
      <c r="BT111" s="85"/>
      <c r="BU111" s="85"/>
      <c r="BV111" s="85"/>
      <c r="BW111" s="85"/>
      <c r="BX111" s="85"/>
      <c r="BY111" s="85"/>
      <c r="BZ111" s="85" t="str">
        <f t="shared" si="69"/>
        <v/>
      </c>
      <c r="CA111" s="85"/>
      <c r="CB111" s="85"/>
      <c r="CC111" s="85" t="str">
        <f t="shared" si="70"/>
        <v/>
      </c>
      <c r="CD111" s="85"/>
      <c r="CE111" s="85" t="str">
        <f t="shared" si="71"/>
        <v/>
      </c>
      <c r="CF111" s="85"/>
      <c r="CG111" s="85" t="str">
        <f t="shared" si="72"/>
        <v/>
      </c>
      <c r="CH111" s="271"/>
      <c r="CI111" s="85" t="str">
        <f t="shared" si="73"/>
        <v/>
      </c>
      <c r="CJ111" s="85" t="str">
        <f t="shared" si="74"/>
        <v/>
      </c>
      <c r="CK111" s="85" t="str">
        <f t="shared" si="75"/>
        <v/>
      </c>
      <c r="CL111" s="85"/>
      <c r="CM111" s="85" t="str">
        <f t="shared" si="76"/>
        <v/>
      </c>
      <c r="CN111" s="238"/>
      <c r="CO111" s="238" t="s">
        <v>5304</v>
      </c>
      <c r="CP111" s="112"/>
      <c r="CQ111" s="112"/>
      <c r="CR111" s="133" t="str">
        <f t="shared" ca="1" si="77"/>
        <v/>
      </c>
      <c r="CS111" s="112"/>
      <c r="CT111" s="112"/>
      <c r="CU111" s="112"/>
      <c r="CV111" s="119"/>
    </row>
    <row r="112" spans="1:100" collapsed="1" x14ac:dyDescent="0.2">
      <c r="A112" s="237"/>
      <c r="B112" s="237"/>
      <c r="C112" s="89" t="str">
        <f t="shared" si="49"/>
        <v/>
      </c>
      <c r="D112" s="85"/>
      <c r="E112" s="85"/>
      <c r="F112" s="237"/>
      <c r="G112" s="237"/>
      <c r="H112" s="237"/>
      <c r="I112" s="237"/>
      <c r="J112" s="89" t="str">
        <f t="shared" si="50"/>
        <v/>
      </c>
      <c r="K112" s="85"/>
      <c r="L112" s="85"/>
      <c r="M112" s="85" t="str">
        <f t="shared" si="51"/>
        <v/>
      </c>
      <c r="N112" s="86"/>
      <c r="O112" s="89" t="str">
        <f t="shared" si="52"/>
        <v/>
      </c>
      <c r="P112" s="237"/>
      <c r="Q112" s="89" t="str">
        <f t="shared" si="53"/>
        <v/>
      </c>
      <c r="R112" s="237"/>
      <c r="S112" s="89" t="str">
        <f t="shared" si="54"/>
        <v/>
      </c>
      <c r="T112" s="85"/>
      <c r="U112" s="89" t="str">
        <f t="shared" si="55"/>
        <v/>
      </c>
      <c r="V112" s="409" t="str">
        <f t="shared" si="56"/>
        <v/>
      </c>
      <c r="W112" s="85"/>
      <c r="X112" s="89" t="str">
        <f t="shared" si="57"/>
        <v/>
      </c>
      <c r="Y112" s="237"/>
      <c r="Z112" s="89" t="str">
        <f t="shared" si="58"/>
        <v/>
      </c>
      <c r="AA112" s="237"/>
      <c r="AB112" s="85"/>
      <c r="AC112" s="85"/>
      <c r="AD112" s="237"/>
      <c r="AE112" s="89" t="str">
        <f t="shared" si="59"/>
        <v/>
      </c>
      <c r="AF112" s="85"/>
      <c r="AG112" s="85" t="str">
        <f t="shared" si="60"/>
        <v/>
      </c>
      <c r="AH112" s="237"/>
      <c r="AI112" s="237" t="str">
        <f t="shared" si="61"/>
        <v/>
      </c>
      <c r="AJ112" s="237"/>
      <c r="AK112" s="237"/>
      <c r="AL112" s="237" t="str">
        <f t="shared" si="62"/>
        <v/>
      </c>
      <c r="AM112" s="271"/>
      <c r="AN112" s="237"/>
      <c r="AO112" s="89" t="str">
        <f t="shared" si="63"/>
        <v/>
      </c>
      <c r="AP112" s="85"/>
      <c r="AQ112" s="85"/>
      <c r="AR112" s="410"/>
      <c r="AS112" s="237"/>
      <c r="AT112" s="89" t="str">
        <f t="shared" si="64"/>
        <v/>
      </c>
      <c r="AU112" s="85"/>
      <c r="AV112" s="85"/>
      <c r="AW112" s="411"/>
      <c r="AX112" s="237"/>
      <c r="AY112" s="237" t="str">
        <f t="shared" si="65"/>
        <v/>
      </c>
      <c r="AZ112" s="237"/>
      <c r="BA112" s="89" t="str">
        <f t="shared" si="66"/>
        <v/>
      </c>
      <c r="BB112" s="85"/>
      <c r="BC112" s="237"/>
      <c r="BD112" s="89" t="str">
        <f t="shared" si="67"/>
        <v/>
      </c>
      <c r="BE112" s="85"/>
      <c r="BF112" s="237" t="str">
        <f t="shared" si="68"/>
        <v/>
      </c>
      <c r="BG112" s="85"/>
      <c r="BH112" s="85"/>
      <c r="BI112" s="85"/>
      <c r="BJ112" s="85"/>
      <c r="BK112" s="237"/>
      <c r="BL112" s="237"/>
      <c r="BM112" s="412"/>
      <c r="BN112" s="412"/>
      <c r="BO112" s="85"/>
      <c r="BP112" s="85"/>
      <c r="BQ112" s="85"/>
      <c r="BR112" s="85"/>
      <c r="BS112" s="237"/>
      <c r="BT112" s="85"/>
      <c r="BU112" s="85"/>
      <c r="BV112" s="85"/>
      <c r="BW112" s="85"/>
      <c r="BX112" s="85"/>
      <c r="BY112" s="85"/>
      <c r="BZ112" s="85" t="str">
        <f t="shared" si="69"/>
        <v/>
      </c>
      <c r="CA112" s="85"/>
      <c r="CB112" s="85"/>
      <c r="CC112" s="85" t="str">
        <f t="shared" si="70"/>
        <v/>
      </c>
      <c r="CD112" s="85"/>
      <c r="CE112" s="85" t="str">
        <f t="shared" si="71"/>
        <v/>
      </c>
      <c r="CF112" s="85"/>
      <c r="CG112" s="85" t="str">
        <f t="shared" si="72"/>
        <v/>
      </c>
      <c r="CH112" s="271"/>
      <c r="CI112" s="85" t="str">
        <f t="shared" si="73"/>
        <v/>
      </c>
      <c r="CJ112" s="85" t="str">
        <f t="shared" si="74"/>
        <v/>
      </c>
      <c r="CK112" s="85" t="str">
        <f t="shared" si="75"/>
        <v/>
      </c>
      <c r="CL112" s="85"/>
      <c r="CM112" s="85" t="str">
        <f t="shared" si="76"/>
        <v/>
      </c>
      <c r="CN112" s="238"/>
      <c r="CO112" s="238" t="s">
        <v>5304</v>
      </c>
      <c r="CP112" s="112"/>
      <c r="CQ112" s="112"/>
      <c r="CR112" s="133" t="str">
        <f t="shared" ca="1" si="77"/>
        <v/>
      </c>
      <c r="CS112" s="112"/>
      <c r="CT112" s="112"/>
      <c r="CU112" s="112"/>
      <c r="CV112" s="119"/>
    </row>
    <row r="113" spans="1:100" collapsed="1" x14ac:dyDescent="0.2">
      <c r="A113" s="237"/>
      <c r="B113" s="237"/>
      <c r="C113" s="89" t="str">
        <f t="shared" si="49"/>
        <v/>
      </c>
      <c r="D113" s="85"/>
      <c r="E113" s="85"/>
      <c r="F113" s="237"/>
      <c r="G113" s="237"/>
      <c r="H113" s="237"/>
      <c r="I113" s="237"/>
      <c r="J113" s="89" t="str">
        <f t="shared" si="50"/>
        <v/>
      </c>
      <c r="K113" s="85"/>
      <c r="L113" s="85"/>
      <c r="M113" s="85" t="str">
        <f t="shared" si="51"/>
        <v/>
      </c>
      <c r="N113" s="86"/>
      <c r="O113" s="89" t="str">
        <f t="shared" si="52"/>
        <v/>
      </c>
      <c r="P113" s="237"/>
      <c r="Q113" s="89" t="str">
        <f t="shared" si="53"/>
        <v/>
      </c>
      <c r="R113" s="237"/>
      <c r="S113" s="89" t="str">
        <f t="shared" si="54"/>
        <v/>
      </c>
      <c r="T113" s="85"/>
      <c r="U113" s="89" t="str">
        <f t="shared" si="55"/>
        <v/>
      </c>
      <c r="V113" s="409" t="str">
        <f t="shared" si="56"/>
        <v/>
      </c>
      <c r="W113" s="85"/>
      <c r="X113" s="89" t="str">
        <f t="shared" si="57"/>
        <v/>
      </c>
      <c r="Y113" s="237"/>
      <c r="Z113" s="89" t="str">
        <f t="shared" si="58"/>
        <v/>
      </c>
      <c r="AA113" s="237"/>
      <c r="AB113" s="85"/>
      <c r="AC113" s="85"/>
      <c r="AD113" s="237"/>
      <c r="AE113" s="89" t="str">
        <f t="shared" si="59"/>
        <v/>
      </c>
      <c r="AF113" s="85"/>
      <c r="AG113" s="85" t="str">
        <f t="shared" si="60"/>
        <v/>
      </c>
      <c r="AH113" s="237"/>
      <c r="AI113" s="237" t="str">
        <f t="shared" si="61"/>
        <v/>
      </c>
      <c r="AJ113" s="237"/>
      <c r="AK113" s="237"/>
      <c r="AL113" s="237" t="str">
        <f t="shared" si="62"/>
        <v/>
      </c>
      <c r="AM113" s="271"/>
      <c r="AN113" s="237"/>
      <c r="AO113" s="89" t="str">
        <f t="shared" si="63"/>
        <v/>
      </c>
      <c r="AP113" s="85"/>
      <c r="AQ113" s="85"/>
      <c r="AR113" s="410"/>
      <c r="AS113" s="237"/>
      <c r="AT113" s="89" t="str">
        <f t="shared" si="64"/>
        <v/>
      </c>
      <c r="AU113" s="85"/>
      <c r="AV113" s="85"/>
      <c r="AW113" s="411"/>
      <c r="AX113" s="237"/>
      <c r="AY113" s="237" t="str">
        <f t="shared" si="65"/>
        <v/>
      </c>
      <c r="AZ113" s="237"/>
      <c r="BA113" s="89" t="str">
        <f t="shared" si="66"/>
        <v/>
      </c>
      <c r="BB113" s="85"/>
      <c r="BC113" s="237"/>
      <c r="BD113" s="89" t="str">
        <f t="shared" si="67"/>
        <v/>
      </c>
      <c r="BE113" s="85"/>
      <c r="BF113" s="237" t="str">
        <f t="shared" si="68"/>
        <v/>
      </c>
      <c r="BG113" s="85"/>
      <c r="BH113" s="85"/>
      <c r="BI113" s="85"/>
      <c r="BJ113" s="85"/>
      <c r="BK113" s="237"/>
      <c r="BL113" s="237"/>
      <c r="BM113" s="412"/>
      <c r="BN113" s="412"/>
      <c r="BO113" s="85"/>
      <c r="BP113" s="85"/>
      <c r="BQ113" s="85"/>
      <c r="BR113" s="85"/>
      <c r="BS113" s="237"/>
      <c r="BT113" s="85"/>
      <c r="BU113" s="85"/>
      <c r="BV113" s="85"/>
      <c r="BW113" s="85"/>
      <c r="BX113" s="85"/>
      <c r="BY113" s="85"/>
      <c r="BZ113" s="85" t="str">
        <f t="shared" si="69"/>
        <v/>
      </c>
      <c r="CA113" s="85"/>
      <c r="CB113" s="85"/>
      <c r="CC113" s="85" t="str">
        <f t="shared" si="70"/>
        <v/>
      </c>
      <c r="CD113" s="85"/>
      <c r="CE113" s="85" t="str">
        <f t="shared" si="71"/>
        <v/>
      </c>
      <c r="CF113" s="85"/>
      <c r="CG113" s="85" t="str">
        <f t="shared" si="72"/>
        <v/>
      </c>
      <c r="CH113" s="271"/>
      <c r="CI113" s="85" t="str">
        <f t="shared" si="73"/>
        <v/>
      </c>
      <c r="CJ113" s="85" t="str">
        <f t="shared" si="74"/>
        <v/>
      </c>
      <c r="CK113" s="85" t="str">
        <f t="shared" si="75"/>
        <v/>
      </c>
      <c r="CL113" s="85"/>
      <c r="CM113" s="85" t="str">
        <f t="shared" si="76"/>
        <v/>
      </c>
      <c r="CN113" s="238"/>
      <c r="CO113" s="238" t="s">
        <v>5304</v>
      </c>
      <c r="CP113" s="112"/>
      <c r="CQ113" s="112"/>
      <c r="CR113" s="133" t="str">
        <f t="shared" ca="1" si="77"/>
        <v/>
      </c>
      <c r="CS113" s="112"/>
      <c r="CT113" s="112"/>
      <c r="CU113" s="112"/>
      <c r="CV113" s="119"/>
    </row>
    <row r="114" spans="1:100" collapsed="1" x14ac:dyDescent="0.2">
      <c r="A114" s="237"/>
      <c r="B114" s="237"/>
      <c r="C114" s="89" t="str">
        <f t="shared" si="49"/>
        <v/>
      </c>
      <c r="D114" s="85"/>
      <c r="E114" s="85"/>
      <c r="F114" s="237"/>
      <c r="G114" s="237"/>
      <c r="H114" s="237"/>
      <c r="I114" s="237"/>
      <c r="J114" s="89" t="str">
        <f t="shared" si="50"/>
        <v/>
      </c>
      <c r="K114" s="85"/>
      <c r="L114" s="85"/>
      <c r="M114" s="85" t="str">
        <f t="shared" si="51"/>
        <v/>
      </c>
      <c r="N114" s="86"/>
      <c r="O114" s="89" t="str">
        <f t="shared" si="52"/>
        <v/>
      </c>
      <c r="P114" s="237"/>
      <c r="Q114" s="89" t="str">
        <f t="shared" si="53"/>
        <v/>
      </c>
      <c r="R114" s="237"/>
      <c r="S114" s="89" t="str">
        <f t="shared" si="54"/>
        <v/>
      </c>
      <c r="T114" s="85"/>
      <c r="U114" s="89" t="str">
        <f t="shared" si="55"/>
        <v/>
      </c>
      <c r="V114" s="409" t="str">
        <f t="shared" si="56"/>
        <v/>
      </c>
      <c r="W114" s="85"/>
      <c r="X114" s="89" t="str">
        <f t="shared" si="57"/>
        <v/>
      </c>
      <c r="Y114" s="237"/>
      <c r="Z114" s="89" t="str">
        <f t="shared" si="58"/>
        <v/>
      </c>
      <c r="AA114" s="237"/>
      <c r="AB114" s="85"/>
      <c r="AC114" s="85"/>
      <c r="AD114" s="237"/>
      <c r="AE114" s="89" t="str">
        <f t="shared" si="59"/>
        <v/>
      </c>
      <c r="AF114" s="85"/>
      <c r="AG114" s="85" t="str">
        <f t="shared" si="60"/>
        <v/>
      </c>
      <c r="AH114" s="237"/>
      <c r="AI114" s="237" t="str">
        <f t="shared" si="61"/>
        <v/>
      </c>
      <c r="AJ114" s="237"/>
      <c r="AK114" s="237"/>
      <c r="AL114" s="237" t="str">
        <f t="shared" si="62"/>
        <v/>
      </c>
      <c r="AM114" s="271"/>
      <c r="AN114" s="237"/>
      <c r="AO114" s="89" t="str">
        <f t="shared" si="63"/>
        <v/>
      </c>
      <c r="AP114" s="85"/>
      <c r="AQ114" s="85"/>
      <c r="AR114" s="410"/>
      <c r="AS114" s="237"/>
      <c r="AT114" s="89" t="str">
        <f t="shared" si="64"/>
        <v/>
      </c>
      <c r="AU114" s="85"/>
      <c r="AV114" s="85"/>
      <c r="AW114" s="411"/>
      <c r="AX114" s="237"/>
      <c r="AY114" s="237" t="str">
        <f t="shared" si="65"/>
        <v/>
      </c>
      <c r="AZ114" s="237"/>
      <c r="BA114" s="89" t="str">
        <f t="shared" si="66"/>
        <v/>
      </c>
      <c r="BB114" s="85"/>
      <c r="BC114" s="237"/>
      <c r="BD114" s="89" t="str">
        <f t="shared" si="67"/>
        <v/>
      </c>
      <c r="BE114" s="85"/>
      <c r="BF114" s="237" t="str">
        <f t="shared" si="68"/>
        <v/>
      </c>
      <c r="BG114" s="85"/>
      <c r="BH114" s="85"/>
      <c r="BI114" s="85"/>
      <c r="BJ114" s="85"/>
      <c r="BK114" s="237"/>
      <c r="BL114" s="237"/>
      <c r="BM114" s="412"/>
      <c r="BN114" s="412"/>
      <c r="BO114" s="85"/>
      <c r="BP114" s="85"/>
      <c r="BQ114" s="85"/>
      <c r="BR114" s="85"/>
      <c r="BS114" s="237"/>
      <c r="BT114" s="85"/>
      <c r="BU114" s="85"/>
      <c r="BV114" s="85"/>
      <c r="BW114" s="85"/>
      <c r="BX114" s="85"/>
      <c r="BY114" s="85"/>
      <c r="BZ114" s="85" t="str">
        <f t="shared" si="69"/>
        <v/>
      </c>
      <c r="CA114" s="85"/>
      <c r="CB114" s="85"/>
      <c r="CC114" s="85" t="str">
        <f t="shared" si="70"/>
        <v/>
      </c>
      <c r="CD114" s="85"/>
      <c r="CE114" s="85" t="str">
        <f t="shared" si="71"/>
        <v/>
      </c>
      <c r="CF114" s="85"/>
      <c r="CG114" s="85" t="str">
        <f t="shared" si="72"/>
        <v/>
      </c>
      <c r="CH114" s="271"/>
      <c r="CI114" s="85" t="str">
        <f t="shared" si="73"/>
        <v/>
      </c>
      <c r="CJ114" s="85" t="str">
        <f t="shared" si="74"/>
        <v/>
      </c>
      <c r="CK114" s="85" t="str">
        <f t="shared" si="75"/>
        <v/>
      </c>
      <c r="CL114" s="85"/>
      <c r="CM114" s="85" t="str">
        <f t="shared" si="76"/>
        <v/>
      </c>
      <c r="CN114" s="238"/>
      <c r="CO114" s="238" t="s">
        <v>5304</v>
      </c>
      <c r="CP114" s="112"/>
      <c r="CQ114" s="112"/>
      <c r="CR114" s="133" t="str">
        <f t="shared" ca="1" si="77"/>
        <v/>
      </c>
      <c r="CS114" s="112"/>
      <c r="CT114" s="112"/>
      <c r="CU114" s="112"/>
      <c r="CV114" s="119"/>
    </row>
    <row r="115" spans="1:100" collapsed="1" x14ac:dyDescent="0.2">
      <c r="A115" s="237"/>
      <c r="B115" s="237"/>
      <c r="C115" s="89" t="str">
        <f t="shared" si="49"/>
        <v/>
      </c>
      <c r="D115" s="85"/>
      <c r="E115" s="85"/>
      <c r="F115" s="237"/>
      <c r="G115" s="237"/>
      <c r="H115" s="237"/>
      <c r="I115" s="237"/>
      <c r="J115" s="89" t="str">
        <f t="shared" si="50"/>
        <v/>
      </c>
      <c r="K115" s="85"/>
      <c r="L115" s="85"/>
      <c r="M115" s="85" t="str">
        <f t="shared" si="51"/>
        <v/>
      </c>
      <c r="N115" s="86"/>
      <c r="O115" s="89" t="str">
        <f t="shared" si="52"/>
        <v/>
      </c>
      <c r="P115" s="237"/>
      <c r="Q115" s="89" t="str">
        <f t="shared" si="53"/>
        <v/>
      </c>
      <c r="R115" s="237"/>
      <c r="S115" s="89" t="str">
        <f t="shared" si="54"/>
        <v/>
      </c>
      <c r="T115" s="85"/>
      <c r="U115" s="89" t="str">
        <f t="shared" si="55"/>
        <v/>
      </c>
      <c r="V115" s="409" t="str">
        <f t="shared" si="56"/>
        <v/>
      </c>
      <c r="W115" s="85"/>
      <c r="X115" s="89" t="str">
        <f t="shared" si="57"/>
        <v/>
      </c>
      <c r="Y115" s="237"/>
      <c r="Z115" s="89" t="str">
        <f t="shared" si="58"/>
        <v/>
      </c>
      <c r="AA115" s="237"/>
      <c r="AB115" s="85"/>
      <c r="AC115" s="85"/>
      <c r="AD115" s="237"/>
      <c r="AE115" s="89" t="str">
        <f t="shared" si="59"/>
        <v/>
      </c>
      <c r="AF115" s="85"/>
      <c r="AG115" s="85" t="str">
        <f t="shared" si="60"/>
        <v/>
      </c>
      <c r="AH115" s="237"/>
      <c r="AI115" s="237" t="str">
        <f t="shared" si="61"/>
        <v/>
      </c>
      <c r="AJ115" s="237"/>
      <c r="AK115" s="237"/>
      <c r="AL115" s="237" t="str">
        <f t="shared" si="62"/>
        <v/>
      </c>
      <c r="AM115" s="271"/>
      <c r="AN115" s="237"/>
      <c r="AO115" s="89" t="str">
        <f t="shared" si="63"/>
        <v/>
      </c>
      <c r="AP115" s="85"/>
      <c r="AQ115" s="85"/>
      <c r="AR115" s="410"/>
      <c r="AS115" s="237"/>
      <c r="AT115" s="89" t="str">
        <f t="shared" si="64"/>
        <v/>
      </c>
      <c r="AU115" s="85"/>
      <c r="AV115" s="85"/>
      <c r="AW115" s="411"/>
      <c r="AX115" s="237"/>
      <c r="AY115" s="237" t="str">
        <f t="shared" si="65"/>
        <v/>
      </c>
      <c r="AZ115" s="237"/>
      <c r="BA115" s="89" t="str">
        <f t="shared" si="66"/>
        <v/>
      </c>
      <c r="BB115" s="85"/>
      <c r="BC115" s="237"/>
      <c r="BD115" s="89" t="str">
        <f t="shared" si="67"/>
        <v/>
      </c>
      <c r="BE115" s="85"/>
      <c r="BF115" s="237" t="str">
        <f t="shared" si="68"/>
        <v/>
      </c>
      <c r="BG115" s="85"/>
      <c r="BH115" s="85"/>
      <c r="BI115" s="85"/>
      <c r="BJ115" s="85"/>
      <c r="BK115" s="237"/>
      <c r="BL115" s="237"/>
      <c r="BM115" s="412"/>
      <c r="BN115" s="412"/>
      <c r="BO115" s="85"/>
      <c r="BP115" s="85"/>
      <c r="BQ115" s="85"/>
      <c r="BR115" s="85"/>
      <c r="BS115" s="237"/>
      <c r="BT115" s="85"/>
      <c r="BU115" s="85"/>
      <c r="BV115" s="85"/>
      <c r="BW115" s="85"/>
      <c r="BX115" s="85"/>
      <c r="BY115" s="85"/>
      <c r="BZ115" s="85" t="str">
        <f t="shared" si="69"/>
        <v/>
      </c>
      <c r="CA115" s="85"/>
      <c r="CB115" s="85"/>
      <c r="CC115" s="85" t="str">
        <f t="shared" si="70"/>
        <v/>
      </c>
      <c r="CD115" s="85"/>
      <c r="CE115" s="85" t="str">
        <f t="shared" si="71"/>
        <v/>
      </c>
      <c r="CF115" s="85"/>
      <c r="CG115" s="85" t="str">
        <f t="shared" si="72"/>
        <v/>
      </c>
      <c r="CH115" s="271"/>
      <c r="CI115" s="85" t="str">
        <f t="shared" si="73"/>
        <v/>
      </c>
      <c r="CJ115" s="85" t="str">
        <f t="shared" si="74"/>
        <v/>
      </c>
      <c r="CK115" s="85" t="str">
        <f t="shared" si="75"/>
        <v/>
      </c>
      <c r="CL115" s="85"/>
      <c r="CM115" s="85" t="str">
        <f t="shared" si="76"/>
        <v/>
      </c>
      <c r="CN115" s="238"/>
      <c r="CO115" s="238" t="s">
        <v>5304</v>
      </c>
      <c r="CP115" s="112"/>
      <c r="CQ115" s="112"/>
      <c r="CR115" s="133" t="str">
        <f t="shared" ca="1" si="77"/>
        <v/>
      </c>
      <c r="CS115" s="112"/>
      <c r="CT115" s="112"/>
      <c r="CU115" s="112"/>
      <c r="CV115" s="119"/>
    </row>
    <row r="116" spans="1:100" collapsed="1" x14ac:dyDescent="0.2">
      <c r="A116" s="237"/>
      <c r="B116" s="237"/>
      <c r="C116" s="89" t="str">
        <f t="shared" si="49"/>
        <v/>
      </c>
      <c r="D116" s="85"/>
      <c r="E116" s="85"/>
      <c r="F116" s="237"/>
      <c r="G116" s="237"/>
      <c r="H116" s="237"/>
      <c r="I116" s="237"/>
      <c r="J116" s="89" t="str">
        <f t="shared" si="50"/>
        <v/>
      </c>
      <c r="K116" s="85"/>
      <c r="L116" s="85"/>
      <c r="M116" s="85" t="str">
        <f t="shared" si="51"/>
        <v/>
      </c>
      <c r="N116" s="86"/>
      <c r="O116" s="89" t="str">
        <f t="shared" si="52"/>
        <v/>
      </c>
      <c r="P116" s="237"/>
      <c r="Q116" s="89" t="str">
        <f t="shared" si="53"/>
        <v/>
      </c>
      <c r="R116" s="237"/>
      <c r="S116" s="89" t="str">
        <f t="shared" si="54"/>
        <v/>
      </c>
      <c r="T116" s="85"/>
      <c r="U116" s="89" t="str">
        <f t="shared" si="55"/>
        <v/>
      </c>
      <c r="V116" s="409" t="str">
        <f t="shared" si="56"/>
        <v/>
      </c>
      <c r="W116" s="85"/>
      <c r="X116" s="89" t="str">
        <f t="shared" si="57"/>
        <v/>
      </c>
      <c r="Y116" s="237"/>
      <c r="Z116" s="89" t="str">
        <f t="shared" si="58"/>
        <v/>
      </c>
      <c r="AA116" s="237"/>
      <c r="AB116" s="85"/>
      <c r="AC116" s="85"/>
      <c r="AD116" s="237"/>
      <c r="AE116" s="89" t="str">
        <f t="shared" si="59"/>
        <v/>
      </c>
      <c r="AF116" s="85"/>
      <c r="AG116" s="85" t="str">
        <f t="shared" si="60"/>
        <v/>
      </c>
      <c r="AH116" s="237"/>
      <c r="AI116" s="237" t="str">
        <f t="shared" si="61"/>
        <v/>
      </c>
      <c r="AJ116" s="237"/>
      <c r="AK116" s="237"/>
      <c r="AL116" s="237" t="str">
        <f t="shared" si="62"/>
        <v/>
      </c>
      <c r="AM116" s="271"/>
      <c r="AN116" s="237"/>
      <c r="AO116" s="89" t="str">
        <f t="shared" si="63"/>
        <v/>
      </c>
      <c r="AP116" s="85"/>
      <c r="AQ116" s="85"/>
      <c r="AR116" s="410"/>
      <c r="AS116" s="237"/>
      <c r="AT116" s="89" t="str">
        <f t="shared" si="64"/>
        <v/>
      </c>
      <c r="AU116" s="85"/>
      <c r="AV116" s="85"/>
      <c r="AW116" s="411"/>
      <c r="AX116" s="237"/>
      <c r="AY116" s="237" t="str">
        <f t="shared" si="65"/>
        <v/>
      </c>
      <c r="AZ116" s="237"/>
      <c r="BA116" s="89" t="str">
        <f t="shared" si="66"/>
        <v/>
      </c>
      <c r="BB116" s="85"/>
      <c r="BC116" s="237"/>
      <c r="BD116" s="89" t="str">
        <f t="shared" si="67"/>
        <v/>
      </c>
      <c r="BE116" s="85"/>
      <c r="BF116" s="237" t="str">
        <f t="shared" si="68"/>
        <v/>
      </c>
      <c r="BG116" s="85"/>
      <c r="BH116" s="85"/>
      <c r="BI116" s="85"/>
      <c r="BJ116" s="85"/>
      <c r="BK116" s="237"/>
      <c r="BL116" s="237"/>
      <c r="BM116" s="412"/>
      <c r="BN116" s="412"/>
      <c r="BO116" s="85"/>
      <c r="BP116" s="85"/>
      <c r="BQ116" s="85"/>
      <c r="BR116" s="85"/>
      <c r="BS116" s="237"/>
      <c r="BT116" s="85"/>
      <c r="BU116" s="85"/>
      <c r="BV116" s="85"/>
      <c r="BW116" s="85"/>
      <c r="BX116" s="85"/>
      <c r="BY116" s="85"/>
      <c r="BZ116" s="85" t="str">
        <f t="shared" si="69"/>
        <v/>
      </c>
      <c r="CA116" s="85"/>
      <c r="CB116" s="85"/>
      <c r="CC116" s="85" t="str">
        <f t="shared" si="70"/>
        <v/>
      </c>
      <c r="CD116" s="85"/>
      <c r="CE116" s="85" t="str">
        <f t="shared" si="71"/>
        <v/>
      </c>
      <c r="CF116" s="85"/>
      <c r="CG116" s="85" t="str">
        <f t="shared" si="72"/>
        <v/>
      </c>
      <c r="CH116" s="271"/>
      <c r="CI116" s="85" t="str">
        <f t="shared" si="73"/>
        <v/>
      </c>
      <c r="CJ116" s="85" t="str">
        <f t="shared" si="74"/>
        <v/>
      </c>
      <c r="CK116" s="85" t="str">
        <f t="shared" si="75"/>
        <v/>
      </c>
      <c r="CL116" s="85"/>
      <c r="CM116" s="85" t="str">
        <f t="shared" si="76"/>
        <v/>
      </c>
      <c r="CN116" s="238"/>
      <c r="CO116" s="238" t="s">
        <v>5304</v>
      </c>
      <c r="CP116" s="112"/>
      <c r="CQ116" s="112"/>
      <c r="CR116" s="133" t="str">
        <f t="shared" ca="1" si="77"/>
        <v/>
      </c>
      <c r="CS116" s="112"/>
      <c r="CT116" s="112"/>
      <c r="CU116" s="112"/>
      <c r="CV116" s="119"/>
    </row>
    <row r="117" spans="1:100" collapsed="1" x14ac:dyDescent="0.2">
      <c r="A117" s="237"/>
      <c r="B117" s="237"/>
      <c r="C117" s="89" t="str">
        <f t="shared" si="49"/>
        <v/>
      </c>
      <c r="D117" s="85"/>
      <c r="E117" s="85"/>
      <c r="F117" s="237"/>
      <c r="G117" s="237"/>
      <c r="H117" s="237"/>
      <c r="I117" s="237"/>
      <c r="J117" s="89" t="str">
        <f t="shared" si="50"/>
        <v/>
      </c>
      <c r="K117" s="85"/>
      <c r="L117" s="85"/>
      <c r="M117" s="85" t="str">
        <f t="shared" si="51"/>
        <v/>
      </c>
      <c r="N117" s="86"/>
      <c r="O117" s="89" t="str">
        <f t="shared" si="52"/>
        <v/>
      </c>
      <c r="P117" s="237"/>
      <c r="Q117" s="89" t="str">
        <f t="shared" si="53"/>
        <v/>
      </c>
      <c r="R117" s="237"/>
      <c r="S117" s="89" t="str">
        <f t="shared" si="54"/>
        <v/>
      </c>
      <c r="T117" s="85"/>
      <c r="U117" s="89" t="str">
        <f t="shared" si="55"/>
        <v/>
      </c>
      <c r="V117" s="409" t="str">
        <f t="shared" si="56"/>
        <v/>
      </c>
      <c r="W117" s="85"/>
      <c r="X117" s="89" t="str">
        <f t="shared" si="57"/>
        <v/>
      </c>
      <c r="Y117" s="237"/>
      <c r="Z117" s="89" t="str">
        <f t="shared" si="58"/>
        <v/>
      </c>
      <c r="AA117" s="237"/>
      <c r="AB117" s="85"/>
      <c r="AC117" s="85"/>
      <c r="AD117" s="237"/>
      <c r="AE117" s="89" t="str">
        <f t="shared" si="59"/>
        <v/>
      </c>
      <c r="AF117" s="85"/>
      <c r="AG117" s="85" t="str">
        <f t="shared" si="60"/>
        <v/>
      </c>
      <c r="AH117" s="237"/>
      <c r="AI117" s="237" t="str">
        <f t="shared" si="61"/>
        <v/>
      </c>
      <c r="AJ117" s="237"/>
      <c r="AK117" s="237"/>
      <c r="AL117" s="237" t="str">
        <f t="shared" si="62"/>
        <v/>
      </c>
      <c r="AM117" s="271"/>
      <c r="AN117" s="237"/>
      <c r="AO117" s="89" t="str">
        <f t="shared" si="63"/>
        <v/>
      </c>
      <c r="AP117" s="85"/>
      <c r="AQ117" s="85"/>
      <c r="AR117" s="410"/>
      <c r="AS117" s="237"/>
      <c r="AT117" s="89" t="str">
        <f t="shared" si="64"/>
        <v/>
      </c>
      <c r="AU117" s="85"/>
      <c r="AV117" s="85"/>
      <c r="AW117" s="411"/>
      <c r="AX117" s="237"/>
      <c r="AY117" s="237" t="str">
        <f t="shared" si="65"/>
        <v/>
      </c>
      <c r="AZ117" s="237"/>
      <c r="BA117" s="89" t="str">
        <f t="shared" si="66"/>
        <v/>
      </c>
      <c r="BB117" s="85"/>
      <c r="BC117" s="237"/>
      <c r="BD117" s="89" t="str">
        <f t="shared" si="67"/>
        <v/>
      </c>
      <c r="BE117" s="85"/>
      <c r="BF117" s="237" t="str">
        <f t="shared" si="68"/>
        <v/>
      </c>
      <c r="BG117" s="85"/>
      <c r="BH117" s="85"/>
      <c r="BI117" s="85"/>
      <c r="BJ117" s="85"/>
      <c r="BK117" s="237"/>
      <c r="BL117" s="237"/>
      <c r="BM117" s="412"/>
      <c r="BN117" s="412"/>
      <c r="BO117" s="85"/>
      <c r="BP117" s="85"/>
      <c r="BQ117" s="85"/>
      <c r="BR117" s="85"/>
      <c r="BS117" s="237"/>
      <c r="BT117" s="85"/>
      <c r="BU117" s="85"/>
      <c r="BV117" s="85"/>
      <c r="BW117" s="85"/>
      <c r="BX117" s="85"/>
      <c r="BY117" s="85"/>
      <c r="BZ117" s="85" t="str">
        <f t="shared" si="69"/>
        <v/>
      </c>
      <c r="CA117" s="85"/>
      <c r="CB117" s="85"/>
      <c r="CC117" s="85" t="str">
        <f t="shared" si="70"/>
        <v/>
      </c>
      <c r="CD117" s="85"/>
      <c r="CE117" s="85" t="str">
        <f t="shared" si="71"/>
        <v/>
      </c>
      <c r="CF117" s="85"/>
      <c r="CG117" s="85" t="str">
        <f t="shared" si="72"/>
        <v/>
      </c>
      <c r="CH117" s="271"/>
      <c r="CI117" s="85" t="str">
        <f t="shared" si="73"/>
        <v/>
      </c>
      <c r="CJ117" s="85" t="str">
        <f t="shared" si="74"/>
        <v/>
      </c>
      <c r="CK117" s="85" t="str">
        <f t="shared" si="75"/>
        <v/>
      </c>
      <c r="CL117" s="85"/>
      <c r="CM117" s="85" t="str">
        <f t="shared" si="76"/>
        <v/>
      </c>
      <c r="CN117" s="238"/>
      <c r="CO117" s="238" t="s">
        <v>5304</v>
      </c>
      <c r="CP117" s="112"/>
      <c r="CQ117" s="112"/>
      <c r="CR117" s="133" t="str">
        <f t="shared" ca="1" si="77"/>
        <v/>
      </c>
      <c r="CS117" s="112"/>
      <c r="CT117" s="112"/>
      <c r="CU117" s="112"/>
      <c r="CV117" s="119"/>
    </row>
    <row r="118" spans="1:100" collapsed="1" x14ac:dyDescent="0.2">
      <c r="A118" s="237"/>
      <c r="B118" s="237"/>
      <c r="C118" s="89" t="str">
        <f t="shared" si="49"/>
        <v/>
      </c>
      <c r="D118" s="85"/>
      <c r="E118" s="85"/>
      <c r="F118" s="237"/>
      <c r="G118" s="237"/>
      <c r="H118" s="237"/>
      <c r="I118" s="237"/>
      <c r="J118" s="89" t="str">
        <f t="shared" si="50"/>
        <v/>
      </c>
      <c r="K118" s="85"/>
      <c r="L118" s="85"/>
      <c r="M118" s="85" t="str">
        <f t="shared" si="51"/>
        <v/>
      </c>
      <c r="N118" s="86"/>
      <c r="O118" s="89" t="str">
        <f t="shared" si="52"/>
        <v/>
      </c>
      <c r="P118" s="237"/>
      <c r="Q118" s="89" t="str">
        <f t="shared" si="53"/>
        <v/>
      </c>
      <c r="R118" s="237"/>
      <c r="S118" s="89" t="str">
        <f t="shared" si="54"/>
        <v/>
      </c>
      <c r="T118" s="85"/>
      <c r="U118" s="89" t="str">
        <f t="shared" si="55"/>
        <v/>
      </c>
      <c r="V118" s="409" t="str">
        <f t="shared" si="56"/>
        <v/>
      </c>
      <c r="W118" s="85"/>
      <c r="X118" s="89" t="str">
        <f t="shared" si="57"/>
        <v/>
      </c>
      <c r="Y118" s="237"/>
      <c r="Z118" s="89" t="str">
        <f t="shared" si="58"/>
        <v/>
      </c>
      <c r="AA118" s="237"/>
      <c r="AB118" s="85"/>
      <c r="AC118" s="85"/>
      <c r="AD118" s="237"/>
      <c r="AE118" s="89" t="str">
        <f t="shared" si="59"/>
        <v/>
      </c>
      <c r="AF118" s="85"/>
      <c r="AG118" s="85" t="str">
        <f t="shared" si="60"/>
        <v/>
      </c>
      <c r="AH118" s="237"/>
      <c r="AI118" s="237" t="str">
        <f t="shared" si="61"/>
        <v/>
      </c>
      <c r="AJ118" s="237"/>
      <c r="AK118" s="237"/>
      <c r="AL118" s="237" t="str">
        <f t="shared" si="62"/>
        <v/>
      </c>
      <c r="AM118" s="271"/>
      <c r="AN118" s="237"/>
      <c r="AO118" s="89" t="str">
        <f t="shared" si="63"/>
        <v/>
      </c>
      <c r="AP118" s="85"/>
      <c r="AQ118" s="85"/>
      <c r="AR118" s="410"/>
      <c r="AS118" s="237"/>
      <c r="AT118" s="89" t="str">
        <f t="shared" si="64"/>
        <v/>
      </c>
      <c r="AU118" s="85"/>
      <c r="AV118" s="85"/>
      <c r="AW118" s="411"/>
      <c r="AX118" s="237"/>
      <c r="AY118" s="237" t="str">
        <f t="shared" si="65"/>
        <v/>
      </c>
      <c r="AZ118" s="237"/>
      <c r="BA118" s="89" t="str">
        <f t="shared" si="66"/>
        <v/>
      </c>
      <c r="BB118" s="85"/>
      <c r="BC118" s="237"/>
      <c r="BD118" s="89" t="str">
        <f t="shared" si="67"/>
        <v/>
      </c>
      <c r="BE118" s="85"/>
      <c r="BF118" s="237" t="str">
        <f t="shared" si="68"/>
        <v/>
      </c>
      <c r="BG118" s="85"/>
      <c r="BH118" s="85"/>
      <c r="BI118" s="85"/>
      <c r="BJ118" s="85"/>
      <c r="BK118" s="237"/>
      <c r="BL118" s="237"/>
      <c r="BM118" s="412"/>
      <c r="BN118" s="412"/>
      <c r="BO118" s="85"/>
      <c r="BP118" s="85"/>
      <c r="BQ118" s="85"/>
      <c r="BR118" s="85"/>
      <c r="BS118" s="237"/>
      <c r="BT118" s="85"/>
      <c r="BU118" s="85"/>
      <c r="BV118" s="85"/>
      <c r="BW118" s="85"/>
      <c r="BX118" s="85"/>
      <c r="BY118" s="85"/>
      <c r="BZ118" s="85" t="str">
        <f t="shared" si="69"/>
        <v/>
      </c>
      <c r="CA118" s="85"/>
      <c r="CB118" s="85"/>
      <c r="CC118" s="85" t="str">
        <f t="shared" si="70"/>
        <v/>
      </c>
      <c r="CD118" s="85"/>
      <c r="CE118" s="85" t="str">
        <f t="shared" si="71"/>
        <v/>
      </c>
      <c r="CF118" s="85"/>
      <c r="CG118" s="85" t="str">
        <f t="shared" si="72"/>
        <v/>
      </c>
      <c r="CH118" s="271"/>
      <c r="CI118" s="85" t="str">
        <f t="shared" si="73"/>
        <v/>
      </c>
      <c r="CJ118" s="85" t="str">
        <f t="shared" si="74"/>
        <v/>
      </c>
      <c r="CK118" s="85" t="str">
        <f t="shared" si="75"/>
        <v/>
      </c>
      <c r="CL118" s="85"/>
      <c r="CM118" s="85" t="str">
        <f t="shared" si="76"/>
        <v/>
      </c>
      <c r="CN118" s="238"/>
      <c r="CO118" s="238" t="s">
        <v>5304</v>
      </c>
      <c r="CP118" s="112"/>
      <c r="CQ118" s="112"/>
      <c r="CR118" s="133" t="str">
        <f t="shared" ca="1" si="77"/>
        <v/>
      </c>
      <c r="CS118" s="112"/>
      <c r="CT118" s="112"/>
      <c r="CU118" s="112"/>
      <c r="CV118" s="119"/>
    </row>
    <row r="119" spans="1:100" collapsed="1" x14ac:dyDescent="0.2">
      <c r="A119" s="237"/>
      <c r="B119" s="237"/>
      <c r="C119" s="89" t="str">
        <f t="shared" si="49"/>
        <v/>
      </c>
      <c r="D119" s="85"/>
      <c r="E119" s="85"/>
      <c r="F119" s="237"/>
      <c r="G119" s="237"/>
      <c r="H119" s="237"/>
      <c r="I119" s="237"/>
      <c r="J119" s="89" t="str">
        <f t="shared" si="50"/>
        <v/>
      </c>
      <c r="K119" s="85"/>
      <c r="L119" s="85"/>
      <c r="M119" s="85" t="str">
        <f t="shared" si="51"/>
        <v/>
      </c>
      <c r="N119" s="86"/>
      <c r="O119" s="89" t="str">
        <f t="shared" si="52"/>
        <v/>
      </c>
      <c r="P119" s="237"/>
      <c r="Q119" s="89" t="str">
        <f t="shared" si="53"/>
        <v/>
      </c>
      <c r="R119" s="237"/>
      <c r="S119" s="89" t="str">
        <f t="shared" si="54"/>
        <v/>
      </c>
      <c r="T119" s="85"/>
      <c r="U119" s="89" t="str">
        <f t="shared" si="55"/>
        <v/>
      </c>
      <c r="V119" s="409" t="str">
        <f t="shared" si="56"/>
        <v/>
      </c>
      <c r="W119" s="85"/>
      <c r="X119" s="89" t="str">
        <f t="shared" si="57"/>
        <v/>
      </c>
      <c r="Y119" s="237"/>
      <c r="Z119" s="89" t="str">
        <f t="shared" si="58"/>
        <v/>
      </c>
      <c r="AA119" s="237"/>
      <c r="AB119" s="85"/>
      <c r="AC119" s="85"/>
      <c r="AD119" s="237"/>
      <c r="AE119" s="89" t="str">
        <f t="shared" si="59"/>
        <v/>
      </c>
      <c r="AF119" s="85"/>
      <c r="AG119" s="85" t="str">
        <f t="shared" si="60"/>
        <v/>
      </c>
      <c r="AH119" s="237"/>
      <c r="AI119" s="237" t="str">
        <f t="shared" si="61"/>
        <v/>
      </c>
      <c r="AJ119" s="237"/>
      <c r="AK119" s="237"/>
      <c r="AL119" s="237" t="str">
        <f t="shared" si="62"/>
        <v/>
      </c>
      <c r="AM119" s="271"/>
      <c r="AN119" s="237"/>
      <c r="AO119" s="89" t="str">
        <f t="shared" si="63"/>
        <v/>
      </c>
      <c r="AP119" s="85"/>
      <c r="AQ119" s="85"/>
      <c r="AR119" s="410"/>
      <c r="AS119" s="237"/>
      <c r="AT119" s="89" t="str">
        <f t="shared" si="64"/>
        <v/>
      </c>
      <c r="AU119" s="85"/>
      <c r="AV119" s="85"/>
      <c r="AW119" s="411"/>
      <c r="AX119" s="237"/>
      <c r="AY119" s="237" t="str">
        <f t="shared" si="65"/>
        <v/>
      </c>
      <c r="AZ119" s="237"/>
      <c r="BA119" s="89" t="str">
        <f t="shared" si="66"/>
        <v/>
      </c>
      <c r="BB119" s="85"/>
      <c r="BC119" s="237"/>
      <c r="BD119" s="89" t="str">
        <f t="shared" si="67"/>
        <v/>
      </c>
      <c r="BE119" s="85"/>
      <c r="BF119" s="237" t="str">
        <f t="shared" si="68"/>
        <v/>
      </c>
      <c r="BG119" s="85"/>
      <c r="BH119" s="85"/>
      <c r="BI119" s="85"/>
      <c r="BJ119" s="85"/>
      <c r="BK119" s="237"/>
      <c r="BL119" s="237"/>
      <c r="BM119" s="412"/>
      <c r="BN119" s="412"/>
      <c r="BO119" s="85"/>
      <c r="BP119" s="85"/>
      <c r="BQ119" s="85"/>
      <c r="BR119" s="85"/>
      <c r="BS119" s="237"/>
      <c r="BT119" s="85"/>
      <c r="BU119" s="85"/>
      <c r="BV119" s="85"/>
      <c r="BW119" s="85"/>
      <c r="BX119" s="85"/>
      <c r="BY119" s="85"/>
      <c r="BZ119" s="85" t="str">
        <f t="shared" si="69"/>
        <v/>
      </c>
      <c r="CA119" s="85"/>
      <c r="CB119" s="85"/>
      <c r="CC119" s="85" t="str">
        <f t="shared" si="70"/>
        <v/>
      </c>
      <c r="CD119" s="85"/>
      <c r="CE119" s="85" t="str">
        <f t="shared" si="71"/>
        <v/>
      </c>
      <c r="CF119" s="85"/>
      <c r="CG119" s="85" t="str">
        <f t="shared" si="72"/>
        <v/>
      </c>
      <c r="CH119" s="271"/>
      <c r="CI119" s="85" t="str">
        <f t="shared" si="73"/>
        <v/>
      </c>
      <c r="CJ119" s="85" t="str">
        <f t="shared" si="74"/>
        <v/>
      </c>
      <c r="CK119" s="85" t="str">
        <f t="shared" si="75"/>
        <v/>
      </c>
      <c r="CL119" s="85"/>
      <c r="CM119" s="85" t="str">
        <f t="shared" si="76"/>
        <v/>
      </c>
      <c r="CN119" s="238"/>
      <c r="CO119" s="238" t="s">
        <v>5304</v>
      </c>
      <c r="CP119" s="112"/>
      <c r="CQ119" s="112"/>
      <c r="CR119" s="133" t="str">
        <f t="shared" ca="1" si="77"/>
        <v/>
      </c>
      <c r="CS119" s="112"/>
      <c r="CT119" s="112"/>
      <c r="CU119" s="112"/>
      <c r="CV119" s="119"/>
    </row>
    <row r="120" spans="1:100" collapsed="1" x14ac:dyDescent="0.2">
      <c r="A120" s="237"/>
      <c r="B120" s="237"/>
      <c r="C120" s="89" t="str">
        <f t="shared" si="49"/>
        <v/>
      </c>
      <c r="D120" s="85"/>
      <c r="E120" s="85"/>
      <c r="F120" s="237"/>
      <c r="G120" s="237"/>
      <c r="H120" s="237"/>
      <c r="I120" s="237"/>
      <c r="J120" s="89" t="str">
        <f t="shared" si="50"/>
        <v/>
      </c>
      <c r="K120" s="85"/>
      <c r="L120" s="85"/>
      <c r="M120" s="85" t="str">
        <f t="shared" si="51"/>
        <v/>
      </c>
      <c r="N120" s="86"/>
      <c r="O120" s="89" t="str">
        <f t="shared" si="52"/>
        <v/>
      </c>
      <c r="P120" s="237"/>
      <c r="Q120" s="89" t="str">
        <f t="shared" si="53"/>
        <v/>
      </c>
      <c r="R120" s="237"/>
      <c r="S120" s="89" t="str">
        <f t="shared" si="54"/>
        <v/>
      </c>
      <c r="T120" s="85"/>
      <c r="U120" s="89" t="str">
        <f t="shared" si="55"/>
        <v/>
      </c>
      <c r="V120" s="409" t="str">
        <f t="shared" si="56"/>
        <v/>
      </c>
      <c r="W120" s="85"/>
      <c r="X120" s="89" t="str">
        <f t="shared" si="57"/>
        <v/>
      </c>
      <c r="Y120" s="237"/>
      <c r="Z120" s="89" t="str">
        <f t="shared" si="58"/>
        <v/>
      </c>
      <c r="AA120" s="237"/>
      <c r="AB120" s="85"/>
      <c r="AC120" s="85"/>
      <c r="AD120" s="237"/>
      <c r="AE120" s="89" t="str">
        <f t="shared" si="59"/>
        <v/>
      </c>
      <c r="AF120" s="85"/>
      <c r="AG120" s="85" t="str">
        <f t="shared" si="60"/>
        <v/>
      </c>
      <c r="AH120" s="237"/>
      <c r="AI120" s="237" t="str">
        <f t="shared" si="61"/>
        <v/>
      </c>
      <c r="AJ120" s="237"/>
      <c r="AK120" s="237"/>
      <c r="AL120" s="237" t="str">
        <f t="shared" si="62"/>
        <v/>
      </c>
      <c r="AM120" s="271"/>
      <c r="AN120" s="237"/>
      <c r="AO120" s="89" t="str">
        <f t="shared" si="63"/>
        <v/>
      </c>
      <c r="AP120" s="85"/>
      <c r="AQ120" s="85"/>
      <c r="AR120" s="410"/>
      <c r="AS120" s="237"/>
      <c r="AT120" s="89" t="str">
        <f t="shared" si="64"/>
        <v/>
      </c>
      <c r="AU120" s="85"/>
      <c r="AV120" s="85"/>
      <c r="AW120" s="411"/>
      <c r="AX120" s="237"/>
      <c r="AY120" s="237" t="str">
        <f t="shared" si="65"/>
        <v/>
      </c>
      <c r="AZ120" s="237"/>
      <c r="BA120" s="89" t="str">
        <f t="shared" si="66"/>
        <v/>
      </c>
      <c r="BB120" s="85"/>
      <c r="BC120" s="237"/>
      <c r="BD120" s="89" t="str">
        <f t="shared" si="67"/>
        <v/>
      </c>
      <c r="BE120" s="85"/>
      <c r="BF120" s="237" t="str">
        <f t="shared" si="68"/>
        <v/>
      </c>
      <c r="BG120" s="85"/>
      <c r="BH120" s="85"/>
      <c r="BI120" s="85"/>
      <c r="BJ120" s="85"/>
      <c r="BK120" s="237"/>
      <c r="BL120" s="237"/>
      <c r="BM120" s="412"/>
      <c r="BN120" s="412"/>
      <c r="BO120" s="85"/>
      <c r="BP120" s="85"/>
      <c r="BQ120" s="85"/>
      <c r="BR120" s="85"/>
      <c r="BS120" s="237"/>
      <c r="BT120" s="85"/>
      <c r="BU120" s="85"/>
      <c r="BV120" s="85"/>
      <c r="BW120" s="85"/>
      <c r="BX120" s="85"/>
      <c r="BY120" s="85"/>
      <c r="BZ120" s="85" t="str">
        <f t="shared" si="69"/>
        <v/>
      </c>
      <c r="CA120" s="85"/>
      <c r="CB120" s="85"/>
      <c r="CC120" s="85" t="str">
        <f t="shared" si="70"/>
        <v/>
      </c>
      <c r="CD120" s="85"/>
      <c r="CE120" s="85" t="str">
        <f t="shared" si="71"/>
        <v/>
      </c>
      <c r="CF120" s="85"/>
      <c r="CG120" s="85" t="str">
        <f t="shared" si="72"/>
        <v/>
      </c>
      <c r="CH120" s="271"/>
      <c r="CI120" s="85" t="str">
        <f t="shared" si="73"/>
        <v/>
      </c>
      <c r="CJ120" s="85" t="str">
        <f t="shared" si="74"/>
        <v/>
      </c>
      <c r="CK120" s="85" t="str">
        <f t="shared" si="75"/>
        <v/>
      </c>
      <c r="CL120" s="85"/>
      <c r="CM120" s="85" t="str">
        <f t="shared" si="76"/>
        <v/>
      </c>
      <c r="CN120" s="238"/>
      <c r="CO120" s="238" t="s">
        <v>5304</v>
      </c>
      <c r="CP120" s="112"/>
      <c r="CQ120" s="112"/>
      <c r="CR120" s="133" t="str">
        <f t="shared" ca="1" si="77"/>
        <v/>
      </c>
      <c r="CS120" s="112"/>
      <c r="CT120" s="112"/>
      <c r="CU120" s="112"/>
      <c r="CV120" s="119"/>
    </row>
    <row r="121" spans="1:100" collapsed="1" x14ac:dyDescent="0.2">
      <c r="A121" s="237"/>
      <c r="B121" s="237"/>
      <c r="C121" s="89" t="str">
        <f t="shared" si="49"/>
        <v/>
      </c>
      <c r="D121" s="85"/>
      <c r="E121" s="85"/>
      <c r="F121" s="237"/>
      <c r="G121" s="237"/>
      <c r="H121" s="237"/>
      <c r="I121" s="237"/>
      <c r="J121" s="89" t="str">
        <f t="shared" si="50"/>
        <v/>
      </c>
      <c r="K121" s="85"/>
      <c r="L121" s="85"/>
      <c r="M121" s="85" t="str">
        <f t="shared" si="51"/>
        <v/>
      </c>
      <c r="N121" s="86"/>
      <c r="O121" s="89" t="str">
        <f t="shared" si="52"/>
        <v/>
      </c>
      <c r="P121" s="237"/>
      <c r="Q121" s="89" t="str">
        <f t="shared" si="53"/>
        <v/>
      </c>
      <c r="R121" s="237"/>
      <c r="S121" s="89" t="str">
        <f t="shared" si="54"/>
        <v/>
      </c>
      <c r="T121" s="85"/>
      <c r="U121" s="89" t="str">
        <f t="shared" si="55"/>
        <v/>
      </c>
      <c r="V121" s="409" t="str">
        <f t="shared" si="56"/>
        <v/>
      </c>
      <c r="W121" s="85"/>
      <c r="X121" s="89" t="str">
        <f t="shared" si="57"/>
        <v/>
      </c>
      <c r="Y121" s="237"/>
      <c r="Z121" s="89" t="str">
        <f t="shared" si="58"/>
        <v/>
      </c>
      <c r="AA121" s="237"/>
      <c r="AB121" s="85"/>
      <c r="AC121" s="85"/>
      <c r="AD121" s="237"/>
      <c r="AE121" s="89" t="str">
        <f t="shared" si="59"/>
        <v/>
      </c>
      <c r="AF121" s="85"/>
      <c r="AG121" s="85" t="str">
        <f t="shared" si="60"/>
        <v/>
      </c>
      <c r="AH121" s="237"/>
      <c r="AI121" s="237" t="str">
        <f t="shared" si="61"/>
        <v/>
      </c>
      <c r="AJ121" s="237"/>
      <c r="AK121" s="237"/>
      <c r="AL121" s="237" t="str">
        <f t="shared" si="62"/>
        <v/>
      </c>
      <c r="AM121" s="271"/>
      <c r="AN121" s="237"/>
      <c r="AO121" s="89" t="str">
        <f t="shared" si="63"/>
        <v/>
      </c>
      <c r="AP121" s="85"/>
      <c r="AQ121" s="85"/>
      <c r="AR121" s="410"/>
      <c r="AS121" s="237"/>
      <c r="AT121" s="89" t="str">
        <f t="shared" si="64"/>
        <v/>
      </c>
      <c r="AU121" s="85"/>
      <c r="AV121" s="85"/>
      <c r="AW121" s="411"/>
      <c r="AX121" s="237"/>
      <c r="AY121" s="237" t="str">
        <f t="shared" si="65"/>
        <v/>
      </c>
      <c r="AZ121" s="237"/>
      <c r="BA121" s="89" t="str">
        <f t="shared" si="66"/>
        <v/>
      </c>
      <c r="BB121" s="85"/>
      <c r="BC121" s="237"/>
      <c r="BD121" s="89" t="str">
        <f t="shared" si="67"/>
        <v/>
      </c>
      <c r="BE121" s="85"/>
      <c r="BF121" s="237" t="str">
        <f t="shared" si="68"/>
        <v/>
      </c>
      <c r="BG121" s="85"/>
      <c r="BH121" s="85"/>
      <c r="BI121" s="85"/>
      <c r="BJ121" s="85"/>
      <c r="BK121" s="237"/>
      <c r="BL121" s="237"/>
      <c r="BM121" s="412"/>
      <c r="BN121" s="412"/>
      <c r="BO121" s="85"/>
      <c r="BP121" s="85"/>
      <c r="BQ121" s="85"/>
      <c r="BR121" s="85"/>
      <c r="BS121" s="237"/>
      <c r="BT121" s="85"/>
      <c r="BU121" s="85"/>
      <c r="BV121" s="85"/>
      <c r="BW121" s="85"/>
      <c r="BX121" s="85"/>
      <c r="BY121" s="85"/>
      <c r="BZ121" s="85" t="str">
        <f t="shared" si="69"/>
        <v/>
      </c>
      <c r="CA121" s="85"/>
      <c r="CB121" s="85"/>
      <c r="CC121" s="85" t="str">
        <f t="shared" si="70"/>
        <v/>
      </c>
      <c r="CD121" s="85"/>
      <c r="CE121" s="85" t="str">
        <f t="shared" si="71"/>
        <v/>
      </c>
      <c r="CF121" s="85"/>
      <c r="CG121" s="85" t="str">
        <f t="shared" si="72"/>
        <v/>
      </c>
      <c r="CH121" s="271"/>
      <c r="CI121" s="85" t="str">
        <f t="shared" si="73"/>
        <v/>
      </c>
      <c r="CJ121" s="85" t="str">
        <f t="shared" si="74"/>
        <v/>
      </c>
      <c r="CK121" s="85" t="str">
        <f t="shared" si="75"/>
        <v/>
      </c>
      <c r="CL121" s="85"/>
      <c r="CM121" s="85" t="str">
        <f t="shared" si="76"/>
        <v/>
      </c>
      <c r="CN121" s="238"/>
      <c r="CO121" s="238" t="s">
        <v>5304</v>
      </c>
      <c r="CP121" s="112"/>
      <c r="CQ121" s="112"/>
      <c r="CR121" s="133" t="str">
        <f t="shared" ca="1" si="77"/>
        <v/>
      </c>
      <c r="CS121" s="112"/>
      <c r="CT121" s="112"/>
      <c r="CU121" s="112"/>
      <c r="CV121" s="119"/>
    </row>
    <row r="122" spans="1:100" collapsed="1" x14ac:dyDescent="0.2">
      <c r="A122" s="237"/>
      <c r="B122" s="237"/>
      <c r="C122" s="89" t="str">
        <f t="shared" si="49"/>
        <v/>
      </c>
      <c r="D122" s="85"/>
      <c r="E122" s="85"/>
      <c r="F122" s="237"/>
      <c r="G122" s="237"/>
      <c r="H122" s="237"/>
      <c r="I122" s="237"/>
      <c r="J122" s="89" t="str">
        <f t="shared" si="50"/>
        <v/>
      </c>
      <c r="K122" s="85"/>
      <c r="L122" s="85"/>
      <c r="M122" s="85" t="str">
        <f t="shared" si="51"/>
        <v/>
      </c>
      <c r="N122" s="86"/>
      <c r="O122" s="89" t="str">
        <f t="shared" si="52"/>
        <v/>
      </c>
      <c r="P122" s="237"/>
      <c r="Q122" s="89" t="str">
        <f t="shared" si="53"/>
        <v/>
      </c>
      <c r="R122" s="237"/>
      <c r="S122" s="89" t="str">
        <f t="shared" si="54"/>
        <v/>
      </c>
      <c r="T122" s="85"/>
      <c r="U122" s="89" t="str">
        <f t="shared" si="55"/>
        <v/>
      </c>
      <c r="V122" s="409" t="str">
        <f t="shared" si="56"/>
        <v/>
      </c>
      <c r="W122" s="85"/>
      <c r="X122" s="89" t="str">
        <f t="shared" si="57"/>
        <v/>
      </c>
      <c r="Y122" s="237"/>
      <c r="Z122" s="89" t="str">
        <f t="shared" si="58"/>
        <v/>
      </c>
      <c r="AA122" s="237"/>
      <c r="AB122" s="85"/>
      <c r="AC122" s="85"/>
      <c r="AD122" s="237"/>
      <c r="AE122" s="89" t="str">
        <f t="shared" si="59"/>
        <v/>
      </c>
      <c r="AF122" s="85"/>
      <c r="AG122" s="85" t="str">
        <f t="shared" si="60"/>
        <v/>
      </c>
      <c r="AH122" s="237"/>
      <c r="AI122" s="237" t="str">
        <f t="shared" si="61"/>
        <v/>
      </c>
      <c r="AJ122" s="237"/>
      <c r="AK122" s="237"/>
      <c r="AL122" s="237" t="str">
        <f t="shared" si="62"/>
        <v/>
      </c>
      <c r="AM122" s="271"/>
      <c r="AN122" s="237"/>
      <c r="AO122" s="89" t="str">
        <f t="shared" si="63"/>
        <v/>
      </c>
      <c r="AP122" s="85"/>
      <c r="AQ122" s="85"/>
      <c r="AR122" s="410"/>
      <c r="AS122" s="237"/>
      <c r="AT122" s="89" t="str">
        <f t="shared" si="64"/>
        <v/>
      </c>
      <c r="AU122" s="85"/>
      <c r="AV122" s="85"/>
      <c r="AW122" s="411"/>
      <c r="AX122" s="237"/>
      <c r="AY122" s="237" t="str">
        <f t="shared" si="65"/>
        <v/>
      </c>
      <c r="AZ122" s="237"/>
      <c r="BA122" s="89" t="str">
        <f t="shared" si="66"/>
        <v/>
      </c>
      <c r="BB122" s="85"/>
      <c r="BC122" s="237"/>
      <c r="BD122" s="89" t="str">
        <f t="shared" si="67"/>
        <v/>
      </c>
      <c r="BE122" s="85"/>
      <c r="BF122" s="237" t="str">
        <f t="shared" si="68"/>
        <v/>
      </c>
      <c r="BG122" s="85"/>
      <c r="BH122" s="85"/>
      <c r="BI122" s="85"/>
      <c r="BJ122" s="85"/>
      <c r="BK122" s="237"/>
      <c r="BL122" s="237"/>
      <c r="BM122" s="412"/>
      <c r="BN122" s="412"/>
      <c r="BO122" s="85"/>
      <c r="BP122" s="85"/>
      <c r="BQ122" s="85"/>
      <c r="BR122" s="85"/>
      <c r="BS122" s="237"/>
      <c r="BT122" s="85"/>
      <c r="BU122" s="85"/>
      <c r="BV122" s="85"/>
      <c r="BW122" s="85"/>
      <c r="BX122" s="85"/>
      <c r="BY122" s="85"/>
      <c r="BZ122" s="85" t="str">
        <f t="shared" si="69"/>
        <v/>
      </c>
      <c r="CA122" s="85"/>
      <c r="CB122" s="85"/>
      <c r="CC122" s="85" t="str">
        <f t="shared" si="70"/>
        <v/>
      </c>
      <c r="CD122" s="85"/>
      <c r="CE122" s="85" t="str">
        <f t="shared" si="71"/>
        <v/>
      </c>
      <c r="CF122" s="85"/>
      <c r="CG122" s="85" t="str">
        <f t="shared" si="72"/>
        <v/>
      </c>
      <c r="CH122" s="271"/>
      <c r="CI122" s="85" t="str">
        <f t="shared" si="73"/>
        <v/>
      </c>
      <c r="CJ122" s="85" t="str">
        <f t="shared" si="74"/>
        <v/>
      </c>
      <c r="CK122" s="85" t="str">
        <f t="shared" si="75"/>
        <v/>
      </c>
      <c r="CL122" s="85"/>
      <c r="CM122" s="85" t="str">
        <f t="shared" si="76"/>
        <v/>
      </c>
      <c r="CN122" s="238"/>
      <c r="CO122" s="238" t="s">
        <v>5304</v>
      </c>
      <c r="CP122" s="112"/>
      <c r="CQ122" s="112"/>
      <c r="CR122" s="133" t="str">
        <f t="shared" ca="1" si="77"/>
        <v/>
      </c>
      <c r="CS122" s="112"/>
      <c r="CT122" s="112"/>
      <c r="CU122" s="112"/>
      <c r="CV122" s="119"/>
    </row>
    <row r="123" spans="1:100" collapsed="1" x14ac:dyDescent="0.2">
      <c r="A123" s="237"/>
      <c r="B123" s="237"/>
      <c r="C123" s="89" t="str">
        <f t="shared" si="49"/>
        <v/>
      </c>
      <c r="D123" s="85"/>
      <c r="E123" s="85"/>
      <c r="F123" s="237"/>
      <c r="G123" s="237"/>
      <c r="H123" s="237"/>
      <c r="I123" s="237"/>
      <c r="J123" s="89" t="str">
        <f t="shared" si="50"/>
        <v/>
      </c>
      <c r="K123" s="85"/>
      <c r="L123" s="85"/>
      <c r="M123" s="85" t="str">
        <f t="shared" si="51"/>
        <v/>
      </c>
      <c r="N123" s="86"/>
      <c r="O123" s="89" t="str">
        <f t="shared" si="52"/>
        <v/>
      </c>
      <c r="P123" s="237"/>
      <c r="Q123" s="89" t="str">
        <f t="shared" si="53"/>
        <v/>
      </c>
      <c r="R123" s="237"/>
      <c r="S123" s="89" t="str">
        <f t="shared" si="54"/>
        <v/>
      </c>
      <c r="T123" s="85"/>
      <c r="U123" s="89" t="str">
        <f t="shared" si="55"/>
        <v/>
      </c>
      <c r="V123" s="409" t="str">
        <f t="shared" si="56"/>
        <v/>
      </c>
      <c r="W123" s="85"/>
      <c r="X123" s="89" t="str">
        <f t="shared" si="57"/>
        <v/>
      </c>
      <c r="Y123" s="237"/>
      <c r="Z123" s="89" t="str">
        <f t="shared" si="58"/>
        <v/>
      </c>
      <c r="AA123" s="237"/>
      <c r="AB123" s="85"/>
      <c r="AC123" s="85"/>
      <c r="AD123" s="237"/>
      <c r="AE123" s="89" t="str">
        <f t="shared" si="59"/>
        <v/>
      </c>
      <c r="AF123" s="85"/>
      <c r="AG123" s="85" t="str">
        <f t="shared" si="60"/>
        <v/>
      </c>
      <c r="AH123" s="237"/>
      <c r="AI123" s="237" t="str">
        <f t="shared" si="61"/>
        <v/>
      </c>
      <c r="AJ123" s="237"/>
      <c r="AK123" s="237"/>
      <c r="AL123" s="237" t="str">
        <f t="shared" si="62"/>
        <v/>
      </c>
      <c r="AM123" s="271"/>
      <c r="AN123" s="237"/>
      <c r="AO123" s="89" t="str">
        <f t="shared" si="63"/>
        <v/>
      </c>
      <c r="AP123" s="85"/>
      <c r="AQ123" s="85"/>
      <c r="AR123" s="410"/>
      <c r="AS123" s="237"/>
      <c r="AT123" s="89" t="str">
        <f t="shared" si="64"/>
        <v/>
      </c>
      <c r="AU123" s="85"/>
      <c r="AV123" s="85"/>
      <c r="AW123" s="411"/>
      <c r="AX123" s="237"/>
      <c r="AY123" s="237" t="str">
        <f t="shared" si="65"/>
        <v/>
      </c>
      <c r="AZ123" s="237"/>
      <c r="BA123" s="89" t="str">
        <f t="shared" si="66"/>
        <v/>
      </c>
      <c r="BB123" s="85"/>
      <c r="BC123" s="237"/>
      <c r="BD123" s="89" t="str">
        <f t="shared" si="67"/>
        <v/>
      </c>
      <c r="BE123" s="85"/>
      <c r="BF123" s="237" t="str">
        <f t="shared" si="68"/>
        <v/>
      </c>
      <c r="BG123" s="85"/>
      <c r="BH123" s="85"/>
      <c r="BI123" s="85"/>
      <c r="BJ123" s="85"/>
      <c r="BK123" s="237"/>
      <c r="BL123" s="237"/>
      <c r="BM123" s="412"/>
      <c r="BN123" s="412"/>
      <c r="BO123" s="85"/>
      <c r="BP123" s="85"/>
      <c r="BQ123" s="85"/>
      <c r="BR123" s="85"/>
      <c r="BS123" s="237"/>
      <c r="BT123" s="85"/>
      <c r="BU123" s="85"/>
      <c r="BV123" s="85"/>
      <c r="BW123" s="85"/>
      <c r="BX123" s="85"/>
      <c r="BY123" s="85"/>
      <c r="BZ123" s="85" t="str">
        <f t="shared" si="69"/>
        <v/>
      </c>
      <c r="CA123" s="85"/>
      <c r="CB123" s="85"/>
      <c r="CC123" s="85" t="str">
        <f t="shared" si="70"/>
        <v/>
      </c>
      <c r="CD123" s="85"/>
      <c r="CE123" s="85" t="str">
        <f t="shared" si="71"/>
        <v/>
      </c>
      <c r="CF123" s="85"/>
      <c r="CG123" s="85" t="str">
        <f t="shared" si="72"/>
        <v/>
      </c>
      <c r="CH123" s="271"/>
      <c r="CI123" s="85" t="str">
        <f t="shared" si="73"/>
        <v/>
      </c>
      <c r="CJ123" s="85" t="str">
        <f t="shared" si="74"/>
        <v/>
      </c>
      <c r="CK123" s="85" t="str">
        <f t="shared" si="75"/>
        <v/>
      </c>
      <c r="CL123" s="85"/>
      <c r="CM123" s="85" t="str">
        <f t="shared" si="76"/>
        <v/>
      </c>
      <c r="CN123" s="238"/>
      <c r="CO123" s="238" t="s">
        <v>5304</v>
      </c>
      <c r="CP123" s="112"/>
      <c r="CQ123" s="112"/>
      <c r="CR123" s="133" t="str">
        <f t="shared" ca="1" si="77"/>
        <v/>
      </c>
      <c r="CS123" s="112"/>
      <c r="CT123" s="112"/>
      <c r="CU123" s="112"/>
      <c r="CV123" s="119"/>
    </row>
    <row r="124" spans="1:100" collapsed="1" x14ac:dyDescent="0.2">
      <c r="A124" s="237"/>
      <c r="B124" s="237"/>
      <c r="C124" s="89" t="str">
        <f t="shared" si="49"/>
        <v/>
      </c>
      <c r="D124" s="85"/>
      <c r="E124" s="85"/>
      <c r="F124" s="237"/>
      <c r="G124" s="237"/>
      <c r="H124" s="237"/>
      <c r="I124" s="237"/>
      <c r="J124" s="89" t="str">
        <f t="shared" si="50"/>
        <v/>
      </c>
      <c r="K124" s="85"/>
      <c r="L124" s="85"/>
      <c r="M124" s="85" t="str">
        <f t="shared" si="51"/>
        <v/>
      </c>
      <c r="N124" s="86"/>
      <c r="O124" s="89" t="str">
        <f t="shared" si="52"/>
        <v/>
      </c>
      <c r="P124" s="237"/>
      <c r="Q124" s="89" t="str">
        <f t="shared" si="53"/>
        <v/>
      </c>
      <c r="R124" s="237"/>
      <c r="S124" s="89" t="str">
        <f t="shared" si="54"/>
        <v/>
      </c>
      <c r="T124" s="85"/>
      <c r="U124" s="89" t="str">
        <f t="shared" si="55"/>
        <v/>
      </c>
      <c r="V124" s="409" t="str">
        <f t="shared" si="56"/>
        <v/>
      </c>
      <c r="W124" s="85"/>
      <c r="X124" s="89" t="str">
        <f t="shared" si="57"/>
        <v/>
      </c>
      <c r="Y124" s="237"/>
      <c r="Z124" s="89" t="str">
        <f t="shared" si="58"/>
        <v/>
      </c>
      <c r="AA124" s="237"/>
      <c r="AB124" s="85"/>
      <c r="AC124" s="85"/>
      <c r="AD124" s="237"/>
      <c r="AE124" s="89" t="str">
        <f t="shared" si="59"/>
        <v/>
      </c>
      <c r="AF124" s="85"/>
      <c r="AG124" s="85" t="str">
        <f t="shared" si="60"/>
        <v/>
      </c>
      <c r="AH124" s="237"/>
      <c r="AI124" s="237" t="str">
        <f t="shared" si="61"/>
        <v/>
      </c>
      <c r="AJ124" s="237"/>
      <c r="AK124" s="237"/>
      <c r="AL124" s="237" t="str">
        <f t="shared" si="62"/>
        <v/>
      </c>
      <c r="AM124" s="271"/>
      <c r="AN124" s="237"/>
      <c r="AO124" s="89" t="str">
        <f t="shared" si="63"/>
        <v/>
      </c>
      <c r="AP124" s="85"/>
      <c r="AQ124" s="85"/>
      <c r="AR124" s="410"/>
      <c r="AS124" s="237"/>
      <c r="AT124" s="89" t="str">
        <f t="shared" si="64"/>
        <v/>
      </c>
      <c r="AU124" s="85"/>
      <c r="AV124" s="85"/>
      <c r="AW124" s="411"/>
      <c r="AX124" s="237"/>
      <c r="AY124" s="237" t="str">
        <f t="shared" si="65"/>
        <v/>
      </c>
      <c r="AZ124" s="237"/>
      <c r="BA124" s="89" t="str">
        <f t="shared" si="66"/>
        <v/>
      </c>
      <c r="BB124" s="85"/>
      <c r="BC124" s="237"/>
      <c r="BD124" s="89" t="str">
        <f t="shared" si="67"/>
        <v/>
      </c>
      <c r="BE124" s="85"/>
      <c r="BF124" s="237" t="str">
        <f t="shared" si="68"/>
        <v/>
      </c>
      <c r="BG124" s="85"/>
      <c r="BH124" s="85"/>
      <c r="BI124" s="85"/>
      <c r="BJ124" s="85"/>
      <c r="BK124" s="237"/>
      <c r="BL124" s="237"/>
      <c r="BM124" s="412"/>
      <c r="BN124" s="412"/>
      <c r="BO124" s="85"/>
      <c r="BP124" s="85"/>
      <c r="BQ124" s="85"/>
      <c r="BR124" s="85"/>
      <c r="BS124" s="237"/>
      <c r="BT124" s="85"/>
      <c r="BU124" s="85"/>
      <c r="BV124" s="85"/>
      <c r="BW124" s="85"/>
      <c r="BX124" s="85"/>
      <c r="BY124" s="85"/>
      <c r="BZ124" s="85" t="str">
        <f t="shared" si="69"/>
        <v/>
      </c>
      <c r="CA124" s="85"/>
      <c r="CB124" s="85"/>
      <c r="CC124" s="85" t="str">
        <f t="shared" si="70"/>
        <v/>
      </c>
      <c r="CD124" s="85"/>
      <c r="CE124" s="85" t="str">
        <f t="shared" si="71"/>
        <v/>
      </c>
      <c r="CF124" s="85"/>
      <c r="CG124" s="85" t="str">
        <f t="shared" si="72"/>
        <v/>
      </c>
      <c r="CH124" s="271"/>
      <c r="CI124" s="85" t="str">
        <f t="shared" si="73"/>
        <v/>
      </c>
      <c r="CJ124" s="85" t="str">
        <f t="shared" si="74"/>
        <v/>
      </c>
      <c r="CK124" s="85" t="str">
        <f t="shared" si="75"/>
        <v/>
      </c>
      <c r="CL124" s="85"/>
      <c r="CM124" s="85" t="str">
        <f t="shared" si="76"/>
        <v/>
      </c>
      <c r="CN124" s="238"/>
      <c r="CO124" s="238" t="s">
        <v>5304</v>
      </c>
      <c r="CP124" s="112"/>
      <c r="CQ124" s="112"/>
      <c r="CR124" s="133" t="str">
        <f t="shared" ca="1" si="77"/>
        <v/>
      </c>
      <c r="CS124" s="112"/>
      <c r="CT124" s="112"/>
      <c r="CU124" s="112"/>
      <c r="CV124" s="119"/>
    </row>
    <row r="125" spans="1:100" collapsed="1" x14ac:dyDescent="0.2">
      <c r="A125" s="237"/>
      <c r="B125" s="237"/>
      <c r="C125" s="89" t="str">
        <f t="shared" si="49"/>
        <v/>
      </c>
      <c r="D125" s="85"/>
      <c r="E125" s="85"/>
      <c r="F125" s="237"/>
      <c r="G125" s="237"/>
      <c r="H125" s="237"/>
      <c r="I125" s="237"/>
      <c r="J125" s="89" t="str">
        <f t="shared" si="50"/>
        <v/>
      </c>
      <c r="K125" s="85"/>
      <c r="L125" s="85"/>
      <c r="M125" s="85" t="str">
        <f t="shared" si="51"/>
        <v/>
      </c>
      <c r="N125" s="86"/>
      <c r="O125" s="89" t="str">
        <f t="shared" si="52"/>
        <v/>
      </c>
      <c r="P125" s="237"/>
      <c r="Q125" s="89" t="str">
        <f t="shared" si="53"/>
        <v/>
      </c>
      <c r="R125" s="237"/>
      <c r="S125" s="89" t="str">
        <f t="shared" si="54"/>
        <v/>
      </c>
      <c r="T125" s="85"/>
      <c r="U125" s="89" t="str">
        <f t="shared" si="55"/>
        <v/>
      </c>
      <c r="V125" s="409" t="str">
        <f t="shared" si="56"/>
        <v/>
      </c>
      <c r="W125" s="85"/>
      <c r="X125" s="89" t="str">
        <f t="shared" si="57"/>
        <v/>
      </c>
      <c r="Y125" s="237"/>
      <c r="Z125" s="89" t="str">
        <f t="shared" si="58"/>
        <v/>
      </c>
      <c r="AA125" s="237"/>
      <c r="AB125" s="85"/>
      <c r="AC125" s="85"/>
      <c r="AD125" s="237"/>
      <c r="AE125" s="89" t="str">
        <f t="shared" si="59"/>
        <v/>
      </c>
      <c r="AF125" s="85"/>
      <c r="AG125" s="85" t="str">
        <f t="shared" si="60"/>
        <v/>
      </c>
      <c r="AH125" s="237"/>
      <c r="AI125" s="237" t="str">
        <f t="shared" si="61"/>
        <v/>
      </c>
      <c r="AJ125" s="237"/>
      <c r="AK125" s="237"/>
      <c r="AL125" s="237" t="str">
        <f t="shared" si="62"/>
        <v/>
      </c>
      <c r="AM125" s="271"/>
      <c r="AN125" s="237"/>
      <c r="AO125" s="89" t="str">
        <f t="shared" si="63"/>
        <v/>
      </c>
      <c r="AP125" s="85"/>
      <c r="AQ125" s="85"/>
      <c r="AR125" s="410"/>
      <c r="AS125" s="237"/>
      <c r="AT125" s="89" t="str">
        <f t="shared" si="64"/>
        <v/>
      </c>
      <c r="AU125" s="85"/>
      <c r="AV125" s="85"/>
      <c r="AW125" s="411"/>
      <c r="AX125" s="237"/>
      <c r="AY125" s="237" t="str">
        <f t="shared" si="65"/>
        <v/>
      </c>
      <c r="AZ125" s="237"/>
      <c r="BA125" s="89" t="str">
        <f t="shared" si="66"/>
        <v/>
      </c>
      <c r="BB125" s="85"/>
      <c r="BC125" s="237"/>
      <c r="BD125" s="89" t="str">
        <f t="shared" si="67"/>
        <v/>
      </c>
      <c r="BE125" s="85"/>
      <c r="BF125" s="237" t="str">
        <f t="shared" si="68"/>
        <v/>
      </c>
      <c r="BG125" s="85"/>
      <c r="BH125" s="85"/>
      <c r="BI125" s="85"/>
      <c r="BJ125" s="85"/>
      <c r="BK125" s="237"/>
      <c r="BL125" s="237"/>
      <c r="BM125" s="412"/>
      <c r="BN125" s="412"/>
      <c r="BO125" s="85"/>
      <c r="BP125" s="85"/>
      <c r="BQ125" s="85"/>
      <c r="BR125" s="85"/>
      <c r="BS125" s="237"/>
      <c r="BT125" s="85"/>
      <c r="BU125" s="85"/>
      <c r="BV125" s="85"/>
      <c r="BW125" s="85"/>
      <c r="BX125" s="85"/>
      <c r="BY125" s="85"/>
      <c r="BZ125" s="85" t="str">
        <f t="shared" si="69"/>
        <v/>
      </c>
      <c r="CA125" s="85"/>
      <c r="CB125" s="85"/>
      <c r="CC125" s="85" t="str">
        <f t="shared" si="70"/>
        <v/>
      </c>
      <c r="CD125" s="85"/>
      <c r="CE125" s="85" t="str">
        <f t="shared" si="71"/>
        <v/>
      </c>
      <c r="CF125" s="85"/>
      <c r="CG125" s="85" t="str">
        <f t="shared" si="72"/>
        <v/>
      </c>
      <c r="CH125" s="271"/>
      <c r="CI125" s="85" t="str">
        <f t="shared" si="73"/>
        <v/>
      </c>
      <c r="CJ125" s="85" t="str">
        <f t="shared" si="74"/>
        <v/>
      </c>
      <c r="CK125" s="85" t="str">
        <f t="shared" si="75"/>
        <v/>
      </c>
      <c r="CL125" s="85"/>
      <c r="CM125" s="85" t="str">
        <f t="shared" si="76"/>
        <v/>
      </c>
      <c r="CN125" s="238"/>
      <c r="CO125" s="238" t="s">
        <v>5304</v>
      </c>
      <c r="CP125" s="112"/>
      <c r="CQ125" s="112"/>
      <c r="CR125" s="133" t="str">
        <f t="shared" ca="1" si="77"/>
        <v/>
      </c>
      <c r="CS125" s="112"/>
      <c r="CT125" s="112"/>
      <c r="CU125" s="112"/>
      <c r="CV125" s="119"/>
    </row>
    <row r="126" spans="1:100" collapsed="1" x14ac:dyDescent="0.2">
      <c r="A126" s="237"/>
      <c r="B126" s="237"/>
      <c r="C126" s="89" t="str">
        <f t="shared" si="49"/>
        <v/>
      </c>
      <c r="D126" s="85"/>
      <c r="E126" s="85"/>
      <c r="F126" s="237"/>
      <c r="G126" s="237"/>
      <c r="H126" s="237"/>
      <c r="I126" s="237"/>
      <c r="J126" s="89" t="str">
        <f t="shared" si="50"/>
        <v/>
      </c>
      <c r="K126" s="85"/>
      <c r="L126" s="85"/>
      <c r="M126" s="85" t="str">
        <f t="shared" si="51"/>
        <v/>
      </c>
      <c r="N126" s="86"/>
      <c r="O126" s="89" t="str">
        <f t="shared" si="52"/>
        <v/>
      </c>
      <c r="P126" s="237"/>
      <c r="Q126" s="89" t="str">
        <f t="shared" si="53"/>
        <v/>
      </c>
      <c r="R126" s="237"/>
      <c r="S126" s="89" t="str">
        <f t="shared" si="54"/>
        <v/>
      </c>
      <c r="T126" s="85"/>
      <c r="U126" s="89" t="str">
        <f t="shared" si="55"/>
        <v/>
      </c>
      <c r="V126" s="409" t="str">
        <f t="shared" si="56"/>
        <v/>
      </c>
      <c r="W126" s="85"/>
      <c r="X126" s="89" t="str">
        <f t="shared" si="57"/>
        <v/>
      </c>
      <c r="Y126" s="237"/>
      <c r="Z126" s="89" t="str">
        <f t="shared" si="58"/>
        <v/>
      </c>
      <c r="AA126" s="237"/>
      <c r="AB126" s="85"/>
      <c r="AC126" s="85"/>
      <c r="AD126" s="237"/>
      <c r="AE126" s="89" t="str">
        <f t="shared" si="59"/>
        <v/>
      </c>
      <c r="AF126" s="85"/>
      <c r="AG126" s="85" t="str">
        <f t="shared" si="60"/>
        <v/>
      </c>
      <c r="AH126" s="237"/>
      <c r="AI126" s="237" t="str">
        <f t="shared" si="61"/>
        <v/>
      </c>
      <c r="AJ126" s="237"/>
      <c r="AK126" s="237"/>
      <c r="AL126" s="237" t="str">
        <f t="shared" si="62"/>
        <v/>
      </c>
      <c r="AM126" s="271"/>
      <c r="AN126" s="237"/>
      <c r="AO126" s="89" t="str">
        <f t="shared" si="63"/>
        <v/>
      </c>
      <c r="AP126" s="85"/>
      <c r="AQ126" s="85"/>
      <c r="AR126" s="410"/>
      <c r="AS126" s="237"/>
      <c r="AT126" s="89" t="str">
        <f t="shared" si="64"/>
        <v/>
      </c>
      <c r="AU126" s="85"/>
      <c r="AV126" s="85"/>
      <c r="AW126" s="411"/>
      <c r="AX126" s="237"/>
      <c r="AY126" s="237" t="str">
        <f t="shared" si="65"/>
        <v/>
      </c>
      <c r="AZ126" s="237"/>
      <c r="BA126" s="89" t="str">
        <f t="shared" si="66"/>
        <v/>
      </c>
      <c r="BB126" s="85"/>
      <c r="BC126" s="237"/>
      <c r="BD126" s="89" t="str">
        <f t="shared" si="67"/>
        <v/>
      </c>
      <c r="BE126" s="85"/>
      <c r="BF126" s="237" t="str">
        <f t="shared" si="68"/>
        <v/>
      </c>
      <c r="BG126" s="85"/>
      <c r="BH126" s="85"/>
      <c r="BI126" s="85"/>
      <c r="BJ126" s="85"/>
      <c r="BK126" s="237"/>
      <c r="BL126" s="237"/>
      <c r="BM126" s="412"/>
      <c r="BN126" s="412"/>
      <c r="BO126" s="85"/>
      <c r="BP126" s="85"/>
      <c r="BQ126" s="85"/>
      <c r="BR126" s="85"/>
      <c r="BS126" s="237"/>
      <c r="BT126" s="85"/>
      <c r="BU126" s="85"/>
      <c r="BV126" s="85"/>
      <c r="BW126" s="85"/>
      <c r="BX126" s="85"/>
      <c r="BY126" s="85"/>
      <c r="BZ126" s="85" t="str">
        <f t="shared" si="69"/>
        <v/>
      </c>
      <c r="CA126" s="85"/>
      <c r="CB126" s="85"/>
      <c r="CC126" s="85" t="str">
        <f t="shared" si="70"/>
        <v/>
      </c>
      <c r="CD126" s="85"/>
      <c r="CE126" s="85" t="str">
        <f t="shared" si="71"/>
        <v/>
      </c>
      <c r="CF126" s="85"/>
      <c r="CG126" s="85" t="str">
        <f t="shared" si="72"/>
        <v/>
      </c>
      <c r="CH126" s="271"/>
      <c r="CI126" s="85" t="str">
        <f t="shared" si="73"/>
        <v/>
      </c>
      <c r="CJ126" s="85" t="str">
        <f t="shared" si="74"/>
        <v/>
      </c>
      <c r="CK126" s="85" t="str">
        <f t="shared" si="75"/>
        <v/>
      </c>
      <c r="CL126" s="85"/>
      <c r="CM126" s="85" t="str">
        <f t="shared" si="76"/>
        <v/>
      </c>
      <c r="CN126" s="238"/>
      <c r="CO126" s="238" t="s">
        <v>5304</v>
      </c>
      <c r="CP126" s="112"/>
      <c r="CQ126" s="112"/>
      <c r="CR126" s="133" t="str">
        <f t="shared" ca="1" si="77"/>
        <v/>
      </c>
      <c r="CS126" s="112"/>
      <c r="CT126" s="112"/>
      <c r="CU126" s="112"/>
      <c r="CV126" s="119"/>
    </row>
    <row r="127" spans="1:100" collapsed="1" x14ac:dyDescent="0.2">
      <c r="A127" s="237"/>
      <c r="B127" s="237"/>
      <c r="C127" s="89" t="str">
        <f t="shared" si="49"/>
        <v/>
      </c>
      <c r="D127" s="85"/>
      <c r="E127" s="85"/>
      <c r="F127" s="237"/>
      <c r="G127" s="237"/>
      <c r="H127" s="237"/>
      <c r="I127" s="237"/>
      <c r="J127" s="89" t="str">
        <f t="shared" si="50"/>
        <v/>
      </c>
      <c r="K127" s="85"/>
      <c r="L127" s="85"/>
      <c r="M127" s="85" t="str">
        <f t="shared" si="51"/>
        <v/>
      </c>
      <c r="N127" s="86"/>
      <c r="O127" s="89" t="str">
        <f t="shared" si="52"/>
        <v/>
      </c>
      <c r="P127" s="237"/>
      <c r="Q127" s="89" t="str">
        <f t="shared" si="53"/>
        <v/>
      </c>
      <c r="R127" s="237"/>
      <c r="S127" s="89" t="str">
        <f t="shared" si="54"/>
        <v/>
      </c>
      <c r="T127" s="85"/>
      <c r="U127" s="89" t="str">
        <f t="shared" si="55"/>
        <v/>
      </c>
      <c r="V127" s="409" t="str">
        <f t="shared" si="56"/>
        <v/>
      </c>
      <c r="W127" s="85"/>
      <c r="X127" s="89" t="str">
        <f t="shared" si="57"/>
        <v/>
      </c>
      <c r="Y127" s="237"/>
      <c r="Z127" s="89" t="str">
        <f t="shared" si="58"/>
        <v/>
      </c>
      <c r="AA127" s="237"/>
      <c r="AB127" s="85"/>
      <c r="AC127" s="85"/>
      <c r="AD127" s="237"/>
      <c r="AE127" s="89" t="str">
        <f t="shared" si="59"/>
        <v/>
      </c>
      <c r="AF127" s="85"/>
      <c r="AG127" s="85" t="str">
        <f t="shared" si="60"/>
        <v/>
      </c>
      <c r="AH127" s="237"/>
      <c r="AI127" s="237" t="str">
        <f t="shared" si="61"/>
        <v/>
      </c>
      <c r="AJ127" s="237"/>
      <c r="AK127" s="237"/>
      <c r="AL127" s="237" t="str">
        <f t="shared" si="62"/>
        <v/>
      </c>
      <c r="AM127" s="271"/>
      <c r="AN127" s="237"/>
      <c r="AO127" s="89" t="str">
        <f t="shared" si="63"/>
        <v/>
      </c>
      <c r="AP127" s="85"/>
      <c r="AQ127" s="85"/>
      <c r="AR127" s="410"/>
      <c r="AS127" s="237"/>
      <c r="AT127" s="89" t="str">
        <f t="shared" si="64"/>
        <v/>
      </c>
      <c r="AU127" s="85"/>
      <c r="AV127" s="85"/>
      <c r="AW127" s="411"/>
      <c r="AX127" s="237"/>
      <c r="AY127" s="237" t="str">
        <f t="shared" si="65"/>
        <v/>
      </c>
      <c r="AZ127" s="237"/>
      <c r="BA127" s="89" t="str">
        <f t="shared" si="66"/>
        <v/>
      </c>
      <c r="BB127" s="85"/>
      <c r="BC127" s="237"/>
      <c r="BD127" s="89" t="str">
        <f t="shared" si="67"/>
        <v/>
      </c>
      <c r="BE127" s="85"/>
      <c r="BF127" s="237" t="str">
        <f t="shared" si="68"/>
        <v/>
      </c>
      <c r="BG127" s="85"/>
      <c r="BH127" s="85"/>
      <c r="BI127" s="85"/>
      <c r="BJ127" s="85"/>
      <c r="BK127" s="237"/>
      <c r="BL127" s="237"/>
      <c r="BM127" s="412"/>
      <c r="BN127" s="412"/>
      <c r="BO127" s="85"/>
      <c r="BP127" s="85"/>
      <c r="BQ127" s="85"/>
      <c r="BR127" s="85"/>
      <c r="BS127" s="237"/>
      <c r="BT127" s="85"/>
      <c r="BU127" s="85"/>
      <c r="BV127" s="85"/>
      <c r="BW127" s="85"/>
      <c r="BX127" s="85"/>
      <c r="BY127" s="85"/>
      <c r="BZ127" s="85" t="str">
        <f t="shared" si="69"/>
        <v/>
      </c>
      <c r="CA127" s="85"/>
      <c r="CB127" s="85"/>
      <c r="CC127" s="85" t="str">
        <f t="shared" si="70"/>
        <v/>
      </c>
      <c r="CD127" s="85"/>
      <c r="CE127" s="85" t="str">
        <f t="shared" si="71"/>
        <v/>
      </c>
      <c r="CF127" s="85"/>
      <c r="CG127" s="85" t="str">
        <f t="shared" si="72"/>
        <v/>
      </c>
      <c r="CH127" s="271"/>
      <c r="CI127" s="85" t="str">
        <f t="shared" si="73"/>
        <v/>
      </c>
      <c r="CJ127" s="85" t="str">
        <f t="shared" si="74"/>
        <v/>
      </c>
      <c r="CK127" s="85" t="str">
        <f t="shared" si="75"/>
        <v/>
      </c>
      <c r="CL127" s="85"/>
      <c r="CM127" s="85" t="str">
        <f t="shared" si="76"/>
        <v/>
      </c>
      <c r="CN127" s="238"/>
      <c r="CO127" s="238" t="s">
        <v>5304</v>
      </c>
      <c r="CP127" s="112"/>
      <c r="CQ127" s="112"/>
      <c r="CR127" s="133" t="str">
        <f t="shared" ca="1" si="77"/>
        <v/>
      </c>
      <c r="CS127" s="112"/>
      <c r="CT127" s="112"/>
      <c r="CU127" s="112"/>
      <c r="CV127" s="119"/>
    </row>
    <row r="128" spans="1:100" collapsed="1" x14ac:dyDescent="0.2">
      <c r="A128" s="237"/>
      <c r="B128" s="237"/>
      <c r="C128" s="89" t="str">
        <f t="shared" si="49"/>
        <v/>
      </c>
      <c r="D128" s="85"/>
      <c r="E128" s="85"/>
      <c r="F128" s="237"/>
      <c r="G128" s="237"/>
      <c r="H128" s="237"/>
      <c r="I128" s="237"/>
      <c r="J128" s="89" t="str">
        <f t="shared" si="50"/>
        <v/>
      </c>
      <c r="K128" s="85"/>
      <c r="L128" s="85"/>
      <c r="M128" s="85" t="str">
        <f t="shared" si="51"/>
        <v/>
      </c>
      <c r="N128" s="86"/>
      <c r="O128" s="89" t="str">
        <f t="shared" si="52"/>
        <v/>
      </c>
      <c r="P128" s="237"/>
      <c r="Q128" s="89" t="str">
        <f t="shared" si="53"/>
        <v/>
      </c>
      <c r="R128" s="237"/>
      <c r="S128" s="89" t="str">
        <f t="shared" si="54"/>
        <v/>
      </c>
      <c r="T128" s="85"/>
      <c r="U128" s="89" t="str">
        <f t="shared" si="55"/>
        <v/>
      </c>
      <c r="V128" s="409" t="str">
        <f t="shared" si="56"/>
        <v/>
      </c>
      <c r="W128" s="85"/>
      <c r="X128" s="89" t="str">
        <f t="shared" si="57"/>
        <v/>
      </c>
      <c r="Y128" s="237"/>
      <c r="Z128" s="89" t="str">
        <f t="shared" si="58"/>
        <v/>
      </c>
      <c r="AA128" s="237"/>
      <c r="AB128" s="85"/>
      <c r="AC128" s="85"/>
      <c r="AD128" s="237"/>
      <c r="AE128" s="89" t="str">
        <f t="shared" si="59"/>
        <v/>
      </c>
      <c r="AF128" s="85"/>
      <c r="AG128" s="85" t="str">
        <f t="shared" si="60"/>
        <v/>
      </c>
      <c r="AH128" s="237"/>
      <c r="AI128" s="237" t="str">
        <f t="shared" si="61"/>
        <v/>
      </c>
      <c r="AJ128" s="237"/>
      <c r="AK128" s="237"/>
      <c r="AL128" s="237" t="str">
        <f t="shared" si="62"/>
        <v/>
      </c>
      <c r="AM128" s="271"/>
      <c r="AN128" s="237"/>
      <c r="AO128" s="89" t="str">
        <f t="shared" si="63"/>
        <v/>
      </c>
      <c r="AP128" s="85"/>
      <c r="AQ128" s="85"/>
      <c r="AR128" s="410"/>
      <c r="AS128" s="237"/>
      <c r="AT128" s="89" t="str">
        <f t="shared" si="64"/>
        <v/>
      </c>
      <c r="AU128" s="85"/>
      <c r="AV128" s="85"/>
      <c r="AW128" s="411"/>
      <c r="AX128" s="237"/>
      <c r="AY128" s="237" t="str">
        <f t="shared" si="65"/>
        <v/>
      </c>
      <c r="AZ128" s="237"/>
      <c r="BA128" s="89" t="str">
        <f t="shared" si="66"/>
        <v/>
      </c>
      <c r="BB128" s="85"/>
      <c r="BC128" s="237"/>
      <c r="BD128" s="89" t="str">
        <f t="shared" si="67"/>
        <v/>
      </c>
      <c r="BE128" s="85"/>
      <c r="BF128" s="237" t="str">
        <f t="shared" si="68"/>
        <v/>
      </c>
      <c r="BG128" s="85"/>
      <c r="BH128" s="85"/>
      <c r="BI128" s="85"/>
      <c r="BJ128" s="85"/>
      <c r="BK128" s="237"/>
      <c r="BL128" s="237"/>
      <c r="BM128" s="412"/>
      <c r="BN128" s="412"/>
      <c r="BO128" s="85"/>
      <c r="BP128" s="85"/>
      <c r="BQ128" s="85"/>
      <c r="BR128" s="85"/>
      <c r="BS128" s="237"/>
      <c r="BT128" s="85"/>
      <c r="BU128" s="85"/>
      <c r="BV128" s="85"/>
      <c r="BW128" s="85"/>
      <c r="BX128" s="85"/>
      <c r="BY128" s="85"/>
      <c r="BZ128" s="85" t="str">
        <f t="shared" si="69"/>
        <v/>
      </c>
      <c r="CA128" s="85"/>
      <c r="CB128" s="85"/>
      <c r="CC128" s="85" t="str">
        <f t="shared" si="70"/>
        <v/>
      </c>
      <c r="CD128" s="85"/>
      <c r="CE128" s="85" t="str">
        <f t="shared" si="71"/>
        <v/>
      </c>
      <c r="CF128" s="85"/>
      <c r="CG128" s="85" t="str">
        <f t="shared" si="72"/>
        <v/>
      </c>
      <c r="CH128" s="271"/>
      <c r="CI128" s="85" t="str">
        <f t="shared" si="73"/>
        <v/>
      </c>
      <c r="CJ128" s="85" t="str">
        <f t="shared" si="74"/>
        <v/>
      </c>
      <c r="CK128" s="85" t="str">
        <f t="shared" si="75"/>
        <v/>
      </c>
      <c r="CL128" s="85"/>
      <c r="CM128" s="85" t="str">
        <f t="shared" si="76"/>
        <v/>
      </c>
      <c r="CN128" s="238"/>
      <c r="CO128" s="238" t="s">
        <v>5304</v>
      </c>
      <c r="CP128" s="112"/>
      <c r="CQ128" s="112"/>
      <c r="CR128" s="133" t="str">
        <f t="shared" ca="1" si="77"/>
        <v/>
      </c>
      <c r="CS128" s="112"/>
      <c r="CT128" s="112"/>
      <c r="CU128" s="112"/>
      <c r="CV128" s="119"/>
    </row>
    <row r="129" spans="1:100" collapsed="1" x14ac:dyDescent="0.2">
      <c r="A129" s="237"/>
      <c r="B129" s="237"/>
      <c r="C129" s="89" t="str">
        <f t="shared" si="49"/>
        <v/>
      </c>
      <c r="D129" s="85"/>
      <c r="E129" s="85"/>
      <c r="F129" s="237"/>
      <c r="G129" s="237"/>
      <c r="H129" s="237"/>
      <c r="I129" s="237"/>
      <c r="J129" s="89" t="str">
        <f t="shared" si="50"/>
        <v/>
      </c>
      <c r="K129" s="85"/>
      <c r="L129" s="85"/>
      <c r="M129" s="85" t="str">
        <f t="shared" si="51"/>
        <v/>
      </c>
      <c r="N129" s="86"/>
      <c r="O129" s="89" t="str">
        <f t="shared" si="52"/>
        <v/>
      </c>
      <c r="P129" s="237"/>
      <c r="Q129" s="89" t="str">
        <f t="shared" si="53"/>
        <v/>
      </c>
      <c r="R129" s="237"/>
      <c r="S129" s="89" t="str">
        <f t="shared" si="54"/>
        <v/>
      </c>
      <c r="T129" s="85"/>
      <c r="U129" s="89" t="str">
        <f t="shared" si="55"/>
        <v/>
      </c>
      <c r="V129" s="409" t="str">
        <f t="shared" si="56"/>
        <v/>
      </c>
      <c r="W129" s="85"/>
      <c r="X129" s="89" t="str">
        <f t="shared" si="57"/>
        <v/>
      </c>
      <c r="Y129" s="237"/>
      <c r="Z129" s="89" t="str">
        <f t="shared" si="58"/>
        <v/>
      </c>
      <c r="AA129" s="237"/>
      <c r="AB129" s="85"/>
      <c r="AC129" s="85"/>
      <c r="AD129" s="237"/>
      <c r="AE129" s="89" t="str">
        <f t="shared" si="59"/>
        <v/>
      </c>
      <c r="AF129" s="85"/>
      <c r="AG129" s="85" t="str">
        <f t="shared" si="60"/>
        <v/>
      </c>
      <c r="AH129" s="237"/>
      <c r="AI129" s="237" t="str">
        <f t="shared" si="61"/>
        <v/>
      </c>
      <c r="AJ129" s="237"/>
      <c r="AK129" s="237"/>
      <c r="AL129" s="237" t="str">
        <f t="shared" si="62"/>
        <v/>
      </c>
      <c r="AM129" s="271"/>
      <c r="AN129" s="237"/>
      <c r="AO129" s="89" t="str">
        <f t="shared" si="63"/>
        <v/>
      </c>
      <c r="AP129" s="85"/>
      <c r="AQ129" s="85"/>
      <c r="AR129" s="410"/>
      <c r="AS129" s="237"/>
      <c r="AT129" s="89" t="str">
        <f t="shared" si="64"/>
        <v/>
      </c>
      <c r="AU129" s="85"/>
      <c r="AV129" s="85"/>
      <c r="AW129" s="411"/>
      <c r="AX129" s="237"/>
      <c r="AY129" s="237" t="str">
        <f t="shared" si="65"/>
        <v/>
      </c>
      <c r="AZ129" s="237"/>
      <c r="BA129" s="89" t="str">
        <f t="shared" si="66"/>
        <v/>
      </c>
      <c r="BB129" s="85"/>
      <c r="BC129" s="237"/>
      <c r="BD129" s="89" t="str">
        <f t="shared" si="67"/>
        <v/>
      </c>
      <c r="BE129" s="85"/>
      <c r="BF129" s="237" t="str">
        <f t="shared" si="68"/>
        <v/>
      </c>
      <c r="BG129" s="85"/>
      <c r="BH129" s="85"/>
      <c r="BI129" s="85"/>
      <c r="BJ129" s="85"/>
      <c r="BK129" s="237"/>
      <c r="BL129" s="237"/>
      <c r="BM129" s="412"/>
      <c r="BN129" s="412"/>
      <c r="BO129" s="85"/>
      <c r="BP129" s="85"/>
      <c r="BQ129" s="85"/>
      <c r="BR129" s="85"/>
      <c r="BS129" s="237"/>
      <c r="BT129" s="85"/>
      <c r="BU129" s="85"/>
      <c r="BV129" s="85"/>
      <c r="BW129" s="85"/>
      <c r="BX129" s="85"/>
      <c r="BY129" s="85"/>
      <c r="BZ129" s="85" t="str">
        <f t="shared" si="69"/>
        <v/>
      </c>
      <c r="CA129" s="85"/>
      <c r="CB129" s="85"/>
      <c r="CC129" s="85" t="str">
        <f t="shared" si="70"/>
        <v/>
      </c>
      <c r="CD129" s="85"/>
      <c r="CE129" s="85" t="str">
        <f t="shared" si="71"/>
        <v/>
      </c>
      <c r="CF129" s="85"/>
      <c r="CG129" s="85" t="str">
        <f t="shared" si="72"/>
        <v/>
      </c>
      <c r="CH129" s="271"/>
      <c r="CI129" s="85" t="str">
        <f t="shared" si="73"/>
        <v/>
      </c>
      <c r="CJ129" s="85" t="str">
        <f t="shared" si="74"/>
        <v/>
      </c>
      <c r="CK129" s="85" t="str">
        <f t="shared" si="75"/>
        <v/>
      </c>
      <c r="CL129" s="85"/>
      <c r="CM129" s="85" t="str">
        <f t="shared" si="76"/>
        <v/>
      </c>
      <c r="CN129" s="238"/>
      <c r="CO129" s="238" t="s">
        <v>5304</v>
      </c>
      <c r="CP129" s="112"/>
      <c r="CQ129" s="112"/>
      <c r="CR129" s="133" t="str">
        <f t="shared" ca="1" si="77"/>
        <v/>
      </c>
      <c r="CS129" s="112"/>
      <c r="CT129" s="112"/>
      <c r="CU129" s="112"/>
      <c r="CV129" s="119"/>
    </row>
    <row r="130" spans="1:100" collapsed="1" x14ac:dyDescent="0.2">
      <c r="A130" s="237"/>
      <c r="B130" s="237"/>
      <c r="C130" s="89" t="str">
        <f t="shared" si="49"/>
        <v/>
      </c>
      <c r="D130" s="85"/>
      <c r="E130" s="85"/>
      <c r="F130" s="237"/>
      <c r="G130" s="237"/>
      <c r="H130" s="237"/>
      <c r="I130" s="237"/>
      <c r="J130" s="89" t="str">
        <f t="shared" si="50"/>
        <v/>
      </c>
      <c r="K130" s="85"/>
      <c r="L130" s="85"/>
      <c r="M130" s="85" t="str">
        <f t="shared" si="51"/>
        <v/>
      </c>
      <c r="N130" s="86"/>
      <c r="O130" s="89" t="str">
        <f t="shared" si="52"/>
        <v/>
      </c>
      <c r="P130" s="237"/>
      <c r="Q130" s="89" t="str">
        <f t="shared" si="53"/>
        <v/>
      </c>
      <c r="R130" s="237"/>
      <c r="S130" s="89" t="str">
        <f t="shared" si="54"/>
        <v/>
      </c>
      <c r="T130" s="85"/>
      <c r="U130" s="89" t="str">
        <f t="shared" si="55"/>
        <v/>
      </c>
      <c r="V130" s="409" t="str">
        <f t="shared" si="56"/>
        <v/>
      </c>
      <c r="W130" s="85"/>
      <c r="X130" s="89" t="str">
        <f t="shared" si="57"/>
        <v/>
      </c>
      <c r="Y130" s="237"/>
      <c r="Z130" s="89" t="str">
        <f t="shared" si="58"/>
        <v/>
      </c>
      <c r="AA130" s="237"/>
      <c r="AB130" s="85"/>
      <c r="AC130" s="85"/>
      <c r="AD130" s="237"/>
      <c r="AE130" s="89" t="str">
        <f t="shared" si="59"/>
        <v/>
      </c>
      <c r="AF130" s="85"/>
      <c r="AG130" s="85" t="str">
        <f t="shared" si="60"/>
        <v/>
      </c>
      <c r="AH130" s="237"/>
      <c r="AI130" s="237" t="str">
        <f t="shared" si="61"/>
        <v/>
      </c>
      <c r="AJ130" s="237"/>
      <c r="AK130" s="237"/>
      <c r="AL130" s="237" t="str">
        <f t="shared" si="62"/>
        <v/>
      </c>
      <c r="AM130" s="271"/>
      <c r="AN130" s="237"/>
      <c r="AO130" s="89" t="str">
        <f t="shared" si="63"/>
        <v/>
      </c>
      <c r="AP130" s="85"/>
      <c r="AQ130" s="85"/>
      <c r="AR130" s="410"/>
      <c r="AS130" s="237"/>
      <c r="AT130" s="89" t="str">
        <f t="shared" si="64"/>
        <v/>
      </c>
      <c r="AU130" s="85"/>
      <c r="AV130" s="85"/>
      <c r="AW130" s="411"/>
      <c r="AX130" s="237"/>
      <c r="AY130" s="237" t="str">
        <f t="shared" si="65"/>
        <v/>
      </c>
      <c r="AZ130" s="237"/>
      <c r="BA130" s="89" t="str">
        <f t="shared" si="66"/>
        <v/>
      </c>
      <c r="BB130" s="85"/>
      <c r="BC130" s="237"/>
      <c r="BD130" s="89" t="str">
        <f t="shared" si="67"/>
        <v/>
      </c>
      <c r="BE130" s="85"/>
      <c r="BF130" s="237" t="str">
        <f t="shared" si="68"/>
        <v/>
      </c>
      <c r="BG130" s="85"/>
      <c r="BH130" s="85"/>
      <c r="BI130" s="85"/>
      <c r="BJ130" s="85"/>
      <c r="BK130" s="237"/>
      <c r="BL130" s="237"/>
      <c r="BM130" s="412"/>
      <c r="BN130" s="412"/>
      <c r="BO130" s="85"/>
      <c r="BP130" s="85"/>
      <c r="BQ130" s="85"/>
      <c r="BR130" s="85"/>
      <c r="BS130" s="237"/>
      <c r="BT130" s="85"/>
      <c r="BU130" s="85"/>
      <c r="BV130" s="85"/>
      <c r="BW130" s="85"/>
      <c r="BX130" s="85"/>
      <c r="BY130" s="85"/>
      <c r="BZ130" s="85" t="str">
        <f t="shared" si="69"/>
        <v/>
      </c>
      <c r="CA130" s="85"/>
      <c r="CB130" s="85"/>
      <c r="CC130" s="85" t="str">
        <f t="shared" si="70"/>
        <v/>
      </c>
      <c r="CD130" s="85"/>
      <c r="CE130" s="85" t="str">
        <f t="shared" si="71"/>
        <v/>
      </c>
      <c r="CF130" s="85"/>
      <c r="CG130" s="85" t="str">
        <f t="shared" si="72"/>
        <v/>
      </c>
      <c r="CH130" s="271"/>
      <c r="CI130" s="85" t="str">
        <f t="shared" si="73"/>
        <v/>
      </c>
      <c r="CJ130" s="85" t="str">
        <f t="shared" si="74"/>
        <v/>
      </c>
      <c r="CK130" s="85" t="str">
        <f t="shared" si="75"/>
        <v/>
      </c>
      <c r="CL130" s="85"/>
      <c r="CM130" s="85" t="str">
        <f t="shared" si="76"/>
        <v/>
      </c>
      <c r="CN130" s="238"/>
      <c r="CO130" s="238" t="s">
        <v>5304</v>
      </c>
      <c r="CP130" s="112"/>
      <c r="CQ130" s="112"/>
      <c r="CR130" s="133" t="str">
        <f t="shared" ca="1" si="77"/>
        <v/>
      </c>
      <c r="CS130" s="112"/>
      <c r="CT130" s="112"/>
      <c r="CU130" s="112"/>
      <c r="CV130" s="119"/>
    </row>
    <row r="131" spans="1:100" collapsed="1" x14ac:dyDescent="0.2">
      <c r="A131" s="237"/>
      <c r="B131" s="237"/>
      <c r="C131" s="89" t="str">
        <f t="shared" si="49"/>
        <v/>
      </c>
      <c r="D131" s="85"/>
      <c r="E131" s="85"/>
      <c r="F131" s="237"/>
      <c r="G131" s="237"/>
      <c r="H131" s="237"/>
      <c r="I131" s="237"/>
      <c r="J131" s="89" t="str">
        <f t="shared" si="50"/>
        <v/>
      </c>
      <c r="K131" s="85"/>
      <c r="L131" s="85"/>
      <c r="M131" s="85" t="str">
        <f t="shared" si="51"/>
        <v/>
      </c>
      <c r="N131" s="86"/>
      <c r="O131" s="89" t="str">
        <f t="shared" si="52"/>
        <v/>
      </c>
      <c r="P131" s="237"/>
      <c r="Q131" s="89" t="str">
        <f t="shared" si="53"/>
        <v/>
      </c>
      <c r="R131" s="237"/>
      <c r="S131" s="89" t="str">
        <f t="shared" si="54"/>
        <v/>
      </c>
      <c r="T131" s="85"/>
      <c r="U131" s="89" t="str">
        <f t="shared" si="55"/>
        <v/>
      </c>
      <c r="V131" s="409" t="str">
        <f t="shared" si="56"/>
        <v/>
      </c>
      <c r="W131" s="85"/>
      <c r="X131" s="89" t="str">
        <f t="shared" si="57"/>
        <v/>
      </c>
      <c r="Y131" s="237"/>
      <c r="Z131" s="89" t="str">
        <f t="shared" si="58"/>
        <v/>
      </c>
      <c r="AA131" s="237"/>
      <c r="AB131" s="85"/>
      <c r="AC131" s="85"/>
      <c r="AD131" s="237"/>
      <c r="AE131" s="89" t="str">
        <f t="shared" si="59"/>
        <v/>
      </c>
      <c r="AF131" s="85"/>
      <c r="AG131" s="85" t="str">
        <f t="shared" si="60"/>
        <v/>
      </c>
      <c r="AH131" s="237"/>
      <c r="AI131" s="237" t="str">
        <f t="shared" si="61"/>
        <v/>
      </c>
      <c r="AJ131" s="237"/>
      <c r="AK131" s="237"/>
      <c r="AL131" s="237" t="str">
        <f t="shared" si="62"/>
        <v/>
      </c>
      <c r="AM131" s="271"/>
      <c r="AN131" s="237"/>
      <c r="AO131" s="89" t="str">
        <f t="shared" si="63"/>
        <v/>
      </c>
      <c r="AP131" s="85"/>
      <c r="AQ131" s="85"/>
      <c r="AR131" s="410"/>
      <c r="AS131" s="237"/>
      <c r="AT131" s="89" t="str">
        <f t="shared" si="64"/>
        <v/>
      </c>
      <c r="AU131" s="85"/>
      <c r="AV131" s="85"/>
      <c r="AW131" s="411"/>
      <c r="AX131" s="237"/>
      <c r="AY131" s="237" t="str">
        <f t="shared" si="65"/>
        <v/>
      </c>
      <c r="AZ131" s="237"/>
      <c r="BA131" s="89" t="str">
        <f t="shared" si="66"/>
        <v/>
      </c>
      <c r="BB131" s="85"/>
      <c r="BC131" s="237"/>
      <c r="BD131" s="89" t="str">
        <f t="shared" si="67"/>
        <v/>
      </c>
      <c r="BE131" s="85"/>
      <c r="BF131" s="237" t="str">
        <f t="shared" si="68"/>
        <v/>
      </c>
      <c r="BG131" s="85"/>
      <c r="BH131" s="85"/>
      <c r="BI131" s="85"/>
      <c r="BJ131" s="85"/>
      <c r="BK131" s="237"/>
      <c r="BL131" s="237"/>
      <c r="BM131" s="412"/>
      <c r="BN131" s="412"/>
      <c r="BO131" s="85"/>
      <c r="BP131" s="85"/>
      <c r="BQ131" s="85"/>
      <c r="BR131" s="85"/>
      <c r="BS131" s="237"/>
      <c r="BT131" s="85"/>
      <c r="BU131" s="85"/>
      <c r="BV131" s="85"/>
      <c r="BW131" s="85"/>
      <c r="BX131" s="85"/>
      <c r="BY131" s="85"/>
      <c r="BZ131" s="85" t="str">
        <f t="shared" si="69"/>
        <v/>
      </c>
      <c r="CA131" s="85"/>
      <c r="CB131" s="85"/>
      <c r="CC131" s="85" t="str">
        <f t="shared" si="70"/>
        <v/>
      </c>
      <c r="CD131" s="85"/>
      <c r="CE131" s="85" t="str">
        <f t="shared" si="71"/>
        <v/>
      </c>
      <c r="CF131" s="85"/>
      <c r="CG131" s="85" t="str">
        <f t="shared" si="72"/>
        <v/>
      </c>
      <c r="CH131" s="271"/>
      <c r="CI131" s="85" t="str">
        <f t="shared" si="73"/>
        <v/>
      </c>
      <c r="CJ131" s="85" t="str">
        <f t="shared" si="74"/>
        <v/>
      </c>
      <c r="CK131" s="85" t="str">
        <f t="shared" si="75"/>
        <v/>
      </c>
      <c r="CL131" s="85"/>
      <c r="CM131" s="85" t="str">
        <f t="shared" si="76"/>
        <v/>
      </c>
      <c r="CN131" s="238"/>
      <c r="CO131" s="238" t="s">
        <v>5304</v>
      </c>
      <c r="CP131" s="112"/>
      <c r="CQ131" s="112"/>
      <c r="CR131" s="133" t="str">
        <f t="shared" ca="1" si="77"/>
        <v/>
      </c>
      <c r="CS131" s="112"/>
      <c r="CT131" s="112"/>
      <c r="CU131" s="112"/>
      <c r="CV131" s="119"/>
    </row>
    <row r="132" spans="1:100" collapsed="1" x14ac:dyDescent="0.2">
      <c r="A132" s="237"/>
      <c r="B132" s="237"/>
      <c r="C132" s="89" t="str">
        <f t="shared" si="49"/>
        <v/>
      </c>
      <c r="D132" s="85"/>
      <c r="E132" s="85"/>
      <c r="F132" s="237"/>
      <c r="G132" s="237"/>
      <c r="H132" s="237"/>
      <c r="I132" s="237"/>
      <c r="J132" s="89" t="str">
        <f t="shared" si="50"/>
        <v/>
      </c>
      <c r="K132" s="85"/>
      <c r="L132" s="85"/>
      <c r="M132" s="85" t="str">
        <f t="shared" si="51"/>
        <v/>
      </c>
      <c r="N132" s="86"/>
      <c r="O132" s="89" t="str">
        <f t="shared" si="52"/>
        <v/>
      </c>
      <c r="P132" s="237"/>
      <c r="Q132" s="89" t="str">
        <f t="shared" si="53"/>
        <v/>
      </c>
      <c r="R132" s="237"/>
      <c r="S132" s="89" t="str">
        <f t="shared" si="54"/>
        <v/>
      </c>
      <c r="T132" s="85"/>
      <c r="U132" s="89" t="str">
        <f t="shared" si="55"/>
        <v/>
      </c>
      <c r="V132" s="409" t="str">
        <f t="shared" si="56"/>
        <v/>
      </c>
      <c r="W132" s="85"/>
      <c r="X132" s="89" t="str">
        <f t="shared" si="57"/>
        <v/>
      </c>
      <c r="Y132" s="237"/>
      <c r="Z132" s="89" t="str">
        <f t="shared" si="58"/>
        <v/>
      </c>
      <c r="AA132" s="237"/>
      <c r="AB132" s="85"/>
      <c r="AC132" s="85"/>
      <c r="AD132" s="237"/>
      <c r="AE132" s="89" t="str">
        <f t="shared" si="59"/>
        <v/>
      </c>
      <c r="AF132" s="85"/>
      <c r="AG132" s="85" t="str">
        <f t="shared" si="60"/>
        <v/>
      </c>
      <c r="AH132" s="237"/>
      <c r="AI132" s="237" t="str">
        <f t="shared" si="61"/>
        <v/>
      </c>
      <c r="AJ132" s="237"/>
      <c r="AK132" s="237"/>
      <c r="AL132" s="237" t="str">
        <f t="shared" si="62"/>
        <v/>
      </c>
      <c r="AM132" s="271"/>
      <c r="AN132" s="237"/>
      <c r="AO132" s="89" t="str">
        <f t="shared" si="63"/>
        <v/>
      </c>
      <c r="AP132" s="85"/>
      <c r="AQ132" s="85"/>
      <c r="AR132" s="410"/>
      <c r="AS132" s="237"/>
      <c r="AT132" s="89" t="str">
        <f t="shared" si="64"/>
        <v/>
      </c>
      <c r="AU132" s="85"/>
      <c r="AV132" s="85"/>
      <c r="AW132" s="411"/>
      <c r="AX132" s="237"/>
      <c r="AY132" s="237" t="str">
        <f t="shared" si="65"/>
        <v/>
      </c>
      <c r="AZ132" s="237"/>
      <c r="BA132" s="89" t="str">
        <f t="shared" si="66"/>
        <v/>
      </c>
      <c r="BB132" s="85"/>
      <c r="BC132" s="237"/>
      <c r="BD132" s="89" t="str">
        <f t="shared" si="67"/>
        <v/>
      </c>
      <c r="BE132" s="85"/>
      <c r="BF132" s="237" t="str">
        <f t="shared" si="68"/>
        <v/>
      </c>
      <c r="BG132" s="85"/>
      <c r="BH132" s="85"/>
      <c r="BI132" s="85"/>
      <c r="BJ132" s="85"/>
      <c r="BK132" s="237"/>
      <c r="BL132" s="237"/>
      <c r="BM132" s="412"/>
      <c r="BN132" s="412"/>
      <c r="BO132" s="85"/>
      <c r="BP132" s="85"/>
      <c r="BQ132" s="85"/>
      <c r="BR132" s="85"/>
      <c r="BS132" s="237"/>
      <c r="BT132" s="85"/>
      <c r="BU132" s="85"/>
      <c r="BV132" s="85"/>
      <c r="BW132" s="85"/>
      <c r="BX132" s="85"/>
      <c r="BY132" s="85"/>
      <c r="BZ132" s="85" t="str">
        <f t="shared" si="69"/>
        <v/>
      </c>
      <c r="CA132" s="85"/>
      <c r="CB132" s="85"/>
      <c r="CC132" s="85" t="str">
        <f t="shared" si="70"/>
        <v/>
      </c>
      <c r="CD132" s="85"/>
      <c r="CE132" s="85" t="str">
        <f t="shared" si="71"/>
        <v/>
      </c>
      <c r="CF132" s="85"/>
      <c r="CG132" s="85" t="str">
        <f t="shared" si="72"/>
        <v/>
      </c>
      <c r="CH132" s="271"/>
      <c r="CI132" s="85" t="str">
        <f t="shared" si="73"/>
        <v/>
      </c>
      <c r="CJ132" s="85" t="str">
        <f t="shared" si="74"/>
        <v/>
      </c>
      <c r="CK132" s="85" t="str">
        <f t="shared" si="75"/>
        <v/>
      </c>
      <c r="CL132" s="85"/>
      <c r="CM132" s="85" t="str">
        <f t="shared" si="76"/>
        <v/>
      </c>
      <c r="CN132" s="238"/>
      <c r="CO132" s="238" t="s">
        <v>5304</v>
      </c>
      <c r="CP132" s="112"/>
      <c r="CQ132" s="112"/>
      <c r="CR132" s="133" t="str">
        <f t="shared" ca="1" si="77"/>
        <v/>
      </c>
      <c r="CS132" s="112"/>
      <c r="CT132" s="112"/>
      <c r="CU132" s="112"/>
      <c r="CV132" s="119"/>
    </row>
    <row r="133" spans="1:100" collapsed="1" x14ac:dyDescent="0.2">
      <c r="A133" s="237"/>
      <c r="B133" s="237"/>
      <c r="C133" s="89" t="str">
        <f t="shared" si="49"/>
        <v/>
      </c>
      <c r="D133" s="85"/>
      <c r="E133" s="85"/>
      <c r="F133" s="237"/>
      <c r="G133" s="237"/>
      <c r="H133" s="237"/>
      <c r="I133" s="237"/>
      <c r="J133" s="89" t="str">
        <f t="shared" si="50"/>
        <v/>
      </c>
      <c r="K133" s="85"/>
      <c r="L133" s="85"/>
      <c r="M133" s="85" t="str">
        <f t="shared" si="51"/>
        <v/>
      </c>
      <c r="N133" s="86"/>
      <c r="O133" s="89" t="str">
        <f t="shared" si="52"/>
        <v/>
      </c>
      <c r="P133" s="237"/>
      <c r="Q133" s="89" t="str">
        <f t="shared" si="53"/>
        <v/>
      </c>
      <c r="R133" s="237"/>
      <c r="S133" s="89" t="str">
        <f t="shared" si="54"/>
        <v/>
      </c>
      <c r="T133" s="85"/>
      <c r="U133" s="89" t="str">
        <f t="shared" si="55"/>
        <v/>
      </c>
      <c r="V133" s="409" t="str">
        <f t="shared" si="56"/>
        <v/>
      </c>
      <c r="W133" s="85"/>
      <c r="X133" s="89" t="str">
        <f t="shared" si="57"/>
        <v/>
      </c>
      <c r="Y133" s="237"/>
      <c r="Z133" s="89" t="str">
        <f t="shared" si="58"/>
        <v/>
      </c>
      <c r="AA133" s="237"/>
      <c r="AB133" s="85"/>
      <c r="AC133" s="85"/>
      <c r="AD133" s="237"/>
      <c r="AE133" s="89" t="str">
        <f t="shared" si="59"/>
        <v/>
      </c>
      <c r="AF133" s="85"/>
      <c r="AG133" s="85" t="str">
        <f t="shared" si="60"/>
        <v/>
      </c>
      <c r="AH133" s="237"/>
      <c r="AI133" s="237" t="str">
        <f t="shared" si="61"/>
        <v/>
      </c>
      <c r="AJ133" s="237"/>
      <c r="AK133" s="237"/>
      <c r="AL133" s="237" t="str">
        <f t="shared" si="62"/>
        <v/>
      </c>
      <c r="AM133" s="271"/>
      <c r="AN133" s="237"/>
      <c r="AO133" s="89" t="str">
        <f t="shared" si="63"/>
        <v/>
      </c>
      <c r="AP133" s="85"/>
      <c r="AQ133" s="85"/>
      <c r="AR133" s="410"/>
      <c r="AS133" s="237"/>
      <c r="AT133" s="89" t="str">
        <f t="shared" si="64"/>
        <v/>
      </c>
      <c r="AU133" s="85"/>
      <c r="AV133" s="85"/>
      <c r="AW133" s="411"/>
      <c r="AX133" s="237"/>
      <c r="AY133" s="237" t="str">
        <f t="shared" si="65"/>
        <v/>
      </c>
      <c r="AZ133" s="237"/>
      <c r="BA133" s="89" t="str">
        <f t="shared" si="66"/>
        <v/>
      </c>
      <c r="BB133" s="85"/>
      <c r="BC133" s="237"/>
      <c r="BD133" s="89" t="str">
        <f t="shared" si="67"/>
        <v/>
      </c>
      <c r="BE133" s="85"/>
      <c r="BF133" s="237" t="str">
        <f t="shared" si="68"/>
        <v/>
      </c>
      <c r="BG133" s="85"/>
      <c r="BH133" s="85"/>
      <c r="BI133" s="85"/>
      <c r="BJ133" s="85"/>
      <c r="BK133" s="237"/>
      <c r="BL133" s="237"/>
      <c r="BM133" s="412"/>
      <c r="BN133" s="412"/>
      <c r="BO133" s="85"/>
      <c r="BP133" s="85"/>
      <c r="BQ133" s="85"/>
      <c r="BR133" s="85"/>
      <c r="BS133" s="237"/>
      <c r="BT133" s="85"/>
      <c r="BU133" s="85"/>
      <c r="BV133" s="85"/>
      <c r="BW133" s="85"/>
      <c r="BX133" s="85"/>
      <c r="BY133" s="85"/>
      <c r="BZ133" s="85" t="str">
        <f t="shared" si="69"/>
        <v/>
      </c>
      <c r="CA133" s="85"/>
      <c r="CB133" s="85"/>
      <c r="CC133" s="85" t="str">
        <f t="shared" si="70"/>
        <v/>
      </c>
      <c r="CD133" s="85"/>
      <c r="CE133" s="85" t="str">
        <f t="shared" si="71"/>
        <v/>
      </c>
      <c r="CF133" s="85"/>
      <c r="CG133" s="85" t="str">
        <f t="shared" si="72"/>
        <v/>
      </c>
      <c r="CH133" s="271"/>
      <c r="CI133" s="85" t="str">
        <f t="shared" si="73"/>
        <v/>
      </c>
      <c r="CJ133" s="85" t="str">
        <f t="shared" si="74"/>
        <v/>
      </c>
      <c r="CK133" s="85" t="str">
        <f t="shared" si="75"/>
        <v/>
      </c>
      <c r="CL133" s="85"/>
      <c r="CM133" s="85" t="str">
        <f t="shared" si="76"/>
        <v/>
      </c>
      <c r="CN133" s="238"/>
      <c r="CO133" s="238" t="s">
        <v>5304</v>
      </c>
      <c r="CP133" s="112"/>
      <c r="CQ133" s="112"/>
      <c r="CR133" s="133" t="str">
        <f t="shared" ca="1" si="77"/>
        <v/>
      </c>
      <c r="CS133" s="112"/>
      <c r="CT133" s="112"/>
      <c r="CU133" s="112"/>
      <c r="CV133" s="119"/>
    </row>
    <row r="134" spans="1:100" collapsed="1" x14ac:dyDescent="0.2">
      <c r="A134" s="237"/>
      <c r="B134" s="237"/>
      <c r="C134" s="89" t="str">
        <f t="shared" si="49"/>
        <v/>
      </c>
      <c r="D134" s="85"/>
      <c r="E134" s="85"/>
      <c r="F134" s="237"/>
      <c r="G134" s="237"/>
      <c r="H134" s="237"/>
      <c r="I134" s="237"/>
      <c r="J134" s="89" t="str">
        <f t="shared" si="50"/>
        <v/>
      </c>
      <c r="K134" s="85"/>
      <c r="L134" s="85"/>
      <c r="M134" s="85" t="str">
        <f t="shared" si="51"/>
        <v/>
      </c>
      <c r="N134" s="86"/>
      <c r="O134" s="89" t="str">
        <f t="shared" si="52"/>
        <v/>
      </c>
      <c r="P134" s="237"/>
      <c r="Q134" s="89" t="str">
        <f t="shared" si="53"/>
        <v/>
      </c>
      <c r="R134" s="237"/>
      <c r="S134" s="89" t="str">
        <f t="shared" si="54"/>
        <v/>
      </c>
      <c r="T134" s="85"/>
      <c r="U134" s="89" t="str">
        <f t="shared" si="55"/>
        <v/>
      </c>
      <c r="V134" s="409" t="str">
        <f t="shared" si="56"/>
        <v/>
      </c>
      <c r="W134" s="85"/>
      <c r="X134" s="89" t="str">
        <f t="shared" si="57"/>
        <v/>
      </c>
      <c r="Y134" s="237"/>
      <c r="Z134" s="89" t="str">
        <f t="shared" si="58"/>
        <v/>
      </c>
      <c r="AA134" s="237"/>
      <c r="AB134" s="85"/>
      <c r="AC134" s="85"/>
      <c r="AD134" s="237"/>
      <c r="AE134" s="89" t="str">
        <f t="shared" si="59"/>
        <v/>
      </c>
      <c r="AF134" s="85"/>
      <c r="AG134" s="85" t="str">
        <f t="shared" si="60"/>
        <v/>
      </c>
      <c r="AH134" s="237"/>
      <c r="AI134" s="237" t="str">
        <f t="shared" si="61"/>
        <v/>
      </c>
      <c r="AJ134" s="237"/>
      <c r="AK134" s="237"/>
      <c r="AL134" s="237" t="str">
        <f t="shared" si="62"/>
        <v/>
      </c>
      <c r="AM134" s="271"/>
      <c r="AN134" s="237"/>
      <c r="AO134" s="89" t="str">
        <f t="shared" si="63"/>
        <v/>
      </c>
      <c r="AP134" s="85"/>
      <c r="AQ134" s="85"/>
      <c r="AR134" s="410"/>
      <c r="AS134" s="237"/>
      <c r="AT134" s="89" t="str">
        <f t="shared" si="64"/>
        <v/>
      </c>
      <c r="AU134" s="85"/>
      <c r="AV134" s="85"/>
      <c r="AW134" s="411"/>
      <c r="AX134" s="237"/>
      <c r="AY134" s="237" t="str">
        <f t="shared" si="65"/>
        <v/>
      </c>
      <c r="AZ134" s="237"/>
      <c r="BA134" s="89" t="str">
        <f t="shared" si="66"/>
        <v/>
      </c>
      <c r="BB134" s="85"/>
      <c r="BC134" s="237"/>
      <c r="BD134" s="89" t="str">
        <f t="shared" si="67"/>
        <v/>
      </c>
      <c r="BE134" s="85"/>
      <c r="BF134" s="237" t="str">
        <f t="shared" si="68"/>
        <v/>
      </c>
      <c r="BG134" s="85"/>
      <c r="BH134" s="85"/>
      <c r="BI134" s="85"/>
      <c r="BJ134" s="85"/>
      <c r="BK134" s="237"/>
      <c r="BL134" s="237"/>
      <c r="BM134" s="412"/>
      <c r="BN134" s="412"/>
      <c r="BO134" s="85"/>
      <c r="BP134" s="85"/>
      <c r="BQ134" s="85"/>
      <c r="BR134" s="85"/>
      <c r="BS134" s="237"/>
      <c r="BT134" s="85"/>
      <c r="BU134" s="85"/>
      <c r="BV134" s="85"/>
      <c r="BW134" s="85"/>
      <c r="BX134" s="85"/>
      <c r="BY134" s="85"/>
      <c r="BZ134" s="85" t="str">
        <f t="shared" si="69"/>
        <v/>
      </c>
      <c r="CA134" s="85"/>
      <c r="CB134" s="85"/>
      <c r="CC134" s="85" t="str">
        <f t="shared" si="70"/>
        <v/>
      </c>
      <c r="CD134" s="85"/>
      <c r="CE134" s="85" t="str">
        <f t="shared" si="71"/>
        <v/>
      </c>
      <c r="CF134" s="85"/>
      <c r="CG134" s="85" t="str">
        <f t="shared" si="72"/>
        <v/>
      </c>
      <c r="CH134" s="271"/>
      <c r="CI134" s="85" t="str">
        <f t="shared" si="73"/>
        <v/>
      </c>
      <c r="CJ134" s="85" t="str">
        <f t="shared" si="74"/>
        <v/>
      </c>
      <c r="CK134" s="85" t="str">
        <f t="shared" si="75"/>
        <v/>
      </c>
      <c r="CL134" s="85"/>
      <c r="CM134" s="85" t="str">
        <f t="shared" si="76"/>
        <v/>
      </c>
      <c r="CN134" s="238"/>
      <c r="CO134" s="238" t="s">
        <v>5304</v>
      </c>
      <c r="CP134" s="112"/>
      <c r="CQ134" s="112"/>
      <c r="CR134" s="133" t="str">
        <f t="shared" ca="1" si="77"/>
        <v/>
      </c>
      <c r="CS134" s="112"/>
      <c r="CT134" s="112"/>
      <c r="CU134" s="112"/>
      <c r="CV134" s="119"/>
    </row>
    <row r="135" spans="1:100" collapsed="1" x14ac:dyDescent="0.2">
      <c r="A135" s="237"/>
      <c r="B135" s="237"/>
      <c r="C135" s="89" t="str">
        <f t="shared" ref="C135:C198" si="78">IF(D135="","",(VLOOKUP(D135,Generic_Road_Names_Table_Array,2,FALSE)))</f>
        <v/>
      </c>
      <c r="D135" s="85"/>
      <c r="E135" s="85"/>
      <c r="F135" s="237"/>
      <c r="G135" s="237"/>
      <c r="H135" s="237"/>
      <c r="I135" s="237"/>
      <c r="J135" s="89" t="str">
        <f t="shared" ref="J135:J198" si="79">IF(A135&lt;&gt;"",IF(I135="","U",(VLOOKUP(I135,Generic_Side_Table_Array,2,FALSE))),"")</f>
        <v/>
      </c>
      <c r="K135" s="85"/>
      <c r="L135" s="85"/>
      <c r="M135" s="85" t="str">
        <f t="shared" ref="M135:M198" si="80">IF(L135="","",(VLOOKUP(L135,generic_estimate_measured_table_array,2,FALSE)))</f>
        <v/>
      </c>
      <c r="N135" s="86"/>
      <c r="O135" s="89" t="str">
        <f t="shared" ref="O135:O198" si="81">IF(N135="","",(VLOOKUP(N135,St_Lights_Generic_ICP_Table_Array,2,FALSE)))</f>
        <v/>
      </c>
      <c r="P135" s="237"/>
      <c r="Q135" s="89" t="str">
        <f t="shared" ref="Q135:Q198" si="82">IF(P135="","",(VLOOKUP(P135,St_Lights_Pole_Material_Table_Array,2,FALSE)))</f>
        <v/>
      </c>
      <c r="R135" s="237"/>
      <c r="S135" s="89" t="str">
        <f t="shared" ref="S135:S198" si="83">IF(R135="","",(VLOOKUP(R135,St_Lights_Pole_Shape_Table_Array,2,FALSE)))</f>
        <v/>
      </c>
      <c r="T135" s="85"/>
      <c r="U135" s="89" t="str">
        <f t="shared" ref="U135:U198" si="84">IF(T135="","",(VLOOKUP(T135,St_Lights_Pole_Make_Table_Array,2,FALSE)))</f>
        <v/>
      </c>
      <c r="V135" s="409" t="str">
        <f t="shared" ref="V135:V198" si="85">IF(U135="","",IFERROR(VLOOKUP(U135,St_Lights_Pole_Make_Ref_Only_Table_Array,2,FALSE),""))</f>
        <v/>
      </c>
      <c r="W135" s="85"/>
      <c r="X135" s="89" t="str">
        <f t="shared" ref="X135:X198" si="86">IF(W135="","",(VLOOKUP(W135,St_Lights_Pole_Model_Table_Array,2,FALSE)))</f>
        <v/>
      </c>
      <c r="Y135" s="237"/>
      <c r="Z135" s="89" t="str">
        <f t="shared" ref="Z135:Z198" si="87">IF(Y135="","",(VLOOKUP(Y135,St_Lights_Pole_Mount_Table_Array,2,FALSE)))</f>
        <v/>
      </c>
      <c r="AA135" s="237"/>
      <c r="AB135" s="85"/>
      <c r="AC135" s="85"/>
      <c r="AD135" s="237"/>
      <c r="AE135" s="89" t="str">
        <f t="shared" ref="AE135:AE198" si="88">IF(AD135="","",(VLOOKUP(AD135,St_Lights_Pole_Purpose_Table_Array,2,FALSE)))</f>
        <v/>
      </c>
      <c r="AF135" s="85"/>
      <c r="AG135" s="85" t="str">
        <f t="shared" ref="AG135:AG198" si="89">IF(AF135="","",(VLOOKUP(AF135,St_Lights_Generic_owner_array,2,FALSE)))</f>
        <v/>
      </c>
      <c r="AH135" s="237"/>
      <c r="AI135" s="237" t="str">
        <f t="shared" ref="AI135:AI198" si="90">IF(AH135="","",(VLOOKUP(AH135,St_Lights_Generic_coating_array,2,FALSE)))</f>
        <v/>
      </c>
      <c r="AJ135" s="237"/>
      <c r="AK135" s="237"/>
      <c r="AL135" s="237" t="str">
        <f t="shared" ref="AL135:AL198" si="91">IF(A135="ADD","N",IF(A135="DELETE","U",IF(A135="UPDATE","U",IF(A135="",""))))</f>
        <v/>
      </c>
      <c r="AM135" s="271"/>
      <c r="AN135" s="237"/>
      <c r="AO135" s="89" t="str">
        <f t="shared" ref="AO135:AO198" si="92">IF(AN135="","",(VLOOKUP(AN135,St_Lights_Generic_Replace_Reason_Table_Array,2,FALSE)))</f>
        <v/>
      </c>
      <c r="AP135" s="85"/>
      <c r="AQ135" s="85"/>
      <c r="AR135" s="410"/>
      <c r="AS135" s="237"/>
      <c r="AT135" s="89" t="str">
        <f t="shared" ref="AT135:AT198" si="93">IF(AS135="","",(VLOOKUP(AS135,St_Lights_Generic_Replace_Reason_Table_Array,2,FALSE)))</f>
        <v/>
      </c>
      <c r="AU135" s="85"/>
      <c r="AV135" s="85"/>
      <c r="AW135" s="411"/>
      <c r="AX135" s="237"/>
      <c r="AY135" s="237" t="str">
        <f t="shared" ref="AY135:AY198" si="94">IF(A135="ADD","Y",IF(A135="DELETE","N",IF(A135="UPDATE","Y",IF(A135="",""))))</f>
        <v/>
      </c>
      <c r="AZ135" s="237"/>
      <c r="BA135" s="89" t="str">
        <f t="shared" ref="BA135:BA198" si="95">IF(AZ135="","",(VLOOKUP(AZ135,St_Lights_Pole_Control_Table_Array,2,FALSE)))</f>
        <v/>
      </c>
      <c r="BB135" s="85"/>
      <c r="BC135" s="237"/>
      <c r="BD135" s="89" t="str">
        <f t="shared" ref="BD135:BD198" si="96">IF(BC135="","",(VLOOKUP(BC135,St_Lights_Generic_Power_Company_Table_Array,2,FALSE)))</f>
        <v/>
      </c>
      <c r="BE135" s="85"/>
      <c r="BF135" s="237" t="str">
        <f t="shared" ref="BF135:BF198" si="97">IF(N135="","",N135)</f>
        <v/>
      </c>
      <c r="BG135" s="85"/>
      <c r="BH135" s="85"/>
      <c r="BI135" s="85"/>
      <c r="BJ135" s="85"/>
      <c r="BK135" s="237"/>
      <c r="BL135" s="237"/>
      <c r="BM135" s="412"/>
      <c r="BN135" s="412"/>
      <c r="BO135" s="85"/>
      <c r="BP135" s="85"/>
      <c r="BQ135" s="85"/>
      <c r="BR135" s="85"/>
      <c r="BS135" s="237"/>
      <c r="BT135" s="85"/>
      <c r="BU135" s="85"/>
      <c r="BV135" s="85"/>
      <c r="BW135" s="85"/>
      <c r="BX135" s="85"/>
      <c r="BY135" s="85"/>
      <c r="BZ135" s="85" t="str">
        <f t="shared" ref="BZ135:BZ198" si="98">IF(A135="ADD","U",IF(A135="DELETE","U",IF(A135="UPDATE","U",IF(A135="",""))))</f>
        <v/>
      </c>
      <c r="CA135" s="85"/>
      <c r="CB135" s="85"/>
      <c r="CC135" s="85" t="str">
        <f t="shared" ref="CC135:CC198" si="99">IF(CB135="","",(VLOOKUP(CB135,St_Lights_Pole_Earthing_Table_Array,2,FALSE)))</f>
        <v/>
      </c>
      <c r="CD135" s="85"/>
      <c r="CE135" s="85" t="str">
        <f t="shared" ref="CE135:CE198" si="100">IF(A135="ADD","R",IF(A135="DELETE","N",IF(A135="UPDATE","N",IF(A135="",""))))</f>
        <v/>
      </c>
      <c r="CF135" s="85"/>
      <c r="CG135" s="85" t="str">
        <f t="shared" ref="CG135:CG198" si="101">IF(A135&lt;&gt;"",IF(CF135="","U",(VLOOKUP(CF135,generic_condition_table_array,2,FALSE))),"")</f>
        <v/>
      </c>
      <c r="CH135" s="271"/>
      <c r="CI135" s="85" t="str">
        <f t="shared" ref="CI135:CI198" si="102">IF(A135="ADD","U",IF(A135="DELETE","U",IF(A135="UPDATE","U",IF(A135="",""))))</f>
        <v/>
      </c>
      <c r="CJ135" s="85" t="str">
        <f t="shared" ref="CJ135:CJ198" si="103">IF(A135="ADD","U",IF(A135="DELETE","U",IF(A135="UPDATE","U",IF(A135="",""))))</f>
        <v/>
      </c>
      <c r="CK135" s="85" t="str">
        <f t="shared" ref="CK135:CK198" si="104">IF(A135="ADD","U",IF(A135="DELETE","U",IF(A135="UPDATE","U",IF(A135="",""))))</f>
        <v/>
      </c>
      <c r="CL135" s="85"/>
      <c r="CM135" s="85" t="str">
        <f t="shared" ref="CM135:CM198" si="105">IF(A135="ADD","D",IF(A135="DELETE","D",IF(A135="UPDATE","D",IF(A135="",""))))</f>
        <v/>
      </c>
      <c r="CN135" s="238"/>
      <c r="CO135" s="238" t="s">
        <v>5304</v>
      </c>
      <c r="CP135" s="112"/>
      <c r="CQ135" s="112"/>
      <c r="CR135" s="133" t="str">
        <f t="shared" ref="CR135:CR198" ca="1" si="106">IF(A135&lt;&gt;"",TODAY(),"")</f>
        <v/>
      </c>
      <c r="CS135" s="112"/>
      <c r="CT135" s="112"/>
      <c r="CU135" s="112"/>
      <c r="CV135" s="119"/>
    </row>
    <row r="136" spans="1:100" collapsed="1" x14ac:dyDescent="0.2">
      <c r="A136" s="237"/>
      <c r="B136" s="237"/>
      <c r="C136" s="89" t="str">
        <f t="shared" si="78"/>
        <v/>
      </c>
      <c r="D136" s="85"/>
      <c r="E136" s="85"/>
      <c r="F136" s="237"/>
      <c r="G136" s="237"/>
      <c r="H136" s="237"/>
      <c r="I136" s="237"/>
      <c r="J136" s="89" t="str">
        <f t="shared" si="79"/>
        <v/>
      </c>
      <c r="K136" s="85"/>
      <c r="L136" s="85"/>
      <c r="M136" s="85" t="str">
        <f t="shared" si="80"/>
        <v/>
      </c>
      <c r="N136" s="86"/>
      <c r="O136" s="89" t="str">
        <f t="shared" si="81"/>
        <v/>
      </c>
      <c r="P136" s="237"/>
      <c r="Q136" s="89" t="str">
        <f t="shared" si="82"/>
        <v/>
      </c>
      <c r="R136" s="237"/>
      <c r="S136" s="89" t="str">
        <f t="shared" si="83"/>
        <v/>
      </c>
      <c r="T136" s="85"/>
      <c r="U136" s="89" t="str">
        <f t="shared" si="84"/>
        <v/>
      </c>
      <c r="V136" s="409" t="str">
        <f t="shared" si="85"/>
        <v/>
      </c>
      <c r="W136" s="85"/>
      <c r="X136" s="89" t="str">
        <f t="shared" si="86"/>
        <v/>
      </c>
      <c r="Y136" s="237"/>
      <c r="Z136" s="89" t="str">
        <f t="shared" si="87"/>
        <v/>
      </c>
      <c r="AA136" s="237"/>
      <c r="AB136" s="85"/>
      <c r="AC136" s="85"/>
      <c r="AD136" s="237"/>
      <c r="AE136" s="89" t="str">
        <f t="shared" si="88"/>
        <v/>
      </c>
      <c r="AF136" s="85"/>
      <c r="AG136" s="85" t="str">
        <f t="shared" si="89"/>
        <v/>
      </c>
      <c r="AH136" s="237"/>
      <c r="AI136" s="237" t="str">
        <f t="shared" si="90"/>
        <v/>
      </c>
      <c r="AJ136" s="237"/>
      <c r="AK136" s="237"/>
      <c r="AL136" s="237" t="str">
        <f t="shared" si="91"/>
        <v/>
      </c>
      <c r="AM136" s="271"/>
      <c r="AN136" s="237"/>
      <c r="AO136" s="89" t="str">
        <f t="shared" si="92"/>
        <v/>
      </c>
      <c r="AP136" s="85"/>
      <c r="AQ136" s="85"/>
      <c r="AR136" s="410"/>
      <c r="AS136" s="237"/>
      <c r="AT136" s="89" t="str">
        <f t="shared" si="93"/>
        <v/>
      </c>
      <c r="AU136" s="85"/>
      <c r="AV136" s="85"/>
      <c r="AW136" s="411"/>
      <c r="AX136" s="237"/>
      <c r="AY136" s="237" t="str">
        <f t="shared" si="94"/>
        <v/>
      </c>
      <c r="AZ136" s="237"/>
      <c r="BA136" s="89" t="str">
        <f t="shared" si="95"/>
        <v/>
      </c>
      <c r="BB136" s="85"/>
      <c r="BC136" s="237"/>
      <c r="BD136" s="89" t="str">
        <f t="shared" si="96"/>
        <v/>
      </c>
      <c r="BE136" s="85"/>
      <c r="BF136" s="237" t="str">
        <f t="shared" si="97"/>
        <v/>
      </c>
      <c r="BG136" s="85"/>
      <c r="BH136" s="85"/>
      <c r="BI136" s="85"/>
      <c r="BJ136" s="85"/>
      <c r="BK136" s="237"/>
      <c r="BL136" s="237"/>
      <c r="BM136" s="412"/>
      <c r="BN136" s="412"/>
      <c r="BO136" s="85"/>
      <c r="BP136" s="85"/>
      <c r="BQ136" s="85"/>
      <c r="BR136" s="85"/>
      <c r="BS136" s="237"/>
      <c r="BT136" s="85"/>
      <c r="BU136" s="85"/>
      <c r="BV136" s="85"/>
      <c r="BW136" s="85"/>
      <c r="BX136" s="85"/>
      <c r="BY136" s="85"/>
      <c r="BZ136" s="85" t="str">
        <f t="shared" si="98"/>
        <v/>
      </c>
      <c r="CA136" s="85"/>
      <c r="CB136" s="85"/>
      <c r="CC136" s="85" t="str">
        <f t="shared" si="99"/>
        <v/>
      </c>
      <c r="CD136" s="85"/>
      <c r="CE136" s="85" t="str">
        <f t="shared" si="100"/>
        <v/>
      </c>
      <c r="CF136" s="85"/>
      <c r="CG136" s="85" t="str">
        <f t="shared" si="101"/>
        <v/>
      </c>
      <c r="CH136" s="271"/>
      <c r="CI136" s="85" t="str">
        <f t="shared" si="102"/>
        <v/>
      </c>
      <c r="CJ136" s="85" t="str">
        <f t="shared" si="103"/>
        <v/>
      </c>
      <c r="CK136" s="85" t="str">
        <f t="shared" si="104"/>
        <v/>
      </c>
      <c r="CL136" s="85"/>
      <c r="CM136" s="85" t="str">
        <f t="shared" si="105"/>
        <v/>
      </c>
      <c r="CN136" s="238"/>
      <c r="CO136" s="238" t="s">
        <v>5304</v>
      </c>
      <c r="CP136" s="112"/>
      <c r="CQ136" s="112"/>
      <c r="CR136" s="133" t="str">
        <f t="shared" ca="1" si="106"/>
        <v/>
      </c>
      <c r="CS136" s="112"/>
      <c r="CT136" s="112"/>
      <c r="CU136" s="112"/>
      <c r="CV136" s="119"/>
    </row>
    <row r="137" spans="1:100" collapsed="1" x14ac:dyDescent="0.2">
      <c r="A137" s="237"/>
      <c r="B137" s="237"/>
      <c r="C137" s="89" t="str">
        <f t="shared" si="78"/>
        <v/>
      </c>
      <c r="D137" s="85"/>
      <c r="E137" s="85"/>
      <c r="F137" s="237"/>
      <c r="G137" s="237"/>
      <c r="H137" s="237"/>
      <c r="I137" s="237"/>
      <c r="J137" s="89" t="str">
        <f t="shared" si="79"/>
        <v/>
      </c>
      <c r="K137" s="85"/>
      <c r="L137" s="85"/>
      <c r="M137" s="85" t="str">
        <f t="shared" si="80"/>
        <v/>
      </c>
      <c r="N137" s="86"/>
      <c r="O137" s="89" t="str">
        <f t="shared" si="81"/>
        <v/>
      </c>
      <c r="P137" s="237"/>
      <c r="Q137" s="89" t="str">
        <f t="shared" si="82"/>
        <v/>
      </c>
      <c r="R137" s="237"/>
      <c r="S137" s="89" t="str">
        <f t="shared" si="83"/>
        <v/>
      </c>
      <c r="T137" s="85"/>
      <c r="U137" s="89" t="str">
        <f t="shared" si="84"/>
        <v/>
      </c>
      <c r="V137" s="409" t="str">
        <f t="shared" si="85"/>
        <v/>
      </c>
      <c r="W137" s="85"/>
      <c r="X137" s="89" t="str">
        <f t="shared" si="86"/>
        <v/>
      </c>
      <c r="Y137" s="237"/>
      <c r="Z137" s="89" t="str">
        <f t="shared" si="87"/>
        <v/>
      </c>
      <c r="AA137" s="237"/>
      <c r="AB137" s="85"/>
      <c r="AC137" s="85"/>
      <c r="AD137" s="237"/>
      <c r="AE137" s="89" t="str">
        <f t="shared" si="88"/>
        <v/>
      </c>
      <c r="AF137" s="85"/>
      <c r="AG137" s="85" t="str">
        <f t="shared" si="89"/>
        <v/>
      </c>
      <c r="AH137" s="237"/>
      <c r="AI137" s="237" t="str">
        <f t="shared" si="90"/>
        <v/>
      </c>
      <c r="AJ137" s="237"/>
      <c r="AK137" s="237"/>
      <c r="AL137" s="237" t="str">
        <f t="shared" si="91"/>
        <v/>
      </c>
      <c r="AM137" s="271"/>
      <c r="AN137" s="237"/>
      <c r="AO137" s="89" t="str">
        <f t="shared" si="92"/>
        <v/>
      </c>
      <c r="AP137" s="85"/>
      <c r="AQ137" s="85"/>
      <c r="AR137" s="410"/>
      <c r="AS137" s="237"/>
      <c r="AT137" s="89" t="str">
        <f t="shared" si="93"/>
        <v/>
      </c>
      <c r="AU137" s="85"/>
      <c r="AV137" s="85"/>
      <c r="AW137" s="411"/>
      <c r="AX137" s="237"/>
      <c r="AY137" s="237" t="str">
        <f t="shared" si="94"/>
        <v/>
      </c>
      <c r="AZ137" s="237"/>
      <c r="BA137" s="89" t="str">
        <f t="shared" si="95"/>
        <v/>
      </c>
      <c r="BB137" s="85"/>
      <c r="BC137" s="237"/>
      <c r="BD137" s="89" t="str">
        <f t="shared" si="96"/>
        <v/>
      </c>
      <c r="BE137" s="85"/>
      <c r="BF137" s="237" t="str">
        <f t="shared" si="97"/>
        <v/>
      </c>
      <c r="BG137" s="85"/>
      <c r="BH137" s="85"/>
      <c r="BI137" s="85"/>
      <c r="BJ137" s="85"/>
      <c r="BK137" s="237"/>
      <c r="BL137" s="237"/>
      <c r="BM137" s="412"/>
      <c r="BN137" s="412"/>
      <c r="BO137" s="85"/>
      <c r="BP137" s="85"/>
      <c r="BQ137" s="85"/>
      <c r="BR137" s="85"/>
      <c r="BS137" s="237"/>
      <c r="BT137" s="85"/>
      <c r="BU137" s="85"/>
      <c r="BV137" s="85"/>
      <c r="BW137" s="85"/>
      <c r="BX137" s="85"/>
      <c r="BY137" s="85"/>
      <c r="BZ137" s="85" t="str">
        <f t="shared" si="98"/>
        <v/>
      </c>
      <c r="CA137" s="85"/>
      <c r="CB137" s="85"/>
      <c r="CC137" s="85" t="str">
        <f t="shared" si="99"/>
        <v/>
      </c>
      <c r="CD137" s="85"/>
      <c r="CE137" s="85" t="str">
        <f t="shared" si="100"/>
        <v/>
      </c>
      <c r="CF137" s="85"/>
      <c r="CG137" s="85" t="str">
        <f t="shared" si="101"/>
        <v/>
      </c>
      <c r="CH137" s="271"/>
      <c r="CI137" s="85" t="str">
        <f t="shared" si="102"/>
        <v/>
      </c>
      <c r="CJ137" s="85" t="str">
        <f t="shared" si="103"/>
        <v/>
      </c>
      <c r="CK137" s="85" t="str">
        <f t="shared" si="104"/>
        <v/>
      </c>
      <c r="CL137" s="85"/>
      <c r="CM137" s="85" t="str">
        <f t="shared" si="105"/>
        <v/>
      </c>
      <c r="CN137" s="238"/>
      <c r="CO137" s="238" t="s">
        <v>5304</v>
      </c>
      <c r="CP137" s="112"/>
      <c r="CQ137" s="112"/>
      <c r="CR137" s="133" t="str">
        <f t="shared" ca="1" si="106"/>
        <v/>
      </c>
      <c r="CS137" s="112"/>
      <c r="CT137" s="112"/>
      <c r="CU137" s="112"/>
      <c r="CV137" s="119"/>
    </row>
    <row r="138" spans="1:100" collapsed="1" x14ac:dyDescent="0.2">
      <c r="A138" s="237"/>
      <c r="B138" s="237"/>
      <c r="C138" s="89" t="str">
        <f t="shared" si="78"/>
        <v/>
      </c>
      <c r="D138" s="85"/>
      <c r="E138" s="85"/>
      <c r="F138" s="237"/>
      <c r="G138" s="237"/>
      <c r="H138" s="237"/>
      <c r="I138" s="237"/>
      <c r="J138" s="89" t="str">
        <f t="shared" si="79"/>
        <v/>
      </c>
      <c r="K138" s="85"/>
      <c r="L138" s="85"/>
      <c r="M138" s="85" t="str">
        <f t="shared" si="80"/>
        <v/>
      </c>
      <c r="N138" s="86"/>
      <c r="O138" s="89" t="str">
        <f t="shared" si="81"/>
        <v/>
      </c>
      <c r="P138" s="237"/>
      <c r="Q138" s="89" t="str">
        <f t="shared" si="82"/>
        <v/>
      </c>
      <c r="R138" s="237"/>
      <c r="S138" s="89" t="str">
        <f t="shared" si="83"/>
        <v/>
      </c>
      <c r="T138" s="85"/>
      <c r="U138" s="89" t="str">
        <f t="shared" si="84"/>
        <v/>
      </c>
      <c r="V138" s="409" t="str">
        <f t="shared" si="85"/>
        <v/>
      </c>
      <c r="W138" s="85"/>
      <c r="X138" s="89" t="str">
        <f t="shared" si="86"/>
        <v/>
      </c>
      <c r="Y138" s="237"/>
      <c r="Z138" s="89" t="str">
        <f t="shared" si="87"/>
        <v/>
      </c>
      <c r="AA138" s="237"/>
      <c r="AB138" s="85"/>
      <c r="AC138" s="85"/>
      <c r="AD138" s="237"/>
      <c r="AE138" s="89" t="str">
        <f t="shared" si="88"/>
        <v/>
      </c>
      <c r="AF138" s="85"/>
      <c r="AG138" s="85" t="str">
        <f t="shared" si="89"/>
        <v/>
      </c>
      <c r="AH138" s="237"/>
      <c r="AI138" s="237" t="str">
        <f t="shared" si="90"/>
        <v/>
      </c>
      <c r="AJ138" s="237"/>
      <c r="AK138" s="237"/>
      <c r="AL138" s="237" t="str">
        <f t="shared" si="91"/>
        <v/>
      </c>
      <c r="AM138" s="271"/>
      <c r="AN138" s="237"/>
      <c r="AO138" s="89" t="str">
        <f t="shared" si="92"/>
        <v/>
      </c>
      <c r="AP138" s="85"/>
      <c r="AQ138" s="85"/>
      <c r="AR138" s="410"/>
      <c r="AS138" s="237"/>
      <c r="AT138" s="89" t="str">
        <f t="shared" si="93"/>
        <v/>
      </c>
      <c r="AU138" s="85"/>
      <c r="AV138" s="85"/>
      <c r="AW138" s="411"/>
      <c r="AX138" s="237"/>
      <c r="AY138" s="237" t="str">
        <f t="shared" si="94"/>
        <v/>
      </c>
      <c r="AZ138" s="237"/>
      <c r="BA138" s="89" t="str">
        <f t="shared" si="95"/>
        <v/>
      </c>
      <c r="BB138" s="85"/>
      <c r="BC138" s="237"/>
      <c r="BD138" s="89" t="str">
        <f t="shared" si="96"/>
        <v/>
      </c>
      <c r="BE138" s="85"/>
      <c r="BF138" s="237" t="str">
        <f t="shared" si="97"/>
        <v/>
      </c>
      <c r="BG138" s="85"/>
      <c r="BH138" s="85"/>
      <c r="BI138" s="85"/>
      <c r="BJ138" s="85"/>
      <c r="BK138" s="237"/>
      <c r="BL138" s="237"/>
      <c r="BM138" s="412"/>
      <c r="BN138" s="412"/>
      <c r="BO138" s="85"/>
      <c r="BP138" s="85"/>
      <c r="BQ138" s="85"/>
      <c r="BR138" s="85"/>
      <c r="BS138" s="237"/>
      <c r="BT138" s="85"/>
      <c r="BU138" s="85"/>
      <c r="BV138" s="85"/>
      <c r="BW138" s="85"/>
      <c r="BX138" s="85"/>
      <c r="BY138" s="85"/>
      <c r="BZ138" s="85" t="str">
        <f t="shared" si="98"/>
        <v/>
      </c>
      <c r="CA138" s="85"/>
      <c r="CB138" s="85"/>
      <c r="CC138" s="85" t="str">
        <f t="shared" si="99"/>
        <v/>
      </c>
      <c r="CD138" s="85"/>
      <c r="CE138" s="85" t="str">
        <f t="shared" si="100"/>
        <v/>
      </c>
      <c r="CF138" s="85"/>
      <c r="CG138" s="85" t="str">
        <f t="shared" si="101"/>
        <v/>
      </c>
      <c r="CH138" s="271"/>
      <c r="CI138" s="85" t="str">
        <f t="shared" si="102"/>
        <v/>
      </c>
      <c r="CJ138" s="85" t="str">
        <f t="shared" si="103"/>
        <v/>
      </c>
      <c r="CK138" s="85" t="str">
        <f t="shared" si="104"/>
        <v/>
      </c>
      <c r="CL138" s="85"/>
      <c r="CM138" s="85" t="str">
        <f t="shared" si="105"/>
        <v/>
      </c>
      <c r="CN138" s="238"/>
      <c r="CO138" s="238" t="s">
        <v>5304</v>
      </c>
      <c r="CP138" s="112"/>
      <c r="CQ138" s="112"/>
      <c r="CR138" s="133" t="str">
        <f t="shared" ca="1" si="106"/>
        <v/>
      </c>
      <c r="CS138" s="112"/>
      <c r="CT138" s="112"/>
      <c r="CU138" s="112"/>
      <c r="CV138" s="119"/>
    </row>
    <row r="139" spans="1:100" collapsed="1" x14ac:dyDescent="0.2">
      <c r="A139" s="237"/>
      <c r="B139" s="237"/>
      <c r="C139" s="89" t="str">
        <f t="shared" si="78"/>
        <v/>
      </c>
      <c r="D139" s="85"/>
      <c r="E139" s="85"/>
      <c r="F139" s="237"/>
      <c r="G139" s="237"/>
      <c r="H139" s="237"/>
      <c r="I139" s="237"/>
      <c r="J139" s="89" t="str">
        <f t="shared" si="79"/>
        <v/>
      </c>
      <c r="K139" s="85"/>
      <c r="L139" s="85"/>
      <c r="M139" s="85" t="str">
        <f t="shared" si="80"/>
        <v/>
      </c>
      <c r="N139" s="86"/>
      <c r="O139" s="89" t="str">
        <f t="shared" si="81"/>
        <v/>
      </c>
      <c r="P139" s="237"/>
      <c r="Q139" s="89" t="str">
        <f t="shared" si="82"/>
        <v/>
      </c>
      <c r="R139" s="237"/>
      <c r="S139" s="89" t="str">
        <f t="shared" si="83"/>
        <v/>
      </c>
      <c r="T139" s="85"/>
      <c r="U139" s="89" t="str">
        <f t="shared" si="84"/>
        <v/>
      </c>
      <c r="V139" s="409" t="str">
        <f t="shared" si="85"/>
        <v/>
      </c>
      <c r="W139" s="85"/>
      <c r="X139" s="89" t="str">
        <f t="shared" si="86"/>
        <v/>
      </c>
      <c r="Y139" s="237"/>
      <c r="Z139" s="89" t="str">
        <f t="shared" si="87"/>
        <v/>
      </c>
      <c r="AA139" s="237"/>
      <c r="AB139" s="85"/>
      <c r="AC139" s="85"/>
      <c r="AD139" s="237"/>
      <c r="AE139" s="89" t="str">
        <f t="shared" si="88"/>
        <v/>
      </c>
      <c r="AF139" s="85"/>
      <c r="AG139" s="85" t="str">
        <f t="shared" si="89"/>
        <v/>
      </c>
      <c r="AH139" s="237"/>
      <c r="AI139" s="237" t="str">
        <f t="shared" si="90"/>
        <v/>
      </c>
      <c r="AJ139" s="237"/>
      <c r="AK139" s="237"/>
      <c r="AL139" s="237" t="str">
        <f t="shared" si="91"/>
        <v/>
      </c>
      <c r="AM139" s="271"/>
      <c r="AN139" s="237"/>
      <c r="AO139" s="89" t="str">
        <f t="shared" si="92"/>
        <v/>
      </c>
      <c r="AP139" s="85"/>
      <c r="AQ139" s="85"/>
      <c r="AR139" s="410"/>
      <c r="AS139" s="237"/>
      <c r="AT139" s="89" t="str">
        <f t="shared" si="93"/>
        <v/>
      </c>
      <c r="AU139" s="85"/>
      <c r="AV139" s="85"/>
      <c r="AW139" s="411"/>
      <c r="AX139" s="237"/>
      <c r="AY139" s="237" t="str">
        <f t="shared" si="94"/>
        <v/>
      </c>
      <c r="AZ139" s="237"/>
      <c r="BA139" s="89" t="str">
        <f t="shared" si="95"/>
        <v/>
      </c>
      <c r="BB139" s="85"/>
      <c r="BC139" s="237"/>
      <c r="BD139" s="89" t="str">
        <f t="shared" si="96"/>
        <v/>
      </c>
      <c r="BE139" s="85"/>
      <c r="BF139" s="237" t="str">
        <f t="shared" si="97"/>
        <v/>
      </c>
      <c r="BG139" s="85"/>
      <c r="BH139" s="85"/>
      <c r="BI139" s="85"/>
      <c r="BJ139" s="85"/>
      <c r="BK139" s="237"/>
      <c r="BL139" s="237"/>
      <c r="BM139" s="412"/>
      <c r="BN139" s="412"/>
      <c r="BO139" s="85"/>
      <c r="BP139" s="85"/>
      <c r="BQ139" s="85"/>
      <c r="BR139" s="85"/>
      <c r="BS139" s="237"/>
      <c r="BT139" s="85"/>
      <c r="BU139" s="85"/>
      <c r="BV139" s="85"/>
      <c r="BW139" s="85"/>
      <c r="BX139" s="85"/>
      <c r="BY139" s="85"/>
      <c r="BZ139" s="85" t="str">
        <f t="shared" si="98"/>
        <v/>
      </c>
      <c r="CA139" s="85"/>
      <c r="CB139" s="85"/>
      <c r="CC139" s="85" t="str">
        <f t="shared" si="99"/>
        <v/>
      </c>
      <c r="CD139" s="85"/>
      <c r="CE139" s="85" t="str">
        <f t="shared" si="100"/>
        <v/>
      </c>
      <c r="CF139" s="85"/>
      <c r="CG139" s="85" t="str">
        <f t="shared" si="101"/>
        <v/>
      </c>
      <c r="CH139" s="271"/>
      <c r="CI139" s="85" t="str">
        <f t="shared" si="102"/>
        <v/>
      </c>
      <c r="CJ139" s="85" t="str">
        <f t="shared" si="103"/>
        <v/>
      </c>
      <c r="CK139" s="85" t="str">
        <f t="shared" si="104"/>
        <v/>
      </c>
      <c r="CL139" s="85"/>
      <c r="CM139" s="85" t="str">
        <f t="shared" si="105"/>
        <v/>
      </c>
      <c r="CN139" s="238"/>
      <c r="CO139" s="238" t="s">
        <v>5304</v>
      </c>
      <c r="CP139" s="112"/>
      <c r="CQ139" s="112"/>
      <c r="CR139" s="133" t="str">
        <f t="shared" ca="1" si="106"/>
        <v/>
      </c>
      <c r="CS139" s="112"/>
      <c r="CT139" s="112"/>
      <c r="CU139" s="112"/>
      <c r="CV139" s="119"/>
    </row>
    <row r="140" spans="1:100" collapsed="1" x14ac:dyDescent="0.2">
      <c r="A140" s="237"/>
      <c r="B140" s="237"/>
      <c r="C140" s="89" t="str">
        <f t="shared" si="78"/>
        <v/>
      </c>
      <c r="D140" s="85"/>
      <c r="E140" s="85"/>
      <c r="F140" s="237"/>
      <c r="G140" s="237"/>
      <c r="H140" s="237"/>
      <c r="I140" s="237"/>
      <c r="J140" s="89" t="str">
        <f t="shared" si="79"/>
        <v/>
      </c>
      <c r="K140" s="85"/>
      <c r="L140" s="85"/>
      <c r="M140" s="85" t="str">
        <f t="shared" si="80"/>
        <v/>
      </c>
      <c r="N140" s="86"/>
      <c r="O140" s="89" t="str">
        <f t="shared" si="81"/>
        <v/>
      </c>
      <c r="P140" s="237"/>
      <c r="Q140" s="89" t="str">
        <f t="shared" si="82"/>
        <v/>
      </c>
      <c r="R140" s="237"/>
      <c r="S140" s="89" t="str">
        <f t="shared" si="83"/>
        <v/>
      </c>
      <c r="T140" s="85"/>
      <c r="U140" s="89" t="str">
        <f t="shared" si="84"/>
        <v/>
      </c>
      <c r="V140" s="409" t="str">
        <f t="shared" si="85"/>
        <v/>
      </c>
      <c r="W140" s="85"/>
      <c r="X140" s="89" t="str">
        <f t="shared" si="86"/>
        <v/>
      </c>
      <c r="Y140" s="237"/>
      <c r="Z140" s="89" t="str">
        <f t="shared" si="87"/>
        <v/>
      </c>
      <c r="AA140" s="237"/>
      <c r="AB140" s="85"/>
      <c r="AC140" s="85"/>
      <c r="AD140" s="237"/>
      <c r="AE140" s="89" t="str">
        <f t="shared" si="88"/>
        <v/>
      </c>
      <c r="AF140" s="85"/>
      <c r="AG140" s="85" t="str">
        <f t="shared" si="89"/>
        <v/>
      </c>
      <c r="AH140" s="237"/>
      <c r="AI140" s="237" t="str">
        <f t="shared" si="90"/>
        <v/>
      </c>
      <c r="AJ140" s="237"/>
      <c r="AK140" s="237"/>
      <c r="AL140" s="237" t="str">
        <f t="shared" si="91"/>
        <v/>
      </c>
      <c r="AM140" s="271"/>
      <c r="AN140" s="237"/>
      <c r="AO140" s="89" t="str">
        <f t="shared" si="92"/>
        <v/>
      </c>
      <c r="AP140" s="85"/>
      <c r="AQ140" s="85"/>
      <c r="AR140" s="410"/>
      <c r="AS140" s="237"/>
      <c r="AT140" s="89" t="str">
        <f t="shared" si="93"/>
        <v/>
      </c>
      <c r="AU140" s="85"/>
      <c r="AV140" s="85"/>
      <c r="AW140" s="411"/>
      <c r="AX140" s="237"/>
      <c r="AY140" s="237" t="str">
        <f t="shared" si="94"/>
        <v/>
      </c>
      <c r="AZ140" s="237"/>
      <c r="BA140" s="89" t="str">
        <f t="shared" si="95"/>
        <v/>
      </c>
      <c r="BB140" s="85"/>
      <c r="BC140" s="237"/>
      <c r="BD140" s="89" t="str">
        <f t="shared" si="96"/>
        <v/>
      </c>
      <c r="BE140" s="85"/>
      <c r="BF140" s="237" t="str">
        <f t="shared" si="97"/>
        <v/>
      </c>
      <c r="BG140" s="85"/>
      <c r="BH140" s="85"/>
      <c r="BI140" s="85"/>
      <c r="BJ140" s="85"/>
      <c r="BK140" s="237"/>
      <c r="BL140" s="237"/>
      <c r="BM140" s="412"/>
      <c r="BN140" s="412"/>
      <c r="BO140" s="85"/>
      <c r="BP140" s="85"/>
      <c r="BQ140" s="85"/>
      <c r="BR140" s="85"/>
      <c r="BS140" s="237"/>
      <c r="BT140" s="85"/>
      <c r="BU140" s="85"/>
      <c r="BV140" s="85"/>
      <c r="BW140" s="85"/>
      <c r="BX140" s="85"/>
      <c r="BY140" s="85"/>
      <c r="BZ140" s="85" t="str">
        <f t="shared" si="98"/>
        <v/>
      </c>
      <c r="CA140" s="85"/>
      <c r="CB140" s="85"/>
      <c r="CC140" s="85" t="str">
        <f t="shared" si="99"/>
        <v/>
      </c>
      <c r="CD140" s="85"/>
      <c r="CE140" s="85" t="str">
        <f t="shared" si="100"/>
        <v/>
      </c>
      <c r="CF140" s="85"/>
      <c r="CG140" s="85" t="str">
        <f t="shared" si="101"/>
        <v/>
      </c>
      <c r="CH140" s="271"/>
      <c r="CI140" s="85" t="str">
        <f t="shared" si="102"/>
        <v/>
      </c>
      <c r="CJ140" s="85" t="str">
        <f t="shared" si="103"/>
        <v/>
      </c>
      <c r="CK140" s="85" t="str">
        <f t="shared" si="104"/>
        <v/>
      </c>
      <c r="CL140" s="85"/>
      <c r="CM140" s="85" t="str">
        <f t="shared" si="105"/>
        <v/>
      </c>
      <c r="CN140" s="238"/>
      <c r="CO140" s="238" t="s">
        <v>5304</v>
      </c>
      <c r="CP140" s="112"/>
      <c r="CQ140" s="112"/>
      <c r="CR140" s="133" t="str">
        <f t="shared" ca="1" si="106"/>
        <v/>
      </c>
      <c r="CS140" s="112"/>
      <c r="CT140" s="112"/>
      <c r="CU140" s="112"/>
      <c r="CV140" s="119"/>
    </row>
    <row r="141" spans="1:100" collapsed="1" x14ac:dyDescent="0.2">
      <c r="A141" s="237"/>
      <c r="B141" s="237"/>
      <c r="C141" s="89" t="str">
        <f t="shared" si="78"/>
        <v/>
      </c>
      <c r="D141" s="85"/>
      <c r="E141" s="85"/>
      <c r="F141" s="237"/>
      <c r="G141" s="237"/>
      <c r="H141" s="237"/>
      <c r="I141" s="237"/>
      <c r="J141" s="89" t="str">
        <f t="shared" si="79"/>
        <v/>
      </c>
      <c r="K141" s="85"/>
      <c r="L141" s="85"/>
      <c r="M141" s="85" t="str">
        <f t="shared" si="80"/>
        <v/>
      </c>
      <c r="N141" s="86"/>
      <c r="O141" s="89" t="str">
        <f t="shared" si="81"/>
        <v/>
      </c>
      <c r="P141" s="237"/>
      <c r="Q141" s="89" t="str">
        <f t="shared" si="82"/>
        <v/>
      </c>
      <c r="R141" s="237"/>
      <c r="S141" s="89" t="str">
        <f t="shared" si="83"/>
        <v/>
      </c>
      <c r="T141" s="85"/>
      <c r="U141" s="89" t="str">
        <f t="shared" si="84"/>
        <v/>
      </c>
      <c r="V141" s="409" t="str">
        <f t="shared" si="85"/>
        <v/>
      </c>
      <c r="W141" s="85"/>
      <c r="X141" s="89" t="str">
        <f t="shared" si="86"/>
        <v/>
      </c>
      <c r="Y141" s="237"/>
      <c r="Z141" s="89" t="str">
        <f t="shared" si="87"/>
        <v/>
      </c>
      <c r="AA141" s="237"/>
      <c r="AB141" s="85"/>
      <c r="AC141" s="85"/>
      <c r="AD141" s="237"/>
      <c r="AE141" s="89" t="str">
        <f t="shared" si="88"/>
        <v/>
      </c>
      <c r="AF141" s="85"/>
      <c r="AG141" s="85" t="str">
        <f t="shared" si="89"/>
        <v/>
      </c>
      <c r="AH141" s="237"/>
      <c r="AI141" s="237" t="str">
        <f t="shared" si="90"/>
        <v/>
      </c>
      <c r="AJ141" s="237"/>
      <c r="AK141" s="237"/>
      <c r="AL141" s="237" t="str">
        <f t="shared" si="91"/>
        <v/>
      </c>
      <c r="AM141" s="271"/>
      <c r="AN141" s="237"/>
      <c r="AO141" s="89" t="str">
        <f t="shared" si="92"/>
        <v/>
      </c>
      <c r="AP141" s="85"/>
      <c r="AQ141" s="85"/>
      <c r="AR141" s="410"/>
      <c r="AS141" s="237"/>
      <c r="AT141" s="89" t="str">
        <f t="shared" si="93"/>
        <v/>
      </c>
      <c r="AU141" s="85"/>
      <c r="AV141" s="85"/>
      <c r="AW141" s="411"/>
      <c r="AX141" s="237"/>
      <c r="AY141" s="237" t="str">
        <f t="shared" si="94"/>
        <v/>
      </c>
      <c r="AZ141" s="237"/>
      <c r="BA141" s="89" t="str">
        <f t="shared" si="95"/>
        <v/>
      </c>
      <c r="BB141" s="85"/>
      <c r="BC141" s="237"/>
      <c r="BD141" s="89" t="str">
        <f t="shared" si="96"/>
        <v/>
      </c>
      <c r="BE141" s="85"/>
      <c r="BF141" s="237" t="str">
        <f t="shared" si="97"/>
        <v/>
      </c>
      <c r="BG141" s="85"/>
      <c r="BH141" s="85"/>
      <c r="BI141" s="85"/>
      <c r="BJ141" s="85"/>
      <c r="BK141" s="237"/>
      <c r="BL141" s="237"/>
      <c r="BM141" s="412"/>
      <c r="BN141" s="412"/>
      <c r="BO141" s="85"/>
      <c r="BP141" s="85"/>
      <c r="BQ141" s="85"/>
      <c r="BR141" s="85"/>
      <c r="BS141" s="237"/>
      <c r="BT141" s="85"/>
      <c r="BU141" s="85"/>
      <c r="BV141" s="85"/>
      <c r="BW141" s="85"/>
      <c r="BX141" s="85"/>
      <c r="BY141" s="85"/>
      <c r="BZ141" s="85" t="str">
        <f t="shared" si="98"/>
        <v/>
      </c>
      <c r="CA141" s="85"/>
      <c r="CB141" s="85"/>
      <c r="CC141" s="85" t="str">
        <f t="shared" si="99"/>
        <v/>
      </c>
      <c r="CD141" s="85"/>
      <c r="CE141" s="85" t="str">
        <f t="shared" si="100"/>
        <v/>
      </c>
      <c r="CF141" s="85"/>
      <c r="CG141" s="85" t="str">
        <f t="shared" si="101"/>
        <v/>
      </c>
      <c r="CH141" s="271"/>
      <c r="CI141" s="85" t="str">
        <f t="shared" si="102"/>
        <v/>
      </c>
      <c r="CJ141" s="85" t="str">
        <f t="shared" si="103"/>
        <v/>
      </c>
      <c r="CK141" s="85" t="str">
        <f t="shared" si="104"/>
        <v/>
      </c>
      <c r="CL141" s="85"/>
      <c r="CM141" s="85" t="str">
        <f t="shared" si="105"/>
        <v/>
      </c>
      <c r="CN141" s="238"/>
      <c r="CO141" s="238" t="s">
        <v>5304</v>
      </c>
      <c r="CP141" s="112"/>
      <c r="CQ141" s="112"/>
      <c r="CR141" s="133" t="str">
        <f t="shared" ca="1" si="106"/>
        <v/>
      </c>
      <c r="CS141" s="112"/>
      <c r="CT141" s="112"/>
      <c r="CU141" s="112"/>
      <c r="CV141" s="119"/>
    </row>
    <row r="142" spans="1:100" collapsed="1" x14ac:dyDescent="0.2">
      <c r="A142" s="237"/>
      <c r="B142" s="237"/>
      <c r="C142" s="89" t="str">
        <f t="shared" si="78"/>
        <v/>
      </c>
      <c r="D142" s="85"/>
      <c r="E142" s="85"/>
      <c r="F142" s="237"/>
      <c r="G142" s="237"/>
      <c r="H142" s="237"/>
      <c r="I142" s="237"/>
      <c r="J142" s="89" t="str">
        <f t="shared" si="79"/>
        <v/>
      </c>
      <c r="K142" s="85"/>
      <c r="L142" s="85"/>
      <c r="M142" s="85" t="str">
        <f t="shared" si="80"/>
        <v/>
      </c>
      <c r="N142" s="86"/>
      <c r="O142" s="89" t="str">
        <f t="shared" si="81"/>
        <v/>
      </c>
      <c r="P142" s="237"/>
      <c r="Q142" s="89" t="str">
        <f t="shared" si="82"/>
        <v/>
      </c>
      <c r="R142" s="237"/>
      <c r="S142" s="89" t="str">
        <f t="shared" si="83"/>
        <v/>
      </c>
      <c r="T142" s="85"/>
      <c r="U142" s="89" t="str">
        <f t="shared" si="84"/>
        <v/>
      </c>
      <c r="V142" s="409" t="str">
        <f t="shared" si="85"/>
        <v/>
      </c>
      <c r="W142" s="85"/>
      <c r="X142" s="89" t="str">
        <f t="shared" si="86"/>
        <v/>
      </c>
      <c r="Y142" s="237"/>
      <c r="Z142" s="89" t="str">
        <f t="shared" si="87"/>
        <v/>
      </c>
      <c r="AA142" s="237"/>
      <c r="AB142" s="85"/>
      <c r="AC142" s="85"/>
      <c r="AD142" s="237"/>
      <c r="AE142" s="89" t="str">
        <f t="shared" si="88"/>
        <v/>
      </c>
      <c r="AF142" s="85"/>
      <c r="AG142" s="85" t="str">
        <f t="shared" si="89"/>
        <v/>
      </c>
      <c r="AH142" s="237"/>
      <c r="AI142" s="237" t="str">
        <f t="shared" si="90"/>
        <v/>
      </c>
      <c r="AJ142" s="237"/>
      <c r="AK142" s="237"/>
      <c r="AL142" s="237" t="str">
        <f t="shared" si="91"/>
        <v/>
      </c>
      <c r="AM142" s="271"/>
      <c r="AN142" s="237"/>
      <c r="AO142" s="89" t="str">
        <f t="shared" si="92"/>
        <v/>
      </c>
      <c r="AP142" s="85"/>
      <c r="AQ142" s="85"/>
      <c r="AR142" s="410"/>
      <c r="AS142" s="237"/>
      <c r="AT142" s="89" t="str">
        <f t="shared" si="93"/>
        <v/>
      </c>
      <c r="AU142" s="85"/>
      <c r="AV142" s="85"/>
      <c r="AW142" s="411"/>
      <c r="AX142" s="237"/>
      <c r="AY142" s="237" t="str">
        <f t="shared" si="94"/>
        <v/>
      </c>
      <c r="AZ142" s="237"/>
      <c r="BA142" s="89" t="str">
        <f t="shared" si="95"/>
        <v/>
      </c>
      <c r="BB142" s="85"/>
      <c r="BC142" s="237"/>
      <c r="BD142" s="89" t="str">
        <f t="shared" si="96"/>
        <v/>
      </c>
      <c r="BE142" s="85"/>
      <c r="BF142" s="237" t="str">
        <f t="shared" si="97"/>
        <v/>
      </c>
      <c r="BG142" s="85"/>
      <c r="BH142" s="85"/>
      <c r="BI142" s="85"/>
      <c r="BJ142" s="85"/>
      <c r="BK142" s="237"/>
      <c r="BL142" s="237"/>
      <c r="BM142" s="412"/>
      <c r="BN142" s="412"/>
      <c r="BO142" s="85"/>
      <c r="BP142" s="85"/>
      <c r="BQ142" s="85"/>
      <c r="BR142" s="85"/>
      <c r="BS142" s="237"/>
      <c r="BT142" s="85"/>
      <c r="BU142" s="85"/>
      <c r="BV142" s="85"/>
      <c r="BW142" s="85"/>
      <c r="BX142" s="85"/>
      <c r="BY142" s="85"/>
      <c r="BZ142" s="85" t="str">
        <f t="shared" si="98"/>
        <v/>
      </c>
      <c r="CA142" s="85"/>
      <c r="CB142" s="85"/>
      <c r="CC142" s="85" t="str">
        <f t="shared" si="99"/>
        <v/>
      </c>
      <c r="CD142" s="85"/>
      <c r="CE142" s="85" t="str">
        <f t="shared" si="100"/>
        <v/>
      </c>
      <c r="CF142" s="85"/>
      <c r="CG142" s="85" t="str">
        <f t="shared" si="101"/>
        <v/>
      </c>
      <c r="CH142" s="271"/>
      <c r="CI142" s="85" t="str">
        <f t="shared" si="102"/>
        <v/>
      </c>
      <c r="CJ142" s="85" t="str">
        <f t="shared" si="103"/>
        <v/>
      </c>
      <c r="CK142" s="85" t="str">
        <f t="shared" si="104"/>
        <v/>
      </c>
      <c r="CL142" s="85"/>
      <c r="CM142" s="85" t="str">
        <f t="shared" si="105"/>
        <v/>
      </c>
      <c r="CN142" s="238"/>
      <c r="CO142" s="238" t="s">
        <v>5304</v>
      </c>
      <c r="CP142" s="112"/>
      <c r="CQ142" s="112"/>
      <c r="CR142" s="133" t="str">
        <f t="shared" ca="1" si="106"/>
        <v/>
      </c>
      <c r="CS142" s="112"/>
      <c r="CT142" s="112"/>
      <c r="CU142" s="112"/>
      <c r="CV142" s="119"/>
    </row>
    <row r="143" spans="1:100" collapsed="1" x14ac:dyDescent="0.2">
      <c r="A143" s="237"/>
      <c r="B143" s="237"/>
      <c r="C143" s="89" t="str">
        <f t="shared" si="78"/>
        <v/>
      </c>
      <c r="D143" s="85"/>
      <c r="E143" s="85"/>
      <c r="F143" s="237"/>
      <c r="G143" s="237"/>
      <c r="H143" s="237"/>
      <c r="I143" s="237"/>
      <c r="J143" s="89" t="str">
        <f t="shared" si="79"/>
        <v/>
      </c>
      <c r="K143" s="85"/>
      <c r="L143" s="85"/>
      <c r="M143" s="85" t="str">
        <f t="shared" si="80"/>
        <v/>
      </c>
      <c r="N143" s="86"/>
      <c r="O143" s="89" t="str">
        <f t="shared" si="81"/>
        <v/>
      </c>
      <c r="P143" s="237"/>
      <c r="Q143" s="89" t="str">
        <f t="shared" si="82"/>
        <v/>
      </c>
      <c r="R143" s="237"/>
      <c r="S143" s="89" t="str">
        <f t="shared" si="83"/>
        <v/>
      </c>
      <c r="T143" s="85"/>
      <c r="U143" s="89" t="str">
        <f t="shared" si="84"/>
        <v/>
      </c>
      <c r="V143" s="409" t="str">
        <f t="shared" si="85"/>
        <v/>
      </c>
      <c r="W143" s="85"/>
      <c r="X143" s="89" t="str">
        <f t="shared" si="86"/>
        <v/>
      </c>
      <c r="Y143" s="237"/>
      <c r="Z143" s="89" t="str">
        <f t="shared" si="87"/>
        <v/>
      </c>
      <c r="AA143" s="237"/>
      <c r="AB143" s="85"/>
      <c r="AC143" s="85"/>
      <c r="AD143" s="237"/>
      <c r="AE143" s="89" t="str">
        <f t="shared" si="88"/>
        <v/>
      </c>
      <c r="AF143" s="85"/>
      <c r="AG143" s="85" t="str">
        <f t="shared" si="89"/>
        <v/>
      </c>
      <c r="AH143" s="237"/>
      <c r="AI143" s="237" t="str">
        <f t="shared" si="90"/>
        <v/>
      </c>
      <c r="AJ143" s="237"/>
      <c r="AK143" s="237"/>
      <c r="AL143" s="237" t="str">
        <f t="shared" si="91"/>
        <v/>
      </c>
      <c r="AM143" s="271"/>
      <c r="AN143" s="237"/>
      <c r="AO143" s="89" t="str">
        <f t="shared" si="92"/>
        <v/>
      </c>
      <c r="AP143" s="85"/>
      <c r="AQ143" s="85"/>
      <c r="AR143" s="410"/>
      <c r="AS143" s="237"/>
      <c r="AT143" s="89" t="str">
        <f t="shared" si="93"/>
        <v/>
      </c>
      <c r="AU143" s="85"/>
      <c r="AV143" s="85"/>
      <c r="AW143" s="411"/>
      <c r="AX143" s="237"/>
      <c r="AY143" s="237" t="str">
        <f t="shared" si="94"/>
        <v/>
      </c>
      <c r="AZ143" s="237"/>
      <c r="BA143" s="89" t="str">
        <f t="shared" si="95"/>
        <v/>
      </c>
      <c r="BB143" s="85"/>
      <c r="BC143" s="237"/>
      <c r="BD143" s="89" t="str">
        <f t="shared" si="96"/>
        <v/>
      </c>
      <c r="BE143" s="85"/>
      <c r="BF143" s="237" t="str">
        <f t="shared" si="97"/>
        <v/>
      </c>
      <c r="BG143" s="85"/>
      <c r="BH143" s="85"/>
      <c r="BI143" s="85"/>
      <c r="BJ143" s="85"/>
      <c r="BK143" s="237"/>
      <c r="BL143" s="237"/>
      <c r="BM143" s="412"/>
      <c r="BN143" s="412"/>
      <c r="BO143" s="85"/>
      <c r="BP143" s="85"/>
      <c r="BQ143" s="85"/>
      <c r="BR143" s="85"/>
      <c r="BS143" s="237"/>
      <c r="BT143" s="85"/>
      <c r="BU143" s="85"/>
      <c r="BV143" s="85"/>
      <c r="BW143" s="85"/>
      <c r="BX143" s="85"/>
      <c r="BY143" s="85"/>
      <c r="BZ143" s="85" t="str">
        <f t="shared" si="98"/>
        <v/>
      </c>
      <c r="CA143" s="85"/>
      <c r="CB143" s="85"/>
      <c r="CC143" s="85" t="str">
        <f t="shared" si="99"/>
        <v/>
      </c>
      <c r="CD143" s="85"/>
      <c r="CE143" s="85" t="str">
        <f t="shared" si="100"/>
        <v/>
      </c>
      <c r="CF143" s="85"/>
      <c r="CG143" s="85" t="str">
        <f t="shared" si="101"/>
        <v/>
      </c>
      <c r="CH143" s="271"/>
      <c r="CI143" s="85" t="str">
        <f t="shared" si="102"/>
        <v/>
      </c>
      <c r="CJ143" s="85" t="str">
        <f t="shared" si="103"/>
        <v/>
      </c>
      <c r="CK143" s="85" t="str">
        <f t="shared" si="104"/>
        <v/>
      </c>
      <c r="CL143" s="85"/>
      <c r="CM143" s="85" t="str">
        <f t="shared" si="105"/>
        <v/>
      </c>
      <c r="CN143" s="238"/>
      <c r="CO143" s="238" t="s">
        <v>5304</v>
      </c>
      <c r="CP143" s="112"/>
      <c r="CQ143" s="112"/>
      <c r="CR143" s="133" t="str">
        <f t="shared" ca="1" si="106"/>
        <v/>
      </c>
      <c r="CS143" s="112"/>
      <c r="CT143" s="112"/>
      <c r="CU143" s="112"/>
      <c r="CV143" s="119"/>
    </row>
    <row r="144" spans="1:100" collapsed="1" x14ac:dyDescent="0.2">
      <c r="A144" s="237"/>
      <c r="B144" s="237"/>
      <c r="C144" s="89" t="str">
        <f t="shared" si="78"/>
        <v/>
      </c>
      <c r="D144" s="85"/>
      <c r="E144" s="85"/>
      <c r="F144" s="237"/>
      <c r="G144" s="237"/>
      <c r="H144" s="237"/>
      <c r="I144" s="237"/>
      <c r="J144" s="89" t="str">
        <f t="shared" si="79"/>
        <v/>
      </c>
      <c r="K144" s="85"/>
      <c r="L144" s="85"/>
      <c r="M144" s="85" t="str">
        <f t="shared" si="80"/>
        <v/>
      </c>
      <c r="N144" s="86"/>
      <c r="O144" s="89" t="str">
        <f t="shared" si="81"/>
        <v/>
      </c>
      <c r="P144" s="237"/>
      <c r="Q144" s="89" t="str">
        <f t="shared" si="82"/>
        <v/>
      </c>
      <c r="R144" s="237"/>
      <c r="S144" s="89" t="str">
        <f t="shared" si="83"/>
        <v/>
      </c>
      <c r="T144" s="85"/>
      <c r="U144" s="89" t="str">
        <f t="shared" si="84"/>
        <v/>
      </c>
      <c r="V144" s="409" t="str">
        <f t="shared" si="85"/>
        <v/>
      </c>
      <c r="W144" s="85"/>
      <c r="X144" s="89" t="str">
        <f t="shared" si="86"/>
        <v/>
      </c>
      <c r="Y144" s="237"/>
      <c r="Z144" s="89" t="str">
        <f t="shared" si="87"/>
        <v/>
      </c>
      <c r="AA144" s="237"/>
      <c r="AB144" s="85"/>
      <c r="AC144" s="85"/>
      <c r="AD144" s="237"/>
      <c r="AE144" s="89" t="str">
        <f t="shared" si="88"/>
        <v/>
      </c>
      <c r="AF144" s="85"/>
      <c r="AG144" s="85" t="str">
        <f t="shared" si="89"/>
        <v/>
      </c>
      <c r="AH144" s="237"/>
      <c r="AI144" s="237" t="str">
        <f t="shared" si="90"/>
        <v/>
      </c>
      <c r="AJ144" s="237"/>
      <c r="AK144" s="237"/>
      <c r="AL144" s="237" t="str">
        <f t="shared" si="91"/>
        <v/>
      </c>
      <c r="AM144" s="271"/>
      <c r="AN144" s="237"/>
      <c r="AO144" s="89" t="str">
        <f t="shared" si="92"/>
        <v/>
      </c>
      <c r="AP144" s="85"/>
      <c r="AQ144" s="85"/>
      <c r="AR144" s="410"/>
      <c r="AS144" s="237"/>
      <c r="AT144" s="89" t="str">
        <f t="shared" si="93"/>
        <v/>
      </c>
      <c r="AU144" s="85"/>
      <c r="AV144" s="85"/>
      <c r="AW144" s="411"/>
      <c r="AX144" s="237"/>
      <c r="AY144" s="237" t="str">
        <f t="shared" si="94"/>
        <v/>
      </c>
      <c r="AZ144" s="237"/>
      <c r="BA144" s="89" t="str">
        <f t="shared" si="95"/>
        <v/>
      </c>
      <c r="BB144" s="85"/>
      <c r="BC144" s="237"/>
      <c r="BD144" s="89" t="str">
        <f t="shared" si="96"/>
        <v/>
      </c>
      <c r="BE144" s="85"/>
      <c r="BF144" s="237" t="str">
        <f t="shared" si="97"/>
        <v/>
      </c>
      <c r="BG144" s="85"/>
      <c r="BH144" s="85"/>
      <c r="BI144" s="85"/>
      <c r="BJ144" s="85"/>
      <c r="BK144" s="237"/>
      <c r="BL144" s="237"/>
      <c r="BM144" s="412"/>
      <c r="BN144" s="412"/>
      <c r="BO144" s="85"/>
      <c r="BP144" s="85"/>
      <c r="BQ144" s="85"/>
      <c r="BR144" s="85"/>
      <c r="BS144" s="237"/>
      <c r="BT144" s="85"/>
      <c r="BU144" s="85"/>
      <c r="BV144" s="85"/>
      <c r="BW144" s="85"/>
      <c r="BX144" s="85"/>
      <c r="BY144" s="85"/>
      <c r="BZ144" s="85" t="str">
        <f t="shared" si="98"/>
        <v/>
      </c>
      <c r="CA144" s="85"/>
      <c r="CB144" s="85"/>
      <c r="CC144" s="85" t="str">
        <f t="shared" si="99"/>
        <v/>
      </c>
      <c r="CD144" s="85"/>
      <c r="CE144" s="85" t="str">
        <f t="shared" si="100"/>
        <v/>
      </c>
      <c r="CF144" s="85"/>
      <c r="CG144" s="85" t="str">
        <f t="shared" si="101"/>
        <v/>
      </c>
      <c r="CH144" s="271"/>
      <c r="CI144" s="85" t="str">
        <f t="shared" si="102"/>
        <v/>
      </c>
      <c r="CJ144" s="85" t="str">
        <f t="shared" si="103"/>
        <v/>
      </c>
      <c r="CK144" s="85" t="str">
        <f t="shared" si="104"/>
        <v/>
      </c>
      <c r="CL144" s="85"/>
      <c r="CM144" s="85" t="str">
        <f t="shared" si="105"/>
        <v/>
      </c>
      <c r="CN144" s="238"/>
      <c r="CO144" s="238" t="s">
        <v>5304</v>
      </c>
      <c r="CP144" s="112"/>
      <c r="CQ144" s="112"/>
      <c r="CR144" s="133" t="str">
        <f t="shared" ca="1" si="106"/>
        <v/>
      </c>
      <c r="CS144" s="112"/>
      <c r="CT144" s="112"/>
      <c r="CU144" s="112"/>
      <c r="CV144" s="119"/>
    </row>
    <row r="145" spans="1:100" collapsed="1" x14ac:dyDescent="0.2">
      <c r="A145" s="237"/>
      <c r="B145" s="237"/>
      <c r="C145" s="89" t="str">
        <f t="shared" si="78"/>
        <v/>
      </c>
      <c r="D145" s="85"/>
      <c r="E145" s="85"/>
      <c r="F145" s="237"/>
      <c r="G145" s="237"/>
      <c r="H145" s="237"/>
      <c r="I145" s="237"/>
      <c r="J145" s="89" t="str">
        <f t="shared" si="79"/>
        <v/>
      </c>
      <c r="K145" s="85"/>
      <c r="L145" s="85"/>
      <c r="M145" s="85" t="str">
        <f t="shared" si="80"/>
        <v/>
      </c>
      <c r="N145" s="86"/>
      <c r="O145" s="89" t="str">
        <f t="shared" si="81"/>
        <v/>
      </c>
      <c r="P145" s="237"/>
      <c r="Q145" s="89" t="str">
        <f t="shared" si="82"/>
        <v/>
      </c>
      <c r="R145" s="237"/>
      <c r="S145" s="89" t="str">
        <f t="shared" si="83"/>
        <v/>
      </c>
      <c r="T145" s="85"/>
      <c r="U145" s="89" t="str">
        <f t="shared" si="84"/>
        <v/>
      </c>
      <c r="V145" s="409" t="str">
        <f t="shared" si="85"/>
        <v/>
      </c>
      <c r="W145" s="85"/>
      <c r="X145" s="89" t="str">
        <f t="shared" si="86"/>
        <v/>
      </c>
      <c r="Y145" s="237"/>
      <c r="Z145" s="89" t="str">
        <f t="shared" si="87"/>
        <v/>
      </c>
      <c r="AA145" s="237"/>
      <c r="AB145" s="85"/>
      <c r="AC145" s="85"/>
      <c r="AD145" s="237"/>
      <c r="AE145" s="89" t="str">
        <f t="shared" si="88"/>
        <v/>
      </c>
      <c r="AF145" s="85"/>
      <c r="AG145" s="85" t="str">
        <f t="shared" si="89"/>
        <v/>
      </c>
      <c r="AH145" s="237"/>
      <c r="AI145" s="237" t="str">
        <f t="shared" si="90"/>
        <v/>
      </c>
      <c r="AJ145" s="237"/>
      <c r="AK145" s="237"/>
      <c r="AL145" s="237" t="str">
        <f t="shared" si="91"/>
        <v/>
      </c>
      <c r="AM145" s="271"/>
      <c r="AN145" s="237"/>
      <c r="AO145" s="89" t="str">
        <f t="shared" si="92"/>
        <v/>
      </c>
      <c r="AP145" s="85"/>
      <c r="AQ145" s="85"/>
      <c r="AR145" s="410"/>
      <c r="AS145" s="237"/>
      <c r="AT145" s="89" t="str">
        <f t="shared" si="93"/>
        <v/>
      </c>
      <c r="AU145" s="85"/>
      <c r="AV145" s="85"/>
      <c r="AW145" s="411"/>
      <c r="AX145" s="237"/>
      <c r="AY145" s="237" t="str">
        <f t="shared" si="94"/>
        <v/>
      </c>
      <c r="AZ145" s="237"/>
      <c r="BA145" s="89" t="str">
        <f t="shared" si="95"/>
        <v/>
      </c>
      <c r="BB145" s="85"/>
      <c r="BC145" s="237"/>
      <c r="BD145" s="89" t="str">
        <f t="shared" si="96"/>
        <v/>
      </c>
      <c r="BE145" s="85"/>
      <c r="BF145" s="237" t="str">
        <f t="shared" si="97"/>
        <v/>
      </c>
      <c r="BG145" s="85"/>
      <c r="BH145" s="85"/>
      <c r="BI145" s="85"/>
      <c r="BJ145" s="85"/>
      <c r="BK145" s="237"/>
      <c r="BL145" s="237"/>
      <c r="BM145" s="412"/>
      <c r="BN145" s="412"/>
      <c r="BO145" s="85"/>
      <c r="BP145" s="85"/>
      <c r="BQ145" s="85"/>
      <c r="BR145" s="85"/>
      <c r="BS145" s="237"/>
      <c r="BT145" s="85"/>
      <c r="BU145" s="85"/>
      <c r="BV145" s="85"/>
      <c r="BW145" s="85"/>
      <c r="BX145" s="85"/>
      <c r="BY145" s="85"/>
      <c r="BZ145" s="85" t="str">
        <f t="shared" si="98"/>
        <v/>
      </c>
      <c r="CA145" s="85"/>
      <c r="CB145" s="85"/>
      <c r="CC145" s="85" t="str">
        <f t="shared" si="99"/>
        <v/>
      </c>
      <c r="CD145" s="85"/>
      <c r="CE145" s="85" t="str">
        <f t="shared" si="100"/>
        <v/>
      </c>
      <c r="CF145" s="85"/>
      <c r="CG145" s="85" t="str">
        <f t="shared" si="101"/>
        <v/>
      </c>
      <c r="CH145" s="271"/>
      <c r="CI145" s="85" t="str">
        <f t="shared" si="102"/>
        <v/>
      </c>
      <c r="CJ145" s="85" t="str">
        <f t="shared" si="103"/>
        <v/>
      </c>
      <c r="CK145" s="85" t="str">
        <f t="shared" si="104"/>
        <v/>
      </c>
      <c r="CL145" s="85"/>
      <c r="CM145" s="85" t="str">
        <f t="shared" si="105"/>
        <v/>
      </c>
      <c r="CN145" s="238"/>
      <c r="CO145" s="238" t="s">
        <v>5304</v>
      </c>
      <c r="CP145" s="112"/>
      <c r="CQ145" s="112"/>
      <c r="CR145" s="133" t="str">
        <f t="shared" ca="1" si="106"/>
        <v/>
      </c>
      <c r="CS145" s="112"/>
      <c r="CT145" s="112"/>
      <c r="CU145" s="112"/>
      <c r="CV145" s="119"/>
    </row>
    <row r="146" spans="1:100" collapsed="1" x14ac:dyDescent="0.2">
      <c r="A146" s="237"/>
      <c r="B146" s="237"/>
      <c r="C146" s="89" t="str">
        <f t="shared" si="78"/>
        <v/>
      </c>
      <c r="D146" s="85"/>
      <c r="E146" s="85"/>
      <c r="F146" s="237"/>
      <c r="G146" s="237"/>
      <c r="H146" s="237"/>
      <c r="I146" s="237"/>
      <c r="J146" s="89" t="str">
        <f t="shared" si="79"/>
        <v/>
      </c>
      <c r="K146" s="85"/>
      <c r="L146" s="85"/>
      <c r="M146" s="85" t="str">
        <f t="shared" si="80"/>
        <v/>
      </c>
      <c r="N146" s="86"/>
      <c r="O146" s="89" t="str">
        <f t="shared" si="81"/>
        <v/>
      </c>
      <c r="P146" s="237"/>
      <c r="Q146" s="89" t="str">
        <f t="shared" si="82"/>
        <v/>
      </c>
      <c r="R146" s="237"/>
      <c r="S146" s="89" t="str">
        <f t="shared" si="83"/>
        <v/>
      </c>
      <c r="T146" s="85"/>
      <c r="U146" s="89" t="str">
        <f t="shared" si="84"/>
        <v/>
      </c>
      <c r="V146" s="409" t="str">
        <f t="shared" si="85"/>
        <v/>
      </c>
      <c r="W146" s="85"/>
      <c r="X146" s="89" t="str">
        <f t="shared" si="86"/>
        <v/>
      </c>
      <c r="Y146" s="237"/>
      <c r="Z146" s="89" t="str">
        <f t="shared" si="87"/>
        <v/>
      </c>
      <c r="AA146" s="237"/>
      <c r="AB146" s="85"/>
      <c r="AC146" s="85"/>
      <c r="AD146" s="237"/>
      <c r="AE146" s="89" t="str">
        <f t="shared" si="88"/>
        <v/>
      </c>
      <c r="AF146" s="85"/>
      <c r="AG146" s="85" t="str">
        <f t="shared" si="89"/>
        <v/>
      </c>
      <c r="AH146" s="237"/>
      <c r="AI146" s="237" t="str">
        <f t="shared" si="90"/>
        <v/>
      </c>
      <c r="AJ146" s="237"/>
      <c r="AK146" s="237"/>
      <c r="AL146" s="237" t="str">
        <f t="shared" si="91"/>
        <v/>
      </c>
      <c r="AM146" s="271"/>
      <c r="AN146" s="237"/>
      <c r="AO146" s="89" t="str">
        <f t="shared" si="92"/>
        <v/>
      </c>
      <c r="AP146" s="85"/>
      <c r="AQ146" s="85"/>
      <c r="AR146" s="410"/>
      <c r="AS146" s="237"/>
      <c r="AT146" s="89" t="str">
        <f t="shared" si="93"/>
        <v/>
      </c>
      <c r="AU146" s="85"/>
      <c r="AV146" s="85"/>
      <c r="AW146" s="411"/>
      <c r="AX146" s="237"/>
      <c r="AY146" s="237" t="str">
        <f t="shared" si="94"/>
        <v/>
      </c>
      <c r="AZ146" s="237"/>
      <c r="BA146" s="89" t="str">
        <f t="shared" si="95"/>
        <v/>
      </c>
      <c r="BB146" s="85"/>
      <c r="BC146" s="237"/>
      <c r="BD146" s="89" t="str">
        <f t="shared" si="96"/>
        <v/>
      </c>
      <c r="BE146" s="85"/>
      <c r="BF146" s="237" t="str">
        <f t="shared" si="97"/>
        <v/>
      </c>
      <c r="BG146" s="85"/>
      <c r="BH146" s="85"/>
      <c r="BI146" s="85"/>
      <c r="BJ146" s="85"/>
      <c r="BK146" s="237"/>
      <c r="BL146" s="237"/>
      <c r="BM146" s="412"/>
      <c r="BN146" s="412"/>
      <c r="BO146" s="85"/>
      <c r="BP146" s="85"/>
      <c r="BQ146" s="85"/>
      <c r="BR146" s="85"/>
      <c r="BS146" s="237"/>
      <c r="BT146" s="85"/>
      <c r="BU146" s="85"/>
      <c r="BV146" s="85"/>
      <c r="BW146" s="85"/>
      <c r="BX146" s="85"/>
      <c r="BY146" s="85"/>
      <c r="BZ146" s="85" t="str">
        <f t="shared" si="98"/>
        <v/>
      </c>
      <c r="CA146" s="85"/>
      <c r="CB146" s="85"/>
      <c r="CC146" s="85" t="str">
        <f t="shared" si="99"/>
        <v/>
      </c>
      <c r="CD146" s="85"/>
      <c r="CE146" s="85" t="str">
        <f t="shared" si="100"/>
        <v/>
      </c>
      <c r="CF146" s="85"/>
      <c r="CG146" s="85" t="str">
        <f t="shared" si="101"/>
        <v/>
      </c>
      <c r="CH146" s="271"/>
      <c r="CI146" s="85" t="str">
        <f t="shared" si="102"/>
        <v/>
      </c>
      <c r="CJ146" s="85" t="str">
        <f t="shared" si="103"/>
        <v/>
      </c>
      <c r="CK146" s="85" t="str">
        <f t="shared" si="104"/>
        <v/>
      </c>
      <c r="CL146" s="85"/>
      <c r="CM146" s="85" t="str">
        <f t="shared" si="105"/>
        <v/>
      </c>
      <c r="CN146" s="238"/>
      <c r="CO146" s="238" t="s">
        <v>5304</v>
      </c>
      <c r="CP146" s="112"/>
      <c r="CQ146" s="112"/>
      <c r="CR146" s="133" t="str">
        <f t="shared" ca="1" si="106"/>
        <v/>
      </c>
      <c r="CS146" s="112"/>
      <c r="CT146" s="112"/>
      <c r="CU146" s="112"/>
      <c r="CV146" s="119"/>
    </row>
    <row r="147" spans="1:100" collapsed="1" x14ac:dyDescent="0.2">
      <c r="A147" s="237"/>
      <c r="B147" s="237"/>
      <c r="C147" s="89" t="str">
        <f t="shared" si="78"/>
        <v/>
      </c>
      <c r="D147" s="85"/>
      <c r="E147" s="85"/>
      <c r="F147" s="237"/>
      <c r="G147" s="237"/>
      <c r="H147" s="237"/>
      <c r="I147" s="237"/>
      <c r="J147" s="89" t="str">
        <f t="shared" si="79"/>
        <v/>
      </c>
      <c r="K147" s="85"/>
      <c r="L147" s="85"/>
      <c r="M147" s="85" t="str">
        <f t="shared" si="80"/>
        <v/>
      </c>
      <c r="N147" s="86"/>
      <c r="O147" s="89" t="str">
        <f t="shared" si="81"/>
        <v/>
      </c>
      <c r="P147" s="237"/>
      <c r="Q147" s="89" t="str">
        <f t="shared" si="82"/>
        <v/>
      </c>
      <c r="R147" s="237"/>
      <c r="S147" s="89" t="str">
        <f t="shared" si="83"/>
        <v/>
      </c>
      <c r="T147" s="85"/>
      <c r="U147" s="89" t="str">
        <f t="shared" si="84"/>
        <v/>
      </c>
      <c r="V147" s="409" t="str">
        <f t="shared" si="85"/>
        <v/>
      </c>
      <c r="W147" s="85"/>
      <c r="X147" s="89" t="str">
        <f t="shared" si="86"/>
        <v/>
      </c>
      <c r="Y147" s="237"/>
      <c r="Z147" s="89" t="str">
        <f t="shared" si="87"/>
        <v/>
      </c>
      <c r="AA147" s="237"/>
      <c r="AB147" s="85"/>
      <c r="AC147" s="85"/>
      <c r="AD147" s="237"/>
      <c r="AE147" s="89" t="str">
        <f t="shared" si="88"/>
        <v/>
      </c>
      <c r="AF147" s="85"/>
      <c r="AG147" s="85" t="str">
        <f t="shared" si="89"/>
        <v/>
      </c>
      <c r="AH147" s="237"/>
      <c r="AI147" s="237" t="str">
        <f t="shared" si="90"/>
        <v/>
      </c>
      <c r="AJ147" s="237"/>
      <c r="AK147" s="237"/>
      <c r="AL147" s="237" t="str">
        <f t="shared" si="91"/>
        <v/>
      </c>
      <c r="AM147" s="271"/>
      <c r="AN147" s="237"/>
      <c r="AO147" s="89" t="str">
        <f t="shared" si="92"/>
        <v/>
      </c>
      <c r="AP147" s="85"/>
      <c r="AQ147" s="85"/>
      <c r="AR147" s="410"/>
      <c r="AS147" s="237"/>
      <c r="AT147" s="89" t="str">
        <f t="shared" si="93"/>
        <v/>
      </c>
      <c r="AU147" s="85"/>
      <c r="AV147" s="85"/>
      <c r="AW147" s="411"/>
      <c r="AX147" s="237"/>
      <c r="AY147" s="237" t="str">
        <f t="shared" si="94"/>
        <v/>
      </c>
      <c r="AZ147" s="237"/>
      <c r="BA147" s="89" t="str">
        <f t="shared" si="95"/>
        <v/>
      </c>
      <c r="BB147" s="85"/>
      <c r="BC147" s="237"/>
      <c r="BD147" s="89" t="str">
        <f t="shared" si="96"/>
        <v/>
      </c>
      <c r="BE147" s="85"/>
      <c r="BF147" s="237" t="str">
        <f t="shared" si="97"/>
        <v/>
      </c>
      <c r="BG147" s="85"/>
      <c r="BH147" s="85"/>
      <c r="BI147" s="85"/>
      <c r="BJ147" s="85"/>
      <c r="BK147" s="237"/>
      <c r="BL147" s="237"/>
      <c r="BM147" s="412"/>
      <c r="BN147" s="412"/>
      <c r="BO147" s="85"/>
      <c r="BP147" s="85"/>
      <c r="BQ147" s="85"/>
      <c r="BR147" s="85"/>
      <c r="BS147" s="237"/>
      <c r="BT147" s="85"/>
      <c r="BU147" s="85"/>
      <c r="BV147" s="85"/>
      <c r="BW147" s="85"/>
      <c r="BX147" s="85"/>
      <c r="BY147" s="85"/>
      <c r="BZ147" s="85" t="str">
        <f t="shared" si="98"/>
        <v/>
      </c>
      <c r="CA147" s="85"/>
      <c r="CB147" s="85"/>
      <c r="CC147" s="85" t="str">
        <f t="shared" si="99"/>
        <v/>
      </c>
      <c r="CD147" s="85"/>
      <c r="CE147" s="85" t="str">
        <f t="shared" si="100"/>
        <v/>
      </c>
      <c r="CF147" s="85"/>
      <c r="CG147" s="85" t="str">
        <f t="shared" si="101"/>
        <v/>
      </c>
      <c r="CH147" s="271"/>
      <c r="CI147" s="85" t="str">
        <f t="shared" si="102"/>
        <v/>
      </c>
      <c r="CJ147" s="85" t="str">
        <f t="shared" si="103"/>
        <v/>
      </c>
      <c r="CK147" s="85" t="str">
        <f t="shared" si="104"/>
        <v/>
      </c>
      <c r="CL147" s="85"/>
      <c r="CM147" s="85" t="str">
        <f t="shared" si="105"/>
        <v/>
      </c>
      <c r="CN147" s="238"/>
      <c r="CO147" s="238" t="s">
        <v>5304</v>
      </c>
      <c r="CP147" s="112"/>
      <c r="CQ147" s="112"/>
      <c r="CR147" s="133" t="str">
        <f t="shared" ca="1" si="106"/>
        <v/>
      </c>
      <c r="CS147" s="112"/>
      <c r="CT147" s="112"/>
      <c r="CU147" s="112"/>
      <c r="CV147" s="119"/>
    </row>
    <row r="148" spans="1:100" collapsed="1" x14ac:dyDescent="0.2">
      <c r="A148" s="237"/>
      <c r="B148" s="237"/>
      <c r="C148" s="89" t="str">
        <f t="shared" si="78"/>
        <v/>
      </c>
      <c r="D148" s="85"/>
      <c r="E148" s="85"/>
      <c r="F148" s="237"/>
      <c r="G148" s="237"/>
      <c r="H148" s="237"/>
      <c r="I148" s="237"/>
      <c r="J148" s="89" t="str">
        <f t="shared" si="79"/>
        <v/>
      </c>
      <c r="K148" s="85"/>
      <c r="L148" s="85"/>
      <c r="M148" s="85" t="str">
        <f t="shared" si="80"/>
        <v/>
      </c>
      <c r="N148" s="86"/>
      <c r="O148" s="89" t="str">
        <f t="shared" si="81"/>
        <v/>
      </c>
      <c r="P148" s="237"/>
      <c r="Q148" s="89" t="str">
        <f t="shared" si="82"/>
        <v/>
      </c>
      <c r="R148" s="237"/>
      <c r="S148" s="89" t="str">
        <f t="shared" si="83"/>
        <v/>
      </c>
      <c r="T148" s="85"/>
      <c r="U148" s="89" t="str">
        <f t="shared" si="84"/>
        <v/>
      </c>
      <c r="V148" s="409" t="str">
        <f t="shared" si="85"/>
        <v/>
      </c>
      <c r="W148" s="85"/>
      <c r="X148" s="89" t="str">
        <f t="shared" si="86"/>
        <v/>
      </c>
      <c r="Y148" s="237"/>
      <c r="Z148" s="89" t="str">
        <f t="shared" si="87"/>
        <v/>
      </c>
      <c r="AA148" s="237"/>
      <c r="AB148" s="85"/>
      <c r="AC148" s="85"/>
      <c r="AD148" s="237"/>
      <c r="AE148" s="89" t="str">
        <f t="shared" si="88"/>
        <v/>
      </c>
      <c r="AF148" s="85"/>
      <c r="AG148" s="85" t="str">
        <f t="shared" si="89"/>
        <v/>
      </c>
      <c r="AH148" s="237"/>
      <c r="AI148" s="237" t="str">
        <f t="shared" si="90"/>
        <v/>
      </c>
      <c r="AJ148" s="237"/>
      <c r="AK148" s="237"/>
      <c r="AL148" s="237" t="str">
        <f t="shared" si="91"/>
        <v/>
      </c>
      <c r="AM148" s="271"/>
      <c r="AN148" s="237"/>
      <c r="AO148" s="89" t="str">
        <f t="shared" si="92"/>
        <v/>
      </c>
      <c r="AP148" s="85"/>
      <c r="AQ148" s="85"/>
      <c r="AR148" s="410"/>
      <c r="AS148" s="237"/>
      <c r="AT148" s="89" t="str">
        <f t="shared" si="93"/>
        <v/>
      </c>
      <c r="AU148" s="85"/>
      <c r="AV148" s="85"/>
      <c r="AW148" s="411"/>
      <c r="AX148" s="237"/>
      <c r="AY148" s="237" t="str">
        <f t="shared" si="94"/>
        <v/>
      </c>
      <c r="AZ148" s="237"/>
      <c r="BA148" s="89" t="str">
        <f t="shared" si="95"/>
        <v/>
      </c>
      <c r="BB148" s="85"/>
      <c r="BC148" s="237"/>
      <c r="BD148" s="89" t="str">
        <f t="shared" si="96"/>
        <v/>
      </c>
      <c r="BE148" s="85"/>
      <c r="BF148" s="237" t="str">
        <f t="shared" si="97"/>
        <v/>
      </c>
      <c r="BG148" s="85"/>
      <c r="BH148" s="85"/>
      <c r="BI148" s="85"/>
      <c r="BJ148" s="85"/>
      <c r="BK148" s="237"/>
      <c r="BL148" s="237"/>
      <c r="BM148" s="412"/>
      <c r="BN148" s="412"/>
      <c r="BO148" s="85"/>
      <c r="BP148" s="85"/>
      <c r="BQ148" s="85"/>
      <c r="BR148" s="85"/>
      <c r="BS148" s="237"/>
      <c r="BT148" s="85"/>
      <c r="BU148" s="85"/>
      <c r="BV148" s="85"/>
      <c r="BW148" s="85"/>
      <c r="BX148" s="85"/>
      <c r="BY148" s="85"/>
      <c r="BZ148" s="85" t="str">
        <f t="shared" si="98"/>
        <v/>
      </c>
      <c r="CA148" s="85"/>
      <c r="CB148" s="85"/>
      <c r="CC148" s="85" t="str">
        <f t="shared" si="99"/>
        <v/>
      </c>
      <c r="CD148" s="85"/>
      <c r="CE148" s="85" t="str">
        <f t="shared" si="100"/>
        <v/>
      </c>
      <c r="CF148" s="85"/>
      <c r="CG148" s="85" t="str">
        <f t="shared" si="101"/>
        <v/>
      </c>
      <c r="CH148" s="271"/>
      <c r="CI148" s="85" t="str">
        <f t="shared" si="102"/>
        <v/>
      </c>
      <c r="CJ148" s="85" t="str">
        <f t="shared" si="103"/>
        <v/>
      </c>
      <c r="CK148" s="85" t="str">
        <f t="shared" si="104"/>
        <v/>
      </c>
      <c r="CL148" s="85"/>
      <c r="CM148" s="85" t="str">
        <f t="shared" si="105"/>
        <v/>
      </c>
      <c r="CN148" s="238"/>
      <c r="CO148" s="238" t="s">
        <v>5304</v>
      </c>
      <c r="CP148" s="112"/>
      <c r="CQ148" s="112"/>
      <c r="CR148" s="133" t="str">
        <f t="shared" ca="1" si="106"/>
        <v/>
      </c>
      <c r="CS148" s="112"/>
      <c r="CT148" s="112"/>
      <c r="CU148" s="112"/>
      <c r="CV148" s="119"/>
    </row>
    <row r="149" spans="1:100" collapsed="1" x14ac:dyDescent="0.2">
      <c r="A149" s="237"/>
      <c r="B149" s="237"/>
      <c r="C149" s="89" t="str">
        <f t="shared" si="78"/>
        <v/>
      </c>
      <c r="D149" s="85"/>
      <c r="E149" s="85"/>
      <c r="F149" s="237"/>
      <c r="G149" s="237"/>
      <c r="H149" s="237"/>
      <c r="I149" s="237"/>
      <c r="J149" s="89" t="str">
        <f t="shared" si="79"/>
        <v/>
      </c>
      <c r="K149" s="85"/>
      <c r="L149" s="85"/>
      <c r="M149" s="85" t="str">
        <f t="shared" si="80"/>
        <v/>
      </c>
      <c r="N149" s="86"/>
      <c r="O149" s="89" t="str">
        <f t="shared" si="81"/>
        <v/>
      </c>
      <c r="P149" s="237"/>
      <c r="Q149" s="89" t="str">
        <f t="shared" si="82"/>
        <v/>
      </c>
      <c r="R149" s="237"/>
      <c r="S149" s="89" t="str">
        <f t="shared" si="83"/>
        <v/>
      </c>
      <c r="T149" s="85"/>
      <c r="U149" s="89" t="str">
        <f t="shared" si="84"/>
        <v/>
      </c>
      <c r="V149" s="409" t="str">
        <f t="shared" si="85"/>
        <v/>
      </c>
      <c r="W149" s="85"/>
      <c r="X149" s="89" t="str">
        <f t="shared" si="86"/>
        <v/>
      </c>
      <c r="Y149" s="237"/>
      <c r="Z149" s="89" t="str">
        <f t="shared" si="87"/>
        <v/>
      </c>
      <c r="AA149" s="237"/>
      <c r="AB149" s="85"/>
      <c r="AC149" s="85"/>
      <c r="AD149" s="237"/>
      <c r="AE149" s="89" t="str">
        <f t="shared" si="88"/>
        <v/>
      </c>
      <c r="AF149" s="85"/>
      <c r="AG149" s="85" t="str">
        <f t="shared" si="89"/>
        <v/>
      </c>
      <c r="AH149" s="237"/>
      <c r="AI149" s="237" t="str">
        <f t="shared" si="90"/>
        <v/>
      </c>
      <c r="AJ149" s="237"/>
      <c r="AK149" s="237"/>
      <c r="AL149" s="237" t="str">
        <f t="shared" si="91"/>
        <v/>
      </c>
      <c r="AM149" s="271"/>
      <c r="AN149" s="237"/>
      <c r="AO149" s="89" t="str">
        <f t="shared" si="92"/>
        <v/>
      </c>
      <c r="AP149" s="85"/>
      <c r="AQ149" s="85"/>
      <c r="AR149" s="410"/>
      <c r="AS149" s="237"/>
      <c r="AT149" s="89" t="str">
        <f t="shared" si="93"/>
        <v/>
      </c>
      <c r="AU149" s="85"/>
      <c r="AV149" s="85"/>
      <c r="AW149" s="411"/>
      <c r="AX149" s="237"/>
      <c r="AY149" s="237" t="str">
        <f t="shared" si="94"/>
        <v/>
      </c>
      <c r="AZ149" s="237"/>
      <c r="BA149" s="89" t="str">
        <f t="shared" si="95"/>
        <v/>
      </c>
      <c r="BB149" s="85"/>
      <c r="BC149" s="237"/>
      <c r="BD149" s="89" t="str">
        <f t="shared" si="96"/>
        <v/>
      </c>
      <c r="BE149" s="85"/>
      <c r="BF149" s="237" t="str">
        <f t="shared" si="97"/>
        <v/>
      </c>
      <c r="BG149" s="85"/>
      <c r="BH149" s="85"/>
      <c r="BI149" s="85"/>
      <c r="BJ149" s="85"/>
      <c r="BK149" s="237"/>
      <c r="BL149" s="237"/>
      <c r="BM149" s="412"/>
      <c r="BN149" s="412"/>
      <c r="BO149" s="85"/>
      <c r="BP149" s="85"/>
      <c r="BQ149" s="85"/>
      <c r="BR149" s="85"/>
      <c r="BS149" s="237"/>
      <c r="BT149" s="85"/>
      <c r="BU149" s="85"/>
      <c r="BV149" s="85"/>
      <c r="BW149" s="85"/>
      <c r="BX149" s="85"/>
      <c r="BY149" s="85"/>
      <c r="BZ149" s="85" t="str">
        <f t="shared" si="98"/>
        <v/>
      </c>
      <c r="CA149" s="85"/>
      <c r="CB149" s="85"/>
      <c r="CC149" s="85" t="str">
        <f t="shared" si="99"/>
        <v/>
      </c>
      <c r="CD149" s="85"/>
      <c r="CE149" s="85" t="str">
        <f t="shared" si="100"/>
        <v/>
      </c>
      <c r="CF149" s="85"/>
      <c r="CG149" s="85" t="str">
        <f t="shared" si="101"/>
        <v/>
      </c>
      <c r="CH149" s="271"/>
      <c r="CI149" s="85" t="str">
        <f t="shared" si="102"/>
        <v/>
      </c>
      <c r="CJ149" s="85" t="str">
        <f t="shared" si="103"/>
        <v/>
      </c>
      <c r="CK149" s="85" t="str">
        <f t="shared" si="104"/>
        <v/>
      </c>
      <c r="CL149" s="85"/>
      <c r="CM149" s="85" t="str">
        <f t="shared" si="105"/>
        <v/>
      </c>
      <c r="CN149" s="238"/>
      <c r="CO149" s="238" t="s">
        <v>5304</v>
      </c>
      <c r="CP149" s="112"/>
      <c r="CQ149" s="112"/>
      <c r="CR149" s="133" t="str">
        <f t="shared" ca="1" si="106"/>
        <v/>
      </c>
      <c r="CS149" s="112"/>
      <c r="CT149" s="112"/>
      <c r="CU149" s="112"/>
      <c r="CV149" s="119"/>
    </row>
    <row r="150" spans="1:100" collapsed="1" x14ac:dyDescent="0.2">
      <c r="A150" s="237"/>
      <c r="B150" s="237"/>
      <c r="C150" s="89" t="str">
        <f t="shared" si="78"/>
        <v/>
      </c>
      <c r="D150" s="85"/>
      <c r="E150" s="85"/>
      <c r="F150" s="237"/>
      <c r="G150" s="237"/>
      <c r="H150" s="237"/>
      <c r="I150" s="237"/>
      <c r="J150" s="89" t="str">
        <f t="shared" si="79"/>
        <v/>
      </c>
      <c r="K150" s="85"/>
      <c r="L150" s="85"/>
      <c r="M150" s="85" t="str">
        <f t="shared" si="80"/>
        <v/>
      </c>
      <c r="N150" s="86"/>
      <c r="O150" s="89" t="str">
        <f t="shared" si="81"/>
        <v/>
      </c>
      <c r="P150" s="237"/>
      <c r="Q150" s="89" t="str">
        <f t="shared" si="82"/>
        <v/>
      </c>
      <c r="R150" s="237"/>
      <c r="S150" s="89" t="str">
        <f t="shared" si="83"/>
        <v/>
      </c>
      <c r="T150" s="85"/>
      <c r="U150" s="89" t="str">
        <f t="shared" si="84"/>
        <v/>
      </c>
      <c r="V150" s="409" t="str">
        <f t="shared" si="85"/>
        <v/>
      </c>
      <c r="W150" s="85"/>
      <c r="X150" s="89" t="str">
        <f t="shared" si="86"/>
        <v/>
      </c>
      <c r="Y150" s="237"/>
      <c r="Z150" s="89" t="str">
        <f t="shared" si="87"/>
        <v/>
      </c>
      <c r="AA150" s="237"/>
      <c r="AB150" s="85"/>
      <c r="AC150" s="85"/>
      <c r="AD150" s="237"/>
      <c r="AE150" s="89" t="str">
        <f t="shared" si="88"/>
        <v/>
      </c>
      <c r="AF150" s="85"/>
      <c r="AG150" s="85" t="str">
        <f t="shared" si="89"/>
        <v/>
      </c>
      <c r="AH150" s="237"/>
      <c r="AI150" s="237" t="str">
        <f t="shared" si="90"/>
        <v/>
      </c>
      <c r="AJ150" s="237"/>
      <c r="AK150" s="237"/>
      <c r="AL150" s="237" t="str">
        <f t="shared" si="91"/>
        <v/>
      </c>
      <c r="AM150" s="271"/>
      <c r="AN150" s="237"/>
      <c r="AO150" s="89" t="str">
        <f t="shared" si="92"/>
        <v/>
      </c>
      <c r="AP150" s="85"/>
      <c r="AQ150" s="85"/>
      <c r="AR150" s="410"/>
      <c r="AS150" s="237"/>
      <c r="AT150" s="89" t="str">
        <f t="shared" si="93"/>
        <v/>
      </c>
      <c r="AU150" s="85"/>
      <c r="AV150" s="85"/>
      <c r="AW150" s="411"/>
      <c r="AX150" s="237"/>
      <c r="AY150" s="237" t="str">
        <f t="shared" si="94"/>
        <v/>
      </c>
      <c r="AZ150" s="237"/>
      <c r="BA150" s="89" t="str">
        <f t="shared" si="95"/>
        <v/>
      </c>
      <c r="BB150" s="85"/>
      <c r="BC150" s="237"/>
      <c r="BD150" s="89" t="str">
        <f t="shared" si="96"/>
        <v/>
      </c>
      <c r="BE150" s="85"/>
      <c r="BF150" s="237" t="str">
        <f t="shared" si="97"/>
        <v/>
      </c>
      <c r="BG150" s="85"/>
      <c r="BH150" s="85"/>
      <c r="BI150" s="85"/>
      <c r="BJ150" s="85"/>
      <c r="BK150" s="237"/>
      <c r="BL150" s="237"/>
      <c r="BM150" s="412"/>
      <c r="BN150" s="412"/>
      <c r="BO150" s="85"/>
      <c r="BP150" s="85"/>
      <c r="BQ150" s="85"/>
      <c r="BR150" s="85"/>
      <c r="BS150" s="237"/>
      <c r="BT150" s="85"/>
      <c r="BU150" s="85"/>
      <c r="BV150" s="85"/>
      <c r="BW150" s="85"/>
      <c r="BX150" s="85"/>
      <c r="BY150" s="85"/>
      <c r="BZ150" s="85" t="str">
        <f t="shared" si="98"/>
        <v/>
      </c>
      <c r="CA150" s="85"/>
      <c r="CB150" s="85"/>
      <c r="CC150" s="85" t="str">
        <f t="shared" si="99"/>
        <v/>
      </c>
      <c r="CD150" s="85"/>
      <c r="CE150" s="85" t="str">
        <f t="shared" si="100"/>
        <v/>
      </c>
      <c r="CF150" s="85"/>
      <c r="CG150" s="85" t="str">
        <f t="shared" si="101"/>
        <v/>
      </c>
      <c r="CH150" s="271"/>
      <c r="CI150" s="85" t="str">
        <f t="shared" si="102"/>
        <v/>
      </c>
      <c r="CJ150" s="85" t="str">
        <f t="shared" si="103"/>
        <v/>
      </c>
      <c r="CK150" s="85" t="str">
        <f t="shared" si="104"/>
        <v/>
      </c>
      <c r="CL150" s="85"/>
      <c r="CM150" s="85" t="str">
        <f t="shared" si="105"/>
        <v/>
      </c>
      <c r="CN150" s="238"/>
      <c r="CO150" s="238" t="s">
        <v>5304</v>
      </c>
      <c r="CP150" s="112"/>
      <c r="CQ150" s="112"/>
      <c r="CR150" s="133" t="str">
        <f t="shared" ca="1" si="106"/>
        <v/>
      </c>
      <c r="CS150" s="112"/>
      <c r="CT150" s="112"/>
      <c r="CU150" s="112"/>
      <c r="CV150" s="119"/>
    </row>
    <row r="151" spans="1:100" collapsed="1" x14ac:dyDescent="0.2">
      <c r="A151" s="237"/>
      <c r="B151" s="237"/>
      <c r="C151" s="89" t="str">
        <f t="shared" si="78"/>
        <v/>
      </c>
      <c r="D151" s="85"/>
      <c r="E151" s="85"/>
      <c r="F151" s="237"/>
      <c r="G151" s="237"/>
      <c r="H151" s="237"/>
      <c r="I151" s="237"/>
      <c r="J151" s="89" t="str">
        <f t="shared" si="79"/>
        <v/>
      </c>
      <c r="K151" s="85"/>
      <c r="L151" s="85"/>
      <c r="M151" s="85" t="str">
        <f t="shared" si="80"/>
        <v/>
      </c>
      <c r="N151" s="86"/>
      <c r="O151" s="89" t="str">
        <f t="shared" si="81"/>
        <v/>
      </c>
      <c r="P151" s="237"/>
      <c r="Q151" s="89" t="str">
        <f t="shared" si="82"/>
        <v/>
      </c>
      <c r="R151" s="237"/>
      <c r="S151" s="89" t="str">
        <f t="shared" si="83"/>
        <v/>
      </c>
      <c r="T151" s="85"/>
      <c r="U151" s="89" t="str">
        <f t="shared" si="84"/>
        <v/>
      </c>
      <c r="V151" s="409" t="str">
        <f t="shared" si="85"/>
        <v/>
      </c>
      <c r="W151" s="85"/>
      <c r="X151" s="89" t="str">
        <f t="shared" si="86"/>
        <v/>
      </c>
      <c r="Y151" s="237"/>
      <c r="Z151" s="89" t="str">
        <f t="shared" si="87"/>
        <v/>
      </c>
      <c r="AA151" s="237"/>
      <c r="AB151" s="85"/>
      <c r="AC151" s="85"/>
      <c r="AD151" s="237"/>
      <c r="AE151" s="89" t="str">
        <f t="shared" si="88"/>
        <v/>
      </c>
      <c r="AF151" s="85"/>
      <c r="AG151" s="85" t="str">
        <f t="shared" si="89"/>
        <v/>
      </c>
      <c r="AH151" s="237"/>
      <c r="AI151" s="237" t="str">
        <f t="shared" si="90"/>
        <v/>
      </c>
      <c r="AJ151" s="237"/>
      <c r="AK151" s="237"/>
      <c r="AL151" s="237" t="str">
        <f t="shared" si="91"/>
        <v/>
      </c>
      <c r="AM151" s="271"/>
      <c r="AN151" s="237"/>
      <c r="AO151" s="89" t="str">
        <f t="shared" si="92"/>
        <v/>
      </c>
      <c r="AP151" s="85"/>
      <c r="AQ151" s="85"/>
      <c r="AR151" s="410"/>
      <c r="AS151" s="237"/>
      <c r="AT151" s="89" t="str">
        <f t="shared" si="93"/>
        <v/>
      </c>
      <c r="AU151" s="85"/>
      <c r="AV151" s="85"/>
      <c r="AW151" s="411"/>
      <c r="AX151" s="237"/>
      <c r="AY151" s="237" t="str">
        <f t="shared" si="94"/>
        <v/>
      </c>
      <c r="AZ151" s="237"/>
      <c r="BA151" s="89" t="str">
        <f t="shared" si="95"/>
        <v/>
      </c>
      <c r="BB151" s="85"/>
      <c r="BC151" s="237"/>
      <c r="BD151" s="89" t="str">
        <f t="shared" si="96"/>
        <v/>
      </c>
      <c r="BE151" s="85"/>
      <c r="BF151" s="237" t="str">
        <f t="shared" si="97"/>
        <v/>
      </c>
      <c r="BG151" s="85"/>
      <c r="BH151" s="85"/>
      <c r="BI151" s="85"/>
      <c r="BJ151" s="85"/>
      <c r="BK151" s="237"/>
      <c r="BL151" s="237"/>
      <c r="BM151" s="412"/>
      <c r="BN151" s="412"/>
      <c r="BO151" s="85"/>
      <c r="BP151" s="85"/>
      <c r="BQ151" s="85"/>
      <c r="BR151" s="85"/>
      <c r="BS151" s="237"/>
      <c r="BT151" s="85"/>
      <c r="BU151" s="85"/>
      <c r="BV151" s="85"/>
      <c r="BW151" s="85"/>
      <c r="BX151" s="85"/>
      <c r="BY151" s="85"/>
      <c r="BZ151" s="85" t="str">
        <f t="shared" si="98"/>
        <v/>
      </c>
      <c r="CA151" s="85"/>
      <c r="CB151" s="85"/>
      <c r="CC151" s="85" t="str">
        <f t="shared" si="99"/>
        <v/>
      </c>
      <c r="CD151" s="85"/>
      <c r="CE151" s="85" t="str">
        <f t="shared" si="100"/>
        <v/>
      </c>
      <c r="CF151" s="85"/>
      <c r="CG151" s="85" t="str">
        <f t="shared" si="101"/>
        <v/>
      </c>
      <c r="CH151" s="271"/>
      <c r="CI151" s="85" t="str">
        <f t="shared" si="102"/>
        <v/>
      </c>
      <c r="CJ151" s="85" t="str">
        <f t="shared" si="103"/>
        <v/>
      </c>
      <c r="CK151" s="85" t="str">
        <f t="shared" si="104"/>
        <v/>
      </c>
      <c r="CL151" s="85"/>
      <c r="CM151" s="85" t="str">
        <f t="shared" si="105"/>
        <v/>
      </c>
      <c r="CN151" s="238"/>
      <c r="CO151" s="238" t="s">
        <v>5304</v>
      </c>
      <c r="CP151" s="112"/>
      <c r="CQ151" s="112"/>
      <c r="CR151" s="133" t="str">
        <f t="shared" ca="1" si="106"/>
        <v/>
      </c>
      <c r="CS151" s="112"/>
      <c r="CT151" s="112"/>
      <c r="CU151" s="112"/>
      <c r="CV151" s="119"/>
    </row>
    <row r="152" spans="1:100" collapsed="1" x14ac:dyDescent="0.2">
      <c r="A152" s="237"/>
      <c r="B152" s="237"/>
      <c r="C152" s="89" t="str">
        <f t="shared" si="78"/>
        <v/>
      </c>
      <c r="D152" s="85"/>
      <c r="E152" s="85"/>
      <c r="F152" s="237"/>
      <c r="G152" s="237"/>
      <c r="H152" s="237"/>
      <c r="I152" s="237"/>
      <c r="J152" s="89" t="str">
        <f t="shared" si="79"/>
        <v/>
      </c>
      <c r="K152" s="85"/>
      <c r="L152" s="85"/>
      <c r="M152" s="85" t="str">
        <f t="shared" si="80"/>
        <v/>
      </c>
      <c r="N152" s="86"/>
      <c r="O152" s="89" t="str">
        <f t="shared" si="81"/>
        <v/>
      </c>
      <c r="P152" s="237"/>
      <c r="Q152" s="89" t="str">
        <f t="shared" si="82"/>
        <v/>
      </c>
      <c r="R152" s="237"/>
      <c r="S152" s="89" t="str">
        <f t="shared" si="83"/>
        <v/>
      </c>
      <c r="T152" s="85"/>
      <c r="U152" s="89" t="str">
        <f t="shared" si="84"/>
        <v/>
      </c>
      <c r="V152" s="409" t="str">
        <f t="shared" si="85"/>
        <v/>
      </c>
      <c r="W152" s="85"/>
      <c r="X152" s="89" t="str">
        <f t="shared" si="86"/>
        <v/>
      </c>
      <c r="Y152" s="237"/>
      <c r="Z152" s="89" t="str">
        <f t="shared" si="87"/>
        <v/>
      </c>
      <c r="AA152" s="237"/>
      <c r="AB152" s="85"/>
      <c r="AC152" s="85"/>
      <c r="AD152" s="237"/>
      <c r="AE152" s="89" t="str">
        <f t="shared" si="88"/>
        <v/>
      </c>
      <c r="AF152" s="85"/>
      <c r="AG152" s="85" t="str">
        <f t="shared" si="89"/>
        <v/>
      </c>
      <c r="AH152" s="237"/>
      <c r="AI152" s="237" t="str">
        <f t="shared" si="90"/>
        <v/>
      </c>
      <c r="AJ152" s="237"/>
      <c r="AK152" s="237"/>
      <c r="AL152" s="237" t="str">
        <f t="shared" si="91"/>
        <v/>
      </c>
      <c r="AM152" s="271"/>
      <c r="AN152" s="237"/>
      <c r="AO152" s="89" t="str">
        <f t="shared" si="92"/>
        <v/>
      </c>
      <c r="AP152" s="85"/>
      <c r="AQ152" s="85"/>
      <c r="AR152" s="410"/>
      <c r="AS152" s="237"/>
      <c r="AT152" s="89" t="str">
        <f t="shared" si="93"/>
        <v/>
      </c>
      <c r="AU152" s="85"/>
      <c r="AV152" s="85"/>
      <c r="AW152" s="411"/>
      <c r="AX152" s="237"/>
      <c r="AY152" s="237" t="str">
        <f t="shared" si="94"/>
        <v/>
      </c>
      <c r="AZ152" s="237"/>
      <c r="BA152" s="89" t="str">
        <f t="shared" si="95"/>
        <v/>
      </c>
      <c r="BB152" s="85"/>
      <c r="BC152" s="237"/>
      <c r="BD152" s="89" t="str">
        <f t="shared" si="96"/>
        <v/>
      </c>
      <c r="BE152" s="85"/>
      <c r="BF152" s="237" t="str">
        <f t="shared" si="97"/>
        <v/>
      </c>
      <c r="BG152" s="85"/>
      <c r="BH152" s="85"/>
      <c r="BI152" s="85"/>
      <c r="BJ152" s="85"/>
      <c r="BK152" s="237"/>
      <c r="BL152" s="237"/>
      <c r="BM152" s="412"/>
      <c r="BN152" s="412"/>
      <c r="BO152" s="85"/>
      <c r="BP152" s="85"/>
      <c r="BQ152" s="85"/>
      <c r="BR152" s="85"/>
      <c r="BS152" s="237"/>
      <c r="BT152" s="85"/>
      <c r="BU152" s="85"/>
      <c r="BV152" s="85"/>
      <c r="BW152" s="85"/>
      <c r="BX152" s="85"/>
      <c r="BY152" s="85"/>
      <c r="BZ152" s="85" t="str">
        <f t="shared" si="98"/>
        <v/>
      </c>
      <c r="CA152" s="85"/>
      <c r="CB152" s="85"/>
      <c r="CC152" s="85" t="str">
        <f t="shared" si="99"/>
        <v/>
      </c>
      <c r="CD152" s="85"/>
      <c r="CE152" s="85" t="str">
        <f t="shared" si="100"/>
        <v/>
      </c>
      <c r="CF152" s="85"/>
      <c r="CG152" s="85" t="str">
        <f t="shared" si="101"/>
        <v/>
      </c>
      <c r="CH152" s="271"/>
      <c r="CI152" s="85" t="str">
        <f t="shared" si="102"/>
        <v/>
      </c>
      <c r="CJ152" s="85" t="str">
        <f t="shared" si="103"/>
        <v/>
      </c>
      <c r="CK152" s="85" t="str">
        <f t="shared" si="104"/>
        <v/>
      </c>
      <c r="CL152" s="85"/>
      <c r="CM152" s="85" t="str">
        <f t="shared" si="105"/>
        <v/>
      </c>
      <c r="CN152" s="238"/>
      <c r="CO152" s="238" t="s">
        <v>5304</v>
      </c>
      <c r="CP152" s="112"/>
      <c r="CQ152" s="112"/>
      <c r="CR152" s="133" t="str">
        <f t="shared" ca="1" si="106"/>
        <v/>
      </c>
      <c r="CS152" s="112"/>
      <c r="CT152" s="112"/>
      <c r="CU152" s="112"/>
      <c r="CV152" s="119"/>
    </row>
    <row r="153" spans="1:100" collapsed="1" x14ac:dyDescent="0.2">
      <c r="A153" s="237"/>
      <c r="B153" s="237"/>
      <c r="C153" s="89" t="str">
        <f t="shared" si="78"/>
        <v/>
      </c>
      <c r="D153" s="85"/>
      <c r="E153" s="85"/>
      <c r="F153" s="237"/>
      <c r="G153" s="237"/>
      <c r="H153" s="237"/>
      <c r="I153" s="237"/>
      <c r="J153" s="89" t="str">
        <f t="shared" si="79"/>
        <v/>
      </c>
      <c r="K153" s="85"/>
      <c r="L153" s="85"/>
      <c r="M153" s="85" t="str">
        <f t="shared" si="80"/>
        <v/>
      </c>
      <c r="N153" s="86"/>
      <c r="O153" s="89" t="str">
        <f t="shared" si="81"/>
        <v/>
      </c>
      <c r="P153" s="237"/>
      <c r="Q153" s="89" t="str">
        <f t="shared" si="82"/>
        <v/>
      </c>
      <c r="R153" s="237"/>
      <c r="S153" s="89" t="str">
        <f t="shared" si="83"/>
        <v/>
      </c>
      <c r="T153" s="85"/>
      <c r="U153" s="89" t="str">
        <f t="shared" si="84"/>
        <v/>
      </c>
      <c r="V153" s="409" t="str">
        <f t="shared" si="85"/>
        <v/>
      </c>
      <c r="W153" s="85"/>
      <c r="X153" s="89" t="str">
        <f t="shared" si="86"/>
        <v/>
      </c>
      <c r="Y153" s="237"/>
      <c r="Z153" s="89" t="str">
        <f t="shared" si="87"/>
        <v/>
      </c>
      <c r="AA153" s="237"/>
      <c r="AB153" s="85"/>
      <c r="AC153" s="85"/>
      <c r="AD153" s="237"/>
      <c r="AE153" s="89" t="str">
        <f t="shared" si="88"/>
        <v/>
      </c>
      <c r="AF153" s="85"/>
      <c r="AG153" s="85" t="str">
        <f t="shared" si="89"/>
        <v/>
      </c>
      <c r="AH153" s="237"/>
      <c r="AI153" s="237" t="str">
        <f t="shared" si="90"/>
        <v/>
      </c>
      <c r="AJ153" s="237"/>
      <c r="AK153" s="237"/>
      <c r="AL153" s="237" t="str">
        <f t="shared" si="91"/>
        <v/>
      </c>
      <c r="AM153" s="271"/>
      <c r="AN153" s="237"/>
      <c r="AO153" s="89" t="str">
        <f t="shared" si="92"/>
        <v/>
      </c>
      <c r="AP153" s="85"/>
      <c r="AQ153" s="85"/>
      <c r="AR153" s="410"/>
      <c r="AS153" s="237"/>
      <c r="AT153" s="89" t="str">
        <f t="shared" si="93"/>
        <v/>
      </c>
      <c r="AU153" s="85"/>
      <c r="AV153" s="85"/>
      <c r="AW153" s="411"/>
      <c r="AX153" s="237"/>
      <c r="AY153" s="237" t="str">
        <f t="shared" si="94"/>
        <v/>
      </c>
      <c r="AZ153" s="237"/>
      <c r="BA153" s="89" t="str">
        <f t="shared" si="95"/>
        <v/>
      </c>
      <c r="BB153" s="85"/>
      <c r="BC153" s="237"/>
      <c r="BD153" s="89" t="str">
        <f t="shared" si="96"/>
        <v/>
      </c>
      <c r="BE153" s="85"/>
      <c r="BF153" s="237" t="str">
        <f t="shared" si="97"/>
        <v/>
      </c>
      <c r="BG153" s="85"/>
      <c r="BH153" s="85"/>
      <c r="BI153" s="85"/>
      <c r="BJ153" s="85"/>
      <c r="BK153" s="237"/>
      <c r="BL153" s="237"/>
      <c r="BM153" s="412"/>
      <c r="BN153" s="412"/>
      <c r="BO153" s="85"/>
      <c r="BP153" s="85"/>
      <c r="BQ153" s="85"/>
      <c r="BR153" s="85"/>
      <c r="BS153" s="237"/>
      <c r="BT153" s="85"/>
      <c r="BU153" s="85"/>
      <c r="BV153" s="85"/>
      <c r="BW153" s="85"/>
      <c r="BX153" s="85"/>
      <c r="BY153" s="85"/>
      <c r="BZ153" s="85" t="str">
        <f t="shared" si="98"/>
        <v/>
      </c>
      <c r="CA153" s="85"/>
      <c r="CB153" s="85"/>
      <c r="CC153" s="85" t="str">
        <f t="shared" si="99"/>
        <v/>
      </c>
      <c r="CD153" s="85"/>
      <c r="CE153" s="85" t="str">
        <f t="shared" si="100"/>
        <v/>
      </c>
      <c r="CF153" s="85"/>
      <c r="CG153" s="85" t="str">
        <f t="shared" si="101"/>
        <v/>
      </c>
      <c r="CH153" s="271"/>
      <c r="CI153" s="85" t="str">
        <f t="shared" si="102"/>
        <v/>
      </c>
      <c r="CJ153" s="85" t="str">
        <f t="shared" si="103"/>
        <v/>
      </c>
      <c r="CK153" s="85" t="str">
        <f t="shared" si="104"/>
        <v/>
      </c>
      <c r="CL153" s="85"/>
      <c r="CM153" s="85" t="str">
        <f t="shared" si="105"/>
        <v/>
      </c>
      <c r="CN153" s="238"/>
      <c r="CO153" s="238" t="s">
        <v>5304</v>
      </c>
      <c r="CP153" s="112"/>
      <c r="CQ153" s="112"/>
      <c r="CR153" s="133" t="str">
        <f t="shared" ca="1" si="106"/>
        <v/>
      </c>
      <c r="CS153" s="112"/>
      <c r="CT153" s="112"/>
      <c r="CU153" s="112"/>
      <c r="CV153" s="119"/>
    </row>
    <row r="154" spans="1:100" collapsed="1" x14ac:dyDescent="0.2">
      <c r="A154" s="237"/>
      <c r="B154" s="237"/>
      <c r="C154" s="89" t="str">
        <f t="shared" si="78"/>
        <v/>
      </c>
      <c r="D154" s="85"/>
      <c r="E154" s="85"/>
      <c r="F154" s="237"/>
      <c r="G154" s="237"/>
      <c r="H154" s="237"/>
      <c r="I154" s="237"/>
      <c r="J154" s="89" t="str">
        <f t="shared" si="79"/>
        <v/>
      </c>
      <c r="K154" s="85"/>
      <c r="L154" s="85"/>
      <c r="M154" s="85" t="str">
        <f t="shared" si="80"/>
        <v/>
      </c>
      <c r="N154" s="86"/>
      <c r="O154" s="89" t="str">
        <f t="shared" si="81"/>
        <v/>
      </c>
      <c r="P154" s="237"/>
      <c r="Q154" s="89" t="str">
        <f t="shared" si="82"/>
        <v/>
      </c>
      <c r="R154" s="237"/>
      <c r="S154" s="89" t="str">
        <f t="shared" si="83"/>
        <v/>
      </c>
      <c r="T154" s="85"/>
      <c r="U154" s="89" t="str">
        <f t="shared" si="84"/>
        <v/>
      </c>
      <c r="V154" s="409" t="str">
        <f t="shared" si="85"/>
        <v/>
      </c>
      <c r="W154" s="85"/>
      <c r="X154" s="89" t="str">
        <f t="shared" si="86"/>
        <v/>
      </c>
      <c r="Y154" s="237"/>
      <c r="Z154" s="89" t="str">
        <f t="shared" si="87"/>
        <v/>
      </c>
      <c r="AA154" s="237"/>
      <c r="AB154" s="85"/>
      <c r="AC154" s="85"/>
      <c r="AD154" s="237"/>
      <c r="AE154" s="89" t="str">
        <f t="shared" si="88"/>
        <v/>
      </c>
      <c r="AF154" s="85"/>
      <c r="AG154" s="85" t="str">
        <f t="shared" si="89"/>
        <v/>
      </c>
      <c r="AH154" s="237"/>
      <c r="AI154" s="237" t="str">
        <f t="shared" si="90"/>
        <v/>
      </c>
      <c r="AJ154" s="237"/>
      <c r="AK154" s="237"/>
      <c r="AL154" s="237" t="str">
        <f t="shared" si="91"/>
        <v/>
      </c>
      <c r="AM154" s="271"/>
      <c r="AN154" s="237"/>
      <c r="AO154" s="89" t="str">
        <f t="shared" si="92"/>
        <v/>
      </c>
      <c r="AP154" s="85"/>
      <c r="AQ154" s="85"/>
      <c r="AR154" s="410"/>
      <c r="AS154" s="237"/>
      <c r="AT154" s="89" t="str">
        <f t="shared" si="93"/>
        <v/>
      </c>
      <c r="AU154" s="85"/>
      <c r="AV154" s="85"/>
      <c r="AW154" s="411"/>
      <c r="AX154" s="237"/>
      <c r="AY154" s="237" t="str">
        <f t="shared" si="94"/>
        <v/>
      </c>
      <c r="AZ154" s="237"/>
      <c r="BA154" s="89" t="str">
        <f t="shared" si="95"/>
        <v/>
      </c>
      <c r="BB154" s="85"/>
      <c r="BC154" s="237"/>
      <c r="BD154" s="89" t="str">
        <f t="shared" si="96"/>
        <v/>
      </c>
      <c r="BE154" s="85"/>
      <c r="BF154" s="237" t="str">
        <f t="shared" si="97"/>
        <v/>
      </c>
      <c r="BG154" s="85"/>
      <c r="BH154" s="85"/>
      <c r="BI154" s="85"/>
      <c r="BJ154" s="85"/>
      <c r="BK154" s="237"/>
      <c r="BL154" s="237"/>
      <c r="BM154" s="412"/>
      <c r="BN154" s="412"/>
      <c r="BO154" s="85"/>
      <c r="BP154" s="85"/>
      <c r="BQ154" s="85"/>
      <c r="BR154" s="85"/>
      <c r="BS154" s="237"/>
      <c r="BT154" s="85"/>
      <c r="BU154" s="85"/>
      <c r="BV154" s="85"/>
      <c r="BW154" s="85"/>
      <c r="BX154" s="85"/>
      <c r="BY154" s="85"/>
      <c r="BZ154" s="85" t="str">
        <f t="shared" si="98"/>
        <v/>
      </c>
      <c r="CA154" s="85"/>
      <c r="CB154" s="85"/>
      <c r="CC154" s="85" t="str">
        <f t="shared" si="99"/>
        <v/>
      </c>
      <c r="CD154" s="85"/>
      <c r="CE154" s="85" t="str">
        <f t="shared" si="100"/>
        <v/>
      </c>
      <c r="CF154" s="85"/>
      <c r="CG154" s="85" t="str">
        <f t="shared" si="101"/>
        <v/>
      </c>
      <c r="CH154" s="271"/>
      <c r="CI154" s="85" t="str">
        <f t="shared" si="102"/>
        <v/>
      </c>
      <c r="CJ154" s="85" t="str">
        <f t="shared" si="103"/>
        <v/>
      </c>
      <c r="CK154" s="85" t="str">
        <f t="shared" si="104"/>
        <v/>
      </c>
      <c r="CL154" s="85"/>
      <c r="CM154" s="85" t="str">
        <f t="shared" si="105"/>
        <v/>
      </c>
      <c r="CN154" s="238"/>
      <c r="CO154" s="238" t="s">
        <v>5304</v>
      </c>
      <c r="CP154" s="112"/>
      <c r="CQ154" s="112"/>
      <c r="CR154" s="133" t="str">
        <f t="shared" ca="1" si="106"/>
        <v/>
      </c>
      <c r="CS154" s="112"/>
      <c r="CT154" s="112"/>
      <c r="CU154" s="112"/>
      <c r="CV154" s="119"/>
    </row>
    <row r="155" spans="1:100" collapsed="1" x14ac:dyDescent="0.2">
      <c r="A155" s="237"/>
      <c r="B155" s="237"/>
      <c r="C155" s="89" t="str">
        <f t="shared" si="78"/>
        <v/>
      </c>
      <c r="D155" s="85"/>
      <c r="E155" s="85"/>
      <c r="F155" s="237"/>
      <c r="G155" s="237"/>
      <c r="H155" s="237"/>
      <c r="I155" s="237"/>
      <c r="J155" s="89" t="str">
        <f t="shared" si="79"/>
        <v/>
      </c>
      <c r="K155" s="85"/>
      <c r="L155" s="85"/>
      <c r="M155" s="85" t="str">
        <f t="shared" si="80"/>
        <v/>
      </c>
      <c r="N155" s="86"/>
      <c r="O155" s="89" t="str">
        <f t="shared" si="81"/>
        <v/>
      </c>
      <c r="P155" s="237"/>
      <c r="Q155" s="89" t="str">
        <f t="shared" si="82"/>
        <v/>
      </c>
      <c r="R155" s="237"/>
      <c r="S155" s="89" t="str">
        <f t="shared" si="83"/>
        <v/>
      </c>
      <c r="T155" s="85"/>
      <c r="U155" s="89" t="str">
        <f t="shared" si="84"/>
        <v/>
      </c>
      <c r="V155" s="409" t="str">
        <f t="shared" si="85"/>
        <v/>
      </c>
      <c r="W155" s="85"/>
      <c r="X155" s="89" t="str">
        <f t="shared" si="86"/>
        <v/>
      </c>
      <c r="Y155" s="237"/>
      <c r="Z155" s="89" t="str">
        <f t="shared" si="87"/>
        <v/>
      </c>
      <c r="AA155" s="237"/>
      <c r="AB155" s="85"/>
      <c r="AC155" s="85"/>
      <c r="AD155" s="237"/>
      <c r="AE155" s="89" t="str">
        <f t="shared" si="88"/>
        <v/>
      </c>
      <c r="AF155" s="85"/>
      <c r="AG155" s="85" t="str">
        <f t="shared" si="89"/>
        <v/>
      </c>
      <c r="AH155" s="237"/>
      <c r="AI155" s="237" t="str">
        <f t="shared" si="90"/>
        <v/>
      </c>
      <c r="AJ155" s="237"/>
      <c r="AK155" s="237"/>
      <c r="AL155" s="237" t="str">
        <f t="shared" si="91"/>
        <v/>
      </c>
      <c r="AM155" s="271"/>
      <c r="AN155" s="237"/>
      <c r="AO155" s="89" t="str">
        <f t="shared" si="92"/>
        <v/>
      </c>
      <c r="AP155" s="85"/>
      <c r="AQ155" s="85"/>
      <c r="AR155" s="410"/>
      <c r="AS155" s="237"/>
      <c r="AT155" s="89" t="str">
        <f t="shared" si="93"/>
        <v/>
      </c>
      <c r="AU155" s="85"/>
      <c r="AV155" s="85"/>
      <c r="AW155" s="411"/>
      <c r="AX155" s="237"/>
      <c r="AY155" s="237" t="str">
        <f t="shared" si="94"/>
        <v/>
      </c>
      <c r="AZ155" s="237"/>
      <c r="BA155" s="89" t="str">
        <f t="shared" si="95"/>
        <v/>
      </c>
      <c r="BB155" s="85"/>
      <c r="BC155" s="237"/>
      <c r="BD155" s="89" t="str">
        <f t="shared" si="96"/>
        <v/>
      </c>
      <c r="BE155" s="85"/>
      <c r="BF155" s="237" t="str">
        <f t="shared" si="97"/>
        <v/>
      </c>
      <c r="BG155" s="85"/>
      <c r="BH155" s="85"/>
      <c r="BI155" s="85"/>
      <c r="BJ155" s="85"/>
      <c r="BK155" s="237"/>
      <c r="BL155" s="237"/>
      <c r="BM155" s="412"/>
      <c r="BN155" s="412"/>
      <c r="BO155" s="85"/>
      <c r="BP155" s="85"/>
      <c r="BQ155" s="85"/>
      <c r="BR155" s="85"/>
      <c r="BS155" s="237"/>
      <c r="BT155" s="85"/>
      <c r="BU155" s="85"/>
      <c r="BV155" s="85"/>
      <c r="BW155" s="85"/>
      <c r="BX155" s="85"/>
      <c r="BY155" s="85"/>
      <c r="BZ155" s="85" t="str">
        <f t="shared" si="98"/>
        <v/>
      </c>
      <c r="CA155" s="85"/>
      <c r="CB155" s="85"/>
      <c r="CC155" s="85" t="str">
        <f t="shared" si="99"/>
        <v/>
      </c>
      <c r="CD155" s="85"/>
      <c r="CE155" s="85" t="str">
        <f t="shared" si="100"/>
        <v/>
      </c>
      <c r="CF155" s="85"/>
      <c r="CG155" s="85" t="str">
        <f t="shared" si="101"/>
        <v/>
      </c>
      <c r="CH155" s="271"/>
      <c r="CI155" s="85" t="str">
        <f t="shared" si="102"/>
        <v/>
      </c>
      <c r="CJ155" s="85" t="str">
        <f t="shared" si="103"/>
        <v/>
      </c>
      <c r="CK155" s="85" t="str">
        <f t="shared" si="104"/>
        <v/>
      </c>
      <c r="CL155" s="85"/>
      <c r="CM155" s="85" t="str">
        <f t="shared" si="105"/>
        <v/>
      </c>
      <c r="CN155" s="238"/>
      <c r="CO155" s="238" t="s">
        <v>5304</v>
      </c>
      <c r="CP155" s="112"/>
      <c r="CQ155" s="112"/>
      <c r="CR155" s="133" t="str">
        <f t="shared" ca="1" si="106"/>
        <v/>
      </c>
      <c r="CS155" s="112"/>
      <c r="CT155" s="112"/>
      <c r="CU155" s="112"/>
      <c r="CV155" s="119"/>
    </row>
    <row r="156" spans="1:100" collapsed="1" x14ac:dyDescent="0.2">
      <c r="A156" s="237"/>
      <c r="B156" s="237"/>
      <c r="C156" s="89" t="str">
        <f t="shared" si="78"/>
        <v/>
      </c>
      <c r="D156" s="85"/>
      <c r="E156" s="85"/>
      <c r="F156" s="237"/>
      <c r="G156" s="237"/>
      <c r="H156" s="237"/>
      <c r="I156" s="237"/>
      <c r="J156" s="89" t="str">
        <f t="shared" si="79"/>
        <v/>
      </c>
      <c r="K156" s="85"/>
      <c r="L156" s="85"/>
      <c r="M156" s="85" t="str">
        <f t="shared" si="80"/>
        <v/>
      </c>
      <c r="N156" s="86"/>
      <c r="O156" s="89" t="str">
        <f t="shared" si="81"/>
        <v/>
      </c>
      <c r="P156" s="237"/>
      <c r="Q156" s="89" t="str">
        <f t="shared" si="82"/>
        <v/>
      </c>
      <c r="R156" s="237"/>
      <c r="S156" s="89" t="str">
        <f t="shared" si="83"/>
        <v/>
      </c>
      <c r="T156" s="85"/>
      <c r="U156" s="89" t="str">
        <f t="shared" si="84"/>
        <v/>
      </c>
      <c r="V156" s="409" t="str">
        <f t="shared" si="85"/>
        <v/>
      </c>
      <c r="W156" s="85"/>
      <c r="X156" s="89" t="str">
        <f t="shared" si="86"/>
        <v/>
      </c>
      <c r="Y156" s="237"/>
      <c r="Z156" s="89" t="str">
        <f t="shared" si="87"/>
        <v/>
      </c>
      <c r="AA156" s="237"/>
      <c r="AB156" s="85"/>
      <c r="AC156" s="85"/>
      <c r="AD156" s="237"/>
      <c r="AE156" s="89" t="str">
        <f t="shared" si="88"/>
        <v/>
      </c>
      <c r="AF156" s="85"/>
      <c r="AG156" s="85" t="str">
        <f t="shared" si="89"/>
        <v/>
      </c>
      <c r="AH156" s="237"/>
      <c r="AI156" s="237" t="str">
        <f t="shared" si="90"/>
        <v/>
      </c>
      <c r="AJ156" s="237"/>
      <c r="AK156" s="237"/>
      <c r="AL156" s="237" t="str">
        <f t="shared" si="91"/>
        <v/>
      </c>
      <c r="AM156" s="271"/>
      <c r="AN156" s="237"/>
      <c r="AO156" s="89" t="str">
        <f t="shared" si="92"/>
        <v/>
      </c>
      <c r="AP156" s="85"/>
      <c r="AQ156" s="85"/>
      <c r="AR156" s="410"/>
      <c r="AS156" s="237"/>
      <c r="AT156" s="89" t="str">
        <f t="shared" si="93"/>
        <v/>
      </c>
      <c r="AU156" s="85"/>
      <c r="AV156" s="85"/>
      <c r="AW156" s="411"/>
      <c r="AX156" s="237"/>
      <c r="AY156" s="237" t="str">
        <f t="shared" si="94"/>
        <v/>
      </c>
      <c r="AZ156" s="237"/>
      <c r="BA156" s="89" t="str">
        <f t="shared" si="95"/>
        <v/>
      </c>
      <c r="BB156" s="85"/>
      <c r="BC156" s="237"/>
      <c r="BD156" s="89" t="str">
        <f t="shared" si="96"/>
        <v/>
      </c>
      <c r="BE156" s="85"/>
      <c r="BF156" s="237" t="str">
        <f t="shared" si="97"/>
        <v/>
      </c>
      <c r="BG156" s="85"/>
      <c r="BH156" s="85"/>
      <c r="BI156" s="85"/>
      <c r="BJ156" s="85"/>
      <c r="BK156" s="237"/>
      <c r="BL156" s="237"/>
      <c r="BM156" s="412"/>
      <c r="BN156" s="412"/>
      <c r="BO156" s="85"/>
      <c r="BP156" s="85"/>
      <c r="BQ156" s="85"/>
      <c r="BR156" s="85"/>
      <c r="BS156" s="237"/>
      <c r="BT156" s="85"/>
      <c r="BU156" s="85"/>
      <c r="BV156" s="85"/>
      <c r="BW156" s="85"/>
      <c r="BX156" s="85"/>
      <c r="BY156" s="85"/>
      <c r="BZ156" s="85" t="str">
        <f t="shared" si="98"/>
        <v/>
      </c>
      <c r="CA156" s="85"/>
      <c r="CB156" s="85"/>
      <c r="CC156" s="85" t="str">
        <f t="shared" si="99"/>
        <v/>
      </c>
      <c r="CD156" s="85"/>
      <c r="CE156" s="85" t="str">
        <f t="shared" si="100"/>
        <v/>
      </c>
      <c r="CF156" s="85"/>
      <c r="CG156" s="85" t="str">
        <f t="shared" si="101"/>
        <v/>
      </c>
      <c r="CH156" s="271"/>
      <c r="CI156" s="85" t="str">
        <f t="shared" si="102"/>
        <v/>
      </c>
      <c r="CJ156" s="85" t="str">
        <f t="shared" si="103"/>
        <v/>
      </c>
      <c r="CK156" s="85" t="str">
        <f t="shared" si="104"/>
        <v/>
      </c>
      <c r="CL156" s="85"/>
      <c r="CM156" s="85" t="str">
        <f t="shared" si="105"/>
        <v/>
      </c>
      <c r="CN156" s="238"/>
      <c r="CO156" s="238" t="s">
        <v>5304</v>
      </c>
      <c r="CP156" s="112"/>
      <c r="CQ156" s="112"/>
      <c r="CR156" s="133" t="str">
        <f t="shared" ca="1" si="106"/>
        <v/>
      </c>
      <c r="CS156" s="112"/>
      <c r="CT156" s="112"/>
      <c r="CU156" s="112"/>
      <c r="CV156" s="119"/>
    </row>
    <row r="157" spans="1:100" collapsed="1" x14ac:dyDescent="0.2">
      <c r="A157" s="237"/>
      <c r="B157" s="237"/>
      <c r="C157" s="89" t="str">
        <f t="shared" si="78"/>
        <v/>
      </c>
      <c r="D157" s="85"/>
      <c r="E157" s="85"/>
      <c r="F157" s="237"/>
      <c r="G157" s="237"/>
      <c r="H157" s="237"/>
      <c r="I157" s="237"/>
      <c r="J157" s="89" t="str">
        <f t="shared" si="79"/>
        <v/>
      </c>
      <c r="K157" s="85"/>
      <c r="L157" s="85"/>
      <c r="M157" s="85" t="str">
        <f t="shared" si="80"/>
        <v/>
      </c>
      <c r="N157" s="86"/>
      <c r="O157" s="89" t="str">
        <f t="shared" si="81"/>
        <v/>
      </c>
      <c r="P157" s="237"/>
      <c r="Q157" s="89" t="str">
        <f t="shared" si="82"/>
        <v/>
      </c>
      <c r="R157" s="237"/>
      <c r="S157" s="89" t="str">
        <f t="shared" si="83"/>
        <v/>
      </c>
      <c r="T157" s="85"/>
      <c r="U157" s="89" t="str">
        <f t="shared" si="84"/>
        <v/>
      </c>
      <c r="V157" s="409" t="str">
        <f t="shared" si="85"/>
        <v/>
      </c>
      <c r="W157" s="85"/>
      <c r="X157" s="89" t="str">
        <f t="shared" si="86"/>
        <v/>
      </c>
      <c r="Y157" s="237"/>
      <c r="Z157" s="89" t="str">
        <f t="shared" si="87"/>
        <v/>
      </c>
      <c r="AA157" s="237"/>
      <c r="AB157" s="85"/>
      <c r="AC157" s="85"/>
      <c r="AD157" s="237"/>
      <c r="AE157" s="89" t="str">
        <f t="shared" si="88"/>
        <v/>
      </c>
      <c r="AF157" s="85"/>
      <c r="AG157" s="85" t="str">
        <f t="shared" si="89"/>
        <v/>
      </c>
      <c r="AH157" s="237"/>
      <c r="AI157" s="237" t="str">
        <f t="shared" si="90"/>
        <v/>
      </c>
      <c r="AJ157" s="237"/>
      <c r="AK157" s="237"/>
      <c r="AL157" s="237" t="str">
        <f t="shared" si="91"/>
        <v/>
      </c>
      <c r="AM157" s="271"/>
      <c r="AN157" s="237"/>
      <c r="AO157" s="89" t="str">
        <f t="shared" si="92"/>
        <v/>
      </c>
      <c r="AP157" s="85"/>
      <c r="AQ157" s="85"/>
      <c r="AR157" s="410"/>
      <c r="AS157" s="237"/>
      <c r="AT157" s="89" t="str">
        <f t="shared" si="93"/>
        <v/>
      </c>
      <c r="AU157" s="85"/>
      <c r="AV157" s="85"/>
      <c r="AW157" s="411"/>
      <c r="AX157" s="237"/>
      <c r="AY157" s="237" t="str">
        <f t="shared" si="94"/>
        <v/>
      </c>
      <c r="AZ157" s="237"/>
      <c r="BA157" s="89" t="str">
        <f t="shared" si="95"/>
        <v/>
      </c>
      <c r="BB157" s="85"/>
      <c r="BC157" s="237"/>
      <c r="BD157" s="89" t="str">
        <f t="shared" si="96"/>
        <v/>
      </c>
      <c r="BE157" s="85"/>
      <c r="BF157" s="237" t="str">
        <f t="shared" si="97"/>
        <v/>
      </c>
      <c r="BG157" s="85"/>
      <c r="BH157" s="85"/>
      <c r="BI157" s="85"/>
      <c r="BJ157" s="85"/>
      <c r="BK157" s="237"/>
      <c r="BL157" s="237"/>
      <c r="BM157" s="412"/>
      <c r="BN157" s="412"/>
      <c r="BO157" s="85"/>
      <c r="BP157" s="85"/>
      <c r="BQ157" s="85"/>
      <c r="BR157" s="85"/>
      <c r="BS157" s="237"/>
      <c r="BT157" s="85"/>
      <c r="BU157" s="85"/>
      <c r="BV157" s="85"/>
      <c r="BW157" s="85"/>
      <c r="BX157" s="85"/>
      <c r="BY157" s="85"/>
      <c r="BZ157" s="85" t="str">
        <f t="shared" si="98"/>
        <v/>
      </c>
      <c r="CA157" s="85"/>
      <c r="CB157" s="85"/>
      <c r="CC157" s="85" t="str">
        <f t="shared" si="99"/>
        <v/>
      </c>
      <c r="CD157" s="85"/>
      <c r="CE157" s="85" t="str">
        <f t="shared" si="100"/>
        <v/>
      </c>
      <c r="CF157" s="85"/>
      <c r="CG157" s="85" t="str">
        <f t="shared" si="101"/>
        <v/>
      </c>
      <c r="CH157" s="271"/>
      <c r="CI157" s="85" t="str">
        <f t="shared" si="102"/>
        <v/>
      </c>
      <c r="CJ157" s="85" t="str">
        <f t="shared" si="103"/>
        <v/>
      </c>
      <c r="CK157" s="85" t="str">
        <f t="shared" si="104"/>
        <v/>
      </c>
      <c r="CL157" s="85"/>
      <c r="CM157" s="85" t="str">
        <f t="shared" si="105"/>
        <v/>
      </c>
      <c r="CN157" s="238"/>
      <c r="CO157" s="238" t="s">
        <v>5304</v>
      </c>
      <c r="CP157" s="112"/>
      <c r="CQ157" s="112"/>
      <c r="CR157" s="133" t="str">
        <f t="shared" ca="1" si="106"/>
        <v/>
      </c>
      <c r="CS157" s="112"/>
      <c r="CT157" s="112"/>
      <c r="CU157" s="112"/>
      <c r="CV157" s="119"/>
    </row>
    <row r="158" spans="1:100" collapsed="1" x14ac:dyDescent="0.2">
      <c r="A158" s="237"/>
      <c r="B158" s="237"/>
      <c r="C158" s="89" t="str">
        <f t="shared" si="78"/>
        <v/>
      </c>
      <c r="D158" s="85"/>
      <c r="E158" s="85"/>
      <c r="F158" s="237"/>
      <c r="G158" s="237"/>
      <c r="H158" s="237"/>
      <c r="I158" s="237"/>
      <c r="J158" s="89" t="str">
        <f t="shared" si="79"/>
        <v/>
      </c>
      <c r="K158" s="85"/>
      <c r="L158" s="85"/>
      <c r="M158" s="85" t="str">
        <f t="shared" si="80"/>
        <v/>
      </c>
      <c r="N158" s="86"/>
      <c r="O158" s="89" t="str">
        <f t="shared" si="81"/>
        <v/>
      </c>
      <c r="P158" s="237"/>
      <c r="Q158" s="89" t="str">
        <f t="shared" si="82"/>
        <v/>
      </c>
      <c r="R158" s="237"/>
      <c r="S158" s="89" t="str">
        <f t="shared" si="83"/>
        <v/>
      </c>
      <c r="T158" s="85"/>
      <c r="U158" s="89" t="str">
        <f t="shared" si="84"/>
        <v/>
      </c>
      <c r="V158" s="409" t="str">
        <f t="shared" si="85"/>
        <v/>
      </c>
      <c r="W158" s="85"/>
      <c r="X158" s="89" t="str">
        <f t="shared" si="86"/>
        <v/>
      </c>
      <c r="Y158" s="237"/>
      <c r="Z158" s="89" t="str">
        <f t="shared" si="87"/>
        <v/>
      </c>
      <c r="AA158" s="237"/>
      <c r="AB158" s="85"/>
      <c r="AC158" s="85"/>
      <c r="AD158" s="237"/>
      <c r="AE158" s="89" t="str">
        <f t="shared" si="88"/>
        <v/>
      </c>
      <c r="AF158" s="85"/>
      <c r="AG158" s="85" t="str">
        <f t="shared" si="89"/>
        <v/>
      </c>
      <c r="AH158" s="237"/>
      <c r="AI158" s="237" t="str">
        <f t="shared" si="90"/>
        <v/>
      </c>
      <c r="AJ158" s="237"/>
      <c r="AK158" s="237"/>
      <c r="AL158" s="237" t="str">
        <f t="shared" si="91"/>
        <v/>
      </c>
      <c r="AM158" s="271"/>
      <c r="AN158" s="237"/>
      <c r="AO158" s="89" t="str">
        <f t="shared" si="92"/>
        <v/>
      </c>
      <c r="AP158" s="85"/>
      <c r="AQ158" s="85"/>
      <c r="AR158" s="410"/>
      <c r="AS158" s="237"/>
      <c r="AT158" s="89" t="str">
        <f t="shared" si="93"/>
        <v/>
      </c>
      <c r="AU158" s="85"/>
      <c r="AV158" s="85"/>
      <c r="AW158" s="411"/>
      <c r="AX158" s="237"/>
      <c r="AY158" s="237" t="str">
        <f t="shared" si="94"/>
        <v/>
      </c>
      <c r="AZ158" s="237"/>
      <c r="BA158" s="89" t="str">
        <f t="shared" si="95"/>
        <v/>
      </c>
      <c r="BB158" s="85"/>
      <c r="BC158" s="237"/>
      <c r="BD158" s="89" t="str">
        <f t="shared" si="96"/>
        <v/>
      </c>
      <c r="BE158" s="85"/>
      <c r="BF158" s="237" t="str">
        <f t="shared" si="97"/>
        <v/>
      </c>
      <c r="BG158" s="85"/>
      <c r="BH158" s="85"/>
      <c r="BI158" s="85"/>
      <c r="BJ158" s="85"/>
      <c r="BK158" s="237"/>
      <c r="BL158" s="237"/>
      <c r="BM158" s="412"/>
      <c r="BN158" s="412"/>
      <c r="BO158" s="85"/>
      <c r="BP158" s="85"/>
      <c r="BQ158" s="85"/>
      <c r="BR158" s="85"/>
      <c r="BS158" s="237"/>
      <c r="BT158" s="85"/>
      <c r="BU158" s="85"/>
      <c r="BV158" s="85"/>
      <c r="BW158" s="85"/>
      <c r="BX158" s="85"/>
      <c r="BY158" s="85"/>
      <c r="BZ158" s="85" t="str">
        <f t="shared" si="98"/>
        <v/>
      </c>
      <c r="CA158" s="85"/>
      <c r="CB158" s="85"/>
      <c r="CC158" s="85" t="str">
        <f t="shared" si="99"/>
        <v/>
      </c>
      <c r="CD158" s="85"/>
      <c r="CE158" s="85" t="str">
        <f t="shared" si="100"/>
        <v/>
      </c>
      <c r="CF158" s="85"/>
      <c r="CG158" s="85" t="str">
        <f t="shared" si="101"/>
        <v/>
      </c>
      <c r="CH158" s="271"/>
      <c r="CI158" s="85" t="str">
        <f t="shared" si="102"/>
        <v/>
      </c>
      <c r="CJ158" s="85" t="str">
        <f t="shared" si="103"/>
        <v/>
      </c>
      <c r="CK158" s="85" t="str">
        <f t="shared" si="104"/>
        <v/>
      </c>
      <c r="CL158" s="85"/>
      <c r="CM158" s="85" t="str">
        <f t="shared" si="105"/>
        <v/>
      </c>
      <c r="CN158" s="238"/>
      <c r="CO158" s="238" t="s">
        <v>5304</v>
      </c>
      <c r="CP158" s="112"/>
      <c r="CQ158" s="112"/>
      <c r="CR158" s="133" t="str">
        <f t="shared" ca="1" si="106"/>
        <v/>
      </c>
      <c r="CS158" s="112"/>
      <c r="CT158" s="112"/>
      <c r="CU158" s="112"/>
      <c r="CV158" s="119"/>
    </row>
    <row r="159" spans="1:100" collapsed="1" x14ac:dyDescent="0.2">
      <c r="A159" s="237"/>
      <c r="B159" s="237"/>
      <c r="C159" s="89" t="str">
        <f t="shared" si="78"/>
        <v/>
      </c>
      <c r="D159" s="85"/>
      <c r="E159" s="85"/>
      <c r="F159" s="237"/>
      <c r="G159" s="237"/>
      <c r="H159" s="237"/>
      <c r="I159" s="237"/>
      <c r="J159" s="89" t="str">
        <f t="shared" si="79"/>
        <v/>
      </c>
      <c r="K159" s="85"/>
      <c r="L159" s="85"/>
      <c r="M159" s="85" t="str">
        <f t="shared" si="80"/>
        <v/>
      </c>
      <c r="N159" s="86"/>
      <c r="O159" s="89" t="str">
        <f t="shared" si="81"/>
        <v/>
      </c>
      <c r="P159" s="237"/>
      <c r="Q159" s="89" t="str">
        <f t="shared" si="82"/>
        <v/>
      </c>
      <c r="R159" s="237"/>
      <c r="S159" s="89" t="str">
        <f t="shared" si="83"/>
        <v/>
      </c>
      <c r="T159" s="85"/>
      <c r="U159" s="89" t="str">
        <f t="shared" si="84"/>
        <v/>
      </c>
      <c r="V159" s="409" t="str">
        <f t="shared" si="85"/>
        <v/>
      </c>
      <c r="W159" s="85"/>
      <c r="X159" s="89" t="str">
        <f t="shared" si="86"/>
        <v/>
      </c>
      <c r="Y159" s="237"/>
      <c r="Z159" s="89" t="str">
        <f t="shared" si="87"/>
        <v/>
      </c>
      <c r="AA159" s="237"/>
      <c r="AB159" s="85"/>
      <c r="AC159" s="85"/>
      <c r="AD159" s="237"/>
      <c r="AE159" s="89" t="str">
        <f t="shared" si="88"/>
        <v/>
      </c>
      <c r="AF159" s="85"/>
      <c r="AG159" s="85" t="str">
        <f t="shared" si="89"/>
        <v/>
      </c>
      <c r="AH159" s="237"/>
      <c r="AI159" s="237" t="str">
        <f t="shared" si="90"/>
        <v/>
      </c>
      <c r="AJ159" s="237"/>
      <c r="AK159" s="237"/>
      <c r="AL159" s="237" t="str">
        <f t="shared" si="91"/>
        <v/>
      </c>
      <c r="AM159" s="271"/>
      <c r="AN159" s="237"/>
      <c r="AO159" s="89" t="str">
        <f t="shared" si="92"/>
        <v/>
      </c>
      <c r="AP159" s="85"/>
      <c r="AQ159" s="85"/>
      <c r="AR159" s="410"/>
      <c r="AS159" s="237"/>
      <c r="AT159" s="89" t="str">
        <f t="shared" si="93"/>
        <v/>
      </c>
      <c r="AU159" s="85"/>
      <c r="AV159" s="85"/>
      <c r="AW159" s="411"/>
      <c r="AX159" s="237"/>
      <c r="AY159" s="237" t="str">
        <f t="shared" si="94"/>
        <v/>
      </c>
      <c r="AZ159" s="237"/>
      <c r="BA159" s="89" t="str">
        <f t="shared" si="95"/>
        <v/>
      </c>
      <c r="BB159" s="85"/>
      <c r="BC159" s="237"/>
      <c r="BD159" s="89" t="str">
        <f t="shared" si="96"/>
        <v/>
      </c>
      <c r="BE159" s="85"/>
      <c r="BF159" s="237" t="str">
        <f t="shared" si="97"/>
        <v/>
      </c>
      <c r="BG159" s="85"/>
      <c r="BH159" s="85"/>
      <c r="BI159" s="85"/>
      <c r="BJ159" s="85"/>
      <c r="BK159" s="237"/>
      <c r="BL159" s="237"/>
      <c r="BM159" s="412"/>
      <c r="BN159" s="412"/>
      <c r="BO159" s="85"/>
      <c r="BP159" s="85"/>
      <c r="BQ159" s="85"/>
      <c r="BR159" s="85"/>
      <c r="BS159" s="237"/>
      <c r="BT159" s="85"/>
      <c r="BU159" s="85"/>
      <c r="BV159" s="85"/>
      <c r="BW159" s="85"/>
      <c r="BX159" s="85"/>
      <c r="BY159" s="85"/>
      <c r="BZ159" s="85" t="str">
        <f t="shared" si="98"/>
        <v/>
      </c>
      <c r="CA159" s="85"/>
      <c r="CB159" s="85"/>
      <c r="CC159" s="85" t="str">
        <f t="shared" si="99"/>
        <v/>
      </c>
      <c r="CD159" s="85"/>
      <c r="CE159" s="85" t="str">
        <f t="shared" si="100"/>
        <v/>
      </c>
      <c r="CF159" s="85"/>
      <c r="CG159" s="85" t="str">
        <f t="shared" si="101"/>
        <v/>
      </c>
      <c r="CH159" s="271"/>
      <c r="CI159" s="85" t="str">
        <f t="shared" si="102"/>
        <v/>
      </c>
      <c r="CJ159" s="85" t="str">
        <f t="shared" si="103"/>
        <v/>
      </c>
      <c r="CK159" s="85" t="str">
        <f t="shared" si="104"/>
        <v/>
      </c>
      <c r="CL159" s="85"/>
      <c r="CM159" s="85" t="str">
        <f t="shared" si="105"/>
        <v/>
      </c>
      <c r="CN159" s="238"/>
      <c r="CO159" s="238" t="s">
        <v>5304</v>
      </c>
      <c r="CP159" s="112"/>
      <c r="CQ159" s="112"/>
      <c r="CR159" s="133" t="str">
        <f t="shared" ca="1" si="106"/>
        <v/>
      </c>
      <c r="CS159" s="112"/>
      <c r="CT159" s="112"/>
      <c r="CU159" s="112"/>
      <c r="CV159" s="119"/>
    </row>
    <row r="160" spans="1:100" collapsed="1" x14ac:dyDescent="0.2">
      <c r="A160" s="237"/>
      <c r="B160" s="237"/>
      <c r="C160" s="89" t="str">
        <f t="shared" si="78"/>
        <v/>
      </c>
      <c r="D160" s="85"/>
      <c r="E160" s="85"/>
      <c r="F160" s="237"/>
      <c r="G160" s="237"/>
      <c r="H160" s="237"/>
      <c r="I160" s="237"/>
      <c r="J160" s="89" t="str">
        <f t="shared" si="79"/>
        <v/>
      </c>
      <c r="K160" s="85"/>
      <c r="L160" s="85"/>
      <c r="M160" s="85" t="str">
        <f t="shared" si="80"/>
        <v/>
      </c>
      <c r="N160" s="86"/>
      <c r="O160" s="89" t="str">
        <f t="shared" si="81"/>
        <v/>
      </c>
      <c r="P160" s="237"/>
      <c r="Q160" s="89" t="str">
        <f t="shared" si="82"/>
        <v/>
      </c>
      <c r="R160" s="237"/>
      <c r="S160" s="89" t="str">
        <f t="shared" si="83"/>
        <v/>
      </c>
      <c r="T160" s="85"/>
      <c r="U160" s="89" t="str">
        <f t="shared" si="84"/>
        <v/>
      </c>
      <c r="V160" s="409" t="str">
        <f t="shared" si="85"/>
        <v/>
      </c>
      <c r="W160" s="85"/>
      <c r="X160" s="89" t="str">
        <f t="shared" si="86"/>
        <v/>
      </c>
      <c r="Y160" s="237"/>
      <c r="Z160" s="89" t="str">
        <f t="shared" si="87"/>
        <v/>
      </c>
      <c r="AA160" s="237"/>
      <c r="AB160" s="85"/>
      <c r="AC160" s="85"/>
      <c r="AD160" s="237"/>
      <c r="AE160" s="89" t="str">
        <f t="shared" si="88"/>
        <v/>
      </c>
      <c r="AF160" s="85"/>
      <c r="AG160" s="85" t="str">
        <f t="shared" si="89"/>
        <v/>
      </c>
      <c r="AH160" s="237"/>
      <c r="AI160" s="237" t="str">
        <f t="shared" si="90"/>
        <v/>
      </c>
      <c r="AJ160" s="237"/>
      <c r="AK160" s="237"/>
      <c r="AL160" s="237" t="str">
        <f t="shared" si="91"/>
        <v/>
      </c>
      <c r="AM160" s="271"/>
      <c r="AN160" s="237"/>
      <c r="AO160" s="89" t="str">
        <f t="shared" si="92"/>
        <v/>
      </c>
      <c r="AP160" s="85"/>
      <c r="AQ160" s="85"/>
      <c r="AR160" s="410"/>
      <c r="AS160" s="237"/>
      <c r="AT160" s="89" t="str">
        <f t="shared" si="93"/>
        <v/>
      </c>
      <c r="AU160" s="85"/>
      <c r="AV160" s="85"/>
      <c r="AW160" s="411"/>
      <c r="AX160" s="237"/>
      <c r="AY160" s="237" t="str">
        <f t="shared" si="94"/>
        <v/>
      </c>
      <c r="AZ160" s="237"/>
      <c r="BA160" s="89" t="str">
        <f t="shared" si="95"/>
        <v/>
      </c>
      <c r="BB160" s="85"/>
      <c r="BC160" s="237"/>
      <c r="BD160" s="89" t="str">
        <f t="shared" si="96"/>
        <v/>
      </c>
      <c r="BE160" s="85"/>
      <c r="BF160" s="237" t="str">
        <f t="shared" si="97"/>
        <v/>
      </c>
      <c r="BG160" s="85"/>
      <c r="BH160" s="85"/>
      <c r="BI160" s="85"/>
      <c r="BJ160" s="85"/>
      <c r="BK160" s="237"/>
      <c r="BL160" s="237"/>
      <c r="BM160" s="412"/>
      <c r="BN160" s="412"/>
      <c r="BO160" s="85"/>
      <c r="BP160" s="85"/>
      <c r="BQ160" s="85"/>
      <c r="BR160" s="85"/>
      <c r="BS160" s="237"/>
      <c r="BT160" s="85"/>
      <c r="BU160" s="85"/>
      <c r="BV160" s="85"/>
      <c r="BW160" s="85"/>
      <c r="BX160" s="85"/>
      <c r="BY160" s="85"/>
      <c r="BZ160" s="85" t="str">
        <f t="shared" si="98"/>
        <v/>
      </c>
      <c r="CA160" s="85"/>
      <c r="CB160" s="85"/>
      <c r="CC160" s="85" t="str">
        <f t="shared" si="99"/>
        <v/>
      </c>
      <c r="CD160" s="85"/>
      <c r="CE160" s="85" t="str">
        <f t="shared" si="100"/>
        <v/>
      </c>
      <c r="CF160" s="85"/>
      <c r="CG160" s="85" t="str">
        <f t="shared" si="101"/>
        <v/>
      </c>
      <c r="CH160" s="271"/>
      <c r="CI160" s="85" t="str">
        <f t="shared" si="102"/>
        <v/>
      </c>
      <c r="CJ160" s="85" t="str">
        <f t="shared" si="103"/>
        <v/>
      </c>
      <c r="CK160" s="85" t="str">
        <f t="shared" si="104"/>
        <v/>
      </c>
      <c r="CL160" s="85"/>
      <c r="CM160" s="85" t="str">
        <f t="shared" si="105"/>
        <v/>
      </c>
      <c r="CN160" s="238"/>
      <c r="CO160" s="238" t="s">
        <v>5304</v>
      </c>
      <c r="CP160" s="112"/>
      <c r="CQ160" s="112"/>
      <c r="CR160" s="133" t="str">
        <f t="shared" ca="1" si="106"/>
        <v/>
      </c>
      <c r="CS160" s="112"/>
      <c r="CT160" s="112"/>
      <c r="CU160" s="112"/>
      <c r="CV160" s="119"/>
    </row>
    <row r="161" spans="1:100" collapsed="1" x14ac:dyDescent="0.2">
      <c r="A161" s="237"/>
      <c r="B161" s="237"/>
      <c r="C161" s="89" t="str">
        <f t="shared" si="78"/>
        <v/>
      </c>
      <c r="D161" s="85"/>
      <c r="E161" s="85"/>
      <c r="F161" s="237"/>
      <c r="G161" s="237"/>
      <c r="H161" s="237"/>
      <c r="I161" s="237"/>
      <c r="J161" s="89" t="str">
        <f t="shared" si="79"/>
        <v/>
      </c>
      <c r="K161" s="85"/>
      <c r="L161" s="85"/>
      <c r="M161" s="85" t="str">
        <f t="shared" si="80"/>
        <v/>
      </c>
      <c r="N161" s="86"/>
      <c r="O161" s="89" t="str">
        <f t="shared" si="81"/>
        <v/>
      </c>
      <c r="P161" s="237"/>
      <c r="Q161" s="89" t="str">
        <f t="shared" si="82"/>
        <v/>
      </c>
      <c r="R161" s="237"/>
      <c r="S161" s="89" t="str">
        <f t="shared" si="83"/>
        <v/>
      </c>
      <c r="T161" s="85"/>
      <c r="U161" s="89" t="str">
        <f t="shared" si="84"/>
        <v/>
      </c>
      <c r="V161" s="409" t="str">
        <f t="shared" si="85"/>
        <v/>
      </c>
      <c r="W161" s="85"/>
      <c r="X161" s="89" t="str">
        <f t="shared" si="86"/>
        <v/>
      </c>
      <c r="Y161" s="237"/>
      <c r="Z161" s="89" t="str">
        <f t="shared" si="87"/>
        <v/>
      </c>
      <c r="AA161" s="237"/>
      <c r="AB161" s="85"/>
      <c r="AC161" s="85"/>
      <c r="AD161" s="237"/>
      <c r="AE161" s="89" t="str">
        <f t="shared" si="88"/>
        <v/>
      </c>
      <c r="AF161" s="85"/>
      <c r="AG161" s="85" t="str">
        <f t="shared" si="89"/>
        <v/>
      </c>
      <c r="AH161" s="237"/>
      <c r="AI161" s="237" t="str">
        <f t="shared" si="90"/>
        <v/>
      </c>
      <c r="AJ161" s="237"/>
      <c r="AK161" s="237"/>
      <c r="AL161" s="237" t="str">
        <f t="shared" si="91"/>
        <v/>
      </c>
      <c r="AM161" s="271"/>
      <c r="AN161" s="237"/>
      <c r="AO161" s="89" t="str">
        <f t="shared" si="92"/>
        <v/>
      </c>
      <c r="AP161" s="85"/>
      <c r="AQ161" s="85"/>
      <c r="AR161" s="410"/>
      <c r="AS161" s="237"/>
      <c r="AT161" s="89" t="str">
        <f t="shared" si="93"/>
        <v/>
      </c>
      <c r="AU161" s="85"/>
      <c r="AV161" s="85"/>
      <c r="AW161" s="411"/>
      <c r="AX161" s="237"/>
      <c r="AY161" s="237" t="str">
        <f t="shared" si="94"/>
        <v/>
      </c>
      <c r="AZ161" s="237"/>
      <c r="BA161" s="89" t="str">
        <f t="shared" si="95"/>
        <v/>
      </c>
      <c r="BB161" s="85"/>
      <c r="BC161" s="237"/>
      <c r="BD161" s="89" t="str">
        <f t="shared" si="96"/>
        <v/>
      </c>
      <c r="BE161" s="85"/>
      <c r="BF161" s="237" t="str">
        <f t="shared" si="97"/>
        <v/>
      </c>
      <c r="BG161" s="85"/>
      <c r="BH161" s="85"/>
      <c r="BI161" s="85"/>
      <c r="BJ161" s="85"/>
      <c r="BK161" s="237"/>
      <c r="BL161" s="237"/>
      <c r="BM161" s="412"/>
      <c r="BN161" s="412"/>
      <c r="BO161" s="85"/>
      <c r="BP161" s="85"/>
      <c r="BQ161" s="85"/>
      <c r="BR161" s="85"/>
      <c r="BS161" s="237"/>
      <c r="BT161" s="85"/>
      <c r="BU161" s="85"/>
      <c r="BV161" s="85"/>
      <c r="BW161" s="85"/>
      <c r="BX161" s="85"/>
      <c r="BY161" s="85"/>
      <c r="BZ161" s="85" t="str">
        <f t="shared" si="98"/>
        <v/>
      </c>
      <c r="CA161" s="85"/>
      <c r="CB161" s="85"/>
      <c r="CC161" s="85" t="str">
        <f t="shared" si="99"/>
        <v/>
      </c>
      <c r="CD161" s="85"/>
      <c r="CE161" s="85" t="str">
        <f t="shared" si="100"/>
        <v/>
      </c>
      <c r="CF161" s="85"/>
      <c r="CG161" s="85" t="str">
        <f t="shared" si="101"/>
        <v/>
      </c>
      <c r="CH161" s="271"/>
      <c r="CI161" s="85" t="str">
        <f t="shared" si="102"/>
        <v/>
      </c>
      <c r="CJ161" s="85" t="str">
        <f t="shared" si="103"/>
        <v/>
      </c>
      <c r="CK161" s="85" t="str">
        <f t="shared" si="104"/>
        <v/>
      </c>
      <c r="CL161" s="85"/>
      <c r="CM161" s="85" t="str">
        <f t="shared" si="105"/>
        <v/>
      </c>
      <c r="CN161" s="238"/>
      <c r="CO161" s="238" t="s">
        <v>5304</v>
      </c>
      <c r="CP161" s="112"/>
      <c r="CQ161" s="112"/>
      <c r="CR161" s="133" t="str">
        <f t="shared" ca="1" si="106"/>
        <v/>
      </c>
      <c r="CS161" s="112"/>
      <c r="CT161" s="112"/>
      <c r="CU161" s="112"/>
      <c r="CV161" s="119"/>
    </row>
    <row r="162" spans="1:100" collapsed="1" x14ac:dyDescent="0.2">
      <c r="A162" s="237"/>
      <c r="B162" s="237"/>
      <c r="C162" s="89" t="str">
        <f t="shared" si="78"/>
        <v/>
      </c>
      <c r="D162" s="85"/>
      <c r="E162" s="85"/>
      <c r="F162" s="237"/>
      <c r="G162" s="237"/>
      <c r="H162" s="237"/>
      <c r="I162" s="237"/>
      <c r="J162" s="89" t="str">
        <f t="shared" si="79"/>
        <v/>
      </c>
      <c r="K162" s="85"/>
      <c r="L162" s="85"/>
      <c r="M162" s="85" t="str">
        <f t="shared" si="80"/>
        <v/>
      </c>
      <c r="N162" s="86"/>
      <c r="O162" s="89" t="str">
        <f t="shared" si="81"/>
        <v/>
      </c>
      <c r="P162" s="237"/>
      <c r="Q162" s="89" t="str">
        <f t="shared" si="82"/>
        <v/>
      </c>
      <c r="R162" s="237"/>
      <c r="S162" s="89" t="str">
        <f t="shared" si="83"/>
        <v/>
      </c>
      <c r="T162" s="85"/>
      <c r="U162" s="89" t="str">
        <f t="shared" si="84"/>
        <v/>
      </c>
      <c r="V162" s="409" t="str">
        <f t="shared" si="85"/>
        <v/>
      </c>
      <c r="W162" s="85"/>
      <c r="X162" s="89" t="str">
        <f t="shared" si="86"/>
        <v/>
      </c>
      <c r="Y162" s="237"/>
      <c r="Z162" s="89" t="str">
        <f t="shared" si="87"/>
        <v/>
      </c>
      <c r="AA162" s="237"/>
      <c r="AB162" s="85"/>
      <c r="AC162" s="85"/>
      <c r="AD162" s="237"/>
      <c r="AE162" s="89" t="str">
        <f t="shared" si="88"/>
        <v/>
      </c>
      <c r="AF162" s="85"/>
      <c r="AG162" s="85" t="str">
        <f t="shared" si="89"/>
        <v/>
      </c>
      <c r="AH162" s="237"/>
      <c r="AI162" s="237" t="str">
        <f t="shared" si="90"/>
        <v/>
      </c>
      <c r="AJ162" s="237"/>
      <c r="AK162" s="237"/>
      <c r="AL162" s="237" t="str">
        <f t="shared" si="91"/>
        <v/>
      </c>
      <c r="AM162" s="271"/>
      <c r="AN162" s="237"/>
      <c r="AO162" s="89" t="str">
        <f t="shared" si="92"/>
        <v/>
      </c>
      <c r="AP162" s="85"/>
      <c r="AQ162" s="85"/>
      <c r="AR162" s="410"/>
      <c r="AS162" s="237"/>
      <c r="AT162" s="89" t="str">
        <f t="shared" si="93"/>
        <v/>
      </c>
      <c r="AU162" s="85"/>
      <c r="AV162" s="85"/>
      <c r="AW162" s="411"/>
      <c r="AX162" s="237"/>
      <c r="AY162" s="237" t="str">
        <f t="shared" si="94"/>
        <v/>
      </c>
      <c r="AZ162" s="237"/>
      <c r="BA162" s="89" t="str">
        <f t="shared" si="95"/>
        <v/>
      </c>
      <c r="BB162" s="85"/>
      <c r="BC162" s="237"/>
      <c r="BD162" s="89" t="str">
        <f t="shared" si="96"/>
        <v/>
      </c>
      <c r="BE162" s="85"/>
      <c r="BF162" s="237" t="str">
        <f t="shared" si="97"/>
        <v/>
      </c>
      <c r="BG162" s="85"/>
      <c r="BH162" s="85"/>
      <c r="BI162" s="85"/>
      <c r="BJ162" s="85"/>
      <c r="BK162" s="237"/>
      <c r="BL162" s="237"/>
      <c r="BM162" s="412"/>
      <c r="BN162" s="412"/>
      <c r="BO162" s="85"/>
      <c r="BP162" s="85"/>
      <c r="BQ162" s="85"/>
      <c r="BR162" s="85"/>
      <c r="BS162" s="237"/>
      <c r="BT162" s="85"/>
      <c r="BU162" s="85"/>
      <c r="BV162" s="85"/>
      <c r="BW162" s="85"/>
      <c r="BX162" s="85"/>
      <c r="BY162" s="85"/>
      <c r="BZ162" s="85" t="str">
        <f t="shared" si="98"/>
        <v/>
      </c>
      <c r="CA162" s="85"/>
      <c r="CB162" s="85"/>
      <c r="CC162" s="85" t="str">
        <f t="shared" si="99"/>
        <v/>
      </c>
      <c r="CD162" s="85"/>
      <c r="CE162" s="85" t="str">
        <f t="shared" si="100"/>
        <v/>
      </c>
      <c r="CF162" s="85"/>
      <c r="CG162" s="85" t="str">
        <f t="shared" si="101"/>
        <v/>
      </c>
      <c r="CH162" s="271"/>
      <c r="CI162" s="85" t="str">
        <f t="shared" si="102"/>
        <v/>
      </c>
      <c r="CJ162" s="85" t="str">
        <f t="shared" si="103"/>
        <v/>
      </c>
      <c r="CK162" s="85" t="str">
        <f t="shared" si="104"/>
        <v/>
      </c>
      <c r="CL162" s="85"/>
      <c r="CM162" s="85" t="str">
        <f t="shared" si="105"/>
        <v/>
      </c>
      <c r="CN162" s="238"/>
      <c r="CO162" s="238" t="s">
        <v>5304</v>
      </c>
      <c r="CP162" s="112"/>
      <c r="CQ162" s="112"/>
      <c r="CR162" s="133" t="str">
        <f t="shared" ca="1" si="106"/>
        <v/>
      </c>
      <c r="CS162" s="112"/>
      <c r="CT162" s="112"/>
      <c r="CU162" s="112"/>
      <c r="CV162" s="119"/>
    </row>
    <row r="163" spans="1:100" collapsed="1" x14ac:dyDescent="0.2">
      <c r="A163" s="237"/>
      <c r="B163" s="237"/>
      <c r="C163" s="89" t="str">
        <f t="shared" si="78"/>
        <v/>
      </c>
      <c r="D163" s="85"/>
      <c r="E163" s="85"/>
      <c r="F163" s="237"/>
      <c r="G163" s="237"/>
      <c r="H163" s="237"/>
      <c r="I163" s="237"/>
      <c r="J163" s="89" t="str">
        <f t="shared" si="79"/>
        <v/>
      </c>
      <c r="K163" s="85"/>
      <c r="L163" s="85"/>
      <c r="M163" s="85" t="str">
        <f t="shared" si="80"/>
        <v/>
      </c>
      <c r="N163" s="86"/>
      <c r="O163" s="89" t="str">
        <f t="shared" si="81"/>
        <v/>
      </c>
      <c r="P163" s="237"/>
      <c r="Q163" s="89" t="str">
        <f t="shared" si="82"/>
        <v/>
      </c>
      <c r="R163" s="237"/>
      <c r="S163" s="89" t="str">
        <f t="shared" si="83"/>
        <v/>
      </c>
      <c r="T163" s="85"/>
      <c r="U163" s="89" t="str">
        <f t="shared" si="84"/>
        <v/>
      </c>
      <c r="V163" s="409" t="str">
        <f t="shared" si="85"/>
        <v/>
      </c>
      <c r="W163" s="85"/>
      <c r="X163" s="89" t="str">
        <f t="shared" si="86"/>
        <v/>
      </c>
      <c r="Y163" s="237"/>
      <c r="Z163" s="89" t="str">
        <f t="shared" si="87"/>
        <v/>
      </c>
      <c r="AA163" s="237"/>
      <c r="AB163" s="85"/>
      <c r="AC163" s="85"/>
      <c r="AD163" s="237"/>
      <c r="AE163" s="89" t="str">
        <f t="shared" si="88"/>
        <v/>
      </c>
      <c r="AF163" s="85"/>
      <c r="AG163" s="85" t="str">
        <f t="shared" si="89"/>
        <v/>
      </c>
      <c r="AH163" s="237"/>
      <c r="AI163" s="237" t="str">
        <f t="shared" si="90"/>
        <v/>
      </c>
      <c r="AJ163" s="237"/>
      <c r="AK163" s="237"/>
      <c r="AL163" s="237" t="str">
        <f t="shared" si="91"/>
        <v/>
      </c>
      <c r="AM163" s="271"/>
      <c r="AN163" s="237"/>
      <c r="AO163" s="89" t="str">
        <f t="shared" si="92"/>
        <v/>
      </c>
      <c r="AP163" s="85"/>
      <c r="AQ163" s="85"/>
      <c r="AR163" s="410"/>
      <c r="AS163" s="237"/>
      <c r="AT163" s="89" t="str">
        <f t="shared" si="93"/>
        <v/>
      </c>
      <c r="AU163" s="85"/>
      <c r="AV163" s="85"/>
      <c r="AW163" s="411"/>
      <c r="AX163" s="237"/>
      <c r="AY163" s="237" t="str">
        <f t="shared" si="94"/>
        <v/>
      </c>
      <c r="AZ163" s="237"/>
      <c r="BA163" s="89" t="str">
        <f t="shared" si="95"/>
        <v/>
      </c>
      <c r="BB163" s="85"/>
      <c r="BC163" s="237"/>
      <c r="BD163" s="89" t="str">
        <f t="shared" si="96"/>
        <v/>
      </c>
      <c r="BE163" s="85"/>
      <c r="BF163" s="237" t="str">
        <f t="shared" si="97"/>
        <v/>
      </c>
      <c r="BG163" s="85"/>
      <c r="BH163" s="85"/>
      <c r="BI163" s="85"/>
      <c r="BJ163" s="85"/>
      <c r="BK163" s="237"/>
      <c r="BL163" s="237"/>
      <c r="BM163" s="412"/>
      <c r="BN163" s="412"/>
      <c r="BO163" s="85"/>
      <c r="BP163" s="85"/>
      <c r="BQ163" s="85"/>
      <c r="BR163" s="85"/>
      <c r="BS163" s="237"/>
      <c r="BT163" s="85"/>
      <c r="BU163" s="85"/>
      <c r="BV163" s="85"/>
      <c r="BW163" s="85"/>
      <c r="BX163" s="85"/>
      <c r="BY163" s="85"/>
      <c r="BZ163" s="85" t="str">
        <f t="shared" si="98"/>
        <v/>
      </c>
      <c r="CA163" s="85"/>
      <c r="CB163" s="85"/>
      <c r="CC163" s="85" t="str">
        <f t="shared" si="99"/>
        <v/>
      </c>
      <c r="CD163" s="85"/>
      <c r="CE163" s="85" t="str">
        <f t="shared" si="100"/>
        <v/>
      </c>
      <c r="CF163" s="85"/>
      <c r="CG163" s="85" t="str">
        <f t="shared" si="101"/>
        <v/>
      </c>
      <c r="CH163" s="271"/>
      <c r="CI163" s="85" t="str">
        <f t="shared" si="102"/>
        <v/>
      </c>
      <c r="CJ163" s="85" t="str">
        <f t="shared" si="103"/>
        <v/>
      </c>
      <c r="CK163" s="85" t="str">
        <f t="shared" si="104"/>
        <v/>
      </c>
      <c r="CL163" s="85"/>
      <c r="CM163" s="85" t="str">
        <f t="shared" si="105"/>
        <v/>
      </c>
      <c r="CN163" s="238"/>
      <c r="CO163" s="238" t="s">
        <v>5304</v>
      </c>
      <c r="CP163" s="112"/>
      <c r="CQ163" s="112"/>
      <c r="CR163" s="133" t="str">
        <f t="shared" ca="1" si="106"/>
        <v/>
      </c>
      <c r="CS163" s="112"/>
      <c r="CT163" s="112"/>
      <c r="CU163" s="112"/>
      <c r="CV163" s="119"/>
    </row>
    <row r="164" spans="1:100" collapsed="1" x14ac:dyDescent="0.2">
      <c r="A164" s="237"/>
      <c r="B164" s="237"/>
      <c r="C164" s="89" t="str">
        <f t="shared" si="78"/>
        <v/>
      </c>
      <c r="D164" s="85"/>
      <c r="E164" s="85"/>
      <c r="F164" s="237"/>
      <c r="G164" s="237"/>
      <c r="H164" s="237"/>
      <c r="I164" s="237"/>
      <c r="J164" s="89" t="str">
        <f t="shared" si="79"/>
        <v/>
      </c>
      <c r="K164" s="85"/>
      <c r="L164" s="85"/>
      <c r="M164" s="85" t="str">
        <f t="shared" si="80"/>
        <v/>
      </c>
      <c r="N164" s="86"/>
      <c r="O164" s="89" t="str">
        <f t="shared" si="81"/>
        <v/>
      </c>
      <c r="P164" s="237"/>
      <c r="Q164" s="89" t="str">
        <f t="shared" si="82"/>
        <v/>
      </c>
      <c r="R164" s="237"/>
      <c r="S164" s="89" t="str">
        <f t="shared" si="83"/>
        <v/>
      </c>
      <c r="T164" s="85"/>
      <c r="U164" s="89" t="str">
        <f t="shared" si="84"/>
        <v/>
      </c>
      <c r="V164" s="409" t="str">
        <f t="shared" si="85"/>
        <v/>
      </c>
      <c r="W164" s="85"/>
      <c r="X164" s="89" t="str">
        <f t="shared" si="86"/>
        <v/>
      </c>
      <c r="Y164" s="237"/>
      <c r="Z164" s="89" t="str">
        <f t="shared" si="87"/>
        <v/>
      </c>
      <c r="AA164" s="237"/>
      <c r="AB164" s="85"/>
      <c r="AC164" s="85"/>
      <c r="AD164" s="237"/>
      <c r="AE164" s="89" t="str">
        <f t="shared" si="88"/>
        <v/>
      </c>
      <c r="AF164" s="85"/>
      <c r="AG164" s="85" t="str">
        <f t="shared" si="89"/>
        <v/>
      </c>
      <c r="AH164" s="237"/>
      <c r="AI164" s="237" t="str">
        <f t="shared" si="90"/>
        <v/>
      </c>
      <c r="AJ164" s="237"/>
      <c r="AK164" s="237"/>
      <c r="AL164" s="237" t="str">
        <f t="shared" si="91"/>
        <v/>
      </c>
      <c r="AM164" s="271"/>
      <c r="AN164" s="237"/>
      <c r="AO164" s="89" t="str">
        <f t="shared" si="92"/>
        <v/>
      </c>
      <c r="AP164" s="85"/>
      <c r="AQ164" s="85"/>
      <c r="AR164" s="410"/>
      <c r="AS164" s="237"/>
      <c r="AT164" s="89" t="str">
        <f t="shared" si="93"/>
        <v/>
      </c>
      <c r="AU164" s="85"/>
      <c r="AV164" s="85"/>
      <c r="AW164" s="411"/>
      <c r="AX164" s="237"/>
      <c r="AY164" s="237" t="str">
        <f t="shared" si="94"/>
        <v/>
      </c>
      <c r="AZ164" s="237"/>
      <c r="BA164" s="89" t="str">
        <f t="shared" si="95"/>
        <v/>
      </c>
      <c r="BB164" s="85"/>
      <c r="BC164" s="237"/>
      <c r="BD164" s="89" t="str">
        <f t="shared" si="96"/>
        <v/>
      </c>
      <c r="BE164" s="85"/>
      <c r="BF164" s="237" t="str">
        <f t="shared" si="97"/>
        <v/>
      </c>
      <c r="BG164" s="85"/>
      <c r="BH164" s="85"/>
      <c r="BI164" s="85"/>
      <c r="BJ164" s="85"/>
      <c r="BK164" s="237"/>
      <c r="BL164" s="237"/>
      <c r="BM164" s="412"/>
      <c r="BN164" s="412"/>
      <c r="BO164" s="85"/>
      <c r="BP164" s="85"/>
      <c r="BQ164" s="85"/>
      <c r="BR164" s="85"/>
      <c r="BS164" s="237"/>
      <c r="BT164" s="85"/>
      <c r="BU164" s="85"/>
      <c r="BV164" s="85"/>
      <c r="BW164" s="85"/>
      <c r="BX164" s="85"/>
      <c r="BY164" s="85"/>
      <c r="BZ164" s="85" t="str">
        <f t="shared" si="98"/>
        <v/>
      </c>
      <c r="CA164" s="85"/>
      <c r="CB164" s="85"/>
      <c r="CC164" s="85" t="str">
        <f t="shared" si="99"/>
        <v/>
      </c>
      <c r="CD164" s="85"/>
      <c r="CE164" s="85" t="str">
        <f t="shared" si="100"/>
        <v/>
      </c>
      <c r="CF164" s="85"/>
      <c r="CG164" s="85" t="str">
        <f t="shared" si="101"/>
        <v/>
      </c>
      <c r="CH164" s="271"/>
      <c r="CI164" s="85" t="str">
        <f t="shared" si="102"/>
        <v/>
      </c>
      <c r="CJ164" s="85" t="str">
        <f t="shared" si="103"/>
        <v/>
      </c>
      <c r="CK164" s="85" t="str">
        <f t="shared" si="104"/>
        <v/>
      </c>
      <c r="CL164" s="85"/>
      <c r="CM164" s="85" t="str">
        <f t="shared" si="105"/>
        <v/>
      </c>
      <c r="CN164" s="238"/>
      <c r="CO164" s="238" t="s">
        <v>5304</v>
      </c>
      <c r="CP164" s="112"/>
      <c r="CQ164" s="112"/>
      <c r="CR164" s="133" t="str">
        <f t="shared" ca="1" si="106"/>
        <v/>
      </c>
      <c r="CS164" s="112"/>
      <c r="CT164" s="112"/>
      <c r="CU164" s="112"/>
      <c r="CV164" s="119"/>
    </row>
    <row r="165" spans="1:100" collapsed="1" x14ac:dyDescent="0.2">
      <c r="A165" s="237"/>
      <c r="B165" s="237"/>
      <c r="C165" s="89" t="str">
        <f t="shared" si="78"/>
        <v/>
      </c>
      <c r="D165" s="85"/>
      <c r="E165" s="85"/>
      <c r="F165" s="237"/>
      <c r="G165" s="237"/>
      <c r="H165" s="237"/>
      <c r="I165" s="237"/>
      <c r="J165" s="89" t="str">
        <f t="shared" si="79"/>
        <v/>
      </c>
      <c r="K165" s="85"/>
      <c r="L165" s="85"/>
      <c r="M165" s="85" t="str">
        <f t="shared" si="80"/>
        <v/>
      </c>
      <c r="N165" s="86"/>
      <c r="O165" s="89" t="str">
        <f t="shared" si="81"/>
        <v/>
      </c>
      <c r="P165" s="237"/>
      <c r="Q165" s="89" t="str">
        <f t="shared" si="82"/>
        <v/>
      </c>
      <c r="R165" s="237"/>
      <c r="S165" s="89" t="str">
        <f t="shared" si="83"/>
        <v/>
      </c>
      <c r="T165" s="85"/>
      <c r="U165" s="89" t="str">
        <f t="shared" si="84"/>
        <v/>
      </c>
      <c r="V165" s="409" t="str">
        <f t="shared" si="85"/>
        <v/>
      </c>
      <c r="W165" s="85"/>
      <c r="X165" s="89" t="str">
        <f t="shared" si="86"/>
        <v/>
      </c>
      <c r="Y165" s="237"/>
      <c r="Z165" s="89" t="str">
        <f t="shared" si="87"/>
        <v/>
      </c>
      <c r="AA165" s="237"/>
      <c r="AB165" s="85"/>
      <c r="AC165" s="85"/>
      <c r="AD165" s="237"/>
      <c r="AE165" s="89" t="str">
        <f t="shared" si="88"/>
        <v/>
      </c>
      <c r="AF165" s="85"/>
      <c r="AG165" s="85" t="str">
        <f t="shared" si="89"/>
        <v/>
      </c>
      <c r="AH165" s="237"/>
      <c r="AI165" s="237" t="str">
        <f t="shared" si="90"/>
        <v/>
      </c>
      <c r="AJ165" s="237"/>
      <c r="AK165" s="237"/>
      <c r="AL165" s="237" t="str">
        <f t="shared" si="91"/>
        <v/>
      </c>
      <c r="AM165" s="271"/>
      <c r="AN165" s="237"/>
      <c r="AO165" s="89" t="str">
        <f t="shared" si="92"/>
        <v/>
      </c>
      <c r="AP165" s="85"/>
      <c r="AQ165" s="85"/>
      <c r="AR165" s="410"/>
      <c r="AS165" s="237"/>
      <c r="AT165" s="89" t="str">
        <f t="shared" si="93"/>
        <v/>
      </c>
      <c r="AU165" s="85"/>
      <c r="AV165" s="85"/>
      <c r="AW165" s="411"/>
      <c r="AX165" s="237"/>
      <c r="AY165" s="237" t="str">
        <f t="shared" si="94"/>
        <v/>
      </c>
      <c r="AZ165" s="237"/>
      <c r="BA165" s="89" t="str">
        <f t="shared" si="95"/>
        <v/>
      </c>
      <c r="BB165" s="85"/>
      <c r="BC165" s="237"/>
      <c r="BD165" s="89" t="str">
        <f t="shared" si="96"/>
        <v/>
      </c>
      <c r="BE165" s="85"/>
      <c r="BF165" s="237" t="str">
        <f t="shared" si="97"/>
        <v/>
      </c>
      <c r="BG165" s="85"/>
      <c r="BH165" s="85"/>
      <c r="BI165" s="85"/>
      <c r="BJ165" s="85"/>
      <c r="BK165" s="237"/>
      <c r="BL165" s="237"/>
      <c r="BM165" s="412"/>
      <c r="BN165" s="412"/>
      <c r="BO165" s="85"/>
      <c r="BP165" s="85"/>
      <c r="BQ165" s="85"/>
      <c r="BR165" s="85"/>
      <c r="BS165" s="237"/>
      <c r="BT165" s="85"/>
      <c r="BU165" s="85"/>
      <c r="BV165" s="85"/>
      <c r="BW165" s="85"/>
      <c r="BX165" s="85"/>
      <c r="BY165" s="85"/>
      <c r="BZ165" s="85" t="str">
        <f t="shared" si="98"/>
        <v/>
      </c>
      <c r="CA165" s="85"/>
      <c r="CB165" s="85"/>
      <c r="CC165" s="85" t="str">
        <f t="shared" si="99"/>
        <v/>
      </c>
      <c r="CD165" s="85"/>
      <c r="CE165" s="85" t="str">
        <f t="shared" si="100"/>
        <v/>
      </c>
      <c r="CF165" s="85"/>
      <c r="CG165" s="85" t="str">
        <f t="shared" si="101"/>
        <v/>
      </c>
      <c r="CH165" s="271"/>
      <c r="CI165" s="85" t="str">
        <f t="shared" si="102"/>
        <v/>
      </c>
      <c r="CJ165" s="85" t="str">
        <f t="shared" si="103"/>
        <v/>
      </c>
      <c r="CK165" s="85" t="str">
        <f t="shared" si="104"/>
        <v/>
      </c>
      <c r="CL165" s="85"/>
      <c r="CM165" s="85" t="str">
        <f t="shared" si="105"/>
        <v/>
      </c>
      <c r="CN165" s="238"/>
      <c r="CO165" s="238" t="s">
        <v>5304</v>
      </c>
      <c r="CP165" s="112"/>
      <c r="CQ165" s="112"/>
      <c r="CR165" s="133" t="str">
        <f t="shared" ca="1" si="106"/>
        <v/>
      </c>
      <c r="CS165" s="112"/>
      <c r="CT165" s="112"/>
      <c r="CU165" s="112"/>
      <c r="CV165" s="119"/>
    </row>
    <row r="166" spans="1:100" collapsed="1" x14ac:dyDescent="0.2">
      <c r="A166" s="237"/>
      <c r="B166" s="237"/>
      <c r="C166" s="89" t="str">
        <f t="shared" si="78"/>
        <v/>
      </c>
      <c r="D166" s="85"/>
      <c r="E166" s="85"/>
      <c r="F166" s="237"/>
      <c r="G166" s="237"/>
      <c r="H166" s="237"/>
      <c r="I166" s="237"/>
      <c r="J166" s="89" t="str">
        <f t="shared" si="79"/>
        <v/>
      </c>
      <c r="K166" s="85"/>
      <c r="L166" s="85"/>
      <c r="M166" s="85" t="str">
        <f t="shared" si="80"/>
        <v/>
      </c>
      <c r="N166" s="86"/>
      <c r="O166" s="89" t="str">
        <f t="shared" si="81"/>
        <v/>
      </c>
      <c r="P166" s="237"/>
      <c r="Q166" s="89" t="str">
        <f t="shared" si="82"/>
        <v/>
      </c>
      <c r="R166" s="237"/>
      <c r="S166" s="89" t="str">
        <f t="shared" si="83"/>
        <v/>
      </c>
      <c r="T166" s="85"/>
      <c r="U166" s="89" t="str">
        <f t="shared" si="84"/>
        <v/>
      </c>
      <c r="V166" s="409" t="str">
        <f t="shared" si="85"/>
        <v/>
      </c>
      <c r="W166" s="85"/>
      <c r="X166" s="89" t="str">
        <f t="shared" si="86"/>
        <v/>
      </c>
      <c r="Y166" s="237"/>
      <c r="Z166" s="89" t="str">
        <f t="shared" si="87"/>
        <v/>
      </c>
      <c r="AA166" s="237"/>
      <c r="AB166" s="85"/>
      <c r="AC166" s="85"/>
      <c r="AD166" s="237"/>
      <c r="AE166" s="89" t="str">
        <f t="shared" si="88"/>
        <v/>
      </c>
      <c r="AF166" s="85"/>
      <c r="AG166" s="85" t="str">
        <f t="shared" si="89"/>
        <v/>
      </c>
      <c r="AH166" s="237"/>
      <c r="AI166" s="237" t="str">
        <f t="shared" si="90"/>
        <v/>
      </c>
      <c r="AJ166" s="237"/>
      <c r="AK166" s="237"/>
      <c r="AL166" s="237" t="str">
        <f t="shared" si="91"/>
        <v/>
      </c>
      <c r="AM166" s="271"/>
      <c r="AN166" s="237"/>
      <c r="AO166" s="89" t="str">
        <f t="shared" si="92"/>
        <v/>
      </c>
      <c r="AP166" s="85"/>
      <c r="AQ166" s="85"/>
      <c r="AR166" s="410"/>
      <c r="AS166" s="237"/>
      <c r="AT166" s="89" t="str">
        <f t="shared" si="93"/>
        <v/>
      </c>
      <c r="AU166" s="85"/>
      <c r="AV166" s="85"/>
      <c r="AW166" s="411"/>
      <c r="AX166" s="237"/>
      <c r="AY166" s="237" t="str">
        <f t="shared" si="94"/>
        <v/>
      </c>
      <c r="AZ166" s="237"/>
      <c r="BA166" s="89" t="str">
        <f t="shared" si="95"/>
        <v/>
      </c>
      <c r="BB166" s="85"/>
      <c r="BC166" s="237"/>
      <c r="BD166" s="89" t="str">
        <f t="shared" si="96"/>
        <v/>
      </c>
      <c r="BE166" s="85"/>
      <c r="BF166" s="237" t="str">
        <f t="shared" si="97"/>
        <v/>
      </c>
      <c r="BG166" s="85"/>
      <c r="BH166" s="85"/>
      <c r="BI166" s="85"/>
      <c r="BJ166" s="85"/>
      <c r="BK166" s="237"/>
      <c r="BL166" s="237"/>
      <c r="BM166" s="412"/>
      <c r="BN166" s="412"/>
      <c r="BO166" s="85"/>
      <c r="BP166" s="85"/>
      <c r="BQ166" s="85"/>
      <c r="BR166" s="85"/>
      <c r="BS166" s="237"/>
      <c r="BT166" s="85"/>
      <c r="BU166" s="85"/>
      <c r="BV166" s="85"/>
      <c r="BW166" s="85"/>
      <c r="BX166" s="85"/>
      <c r="BY166" s="85"/>
      <c r="BZ166" s="85" t="str">
        <f t="shared" si="98"/>
        <v/>
      </c>
      <c r="CA166" s="85"/>
      <c r="CB166" s="85"/>
      <c r="CC166" s="85" t="str">
        <f t="shared" si="99"/>
        <v/>
      </c>
      <c r="CD166" s="85"/>
      <c r="CE166" s="85" t="str">
        <f t="shared" si="100"/>
        <v/>
      </c>
      <c r="CF166" s="85"/>
      <c r="CG166" s="85" t="str">
        <f t="shared" si="101"/>
        <v/>
      </c>
      <c r="CH166" s="271"/>
      <c r="CI166" s="85" t="str">
        <f t="shared" si="102"/>
        <v/>
      </c>
      <c r="CJ166" s="85" t="str">
        <f t="shared" si="103"/>
        <v/>
      </c>
      <c r="CK166" s="85" t="str">
        <f t="shared" si="104"/>
        <v/>
      </c>
      <c r="CL166" s="85"/>
      <c r="CM166" s="85" t="str">
        <f t="shared" si="105"/>
        <v/>
      </c>
      <c r="CN166" s="238"/>
      <c r="CO166" s="238" t="s">
        <v>5304</v>
      </c>
      <c r="CP166" s="112"/>
      <c r="CQ166" s="112"/>
      <c r="CR166" s="133" t="str">
        <f t="shared" ca="1" si="106"/>
        <v/>
      </c>
      <c r="CS166" s="112"/>
      <c r="CT166" s="112"/>
      <c r="CU166" s="112"/>
      <c r="CV166" s="119"/>
    </row>
    <row r="167" spans="1:100" collapsed="1" x14ac:dyDescent="0.2">
      <c r="A167" s="237"/>
      <c r="B167" s="237"/>
      <c r="C167" s="89" t="str">
        <f t="shared" si="78"/>
        <v/>
      </c>
      <c r="D167" s="85"/>
      <c r="E167" s="85"/>
      <c r="F167" s="237"/>
      <c r="G167" s="237"/>
      <c r="H167" s="237"/>
      <c r="I167" s="237"/>
      <c r="J167" s="89" t="str">
        <f t="shared" si="79"/>
        <v/>
      </c>
      <c r="K167" s="85"/>
      <c r="L167" s="85"/>
      <c r="M167" s="85" t="str">
        <f t="shared" si="80"/>
        <v/>
      </c>
      <c r="N167" s="86"/>
      <c r="O167" s="89" t="str">
        <f t="shared" si="81"/>
        <v/>
      </c>
      <c r="P167" s="237"/>
      <c r="Q167" s="89" t="str">
        <f t="shared" si="82"/>
        <v/>
      </c>
      <c r="R167" s="237"/>
      <c r="S167" s="89" t="str">
        <f t="shared" si="83"/>
        <v/>
      </c>
      <c r="T167" s="85"/>
      <c r="U167" s="89" t="str">
        <f t="shared" si="84"/>
        <v/>
      </c>
      <c r="V167" s="409" t="str">
        <f t="shared" si="85"/>
        <v/>
      </c>
      <c r="W167" s="85"/>
      <c r="X167" s="89" t="str">
        <f t="shared" si="86"/>
        <v/>
      </c>
      <c r="Y167" s="237"/>
      <c r="Z167" s="89" t="str">
        <f t="shared" si="87"/>
        <v/>
      </c>
      <c r="AA167" s="237"/>
      <c r="AB167" s="85"/>
      <c r="AC167" s="85"/>
      <c r="AD167" s="237"/>
      <c r="AE167" s="89" t="str">
        <f t="shared" si="88"/>
        <v/>
      </c>
      <c r="AF167" s="85"/>
      <c r="AG167" s="85" t="str">
        <f t="shared" si="89"/>
        <v/>
      </c>
      <c r="AH167" s="237"/>
      <c r="AI167" s="237" t="str">
        <f t="shared" si="90"/>
        <v/>
      </c>
      <c r="AJ167" s="237"/>
      <c r="AK167" s="237"/>
      <c r="AL167" s="237" t="str">
        <f t="shared" si="91"/>
        <v/>
      </c>
      <c r="AM167" s="271"/>
      <c r="AN167" s="237"/>
      <c r="AO167" s="89" t="str">
        <f t="shared" si="92"/>
        <v/>
      </c>
      <c r="AP167" s="85"/>
      <c r="AQ167" s="85"/>
      <c r="AR167" s="410"/>
      <c r="AS167" s="237"/>
      <c r="AT167" s="89" t="str">
        <f t="shared" si="93"/>
        <v/>
      </c>
      <c r="AU167" s="85"/>
      <c r="AV167" s="85"/>
      <c r="AW167" s="411"/>
      <c r="AX167" s="237"/>
      <c r="AY167" s="237" t="str">
        <f t="shared" si="94"/>
        <v/>
      </c>
      <c r="AZ167" s="237"/>
      <c r="BA167" s="89" t="str">
        <f t="shared" si="95"/>
        <v/>
      </c>
      <c r="BB167" s="85"/>
      <c r="BC167" s="237"/>
      <c r="BD167" s="89" t="str">
        <f t="shared" si="96"/>
        <v/>
      </c>
      <c r="BE167" s="85"/>
      <c r="BF167" s="237" t="str">
        <f t="shared" si="97"/>
        <v/>
      </c>
      <c r="BG167" s="85"/>
      <c r="BH167" s="85"/>
      <c r="BI167" s="85"/>
      <c r="BJ167" s="85"/>
      <c r="BK167" s="237"/>
      <c r="BL167" s="237"/>
      <c r="BM167" s="412"/>
      <c r="BN167" s="412"/>
      <c r="BO167" s="85"/>
      <c r="BP167" s="85"/>
      <c r="BQ167" s="85"/>
      <c r="BR167" s="85"/>
      <c r="BS167" s="237"/>
      <c r="BT167" s="85"/>
      <c r="BU167" s="85"/>
      <c r="BV167" s="85"/>
      <c r="BW167" s="85"/>
      <c r="BX167" s="85"/>
      <c r="BY167" s="85"/>
      <c r="BZ167" s="85" t="str">
        <f t="shared" si="98"/>
        <v/>
      </c>
      <c r="CA167" s="85"/>
      <c r="CB167" s="85"/>
      <c r="CC167" s="85" t="str">
        <f t="shared" si="99"/>
        <v/>
      </c>
      <c r="CD167" s="85"/>
      <c r="CE167" s="85" t="str">
        <f t="shared" si="100"/>
        <v/>
      </c>
      <c r="CF167" s="85"/>
      <c r="CG167" s="85" t="str">
        <f t="shared" si="101"/>
        <v/>
      </c>
      <c r="CH167" s="271"/>
      <c r="CI167" s="85" t="str">
        <f t="shared" si="102"/>
        <v/>
      </c>
      <c r="CJ167" s="85" t="str">
        <f t="shared" si="103"/>
        <v/>
      </c>
      <c r="CK167" s="85" t="str">
        <f t="shared" si="104"/>
        <v/>
      </c>
      <c r="CL167" s="85"/>
      <c r="CM167" s="85" t="str">
        <f t="shared" si="105"/>
        <v/>
      </c>
      <c r="CN167" s="238"/>
      <c r="CO167" s="238" t="s">
        <v>5304</v>
      </c>
      <c r="CP167" s="112"/>
      <c r="CQ167" s="112"/>
      <c r="CR167" s="133" t="str">
        <f t="shared" ca="1" si="106"/>
        <v/>
      </c>
      <c r="CS167" s="112"/>
      <c r="CT167" s="112"/>
      <c r="CU167" s="112"/>
      <c r="CV167" s="119"/>
    </row>
    <row r="168" spans="1:100" collapsed="1" x14ac:dyDescent="0.2">
      <c r="A168" s="237"/>
      <c r="B168" s="237"/>
      <c r="C168" s="89" t="str">
        <f t="shared" si="78"/>
        <v/>
      </c>
      <c r="D168" s="85"/>
      <c r="E168" s="85"/>
      <c r="F168" s="237"/>
      <c r="G168" s="237"/>
      <c r="H168" s="237"/>
      <c r="I168" s="237"/>
      <c r="J168" s="89" t="str">
        <f t="shared" si="79"/>
        <v/>
      </c>
      <c r="K168" s="85"/>
      <c r="L168" s="85"/>
      <c r="M168" s="85" t="str">
        <f t="shared" si="80"/>
        <v/>
      </c>
      <c r="N168" s="86"/>
      <c r="O168" s="89" t="str">
        <f t="shared" si="81"/>
        <v/>
      </c>
      <c r="P168" s="237"/>
      <c r="Q168" s="89" t="str">
        <f t="shared" si="82"/>
        <v/>
      </c>
      <c r="R168" s="237"/>
      <c r="S168" s="89" t="str">
        <f t="shared" si="83"/>
        <v/>
      </c>
      <c r="T168" s="85"/>
      <c r="U168" s="89" t="str">
        <f t="shared" si="84"/>
        <v/>
      </c>
      <c r="V168" s="409" t="str">
        <f t="shared" si="85"/>
        <v/>
      </c>
      <c r="W168" s="85"/>
      <c r="X168" s="89" t="str">
        <f t="shared" si="86"/>
        <v/>
      </c>
      <c r="Y168" s="237"/>
      <c r="Z168" s="89" t="str">
        <f t="shared" si="87"/>
        <v/>
      </c>
      <c r="AA168" s="237"/>
      <c r="AB168" s="85"/>
      <c r="AC168" s="85"/>
      <c r="AD168" s="237"/>
      <c r="AE168" s="89" t="str">
        <f t="shared" si="88"/>
        <v/>
      </c>
      <c r="AF168" s="85"/>
      <c r="AG168" s="85" t="str">
        <f t="shared" si="89"/>
        <v/>
      </c>
      <c r="AH168" s="237"/>
      <c r="AI168" s="237" t="str">
        <f t="shared" si="90"/>
        <v/>
      </c>
      <c r="AJ168" s="237"/>
      <c r="AK168" s="237"/>
      <c r="AL168" s="237" t="str">
        <f t="shared" si="91"/>
        <v/>
      </c>
      <c r="AM168" s="271"/>
      <c r="AN168" s="237"/>
      <c r="AO168" s="89" t="str">
        <f t="shared" si="92"/>
        <v/>
      </c>
      <c r="AP168" s="85"/>
      <c r="AQ168" s="85"/>
      <c r="AR168" s="410"/>
      <c r="AS168" s="237"/>
      <c r="AT168" s="89" t="str">
        <f t="shared" si="93"/>
        <v/>
      </c>
      <c r="AU168" s="85"/>
      <c r="AV168" s="85"/>
      <c r="AW168" s="411"/>
      <c r="AX168" s="237"/>
      <c r="AY168" s="237" t="str">
        <f t="shared" si="94"/>
        <v/>
      </c>
      <c r="AZ168" s="237"/>
      <c r="BA168" s="89" t="str">
        <f t="shared" si="95"/>
        <v/>
      </c>
      <c r="BB168" s="85"/>
      <c r="BC168" s="237"/>
      <c r="BD168" s="89" t="str">
        <f t="shared" si="96"/>
        <v/>
      </c>
      <c r="BE168" s="85"/>
      <c r="BF168" s="237" t="str">
        <f t="shared" si="97"/>
        <v/>
      </c>
      <c r="BG168" s="85"/>
      <c r="BH168" s="85"/>
      <c r="BI168" s="85"/>
      <c r="BJ168" s="85"/>
      <c r="BK168" s="237"/>
      <c r="BL168" s="237"/>
      <c r="BM168" s="412"/>
      <c r="BN168" s="412"/>
      <c r="BO168" s="85"/>
      <c r="BP168" s="85"/>
      <c r="BQ168" s="85"/>
      <c r="BR168" s="85"/>
      <c r="BS168" s="237"/>
      <c r="BT168" s="85"/>
      <c r="BU168" s="85"/>
      <c r="BV168" s="85"/>
      <c r="BW168" s="85"/>
      <c r="BX168" s="85"/>
      <c r="BY168" s="85"/>
      <c r="BZ168" s="85" t="str">
        <f t="shared" si="98"/>
        <v/>
      </c>
      <c r="CA168" s="85"/>
      <c r="CB168" s="85"/>
      <c r="CC168" s="85" t="str">
        <f t="shared" si="99"/>
        <v/>
      </c>
      <c r="CD168" s="85"/>
      <c r="CE168" s="85" t="str">
        <f t="shared" si="100"/>
        <v/>
      </c>
      <c r="CF168" s="85"/>
      <c r="CG168" s="85" t="str">
        <f t="shared" si="101"/>
        <v/>
      </c>
      <c r="CH168" s="271"/>
      <c r="CI168" s="85" t="str">
        <f t="shared" si="102"/>
        <v/>
      </c>
      <c r="CJ168" s="85" t="str">
        <f t="shared" si="103"/>
        <v/>
      </c>
      <c r="CK168" s="85" t="str">
        <f t="shared" si="104"/>
        <v/>
      </c>
      <c r="CL168" s="85"/>
      <c r="CM168" s="85" t="str">
        <f t="shared" si="105"/>
        <v/>
      </c>
      <c r="CN168" s="238"/>
      <c r="CO168" s="238" t="s">
        <v>5304</v>
      </c>
      <c r="CP168" s="112"/>
      <c r="CQ168" s="112"/>
      <c r="CR168" s="133" t="str">
        <f t="shared" ca="1" si="106"/>
        <v/>
      </c>
      <c r="CS168" s="112"/>
      <c r="CT168" s="112"/>
      <c r="CU168" s="112"/>
      <c r="CV168" s="119"/>
    </row>
    <row r="169" spans="1:100" collapsed="1" x14ac:dyDescent="0.2">
      <c r="A169" s="237"/>
      <c r="B169" s="237"/>
      <c r="C169" s="89" t="str">
        <f t="shared" si="78"/>
        <v/>
      </c>
      <c r="D169" s="85"/>
      <c r="E169" s="85"/>
      <c r="F169" s="237"/>
      <c r="G169" s="237"/>
      <c r="H169" s="237"/>
      <c r="I169" s="237"/>
      <c r="J169" s="89" t="str">
        <f t="shared" si="79"/>
        <v/>
      </c>
      <c r="K169" s="85"/>
      <c r="L169" s="85"/>
      <c r="M169" s="85" t="str">
        <f t="shared" si="80"/>
        <v/>
      </c>
      <c r="N169" s="86"/>
      <c r="O169" s="89" t="str">
        <f t="shared" si="81"/>
        <v/>
      </c>
      <c r="P169" s="237"/>
      <c r="Q169" s="89" t="str">
        <f t="shared" si="82"/>
        <v/>
      </c>
      <c r="R169" s="237"/>
      <c r="S169" s="89" t="str">
        <f t="shared" si="83"/>
        <v/>
      </c>
      <c r="T169" s="85"/>
      <c r="U169" s="89" t="str">
        <f t="shared" si="84"/>
        <v/>
      </c>
      <c r="V169" s="409" t="str">
        <f t="shared" si="85"/>
        <v/>
      </c>
      <c r="W169" s="85"/>
      <c r="X169" s="89" t="str">
        <f t="shared" si="86"/>
        <v/>
      </c>
      <c r="Y169" s="237"/>
      <c r="Z169" s="89" t="str">
        <f t="shared" si="87"/>
        <v/>
      </c>
      <c r="AA169" s="237"/>
      <c r="AB169" s="85"/>
      <c r="AC169" s="85"/>
      <c r="AD169" s="237"/>
      <c r="AE169" s="89" t="str">
        <f t="shared" si="88"/>
        <v/>
      </c>
      <c r="AF169" s="85"/>
      <c r="AG169" s="85" t="str">
        <f t="shared" si="89"/>
        <v/>
      </c>
      <c r="AH169" s="237"/>
      <c r="AI169" s="237" t="str">
        <f t="shared" si="90"/>
        <v/>
      </c>
      <c r="AJ169" s="237"/>
      <c r="AK169" s="237"/>
      <c r="AL169" s="237" t="str">
        <f t="shared" si="91"/>
        <v/>
      </c>
      <c r="AM169" s="271"/>
      <c r="AN169" s="237"/>
      <c r="AO169" s="89" t="str">
        <f t="shared" si="92"/>
        <v/>
      </c>
      <c r="AP169" s="85"/>
      <c r="AQ169" s="85"/>
      <c r="AR169" s="410"/>
      <c r="AS169" s="237"/>
      <c r="AT169" s="89" t="str">
        <f t="shared" si="93"/>
        <v/>
      </c>
      <c r="AU169" s="85"/>
      <c r="AV169" s="85"/>
      <c r="AW169" s="411"/>
      <c r="AX169" s="237"/>
      <c r="AY169" s="237" t="str">
        <f t="shared" si="94"/>
        <v/>
      </c>
      <c r="AZ169" s="237"/>
      <c r="BA169" s="89" t="str">
        <f t="shared" si="95"/>
        <v/>
      </c>
      <c r="BB169" s="85"/>
      <c r="BC169" s="237"/>
      <c r="BD169" s="89" t="str">
        <f t="shared" si="96"/>
        <v/>
      </c>
      <c r="BE169" s="85"/>
      <c r="BF169" s="237" t="str">
        <f t="shared" si="97"/>
        <v/>
      </c>
      <c r="BG169" s="85"/>
      <c r="BH169" s="85"/>
      <c r="BI169" s="85"/>
      <c r="BJ169" s="85"/>
      <c r="BK169" s="237"/>
      <c r="BL169" s="237"/>
      <c r="BM169" s="412"/>
      <c r="BN169" s="412"/>
      <c r="BO169" s="85"/>
      <c r="BP169" s="85"/>
      <c r="BQ169" s="85"/>
      <c r="BR169" s="85"/>
      <c r="BS169" s="237"/>
      <c r="BT169" s="85"/>
      <c r="BU169" s="85"/>
      <c r="BV169" s="85"/>
      <c r="BW169" s="85"/>
      <c r="BX169" s="85"/>
      <c r="BY169" s="85"/>
      <c r="BZ169" s="85" t="str">
        <f t="shared" si="98"/>
        <v/>
      </c>
      <c r="CA169" s="85"/>
      <c r="CB169" s="85"/>
      <c r="CC169" s="85" t="str">
        <f t="shared" si="99"/>
        <v/>
      </c>
      <c r="CD169" s="85"/>
      <c r="CE169" s="85" t="str">
        <f t="shared" si="100"/>
        <v/>
      </c>
      <c r="CF169" s="85"/>
      <c r="CG169" s="85" t="str">
        <f t="shared" si="101"/>
        <v/>
      </c>
      <c r="CH169" s="271"/>
      <c r="CI169" s="85" t="str">
        <f t="shared" si="102"/>
        <v/>
      </c>
      <c r="CJ169" s="85" t="str">
        <f t="shared" si="103"/>
        <v/>
      </c>
      <c r="CK169" s="85" t="str">
        <f t="shared" si="104"/>
        <v/>
      </c>
      <c r="CL169" s="85"/>
      <c r="CM169" s="85" t="str">
        <f t="shared" si="105"/>
        <v/>
      </c>
      <c r="CN169" s="238"/>
      <c r="CO169" s="238" t="s">
        <v>5304</v>
      </c>
      <c r="CP169" s="112"/>
      <c r="CQ169" s="112"/>
      <c r="CR169" s="133" t="str">
        <f t="shared" ca="1" si="106"/>
        <v/>
      </c>
      <c r="CS169" s="112"/>
      <c r="CT169" s="112"/>
      <c r="CU169" s="112"/>
      <c r="CV169" s="119"/>
    </row>
    <row r="170" spans="1:100" collapsed="1" x14ac:dyDescent="0.2">
      <c r="A170" s="237"/>
      <c r="B170" s="237"/>
      <c r="C170" s="89" t="str">
        <f t="shared" si="78"/>
        <v/>
      </c>
      <c r="D170" s="85"/>
      <c r="E170" s="85"/>
      <c r="F170" s="237"/>
      <c r="G170" s="237"/>
      <c r="H170" s="237"/>
      <c r="I170" s="237"/>
      <c r="J170" s="89" t="str">
        <f t="shared" si="79"/>
        <v/>
      </c>
      <c r="K170" s="85"/>
      <c r="L170" s="85"/>
      <c r="M170" s="85" t="str">
        <f t="shared" si="80"/>
        <v/>
      </c>
      <c r="N170" s="86"/>
      <c r="O170" s="89" t="str">
        <f t="shared" si="81"/>
        <v/>
      </c>
      <c r="P170" s="237"/>
      <c r="Q170" s="89" t="str">
        <f t="shared" si="82"/>
        <v/>
      </c>
      <c r="R170" s="237"/>
      <c r="S170" s="89" t="str">
        <f t="shared" si="83"/>
        <v/>
      </c>
      <c r="T170" s="85"/>
      <c r="U170" s="89" t="str">
        <f t="shared" si="84"/>
        <v/>
      </c>
      <c r="V170" s="409" t="str">
        <f t="shared" si="85"/>
        <v/>
      </c>
      <c r="W170" s="85"/>
      <c r="X170" s="89" t="str">
        <f t="shared" si="86"/>
        <v/>
      </c>
      <c r="Y170" s="237"/>
      <c r="Z170" s="89" t="str">
        <f t="shared" si="87"/>
        <v/>
      </c>
      <c r="AA170" s="237"/>
      <c r="AB170" s="85"/>
      <c r="AC170" s="85"/>
      <c r="AD170" s="237"/>
      <c r="AE170" s="89" t="str">
        <f t="shared" si="88"/>
        <v/>
      </c>
      <c r="AF170" s="85"/>
      <c r="AG170" s="85" t="str">
        <f t="shared" si="89"/>
        <v/>
      </c>
      <c r="AH170" s="237"/>
      <c r="AI170" s="237" t="str">
        <f t="shared" si="90"/>
        <v/>
      </c>
      <c r="AJ170" s="237"/>
      <c r="AK170" s="237"/>
      <c r="AL170" s="237" t="str">
        <f t="shared" si="91"/>
        <v/>
      </c>
      <c r="AM170" s="271"/>
      <c r="AN170" s="237"/>
      <c r="AO170" s="89" t="str">
        <f t="shared" si="92"/>
        <v/>
      </c>
      <c r="AP170" s="85"/>
      <c r="AQ170" s="85"/>
      <c r="AR170" s="410"/>
      <c r="AS170" s="237"/>
      <c r="AT170" s="89" t="str">
        <f t="shared" si="93"/>
        <v/>
      </c>
      <c r="AU170" s="85"/>
      <c r="AV170" s="85"/>
      <c r="AW170" s="411"/>
      <c r="AX170" s="237"/>
      <c r="AY170" s="237" t="str">
        <f t="shared" si="94"/>
        <v/>
      </c>
      <c r="AZ170" s="237"/>
      <c r="BA170" s="89" t="str">
        <f t="shared" si="95"/>
        <v/>
      </c>
      <c r="BB170" s="85"/>
      <c r="BC170" s="237"/>
      <c r="BD170" s="89" t="str">
        <f t="shared" si="96"/>
        <v/>
      </c>
      <c r="BE170" s="85"/>
      <c r="BF170" s="237" t="str">
        <f t="shared" si="97"/>
        <v/>
      </c>
      <c r="BG170" s="85"/>
      <c r="BH170" s="85"/>
      <c r="BI170" s="85"/>
      <c r="BJ170" s="85"/>
      <c r="BK170" s="237"/>
      <c r="BL170" s="237"/>
      <c r="BM170" s="412"/>
      <c r="BN170" s="412"/>
      <c r="BO170" s="85"/>
      <c r="BP170" s="85"/>
      <c r="BQ170" s="85"/>
      <c r="BR170" s="85"/>
      <c r="BS170" s="237"/>
      <c r="BT170" s="85"/>
      <c r="BU170" s="85"/>
      <c r="BV170" s="85"/>
      <c r="BW170" s="85"/>
      <c r="BX170" s="85"/>
      <c r="BY170" s="85"/>
      <c r="BZ170" s="85" t="str">
        <f t="shared" si="98"/>
        <v/>
      </c>
      <c r="CA170" s="85"/>
      <c r="CB170" s="85"/>
      <c r="CC170" s="85" t="str">
        <f t="shared" si="99"/>
        <v/>
      </c>
      <c r="CD170" s="85"/>
      <c r="CE170" s="85" t="str">
        <f t="shared" si="100"/>
        <v/>
      </c>
      <c r="CF170" s="85"/>
      <c r="CG170" s="85" t="str">
        <f t="shared" si="101"/>
        <v/>
      </c>
      <c r="CH170" s="271"/>
      <c r="CI170" s="85" t="str">
        <f t="shared" si="102"/>
        <v/>
      </c>
      <c r="CJ170" s="85" t="str">
        <f t="shared" si="103"/>
        <v/>
      </c>
      <c r="CK170" s="85" t="str">
        <f t="shared" si="104"/>
        <v/>
      </c>
      <c r="CL170" s="85"/>
      <c r="CM170" s="85" t="str">
        <f t="shared" si="105"/>
        <v/>
      </c>
      <c r="CN170" s="238"/>
      <c r="CO170" s="238" t="s">
        <v>5304</v>
      </c>
      <c r="CP170" s="112"/>
      <c r="CQ170" s="112"/>
      <c r="CR170" s="133" t="str">
        <f t="shared" ca="1" si="106"/>
        <v/>
      </c>
      <c r="CS170" s="112"/>
      <c r="CT170" s="112"/>
      <c r="CU170" s="112"/>
      <c r="CV170" s="119"/>
    </row>
    <row r="171" spans="1:100" collapsed="1" x14ac:dyDescent="0.2">
      <c r="A171" s="237"/>
      <c r="B171" s="237"/>
      <c r="C171" s="89" t="str">
        <f t="shared" si="78"/>
        <v/>
      </c>
      <c r="D171" s="85"/>
      <c r="E171" s="85"/>
      <c r="F171" s="237"/>
      <c r="G171" s="237"/>
      <c r="H171" s="237"/>
      <c r="I171" s="237"/>
      <c r="J171" s="89" t="str">
        <f t="shared" si="79"/>
        <v/>
      </c>
      <c r="K171" s="85"/>
      <c r="L171" s="85"/>
      <c r="M171" s="85" t="str">
        <f t="shared" si="80"/>
        <v/>
      </c>
      <c r="N171" s="86"/>
      <c r="O171" s="89" t="str">
        <f t="shared" si="81"/>
        <v/>
      </c>
      <c r="P171" s="237"/>
      <c r="Q171" s="89" t="str">
        <f t="shared" si="82"/>
        <v/>
      </c>
      <c r="R171" s="237"/>
      <c r="S171" s="89" t="str">
        <f t="shared" si="83"/>
        <v/>
      </c>
      <c r="T171" s="85"/>
      <c r="U171" s="89" t="str">
        <f t="shared" si="84"/>
        <v/>
      </c>
      <c r="V171" s="409" t="str">
        <f t="shared" si="85"/>
        <v/>
      </c>
      <c r="W171" s="85"/>
      <c r="X171" s="89" t="str">
        <f t="shared" si="86"/>
        <v/>
      </c>
      <c r="Y171" s="237"/>
      <c r="Z171" s="89" t="str">
        <f t="shared" si="87"/>
        <v/>
      </c>
      <c r="AA171" s="237"/>
      <c r="AB171" s="85"/>
      <c r="AC171" s="85"/>
      <c r="AD171" s="237"/>
      <c r="AE171" s="89" t="str">
        <f t="shared" si="88"/>
        <v/>
      </c>
      <c r="AF171" s="85"/>
      <c r="AG171" s="85" t="str">
        <f t="shared" si="89"/>
        <v/>
      </c>
      <c r="AH171" s="237"/>
      <c r="AI171" s="237" t="str">
        <f t="shared" si="90"/>
        <v/>
      </c>
      <c r="AJ171" s="237"/>
      <c r="AK171" s="237"/>
      <c r="AL171" s="237" t="str">
        <f t="shared" si="91"/>
        <v/>
      </c>
      <c r="AM171" s="271"/>
      <c r="AN171" s="237"/>
      <c r="AO171" s="89" t="str">
        <f t="shared" si="92"/>
        <v/>
      </c>
      <c r="AP171" s="85"/>
      <c r="AQ171" s="85"/>
      <c r="AR171" s="410"/>
      <c r="AS171" s="237"/>
      <c r="AT171" s="89" t="str">
        <f t="shared" si="93"/>
        <v/>
      </c>
      <c r="AU171" s="85"/>
      <c r="AV171" s="85"/>
      <c r="AW171" s="411"/>
      <c r="AX171" s="237"/>
      <c r="AY171" s="237" t="str">
        <f t="shared" si="94"/>
        <v/>
      </c>
      <c r="AZ171" s="237"/>
      <c r="BA171" s="89" t="str">
        <f t="shared" si="95"/>
        <v/>
      </c>
      <c r="BB171" s="85"/>
      <c r="BC171" s="237"/>
      <c r="BD171" s="89" t="str">
        <f t="shared" si="96"/>
        <v/>
      </c>
      <c r="BE171" s="85"/>
      <c r="BF171" s="237" t="str">
        <f t="shared" si="97"/>
        <v/>
      </c>
      <c r="BG171" s="85"/>
      <c r="BH171" s="85"/>
      <c r="BI171" s="85"/>
      <c r="BJ171" s="85"/>
      <c r="BK171" s="237"/>
      <c r="BL171" s="237"/>
      <c r="BM171" s="412"/>
      <c r="BN171" s="412"/>
      <c r="BO171" s="85"/>
      <c r="BP171" s="85"/>
      <c r="BQ171" s="85"/>
      <c r="BR171" s="85"/>
      <c r="BS171" s="237"/>
      <c r="BT171" s="85"/>
      <c r="BU171" s="85"/>
      <c r="BV171" s="85"/>
      <c r="BW171" s="85"/>
      <c r="BX171" s="85"/>
      <c r="BY171" s="85"/>
      <c r="BZ171" s="85" t="str">
        <f t="shared" si="98"/>
        <v/>
      </c>
      <c r="CA171" s="85"/>
      <c r="CB171" s="85"/>
      <c r="CC171" s="85" t="str">
        <f t="shared" si="99"/>
        <v/>
      </c>
      <c r="CD171" s="85"/>
      <c r="CE171" s="85" t="str">
        <f t="shared" si="100"/>
        <v/>
      </c>
      <c r="CF171" s="85"/>
      <c r="CG171" s="85" t="str">
        <f t="shared" si="101"/>
        <v/>
      </c>
      <c r="CH171" s="271"/>
      <c r="CI171" s="85" t="str">
        <f t="shared" si="102"/>
        <v/>
      </c>
      <c r="CJ171" s="85" t="str">
        <f t="shared" si="103"/>
        <v/>
      </c>
      <c r="CK171" s="85" t="str">
        <f t="shared" si="104"/>
        <v/>
      </c>
      <c r="CL171" s="85"/>
      <c r="CM171" s="85" t="str">
        <f t="shared" si="105"/>
        <v/>
      </c>
      <c r="CN171" s="238"/>
      <c r="CO171" s="238" t="s">
        <v>5304</v>
      </c>
      <c r="CP171" s="112"/>
      <c r="CQ171" s="112"/>
      <c r="CR171" s="133" t="str">
        <f t="shared" ca="1" si="106"/>
        <v/>
      </c>
      <c r="CS171" s="112"/>
      <c r="CT171" s="112"/>
      <c r="CU171" s="112"/>
      <c r="CV171" s="119"/>
    </row>
    <row r="172" spans="1:100" collapsed="1" x14ac:dyDescent="0.2">
      <c r="A172" s="237"/>
      <c r="B172" s="237"/>
      <c r="C172" s="89" t="str">
        <f t="shared" si="78"/>
        <v/>
      </c>
      <c r="D172" s="85"/>
      <c r="E172" s="85"/>
      <c r="F172" s="237"/>
      <c r="G172" s="237"/>
      <c r="H172" s="237"/>
      <c r="I172" s="237"/>
      <c r="J172" s="89" t="str">
        <f t="shared" si="79"/>
        <v/>
      </c>
      <c r="K172" s="85"/>
      <c r="L172" s="85"/>
      <c r="M172" s="85" t="str">
        <f t="shared" si="80"/>
        <v/>
      </c>
      <c r="N172" s="86"/>
      <c r="O172" s="89" t="str">
        <f t="shared" si="81"/>
        <v/>
      </c>
      <c r="P172" s="237"/>
      <c r="Q172" s="89" t="str">
        <f t="shared" si="82"/>
        <v/>
      </c>
      <c r="R172" s="237"/>
      <c r="S172" s="89" t="str">
        <f t="shared" si="83"/>
        <v/>
      </c>
      <c r="T172" s="85"/>
      <c r="U172" s="89" t="str">
        <f t="shared" si="84"/>
        <v/>
      </c>
      <c r="V172" s="409" t="str">
        <f t="shared" si="85"/>
        <v/>
      </c>
      <c r="W172" s="85"/>
      <c r="X172" s="89" t="str">
        <f t="shared" si="86"/>
        <v/>
      </c>
      <c r="Y172" s="237"/>
      <c r="Z172" s="89" t="str">
        <f t="shared" si="87"/>
        <v/>
      </c>
      <c r="AA172" s="237"/>
      <c r="AB172" s="85"/>
      <c r="AC172" s="85"/>
      <c r="AD172" s="237"/>
      <c r="AE172" s="89" t="str">
        <f t="shared" si="88"/>
        <v/>
      </c>
      <c r="AF172" s="85"/>
      <c r="AG172" s="85" t="str">
        <f t="shared" si="89"/>
        <v/>
      </c>
      <c r="AH172" s="237"/>
      <c r="AI172" s="237" t="str">
        <f t="shared" si="90"/>
        <v/>
      </c>
      <c r="AJ172" s="237"/>
      <c r="AK172" s="237"/>
      <c r="AL172" s="237" t="str">
        <f t="shared" si="91"/>
        <v/>
      </c>
      <c r="AM172" s="271"/>
      <c r="AN172" s="237"/>
      <c r="AO172" s="89" t="str">
        <f t="shared" si="92"/>
        <v/>
      </c>
      <c r="AP172" s="85"/>
      <c r="AQ172" s="85"/>
      <c r="AR172" s="410"/>
      <c r="AS172" s="237"/>
      <c r="AT172" s="89" t="str">
        <f t="shared" si="93"/>
        <v/>
      </c>
      <c r="AU172" s="85"/>
      <c r="AV172" s="85"/>
      <c r="AW172" s="411"/>
      <c r="AX172" s="237"/>
      <c r="AY172" s="237" t="str">
        <f t="shared" si="94"/>
        <v/>
      </c>
      <c r="AZ172" s="237"/>
      <c r="BA172" s="89" t="str">
        <f t="shared" si="95"/>
        <v/>
      </c>
      <c r="BB172" s="85"/>
      <c r="BC172" s="237"/>
      <c r="BD172" s="89" t="str">
        <f t="shared" si="96"/>
        <v/>
      </c>
      <c r="BE172" s="85"/>
      <c r="BF172" s="237" t="str">
        <f t="shared" si="97"/>
        <v/>
      </c>
      <c r="BG172" s="85"/>
      <c r="BH172" s="85"/>
      <c r="BI172" s="85"/>
      <c r="BJ172" s="85"/>
      <c r="BK172" s="237"/>
      <c r="BL172" s="237"/>
      <c r="BM172" s="412"/>
      <c r="BN172" s="412"/>
      <c r="BO172" s="85"/>
      <c r="BP172" s="85"/>
      <c r="BQ172" s="85"/>
      <c r="BR172" s="85"/>
      <c r="BS172" s="237"/>
      <c r="BT172" s="85"/>
      <c r="BU172" s="85"/>
      <c r="BV172" s="85"/>
      <c r="BW172" s="85"/>
      <c r="BX172" s="85"/>
      <c r="BY172" s="85"/>
      <c r="BZ172" s="85" t="str">
        <f t="shared" si="98"/>
        <v/>
      </c>
      <c r="CA172" s="85"/>
      <c r="CB172" s="85"/>
      <c r="CC172" s="85" t="str">
        <f t="shared" si="99"/>
        <v/>
      </c>
      <c r="CD172" s="85"/>
      <c r="CE172" s="85" t="str">
        <f t="shared" si="100"/>
        <v/>
      </c>
      <c r="CF172" s="85"/>
      <c r="CG172" s="85" t="str">
        <f t="shared" si="101"/>
        <v/>
      </c>
      <c r="CH172" s="271"/>
      <c r="CI172" s="85" t="str">
        <f t="shared" si="102"/>
        <v/>
      </c>
      <c r="CJ172" s="85" t="str">
        <f t="shared" si="103"/>
        <v/>
      </c>
      <c r="CK172" s="85" t="str">
        <f t="shared" si="104"/>
        <v/>
      </c>
      <c r="CL172" s="85"/>
      <c r="CM172" s="85" t="str">
        <f t="shared" si="105"/>
        <v/>
      </c>
      <c r="CN172" s="238"/>
      <c r="CO172" s="238" t="s">
        <v>5304</v>
      </c>
      <c r="CP172" s="112"/>
      <c r="CQ172" s="112"/>
      <c r="CR172" s="133" t="str">
        <f t="shared" ca="1" si="106"/>
        <v/>
      </c>
      <c r="CS172" s="112"/>
      <c r="CT172" s="112"/>
      <c r="CU172" s="112"/>
      <c r="CV172" s="119"/>
    </row>
    <row r="173" spans="1:100" collapsed="1" x14ac:dyDescent="0.2">
      <c r="A173" s="237"/>
      <c r="B173" s="237"/>
      <c r="C173" s="89" t="str">
        <f t="shared" si="78"/>
        <v/>
      </c>
      <c r="D173" s="85"/>
      <c r="E173" s="85"/>
      <c r="F173" s="237"/>
      <c r="G173" s="237"/>
      <c r="H173" s="237"/>
      <c r="I173" s="237"/>
      <c r="J173" s="89" t="str">
        <f t="shared" si="79"/>
        <v/>
      </c>
      <c r="K173" s="85"/>
      <c r="L173" s="85"/>
      <c r="M173" s="85" t="str">
        <f t="shared" si="80"/>
        <v/>
      </c>
      <c r="N173" s="86"/>
      <c r="O173" s="89" t="str">
        <f t="shared" si="81"/>
        <v/>
      </c>
      <c r="P173" s="237"/>
      <c r="Q173" s="89" t="str">
        <f t="shared" si="82"/>
        <v/>
      </c>
      <c r="R173" s="237"/>
      <c r="S173" s="89" t="str">
        <f t="shared" si="83"/>
        <v/>
      </c>
      <c r="T173" s="85"/>
      <c r="U173" s="89" t="str">
        <f t="shared" si="84"/>
        <v/>
      </c>
      <c r="V173" s="409" t="str">
        <f t="shared" si="85"/>
        <v/>
      </c>
      <c r="W173" s="85"/>
      <c r="X173" s="89" t="str">
        <f t="shared" si="86"/>
        <v/>
      </c>
      <c r="Y173" s="237"/>
      <c r="Z173" s="89" t="str">
        <f t="shared" si="87"/>
        <v/>
      </c>
      <c r="AA173" s="237"/>
      <c r="AB173" s="85"/>
      <c r="AC173" s="85"/>
      <c r="AD173" s="237"/>
      <c r="AE173" s="89" t="str">
        <f t="shared" si="88"/>
        <v/>
      </c>
      <c r="AF173" s="85"/>
      <c r="AG173" s="85" t="str">
        <f t="shared" si="89"/>
        <v/>
      </c>
      <c r="AH173" s="237"/>
      <c r="AI173" s="237" t="str">
        <f t="shared" si="90"/>
        <v/>
      </c>
      <c r="AJ173" s="237"/>
      <c r="AK173" s="237"/>
      <c r="AL173" s="237" t="str">
        <f t="shared" si="91"/>
        <v/>
      </c>
      <c r="AM173" s="271"/>
      <c r="AN173" s="237"/>
      <c r="AO173" s="89" t="str">
        <f t="shared" si="92"/>
        <v/>
      </c>
      <c r="AP173" s="85"/>
      <c r="AQ173" s="85"/>
      <c r="AR173" s="410"/>
      <c r="AS173" s="237"/>
      <c r="AT173" s="89" t="str">
        <f t="shared" si="93"/>
        <v/>
      </c>
      <c r="AU173" s="85"/>
      <c r="AV173" s="85"/>
      <c r="AW173" s="411"/>
      <c r="AX173" s="237"/>
      <c r="AY173" s="237" t="str">
        <f t="shared" si="94"/>
        <v/>
      </c>
      <c r="AZ173" s="237"/>
      <c r="BA173" s="89" t="str">
        <f t="shared" si="95"/>
        <v/>
      </c>
      <c r="BB173" s="85"/>
      <c r="BC173" s="237"/>
      <c r="BD173" s="89" t="str">
        <f t="shared" si="96"/>
        <v/>
      </c>
      <c r="BE173" s="85"/>
      <c r="BF173" s="237" t="str">
        <f t="shared" si="97"/>
        <v/>
      </c>
      <c r="BG173" s="85"/>
      <c r="BH173" s="85"/>
      <c r="BI173" s="85"/>
      <c r="BJ173" s="85"/>
      <c r="BK173" s="237"/>
      <c r="BL173" s="237"/>
      <c r="BM173" s="412"/>
      <c r="BN173" s="412"/>
      <c r="BO173" s="85"/>
      <c r="BP173" s="85"/>
      <c r="BQ173" s="85"/>
      <c r="BR173" s="85"/>
      <c r="BS173" s="237"/>
      <c r="BT173" s="85"/>
      <c r="BU173" s="85"/>
      <c r="BV173" s="85"/>
      <c r="BW173" s="85"/>
      <c r="BX173" s="85"/>
      <c r="BY173" s="85"/>
      <c r="BZ173" s="85" t="str">
        <f t="shared" si="98"/>
        <v/>
      </c>
      <c r="CA173" s="85"/>
      <c r="CB173" s="85"/>
      <c r="CC173" s="85" t="str">
        <f t="shared" si="99"/>
        <v/>
      </c>
      <c r="CD173" s="85"/>
      <c r="CE173" s="85" t="str">
        <f t="shared" si="100"/>
        <v/>
      </c>
      <c r="CF173" s="85"/>
      <c r="CG173" s="85" t="str">
        <f t="shared" si="101"/>
        <v/>
      </c>
      <c r="CH173" s="271"/>
      <c r="CI173" s="85" t="str">
        <f t="shared" si="102"/>
        <v/>
      </c>
      <c r="CJ173" s="85" t="str">
        <f t="shared" si="103"/>
        <v/>
      </c>
      <c r="CK173" s="85" t="str">
        <f t="shared" si="104"/>
        <v/>
      </c>
      <c r="CL173" s="85"/>
      <c r="CM173" s="85" t="str">
        <f t="shared" si="105"/>
        <v/>
      </c>
      <c r="CN173" s="238"/>
      <c r="CO173" s="238" t="s">
        <v>5304</v>
      </c>
      <c r="CP173" s="112"/>
      <c r="CQ173" s="112"/>
      <c r="CR173" s="133" t="str">
        <f t="shared" ca="1" si="106"/>
        <v/>
      </c>
      <c r="CS173" s="112"/>
      <c r="CT173" s="112"/>
      <c r="CU173" s="112"/>
      <c r="CV173" s="119"/>
    </row>
    <row r="174" spans="1:100" collapsed="1" x14ac:dyDescent="0.2">
      <c r="A174" s="237"/>
      <c r="B174" s="237"/>
      <c r="C174" s="89" t="str">
        <f t="shared" si="78"/>
        <v/>
      </c>
      <c r="D174" s="85"/>
      <c r="E174" s="85"/>
      <c r="F174" s="237"/>
      <c r="G174" s="237"/>
      <c r="H174" s="237"/>
      <c r="I174" s="237"/>
      <c r="J174" s="89" t="str">
        <f t="shared" si="79"/>
        <v/>
      </c>
      <c r="K174" s="85"/>
      <c r="L174" s="85"/>
      <c r="M174" s="85" t="str">
        <f t="shared" si="80"/>
        <v/>
      </c>
      <c r="N174" s="86"/>
      <c r="O174" s="89" t="str">
        <f t="shared" si="81"/>
        <v/>
      </c>
      <c r="P174" s="237"/>
      <c r="Q174" s="89" t="str">
        <f t="shared" si="82"/>
        <v/>
      </c>
      <c r="R174" s="237"/>
      <c r="S174" s="89" t="str">
        <f t="shared" si="83"/>
        <v/>
      </c>
      <c r="T174" s="85"/>
      <c r="U174" s="89" t="str">
        <f t="shared" si="84"/>
        <v/>
      </c>
      <c r="V174" s="409" t="str">
        <f t="shared" si="85"/>
        <v/>
      </c>
      <c r="W174" s="85"/>
      <c r="X174" s="89" t="str">
        <f t="shared" si="86"/>
        <v/>
      </c>
      <c r="Y174" s="237"/>
      <c r="Z174" s="89" t="str">
        <f t="shared" si="87"/>
        <v/>
      </c>
      <c r="AA174" s="237"/>
      <c r="AB174" s="85"/>
      <c r="AC174" s="85"/>
      <c r="AD174" s="237"/>
      <c r="AE174" s="89" t="str">
        <f t="shared" si="88"/>
        <v/>
      </c>
      <c r="AF174" s="85"/>
      <c r="AG174" s="85" t="str">
        <f t="shared" si="89"/>
        <v/>
      </c>
      <c r="AH174" s="237"/>
      <c r="AI174" s="237" t="str">
        <f t="shared" si="90"/>
        <v/>
      </c>
      <c r="AJ174" s="237"/>
      <c r="AK174" s="237"/>
      <c r="AL174" s="237" t="str">
        <f t="shared" si="91"/>
        <v/>
      </c>
      <c r="AM174" s="271"/>
      <c r="AN174" s="237"/>
      <c r="AO174" s="89" t="str">
        <f t="shared" si="92"/>
        <v/>
      </c>
      <c r="AP174" s="85"/>
      <c r="AQ174" s="85"/>
      <c r="AR174" s="410"/>
      <c r="AS174" s="237"/>
      <c r="AT174" s="89" t="str">
        <f t="shared" si="93"/>
        <v/>
      </c>
      <c r="AU174" s="85"/>
      <c r="AV174" s="85"/>
      <c r="AW174" s="411"/>
      <c r="AX174" s="237"/>
      <c r="AY174" s="237" t="str">
        <f t="shared" si="94"/>
        <v/>
      </c>
      <c r="AZ174" s="237"/>
      <c r="BA174" s="89" t="str">
        <f t="shared" si="95"/>
        <v/>
      </c>
      <c r="BB174" s="85"/>
      <c r="BC174" s="237"/>
      <c r="BD174" s="89" t="str">
        <f t="shared" si="96"/>
        <v/>
      </c>
      <c r="BE174" s="85"/>
      <c r="BF174" s="237" t="str">
        <f t="shared" si="97"/>
        <v/>
      </c>
      <c r="BG174" s="85"/>
      <c r="BH174" s="85"/>
      <c r="BI174" s="85"/>
      <c r="BJ174" s="85"/>
      <c r="BK174" s="237"/>
      <c r="BL174" s="237"/>
      <c r="BM174" s="412"/>
      <c r="BN174" s="412"/>
      <c r="BO174" s="85"/>
      <c r="BP174" s="85"/>
      <c r="BQ174" s="85"/>
      <c r="BR174" s="85"/>
      <c r="BS174" s="237"/>
      <c r="BT174" s="85"/>
      <c r="BU174" s="85"/>
      <c r="BV174" s="85"/>
      <c r="BW174" s="85"/>
      <c r="BX174" s="85"/>
      <c r="BY174" s="85"/>
      <c r="BZ174" s="85" t="str">
        <f t="shared" si="98"/>
        <v/>
      </c>
      <c r="CA174" s="85"/>
      <c r="CB174" s="85"/>
      <c r="CC174" s="85" t="str">
        <f t="shared" si="99"/>
        <v/>
      </c>
      <c r="CD174" s="85"/>
      <c r="CE174" s="85" t="str">
        <f t="shared" si="100"/>
        <v/>
      </c>
      <c r="CF174" s="85"/>
      <c r="CG174" s="85" t="str">
        <f t="shared" si="101"/>
        <v/>
      </c>
      <c r="CH174" s="271"/>
      <c r="CI174" s="85" t="str">
        <f t="shared" si="102"/>
        <v/>
      </c>
      <c r="CJ174" s="85" t="str">
        <f t="shared" si="103"/>
        <v/>
      </c>
      <c r="CK174" s="85" t="str">
        <f t="shared" si="104"/>
        <v/>
      </c>
      <c r="CL174" s="85"/>
      <c r="CM174" s="85" t="str">
        <f t="shared" si="105"/>
        <v/>
      </c>
      <c r="CN174" s="238"/>
      <c r="CO174" s="238" t="s">
        <v>5304</v>
      </c>
      <c r="CP174" s="112"/>
      <c r="CQ174" s="112"/>
      <c r="CR174" s="133" t="str">
        <f t="shared" ca="1" si="106"/>
        <v/>
      </c>
      <c r="CS174" s="112"/>
      <c r="CT174" s="112"/>
      <c r="CU174" s="112"/>
      <c r="CV174" s="119"/>
    </row>
    <row r="175" spans="1:100" collapsed="1" x14ac:dyDescent="0.2">
      <c r="A175" s="237"/>
      <c r="B175" s="237"/>
      <c r="C175" s="89" t="str">
        <f t="shared" si="78"/>
        <v/>
      </c>
      <c r="D175" s="85"/>
      <c r="E175" s="85"/>
      <c r="F175" s="237"/>
      <c r="G175" s="237"/>
      <c r="H175" s="237"/>
      <c r="I175" s="237"/>
      <c r="J175" s="89" t="str">
        <f t="shared" si="79"/>
        <v/>
      </c>
      <c r="K175" s="85"/>
      <c r="L175" s="85"/>
      <c r="M175" s="85" t="str">
        <f t="shared" si="80"/>
        <v/>
      </c>
      <c r="N175" s="86"/>
      <c r="O175" s="89" t="str">
        <f t="shared" si="81"/>
        <v/>
      </c>
      <c r="P175" s="237"/>
      <c r="Q175" s="89" t="str">
        <f t="shared" si="82"/>
        <v/>
      </c>
      <c r="R175" s="237"/>
      <c r="S175" s="89" t="str">
        <f t="shared" si="83"/>
        <v/>
      </c>
      <c r="T175" s="85"/>
      <c r="U175" s="89" t="str">
        <f t="shared" si="84"/>
        <v/>
      </c>
      <c r="V175" s="409" t="str">
        <f t="shared" si="85"/>
        <v/>
      </c>
      <c r="W175" s="85"/>
      <c r="X175" s="89" t="str">
        <f t="shared" si="86"/>
        <v/>
      </c>
      <c r="Y175" s="237"/>
      <c r="Z175" s="89" t="str">
        <f t="shared" si="87"/>
        <v/>
      </c>
      <c r="AA175" s="237"/>
      <c r="AB175" s="85"/>
      <c r="AC175" s="85"/>
      <c r="AD175" s="237"/>
      <c r="AE175" s="89" t="str">
        <f t="shared" si="88"/>
        <v/>
      </c>
      <c r="AF175" s="85"/>
      <c r="AG175" s="85" t="str">
        <f t="shared" si="89"/>
        <v/>
      </c>
      <c r="AH175" s="237"/>
      <c r="AI175" s="237" t="str">
        <f t="shared" si="90"/>
        <v/>
      </c>
      <c r="AJ175" s="237"/>
      <c r="AK175" s="237"/>
      <c r="AL175" s="237" t="str">
        <f t="shared" si="91"/>
        <v/>
      </c>
      <c r="AM175" s="271"/>
      <c r="AN175" s="237"/>
      <c r="AO175" s="89" t="str">
        <f t="shared" si="92"/>
        <v/>
      </c>
      <c r="AP175" s="85"/>
      <c r="AQ175" s="85"/>
      <c r="AR175" s="410"/>
      <c r="AS175" s="237"/>
      <c r="AT175" s="89" t="str">
        <f t="shared" si="93"/>
        <v/>
      </c>
      <c r="AU175" s="85"/>
      <c r="AV175" s="85"/>
      <c r="AW175" s="411"/>
      <c r="AX175" s="237"/>
      <c r="AY175" s="237" t="str">
        <f t="shared" si="94"/>
        <v/>
      </c>
      <c r="AZ175" s="237"/>
      <c r="BA175" s="89" t="str">
        <f t="shared" si="95"/>
        <v/>
      </c>
      <c r="BB175" s="85"/>
      <c r="BC175" s="237"/>
      <c r="BD175" s="89" t="str">
        <f t="shared" si="96"/>
        <v/>
      </c>
      <c r="BE175" s="85"/>
      <c r="BF175" s="237" t="str">
        <f t="shared" si="97"/>
        <v/>
      </c>
      <c r="BG175" s="85"/>
      <c r="BH175" s="85"/>
      <c r="BI175" s="85"/>
      <c r="BJ175" s="85"/>
      <c r="BK175" s="237"/>
      <c r="BL175" s="237"/>
      <c r="BM175" s="412"/>
      <c r="BN175" s="412"/>
      <c r="BO175" s="85"/>
      <c r="BP175" s="85"/>
      <c r="BQ175" s="85"/>
      <c r="BR175" s="85"/>
      <c r="BS175" s="237"/>
      <c r="BT175" s="85"/>
      <c r="BU175" s="85"/>
      <c r="BV175" s="85"/>
      <c r="BW175" s="85"/>
      <c r="BX175" s="85"/>
      <c r="BY175" s="85"/>
      <c r="BZ175" s="85" t="str">
        <f t="shared" si="98"/>
        <v/>
      </c>
      <c r="CA175" s="85"/>
      <c r="CB175" s="85"/>
      <c r="CC175" s="85" t="str">
        <f t="shared" si="99"/>
        <v/>
      </c>
      <c r="CD175" s="85"/>
      <c r="CE175" s="85" t="str">
        <f t="shared" si="100"/>
        <v/>
      </c>
      <c r="CF175" s="85"/>
      <c r="CG175" s="85" t="str">
        <f t="shared" si="101"/>
        <v/>
      </c>
      <c r="CH175" s="271"/>
      <c r="CI175" s="85" t="str">
        <f t="shared" si="102"/>
        <v/>
      </c>
      <c r="CJ175" s="85" t="str">
        <f t="shared" si="103"/>
        <v/>
      </c>
      <c r="CK175" s="85" t="str">
        <f t="shared" si="104"/>
        <v/>
      </c>
      <c r="CL175" s="85"/>
      <c r="CM175" s="85" t="str">
        <f t="shared" si="105"/>
        <v/>
      </c>
      <c r="CN175" s="238"/>
      <c r="CO175" s="238" t="s">
        <v>5304</v>
      </c>
      <c r="CP175" s="112"/>
      <c r="CQ175" s="112"/>
      <c r="CR175" s="133" t="str">
        <f t="shared" ca="1" si="106"/>
        <v/>
      </c>
      <c r="CS175" s="112"/>
      <c r="CT175" s="112"/>
      <c r="CU175" s="112"/>
      <c r="CV175" s="119"/>
    </row>
    <row r="176" spans="1:100" collapsed="1" x14ac:dyDescent="0.2">
      <c r="A176" s="237"/>
      <c r="B176" s="237"/>
      <c r="C176" s="89" t="str">
        <f t="shared" si="78"/>
        <v/>
      </c>
      <c r="D176" s="85"/>
      <c r="E176" s="85"/>
      <c r="F176" s="237"/>
      <c r="G176" s="237"/>
      <c r="H176" s="237"/>
      <c r="I176" s="237"/>
      <c r="J176" s="89" t="str">
        <f t="shared" si="79"/>
        <v/>
      </c>
      <c r="K176" s="85"/>
      <c r="L176" s="85"/>
      <c r="M176" s="85" t="str">
        <f t="shared" si="80"/>
        <v/>
      </c>
      <c r="N176" s="86"/>
      <c r="O176" s="89" t="str">
        <f t="shared" si="81"/>
        <v/>
      </c>
      <c r="P176" s="237"/>
      <c r="Q176" s="89" t="str">
        <f t="shared" si="82"/>
        <v/>
      </c>
      <c r="R176" s="237"/>
      <c r="S176" s="89" t="str">
        <f t="shared" si="83"/>
        <v/>
      </c>
      <c r="T176" s="85"/>
      <c r="U176" s="89" t="str">
        <f t="shared" si="84"/>
        <v/>
      </c>
      <c r="V176" s="409" t="str">
        <f t="shared" si="85"/>
        <v/>
      </c>
      <c r="W176" s="85"/>
      <c r="X176" s="89" t="str">
        <f t="shared" si="86"/>
        <v/>
      </c>
      <c r="Y176" s="237"/>
      <c r="Z176" s="89" t="str">
        <f t="shared" si="87"/>
        <v/>
      </c>
      <c r="AA176" s="237"/>
      <c r="AB176" s="85"/>
      <c r="AC176" s="85"/>
      <c r="AD176" s="237"/>
      <c r="AE176" s="89" t="str">
        <f t="shared" si="88"/>
        <v/>
      </c>
      <c r="AF176" s="85"/>
      <c r="AG176" s="85" t="str">
        <f t="shared" si="89"/>
        <v/>
      </c>
      <c r="AH176" s="237"/>
      <c r="AI176" s="237" t="str">
        <f t="shared" si="90"/>
        <v/>
      </c>
      <c r="AJ176" s="237"/>
      <c r="AK176" s="237"/>
      <c r="AL176" s="237" t="str">
        <f t="shared" si="91"/>
        <v/>
      </c>
      <c r="AM176" s="271"/>
      <c r="AN176" s="237"/>
      <c r="AO176" s="89" t="str">
        <f t="shared" si="92"/>
        <v/>
      </c>
      <c r="AP176" s="85"/>
      <c r="AQ176" s="85"/>
      <c r="AR176" s="410"/>
      <c r="AS176" s="237"/>
      <c r="AT176" s="89" t="str">
        <f t="shared" si="93"/>
        <v/>
      </c>
      <c r="AU176" s="85"/>
      <c r="AV176" s="85"/>
      <c r="AW176" s="411"/>
      <c r="AX176" s="237"/>
      <c r="AY176" s="237" t="str">
        <f t="shared" si="94"/>
        <v/>
      </c>
      <c r="AZ176" s="237"/>
      <c r="BA176" s="89" t="str">
        <f t="shared" si="95"/>
        <v/>
      </c>
      <c r="BB176" s="85"/>
      <c r="BC176" s="237"/>
      <c r="BD176" s="89" t="str">
        <f t="shared" si="96"/>
        <v/>
      </c>
      <c r="BE176" s="85"/>
      <c r="BF176" s="237" t="str">
        <f t="shared" si="97"/>
        <v/>
      </c>
      <c r="BG176" s="85"/>
      <c r="BH176" s="85"/>
      <c r="BI176" s="85"/>
      <c r="BJ176" s="85"/>
      <c r="BK176" s="237"/>
      <c r="BL176" s="237"/>
      <c r="BM176" s="412"/>
      <c r="BN176" s="412"/>
      <c r="BO176" s="85"/>
      <c r="BP176" s="85"/>
      <c r="BQ176" s="85"/>
      <c r="BR176" s="85"/>
      <c r="BS176" s="237"/>
      <c r="BT176" s="85"/>
      <c r="BU176" s="85"/>
      <c r="BV176" s="85"/>
      <c r="BW176" s="85"/>
      <c r="BX176" s="85"/>
      <c r="BY176" s="85"/>
      <c r="BZ176" s="85" t="str">
        <f t="shared" si="98"/>
        <v/>
      </c>
      <c r="CA176" s="85"/>
      <c r="CB176" s="85"/>
      <c r="CC176" s="85" t="str">
        <f t="shared" si="99"/>
        <v/>
      </c>
      <c r="CD176" s="85"/>
      <c r="CE176" s="85" t="str">
        <f t="shared" si="100"/>
        <v/>
      </c>
      <c r="CF176" s="85"/>
      <c r="CG176" s="85" t="str">
        <f t="shared" si="101"/>
        <v/>
      </c>
      <c r="CH176" s="271"/>
      <c r="CI176" s="85" t="str">
        <f t="shared" si="102"/>
        <v/>
      </c>
      <c r="CJ176" s="85" t="str">
        <f t="shared" si="103"/>
        <v/>
      </c>
      <c r="CK176" s="85" t="str">
        <f t="shared" si="104"/>
        <v/>
      </c>
      <c r="CL176" s="85"/>
      <c r="CM176" s="85" t="str">
        <f t="shared" si="105"/>
        <v/>
      </c>
      <c r="CN176" s="238"/>
      <c r="CO176" s="238" t="s">
        <v>5304</v>
      </c>
      <c r="CP176" s="112"/>
      <c r="CQ176" s="112"/>
      <c r="CR176" s="133" t="str">
        <f t="shared" ca="1" si="106"/>
        <v/>
      </c>
      <c r="CS176" s="112"/>
      <c r="CT176" s="112"/>
      <c r="CU176" s="112"/>
      <c r="CV176" s="119"/>
    </row>
    <row r="177" spans="1:100" collapsed="1" x14ac:dyDescent="0.2">
      <c r="A177" s="237"/>
      <c r="B177" s="237"/>
      <c r="C177" s="89" t="str">
        <f t="shared" si="78"/>
        <v/>
      </c>
      <c r="D177" s="85"/>
      <c r="E177" s="85"/>
      <c r="F177" s="237"/>
      <c r="G177" s="237"/>
      <c r="H177" s="237"/>
      <c r="I177" s="237"/>
      <c r="J177" s="89" t="str">
        <f t="shared" si="79"/>
        <v/>
      </c>
      <c r="K177" s="85"/>
      <c r="L177" s="85"/>
      <c r="M177" s="85" t="str">
        <f t="shared" si="80"/>
        <v/>
      </c>
      <c r="N177" s="86"/>
      <c r="O177" s="89" t="str">
        <f t="shared" si="81"/>
        <v/>
      </c>
      <c r="P177" s="237"/>
      <c r="Q177" s="89" t="str">
        <f t="shared" si="82"/>
        <v/>
      </c>
      <c r="R177" s="237"/>
      <c r="S177" s="89" t="str">
        <f t="shared" si="83"/>
        <v/>
      </c>
      <c r="T177" s="85"/>
      <c r="U177" s="89" t="str">
        <f t="shared" si="84"/>
        <v/>
      </c>
      <c r="V177" s="409" t="str">
        <f t="shared" si="85"/>
        <v/>
      </c>
      <c r="W177" s="85"/>
      <c r="X177" s="89" t="str">
        <f t="shared" si="86"/>
        <v/>
      </c>
      <c r="Y177" s="237"/>
      <c r="Z177" s="89" t="str">
        <f t="shared" si="87"/>
        <v/>
      </c>
      <c r="AA177" s="237"/>
      <c r="AB177" s="85"/>
      <c r="AC177" s="85"/>
      <c r="AD177" s="237"/>
      <c r="AE177" s="89" t="str">
        <f t="shared" si="88"/>
        <v/>
      </c>
      <c r="AF177" s="85"/>
      <c r="AG177" s="85" t="str">
        <f t="shared" si="89"/>
        <v/>
      </c>
      <c r="AH177" s="237"/>
      <c r="AI177" s="237" t="str">
        <f t="shared" si="90"/>
        <v/>
      </c>
      <c r="AJ177" s="237"/>
      <c r="AK177" s="237"/>
      <c r="AL177" s="237" t="str">
        <f t="shared" si="91"/>
        <v/>
      </c>
      <c r="AM177" s="271"/>
      <c r="AN177" s="237"/>
      <c r="AO177" s="89" t="str">
        <f t="shared" si="92"/>
        <v/>
      </c>
      <c r="AP177" s="85"/>
      <c r="AQ177" s="85"/>
      <c r="AR177" s="410"/>
      <c r="AS177" s="237"/>
      <c r="AT177" s="89" t="str">
        <f t="shared" si="93"/>
        <v/>
      </c>
      <c r="AU177" s="85"/>
      <c r="AV177" s="85"/>
      <c r="AW177" s="411"/>
      <c r="AX177" s="237"/>
      <c r="AY177" s="237" t="str">
        <f t="shared" si="94"/>
        <v/>
      </c>
      <c r="AZ177" s="237"/>
      <c r="BA177" s="89" t="str">
        <f t="shared" si="95"/>
        <v/>
      </c>
      <c r="BB177" s="85"/>
      <c r="BC177" s="237"/>
      <c r="BD177" s="89" t="str">
        <f t="shared" si="96"/>
        <v/>
      </c>
      <c r="BE177" s="85"/>
      <c r="BF177" s="237" t="str">
        <f t="shared" si="97"/>
        <v/>
      </c>
      <c r="BG177" s="85"/>
      <c r="BH177" s="85"/>
      <c r="BI177" s="85"/>
      <c r="BJ177" s="85"/>
      <c r="BK177" s="237"/>
      <c r="BL177" s="237"/>
      <c r="BM177" s="412"/>
      <c r="BN177" s="412"/>
      <c r="BO177" s="85"/>
      <c r="BP177" s="85"/>
      <c r="BQ177" s="85"/>
      <c r="BR177" s="85"/>
      <c r="BS177" s="237"/>
      <c r="BT177" s="85"/>
      <c r="BU177" s="85"/>
      <c r="BV177" s="85"/>
      <c r="BW177" s="85"/>
      <c r="BX177" s="85"/>
      <c r="BY177" s="85"/>
      <c r="BZ177" s="85" t="str">
        <f t="shared" si="98"/>
        <v/>
      </c>
      <c r="CA177" s="85"/>
      <c r="CB177" s="85"/>
      <c r="CC177" s="85" t="str">
        <f t="shared" si="99"/>
        <v/>
      </c>
      <c r="CD177" s="85"/>
      <c r="CE177" s="85" t="str">
        <f t="shared" si="100"/>
        <v/>
      </c>
      <c r="CF177" s="85"/>
      <c r="CG177" s="85" t="str">
        <f t="shared" si="101"/>
        <v/>
      </c>
      <c r="CH177" s="271"/>
      <c r="CI177" s="85" t="str">
        <f t="shared" si="102"/>
        <v/>
      </c>
      <c r="CJ177" s="85" t="str">
        <f t="shared" si="103"/>
        <v/>
      </c>
      <c r="CK177" s="85" t="str">
        <f t="shared" si="104"/>
        <v/>
      </c>
      <c r="CL177" s="85"/>
      <c r="CM177" s="85" t="str">
        <f t="shared" si="105"/>
        <v/>
      </c>
      <c r="CN177" s="238"/>
      <c r="CO177" s="238" t="s">
        <v>5304</v>
      </c>
      <c r="CP177" s="112"/>
      <c r="CQ177" s="112"/>
      <c r="CR177" s="133" t="str">
        <f t="shared" ca="1" si="106"/>
        <v/>
      </c>
      <c r="CS177" s="112"/>
      <c r="CT177" s="112"/>
      <c r="CU177" s="112"/>
      <c r="CV177" s="119"/>
    </row>
    <row r="178" spans="1:100" collapsed="1" x14ac:dyDescent="0.2">
      <c r="A178" s="237"/>
      <c r="B178" s="237"/>
      <c r="C178" s="89" t="str">
        <f t="shared" si="78"/>
        <v/>
      </c>
      <c r="D178" s="85"/>
      <c r="E178" s="85"/>
      <c r="F178" s="237"/>
      <c r="G178" s="237"/>
      <c r="H178" s="237"/>
      <c r="I178" s="237"/>
      <c r="J178" s="89" t="str">
        <f t="shared" si="79"/>
        <v/>
      </c>
      <c r="K178" s="85"/>
      <c r="L178" s="85"/>
      <c r="M178" s="85" t="str">
        <f t="shared" si="80"/>
        <v/>
      </c>
      <c r="N178" s="86"/>
      <c r="O178" s="89" t="str">
        <f t="shared" si="81"/>
        <v/>
      </c>
      <c r="P178" s="237"/>
      <c r="Q178" s="89" t="str">
        <f t="shared" si="82"/>
        <v/>
      </c>
      <c r="R178" s="237"/>
      <c r="S178" s="89" t="str">
        <f t="shared" si="83"/>
        <v/>
      </c>
      <c r="T178" s="85"/>
      <c r="U178" s="89" t="str">
        <f t="shared" si="84"/>
        <v/>
      </c>
      <c r="V178" s="409" t="str">
        <f t="shared" si="85"/>
        <v/>
      </c>
      <c r="W178" s="85"/>
      <c r="X178" s="89" t="str">
        <f t="shared" si="86"/>
        <v/>
      </c>
      <c r="Y178" s="237"/>
      <c r="Z178" s="89" t="str">
        <f t="shared" si="87"/>
        <v/>
      </c>
      <c r="AA178" s="237"/>
      <c r="AB178" s="85"/>
      <c r="AC178" s="85"/>
      <c r="AD178" s="237"/>
      <c r="AE178" s="89" t="str">
        <f t="shared" si="88"/>
        <v/>
      </c>
      <c r="AF178" s="85"/>
      <c r="AG178" s="85" t="str">
        <f t="shared" si="89"/>
        <v/>
      </c>
      <c r="AH178" s="237"/>
      <c r="AI178" s="237" t="str">
        <f t="shared" si="90"/>
        <v/>
      </c>
      <c r="AJ178" s="237"/>
      <c r="AK178" s="237"/>
      <c r="AL178" s="237" t="str">
        <f t="shared" si="91"/>
        <v/>
      </c>
      <c r="AM178" s="271"/>
      <c r="AN178" s="237"/>
      <c r="AO178" s="89" t="str">
        <f t="shared" si="92"/>
        <v/>
      </c>
      <c r="AP178" s="85"/>
      <c r="AQ178" s="85"/>
      <c r="AR178" s="410"/>
      <c r="AS178" s="237"/>
      <c r="AT178" s="89" t="str">
        <f t="shared" si="93"/>
        <v/>
      </c>
      <c r="AU178" s="85"/>
      <c r="AV178" s="85"/>
      <c r="AW178" s="411"/>
      <c r="AX178" s="237"/>
      <c r="AY178" s="237" t="str">
        <f t="shared" si="94"/>
        <v/>
      </c>
      <c r="AZ178" s="237"/>
      <c r="BA178" s="89" t="str">
        <f t="shared" si="95"/>
        <v/>
      </c>
      <c r="BB178" s="85"/>
      <c r="BC178" s="237"/>
      <c r="BD178" s="89" t="str">
        <f t="shared" si="96"/>
        <v/>
      </c>
      <c r="BE178" s="85"/>
      <c r="BF178" s="237" t="str">
        <f t="shared" si="97"/>
        <v/>
      </c>
      <c r="BG178" s="85"/>
      <c r="BH178" s="85"/>
      <c r="BI178" s="85"/>
      <c r="BJ178" s="85"/>
      <c r="BK178" s="237"/>
      <c r="BL178" s="237"/>
      <c r="BM178" s="412"/>
      <c r="BN178" s="412"/>
      <c r="BO178" s="85"/>
      <c r="BP178" s="85"/>
      <c r="BQ178" s="85"/>
      <c r="BR178" s="85"/>
      <c r="BS178" s="237"/>
      <c r="BT178" s="85"/>
      <c r="BU178" s="85"/>
      <c r="BV178" s="85"/>
      <c r="BW178" s="85"/>
      <c r="BX178" s="85"/>
      <c r="BY178" s="85"/>
      <c r="BZ178" s="85" t="str">
        <f t="shared" si="98"/>
        <v/>
      </c>
      <c r="CA178" s="85"/>
      <c r="CB178" s="85"/>
      <c r="CC178" s="85" t="str">
        <f t="shared" si="99"/>
        <v/>
      </c>
      <c r="CD178" s="85"/>
      <c r="CE178" s="85" t="str">
        <f t="shared" si="100"/>
        <v/>
      </c>
      <c r="CF178" s="85"/>
      <c r="CG178" s="85" t="str">
        <f t="shared" si="101"/>
        <v/>
      </c>
      <c r="CH178" s="271"/>
      <c r="CI178" s="85" t="str">
        <f t="shared" si="102"/>
        <v/>
      </c>
      <c r="CJ178" s="85" t="str">
        <f t="shared" si="103"/>
        <v/>
      </c>
      <c r="CK178" s="85" t="str">
        <f t="shared" si="104"/>
        <v/>
      </c>
      <c r="CL178" s="85"/>
      <c r="CM178" s="85" t="str">
        <f t="shared" si="105"/>
        <v/>
      </c>
      <c r="CN178" s="238"/>
      <c r="CO178" s="238" t="s">
        <v>5304</v>
      </c>
      <c r="CP178" s="112"/>
      <c r="CQ178" s="112"/>
      <c r="CR178" s="133" t="str">
        <f t="shared" ca="1" si="106"/>
        <v/>
      </c>
      <c r="CS178" s="112"/>
      <c r="CT178" s="112"/>
      <c r="CU178" s="112"/>
      <c r="CV178" s="119"/>
    </row>
    <row r="179" spans="1:100" collapsed="1" x14ac:dyDescent="0.2">
      <c r="A179" s="237"/>
      <c r="B179" s="237"/>
      <c r="C179" s="89" t="str">
        <f t="shared" si="78"/>
        <v/>
      </c>
      <c r="D179" s="85"/>
      <c r="E179" s="85"/>
      <c r="F179" s="237"/>
      <c r="G179" s="237"/>
      <c r="H179" s="237"/>
      <c r="I179" s="237"/>
      <c r="J179" s="89" t="str">
        <f t="shared" si="79"/>
        <v/>
      </c>
      <c r="K179" s="85"/>
      <c r="L179" s="85"/>
      <c r="M179" s="85" t="str">
        <f t="shared" si="80"/>
        <v/>
      </c>
      <c r="N179" s="86"/>
      <c r="O179" s="89" t="str">
        <f t="shared" si="81"/>
        <v/>
      </c>
      <c r="P179" s="237"/>
      <c r="Q179" s="89" t="str">
        <f t="shared" si="82"/>
        <v/>
      </c>
      <c r="R179" s="237"/>
      <c r="S179" s="89" t="str">
        <f t="shared" si="83"/>
        <v/>
      </c>
      <c r="T179" s="85"/>
      <c r="U179" s="89" t="str">
        <f t="shared" si="84"/>
        <v/>
      </c>
      <c r="V179" s="409" t="str">
        <f t="shared" si="85"/>
        <v/>
      </c>
      <c r="W179" s="85"/>
      <c r="X179" s="89" t="str">
        <f t="shared" si="86"/>
        <v/>
      </c>
      <c r="Y179" s="237"/>
      <c r="Z179" s="89" t="str">
        <f t="shared" si="87"/>
        <v/>
      </c>
      <c r="AA179" s="237"/>
      <c r="AB179" s="85"/>
      <c r="AC179" s="85"/>
      <c r="AD179" s="237"/>
      <c r="AE179" s="89" t="str">
        <f t="shared" si="88"/>
        <v/>
      </c>
      <c r="AF179" s="85"/>
      <c r="AG179" s="85" t="str">
        <f t="shared" si="89"/>
        <v/>
      </c>
      <c r="AH179" s="237"/>
      <c r="AI179" s="237" t="str">
        <f t="shared" si="90"/>
        <v/>
      </c>
      <c r="AJ179" s="237"/>
      <c r="AK179" s="237"/>
      <c r="AL179" s="237" t="str">
        <f t="shared" si="91"/>
        <v/>
      </c>
      <c r="AM179" s="271"/>
      <c r="AN179" s="237"/>
      <c r="AO179" s="89" t="str">
        <f t="shared" si="92"/>
        <v/>
      </c>
      <c r="AP179" s="85"/>
      <c r="AQ179" s="85"/>
      <c r="AR179" s="410"/>
      <c r="AS179" s="237"/>
      <c r="AT179" s="89" t="str">
        <f t="shared" si="93"/>
        <v/>
      </c>
      <c r="AU179" s="85"/>
      <c r="AV179" s="85"/>
      <c r="AW179" s="411"/>
      <c r="AX179" s="237"/>
      <c r="AY179" s="237" t="str">
        <f t="shared" si="94"/>
        <v/>
      </c>
      <c r="AZ179" s="237"/>
      <c r="BA179" s="89" t="str">
        <f t="shared" si="95"/>
        <v/>
      </c>
      <c r="BB179" s="85"/>
      <c r="BC179" s="237"/>
      <c r="BD179" s="89" t="str">
        <f t="shared" si="96"/>
        <v/>
      </c>
      <c r="BE179" s="85"/>
      <c r="BF179" s="237" t="str">
        <f t="shared" si="97"/>
        <v/>
      </c>
      <c r="BG179" s="85"/>
      <c r="BH179" s="85"/>
      <c r="BI179" s="85"/>
      <c r="BJ179" s="85"/>
      <c r="BK179" s="237"/>
      <c r="BL179" s="237"/>
      <c r="BM179" s="412"/>
      <c r="BN179" s="412"/>
      <c r="BO179" s="85"/>
      <c r="BP179" s="85"/>
      <c r="BQ179" s="85"/>
      <c r="BR179" s="85"/>
      <c r="BS179" s="237"/>
      <c r="BT179" s="85"/>
      <c r="BU179" s="85"/>
      <c r="BV179" s="85"/>
      <c r="BW179" s="85"/>
      <c r="BX179" s="85"/>
      <c r="BY179" s="85"/>
      <c r="BZ179" s="85" t="str">
        <f t="shared" si="98"/>
        <v/>
      </c>
      <c r="CA179" s="85"/>
      <c r="CB179" s="85"/>
      <c r="CC179" s="85" t="str">
        <f t="shared" si="99"/>
        <v/>
      </c>
      <c r="CD179" s="85"/>
      <c r="CE179" s="85" t="str">
        <f t="shared" si="100"/>
        <v/>
      </c>
      <c r="CF179" s="85"/>
      <c r="CG179" s="85" t="str">
        <f t="shared" si="101"/>
        <v/>
      </c>
      <c r="CH179" s="271"/>
      <c r="CI179" s="85" t="str">
        <f t="shared" si="102"/>
        <v/>
      </c>
      <c r="CJ179" s="85" t="str">
        <f t="shared" si="103"/>
        <v/>
      </c>
      <c r="CK179" s="85" t="str">
        <f t="shared" si="104"/>
        <v/>
      </c>
      <c r="CL179" s="85"/>
      <c r="CM179" s="85" t="str">
        <f t="shared" si="105"/>
        <v/>
      </c>
      <c r="CN179" s="238"/>
      <c r="CO179" s="238" t="s">
        <v>5304</v>
      </c>
      <c r="CP179" s="112"/>
      <c r="CQ179" s="112"/>
      <c r="CR179" s="133" t="str">
        <f t="shared" ca="1" si="106"/>
        <v/>
      </c>
      <c r="CS179" s="112"/>
      <c r="CT179" s="112"/>
      <c r="CU179" s="112"/>
      <c r="CV179" s="119"/>
    </row>
    <row r="180" spans="1:100" collapsed="1" x14ac:dyDescent="0.2">
      <c r="A180" s="237"/>
      <c r="B180" s="237"/>
      <c r="C180" s="89" t="str">
        <f t="shared" si="78"/>
        <v/>
      </c>
      <c r="D180" s="85"/>
      <c r="E180" s="85"/>
      <c r="F180" s="237"/>
      <c r="G180" s="237"/>
      <c r="H180" s="237"/>
      <c r="I180" s="237"/>
      <c r="J180" s="89" t="str">
        <f t="shared" si="79"/>
        <v/>
      </c>
      <c r="K180" s="85"/>
      <c r="L180" s="85"/>
      <c r="M180" s="85" t="str">
        <f t="shared" si="80"/>
        <v/>
      </c>
      <c r="N180" s="86"/>
      <c r="O180" s="89" t="str">
        <f t="shared" si="81"/>
        <v/>
      </c>
      <c r="P180" s="237"/>
      <c r="Q180" s="89" t="str">
        <f t="shared" si="82"/>
        <v/>
      </c>
      <c r="R180" s="237"/>
      <c r="S180" s="89" t="str">
        <f t="shared" si="83"/>
        <v/>
      </c>
      <c r="T180" s="85"/>
      <c r="U180" s="89" t="str">
        <f t="shared" si="84"/>
        <v/>
      </c>
      <c r="V180" s="409" t="str">
        <f t="shared" si="85"/>
        <v/>
      </c>
      <c r="W180" s="85"/>
      <c r="X180" s="89" t="str">
        <f t="shared" si="86"/>
        <v/>
      </c>
      <c r="Y180" s="237"/>
      <c r="Z180" s="89" t="str">
        <f t="shared" si="87"/>
        <v/>
      </c>
      <c r="AA180" s="237"/>
      <c r="AB180" s="85"/>
      <c r="AC180" s="85"/>
      <c r="AD180" s="237"/>
      <c r="AE180" s="89" t="str">
        <f t="shared" si="88"/>
        <v/>
      </c>
      <c r="AF180" s="85"/>
      <c r="AG180" s="85" t="str">
        <f t="shared" si="89"/>
        <v/>
      </c>
      <c r="AH180" s="237"/>
      <c r="AI180" s="237" t="str">
        <f t="shared" si="90"/>
        <v/>
      </c>
      <c r="AJ180" s="237"/>
      <c r="AK180" s="237"/>
      <c r="AL180" s="237" t="str">
        <f t="shared" si="91"/>
        <v/>
      </c>
      <c r="AM180" s="271"/>
      <c r="AN180" s="237"/>
      <c r="AO180" s="89" t="str">
        <f t="shared" si="92"/>
        <v/>
      </c>
      <c r="AP180" s="85"/>
      <c r="AQ180" s="85"/>
      <c r="AR180" s="410"/>
      <c r="AS180" s="237"/>
      <c r="AT180" s="89" t="str">
        <f t="shared" si="93"/>
        <v/>
      </c>
      <c r="AU180" s="85"/>
      <c r="AV180" s="85"/>
      <c r="AW180" s="411"/>
      <c r="AX180" s="237"/>
      <c r="AY180" s="237" t="str">
        <f t="shared" si="94"/>
        <v/>
      </c>
      <c r="AZ180" s="237"/>
      <c r="BA180" s="89" t="str">
        <f t="shared" si="95"/>
        <v/>
      </c>
      <c r="BB180" s="85"/>
      <c r="BC180" s="237"/>
      <c r="BD180" s="89" t="str">
        <f t="shared" si="96"/>
        <v/>
      </c>
      <c r="BE180" s="85"/>
      <c r="BF180" s="237" t="str">
        <f t="shared" si="97"/>
        <v/>
      </c>
      <c r="BG180" s="85"/>
      <c r="BH180" s="85"/>
      <c r="BI180" s="85"/>
      <c r="BJ180" s="85"/>
      <c r="BK180" s="237"/>
      <c r="BL180" s="237"/>
      <c r="BM180" s="412"/>
      <c r="BN180" s="412"/>
      <c r="BO180" s="85"/>
      <c r="BP180" s="85"/>
      <c r="BQ180" s="85"/>
      <c r="BR180" s="85"/>
      <c r="BS180" s="237"/>
      <c r="BT180" s="85"/>
      <c r="BU180" s="85"/>
      <c r="BV180" s="85"/>
      <c r="BW180" s="85"/>
      <c r="BX180" s="85"/>
      <c r="BY180" s="85"/>
      <c r="BZ180" s="85" t="str">
        <f t="shared" si="98"/>
        <v/>
      </c>
      <c r="CA180" s="85"/>
      <c r="CB180" s="85"/>
      <c r="CC180" s="85" t="str">
        <f t="shared" si="99"/>
        <v/>
      </c>
      <c r="CD180" s="85"/>
      <c r="CE180" s="85" t="str">
        <f t="shared" si="100"/>
        <v/>
      </c>
      <c r="CF180" s="85"/>
      <c r="CG180" s="85" t="str">
        <f t="shared" si="101"/>
        <v/>
      </c>
      <c r="CH180" s="271"/>
      <c r="CI180" s="85" t="str">
        <f t="shared" si="102"/>
        <v/>
      </c>
      <c r="CJ180" s="85" t="str">
        <f t="shared" si="103"/>
        <v/>
      </c>
      <c r="CK180" s="85" t="str">
        <f t="shared" si="104"/>
        <v/>
      </c>
      <c r="CL180" s="85"/>
      <c r="CM180" s="85" t="str">
        <f t="shared" si="105"/>
        <v/>
      </c>
      <c r="CN180" s="238"/>
      <c r="CO180" s="238" t="s">
        <v>5304</v>
      </c>
      <c r="CP180" s="112"/>
      <c r="CQ180" s="112"/>
      <c r="CR180" s="133" t="str">
        <f t="shared" ca="1" si="106"/>
        <v/>
      </c>
      <c r="CS180" s="112"/>
      <c r="CT180" s="112"/>
      <c r="CU180" s="112"/>
      <c r="CV180" s="119"/>
    </row>
    <row r="181" spans="1:100" collapsed="1" x14ac:dyDescent="0.2">
      <c r="A181" s="237"/>
      <c r="B181" s="237"/>
      <c r="C181" s="89" t="str">
        <f t="shared" si="78"/>
        <v/>
      </c>
      <c r="D181" s="85"/>
      <c r="E181" s="85"/>
      <c r="F181" s="237"/>
      <c r="G181" s="237"/>
      <c r="H181" s="237"/>
      <c r="I181" s="237"/>
      <c r="J181" s="89" t="str">
        <f t="shared" si="79"/>
        <v/>
      </c>
      <c r="K181" s="85"/>
      <c r="L181" s="85"/>
      <c r="M181" s="85" t="str">
        <f t="shared" si="80"/>
        <v/>
      </c>
      <c r="N181" s="86"/>
      <c r="O181" s="89" t="str">
        <f t="shared" si="81"/>
        <v/>
      </c>
      <c r="P181" s="237"/>
      <c r="Q181" s="89" t="str">
        <f t="shared" si="82"/>
        <v/>
      </c>
      <c r="R181" s="237"/>
      <c r="S181" s="89" t="str">
        <f t="shared" si="83"/>
        <v/>
      </c>
      <c r="T181" s="85"/>
      <c r="U181" s="89" t="str">
        <f t="shared" si="84"/>
        <v/>
      </c>
      <c r="V181" s="409" t="str">
        <f t="shared" si="85"/>
        <v/>
      </c>
      <c r="W181" s="85"/>
      <c r="X181" s="89" t="str">
        <f t="shared" si="86"/>
        <v/>
      </c>
      <c r="Y181" s="237"/>
      <c r="Z181" s="89" t="str">
        <f t="shared" si="87"/>
        <v/>
      </c>
      <c r="AA181" s="237"/>
      <c r="AB181" s="85"/>
      <c r="AC181" s="85"/>
      <c r="AD181" s="237"/>
      <c r="AE181" s="89" t="str">
        <f t="shared" si="88"/>
        <v/>
      </c>
      <c r="AF181" s="85"/>
      <c r="AG181" s="85" t="str">
        <f t="shared" si="89"/>
        <v/>
      </c>
      <c r="AH181" s="237"/>
      <c r="AI181" s="237" t="str">
        <f t="shared" si="90"/>
        <v/>
      </c>
      <c r="AJ181" s="237"/>
      <c r="AK181" s="237"/>
      <c r="AL181" s="237" t="str">
        <f t="shared" si="91"/>
        <v/>
      </c>
      <c r="AM181" s="271"/>
      <c r="AN181" s="237"/>
      <c r="AO181" s="89" t="str">
        <f t="shared" si="92"/>
        <v/>
      </c>
      <c r="AP181" s="85"/>
      <c r="AQ181" s="85"/>
      <c r="AR181" s="410"/>
      <c r="AS181" s="237"/>
      <c r="AT181" s="89" t="str">
        <f t="shared" si="93"/>
        <v/>
      </c>
      <c r="AU181" s="85"/>
      <c r="AV181" s="85"/>
      <c r="AW181" s="411"/>
      <c r="AX181" s="237"/>
      <c r="AY181" s="237" t="str">
        <f t="shared" si="94"/>
        <v/>
      </c>
      <c r="AZ181" s="237"/>
      <c r="BA181" s="89" t="str">
        <f t="shared" si="95"/>
        <v/>
      </c>
      <c r="BB181" s="85"/>
      <c r="BC181" s="237"/>
      <c r="BD181" s="89" t="str">
        <f t="shared" si="96"/>
        <v/>
      </c>
      <c r="BE181" s="85"/>
      <c r="BF181" s="237" t="str">
        <f t="shared" si="97"/>
        <v/>
      </c>
      <c r="BG181" s="85"/>
      <c r="BH181" s="85"/>
      <c r="BI181" s="85"/>
      <c r="BJ181" s="85"/>
      <c r="BK181" s="237"/>
      <c r="BL181" s="237"/>
      <c r="BM181" s="412"/>
      <c r="BN181" s="412"/>
      <c r="BO181" s="85"/>
      <c r="BP181" s="85"/>
      <c r="BQ181" s="85"/>
      <c r="BR181" s="85"/>
      <c r="BS181" s="237"/>
      <c r="BT181" s="85"/>
      <c r="BU181" s="85"/>
      <c r="BV181" s="85"/>
      <c r="BW181" s="85"/>
      <c r="BX181" s="85"/>
      <c r="BY181" s="85"/>
      <c r="BZ181" s="85" t="str">
        <f t="shared" si="98"/>
        <v/>
      </c>
      <c r="CA181" s="85"/>
      <c r="CB181" s="85"/>
      <c r="CC181" s="85" t="str">
        <f t="shared" si="99"/>
        <v/>
      </c>
      <c r="CD181" s="85"/>
      <c r="CE181" s="85" t="str">
        <f t="shared" si="100"/>
        <v/>
      </c>
      <c r="CF181" s="85"/>
      <c r="CG181" s="85" t="str">
        <f t="shared" si="101"/>
        <v/>
      </c>
      <c r="CH181" s="271"/>
      <c r="CI181" s="85" t="str">
        <f t="shared" si="102"/>
        <v/>
      </c>
      <c r="CJ181" s="85" t="str">
        <f t="shared" si="103"/>
        <v/>
      </c>
      <c r="CK181" s="85" t="str">
        <f t="shared" si="104"/>
        <v/>
      </c>
      <c r="CL181" s="85"/>
      <c r="CM181" s="85" t="str">
        <f t="shared" si="105"/>
        <v/>
      </c>
      <c r="CN181" s="238"/>
      <c r="CO181" s="238" t="s">
        <v>5304</v>
      </c>
      <c r="CP181" s="112"/>
      <c r="CQ181" s="112"/>
      <c r="CR181" s="133" t="str">
        <f t="shared" ca="1" si="106"/>
        <v/>
      </c>
      <c r="CS181" s="112"/>
      <c r="CT181" s="112"/>
      <c r="CU181" s="112"/>
      <c r="CV181" s="119"/>
    </row>
    <row r="182" spans="1:100" collapsed="1" x14ac:dyDescent="0.2">
      <c r="A182" s="237"/>
      <c r="B182" s="237"/>
      <c r="C182" s="89" t="str">
        <f t="shared" si="78"/>
        <v/>
      </c>
      <c r="D182" s="85"/>
      <c r="E182" s="85"/>
      <c r="F182" s="237"/>
      <c r="G182" s="237"/>
      <c r="H182" s="237"/>
      <c r="I182" s="237"/>
      <c r="J182" s="89" t="str">
        <f t="shared" si="79"/>
        <v/>
      </c>
      <c r="K182" s="85"/>
      <c r="L182" s="85"/>
      <c r="M182" s="85" t="str">
        <f t="shared" si="80"/>
        <v/>
      </c>
      <c r="N182" s="86"/>
      <c r="O182" s="89" t="str">
        <f t="shared" si="81"/>
        <v/>
      </c>
      <c r="P182" s="237"/>
      <c r="Q182" s="89" t="str">
        <f t="shared" si="82"/>
        <v/>
      </c>
      <c r="R182" s="237"/>
      <c r="S182" s="89" t="str">
        <f t="shared" si="83"/>
        <v/>
      </c>
      <c r="T182" s="85"/>
      <c r="U182" s="89" t="str">
        <f t="shared" si="84"/>
        <v/>
      </c>
      <c r="V182" s="409" t="str">
        <f t="shared" si="85"/>
        <v/>
      </c>
      <c r="W182" s="85"/>
      <c r="X182" s="89" t="str">
        <f t="shared" si="86"/>
        <v/>
      </c>
      <c r="Y182" s="237"/>
      <c r="Z182" s="89" t="str">
        <f t="shared" si="87"/>
        <v/>
      </c>
      <c r="AA182" s="237"/>
      <c r="AB182" s="85"/>
      <c r="AC182" s="85"/>
      <c r="AD182" s="237"/>
      <c r="AE182" s="89" t="str">
        <f t="shared" si="88"/>
        <v/>
      </c>
      <c r="AF182" s="85"/>
      <c r="AG182" s="85" t="str">
        <f t="shared" si="89"/>
        <v/>
      </c>
      <c r="AH182" s="237"/>
      <c r="AI182" s="237" t="str">
        <f t="shared" si="90"/>
        <v/>
      </c>
      <c r="AJ182" s="237"/>
      <c r="AK182" s="237"/>
      <c r="AL182" s="237" t="str">
        <f t="shared" si="91"/>
        <v/>
      </c>
      <c r="AM182" s="271"/>
      <c r="AN182" s="237"/>
      <c r="AO182" s="89" t="str">
        <f t="shared" si="92"/>
        <v/>
      </c>
      <c r="AP182" s="85"/>
      <c r="AQ182" s="85"/>
      <c r="AR182" s="410"/>
      <c r="AS182" s="237"/>
      <c r="AT182" s="89" t="str">
        <f t="shared" si="93"/>
        <v/>
      </c>
      <c r="AU182" s="85"/>
      <c r="AV182" s="85"/>
      <c r="AW182" s="411"/>
      <c r="AX182" s="237"/>
      <c r="AY182" s="237" t="str">
        <f t="shared" si="94"/>
        <v/>
      </c>
      <c r="AZ182" s="237"/>
      <c r="BA182" s="89" t="str">
        <f t="shared" si="95"/>
        <v/>
      </c>
      <c r="BB182" s="85"/>
      <c r="BC182" s="237"/>
      <c r="BD182" s="89" t="str">
        <f t="shared" si="96"/>
        <v/>
      </c>
      <c r="BE182" s="85"/>
      <c r="BF182" s="237" t="str">
        <f t="shared" si="97"/>
        <v/>
      </c>
      <c r="BG182" s="85"/>
      <c r="BH182" s="85"/>
      <c r="BI182" s="85"/>
      <c r="BJ182" s="85"/>
      <c r="BK182" s="237"/>
      <c r="BL182" s="237"/>
      <c r="BM182" s="412"/>
      <c r="BN182" s="412"/>
      <c r="BO182" s="85"/>
      <c r="BP182" s="85"/>
      <c r="BQ182" s="85"/>
      <c r="BR182" s="85"/>
      <c r="BS182" s="237"/>
      <c r="BT182" s="85"/>
      <c r="BU182" s="85"/>
      <c r="BV182" s="85"/>
      <c r="BW182" s="85"/>
      <c r="BX182" s="85"/>
      <c r="BY182" s="85"/>
      <c r="BZ182" s="85" t="str">
        <f t="shared" si="98"/>
        <v/>
      </c>
      <c r="CA182" s="85"/>
      <c r="CB182" s="85"/>
      <c r="CC182" s="85" t="str">
        <f t="shared" si="99"/>
        <v/>
      </c>
      <c r="CD182" s="85"/>
      <c r="CE182" s="85" t="str">
        <f t="shared" si="100"/>
        <v/>
      </c>
      <c r="CF182" s="85"/>
      <c r="CG182" s="85" t="str">
        <f t="shared" si="101"/>
        <v/>
      </c>
      <c r="CH182" s="271"/>
      <c r="CI182" s="85" t="str">
        <f t="shared" si="102"/>
        <v/>
      </c>
      <c r="CJ182" s="85" t="str">
        <f t="shared" si="103"/>
        <v/>
      </c>
      <c r="CK182" s="85" t="str">
        <f t="shared" si="104"/>
        <v/>
      </c>
      <c r="CL182" s="85"/>
      <c r="CM182" s="85" t="str">
        <f t="shared" si="105"/>
        <v/>
      </c>
      <c r="CN182" s="238"/>
      <c r="CO182" s="238" t="s">
        <v>5304</v>
      </c>
      <c r="CP182" s="112"/>
      <c r="CQ182" s="112"/>
      <c r="CR182" s="133" t="str">
        <f t="shared" ca="1" si="106"/>
        <v/>
      </c>
      <c r="CS182" s="112"/>
      <c r="CT182" s="112"/>
      <c r="CU182" s="112"/>
      <c r="CV182" s="119"/>
    </row>
    <row r="183" spans="1:100" collapsed="1" x14ac:dyDescent="0.2">
      <c r="A183" s="237"/>
      <c r="B183" s="237"/>
      <c r="C183" s="89" t="str">
        <f t="shared" si="78"/>
        <v/>
      </c>
      <c r="D183" s="85"/>
      <c r="E183" s="85"/>
      <c r="F183" s="237"/>
      <c r="G183" s="237"/>
      <c r="H183" s="237"/>
      <c r="I183" s="237"/>
      <c r="J183" s="89" t="str">
        <f t="shared" si="79"/>
        <v/>
      </c>
      <c r="K183" s="85"/>
      <c r="L183" s="85"/>
      <c r="M183" s="85" t="str">
        <f t="shared" si="80"/>
        <v/>
      </c>
      <c r="N183" s="86"/>
      <c r="O183" s="89" t="str">
        <f t="shared" si="81"/>
        <v/>
      </c>
      <c r="P183" s="237"/>
      <c r="Q183" s="89" t="str">
        <f t="shared" si="82"/>
        <v/>
      </c>
      <c r="R183" s="237"/>
      <c r="S183" s="89" t="str">
        <f t="shared" si="83"/>
        <v/>
      </c>
      <c r="T183" s="85"/>
      <c r="U183" s="89" t="str">
        <f t="shared" si="84"/>
        <v/>
      </c>
      <c r="V183" s="409" t="str">
        <f t="shared" si="85"/>
        <v/>
      </c>
      <c r="W183" s="85"/>
      <c r="X183" s="89" t="str">
        <f t="shared" si="86"/>
        <v/>
      </c>
      <c r="Y183" s="237"/>
      <c r="Z183" s="89" t="str">
        <f t="shared" si="87"/>
        <v/>
      </c>
      <c r="AA183" s="237"/>
      <c r="AB183" s="85"/>
      <c r="AC183" s="85"/>
      <c r="AD183" s="237"/>
      <c r="AE183" s="89" t="str">
        <f t="shared" si="88"/>
        <v/>
      </c>
      <c r="AF183" s="85"/>
      <c r="AG183" s="85" t="str">
        <f t="shared" si="89"/>
        <v/>
      </c>
      <c r="AH183" s="237"/>
      <c r="AI183" s="237" t="str">
        <f t="shared" si="90"/>
        <v/>
      </c>
      <c r="AJ183" s="237"/>
      <c r="AK183" s="237"/>
      <c r="AL183" s="237" t="str">
        <f t="shared" si="91"/>
        <v/>
      </c>
      <c r="AM183" s="271"/>
      <c r="AN183" s="237"/>
      <c r="AO183" s="89" t="str">
        <f t="shared" si="92"/>
        <v/>
      </c>
      <c r="AP183" s="85"/>
      <c r="AQ183" s="85"/>
      <c r="AR183" s="410"/>
      <c r="AS183" s="237"/>
      <c r="AT183" s="89" t="str">
        <f t="shared" si="93"/>
        <v/>
      </c>
      <c r="AU183" s="85"/>
      <c r="AV183" s="85"/>
      <c r="AW183" s="411"/>
      <c r="AX183" s="237"/>
      <c r="AY183" s="237" t="str">
        <f t="shared" si="94"/>
        <v/>
      </c>
      <c r="AZ183" s="237"/>
      <c r="BA183" s="89" t="str">
        <f t="shared" si="95"/>
        <v/>
      </c>
      <c r="BB183" s="85"/>
      <c r="BC183" s="237"/>
      <c r="BD183" s="89" t="str">
        <f t="shared" si="96"/>
        <v/>
      </c>
      <c r="BE183" s="85"/>
      <c r="BF183" s="237" t="str">
        <f t="shared" si="97"/>
        <v/>
      </c>
      <c r="BG183" s="85"/>
      <c r="BH183" s="85"/>
      <c r="BI183" s="85"/>
      <c r="BJ183" s="85"/>
      <c r="BK183" s="237"/>
      <c r="BL183" s="237"/>
      <c r="BM183" s="412"/>
      <c r="BN183" s="412"/>
      <c r="BO183" s="85"/>
      <c r="BP183" s="85"/>
      <c r="BQ183" s="85"/>
      <c r="BR183" s="85"/>
      <c r="BS183" s="237"/>
      <c r="BT183" s="85"/>
      <c r="BU183" s="85"/>
      <c r="BV183" s="85"/>
      <c r="BW183" s="85"/>
      <c r="BX183" s="85"/>
      <c r="BY183" s="85"/>
      <c r="BZ183" s="85" t="str">
        <f t="shared" si="98"/>
        <v/>
      </c>
      <c r="CA183" s="85"/>
      <c r="CB183" s="85"/>
      <c r="CC183" s="85" t="str">
        <f t="shared" si="99"/>
        <v/>
      </c>
      <c r="CD183" s="85"/>
      <c r="CE183" s="85" t="str">
        <f t="shared" si="100"/>
        <v/>
      </c>
      <c r="CF183" s="85"/>
      <c r="CG183" s="85" t="str">
        <f t="shared" si="101"/>
        <v/>
      </c>
      <c r="CH183" s="271"/>
      <c r="CI183" s="85" t="str">
        <f t="shared" si="102"/>
        <v/>
      </c>
      <c r="CJ183" s="85" t="str">
        <f t="shared" si="103"/>
        <v/>
      </c>
      <c r="CK183" s="85" t="str">
        <f t="shared" si="104"/>
        <v/>
      </c>
      <c r="CL183" s="85"/>
      <c r="CM183" s="85" t="str">
        <f t="shared" si="105"/>
        <v/>
      </c>
      <c r="CN183" s="238"/>
      <c r="CO183" s="238" t="s">
        <v>5304</v>
      </c>
      <c r="CP183" s="112"/>
      <c r="CQ183" s="112"/>
      <c r="CR183" s="133" t="str">
        <f t="shared" ca="1" si="106"/>
        <v/>
      </c>
      <c r="CS183" s="112"/>
      <c r="CT183" s="112"/>
      <c r="CU183" s="112"/>
      <c r="CV183" s="119"/>
    </row>
    <row r="184" spans="1:100" collapsed="1" x14ac:dyDescent="0.2">
      <c r="A184" s="237"/>
      <c r="B184" s="237"/>
      <c r="C184" s="89" t="str">
        <f t="shared" si="78"/>
        <v/>
      </c>
      <c r="D184" s="85"/>
      <c r="E184" s="85"/>
      <c r="F184" s="237"/>
      <c r="G184" s="237"/>
      <c r="H184" s="237"/>
      <c r="I184" s="237"/>
      <c r="J184" s="89" t="str">
        <f t="shared" si="79"/>
        <v/>
      </c>
      <c r="K184" s="85"/>
      <c r="L184" s="85"/>
      <c r="M184" s="85" t="str">
        <f t="shared" si="80"/>
        <v/>
      </c>
      <c r="N184" s="86"/>
      <c r="O184" s="89" t="str">
        <f t="shared" si="81"/>
        <v/>
      </c>
      <c r="P184" s="237"/>
      <c r="Q184" s="89" t="str">
        <f t="shared" si="82"/>
        <v/>
      </c>
      <c r="R184" s="237"/>
      <c r="S184" s="89" t="str">
        <f t="shared" si="83"/>
        <v/>
      </c>
      <c r="T184" s="85"/>
      <c r="U184" s="89" t="str">
        <f t="shared" si="84"/>
        <v/>
      </c>
      <c r="V184" s="409" t="str">
        <f t="shared" si="85"/>
        <v/>
      </c>
      <c r="W184" s="85"/>
      <c r="X184" s="89" t="str">
        <f t="shared" si="86"/>
        <v/>
      </c>
      <c r="Y184" s="237"/>
      <c r="Z184" s="89" t="str">
        <f t="shared" si="87"/>
        <v/>
      </c>
      <c r="AA184" s="237"/>
      <c r="AB184" s="85"/>
      <c r="AC184" s="85"/>
      <c r="AD184" s="237"/>
      <c r="AE184" s="89" t="str">
        <f t="shared" si="88"/>
        <v/>
      </c>
      <c r="AF184" s="85"/>
      <c r="AG184" s="85" t="str">
        <f t="shared" si="89"/>
        <v/>
      </c>
      <c r="AH184" s="237"/>
      <c r="AI184" s="237" t="str">
        <f t="shared" si="90"/>
        <v/>
      </c>
      <c r="AJ184" s="237"/>
      <c r="AK184" s="237"/>
      <c r="AL184" s="237" t="str">
        <f t="shared" si="91"/>
        <v/>
      </c>
      <c r="AM184" s="271"/>
      <c r="AN184" s="237"/>
      <c r="AO184" s="89" t="str">
        <f t="shared" si="92"/>
        <v/>
      </c>
      <c r="AP184" s="85"/>
      <c r="AQ184" s="85"/>
      <c r="AR184" s="410"/>
      <c r="AS184" s="237"/>
      <c r="AT184" s="89" t="str">
        <f t="shared" si="93"/>
        <v/>
      </c>
      <c r="AU184" s="85"/>
      <c r="AV184" s="85"/>
      <c r="AW184" s="411"/>
      <c r="AX184" s="237"/>
      <c r="AY184" s="237" t="str">
        <f t="shared" si="94"/>
        <v/>
      </c>
      <c r="AZ184" s="237"/>
      <c r="BA184" s="89" t="str">
        <f t="shared" si="95"/>
        <v/>
      </c>
      <c r="BB184" s="85"/>
      <c r="BC184" s="237"/>
      <c r="BD184" s="89" t="str">
        <f t="shared" si="96"/>
        <v/>
      </c>
      <c r="BE184" s="85"/>
      <c r="BF184" s="237" t="str">
        <f t="shared" si="97"/>
        <v/>
      </c>
      <c r="BG184" s="85"/>
      <c r="BH184" s="85"/>
      <c r="BI184" s="85"/>
      <c r="BJ184" s="85"/>
      <c r="BK184" s="237"/>
      <c r="BL184" s="237"/>
      <c r="BM184" s="412"/>
      <c r="BN184" s="412"/>
      <c r="BO184" s="85"/>
      <c r="BP184" s="85"/>
      <c r="BQ184" s="85"/>
      <c r="BR184" s="85"/>
      <c r="BS184" s="237"/>
      <c r="BT184" s="85"/>
      <c r="BU184" s="85"/>
      <c r="BV184" s="85"/>
      <c r="BW184" s="85"/>
      <c r="BX184" s="85"/>
      <c r="BY184" s="85"/>
      <c r="BZ184" s="85" t="str">
        <f t="shared" si="98"/>
        <v/>
      </c>
      <c r="CA184" s="85"/>
      <c r="CB184" s="85"/>
      <c r="CC184" s="85" t="str">
        <f t="shared" si="99"/>
        <v/>
      </c>
      <c r="CD184" s="85"/>
      <c r="CE184" s="85" t="str">
        <f t="shared" si="100"/>
        <v/>
      </c>
      <c r="CF184" s="85"/>
      <c r="CG184" s="85" t="str">
        <f t="shared" si="101"/>
        <v/>
      </c>
      <c r="CH184" s="271"/>
      <c r="CI184" s="85" t="str">
        <f t="shared" si="102"/>
        <v/>
      </c>
      <c r="CJ184" s="85" t="str">
        <f t="shared" si="103"/>
        <v/>
      </c>
      <c r="CK184" s="85" t="str">
        <f t="shared" si="104"/>
        <v/>
      </c>
      <c r="CL184" s="85"/>
      <c r="CM184" s="85" t="str">
        <f t="shared" si="105"/>
        <v/>
      </c>
      <c r="CN184" s="238"/>
      <c r="CO184" s="238" t="s">
        <v>5304</v>
      </c>
      <c r="CP184" s="112"/>
      <c r="CQ184" s="112"/>
      <c r="CR184" s="133" t="str">
        <f t="shared" ca="1" si="106"/>
        <v/>
      </c>
      <c r="CS184" s="112"/>
      <c r="CT184" s="112"/>
      <c r="CU184" s="112"/>
      <c r="CV184" s="119"/>
    </row>
    <row r="185" spans="1:100" collapsed="1" x14ac:dyDescent="0.2">
      <c r="A185" s="237"/>
      <c r="B185" s="237"/>
      <c r="C185" s="89" t="str">
        <f t="shared" si="78"/>
        <v/>
      </c>
      <c r="D185" s="85"/>
      <c r="E185" s="85"/>
      <c r="F185" s="237"/>
      <c r="G185" s="237"/>
      <c r="H185" s="237"/>
      <c r="I185" s="237"/>
      <c r="J185" s="89" t="str">
        <f t="shared" si="79"/>
        <v/>
      </c>
      <c r="K185" s="85"/>
      <c r="L185" s="85"/>
      <c r="M185" s="85" t="str">
        <f t="shared" si="80"/>
        <v/>
      </c>
      <c r="N185" s="86"/>
      <c r="O185" s="89" t="str">
        <f t="shared" si="81"/>
        <v/>
      </c>
      <c r="P185" s="237"/>
      <c r="Q185" s="89" t="str">
        <f t="shared" si="82"/>
        <v/>
      </c>
      <c r="R185" s="237"/>
      <c r="S185" s="89" t="str">
        <f t="shared" si="83"/>
        <v/>
      </c>
      <c r="T185" s="85"/>
      <c r="U185" s="89" t="str">
        <f t="shared" si="84"/>
        <v/>
      </c>
      <c r="V185" s="409" t="str">
        <f t="shared" si="85"/>
        <v/>
      </c>
      <c r="W185" s="85"/>
      <c r="X185" s="89" t="str">
        <f t="shared" si="86"/>
        <v/>
      </c>
      <c r="Y185" s="237"/>
      <c r="Z185" s="89" t="str">
        <f t="shared" si="87"/>
        <v/>
      </c>
      <c r="AA185" s="237"/>
      <c r="AB185" s="85"/>
      <c r="AC185" s="85"/>
      <c r="AD185" s="237"/>
      <c r="AE185" s="89" t="str">
        <f t="shared" si="88"/>
        <v/>
      </c>
      <c r="AF185" s="85"/>
      <c r="AG185" s="85" t="str">
        <f t="shared" si="89"/>
        <v/>
      </c>
      <c r="AH185" s="237"/>
      <c r="AI185" s="237" t="str">
        <f t="shared" si="90"/>
        <v/>
      </c>
      <c r="AJ185" s="237"/>
      <c r="AK185" s="237"/>
      <c r="AL185" s="237" t="str">
        <f t="shared" si="91"/>
        <v/>
      </c>
      <c r="AM185" s="271"/>
      <c r="AN185" s="237"/>
      <c r="AO185" s="89" t="str">
        <f t="shared" si="92"/>
        <v/>
      </c>
      <c r="AP185" s="85"/>
      <c r="AQ185" s="85"/>
      <c r="AR185" s="410"/>
      <c r="AS185" s="237"/>
      <c r="AT185" s="89" t="str">
        <f t="shared" si="93"/>
        <v/>
      </c>
      <c r="AU185" s="85"/>
      <c r="AV185" s="85"/>
      <c r="AW185" s="411"/>
      <c r="AX185" s="237"/>
      <c r="AY185" s="237" t="str">
        <f t="shared" si="94"/>
        <v/>
      </c>
      <c r="AZ185" s="237"/>
      <c r="BA185" s="89" t="str">
        <f t="shared" si="95"/>
        <v/>
      </c>
      <c r="BB185" s="85"/>
      <c r="BC185" s="237"/>
      <c r="BD185" s="89" t="str">
        <f t="shared" si="96"/>
        <v/>
      </c>
      <c r="BE185" s="85"/>
      <c r="BF185" s="237" t="str">
        <f t="shared" si="97"/>
        <v/>
      </c>
      <c r="BG185" s="85"/>
      <c r="BH185" s="85"/>
      <c r="BI185" s="85"/>
      <c r="BJ185" s="85"/>
      <c r="BK185" s="237"/>
      <c r="BL185" s="237"/>
      <c r="BM185" s="412"/>
      <c r="BN185" s="412"/>
      <c r="BO185" s="85"/>
      <c r="BP185" s="85"/>
      <c r="BQ185" s="85"/>
      <c r="BR185" s="85"/>
      <c r="BS185" s="237"/>
      <c r="BT185" s="85"/>
      <c r="BU185" s="85"/>
      <c r="BV185" s="85"/>
      <c r="BW185" s="85"/>
      <c r="BX185" s="85"/>
      <c r="BY185" s="85"/>
      <c r="BZ185" s="85" t="str">
        <f t="shared" si="98"/>
        <v/>
      </c>
      <c r="CA185" s="85"/>
      <c r="CB185" s="85"/>
      <c r="CC185" s="85" t="str">
        <f t="shared" si="99"/>
        <v/>
      </c>
      <c r="CD185" s="85"/>
      <c r="CE185" s="85" t="str">
        <f t="shared" si="100"/>
        <v/>
      </c>
      <c r="CF185" s="85"/>
      <c r="CG185" s="85" t="str">
        <f t="shared" si="101"/>
        <v/>
      </c>
      <c r="CH185" s="271"/>
      <c r="CI185" s="85" t="str">
        <f t="shared" si="102"/>
        <v/>
      </c>
      <c r="CJ185" s="85" t="str">
        <f t="shared" si="103"/>
        <v/>
      </c>
      <c r="CK185" s="85" t="str">
        <f t="shared" si="104"/>
        <v/>
      </c>
      <c r="CL185" s="85"/>
      <c r="CM185" s="85" t="str">
        <f t="shared" si="105"/>
        <v/>
      </c>
      <c r="CN185" s="238"/>
      <c r="CO185" s="238" t="s">
        <v>5304</v>
      </c>
      <c r="CP185" s="112"/>
      <c r="CQ185" s="112"/>
      <c r="CR185" s="133" t="str">
        <f t="shared" ca="1" si="106"/>
        <v/>
      </c>
      <c r="CS185" s="112"/>
      <c r="CT185" s="112"/>
      <c r="CU185" s="112"/>
      <c r="CV185" s="119"/>
    </row>
    <row r="186" spans="1:100" collapsed="1" x14ac:dyDescent="0.2">
      <c r="A186" s="237"/>
      <c r="B186" s="237"/>
      <c r="C186" s="89" t="str">
        <f t="shared" si="78"/>
        <v/>
      </c>
      <c r="D186" s="85"/>
      <c r="E186" s="85"/>
      <c r="F186" s="237"/>
      <c r="G186" s="237"/>
      <c r="H186" s="237"/>
      <c r="I186" s="237"/>
      <c r="J186" s="89" t="str">
        <f t="shared" si="79"/>
        <v/>
      </c>
      <c r="K186" s="85"/>
      <c r="L186" s="85"/>
      <c r="M186" s="85" t="str">
        <f t="shared" si="80"/>
        <v/>
      </c>
      <c r="N186" s="86"/>
      <c r="O186" s="89" t="str">
        <f t="shared" si="81"/>
        <v/>
      </c>
      <c r="P186" s="237"/>
      <c r="Q186" s="89" t="str">
        <f t="shared" si="82"/>
        <v/>
      </c>
      <c r="R186" s="237"/>
      <c r="S186" s="89" t="str">
        <f t="shared" si="83"/>
        <v/>
      </c>
      <c r="T186" s="85"/>
      <c r="U186" s="89" t="str">
        <f t="shared" si="84"/>
        <v/>
      </c>
      <c r="V186" s="409" t="str">
        <f t="shared" si="85"/>
        <v/>
      </c>
      <c r="W186" s="85"/>
      <c r="X186" s="89" t="str">
        <f t="shared" si="86"/>
        <v/>
      </c>
      <c r="Y186" s="237"/>
      <c r="Z186" s="89" t="str">
        <f t="shared" si="87"/>
        <v/>
      </c>
      <c r="AA186" s="237"/>
      <c r="AB186" s="85"/>
      <c r="AC186" s="85"/>
      <c r="AD186" s="237"/>
      <c r="AE186" s="89" t="str">
        <f t="shared" si="88"/>
        <v/>
      </c>
      <c r="AF186" s="85"/>
      <c r="AG186" s="85" t="str">
        <f t="shared" si="89"/>
        <v/>
      </c>
      <c r="AH186" s="237"/>
      <c r="AI186" s="237" t="str">
        <f t="shared" si="90"/>
        <v/>
      </c>
      <c r="AJ186" s="237"/>
      <c r="AK186" s="237"/>
      <c r="AL186" s="237" t="str">
        <f t="shared" si="91"/>
        <v/>
      </c>
      <c r="AM186" s="271"/>
      <c r="AN186" s="237"/>
      <c r="AO186" s="89" t="str">
        <f t="shared" si="92"/>
        <v/>
      </c>
      <c r="AP186" s="85"/>
      <c r="AQ186" s="85"/>
      <c r="AR186" s="410"/>
      <c r="AS186" s="237"/>
      <c r="AT186" s="89" t="str">
        <f t="shared" si="93"/>
        <v/>
      </c>
      <c r="AU186" s="85"/>
      <c r="AV186" s="85"/>
      <c r="AW186" s="411"/>
      <c r="AX186" s="237"/>
      <c r="AY186" s="237" t="str">
        <f t="shared" si="94"/>
        <v/>
      </c>
      <c r="AZ186" s="237"/>
      <c r="BA186" s="89" t="str">
        <f t="shared" si="95"/>
        <v/>
      </c>
      <c r="BB186" s="85"/>
      <c r="BC186" s="237"/>
      <c r="BD186" s="89" t="str">
        <f t="shared" si="96"/>
        <v/>
      </c>
      <c r="BE186" s="85"/>
      <c r="BF186" s="237" t="str">
        <f t="shared" si="97"/>
        <v/>
      </c>
      <c r="BG186" s="85"/>
      <c r="BH186" s="85"/>
      <c r="BI186" s="85"/>
      <c r="BJ186" s="85"/>
      <c r="BK186" s="237"/>
      <c r="BL186" s="237"/>
      <c r="BM186" s="412"/>
      <c r="BN186" s="412"/>
      <c r="BO186" s="85"/>
      <c r="BP186" s="85"/>
      <c r="BQ186" s="85"/>
      <c r="BR186" s="85"/>
      <c r="BS186" s="237"/>
      <c r="BT186" s="85"/>
      <c r="BU186" s="85"/>
      <c r="BV186" s="85"/>
      <c r="BW186" s="85"/>
      <c r="BX186" s="85"/>
      <c r="BY186" s="85"/>
      <c r="BZ186" s="85" t="str">
        <f t="shared" si="98"/>
        <v/>
      </c>
      <c r="CA186" s="85"/>
      <c r="CB186" s="85"/>
      <c r="CC186" s="85" t="str">
        <f t="shared" si="99"/>
        <v/>
      </c>
      <c r="CD186" s="85"/>
      <c r="CE186" s="85" t="str">
        <f t="shared" si="100"/>
        <v/>
      </c>
      <c r="CF186" s="85"/>
      <c r="CG186" s="85" t="str">
        <f t="shared" si="101"/>
        <v/>
      </c>
      <c r="CH186" s="271"/>
      <c r="CI186" s="85" t="str">
        <f t="shared" si="102"/>
        <v/>
      </c>
      <c r="CJ186" s="85" t="str">
        <f t="shared" si="103"/>
        <v/>
      </c>
      <c r="CK186" s="85" t="str">
        <f t="shared" si="104"/>
        <v/>
      </c>
      <c r="CL186" s="85"/>
      <c r="CM186" s="85" t="str">
        <f t="shared" si="105"/>
        <v/>
      </c>
      <c r="CN186" s="238"/>
      <c r="CO186" s="238" t="s">
        <v>5304</v>
      </c>
      <c r="CP186" s="112"/>
      <c r="CQ186" s="112"/>
      <c r="CR186" s="133" t="str">
        <f t="shared" ca="1" si="106"/>
        <v/>
      </c>
      <c r="CS186" s="112"/>
      <c r="CT186" s="112"/>
      <c r="CU186" s="112"/>
      <c r="CV186" s="119"/>
    </row>
    <row r="187" spans="1:100" collapsed="1" x14ac:dyDescent="0.2">
      <c r="A187" s="237"/>
      <c r="B187" s="237"/>
      <c r="C187" s="89" t="str">
        <f t="shared" si="78"/>
        <v/>
      </c>
      <c r="D187" s="85"/>
      <c r="E187" s="85"/>
      <c r="F187" s="237"/>
      <c r="G187" s="237"/>
      <c r="H187" s="237"/>
      <c r="I187" s="237"/>
      <c r="J187" s="89" t="str">
        <f t="shared" si="79"/>
        <v/>
      </c>
      <c r="K187" s="85"/>
      <c r="L187" s="85"/>
      <c r="M187" s="85" t="str">
        <f t="shared" si="80"/>
        <v/>
      </c>
      <c r="N187" s="86"/>
      <c r="O187" s="89" t="str">
        <f t="shared" si="81"/>
        <v/>
      </c>
      <c r="P187" s="237"/>
      <c r="Q187" s="89" t="str">
        <f t="shared" si="82"/>
        <v/>
      </c>
      <c r="R187" s="237"/>
      <c r="S187" s="89" t="str">
        <f t="shared" si="83"/>
        <v/>
      </c>
      <c r="T187" s="85"/>
      <c r="U187" s="89" t="str">
        <f t="shared" si="84"/>
        <v/>
      </c>
      <c r="V187" s="409" t="str">
        <f t="shared" si="85"/>
        <v/>
      </c>
      <c r="W187" s="85"/>
      <c r="X187" s="89" t="str">
        <f t="shared" si="86"/>
        <v/>
      </c>
      <c r="Y187" s="237"/>
      <c r="Z187" s="89" t="str">
        <f t="shared" si="87"/>
        <v/>
      </c>
      <c r="AA187" s="237"/>
      <c r="AB187" s="85"/>
      <c r="AC187" s="85"/>
      <c r="AD187" s="237"/>
      <c r="AE187" s="89" t="str">
        <f t="shared" si="88"/>
        <v/>
      </c>
      <c r="AF187" s="85"/>
      <c r="AG187" s="85" t="str">
        <f t="shared" si="89"/>
        <v/>
      </c>
      <c r="AH187" s="237"/>
      <c r="AI187" s="237" t="str">
        <f t="shared" si="90"/>
        <v/>
      </c>
      <c r="AJ187" s="237"/>
      <c r="AK187" s="237"/>
      <c r="AL187" s="237" t="str">
        <f t="shared" si="91"/>
        <v/>
      </c>
      <c r="AM187" s="271"/>
      <c r="AN187" s="237"/>
      <c r="AO187" s="89" t="str">
        <f t="shared" si="92"/>
        <v/>
      </c>
      <c r="AP187" s="85"/>
      <c r="AQ187" s="85"/>
      <c r="AR187" s="410"/>
      <c r="AS187" s="237"/>
      <c r="AT187" s="89" t="str">
        <f t="shared" si="93"/>
        <v/>
      </c>
      <c r="AU187" s="85"/>
      <c r="AV187" s="85"/>
      <c r="AW187" s="411"/>
      <c r="AX187" s="237"/>
      <c r="AY187" s="237" t="str">
        <f t="shared" si="94"/>
        <v/>
      </c>
      <c r="AZ187" s="237"/>
      <c r="BA187" s="89" t="str">
        <f t="shared" si="95"/>
        <v/>
      </c>
      <c r="BB187" s="85"/>
      <c r="BC187" s="237"/>
      <c r="BD187" s="89" t="str">
        <f t="shared" si="96"/>
        <v/>
      </c>
      <c r="BE187" s="85"/>
      <c r="BF187" s="237" t="str">
        <f t="shared" si="97"/>
        <v/>
      </c>
      <c r="BG187" s="85"/>
      <c r="BH187" s="85"/>
      <c r="BI187" s="85"/>
      <c r="BJ187" s="85"/>
      <c r="BK187" s="237"/>
      <c r="BL187" s="237"/>
      <c r="BM187" s="412"/>
      <c r="BN187" s="412"/>
      <c r="BO187" s="85"/>
      <c r="BP187" s="85"/>
      <c r="BQ187" s="85"/>
      <c r="BR187" s="85"/>
      <c r="BS187" s="237"/>
      <c r="BT187" s="85"/>
      <c r="BU187" s="85"/>
      <c r="BV187" s="85"/>
      <c r="BW187" s="85"/>
      <c r="BX187" s="85"/>
      <c r="BY187" s="85"/>
      <c r="BZ187" s="85" t="str">
        <f t="shared" si="98"/>
        <v/>
      </c>
      <c r="CA187" s="85"/>
      <c r="CB187" s="85"/>
      <c r="CC187" s="85" t="str">
        <f t="shared" si="99"/>
        <v/>
      </c>
      <c r="CD187" s="85"/>
      <c r="CE187" s="85" t="str">
        <f t="shared" si="100"/>
        <v/>
      </c>
      <c r="CF187" s="85"/>
      <c r="CG187" s="85" t="str">
        <f t="shared" si="101"/>
        <v/>
      </c>
      <c r="CH187" s="271"/>
      <c r="CI187" s="85" t="str">
        <f t="shared" si="102"/>
        <v/>
      </c>
      <c r="CJ187" s="85" t="str">
        <f t="shared" si="103"/>
        <v/>
      </c>
      <c r="CK187" s="85" t="str">
        <f t="shared" si="104"/>
        <v/>
      </c>
      <c r="CL187" s="85"/>
      <c r="CM187" s="85" t="str">
        <f t="shared" si="105"/>
        <v/>
      </c>
      <c r="CN187" s="238"/>
      <c r="CO187" s="238" t="s">
        <v>5304</v>
      </c>
      <c r="CP187" s="112"/>
      <c r="CQ187" s="112"/>
      <c r="CR187" s="133" t="str">
        <f t="shared" ca="1" si="106"/>
        <v/>
      </c>
      <c r="CS187" s="112"/>
      <c r="CT187" s="112"/>
      <c r="CU187" s="112"/>
      <c r="CV187" s="119"/>
    </row>
    <row r="188" spans="1:100" collapsed="1" x14ac:dyDescent="0.2">
      <c r="A188" s="237"/>
      <c r="B188" s="237"/>
      <c r="C188" s="89" t="str">
        <f t="shared" si="78"/>
        <v/>
      </c>
      <c r="D188" s="85"/>
      <c r="E188" s="85"/>
      <c r="F188" s="237"/>
      <c r="G188" s="237"/>
      <c r="H188" s="237"/>
      <c r="I188" s="237"/>
      <c r="J188" s="89" t="str">
        <f t="shared" si="79"/>
        <v/>
      </c>
      <c r="K188" s="85"/>
      <c r="L188" s="85"/>
      <c r="M188" s="85" t="str">
        <f t="shared" si="80"/>
        <v/>
      </c>
      <c r="N188" s="86"/>
      <c r="O188" s="89" t="str">
        <f t="shared" si="81"/>
        <v/>
      </c>
      <c r="P188" s="237"/>
      <c r="Q188" s="89" t="str">
        <f t="shared" si="82"/>
        <v/>
      </c>
      <c r="R188" s="237"/>
      <c r="S188" s="89" t="str">
        <f t="shared" si="83"/>
        <v/>
      </c>
      <c r="T188" s="85"/>
      <c r="U188" s="89" t="str">
        <f t="shared" si="84"/>
        <v/>
      </c>
      <c r="V188" s="409" t="str">
        <f t="shared" si="85"/>
        <v/>
      </c>
      <c r="W188" s="85"/>
      <c r="X188" s="89" t="str">
        <f t="shared" si="86"/>
        <v/>
      </c>
      <c r="Y188" s="237"/>
      <c r="Z188" s="89" t="str">
        <f t="shared" si="87"/>
        <v/>
      </c>
      <c r="AA188" s="237"/>
      <c r="AB188" s="85"/>
      <c r="AC188" s="85"/>
      <c r="AD188" s="237"/>
      <c r="AE188" s="89" t="str">
        <f t="shared" si="88"/>
        <v/>
      </c>
      <c r="AF188" s="85"/>
      <c r="AG188" s="85" t="str">
        <f t="shared" si="89"/>
        <v/>
      </c>
      <c r="AH188" s="237"/>
      <c r="AI188" s="237" t="str">
        <f t="shared" si="90"/>
        <v/>
      </c>
      <c r="AJ188" s="237"/>
      <c r="AK188" s="237"/>
      <c r="AL188" s="237" t="str">
        <f t="shared" si="91"/>
        <v/>
      </c>
      <c r="AM188" s="271"/>
      <c r="AN188" s="237"/>
      <c r="AO188" s="89" t="str">
        <f t="shared" si="92"/>
        <v/>
      </c>
      <c r="AP188" s="85"/>
      <c r="AQ188" s="85"/>
      <c r="AR188" s="410"/>
      <c r="AS188" s="237"/>
      <c r="AT188" s="89" t="str">
        <f t="shared" si="93"/>
        <v/>
      </c>
      <c r="AU188" s="85"/>
      <c r="AV188" s="85"/>
      <c r="AW188" s="411"/>
      <c r="AX188" s="237"/>
      <c r="AY188" s="237" t="str">
        <f t="shared" si="94"/>
        <v/>
      </c>
      <c r="AZ188" s="237"/>
      <c r="BA188" s="89" t="str">
        <f t="shared" si="95"/>
        <v/>
      </c>
      <c r="BB188" s="85"/>
      <c r="BC188" s="237"/>
      <c r="BD188" s="89" t="str">
        <f t="shared" si="96"/>
        <v/>
      </c>
      <c r="BE188" s="85"/>
      <c r="BF188" s="237" t="str">
        <f t="shared" si="97"/>
        <v/>
      </c>
      <c r="BG188" s="85"/>
      <c r="BH188" s="85"/>
      <c r="BI188" s="85"/>
      <c r="BJ188" s="85"/>
      <c r="BK188" s="237"/>
      <c r="BL188" s="237"/>
      <c r="BM188" s="412"/>
      <c r="BN188" s="412"/>
      <c r="BO188" s="85"/>
      <c r="BP188" s="85"/>
      <c r="BQ188" s="85"/>
      <c r="BR188" s="85"/>
      <c r="BS188" s="237"/>
      <c r="BT188" s="85"/>
      <c r="BU188" s="85"/>
      <c r="BV188" s="85"/>
      <c r="BW188" s="85"/>
      <c r="BX188" s="85"/>
      <c r="BY188" s="85"/>
      <c r="BZ188" s="85" t="str">
        <f t="shared" si="98"/>
        <v/>
      </c>
      <c r="CA188" s="85"/>
      <c r="CB188" s="85"/>
      <c r="CC188" s="85" t="str">
        <f t="shared" si="99"/>
        <v/>
      </c>
      <c r="CD188" s="85"/>
      <c r="CE188" s="85" t="str">
        <f t="shared" si="100"/>
        <v/>
      </c>
      <c r="CF188" s="85"/>
      <c r="CG188" s="85" t="str">
        <f t="shared" si="101"/>
        <v/>
      </c>
      <c r="CH188" s="271"/>
      <c r="CI188" s="85" t="str">
        <f t="shared" si="102"/>
        <v/>
      </c>
      <c r="CJ188" s="85" t="str">
        <f t="shared" si="103"/>
        <v/>
      </c>
      <c r="CK188" s="85" t="str">
        <f t="shared" si="104"/>
        <v/>
      </c>
      <c r="CL188" s="85"/>
      <c r="CM188" s="85" t="str">
        <f t="shared" si="105"/>
        <v/>
      </c>
      <c r="CN188" s="238"/>
      <c r="CO188" s="238" t="s">
        <v>5304</v>
      </c>
      <c r="CP188" s="112"/>
      <c r="CQ188" s="112"/>
      <c r="CR188" s="133" t="str">
        <f t="shared" ca="1" si="106"/>
        <v/>
      </c>
      <c r="CS188" s="112"/>
      <c r="CT188" s="112"/>
      <c r="CU188" s="112"/>
      <c r="CV188" s="119"/>
    </row>
    <row r="189" spans="1:100" collapsed="1" x14ac:dyDescent="0.2">
      <c r="A189" s="237"/>
      <c r="B189" s="237"/>
      <c r="C189" s="89" t="str">
        <f t="shared" si="78"/>
        <v/>
      </c>
      <c r="D189" s="85"/>
      <c r="E189" s="85"/>
      <c r="F189" s="237"/>
      <c r="G189" s="237"/>
      <c r="H189" s="237"/>
      <c r="I189" s="237"/>
      <c r="J189" s="89" t="str">
        <f t="shared" si="79"/>
        <v/>
      </c>
      <c r="K189" s="85"/>
      <c r="L189" s="85"/>
      <c r="M189" s="85" t="str">
        <f t="shared" si="80"/>
        <v/>
      </c>
      <c r="N189" s="86"/>
      <c r="O189" s="89" t="str">
        <f t="shared" si="81"/>
        <v/>
      </c>
      <c r="P189" s="237"/>
      <c r="Q189" s="89" t="str">
        <f t="shared" si="82"/>
        <v/>
      </c>
      <c r="R189" s="237"/>
      <c r="S189" s="89" t="str">
        <f t="shared" si="83"/>
        <v/>
      </c>
      <c r="T189" s="85"/>
      <c r="U189" s="89" t="str">
        <f t="shared" si="84"/>
        <v/>
      </c>
      <c r="V189" s="409" t="str">
        <f t="shared" si="85"/>
        <v/>
      </c>
      <c r="W189" s="85"/>
      <c r="X189" s="89" t="str">
        <f t="shared" si="86"/>
        <v/>
      </c>
      <c r="Y189" s="237"/>
      <c r="Z189" s="89" t="str">
        <f t="shared" si="87"/>
        <v/>
      </c>
      <c r="AA189" s="237"/>
      <c r="AB189" s="85"/>
      <c r="AC189" s="85"/>
      <c r="AD189" s="237"/>
      <c r="AE189" s="89" t="str">
        <f t="shared" si="88"/>
        <v/>
      </c>
      <c r="AF189" s="85"/>
      <c r="AG189" s="85" t="str">
        <f t="shared" si="89"/>
        <v/>
      </c>
      <c r="AH189" s="237"/>
      <c r="AI189" s="237" t="str">
        <f t="shared" si="90"/>
        <v/>
      </c>
      <c r="AJ189" s="237"/>
      <c r="AK189" s="237"/>
      <c r="AL189" s="237" t="str">
        <f t="shared" si="91"/>
        <v/>
      </c>
      <c r="AM189" s="271"/>
      <c r="AN189" s="237"/>
      <c r="AO189" s="89" t="str">
        <f t="shared" si="92"/>
        <v/>
      </c>
      <c r="AP189" s="85"/>
      <c r="AQ189" s="85"/>
      <c r="AR189" s="410"/>
      <c r="AS189" s="237"/>
      <c r="AT189" s="89" t="str">
        <f t="shared" si="93"/>
        <v/>
      </c>
      <c r="AU189" s="85"/>
      <c r="AV189" s="85"/>
      <c r="AW189" s="411"/>
      <c r="AX189" s="237"/>
      <c r="AY189" s="237" t="str">
        <f t="shared" si="94"/>
        <v/>
      </c>
      <c r="AZ189" s="237"/>
      <c r="BA189" s="89" t="str">
        <f t="shared" si="95"/>
        <v/>
      </c>
      <c r="BB189" s="85"/>
      <c r="BC189" s="237"/>
      <c r="BD189" s="89" t="str">
        <f t="shared" si="96"/>
        <v/>
      </c>
      <c r="BE189" s="85"/>
      <c r="BF189" s="237" t="str">
        <f t="shared" si="97"/>
        <v/>
      </c>
      <c r="BG189" s="85"/>
      <c r="BH189" s="85"/>
      <c r="BI189" s="85"/>
      <c r="BJ189" s="85"/>
      <c r="BK189" s="237"/>
      <c r="BL189" s="237"/>
      <c r="BM189" s="412"/>
      <c r="BN189" s="412"/>
      <c r="BO189" s="85"/>
      <c r="BP189" s="85"/>
      <c r="BQ189" s="85"/>
      <c r="BR189" s="85"/>
      <c r="BS189" s="237"/>
      <c r="BT189" s="85"/>
      <c r="BU189" s="85"/>
      <c r="BV189" s="85"/>
      <c r="BW189" s="85"/>
      <c r="BX189" s="85"/>
      <c r="BY189" s="85"/>
      <c r="BZ189" s="85" t="str">
        <f t="shared" si="98"/>
        <v/>
      </c>
      <c r="CA189" s="85"/>
      <c r="CB189" s="85"/>
      <c r="CC189" s="85" t="str">
        <f t="shared" si="99"/>
        <v/>
      </c>
      <c r="CD189" s="85"/>
      <c r="CE189" s="85" t="str">
        <f t="shared" si="100"/>
        <v/>
      </c>
      <c r="CF189" s="85"/>
      <c r="CG189" s="85" t="str">
        <f t="shared" si="101"/>
        <v/>
      </c>
      <c r="CH189" s="271"/>
      <c r="CI189" s="85" t="str">
        <f t="shared" si="102"/>
        <v/>
      </c>
      <c r="CJ189" s="85" t="str">
        <f t="shared" si="103"/>
        <v/>
      </c>
      <c r="CK189" s="85" t="str">
        <f t="shared" si="104"/>
        <v/>
      </c>
      <c r="CL189" s="85"/>
      <c r="CM189" s="85" t="str">
        <f t="shared" si="105"/>
        <v/>
      </c>
      <c r="CN189" s="238"/>
      <c r="CO189" s="238" t="s">
        <v>5304</v>
      </c>
      <c r="CP189" s="112"/>
      <c r="CQ189" s="112"/>
      <c r="CR189" s="133" t="str">
        <f t="shared" ca="1" si="106"/>
        <v/>
      </c>
      <c r="CS189" s="112"/>
      <c r="CT189" s="112"/>
      <c r="CU189" s="112"/>
      <c r="CV189" s="119"/>
    </row>
    <row r="190" spans="1:100" collapsed="1" x14ac:dyDescent="0.2">
      <c r="A190" s="237"/>
      <c r="B190" s="237"/>
      <c r="C190" s="89" t="str">
        <f t="shared" si="78"/>
        <v/>
      </c>
      <c r="D190" s="85"/>
      <c r="E190" s="85"/>
      <c r="F190" s="237"/>
      <c r="G190" s="237"/>
      <c r="H190" s="237"/>
      <c r="I190" s="237"/>
      <c r="J190" s="89" t="str">
        <f t="shared" si="79"/>
        <v/>
      </c>
      <c r="K190" s="85"/>
      <c r="L190" s="85"/>
      <c r="M190" s="85" t="str">
        <f t="shared" si="80"/>
        <v/>
      </c>
      <c r="N190" s="86"/>
      <c r="O190" s="89" t="str">
        <f t="shared" si="81"/>
        <v/>
      </c>
      <c r="P190" s="237"/>
      <c r="Q190" s="89" t="str">
        <f t="shared" si="82"/>
        <v/>
      </c>
      <c r="R190" s="237"/>
      <c r="S190" s="89" t="str">
        <f t="shared" si="83"/>
        <v/>
      </c>
      <c r="T190" s="85"/>
      <c r="U190" s="89" t="str">
        <f t="shared" si="84"/>
        <v/>
      </c>
      <c r="V190" s="409" t="str">
        <f t="shared" si="85"/>
        <v/>
      </c>
      <c r="W190" s="85"/>
      <c r="X190" s="89" t="str">
        <f t="shared" si="86"/>
        <v/>
      </c>
      <c r="Y190" s="237"/>
      <c r="Z190" s="89" t="str">
        <f t="shared" si="87"/>
        <v/>
      </c>
      <c r="AA190" s="237"/>
      <c r="AB190" s="85"/>
      <c r="AC190" s="85"/>
      <c r="AD190" s="237"/>
      <c r="AE190" s="89" t="str">
        <f t="shared" si="88"/>
        <v/>
      </c>
      <c r="AF190" s="85"/>
      <c r="AG190" s="85" t="str">
        <f t="shared" si="89"/>
        <v/>
      </c>
      <c r="AH190" s="237"/>
      <c r="AI190" s="237" t="str">
        <f t="shared" si="90"/>
        <v/>
      </c>
      <c r="AJ190" s="237"/>
      <c r="AK190" s="237"/>
      <c r="AL190" s="237" t="str">
        <f t="shared" si="91"/>
        <v/>
      </c>
      <c r="AM190" s="271"/>
      <c r="AN190" s="237"/>
      <c r="AO190" s="89" t="str">
        <f t="shared" si="92"/>
        <v/>
      </c>
      <c r="AP190" s="85"/>
      <c r="AQ190" s="85"/>
      <c r="AR190" s="410"/>
      <c r="AS190" s="237"/>
      <c r="AT190" s="89" t="str">
        <f t="shared" si="93"/>
        <v/>
      </c>
      <c r="AU190" s="85"/>
      <c r="AV190" s="85"/>
      <c r="AW190" s="411"/>
      <c r="AX190" s="237"/>
      <c r="AY190" s="237" t="str">
        <f t="shared" si="94"/>
        <v/>
      </c>
      <c r="AZ190" s="237"/>
      <c r="BA190" s="89" t="str">
        <f t="shared" si="95"/>
        <v/>
      </c>
      <c r="BB190" s="85"/>
      <c r="BC190" s="237"/>
      <c r="BD190" s="89" t="str">
        <f t="shared" si="96"/>
        <v/>
      </c>
      <c r="BE190" s="85"/>
      <c r="BF190" s="237" t="str">
        <f t="shared" si="97"/>
        <v/>
      </c>
      <c r="BG190" s="85"/>
      <c r="BH190" s="85"/>
      <c r="BI190" s="85"/>
      <c r="BJ190" s="85"/>
      <c r="BK190" s="237"/>
      <c r="BL190" s="237"/>
      <c r="BM190" s="412"/>
      <c r="BN190" s="412"/>
      <c r="BO190" s="85"/>
      <c r="BP190" s="85"/>
      <c r="BQ190" s="85"/>
      <c r="BR190" s="85"/>
      <c r="BS190" s="237"/>
      <c r="BT190" s="85"/>
      <c r="BU190" s="85"/>
      <c r="BV190" s="85"/>
      <c r="BW190" s="85"/>
      <c r="BX190" s="85"/>
      <c r="BY190" s="85"/>
      <c r="BZ190" s="85" t="str">
        <f t="shared" si="98"/>
        <v/>
      </c>
      <c r="CA190" s="85"/>
      <c r="CB190" s="85"/>
      <c r="CC190" s="85" t="str">
        <f t="shared" si="99"/>
        <v/>
      </c>
      <c r="CD190" s="85"/>
      <c r="CE190" s="85" t="str">
        <f t="shared" si="100"/>
        <v/>
      </c>
      <c r="CF190" s="85"/>
      <c r="CG190" s="85" t="str">
        <f t="shared" si="101"/>
        <v/>
      </c>
      <c r="CH190" s="271"/>
      <c r="CI190" s="85" t="str">
        <f t="shared" si="102"/>
        <v/>
      </c>
      <c r="CJ190" s="85" t="str">
        <f t="shared" si="103"/>
        <v/>
      </c>
      <c r="CK190" s="85" t="str">
        <f t="shared" si="104"/>
        <v/>
      </c>
      <c r="CL190" s="85"/>
      <c r="CM190" s="85" t="str">
        <f t="shared" si="105"/>
        <v/>
      </c>
      <c r="CN190" s="238"/>
      <c r="CO190" s="238" t="s">
        <v>5304</v>
      </c>
      <c r="CP190" s="112"/>
      <c r="CQ190" s="112"/>
      <c r="CR190" s="133" t="str">
        <f t="shared" ca="1" si="106"/>
        <v/>
      </c>
      <c r="CS190" s="112"/>
      <c r="CT190" s="112"/>
      <c r="CU190" s="112"/>
      <c r="CV190" s="119"/>
    </row>
    <row r="191" spans="1:100" collapsed="1" x14ac:dyDescent="0.2">
      <c r="A191" s="237"/>
      <c r="B191" s="237"/>
      <c r="C191" s="89" t="str">
        <f t="shared" si="78"/>
        <v/>
      </c>
      <c r="D191" s="85"/>
      <c r="E191" s="85"/>
      <c r="F191" s="237"/>
      <c r="G191" s="237"/>
      <c r="H191" s="237"/>
      <c r="I191" s="237"/>
      <c r="J191" s="89" t="str">
        <f t="shared" si="79"/>
        <v/>
      </c>
      <c r="K191" s="85"/>
      <c r="L191" s="85"/>
      <c r="M191" s="85" t="str">
        <f t="shared" si="80"/>
        <v/>
      </c>
      <c r="N191" s="86"/>
      <c r="O191" s="89" t="str">
        <f t="shared" si="81"/>
        <v/>
      </c>
      <c r="P191" s="237"/>
      <c r="Q191" s="89" t="str">
        <f t="shared" si="82"/>
        <v/>
      </c>
      <c r="R191" s="237"/>
      <c r="S191" s="89" t="str">
        <f t="shared" si="83"/>
        <v/>
      </c>
      <c r="T191" s="85"/>
      <c r="U191" s="89" t="str">
        <f t="shared" si="84"/>
        <v/>
      </c>
      <c r="V191" s="409" t="str">
        <f t="shared" si="85"/>
        <v/>
      </c>
      <c r="W191" s="85"/>
      <c r="X191" s="89" t="str">
        <f t="shared" si="86"/>
        <v/>
      </c>
      <c r="Y191" s="237"/>
      <c r="Z191" s="89" t="str">
        <f t="shared" si="87"/>
        <v/>
      </c>
      <c r="AA191" s="237"/>
      <c r="AB191" s="85"/>
      <c r="AC191" s="85"/>
      <c r="AD191" s="237"/>
      <c r="AE191" s="89" t="str">
        <f t="shared" si="88"/>
        <v/>
      </c>
      <c r="AF191" s="85"/>
      <c r="AG191" s="85" t="str">
        <f t="shared" si="89"/>
        <v/>
      </c>
      <c r="AH191" s="237"/>
      <c r="AI191" s="237" t="str">
        <f t="shared" si="90"/>
        <v/>
      </c>
      <c r="AJ191" s="237"/>
      <c r="AK191" s="237"/>
      <c r="AL191" s="237" t="str">
        <f t="shared" si="91"/>
        <v/>
      </c>
      <c r="AM191" s="271"/>
      <c r="AN191" s="237"/>
      <c r="AO191" s="89" t="str">
        <f t="shared" si="92"/>
        <v/>
      </c>
      <c r="AP191" s="85"/>
      <c r="AQ191" s="85"/>
      <c r="AR191" s="410"/>
      <c r="AS191" s="237"/>
      <c r="AT191" s="89" t="str">
        <f t="shared" si="93"/>
        <v/>
      </c>
      <c r="AU191" s="85"/>
      <c r="AV191" s="85"/>
      <c r="AW191" s="411"/>
      <c r="AX191" s="237"/>
      <c r="AY191" s="237" t="str">
        <f t="shared" si="94"/>
        <v/>
      </c>
      <c r="AZ191" s="237"/>
      <c r="BA191" s="89" t="str">
        <f t="shared" si="95"/>
        <v/>
      </c>
      <c r="BB191" s="85"/>
      <c r="BC191" s="237"/>
      <c r="BD191" s="89" t="str">
        <f t="shared" si="96"/>
        <v/>
      </c>
      <c r="BE191" s="85"/>
      <c r="BF191" s="237" t="str">
        <f t="shared" si="97"/>
        <v/>
      </c>
      <c r="BG191" s="85"/>
      <c r="BH191" s="85"/>
      <c r="BI191" s="85"/>
      <c r="BJ191" s="85"/>
      <c r="BK191" s="237"/>
      <c r="BL191" s="237"/>
      <c r="BM191" s="412"/>
      <c r="BN191" s="412"/>
      <c r="BO191" s="85"/>
      <c r="BP191" s="85"/>
      <c r="BQ191" s="85"/>
      <c r="BR191" s="85"/>
      <c r="BS191" s="237"/>
      <c r="BT191" s="85"/>
      <c r="BU191" s="85"/>
      <c r="BV191" s="85"/>
      <c r="BW191" s="85"/>
      <c r="BX191" s="85"/>
      <c r="BY191" s="85"/>
      <c r="BZ191" s="85" t="str">
        <f t="shared" si="98"/>
        <v/>
      </c>
      <c r="CA191" s="85"/>
      <c r="CB191" s="85"/>
      <c r="CC191" s="85" t="str">
        <f t="shared" si="99"/>
        <v/>
      </c>
      <c r="CD191" s="85"/>
      <c r="CE191" s="85" t="str">
        <f t="shared" si="100"/>
        <v/>
      </c>
      <c r="CF191" s="85"/>
      <c r="CG191" s="85" t="str">
        <f t="shared" si="101"/>
        <v/>
      </c>
      <c r="CH191" s="271"/>
      <c r="CI191" s="85" t="str">
        <f t="shared" si="102"/>
        <v/>
      </c>
      <c r="CJ191" s="85" t="str">
        <f t="shared" si="103"/>
        <v/>
      </c>
      <c r="CK191" s="85" t="str">
        <f t="shared" si="104"/>
        <v/>
      </c>
      <c r="CL191" s="85"/>
      <c r="CM191" s="85" t="str">
        <f t="shared" si="105"/>
        <v/>
      </c>
      <c r="CN191" s="238"/>
      <c r="CO191" s="238" t="s">
        <v>5304</v>
      </c>
      <c r="CP191" s="112"/>
      <c r="CQ191" s="112"/>
      <c r="CR191" s="133" t="str">
        <f t="shared" ca="1" si="106"/>
        <v/>
      </c>
      <c r="CS191" s="112"/>
      <c r="CT191" s="112"/>
      <c r="CU191" s="112"/>
      <c r="CV191" s="119"/>
    </row>
    <row r="192" spans="1:100" collapsed="1" x14ac:dyDescent="0.2">
      <c r="A192" s="237"/>
      <c r="B192" s="237"/>
      <c r="C192" s="89" t="str">
        <f t="shared" si="78"/>
        <v/>
      </c>
      <c r="D192" s="85"/>
      <c r="E192" s="85"/>
      <c r="F192" s="237"/>
      <c r="G192" s="237"/>
      <c r="H192" s="237"/>
      <c r="I192" s="237"/>
      <c r="J192" s="89" t="str">
        <f t="shared" si="79"/>
        <v/>
      </c>
      <c r="K192" s="85"/>
      <c r="L192" s="85"/>
      <c r="M192" s="85" t="str">
        <f t="shared" si="80"/>
        <v/>
      </c>
      <c r="N192" s="86"/>
      <c r="O192" s="89" t="str">
        <f t="shared" si="81"/>
        <v/>
      </c>
      <c r="P192" s="237"/>
      <c r="Q192" s="89" t="str">
        <f t="shared" si="82"/>
        <v/>
      </c>
      <c r="R192" s="237"/>
      <c r="S192" s="89" t="str">
        <f t="shared" si="83"/>
        <v/>
      </c>
      <c r="T192" s="85"/>
      <c r="U192" s="89" t="str">
        <f t="shared" si="84"/>
        <v/>
      </c>
      <c r="V192" s="409" t="str">
        <f t="shared" si="85"/>
        <v/>
      </c>
      <c r="W192" s="85"/>
      <c r="X192" s="89" t="str">
        <f t="shared" si="86"/>
        <v/>
      </c>
      <c r="Y192" s="237"/>
      <c r="Z192" s="89" t="str">
        <f t="shared" si="87"/>
        <v/>
      </c>
      <c r="AA192" s="237"/>
      <c r="AB192" s="85"/>
      <c r="AC192" s="85"/>
      <c r="AD192" s="237"/>
      <c r="AE192" s="89" t="str">
        <f t="shared" si="88"/>
        <v/>
      </c>
      <c r="AF192" s="85"/>
      <c r="AG192" s="85" t="str">
        <f t="shared" si="89"/>
        <v/>
      </c>
      <c r="AH192" s="237"/>
      <c r="AI192" s="237" t="str">
        <f t="shared" si="90"/>
        <v/>
      </c>
      <c r="AJ192" s="237"/>
      <c r="AK192" s="237"/>
      <c r="AL192" s="237" t="str">
        <f t="shared" si="91"/>
        <v/>
      </c>
      <c r="AM192" s="271"/>
      <c r="AN192" s="237"/>
      <c r="AO192" s="89" t="str">
        <f t="shared" si="92"/>
        <v/>
      </c>
      <c r="AP192" s="85"/>
      <c r="AQ192" s="85"/>
      <c r="AR192" s="410"/>
      <c r="AS192" s="237"/>
      <c r="AT192" s="89" t="str">
        <f t="shared" si="93"/>
        <v/>
      </c>
      <c r="AU192" s="85"/>
      <c r="AV192" s="85"/>
      <c r="AW192" s="411"/>
      <c r="AX192" s="237"/>
      <c r="AY192" s="237" t="str">
        <f t="shared" si="94"/>
        <v/>
      </c>
      <c r="AZ192" s="237"/>
      <c r="BA192" s="89" t="str">
        <f t="shared" si="95"/>
        <v/>
      </c>
      <c r="BB192" s="85"/>
      <c r="BC192" s="237"/>
      <c r="BD192" s="89" t="str">
        <f t="shared" si="96"/>
        <v/>
      </c>
      <c r="BE192" s="85"/>
      <c r="BF192" s="237" t="str">
        <f t="shared" si="97"/>
        <v/>
      </c>
      <c r="BG192" s="85"/>
      <c r="BH192" s="85"/>
      <c r="BI192" s="85"/>
      <c r="BJ192" s="85"/>
      <c r="BK192" s="237"/>
      <c r="BL192" s="237"/>
      <c r="BM192" s="412"/>
      <c r="BN192" s="412"/>
      <c r="BO192" s="85"/>
      <c r="BP192" s="85"/>
      <c r="BQ192" s="85"/>
      <c r="BR192" s="85"/>
      <c r="BS192" s="237"/>
      <c r="BT192" s="85"/>
      <c r="BU192" s="85"/>
      <c r="BV192" s="85"/>
      <c r="BW192" s="85"/>
      <c r="BX192" s="85"/>
      <c r="BY192" s="85"/>
      <c r="BZ192" s="85" t="str">
        <f t="shared" si="98"/>
        <v/>
      </c>
      <c r="CA192" s="85"/>
      <c r="CB192" s="85"/>
      <c r="CC192" s="85" t="str">
        <f t="shared" si="99"/>
        <v/>
      </c>
      <c r="CD192" s="85"/>
      <c r="CE192" s="85" t="str">
        <f t="shared" si="100"/>
        <v/>
      </c>
      <c r="CF192" s="85"/>
      <c r="CG192" s="85" t="str">
        <f t="shared" si="101"/>
        <v/>
      </c>
      <c r="CH192" s="271"/>
      <c r="CI192" s="85" t="str">
        <f t="shared" si="102"/>
        <v/>
      </c>
      <c r="CJ192" s="85" t="str">
        <f t="shared" si="103"/>
        <v/>
      </c>
      <c r="CK192" s="85" t="str">
        <f t="shared" si="104"/>
        <v/>
      </c>
      <c r="CL192" s="85"/>
      <c r="CM192" s="85" t="str">
        <f t="shared" si="105"/>
        <v/>
      </c>
      <c r="CN192" s="238"/>
      <c r="CO192" s="238" t="s">
        <v>5304</v>
      </c>
      <c r="CP192" s="112"/>
      <c r="CQ192" s="112"/>
      <c r="CR192" s="133" t="str">
        <f t="shared" ca="1" si="106"/>
        <v/>
      </c>
      <c r="CS192" s="112"/>
      <c r="CT192" s="112"/>
      <c r="CU192" s="112"/>
      <c r="CV192" s="119"/>
    </row>
    <row r="193" spans="1:100" collapsed="1" x14ac:dyDescent="0.2">
      <c r="A193" s="237"/>
      <c r="B193" s="237"/>
      <c r="C193" s="89" t="str">
        <f t="shared" si="78"/>
        <v/>
      </c>
      <c r="D193" s="85"/>
      <c r="E193" s="85"/>
      <c r="F193" s="237"/>
      <c r="G193" s="237"/>
      <c r="H193" s="237"/>
      <c r="I193" s="237"/>
      <c r="J193" s="89" t="str">
        <f t="shared" si="79"/>
        <v/>
      </c>
      <c r="K193" s="85"/>
      <c r="L193" s="85"/>
      <c r="M193" s="85" t="str">
        <f t="shared" si="80"/>
        <v/>
      </c>
      <c r="N193" s="86"/>
      <c r="O193" s="89" t="str">
        <f t="shared" si="81"/>
        <v/>
      </c>
      <c r="P193" s="237"/>
      <c r="Q193" s="89" t="str">
        <f t="shared" si="82"/>
        <v/>
      </c>
      <c r="R193" s="237"/>
      <c r="S193" s="89" t="str">
        <f t="shared" si="83"/>
        <v/>
      </c>
      <c r="T193" s="85"/>
      <c r="U193" s="89" t="str">
        <f t="shared" si="84"/>
        <v/>
      </c>
      <c r="V193" s="409" t="str">
        <f t="shared" si="85"/>
        <v/>
      </c>
      <c r="W193" s="85"/>
      <c r="X193" s="89" t="str">
        <f t="shared" si="86"/>
        <v/>
      </c>
      <c r="Y193" s="237"/>
      <c r="Z193" s="89" t="str">
        <f t="shared" si="87"/>
        <v/>
      </c>
      <c r="AA193" s="237"/>
      <c r="AB193" s="85"/>
      <c r="AC193" s="85"/>
      <c r="AD193" s="237"/>
      <c r="AE193" s="89" t="str">
        <f t="shared" si="88"/>
        <v/>
      </c>
      <c r="AF193" s="85"/>
      <c r="AG193" s="85" t="str">
        <f t="shared" si="89"/>
        <v/>
      </c>
      <c r="AH193" s="237"/>
      <c r="AI193" s="237" t="str">
        <f t="shared" si="90"/>
        <v/>
      </c>
      <c r="AJ193" s="237"/>
      <c r="AK193" s="237"/>
      <c r="AL193" s="237" t="str">
        <f t="shared" si="91"/>
        <v/>
      </c>
      <c r="AM193" s="271"/>
      <c r="AN193" s="237"/>
      <c r="AO193" s="89" t="str">
        <f t="shared" si="92"/>
        <v/>
      </c>
      <c r="AP193" s="85"/>
      <c r="AQ193" s="85"/>
      <c r="AR193" s="410"/>
      <c r="AS193" s="237"/>
      <c r="AT193" s="89" t="str">
        <f t="shared" si="93"/>
        <v/>
      </c>
      <c r="AU193" s="85"/>
      <c r="AV193" s="85"/>
      <c r="AW193" s="411"/>
      <c r="AX193" s="237"/>
      <c r="AY193" s="237" t="str">
        <f t="shared" si="94"/>
        <v/>
      </c>
      <c r="AZ193" s="237"/>
      <c r="BA193" s="89" t="str">
        <f t="shared" si="95"/>
        <v/>
      </c>
      <c r="BB193" s="85"/>
      <c r="BC193" s="237"/>
      <c r="BD193" s="89" t="str">
        <f t="shared" si="96"/>
        <v/>
      </c>
      <c r="BE193" s="85"/>
      <c r="BF193" s="237" t="str">
        <f t="shared" si="97"/>
        <v/>
      </c>
      <c r="BG193" s="85"/>
      <c r="BH193" s="85"/>
      <c r="BI193" s="85"/>
      <c r="BJ193" s="85"/>
      <c r="BK193" s="237"/>
      <c r="BL193" s="237"/>
      <c r="BM193" s="412"/>
      <c r="BN193" s="412"/>
      <c r="BO193" s="85"/>
      <c r="BP193" s="85"/>
      <c r="BQ193" s="85"/>
      <c r="BR193" s="85"/>
      <c r="BS193" s="237"/>
      <c r="BT193" s="85"/>
      <c r="BU193" s="85"/>
      <c r="BV193" s="85"/>
      <c r="BW193" s="85"/>
      <c r="BX193" s="85"/>
      <c r="BY193" s="85"/>
      <c r="BZ193" s="85" t="str">
        <f t="shared" si="98"/>
        <v/>
      </c>
      <c r="CA193" s="85"/>
      <c r="CB193" s="85"/>
      <c r="CC193" s="85" t="str">
        <f t="shared" si="99"/>
        <v/>
      </c>
      <c r="CD193" s="85"/>
      <c r="CE193" s="85" t="str">
        <f t="shared" si="100"/>
        <v/>
      </c>
      <c r="CF193" s="85"/>
      <c r="CG193" s="85" t="str">
        <f t="shared" si="101"/>
        <v/>
      </c>
      <c r="CH193" s="271"/>
      <c r="CI193" s="85" t="str">
        <f t="shared" si="102"/>
        <v/>
      </c>
      <c r="CJ193" s="85" t="str">
        <f t="shared" si="103"/>
        <v/>
      </c>
      <c r="CK193" s="85" t="str">
        <f t="shared" si="104"/>
        <v/>
      </c>
      <c r="CL193" s="85"/>
      <c r="CM193" s="85" t="str">
        <f t="shared" si="105"/>
        <v/>
      </c>
      <c r="CN193" s="238"/>
      <c r="CO193" s="238" t="s">
        <v>5304</v>
      </c>
      <c r="CP193" s="112"/>
      <c r="CQ193" s="112"/>
      <c r="CR193" s="133" t="str">
        <f t="shared" ca="1" si="106"/>
        <v/>
      </c>
      <c r="CS193" s="112"/>
      <c r="CT193" s="112"/>
      <c r="CU193" s="112"/>
      <c r="CV193" s="119"/>
    </row>
    <row r="194" spans="1:100" collapsed="1" x14ac:dyDescent="0.2">
      <c r="A194" s="237"/>
      <c r="B194" s="237"/>
      <c r="C194" s="89" t="str">
        <f t="shared" si="78"/>
        <v/>
      </c>
      <c r="D194" s="85"/>
      <c r="E194" s="85"/>
      <c r="F194" s="237"/>
      <c r="G194" s="237"/>
      <c r="H194" s="237"/>
      <c r="I194" s="237"/>
      <c r="J194" s="89" t="str">
        <f t="shared" si="79"/>
        <v/>
      </c>
      <c r="K194" s="85"/>
      <c r="L194" s="85"/>
      <c r="M194" s="85" t="str">
        <f t="shared" si="80"/>
        <v/>
      </c>
      <c r="N194" s="86"/>
      <c r="O194" s="89" t="str">
        <f t="shared" si="81"/>
        <v/>
      </c>
      <c r="P194" s="237"/>
      <c r="Q194" s="89" t="str">
        <f t="shared" si="82"/>
        <v/>
      </c>
      <c r="R194" s="237"/>
      <c r="S194" s="89" t="str">
        <f t="shared" si="83"/>
        <v/>
      </c>
      <c r="T194" s="85"/>
      <c r="U194" s="89" t="str">
        <f t="shared" si="84"/>
        <v/>
      </c>
      <c r="V194" s="409" t="str">
        <f t="shared" si="85"/>
        <v/>
      </c>
      <c r="W194" s="85"/>
      <c r="X194" s="89" t="str">
        <f t="shared" si="86"/>
        <v/>
      </c>
      <c r="Y194" s="237"/>
      <c r="Z194" s="89" t="str">
        <f t="shared" si="87"/>
        <v/>
      </c>
      <c r="AA194" s="237"/>
      <c r="AB194" s="85"/>
      <c r="AC194" s="85"/>
      <c r="AD194" s="237"/>
      <c r="AE194" s="89" t="str">
        <f t="shared" si="88"/>
        <v/>
      </c>
      <c r="AF194" s="85"/>
      <c r="AG194" s="85" t="str">
        <f t="shared" si="89"/>
        <v/>
      </c>
      <c r="AH194" s="237"/>
      <c r="AI194" s="237" t="str">
        <f t="shared" si="90"/>
        <v/>
      </c>
      <c r="AJ194" s="237"/>
      <c r="AK194" s="237"/>
      <c r="AL194" s="237" t="str">
        <f t="shared" si="91"/>
        <v/>
      </c>
      <c r="AM194" s="271"/>
      <c r="AN194" s="237"/>
      <c r="AO194" s="89" t="str">
        <f t="shared" si="92"/>
        <v/>
      </c>
      <c r="AP194" s="85"/>
      <c r="AQ194" s="85"/>
      <c r="AR194" s="410"/>
      <c r="AS194" s="237"/>
      <c r="AT194" s="89" t="str">
        <f t="shared" si="93"/>
        <v/>
      </c>
      <c r="AU194" s="85"/>
      <c r="AV194" s="85"/>
      <c r="AW194" s="411"/>
      <c r="AX194" s="237"/>
      <c r="AY194" s="237" t="str">
        <f t="shared" si="94"/>
        <v/>
      </c>
      <c r="AZ194" s="237"/>
      <c r="BA194" s="89" t="str">
        <f t="shared" si="95"/>
        <v/>
      </c>
      <c r="BB194" s="85"/>
      <c r="BC194" s="237"/>
      <c r="BD194" s="89" t="str">
        <f t="shared" si="96"/>
        <v/>
      </c>
      <c r="BE194" s="85"/>
      <c r="BF194" s="237" t="str">
        <f t="shared" si="97"/>
        <v/>
      </c>
      <c r="BG194" s="85"/>
      <c r="BH194" s="85"/>
      <c r="BI194" s="85"/>
      <c r="BJ194" s="85"/>
      <c r="BK194" s="237"/>
      <c r="BL194" s="237"/>
      <c r="BM194" s="412"/>
      <c r="BN194" s="412"/>
      <c r="BO194" s="85"/>
      <c r="BP194" s="85"/>
      <c r="BQ194" s="85"/>
      <c r="BR194" s="85"/>
      <c r="BS194" s="237"/>
      <c r="BT194" s="85"/>
      <c r="BU194" s="85"/>
      <c r="BV194" s="85"/>
      <c r="BW194" s="85"/>
      <c r="BX194" s="85"/>
      <c r="BY194" s="85"/>
      <c r="BZ194" s="85" t="str">
        <f t="shared" si="98"/>
        <v/>
      </c>
      <c r="CA194" s="85"/>
      <c r="CB194" s="85"/>
      <c r="CC194" s="85" t="str">
        <f t="shared" si="99"/>
        <v/>
      </c>
      <c r="CD194" s="85"/>
      <c r="CE194" s="85" t="str">
        <f t="shared" si="100"/>
        <v/>
      </c>
      <c r="CF194" s="85"/>
      <c r="CG194" s="85" t="str">
        <f t="shared" si="101"/>
        <v/>
      </c>
      <c r="CH194" s="271"/>
      <c r="CI194" s="85" t="str">
        <f t="shared" si="102"/>
        <v/>
      </c>
      <c r="CJ194" s="85" t="str">
        <f t="shared" si="103"/>
        <v/>
      </c>
      <c r="CK194" s="85" t="str">
        <f t="shared" si="104"/>
        <v/>
      </c>
      <c r="CL194" s="85"/>
      <c r="CM194" s="85" t="str">
        <f t="shared" si="105"/>
        <v/>
      </c>
      <c r="CN194" s="238"/>
      <c r="CO194" s="238" t="s">
        <v>5304</v>
      </c>
      <c r="CP194" s="112"/>
      <c r="CQ194" s="112"/>
      <c r="CR194" s="133" t="str">
        <f t="shared" ca="1" si="106"/>
        <v/>
      </c>
      <c r="CS194" s="112"/>
      <c r="CT194" s="112"/>
      <c r="CU194" s="112"/>
      <c r="CV194" s="119"/>
    </row>
    <row r="195" spans="1:100" collapsed="1" x14ac:dyDescent="0.2">
      <c r="A195" s="237"/>
      <c r="B195" s="237"/>
      <c r="C195" s="89" t="str">
        <f t="shared" si="78"/>
        <v/>
      </c>
      <c r="D195" s="85"/>
      <c r="E195" s="85"/>
      <c r="F195" s="237"/>
      <c r="G195" s="237"/>
      <c r="H195" s="237"/>
      <c r="I195" s="237"/>
      <c r="J195" s="89" t="str">
        <f t="shared" si="79"/>
        <v/>
      </c>
      <c r="K195" s="85"/>
      <c r="L195" s="85"/>
      <c r="M195" s="85" t="str">
        <f t="shared" si="80"/>
        <v/>
      </c>
      <c r="N195" s="86"/>
      <c r="O195" s="89" t="str">
        <f t="shared" si="81"/>
        <v/>
      </c>
      <c r="P195" s="237"/>
      <c r="Q195" s="89" t="str">
        <f t="shared" si="82"/>
        <v/>
      </c>
      <c r="R195" s="237"/>
      <c r="S195" s="89" t="str">
        <f t="shared" si="83"/>
        <v/>
      </c>
      <c r="T195" s="85"/>
      <c r="U195" s="89" t="str">
        <f t="shared" si="84"/>
        <v/>
      </c>
      <c r="V195" s="409" t="str">
        <f t="shared" si="85"/>
        <v/>
      </c>
      <c r="W195" s="85"/>
      <c r="X195" s="89" t="str">
        <f t="shared" si="86"/>
        <v/>
      </c>
      <c r="Y195" s="237"/>
      <c r="Z195" s="89" t="str">
        <f t="shared" si="87"/>
        <v/>
      </c>
      <c r="AA195" s="237"/>
      <c r="AB195" s="85"/>
      <c r="AC195" s="85"/>
      <c r="AD195" s="237"/>
      <c r="AE195" s="89" t="str">
        <f t="shared" si="88"/>
        <v/>
      </c>
      <c r="AF195" s="85"/>
      <c r="AG195" s="85" t="str">
        <f t="shared" si="89"/>
        <v/>
      </c>
      <c r="AH195" s="237"/>
      <c r="AI195" s="237" t="str">
        <f t="shared" si="90"/>
        <v/>
      </c>
      <c r="AJ195" s="237"/>
      <c r="AK195" s="237"/>
      <c r="AL195" s="237" t="str">
        <f t="shared" si="91"/>
        <v/>
      </c>
      <c r="AM195" s="271"/>
      <c r="AN195" s="237"/>
      <c r="AO195" s="89" t="str">
        <f t="shared" si="92"/>
        <v/>
      </c>
      <c r="AP195" s="85"/>
      <c r="AQ195" s="85"/>
      <c r="AR195" s="410"/>
      <c r="AS195" s="237"/>
      <c r="AT195" s="89" t="str">
        <f t="shared" si="93"/>
        <v/>
      </c>
      <c r="AU195" s="85"/>
      <c r="AV195" s="85"/>
      <c r="AW195" s="411"/>
      <c r="AX195" s="237"/>
      <c r="AY195" s="237" t="str">
        <f t="shared" si="94"/>
        <v/>
      </c>
      <c r="AZ195" s="237"/>
      <c r="BA195" s="89" t="str">
        <f t="shared" si="95"/>
        <v/>
      </c>
      <c r="BB195" s="85"/>
      <c r="BC195" s="237"/>
      <c r="BD195" s="89" t="str">
        <f t="shared" si="96"/>
        <v/>
      </c>
      <c r="BE195" s="85"/>
      <c r="BF195" s="237" t="str">
        <f t="shared" si="97"/>
        <v/>
      </c>
      <c r="BG195" s="85"/>
      <c r="BH195" s="85"/>
      <c r="BI195" s="85"/>
      <c r="BJ195" s="85"/>
      <c r="BK195" s="237"/>
      <c r="BL195" s="237"/>
      <c r="BM195" s="412"/>
      <c r="BN195" s="412"/>
      <c r="BO195" s="85"/>
      <c r="BP195" s="85"/>
      <c r="BQ195" s="85"/>
      <c r="BR195" s="85"/>
      <c r="BS195" s="237"/>
      <c r="BT195" s="85"/>
      <c r="BU195" s="85"/>
      <c r="BV195" s="85"/>
      <c r="BW195" s="85"/>
      <c r="BX195" s="85"/>
      <c r="BY195" s="85"/>
      <c r="BZ195" s="85" t="str">
        <f t="shared" si="98"/>
        <v/>
      </c>
      <c r="CA195" s="85"/>
      <c r="CB195" s="85"/>
      <c r="CC195" s="85" t="str">
        <f t="shared" si="99"/>
        <v/>
      </c>
      <c r="CD195" s="85"/>
      <c r="CE195" s="85" t="str">
        <f t="shared" si="100"/>
        <v/>
      </c>
      <c r="CF195" s="85"/>
      <c r="CG195" s="85" t="str">
        <f t="shared" si="101"/>
        <v/>
      </c>
      <c r="CH195" s="271"/>
      <c r="CI195" s="85" t="str">
        <f t="shared" si="102"/>
        <v/>
      </c>
      <c r="CJ195" s="85" t="str">
        <f t="shared" si="103"/>
        <v/>
      </c>
      <c r="CK195" s="85" t="str">
        <f t="shared" si="104"/>
        <v/>
      </c>
      <c r="CL195" s="85"/>
      <c r="CM195" s="85" t="str">
        <f t="shared" si="105"/>
        <v/>
      </c>
      <c r="CN195" s="238"/>
      <c r="CO195" s="238" t="s">
        <v>5304</v>
      </c>
      <c r="CP195" s="112"/>
      <c r="CQ195" s="112"/>
      <c r="CR195" s="133" t="str">
        <f t="shared" ca="1" si="106"/>
        <v/>
      </c>
      <c r="CS195" s="112"/>
      <c r="CT195" s="112"/>
      <c r="CU195" s="112"/>
      <c r="CV195" s="119"/>
    </row>
    <row r="196" spans="1:100" collapsed="1" x14ac:dyDescent="0.2">
      <c r="A196" s="237"/>
      <c r="B196" s="237"/>
      <c r="C196" s="89" t="str">
        <f t="shared" si="78"/>
        <v/>
      </c>
      <c r="D196" s="85"/>
      <c r="E196" s="85"/>
      <c r="F196" s="237"/>
      <c r="G196" s="237"/>
      <c r="H196" s="237"/>
      <c r="I196" s="237"/>
      <c r="J196" s="89" t="str">
        <f t="shared" si="79"/>
        <v/>
      </c>
      <c r="K196" s="85"/>
      <c r="L196" s="85"/>
      <c r="M196" s="85" t="str">
        <f t="shared" si="80"/>
        <v/>
      </c>
      <c r="N196" s="86"/>
      <c r="O196" s="89" t="str">
        <f t="shared" si="81"/>
        <v/>
      </c>
      <c r="P196" s="237"/>
      <c r="Q196" s="89" t="str">
        <f t="shared" si="82"/>
        <v/>
      </c>
      <c r="R196" s="237"/>
      <c r="S196" s="89" t="str">
        <f t="shared" si="83"/>
        <v/>
      </c>
      <c r="T196" s="85"/>
      <c r="U196" s="89" t="str">
        <f t="shared" si="84"/>
        <v/>
      </c>
      <c r="V196" s="409" t="str">
        <f t="shared" si="85"/>
        <v/>
      </c>
      <c r="W196" s="85"/>
      <c r="X196" s="89" t="str">
        <f t="shared" si="86"/>
        <v/>
      </c>
      <c r="Y196" s="237"/>
      <c r="Z196" s="89" t="str">
        <f t="shared" si="87"/>
        <v/>
      </c>
      <c r="AA196" s="237"/>
      <c r="AB196" s="85"/>
      <c r="AC196" s="85"/>
      <c r="AD196" s="237"/>
      <c r="AE196" s="89" t="str">
        <f t="shared" si="88"/>
        <v/>
      </c>
      <c r="AF196" s="85"/>
      <c r="AG196" s="85" t="str">
        <f t="shared" si="89"/>
        <v/>
      </c>
      <c r="AH196" s="237"/>
      <c r="AI196" s="237" t="str">
        <f t="shared" si="90"/>
        <v/>
      </c>
      <c r="AJ196" s="237"/>
      <c r="AK196" s="237"/>
      <c r="AL196" s="237" t="str">
        <f t="shared" si="91"/>
        <v/>
      </c>
      <c r="AM196" s="271"/>
      <c r="AN196" s="237"/>
      <c r="AO196" s="89" t="str">
        <f t="shared" si="92"/>
        <v/>
      </c>
      <c r="AP196" s="85"/>
      <c r="AQ196" s="85"/>
      <c r="AR196" s="410"/>
      <c r="AS196" s="237"/>
      <c r="AT196" s="89" t="str">
        <f t="shared" si="93"/>
        <v/>
      </c>
      <c r="AU196" s="85"/>
      <c r="AV196" s="85"/>
      <c r="AW196" s="411"/>
      <c r="AX196" s="237"/>
      <c r="AY196" s="237" t="str">
        <f t="shared" si="94"/>
        <v/>
      </c>
      <c r="AZ196" s="237"/>
      <c r="BA196" s="89" t="str">
        <f t="shared" si="95"/>
        <v/>
      </c>
      <c r="BB196" s="85"/>
      <c r="BC196" s="237"/>
      <c r="BD196" s="89" t="str">
        <f t="shared" si="96"/>
        <v/>
      </c>
      <c r="BE196" s="85"/>
      <c r="BF196" s="237" t="str">
        <f t="shared" si="97"/>
        <v/>
      </c>
      <c r="BG196" s="85"/>
      <c r="BH196" s="85"/>
      <c r="BI196" s="85"/>
      <c r="BJ196" s="85"/>
      <c r="BK196" s="237"/>
      <c r="BL196" s="237"/>
      <c r="BM196" s="412"/>
      <c r="BN196" s="412"/>
      <c r="BO196" s="85"/>
      <c r="BP196" s="85"/>
      <c r="BQ196" s="85"/>
      <c r="BR196" s="85"/>
      <c r="BS196" s="237"/>
      <c r="BT196" s="85"/>
      <c r="BU196" s="85"/>
      <c r="BV196" s="85"/>
      <c r="BW196" s="85"/>
      <c r="BX196" s="85"/>
      <c r="BY196" s="85"/>
      <c r="BZ196" s="85" t="str">
        <f t="shared" si="98"/>
        <v/>
      </c>
      <c r="CA196" s="85"/>
      <c r="CB196" s="85"/>
      <c r="CC196" s="85" t="str">
        <f t="shared" si="99"/>
        <v/>
      </c>
      <c r="CD196" s="85"/>
      <c r="CE196" s="85" t="str">
        <f t="shared" si="100"/>
        <v/>
      </c>
      <c r="CF196" s="85"/>
      <c r="CG196" s="85" t="str">
        <f t="shared" si="101"/>
        <v/>
      </c>
      <c r="CH196" s="271"/>
      <c r="CI196" s="85" t="str">
        <f t="shared" si="102"/>
        <v/>
      </c>
      <c r="CJ196" s="85" t="str">
        <f t="shared" si="103"/>
        <v/>
      </c>
      <c r="CK196" s="85" t="str">
        <f t="shared" si="104"/>
        <v/>
      </c>
      <c r="CL196" s="85"/>
      <c r="CM196" s="85" t="str">
        <f t="shared" si="105"/>
        <v/>
      </c>
      <c r="CN196" s="238"/>
      <c r="CO196" s="238" t="s">
        <v>5304</v>
      </c>
      <c r="CP196" s="112"/>
      <c r="CQ196" s="112"/>
      <c r="CR196" s="133" t="str">
        <f t="shared" ca="1" si="106"/>
        <v/>
      </c>
      <c r="CS196" s="112"/>
      <c r="CT196" s="112"/>
      <c r="CU196" s="112"/>
      <c r="CV196" s="119"/>
    </row>
    <row r="197" spans="1:100" collapsed="1" x14ac:dyDescent="0.2">
      <c r="A197" s="237"/>
      <c r="B197" s="237"/>
      <c r="C197" s="89" t="str">
        <f t="shared" si="78"/>
        <v/>
      </c>
      <c r="D197" s="85"/>
      <c r="E197" s="85"/>
      <c r="F197" s="237"/>
      <c r="G197" s="237"/>
      <c r="H197" s="237"/>
      <c r="I197" s="237"/>
      <c r="J197" s="89" t="str">
        <f t="shared" si="79"/>
        <v/>
      </c>
      <c r="K197" s="85"/>
      <c r="L197" s="85"/>
      <c r="M197" s="85" t="str">
        <f t="shared" si="80"/>
        <v/>
      </c>
      <c r="N197" s="86"/>
      <c r="O197" s="89" t="str">
        <f t="shared" si="81"/>
        <v/>
      </c>
      <c r="P197" s="237"/>
      <c r="Q197" s="89" t="str">
        <f t="shared" si="82"/>
        <v/>
      </c>
      <c r="R197" s="237"/>
      <c r="S197" s="89" t="str">
        <f t="shared" si="83"/>
        <v/>
      </c>
      <c r="T197" s="85"/>
      <c r="U197" s="89" t="str">
        <f t="shared" si="84"/>
        <v/>
      </c>
      <c r="V197" s="409" t="str">
        <f t="shared" si="85"/>
        <v/>
      </c>
      <c r="W197" s="85"/>
      <c r="X197" s="89" t="str">
        <f t="shared" si="86"/>
        <v/>
      </c>
      <c r="Y197" s="237"/>
      <c r="Z197" s="89" t="str">
        <f t="shared" si="87"/>
        <v/>
      </c>
      <c r="AA197" s="237"/>
      <c r="AB197" s="85"/>
      <c r="AC197" s="85"/>
      <c r="AD197" s="237"/>
      <c r="AE197" s="89" t="str">
        <f t="shared" si="88"/>
        <v/>
      </c>
      <c r="AF197" s="85"/>
      <c r="AG197" s="85" t="str">
        <f t="shared" si="89"/>
        <v/>
      </c>
      <c r="AH197" s="237"/>
      <c r="AI197" s="237" t="str">
        <f t="shared" si="90"/>
        <v/>
      </c>
      <c r="AJ197" s="237"/>
      <c r="AK197" s="237"/>
      <c r="AL197" s="237" t="str">
        <f t="shared" si="91"/>
        <v/>
      </c>
      <c r="AM197" s="271"/>
      <c r="AN197" s="237"/>
      <c r="AO197" s="89" t="str">
        <f t="shared" si="92"/>
        <v/>
      </c>
      <c r="AP197" s="85"/>
      <c r="AQ197" s="85"/>
      <c r="AR197" s="410"/>
      <c r="AS197" s="237"/>
      <c r="AT197" s="89" t="str">
        <f t="shared" si="93"/>
        <v/>
      </c>
      <c r="AU197" s="85"/>
      <c r="AV197" s="85"/>
      <c r="AW197" s="411"/>
      <c r="AX197" s="237"/>
      <c r="AY197" s="237" t="str">
        <f t="shared" si="94"/>
        <v/>
      </c>
      <c r="AZ197" s="237"/>
      <c r="BA197" s="89" t="str">
        <f t="shared" si="95"/>
        <v/>
      </c>
      <c r="BB197" s="85"/>
      <c r="BC197" s="237"/>
      <c r="BD197" s="89" t="str">
        <f t="shared" si="96"/>
        <v/>
      </c>
      <c r="BE197" s="85"/>
      <c r="BF197" s="237" t="str">
        <f t="shared" si="97"/>
        <v/>
      </c>
      <c r="BG197" s="85"/>
      <c r="BH197" s="85"/>
      <c r="BI197" s="85"/>
      <c r="BJ197" s="85"/>
      <c r="BK197" s="237"/>
      <c r="BL197" s="237"/>
      <c r="BM197" s="412"/>
      <c r="BN197" s="412"/>
      <c r="BO197" s="85"/>
      <c r="BP197" s="85"/>
      <c r="BQ197" s="85"/>
      <c r="BR197" s="85"/>
      <c r="BS197" s="237"/>
      <c r="BT197" s="85"/>
      <c r="BU197" s="85"/>
      <c r="BV197" s="85"/>
      <c r="BW197" s="85"/>
      <c r="BX197" s="85"/>
      <c r="BY197" s="85"/>
      <c r="BZ197" s="85" t="str">
        <f t="shared" si="98"/>
        <v/>
      </c>
      <c r="CA197" s="85"/>
      <c r="CB197" s="85"/>
      <c r="CC197" s="85" t="str">
        <f t="shared" si="99"/>
        <v/>
      </c>
      <c r="CD197" s="85"/>
      <c r="CE197" s="85" t="str">
        <f t="shared" si="100"/>
        <v/>
      </c>
      <c r="CF197" s="85"/>
      <c r="CG197" s="85" t="str">
        <f t="shared" si="101"/>
        <v/>
      </c>
      <c r="CH197" s="271"/>
      <c r="CI197" s="85" t="str">
        <f t="shared" si="102"/>
        <v/>
      </c>
      <c r="CJ197" s="85" t="str">
        <f t="shared" si="103"/>
        <v/>
      </c>
      <c r="CK197" s="85" t="str">
        <f t="shared" si="104"/>
        <v/>
      </c>
      <c r="CL197" s="85"/>
      <c r="CM197" s="85" t="str">
        <f t="shared" si="105"/>
        <v/>
      </c>
      <c r="CN197" s="238"/>
      <c r="CO197" s="238" t="s">
        <v>5304</v>
      </c>
      <c r="CP197" s="112"/>
      <c r="CQ197" s="112"/>
      <c r="CR197" s="133" t="str">
        <f t="shared" ca="1" si="106"/>
        <v/>
      </c>
      <c r="CS197" s="112"/>
      <c r="CT197" s="112"/>
      <c r="CU197" s="112"/>
      <c r="CV197" s="119"/>
    </row>
    <row r="198" spans="1:100" collapsed="1" x14ac:dyDescent="0.2">
      <c r="A198" s="237"/>
      <c r="B198" s="237"/>
      <c r="C198" s="89" t="str">
        <f t="shared" si="78"/>
        <v/>
      </c>
      <c r="D198" s="85"/>
      <c r="E198" s="85"/>
      <c r="F198" s="237"/>
      <c r="G198" s="237"/>
      <c r="H198" s="237"/>
      <c r="I198" s="237"/>
      <c r="J198" s="89" t="str">
        <f t="shared" si="79"/>
        <v/>
      </c>
      <c r="K198" s="85"/>
      <c r="L198" s="85"/>
      <c r="M198" s="85" t="str">
        <f t="shared" si="80"/>
        <v/>
      </c>
      <c r="N198" s="86"/>
      <c r="O198" s="89" t="str">
        <f t="shared" si="81"/>
        <v/>
      </c>
      <c r="P198" s="237"/>
      <c r="Q198" s="89" t="str">
        <f t="shared" si="82"/>
        <v/>
      </c>
      <c r="R198" s="237"/>
      <c r="S198" s="89" t="str">
        <f t="shared" si="83"/>
        <v/>
      </c>
      <c r="T198" s="85"/>
      <c r="U198" s="89" t="str">
        <f t="shared" si="84"/>
        <v/>
      </c>
      <c r="V198" s="409" t="str">
        <f t="shared" si="85"/>
        <v/>
      </c>
      <c r="W198" s="85"/>
      <c r="X198" s="89" t="str">
        <f t="shared" si="86"/>
        <v/>
      </c>
      <c r="Y198" s="237"/>
      <c r="Z198" s="89" t="str">
        <f t="shared" si="87"/>
        <v/>
      </c>
      <c r="AA198" s="237"/>
      <c r="AB198" s="85"/>
      <c r="AC198" s="85"/>
      <c r="AD198" s="237"/>
      <c r="AE198" s="89" t="str">
        <f t="shared" si="88"/>
        <v/>
      </c>
      <c r="AF198" s="85"/>
      <c r="AG198" s="85" t="str">
        <f t="shared" si="89"/>
        <v/>
      </c>
      <c r="AH198" s="237"/>
      <c r="AI198" s="237" t="str">
        <f t="shared" si="90"/>
        <v/>
      </c>
      <c r="AJ198" s="237"/>
      <c r="AK198" s="237"/>
      <c r="AL198" s="237" t="str">
        <f t="shared" si="91"/>
        <v/>
      </c>
      <c r="AM198" s="271"/>
      <c r="AN198" s="237"/>
      <c r="AO198" s="89" t="str">
        <f t="shared" si="92"/>
        <v/>
      </c>
      <c r="AP198" s="85"/>
      <c r="AQ198" s="85"/>
      <c r="AR198" s="410"/>
      <c r="AS198" s="237"/>
      <c r="AT198" s="89" t="str">
        <f t="shared" si="93"/>
        <v/>
      </c>
      <c r="AU198" s="85"/>
      <c r="AV198" s="85"/>
      <c r="AW198" s="411"/>
      <c r="AX198" s="237"/>
      <c r="AY198" s="237" t="str">
        <f t="shared" si="94"/>
        <v/>
      </c>
      <c r="AZ198" s="237"/>
      <c r="BA198" s="89" t="str">
        <f t="shared" si="95"/>
        <v/>
      </c>
      <c r="BB198" s="85"/>
      <c r="BC198" s="237"/>
      <c r="BD198" s="89" t="str">
        <f t="shared" si="96"/>
        <v/>
      </c>
      <c r="BE198" s="85"/>
      <c r="BF198" s="237" t="str">
        <f t="shared" si="97"/>
        <v/>
      </c>
      <c r="BG198" s="85"/>
      <c r="BH198" s="85"/>
      <c r="BI198" s="85"/>
      <c r="BJ198" s="85"/>
      <c r="BK198" s="237"/>
      <c r="BL198" s="237"/>
      <c r="BM198" s="412"/>
      <c r="BN198" s="412"/>
      <c r="BO198" s="85"/>
      <c r="BP198" s="85"/>
      <c r="BQ198" s="85"/>
      <c r="BR198" s="85"/>
      <c r="BS198" s="237"/>
      <c r="BT198" s="85"/>
      <c r="BU198" s="85"/>
      <c r="BV198" s="85"/>
      <c r="BW198" s="85"/>
      <c r="BX198" s="85"/>
      <c r="BY198" s="85"/>
      <c r="BZ198" s="85" t="str">
        <f t="shared" si="98"/>
        <v/>
      </c>
      <c r="CA198" s="85"/>
      <c r="CB198" s="85"/>
      <c r="CC198" s="85" t="str">
        <f t="shared" si="99"/>
        <v/>
      </c>
      <c r="CD198" s="85"/>
      <c r="CE198" s="85" t="str">
        <f t="shared" si="100"/>
        <v/>
      </c>
      <c r="CF198" s="85"/>
      <c r="CG198" s="85" t="str">
        <f t="shared" si="101"/>
        <v/>
      </c>
      <c r="CH198" s="271"/>
      <c r="CI198" s="85" t="str">
        <f t="shared" si="102"/>
        <v/>
      </c>
      <c r="CJ198" s="85" t="str">
        <f t="shared" si="103"/>
        <v/>
      </c>
      <c r="CK198" s="85" t="str">
        <f t="shared" si="104"/>
        <v/>
      </c>
      <c r="CL198" s="85"/>
      <c r="CM198" s="85" t="str">
        <f t="shared" si="105"/>
        <v/>
      </c>
      <c r="CN198" s="238"/>
      <c r="CO198" s="238" t="s">
        <v>5304</v>
      </c>
      <c r="CP198" s="112"/>
      <c r="CQ198" s="112"/>
      <c r="CR198" s="133" t="str">
        <f t="shared" ca="1" si="106"/>
        <v/>
      </c>
      <c r="CS198" s="112"/>
      <c r="CT198" s="112"/>
      <c r="CU198" s="112"/>
      <c r="CV198" s="119"/>
    </row>
    <row r="199" spans="1:100" collapsed="1" x14ac:dyDescent="0.2">
      <c r="A199" s="237"/>
      <c r="B199" s="237"/>
      <c r="C199" s="89" t="str">
        <f t="shared" ref="C199:C262" si="107">IF(D199="","",(VLOOKUP(D199,Generic_Road_Names_Table_Array,2,FALSE)))</f>
        <v/>
      </c>
      <c r="D199" s="85"/>
      <c r="E199" s="85"/>
      <c r="F199" s="237"/>
      <c r="G199" s="237"/>
      <c r="H199" s="237"/>
      <c r="I199" s="237"/>
      <c r="J199" s="89" t="str">
        <f t="shared" ref="J199:J262" si="108">IF(A199&lt;&gt;"",IF(I199="","U",(VLOOKUP(I199,Generic_Side_Table_Array,2,FALSE))),"")</f>
        <v/>
      </c>
      <c r="K199" s="85"/>
      <c r="L199" s="85"/>
      <c r="M199" s="85" t="str">
        <f t="shared" ref="M199:M262" si="109">IF(L199="","",(VLOOKUP(L199,generic_estimate_measured_table_array,2,FALSE)))</f>
        <v/>
      </c>
      <c r="N199" s="86"/>
      <c r="O199" s="89" t="str">
        <f t="shared" ref="O199:O262" si="110">IF(N199="","",(VLOOKUP(N199,St_Lights_Generic_ICP_Table_Array,2,FALSE)))</f>
        <v/>
      </c>
      <c r="P199" s="237"/>
      <c r="Q199" s="89" t="str">
        <f t="shared" ref="Q199:Q262" si="111">IF(P199="","",(VLOOKUP(P199,St_Lights_Pole_Material_Table_Array,2,FALSE)))</f>
        <v/>
      </c>
      <c r="R199" s="237"/>
      <c r="S199" s="89" t="str">
        <f t="shared" ref="S199:S262" si="112">IF(R199="","",(VLOOKUP(R199,St_Lights_Pole_Shape_Table_Array,2,FALSE)))</f>
        <v/>
      </c>
      <c r="T199" s="85"/>
      <c r="U199" s="89" t="str">
        <f t="shared" ref="U199:U262" si="113">IF(T199="","",(VLOOKUP(T199,St_Lights_Pole_Make_Table_Array,2,FALSE)))</f>
        <v/>
      </c>
      <c r="V199" s="409" t="str">
        <f t="shared" ref="V199:V262" si="114">IF(U199="","",IFERROR(VLOOKUP(U199,St_Lights_Pole_Make_Ref_Only_Table_Array,2,FALSE),""))</f>
        <v/>
      </c>
      <c r="W199" s="85"/>
      <c r="X199" s="89" t="str">
        <f t="shared" ref="X199:X262" si="115">IF(W199="","",(VLOOKUP(W199,St_Lights_Pole_Model_Table_Array,2,FALSE)))</f>
        <v/>
      </c>
      <c r="Y199" s="237"/>
      <c r="Z199" s="89" t="str">
        <f t="shared" ref="Z199:Z262" si="116">IF(Y199="","",(VLOOKUP(Y199,St_Lights_Pole_Mount_Table_Array,2,FALSE)))</f>
        <v/>
      </c>
      <c r="AA199" s="237"/>
      <c r="AB199" s="85"/>
      <c r="AC199" s="85"/>
      <c r="AD199" s="237"/>
      <c r="AE199" s="89" t="str">
        <f t="shared" ref="AE199:AE262" si="117">IF(AD199="","",(VLOOKUP(AD199,St_Lights_Pole_Purpose_Table_Array,2,FALSE)))</f>
        <v/>
      </c>
      <c r="AF199" s="85"/>
      <c r="AG199" s="85" t="str">
        <f t="shared" ref="AG199:AG262" si="118">IF(AF199="","",(VLOOKUP(AF199,St_Lights_Generic_owner_array,2,FALSE)))</f>
        <v/>
      </c>
      <c r="AH199" s="237"/>
      <c r="AI199" s="237" t="str">
        <f t="shared" ref="AI199:AI262" si="119">IF(AH199="","",(VLOOKUP(AH199,St_Lights_Generic_coating_array,2,FALSE)))</f>
        <v/>
      </c>
      <c r="AJ199" s="237"/>
      <c r="AK199" s="237"/>
      <c r="AL199" s="237" t="str">
        <f t="shared" ref="AL199:AL262" si="120">IF(A199="ADD","N",IF(A199="DELETE","U",IF(A199="UPDATE","U",IF(A199="",""))))</f>
        <v/>
      </c>
      <c r="AM199" s="271"/>
      <c r="AN199" s="237"/>
      <c r="AO199" s="89" t="str">
        <f t="shared" ref="AO199:AO262" si="121">IF(AN199="","",(VLOOKUP(AN199,St_Lights_Generic_Replace_Reason_Table_Array,2,FALSE)))</f>
        <v/>
      </c>
      <c r="AP199" s="85"/>
      <c r="AQ199" s="85"/>
      <c r="AR199" s="410"/>
      <c r="AS199" s="237"/>
      <c r="AT199" s="89" t="str">
        <f t="shared" ref="AT199:AT262" si="122">IF(AS199="","",(VLOOKUP(AS199,St_Lights_Generic_Replace_Reason_Table_Array,2,FALSE)))</f>
        <v/>
      </c>
      <c r="AU199" s="85"/>
      <c r="AV199" s="85"/>
      <c r="AW199" s="411"/>
      <c r="AX199" s="237"/>
      <c r="AY199" s="237" t="str">
        <f t="shared" ref="AY199:AY262" si="123">IF(A199="ADD","Y",IF(A199="DELETE","N",IF(A199="UPDATE","Y",IF(A199="",""))))</f>
        <v/>
      </c>
      <c r="AZ199" s="237"/>
      <c r="BA199" s="89" t="str">
        <f t="shared" ref="BA199:BA262" si="124">IF(AZ199="","",(VLOOKUP(AZ199,St_Lights_Pole_Control_Table_Array,2,FALSE)))</f>
        <v/>
      </c>
      <c r="BB199" s="85"/>
      <c r="BC199" s="237"/>
      <c r="BD199" s="89" t="str">
        <f t="shared" ref="BD199:BD262" si="125">IF(BC199="","",(VLOOKUP(BC199,St_Lights_Generic_Power_Company_Table_Array,2,FALSE)))</f>
        <v/>
      </c>
      <c r="BE199" s="85"/>
      <c r="BF199" s="237" t="str">
        <f t="shared" ref="BF199:BF262" si="126">IF(N199="","",N199)</f>
        <v/>
      </c>
      <c r="BG199" s="85"/>
      <c r="BH199" s="85"/>
      <c r="BI199" s="85"/>
      <c r="BJ199" s="85"/>
      <c r="BK199" s="237"/>
      <c r="BL199" s="237"/>
      <c r="BM199" s="412"/>
      <c r="BN199" s="412"/>
      <c r="BO199" s="85"/>
      <c r="BP199" s="85"/>
      <c r="BQ199" s="85"/>
      <c r="BR199" s="85"/>
      <c r="BS199" s="237"/>
      <c r="BT199" s="85"/>
      <c r="BU199" s="85"/>
      <c r="BV199" s="85"/>
      <c r="BW199" s="85"/>
      <c r="BX199" s="85"/>
      <c r="BY199" s="85"/>
      <c r="BZ199" s="85" t="str">
        <f t="shared" ref="BZ199:BZ262" si="127">IF(A199="ADD","U",IF(A199="DELETE","U",IF(A199="UPDATE","U",IF(A199="",""))))</f>
        <v/>
      </c>
      <c r="CA199" s="85"/>
      <c r="CB199" s="85"/>
      <c r="CC199" s="85" t="str">
        <f t="shared" ref="CC199:CC262" si="128">IF(CB199="","",(VLOOKUP(CB199,St_Lights_Pole_Earthing_Table_Array,2,FALSE)))</f>
        <v/>
      </c>
      <c r="CD199" s="85"/>
      <c r="CE199" s="85" t="str">
        <f t="shared" ref="CE199:CE262" si="129">IF(A199="ADD","R",IF(A199="DELETE","N",IF(A199="UPDATE","N",IF(A199="",""))))</f>
        <v/>
      </c>
      <c r="CF199" s="85"/>
      <c r="CG199" s="85" t="str">
        <f t="shared" ref="CG199:CG262" si="130">IF(A199&lt;&gt;"",IF(CF199="","U",(VLOOKUP(CF199,generic_condition_table_array,2,FALSE))),"")</f>
        <v/>
      </c>
      <c r="CH199" s="271"/>
      <c r="CI199" s="85" t="str">
        <f t="shared" ref="CI199:CI262" si="131">IF(A199="ADD","U",IF(A199="DELETE","U",IF(A199="UPDATE","U",IF(A199="",""))))</f>
        <v/>
      </c>
      <c r="CJ199" s="85" t="str">
        <f t="shared" ref="CJ199:CJ262" si="132">IF(A199="ADD","U",IF(A199="DELETE","U",IF(A199="UPDATE","U",IF(A199="",""))))</f>
        <v/>
      </c>
      <c r="CK199" s="85" t="str">
        <f t="shared" ref="CK199:CK262" si="133">IF(A199="ADD","U",IF(A199="DELETE","U",IF(A199="UPDATE","U",IF(A199="",""))))</f>
        <v/>
      </c>
      <c r="CL199" s="85"/>
      <c r="CM199" s="85" t="str">
        <f t="shared" ref="CM199:CM262" si="134">IF(A199="ADD","D",IF(A199="DELETE","D",IF(A199="UPDATE","D",IF(A199="",""))))</f>
        <v/>
      </c>
      <c r="CN199" s="238"/>
      <c r="CO199" s="238" t="s">
        <v>5304</v>
      </c>
      <c r="CP199" s="112"/>
      <c r="CQ199" s="112"/>
      <c r="CR199" s="133" t="str">
        <f t="shared" ref="CR199:CR262" ca="1" si="135">IF(A199&lt;&gt;"",TODAY(),"")</f>
        <v/>
      </c>
      <c r="CS199" s="112"/>
      <c r="CT199" s="112"/>
      <c r="CU199" s="112"/>
      <c r="CV199" s="119"/>
    </row>
    <row r="200" spans="1:100" collapsed="1" x14ac:dyDescent="0.2">
      <c r="A200" s="237"/>
      <c r="B200" s="237"/>
      <c r="C200" s="89" t="str">
        <f t="shared" si="107"/>
        <v/>
      </c>
      <c r="D200" s="85"/>
      <c r="E200" s="85"/>
      <c r="F200" s="237"/>
      <c r="G200" s="237"/>
      <c r="H200" s="237"/>
      <c r="I200" s="237"/>
      <c r="J200" s="89" t="str">
        <f t="shared" si="108"/>
        <v/>
      </c>
      <c r="K200" s="85"/>
      <c r="L200" s="85"/>
      <c r="M200" s="85" t="str">
        <f t="shared" si="109"/>
        <v/>
      </c>
      <c r="N200" s="86"/>
      <c r="O200" s="89" t="str">
        <f t="shared" si="110"/>
        <v/>
      </c>
      <c r="P200" s="237"/>
      <c r="Q200" s="89" t="str">
        <f t="shared" si="111"/>
        <v/>
      </c>
      <c r="R200" s="237"/>
      <c r="S200" s="89" t="str">
        <f t="shared" si="112"/>
        <v/>
      </c>
      <c r="T200" s="85"/>
      <c r="U200" s="89" t="str">
        <f t="shared" si="113"/>
        <v/>
      </c>
      <c r="V200" s="409" t="str">
        <f t="shared" si="114"/>
        <v/>
      </c>
      <c r="W200" s="85"/>
      <c r="X200" s="89" t="str">
        <f t="shared" si="115"/>
        <v/>
      </c>
      <c r="Y200" s="237"/>
      <c r="Z200" s="89" t="str">
        <f t="shared" si="116"/>
        <v/>
      </c>
      <c r="AA200" s="237"/>
      <c r="AB200" s="85"/>
      <c r="AC200" s="85"/>
      <c r="AD200" s="237"/>
      <c r="AE200" s="89" t="str">
        <f t="shared" si="117"/>
        <v/>
      </c>
      <c r="AF200" s="85"/>
      <c r="AG200" s="85" t="str">
        <f t="shared" si="118"/>
        <v/>
      </c>
      <c r="AH200" s="237"/>
      <c r="AI200" s="237" t="str">
        <f t="shared" si="119"/>
        <v/>
      </c>
      <c r="AJ200" s="237"/>
      <c r="AK200" s="237"/>
      <c r="AL200" s="237" t="str">
        <f t="shared" si="120"/>
        <v/>
      </c>
      <c r="AM200" s="271"/>
      <c r="AN200" s="237"/>
      <c r="AO200" s="89" t="str">
        <f t="shared" si="121"/>
        <v/>
      </c>
      <c r="AP200" s="85"/>
      <c r="AQ200" s="85"/>
      <c r="AR200" s="410"/>
      <c r="AS200" s="237"/>
      <c r="AT200" s="89" t="str">
        <f t="shared" si="122"/>
        <v/>
      </c>
      <c r="AU200" s="85"/>
      <c r="AV200" s="85"/>
      <c r="AW200" s="411"/>
      <c r="AX200" s="237"/>
      <c r="AY200" s="237" t="str">
        <f t="shared" si="123"/>
        <v/>
      </c>
      <c r="AZ200" s="237"/>
      <c r="BA200" s="89" t="str">
        <f t="shared" si="124"/>
        <v/>
      </c>
      <c r="BB200" s="85"/>
      <c r="BC200" s="237"/>
      <c r="BD200" s="89" t="str">
        <f t="shared" si="125"/>
        <v/>
      </c>
      <c r="BE200" s="85"/>
      <c r="BF200" s="237" t="str">
        <f t="shared" si="126"/>
        <v/>
      </c>
      <c r="BG200" s="85"/>
      <c r="BH200" s="85"/>
      <c r="BI200" s="85"/>
      <c r="BJ200" s="85"/>
      <c r="BK200" s="237"/>
      <c r="BL200" s="237"/>
      <c r="BM200" s="412"/>
      <c r="BN200" s="412"/>
      <c r="BO200" s="85"/>
      <c r="BP200" s="85"/>
      <c r="BQ200" s="85"/>
      <c r="BR200" s="85"/>
      <c r="BS200" s="237"/>
      <c r="BT200" s="85"/>
      <c r="BU200" s="85"/>
      <c r="BV200" s="85"/>
      <c r="BW200" s="85"/>
      <c r="BX200" s="85"/>
      <c r="BY200" s="85"/>
      <c r="BZ200" s="85" t="str">
        <f t="shared" si="127"/>
        <v/>
      </c>
      <c r="CA200" s="85"/>
      <c r="CB200" s="85"/>
      <c r="CC200" s="85" t="str">
        <f t="shared" si="128"/>
        <v/>
      </c>
      <c r="CD200" s="85"/>
      <c r="CE200" s="85" t="str">
        <f t="shared" si="129"/>
        <v/>
      </c>
      <c r="CF200" s="85"/>
      <c r="CG200" s="85" t="str">
        <f t="shared" si="130"/>
        <v/>
      </c>
      <c r="CH200" s="271"/>
      <c r="CI200" s="85" t="str">
        <f t="shared" si="131"/>
        <v/>
      </c>
      <c r="CJ200" s="85" t="str">
        <f t="shared" si="132"/>
        <v/>
      </c>
      <c r="CK200" s="85" t="str">
        <f t="shared" si="133"/>
        <v/>
      </c>
      <c r="CL200" s="85"/>
      <c r="CM200" s="85" t="str">
        <f t="shared" si="134"/>
        <v/>
      </c>
      <c r="CN200" s="238"/>
      <c r="CO200" s="238" t="s">
        <v>5304</v>
      </c>
      <c r="CP200" s="112"/>
      <c r="CQ200" s="112"/>
      <c r="CR200" s="133" t="str">
        <f t="shared" ca="1" si="135"/>
        <v/>
      </c>
      <c r="CS200" s="112"/>
      <c r="CT200" s="112"/>
      <c r="CU200" s="112"/>
      <c r="CV200" s="119"/>
    </row>
    <row r="201" spans="1:100" collapsed="1" x14ac:dyDescent="0.2">
      <c r="A201" s="237"/>
      <c r="B201" s="237"/>
      <c r="C201" s="89" t="str">
        <f t="shared" si="107"/>
        <v/>
      </c>
      <c r="D201" s="85"/>
      <c r="E201" s="85"/>
      <c r="F201" s="237"/>
      <c r="G201" s="237"/>
      <c r="H201" s="237"/>
      <c r="I201" s="237"/>
      <c r="J201" s="89" t="str">
        <f t="shared" si="108"/>
        <v/>
      </c>
      <c r="K201" s="85"/>
      <c r="L201" s="85"/>
      <c r="M201" s="85" t="str">
        <f t="shared" si="109"/>
        <v/>
      </c>
      <c r="N201" s="86"/>
      <c r="O201" s="89" t="str">
        <f t="shared" si="110"/>
        <v/>
      </c>
      <c r="P201" s="237"/>
      <c r="Q201" s="89" t="str">
        <f t="shared" si="111"/>
        <v/>
      </c>
      <c r="R201" s="237"/>
      <c r="S201" s="89" t="str">
        <f t="shared" si="112"/>
        <v/>
      </c>
      <c r="T201" s="85"/>
      <c r="U201" s="89" t="str">
        <f t="shared" si="113"/>
        <v/>
      </c>
      <c r="V201" s="409" t="str">
        <f t="shared" si="114"/>
        <v/>
      </c>
      <c r="W201" s="85"/>
      <c r="X201" s="89" t="str">
        <f t="shared" si="115"/>
        <v/>
      </c>
      <c r="Y201" s="237"/>
      <c r="Z201" s="89" t="str">
        <f t="shared" si="116"/>
        <v/>
      </c>
      <c r="AA201" s="237"/>
      <c r="AB201" s="85"/>
      <c r="AC201" s="85"/>
      <c r="AD201" s="237"/>
      <c r="AE201" s="89" t="str">
        <f t="shared" si="117"/>
        <v/>
      </c>
      <c r="AF201" s="85"/>
      <c r="AG201" s="85" t="str">
        <f t="shared" si="118"/>
        <v/>
      </c>
      <c r="AH201" s="237"/>
      <c r="AI201" s="237" t="str">
        <f t="shared" si="119"/>
        <v/>
      </c>
      <c r="AJ201" s="237"/>
      <c r="AK201" s="237"/>
      <c r="AL201" s="237" t="str">
        <f t="shared" si="120"/>
        <v/>
      </c>
      <c r="AM201" s="271"/>
      <c r="AN201" s="237"/>
      <c r="AO201" s="89" t="str">
        <f t="shared" si="121"/>
        <v/>
      </c>
      <c r="AP201" s="85"/>
      <c r="AQ201" s="85"/>
      <c r="AR201" s="410"/>
      <c r="AS201" s="237"/>
      <c r="AT201" s="89" t="str">
        <f t="shared" si="122"/>
        <v/>
      </c>
      <c r="AU201" s="85"/>
      <c r="AV201" s="85"/>
      <c r="AW201" s="411"/>
      <c r="AX201" s="237"/>
      <c r="AY201" s="237" t="str">
        <f t="shared" si="123"/>
        <v/>
      </c>
      <c r="AZ201" s="237"/>
      <c r="BA201" s="89" t="str">
        <f t="shared" si="124"/>
        <v/>
      </c>
      <c r="BB201" s="85"/>
      <c r="BC201" s="237"/>
      <c r="BD201" s="89" t="str">
        <f t="shared" si="125"/>
        <v/>
      </c>
      <c r="BE201" s="85"/>
      <c r="BF201" s="237" t="str">
        <f t="shared" si="126"/>
        <v/>
      </c>
      <c r="BG201" s="85"/>
      <c r="BH201" s="85"/>
      <c r="BI201" s="85"/>
      <c r="BJ201" s="85"/>
      <c r="BK201" s="237"/>
      <c r="BL201" s="237"/>
      <c r="BM201" s="412"/>
      <c r="BN201" s="412"/>
      <c r="BO201" s="85"/>
      <c r="BP201" s="85"/>
      <c r="BQ201" s="85"/>
      <c r="BR201" s="85"/>
      <c r="BS201" s="237"/>
      <c r="BT201" s="85"/>
      <c r="BU201" s="85"/>
      <c r="BV201" s="85"/>
      <c r="BW201" s="85"/>
      <c r="BX201" s="85"/>
      <c r="BY201" s="85"/>
      <c r="BZ201" s="85" t="str">
        <f t="shared" si="127"/>
        <v/>
      </c>
      <c r="CA201" s="85"/>
      <c r="CB201" s="85"/>
      <c r="CC201" s="85" t="str">
        <f t="shared" si="128"/>
        <v/>
      </c>
      <c r="CD201" s="85"/>
      <c r="CE201" s="85" t="str">
        <f t="shared" si="129"/>
        <v/>
      </c>
      <c r="CF201" s="85"/>
      <c r="CG201" s="85" t="str">
        <f t="shared" si="130"/>
        <v/>
      </c>
      <c r="CH201" s="271"/>
      <c r="CI201" s="85" t="str">
        <f t="shared" si="131"/>
        <v/>
      </c>
      <c r="CJ201" s="85" t="str">
        <f t="shared" si="132"/>
        <v/>
      </c>
      <c r="CK201" s="85" t="str">
        <f t="shared" si="133"/>
        <v/>
      </c>
      <c r="CL201" s="85"/>
      <c r="CM201" s="85" t="str">
        <f t="shared" si="134"/>
        <v/>
      </c>
      <c r="CN201" s="238"/>
      <c r="CO201" s="238" t="s">
        <v>5304</v>
      </c>
      <c r="CP201" s="112"/>
      <c r="CQ201" s="112"/>
      <c r="CR201" s="133" t="str">
        <f t="shared" ca="1" si="135"/>
        <v/>
      </c>
      <c r="CS201" s="112"/>
      <c r="CT201" s="112"/>
      <c r="CU201" s="112"/>
      <c r="CV201" s="119"/>
    </row>
    <row r="202" spans="1:100" collapsed="1" x14ac:dyDescent="0.2">
      <c r="A202" s="237"/>
      <c r="B202" s="237"/>
      <c r="C202" s="89" t="str">
        <f t="shared" si="107"/>
        <v/>
      </c>
      <c r="D202" s="85"/>
      <c r="E202" s="85"/>
      <c r="F202" s="237"/>
      <c r="G202" s="237"/>
      <c r="H202" s="237"/>
      <c r="I202" s="237"/>
      <c r="J202" s="89" t="str">
        <f t="shared" si="108"/>
        <v/>
      </c>
      <c r="K202" s="85"/>
      <c r="L202" s="85"/>
      <c r="M202" s="85" t="str">
        <f t="shared" si="109"/>
        <v/>
      </c>
      <c r="N202" s="86"/>
      <c r="O202" s="89" t="str">
        <f t="shared" si="110"/>
        <v/>
      </c>
      <c r="P202" s="237"/>
      <c r="Q202" s="89" t="str">
        <f t="shared" si="111"/>
        <v/>
      </c>
      <c r="R202" s="237"/>
      <c r="S202" s="89" t="str">
        <f t="shared" si="112"/>
        <v/>
      </c>
      <c r="T202" s="85"/>
      <c r="U202" s="89" t="str">
        <f t="shared" si="113"/>
        <v/>
      </c>
      <c r="V202" s="409" t="str">
        <f t="shared" si="114"/>
        <v/>
      </c>
      <c r="W202" s="85"/>
      <c r="X202" s="89" t="str">
        <f t="shared" si="115"/>
        <v/>
      </c>
      <c r="Y202" s="237"/>
      <c r="Z202" s="89" t="str">
        <f t="shared" si="116"/>
        <v/>
      </c>
      <c r="AA202" s="237"/>
      <c r="AB202" s="85"/>
      <c r="AC202" s="85"/>
      <c r="AD202" s="237"/>
      <c r="AE202" s="89" t="str">
        <f t="shared" si="117"/>
        <v/>
      </c>
      <c r="AF202" s="85"/>
      <c r="AG202" s="85" t="str">
        <f t="shared" si="118"/>
        <v/>
      </c>
      <c r="AH202" s="237"/>
      <c r="AI202" s="237" t="str">
        <f t="shared" si="119"/>
        <v/>
      </c>
      <c r="AJ202" s="237"/>
      <c r="AK202" s="237"/>
      <c r="AL202" s="237" t="str">
        <f t="shared" si="120"/>
        <v/>
      </c>
      <c r="AM202" s="271"/>
      <c r="AN202" s="237"/>
      <c r="AO202" s="89" t="str">
        <f t="shared" si="121"/>
        <v/>
      </c>
      <c r="AP202" s="85"/>
      <c r="AQ202" s="85"/>
      <c r="AR202" s="410"/>
      <c r="AS202" s="237"/>
      <c r="AT202" s="89" t="str">
        <f t="shared" si="122"/>
        <v/>
      </c>
      <c r="AU202" s="85"/>
      <c r="AV202" s="85"/>
      <c r="AW202" s="411"/>
      <c r="AX202" s="237"/>
      <c r="AY202" s="237" t="str">
        <f t="shared" si="123"/>
        <v/>
      </c>
      <c r="AZ202" s="237"/>
      <c r="BA202" s="89" t="str">
        <f t="shared" si="124"/>
        <v/>
      </c>
      <c r="BB202" s="85"/>
      <c r="BC202" s="237"/>
      <c r="BD202" s="89" t="str">
        <f t="shared" si="125"/>
        <v/>
      </c>
      <c r="BE202" s="85"/>
      <c r="BF202" s="237" t="str">
        <f t="shared" si="126"/>
        <v/>
      </c>
      <c r="BG202" s="85"/>
      <c r="BH202" s="85"/>
      <c r="BI202" s="85"/>
      <c r="BJ202" s="85"/>
      <c r="BK202" s="237"/>
      <c r="BL202" s="237"/>
      <c r="BM202" s="412"/>
      <c r="BN202" s="412"/>
      <c r="BO202" s="85"/>
      <c r="BP202" s="85"/>
      <c r="BQ202" s="85"/>
      <c r="BR202" s="85"/>
      <c r="BS202" s="237"/>
      <c r="BT202" s="85"/>
      <c r="BU202" s="85"/>
      <c r="BV202" s="85"/>
      <c r="BW202" s="85"/>
      <c r="BX202" s="85"/>
      <c r="BY202" s="85"/>
      <c r="BZ202" s="85" t="str">
        <f t="shared" si="127"/>
        <v/>
      </c>
      <c r="CA202" s="85"/>
      <c r="CB202" s="85"/>
      <c r="CC202" s="85" t="str">
        <f t="shared" si="128"/>
        <v/>
      </c>
      <c r="CD202" s="85"/>
      <c r="CE202" s="85" t="str">
        <f t="shared" si="129"/>
        <v/>
      </c>
      <c r="CF202" s="85"/>
      <c r="CG202" s="85" t="str">
        <f t="shared" si="130"/>
        <v/>
      </c>
      <c r="CH202" s="271"/>
      <c r="CI202" s="85" t="str">
        <f t="shared" si="131"/>
        <v/>
      </c>
      <c r="CJ202" s="85" t="str">
        <f t="shared" si="132"/>
        <v/>
      </c>
      <c r="CK202" s="85" t="str">
        <f t="shared" si="133"/>
        <v/>
      </c>
      <c r="CL202" s="85"/>
      <c r="CM202" s="85" t="str">
        <f t="shared" si="134"/>
        <v/>
      </c>
      <c r="CN202" s="238"/>
      <c r="CO202" s="238" t="s">
        <v>5304</v>
      </c>
      <c r="CP202" s="112"/>
      <c r="CQ202" s="112"/>
      <c r="CR202" s="133" t="str">
        <f t="shared" ca="1" si="135"/>
        <v/>
      </c>
      <c r="CS202" s="112"/>
      <c r="CT202" s="112"/>
      <c r="CU202" s="112"/>
      <c r="CV202" s="119"/>
    </row>
    <row r="203" spans="1:100" collapsed="1" x14ac:dyDescent="0.2">
      <c r="A203" s="237"/>
      <c r="B203" s="237"/>
      <c r="C203" s="89" t="str">
        <f t="shared" si="107"/>
        <v/>
      </c>
      <c r="D203" s="85"/>
      <c r="E203" s="85"/>
      <c r="F203" s="237"/>
      <c r="G203" s="237"/>
      <c r="H203" s="237"/>
      <c r="I203" s="237"/>
      <c r="J203" s="89" t="str">
        <f t="shared" si="108"/>
        <v/>
      </c>
      <c r="K203" s="85"/>
      <c r="L203" s="85"/>
      <c r="M203" s="85" t="str">
        <f t="shared" si="109"/>
        <v/>
      </c>
      <c r="N203" s="86"/>
      <c r="O203" s="89" t="str">
        <f t="shared" si="110"/>
        <v/>
      </c>
      <c r="P203" s="237"/>
      <c r="Q203" s="89" t="str">
        <f t="shared" si="111"/>
        <v/>
      </c>
      <c r="R203" s="237"/>
      <c r="S203" s="89" t="str">
        <f t="shared" si="112"/>
        <v/>
      </c>
      <c r="T203" s="85"/>
      <c r="U203" s="89" t="str">
        <f t="shared" si="113"/>
        <v/>
      </c>
      <c r="V203" s="409" t="str">
        <f t="shared" si="114"/>
        <v/>
      </c>
      <c r="W203" s="85"/>
      <c r="X203" s="89" t="str">
        <f t="shared" si="115"/>
        <v/>
      </c>
      <c r="Y203" s="237"/>
      <c r="Z203" s="89" t="str">
        <f t="shared" si="116"/>
        <v/>
      </c>
      <c r="AA203" s="237"/>
      <c r="AB203" s="85"/>
      <c r="AC203" s="85"/>
      <c r="AD203" s="237"/>
      <c r="AE203" s="89" t="str">
        <f t="shared" si="117"/>
        <v/>
      </c>
      <c r="AF203" s="85"/>
      <c r="AG203" s="85" t="str">
        <f t="shared" si="118"/>
        <v/>
      </c>
      <c r="AH203" s="237"/>
      <c r="AI203" s="237" t="str">
        <f t="shared" si="119"/>
        <v/>
      </c>
      <c r="AJ203" s="237"/>
      <c r="AK203" s="237"/>
      <c r="AL203" s="237" t="str">
        <f t="shared" si="120"/>
        <v/>
      </c>
      <c r="AM203" s="271"/>
      <c r="AN203" s="237"/>
      <c r="AO203" s="89" t="str">
        <f t="shared" si="121"/>
        <v/>
      </c>
      <c r="AP203" s="85"/>
      <c r="AQ203" s="85"/>
      <c r="AR203" s="410"/>
      <c r="AS203" s="237"/>
      <c r="AT203" s="89" t="str">
        <f t="shared" si="122"/>
        <v/>
      </c>
      <c r="AU203" s="85"/>
      <c r="AV203" s="85"/>
      <c r="AW203" s="411"/>
      <c r="AX203" s="237"/>
      <c r="AY203" s="237" t="str">
        <f t="shared" si="123"/>
        <v/>
      </c>
      <c r="AZ203" s="237"/>
      <c r="BA203" s="89" t="str">
        <f t="shared" si="124"/>
        <v/>
      </c>
      <c r="BB203" s="85"/>
      <c r="BC203" s="237"/>
      <c r="BD203" s="89" t="str">
        <f t="shared" si="125"/>
        <v/>
      </c>
      <c r="BE203" s="85"/>
      <c r="BF203" s="237" t="str">
        <f t="shared" si="126"/>
        <v/>
      </c>
      <c r="BG203" s="85"/>
      <c r="BH203" s="85"/>
      <c r="BI203" s="85"/>
      <c r="BJ203" s="85"/>
      <c r="BK203" s="237"/>
      <c r="BL203" s="237"/>
      <c r="BM203" s="412"/>
      <c r="BN203" s="412"/>
      <c r="BO203" s="85"/>
      <c r="BP203" s="85"/>
      <c r="BQ203" s="85"/>
      <c r="BR203" s="85"/>
      <c r="BS203" s="237"/>
      <c r="BT203" s="85"/>
      <c r="BU203" s="85"/>
      <c r="BV203" s="85"/>
      <c r="BW203" s="85"/>
      <c r="BX203" s="85"/>
      <c r="BY203" s="85"/>
      <c r="BZ203" s="85" t="str">
        <f t="shared" si="127"/>
        <v/>
      </c>
      <c r="CA203" s="85"/>
      <c r="CB203" s="85"/>
      <c r="CC203" s="85" t="str">
        <f t="shared" si="128"/>
        <v/>
      </c>
      <c r="CD203" s="85"/>
      <c r="CE203" s="85" t="str">
        <f t="shared" si="129"/>
        <v/>
      </c>
      <c r="CF203" s="85"/>
      <c r="CG203" s="85" t="str">
        <f t="shared" si="130"/>
        <v/>
      </c>
      <c r="CH203" s="271"/>
      <c r="CI203" s="85" t="str">
        <f t="shared" si="131"/>
        <v/>
      </c>
      <c r="CJ203" s="85" t="str">
        <f t="shared" si="132"/>
        <v/>
      </c>
      <c r="CK203" s="85" t="str">
        <f t="shared" si="133"/>
        <v/>
      </c>
      <c r="CL203" s="85"/>
      <c r="CM203" s="85" t="str">
        <f t="shared" si="134"/>
        <v/>
      </c>
      <c r="CN203" s="238"/>
      <c r="CO203" s="238" t="s">
        <v>5304</v>
      </c>
      <c r="CP203" s="112"/>
      <c r="CQ203" s="112"/>
      <c r="CR203" s="133" t="str">
        <f t="shared" ca="1" si="135"/>
        <v/>
      </c>
      <c r="CS203" s="112"/>
      <c r="CT203" s="112"/>
      <c r="CU203" s="112"/>
      <c r="CV203" s="119"/>
    </row>
    <row r="204" spans="1:100" collapsed="1" x14ac:dyDescent="0.2">
      <c r="A204" s="237"/>
      <c r="B204" s="237"/>
      <c r="C204" s="89" t="str">
        <f t="shared" si="107"/>
        <v/>
      </c>
      <c r="D204" s="85"/>
      <c r="E204" s="85"/>
      <c r="F204" s="237"/>
      <c r="G204" s="237"/>
      <c r="H204" s="237"/>
      <c r="I204" s="237"/>
      <c r="J204" s="89" t="str">
        <f t="shared" si="108"/>
        <v/>
      </c>
      <c r="K204" s="85"/>
      <c r="L204" s="85"/>
      <c r="M204" s="85" t="str">
        <f t="shared" si="109"/>
        <v/>
      </c>
      <c r="N204" s="86"/>
      <c r="O204" s="89" t="str">
        <f t="shared" si="110"/>
        <v/>
      </c>
      <c r="P204" s="237"/>
      <c r="Q204" s="89" t="str">
        <f t="shared" si="111"/>
        <v/>
      </c>
      <c r="R204" s="237"/>
      <c r="S204" s="89" t="str">
        <f t="shared" si="112"/>
        <v/>
      </c>
      <c r="T204" s="85"/>
      <c r="U204" s="89" t="str">
        <f t="shared" si="113"/>
        <v/>
      </c>
      <c r="V204" s="409" t="str">
        <f t="shared" si="114"/>
        <v/>
      </c>
      <c r="W204" s="85"/>
      <c r="X204" s="89" t="str">
        <f t="shared" si="115"/>
        <v/>
      </c>
      <c r="Y204" s="237"/>
      <c r="Z204" s="89" t="str">
        <f t="shared" si="116"/>
        <v/>
      </c>
      <c r="AA204" s="237"/>
      <c r="AB204" s="85"/>
      <c r="AC204" s="85"/>
      <c r="AD204" s="237"/>
      <c r="AE204" s="89" t="str">
        <f t="shared" si="117"/>
        <v/>
      </c>
      <c r="AF204" s="85"/>
      <c r="AG204" s="85" t="str">
        <f t="shared" si="118"/>
        <v/>
      </c>
      <c r="AH204" s="237"/>
      <c r="AI204" s="237" t="str">
        <f t="shared" si="119"/>
        <v/>
      </c>
      <c r="AJ204" s="237"/>
      <c r="AK204" s="237"/>
      <c r="AL204" s="237" t="str">
        <f t="shared" si="120"/>
        <v/>
      </c>
      <c r="AM204" s="271"/>
      <c r="AN204" s="237"/>
      <c r="AO204" s="89" t="str">
        <f t="shared" si="121"/>
        <v/>
      </c>
      <c r="AP204" s="85"/>
      <c r="AQ204" s="85"/>
      <c r="AR204" s="410"/>
      <c r="AS204" s="237"/>
      <c r="AT204" s="89" t="str">
        <f t="shared" si="122"/>
        <v/>
      </c>
      <c r="AU204" s="85"/>
      <c r="AV204" s="85"/>
      <c r="AW204" s="411"/>
      <c r="AX204" s="237"/>
      <c r="AY204" s="237" t="str">
        <f t="shared" si="123"/>
        <v/>
      </c>
      <c r="AZ204" s="237"/>
      <c r="BA204" s="89" t="str">
        <f t="shared" si="124"/>
        <v/>
      </c>
      <c r="BB204" s="85"/>
      <c r="BC204" s="237"/>
      <c r="BD204" s="89" t="str">
        <f t="shared" si="125"/>
        <v/>
      </c>
      <c r="BE204" s="85"/>
      <c r="BF204" s="237" t="str">
        <f t="shared" si="126"/>
        <v/>
      </c>
      <c r="BG204" s="85"/>
      <c r="BH204" s="85"/>
      <c r="BI204" s="85"/>
      <c r="BJ204" s="85"/>
      <c r="BK204" s="237"/>
      <c r="BL204" s="237"/>
      <c r="BM204" s="412"/>
      <c r="BN204" s="412"/>
      <c r="BO204" s="85"/>
      <c r="BP204" s="85"/>
      <c r="BQ204" s="85"/>
      <c r="BR204" s="85"/>
      <c r="BS204" s="237"/>
      <c r="BT204" s="85"/>
      <c r="BU204" s="85"/>
      <c r="BV204" s="85"/>
      <c r="BW204" s="85"/>
      <c r="BX204" s="85"/>
      <c r="BY204" s="85"/>
      <c r="BZ204" s="85" t="str">
        <f t="shared" si="127"/>
        <v/>
      </c>
      <c r="CA204" s="85"/>
      <c r="CB204" s="85"/>
      <c r="CC204" s="85" t="str">
        <f t="shared" si="128"/>
        <v/>
      </c>
      <c r="CD204" s="85"/>
      <c r="CE204" s="85" t="str">
        <f t="shared" si="129"/>
        <v/>
      </c>
      <c r="CF204" s="85"/>
      <c r="CG204" s="85" t="str">
        <f t="shared" si="130"/>
        <v/>
      </c>
      <c r="CH204" s="271"/>
      <c r="CI204" s="85" t="str">
        <f t="shared" si="131"/>
        <v/>
      </c>
      <c r="CJ204" s="85" t="str">
        <f t="shared" si="132"/>
        <v/>
      </c>
      <c r="CK204" s="85" t="str">
        <f t="shared" si="133"/>
        <v/>
      </c>
      <c r="CL204" s="85"/>
      <c r="CM204" s="85" t="str">
        <f t="shared" si="134"/>
        <v/>
      </c>
      <c r="CN204" s="238"/>
      <c r="CO204" s="238" t="s">
        <v>5304</v>
      </c>
      <c r="CP204" s="112"/>
      <c r="CQ204" s="112"/>
      <c r="CR204" s="133" t="str">
        <f t="shared" ca="1" si="135"/>
        <v/>
      </c>
      <c r="CS204" s="112"/>
      <c r="CT204" s="112"/>
      <c r="CU204" s="112"/>
      <c r="CV204" s="119"/>
    </row>
    <row r="205" spans="1:100" collapsed="1" x14ac:dyDescent="0.2">
      <c r="A205" s="237"/>
      <c r="B205" s="237"/>
      <c r="C205" s="89" t="str">
        <f t="shared" si="107"/>
        <v/>
      </c>
      <c r="D205" s="85"/>
      <c r="E205" s="85"/>
      <c r="F205" s="237"/>
      <c r="G205" s="237"/>
      <c r="H205" s="237"/>
      <c r="I205" s="237"/>
      <c r="J205" s="89" t="str">
        <f t="shared" si="108"/>
        <v/>
      </c>
      <c r="K205" s="85"/>
      <c r="L205" s="85"/>
      <c r="M205" s="85" t="str">
        <f t="shared" si="109"/>
        <v/>
      </c>
      <c r="N205" s="86"/>
      <c r="O205" s="89" t="str">
        <f t="shared" si="110"/>
        <v/>
      </c>
      <c r="P205" s="237"/>
      <c r="Q205" s="89" t="str">
        <f t="shared" si="111"/>
        <v/>
      </c>
      <c r="R205" s="237"/>
      <c r="S205" s="89" t="str">
        <f t="shared" si="112"/>
        <v/>
      </c>
      <c r="T205" s="85"/>
      <c r="U205" s="89" t="str">
        <f t="shared" si="113"/>
        <v/>
      </c>
      <c r="V205" s="409" t="str">
        <f t="shared" si="114"/>
        <v/>
      </c>
      <c r="W205" s="85"/>
      <c r="X205" s="89" t="str">
        <f t="shared" si="115"/>
        <v/>
      </c>
      <c r="Y205" s="237"/>
      <c r="Z205" s="89" t="str">
        <f t="shared" si="116"/>
        <v/>
      </c>
      <c r="AA205" s="237"/>
      <c r="AB205" s="85"/>
      <c r="AC205" s="85"/>
      <c r="AD205" s="237"/>
      <c r="AE205" s="89" t="str">
        <f t="shared" si="117"/>
        <v/>
      </c>
      <c r="AF205" s="85"/>
      <c r="AG205" s="85" t="str">
        <f t="shared" si="118"/>
        <v/>
      </c>
      <c r="AH205" s="237"/>
      <c r="AI205" s="237" t="str">
        <f t="shared" si="119"/>
        <v/>
      </c>
      <c r="AJ205" s="237"/>
      <c r="AK205" s="237"/>
      <c r="AL205" s="237" t="str">
        <f t="shared" si="120"/>
        <v/>
      </c>
      <c r="AM205" s="271"/>
      <c r="AN205" s="237"/>
      <c r="AO205" s="89" t="str">
        <f t="shared" si="121"/>
        <v/>
      </c>
      <c r="AP205" s="85"/>
      <c r="AQ205" s="85"/>
      <c r="AR205" s="410"/>
      <c r="AS205" s="237"/>
      <c r="AT205" s="89" t="str">
        <f t="shared" si="122"/>
        <v/>
      </c>
      <c r="AU205" s="85"/>
      <c r="AV205" s="85"/>
      <c r="AW205" s="411"/>
      <c r="AX205" s="237"/>
      <c r="AY205" s="237" t="str">
        <f t="shared" si="123"/>
        <v/>
      </c>
      <c r="AZ205" s="237"/>
      <c r="BA205" s="89" t="str">
        <f t="shared" si="124"/>
        <v/>
      </c>
      <c r="BB205" s="85"/>
      <c r="BC205" s="237"/>
      <c r="BD205" s="89" t="str">
        <f t="shared" si="125"/>
        <v/>
      </c>
      <c r="BE205" s="85"/>
      <c r="BF205" s="237" t="str">
        <f t="shared" si="126"/>
        <v/>
      </c>
      <c r="BG205" s="85"/>
      <c r="BH205" s="85"/>
      <c r="BI205" s="85"/>
      <c r="BJ205" s="85"/>
      <c r="BK205" s="237"/>
      <c r="BL205" s="237"/>
      <c r="BM205" s="412"/>
      <c r="BN205" s="412"/>
      <c r="BO205" s="85"/>
      <c r="BP205" s="85"/>
      <c r="BQ205" s="85"/>
      <c r="BR205" s="85"/>
      <c r="BS205" s="237"/>
      <c r="BT205" s="85"/>
      <c r="BU205" s="85"/>
      <c r="BV205" s="85"/>
      <c r="BW205" s="85"/>
      <c r="BX205" s="85"/>
      <c r="BY205" s="85"/>
      <c r="BZ205" s="85" t="str">
        <f t="shared" si="127"/>
        <v/>
      </c>
      <c r="CA205" s="85"/>
      <c r="CB205" s="85"/>
      <c r="CC205" s="85" t="str">
        <f t="shared" si="128"/>
        <v/>
      </c>
      <c r="CD205" s="85"/>
      <c r="CE205" s="85" t="str">
        <f t="shared" si="129"/>
        <v/>
      </c>
      <c r="CF205" s="85"/>
      <c r="CG205" s="85" t="str">
        <f t="shared" si="130"/>
        <v/>
      </c>
      <c r="CH205" s="271"/>
      <c r="CI205" s="85" t="str">
        <f t="shared" si="131"/>
        <v/>
      </c>
      <c r="CJ205" s="85" t="str">
        <f t="shared" si="132"/>
        <v/>
      </c>
      <c r="CK205" s="85" t="str">
        <f t="shared" si="133"/>
        <v/>
      </c>
      <c r="CL205" s="85"/>
      <c r="CM205" s="85" t="str">
        <f t="shared" si="134"/>
        <v/>
      </c>
      <c r="CN205" s="238"/>
      <c r="CO205" s="238" t="s">
        <v>5304</v>
      </c>
      <c r="CP205" s="112"/>
      <c r="CQ205" s="112"/>
      <c r="CR205" s="133" t="str">
        <f t="shared" ca="1" si="135"/>
        <v/>
      </c>
      <c r="CS205" s="112"/>
      <c r="CT205" s="112"/>
      <c r="CU205" s="112"/>
      <c r="CV205" s="119"/>
    </row>
    <row r="206" spans="1:100" collapsed="1" x14ac:dyDescent="0.2">
      <c r="A206" s="237"/>
      <c r="B206" s="237"/>
      <c r="C206" s="89" t="str">
        <f t="shared" si="107"/>
        <v/>
      </c>
      <c r="D206" s="85"/>
      <c r="E206" s="85"/>
      <c r="F206" s="237"/>
      <c r="G206" s="237"/>
      <c r="H206" s="237"/>
      <c r="I206" s="237"/>
      <c r="J206" s="89" t="str">
        <f t="shared" si="108"/>
        <v/>
      </c>
      <c r="K206" s="85"/>
      <c r="L206" s="85"/>
      <c r="M206" s="85" t="str">
        <f t="shared" si="109"/>
        <v/>
      </c>
      <c r="N206" s="86"/>
      <c r="O206" s="89" t="str">
        <f t="shared" si="110"/>
        <v/>
      </c>
      <c r="P206" s="237"/>
      <c r="Q206" s="89" t="str">
        <f t="shared" si="111"/>
        <v/>
      </c>
      <c r="R206" s="237"/>
      <c r="S206" s="89" t="str">
        <f t="shared" si="112"/>
        <v/>
      </c>
      <c r="T206" s="85"/>
      <c r="U206" s="89" t="str">
        <f t="shared" si="113"/>
        <v/>
      </c>
      <c r="V206" s="409" t="str">
        <f t="shared" si="114"/>
        <v/>
      </c>
      <c r="W206" s="85"/>
      <c r="X206" s="89" t="str">
        <f t="shared" si="115"/>
        <v/>
      </c>
      <c r="Y206" s="237"/>
      <c r="Z206" s="89" t="str">
        <f t="shared" si="116"/>
        <v/>
      </c>
      <c r="AA206" s="237"/>
      <c r="AB206" s="85"/>
      <c r="AC206" s="85"/>
      <c r="AD206" s="237"/>
      <c r="AE206" s="89" t="str">
        <f t="shared" si="117"/>
        <v/>
      </c>
      <c r="AF206" s="85"/>
      <c r="AG206" s="85" t="str">
        <f t="shared" si="118"/>
        <v/>
      </c>
      <c r="AH206" s="237"/>
      <c r="AI206" s="237" t="str">
        <f t="shared" si="119"/>
        <v/>
      </c>
      <c r="AJ206" s="237"/>
      <c r="AK206" s="237"/>
      <c r="AL206" s="237" t="str">
        <f t="shared" si="120"/>
        <v/>
      </c>
      <c r="AM206" s="271"/>
      <c r="AN206" s="237"/>
      <c r="AO206" s="89" t="str">
        <f t="shared" si="121"/>
        <v/>
      </c>
      <c r="AP206" s="85"/>
      <c r="AQ206" s="85"/>
      <c r="AR206" s="410"/>
      <c r="AS206" s="237"/>
      <c r="AT206" s="89" t="str">
        <f t="shared" si="122"/>
        <v/>
      </c>
      <c r="AU206" s="85"/>
      <c r="AV206" s="85"/>
      <c r="AW206" s="411"/>
      <c r="AX206" s="237"/>
      <c r="AY206" s="237" t="str">
        <f t="shared" si="123"/>
        <v/>
      </c>
      <c r="AZ206" s="237"/>
      <c r="BA206" s="89" t="str">
        <f t="shared" si="124"/>
        <v/>
      </c>
      <c r="BB206" s="85"/>
      <c r="BC206" s="237"/>
      <c r="BD206" s="89" t="str">
        <f t="shared" si="125"/>
        <v/>
      </c>
      <c r="BE206" s="85"/>
      <c r="BF206" s="237" t="str">
        <f t="shared" si="126"/>
        <v/>
      </c>
      <c r="BG206" s="85"/>
      <c r="BH206" s="85"/>
      <c r="BI206" s="85"/>
      <c r="BJ206" s="85"/>
      <c r="BK206" s="237"/>
      <c r="BL206" s="237"/>
      <c r="BM206" s="412"/>
      <c r="BN206" s="412"/>
      <c r="BO206" s="85"/>
      <c r="BP206" s="85"/>
      <c r="BQ206" s="85"/>
      <c r="BR206" s="85"/>
      <c r="BS206" s="237"/>
      <c r="BT206" s="85"/>
      <c r="BU206" s="85"/>
      <c r="BV206" s="85"/>
      <c r="BW206" s="85"/>
      <c r="BX206" s="85"/>
      <c r="BY206" s="85"/>
      <c r="BZ206" s="85" t="str">
        <f t="shared" si="127"/>
        <v/>
      </c>
      <c r="CA206" s="85"/>
      <c r="CB206" s="85"/>
      <c r="CC206" s="85" t="str">
        <f t="shared" si="128"/>
        <v/>
      </c>
      <c r="CD206" s="85"/>
      <c r="CE206" s="85" t="str">
        <f t="shared" si="129"/>
        <v/>
      </c>
      <c r="CF206" s="85"/>
      <c r="CG206" s="85" t="str">
        <f t="shared" si="130"/>
        <v/>
      </c>
      <c r="CH206" s="271"/>
      <c r="CI206" s="85" t="str">
        <f t="shared" si="131"/>
        <v/>
      </c>
      <c r="CJ206" s="85" t="str">
        <f t="shared" si="132"/>
        <v/>
      </c>
      <c r="CK206" s="85" t="str">
        <f t="shared" si="133"/>
        <v/>
      </c>
      <c r="CL206" s="85"/>
      <c r="CM206" s="85" t="str">
        <f t="shared" si="134"/>
        <v/>
      </c>
      <c r="CN206" s="238"/>
      <c r="CO206" s="238" t="s">
        <v>5304</v>
      </c>
      <c r="CP206" s="112"/>
      <c r="CQ206" s="112"/>
      <c r="CR206" s="133" t="str">
        <f t="shared" ca="1" si="135"/>
        <v/>
      </c>
      <c r="CS206" s="112"/>
      <c r="CT206" s="112"/>
      <c r="CU206" s="112"/>
      <c r="CV206" s="119"/>
    </row>
    <row r="207" spans="1:100" collapsed="1" x14ac:dyDescent="0.2">
      <c r="A207" s="237"/>
      <c r="B207" s="237"/>
      <c r="C207" s="89" t="str">
        <f t="shared" si="107"/>
        <v/>
      </c>
      <c r="D207" s="85"/>
      <c r="E207" s="85"/>
      <c r="F207" s="237"/>
      <c r="G207" s="237"/>
      <c r="H207" s="237"/>
      <c r="I207" s="237"/>
      <c r="J207" s="89" t="str">
        <f t="shared" si="108"/>
        <v/>
      </c>
      <c r="K207" s="85"/>
      <c r="L207" s="85"/>
      <c r="M207" s="85" t="str">
        <f t="shared" si="109"/>
        <v/>
      </c>
      <c r="N207" s="86"/>
      <c r="O207" s="89" t="str">
        <f t="shared" si="110"/>
        <v/>
      </c>
      <c r="P207" s="237"/>
      <c r="Q207" s="89" t="str">
        <f t="shared" si="111"/>
        <v/>
      </c>
      <c r="R207" s="237"/>
      <c r="S207" s="89" t="str">
        <f t="shared" si="112"/>
        <v/>
      </c>
      <c r="T207" s="85"/>
      <c r="U207" s="89" t="str">
        <f t="shared" si="113"/>
        <v/>
      </c>
      <c r="V207" s="409" t="str">
        <f t="shared" si="114"/>
        <v/>
      </c>
      <c r="W207" s="85"/>
      <c r="X207" s="89" t="str">
        <f t="shared" si="115"/>
        <v/>
      </c>
      <c r="Y207" s="237"/>
      <c r="Z207" s="89" t="str">
        <f t="shared" si="116"/>
        <v/>
      </c>
      <c r="AA207" s="237"/>
      <c r="AB207" s="85"/>
      <c r="AC207" s="85"/>
      <c r="AD207" s="237"/>
      <c r="AE207" s="89" t="str">
        <f t="shared" si="117"/>
        <v/>
      </c>
      <c r="AF207" s="85"/>
      <c r="AG207" s="85" t="str">
        <f t="shared" si="118"/>
        <v/>
      </c>
      <c r="AH207" s="237"/>
      <c r="AI207" s="237" t="str">
        <f t="shared" si="119"/>
        <v/>
      </c>
      <c r="AJ207" s="237"/>
      <c r="AK207" s="237"/>
      <c r="AL207" s="237" t="str">
        <f t="shared" si="120"/>
        <v/>
      </c>
      <c r="AM207" s="271"/>
      <c r="AN207" s="237"/>
      <c r="AO207" s="89" t="str">
        <f t="shared" si="121"/>
        <v/>
      </c>
      <c r="AP207" s="85"/>
      <c r="AQ207" s="85"/>
      <c r="AR207" s="410"/>
      <c r="AS207" s="237"/>
      <c r="AT207" s="89" t="str">
        <f t="shared" si="122"/>
        <v/>
      </c>
      <c r="AU207" s="85"/>
      <c r="AV207" s="85"/>
      <c r="AW207" s="411"/>
      <c r="AX207" s="237"/>
      <c r="AY207" s="237" t="str">
        <f t="shared" si="123"/>
        <v/>
      </c>
      <c r="AZ207" s="237"/>
      <c r="BA207" s="89" t="str">
        <f t="shared" si="124"/>
        <v/>
      </c>
      <c r="BB207" s="85"/>
      <c r="BC207" s="237"/>
      <c r="BD207" s="89" t="str">
        <f t="shared" si="125"/>
        <v/>
      </c>
      <c r="BE207" s="85"/>
      <c r="BF207" s="237" t="str">
        <f t="shared" si="126"/>
        <v/>
      </c>
      <c r="BG207" s="85"/>
      <c r="BH207" s="85"/>
      <c r="BI207" s="85"/>
      <c r="BJ207" s="85"/>
      <c r="BK207" s="237"/>
      <c r="BL207" s="237"/>
      <c r="BM207" s="412"/>
      <c r="BN207" s="412"/>
      <c r="BO207" s="85"/>
      <c r="BP207" s="85"/>
      <c r="BQ207" s="85"/>
      <c r="BR207" s="85"/>
      <c r="BS207" s="237"/>
      <c r="BT207" s="85"/>
      <c r="BU207" s="85"/>
      <c r="BV207" s="85"/>
      <c r="BW207" s="85"/>
      <c r="BX207" s="85"/>
      <c r="BY207" s="85"/>
      <c r="BZ207" s="85" t="str">
        <f t="shared" si="127"/>
        <v/>
      </c>
      <c r="CA207" s="85"/>
      <c r="CB207" s="85"/>
      <c r="CC207" s="85" t="str">
        <f t="shared" si="128"/>
        <v/>
      </c>
      <c r="CD207" s="85"/>
      <c r="CE207" s="85" t="str">
        <f t="shared" si="129"/>
        <v/>
      </c>
      <c r="CF207" s="85"/>
      <c r="CG207" s="85" t="str">
        <f t="shared" si="130"/>
        <v/>
      </c>
      <c r="CH207" s="271"/>
      <c r="CI207" s="85" t="str">
        <f t="shared" si="131"/>
        <v/>
      </c>
      <c r="CJ207" s="85" t="str">
        <f t="shared" si="132"/>
        <v/>
      </c>
      <c r="CK207" s="85" t="str">
        <f t="shared" si="133"/>
        <v/>
      </c>
      <c r="CL207" s="85"/>
      <c r="CM207" s="85" t="str">
        <f t="shared" si="134"/>
        <v/>
      </c>
      <c r="CN207" s="238"/>
      <c r="CO207" s="238" t="s">
        <v>5304</v>
      </c>
      <c r="CP207" s="112"/>
      <c r="CQ207" s="112"/>
      <c r="CR207" s="133" t="str">
        <f t="shared" ca="1" si="135"/>
        <v/>
      </c>
      <c r="CS207" s="112"/>
      <c r="CT207" s="112"/>
      <c r="CU207" s="112"/>
      <c r="CV207" s="119"/>
    </row>
    <row r="208" spans="1:100" collapsed="1" x14ac:dyDescent="0.2">
      <c r="A208" s="237"/>
      <c r="B208" s="237"/>
      <c r="C208" s="89" t="str">
        <f t="shared" si="107"/>
        <v/>
      </c>
      <c r="D208" s="85"/>
      <c r="E208" s="85"/>
      <c r="F208" s="237"/>
      <c r="G208" s="237"/>
      <c r="H208" s="237"/>
      <c r="I208" s="237"/>
      <c r="J208" s="89" t="str">
        <f t="shared" si="108"/>
        <v/>
      </c>
      <c r="K208" s="85"/>
      <c r="L208" s="85"/>
      <c r="M208" s="85" t="str">
        <f t="shared" si="109"/>
        <v/>
      </c>
      <c r="N208" s="86"/>
      <c r="O208" s="89" t="str">
        <f t="shared" si="110"/>
        <v/>
      </c>
      <c r="P208" s="237"/>
      <c r="Q208" s="89" t="str">
        <f t="shared" si="111"/>
        <v/>
      </c>
      <c r="R208" s="237"/>
      <c r="S208" s="89" t="str">
        <f t="shared" si="112"/>
        <v/>
      </c>
      <c r="T208" s="85"/>
      <c r="U208" s="89" t="str">
        <f t="shared" si="113"/>
        <v/>
      </c>
      <c r="V208" s="409" t="str">
        <f t="shared" si="114"/>
        <v/>
      </c>
      <c r="W208" s="85"/>
      <c r="X208" s="89" t="str">
        <f t="shared" si="115"/>
        <v/>
      </c>
      <c r="Y208" s="237"/>
      <c r="Z208" s="89" t="str">
        <f t="shared" si="116"/>
        <v/>
      </c>
      <c r="AA208" s="237"/>
      <c r="AB208" s="85"/>
      <c r="AC208" s="85"/>
      <c r="AD208" s="237"/>
      <c r="AE208" s="89" t="str">
        <f t="shared" si="117"/>
        <v/>
      </c>
      <c r="AF208" s="85"/>
      <c r="AG208" s="85" t="str">
        <f t="shared" si="118"/>
        <v/>
      </c>
      <c r="AH208" s="237"/>
      <c r="AI208" s="237" t="str">
        <f t="shared" si="119"/>
        <v/>
      </c>
      <c r="AJ208" s="237"/>
      <c r="AK208" s="237"/>
      <c r="AL208" s="237" t="str">
        <f t="shared" si="120"/>
        <v/>
      </c>
      <c r="AM208" s="271"/>
      <c r="AN208" s="237"/>
      <c r="AO208" s="89" t="str">
        <f t="shared" si="121"/>
        <v/>
      </c>
      <c r="AP208" s="85"/>
      <c r="AQ208" s="85"/>
      <c r="AR208" s="410"/>
      <c r="AS208" s="237"/>
      <c r="AT208" s="89" t="str">
        <f t="shared" si="122"/>
        <v/>
      </c>
      <c r="AU208" s="85"/>
      <c r="AV208" s="85"/>
      <c r="AW208" s="411"/>
      <c r="AX208" s="237"/>
      <c r="AY208" s="237" t="str">
        <f t="shared" si="123"/>
        <v/>
      </c>
      <c r="AZ208" s="237"/>
      <c r="BA208" s="89" t="str">
        <f t="shared" si="124"/>
        <v/>
      </c>
      <c r="BB208" s="85"/>
      <c r="BC208" s="237"/>
      <c r="BD208" s="89" t="str">
        <f t="shared" si="125"/>
        <v/>
      </c>
      <c r="BE208" s="85"/>
      <c r="BF208" s="237" t="str">
        <f t="shared" si="126"/>
        <v/>
      </c>
      <c r="BG208" s="85"/>
      <c r="BH208" s="85"/>
      <c r="BI208" s="85"/>
      <c r="BJ208" s="85"/>
      <c r="BK208" s="237"/>
      <c r="BL208" s="237"/>
      <c r="BM208" s="412"/>
      <c r="BN208" s="412"/>
      <c r="BO208" s="85"/>
      <c r="BP208" s="85"/>
      <c r="BQ208" s="85"/>
      <c r="BR208" s="85"/>
      <c r="BS208" s="237"/>
      <c r="BT208" s="85"/>
      <c r="BU208" s="85"/>
      <c r="BV208" s="85"/>
      <c r="BW208" s="85"/>
      <c r="BX208" s="85"/>
      <c r="BY208" s="85"/>
      <c r="BZ208" s="85" t="str">
        <f t="shared" si="127"/>
        <v/>
      </c>
      <c r="CA208" s="85"/>
      <c r="CB208" s="85"/>
      <c r="CC208" s="85" t="str">
        <f t="shared" si="128"/>
        <v/>
      </c>
      <c r="CD208" s="85"/>
      <c r="CE208" s="85" t="str">
        <f t="shared" si="129"/>
        <v/>
      </c>
      <c r="CF208" s="85"/>
      <c r="CG208" s="85" t="str">
        <f t="shared" si="130"/>
        <v/>
      </c>
      <c r="CH208" s="271"/>
      <c r="CI208" s="85" t="str">
        <f t="shared" si="131"/>
        <v/>
      </c>
      <c r="CJ208" s="85" t="str">
        <f t="shared" si="132"/>
        <v/>
      </c>
      <c r="CK208" s="85" t="str">
        <f t="shared" si="133"/>
        <v/>
      </c>
      <c r="CL208" s="85"/>
      <c r="CM208" s="85" t="str">
        <f t="shared" si="134"/>
        <v/>
      </c>
      <c r="CN208" s="238"/>
      <c r="CO208" s="238" t="s">
        <v>5304</v>
      </c>
      <c r="CP208" s="112"/>
      <c r="CQ208" s="112"/>
      <c r="CR208" s="133" t="str">
        <f t="shared" ca="1" si="135"/>
        <v/>
      </c>
      <c r="CS208" s="112"/>
      <c r="CT208" s="112"/>
      <c r="CU208" s="112"/>
      <c r="CV208" s="119"/>
    </row>
    <row r="209" spans="1:100" collapsed="1" x14ac:dyDescent="0.2">
      <c r="A209" s="237"/>
      <c r="B209" s="237"/>
      <c r="C209" s="89" t="str">
        <f t="shared" si="107"/>
        <v/>
      </c>
      <c r="D209" s="85"/>
      <c r="E209" s="85"/>
      <c r="F209" s="237"/>
      <c r="G209" s="237"/>
      <c r="H209" s="237"/>
      <c r="I209" s="237"/>
      <c r="J209" s="89" t="str">
        <f t="shared" si="108"/>
        <v/>
      </c>
      <c r="K209" s="85"/>
      <c r="L209" s="85"/>
      <c r="M209" s="85" t="str">
        <f t="shared" si="109"/>
        <v/>
      </c>
      <c r="N209" s="86"/>
      <c r="O209" s="89" t="str">
        <f t="shared" si="110"/>
        <v/>
      </c>
      <c r="P209" s="237"/>
      <c r="Q209" s="89" t="str">
        <f t="shared" si="111"/>
        <v/>
      </c>
      <c r="R209" s="237"/>
      <c r="S209" s="89" t="str">
        <f t="shared" si="112"/>
        <v/>
      </c>
      <c r="T209" s="85"/>
      <c r="U209" s="89" t="str">
        <f t="shared" si="113"/>
        <v/>
      </c>
      <c r="V209" s="409" t="str">
        <f t="shared" si="114"/>
        <v/>
      </c>
      <c r="W209" s="85"/>
      <c r="X209" s="89" t="str">
        <f t="shared" si="115"/>
        <v/>
      </c>
      <c r="Y209" s="237"/>
      <c r="Z209" s="89" t="str">
        <f t="shared" si="116"/>
        <v/>
      </c>
      <c r="AA209" s="237"/>
      <c r="AB209" s="85"/>
      <c r="AC209" s="85"/>
      <c r="AD209" s="237"/>
      <c r="AE209" s="89" t="str">
        <f t="shared" si="117"/>
        <v/>
      </c>
      <c r="AF209" s="85"/>
      <c r="AG209" s="85" t="str">
        <f t="shared" si="118"/>
        <v/>
      </c>
      <c r="AH209" s="237"/>
      <c r="AI209" s="237" t="str">
        <f t="shared" si="119"/>
        <v/>
      </c>
      <c r="AJ209" s="237"/>
      <c r="AK209" s="237"/>
      <c r="AL209" s="237" t="str">
        <f t="shared" si="120"/>
        <v/>
      </c>
      <c r="AM209" s="271"/>
      <c r="AN209" s="237"/>
      <c r="AO209" s="89" t="str">
        <f t="shared" si="121"/>
        <v/>
      </c>
      <c r="AP209" s="85"/>
      <c r="AQ209" s="85"/>
      <c r="AR209" s="410"/>
      <c r="AS209" s="237"/>
      <c r="AT209" s="89" t="str">
        <f t="shared" si="122"/>
        <v/>
      </c>
      <c r="AU209" s="85"/>
      <c r="AV209" s="85"/>
      <c r="AW209" s="411"/>
      <c r="AX209" s="237"/>
      <c r="AY209" s="237" t="str">
        <f t="shared" si="123"/>
        <v/>
      </c>
      <c r="AZ209" s="237"/>
      <c r="BA209" s="89" t="str">
        <f t="shared" si="124"/>
        <v/>
      </c>
      <c r="BB209" s="85"/>
      <c r="BC209" s="237"/>
      <c r="BD209" s="89" t="str">
        <f t="shared" si="125"/>
        <v/>
      </c>
      <c r="BE209" s="85"/>
      <c r="BF209" s="237" t="str">
        <f t="shared" si="126"/>
        <v/>
      </c>
      <c r="BG209" s="85"/>
      <c r="BH209" s="85"/>
      <c r="BI209" s="85"/>
      <c r="BJ209" s="85"/>
      <c r="BK209" s="237"/>
      <c r="BL209" s="237"/>
      <c r="BM209" s="412"/>
      <c r="BN209" s="412"/>
      <c r="BO209" s="85"/>
      <c r="BP209" s="85"/>
      <c r="BQ209" s="85"/>
      <c r="BR209" s="85"/>
      <c r="BS209" s="237"/>
      <c r="BT209" s="85"/>
      <c r="BU209" s="85"/>
      <c r="BV209" s="85"/>
      <c r="BW209" s="85"/>
      <c r="BX209" s="85"/>
      <c r="BY209" s="85"/>
      <c r="BZ209" s="85" t="str">
        <f t="shared" si="127"/>
        <v/>
      </c>
      <c r="CA209" s="85"/>
      <c r="CB209" s="85"/>
      <c r="CC209" s="85" t="str">
        <f t="shared" si="128"/>
        <v/>
      </c>
      <c r="CD209" s="85"/>
      <c r="CE209" s="85" t="str">
        <f t="shared" si="129"/>
        <v/>
      </c>
      <c r="CF209" s="85"/>
      <c r="CG209" s="85" t="str">
        <f t="shared" si="130"/>
        <v/>
      </c>
      <c r="CH209" s="271"/>
      <c r="CI209" s="85" t="str">
        <f t="shared" si="131"/>
        <v/>
      </c>
      <c r="CJ209" s="85" t="str">
        <f t="shared" si="132"/>
        <v/>
      </c>
      <c r="CK209" s="85" t="str">
        <f t="shared" si="133"/>
        <v/>
      </c>
      <c r="CL209" s="85"/>
      <c r="CM209" s="85" t="str">
        <f t="shared" si="134"/>
        <v/>
      </c>
      <c r="CN209" s="238"/>
      <c r="CO209" s="238" t="s">
        <v>5304</v>
      </c>
      <c r="CP209" s="112"/>
      <c r="CQ209" s="112"/>
      <c r="CR209" s="133" t="str">
        <f t="shared" ca="1" si="135"/>
        <v/>
      </c>
      <c r="CS209" s="112"/>
      <c r="CT209" s="112"/>
      <c r="CU209" s="112"/>
      <c r="CV209" s="119"/>
    </row>
    <row r="210" spans="1:100" collapsed="1" x14ac:dyDescent="0.2">
      <c r="A210" s="237"/>
      <c r="B210" s="237"/>
      <c r="C210" s="89" t="str">
        <f t="shared" si="107"/>
        <v/>
      </c>
      <c r="D210" s="85"/>
      <c r="E210" s="85"/>
      <c r="F210" s="237"/>
      <c r="G210" s="237"/>
      <c r="H210" s="237"/>
      <c r="I210" s="237"/>
      <c r="J210" s="89" t="str">
        <f t="shared" si="108"/>
        <v/>
      </c>
      <c r="K210" s="85"/>
      <c r="L210" s="85"/>
      <c r="M210" s="85" t="str">
        <f t="shared" si="109"/>
        <v/>
      </c>
      <c r="N210" s="86"/>
      <c r="O210" s="89" t="str">
        <f t="shared" si="110"/>
        <v/>
      </c>
      <c r="P210" s="237"/>
      <c r="Q210" s="89" t="str">
        <f t="shared" si="111"/>
        <v/>
      </c>
      <c r="R210" s="237"/>
      <c r="S210" s="89" t="str">
        <f t="shared" si="112"/>
        <v/>
      </c>
      <c r="T210" s="85"/>
      <c r="U210" s="89" t="str">
        <f t="shared" si="113"/>
        <v/>
      </c>
      <c r="V210" s="409" t="str">
        <f t="shared" si="114"/>
        <v/>
      </c>
      <c r="W210" s="85"/>
      <c r="X210" s="89" t="str">
        <f t="shared" si="115"/>
        <v/>
      </c>
      <c r="Y210" s="237"/>
      <c r="Z210" s="89" t="str">
        <f t="shared" si="116"/>
        <v/>
      </c>
      <c r="AA210" s="237"/>
      <c r="AB210" s="85"/>
      <c r="AC210" s="85"/>
      <c r="AD210" s="237"/>
      <c r="AE210" s="89" t="str">
        <f t="shared" si="117"/>
        <v/>
      </c>
      <c r="AF210" s="85"/>
      <c r="AG210" s="85" t="str">
        <f t="shared" si="118"/>
        <v/>
      </c>
      <c r="AH210" s="237"/>
      <c r="AI210" s="237" t="str">
        <f t="shared" si="119"/>
        <v/>
      </c>
      <c r="AJ210" s="237"/>
      <c r="AK210" s="237"/>
      <c r="AL210" s="237" t="str">
        <f t="shared" si="120"/>
        <v/>
      </c>
      <c r="AM210" s="271"/>
      <c r="AN210" s="237"/>
      <c r="AO210" s="89" t="str">
        <f t="shared" si="121"/>
        <v/>
      </c>
      <c r="AP210" s="85"/>
      <c r="AQ210" s="85"/>
      <c r="AR210" s="410"/>
      <c r="AS210" s="237"/>
      <c r="AT210" s="89" t="str">
        <f t="shared" si="122"/>
        <v/>
      </c>
      <c r="AU210" s="85"/>
      <c r="AV210" s="85"/>
      <c r="AW210" s="411"/>
      <c r="AX210" s="237"/>
      <c r="AY210" s="237" t="str">
        <f t="shared" si="123"/>
        <v/>
      </c>
      <c r="AZ210" s="237"/>
      <c r="BA210" s="89" t="str">
        <f t="shared" si="124"/>
        <v/>
      </c>
      <c r="BB210" s="85"/>
      <c r="BC210" s="237"/>
      <c r="BD210" s="89" t="str">
        <f t="shared" si="125"/>
        <v/>
      </c>
      <c r="BE210" s="85"/>
      <c r="BF210" s="237" t="str">
        <f t="shared" si="126"/>
        <v/>
      </c>
      <c r="BG210" s="85"/>
      <c r="BH210" s="85"/>
      <c r="BI210" s="85"/>
      <c r="BJ210" s="85"/>
      <c r="BK210" s="237"/>
      <c r="BL210" s="237"/>
      <c r="BM210" s="412"/>
      <c r="BN210" s="412"/>
      <c r="BO210" s="85"/>
      <c r="BP210" s="85"/>
      <c r="BQ210" s="85"/>
      <c r="BR210" s="85"/>
      <c r="BS210" s="237"/>
      <c r="BT210" s="85"/>
      <c r="BU210" s="85"/>
      <c r="BV210" s="85"/>
      <c r="BW210" s="85"/>
      <c r="BX210" s="85"/>
      <c r="BY210" s="85"/>
      <c r="BZ210" s="85" t="str">
        <f t="shared" si="127"/>
        <v/>
      </c>
      <c r="CA210" s="85"/>
      <c r="CB210" s="85"/>
      <c r="CC210" s="85" t="str">
        <f t="shared" si="128"/>
        <v/>
      </c>
      <c r="CD210" s="85"/>
      <c r="CE210" s="85" t="str">
        <f t="shared" si="129"/>
        <v/>
      </c>
      <c r="CF210" s="85"/>
      <c r="CG210" s="85" t="str">
        <f t="shared" si="130"/>
        <v/>
      </c>
      <c r="CH210" s="271"/>
      <c r="CI210" s="85" t="str">
        <f t="shared" si="131"/>
        <v/>
      </c>
      <c r="CJ210" s="85" t="str">
        <f t="shared" si="132"/>
        <v/>
      </c>
      <c r="CK210" s="85" t="str">
        <f t="shared" si="133"/>
        <v/>
      </c>
      <c r="CL210" s="85"/>
      <c r="CM210" s="85" t="str">
        <f t="shared" si="134"/>
        <v/>
      </c>
      <c r="CN210" s="238"/>
      <c r="CO210" s="238" t="s">
        <v>5304</v>
      </c>
      <c r="CP210" s="112"/>
      <c r="CQ210" s="112"/>
      <c r="CR210" s="133" t="str">
        <f t="shared" ca="1" si="135"/>
        <v/>
      </c>
      <c r="CS210" s="112"/>
      <c r="CT210" s="112"/>
      <c r="CU210" s="112"/>
      <c r="CV210" s="119"/>
    </row>
    <row r="211" spans="1:100" collapsed="1" x14ac:dyDescent="0.2">
      <c r="A211" s="237"/>
      <c r="B211" s="237"/>
      <c r="C211" s="89" t="str">
        <f t="shared" si="107"/>
        <v/>
      </c>
      <c r="D211" s="85"/>
      <c r="E211" s="85"/>
      <c r="F211" s="237"/>
      <c r="G211" s="237"/>
      <c r="H211" s="237"/>
      <c r="I211" s="237"/>
      <c r="J211" s="89" t="str">
        <f t="shared" si="108"/>
        <v/>
      </c>
      <c r="K211" s="85"/>
      <c r="L211" s="85"/>
      <c r="M211" s="85" t="str">
        <f t="shared" si="109"/>
        <v/>
      </c>
      <c r="N211" s="86"/>
      <c r="O211" s="89" t="str">
        <f t="shared" si="110"/>
        <v/>
      </c>
      <c r="P211" s="237"/>
      <c r="Q211" s="89" t="str">
        <f t="shared" si="111"/>
        <v/>
      </c>
      <c r="R211" s="237"/>
      <c r="S211" s="89" t="str">
        <f t="shared" si="112"/>
        <v/>
      </c>
      <c r="T211" s="85"/>
      <c r="U211" s="89" t="str">
        <f t="shared" si="113"/>
        <v/>
      </c>
      <c r="V211" s="409" t="str">
        <f t="shared" si="114"/>
        <v/>
      </c>
      <c r="W211" s="85"/>
      <c r="X211" s="89" t="str">
        <f t="shared" si="115"/>
        <v/>
      </c>
      <c r="Y211" s="237"/>
      <c r="Z211" s="89" t="str">
        <f t="shared" si="116"/>
        <v/>
      </c>
      <c r="AA211" s="237"/>
      <c r="AB211" s="85"/>
      <c r="AC211" s="85"/>
      <c r="AD211" s="237"/>
      <c r="AE211" s="89" t="str">
        <f t="shared" si="117"/>
        <v/>
      </c>
      <c r="AF211" s="85"/>
      <c r="AG211" s="85" t="str">
        <f t="shared" si="118"/>
        <v/>
      </c>
      <c r="AH211" s="237"/>
      <c r="AI211" s="237" t="str">
        <f t="shared" si="119"/>
        <v/>
      </c>
      <c r="AJ211" s="237"/>
      <c r="AK211" s="237"/>
      <c r="AL211" s="237" t="str">
        <f t="shared" si="120"/>
        <v/>
      </c>
      <c r="AM211" s="271"/>
      <c r="AN211" s="237"/>
      <c r="AO211" s="89" t="str">
        <f t="shared" si="121"/>
        <v/>
      </c>
      <c r="AP211" s="85"/>
      <c r="AQ211" s="85"/>
      <c r="AR211" s="410"/>
      <c r="AS211" s="237"/>
      <c r="AT211" s="89" t="str">
        <f t="shared" si="122"/>
        <v/>
      </c>
      <c r="AU211" s="85"/>
      <c r="AV211" s="85"/>
      <c r="AW211" s="411"/>
      <c r="AX211" s="237"/>
      <c r="AY211" s="237" t="str">
        <f t="shared" si="123"/>
        <v/>
      </c>
      <c r="AZ211" s="237"/>
      <c r="BA211" s="89" t="str">
        <f t="shared" si="124"/>
        <v/>
      </c>
      <c r="BB211" s="85"/>
      <c r="BC211" s="237"/>
      <c r="BD211" s="89" t="str">
        <f t="shared" si="125"/>
        <v/>
      </c>
      <c r="BE211" s="85"/>
      <c r="BF211" s="237" t="str">
        <f t="shared" si="126"/>
        <v/>
      </c>
      <c r="BG211" s="85"/>
      <c r="BH211" s="85"/>
      <c r="BI211" s="85"/>
      <c r="BJ211" s="85"/>
      <c r="BK211" s="237"/>
      <c r="BL211" s="237"/>
      <c r="BM211" s="412"/>
      <c r="BN211" s="412"/>
      <c r="BO211" s="85"/>
      <c r="BP211" s="85"/>
      <c r="BQ211" s="85"/>
      <c r="BR211" s="85"/>
      <c r="BS211" s="237"/>
      <c r="BT211" s="85"/>
      <c r="BU211" s="85"/>
      <c r="BV211" s="85"/>
      <c r="BW211" s="85"/>
      <c r="BX211" s="85"/>
      <c r="BY211" s="85"/>
      <c r="BZ211" s="85" t="str">
        <f t="shared" si="127"/>
        <v/>
      </c>
      <c r="CA211" s="85"/>
      <c r="CB211" s="85"/>
      <c r="CC211" s="85" t="str">
        <f t="shared" si="128"/>
        <v/>
      </c>
      <c r="CD211" s="85"/>
      <c r="CE211" s="85" t="str">
        <f t="shared" si="129"/>
        <v/>
      </c>
      <c r="CF211" s="85"/>
      <c r="CG211" s="85" t="str">
        <f t="shared" si="130"/>
        <v/>
      </c>
      <c r="CH211" s="271"/>
      <c r="CI211" s="85" t="str">
        <f t="shared" si="131"/>
        <v/>
      </c>
      <c r="CJ211" s="85" t="str">
        <f t="shared" si="132"/>
        <v/>
      </c>
      <c r="CK211" s="85" t="str">
        <f t="shared" si="133"/>
        <v/>
      </c>
      <c r="CL211" s="85"/>
      <c r="CM211" s="85" t="str">
        <f t="shared" si="134"/>
        <v/>
      </c>
      <c r="CN211" s="238"/>
      <c r="CO211" s="238" t="s">
        <v>5304</v>
      </c>
      <c r="CP211" s="112"/>
      <c r="CQ211" s="112"/>
      <c r="CR211" s="133" t="str">
        <f t="shared" ca="1" si="135"/>
        <v/>
      </c>
      <c r="CS211" s="112"/>
      <c r="CT211" s="112"/>
      <c r="CU211" s="112"/>
      <c r="CV211" s="119"/>
    </row>
    <row r="212" spans="1:100" collapsed="1" x14ac:dyDescent="0.2">
      <c r="A212" s="237"/>
      <c r="B212" s="237"/>
      <c r="C212" s="89" t="str">
        <f t="shared" si="107"/>
        <v/>
      </c>
      <c r="D212" s="85"/>
      <c r="E212" s="85"/>
      <c r="F212" s="237"/>
      <c r="G212" s="237"/>
      <c r="H212" s="237"/>
      <c r="I212" s="237"/>
      <c r="J212" s="89" t="str">
        <f t="shared" si="108"/>
        <v/>
      </c>
      <c r="K212" s="85"/>
      <c r="L212" s="85"/>
      <c r="M212" s="85" t="str">
        <f t="shared" si="109"/>
        <v/>
      </c>
      <c r="N212" s="86"/>
      <c r="O212" s="89" t="str">
        <f t="shared" si="110"/>
        <v/>
      </c>
      <c r="P212" s="237"/>
      <c r="Q212" s="89" t="str">
        <f t="shared" si="111"/>
        <v/>
      </c>
      <c r="R212" s="237"/>
      <c r="S212" s="89" t="str">
        <f t="shared" si="112"/>
        <v/>
      </c>
      <c r="T212" s="85"/>
      <c r="U212" s="89" t="str">
        <f t="shared" si="113"/>
        <v/>
      </c>
      <c r="V212" s="409" t="str">
        <f t="shared" si="114"/>
        <v/>
      </c>
      <c r="W212" s="85"/>
      <c r="X212" s="89" t="str">
        <f t="shared" si="115"/>
        <v/>
      </c>
      <c r="Y212" s="237"/>
      <c r="Z212" s="89" t="str">
        <f t="shared" si="116"/>
        <v/>
      </c>
      <c r="AA212" s="237"/>
      <c r="AB212" s="85"/>
      <c r="AC212" s="85"/>
      <c r="AD212" s="237"/>
      <c r="AE212" s="89" t="str">
        <f t="shared" si="117"/>
        <v/>
      </c>
      <c r="AF212" s="85"/>
      <c r="AG212" s="85" t="str">
        <f t="shared" si="118"/>
        <v/>
      </c>
      <c r="AH212" s="237"/>
      <c r="AI212" s="237" t="str">
        <f t="shared" si="119"/>
        <v/>
      </c>
      <c r="AJ212" s="237"/>
      <c r="AK212" s="237"/>
      <c r="AL212" s="237" t="str">
        <f t="shared" si="120"/>
        <v/>
      </c>
      <c r="AM212" s="271"/>
      <c r="AN212" s="237"/>
      <c r="AO212" s="89" t="str">
        <f t="shared" si="121"/>
        <v/>
      </c>
      <c r="AP212" s="85"/>
      <c r="AQ212" s="85"/>
      <c r="AR212" s="410"/>
      <c r="AS212" s="237"/>
      <c r="AT212" s="89" t="str">
        <f t="shared" si="122"/>
        <v/>
      </c>
      <c r="AU212" s="85"/>
      <c r="AV212" s="85"/>
      <c r="AW212" s="411"/>
      <c r="AX212" s="237"/>
      <c r="AY212" s="237" t="str">
        <f t="shared" si="123"/>
        <v/>
      </c>
      <c r="AZ212" s="237"/>
      <c r="BA212" s="89" t="str">
        <f t="shared" si="124"/>
        <v/>
      </c>
      <c r="BB212" s="85"/>
      <c r="BC212" s="237"/>
      <c r="BD212" s="89" t="str">
        <f t="shared" si="125"/>
        <v/>
      </c>
      <c r="BE212" s="85"/>
      <c r="BF212" s="237" t="str">
        <f t="shared" si="126"/>
        <v/>
      </c>
      <c r="BG212" s="85"/>
      <c r="BH212" s="85"/>
      <c r="BI212" s="85"/>
      <c r="BJ212" s="85"/>
      <c r="BK212" s="237"/>
      <c r="BL212" s="237"/>
      <c r="BM212" s="412"/>
      <c r="BN212" s="412"/>
      <c r="BO212" s="85"/>
      <c r="BP212" s="85"/>
      <c r="BQ212" s="85"/>
      <c r="BR212" s="85"/>
      <c r="BS212" s="237"/>
      <c r="BT212" s="85"/>
      <c r="BU212" s="85"/>
      <c r="BV212" s="85"/>
      <c r="BW212" s="85"/>
      <c r="BX212" s="85"/>
      <c r="BY212" s="85"/>
      <c r="BZ212" s="85" t="str">
        <f t="shared" si="127"/>
        <v/>
      </c>
      <c r="CA212" s="85"/>
      <c r="CB212" s="85"/>
      <c r="CC212" s="85" t="str">
        <f t="shared" si="128"/>
        <v/>
      </c>
      <c r="CD212" s="85"/>
      <c r="CE212" s="85" t="str">
        <f t="shared" si="129"/>
        <v/>
      </c>
      <c r="CF212" s="85"/>
      <c r="CG212" s="85" t="str">
        <f t="shared" si="130"/>
        <v/>
      </c>
      <c r="CH212" s="271"/>
      <c r="CI212" s="85" t="str">
        <f t="shared" si="131"/>
        <v/>
      </c>
      <c r="CJ212" s="85" t="str">
        <f t="shared" si="132"/>
        <v/>
      </c>
      <c r="CK212" s="85" t="str">
        <f t="shared" si="133"/>
        <v/>
      </c>
      <c r="CL212" s="85"/>
      <c r="CM212" s="85" t="str">
        <f t="shared" si="134"/>
        <v/>
      </c>
      <c r="CN212" s="238"/>
      <c r="CO212" s="238" t="s">
        <v>5304</v>
      </c>
      <c r="CP212" s="112"/>
      <c r="CQ212" s="112"/>
      <c r="CR212" s="133" t="str">
        <f t="shared" ca="1" si="135"/>
        <v/>
      </c>
      <c r="CS212" s="112"/>
      <c r="CT212" s="112"/>
      <c r="CU212" s="112"/>
      <c r="CV212" s="119"/>
    </row>
    <row r="213" spans="1:100" collapsed="1" x14ac:dyDescent="0.2">
      <c r="A213" s="237"/>
      <c r="B213" s="237"/>
      <c r="C213" s="89" t="str">
        <f t="shared" si="107"/>
        <v/>
      </c>
      <c r="D213" s="85"/>
      <c r="E213" s="85"/>
      <c r="F213" s="237"/>
      <c r="G213" s="237"/>
      <c r="H213" s="237"/>
      <c r="I213" s="237"/>
      <c r="J213" s="89" t="str">
        <f t="shared" si="108"/>
        <v/>
      </c>
      <c r="K213" s="85"/>
      <c r="L213" s="85"/>
      <c r="M213" s="85" t="str">
        <f t="shared" si="109"/>
        <v/>
      </c>
      <c r="N213" s="86"/>
      <c r="O213" s="89" t="str">
        <f t="shared" si="110"/>
        <v/>
      </c>
      <c r="P213" s="237"/>
      <c r="Q213" s="89" t="str">
        <f t="shared" si="111"/>
        <v/>
      </c>
      <c r="R213" s="237"/>
      <c r="S213" s="89" t="str">
        <f t="shared" si="112"/>
        <v/>
      </c>
      <c r="T213" s="85"/>
      <c r="U213" s="89" t="str">
        <f t="shared" si="113"/>
        <v/>
      </c>
      <c r="V213" s="409" t="str">
        <f t="shared" si="114"/>
        <v/>
      </c>
      <c r="W213" s="85"/>
      <c r="X213" s="89" t="str">
        <f t="shared" si="115"/>
        <v/>
      </c>
      <c r="Y213" s="237"/>
      <c r="Z213" s="89" t="str">
        <f t="shared" si="116"/>
        <v/>
      </c>
      <c r="AA213" s="237"/>
      <c r="AB213" s="85"/>
      <c r="AC213" s="85"/>
      <c r="AD213" s="237"/>
      <c r="AE213" s="89" t="str">
        <f t="shared" si="117"/>
        <v/>
      </c>
      <c r="AF213" s="85"/>
      <c r="AG213" s="85" t="str">
        <f t="shared" si="118"/>
        <v/>
      </c>
      <c r="AH213" s="237"/>
      <c r="AI213" s="237" t="str">
        <f t="shared" si="119"/>
        <v/>
      </c>
      <c r="AJ213" s="237"/>
      <c r="AK213" s="237"/>
      <c r="AL213" s="237" t="str">
        <f t="shared" si="120"/>
        <v/>
      </c>
      <c r="AM213" s="271"/>
      <c r="AN213" s="237"/>
      <c r="AO213" s="89" t="str">
        <f t="shared" si="121"/>
        <v/>
      </c>
      <c r="AP213" s="85"/>
      <c r="AQ213" s="85"/>
      <c r="AR213" s="410"/>
      <c r="AS213" s="237"/>
      <c r="AT213" s="89" t="str">
        <f t="shared" si="122"/>
        <v/>
      </c>
      <c r="AU213" s="85"/>
      <c r="AV213" s="85"/>
      <c r="AW213" s="411"/>
      <c r="AX213" s="237"/>
      <c r="AY213" s="237" t="str">
        <f t="shared" si="123"/>
        <v/>
      </c>
      <c r="AZ213" s="237"/>
      <c r="BA213" s="89" t="str">
        <f t="shared" si="124"/>
        <v/>
      </c>
      <c r="BB213" s="85"/>
      <c r="BC213" s="237"/>
      <c r="BD213" s="89" t="str">
        <f t="shared" si="125"/>
        <v/>
      </c>
      <c r="BE213" s="85"/>
      <c r="BF213" s="237" t="str">
        <f t="shared" si="126"/>
        <v/>
      </c>
      <c r="BG213" s="85"/>
      <c r="BH213" s="85"/>
      <c r="BI213" s="85"/>
      <c r="BJ213" s="85"/>
      <c r="BK213" s="237"/>
      <c r="BL213" s="237"/>
      <c r="BM213" s="412"/>
      <c r="BN213" s="412"/>
      <c r="BO213" s="85"/>
      <c r="BP213" s="85"/>
      <c r="BQ213" s="85"/>
      <c r="BR213" s="85"/>
      <c r="BS213" s="237"/>
      <c r="BT213" s="85"/>
      <c r="BU213" s="85"/>
      <c r="BV213" s="85"/>
      <c r="BW213" s="85"/>
      <c r="BX213" s="85"/>
      <c r="BY213" s="85"/>
      <c r="BZ213" s="85" t="str">
        <f t="shared" si="127"/>
        <v/>
      </c>
      <c r="CA213" s="85"/>
      <c r="CB213" s="85"/>
      <c r="CC213" s="85" t="str">
        <f t="shared" si="128"/>
        <v/>
      </c>
      <c r="CD213" s="85"/>
      <c r="CE213" s="85" t="str">
        <f t="shared" si="129"/>
        <v/>
      </c>
      <c r="CF213" s="85"/>
      <c r="CG213" s="85" t="str">
        <f t="shared" si="130"/>
        <v/>
      </c>
      <c r="CH213" s="271"/>
      <c r="CI213" s="85" t="str">
        <f t="shared" si="131"/>
        <v/>
      </c>
      <c r="CJ213" s="85" t="str">
        <f t="shared" si="132"/>
        <v/>
      </c>
      <c r="CK213" s="85" t="str">
        <f t="shared" si="133"/>
        <v/>
      </c>
      <c r="CL213" s="85"/>
      <c r="CM213" s="85" t="str">
        <f t="shared" si="134"/>
        <v/>
      </c>
      <c r="CN213" s="238"/>
      <c r="CO213" s="238" t="s">
        <v>5304</v>
      </c>
      <c r="CP213" s="112"/>
      <c r="CQ213" s="112"/>
      <c r="CR213" s="133" t="str">
        <f t="shared" ca="1" si="135"/>
        <v/>
      </c>
      <c r="CS213" s="112"/>
      <c r="CT213" s="112"/>
      <c r="CU213" s="112"/>
      <c r="CV213" s="119"/>
    </row>
    <row r="214" spans="1:100" collapsed="1" x14ac:dyDescent="0.2">
      <c r="A214" s="237"/>
      <c r="B214" s="237"/>
      <c r="C214" s="89" t="str">
        <f t="shared" si="107"/>
        <v/>
      </c>
      <c r="D214" s="85"/>
      <c r="E214" s="85"/>
      <c r="F214" s="237"/>
      <c r="G214" s="237"/>
      <c r="H214" s="237"/>
      <c r="I214" s="237"/>
      <c r="J214" s="89" t="str">
        <f t="shared" si="108"/>
        <v/>
      </c>
      <c r="K214" s="85"/>
      <c r="L214" s="85"/>
      <c r="M214" s="85" t="str">
        <f t="shared" si="109"/>
        <v/>
      </c>
      <c r="N214" s="86"/>
      <c r="O214" s="89" t="str">
        <f t="shared" si="110"/>
        <v/>
      </c>
      <c r="P214" s="237"/>
      <c r="Q214" s="89" t="str">
        <f t="shared" si="111"/>
        <v/>
      </c>
      <c r="R214" s="237"/>
      <c r="S214" s="89" t="str">
        <f t="shared" si="112"/>
        <v/>
      </c>
      <c r="T214" s="85"/>
      <c r="U214" s="89" t="str">
        <f t="shared" si="113"/>
        <v/>
      </c>
      <c r="V214" s="409" t="str">
        <f t="shared" si="114"/>
        <v/>
      </c>
      <c r="W214" s="85"/>
      <c r="X214" s="89" t="str">
        <f t="shared" si="115"/>
        <v/>
      </c>
      <c r="Y214" s="237"/>
      <c r="Z214" s="89" t="str">
        <f t="shared" si="116"/>
        <v/>
      </c>
      <c r="AA214" s="237"/>
      <c r="AB214" s="85"/>
      <c r="AC214" s="85"/>
      <c r="AD214" s="237"/>
      <c r="AE214" s="89" t="str">
        <f t="shared" si="117"/>
        <v/>
      </c>
      <c r="AF214" s="85"/>
      <c r="AG214" s="85" t="str">
        <f t="shared" si="118"/>
        <v/>
      </c>
      <c r="AH214" s="237"/>
      <c r="AI214" s="237" t="str">
        <f t="shared" si="119"/>
        <v/>
      </c>
      <c r="AJ214" s="237"/>
      <c r="AK214" s="237"/>
      <c r="AL214" s="237" t="str">
        <f t="shared" si="120"/>
        <v/>
      </c>
      <c r="AM214" s="271"/>
      <c r="AN214" s="237"/>
      <c r="AO214" s="89" t="str">
        <f t="shared" si="121"/>
        <v/>
      </c>
      <c r="AP214" s="85"/>
      <c r="AQ214" s="85"/>
      <c r="AR214" s="410"/>
      <c r="AS214" s="237"/>
      <c r="AT214" s="89" t="str">
        <f t="shared" si="122"/>
        <v/>
      </c>
      <c r="AU214" s="85"/>
      <c r="AV214" s="85"/>
      <c r="AW214" s="411"/>
      <c r="AX214" s="237"/>
      <c r="AY214" s="237" t="str">
        <f t="shared" si="123"/>
        <v/>
      </c>
      <c r="AZ214" s="237"/>
      <c r="BA214" s="89" t="str">
        <f t="shared" si="124"/>
        <v/>
      </c>
      <c r="BB214" s="85"/>
      <c r="BC214" s="237"/>
      <c r="BD214" s="89" t="str">
        <f t="shared" si="125"/>
        <v/>
      </c>
      <c r="BE214" s="85"/>
      <c r="BF214" s="237" t="str">
        <f t="shared" si="126"/>
        <v/>
      </c>
      <c r="BG214" s="85"/>
      <c r="BH214" s="85"/>
      <c r="BI214" s="85"/>
      <c r="BJ214" s="85"/>
      <c r="BK214" s="237"/>
      <c r="BL214" s="237"/>
      <c r="BM214" s="412"/>
      <c r="BN214" s="412"/>
      <c r="BO214" s="85"/>
      <c r="BP214" s="85"/>
      <c r="BQ214" s="85"/>
      <c r="BR214" s="85"/>
      <c r="BS214" s="237"/>
      <c r="BT214" s="85"/>
      <c r="BU214" s="85"/>
      <c r="BV214" s="85"/>
      <c r="BW214" s="85"/>
      <c r="BX214" s="85"/>
      <c r="BY214" s="85"/>
      <c r="BZ214" s="85" t="str">
        <f t="shared" si="127"/>
        <v/>
      </c>
      <c r="CA214" s="85"/>
      <c r="CB214" s="85"/>
      <c r="CC214" s="85" t="str">
        <f t="shared" si="128"/>
        <v/>
      </c>
      <c r="CD214" s="85"/>
      <c r="CE214" s="85" t="str">
        <f t="shared" si="129"/>
        <v/>
      </c>
      <c r="CF214" s="85"/>
      <c r="CG214" s="85" t="str">
        <f t="shared" si="130"/>
        <v/>
      </c>
      <c r="CH214" s="271"/>
      <c r="CI214" s="85" t="str">
        <f t="shared" si="131"/>
        <v/>
      </c>
      <c r="CJ214" s="85" t="str">
        <f t="shared" si="132"/>
        <v/>
      </c>
      <c r="CK214" s="85" t="str">
        <f t="shared" si="133"/>
        <v/>
      </c>
      <c r="CL214" s="85"/>
      <c r="CM214" s="85" t="str">
        <f t="shared" si="134"/>
        <v/>
      </c>
      <c r="CN214" s="238"/>
      <c r="CO214" s="238" t="s">
        <v>5304</v>
      </c>
      <c r="CP214" s="112"/>
      <c r="CQ214" s="112"/>
      <c r="CR214" s="133" t="str">
        <f t="shared" ca="1" si="135"/>
        <v/>
      </c>
      <c r="CS214" s="112"/>
      <c r="CT214" s="112"/>
      <c r="CU214" s="112"/>
      <c r="CV214" s="119"/>
    </row>
    <row r="215" spans="1:100" collapsed="1" x14ac:dyDescent="0.2">
      <c r="A215" s="237"/>
      <c r="B215" s="237"/>
      <c r="C215" s="89" t="str">
        <f t="shared" si="107"/>
        <v/>
      </c>
      <c r="D215" s="85"/>
      <c r="E215" s="85"/>
      <c r="F215" s="237"/>
      <c r="G215" s="237"/>
      <c r="H215" s="237"/>
      <c r="I215" s="237"/>
      <c r="J215" s="89" t="str">
        <f t="shared" si="108"/>
        <v/>
      </c>
      <c r="K215" s="85"/>
      <c r="L215" s="85"/>
      <c r="M215" s="85" t="str">
        <f t="shared" si="109"/>
        <v/>
      </c>
      <c r="N215" s="86"/>
      <c r="O215" s="89" t="str">
        <f t="shared" si="110"/>
        <v/>
      </c>
      <c r="P215" s="237"/>
      <c r="Q215" s="89" t="str">
        <f t="shared" si="111"/>
        <v/>
      </c>
      <c r="R215" s="237"/>
      <c r="S215" s="89" t="str">
        <f t="shared" si="112"/>
        <v/>
      </c>
      <c r="T215" s="85"/>
      <c r="U215" s="89" t="str">
        <f t="shared" si="113"/>
        <v/>
      </c>
      <c r="V215" s="409" t="str">
        <f t="shared" si="114"/>
        <v/>
      </c>
      <c r="W215" s="85"/>
      <c r="X215" s="89" t="str">
        <f t="shared" si="115"/>
        <v/>
      </c>
      <c r="Y215" s="237"/>
      <c r="Z215" s="89" t="str">
        <f t="shared" si="116"/>
        <v/>
      </c>
      <c r="AA215" s="237"/>
      <c r="AB215" s="85"/>
      <c r="AC215" s="85"/>
      <c r="AD215" s="237"/>
      <c r="AE215" s="89" t="str">
        <f t="shared" si="117"/>
        <v/>
      </c>
      <c r="AF215" s="85"/>
      <c r="AG215" s="85" t="str">
        <f t="shared" si="118"/>
        <v/>
      </c>
      <c r="AH215" s="237"/>
      <c r="AI215" s="237" t="str">
        <f t="shared" si="119"/>
        <v/>
      </c>
      <c r="AJ215" s="237"/>
      <c r="AK215" s="237"/>
      <c r="AL215" s="237" t="str">
        <f t="shared" si="120"/>
        <v/>
      </c>
      <c r="AM215" s="271"/>
      <c r="AN215" s="237"/>
      <c r="AO215" s="89" t="str">
        <f t="shared" si="121"/>
        <v/>
      </c>
      <c r="AP215" s="85"/>
      <c r="AQ215" s="85"/>
      <c r="AR215" s="410"/>
      <c r="AS215" s="237"/>
      <c r="AT215" s="89" t="str">
        <f t="shared" si="122"/>
        <v/>
      </c>
      <c r="AU215" s="85"/>
      <c r="AV215" s="85"/>
      <c r="AW215" s="411"/>
      <c r="AX215" s="237"/>
      <c r="AY215" s="237" t="str">
        <f t="shared" si="123"/>
        <v/>
      </c>
      <c r="AZ215" s="237"/>
      <c r="BA215" s="89" t="str">
        <f t="shared" si="124"/>
        <v/>
      </c>
      <c r="BB215" s="85"/>
      <c r="BC215" s="237"/>
      <c r="BD215" s="89" t="str">
        <f t="shared" si="125"/>
        <v/>
      </c>
      <c r="BE215" s="85"/>
      <c r="BF215" s="237" t="str">
        <f t="shared" si="126"/>
        <v/>
      </c>
      <c r="BG215" s="85"/>
      <c r="BH215" s="85"/>
      <c r="BI215" s="85"/>
      <c r="BJ215" s="85"/>
      <c r="BK215" s="237"/>
      <c r="BL215" s="237"/>
      <c r="BM215" s="412"/>
      <c r="BN215" s="412"/>
      <c r="BO215" s="85"/>
      <c r="BP215" s="85"/>
      <c r="BQ215" s="85"/>
      <c r="BR215" s="85"/>
      <c r="BS215" s="237"/>
      <c r="BT215" s="85"/>
      <c r="BU215" s="85"/>
      <c r="BV215" s="85"/>
      <c r="BW215" s="85"/>
      <c r="BX215" s="85"/>
      <c r="BY215" s="85"/>
      <c r="BZ215" s="85" t="str">
        <f t="shared" si="127"/>
        <v/>
      </c>
      <c r="CA215" s="85"/>
      <c r="CB215" s="85"/>
      <c r="CC215" s="85" t="str">
        <f t="shared" si="128"/>
        <v/>
      </c>
      <c r="CD215" s="85"/>
      <c r="CE215" s="85" t="str">
        <f t="shared" si="129"/>
        <v/>
      </c>
      <c r="CF215" s="85"/>
      <c r="CG215" s="85" t="str">
        <f t="shared" si="130"/>
        <v/>
      </c>
      <c r="CH215" s="271"/>
      <c r="CI215" s="85" t="str">
        <f t="shared" si="131"/>
        <v/>
      </c>
      <c r="CJ215" s="85" t="str">
        <f t="shared" si="132"/>
        <v/>
      </c>
      <c r="CK215" s="85" t="str">
        <f t="shared" si="133"/>
        <v/>
      </c>
      <c r="CL215" s="85"/>
      <c r="CM215" s="85" t="str">
        <f t="shared" si="134"/>
        <v/>
      </c>
      <c r="CN215" s="238"/>
      <c r="CO215" s="238" t="s">
        <v>5304</v>
      </c>
      <c r="CP215" s="112"/>
      <c r="CQ215" s="112"/>
      <c r="CR215" s="133" t="str">
        <f t="shared" ca="1" si="135"/>
        <v/>
      </c>
      <c r="CS215" s="112"/>
      <c r="CT215" s="112"/>
      <c r="CU215" s="112"/>
      <c r="CV215" s="119"/>
    </row>
    <row r="216" spans="1:100" collapsed="1" x14ac:dyDescent="0.2">
      <c r="A216" s="237"/>
      <c r="B216" s="237"/>
      <c r="C216" s="89" t="str">
        <f t="shared" si="107"/>
        <v/>
      </c>
      <c r="D216" s="85"/>
      <c r="E216" s="85"/>
      <c r="F216" s="237"/>
      <c r="G216" s="237"/>
      <c r="H216" s="237"/>
      <c r="I216" s="237"/>
      <c r="J216" s="89" t="str">
        <f t="shared" si="108"/>
        <v/>
      </c>
      <c r="K216" s="85"/>
      <c r="L216" s="85"/>
      <c r="M216" s="85" t="str">
        <f t="shared" si="109"/>
        <v/>
      </c>
      <c r="N216" s="86"/>
      <c r="O216" s="89" t="str">
        <f t="shared" si="110"/>
        <v/>
      </c>
      <c r="P216" s="237"/>
      <c r="Q216" s="89" t="str">
        <f t="shared" si="111"/>
        <v/>
      </c>
      <c r="R216" s="237"/>
      <c r="S216" s="89" t="str">
        <f t="shared" si="112"/>
        <v/>
      </c>
      <c r="T216" s="85"/>
      <c r="U216" s="89" t="str">
        <f t="shared" si="113"/>
        <v/>
      </c>
      <c r="V216" s="409" t="str">
        <f t="shared" si="114"/>
        <v/>
      </c>
      <c r="W216" s="85"/>
      <c r="X216" s="89" t="str">
        <f t="shared" si="115"/>
        <v/>
      </c>
      <c r="Y216" s="237"/>
      <c r="Z216" s="89" t="str">
        <f t="shared" si="116"/>
        <v/>
      </c>
      <c r="AA216" s="237"/>
      <c r="AB216" s="85"/>
      <c r="AC216" s="85"/>
      <c r="AD216" s="237"/>
      <c r="AE216" s="89" t="str">
        <f t="shared" si="117"/>
        <v/>
      </c>
      <c r="AF216" s="85"/>
      <c r="AG216" s="85" t="str">
        <f t="shared" si="118"/>
        <v/>
      </c>
      <c r="AH216" s="237"/>
      <c r="AI216" s="237" t="str">
        <f t="shared" si="119"/>
        <v/>
      </c>
      <c r="AJ216" s="237"/>
      <c r="AK216" s="237"/>
      <c r="AL216" s="237" t="str">
        <f t="shared" si="120"/>
        <v/>
      </c>
      <c r="AM216" s="271"/>
      <c r="AN216" s="237"/>
      <c r="AO216" s="89" t="str">
        <f t="shared" si="121"/>
        <v/>
      </c>
      <c r="AP216" s="85"/>
      <c r="AQ216" s="85"/>
      <c r="AR216" s="410"/>
      <c r="AS216" s="237"/>
      <c r="AT216" s="89" t="str">
        <f t="shared" si="122"/>
        <v/>
      </c>
      <c r="AU216" s="85"/>
      <c r="AV216" s="85"/>
      <c r="AW216" s="411"/>
      <c r="AX216" s="237"/>
      <c r="AY216" s="237" t="str">
        <f t="shared" si="123"/>
        <v/>
      </c>
      <c r="AZ216" s="237"/>
      <c r="BA216" s="89" t="str">
        <f t="shared" si="124"/>
        <v/>
      </c>
      <c r="BB216" s="85"/>
      <c r="BC216" s="237"/>
      <c r="BD216" s="89" t="str">
        <f t="shared" si="125"/>
        <v/>
      </c>
      <c r="BE216" s="85"/>
      <c r="BF216" s="237" t="str">
        <f t="shared" si="126"/>
        <v/>
      </c>
      <c r="BG216" s="85"/>
      <c r="BH216" s="85"/>
      <c r="BI216" s="85"/>
      <c r="BJ216" s="85"/>
      <c r="BK216" s="237"/>
      <c r="BL216" s="237"/>
      <c r="BM216" s="412"/>
      <c r="BN216" s="412"/>
      <c r="BO216" s="85"/>
      <c r="BP216" s="85"/>
      <c r="BQ216" s="85"/>
      <c r="BR216" s="85"/>
      <c r="BS216" s="237"/>
      <c r="BT216" s="85"/>
      <c r="BU216" s="85"/>
      <c r="BV216" s="85"/>
      <c r="BW216" s="85"/>
      <c r="BX216" s="85"/>
      <c r="BY216" s="85"/>
      <c r="BZ216" s="85" t="str">
        <f t="shared" si="127"/>
        <v/>
      </c>
      <c r="CA216" s="85"/>
      <c r="CB216" s="85"/>
      <c r="CC216" s="85" t="str">
        <f t="shared" si="128"/>
        <v/>
      </c>
      <c r="CD216" s="85"/>
      <c r="CE216" s="85" t="str">
        <f t="shared" si="129"/>
        <v/>
      </c>
      <c r="CF216" s="85"/>
      <c r="CG216" s="85" t="str">
        <f t="shared" si="130"/>
        <v/>
      </c>
      <c r="CH216" s="271"/>
      <c r="CI216" s="85" t="str">
        <f t="shared" si="131"/>
        <v/>
      </c>
      <c r="CJ216" s="85" t="str">
        <f t="shared" si="132"/>
        <v/>
      </c>
      <c r="CK216" s="85" t="str">
        <f t="shared" si="133"/>
        <v/>
      </c>
      <c r="CL216" s="85"/>
      <c r="CM216" s="85" t="str">
        <f t="shared" si="134"/>
        <v/>
      </c>
      <c r="CN216" s="238"/>
      <c r="CO216" s="238" t="s">
        <v>5304</v>
      </c>
      <c r="CP216" s="112"/>
      <c r="CQ216" s="112"/>
      <c r="CR216" s="133" t="str">
        <f t="shared" ca="1" si="135"/>
        <v/>
      </c>
      <c r="CS216" s="112"/>
      <c r="CT216" s="112"/>
      <c r="CU216" s="112"/>
      <c r="CV216" s="119"/>
    </row>
    <row r="217" spans="1:100" collapsed="1" x14ac:dyDescent="0.2">
      <c r="A217" s="237"/>
      <c r="B217" s="237"/>
      <c r="C217" s="89" t="str">
        <f t="shared" si="107"/>
        <v/>
      </c>
      <c r="D217" s="85"/>
      <c r="E217" s="85"/>
      <c r="F217" s="237"/>
      <c r="G217" s="237"/>
      <c r="H217" s="237"/>
      <c r="I217" s="237"/>
      <c r="J217" s="89" t="str">
        <f t="shared" si="108"/>
        <v/>
      </c>
      <c r="K217" s="85"/>
      <c r="L217" s="85"/>
      <c r="M217" s="85" t="str">
        <f t="shared" si="109"/>
        <v/>
      </c>
      <c r="N217" s="86"/>
      <c r="O217" s="89" t="str">
        <f t="shared" si="110"/>
        <v/>
      </c>
      <c r="P217" s="237"/>
      <c r="Q217" s="89" t="str">
        <f t="shared" si="111"/>
        <v/>
      </c>
      <c r="R217" s="237"/>
      <c r="S217" s="89" t="str">
        <f t="shared" si="112"/>
        <v/>
      </c>
      <c r="T217" s="85"/>
      <c r="U217" s="89" t="str">
        <f t="shared" si="113"/>
        <v/>
      </c>
      <c r="V217" s="409" t="str">
        <f t="shared" si="114"/>
        <v/>
      </c>
      <c r="W217" s="85"/>
      <c r="X217" s="89" t="str">
        <f t="shared" si="115"/>
        <v/>
      </c>
      <c r="Y217" s="237"/>
      <c r="Z217" s="89" t="str">
        <f t="shared" si="116"/>
        <v/>
      </c>
      <c r="AA217" s="237"/>
      <c r="AB217" s="85"/>
      <c r="AC217" s="85"/>
      <c r="AD217" s="237"/>
      <c r="AE217" s="89" t="str">
        <f t="shared" si="117"/>
        <v/>
      </c>
      <c r="AF217" s="85"/>
      <c r="AG217" s="85" t="str">
        <f t="shared" si="118"/>
        <v/>
      </c>
      <c r="AH217" s="237"/>
      <c r="AI217" s="237" t="str">
        <f t="shared" si="119"/>
        <v/>
      </c>
      <c r="AJ217" s="237"/>
      <c r="AK217" s="237"/>
      <c r="AL217" s="237" t="str">
        <f t="shared" si="120"/>
        <v/>
      </c>
      <c r="AM217" s="271"/>
      <c r="AN217" s="237"/>
      <c r="AO217" s="89" t="str">
        <f t="shared" si="121"/>
        <v/>
      </c>
      <c r="AP217" s="85"/>
      <c r="AQ217" s="85"/>
      <c r="AR217" s="410"/>
      <c r="AS217" s="237"/>
      <c r="AT217" s="89" t="str">
        <f t="shared" si="122"/>
        <v/>
      </c>
      <c r="AU217" s="85"/>
      <c r="AV217" s="85"/>
      <c r="AW217" s="411"/>
      <c r="AX217" s="237"/>
      <c r="AY217" s="237" t="str">
        <f t="shared" si="123"/>
        <v/>
      </c>
      <c r="AZ217" s="237"/>
      <c r="BA217" s="89" t="str">
        <f t="shared" si="124"/>
        <v/>
      </c>
      <c r="BB217" s="85"/>
      <c r="BC217" s="237"/>
      <c r="BD217" s="89" t="str">
        <f t="shared" si="125"/>
        <v/>
      </c>
      <c r="BE217" s="85"/>
      <c r="BF217" s="237" t="str">
        <f t="shared" si="126"/>
        <v/>
      </c>
      <c r="BG217" s="85"/>
      <c r="BH217" s="85"/>
      <c r="BI217" s="85"/>
      <c r="BJ217" s="85"/>
      <c r="BK217" s="237"/>
      <c r="BL217" s="237"/>
      <c r="BM217" s="412"/>
      <c r="BN217" s="412"/>
      <c r="BO217" s="85"/>
      <c r="BP217" s="85"/>
      <c r="BQ217" s="85"/>
      <c r="BR217" s="85"/>
      <c r="BS217" s="237"/>
      <c r="BT217" s="85"/>
      <c r="BU217" s="85"/>
      <c r="BV217" s="85"/>
      <c r="BW217" s="85"/>
      <c r="BX217" s="85"/>
      <c r="BY217" s="85"/>
      <c r="BZ217" s="85" t="str">
        <f t="shared" si="127"/>
        <v/>
      </c>
      <c r="CA217" s="85"/>
      <c r="CB217" s="85"/>
      <c r="CC217" s="85" t="str">
        <f t="shared" si="128"/>
        <v/>
      </c>
      <c r="CD217" s="85"/>
      <c r="CE217" s="85" t="str">
        <f t="shared" si="129"/>
        <v/>
      </c>
      <c r="CF217" s="85"/>
      <c r="CG217" s="85" t="str">
        <f t="shared" si="130"/>
        <v/>
      </c>
      <c r="CH217" s="271"/>
      <c r="CI217" s="85" t="str">
        <f t="shared" si="131"/>
        <v/>
      </c>
      <c r="CJ217" s="85" t="str">
        <f t="shared" si="132"/>
        <v/>
      </c>
      <c r="CK217" s="85" t="str">
        <f t="shared" si="133"/>
        <v/>
      </c>
      <c r="CL217" s="85"/>
      <c r="CM217" s="85" t="str">
        <f t="shared" si="134"/>
        <v/>
      </c>
      <c r="CN217" s="238"/>
      <c r="CO217" s="238" t="s">
        <v>5304</v>
      </c>
      <c r="CP217" s="112"/>
      <c r="CQ217" s="112"/>
      <c r="CR217" s="133" t="str">
        <f t="shared" ca="1" si="135"/>
        <v/>
      </c>
      <c r="CS217" s="112"/>
      <c r="CT217" s="112"/>
      <c r="CU217" s="112"/>
      <c r="CV217" s="119"/>
    </row>
    <row r="218" spans="1:100" collapsed="1" x14ac:dyDescent="0.2">
      <c r="A218" s="237"/>
      <c r="B218" s="237"/>
      <c r="C218" s="89" t="str">
        <f t="shared" si="107"/>
        <v/>
      </c>
      <c r="D218" s="85"/>
      <c r="E218" s="85"/>
      <c r="F218" s="237"/>
      <c r="G218" s="237"/>
      <c r="H218" s="237"/>
      <c r="I218" s="237"/>
      <c r="J218" s="89" t="str">
        <f t="shared" si="108"/>
        <v/>
      </c>
      <c r="K218" s="85"/>
      <c r="L218" s="85"/>
      <c r="M218" s="85" t="str">
        <f t="shared" si="109"/>
        <v/>
      </c>
      <c r="N218" s="86"/>
      <c r="O218" s="89" t="str">
        <f t="shared" si="110"/>
        <v/>
      </c>
      <c r="P218" s="237"/>
      <c r="Q218" s="89" t="str">
        <f t="shared" si="111"/>
        <v/>
      </c>
      <c r="R218" s="237"/>
      <c r="S218" s="89" t="str">
        <f t="shared" si="112"/>
        <v/>
      </c>
      <c r="T218" s="85"/>
      <c r="U218" s="89" t="str">
        <f t="shared" si="113"/>
        <v/>
      </c>
      <c r="V218" s="409" t="str">
        <f t="shared" si="114"/>
        <v/>
      </c>
      <c r="W218" s="85"/>
      <c r="X218" s="89" t="str">
        <f t="shared" si="115"/>
        <v/>
      </c>
      <c r="Y218" s="237"/>
      <c r="Z218" s="89" t="str">
        <f t="shared" si="116"/>
        <v/>
      </c>
      <c r="AA218" s="237"/>
      <c r="AB218" s="85"/>
      <c r="AC218" s="85"/>
      <c r="AD218" s="237"/>
      <c r="AE218" s="89" t="str">
        <f t="shared" si="117"/>
        <v/>
      </c>
      <c r="AF218" s="85"/>
      <c r="AG218" s="85" t="str">
        <f t="shared" si="118"/>
        <v/>
      </c>
      <c r="AH218" s="237"/>
      <c r="AI218" s="237" t="str">
        <f t="shared" si="119"/>
        <v/>
      </c>
      <c r="AJ218" s="237"/>
      <c r="AK218" s="237"/>
      <c r="AL218" s="237" t="str">
        <f t="shared" si="120"/>
        <v/>
      </c>
      <c r="AM218" s="271"/>
      <c r="AN218" s="237"/>
      <c r="AO218" s="89" t="str">
        <f t="shared" si="121"/>
        <v/>
      </c>
      <c r="AP218" s="85"/>
      <c r="AQ218" s="85"/>
      <c r="AR218" s="410"/>
      <c r="AS218" s="237"/>
      <c r="AT218" s="89" t="str">
        <f t="shared" si="122"/>
        <v/>
      </c>
      <c r="AU218" s="85"/>
      <c r="AV218" s="85"/>
      <c r="AW218" s="411"/>
      <c r="AX218" s="237"/>
      <c r="AY218" s="237" t="str">
        <f t="shared" si="123"/>
        <v/>
      </c>
      <c r="AZ218" s="237"/>
      <c r="BA218" s="89" t="str">
        <f t="shared" si="124"/>
        <v/>
      </c>
      <c r="BB218" s="85"/>
      <c r="BC218" s="237"/>
      <c r="BD218" s="89" t="str">
        <f t="shared" si="125"/>
        <v/>
      </c>
      <c r="BE218" s="85"/>
      <c r="BF218" s="237" t="str">
        <f t="shared" si="126"/>
        <v/>
      </c>
      <c r="BG218" s="85"/>
      <c r="BH218" s="85"/>
      <c r="BI218" s="85"/>
      <c r="BJ218" s="85"/>
      <c r="BK218" s="237"/>
      <c r="BL218" s="237"/>
      <c r="BM218" s="412"/>
      <c r="BN218" s="412"/>
      <c r="BO218" s="85"/>
      <c r="BP218" s="85"/>
      <c r="BQ218" s="85"/>
      <c r="BR218" s="85"/>
      <c r="BS218" s="237"/>
      <c r="BT218" s="85"/>
      <c r="BU218" s="85"/>
      <c r="BV218" s="85"/>
      <c r="BW218" s="85"/>
      <c r="BX218" s="85"/>
      <c r="BY218" s="85"/>
      <c r="BZ218" s="85" t="str">
        <f t="shared" si="127"/>
        <v/>
      </c>
      <c r="CA218" s="85"/>
      <c r="CB218" s="85"/>
      <c r="CC218" s="85" t="str">
        <f t="shared" si="128"/>
        <v/>
      </c>
      <c r="CD218" s="85"/>
      <c r="CE218" s="85" t="str">
        <f t="shared" si="129"/>
        <v/>
      </c>
      <c r="CF218" s="85"/>
      <c r="CG218" s="85" t="str">
        <f t="shared" si="130"/>
        <v/>
      </c>
      <c r="CH218" s="271"/>
      <c r="CI218" s="85" t="str">
        <f t="shared" si="131"/>
        <v/>
      </c>
      <c r="CJ218" s="85" t="str">
        <f t="shared" si="132"/>
        <v/>
      </c>
      <c r="CK218" s="85" t="str">
        <f t="shared" si="133"/>
        <v/>
      </c>
      <c r="CL218" s="85"/>
      <c r="CM218" s="85" t="str">
        <f t="shared" si="134"/>
        <v/>
      </c>
      <c r="CN218" s="238"/>
      <c r="CO218" s="238" t="s">
        <v>5304</v>
      </c>
      <c r="CP218" s="112"/>
      <c r="CQ218" s="112"/>
      <c r="CR218" s="133" t="str">
        <f t="shared" ca="1" si="135"/>
        <v/>
      </c>
      <c r="CS218" s="112"/>
      <c r="CT218" s="112"/>
      <c r="CU218" s="112"/>
      <c r="CV218" s="119"/>
    </row>
    <row r="219" spans="1:100" collapsed="1" x14ac:dyDescent="0.2">
      <c r="A219" s="237"/>
      <c r="B219" s="237"/>
      <c r="C219" s="89" t="str">
        <f t="shared" si="107"/>
        <v/>
      </c>
      <c r="D219" s="85"/>
      <c r="E219" s="85"/>
      <c r="F219" s="237"/>
      <c r="G219" s="237"/>
      <c r="H219" s="237"/>
      <c r="I219" s="237"/>
      <c r="J219" s="89" t="str">
        <f t="shared" si="108"/>
        <v/>
      </c>
      <c r="K219" s="85"/>
      <c r="L219" s="85"/>
      <c r="M219" s="85" t="str">
        <f t="shared" si="109"/>
        <v/>
      </c>
      <c r="N219" s="86"/>
      <c r="O219" s="89" t="str">
        <f t="shared" si="110"/>
        <v/>
      </c>
      <c r="P219" s="237"/>
      <c r="Q219" s="89" t="str">
        <f t="shared" si="111"/>
        <v/>
      </c>
      <c r="R219" s="237"/>
      <c r="S219" s="89" t="str">
        <f t="shared" si="112"/>
        <v/>
      </c>
      <c r="T219" s="85"/>
      <c r="U219" s="89" t="str">
        <f t="shared" si="113"/>
        <v/>
      </c>
      <c r="V219" s="409" t="str">
        <f t="shared" si="114"/>
        <v/>
      </c>
      <c r="W219" s="85"/>
      <c r="X219" s="89" t="str">
        <f t="shared" si="115"/>
        <v/>
      </c>
      <c r="Y219" s="237"/>
      <c r="Z219" s="89" t="str">
        <f t="shared" si="116"/>
        <v/>
      </c>
      <c r="AA219" s="237"/>
      <c r="AB219" s="85"/>
      <c r="AC219" s="85"/>
      <c r="AD219" s="237"/>
      <c r="AE219" s="89" t="str">
        <f t="shared" si="117"/>
        <v/>
      </c>
      <c r="AF219" s="85"/>
      <c r="AG219" s="85" t="str">
        <f t="shared" si="118"/>
        <v/>
      </c>
      <c r="AH219" s="237"/>
      <c r="AI219" s="237" t="str">
        <f t="shared" si="119"/>
        <v/>
      </c>
      <c r="AJ219" s="237"/>
      <c r="AK219" s="237"/>
      <c r="AL219" s="237" t="str">
        <f t="shared" si="120"/>
        <v/>
      </c>
      <c r="AM219" s="271"/>
      <c r="AN219" s="237"/>
      <c r="AO219" s="89" t="str">
        <f t="shared" si="121"/>
        <v/>
      </c>
      <c r="AP219" s="85"/>
      <c r="AQ219" s="85"/>
      <c r="AR219" s="410"/>
      <c r="AS219" s="237"/>
      <c r="AT219" s="89" t="str">
        <f t="shared" si="122"/>
        <v/>
      </c>
      <c r="AU219" s="85"/>
      <c r="AV219" s="85"/>
      <c r="AW219" s="411"/>
      <c r="AX219" s="237"/>
      <c r="AY219" s="237" t="str">
        <f t="shared" si="123"/>
        <v/>
      </c>
      <c r="AZ219" s="237"/>
      <c r="BA219" s="89" t="str">
        <f t="shared" si="124"/>
        <v/>
      </c>
      <c r="BB219" s="85"/>
      <c r="BC219" s="237"/>
      <c r="BD219" s="89" t="str">
        <f t="shared" si="125"/>
        <v/>
      </c>
      <c r="BE219" s="85"/>
      <c r="BF219" s="237" t="str">
        <f t="shared" si="126"/>
        <v/>
      </c>
      <c r="BG219" s="85"/>
      <c r="BH219" s="85"/>
      <c r="BI219" s="85"/>
      <c r="BJ219" s="85"/>
      <c r="BK219" s="237"/>
      <c r="BL219" s="237"/>
      <c r="BM219" s="412"/>
      <c r="BN219" s="412"/>
      <c r="BO219" s="85"/>
      <c r="BP219" s="85"/>
      <c r="BQ219" s="85"/>
      <c r="BR219" s="85"/>
      <c r="BS219" s="237"/>
      <c r="BT219" s="85"/>
      <c r="BU219" s="85"/>
      <c r="BV219" s="85"/>
      <c r="BW219" s="85"/>
      <c r="BX219" s="85"/>
      <c r="BY219" s="85"/>
      <c r="BZ219" s="85" t="str">
        <f t="shared" si="127"/>
        <v/>
      </c>
      <c r="CA219" s="85"/>
      <c r="CB219" s="85"/>
      <c r="CC219" s="85" t="str">
        <f t="shared" si="128"/>
        <v/>
      </c>
      <c r="CD219" s="85"/>
      <c r="CE219" s="85" t="str">
        <f t="shared" si="129"/>
        <v/>
      </c>
      <c r="CF219" s="85"/>
      <c r="CG219" s="85" t="str">
        <f t="shared" si="130"/>
        <v/>
      </c>
      <c r="CH219" s="271"/>
      <c r="CI219" s="85" t="str">
        <f t="shared" si="131"/>
        <v/>
      </c>
      <c r="CJ219" s="85" t="str">
        <f t="shared" si="132"/>
        <v/>
      </c>
      <c r="CK219" s="85" t="str">
        <f t="shared" si="133"/>
        <v/>
      </c>
      <c r="CL219" s="85"/>
      <c r="CM219" s="85" t="str">
        <f t="shared" si="134"/>
        <v/>
      </c>
      <c r="CN219" s="238"/>
      <c r="CO219" s="238" t="s">
        <v>5304</v>
      </c>
      <c r="CP219" s="112"/>
      <c r="CQ219" s="112"/>
      <c r="CR219" s="133" t="str">
        <f t="shared" ca="1" si="135"/>
        <v/>
      </c>
      <c r="CS219" s="112"/>
      <c r="CT219" s="112"/>
      <c r="CU219" s="112"/>
      <c r="CV219" s="119"/>
    </row>
    <row r="220" spans="1:100" collapsed="1" x14ac:dyDescent="0.2">
      <c r="A220" s="237"/>
      <c r="B220" s="237"/>
      <c r="C220" s="89" t="str">
        <f t="shared" si="107"/>
        <v/>
      </c>
      <c r="D220" s="85"/>
      <c r="E220" s="85"/>
      <c r="F220" s="237"/>
      <c r="G220" s="237"/>
      <c r="H220" s="237"/>
      <c r="I220" s="237"/>
      <c r="J220" s="89" t="str">
        <f t="shared" si="108"/>
        <v/>
      </c>
      <c r="K220" s="85"/>
      <c r="L220" s="85"/>
      <c r="M220" s="85" t="str">
        <f t="shared" si="109"/>
        <v/>
      </c>
      <c r="N220" s="86"/>
      <c r="O220" s="89" t="str">
        <f t="shared" si="110"/>
        <v/>
      </c>
      <c r="P220" s="237"/>
      <c r="Q220" s="89" t="str">
        <f t="shared" si="111"/>
        <v/>
      </c>
      <c r="R220" s="237"/>
      <c r="S220" s="89" t="str">
        <f t="shared" si="112"/>
        <v/>
      </c>
      <c r="T220" s="85"/>
      <c r="U220" s="89" t="str">
        <f t="shared" si="113"/>
        <v/>
      </c>
      <c r="V220" s="409" t="str">
        <f t="shared" si="114"/>
        <v/>
      </c>
      <c r="W220" s="85"/>
      <c r="X220" s="89" t="str">
        <f t="shared" si="115"/>
        <v/>
      </c>
      <c r="Y220" s="237"/>
      <c r="Z220" s="89" t="str">
        <f t="shared" si="116"/>
        <v/>
      </c>
      <c r="AA220" s="237"/>
      <c r="AB220" s="85"/>
      <c r="AC220" s="85"/>
      <c r="AD220" s="237"/>
      <c r="AE220" s="89" t="str">
        <f t="shared" si="117"/>
        <v/>
      </c>
      <c r="AF220" s="85"/>
      <c r="AG220" s="85" t="str">
        <f t="shared" si="118"/>
        <v/>
      </c>
      <c r="AH220" s="237"/>
      <c r="AI220" s="237" t="str">
        <f t="shared" si="119"/>
        <v/>
      </c>
      <c r="AJ220" s="237"/>
      <c r="AK220" s="237"/>
      <c r="AL220" s="237" t="str">
        <f t="shared" si="120"/>
        <v/>
      </c>
      <c r="AM220" s="271"/>
      <c r="AN220" s="237"/>
      <c r="AO220" s="89" t="str">
        <f t="shared" si="121"/>
        <v/>
      </c>
      <c r="AP220" s="85"/>
      <c r="AQ220" s="85"/>
      <c r="AR220" s="410"/>
      <c r="AS220" s="237"/>
      <c r="AT220" s="89" t="str">
        <f t="shared" si="122"/>
        <v/>
      </c>
      <c r="AU220" s="85"/>
      <c r="AV220" s="85"/>
      <c r="AW220" s="411"/>
      <c r="AX220" s="237"/>
      <c r="AY220" s="237" t="str">
        <f t="shared" si="123"/>
        <v/>
      </c>
      <c r="AZ220" s="237"/>
      <c r="BA220" s="89" t="str">
        <f t="shared" si="124"/>
        <v/>
      </c>
      <c r="BB220" s="85"/>
      <c r="BC220" s="237"/>
      <c r="BD220" s="89" t="str">
        <f t="shared" si="125"/>
        <v/>
      </c>
      <c r="BE220" s="85"/>
      <c r="BF220" s="237" t="str">
        <f t="shared" si="126"/>
        <v/>
      </c>
      <c r="BG220" s="85"/>
      <c r="BH220" s="85"/>
      <c r="BI220" s="85"/>
      <c r="BJ220" s="85"/>
      <c r="BK220" s="237"/>
      <c r="BL220" s="237"/>
      <c r="BM220" s="412"/>
      <c r="BN220" s="412"/>
      <c r="BO220" s="85"/>
      <c r="BP220" s="85"/>
      <c r="BQ220" s="85"/>
      <c r="BR220" s="85"/>
      <c r="BS220" s="237"/>
      <c r="BT220" s="85"/>
      <c r="BU220" s="85"/>
      <c r="BV220" s="85"/>
      <c r="BW220" s="85"/>
      <c r="BX220" s="85"/>
      <c r="BY220" s="85"/>
      <c r="BZ220" s="85" t="str">
        <f t="shared" si="127"/>
        <v/>
      </c>
      <c r="CA220" s="85"/>
      <c r="CB220" s="85"/>
      <c r="CC220" s="85" t="str">
        <f t="shared" si="128"/>
        <v/>
      </c>
      <c r="CD220" s="85"/>
      <c r="CE220" s="85" t="str">
        <f t="shared" si="129"/>
        <v/>
      </c>
      <c r="CF220" s="85"/>
      <c r="CG220" s="85" t="str">
        <f t="shared" si="130"/>
        <v/>
      </c>
      <c r="CH220" s="271"/>
      <c r="CI220" s="85" t="str">
        <f t="shared" si="131"/>
        <v/>
      </c>
      <c r="CJ220" s="85" t="str">
        <f t="shared" si="132"/>
        <v/>
      </c>
      <c r="CK220" s="85" t="str">
        <f t="shared" si="133"/>
        <v/>
      </c>
      <c r="CL220" s="85"/>
      <c r="CM220" s="85" t="str">
        <f t="shared" si="134"/>
        <v/>
      </c>
      <c r="CN220" s="238"/>
      <c r="CO220" s="238" t="s">
        <v>5304</v>
      </c>
      <c r="CP220" s="112"/>
      <c r="CQ220" s="112"/>
      <c r="CR220" s="133" t="str">
        <f t="shared" ca="1" si="135"/>
        <v/>
      </c>
      <c r="CS220" s="112"/>
      <c r="CT220" s="112"/>
      <c r="CU220" s="112"/>
      <c r="CV220" s="119"/>
    </row>
    <row r="221" spans="1:100" collapsed="1" x14ac:dyDescent="0.2">
      <c r="A221" s="237"/>
      <c r="B221" s="237"/>
      <c r="C221" s="89" t="str">
        <f t="shared" si="107"/>
        <v/>
      </c>
      <c r="D221" s="85"/>
      <c r="E221" s="85"/>
      <c r="F221" s="237"/>
      <c r="G221" s="237"/>
      <c r="H221" s="237"/>
      <c r="I221" s="237"/>
      <c r="J221" s="89" t="str">
        <f t="shared" si="108"/>
        <v/>
      </c>
      <c r="K221" s="85"/>
      <c r="L221" s="85"/>
      <c r="M221" s="85" t="str">
        <f t="shared" si="109"/>
        <v/>
      </c>
      <c r="N221" s="86"/>
      <c r="O221" s="89" t="str">
        <f t="shared" si="110"/>
        <v/>
      </c>
      <c r="P221" s="237"/>
      <c r="Q221" s="89" t="str">
        <f t="shared" si="111"/>
        <v/>
      </c>
      <c r="R221" s="237"/>
      <c r="S221" s="89" t="str">
        <f t="shared" si="112"/>
        <v/>
      </c>
      <c r="T221" s="85"/>
      <c r="U221" s="89" t="str">
        <f t="shared" si="113"/>
        <v/>
      </c>
      <c r="V221" s="409" t="str">
        <f t="shared" si="114"/>
        <v/>
      </c>
      <c r="W221" s="85"/>
      <c r="X221" s="89" t="str">
        <f t="shared" si="115"/>
        <v/>
      </c>
      <c r="Y221" s="237"/>
      <c r="Z221" s="89" t="str">
        <f t="shared" si="116"/>
        <v/>
      </c>
      <c r="AA221" s="237"/>
      <c r="AB221" s="85"/>
      <c r="AC221" s="85"/>
      <c r="AD221" s="237"/>
      <c r="AE221" s="89" t="str">
        <f t="shared" si="117"/>
        <v/>
      </c>
      <c r="AF221" s="85"/>
      <c r="AG221" s="85" t="str">
        <f t="shared" si="118"/>
        <v/>
      </c>
      <c r="AH221" s="237"/>
      <c r="AI221" s="237" t="str">
        <f t="shared" si="119"/>
        <v/>
      </c>
      <c r="AJ221" s="237"/>
      <c r="AK221" s="237"/>
      <c r="AL221" s="237" t="str">
        <f t="shared" si="120"/>
        <v/>
      </c>
      <c r="AM221" s="271"/>
      <c r="AN221" s="237"/>
      <c r="AO221" s="89" t="str">
        <f t="shared" si="121"/>
        <v/>
      </c>
      <c r="AP221" s="85"/>
      <c r="AQ221" s="85"/>
      <c r="AR221" s="410"/>
      <c r="AS221" s="237"/>
      <c r="AT221" s="89" t="str">
        <f t="shared" si="122"/>
        <v/>
      </c>
      <c r="AU221" s="85"/>
      <c r="AV221" s="85"/>
      <c r="AW221" s="411"/>
      <c r="AX221" s="237"/>
      <c r="AY221" s="237" t="str">
        <f t="shared" si="123"/>
        <v/>
      </c>
      <c r="AZ221" s="237"/>
      <c r="BA221" s="89" t="str">
        <f t="shared" si="124"/>
        <v/>
      </c>
      <c r="BB221" s="85"/>
      <c r="BC221" s="237"/>
      <c r="BD221" s="89" t="str">
        <f t="shared" si="125"/>
        <v/>
      </c>
      <c r="BE221" s="85"/>
      <c r="BF221" s="237" t="str">
        <f t="shared" si="126"/>
        <v/>
      </c>
      <c r="BG221" s="85"/>
      <c r="BH221" s="85"/>
      <c r="BI221" s="85"/>
      <c r="BJ221" s="85"/>
      <c r="BK221" s="237"/>
      <c r="BL221" s="237"/>
      <c r="BM221" s="412"/>
      <c r="BN221" s="412"/>
      <c r="BO221" s="85"/>
      <c r="BP221" s="85"/>
      <c r="BQ221" s="85"/>
      <c r="BR221" s="85"/>
      <c r="BS221" s="237"/>
      <c r="BT221" s="85"/>
      <c r="BU221" s="85"/>
      <c r="BV221" s="85"/>
      <c r="BW221" s="85"/>
      <c r="BX221" s="85"/>
      <c r="BY221" s="85"/>
      <c r="BZ221" s="85" t="str">
        <f t="shared" si="127"/>
        <v/>
      </c>
      <c r="CA221" s="85"/>
      <c r="CB221" s="85"/>
      <c r="CC221" s="85" t="str">
        <f t="shared" si="128"/>
        <v/>
      </c>
      <c r="CD221" s="85"/>
      <c r="CE221" s="85" t="str">
        <f t="shared" si="129"/>
        <v/>
      </c>
      <c r="CF221" s="85"/>
      <c r="CG221" s="85" t="str">
        <f t="shared" si="130"/>
        <v/>
      </c>
      <c r="CH221" s="271"/>
      <c r="CI221" s="85" t="str">
        <f t="shared" si="131"/>
        <v/>
      </c>
      <c r="CJ221" s="85" t="str">
        <f t="shared" si="132"/>
        <v/>
      </c>
      <c r="CK221" s="85" t="str">
        <f t="shared" si="133"/>
        <v/>
      </c>
      <c r="CL221" s="85"/>
      <c r="CM221" s="85" t="str">
        <f t="shared" si="134"/>
        <v/>
      </c>
      <c r="CN221" s="238"/>
      <c r="CO221" s="238" t="s">
        <v>5304</v>
      </c>
      <c r="CP221" s="112"/>
      <c r="CQ221" s="112"/>
      <c r="CR221" s="133" t="str">
        <f t="shared" ca="1" si="135"/>
        <v/>
      </c>
      <c r="CS221" s="112"/>
      <c r="CT221" s="112"/>
      <c r="CU221" s="112"/>
      <c r="CV221" s="119"/>
    </row>
    <row r="222" spans="1:100" collapsed="1" x14ac:dyDescent="0.2">
      <c r="A222" s="237"/>
      <c r="B222" s="237"/>
      <c r="C222" s="89" t="str">
        <f t="shared" si="107"/>
        <v/>
      </c>
      <c r="D222" s="85"/>
      <c r="E222" s="85"/>
      <c r="F222" s="237"/>
      <c r="G222" s="237"/>
      <c r="H222" s="237"/>
      <c r="I222" s="237"/>
      <c r="J222" s="89" t="str">
        <f t="shared" si="108"/>
        <v/>
      </c>
      <c r="K222" s="85"/>
      <c r="L222" s="85"/>
      <c r="M222" s="85" t="str">
        <f t="shared" si="109"/>
        <v/>
      </c>
      <c r="N222" s="86"/>
      <c r="O222" s="89" t="str">
        <f t="shared" si="110"/>
        <v/>
      </c>
      <c r="P222" s="237"/>
      <c r="Q222" s="89" t="str">
        <f t="shared" si="111"/>
        <v/>
      </c>
      <c r="R222" s="237"/>
      <c r="S222" s="89" t="str">
        <f t="shared" si="112"/>
        <v/>
      </c>
      <c r="T222" s="85"/>
      <c r="U222" s="89" t="str">
        <f t="shared" si="113"/>
        <v/>
      </c>
      <c r="V222" s="409" t="str">
        <f t="shared" si="114"/>
        <v/>
      </c>
      <c r="W222" s="85"/>
      <c r="X222" s="89" t="str">
        <f t="shared" si="115"/>
        <v/>
      </c>
      <c r="Y222" s="237"/>
      <c r="Z222" s="89" t="str">
        <f t="shared" si="116"/>
        <v/>
      </c>
      <c r="AA222" s="237"/>
      <c r="AB222" s="85"/>
      <c r="AC222" s="85"/>
      <c r="AD222" s="237"/>
      <c r="AE222" s="89" t="str">
        <f t="shared" si="117"/>
        <v/>
      </c>
      <c r="AF222" s="85"/>
      <c r="AG222" s="85" t="str">
        <f t="shared" si="118"/>
        <v/>
      </c>
      <c r="AH222" s="237"/>
      <c r="AI222" s="237" t="str">
        <f t="shared" si="119"/>
        <v/>
      </c>
      <c r="AJ222" s="237"/>
      <c r="AK222" s="237"/>
      <c r="AL222" s="237" t="str">
        <f t="shared" si="120"/>
        <v/>
      </c>
      <c r="AM222" s="271"/>
      <c r="AN222" s="237"/>
      <c r="AO222" s="89" t="str">
        <f t="shared" si="121"/>
        <v/>
      </c>
      <c r="AP222" s="85"/>
      <c r="AQ222" s="85"/>
      <c r="AR222" s="410"/>
      <c r="AS222" s="237"/>
      <c r="AT222" s="89" t="str">
        <f t="shared" si="122"/>
        <v/>
      </c>
      <c r="AU222" s="85"/>
      <c r="AV222" s="85"/>
      <c r="AW222" s="411"/>
      <c r="AX222" s="237"/>
      <c r="AY222" s="237" t="str">
        <f t="shared" si="123"/>
        <v/>
      </c>
      <c r="AZ222" s="237"/>
      <c r="BA222" s="89" t="str">
        <f t="shared" si="124"/>
        <v/>
      </c>
      <c r="BB222" s="85"/>
      <c r="BC222" s="237"/>
      <c r="BD222" s="89" t="str">
        <f t="shared" si="125"/>
        <v/>
      </c>
      <c r="BE222" s="85"/>
      <c r="BF222" s="237" t="str">
        <f t="shared" si="126"/>
        <v/>
      </c>
      <c r="BG222" s="85"/>
      <c r="BH222" s="85"/>
      <c r="BI222" s="85"/>
      <c r="BJ222" s="85"/>
      <c r="BK222" s="237"/>
      <c r="BL222" s="237"/>
      <c r="BM222" s="412"/>
      <c r="BN222" s="412"/>
      <c r="BO222" s="85"/>
      <c r="BP222" s="85"/>
      <c r="BQ222" s="85"/>
      <c r="BR222" s="85"/>
      <c r="BS222" s="237"/>
      <c r="BT222" s="85"/>
      <c r="BU222" s="85"/>
      <c r="BV222" s="85"/>
      <c r="BW222" s="85"/>
      <c r="BX222" s="85"/>
      <c r="BY222" s="85"/>
      <c r="BZ222" s="85" t="str">
        <f t="shared" si="127"/>
        <v/>
      </c>
      <c r="CA222" s="85"/>
      <c r="CB222" s="85"/>
      <c r="CC222" s="85" t="str">
        <f t="shared" si="128"/>
        <v/>
      </c>
      <c r="CD222" s="85"/>
      <c r="CE222" s="85" t="str">
        <f t="shared" si="129"/>
        <v/>
      </c>
      <c r="CF222" s="85"/>
      <c r="CG222" s="85" t="str">
        <f t="shared" si="130"/>
        <v/>
      </c>
      <c r="CH222" s="271"/>
      <c r="CI222" s="85" t="str">
        <f t="shared" si="131"/>
        <v/>
      </c>
      <c r="CJ222" s="85" t="str">
        <f t="shared" si="132"/>
        <v/>
      </c>
      <c r="CK222" s="85" t="str">
        <f t="shared" si="133"/>
        <v/>
      </c>
      <c r="CL222" s="85"/>
      <c r="CM222" s="85" t="str">
        <f t="shared" si="134"/>
        <v/>
      </c>
      <c r="CN222" s="238"/>
      <c r="CO222" s="238" t="s">
        <v>5304</v>
      </c>
      <c r="CP222" s="112"/>
      <c r="CQ222" s="112"/>
      <c r="CR222" s="133" t="str">
        <f t="shared" ca="1" si="135"/>
        <v/>
      </c>
      <c r="CS222" s="112"/>
      <c r="CT222" s="112"/>
      <c r="CU222" s="112"/>
      <c r="CV222" s="119"/>
    </row>
    <row r="223" spans="1:100" collapsed="1" x14ac:dyDescent="0.2">
      <c r="A223" s="237"/>
      <c r="B223" s="237"/>
      <c r="C223" s="89" t="str">
        <f t="shared" si="107"/>
        <v/>
      </c>
      <c r="D223" s="85"/>
      <c r="E223" s="85"/>
      <c r="F223" s="237"/>
      <c r="G223" s="237"/>
      <c r="H223" s="237"/>
      <c r="I223" s="237"/>
      <c r="J223" s="89" t="str">
        <f t="shared" si="108"/>
        <v/>
      </c>
      <c r="K223" s="85"/>
      <c r="L223" s="85"/>
      <c r="M223" s="85" t="str">
        <f t="shared" si="109"/>
        <v/>
      </c>
      <c r="N223" s="86"/>
      <c r="O223" s="89" t="str">
        <f t="shared" si="110"/>
        <v/>
      </c>
      <c r="P223" s="237"/>
      <c r="Q223" s="89" t="str">
        <f t="shared" si="111"/>
        <v/>
      </c>
      <c r="R223" s="237"/>
      <c r="S223" s="89" t="str">
        <f t="shared" si="112"/>
        <v/>
      </c>
      <c r="T223" s="85"/>
      <c r="U223" s="89" t="str">
        <f t="shared" si="113"/>
        <v/>
      </c>
      <c r="V223" s="409" t="str">
        <f t="shared" si="114"/>
        <v/>
      </c>
      <c r="W223" s="85"/>
      <c r="X223" s="89" t="str">
        <f t="shared" si="115"/>
        <v/>
      </c>
      <c r="Y223" s="237"/>
      <c r="Z223" s="89" t="str">
        <f t="shared" si="116"/>
        <v/>
      </c>
      <c r="AA223" s="237"/>
      <c r="AB223" s="85"/>
      <c r="AC223" s="85"/>
      <c r="AD223" s="237"/>
      <c r="AE223" s="89" t="str">
        <f t="shared" si="117"/>
        <v/>
      </c>
      <c r="AF223" s="85"/>
      <c r="AG223" s="85" t="str">
        <f t="shared" si="118"/>
        <v/>
      </c>
      <c r="AH223" s="237"/>
      <c r="AI223" s="237" t="str">
        <f t="shared" si="119"/>
        <v/>
      </c>
      <c r="AJ223" s="237"/>
      <c r="AK223" s="237"/>
      <c r="AL223" s="237" t="str">
        <f t="shared" si="120"/>
        <v/>
      </c>
      <c r="AM223" s="271"/>
      <c r="AN223" s="237"/>
      <c r="AO223" s="89" t="str">
        <f t="shared" si="121"/>
        <v/>
      </c>
      <c r="AP223" s="85"/>
      <c r="AQ223" s="85"/>
      <c r="AR223" s="410"/>
      <c r="AS223" s="237"/>
      <c r="AT223" s="89" t="str">
        <f t="shared" si="122"/>
        <v/>
      </c>
      <c r="AU223" s="85"/>
      <c r="AV223" s="85"/>
      <c r="AW223" s="411"/>
      <c r="AX223" s="237"/>
      <c r="AY223" s="237" t="str">
        <f t="shared" si="123"/>
        <v/>
      </c>
      <c r="AZ223" s="237"/>
      <c r="BA223" s="89" t="str">
        <f t="shared" si="124"/>
        <v/>
      </c>
      <c r="BB223" s="85"/>
      <c r="BC223" s="237"/>
      <c r="BD223" s="89" t="str">
        <f t="shared" si="125"/>
        <v/>
      </c>
      <c r="BE223" s="85"/>
      <c r="BF223" s="237" t="str">
        <f t="shared" si="126"/>
        <v/>
      </c>
      <c r="BG223" s="85"/>
      <c r="BH223" s="85"/>
      <c r="BI223" s="85"/>
      <c r="BJ223" s="85"/>
      <c r="BK223" s="237"/>
      <c r="BL223" s="237"/>
      <c r="BM223" s="412"/>
      <c r="BN223" s="412"/>
      <c r="BO223" s="85"/>
      <c r="BP223" s="85"/>
      <c r="BQ223" s="85"/>
      <c r="BR223" s="85"/>
      <c r="BS223" s="237"/>
      <c r="BT223" s="85"/>
      <c r="BU223" s="85"/>
      <c r="BV223" s="85"/>
      <c r="BW223" s="85"/>
      <c r="BX223" s="85"/>
      <c r="BY223" s="85"/>
      <c r="BZ223" s="85" t="str">
        <f t="shared" si="127"/>
        <v/>
      </c>
      <c r="CA223" s="85"/>
      <c r="CB223" s="85"/>
      <c r="CC223" s="85" t="str">
        <f t="shared" si="128"/>
        <v/>
      </c>
      <c r="CD223" s="85"/>
      <c r="CE223" s="85" t="str">
        <f t="shared" si="129"/>
        <v/>
      </c>
      <c r="CF223" s="85"/>
      <c r="CG223" s="85" t="str">
        <f t="shared" si="130"/>
        <v/>
      </c>
      <c r="CH223" s="271"/>
      <c r="CI223" s="85" t="str">
        <f t="shared" si="131"/>
        <v/>
      </c>
      <c r="CJ223" s="85" t="str">
        <f t="shared" si="132"/>
        <v/>
      </c>
      <c r="CK223" s="85" t="str">
        <f t="shared" si="133"/>
        <v/>
      </c>
      <c r="CL223" s="85"/>
      <c r="CM223" s="85" t="str">
        <f t="shared" si="134"/>
        <v/>
      </c>
      <c r="CN223" s="238"/>
      <c r="CO223" s="238" t="s">
        <v>5304</v>
      </c>
      <c r="CP223" s="112"/>
      <c r="CQ223" s="112"/>
      <c r="CR223" s="133" t="str">
        <f t="shared" ca="1" si="135"/>
        <v/>
      </c>
      <c r="CS223" s="112"/>
      <c r="CT223" s="112"/>
      <c r="CU223" s="112"/>
      <c r="CV223" s="119"/>
    </row>
    <row r="224" spans="1:100" collapsed="1" x14ac:dyDescent="0.2">
      <c r="A224" s="237"/>
      <c r="B224" s="237"/>
      <c r="C224" s="89" t="str">
        <f t="shared" si="107"/>
        <v/>
      </c>
      <c r="D224" s="85"/>
      <c r="E224" s="85"/>
      <c r="F224" s="237"/>
      <c r="G224" s="237"/>
      <c r="H224" s="237"/>
      <c r="I224" s="237"/>
      <c r="J224" s="89" t="str">
        <f t="shared" si="108"/>
        <v/>
      </c>
      <c r="K224" s="85"/>
      <c r="L224" s="85"/>
      <c r="M224" s="85" t="str">
        <f t="shared" si="109"/>
        <v/>
      </c>
      <c r="N224" s="86"/>
      <c r="O224" s="89" t="str">
        <f t="shared" si="110"/>
        <v/>
      </c>
      <c r="P224" s="237"/>
      <c r="Q224" s="89" t="str">
        <f t="shared" si="111"/>
        <v/>
      </c>
      <c r="R224" s="237"/>
      <c r="S224" s="89" t="str">
        <f t="shared" si="112"/>
        <v/>
      </c>
      <c r="T224" s="85"/>
      <c r="U224" s="89" t="str">
        <f t="shared" si="113"/>
        <v/>
      </c>
      <c r="V224" s="409" t="str">
        <f t="shared" si="114"/>
        <v/>
      </c>
      <c r="W224" s="85"/>
      <c r="X224" s="89" t="str">
        <f t="shared" si="115"/>
        <v/>
      </c>
      <c r="Y224" s="237"/>
      <c r="Z224" s="89" t="str">
        <f t="shared" si="116"/>
        <v/>
      </c>
      <c r="AA224" s="237"/>
      <c r="AB224" s="85"/>
      <c r="AC224" s="85"/>
      <c r="AD224" s="237"/>
      <c r="AE224" s="89" t="str">
        <f t="shared" si="117"/>
        <v/>
      </c>
      <c r="AF224" s="85"/>
      <c r="AG224" s="85" t="str">
        <f t="shared" si="118"/>
        <v/>
      </c>
      <c r="AH224" s="237"/>
      <c r="AI224" s="237" t="str">
        <f t="shared" si="119"/>
        <v/>
      </c>
      <c r="AJ224" s="237"/>
      <c r="AK224" s="237"/>
      <c r="AL224" s="237" t="str">
        <f t="shared" si="120"/>
        <v/>
      </c>
      <c r="AM224" s="271"/>
      <c r="AN224" s="237"/>
      <c r="AO224" s="89" t="str">
        <f t="shared" si="121"/>
        <v/>
      </c>
      <c r="AP224" s="85"/>
      <c r="AQ224" s="85"/>
      <c r="AR224" s="410"/>
      <c r="AS224" s="237"/>
      <c r="AT224" s="89" t="str">
        <f t="shared" si="122"/>
        <v/>
      </c>
      <c r="AU224" s="85"/>
      <c r="AV224" s="85"/>
      <c r="AW224" s="411"/>
      <c r="AX224" s="237"/>
      <c r="AY224" s="237" t="str">
        <f t="shared" si="123"/>
        <v/>
      </c>
      <c r="AZ224" s="237"/>
      <c r="BA224" s="89" t="str">
        <f t="shared" si="124"/>
        <v/>
      </c>
      <c r="BB224" s="85"/>
      <c r="BC224" s="237"/>
      <c r="BD224" s="89" t="str">
        <f t="shared" si="125"/>
        <v/>
      </c>
      <c r="BE224" s="85"/>
      <c r="BF224" s="237" t="str">
        <f t="shared" si="126"/>
        <v/>
      </c>
      <c r="BG224" s="85"/>
      <c r="BH224" s="85"/>
      <c r="BI224" s="85"/>
      <c r="BJ224" s="85"/>
      <c r="BK224" s="237"/>
      <c r="BL224" s="237"/>
      <c r="BM224" s="412"/>
      <c r="BN224" s="412"/>
      <c r="BO224" s="85"/>
      <c r="BP224" s="85"/>
      <c r="BQ224" s="85"/>
      <c r="BR224" s="85"/>
      <c r="BS224" s="237"/>
      <c r="BT224" s="85"/>
      <c r="BU224" s="85"/>
      <c r="BV224" s="85"/>
      <c r="BW224" s="85"/>
      <c r="BX224" s="85"/>
      <c r="BY224" s="85"/>
      <c r="BZ224" s="85" t="str">
        <f t="shared" si="127"/>
        <v/>
      </c>
      <c r="CA224" s="85"/>
      <c r="CB224" s="85"/>
      <c r="CC224" s="85" t="str">
        <f t="shared" si="128"/>
        <v/>
      </c>
      <c r="CD224" s="85"/>
      <c r="CE224" s="85" t="str">
        <f t="shared" si="129"/>
        <v/>
      </c>
      <c r="CF224" s="85"/>
      <c r="CG224" s="85" t="str">
        <f t="shared" si="130"/>
        <v/>
      </c>
      <c r="CH224" s="271"/>
      <c r="CI224" s="85" t="str">
        <f t="shared" si="131"/>
        <v/>
      </c>
      <c r="CJ224" s="85" t="str">
        <f t="shared" si="132"/>
        <v/>
      </c>
      <c r="CK224" s="85" t="str">
        <f t="shared" si="133"/>
        <v/>
      </c>
      <c r="CL224" s="85"/>
      <c r="CM224" s="85" t="str">
        <f t="shared" si="134"/>
        <v/>
      </c>
      <c r="CN224" s="238"/>
      <c r="CO224" s="238" t="s">
        <v>5304</v>
      </c>
      <c r="CP224" s="112"/>
      <c r="CQ224" s="112"/>
      <c r="CR224" s="133" t="str">
        <f t="shared" ca="1" si="135"/>
        <v/>
      </c>
      <c r="CS224" s="112"/>
      <c r="CT224" s="112"/>
      <c r="CU224" s="112"/>
      <c r="CV224" s="119"/>
    </row>
    <row r="225" spans="1:100" collapsed="1" x14ac:dyDescent="0.2">
      <c r="A225" s="237"/>
      <c r="B225" s="237"/>
      <c r="C225" s="89" t="str">
        <f t="shared" si="107"/>
        <v/>
      </c>
      <c r="D225" s="85"/>
      <c r="E225" s="85"/>
      <c r="F225" s="237"/>
      <c r="G225" s="237"/>
      <c r="H225" s="237"/>
      <c r="I225" s="237"/>
      <c r="J225" s="89" t="str">
        <f t="shared" si="108"/>
        <v/>
      </c>
      <c r="K225" s="85"/>
      <c r="L225" s="85"/>
      <c r="M225" s="85" t="str">
        <f t="shared" si="109"/>
        <v/>
      </c>
      <c r="N225" s="86"/>
      <c r="O225" s="89" t="str">
        <f t="shared" si="110"/>
        <v/>
      </c>
      <c r="P225" s="237"/>
      <c r="Q225" s="89" t="str">
        <f t="shared" si="111"/>
        <v/>
      </c>
      <c r="R225" s="237"/>
      <c r="S225" s="89" t="str">
        <f t="shared" si="112"/>
        <v/>
      </c>
      <c r="T225" s="85"/>
      <c r="U225" s="89" t="str">
        <f t="shared" si="113"/>
        <v/>
      </c>
      <c r="V225" s="409" t="str">
        <f t="shared" si="114"/>
        <v/>
      </c>
      <c r="W225" s="85"/>
      <c r="X225" s="89" t="str">
        <f t="shared" si="115"/>
        <v/>
      </c>
      <c r="Y225" s="237"/>
      <c r="Z225" s="89" t="str">
        <f t="shared" si="116"/>
        <v/>
      </c>
      <c r="AA225" s="237"/>
      <c r="AB225" s="85"/>
      <c r="AC225" s="85"/>
      <c r="AD225" s="237"/>
      <c r="AE225" s="89" t="str">
        <f t="shared" si="117"/>
        <v/>
      </c>
      <c r="AF225" s="85"/>
      <c r="AG225" s="85" t="str">
        <f t="shared" si="118"/>
        <v/>
      </c>
      <c r="AH225" s="237"/>
      <c r="AI225" s="237" t="str">
        <f t="shared" si="119"/>
        <v/>
      </c>
      <c r="AJ225" s="237"/>
      <c r="AK225" s="237"/>
      <c r="AL225" s="237" t="str">
        <f t="shared" si="120"/>
        <v/>
      </c>
      <c r="AM225" s="271"/>
      <c r="AN225" s="237"/>
      <c r="AO225" s="89" t="str">
        <f t="shared" si="121"/>
        <v/>
      </c>
      <c r="AP225" s="85"/>
      <c r="AQ225" s="85"/>
      <c r="AR225" s="410"/>
      <c r="AS225" s="237"/>
      <c r="AT225" s="89" t="str">
        <f t="shared" si="122"/>
        <v/>
      </c>
      <c r="AU225" s="85"/>
      <c r="AV225" s="85"/>
      <c r="AW225" s="411"/>
      <c r="AX225" s="237"/>
      <c r="AY225" s="237" t="str">
        <f t="shared" si="123"/>
        <v/>
      </c>
      <c r="AZ225" s="237"/>
      <c r="BA225" s="89" t="str">
        <f t="shared" si="124"/>
        <v/>
      </c>
      <c r="BB225" s="85"/>
      <c r="BC225" s="237"/>
      <c r="BD225" s="89" t="str">
        <f t="shared" si="125"/>
        <v/>
      </c>
      <c r="BE225" s="85"/>
      <c r="BF225" s="237" t="str">
        <f t="shared" si="126"/>
        <v/>
      </c>
      <c r="BG225" s="85"/>
      <c r="BH225" s="85"/>
      <c r="BI225" s="85"/>
      <c r="BJ225" s="85"/>
      <c r="BK225" s="237"/>
      <c r="BL225" s="237"/>
      <c r="BM225" s="412"/>
      <c r="BN225" s="412"/>
      <c r="BO225" s="85"/>
      <c r="BP225" s="85"/>
      <c r="BQ225" s="85"/>
      <c r="BR225" s="85"/>
      <c r="BS225" s="237"/>
      <c r="BT225" s="85"/>
      <c r="BU225" s="85"/>
      <c r="BV225" s="85"/>
      <c r="BW225" s="85"/>
      <c r="BX225" s="85"/>
      <c r="BY225" s="85"/>
      <c r="BZ225" s="85" t="str">
        <f t="shared" si="127"/>
        <v/>
      </c>
      <c r="CA225" s="85"/>
      <c r="CB225" s="85"/>
      <c r="CC225" s="85" t="str">
        <f t="shared" si="128"/>
        <v/>
      </c>
      <c r="CD225" s="85"/>
      <c r="CE225" s="85" t="str">
        <f t="shared" si="129"/>
        <v/>
      </c>
      <c r="CF225" s="85"/>
      <c r="CG225" s="85" t="str">
        <f t="shared" si="130"/>
        <v/>
      </c>
      <c r="CH225" s="271"/>
      <c r="CI225" s="85" t="str">
        <f t="shared" si="131"/>
        <v/>
      </c>
      <c r="CJ225" s="85" t="str">
        <f t="shared" si="132"/>
        <v/>
      </c>
      <c r="CK225" s="85" t="str">
        <f t="shared" si="133"/>
        <v/>
      </c>
      <c r="CL225" s="85"/>
      <c r="CM225" s="85" t="str">
        <f t="shared" si="134"/>
        <v/>
      </c>
      <c r="CN225" s="238"/>
      <c r="CO225" s="238" t="s">
        <v>5304</v>
      </c>
      <c r="CP225" s="112"/>
      <c r="CQ225" s="112"/>
      <c r="CR225" s="133" t="str">
        <f t="shared" ca="1" si="135"/>
        <v/>
      </c>
      <c r="CS225" s="112"/>
      <c r="CT225" s="112"/>
      <c r="CU225" s="112"/>
      <c r="CV225" s="119"/>
    </row>
    <row r="226" spans="1:100" collapsed="1" x14ac:dyDescent="0.2">
      <c r="A226" s="237"/>
      <c r="B226" s="237"/>
      <c r="C226" s="89" t="str">
        <f t="shared" si="107"/>
        <v/>
      </c>
      <c r="D226" s="85"/>
      <c r="E226" s="85"/>
      <c r="F226" s="237"/>
      <c r="G226" s="237"/>
      <c r="H226" s="237"/>
      <c r="I226" s="237"/>
      <c r="J226" s="89" t="str">
        <f t="shared" si="108"/>
        <v/>
      </c>
      <c r="K226" s="85"/>
      <c r="L226" s="85"/>
      <c r="M226" s="85" t="str">
        <f t="shared" si="109"/>
        <v/>
      </c>
      <c r="N226" s="86"/>
      <c r="O226" s="89" t="str">
        <f t="shared" si="110"/>
        <v/>
      </c>
      <c r="P226" s="237"/>
      <c r="Q226" s="89" t="str">
        <f t="shared" si="111"/>
        <v/>
      </c>
      <c r="R226" s="237"/>
      <c r="S226" s="89" t="str">
        <f t="shared" si="112"/>
        <v/>
      </c>
      <c r="T226" s="85"/>
      <c r="U226" s="89" t="str">
        <f t="shared" si="113"/>
        <v/>
      </c>
      <c r="V226" s="409" t="str">
        <f t="shared" si="114"/>
        <v/>
      </c>
      <c r="W226" s="85"/>
      <c r="X226" s="89" t="str">
        <f t="shared" si="115"/>
        <v/>
      </c>
      <c r="Y226" s="237"/>
      <c r="Z226" s="89" t="str">
        <f t="shared" si="116"/>
        <v/>
      </c>
      <c r="AA226" s="237"/>
      <c r="AB226" s="85"/>
      <c r="AC226" s="85"/>
      <c r="AD226" s="237"/>
      <c r="AE226" s="89" t="str">
        <f t="shared" si="117"/>
        <v/>
      </c>
      <c r="AF226" s="85"/>
      <c r="AG226" s="85" t="str">
        <f t="shared" si="118"/>
        <v/>
      </c>
      <c r="AH226" s="237"/>
      <c r="AI226" s="237" t="str">
        <f t="shared" si="119"/>
        <v/>
      </c>
      <c r="AJ226" s="237"/>
      <c r="AK226" s="237"/>
      <c r="AL226" s="237" t="str">
        <f t="shared" si="120"/>
        <v/>
      </c>
      <c r="AM226" s="271"/>
      <c r="AN226" s="237"/>
      <c r="AO226" s="89" t="str">
        <f t="shared" si="121"/>
        <v/>
      </c>
      <c r="AP226" s="85"/>
      <c r="AQ226" s="85"/>
      <c r="AR226" s="410"/>
      <c r="AS226" s="237"/>
      <c r="AT226" s="89" t="str">
        <f t="shared" si="122"/>
        <v/>
      </c>
      <c r="AU226" s="85"/>
      <c r="AV226" s="85"/>
      <c r="AW226" s="411"/>
      <c r="AX226" s="237"/>
      <c r="AY226" s="237" t="str">
        <f t="shared" si="123"/>
        <v/>
      </c>
      <c r="AZ226" s="237"/>
      <c r="BA226" s="89" t="str">
        <f t="shared" si="124"/>
        <v/>
      </c>
      <c r="BB226" s="85"/>
      <c r="BC226" s="237"/>
      <c r="BD226" s="89" t="str">
        <f t="shared" si="125"/>
        <v/>
      </c>
      <c r="BE226" s="85"/>
      <c r="BF226" s="237" t="str">
        <f t="shared" si="126"/>
        <v/>
      </c>
      <c r="BG226" s="85"/>
      <c r="BH226" s="85"/>
      <c r="BI226" s="85"/>
      <c r="BJ226" s="85"/>
      <c r="BK226" s="237"/>
      <c r="BL226" s="237"/>
      <c r="BM226" s="412"/>
      <c r="BN226" s="412"/>
      <c r="BO226" s="85"/>
      <c r="BP226" s="85"/>
      <c r="BQ226" s="85"/>
      <c r="BR226" s="85"/>
      <c r="BS226" s="237"/>
      <c r="BT226" s="85"/>
      <c r="BU226" s="85"/>
      <c r="BV226" s="85"/>
      <c r="BW226" s="85"/>
      <c r="BX226" s="85"/>
      <c r="BY226" s="85"/>
      <c r="BZ226" s="85" t="str">
        <f t="shared" si="127"/>
        <v/>
      </c>
      <c r="CA226" s="85"/>
      <c r="CB226" s="85"/>
      <c r="CC226" s="85" t="str">
        <f t="shared" si="128"/>
        <v/>
      </c>
      <c r="CD226" s="85"/>
      <c r="CE226" s="85" t="str">
        <f t="shared" si="129"/>
        <v/>
      </c>
      <c r="CF226" s="85"/>
      <c r="CG226" s="85" t="str">
        <f t="shared" si="130"/>
        <v/>
      </c>
      <c r="CH226" s="271"/>
      <c r="CI226" s="85" t="str">
        <f t="shared" si="131"/>
        <v/>
      </c>
      <c r="CJ226" s="85" t="str">
        <f t="shared" si="132"/>
        <v/>
      </c>
      <c r="CK226" s="85" t="str">
        <f t="shared" si="133"/>
        <v/>
      </c>
      <c r="CL226" s="85"/>
      <c r="CM226" s="85" t="str">
        <f t="shared" si="134"/>
        <v/>
      </c>
      <c r="CN226" s="238"/>
      <c r="CO226" s="238" t="s">
        <v>5304</v>
      </c>
      <c r="CP226" s="112"/>
      <c r="CQ226" s="112"/>
      <c r="CR226" s="133" t="str">
        <f t="shared" ca="1" si="135"/>
        <v/>
      </c>
      <c r="CS226" s="112"/>
      <c r="CT226" s="112"/>
      <c r="CU226" s="112"/>
      <c r="CV226" s="119"/>
    </row>
    <row r="227" spans="1:100" collapsed="1" x14ac:dyDescent="0.2">
      <c r="A227" s="237"/>
      <c r="B227" s="237"/>
      <c r="C227" s="89" t="str">
        <f t="shared" si="107"/>
        <v/>
      </c>
      <c r="D227" s="85"/>
      <c r="E227" s="85"/>
      <c r="F227" s="237"/>
      <c r="G227" s="237"/>
      <c r="H227" s="237"/>
      <c r="I227" s="237"/>
      <c r="J227" s="89" t="str">
        <f t="shared" si="108"/>
        <v/>
      </c>
      <c r="K227" s="85"/>
      <c r="L227" s="85"/>
      <c r="M227" s="85" t="str">
        <f t="shared" si="109"/>
        <v/>
      </c>
      <c r="N227" s="86"/>
      <c r="O227" s="89" t="str">
        <f t="shared" si="110"/>
        <v/>
      </c>
      <c r="P227" s="237"/>
      <c r="Q227" s="89" t="str">
        <f t="shared" si="111"/>
        <v/>
      </c>
      <c r="R227" s="237"/>
      <c r="S227" s="89" t="str">
        <f t="shared" si="112"/>
        <v/>
      </c>
      <c r="T227" s="85"/>
      <c r="U227" s="89" t="str">
        <f t="shared" si="113"/>
        <v/>
      </c>
      <c r="V227" s="409" t="str">
        <f t="shared" si="114"/>
        <v/>
      </c>
      <c r="W227" s="85"/>
      <c r="X227" s="89" t="str">
        <f t="shared" si="115"/>
        <v/>
      </c>
      <c r="Y227" s="237"/>
      <c r="Z227" s="89" t="str">
        <f t="shared" si="116"/>
        <v/>
      </c>
      <c r="AA227" s="237"/>
      <c r="AB227" s="85"/>
      <c r="AC227" s="85"/>
      <c r="AD227" s="237"/>
      <c r="AE227" s="89" t="str">
        <f t="shared" si="117"/>
        <v/>
      </c>
      <c r="AF227" s="85"/>
      <c r="AG227" s="85" t="str">
        <f t="shared" si="118"/>
        <v/>
      </c>
      <c r="AH227" s="237"/>
      <c r="AI227" s="237" t="str">
        <f t="shared" si="119"/>
        <v/>
      </c>
      <c r="AJ227" s="237"/>
      <c r="AK227" s="237"/>
      <c r="AL227" s="237" t="str">
        <f t="shared" si="120"/>
        <v/>
      </c>
      <c r="AM227" s="271"/>
      <c r="AN227" s="237"/>
      <c r="AO227" s="89" t="str">
        <f t="shared" si="121"/>
        <v/>
      </c>
      <c r="AP227" s="85"/>
      <c r="AQ227" s="85"/>
      <c r="AR227" s="410"/>
      <c r="AS227" s="237"/>
      <c r="AT227" s="89" t="str">
        <f t="shared" si="122"/>
        <v/>
      </c>
      <c r="AU227" s="85"/>
      <c r="AV227" s="85"/>
      <c r="AW227" s="411"/>
      <c r="AX227" s="237"/>
      <c r="AY227" s="237" t="str">
        <f t="shared" si="123"/>
        <v/>
      </c>
      <c r="AZ227" s="237"/>
      <c r="BA227" s="89" t="str">
        <f t="shared" si="124"/>
        <v/>
      </c>
      <c r="BB227" s="85"/>
      <c r="BC227" s="237"/>
      <c r="BD227" s="89" t="str">
        <f t="shared" si="125"/>
        <v/>
      </c>
      <c r="BE227" s="85"/>
      <c r="BF227" s="237" t="str">
        <f t="shared" si="126"/>
        <v/>
      </c>
      <c r="BG227" s="85"/>
      <c r="BH227" s="85"/>
      <c r="BI227" s="85"/>
      <c r="BJ227" s="85"/>
      <c r="BK227" s="237"/>
      <c r="BL227" s="237"/>
      <c r="BM227" s="412"/>
      <c r="BN227" s="412"/>
      <c r="BO227" s="85"/>
      <c r="BP227" s="85"/>
      <c r="BQ227" s="85"/>
      <c r="BR227" s="85"/>
      <c r="BS227" s="237"/>
      <c r="BT227" s="85"/>
      <c r="BU227" s="85"/>
      <c r="BV227" s="85"/>
      <c r="BW227" s="85"/>
      <c r="BX227" s="85"/>
      <c r="BY227" s="85"/>
      <c r="BZ227" s="85" t="str">
        <f t="shared" si="127"/>
        <v/>
      </c>
      <c r="CA227" s="85"/>
      <c r="CB227" s="85"/>
      <c r="CC227" s="85" t="str">
        <f t="shared" si="128"/>
        <v/>
      </c>
      <c r="CD227" s="85"/>
      <c r="CE227" s="85" t="str">
        <f t="shared" si="129"/>
        <v/>
      </c>
      <c r="CF227" s="85"/>
      <c r="CG227" s="85" t="str">
        <f t="shared" si="130"/>
        <v/>
      </c>
      <c r="CH227" s="271"/>
      <c r="CI227" s="85" t="str">
        <f t="shared" si="131"/>
        <v/>
      </c>
      <c r="CJ227" s="85" t="str">
        <f t="shared" si="132"/>
        <v/>
      </c>
      <c r="CK227" s="85" t="str">
        <f t="shared" si="133"/>
        <v/>
      </c>
      <c r="CL227" s="85"/>
      <c r="CM227" s="85" t="str">
        <f t="shared" si="134"/>
        <v/>
      </c>
      <c r="CN227" s="238"/>
      <c r="CO227" s="238" t="s">
        <v>5304</v>
      </c>
      <c r="CP227" s="112"/>
      <c r="CQ227" s="112"/>
      <c r="CR227" s="133" t="str">
        <f t="shared" ca="1" si="135"/>
        <v/>
      </c>
      <c r="CS227" s="112"/>
      <c r="CT227" s="112"/>
      <c r="CU227" s="112"/>
      <c r="CV227" s="119"/>
    </row>
    <row r="228" spans="1:100" collapsed="1" x14ac:dyDescent="0.2">
      <c r="A228" s="237"/>
      <c r="B228" s="237"/>
      <c r="C228" s="89" t="str">
        <f t="shared" si="107"/>
        <v/>
      </c>
      <c r="D228" s="85"/>
      <c r="E228" s="85"/>
      <c r="F228" s="237"/>
      <c r="G228" s="237"/>
      <c r="H228" s="237"/>
      <c r="I228" s="237"/>
      <c r="J228" s="89" t="str">
        <f t="shared" si="108"/>
        <v/>
      </c>
      <c r="K228" s="85"/>
      <c r="L228" s="85"/>
      <c r="M228" s="85" t="str">
        <f t="shared" si="109"/>
        <v/>
      </c>
      <c r="N228" s="86"/>
      <c r="O228" s="89" t="str">
        <f t="shared" si="110"/>
        <v/>
      </c>
      <c r="P228" s="237"/>
      <c r="Q228" s="89" t="str">
        <f t="shared" si="111"/>
        <v/>
      </c>
      <c r="R228" s="237"/>
      <c r="S228" s="89" t="str">
        <f t="shared" si="112"/>
        <v/>
      </c>
      <c r="T228" s="85"/>
      <c r="U228" s="89" t="str">
        <f t="shared" si="113"/>
        <v/>
      </c>
      <c r="V228" s="409" t="str">
        <f t="shared" si="114"/>
        <v/>
      </c>
      <c r="W228" s="85"/>
      <c r="X228" s="89" t="str">
        <f t="shared" si="115"/>
        <v/>
      </c>
      <c r="Y228" s="237"/>
      <c r="Z228" s="89" t="str">
        <f t="shared" si="116"/>
        <v/>
      </c>
      <c r="AA228" s="237"/>
      <c r="AB228" s="85"/>
      <c r="AC228" s="85"/>
      <c r="AD228" s="237"/>
      <c r="AE228" s="89" t="str">
        <f t="shared" si="117"/>
        <v/>
      </c>
      <c r="AF228" s="85"/>
      <c r="AG228" s="85" t="str">
        <f t="shared" si="118"/>
        <v/>
      </c>
      <c r="AH228" s="237"/>
      <c r="AI228" s="237" t="str">
        <f t="shared" si="119"/>
        <v/>
      </c>
      <c r="AJ228" s="237"/>
      <c r="AK228" s="237"/>
      <c r="AL228" s="237" t="str">
        <f t="shared" si="120"/>
        <v/>
      </c>
      <c r="AM228" s="271"/>
      <c r="AN228" s="237"/>
      <c r="AO228" s="89" t="str">
        <f t="shared" si="121"/>
        <v/>
      </c>
      <c r="AP228" s="85"/>
      <c r="AQ228" s="85"/>
      <c r="AR228" s="410"/>
      <c r="AS228" s="237"/>
      <c r="AT228" s="89" t="str">
        <f t="shared" si="122"/>
        <v/>
      </c>
      <c r="AU228" s="85"/>
      <c r="AV228" s="85"/>
      <c r="AW228" s="411"/>
      <c r="AX228" s="237"/>
      <c r="AY228" s="237" t="str">
        <f t="shared" si="123"/>
        <v/>
      </c>
      <c r="AZ228" s="237"/>
      <c r="BA228" s="89" t="str">
        <f t="shared" si="124"/>
        <v/>
      </c>
      <c r="BB228" s="85"/>
      <c r="BC228" s="237"/>
      <c r="BD228" s="89" t="str">
        <f t="shared" si="125"/>
        <v/>
      </c>
      <c r="BE228" s="85"/>
      <c r="BF228" s="237" t="str">
        <f t="shared" si="126"/>
        <v/>
      </c>
      <c r="BG228" s="85"/>
      <c r="BH228" s="85"/>
      <c r="BI228" s="85"/>
      <c r="BJ228" s="85"/>
      <c r="BK228" s="237"/>
      <c r="BL228" s="237"/>
      <c r="BM228" s="412"/>
      <c r="BN228" s="412"/>
      <c r="BO228" s="85"/>
      <c r="BP228" s="85"/>
      <c r="BQ228" s="85"/>
      <c r="BR228" s="85"/>
      <c r="BS228" s="237"/>
      <c r="BT228" s="85"/>
      <c r="BU228" s="85"/>
      <c r="BV228" s="85"/>
      <c r="BW228" s="85"/>
      <c r="BX228" s="85"/>
      <c r="BY228" s="85"/>
      <c r="BZ228" s="85" t="str">
        <f t="shared" si="127"/>
        <v/>
      </c>
      <c r="CA228" s="85"/>
      <c r="CB228" s="85"/>
      <c r="CC228" s="85" t="str">
        <f t="shared" si="128"/>
        <v/>
      </c>
      <c r="CD228" s="85"/>
      <c r="CE228" s="85" t="str">
        <f t="shared" si="129"/>
        <v/>
      </c>
      <c r="CF228" s="85"/>
      <c r="CG228" s="85" t="str">
        <f t="shared" si="130"/>
        <v/>
      </c>
      <c r="CH228" s="271"/>
      <c r="CI228" s="85" t="str">
        <f t="shared" si="131"/>
        <v/>
      </c>
      <c r="CJ228" s="85" t="str">
        <f t="shared" si="132"/>
        <v/>
      </c>
      <c r="CK228" s="85" t="str">
        <f t="shared" si="133"/>
        <v/>
      </c>
      <c r="CL228" s="85"/>
      <c r="CM228" s="85" t="str">
        <f t="shared" si="134"/>
        <v/>
      </c>
      <c r="CN228" s="238"/>
      <c r="CO228" s="238" t="s">
        <v>5304</v>
      </c>
      <c r="CP228" s="112"/>
      <c r="CQ228" s="112"/>
      <c r="CR228" s="133" t="str">
        <f t="shared" ca="1" si="135"/>
        <v/>
      </c>
      <c r="CS228" s="112"/>
      <c r="CT228" s="112"/>
      <c r="CU228" s="112"/>
      <c r="CV228" s="119"/>
    </row>
    <row r="229" spans="1:100" collapsed="1" x14ac:dyDescent="0.2">
      <c r="A229" s="237"/>
      <c r="B229" s="237"/>
      <c r="C229" s="89" t="str">
        <f t="shared" si="107"/>
        <v/>
      </c>
      <c r="D229" s="85"/>
      <c r="E229" s="85"/>
      <c r="F229" s="237"/>
      <c r="G229" s="237"/>
      <c r="H229" s="237"/>
      <c r="I229" s="237"/>
      <c r="J229" s="89" t="str">
        <f t="shared" si="108"/>
        <v/>
      </c>
      <c r="K229" s="85"/>
      <c r="L229" s="85"/>
      <c r="M229" s="85" t="str">
        <f t="shared" si="109"/>
        <v/>
      </c>
      <c r="N229" s="86"/>
      <c r="O229" s="89" t="str">
        <f t="shared" si="110"/>
        <v/>
      </c>
      <c r="P229" s="237"/>
      <c r="Q229" s="89" t="str">
        <f t="shared" si="111"/>
        <v/>
      </c>
      <c r="R229" s="237"/>
      <c r="S229" s="89" t="str">
        <f t="shared" si="112"/>
        <v/>
      </c>
      <c r="T229" s="85"/>
      <c r="U229" s="89" t="str">
        <f t="shared" si="113"/>
        <v/>
      </c>
      <c r="V229" s="409" t="str">
        <f t="shared" si="114"/>
        <v/>
      </c>
      <c r="W229" s="85"/>
      <c r="X229" s="89" t="str">
        <f t="shared" si="115"/>
        <v/>
      </c>
      <c r="Y229" s="237"/>
      <c r="Z229" s="89" t="str">
        <f t="shared" si="116"/>
        <v/>
      </c>
      <c r="AA229" s="237"/>
      <c r="AB229" s="85"/>
      <c r="AC229" s="85"/>
      <c r="AD229" s="237"/>
      <c r="AE229" s="89" t="str">
        <f t="shared" si="117"/>
        <v/>
      </c>
      <c r="AF229" s="85"/>
      <c r="AG229" s="85" t="str">
        <f t="shared" si="118"/>
        <v/>
      </c>
      <c r="AH229" s="237"/>
      <c r="AI229" s="237" t="str">
        <f t="shared" si="119"/>
        <v/>
      </c>
      <c r="AJ229" s="237"/>
      <c r="AK229" s="237"/>
      <c r="AL229" s="237" t="str">
        <f t="shared" si="120"/>
        <v/>
      </c>
      <c r="AM229" s="271"/>
      <c r="AN229" s="237"/>
      <c r="AO229" s="89" t="str">
        <f t="shared" si="121"/>
        <v/>
      </c>
      <c r="AP229" s="85"/>
      <c r="AQ229" s="85"/>
      <c r="AR229" s="410"/>
      <c r="AS229" s="237"/>
      <c r="AT229" s="89" t="str">
        <f t="shared" si="122"/>
        <v/>
      </c>
      <c r="AU229" s="85"/>
      <c r="AV229" s="85"/>
      <c r="AW229" s="411"/>
      <c r="AX229" s="237"/>
      <c r="AY229" s="237" t="str">
        <f t="shared" si="123"/>
        <v/>
      </c>
      <c r="AZ229" s="237"/>
      <c r="BA229" s="89" t="str">
        <f t="shared" si="124"/>
        <v/>
      </c>
      <c r="BB229" s="85"/>
      <c r="BC229" s="237"/>
      <c r="BD229" s="89" t="str">
        <f t="shared" si="125"/>
        <v/>
      </c>
      <c r="BE229" s="85"/>
      <c r="BF229" s="237" t="str">
        <f t="shared" si="126"/>
        <v/>
      </c>
      <c r="BG229" s="85"/>
      <c r="BH229" s="85"/>
      <c r="BI229" s="85"/>
      <c r="BJ229" s="85"/>
      <c r="BK229" s="237"/>
      <c r="BL229" s="237"/>
      <c r="BM229" s="412"/>
      <c r="BN229" s="412"/>
      <c r="BO229" s="85"/>
      <c r="BP229" s="85"/>
      <c r="BQ229" s="85"/>
      <c r="BR229" s="85"/>
      <c r="BS229" s="237"/>
      <c r="BT229" s="85"/>
      <c r="BU229" s="85"/>
      <c r="BV229" s="85"/>
      <c r="BW229" s="85"/>
      <c r="BX229" s="85"/>
      <c r="BY229" s="85"/>
      <c r="BZ229" s="85" t="str">
        <f t="shared" si="127"/>
        <v/>
      </c>
      <c r="CA229" s="85"/>
      <c r="CB229" s="85"/>
      <c r="CC229" s="85" t="str">
        <f t="shared" si="128"/>
        <v/>
      </c>
      <c r="CD229" s="85"/>
      <c r="CE229" s="85" t="str">
        <f t="shared" si="129"/>
        <v/>
      </c>
      <c r="CF229" s="85"/>
      <c r="CG229" s="85" t="str">
        <f t="shared" si="130"/>
        <v/>
      </c>
      <c r="CH229" s="271"/>
      <c r="CI229" s="85" t="str">
        <f t="shared" si="131"/>
        <v/>
      </c>
      <c r="CJ229" s="85" t="str">
        <f t="shared" si="132"/>
        <v/>
      </c>
      <c r="CK229" s="85" t="str">
        <f t="shared" si="133"/>
        <v/>
      </c>
      <c r="CL229" s="85"/>
      <c r="CM229" s="85" t="str">
        <f t="shared" si="134"/>
        <v/>
      </c>
      <c r="CN229" s="238"/>
      <c r="CO229" s="238" t="s">
        <v>5304</v>
      </c>
      <c r="CP229" s="112"/>
      <c r="CQ229" s="112"/>
      <c r="CR229" s="133" t="str">
        <f t="shared" ca="1" si="135"/>
        <v/>
      </c>
      <c r="CS229" s="112"/>
      <c r="CT229" s="112"/>
      <c r="CU229" s="112"/>
      <c r="CV229" s="119"/>
    </row>
    <row r="230" spans="1:100" collapsed="1" x14ac:dyDescent="0.2">
      <c r="A230" s="237"/>
      <c r="B230" s="237"/>
      <c r="C230" s="89" t="str">
        <f t="shared" si="107"/>
        <v/>
      </c>
      <c r="D230" s="85"/>
      <c r="E230" s="85"/>
      <c r="F230" s="237"/>
      <c r="G230" s="237"/>
      <c r="H230" s="237"/>
      <c r="I230" s="237"/>
      <c r="J230" s="89" t="str">
        <f t="shared" si="108"/>
        <v/>
      </c>
      <c r="K230" s="85"/>
      <c r="L230" s="85"/>
      <c r="M230" s="85" t="str">
        <f t="shared" si="109"/>
        <v/>
      </c>
      <c r="N230" s="86"/>
      <c r="O230" s="89" t="str">
        <f t="shared" si="110"/>
        <v/>
      </c>
      <c r="P230" s="237"/>
      <c r="Q230" s="89" t="str">
        <f t="shared" si="111"/>
        <v/>
      </c>
      <c r="R230" s="237"/>
      <c r="S230" s="89" t="str">
        <f t="shared" si="112"/>
        <v/>
      </c>
      <c r="T230" s="85"/>
      <c r="U230" s="89" t="str">
        <f t="shared" si="113"/>
        <v/>
      </c>
      <c r="V230" s="409" t="str">
        <f t="shared" si="114"/>
        <v/>
      </c>
      <c r="W230" s="85"/>
      <c r="X230" s="89" t="str">
        <f t="shared" si="115"/>
        <v/>
      </c>
      <c r="Y230" s="237"/>
      <c r="Z230" s="89" t="str">
        <f t="shared" si="116"/>
        <v/>
      </c>
      <c r="AA230" s="237"/>
      <c r="AB230" s="85"/>
      <c r="AC230" s="85"/>
      <c r="AD230" s="237"/>
      <c r="AE230" s="89" t="str">
        <f t="shared" si="117"/>
        <v/>
      </c>
      <c r="AF230" s="85"/>
      <c r="AG230" s="85" t="str">
        <f t="shared" si="118"/>
        <v/>
      </c>
      <c r="AH230" s="237"/>
      <c r="AI230" s="237" t="str">
        <f t="shared" si="119"/>
        <v/>
      </c>
      <c r="AJ230" s="237"/>
      <c r="AK230" s="237"/>
      <c r="AL230" s="237" t="str">
        <f t="shared" si="120"/>
        <v/>
      </c>
      <c r="AM230" s="271"/>
      <c r="AN230" s="237"/>
      <c r="AO230" s="89" t="str">
        <f t="shared" si="121"/>
        <v/>
      </c>
      <c r="AP230" s="85"/>
      <c r="AQ230" s="85"/>
      <c r="AR230" s="410"/>
      <c r="AS230" s="237"/>
      <c r="AT230" s="89" t="str">
        <f t="shared" si="122"/>
        <v/>
      </c>
      <c r="AU230" s="85"/>
      <c r="AV230" s="85"/>
      <c r="AW230" s="411"/>
      <c r="AX230" s="237"/>
      <c r="AY230" s="237" t="str">
        <f t="shared" si="123"/>
        <v/>
      </c>
      <c r="AZ230" s="237"/>
      <c r="BA230" s="89" t="str">
        <f t="shared" si="124"/>
        <v/>
      </c>
      <c r="BB230" s="85"/>
      <c r="BC230" s="237"/>
      <c r="BD230" s="89" t="str">
        <f t="shared" si="125"/>
        <v/>
      </c>
      <c r="BE230" s="85"/>
      <c r="BF230" s="237" t="str">
        <f t="shared" si="126"/>
        <v/>
      </c>
      <c r="BG230" s="85"/>
      <c r="BH230" s="85"/>
      <c r="BI230" s="85"/>
      <c r="BJ230" s="85"/>
      <c r="BK230" s="237"/>
      <c r="BL230" s="237"/>
      <c r="BM230" s="412"/>
      <c r="BN230" s="412"/>
      <c r="BO230" s="85"/>
      <c r="BP230" s="85"/>
      <c r="BQ230" s="85"/>
      <c r="BR230" s="85"/>
      <c r="BS230" s="237"/>
      <c r="BT230" s="85"/>
      <c r="BU230" s="85"/>
      <c r="BV230" s="85"/>
      <c r="BW230" s="85"/>
      <c r="BX230" s="85"/>
      <c r="BY230" s="85"/>
      <c r="BZ230" s="85" t="str">
        <f t="shared" si="127"/>
        <v/>
      </c>
      <c r="CA230" s="85"/>
      <c r="CB230" s="85"/>
      <c r="CC230" s="85" t="str">
        <f t="shared" si="128"/>
        <v/>
      </c>
      <c r="CD230" s="85"/>
      <c r="CE230" s="85" t="str">
        <f t="shared" si="129"/>
        <v/>
      </c>
      <c r="CF230" s="85"/>
      <c r="CG230" s="85" t="str">
        <f t="shared" si="130"/>
        <v/>
      </c>
      <c r="CH230" s="271"/>
      <c r="CI230" s="85" t="str">
        <f t="shared" si="131"/>
        <v/>
      </c>
      <c r="CJ230" s="85" t="str">
        <f t="shared" si="132"/>
        <v/>
      </c>
      <c r="CK230" s="85" t="str">
        <f t="shared" si="133"/>
        <v/>
      </c>
      <c r="CL230" s="85"/>
      <c r="CM230" s="85" t="str">
        <f t="shared" si="134"/>
        <v/>
      </c>
      <c r="CN230" s="238"/>
      <c r="CO230" s="238" t="s">
        <v>5304</v>
      </c>
      <c r="CP230" s="112"/>
      <c r="CQ230" s="112"/>
      <c r="CR230" s="133" t="str">
        <f t="shared" ca="1" si="135"/>
        <v/>
      </c>
      <c r="CS230" s="112"/>
      <c r="CT230" s="112"/>
      <c r="CU230" s="112"/>
      <c r="CV230" s="119"/>
    </row>
    <row r="231" spans="1:100" collapsed="1" x14ac:dyDescent="0.2">
      <c r="A231" s="237"/>
      <c r="B231" s="237"/>
      <c r="C231" s="89" t="str">
        <f t="shared" si="107"/>
        <v/>
      </c>
      <c r="D231" s="85"/>
      <c r="E231" s="85"/>
      <c r="F231" s="237"/>
      <c r="G231" s="237"/>
      <c r="H231" s="237"/>
      <c r="I231" s="237"/>
      <c r="J231" s="89" t="str">
        <f t="shared" si="108"/>
        <v/>
      </c>
      <c r="K231" s="85"/>
      <c r="L231" s="85"/>
      <c r="M231" s="85" t="str">
        <f t="shared" si="109"/>
        <v/>
      </c>
      <c r="N231" s="86"/>
      <c r="O231" s="89" t="str">
        <f t="shared" si="110"/>
        <v/>
      </c>
      <c r="P231" s="237"/>
      <c r="Q231" s="89" t="str">
        <f t="shared" si="111"/>
        <v/>
      </c>
      <c r="R231" s="237"/>
      <c r="S231" s="89" t="str">
        <f t="shared" si="112"/>
        <v/>
      </c>
      <c r="T231" s="85"/>
      <c r="U231" s="89" t="str">
        <f t="shared" si="113"/>
        <v/>
      </c>
      <c r="V231" s="409" t="str">
        <f t="shared" si="114"/>
        <v/>
      </c>
      <c r="W231" s="85"/>
      <c r="X231" s="89" t="str">
        <f t="shared" si="115"/>
        <v/>
      </c>
      <c r="Y231" s="237"/>
      <c r="Z231" s="89" t="str">
        <f t="shared" si="116"/>
        <v/>
      </c>
      <c r="AA231" s="237"/>
      <c r="AB231" s="85"/>
      <c r="AC231" s="85"/>
      <c r="AD231" s="237"/>
      <c r="AE231" s="89" t="str">
        <f t="shared" si="117"/>
        <v/>
      </c>
      <c r="AF231" s="85"/>
      <c r="AG231" s="85" t="str">
        <f t="shared" si="118"/>
        <v/>
      </c>
      <c r="AH231" s="237"/>
      <c r="AI231" s="237" t="str">
        <f t="shared" si="119"/>
        <v/>
      </c>
      <c r="AJ231" s="237"/>
      <c r="AK231" s="237"/>
      <c r="AL231" s="237" t="str">
        <f t="shared" si="120"/>
        <v/>
      </c>
      <c r="AM231" s="271"/>
      <c r="AN231" s="237"/>
      <c r="AO231" s="89" t="str">
        <f t="shared" si="121"/>
        <v/>
      </c>
      <c r="AP231" s="85"/>
      <c r="AQ231" s="85"/>
      <c r="AR231" s="410"/>
      <c r="AS231" s="237"/>
      <c r="AT231" s="89" t="str">
        <f t="shared" si="122"/>
        <v/>
      </c>
      <c r="AU231" s="85"/>
      <c r="AV231" s="85"/>
      <c r="AW231" s="411"/>
      <c r="AX231" s="237"/>
      <c r="AY231" s="237" t="str">
        <f t="shared" si="123"/>
        <v/>
      </c>
      <c r="AZ231" s="237"/>
      <c r="BA231" s="89" t="str">
        <f t="shared" si="124"/>
        <v/>
      </c>
      <c r="BB231" s="85"/>
      <c r="BC231" s="237"/>
      <c r="BD231" s="89" t="str">
        <f t="shared" si="125"/>
        <v/>
      </c>
      <c r="BE231" s="85"/>
      <c r="BF231" s="237" t="str">
        <f t="shared" si="126"/>
        <v/>
      </c>
      <c r="BG231" s="85"/>
      <c r="BH231" s="85"/>
      <c r="BI231" s="85"/>
      <c r="BJ231" s="85"/>
      <c r="BK231" s="237"/>
      <c r="BL231" s="237"/>
      <c r="BM231" s="412"/>
      <c r="BN231" s="412"/>
      <c r="BO231" s="85"/>
      <c r="BP231" s="85"/>
      <c r="BQ231" s="85"/>
      <c r="BR231" s="85"/>
      <c r="BS231" s="237"/>
      <c r="BT231" s="85"/>
      <c r="BU231" s="85"/>
      <c r="BV231" s="85"/>
      <c r="BW231" s="85"/>
      <c r="BX231" s="85"/>
      <c r="BY231" s="85"/>
      <c r="BZ231" s="85" t="str">
        <f t="shared" si="127"/>
        <v/>
      </c>
      <c r="CA231" s="85"/>
      <c r="CB231" s="85"/>
      <c r="CC231" s="85" t="str">
        <f t="shared" si="128"/>
        <v/>
      </c>
      <c r="CD231" s="85"/>
      <c r="CE231" s="85" t="str">
        <f t="shared" si="129"/>
        <v/>
      </c>
      <c r="CF231" s="85"/>
      <c r="CG231" s="85" t="str">
        <f t="shared" si="130"/>
        <v/>
      </c>
      <c r="CH231" s="271"/>
      <c r="CI231" s="85" t="str">
        <f t="shared" si="131"/>
        <v/>
      </c>
      <c r="CJ231" s="85" t="str">
        <f t="shared" si="132"/>
        <v/>
      </c>
      <c r="CK231" s="85" t="str">
        <f t="shared" si="133"/>
        <v/>
      </c>
      <c r="CL231" s="85"/>
      <c r="CM231" s="85" t="str">
        <f t="shared" si="134"/>
        <v/>
      </c>
      <c r="CN231" s="238"/>
      <c r="CO231" s="238" t="s">
        <v>5304</v>
      </c>
      <c r="CP231" s="112"/>
      <c r="CQ231" s="112"/>
      <c r="CR231" s="133" t="str">
        <f t="shared" ca="1" si="135"/>
        <v/>
      </c>
      <c r="CS231" s="112"/>
      <c r="CT231" s="112"/>
      <c r="CU231" s="112"/>
      <c r="CV231" s="119"/>
    </row>
    <row r="232" spans="1:100" collapsed="1" x14ac:dyDescent="0.2">
      <c r="A232" s="237"/>
      <c r="B232" s="237"/>
      <c r="C232" s="89" t="str">
        <f t="shared" si="107"/>
        <v/>
      </c>
      <c r="D232" s="85"/>
      <c r="E232" s="85"/>
      <c r="F232" s="237"/>
      <c r="G232" s="237"/>
      <c r="H232" s="237"/>
      <c r="I232" s="237"/>
      <c r="J232" s="89" t="str">
        <f t="shared" si="108"/>
        <v/>
      </c>
      <c r="K232" s="85"/>
      <c r="L232" s="85"/>
      <c r="M232" s="85" t="str">
        <f t="shared" si="109"/>
        <v/>
      </c>
      <c r="N232" s="86"/>
      <c r="O232" s="89" t="str">
        <f t="shared" si="110"/>
        <v/>
      </c>
      <c r="P232" s="237"/>
      <c r="Q232" s="89" t="str">
        <f t="shared" si="111"/>
        <v/>
      </c>
      <c r="R232" s="237"/>
      <c r="S232" s="89" t="str">
        <f t="shared" si="112"/>
        <v/>
      </c>
      <c r="T232" s="85"/>
      <c r="U232" s="89" t="str">
        <f t="shared" si="113"/>
        <v/>
      </c>
      <c r="V232" s="409" t="str">
        <f t="shared" si="114"/>
        <v/>
      </c>
      <c r="W232" s="85"/>
      <c r="X232" s="89" t="str">
        <f t="shared" si="115"/>
        <v/>
      </c>
      <c r="Y232" s="237"/>
      <c r="Z232" s="89" t="str">
        <f t="shared" si="116"/>
        <v/>
      </c>
      <c r="AA232" s="237"/>
      <c r="AB232" s="85"/>
      <c r="AC232" s="85"/>
      <c r="AD232" s="237"/>
      <c r="AE232" s="89" t="str">
        <f t="shared" si="117"/>
        <v/>
      </c>
      <c r="AF232" s="85"/>
      <c r="AG232" s="85" t="str">
        <f t="shared" si="118"/>
        <v/>
      </c>
      <c r="AH232" s="237"/>
      <c r="AI232" s="237" t="str">
        <f t="shared" si="119"/>
        <v/>
      </c>
      <c r="AJ232" s="237"/>
      <c r="AK232" s="237"/>
      <c r="AL232" s="237" t="str">
        <f t="shared" si="120"/>
        <v/>
      </c>
      <c r="AM232" s="271"/>
      <c r="AN232" s="237"/>
      <c r="AO232" s="89" t="str">
        <f t="shared" si="121"/>
        <v/>
      </c>
      <c r="AP232" s="85"/>
      <c r="AQ232" s="85"/>
      <c r="AR232" s="410"/>
      <c r="AS232" s="237"/>
      <c r="AT232" s="89" t="str">
        <f t="shared" si="122"/>
        <v/>
      </c>
      <c r="AU232" s="85"/>
      <c r="AV232" s="85"/>
      <c r="AW232" s="411"/>
      <c r="AX232" s="237"/>
      <c r="AY232" s="237" t="str">
        <f t="shared" si="123"/>
        <v/>
      </c>
      <c r="AZ232" s="237"/>
      <c r="BA232" s="89" t="str">
        <f t="shared" si="124"/>
        <v/>
      </c>
      <c r="BB232" s="85"/>
      <c r="BC232" s="237"/>
      <c r="BD232" s="89" t="str">
        <f t="shared" si="125"/>
        <v/>
      </c>
      <c r="BE232" s="85"/>
      <c r="BF232" s="237" t="str">
        <f t="shared" si="126"/>
        <v/>
      </c>
      <c r="BG232" s="85"/>
      <c r="BH232" s="85"/>
      <c r="BI232" s="85"/>
      <c r="BJ232" s="85"/>
      <c r="BK232" s="237"/>
      <c r="BL232" s="237"/>
      <c r="BM232" s="412"/>
      <c r="BN232" s="412"/>
      <c r="BO232" s="85"/>
      <c r="BP232" s="85"/>
      <c r="BQ232" s="85"/>
      <c r="BR232" s="85"/>
      <c r="BS232" s="237"/>
      <c r="BT232" s="85"/>
      <c r="BU232" s="85"/>
      <c r="BV232" s="85"/>
      <c r="BW232" s="85"/>
      <c r="BX232" s="85"/>
      <c r="BY232" s="85"/>
      <c r="BZ232" s="85" t="str">
        <f t="shared" si="127"/>
        <v/>
      </c>
      <c r="CA232" s="85"/>
      <c r="CB232" s="85"/>
      <c r="CC232" s="85" t="str">
        <f t="shared" si="128"/>
        <v/>
      </c>
      <c r="CD232" s="85"/>
      <c r="CE232" s="85" t="str">
        <f t="shared" si="129"/>
        <v/>
      </c>
      <c r="CF232" s="85"/>
      <c r="CG232" s="85" t="str">
        <f t="shared" si="130"/>
        <v/>
      </c>
      <c r="CH232" s="271"/>
      <c r="CI232" s="85" t="str">
        <f t="shared" si="131"/>
        <v/>
      </c>
      <c r="CJ232" s="85" t="str">
        <f t="shared" si="132"/>
        <v/>
      </c>
      <c r="CK232" s="85" t="str">
        <f t="shared" si="133"/>
        <v/>
      </c>
      <c r="CL232" s="85"/>
      <c r="CM232" s="85" t="str">
        <f t="shared" si="134"/>
        <v/>
      </c>
      <c r="CN232" s="238"/>
      <c r="CO232" s="238" t="s">
        <v>5304</v>
      </c>
      <c r="CP232" s="112"/>
      <c r="CQ232" s="112"/>
      <c r="CR232" s="133" t="str">
        <f t="shared" ca="1" si="135"/>
        <v/>
      </c>
      <c r="CS232" s="112"/>
      <c r="CT232" s="112"/>
      <c r="CU232" s="112"/>
      <c r="CV232" s="119"/>
    </row>
    <row r="233" spans="1:100" collapsed="1" x14ac:dyDescent="0.2">
      <c r="A233" s="237"/>
      <c r="B233" s="237"/>
      <c r="C233" s="89" t="str">
        <f t="shared" si="107"/>
        <v/>
      </c>
      <c r="D233" s="85"/>
      <c r="E233" s="85"/>
      <c r="F233" s="237"/>
      <c r="G233" s="237"/>
      <c r="H233" s="237"/>
      <c r="I233" s="237"/>
      <c r="J233" s="89" t="str">
        <f t="shared" si="108"/>
        <v/>
      </c>
      <c r="K233" s="85"/>
      <c r="L233" s="85"/>
      <c r="M233" s="85" t="str">
        <f t="shared" si="109"/>
        <v/>
      </c>
      <c r="N233" s="86"/>
      <c r="O233" s="89" t="str">
        <f t="shared" si="110"/>
        <v/>
      </c>
      <c r="P233" s="237"/>
      <c r="Q233" s="89" t="str">
        <f t="shared" si="111"/>
        <v/>
      </c>
      <c r="R233" s="237"/>
      <c r="S233" s="89" t="str">
        <f t="shared" si="112"/>
        <v/>
      </c>
      <c r="T233" s="85"/>
      <c r="U233" s="89" t="str">
        <f t="shared" si="113"/>
        <v/>
      </c>
      <c r="V233" s="409" t="str">
        <f t="shared" si="114"/>
        <v/>
      </c>
      <c r="W233" s="85"/>
      <c r="X233" s="89" t="str">
        <f t="shared" si="115"/>
        <v/>
      </c>
      <c r="Y233" s="237"/>
      <c r="Z233" s="89" t="str">
        <f t="shared" si="116"/>
        <v/>
      </c>
      <c r="AA233" s="237"/>
      <c r="AB233" s="85"/>
      <c r="AC233" s="85"/>
      <c r="AD233" s="237"/>
      <c r="AE233" s="89" t="str">
        <f t="shared" si="117"/>
        <v/>
      </c>
      <c r="AF233" s="85"/>
      <c r="AG233" s="85" t="str">
        <f t="shared" si="118"/>
        <v/>
      </c>
      <c r="AH233" s="237"/>
      <c r="AI233" s="237" t="str">
        <f t="shared" si="119"/>
        <v/>
      </c>
      <c r="AJ233" s="237"/>
      <c r="AK233" s="237"/>
      <c r="AL233" s="237" t="str">
        <f t="shared" si="120"/>
        <v/>
      </c>
      <c r="AM233" s="271"/>
      <c r="AN233" s="237"/>
      <c r="AO233" s="89" t="str">
        <f t="shared" si="121"/>
        <v/>
      </c>
      <c r="AP233" s="85"/>
      <c r="AQ233" s="85"/>
      <c r="AR233" s="410"/>
      <c r="AS233" s="237"/>
      <c r="AT233" s="89" t="str">
        <f t="shared" si="122"/>
        <v/>
      </c>
      <c r="AU233" s="85"/>
      <c r="AV233" s="85"/>
      <c r="AW233" s="411"/>
      <c r="AX233" s="237"/>
      <c r="AY233" s="237" t="str">
        <f t="shared" si="123"/>
        <v/>
      </c>
      <c r="AZ233" s="237"/>
      <c r="BA233" s="89" t="str">
        <f t="shared" si="124"/>
        <v/>
      </c>
      <c r="BB233" s="85"/>
      <c r="BC233" s="237"/>
      <c r="BD233" s="89" t="str">
        <f t="shared" si="125"/>
        <v/>
      </c>
      <c r="BE233" s="85"/>
      <c r="BF233" s="237" t="str">
        <f t="shared" si="126"/>
        <v/>
      </c>
      <c r="BG233" s="85"/>
      <c r="BH233" s="85"/>
      <c r="BI233" s="85"/>
      <c r="BJ233" s="85"/>
      <c r="BK233" s="237"/>
      <c r="BL233" s="237"/>
      <c r="BM233" s="412"/>
      <c r="BN233" s="412"/>
      <c r="BO233" s="85"/>
      <c r="BP233" s="85"/>
      <c r="BQ233" s="85"/>
      <c r="BR233" s="85"/>
      <c r="BS233" s="237"/>
      <c r="BT233" s="85"/>
      <c r="BU233" s="85"/>
      <c r="BV233" s="85"/>
      <c r="BW233" s="85"/>
      <c r="BX233" s="85"/>
      <c r="BY233" s="85"/>
      <c r="BZ233" s="85" t="str">
        <f t="shared" si="127"/>
        <v/>
      </c>
      <c r="CA233" s="85"/>
      <c r="CB233" s="85"/>
      <c r="CC233" s="85" t="str">
        <f t="shared" si="128"/>
        <v/>
      </c>
      <c r="CD233" s="85"/>
      <c r="CE233" s="85" t="str">
        <f t="shared" si="129"/>
        <v/>
      </c>
      <c r="CF233" s="85"/>
      <c r="CG233" s="85" t="str">
        <f t="shared" si="130"/>
        <v/>
      </c>
      <c r="CH233" s="271"/>
      <c r="CI233" s="85" t="str">
        <f t="shared" si="131"/>
        <v/>
      </c>
      <c r="CJ233" s="85" t="str">
        <f t="shared" si="132"/>
        <v/>
      </c>
      <c r="CK233" s="85" t="str">
        <f t="shared" si="133"/>
        <v/>
      </c>
      <c r="CL233" s="85"/>
      <c r="CM233" s="85" t="str">
        <f t="shared" si="134"/>
        <v/>
      </c>
      <c r="CN233" s="238"/>
      <c r="CO233" s="238" t="s">
        <v>5304</v>
      </c>
      <c r="CP233" s="112"/>
      <c r="CQ233" s="112"/>
      <c r="CR233" s="133" t="str">
        <f t="shared" ca="1" si="135"/>
        <v/>
      </c>
      <c r="CS233" s="112"/>
      <c r="CT233" s="112"/>
      <c r="CU233" s="112"/>
      <c r="CV233" s="119"/>
    </row>
    <row r="234" spans="1:100" collapsed="1" x14ac:dyDescent="0.2">
      <c r="A234" s="237"/>
      <c r="B234" s="237"/>
      <c r="C234" s="89" t="str">
        <f t="shared" si="107"/>
        <v/>
      </c>
      <c r="D234" s="85"/>
      <c r="E234" s="85"/>
      <c r="F234" s="237"/>
      <c r="G234" s="237"/>
      <c r="H234" s="237"/>
      <c r="I234" s="237"/>
      <c r="J234" s="89" t="str">
        <f t="shared" si="108"/>
        <v/>
      </c>
      <c r="K234" s="85"/>
      <c r="L234" s="85"/>
      <c r="M234" s="85" t="str">
        <f t="shared" si="109"/>
        <v/>
      </c>
      <c r="N234" s="86"/>
      <c r="O234" s="89" t="str">
        <f t="shared" si="110"/>
        <v/>
      </c>
      <c r="P234" s="237"/>
      <c r="Q234" s="89" t="str">
        <f t="shared" si="111"/>
        <v/>
      </c>
      <c r="R234" s="237"/>
      <c r="S234" s="89" t="str">
        <f t="shared" si="112"/>
        <v/>
      </c>
      <c r="T234" s="85"/>
      <c r="U234" s="89" t="str">
        <f t="shared" si="113"/>
        <v/>
      </c>
      <c r="V234" s="409" t="str">
        <f t="shared" si="114"/>
        <v/>
      </c>
      <c r="W234" s="85"/>
      <c r="X234" s="89" t="str">
        <f t="shared" si="115"/>
        <v/>
      </c>
      <c r="Y234" s="237"/>
      <c r="Z234" s="89" t="str">
        <f t="shared" si="116"/>
        <v/>
      </c>
      <c r="AA234" s="237"/>
      <c r="AB234" s="85"/>
      <c r="AC234" s="85"/>
      <c r="AD234" s="237"/>
      <c r="AE234" s="89" t="str">
        <f t="shared" si="117"/>
        <v/>
      </c>
      <c r="AF234" s="85"/>
      <c r="AG234" s="85" t="str">
        <f t="shared" si="118"/>
        <v/>
      </c>
      <c r="AH234" s="237"/>
      <c r="AI234" s="237" t="str">
        <f t="shared" si="119"/>
        <v/>
      </c>
      <c r="AJ234" s="237"/>
      <c r="AK234" s="237"/>
      <c r="AL234" s="237" t="str">
        <f t="shared" si="120"/>
        <v/>
      </c>
      <c r="AM234" s="271"/>
      <c r="AN234" s="237"/>
      <c r="AO234" s="89" t="str">
        <f t="shared" si="121"/>
        <v/>
      </c>
      <c r="AP234" s="85"/>
      <c r="AQ234" s="85"/>
      <c r="AR234" s="410"/>
      <c r="AS234" s="237"/>
      <c r="AT234" s="89" t="str">
        <f t="shared" si="122"/>
        <v/>
      </c>
      <c r="AU234" s="85"/>
      <c r="AV234" s="85"/>
      <c r="AW234" s="411"/>
      <c r="AX234" s="237"/>
      <c r="AY234" s="237" t="str">
        <f t="shared" si="123"/>
        <v/>
      </c>
      <c r="AZ234" s="237"/>
      <c r="BA234" s="89" t="str">
        <f t="shared" si="124"/>
        <v/>
      </c>
      <c r="BB234" s="85"/>
      <c r="BC234" s="237"/>
      <c r="BD234" s="89" t="str">
        <f t="shared" si="125"/>
        <v/>
      </c>
      <c r="BE234" s="85"/>
      <c r="BF234" s="237" t="str">
        <f t="shared" si="126"/>
        <v/>
      </c>
      <c r="BG234" s="85"/>
      <c r="BH234" s="85"/>
      <c r="BI234" s="85"/>
      <c r="BJ234" s="85"/>
      <c r="BK234" s="237"/>
      <c r="BL234" s="237"/>
      <c r="BM234" s="412"/>
      <c r="BN234" s="412"/>
      <c r="BO234" s="85"/>
      <c r="BP234" s="85"/>
      <c r="BQ234" s="85"/>
      <c r="BR234" s="85"/>
      <c r="BS234" s="237"/>
      <c r="BT234" s="85"/>
      <c r="BU234" s="85"/>
      <c r="BV234" s="85"/>
      <c r="BW234" s="85"/>
      <c r="BX234" s="85"/>
      <c r="BY234" s="85"/>
      <c r="BZ234" s="85" t="str">
        <f t="shared" si="127"/>
        <v/>
      </c>
      <c r="CA234" s="85"/>
      <c r="CB234" s="85"/>
      <c r="CC234" s="85" t="str">
        <f t="shared" si="128"/>
        <v/>
      </c>
      <c r="CD234" s="85"/>
      <c r="CE234" s="85" t="str">
        <f t="shared" si="129"/>
        <v/>
      </c>
      <c r="CF234" s="85"/>
      <c r="CG234" s="85" t="str">
        <f t="shared" si="130"/>
        <v/>
      </c>
      <c r="CH234" s="271"/>
      <c r="CI234" s="85" t="str">
        <f t="shared" si="131"/>
        <v/>
      </c>
      <c r="CJ234" s="85" t="str">
        <f t="shared" si="132"/>
        <v/>
      </c>
      <c r="CK234" s="85" t="str">
        <f t="shared" si="133"/>
        <v/>
      </c>
      <c r="CL234" s="85"/>
      <c r="CM234" s="85" t="str">
        <f t="shared" si="134"/>
        <v/>
      </c>
      <c r="CN234" s="238"/>
      <c r="CO234" s="238" t="s">
        <v>5304</v>
      </c>
      <c r="CP234" s="112"/>
      <c r="CQ234" s="112"/>
      <c r="CR234" s="133" t="str">
        <f t="shared" ca="1" si="135"/>
        <v/>
      </c>
      <c r="CS234" s="112"/>
      <c r="CT234" s="112"/>
      <c r="CU234" s="112"/>
      <c r="CV234" s="119"/>
    </row>
    <row r="235" spans="1:100" collapsed="1" x14ac:dyDescent="0.2">
      <c r="A235" s="237"/>
      <c r="B235" s="237"/>
      <c r="C235" s="89" t="str">
        <f t="shared" si="107"/>
        <v/>
      </c>
      <c r="D235" s="85"/>
      <c r="E235" s="85"/>
      <c r="F235" s="237"/>
      <c r="G235" s="237"/>
      <c r="H235" s="237"/>
      <c r="I235" s="237"/>
      <c r="J235" s="89" t="str">
        <f t="shared" si="108"/>
        <v/>
      </c>
      <c r="K235" s="85"/>
      <c r="L235" s="85"/>
      <c r="M235" s="85" t="str">
        <f t="shared" si="109"/>
        <v/>
      </c>
      <c r="N235" s="86"/>
      <c r="O235" s="89" t="str">
        <f t="shared" si="110"/>
        <v/>
      </c>
      <c r="P235" s="237"/>
      <c r="Q235" s="89" t="str">
        <f t="shared" si="111"/>
        <v/>
      </c>
      <c r="R235" s="237"/>
      <c r="S235" s="89" t="str">
        <f t="shared" si="112"/>
        <v/>
      </c>
      <c r="T235" s="85"/>
      <c r="U235" s="89" t="str">
        <f t="shared" si="113"/>
        <v/>
      </c>
      <c r="V235" s="409" t="str">
        <f t="shared" si="114"/>
        <v/>
      </c>
      <c r="W235" s="85"/>
      <c r="X235" s="89" t="str">
        <f t="shared" si="115"/>
        <v/>
      </c>
      <c r="Y235" s="237"/>
      <c r="Z235" s="89" t="str">
        <f t="shared" si="116"/>
        <v/>
      </c>
      <c r="AA235" s="237"/>
      <c r="AB235" s="85"/>
      <c r="AC235" s="85"/>
      <c r="AD235" s="237"/>
      <c r="AE235" s="89" t="str">
        <f t="shared" si="117"/>
        <v/>
      </c>
      <c r="AF235" s="85"/>
      <c r="AG235" s="85" t="str">
        <f t="shared" si="118"/>
        <v/>
      </c>
      <c r="AH235" s="237"/>
      <c r="AI235" s="237" t="str">
        <f t="shared" si="119"/>
        <v/>
      </c>
      <c r="AJ235" s="237"/>
      <c r="AK235" s="237"/>
      <c r="AL235" s="237" t="str">
        <f t="shared" si="120"/>
        <v/>
      </c>
      <c r="AM235" s="271"/>
      <c r="AN235" s="237"/>
      <c r="AO235" s="89" t="str">
        <f t="shared" si="121"/>
        <v/>
      </c>
      <c r="AP235" s="85"/>
      <c r="AQ235" s="85"/>
      <c r="AR235" s="410"/>
      <c r="AS235" s="237"/>
      <c r="AT235" s="89" t="str">
        <f t="shared" si="122"/>
        <v/>
      </c>
      <c r="AU235" s="85"/>
      <c r="AV235" s="85"/>
      <c r="AW235" s="411"/>
      <c r="AX235" s="237"/>
      <c r="AY235" s="237" t="str">
        <f t="shared" si="123"/>
        <v/>
      </c>
      <c r="AZ235" s="237"/>
      <c r="BA235" s="89" t="str">
        <f t="shared" si="124"/>
        <v/>
      </c>
      <c r="BB235" s="85"/>
      <c r="BC235" s="237"/>
      <c r="BD235" s="89" t="str">
        <f t="shared" si="125"/>
        <v/>
      </c>
      <c r="BE235" s="85"/>
      <c r="BF235" s="237" t="str">
        <f t="shared" si="126"/>
        <v/>
      </c>
      <c r="BG235" s="85"/>
      <c r="BH235" s="85"/>
      <c r="BI235" s="85"/>
      <c r="BJ235" s="85"/>
      <c r="BK235" s="237"/>
      <c r="BL235" s="237"/>
      <c r="BM235" s="412"/>
      <c r="BN235" s="412"/>
      <c r="BO235" s="85"/>
      <c r="BP235" s="85"/>
      <c r="BQ235" s="85"/>
      <c r="BR235" s="85"/>
      <c r="BS235" s="237"/>
      <c r="BT235" s="85"/>
      <c r="BU235" s="85"/>
      <c r="BV235" s="85"/>
      <c r="BW235" s="85"/>
      <c r="BX235" s="85"/>
      <c r="BY235" s="85"/>
      <c r="BZ235" s="85" t="str">
        <f t="shared" si="127"/>
        <v/>
      </c>
      <c r="CA235" s="85"/>
      <c r="CB235" s="85"/>
      <c r="CC235" s="85" t="str">
        <f t="shared" si="128"/>
        <v/>
      </c>
      <c r="CD235" s="85"/>
      <c r="CE235" s="85" t="str">
        <f t="shared" si="129"/>
        <v/>
      </c>
      <c r="CF235" s="85"/>
      <c r="CG235" s="85" t="str">
        <f t="shared" si="130"/>
        <v/>
      </c>
      <c r="CH235" s="271"/>
      <c r="CI235" s="85" t="str">
        <f t="shared" si="131"/>
        <v/>
      </c>
      <c r="CJ235" s="85" t="str">
        <f t="shared" si="132"/>
        <v/>
      </c>
      <c r="CK235" s="85" t="str">
        <f t="shared" si="133"/>
        <v/>
      </c>
      <c r="CL235" s="85"/>
      <c r="CM235" s="85" t="str">
        <f t="shared" si="134"/>
        <v/>
      </c>
      <c r="CN235" s="238"/>
      <c r="CO235" s="238" t="s">
        <v>5304</v>
      </c>
      <c r="CP235" s="112"/>
      <c r="CQ235" s="112"/>
      <c r="CR235" s="133" t="str">
        <f t="shared" ca="1" si="135"/>
        <v/>
      </c>
      <c r="CS235" s="112"/>
      <c r="CT235" s="112"/>
      <c r="CU235" s="112"/>
      <c r="CV235" s="119"/>
    </row>
    <row r="236" spans="1:100" collapsed="1" x14ac:dyDescent="0.2">
      <c r="A236" s="237"/>
      <c r="B236" s="237"/>
      <c r="C236" s="89" t="str">
        <f t="shared" si="107"/>
        <v/>
      </c>
      <c r="D236" s="85"/>
      <c r="E236" s="85"/>
      <c r="F236" s="237"/>
      <c r="G236" s="237"/>
      <c r="H236" s="237"/>
      <c r="I236" s="237"/>
      <c r="J236" s="89" t="str">
        <f t="shared" si="108"/>
        <v/>
      </c>
      <c r="K236" s="85"/>
      <c r="L236" s="85"/>
      <c r="M236" s="85" t="str">
        <f t="shared" si="109"/>
        <v/>
      </c>
      <c r="N236" s="86"/>
      <c r="O236" s="89" t="str">
        <f t="shared" si="110"/>
        <v/>
      </c>
      <c r="P236" s="237"/>
      <c r="Q236" s="89" t="str">
        <f t="shared" si="111"/>
        <v/>
      </c>
      <c r="R236" s="237"/>
      <c r="S236" s="89" t="str">
        <f t="shared" si="112"/>
        <v/>
      </c>
      <c r="T236" s="85"/>
      <c r="U236" s="89" t="str">
        <f t="shared" si="113"/>
        <v/>
      </c>
      <c r="V236" s="409" t="str">
        <f t="shared" si="114"/>
        <v/>
      </c>
      <c r="W236" s="85"/>
      <c r="X236" s="89" t="str">
        <f t="shared" si="115"/>
        <v/>
      </c>
      <c r="Y236" s="237"/>
      <c r="Z236" s="89" t="str">
        <f t="shared" si="116"/>
        <v/>
      </c>
      <c r="AA236" s="237"/>
      <c r="AB236" s="85"/>
      <c r="AC236" s="85"/>
      <c r="AD236" s="237"/>
      <c r="AE236" s="89" t="str">
        <f t="shared" si="117"/>
        <v/>
      </c>
      <c r="AF236" s="85"/>
      <c r="AG236" s="85" t="str">
        <f t="shared" si="118"/>
        <v/>
      </c>
      <c r="AH236" s="237"/>
      <c r="AI236" s="237" t="str">
        <f t="shared" si="119"/>
        <v/>
      </c>
      <c r="AJ236" s="237"/>
      <c r="AK236" s="237"/>
      <c r="AL236" s="237" t="str">
        <f t="shared" si="120"/>
        <v/>
      </c>
      <c r="AM236" s="271"/>
      <c r="AN236" s="237"/>
      <c r="AO236" s="89" t="str">
        <f t="shared" si="121"/>
        <v/>
      </c>
      <c r="AP236" s="85"/>
      <c r="AQ236" s="85"/>
      <c r="AR236" s="410"/>
      <c r="AS236" s="237"/>
      <c r="AT236" s="89" t="str">
        <f t="shared" si="122"/>
        <v/>
      </c>
      <c r="AU236" s="85"/>
      <c r="AV236" s="85"/>
      <c r="AW236" s="411"/>
      <c r="AX236" s="237"/>
      <c r="AY236" s="237" t="str">
        <f t="shared" si="123"/>
        <v/>
      </c>
      <c r="AZ236" s="237"/>
      <c r="BA236" s="89" t="str">
        <f t="shared" si="124"/>
        <v/>
      </c>
      <c r="BB236" s="85"/>
      <c r="BC236" s="237"/>
      <c r="BD236" s="89" t="str">
        <f t="shared" si="125"/>
        <v/>
      </c>
      <c r="BE236" s="85"/>
      <c r="BF236" s="237" t="str">
        <f t="shared" si="126"/>
        <v/>
      </c>
      <c r="BG236" s="85"/>
      <c r="BH236" s="85"/>
      <c r="BI236" s="85"/>
      <c r="BJ236" s="85"/>
      <c r="BK236" s="237"/>
      <c r="BL236" s="237"/>
      <c r="BM236" s="412"/>
      <c r="BN236" s="412"/>
      <c r="BO236" s="85"/>
      <c r="BP236" s="85"/>
      <c r="BQ236" s="85"/>
      <c r="BR236" s="85"/>
      <c r="BS236" s="237"/>
      <c r="BT236" s="85"/>
      <c r="BU236" s="85"/>
      <c r="BV236" s="85"/>
      <c r="BW236" s="85"/>
      <c r="BX236" s="85"/>
      <c r="BY236" s="85"/>
      <c r="BZ236" s="85" t="str">
        <f t="shared" si="127"/>
        <v/>
      </c>
      <c r="CA236" s="85"/>
      <c r="CB236" s="85"/>
      <c r="CC236" s="85" t="str">
        <f t="shared" si="128"/>
        <v/>
      </c>
      <c r="CD236" s="85"/>
      <c r="CE236" s="85" t="str">
        <f t="shared" si="129"/>
        <v/>
      </c>
      <c r="CF236" s="85"/>
      <c r="CG236" s="85" t="str">
        <f t="shared" si="130"/>
        <v/>
      </c>
      <c r="CH236" s="271"/>
      <c r="CI236" s="85" t="str">
        <f t="shared" si="131"/>
        <v/>
      </c>
      <c r="CJ236" s="85" t="str">
        <f t="shared" si="132"/>
        <v/>
      </c>
      <c r="CK236" s="85" t="str">
        <f t="shared" si="133"/>
        <v/>
      </c>
      <c r="CL236" s="85"/>
      <c r="CM236" s="85" t="str">
        <f t="shared" si="134"/>
        <v/>
      </c>
      <c r="CN236" s="238"/>
      <c r="CO236" s="238" t="s">
        <v>5304</v>
      </c>
      <c r="CP236" s="112"/>
      <c r="CQ236" s="112"/>
      <c r="CR236" s="133" t="str">
        <f t="shared" ca="1" si="135"/>
        <v/>
      </c>
      <c r="CS236" s="112"/>
      <c r="CT236" s="112"/>
      <c r="CU236" s="112"/>
      <c r="CV236" s="119"/>
    </row>
    <row r="237" spans="1:100" collapsed="1" x14ac:dyDescent="0.2">
      <c r="A237" s="237"/>
      <c r="B237" s="237"/>
      <c r="C237" s="89" t="str">
        <f t="shared" si="107"/>
        <v/>
      </c>
      <c r="D237" s="85"/>
      <c r="E237" s="85"/>
      <c r="F237" s="237"/>
      <c r="G237" s="237"/>
      <c r="H237" s="237"/>
      <c r="I237" s="237"/>
      <c r="J237" s="89" t="str">
        <f t="shared" si="108"/>
        <v/>
      </c>
      <c r="K237" s="85"/>
      <c r="L237" s="85"/>
      <c r="M237" s="85" t="str">
        <f t="shared" si="109"/>
        <v/>
      </c>
      <c r="N237" s="86"/>
      <c r="O237" s="89" t="str">
        <f t="shared" si="110"/>
        <v/>
      </c>
      <c r="P237" s="237"/>
      <c r="Q237" s="89" t="str">
        <f t="shared" si="111"/>
        <v/>
      </c>
      <c r="R237" s="237"/>
      <c r="S237" s="89" t="str">
        <f t="shared" si="112"/>
        <v/>
      </c>
      <c r="T237" s="85"/>
      <c r="U237" s="89" t="str">
        <f t="shared" si="113"/>
        <v/>
      </c>
      <c r="V237" s="409" t="str">
        <f t="shared" si="114"/>
        <v/>
      </c>
      <c r="W237" s="85"/>
      <c r="X237" s="89" t="str">
        <f t="shared" si="115"/>
        <v/>
      </c>
      <c r="Y237" s="237"/>
      <c r="Z237" s="89" t="str">
        <f t="shared" si="116"/>
        <v/>
      </c>
      <c r="AA237" s="237"/>
      <c r="AB237" s="85"/>
      <c r="AC237" s="85"/>
      <c r="AD237" s="237"/>
      <c r="AE237" s="89" t="str">
        <f t="shared" si="117"/>
        <v/>
      </c>
      <c r="AF237" s="85"/>
      <c r="AG237" s="85" t="str">
        <f t="shared" si="118"/>
        <v/>
      </c>
      <c r="AH237" s="237"/>
      <c r="AI237" s="237" t="str">
        <f t="shared" si="119"/>
        <v/>
      </c>
      <c r="AJ237" s="237"/>
      <c r="AK237" s="237"/>
      <c r="AL237" s="237" t="str">
        <f t="shared" si="120"/>
        <v/>
      </c>
      <c r="AM237" s="271"/>
      <c r="AN237" s="237"/>
      <c r="AO237" s="89" t="str">
        <f t="shared" si="121"/>
        <v/>
      </c>
      <c r="AP237" s="85"/>
      <c r="AQ237" s="85"/>
      <c r="AR237" s="410"/>
      <c r="AS237" s="237"/>
      <c r="AT237" s="89" t="str">
        <f t="shared" si="122"/>
        <v/>
      </c>
      <c r="AU237" s="85"/>
      <c r="AV237" s="85"/>
      <c r="AW237" s="411"/>
      <c r="AX237" s="237"/>
      <c r="AY237" s="237" t="str">
        <f t="shared" si="123"/>
        <v/>
      </c>
      <c r="AZ237" s="237"/>
      <c r="BA237" s="89" t="str">
        <f t="shared" si="124"/>
        <v/>
      </c>
      <c r="BB237" s="85"/>
      <c r="BC237" s="237"/>
      <c r="BD237" s="89" t="str">
        <f t="shared" si="125"/>
        <v/>
      </c>
      <c r="BE237" s="85"/>
      <c r="BF237" s="237" t="str">
        <f t="shared" si="126"/>
        <v/>
      </c>
      <c r="BG237" s="85"/>
      <c r="BH237" s="85"/>
      <c r="BI237" s="85"/>
      <c r="BJ237" s="85"/>
      <c r="BK237" s="237"/>
      <c r="BL237" s="237"/>
      <c r="BM237" s="412"/>
      <c r="BN237" s="412"/>
      <c r="BO237" s="85"/>
      <c r="BP237" s="85"/>
      <c r="BQ237" s="85"/>
      <c r="BR237" s="85"/>
      <c r="BS237" s="237"/>
      <c r="BT237" s="85"/>
      <c r="BU237" s="85"/>
      <c r="BV237" s="85"/>
      <c r="BW237" s="85"/>
      <c r="BX237" s="85"/>
      <c r="BY237" s="85"/>
      <c r="BZ237" s="85" t="str">
        <f t="shared" si="127"/>
        <v/>
      </c>
      <c r="CA237" s="85"/>
      <c r="CB237" s="85"/>
      <c r="CC237" s="85" t="str">
        <f t="shared" si="128"/>
        <v/>
      </c>
      <c r="CD237" s="85"/>
      <c r="CE237" s="85" t="str">
        <f t="shared" si="129"/>
        <v/>
      </c>
      <c r="CF237" s="85"/>
      <c r="CG237" s="85" t="str">
        <f t="shared" si="130"/>
        <v/>
      </c>
      <c r="CH237" s="271"/>
      <c r="CI237" s="85" t="str">
        <f t="shared" si="131"/>
        <v/>
      </c>
      <c r="CJ237" s="85" t="str">
        <f t="shared" si="132"/>
        <v/>
      </c>
      <c r="CK237" s="85" t="str">
        <f t="shared" si="133"/>
        <v/>
      </c>
      <c r="CL237" s="85"/>
      <c r="CM237" s="85" t="str">
        <f t="shared" si="134"/>
        <v/>
      </c>
      <c r="CN237" s="238"/>
      <c r="CO237" s="238" t="s">
        <v>5304</v>
      </c>
      <c r="CP237" s="112"/>
      <c r="CQ237" s="112"/>
      <c r="CR237" s="133" t="str">
        <f t="shared" ca="1" si="135"/>
        <v/>
      </c>
      <c r="CS237" s="112"/>
      <c r="CT237" s="112"/>
      <c r="CU237" s="112"/>
      <c r="CV237" s="119"/>
    </row>
    <row r="238" spans="1:100" collapsed="1" x14ac:dyDescent="0.2">
      <c r="A238" s="237"/>
      <c r="B238" s="237"/>
      <c r="C238" s="89" t="str">
        <f t="shared" si="107"/>
        <v/>
      </c>
      <c r="D238" s="85"/>
      <c r="E238" s="85"/>
      <c r="F238" s="237"/>
      <c r="G238" s="237"/>
      <c r="H238" s="237"/>
      <c r="I238" s="237"/>
      <c r="J238" s="89" t="str">
        <f t="shared" si="108"/>
        <v/>
      </c>
      <c r="K238" s="85"/>
      <c r="L238" s="85"/>
      <c r="M238" s="85" t="str">
        <f t="shared" si="109"/>
        <v/>
      </c>
      <c r="N238" s="86"/>
      <c r="O238" s="89" t="str">
        <f t="shared" si="110"/>
        <v/>
      </c>
      <c r="P238" s="237"/>
      <c r="Q238" s="89" t="str">
        <f t="shared" si="111"/>
        <v/>
      </c>
      <c r="R238" s="237"/>
      <c r="S238" s="89" t="str">
        <f t="shared" si="112"/>
        <v/>
      </c>
      <c r="T238" s="85"/>
      <c r="U238" s="89" t="str">
        <f t="shared" si="113"/>
        <v/>
      </c>
      <c r="V238" s="409" t="str">
        <f t="shared" si="114"/>
        <v/>
      </c>
      <c r="W238" s="85"/>
      <c r="X238" s="89" t="str">
        <f t="shared" si="115"/>
        <v/>
      </c>
      <c r="Y238" s="237"/>
      <c r="Z238" s="89" t="str">
        <f t="shared" si="116"/>
        <v/>
      </c>
      <c r="AA238" s="237"/>
      <c r="AB238" s="85"/>
      <c r="AC238" s="85"/>
      <c r="AD238" s="237"/>
      <c r="AE238" s="89" t="str">
        <f t="shared" si="117"/>
        <v/>
      </c>
      <c r="AF238" s="85"/>
      <c r="AG238" s="85" t="str">
        <f t="shared" si="118"/>
        <v/>
      </c>
      <c r="AH238" s="237"/>
      <c r="AI238" s="237" t="str">
        <f t="shared" si="119"/>
        <v/>
      </c>
      <c r="AJ238" s="237"/>
      <c r="AK238" s="237"/>
      <c r="AL238" s="237" t="str">
        <f t="shared" si="120"/>
        <v/>
      </c>
      <c r="AM238" s="271"/>
      <c r="AN238" s="237"/>
      <c r="AO238" s="89" t="str">
        <f t="shared" si="121"/>
        <v/>
      </c>
      <c r="AP238" s="85"/>
      <c r="AQ238" s="85"/>
      <c r="AR238" s="410"/>
      <c r="AS238" s="237"/>
      <c r="AT238" s="89" t="str">
        <f t="shared" si="122"/>
        <v/>
      </c>
      <c r="AU238" s="85"/>
      <c r="AV238" s="85"/>
      <c r="AW238" s="411"/>
      <c r="AX238" s="237"/>
      <c r="AY238" s="237" t="str">
        <f t="shared" si="123"/>
        <v/>
      </c>
      <c r="AZ238" s="237"/>
      <c r="BA238" s="89" t="str">
        <f t="shared" si="124"/>
        <v/>
      </c>
      <c r="BB238" s="85"/>
      <c r="BC238" s="237"/>
      <c r="BD238" s="89" t="str">
        <f t="shared" si="125"/>
        <v/>
      </c>
      <c r="BE238" s="85"/>
      <c r="BF238" s="237" t="str">
        <f t="shared" si="126"/>
        <v/>
      </c>
      <c r="BG238" s="85"/>
      <c r="BH238" s="85"/>
      <c r="BI238" s="85"/>
      <c r="BJ238" s="85"/>
      <c r="BK238" s="237"/>
      <c r="BL238" s="237"/>
      <c r="BM238" s="412"/>
      <c r="BN238" s="412"/>
      <c r="BO238" s="85"/>
      <c r="BP238" s="85"/>
      <c r="BQ238" s="85"/>
      <c r="BR238" s="85"/>
      <c r="BS238" s="237"/>
      <c r="BT238" s="85"/>
      <c r="BU238" s="85"/>
      <c r="BV238" s="85"/>
      <c r="BW238" s="85"/>
      <c r="BX238" s="85"/>
      <c r="BY238" s="85"/>
      <c r="BZ238" s="85" t="str">
        <f t="shared" si="127"/>
        <v/>
      </c>
      <c r="CA238" s="85"/>
      <c r="CB238" s="85"/>
      <c r="CC238" s="85" t="str">
        <f t="shared" si="128"/>
        <v/>
      </c>
      <c r="CD238" s="85"/>
      <c r="CE238" s="85" t="str">
        <f t="shared" si="129"/>
        <v/>
      </c>
      <c r="CF238" s="85"/>
      <c r="CG238" s="85" t="str">
        <f t="shared" si="130"/>
        <v/>
      </c>
      <c r="CH238" s="271"/>
      <c r="CI238" s="85" t="str">
        <f t="shared" si="131"/>
        <v/>
      </c>
      <c r="CJ238" s="85" t="str">
        <f t="shared" si="132"/>
        <v/>
      </c>
      <c r="CK238" s="85" t="str">
        <f t="shared" si="133"/>
        <v/>
      </c>
      <c r="CL238" s="85"/>
      <c r="CM238" s="85" t="str">
        <f t="shared" si="134"/>
        <v/>
      </c>
      <c r="CN238" s="238"/>
      <c r="CO238" s="238" t="s">
        <v>5304</v>
      </c>
      <c r="CP238" s="112"/>
      <c r="CQ238" s="112"/>
      <c r="CR238" s="133" t="str">
        <f t="shared" ca="1" si="135"/>
        <v/>
      </c>
      <c r="CS238" s="112"/>
      <c r="CT238" s="112"/>
      <c r="CU238" s="112"/>
      <c r="CV238" s="119"/>
    </row>
    <row r="239" spans="1:100" collapsed="1" x14ac:dyDescent="0.2">
      <c r="A239" s="237"/>
      <c r="B239" s="237"/>
      <c r="C239" s="89" t="str">
        <f t="shared" si="107"/>
        <v/>
      </c>
      <c r="D239" s="85"/>
      <c r="E239" s="85"/>
      <c r="F239" s="237"/>
      <c r="G239" s="237"/>
      <c r="H239" s="237"/>
      <c r="I239" s="237"/>
      <c r="J239" s="89" t="str">
        <f t="shared" si="108"/>
        <v/>
      </c>
      <c r="K239" s="85"/>
      <c r="L239" s="85"/>
      <c r="M239" s="85" t="str">
        <f t="shared" si="109"/>
        <v/>
      </c>
      <c r="N239" s="86"/>
      <c r="O239" s="89" t="str">
        <f t="shared" si="110"/>
        <v/>
      </c>
      <c r="P239" s="237"/>
      <c r="Q239" s="89" t="str">
        <f t="shared" si="111"/>
        <v/>
      </c>
      <c r="R239" s="237"/>
      <c r="S239" s="89" t="str">
        <f t="shared" si="112"/>
        <v/>
      </c>
      <c r="T239" s="85"/>
      <c r="U239" s="89" t="str">
        <f t="shared" si="113"/>
        <v/>
      </c>
      <c r="V239" s="409" t="str">
        <f t="shared" si="114"/>
        <v/>
      </c>
      <c r="W239" s="85"/>
      <c r="X239" s="89" t="str">
        <f t="shared" si="115"/>
        <v/>
      </c>
      <c r="Y239" s="237"/>
      <c r="Z239" s="89" t="str">
        <f t="shared" si="116"/>
        <v/>
      </c>
      <c r="AA239" s="237"/>
      <c r="AB239" s="85"/>
      <c r="AC239" s="85"/>
      <c r="AD239" s="237"/>
      <c r="AE239" s="89" t="str">
        <f t="shared" si="117"/>
        <v/>
      </c>
      <c r="AF239" s="85"/>
      <c r="AG239" s="85" t="str">
        <f t="shared" si="118"/>
        <v/>
      </c>
      <c r="AH239" s="237"/>
      <c r="AI239" s="237" t="str">
        <f t="shared" si="119"/>
        <v/>
      </c>
      <c r="AJ239" s="237"/>
      <c r="AK239" s="237"/>
      <c r="AL239" s="237" t="str">
        <f t="shared" si="120"/>
        <v/>
      </c>
      <c r="AM239" s="271"/>
      <c r="AN239" s="237"/>
      <c r="AO239" s="89" t="str">
        <f t="shared" si="121"/>
        <v/>
      </c>
      <c r="AP239" s="85"/>
      <c r="AQ239" s="85"/>
      <c r="AR239" s="410"/>
      <c r="AS239" s="237"/>
      <c r="AT239" s="89" t="str">
        <f t="shared" si="122"/>
        <v/>
      </c>
      <c r="AU239" s="85"/>
      <c r="AV239" s="85"/>
      <c r="AW239" s="411"/>
      <c r="AX239" s="237"/>
      <c r="AY239" s="237" t="str">
        <f t="shared" si="123"/>
        <v/>
      </c>
      <c r="AZ239" s="237"/>
      <c r="BA239" s="89" t="str">
        <f t="shared" si="124"/>
        <v/>
      </c>
      <c r="BB239" s="85"/>
      <c r="BC239" s="237"/>
      <c r="BD239" s="89" t="str">
        <f t="shared" si="125"/>
        <v/>
      </c>
      <c r="BE239" s="85"/>
      <c r="BF239" s="237" t="str">
        <f t="shared" si="126"/>
        <v/>
      </c>
      <c r="BG239" s="85"/>
      <c r="BH239" s="85"/>
      <c r="BI239" s="85"/>
      <c r="BJ239" s="85"/>
      <c r="BK239" s="237"/>
      <c r="BL239" s="237"/>
      <c r="BM239" s="412"/>
      <c r="BN239" s="412"/>
      <c r="BO239" s="85"/>
      <c r="BP239" s="85"/>
      <c r="BQ239" s="85"/>
      <c r="BR239" s="85"/>
      <c r="BS239" s="237"/>
      <c r="BT239" s="85"/>
      <c r="BU239" s="85"/>
      <c r="BV239" s="85"/>
      <c r="BW239" s="85"/>
      <c r="BX239" s="85"/>
      <c r="BY239" s="85"/>
      <c r="BZ239" s="85" t="str">
        <f t="shared" si="127"/>
        <v/>
      </c>
      <c r="CA239" s="85"/>
      <c r="CB239" s="85"/>
      <c r="CC239" s="85" t="str">
        <f t="shared" si="128"/>
        <v/>
      </c>
      <c r="CD239" s="85"/>
      <c r="CE239" s="85" t="str">
        <f t="shared" si="129"/>
        <v/>
      </c>
      <c r="CF239" s="85"/>
      <c r="CG239" s="85" t="str">
        <f t="shared" si="130"/>
        <v/>
      </c>
      <c r="CH239" s="271"/>
      <c r="CI239" s="85" t="str">
        <f t="shared" si="131"/>
        <v/>
      </c>
      <c r="CJ239" s="85" t="str">
        <f t="shared" si="132"/>
        <v/>
      </c>
      <c r="CK239" s="85" t="str">
        <f t="shared" si="133"/>
        <v/>
      </c>
      <c r="CL239" s="85"/>
      <c r="CM239" s="85" t="str">
        <f t="shared" si="134"/>
        <v/>
      </c>
      <c r="CN239" s="238"/>
      <c r="CO239" s="238" t="s">
        <v>5304</v>
      </c>
      <c r="CP239" s="112"/>
      <c r="CQ239" s="112"/>
      <c r="CR239" s="133" t="str">
        <f t="shared" ca="1" si="135"/>
        <v/>
      </c>
      <c r="CS239" s="112"/>
      <c r="CT239" s="112"/>
      <c r="CU239" s="112"/>
      <c r="CV239" s="119"/>
    </row>
    <row r="240" spans="1:100" collapsed="1" x14ac:dyDescent="0.2">
      <c r="A240" s="237"/>
      <c r="B240" s="237"/>
      <c r="C240" s="89" t="str">
        <f t="shared" si="107"/>
        <v/>
      </c>
      <c r="D240" s="85"/>
      <c r="E240" s="85"/>
      <c r="F240" s="237"/>
      <c r="G240" s="237"/>
      <c r="H240" s="237"/>
      <c r="I240" s="237"/>
      <c r="J240" s="89" t="str">
        <f t="shared" si="108"/>
        <v/>
      </c>
      <c r="K240" s="85"/>
      <c r="L240" s="85"/>
      <c r="M240" s="85" t="str">
        <f t="shared" si="109"/>
        <v/>
      </c>
      <c r="N240" s="86"/>
      <c r="O240" s="89" t="str">
        <f t="shared" si="110"/>
        <v/>
      </c>
      <c r="P240" s="237"/>
      <c r="Q240" s="89" t="str">
        <f t="shared" si="111"/>
        <v/>
      </c>
      <c r="R240" s="237"/>
      <c r="S240" s="89" t="str">
        <f t="shared" si="112"/>
        <v/>
      </c>
      <c r="T240" s="85"/>
      <c r="U240" s="89" t="str">
        <f t="shared" si="113"/>
        <v/>
      </c>
      <c r="V240" s="409" t="str">
        <f t="shared" si="114"/>
        <v/>
      </c>
      <c r="W240" s="85"/>
      <c r="X240" s="89" t="str">
        <f t="shared" si="115"/>
        <v/>
      </c>
      <c r="Y240" s="237"/>
      <c r="Z240" s="89" t="str">
        <f t="shared" si="116"/>
        <v/>
      </c>
      <c r="AA240" s="237"/>
      <c r="AB240" s="85"/>
      <c r="AC240" s="85"/>
      <c r="AD240" s="237"/>
      <c r="AE240" s="89" t="str">
        <f t="shared" si="117"/>
        <v/>
      </c>
      <c r="AF240" s="85"/>
      <c r="AG240" s="85" t="str">
        <f t="shared" si="118"/>
        <v/>
      </c>
      <c r="AH240" s="237"/>
      <c r="AI240" s="237" t="str">
        <f t="shared" si="119"/>
        <v/>
      </c>
      <c r="AJ240" s="237"/>
      <c r="AK240" s="237"/>
      <c r="AL240" s="237" t="str">
        <f t="shared" si="120"/>
        <v/>
      </c>
      <c r="AM240" s="271"/>
      <c r="AN240" s="237"/>
      <c r="AO240" s="89" t="str">
        <f t="shared" si="121"/>
        <v/>
      </c>
      <c r="AP240" s="85"/>
      <c r="AQ240" s="85"/>
      <c r="AR240" s="410"/>
      <c r="AS240" s="237"/>
      <c r="AT240" s="89" t="str">
        <f t="shared" si="122"/>
        <v/>
      </c>
      <c r="AU240" s="85"/>
      <c r="AV240" s="85"/>
      <c r="AW240" s="411"/>
      <c r="AX240" s="237"/>
      <c r="AY240" s="237" t="str">
        <f t="shared" si="123"/>
        <v/>
      </c>
      <c r="AZ240" s="237"/>
      <c r="BA240" s="89" t="str">
        <f t="shared" si="124"/>
        <v/>
      </c>
      <c r="BB240" s="85"/>
      <c r="BC240" s="237"/>
      <c r="BD240" s="89" t="str">
        <f t="shared" si="125"/>
        <v/>
      </c>
      <c r="BE240" s="85"/>
      <c r="BF240" s="237" t="str">
        <f t="shared" si="126"/>
        <v/>
      </c>
      <c r="BG240" s="85"/>
      <c r="BH240" s="85"/>
      <c r="BI240" s="85"/>
      <c r="BJ240" s="85"/>
      <c r="BK240" s="237"/>
      <c r="BL240" s="237"/>
      <c r="BM240" s="412"/>
      <c r="BN240" s="412"/>
      <c r="BO240" s="85"/>
      <c r="BP240" s="85"/>
      <c r="BQ240" s="85"/>
      <c r="BR240" s="85"/>
      <c r="BS240" s="237"/>
      <c r="BT240" s="85"/>
      <c r="BU240" s="85"/>
      <c r="BV240" s="85"/>
      <c r="BW240" s="85"/>
      <c r="BX240" s="85"/>
      <c r="BY240" s="85"/>
      <c r="BZ240" s="85" t="str">
        <f t="shared" si="127"/>
        <v/>
      </c>
      <c r="CA240" s="85"/>
      <c r="CB240" s="85"/>
      <c r="CC240" s="85" t="str">
        <f t="shared" si="128"/>
        <v/>
      </c>
      <c r="CD240" s="85"/>
      <c r="CE240" s="85" t="str">
        <f t="shared" si="129"/>
        <v/>
      </c>
      <c r="CF240" s="85"/>
      <c r="CG240" s="85" t="str">
        <f t="shared" si="130"/>
        <v/>
      </c>
      <c r="CH240" s="271"/>
      <c r="CI240" s="85" t="str">
        <f t="shared" si="131"/>
        <v/>
      </c>
      <c r="CJ240" s="85" t="str">
        <f t="shared" si="132"/>
        <v/>
      </c>
      <c r="CK240" s="85" t="str">
        <f t="shared" si="133"/>
        <v/>
      </c>
      <c r="CL240" s="85"/>
      <c r="CM240" s="85" t="str">
        <f t="shared" si="134"/>
        <v/>
      </c>
      <c r="CN240" s="238"/>
      <c r="CO240" s="238" t="s">
        <v>5304</v>
      </c>
      <c r="CP240" s="112"/>
      <c r="CQ240" s="112"/>
      <c r="CR240" s="133" t="str">
        <f t="shared" ca="1" si="135"/>
        <v/>
      </c>
      <c r="CS240" s="112"/>
      <c r="CT240" s="112"/>
      <c r="CU240" s="112"/>
      <c r="CV240" s="119"/>
    </row>
    <row r="241" spans="1:100" collapsed="1" x14ac:dyDescent="0.2">
      <c r="A241" s="237"/>
      <c r="B241" s="237"/>
      <c r="C241" s="89" t="str">
        <f t="shared" si="107"/>
        <v/>
      </c>
      <c r="D241" s="85"/>
      <c r="E241" s="85"/>
      <c r="F241" s="237"/>
      <c r="G241" s="237"/>
      <c r="H241" s="237"/>
      <c r="I241" s="237"/>
      <c r="J241" s="89" t="str">
        <f t="shared" si="108"/>
        <v/>
      </c>
      <c r="K241" s="85"/>
      <c r="L241" s="85"/>
      <c r="M241" s="85" t="str">
        <f t="shared" si="109"/>
        <v/>
      </c>
      <c r="N241" s="86"/>
      <c r="O241" s="89" t="str">
        <f t="shared" si="110"/>
        <v/>
      </c>
      <c r="P241" s="237"/>
      <c r="Q241" s="89" t="str">
        <f t="shared" si="111"/>
        <v/>
      </c>
      <c r="R241" s="237"/>
      <c r="S241" s="89" t="str">
        <f t="shared" si="112"/>
        <v/>
      </c>
      <c r="T241" s="85"/>
      <c r="U241" s="89" t="str">
        <f t="shared" si="113"/>
        <v/>
      </c>
      <c r="V241" s="409" t="str">
        <f t="shared" si="114"/>
        <v/>
      </c>
      <c r="W241" s="85"/>
      <c r="X241" s="89" t="str">
        <f t="shared" si="115"/>
        <v/>
      </c>
      <c r="Y241" s="237"/>
      <c r="Z241" s="89" t="str">
        <f t="shared" si="116"/>
        <v/>
      </c>
      <c r="AA241" s="237"/>
      <c r="AB241" s="85"/>
      <c r="AC241" s="85"/>
      <c r="AD241" s="237"/>
      <c r="AE241" s="89" t="str">
        <f t="shared" si="117"/>
        <v/>
      </c>
      <c r="AF241" s="85"/>
      <c r="AG241" s="85" t="str">
        <f t="shared" si="118"/>
        <v/>
      </c>
      <c r="AH241" s="237"/>
      <c r="AI241" s="237" t="str">
        <f t="shared" si="119"/>
        <v/>
      </c>
      <c r="AJ241" s="237"/>
      <c r="AK241" s="237"/>
      <c r="AL241" s="237" t="str">
        <f t="shared" si="120"/>
        <v/>
      </c>
      <c r="AM241" s="271"/>
      <c r="AN241" s="237"/>
      <c r="AO241" s="89" t="str">
        <f t="shared" si="121"/>
        <v/>
      </c>
      <c r="AP241" s="85"/>
      <c r="AQ241" s="85"/>
      <c r="AR241" s="410"/>
      <c r="AS241" s="237"/>
      <c r="AT241" s="89" t="str">
        <f t="shared" si="122"/>
        <v/>
      </c>
      <c r="AU241" s="85"/>
      <c r="AV241" s="85"/>
      <c r="AW241" s="411"/>
      <c r="AX241" s="237"/>
      <c r="AY241" s="237" t="str">
        <f t="shared" si="123"/>
        <v/>
      </c>
      <c r="AZ241" s="237"/>
      <c r="BA241" s="89" t="str">
        <f t="shared" si="124"/>
        <v/>
      </c>
      <c r="BB241" s="85"/>
      <c r="BC241" s="237"/>
      <c r="BD241" s="89" t="str">
        <f t="shared" si="125"/>
        <v/>
      </c>
      <c r="BE241" s="85"/>
      <c r="BF241" s="237" t="str">
        <f t="shared" si="126"/>
        <v/>
      </c>
      <c r="BG241" s="85"/>
      <c r="BH241" s="85"/>
      <c r="BI241" s="85"/>
      <c r="BJ241" s="85"/>
      <c r="BK241" s="237"/>
      <c r="BL241" s="237"/>
      <c r="BM241" s="412"/>
      <c r="BN241" s="412"/>
      <c r="BO241" s="85"/>
      <c r="BP241" s="85"/>
      <c r="BQ241" s="85"/>
      <c r="BR241" s="85"/>
      <c r="BS241" s="237"/>
      <c r="BT241" s="85"/>
      <c r="BU241" s="85"/>
      <c r="BV241" s="85"/>
      <c r="BW241" s="85"/>
      <c r="BX241" s="85"/>
      <c r="BY241" s="85"/>
      <c r="BZ241" s="85" t="str">
        <f t="shared" si="127"/>
        <v/>
      </c>
      <c r="CA241" s="85"/>
      <c r="CB241" s="85"/>
      <c r="CC241" s="85" t="str">
        <f t="shared" si="128"/>
        <v/>
      </c>
      <c r="CD241" s="85"/>
      <c r="CE241" s="85" t="str">
        <f t="shared" si="129"/>
        <v/>
      </c>
      <c r="CF241" s="85"/>
      <c r="CG241" s="85" t="str">
        <f t="shared" si="130"/>
        <v/>
      </c>
      <c r="CH241" s="271"/>
      <c r="CI241" s="85" t="str">
        <f t="shared" si="131"/>
        <v/>
      </c>
      <c r="CJ241" s="85" t="str">
        <f t="shared" si="132"/>
        <v/>
      </c>
      <c r="CK241" s="85" t="str">
        <f t="shared" si="133"/>
        <v/>
      </c>
      <c r="CL241" s="85"/>
      <c r="CM241" s="85" t="str">
        <f t="shared" si="134"/>
        <v/>
      </c>
      <c r="CN241" s="238"/>
      <c r="CO241" s="238" t="s">
        <v>5304</v>
      </c>
      <c r="CP241" s="112"/>
      <c r="CQ241" s="112"/>
      <c r="CR241" s="133" t="str">
        <f t="shared" ca="1" si="135"/>
        <v/>
      </c>
      <c r="CS241" s="112"/>
      <c r="CT241" s="112"/>
      <c r="CU241" s="112"/>
      <c r="CV241" s="119"/>
    </row>
    <row r="242" spans="1:100" collapsed="1" x14ac:dyDescent="0.2">
      <c r="A242" s="237"/>
      <c r="B242" s="237"/>
      <c r="C242" s="89" t="str">
        <f t="shared" si="107"/>
        <v/>
      </c>
      <c r="D242" s="85"/>
      <c r="E242" s="85"/>
      <c r="F242" s="237"/>
      <c r="G242" s="237"/>
      <c r="H242" s="237"/>
      <c r="I242" s="237"/>
      <c r="J242" s="89" t="str">
        <f t="shared" si="108"/>
        <v/>
      </c>
      <c r="K242" s="85"/>
      <c r="L242" s="85"/>
      <c r="M242" s="85" t="str">
        <f t="shared" si="109"/>
        <v/>
      </c>
      <c r="N242" s="86"/>
      <c r="O242" s="89" t="str">
        <f t="shared" si="110"/>
        <v/>
      </c>
      <c r="P242" s="237"/>
      <c r="Q242" s="89" t="str">
        <f t="shared" si="111"/>
        <v/>
      </c>
      <c r="R242" s="237"/>
      <c r="S242" s="89" t="str">
        <f t="shared" si="112"/>
        <v/>
      </c>
      <c r="T242" s="85"/>
      <c r="U242" s="89" t="str">
        <f t="shared" si="113"/>
        <v/>
      </c>
      <c r="V242" s="409" t="str">
        <f t="shared" si="114"/>
        <v/>
      </c>
      <c r="W242" s="85"/>
      <c r="X242" s="89" t="str">
        <f t="shared" si="115"/>
        <v/>
      </c>
      <c r="Y242" s="237"/>
      <c r="Z242" s="89" t="str">
        <f t="shared" si="116"/>
        <v/>
      </c>
      <c r="AA242" s="237"/>
      <c r="AB242" s="85"/>
      <c r="AC242" s="85"/>
      <c r="AD242" s="237"/>
      <c r="AE242" s="89" t="str">
        <f t="shared" si="117"/>
        <v/>
      </c>
      <c r="AF242" s="85"/>
      <c r="AG242" s="85" t="str">
        <f t="shared" si="118"/>
        <v/>
      </c>
      <c r="AH242" s="237"/>
      <c r="AI242" s="237" t="str">
        <f t="shared" si="119"/>
        <v/>
      </c>
      <c r="AJ242" s="237"/>
      <c r="AK242" s="237"/>
      <c r="AL242" s="237" t="str">
        <f t="shared" si="120"/>
        <v/>
      </c>
      <c r="AM242" s="271"/>
      <c r="AN242" s="237"/>
      <c r="AO242" s="89" t="str">
        <f t="shared" si="121"/>
        <v/>
      </c>
      <c r="AP242" s="85"/>
      <c r="AQ242" s="85"/>
      <c r="AR242" s="410"/>
      <c r="AS242" s="237"/>
      <c r="AT242" s="89" t="str">
        <f t="shared" si="122"/>
        <v/>
      </c>
      <c r="AU242" s="85"/>
      <c r="AV242" s="85"/>
      <c r="AW242" s="411"/>
      <c r="AX242" s="237"/>
      <c r="AY242" s="237" t="str">
        <f t="shared" si="123"/>
        <v/>
      </c>
      <c r="AZ242" s="237"/>
      <c r="BA242" s="89" t="str">
        <f t="shared" si="124"/>
        <v/>
      </c>
      <c r="BB242" s="85"/>
      <c r="BC242" s="237"/>
      <c r="BD242" s="89" t="str">
        <f t="shared" si="125"/>
        <v/>
      </c>
      <c r="BE242" s="85"/>
      <c r="BF242" s="237" t="str">
        <f t="shared" si="126"/>
        <v/>
      </c>
      <c r="BG242" s="85"/>
      <c r="BH242" s="85"/>
      <c r="BI242" s="85"/>
      <c r="BJ242" s="85"/>
      <c r="BK242" s="237"/>
      <c r="BL242" s="237"/>
      <c r="BM242" s="412"/>
      <c r="BN242" s="412"/>
      <c r="BO242" s="85"/>
      <c r="BP242" s="85"/>
      <c r="BQ242" s="85"/>
      <c r="BR242" s="85"/>
      <c r="BS242" s="237"/>
      <c r="BT242" s="85"/>
      <c r="BU242" s="85"/>
      <c r="BV242" s="85"/>
      <c r="BW242" s="85"/>
      <c r="BX242" s="85"/>
      <c r="BY242" s="85"/>
      <c r="BZ242" s="85" t="str">
        <f t="shared" si="127"/>
        <v/>
      </c>
      <c r="CA242" s="85"/>
      <c r="CB242" s="85"/>
      <c r="CC242" s="85" t="str">
        <f t="shared" si="128"/>
        <v/>
      </c>
      <c r="CD242" s="85"/>
      <c r="CE242" s="85" t="str">
        <f t="shared" si="129"/>
        <v/>
      </c>
      <c r="CF242" s="85"/>
      <c r="CG242" s="85" t="str">
        <f t="shared" si="130"/>
        <v/>
      </c>
      <c r="CH242" s="271"/>
      <c r="CI242" s="85" t="str">
        <f t="shared" si="131"/>
        <v/>
      </c>
      <c r="CJ242" s="85" t="str">
        <f t="shared" si="132"/>
        <v/>
      </c>
      <c r="CK242" s="85" t="str">
        <f t="shared" si="133"/>
        <v/>
      </c>
      <c r="CL242" s="85"/>
      <c r="CM242" s="85" t="str">
        <f t="shared" si="134"/>
        <v/>
      </c>
      <c r="CN242" s="238"/>
      <c r="CO242" s="238" t="s">
        <v>5304</v>
      </c>
      <c r="CP242" s="112"/>
      <c r="CQ242" s="112"/>
      <c r="CR242" s="133" t="str">
        <f t="shared" ca="1" si="135"/>
        <v/>
      </c>
      <c r="CS242" s="112"/>
      <c r="CT242" s="112"/>
      <c r="CU242" s="112"/>
      <c r="CV242" s="119"/>
    </row>
    <row r="243" spans="1:100" collapsed="1" x14ac:dyDescent="0.2">
      <c r="A243" s="237"/>
      <c r="B243" s="237"/>
      <c r="C243" s="89" t="str">
        <f t="shared" si="107"/>
        <v/>
      </c>
      <c r="D243" s="85"/>
      <c r="E243" s="85"/>
      <c r="F243" s="237"/>
      <c r="G243" s="237"/>
      <c r="H243" s="237"/>
      <c r="I243" s="237"/>
      <c r="J243" s="89" t="str">
        <f t="shared" si="108"/>
        <v/>
      </c>
      <c r="K243" s="85"/>
      <c r="L243" s="85"/>
      <c r="M243" s="85" t="str">
        <f t="shared" si="109"/>
        <v/>
      </c>
      <c r="N243" s="86"/>
      <c r="O243" s="89" t="str">
        <f t="shared" si="110"/>
        <v/>
      </c>
      <c r="P243" s="237"/>
      <c r="Q243" s="89" t="str">
        <f t="shared" si="111"/>
        <v/>
      </c>
      <c r="R243" s="237"/>
      <c r="S243" s="89" t="str">
        <f t="shared" si="112"/>
        <v/>
      </c>
      <c r="T243" s="85"/>
      <c r="U243" s="89" t="str">
        <f t="shared" si="113"/>
        <v/>
      </c>
      <c r="V243" s="409" t="str">
        <f t="shared" si="114"/>
        <v/>
      </c>
      <c r="W243" s="85"/>
      <c r="X243" s="89" t="str">
        <f t="shared" si="115"/>
        <v/>
      </c>
      <c r="Y243" s="237"/>
      <c r="Z243" s="89" t="str">
        <f t="shared" si="116"/>
        <v/>
      </c>
      <c r="AA243" s="237"/>
      <c r="AB243" s="85"/>
      <c r="AC243" s="85"/>
      <c r="AD243" s="237"/>
      <c r="AE243" s="89" t="str">
        <f t="shared" si="117"/>
        <v/>
      </c>
      <c r="AF243" s="85"/>
      <c r="AG243" s="85" t="str">
        <f t="shared" si="118"/>
        <v/>
      </c>
      <c r="AH243" s="237"/>
      <c r="AI243" s="237" t="str">
        <f t="shared" si="119"/>
        <v/>
      </c>
      <c r="AJ243" s="237"/>
      <c r="AK243" s="237"/>
      <c r="AL243" s="237" t="str">
        <f t="shared" si="120"/>
        <v/>
      </c>
      <c r="AM243" s="271"/>
      <c r="AN243" s="237"/>
      <c r="AO243" s="89" t="str">
        <f t="shared" si="121"/>
        <v/>
      </c>
      <c r="AP243" s="85"/>
      <c r="AQ243" s="85"/>
      <c r="AR243" s="410"/>
      <c r="AS243" s="237"/>
      <c r="AT243" s="89" t="str">
        <f t="shared" si="122"/>
        <v/>
      </c>
      <c r="AU243" s="85"/>
      <c r="AV243" s="85"/>
      <c r="AW243" s="411"/>
      <c r="AX243" s="237"/>
      <c r="AY243" s="237" t="str">
        <f t="shared" si="123"/>
        <v/>
      </c>
      <c r="AZ243" s="237"/>
      <c r="BA243" s="89" t="str">
        <f t="shared" si="124"/>
        <v/>
      </c>
      <c r="BB243" s="85"/>
      <c r="BC243" s="237"/>
      <c r="BD243" s="89" t="str">
        <f t="shared" si="125"/>
        <v/>
      </c>
      <c r="BE243" s="85"/>
      <c r="BF243" s="237" t="str">
        <f t="shared" si="126"/>
        <v/>
      </c>
      <c r="BG243" s="85"/>
      <c r="BH243" s="85"/>
      <c r="BI243" s="85"/>
      <c r="BJ243" s="85"/>
      <c r="BK243" s="237"/>
      <c r="BL243" s="237"/>
      <c r="BM243" s="412"/>
      <c r="BN243" s="412"/>
      <c r="BO243" s="85"/>
      <c r="BP243" s="85"/>
      <c r="BQ243" s="85"/>
      <c r="BR243" s="85"/>
      <c r="BS243" s="237"/>
      <c r="BT243" s="85"/>
      <c r="BU243" s="85"/>
      <c r="BV243" s="85"/>
      <c r="BW243" s="85"/>
      <c r="BX243" s="85"/>
      <c r="BY243" s="85"/>
      <c r="BZ243" s="85" t="str">
        <f t="shared" si="127"/>
        <v/>
      </c>
      <c r="CA243" s="85"/>
      <c r="CB243" s="85"/>
      <c r="CC243" s="85" t="str">
        <f t="shared" si="128"/>
        <v/>
      </c>
      <c r="CD243" s="85"/>
      <c r="CE243" s="85" t="str">
        <f t="shared" si="129"/>
        <v/>
      </c>
      <c r="CF243" s="85"/>
      <c r="CG243" s="85" t="str">
        <f t="shared" si="130"/>
        <v/>
      </c>
      <c r="CH243" s="271"/>
      <c r="CI243" s="85" t="str">
        <f t="shared" si="131"/>
        <v/>
      </c>
      <c r="CJ243" s="85" t="str">
        <f t="shared" si="132"/>
        <v/>
      </c>
      <c r="CK243" s="85" t="str">
        <f t="shared" si="133"/>
        <v/>
      </c>
      <c r="CL243" s="85"/>
      <c r="CM243" s="85" t="str">
        <f t="shared" si="134"/>
        <v/>
      </c>
      <c r="CN243" s="238"/>
      <c r="CO243" s="238" t="s">
        <v>5304</v>
      </c>
      <c r="CP243" s="112"/>
      <c r="CQ243" s="112"/>
      <c r="CR243" s="133" t="str">
        <f t="shared" ca="1" si="135"/>
        <v/>
      </c>
      <c r="CS243" s="112"/>
      <c r="CT243" s="112"/>
      <c r="CU243" s="112"/>
      <c r="CV243" s="119"/>
    </row>
    <row r="244" spans="1:100" collapsed="1" x14ac:dyDescent="0.2">
      <c r="A244" s="237"/>
      <c r="B244" s="237"/>
      <c r="C244" s="89" t="str">
        <f t="shared" si="107"/>
        <v/>
      </c>
      <c r="D244" s="85"/>
      <c r="E244" s="85"/>
      <c r="F244" s="237"/>
      <c r="G244" s="237"/>
      <c r="H244" s="237"/>
      <c r="I244" s="237"/>
      <c r="J244" s="89" t="str">
        <f t="shared" si="108"/>
        <v/>
      </c>
      <c r="K244" s="85"/>
      <c r="L244" s="85"/>
      <c r="M244" s="85" t="str">
        <f t="shared" si="109"/>
        <v/>
      </c>
      <c r="N244" s="86"/>
      <c r="O244" s="89" t="str">
        <f t="shared" si="110"/>
        <v/>
      </c>
      <c r="P244" s="237"/>
      <c r="Q244" s="89" t="str">
        <f t="shared" si="111"/>
        <v/>
      </c>
      <c r="R244" s="237"/>
      <c r="S244" s="89" t="str">
        <f t="shared" si="112"/>
        <v/>
      </c>
      <c r="T244" s="85"/>
      <c r="U244" s="89" t="str">
        <f t="shared" si="113"/>
        <v/>
      </c>
      <c r="V244" s="409" t="str">
        <f t="shared" si="114"/>
        <v/>
      </c>
      <c r="W244" s="85"/>
      <c r="X244" s="89" t="str">
        <f t="shared" si="115"/>
        <v/>
      </c>
      <c r="Y244" s="237"/>
      <c r="Z244" s="89" t="str">
        <f t="shared" si="116"/>
        <v/>
      </c>
      <c r="AA244" s="237"/>
      <c r="AB244" s="85"/>
      <c r="AC244" s="85"/>
      <c r="AD244" s="237"/>
      <c r="AE244" s="89" t="str">
        <f t="shared" si="117"/>
        <v/>
      </c>
      <c r="AF244" s="85"/>
      <c r="AG244" s="85" t="str">
        <f t="shared" si="118"/>
        <v/>
      </c>
      <c r="AH244" s="237"/>
      <c r="AI244" s="237" t="str">
        <f t="shared" si="119"/>
        <v/>
      </c>
      <c r="AJ244" s="237"/>
      <c r="AK244" s="237"/>
      <c r="AL244" s="237" t="str">
        <f t="shared" si="120"/>
        <v/>
      </c>
      <c r="AM244" s="271"/>
      <c r="AN244" s="237"/>
      <c r="AO244" s="89" t="str">
        <f t="shared" si="121"/>
        <v/>
      </c>
      <c r="AP244" s="85"/>
      <c r="AQ244" s="85"/>
      <c r="AR244" s="410"/>
      <c r="AS244" s="237"/>
      <c r="AT244" s="89" t="str">
        <f t="shared" si="122"/>
        <v/>
      </c>
      <c r="AU244" s="85"/>
      <c r="AV244" s="85"/>
      <c r="AW244" s="411"/>
      <c r="AX244" s="237"/>
      <c r="AY244" s="237" t="str">
        <f t="shared" si="123"/>
        <v/>
      </c>
      <c r="AZ244" s="237"/>
      <c r="BA244" s="89" t="str">
        <f t="shared" si="124"/>
        <v/>
      </c>
      <c r="BB244" s="85"/>
      <c r="BC244" s="237"/>
      <c r="BD244" s="89" t="str">
        <f t="shared" si="125"/>
        <v/>
      </c>
      <c r="BE244" s="85"/>
      <c r="BF244" s="237" t="str">
        <f t="shared" si="126"/>
        <v/>
      </c>
      <c r="BG244" s="85"/>
      <c r="BH244" s="85"/>
      <c r="BI244" s="85"/>
      <c r="BJ244" s="85"/>
      <c r="BK244" s="237"/>
      <c r="BL244" s="237"/>
      <c r="BM244" s="412"/>
      <c r="BN244" s="412"/>
      <c r="BO244" s="85"/>
      <c r="BP244" s="85"/>
      <c r="BQ244" s="85"/>
      <c r="BR244" s="85"/>
      <c r="BS244" s="237"/>
      <c r="BT244" s="85"/>
      <c r="BU244" s="85"/>
      <c r="BV244" s="85"/>
      <c r="BW244" s="85"/>
      <c r="BX244" s="85"/>
      <c r="BY244" s="85"/>
      <c r="BZ244" s="85" t="str">
        <f t="shared" si="127"/>
        <v/>
      </c>
      <c r="CA244" s="85"/>
      <c r="CB244" s="85"/>
      <c r="CC244" s="85" t="str">
        <f t="shared" si="128"/>
        <v/>
      </c>
      <c r="CD244" s="85"/>
      <c r="CE244" s="85" t="str">
        <f t="shared" si="129"/>
        <v/>
      </c>
      <c r="CF244" s="85"/>
      <c r="CG244" s="85" t="str">
        <f t="shared" si="130"/>
        <v/>
      </c>
      <c r="CH244" s="271"/>
      <c r="CI244" s="85" t="str">
        <f t="shared" si="131"/>
        <v/>
      </c>
      <c r="CJ244" s="85" t="str">
        <f t="shared" si="132"/>
        <v/>
      </c>
      <c r="CK244" s="85" t="str">
        <f t="shared" si="133"/>
        <v/>
      </c>
      <c r="CL244" s="85"/>
      <c r="CM244" s="85" t="str">
        <f t="shared" si="134"/>
        <v/>
      </c>
      <c r="CN244" s="238"/>
      <c r="CO244" s="238" t="s">
        <v>5304</v>
      </c>
      <c r="CP244" s="112"/>
      <c r="CQ244" s="112"/>
      <c r="CR244" s="133" t="str">
        <f t="shared" ca="1" si="135"/>
        <v/>
      </c>
      <c r="CS244" s="112"/>
      <c r="CT244" s="112"/>
      <c r="CU244" s="112"/>
      <c r="CV244" s="119"/>
    </row>
    <row r="245" spans="1:100" collapsed="1" x14ac:dyDescent="0.2">
      <c r="A245" s="237"/>
      <c r="B245" s="237"/>
      <c r="C245" s="89" t="str">
        <f t="shared" si="107"/>
        <v/>
      </c>
      <c r="D245" s="85"/>
      <c r="E245" s="85"/>
      <c r="F245" s="237"/>
      <c r="G245" s="237"/>
      <c r="H245" s="237"/>
      <c r="I245" s="237"/>
      <c r="J245" s="89" t="str">
        <f t="shared" si="108"/>
        <v/>
      </c>
      <c r="K245" s="85"/>
      <c r="L245" s="85"/>
      <c r="M245" s="85" t="str">
        <f t="shared" si="109"/>
        <v/>
      </c>
      <c r="N245" s="86"/>
      <c r="O245" s="89" t="str">
        <f t="shared" si="110"/>
        <v/>
      </c>
      <c r="P245" s="237"/>
      <c r="Q245" s="89" t="str">
        <f t="shared" si="111"/>
        <v/>
      </c>
      <c r="R245" s="237"/>
      <c r="S245" s="89" t="str">
        <f t="shared" si="112"/>
        <v/>
      </c>
      <c r="T245" s="85"/>
      <c r="U245" s="89" t="str">
        <f t="shared" si="113"/>
        <v/>
      </c>
      <c r="V245" s="409" t="str">
        <f t="shared" si="114"/>
        <v/>
      </c>
      <c r="W245" s="85"/>
      <c r="X245" s="89" t="str">
        <f t="shared" si="115"/>
        <v/>
      </c>
      <c r="Y245" s="237"/>
      <c r="Z245" s="89" t="str">
        <f t="shared" si="116"/>
        <v/>
      </c>
      <c r="AA245" s="237"/>
      <c r="AB245" s="85"/>
      <c r="AC245" s="85"/>
      <c r="AD245" s="237"/>
      <c r="AE245" s="89" t="str">
        <f t="shared" si="117"/>
        <v/>
      </c>
      <c r="AF245" s="85"/>
      <c r="AG245" s="85" t="str">
        <f t="shared" si="118"/>
        <v/>
      </c>
      <c r="AH245" s="237"/>
      <c r="AI245" s="237" t="str">
        <f t="shared" si="119"/>
        <v/>
      </c>
      <c r="AJ245" s="237"/>
      <c r="AK245" s="237"/>
      <c r="AL245" s="237" t="str">
        <f t="shared" si="120"/>
        <v/>
      </c>
      <c r="AM245" s="271"/>
      <c r="AN245" s="237"/>
      <c r="AO245" s="89" t="str">
        <f t="shared" si="121"/>
        <v/>
      </c>
      <c r="AP245" s="85"/>
      <c r="AQ245" s="85"/>
      <c r="AR245" s="410"/>
      <c r="AS245" s="237"/>
      <c r="AT245" s="89" t="str">
        <f t="shared" si="122"/>
        <v/>
      </c>
      <c r="AU245" s="85"/>
      <c r="AV245" s="85"/>
      <c r="AW245" s="411"/>
      <c r="AX245" s="237"/>
      <c r="AY245" s="237" t="str">
        <f t="shared" si="123"/>
        <v/>
      </c>
      <c r="AZ245" s="237"/>
      <c r="BA245" s="89" t="str">
        <f t="shared" si="124"/>
        <v/>
      </c>
      <c r="BB245" s="85"/>
      <c r="BC245" s="237"/>
      <c r="BD245" s="89" t="str">
        <f t="shared" si="125"/>
        <v/>
      </c>
      <c r="BE245" s="85"/>
      <c r="BF245" s="237" t="str">
        <f t="shared" si="126"/>
        <v/>
      </c>
      <c r="BG245" s="85"/>
      <c r="BH245" s="85"/>
      <c r="BI245" s="85"/>
      <c r="BJ245" s="85"/>
      <c r="BK245" s="237"/>
      <c r="BL245" s="237"/>
      <c r="BM245" s="412"/>
      <c r="BN245" s="412"/>
      <c r="BO245" s="85"/>
      <c r="BP245" s="85"/>
      <c r="BQ245" s="85"/>
      <c r="BR245" s="85"/>
      <c r="BS245" s="237"/>
      <c r="BT245" s="85"/>
      <c r="BU245" s="85"/>
      <c r="BV245" s="85"/>
      <c r="BW245" s="85"/>
      <c r="BX245" s="85"/>
      <c r="BY245" s="85"/>
      <c r="BZ245" s="85" t="str">
        <f t="shared" si="127"/>
        <v/>
      </c>
      <c r="CA245" s="85"/>
      <c r="CB245" s="85"/>
      <c r="CC245" s="85" t="str">
        <f t="shared" si="128"/>
        <v/>
      </c>
      <c r="CD245" s="85"/>
      <c r="CE245" s="85" t="str">
        <f t="shared" si="129"/>
        <v/>
      </c>
      <c r="CF245" s="85"/>
      <c r="CG245" s="85" t="str">
        <f t="shared" si="130"/>
        <v/>
      </c>
      <c r="CH245" s="271"/>
      <c r="CI245" s="85" t="str">
        <f t="shared" si="131"/>
        <v/>
      </c>
      <c r="CJ245" s="85" t="str">
        <f t="shared" si="132"/>
        <v/>
      </c>
      <c r="CK245" s="85" t="str">
        <f t="shared" si="133"/>
        <v/>
      </c>
      <c r="CL245" s="85"/>
      <c r="CM245" s="85" t="str">
        <f t="shared" si="134"/>
        <v/>
      </c>
      <c r="CN245" s="238"/>
      <c r="CO245" s="238" t="s">
        <v>5304</v>
      </c>
      <c r="CP245" s="112"/>
      <c r="CQ245" s="112"/>
      <c r="CR245" s="133" t="str">
        <f t="shared" ca="1" si="135"/>
        <v/>
      </c>
      <c r="CS245" s="112"/>
      <c r="CT245" s="112"/>
      <c r="CU245" s="112"/>
      <c r="CV245" s="119"/>
    </row>
    <row r="246" spans="1:100" collapsed="1" x14ac:dyDescent="0.2">
      <c r="A246" s="237"/>
      <c r="B246" s="237"/>
      <c r="C246" s="89" t="str">
        <f t="shared" si="107"/>
        <v/>
      </c>
      <c r="D246" s="85"/>
      <c r="E246" s="85"/>
      <c r="F246" s="237"/>
      <c r="G246" s="237"/>
      <c r="H246" s="237"/>
      <c r="I246" s="237"/>
      <c r="J246" s="89" t="str">
        <f t="shared" si="108"/>
        <v/>
      </c>
      <c r="K246" s="85"/>
      <c r="L246" s="85"/>
      <c r="M246" s="85" t="str">
        <f t="shared" si="109"/>
        <v/>
      </c>
      <c r="N246" s="86"/>
      <c r="O246" s="89" t="str">
        <f t="shared" si="110"/>
        <v/>
      </c>
      <c r="P246" s="237"/>
      <c r="Q246" s="89" t="str">
        <f t="shared" si="111"/>
        <v/>
      </c>
      <c r="R246" s="237"/>
      <c r="S246" s="89" t="str">
        <f t="shared" si="112"/>
        <v/>
      </c>
      <c r="T246" s="85"/>
      <c r="U246" s="89" t="str">
        <f t="shared" si="113"/>
        <v/>
      </c>
      <c r="V246" s="409" t="str">
        <f t="shared" si="114"/>
        <v/>
      </c>
      <c r="W246" s="85"/>
      <c r="X246" s="89" t="str">
        <f t="shared" si="115"/>
        <v/>
      </c>
      <c r="Y246" s="237"/>
      <c r="Z246" s="89" t="str">
        <f t="shared" si="116"/>
        <v/>
      </c>
      <c r="AA246" s="237"/>
      <c r="AB246" s="85"/>
      <c r="AC246" s="85"/>
      <c r="AD246" s="237"/>
      <c r="AE246" s="89" t="str">
        <f t="shared" si="117"/>
        <v/>
      </c>
      <c r="AF246" s="85"/>
      <c r="AG246" s="85" t="str">
        <f t="shared" si="118"/>
        <v/>
      </c>
      <c r="AH246" s="237"/>
      <c r="AI246" s="237" t="str">
        <f t="shared" si="119"/>
        <v/>
      </c>
      <c r="AJ246" s="237"/>
      <c r="AK246" s="237"/>
      <c r="AL246" s="237" t="str">
        <f t="shared" si="120"/>
        <v/>
      </c>
      <c r="AM246" s="271"/>
      <c r="AN246" s="237"/>
      <c r="AO246" s="89" t="str">
        <f t="shared" si="121"/>
        <v/>
      </c>
      <c r="AP246" s="85"/>
      <c r="AQ246" s="85"/>
      <c r="AR246" s="410"/>
      <c r="AS246" s="237"/>
      <c r="AT246" s="89" t="str">
        <f t="shared" si="122"/>
        <v/>
      </c>
      <c r="AU246" s="85"/>
      <c r="AV246" s="85"/>
      <c r="AW246" s="411"/>
      <c r="AX246" s="237"/>
      <c r="AY246" s="237" t="str">
        <f t="shared" si="123"/>
        <v/>
      </c>
      <c r="AZ246" s="237"/>
      <c r="BA246" s="89" t="str">
        <f t="shared" si="124"/>
        <v/>
      </c>
      <c r="BB246" s="85"/>
      <c r="BC246" s="237"/>
      <c r="BD246" s="89" t="str">
        <f t="shared" si="125"/>
        <v/>
      </c>
      <c r="BE246" s="85"/>
      <c r="BF246" s="237" t="str">
        <f t="shared" si="126"/>
        <v/>
      </c>
      <c r="BG246" s="85"/>
      <c r="BH246" s="85"/>
      <c r="BI246" s="85"/>
      <c r="BJ246" s="85"/>
      <c r="BK246" s="237"/>
      <c r="BL246" s="237"/>
      <c r="BM246" s="412"/>
      <c r="BN246" s="412"/>
      <c r="BO246" s="85"/>
      <c r="BP246" s="85"/>
      <c r="BQ246" s="85"/>
      <c r="BR246" s="85"/>
      <c r="BS246" s="237"/>
      <c r="BT246" s="85"/>
      <c r="BU246" s="85"/>
      <c r="BV246" s="85"/>
      <c r="BW246" s="85"/>
      <c r="BX246" s="85"/>
      <c r="BY246" s="85"/>
      <c r="BZ246" s="85" t="str">
        <f t="shared" si="127"/>
        <v/>
      </c>
      <c r="CA246" s="85"/>
      <c r="CB246" s="85"/>
      <c r="CC246" s="85" t="str">
        <f t="shared" si="128"/>
        <v/>
      </c>
      <c r="CD246" s="85"/>
      <c r="CE246" s="85" t="str">
        <f t="shared" si="129"/>
        <v/>
      </c>
      <c r="CF246" s="85"/>
      <c r="CG246" s="85" t="str">
        <f t="shared" si="130"/>
        <v/>
      </c>
      <c r="CH246" s="271"/>
      <c r="CI246" s="85" t="str">
        <f t="shared" si="131"/>
        <v/>
      </c>
      <c r="CJ246" s="85" t="str">
        <f t="shared" si="132"/>
        <v/>
      </c>
      <c r="CK246" s="85" t="str">
        <f t="shared" si="133"/>
        <v/>
      </c>
      <c r="CL246" s="85"/>
      <c r="CM246" s="85" t="str">
        <f t="shared" si="134"/>
        <v/>
      </c>
      <c r="CN246" s="238"/>
      <c r="CO246" s="238" t="s">
        <v>5304</v>
      </c>
      <c r="CP246" s="112"/>
      <c r="CQ246" s="112"/>
      <c r="CR246" s="133" t="str">
        <f t="shared" ca="1" si="135"/>
        <v/>
      </c>
      <c r="CS246" s="112"/>
      <c r="CT246" s="112"/>
      <c r="CU246" s="112"/>
      <c r="CV246" s="119"/>
    </row>
    <row r="247" spans="1:100" collapsed="1" x14ac:dyDescent="0.2">
      <c r="A247" s="237"/>
      <c r="B247" s="237"/>
      <c r="C247" s="89" t="str">
        <f t="shared" si="107"/>
        <v/>
      </c>
      <c r="D247" s="85"/>
      <c r="E247" s="85"/>
      <c r="F247" s="237"/>
      <c r="G247" s="237"/>
      <c r="H247" s="237"/>
      <c r="I247" s="237"/>
      <c r="J247" s="89" t="str">
        <f t="shared" si="108"/>
        <v/>
      </c>
      <c r="K247" s="85"/>
      <c r="L247" s="85"/>
      <c r="M247" s="85" t="str">
        <f t="shared" si="109"/>
        <v/>
      </c>
      <c r="N247" s="86"/>
      <c r="O247" s="89" t="str">
        <f t="shared" si="110"/>
        <v/>
      </c>
      <c r="P247" s="237"/>
      <c r="Q247" s="89" t="str">
        <f t="shared" si="111"/>
        <v/>
      </c>
      <c r="R247" s="237"/>
      <c r="S247" s="89" t="str">
        <f t="shared" si="112"/>
        <v/>
      </c>
      <c r="T247" s="85"/>
      <c r="U247" s="89" t="str">
        <f t="shared" si="113"/>
        <v/>
      </c>
      <c r="V247" s="409" t="str">
        <f t="shared" si="114"/>
        <v/>
      </c>
      <c r="W247" s="85"/>
      <c r="X247" s="89" t="str">
        <f t="shared" si="115"/>
        <v/>
      </c>
      <c r="Y247" s="237"/>
      <c r="Z247" s="89" t="str">
        <f t="shared" si="116"/>
        <v/>
      </c>
      <c r="AA247" s="237"/>
      <c r="AB247" s="85"/>
      <c r="AC247" s="85"/>
      <c r="AD247" s="237"/>
      <c r="AE247" s="89" t="str">
        <f t="shared" si="117"/>
        <v/>
      </c>
      <c r="AF247" s="85"/>
      <c r="AG247" s="85" t="str">
        <f t="shared" si="118"/>
        <v/>
      </c>
      <c r="AH247" s="237"/>
      <c r="AI247" s="237" t="str">
        <f t="shared" si="119"/>
        <v/>
      </c>
      <c r="AJ247" s="237"/>
      <c r="AK247" s="237"/>
      <c r="AL247" s="237" t="str">
        <f t="shared" si="120"/>
        <v/>
      </c>
      <c r="AM247" s="271"/>
      <c r="AN247" s="237"/>
      <c r="AO247" s="89" t="str">
        <f t="shared" si="121"/>
        <v/>
      </c>
      <c r="AP247" s="85"/>
      <c r="AQ247" s="85"/>
      <c r="AR247" s="410"/>
      <c r="AS247" s="237"/>
      <c r="AT247" s="89" t="str">
        <f t="shared" si="122"/>
        <v/>
      </c>
      <c r="AU247" s="85"/>
      <c r="AV247" s="85"/>
      <c r="AW247" s="411"/>
      <c r="AX247" s="237"/>
      <c r="AY247" s="237" t="str">
        <f t="shared" si="123"/>
        <v/>
      </c>
      <c r="AZ247" s="237"/>
      <c r="BA247" s="89" t="str">
        <f t="shared" si="124"/>
        <v/>
      </c>
      <c r="BB247" s="85"/>
      <c r="BC247" s="237"/>
      <c r="BD247" s="89" t="str">
        <f t="shared" si="125"/>
        <v/>
      </c>
      <c r="BE247" s="85"/>
      <c r="BF247" s="237" t="str">
        <f t="shared" si="126"/>
        <v/>
      </c>
      <c r="BG247" s="85"/>
      <c r="BH247" s="85"/>
      <c r="BI247" s="85"/>
      <c r="BJ247" s="85"/>
      <c r="BK247" s="237"/>
      <c r="BL247" s="237"/>
      <c r="BM247" s="412"/>
      <c r="BN247" s="412"/>
      <c r="BO247" s="85"/>
      <c r="BP247" s="85"/>
      <c r="BQ247" s="85"/>
      <c r="BR247" s="85"/>
      <c r="BS247" s="237"/>
      <c r="BT247" s="85"/>
      <c r="BU247" s="85"/>
      <c r="BV247" s="85"/>
      <c r="BW247" s="85"/>
      <c r="BX247" s="85"/>
      <c r="BY247" s="85"/>
      <c r="BZ247" s="85" t="str">
        <f t="shared" si="127"/>
        <v/>
      </c>
      <c r="CA247" s="85"/>
      <c r="CB247" s="85"/>
      <c r="CC247" s="85" t="str">
        <f t="shared" si="128"/>
        <v/>
      </c>
      <c r="CD247" s="85"/>
      <c r="CE247" s="85" t="str">
        <f t="shared" si="129"/>
        <v/>
      </c>
      <c r="CF247" s="85"/>
      <c r="CG247" s="85" t="str">
        <f t="shared" si="130"/>
        <v/>
      </c>
      <c r="CH247" s="271"/>
      <c r="CI247" s="85" t="str">
        <f t="shared" si="131"/>
        <v/>
      </c>
      <c r="CJ247" s="85" t="str">
        <f t="shared" si="132"/>
        <v/>
      </c>
      <c r="CK247" s="85" t="str">
        <f t="shared" si="133"/>
        <v/>
      </c>
      <c r="CL247" s="85"/>
      <c r="CM247" s="85" t="str">
        <f t="shared" si="134"/>
        <v/>
      </c>
      <c r="CN247" s="238"/>
      <c r="CO247" s="238" t="s">
        <v>5304</v>
      </c>
      <c r="CP247" s="112"/>
      <c r="CQ247" s="112"/>
      <c r="CR247" s="133" t="str">
        <f t="shared" ca="1" si="135"/>
        <v/>
      </c>
      <c r="CS247" s="112"/>
      <c r="CT247" s="112"/>
      <c r="CU247" s="112"/>
      <c r="CV247" s="119"/>
    </row>
    <row r="248" spans="1:100" collapsed="1" x14ac:dyDescent="0.2">
      <c r="A248" s="237"/>
      <c r="B248" s="237"/>
      <c r="C248" s="89" t="str">
        <f t="shared" si="107"/>
        <v/>
      </c>
      <c r="D248" s="85"/>
      <c r="E248" s="85"/>
      <c r="F248" s="237"/>
      <c r="G248" s="237"/>
      <c r="H248" s="237"/>
      <c r="I248" s="237"/>
      <c r="J248" s="89" t="str">
        <f t="shared" si="108"/>
        <v/>
      </c>
      <c r="K248" s="85"/>
      <c r="L248" s="85"/>
      <c r="M248" s="85" t="str">
        <f t="shared" si="109"/>
        <v/>
      </c>
      <c r="N248" s="86"/>
      <c r="O248" s="89" t="str">
        <f t="shared" si="110"/>
        <v/>
      </c>
      <c r="P248" s="237"/>
      <c r="Q248" s="89" t="str">
        <f t="shared" si="111"/>
        <v/>
      </c>
      <c r="R248" s="237"/>
      <c r="S248" s="89" t="str">
        <f t="shared" si="112"/>
        <v/>
      </c>
      <c r="T248" s="85"/>
      <c r="U248" s="89" t="str">
        <f t="shared" si="113"/>
        <v/>
      </c>
      <c r="V248" s="409" t="str">
        <f t="shared" si="114"/>
        <v/>
      </c>
      <c r="W248" s="85"/>
      <c r="X248" s="89" t="str">
        <f t="shared" si="115"/>
        <v/>
      </c>
      <c r="Y248" s="237"/>
      <c r="Z248" s="89" t="str">
        <f t="shared" si="116"/>
        <v/>
      </c>
      <c r="AA248" s="237"/>
      <c r="AB248" s="85"/>
      <c r="AC248" s="85"/>
      <c r="AD248" s="237"/>
      <c r="AE248" s="89" t="str">
        <f t="shared" si="117"/>
        <v/>
      </c>
      <c r="AF248" s="85"/>
      <c r="AG248" s="85" t="str">
        <f t="shared" si="118"/>
        <v/>
      </c>
      <c r="AH248" s="237"/>
      <c r="AI248" s="237" t="str">
        <f t="shared" si="119"/>
        <v/>
      </c>
      <c r="AJ248" s="237"/>
      <c r="AK248" s="237"/>
      <c r="AL248" s="237" t="str">
        <f t="shared" si="120"/>
        <v/>
      </c>
      <c r="AM248" s="271"/>
      <c r="AN248" s="237"/>
      <c r="AO248" s="89" t="str">
        <f t="shared" si="121"/>
        <v/>
      </c>
      <c r="AP248" s="85"/>
      <c r="AQ248" s="85"/>
      <c r="AR248" s="410"/>
      <c r="AS248" s="237"/>
      <c r="AT248" s="89" t="str">
        <f t="shared" si="122"/>
        <v/>
      </c>
      <c r="AU248" s="85"/>
      <c r="AV248" s="85"/>
      <c r="AW248" s="411"/>
      <c r="AX248" s="237"/>
      <c r="AY248" s="237" t="str">
        <f t="shared" si="123"/>
        <v/>
      </c>
      <c r="AZ248" s="237"/>
      <c r="BA248" s="89" t="str">
        <f t="shared" si="124"/>
        <v/>
      </c>
      <c r="BB248" s="85"/>
      <c r="BC248" s="237"/>
      <c r="BD248" s="89" t="str">
        <f t="shared" si="125"/>
        <v/>
      </c>
      <c r="BE248" s="85"/>
      <c r="BF248" s="237" t="str">
        <f t="shared" si="126"/>
        <v/>
      </c>
      <c r="BG248" s="85"/>
      <c r="BH248" s="85"/>
      <c r="BI248" s="85"/>
      <c r="BJ248" s="85"/>
      <c r="BK248" s="237"/>
      <c r="BL248" s="237"/>
      <c r="BM248" s="412"/>
      <c r="BN248" s="412"/>
      <c r="BO248" s="85"/>
      <c r="BP248" s="85"/>
      <c r="BQ248" s="85"/>
      <c r="BR248" s="85"/>
      <c r="BS248" s="237"/>
      <c r="BT248" s="85"/>
      <c r="BU248" s="85"/>
      <c r="BV248" s="85"/>
      <c r="BW248" s="85"/>
      <c r="BX248" s="85"/>
      <c r="BY248" s="85"/>
      <c r="BZ248" s="85" t="str">
        <f t="shared" si="127"/>
        <v/>
      </c>
      <c r="CA248" s="85"/>
      <c r="CB248" s="85"/>
      <c r="CC248" s="85" t="str">
        <f t="shared" si="128"/>
        <v/>
      </c>
      <c r="CD248" s="85"/>
      <c r="CE248" s="85" t="str">
        <f t="shared" si="129"/>
        <v/>
      </c>
      <c r="CF248" s="85"/>
      <c r="CG248" s="85" t="str">
        <f t="shared" si="130"/>
        <v/>
      </c>
      <c r="CH248" s="271"/>
      <c r="CI248" s="85" t="str">
        <f t="shared" si="131"/>
        <v/>
      </c>
      <c r="CJ248" s="85" t="str">
        <f t="shared" si="132"/>
        <v/>
      </c>
      <c r="CK248" s="85" t="str">
        <f t="shared" si="133"/>
        <v/>
      </c>
      <c r="CL248" s="85"/>
      <c r="CM248" s="85" t="str">
        <f t="shared" si="134"/>
        <v/>
      </c>
      <c r="CN248" s="238"/>
      <c r="CO248" s="238" t="s">
        <v>5304</v>
      </c>
      <c r="CP248" s="112"/>
      <c r="CQ248" s="112"/>
      <c r="CR248" s="133" t="str">
        <f t="shared" ca="1" si="135"/>
        <v/>
      </c>
      <c r="CS248" s="112"/>
      <c r="CT248" s="112"/>
      <c r="CU248" s="112"/>
      <c r="CV248" s="119"/>
    </row>
    <row r="249" spans="1:100" collapsed="1" x14ac:dyDescent="0.2">
      <c r="A249" s="237"/>
      <c r="B249" s="237"/>
      <c r="C249" s="89" t="str">
        <f t="shared" si="107"/>
        <v/>
      </c>
      <c r="D249" s="85"/>
      <c r="E249" s="85"/>
      <c r="F249" s="237"/>
      <c r="G249" s="237"/>
      <c r="H249" s="237"/>
      <c r="I249" s="237"/>
      <c r="J249" s="89" t="str">
        <f t="shared" si="108"/>
        <v/>
      </c>
      <c r="K249" s="85"/>
      <c r="L249" s="85"/>
      <c r="M249" s="85" t="str">
        <f t="shared" si="109"/>
        <v/>
      </c>
      <c r="N249" s="86"/>
      <c r="O249" s="89" t="str">
        <f t="shared" si="110"/>
        <v/>
      </c>
      <c r="P249" s="237"/>
      <c r="Q249" s="89" t="str">
        <f t="shared" si="111"/>
        <v/>
      </c>
      <c r="R249" s="237"/>
      <c r="S249" s="89" t="str">
        <f t="shared" si="112"/>
        <v/>
      </c>
      <c r="T249" s="85"/>
      <c r="U249" s="89" t="str">
        <f t="shared" si="113"/>
        <v/>
      </c>
      <c r="V249" s="409" t="str">
        <f t="shared" si="114"/>
        <v/>
      </c>
      <c r="W249" s="85"/>
      <c r="X249" s="89" t="str">
        <f t="shared" si="115"/>
        <v/>
      </c>
      <c r="Y249" s="237"/>
      <c r="Z249" s="89" t="str">
        <f t="shared" si="116"/>
        <v/>
      </c>
      <c r="AA249" s="237"/>
      <c r="AB249" s="85"/>
      <c r="AC249" s="85"/>
      <c r="AD249" s="237"/>
      <c r="AE249" s="89" t="str">
        <f t="shared" si="117"/>
        <v/>
      </c>
      <c r="AF249" s="85"/>
      <c r="AG249" s="85" t="str">
        <f t="shared" si="118"/>
        <v/>
      </c>
      <c r="AH249" s="237"/>
      <c r="AI249" s="237" t="str">
        <f t="shared" si="119"/>
        <v/>
      </c>
      <c r="AJ249" s="237"/>
      <c r="AK249" s="237"/>
      <c r="AL249" s="237" t="str">
        <f t="shared" si="120"/>
        <v/>
      </c>
      <c r="AM249" s="271"/>
      <c r="AN249" s="237"/>
      <c r="AO249" s="89" t="str">
        <f t="shared" si="121"/>
        <v/>
      </c>
      <c r="AP249" s="85"/>
      <c r="AQ249" s="85"/>
      <c r="AR249" s="410"/>
      <c r="AS249" s="237"/>
      <c r="AT249" s="89" t="str">
        <f t="shared" si="122"/>
        <v/>
      </c>
      <c r="AU249" s="85"/>
      <c r="AV249" s="85"/>
      <c r="AW249" s="411"/>
      <c r="AX249" s="237"/>
      <c r="AY249" s="237" t="str">
        <f t="shared" si="123"/>
        <v/>
      </c>
      <c r="AZ249" s="237"/>
      <c r="BA249" s="89" t="str">
        <f t="shared" si="124"/>
        <v/>
      </c>
      <c r="BB249" s="85"/>
      <c r="BC249" s="237"/>
      <c r="BD249" s="89" t="str">
        <f t="shared" si="125"/>
        <v/>
      </c>
      <c r="BE249" s="85"/>
      <c r="BF249" s="237" t="str">
        <f t="shared" si="126"/>
        <v/>
      </c>
      <c r="BG249" s="85"/>
      <c r="BH249" s="85"/>
      <c r="BI249" s="85"/>
      <c r="BJ249" s="85"/>
      <c r="BK249" s="237"/>
      <c r="BL249" s="237"/>
      <c r="BM249" s="412"/>
      <c r="BN249" s="412"/>
      <c r="BO249" s="85"/>
      <c r="BP249" s="85"/>
      <c r="BQ249" s="85"/>
      <c r="BR249" s="85"/>
      <c r="BS249" s="237"/>
      <c r="BT249" s="85"/>
      <c r="BU249" s="85"/>
      <c r="BV249" s="85"/>
      <c r="BW249" s="85"/>
      <c r="BX249" s="85"/>
      <c r="BY249" s="85"/>
      <c r="BZ249" s="85" t="str">
        <f t="shared" si="127"/>
        <v/>
      </c>
      <c r="CA249" s="85"/>
      <c r="CB249" s="85"/>
      <c r="CC249" s="85" t="str">
        <f t="shared" si="128"/>
        <v/>
      </c>
      <c r="CD249" s="85"/>
      <c r="CE249" s="85" t="str">
        <f t="shared" si="129"/>
        <v/>
      </c>
      <c r="CF249" s="85"/>
      <c r="CG249" s="85" t="str">
        <f t="shared" si="130"/>
        <v/>
      </c>
      <c r="CH249" s="271"/>
      <c r="CI249" s="85" t="str">
        <f t="shared" si="131"/>
        <v/>
      </c>
      <c r="CJ249" s="85" t="str">
        <f t="shared" si="132"/>
        <v/>
      </c>
      <c r="CK249" s="85" t="str">
        <f t="shared" si="133"/>
        <v/>
      </c>
      <c r="CL249" s="85"/>
      <c r="CM249" s="85" t="str">
        <f t="shared" si="134"/>
        <v/>
      </c>
      <c r="CN249" s="238"/>
      <c r="CO249" s="238" t="s">
        <v>5304</v>
      </c>
      <c r="CP249" s="112"/>
      <c r="CQ249" s="112"/>
      <c r="CR249" s="133" t="str">
        <f t="shared" ca="1" si="135"/>
        <v/>
      </c>
      <c r="CS249" s="112"/>
      <c r="CT249" s="112"/>
      <c r="CU249" s="112"/>
      <c r="CV249" s="119"/>
    </row>
    <row r="250" spans="1:100" collapsed="1" x14ac:dyDescent="0.2">
      <c r="A250" s="237"/>
      <c r="B250" s="237"/>
      <c r="C250" s="89" t="str">
        <f t="shared" si="107"/>
        <v/>
      </c>
      <c r="D250" s="85"/>
      <c r="E250" s="85"/>
      <c r="F250" s="237"/>
      <c r="G250" s="237"/>
      <c r="H250" s="237"/>
      <c r="I250" s="237"/>
      <c r="J250" s="89" t="str">
        <f t="shared" si="108"/>
        <v/>
      </c>
      <c r="K250" s="85"/>
      <c r="L250" s="85"/>
      <c r="M250" s="85" t="str">
        <f t="shared" si="109"/>
        <v/>
      </c>
      <c r="N250" s="86"/>
      <c r="O250" s="89" t="str">
        <f t="shared" si="110"/>
        <v/>
      </c>
      <c r="P250" s="237"/>
      <c r="Q250" s="89" t="str">
        <f t="shared" si="111"/>
        <v/>
      </c>
      <c r="R250" s="237"/>
      <c r="S250" s="89" t="str">
        <f t="shared" si="112"/>
        <v/>
      </c>
      <c r="T250" s="85"/>
      <c r="U250" s="89" t="str">
        <f t="shared" si="113"/>
        <v/>
      </c>
      <c r="V250" s="409" t="str">
        <f t="shared" si="114"/>
        <v/>
      </c>
      <c r="W250" s="85"/>
      <c r="X250" s="89" t="str">
        <f t="shared" si="115"/>
        <v/>
      </c>
      <c r="Y250" s="237"/>
      <c r="Z250" s="89" t="str">
        <f t="shared" si="116"/>
        <v/>
      </c>
      <c r="AA250" s="237"/>
      <c r="AB250" s="85"/>
      <c r="AC250" s="85"/>
      <c r="AD250" s="237"/>
      <c r="AE250" s="89" t="str">
        <f t="shared" si="117"/>
        <v/>
      </c>
      <c r="AF250" s="85"/>
      <c r="AG250" s="85" t="str">
        <f t="shared" si="118"/>
        <v/>
      </c>
      <c r="AH250" s="237"/>
      <c r="AI250" s="237" t="str">
        <f t="shared" si="119"/>
        <v/>
      </c>
      <c r="AJ250" s="237"/>
      <c r="AK250" s="237"/>
      <c r="AL250" s="237" t="str">
        <f t="shared" si="120"/>
        <v/>
      </c>
      <c r="AM250" s="271"/>
      <c r="AN250" s="237"/>
      <c r="AO250" s="89" t="str">
        <f t="shared" si="121"/>
        <v/>
      </c>
      <c r="AP250" s="85"/>
      <c r="AQ250" s="85"/>
      <c r="AR250" s="410"/>
      <c r="AS250" s="237"/>
      <c r="AT250" s="89" t="str">
        <f t="shared" si="122"/>
        <v/>
      </c>
      <c r="AU250" s="85"/>
      <c r="AV250" s="85"/>
      <c r="AW250" s="411"/>
      <c r="AX250" s="237"/>
      <c r="AY250" s="237" t="str">
        <f t="shared" si="123"/>
        <v/>
      </c>
      <c r="AZ250" s="237"/>
      <c r="BA250" s="89" t="str">
        <f t="shared" si="124"/>
        <v/>
      </c>
      <c r="BB250" s="85"/>
      <c r="BC250" s="237"/>
      <c r="BD250" s="89" t="str">
        <f t="shared" si="125"/>
        <v/>
      </c>
      <c r="BE250" s="85"/>
      <c r="BF250" s="237" t="str">
        <f t="shared" si="126"/>
        <v/>
      </c>
      <c r="BG250" s="85"/>
      <c r="BH250" s="85"/>
      <c r="BI250" s="85"/>
      <c r="BJ250" s="85"/>
      <c r="BK250" s="237"/>
      <c r="BL250" s="237"/>
      <c r="BM250" s="412"/>
      <c r="BN250" s="412"/>
      <c r="BO250" s="85"/>
      <c r="BP250" s="85"/>
      <c r="BQ250" s="85"/>
      <c r="BR250" s="85"/>
      <c r="BS250" s="237"/>
      <c r="BT250" s="85"/>
      <c r="BU250" s="85"/>
      <c r="BV250" s="85"/>
      <c r="BW250" s="85"/>
      <c r="BX250" s="85"/>
      <c r="BY250" s="85"/>
      <c r="BZ250" s="85" t="str">
        <f t="shared" si="127"/>
        <v/>
      </c>
      <c r="CA250" s="85"/>
      <c r="CB250" s="85"/>
      <c r="CC250" s="85" t="str">
        <f t="shared" si="128"/>
        <v/>
      </c>
      <c r="CD250" s="85"/>
      <c r="CE250" s="85" t="str">
        <f t="shared" si="129"/>
        <v/>
      </c>
      <c r="CF250" s="85"/>
      <c r="CG250" s="85" t="str">
        <f t="shared" si="130"/>
        <v/>
      </c>
      <c r="CH250" s="271"/>
      <c r="CI250" s="85" t="str">
        <f t="shared" si="131"/>
        <v/>
      </c>
      <c r="CJ250" s="85" t="str">
        <f t="shared" si="132"/>
        <v/>
      </c>
      <c r="CK250" s="85" t="str">
        <f t="shared" si="133"/>
        <v/>
      </c>
      <c r="CL250" s="85"/>
      <c r="CM250" s="85" t="str">
        <f t="shared" si="134"/>
        <v/>
      </c>
      <c r="CN250" s="238"/>
      <c r="CO250" s="238" t="s">
        <v>5304</v>
      </c>
      <c r="CP250" s="112"/>
      <c r="CQ250" s="112"/>
      <c r="CR250" s="133" t="str">
        <f t="shared" ca="1" si="135"/>
        <v/>
      </c>
      <c r="CS250" s="112"/>
      <c r="CT250" s="112"/>
      <c r="CU250" s="112"/>
      <c r="CV250" s="119"/>
    </row>
    <row r="251" spans="1:100" collapsed="1" x14ac:dyDescent="0.2">
      <c r="A251" s="237"/>
      <c r="B251" s="237"/>
      <c r="C251" s="89" t="str">
        <f t="shared" si="107"/>
        <v/>
      </c>
      <c r="D251" s="85"/>
      <c r="E251" s="85"/>
      <c r="F251" s="237"/>
      <c r="G251" s="237"/>
      <c r="H251" s="237"/>
      <c r="I251" s="237"/>
      <c r="J251" s="89" t="str">
        <f t="shared" si="108"/>
        <v/>
      </c>
      <c r="K251" s="85"/>
      <c r="L251" s="85"/>
      <c r="M251" s="85" t="str">
        <f t="shared" si="109"/>
        <v/>
      </c>
      <c r="N251" s="86"/>
      <c r="O251" s="89" t="str">
        <f t="shared" si="110"/>
        <v/>
      </c>
      <c r="P251" s="237"/>
      <c r="Q251" s="89" t="str">
        <f t="shared" si="111"/>
        <v/>
      </c>
      <c r="R251" s="237"/>
      <c r="S251" s="89" t="str">
        <f t="shared" si="112"/>
        <v/>
      </c>
      <c r="T251" s="85"/>
      <c r="U251" s="89" t="str">
        <f t="shared" si="113"/>
        <v/>
      </c>
      <c r="V251" s="409" t="str">
        <f t="shared" si="114"/>
        <v/>
      </c>
      <c r="W251" s="85"/>
      <c r="X251" s="89" t="str">
        <f t="shared" si="115"/>
        <v/>
      </c>
      <c r="Y251" s="237"/>
      <c r="Z251" s="89" t="str">
        <f t="shared" si="116"/>
        <v/>
      </c>
      <c r="AA251" s="237"/>
      <c r="AB251" s="85"/>
      <c r="AC251" s="85"/>
      <c r="AD251" s="237"/>
      <c r="AE251" s="89" t="str">
        <f t="shared" si="117"/>
        <v/>
      </c>
      <c r="AF251" s="85"/>
      <c r="AG251" s="85" t="str">
        <f t="shared" si="118"/>
        <v/>
      </c>
      <c r="AH251" s="237"/>
      <c r="AI251" s="237" t="str">
        <f t="shared" si="119"/>
        <v/>
      </c>
      <c r="AJ251" s="237"/>
      <c r="AK251" s="237"/>
      <c r="AL251" s="237" t="str">
        <f t="shared" si="120"/>
        <v/>
      </c>
      <c r="AM251" s="271"/>
      <c r="AN251" s="237"/>
      <c r="AO251" s="89" t="str">
        <f t="shared" si="121"/>
        <v/>
      </c>
      <c r="AP251" s="85"/>
      <c r="AQ251" s="85"/>
      <c r="AR251" s="410"/>
      <c r="AS251" s="237"/>
      <c r="AT251" s="89" t="str">
        <f t="shared" si="122"/>
        <v/>
      </c>
      <c r="AU251" s="85"/>
      <c r="AV251" s="85"/>
      <c r="AW251" s="411"/>
      <c r="AX251" s="237"/>
      <c r="AY251" s="237" t="str">
        <f t="shared" si="123"/>
        <v/>
      </c>
      <c r="AZ251" s="237"/>
      <c r="BA251" s="89" t="str">
        <f t="shared" si="124"/>
        <v/>
      </c>
      <c r="BB251" s="85"/>
      <c r="BC251" s="237"/>
      <c r="BD251" s="89" t="str">
        <f t="shared" si="125"/>
        <v/>
      </c>
      <c r="BE251" s="85"/>
      <c r="BF251" s="237" t="str">
        <f t="shared" si="126"/>
        <v/>
      </c>
      <c r="BG251" s="85"/>
      <c r="BH251" s="85"/>
      <c r="BI251" s="85"/>
      <c r="BJ251" s="85"/>
      <c r="BK251" s="237"/>
      <c r="BL251" s="237"/>
      <c r="BM251" s="412"/>
      <c r="BN251" s="412"/>
      <c r="BO251" s="85"/>
      <c r="BP251" s="85"/>
      <c r="BQ251" s="85"/>
      <c r="BR251" s="85"/>
      <c r="BS251" s="237"/>
      <c r="BT251" s="85"/>
      <c r="BU251" s="85"/>
      <c r="BV251" s="85"/>
      <c r="BW251" s="85"/>
      <c r="BX251" s="85"/>
      <c r="BY251" s="85"/>
      <c r="BZ251" s="85" t="str">
        <f t="shared" si="127"/>
        <v/>
      </c>
      <c r="CA251" s="85"/>
      <c r="CB251" s="85"/>
      <c r="CC251" s="85" t="str">
        <f t="shared" si="128"/>
        <v/>
      </c>
      <c r="CD251" s="85"/>
      <c r="CE251" s="85" t="str">
        <f t="shared" si="129"/>
        <v/>
      </c>
      <c r="CF251" s="85"/>
      <c r="CG251" s="85" t="str">
        <f t="shared" si="130"/>
        <v/>
      </c>
      <c r="CH251" s="271"/>
      <c r="CI251" s="85" t="str">
        <f t="shared" si="131"/>
        <v/>
      </c>
      <c r="CJ251" s="85" t="str">
        <f t="shared" si="132"/>
        <v/>
      </c>
      <c r="CK251" s="85" t="str">
        <f t="shared" si="133"/>
        <v/>
      </c>
      <c r="CL251" s="85"/>
      <c r="CM251" s="85" t="str">
        <f t="shared" si="134"/>
        <v/>
      </c>
      <c r="CN251" s="238"/>
      <c r="CO251" s="238" t="s">
        <v>5304</v>
      </c>
      <c r="CP251" s="112"/>
      <c r="CQ251" s="112"/>
      <c r="CR251" s="133" t="str">
        <f t="shared" ca="1" si="135"/>
        <v/>
      </c>
      <c r="CS251" s="112"/>
      <c r="CT251" s="112"/>
      <c r="CU251" s="112"/>
      <c r="CV251" s="119"/>
    </row>
    <row r="252" spans="1:100" collapsed="1" x14ac:dyDescent="0.2">
      <c r="A252" s="237"/>
      <c r="B252" s="237"/>
      <c r="C252" s="89" t="str">
        <f t="shared" si="107"/>
        <v/>
      </c>
      <c r="D252" s="85"/>
      <c r="E252" s="85"/>
      <c r="F252" s="237"/>
      <c r="G252" s="237"/>
      <c r="H252" s="237"/>
      <c r="I252" s="237"/>
      <c r="J252" s="89" t="str">
        <f t="shared" si="108"/>
        <v/>
      </c>
      <c r="K252" s="85"/>
      <c r="L252" s="85"/>
      <c r="M252" s="85" t="str">
        <f t="shared" si="109"/>
        <v/>
      </c>
      <c r="N252" s="86"/>
      <c r="O252" s="89" t="str">
        <f t="shared" si="110"/>
        <v/>
      </c>
      <c r="P252" s="237"/>
      <c r="Q252" s="89" t="str">
        <f t="shared" si="111"/>
        <v/>
      </c>
      <c r="R252" s="237"/>
      <c r="S252" s="89" t="str">
        <f t="shared" si="112"/>
        <v/>
      </c>
      <c r="T252" s="85"/>
      <c r="U252" s="89" t="str">
        <f t="shared" si="113"/>
        <v/>
      </c>
      <c r="V252" s="409" t="str">
        <f t="shared" si="114"/>
        <v/>
      </c>
      <c r="W252" s="85"/>
      <c r="X252" s="89" t="str">
        <f t="shared" si="115"/>
        <v/>
      </c>
      <c r="Y252" s="237"/>
      <c r="Z252" s="89" t="str">
        <f t="shared" si="116"/>
        <v/>
      </c>
      <c r="AA252" s="237"/>
      <c r="AB252" s="85"/>
      <c r="AC252" s="85"/>
      <c r="AD252" s="237"/>
      <c r="AE252" s="89" t="str">
        <f t="shared" si="117"/>
        <v/>
      </c>
      <c r="AF252" s="85"/>
      <c r="AG252" s="85" t="str">
        <f t="shared" si="118"/>
        <v/>
      </c>
      <c r="AH252" s="237"/>
      <c r="AI252" s="237" t="str">
        <f t="shared" si="119"/>
        <v/>
      </c>
      <c r="AJ252" s="237"/>
      <c r="AK252" s="237"/>
      <c r="AL252" s="237" t="str">
        <f t="shared" si="120"/>
        <v/>
      </c>
      <c r="AM252" s="271"/>
      <c r="AN252" s="237"/>
      <c r="AO252" s="89" t="str">
        <f t="shared" si="121"/>
        <v/>
      </c>
      <c r="AP252" s="85"/>
      <c r="AQ252" s="85"/>
      <c r="AR252" s="410"/>
      <c r="AS252" s="237"/>
      <c r="AT252" s="89" t="str">
        <f t="shared" si="122"/>
        <v/>
      </c>
      <c r="AU252" s="85"/>
      <c r="AV252" s="85"/>
      <c r="AW252" s="411"/>
      <c r="AX252" s="237"/>
      <c r="AY252" s="237" t="str">
        <f t="shared" si="123"/>
        <v/>
      </c>
      <c r="AZ252" s="237"/>
      <c r="BA252" s="89" t="str">
        <f t="shared" si="124"/>
        <v/>
      </c>
      <c r="BB252" s="85"/>
      <c r="BC252" s="237"/>
      <c r="BD252" s="89" t="str">
        <f t="shared" si="125"/>
        <v/>
      </c>
      <c r="BE252" s="85"/>
      <c r="BF252" s="237" t="str">
        <f t="shared" si="126"/>
        <v/>
      </c>
      <c r="BG252" s="85"/>
      <c r="BH252" s="85"/>
      <c r="BI252" s="85"/>
      <c r="BJ252" s="85"/>
      <c r="BK252" s="237"/>
      <c r="BL252" s="237"/>
      <c r="BM252" s="412"/>
      <c r="BN252" s="412"/>
      <c r="BO252" s="85"/>
      <c r="BP252" s="85"/>
      <c r="BQ252" s="85"/>
      <c r="BR252" s="85"/>
      <c r="BS252" s="237"/>
      <c r="BT252" s="85"/>
      <c r="BU252" s="85"/>
      <c r="BV252" s="85"/>
      <c r="BW252" s="85"/>
      <c r="BX252" s="85"/>
      <c r="BY252" s="85"/>
      <c r="BZ252" s="85" t="str">
        <f t="shared" si="127"/>
        <v/>
      </c>
      <c r="CA252" s="85"/>
      <c r="CB252" s="85"/>
      <c r="CC252" s="85" t="str">
        <f t="shared" si="128"/>
        <v/>
      </c>
      <c r="CD252" s="85"/>
      <c r="CE252" s="85" t="str">
        <f t="shared" si="129"/>
        <v/>
      </c>
      <c r="CF252" s="85"/>
      <c r="CG252" s="85" t="str">
        <f t="shared" si="130"/>
        <v/>
      </c>
      <c r="CH252" s="271"/>
      <c r="CI252" s="85" t="str">
        <f t="shared" si="131"/>
        <v/>
      </c>
      <c r="CJ252" s="85" t="str">
        <f t="shared" si="132"/>
        <v/>
      </c>
      <c r="CK252" s="85" t="str">
        <f t="shared" si="133"/>
        <v/>
      </c>
      <c r="CL252" s="85"/>
      <c r="CM252" s="85" t="str">
        <f t="shared" si="134"/>
        <v/>
      </c>
      <c r="CN252" s="238"/>
      <c r="CO252" s="238" t="s">
        <v>5304</v>
      </c>
      <c r="CP252" s="112"/>
      <c r="CQ252" s="112"/>
      <c r="CR252" s="133" t="str">
        <f t="shared" ca="1" si="135"/>
        <v/>
      </c>
      <c r="CS252" s="112"/>
      <c r="CT252" s="112"/>
      <c r="CU252" s="112"/>
      <c r="CV252" s="119"/>
    </row>
    <row r="253" spans="1:100" collapsed="1" x14ac:dyDescent="0.2">
      <c r="A253" s="237"/>
      <c r="B253" s="237"/>
      <c r="C253" s="89" t="str">
        <f t="shared" si="107"/>
        <v/>
      </c>
      <c r="D253" s="85"/>
      <c r="E253" s="85"/>
      <c r="F253" s="237"/>
      <c r="G253" s="237"/>
      <c r="H253" s="237"/>
      <c r="I253" s="237"/>
      <c r="J253" s="89" t="str">
        <f t="shared" si="108"/>
        <v/>
      </c>
      <c r="K253" s="85"/>
      <c r="L253" s="85"/>
      <c r="M253" s="85" t="str">
        <f t="shared" si="109"/>
        <v/>
      </c>
      <c r="N253" s="86"/>
      <c r="O253" s="89" t="str">
        <f t="shared" si="110"/>
        <v/>
      </c>
      <c r="P253" s="237"/>
      <c r="Q253" s="89" t="str">
        <f t="shared" si="111"/>
        <v/>
      </c>
      <c r="R253" s="237"/>
      <c r="S253" s="89" t="str">
        <f t="shared" si="112"/>
        <v/>
      </c>
      <c r="T253" s="85"/>
      <c r="U253" s="89" t="str">
        <f t="shared" si="113"/>
        <v/>
      </c>
      <c r="V253" s="409" t="str">
        <f t="shared" si="114"/>
        <v/>
      </c>
      <c r="W253" s="85"/>
      <c r="X253" s="89" t="str">
        <f t="shared" si="115"/>
        <v/>
      </c>
      <c r="Y253" s="237"/>
      <c r="Z253" s="89" t="str">
        <f t="shared" si="116"/>
        <v/>
      </c>
      <c r="AA253" s="237"/>
      <c r="AB253" s="85"/>
      <c r="AC253" s="85"/>
      <c r="AD253" s="237"/>
      <c r="AE253" s="89" t="str">
        <f t="shared" si="117"/>
        <v/>
      </c>
      <c r="AF253" s="85"/>
      <c r="AG253" s="85" t="str">
        <f t="shared" si="118"/>
        <v/>
      </c>
      <c r="AH253" s="237"/>
      <c r="AI253" s="237" t="str">
        <f t="shared" si="119"/>
        <v/>
      </c>
      <c r="AJ253" s="237"/>
      <c r="AK253" s="237"/>
      <c r="AL253" s="237" t="str">
        <f t="shared" si="120"/>
        <v/>
      </c>
      <c r="AM253" s="271"/>
      <c r="AN253" s="237"/>
      <c r="AO253" s="89" t="str">
        <f t="shared" si="121"/>
        <v/>
      </c>
      <c r="AP253" s="85"/>
      <c r="AQ253" s="85"/>
      <c r="AR253" s="410"/>
      <c r="AS253" s="237"/>
      <c r="AT253" s="89" t="str">
        <f t="shared" si="122"/>
        <v/>
      </c>
      <c r="AU253" s="85"/>
      <c r="AV253" s="85"/>
      <c r="AW253" s="411"/>
      <c r="AX253" s="237"/>
      <c r="AY253" s="237" t="str">
        <f t="shared" si="123"/>
        <v/>
      </c>
      <c r="AZ253" s="237"/>
      <c r="BA253" s="89" t="str">
        <f t="shared" si="124"/>
        <v/>
      </c>
      <c r="BB253" s="85"/>
      <c r="BC253" s="237"/>
      <c r="BD253" s="89" t="str">
        <f t="shared" si="125"/>
        <v/>
      </c>
      <c r="BE253" s="85"/>
      <c r="BF253" s="237" t="str">
        <f t="shared" si="126"/>
        <v/>
      </c>
      <c r="BG253" s="85"/>
      <c r="BH253" s="85"/>
      <c r="BI253" s="85"/>
      <c r="BJ253" s="85"/>
      <c r="BK253" s="237"/>
      <c r="BL253" s="237"/>
      <c r="BM253" s="412"/>
      <c r="BN253" s="412"/>
      <c r="BO253" s="85"/>
      <c r="BP253" s="85"/>
      <c r="BQ253" s="85"/>
      <c r="BR253" s="85"/>
      <c r="BS253" s="237"/>
      <c r="BT253" s="85"/>
      <c r="BU253" s="85"/>
      <c r="BV253" s="85"/>
      <c r="BW253" s="85"/>
      <c r="BX253" s="85"/>
      <c r="BY253" s="85"/>
      <c r="BZ253" s="85" t="str">
        <f t="shared" si="127"/>
        <v/>
      </c>
      <c r="CA253" s="85"/>
      <c r="CB253" s="85"/>
      <c r="CC253" s="85" t="str">
        <f t="shared" si="128"/>
        <v/>
      </c>
      <c r="CD253" s="85"/>
      <c r="CE253" s="85" t="str">
        <f t="shared" si="129"/>
        <v/>
      </c>
      <c r="CF253" s="85"/>
      <c r="CG253" s="85" t="str">
        <f t="shared" si="130"/>
        <v/>
      </c>
      <c r="CH253" s="271"/>
      <c r="CI253" s="85" t="str">
        <f t="shared" si="131"/>
        <v/>
      </c>
      <c r="CJ253" s="85" t="str">
        <f t="shared" si="132"/>
        <v/>
      </c>
      <c r="CK253" s="85" t="str">
        <f t="shared" si="133"/>
        <v/>
      </c>
      <c r="CL253" s="85"/>
      <c r="CM253" s="85" t="str">
        <f t="shared" si="134"/>
        <v/>
      </c>
      <c r="CN253" s="238"/>
      <c r="CO253" s="238" t="s">
        <v>5304</v>
      </c>
      <c r="CP253" s="112"/>
      <c r="CQ253" s="112"/>
      <c r="CR253" s="133" t="str">
        <f t="shared" ca="1" si="135"/>
        <v/>
      </c>
      <c r="CS253" s="112"/>
      <c r="CT253" s="112"/>
      <c r="CU253" s="112"/>
      <c r="CV253" s="119"/>
    </row>
    <row r="254" spans="1:100" collapsed="1" x14ac:dyDescent="0.2">
      <c r="A254" s="237"/>
      <c r="B254" s="237"/>
      <c r="C254" s="89" t="str">
        <f t="shared" si="107"/>
        <v/>
      </c>
      <c r="D254" s="85"/>
      <c r="E254" s="85"/>
      <c r="F254" s="237"/>
      <c r="G254" s="237"/>
      <c r="H254" s="237"/>
      <c r="I254" s="237"/>
      <c r="J254" s="89" t="str">
        <f t="shared" si="108"/>
        <v/>
      </c>
      <c r="K254" s="85"/>
      <c r="L254" s="85"/>
      <c r="M254" s="85" t="str">
        <f t="shared" si="109"/>
        <v/>
      </c>
      <c r="N254" s="86"/>
      <c r="O254" s="89" t="str">
        <f t="shared" si="110"/>
        <v/>
      </c>
      <c r="P254" s="237"/>
      <c r="Q254" s="89" t="str">
        <f t="shared" si="111"/>
        <v/>
      </c>
      <c r="R254" s="237"/>
      <c r="S254" s="89" t="str">
        <f t="shared" si="112"/>
        <v/>
      </c>
      <c r="T254" s="85"/>
      <c r="U254" s="89" t="str">
        <f t="shared" si="113"/>
        <v/>
      </c>
      <c r="V254" s="409" t="str">
        <f t="shared" si="114"/>
        <v/>
      </c>
      <c r="W254" s="85"/>
      <c r="X254" s="89" t="str">
        <f t="shared" si="115"/>
        <v/>
      </c>
      <c r="Y254" s="237"/>
      <c r="Z254" s="89" t="str">
        <f t="shared" si="116"/>
        <v/>
      </c>
      <c r="AA254" s="237"/>
      <c r="AB254" s="85"/>
      <c r="AC254" s="85"/>
      <c r="AD254" s="237"/>
      <c r="AE254" s="89" t="str">
        <f t="shared" si="117"/>
        <v/>
      </c>
      <c r="AF254" s="85"/>
      <c r="AG254" s="85" t="str">
        <f t="shared" si="118"/>
        <v/>
      </c>
      <c r="AH254" s="237"/>
      <c r="AI254" s="237" t="str">
        <f t="shared" si="119"/>
        <v/>
      </c>
      <c r="AJ254" s="237"/>
      <c r="AK254" s="237"/>
      <c r="AL254" s="237" t="str">
        <f t="shared" si="120"/>
        <v/>
      </c>
      <c r="AM254" s="271"/>
      <c r="AN254" s="237"/>
      <c r="AO254" s="89" t="str">
        <f t="shared" si="121"/>
        <v/>
      </c>
      <c r="AP254" s="85"/>
      <c r="AQ254" s="85"/>
      <c r="AR254" s="410"/>
      <c r="AS254" s="237"/>
      <c r="AT254" s="89" t="str">
        <f t="shared" si="122"/>
        <v/>
      </c>
      <c r="AU254" s="85"/>
      <c r="AV254" s="85"/>
      <c r="AW254" s="411"/>
      <c r="AX254" s="237"/>
      <c r="AY254" s="237" t="str">
        <f t="shared" si="123"/>
        <v/>
      </c>
      <c r="AZ254" s="237"/>
      <c r="BA254" s="89" t="str">
        <f t="shared" si="124"/>
        <v/>
      </c>
      <c r="BB254" s="85"/>
      <c r="BC254" s="237"/>
      <c r="BD254" s="89" t="str">
        <f t="shared" si="125"/>
        <v/>
      </c>
      <c r="BE254" s="85"/>
      <c r="BF254" s="237" t="str">
        <f t="shared" si="126"/>
        <v/>
      </c>
      <c r="BG254" s="85"/>
      <c r="BH254" s="85"/>
      <c r="BI254" s="85"/>
      <c r="BJ254" s="85"/>
      <c r="BK254" s="237"/>
      <c r="BL254" s="237"/>
      <c r="BM254" s="412"/>
      <c r="BN254" s="412"/>
      <c r="BO254" s="85"/>
      <c r="BP254" s="85"/>
      <c r="BQ254" s="85"/>
      <c r="BR254" s="85"/>
      <c r="BS254" s="237"/>
      <c r="BT254" s="85"/>
      <c r="BU254" s="85"/>
      <c r="BV254" s="85"/>
      <c r="BW254" s="85"/>
      <c r="BX254" s="85"/>
      <c r="BY254" s="85"/>
      <c r="BZ254" s="85" t="str">
        <f t="shared" si="127"/>
        <v/>
      </c>
      <c r="CA254" s="85"/>
      <c r="CB254" s="85"/>
      <c r="CC254" s="85" t="str">
        <f t="shared" si="128"/>
        <v/>
      </c>
      <c r="CD254" s="85"/>
      <c r="CE254" s="85" t="str">
        <f t="shared" si="129"/>
        <v/>
      </c>
      <c r="CF254" s="85"/>
      <c r="CG254" s="85" t="str">
        <f t="shared" si="130"/>
        <v/>
      </c>
      <c r="CH254" s="271"/>
      <c r="CI254" s="85" t="str">
        <f t="shared" si="131"/>
        <v/>
      </c>
      <c r="CJ254" s="85" t="str">
        <f t="shared" si="132"/>
        <v/>
      </c>
      <c r="CK254" s="85" t="str">
        <f t="shared" si="133"/>
        <v/>
      </c>
      <c r="CL254" s="85"/>
      <c r="CM254" s="85" t="str">
        <f t="shared" si="134"/>
        <v/>
      </c>
      <c r="CN254" s="238"/>
      <c r="CO254" s="238" t="s">
        <v>5304</v>
      </c>
      <c r="CP254" s="112"/>
      <c r="CQ254" s="112"/>
      <c r="CR254" s="133" t="str">
        <f t="shared" ca="1" si="135"/>
        <v/>
      </c>
      <c r="CS254" s="112"/>
      <c r="CT254" s="112"/>
      <c r="CU254" s="112"/>
      <c r="CV254" s="119"/>
    </row>
    <row r="255" spans="1:100" collapsed="1" x14ac:dyDescent="0.2">
      <c r="A255" s="237"/>
      <c r="B255" s="237"/>
      <c r="C255" s="89" t="str">
        <f t="shared" si="107"/>
        <v/>
      </c>
      <c r="D255" s="85"/>
      <c r="E255" s="85"/>
      <c r="F255" s="237"/>
      <c r="G255" s="237"/>
      <c r="H255" s="237"/>
      <c r="I255" s="237"/>
      <c r="J255" s="89" t="str">
        <f t="shared" si="108"/>
        <v/>
      </c>
      <c r="K255" s="85"/>
      <c r="L255" s="85"/>
      <c r="M255" s="85" t="str">
        <f t="shared" si="109"/>
        <v/>
      </c>
      <c r="N255" s="86"/>
      <c r="O255" s="89" t="str">
        <f t="shared" si="110"/>
        <v/>
      </c>
      <c r="P255" s="237"/>
      <c r="Q255" s="89" t="str">
        <f t="shared" si="111"/>
        <v/>
      </c>
      <c r="R255" s="237"/>
      <c r="S255" s="89" t="str">
        <f t="shared" si="112"/>
        <v/>
      </c>
      <c r="T255" s="85"/>
      <c r="U255" s="89" t="str">
        <f t="shared" si="113"/>
        <v/>
      </c>
      <c r="V255" s="409" t="str">
        <f t="shared" si="114"/>
        <v/>
      </c>
      <c r="W255" s="85"/>
      <c r="X255" s="89" t="str">
        <f t="shared" si="115"/>
        <v/>
      </c>
      <c r="Y255" s="237"/>
      <c r="Z255" s="89" t="str">
        <f t="shared" si="116"/>
        <v/>
      </c>
      <c r="AA255" s="237"/>
      <c r="AB255" s="85"/>
      <c r="AC255" s="85"/>
      <c r="AD255" s="237"/>
      <c r="AE255" s="89" t="str">
        <f t="shared" si="117"/>
        <v/>
      </c>
      <c r="AF255" s="85"/>
      <c r="AG255" s="85" t="str">
        <f t="shared" si="118"/>
        <v/>
      </c>
      <c r="AH255" s="237"/>
      <c r="AI255" s="237" t="str">
        <f t="shared" si="119"/>
        <v/>
      </c>
      <c r="AJ255" s="237"/>
      <c r="AK255" s="237"/>
      <c r="AL255" s="237" t="str">
        <f t="shared" si="120"/>
        <v/>
      </c>
      <c r="AM255" s="271"/>
      <c r="AN255" s="237"/>
      <c r="AO255" s="89" t="str">
        <f t="shared" si="121"/>
        <v/>
      </c>
      <c r="AP255" s="85"/>
      <c r="AQ255" s="85"/>
      <c r="AR255" s="410"/>
      <c r="AS255" s="237"/>
      <c r="AT255" s="89" t="str">
        <f t="shared" si="122"/>
        <v/>
      </c>
      <c r="AU255" s="85"/>
      <c r="AV255" s="85"/>
      <c r="AW255" s="411"/>
      <c r="AX255" s="237"/>
      <c r="AY255" s="237" t="str">
        <f t="shared" si="123"/>
        <v/>
      </c>
      <c r="AZ255" s="237"/>
      <c r="BA255" s="89" t="str">
        <f t="shared" si="124"/>
        <v/>
      </c>
      <c r="BB255" s="85"/>
      <c r="BC255" s="237"/>
      <c r="BD255" s="89" t="str">
        <f t="shared" si="125"/>
        <v/>
      </c>
      <c r="BE255" s="85"/>
      <c r="BF255" s="237" t="str">
        <f t="shared" si="126"/>
        <v/>
      </c>
      <c r="BG255" s="85"/>
      <c r="BH255" s="85"/>
      <c r="BI255" s="85"/>
      <c r="BJ255" s="85"/>
      <c r="BK255" s="237"/>
      <c r="BL255" s="237"/>
      <c r="BM255" s="412"/>
      <c r="BN255" s="412"/>
      <c r="BO255" s="85"/>
      <c r="BP255" s="85"/>
      <c r="BQ255" s="85"/>
      <c r="BR255" s="85"/>
      <c r="BS255" s="237"/>
      <c r="BT255" s="85"/>
      <c r="BU255" s="85"/>
      <c r="BV255" s="85"/>
      <c r="BW255" s="85"/>
      <c r="BX255" s="85"/>
      <c r="BY255" s="85"/>
      <c r="BZ255" s="85" t="str">
        <f t="shared" si="127"/>
        <v/>
      </c>
      <c r="CA255" s="85"/>
      <c r="CB255" s="85"/>
      <c r="CC255" s="85" t="str">
        <f t="shared" si="128"/>
        <v/>
      </c>
      <c r="CD255" s="85"/>
      <c r="CE255" s="85" t="str">
        <f t="shared" si="129"/>
        <v/>
      </c>
      <c r="CF255" s="85"/>
      <c r="CG255" s="85" t="str">
        <f t="shared" si="130"/>
        <v/>
      </c>
      <c r="CH255" s="271"/>
      <c r="CI255" s="85" t="str">
        <f t="shared" si="131"/>
        <v/>
      </c>
      <c r="CJ255" s="85" t="str">
        <f t="shared" si="132"/>
        <v/>
      </c>
      <c r="CK255" s="85" t="str">
        <f t="shared" si="133"/>
        <v/>
      </c>
      <c r="CL255" s="85"/>
      <c r="CM255" s="85" t="str">
        <f t="shared" si="134"/>
        <v/>
      </c>
      <c r="CN255" s="238"/>
      <c r="CO255" s="238" t="s">
        <v>5304</v>
      </c>
      <c r="CP255" s="112"/>
      <c r="CQ255" s="112"/>
      <c r="CR255" s="133" t="str">
        <f t="shared" ca="1" si="135"/>
        <v/>
      </c>
      <c r="CS255" s="112"/>
      <c r="CT255" s="112"/>
      <c r="CU255" s="112"/>
      <c r="CV255" s="119"/>
    </row>
    <row r="256" spans="1:100" collapsed="1" x14ac:dyDescent="0.2">
      <c r="A256" s="237"/>
      <c r="B256" s="237"/>
      <c r="C256" s="89" t="str">
        <f t="shared" si="107"/>
        <v/>
      </c>
      <c r="D256" s="85"/>
      <c r="E256" s="85"/>
      <c r="F256" s="237"/>
      <c r="G256" s="237"/>
      <c r="H256" s="237"/>
      <c r="I256" s="237"/>
      <c r="J256" s="89" t="str">
        <f t="shared" si="108"/>
        <v/>
      </c>
      <c r="K256" s="85"/>
      <c r="L256" s="85"/>
      <c r="M256" s="85" t="str">
        <f t="shared" si="109"/>
        <v/>
      </c>
      <c r="N256" s="86"/>
      <c r="O256" s="89" t="str">
        <f t="shared" si="110"/>
        <v/>
      </c>
      <c r="P256" s="237"/>
      <c r="Q256" s="89" t="str">
        <f t="shared" si="111"/>
        <v/>
      </c>
      <c r="R256" s="237"/>
      <c r="S256" s="89" t="str">
        <f t="shared" si="112"/>
        <v/>
      </c>
      <c r="T256" s="85"/>
      <c r="U256" s="89" t="str">
        <f t="shared" si="113"/>
        <v/>
      </c>
      <c r="V256" s="409" t="str">
        <f t="shared" si="114"/>
        <v/>
      </c>
      <c r="W256" s="85"/>
      <c r="X256" s="89" t="str">
        <f t="shared" si="115"/>
        <v/>
      </c>
      <c r="Y256" s="237"/>
      <c r="Z256" s="89" t="str">
        <f t="shared" si="116"/>
        <v/>
      </c>
      <c r="AA256" s="237"/>
      <c r="AB256" s="85"/>
      <c r="AC256" s="85"/>
      <c r="AD256" s="237"/>
      <c r="AE256" s="89" t="str">
        <f t="shared" si="117"/>
        <v/>
      </c>
      <c r="AF256" s="85"/>
      <c r="AG256" s="85" t="str">
        <f t="shared" si="118"/>
        <v/>
      </c>
      <c r="AH256" s="237"/>
      <c r="AI256" s="237" t="str">
        <f t="shared" si="119"/>
        <v/>
      </c>
      <c r="AJ256" s="237"/>
      <c r="AK256" s="237"/>
      <c r="AL256" s="237" t="str">
        <f t="shared" si="120"/>
        <v/>
      </c>
      <c r="AM256" s="271"/>
      <c r="AN256" s="237"/>
      <c r="AO256" s="89" t="str">
        <f t="shared" si="121"/>
        <v/>
      </c>
      <c r="AP256" s="85"/>
      <c r="AQ256" s="85"/>
      <c r="AR256" s="410"/>
      <c r="AS256" s="237"/>
      <c r="AT256" s="89" t="str">
        <f t="shared" si="122"/>
        <v/>
      </c>
      <c r="AU256" s="85"/>
      <c r="AV256" s="85"/>
      <c r="AW256" s="411"/>
      <c r="AX256" s="237"/>
      <c r="AY256" s="237" t="str">
        <f t="shared" si="123"/>
        <v/>
      </c>
      <c r="AZ256" s="237"/>
      <c r="BA256" s="89" t="str">
        <f t="shared" si="124"/>
        <v/>
      </c>
      <c r="BB256" s="85"/>
      <c r="BC256" s="237"/>
      <c r="BD256" s="89" t="str">
        <f t="shared" si="125"/>
        <v/>
      </c>
      <c r="BE256" s="85"/>
      <c r="BF256" s="237" t="str">
        <f t="shared" si="126"/>
        <v/>
      </c>
      <c r="BG256" s="85"/>
      <c r="BH256" s="85"/>
      <c r="BI256" s="85"/>
      <c r="BJ256" s="85"/>
      <c r="BK256" s="237"/>
      <c r="BL256" s="237"/>
      <c r="BM256" s="412"/>
      <c r="BN256" s="412"/>
      <c r="BO256" s="85"/>
      <c r="BP256" s="85"/>
      <c r="BQ256" s="85"/>
      <c r="BR256" s="85"/>
      <c r="BS256" s="237"/>
      <c r="BT256" s="85"/>
      <c r="BU256" s="85"/>
      <c r="BV256" s="85"/>
      <c r="BW256" s="85"/>
      <c r="BX256" s="85"/>
      <c r="BY256" s="85"/>
      <c r="BZ256" s="85" t="str">
        <f t="shared" si="127"/>
        <v/>
      </c>
      <c r="CA256" s="85"/>
      <c r="CB256" s="85"/>
      <c r="CC256" s="85" t="str">
        <f t="shared" si="128"/>
        <v/>
      </c>
      <c r="CD256" s="85"/>
      <c r="CE256" s="85" t="str">
        <f t="shared" si="129"/>
        <v/>
      </c>
      <c r="CF256" s="85"/>
      <c r="CG256" s="85" t="str">
        <f t="shared" si="130"/>
        <v/>
      </c>
      <c r="CH256" s="271"/>
      <c r="CI256" s="85" t="str">
        <f t="shared" si="131"/>
        <v/>
      </c>
      <c r="CJ256" s="85" t="str">
        <f t="shared" si="132"/>
        <v/>
      </c>
      <c r="CK256" s="85" t="str">
        <f t="shared" si="133"/>
        <v/>
      </c>
      <c r="CL256" s="85"/>
      <c r="CM256" s="85" t="str">
        <f t="shared" si="134"/>
        <v/>
      </c>
      <c r="CN256" s="238"/>
      <c r="CO256" s="238" t="s">
        <v>5304</v>
      </c>
      <c r="CP256" s="112"/>
      <c r="CQ256" s="112"/>
      <c r="CR256" s="133" t="str">
        <f t="shared" ca="1" si="135"/>
        <v/>
      </c>
      <c r="CS256" s="112"/>
      <c r="CT256" s="112"/>
      <c r="CU256" s="112"/>
      <c r="CV256" s="119"/>
    </row>
    <row r="257" spans="1:100" collapsed="1" x14ac:dyDescent="0.2">
      <c r="A257" s="237"/>
      <c r="B257" s="237"/>
      <c r="C257" s="89" t="str">
        <f t="shared" si="107"/>
        <v/>
      </c>
      <c r="D257" s="85"/>
      <c r="E257" s="85"/>
      <c r="F257" s="237"/>
      <c r="G257" s="237"/>
      <c r="H257" s="237"/>
      <c r="I257" s="237"/>
      <c r="J257" s="89" t="str">
        <f t="shared" si="108"/>
        <v/>
      </c>
      <c r="K257" s="85"/>
      <c r="L257" s="85"/>
      <c r="M257" s="85" t="str">
        <f t="shared" si="109"/>
        <v/>
      </c>
      <c r="N257" s="86"/>
      <c r="O257" s="89" t="str">
        <f t="shared" si="110"/>
        <v/>
      </c>
      <c r="P257" s="237"/>
      <c r="Q257" s="89" t="str">
        <f t="shared" si="111"/>
        <v/>
      </c>
      <c r="R257" s="237"/>
      <c r="S257" s="89" t="str">
        <f t="shared" si="112"/>
        <v/>
      </c>
      <c r="T257" s="85"/>
      <c r="U257" s="89" t="str">
        <f t="shared" si="113"/>
        <v/>
      </c>
      <c r="V257" s="409" t="str">
        <f t="shared" si="114"/>
        <v/>
      </c>
      <c r="W257" s="85"/>
      <c r="X257" s="89" t="str">
        <f t="shared" si="115"/>
        <v/>
      </c>
      <c r="Y257" s="237"/>
      <c r="Z257" s="89" t="str">
        <f t="shared" si="116"/>
        <v/>
      </c>
      <c r="AA257" s="237"/>
      <c r="AB257" s="85"/>
      <c r="AC257" s="85"/>
      <c r="AD257" s="237"/>
      <c r="AE257" s="89" t="str">
        <f t="shared" si="117"/>
        <v/>
      </c>
      <c r="AF257" s="85"/>
      <c r="AG257" s="85" t="str">
        <f t="shared" si="118"/>
        <v/>
      </c>
      <c r="AH257" s="237"/>
      <c r="AI257" s="237" t="str">
        <f t="shared" si="119"/>
        <v/>
      </c>
      <c r="AJ257" s="237"/>
      <c r="AK257" s="237"/>
      <c r="AL257" s="237" t="str">
        <f t="shared" si="120"/>
        <v/>
      </c>
      <c r="AM257" s="271"/>
      <c r="AN257" s="237"/>
      <c r="AO257" s="89" t="str">
        <f t="shared" si="121"/>
        <v/>
      </c>
      <c r="AP257" s="85"/>
      <c r="AQ257" s="85"/>
      <c r="AR257" s="410"/>
      <c r="AS257" s="237"/>
      <c r="AT257" s="89" t="str">
        <f t="shared" si="122"/>
        <v/>
      </c>
      <c r="AU257" s="85"/>
      <c r="AV257" s="85"/>
      <c r="AW257" s="411"/>
      <c r="AX257" s="237"/>
      <c r="AY257" s="237" t="str">
        <f t="shared" si="123"/>
        <v/>
      </c>
      <c r="AZ257" s="237"/>
      <c r="BA257" s="89" t="str">
        <f t="shared" si="124"/>
        <v/>
      </c>
      <c r="BB257" s="85"/>
      <c r="BC257" s="237"/>
      <c r="BD257" s="89" t="str">
        <f t="shared" si="125"/>
        <v/>
      </c>
      <c r="BE257" s="85"/>
      <c r="BF257" s="237" t="str">
        <f t="shared" si="126"/>
        <v/>
      </c>
      <c r="BG257" s="85"/>
      <c r="BH257" s="85"/>
      <c r="BI257" s="85"/>
      <c r="BJ257" s="85"/>
      <c r="BK257" s="237"/>
      <c r="BL257" s="237"/>
      <c r="BM257" s="412"/>
      <c r="BN257" s="412"/>
      <c r="BO257" s="85"/>
      <c r="BP257" s="85"/>
      <c r="BQ257" s="85"/>
      <c r="BR257" s="85"/>
      <c r="BS257" s="237"/>
      <c r="BT257" s="85"/>
      <c r="BU257" s="85"/>
      <c r="BV257" s="85"/>
      <c r="BW257" s="85"/>
      <c r="BX257" s="85"/>
      <c r="BY257" s="85"/>
      <c r="BZ257" s="85" t="str">
        <f t="shared" si="127"/>
        <v/>
      </c>
      <c r="CA257" s="85"/>
      <c r="CB257" s="85"/>
      <c r="CC257" s="85" t="str">
        <f t="shared" si="128"/>
        <v/>
      </c>
      <c r="CD257" s="85"/>
      <c r="CE257" s="85" t="str">
        <f t="shared" si="129"/>
        <v/>
      </c>
      <c r="CF257" s="85"/>
      <c r="CG257" s="85" t="str">
        <f t="shared" si="130"/>
        <v/>
      </c>
      <c r="CH257" s="271"/>
      <c r="CI257" s="85" t="str">
        <f t="shared" si="131"/>
        <v/>
      </c>
      <c r="CJ257" s="85" t="str">
        <f t="shared" si="132"/>
        <v/>
      </c>
      <c r="CK257" s="85" t="str">
        <f t="shared" si="133"/>
        <v/>
      </c>
      <c r="CL257" s="85"/>
      <c r="CM257" s="85" t="str">
        <f t="shared" si="134"/>
        <v/>
      </c>
      <c r="CN257" s="238"/>
      <c r="CO257" s="238" t="s">
        <v>5304</v>
      </c>
      <c r="CP257" s="112"/>
      <c r="CQ257" s="112"/>
      <c r="CR257" s="133" t="str">
        <f t="shared" ca="1" si="135"/>
        <v/>
      </c>
      <c r="CS257" s="112"/>
      <c r="CT257" s="112"/>
      <c r="CU257" s="112"/>
      <c r="CV257" s="119"/>
    </row>
    <row r="258" spans="1:100" collapsed="1" x14ac:dyDescent="0.2">
      <c r="A258" s="237"/>
      <c r="B258" s="237"/>
      <c r="C258" s="89" t="str">
        <f t="shared" si="107"/>
        <v/>
      </c>
      <c r="D258" s="85"/>
      <c r="E258" s="85"/>
      <c r="F258" s="237"/>
      <c r="G258" s="237"/>
      <c r="H258" s="237"/>
      <c r="I258" s="237"/>
      <c r="J258" s="89" t="str">
        <f t="shared" si="108"/>
        <v/>
      </c>
      <c r="K258" s="85"/>
      <c r="L258" s="85"/>
      <c r="M258" s="85" t="str">
        <f t="shared" si="109"/>
        <v/>
      </c>
      <c r="N258" s="86"/>
      <c r="O258" s="89" t="str">
        <f t="shared" si="110"/>
        <v/>
      </c>
      <c r="P258" s="237"/>
      <c r="Q258" s="89" t="str">
        <f t="shared" si="111"/>
        <v/>
      </c>
      <c r="R258" s="237"/>
      <c r="S258" s="89" t="str">
        <f t="shared" si="112"/>
        <v/>
      </c>
      <c r="T258" s="85"/>
      <c r="U258" s="89" t="str">
        <f t="shared" si="113"/>
        <v/>
      </c>
      <c r="V258" s="409" t="str">
        <f t="shared" si="114"/>
        <v/>
      </c>
      <c r="W258" s="85"/>
      <c r="X258" s="89" t="str">
        <f t="shared" si="115"/>
        <v/>
      </c>
      <c r="Y258" s="237"/>
      <c r="Z258" s="89" t="str">
        <f t="shared" si="116"/>
        <v/>
      </c>
      <c r="AA258" s="237"/>
      <c r="AB258" s="85"/>
      <c r="AC258" s="85"/>
      <c r="AD258" s="237"/>
      <c r="AE258" s="89" t="str">
        <f t="shared" si="117"/>
        <v/>
      </c>
      <c r="AF258" s="85"/>
      <c r="AG258" s="85" t="str">
        <f t="shared" si="118"/>
        <v/>
      </c>
      <c r="AH258" s="237"/>
      <c r="AI258" s="237" t="str">
        <f t="shared" si="119"/>
        <v/>
      </c>
      <c r="AJ258" s="237"/>
      <c r="AK258" s="237"/>
      <c r="AL258" s="237" t="str">
        <f t="shared" si="120"/>
        <v/>
      </c>
      <c r="AM258" s="271"/>
      <c r="AN258" s="237"/>
      <c r="AO258" s="89" t="str">
        <f t="shared" si="121"/>
        <v/>
      </c>
      <c r="AP258" s="85"/>
      <c r="AQ258" s="85"/>
      <c r="AR258" s="410"/>
      <c r="AS258" s="237"/>
      <c r="AT258" s="89" t="str">
        <f t="shared" si="122"/>
        <v/>
      </c>
      <c r="AU258" s="85"/>
      <c r="AV258" s="85"/>
      <c r="AW258" s="411"/>
      <c r="AX258" s="237"/>
      <c r="AY258" s="237" t="str">
        <f t="shared" si="123"/>
        <v/>
      </c>
      <c r="AZ258" s="237"/>
      <c r="BA258" s="89" t="str">
        <f t="shared" si="124"/>
        <v/>
      </c>
      <c r="BB258" s="85"/>
      <c r="BC258" s="237"/>
      <c r="BD258" s="89" t="str">
        <f t="shared" si="125"/>
        <v/>
      </c>
      <c r="BE258" s="85"/>
      <c r="BF258" s="237" t="str">
        <f t="shared" si="126"/>
        <v/>
      </c>
      <c r="BG258" s="85"/>
      <c r="BH258" s="85"/>
      <c r="BI258" s="85"/>
      <c r="BJ258" s="85"/>
      <c r="BK258" s="237"/>
      <c r="BL258" s="237"/>
      <c r="BM258" s="412"/>
      <c r="BN258" s="412"/>
      <c r="BO258" s="85"/>
      <c r="BP258" s="85"/>
      <c r="BQ258" s="85"/>
      <c r="BR258" s="85"/>
      <c r="BS258" s="237"/>
      <c r="BT258" s="85"/>
      <c r="BU258" s="85"/>
      <c r="BV258" s="85"/>
      <c r="BW258" s="85"/>
      <c r="BX258" s="85"/>
      <c r="BY258" s="85"/>
      <c r="BZ258" s="85" t="str">
        <f t="shared" si="127"/>
        <v/>
      </c>
      <c r="CA258" s="85"/>
      <c r="CB258" s="85"/>
      <c r="CC258" s="85" t="str">
        <f t="shared" si="128"/>
        <v/>
      </c>
      <c r="CD258" s="85"/>
      <c r="CE258" s="85" t="str">
        <f t="shared" si="129"/>
        <v/>
      </c>
      <c r="CF258" s="85"/>
      <c r="CG258" s="85" t="str">
        <f t="shared" si="130"/>
        <v/>
      </c>
      <c r="CH258" s="271"/>
      <c r="CI258" s="85" t="str">
        <f t="shared" si="131"/>
        <v/>
      </c>
      <c r="CJ258" s="85" t="str">
        <f t="shared" si="132"/>
        <v/>
      </c>
      <c r="CK258" s="85" t="str">
        <f t="shared" si="133"/>
        <v/>
      </c>
      <c r="CL258" s="85"/>
      <c r="CM258" s="85" t="str">
        <f t="shared" si="134"/>
        <v/>
      </c>
      <c r="CN258" s="238"/>
      <c r="CO258" s="238" t="s">
        <v>5304</v>
      </c>
      <c r="CP258" s="112"/>
      <c r="CQ258" s="112"/>
      <c r="CR258" s="133" t="str">
        <f t="shared" ca="1" si="135"/>
        <v/>
      </c>
      <c r="CS258" s="112"/>
      <c r="CT258" s="112"/>
      <c r="CU258" s="112"/>
      <c r="CV258" s="119"/>
    </row>
    <row r="259" spans="1:100" collapsed="1" x14ac:dyDescent="0.2">
      <c r="A259" s="237"/>
      <c r="B259" s="237"/>
      <c r="C259" s="89" t="str">
        <f t="shared" si="107"/>
        <v/>
      </c>
      <c r="D259" s="85"/>
      <c r="E259" s="85"/>
      <c r="F259" s="237"/>
      <c r="G259" s="237"/>
      <c r="H259" s="237"/>
      <c r="I259" s="237"/>
      <c r="J259" s="89" t="str">
        <f t="shared" si="108"/>
        <v/>
      </c>
      <c r="K259" s="85"/>
      <c r="L259" s="85"/>
      <c r="M259" s="85" t="str">
        <f t="shared" si="109"/>
        <v/>
      </c>
      <c r="N259" s="86"/>
      <c r="O259" s="89" t="str">
        <f t="shared" si="110"/>
        <v/>
      </c>
      <c r="P259" s="237"/>
      <c r="Q259" s="89" t="str">
        <f t="shared" si="111"/>
        <v/>
      </c>
      <c r="R259" s="237"/>
      <c r="S259" s="89" t="str">
        <f t="shared" si="112"/>
        <v/>
      </c>
      <c r="T259" s="85"/>
      <c r="U259" s="89" t="str">
        <f t="shared" si="113"/>
        <v/>
      </c>
      <c r="V259" s="409" t="str">
        <f t="shared" si="114"/>
        <v/>
      </c>
      <c r="W259" s="85"/>
      <c r="X259" s="89" t="str">
        <f t="shared" si="115"/>
        <v/>
      </c>
      <c r="Y259" s="237"/>
      <c r="Z259" s="89" t="str">
        <f t="shared" si="116"/>
        <v/>
      </c>
      <c r="AA259" s="237"/>
      <c r="AB259" s="85"/>
      <c r="AC259" s="85"/>
      <c r="AD259" s="237"/>
      <c r="AE259" s="89" t="str">
        <f t="shared" si="117"/>
        <v/>
      </c>
      <c r="AF259" s="85"/>
      <c r="AG259" s="85" t="str">
        <f t="shared" si="118"/>
        <v/>
      </c>
      <c r="AH259" s="237"/>
      <c r="AI259" s="237" t="str">
        <f t="shared" si="119"/>
        <v/>
      </c>
      <c r="AJ259" s="237"/>
      <c r="AK259" s="237"/>
      <c r="AL259" s="237" t="str">
        <f t="shared" si="120"/>
        <v/>
      </c>
      <c r="AM259" s="271"/>
      <c r="AN259" s="237"/>
      <c r="AO259" s="89" t="str">
        <f t="shared" si="121"/>
        <v/>
      </c>
      <c r="AP259" s="85"/>
      <c r="AQ259" s="85"/>
      <c r="AR259" s="410"/>
      <c r="AS259" s="237"/>
      <c r="AT259" s="89" t="str">
        <f t="shared" si="122"/>
        <v/>
      </c>
      <c r="AU259" s="85"/>
      <c r="AV259" s="85"/>
      <c r="AW259" s="411"/>
      <c r="AX259" s="237"/>
      <c r="AY259" s="237" t="str">
        <f t="shared" si="123"/>
        <v/>
      </c>
      <c r="AZ259" s="237"/>
      <c r="BA259" s="89" t="str">
        <f t="shared" si="124"/>
        <v/>
      </c>
      <c r="BB259" s="85"/>
      <c r="BC259" s="237"/>
      <c r="BD259" s="89" t="str">
        <f t="shared" si="125"/>
        <v/>
      </c>
      <c r="BE259" s="85"/>
      <c r="BF259" s="237" t="str">
        <f t="shared" si="126"/>
        <v/>
      </c>
      <c r="BG259" s="85"/>
      <c r="BH259" s="85"/>
      <c r="BI259" s="85"/>
      <c r="BJ259" s="85"/>
      <c r="BK259" s="237"/>
      <c r="BL259" s="237"/>
      <c r="BM259" s="412"/>
      <c r="BN259" s="412"/>
      <c r="BO259" s="85"/>
      <c r="BP259" s="85"/>
      <c r="BQ259" s="85"/>
      <c r="BR259" s="85"/>
      <c r="BS259" s="237"/>
      <c r="BT259" s="85"/>
      <c r="BU259" s="85"/>
      <c r="BV259" s="85"/>
      <c r="BW259" s="85"/>
      <c r="BX259" s="85"/>
      <c r="BY259" s="85"/>
      <c r="BZ259" s="85" t="str">
        <f t="shared" si="127"/>
        <v/>
      </c>
      <c r="CA259" s="85"/>
      <c r="CB259" s="85"/>
      <c r="CC259" s="85" t="str">
        <f t="shared" si="128"/>
        <v/>
      </c>
      <c r="CD259" s="85"/>
      <c r="CE259" s="85" t="str">
        <f t="shared" si="129"/>
        <v/>
      </c>
      <c r="CF259" s="85"/>
      <c r="CG259" s="85" t="str">
        <f t="shared" si="130"/>
        <v/>
      </c>
      <c r="CH259" s="271"/>
      <c r="CI259" s="85" t="str">
        <f t="shared" si="131"/>
        <v/>
      </c>
      <c r="CJ259" s="85" t="str">
        <f t="shared" si="132"/>
        <v/>
      </c>
      <c r="CK259" s="85" t="str">
        <f t="shared" si="133"/>
        <v/>
      </c>
      <c r="CL259" s="85"/>
      <c r="CM259" s="85" t="str">
        <f t="shared" si="134"/>
        <v/>
      </c>
      <c r="CN259" s="238"/>
      <c r="CO259" s="238" t="s">
        <v>5304</v>
      </c>
      <c r="CP259" s="112"/>
      <c r="CQ259" s="112"/>
      <c r="CR259" s="133" t="str">
        <f t="shared" ca="1" si="135"/>
        <v/>
      </c>
      <c r="CS259" s="112"/>
      <c r="CT259" s="112"/>
      <c r="CU259" s="112"/>
      <c r="CV259" s="119"/>
    </row>
    <row r="260" spans="1:100" collapsed="1" x14ac:dyDescent="0.2">
      <c r="A260" s="237"/>
      <c r="B260" s="237"/>
      <c r="C260" s="89" t="str">
        <f t="shared" si="107"/>
        <v/>
      </c>
      <c r="D260" s="85"/>
      <c r="E260" s="85"/>
      <c r="F260" s="237"/>
      <c r="G260" s="237"/>
      <c r="H260" s="237"/>
      <c r="I260" s="237"/>
      <c r="J260" s="89" t="str">
        <f t="shared" si="108"/>
        <v/>
      </c>
      <c r="K260" s="85"/>
      <c r="L260" s="85"/>
      <c r="M260" s="85" t="str">
        <f t="shared" si="109"/>
        <v/>
      </c>
      <c r="N260" s="86"/>
      <c r="O260" s="89" t="str">
        <f t="shared" si="110"/>
        <v/>
      </c>
      <c r="P260" s="237"/>
      <c r="Q260" s="89" t="str">
        <f t="shared" si="111"/>
        <v/>
      </c>
      <c r="R260" s="237"/>
      <c r="S260" s="89" t="str">
        <f t="shared" si="112"/>
        <v/>
      </c>
      <c r="T260" s="85"/>
      <c r="U260" s="89" t="str">
        <f t="shared" si="113"/>
        <v/>
      </c>
      <c r="V260" s="409" t="str">
        <f t="shared" si="114"/>
        <v/>
      </c>
      <c r="W260" s="85"/>
      <c r="X260" s="89" t="str">
        <f t="shared" si="115"/>
        <v/>
      </c>
      <c r="Y260" s="237"/>
      <c r="Z260" s="89" t="str">
        <f t="shared" si="116"/>
        <v/>
      </c>
      <c r="AA260" s="237"/>
      <c r="AB260" s="85"/>
      <c r="AC260" s="85"/>
      <c r="AD260" s="237"/>
      <c r="AE260" s="89" t="str">
        <f t="shared" si="117"/>
        <v/>
      </c>
      <c r="AF260" s="85"/>
      <c r="AG260" s="85" t="str">
        <f t="shared" si="118"/>
        <v/>
      </c>
      <c r="AH260" s="237"/>
      <c r="AI260" s="237" t="str">
        <f t="shared" si="119"/>
        <v/>
      </c>
      <c r="AJ260" s="237"/>
      <c r="AK260" s="237"/>
      <c r="AL260" s="237" t="str">
        <f t="shared" si="120"/>
        <v/>
      </c>
      <c r="AM260" s="271"/>
      <c r="AN260" s="237"/>
      <c r="AO260" s="89" t="str">
        <f t="shared" si="121"/>
        <v/>
      </c>
      <c r="AP260" s="85"/>
      <c r="AQ260" s="85"/>
      <c r="AR260" s="410"/>
      <c r="AS260" s="237"/>
      <c r="AT260" s="89" t="str">
        <f t="shared" si="122"/>
        <v/>
      </c>
      <c r="AU260" s="85"/>
      <c r="AV260" s="85"/>
      <c r="AW260" s="411"/>
      <c r="AX260" s="237"/>
      <c r="AY260" s="237" t="str">
        <f t="shared" si="123"/>
        <v/>
      </c>
      <c r="AZ260" s="237"/>
      <c r="BA260" s="89" t="str">
        <f t="shared" si="124"/>
        <v/>
      </c>
      <c r="BB260" s="85"/>
      <c r="BC260" s="237"/>
      <c r="BD260" s="89" t="str">
        <f t="shared" si="125"/>
        <v/>
      </c>
      <c r="BE260" s="85"/>
      <c r="BF260" s="237" t="str">
        <f t="shared" si="126"/>
        <v/>
      </c>
      <c r="BG260" s="85"/>
      <c r="BH260" s="85"/>
      <c r="BI260" s="85"/>
      <c r="BJ260" s="85"/>
      <c r="BK260" s="237"/>
      <c r="BL260" s="237"/>
      <c r="BM260" s="412"/>
      <c r="BN260" s="412"/>
      <c r="BO260" s="85"/>
      <c r="BP260" s="85"/>
      <c r="BQ260" s="85"/>
      <c r="BR260" s="85"/>
      <c r="BS260" s="237"/>
      <c r="BT260" s="85"/>
      <c r="BU260" s="85"/>
      <c r="BV260" s="85"/>
      <c r="BW260" s="85"/>
      <c r="BX260" s="85"/>
      <c r="BY260" s="85"/>
      <c r="BZ260" s="85" t="str">
        <f t="shared" si="127"/>
        <v/>
      </c>
      <c r="CA260" s="85"/>
      <c r="CB260" s="85"/>
      <c r="CC260" s="85" t="str">
        <f t="shared" si="128"/>
        <v/>
      </c>
      <c r="CD260" s="85"/>
      <c r="CE260" s="85" t="str">
        <f t="shared" si="129"/>
        <v/>
      </c>
      <c r="CF260" s="85"/>
      <c r="CG260" s="85" t="str">
        <f t="shared" si="130"/>
        <v/>
      </c>
      <c r="CH260" s="271"/>
      <c r="CI260" s="85" t="str">
        <f t="shared" si="131"/>
        <v/>
      </c>
      <c r="CJ260" s="85" t="str">
        <f t="shared" si="132"/>
        <v/>
      </c>
      <c r="CK260" s="85" t="str">
        <f t="shared" si="133"/>
        <v/>
      </c>
      <c r="CL260" s="85"/>
      <c r="CM260" s="85" t="str">
        <f t="shared" si="134"/>
        <v/>
      </c>
      <c r="CN260" s="238"/>
      <c r="CO260" s="238" t="s">
        <v>5304</v>
      </c>
      <c r="CP260" s="112"/>
      <c r="CQ260" s="112"/>
      <c r="CR260" s="133" t="str">
        <f t="shared" ca="1" si="135"/>
        <v/>
      </c>
      <c r="CS260" s="112"/>
      <c r="CT260" s="112"/>
      <c r="CU260" s="112"/>
      <c r="CV260" s="119"/>
    </row>
    <row r="261" spans="1:100" collapsed="1" x14ac:dyDescent="0.2">
      <c r="A261" s="237"/>
      <c r="B261" s="237"/>
      <c r="C261" s="89" t="str">
        <f t="shared" si="107"/>
        <v/>
      </c>
      <c r="D261" s="85"/>
      <c r="E261" s="85"/>
      <c r="F261" s="237"/>
      <c r="G261" s="237"/>
      <c r="H261" s="237"/>
      <c r="I261" s="237"/>
      <c r="J261" s="89" t="str">
        <f t="shared" si="108"/>
        <v/>
      </c>
      <c r="K261" s="85"/>
      <c r="L261" s="85"/>
      <c r="M261" s="85" t="str">
        <f t="shared" si="109"/>
        <v/>
      </c>
      <c r="N261" s="86"/>
      <c r="O261" s="89" t="str">
        <f t="shared" si="110"/>
        <v/>
      </c>
      <c r="P261" s="237"/>
      <c r="Q261" s="89" t="str">
        <f t="shared" si="111"/>
        <v/>
      </c>
      <c r="R261" s="237"/>
      <c r="S261" s="89" t="str">
        <f t="shared" si="112"/>
        <v/>
      </c>
      <c r="T261" s="85"/>
      <c r="U261" s="89" t="str">
        <f t="shared" si="113"/>
        <v/>
      </c>
      <c r="V261" s="409" t="str">
        <f t="shared" si="114"/>
        <v/>
      </c>
      <c r="W261" s="85"/>
      <c r="X261" s="89" t="str">
        <f t="shared" si="115"/>
        <v/>
      </c>
      <c r="Y261" s="237"/>
      <c r="Z261" s="89" t="str">
        <f t="shared" si="116"/>
        <v/>
      </c>
      <c r="AA261" s="237"/>
      <c r="AB261" s="85"/>
      <c r="AC261" s="85"/>
      <c r="AD261" s="237"/>
      <c r="AE261" s="89" t="str">
        <f t="shared" si="117"/>
        <v/>
      </c>
      <c r="AF261" s="85"/>
      <c r="AG261" s="85" t="str">
        <f t="shared" si="118"/>
        <v/>
      </c>
      <c r="AH261" s="237"/>
      <c r="AI261" s="237" t="str">
        <f t="shared" si="119"/>
        <v/>
      </c>
      <c r="AJ261" s="237"/>
      <c r="AK261" s="237"/>
      <c r="AL261" s="237" t="str">
        <f t="shared" si="120"/>
        <v/>
      </c>
      <c r="AM261" s="271"/>
      <c r="AN261" s="237"/>
      <c r="AO261" s="89" t="str">
        <f t="shared" si="121"/>
        <v/>
      </c>
      <c r="AP261" s="85"/>
      <c r="AQ261" s="85"/>
      <c r="AR261" s="410"/>
      <c r="AS261" s="237"/>
      <c r="AT261" s="89" t="str">
        <f t="shared" si="122"/>
        <v/>
      </c>
      <c r="AU261" s="85"/>
      <c r="AV261" s="85"/>
      <c r="AW261" s="411"/>
      <c r="AX261" s="237"/>
      <c r="AY261" s="237" t="str">
        <f t="shared" si="123"/>
        <v/>
      </c>
      <c r="AZ261" s="237"/>
      <c r="BA261" s="89" t="str">
        <f t="shared" si="124"/>
        <v/>
      </c>
      <c r="BB261" s="85"/>
      <c r="BC261" s="237"/>
      <c r="BD261" s="89" t="str">
        <f t="shared" si="125"/>
        <v/>
      </c>
      <c r="BE261" s="85"/>
      <c r="BF261" s="237" t="str">
        <f t="shared" si="126"/>
        <v/>
      </c>
      <c r="BG261" s="85"/>
      <c r="BH261" s="85"/>
      <c r="BI261" s="85"/>
      <c r="BJ261" s="85"/>
      <c r="BK261" s="237"/>
      <c r="BL261" s="237"/>
      <c r="BM261" s="412"/>
      <c r="BN261" s="412"/>
      <c r="BO261" s="85"/>
      <c r="BP261" s="85"/>
      <c r="BQ261" s="85"/>
      <c r="BR261" s="85"/>
      <c r="BS261" s="237"/>
      <c r="BT261" s="85"/>
      <c r="BU261" s="85"/>
      <c r="BV261" s="85"/>
      <c r="BW261" s="85"/>
      <c r="BX261" s="85"/>
      <c r="BY261" s="85"/>
      <c r="BZ261" s="85" t="str">
        <f t="shared" si="127"/>
        <v/>
      </c>
      <c r="CA261" s="85"/>
      <c r="CB261" s="85"/>
      <c r="CC261" s="85" t="str">
        <f t="shared" si="128"/>
        <v/>
      </c>
      <c r="CD261" s="85"/>
      <c r="CE261" s="85" t="str">
        <f t="shared" si="129"/>
        <v/>
      </c>
      <c r="CF261" s="85"/>
      <c r="CG261" s="85" t="str">
        <f t="shared" si="130"/>
        <v/>
      </c>
      <c r="CH261" s="271"/>
      <c r="CI261" s="85" t="str">
        <f t="shared" si="131"/>
        <v/>
      </c>
      <c r="CJ261" s="85" t="str">
        <f t="shared" si="132"/>
        <v/>
      </c>
      <c r="CK261" s="85" t="str">
        <f t="shared" si="133"/>
        <v/>
      </c>
      <c r="CL261" s="85"/>
      <c r="CM261" s="85" t="str">
        <f t="shared" si="134"/>
        <v/>
      </c>
      <c r="CN261" s="238"/>
      <c r="CO261" s="238" t="s">
        <v>5304</v>
      </c>
      <c r="CP261" s="112"/>
      <c r="CQ261" s="112"/>
      <c r="CR261" s="133" t="str">
        <f t="shared" ca="1" si="135"/>
        <v/>
      </c>
      <c r="CS261" s="112"/>
      <c r="CT261" s="112"/>
      <c r="CU261" s="112"/>
      <c r="CV261" s="119"/>
    </row>
    <row r="262" spans="1:100" collapsed="1" x14ac:dyDescent="0.2">
      <c r="A262" s="237"/>
      <c r="B262" s="237"/>
      <c r="C262" s="89" t="str">
        <f t="shared" si="107"/>
        <v/>
      </c>
      <c r="D262" s="85"/>
      <c r="E262" s="85"/>
      <c r="F262" s="237"/>
      <c r="G262" s="237"/>
      <c r="H262" s="237"/>
      <c r="I262" s="237"/>
      <c r="J262" s="89" t="str">
        <f t="shared" si="108"/>
        <v/>
      </c>
      <c r="K262" s="85"/>
      <c r="L262" s="85"/>
      <c r="M262" s="85" t="str">
        <f t="shared" si="109"/>
        <v/>
      </c>
      <c r="N262" s="86"/>
      <c r="O262" s="89" t="str">
        <f t="shared" si="110"/>
        <v/>
      </c>
      <c r="P262" s="237"/>
      <c r="Q262" s="89" t="str">
        <f t="shared" si="111"/>
        <v/>
      </c>
      <c r="R262" s="237"/>
      <c r="S262" s="89" t="str">
        <f t="shared" si="112"/>
        <v/>
      </c>
      <c r="T262" s="85"/>
      <c r="U262" s="89" t="str">
        <f t="shared" si="113"/>
        <v/>
      </c>
      <c r="V262" s="409" t="str">
        <f t="shared" si="114"/>
        <v/>
      </c>
      <c r="W262" s="85"/>
      <c r="X262" s="89" t="str">
        <f t="shared" si="115"/>
        <v/>
      </c>
      <c r="Y262" s="237"/>
      <c r="Z262" s="89" t="str">
        <f t="shared" si="116"/>
        <v/>
      </c>
      <c r="AA262" s="237"/>
      <c r="AB262" s="85"/>
      <c r="AC262" s="85"/>
      <c r="AD262" s="237"/>
      <c r="AE262" s="89" t="str">
        <f t="shared" si="117"/>
        <v/>
      </c>
      <c r="AF262" s="85"/>
      <c r="AG262" s="85" t="str">
        <f t="shared" si="118"/>
        <v/>
      </c>
      <c r="AH262" s="237"/>
      <c r="AI262" s="237" t="str">
        <f t="shared" si="119"/>
        <v/>
      </c>
      <c r="AJ262" s="237"/>
      <c r="AK262" s="237"/>
      <c r="AL262" s="237" t="str">
        <f t="shared" si="120"/>
        <v/>
      </c>
      <c r="AM262" s="271"/>
      <c r="AN262" s="237"/>
      <c r="AO262" s="89" t="str">
        <f t="shared" si="121"/>
        <v/>
      </c>
      <c r="AP262" s="85"/>
      <c r="AQ262" s="85"/>
      <c r="AR262" s="410"/>
      <c r="AS262" s="237"/>
      <c r="AT262" s="89" t="str">
        <f t="shared" si="122"/>
        <v/>
      </c>
      <c r="AU262" s="85"/>
      <c r="AV262" s="85"/>
      <c r="AW262" s="411"/>
      <c r="AX262" s="237"/>
      <c r="AY262" s="237" t="str">
        <f t="shared" si="123"/>
        <v/>
      </c>
      <c r="AZ262" s="237"/>
      <c r="BA262" s="89" t="str">
        <f t="shared" si="124"/>
        <v/>
      </c>
      <c r="BB262" s="85"/>
      <c r="BC262" s="237"/>
      <c r="BD262" s="89" t="str">
        <f t="shared" si="125"/>
        <v/>
      </c>
      <c r="BE262" s="85"/>
      <c r="BF262" s="237" t="str">
        <f t="shared" si="126"/>
        <v/>
      </c>
      <c r="BG262" s="85"/>
      <c r="BH262" s="85"/>
      <c r="BI262" s="85"/>
      <c r="BJ262" s="85"/>
      <c r="BK262" s="237"/>
      <c r="BL262" s="237"/>
      <c r="BM262" s="412"/>
      <c r="BN262" s="412"/>
      <c r="BO262" s="85"/>
      <c r="BP262" s="85"/>
      <c r="BQ262" s="85"/>
      <c r="BR262" s="85"/>
      <c r="BS262" s="237"/>
      <c r="BT262" s="85"/>
      <c r="BU262" s="85"/>
      <c r="BV262" s="85"/>
      <c r="BW262" s="85"/>
      <c r="BX262" s="85"/>
      <c r="BY262" s="85"/>
      <c r="BZ262" s="85" t="str">
        <f t="shared" si="127"/>
        <v/>
      </c>
      <c r="CA262" s="85"/>
      <c r="CB262" s="85"/>
      <c r="CC262" s="85" t="str">
        <f t="shared" si="128"/>
        <v/>
      </c>
      <c r="CD262" s="85"/>
      <c r="CE262" s="85" t="str">
        <f t="shared" si="129"/>
        <v/>
      </c>
      <c r="CF262" s="85"/>
      <c r="CG262" s="85" t="str">
        <f t="shared" si="130"/>
        <v/>
      </c>
      <c r="CH262" s="271"/>
      <c r="CI262" s="85" t="str">
        <f t="shared" si="131"/>
        <v/>
      </c>
      <c r="CJ262" s="85" t="str">
        <f t="shared" si="132"/>
        <v/>
      </c>
      <c r="CK262" s="85" t="str">
        <f t="shared" si="133"/>
        <v/>
      </c>
      <c r="CL262" s="85"/>
      <c r="CM262" s="85" t="str">
        <f t="shared" si="134"/>
        <v/>
      </c>
      <c r="CN262" s="238"/>
      <c r="CO262" s="238" t="s">
        <v>5304</v>
      </c>
      <c r="CP262" s="112"/>
      <c r="CQ262" s="112"/>
      <c r="CR262" s="133" t="str">
        <f t="shared" ca="1" si="135"/>
        <v/>
      </c>
      <c r="CS262" s="112"/>
      <c r="CT262" s="112"/>
      <c r="CU262" s="112"/>
      <c r="CV262" s="119"/>
    </row>
    <row r="263" spans="1:100" collapsed="1" x14ac:dyDescent="0.2">
      <c r="A263" s="237"/>
      <c r="B263" s="237"/>
      <c r="C263" s="89" t="str">
        <f t="shared" ref="C263:C326" si="136">IF(D263="","",(VLOOKUP(D263,Generic_Road_Names_Table_Array,2,FALSE)))</f>
        <v/>
      </c>
      <c r="D263" s="85"/>
      <c r="E263" s="85"/>
      <c r="F263" s="237"/>
      <c r="G263" s="237"/>
      <c r="H263" s="237"/>
      <c r="I263" s="237"/>
      <c r="J263" s="89" t="str">
        <f t="shared" ref="J263:J326" si="137">IF(A263&lt;&gt;"",IF(I263="","U",(VLOOKUP(I263,Generic_Side_Table_Array,2,FALSE))),"")</f>
        <v/>
      </c>
      <c r="K263" s="85"/>
      <c r="L263" s="85"/>
      <c r="M263" s="85" t="str">
        <f t="shared" ref="M263:M326" si="138">IF(L263="","",(VLOOKUP(L263,generic_estimate_measured_table_array,2,FALSE)))</f>
        <v/>
      </c>
      <c r="N263" s="86"/>
      <c r="O263" s="89" t="str">
        <f t="shared" ref="O263:O326" si="139">IF(N263="","",(VLOOKUP(N263,St_Lights_Generic_ICP_Table_Array,2,FALSE)))</f>
        <v/>
      </c>
      <c r="P263" s="237"/>
      <c r="Q263" s="89" t="str">
        <f t="shared" ref="Q263:Q326" si="140">IF(P263="","",(VLOOKUP(P263,St_Lights_Pole_Material_Table_Array,2,FALSE)))</f>
        <v/>
      </c>
      <c r="R263" s="237"/>
      <c r="S263" s="89" t="str">
        <f t="shared" ref="S263:S326" si="141">IF(R263="","",(VLOOKUP(R263,St_Lights_Pole_Shape_Table_Array,2,FALSE)))</f>
        <v/>
      </c>
      <c r="T263" s="85"/>
      <c r="U263" s="89" t="str">
        <f t="shared" ref="U263:U326" si="142">IF(T263="","",(VLOOKUP(T263,St_Lights_Pole_Make_Table_Array,2,FALSE)))</f>
        <v/>
      </c>
      <c r="V263" s="409" t="str">
        <f t="shared" ref="V263:V326" si="143">IF(U263="","",IFERROR(VLOOKUP(U263,St_Lights_Pole_Make_Ref_Only_Table_Array,2,FALSE),""))</f>
        <v/>
      </c>
      <c r="W263" s="85"/>
      <c r="X263" s="89" t="str">
        <f t="shared" ref="X263:X326" si="144">IF(W263="","",(VLOOKUP(W263,St_Lights_Pole_Model_Table_Array,2,FALSE)))</f>
        <v/>
      </c>
      <c r="Y263" s="237"/>
      <c r="Z263" s="89" t="str">
        <f t="shared" ref="Z263:Z326" si="145">IF(Y263="","",(VLOOKUP(Y263,St_Lights_Pole_Mount_Table_Array,2,FALSE)))</f>
        <v/>
      </c>
      <c r="AA263" s="237"/>
      <c r="AB263" s="85"/>
      <c r="AC263" s="85"/>
      <c r="AD263" s="237"/>
      <c r="AE263" s="89" t="str">
        <f t="shared" ref="AE263:AE326" si="146">IF(AD263="","",(VLOOKUP(AD263,St_Lights_Pole_Purpose_Table_Array,2,FALSE)))</f>
        <v/>
      </c>
      <c r="AF263" s="85"/>
      <c r="AG263" s="85" t="str">
        <f t="shared" ref="AG263:AG326" si="147">IF(AF263="","",(VLOOKUP(AF263,St_Lights_Generic_owner_array,2,FALSE)))</f>
        <v/>
      </c>
      <c r="AH263" s="237"/>
      <c r="AI263" s="237" t="str">
        <f t="shared" ref="AI263:AI326" si="148">IF(AH263="","",(VLOOKUP(AH263,St_Lights_Generic_coating_array,2,FALSE)))</f>
        <v/>
      </c>
      <c r="AJ263" s="237"/>
      <c r="AK263" s="237"/>
      <c r="AL263" s="237" t="str">
        <f t="shared" ref="AL263:AL326" si="149">IF(A263="ADD","N",IF(A263="DELETE","U",IF(A263="UPDATE","U",IF(A263="",""))))</f>
        <v/>
      </c>
      <c r="AM263" s="271"/>
      <c r="AN263" s="237"/>
      <c r="AO263" s="89" t="str">
        <f t="shared" ref="AO263:AO326" si="150">IF(AN263="","",(VLOOKUP(AN263,St_Lights_Generic_Replace_Reason_Table_Array,2,FALSE)))</f>
        <v/>
      </c>
      <c r="AP263" s="85"/>
      <c r="AQ263" s="85"/>
      <c r="AR263" s="410"/>
      <c r="AS263" s="237"/>
      <c r="AT263" s="89" t="str">
        <f t="shared" ref="AT263:AT326" si="151">IF(AS263="","",(VLOOKUP(AS263,St_Lights_Generic_Replace_Reason_Table_Array,2,FALSE)))</f>
        <v/>
      </c>
      <c r="AU263" s="85"/>
      <c r="AV263" s="85"/>
      <c r="AW263" s="411"/>
      <c r="AX263" s="237"/>
      <c r="AY263" s="237" t="str">
        <f t="shared" ref="AY263:AY326" si="152">IF(A263="ADD","Y",IF(A263="DELETE","N",IF(A263="UPDATE","Y",IF(A263="",""))))</f>
        <v/>
      </c>
      <c r="AZ263" s="237"/>
      <c r="BA263" s="89" t="str">
        <f t="shared" ref="BA263:BA326" si="153">IF(AZ263="","",(VLOOKUP(AZ263,St_Lights_Pole_Control_Table_Array,2,FALSE)))</f>
        <v/>
      </c>
      <c r="BB263" s="85"/>
      <c r="BC263" s="237"/>
      <c r="BD263" s="89" t="str">
        <f t="shared" ref="BD263:BD326" si="154">IF(BC263="","",(VLOOKUP(BC263,St_Lights_Generic_Power_Company_Table_Array,2,FALSE)))</f>
        <v/>
      </c>
      <c r="BE263" s="85"/>
      <c r="BF263" s="237" t="str">
        <f t="shared" ref="BF263:BF326" si="155">IF(N263="","",N263)</f>
        <v/>
      </c>
      <c r="BG263" s="85"/>
      <c r="BH263" s="85"/>
      <c r="BI263" s="85"/>
      <c r="BJ263" s="85"/>
      <c r="BK263" s="237"/>
      <c r="BL263" s="237"/>
      <c r="BM263" s="412"/>
      <c r="BN263" s="412"/>
      <c r="BO263" s="85"/>
      <c r="BP263" s="85"/>
      <c r="BQ263" s="85"/>
      <c r="BR263" s="85"/>
      <c r="BS263" s="237"/>
      <c r="BT263" s="85"/>
      <c r="BU263" s="85"/>
      <c r="BV263" s="85"/>
      <c r="BW263" s="85"/>
      <c r="BX263" s="85"/>
      <c r="BY263" s="85"/>
      <c r="BZ263" s="85" t="str">
        <f t="shared" ref="BZ263:BZ326" si="156">IF(A263="ADD","U",IF(A263="DELETE","U",IF(A263="UPDATE","U",IF(A263="",""))))</f>
        <v/>
      </c>
      <c r="CA263" s="85"/>
      <c r="CB263" s="85"/>
      <c r="CC263" s="85" t="str">
        <f t="shared" ref="CC263:CC326" si="157">IF(CB263="","",(VLOOKUP(CB263,St_Lights_Pole_Earthing_Table_Array,2,FALSE)))</f>
        <v/>
      </c>
      <c r="CD263" s="85"/>
      <c r="CE263" s="85" t="str">
        <f t="shared" ref="CE263:CE326" si="158">IF(A263="ADD","R",IF(A263="DELETE","N",IF(A263="UPDATE","N",IF(A263="",""))))</f>
        <v/>
      </c>
      <c r="CF263" s="85"/>
      <c r="CG263" s="85" t="str">
        <f t="shared" ref="CG263:CG326" si="159">IF(A263&lt;&gt;"",IF(CF263="","U",(VLOOKUP(CF263,generic_condition_table_array,2,FALSE))),"")</f>
        <v/>
      </c>
      <c r="CH263" s="271"/>
      <c r="CI263" s="85" t="str">
        <f t="shared" ref="CI263:CI326" si="160">IF(A263="ADD","U",IF(A263="DELETE","U",IF(A263="UPDATE","U",IF(A263="",""))))</f>
        <v/>
      </c>
      <c r="CJ263" s="85" t="str">
        <f t="shared" ref="CJ263:CJ326" si="161">IF(A263="ADD","U",IF(A263="DELETE","U",IF(A263="UPDATE","U",IF(A263="",""))))</f>
        <v/>
      </c>
      <c r="CK263" s="85" t="str">
        <f t="shared" ref="CK263:CK326" si="162">IF(A263="ADD","U",IF(A263="DELETE","U",IF(A263="UPDATE","U",IF(A263="",""))))</f>
        <v/>
      </c>
      <c r="CL263" s="85"/>
      <c r="CM263" s="85" t="str">
        <f t="shared" ref="CM263:CM326" si="163">IF(A263="ADD","D",IF(A263="DELETE","D",IF(A263="UPDATE","D",IF(A263="",""))))</f>
        <v/>
      </c>
      <c r="CN263" s="238"/>
      <c r="CO263" s="238" t="s">
        <v>5304</v>
      </c>
      <c r="CP263" s="112"/>
      <c r="CQ263" s="112"/>
      <c r="CR263" s="133" t="str">
        <f t="shared" ref="CR263:CR326" ca="1" si="164">IF(A263&lt;&gt;"",TODAY(),"")</f>
        <v/>
      </c>
      <c r="CS263" s="112"/>
      <c r="CT263" s="112"/>
      <c r="CU263" s="112"/>
      <c r="CV263" s="119"/>
    </row>
    <row r="264" spans="1:100" collapsed="1" x14ac:dyDescent="0.2">
      <c r="A264" s="237"/>
      <c r="B264" s="237"/>
      <c r="C264" s="89" t="str">
        <f t="shared" si="136"/>
        <v/>
      </c>
      <c r="D264" s="85"/>
      <c r="E264" s="85"/>
      <c r="F264" s="237"/>
      <c r="G264" s="237"/>
      <c r="H264" s="237"/>
      <c r="I264" s="237"/>
      <c r="J264" s="89" t="str">
        <f t="shared" si="137"/>
        <v/>
      </c>
      <c r="K264" s="85"/>
      <c r="L264" s="85"/>
      <c r="M264" s="85" t="str">
        <f t="shared" si="138"/>
        <v/>
      </c>
      <c r="N264" s="86"/>
      <c r="O264" s="89" t="str">
        <f t="shared" si="139"/>
        <v/>
      </c>
      <c r="P264" s="237"/>
      <c r="Q264" s="89" t="str">
        <f t="shared" si="140"/>
        <v/>
      </c>
      <c r="R264" s="237"/>
      <c r="S264" s="89" t="str">
        <f t="shared" si="141"/>
        <v/>
      </c>
      <c r="T264" s="85"/>
      <c r="U264" s="89" t="str">
        <f t="shared" si="142"/>
        <v/>
      </c>
      <c r="V264" s="409" t="str">
        <f t="shared" si="143"/>
        <v/>
      </c>
      <c r="W264" s="85"/>
      <c r="X264" s="89" t="str">
        <f t="shared" si="144"/>
        <v/>
      </c>
      <c r="Y264" s="237"/>
      <c r="Z264" s="89" t="str">
        <f t="shared" si="145"/>
        <v/>
      </c>
      <c r="AA264" s="237"/>
      <c r="AB264" s="85"/>
      <c r="AC264" s="85"/>
      <c r="AD264" s="237"/>
      <c r="AE264" s="89" t="str">
        <f t="shared" si="146"/>
        <v/>
      </c>
      <c r="AF264" s="85"/>
      <c r="AG264" s="85" t="str">
        <f t="shared" si="147"/>
        <v/>
      </c>
      <c r="AH264" s="237"/>
      <c r="AI264" s="237" t="str">
        <f t="shared" si="148"/>
        <v/>
      </c>
      <c r="AJ264" s="237"/>
      <c r="AK264" s="237"/>
      <c r="AL264" s="237" t="str">
        <f t="shared" si="149"/>
        <v/>
      </c>
      <c r="AM264" s="271"/>
      <c r="AN264" s="237"/>
      <c r="AO264" s="89" t="str">
        <f t="shared" si="150"/>
        <v/>
      </c>
      <c r="AP264" s="85"/>
      <c r="AQ264" s="85"/>
      <c r="AR264" s="410"/>
      <c r="AS264" s="237"/>
      <c r="AT264" s="89" t="str">
        <f t="shared" si="151"/>
        <v/>
      </c>
      <c r="AU264" s="85"/>
      <c r="AV264" s="85"/>
      <c r="AW264" s="411"/>
      <c r="AX264" s="237"/>
      <c r="AY264" s="237" t="str">
        <f t="shared" si="152"/>
        <v/>
      </c>
      <c r="AZ264" s="237"/>
      <c r="BA264" s="89" t="str">
        <f t="shared" si="153"/>
        <v/>
      </c>
      <c r="BB264" s="85"/>
      <c r="BC264" s="237"/>
      <c r="BD264" s="89" t="str">
        <f t="shared" si="154"/>
        <v/>
      </c>
      <c r="BE264" s="85"/>
      <c r="BF264" s="237" t="str">
        <f t="shared" si="155"/>
        <v/>
      </c>
      <c r="BG264" s="85"/>
      <c r="BH264" s="85"/>
      <c r="BI264" s="85"/>
      <c r="BJ264" s="85"/>
      <c r="BK264" s="237"/>
      <c r="BL264" s="237"/>
      <c r="BM264" s="412"/>
      <c r="BN264" s="412"/>
      <c r="BO264" s="85"/>
      <c r="BP264" s="85"/>
      <c r="BQ264" s="85"/>
      <c r="BR264" s="85"/>
      <c r="BS264" s="237"/>
      <c r="BT264" s="85"/>
      <c r="BU264" s="85"/>
      <c r="BV264" s="85"/>
      <c r="BW264" s="85"/>
      <c r="BX264" s="85"/>
      <c r="BY264" s="85"/>
      <c r="BZ264" s="85" t="str">
        <f t="shared" si="156"/>
        <v/>
      </c>
      <c r="CA264" s="85"/>
      <c r="CB264" s="85"/>
      <c r="CC264" s="85" t="str">
        <f t="shared" si="157"/>
        <v/>
      </c>
      <c r="CD264" s="85"/>
      <c r="CE264" s="85" t="str">
        <f t="shared" si="158"/>
        <v/>
      </c>
      <c r="CF264" s="85"/>
      <c r="CG264" s="85" t="str">
        <f t="shared" si="159"/>
        <v/>
      </c>
      <c r="CH264" s="271"/>
      <c r="CI264" s="85" t="str">
        <f t="shared" si="160"/>
        <v/>
      </c>
      <c r="CJ264" s="85" t="str">
        <f t="shared" si="161"/>
        <v/>
      </c>
      <c r="CK264" s="85" t="str">
        <f t="shared" si="162"/>
        <v/>
      </c>
      <c r="CL264" s="85"/>
      <c r="CM264" s="85" t="str">
        <f t="shared" si="163"/>
        <v/>
      </c>
      <c r="CN264" s="238"/>
      <c r="CO264" s="238" t="s">
        <v>5304</v>
      </c>
      <c r="CP264" s="112"/>
      <c r="CQ264" s="112"/>
      <c r="CR264" s="133" t="str">
        <f t="shared" ca="1" si="164"/>
        <v/>
      </c>
      <c r="CS264" s="112"/>
      <c r="CT264" s="112"/>
      <c r="CU264" s="112"/>
      <c r="CV264" s="119"/>
    </row>
    <row r="265" spans="1:100" collapsed="1" x14ac:dyDescent="0.2">
      <c r="A265" s="237"/>
      <c r="B265" s="237"/>
      <c r="C265" s="89" t="str">
        <f t="shared" si="136"/>
        <v/>
      </c>
      <c r="D265" s="85"/>
      <c r="E265" s="85"/>
      <c r="F265" s="237"/>
      <c r="G265" s="237"/>
      <c r="H265" s="237"/>
      <c r="I265" s="237"/>
      <c r="J265" s="89" t="str">
        <f t="shared" si="137"/>
        <v/>
      </c>
      <c r="K265" s="85"/>
      <c r="L265" s="85"/>
      <c r="M265" s="85" t="str">
        <f t="shared" si="138"/>
        <v/>
      </c>
      <c r="N265" s="86"/>
      <c r="O265" s="89" t="str">
        <f t="shared" si="139"/>
        <v/>
      </c>
      <c r="P265" s="237"/>
      <c r="Q265" s="89" t="str">
        <f t="shared" si="140"/>
        <v/>
      </c>
      <c r="R265" s="237"/>
      <c r="S265" s="89" t="str">
        <f t="shared" si="141"/>
        <v/>
      </c>
      <c r="T265" s="85"/>
      <c r="U265" s="89" t="str">
        <f t="shared" si="142"/>
        <v/>
      </c>
      <c r="V265" s="409" t="str">
        <f t="shared" si="143"/>
        <v/>
      </c>
      <c r="W265" s="85"/>
      <c r="X265" s="89" t="str">
        <f t="shared" si="144"/>
        <v/>
      </c>
      <c r="Y265" s="237"/>
      <c r="Z265" s="89" t="str">
        <f t="shared" si="145"/>
        <v/>
      </c>
      <c r="AA265" s="237"/>
      <c r="AB265" s="85"/>
      <c r="AC265" s="85"/>
      <c r="AD265" s="237"/>
      <c r="AE265" s="89" t="str">
        <f t="shared" si="146"/>
        <v/>
      </c>
      <c r="AF265" s="85"/>
      <c r="AG265" s="85" t="str">
        <f t="shared" si="147"/>
        <v/>
      </c>
      <c r="AH265" s="237"/>
      <c r="AI265" s="237" t="str">
        <f t="shared" si="148"/>
        <v/>
      </c>
      <c r="AJ265" s="237"/>
      <c r="AK265" s="237"/>
      <c r="AL265" s="237" t="str">
        <f t="shared" si="149"/>
        <v/>
      </c>
      <c r="AM265" s="271"/>
      <c r="AN265" s="237"/>
      <c r="AO265" s="89" t="str">
        <f t="shared" si="150"/>
        <v/>
      </c>
      <c r="AP265" s="85"/>
      <c r="AQ265" s="85"/>
      <c r="AR265" s="410"/>
      <c r="AS265" s="237"/>
      <c r="AT265" s="89" t="str">
        <f t="shared" si="151"/>
        <v/>
      </c>
      <c r="AU265" s="85"/>
      <c r="AV265" s="85"/>
      <c r="AW265" s="411"/>
      <c r="AX265" s="237"/>
      <c r="AY265" s="237" t="str">
        <f t="shared" si="152"/>
        <v/>
      </c>
      <c r="AZ265" s="237"/>
      <c r="BA265" s="89" t="str">
        <f t="shared" si="153"/>
        <v/>
      </c>
      <c r="BB265" s="85"/>
      <c r="BC265" s="237"/>
      <c r="BD265" s="89" t="str">
        <f t="shared" si="154"/>
        <v/>
      </c>
      <c r="BE265" s="85"/>
      <c r="BF265" s="237" t="str">
        <f t="shared" si="155"/>
        <v/>
      </c>
      <c r="BG265" s="85"/>
      <c r="BH265" s="85"/>
      <c r="BI265" s="85"/>
      <c r="BJ265" s="85"/>
      <c r="BK265" s="237"/>
      <c r="BL265" s="237"/>
      <c r="BM265" s="412"/>
      <c r="BN265" s="412"/>
      <c r="BO265" s="85"/>
      <c r="BP265" s="85"/>
      <c r="BQ265" s="85"/>
      <c r="BR265" s="85"/>
      <c r="BS265" s="237"/>
      <c r="BT265" s="85"/>
      <c r="BU265" s="85"/>
      <c r="BV265" s="85"/>
      <c r="BW265" s="85"/>
      <c r="BX265" s="85"/>
      <c r="BY265" s="85"/>
      <c r="BZ265" s="85" t="str">
        <f t="shared" si="156"/>
        <v/>
      </c>
      <c r="CA265" s="85"/>
      <c r="CB265" s="85"/>
      <c r="CC265" s="85" t="str">
        <f t="shared" si="157"/>
        <v/>
      </c>
      <c r="CD265" s="85"/>
      <c r="CE265" s="85" t="str">
        <f t="shared" si="158"/>
        <v/>
      </c>
      <c r="CF265" s="85"/>
      <c r="CG265" s="85" t="str">
        <f t="shared" si="159"/>
        <v/>
      </c>
      <c r="CH265" s="271"/>
      <c r="CI265" s="85" t="str">
        <f t="shared" si="160"/>
        <v/>
      </c>
      <c r="CJ265" s="85" t="str">
        <f t="shared" si="161"/>
        <v/>
      </c>
      <c r="CK265" s="85" t="str">
        <f t="shared" si="162"/>
        <v/>
      </c>
      <c r="CL265" s="85"/>
      <c r="CM265" s="85" t="str">
        <f t="shared" si="163"/>
        <v/>
      </c>
      <c r="CN265" s="238"/>
      <c r="CO265" s="238" t="s">
        <v>5304</v>
      </c>
      <c r="CP265" s="112"/>
      <c r="CQ265" s="112"/>
      <c r="CR265" s="133" t="str">
        <f t="shared" ca="1" si="164"/>
        <v/>
      </c>
      <c r="CS265" s="112"/>
      <c r="CT265" s="112"/>
      <c r="CU265" s="112"/>
      <c r="CV265" s="119"/>
    </row>
    <row r="266" spans="1:100" collapsed="1" x14ac:dyDescent="0.2">
      <c r="A266" s="237"/>
      <c r="B266" s="237"/>
      <c r="C266" s="89" t="str">
        <f t="shared" si="136"/>
        <v/>
      </c>
      <c r="D266" s="85"/>
      <c r="E266" s="85"/>
      <c r="F266" s="237"/>
      <c r="G266" s="237"/>
      <c r="H266" s="237"/>
      <c r="I266" s="237"/>
      <c r="J266" s="89" t="str">
        <f t="shared" si="137"/>
        <v/>
      </c>
      <c r="K266" s="85"/>
      <c r="L266" s="85"/>
      <c r="M266" s="85" t="str">
        <f t="shared" si="138"/>
        <v/>
      </c>
      <c r="N266" s="86"/>
      <c r="O266" s="89" t="str">
        <f t="shared" si="139"/>
        <v/>
      </c>
      <c r="P266" s="237"/>
      <c r="Q266" s="89" t="str">
        <f t="shared" si="140"/>
        <v/>
      </c>
      <c r="R266" s="237"/>
      <c r="S266" s="89" t="str">
        <f t="shared" si="141"/>
        <v/>
      </c>
      <c r="T266" s="85"/>
      <c r="U266" s="89" t="str">
        <f t="shared" si="142"/>
        <v/>
      </c>
      <c r="V266" s="409" t="str">
        <f t="shared" si="143"/>
        <v/>
      </c>
      <c r="W266" s="85"/>
      <c r="X266" s="89" t="str">
        <f t="shared" si="144"/>
        <v/>
      </c>
      <c r="Y266" s="237"/>
      <c r="Z266" s="89" t="str">
        <f t="shared" si="145"/>
        <v/>
      </c>
      <c r="AA266" s="237"/>
      <c r="AB266" s="85"/>
      <c r="AC266" s="85"/>
      <c r="AD266" s="237"/>
      <c r="AE266" s="89" t="str">
        <f t="shared" si="146"/>
        <v/>
      </c>
      <c r="AF266" s="85"/>
      <c r="AG266" s="85" t="str">
        <f t="shared" si="147"/>
        <v/>
      </c>
      <c r="AH266" s="237"/>
      <c r="AI266" s="237" t="str">
        <f t="shared" si="148"/>
        <v/>
      </c>
      <c r="AJ266" s="237"/>
      <c r="AK266" s="237"/>
      <c r="AL266" s="237" t="str">
        <f t="shared" si="149"/>
        <v/>
      </c>
      <c r="AM266" s="271"/>
      <c r="AN266" s="237"/>
      <c r="AO266" s="89" t="str">
        <f t="shared" si="150"/>
        <v/>
      </c>
      <c r="AP266" s="85"/>
      <c r="AQ266" s="85"/>
      <c r="AR266" s="410"/>
      <c r="AS266" s="237"/>
      <c r="AT266" s="89" t="str">
        <f t="shared" si="151"/>
        <v/>
      </c>
      <c r="AU266" s="85"/>
      <c r="AV266" s="85"/>
      <c r="AW266" s="411"/>
      <c r="AX266" s="237"/>
      <c r="AY266" s="237" t="str">
        <f t="shared" si="152"/>
        <v/>
      </c>
      <c r="AZ266" s="237"/>
      <c r="BA266" s="89" t="str">
        <f t="shared" si="153"/>
        <v/>
      </c>
      <c r="BB266" s="85"/>
      <c r="BC266" s="237"/>
      <c r="BD266" s="89" t="str">
        <f t="shared" si="154"/>
        <v/>
      </c>
      <c r="BE266" s="85"/>
      <c r="BF266" s="237" t="str">
        <f t="shared" si="155"/>
        <v/>
      </c>
      <c r="BG266" s="85"/>
      <c r="BH266" s="85"/>
      <c r="BI266" s="85"/>
      <c r="BJ266" s="85"/>
      <c r="BK266" s="237"/>
      <c r="BL266" s="237"/>
      <c r="BM266" s="412"/>
      <c r="BN266" s="412"/>
      <c r="BO266" s="85"/>
      <c r="BP266" s="85"/>
      <c r="BQ266" s="85"/>
      <c r="BR266" s="85"/>
      <c r="BS266" s="237"/>
      <c r="BT266" s="85"/>
      <c r="BU266" s="85"/>
      <c r="BV266" s="85"/>
      <c r="BW266" s="85"/>
      <c r="BX266" s="85"/>
      <c r="BY266" s="85"/>
      <c r="BZ266" s="85" t="str">
        <f t="shared" si="156"/>
        <v/>
      </c>
      <c r="CA266" s="85"/>
      <c r="CB266" s="85"/>
      <c r="CC266" s="85" t="str">
        <f t="shared" si="157"/>
        <v/>
      </c>
      <c r="CD266" s="85"/>
      <c r="CE266" s="85" t="str">
        <f t="shared" si="158"/>
        <v/>
      </c>
      <c r="CF266" s="85"/>
      <c r="CG266" s="85" t="str">
        <f t="shared" si="159"/>
        <v/>
      </c>
      <c r="CH266" s="271"/>
      <c r="CI266" s="85" t="str">
        <f t="shared" si="160"/>
        <v/>
      </c>
      <c r="CJ266" s="85" t="str">
        <f t="shared" si="161"/>
        <v/>
      </c>
      <c r="CK266" s="85" t="str">
        <f t="shared" si="162"/>
        <v/>
      </c>
      <c r="CL266" s="85"/>
      <c r="CM266" s="85" t="str">
        <f t="shared" si="163"/>
        <v/>
      </c>
      <c r="CN266" s="238"/>
      <c r="CO266" s="238" t="s">
        <v>5304</v>
      </c>
      <c r="CP266" s="112"/>
      <c r="CQ266" s="112"/>
      <c r="CR266" s="133" t="str">
        <f t="shared" ca="1" si="164"/>
        <v/>
      </c>
      <c r="CS266" s="112"/>
      <c r="CT266" s="112"/>
      <c r="CU266" s="112"/>
      <c r="CV266" s="119"/>
    </row>
    <row r="267" spans="1:100" collapsed="1" x14ac:dyDescent="0.2">
      <c r="A267" s="237"/>
      <c r="B267" s="237"/>
      <c r="C267" s="89" t="str">
        <f t="shared" si="136"/>
        <v/>
      </c>
      <c r="D267" s="85"/>
      <c r="E267" s="85"/>
      <c r="F267" s="237"/>
      <c r="G267" s="237"/>
      <c r="H267" s="237"/>
      <c r="I267" s="237"/>
      <c r="J267" s="89" t="str">
        <f t="shared" si="137"/>
        <v/>
      </c>
      <c r="K267" s="85"/>
      <c r="L267" s="85"/>
      <c r="M267" s="85" t="str">
        <f t="shared" si="138"/>
        <v/>
      </c>
      <c r="N267" s="86"/>
      <c r="O267" s="89" t="str">
        <f t="shared" si="139"/>
        <v/>
      </c>
      <c r="P267" s="237"/>
      <c r="Q267" s="89" t="str">
        <f t="shared" si="140"/>
        <v/>
      </c>
      <c r="R267" s="237"/>
      <c r="S267" s="89" t="str">
        <f t="shared" si="141"/>
        <v/>
      </c>
      <c r="T267" s="85"/>
      <c r="U267" s="89" t="str">
        <f t="shared" si="142"/>
        <v/>
      </c>
      <c r="V267" s="409" t="str">
        <f t="shared" si="143"/>
        <v/>
      </c>
      <c r="W267" s="85"/>
      <c r="X267" s="89" t="str">
        <f t="shared" si="144"/>
        <v/>
      </c>
      <c r="Y267" s="237"/>
      <c r="Z267" s="89" t="str">
        <f t="shared" si="145"/>
        <v/>
      </c>
      <c r="AA267" s="237"/>
      <c r="AB267" s="85"/>
      <c r="AC267" s="85"/>
      <c r="AD267" s="237"/>
      <c r="AE267" s="89" t="str">
        <f t="shared" si="146"/>
        <v/>
      </c>
      <c r="AF267" s="85"/>
      <c r="AG267" s="85" t="str">
        <f t="shared" si="147"/>
        <v/>
      </c>
      <c r="AH267" s="237"/>
      <c r="AI267" s="237" t="str">
        <f t="shared" si="148"/>
        <v/>
      </c>
      <c r="AJ267" s="237"/>
      <c r="AK267" s="237"/>
      <c r="AL267" s="237" t="str">
        <f t="shared" si="149"/>
        <v/>
      </c>
      <c r="AM267" s="271"/>
      <c r="AN267" s="237"/>
      <c r="AO267" s="89" t="str">
        <f t="shared" si="150"/>
        <v/>
      </c>
      <c r="AP267" s="85"/>
      <c r="AQ267" s="85"/>
      <c r="AR267" s="410"/>
      <c r="AS267" s="237"/>
      <c r="AT267" s="89" t="str">
        <f t="shared" si="151"/>
        <v/>
      </c>
      <c r="AU267" s="85"/>
      <c r="AV267" s="85"/>
      <c r="AW267" s="411"/>
      <c r="AX267" s="237"/>
      <c r="AY267" s="237" t="str">
        <f t="shared" si="152"/>
        <v/>
      </c>
      <c r="AZ267" s="237"/>
      <c r="BA267" s="89" t="str">
        <f t="shared" si="153"/>
        <v/>
      </c>
      <c r="BB267" s="85"/>
      <c r="BC267" s="237"/>
      <c r="BD267" s="89" t="str">
        <f t="shared" si="154"/>
        <v/>
      </c>
      <c r="BE267" s="85"/>
      <c r="BF267" s="237" t="str">
        <f t="shared" si="155"/>
        <v/>
      </c>
      <c r="BG267" s="85"/>
      <c r="BH267" s="85"/>
      <c r="BI267" s="85"/>
      <c r="BJ267" s="85"/>
      <c r="BK267" s="237"/>
      <c r="BL267" s="237"/>
      <c r="BM267" s="412"/>
      <c r="BN267" s="412"/>
      <c r="BO267" s="85"/>
      <c r="BP267" s="85"/>
      <c r="BQ267" s="85"/>
      <c r="BR267" s="85"/>
      <c r="BS267" s="237"/>
      <c r="BT267" s="85"/>
      <c r="BU267" s="85"/>
      <c r="BV267" s="85"/>
      <c r="BW267" s="85"/>
      <c r="BX267" s="85"/>
      <c r="BY267" s="85"/>
      <c r="BZ267" s="85" t="str">
        <f t="shared" si="156"/>
        <v/>
      </c>
      <c r="CA267" s="85"/>
      <c r="CB267" s="85"/>
      <c r="CC267" s="85" t="str">
        <f t="shared" si="157"/>
        <v/>
      </c>
      <c r="CD267" s="85"/>
      <c r="CE267" s="85" t="str">
        <f t="shared" si="158"/>
        <v/>
      </c>
      <c r="CF267" s="85"/>
      <c r="CG267" s="85" t="str">
        <f t="shared" si="159"/>
        <v/>
      </c>
      <c r="CH267" s="271"/>
      <c r="CI267" s="85" t="str">
        <f t="shared" si="160"/>
        <v/>
      </c>
      <c r="CJ267" s="85" t="str">
        <f t="shared" si="161"/>
        <v/>
      </c>
      <c r="CK267" s="85" t="str">
        <f t="shared" si="162"/>
        <v/>
      </c>
      <c r="CL267" s="85"/>
      <c r="CM267" s="85" t="str">
        <f t="shared" si="163"/>
        <v/>
      </c>
      <c r="CN267" s="238"/>
      <c r="CO267" s="238" t="s">
        <v>5304</v>
      </c>
      <c r="CP267" s="112"/>
      <c r="CQ267" s="112"/>
      <c r="CR267" s="133" t="str">
        <f t="shared" ca="1" si="164"/>
        <v/>
      </c>
      <c r="CS267" s="112"/>
      <c r="CT267" s="112"/>
      <c r="CU267" s="112"/>
      <c r="CV267" s="119"/>
    </row>
    <row r="268" spans="1:100" collapsed="1" x14ac:dyDescent="0.2">
      <c r="A268" s="237"/>
      <c r="B268" s="237"/>
      <c r="C268" s="89" t="str">
        <f t="shared" si="136"/>
        <v/>
      </c>
      <c r="D268" s="85"/>
      <c r="E268" s="85"/>
      <c r="F268" s="237"/>
      <c r="G268" s="237"/>
      <c r="H268" s="237"/>
      <c r="I268" s="237"/>
      <c r="J268" s="89" t="str">
        <f t="shared" si="137"/>
        <v/>
      </c>
      <c r="K268" s="85"/>
      <c r="L268" s="85"/>
      <c r="M268" s="85" t="str">
        <f t="shared" si="138"/>
        <v/>
      </c>
      <c r="N268" s="86"/>
      <c r="O268" s="89" t="str">
        <f t="shared" si="139"/>
        <v/>
      </c>
      <c r="P268" s="237"/>
      <c r="Q268" s="89" t="str">
        <f t="shared" si="140"/>
        <v/>
      </c>
      <c r="R268" s="237"/>
      <c r="S268" s="89" t="str">
        <f t="shared" si="141"/>
        <v/>
      </c>
      <c r="T268" s="85"/>
      <c r="U268" s="89" t="str">
        <f t="shared" si="142"/>
        <v/>
      </c>
      <c r="V268" s="409" t="str">
        <f t="shared" si="143"/>
        <v/>
      </c>
      <c r="W268" s="85"/>
      <c r="X268" s="89" t="str">
        <f t="shared" si="144"/>
        <v/>
      </c>
      <c r="Y268" s="237"/>
      <c r="Z268" s="89" t="str">
        <f t="shared" si="145"/>
        <v/>
      </c>
      <c r="AA268" s="237"/>
      <c r="AB268" s="85"/>
      <c r="AC268" s="85"/>
      <c r="AD268" s="237"/>
      <c r="AE268" s="89" t="str">
        <f t="shared" si="146"/>
        <v/>
      </c>
      <c r="AF268" s="85"/>
      <c r="AG268" s="85" t="str">
        <f t="shared" si="147"/>
        <v/>
      </c>
      <c r="AH268" s="237"/>
      <c r="AI268" s="237" t="str">
        <f t="shared" si="148"/>
        <v/>
      </c>
      <c r="AJ268" s="237"/>
      <c r="AK268" s="237"/>
      <c r="AL268" s="237" t="str">
        <f t="shared" si="149"/>
        <v/>
      </c>
      <c r="AM268" s="271"/>
      <c r="AN268" s="237"/>
      <c r="AO268" s="89" t="str">
        <f t="shared" si="150"/>
        <v/>
      </c>
      <c r="AP268" s="85"/>
      <c r="AQ268" s="85"/>
      <c r="AR268" s="410"/>
      <c r="AS268" s="237"/>
      <c r="AT268" s="89" t="str">
        <f t="shared" si="151"/>
        <v/>
      </c>
      <c r="AU268" s="85"/>
      <c r="AV268" s="85"/>
      <c r="AW268" s="411"/>
      <c r="AX268" s="237"/>
      <c r="AY268" s="237" t="str">
        <f t="shared" si="152"/>
        <v/>
      </c>
      <c r="AZ268" s="237"/>
      <c r="BA268" s="89" t="str">
        <f t="shared" si="153"/>
        <v/>
      </c>
      <c r="BB268" s="85"/>
      <c r="BC268" s="237"/>
      <c r="BD268" s="89" t="str">
        <f t="shared" si="154"/>
        <v/>
      </c>
      <c r="BE268" s="85"/>
      <c r="BF268" s="237" t="str">
        <f t="shared" si="155"/>
        <v/>
      </c>
      <c r="BG268" s="85"/>
      <c r="BH268" s="85"/>
      <c r="BI268" s="85"/>
      <c r="BJ268" s="85"/>
      <c r="BK268" s="237"/>
      <c r="BL268" s="237"/>
      <c r="BM268" s="412"/>
      <c r="BN268" s="412"/>
      <c r="BO268" s="85"/>
      <c r="BP268" s="85"/>
      <c r="BQ268" s="85"/>
      <c r="BR268" s="85"/>
      <c r="BS268" s="237"/>
      <c r="BT268" s="85"/>
      <c r="BU268" s="85"/>
      <c r="BV268" s="85"/>
      <c r="BW268" s="85"/>
      <c r="BX268" s="85"/>
      <c r="BY268" s="85"/>
      <c r="BZ268" s="85" t="str">
        <f t="shared" si="156"/>
        <v/>
      </c>
      <c r="CA268" s="85"/>
      <c r="CB268" s="85"/>
      <c r="CC268" s="85" t="str">
        <f t="shared" si="157"/>
        <v/>
      </c>
      <c r="CD268" s="85"/>
      <c r="CE268" s="85" t="str">
        <f t="shared" si="158"/>
        <v/>
      </c>
      <c r="CF268" s="85"/>
      <c r="CG268" s="85" t="str">
        <f t="shared" si="159"/>
        <v/>
      </c>
      <c r="CH268" s="271"/>
      <c r="CI268" s="85" t="str">
        <f t="shared" si="160"/>
        <v/>
      </c>
      <c r="CJ268" s="85" t="str">
        <f t="shared" si="161"/>
        <v/>
      </c>
      <c r="CK268" s="85" t="str">
        <f t="shared" si="162"/>
        <v/>
      </c>
      <c r="CL268" s="85"/>
      <c r="CM268" s="85" t="str">
        <f t="shared" si="163"/>
        <v/>
      </c>
      <c r="CN268" s="238"/>
      <c r="CO268" s="238" t="s">
        <v>5304</v>
      </c>
      <c r="CP268" s="112"/>
      <c r="CQ268" s="112"/>
      <c r="CR268" s="133" t="str">
        <f t="shared" ca="1" si="164"/>
        <v/>
      </c>
      <c r="CS268" s="112"/>
      <c r="CT268" s="112"/>
      <c r="CU268" s="112"/>
      <c r="CV268" s="119"/>
    </row>
    <row r="269" spans="1:100" collapsed="1" x14ac:dyDescent="0.2">
      <c r="A269" s="237"/>
      <c r="B269" s="237"/>
      <c r="C269" s="89" t="str">
        <f t="shared" si="136"/>
        <v/>
      </c>
      <c r="D269" s="85"/>
      <c r="E269" s="85"/>
      <c r="F269" s="237"/>
      <c r="G269" s="237"/>
      <c r="H269" s="237"/>
      <c r="I269" s="237"/>
      <c r="J269" s="89" t="str">
        <f t="shared" si="137"/>
        <v/>
      </c>
      <c r="K269" s="85"/>
      <c r="L269" s="85"/>
      <c r="M269" s="85" t="str">
        <f t="shared" si="138"/>
        <v/>
      </c>
      <c r="N269" s="86"/>
      <c r="O269" s="89" t="str">
        <f t="shared" si="139"/>
        <v/>
      </c>
      <c r="P269" s="237"/>
      <c r="Q269" s="89" t="str">
        <f t="shared" si="140"/>
        <v/>
      </c>
      <c r="R269" s="237"/>
      <c r="S269" s="89" t="str">
        <f t="shared" si="141"/>
        <v/>
      </c>
      <c r="T269" s="85"/>
      <c r="U269" s="89" t="str">
        <f t="shared" si="142"/>
        <v/>
      </c>
      <c r="V269" s="409" t="str">
        <f t="shared" si="143"/>
        <v/>
      </c>
      <c r="W269" s="85"/>
      <c r="X269" s="89" t="str">
        <f t="shared" si="144"/>
        <v/>
      </c>
      <c r="Y269" s="237"/>
      <c r="Z269" s="89" t="str">
        <f t="shared" si="145"/>
        <v/>
      </c>
      <c r="AA269" s="237"/>
      <c r="AB269" s="85"/>
      <c r="AC269" s="85"/>
      <c r="AD269" s="237"/>
      <c r="AE269" s="89" t="str">
        <f t="shared" si="146"/>
        <v/>
      </c>
      <c r="AF269" s="85"/>
      <c r="AG269" s="85" t="str">
        <f t="shared" si="147"/>
        <v/>
      </c>
      <c r="AH269" s="237"/>
      <c r="AI269" s="237" t="str">
        <f t="shared" si="148"/>
        <v/>
      </c>
      <c r="AJ269" s="237"/>
      <c r="AK269" s="237"/>
      <c r="AL269" s="237" t="str">
        <f t="shared" si="149"/>
        <v/>
      </c>
      <c r="AM269" s="271"/>
      <c r="AN269" s="237"/>
      <c r="AO269" s="89" t="str">
        <f t="shared" si="150"/>
        <v/>
      </c>
      <c r="AP269" s="85"/>
      <c r="AQ269" s="85"/>
      <c r="AR269" s="410"/>
      <c r="AS269" s="237"/>
      <c r="AT269" s="89" t="str">
        <f t="shared" si="151"/>
        <v/>
      </c>
      <c r="AU269" s="85"/>
      <c r="AV269" s="85"/>
      <c r="AW269" s="411"/>
      <c r="AX269" s="237"/>
      <c r="AY269" s="237" t="str">
        <f t="shared" si="152"/>
        <v/>
      </c>
      <c r="AZ269" s="237"/>
      <c r="BA269" s="89" t="str">
        <f t="shared" si="153"/>
        <v/>
      </c>
      <c r="BB269" s="85"/>
      <c r="BC269" s="237"/>
      <c r="BD269" s="89" t="str">
        <f t="shared" si="154"/>
        <v/>
      </c>
      <c r="BE269" s="85"/>
      <c r="BF269" s="237" t="str">
        <f t="shared" si="155"/>
        <v/>
      </c>
      <c r="BG269" s="85"/>
      <c r="BH269" s="85"/>
      <c r="BI269" s="85"/>
      <c r="BJ269" s="85"/>
      <c r="BK269" s="237"/>
      <c r="BL269" s="237"/>
      <c r="BM269" s="412"/>
      <c r="BN269" s="412"/>
      <c r="BO269" s="85"/>
      <c r="BP269" s="85"/>
      <c r="BQ269" s="85"/>
      <c r="BR269" s="85"/>
      <c r="BS269" s="237"/>
      <c r="BT269" s="85"/>
      <c r="BU269" s="85"/>
      <c r="BV269" s="85"/>
      <c r="BW269" s="85"/>
      <c r="BX269" s="85"/>
      <c r="BY269" s="85"/>
      <c r="BZ269" s="85" t="str">
        <f t="shared" si="156"/>
        <v/>
      </c>
      <c r="CA269" s="85"/>
      <c r="CB269" s="85"/>
      <c r="CC269" s="85" t="str">
        <f t="shared" si="157"/>
        <v/>
      </c>
      <c r="CD269" s="85"/>
      <c r="CE269" s="85" t="str">
        <f t="shared" si="158"/>
        <v/>
      </c>
      <c r="CF269" s="85"/>
      <c r="CG269" s="85" t="str">
        <f t="shared" si="159"/>
        <v/>
      </c>
      <c r="CH269" s="271"/>
      <c r="CI269" s="85" t="str">
        <f t="shared" si="160"/>
        <v/>
      </c>
      <c r="CJ269" s="85" t="str">
        <f t="shared" si="161"/>
        <v/>
      </c>
      <c r="CK269" s="85" t="str">
        <f t="shared" si="162"/>
        <v/>
      </c>
      <c r="CL269" s="85"/>
      <c r="CM269" s="85" t="str">
        <f t="shared" si="163"/>
        <v/>
      </c>
      <c r="CN269" s="238"/>
      <c r="CO269" s="238" t="s">
        <v>5304</v>
      </c>
      <c r="CP269" s="112"/>
      <c r="CQ269" s="112"/>
      <c r="CR269" s="133" t="str">
        <f t="shared" ca="1" si="164"/>
        <v/>
      </c>
      <c r="CS269" s="112"/>
      <c r="CT269" s="112"/>
      <c r="CU269" s="112"/>
      <c r="CV269" s="119"/>
    </row>
    <row r="270" spans="1:100" collapsed="1" x14ac:dyDescent="0.2">
      <c r="A270" s="237"/>
      <c r="B270" s="237"/>
      <c r="C270" s="89" t="str">
        <f t="shared" si="136"/>
        <v/>
      </c>
      <c r="D270" s="85"/>
      <c r="E270" s="85"/>
      <c r="F270" s="237"/>
      <c r="G270" s="237"/>
      <c r="H270" s="237"/>
      <c r="I270" s="237"/>
      <c r="J270" s="89" t="str">
        <f t="shared" si="137"/>
        <v/>
      </c>
      <c r="K270" s="85"/>
      <c r="L270" s="85"/>
      <c r="M270" s="85" t="str">
        <f t="shared" si="138"/>
        <v/>
      </c>
      <c r="N270" s="86"/>
      <c r="O270" s="89" t="str">
        <f t="shared" si="139"/>
        <v/>
      </c>
      <c r="P270" s="237"/>
      <c r="Q270" s="89" t="str">
        <f t="shared" si="140"/>
        <v/>
      </c>
      <c r="R270" s="237"/>
      <c r="S270" s="89" t="str">
        <f t="shared" si="141"/>
        <v/>
      </c>
      <c r="T270" s="85"/>
      <c r="U270" s="89" t="str">
        <f t="shared" si="142"/>
        <v/>
      </c>
      <c r="V270" s="409" t="str">
        <f t="shared" si="143"/>
        <v/>
      </c>
      <c r="W270" s="85"/>
      <c r="X270" s="89" t="str">
        <f t="shared" si="144"/>
        <v/>
      </c>
      <c r="Y270" s="237"/>
      <c r="Z270" s="89" t="str">
        <f t="shared" si="145"/>
        <v/>
      </c>
      <c r="AA270" s="237"/>
      <c r="AB270" s="85"/>
      <c r="AC270" s="85"/>
      <c r="AD270" s="237"/>
      <c r="AE270" s="89" t="str">
        <f t="shared" si="146"/>
        <v/>
      </c>
      <c r="AF270" s="85"/>
      <c r="AG270" s="85" t="str">
        <f t="shared" si="147"/>
        <v/>
      </c>
      <c r="AH270" s="237"/>
      <c r="AI270" s="237" t="str">
        <f t="shared" si="148"/>
        <v/>
      </c>
      <c r="AJ270" s="237"/>
      <c r="AK270" s="237"/>
      <c r="AL270" s="237" t="str">
        <f t="shared" si="149"/>
        <v/>
      </c>
      <c r="AM270" s="271"/>
      <c r="AN270" s="237"/>
      <c r="AO270" s="89" t="str">
        <f t="shared" si="150"/>
        <v/>
      </c>
      <c r="AP270" s="85"/>
      <c r="AQ270" s="85"/>
      <c r="AR270" s="410"/>
      <c r="AS270" s="237"/>
      <c r="AT270" s="89" t="str">
        <f t="shared" si="151"/>
        <v/>
      </c>
      <c r="AU270" s="85"/>
      <c r="AV270" s="85"/>
      <c r="AW270" s="411"/>
      <c r="AX270" s="237"/>
      <c r="AY270" s="237" t="str">
        <f t="shared" si="152"/>
        <v/>
      </c>
      <c r="AZ270" s="237"/>
      <c r="BA270" s="89" t="str">
        <f t="shared" si="153"/>
        <v/>
      </c>
      <c r="BB270" s="85"/>
      <c r="BC270" s="237"/>
      <c r="BD270" s="89" t="str">
        <f t="shared" si="154"/>
        <v/>
      </c>
      <c r="BE270" s="85"/>
      <c r="BF270" s="237" t="str">
        <f t="shared" si="155"/>
        <v/>
      </c>
      <c r="BG270" s="85"/>
      <c r="BH270" s="85"/>
      <c r="BI270" s="85"/>
      <c r="BJ270" s="85"/>
      <c r="BK270" s="237"/>
      <c r="BL270" s="237"/>
      <c r="BM270" s="412"/>
      <c r="BN270" s="412"/>
      <c r="BO270" s="85"/>
      <c r="BP270" s="85"/>
      <c r="BQ270" s="85"/>
      <c r="BR270" s="85"/>
      <c r="BS270" s="237"/>
      <c r="BT270" s="85"/>
      <c r="BU270" s="85"/>
      <c r="BV270" s="85"/>
      <c r="BW270" s="85"/>
      <c r="BX270" s="85"/>
      <c r="BY270" s="85"/>
      <c r="BZ270" s="85" t="str">
        <f t="shared" si="156"/>
        <v/>
      </c>
      <c r="CA270" s="85"/>
      <c r="CB270" s="85"/>
      <c r="CC270" s="85" t="str">
        <f t="shared" si="157"/>
        <v/>
      </c>
      <c r="CD270" s="85"/>
      <c r="CE270" s="85" t="str">
        <f t="shared" si="158"/>
        <v/>
      </c>
      <c r="CF270" s="85"/>
      <c r="CG270" s="85" t="str">
        <f t="shared" si="159"/>
        <v/>
      </c>
      <c r="CH270" s="271"/>
      <c r="CI270" s="85" t="str">
        <f t="shared" si="160"/>
        <v/>
      </c>
      <c r="CJ270" s="85" t="str">
        <f t="shared" si="161"/>
        <v/>
      </c>
      <c r="CK270" s="85" t="str">
        <f t="shared" si="162"/>
        <v/>
      </c>
      <c r="CL270" s="85"/>
      <c r="CM270" s="85" t="str">
        <f t="shared" si="163"/>
        <v/>
      </c>
      <c r="CN270" s="238"/>
      <c r="CO270" s="238" t="s">
        <v>5304</v>
      </c>
      <c r="CP270" s="112"/>
      <c r="CQ270" s="112"/>
      <c r="CR270" s="133" t="str">
        <f t="shared" ca="1" si="164"/>
        <v/>
      </c>
      <c r="CS270" s="112"/>
      <c r="CT270" s="112"/>
      <c r="CU270" s="112"/>
      <c r="CV270" s="119"/>
    </row>
    <row r="271" spans="1:100" collapsed="1" x14ac:dyDescent="0.2">
      <c r="A271" s="237"/>
      <c r="B271" s="237"/>
      <c r="C271" s="89" t="str">
        <f t="shared" si="136"/>
        <v/>
      </c>
      <c r="D271" s="85"/>
      <c r="E271" s="85"/>
      <c r="F271" s="237"/>
      <c r="G271" s="237"/>
      <c r="H271" s="237"/>
      <c r="I271" s="237"/>
      <c r="J271" s="89" t="str">
        <f t="shared" si="137"/>
        <v/>
      </c>
      <c r="K271" s="85"/>
      <c r="L271" s="85"/>
      <c r="M271" s="85" t="str">
        <f t="shared" si="138"/>
        <v/>
      </c>
      <c r="N271" s="86"/>
      <c r="O271" s="89" t="str">
        <f t="shared" si="139"/>
        <v/>
      </c>
      <c r="P271" s="237"/>
      <c r="Q271" s="89" t="str">
        <f t="shared" si="140"/>
        <v/>
      </c>
      <c r="R271" s="237"/>
      <c r="S271" s="89" t="str">
        <f t="shared" si="141"/>
        <v/>
      </c>
      <c r="T271" s="85"/>
      <c r="U271" s="89" t="str">
        <f t="shared" si="142"/>
        <v/>
      </c>
      <c r="V271" s="409" t="str">
        <f t="shared" si="143"/>
        <v/>
      </c>
      <c r="W271" s="85"/>
      <c r="X271" s="89" t="str">
        <f t="shared" si="144"/>
        <v/>
      </c>
      <c r="Y271" s="237"/>
      <c r="Z271" s="89" t="str">
        <f t="shared" si="145"/>
        <v/>
      </c>
      <c r="AA271" s="237"/>
      <c r="AB271" s="85"/>
      <c r="AC271" s="85"/>
      <c r="AD271" s="237"/>
      <c r="AE271" s="89" t="str">
        <f t="shared" si="146"/>
        <v/>
      </c>
      <c r="AF271" s="85"/>
      <c r="AG271" s="85" t="str">
        <f t="shared" si="147"/>
        <v/>
      </c>
      <c r="AH271" s="237"/>
      <c r="AI271" s="237" t="str">
        <f t="shared" si="148"/>
        <v/>
      </c>
      <c r="AJ271" s="237"/>
      <c r="AK271" s="237"/>
      <c r="AL271" s="237" t="str">
        <f t="shared" si="149"/>
        <v/>
      </c>
      <c r="AM271" s="271"/>
      <c r="AN271" s="237"/>
      <c r="AO271" s="89" t="str">
        <f t="shared" si="150"/>
        <v/>
      </c>
      <c r="AP271" s="85"/>
      <c r="AQ271" s="85"/>
      <c r="AR271" s="410"/>
      <c r="AS271" s="237"/>
      <c r="AT271" s="89" t="str">
        <f t="shared" si="151"/>
        <v/>
      </c>
      <c r="AU271" s="85"/>
      <c r="AV271" s="85"/>
      <c r="AW271" s="411"/>
      <c r="AX271" s="237"/>
      <c r="AY271" s="237" t="str">
        <f t="shared" si="152"/>
        <v/>
      </c>
      <c r="AZ271" s="237"/>
      <c r="BA271" s="89" t="str">
        <f t="shared" si="153"/>
        <v/>
      </c>
      <c r="BB271" s="85"/>
      <c r="BC271" s="237"/>
      <c r="BD271" s="89" t="str">
        <f t="shared" si="154"/>
        <v/>
      </c>
      <c r="BE271" s="85"/>
      <c r="BF271" s="237" t="str">
        <f t="shared" si="155"/>
        <v/>
      </c>
      <c r="BG271" s="85"/>
      <c r="BH271" s="85"/>
      <c r="BI271" s="85"/>
      <c r="BJ271" s="85"/>
      <c r="BK271" s="237"/>
      <c r="BL271" s="237"/>
      <c r="BM271" s="412"/>
      <c r="BN271" s="412"/>
      <c r="BO271" s="85"/>
      <c r="BP271" s="85"/>
      <c r="BQ271" s="85"/>
      <c r="BR271" s="85"/>
      <c r="BS271" s="237"/>
      <c r="BT271" s="85"/>
      <c r="BU271" s="85"/>
      <c r="BV271" s="85"/>
      <c r="BW271" s="85"/>
      <c r="BX271" s="85"/>
      <c r="BY271" s="85"/>
      <c r="BZ271" s="85" t="str">
        <f t="shared" si="156"/>
        <v/>
      </c>
      <c r="CA271" s="85"/>
      <c r="CB271" s="85"/>
      <c r="CC271" s="85" t="str">
        <f t="shared" si="157"/>
        <v/>
      </c>
      <c r="CD271" s="85"/>
      <c r="CE271" s="85" t="str">
        <f t="shared" si="158"/>
        <v/>
      </c>
      <c r="CF271" s="85"/>
      <c r="CG271" s="85" t="str">
        <f t="shared" si="159"/>
        <v/>
      </c>
      <c r="CH271" s="271"/>
      <c r="CI271" s="85" t="str">
        <f t="shared" si="160"/>
        <v/>
      </c>
      <c r="CJ271" s="85" t="str">
        <f t="shared" si="161"/>
        <v/>
      </c>
      <c r="CK271" s="85" t="str">
        <f t="shared" si="162"/>
        <v/>
      </c>
      <c r="CL271" s="85"/>
      <c r="CM271" s="85" t="str">
        <f t="shared" si="163"/>
        <v/>
      </c>
      <c r="CN271" s="238"/>
      <c r="CO271" s="238" t="s">
        <v>5304</v>
      </c>
      <c r="CP271" s="112"/>
      <c r="CQ271" s="112"/>
      <c r="CR271" s="133" t="str">
        <f t="shared" ca="1" si="164"/>
        <v/>
      </c>
      <c r="CS271" s="112"/>
      <c r="CT271" s="112"/>
      <c r="CU271" s="112"/>
      <c r="CV271" s="119"/>
    </row>
    <row r="272" spans="1:100" collapsed="1" x14ac:dyDescent="0.2">
      <c r="A272" s="237"/>
      <c r="B272" s="237"/>
      <c r="C272" s="89" t="str">
        <f t="shared" si="136"/>
        <v/>
      </c>
      <c r="D272" s="85"/>
      <c r="E272" s="85"/>
      <c r="F272" s="237"/>
      <c r="G272" s="237"/>
      <c r="H272" s="237"/>
      <c r="I272" s="237"/>
      <c r="J272" s="89" t="str">
        <f t="shared" si="137"/>
        <v/>
      </c>
      <c r="K272" s="85"/>
      <c r="L272" s="85"/>
      <c r="M272" s="85" t="str">
        <f t="shared" si="138"/>
        <v/>
      </c>
      <c r="N272" s="86"/>
      <c r="O272" s="89" t="str">
        <f t="shared" si="139"/>
        <v/>
      </c>
      <c r="P272" s="237"/>
      <c r="Q272" s="89" t="str">
        <f t="shared" si="140"/>
        <v/>
      </c>
      <c r="R272" s="237"/>
      <c r="S272" s="89" t="str">
        <f t="shared" si="141"/>
        <v/>
      </c>
      <c r="T272" s="85"/>
      <c r="U272" s="89" t="str">
        <f t="shared" si="142"/>
        <v/>
      </c>
      <c r="V272" s="409" t="str">
        <f t="shared" si="143"/>
        <v/>
      </c>
      <c r="W272" s="85"/>
      <c r="X272" s="89" t="str">
        <f t="shared" si="144"/>
        <v/>
      </c>
      <c r="Y272" s="237"/>
      <c r="Z272" s="89" t="str">
        <f t="shared" si="145"/>
        <v/>
      </c>
      <c r="AA272" s="237"/>
      <c r="AB272" s="85"/>
      <c r="AC272" s="85"/>
      <c r="AD272" s="237"/>
      <c r="AE272" s="89" t="str">
        <f t="shared" si="146"/>
        <v/>
      </c>
      <c r="AF272" s="85"/>
      <c r="AG272" s="85" t="str">
        <f t="shared" si="147"/>
        <v/>
      </c>
      <c r="AH272" s="237"/>
      <c r="AI272" s="237" t="str">
        <f t="shared" si="148"/>
        <v/>
      </c>
      <c r="AJ272" s="237"/>
      <c r="AK272" s="237"/>
      <c r="AL272" s="237" t="str">
        <f t="shared" si="149"/>
        <v/>
      </c>
      <c r="AM272" s="271"/>
      <c r="AN272" s="237"/>
      <c r="AO272" s="89" t="str">
        <f t="shared" si="150"/>
        <v/>
      </c>
      <c r="AP272" s="85"/>
      <c r="AQ272" s="85"/>
      <c r="AR272" s="410"/>
      <c r="AS272" s="237"/>
      <c r="AT272" s="89" t="str">
        <f t="shared" si="151"/>
        <v/>
      </c>
      <c r="AU272" s="85"/>
      <c r="AV272" s="85"/>
      <c r="AW272" s="411"/>
      <c r="AX272" s="237"/>
      <c r="AY272" s="237" t="str">
        <f t="shared" si="152"/>
        <v/>
      </c>
      <c r="AZ272" s="237"/>
      <c r="BA272" s="89" t="str">
        <f t="shared" si="153"/>
        <v/>
      </c>
      <c r="BB272" s="85"/>
      <c r="BC272" s="237"/>
      <c r="BD272" s="89" t="str">
        <f t="shared" si="154"/>
        <v/>
      </c>
      <c r="BE272" s="85"/>
      <c r="BF272" s="237" t="str">
        <f t="shared" si="155"/>
        <v/>
      </c>
      <c r="BG272" s="85"/>
      <c r="BH272" s="85"/>
      <c r="BI272" s="85"/>
      <c r="BJ272" s="85"/>
      <c r="BK272" s="237"/>
      <c r="BL272" s="237"/>
      <c r="BM272" s="412"/>
      <c r="BN272" s="412"/>
      <c r="BO272" s="85"/>
      <c r="BP272" s="85"/>
      <c r="BQ272" s="85"/>
      <c r="BR272" s="85"/>
      <c r="BS272" s="237"/>
      <c r="BT272" s="85"/>
      <c r="BU272" s="85"/>
      <c r="BV272" s="85"/>
      <c r="BW272" s="85"/>
      <c r="BX272" s="85"/>
      <c r="BY272" s="85"/>
      <c r="BZ272" s="85" t="str">
        <f t="shared" si="156"/>
        <v/>
      </c>
      <c r="CA272" s="85"/>
      <c r="CB272" s="85"/>
      <c r="CC272" s="85" t="str">
        <f t="shared" si="157"/>
        <v/>
      </c>
      <c r="CD272" s="85"/>
      <c r="CE272" s="85" t="str">
        <f t="shared" si="158"/>
        <v/>
      </c>
      <c r="CF272" s="85"/>
      <c r="CG272" s="85" t="str">
        <f t="shared" si="159"/>
        <v/>
      </c>
      <c r="CH272" s="271"/>
      <c r="CI272" s="85" t="str">
        <f t="shared" si="160"/>
        <v/>
      </c>
      <c r="CJ272" s="85" t="str">
        <f t="shared" si="161"/>
        <v/>
      </c>
      <c r="CK272" s="85" t="str">
        <f t="shared" si="162"/>
        <v/>
      </c>
      <c r="CL272" s="85"/>
      <c r="CM272" s="85" t="str">
        <f t="shared" si="163"/>
        <v/>
      </c>
      <c r="CN272" s="238"/>
      <c r="CO272" s="238" t="s">
        <v>5304</v>
      </c>
      <c r="CP272" s="112"/>
      <c r="CQ272" s="112"/>
      <c r="CR272" s="133" t="str">
        <f t="shared" ca="1" si="164"/>
        <v/>
      </c>
      <c r="CS272" s="112"/>
      <c r="CT272" s="112"/>
      <c r="CU272" s="112"/>
      <c r="CV272" s="119"/>
    </row>
    <row r="273" spans="1:100" collapsed="1" x14ac:dyDescent="0.2">
      <c r="A273" s="237"/>
      <c r="B273" s="237"/>
      <c r="C273" s="89" t="str">
        <f t="shared" si="136"/>
        <v/>
      </c>
      <c r="D273" s="85"/>
      <c r="E273" s="85"/>
      <c r="F273" s="237"/>
      <c r="G273" s="237"/>
      <c r="H273" s="237"/>
      <c r="I273" s="237"/>
      <c r="J273" s="89" t="str">
        <f t="shared" si="137"/>
        <v/>
      </c>
      <c r="K273" s="85"/>
      <c r="L273" s="85"/>
      <c r="M273" s="85" t="str">
        <f t="shared" si="138"/>
        <v/>
      </c>
      <c r="N273" s="86"/>
      <c r="O273" s="89" t="str">
        <f t="shared" si="139"/>
        <v/>
      </c>
      <c r="P273" s="237"/>
      <c r="Q273" s="89" t="str">
        <f t="shared" si="140"/>
        <v/>
      </c>
      <c r="R273" s="237"/>
      <c r="S273" s="89" t="str">
        <f t="shared" si="141"/>
        <v/>
      </c>
      <c r="T273" s="85"/>
      <c r="U273" s="89" t="str">
        <f t="shared" si="142"/>
        <v/>
      </c>
      <c r="V273" s="409" t="str">
        <f t="shared" si="143"/>
        <v/>
      </c>
      <c r="W273" s="85"/>
      <c r="X273" s="89" t="str">
        <f t="shared" si="144"/>
        <v/>
      </c>
      <c r="Y273" s="237"/>
      <c r="Z273" s="89" t="str">
        <f t="shared" si="145"/>
        <v/>
      </c>
      <c r="AA273" s="237"/>
      <c r="AB273" s="85"/>
      <c r="AC273" s="85"/>
      <c r="AD273" s="237"/>
      <c r="AE273" s="89" t="str">
        <f t="shared" si="146"/>
        <v/>
      </c>
      <c r="AF273" s="85"/>
      <c r="AG273" s="85" t="str">
        <f t="shared" si="147"/>
        <v/>
      </c>
      <c r="AH273" s="237"/>
      <c r="AI273" s="237" t="str">
        <f t="shared" si="148"/>
        <v/>
      </c>
      <c r="AJ273" s="237"/>
      <c r="AK273" s="237"/>
      <c r="AL273" s="237" t="str">
        <f t="shared" si="149"/>
        <v/>
      </c>
      <c r="AM273" s="271"/>
      <c r="AN273" s="237"/>
      <c r="AO273" s="89" t="str">
        <f t="shared" si="150"/>
        <v/>
      </c>
      <c r="AP273" s="85"/>
      <c r="AQ273" s="85"/>
      <c r="AR273" s="410"/>
      <c r="AS273" s="237"/>
      <c r="AT273" s="89" t="str">
        <f t="shared" si="151"/>
        <v/>
      </c>
      <c r="AU273" s="85"/>
      <c r="AV273" s="85"/>
      <c r="AW273" s="411"/>
      <c r="AX273" s="237"/>
      <c r="AY273" s="237" t="str">
        <f t="shared" si="152"/>
        <v/>
      </c>
      <c r="AZ273" s="237"/>
      <c r="BA273" s="89" t="str">
        <f t="shared" si="153"/>
        <v/>
      </c>
      <c r="BB273" s="85"/>
      <c r="BC273" s="237"/>
      <c r="BD273" s="89" t="str">
        <f t="shared" si="154"/>
        <v/>
      </c>
      <c r="BE273" s="85"/>
      <c r="BF273" s="237" t="str">
        <f t="shared" si="155"/>
        <v/>
      </c>
      <c r="BG273" s="85"/>
      <c r="BH273" s="85"/>
      <c r="BI273" s="85"/>
      <c r="BJ273" s="85"/>
      <c r="BK273" s="237"/>
      <c r="BL273" s="237"/>
      <c r="BM273" s="412"/>
      <c r="BN273" s="412"/>
      <c r="BO273" s="85"/>
      <c r="BP273" s="85"/>
      <c r="BQ273" s="85"/>
      <c r="BR273" s="85"/>
      <c r="BS273" s="237"/>
      <c r="BT273" s="85"/>
      <c r="BU273" s="85"/>
      <c r="BV273" s="85"/>
      <c r="BW273" s="85"/>
      <c r="BX273" s="85"/>
      <c r="BY273" s="85"/>
      <c r="BZ273" s="85" t="str">
        <f t="shared" si="156"/>
        <v/>
      </c>
      <c r="CA273" s="85"/>
      <c r="CB273" s="85"/>
      <c r="CC273" s="85" t="str">
        <f t="shared" si="157"/>
        <v/>
      </c>
      <c r="CD273" s="85"/>
      <c r="CE273" s="85" t="str">
        <f t="shared" si="158"/>
        <v/>
      </c>
      <c r="CF273" s="85"/>
      <c r="CG273" s="85" t="str">
        <f t="shared" si="159"/>
        <v/>
      </c>
      <c r="CH273" s="271"/>
      <c r="CI273" s="85" t="str">
        <f t="shared" si="160"/>
        <v/>
      </c>
      <c r="CJ273" s="85" t="str">
        <f t="shared" si="161"/>
        <v/>
      </c>
      <c r="CK273" s="85" t="str">
        <f t="shared" si="162"/>
        <v/>
      </c>
      <c r="CL273" s="85"/>
      <c r="CM273" s="85" t="str">
        <f t="shared" si="163"/>
        <v/>
      </c>
      <c r="CN273" s="238"/>
      <c r="CO273" s="238" t="s">
        <v>5304</v>
      </c>
      <c r="CP273" s="112"/>
      <c r="CQ273" s="112"/>
      <c r="CR273" s="133" t="str">
        <f t="shared" ca="1" si="164"/>
        <v/>
      </c>
      <c r="CS273" s="112"/>
      <c r="CT273" s="112"/>
      <c r="CU273" s="112"/>
      <c r="CV273" s="119"/>
    </row>
    <row r="274" spans="1:100" collapsed="1" x14ac:dyDescent="0.2">
      <c r="A274" s="237"/>
      <c r="B274" s="237"/>
      <c r="C274" s="89" t="str">
        <f t="shared" si="136"/>
        <v/>
      </c>
      <c r="D274" s="85"/>
      <c r="E274" s="85"/>
      <c r="F274" s="237"/>
      <c r="G274" s="237"/>
      <c r="H274" s="237"/>
      <c r="I274" s="237"/>
      <c r="J274" s="89" t="str">
        <f t="shared" si="137"/>
        <v/>
      </c>
      <c r="K274" s="85"/>
      <c r="L274" s="85"/>
      <c r="M274" s="85" t="str">
        <f t="shared" si="138"/>
        <v/>
      </c>
      <c r="N274" s="86"/>
      <c r="O274" s="89" t="str">
        <f t="shared" si="139"/>
        <v/>
      </c>
      <c r="P274" s="237"/>
      <c r="Q274" s="89" t="str">
        <f t="shared" si="140"/>
        <v/>
      </c>
      <c r="R274" s="237"/>
      <c r="S274" s="89" t="str">
        <f t="shared" si="141"/>
        <v/>
      </c>
      <c r="T274" s="85"/>
      <c r="U274" s="89" t="str">
        <f t="shared" si="142"/>
        <v/>
      </c>
      <c r="V274" s="409" t="str">
        <f t="shared" si="143"/>
        <v/>
      </c>
      <c r="W274" s="85"/>
      <c r="X274" s="89" t="str">
        <f t="shared" si="144"/>
        <v/>
      </c>
      <c r="Y274" s="237"/>
      <c r="Z274" s="89" t="str">
        <f t="shared" si="145"/>
        <v/>
      </c>
      <c r="AA274" s="237"/>
      <c r="AB274" s="85"/>
      <c r="AC274" s="85"/>
      <c r="AD274" s="237"/>
      <c r="AE274" s="89" t="str">
        <f t="shared" si="146"/>
        <v/>
      </c>
      <c r="AF274" s="85"/>
      <c r="AG274" s="85" t="str">
        <f t="shared" si="147"/>
        <v/>
      </c>
      <c r="AH274" s="237"/>
      <c r="AI274" s="237" t="str">
        <f t="shared" si="148"/>
        <v/>
      </c>
      <c r="AJ274" s="237"/>
      <c r="AK274" s="237"/>
      <c r="AL274" s="237" t="str">
        <f t="shared" si="149"/>
        <v/>
      </c>
      <c r="AM274" s="271"/>
      <c r="AN274" s="237"/>
      <c r="AO274" s="89" t="str">
        <f t="shared" si="150"/>
        <v/>
      </c>
      <c r="AP274" s="85"/>
      <c r="AQ274" s="85"/>
      <c r="AR274" s="410"/>
      <c r="AS274" s="237"/>
      <c r="AT274" s="89" t="str">
        <f t="shared" si="151"/>
        <v/>
      </c>
      <c r="AU274" s="85"/>
      <c r="AV274" s="85"/>
      <c r="AW274" s="411"/>
      <c r="AX274" s="237"/>
      <c r="AY274" s="237" t="str">
        <f t="shared" si="152"/>
        <v/>
      </c>
      <c r="AZ274" s="237"/>
      <c r="BA274" s="89" t="str">
        <f t="shared" si="153"/>
        <v/>
      </c>
      <c r="BB274" s="85"/>
      <c r="BC274" s="237"/>
      <c r="BD274" s="89" t="str">
        <f t="shared" si="154"/>
        <v/>
      </c>
      <c r="BE274" s="85"/>
      <c r="BF274" s="237" t="str">
        <f t="shared" si="155"/>
        <v/>
      </c>
      <c r="BG274" s="85"/>
      <c r="BH274" s="85"/>
      <c r="BI274" s="85"/>
      <c r="BJ274" s="85"/>
      <c r="BK274" s="237"/>
      <c r="BL274" s="237"/>
      <c r="BM274" s="412"/>
      <c r="BN274" s="412"/>
      <c r="BO274" s="85"/>
      <c r="BP274" s="85"/>
      <c r="BQ274" s="85"/>
      <c r="BR274" s="85"/>
      <c r="BS274" s="237"/>
      <c r="BT274" s="85"/>
      <c r="BU274" s="85"/>
      <c r="BV274" s="85"/>
      <c r="BW274" s="85"/>
      <c r="BX274" s="85"/>
      <c r="BY274" s="85"/>
      <c r="BZ274" s="85" t="str">
        <f t="shared" si="156"/>
        <v/>
      </c>
      <c r="CA274" s="85"/>
      <c r="CB274" s="85"/>
      <c r="CC274" s="85" t="str">
        <f t="shared" si="157"/>
        <v/>
      </c>
      <c r="CD274" s="85"/>
      <c r="CE274" s="85" t="str">
        <f t="shared" si="158"/>
        <v/>
      </c>
      <c r="CF274" s="85"/>
      <c r="CG274" s="85" t="str">
        <f t="shared" si="159"/>
        <v/>
      </c>
      <c r="CH274" s="271"/>
      <c r="CI274" s="85" t="str">
        <f t="shared" si="160"/>
        <v/>
      </c>
      <c r="CJ274" s="85" t="str">
        <f t="shared" si="161"/>
        <v/>
      </c>
      <c r="CK274" s="85" t="str">
        <f t="shared" si="162"/>
        <v/>
      </c>
      <c r="CL274" s="85"/>
      <c r="CM274" s="85" t="str">
        <f t="shared" si="163"/>
        <v/>
      </c>
      <c r="CN274" s="238"/>
      <c r="CO274" s="238" t="s">
        <v>5304</v>
      </c>
      <c r="CP274" s="112"/>
      <c r="CQ274" s="112"/>
      <c r="CR274" s="133" t="str">
        <f t="shared" ca="1" si="164"/>
        <v/>
      </c>
      <c r="CS274" s="112"/>
      <c r="CT274" s="112"/>
      <c r="CU274" s="112"/>
      <c r="CV274" s="119"/>
    </row>
    <row r="275" spans="1:100" collapsed="1" x14ac:dyDescent="0.2">
      <c r="A275" s="237"/>
      <c r="B275" s="237"/>
      <c r="C275" s="89" t="str">
        <f t="shared" si="136"/>
        <v/>
      </c>
      <c r="D275" s="85"/>
      <c r="E275" s="85"/>
      <c r="F275" s="237"/>
      <c r="G275" s="237"/>
      <c r="H275" s="237"/>
      <c r="I275" s="237"/>
      <c r="J275" s="89" t="str">
        <f t="shared" si="137"/>
        <v/>
      </c>
      <c r="K275" s="85"/>
      <c r="L275" s="85"/>
      <c r="M275" s="85" t="str">
        <f t="shared" si="138"/>
        <v/>
      </c>
      <c r="N275" s="86"/>
      <c r="O275" s="89" t="str">
        <f t="shared" si="139"/>
        <v/>
      </c>
      <c r="P275" s="237"/>
      <c r="Q275" s="89" t="str">
        <f t="shared" si="140"/>
        <v/>
      </c>
      <c r="R275" s="237"/>
      <c r="S275" s="89" t="str">
        <f t="shared" si="141"/>
        <v/>
      </c>
      <c r="T275" s="85"/>
      <c r="U275" s="89" t="str">
        <f t="shared" si="142"/>
        <v/>
      </c>
      <c r="V275" s="409" t="str">
        <f t="shared" si="143"/>
        <v/>
      </c>
      <c r="W275" s="85"/>
      <c r="X275" s="89" t="str">
        <f t="shared" si="144"/>
        <v/>
      </c>
      <c r="Y275" s="237"/>
      <c r="Z275" s="89" t="str">
        <f t="shared" si="145"/>
        <v/>
      </c>
      <c r="AA275" s="237"/>
      <c r="AB275" s="85"/>
      <c r="AC275" s="85"/>
      <c r="AD275" s="237"/>
      <c r="AE275" s="89" t="str">
        <f t="shared" si="146"/>
        <v/>
      </c>
      <c r="AF275" s="85"/>
      <c r="AG275" s="85" t="str">
        <f t="shared" si="147"/>
        <v/>
      </c>
      <c r="AH275" s="237"/>
      <c r="AI275" s="237" t="str">
        <f t="shared" si="148"/>
        <v/>
      </c>
      <c r="AJ275" s="237"/>
      <c r="AK275" s="237"/>
      <c r="AL275" s="237" t="str">
        <f t="shared" si="149"/>
        <v/>
      </c>
      <c r="AM275" s="271"/>
      <c r="AN275" s="237"/>
      <c r="AO275" s="89" t="str">
        <f t="shared" si="150"/>
        <v/>
      </c>
      <c r="AP275" s="85"/>
      <c r="AQ275" s="85"/>
      <c r="AR275" s="410"/>
      <c r="AS275" s="237"/>
      <c r="AT275" s="89" t="str">
        <f t="shared" si="151"/>
        <v/>
      </c>
      <c r="AU275" s="85"/>
      <c r="AV275" s="85"/>
      <c r="AW275" s="411"/>
      <c r="AX275" s="237"/>
      <c r="AY275" s="237" t="str">
        <f t="shared" si="152"/>
        <v/>
      </c>
      <c r="AZ275" s="237"/>
      <c r="BA275" s="89" t="str">
        <f t="shared" si="153"/>
        <v/>
      </c>
      <c r="BB275" s="85"/>
      <c r="BC275" s="237"/>
      <c r="BD275" s="89" t="str">
        <f t="shared" si="154"/>
        <v/>
      </c>
      <c r="BE275" s="85"/>
      <c r="BF275" s="237" t="str">
        <f t="shared" si="155"/>
        <v/>
      </c>
      <c r="BG275" s="85"/>
      <c r="BH275" s="85"/>
      <c r="BI275" s="85"/>
      <c r="BJ275" s="85"/>
      <c r="BK275" s="237"/>
      <c r="BL275" s="237"/>
      <c r="BM275" s="412"/>
      <c r="BN275" s="412"/>
      <c r="BO275" s="85"/>
      <c r="BP275" s="85"/>
      <c r="BQ275" s="85"/>
      <c r="BR275" s="85"/>
      <c r="BS275" s="237"/>
      <c r="BT275" s="85"/>
      <c r="BU275" s="85"/>
      <c r="BV275" s="85"/>
      <c r="BW275" s="85"/>
      <c r="BX275" s="85"/>
      <c r="BY275" s="85"/>
      <c r="BZ275" s="85" t="str">
        <f t="shared" si="156"/>
        <v/>
      </c>
      <c r="CA275" s="85"/>
      <c r="CB275" s="85"/>
      <c r="CC275" s="85" t="str">
        <f t="shared" si="157"/>
        <v/>
      </c>
      <c r="CD275" s="85"/>
      <c r="CE275" s="85" t="str">
        <f t="shared" si="158"/>
        <v/>
      </c>
      <c r="CF275" s="85"/>
      <c r="CG275" s="85" t="str">
        <f t="shared" si="159"/>
        <v/>
      </c>
      <c r="CH275" s="271"/>
      <c r="CI275" s="85" t="str">
        <f t="shared" si="160"/>
        <v/>
      </c>
      <c r="CJ275" s="85" t="str">
        <f t="shared" si="161"/>
        <v/>
      </c>
      <c r="CK275" s="85" t="str">
        <f t="shared" si="162"/>
        <v/>
      </c>
      <c r="CL275" s="85"/>
      <c r="CM275" s="85" t="str">
        <f t="shared" si="163"/>
        <v/>
      </c>
      <c r="CN275" s="238"/>
      <c r="CO275" s="238" t="s">
        <v>5304</v>
      </c>
      <c r="CP275" s="112"/>
      <c r="CQ275" s="112"/>
      <c r="CR275" s="133" t="str">
        <f t="shared" ca="1" si="164"/>
        <v/>
      </c>
      <c r="CS275" s="112"/>
      <c r="CT275" s="112"/>
      <c r="CU275" s="112"/>
      <c r="CV275" s="119"/>
    </row>
    <row r="276" spans="1:100" collapsed="1" x14ac:dyDescent="0.2">
      <c r="A276" s="237"/>
      <c r="B276" s="237"/>
      <c r="C276" s="89" t="str">
        <f t="shared" si="136"/>
        <v/>
      </c>
      <c r="D276" s="85"/>
      <c r="E276" s="85"/>
      <c r="F276" s="237"/>
      <c r="G276" s="237"/>
      <c r="H276" s="237"/>
      <c r="I276" s="237"/>
      <c r="J276" s="89" t="str">
        <f t="shared" si="137"/>
        <v/>
      </c>
      <c r="K276" s="85"/>
      <c r="L276" s="85"/>
      <c r="M276" s="85" t="str">
        <f t="shared" si="138"/>
        <v/>
      </c>
      <c r="N276" s="86"/>
      <c r="O276" s="89" t="str">
        <f t="shared" si="139"/>
        <v/>
      </c>
      <c r="P276" s="237"/>
      <c r="Q276" s="89" t="str">
        <f t="shared" si="140"/>
        <v/>
      </c>
      <c r="R276" s="237"/>
      <c r="S276" s="89" t="str">
        <f t="shared" si="141"/>
        <v/>
      </c>
      <c r="T276" s="85"/>
      <c r="U276" s="89" t="str">
        <f t="shared" si="142"/>
        <v/>
      </c>
      <c r="V276" s="409" t="str">
        <f t="shared" si="143"/>
        <v/>
      </c>
      <c r="W276" s="85"/>
      <c r="X276" s="89" t="str">
        <f t="shared" si="144"/>
        <v/>
      </c>
      <c r="Y276" s="237"/>
      <c r="Z276" s="89" t="str">
        <f t="shared" si="145"/>
        <v/>
      </c>
      <c r="AA276" s="237"/>
      <c r="AB276" s="85"/>
      <c r="AC276" s="85"/>
      <c r="AD276" s="237"/>
      <c r="AE276" s="89" t="str">
        <f t="shared" si="146"/>
        <v/>
      </c>
      <c r="AF276" s="85"/>
      <c r="AG276" s="85" t="str">
        <f t="shared" si="147"/>
        <v/>
      </c>
      <c r="AH276" s="237"/>
      <c r="AI276" s="237" t="str">
        <f t="shared" si="148"/>
        <v/>
      </c>
      <c r="AJ276" s="237"/>
      <c r="AK276" s="237"/>
      <c r="AL276" s="237" t="str">
        <f t="shared" si="149"/>
        <v/>
      </c>
      <c r="AM276" s="271"/>
      <c r="AN276" s="237"/>
      <c r="AO276" s="89" t="str">
        <f t="shared" si="150"/>
        <v/>
      </c>
      <c r="AP276" s="85"/>
      <c r="AQ276" s="85"/>
      <c r="AR276" s="410"/>
      <c r="AS276" s="237"/>
      <c r="AT276" s="89" t="str">
        <f t="shared" si="151"/>
        <v/>
      </c>
      <c r="AU276" s="85"/>
      <c r="AV276" s="85"/>
      <c r="AW276" s="411"/>
      <c r="AX276" s="237"/>
      <c r="AY276" s="237" t="str">
        <f t="shared" si="152"/>
        <v/>
      </c>
      <c r="AZ276" s="237"/>
      <c r="BA276" s="89" t="str">
        <f t="shared" si="153"/>
        <v/>
      </c>
      <c r="BB276" s="85"/>
      <c r="BC276" s="237"/>
      <c r="BD276" s="89" t="str">
        <f t="shared" si="154"/>
        <v/>
      </c>
      <c r="BE276" s="85"/>
      <c r="BF276" s="237" t="str">
        <f t="shared" si="155"/>
        <v/>
      </c>
      <c r="BG276" s="85"/>
      <c r="BH276" s="85"/>
      <c r="BI276" s="85"/>
      <c r="BJ276" s="85"/>
      <c r="BK276" s="237"/>
      <c r="BL276" s="237"/>
      <c r="BM276" s="412"/>
      <c r="BN276" s="412"/>
      <c r="BO276" s="85"/>
      <c r="BP276" s="85"/>
      <c r="BQ276" s="85"/>
      <c r="BR276" s="85"/>
      <c r="BS276" s="237"/>
      <c r="BT276" s="85"/>
      <c r="BU276" s="85"/>
      <c r="BV276" s="85"/>
      <c r="BW276" s="85"/>
      <c r="BX276" s="85"/>
      <c r="BY276" s="85"/>
      <c r="BZ276" s="85" t="str">
        <f t="shared" si="156"/>
        <v/>
      </c>
      <c r="CA276" s="85"/>
      <c r="CB276" s="85"/>
      <c r="CC276" s="85" t="str">
        <f t="shared" si="157"/>
        <v/>
      </c>
      <c r="CD276" s="85"/>
      <c r="CE276" s="85" t="str">
        <f t="shared" si="158"/>
        <v/>
      </c>
      <c r="CF276" s="85"/>
      <c r="CG276" s="85" t="str">
        <f t="shared" si="159"/>
        <v/>
      </c>
      <c r="CH276" s="271"/>
      <c r="CI276" s="85" t="str">
        <f t="shared" si="160"/>
        <v/>
      </c>
      <c r="CJ276" s="85" t="str">
        <f t="shared" si="161"/>
        <v/>
      </c>
      <c r="CK276" s="85" t="str">
        <f t="shared" si="162"/>
        <v/>
      </c>
      <c r="CL276" s="85"/>
      <c r="CM276" s="85" t="str">
        <f t="shared" si="163"/>
        <v/>
      </c>
      <c r="CN276" s="238"/>
      <c r="CO276" s="238" t="s">
        <v>5304</v>
      </c>
      <c r="CP276" s="112"/>
      <c r="CQ276" s="112"/>
      <c r="CR276" s="133" t="str">
        <f t="shared" ca="1" si="164"/>
        <v/>
      </c>
      <c r="CS276" s="112"/>
      <c r="CT276" s="112"/>
      <c r="CU276" s="112"/>
      <c r="CV276" s="119"/>
    </row>
    <row r="277" spans="1:100" collapsed="1" x14ac:dyDescent="0.2">
      <c r="A277" s="237"/>
      <c r="B277" s="237"/>
      <c r="C277" s="89" t="str">
        <f t="shared" si="136"/>
        <v/>
      </c>
      <c r="D277" s="85"/>
      <c r="E277" s="85"/>
      <c r="F277" s="237"/>
      <c r="G277" s="237"/>
      <c r="H277" s="237"/>
      <c r="I277" s="237"/>
      <c r="J277" s="89" t="str">
        <f t="shared" si="137"/>
        <v/>
      </c>
      <c r="K277" s="85"/>
      <c r="L277" s="85"/>
      <c r="M277" s="85" t="str">
        <f t="shared" si="138"/>
        <v/>
      </c>
      <c r="N277" s="86"/>
      <c r="O277" s="89" t="str">
        <f t="shared" si="139"/>
        <v/>
      </c>
      <c r="P277" s="237"/>
      <c r="Q277" s="89" t="str">
        <f t="shared" si="140"/>
        <v/>
      </c>
      <c r="R277" s="237"/>
      <c r="S277" s="89" t="str">
        <f t="shared" si="141"/>
        <v/>
      </c>
      <c r="T277" s="85"/>
      <c r="U277" s="89" t="str">
        <f t="shared" si="142"/>
        <v/>
      </c>
      <c r="V277" s="409" t="str">
        <f t="shared" si="143"/>
        <v/>
      </c>
      <c r="W277" s="85"/>
      <c r="X277" s="89" t="str">
        <f t="shared" si="144"/>
        <v/>
      </c>
      <c r="Y277" s="237"/>
      <c r="Z277" s="89" t="str">
        <f t="shared" si="145"/>
        <v/>
      </c>
      <c r="AA277" s="237"/>
      <c r="AB277" s="85"/>
      <c r="AC277" s="85"/>
      <c r="AD277" s="237"/>
      <c r="AE277" s="89" t="str">
        <f t="shared" si="146"/>
        <v/>
      </c>
      <c r="AF277" s="85"/>
      <c r="AG277" s="85" t="str">
        <f t="shared" si="147"/>
        <v/>
      </c>
      <c r="AH277" s="237"/>
      <c r="AI277" s="237" t="str">
        <f t="shared" si="148"/>
        <v/>
      </c>
      <c r="AJ277" s="237"/>
      <c r="AK277" s="237"/>
      <c r="AL277" s="237" t="str">
        <f t="shared" si="149"/>
        <v/>
      </c>
      <c r="AM277" s="271"/>
      <c r="AN277" s="237"/>
      <c r="AO277" s="89" t="str">
        <f t="shared" si="150"/>
        <v/>
      </c>
      <c r="AP277" s="85"/>
      <c r="AQ277" s="85"/>
      <c r="AR277" s="410"/>
      <c r="AS277" s="237"/>
      <c r="AT277" s="89" t="str">
        <f t="shared" si="151"/>
        <v/>
      </c>
      <c r="AU277" s="85"/>
      <c r="AV277" s="85"/>
      <c r="AW277" s="411"/>
      <c r="AX277" s="237"/>
      <c r="AY277" s="237" t="str">
        <f t="shared" si="152"/>
        <v/>
      </c>
      <c r="AZ277" s="237"/>
      <c r="BA277" s="89" t="str">
        <f t="shared" si="153"/>
        <v/>
      </c>
      <c r="BB277" s="85"/>
      <c r="BC277" s="237"/>
      <c r="BD277" s="89" t="str">
        <f t="shared" si="154"/>
        <v/>
      </c>
      <c r="BE277" s="85"/>
      <c r="BF277" s="237" t="str">
        <f t="shared" si="155"/>
        <v/>
      </c>
      <c r="BG277" s="85"/>
      <c r="BH277" s="85"/>
      <c r="BI277" s="85"/>
      <c r="BJ277" s="85"/>
      <c r="BK277" s="237"/>
      <c r="BL277" s="237"/>
      <c r="BM277" s="412"/>
      <c r="BN277" s="412"/>
      <c r="BO277" s="85"/>
      <c r="BP277" s="85"/>
      <c r="BQ277" s="85"/>
      <c r="BR277" s="85"/>
      <c r="BS277" s="237"/>
      <c r="BT277" s="85"/>
      <c r="BU277" s="85"/>
      <c r="BV277" s="85"/>
      <c r="BW277" s="85"/>
      <c r="BX277" s="85"/>
      <c r="BY277" s="85"/>
      <c r="BZ277" s="85" t="str">
        <f t="shared" si="156"/>
        <v/>
      </c>
      <c r="CA277" s="85"/>
      <c r="CB277" s="85"/>
      <c r="CC277" s="85" t="str">
        <f t="shared" si="157"/>
        <v/>
      </c>
      <c r="CD277" s="85"/>
      <c r="CE277" s="85" t="str">
        <f t="shared" si="158"/>
        <v/>
      </c>
      <c r="CF277" s="85"/>
      <c r="CG277" s="85" t="str">
        <f t="shared" si="159"/>
        <v/>
      </c>
      <c r="CH277" s="271"/>
      <c r="CI277" s="85" t="str">
        <f t="shared" si="160"/>
        <v/>
      </c>
      <c r="CJ277" s="85" t="str">
        <f t="shared" si="161"/>
        <v/>
      </c>
      <c r="CK277" s="85" t="str">
        <f t="shared" si="162"/>
        <v/>
      </c>
      <c r="CL277" s="85"/>
      <c r="CM277" s="85" t="str">
        <f t="shared" si="163"/>
        <v/>
      </c>
      <c r="CN277" s="238"/>
      <c r="CO277" s="238" t="s">
        <v>5304</v>
      </c>
      <c r="CP277" s="112"/>
      <c r="CQ277" s="112"/>
      <c r="CR277" s="133" t="str">
        <f t="shared" ca="1" si="164"/>
        <v/>
      </c>
      <c r="CS277" s="112"/>
      <c r="CT277" s="112"/>
      <c r="CU277" s="112"/>
      <c r="CV277" s="119"/>
    </row>
    <row r="278" spans="1:100" collapsed="1" x14ac:dyDescent="0.2">
      <c r="A278" s="237"/>
      <c r="B278" s="237"/>
      <c r="C278" s="89" t="str">
        <f t="shared" si="136"/>
        <v/>
      </c>
      <c r="D278" s="85"/>
      <c r="E278" s="85"/>
      <c r="F278" s="237"/>
      <c r="G278" s="237"/>
      <c r="H278" s="237"/>
      <c r="I278" s="237"/>
      <c r="J278" s="89" t="str">
        <f t="shared" si="137"/>
        <v/>
      </c>
      <c r="K278" s="85"/>
      <c r="L278" s="85"/>
      <c r="M278" s="85" t="str">
        <f t="shared" si="138"/>
        <v/>
      </c>
      <c r="N278" s="86"/>
      <c r="O278" s="89" t="str">
        <f t="shared" si="139"/>
        <v/>
      </c>
      <c r="P278" s="237"/>
      <c r="Q278" s="89" t="str">
        <f t="shared" si="140"/>
        <v/>
      </c>
      <c r="R278" s="237"/>
      <c r="S278" s="89" t="str">
        <f t="shared" si="141"/>
        <v/>
      </c>
      <c r="T278" s="85"/>
      <c r="U278" s="89" t="str">
        <f t="shared" si="142"/>
        <v/>
      </c>
      <c r="V278" s="409" t="str">
        <f t="shared" si="143"/>
        <v/>
      </c>
      <c r="W278" s="85"/>
      <c r="X278" s="89" t="str">
        <f t="shared" si="144"/>
        <v/>
      </c>
      <c r="Y278" s="237"/>
      <c r="Z278" s="89" t="str">
        <f t="shared" si="145"/>
        <v/>
      </c>
      <c r="AA278" s="237"/>
      <c r="AB278" s="85"/>
      <c r="AC278" s="85"/>
      <c r="AD278" s="237"/>
      <c r="AE278" s="89" t="str">
        <f t="shared" si="146"/>
        <v/>
      </c>
      <c r="AF278" s="85"/>
      <c r="AG278" s="85" t="str">
        <f t="shared" si="147"/>
        <v/>
      </c>
      <c r="AH278" s="237"/>
      <c r="AI278" s="237" t="str">
        <f t="shared" si="148"/>
        <v/>
      </c>
      <c r="AJ278" s="237"/>
      <c r="AK278" s="237"/>
      <c r="AL278" s="237" t="str">
        <f t="shared" si="149"/>
        <v/>
      </c>
      <c r="AM278" s="271"/>
      <c r="AN278" s="237"/>
      <c r="AO278" s="89" t="str">
        <f t="shared" si="150"/>
        <v/>
      </c>
      <c r="AP278" s="85"/>
      <c r="AQ278" s="85"/>
      <c r="AR278" s="410"/>
      <c r="AS278" s="237"/>
      <c r="AT278" s="89" t="str">
        <f t="shared" si="151"/>
        <v/>
      </c>
      <c r="AU278" s="85"/>
      <c r="AV278" s="85"/>
      <c r="AW278" s="411"/>
      <c r="AX278" s="237"/>
      <c r="AY278" s="237" t="str">
        <f t="shared" si="152"/>
        <v/>
      </c>
      <c r="AZ278" s="237"/>
      <c r="BA278" s="89" t="str">
        <f t="shared" si="153"/>
        <v/>
      </c>
      <c r="BB278" s="85"/>
      <c r="BC278" s="237"/>
      <c r="BD278" s="89" t="str">
        <f t="shared" si="154"/>
        <v/>
      </c>
      <c r="BE278" s="85"/>
      <c r="BF278" s="237" t="str">
        <f t="shared" si="155"/>
        <v/>
      </c>
      <c r="BG278" s="85"/>
      <c r="BH278" s="85"/>
      <c r="BI278" s="85"/>
      <c r="BJ278" s="85"/>
      <c r="BK278" s="237"/>
      <c r="BL278" s="237"/>
      <c r="BM278" s="412"/>
      <c r="BN278" s="412"/>
      <c r="BO278" s="85"/>
      <c r="BP278" s="85"/>
      <c r="BQ278" s="85"/>
      <c r="BR278" s="85"/>
      <c r="BS278" s="237"/>
      <c r="BT278" s="85"/>
      <c r="BU278" s="85"/>
      <c r="BV278" s="85"/>
      <c r="BW278" s="85"/>
      <c r="BX278" s="85"/>
      <c r="BY278" s="85"/>
      <c r="BZ278" s="85" t="str">
        <f t="shared" si="156"/>
        <v/>
      </c>
      <c r="CA278" s="85"/>
      <c r="CB278" s="85"/>
      <c r="CC278" s="85" t="str">
        <f t="shared" si="157"/>
        <v/>
      </c>
      <c r="CD278" s="85"/>
      <c r="CE278" s="85" t="str">
        <f t="shared" si="158"/>
        <v/>
      </c>
      <c r="CF278" s="85"/>
      <c r="CG278" s="85" t="str">
        <f t="shared" si="159"/>
        <v/>
      </c>
      <c r="CH278" s="271"/>
      <c r="CI278" s="85" t="str">
        <f t="shared" si="160"/>
        <v/>
      </c>
      <c r="CJ278" s="85" t="str">
        <f t="shared" si="161"/>
        <v/>
      </c>
      <c r="CK278" s="85" t="str">
        <f t="shared" si="162"/>
        <v/>
      </c>
      <c r="CL278" s="85"/>
      <c r="CM278" s="85" t="str">
        <f t="shared" si="163"/>
        <v/>
      </c>
      <c r="CN278" s="238"/>
      <c r="CO278" s="238" t="s">
        <v>5304</v>
      </c>
      <c r="CP278" s="112"/>
      <c r="CQ278" s="112"/>
      <c r="CR278" s="133" t="str">
        <f t="shared" ca="1" si="164"/>
        <v/>
      </c>
      <c r="CS278" s="112"/>
      <c r="CT278" s="112"/>
      <c r="CU278" s="112"/>
      <c r="CV278" s="119"/>
    </row>
    <row r="279" spans="1:100" collapsed="1" x14ac:dyDescent="0.2">
      <c r="A279" s="237"/>
      <c r="B279" s="237"/>
      <c r="C279" s="89" t="str">
        <f t="shared" si="136"/>
        <v/>
      </c>
      <c r="D279" s="85"/>
      <c r="E279" s="85"/>
      <c r="F279" s="237"/>
      <c r="G279" s="237"/>
      <c r="H279" s="237"/>
      <c r="I279" s="237"/>
      <c r="J279" s="89" t="str">
        <f t="shared" si="137"/>
        <v/>
      </c>
      <c r="K279" s="85"/>
      <c r="L279" s="85"/>
      <c r="M279" s="85" t="str">
        <f t="shared" si="138"/>
        <v/>
      </c>
      <c r="N279" s="86"/>
      <c r="O279" s="89" t="str">
        <f t="shared" si="139"/>
        <v/>
      </c>
      <c r="P279" s="237"/>
      <c r="Q279" s="89" t="str">
        <f t="shared" si="140"/>
        <v/>
      </c>
      <c r="R279" s="237"/>
      <c r="S279" s="89" t="str">
        <f t="shared" si="141"/>
        <v/>
      </c>
      <c r="T279" s="85"/>
      <c r="U279" s="89" t="str">
        <f t="shared" si="142"/>
        <v/>
      </c>
      <c r="V279" s="409" t="str">
        <f t="shared" si="143"/>
        <v/>
      </c>
      <c r="W279" s="85"/>
      <c r="X279" s="89" t="str">
        <f t="shared" si="144"/>
        <v/>
      </c>
      <c r="Y279" s="237"/>
      <c r="Z279" s="89" t="str">
        <f t="shared" si="145"/>
        <v/>
      </c>
      <c r="AA279" s="237"/>
      <c r="AB279" s="85"/>
      <c r="AC279" s="85"/>
      <c r="AD279" s="237"/>
      <c r="AE279" s="89" t="str">
        <f t="shared" si="146"/>
        <v/>
      </c>
      <c r="AF279" s="85"/>
      <c r="AG279" s="85" t="str">
        <f t="shared" si="147"/>
        <v/>
      </c>
      <c r="AH279" s="237"/>
      <c r="AI279" s="237" t="str">
        <f t="shared" si="148"/>
        <v/>
      </c>
      <c r="AJ279" s="237"/>
      <c r="AK279" s="237"/>
      <c r="AL279" s="237" t="str">
        <f t="shared" si="149"/>
        <v/>
      </c>
      <c r="AM279" s="271"/>
      <c r="AN279" s="237"/>
      <c r="AO279" s="89" t="str">
        <f t="shared" si="150"/>
        <v/>
      </c>
      <c r="AP279" s="85"/>
      <c r="AQ279" s="85"/>
      <c r="AR279" s="410"/>
      <c r="AS279" s="237"/>
      <c r="AT279" s="89" t="str">
        <f t="shared" si="151"/>
        <v/>
      </c>
      <c r="AU279" s="85"/>
      <c r="AV279" s="85"/>
      <c r="AW279" s="411"/>
      <c r="AX279" s="237"/>
      <c r="AY279" s="237" t="str">
        <f t="shared" si="152"/>
        <v/>
      </c>
      <c r="AZ279" s="237"/>
      <c r="BA279" s="89" t="str">
        <f t="shared" si="153"/>
        <v/>
      </c>
      <c r="BB279" s="85"/>
      <c r="BC279" s="237"/>
      <c r="BD279" s="89" t="str">
        <f t="shared" si="154"/>
        <v/>
      </c>
      <c r="BE279" s="85"/>
      <c r="BF279" s="237" t="str">
        <f t="shared" si="155"/>
        <v/>
      </c>
      <c r="BG279" s="85"/>
      <c r="BH279" s="85"/>
      <c r="BI279" s="85"/>
      <c r="BJ279" s="85"/>
      <c r="BK279" s="237"/>
      <c r="BL279" s="237"/>
      <c r="BM279" s="412"/>
      <c r="BN279" s="412"/>
      <c r="BO279" s="85"/>
      <c r="BP279" s="85"/>
      <c r="BQ279" s="85"/>
      <c r="BR279" s="85"/>
      <c r="BS279" s="237"/>
      <c r="BT279" s="85"/>
      <c r="BU279" s="85"/>
      <c r="BV279" s="85"/>
      <c r="BW279" s="85"/>
      <c r="BX279" s="85"/>
      <c r="BY279" s="85"/>
      <c r="BZ279" s="85" t="str">
        <f t="shared" si="156"/>
        <v/>
      </c>
      <c r="CA279" s="85"/>
      <c r="CB279" s="85"/>
      <c r="CC279" s="85" t="str">
        <f t="shared" si="157"/>
        <v/>
      </c>
      <c r="CD279" s="85"/>
      <c r="CE279" s="85" t="str">
        <f t="shared" si="158"/>
        <v/>
      </c>
      <c r="CF279" s="85"/>
      <c r="CG279" s="85" t="str">
        <f t="shared" si="159"/>
        <v/>
      </c>
      <c r="CH279" s="271"/>
      <c r="CI279" s="85" t="str">
        <f t="shared" si="160"/>
        <v/>
      </c>
      <c r="CJ279" s="85" t="str">
        <f t="shared" si="161"/>
        <v/>
      </c>
      <c r="CK279" s="85" t="str">
        <f t="shared" si="162"/>
        <v/>
      </c>
      <c r="CL279" s="85"/>
      <c r="CM279" s="85" t="str">
        <f t="shared" si="163"/>
        <v/>
      </c>
      <c r="CN279" s="238"/>
      <c r="CO279" s="238" t="s">
        <v>5304</v>
      </c>
      <c r="CP279" s="112"/>
      <c r="CQ279" s="112"/>
      <c r="CR279" s="133" t="str">
        <f t="shared" ca="1" si="164"/>
        <v/>
      </c>
      <c r="CS279" s="112"/>
      <c r="CT279" s="112"/>
      <c r="CU279" s="112"/>
      <c r="CV279" s="119"/>
    </row>
    <row r="280" spans="1:100" collapsed="1" x14ac:dyDescent="0.2">
      <c r="A280" s="237"/>
      <c r="B280" s="237"/>
      <c r="C280" s="89" t="str">
        <f t="shared" si="136"/>
        <v/>
      </c>
      <c r="D280" s="85"/>
      <c r="E280" s="85"/>
      <c r="F280" s="237"/>
      <c r="G280" s="237"/>
      <c r="H280" s="237"/>
      <c r="I280" s="237"/>
      <c r="J280" s="89" t="str">
        <f t="shared" si="137"/>
        <v/>
      </c>
      <c r="K280" s="85"/>
      <c r="L280" s="85"/>
      <c r="M280" s="85" t="str">
        <f t="shared" si="138"/>
        <v/>
      </c>
      <c r="N280" s="86"/>
      <c r="O280" s="89" t="str">
        <f t="shared" si="139"/>
        <v/>
      </c>
      <c r="P280" s="237"/>
      <c r="Q280" s="89" t="str">
        <f t="shared" si="140"/>
        <v/>
      </c>
      <c r="R280" s="237"/>
      <c r="S280" s="89" t="str">
        <f t="shared" si="141"/>
        <v/>
      </c>
      <c r="T280" s="85"/>
      <c r="U280" s="89" t="str">
        <f t="shared" si="142"/>
        <v/>
      </c>
      <c r="V280" s="409" t="str">
        <f t="shared" si="143"/>
        <v/>
      </c>
      <c r="W280" s="85"/>
      <c r="X280" s="89" t="str">
        <f t="shared" si="144"/>
        <v/>
      </c>
      <c r="Y280" s="237"/>
      <c r="Z280" s="89" t="str">
        <f t="shared" si="145"/>
        <v/>
      </c>
      <c r="AA280" s="237"/>
      <c r="AB280" s="85"/>
      <c r="AC280" s="85"/>
      <c r="AD280" s="237"/>
      <c r="AE280" s="89" t="str">
        <f t="shared" si="146"/>
        <v/>
      </c>
      <c r="AF280" s="85"/>
      <c r="AG280" s="85" t="str">
        <f t="shared" si="147"/>
        <v/>
      </c>
      <c r="AH280" s="237"/>
      <c r="AI280" s="237" t="str">
        <f t="shared" si="148"/>
        <v/>
      </c>
      <c r="AJ280" s="237"/>
      <c r="AK280" s="237"/>
      <c r="AL280" s="237" t="str">
        <f t="shared" si="149"/>
        <v/>
      </c>
      <c r="AM280" s="271"/>
      <c r="AN280" s="237"/>
      <c r="AO280" s="89" t="str">
        <f t="shared" si="150"/>
        <v/>
      </c>
      <c r="AP280" s="85"/>
      <c r="AQ280" s="85"/>
      <c r="AR280" s="410"/>
      <c r="AS280" s="237"/>
      <c r="AT280" s="89" t="str">
        <f t="shared" si="151"/>
        <v/>
      </c>
      <c r="AU280" s="85"/>
      <c r="AV280" s="85"/>
      <c r="AW280" s="411"/>
      <c r="AX280" s="237"/>
      <c r="AY280" s="237" t="str">
        <f t="shared" si="152"/>
        <v/>
      </c>
      <c r="AZ280" s="237"/>
      <c r="BA280" s="89" t="str">
        <f t="shared" si="153"/>
        <v/>
      </c>
      <c r="BB280" s="85"/>
      <c r="BC280" s="237"/>
      <c r="BD280" s="89" t="str">
        <f t="shared" si="154"/>
        <v/>
      </c>
      <c r="BE280" s="85"/>
      <c r="BF280" s="237" t="str">
        <f t="shared" si="155"/>
        <v/>
      </c>
      <c r="BG280" s="85"/>
      <c r="BH280" s="85"/>
      <c r="BI280" s="85"/>
      <c r="BJ280" s="85"/>
      <c r="BK280" s="237"/>
      <c r="BL280" s="237"/>
      <c r="BM280" s="412"/>
      <c r="BN280" s="412"/>
      <c r="BO280" s="85"/>
      <c r="BP280" s="85"/>
      <c r="BQ280" s="85"/>
      <c r="BR280" s="85"/>
      <c r="BS280" s="237"/>
      <c r="BT280" s="85"/>
      <c r="BU280" s="85"/>
      <c r="BV280" s="85"/>
      <c r="BW280" s="85"/>
      <c r="BX280" s="85"/>
      <c r="BY280" s="85"/>
      <c r="BZ280" s="85" t="str">
        <f t="shared" si="156"/>
        <v/>
      </c>
      <c r="CA280" s="85"/>
      <c r="CB280" s="85"/>
      <c r="CC280" s="85" t="str">
        <f t="shared" si="157"/>
        <v/>
      </c>
      <c r="CD280" s="85"/>
      <c r="CE280" s="85" t="str">
        <f t="shared" si="158"/>
        <v/>
      </c>
      <c r="CF280" s="85"/>
      <c r="CG280" s="85" t="str">
        <f t="shared" si="159"/>
        <v/>
      </c>
      <c r="CH280" s="271"/>
      <c r="CI280" s="85" t="str">
        <f t="shared" si="160"/>
        <v/>
      </c>
      <c r="CJ280" s="85" t="str">
        <f t="shared" si="161"/>
        <v/>
      </c>
      <c r="CK280" s="85" t="str">
        <f t="shared" si="162"/>
        <v/>
      </c>
      <c r="CL280" s="85"/>
      <c r="CM280" s="85" t="str">
        <f t="shared" si="163"/>
        <v/>
      </c>
      <c r="CN280" s="238"/>
      <c r="CO280" s="238" t="s">
        <v>5304</v>
      </c>
      <c r="CP280" s="112"/>
      <c r="CQ280" s="112"/>
      <c r="CR280" s="133" t="str">
        <f t="shared" ca="1" si="164"/>
        <v/>
      </c>
      <c r="CS280" s="112"/>
      <c r="CT280" s="112"/>
      <c r="CU280" s="112"/>
      <c r="CV280" s="119"/>
    </row>
    <row r="281" spans="1:100" collapsed="1" x14ac:dyDescent="0.2">
      <c r="A281" s="237"/>
      <c r="B281" s="237"/>
      <c r="C281" s="89" t="str">
        <f t="shared" si="136"/>
        <v/>
      </c>
      <c r="D281" s="85"/>
      <c r="E281" s="85"/>
      <c r="F281" s="237"/>
      <c r="G281" s="237"/>
      <c r="H281" s="237"/>
      <c r="I281" s="237"/>
      <c r="J281" s="89" t="str">
        <f t="shared" si="137"/>
        <v/>
      </c>
      <c r="K281" s="85"/>
      <c r="L281" s="85"/>
      <c r="M281" s="85" t="str">
        <f t="shared" si="138"/>
        <v/>
      </c>
      <c r="N281" s="86"/>
      <c r="O281" s="89" t="str">
        <f t="shared" si="139"/>
        <v/>
      </c>
      <c r="P281" s="237"/>
      <c r="Q281" s="89" t="str">
        <f t="shared" si="140"/>
        <v/>
      </c>
      <c r="R281" s="237"/>
      <c r="S281" s="89" t="str">
        <f t="shared" si="141"/>
        <v/>
      </c>
      <c r="T281" s="85"/>
      <c r="U281" s="89" t="str">
        <f t="shared" si="142"/>
        <v/>
      </c>
      <c r="V281" s="409" t="str">
        <f t="shared" si="143"/>
        <v/>
      </c>
      <c r="W281" s="85"/>
      <c r="X281" s="89" t="str">
        <f t="shared" si="144"/>
        <v/>
      </c>
      <c r="Y281" s="237"/>
      <c r="Z281" s="89" t="str">
        <f t="shared" si="145"/>
        <v/>
      </c>
      <c r="AA281" s="237"/>
      <c r="AB281" s="85"/>
      <c r="AC281" s="85"/>
      <c r="AD281" s="237"/>
      <c r="AE281" s="89" t="str">
        <f t="shared" si="146"/>
        <v/>
      </c>
      <c r="AF281" s="85"/>
      <c r="AG281" s="85" t="str">
        <f t="shared" si="147"/>
        <v/>
      </c>
      <c r="AH281" s="237"/>
      <c r="AI281" s="237" t="str">
        <f t="shared" si="148"/>
        <v/>
      </c>
      <c r="AJ281" s="237"/>
      <c r="AK281" s="237"/>
      <c r="AL281" s="237" t="str">
        <f t="shared" si="149"/>
        <v/>
      </c>
      <c r="AM281" s="271"/>
      <c r="AN281" s="237"/>
      <c r="AO281" s="89" t="str">
        <f t="shared" si="150"/>
        <v/>
      </c>
      <c r="AP281" s="85"/>
      <c r="AQ281" s="85"/>
      <c r="AR281" s="410"/>
      <c r="AS281" s="237"/>
      <c r="AT281" s="89" t="str">
        <f t="shared" si="151"/>
        <v/>
      </c>
      <c r="AU281" s="85"/>
      <c r="AV281" s="85"/>
      <c r="AW281" s="411"/>
      <c r="AX281" s="237"/>
      <c r="AY281" s="237" t="str">
        <f t="shared" si="152"/>
        <v/>
      </c>
      <c r="AZ281" s="237"/>
      <c r="BA281" s="89" t="str">
        <f t="shared" si="153"/>
        <v/>
      </c>
      <c r="BB281" s="85"/>
      <c r="BC281" s="237"/>
      <c r="BD281" s="89" t="str">
        <f t="shared" si="154"/>
        <v/>
      </c>
      <c r="BE281" s="85"/>
      <c r="BF281" s="237" t="str">
        <f t="shared" si="155"/>
        <v/>
      </c>
      <c r="BG281" s="85"/>
      <c r="BH281" s="85"/>
      <c r="BI281" s="85"/>
      <c r="BJ281" s="85"/>
      <c r="BK281" s="237"/>
      <c r="BL281" s="237"/>
      <c r="BM281" s="412"/>
      <c r="BN281" s="412"/>
      <c r="BO281" s="85"/>
      <c r="BP281" s="85"/>
      <c r="BQ281" s="85"/>
      <c r="BR281" s="85"/>
      <c r="BS281" s="237"/>
      <c r="BT281" s="85"/>
      <c r="BU281" s="85"/>
      <c r="BV281" s="85"/>
      <c r="BW281" s="85"/>
      <c r="BX281" s="85"/>
      <c r="BY281" s="85"/>
      <c r="BZ281" s="85" t="str">
        <f t="shared" si="156"/>
        <v/>
      </c>
      <c r="CA281" s="85"/>
      <c r="CB281" s="85"/>
      <c r="CC281" s="85" t="str">
        <f t="shared" si="157"/>
        <v/>
      </c>
      <c r="CD281" s="85"/>
      <c r="CE281" s="85" t="str">
        <f t="shared" si="158"/>
        <v/>
      </c>
      <c r="CF281" s="85"/>
      <c r="CG281" s="85" t="str">
        <f t="shared" si="159"/>
        <v/>
      </c>
      <c r="CH281" s="271"/>
      <c r="CI281" s="85" t="str">
        <f t="shared" si="160"/>
        <v/>
      </c>
      <c r="CJ281" s="85" t="str">
        <f t="shared" si="161"/>
        <v/>
      </c>
      <c r="CK281" s="85" t="str">
        <f t="shared" si="162"/>
        <v/>
      </c>
      <c r="CL281" s="85"/>
      <c r="CM281" s="85" t="str">
        <f t="shared" si="163"/>
        <v/>
      </c>
      <c r="CN281" s="238"/>
      <c r="CO281" s="238" t="s">
        <v>5304</v>
      </c>
      <c r="CP281" s="112"/>
      <c r="CQ281" s="112"/>
      <c r="CR281" s="133" t="str">
        <f t="shared" ca="1" si="164"/>
        <v/>
      </c>
      <c r="CS281" s="112"/>
      <c r="CT281" s="112"/>
      <c r="CU281" s="112"/>
      <c r="CV281" s="119"/>
    </row>
    <row r="282" spans="1:100" collapsed="1" x14ac:dyDescent="0.2">
      <c r="A282" s="237"/>
      <c r="B282" s="237"/>
      <c r="C282" s="89" t="str">
        <f t="shared" si="136"/>
        <v/>
      </c>
      <c r="D282" s="85"/>
      <c r="E282" s="85"/>
      <c r="F282" s="237"/>
      <c r="G282" s="237"/>
      <c r="H282" s="237"/>
      <c r="I282" s="237"/>
      <c r="J282" s="89" t="str">
        <f t="shared" si="137"/>
        <v/>
      </c>
      <c r="K282" s="85"/>
      <c r="L282" s="85"/>
      <c r="M282" s="85" t="str">
        <f t="shared" si="138"/>
        <v/>
      </c>
      <c r="N282" s="86"/>
      <c r="O282" s="89" t="str">
        <f t="shared" si="139"/>
        <v/>
      </c>
      <c r="P282" s="237"/>
      <c r="Q282" s="89" t="str">
        <f t="shared" si="140"/>
        <v/>
      </c>
      <c r="R282" s="237"/>
      <c r="S282" s="89" t="str">
        <f t="shared" si="141"/>
        <v/>
      </c>
      <c r="T282" s="85"/>
      <c r="U282" s="89" t="str">
        <f t="shared" si="142"/>
        <v/>
      </c>
      <c r="V282" s="409" t="str">
        <f t="shared" si="143"/>
        <v/>
      </c>
      <c r="W282" s="85"/>
      <c r="X282" s="89" t="str">
        <f t="shared" si="144"/>
        <v/>
      </c>
      <c r="Y282" s="237"/>
      <c r="Z282" s="89" t="str">
        <f t="shared" si="145"/>
        <v/>
      </c>
      <c r="AA282" s="237"/>
      <c r="AB282" s="85"/>
      <c r="AC282" s="85"/>
      <c r="AD282" s="237"/>
      <c r="AE282" s="89" t="str">
        <f t="shared" si="146"/>
        <v/>
      </c>
      <c r="AF282" s="85"/>
      <c r="AG282" s="85" t="str">
        <f t="shared" si="147"/>
        <v/>
      </c>
      <c r="AH282" s="237"/>
      <c r="AI282" s="237" t="str">
        <f t="shared" si="148"/>
        <v/>
      </c>
      <c r="AJ282" s="237"/>
      <c r="AK282" s="237"/>
      <c r="AL282" s="237" t="str">
        <f t="shared" si="149"/>
        <v/>
      </c>
      <c r="AM282" s="271"/>
      <c r="AN282" s="237"/>
      <c r="AO282" s="89" t="str">
        <f t="shared" si="150"/>
        <v/>
      </c>
      <c r="AP282" s="85"/>
      <c r="AQ282" s="85"/>
      <c r="AR282" s="410"/>
      <c r="AS282" s="237"/>
      <c r="AT282" s="89" t="str">
        <f t="shared" si="151"/>
        <v/>
      </c>
      <c r="AU282" s="85"/>
      <c r="AV282" s="85"/>
      <c r="AW282" s="411"/>
      <c r="AX282" s="237"/>
      <c r="AY282" s="237" t="str">
        <f t="shared" si="152"/>
        <v/>
      </c>
      <c r="AZ282" s="237"/>
      <c r="BA282" s="89" t="str">
        <f t="shared" si="153"/>
        <v/>
      </c>
      <c r="BB282" s="85"/>
      <c r="BC282" s="237"/>
      <c r="BD282" s="89" t="str">
        <f t="shared" si="154"/>
        <v/>
      </c>
      <c r="BE282" s="85"/>
      <c r="BF282" s="237" t="str">
        <f t="shared" si="155"/>
        <v/>
      </c>
      <c r="BG282" s="85"/>
      <c r="BH282" s="85"/>
      <c r="BI282" s="85"/>
      <c r="BJ282" s="85"/>
      <c r="BK282" s="237"/>
      <c r="BL282" s="237"/>
      <c r="BM282" s="412"/>
      <c r="BN282" s="412"/>
      <c r="BO282" s="85"/>
      <c r="BP282" s="85"/>
      <c r="BQ282" s="85"/>
      <c r="BR282" s="85"/>
      <c r="BS282" s="237"/>
      <c r="BT282" s="85"/>
      <c r="BU282" s="85"/>
      <c r="BV282" s="85"/>
      <c r="BW282" s="85"/>
      <c r="BX282" s="85"/>
      <c r="BY282" s="85"/>
      <c r="BZ282" s="85" t="str">
        <f t="shared" si="156"/>
        <v/>
      </c>
      <c r="CA282" s="85"/>
      <c r="CB282" s="85"/>
      <c r="CC282" s="85" t="str">
        <f t="shared" si="157"/>
        <v/>
      </c>
      <c r="CD282" s="85"/>
      <c r="CE282" s="85" t="str">
        <f t="shared" si="158"/>
        <v/>
      </c>
      <c r="CF282" s="85"/>
      <c r="CG282" s="85" t="str">
        <f t="shared" si="159"/>
        <v/>
      </c>
      <c r="CH282" s="271"/>
      <c r="CI282" s="85" t="str">
        <f t="shared" si="160"/>
        <v/>
      </c>
      <c r="CJ282" s="85" t="str">
        <f t="shared" si="161"/>
        <v/>
      </c>
      <c r="CK282" s="85" t="str">
        <f t="shared" si="162"/>
        <v/>
      </c>
      <c r="CL282" s="85"/>
      <c r="CM282" s="85" t="str">
        <f t="shared" si="163"/>
        <v/>
      </c>
      <c r="CN282" s="238"/>
      <c r="CO282" s="238" t="s">
        <v>5304</v>
      </c>
      <c r="CP282" s="112"/>
      <c r="CQ282" s="112"/>
      <c r="CR282" s="133" t="str">
        <f t="shared" ca="1" si="164"/>
        <v/>
      </c>
      <c r="CS282" s="112"/>
      <c r="CT282" s="112"/>
      <c r="CU282" s="112"/>
      <c r="CV282" s="119"/>
    </row>
    <row r="283" spans="1:100" collapsed="1" x14ac:dyDescent="0.2">
      <c r="A283" s="237"/>
      <c r="B283" s="237"/>
      <c r="C283" s="89" t="str">
        <f t="shared" si="136"/>
        <v/>
      </c>
      <c r="D283" s="85"/>
      <c r="E283" s="85"/>
      <c r="F283" s="237"/>
      <c r="G283" s="237"/>
      <c r="H283" s="237"/>
      <c r="I283" s="237"/>
      <c r="J283" s="89" t="str">
        <f t="shared" si="137"/>
        <v/>
      </c>
      <c r="K283" s="85"/>
      <c r="L283" s="85"/>
      <c r="M283" s="85" t="str">
        <f t="shared" si="138"/>
        <v/>
      </c>
      <c r="N283" s="86"/>
      <c r="O283" s="89" t="str">
        <f t="shared" si="139"/>
        <v/>
      </c>
      <c r="P283" s="237"/>
      <c r="Q283" s="89" t="str">
        <f t="shared" si="140"/>
        <v/>
      </c>
      <c r="R283" s="237"/>
      <c r="S283" s="89" t="str">
        <f t="shared" si="141"/>
        <v/>
      </c>
      <c r="T283" s="85"/>
      <c r="U283" s="89" t="str">
        <f t="shared" si="142"/>
        <v/>
      </c>
      <c r="V283" s="409" t="str">
        <f t="shared" si="143"/>
        <v/>
      </c>
      <c r="W283" s="85"/>
      <c r="X283" s="89" t="str">
        <f t="shared" si="144"/>
        <v/>
      </c>
      <c r="Y283" s="237"/>
      <c r="Z283" s="89" t="str">
        <f t="shared" si="145"/>
        <v/>
      </c>
      <c r="AA283" s="237"/>
      <c r="AB283" s="85"/>
      <c r="AC283" s="85"/>
      <c r="AD283" s="237"/>
      <c r="AE283" s="89" t="str">
        <f t="shared" si="146"/>
        <v/>
      </c>
      <c r="AF283" s="85"/>
      <c r="AG283" s="85" t="str">
        <f t="shared" si="147"/>
        <v/>
      </c>
      <c r="AH283" s="237"/>
      <c r="AI283" s="237" t="str">
        <f t="shared" si="148"/>
        <v/>
      </c>
      <c r="AJ283" s="237"/>
      <c r="AK283" s="237"/>
      <c r="AL283" s="237" t="str">
        <f t="shared" si="149"/>
        <v/>
      </c>
      <c r="AM283" s="271"/>
      <c r="AN283" s="237"/>
      <c r="AO283" s="89" t="str">
        <f t="shared" si="150"/>
        <v/>
      </c>
      <c r="AP283" s="85"/>
      <c r="AQ283" s="85"/>
      <c r="AR283" s="410"/>
      <c r="AS283" s="237"/>
      <c r="AT283" s="89" t="str">
        <f t="shared" si="151"/>
        <v/>
      </c>
      <c r="AU283" s="85"/>
      <c r="AV283" s="85"/>
      <c r="AW283" s="411"/>
      <c r="AX283" s="237"/>
      <c r="AY283" s="237" t="str">
        <f t="shared" si="152"/>
        <v/>
      </c>
      <c r="AZ283" s="237"/>
      <c r="BA283" s="89" t="str">
        <f t="shared" si="153"/>
        <v/>
      </c>
      <c r="BB283" s="85"/>
      <c r="BC283" s="237"/>
      <c r="BD283" s="89" t="str">
        <f t="shared" si="154"/>
        <v/>
      </c>
      <c r="BE283" s="85"/>
      <c r="BF283" s="237" t="str">
        <f t="shared" si="155"/>
        <v/>
      </c>
      <c r="BG283" s="85"/>
      <c r="BH283" s="85"/>
      <c r="BI283" s="85"/>
      <c r="BJ283" s="85"/>
      <c r="BK283" s="237"/>
      <c r="BL283" s="237"/>
      <c r="BM283" s="412"/>
      <c r="BN283" s="412"/>
      <c r="BO283" s="85"/>
      <c r="BP283" s="85"/>
      <c r="BQ283" s="85"/>
      <c r="BR283" s="85"/>
      <c r="BS283" s="237"/>
      <c r="BT283" s="85"/>
      <c r="BU283" s="85"/>
      <c r="BV283" s="85"/>
      <c r="BW283" s="85"/>
      <c r="BX283" s="85"/>
      <c r="BY283" s="85"/>
      <c r="BZ283" s="85" t="str">
        <f t="shared" si="156"/>
        <v/>
      </c>
      <c r="CA283" s="85"/>
      <c r="CB283" s="85"/>
      <c r="CC283" s="85" t="str">
        <f t="shared" si="157"/>
        <v/>
      </c>
      <c r="CD283" s="85"/>
      <c r="CE283" s="85" t="str">
        <f t="shared" si="158"/>
        <v/>
      </c>
      <c r="CF283" s="85"/>
      <c r="CG283" s="85" t="str">
        <f t="shared" si="159"/>
        <v/>
      </c>
      <c r="CH283" s="271"/>
      <c r="CI283" s="85" t="str">
        <f t="shared" si="160"/>
        <v/>
      </c>
      <c r="CJ283" s="85" t="str">
        <f t="shared" si="161"/>
        <v/>
      </c>
      <c r="CK283" s="85" t="str">
        <f t="shared" si="162"/>
        <v/>
      </c>
      <c r="CL283" s="85"/>
      <c r="CM283" s="85" t="str">
        <f t="shared" si="163"/>
        <v/>
      </c>
      <c r="CN283" s="238"/>
      <c r="CO283" s="238" t="s">
        <v>5304</v>
      </c>
      <c r="CP283" s="112"/>
      <c r="CQ283" s="112"/>
      <c r="CR283" s="133" t="str">
        <f t="shared" ca="1" si="164"/>
        <v/>
      </c>
      <c r="CS283" s="112"/>
      <c r="CT283" s="112"/>
      <c r="CU283" s="112"/>
      <c r="CV283" s="119"/>
    </row>
    <row r="284" spans="1:100" collapsed="1" x14ac:dyDescent="0.2">
      <c r="A284" s="237"/>
      <c r="B284" s="237"/>
      <c r="C284" s="89" t="str">
        <f t="shared" si="136"/>
        <v/>
      </c>
      <c r="D284" s="85"/>
      <c r="E284" s="85"/>
      <c r="F284" s="237"/>
      <c r="G284" s="237"/>
      <c r="H284" s="237"/>
      <c r="I284" s="237"/>
      <c r="J284" s="89" t="str">
        <f t="shared" si="137"/>
        <v/>
      </c>
      <c r="K284" s="85"/>
      <c r="L284" s="85"/>
      <c r="M284" s="85" t="str">
        <f t="shared" si="138"/>
        <v/>
      </c>
      <c r="N284" s="86"/>
      <c r="O284" s="89" t="str">
        <f t="shared" si="139"/>
        <v/>
      </c>
      <c r="P284" s="237"/>
      <c r="Q284" s="89" t="str">
        <f t="shared" si="140"/>
        <v/>
      </c>
      <c r="R284" s="237"/>
      <c r="S284" s="89" t="str">
        <f t="shared" si="141"/>
        <v/>
      </c>
      <c r="T284" s="85"/>
      <c r="U284" s="89" t="str">
        <f t="shared" si="142"/>
        <v/>
      </c>
      <c r="V284" s="409" t="str">
        <f t="shared" si="143"/>
        <v/>
      </c>
      <c r="W284" s="85"/>
      <c r="X284" s="89" t="str">
        <f t="shared" si="144"/>
        <v/>
      </c>
      <c r="Y284" s="237"/>
      <c r="Z284" s="89" t="str">
        <f t="shared" si="145"/>
        <v/>
      </c>
      <c r="AA284" s="237"/>
      <c r="AB284" s="85"/>
      <c r="AC284" s="85"/>
      <c r="AD284" s="237"/>
      <c r="AE284" s="89" t="str">
        <f t="shared" si="146"/>
        <v/>
      </c>
      <c r="AF284" s="85"/>
      <c r="AG284" s="85" t="str">
        <f t="shared" si="147"/>
        <v/>
      </c>
      <c r="AH284" s="237"/>
      <c r="AI284" s="237" t="str">
        <f t="shared" si="148"/>
        <v/>
      </c>
      <c r="AJ284" s="237"/>
      <c r="AK284" s="237"/>
      <c r="AL284" s="237" t="str">
        <f t="shared" si="149"/>
        <v/>
      </c>
      <c r="AM284" s="271"/>
      <c r="AN284" s="237"/>
      <c r="AO284" s="89" t="str">
        <f t="shared" si="150"/>
        <v/>
      </c>
      <c r="AP284" s="85"/>
      <c r="AQ284" s="85"/>
      <c r="AR284" s="410"/>
      <c r="AS284" s="237"/>
      <c r="AT284" s="89" t="str">
        <f t="shared" si="151"/>
        <v/>
      </c>
      <c r="AU284" s="85"/>
      <c r="AV284" s="85"/>
      <c r="AW284" s="411"/>
      <c r="AX284" s="237"/>
      <c r="AY284" s="237" t="str">
        <f t="shared" si="152"/>
        <v/>
      </c>
      <c r="AZ284" s="237"/>
      <c r="BA284" s="89" t="str">
        <f t="shared" si="153"/>
        <v/>
      </c>
      <c r="BB284" s="85"/>
      <c r="BC284" s="237"/>
      <c r="BD284" s="89" t="str">
        <f t="shared" si="154"/>
        <v/>
      </c>
      <c r="BE284" s="85"/>
      <c r="BF284" s="237" t="str">
        <f t="shared" si="155"/>
        <v/>
      </c>
      <c r="BG284" s="85"/>
      <c r="BH284" s="85"/>
      <c r="BI284" s="85"/>
      <c r="BJ284" s="85"/>
      <c r="BK284" s="237"/>
      <c r="BL284" s="237"/>
      <c r="BM284" s="412"/>
      <c r="BN284" s="412"/>
      <c r="BO284" s="85"/>
      <c r="BP284" s="85"/>
      <c r="BQ284" s="85"/>
      <c r="BR284" s="85"/>
      <c r="BS284" s="237"/>
      <c r="BT284" s="85"/>
      <c r="BU284" s="85"/>
      <c r="BV284" s="85"/>
      <c r="BW284" s="85"/>
      <c r="BX284" s="85"/>
      <c r="BY284" s="85"/>
      <c r="BZ284" s="85" t="str">
        <f t="shared" si="156"/>
        <v/>
      </c>
      <c r="CA284" s="85"/>
      <c r="CB284" s="85"/>
      <c r="CC284" s="85" t="str">
        <f t="shared" si="157"/>
        <v/>
      </c>
      <c r="CD284" s="85"/>
      <c r="CE284" s="85" t="str">
        <f t="shared" si="158"/>
        <v/>
      </c>
      <c r="CF284" s="85"/>
      <c r="CG284" s="85" t="str">
        <f t="shared" si="159"/>
        <v/>
      </c>
      <c r="CH284" s="271"/>
      <c r="CI284" s="85" t="str">
        <f t="shared" si="160"/>
        <v/>
      </c>
      <c r="CJ284" s="85" t="str">
        <f t="shared" si="161"/>
        <v/>
      </c>
      <c r="CK284" s="85" t="str">
        <f t="shared" si="162"/>
        <v/>
      </c>
      <c r="CL284" s="85"/>
      <c r="CM284" s="85" t="str">
        <f t="shared" si="163"/>
        <v/>
      </c>
      <c r="CN284" s="238"/>
      <c r="CO284" s="238" t="s">
        <v>5304</v>
      </c>
      <c r="CP284" s="112"/>
      <c r="CQ284" s="112"/>
      <c r="CR284" s="133" t="str">
        <f t="shared" ca="1" si="164"/>
        <v/>
      </c>
      <c r="CS284" s="112"/>
      <c r="CT284" s="112"/>
      <c r="CU284" s="112"/>
      <c r="CV284" s="119"/>
    </row>
    <row r="285" spans="1:100" collapsed="1" x14ac:dyDescent="0.2">
      <c r="A285" s="237"/>
      <c r="B285" s="237"/>
      <c r="C285" s="89" t="str">
        <f t="shared" si="136"/>
        <v/>
      </c>
      <c r="D285" s="85"/>
      <c r="E285" s="85"/>
      <c r="F285" s="237"/>
      <c r="G285" s="237"/>
      <c r="H285" s="237"/>
      <c r="I285" s="237"/>
      <c r="J285" s="89" t="str">
        <f t="shared" si="137"/>
        <v/>
      </c>
      <c r="K285" s="85"/>
      <c r="L285" s="85"/>
      <c r="M285" s="85" t="str">
        <f t="shared" si="138"/>
        <v/>
      </c>
      <c r="N285" s="86"/>
      <c r="O285" s="89" t="str">
        <f t="shared" si="139"/>
        <v/>
      </c>
      <c r="P285" s="237"/>
      <c r="Q285" s="89" t="str">
        <f t="shared" si="140"/>
        <v/>
      </c>
      <c r="R285" s="237"/>
      <c r="S285" s="89" t="str">
        <f t="shared" si="141"/>
        <v/>
      </c>
      <c r="T285" s="85"/>
      <c r="U285" s="89" t="str">
        <f t="shared" si="142"/>
        <v/>
      </c>
      <c r="V285" s="409" t="str">
        <f t="shared" si="143"/>
        <v/>
      </c>
      <c r="W285" s="85"/>
      <c r="X285" s="89" t="str">
        <f t="shared" si="144"/>
        <v/>
      </c>
      <c r="Y285" s="237"/>
      <c r="Z285" s="89" t="str">
        <f t="shared" si="145"/>
        <v/>
      </c>
      <c r="AA285" s="237"/>
      <c r="AB285" s="85"/>
      <c r="AC285" s="85"/>
      <c r="AD285" s="237"/>
      <c r="AE285" s="89" t="str">
        <f t="shared" si="146"/>
        <v/>
      </c>
      <c r="AF285" s="85"/>
      <c r="AG285" s="85" t="str">
        <f t="shared" si="147"/>
        <v/>
      </c>
      <c r="AH285" s="237"/>
      <c r="AI285" s="237" t="str">
        <f t="shared" si="148"/>
        <v/>
      </c>
      <c r="AJ285" s="237"/>
      <c r="AK285" s="237"/>
      <c r="AL285" s="237" t="str">
        <f t="shared" si="149"/>
        <v/>
      </c>
      <c r="AM285" s="271"/>
      <c r="AN285" s="237"/>
      <c r="AO285" s="89" t="str">
        <f t="shared" si="150"/>
        <v/>
      </c>
      <c r="AP285" s="85"/>
      <c r="AQ285" s="85"/>
      <c r="AR285" s="410"/>
      <c r="AS285" s="237"/>
      <c r="AT285" s="89" t="str">
        <f t="shared" si="151"/>
        <v/>
      </c>
      <c r="AU285" s="85"/>
      <c r="AV285" s="85"/>
      <c r="AW285" s="411"/>
      <c r="AX285" s="237"/>
      <c r="AY285" s="237" t="str">
        <f t="shared" si="152"/>
        <v/>
      </c>
      <c r="AZ285" s="237"/>
      <c r="BA285" s="89" t="str">
        <f t="shared" si="153"/>
        <v/>
      </c>
      <c r="BB285" s="85"/>
      <c r="BC285" s="237"/>
      <c r="BD285" s="89" t="str">
        <f t="shared" si="154"/>
        <v/>
      </c>
      <c r="BE285" s="85"/>
      <c r="BF285" s="237" t="str">
        <f t="shared" si="155"/>
        <v/>
      </c>
      <c r="BG285" s="85"/>
      <c r="BH285" s="85"/>
      <c r="BI285" s="85"/>
      <c r="BJ285" s="85"/>
      <c r="BK285" s="237"/>
      <c r="BL285" s="237"/>
      <c r="BM285" s="412"/>
      <c r="BN285" s="412"/>
      <c r="BO285" s="85"/>
      <c r="BP285" s="85"/>
      <c r="BQ285" s="85"/>
      <c r="BR285" s="85"/>
      <c r="BS285" s="237"/>
      <c r="BT285" s="85"/>
      <c r="BU285" s="85"/>
      <c r="BV285" s="85"/>
      <c r="BW285" s="85"/>
      <c r="BX285" s="85"/>
      <c r="BY285" s="85"/>
      <c r="BZ285" s="85" t="str">
        <f t="shared" si="156"/>
        <v/>
      </c>
      <c r="CA285" s="85"/>
      <c r="CB285" s="85"/>
      <c r="CC285" s="85" t="str">
        <f t="shared" si="157"/>
        <v/>
      </c>
      <c r="CD285" s="85"/>
      <c r="CE285" s="85" t="str">
        <f t="shared" si="158"/>
        <v/>
      </c>
      <c r="CF285" s="85"/>
      <c r="CG285" s="85" t="str">
        <f t="shared" si="159"/>
        <v/>
      </c>
      <c r="CH285" s="271"/>
      <c r="CI285" s="85" t="str">
        <f t="shared" si="160"/>
        <v/>
      </c>
      <c r="CJ285" s="85" t="str">
        <f t="shared" si="161"/>
        <v/>
      </c>
      <c r="CK285" s="85" t="str">
        <f t="shared" si="162"/>
        <v/>
      </c>
      <c r="CL285" s="85"/>
      <c r="CM285" s="85" t="str">
        <f t="shared" si="163"/>
        <v/>
      </c>
      <c r="CN285" s="238"/>
      <c r="CO285" s="238" t="s">
        <v>5304</v>
      </c>
      <c r="CP285" s="112"/>
      <c r="CQ285" s="112"/>
      <c r="CR285" s="133" t="str">
        <f t="shared" ca="1" si="164"/>
        <v/>
      </c>
      <c r="CS285" s="112"/>
      <c r="CT285" s="112"/>
      <c r="CU285" s="112"/>
      <c r="CV285" s="119"/>
    </row>
    <row r="286" spans="1:100" collapsed="1" x14ac:dyDescent="0.2">
      <c r="A286" s="237"/>
      <c r="B286" s="237"/>
      <c r="C286" s="89" t="str">
        <f t="shared" si="136"/>
        <v/>
      </c>
      <c r="D286" s="85"/>
      <c r="E286" s="85"/>
      <c r="F286" s="237"/>
      <c r="G286" s="237"/>
      <c r="H286" s="237"/>
      <c r="I286" s="237"/>
      <c r="J286" s="89" t="str">
        <f t="shared" si="137"/>
        <v/>
      </c>
      <c r="K286" s="85"/>
      <c r="L286" s="85"/>
      <c r="M286" s="85" t="str">
        <f t="shared" si="138"/>
        <v/>
      </c>
      <c r="N286" s="86"/>
      <c r="O286" s="89" t="str">
        <f t="shared" si="139"/>
        <v/>
      </c>
      <c r="P286" s="237"/>
      <c r="Q286" s="89" t="str">
        <f t="shared" si="140"/>
        <v/>
      </c>
      <c r="R286" s="237"/>
      <c r="S286" s="89" t="str">
        <f t="shared" si="141"/>
        <v/>
      </c>
      <c r="T286" s="85"/>
      <c r="U286" s="89" t="str">
        <f t="shared" si="142"/>
        <v/>
      </c>
      <c r="V286" s="409" t="str">
        <f t="shared" si="143"/>
        <v/>
      </c>
      <c r="W286" s="85"/>
      <c r="X286" s="89" t="str">
        <f t="shared" si="144"/>
        <v/>
      </c>
      <c r="Y286" s="237"/>
      <c r="Z286" s="89" t="str">
        <f t="shared" si="145"/>
        <v/>
      </c>
      <c r="AA286" s="237"/>
      <c r="AB286" s="85"/>
      <c r="AC286" s="85"/>
      <c r="AD286" s="237"/>
      <c r="AE286" s="89" t="str">
        <f t="shared" si="146"/>
        <v/>
      </c>
      <c r="AF286" s="85"/>
      <c r="AG286" s="85" t="str">
        <f t="shared" si="147"/>
        <v/>
      </c>
      <c r="AH286" s="237"/>
      <c r="AI286" s="237" t="str">
        <f t="shared" si="148"/>
        <v/>
      </c>
      <c r="AJ286" s="237"/>
      <c r="AK286" s="237"/>
      <c r="AL286" s="237" t="str">
        <f t="shared" si="149"/>
        <v/>
      </c>
      <c r="AM286" s="271"/>
      <c r="AN286" s="237"/>
      <c r="AO286" s="89" t="str">
        <f t="shared" si="150"/>
        <v/>
      </c>
      <c r="AP286" s="85"/>
      <c r="AQ286" s="85"/>
      <c r="AR286" s="410"/>
      <c r="AS286" s="237"/>
      <c r="AT286" s="89" t="str">
        <f t="shared" si="151"/>
        <v/>
      </c>
      <c r="AU286" s="85"/>
      <c r="AV286" s="85"/>
      <c r="AW286" s="411"/>
      <c r="AX286" s="237"/>
      <c r="AY286" s="237" t="str">
        <f t="shared" si="152"/>
        <v/>
      </c>
      <c r="AZ286" s="237"/>
      <c r="BA286" s="89" t="str">
        <f t="shared" si="153"/>
        <v/>
      </c>
      <c r="BB286" s="85"/>
      <c r="BC286" s="237"/>
      <c r="BD286" s="89" t="str">
        <f t="shared" si="154"/>
        <v/>
      </c>
      <c r="BE286" s="85"/>
      <c r="BF286" s="237" t="str">
        <f t="shared" si="155"/>
        <v/>
      </c>
      <c r="BG286" s="85"/>
      <c r="BH286" s="85"/>
      <c r="BI286" s="85"/>
      <c r="BJ286" s="85"/>
      <c r="BK286" s="237"/>
      <c r="BL286" s="237"/>
      <c r="BM286" s="412"/>
      <c r="BN286" s="412"/>
      <c r="BO286" s="85"/>
      <c r="BP286" s="85"/>
      <c r="BQ286" s="85"/>
      <c r="BR286" s="85"/>
      <c r="BS286" s="237"/>
      <c r="BT286" s="85"/>
      <c r="BU286" s="85"/>
      <c r="BV286" s="85"/>
      <c r="BW286" s="85"/>
      <c r="BX286" s="85"/>
      <c r="BY286" s="85"/>
      <c r="BZ286" s="85" t="str">
        <f t="shared" si="156"/>
        <v/>
      </c>
      <c r="CA286" s="85"/>
      <c r="CB286" s="85"/>
      <c r="CC286" s="85" t="str">
        <f t="shared" si="157"/>
        <v/>
      </c>
      <c r="CD286" s="85"/>
      <c r="CE286" s="85" t="str">
        <f t="shared" si="158"/>
        <v/>
      </c>
      <c r="CF286" s="85"/>
      <c r="CG286" s="85" t="str">
        <f t="shared" si="159"/>
        <v/>
      </c>
      <c r="CH286" s="271"/>
      <c r="CI286" s="85" t="str">
        <f t="shared" si="160"/>
        <v/>
      </c>
      <c r="CJ286" s="85" t="str">
        <f t="shared" si="161"/>
        <v/>
      </c>
      <c r="CK286" s="85" t="str">
        <f t="shared" si="162"/>
        <v/>
      </c>
      <c r="CL286" s="85"/>
      <c r="CM286" s="85" t="str">
        <f t="shared" si="163"/>
        <v/>
      </c>
      <c r="CN286" s="238"/>
      <c r="CO286" s="238" t="s">
        <v>5304</v>
      </c>
      <c r="CP286" s="112"/>
      <c r="CQ286" s="112"/>
      <c r="CR286" s="133" t="str">
        <f t="shared" ca="1" si="164"/>
        <v/>
      </c>
      <c r="CS286" s="112"/>
      <c r="CT286" s="112"/>
      <c r="CU286" s="112"/>
      <c r="CV286" s="119"/>
    </row>
    <row r="287" spans="1:100" collapsed="1" x14ac:dyDescent="0.2">
      <c r="A287" s="237"/>
      <c r="B287" s="237"/>
      <c r="C287" s="89" t="str">
        <f t="shared" si="136"/>
        <v/>
      </c>
      <c r="D287" s="85"/>
      <c r="E287" s="85"/>
      <c r="F287" s="237"/>
      <c r="G287" s="237"/>
      <c r="H287" s="237"/>
      <c r="I287" s="237"/>
      <c r="J287" s="89" t="str">
        <f t="shared" si="137"/>
        <v/>
      </c>
      <c r="K287" s="85"/>
      <c r="L287" s="85"/>
      <c r="M287" s="85" t="str">
        <f t="shared" si="138"/>
        <v/>
      </c>
      <c r="N287" s="86"/>
      <c r="O287" s="89" t="str">
        <f t="shared" si="139"/>
        <v/>
      </c>
      <c r="P287" s="237"/>
      <c r="Q287" s="89" t="str">
        <f t="shared" si="140"/>
        <v/>
      </c>
      <c r="R287" s="237"/>
      <c r="S287" s="89" t="str">
        <f t="shared" si="141"/>
        <v/>
      </c>
      <c r="T287" s="85"/>
      <c r="U287" s="89" t="str">
        <f t="shared" si="142"/>
        <v/>
      </c>
      <c r="V287" s="409" t="str">
        <f t="shared" si="143"/>
        <v/>
      </c>
      <c r="W287" s="85"/>
      <c r="X287" s="89" t="str">
        <f t="shared" si="144"/>
        <v/>
      </c>
      <c r="Y287" s="237"/>
      <c r="Z287" s="89" t="str">
        <f t="shared" si="145"/>
        <v/>
      </c>
      <c r="AA287" s="237"/>
      <c r="AB287" s="85"/>
      <c r="AC287" s="85"/>
      <c r="AD287" s="237"/>
      <c r="AE287" s="89" t="str">
        <f t="shared" si="146"/>
        <v/>
      </c>
      <c r="AF287" s="85"/>
      <c r="AG287" s="85" t="str">
        <f t="shared" si="147"/>
        <v/>
      </c>
      <c r="AH287" s="237"/>
      <c r="AI287" s="237" t="str">
        <f t="shared" si="148"/>
        <v/>
      </c>
      <c r="AJ287" s="237"/>
      <c r="AK287" s="237"/>
      <c r="AL287" s="237" t="str">
        <f t="shared" si="149"/>
        <v/>
      </c>
      <c r="AM287" s="271"/>
      <c r="AN287" s="237"/>
      <c r="AO287" s="89" t="str">
        <f t="shared" si="150"/>
        <v/>
      </c>
      <c r="AP287" s="85"/>
      <c r="AQ287" s="85"/>
      <c r="AR287" s="410"/>
      <c r="AS287" s="237"/>
      <c r="AT287" s="89" t="str">
        <f t="shared" si="151"/>
        <v/>
      </c>
      <c r="AU287" s="85"/>
      <c r="AV287" s="85"/>
      <c r="AW287" s="411"/>
      <c r="AX287" s="237"/>
      <c r="AY287" s="237" t="str">
        <f t="shared" si="152"/>
        <v/>
      </c>
      <c r="AZ287" s="237"/>
      <c r="BA287" s="89" t="str">
        <f t="shared" si="153"/>
        <v/>
      </c>
      <c r="BB287" s="85"/>
      <c r="BC287" s="237"/>
      <c r="BD287" s="89" t="str">
        <f t="shared" si="154"/>
        <v/>
      </c>
      <c r="BE287" s="85"/>
      <c r="BF287" s="237" t="str">
        <f t="shared" si="155"/>
        <v/>
      </c>
      <c r="BG287" s="85"/>
      <c r="BH287" s="85"/>
      <c r="BI287" s="85"/>
      <c r="BJ287" s="85"/>
      <c r="BK287" s="237"/>
      <c r="BL287" s="237"/>
      <c r="BM287" s="412"/>
      <c r="BN287" s="412"/>
      <c r="BO287" s="85"/>
      <c r="BP287" s="85"/>
      <c r="BQ287" s="85"/>
      <c r="BR287" s="85"/>
      <c r="BS287" s="237"/>
      <c r="BT287" s="85"/>
      <c r="BU287" s="85"/>
      <c r="BV287" s="85"/>
      <c r="BW287" s="85"/>
      <c r="BX287" s="85"/>
      <c r="BY287" s="85"/>
      <c r="BZ287" s="85" t="str">
        <f t="shared" si="156"/>
        <v/>
      </c>
      <c r="CA287" s="85"/>
      <c r="CB287" s="85"/>
      <c r="CC287" s="85" t="str">
        <f t="shared" si="157"/>
        <v/>
      </c>
      <c r="CD287" s="85"/>
      <c r="CE287" s="85" t="str">
        <f t="shared" si="158"/>
        <v/>
      </c>
      <c r="CF287" s="85"/>
      <c r="CG287" s="85" t="str">
        <f t="shared" si="159"/>
        <v/>
      </c>
      <c r="CH287" s="271"/>
      <c r="CI287" s="85" t="str">
        <f t="shared" si="160"/>
        <v/>
      </c>
      <c r="CJ287" s="85" t="str">
        <f t="shared" si="161"/>
        <v/>
      </c>
      <c r="CK287" s="85" t="str">
        <f t="shared" si="162"/>
        <v/>
      </c>
      <c r="CL287" s="85"/>
      <c r="CM287" s="85" t="str">
        <f t="shared" si="163"/>
        <v/>
      </c>
      <c r="CN287" s="238"/>
      <c r="CO287" s="238" t="s">
        <v>5304</v>
      </c>
      <c r="CP287" s="112"/>
      <c r="CQ287" s="112"/>
      <c r="CR287" s="133" t="str">
        <f t="shared" ca="1" si="164"/>
        <v/>
      </c>
      <c r="CS287" s="112"/>
      <c r="CT287" s="112"/>
      <c r="CU287" s="112"/>
      <c r="CV287" s="119"/>
    </row>
    <row r="288" spans="1:100" collapsed="1" x14ac:dyDescent="0.2">
      <c r="A288" s="237"/>
      <c r="B288" s="237"/>
      <c r="C288" s="89" t="str">
        <f t="shared" si="136"/>
        <v/>
      </c>
      <c r="D288" s="85"/>
      <c r="E288" s="85"/>
      <c r="F288" s="237"/>
      <c r="G288" s="237"/>
      <c r="H288" s="237"/>
      <c r="I288" s="237"/>
      <c r="J288" s="89" t="str">
        <f t="shared" si="137"/>
        <v/>
      </c>
      <c r="K288" s="85"/>
      <c r="L288" s="85"/>
      <c r="M288" s="85" t="str">
        <f t="shared" si="138"/>
        <v/>
      </c>
      <c r="N288" s="86"/>
      <c r="O288" s="89" t="str">
        <f t="shared" si="139"/>
        <v/>
      </c>
      <c r="P288" s="237"/>
      <c r="Q288" s="89" t="str">
        <f t="shared" si="140"/>
        <v/>
      </c>
      <c r="R288" s="237"/>
      <c r="S288" s="89" t="str">
        <f t="shared" si="141"/>
        <v/>
      </c>
      <c r="T288" s="85"/>
      <c r="U288" s="89" t="str">
        <f t="shared" si="142"/>
        <v/>
      </c>
      <c r="V288" s="409" t="str">
        <f t="shared" si="143"/>
        <v/>
      </c>
      <c r="W288" s="85"/>
      <c r="X288" s="89" t="str">
        <f t="shared" si="144"/>
        <v/>
      </c>
      <c r="Y288" s="237"/>
      <c r="Z288" s="89" t="str">
        <f t="shared" si="145"/>
        <v/>
      </c>
      <c r="AA288" s="237"/>
      <c r="AB288" s="85"/>
      <c r="AC288" s="85"/>
      <c r="AD288" s="237"/>
      <c r="AE288" s="89" t="str">
        <f t="shared" si="146"/>
        <v/>
      </c>
      <c r="AF288" s="85"/>
      <c r="AG288" s="85" t="str">
        <f t="shared" si="147"/>
        <v/>
      </c>
      <c r="AH288" s="237"/>
      <c r="AI288" s="237" t="str">
        <f t="shared" si="148"/>
        <v/>
      </c>
      <c r="AJ288" s="237"/>
      <c r="AK288" s="237"/>
      <c r="AL288" s="237" t="str">
        <f t="shared" si="149"/>
        <v/>
      </c>
      <c r="AM288" s="271"/>
      <c r="AN288" s="237"/>
      <c r="AO288" s="89" t="str">
        <f t="shared" si="150"/>
        <v/>
      </c>
      <c r="AP288" s="85"/>
      <c r="AQ288" s="85"/>
      <c r="AR288" s="410"/>
      <c r="AS288" s="237"/>
      <c r="AT288" s="89" t="str">
        <f t="shared" si="151"/>
        <v/>
      </c>
      <c r="AU288" s="85"/>
      <c r="AV288" s="85"/>
      <c r="AW288" s="411"/>
      <c r="AX288" s="237"/>
      <c r="AY288" s="237" t="str">
        <f t="shared" si="152"/>
        <v/>
      </c>
      <c r="AZ288" s="237"/>
      <c r="BA288" s="89" t="str">
        <f t="shared" si="153"/>
        <v/>
      </c>
      <c r="BB288" s="85"/>
      <c r="BC288" s="237"/>
      <c r="BD288" s="89" t="str">
        <f t="shared" si="154"/>
        <v/>
      </c>
      <c r="BE288" s="85"/>
      <c r="BF288" s="237" t="str">
        <f t="shared" si="155"/>
        <v/>
      </c>
      <c r="BG288" s="85"/>
      <c r="BH288" s="85"/>
      <c r="BI288" s="85"/>
      <c r="BJ288" s="85"/>
      <c r="BK288" s="237"/>
      <c r="BL288" s="237"/>
      <c r="BM288" s="412"/>
      <c r="BN288" s="412"/>
      <c r="BO288" s="85"/>
      <c r="BP288" s="85"/>
      <c r="BQ288" s="85"/>
      <c r="BR288" s="85"/>
      <c r="BS288" s="237"/>
      <c r="BT288" s="85"/>
      <c r="BU288" s="85"/>
      <c r="BV288" s="85"/>
      <c r="BW288" s="85"/>
      <c r="BX288" s="85"/>
      <c r="BY288" s="85"/>
      <c r="BZ288" s="85" t="str">
        <f t="shared" si="156"/>
        <v/>
      </c>
      <c r="CA288" s="85"/>
      <c r="CB288" s="85"/>
      <c r="CC288" s="85" t="str">
        <f t="shared" si="157"/>
        <v/>
      </c>
      <c r="CD288" s="85"/>
      <c r="CE288" s="85" t="str">
        <f t="shared" si="158"/>
        <v/>
      </c>
      <c r="CF288" s="85"/>
      <c r="CG288" s="85" t="str">
        <f t="shared" si="159"/>
        <v/>
      </c>
      <c r="CH288" s="271"/>
      <c r="CI288" s="85" t="str">
        <f t="shared" si="160"/>
        <v/>
      </c>
      <c r="CJ288" s="85" t="str">
        <f t="shared" si="161"/>
        <v/>
      </c>
      <c r="CK288" s="85" t="str">
        <f t="shared" si="162"/>
        <v/>
      </c>
      <c r="CL288" s="85"/>
      <c r="CM288" s="85" t="str">
        <f t="shared" si="163"/>
        <v/>
      </c>
      <c r="CN288" s="238"/>
      <c r="CO288" s="238" t="s">
        <v>5304</v>
      </c>
      <c r="CP288" s="112"/>
      <c r="CQ288" s="112"/>
      <c r="CR288" s="133" t="str">
        <f t="shared" ca="1" si="164"/>
        <v/>
      </c>
      <c r="CS288" s="112"/>
      <c r="CT288" s="112"/>
      <c r="CU288" s="112"/>
      <c r="CV288" s="119"/>
    </row>
    <row r="289" spans="1:100" collapsed="1" x14ac:dyDescent="0.2">
      <c r="A289" s="237"/>
      <c r="B289" s="237"/>
      <c r="C289" s="89" t="str">
        <f t="shared" si="136"/>
        <v/>
      </c>
      <c r="D289" s="85"/>
      <c r="E289" s="85"/>
      <c r="F289" s="237"/>
      <c r="G289" s="237"/>
      <c r="H289" s="237"/>
      <c r="I289" s="237"/>
      <c r="J289" s="89" t="str">
        <f t="shared" si="137"/>
        <v/>
      </c>
      <c r="K289" s="85"/>
      <c r="L289" s="85"/>
      <c r="M289" s="85" t="str">
        <f t="shared" si="138"/>
        <v/>
      </c>
      <c r="N289" s="86"/>
      <c r="O289" s="89" t="str">
        <f t="shared" si="139"/>
        <v/>
      </c>
      <c r="P289" s="237"/>
      <c r="Q289" s="89" t="str">
        <f t="shared" si="140"/>
        <v/>
      </c>
      <c r="R289" s="237"/>
      <c r="S289" s="89" t="str">
        <f t="shared" si="141"/>
        <v/>
      </c>
      <c r="T289" s="85"/>
      <c r="U289" s="89" t="str">
        <f t="shared" si="142"/>
        <v/>
      </c>
      <c r="V289" s="409" t="str">
        <f t="shared" si="143"/>
        <v/>
      </c>
      <c r="W289" s="85"/>
      <c r="X289" s="89" t="str">
        <f t="shared" si="144"/>
        <v/>
      </c>
      <c r="Y289" s="237"/>
      <c r="Z289" s="89" t="str">
        <f t="shared" si="145"/>
        <v/>
      </c>
      <c r="AA289" s="237"/>
      <c r="AB289" s="85"/>
      <c r="AC289" s="85"/>
      <c r="AD289" s="237"/>
      <c r="AE289" s="89" t="str">
        <f t="shared" si="146"/>
        <v/>
      </c>
      <c r="AF289" s="85"/>
      <c r="AG289" s="85" t="str">
        <f t="shared" si="147"/>
        <v/>
      </c>
      <c r="AH289" s="237"/>
      <c r="AI289" s="237" t="str">
        <f t="shared" si="148"/>
        <v/>
      </c>
      <c r="AJ289" s="237"/>
      <c r="AK289" s="237"/>
      <c r="AL289" s="237" t="str">
        <f t="shared" si="149"/>
        <v/>
      </c>
      <c r="AM289" s="271"/>
      <c r="AN289" s="237"/>
      <c r="AO289" s="89" t="str">
        <f t="shared" si="150"/>
        <v/>
      </c>
      <c r="AP289" s="85"/>
      <c r="AQ289" s="85"/>
      <c r="AR289" s="410"/>
      <c r="AS289" s="237"/>
      <c r="AT289" s="89" t="str">
        <f t="shared" si="151"/>
        <v/>
      </c>
      <c r="AU289" s="85"/>
      <c r="AV289" s="85"/>
      <c r="AW289" s="411"/>
      <c r="AX289" s="237"/>
      <c r="AY289" s="237" t="str">
        <f t="shared" si="152"/>
        <v/>
      </c>
      <c r="AZ289" s="237"/>
      <c r="BA289" s="89" t="str">
        <f t="shared" si="153"/>
        <v/>
      </c>
      <c r="BB289" s="85"/>
      <c r="BC289" s="237"/>
      <c r="BD289" s="89" t="str">
        <f t="shared" si="154"/>
        <v/>
      </c>
      <c r="BE289" s="85"/>
      <c r="BF289" s="237" t="str">
        <f t="shared" si="155"/>
        <v/>
      </c>
      <c r="BG289" s="85"/>
      <c r="BH289" s="85"/>
      <c r="BI289" s="85"/>
      <c r="BJ289" s="85"/>
      <c r="BK289" s="237"/>
      <c r="BL289" s="237"/>
      <c r="BM289" s="412"/>
      <c r="BN289" s="412"/>
      <c r="BO289" s="85"/>
      <c r="BP289" s="85"/>
      <c r="BQ289" s="85"/>
      <c r="BR289" s="85"/>
      <c r="BS289" s="237"/>
      <c r="BT289" s="85"/>
      <c r="BU289" s="85"/>
      <c r="BV289" s="85"/>
      <c r="BW289" s="85"/>
      <c r="BX289" s="85"/>
      <c r="BY289" s="85"/>
      <c r="BZ289" s="85" t="str">
        <f t="shared" si="156"/>
        <v/>
      </c>
      <c r="CA289" s="85"/>
      <c r="CB289" s="85"/>
      <c r="CC289" s="85" t="str">
        <f t="shared" si="157"/>
        <v/>
      </c>
      <c r="CD289" s="85"/>
      <c r="CE289" s="85" t="str">
        <f t="shared" si="158"/>
        <v/>
      </c>
      <c r="CF289" s="85"/>
      <c r="CG289" s="85" t="str">
        <f t="shared" si="159"/>
        <v/>
      </c>
      <c r="CH289" s="271"/>
      <c r="CI289" s="85" t="str">
        <f t="shared" si="160"/>
        <v/>
      </c>
      <c r="CJ289" s="85" t="str">
        <f t="shared" si="161"/>
        <v/>
      </c>
      <c r="CK289" s="85" t="str">
        <f t="shared" si="162"/>
        <v/>
      </c>
      <c r="CL289" s="85"/>
      <c r="CM289" s="85" t="str">
        <f t="shared" si="163"/>
        <v/>
      </c>
      <c r="CN289" s="238"/>
      <c r="CO289" s="238" t="s">
        <v>5304</v>
      </c>
      <c r="CP289" s="112"/>
      <c r="CQ289" s="112"/>
      <c r="CR289" s="133" t="str">
        <f t="shared" ca="1" si="164"/>
        <v/>
      </c>
      <c r="CS289" s="112"/>
      <c r="CT289" s="112"/>
      <c r="CU289" s="112"/>
      <c r="CV289" s="119"/>
    </row>
    <row r="290" spans="1:100" collapsed="1" x14ac:dyDescent="0.2">
      <c r="A290" s="237"/>
      <c r="B290" s="237"/>
      <c r="C290" s="89" t="str">
        <f t="shared" si="136"/>
        <v/>
      </c>
      <c r="D290" s="85"/>
      <c r="E290" s="85"/>
      <c r="F290" s="237"/>
      <c r="G290" s="237"/>
      <c r="H290" s="237"/>
      <c r="I290" s="237"/>
      <c r="J290" s="89" t="str">
        <f t="shared" si="137"/>
        <v/>
      </c>
      <c r="K290" s="85"/>
      <c r="L290" s="85"/>
      <c r="M290" s="85" t="str">
        <f t="shared" si="138"/>
        <v/>
      </c>
      <c r="N290" s="86"/>
      <c r="O290" s="89" t="str">
        <f t="shared" si="139"/>
        <v/>
      </c>
      <c r="P290" s="237"/>
      <c r="Q290" s="89" t="str">
        <f t="shared" si="140"/>
        <v/>
      </c>
      <c r="R290" s="237"/>
      <c r="S290" s="89" t="str">
        <f t="shared" si="141"/>
        <v/>
      </c>
      <c r="T290" s="85"/>
      <c r="U290" s="89" t="str">
        <f t="shared" si="142"/>
        <v/>
      </c>
      <c r="V290" s="409" t="str">
        <f t="shared" si="143"/>
        <v/>
      </c>
      <c r="W290" s="85"/>
      <c r="X290" s="89" t="str">
        <f t="shared" si="144"/>
        <v/>
      </c>
      <c r="Y290" s="237"/>
      <c r="Z290" s="89" t="str">
        <f t="shared" si="145"/>
        <v/>
      </c>
      <c r="AA290" s="237"/>
      <c r="AB290" s="85"/>
      <c r="AC290" s="85"/>
      <c r="AD290" s="237"/>
      <c r="AE290" s="89" t="str">
        <f t="shared" si="146"/>
        <v/>
      </c>
      <c r="AF290" s="85"/>
      <c r="AG290" s="85" t="str">
        <f t="shared" si="147"/>
        <v/>
      </c>
      <c r="AH290" s="237"/>
      <c r="AI290" s="237" t="str">
        <f t="shared" si="148"/>
        <v/>
      </c>
      <c r="AJ290" s="237"/>
      <c r="AK290" s="237"/>
      <c r="AL290" s="237" t="str">
        <f t="shared" si="149"/>
        <v/>
      </c>
      <c r="AM290" s="271"/>
      <c r="AN290" s="237"/>
      <c r="AO290" s="89" t="str">
        <f t="shared" si="150"/>
        <v/>
      </c>
      <c r="AP290" s="85"/>
      <c r="AQ290" s="85"/>
      <c r="AR290" s="410"/>
      <c r="AS290" s="237"/>
      <c r="AT290" s="89" t="str">
        <f t="shared" si="151"/>
        <v/>
      </c>
      <c r="AU290" s="85"/>
      <c r="AV290" s="85"/>
      <c r="AW290" s="411"/>
      <c r="AX290" s="237"/>
      <c r="AY290" s="237" t="str">
        <f t="shared" si="152"/>
        <v/>
      </c>
      <c r="AZ290" s="237"/>
      <c r="BA290" s="89" t="str">
        <f t="shared" si="153"/>
        <v/>
      </c>
      <c r="BB290" s="85"/>
      <c r="BC290" s="237"/>
      <c r="BD290" s="89" t="str">
        <f t="shared" si="154"/>
        <v/>
      </c>
      <c r="BE290" s="85"/>
      <c r="BF290" s="237" t="str">
        <f t="shared" si="155"/>
        <v/>
      </c>
      <c r="BG290" s="85"/>
      <c r="BH290" s="85"/>
      <c r="BI290" s="85"/>
      <c r="BJ290" s="85"/>
      <c r="BK290" s="237"/>
      <c r="BL290" s="237"/>
      <c r="BM290" s="412"/>
      <c r="BN290" s="412"/>
      <c r="BO290" s="85"/>
      <c r="BP290" s="85"/>
      <c r="BQ290" s="85"/>
      <c r="BR290" s="85"/>
      <c r="BS290" s="237"/>
      <c r="BT290" s="85"/>
      <c r="BU290" s="85"/>
      <c r="BV290" s="85"/>
      <c r="BW290" s="85"/>
      <c r="BX290" s="85"/>
      <c r="BY290" s="85"/>
      <c r="BZ290" s="85" t="str">
        <f t="shared" si="156"/>
        <v/>
      </c>
      <c r="CA290" s="85"/>
      <c r="CB290" s="85"/>
      <c r="CC290" s="85" t="str">
        <f t="shared" si="157"/>
        <v/>
      </c>
      <c r="CD290" s="85"/>
      <c r="CE290" s="85" t="str">
        <f t="shared" si="158"/>
        <v/>
      </c>
      <c r="CF290" s="85"/>
      <c r="CG290" s="85" t="str">
        <f t="shared" si="159"/>
        <v/>
      </c>
      <c r="CH290" s="271"/>
      <c r="CI290" s="85" t="str">
        <f t="shared" si="160"/>
        <v/>
      </c>
      <c r="CJ290" s="85" t="str">
        <f t="shared" si="161"/>
        <v/>
      </c>
      <c r="CK290" s="85" t="str">
        <f t="shared" si="162"/>
        <v/>
      </c>
      <c r="CL290" s="85"/>
      <c r="CM290" s="85" t="str">
        <f t="shared" si="163"/>
        <v/>
      </c>
      <c r="CN290" s="238"/>
      <c r="CO290" s="238" t="s">
        <v>5304</v>
      </c>
      <c r="CP290" s="112"/>
      <c r="CQ290" s="112"/>
      <c r="CR290" s="133" t="str">
        <f t="shared" ca="1" si="164"/>
        <v/>
      </c>
      <c r="CS290" s="112"/>
      <c r="CT290" s="112"/>
      <c r="CU290" s="112"/>
      <c r="CV290" s="119"/>
    </row>
    <row r="291" spans="1:100" collapsed="1" x14ac:dyDescent="0.2">
      <c r="A291" s="237"/>
      <c r="B291" s="237"/>
      <c r="C291" s="89" t="str">
        <f t="shared" si="136"/>
        <v/>
      </c>
      <c r="D291" s="85"/>
      <c r="E291" s="85"/>
      <c r="F291" s="237"/>
      <c r="G291" s="237"/>
      <c r="H291" s="237"/>
      <c r="I291" s="237"/>
      <c r="J291" s="89" t="str">
        <f t="shared" si="137"/>
        <v/>
      </c>
      <c r="K291" s="85"/>
      <c r="L291" s="85"/>
      <c r="M291" s="85" t="str">
        <f t="shared" si="138"/>
        <v/>
      </c>
      <c r="N291" s="86"/>
      <c r="O291" s="89" t="str">
        <f t="shared" si="139"/>
        <v/>
      </c>
      <c r="P291" s="237"/>
      <c r="Q291" s="89" t="str">
        <f t="shared" si="140"/>
        <v/>
      </c>
      <c r="R291" s="237"/>
      <c r="S291" s="89" t="str">
        <f t="shared" si="141"/>
        <v/>
      </c>
      <c r="T291" s="85"/>
      <c r="U291" s="89" t="str">
        <f t="shared" si="142"/>
        <v/>
      </c>
      <c r="V291" s="409" t="str">
        <f t="shared" si="143"/>
        <v/>
      </c>
      <c r="W291" s="85"/>
      <c r="X291" s="89" t="str">
        <f t="shared" si="144"/>
        <v/>
      </c>
      <c r="Y291" s="237"/>
      <c r="Z291" s="89" t="str">
        <f t="shared" si="145"/>
        <v/>
      </c>
      <c r="AA291" s="237"/>
      <c r="AB291" s="85"/>
      <c r="AC291" s="85"/>
      <c r="AD291" s="237"/>
      <c r="AE291" s="89" t="str">
        <f t="shared" si="146"/>
        <v/>
      </c>
      <c r="AF291" s="85"/>
      <c r="AG291" s="85" t="str">
        <f t="shared" si="147"/>
        <v/>
      </c>
      <c r="AH291" s="237"/>
      <c r="AI291" s="237" t="str">
        <f t="shared" si="148"/>
        <v/>
      </c>
      <c r="AJ291" s="237"/>
      <c r="AK291" s="237"/>
      <c r="AL291" s="237" t="str">
        <f t="shared" si="149"/>
        <v/>
      </c>
      <c r="AM291" s="271"/>
      <c r="AN291" s="237"/>
      <c r="AO291" s="89" t="str">
        <f t="shared" si="150"/>
        <v/>
      </c>
      <c r="AP291" s="85"/>
      <c r="AQ291" s="85"/>
      <c r="AR291" s="410"/>
      <c r="AS291" s="237"/>
      <c r="AT291" s="89" t="str">
        <f t="shared" si="151"/>
        <v/>
      </c>
      <c r="AU291" s="85"/>
      <c r="AV291" s="85"/>
      <c r="AW291" s="411"/>
      <c r="AX291" s="237"/>
      <c r="AY291" s="237" t="str">
        <f t="shared" si="152"/>
        <v/>
      </c>
      <c r="AZ291" s="237"/>
      <c r="BA291" s="89" t="str">
        <f t="shared" si="153"/>
        <v/>
      </c>
      <c r="BB291" s="85"/>
      <c r="BC291" s="237"/>
      <c r="BD291" s="89" t="str">
        <f t="shared" si="154"/>
        <v/>
      </c>
      <c r="BE291" s="85"/>
      <c r="BF291" s="237" t="str">
        <f t="shared" si="155"/>
        <v/>
      </c>
      <c r="BG291" s="85"/>
      <c r="BH291" s="85"/>
      <c r="BI291" s="85"/>
      <c r="BJ291" s="85"/>
      <c r="BK291" s="237"/>
      <c r="BL291" s="237"/>
      <c r="BM291" s="412"/>
      <c r="BN291" s="412"/>
      <c r="BO291" s="85"/>
      <c r="BP291" s="85"/>
      <c r="BQ291" s="85"/>
      <c r="BR291" s="85"/>
      <c r="BS291" s="237"/>
      <c r="BT291" s="85"/>
      <c r="BU291" s="85"/>
      <c r="BV291" s="85"/>
      <c r="BW291" s="85"/>
      <c r="BX291" s="85"/>
      <c r="BY291" s="85"/>
      <c r="BZ291" s="85" t="str">
        <f t="shared" si="156"/>
        <v/>
      </c>
      <c r="CA291" s="85"/>
      <c r="CB291" s="85"/>
      <c r="CC291" s="85" t="str">
        <f t="shared" si="157"/>
        <v/>
      </c>
      <c r="CD291" s="85"/>
      <c r="CE291" s="85" t="str">
        <f t="shared" si="158"/>
        <v/>
      </c>
      <c r="CF291" s="85"/>
      <c r="CG291" s="85" t="str">
        <f t="shared" si="159"/>
        <v/>
      </c>
      <c r="CH291" s="271"/>
      <c r="CI291" s="85" t="str">
        <f t="shared" si="160"/>
        <v/>
      </c>
      <c r="CJ291" s="85" t="str">
        <f t="shared" si="161"/>
        <v/>
      </c>
      <c r="CK291" s="85" t="str">
        <f t="shared" si="162"/>
        <v/>
      </c>
      <c r="CL291" s="85"/>
      <c r="CM291" s="85" t="str">
        <f t="shared" si="163"/>
        <v/>
      </c>
      <c r="CN291" s="238"/>
      <c r="CO291" s="238" t="s">
        <v>5304</v>
      </c>
      <c r="CP291" s="112"/>
      <c r="CQ291" s="112"/>
      <c r="CR291" s="133" t="str">
        <f t="shared" ca="1" si="164"/>
        <v/>
      </c>
      <c r="CS291" s="112"/>
      <c r="CT291" s="112"/>
      <c r="CU291" s="112"/>
      <c r="CV291" s="119"/>
    </row>
    <row r="292" spans="1:100" collapsed="1" x14ac:dyDescent="0.2">
      <c r="A292" s="237"/>
      <c r="B292" s="237"/>
      <c r="C292" s="89" t="str">
        <f t="shared" si="136"/>
        <v/>
      </c>
      <c r="D292" s="85"/>
      <c r="E292" s="85"/>
      <c r="F292" s="237"/>
      <c r="G292" s="237"/>
      <c r="H292" s="237"/>
      <c r="I292" s="237"/>
      <c r="J292" s="89" t="str">
        <f t="shared" si="137"/>
        <v/>
      </c>
      <c r="K292" s="85"/>
      <c r="L292" s="85"/>
      <c r="M292" s="85" t="str">
        <f t="shared" si="138"/>
        <v/>
      </c>
      <c r="N292" s="86"/>
      <c r="O292" s="89" t="str">
        <f t="shared" si="139"/>
        <v/>
      </c>
      <c r="P292" s="237"/>
      <c r="Q292" s="89" t="str">
        <f t="shared" si="140"/>
        <v/>
      </c>
      <c r="R292" s="237"/>
      <c r="S292" s="89" t="str">
        <f t="shared" si="141"/>
        <v/>
      </c>
      <c r="T292" s="85"/>
      <c r="U292" s="89" t="str">
        <f t="shared" si="142"/>
        <v/>
      </c>
      <c r="V292" s="409" t="str">
        <f t="shared" si="143"/>
        <v/>
      </c>
      <c r="W292" s="85"/>
      <c r="X292" s="89" t="str">
        <f t="shared" si="144"/>
        <v/>
      </c>
      <c r="Y292" s="237"/>
      <c r="Z292" s="89" t="str">
        <f t="shared" si="145"/>
        <v/>
      </c>
      <c r="AA292" s="237"/>
      <c r="AB292" s="85"/>
      <c r="AC292" s="85"/>
      <c r="AD292" s="237"/>
      <c r="AE292" s="89" t="str">
        <f t="shared" si="146"/>
        <v/>
      </c>
      <c r="AF292" s="85"/>
      <c r="AG292" s="85" t="str">
        <f t="shared" si="147"/>
        <v/>
      </c>
      <c r="AH292" s="237"/>
      <c r="AI292" s="237" t="str">
        <f t="shared" si="148"/>
        <v/>
      </c>
      <c r="AJ292" s="237"/>
      <c r="AK292" s="237"/>
      <c r="AL292" s="237" t="str">
        <f t="shared" si="149"/>
        <v/>
      </c>
      <c r="AM292" s="271"/>
      <c r="AN292" s="237"/>
      <c r="AO292" s="89" t="str">
        <f t="shared" si="150"/>
        <v/>
      </c>
      <c r="AP292" s="85"/>
      <c r="AQ292" s="85"/>
      <c r="AR292" s="410"/>
      <c r="AS292" s="237"/>
      <c r="AT292" s="89" t="str">
        <f t="shared" si="151"/>
        <v/>
      </c>
      <c r="AU292" s="85"/>
      <c r="AV292" s="85"/>
      <c r="AW292" s="411"/>
      <c r="AX292" s="237"/>
      <c r="AY292" s="237" t="str">
        <f t="shared" si="152"/>
        <v/>
      </c>
      <c r="AZ292" s="237"/>
      <c r="BA292" s="89" t="str">
        <f t="shared" si="153"/>
        <v/>
      </c>
      <c r="BB292" s="85"/>
      <c r="BC292" s="237"/>
      <c r="BD292" s="89" t="str">
        <f t="shared" si="154"/>
        <v/>
      </c>
      <c r="BE292" s="85"/>
      <c r="BF292" s="237" t="str">
        <f t="shared" si="155"/>
        <v/>
      </c>
      <c r="BG292" s="85"/>
      <c r="BH292" s="85"/>
      <c r="BI292" s="85"/>
      <c r="BJ292" s="85"/>
      <c r="BK292" s="237"/>
      <c r="BL292" s="237"/>
      <c r="BM292" s="412"/>
      <c r="BN292" s="412"/>
      <c r="BO292" s="85"/>
      <c r="BP292" s="85"/>
      <c r="BQ292" s="85"/>
      <c r="BR292" s="85"/>
      <c r="BS292" s="237"/>
      <c r="BT292" s="85"/>
      <c r="BU292" s="85"/>
      <c r="BV292" s="85"/>
      <c r="BW292" s="85"/>
      <c r="BX292" s="85"/>
      <c r="BY292" s="85"/>
      <c r="BZ292" s="85" t="str">
        <f t="shared" si="156"/>
        <v/>
      </c>
      <c r="CA292" s="85"/>
      <c r="CB292" s="85"/>
      <c r="CC292" s="85" t="str">
        <f t="shared" si="157"/>
        <v/>
      </c>
      <c r="CD292" s="85"/>
      <c r="CE292" s="85" t="str">
        <f t="shared" si="158"/>
        <v/>
      </c>
      <c r="CF292" s="85"/>
      <c r="CG292" s="85" t="str">
        <f t="shared" si="159"/>
        <v/>
      </c>
      <c r="CH292" s="271"/>
      <c r="CI292" s="85" t="str">
        <f t="shared" si="160"/>
        <v/>
      </c>
      <c r="CJ292" s="85" t="str">
        <f t="shared" si="161"/>
        <v/>
      </c>
      <c r="CK292" s="85" t="str">
        <f t="shared" si="162"/>
        <v/>
      </c>
      <c r="CL292" s="85"/>
      <c r="CM292" s="85" t="str">
        <f t="shared" si="163"/>
        <v/>
      </c>
      <c r="CN292" s="238"/>
      <c r="CO292" s="238" t="s">
        <v>5304</v>
      </c>
      <c r="CP292" s="112"/>
      <c r="CQ292" s="112"/>
      <c r="CR292" s="133" t="str">
        <f t="shared" ca="1" si="164"/>
        <v/>
      </c>
      <c r="CS292" s="112"/>
      <c r="CT292" s="112"/>
      <c r="CU292" s="112"/>
      <c r="CV292" s="119"/>
    </row>
    <row r="293" spans="1:100" collapsed="1" x14ac:dyDescent="0.2">
      <c r="A293" s="237"/>
      <c r="B293" s="237"/>
      <c r="C293" s="89" t="str">
        <f t="shared" si="136"/>
        <v/>
      </c>
      <c r="D293" s="85"/>
      <c r="E293" s="85"/>
      <c r="F293" s="237"/>
      <c r="G293" s="237"/>
      <c r="H293" s="237"/>
      <c r="I293" s="237"/>
      <c r="J293" s="89" t="str">
        <f t="shared" si="137"/>
        <v/>
      </c>
      <c r="K293" s="85"/>
      <c r="L293" s="85"/>
      <c r="M293" s="85" t="str">
        <f t="shared" si="138"/>
        <v/>
      </c>
      <c r="N293" s="86"/>
      <c r="O293" s="89" t="str">
        <f t="shared" si="139"/>
        <v/>
      </c>
      <c r="P293" s="237"/>
      <c r="Q293" s="89" t="str">
        <f t="shared" si="140"/>
        <v/>
      </c>
      <c r="R293" s="237"/>
      <c r="S293" s="89" t="str">
        <f t="shared" si="141"/>
        <v/>
      </c>
      <c r="T293" s="85"/>
      <c r="U293" s="89" t="str">
        <f t="shared" si="142"/>
        <v/>
      </c>
      <c r="V293" s="409" t="str">
        <f t="shared" si="143"/>
        <v/>
      </c>
      <c r="W293" s="85"/>
      <c r="X293" s="89" t="str">
        <f t="shared" si="144"/>
        <v/>
      </c>
      <c r="Y293" s="237"/>
      <c r="Z293" s="89" t="str">
        <f t="shared" si="145"/>
        <v/>
      </c>
      <c r="AA293" s="237"/>
      <c r="AB293" s="85"/>
      <c r="AC293" s="85"/>
      <c r="AD293" s="237"/>
      <c r="AE293" s="89" t="str">
        <f t="shared" si="146"/>
        <v/>
      </c>
      <c r="AF293" s="85"/>
      <c r="AG293" s="85" t="str">
        <f t="shared" si="147"/>
        <v/>
      </c>
      <c r="AH293" s="237"/>
      <c r="AI293" s="237" t="str">
        <f t="shared" si="148"/>
        <v/>
      </c>
      <c r="AJ293" s="237"/>
      <c r="AK293" s="237"/>
      <c r="AL293" s="237" t="str">
        <f t="shared" si="149"/>
        <v/>
      </c>
      <c r="AM293" s="271"/>
      <c r="AN293" s="237"/>
      <c r="AO293" s="89" t="str">
        <f t="shared" si="150"/>
        <v/>
      </c>
      <c r="AP293" s="85"/>
      <c r="AQ293" s="85"/>
      <c r="AR293" s="410"/>
      <c r="AS293" s="237"/>
      <c r="AT293" s="89" t="str">
        <f t="shared" si="151"/>
        <v/>
      </c>
      <c r="AU293" s="85"/>
      <c r="AV293" s="85"/>
      <c r="AW293" s="411"/>
      <c r="AX293" s="237"/>
      <c r="AY293" s="237" t="str">
        <f t="shared" si="152"/>
        <v/>
      </c>
      <c r="AZ293" s="237"/>
      <c r="BA293" s="89" t="str">
        <f t="shared" si="153"/>
        <v/>
      </c>
      <c r="BB293" s="85"/>
      <c r="BC293" s="237"/>
      <c r="BD293" s="89" t="str">
        <f t="shared" si="154"/>
        <v/>
      </c>
      <c r="BE293" s="85"/>
      <c r="BF293" s="237" t="str">
        <f t="shared" si="155"/>
        <v/>
      </c>
      <c r="BG293" s="85"/>
      <c r="BH293" s="85"/>
      <c r="BI293" s="85"/>
      <c r="BJ293" s="85"/>
      <c r="BK293" s="237"/>
      <c r="BL293" s="237"/>
      <c r="BM293" s="412"/>
      <c r="BN293" s="412"/>
      <c r="BO293" s="85"/>
      <c r="BP293" s="85"/>
      <c r="BQ293" s="85"/>
      <c r="BR293" s="85"/>
      <c r="BS293" s="237"/>
      <c r="BT293" s="85"/>
      <c r="BU293" s="85"/>
      <c r="BV293" s="85"/>
      <c r="BW293" s="85"/>
      <c r="BX293" s="85"/>
      <c r="BY293" s="85"/>
      <c r="BZ293" s="85" t="str">
        <f t="shared" si="156"/>
        <v/>
      </c>
      <c r="CA293" s="85"/>
      <c r="CB293" s="85"/>
      <c r="CC293" s="85" t="str">
        <f t="shared" si="157"/>
        <v/>
      </c>
      <c r="CD293" s="85"/>
      <c r="CE293" s="85" t="str">
        <f t="shared" si="158"/>
        <v/>
      </c>
      <c r="CF293" s="85"/>
      <c r="CG293" s="85" t="str">
        <f t="shared" si="159"/>
        <v/>
      </c>
      <c r="CH293" s="271"/>
      <c r="CI293" s="85" t="str">
        <f t="shared" si="160"/>
        <v/>
      </c>
      <c r="CJ293" s="85" t="str">
        <f t="shared" si="161"/>
        <v/>
      </c>
      <c r="CK293" s="85" t="str">
        <f t="shared" si="162"/>
        <v/>
      </c>
      <c r="CL293" s="85"/>
      <c r="CM293" s="85" t="str">
        <f t="shared" si="163"/>
        <v/>
      </c>
      <c r="CN293" s="238"/>
      <c r="CO293" s="238" t="s">
        <v>5304</v>
      </c>
      <c r="CP293" s="112"/>
      <c r="CQ293" s="112"/>
      <c r="CR293" s="133" t="str">
        <f t="shared" ca="1" si="164"/>
        <v/>
      </c>
      <c r="CS293" s="112"/>
      <c r="CT293" s="112"/>
      <c r="CU293" s="112"/>
      <c r="CV293" s="119"/>
    </row>
    <row r="294" spans="1:100" collapsed="1" x14ac:dyDescent="0.2">
      <c r="A294" s="237"/>
      <c r="B294" s="237"/>
      <c r="C294" s="89" t="str">
        <f t="shared" si="136"/>
        <v/>
      </c>
      <c r="D294" s="85"/>
      <c r="E294" s="85"/>
      <c r="F294" s="237"/>
      <c r="G294" s="237"/>
      <c r="H294" s="237"/>
      <c r="I294" s="237"/>
      <c r="J294" s="89" t="str">
        <f t="shared" si="137"/>
        <v/>
      </c>
      <c r="K294" s="85"/>
      <c r="L294" s="85"/>
      <c r="M294" s="85" t="str">
        <f t="shared" si="138"/>
        <v/>
      </c>
      <c r="N294" s="86"/>
      <c r="O294" s="89" t="str">
        <f t="shared" si="139"/>
        <v/>
      </c>
      <c r="P294" s="237"/>
      <c r="Q294" s="89" t="str">
        <f t="shared" si="140"/>
        <v/>
      </c>
      <c r="R294" s="237"/>
      <c r="S294" s="89" t="str">
        <f t="shared" si="141"/>
        <v/>
      </c>
      <c r="T294" s="85"/>
      <c r="U294" s="89" t="str">
        <f t="shared" si="142"/>
        <v/>
      </c>
      <c r="V294" s="409" t="str">
        <f t="shared" si="143"/>
        <v/>
      </c>
      <c r="W294" s="85"/>
      <c r="X294" s="89" t="str">
        <f t="shared" si="144"/>
        <v/>
      </c>
      <c r="Y294" s="237"/>
      <c r="Z294" s="89" t="str">
        <f t="shared" si="145"/>
        <v/>
      </c>
      <c r="AA294" s="237"/>
      <c r="AB294" s="85"/>
      <c r="AC294" s="85"/>
      <c r="AD294" s="237"/>
      <c r="AE294" s="89" t="str">
        <f t="shared" si="146"/>
        <v/>
      </c>
      <c r="AF294" s="85"/>
      <c r="AG294" s="85" t="str">
        <f t="shared" si="147"/>
        <v/>
      </c>
      <c r="AH294" s="237"/>
      <c r="AI294" s="237" t="str">
        <f t="shared" si="148"/>
        <v/>
      </c>
      <c r="AJ294" s="237"/>
      <c r="AK294" s="237"/>
      <c r="AL294" s="237" t="str">
        <f t="shared" si="149"/>
        <v/>
      </c>
      <c r="AM294" s="271"/>
      <c r="AN294" s="237"/>
      <c r="AO294" s="89" t="str">
        <f t="shared" si="150"/>
        <v/>
      </c>
      <c r="AP294" s="85"/>
      <c r="AQ294" s="85"/>
      <c r="AR294" s="410"/>
      <c r="AS294" s="237"/>
      <c r="AT294" s="89" t="str">
        <f t="shared" si="151"/>
        <v/>
      </c>
      <c r="AU294" s="85"/>
      <c r="AV294" s="85"/>
      <c r="AW294" s="411"/>
      <c r="AX294" s="237"/>
      <c r="AY294" s="237" t="str">
        <f t="shared" si="152"/>
        <v/>
      </c>
      <c r="AZ294" s="237"/>
      <c r="BA294" s="89" t="str">
        <f t="shared" si="153"/>
        <v/>
      </c>
      <c r="BB294" s="85"/>
      <c r="BC294" s="237"/>
      <c r="BD294" s="89" t="str">
        <f t="shared" si="154"/>
        <v/>
      </c>
      <c r="BE294" s="85"/>
      <c r="BF294" s="237" t="str">
        <f t="shared" si="155"/>
        <v/>
      </c>
      <c r="BG294" s="85"/>
      <c r="BH294" s="85"/>
      <c r="BI294" s="85"/>
      <c r="BJ294" s="85"/>
      <c r="BK294" s="237"/>
      <c r="BL294" s="237"/>
      <c r="BM294" s="412"/>
      <c r="BN294" s="412"/>
      <c r="BO294" s="85"/>
      <c r="BP294" s="85"/>
      <c r="BQ294" s="85"/>
      <c r="BR294" s="85"/>
      <c r="BS294" s="237"/>
      <c r="BT294" s="85"/>
      <c r="BU294" s="85"/>
      <c r="BV294" s="85"/>
      <c r="BW294" s="85"/>
      <c r="BX294" s="85"/>
      <c r="BY294" s="85"/>
      <c r="BZ294" s="85" t="str">
        <f t="shared" si="156"/>
        <v/>
      </c>
      <c r="CA294" s="85"/>
      <c r="CB294" s="85"/>
      <c r="CC294" s="85" t="str">
        <f t="shared" si="157"/>
        <v/>
      </c>
      <c r="CD294" s="85"/>
      <c r="CE294" s="85" t="str">
        <f t="shared" si="158"/>
        <v/>
      </c>
      <c r="CF294" s="85"/>
      <c r="CG294" s="85" t="str">
        <f t="shared" si="159"/>
        <v/>
      </c>
      <c r="CH294" s="271"/>
      <c r="CI294" s="85" t="str">
        <f t="shared" si="160"/>
        <v/>
      </c>
      <c r="CJ294" s="85" t="str">
        <f t="shared" si="161"/>
        <v/>
      </c>
      <c r="CK294" s="85" t="str">
        <f t="shared" si="162"/>
        <v/>
      </c>
      <c r="CL294" s="85"/>
      <c r="CM294" s="85" t="str">
        <f t="shared" si="163"/>
        <v/>
      </c>
      <c r="CN294" s="238"/>
      <c r="CO294" s="238" t="s">
        <v>5304</v>
      </c>
      <c r="CP294" s="112"/>
      <c r="CQ294" s="112"/>
      <c r="CR294" s="133" t="str">
        <f t="shared" ca="1" si="164"/>
        <v/>
      </c>
      <c r="CS294" s="112"/>
      <c r="CT294" s="112"/>
      <c r="CU294" s="112"/>
      <c r="CV294" s="119"/>
    </row>
    <row r="295" spans="1:100" collapsed="1" x14ac:dyDescent="0.2">
      <c r="A295" s="237"/>
      <c r="B295" s="237"/>
      <c r="C295" s="89" t="str">
        <f t="shared" si="136"/>
        <v/>
      </c>
      <c r="D295" s="85"/>
      <c r="E295" s="85"/>
      <c r="F295" s="237"/>
      <c r="G295" s="237"/>
      <c r="H295" s="237"/>
      <c r="I295" s="237"/>
      <c r="J295" s="89" t="str">
        <f t="shared" si="137"/>
        <v/>
      </c>
      <c r="K295" s="85"/>
      <c r="L295" s="85"/>
      <c r="M295" s="85" t="str">
        <f t="shared" si="138"/>
        <v/>
      </c>
      <c r="N295" s="86"/>
      <c r="O295" s="89" t="str">
        <f t="shared" si="139"/>
        <v/>
      </c>
      <c r="P295" s="237"/>
      <c r="Q295" s="89" t="str">
        <f t="shared" si="140"/>
        <v/>
      </c>
      <c r="R295" s="237"/>
      <c r="S295" s="89" t="str">
        <f t="shared" si="141"/>
        <v/>
      </c>
      <c r="T295" s="85"/>
      <c r="U295" s="89" t="str">
        <f t="shared" si="142"/>
        <v/>
      </c>
      <c r="V295" s="409" t="str">
        <f t="shared" si="143"/>
        <v/>
      </c>
      <c r="W295" s="85"/>
      <c r="X295" s="89" t="str">
        <f t="shared" si="144"/>
        <v/>
      </c>
      <c r="Y295" s="237"/>
      <c r="Z295" s="89" t="str">
        <f t="shared" si="145"/>
        <v/>
      </c>
      <c r="AA295" s="237"/>
      <c r="AB295" s="85"/>
      <c r="AC295" s="85"/>
      <c r="AD295" s="237"/>
      <c r="AE295" s="89" t="str">
        <f t="shared" si="146"/>
        <v/>
      </c>
      <c r="AF295" s="85"/>
      <c r="AG295" s="85" t="str">
        <f t="shared" si="147"/>
        <v/>
      </c>
      <c r="AH295" s="237"/>
      <c r="AI295" s="237" t="str">
        <f t="shared" si="148"/>
        <v/>
      </c>
      <c r="AJ295" s="237"/>
      <c r="AK295" s="237"/>
      <c r="AL295" s="237" t="str">
        <f t="shared" si="149"/>
        <v/>
      </c>
      <c r="AM295" s="271"/>
      <c r="AN295" s="237"/>
      <c r="AO295" s="89" t="str">
        <f t="shared" si="150"/>
        <v/>
      </c>
      <c r="AP295" s="85"/>
      <c r="AQ295" s="85"/>
      <c r="AR295" s="410"/>
      <c r="AS295" s="237"/>
      <c r="AT295" s="89" t="str">
        <f t="shared" si="151"/>
        <v/>
      </c>
      <c r="AU295" s="85"/>
      <c r="AV295" s="85"/>
      <c r="AW295" s="411"/>
      <c r="AX295" s="237"/>
      <c r="AY295" s="237" t="str">
        <f t="shared" si="152"/>
        <v/>
      </c>
      <c r="AZ295" s="237"/>
      <c r="BA295" s="89" t="str">
        <f t="shared" si="153"/>
        <v/>
      </c>
      <c r="BB295" s="85"/>
      <c r="BC295" s="237"/>
      <c r="BD295" s="89" t="str">
        <f t="shared" si="154"/>
        <v/>
      </c>
      <c r="BE295" s="85"/>
      <c r="BF295" s="237" t="str">
        <f t="shared" si="155"/>
        <v/>
      </c>
      <c r="BG295" s="85"/>
      <c r="BH295" s="85"/>
      <c r="BI295" s="85"/>
      <c r="BJ295" s="85"/>
      <c r="BK295" s="237"/>
      <c r="BL295" s="237"/>
      <c r="BM295" s="412"/>
      <c r="BN295" s="412"/>
      <c r="BO295" s="85"/>
      <c r="BP295" s="85"/>
      <c r="BQ295" s="85"/>
      <c r="BR295" s="85"/>
      <c r="BS295" s="237"/>
      <c r="BT295" s="85"/>
      <c r="BU295" s="85"/>
      <c r="BV295" s="85"/>
      <c r="BW295" s="85"/>
      <c r="BX295" s="85"/>
      <c r="BY295" s="85"/>
      <c r="BZ295" s="85" t="str">
        <f t="shared" si="156"/>
        <v/>
      </c>
      <c r="CA295" s="85"/>
      <c r="CB295" s="85"/>
      <c r="CC295" s="85" t="str">
        <f t="shared" si="157"/>
        <v/>
      </c>
      <c r="CD295" s="85"/>
      <c r="CE295" s="85" t="str">
        <f t="shared" si="158"/>
        <v/>
      </c>
      <c r="CF295" s="85"/>
      <c r="CG295" s="85" t="str">
        <f t="shared" si="159"/>
        <v/>
      </c>
      <c r="CH295" s="271"/>
      <c r="CI295" s="85" t="str">
        <f t="shared" si="160"/>
        <v/>
      </c>
      <c r="CJ295" s="85" t="str">
        <f t="shared" si="161"/>
        <v/>
      </c>
      <c r="CK295" s="85" t="str">
        <f t="shared" si="162"/>
        <v/>
      </c>
      <c r="CL295" s="85"/>
      <c r="CM295" s="85" t="str">
        <f t="shared" si="163"/>
        <v/>
      </c>
      <c r="CN295" s="238"/>
      <c r="CO295" s="238" t="s">
        <v>5304</v>
      </c>
      <c r="CP295" s="112"/>
      <c r="CQ295" s="112"/>
      <c r="CR295" s="133" t="str">
        <f t="shared" ca="1" si="164"/>
        <v/>
      </c>
      <c r="CS295" s="112"/>
      <c r="CT295" s="112"/>
      <c r="CU295" s="112"/>
      <c r="CV295" s="119"/>
    </row>
    <row r="296" spans="1:100" collapsed="1" x14ac:dyDescent="0.2">
      <c r="A296" s="237"/>
      <c r="B296" s="237"/>
      <c r="C296" s="89" t="str">
        <f t="shared" si="136"/>
        <v/>
      </c>
      <c r="D296" s="85"/>
      <c r="E296" s="85"/>
      <c r="F296" s="237"/>
      <c r="G296" s="237"/>
      <c r="H296" s="237"/>
      <c r="I296" s="237"/>
      <c r="J296" s="89" t="str">
        <f t="shared" si="137"/>
        <v/>
      </c>
      <c r="K296" s="85"/>
      <c r="L296" s="85"/>
      <c r="M296" s="85" t="str">
        <f t="shared" si="138"/>
        <v/>
      </c>
      <c r="N296" s="86"/>
      <c r="O296" s="89" t="str">
        <f t="shared" si="139"/>
        <v/>
      </c>
      <c r="P296" s="237"/>
      <c r="Q296" s="89" t="str">
        <f t="shared" si="140"/>
        <v/>
      </c>
      <c r="R296" s="237"/>
      <c r="S296" s="89" t="str">
        <f t="shared" si="141"/>
        <v/>
      </c>
      <c r="T296" s="85"/>
      <c r="U296" s="89" t="str">
        <f t="shared" si="142"/>
        <v/>
      </c>
      <c r="V296" s="409" t="str">
        <f t="shared" si="143"/>
        <v/>
      </c>
      <c r="W296" s="85"/>
      <c r="X296" s="89" t="str">
        <f t="shared" si="144"/>
        <v/>
      </c>
      <c r="Y296" s="237"/>
      <c r="Z296" s="89" t="str">
        <f t="shared" si="145"/>
        <v/>
      </c>
      <c r="AA296" s="237"/>
      <c r="AB296" s="85"/>
      <c r="AC296" s="85"/>
      <c r="AD296" s="237"/>
      <c r="AE296" s="89" t="str">
        <f t="shared" si="146"/>
        <v/>
      </c>
      <c r="AF296" s="85"/>
      <c r="AG296" s="85" t="str">
        <f t="shared" si="147"/>
        <v/>
      </c>
      <c r="AH296" s="237"/>
      <c r="AI296" s="237" t="str">
        <f t="shared" si="148"/>
        <v/>
      </c>
      <c r="AJ296" s="237"/>
      <c r="AK296" s="237"/>
      <c r="AL296" s="237" t="str">
        <f t="shared" si="149"/>
        <v/>
      </c>
      <c r="AM296" s="271"/>
      <c r="AN296" s="237"/>
      <c r="AO296" s="89" t="str">
        <f t="shared" si="150"/>
        <v/>
      </c>
      <c r="AP296" s="85"/>
      <c r="AQ296" s="85"/>
      <c r="AR296" s="410"/>
      <c r="AS296" s="237"/>
      <c r="AT296" s="89" t="str">
        <f t="shared" si="151"/>
        <v/>
      </c>
      <c r="AU296" s="85"/>
      <c r="AV296" s="85"/>
      <c r="AW296" s="411"/>
      <c r="AX296" s="237"/>
      <c r="AY296" s="237" t="str">
        <f t="shared" si="152"/>
        <v/>
      </c>
      <c r="AZ296" s="237"/>
      <c r="BA296" s="89" t="str">
        <f t="shared" si="153"/>
        <v/>
      </c>
      <c r="BB296" s="85"/>
      <c r="BC296" s="237"/>
      <c r="BD296" s="89" t="str">
        <f t="shared" si="154"/>
        <v/>
      </c>
      <c r="BE296" s="85"/>
      <c r="BF296" s="237" t="str">
        <f t="shared" si="155"/>
        <v/>
      </c>
      <c r="BG296" s="85"/>
      <c r="BH296" s="85"/>
      <c r="BI296" s="85"/>
      <c r="BJ296" s="85"/>
      <c r="BK296" s="237"/>
      <c r="BL296" s="237"/>
      <c r="BM296" s="412"/>
      <c r="BN296" s="412"/>
      <c r="BO296" s="85"/>
      <c r="BP296" s="85"/>
      <c r="BQ296" s="85"/>
      <c r="BR296" s="85"/>
      <c r="BS296" s="237"/>
      <c r="BT296" s="85"/>
      <c r="BU296" s="85"/>
      <c r="BV296" s="85"/>
      <c r="BW296" s="85"/>
      <c r="BX296" s="85"/>
      <c r="BY296" s="85"/>
      <c r="BZ296" s="85" t="str">
        <f t="shared" si="156"/>
        <v/>
      </c>
      <c r="CA296" s="85"/>
      <c r="CB296" s="85"/>
      <c r="CC296" s="85" t="str">
        <f t="shared" si="157"/>
        <v/>
      </c>
      <c r="CD296" s="85"/>
      <c r="CE296" s="85" t="str">
        <f t="shared" si="158"/>
        <v/>
      </c>
      <c r="CF296" s="85"/>
      <c r="CG296" s="85" t="str">
        <f t="shared" si="159"/>
        <v/>
      </c>
      <c r="CH296" s="271"/>
      <c r="CI296" s="85" t="str">
        <f t="shared" si="160"/>
        <v/>
      </c>
      <c r="CJ296" s="85" t="str">
        <f t="shared" si="161"/>
        <v/>
      </c>
      <c r="CK296" s="85" t="str">
        <f t="shared" si="162"/>
        <v/>
      </c>
      <c r="CL296" s="85"/>
      <c r="CM296" s="85" t="str">
        <f t="shared" si="163"/>
        <v/>
      </c>
      <c r="CN296" s="238"/>
      <c r="CO296" s="238" t="s">
        <v>5304</v>
      </c>
      <c r="CP296" s="112"/>
      <c r="CQ296" s="112"/>
      <c r="CR296" s="133" t="str">
        <f t="shared" ca="1" si="164"/>
        <v/>
      </c>
      <c r="CS296" s="112"/>
      <c r="CT296" s="112"/>
      <c r="CU296" s="112"/>
      <c r="CV296" s="119"/>
    </row>
    <row r="297" spans="1:100" collapsed="1" x14ac:dyDescent="0.2">
      <c r="A297" s="237"/>
      <c r="B297" s="237"/>
      <c r="C297" s="89" t="str">
        <f t="shared" si="136"/>
        <v/>
      </c>
      <c r="D297" s="85"/>
      <c r="E297" s="85"/>
      <c r="F297" s="237"/>
      <c r="G297" s="237"/>
      <c r="H297" s="237"/>
      <c r="I297" s="237"/>
      <c r="J297" s="89" t="str">
        <f t="shared" si="137"/>
        <v/>
      </c>
      <c r="K297" s="85"/>
      <c r="L297" s="85"/>
      <c r="M297" s="85" t="str">
        <f t="shared" si="138"/>
        <v/>
      </c>
      <c r="N297" s="86"/>
      <c r="O297" s="89" t="str">
        <f t="shared" si="139"/>
        <v/>
      </c>
      <c r="P297" s="237"/>
      <c r="Q297" s="89" t="str">
        <f t="shared" si="140"/>
        <v/>
      </c>
      <c r="R297" s="237"/>
      <c r="S297" s="89" t="str">
        <f t="shared" si="141"/>
        <v/>
      </c>
      <c r="T297" s="85"/>
      <c r="U297" s="89" t="str">
        <f t="shared" si="142"/>
        <v/>
      </c>
      <c r="V297" s="409" t="str">
        <f t="shared" si="143"/>
        <v/>
      </c>
      <c r="W297" s="85"/>
      <c r="X297" s="89" t="str">
        <f t="shared" si="144"/>
        <v/>
      </c>
      <c r="Y297" s="237"/>
      <c r="Z297" s="89" t="str">
        <f t="shared" si="145"/>
        <v/>
      </c>
      <c r="AA297" s="237"/>
      <c r="AB297" s="85"/>
      <c r="AC297" s="85"/>
      <c r="AD297" s="237"/>
      <c r="AE297" s="89" t="str">
        <f t="shared" si="146"/>
        <v/>
      </c>
      <c r="AF297" s="85"/>
      <c r="AG297" s="85" t="str">
        <f t="shared" si="147"/>
        <v/>
      </c>
      <c r="AH297" s="237"/>
      <c r="AI297" s="237" t="str">
        <f t="shared" si="148"/>
        <v/>
      </c>
      <c r="AJ297" s="237"/>
      <c r="AK297" s="237"/>
      <c r="AL297" s="237" t="str">
        <f t="shared" si="149"/>
        <v/>
      </c>
      <c r="AM297" s="271"/>
      <c r="AN297" s="237"/>
      <c r="AO297" s="89" t="str">
        <f t="shared" si="150"/>
        <v/>
      </c>
      <c r="AP297" s="85"/>
      <c r="AQ297" s="85"/>
      <c r="AR297" s="410"/>
      <c r="AS297" s="237"/>
      <c r="AT297" s="89" t="str">
        <f t="shared" si="151"/>
        <v/>
      </c>
      <c r="AU297" s="85"/>
      <c r="AV297" s="85"/>
      <c r="AW297" s="411"/>
      <c r="AX297" s="237"/>
      <c r="AY297" s="237" t="str">
        <f t="shared" si="152"/>
        <v/>
      </c>
      <c r="AZ297" s="237"/>
      <c r="BA297" s="89" t="str">
        <f t="shared" si="153"/>
        <v/>
      </c>
      <c r="BB297" s="85"/>
      <c r="BC297" s="237"/>
      <c r="BD297" s="89" t="str">
        <f t="shared" si="154"/>
        <v/>
      </c>
      <c r="BE297" s="85"/>
      <c r="BF297" s="237" t="str">
        <f t="shared" si="155"/>
        <v/>
      </c>
      <c r="BG297" s="85"/>
      <c r="BH297" s="85"/>
      <c r="BI297" s="85"/>
      <c r="BJ297" s="85"/>
      <c r="BK297" s="237"/>
      <c r="BL297" s="237"/>
      <c r="BM297" s="412"/>
      <c r="BN297" s="412"/>
      <c r="BO297" s="85"/>
      <c r="BP297" s="85"/>
      <c r="BQ297" s="85"/>
      <c r="BR297" s="85"/>
      <c r="BS297" s="237"/>
      <c r="BT297" s="85"/>
      <c r="BU297" s="85"/>
      <c r="BV297" s="85"/>
      <c r="BW297" s="85"/>
      <c r="BX297" s="85"/>
      <c r="BY297" s="85"/>
      <c r="BZ297" s="85" t="str">
        <f t="shared" si="156"/>
        <v/>
      </c>
      <c r="CA297" s="85"/>
      <c r="CB297" s="85"/>
      <c r="CC297" s="85" t="str">
        <f t="shared" si="157"/>
        <v/>
      </c>
      <c r="CD297" s="85"/>
      <c r="CE297" s="85" t="str">
        <f t="shared" si="158"/>
        <v/>
      </c>
      <c r="CF297" s="85"/>
      <c r="CG297" s="85" t="str">
        <f t="shared" si="159"/>
        <v/>
      </c>
      <c r="CH297" s="271"/>
      <c r="CI297" s="85" t="str">
        <f t="shared" si="160"/>
        <v/>
      </c>
      <c r="CJ297" s="85" t="str">
        <f t="shared" si="161"/>
        <v/>
      </c>
      <c r="CK297" s="85" t="str">
        <f t="shared" si="162"/>
        <v/>
      </c>
      <c r="CL297" s="85"/>
      <c r="CM297" s="85" t="str">
        <f t="shared" si="163"/>
        <v/>
      </c>
      <c r="CN297" s="238"/>
      <c r="CO297" s="238" t="s">
        <v>5304</v>
      </c>
      <c r="CP297" s="112"/>
      <c r="CQ297" s="112"/>
      <c r="CR297" s="133" t="str">
        <f t="shared" ca="1" si="164"/>
        <v/>
      </c>
      <c r="CS297" s="112"/>
      <c r="CT297" s="112"/>
      <c r="CU297" s="112"/>
      <c r="CV297" s="119"/>
    </row>
    <row r="298" spans="1:100" collapsed="1" x14ac:dyDescent="0.2">
      <c r="A298" s="237"/>
      <c r="B298" s="237"/>
      <c r="C298" s="89" t="str">
        <f t="shared" si="136"/>
        <v/>
      </c>
      <c r="D298" s="85"/>
      <c r="E298" s="85"/>
      <c r="F298" s="237"/>
      <c r="G298" s="237"/>
      <c r="H298" s="237"/>
      <c r="I298" s="237"/>
      <c r="J298" s="89" t="str">
        <f t="shared" si="137"/>
        <v/>
      </c>
      <c r="K298" s="85"/>
      <c r="L298" s="85"/>
      <c r="M298" s="85" t="str">
        <f t="shared" si="138"/>
        <v/>
      </c>
      <c r="N298" s="86"/>
      <c r="O298" s="89" t="str">
        <f t="shared" si="139"/>
        <v/>
      </c>
      <c r="P298" s="237"/>
      <c r="Q298" s="89" t="str">
        <f t="shared" si="140"/>
        <v/>
      </c>
      <c r="R298" s="237"/>
      <c r="S298" s="89" t="str">
        <f t="shared" si="141"/>
        <v/>
      </c>
      <c r="T298" s="85"/>
      <c r="U298" s="89" t="str">
        <f t="shared" si="142"/>
        <v/>
      </c>
      <c r="V298" s="409" t="str">
        <f t="shared" si="143"/>
        <v/>
      </c>
      <c r="W298" s="85"/>
      <c r="X298" s="89" t="str">
        <f t="shared" si="144"/>
        <v/>
      </c>
      <c r="Y298" s="237"/>
      <c r="Z298" s="89" t="str">
        <f t="shared" si="145"/>
        <v/>
      </c>
      <c r="AA298" s="237"/>
      <c r="AB298" s="85"/>
      <c r="AC298" s="85"/>
      <c r="AD298" s="237"/>
      <c r="AE298" s="89" t="str">
        <f t="shared" si="146"/>
        <v/>
      </c>
      <c r="AF298" s="85"/>
      <c r="AG298" s="85" t="str">
        <f t="shared" si="147"/>
        <v/>
      </c>
      <c r="AH298" s="237"/>
      <c r="AI298" s="237" t="str">
        <f t="shared" si="148"/>
        <v/>
      </c>
      <c r="AJ298" s="237"/>
      <c r="AK298" s="237"/>
      <c r="AL298" s="237" t="str">
        <f t="shared" si="149"/>
        <v/>
      </c>
      <c r="AM298" s="271"/>
      <c r="AN298" s="237"/>
      <c r="AO298" s="89" t="str">
        <f t="shared" si="150"/>
        <v/>
      </c>
      <c r="AP298" s="85"/>
      <c r="AQ298" s="85"/>
      <c r="AR298" s="410"/>
      <c r="AS298" s="237"/>
      <c r="AT298" s="89" t="str">
        <f t="shared" si="151"/>
        <v/>
      </c>
      <c r="AU298" s="85"/>
      <c r="AV298" s="85"/>
      <c r="AW298" s="411"/>
      <c r="AX298" s="237"/>
      <c r="AY298" s="237" t="str">
        <f t="shared" si="152"/>
        <v/>
      </c>
      <c r="AZ298" s="237"/>
      <c r="BA298" s="89" t="str">
        <f t="shared" si="153"/>
        <v/>
      </c>
      <c r="BB298" s="85"/>
      <c r="BC298" s="237"/>
      <c r="BD298" s="89" t="str">
        <f t="shared" si="154"/>
        <v/>
      </c>
      <c r="BE298" s="85"/>
      <c r="BF298" s="237" t="str">
        <f t="shared" si="155"/>
        <v/>
      </c>
      <c r="BG298" s="85"/>
      <c r="BH298" s="85"/>
      <c r="BI298" s="85"/>
      <c r="BJ298" s="85"/>
      <c r="BK298" s="237"/>
      <c r="BL298" s="237"/>
      <c r="BM298" s="412"/>
      <c r="BN298" s="412"/>
      <c r="BO298" s="85"/>
      <c r="BP298" s="85"/>
      <c r="BQ298" s="85"/>
      <c r="BR298" s="85"/>
      <c r="BS298" s="237"/>
      <c r="BT298" s="85"/>
      <c r="BU298" s="85"/>
      <c r="BV298" s="85"/>
      <c r="BW298" s="85"/>
      <c r="BX298" s="85"/>
      <c r="BY298" s="85"/>
      <c r="BZ298" s="85" t="str">
        <f t="shared" si="156"/>
        <v/>
      </c>
      <c r="CA298" s="85"/>
      <c r="CB298" s="85"/>
      <c r="CC298" s="85" t="str">
        <f t="shared" si="157"/>
        <v/>
      </c>
      <c r="CD298" s="85"/>
      <c r="CE298" s="85" t="str">
        <f t="shared" si="158"/>
        <v/>
      </c>
      <c r="CF298" s="85"/>
      <c r="CG298" s="85" t="str">
        <f t="shared" si="159"/>
        <v/>
      </c>
      <c r="CH298" s="271"/>
      <c r="CI298" s="85" t="str">
        <f t="shared" si="160"/>
        <v/>
      </c>
      <c r="CJ298" s="85" t="str">
        <f t="shared" si="161"/>
        <v/>
      </c>
      <c r="CK298" s="85" t="str">
        <f t="shared" si="162"/>
        <v/>
      </c>
      <c r="CL298" s="85"/>
      <c r="CM298" s="85" t="str">
        <f t="shared" si="163"/>
        <v/>
      </c>
      <c r="CN298" s="238"/>
      <c r="CO298" s="238" t="s">
        <v>5304</v>
      </c>
      <c r="CP298" s="112"/>
      <c r="CQ298" s="112"/>
      <c r="CR298" s="133" t="str">
        <f t="shared" ca="1" si="164"/>
        <v/>
      </c>
      <c r="CS298" s="112"/>
      <c r="CT298" s="112"/>
      <c r="CU298" s="112"/>
      <c r="CV298" s="119"/>
    </row>
    <row r="299" spans="1:100" collapsed="1" x14ac:dyDescent="0.2">
      <c r="A299" s="237"/>
      <c r="B299" s="237"/>
      <c r="C299" s="89" t="str">
        <f t="shared" si="136"/>
        <v/>
      </c>
      <c r="D299" s="85"/>
      <c r="E299" s="85"/>
      <c r="F299" s="237"/>
      <c r="G299" s="237"/>
      <c r="H299" s="237"/>
      <c r="I299" s="237"/>
      <c r="J299" s="89" t="str">
        <f t="shared" si="137"/>
        <v/>
      </c>
      <c r="K299" s="85"/>
      <c r="L299" s="85"/>
      <c r="M299" s="85" t="str">
        <f t="shared" si="138"/>
        <v/>
      </c>
      <c r="N299" s="86"/>
      <c r="O299" s="89" t="str">
        <f t="shared" si="139"/>
        <v/>
      </c>
      <c r="P299" s="237"/>
      <c r="Q299" s="89" t="str">
        <f t="shared" si="140"/>
        <v/>
      </c>
      <c r="R299" s="237"/>
      <c r="S299" s="89" t="str">
        <f t="shared" si="141"/>
        <v/>
      </c>
      <c r="T299" s="85"/>
      <c r="U299" s="89" t="str">
        <f t="shared" si="142"/>
        <v/>
      </c>
      <c r="V299" s="409" t="str">
        <f t="shared" si="143"/>
        <v/>
      </c>
      <c r="W299" s="85"/>
      <c r="X299" s="89" t="str">
        <f t="shared" si="144"/>
        <v/>
      </c>
      <c r="Y299" s="237"/>
      <c r="Z299" s="89" t="str">
        <f t="shared" si="145"/>
        <v/>
      </c>
      <c r="AA299" s="237"/>
      <c r="AB299" s="85"/>
      <c r="AC299" s="85"/>
      <c r="AD299" s="237"/>
      <c r="AE299" s="89" t="str">
        <f t="shared" si="146"/>
        <v/>
      </c>
      <c r="AF299" s="85"/>
      <c r="AG299" s="85" t="str">
        <f t="shared" si="147"/>
        <v/>
      </c>
      <c r="AH299" s="237"/>
      <c r="AI299" s="237" t="str">
        <f t="shared" si="148"/>
        <v/>
      </c>
      <c r="AJ299" s="237"/>
      <c r="AK299" s="237"/>
      <c r="AL299" s="237" t="str">
        <f t="shared" si="149"/>
        <v/>
      </c>
      <c r="AM299" s="271"/>
      <c r="AN299" s="237"/>
      <c r="AO299" s="89" t="str">
        <f t="shared" si="150"/>
        <v/>
      </c>
      <c r="AP299" s="85"/>
      <c r="AQ299" s="85"/>
      <c r="AR299" s="410"/>
      <c r="AS299" s="237"/>
      <c r="AT299" s="89" t="str">
        <f t="shared" si="151"/>
        <v/>
      </c>
      <c r="AU299" s="85"/>
      <c r="AV299" s="85"/>
      <c r="AW299" s="411"/>
      <c r="AX299" s="237"/>
      <c r="AY299" s="237" t="str">
        <f t="shared" si="152"/>
        <v/>
      </c>
      <c r="AZ299" s="237"/>
      <c r="BA299" s="89" t="str">
        <f t="shared" si="153"/>
        <v/>
      </c>
      <c r="BB299" s="85"/>
      <c r="BC299" s="237"/>
      <c r="BD299" s="89" t="str">
        <f t="shared" si="154"/>
        <v/>
      </c>
      <c r="BE299" s="85"/>
      <c r="BF299" s="237" t="str">
        <f t="shared" si="155"/>
        <v/>
      </c>
      <c r="BG299" s="85"/>
      <c r="BH299" s="85"/>
      <c r="BI299" s="85"/>
      <c r="BJ299" s="85"/>
      <c r="BK299" s="237"/>
      <c r="BL299" s="237"/>
      <c r="BM299" s="412"/>
      <c r="BN299" s="412"/>
      <c r="BO299" s="85"/>
      <c r="BP299" s="85"/>
      <c r="BQ299" s="85"/>
      <c r="BR299" s="85"/>
      <c r="BS299" s="237"/>
      <c r="BT299" s="85"/>
      <c r="BU299" s="85"/>
      <c r="BV299" s="85"/>
      <c r="BW299" s="85"/>
      <c r="BX299" s="85"/>
      <c r="BY299" s="85"/>
      <c r="BZ299" s="85" t="str">
        <f t="shared" si="156"/>
        <v/>
      </c>
      <c r="CA299" s="85"/>
      <c r="CB299" s="85"/>
      <c r="CC299" s="85" t="str">
        <f t="shared" si="157"/>
        <v/>
      </c>
      <c r="CD299" s="85"/>
      <c r="CE299" s="85" t="str">
        <f t="shared" si="158"/>
        <v/>
      </c>
      <c r="CF299" s="85"/>
      <c r="CG299" s="85" t="str">
        <f t="shared" si="159"/>
        <v/>
      </c>
      <c r="CH299" s="271"/>
      <c r="CI299" s="85" t="str">
        <f t="shared" si="160"/>
        <v/>
      </c>
      <c r="CJ299" s="85" t="str">
        <f t="shared" si="161"/>
        <v/>
      </c>
      <c r="CK299" s="85" t="str">
        <f t="shared" si="162"/>
        <v/>
      </c>
      <c r="CL299" s="85"/>
      <c r="CM299" s="85" t="str">
        <f t="shared" si="163"/>
        <v/>
      </c>
      <c r="CN299" s="238"/>
      <c r="CO299" s="238" t="s">
        <v>5304</v>
      </c>
      <c r="CP299" s="112"/>
      <c r="CQ299" s="112"/>
      <c r="CR299" s="133" t="str">
        <f t="shared" ca="1" si="164"/>
        <v/>
      </c>
      <c r="CS299" s="112"/>
      <c r="CT299" s="112"/>
      <c r="CU299" s="112"/>
      <c r="CV299" s="119"/>
    </row>
    <row r="300" spans="1:100" collapsed="1" x14ac:dyDescent="0.2">
      <c r="A300" s="237"/>
      <c r="B300" s="237"/>
      <c r="C300" s="89" t="str">
        <f t="shared" si="136"/>
        <v/>
      </c>
      <c r="D300" s="85"/>
      <c r="E300" s="85"/>
      <c r="F300" s="237"/>
      <c r="G300" s="237"/>
      <c r="H300" s="237"/>
      <c r="I300" s="237"/>
      <c r="J300" s="89" t="str">
        <f t="shared" si="137"/>
        <v/>
      </c>
      <c r="K300" s="85"/>
      <c r="L300" s="85"/>
      <c r="M300" s="85" t="str">
        <f t="shared" si="138"/>
        <v/>
      </c>
      <c r="N300" s="86"/>
      <c r="O300" s="89" t="str">
        <f t="shared" si="139"/>
        <v/>
      </c>
      <c r="P300" s="237"/>
      <c r="Q300" s="89" t="str">
        <f t="shared" si="140"/>
        <v/>
      </c>
      <c r="R300" s="237"/>
      <c r="S300" s="89" t="str">
        <f t="shared" si="141"/>
        <v/>
      </c>
      <c r="T300" s="85"/>
      <c r="U300" s="89" t="str">
        <f t="shared" si="142"/>
        <v/>
      </c>
      <c r="V300" s="409" t="str">
        <f t="shared" si="143"/>
        <v/>
      </c>
      <c r="W300" s="85"/>
      <c r="X300" s="89" t="str">
        <f t="shared" si="144"/>
        <v/>
      </c>
      <c r="Y300" s="237"/>
      <c r="Z300" s="89" t="str">
        <f t="shared" si="145"/>
        <v/>
      </c>
      <c r="AA300" s="237"/>
      <c r="AB300" s="85"/>
      <c r="AC300" s="85"/>
      <c r="AD300" s="237"/>
      <c r="AE300" s="89" t="str">
        <f t="shared" si="146"/>
        <v/>
      </c>
      <c r="AF300" s="85"/>
      <c r="AG300" s="85" t="str">
        <f t="shared" si="147"/>
        <v/>
      </c>
      <c r="AH300" s="237"/>
      <c r="AI300" s="237" t="str">
        <f t="shared" si="148"/>
        <v/>
      </c>
      <c r="AJ300" s="237"/>
      <c r="AK300" s="237"/>
      <c r="AL300" s="237" t="str">
        <f t="shared" si="149"/>
        <v/>
      </c>
      <c r="AM300" s="271"/>
      <c r="AN300" s="237"/>
      <c r="AO300" s="89" t="str">
        <f t="shared" si="150"/>
        <v/>
      </c>
      <c r="AP300" s="85"/>
      <c r="AQ300" s="85"/>
      <c r="AR300" s="410"/>
      <c r="AS300" s="237"/>
      <c r="AT300" s="89" t="str">
        <f t="shared" si="151"/>
        <v/>
      </c>
      <c r="AU300" s="85"/>
      <c r="AV300" s="85"/>
      <c r="AW300" s="411"/>
      <c r="AX300" s="237"/>
      <c r="AY300" s="237" t="str">
        <f t="shared" si="152"/>
        <v/>
      </c>
      <c r="AZ300" s="237"/>
      <c r="BA300" s="89" t="str">
        <f t="shared" si="153"/>
        <v/>
      </c>
      <c r="BB300" s="85"/>
      <c r="BC300" s="237"/>
      <c r="BD300" s="89" t="str">
        <f t="shared" si="154"/>
        <v/>
      </c>
      <c r="BE300" s="85"/>
      <c r="BF300" s="237" t="str">
        <f t="shared" si="155"/>
        <v/>
      </c>
      <c r="BG300" s="85"/>
      <c r="BH300" s="85"/>
      <c r="BI300" s="85"/>
      <c r="BJ300" s="85"/>
      <c r="BK300" s="237"/>
      <c r="BL300" s="237"/>
      <c r="BM300" s="412"/>
      <c r="BN300" s="412"/>
      <c r="BO300" s="85"/>
      <c r="BP300" s="85"/>
      <c r="BQ300" s="85"/>
      <c r="BR300" s="85"/>
      <c r="BS300" s="237"/>
      <c r="BT300" s="85"/>
      <c r="BU300" s="85"/>
      <c r="BV300" s="85"/>
      <c r="BW300" s="85"/>
      <c r="BX300" s="85"/>
      <c r="BY300" s="85"/>
      <c r="BZ300" s="85" t="str">
        <f t="shared" si="156"/>
        <v/>
      </c>
      <c r="CA300" s="85"/>
      <c r="CB300" s="85"/>
      <c r="CC300" s="85" t="str">
        <f t="shared" si="157"/>
        <v/>
      </c>
      <c r="CD300" s="85"/>
      <c r="CE300" s="85" t="str">
        <f t="shared" si="158"/>
        <v/>
      </c>
      <c r="CF300" s="85"/>
      <c r="CG300" s="85" t="str">
        <f t="shared" si="159"/>
        <v/>
      </c>
      <c r="CH300" s="271"/>
      <c r="CI300" s="85" t="str">
        <f t="shared" si="160"/>
        <v/>
      </c>
      <c r="CJ300" s="85" t="str">
        <f t="shared" si="161"/>
        <v/>
      </c>
      <c r="CK300" s="85" t="str">
        <f t="shared" si="162"/>
        <v/>
      </c>
      <c r="CL300" s="85"/>
      <c r="CM300" s="85" t="str">
        <f t="shared" si="163"/>
        <v/>
      </c>
      <c r="CN300" s="238"/>
      <c r="CO300" s="238" t="s">
        <v>5304</v>
      </c>
      <c r="CP300" s="112"/>
      <c r="CQ300" s="112"/>
      <c r="CR300" s="133" t="str">
        <f t="shared" ca="1" si="164"/>
        <v/>
      </c>
      <c r="CS300" s="112"/>
      <c r="CT300" s="112"/>
      <c r="CU300" s="112"/>
      <c r="CV300" s="119"/>
    </row>
    <row r="301" spans="1:100" collapsed="1" x14ac:dyDescent="0.2">
      <c r="A301" s="237"/>
      <c r="B301" s="237"/>
      <c r="C301" s="89" t="str">
        <f t="shared" si="136"/>
        <v/>
      </c>
      <c r="D301" s="85"/>
      <c r="E301" s="85"/>
      <c r="F301" s="237"/>
      <c r="G301" s="237"/>
      <c r="H301" s="237"/>
      <c r="I301" s="237"/>
      <c r="J301" s="89" t="str">
        <f t="shared" si="137"/>
        <v/>
      </c>
      <c r="K301" s="85"/>
      <c r="L301" s="85"/>
      <c r="M301" s="85" t="str">
        <f t="shared" si="138"/>
        <v/>
      </c>
      <c r="N301" s="86"/>
      <c r="O301" s="89" t="str">
        <f t="shared" si="139"/>
        <v/>
      </c>
      <c r="P301" s="237"/>
      <c r="Q301" s="89" t="str">
        <f t="shared" si="140"/>
        <v/>
      </c>
      <c r="R301" s="237"/>
      <c r="S301" s="89" t="str">
        <f t="shared" si="141"/>
        <v/>
      </c>
      <c r="T301" s="85"/>
      <c r="U301" s="89" t="str">
        <f t="shared" si="142"/>
        <v/>
      </c>
      <c r="V301" s="409" t="str">
        <f t="shared" si="143"/>
        <v/>
      </c>
      <c r="W301" s="85"/>
      <c r="X301" s="89" t="str">
        <f t="shared" si="144"/>
        <v/>
      </c>
      <c r="Y301" s="237"/>
      <c r="Z301" s="89" t="str">
        <f t="shared" si="145"/>
        <v/>
      </c>
      <c r="AA301" s="237"/>
      <c r="AB301" s="85"/>
      <c r="AC301" s="85"/>
      <c r="AD301" s="237"/>
      <c r="AE301" s="89" t="str">
        <f t="shared" si="146"/>
        <v/>
      </c>
      <c r="AF301" s="85"/>
      <c r="AG301" s="85" t="str">
        <f t="shared" si="147"/>
        <v/>
      </c>
      <c r="AH301" s="237"/>
      <c r="AI301" s="237" t="str">
        <f t="shared" si="148"/>
        <v/>
      </c>
      <c r="AJ301" s="237"/>
      <c r="AK301" s="237"/>
      <c r="AL301" s="237" t="str">
        <f t="shared" si="149"/>
        <v/>
      </c>
      <c r="AM301" s="271"/>
      <c r="AN301" s="237"/>
      <c r="AO301" s="89" t="str">
        <f t="shared" si="150"/>
        <v/>
      </c>
      <c r="AP301" s="85"/>
      <c r="AQ301" s="85"/>
      <c r="AR301" s="410"/>
      <c r="AS301" s="237"/>
      <c r="AT301" s="89" t="str">
        <f t="shared" si="151"/>
        <v/>
      </c>
      <c r="AU301" s="85"/>
      <c r="AV301" s="85"/>
      <c r="AW301" s="411"/>
      <c r="AX301" s="237"/>
      <c r="AY301" s="237" t="str">
        <f t="shared" si="152"/>
        <v/>
      </c>
      <c r="AZ301" s="237"/>
      <c r="BA301" s="89" t="str">
        <f t="shared" si="153"/>
        <v/>
      </c>
      <c r="BB301" s="85"/>
      <c r="BC301" s="237"/>
      <c r="BD301" s="89" t="str">
        <f t="shared" si="154"/>
        <v/>
      </c>
      <c r="BE301" s="85"/>
      <c r="BF301" s="237" t="str">
        <f t="shared" si="155"/>
        <v/>
      </c>
      <c r="BG301" s="85"/>
      <c r="BH301" s="85"/>
      <c r="BI301" s="85"/>
      <c r="BJ301" s="85"/>
      <c r="BK301" s="237"/>
      <c r="BL301" s="237"/>
      <c r="BM301" s="412"/>
      <c r="BN301" s="412"/>
      <c r="BO301" s="85"/>
      <c r="BP301" s="85"/>
      <c r="BQ301" s="85"/>
      <c r="BR301" s="85"/>
      <c r="BS301" s="237"/>
      <c r="BT301" s="85"/>
      <c r="BU301" s="85"/>
      <c r="BV301" s="85"/>
      <c r="BW301" s="85"/>
      <c r="BX301" s="85"/>
      <c r="BY301" s="85"/>
      <c r="BZ301" s="85" t="str">
        <f t="shared" si="156"/>
        <v/>
      </c>
      <c r="CA301" s="85"/>
      <c r="CB301" s="85"/>
      <c r="CC301" s="85" t="str">
        <f t="shared" si="157"/>
        <v/>
      </c>
      <c r="CD301" s="85"/>
      <c r="CE301" s="85" t="str">
        <f t="shared" si="158"/>
        <v/>
      </c>
      <c r="CF301" s="85"/>
      <c r="CG301" s="85" t="str">
        <f t="shared" si="159"/>
        <v/>
      </c>
      <c r="CH301" s="271"/>
      <c r="CI301" s="85" t="str">
        <f t="shared" si="160"/>
        <v/>
      </c>
      <c r="CJ301" s="85" t="str">
        <f t="shared" si="161"/>
        <v/>
      </c>
      <c r="CK301" s="85" t="str">
        <f t="shared" si="162"/>
        <v/>
      </c>
      <c r="CL301" s="85"/>
      <c r="CM301" s="85" t="str">
        <f t="shared" si="163"/>
        <v/>
      </c>
      <c r="CN301" s="238"/>
      <c r="CO301" s="238" t="s">
        <v>5304</v>
      </c>
      <c r="CP301" s="112"/>
      <c r="CQ301" s="112"/>
      <c r="CR301" s="133" t="str">
        <f t="shared" ca="1" si="164"/>
        <v/>
      </c>
      <c r="CS301" s="112"/>
      <c r="CT301" s="112"/>
      <c r="CU301" s="112"/>
      <c r="CV301" s="119"/>
    </row>
    <row r="302" spans="1:100" collapsed="1" x14ac:dyDescent="0.2">
      <c r="A302" s="237"/>
      <c r="B302" s="237"/>
      <c r="C302" s="89" t="str">
        <f t="shared" si="136"/>
        <v/>
      </c>
      <c r="D302" s="85"/>
      <c r="E302" s="85"/>
      <c r="F302" s="237"/>
      <c r="G302" s="237"/>
      <c r="H302" s="237"/>
      <c r="I302" s="237"/>
      <c r="J302" s="89" t="str">
        <f t="shared" si="137"/>
        <v/>
      </c>
      <c r="K302" s="85"/>
      <c r="L302" s="85"/>
      <c r="M302" s="85" t="str">
        <f t="shared" si="138"/>
        <v/>
      </c>
      <c r="N302" s="86"/>
      <c r="O302" s="89" t="str">
        <f t="shared" si="139"/>
        <v/>
      </c>
      <c r="P302" s="237"/>
      <c r="Q302" s="89" t="str">
        <f t="shared" si="140"/>
        <v/>
      </c>
      <c r="R302" s="237"/>
      <c r="S302" s="89" t="str">
        <f t="shared" si="141"/>
        <v/>
      </c>
      <c r="T302" s="85"/>
      <c r="U302" s="89" t="str">
        <f t="shared" si="142"/>
        <v/>
      </c>
      <c r="V302" s="409" t="str">
        <f t="shared" si="143"/>
        <v/>
      </c>
      <c r="W302" s="85"/>
      <c r="X302" s="89" t="str">
        <f t="shared" si="144"/>
        <v/>
      </c>
      <c r="Y302" s="237"/>
      <c r="Z302" s="89" t="str">
        <f t="shared" si="145"/>
        <v/>
      </c>
      <c r="AA302" s="237"/>
      <c r="AB302" s="85"/>
      <c r="AC302" s="85"/>
      <c r="AD302" s="237"/>
      <c r="AE302" s="89" t="str">
        <f t="shared" si="146"/>
        <v/>
      </c>
      <c r="AF302" s="85"/>
      <c r="AG302" s="85" t="str">
        <f t="shared" si="147"/>
        <v/>
      </c>
      <c r="AH302" s="237"/>
      <c r="AI302" s="237" t="str">
        <f t="shared" si="148"/>
        <v/>
      </c>
      <c r="AJ302" s="237"/>
      <c r="AK302" s="237"/>
      <c r="AL302" s="237" t="str">
        <f t="shared" si="149"/>
        <v/>
      </c>
      <c r="AM302" s="271"/>
      <c r="AN302" s="237"/>
      <c r="AO302" s="89" t="str">
        <f t="shared" si="150"/>
        <v/>
      </c>
      <c r="AP302" s="85"/>
      <c r="AQ302" s="85"/>
      <c r="AR302" s="410"/>
      <c r="AS302" s="237"/>
      <c r="AT302" s="89" t="str">
        <f t="shared" si="151"/>
        <v/>
      </c>
      <c r="AU302" s="85"/>
      <c r="AV302" s="85"/>
      <c r="AW302" s="411"/>
      <c r="AX302" s="237"/>
      <c r="AY302" s="237" t="str">
        <f t="shared" si="152"/>
        <v/>
      </c>
      <c r="AZ302" s="237"/>
      <c r="BA302" s="89" t="str">
        <f t="shared" si="153"/>
        <v/>
      </c>
      <c r="BB302" s="85"/>
      <c r="BC302" s="237"/>
      <c r="BD302" s="89" t="str">
        <f t="shared" si="154"/>
        <v/>
      </c>
      <c r="BE302" s="85"/>
      <c r="BF302" s="237" t="str">
        <f t="shared" si="155"/>
        <v/>
      </c>
      <c r="BG302" s="85"/>
      <c r="BH302" s="85"/>
      <c r="BI302" s="85"/>
      <c r="BJ302" s="85"/>
      <c r="BK302" s="237"/>
      <c r="BL302" s="237"/>
      <c r="BM302" s="412"/>
      <c r="BN302" s="412"/>
      <c r="BO302" s="85"/>
      <c r="BP302" s="85"/>
      <c r="BQ302" s="85"/>
      <c r="BR302" s="85"/>
      <c r="BS302" s="237"/>
      <c r="BT302" s="85"/>
      <c r="BU302" s="85"/>
      <c r="BV302" s="85"/>
      <c r="BW302" s="85"/>
      <c r="BX302" s="85"/>
      <c r="BY302" s="85"/>
      <c r="BZ302" s="85" t="str">
        <f t="shared" si="156"/>
        <v/>
      </c>
      <c r="CA302" s="85"/>
      <c r="CB302" s="85"/>
      <c r="CC302" s="85" t="str">
        <f t="shared" si="157"/>
        <v/>
      </c>
      <c r="CD302" s="85"/>
      <c r="CE302" s="85" t="str">
        <f t="shared" si="158"/>
        <v/>
      </c>
      <c r="CF302" s="85"/>
      <c r="CG302" s="85" t="str">
        <f t="shared" si="159"/>
        <v/>
      </c>
      <c r="CH302" s="271"/>
      <c r="CI302" s="85" t="str">
        <f t="shared" si="160"/>
        <v/>
      </c>
      <c r="CJ302" s="85" t="str">
        <f t="shared" si="161"/>
        <v/>
      </c>
      <c r="CK302" s="85" t="str">
        <f t="shared" si="162"/>
        <v/>
      </c>
      <c r="CL302" s="85"/>
      <c r="CM302" s="85" t="str">
        <f t="shared" si="163"/>
        <v/>
      </c>
      <c r="CN302" s="238"/>
      <c r="CO302" s="238" t="s">
        <v>5304</v>
      </c>
      <c r="CP302" s="112"/>
      <c r="CQ302" s="112"/>
      <c r="CR302" s="133" t="str">
        <f t="shared" ca="1" si="164"/>
        <v/>
      </c>
      <c r="CS302" s="112"/>
      <c r="CT302" s="112"/>
      <c r="CU302" s="112"/>
      <c r="CV302" s="119"/>
    </row>
    <row r="303" spans="1:100" collapsed="1" x14ac:dyDescent="0.2">
      <c r="A303" s="237"/>
      <c r="B303" s="237"/>
      <c r="C303" s="89" t="str">
        <f t="shared" si="136"/>
        <v/>
      </c>
      <c r="D303" s="85"/>
      <c r="E303" s="85"/>
      <c r="F303" s="237"/>
      <c r="G303" s="237"/>
      <c r="H303" s="237"/>
      <c r="I303" s="237"/>
      <c r="J303" s="89" t="str">
        <f t="shared" si="137"/>
        <v/>
      </c>
      <c r="K303" s="85"/>
      <c r="L303" s="85"/>
      <c r="M303" s="85" t="str">
        <f t="shared" si="138"/>
        <v/>
      </c>
      <c r="N303" s="86"/>
      <c r="O303" s="89" t="str">
        <f t="shared" si="139"/>
        <v/>
      </c>
      <c r="P303" s="237"/>
      <c r="Q303" s="89" t="str">
        <f t="shared" si="140"/>
        <v/>
      </c>
      <c r="R303" s="237"/>
      <c r="S303" s="89" t="str">
        <f t="shared" si="141"/>
        <v/>
      </c>
      <c r="T303" s="85"/>
      <c r="U303" s="89" t="str">
        <f t="shared" si="142"/>
        <v/>
      </c>
      <c r="V303" s="409" t="str">
        <f t="shared" si="143"/>
        <v/>
      </c>
      <c r="W303" s="85"/>
      <c r="X303" s="89" t="str">
        <f t="shared" si="144"/>
        <v/>
      </c>
      <c r="Y303" s="237"/>
      <c r="Z303" s="89" t="str">
        <f t="shared" si="145"/>
        <v/>
      </c>
      <c r="AA303" s="237"/>
      <c r="AB303" s="85"/>
      <c r="AC303" s="85"/>
      <c r="AD303" s="237"/>
      <c r="AE303" s="89" t="str">
        <f t="shared" si="146"/>
        <v/>
      </c>
      <c r="AF303" s="85"/>
      <c r="AG303" s="85" t="str">
        <f t="shared" si="147"/>
        <v/>
      </c>
      <c r="AH303" s="237"/>
      <c r="AI303" s="237" t="str">
        <f t="shared" si="148"/>
        <v/>
      </c>
      <c r="AJ303" s="237"/>
      <c r="AK303" s="237"/>
      <c r="AL303" s="237" t="str">
        <f t="shared" si="149"/>
        <v/>
      </c>
      <c r="AM303" s="271"/>
      <c r="AN303" s="237"/>
      <c r="AO303" s="89" t="str">
        <f t="shared" si="150"/>
        <v/>
      </c>
      <c r="AP303" s="85"/>
      <c r="AQ303" s="85"/>
      <c r="AR303" s="410"/>
      <c r="AS303" s="237"/>
      <c r="AT303" s="89" t="str">
        <f t="shared" si="151"/>
        <v/>
      </c>
      <c r="AU303" s="85"/>
      <c r="AV303" s="85"/>
      <c r="AW303" s="411"/>
      <c r="AX303" s="237"/>
      <c r="AY303" s="237" t="str">
        <f t="shared" si="152"/>
        <v/>
      </c>
      <c r="AZ303" s="237"/>
      <c r="BA303" s="89" t="str">
        <f t="shared" si="153"/>
        <v/>
      </c>
      <c r="BB303" s="85"/>
      <c r="BC303" s="237"/>
      <c r="BD303" s="89" t="str">
        <f t="shared" si="154"/>
        <v/>
      </c>
      <c r="BE303" s="85"/>
      <c r="BF303" s="237" t="str">
        <f t="shared" si="155"/>
        <v/>
      </c>
      <c r="BG303" s="85"/>
      <c r="BH303" s="85"/>
      <c r="BI303" s="85"/>
      <c r="BJ303" s="85"/>
      <c r="BK303" s="237"/>
      <c r="BL303" s="237"/>
      <c r="BM303" s="412"/>
      <c r="BN303" s="412"/>
      <c r="BO303" s="85"/>
      <c r="BP303" s="85"/>
      <c r="BQ303" s="85"/>
      <c r="BR303" s="85"/>
      <c r="BS303" s="237"/>
      <c r="BT303" s="85"/>
      <c r="BU303" s="85"/>
      <c r="BV303" s="85"/>
      <c r="BW303" s="85"/>
      <c r="BX303" s="85"/>
      <c r="BY303" s="85"/>
      <c r="BZ303" s="85" t="str">
        <f t="shared" si="156"/>
        <v/>
      </c>
      <c r="CA303" s="85"/>
      <c r="CB303" s="85"/>
      <c r="CC303" s="85" t="str">
        <f t="shared" si="157"/>
        <v/>
      </c>
      <c r="CD303" s="85"/>
      <c r="CE303" s="85" t="str">
        <f t="shared" si="158"/>
        <v/>
      </c>
      <c r="CF303" s="85"/>
      <c r="CG303" s="85" t="str">
        <f t="shared" si="159"/>
        <v/>
      </c>
      <c r="CH303" s="271"/>
      <c r="CI303" s="85" t="str">
        <f t="shared" si="160"/>
        <v/>
      </c>
      <c r="CJ303" s="85" t="str">
        <f t="shared" si="161"/>
        <v/>
      </c>
      <c r="CK303" s="85" t="str">
        <f t="shared" si="162"/>
        <v/>
      </c>
      <c r="CL303" s="85"/>
      <c r="CM303" s="85" t="str">
        <f t="shared" si="163"/>
        <v/>
      </c>
      <c r="CN303" s="238"/>
      <c r="CO303" s="238" t="s">
        <v>5304</v>
      </c>
      <c r="CP303" s="112"/>
      <c r="CQ303" s="112"/>
      <c r="CR303" s="133" t="str">
        <f t="shared" ca="1" si="164"/>
        <v/>
      </c>
      <c r="CS303" s="112"/>
      <c r="CT303" s="112"/>
      <c r="CU303" s="112"/>
      <c r="CV303" s="119"/>
    </row>
    <row r="304" spans="1:100" collapsed="1" x14ac:dyDescent="0.2">
      <c r="A304" s="237"/>
      <c r="B304" s="237"/>
      <c r="C304" s="89" t="str">
        <f t="shared" si="136"/>
        <v/>
      </c>
      <c r="D304" s="85"/>
      <c r="E304" s="85"/>
      <c r="F304" s="237"/>
      <c r="G304" s="237"/>
      <c r="H304" s="237"/>
      <c r="I304" s="237"/>
      <c r="J304" s="89" t="str">
        <f t="shared" si="137"/>
        <v/>
      </c>
      <c r="K304" s="85"/>
      <c r="L304" s="85"/>
      <c r="M304" s="85" t="str">
        <f t="shared" si="138"/>
        <v/>
      </c>
      <c r="N304" s="86"/>
      <c r="O304" s="89" t="str">
        <f t="shared" si="139"/>
        <v/>
      </c>
      <c r="P304" s="237"/>
      <c r="Q304" s="89" t="str">
        <f t="shared" si="140"/>
        <v/>
      </c>
      <c r="R304" s="237"/>
      <c r="S304" s="89" t="str">
        <f t="shared" si="141"/>
        <v/>
      </c>
      <c r="T304" s="85"/>
      <c r="U304" s="89" t="str">
        <f t="shared" si="142"/>
        <v/>
      </c>
      <c r="V304" s="409" t="str">
        <f t="shared" si="143"/>
        <v/>
      </c>
      <c r="W304" s="85"/>
      <c r="X304" s="89" t="str">
        <f t="shared" si="144"/>
        <v/>
      </c>
      <c r="Y304" s="237"/>
      <c r="Z304" s="89" t="str">
        <f t="shared" si="145"/>
        <v/>
      </c>
      <c r="AA304" s="237"/>
      <c r="AB304" s="85"/>
      <c r="AC304" s="85"/>
      <c r="AD304" s="237"/>
      <c r="AE304" s="89" t="str">
        <f t="shared" si="146"/>
        <v/>
      </c>
      <c r="AF304" s="85"/>
      <c r="AG304" s="85" t="str">
        <f t="shared" si="147"/>
        <v/>
      </c>
      <c r="AH304" s="237"/>
      <c r="AI304" s="237" t="str">
        <f t="shared" si="148"/>
        <v/>
      </c>
      <c r="AJ304" s="237"/>
      <c r="AK304" s="237"/>
      <c r="AL304" s="237" t="str">
        <f t="shared" si="149"/>
        <v/>
      </c>
      <c r="AM304" s="271"/>
      <c r="AN304" s="237"/>
      <c r="AO304" s="89" t="str">
        <f t="shared" si="150"/>
        <v/>
      </c>
      <c r="AP304" s="85"/>
      <c r="AQ304" s="85"/>
      <c r="AR304" s="410"/>
      <c r="AS304" s="237"/>
      <c r="AT304" s="89" t="str">
        <f t="shared" si="151"/>
        <v/>
      </c>
      <c r="AU304" s="85"/>
      <c r="AV304" s="85"/>
      <c r="AW304" s="411"/>
      <c r="AX304" s="237"/>
      <c r="AY304" s="237" t="str">
        <f t="shared" si="152"/>
        <v/>
      </c>
      <c r="AZ304" s="237"/>
      <c r="BA304" s="89" t="str">
        <f t="shared" si="153"/>
        <v/>
      </c>
      <c r="BB304" s="85"/>
      <c r="BC304" s="237"/>
      <c r="BD304" s="89" t="str">
        <f t="shared" si="154"/>
        <v/>
      </c>
      <c r="BE304" s="85"/>
      <c r="BF304" s="237" t="str">
        <f t="shared" si="155"/>
        <v/>
      </c>
      <c r="BG304" s="85"/>
      <c r="BH304" s="85"/>
      <c r="BI304" s="85"/>
      <c r="BJ304" s="85"/>
      <c r="BK304" s="237"/>
      <c r="BL304" s="237"/>
      <c r="BM304" s="412"/>
      <c r="BN304" s="412"/>
      <c r="BO304" s="85"/>
      <c r="BP304" s="85"/>
      <c r="BQ304" s="85"/>
      <c r="BR304" s="85"/>
      <c r="BS304" s="237"/>
      <c r="BT304" s="85"/>
      <c r="BU304" s="85"/>
      <c r="BV304" s="85"/>
      <c r="BW304" s="85"/>
      <c r="BX304" s="85"/>
      <c r="BY304" s="85"/>
      <c r="BZ304" s="85" t="str">
        <f t="shared" si="156"/>
        <v/>
      </c>
      <c r="CA304" s="85"/>
      <c r="CB304" s="85"/>
      <c r="CC304" s="85" t="str">
        <f t="shared" si="157"/>
        <v/>
      </c>
      <c r="CD304" s="85"/>
      <c r="CE304" s="85" t="str">
        <f t="shared" si="158"/>
        <v/>
      </c>
      <c r="CF304" s="85"/>
      <c r="CG304" s="85" t="str">
        <f t="shared" si="159"/>
        <v/>
      </c>
      <c r="CH304" s="271"/>
      <c r="CI304" s="85" t="str">
        <f t="shared" si="160"/>
        <v/>
      </c>
      <c r="CJ304" s="85" t="str">
        <f t="shared" si="161"/>
        <v/>
      </c>
      <c r="CK304" s="85" t="str">
        <f t="shared" si="162"/>
        <v/>
      </c>
      <c r="CL304" s="85"/>
      <c r="CM304" s="85" t="str">
        <f t="shared" si="163"/>
        <v/>
      </c>
      <c r="CN304" s="238"/>
      <c r="CO304" s="238" t="s">
        <v>5304</v>
      </c>
      <c r="CP304" s="112"/>
      <c r="CQ304" s="112"/>
      <c r="CR304" s="133" t="str">
        <f t="shared" ca="1" si="164"/>
        <v/>
      </c>
      <c r="CS304" s="112"/>
      <c r="CT304" s="112"/>
      <c r="CU304" s="112"/>
      <c r="CV304" s="119"/>
    </row>
    <row r="305" spans="1:100" collapsed="1" x14ac:dyDescent="0.2">
      <c r="A305" s="237"/>
      <c r="B305" s="237"/>
      <c r="C305" s="89" t="str">
        <f t="shared" si="136"/>
        <v/>
      </c>
      <c r="D305" s="85"/>
      <c r="E305" s="85"/>
      <c r="F305" s="237"/>
      <c r="G305" s="237"/>
      <c r="H305" s="237"/>
      <c r="I305" s="237"/>
      <c r="J305" s="89" t="str">
        <f t="shared" si="137"/>
        <v/>
      </c>
      <c r="K305" s="85"/>
      <c r="L305" s="85"/>
      <c r="M305" s="85" t="str">
        <f t="shared" si="138"/>
        <v/>
      </c>
      <c r="N305" s="86"/>
      <c r="O305" s="89" t="str">
        <f t="shared" si="139"/>
        <v/>
      </c>
      <c r="P305" s="237"/>
      <c r="Q305" s="89" t="str">
        <f t="shared" si="140"/>
        <v/>
      </c>
      <c r="R305" s="237"/>
      <c r="S305" s="89" t="str">
        <f t="shared" si="141"/>
        <v/>
      </c>
      <c r="T305" s="85"/>
      <c r="U305" s="89" t="str">
        <f t="shared" si="142"/>
        <v/>
      </c>
      <c r="V305" s="409" t="str">
        <f t="shared" si="143"/>
        <v/>
      </c>
      <c r="W305" s="85"/>
      <c r="X305" s="89" t="str">
        <f t="shared" si="144"/>
        <v/>
      </c>
      <c r="Y305" s="237"/>
      <c r="Z305" s="89" t="str">
        <f t="shared" si="145"/>
        <v/>
      </c>
      <c r="AA305" s="237"/>
      <c r="AB305" s="85"/>
      <c r="AC305" s="85"/>
      <c r="AD305" s="237"/>
      <c r="AE305" s="89" t="str">
        <f t="shared" si="146"/>
        <v/>
      </c>
      <c r="AF305" s="85"/>
      <c r="AG305" s="85" t="str">
        <f t="shared" si="147"/>
        <v/>
      </c>
      <c r="AH305" s="237"/>
      <c r="AI305" s="237" t="str">
        <f t="shared" si="148"/>
        <v/>
      </c>
      <c r="AJ305" s="237"/>
      <c r="AK305" s="237"/>
      <c r="AL305" s="237" t="str">
        <f t="shared" si="149"/>
        <v/>
      </c>
      <c r="AM305" s="271"/>
      <c r="AN305" s="237"/>
      <c r="AO305" s="89" t="str">
        <f t="shared" si="150"/>
        <v/>
      </c>
      <c r="AP305" s="85"/>
      <c r="AQ305" s="85"/>
      <c r="AR305" s="410"/>
      <c r="AS305" s="237"/>
      <c r="AT305" s="89" t="str">
        <f t="shared" si="151"/>
        <v/>
      </c>
      <c r="AU305" s="85"/>
      <c r="AV305" s="85"/>
      <c r="AW305" s="411"/>
      <c r="AX305" s="237"/>
      <c r="AY305" s="237" t="str">
        <f t="shared" si="152"/>
        <v/>
      </c>
      <c r="AZ305" s="237"/>
      <c r="BA305" s="89" t="str">
        <f t="shared" si="153"/>
        <v/>
      </c>
      <c r="BB305" s="85"/>
      <c r="BC305" s="237"/>
      <c r="BD305" s="89" t="str">
        <f t="shared" si="154"/>
        <v/>
      </c>
      <c r="BE305" s="85"/>
      <c r="BF305" s="237" t="str">
        <f t="shared" si="155"/>
        <v/>
      </c>
      <c r="BG305" s="85"/>
      <c r="BH305" s="85"/>
      <c r="BI305" s="85"/>
      <c r="BJ305" s="85"/>
      <c r="BK305" s="237"/>
      <c r="BL305" s="237"/>
      <c r="BM305" s="412"/>
      <c r="BN305" s="412"/>
      <c r="BO305" s="85"/>
      <c r="BP305" s="85"/>
      <c r="BQ305" s="85"/>
      <c r="BR305" s="85"/>
      <c r="BS305" s="237"/>
      <c r="BT305" s="85"/>
      <c r="BU305" s="85"/>
      <c r="BV305" s="85"/>
      <c r="BW305" s="85"/>
      <c r="BX305" s="85"/>
      <c r="BY305" s="85"/>
      <c r="BZ305" s="85" t="str">
        <f t="shared" si="156"/>
        <v/>
      </c>
      <c r="CA305" s="85"/>
      <c r="CB305" s="85"/>
      <c r="CC305" s="85" t="str">
        <f t="shared" si="157"/>
        <v/>
      </c>
      <c r="CD305" s="85"/>
      <c r="CE305" s="85" t="str">
        <f t="shared" si="158"/>
        <v/>
      </c>
      <c r="CF305" s="85"/>
      <c r="CG305" s="85" t="str">
        <f t="shared" si="159"/>
        <v/>
      </c>
      <c r="CH305" s="271"/>
      <c r="CI305" s="85" t="str">
        <f t="shared" si="160"/>
        <v/>
      </c>
      <c r="CJ305" s="85" t="str">
        <f t="shared" si="161"/>
        <v/>
      </c>
      <c r="CK305" s="85" t="str">
        <f t="shared" si="162"/>
        <v/>
      </c>
      <c r="CL305" s="85"/>
      <c r="CM305" s="85" t="str">
        <f t="shared" si="163"/>
        <v/>
      </c>
      <c r="CN305" s="238"/>
      <c r="CO305" s="238" t="s">
        <v>5304</v>
      </c>
      <c r="CP305" s="112"/>
      <c r="CQ305" s="112"/>
      <c r="CR305" s="133" t="str">
        <f t="shared" ca="1" si="164"/>
        <v/>
      </c>
      <c r="CS305" s="112"/>
      <c r="CT305" s="112"/>
      <c r="CU305" s="112"/>
      <c r="CV305" s="119"/>
    </row>
    <row r="306" spans="1:100" collapsed="1" x14ac:dyDescent="0.2">
      <c r="A306" s="237"/>
      <c r="B306" s="237"/>
      <c r="C306" s="89" t="str">
        <f t="shared" si="136"/>
        <v/>
      </c>
      <c r="D306" s="85"/>
      <c r="E306" s="85"/>
      <c r="F306" s="237"/>
      <c r="G306" s="237"/>
      <c r="H306" s="237"/>
      <c r="I306" s="237"/>
      <c r="J306" s="89" t="str">
        <f t="shared" si="137"/>
        <v/>
      </c>
      <c r="K306" s="85"/>
      <c r="L306" s="85"/>
      <c r="M306" s="85" t="str">
        <f t="shared" si="138"/>
        <v/>
      </c>
      <c r="N306" s="86"/>
      <c r="O306" s="89" t="str">
        <f t="shared" si="139"/>
        <v/>
      </c>
      <c r="P306" s="237"/>
      <c r="Q306" s="89" t="str">
        <f t="shared" si="140"/>
        <v/>
      </c>
      <c r="R306" s="237"/>
      <c r="S306" s="89" t="str">
        <f t="shared" si="141"/>
        <v/>
      </c>
      <c r="T306" s="85"/>
      <c r="U306" s="89" t="str">
        <f t="shared" si="142"/>
        <v/>
      </c>
      <c r="V306" s="409" t="str">
        <f t="shared" si="143"/>
        <v/>
      </c>
      <c r="W306" s="85"/>
      <c r="X306" s="89" t="str">
        <f t="shared" si="144"/>
        <v/>
      </c>
      <c r="Y306" s="237"/>
      <c r="Z306" s="89" t="str">
        <f t="shared" si="145"/>
        <v/>
      </c>
      <c r="AA306" s="237"/>
      <c r="AB306" s="85"/>
      <c r="AC306" s="85"/>
      <c r="AD306" s="237"/>
      <c r="AE306" s="89" t="str">
        <f t="shared" si="146"/>
        <v/>
      </c>
      <c r="AF306" s="85"/>
      <c r="AG306" s="85" t="str">
        <f t="shared" si="147"/>
        <v/>
      </c>
      <c r="AH306" s="237"/>
      <c r="AI306" s="237" t="str">
        <f t="shared" si="148"/>
        <v/>
      </c>
      <c r="AJ306" s="237"/>
      <c r="AK306" s="237"/>
      <c r="AL306" s="237" t="str">
        <f t="shared" si="149"/>
        <v/>
      </c>
      <c r="AM306" s="271"/>
      <c r="AN306" s="237"/>
      <c r="AO306" s="89" t="str">
        <f t="shared" si="150"/>
        <v/>
      </c>
      <c r="AP306" s="85"/>
      <c r="AQ306" s="85"/>
      <c r="AR306" s="410"/>
      <c r="AS306" s="237"/>
      <c r="AT306" s="89" t="str">
        <f t="shared" si="151"/>
        <v/>
      </c>
      <c r="AU306" s="85"/>
      <c r="AV306" s="85"/>
      <c r="AW306" s="411"/>
      <c r="AX306" s="237"/>
      <c r="AY306" s="237" t="str">
        <f t="shared" si="152"/>
        <v/>
      </c>
      <c r="AZ306" s="237"/>
      <c r="BA306" s="89" t="str">
        <f t="shared" si="153"/>
        <v/>
      </c>
      <c r="BB306" s="85"/>
      <c r="BC306" s="237"/>
      <c r="BD306" s="89" t="str">
        <f t="shared" si="154"/>
        <v/>
      </c>
      <c r="BE306" s="85"/>
      <c r="BF306" s="237" t="str">
        <f t="shared" si="155"/>
        <v/>
      </c>
      <c r="BG306" s="85"/>
      <c r="BH306" s="85"/>
      <c r="BI306" s="85"/>
      <c r="BJ306" s="85"/>
      <c r="BK306" s="237"/>
      <c r="BL306" s="237"/>
      <c r="BM306" s="412"/>
      <c r="BN306" s="412"/>
      <c r="BO306" s="85"/>
      <c r="BP306" s="85"/>
      <c r="BQ306" s="85"/>
      <c r="BR306" s="85"/>
      <c r="BS306" s="237"/>
      <c r="BT306" s="85"/>
      <c r="BU306" s="85"/>
      <c r="BV306" s="85"/>
      <c r="BW306" s="85"/>
      <c r="BX306" s="85"/>
      <c r="BY306" s="85"/>
      <c r="BZ306" s="85" t="str">
        <f t="shared" si="156"/>
        <v/>
      </c>
      <c r="CA306" s="85"/>
      <c r="CB306" s="85"/>
      <c r="CC306" s="85" t="str">
        <f t="shared" si="157"/>
        <v/>
      </c>
      <c r="CD306" s="85"/>
      <c r="CE306" s="85" t="str">
        <f t="shared" si="158"/>
        <v/>
      </c>
      <c r="CF306" s="85"/>
      <c r="CG306" s="85" t="str">
        <f t="shared" si="159"/>
        <v/>
      </c>
      <c r="CH306" s="271"/>
      <c r="CI306" s="85" t="str">
        <f t="shared" si="160"/>
        <v/>
      </c>
      <c r="CJ306" s="85" t="str">
        <f t="shared" si="161"/>
        <v/>
      </c>
      <c r="CK306" s="85" t="str">
        <f t="shared" si="162"/>
        <v/>
      </c>
      <c r="CL306" s="85"/>
      <c r="CM306" s="85" t="str">
        <f t="shared" si="163"/>
        <v/>
      </c>
      <c r="CN306" s="238"/>
      <c r="CO306" s="238" t="s">
        <v>5304</v>
      </c>
      <c r="CP306" s="112"/>
      <c r="CQ306" s="112"/>
      <c r="CR306" s="133" t="str">
        <f t="shared" ca="1" si="164"/>
        <v/>
      </c>
      <c r="CS306" s="112"/>
      <c r="CT306" s="112"/>
      <c r="CU306" s="112"/>
      <c r="CV306" s="119"/>
    </row>
    <row r="307" spans="1:100" collapsed="1" x14ac:dyDescent="0.2">
      <c r="A307" s="237"/>
      <c r="B307" s="237"/>
      <c r="C307" s="89" t="str">
        <f t="shared" si="136"/>
        <v/>
      </c>
      <c r="D307" s="85"/>
      <c r="E307" s="85"/>
      <c r="F307" s="237"/>
      <c r="G307" s="237"/>
      <c r="H307" s="237"/>
      <c r="I307" s="237"/>
      <c r="J307" s="89" t="str">
        <f t="shared" si="137"/>
        <v/>
      </c>
      <c r="K307" s="85"/>
      <c r="L307" s="85"/>
      <c r="M307" s="85" t="str">
        <f t="shared" si="138"/>
        <v/>
      </c>
      <c r="N307" s="86"/>
      <c r="O307" s="89" t="str">
        <f t="shared" si="139"/>
        <v/>
      </c>
      <c r="P307" s="237"/>
      <c r="Q307" s="89" t="str">
        <f t="shared" si="140"/>
        <v/>
      </c>
      <c r="R307" s="237"/>
      <c r="S307" s="89" t="str">
        <f t="shared" si="141"/>
        <v/>
      </c>
      <c r="T307" s="85"/>
      <c r="U307" s="89" t="str">
        <f t="shared" si="142"/>
        <v/>
      </c>
      <c r="V307" s="409" t="str">
        <f t="shared" si="143"/>
        <v/>
      </c>
      <c r="W307" s="85"/>
      <c r="X307" s="89" t="str">
        <f t="shared" si="144"/>
        <v/>
      </c>
      <c r="Y307" s="237"/>
      <c r="Z307" s="89" t="str">
        <f t="shared" si="145"/>
        <v/>
      </c>
      <c r="AA307" s="237"/>
      <c r="AB307" s="85"/>
      <c r="AC307" s="85"/>
      <c r="AD307" s="237"/>
      <c r="AE307" s="89" t="str">
        <f t="shared" si="146"/>
        <v/>
      </c>
      <c r="AF307" s="85"/>
      <c r="AG307" s="85" t="str">
        <f t="shared" si="147"/>
        <v/>
      </c>
      <c r="AH307" s="237"/>
      <c r="AI307" s="237" t="str">
        <f t="shared" si="148"/>
        <v/>
      </c>
      <c r="AJ307" s="237"/>
      <c r="AK307" s="237"/>
      <c r="AL307" s="237" t="str">
        <f t="shared" si="149"/>
        <v/>
      </c>
      <c r="AM307" s="271"/>
      <c r="AN307" s="237"/>
      <c r="AO307" s="89" t="str">
        <f t="shared" si="150"/>
        <v/>
      </c>
      <c r="AP307" s="85"/>
      <c r="AQ307" s="85"/>
      <c r="AR307" s="410"/>
      <c r="AS307" s="237"/>
      <c r="AT307" s="89" t="str">
        <f t="shared" si="151"/>
        <v/>
      </c>
      <c r="AU307" s="85"/>
      <c r="AV307" s="85"/>
      <c r="AW307" s="411"/>
      <c r="AX307" s="237"/>
      <c r="AY307" s="237" t="str">
        <f t="shared" si="152"/>
        <v/>
      </c>
      <c r="AZ307" s="237"/>
      <c r="BA307" s="89" t="str">
        <f t="shared" si="153"/>
        <v/>
      </c>
      <c r="BB307" s="85"/>
      <c r="BC307" s="237"/>
      <c r="BD307" s="89" t="str">
        <f t="shared" si="154"/>
        <v/>
      </c>
      <c r="BE307" s="85"/>
      <c r="BF307" s="237" t="str">
        <f t="shared" si="155"/>
        <v/>
      </c>
      <c r="BG307" s="85"/>
      <c r="BH307" s="85"/>
      <c r="BI307" s="85"/>
      <c r="BJ307" s="85"/>
      <c r="BK307" s="237"/>
      <c r="BL307" s="237"/>
      <c r="BM307" s="412"/>
      <c r="BN307" s="412"/>
      <c r="BO307" s="85"/>
      <c r="BP307" s="85"/>
      <c r="BQ307" s="85"/>
      <c r="BR307" s="85"/>
      <c r="BS307" s="237"/>
      <c r="BT307" s="85"/>
      <c r="BU307" s="85"/>
      <c r="BV307" s="85"/>
      <c r="BW307" s="85"/>
      <c r="BX307" s="85"/>
      <c r="BY307" s="85"/>
      <c r="BZ307" s="85" t="str">
        <f t="shared" si="156"/>
        <v/>
      </c>
      <c r="CA307" s="85"/>
      <c r="CB307" s="85"/>
      <c r="CC307" s="85" t="str">
        <f t="shared" si="157"/>
        <v/>
      </c>
      <c r="CD307" s="85"/>
      <c r="CE307" s="85" t="str">
        <f t="shared" si="158"/>
        <v/>
      </c>
      <c r="CF307" s="85"/>
      <c r="CG307" s="85" t="str">
        <f t="shared" si="159"/>
        <v/>
      </c>
      <c r="CH307" s="271"/>
      <c r="CI307" s="85" t="str">
        <f t="shared" si="160"/>
        <v/>
      </c>
      <c r="CJ307" s="85" t="str">
        <f t="shared" si="161"/>
        <v/>
      </c>
      <c r="CK307" s="85" t="str">
        <f t="shared" si="162"/>
        <v/>
      </c>
      <c r="CL307" s="85"/>
      <c r="CM307" s="85" t="str">
        <f t="shared" si="163"/>
        <v/>
      </c>
      <c r="CN307" s="238"/>
      <c r="CO307" s="238" t="s">
        <v>5304</v>
      </c>
      <c r="CP307" s="112"/>
      <c r="CQ307" s="112"/>
      <c r="CR307" s="133" t="str">
        <f t="shared" ca="1" si="164"/>
        <v/>
      </c>
      <c r="CS307" s="112"/>
      <c r="CT307" s="112"/>
      <c r="CU307" s="112"/>
      <c r="CV307" s="119"/>
    </row>
    <row r="308" spans="1:100" collapsed="1" x14ac:dyDescent="0.2">
      <c r="A308" s="237"/>
      <c r="B308" s="237"/>
      <c r="C308" s="89" t="str">
        <f t="shared" si="136"/>
        <v/>
      </c>
      <c r="D308" s="85"/>
      <c r="E308" s="85"/>
      <c r="F308" s="237"/>
      <c r="G308" s="237"/>
      <c r="H308" s="237"/>
      <c r="I308" s="237"/>
      <c r="J308" s="89" t="str">
        <f t="shared" si="137"/>
        <v/>
      </c>
      <c r="K308" s="85"/>
      <c r="L308" s="85"/>
      <c r="M308" s="85" t="str">
        <f t="shared" si="138"/>
        <v/>
      </c>
      <c r="N308" s="86"/>
      <c r="O308" s="89" t="str">
        <f t="shared" si="139"/>
        <v/>
      </c>
      <c r="P308" s="237"/>
      <c r="Q308" s="89" t="str">
        <f t="shared" si="140"/>
        <v/>
      </c>
      <c r="R308" s="237"/>
      <c r="S308" s="89" t="str">
        <f t="shared" si="141"/>
        <v/>
      </c>
      <c r="T308" s="85"/>
      <c r="U308" s="89" t="str">
        <f t="shared" si="142"/>
        <v/>
      </c>
      <c r="V308" s="409" t="str">
        <f t="shared" si="143"/>
        <v/>
      </c>
      <c r="W308" s="85"/>
      <c r="X308" s="89" t="str">
        <f t="shared" si="144"/>
        <v/>
      </c>
      <c r="Y308" s="237"/>
      <c r="Z308" s="89" t="str">
        <f t="shared" si="145"/>
        <v/>
      </c>
      <c r="AA308" s="237"/>
      <c r="AB308" s="85"/>
      <c r="AC308" s="85"/>
      <c r="AD308" s="237"/>
      <c r="AE308" s="89" t="str">
        <f t="shared" si="146"/>
        <v/>
      </c>
      <c r="AF308" s="85"/>
      <c r="AG308" s="85" t="str">
        <f t="shared" si="147"/>
        <v/>
      </c>
      <c r="AH308" s="237"/>
      <c r="AI308" s="237" t="str">
        <f t="shared" si="148"/>
        <v/>
      </c>
      <c r="AJ308" s="237"/>
      <c r="AK308" s="237"/>
      <c r="AL308" s="237" t="str">
        <f t="shared" si="149"/>
        <v/>
      </c>
      <c r="AM308" s="271"/>
      <c r="AN308" s="237"/>
      <c r="AO308" s="89" t="str">
        <f t="shared" si="150"/>
        <v/>
      </c>
      <c r="AP308" s="85"/>
      <c r="AQ308" s="85"/>
      <c r="AR308" s="410"/>
      <c r="AS308" s="237"/>
      <c r="AT308" s="89" t="str">
        <f t="shared" si="151"/>
        <v/>
      </c>
      <c r="AU308" s="85"/>
      <c r="AV308" s="85"/>
      <c r="AW308" s="411"/>
      <c r="AX308" s="237"/>
      <c r="AY308" s="237" t="str">
        <f t="shared" si="152"/>
        <v/>
      </c>
      <c r="AZ308" s="237"/>
      <c r="BA308" s="89" t="str">
        <f t="shared" si="153"/>
        <v/>
      </c>
      <c r="BB308" s="85"/>
      <c r="BC308" s="237"/>
      <c r="BD308" s="89" t="str">
        <f t="shared" si="154"/>
        <v/>
      </c>
      <c r="BE308" s="85"/>
      <c r="BF308" s="237" t="str">
        <f t="shared" si="155"/>
        <v/>
      </c>
      <c r="BG308" s="85"/>
      <c r="BH308" s="85"/>
      <c r="BI308" s="85"/>
      <c r="BJ308" s="85"/>
      <c r="BK308" s="237"/>
      <c r="BL308" s="237"/>
      <c r="BM308" s="412"/>
      <c r="BN308" s="412"/>
      <c r="BO308" s="85"/>
      <c r="BP308" s="85"/>
      <c r="BQ308" s="85"/>
      <c r="BR308" s="85"/>
      <c r="BS308" s="237"/>
      <c r="BT308" s="85"/>
      <c r="BU308" s="85"/>
      <c r="BV308" s="85"/>
      <c r="BW308" s="85"/>
      <c r="BX308" s="85"/>
      <c r="BY308" s="85"/>
      <c r="BZ308" s="85" t="str">
        <f t="shared" si="156"/>
        <v/>
      </c>
      <c r="CA308" s="85"/>
      <c r="CB308" s="85"/>
      <c r="CC308" s="85" t="str">
        <f t="shared" si="157"/>
        <v/>
      </c>
      <c r="CD308" s="85"/>
      <c r="CE308" s="85" t="str">
        <f t="shared" si="158"/>
        <v/>
      </c>
      <c r="CF308" s="85"/>
      <c r="CG308" s="85" t="str">
        <f t="shared" si="159"/>
        <v/>
      </c>
      <c r="CH308" s="271"/>
      <c r="CI308" s="85" t="str">
        <f t="shared" si="160"/>
        <v/>
      </c>
      <c r="CJ308" s="85" t="str">
        <f t="shared" si="161"/>
        <v/>
      </c>
      <c r="CK308" s="85" t="str">
        <f t="shared" si="162"/>
        <v/>
      </c>
      <c r="CL308" s="85"/>
      <c r="CM308" s="85" t="str">
        <f t="shared" si="163"/>
        <v/>
      </c>
      <c r="CN308" s="238"/>
      <c r="CO308" s="238" t="s">
        <v>5304</v>
      </c>
      <c r="CP308" s="112"/>
      <c r="CQ308" s="112"/>
      <c r="CR308" s="133" t="str">
        <f t="shared" ca="1" si="164"/>
        <v/>
      </c>
      <c r="CS308" s="112"/>
      <c r="CT308" s="112"/>
      <c r="CU308" s="112"/>
      <c r="CV308" s="119"/>
    </row>
    <row r="309" spans="1:100" collapsed="1" x14ac:dyDescent="0.2">
      <c r="A309" s="237"/>
      <c r="B309" s="237"/>
      <c r="C309" s="89" t="str">
        <f t="shared" si="136"/>
        <v/>
      </c>
      <c r="D309" s="85"/>
      <c r="E309" s="85"/>
      <c r="F309" s="237"/>
      <c r="G309" s="237"/>
      <c r="H309" s="237"/>
      <c r="I309" s="237"/>
      <c r="J309" s="89" t="str">
        <f t="shared" si="137"/>
        <v/>
      </c>
      <c r="K309" s="85"/>
      <c r="L309" s="85"/>
      <c r="M309" s="85" t="str">
        <f t="shared" si="138"/>
        <v/>
      </c>
      <c r="N309" s="86"/>
      <c r="O309" s="89" t="str">
        <f t="shared" si="139"/>
        <v/>
      </c>
      <c r="P309" s="237"/>
      <c r="Q309" s="89" t="str">
        <f t="shared" si="140"/>
        <v/>
      </c>
      <c r="R309" s="237"/>
      <c r="S309" s="89" t="str">
        <f t="shared" si="141"/>
        <v/>
      </c>
      <c r="T309" s="85"/>
      <c r="U309" s="89" t="str">
        <f t="shared" si="142"/>
        <v/>
      </c>
      <c r="V309" s="409" t="str">
        <f t="shared" si="143"/>
        <v/>
      </c>
      <c r="W309" s="85"/>
      <c r="X309" s="89" t="str">
        <f t="shared" si="144"/>
        <v/>
      </c>
      <c r="Y309" s="237"/>
      <c r="Z309" s="89" t="str">
        <f t="shared" si="145"/>
        <v/>
      </c>
      <c r="AA309" s="237"/>
      <c r="AB309" s="85"/>
      <c r="AC309" s="85"/>
      <c r="AD309" s="237"/>
      <c r="AE309" s="89" t="str">
        <f t="shared" si="146"/>
        <v/>
      </c>
      <c r="AF309" s="85"/>
      <c r="AG309" s="85" t="str">
        <f t="shared" si="147"/>
        <v/>
      </c>
      <c r="AH309" s="237"/>
      <c r="AI309" s="237" t="str">
        <f t="shared" si="148"/>
        <v/>
      </c>
      <c r="AJ309" s="237"/>
      <c r="AK309" s="237"/>
      <c r="AL309" s="237" t="str">
        <f t="shared" si="149"/>
        <v/>
      </c>
      <c r="AM309" s="271"/>
      <c r="AN309" s="237"/>
      <c r="AO309" s="89" t="str">
        <f t="shared" si="150"/>
        <v/>
      </c>
      <c r="AP309" s="85"/>
      <c r="AQ309" s="85"/>
      <c r="AR309" s="410"/>
      <c r="AS309" s="237"/>
      <c r="AT309" s="89" t="str">
        <f t="shared" si="151"/>
        <v/>
      </c>
      <c r="AU309" s="85"/>
      <c r="AV309" s="85"/>
      <c r="AW309" s="411"/>
      <c r="AX309" s="237"/>
      <c r="AY309" s="237" t="str">
        <f t="shared" si="152"/>
        <v/>
      </c>
      <c r="AZ309" s="237"/>
      <c r="BA309" s="89" t="str">
        <f t="shared" si="153"/>
        <v/>
      </c>
      <c r="BB309" s="85"/>
      <c r="BC309" s="237"/>
      <c r="BD309" s="89" t="str">
        <f t="shared" si="154"/>
        <v/>
      </c>
      <c r="BE309" s="85"/>
      <c r="BF309" s="237" t="str">
        <f t="shared" si="155"/>
        <v/>
      </c>
      <c r="BG309" s="85"/>
      <c r="BH309" s="85"/>
      <c r="BI309" s="85"/>
      <c r="BJ309" s="85"/>
      <c r="BK309" s="237"/>
      <c r="BL309" s="237"/>
      <c r="BM309" s="412"/>
      <c r="BN309" s="412"/>
      <c r="BO309" s="85"/>
      <c r="BP309" s="85"/>
      <c r="BQ309" s="85"/>
      <c r="BR309" s="85"/>
      <c r="BS309" s="237"/>
      <c r="BT309" s="85"/>
      <c r="BU309" s="85"/>
      <c r="BV309" s="85"/>
      <c r="BW309" s="85"/>
      <c r="BX309" s="85"/>
      <c r="BY309" s="85"/>
      <c r="BZ309" s="85" t="str">
        <f t="shared" si="156"/>
        <v/>
      </c>
      <c r="CA309" s="85"/>
      <c r="CB309" s="85"/>
      <c r="CC309" s="85" t="str">
        <f t="shared" si="157"/>
        <v/>
      </c>
      <c r="CD309" s="85"/>
      <c r="CE309" s="85" t="str">
        <f t="shared" si="158"/>
        <v/>
      </c>
      <c r="CF309" s="85"/>
      <c r="CG309" s="85" t="str">
        <f t="shared" si="159"/>
        <v/>
      </c>
      <c r="CH309" s="271"/>
      <c r="CI309" s="85" t="str">
        <f t="shared" si="160"/>
        <v/>
      </c>
      <c r="CJ309" s="85" t="str">
        <f t="shared" si="161"/>
        <v/>
      </c>
      <c r="CK309" s="85" t="str">
        <f t="shared" si="162"/>
        <v/>
      </c>
      <c r="CL309" s="85"/>
      <c r="CM309" s="85" t="str">
        <f t="shared" si="163"/>
        <v/>
      </c>
      <c r="CN309" s="238"/>
      <c r="CO309" s="238" t="s">
        <v>5304</v>
      </c>
      <c r="CP309" s="112"/>
      <c r="CQ309" s="112"/>
      <c r="CR309" s="133" t="str">
        <f t="shared" ca="1" si="164"/>
        <v/>
      </c>
      <c r="CS309" s="112"/>
      <c r="CT309" s="112"/>
      <c r="CU309" s="112"/>
      <c r="CV309" s="119"/>
    </row>
    <row r="310" spans="1:100" collapsed="1" x14ac:dyDescent="0.2">
      <c r="A310" s="237"/>
      <c r="B310" s="237"/>
      <c r="C310" s="89" t="str">
        <f t="shared" si="136"/>
        <v/>
      </c>
      <c r="D310" s="85"/>
      <c r="E310" s="85"/>
      <c r="F310" s="237"/>
      <c r="G310" s="237"/>
      <c r="H310" s="237"/>
      <c r="I310" s="237"/>
      <c r="J310" s="89" t="str">
        <f t="shared" si="137"/>
        <v/>
      </c>
      <c r="K310" s="85"/>
      <c r="L310" s="85"/>
      <c r="M310" s="85" t="str">
        <f t="shared" si="138"/>
        <v/>
      </c>
      <c r="N310" s="86"/>
      <c r="O310" s="89" t="str">
        <f t="shared" si="139"/>
        <v/>
      </c>
      <c r="P310" s="237"/>
      <c r="Q310" s="89" t="str">
        <f t="shared" si="140"/>
        <v/>
      </c>
      <c r="R310" s="237"/>
      <c r="S310" s="89" t="str">
        <f t="shared" si="141"/>
        <v/>
      </c>
      <c r="T310" s="85"/>
      <c r="U310" s="89" t="str">
        <f t="shared" si="142"/>
        <v/>
      </c>
      <c r="V310" s="409" t="str">
        <f t="shared" si="143"/>
        <v/>
      </c>
      <c r="W310" s="85"/>
      <c r="X310" s="89" t="str">
        <f t="shared" si="144"/>
        <v/>
      </c>
      <c r="Y310" s="237"/>
      <c r="Z310" s="89" t="str">
        <f t="shared" si="145"/>
        <v/>
      </c>
      <c r="AA310" s="237"/>
      <c r="AB310" s="85"/>
      <c r="AC310" s="85"/>
      <c r="AD310" s="237"/>
      <c r="AE310" s="89" t="str">
        <f t="shared" si="146"/>
        <v/>
      </c>
      <c r="AF310" s="85"/>
      <c r="AG310" s="85" t="str">
        <f t="shared" si="147"/>
        <v/>
      </c>
      <c r="AH310" s="237"/>
      <c r="AI310" s="237" t="str">
        <f t="shared" si="148"/>
        <v/>
      </c>
      <c r="AJ310" s="237"/>
      <c r="AK310" s="237"/>
      <c r="AL310" s="237" t="str">
        <f t="shared" si="149"/>
        <v/>
      </c>
      <c r="AM310" s="271"/>
      <c r="AN310" s="237"/>
      <c r="AO310" s="89" t="str">
        <f t="shared" si="150"/>
        <v/>
      </c>
      <c r="AP310" s="85"/>
      <c r="AQ310" s="85"/>
      <c r="AR310" s="410"/>
      <c r="AS310" s="237"/>
      <c r="AT310" s="89" t="str">
        <f t="shared" si="151"/>
        <v/>
      </c>
      <c r="AU310" s="85"/>
      <c r="AV310" s="85"/>
      <c r="AW310" s="411"/>
      <c r="AX310" s="237"/>
      <c r="AY310" s="237" t="str">
        <f t="shared" si="152"/>
        <v/>
      </c>
      <c r="AZ310" s="237"/>
      <c r="BA310" s="89" t="str">
        <f t="shared" si="153"/>
        <v/>
      </c>
      <c r="BB310" s="85"/>
      <c r="BC310" s="237"/>
      <c r="BD310" s="89" t="str">
        <f t="shared" si="154"/>
        <v/>
      </c>
      <c r="BE310" s="85"/>
      <c r="BF310" s="237" t="str">
        <f t="shared" si="155"/>
        <v/>
      </c>
      <c r="BG310" s="85"/>
      <c r="BH310" s="85"/>
      <c r="BI310" s="85"/>
      <c r="BJ310" s="85"/>
      <c r="BK310" s="237"/>
      <c r="BL310" s="237"/>
      <c r="BM310" s="412"/>
      <c r="BN310" s="412"/>
      <c r="BO310" s="85"/>
      <c r="BP310" s="85"/>
      <c r="BQ310" s="85"/>
      <c r="BR310" s="85"/>
      <c r="BS310" s="237"/>
      <c r="BT310" s="85"/>
      <c r="BU310" s="85"/>
      <c r="BV310" s="85"/>
      <c r="BW310" s="85"/>
      <c r="BX310" s="85"/>
      <c r="BY310" s="85"/>
      <c r="BZ310" s="85" t="str">
        <f t="shared" si="156"/>
        <v/>
      </c>
      <c r="CA310" s="85"/>
      <c r="CB310" s="85"/>
      <c r="CC310" s="85" t="str">
        <f t="shared" si="157"/>
        <v/>
      </c>
      <c r="CD310" s="85"/>
      <c r="CE310" s="85" t="str">
        <f t="shared" si="158"/>
        <v/>
      </c>
      <c r="CF310" s="85"/>
      <c r="CG310" s="85" t="str">
        <f t="shared" si="159"/>
        <v/>
      </c>
      <c r="CH310" s="271"/>
      <c r="CI310" s="85" t="str">
        <f t="shared" si="160"/>
        <v/>
      </c>
      <c r="CJ310" s="85" t="str">
        <f t="shared" si="161"/>
        <v/>
      </c>
      <c r="CK310" s="85" t="str">
        <f t="shared" si="162"/>
        <v/>
      </c>
      <c r="CL310" s="85"/>
      <c r="CM310" s="85" t="str">
        <f t="shared" si="163"/>
        <v/>
      </c>
      <c r="CN310" s="238"/>
      <c r="CO310" s="238" t="s">
        <v>5304</v>
      </c>
      <c r="CP310" s="112"/>
      <c r="CQ310" s="112"/>
      <c r="CR310" s="133" t="str">
        <f t="shared" ca="1" si="164"/>
        <v/>
      </c>
      <c r="CS310" s="112"/>
      <c r="CT310" s="112"/>
      <c r="CU310" s="112"/>
      <c r="CV310" s="119"/>
    </row>
    <row r="311" spans="1:100" collapsed="1" x14ac:dyDescent="0.2">
      <c r="A311" s="237"/>
      <c r="B311" s="237"/>
      <c r="C311" s="89" t="str">
        <f t="shared" si="136"/>
        <v/>
      </c>
      <c r="D311" s="85"/>
      <c r="E311" s="85"/>
      <c r="F311" s="237"/>
      <c r="G311" s="237"/>
      <c r="H311" s="237"/>
      <c r="I311" s="237"/>
      <c r="J311" s="89" t="str">
        <f t="shared" si="137"/>
        <v/>
      </c>
      <c r="K311" s="85"/>
      <c r="L311" s="85"/>
      <c r="M311" s="85" t="str">
        <f t="shared" si="138"/>
        <v/>
      </c>
      <c r="N311" s="86"/>
      <c r="O311" s="89" t="str">
        <f t="shared" si="139"/>
        <v/>
      </c>
      <c r="P311" s="237"/>
      <c r="Q311" s="89" t="str">
        <f t="shared" si="140"/>
        <v/>
      </c>
      <c r="R311" s="237"/>
      <c r="S311" s="89" t="str">
        <f t="shared" si="141"/>
        <v/>
      </c>
      <c r="T311" s="85"/>
      <c r="U311" s="89" t="str">
        <f t="shared" si="142"/>
        <v/>
      </c>
      <c r="V311" s="409" t="str">
        <f t="shared" si="143"/>
        <v/>
      </c>
      <c r="W311" s="85"/>
      <c r="X311" s="89" t="str">
        <f t="shared" si="144"/>
        <v/>
      </c>
      <c r="Y311" s="237"/>
      <c r="Z311" s="89" t="str">
        <f t="shared" si="145"/>
        <v/>
      </c>
      <c r="AA311" s="237"/>
      <c r="AB311" s="85"/>
      <c r="AC311" s="85"/>
      <c r="AD311" s="237"/>
      <c r="AE311" s="89" t="str">
        <f t="shared" si="146"/>
        <v/>
      </c>
      <c r="AF311" s="85"/>
      <c r="AG311" s="85" t="str">
        <f t="shared" si="147"/>
        <v/>
      </c>
      <c r="AH311" s="237"/>
      <c r="AI311" s="237" t="str">
        <f t="shared" si="148"/>
        <v/>
      </c>
      <c r="AJ311" s="237"/>
      <c r="AK311" s="237"/>
      <c r="AL311" s="237" t="str">
        <f t="shared" si="149"/>
        <v/>
      </c>
      <c r="AM311" s="271"/>
      <c r="AN311" s="237"/>
      <c r="AO311" s="89" t="str">
        <f t="shared" si="150"/>
        <v/>
      </c>
      <c r="AP311" s="85"/>
      <c r="AQ311" s="85"/>
      <c r="AR311" s="410"/>
      <c r="AS311" s="237"/>
      <c r="AT311" s="89" t="str">
        <f t="shared" si="151"/>
        <v/>
      </c>
      <c r="AU311" s="85"/>
      <c r="AV311" s="85"/>
      <c r="AW311" s="411"/>
      <c r="AX311" s="237"/>
      <c r="AY311" s="237" t="str">
        <f t="shared" si="152"/>
        <v/>
      </c>
      <c r="AZ311" s="237"/>
      <c r="BA311" s="89" t="str">
        <f t="shared" si="153"/>
        <v/>
      </c>
      <c r="BB311" s="85"/>
      <c r="BC311" s="237"/>
      <c r="BD311" s="89" t="str">
        <f t="shared" si="154"/>
        <v/>
      </c>
      <c r="BE311" s="85"/>
      <c r="BF311" s="237" t="str">
        <f t="shared" si="155"/>
        <v/>
      </c>
      <c r="BG311" s="85"/>
      <c r="BH311" s="85"/>
      <c r="BI311" s="85"/>
      <c r="BJ311" s="85"/>
      <c r="BK311" s="237"/>
      <c r="BL311" s="237"/>
      <c r="BM311" s="412"/>
      <c r="BN311" s="412"/>
      <c r="BO311" s="85"/>
      <c r="BP311" s="85"/>
      <c r="BQ311" s="85"/>
      <c r="BR311" s="85"/>
      <c r="BS311" s="237"/>
      <c r="BT311" s="85"/>
      <c r="BU311" s="85"/>
      <c r="BV311" s="85"/>
      <c r="BW311" s="85"/>
      <c r="BX311" s="85"/>
      <c r="BY311" s="85"/>
      <c r="BZ311" s="85" t="str">
        <f t="shared" si="156"/>
        <v/>
      </c>
      <c r="CA311" s="85"/>
      <c r="CB311" s="85"/>
      <c r="CC311" s="85" t="str">
        <f t="shared" si="157"/>
        <v/>
      </c>
      <c r="CD311" s="85"/>
      <c r="CE311" s="85" t="str">
        <f t="shared" si="158"/>
        <v/>
      </c>
      <c r="CF311" s="85"/>
      <c r="CG311" s="85" t="str">
        <f t="shared" si="159"/>
        <v/>
      </c>
      <c r="CH311" s="271"/>
      <c r="CI311" s="85" t="str">
        <f t="shared" si="160"/>
        <v/>
      </c>
      <c r="CJ311" s="85" t="str">
        <f t="shared" si="161"/>
        <v/>
      </c>
      <c r="CK311" s="85" t="str">
        <f t="shared" si="162"/>
        <v/>
      </c>
      <c r="CL311" s="85"/>
      <c r="CM311" s="85" t="str">
        <f t="shared" si="163"/>
        <v/>
      </c>
      <c r="CN311" s="238"/>
      <c r="CO311" s="238" t="s">
        <v>5304</v>
      </c>
      <c r="CP311" s="112"/>
      <c r="CQ311" s="112"/>
      <c r="CR311" s="133" t="str">
        <f t="shared" ca="1" si="164"/>
        <v/>
      </c>
      <c r="CS311" s="112"/>
      <c r="CT311" s="112"/>
      <c r="CU311" s="112"/>
      <c r="CV311" s="119"/>
    </row>
    <row r="312" spans="1:100" collapsed="1" x14ac:dyDescent="0.2">
      <c r="A312" s="237"/>
      <c r="B312" s="237"/>
      <c r="C312" s="89" t="str">
        <f t="shared" si="136"/>
        <v/>
      </c>
      <c r="D312" s="85"/>
      <c r="E312" s="85"/>
      <c r="F312" s="237"/>
      <c r="G312" s="237"/>
      <c r="H312" s="237"/>
      <c r="I312" s="237"/>
      <c r="J312" s="89" t="str">
        <f t="shared" si="137"/>
        <v/>
      </c>
      <c r="K312" s="85"/>
      <c r="L312" s="85"/>
      <c r="M312" s="85" t="str">
        <f t="shared" si="138"/>
        <v/>
      </c>
      <c r="N312" s="86"/>
      <c r="O312" s="89" t="str">
        <f t="shared" si="139"/>
        <v/>
      </c>
      <c r="P312" s="237"/>
      <c r="Q312" s="89" t="str">
        <f t="shared" si="140"/>
        <v/>
      </c>
      <c r="R312" s="237"/>
      <c r="S312" s="89" t="str">
        <f t="shared" si="141"/>
        <v/>
      </c>
      <c r="T312" s="85"/>
      <c r="U312" s="89" t="str">
        <f t="shared" si="142"/>
        <v/>
      </c>
      <c r="V312" s="409" t="str">
        <f t="shared" si="143"/>
        <v/>
      </c>
      <c r="W312" s="85"/>
      <c r="X312" s="89" t="str">
        <f t="shared" si="144"/>
        <v/>
      </c>
      <c r="Y312" s="237"/>
      <c r="Z312" s="89" t="str">
        <f t="shared" si="145"/>
        <v/>
      </c>
      <c r="AA312" s="237"/>
      <c r="AB312" s="85"/>
      <c r="AC312" s="85"/>
      <c r="AD312" s="237"/>
      <c r="AE312" s="89" t="str">
        <f t="shared" si="146"/>
        <v/>
      </c>
      <c r="AF312" s="85"/>
      <c r="AG312" s="85" t="str">
        <f t="shared" si="147"/>
        <v/>
      </c>
      <c r="AH312" s="237"/>
      <c r="AI312" s="237" t="str">
        <f t="shared" si="148"/>
        <v/>
      </c>
      <c r="AJ312" s="237"/>
      <c r="AK312" s="237"/>
      <c r="AL312" s="237" t="str">
        <f t="shared" si="149"/>
        <v/>
      </c>
      <c r="AM312" s="271"/>
      <c r="AN312" s="237"/>
      <c r="AO312" s="89" t="str">
        <f t="shared" si="150"/>
        <v/>
      </c>
      <c r="AP312" s="85"/>
      <c r="AQ312" s="85"/>
      <c r="AR312" s="410"/>
      <c r="AS312" s="237"/>
      <c r="AT312" s="89" t="str">
        <f t="shared" si="151"/>
        <v/>
      </c>
      <c r="AU312" s="85"/>
      <c r="AV312" s="85"/>
      <c r="AW312" s="411"/>
      <c r="AX312" s="237"/>
      <c r="AY312" s="237" t="str">
        <f t="shared" si="152"/>
        <v/>
      </c>
      <c r="AZ312" s="237"/>
      <c r="BA312" s="89" t="str">
        <f t="shared" si="153"/>
        <v/>
      </c>
      <c r="BB312" s="85"/>
      <c r="BC312" s="237"/>
      <c r="BD312" s="89" t="str">
        <f t="shared" si="154"/>
        <v/>
      </c>
      <c r="BE312" s="85"/>
      <c r="BF312" s="237" t="str">
        <f t="shared" si="155"/>
        <v/>
      </c>
      <c r="BG312" s="85"/>
      <c r="BH312" s="85"/>
      <c r="BI312" s="85"/>
      <c r="BJ312" s="85"/>
      <c r="BK312" s="237"/>
      <c r="BL312" s="237"/>
      <c r="BM312" s="412"/>
      <c r="BN312" s="412"/>
      <c r="BO312" s="85"/>
      <c r="BP312" s="85"/>
      <c r="BQ312" s="85"/>
      <c r="BR312" s="85"/>
      <c r="BS312" s="237"/>
      <c r="BT312" s="85"/>
      <c r="BU312" s="85"/>
      <c r="BV312" s="85"/>
      <c r="BW312" s="85"/>
      <c r="BX312" s="85"/>
      <c r="BY312" s="85"/>
      <c r="BZ312" s="85" t="str">
        <f t="shared" si="156"/>
        <v/>
      </c>
      <c r="CA312" s="85"/>
      <c r="CB312" s="85"/>
      <c r="CC312" s="85" t="str">
        <f t="shared" si="157"/>
        <v/>
      </c>
      <c r="CD312" s="85"/>
      <c r="CE312" s="85" t="str">
        <f t="shared" si="158"/>
        <v/>
      </c>
      <c r="CF312" s="85"/>
      <c r="CG312" s="85" t="str">
        <f t="shared" si="159"/>
        <v/>
      </c>
      <c r="CH312" s="271"/>
      <c r="CI312" s="85" t="str">
        <f t="shared" si="160"/>
        <v/>
      </c>
      <c r="CJ312" s="85" t="str">
        <f t="shared" si="161"/>
        <v/>
      </c>
      <c r="CK312" s="85" t="str">
        <f t="shared" si="162"/>
        <v/>
      </c>
      <c r="CL312" s="85"/>
      <c r="CM312" s="85" t="str">
        <f t="shared" si="163"/>
        <v/>
      </c>
      <c r="CN312" s="238"/>
      <c r="CO312" s="238" t="s">
        <v>5304</v>
      </c>
      <c r="CP312" s="112"/>
      <c r="CQ312" s="112"/>
      <c r="CR312" s="133" t="str">
        <f t="shared" ca="1" si="164"/>
        <v/>
      </c>
      <c r="CS312" s="112"/>
      <c r="CT312" s="112"/>
      <c r="CU312" s="112"/>
      <c r="CV312" s="119"/>
    </row>
    <row r="313" spans="1:100" collapsed="1" x14ac:dyDescent="0.2">
      <c r="A313" s="237"/>
      <c r="B313" s="237"/>
      <c r="C313" s="89" t="str">
        <f t="shared" si="136"/>
        <v/>
      </c>
      <c r="D313" s="85"/>
      <c r="E313" s="85"/>
      <c r="F313" s="237"/>
      <c r="G313" s="237"/>
      <c r="H313" s="237"/>
      <c r="I313" s="237"/>
      <c r="J313" s="89" t="str">
        <f t="shared" si="137"/>
        <v/>
      </c>
      <c r="K313" s="85"/>
      <c r="L313" s="85"/>
      <c r="M313" s="85" t="str">
        <f t="shared" si="138"/>
        <v/>
      </c>
      <c r="N313" s="86"/>
      <c r="O313" s="89" t="str">
        <f t="shared" si="139"/>
        <v/>
      </c>
      <c r="P313" s="237"/>
      <c r="Q313" s="89" t="str">
        <f t="shared" si="140"/>
        <v/>
      </c>
      <c r="R313" s="237"/>
      <c r="S313" s="89" t="str">
        <f t="shared" si="141"/>
        <v/>
      </c>
      <c r="T313" s="85"/>
      <c r="U313" s="89" t="str">
        <f t="shared" si="142"/>
        <v/>
      </c>
      <c r="V313" s="409" t="str">
        <f t="shared" si="143"/>
        <v/>
      </c>
      <c r="W313" s="85"/>
      <c r="X313" s="89" t="str">
        <f t="shared" si="144"/>
        <v/>
      </c>
      <c r="Y313" s="237"/>
      <c r="Z313" s="89" t="str">
        <f t="shared" si="145"/>
        <v/>
      </c>
      <c r="AA313" s="237"/>
      <c r="AB313" s="85"/>
      <c r="AC313" s="85"/>
      <c r="AD313" s="237"/>
      <c r="AE313" s="89" t="str">
        <f t="shared" si="146"/>
        <v/>
      </c>
      <c r="AF313" s="85"/>
      <c r="AG313" s="85" t="str">
        <f t="shared" si="147"/>
        <v/>
      </c>
      <c r="AH313" s="237"/>
      <c r="AI313" s="237" t="str">
        <f t="shared" si="148"/>
        <v/>
      </c>
      <c r="AJ313" s="237"/>
      <c r="AK313" s="237"/>
      <c r="AL313" s="237" t="str">
        <f t="shared" si="149"/>
        <v/>
      </c>
      <c r="AM313" s="271"/>
      <c r="AN313" s="237"/>
      <c r="AO313" s="89" t="str">
        <f t="shared" si="150"/>
        <v/>
      </c>
      <c r="AP313" s="85"/>
      <c r="AQ313" s="85"/>
      <c r="AR313" s="410"/>
      <c r="AS313" s="237"/>
      <c r="AT313" s="89" t="str">
        <f t="shared" si="151"/>
        <v/>
      </c>
      <c r="AU313" s="85"/>
      <c r="AV313" s="85"/>
      <c r="AW313" s="411"/>
      <c r="AX313" s="237"/>
      <c r="AY313" s="237" t="str">
        <f t="shared" si="152"/>
        <v/>
      </c>
      <c r="AZ313" s="237"/>
      <c r="BA313" s="89" t="str">
        <f t="shared" si="153"/>
        <v/>
      </c>
      <c r="BB313" s="85"/>
      <c r="BC313" s="237"/>
      <c r="BD313" s="89" t="str">
        <f t="shared" si="154"/>
        <v/>
      </c>
      <c r="BE313" s="85"/>
      <c r="BF313" s="237" t="str">
        <f t="shared" si="155"/>
        <v/>
      </c>
      <c r="BG313" s="85"/>
      <c r="BH313" s="85"/>
      <c r="BI313" s="85"/>
      <c r="BJ313" s="85"/>
      <c r="BK313" s="237"/>
      <c r="BL313" s="237"/>
      <c r="BM313" s="412"/>
      <c r="BN313" s="412"/>
      <c r="BO313" s="85"/>
      <c r="BP313" s="85"/>
      <c r="BQ313" s="85"/>
      <c r="BR313" s="85"/>
      <c r="BS313" s="237"/>
      <c r="BT313" s="85"/>
      <c r="BU313" s="85"/>
      <c r="BV313" s="85"/>
      <c r="BW313" s="85"/>
      <c r="BX313" s="85"/>
      <c r="BY313" s="85"/>
      <c r="BZ313" s="85" t="str">
        <f t="shared" si="156"/>
        <v/>
      </c>
      <c r="CA313" s="85"/>
      <c r="CB313" s="85"/>
      <c r="CC313" s="85" t="str">
        <f t="shared" si="157"/>
        <v/>
      </c>
      <c r="CD313" s="85"/>
      <c r="CE313" s="85" t="str">
        <f t="shared" si="158"/>
        <v/>
      </c>
      <c r="CF313" s="85"/>
      <c r="CG313" s="85" t="str">
        <f t="shared" si="159"/>
        <v/>
      </c>
      <c r="CH313" s="271"/>
      <c r="CI313" s="85" t="str">
        <f t="shared" si="160"/>
        <v/>
      </c>
      <c r="CJ313" s="85" t="str">
        <f t="shared" si="161"/>
        <v/>
      </c>
      <c r="CK313" s="85" t="str">
        <f t="shared" si="162"/>
        <v/>
      </c>
      <c r="CL313" s="85"/>
      <c r="CM313" s="85" t="str">
        <f t="shared" si="163"/>
        <v/>
      </c>
      <c r="CN313" s="238"/>
      <c r="CO313" s="238" t="s">
        <v>5304</v>
      </c>
      <c r="CP313" s="112"/>
      <c r="CQ313" s="112"/>
      <c r="CR313" s="133" t="str">
        <f t="shared" ca="1" si="164"/>
        <v/>
      </c>
      <c r="CS313" s="112"/>
      <c r="CT313" s="112"/>
      <c r="CU313" s="112"/>
      <c r="CV313" s="119"/>
    </row>
    <row r="314" spans="1:100" collapsed="1" x14ac:dyDescent="0.2">
      <c r="A314" s="237"/>
      <c r="B314" s="237"/>
      <c r="C314" s="89" t="str">
        <f t="shared" si="136"/>
        <v/>
      </c>
      <c r="D314" s="85"/>
      <c r="E314" s="85"/>
      <c r="F314" s="237"/>
      <c r="G314" s="237"/>
      <c r="H314" s="237"/>
      <c r="I314" s="237"/>
      <c r="J314" s="89" t="str">
        <f t="shared" si="137"/>
        <v/>
      </c>
      <c r="K314" s="85"/>
      <c r="L314" s="85"/>
      <c r="M314" s="85" t="str">
        <f t="shared" si="138"/>
        <v/>
      </c>
      <c r="N314" s="86"/>
      <c r="O314" s="89" t="str">
        <f t="shared" si="139"/>
        <v/>
      </c>
      <c r="P314" s="237"/>
      <c r="Q314" s="89" t="str">
        <f t="shared" si="140"/>
        <v/>
      </c>
      <c r="R314" s="237"/>
      <c r="S314" s="89" t="str">
        <f t="shared" si="141"/>
        <v/>
      </c>
      <c r="T314" s="85"/>
      <c r="U314" s="89" t="str">
        <f t="shared" si="142"/>
        <v/>
      </c>
      <c r="V314" s="409" t="str">
        <f t="shared" si="143"/>
        <v/>
      </c>
      <c r="W314" s="85"/>
      <c r="X314" s="89" t="str">
        <f t="shared" si="144"/>
        <v/>
      </c>
      <c r="Y314" s="237"/>
      <c r="Z314" s="89" t="str">
        <f t="shared" si="145"/>
        <v/>
      </c>
      <c r="AA314" s="237"/>
      <c r="AB314" s="85"/>
      <c r="AC314" s="85"/>
      <c r="AD314" s="237"/>
      <c r="AE314" s="89" t="str">
        <f t="shared" si="146"/>
        <v/>
      </c>
      <c r="AF314" s="85"/>
      <c r="AG314" s="85" t="str">
        <f t="shared" si="147"/>
        <v/>
      </c>
      <c r="AH314" s="237"/>
      <c r="AI314" s="237" t="str">
        <f t="shared" si="148"/>
        <v/>
      </c>
      <c r="AJ314" s="237"/>
      <c r="AK314" s="237"/>
      <c r="AL314" s="237" t="str">
        <f t="shared" si="149"/>
        <v/>
      </c>
      <c r="AM314" s="271"/>
      <c r="AN314" s="237"/>
      <c r="AO314" s="89" t="str">
        <f t="shared" si="150"/>
        <v/>
      </c>
      <c r="AP314" s="85"/>
      <c r="AQ314" s="85"/>
      <c r="AR314" s="410"/>
      <c r="AS314" s="237"/>
      <c r="AT314" s="89" t="str">
        <f t="shared" si="151"/>
        <v/>
      </c>
      <c r="AU314" s="85"/>
      <c r="AV314" s="85"/>
      <c r="AW314" s="411"/>
      <c r="AX314" s="237"/>
      <c r="AY314" s="237" t="str">
        <f t="shared" si="152"/>
        <v/>
      </c>
      <c r="AZ314" s="237"/>
      <c r="BA314" s="89" t="str">
        <f t="shared" si="153"/>
        <v/>
      </c>
      <c r="BB314" s="85"/>
      <c r="BC314" s="237"/>
      <c r="BD314" s="89" t="str">
        <f t="shared" si="154"/>
        <v/>
      </c>
      <c r="BE314" s="85"/>
      <c r="BF314" s="237" t="str">
        <f t="shared" si="155"/>
        <v/>
      </c>
      <c r="BG314" s="85"/>
      <c r="BH314" s="85"/>
      <c r="BI314" s="85"/>
      <c r="BJ314" s="85"/>
      <c r="BK314" s="237"/>
      <c r="BL314" s="237"/>
      <c r="BM314" s="412"/>
      <c r="BN314" s="412"/>
      <c r="BO314" s="85"/>
      <c r="BP314" s="85"/>
      <c r="BQ314" s="85"/>
      <c r="BR314" s="85"/>
      <c r="BS314" s="237"/>
      <c r="BT314" s="85"/>
      <c r="BU314" s="85"/>
      <c r="BV314" s="85"/>
      <c r="BW314" s="85"/>
      <c r="BX314" s="85"/>
      <c r="BY314" s="85"/>
      <c r="BZ314" s="85" t="str">
        <f t="shared" si="156"/>
        <v/>
      </c>
      <c r="CA314" s="85"/>
      <c r="CB314" s="85"/>
      <c r="CC314" s="85" t="str">
        <f t="shared" si="157"/>
        <v/>
      </c>
      <c r="CD314" s="85"/>
      <c r="CE314" s="85" t="str">
        <f t="shared" si="158"/>
        <v/>
      </c>
      <c r="CF314" s="85"/>
      <c r="CG314" s="85" t="str">
        <f t="shared" si="159"/>
        <v/>
      </c>
      <c r="CH314" s="271"/>
      <c r="CI314" s="85" t="str">
        <f t="shared" si="160"/>
        <v/>
      </c>
      <c r="CJ314" s="85" t="str">
        <f t="shared" si="161"/>
        <v/>
      </c>
      <c r="CK314" s="85" t="str">
        <f t="shared" si="162"/>
        <v/>
      </c>
      <c r="CL314" s="85"/>
      <c r="CM314" s="85" t="str">
        <f t="shared" si="163"/>
        <v/>
      </c>
      <c r="CN314" s="238"/>
      <c r="CO314" s="238" t="s">
        <v>5304</v>
      </c>
      <c r="CP314" s="112"/>
      <c r="CQ314" s="112"/>
      <c r="CR314" s="133" t="str">
        <f t="shared" ca="1" si="164"/>
        <v/>
      </c>
      <c r="CS314" s="112"/>
      <c r="CT314" s="112"/>
      <c r="CU314" s="112"/>
      <c r="CV314" s="119"/>
    </row>
    <row r="315" spans="1:100" collapsed="1" x14ac:dyDescent="0.2">
      <c r="A315" s="237"/>
      <c r="B315" s="237"/>
      <c r="C315" s="89" t="str">
        <f t="shared" si="136"/>
        <v/>
      </c>
      <c r="D315" s="85"/>
      <c r="E315" s="85"/>
      <c r="F315" s="237"/>
      <c r="G315" s="237"/>
      <c r="H315" s="237"/>
      <c r="I315" s="237"/>
      <c r="J315" s="89" t="str">
        <f t="shared" si="137"/>
        <v/>
      </c>
      <c r="K315" s="85"/>
      <c r="L315" s="85"/>
      <c r="M315" s="85" t="str">
        <f t="shared" si="138"/>
        <v/>
      </c>
      <c r="N315" s="86"/>
      <c r="O315" s="89" t="str">
        <f t="shared" si="139"/>
        <v/>
      </c>
      <c r="P315" s="237"/>
      <c r="Q315" s="89" t="str">
        <f t="shared" si="140"/>
        <v/>
      </c>
      <c r="R315" s="237"/>
      <c r="S315" s="89" t="str">
        <f t="shared" si="141"/>
        <v/>
      </c>
      <c r="T315" s="85"/>
      <c r="U315" s="89" t="str">
        <f t="shared" si="142"/>
        <v/>
      </c>
      <c r="V315" s="409" t="str">
        <f t="shared" si="143"/>
        <v/>
      </c>
      <c r="W315" s="85"/>
      <c r="X315" s="89" t="str">
        <f t="shared" si="144"/>
        <v/>
      </c>
      <c r="Y315" s="237"/>
      <c r="Z315" s="89" t="str">
        <f t="shared" si="145"/>
        <v/>
      </c>
      <c r="AA315" s="237"/>
      <c r="AB315" s="85"/>
      <c r="AC315" s="85"/>
      <c r="AD315" s="237"/>
      <c r="AE315" s="89" t="str">
        <f t="shared" si="146"/>
        <v/>
      </c>
      <c r="AF315" s="85"/>
      <c r="AG315" s="85" t="str">
        <f t="shared" si="147"/>
        <v/>
      </c>
      <c r="AH315" s="237"/>
      <c r="AI315" s="237" t="str">
        <f t="shared" si="148"/>
        <v/>
      </c>
      <c r="AJ315" s="237"/>
      <c r="AK315" s="237"/>
      <c r="AL315" s="237" t="str">
        <f t="shared" si="149"/>
        <v/>
      </c>
      <c r="AM315" s="271"/>
      <c r="AN315" s="237"/>
      <c r="AO315" s="89" t="str">
        <f t="shared" si="150"/>
        <v/>
      </c>
      <c r="AP315" s="85"/>
      <c r="AQ315" s="85"/>
      <c r="AR315" s="410"/>
      <c r="AS315" s="237"/>
      <c r="AT315" s="89" t="str">
        <f t="shared" si="151"/>
        <v/>
      </c>
      <c r="AU315" s="85"/>
      <c r="AV315" s="85"/>
      <c r="AW315" s="411"/>
      <c r="AX315" s="237"/>
      <c r="AY315" s="237" t="str">
        <f t="shared" si="152"/>
        <v/>
      </c>
      <c r="AZ315" s="237"/>
      <c r="BA315" s="89" t="str">
        <f t="shared" si="153"/>
        <v/>
      </c>
      <c r="BB315" s="85"/>
      <c r="BC315" s="237"/>
      <c r="BD315" s="89" t="str">
        <f t="shared" si="154"/>
        <v/>
      </c>
      <c r="BE315" s="85"/>
      <c r="BF315" s="237" t="str">
        <f t="shared" si="155"/>
        <v/>
      </c>
      <c r="BG315" s="85"/>
      <c r="BH315" s="85"/>
      <c r="BI315" s="85"/>
      <c r="BJ315" s="85"/>
      <c r="BK315" s="237"/>
      <c r="BL315" s="237"/>
      <c r="BM315" s="412"/>
      <c r="BN315" s="412"/>
      <c r="BO315" s="85"/>
      <c r="BP315" s="85"/>
      <c r="BQ315" s="85"/>
      <c r="BR315" s="85"/>
      <c r="BS315" s="237"/>
      <c r="BT315" s="85"/>
      <c r="BU315" s="85"/>
      <c r="BV315" s="85"/>
      <c r="BW315" s="85"/>
      <c r="BX315" s="85"/>
      <c r="BY315" s="85"/>
      <c r="BZ315" s="85" t="str">
        <f t="shared" si="156"/>
        <v/>
      </c>
      <c r="CA315" s="85"/>
      <c r="CB315" s="85"/>
      <c r="CC315" s="85" t="str">
        <f t="shared" si="157"/>
        <v/>
      </c>
      <c r="CD315" s="85"/>
      <c r="CE315" s="85" t="str">
        <f t="shared" si="158"/>
        <v/>
      </c>
      <c r="CF315" s="85"/>
      <c r="CG315" s="85" t="str">
        <f t="shared" si="159"/>
        <v/>
      </c>
      <c r="CH315" s="271"/>
      <c r="CI315" s="85" t="str">
        <f t="shared" si="160"/>
        <v/>
      </c>
      <c r="CJ315" s="85" t="str">
        <f t="shared" si="161"/>
        <v/>
      </c>
      <c r="CK315" s="85" t="str">
        <f t="shared" si="162"/>
        <v/>
      </c>
      <c r="CL315" s="85"/>
      <c r="CM315" s="85" t="str">
        <f t="shared" si="163"/>
        <v/>
      </c>
      <c r="CN315" s="238"/>
      <c r="CO315" s="238" t="s">
        <v>5304</v>
      </c>
      <c r="CP315" s="112"/>
      <c r="CQ315" s="112"/>
      <c r="CR315" s="133" t="str">
        <f t="shared" ca="1" si="164"/>
        <v/>
      </c>
      <c r="CS315" s="112"/>
      <c r="CT315" s="112"/>
      <c r="CU315" s="112"/>
      <c r="CV315" s="119"/>
    </row>
    <row r="316" spans="1:100" collapsed="1" x14ac:dyDescent="0.2">
      <c r="A316" s="237"/>
      <c r="B316" s="237"/>
      <c r="C316" s="89" t="str">
        <f t="shared" si="136"/>
        <v/>
      </c>
      <c r="D316" s="85"/>
      <c r="E316" s="85"/>
      <c r="F316" s="237"/>
      <c r="G316" s="237"/>
      <c r="H316" s="237"/>
      <c r="I316" s="237"/>
      <c r="J316" s="89" t="str">
        <f t="shared" si="137"/>
        <v/>
      </c>
      <c r="K316" s="85"/>
      <c r="L316" s="85"/>
      <c r="M316" s="85" t="str">
        <f t="shared" si="138"/>
        <v/>
      </c>
      <c r="N316" s="86"/>
      <c r="O316" s="89" t="str">
        <f t="shared" si="139"/>
        <v/>
      </c>
      <c r="P316" s="237"/>
      <c r="Q316" s="89" t="str">
        <f t="shared" si="140"/>
        <v/>
      </c>
      <c r="R316" s="237"/>
      <c r="S316" s="89" t="str">
        <f t="shared" si="141"/>
        <v/>
      </c>
      <c r="T316" s="85"/>
      <c r="U316" s="89" t="str">
        <f t="shared" si="142"/>
        <v/>
      </c>
      <c r="V316" s="409" t="str">
        <f t="shared" si="143"/>
        <v/>
      </c>
      <c r="W316" s="85"/>
      <c r="X316" s="89" t="str">
        <f t="shared" si="144"/>
        <v/>
      </c>
      <c r="Y316" s="237"/>
      <c r="Z316" s="89" t="str">
        <f t="shared" si="145"/>
        <v/>
      </c>
      <c r="AA316" s="237"/>
      <c r="AB316" s="85"/>
      <c r="AC316" s="85"/>
      <c r="AD316" s="237"/>
      <c r="AE316" s="89" t="str">
        <f t="shared" si="146"/>
        <v/>
      </c>
      <c r="AF316" s="85"/>
      <c r="AG316" s="85" t="str">
        <f t="shared" si="147"/>
        <v/>
      </c>
      <c r="AH316" s="237"/>
      <c r="AI316" s="237" t="str">
        <f t="shared" si="148"/>
        <v/>
      </c>
      <c r="AJ316" s="237"/>
      <c r="AK316" s="237"/>
      <c r="AL316" s="237" t="str">
        <f t="shared" si="149"/>
        <v/>
      </c>
      <c r="AM316" s="271"/>
      <c r="AN316" s="237"/>
      <c r="AO316" s="89" t="str">
        <f t="shared" si="150"/>
        <v/>
      </c>
      <c r="AP316" s="85"/>
      <c r="AQ316" s="85"/>
      <c r="AR316" s="410"/>
      <c r="AS316" s="237"/>
      <c r="AT316" s="89" t="str">
        <f t="shared" si="151"/>
        <v/>
      </c>
      <c r="AU316" s="85"/>
      <c r="AV316" s="85"/>
      <c r="AW316" s="411"/>
      <c r="AX316" s="237"/>
      <c r="AY316" s="237" t="str">
        <f t="shared" si="152"/>
        <v/>
      </c>
      <c r="AZ316" s="237"/>
      <c r="BA316" s="89" t="str">
        <f t="shared" si="153"/>
        <v/>
      </c>
      <c r="BB316" s="85"/>
      <c r="BC316" s="237"/>
      <c r="BD316" s="89" t="str">
        <f t="shared" si="154"/>
        <v/>
      </c>
      <c r="BE316" s="85"/>
      <c r="BF316" s="237" t="str">
        <f t="shared" si="155"/>
        <v/>
      </c>
      <c r="BG316" s="85"/>
      <c r="BH316" s="85"/>
      <c r="BI316" s="85"/>
      <c r="BJ316" s="85"/>
      <c r="BK316" s="237"/>
      <c r="BL316" s="237"/>
      <c r="BM316" s="412"/>
      <c r="BN316" s="412"/>
      <c r="BO316" s="85"/>
      <c r="BP316" s="85"/>
      <c r="BQ316" s="85"/>
      <c r="BR316" s="85"/>
      <c r="BS316" s="237"/>
      <c r="BT316" s="85"/>
      <c r="BU316" s="85"/>
      <c r="BV316" s="85"/>
      <c r="BW316" s="85"/>
      <c r="BX316" s="85"/>
      <c r="BY316" s="85"/>
      <c r="BZ316" s="85" t="str">
        <f t="shared" si="156"/>
        <v/>
      </c>
      <c r="CA316" s="85"/>
      <c r="CB316" s="85"/>
      <c r="CC316" s="85" t="str">
        <f t="shared" si="157"/>
        <v/>
      </c>
      <c r="CD316" s="85"/>
      <c r="CE316" s="85" t="str">
        <f t="shared" si="158"/>
        <v/>
      </c>
      <c r="CF316" s="85"/>
      <c r="CG316" s="85" t="str">
        <f t="shared" si="159"/>
        <v/>
      </c>
      <c r="CH316" s="271"/>
      <c r="CI316" s="85" t="str">
        <f t="shared" si="160"/>
        <v/>
      </c>
      <c r="CJ316" s="85" t="str">
        <f t="shared" si="161"/>
        <v/>
      </c>
      <c r="CK316" s="85" t="str">
        <f t="shared" si="162"/>
        <v/>
      </c>
      <c r="CL316" s="85"/>
      <c r="CM316" s="85" t="str">
        <f t="shared" si="163"/>
        <v/>
      </c>
      <c r="CN316" s="238"/>
      <c r="CO316" s="238" t="s">
        <v>5304</v>
      </c>
      <c r="CP316" s="112"/>
      <c r="CQ316" s="112"/>
      <c r="CR316" s="133" t="str">
        <f t="shared" ca="1" si="164"/>
        <v/>
      </c>
      <c r="CS316" s="112"/>
      <c r="CT316" s="112"/>
      <c r="CU316" s="112"/>
      <c r="CV316" s="119"/>
    </row>
    <row r="317" spans="1:100" collapsed="1" x14ac:dyDescent="0.2">
      <c r="A317" s="237"/>
      <c r="B317" s="237"/>
      <c r="C317" s="89" t="str">
        <f t="shared" si="136"/>
        <v/>
      </c>
      <c r="D317" s="85"/>
      <c r="E317" s="85"/>
      <c r="F317" s="237"/>
      <c r="G317" s="237"/>
      <c r="H317" s="237"/>
      <c r="I317" s="237"/>
      <c r="J317" s="89" t="str">
        <f t="shared" si="137"/>
        <v/>
      </c>
      <c r="K317" s="85"/>
      <c r="L317" s="85"/>
      <c r="M317" s="85" t="str">
        <f t="shared" si="138"/>
        <v/>
      </c>
      <c r="N317" s="86"/>
      <c r="O317" s="89" t="str">
        <f t="shared" si="139"/>
        <v/>
      </c>
      <c r="P317" s="237"/>
      <c r="Q317" s="89" t="str">
        <f t="shared" si="140"/>
        <v/>
      </c>
      <c r="R317" s="237"/>
      <c r="S317" s="89" t="str">
        <f t="shared" si="141"/>
        <v/>
      </c>
      <c r="T317" s="85"/>
      <c r="U317" s="89" t="str">
        <f t="shared" si="142"/>
        <v/>
      </c>
      <c r="V317" s="409" t="str">
        <f t="shared" si="143"/>
        <v/>
      </c>
      <c r="W317" s="85"/>
      <c r="X317" s="89" t="str">
        <f t="shared" si="144"/>
        <v/>
      </c>
      <c r="Y317" s="237"/>
      <c r="Z317" s="89" t="str">
        <f t="shared" si="145"/>
        <v/>
      </c>
      <c r="AA317" s="237"/>
      <c r="AB317" s="85"/>
      <c r="AC317" s="85"/>
      <c r="AD317" s="237"/>
      <c r="AE317" s="89" t="str">
        <f t="shared" si="146"/>
        <v/>
      </c>
      <c r="AF317" s="85"/>
      <c r="AG317" s="85" t="str">
        <f t="shared" si="147"/>
        <v/>
      </c>
      <c r="AH317" s="237"/>
      <c r="AI317" s="237" t="str">
        <f t="shared" si="148"/>
        <v/>
      </c>
      <c r="AJ317" s="237"/>
      <c r="AK317" s="237"/>
      <c r="AL317" s="237" t="str">
        <f t="shared" si="149"/>
        <v/>
      </c>
      <c r="AM317" s="271"/>
      <c r="AN317" s="237"/>
      <c r="AO317" s="89" t="str">
        <f t="shared" si="150"/>
        <v/>
      </c>
      <c r="AP317" s="85"/>
      <c r="AQ317" s="85"/>
      <c r="AR317" s="410"/>
      <c r="AS317" s="237"/>
      <c r="AT317" s="89" t="str">
        <f t="shared" si="151"/>
        <v/>
      </c>
      <c r="AU317" s="85"/>
      <c r="AV317" s="85"/>
      <c r="AW317" s="411"/>
      <c r="AX317" s="237"/>
      <c r="AY317" s="237" t="str">
        <f t="shared" si="152"/>
        <v/>
      </c>
      <c r="AZ317" s="237"/>
      <c r="BA317" s="89" t="str">
        <f t="shared" si="153"/>
        <v/>
      </c>
      <c r="BB317" s="85"/>
      <c r="BC317" s="237"/>
      <c r="BD317" s="89" t="str">
        <f t="shared" si="154"/>
        <v/>
      </c>
      <c r="BE317" s="85"/>
      <c r="BF317" s="237" t="str">
        <f t="shared" si="155"/>
        <v/>
      </c>
      <c r="BG317" s="85"/>
      <c r="BH317" s="85"/>
      <c r="BI317" s="85"/>
      <c r="BJ317" s="85"/>
      <c r="BK317" s="237"/>
      <c r="BL317" s="237"/>
      <c r="BM317" s="412"/>
      <c r="BN317" s="412"/>
      <c r="BO317" s="85"/>
      <c r="BP317" s="85"/>
      <c r="BQ317" s="85"/>
      <c r="BR317" s="85"/>
      <c r="BS317" s="237"/>
      <c r="BT317" s="85"/>
      <c r="BU317" s="85"/>
      <c r="BV317" s="85"/>
      <c r="BW317" s="85"/>
      <c r="BX317" s="85"/>
      <c r="BY317" s="85"/>
      <c r="BZ317" s="85" t="str">
        <f t="shared" si="156"/>
        <v/>
      </c>
      <c r="CA317" s="85"/>
      <c r="CB317" s="85"/>
      <c r="CC317" s="85" t="str">
        <f t="shared" si="157"/>
        <v/>
      </c>
      <c r="CD317" s="85"/>
      <c r="CE317" s="85" t="str">
        <f t="shared" si="158"/>
        <v/>
      </c>
      <c r="CF317" s="85"/>
      <c r="CG317" s="85" t="str">
        <f t="shared" si="159"/>
        <v/>
      </c>
      <c r="CH317" s="271"/>
      <c r="CI317" s="85" t="str">
        <f t="shared" si="160"/>
        <v/>
      </c>
      <c r="CJ317" s="85" t="str">
        <f t="shared" si="161"/>
        <v/>
      </c>
      <c r="CK317" s="85" t="str">
        <f t="shared" si="162"/>
        <v/>
      </c>
      <c r="CL317" s="85"/>
      <c r="CM317" s="85" t="str">
        <f t="shared" si="163"/>
        <v/>
      </c>
      <c r="CN317" s="238"/>
      <c r="CO317" s="238" t="s">
        <v>5304</v>
      </c>
      <c r="CP317" s="112"/>
      <c r="CQ317" s="112"/>
      <c r="CR317" s="133" t="str">
        <f t="shared" ca="1" si="164"/>
        <v/>
      </c>
      <c r="CS317" s="112"/>
      <c r="CT317" s="112"/>
      <c r="CU317" s="112"/>
      <c r="CV317" s="119"/>
    </row>
    <row r="318" spans="1:100" collapsed="1" x14ac:dyDescent="0.2">
      <c r="A318" s="237"/>
      <c r="B318" s="237"/>
      <c r="C318" s="89" t="str">
        <f t="shared" si="136"/>
        <v/>
      </c>
      <c r="D318" s="85"/>
      <c r="E318" s="85"/>
      <c r="F318" s="237"/>
      <c r="G318" s="237"/>
      <c r="H318" s="237"/>
      <c r="I318" s="237"/>
      <c r="J318" s="89" t="str">
        <f t="shared" si="137"/>
        <v/>
      </c>
      <c r="K318" s="85"/>
      <c r="L318" s="85"/>
      <c r="M318" s="85" t="str">
        <f t="shared" si="138"/>
        <v/>
      </c>
      <c r="N318" s="86"/>
      <c r="O318" s="89" t="str">
        <f t="shared" si="139"/>
        <v/>
      </c>
      <c r="P318" s="237"/>
      <c r="Q318" s="89" t="str">
        <f t="shared" si="140"/>
        <v/>
      </c>
      <c r="R318" s="237"/>
      <c r="S318" s="89" t="str">
        <f t="shared" si="141"/>
        <v/>
      </c>
      <c r="T318" s="85"/>
      <c r="U318" s="89" t="str">
        <f t="shared" si="142"/>
        <v/>
      </c>
      <c r="V318" s="409" t="str">
        <f t="shared" si="143"/>
        <v/>
      </c>
      <c r="W318" s="85"/>
      <c r="X318" s="89" t="str">
        <f t="shared" si="144"/>
        <v/>
      </c>
      <c r="Y318" s="237"/>
      <c r="Z318" s="89" t="str">
        <f t="shared" si="145"/>
        <v/>
      </c>
      <c r="AA318" s="237"/>
      <c r="AB318" s="85"/>
      <c r="AC318" s="85"/>
      <c r="AD318" s="237"/>
      <c r="AE318" s="89" t="str">
        <f t="shared" si="146"/>
        <v/>
      </c>
      <c r="AF318" s="85"/>
      <c r="AG318" s="85" t="str">
        <f t="shared" si="147"/>
        <v/>
      </c>
      <c r="AH318" s="237"/>
      <c r="AI318" s="237" t="str">
        <f t="shared" si="148"/>
        <v/>
      </c>
      <c r="AJ318" s="237"/>
      <c r="AK318" s="237"/>
      <c r="AL318" s="237" t="str">
        <f t="shared" si="149"/>
        <v/>
      </c>
      <c r="AM318" s="271"/>
      <c r="AN318" s="237"/>
      <c r="AO318" s="89" t="str">
        <f t="shared" si="150"/>
        <v/>
      </c>
      <c r="AP318" s="85"/>
      <c r="AQ318" s="85"/>
      <c r="AR318" s="410"/>
      <c r="AS318" s="237"/>
      <c r="AT318" s="89" t="str">
        <f t="shared" si="151"/>
        <v/>
      </c>
      <c r="AU318" s="85"/>
      <c r="AV318" s="85"/>
      <c r="AW318" s="411"/>
      <c r="AX318" s="237"/>
      <c r="AY318" s="237" t="str">
        <f t="shared" si="152"/>
        <v/>
      </c>
      <c r="AZ318" s="237"/>
      <c r="BA318" s="89" t="str">
        <f t="shared" si="153"/>
        <v/>
      </c>
      <c r="BB318" s="85"/>
      <c r="BC318" s="237"/>
      <c r="BD318" s="89" t="str">
        <f t="shared" si="154"/>
        <v/>
      </c>
      <c r="BE318" s="85"/>
      <c r="BF318" s="237" t="str">
        <f t="shared" si="155"/>
        <v/>
      </c>
      <c r="BG318" s="85"/>
      <c r="BH318" s="85"/>
      <c r="BI318" s="85"/>
      <c r="BJ318" s="85"/>
      <c r="BK318" s="237"/>
      <c r="BL318" s="237"/>
      <c r="BM318" s="412"/>
      <c r="BN318" s="412"/>
      <c r="BO318" s="85"/>
      <c r="BP318" s="85"/>
      <c r="BQ318" s="85"/>
      <c r="BR318" s="85"/>
      <c r="BS318" s="237"/>
      <c r="BT318" s="85"/>
      <c r="BU318" s="85"/>
      <c r="BV318" s="85"/>
      <c r="BW318" s="85"/>
      <c r="BX318" s="85"/>
      <c r="BY318" s="85"/>
      <c r="BZ318" s="85" t="str">
        <f t="shared" si="156"/>
        <v/>
      </c>
      <c r="CA318" s="85"/>
      <c r="CB318" s="85"/>
      <c r="CC318" s="85" t="str">
        <f t="shared" si="157"/>
        <v/>
      </c>
      <c r="CD318" s="85"/>
      <c r="CE318" s="85" t="str">
        <f t="shared" si="158"/>
        <v/>
      </c>
      <c r="CF318" s="85"/>
      <c r="CG318" s="85" t="str">
        <f t="shared" si="159"/>
        <v/>
      </c>
      <c r="CH318" s="271"/>
      <c r="CI318" s="85" t="str">
        <f t="shared" si="160"/>
        <v/>
      </c>
      <c r="CJ318" s="85" t="str">
        <f t="shared" si="161"/>
        <v/>
      </c>
      <c r="CK318" s="85" t="str">
        <f t="shared" si="162"/>
        <v/>
      </c>
      <c r="CL318" s="85"/>
      <c r="CM318" s="85" t="str">
        <f t="shared" si="163"/>
        <v/>
      </c>
      <c r="CN318" s="238"/>
      <c r="CO318" s="238" t="s">
        <v>5304</v>
      </c>
      <c r="CP318" s="112"/>
      <c r="CQ318" s="112"/>
      <c r="CR318" s="133" t="str">
        <f t="shared" ca="1" si="164"/>
        <v/>
      </c>
      <c r="CS318" s="112"/>
      <c r="CT318" s="112"/>
      <c r="CU318" s="112"/>
      <c r="CV318" s="119"/>
    </row>
    <row r="319" spans="1:100" collapsed="1" x14ac:dyDescent="0.2">
      <c r="A319" s="237"/>
      <c r="B319" s="237"/>
      <c r="C319" s="89" t="str">
        <f t="shared" si="136"/>
        <v/>
      </c>
      <c r="D319" s="85"/>
      <c r="E319" s="85"/>
      <c r="F319" s="237"/>
      <c r="G319" s="237"/>
      <c r="H319" s="237"/>
      <c r="I319" s="237"/>
      <c r="J319" s="89" t="str">
        <f t="shared" si="137"/>
        <v/>
      </c>
      <c r="K319" s="85"/>
      <c r="L319" s="85"/>
      <c r="M319" s="85" t="str">
        <f t="shared" si="138"/>
        <v/>
      </c>
      <c r="N319" s="86"/>
      <c r="O319" s="89" t="str">
        <f t="shared" si="139"/>
        <v/>
      </c>
      <c r="P319" s="237"/>
      <c r="Q319" s="89" t="str">
        <f t="shared" si="140"/>
        <v/>
      </c>
      <c r="R319" s="237"/>
      <c r="S319" s="89" t="str">
        <f t="shared" si="141"/>
        <v/>
      </c>
      <c r="T319" s="85"/>
      <c r="U319" s="89" t="str">
        <f t="shared" si="142"/>
        <v/>
      </c>
      <c r="V319" s="409" t="str">
        <f t="shared" si="143"/>
        <v/>
      </c>
      <c r="W319" s="85"/>
      <c r="X319" s="89" t="str">
        <f t="shared" si="144"/>
        <v/>
      </c>
      <c r="Y319" s="237"/>
      <c r="Z319" s="89" t="str">
        <f t="shared" si="145"/>
        <v/>
      </c>
      <c r="AA319" s="237"/>
      <c r="AB319" s="85"/>
      <c r="AC319" s="85"/>
      <c r="AD319" s="237"/>
      <c r="AE319" s="89" t="str">
        <f t="shared" si="146"/>
        <v/>
      </c>
      <c r="AF319" s="85"/>
      <c r="AG319" s="85" t="str">
        <f t="shared" si="147"/>
        <v/>
      </c>
      <c r="AH319" s="237"/>
      <c r="AI319" s="237" t="str">
        <f t="shared" si="148"/>
        <v/>
      </c>
      <c r="AJ319" s="237"/>
      <c r="AK319" s="237"/>
      <c r="AL319" s="237" t="str">
        <f t="shared" si="149"/>
        <v/>
      </c>
      <c r="AM319" s="271"/>
      <c r="AN319" s="237"/>
      <c r="AO319" s="89" t="str">
        <f t="shared" si="150"/>
        <v/>
      </c>
      <c r="AP319" s="85"/>
      <c r="AQ319" s="85"/>
      <c r="AR319" s="410"/>
      <c r="AS319" s="237"/>
      <c r="AT319" s="89" t="str">
        <f t="shared" si="151"/>
        <v/>
      </c>
      <c r="AU319" s="85"/>
      <c r="AV319" s="85"/>
      <c r="AW319" s="411"/>
      <c r="AX319" s="237"/>
      <c r="AY319" s="237" t="str">
        <f t="shared" si="152"/>
        <v/>
      </c>
      <c r="AZ319" s="237"/>
      <c r="BA319" s="89" t="str">
        <f t="shared" si="153"/>
        <v/>
      </c>
      <c r="BB319" s="85"/>
      <c r="BC319" s="237"/>
      <c r="BD319" s="89" t="str">
        <f t="shared" si="154"/>
        <v/>
      </c>
      <c r="BE319" s="85"/>
      <c r="BF319" s="237" t="str">
        <f t="shared" si="155"/>
        <v/>
      </c>
      <c r="BG319" s="85"/>
      <c r="BH319" s="85"/>
      <c r="BI319" s="85"/>
      <c r="BJ319" s="85"/>
      <c r="BK319" s="237"/>
      <c r="BL319" s="237"/>
      <c r="BM319" s="412"/>
      <c r="BN319" s="412"/>
      <c r="BO319" s="85"/>
      <c r="BP319" s="85"/>
      <c r="BQ319" s="85"/>
      <c r="BR319" s="85"/>
      <c r="BS319" s="237"/>
      <c r="BT319" s="85"/>
      <c r="BU319" s="85"/>
      <c r="BV319" s="85"/>
      <c r="BW319" s="85"/>
      <c r="BX319" s="85"/>
      <c r="BY319" s="85"/>
      <c r="BZ319" s="85" t="str">
        <f t="shared" si="156"/>
        <v/>
      </c>
      <c r="CA319" s="85"/>
      <c r="CB319" s="85"/>
      <c r="CC319" s="85" t="str">
        <f t="shared" si="157"/>
        <v/>
      </c>
      <c r="CD319" s="85"/>
      <c r="CE319" s="85" t="str">
        <f t="shared" si="158"/>
        <v/>
      </c>
      <c r="CF319" s="85"/>
      <c r="CG319" s="85" t="str">
        <f t="shared" si="159"/>
        <v/>
      </c>
      <c r="CH319" s="271"/>
      <c r="CI319" s="85" t="str">
        <f t="shared" si="160"/>
        <v/>
      </c>
      <c r="CJ319" s="85" t="str">
        <f t="shared" si="161"/>
        <v/>
      </c>
      <c r="CK319" s="85" t="str">
        <f t="shared" si="162"/>
        <v/>
      </c>
      <c r="CL319" s="85"/>
      <c r="CM319" s="85" t="str">
        <f t="shared" si="163"/>
        <v/>
      </c>
      <c r="CN319" s="238"/>
      <c r="CO319" s="238" t="s">
        <v>5304</v>
      </c>
      <c r="CP319" s="112"/>
      <c r="CQ319" s="112"/>
      <c r="CR319" s="133" t="str">
        <f t="shared" ca="1" si="164"/>
        <v/>
      </c>
      <c r="CS319" s="112"/>
      <c r="CT319" s="112"/>
      <c r="CU319" s="112"/>
      <c r="CV319" s="119"/>
    </row>
    <row r="320" spans="1:100" collapsed="1" x14ac:dyDescent="0.2">
      <c r="A320" s="237"/>
      <c r="B320" s="237"/>
      <c r="C320" s="89" t="str">
        <f t="shared" si="136"/>
        <v/>
      </c>
      <c r="D320" s="85"/>
      <c r="E320" s="85"/>
      <c r="F320" s="237"/>
      <c r="G320" s="237"/>
      <c r="H320" s="237"/>
      <c r="I320" s="237"/>
      <c r="J320" s="89" t="str">
        <f t="shared" si="137"/>
        <v/>
      </c>
      <c r="K320" s="85"/>
      <c r="L320" s="85"/>
      <c r="M320" s="85" t="str">
        <f t="shared" si="138"/>
        <v/>
      </c>
      <c r="N320" s="86"/>
      <c r="O320" s="89" t="str">
        <f t="shared" si="139"/>
        <v/>
      </c>
      <c r="P320" s="237"/>
      <c r="Q320" s="89" t="str">
        <f t="shared" si="140"/>
        <v/>
      </c>
      <c r="R320" s="237"/>
      <c r="S320" s="89" t="str">
        <f t="shared" si="141"/>
        <v/>
      </c>
      <c r="T320" s="85"/>
      <c r="U320" s="89" t="str">
        <f t="shared" si="142"/>
        <v/>
      </c>
      <c r="V320" s="409" t="str">
        <f t="shared" si="143"/>
        <v/>
      </c>
      <c r="W320" s="85"/>
      <c r="X320" s="89" t="str">
        <f t="shared" si="144"/>
        <v/>
      </c>
      <c r="Y320" s="237"/>
      <c r="Z320" s="89" t="str">
        <f t="shared" si="145"/>
        <v/>
      </c>
      <c r="AA320" s="237"/>
      <c r="AB320" s="85"/>
      <c r="AC320" s="85"/>
      <c r="AD320" s="237"/>
      <c r="AE320" s="89" t="str">
        <f t="shared" si="146"/>
        <v/>
      </c>
      <c r="AF320" s="85"/>
      <c r="AG320" s="85" t="str">
        <f t="shared" si="147"/>
        <v/>
      </c>
      <c r="AH320" s="237"/>
      <c r="AI320" s="237" t="str">
        <f t="shared" si="148"/>
        <v/>
      </c>
      <c r="AJ320" s="237"/>
      <c r="AK320" s="237"/>
      <c r="AL320" s="237" t="str">
        <f t="shared" si="149"/>
        <v/>
      </c>
      <c r="AM320" s="271"/>
      <c r="AN320" s="237"/>
      <c r="AO320" s="89" t="str">
        <f t="shared" si="150"/>
        <v/>
      </c>
      <c r="AP320" s="85"/>
      <c r="AQ320" s="85"/>
      <c r="AR320" s="410"/>
      <c r="AS320" s="237"/>
      <c r="AT320" s="89" t="str">
        <f t="shared" si="151"/>
        <v/>
      </c>
      <c r="AU320" s="85"/>
      <c r="AV320" s="85"/>
      <c r="AW320" s="411"/>
      <c r="AX320" s="237"/>
      <c r="AY320" s="237" t="str">
        <f t="shared" si="152"/>
        <v/>
      </c>
      <c r="AZ320" s="237"/>
      <c r="BA320" s="89" t="str">
        <f t="shared" si="153"/>
        <v/>
      </c>
      <c r="BB320" s="85"/>
      <c r="BC320" s="237"/>
      <c r="BD320" s="89" t="str">
        <f t="shared" si="154"/>
        <v/>
      </c>
      <c r="BE320" s="85"/>
      <c r="BF320" s="237" t="str">
        <f t="shared" si="155"/>
        <v/>
      </c>
      <c r="BG320" s="85"/>
      <c r="BH320" s="85"/>
      <c r="BI320" s="85"/>
      <c r="BJ320" s="85"/>
      <c r="BK320" s="237"/>
      <c r="BL320" s="237"/>
      <c r="BM320" s="412"/>
      <c r="BN320" s="412"/>
      <c r="BO320" s="85"/>
      <c r="BP320" s="85"/>
      <c r="BQ320" s="85"/>
      <c r="BR320" s="85"/>
      <c r="BS320" s="237"/>
      <c r="BT320" s="85"/>
      <c r="BU320" s="85"/>
      <c r="BV320" s="85"/>
      <c r="BW320" s="85"/>
      <c r="BX320" s="85"/>
      <c r="BY320" s="85"/>
      <c r="BZ320" s="85" t="str">
        <f t="shared" si="156"/>
        <v/>
      </c>
      <c r="CA320" s="85"/>
      <c r="CB320" s="85"/>
      <c r="CC320" s="85" t="str">
        <f t="shared" si="157"/>
        <v/>
      </c>
      <c r="CD320" s="85"/>
      <c r="CE320" s="85" t="str">
        <f t="shared" si="158"/>
        <v/>
      </c>
      <c r="CF320" s="85"/>
      <c r="CG320" s="85" t="str">
        <f t="shared" si="159"/>
        <v/>
      </c>
      <c r="CH320" s="271"/>
      <c r="CI320" s="85" t="str">
        <f t="shared" si="160"/>
        <v/>
      </c>
      <c r="CJ320" s="85" t="str">
        <f t="shared" si="161"/>
        <v/>
      </c>
      <c r="CK320" s="85" t="str">
        <f t="shared" si="162"/>
        <v/>
      </c>
      <c r="CL320" s="85"/>
      <c r="CM320" s="85" t="str">
        <f t="shared" si="163"/>
        <v/>
      </c>
      <c r="CN320" s="238"/>
      <c r="CO320" s="238" t="s">
        <v>5304</v>
      </c>
      <c r="CP320" s="112"/>
      <c r="CQ320" s="112"/>
      <c r="CR320" s="133" t="str">
        <f t="shared" ca="1" si="164"/>
        <v/>
      </c>
      <c r="CS320" s="112"/>
      <c r="CT320" s="112"/>
      <c r="CU320" s="112"/>
      <c r="CV320" s="119"/>
    </row>
    <row r="321" spans="1:100" collapsed="1" x14ac:dyDescent="0.2">
      <c r="A321" s="237"/>
      <c r="B321" s="237"/>
      <c r="C321" s="89" t="str">
        <f t="shared" si="136"/>
        <v/>
      </c>
      <c r="D321" s="85"/>
      <c r="E321" s="85"/>
      <c r="F321" s="237"/>
      <c r="G321" s="237"/>
      <c r="H321" s="237"/>
      <c r="I321" s="237"/>
      <c r="J321" s="89" t="str">
        <f t="shared" si="137"/>
        <v/>
      </c>
      <c r="K321" s="85"/>
      <c r="L321" s="85"/>
      <c r="M321" s="85" t="str">
        <f t="shared" si="138"/>
        <v/>
      </c>
      <c r="N321" s="86"/>
      <c r="O321" s="89" t="str">
        <f t="shared" si="139"/>
        <v/>
      </c>
      <c r="P321" s="237"/>
      <c r="Q321" s="89" t="str">
        <f t="shared" si="140"/>
        <v/>
      </c>
      <c r="R321" s="237"/>
      <c r="S321" s="89" t="str">
        <f t="shared" si="141"/>
        <v/>
      </c>
      <c r="T321" s="85"/>
      <c r="U321" s="89" t="str">
        <f t="shared" si="142"/>
        <v/>
      </c>
      <c r="V321" s="409" t="str">
        <f t="shared" si="143"/>
        <v/>
      </c>
      <c r="W321" s="85"/>
      <c r="X321" s="89" t="str">
        <f t="shared" si="144"/>
        <v/>
      </c>
      <c r="Y321" s="237"/>
      <c r="Z321" s="89" t="str">
        <f t="shared" si="145"/>
        <v/>
      </c>
      <c r="AA321" s="237"/>
      <c r="AB321" s="85"/>
      <c r="AC321" s="85"/>
      <c r="AD321" s="237"/>
      <c r="AE321" s="89" t="str">
        <f t="shared" si="146"/>
        <v/>
      </c>
      <c r="AF321" s="85"/>
      <c r="AG321" s="85" t="str">
        <f t="shared" si="147"/>
        <v/>
      </c>
      <c r="AH321" s="237"/>
      <c r="AI321" s="237" t="str">
        <f t="shared" si="148"/>
        <v/>
      </c>
      <c r="AJ321" s="237"/>
      <c r="AK321" s="237"/>
      <c r="AL321" s="237" t="str">
        <f t="shared" si="149"/>
        <v/>
      </c>
      <c r="AM321" s="271"/>
      <c r="AN321" s="237"/>
      <c r="AO321" s="89" t="str">
        <f t="shared" si="150"/>
        <v/>
      </c>
      <c r="AP321" s="85"/>
      <c r="AQ321" s="85"/>
      <c r="AR321" s="410"/>
      <c r="AS321" s="237"/>
      <c r="AT321" s="89" t="str">
        <f t="shared" si="151"/>
        <v/>
      </c>
      <c r="AU321" s="85"/>
      <c r="AV321" s="85"/>
      <c r="AW321" s="411"/>
      <c r="AX321" s="237"/>
      <c r="AY321" s="237" t="str">
        <f t="shared" si="152"/>
        <v/>
      </c>
      <c r="AZ321" s="237"/>
      <c r="BA321" s="89" t="str">
        <f t="shared" si="153"/>
        <v/>
      </c>
      <c r="BB321" s="85"/>
      <c r="BC321" s="237"/>
      <c r="BD321" s="89" t="str">
        <f t="shared" si="154"/>
        <v/>
      </c>
      <c r="BE321" s="85"/>
      <c r="BF321" s="237" t="str">
        <f t="shared" si="155"/>
        <v/>
      </c>
      <c r="BG321" s="85"/>
      <c r="BH321" s="85"/>
      <c r="BI321" s="85"/>
      <c r="BJ321" s="85"/>
      <c r="BK321" s="237"/>
      <c r="BL321" s="237"/>
      <c r="BM321" s="412"/>
      <c r="BN321" s="412"/>
      <c r="BO321" s="85"/>
      <c r="BP321" s="85"/>
      <c r="BQ321" s="85"/>
      <c r="BR321" s="85"/>
      <c r="BS321" s="237"/>
      <c r="BT321" s="85"/>
      <c r="BU321" s="85"/>
      <c r="BV321" s="85"/>
      <c r="BW321" s="85"/>
      <c r="BX321" s="85"/>
      <c r="BY321" s="85"/>
      <c r="BZ321" s="85" t="str">
        <f t="shared" si="156"/>
        <v/>
      </c>
      <c r="CA321" s="85"/>
      <c r="CB321" s="85"/>
      <c r="CC321" s="85" t="str">
        <f t="shared" si="157"/>
        <v/>
      </c>
      <c r="CD321" s="85"/>
      <c r="CE321" s="85" t="str">
        <f t="shared" si="158"/>
        <v/>
      </c>
      <c r="CF321" s="85"/>
      <c r="CG321" s="85" t="str">
        <f t="shared" si="159"/>
        <v/>
      </c>
      <c r="CH321" s="271"/>
      <c r="CI321" s="85" t="str">
        <f t="shared" si="160"/>
        <v/>
      </c>
      <c r="CJ321" s="85" t="str">
        <f t="shared" si="161"/>
        <v/>
      </c>
      <c r="CK321" s="85" t="str">
        <f t="shared" si="162"/>
        <v/>
      </c>
      <c r="CL321" s="85"/>
      <c r="CM321" s="85" t="str">
        <f t="shared" si="163"/>
        <v/>
      </c>
      <c r="CN321" s="238"/>
      <c r="CO321" s="238" t="s">
        <v>5304</v>
      </c>
      <c r="CP321" s="112"/>
      <c r="CQ321" s="112"/>
      <c r="CR321" s="133" t="str">
        <f t="shared" ca="1" si="164"/>
        <v/>
      </c>
      <c r="CS321" s="112"/>
      <c r="CT321" s="112"/>
      <c r="CU321" s="112"/>
      <c r="CV321" s="119"/>
    </row>
    <row r="322" spans="1:100" collapsed="1" x14ac:dyDescent="0.2">
      <c r="A322" s="237"/>
      <c r="B322" s="237"/>
      <c r="C322" s="89" t="str">
        <f t="shared" si="136"/>
        <v/>
      </c>
      <c r="D322" s="85"/>
      <c r="E322" s="85"/>
      <c r="F322" s="237"/>
      <c r="G322" s="237"/>
      <c r="H322" s="237"/>
      <c r="I322" s="237"/>
      <c r="J322" s="89" t="str">
        <f t="shared" si="137"/>
        <v/>
      </c>
      <c r="K322" s="85"/>
      <c r="L322" s="85"/>
      <c r="M322" s="85" t="str">
        <f t="shared" si="138"/>
        <v/>
      </c>
      <c r="N322" s="86"/>
      <c r="O322" s="89" t="str">
        <f t="shared" si="139"/>
        <v/>
      </c>
      <c r="P322" s="237"/>
      <c r="Q322" s="89" t="str">
        <f t="shared" si="140"/>
        <v/>
      </c>
      <c r="R322" s="237"/>
      <c r="S322" s="89" t="str">
        <f t="shared" si="141"/>
        <v/>
      </c>
      <c r="T322" s="85"/>
      <c r="U322" s="89" t="str">
        <f t="shared" si="142"/>
        <v/>
      </c>
      <c r="V322" s="409" t="str">
        <f t="shared" si="143"/>
        <v/>
      </c>
      <c r="W322" s="85"/>
      <c r="X322" s="89" t="str">
        <f t="shared" si="144"/>
        <v/>
      </c>
      <c r="Y322" s="237"/>
      <c r="Z322" s="89" t="str">
        <f t="shared" si="145"/>
        <v/>
      </c>
      <c r="AA322" s="237"/>
      <c r="AB322" s="85"/>
      <c r="AC322" s="85"/>
      <c r="AD322" s="237"/>
      <c r="AE322" s="89" t="str">
        <f t="shared" si="146"/>
        <v/>
      </c>
      <c r="AF322" s="85"/>
      <c r="AG322" s="85" t="str">
        <f t="shared" si="147"/>
        <v/>
      </c>
      <c r="AH322" s="237"/>
      <c r="AI322" s="237" t="str">
        <f t="shared" si="148"/>
        <v/>
      </c>
      <c r="AJ322" s="237"/>
      <c r="AK322" s="237"/>
      <c r="AL322" s="237" t="str">
        <f t="shared" si="149"/>
        <v/>
      </c>
      <c r="AM322" s="271"/>
      <c r="AN322" s="237"/>
      <c r="AO322" s="89" t="str">
        <f t="shared" si="150"/>
        <v/>
      </c>
      <c r="AP322" s="85"/>
      <c r="AQ322" s="85"/>
      <c r="AR322" s="410"/>
      <c r="AS322" s="237"/>
      <c r="AT322" s="89" t="str">
        <f t="shared" si="151"/>
        <v/>
      </c>
      <c r="AU322" s="85"/>
      <c r="AV322" s="85"/>
      <c r="AW322" s="411"/>
      <c r="AX322" s="237"/>
      <c r="AY322" s="237" t="str">
        <f t="shared" si="152"/>
        <v/>
      </c>
      <c r="AZ322" s="237"/>
      <c r="BA322" s="89" t="str">
        <f t="shared" si="153"/>
        <v/>
      </c>
      <c r="BB322" s="85"/>
      <c r="BC322" s="237"/>
      <c r="BD322" s="89" t="str">
        <f t="shared" si="154"/>
        <v/>
      </c>
      <c r="BE322" s="85"/>
      <c r="BF322" s="237" t="str">
        <f t="shared" si="155"/>
        <v/>
      </c>
      <c r="BG322" s="85"/>
      <c r="BH322" s="85"/>
      <c r="BI322" s="85"/>
      <c r="BJ322" s="85"/>
      <c r="BK322" s="237"/>
      <c r="BL322" s="237"/>
      <c r="BM322" s="412"/>
      <c r="BN322" s="412"/>
      <c r="BO322" s="85"/>
      <c r="BP322" s="85"/>
      <c r="BQ322" s="85"/>
      <c r="BR322" s="85"/>
      <c r="BS322" s="237"/>
      <c r="BT322" s="85"/>
      <c r="BU322" s="85"/>
      <c r="BV322" s="85"/>
      <c r="BW322" s="85"/>
      <c r="BX322" s="85"/>
      <c r="BY322" s="85"/>
      <c r="BZ322" s="85" t="str">
        <f t="shared" si="156"/>
        <v/>
      </c>
      <c r="CA322" s="85"/>
      <c r="CB322" s="85"/>
      <c r="CC322" s="85" t="str">
        <f t="shared" si="157"/>
        <v/>
      </c>
      <c r="CD322" s="85"/>
      <c r="CE322" s="85" t="str">
        <f t="shared" si="158"/>
        <v/>
      </c>
      <c r="CF322" s="85"/>
      <c r="CG322" s="85" t="str">
        <f t="shared" si="159"/>
        <v/>
      </c>
      <c r="CH322" s="271"/>
      <c r="CI322" s="85" t="str">
        <f t="shared" si="160"/>
        <v/>
      </c>
      <c r="CJ322" s="85" t="str">
        <f t="shared" si="161"/>
        <v/>
      </c>
      <c r="CK322" s="85" t="str">
        <f t="shared" si="162"/>
        <v/>
      </c>
      <c r="CL322" s="85"/>
      <c r="CM322" s="85" t="str">
        <f t="shared" si="163"/>
        <v/>
      </c>
      <c r="CN322" s="238"/>
      <c r="CO322" s="238" t="s">
        <v>5304</v>
      </c>
      <c r="CP322" s="112"/>
      <c r="CQ322" s="112"/>
      <c r="CR322" s="133" t="str">
        <f t="shared" ca="1" si="164"/>
        <v/>
      </c>
      <c r="CS322" s="112"/>
      <c r="CT322" s="112"/>
      <c r="CU322" s="112"/>
      <c r="CV322" s="119"/>
    </row>
    <row r="323" spans="1:100" collapsed="1" x14ac:dyDescent="0.2">
      <c r="A323" s="237"/>
      <c r="B323" s="237"/>
      <c r="C323" s="89" t="str">
        <f t="shared" si="136"/>
        <v/>
      </c>
      <c r="D323" s="85"/>
      <c r="E323" s="85"/>
      <c r="F323" s="237"/>
      <c r="G323" s="237"/>
      <c r="H323" s="237"/>
      <c r="I323" s="237"/>
      <c r="J323" s="89" t="str">
        <f t="shared" si="137"/>
        <v/>
      </c>
      <c r="K323" s="85"/>
      <c r="L323" s="85"/>
      <c r="M323" s="85" t="str">
        <f t="shared" si="138"/>
        <v/>
      </c>
      <c r="N323" s="86"/>
      <c r="O323" s="89" t="str">
        <f t="shared" si="139"/>
        <v/>
      </c>
      <c r="P323" s="237"/>
      <c r="Q323" s="89" t="str">
        <f t="shared" si="140"/>
        <v/>
      </c>
      <c r="R323" s="237"/>
      <c r="S323" s="89" t="str">
        <f t="shared" si="141"/>
        <v/>
      </c>
      <c r="T323" s="85"/>
      <c r="U323" s="89" t="str">
        <f t="shared" si="142"/>
        <v/>
      </c>
      <c r="V323" s="409" t="str">
        <f t="shared" si="143"/>
        <v/>
      </c>
      <c r="W323" s="85"/>
      <c r="X323" s="89" t="str">
        <f t="shared" si="144"/>
        <v/>
      </c>
      <c r="Y323" s="237"/>
      <c r="Z323" s="89" t="str">
        <f t="shared" si="145"/>
        <v/>
      </c>
      <c r="AA323" s="237"/>
      <c r="AB323" s="85"/>
      <c r="AC323" s="85"/>
      <c r="AD323" s="237"/>
      <c r="AE323" s="89" t="str">
        <f t="shared" si="146"/>
        <v/>
      </c>
      <c r="AF323" s="85"/>
      <c r="AG323" s="85" t="str">
        <f t="shared" si="147"/>
        <v/>
      </c>
      <c r="AH323" s="237"/>
      <c r="AI323" s="237" t="str">
        <f t="shared" si="148"/>
        <v/>
      </c>
      <c r="AJ323" s="237"/>
      <c r="AK323" s="237"/>
      <c r="AL323" s="237" t="str">
        <f t="shared" si="149"/>
        <v/>
      </c>
      <c r="AM323" s="271"/>
      <c r="AN323" s="237"/>
      <c r="AO323" s="89" t="str">
        <f t="shared" si="150"/>
        <v/>
      </c>
      <c r="AP323" s="85"/>
      <c r="AQ323" s="85"/>
      <c r="AR323" s="410"/>
      <c r="AS323" s="237"/>
      <c r="AT323" s="89" t="str">
        <f t="shared" si="151"/>
        <v/>
      </c>
      <c r="AU323" s="85"/>
      <c r="AV323" s="85"/>
      <c r="AW323" s="411"/>
      <c r="AX323" s="237"/>
      <c r="AY323" s="237" t="str">
        <f t="shared" si="152"/>
        <v/>
      </c>
      <c r="AZ323" s="237"/>
      <c r="BA323" s="89" t="str">
        <f t="shared" si="153"/>
        <v/>
      </c>
      <c r="BB323" s="85"/>
      <c r="BC323" s="237"/>
      <c r="BD323" s="89" t="str">
        <f t="shared" si="154"/>
        <v/>
      </c>
      <c r="BE323" s="85"/>
      <c r="BF323" s="237" t="str">
        <f t="shared" si="155"/>
        <v/>
      </c>
      <c r="BG323" s="85"/>
      <c r="BH323" s="85"/>
      <c r="BI323" s="85"/>
      <c r="BJ323" s="85"/>
      <c r="BK323" s="237"/>
      <c r="BL323" s="237"/>
      <c r="BM323" s="412"/>
      <c r="BN323" s="412"/>
      <c r="BO323" s="85"/>
      <c r="BP323" s="85"/>
      <c r="BQ323" s="85"/>
      <c r="BR323" s="85"/>
      <c r="BS323" s="237"/>
      <c r="BT323" s="85"/>
      <c r="BU323" s="85"/>
      <c r="BV323" s="85"/>
      <c r="BW323" s="85"/>
      <c r="BX323" s="85"/>
      <c r="BY323" s="85"/>
      <c r="BZ323" s="85" t="str">
        <f t="shared" si="156"/>
        <v/>
      </c>
      <c r="CA323" s="85"/>
      <c r="CB323" s="85"/>
      <c r="CC323" s="85" t="str">
        <f t="shared" si="157"/>
        <v/>
      </c>
      <c r="CD323" s="85"/>
      <c r="CE323" s="85" t="str">
        <f t="shared" si="158"/>
        <v/>
      </c>
      <c r="CF323" s="85"/>
      <c r="CG323" s="85" t="str">
        <f t="shared" si="159"/>
        <v/>
      </c>
      <c r="CH323" s="271"/>
      <c r="CI323" s="85" t="str">
        <f t="shared" si="160"/>
        <v/>
      </c>
      <c r="CJ323" s="85" t="str">
        <f t="shared" si="161"/>
        <v/>
      </c>
      <c r="CK323" s="85" t="str">
        <f t="shared" si="162"/>
        <v/>
      </c>
      <c r="CL323" s="85"/>
      <c r="CM323" s="85" t="str">
        <f t="shared" si="163"/>
        <v/>
      </c>
      <c r="CN323" s="238"/>
      <c r="CO323" s="238" t="s">
        <v>5304</v>
      </c>
      <c r="CP323" s="112"/>
      <c r="CQ323" s="112"/>
      <c r="CR323" s="133" t="str">
        <f t="shared" ca="1" si="164"/>
        <v/>
      </c>
      <c r="CS323" s="112"/>
      <c r="CT323" s="112"/>
      <c r="CU323" s="112"/>
      <c r="CV323" s="119"/>
    </row>
    <row r="324" spans="1:100" collapsed="1" x14ac:dyDescent="0.2">
      <c r="A324" s="237"/>
      <c r="B324" s="237"/>
      <c r="C324" s="89" t="str">
        <f t="shared" si="136"/>
        <v/>
      </c>
      <c r="D324" s="85"/>
      <c r="E324" s="85"/>
      <c r="F324" s="237"/>
      <c r="G324" s="237"/>
      <c r="H324" s="237"/>
      <c r="I324" s="237"/>
      <c r="J324" s="89" t="str">
        <f t="shared" si="137"/>
        <v/>
      </c>
      <c r="K324" s="85"/>
      <c r="L324" s="85"/>
      <c r="M324" s="85" t="str">
        <f t="shared" si="138"/>
        <v/>
      </c>
      <c r="N324" s="86"/>
      <c r="O324" s="89" t="str">
        <f t="shared" si="139"/>
        <v/>
      </c>
      <c r="P324" s="237"/>
      <c r="Q324" s="89" t="str">
        <f t="shared" si="140"/>
        <v/>
      </c>
      <c r="R324" s="237"/>
      <c r="S324" s="89" t="str">
        <f t="shared" si="141"/>
        <v/>
      </c>
      <c r="T324" s="85"/>
      <c r="U324" s="89" t="str">
        <f t="shared" si="142"/>
        <v/>
      </c>
      <c r="V324" s="409" t="str">
        <f t="shared" si="143"/>
        <v/>
      </c>
      <c r="W324" s="85"/>
      <c r="X324" s="89" t="str">
        <f t="shared" si="144"/>
        <v/>
      </c>
      <c r="Y324" s="237"/>
      <c r="Z324" s="89" t="str">
        <f t="shared" si="145"/>
        <v/>
      </c>
      <c r="AA324" s="237"/>
      <c r="AB324" s="85"/>
      <c r="AC324" s="85"/>
      <c r="AD324" s="237"/>
      <c r="AE324" s="89" t="str">
        <f t="shared" si="146"/>
        <v/>
      </c>
      <c r="AF324" s="85"/>
      <c r="AG324" s="85" t="str">
        <f t="shared" si="147"/>
        <v/>
      </c>
      <c r="AH324" s="237"/>
      <c r="AI324" s="237" t="str">
        <f t="shared" si="148"/>
        <v/>
      </c>
      <c r="AJ324" s="237"/>
      <c r="AK324" s="237"/>
      <c r="AL324" s="237" t="str">
        <f t="shared" si="149"/>
        <v/>
      </c>
      <c r="AM324" s="271"/>
      <c r="AN324" s="237"/>
      <c r="AO324" s="89" t="str">
        <f t="shared" si="150"/>
        <v/>
      </c>
      <c r="AP324" s="85"/>
      <c r="AQ324" s="85"/>
      <c r="AR324" s="410"/>
      <c r="AS324" s="237"/>
      <c r="AT324" s="89" t="str">
        <f t="shared" si="151"/>
        <v/>
      </c>
      <c r="AU324" s="85"/>
      <c r="AV324" s="85"/>
      <c r="AW324" s="411"/>
      <c r="AX324" s="237"/>
      <c r="AY324" s="237" t="str">
        <f t="shared" si="152"/>
        <v/>
      </c>
      <c r="AZ324" s="237"/>
      <c r="BA324" s="89" t="str">
        <f t="shared" si="153"/>
        <v/>
      </c>
      <c r="BB324" s="85"/>
      <c r="BC324" s="237"/>
      <c r="BD324" s="89" t="str">
        <f t="shared" si="154"/>
        <v/>
      </c>
      <c r="BE324" s="85"/>
      <c r="BF324" s="237" t="str">
        <f t="shared" si="155"/>
        <v/>
      </c>
      <c r="BG324" s="85"/>
      <c r="BH324" s="85"/>
      <c r="BI324" s="85"/>
      <c r="BJ324" s="85"/>
      <c r="BK324" s="237"/>
      <c r="BL324" s="237"/>
      <c r="BM324" s="412"/>
      <c r="BN324" s="412"/>
      <c r="BO324" s="85"/>
      <c r="BP324" s="85"/>
      <c r="BQ324" s="85"/>
      <c r="BR324" s="85"/>
      <c r="BS324" s="237"/>
      <c r="BT324" s="85"/>
      <c r="BU324" s="85"/>
      <c r="BV324" s="85"/>
      <c r="BW324" s="85"/>
      <c r="BX324" s="85"/>
      <c r="BY324" s="85"/>
      <c r="BZ324" s="85" t="str">
        <f t="shared" si="156"/>
        <v/>
      </c>
      <c r="CA324" s="85"/>
      <c r="CB324" s="85"/>
      <c r="CC324" s="85" t="str">
        <f t="shared" si="157"/>
        <v/>
      </c>
      <c r="CD324" s="85"/>
      <c r="CE324" s="85" t="str">
        <f t="shared" si="158"/>
        <v/>
      </c>
      <c r="CF324" s="85"/>
      <c r="CG324" s="85" t="str">
        <f t="shared" si="159"/>
        <v/>
      </c>
      <c r="CH324" s="271"/>
      <c r="CI324" s="85" t="str">
        <f t="shared" si="160"/>
        <v/>
      </c>
      <c r="CJ324" s="85" t="str">
        <f t="shared" si="161"/>
        <v/>
      </c>
      <c r="CK324" s="85" t="str">
        <f t="shared" si="162"/>
        <v/>
      </c>
      <c r="CL324" s="85"/>
      <c r="CM324" s="85" t="str">
        <f t="shared" si="163"/>
        <v/>
      </c>
      <c r="CN324" s="238"/>
      <c r="CO324" s="238" t="s">
        <v>5304</v>
      </c>
      <c r="CP324" s="112"/>
      <c r="CQ324" s="112"/>
      <c r="CR324" s="133" t="str">
        <f t="shared" ca="1" si="164"/>
        <v/>
      </c>
      <c r="CS324" s="112"/>
      <c r="CT324" s="112"/>
      <c r="CU324" s="112"/>
      <c r="CV324" s="119"/>
    </row>
    <row r="325" spans="1:100" collapsed="1" x14ac:dyDescent="0.2">
      <c r="A325" s="237"/>
      <c r="B325" s="237"/>
      <c r="C325" s="89" t="str">
        <f t="shared" si="136"/>
        <v/>
      </c>
      <c r="D325" s="85"/>
      <c r="E325" s="85"/>
      <c r="F325" s="237"/>
      <c r="G325" s="237"/>
      <c r="H325" s="237"/>
      <c r="I325" s="237"/>
      <c r="J325" s="89" t="str">
        <f t="shared" si="137"/>
        <v/>
      </c>
      <c r="K325" s="85"/>
      <c r="L325" s="85"/>
      <c r="M325" s="85" t="str">
        <f t="shared" si="138"/>
        <v/>
      </c>
      <c r="N325" s="86"/>
      <c r="O325" s="89" t="str">
        <f t="shared" si="139"/>
        <v/>
      </c>
      <c r="P325" s="237"/>
      <c r="Q325" s="89" t="str">
        <f t="shared" si="140"/>
        <v/>
      </c>
      <c r="R325" s="237"/>
      <c r="S325" s="89" t="str">
        <f t="shared" si="141"/>
        <v/>
      </c>
      <c r="T325" s="85"/>
      <c r="U325" s="89" t="str">
        <f t="shared" si="142"/>
        <v/>
      </c>
      <c r="V325" s="409" t="str">
        <f t="shared" si="143"/>
        <v/>
      </c>
      <c r="W325" s="85"/>
      <c r="X325" s="89" t="str">
        <f t="shared" si="144"/>
        <v/>
      </c>
      <c r="Y325" s="237"/>
      <c r="Z325" s="89" t="str">
        <f t="shared" si="145"/>
        <v/>
      </c>
      <c r="AA325" s="237"/>
      <c r="AB325" s="85"/>
      <c r="AC325" s="85"/>
      <c r="AD325" s="237"/>
      <c r="AE325" s="89" t="str">
        <f t="shared" si="146"/>
        <v/>
      </c>
      <c r="AF325" s="85"/>
      <c r="AG325" s="85" t="str">
        <f t="shared" si="147"/>
        <v/>
      </c>
      <c r="AH325" s="237"/>
      <c r="AI325" s="237" t="str">
        <f t="shared" si="148"/>
        <v/>
      </c>
      <c r="AJ325" s="237"/>
      <c r="AK325" s="237"/>
      <c r="AL325" s="237" t="str">
        <f t="shared" si="149"/>
        <v/>
      </c>
      <c r="AM325" s="271"/>
      <c r="AN325" s="237"/>
      <c r="AO325" s="89" t="str">
        <f t="shared" si="150"/>
        <v/>
      </c>
      <c r="AP325" s="85"/>
      <c r="AQ325" s="85"/>
      <c r="AR325" s="410"/>
      <c r="AS325" s="237"/>
      <c r="AT325" s="89" t="str">
        <f t="shared" si="151"/>
        <v/>
      </c>
      <c r="AU325" s="85"/>
      <c r="AV325" s="85"/>
      <c r="AW325" s="411"/>
      <c r="AX325" s="237"/>
      <c r="AY325" s="237" t="str">
        <f t="shared" si="152"/>
        <v/>
      </c>
      <c r="AZ325" s="237"/>
      <c r="BA325" s="89" t="str">
        <f t="shared" si="153"/>
        <v/>
      </c>
      <c r="BB325" s="85"/>
      <c r="BC325" s="237"/>
      <c r="BD325" s="89" t="str">
        <f t="shared" si="154"/>
        <v/>
      </c>
      <c r="BE325" s="85"/>
      <c r="BF325" s="237" t="str">
        <f t="shared" si="155"/>
        <v/>
      </c>
      <c r="BG325" s="85"/>
      <c r="BH325" s="85"/>
      <c r="BI325" s="85"/>
      <c r="BJ325" s="85"/>
      <c r="BK325" s="237"/>
      <c r="BL325" s="237"/>
      <c r="BM325" s="412"/>
      <c r="BN325" s="412"/>
      <c r="BO325" s="85"/>
      <c r="BP325" s="85"/>
      <c r="BQ325" s="85"/>
      <c r="BR325" s="85"/>
      <c r="BS325" s="237"/>
      <c r="BT325" s="85"/>
      <c r="BU325" s="85"/>
      <c r="BV325" s="85"/>
      <c r="BW325" s="85"/>
      <c r="BX325" s="85"/>
      <c r="BY325" s="85"/>
      <c r="BZ325" s="85" t="str">
        <f t="shared" si="156"/>
        <v/>
      </c>
      <c r="CA325" s="85"/>
      <c r="CB325" s="85"/>
      <c r="CC325" s="85" t="str">
        <f t="shared" si="157"/>
        <v/>
      </c>
      <c r="CD325" s="85"/>
      <c r="CE325" s="85" t="str">
        <f t="shared" si="158"/>
        <v/>
      </c>
      <c r="CF325" s="85"/>
      <c r="CG325" s="85" t="str">
        <f t="shared" si="159"/>
        <v/>
      </c>
      <c r="CH325" s="271"/>
      <c r="CI325" s="85" t="str">
        <f t="shared" si="160"/>
        <v/>
      </c>
      <c r="CJ325" s="85" t="str">
        <f t="shared" si="161"/>
        <v/>
      </c>
      <c r="CK325" s="85" t="str">
        <f t="shared" si="162"/>
        <v/>
      </c>
      <c r="CL325" s="85"/>
      <c r="CM325" s="85" t="str">
        <f t="shared" si="163"/>
        <v/>
      </c>
      <c r="CN325" s="238"/>
      <c r="CO325" s="238" t="s">
        <v>5304</v>
      </c>
      <c r="CP325" s="112"/>
      <c r="CQ325" s="112"/>
      <c r="CR325" s="133" t="str">
        <f t="shared" ca="1" si="164"/>
        <v/>
      </c>
      <c r="CS325" s="112"/>
      <c r="CT325" s="112"/>
      <c r="CU325" s="112"/>
      <c r="CV325" s="119"/>
    </row>
    <row r="326" spans="1:100" collapsed="1" x14ac:dyDescent="0.2">
      <c r="A326" s="237"/>
      <c r="B326" s="237"/>
      <c r="C326" s="89" t="str">
        <f t="shared" si="136"/>
        <v/>
      </c>
      <c r="D326" s="85"/>
      <c r="E326" s="85"/>
      <c r="F326" s="237"/>
      <c r="G326" s="237"/>
      <c r="H326" s="237"/>
      <c r="I326" s="237"/>
      <c r="J326" s="89" t="str">
        <f t="shared" si="137"/>
        <v/>
      </c>
      <c r="K326" s="85"/>
      <c r="L326" s="85"/>
      <c r="M326" s="85" t="str">
        <f t="shared" si="138"/>
        <v/>
      </c>
      <c r="N326" s="86"/>
      <c r="O326" s="89" t="str">
        <f t="shared" si="139"/>
        <v/>
      </c>
      <c r="P326" s="237"/>
      <c r="Q326" s="89" t="str">
        <f t="shared" si="140"/>
        <v/>
      </c>
      <c r="R326" s="237"/>
      <c r="S326" s="89" t="str">
        <f t="shared" si="141"/>
        <v/>
      </c>
      <c r="T326" s="85"/>
      <c r="U326" s="89" t="str">
        <f t="shared" si="142"/>
        <v/>
      </c>
      <c r="V326" s="409" t="str">
        <f t="shared" si="143"/>
        <v/>
      </c>
      <c r="W326" s="85"/>
      <c r="X326" s="89" t="str">
        <f t="shared" si="144"/>
        <v/>
      </c>
      <c r="Y326" s="237"/>
      <c r="Z326" s="89" t="str">
        <f t="shared" si="145"/>
        <v/>
      </c>
      <c r="AA326" s="237"/>
      <c r="AB326" s="85"/>
      <c r="AC326" s="85"/>
      <c r="AD326" s="237"/>
      <c r="AE326" s="89" t="str">
        <f t="shared" si="146"/>
        <v/>
      </c>
      <c r="AF326" s="85"/>
      <c r="AG326" s="85" t="str">
        <f t="shared" si="147"/>
        <v/>
      </c>
      <c r="AH326" s="237"/>
      <c r="AI326" s="237" t="str">
        <f t="shared" si="148"/>
        <v/>
      </c>
      <c r="AJ326" s="237"/>
      <c r="AK326" s="237"/>
      <c r="AL326" s="237" t="str">
        <f t="shared" si="149"/>
        <v/>
      </c>
      <c r="AM326" s="271"/>
      <c r="AN326" s="237"/>
      <c r="AO326" s="89" t="str">
        <f t="shared" si="150"/>
        <v/>
      </c>
      <c r="AP326" s="85"/>
      <c r="AQ326" s="85"/>
      <c r="AR326" s="410"/>
      <c r="AS326" s="237"/>
      <c r="AT326" s="89" t="str">
        <f t="shared" si="151"/>
        <v/>
      </c>
      <c r="AU326" s="85"/>
      <c r="AV326" s="85"/>
      <c r="AW326" s="411"/>
      <c r="AX326" s="237"/>
      <c r="AY326" s="237" t="str">
        <f t="shared" si="152"/>
        <v/>
      </c>
      <c r="AZ326" s="237"/>
      <c r="BA326" s="89" t="str">
        <f t="shared" si="153"/>
        <v/>
      </c>
      <c r="BB326" s="85"/>
      <c r="BC326" s="237"/>
      <c r="BD326" s="89" t="str">
        <f t="shared" si="154"/>
        <v/>
      </c>
      <c r="BE326" s="85"/>
      <c r="BF326" s="237" t="str">
        <f t="shared" si="155"/>
        <v/>
      </c>
      <c r="BG326" s="85"/>
      <c r="BH326" s="85"/>
      <c r="BI326" s="85"/>
      <c r="BJ326" s="85"/>
      <c r="BK326" s="237"/>
      <c r="BL326" s="237"/>
      <c r="BM326" s="412"/>
      <c r="BN326" s="412"/>
      <c r="BO326" s="85"/>
      <c r="BP326" s="85"/>
      <c r="BQ326" s="85"/>
      <c r="BR326" s="85"/>
      <c r="BS326" s="237"/>
      <c r="BT326" s="85"/>
      <c r="BU326" s="85"/>
      <c r="BV326" s="85"/>
      <c r="BW326" s="85"/>
      <c r="BX326" s="85"/>
      <c r="BY326" s="85"/>
      <c r="BZ326" s="85" t="str">
        <f t="shared" si="156"/>
        <v/>
      </c>
      <c r="CA326" s="85"/>
      <c r="CB326" s="85"/>
      <c r="CC326" s="85" t="str">
        <f t="shared" si="157"/>
        <v/>
      </c>
      <c r="CD326" s="85"/>
      <c r="CE326" s="85" t="str">
        <f t="shared" si="158"/>
        <v/>
      </c>
      <c r="CF326" s="85"/>
      <c r="CG326" s="85" t="str">
        <f t="shared" si="159"/>
        <v/>
      </c>
      <c r="CH326" s="271"/>
      <c r="CI326" s="85" t="str">
        <f t="shared" si="160"/>
        <v/>
      </c>
      <c r="CJ326" s="85" t="str">
        <f t="shared" si="161"/>
        <v/>
      </c>
      <c r="CK326" s="85" t="str">
        <f t="shared" si="162"/>
        <v/>
      </c>
      <c r="CL326" s="85"/>
      <c r="CM326" s="85" t="str">
        <f t="shared" si="163"/>
        <v/>
      </c>
      <c r="CN326" s="238"/>
      <c r="CO326" s="238" t="s">
        <v>5304</v>
      </c>
      <c r="CP326" s="112"/>
      <c r="CQ326" s="112"/>
      <c r="CR326" s="133" t="str">
        <f t="shared" ca="1" si="164"/>
        <v/>
      </c>
      <c r="CS326" s="112"/>
      <c r="CT326" s="112"/>
      <c r="CU326" s="112"/>
      <c r="CV326" s="119"/>
    </row>
    <row r="327" spans="1:100" collapsed="1" x14ac:dyDescent="0.2">
      <c r="A327" s="237"/>
      <c r="B327" s="237"/>
      <c r="C327" s="89" t="str">
        <f t="shared" ref="C327:C390" si="165">IF(D327="","",(VLOOKUP(D327,Generic_Road_Names_Table_Array,2,FALSE)))</f>
        <v/>
      </c>
      <c r="D327" s="85"/>
      <c r="E327" s="85"/>
      <c r="F327" s="237"/>
      <c r="G327" s="237"/>
      <c r="H327" s="237"/>
      <c r="I327" s="237"/>
      <c r="J327" s="89" t="str">
        <f t="shared" ref="J327:J390" si="166">IF(A327&lt;&gt;"",IF(I327="","U",(VLOOKUP(I327,Generic_Side_Table_Array,2,FALSE))),"")</f>
        <v/>
      </c>
      <c r="K327" s="85"/>
      <c r="L327" s="85"/>
      <c r="M327" s="85" t="str">
        <f t="shared" ref="M327:M390" si="167">IF(L327="","",(VLOOKUP(L327,generic_estimate_measured_table_array,2,FALSE)))</f>
        <v/>
      </c>
      <c r="N327" s="86"/>
      <c r="O327" s="89" t="str">
        <f t="shared" ref="O327:O390" si="168">IF(N327="","",(VLOOKUP(N327,St_Lights_Generic_ICP_Table_Array,2,FALSE)))</f>
        <v/>
      </c>
      <c r="P327" s="237"/>
      <c r="Q327" s="89" t="str">
        <f t="shared" ref="Q327:Q390" si="169">IF(P327="","",(VLOOKUP(P327,St_Lights_Pole_Material_Table_Array,2,FALSE)))</f>
        <v/>
      </c>
      <c r="R327" s="237"/>
      <c r="S327" s="89" t="str">
        <f t="shared" ref="S327:S390" si="170">IF(R327="","",(VLOOKUP(R327,St_Lights_Pole_Shape_Table_Array,2,FALSE)))</f>
        <v/>
      </c>
      <c r="T327" s="85"/>
      <c r="U327" s="89" t="str">
        <f t="shared" ref="U327:U390" si="171">IF(T327="","",(VLOOKUP(T327,St_Lights_Pole_Make_Table_Array,2,FALSE)))</f>
        <v/>
      </c>
      <c r="V327" s="409" t="str">
        <f t="shared" ref="V327:V390" si="172">IF(U327="","",IFERROR(VLOOKUP(U327,St_Lights_Pole_Make_Ref_Only_Table_Array,2,FALSE),""))</f>
        <v/>
      </c>
      <c r="W327" s="85"/>
      <c r="X327" s="89" t="str">
        <f t="shared" ref="X327:X390" si="173">IF(W327="","",(VLOOKUP(W327,St_Lights_Pole_Model_Table_Array,2,FALSE)))</f>
        <v/>
      </c>
      <c r="Y327" s="237"/>
      <c r="Z327" s="89" t="str">
        <f t="shared" ref="Z327:Z390" si="174">IF(Y327="","",(VLOOKUP(Y327,St_Lights_Pole_Mount_Table_Array,2,FALSE)))</f>
        <v/>
      </c>
      <c r="AA327" s="237"/>
      <c r="AB327" s="85"/>
      <c r="AC327" s="85"/>
      <c r="AD327" s="237"/>
      <c r="AE327" s="89" t="str">
        <f t="shared" ref="AE327:AE390" si="175">IF(AD327="","",(VLOOKUP(AD327,St_Lights_Pole_Purpose_Table_Array,2,FALSE)))</f>
        <v/>
      </c>
      <c r="AF327" s="85"/>
      <c r="AG327" s="85" t="str">
        <f t="shared" ref="AG327:AG390" si="176">IF(AF327="","",(VLOOKUP(AF327,St_Lights_Generic_owner_array,2,FALSE)))</f>
        <v/>
      </c>
      <c r="AH327" s="237"/>
      <c r="AI327" s="237" t="str">
        <f t="shared" ref="AI327:AI390" si="177">IF(AH327="","",(VLOOKUP(AH327,St_Lights_Generic_coating_array,2,FALSE)))</f>
        <v/>
      </c>
      <c r="AJ327" s="237"/>
      <c r="AK327" s="237"/>
      <c r="AL327" s="237" t="str">
        <f t="shared" ref="AL327:AL390" si="178">IF(A327="ADD","N",IF(A327="DELETE","U",IF(A327="UPDATE","U",IF(A327="",""))))</f>
        <v/>
      </c>
      <c r="AM327" s="271"/>
      <c r="AN327" s="237"/>
      <c r="AO327" s="89" t="str">
        <f t="shared" ref="AO327:AO390" si="179">IF(AN327="","",(VLOOKUP(AN327,St_Lights_Generic_Replace_Reason_Table_Array,2,FALSE)))</f>
        <v/>
      </c>
      <c r="AP327" s="85"/>
      <c r="AQ327" s="85"/>
      <c r="AR327" s="410"/>
      <c r="AS327" s="237"/>
      <c r="AT327" s="89" t="str">
        <f t="shared" ref="AT327:AT390" si="180">IF(AS327="","",(VLOOKUP(AS327,St_Lights_Generic_Replace_Reason_Table_Array,2,FALSE)))</f>
        <v/>
      </c>
      <c r="AU327" s="85"/>
      <c r="AV327" s="85"/>
      <c r="AW327" s="411"/>
      <c r="AX327" s="237"/>
      <c r="AY327" s="237" t="str">
        <f t="shared" ref="AY327:AY390" si="181">IF(A327="ADD","Y",IF(A327="DELETE","N",IF(A327="UPDATE","Y",IF(A327="",""))))</f>
        <v/>
      </c>
      <c r="AZ327" s="237"/>
      <c r="BA327" s="89" t="str">
        <f t="shared" ref="BA327:BA390" si="182">IF(AZ327="","",(VLOOKUP(AZ327,St_Lights_Pole_Control_Table_Array,2,FALSE)))</f>
        <v/>
      </c>
      <c r="BB327" s="85"/>
      <c r="BC327" s="237"/>
      <c r="BD327" s="89" t="str">
        <f t="shared" ref="BD327:BD390" si="183">IF(BC327="","",(VLOOKUP(BC327,St_Lights_Generic_Power_Company_Table_Array,2,FALSE)))</f>
        <v/>
      </c>
      <c r="BE327" s="85"/>
      <c r="BF327" s="237" t="str">
        <f t="shared" ref="BF327:BF390" si="184">IF(N327="","",N327)</f>
        <v/>
      </c>
      <c r="BG327" s="85"/>
      <c r="BH327" s="85"/>
      <c r="BI327" s="85"/>
      <c r="BJ327" s="85"/>
      <c r="BK327" s="237"/>
      <c r="BL327" s="237"/>
      <c r="BM327" s="412"/>
      <c r="BN327" s="412"/>
      <c r="BO327" s="85"/>
      <c r="BP327" s="85"/>
      <c r="BQ327" s="85"/>
      <c r="BR327" s="85"/>
      <c r="BS327" s="237"/>
      <c r="BT327" s="85"/>
      <c r="BU327" s="85"/>
      <c r="BV327" s="85"/>
      <c r="BW327" s="85"/>
      <c r="BX327" s="85"/>
      <c r="BY327" s="85"/>
      <c r="BZ327" s="85" t="str">
        <f t="shared" ref="BZ327:BZ390" si="185">IF(A327="ADD","U",IF(A327="DELETE","U",IF(A327="UPDATE","U",IF(A327="",""))))</f>
        <v/>
      </c>
      <c r="CA327" s="85"/>
      <c r="CB327" s="85"/>
      <c r="CC327" s="85" t="str">
        <f t="shared" ref="CC327:CC390" si="186">IF(CB327="","",(VLOOKUP(CB327,St_Lights_Pole_Earthing_Table_Array,2,FALSE)))</f>
        <v/>
      </c>
      <c r="CD327" s="85"/>
      <c r="CE327" s="85" t="str">
        <f t="shared" ref="CE327:CE390" si="187">IF(A327="ADD","R",IF(A327="DELETE","N",IF(A327="UPDATE","N",IF(A327="",""))))</f>
        <v/>
      </c>
      <c r="CF327" s="85"/>
      <c r="CG327" s="85" t="str">
        <f t="shared" ref="CG327:CG390" si="188">IF(A327&lt;&gt;"",IF(CF327="","U",(VLOOKUP(CF327,generic_condition_table_array,2,FALSE))),"")</f>
        <v/>
      </c>
      <c r="CH327" s="271"/>
      <c r="CI327" s="85" t="str">
        <f t="shared" ref="CI327:CI390" si="189">IF(A327="ADD","U",IF(A327="DELETE","U",IF(A327="UPDATE","U",IF(A327="",""))))</f>
        <v/>
      </c>
      <c r="CJ327" s="85" t="str">
        <f t="shared" ref="CJ327:CJ390" si="190">IF(A327="ADD","U",IF(A327="DELETE","U",IF(A327="UPDATE","U",IF(A327="",""))))</f>
        <v/>
      </c>
      <c r="CK327" s="85" t="str">
        <f t="shared" ref="CK327:CK390" si="191">IF(A327="ADD","U",IF(A327="DELETE","U",IF(A327="UPDATE","U",IF(A327="",""))))</f>
        <v/>
      </c>
      <c r="CL327" s="85"/>
      <c r="CM327" s="85" t="str">
        <f t="shared" ref="CM327:CM390" si="192">IF(A327="ADD","D",IF(A327="DELETE","D",IF(A327="UPDATE","D",IF(A327="",""))))</f>
        <v/>
      </c>
      <c r="CN327" s="238"/>
      <c r="CO327" s="238" t="s">
        <v>5304</v>
      </c>
      <c r="CP327" s="112"/>
      <c r="CQ327" s="112"/>
      <c r="CR327" s="133" t="str">
        <f t="shared" ref="CR327:CR390" ca="1" si="193">IF(A327&lt;&gt;"",TODAY(),"")</f>
        <v/>
      </c>
      <c r="CS327" s="112"/>
      <c r="CT327" s="112"/>
      <c r="CU327" s="112"/>
      <c r="CV327" s="119"/>
    </row>
    <row r="328" spans="1:100" collapsed="1" x14ac:dyDescent="0.2">
      <c r="A328" s="237"/>
      <c r="B328" s="237"/>
      <c r="C328" s="89" t="str">
        <f t="shared" si="165"/>
        <v/>
      </c>
      <c r="D328" s="85"/>
      <c r="E328" s="85"/>
      <c r="F328" s="237"/>
      <c r="G328" s="237"/>
      <c r="H328" s="237"/>
      <c r="I328" s="237"/>
      <c r="J328" s="89" t="str">
        <f t="shared" si="166"/>
        <v/>
      </c>
      <c r="K328" s="85"/>
      <c r="L328" s="85"/>
      <c r="M328" s="85" t="str">
        <f t="shared" si="167"/>
        <v/>
      </c>
      <c r="N328" s="86"/>
      <c r="O328" s="89" t="str">
        <f t="shared" si="168"/>
        <v/>
      </c>
      <c r="P328" s="237"/>
      <c r="Q328" s="89" t="str">
        <f t="shared" si="169"/>
        <v/>
      </c>
      <c r="R328" s="237"/>
      <c r="S328" s="89" t="str">
        <f t="shared" si="170"/>
        <v/>
      </c>
      <c r="T328" s="85"/>
      <c r="U328" s="89" t="str">
        <f t="shared" si="171"/>
        <v/>
      </c>
      <c r="V328" s="409" t="str">
        <f t="shared" si="172"/>
        <v/>
      </c>
      <c r="W328" s="85"/>
      <c r="X328" s="89" t="str">
        <f t="shared" si="173"/>
        <v/>
      </c>
      <c r="Y328" s="237"/>
      <c r="Z328" s="89" t="str">
        <f t="shared" si="174"/>
        <v/>
      </c>
      <c r="AA328" s="237"/>
      <c r="AB328" s="85"/>
      <c r="AC328" s="85"/>
      <c r="AD328" s="237"/>
      <c r="AE328" s="89" t="str">
        <f t="shared" si="175"/>
        <v/>
      </c>
      <c r="AF328" s="85"/>
      <c r="AG328" s="85" t="str">
        <f t="shared" si="176"/>
        <v/>
      </c>
      <c r="AH328" s="237"/>
      <c r="AI328" s="237" t="str">
        <f t="shared" si="177"/>
        <v/>
      </c>
      <c r="AJ328" s="237"/>
      <c r="AK328" s="237"/>
      <c r="AL328" s="237" t="str">
        <f t="shared" si="178"/>
        <v/>
      </c>
      <c r="AM328" s="271"/>
      <c r="AN328" s="237"/>
      <c r="AO328" s="89" t="str">
        <f t="shared" si="179"/>
        <v/>
      </c>
      <c r="AP328" s="85"/>
      <c r="AQ328" s="85"/>
      <c r="AR328" s="410"/>
      <c r="AS328" s="237"/>
      <c r="AT328" s="89" t="str">
        <f t="shared" si="180"/>
        <v/>
      </c>
      <c r="AU328" s="85"/>
      <c r="AV328" s="85"/>
      <c r="AW328" s="411"/>
      <c r="AX328" s="237"/>
      <c r="AY328" s="237" t="str">
        <f t="shared" si="181"/>
        <v/>
      </c>
      <c r="AZ328" s="237"/>
      <c r="BA328" s="89" t="str">
        <f t="shared" si="182"/>
        <v/>
      </c>
      <c r="BB328" s="85"/>
      <c r="BC328" s="237"/>
      <c r="BD328" s="89" t="str">
        <f t="shared" si="183"/>
        <v/>
      </c>
      <c r="BE328" s="85"/>
      <c r="BF328" s="237" t="str">
        <f t="shared" si="184"/>
        <v/>
      </c>
      <c r="BG328" s="85"/>
      <c r="BH328" s="85"/>
      <c r="BI328" s="85"/>
      <c r="BJ328" s="85"/>
      <c r="BK328" s="237"/>
      <c r="BL328" s="237"/>
      <c r="BM328" s="412"/>
      <c r="BN328" s="412"/>
      <c r="BO328" s="85"/>
      <c r="BP328" s="85"/>
      <c r="BQ328" s="85"/>
      <c r="BR328" s="85"/>
      <c r="BS328" s="237"/>
      <c r="BT328" s="85"/>
      <c r="BU328" s="85"/>
      <c r="BV328" s="85"/>
      <c r="BW328" s="85"/>
      <c r="BX328" s="85"/>
      <c r="BY328" s="85"/>
      <c r="BZ328" s="85" t="str">
        <f t="shared" si="185"/>
        <v/>
      </c>
      <c r="CA328" s="85"/>
      <c r="CB328" s="85"/>
      <c r="CC328" s="85" t="str">
        <f t="shared" si="186"/>
        <v/>
      </c>
      <c r="CD328" s="85"/>
      <c r="CE328" s="85" t="str">
        <f t="shared" si="187"/>
        <v/>
      </c>
      <c r="CF328" s="85"/>
      <c r="CG328" s="85" t="str">
        <f t="shared" si="188"/>
        <v/>
      </c>
      <c r="CH328" s="271"/>
      <c r="CI328" s="85" t="str">
        <f t="shared" si="189"/>
        <v/>
      </c>
      <c r="CJ328" s="85" t="str">
        <f t="shared" si="190"/>
        <v/>
      </c>
      <c r="CK328" s="85" t="str">
        <f t="shared" si="191"/>
        <v/>
      </c>
      <c r="CL328" s="85"/>
      <c r="CM328" s="85" t="str">
        <f t="shared" si="192"/>
        <v/>
      </c>
      <c r="CN328" s="238"/>
      <c r="CO328" s="238" t="s">
        <v>5304</v>
      </c>
      <c r="CP328" s="112"/>
      <c r="CQ328" s="112"/>
      <c r="CR328" s="133" t="str">
        <f t="shared" ca="1" si="193"/>
        <v/>
      </c>
      <c r="CS328" s="112"/>
      <c r="CT328" s="112"/>
      <c r="CU328" s="112"/>
      <c r="CV328" s="119"/>
    </row>
    <row r="329" spans="1:100" collapsed="1" x14ac:dyDescent="0.2">
      <c r="A329" s="237"/>
      <c r="B329" s="237"/>
      <c r="C329" s="89" t="str">
        <f t="shared" si="165"/>
        <v/>
      </c>
      <c r="D329" s="85"/>
      <c r="E329" s="85"/>
      <c r="F329" s="237"/>
      <c r="G329" s="237"/>
      <c r="H329" s="237"/>
      <c r="I329" s="237"/>
      <c r="J329" s="89" t="str">
        <f t="shared" si="166"/>
        <v/>
      </c>
      <c r="K329" s="85"/>
      <c r="L329" s="85"/>
      <c r="M329" s="85" t="str">
        <f t="shared" si="167"/>
        <v/>
      </c>
      <c r="N329" s="86"/>
      <c r="O329" s="89" t="str">
        <f t="shared" si="168"/>
        <v/>
      </c>
      <c r="P329" s="237"/>
      <c r="Q329" s="89" t="str">
        <f t="shared" si="169"/>
        <v/>
      </c>
      <c r="R329" s="237"/>
      <c r="S329" s="89" t="str">
        <f t="shared" si="170"/>
        <v/>
      </c>
      <c r="T329" s="85"/>
      <c r="U329" s="89" t="str">
        <f t="shared" si="171"/>
        <v/>
      </c>
      <c r="V329" s="409" t="str">
        <f t="shared" si="172"/>
        <v/>
      </c>
      <c r="W329" s="85"/>
      <c r="X329" s="89" t="str">
        <f t="shared" si="173"/>
        <v/>
      </c>
      <c r="Y329" s="237"/>
      <c r="Z329" s="89" t="str">
        <f t="shared" si="174"/>
        <v/>
      </c>
      <c r="AA329" s="237"/>
      <c r="AB329" s="85"/>
      <c r="AC329" s="85"/>
      <c r="AD329" s="237"/>
      <c r="AE329" s="89" t="str">
        <f t="shared" si="175"/>
        <v/>
      </c>
      <c r="AF329" s="85"/>
      <c r="AG329" s="85" t="str">
        <f t="shared" si="176"/>
        <v/>
      </c>
      <c r="AH329" s="237"/>
      <c r="AI329" s="237" t="str">
        <f t="shared" si="177"/>
        <v/>
      </c>
      <c r="AJ329" s="237"/>
      <c r="AK329" s="237"/>
      <c r="AL329" s="237" t="str">
        <f t="shared" si="178"/>
        <v/>
      </c>
      <c r="AM329" s="271"/>
      <c r="AN329" s="237"/>
      <c r="AO329" s="89" t="str">
        <f t="shared" si="179"/>
        <v/>
      </c>
      <c r="AP329" s="85"/>
      <c r="AQ329" s="85"/>
      <c r="AR329" s="410"/>
      <c r="AS329" s="237"/>
      <c r="AT329" s="89" t="str">
        <f t="shared" si="180"/>
        <v/>
      </c>
      <c r="AU329" s="85"/>
      <c r="AV329" s="85"/>
      <c r="AW329" s="411"/>
      <c r="AX329" s="237"/>
      <c r="AY329" s="237" t="str">
        <f t="shared" si="181"/>
        <v/>
      </c>
      <c r="AZ329" s="237"/>
      <c r="BA329" s="89" t="str">
        <f t="shared" si="182"/>
        <v/>
      </c>
      <c r="BB329" s="85"/>
      <c r="BC329" s="237"/>
      <c r="BD329" s="89" t="str">
        <f t="shared" si="183"/>
        <v/>
      </c>
      <c r="BE329" s="85"/>
      <c r="BF329" s="237" t="str">
        <f t="shared" si="184"/>
        <v/>
      </c>
      <c r="BG329" s="85"/>
      <c r="BH329" s="85"/>
      <c r="BI329" s="85"/>
      <c r="BJ329" s="85"/>
      <c r="BK329" s="237"/>
      <c r="BL329" s="237"/>
      <c r="BM329" s="412"/>
      <c r="BN329" s="412"/>
      <c r="BO329" s="85"/>
      <c r="BP329" s="85"/>
      <c r="BQ329" s="85"/>
      <c r="BR329" s="85"/>
      <c r="BS329" s="237"/>
      <c r="BT329" s="85"/>
      <c r="BU329" s="85"/>
      <c r="BV329" s="85"/>
      <c r="BW329" s="85"/>
      <c r="BX329" s="85"/>
      <c r="BY329" s="85"/>
      <c r="BZ329" s="85" t="str">
        <f t="shared" si="185"/>
        <v/>
      </c>
      <c r="CA329" s="85"/>
      <c r="CB329" s="85"/>
      <c r="CC329" s="85" t="str">
        <f t="shared" si="186"/>
        <v/>
      </c>
      <c r="CD329" s="85"/>
      <c r="CE329" s="85" t="str">
        <f t="shared" si="187"/>
        <v/>
      </c>
      <c r="CF329" s="85"/>
      <c r="CG329" s="85" t="str">
        <f t="shared" si="188"/>
        <v/>
      </c>
      <c r="CH329" s="271"/>
      <c r="CI329" s="85" t="str">
        <f t="shared" si="189"/>
        <v/>
      </c>
      <c r="CJ329" s="85" t="str">
        <f t="shared" si="190"/>
        <v/>
      </c>
      <c r="CK329" s="85" t="str">
        <f t="shared" si="191"/>
        <v/>
      </c>
      <c r="CL329" s="85"/>
      <c r="CM329" s="85" t="str">
        <f t="shared" si="192"/>
        <v/>
      </c>
      <c r="CN329" s="238"/>
      <c r="CO329" s="238" t="s">
        <v>5304</v>
      </c>
      <c r="CP329" s="112"/>
      <c r="CQ329" s="112"/>
      <c r="CR329" s="133" t="str">
        <f t="shared" ca="1" si="193"/>
        <v/>
      </c>
      <c r="CS329" s="112"/>
      <c r="CT329" s="112"/>
      <c r="CU329" s="112"/>
      <c r="CV329" s="119"/>
    </row>
    <row r="330" spans="1:100" collapsed="1" x14ac:dyDescent="0.2">
      <c r="A330" s="237"/>
      <c r="B330" s="237"/>
      <c r="C330" s="89" t="str">
        <f t="shared" si="165"/>
        <v/>
      </c>
      <c r="D330" s="85"/>
      <c r="E330" s="85"/>
      <c r="F330" s="237"/>
      <c r="G330" s="237"/>
      <c r="H330" s="237"/>
      <c r="I330" s="237"/>
      <c r="J330" s="89" t="str">
        <f t="shared" si="166"/>
        <v/>
      </c>
      <c r="K330" s="85"/>
      <c r="L330" s="85"/>
      <c r="M330" s="85" t="str">
        <f t="shared" si="167"/>
        <v/>
      </c>
      <c r="N330" s="86"/>
      <c r="O330" s="89" t="str">
        <f t="shared" si="168"/>
        <v/>
      </c>
      <c r="P330" s="237"/>
      <c r="Q330" s="89" t="str">
        <f t="shared" si="169"/>
        <v/>
      </c>
      <c r="R330" s="237"/>
      <c r="S330" s="89" t="str">
        <f t="shared" si="170"/>
        <v/>
      </c>
      <c r="T330" s="85"/>
      <c r="U330" s="89" t="str">
        <f t="shared" si="171"/>
        <v/>
      </c>
      <c r="V330" s="409" t="str">
        <f t="shared" si="172"/>
        <v/>
      </c>
      <c r="W330" s="85"/>
      <c r="X330" s="89" t="str">
        <f t="shared" si="173"/>
        <v/>
      </c>
      <c r="Y330" s="237"/>
      <c r="Z330" s="89" t="str">
        <f t="shared" si="174"/>
        <v/>
      </c>
      <c r="AA330" s="237"/>
      <c r="AB330" s="85"/>
      <c r="AC330" s="85"/>
      <c r="AD330" s="237"/>
      <c r="AE330" s="89" t="str">
        <f t="shared" si="175"/>
        <v/>
      </c>
      <c r="AF330" s="85"/>
      <c r="AG330" s="85" t="str">
        <f t="shared" si="176"/>
        <v/>
      </c>
      <c r="AH330" s="237"/>
      <c r="AI330" s="237" t="str">
        <f t="shared" si="177"/>
        <v/>
      </c>
      <c r="AJ330" s="237"/>
      <c r="AK330" s="237"/>
      <c r="AL330" s="237" t="str">
        <f t="shared" si="178"/>
        <v/>
      </c>
      <c r="AM330" s="271"/>
      <c r="AN330" s="237"/>
      <c r="AO330" s="89" t="str">
        <f t="shared" si="179"/>
        <v/>
      </c>
      <c r="AP330" s="85"/>
      <c r="AQ330" s="85"/>
      <c r="AR330" s="410"/>
      <c r="AS330" s="237"/>
      <c r="AT330" s="89" t="str">
        <f t="shared" si="180"/>
        <v/>
      </c>
      <c r="AU330" s="85"/>
      <c r="AV330" s="85"/>
      <c r="AW330" s="411"/>
      <c r="AX330" s="237"/>
      <c r="AY330" s="237" t="str">
        <f t="shared" si="181"/>
        <v/>
      </c>
      <c r="AZ330" s="237"/>
      <c r="BA330" s="89" t="str">
        <f t="shared" si="182"/>
        <v/>
      </c>
      <c r="BB330" s="85"/>
      <c r="BC330" s="237"/>
      <c r="BD330" s="89" t="str">
        <f t="shared" si="183"/>
        <v/>
      </c>
      <c r="BE330" s="85"/>
      <c r="BF330" s="237" t="str">
        <f t="shared" si="184"/>
        <v/>
      </c>
      <c r="BG330" s="85"/>
      <c r="BH330" s="85"/>
      <c r="BI330" s="85"/>
      <c r="BJ330" s="85"/>
      <c r="BK330" s="237"/>
      <c r="BL330" s="237"/>
      <c r="BM330" s="412"/>
      <c r="BN330" s="412"/>
      <c r="BO330" s="85"/>
      <c r="BP330" s="85"/>
      <c r="BQ330" s="85"/>
      <c r="BR330" s="85"/>
      <c r="BS330" s="237"/>
      <c r="BT330" s="85"/>
      <c r="BU330" s="85"/>
      <c r="BV330" s="85"/>
      <c r="BW330" s="85"/>
      <c r="BX330" s="85"/>
      <c r="BY330" s="85"/>
      <c r="BZ330" s="85" t="str">
        <f t="shared" si="185"/>
        <v/>
      </c>
      <c r="CA330" s="85"/>
      <c r="CB330" s="85"/>
      <c r="CC330" s="85" t="str">
        <f t="shared" si="186"/>
        <v/>
      </c>
      <c r="CD330" s="85"/>
      <c r="CE330" s="85" t="str">
        <f t="shared" si="187"/>
        <v/>
      </c>
      <c r="CF330" s="85"/>
      <c r="CG330" s="85" t="str">
        <f t="shared" si="188"/>
        <v/>
      </c>
      <c r="CH330" s="271"/>
      <c r="CI330" s="85" t="str">
        <f t="shared" si="189"/>
        <v/>
      </c>
      <c r="CJ330" s="85" t="str">
        <f t="shared" si="190"/>
        <v/>
      </c>
      <c r="CK330" s="85" t="str">
        <f t="shared" si="191"/>
        <v/>
      </c>
      <c r="CL330" s="85"/>
      <c r="CM330" s="85" t="str">
        <f t="shared" si="192"/>
        <v/>
      </c>
      <c r="CN330" s="238"/>
      <c r="CO330" s="238" t="s">
        <v>5304</v>
      </c>
      <c r="CP330" s="112"/>
      <c r="CQ330" s="112"/>
      <c r="CR330" s="133" t="str">
        <f t="shared" ca="1" si="193"/>
        <v/>
      </c>
      <c r="CS330" s="112"/>
      <c r="CT330" s="112"/>
      <c r="CU330" s="112"/>
      <c r="CV330" s="119"/>
    </row>
    <row r="331" spans="1:100" collapsed="1" x14ac:dyDescent="0.2">
      <c r="A331" s="237"/>
      <c r="B331" s="237"/>
      <c r="C331" s="89" t="str">
        <f t="shared" si="165"/>
        <v/>
      </c>
      <c r="D331" s="85"/>
      <c r="E331" s="85"/>
      <c r="F331" s="237"/>
      <c r="G331" s="237"/>
      <c r="H331" s="237"/>
      <c r="I331" s="237"/>
      <c r="J331" s="89" t="str">
        <f t="shared" si="166"/>
        <v/>
      </c>
      <c r="K331" s="85"/>
      <c r="L331" s="85"/>
      <c r="M331" s="85" t="str">
        <f t="shared" si="167"/>
        <v/>
      </c>
      <c r="N331" s="86"/>
      <c r="O331" s="89" t="str">
        <f t="shared" si="168"/>
        <v/>
      </c>
      <c r="P331" s="237"/>
      <c r="Q331" s="89" t="str">
        <f t="shared" si="169"/>
        <v/>
      </c>
      <c r="R331" s="237"/>
      <c r="S331" s="89" t="str">
        <f t="shared" si="170"/>
        <v/>
      </c>
      <c r="T331" s="85"/>
      <c r="U331" s="89" t="str">
        <f t="shared" si="171"/>
        <v/>
      </c>
      <c r="V331" s="409" t="str">
        <f t="shared" si="172"/>
        <v/>
      </c>
      <c r="W331" s="85"/>
      <c r="X331" s="89" t="str">
        <f t="shared" si="173"/>
        <v/>
      </c>
      <c r="Y331" s="237"/>
      <c r="Z331" s="89" t="str">
        <f t="shared" si="174"/>
        <v/>
      </c>
      <c r="AA331" s="237"/>
      <c r="AB331" s="85"/>
      <c r="AC331" s="85"/>
      <c r="AD331" s="237"/>
      <c r="AE331" s="89" t="str">
        <f t="shared" si="175"/>
        <v/>
      </c>
      <c r="AF331" s="85"/>
      <c r="AG331" s="85" t="str">
        <f t="shared" si="176"/>
        <v/>
      </c>
      <c r="AH331" s="237"/>
      <c r="AI331" s="237" t="str">
        <f t="shared" si="177"/>
        <v/>
      </c>
      <c r="AJ331" s="237"/>
      <c r="AK331" s="237"/>
      <c r="AL331" s="237" t="str">
        <f t="shared" si="178"/>
        <v/>
      </c>
      <c r="AM331" s="271"/>
      <c r="AN331" s="237"/>
      <c r="AO331" s="89" t="str">
        <f t="shared" si="179"/>
        <v/>
      </c>
      <c r="AP331" s="85"/>
      <c r="AQ331" s="85"/>
      <c r="AR331" s="410"/>
      <c r="AS331" s="237"/>
      <c r="AT331" s="89" t="str">
        <f t="shared" si="180"/>
        <v/>
      </c>
      <c r="AU331" s="85"/>
      <c r="AV331" s="85"/>
      <c r="AW331" s="411"/>
      <c r="AX331" s="237"/>
      <c r="AY331" s="237" t="str">
        <f t="shared" si="181"/>
        <v/>
      </c>
      <c r="AZ331" s="237"/>
      <c r="BA331" s="89" t="str">
        <f t="shared" si="182"/>
        <v/>
      </c>
      <c r="BB331" s="85"/>
      <c r="BC331" s="237"/>
      <c r="BD331" s="89" t="str">
        <f t="shared" si="183"/>
        <v/>
      </c>
      <c r="BE331" s="85"/>
      <c r="BF331" s="237" t="str">
        <f t="shared" si="184"/>
        <v/>
      </c>
      <c r="BG331" s="85"/>
      <c r="BH331" s="85"/>
      <c r="BI331" s="85"/>
      <c r="BJ331" s="85"/>
      <c r="BK331" s="237"/>
      <c r="BL331" s="237"/>
      <c r="BM331" s="412"/>
      <c r="BN331" s="412"/>
      <c r="BO331" s="85"/>
      <c r="BP331" s="85"/>
      <c r="BQ331" s="85"/>
      <c r="BR331" s="85"/>
      <c r="BS331" s="237"/>
      <c r="BT331" s="85"/>
      <c r="BU331" s="85"/>
      <c r="BV331" s="85"/>
      <c r="BW331" s="85"/>
      <c r="BX331" s="85"/>
      <c r="BY331" s="85"/>
      <c r="BZ331" s="85" t="str">
        <f t="shared" si="185"/>
        <v/>
      </c>
      <c r="CA331" s="85"/>
      <c r="CB331" s="85"/>
      <c r="CC331" s="85" t="str">
        <f t="shared" si="186"/>
        <v/>
      </c>
      <c r="CD331" s="85"/>
      <c r="CE331" s="85" t="str">
        <f t="shared" si="187"/>
        <v/>
      </c>
      <c r="CF331" s="85"/>
      <c r="CG331" s="85" t="str">
        <f t="shared" si="188"/>
        <v/>
      </c>
      <c r="CH331" s="271"/>
      <c r="CI331" s="85" t="str">
        <f t="shared" si="189"/>
        <v/>
      </c>
      <c r="CJ331" s="85" t="str">
        <f t="shared" si="190"/>
        <v/>
      </c>
      <c r="CK331" s="85" t="str">
        <f t="shared" si="191"/>
        <v/>
      </c>
      <c r="CL331" s="85"/>
      <c r="CM331" s="85" t="str">
        <f t="shared" si="192"/>
        <v/>
      </c>
      <c r="CN331" s="238"/>
      <c r="CO331" s="238" t="s">
        <v>5304</v>
      </c>
      <c r="CP331" s="112"/>
      <c r="CQ331" s="112"/>
      <c r="CR331" s="133" t="str">
        <f t="shared" ca="1" si="193"/>
        <v/>
      </c>
      <c r="CS331" s="112"/>
      <c r="CT331" s="112"/>
      <c r="CU331" s="112"/>
      <c r="CV331" s="119"/>
    </row>
    <row r="332" spans="1:100" collapsed="1" x14ac:dyDescent="0.2">
      <c r="A332" s="237"/>
      <c r="B332" s="237"/>
      <c r="C332" s="89" t="str">
        <f t="shared" si="165"/>
        <v/>
      </c>
      <c r="D332" s="85"/>
      <c r="E332" s="85"/>
      <c r="F332" s="237"/>
      <c r="G332" s="237"/>
      <c r="H332" s="237"/>
      <c r="I332" s="237"/>
      <c r="J332" s="89" t="str">
        <f t="shared" si="166"/>
        <v/>
      </c>
      <c r="K332" s="85"/>
      <c r="L332" s="85"/>
      <c r="M332" s="85" t="str">
        <f t="shared" si="167"/>
        <v/>
      </c>
      <c r="N332" s="86"/>
      <c r="O332" s="89" t="str">
        <f t="shared" si="168"/>
        <v/>
      </c>
      <c r="P332" s="237"/>
      <c r="Q332" s="89" t="str">
        <f t="shared" si="169"/>
        <v/>
      </c>
      <c r="R332" s="237"/>
      <c r="S332" s="89" t="str">
        <f t="shared" si="170"/>
        <v/>
      </c>
      <c r="T332" s="85"/>
      <c r="U332" s="89" t="str">
        <f t="shared" si="171"/>
        <v/>
      </c>
      <c r="V332" s="409" t="str">
        <f t="shared" si="172"/>
        <v/>
      </c>
      <c r="W332" s="85"/>
      <c r="X332" s="89" t="str">
        <f t="shared" si="173"/>
        <v/>
      </c>
      <c r="Y332" s="237"/>
      <c r="Z332" s="89" t="str">
        <f t="shared" si="174"/>
        <v/>
      </c>
      <c r="AA332" s="237"/>
      <c r="AB332" s="85"/>
      <c r="AC332" s="85"/>
      <c r="AD332" s="237"/>
      <c r="AE332" s="89" t="str">
        <f t="shared" si="175"/>
        <v/>
      </c>
      <c r="AF332" s="85"/>
      <c r="AG332" s="85" t="str">
        <f t="shared" si="176"/>
        <v/>
      </c>
      <c r="AH332" s="237"/>
      <c r="AI332" s="237" t="str">
        <f t="shared" si="177"/>
        <v/>
      </c>
      <c r="AJ332" s="237"/>
      <c r="AK332" s="237"/>
      <c r="AL332" s="237" t="str">
        <f t="shared" si="178"/>
        <v/>
      </c>
      <c r="AM332" s="271"/>
      <c r="AN332" s="237"/>
      <c r="AO332" s="89" t="str">
        <f t="shared" si="179"/>
        <v/>
      </c>
      <c r="AP332" s="85"/>
      <c r="AQ332" s="85"/>
      <c r="AR332" s="410"/>
      <c r="AS332" s="237"/>
      <c r="AT332" s="89" t="str">
        <f t="shared" si="180"/>
        <v/>
      </c>
      <c r="AU332" s="85"/>
      <c r="AV332" s="85"/>
      <c r="AW332" s="411"/>
      <c r="AX332" s="237"/>
      <c r="AY332" s="237" t="str">
        <f t="shared" si="181"/>
        <v/>
      </c>
      <c r="AZ332" s="237"/>
      <c r="BA332" s="89" t="str">
        <f t="shared" si="182"/>
        <v/>
      </c>
      <c r="BB332" s="85"/>
      <c r="BC332" s="237"/>
      <c r="BD332" s="89" t="str">
        <f t="shared" si="183"/>
        <v/>
      </c>
      <c r="BE332" s="85"/>
      <c r="BF332" s="237" t="str">
        <f t="shared" si="184"/>
        <v/>
      </c>
      <c r="BG332" s="85"/>
      <c r="BH332" s="85"/>
      <c r="BI332" s="85"/>
      <c r="BJ332" s="85"/>
      <c r="BK332" s="237"/>
      <c r="BL332" s="237"/>
      <c r="BM332" s="412"/>
      <c r="BN332" s="412"/>
      <c r="BO332" s="85"/>
      <c r="BP332" s="85"/>
      <c r="BQ332" s="85"/>
      <c r="BR332" s="85"/>
      <c r="BS332" s="237"/>
      <c r="BT332" s="85"/>
      <c r="BU332" s="85"/>
      <c r="BV332" s="85"/>
      <c r="BW332" s="85"/>
      <c r="BX332" s="85"/>
      <c r="BY332" s="85"/>
      <c r="BZ332" s="85" t="str">
        <f t="shared" si="185"/>
        <v/>
      </c>
      <c r="CA332" s="85"/>
      <c r="CB332" s="85"/>
      <c r="CC332" s="85" t="str">
        <f t="shared" si="186"/>
        <v/>
      </c>
      <c r="CD332" s="85"/>
      <c r="CE332" s="85" t="str">
        <f t="shared" si="187"/>
        <v/>
      </c>
      <c r="CF332" s="85"/>
      <c r="CG332" s="85" t="str">
        <f t="shared" si="188"/>
        <v/>
      </c>
      <c r="CH332" s="271"/>
      <c r="CI332" s="85" t="str">
        <f t="shared" si="189"/>
        <v/>
      </c>
      <c r="CJ332" s="85" t="str">
        <f t="shared" si="190"/>
        <v/>
      </c>
      <c r="CK332" s="85" t="str">
        <f t="shared" si="191"/>
        <v/>
      </c>
      <c r="CL332" s="85"/>
      <c r="CM332" s="85" t="str">
        <f t="shared" si="192"/>
        <v/>
      </c>
      <c r="CN332" s="238"/>
      <c r="CO332" s="238" t="s">
        <v>5304</v>
      </c>
      <c r="CP332" s="112"/>
      <c r="CQ332" s="112"/>
      <c r="CR332" s="133" t="str">
        <f t="shared" ca="1" si="193"/>
        <v/>
      </c>
      <c r="CS332" s="112"/>
      <c r="CT332" s="112"/>
      <c r="CU332" s="112"/>
      <c r="CV332" s="119"/>
    </row>
    <row r="333" spans="1:100" collapsed="1" x14ac:dyDescent="0.2">
      <c r="A333" s="237"/>
      <c r="B333" s="237"/>
      <c r="C333" s="89" t="str">
        <f t="shared" si="165"/>
        <v/>
      </c>
      <c r="D333" s="85"/>
      <c r="E333" s="85"/>
      <c r="F333" s="237"/>
      <c r="G333" s="237"/>
      <c r="H333" s="237"/>
      <c r="I333" s="237"/>
      <c r="J333" s="89" t="str">
        <f t="shared" si="166"/>
        <v/>
      </c>
      <c r="K333" s="85"/>
      <c r="L333" s="85"/>
      <c r="M333" s="85" t="str">
        <f t="shared" si="167"/>
        <v/>
      </c>
      <c r="N333" s="86"/>
      <c r="O333" s="89" t="str">
        <f t="shared" si="168"/>
        <v/>
      </c>
      <c r="P333" s="237"/>
      <c r="Q333" s="89" t="str">
        <f t="shared" si="169"/>
        <v/>
      </c>
      <c r="R333" s="237"/>
      <c r="S333" s="89" t="str">
        <f t="shared" si="170"/>
        <v/>
      </c>
      <c r="T333" s="85"/>
      <c r="U333" s="89" t="str">
        <f t="shared" si="171"/>
        <v/>
      </c>
      <c r="V333" s="409" t="str">
        <f t="shared" si="172"/>
        <v/>
      </c>
      <c r="W333" s="85"/>
      <c r="X333" s="89" t="str">
        <f t="shared" si="173"/>
        <v/>
      </c>
      <c r="Y333" s="237"/>
      <c r="Z333" s="89" t="str">
        <f t="shared" si="174"/>
        <v/>
      </c>
      <c r="AA333" s="237"/>
      <c r="AB333" s="85"/>
      <c r="AC333" s="85"/>
      <c r="AD333" s="237"/>
      <c r="AE333" s="89" t="str">
        <f t="shared" si="175"/>
        <v/>
      </c>
      <c r="AF333" s="85"/>
      <c r="AG333" s="85" t="str">
        <f t="shared" si="176"/>
        <v/>
      </c>
      <c r="AH333" s="237"/>
      <c r="AI333" s="237" t="str">
        <f t="shared" si="177"/>
        <v/>
      </c>
      <c r="AJ333" s="237"/>
      <c r="AK333" s="237"/>
      <c r="AL333" s="237" t="str">
        <f t="shared" si="178"/>
        <v/>
      </c>
      <c r="AM333" s="271"/>
      <c r="AN333" s="237"/>
      <c r="AO333" s="89" t="str">
        <f t="shared" si="179"/>
        <v/>
      </c>
      <c r="AP333" s="85"/>
      <c r="AQ333" s="85"/>
      <c r="AR333" s="410"/>
      <c r="AS333" s="237"/>
      <c r="AT333" s="89" t="str">
        <f t="shared" si="180"/>
        <v/>
      </c>
      <c r="AU333" s="85"/>
      <c r="AV333" s="85"/>
      <c r="AW333" s="411"/>
      <c r="AX333" s="237"/>
      <c r="AY333" s="237" t="str">
        <f t="shared" si="181"/>
        <v/>
      </c>
      <c r="AZ333" s="237"/>
      <c r="BA333" s="89" t="str">
        <f t="shared" si="182"/>
        <v/>
      </c>
      <c r="BB333" s="85"/>
      <c r="BC333" s="237"/>
      <c r="BD333" s="89" t="str">
        <f t="shared" si="183"/>
        <v/>
      </c>
      <c r="BE333" s="85"/>
      <c r="BF333" s="237" t="str">
        <f t="shared" si="184"/>
        <v/>
      </c>
      <c r="BG333" s="85"/>
      <c r="BH333" s="85"/>
      <c r="BI333" s="85"/>
      <c r="BJ333" s="85"/>
      <c r="BK333" s="237"/>
      <c r="BL333" s="237"/>
      <c r="BM333" s="412"/>
      <c r="BN333" s="412"/>
      <c r="BO333" s="85"/>
      <c r="BP333" s="85"/>
      <c r="BQ333" s="85"/>
      <c r="BR333" s="85"/>
      <c r="BS333" s="237"/>
      <c r="BT333" s="85"/>
      <c r="BU333" s="85"/>
      <c r="BV333" s="85"/>
      <c r="BW333" s="85"/>
      <c r="BX333" s="85"/>
      <c r="BY333" s="85"/>
      <c r="BZ333" s="85" t="str">
        <f t="shared" si="185"/>
        <v/>
      </c>
      <c r="CA333" s="85"/>
      <c r="CB333" s="85"/>
      <c r="CC333" s="85" t="str">
        <f t="shared" si="186"/>
        <v/>
      </c>
      <c r="CD333" s="85"/>
      <c r="CE333" s="85" t="str">
        <f t="shared" si="187"/>
        <v/>
      </c>
      <c r="CF333" s="85"/>
      <c r="CG333" s="85" t="str">
        <f t="shared" si="188"/>
        <v/>
      </c>
      <c r="CH333" s="271"/>
      <c r="CI333" s="85" t="str">
        <f t="shared" si="189"/>
        <v/>
      </c>
      <c r="CJ333" s="85" t="str">
        <f t="shared" si="190"/>
        <v/>
      </c>
      <c r="CK333" s="85" t="str">
        <f t="shared" si="191"/>
        <v/>
      </c>
      <c r="CL333" s="85"/>
      <c r="CM333" s="85" t="str">
        <f t="shared" si="192"/>
        <v/>
      </c>
      <c r="CN333" s="238"/>
      <c r="CO333" s="238" t="s">
        <v>5304</v>
      </c>
      <c r="CP333" s="112"/>
      <c r="CQ333" s="112"/>
      <c r="CR333" s="133" t="str">
        <f t="shared" ca="1" si="193"/>
        <v/>
      </c>
      <c r="CS333" s="112"/>
      <c r="CT333" s="112"/>
      <c r="CU333" s="112"/>
      <c r="CV333" s="119"/>
    </row>
    <row r="334" spans="1:100" collapsed="1" x14ac:dyDescent="0.2">
      <c r="A334" s="237"/>
      <c r="B334" s="237"/>
      <c r="C334" s="89" t="str">
        <f t="shared" si="165"/>
        <v/>
      </c>
      <c r="D334" s="85"/>
      <c r="E334" s="85"/>
      <c r="F334" s="237"/>
      <c r="G334" s="237"/>
      <c r="H334" s="237"/>
      <c r="I334" s="237"/>
      <c r="J334" s="89" t="str">
        <f t="shared" si="166"/>
        <v/>
      </c>
      <c r="K334" s="85"/>
      <c r="L334" s="85"/>
      <c r="M334" s="85" t="str">
        <f t="shared" si="167"/>
        <v/>
      </c>
      <c r="N334" s="86"/>
      <c r="O334" s="89" t="str">
        <f t="shared" si="168"/>
        <v/>
      </c>
      <c r="P334" s="237"/>
      <c r="Q334" s="89" t="str">
        <f t="shared" si="169"/>
        <v/>
      </c>
      <c r="R334" s="237"/>
      <c r="S334" s="89" t="str">
        <f t="shared" si="170"/>
        <v/>
      </c>
      <c r="T334" s="85"/>
      <c r="U334" s="89" t="str">
        <f t="shared" si="171"/>
        <v/>
      </c>
      <c r="V334" s="409" t="str">
        <f t="shared" si="172"/>
        <v/>
      </c>
      <c r="W334" s="85"/>
      <c r="X334" s="89" t="str">
        <f t="shared" si="173"/>
        <v/>
      </c>
      <c r="Y334" s="237"/>
      <c r="Z334" s="89" t="str">
        <f t="shared" si="174"/>
        <v/>
      </c>
      <c r="AA334" s="237"/>
      <c r="AB334" s="85"/>
      <c r="AC334" s="85"/>
      <c r="AD334" s="237"/>
      <c r="AE334" s="89" t="str">
        <f t="shared" si="175"/>
        <v/>
      </c>
      <c r="AF334" s="85"/>
      <c r="AG334" s="85" t="str">
        <f t="shared" si="176"/>
        <v/>
      </c>
      <c r="AH334" s="237"/>
      <c r="AI334" s="237" t="str">
        <f t="shared" si="177"/>
        <v/>
      </c>
      <c r="AJ334" s="237"/>
      <c r="AK334" s="237"/>
      <c r="AL334" s="237" t="str">
        <f t="shared" si="178"/>
        <v/>
      </c>
      <c r="AM334" s="271"/>
      <c r="AN334" s="237"/>
      <c r="AO334" s="89" t="str">
        <f t="shared" si="179"/>
        <v/>
      </c>
      <c r="AP334" s="85"/>
      <c r="AQ334" s="85"/>
      <c r="AR334" s="410"/>
      <c r="AS334" s="237"/>
      <c r="AT334" s="89" t="str">
        <f t="shared" si="180"/>
        <v/>
      </c>
      <c r="AU334" s="85"/>
      <c r="AV334" s="85"/>
      <c r="AW334" s="411"/>
      <c r="AX334" s="237"/>
      <c r="AY334" s="237" t="str">
        <f t="shared" si="181"/>
        <v/>
      </c>
      <c r="AZ334" s="237"/>
      <c r="BA334" s="89" t="str">
        <f t="shared" si="182"/>
        <v/>
      </c>
      <c r="BB334" s="85"/>
      <c r="BC334" s="237"/>
      <c r="BD334" s="89" t="str">
        <f t="shared" si="183"/>
        <v/>
      </c>
      <c r="BE334" s="85"/>
      <c r="BF334" s="237" t="str">
        <f t="shared" si="184"/>
        <v/>
      </c>
      <c r="BG334" s="85"/>
      <c r="BH334" s="85"/>
      <c r="BI334" s="85"/>
      <c r="BJ334" s="85"/>
      <c r="BK334" s="237"/>
      <c r="BL334" s="237"/>
      <c r="BM334" s="412"/>
      <c r="BN334" s="412"/>
      <c r="BO334" s="85"/>
      <c r="BP334" s="85"/>
      <c r="BQ334" s="85"/>
      <c r="BR334" s="85"/>
      <c r="BS334" s="237"/>
      <c r="BT334" s="85"/>
      <c r="BU334" s="85"/>
      <c r="BV334" s="85"/>
      <c r="BW334" s="85"/>
      <c r="BX334" s="85"/>
      <c r="BY334" s="85"/>
      <c r="BZ334" s="85" t="str">
        <f t="shared" si="185"/>
        <v/>
      </c>
      <c r="CA334" s="85"/>
      <c r="CB334" s="85"/>
      <c r="CC334" s="85" t="str">
        <f t="shared" si="186"/>
        <v/>
      </c>
      <c r="CD334" s="85"/>
      <c r="CE334" s="85" t="str">
        <f t="shared" si="187"/>
        <v/>
      </c>
      <c r="CF334" s="85"/>
      <c r="CG334" s="85" t="str">
        <f t="shared" si="188"/>
        <v/>
      </c>
      <c r="CH334" s="271"/>
      <c r="CI334" s="85" t="str">
        <f t="shared" si="189"/>
        <v/>
      </c>
      <c r="CJ334" s="85" t="str">
        <f t="shared" si="190"/>
        <v/>
      </c>
      <c r="CK334" s="85" t="str">
        <f t="shared" si="191"/>
        <v/>
      </c>
      <c r="CL334" s="85"/>
      <c r="CM334" s="85" t="str">
        <f t="shared" si="192"/>
        <v/>
      </c>
      <c r="CN334" s="238"/>
      <c r="CO334" s="238" t="s">
        <v>5304</v>
      </c>
      <c r="CP334" s="112"/>
      <c r="CQ334" s="112"/>
      <c r="CR334" s="133" t="str">
        <f t="shared" ca="1" si="193"/>
        <v/>
      </c>
      <c r="CS334" s="112"/>
      <c r="CT334" s="112"/>
      <c r="CU334" s="112"/>
      <c r="CV334" s="119"/>
    </row>
    <row r="335" spans="1:100" collapsed="1" x14ac:dyDescent="0.2">
      <c r="A335" s="237"/>
      <c r="B335" s="237"/>
      <c r="C335" s="89" t="str">
        <f t="shared" si="165"/>
        <v/>
      </c>
      <c r="D335" s="85"/>
      <c r="E335" s="85"/>
      <c r="F335" s="237"/>
      <c r="G335" s="237"/>
      <c r="H335" s="237"/>
      <c r="I335" s="237"/>
      <c r="J335" s="89" t="str">
        <f t="shared" si="166"/>
        <v/>
      </c>
      <c r="K335" s="85"/>
      <c r="L335" s="85"/>
      <c r="M335" s="85" t="str">
        <f t="shared" si="167"/>
        <v/>
      </c>
      <c r="N335" s="86"/>
      <c r="O335" s="89" t="str">
        <f t="shared" si="168"/>
        <v/>
      </c>
      <c r="P335" s="237"/>
      <c r="Q335" s="89" t="str">
        <f t="shared" si="169"/>
        <v/>
      </c>
      <c r="R335" s="237"/>
      <c r="S335" s="89" t="str">
        <f t="shared" si="170"/>
        <v/>
      </c>
      <c r="T335" s="85"/>
      <c r="U335" s="89" t="str">
        <f t="shared" si="171"/>
        <v/>
      </c>
      <c r="V335" s="409" t="str">
        <f t="shared" si="172"/>
        <v/>
      </c>
      <c r="W335" s="85"/>
      <c r="X335" s="89" t="str">
        <f t="shared" si="173"/>
        <v/>
      </c>
      <c r="Y335" s="237"/>
      <c r="Z335" s="89" t="str">
        <f t="shared" si="174"/>
        <v/>
      </c>
      <c r="AA335" s="237"/>
      <c r="AB335" s="85"/>
      <c r="AC335" s="85"/>
      <c r="AD335" s="237"/>
      <c r="AE335" s="89" t="str">
        <f t="shared" si="175"/>
        <v/>
      </c>
      <c r="AF335" s="85"/>
      <c r="AG335" s="85" t="str">
        <f t="shared" si="176"/>
        <v/>
      </c>
      <c r="AH335" s="237"/>
      <c r="AI335" s="237" t="str">
        <f t="shared" si="177"/>
        <v/>
      </c>
      <c r="AJ335" s="237"/>
      <c r="AK335" s="237"/>
      <c r="AL335" s="237" t="str">
        <f t="shared" si="178"/>
        <v/>
      </c>
      <c r="AM335" s="271"/>
      <c r="AN335" s="237"/>
      <c r="AO335" s="89" t="str">
        <f t="shared" si="179"/>
        <v/>
      </c>
      <c r="AP335" s="85"/>
      <c r="AQ335" s="85"/>
      <c r="AR335" s="410"/>
      <c r="AS335" s="237"/>
      <c r="AT335" s="89" t="str">
        <f t="shared" si="180"/>
        <v/>
      </c>
      <c r="AU335" s="85"/>
      <c r="AV335" s="85"/>
      <c r="AW335" s="411"/>
      <c r="AX335" s="237"/>
      <c r="AY335" s="237" t="str">
        <f t="shared" si="181"/>
        <v/>
      </c>
      <c r="AZ335" s="237"/>
      <c r="BA335" s="89" t="str">
        <f t="shared" si="182"/>
        <v/>
      </c>
      <c r="BB335" s="85"/>
      <c r="BC335" s="237"/>
      <c r="BD335" s="89" t="str">
        <f t="shared" si="183"/>
        <v/>
      </c>
      <c r="BE335" s="85"/>
      <c r="BF335" s="237" t="str">
        <f t="shared" si="184"/>
        <v/>
      </c>
      <c r="BG335" s="85"/>
      <c r="BH335" s="85"/>
      <c r="BI335" s="85"/>
      <c r="BJ335" s="85"/>
      <c r="BK335" s="237"/>
      <c r="BL335" s="237"/>
      <c r="BM335" s="412"/>
      <c r="BN335" s="412"/>
      <c r="BO335" s="85"/>
      <c r="BP335" s="85"/>
      <c r="BQ335" s="85"/>
      <c r="BR335" s="85"/>
      <c r="BS335" s="237"/>
      <c r="BT335" s="85"/>
      <c r="BU335" s="85"/>
      <c r="BV335" s="85"/>
      <c r="BW335" s="85"/>
      <c r="BX335" s="85"/>
      <c r="BY335" s="85"/>
      <c r="BZ335" s="85" t="str">
        <f t="shared" si="185"/>
        <v/>
      </c>
      <c r="CA335" s="85"/>
      <c r="CB335" s="85"/>
      <c r="CC335" s="85" t="str">
        <f t="shared" si="186"/>
        <v/>
      </c>
      <c r="CD335" s="85"/>
      <c r="CE335" s="85" t="str">
        <f t="shared" si="187"/>
        <v/>
      </c>
      <c r="CF335" s="85"/>
      <c r="CG335" s="85" t="str">
        <f t="shared" si="188"/>
        <v/>
      </c>
      <c r="CH335" s="271"/>
      <c r="CI335" s="85" t="str">
        <f t="shared" si="189"/>
        <v/>
      </c>
      <c r="CJ335" s="85" t="str">
        <f t="shared" si="190"/>
        <v/>
      </c>
      <c r="CK335" s="85" t="str">
        <f t="shared" si="191"/>
        <v/>
      </c>
      <c r="CL335" s="85"/>
      <c r="CM335" s="85" t="str">
        <f t="shared" si="192"/>
        <v/>
      </c>
      <c r="CN335" s="238"/>
      <c r="CO335" s="238" t="s">
        <v>5304</v>
      </c>
      <c r="CP335" s="112"/>
      <c r="CQ335" s="112"/>
      <c r="CR335" s="133" t="str">
        <f t="shared" ca="1" si="193"/>
        <v/>
      </c>
      <c r="CS335" s="112"/>
      <c r="CT335" s="112"/>
      <c r="CU335" s="112"/>
      <c r="CV335" s="119"/>
    </row>
    <row r="336" spans="1:100" collapsed="1" x14ac:dyDescent="0.2">
      <c r="A336" s="237"/>
      <c r="B336" s="237"/>
      <c r="C336" s="89" t="str">
        <f t="shared" si="165"/>
        <v/>
      </c>
      <c r="D336" s="85"/>
      <c r="E336" s="85"/>
      <c r="F336" s="237"/>
      <c r="G336" s="237"/>
      <c r="H336" s="237"/>
      <c r="I336" s="237"/>
      <c r="J336" s="89" t="str">
        <f t="shared" si="166"/>
        <v/>
      </c>
      <c r="K336" s="85"/>
      <c r="L336" s="85"/>
      <c r="M336" s="85" t="str">
        <f t="shared" si="167"/>
        <v/>
      </c>
      <c r="N336" s="86"/>
      <c r="O336" s="89" t="str">
        <f t="shared" si="168"/>
        <v/>
      </c>
      <c r="P336" s="237"/>
      <c r="Q336" s="89" t="str">
        <f t="shared" si="169"/>
        <v/>
      </c>
      <c r="R336" s="237"/>
      <c r="S336" s="89" t="str">
        <f t="shared" si="170"/>
        <v/>
      </c>
      <c r="T336" s="85"/>
      <c r="U336" s="89" t="str">
        <f t="shared" si="171"/>
        <v/>
      </c>
      <c r="V336" s="409" t="str">
        <f t="shared" si="172"/>
        <v/>
      </c>
      <c r="W336" s="85"/>
      <c r="X336" s="89" t="str">
        <f t="shared" si="173"/>
        <v/>
      </c>
      <c r="Y336" s="237"/>
      <c r="Z336" s="89" t="str">
        <f t="shared" si="174"/>
        <v/>
      </c>
      <c r="AA336" s="237"/>
      <c r="AB336" s="85"/>
      <c r="AC336" s="85"/>
      <c r="AD336" s="237"/>
      <c r="AE336" s="89" t="str">
        <f t="shared" si="175"/>
        <v/>
      </c>
      <c r="AF336" s="85"/>
      <c r="AG336" s="85" t="str">
        <f t="shared" si="176"/>
        <v/>
      </c>
      <c r="AH336" s="237"/>
      <c r="AI336" s="237" t="str">
        <f t="shared" si="177"/>
        <v/>
      </c>
      <c r="AJ336" s="237"/>
      <c r="AK336" s="237"/>
      <c r="AL336" s="237" t="str">
        <f t="shared" si="178"/>
        <v/>
      </c>
      <c r="AM336" s="271"/>
      <c r="AN336" s="237"/>
      <c r="AO336" s="89" t="str">
        <f t="shared" si="179"/>
        <v/>
      </c>
      <c r="AP336" s="85"/>
      <c r="AQ336" s="85"/>
      <c r="AR336" s="410"/>
      <c r="AS336" s="237"/>
      <c r="AT336" s="89" t="str">
        <f t="shared" si="180"/>
        <v/>
      </c>
      <c r="AU336" s="85"/>
      <c r="AV336" s="85"/>
      <c r="AW336" s="411"/>
      <c r="AX336" s="237"/>
      <c r="AY336" s="237" t="str">
        <f t="shared" si="181"/>
        <v/>
      </c>
      <c r="AZ336" s="237"/>
      <c r="BA336" s="89" t="str">
        <f t="shared" si="182"/>
        <v/>
      </c>
      <c r="BB336" s="85"/>
      <c r="BC336" s="237"/>
      <c r="BD336" s="89" t="str">
        <f t="shared" si="183"/>
        <v/>
      </c>
      <c r="BE336" s="85"/>
      <c r="BF336" s="237" t="str">
        <f t="shared" si="184"/>
        <v/>
      </c>
      <c r="BG336" s="85"/>
      <c r="BH336" s="85"/>
      <c r="BI336" s="85"/>
      <c r="BJ336" s="85"/>
      <c r="BK336" s="237"/>
      <c r="BL336" s="237"/>
      <c r="BM336" s="412"/>
      <c r="BN336" s="412"/>
      <c r="BO336" s="85"/>
      <c r="BP336" s="85"/>
      <c r="BQ336" s="85"/>
      <c r="BR336" s="85"/>
      <c r="BS336" s="237"/>
      <c r="BT336" s="85"/>
      <c r="BU336" s="85"/>
      <c r="BV336" s="85"/>
      <c r="BW336" s="85"/>
      <c r="BX336" s="85"/>
      <c r="BY336" s="85"/>
      <c r="BZ336" s="85" t="str">
        <f t="shared" si="185"/>
        <v/>
      </c>
      <c r="CA336" s="85"/>
      <c r="CB336" s="85"/>
      <c r="CC336" s="85" t="str">
        <f t="shared" si="186"/>
        <v/>
      </c>
      <c r="CD336" s="85"/>
      <c r="CE336" s="85" t="str">
        <f t="shared" si="187"/>
        <v/>
      </c>
      <c r="CF336" s="85"/>
      <c r="CG336" s="85" t="str">
        <f t="shared" si="188"/>
        <v/>
      </c>
      <c r="CH336" s="271"/>
      <c r="CI336" s="85" t="str">
        <f t="shared" si="189"/>
        <v/>
      </c>
      <c r="CJ336" s="85" t="str">
        <f t="shared" si="190"/>
        <v/>
      </c>
      <c r="CK336" s="85" t="str">
        <f t="shared" si="191"/>
        <v/>
      </c>
      <c r="CL336" s="85"/>
      <c r="CM336" s="85" t="str">
        <f t="shared" si="192"/>
        <v/>
      </c>
      <c r="CN336" s="238"/>
      <c r="CO336" s="238" t="s">
        <v>5304</v>
      </c>
      <c r="CP336" s="112"/>
      <c r="CQ336" s="112"/>
      <c r="CR336" s="133" t="str">
        <f t="shared" ca="1" si="193"/>
        <v/>
      </c>
      <c r="CS336" s="112"/>
      <c r="CT336" s="112"/>
      <c r="CU336" s="112"/>
      <c r="CV336" s="119"/>
    </row>
    <row r="337" spans="1:100" collapsed="1" x14ac:dyDescent="0.2">
      <c r="A337" s="237"/>
      <c r="B337" s="237"/>
      <c r="C337" s="89" t="str">
        <f t="shared" si="165"/>
        <v/>
      </c>
      <c r="D337" s="85"/>
      <c r="E337" s="85"/>
      <c r="F337" s="237"/>
      <c r="G337" s="237"/>
      <c r="H337" s="237"/>
      <c r="I337" s="237"/>
      <c r="J337" s="89" t="str">
        <f t="shared" si="166"/>
        <v/>
      </c>
      <c r="K337" s="85"/>
      <c r="L337" s="85"/>
      <c r="M337" s="85" t="str">
        <f t="shared" si="167"/>
        <v/>
      </c>
      <c r="N337" s="86"/>
      <c r="O337" s="89" t="str">
        <f t="shared" si="168"/>
        <v/>
      </c>
      <c r="P337" s="237"/>
      <c r="Q337" s="89" t="str">
        <f t="shared" si="169"/>
        <v/>
      </c>
      <c r="R337" s="237"/>
      <c r="S337" s="89" t="str">
        <f t="shared" si="170"/>
        <v/>
      </c>
      <c r="T337" s="85"/>
      <c r="U337" s="89" t="str">
        <f t="shared" si="171"/>
        <v/>
      </c>
      <c r="V337" s="409" t="str">
        <f t="shared" si="172"/>
        <v/>
      </c>
      <c r="W337" s="85"/>
      <c r="X337" s="89" t="str">
        <f t="shared" si="173"/>
        <v/>
      </c>
      <c r="Y337" s="237"/>
      <c r="Z337" s="89" t="str">
        <f t="shared" si="174"/>
        <v/>
      </c>
      <c r="AA337" s="237"/>
      <c r="AB337" s="85"/>
      <c r="AC337" s="85"/>
      <c r="AD337" s="237"/>
      <c r="AE337" s="89" t="str">
        <f t="shared" si="175"/>
        <v/>
      </c>
      <c r="AF337" s="85"/>
      <c r="AG337" s="85" t="str">
        <f t="shared" si="176"/>
        <v/>
      </c>
      <c r="AH337" s="237"/>
      <c r="AI337" s="237" t="str">
        <f t="shared" si="177"/>
        <v/>
      </c>
      <c r="AJ337" s="237"/>
      <c r="AK337" s="237"/>
      <c r="AL337" s="237" t="str">
        <f t="shared" si="178"/>
        <v/>
      </c>
      <c r="AM337" s="271"/>
      <c r="AN337" s="237"/>
      <c r="AO337" s="89" t="str">
        <f t="shared" si="179"/>
        <v/>
      </c>
      <c r="AP337" s="85"/>
      <c r="AQ337" s="85"/>
      <c r="AR337" s="410"/>
      <c r="AS337" s="237"/>
      <c r="AT337" s="89" t="str">
        <f t="shared" si="180"/>
        <v/>
      </c>
      <c r="AU337" s="85"/>
      <c r="AV337" s="85"/>
      <c r="AW337" s="411"/>
      <c r="AX337" s="237"/>
      <c r="AY337" s="237" t="str">
        <f t="shared" si="181"/>
        <v/>
      </c>
      <c r="AZ337" s="237"/>
      <c r="BA337" s="89" t="str">
        <f t="shared" si="182"/>
        <v/>
      </c>
      <c r="BB337" s="85"/>
      <c r="BC337" s="237"/>
      <c r="BD337" s="89" t="str">
        <f t="shared" si="183"/>
        <v/>
      </c>
      <c r="BE337" s="85"/>
      <c r="BF337" s="237" t="str">
        <f t="shared" si="184"/>
        <v/>
      </c>
      <c r="BG337" s="85"/>
      <c r="BH337" s="85"/>
      <c r="BI337" s="85"/>
      <c r="BJ337" s="85"/>
      <c r="BK337" s="237"/>
      <c r="BL337" s="237"/>
      <c r="BM337" s="412"/>
      <c r="BN337" s="412"/>
      <c r="BO337" s="85"/>
      <c r="BP337" s="85"/>
      <c r="BQ337" s="85"/>
      <c r="BR337" s="85"/>
      <c r="BS337" s="237"/>
      <c r="BT337" s="85"/>
      <c r="BU337" s="85"/>
      <c r="BV337" s="85"/>
      <c r="BW337" s="85"/>
      <c r="BX337" s="85"/>
      <c r="BY337" s="85"/>
      <c r="BZ337" s="85" t="str">
        <f t="shared" si="185"/>
        <v/>
      </c>
      <c r="CA337" s="85"/>
      <c r="CB337" s="85"/>
      <c r="CC337" s="85" t="str">
        <f t="shared" si="186"/>
        <v/>
      </c>
      <c r="CD337" s="85"/>
      <c r="CE337" s="85" t="str">
        <f t="shared" si="187"/>
        <v/>
      </c>
      <c r="CF337" s="85"/>
      <c r="CG337" s="85" t="str">
        <f t="shared" si="188"/>
        <v/>
      </c>
      <c r="CH337" s="271"/>
      <c r="CI337" s="85" t="str">
        <f t="shared" si="189"/>
        <v/>
      </c>
      <c r="CJ337" s="85" t="str">
        <f t="shared" si="190"/>
        <v/>
      </c>
      <c r="CK337" s="85" t="str">
        <f t="shared" si="191"/>
        <v/>
      </c>
      <c r="CL337" s="85"/>
      <c r="CM337" s="85" t="str">
        <f t="shared" si="192"/>
        <v/>
      </c>
      <c r="CN337" s="238"/>
      <c r="CO337" s="238" t="s">
        <v>5304</v>
      </c>
      <c r="CP337" s="112"/>
      <c r="CQ337" s="112"/>
      <c r="CR337" s="133" t="str">
        <f t="shared" ca="1" si="193"/>
        <v/>
      </c>
      <c r="CS337" s="112"/>
      <c r="CT337" s="112"/>
      <c r="CU337" s="112"/>
      <c r="CV337" s="119"/>
    </row>
    <row r="338" spans="1:100" collapsed="1" x14ac:dyDescent="0.2">
      <c r="A338" s="237"/>
      <c r="B338" s="237"/>
      <c r="C338" s="89" t="str">
        <f t="shared" si="165"/>
        <v/>
      </c>
      <c r="D338" s="85"/>
      <c r="E338" s="85"/>
      <c r="F338" s="237"/>
      <c r="G338" s="237"/>
      <c r="H338" s="237"/>
      <c r="I338" s="237"/>
      <c r="J338" s="89" t="str">
        <f t="shared" si="166"/>
        <v/>
      </c>
      <c r="K338" s="85"/>
      <c r="L338" s="85"/>
      <c r="M338" s="85" t="str">
        <f t="shared" si="167"/>
        <v/>
      </c>
      <c r="N338" s="86"/>
      <c r="O338" s="89" t="str">
        <f t="shared" si="168"/>
        <v/>
      </c>
      <c r="P338" s="237"/>
      <c r="Q338" s="89" t="str">
        <f t="shared" si="169"/>
        <v/>
      </c>
      <c r="R338" s="237"/>
      <c r="S338" s="89" t="str">
        <f t="shared" si="170"/>
        <v/>
      </c>
      <c r="T338" s="85"/>
      <c r="U338" s="89" t="str">
        <f t="shared" si="171"/>
        <v/>
      </c>
      <c r="V338" s="409" t="str">
        <f t="shared" si="172"/>
        <v/>
      </c>
      <c r="W338" s="85"/>
      <c r="X338" s="89" t="str">
        <f t="shared" si="173"/>
        <v/>
      </c>
      <c r="Y338" s="237"/>
      <c r="Z338" s="89" t="str">
        <f t="shared" si="174"/>
        <v/>
      </c>
      <c r="AA338" s="237"/>
      <c r="AB338" s="85"/>
      <c r="AC338" s="85"/>
      <c r="AD338" s="237"/>
      <c r="AE338" s="89" t="str">
        <f t="shared" si="175"/>
        <v/>
      </c>
      <c r="AF338" s="85"/>
      <c r="AG338" s="85" t="str">
        <f t="shared" si="176"/>
        <v/>
      </c>
      <c r="AH338" s="237"/>
      <c r="AI338" s="237" t="str">
        <f t="shared" si="177"/>
        <v/>
      </c>
      <c r="AJ338" s="237"/>
      <c r="AK338" s="237"/>
      <c r="AL338" s="237" t="str">
        <f t="shared" si="178"/>
        <v/>
      </c>
      <c r="AM338" s="271"/>
      <c r="AN338" s="237"/>
      <c r="AO338" s="89" t="str">
        <f t="shared" si="179"/>
        <v/>
      </c>
      <c r="AP338" s="85"/>
      <c r="AQ338" s="85"/>
      <c r="AR338" s="410"/>
      <c r="AS338" s="237"/>
      <c r="AT338" s="89" t="str">
        <f t="shared" si="180"/>
        <v/>
      </c>
      <c r="AU338" s="85"/>
      <c r="AV338" s="85"/>
      <c r="AW338" s="411"/>
      <c r="AX338" s="237"/>
      <c r="AY338" s="237" t="str">
        <f t="shared" si="181"/>
        <v/>
      </c>
      <c r="AZ338" s="237"/>
      <c r="BA338" s="89" t="str">
        <f t="shared" si="182"/>
        <v/>
      </c>
      <c r="BB338" s="85"/>
      <c r="BC338" s="237"/>
      <c r="BD338" s="89" t="str">
        <f t="shared" si="183"/>
        <v/>
      </c>
      <c r="BE338" s="85"/>
      <c r="BF338" s="237" t="str">
        <f t="shared" si="184"/>
        <v/>
      </c>
      <c r="BG338" s="85"/>
      <c r="BH338" s="85"/>
      <c r="BI338" s="85"/>
      <c r="BJ338" s="85"/>
      <c r="BK338" s="237"/>
      <c r="BL338" s="237"/>
      <c r="BM338" s="412"/>
      <c r="BN338" s="412"/>
      <c r="BO338" s="85"/>
      <c r="BP338" s="85"/>
      <c r="BQ338" s="85"/>
      <c r="BR338" s="85"/>
      <c r="BS338" s="237"/>
      <c r="BT338" s="85"/>
      <c r="BU338" s="85"/>
      <c r="BV338" s="85"/>
      <c r="BW338" s="85"/>
      <c r="BX338" s="85"/>
      <c r="BY338" s="85"/>
      <c r="BZ338" s="85" t="str">
        <f t="shared" si="185"/>
        <v/>
      </c>
      <c r="CA338" s="85"/>
      <c r="CB338" s="85"/>
      <c r="CC338" s="85" t="str">
        <f t="shared" si="186"/>
        <v/>
      </c>
      <c r="CD338" s="85"/>
      <c r="CE338" s="85" t="str">
        <f t="shared" si="187"/>
        <v/>
      </c>
      <c r="CF338" s="85"/>
      <c r="CG338" s="85" t="str">
        <f t="shared" si="188"/>
        <v/>
      </c>
      <c r="CH338" s="271"/>
      <c r="CI338" s="85" t="str">
        <f t="shared" si="189"/>
        <v/>
      </c>
      <c r="CJ338" s="85" t="str">
        <f t="shared" si="190"/>
        <v/>
      </c>
      <c r="CK338" s="85" t="str">
        <f t="shared" si="191"/>
        <v/>
      </c>
      <c r="CL338" s="85"/>
      <c r="CM338" s="85" t="str">
        <f t="shared" si="192"/>
        <v/>
      </c>
      <c r="CN338" s="238"/>
      <c r="CO338" s="238" t="s">
        <v>5304</v>
      </c>
      <c r="CP338" s="112"/>
      <c r="CQ338" s="112"/>
      <c r="CR338" s="133" t="str">
        <f t="shared" ca="1" si="193"/>
        <v/>
      </c>
      <c r="CS338" s="112"/>
      <c r="CT338" s="112"/>
      <c r="CU338" s="112"/>
      <c r="CV338" s="119"/>
    </row>
    <row r="339" spans="1:100" collapsed="1" x14ac:dyDescent="0.2">
      <c r="A339" s="237"/>
      <c r="B339" s="237"/>
      <c r="C339" s="89" t="str">
        <f t="shared" si="165"/>
        <v/>
      </c>
      <c r="D339" s="85"/>
      <c r="E339" s="85"/>
      <c r="F339" s="237"/>
      <c r="G339" s="237"/>
      <c r="H339" s="237"/>
      <c r="I339" s="237"/>
      <c r="J339" s="89" t="str">
        <f t="shared" si="166"/>
        <v/>
      </c>
      <c r="K339" s="85"/>
      <c r="L339" s="85"/>
      <c r="M339" s="85" t="str">
        <f t="shared" si="167"/>
        <v/>
      </c>
      <c r="N339" s="86"/>
      <c r="O339" s="89" t="str">
        <f t="shared" si="168"/>
        <v/>
      </c>
      <c r="P339" s="237"/>
      <c r="Q339" s="89" t="str">
        <f t="shared" si="169"/>
        <v/>
      </c>
      <c r="R339" s="237"/>
      <c r="S339" s="89" t="str">
        <f t="shared" si="170"/>
        <v/>
      </c>
      <c r="T339" s="85"/>
      <c r="U339" s="89" t="str">
        <f t="shared" si="171"/>
        <v/>
      </c>
      <c r="V339" s="409" t="str">
        <f t="shared" si="172"/>
        <v/>
      </c>
      <c r="W339" s="85"/>
      <c r="X339" s="89" t="str">
        <f t="shared" si="173"/>
        <v/>
      </c>
      <c r="Y339" s="237"/>
      <c r="Z339" s="89" t="str">
        <f t="shared" si="174"/>
        <v/>
      </c>
      <c r="AA339" s="237"/>
      <c r="AB339" s="85"/>
      <c r="AC339" s="85"/>
      <c r="AD339" s="237"/>
      <c r="AE339" s="89" t="str">
        <f t="shared" si="175"/>
        <v/>
      </c>
      <c r="AF339" s="85"/>
      <c r="AG339" s="85" t="str">
        <f t="shared" si="176"/>
        <v/>
      </c>
      <c r="AH339" s="237"/>
      <c r="AI339" s="237" t="str">
        <f t="shared" si="177"/>
        <v/>
      </c>
      <c r="AJ339" s="237"/>
      <c r="AK339" s="237"/>
      <c r="AL339" s="237" t="str">
        <f t="shared" si="178"/>
        <v/>
      </c>
      <c r="AM339" s="271"/>
      <c r="AN339" s="237"/>
      <c r="AO339" s="89" t="str">
        <f t="shared" si="179"/>
        <v/>
      </c>
      <c r="AP339" s="85"/>
      <c r="AQ339" s="85"/>
      <c r="AR339" s="410"/>
      <c r="AS339" s="237"/>
      <c r="AT339" s="89" t="str">
        <f t="shared" si="180"/>
        <v/>
      </c>
      <c r="AU339" s="85"/>
      <c r="AV339" s="85"/>
      <c r="AW339" s="411"/>
      <c r="AX339" s="237"/>
      <c r="AY339" s="237" t="str">
        <f t="shared" si="181"/>
        <v/>
      </c>
      <c r="AZ339" s="237"/>
      <c r="BA339" s="89" t="str">
        <f t="shared" si="182"/>
        <v/>
      </c>
      <c r="BB339" s="85"/>
      <c r="BC339" s="237"/>
      <c r="BD339" s="89" t="str">
        <f t="shared" si="183"/>
        <v/>
      </c>
      <c r="BE339" s="85"/>
      <c r="BF339" s="237" t="str">
        <f t="shared" si="184"/>
        <v/>
      </c>
      <c r="BG339" s="85"/>
      <c r="BH339" s="85"/>
      <c r="BI339" s="85"/>
      <c r="BJ339" s="85"/>
      <c r="BK339" s="237"/>
      <c r="BL339" s="237"/>
      <c r="BM339" s="412"/>
      <c r="BN339" s="412"/>
      <c r="BO339" s="85"/>
      <c r="BP339" s="85"/>
      <c r="BQ339" s="85"/>
      <c r="BR339" s="85"/>
      <c r="BS339" s="237"/>
      <c r="BT339" s="85"/>
      <c r="BU339" s="85"/>
      <c r="BV339" s="85"/>
      <c r="BW339" s="85"/>
      <c r="BX339" s="85"/>
      <c r="BY339" s="85"/>
      <c r="BZ339" s="85" t="str">
        <f t="shared" si="185"/>
        <v/>
      </c>
      <c r="CA339" s="85"/>
      <c r="CB339" s="85"/>
      <c r="CC339" s="85" t="str">
        <f t="shared" si="186"/>
        <v/>
      </c>
      <c r="CD339" s="85"/>
      <c r="CE339" s="85" t="str">
        <f t="shared" si="187"/>
        <v/>
      </c>
      <c r="CF339" s="85"/>
      <c r="CG339" s="85" t="str">
        <f t="shared" si="188"/>
        <v/>
      </c>
      <c r="CH339" s="271"/>
      <c r="CI339" s="85" t="str">
        <f t="shared" si="189"/>
        <v/>
      </c>
      <c r="CJ339" s="85" t="str">
        <f t="shared" si="190"/>
        <v/>
      </c>
      <c r="CK339" s="85" t="str">
        <f t="shared" si="191"/>
        <v/>
      </c>
      <c r="CL339" s="85"/>
      <c r="CM339" s="85" t="str">
        <f t="shared" si="192"/>
        <v/>
      </c>
      <c r="CN339" s="238"/>
      <c r="CO339" s="238" t="s">
        <v>5304</v>
      </c>
      <c r="CP339" s="112"/>
      <c r="CQ339" s="112"/>
      <c r="CR339" s="133" t="str">
        <f t="shared" ca="1" si="193"/>
        <v/>
      </c>
      <c r="CS339" s="112"/>
      <c r="CT339" s="112"/>
      <c r="CU339" s="112"/>
      <c r="CV339" s="119"/>
    </row>
    <row r="340" spans="1:100" collapsed="1" x14ac:dyDescent="0.2">
      <c r="A340" s="237"/>
      <c r="B340" s="237"/>
      <c r="C340" s="89" t="str">
        <f t="shared" si="165"/>
        <v/>
      </c>
      <c r="D340" s="85"/>
      <c r="E340" s="85"/>
      <c r="F340" s="237"/>
      <c r="G340" s="237"/>
      <c r="H340" s="237"/>
      <c r="I340" s="237"/>
      <c r="J340" s="89" t="str">
        <f t="shared" si="166"/>
        <v/>
      </c>
      <c r="K340" s="85"/>
      <c r="L340" s="85"/>
      <c r="M340" s="85" t="str">
        <f t="shared" si="167"/>
        <v/>
      </c>
      <c r="N340" s="86"/>
      <c r="O340" s="89" t="str">
        <f t="shared" si="168"/>
        <v/>
      </c>
      <c r="P340" s="237"/>
      <c r="Q340" s="89" t="str">
        <f t="shared" si="169"/>
        <v/>
      </c>
      <c r="R340" s="237"/>
      <c r="S340" s="89" t="str">
        <f t="shared" si="170"/>
        <v/>
      </c>
      <c r="T340" s="85"/>
      <c r="U340" s="89" t="str">
        <f t="shared" si="171"/>
        <v/>
      </c>
      <c r="V340" s="409" t="str">
        <f t="shared" si="172"/>
        <v/>
      </c>
      <c r="W340" s="85"/>
      <c r="X340" s="89" t="str">
        <f t="shared" si="173"/>
        <v/>
      </c>
      <c r="Y340" s="237"/>
      <c r="Z340" s="89" t="str">
        <f t="shared" si="174"/>
        <v/>
      </c>
      <c r="AA340" s="237"/>
      <c r="AB340" s="85"/>
      <c r="AC340" s="85"/>
      <c r="AD340" s="237"/>
      <c r="AE340" s="89" t="str">
        <f t="shared" si="175"/>
        <v/>
      </c>
      <c r="AF340" s="85"/>
      <c r="AG340" s="85" t="str">
        <f t="shared" si="176"/>
        <v/>
      </c>
      <c r="AH340" s="237"/>
      <c r="AI340" s="237" t="str">
        <f t="shared" si="177"/>
        <v/>
      </c>
      <c r="AJ340" s="237"/>
      <c r="AK340" s="237"/>
      <c r="AL340" s="237" t="str">
        <f t="shared" si="178"/>
        <v/>
      </c>
      <c r="AM340" s="271"/>
      <c r="AN340" s="237"/>
      <c r="AO340" s="89" t="str">
        <f t="shared" si="179"/>
        <v/>
      </c>
      <c r="AP340" s="85"/>
      <c r="AQ340" s="85"/>
      <c r="AR340" s="410"/>
      <c r="AS340" s="237"/>
      <c r="AT340" s="89" t="str">
        <f t="shared" si="180"/>
        <v/>
      </c>
      <c r="AU340" s="85"/>
      <c r="AV340" s="85"/>
      <c r="AW340" s="411"/>
      <c r="AX340" s="237"/>
      <c r="AY340" s="237" t="str">
        <f t="shared" si="181"/>
        <v/>
      </c>
      <c r="AZ340" s="237"/>
      <c r="BA340" s="89" t="str">
        <f t="shared" si="182"/>
        <v/>
      </c>
      <c r="BB340" s="85"/>
      <c r="BC340" s="237"/>
      <c r="BD340" s="89" t="str">
        <f t="shared" si="183"/>
        <v/>
      </c>
      <c r="BE340" s="85"/>
      <c r="BF340" s="237" t="str">
        <f t="shared" si="184"/>
        <v/>
      </c>
      <c r="BG340" s="85"/>
      <c r="BH340" s="85"/>
      <c r="BI340" s="85"/>
      <c r="BJ340" s="85"/>
      <c r="BK340" s="237"/>
      <c r="BL340" s="237"/>
      <c r="BM340" s="412"/>
      <c r="BN340" s="412"/>
      <c r="BO340" s="85"/>
      <c r="BP340" s="85"/>
      <c r="BQ340" s="85"/>
      <c r="BR340" s="85"/>
      <c r="BS340" s="237"/>
      <c r="BT340" s="85"/>
      <c r="BU340" s="85"/>
      <c r="BV340" s="85"/>
      <c r="BW340" s="85"/>
      <c r="BX340" s="85"/>
      <c r="BY340" s="85"/>
      <c r="BZ340" s="85" t="str">
        <f t="shared" si="185"/>
        <v/>
      </c>
      <c r="CA340" s="85"/>
      <c r="CB340" s="85"/>
      <c r="CC340" s="85" t="str">
        <f t="shared" si="186"/>
        <v/>
      </c>
      <c r="CD340" s="85"/>
      <c r="CE340" s="85" t="str">
        <f t="shared" si="187"/>
        <v/>
      </c>
      <c r="CF340" s="85"/>
      <c r="CG340" s="85" t="str">
        <f t="shared" si="188"/>
        <v/>
      </c>
      <c r="CH340" s="271"/>
      <c r="CI340" s="85" t="str">
        <f t="shared" si="189"/>
        <v/>
      </c>
      <c r="CJ340" s="85" t="str">
        <f t="shared" si="190"/>
        <v/>
      </c>
      <c r="CK340" s="85" t="str">
        <f t="shared" si="191"/>
        <v/>
      </c>
      <c r="CL340" s="85"/>
      <c r="CM340" s="85" t="str">
        <f t="shared" si="192"/>
        <v/>
      </c>
      <c r="CN340" s="238"/>
      <c r="CO340" s="238" t="s">
        <v>5304</v>
      </c>
      <c r="CP340" s="112"/>
      <c r="CQ340" s="112"/>
      <c r="CR340" s="133" t="str">
        <f t="shared" ca="1" si="193"/>
        <v/>
      </c>
      <c r="CS340" s="112"/>
      <c r="CT340" s="112"/>
      <c r="CU340" s="112"/>
      <c r="CV340" s="119"/>
    </row>
    <row r="341" spans="1:100" collapsed="1" x14ac:dyDescent="0.2">
      <c r="A341" s="237"/>
      <c r="B341" s="237"/>
      <c r="C341" s="89" t="str">
        <f t="shared" si="165"/>
        <v/>
      </c>
      <c r="D341" s="85"/>
      <c r="E341" s="85"/>
      <c r="F341" s="237"/>
      <c r="G341" s="237"/>
      <c r="H341" s="237"/>
      <c r="I341" s="237"/>
      <c r="J341" s="89" t="str">
        <f t="shared" si="166"/>
        <v/>
      </c>
      <c r="K341" s="85"/>
      <c r="L341" s="85"/>
      <c r="M341" s="85" t="str">
        <f t="shared" si="167"/>
        <v/>
      </c>
      <c r="N341" s="86"/>
      <c r="O341" s="89" t="str">
        <f t="shared" si="168"/>
        <v/>
      </c>
      <c r="P341" s="237"/>
      <c r="Q341" s="89" t="str">
        <f t="shared" si="169"/>
        <v/>
      </c>
      <c r="R341" s="237"/>
      <c r="S341" s="89" t="str">
        <f t="shared" si="170"/>
        <v/>
      </c>
      <c r="T341" s="85"/>
      <c r="U341" s="89" t="str">
        <f t="shared" si="171"/>
        <v/>
      </c>
      <c r="V341" s="409" t="str">
        <f t="shared" si="172"/>
        <v/>
      </c>
      <c r="W341" s="85"/>
      <c r="X341" s="89" t="str">
        <f t="shared" si="173"/>
        <v/>
      </c>
      <c r="Y341" s="237"/>
      <c r="Z341" s="89" t="str">
        <f t="shared" si="174"/>
        <v/>
      </c>
      <c r="AA341" s="237"/>
      <c r="AB341" s="85"/>
      <c r="AC341" s="85"/>
      <c r="AD341" s="237"/>
      <c r="AE341" s="89" t="str">
        <f t="shared" si="175"/>
        <v/>
      </c>
      <c r="AF341" s="85"/>
      <c r="AG341" s="85" t="str">
        <f t="shared" si="176"/>
        <v/>
      </c>
      <c r="AH341" s="237"/>
      <c r="AI341" s="237" t="str">
        <f t="shared" si="177"/>
        <v/>
      </c>
      <c r="AJ341" s="237"/>
      <c r="AK341" s="237"/>
      <c r="AL341" s="237" t="str">
        <f t="shared" si="178"/>
        <v/>
      </c>
      <c r="AM341" s="271"/>
      <c r="AN341" s="237"/>
      <c r="AO341" s="89" t="str">
        <f t="shared" si="179"/>
        <v/>
      </c>
      <c r="AP341" s="85"/>
      <c r="AQ341" s="85"/>
      <c r="AR341" s="410"/>
      <c r="AS341" s="237"/>
      <c r="AT341" s="89" t="str">
        <f t="shared" si="180"/>
        <v/>
      </c>
      <c r="AU341" s="85"/>
      <c r="AV341" s="85"/>
      <c r="AW341" s="411"/>
      <c r="AX341" s="237"/>
      <c r="AY341" s="237" t="str">
        <f t="shared" si="181"/>
        <v/>
      </c>
      <c r="AZ341" s="237"/>
      <c r="BA341" s="89" t="str">
        <f t="shared" si="182"/>
        <v/>
      </c>
      <c r="BB341" s="85"/>
      <c r="BC341" s="237"/>
      <c r="BD341" s="89" t="str">
        <f t="shared" si="183"/>
        <v/>
      </c>
      <c r="BE341" s="85"/>
      <c r="BF341" s="237" t="str">
        <f t="shared" si="184"/>
        <v/>
      </c>
      <c r="BG341" s="85"/>
      <c r="BH341" s="85"/>
      <c r="BI341" s="85"/>
      <c r="BJ341" s="85"/>
      <c r="BK341" s="237"/>
      <c r="BL341" s="237"/>
      <c r="BM341" s="412"/>
      <c r="BN341" s="412"/>
      <c r="BO341" s="85"/>
      <c r="BP341" s="85"/>
      <c r="BQ341" s="85"/>
      <c r="BR341" s="85"/>
      <c r="BS341" s="237"/>
      <c r="BT341" s="85"/>
      <c r="BU341" s="85"/>
      <c r="BV341" s="85"/>
      <c r="BW341" s="85"/>
      <c r="BX341" s="85"/>
      <c r="BY341" s="85"/>
      <c r="BZ341" s="85" t="str">
        <f t="shared" si="185"/>
        <v/>
      </c>
      <c r="CA341" s="85"/>
      <c r="CB341" s="85"/>
      <c r="CC341" s="85" t="str">
        <f t="shared" si="186"/>
        <v/>
      </c>
      <c r="CD341" s="85"/>
      <c r="CE341" s="85" t="str">
        <f t="shared" si="187"/>
        <v/>
      </c>
      <c r="CF341" s="85"/>
      <c r="CG341" s="85" t="str">
        <f t="shared" si="188"/>
        <v/>
      </c>
      <c r="CH341" s="271"/>
      <c r="CI341" s="85" t="str">
        <f t="shared" si="189"/>
        <v/>
      </c>
      <c r="CJ341" s="85" t="str">
        <f t="shared" si="190"/>
        <v/>
      </c>
      <c r="CK341" s="85" t="str">
        <f t="shared" si="191"/>
        <v/>
      </c>
      <c r="CL341" s="85"/>
      <c r="CM341" s="85" t="str">
        <f t="shared" si="192"/>
        <v/>
      </c>
      <c r="CN341" s="238"/>
      <c r="CO341" s="238" t="s">
        <v>5304</v>
      </c>
      <c r="CP341" s="112"/>
      <c r="CQ341" s="112"/>
      <c r="CR341" s="133" t="str">
        <f t="shared" ca="1" si="193"/>
        <v/>
      </c>
      <c r="CS341" s="112"/>
      <c r="CT341" s="112"/>
      <c r="CU341" s="112"/>
      <c r="CV341" s="119"/>
    </row>
    <row r="342" spans="1:100" collapsed="1" x14ac:dyDescent="0.2">
      <c r="A342" s="237"/>
      <c r="B342" s="237"/>
      <c r="C342" s="89" t="str">
        <f t="shared" si="165"/>
        <v/>
      </c>
      <c r="D342" s="85"/>
      <c r="E342" s="85"/>
      <c r="F342" s="237"/>
      <c r="G342" s="237"/>
      <c r="H342" s="237"/>
      <c r="I342" s="237"/>
      <c r="J342" s="89" t="str">
        <f t="shared" si="166"/>
        <v/>
      </c>
      <c r="K342" s="85"/>
      <c r="L342" s="85"/>
      <c r="M342" s="85" t="str">
        <f t="shared" si="167"/>
        <v/>
      </c>
      <c r="N342" s="86"/>
      <c r="O342" s="89" t="str">
        <f t="shared" si="168"/>
        <v/>
      </c>
      <c r="P342" s="237"/>
      <c r="Q342" s="89" t="str">
        <f t="shared" si="169"/>
        <v/>
      </c>
      <c r="R342" s="237"/>
      <c r="S342" s="89" t="str">
        <f t="shared" si="170"/>
        <v/>
      </c>
      <c r="T342" s="85"/>
      <c r="U342" s="89" t="str">
        <f t="shared" si="171"/>
        <v/>
      </c>
      <c r="V342" s="409" t="str">
        <f t="shared" si="172"/>
        <v/>
      </c>
      <c r="W342" s="85"/>
      <c r="X342" s="89" t="str">
        <f t="shared" si="173"/>
        <v/>
      </c>
      <c r="Y342" s="237"/>
      <c r="Z342" s="89" t="str">
        <f t="shared" si="174"/>
        <v/>
      </c>
      <c r="AA342" s="237"/>
      <c r="AB342" s="85"/>
      <c r="AC342" s="85"/>
      <c r="AD342" s="237"/>
      <c r="AE342" s="89" t="str">
        <f t="shared" si="175"/>
        <v/>
      </c>
      <c r="AF342" s="85"/>
      <c r="AG342" s="85" t="str">
        <f t="shared" si="176"/>
        <v/>
      </c>
      <c r="AH342" s="237"/>
      <c r="AI342" s="237" t="str">
        <f t="shared" si="177"/>
        <v/>
      </c>
      <c r="AJ342" s="237"/>
      <c r="AK342" s="237"/>
      <c r="AL342" s="237" t="str">
        <f t="shared" si="178"/>
        <v/>
      </c>
      <c r="AM342" s="271"/>
      <c r="AN342" s="237"/>
      <c r="AO342" s="89" t="str">
        <f t="shared" si="179"/>
        <v/>
      </c>
      <c r="AP342" s="85"/>
      <c r="AQ342" s="85"/>
      <c r="AR342" s="410"/>
      <c r="AS342" s="237"/>
      <c r="AT342" s="89" t="str">
        <f t="shared" si="180"/>
        <v/>
      </c>
      <c r="AU342" s="85"/>
      <c r="AV342" s="85"/>
      <c r="AW342" s="411"/>
      <c r="AX342" s="237"/>
      <c r="AY342" s="237" t="str">
        <f t="shared" si="181"/>
        <v/>
      </c>
      <c r="AZ342" s="237"/>
      <c r="BA342" s="89" t="str">
        <f t="shared" si="182"/>
        <v/>
      </c>
      <c r="BB342" s="85"/>
      <c r="BC342" s="237"/>
      <c r="BD342" s="89" t="str">
        <f t="shared" si="183"/>
        <v/>
      </c>
      <c r="BE342" s="85"/>
      <c r="BF342" s="237" t="str">
        <f t="shared" si="184"/>
        <v/>
      </c>
      <c r="BG342" s="85"/>
      <c r="BH342" s="85"/>
      <c r="BI342" s="85"/>
      <c r="BJ342" s="85"/>
      <c r="BK342" s="237"/>
      <c r="BL342" s="237"/>
      <c r="BM342" s="412"/>
      <c r="BN342" s="412"/>
      <c r="BO342" s="85"/>
      <c r="BP342" s="85"/>
      <c r="BQ342" s="85"/>
      <c r="BR342" s="85"/>
      <c r="BS342" s="237"/>
      <c r="BT342" s="85"/>
      <c r="BU342" s="85"/>
      <c r="BV342" s="85"/>
      <c r="BW342" s="85"/>
      <c r="BX342" s="85"/>
      <c r="BY342" s="85"/>
      <c r="BZ342" s="85" t="str">
        <f t="shared" si="185"/>
        <v/>
      </c>
      <c r="CA342" s="85"/>
      <c r="CB342" s="85"/>
      <c r="CC342" s="85" t="str">
        <f t="shared" si="186"/>
        <v/>
      </c>
      <c r="CD342" s="85"/>
      <c r="CE342" s="85" t="str">
        <f t="shared" si="187"/>
        <v/>
      </c>
      <c r="CF342" s="85"/>
      <c r="CG342" s="85" t="str">
        <f t="shared" si="188"/>
        <v/>
      </c>
      <c r="CH342" s="271"/>
      <c r="CI342" s="85" t="str">
        <f t="shared" si="189"/>
        <v/>
      </c>
      <c r="CJ342" s="85" t="str">
        <f t="shared" si="190"/>
        <v/>
      </c>
      <c r="CK342" s="85" t="str">
        <f t="shared" si="191"/>
        <v/>
      </c>
      <c r="CL342" s="85"/>
      <c r="CM342" s="85" t="str">
        <f t="shared" si="192"/>
        <v/>
      </c>
      <c r="CN342" s="238"/>
      <c r="CO342" s="238" t="s">
        <v>5304</v>
      </c>
      <c r="CP342" s="112"/>
      <c r="CQ342" s="112"/>
      <c r="CR342" s="133" t="str">
        <f t="shared" ca="1" si="193"/>
        <v/>
      </c>
      <c r="CS342" s="112"/>
      <c r="CT342" s="112"/>
      <c r="CU342" s="112"/>
      <c r="CV342" s="119"/>
    </row>
    <row r="343" spans="1:100" collapsed="1" x14ac:dyDescent="0.2">
      <c r="A343" s="237"/>
      <c r="B343" s="237"/>
      <c r="C343" s="89" t="str">
        <f t="shared" si="165"/>
        <v/>
      </c>
      <c r="D343" s="85"/>
      <c r="E343" s="85"/>
      <c r="F343" s="237"/>
      <c r="G343" s="237"/>
      <c r="H343" s="237"/>
      <c r="I343" s="237"/>
      <c r="J343" s="89" t="str">
        <f t="shared" si="166"/>
        <v/>
      </c>
      <c r="K343" s="85"/>
      <c r="L343" s="85"/>
      <c r="M343" s="85" t="str">
        <f t="shared" si="167"/>
        <v/>
      </c>
      <c r="N343" s="86"/>
      <c r="O343" s="89" t="str">
        <f t="shared" si="168"/>
        <v/>
      </c>
      <c r="P343" s="237"/>
      <c r="Q343" s="89" t="str">
        <f t="shared" si="169"/>
        <v/>
      </c>
      <c r="R343" s="237"/>
      <c r="S343" s="89" t="str">
        <f t="shared" si="170"/>
        <v/>
      </c>
      <c r="T343" s="85"/>
      <c r="U343" s="89" t="str">
        <f t="shared" si="171"/>
        <v/>
      </c>
      <c r="V343" s="409" t="str">
        <f t="shared" si="172"/>
        <v/>
      </c>
      <c r="W343" s="85"/>
      <c r="X343" s="89" t="str">
        <f t="shared" si="173"/>
        <v/>
      </c>
      <c r="Y343" s="237"/>
      <c r="Z343" s="89" t="str">
        <f t="shared" si="174"/>
        <v/>
      </c>
      <c r="AA343" s="237"/>
      <c r="AB343" s="85"/>
      <c r="AC343" s="85"/>
      <c r="AD343" s="237"/>
      <c r="AE343" s="89" t="str">
        <f t="shared" si="175"/>
        <v/>
      </c>
      <c r="AF343" s="85"/>
      <c r="AG343" s="85" t="str">
        <f t="shared" si="176"/>
        <v/>
      </c>
      <c r="AH343" s="237"/>
      <c r="AI343" s="237" t="str">
        <f t="shared" si="177"/>
        <v/>
      </c>
      <c r="AJ343" s="237"/>
      <c r="AK343" s="237"/>
      <c r="AL343" s="237" t="str">
        <f t="shared" si="178"/>
        <v/>
      </c>
      <c r="AM343" s="271"/>
      <c r="AN343" s="237"/>
      <c r="AO343" s="89" t="str">
        <f t="shared" si="179"/>
        <v/>
      </c>
      <c r="AP343" s="85"/>
      <c r="AQ343" s="85"/>
      <c r="AR343" s="410"/>
      <c r="AS343" s="237"/>
      <c r="AT343" s="89" t="str">
        <f t="shared" si="180"/>
        <v/>
      </c>
      <c r="AU343" s="85"/>
      <c r="AV343" s="85"/>
      <c r="AW343" s="411"/>
      <c r="AX343" s="237"/>
      <c r="AY343" s="237" t="str">
        <f t="shared" si="181"/>
        <v/>
      </c>
      <c r="AZ343" s="237"/>
      <c r="BA343" s="89" t="str">
        <f t="shared" si="182"/>
        <v/>
      </c>
      <c r="BB343" s="85"/>
      <c r="BC343" s="237"/>
      <c r="BD343" s="89" t="str">
        <f t="shared" si="183"/>
        <v/>
      </c>
      <c r="BE343" s="85"/>
      <c r="BF343" s="237" t="str">
        <f t="shared" si="184"/>
        <v/>
      </c>
      <c r="BG343" s="85"/>
      <c r="BH343" s="85"/>
      <c r="BI343" s="85"/>
      <c r="BJ343" s="85"/>
      <c r="BK343" s="237"/>
      <c r="BL343" s="237"/>
      <c r="BM343" s="412"/>
      <c r="BN343" s="412"/>
      <c r="BO343" s="85"/>
      <c r="BP343" s="85"/>
      <c r="BQ343" s="85"/>
      <c r="BR343" s="85"/>
      <c r="BS343" s="237"/>
      <c r="BT343" s="85"/>
      <c r="BU343" s="85"/>
      <c r="BV343" s="85"/>
      <c r="BW343" s="85"/>
      <c r="BX343" s="85"/>
      <c r="BY343" s="85"/>
      <c r="BZ343" s="85" t="str">
        <f t="shared" si="185"/>
        <v/>
      </c>
      <c r="CA343" s="85"/>
      <c r="CB343" s="85"/>
      <c r="CC343" s="85" t="str">
        <f t="shared" si="186"/>
        <v/>
      </c>
      <c r="CD343" s="85"/>
      <c r="CE343" s="85" t="str">
        <f t="shared" si="187"/>
        <v/>
      </c>
      <c r="CF343" s="85"/>
      <c r="CG343" s="85" t="str">
        <f t="shared" si="188"/>
        <v/>
      </c>
      <c r="CH343" s="271"/>
      <c r="CI343" s="85" t="str">
        <f t="shared" si="189"/>
        <v/>
      </c>
      <c r="CJ343" s="85" t="str">
        <f t="shared" si="190"/>
        <v/>
      </c>
      <c r="CK343" s="85" t="str">
        <f t="shared" si="191"/>
        <v/>
      </c>
      <c r="CL343" s="85"/>
      <c r="CM343" s="85" t="str">
        <f t="shared" si="192"/>
        <v/>
      </c>
      <c r="CN343" s="238"/>
      <c r="CO343" s="238" t="s">
        <v>5304</v>
      </c>
      <c r="CP343" s="112"/>
      <c r="CQ343" s="112"/>
      <c r="CR343" s="133" t="str">
        <f t="shared" ca="1" si="193"/>
        <v/>
      </c>
      <c r="CS343" s="112"/>
      <c r="CT343" s="112"/>
      <c r="CU343" s="112"/>
      <c r="CV343" s="119"/>
    </row>
    <row r="344" spans="1:100" collapsed="1" x14ac:dyDescent="0.2">
      <c r="A344" s="237"/>
      <c r="B344" s="237"/>
      <c r="C344" s="89" t="str">
        <f t="shared" si="165"/>
        <v/>
      </c>
      <c r="D344" s="85"/>
      <c r="E344" s="85"/>
      <c r="F344" s="237"/>
      <c r="G344" s="237"/>
      <c r="H344" s="237"/>
      <c r="I344" s="237"/>
      <c r="J344" s="89" t="str">
        <f t="shared" si="166"/>
        <v/>
      </c>
      <c r="K344" s="85"/>
      <c r="L344" s="85"/>
      <c r="M344" s="85" t="str">
        <f t="shared" si="167"/>
        <v/>
      </c>
      <c r="N344" s="86"/>
      <c r="O344" s="89" t="str">
        <f t="shared" si="168"/>
        <v/>
      </c>
      <c r="P344" s="237"/>
      <c r="Q344" s="89" t="str">
        <f t="shared" si="169"/>
        <v/>
      </c>
      <c r="R344" s="237"/>
      <c r="S344" s="89" t="str">
        <f t="shared" si="170"/>
        <v/>
      </c>
      <c r="T344" s="85"/>
      <c r="U344" s="89" t="str">
        <f t="shared" si="171"/>
        <v/>
      </c>
      <c r="V344" s="409" t="str">
        <f t="shared" si="172"/>
        <v/>
      </c>
      <c r="W344" s="85"/>
      <c r="X344" s="89" t="str">
        <f t="shared" si="173"/>
        <v/>
      </c>
      <c r="Y344" s="237"/>
      <c r="Z344" s="89" t="str">
        <f t="shared" si="174"/>
        <v/>
      </c>
      <c r="AA344" s="237"/>
      <c r="AB344" s="85"/>
      <c r="AC344" s="85"/>
      <c r="AD344" s="237"/>
      <c r="AE344" s="89" t="str">
        <f t="shared" si="175"/>
        <v/>
      </c>
      <c r="AF344" s="85"/>
      <c r="AG344" s="85" t="str">
        <f t="shared" si="176"/>
        <v/>
      </c>
      <c r="AH344" s="237"/>
      <c r="AI344" s="237" t="str">
        <f t="shared" si="177"/>
        <v/>
      </c>
      <c r="AJ344" s="237"/>
      <c r="AK344" s="237"/>
      <c r="AL344" s="237" t="str">
        <f t="shared" si="178"/>
        <v/>
      </c>
      <c r="AM344" s="271"/>
      <c r="AN344" s="237"/>
      <c r="AO344" s="89" t="str">
        <f t="shared" si="179"/>
        <v/>
      </c>
      <c r="AP344" s="85"/>
      <c r="AQ344" s="85"/>
      <c r="AR344" s="410"/>
      <c r="AS344" s="237"/>
      <c r="AT344" s="89" t="str">
        <f t="shared" si="180"/>
        <v/>
      </c>
      <c r="AU344" s="85"/>
      <c r="AV344" s="85"/>
      <c r="AW344" s="411"/>
      <c r="AX344" s="237"/>
      <c r="AY344" s="237" t="str">
        <f t="shared" si="181"/>
        <v/>
      </c>
      <c r="AZ344" s="237"/>
      <c r="BA344" s="89" t="str">
        <f t="shared" si="182"/>
        <v/>
      </c>
      <c r="BB344" s="85"/>
      <c r="BC344" s="237"/>
      <c r="BD344" s="89" t="str">
        <f t="shared" si="183"/>
        <v/>
      </c>
      <c r="BE344" s="85"/>
      <c r="BF344" s="237" t="str">
        <f t="shared" si="184"/>
        <v/>
      </c>
      <c r="BG344" s="85"/>
      <c r="BH344" s="85"/>
      <c r="BI344" s="85"/>
      <c r="BJ344" s="85"/>
      <c r="BK344" s="237"/>
      <c r="BL344" s="237"/>
      <c r="BM344" s="412"/>
      <c r="BN344" s="412"/>
      <c r="BO344" s="85"/>
      <c r="BP344" s="85"/>
      <c r="BQ344" s="85"/>
      <c r="BR344" s="85"/>
      <c r="BS344" s="237"/>
      <c r="BT344" s="85"/>
      <c r="BU344" s="85"/>
      <c r="BV344" s="85"/>
      <c r="BW344" s="85"/>
      <c r="BX344" s="85"/>
      <c r="BY344" s="85"/>
      <c r="BZ344" s="85" t="str">
        <f t="shared" si="185"/>
        <v/>
      </c>
      <c r="CA344" s="85"/>
      <c r="CB344" s="85"/>
      <c r="CC344" s="85" t="str">
        <f t="shared" si="186"/>
        <v/>
      </c>
      <c r="CD344" s="85"/>
      <c r="CE344" s="85" t="str">
        <f t="shared" si="187"/>
        <v/>
      </c>
      <c r="CF344" s="85"/>
      <c r="CG344" s="85" t="str">
        <f t="shared" si="188"/>
        <v/>
      </c>
      <c r="CH344" s="271"/>
      <c r="CI344" s="85" t="str">
        <f t="shared" si="189"/>
        <v/>
      </c>
      <c r="CJ344" s="85" t="str">
        <f t="shared" si="190"/>
        <v/>
      </c>
      <c r="CK344" s="85" t="str">
        <f t="shared" si="191"/>
        <v/>
      </c>
      <c r="CL344" s="85"/>
      <c r="CM344" s="85" t="str">
        <f t="shared" si="192"/>
        <v/>
      </c>
      <c r="CN344" s="238"/>
      <c r="CO344" s="238" t="s">
        <v>5304</v>
      </c>
      <c r="CP344" s="112"/>
      <c r="CQ344" s="112"/>
      <c r="CR344" s="133" t="str">
        <f t="shared" ca="1" si="193"/>
        <v/>
      </c>
      <c r="CS344" s="112"/>
      <c r="CT344" s="112"/>
      <c r="CU344" s="112"/>
      <c r="CV344" s="119"/>
    </row>
    <row r="345" spans="1:100" collapsed="1" x14ac:dyDescent="0.2">
      <c r="A345" s="237"/>
      <c r="B345" s="237"/>
      <c r="C345" s="89" t="str">
        <f t="shared" si="165"/>
        <v/>
      </c>
      <c r="D345" s="85"/>
      <c r="E345" s="85"/>
      <c r="F345" s="237"/>
      <c r="G345" s="237"/>
      <c r="H345" s="237"/>
      <c r="I345" s="237"/>
      <c r="J345" s="89" t="str">
        <f t="shared" si="166"/>
        <v/>
      </c>
      <c r="K345" s="85"/>
      <c r="L345" s="85"/>
      <c r="M345" s="85" t="str">
        <f t="shared" si="167"/>
        <v/>
      </c>
      <c r="N345" s="86"/>
      <c r="O345" s="89" t="str">
        <f t="shared" si="168"/>
        <v/>
      </c>
      <c r="P345" s="237"/>
      <c r="Q345" s="89" t="str">
        <f t="shared" si="169"/>
        <v/>
      </c>
      <c r="R345" s="237"/>
      <c r="S345" s="89" t="str">
        <f t="shared" si="170"/>
        <v/>
      </c>
      <c r="T345" s="85"/>
      <c r="U345" s="89" t="str">
        <f t="shared" si="171"/>
        <v/>
      </c>
      <c r="V345" s="409" t="str">
        <f t="shared" si="172"/>
        <v/>
      </c>
      <c r="W345" s="85"/>
      <c r="X345" s="89" t="str">
        <f t="shared" si="173"/>
        <v/>
      </c>
      <c r="Y345" s="237"/>
      <c r="Z345" s="89" t="str">
        <f t="shared" si="174"/>
        <v/>
      </c>
      <c r="AA345" s="237"/>
      <c r="AB345" s="85"/>
      <c r="AC345" s="85"/>
      <c r="AD345" s="237"/>
      <c r="AE345" s="89" t="str">
        <f t="shared" si="175"/>
        <v/>
      </c>
      <c r="AF345" s="85"/>
      <c r="AG345" s="85" t="str">
        <f t="shared" si="176"/>
        <v/>
      </c>
      <c r="AH345" s="237"/>
      <c r="AI345" s="237" t="str">
        <f t="shared" si="177"/>
        <v/>
      </c>
      <c r="AJ345" s="237"/>
      <c r="AK345" s="237"/>
      <c r="AL345" s="237" t="str">
        <f t="shared" si="178"/>
        <v/>
      </c>
      <c r="AM345" s="271"/>
      <c r="AN345" s="237"/>
      <c r="AO345" s="89" t="str">
        <f t="shared" si="179"/>
        <v/>
      </c>
      <c r="AP345" s="85"/>
      <c r="AQ345" s="85"/>
      <c r="AR345" s="410"/>
      <c r="AS345" s="237"/>
      <c r="AT345" s="89" t="str">
        <f t="shared" si="180"/>
        <v/>
      </c>
      <c r="AU345" s="85"/>
      <c r="AV345" s="85"/>
      <c r="AW345" s="411"/>
      <c r="AX345" s="237"/>
      <c r="AY345" s="237" t="str">
        <f t="shared" si="181"/>
        <v/>
      </c>
      <c r="AZ345" s="237"/>
      <c r="BA345" s="89" t="str">
        <f t="shared" si="182"/>
        <v/>
      </c>
      <c r="BB345" s="85"/>
      <c r="BC345" s="237"/>
      <c r="BD345" s="89" t="str">
        <f t="shared" si="183"/>
        <v/>
      </c>
      <c r="BE345" s="85"/>
      <c r="BF345" s="237" t="str">
        <f t="shared" si="184"/>
        <v/>
      </c>
      <c r="BG345" s="85"/>
      <c r="BH345" s="85"/>
      <c r="BI345" s="85"/>
      <c r="BJ345" s="85"/>
      <c r="BK345" s="237"/>
      <c r="BL345" s="237"/>
      <c r="BM345" s="412"/>
      <c r="BN345" s="412"/>
      <c r="BO345" s="85"/>
      <c r="BP345" s="85"/>
      <c r="BQ345" s="85"/>
      <c r="BR345" s="85"/>
      <c r="BS345" s="237"/>
      <c r="BT345" s="85"/>
      <c r="BU345" s="85"/>
      <c r="BV345" s="85"/>
      <c r="BW345" s="85"/>
      <c r="BX345" s="85"/>
      <c r="BY345" s="85"/>
      <c r="BZ345" s="85" t="str">
        <f t="shared" si="185"/>
        <v/>
      </c>
      <c r="CA345" s="85"/>
      <c r="CB345" s="85"/>
      <c r="CC345" s="85" t="str">
        <f t="shared" si="186"/>
        <v/>
      </c>
      <c r="CD345" s="85"/>
      <c r="CE345" s="85" t="str">
        <f t="shared" si="187"/>
        <v/>
      </c>
      <c r="CF345" s="85"/>
      <c r="CG345" s="85" t="str">
        <f t="shared" si="188"/>
        <v/>
      </c>
      <c r="CH345" s="271"/>
      <c r="CI345" s="85" t="str">
        <f t="shared" si="189"/>
        <v/>
      </c>
      <c r="CJ345" s="85" t="str">
        <f t="shared" si="190"/>
        <v/>
      </c>
      <c r="CK345" s="85" t="str">
        <f t="shared" si="191"/>
        <v/>
      </c>
      <c r="CL345" s="85"/>
      <c r="CM345" s="85" t="str">
        <f t="shared" si="192"/>
        <v/>
      </c>
      <c r="CN345" s="238"/>
      <c r="CO345" s="238" t="s">
        <v>5304</v>
      </c>
      <c r="CP345" s="112"/>
      <c r="CQ345" s="112"/>
      <c r="CR345" s="133" t="str">
        <f t="shared" ca="1" si="193"/>
        <v/>
      </c>
      <c r="CS345" s="112"/>
      <c r="CT345" s="112"/>
      <c r="CU345" s="112"/>
      <c r="CV345" s="119"/>
    </row>
    <row r="346" spans="1:100" collapsed="1" x14ac:dyDescent="0.2">
      <c r="A346" s="237"/>
      <c r="B346" s="237"/>
      <c r="C346" s="89" t="str">
        <f t="shared" si="165"/>
        <v/>
      </c>
      <c r="D346" s="85"/>
      <c r="E346" s="85"/>
      <c r="F346" s="237"/>
      <c r="G346" s="237"/>
      <c r="H346" s="237"/>
      <c r="I346" s="237"/>
      <c r="J346" s="89" t="str">
        <f t="shared" si="166"/>
        <v/>
      </c>
      <c r="K346" s="85"/>
      <c r="L346" s="85"/>
      <c r="M346" s="85" t="str">
        <f t="shared" si="167"/>
        <v/>
      </c>
      <c r="N346" s="86"/>
      <c r="O346" s="89" t="str">
        <f t="shared" si="168"/>
        <v/>
      </c>
      <c r="P346" s="237"/>
      <c r="Q346" s="89" t="str">
        <f t="shared" si="169"/>
        <v/>
      </c>
      <c r="R346" s="237"/>
      <c r="S346" s="89" t="str">
        <f t="shared" si="170"/>
        <v/>
      </c>
      <c r="T346" s="85"/>
      <c r="U346" s="89" t="str">
        <f t="shared" si="171"/>
        <v/>
      </c>
      <c r="V346" s="409" t="str">
        <f t="shared" si="172"/>
        <v/>
      </c>
      <c r="W346" s="85"/>
      <c r="X346" s="89" t="str">
        <f t="shared" si="173"/>
        <v/>
      </c>
      <c r="Y346" s="237"/>
      <c r="Z346" s="89" t="str">
        <f t="shared" si="174"/>
        <v/>
      </c>
      <c r="AA346" s="237"/>
      <c r="AB346" s="85"/>
      <c r="AC346" s="85"/>
      <c r="AD346" s="237"/>
      <c r="AE346" s="89" t="str">
        <f t="shared" si="175"/>
        <v/>
      </c>
      <c r="AF346" s="85"/>
      <c r="AG346" s="85" t="str">
        <f t="shared" si="176"/>
        <v/>
      </c>
      <c r="AH346" s="237"/>
      <c r="AI346" s="237" t="str">
        <f t="shared" si="177"/>
        <v/>
      </c>
      <c r="AJ346" s="237"/>
      <c r="AK346" s="237"/>
      <c r="AL346" s="237" t="str">
        <f t="shared" si="178"/>
        <v/>
      </c>
      <c r="AM346" s="271"/>
      <c r="AN346" s="237"/>
      <c r="AO346" s="89" t="str">
        <f t="shared" si="179"/>
        <v/>
      </c>
      <c r="AP346" s="85"/>
      <c r="AQ346" s="85"/>
      <c r="AR346" s="410"/>
      <c r="AS346" s="237"/>
      <c r="AT346" s="89" t="str">
        <f t="shared" si="180"/>
        <v/>
      </c>
      <c r="AU346" s="85"/>
      <c r="AV346" s="85"/>
      <c r="AW346" s="411"/>
      <c r="AX346" s="237"/>
      <c r="AY346" s="237" t="str">
        <f t="shared" si="181"/>
        <v/>
      </c>
      <c r="AZ346" s="237"/>
      <c r="BA346" s="89" t="str">
        <f t="shared" si="182"/>
        <v/>
      </c>
      <c r="BB346" s="85"/>
      <c r="BC346" s="237"/>
      <c r="BD346" s="89" t="str">
        <f t="shared" si="183"/>
        <v/>
      </c>
      <c r="BE346" s="85"/>
      <c r="BF346" s="237" t="str">
        <f t="shared" si="184"/>
        <v/>
      </c>
      <c r="BG346" s="85"/>
      <c r="BH346" s="85"/>
      <c r="BI346" s="85"/>
      <c r="BJ346" s="85"/>
      <c r="BK346" s="237"/>
      <c r="BL346" s="237"/>
      <c r="BM346" s="412"/>
      <c r="BN346" s="412"/>
      <c r="BO346" s="85"/>
      <c r="BP346" s="85"/>
      <c r="BQ346" s="85"/>
      <c r="BR346" s="85"/>
      <c r="BS346" s="237"/>
      <c r="BT346" s="85"/>
      <c r="BU346" s="85"/>
      <c r="BV346" s="85"/>
      <c r="BW346" s="85"/>
      <c r="BX346" s="85"/>
      <c r="BY346" s="85"/>
      <c r="BZ346" s="85" t="str">
        <f t="shared" si="185"/>
        <v/>
      </c>
      <c r="CA346" s="85"/>
      <c r="CB346" s="85"/>
      <c r="CC346" s="85" t="str">
        <f t="shared" si="186"/>
        <v/>
      </c>
      <c r="CD346" s="85"/>
      <c r="CE346" s="85" t="str">
        <f t="shared" si="187"/>
        <v/>
      </c>
      <c r="CF346" s="85"/>
      <c r="CG346" s="85" t="str">
        <f t="shared" si="188"/>
        <v/>
      </c>
      <c r="CH346" s="271"/>
      <c r="CI346" s="85" t="str">
        <f t="shared" si="189"/>
        <v/>
      </c>
      <c r="CJ346" s="85" t="str">
        <f t="shared" si="190"/>
        <v/>
      </c>
      <c r="CK346" s="85" t="str">
        <f t="shared" si="191"/>
        <v/>
      </c>
      <c r="CL346" s="85"/>
      <c r="CM346" s="85" t="str">
        <f t="shared" si="192"/>
        <v/>
      </c>
      <c r="CN346" s="238"/>
      <c r="CO346" s="238" t="s">
        <v>5304</v>
      </c>
      <c r="CP346" s="112"/>
      <c r="CQ346" s="112"/>
      <c r="CR346" s="133" t="str">
        <f t="shared" ca="1" si="193"/>
        <v/>
      </c>
      <c r="CS346" s="112"/>
      <c r="CT346" s="112"/>
      <c r="CU346" s="112"/>
      <c r="CV346" s="119"/>
    </row>
    <row r="347" spans="1:100" collapsed="1" x14ac:dyDescent="0.2">
      <c r="A347" s="237"/>
      <c r="B347" s="237"/>
      <c r="C347" s="89" t="str">
        <f t="shared" si="165"/>
        <v/>
      </c>
      <c r="D347" s="85"/>
      <c r="E347" s="85"/>
      <c r="F347" s="237"/>
      <c r="G347" s="237"/>
      <c r="H347" s="237"/>
      <c r="I347" s="237"/>
      <c r="J347" s="89" t="str">
        <f t="shared" si="166"/>
        <v/>
      </c>
      <c r="K347" s="85"/>
      <c r="L347" s="85"/>
      <c r="M347" s="85" t="str">
        <f t="shared" si="167"/>
        <v/>
      </c>
      <c r="N347" s="86"/>
      <c r="O347" s="89" t="str">
        <f t="shared" si="168"/>
        <v/>
      </c>
      <c r="P347" s="237"/>
      <c r="Q347" s="89" t="str">
        <f t="shared" si="169"/>
        <v/>
      </c>
      <c r="R347" s="237"/>
      <c r="S347" s="89" t="str">
        <f t="shared" si="170"/>
        <v/>
      </c>
      <c r="T347" s="85"/>
      <c r="U347" s="89" t="str">
        <f t="shared" si="171"/>
        <v/>
      </c>
      <c r="V347" s="409" t="str">
        <f t="shared" si="172"/>
        <v/>
      </c>
      <c r="W347" s="85"/>
      <c r="X347" s="89" t="str">
        <f t="shared" si="173"/>
        <v/>
      </c>
      <c r="Y347" s="237"/>
      <c r="Z347" s="89" t="str">
        <f t="shared" si="174"/>
        <v/>
      </c>
      <c r="AA347" s="237"/>
      <c r="AB347" s="85"/>
      <c r="AC347" s="85"/>
      <c r="AD347" s="237"/>
      <c r="AE347" s="89" t="str">
        <f t="shared" si="175"/>
        <v/>
      </c>
      <c r="AF347" s="85"/>
      <c r="AG347" s="85" t="str">
        <f t="shared" si="176"/>
        <v/>
      </c>
      <c r="AH347" s="237"/>
      <c r="AI347" s="237" t="str">
        <f t="shared" si="177"/>
        <v/>
      </c>
      <c r="AJ347" s="237"/>
      <c r="AK347" s="237"/>
      <c r="AL347" s="237" t="str">
        <f t="shared" si="178"/>
        <v/>
      </c>
      <c r="AM347" s="271"/>
      <c r="AN347" s="237"/>
      <c r="AO347" s="89" t="str">
        <f t="shared" si="179"/>
        <v/>
      </c>
      <c r="AP347" s="85"/>
      <c r="AQ347" s="85"/>
      <c r="AR347" s="410"/>
      <c r="AS347" s="237"/>
      <c r="AT347" s="89" t="str">
        <f t="shared" si="180"/>
        <v/>
      </c>
      <c r="AU347" s="85"/>
      <c r="AV347" s="85"/>
      <c r="AW347" s="411"/>
      <c r="AX347" s="237"/>
      <c r="AY347" s="237" t="str">
        <f t="shared" si="181"/>
        <v/>
      </c>
      <c r="AZ347" s="237"/>
      <c r="BA347" s="89" t="str">
        <f t="shared" si="182"/>
        <v/>
      </c>
      <c r="BB347" s="85"/>
      <c r="BC347" s="237"/>
      <c r="BD347" s="89" t="str">
        <f t="shared" si="183"/>
        <v/>
      </c>
      <c r="BE347" s="85"/>
      <c r="BF347" s="237" t="str">
        <f t="shared" si="184"/>
        <v/>
      </c>
      <c r="BG347" s="85"/>
      <c r="BH347" s="85"/>
      <c r="BI347" s="85"/>
      <c r="BJ347" s="85"/>
      <c r="BK347" s="237"/>
      <c r="BL347" s="237"/>
      <c r="BM347" s="412"/>
      <c r="BN347" s="412"/>
      <c r="BO347" s="85"/>
      <c r="BP347" s="85"/>
      <c r="BQ347" s="85"/>
      <c r="BR347" s="85"/>
      <c r="BS347" s="237"/>
      <c r="BT347" s="85"/>
      <c r="BU347" s="85"/>
      <c r="BV347" s="85"/>
      <c r="BW347" s="85"/>
      <c r="BX347" s="85"/>
      <c r="BY347" s="85"/>
      <c r="BZ347" s="85" t="str">
        <f t="shared" si="185"/>
        <v/>
      </c>
      <c r="CA347" s="85"/>
      <c r="CB347" s="85"/>
      <c r="CC347" s="85" t="str">
        <f t="shared" si="186"/>
        <v/>
      </c>
      <c r="CD347" s="85"/>
      <c r="CE347" s="85" t="str">
        <f t="shared" si="187"/>
        <v/>
      </c>
      <c r="CF347" s="85"/>
      <c r="CG347" s="85" t="str">
        <f t="shared" si="188"/>
        <v/>
      </c>
      <c r="CH347" s="271"/>
      <c r="CI347" s="85" t="str">
        <f t="shared" si="189"/>
        <v/>
      </c>
      <c r="CJ347" s="85" t="str">
        <f t="shared" si="190"/>
        <v/>
      </c>
      <c r="CK347" s="85" t="str">
        <f t="shared" si="191"/>
        <v/>
      </c>
      <c r="CL347" s="85"/>
      <c r="CM347" s="85" t="str">
        <f t="shared" si="192"/>
        <v/>
      </c>
      <c r="CN347" s="238"/>
      <c r="CO347" s="238" t="s">
        <v>5304</v>
      </c>
      <c r="CP347" s="112"/>
      <c r="CQ347" s="112"/>
      <c r="CR347" s="133" t="str">
        <f t="shared" ca="1" si="193"/>
        <v/>
      </c>
      <c r="CS347" s="112"/>
      <c r="CT347" s="112"/>
      <c r="CU347" s="112"/>
      <c r="CV347" s="119"/>
    </row>
    <row r="348" spans="1:100" collapsed="1" x14ac:dyDescent="0.2">
      <c r="A348" s="237"/>
      <c r="B348" s="237"/>
      <c r="C348" s="89" t="str">
        <f t="shared" si="165"/>
        <v/>
      </c>
      <c r="D348" s="85"/>
      <c r="E348" s="85"/>
      <c r="F348" s="237"/>
      <c r="G348" s="237"/>
      <c r="H348" s="237"/>
      <c r="I348" s="237"/>
      <c r="J348" s="89" t="str">
        <f t="shared" si="166"/>
        <v/>
      </c>
      <c r="K348" s="85"/>
      <c r="L348" s="85"/>
      <c r="M348" s="85" t="str">
        <f t="shared" si="167"/>
        <v/>
      </c>
      <c r="N348" s="86"/>
      <c r="O348" s="89" t="str">
        <f t="shared" si="168"/>
        <v/>
      </c>
      <c r="P348" s="237"/>
      <c r="Q348" s="89" t="str">
        <f t="shared" si="169"/>
        <v/>
      </c>
      <c r="R348" s="237"/>
      <c r="S348" s="89" t="str">
        <f t="shared" si="170"/>
        <v/>
      </c>
      <c r="T348" s="85"/>
      <c r="U348" s="89" t="str">
        <f t="shared" si="171"/>
        <v/>
      </c>
      <c r="V348" s="409" t="str">
        <f t="shared" si="172"/>
        <v/>
      </c>
      <c r="W348" s="85"/>
      <c r="X348" s="89" t="str">
        <f t="shared" si="173"/>
        <v/>
      </c>
      <c r="Y348" s="237"/>
      <c r="Z348" s="89" t="str">
        <f t="shared" si="174"/>
        <v/>
      </c>
      <c r="AA348" s="237"/>
      <c r="AB348" s="85"/>
      <c r="AC348" s="85"/>
      <c r="AD348" s="237"/>
      <c r="AE348" s="89" t="str">
        <f t="shared" si="175"/>
        <v/>
      </c>
      <c r="AF348" s="85"/>
      <c r="AG348" s="85" t="str">
        <f t="shared" si="176"/>
        <v/>
      </c>
      <c r="AH348" s="237"/>
      <c r="AI348" s="237" t="str">
        <f t="shared" si="177"/>
        <v/>
      </c>
      <c r="AJ348" s="237"/>
      <c r="AK348" s="237"/>
      <c r="AL348" s="237" t="str">
        <f t="shared" si="178"/>
        <v/>
      </c>
      <c r="AM348" s="271"/>
      <c r="AN348" s="237"/>
      <c r="AO348" s="89" t="str">
        <f t="shared" si="179"/>
        <v/>
      </c>
      <c r="AP348" s="85"/>
      <c r="AQ348" s="85"/>
      <c r="AR348" s="410"/>
      <c r="AS348" s="237"/>
      <c r="AT348" s="89" t="str">
        <f t="shared" si="180"/>
        <v/>
      </c>
      <c r="AU348" s="85"/>
      <c r="AV348" s="85"/>
      <c r="AW348" s="411"/>
      <c r="AX348" s="237"/>
      <c r="AY348" s="237" t="str">
        <f t="shared" si="181"/>
        <v/>
      </c>
      <c r="AZ348" s="237"/>
      <c r="BA348" s="89" t="str">
        <f t="shared" si="182"/>
        <v/>
      </c>
      <c r="BB348" s="85"/>
      <c r="BC348" s="237"/>
      <c r="BD348" s="89" t="str">
        <f t="shared" si="183"/>
        <v/>
      </c>
      <c r="BE348" s="85"/>
      <c r="BF348" s="237" t="str">
        <f t="shared" si="184"/>
        <v/>
      </c>
      <c r="BG348" s="85"/>
      <c r="BH348" s="85"/>
      <c r="BI348" s="85"/>
      <c r="BJ348" s="85"/>
      <c r="BK348" s="237"/>
      <c r="BL348" s="237"/>
      <c r="BM348" s="412"/>
      <c r="BN348" s="412"/>
      <c r="BO348" s="85"/>
      <c r="BP348" s="85"/>
      <c r="BQ348" s="85"/>
      <c r="BR348" s="85"/>
      <c r="BS348" s="237"/>
      <c r="BT348" s="85"/>
      <c r="BU348" s="85"/>
      <c r="BV348" s="85"/>
      <c r="BW348" s="85"/>
      <c r="BX348" s="85"/>
      <c r="BY348" s="85"/>
      <c r="BZ348" s="85" t="str">
        <f t="shared" si="185"/>
        <v/>
      </c>
      <c r="CA348" s="85"/>
      <c r="CB348" s="85"/>
      <c r="CC348" s="85" t="str">
        <f t="shared" si="186"/>
        <v/>
      </c>
      <c r="CD348" s="85"/>
      <c r="CE348" s="85" t="str">
        <f t="shared" si="187"/>
        <v/>
      </c>
      <c r="CF348" s="85"/>
      <c r="CG348" s="85" t="str">
        <f t="shared" si="188"/>
        <v/>
      </c>
      <c r="CH348" s="271"/>
      <c r="CI348" s="85" t="str">
        <f t="shared" si="189"/>
        <v/>
      </c>
      <c r="CJ348" s="85" t="str">
        <f t="shared" si="190"/>
        <v/>
      </c>
      <c r="CK348" s="85" t="str">
        <f t="shared" si="191"/>
        <v/>
      </c>
      <c r="CL348" s="85"/>
      <c r="CM348" s="85" t="str">
        <f t="shared" si="192"/>
        <v/>
      </c>
      <c r="CN348" s="238"/>
      <c r="CO348" s="238" t="s">
        <v>5304</v>
      </c>
      <c r="CP348" s="112"/>
      <c r="CQ348" s="112"/>
      <c r="CR348" s="133" t="str">
        <f t="shared" ca="1" si="193"/>
        <v/>
      </c>
      <c r="CS348" s="112"/>
      <c r="CT348" s="112"/>
      <c r="CU348" s="112"/>
      <c r="CV348" s="119"/>
    </row>
    <row r="349" spans="1:100" collapsed="1" x14ac:dyDescent="0.2">
      <c r="A349" s="237"/>
      <c r="B349" s="237"/>
      <c r="C349" s="89" t="str">
        <f t="shared" si="165"/>
        <v/>
      </c>
      <c r="D349" s="85"/>
      <c r="E349" s="85"/>
      <c r="F349" s="237"/>
      <c r="G349" s="237"/>
      <c r="H349" s="237"/>
      <c r="I349" s="237"/>
      <c r="J349" s="89" t="str">
        <f t="shared" si="166"/>
        <v/>
      </c>
      <c r="K349" s="85"/>
      <c r="L349" s="85"/>
      <c r="M349" s="85" t="str">
        <f t="shared" si="167"/>
        <v/>
      </c>
      <c r="N349" s="86"/>
      <c r="O349" s="89" t="str">
        <f t="shared" si="168"/>
        <v/>
      </c>
      <c r="P349" s="237"/>
      <c r="Q349" s="89" t="str">
        <f t="shared" si="169"/>
        <v/>
      </c>
      <c r="R349" s="237"/>
      <c r="S349" s="89" t="str">
        <f t="shared" si="170"/>
        <v/>
      </c>
      <c r="T349" s="85"/>
      <c r="U349" s="89" t="str">
        <f t="shared" si="171"/>
        <v/>
      </c>
      <c r="V349" s="409" t="str">
        <f t="shared" si="172"/>
        <v/>
      </c>
      <c r="W349" s="85"/>
      <c r="X349" s="89" t="str">
        <f t="shared" si="173"/>
        <v/>
      </c>
      <c r="Y349" s="237"/>
      <c r="Z349" s="89" t="str">
        <f t="shared" si="174"/>
        <v/>
      </c>
      <c r="AA349" s="237"/>
      <c r="AB349" s="85"/>
      <c r="AC349" s="85"/>
      <c r="AD349" s="237"/>
      <c r="AE349" s="89" t="str">
        <f t="shared" si="175"/>
        <v/>
      </c>
      <c r="AF349" s="85"/>
      <c r="AG349" s="85" t="str">
        <f t="shared" si="176"/>
        <v/>
      </c>
      <c r="AH349" s="237"/>
      <c r="AI349" s="237" t="str">
        <f t="shared" si="177"/>
        <v/>
      </c>
      <c r="AJ349" s="237"/>
      <c r="AK349" s="237"/>
      <c r="AL349" s="237" t="str">
        <f t="shared" si="178"/>
        <v/>
      </c>
      <c r="AM349" s="271"/>
      <c r="AN349" s="237"/>
      <c r="AO349" s="89" t="str">
        <f t="shared" si="179"/>
        <v/>
      </c>
      <c r="AP349" s="85"/>
      <c r="AQ349" s="85"/>
      <c r="AR349" s="410"/>
      <c r="AS349" s="237"/>
      <c r="AT349" s="89" t="str">
        <f t="shared" si="180"/>
        <v/>
      </c>
      <c r="AU349" s="85"/>
      <c r="AV349" s="85"/>
      <c r="AW349" s="411"/>
      <c r="AX349" s="237"/>
      <c r="AY349" s="237" t="str">
        <f t="shared" si="181"/>
        <v/>
      </c>
      <c r="AZ349" s="237"/>
      <c r="BA349" s="89" t="str">
        <f t="shared" si="182"/>
        <v/>
      </c>
      <c r="BB349" s="85"/>
      <c r="BC349" s="237"/>
      <c r="BD349" s="89" t="str">
        <f t="shared" si="183"/>
        <v/>
      </c>
      <c r="BE349" s="85"/>
      <c r="BF349" s="237" t="str">
        <f t="shared" si="184"/>
        <v/>
      </c>
      <c r="BG349" s="85"/>
      <c r="BH349" s="85"/>
      <c r="BI349" s="85"/>
      <c r="BJ349" s="85"/>
      <c r="BK349" s="237"/>
      <c r="BL349" s="237"/>
      <c r="BM349" s="412"/>
      <c r="BN349" s="412"/>
      <c r="BO349" s="85"/>
      <c r="BP349" s="85"/>
      <c r="BQ349" s="85"/>
      <c r="BR349" s="85"/>
      <c r="BS349" s="237"/>
      <c r="BT349" s="85"/>
      <c r="BU349" s="85"/>
      <c r="BV349" s="85"/>
      <c r="BW349" s="85"/>
      <c r="BX349" s="85"/>
      <c r="BY349" s="85"/>
      <c r="BZ349" s="85" t="str">
        <f t="shared" si="185"/>
        <v/>
      </c>
      <c r="CA349" s="85"/>
      <c r="CB349" s="85"/>
      <c r="CC349" s="85" t="str">
        <f t="shared" si="186"/>
        <v/>
      </c>
      <c r="CD349" s="85"/>
      <c r="CE349" s="85" t="str">
        <f t="shared" si="187"/>
        <v/>
      </c>
      <c r="CF349" s="85"/>
      <c r="CG349" s="85" t="str">
        <f t="shared" si="188"/>
        <v/>
      </c>
      <c r="CH349" s="271"/>
      <c r="CI349" s="85" t="str">
        <f t="shared" si="189"/>
        <v/>
      </c>
      <c r="CJ349" s="85" t="str">
        <f t="shared" si="190"/>
        <v/>
      </c>
      <c r="CK349" s="85" t="str">
        <f t="shared" si="191"/>
        <v/>
      </c>
      <c r="CL349" s="85"/>
      <c r="CM349" s="85" t="str">
        <f t="shared" si="192"/>
        <v/>
      </c>
      <c r="CN349" s="238"/>
      <c r="CO349" s="238" t="s">
        <v>5304</v>
      </c>
      <c r="CP349" s="112"/>
      <c r="CQ349" s="112"/>
      <c r="CR349" s="133" t="str">
        <f t="shared" ca="1" si="193"/>
        <v/>
      </c>
      <c r="CS349" s="112"/>
      <c r="CT349" s="112"/>
      <c r="CU349" s="112"/>
      <c r="CV349" s="119"/>
    </row>
    <row r="350" spans="1:100" collapsed="1" x14ac:dyDescent="0.2">
      <c r="A350" s="237"/>
      <c r="B350" s="237"/>
      <c r="C350" s="89" t="str">
        <f t="shared" si="165"/>
        <v/>
      </c>
      <c r="D350" s="85"/>
      <c r="E350" s="85"/>
      <c r="F350" s="237"/>
      <c r="G350" s="237"/>
      <c r="H350" s="237"/>
      <c r="I350" s="237"/>
      <c r="J350" s="89" t="str">
        <f t="shared" si="166"/>
        <v/>
      </c>
      <c r="K350" s="85"/>
      <c r="L350" s="85"/>
      <c r="M350" s="85" t="str">
        <f t="shared" si="167"/>
        <v/>
      </c>
      <c r="N350" s="86"/>
      <c r="O350" s="89" t="str">
        <f t="shared" si="168"/>
        <v/>
      </c>
      <c r="P350" s="237"/>
      <c r="Q350" s="89" t="str">
        <f t="shared" si="169"/>
        <v/>
      </c>
      <c r="R350" s="237"/>
      <c r="S350" s="89" t="str">
        <f t="shared" si="170"/>
        <v/>
      </c>
      <c r="T350" s="85"/>
      <c r="U350" s="89" t="str">
        <f t="shared" si="171"/>
        <v/>
      </c>
      <c r="V350" s="409" t="str">
        <f t="shared" si="172"/>
        <v/>
      </c>
      <c r="W350" s="85"/>
      <c r="X350" s="89" t="str">
        <f t="shared" si="173"/>
        <v/>
      </c>
      <c r="Y350" s="237"/>
      <c r="Z350" s="89" t="str">
        <f t="shared" si="174"/>
        <v/>
      </c>
      <c r="AA350" s="237"/>
      <c r="AB350" s="85"/>
      <c r="AC350" s="85"/>
      <c r="AD350" s="237"/>
      <c r="AE350" s="89" t="str">
        <f t="shared" si="175"/>
        <v/>
      </c>
      <c r="AF350" s="85"/>
      <c r="AG350" s="85" t="str">
        <f t="shared" si="176"/>
        <v/>
      </c>
      <c r="AH350" s="237"/>
      <c r="AI350" s="237" t="str">
        <f t="shared" si="177"/>
        <v/>
      </c>
      <c r="AJ350" s="237"/>
      <c r="AK350" s="237"/>
      <c r="AL350" s="237" t="str">
        <f t="shared" si="178"/>
        <v/>
      </c>
      <c r="AM350" s="271"/>
      <c r="AN350" s="237"/>
      <c r="AO350" s="89" t="str">
        <f t="shared" si="179"/>
        <v/>
      </c>
      <c r="AP350" s="85"/>
      <c r="AQ350" s="85"/>
      <c r="AR350" s="410"/>
      <c r="AS350" s="237"/>
      <c r="AT350" s="89" t="str">
        <f t="shared" si="180"/>
        <v/>
      </c>
      <c r="AU350" s="85"/>
      <c r="AV350" s="85"/>
      <c r="AW350" s="411"/>
      <c r="AX350" s="237"/>
      <c r="AY350" s="237" t="str">
        <f t="shared" si="181"/>
        <v/>
      </c>
      <c r="AZ350" s="237"/>
      <c r="BA350" s="89" t="str">
        <f t="shared" si="182"/>
        <v/>
      </c>
      <c r="BB350" s="85"/>
      <c r="BC350" s="237"/>
      <c r="BD350" s="89" t="str">
        <f t="shared" si="183"/>
        <v/>
      </c>
      <c r="BE350" s="85"/>
      <c r="BF350" s="237" t="str">
        <f t="shared" si="184"/>
        <v/>
      </c>
      <c r="BG350" s="85"/>
      <c r="BH350" s="85"/>
      <c r="BI350" s="85"/>
      <c r="BJ350" s="85"/>
      <c r="BK350" s="237"/>
      <c r="BL350" s="237"/>
      <c r="BM350" s="412"/>
      <c r="BN350" s="412"/>
      <c r="BO350" s="85"/>
      <c r="BP350" s="85"/>
      <c r="BQ350" s="85"/>
      <c r="BR350" s="85"/>
      <c r="BS350" s="237"/>
      <c r="BT350" s="85"/>
      <c r="BU350" s="85"/>
      <c r="BV350" s="85"/>
      <c r="BW350" s="85"/>
      <c r="BX350" s="85"/>
      <c r="BY350" s="85"/>
      <c r="BZ350" s="85" t="str">
        <f t="shared" si="185"/>
        <v/>
      </c>
      <c r="CA350" s="85"/>
      <c r="CB350" s="85"/>
      <c r="CC350" s="85" t="str">
        <f t="shared" si="186"/>
        <v/>
      </c>
      <c r="CD350" s="85"/>
      <c r="CE350" s="85" t="str">
        <f t="shared" si="187"/>
        <v/>
      </c>
      <c r="CF350" s="85"/>
      <c r="CG350" s="85" t="str">
        <f t="shared" si="188"/>
        <v/>
      </c>
      <c r="CH350" s="271"/>
      <c r="CI350" s="85" t="str">
        <f t="shared" si="189"/>
        <v/>
      </c>
      <c r="CJ350" s="85" t="str">
        <f t="shared" si="190"/>
        <v/>
      </c>
      <c r="CK350" s="85" t="str">
        <f t="shared" si="191"/>
        <v/>
      </c>
      <c r="CL350" s="85"/>
      <c r="CM350" s="85" t="str">
        <f t="shared" si="192"/>
        <v/>
      </c>
      <c r="CN350" s="238"/>
      <c r="CO350" s="238" t="s">
        <v>5304</v>
      </c>
      <c r="CP350" s="112"/>
      <c r="CQ350" s="112"/>
      <c r="CR350" s="133" t="str">
        <f t="shared" ca="1" si="193"/>
        <v/>
      </c>
      <c r="CS350" s="112"/>
      <c r="CT350" s="112"/>
      <c r="CU350" s="112"/>
      <c r="CV350" s="119"/>
    </row>
    <row r="351" spans="1:100" collapsed="1" x14ac:dyDescent="0.2">
      <c r="A351" s="237"/>
      <c r="B351" s="237"/>
      <c r="C351" s="89" t="str">
        <f t="shared" si="165"/>
        <v/>
      </c>
      <c r="D351" s="85"/>
      <c r="E351" s="85"/>
      <c r="F351" s="237"/>
      <c r="G351" s="237"/>
      <c r="H351" s="237"/>
      <c r="I351" s="237"/>
      <c r="J351" s="89" t="str">
        <f t="shared" si="166"/>
        <v/>
      </c>
      <c r="K351" s="85"/>
      <c r="L351" s="85"/>
      <c r="M351" s="85" t="str">
        <f t="shared" si="167"/>
        <v/>
      </c>
      <c r="N351" s="86"/>
      <c r="O351" s="89" t="str">
        <f t="shared" si="168"/>
        <v/>
      </c>
      <c r="P351" s="237"/>
      <c r="Q351" s="89" t="str">
        <f t="shared" si="169"/>
        <v/>
      </c>
      <c r="R351" s="237"/>
      <c r="S351" s="89" t="str">
        <f t="shared" si="170"/>
        <v/>
      </c>
      <c r="T351" s="85"/>
      <c r="U351" s="89" t="str">
        <f t="shared" si="171"/>
        <v/>
      </c>
      <c r="V351" s="409" t="str">
        <f t="shared" si="172"/>
        <v/>
      </c>
      <c r="W351" s="85"/>
      <c r="X351" s="89" t="str">
        <f t="shared" si="173"/>
        <v/>
      </c>
      <c r="Y351" s="237"/>
      <c r="Z351" s="89" t="str">
        <f t="shared" si="174"/>
        <v/>
      </c>
      <c r="AA351" s="237"/>
      <c r="AB351" s="85"/>
      <c r="AC351" s="85"/>
      <c r="AD351" s="237"/>
      <c r="AE351" s="89" t="str">
        <f t="shared" si="175"/>
        <v/>
      </c>
      <c r="AF351" s="85"/>
      <c r="AG351" s="85" t="str">
        <f t="shared" si="176"/>
        <v/>
      </c>
      <c r="AH351" s="237"/>
      <c r="AI351" s="237" t="str">
        <f t="shared" si="177"/>
        <v/>
      </c>
      <c r="AJ351" s="237"/>
      <c r="AK351" s="237"/>
      <c r="AL351" s="237" t="str">
        <f t="shared" si="178"/>
        <v/>
      </c>
      <c r="AM351" s="271"/>
      <c r="AN351" s="237"/>
      <c r="AO351" s="89" t="str">
        <f t="shared" si="179"/>
        <v/>
      </c>
      <c r="AP351" s="85"/>
      <c r="AQ351" s="85"/>
      <c r="AR351" s="410"/>
      <c r="AS351" s="237"/>
      <c r="AT351" s="89" t="str">
        <f t="shared" si="180"/>
        <v/>
      </c>
      <c r="AU351" s="85"/>
      <c r="AV351" s="85"/>
      <c r="AW351" s="411"/>
      <c r="AX351" s="237"/>
      <c r="AY351" s="237" t="str">
        <f t="shared" si="181"/>
        <v/>
      </c>
      <c r="AZ351" s="237"/>
      <c r="BA351" s="89" t="str">
        <f t="shared" si="182"/>
        <v/>
      </c>
      <c r="BB351" s="85"/>
      <c r="BC351" s="237"/>
      <c r="BD351" s="89" t="str">
        <f t="shared" si="183"/>
        <v/>
      </c>
      <c r="BE351" s="85"/>
      <c r="BF351" s="237" t="str">
        <f t="shared" si="184"/>
        <v/>
      </c>
      <c r="BG351" s="85"/>
      <c r="BH351" s="85"/>
      <c r="BI351" s="85"/>
      <c r="BJ351" s="85"/>
      <c r="BK351" s="237"/>
      <c r="BL351" s="237"/>
      <c r="BM351" s="412"/>
      <c r="BN351" s="412"/>
      <c r="BO351" s="85"/>
      <c r="BP351" s="85"/>
      <c r="BQ351" s="85"/>
      <c r="BR351" s="85"/>
      <c r="BS351" s="237"/>
      <c r="BT351" s="85"/>
      <c r="BU351" s="85"/>
      <c r="BV351" s="85"/>
      <c r="BW351" s="85"/>
      <c r="BX351" s="85"/>
      <c r="BY351" s="85"/>
      <c r="BZ351" s="85" t="str">
        <f t="shared" si="185"/>
        <v/>
      </c>
      <c r="CA351" s="85"/>
      <c r="CB351" s="85"/>
      <c r="CC351" s="85" t="str">
        <f t="shared" si="186"/>
        <v/>
      </c>
      <c r="CD351" s="85"/>
      <c r="CE351" s="85" t="str">
        <f t="shared" si="187"/>
        <v/>
      </c>
      <c r="CF351" s="85"/>
      <c r="CG351" s="85" t="str">
        <f t="shared" si="188"/>
        <v/>
      </c>
      <c r="CH351" s="271"/>
      <c r="CI351" s="85" t="str">
        <f t="shared" si="189"/>
        <v/>
      </c>
      <c r="CJ351" s="85" t="str">
        <f t="shared" si="190"/>
        <v/>
      </c>
      <c r="CK351" s="85" t="str">
        <f t="shared" si="191"/>
        <v/>
      </c>
      <c r="CL351" s="85"/>
      <c r="CM351" s="85" t="str">
        <f t="shared" si="192"/>
        <v/>
      </c>
      <c r="CN351" s="238"/>
      <c r="CO351" s="238" t="s">
        <v>5304</v>
      </c>
      <c r="CP351" s="112"/>
      <c r="CQ351" s="112"/>
      <c r="CR351" s="133" t="str">
        <f t="shared" ca="1" si="193"/>
        <v/>
      </c>
      <c r="CS351" s="112"/>
      <c r="CT351" s="112"/>
      <c r="CU351" s="112"/>
      <c r="CV351" s="119"/>
    </row>
    <row r="352" spans="1:100" collapsed="1" x14ac:dyDescent="0.2">
      <c r="A352" s="237"/>
      <c r="B352" s="237"/>
      <c r="C352" s="89" t="str">
        <f t="shared" si="165"/>
        <v/>
      </c>
      <c r="D352" s="85"/>
      <c r="E352" s="85"/>
      <c r="F352" s="237"/>
      <c r="G352" s="237"/>
      <c r="H352" s="237"/>
      <c r="I352" s="237"/>
      <c r="J352" s="89" t="str">
        <f t="shared" si="166"/>
        <v/>
      </c>
      <c r="K352" s="85"/>
      <c r="L352" s="85"/>
      <c r="M352" s="85" t="str">
        <f t="shared" si="167"/>
        <v/>
      </c>
      <c r="N352" s="86"/>
      <c r="O352" s="89" t="str">
        <f t="shared" si="168"/>
        <v/>
      </c>
      <c r="P352" s="237"/>
      <c r="Q352" s="89" t="str">
        <f t="shared" si="169"/>
        <v/>
      </c>
      <c r="R352" s="237"/>
      <c r="S352" s="89" t="str">
        <f t="shared" si="170"/>
        <v/>
      </c>
      <c r="T352" s="85"/>
      <c r="U352" s="89" t="str">
        <f t="shared" si="171"/>
        <v/>
      </c>
      <c r="V352" s="409" t="str">
        <f t="shared" si="172"/>
        <v/>
      </c>
      <c r="W352" s="85"/>
      <c r="X352" s="89" t="str">
        <f t="shared" si="173"/>
        <v/>
      </c>
      <c r="Y352" s="237"/>
      <c r="Z352" s="89" t="str">
        <f t="shared" si="174"/>
        <v/>
      </c>
      <c r="AA352" s="237"/>
      <c r="AB352" s="85"/>
      <c r="AC352" s="85"/>
      <c r="AD352" s="237"/>
      <c r="AE352" s="89" t="str">
        <f t="shared" si="175"/>
        <v/>
      </c>
      <c r="AF352" s="85"/>
      <c r="AG352" s="85" t="str">
        <f t="shared" si="176"/>
        <v/>
      </c>
      <c r="AH352" s="237"/>
      <c r="AI352" s="237" t="str">
        <f t="shared" si="177"/>
        <v/>
      </c>
      <c r="AJ352" s="237"/>
      <c r="AK352" s="237"/>
      <c r="AL352" s="237" t="str">
        <f t="shared" si="178"/>
        <v/>
      </c>
      <c r="AM352" s="271"/>
      <c r="AN352" s="237"/>
      <c r="AO352" s="89" t="str">
        <f t="shared" si="179"/>
        <v/>
      </c>
      <c r="AP352" s="85"/>
      <c r="AQ352" s="85"/>
      <c r="AR352" s="410"/>
      <c r="AS352" s="237"/>
      <c r="AT352" s="89" t="str">
        <f t="shared" si="180"/>
        <v/>
      </c>
      <c r="AU352" s="85"/>
      <c r="AV352" s="85"/>
      <c r="AW352" s="411"/>
      <c r="AX352" s="237"/>
      <c r="AY352" s="237" t="str">
        <f t="shared" si="181"/>
        <v/>
      </c>
      <c r="AZ352" s="237"/>
      <c r="BA352" s="89" t="str">
        <f t="shared" si="182"/>
        <v/>
      </c>
      <c r="BB352" s="85"/>
      <c r="BC352" s="237"/>
      <c r="BD352" s="89" t="str">
        <f t="shared" si="183"/>
        <v/>
      </c>
      <c r="BE352" s="85"/>
      <c r="BF352" s="237" t="str">
        <f t="shared" si="184"/>
        <v/>
      </c>
      <c r="BG352" s="85"/>
      <c r="BH352" s="85"/>
      <c r="BI352" s="85"/>
      <c r="BJ352" s="85"/>
      <c r="BK352" s="237"/>
      <c r="BL352" s="237"/>
      <c r="BM352" s="412"/>
      <c r="BN352" s="412"/>
      <c r="BO352" s="85"/>
      <c r="BP352" s="85"/>
      <c r="BQ352" s="85"/>
      <c r="BR352" s="85"/>
      <c r="BS352" s="237"/>
      <c r="BT352" s="85"/>
      <c r="BU352" s="85"/>
      <c r="BV352" s="85"/>
      <c r="BW352" s="85"/>
      <c r="BX352" s="85"/>
      <c r="BY352" s="85"/>
      <c r="BZ352" s="85" t="str">
        <f t="shared" si="185"/>
        <v/>
      </c>
      <c r="CA352" s="85"/>
      <c r="CB352" s="85"/>
      <c r="CC352" s="85" t="str">
        <f t="shared" si="186"/>
        <v/>
      </c>
      <c r="CD352" s="85"/>
      <c r="CE352" s="85" t="str">
        <f t="shared" si="187"/>
        <v/>
      </c>
      <c r="CF352" s="85"/>
      <c r="CG352" s="85" t="str">
        <f t="shared" si="188"/>
        <v/>
      </c>
      <c r="CH352" s="271"/>
      <c r="CI352" s="85" t="str">
        <f t="shared" si="189"/>
        <v/>
      </c>
      <c r="CJ352" s="85" t="str">
        <f t="shared" si="190"/>
        <v/>
      </c>
      <c r="CK352" s="85" t="str">
        <f t="shared" si="191"/>
        <v/>
      </c>
      <c r="CL352" s="85"/>
      <c r="CM352" s="85" t="str">
        <f t="shared" si="192"/>
        <v/>
      </c>
      <c r="CN352" s="238"/>
      <c r="CO352" s="238" t="s">
        <v>5304</v>
      </c>
      <c r="CP352" s="112"/>
      <c r="CQ352" s="112"/>
      <c r="CR352" s="133" t="str">
        <f t="shared" ca="1" si="193"/>
        <v/>
      </c>
      <c r="CS352" s="112"/>
      <c r="CT352" s="112"/>
      <c r="CU352" s="112"/>
      <c r="CV352" s="119"/>
    </row>
    <row r="353" spans="1:100" collapsed="1" x14ac:dyDescent="0.2">
      <c r="A353" s="237"/>
      <c r="B353" s="237"/>
      <c r="C353" s="89" t="str">
        <f t="shared" si="165"/>
        <v/>
      </c>
      <c r="D353" s="85"/>
      <c r="E353" s="85"/>
      <c r="F353" s="237"/>
      <c r="G353" s="237"/>
      <c r="H353" s="237"/>
      <c r="I353" s="237"/>
      <c r="J353" s="89" t="str">
        <f t="shared" si="166"/>
        <v/>
      </c>
      <c r="K353" s="85"/>
      <c r="L353" s="85"/>
      <c r="M353" s="85" t="str">
        <f t="shared" si="167"/>
        <v/>
      </c>
      <c r="N353" s="86"/>
      <c r="O353" s="89" t="str">
        <f t="shared" si="168"/>
        <v/>
      </c>
      <c r="P353" s="237"/>
      <c r="Q353" s="89" t="str">
        <f t="shared" si="169"/>
        <v/>
      </c>
      <c r="R353" s="237"/>
      <c r="S353" s="89" t="str">
        <f t="shared" si="170"/>
        <v/>
      </c>
      <c r="T353" s="85"/>
      <c r="U353" s="89" t="str">
        <f t="shared" si="171"/>
        <v/>
      </c>
      <c r="V353" s="409" t="str">
        <f t="shared" si="172"/>
        <v/>
      </c>
      <c r="W353" s="85"/>
      <c r="X353" s="89" t="str">
        <f t="shared" si="173"/>
        <v/>
      </c>
      <c r="Y353" s="237"/>
      <c r="Z353" s="89" t="str">
        <f t="shared" si="174"/>
        <v/>
      </c>
      <c r="AA353" s="237"/>
      <c r="AB353" s="85"/>
      <c r="AC353" s="85"/>
      <c r="AD353" s="237"/>
      <c r="AE353" s="89" t="str">
        <f t="shared" si="175"/>
        <v/>
      </c>
      <c r="AF353" s="85"/>
      <c r="AG353" s="85" t="str">
        <f t="shared" si="176"/>
        <v/>
      </c>
      <c r="AH353" s="237"/>
      <c r="AI353" s="237" t="str">
        <f t="shared" si="177"/>
        <v/>
      </c>
      <c r="AJ353" s="237"/>
      <c r="AK353" s="237"/>
      <c r="AL353" s="237" t="str">
        <f t="shared" si="178"/>
        <v/>
      </c>
      <c r="AM353" s="271"/>
      <c r="AN353" s="237"/>
      <c r="AO353" s="89" t="str">
        <f t="shared" si="179"/>
        <v/>
      </c>
      <c r="AP353" s="85"/>
      <c r="AQ353" s="85"/>
      <c r="AR353" s="410"/>
      <c r="AS353" s="237"/>
      <c r="AT353" s="89" t="str">
        <f t="shared" si="180"/>
        <v/>
      </c>
      <c r="AU353" s="85"/>
      <c r="AV353" s="85"/>
      <c r="AW353" s="411"/>
      <c r="AX353" s="237"/>
      <c r="AY353" s="237" t="str">
        <f t="shared" si="181"/>
        <v/>
      </c>
      <c r="AZ353" s="237"/>
      <c r="BA353" s="89" t="str">
        <f t="shared" si="182"/>
        <v/>
      </c>
      <c r="BB353" s="85"/>
      <c r="BC353" s="237"/>
      <c r="BD353" s="89" t="str">
        <f t="shared" si="183"/>
        <v/>
      </c>
      <c r="BE353" s="85"/>
      <c r="BF353" s="237" t="str">
        <f t="shared" si="184"/>
        <v/>
      </c>
      <c r="BG353" s="85"/>
      <c r="BH353" s="85"/>
      <c r="BI353" s="85"/>
      <c r="BJ353" s="85"/>
      <c r="BK353" s="237"/>
      <c r="BL353" s="237"/>
      <c r="BM353" s="412"/>
      <c r="BN353" s="412"/>
      <c r="BO353" s="85"/>
      <c r="BP353" s="85"/>
      <c r="BQ353" s="85"/>
      <c r="BR353" s="85"/>
      <c r="BS353" s="237"/>
      <c r="BT353" s="85"/>
      <c r="BU353" s="85"/>
      <c r="BV353" s="85"/>
      <c r="BW353" s="85"/>
      <c r="BX353" s="85"/>
      <c r="BY353" s="85"/>
      <c r="BZ353" s="85" t="str">
        <f t="shared" si="185"/>
        <v/>
      </c>
      <c r="CA353" s="85"/>
      <c r="CB353" s="85"/>
      <c r="CC353" s="85" t="str">
        <f t="shared" si="186"/>
        <v/>
      </c>
      <c r="CD353" s="85"/>
      <c r="CE353" s="85" t="str">
        <f t="shared" si="187"/>
        <v/>
      </c>
      <c r="CF353" s="85"/>
      <c r="CG353" s="85" t="str">
        <f t="shared" si="188"/>
        <v/>
      </c>
      <c r="CH353" s="271"/>
      <c r="CI353" s="85" t="str">
        <f t="shared" si="189"/>
        <v/>
      </c>
      <c r="CJ353" s="85" t="str">
        <f t="shared" si="190"/>
        <v/>
      </c>
      <c r="CK353" s="85" t="str">
        <f t="shared" si="191"/>
        <v/>
      </c>
      <c r="CL353" s="85"/>
      <c r="CM353" s="85" t="str">
        <f t="shared" si="192"/>
        <v/>
      </c>
      <c r="CN353" s="238"/>
      <c r="CO353" s="238" t="s">
        <v>5304</v>
      </c>
      <c r="CP353" s="112"/>
      <c r="CQ353" s="112"/>
      <c r="CR353" s="133" t="str">
        <f t="shared" ca="1" si="193"/>
        <v/>
      </c>
      <c r="CS353" s="112"/>
      <c r="CT353" s="112"/>
      <c r="CU353" s="112"/>
      <c r="CV353" s="119"/>
    </row>
    <row r="354" spans="1:100" collapsed="1" x14ac:dyDescent="0.2">
      <c r="A354" s="237"/>
      <c r="B354" s="237"/>
      <c r="C354" s="89" t="str">
        <f t="shared" si="165"/>
        <v/>
      </c>
      <c r="D354" s="85"/>
      <c r="E354" s="85"/>
      <c r="F354" s="237"/>
      <c r="G354" s="237"/>
      <c r="H354" s="237"/>
      <c r="I354" s="237"/>
      <c r="J354" s="89" t="str">
        <f t="shared" si="166"/>
        <v/>
      </c>
      <c r="K354" s="85"/>
      <c r="L354" s="85"/>
      <c r="M354" s="85" t="str">
        <f t="shared" si="167"/>
        <v/>
      </c>
      <c r="N354" s="86"/>
      <c r="O354" s="89" t="str">
        <f t="shared" si="168"/>
        <v/>
      </c>
      <c r="P354" s="237"/>
      <c r="Q354" s="89" t="str">
        <f t="shared" si="169"/>
        <v/>
      </c>
      <c r="R354" s="237"/>
      <c r="S354" s="89" t="str">
        <f t="shared" si="170"/>
        <v/>
      </c>
      <c r="T354" s="85"/>
      <c r="U354" s="89" t="str">
        <f t="shared" si="171"/>
        <v/>
      </c>
      <c r="V354" s="409" t="str">
        <f t="shared" si="172"/>
        <v/>
      </c>
      <c r="W354" s="85"/>
      <c r="X354" s="89" t="str">
        <f t="shared" si="173"/>
        <v/>
      </c>
      <c r="Y354" s="237"/>
      <c r="Z354" s="89" t="str">
        <f t="shared" si="174"/>
        <v/>
      </c>
      <c r="AA354" s="237"/>
      <c r="AB354" s="85"/>
      <c r="AC354" s="85"/>
      <c r="AD354" s="237"/>
      <c r="AE354" s="89" t="str">
        <f t="shared" si="175"/>
        <v/>
      </c>
      <c r="AF354" s="85"/>
      <c r="AG354" s="85" t="str">
        <f t="shared" si="176"/>
        <v/>
      </c>
      <c r="AH354" s="237"/>
      <c r="AI354" s="237" t="str">
        <f t="shared" si="177"/>
        <v/>
      </c>
      <c r="AJ354" s="237"/>
      <c r="AK354" s="237"/>
      <c r="AL354" s="237" t="str">
        <f t="shared" si="178"/>
        <v/>
      </c>
      <c r="AM354" s="271"/>
      <c r="AN354" s="237"/>
      <c r="AO354" s="89" t="str">
        <f t="shared" si="179"/>
        <v/>
      </c>
      <c r="AP354" s="85"/>
      <c r="AQ354" s="85"/>
      <c r="AR354" s="410"/>
      <c r="AS354" s="237"/>
      <c r="AT354" s="89" t="str">
        <f t="shared" si="180"/>
        <v/>
      </c>
      <c r="AU354" s="85"/>
      <c r="AV354" s="85"/>
      <c r="AW354" s="411"/>
      <c r="AX354" s="237"/>
      <c r="AY354" s="237" t="str">
        <f t="shared" si="181"/>
        <v/>
      </c>
      <c r="AZ354" s="237"/>
      <c r="BA354" s="89" t="str">
        <f t="shared" si="182"/>
        <v/>
      </c>
      <c r="BB354" s="85"/>
      <c r="BC354" s="237"/>
      <c r="BD354" s="89" t="str">
        <f t="shared" si="183"/>
        <v/>
      </c>
      <c r="BE354" s="85"/>
      <c r="BF354" s="237" t="str">
        <f t="shared" si="184"/>
        <v/>
      </c>
      <c r="BG354" s="85"/>
      <c r="BH354" s="85"/>
      <c r="BI354" s="85"/>
      <c r="BJ354" s="85"/>
      <c r="BK354" s="237"/>
      <c r="BL354" s="237"/>
      <c r="BM354" s="412"/>
      <c r="BN354" s="412"/>
      <c r="BO354" s="85"/>
      <c r="BP354" s="85"/>
      <c r="BQ354" s="85"/>
      <c r="BR354" s="85"/>
      <c r="BS354" s="237"/>
      <c r="BT354" s="85"/>
      <c r="BU354" s="85"/>
      <c r="BV354" s="85"/>
      <c r="BW354" s="85"/>
      <c r="BX354" s="85"/>
      <c r="BY354" s="85"/>
      <c r="BZ354" s="85" t="str">
        <f t="shared" si="185"/>
        <v/>
      </c>
      <c r="CA354" s="85"/>
      <c r="CB354" s="85"/>
      <c r="CC354" s="85" t="str">
        <f t="shared" si="186"/>
        <v/>
      </c>
      <c r="CD354" s="85"/>
      <c r="CE354" s="85" t="str">
        <f t="shared" si="187"/>
        <v/>
      </c>
      <c r="CF354" s="85"/>
      <c r="CG354" s="85" t="str">
        <f t="shared" si="188"/>
        <v/>
      </c>
      <c r="CH354" s="271"/>
      <c r="CI354" s="85" t="str">
        <f t="shared" si="189"/>
        <v/>
      </c>
      <c r="CJ354" s="85" t="str">
        <f t="shared" si="190"/>
        <v/>
      </c>
      <c r="CK354" s="85" t="str">
        <f t="shared" si="191"/>
        <v/>
      </c>
      <c r="CL354" s="85"/>
      <c r="CM354" s="85" t="str">
        <f t="shared" si="192"/>
        <v/>
      </c>
      <c r="CN354" s="238"/>
      <c r="CO354" s="238" t="s">
        <v>5304</v>
      </c>
      <c r="CP354" s="112"/>
      <c r="CQ354" s="112"/>
      <c r="CR354" s="133" t="str">
        <f t="shared" ca="1" si="193"/>
        <v/>
      </c>
      <c r="CS354" s="112"/>
      <c r="CT354" s="112"/>
      <c r="CU354" s="112"/>
      <c r="CV354" s="119"/>
    </row>
    <row r="355" spans="1:100" collapsed="1" x14ac:dyDescent="0.2">
      <c r="A355" s="237"/>
      <c r="B355" s="237"/>
      <c r="C355" s="89" t="str">
        <f t="shared" si="165"/>
        <v/>
      </c>
      <c r="D355" s="85"/>
      <c r="E355" s="85"/>
      <c r="F355" s="237"/>
      <c r="G355" s="237"/>
      <c r="H355" s="237"/>
      <c r="I355" s="237"/>
      <c r="J355" s="89" t="str">
        <f t="shared" si="166"/>
        <v/>
      </c>
      <c r="K355" s="85"/>
      <c r="L355" s="85"/>
      <c r="M355" s="85" t="str">
        <f t="shared" si="167"/>
        <v/>
      </c>
      <c r="N355" s="86"/>
      <c r="O355" s="89" t="str">
        <f t="shared" si="168"/>
        <v/>
      </c>
      <c r="P355" s="237"/>
      <c r="Q355" s="89" t="str">
        <f t="shared" si="169"/>
        <v/>
      </c>
      <c r="R355" s="237"/>
      <c r="S355" s="89" t="str">
        <f t="shared" si="170"/>
        <v/>
      </c>
      <c r="T355" s="85"/>
      <c r="U355" s="89" t="str">
        <f t="shared" si="171"/>
        <v/>
      </c>
      <c r="V355" s="409" t="str">
        <f t="shared" si="172"/>
        <v/>
      </c>
      <c r="W355" s="85"/>
      <c r="X355" s="89" t="str">
        <f t="shared" si="173"/>
        <v/>
      </c>
      <c r="Y355" s="237"/>
      <c r="Z355" s="89" t="str">
        <f t="shared" si="174"/>
        <v/>
      </c>
      <c r="AA355" s="237"/>
      <c r="AB355" s="85"/>
      <c r="AC355" s="85"/>
      <c r="AD355" s="237"/>
      <c r="AE355" s="89" t="str">
        <f t="shared" si="175"/>
        <v/>
      </c>
      <c r="AF355" s="85"/>
      <c r="AG355" s="85" t="str">
        <f t="shared" si="176"/>
        <v/>
      </c>
      <c r="AH355" s="237"/>
      <c r="AI355" s="237" t="str">
        <f t="shared" si="177"/>
        <v/>
      </c>
      <c r="AJ355" s="237"/>
      <c r="AK355" s="237"/>
      <c r="AL355" s="237" t="str">
        <f t="shared" si="178"/>
        <v/>
      </c>
      <c r="AM355" s="271"/>
      <c r="AN355" s="237"/>
      <c r="AO355" s="89" t="str">
        <f t="shared" si="179"/>
        <v/>
      </c>
      <c r="AP355" s="85"/>
      <c r="AQ355" s="85"/>
      <c r="AR355" s="410"/>
      <c r="AS355" s="237"/>
      <c r="AT355" s="89" t="str">
        <f t="shared" si="180"/>
        <v/>
      </c>
      <c r="AU355" s="85"/>
      <c r="AV355" s="85"/>
      <c r="AW355" s="411"/>
      <c r="AX355" s="237"/>
      <c r="AY355" s="237" t="str">
        <f t="shared" si="181"/>
        <v/>
      </c>
      <c r="AZ355" s="237"/>
      <c r="BA355" s="89" t="str">
        <f t="shared" si="182"/>
        <v/>
      </c>
      <c r="BB355" s="85"/>
      <c r="BC355" s="237"/>
      <c r="BD355" s="89" t="str">
        <f t="shared" si="183"/>
        <v/>
      </c>
      <c r="BE355" s="85"/>
      <c r="BF355" s="237" t="str">
        <f t="shared" si="184"/>
        <v/>
      </c>
      <c r="BG355" s="85"/>
      <c r="BH355" s="85"/>
      <c r="BI355" s="85"/>
      <c r="BJ355" s="85"/>
      <c r="BK355" s="237"/>
      <c r="BL355" s="237"/>
      <c r="BM355" s="412"/>
      <c r="BN355" s="412"/>
      <c r="BO355" s="85"/>
      <c r="BP355" s="85"/>
      <c r="BQ355" s="85"/>
      <c r="BR355" s="85"/>
      <c r="BS355" s="237"/>
      <c r="BT355" s="85"/>
      <c r="BU355" s="85"/>
      <c r="BV355" s="85"/>
      <c r="BW355" s="85"/>
      <c r="BX355" s="85"/>
      <c r="BY355" s="85"/>
      <c r="BZ355" s="85" t="str">
        <f t="shared" si="185"/>
        <v/>
      </c>
      <c r="CA355" s="85"/>
      <c r="CB355" s="85"/>
      <c r="CC355" s="85" t="str">
        <f t="shared" si="186"/>
        <v/>
      </c>
      <c r="CD355" s="85"/>
      <c r="CE355" s="85" t="str">
        <f t="shared" si="187"/>
        <v/>
      </c>
      <c r="CF355" s="85"/>
      <c r="CG355" s="85" t="str">
        <f t="shared" si="188"/>
        <v/>
      </c>
      <c r="CH355" s="271"/>
      <c r="CI355" s="85" t="str">
        <f t="shared" si="189"/>
        <v/>
      </c>
      <c r="CJ355" s="85" t="str">
        <f t="shared" si="190"/>
        <v/>
      </c>
      <c r="CK355" s="85" t="str">
        <f t="shared" si="191"/>
        <v/>
      </c>
      <c r="CL355" s="85"/>
      <c r="CM355" s="85" t="str">
        <f t="shared" si="192"/>
        <v/>
      </c>
      <c r="CN355" s="238"/>
      <c r="CO355" s="238" t="s">
        <v>5304</v>
      </c>
      <c r="CP355" s="112"/>
      <c r="CQ355" s="112"/>
      <c r="CR355" s="133" t="str">
        <f t="shared" ca="1" si="193"/>
        <v/>
      </c>
      <c r="CS355" s="112"/>
      <c r="CT355" s="112"/>
      <c r="CU355" s="112"/>
      <c r="CV355" s="119"/>
    </row>
    <row r="356" spans="1:100" collapsed="1" x14ac:dyDescent="0.2">
      <c r="A356" s="237"/>
      <c r="B356" s="237"/>
      <c r="C356" s="89" t="str">
        <f t="shared" si="165"/>
        <v/>
      </c>
      <c r="D356" s="85"/>
      <c r="E356" s="85"/>
      <c r="F356" s="237"/>
      <c r="G356" s="237"/>
      <c r="H356" s="237"/>
      <c r="I356" s="237"/>
      <c r="J356" s="89" t="str">
        <f t="shared" si="166"/>
        <v/>
      </c>
      <c r="K356" s="85"/>
      <c r="L356" s="85"/>
      <c r="M356" s="85" t="str">
        <f t="shared" si="167"/>
        <v/>
      </c>
      <c r="N356" s="86"/>
      <c r="O356" s="89" t="str">
        <f t="shared" si="168"/>
        <v/>
      </c>
      <c r="P356" s="237"/>
      <c r="Q356" s="89" t="str">
        <f t="shared" si="169"/>
        <v/>
      </c>
      <c r="R356" s="237"/>
      <c r="S356" s="89" t="str">
        <f t="shared" si="170"/>
        <v/>
      </c>
      <c r="T356" s="85"/>
      <c r="U356" s="89" t="str">
        <f t="shared" si="171"/>
        <v/>
      </c>
      <c r="V356" s="409" t="str">
        <f t="shared" si="172"/>
        <v/>
      </c>
      <c r="W356" s="85"/>
      <c r="X356" s="89" t="str">
        <f t="shared" si="173"/>
        <v/>
      </c>
      <c r="Y356" s="237"/>
      <c r="Z356" s="89" t="str">
        <f t="shared" si="174"/>
        <v/>
      </c>
      <c r="AA356" s="237"/>
      <c r="AB356" s="85"/>
      <c r="AC356" s="85"/>
      <c r="AD356" s="237"/>
      <c r="AE356" s="89" t="str">
        <f t="shared" si="175"/>
        <v/>
      </c>
      <c r="AF356" s="85"/>
      <c r="AG356" s="85" t="str">
        <f t="shared" si="176"/>
        <v/>
      </c>
      <c r="AH356" s="237"/>
      <c r="AI356" s="237" t="str">
        <f t="shared" si="177"/>
        <v/>
      </c>
      <c r="AJ356" s="237"/>
      <c r="AK356" s="237"/>
      <c r="AL356" s="237" t="str">
        <f t="shared" si="178"/>
        <v/>
      </c>
      <c r="AM356" s="271"/>
      <c r="AN356" s="237"/>
      <c r="AO356" s="89" t="str">
        <f t="shared" si="179"/>
        <v/>
      </c>
      <c r="AP356" s="85"/>
      <c r="AQ356" s="85"/>
      <c r="AR356" s="410"/>
      <c r="AS356" s="237"/>
      <c r="AT356" s="89" t="str">
        <f t="shared" si="180"/>
        <v/>
      </c>
      <c r="AU356" s="85"/>
      <c r="AV356" s="85"/>
      <c r="AW356" s="411"/>
      <c r="AX356" s="237"/>
      <c r="AY356" s="237" t="str">
        <f t="shared" si="181"/>
        <v/>
      </c>
      <c r="AZ356" s="237"/>
      <c r="BA356" s="89" t="str">
        <f t="shared" si="182"/>
        <v/>
      </c>
      <c r="BB356" s="85"/>
      <c r="BC356" s="237"/>
      <c r="BD356" s="89" t="str">
        <f t="shared" si="183"/>
        <v/>
      </c>
      <c r="BE356" s="85"/>
      <c r="BF356" s="237" t="str">
        <f t="shared" si="184"/>
        <v/>
      </c>
      <c r="BG356" s="85"/>
      <c r="BH356" s="85"/>
      <c r="BI356" s="85"/>
      <c r="BJ356" s="85"/>
      <c r="BK356" s="237"/>
      <c r="BL356" s="237"/>
      <c r="BM356" s="412"/>
      <c r="BN356" s="412"/>
      <c r="BO356" s="85"/>
      <c r="BP356" s="85"/>
      <c r="BQ356" s="85"/>
      <c r="BR356" s="85"/>
      <c r="BS356" s="237"/>
      <c r="BT356" s="85"/>
      <c r="BU356" s="85"/>
      <c r="BV356" s="85"/>
      <c r="BW356" s="85"/>
      <c r="BX356" s="85"/>
      <c r="BY356" s="85"/>
      <c r="BZ356" s="85" t="str">
        <f t="shared" si="185"/>
        <v/>
      </c>
      <c r="CA356" s="85"/>
      <c r="CB356" s="85"/>
      <c r="CC356" s="85" t="str">
        <f t="shared" si="186"/>
        <v/>
      </c>
      <c r="CD356" s="85"/>
      <c r="CE356" s="85" t="str">
        <f t="shared" si="187"/>
        <v/>
      </c>
      <c r="CF356" s="85"/>
      <c r="CG356" s="85" t="str">
        <f t="shared" si="188"/>
        <v/>
      </c>
      <c r="CH356" s="271"/>
      <c r="CI356" s="85" t="str">
        <f t="shared" si="189"/>
        <v/>
      </c>
      <c r="CJ356" s="85" t="str">
        <f t="shared" si="190"/>
        <v/>
      </c>
      <c r="CK356" s="85" t="str">
        <f t="shared" si="191"/>
        <v/>
      </c>
      <c r="CL356" s="85"/>
      <c r="CM356" s="85" t="str">
        <f t="shared" si="192"/>
        <v/>
      </c>
      <c r="CN356" s="238"/>
      <c r="CO356" s="238" t="s">
        <v>5304</v>
      </c>
      <c r="CP356" s="112"/>
      <c r="CQ356" s="112"/>
      <c r="CR356" s="133" t="str">
        <f t="shared" ca="1" si="193"/>
        <v/>
      </c>
      <c r="CS356" s="112"/>
      <c r="CT356" s="112"/>
      <c r="CU356" s="112"/>
      <c r="CV356" s="119"/>
    </row>
    <row r="357" spans="1:100" collapsed="1" x14ac:dyDescent="0.2">
      <c r="A357" s="237"/>
      <c r="B357" s="237"/>
      <c r="C357" s="89" t="str">
        <f t="shared" si="165"/>
        <v/>
      </c>
      <c r="D357" s="85"/>
      <c r="E357" s="85"/>
      <c r="F357" s="237"/>
      <c r="G357" s="237"/>
      <c r="H357" s="237"/>
      <c r="I357" s="237"/>
      <c r="J357" s="89" t="str">
        <f t="shared" si="166"/>
        <v/>
      </c>
      <c r="K357" s="85"/>
      <c r="L357" s="85"/>
      <c r="M357" s="85" t="str">
        <f t="shared" si="167"/>
        <v/>
      </c>
      <c r="N357" s="86"/>
      <c r="O357" s="89" t="str">
        <f t="shared" si="168"/>
        <v/>
      </c>
      <c r="P357" s="237"/>
      <c r="Q357" s="89" t="str">
        <f t="shared" si="169"/>
        <v/>
      </c>
      <c r="R357" s="237"/>
      <c r="S357" s="89" t="str">
        <f t="shared" si="170"/>
        <v/>
      </c>
      <c r="T357" s="85"/>
      <c r="U357" s="89" t="str">
        <f t="shared" si="171"/>
        <v/>
      </c>
      <c r="V357" s="409" t="str">
        <f t="shared" si="172"/>
        <v/>
      </c>
      <c r="W357" s="85"/>
      <c r="X357" s="89" t="str">
        <f t="shared" si="173"/>
        <v/>
      </c>
      <c r="Y357" s="237"/>
      <c r="Z357" s="89" t="str">
        <f t="shared" si="174"/>
        <v/>
      </c>
      <c r="AA357" s="237"/>
      <c r="AB357" s="85"/>
      <c r="AC357" s="85"/>
      <c r="AD357" s="237"/>
      <c r="AE357" s="89" t="str">
        <f t="shared" si="175"/>
        <v/>
      </c>
      <c r="AF357" s="85"/>
      <c r="AG357" s="85" t="str">
        <f t="shared" si="176"/>
        <v/>
      </c>
      <c r="AH357" s="237"/>
      <c r="AI357" s="237" t="str">
        <f t="shared" si="177"/>
        <v/>
      </c>
      <c r="AJ357" s="237"/>
      <c r="AK357" s="237"/>
      <c r="AL357" s="237" t="str">
        <f t="shared" si="178"/>
        <v/>
      </c>
      <c r="AM357" s="271"/>
      <c r="AN357" s="237"/>
      <c r="AO357" s="89" t="str">
        <f t="shared" si="179"/>
        <v/>
      </c>
      <c r="AP357" s="85"/>
      <c r="AQ357" s="85"/>
      <c r="AR357" s="410"/>
      <c r="AS357" s="237"/>
      <c r="AT357" s="89" t="str">
        <f t="shared" si="180"/>
        <v/>
      </c>
      <c r="AU357" s="85"/>
      <c r="AV357" s="85"/>
      <c r="AW357" s="411"/>
      <c r="AX357" s="237"/>
      <c r="AY357" s="237" t="str">
        <f t="shared" si="181"/>
        <v/>
      </c>
      <c r="AZ357" s="237"/>
      <c r="BA357" s="89" t="str">
        <f t="shared" si="182"/>
        <v/>
      </c>
      <c r="BB357" s="85"/>
      <c r="BC357" s="237"/>
      <c r="BD357" s="89" t="str">
        <f t="shared" si="183"/>
        <v/>
      </c>
      <c r="BE357" s="85"/>
      <c r="BF357" s="237" t="str">
        <f t="shared" si="184"/>
        <v/>
      </c>
      <c r="BG357" s="85"/>
      <c r="BH357" s="85"/>
      <c r="BI357" s="85"/>
      <c r="BJ357" s="85"/>
      <c r="BK357" s="237"/>
      <c r="BL357" s="237"/>
      <c r="BM357" s="412"/>
      <c r="BN357" s="412"/>
      <c r="BO357" s="85"/>
      <c r="BP357" s="85"/>
      <c r="BQ357" s="85"/>
      <c r="BR357" s="85"/>
      <c r="BS357" s="237"/>
      <c r="BT357" s="85"/>
      <c r="BU357" s="85"/>
      <c r="BV357" s="85"/>
      <c r="BW357" s="85"/>
      <c r="BX357" s="85"/>
      <c r="BY357" s="85"/>
      <c r="BZ357" s="85" t="str">
        <f t="shared" si="185"/>
        <v/>
      </c>
      <c r="CA357" s="85"/>
      <c r="CB357" s="85"/>
      <c r="CC357" s="85" t="str">
        <f t="shared" si="186"/>
        <v/>
      </c>
      <c r="CD357" s="85"/>
      <c r="CE357" s="85" t="str">
        <f t="shared" si="187"/>
        <v/>
      </c>
      <c r="CF357" s="85"/>
      <c r="CG357" s="85" t="str">
        <f t="shared" si="188"/>
        <v/>
      </c>
      <c r="CH357" s="271"/>
      <c r="CI357" s="85" t="str">
        <f t="shared" si="189"/>
        <v/>
      </c>
      <c r="CJ357" s="85" t="str">
        <f t="shared" si="190"/>
        <v/>
      </c>
      <c r="CK357" s="85" t="str">
        <f t="shared" si="191"/>
        <v/>
      </c>
      <c r="CL357" s="85"/>
      <c r="CM357" s="85" t="str">
        <f t="shared" si="192"/>
        <v/>
      </c>
      <c r="CN357" s="238"/>
      <c r="CO357" s="238" t="s">
        <v>5304</v>
      </c>
      <c r="CP357" s="112"/>
      <c r="CQ357" s="112"/>
      <c r="CR357" s="133" t="str">
        <f t="shared" ca="1" si="193"/>
        <v/>
      </c>
      <c r="CS357" s="112"/>
      <c r="CT357" s="112"/>
      <c r="CU357" s="112"/>
      <c r="CV357" s="119"/>
    </row>
    <row r="358" spans="1:100" collapsed="1" x14ac:dyDescent="0.2">
      <c r="A358" s="237"/>
      <c r="B358" s="237"/>
      <c r="C358" s="89" t="str">
        <f t="shared" si="165"/>
        <v/>
      </c>
      <c r="D358" s="85"/>
      <c r="E358" s="85"/>
      <c r="F358" s="237"/>
      <c r="G358" s="237"/>
      <c r="H358" s="237"/>
      <c r="I358" s="237"/>
      <c r="J358" s="89" t="str">
        <f t="shared" si="166"/>
        <v/>
      </c>
      <c r="K358" s="85"/>
      <c r="L358" s="85"/>
      <c r="M358" s="85" t="str">
        <f t="shared" si="167"/>
        <v/>
      </c>
      <c r="N358" s="86"/>
      <c r="O358" s="89" t="str">
        <f t="shared" si="168"/>
        <v/>
      </c>
      <c r="P358" s="237"/>
      <c r="Q358" s="89" t="str">
        <f t="shared" si="169"/>
        <v/>
      </c>
      <c r="R358" s="237"/>
      <c r="S358" s="89" t="str">
        <f t="shared" si="170"/>
        <v/>
      </c>
      <c r="T358" s="85"/>
      <c r="U358" s="89" t="str">
        <f t="shared" si="171"/>
        <v/>
      </c>
      <c r="V358" s="409" t="str">
        <f t="shared" si="172"/>
        <v/>
      </c>
      <c r="W358" s="85"/>
      <c r="X358" s="89" t="str">
        <f t="shared" si="173"/>
        <v/>
      </c>
      <c r="Y358" s="237"/>
      <c r="Z358" s="89" t="str">
        <f t="shared" si="174"/>
        <v/>
      </c>
      <c r="AA358" s="237"/>
      <c r="AB358" s="85"/>
      <c r="AC358" s="85"/>
      <c r="AD358" s="237"/>
      <c r="AE358" s="89" t="str">
        <f t="shared" si="175"/>
        <v/>
      </c>
      <c r="AF358" s="85"/>
      <c r="AG358" s="85" t="str">
        <f t="shared" si="176"/>
        <v/>
      </c>
      <c r="AH358" s="237"/>
      <c r="AI358" s="237" t="str">
        <f t="shared" si="177"/>
        <v/>
      </c>
      <c r="AJ358" s="237"/>
      <c r="AK358" s="237"/>
      <c r="AL358" s="237" t="str">
        <f t="shared" si="178"/>
        <v/>
      </c>
      <c r="AM358" s="271"/>
      <c r="AN358" s="237"/>
      <c r="AO358" s="89" t="str">
        <f t="shared" si="179"/>
        <v/>
      </c>
      <c r="AP358" s="85"/>
      <c r="AQ358" s="85"/>
      <c r="AR358" s="410"/>
      <c r="AS358" s="237"/>
      <c r="AT358" s="89" t="str">
        <f t="shared" si="180"/>
        <v/>
      </c>
      <c r="AU358" s="85"/>
      <c r="AV358" s="85"/>
      <c r="AW358" s="411"/>
      <c r="AX358" s="237"/>
      <c r="AY358" s="237" t="str">
        <f t="shared" si="181"/>
        <v/>
      </c>
      <c r="AZ358" s="237"/>
      <c r="BA358" s="89" t="str">
        <f t="shared" si="182"/>
        <v/>
      </c>
      <c r="BB358" s="85"/>
      <c r="BC358" s="237"/>
      <c r="BD358" s="89" t="str">
        <f t="shared" si="183"/>
        <v/>
      </c>
      <c r="BE358" s="85"/>
      <c r="BF358" s="237" t="str">
        <f t="shared" si="184"/>
        <v/>
      </c>
      <c r="BG358" s="85"/>
      <c r="BH358" s="85"/>
      <c r="BI358" s="85"/>
      <c r="BJ358" s="85"/>
      <c r="BK358" s="237"/>
      <c r="BL358" s="237"/>
      <c r="BM358" s="412"/>
      <c r="BN358" s="412"/>
      <c r="BO358" s="85"/>
      <c r="BP358" s="85"/>
      <c r="BQ358" s="85"/>
      <c r="BR358" s="85"/>
      <c r="BS358" s="237"/>
      <c r="BT358" s="85"/>
      <c r="BU358" s="85"/>
      <c r="BV358" s="85"/>
      <c r="BW358" s="85"/>
      <c r="BX358" s="85"/>
      <c r="BY358" s="85"/>
      <c r="BZ358" s="85" t="str">
        <f t="shared" si="185"/>
        <v/>
      </c>
      <c r="CA358" s="85"/>
      <c r="CB358" s="85"/>
      <c r="CC358" s="85" t="str">
        <f t="shared" si="186"/>
        <v/>
      </c>
      <c r="CD358" s="85"/>
      <c r="CE358" s="85" t="str">
        <f t="shared" si="187"/>
        <v/>
      </c>
      <c r="CF358" s="85"/>
      <c r="CG358" s="85" t="str">
        <f t="shared" si="188"/>
        <v/>
      </c>
      <c r="CH358" s="271"/>
      <c r="CI358" s="85" t="str">
        <f t="shared" si="189"/>
        <v/>
      </c>
      <c r="CJ358" s="85" t="str">
        <f t="shared" si="190"/>
        <v/>
      </c>
      <c r="CK358" s="85" t="str">
        <f t="shared" si="191"/>
        <v/>
      </c>
      <c r="CL358" s="85"/>
      <c r="CM358" s="85" t="str">
        <f t="shared" si="192"/>
        <v/>
      </c>
      <c r="CN358" s="238"/>
      <c r="CO358" s="238" t="s">
        <v>5304</v>
      </c>
      <c r="CP358" s="112"/>
      <c r="CQ358" s="112"/>
      <c r="CR358" s="133" t="str">
        <f t="shared" ca="1" si="193"/>
        <v/>
      </c>
      <c r="CS358" s="112"/>
      <c r="CT358" s="112"/>
      <c r="CU358" s="112"/>
      <c r="CV358" s="119"/>
    </row>
    <row r="359" spans="1:100" collapsed="1" x14ac:dyDescent="0.2">
      <c r="A359" s="237"/>
      <c r="B359" s="237"/>
      <c r="C359" s="89" t="str">
        <f t="shared" si="165"/>
        <v/>
      </c>
      <c r="D359" s="85"/>
      <c r="E359" s="85"/>
      <c r="F359" s="237"/>
      <c r="G359" s="237"/>
      <c r="H359" s="237"/>
      <c r="I359" s="237"/>
      <c r="J359" s="89" t="str">
        <f t="shared" si="166"/>
        <v/>
      </c>
      <c r="K359" s="85"/>
      <c r="L359" s="85"/>
      <c r="M359" s="85" t="str">
        <f t="shared" si="167"/>
        <v/>
      </c>
      <c r="N359" s="86"/>
      <c r="O359" s="89" t="str">
        <f t="shared" si="168"/>
        <v/>
      </c>
      <c r="P359" s="237"/>
      <c r="Q359" s="89" t="str">
        <f t="shared" si="169"/>
        <v/>
      </c>
      <c r="R359" s="237"/>
      <c r="S359" s="89" t="str">
        <f t="shared" si="170"/>
        <v/>
      </c>
      <c r="T359" s="85"/>
      <c r="U359" s="89" t="str">
        <f t="shared" si="171"/>
        <v/>
      </c>
      <c r="V359" s="409" t="str">
        <f t="shared" si="172"/>
        <v/>
      </c>
      <c r="W359" s="85"/>
      <c r="X359" s="89" t="str">
        <f t="shared" si="173"/>
        <v/>
      </c>
      <c r="Y359" s="237"/>
      <c r="Z359" s="89" t="str">
        <f t="shared" si="174"/>
        <v/>
      </c>
      <c r="AA359" s="237"/>
      <c r="AB359" s="85"/>
      <c r="AC359" s="85"/>
      <c r="AD359" s="237"/>
      <c r="AE359" s="89" t="str">
        <f t="shared" si="175"/>
        <v/>
      </c>
      <c r="AF359" s="85"/>
      <c r="AG359" s="85" t="str">
        <f t="shared" si="176"/>
        <v/>
      </c>
      <c r="AH359" s="237"/>
      <c r="AI359" s="237" t="str">
        <f t="shared" si="177"/>
        <v/>
      </c>
      <c r="AJ359" s="237"/>
      <c r="AK359" s="237"/>
      <c r="AL359" s="237" t="str">
        <f t="shared" si="178"/>
        <v/>
      </c>
      <c r="AM359" s="271"/>
      <c r="AN359" s="237"/>
      <c r="AO359" s="89" t="str">
        <f t="shared" si="179"/>
        <v/>
      </c>
      <c r="AP359" s="85"/>
      <c r="AQ359" s="85"/>
      <c r="AR359" s="410"/>
      <c r="AS359" s="237"/>
      <c r="AT359" s="89" t="str">
        <f t="shared" si="180"/>
        <v/>
      </c>
      <c r="AU359" s="85"/>
      <c r="AV359" s="85"/>
      <c r="AW359" s="411"/>
      <c r="AX359" s="237"/>
      <c r="AY359" s="237" t="str">
        <f t="shared" si="181"/>
        <v/>
      </c>
      <c r="AZ359" s="237"/>
      <c r="BA359" s="89" t="str">
        <f t="shared" si="182"/>
        <v/>
      </c>
      <c r="BB359" s="85"/>
      <c r="BC359" s="237"/>
      <c r="BD359" s="89" t="str">
        <f t="shared" si="183"/>
        <v/>
      </c>
      <c r="BE359" s="85"/>
      <c r="BF359" s="237" t="str">
        <f t="shared" si="184"/>
        <v/>
      </c>
      <c r="BG359" s="85"/>
      <c r="BH359" s="85"/>
      <c r="BI359" s="85"/>
      <c r="BJ359" s="85"/>
      <c r="BK359" s="237"/>
      <c r="BL359" s="237"/>
      <c r="BM359" s="412"/>
      <c r="BN359" s="412"/>
      <c r="BO359" s="85"/>
      <c r="BP359" s="85"/>
      <c r="BQ359" s="85"/>
      <c r="BR359" s="85"/>
      <c r="BS359" s="237"/>
      <c r="BT359" s="85"/>
      <c r="BU359" s="85"/>
      <c r="BV359" s="85"/>
      <c r="BW359" s="85"/>
      <c r="BX359" s="85"/>
      <c r="BY359" s="85"/>
      <c r="BZ359" s="85" t="str">
        <f t="shared" si="185"/>
        <v/>
      </c>
      <c r="CA359" s="85"/>
      <c r="CB359" s="85"/>
      <c r="CC359" s="85" t="str">
        <f t="shared" si="186"/>
        <v/>
      </c>
      <c r="CD359" s="85"/>
      <c r="CE359" s="85" t="str">
        <f t="shared" si="187"/>
        <v/>
      </c>
      <c r="CF359" s="85"/>
      <c r="CG359" s="85" t="str">
        <f t="shared" si="188"/>
        <v/>
      </c>
      <c r="CH359" s="271"/>
      <c r="CI359" s="85" t="str">
        <f t="shared" si="189"/>
        <v/>
      </c>
      <c r="CJ359" s="85" t="str">
        <f t="shared" si="190"/>
        <v/>
      </c>
      <c r="CK359" s="85" t="str">
        <f t="shared" si="191"/>
        <v/>
      </c>
      <c r="CL359" s="85"/>
      <c r="CM359" s="85" t="str">
        <f t="shared" si="192"/>
        <v/>
      </c>
      <c r="CN359" s="238"/>
      <c r="CO359" s="238" t="s">
        <v>5304</v>
      </c>
      <c r="CP359" s="112"/>
      <c r="CQ359" s="112"/>
      <c r="CR359" s="133" t="str">
        <f t="shared" ca="1" si="193"/>
        <v/>
      </c>
      <c r="CS359" s="112"/>
      <c r="CT359" s="112"/>
      <c r="CU359" s="112"/>
      <c r="CV359" s="119"/>
    </row>
    <row r="360" spans="1:100" collapsed="1" x14ac:dyDescent="0.2">
      <c r="A360" s="237"/>
      <c r="B360" s="237"/>
      <c r="C360" s="89" t="str">
        <f t="shared" si="165"/>
        <v/>
      </c>
      <c r="D360" s="85"/>
      <c r="E360" s="85"/>
      <c r="F360" s="237"/>
      <c r="G360" s="237"/>
      <c r="H360" s="237"/>
      <c r="I360" s="237"/>
      <c r="J360" s="89" t="str">
        <f t="shared" si="166"/>
        <v/>
      </c>
      <c r="K360" s="85"/>
      <c r="L360" s="85"/>
      <c r="M360" s="85" t="str">
        <f t="shared" si="167"/>
        <v/>
      </c>
      <c r="N360" s="86"/>
      <c r="O360" s="89" t="str">
        <f t="shared" si="168"/>
        <v/>
      </c>
      <c r="P360" s="237"/>
      <c r="Q360" s="89" t="str">
        <f t="shared" si="169"/>
        <v/>
      </c>
      <c r="R360" s="237"/>
      <c r="S360" s="89" t="str">
        <f t="shared" si="170"/>
        <v/>
      </c>
      <c r="T360" s="85"/>
      <c r="U360" s="89" t="str">
        <f t="shared" si="171"/>
        <v/>
      </c>
      <c r="V360" s="409" t="str">
        <f t="shared" si="172"/>
        <v/>
      </c>
      <c r="W360" s="85"/>
      <c r="X360" s="89" t="str">
        <f t="shared" si="173"/>
        <v/>
      </c>
      <c r="Y360" s="237"/>
      <c r="Z360" s="89" t="str">
        <f t="shared" si="174"/>
        <v/>
      </c>
      <c r="AA360" s="237"/>
      <c r="AB360" s="85"/>
      <c r="AC360" s="85"/>
      <c r="AD360" s="237"/>
      <c r="AE360" s="89" t="str">
        <f t="shared" si="175"/>
        <v/>
      </c>
      <c r="AF360" s="85"/>
      <c r="AG360" s="85" t="str">
        <f t="shared" si="176"/>
        <v/>
      </c>
      <c r="AH360" s="237"/>
      <c r="AI360" s="237" t="str">
        <f t="shared" si="177"/>
        <v/>
      </c>
      <c r="AJ360" s="237"/>
      <c r="AK360" s="237"/>
      <c r="AL360" s="237" t="str">
        <f t="shared" si="178"/>
        <v/>
      </c>
      <c r="AM360" s="271"/>
      <c r="AN360" s="237"/>
      <c r="AO360" s="89" t="str">
        <f t="shared" si="179"/>
        <v/>
      </c>
      <c r="AP360" s="85"/>
      <c r="AQ360" s="85"/>
      <c r="AR360" s="410"/>
      <c r="AS360" s="237"/>
      <c r="AT360" s="89" t="str">
        <f t="shared" si="180"/>
        <v/>
      </c>
      <c r="AU360" s="85"/>
      <c r="AV360" s="85"/>
      <c r="AW360" s="411"/>
      <c r="AX360" s="237"/>
      <c r="AY360" s="237" t="str">
        <f t="shared" si="181"/>
        <v/>
      </c>
      <c r="AZ360" s="237"/>
      <c r="BA360" s="89" t="str">
        <f t="shared" si="182"/>
        <v/>
      </c>
      <c r="BB360" s="85"/>
      <c r="BC360" s="237"/>
      <c r="BD360" s="89" t="str">
        <f t="shared" si="183"/>
        <v/>
      </c>
      <c r="BE360" s="85"/>
      <c r="BF360" s="237" t="str">
        <f t="shared" si="184"/>
        <v/>
      </c>
      <c r="BG360" s="85"/>
      <c r="BH360" s="85"/>
      <c r="BI360" s="85"/>
      <c r="BJ360" s="85"/>
      <c r="BK360" s="237"/>
      <c r="BL360" s="237"/>
      <c r="BM360" s="412"/>
      <c r="BN360" s="412"/>
      <c r="BO360" s="85"/>
      <c r="BP360" s="85"/>
      <c r="BQ360" s="85"/>
      <c r="BR360" s="85"/>
      <c r="BS360" s="237"/>
      <c r="BT360" s="85"/>
      <c r="BU360" s="85"/>
      <c r="BV360" s="85"/>
      <c r="BW360" s="85"/>
      <c r="BX360" s="85"/>
      <c r="BY360" s="85"/>
      <c r="BZ360" s="85" t="str">
        <f t="shared" si="185"/>
        <v/>
      </c>
      <c r="CA360" s="85"/>
      <c r="CB360" s="85"/>
      <c r="CC360" s="85" t="str">
        <f t="shared" si="186"/>
        <v/>
      </c>
      <c r="CD360" s="85"/>
      <c r="CE360" s="85" t="str">
        <f t="shared" si="187"/>
        <v/>
      </c>
      <c r="CF360" s="85"/>
      <c r="CG360" s="85" t="str">
        <f t="shared" si="188"/>
        <v/>
      </c>
      <c r="CH360" s="271"/>
      <c r="CI360" s="85" t="str">
        <f t="shared" si="189"/>
        <v/>
      </c>
      <c r="CJ360" s="85" t="str">
        <f t="shared" si="190"/>
        <v/>
      </c>
      <c r="CK360" s="85" t="str">
        <f t="shared" si="191"/>
        <v/>
      </c>
      <c r="CL360" s="85"/>
      <c r="CM360" s="85" t="str">
        <f t="shared" si="192"/>
        <v/>
      </c>
      <c r="CN360" s="238"/>
      <c r="CO360" s="238" t="s">
        <v>5304</v>
      </c>
      <c r="CP360" s="112"/>
      <c r="CQ360" s="112"/>
      <c r="CR360" s="133" t="str">
        <f t="shared" ca="1" si="193"/>
        <v/>
      </c>
      <c r="CS360" s="112"/>
      <c r="CT360" s="112"/>
      <c r="CU360" s="112"/>
      <c r="CV360" s="119"/>
    </row>
    <row r="361" spans="1:100" collapsed="1" x14ac:dyDescent="0.2">
      <c r="A361" s="237"/>
      <c r="B361" s="237"/>
      <c r="C361" s="89" t="str">
        <f t="shared" si="165"/>
        <v/>
      </c>
      <c r="D361" s="85"/>
      <c r="E361" s="85"/>
      <c r="F361" s="237"/>
      <c r="G361" s="237"/>
      <c r="H361" s="237"/>
      <c r="I361" s="237"/>
      <c r="J361" s="89" t="str">
        <f t="shared" si="166"/>
        <v/>
      </c>
      <c r="K361" s="85"/>
      <c r="L361" s="85"/>
      <c r="M361" s="85" t="str">
        <f t="shared" si="167"/>
        <v/>
      </c>
      <c r="N361" s="86"/>
      <c r="O361" s="89" t="str">
        <f t="shared" si="168"/>
        <v/>
      </c>
      <c r="P361" s="237"/>
      <c r="Q361" s="89" t="str">
        <f t="shared" si="169"/>
        <v/>
      </c>
      <c r="R361" s="237"/>
      <c r="S361" s="89" t="str">
        <f t="shared" si="170"/>
        <v/>
      </c>
      <c r="T361" s="85"/>
      <c r="U361" s="89" t="str">
        <f t="shared" si="171"/>
        <v/>
      </c>
      <c r="V361" s="409" t="str">
        <f t="shared" si="172"/>
        <v/>
      </c>
      <c r="W361" s="85"/>
      <c r="X361" s="89" t="str">
        <f t="shared" si="173"/>
        <v/>
      </c>
      <c r="Y361" s="237"/>
      <c r="Z361" s="89" t="str">
        <f t="shared" si="174"/>
        <v/>
      </c>
      <c r="AA361" s="237"/>
      <c r="AB361" s="85"/>
      <c r="AC361" s="85"/>
      <c r="AD361" s="237"/>
      <c r="AE361" s="89" t="str">
        <f t="shared" si="175"/>
        <v/>
      </c>
      <c r="AF361" s="85"/>
      <c r="AG361" s="85" t="str">
        <f t="shared" si="176"/>
        <v/>
      </c>
      <c r="AH361" s="237"/>
      <c r="AI361" s="237" t="str">
        <f t="shared" si="177"/>
        <v/>
      </c>
      <c r="AJ361" s="237"/>
      <c r="AK361" s="237"/>
      <c r="AL361" s="237" t="str">
        <f t="shared" si="178"/>
        <v/>
      </c>
      <c r="AM361" s="271"/>
      <c r="AN361" s="237"/>
      <c r="AO361" s="89" t="str">
        <f t="shared" si="179"/>
        <v/>
      </c>
      <c r="AP361" s="85"/>
      <c r="AQ361" s="85"/>
      <c r="AR361" s="410"/>
      <c r="AS361" s="237"/>
      <c r="AT361" s="89" t="str">
        <f t="shared" si="180"/>
        <v/>
      </c>
      <c r="AU361" s="85"/>
      <c r="AV361" s="85"/>
      <c r="AW361" s="411"/>
      <c r="AX361" s="237"/>
      <c r="AY361" s="237" t="str">
        <f t="shared" si="181"/>
        <v/>
      </c>
      <c r="AZ361" s="237"/>
      <c r="BA361" s="89" t="str">
        <f t="shared" si="182"/>
        <v/>
      </c>
      <c r="BB361" s="85"/>
      <c r="BC361" s="237"/>
      <c r="BD361" s="89" t="str">
        <f t="shared" si="183"/>
        <v/>
      </c>
      <c r="BE361" s="85"/>
      <c r="BF361" s="237" t="str">
        <f t="shared" si="184"/>
        <v/>
      </c>
      <c r="BG361" s="85"/>
      <c r="BH361" s="85"/>
      <c r="BI361" s="85"/>
      <c r="BJ361" s="85"/>
      <c r="BK361" s="237"/>
      <c r="BL361" s="237"/>
      <c r="BM361" s="412"/>
      <c r="BN361" s="412"/>
      <c r="BO361" s="85"/>
      <c r="BP361" s="85"/>
      <c r="BQ361" s="85"/>
      <c r="BR361" s="85"/>
      <c r="BS361" s="237"/>
      <c r="BT361" s="85"/>
      <c r="BU361" s="85"/>
      <c r="BV361" s="85"/>
      <c r="BW361" s="85"/>
      <c r="BX361" s="85"/>
      <c r="BY361" s="85"/>
      <c r="BZ361" s="85" t="str">
        <f t="shared" si="185"/>
        <v/>
      </c>
      <c r="CA361" s="85"/>
      <c r="CB361" s="85"/>
      <c r="CC361" s="85" t="str">
        <f t="shared" si="186"/>
        <v/>
      </c>
      <c r="CD361" s="85"/>
      <c r="CE361" s="85" t="str">
        <f t="shared" si="187"/>
        <v/>
      </c>
      <c r="CF361" s="85"/>
      <c r="CG361" s="85" t="str">
        <f t="shared" si="188"/>
        <v/>
      </c>
      <c r="CH361" s="271"/>
      <c r="CI361" s="85" t="str">
        <f t="shared" si="189"/>
        <v/>
      </c>
      <c r="CJ361" s="85" t="str">
        <f t="shared" si="190"/>
        <v/>
      </c>
      <c r="CK361" s="85" t="str">
        <f t="shared" si="191"/>
        <v/>
      </c>
      <c r="CL361" s="85"/>
      <c r="CM361" s="85" t="str">
        <f t="shared" si="192"/>
        <v/>
      </c>
      <c r="CN361" s="238"/>
      <c r="CO361" s="238" t="s">
        <v>5304</v>
      </c>
      <c r="CP361" s="112"/>
      <c r="CQ361" s="112"/>
      <c r="CR361" s="133" t="str">
        <f t="shared" ca="1" si="193"/>
        <v/>
      </c>
      <c r="CS361" s="112"/>
      <c r="CT361" s="112"/>
      <c r="CU361" s="112"/>
      <c r="CV361" s="119"/>
    </row>
    <row r="362" spans="1:100" collapsed="1" x14ac:dyDescent="0.2">
      <c r="A362" s="237"/>
      <c r="B362" s="237"/>
      <c r="C362" s="89" t="str">
        <f t="shared" si="165"/>
        <v/>
      </c>
      <c r="D362" s="85"/>
      <c r="E362" s="85"/>
      <c r="F362" s="237"/>
      <c r="G362" s="237"/>
      <c r="H362" s="237"/>
      <c r="I362" s="237"/>
      <c r="J362" s="89" t="str">
        <f t="shared" si="166"/>
        <v/>
      </c>
      <c r="K362" s="85"/>
      <c r="L362" s="85"/>
      <c r="M362" s="85" t="str">
        <f t="shared" si="167"/>
        <v/>
      </c>
      <c r="N362" s="86"/>
      <c r="O362" s="89" t="str">
        <f t="shared" si="168"/>
        <v/>
      </c>
      <c r="P362" s="237"/>
      <c r="Q362" s="89" t="str">
        <f t="shared" si="169"/>
        <v/>
      </c>
      <c r="R362" s="237"/>
      <c r="S362" s="89" t="str">
        <f t="shared" si="170"/>
        <v/>
      </c>
      <c r="T362" s="85"/>
      <c r="U362" s="89" t="str">
        <f t="shared" si="171"/>
        <v/>
      </c>
      <c r="V362" s="409" t="str">
        <f t="shared" si="172"/>
        <v/>
      </c>
      <c r="W362" s="85"/>
      <c r="X362" s="89" t="str">
        <f t="shared" si="173"/>
        <v/>
      </c>
      <c r="Y362" s="237"/>
      <c r="Z362" s="89" t="str">
        <f t="shared" si="174"/>
        <v/>
      </c>
      <c r="AA362" s="237"/>
      <c r="AB362" s="85"/>
      <c r="AC362" s="85"/>
      <c r="AD362" s="237"/>
      <c r="AE362" s="89" t="str">
        <f t="shared" si="175"/>
        <v/>
      </c>
      <c r="AF362" s="85"/>
      <c r="AG362" s="85" t="str">
        <f t="shared" si="176"/>
        <v/>
      </c>
      <c r="AH362" s="237"/>
      <c r="AI362" s="237" t="str">
        <f t="shared" si="177"/>
        <v/>
      </c>
      <c r="AJ362" s="237"/>
      <c r="AK362" s="237"/>
      <c r="AL362" s="237" t="str">
        <f t="shared" si="178"/>
        <v/>
      </c>
      <c r="AM362" s="271"/>
      <c r="AN362" s="237"/>
      <c r="AO362" s="89" t="str">
        <f t="shared" si="179"/>
        <v/>
      </c>
      <c r="AP362" s="85"/>
      <c r="AQ362" s="85"/>
      <c r="AR362" s="410"/>
      <c r="AS362" s="237"/>
      <c r="AT362" s="89" t="str">
        <f t="shared" si="180"/>
        <v/>
      </c>
      <c r="AU362" s="85"/>
      <c r="AV362" s="85"/>
      <c r="AW362" s="411"/>
      <c r="AX362" s="237"/>
      <c r="AY362" s="237" t="str">
        <f t="shared" si="181"/>
        <v/>
      </c>
      <c r="AZ362" s="237"/>
      <c r="BA362" s="89" t="str">
        <f t="shared" si="182"/>
        <v/>
      </c>
      <c r="BB362" s="85"/>
      <c r="BC362" s="237"/>
      <c r="BD362" s="89" t="str">
        <f t="shared" si="183"/>
        <v/>
      </c>
      <c r="BE362" s="85"/>
      <c r="BF362" s="237" t="str">
        <f t="shared" si="184"/>
        <v/>
      </c>
      <c r="BG362" s="85"/>
      <c r="BH362" s="85"/>
      <c r="BI362" s="85"/>
      <c r="BJ362" s="85"/>
      <c r="BK362" s="237"/>
      <c r="BL362" s="237"/>
      <c r="BM362" s="412"/>
      <c r="BN362" s="412"/>
      <c r="BO362" s="85"/>
      <c r="BP362" s="85"/>
      <c r="BQ362" s="85"/>
      <c r="BR362" s="85"/>
      <c r="BS362" s="237"/>
      <c r="BT362" s="85"/>
      <c r="BU362" s="85"/>
      <c r="BV362" s="85"/>
      <c r="BW362" s="85"/>
      <c r="BX362" s="85"/>
      <c r="BY362" s="85"/>
      <c r="BZ362" s="85" t="str">
        <f t="shared" si="185"/>
        <v/>
      </c>
      <c r="CA362" s="85"/>
      <c r="CB362" s="85"/>
      <c r="CC362" s="85" t="str">
        <f t="shared" si="186"/>
        <v/>
      </c>
      <c r="CD362" s="85"/>
      <c r="CE362" s="85" t="str">
        <f t="shared" si="187"/>
        <v/>
      </c>
      <c r="CF362" s="85"/>
      <c r="CG362" s="85" t="str">
        <f t="shared" si="188"/>
        <v/>
      </c>
      <c r="CH362" s="271"/>
      <c r="CI362" s="85" t="str">
        <f t="shared" si="189"/>
        <v/>
      </c>
      <c r="CJ362" s="85" t="str">
        <f t="shared" si="190"/>
        <v/>
      </c>
      <c r="CK362" s="85" t="str">
        <f t="shared" si="191"/>
        <v/>
      </c>
      <c r="CL362" s="85"/>
      <c r="CM362" s="85" t="str">
        <f t="shared" si="192"/>
        <v/>
      </c>
      <c r="CN362" s="238"/>
      <c r="CO362" s="238" t="s">
        <v>5304</v>
      </c>
      <c r="CP362" s="112"/>
      <c r="CQ362" s="112"/>
      <c r="CR362" s="133" t="str">
        <f t="shared" ca="1" si="193"/>
        <v/>
      </c>
      <c r="CS362" s="112"/>
      <c r="CT362" s="112"/>
      <c r="CU362" s="112"/>
      <c r="CV362" s="119"/>
    </row>
    <row r="363" spans="1:100" collapsed="1" x14ac:dyDescent="0.2">
      <c r="A363" s="237"/>
      <c r="B363" s="237"/>
      <c r="C363" s="89" t="str">
        <f t="shared" si="165"/>
        <v/>
      </c>
      <c r="D363" s="85"/>
      <c r="E363" s="85"/>
      <c r="F363" s="237"/>
      <c r="G363" s="237"/>
      <c r="H363" s="237"/>
      <c r="I363" s="237"/>
      <c r="J363" s="89" t="str">
        <f t="shared" si="166"/>
        <v/>
      </c>
      <c r="K363" s="85"/>
      <c r="L363" s="85"/>
      <c r="M363" s="85" t="str">
        <f t="shared" si="167"/>
        <v/>
      </c>
      <c r="N363" s="86"/>
      <c r="O363" s="89" t="str">
        <f t="shared" si="168"/>
        <v/>
      </c>
      <c r="P363" s="237"/>
      <c r="Q363" s="89" t="str">
        <f t="shared" si="169"/>
        <v/>
      </c>
      <c r="R363" s="237"/>
      <c r="S363" s="89" t="str">
        <f t="shared" si="170"/>
        <v/>
      </c>
      <c r="T363" s="85"/>
      <c r="U363" s="89" t="str">
        <f t="shared" si="171"/>
        <v/>
      </c>
      <c r="V363" s="409" t="str">
        <f t="shared" si="172"/>
        <v/>
      </c>
      <c r="W363" s="85"/>
      <c r="X363" s="89" t="str">
        <f t="shared" si="173"/>
        <v/>
      </c>
      <c r="Y363" s="237"/>
      <c r="Z363" s="89" t="str">
        <f t="shared" si="174"/>
        <v/>
      </c>
      <c r="AA363" s="237"/>
      <c r="AB363" s="85"/>
      <c r="AC363" s="85"/>
      <c r="AD363" s="237"/>
      <c r="AE363" s="89" t="str">
        <f t="shared" si="175"/>
        <v/>
      </c>
      <c r="AF363" s="85"/>
      <c r="AG363" s="85" t="str">
        <f t="shared" si="176"/>
        <v/>
      </c>
      <c r="AH363" s="237"/>
      <c r="AI363" s="237" t="str">
        <f t="shared" si="177"/>
        <v/>
      </c>
      <c r="AJ363" s="237"/>
      <c r="AK363" s="237"/>
      <c r="AL363" s="237" t="str">
        <f t="shared" si="178"/>
        <v/>
      </c>
      <c r="AM363" s="271"/>
      <c r="AN363" s="237"/>
      <c r="AO363" s="89" t="str">
        <f t="shared" si="179"/>
        <v/>
      </c>
      <c r="AP363" s="85"/>
      <c r="AQ363" s="85"/>
      <c r="AR363" s="410"/>
      <c r="AS363" s="237"/>
      <c r="AT363" s="89" t="str">
        <f t="shared" si="180"/>
        <v/>
      </c>
      <c r="AU363" s="85"/>
      <c r="AV363" s="85"/>
      <c r="AW363" s="411"/>
      <c r="AX363" s="237"/>
      <c r="AY363" s="237" t="str">
        <f t="shared" si="181"/>
        <v/>
      </c>
      <c r="AZ363" s="237"/>
      <c r="BA363" s="89" t="str">
        <f t="shared" si="182"/>
        <v/>
      </c>
      <c r="BB363" s="85"/>
      <c r="BC363" s="237"/>
      <c r="BD363" s="89" t="str">
        <f t="shared" si="183"/>
        <v/>
      </c>
      <c r="BE363" s="85"/>
      <c r="BF363" s="237" t="str">
        <f t="shared" si="184"/>
        <v/>
      </c>
      <c r="BG363" s="85"/>
      <c r="BH363" s="85"/>
      <c r="BI363" s="85"/>
      <c r="BJ363" s="85"/>
      <c r="BK363" s="237"/>
      <c r="BL363" s="237"/>
      <c r="BM363" s="412"/>
      <c r="BN363" s="412"/>
      <c r="BO363" s="85"/>
      <c r="BP363" s="85"/>
      <c r="BQ363" s="85"/>
      <c r="BR363" s="85"/>
      <c r="BS363" s="237"/>
      <c r="BT363" s="85"/>
      <c r="BU363" s="85"/>
      <c r="BV363" s="85"/>
      <c r="BW363" s="85"/>
      <c r="BX363" s="85"/>
      <c r="BY363" s="85"/>
      <c r="BZ363" s="85" t="str">
        <f t="shared" si="185"/>
        <v/>
      </c>
      <c r="CA363" s="85"/>
      <c r="CB363" s="85"/>
      <c r="CC363" s="85" t="str">
        <f t="shared" si="186"/>
        <v/>
      </c>
      <c r="CD363" s="85"/>
      <c r="CE363" s="85" t="str">
        <f t="shared" si="187"/>
        <v/>
      </c>
      <c r="CF363" s="85"/>
      <c r="CG363" s="85" t="str">
        <f t="shared" si="188"/>
        <v/>
      </c>
      <c r="CH363" s="271"/>
      <c r="CI363" s="85" t="str">
        <f t="shared" si="189"/>
        <v/>
      </c>
      <c r="CJ363" s="85" t="str">
        <f t="shared" si="190"/>
        <v/>
      </c>
      <c r="CK363" s="85" t="str">
        <f t="shared" si="191"/>
        <v/>
      </c>
      <c r="CL363" s="85"/>
      <c r="CM363" s="85" t="str">
        <f t="shared" si="192"/>
        <v/>
      </c>
      <c r="CN363" s="238"/>
      <c r="CO363" s="238" t="s">
        <v>5304</v>
      </c>
      <c r="CP363" s="112"/>
      <c r="CQ363" s="112"/>
      <c r="CR363" s="133" t="str">
        <f t="shared" ca="1" si="193"/>
        <v/>
      </c>
      <c r="CS363" s="112"/>
      <c r="CT363" s="112"/>
      <c r="CU363" s="112"/>
      <c r="CV363" s="119"/>
    </row>
    <row r="364" spans="1:100" collapsed="1" x14ac:dyDescent="0.2">
      <c r="A364" s="237"/>
      <c r="B364" s="237"/>
      <c r="C364" s="89" t="str">
        <f t="shared" si="165"/>
        <v/>
      </c>
      <c r="D364" s="85"/>
      <c r="E364" s="85"/>
      <c r="F364" s="237"/>
      <c r="G364" s="237"/>
      <c r="H364" s="237"/>
      <c r="I364" s="237"/>
      <c r="J364" s="89" t="str">
        <f t="shared" si="166"/>
        <v/>
      </c>
      <c r="K364" s="85"/>
      <c r="L364" s="85"/>
      <c r="M364" s="85" t="str">
        <f t="shared" si="167"/>
        <v/>
      </c>
      <c r="N364" s="86"/>
      <c r="O364" s="89" t="str">
        <f t="shared" si="168"/>
        <v/>
      </c>
      <c r="P364" s="237"/>
      <c r="Q364" s="89" t="str">
        <f t="shared" si="169"/>
        <v/>
      </c>
      <c r="R364" s="237"/>
      <c r="S364" s="89" t="str">
        <f t="shared" si="170"/>
        <v/>
      </c>
      <c r="T364" s="85"/>
      <c r="U364" s="89" t="str">
        <f t="shared" si="171"/>
        <v/>
      </c>
      <c r="V364" s="409" t="str">
        <f t="shared" si="172"/>
        <v/>
      </c>
      <c r="W364" s="85"/>
      <c r="X364" s="89" t="str">
        <f t="shared" si="173"/>
        <v/>
      </c>
      <c r="Y364" s="237"/>
      <c r="Z364" s="89" t="str">
        <f t="shared" si="174"/>
        <v/>
      </c>
      <c r="AA364" s="237"/>
      <c r="AB364" s="85"/>
      <c r="AC364" s="85"/>
      <c r="AD364" s="237"/>
      <c r="AE364" s="89" t="str">
        <f t="shared" si="175"/>
        <v/>
      </c>
      <c r="AF364" s="85"/>
      <c r="AG364" s="85" t="str">
        <f t="shared" si="176"/>
        <v/>
      </c>
      <c r="AH364" s="237"/>
      <c r="AI364" s="237" t="str">
        <f t="shared" si="177"/>
        <v/>
      </c>
      <c r="AJ364" s="237"/>
      <c r="AK364" s="237"/>
      <c r="AL364" s="237" t="str">
        <f t="shared" si="178"/>
        <v/>
      </c>
      <c r="AM364" s="271"/>
      <c r="AN364" s="237"/>
      <c r="AO364" s="89" t="str">
        <f t="shared" si="179"/>
        <v/>
      </c>
      <c r="AP364" s="85"/>
      <c r="AQ364" s="85"/>
      <c r="AR364" s="410"/>
      <c r="AS364" s="237"/>
      <c r="AT364" s="89" t="str">
        <f t="shared" si="180"/>
        <v/>
      </c>
      <c r="AU364" s="85"/>
      <c r="AV364" s="85"/>
      <c r="AW364" s="411"/>
      <c r="AX364" s="237"/>
      <c r="AY364" s="237" t="str">
        <f t="shared" si="181"/>
        <v/>
      </c>
      <c r="AZ364" s="237"/>
      <c r="BA364" s="89" t="str">
        <f t="shared" si="182"/>
        <v/>
      </c>
      <c r="BB364" s="85"/>
      <c r="BC364" s="237"/>
      <c r="BD364" s="89" t="str">
        <f t="shared" si="183"/>
        <v/>
      </c>
      <c r="BE364" s="85"/>
      <c r="BF364" s="237" t="str">
        <f t="shared" si="184"/>
        <v/>
      </c>
      <c r="BG364" s="85"/>
      <c r="BH364" s="85"/>
      <c r="BI364" s="85"/>
      <c r="BJ364" s="85"/>
      <c r="BK364" s="237"/>
      <c r="BL364" s="237"/>
      <c r="BM364" s="412"/>
      <c r="BN364" s="412"/>
      <c r="BO364" s="85"/>
      <c r="BP364" s="85"/>
      <c r="BQ364" s="85"/>
      <c r="BR364" s="85"/>
      <c r="BS364" s="237"/>
      <c r="BT364" s="85"/>
      <c r="BU364" s="85"/>
      <c r="BV364" s="85"/>
      <c r="BW364" s="85"/>
      <c r="BX364" s="85"/>
      <c r="BY364" s="85"/>
      <c r="BZ364" s="85" t="str">
        <f t="shared" si="185"/>
        <v/>
      </c>
      <c r="CA364" s="85"/>
      <c r="CB364" s="85"/>
      <c r="CC364" s="85" t="str">
        <f t="shared" si="186"/>
        <v/>
      </c>
      <c r="CD364" s="85"/>
      <c r="CE364" s="85" t="str">
        <f t="shared" si="187"/>
        <v/>
      </c>
      <c r="CF364" s="85"/>
      <c r="CG364" s="85" t="str">
        <f t="shared" si="188"/>
        <v/>
      </c>
      <c r="CH364" s="271"/>
      <c r="CI364" s="85" t="str">
        <f t="shared" si="189"/>
        <v/>
      </c>
      <c r="CJ364" s="85" t="str">
        <f t="shared" si="190"/>
        <v/>
      </c>
      <c r="CK364" s="85" t="str">
        <f t="shared" si="191"/>
        <v/>
      </c>
      <c r="CL364" s="85"/>
      <c r="CM364" s="85" t="str">
        <f t="shared" si="192"/>
        <v/>
      </c>
      <c r="CN364" s="238"/>
      <c r="CO364" s="238" t="s">
        <v>5304</v>
      </c>
      <c r="CP364" s="112"/>
      <c r="CQ364" s="112"/>
      <c r="CR364" s="133" t="str">
        <f t="shared" ca="1" si="193"/>
        <v/>
      </c>
      <c r="CS364" s="112"/>
      <c r="CT364" s="112"/>
      <c r="CU364" s="112"/>
      <c r="CV364" s="119"/>
    </row>
    <row r="365" spans="1:100" collapsed="1" x14ac:dyDescent="0.2">
      <c r="A365" s="237"/>
      <c r="B365" s="237"/>
      <c r="C365" s="89" t="str">
        <f t="shared" si="165"/>
        <v/>
      </c>
      <c r="D365" s="85"/>
      <c r="E365" s="85"/>
      <c r="F365" s="237"/>
      <c r="G365" s="237"/>
      <c r="H365" s="237"/>
      <c r="I365" s="237"/>
      <c r="J365" s="89" t="str">
        <f t="shared" si="166"/>
        <v/>
      </c>
      <c r="K365" s="85"/>
      <c r="L365" s="85"/>
      <c r="M365" s="85" t="str">
        <f t="shared" si="167"/>
        <v/>
      </c>
      <c r="N365" s="86"/>
      <c r="O365" s="89" t="str">
        <f t="shared" si="168"/>
        <v/>
      </c>
      <c r="P365" s="237"/>
      <c r="Q365" s="89" t="str">
        <f t="shared" si="169"/>
        <v/>
      </c>
      <c r="R365" s="237"/>
      <c r="S365" s="89" t="str">
        <f t="shared" si="170"/>
        <v/>
      </c>
      <c r="T365" s="85"/>
      <c r="U365" s="89" t="str">
        <f t="shared" si="171"/>
        <v/>
      </c>
      <c r="V365" s="409" t="str">
        <f t="shared" si="172"/>
        <v/>
      </c>
      <c r="W365" s="85"/>
      <c r="X365" s="89" t="str">
        <f t="shared" si="173"/>
        <v/>
      </c>
      <c r="Y365" s="237"/>
      <c r="Z365" s="89" t="str">
        <f t="shared" si="174"/>
        <v/>
      </c>
      <c r="AA365" s="237"/>
      <c r="AB365" s="85"/>
      <c r="AC365" s="85"/>
      <c r="AD365" s="237"/>
      <c r="AE365" s="89" t="str">
        <f t="shared" si="175"/>
        <v/>
      </c>
      <c r="AF365" s="85"/>
      <c r="AG365" s="85" t="str">
        <f t="shared" si="176"/>
        <v/>
      </c>
      <c r="AH365" s="237"/>
      <c r="AI365" s="237" t="str">
        <f t="shared" si="177"/>
        <v/>
      </c>
      <c r="AJ365" s="237"/>
      <c r="AK365" s="237"/>
      <c r="AL365" s="237" t="str">
        <f t="shared" si="178"/>
        <v/>
      </c>
      <c r="AM365" s="271"/>
      <c r="AN365" s="237"/>
      <c r="AO365" s="89" t="str">
        <f t="shared" si="179"/>
        <v/>
      </c>
      <c r="AP365" s="85"/>
      <c r="AQ365" s="85"/>
      <c r="AR365" s="410"/>
      <c r="AS365" s="237"/>
      <c r="AT365" s="89" t="str">
        <f t="shared" si="180"/>
        <v/>
      </c>
      <c r="AU365" s="85"/>
      <c r="AV365" s="85"/>
      <c r="AW365" s="411"/>
      <c r="AX365" s="237"/>
      <c r="AY365" s="237" t="str">
        <f t="shared" si="181"/>
        <v/>
      </c>
      <c r="AZ365" s="237"/>
      <c r="BA365" s="89" t="str">
        <f t="shared" si="182"/>
        <v/>
      </c>
      <c r="BB365" s="85"/>
      <c r="BC365" s="237"/>
      <c r="BD365" s="89" t="str">
        <f t="shared" si="183"/>
        <v/>
      </c>
      <c r="BE365" s="85"/>
      <c r="BF365" s="237" t="str">
        <f t="shared" si="184"/>
        <v/>
      </c>
      <c r="BG365" s="85"/>
      <c r="BH365" s="85"/>
      <c r="BI365" s="85"/>
      <c r="BJ365" s="85"/>
      <c r="BK365" s="237"/>
      <c r="BL365" s="237"/>
      <c r="BM365" s="412"/>
      <c r="BN365" s="412"/>
      <c r="BO365" s="85"/>
      <c r="BP365" s="85"/>
      <c r="BQ365" s="85"/>
      <c r="BR365" s="85"/>
      <c r="BS365" s="237"/>
      <c r="BT365" s="85"/>
      <c r="BU365" s="85"/>
      <c r="BV365" s="85"/>
      <c r="BW365" s="85"/>
      <c r="BX365" s="85"/>
      <c r="BY365" s="85"/>
      <c r="BZ365" s="85" t="str">
        <f t="shared" si="185"/>
        <v/>
      </c>
      <c r="CA365" s="85"/>
      <c r="CB365" s="85"/>
      <c r="CC365" s="85" t="str">
        <f t="shared" si="186"/>
        <v/>
      </c>
      <c r="CD365" s="85"/>
      <c r="CE365" s="85" t="str">
        <f t="shared" si="187"/>
        <v/>
      </c>
      <c r="CF365" s="85"/>
      <c r="CG365" s="85" t="str">
        <f t="shared" si="188"/>
        <v/>
      </c>
      <c r="CH365" s="271"/>
      <c r="CI365" s="85" t="str">
        <f t="shared" si="189"/>
        <v/>
      </c>
      <c r="CJ365" s="85" t="str">
        <f t="shared" si="190"/>
        <v/>
      </c>
      <c r="CK365" s="85" t="str">
        <f t="shared" si="191"/>
        <v/>
      </c>
      <c r="CL365" s="85"/>
      <c r="CM365" s="85" t="str">
        <f t="shared" si="192"/>
        <v/>
      </c>
      <c r="CN365" s="238"/>
      <c r="CO365" s="238" t="s">
        <v>5304</v>
      </c>
      <c r="CP365" s="112"/>
      <c r="CQ365" s="112"/>
      <c r="CR365" s="133" t="str">
        <f t="shared" ca="1" si="193"/>
        <v/>
      </c>
      <c r="CS365" s="112"/>
      <c r="CT365" s="112"/>
      <c r="CU365" s="112"/>
      <c r="CV365" s="119"/>
    </row>
    <row r="366" spans="1:100" collapsed="1" x14ac:dyDescent="0.2">
      <c r="A366" s="237"/>
      <c r="B366" s="237"/>
      <c r="C366" s="89" t="str">
        <f t="shared" si="165"/>
        <v/>
      </c>
      <c r="D366" s="85"/>
      <c r="E366" s="85"/>
      <c r="F366" s="237"/>
      <c r="G366" s="237"/>
      <c r="H366" s="237"/>
      <c r="I366" s="237"/>
      <c r="J366" s="89" t="str">
        <f t="shared" si="166"/>
        <v/>
      </c>
      <c r="K366" s="85"/>
      <c r="L366" s="85"/>
      <c r="M366" s="85" t="str">
        <f t="shared" si="167"/>
        <v/>
      </c>
      <c r="N366" s="86"/>
      <c r="O366" s="89" t="str">
        <f t="shared" si="168"/>
        <v/>
      </c>
      <c r="P366" s="237"/>
      <c r="Q366" s="89" t="str">
        <f t="shared" si="169"/>
        <v/>
      </c>
      <c r="R366" s="237"/>
      <c r="S366" s="89" t="str">
        <f t="shared" si="170"/>
        <v/>
      </c>
      <c r="T366" s="85"/>
      <c r="U366" s="89" t="str">
        <f t="shared" si="171"/>
        <v/>
      </c>
      <c r="V366" s="409" t="str">
        <f t="shared" si="172"/>
        <v/>
      </c>
      <c r="W366" s="85"/>
      <c r="X366" s="89" t="str">
        <f t="shared" si="173"/>
        <v/>
      </c>
      <c r="Y366" s="237"/>
      <c r="Z366" s="89" t="str">
        <f t="shared" si="174"/>
        <v/>
      </c>
      <c r="AA366" s="237"/>
      <c r="AB366" s="85"/>
      <c r="AC366" s="85"/>
      <c r="AD366" s="237"/>
      <c r="AE366" s="89" t="str">
        <f t="shared" si="175"/>
        <v/>
      </c>
      <c r="AF366" s="85"/>
      <c r="AG366" s="85" t="str">
        <f t="shared" si="176"/>
        <v/>
      </c>
      <c r="AH366" s="237"/>
      <c r="AI366" s="237" t="str">
        <f t="shared" si="177"/>
        <v/>
      </c>
      <c r="AJ366" s="237"/>
      <c r="AK366" s="237"/>
      <c r="AL366" s="237" t="str">
        <f t="shared" si="178"/>
        <v/>
      </c>
      <c r="AM366" s="271"/>
      <c r="AN366" s="237"/>
      <c r="AO366" s="89" t="str">
        <f t="shared" si="179"/>
        <v/>
      </c>
      <c r="AP366" s="85"/>
      <c r="AQ366" s="85"/>
      <c r="AR366" s="410"/>
      <c r="AS366" s="237"/>
      <c r="AT366" s="89" t="str">
        <f t="shared" si="180"/>
        <v/>
      </c>
      <c r="AU366" s="85"/>
      <c r="AV366" s="85"/>
      <c r="AW366" s="411"/>
      <c r="AX366" s="237"/>
      <c r="AY366" s="237" t="str">
        <f t="shared" si="181"/>
        <v/>
      </c>
      <c r="AZ366" s="237"/>
      <c r="BA366" s="89" t="str">
        <f t="shared" si="182"/>
        <v/>
      </c>
      <c r="BB366" s="85"/>
      <c r="BC366" s="237"/>
      <c r="BD366" s="89" t="str">
        <f t="shared" si="183"/>
        <v/>
      </c>
      <c r="BE366" s="85"/>
      <c r="BF366" s="237" t="str">
        <f t="shared" si="184"/>
        <v/>
      </c>
      <c r="BG366" s="85"/>
      <c r="BH366" s="85"/>
      <c r="BI366" s="85"/>
      <c r="BJ366" s="85"/>
      <c r="BK366" s="237"/>
      <c r="BL366" s="237"/>
      <c r="BM366" s="412"/>
      <c r="BN366" s="412"/>
      <c r="BO366" s="85"/>
      <c r="BP366" s="85"/>
      <c r="BQ366" s="85"/>
      <c r="BR366" s="85"/>
      <c r="BS366" s="237"/>
      <c r="BT366" s="85"/>
      <c r="BU366" s="85"/>
      <c r="BV366" s="85"/>
      <c r="BW366" s="85"/>
      <c r="BX366" s="85"/>
      <c r="BY366" s="85"/>
      <c r="BZ366" s="85" t="str">
        <f t="shared" si="185"/>
        <v/>
      </c>
      <c r="CA366" s="85"/>
      <c r="CB366" s="85"/>
      <c r="CC366" s="85" t="str">
        <f t="shared" si="186"/>
        <v/>
      </c>
      <c r="CD366" s="85"/>
      <c r="CE366" s="85" t="str">
        <f t="shared" si="187"/>
        <v/>
      </c>
      <c r="CF366" s="85"/>
      <c r="CG366" s="85" t="str">
        <f t="shared" si="188"/>
        <v/>
      </c>
      <c r="CH366" s="271"/>
      <c r="CI366" s="85" t="str">
        <f t="shared" si="189"/>
        <v/>
      </c>
      <c r="CJ366" s="85" t="str">
        <f t="shared" si="190"/>
        <v/>
      </c>
      <c r="CK366" s="85" t="str">
        <f t="shared" si="191"/>
        <v/>
      </c>
      <c r="CL366" s="85"/>
      <c r="CM366" s="85" t="str">
        <f t="shared" si="192"/>
        <v/>
      </c>
      <c r="CN366" s="238"/>
      <c r="CO366" s="238" t="s">
        <v>5304</v>
      </c>
      <c r="CP366" s="112"/>
      <c r="CQ366" s="112"/>
      <c r="CR366" s="133" t="str">
        <f t="shared" ca="1" si="193"/>
        <v/>
      </c>
      <c r="CS366" s="112"/>
      <c r="CT366" s="112"/>
      <c r="CU366" s="112"/>
      <c r="CV366" s="119"/>
    </row>
    <row r="367" spans="1:100" collapsed="1" x14ac:dyDescent="0.2">
      <c r="A367" s="237"/>
      <c r="B367" s="237"/>
      <c r="C367" s="89" t="str">
        <f t="shared" si="165"/>
        <v/>
      </c>
      <c r="D367" s="85"/>
      <c r="E367" s="85"/>
      <c r="F367" s="237"/>
      <c r="G367" s="237"/>
      <c r="H367" s="237"/>
      <c r="I367" s="237"/>
      <c r="J367" s="89" t="str">
        <f t="shared" si="166"/>
        <v/>
      </c>
      <c r="K367" s="85"/>
      <c r="L367" s="85"/>
      <c r="M367" s="85" t="str">
        <f t="shared" si="167"/>
        <v/>
      </c>
      <c r="N367" s="86"/>
      <c r="O367" s="89" t="str">
        <f t="shared" si="168"/>
        <v/>
      </c>
      <c r="P367" s="237"/>
      <c r="Q367" s="89" t="str">
        <f t="shared" si="169"/>
        <v/>
      </c>
      <c r="R367" s="237"/>
      <c r="S367" s="89" t="str">
        <f t="shared" si="170"/>
        <v/>
      </c>
      <c r="T367" s="85"/>
      <c r="U367" s="89" t="str">
        <f t="shared" si="171"/>
        <v/>
      </c>
      <c r="V367" s="409" t="str">
        <f t="shared" si="172"/>
        <v/>
      </c>
      <c r="W367" s="85"/>
      <c r="X367" s="89" t="str">
        <f t="shared" si="173"/>
        <v/>
      </c>
      <c r="Y367" s="237"/>
      <c r="Z367" s="89" t="str">
        <f t="shared" si="174"/>
        <v/>
      </c>
      <c r="AA367" s="237"/>
      <c r="AB367" s="85"/>
      <c r="AC367" s="85"/>
      <c r="AD367" s="237"/>
      <c r="AE367" s="89" t="str">
        <f t="shared" si="175"/>
        <v/>
      </c>
      <c r="AF367" s="85"/>
      <c r="AG367" s="85" t="str">
        <f t="shared" si="176"/>
        <v/>
      </c>
      <c r="AH367" s="237"/>
      <c r="AI367" s="237" t="str">
        <f t="shared" si="177"/>
        <v/>
      </c>
      <c r="AJ367" s="237"/>
      <c r="AK367" s="237"/>
      <c r="AL367" s="237" t="str">
        <f t="shared" si="178"/>
        <v/>
      </c>
      <c r="AM367" s="271"/>
      <c r="AN367" s="237"/>
      <c r="AO367" s="89" t="str">
        <f t="shared" si="179"/>
        <v/>
      </c>
      <c r="AP367" s="85"/>
      <c r="AQ367" s="85"/>
      <c r="AR367" s="410"/>
      <c r="AS367" s="237"/>
      <c r="AT367" s="89" t="str">
        <f t="shared" si="180"/>
        <v/>
      </c>
      <c r="AU367" s="85"/>
      <c r="AV367" s="85"/>
      <c r="AW367" s="411"/>
      <c r="AX367" s="237"/>
      <c r="AY367" s="237" t="str">
        <f t="shared" si="181"/>
        <v/>
      </c>
      <c r="AZ367" s="237"/>
      <c r="BA367" s="89" t="str">
        <f t="shared" si="182"/>
        <v/>
      </c>
      <c r="BB367" s="85"/>
      <c r="BC367" s="237"/>
      <c r="BD367" s="89" t="str">
        <f t="shared" si="183"/>
        <v/>
      </c>
      <c r="BE367" s="85"/>
      <c r="BF367" s="237" t="str">
        <f t="shared" si="184"/>
        <v/>
      </c>
      <c r="BG367" s="85"/>
      <c r="BH367" s="85"/>
      <c r="BI367" s="85"/>
      <c r="BJ367" s="85"/>
      <c r="BK367" s="237"/>
      <c r="BL367" s="237"/>
      <c r="BM367" s="412"/>
      <c r="BN367" s="412"/>
      <c r="BO367" s="85"/>
      <c r="BP367" s="85"/>
      <c r="BQ367" s="85"/>
      <c r="BR367" s="85"/>
      <c r="BS367" s="237"/>
      <c r="BT367" s="85"/>
      <c r="BU367" s="85"/>
      <c r="BV367" s="85"/>
      <c r="BW367" s="85"/>
      <c r="BX367" s="85"/>
      <c r="BY367" s="85"/>
      <c r="BZ367" s="85" t="str">
        <f t="shared" si="185"/>
        <v/>
      </c>
      <c r="CA367" s="85"/>
      <c r="CB367" s="85"/>
      <c r="CC367" s="85" t="str">
        <f t="shared" si="186"/>
        <v/>
      </c>
      <c r="CD367" s="85"/>
      <c r="CE367" s="85" t="str">
        <f t="shared" si="187"/>
        <v/>
      </c>
      <c r="CF367" s="85"/>
      <c r="CG367" s="85" t="str">
        <f t="shared" si="188"/>
        <v/>
      </c>
      <c r="CH367" s="271"/>
      <c r="CI367" s="85" t="str">
        <f t="shared" si="189"/>
        <v/>
      </c>
      <c r="CJ367" s="85" t="str">
        <f t="shared" si="190"/>
        <v/>
      </c>
      <c r="CK367" s="85" t="str">
        <f t="shared" si="191"/>
        <v/>
      </c>
      <c r="CL367" s="85"/>
      <c r="CM367" s="85" t="str">
        <f t="shared" si="192"/>
        <v/>
      </c>
      <c r="CN367" s="238"/>
      <c r="CO367" s="238" t="s">
        <v>5304</v>
      </c>
      <c r="CP367" s="112"/>
      <c r="CQ367" s="112"/>
      <c r="CR367" s="133" t="str">
        <f t="shared" ca="1" si="193"/>
        <v/>
      </c>
      <c r="CS367" s="112"/>
      <c r="CT367" s="112"/>
      <c r="CU367" s="112"/>
      <c r="CV367" s="119"/>
    </row>
    <row r="368" spans="1:100" collapsed="1" x14ac:dyDescent="0.2">
      <c r="A368" s="237"/>
      <c r="B368" s="237"/>
      <c r="C368" s="89" t="str">
        <f t="shared" si="165"/>
        <v/>
      </c>
      <c r="D368" s="85"/>
      <c r="E368" s="85"/>
      <c r="F368" s="237"/>
      <c r="G368" s="237"/>
      <c r="H368" s="237"/>
      <c r="I368" s="237"/>
      <c r="J368" s="89" t="str">
        <f t="shared" si="166"/>
        <v/>
      </c>
      <c r="K368" s="85"/>
      <c r="L368" s="85"/>
      <c r="M368" s="85" t="str">
        <f t="shared" si="167"/>
        <v/>
      </c>
      <c r="N368" s="86"/>
      <c r="O368" s="89" t="str">
        <f t="shared" si="168"/>
        <v/>
      </c>
      <c r="P368" s="237"/>
      <c r="Q368" s="89" t="str">
        <f t="shared" si="169"/>
        <v/>
      </c>
      <c r="R368" s="237"/>
      <c r="S368" s="89" t="str">
        <f t="shared" si="170"/>
        <v/>
      </c>
      <c r="T368" s="85"/>
      <c r="U368" s="89" t="str">
        <f t="shared" si="171"/>
        <v/>
      </c>
      <c r="V368" s="409" t="str">
        <f t="shared" si="172"/>
        <v/>
      </c>
      <c r="W368" s="85"/>
      <c r="X368" s="89" t="str">
        <f t="shared" si="173"/>
        <v/>
      </c>
      <c r="Y368" s="237"/>
      <c r="Z368" s="89" t="str">
        <f t="shared" si="174"/>
        <v/>
      </c>
      <c r="AA368" s="237"/>
      <c r="AB368" s="85"/>
      <c r="AC368" s="85"/>
      <c r="AD368" s="237"/>
      <c r="AE368" s="89" t="str">
        <f t="shared" si="175"/>
        <v/>
      </c>
      <c r="AF368" s="85"/>
      <c r="AG368" s="85" t="str">
        <f t="shared" si="176"/>
        <v/>
      </c>
      <c r="AH368" s="237"/>
      <c r="AI368" s="237" t="str">
        <f t="shared" si="177"/>
        <v/>
      </c>
      <c r="AJ368" s="237"/>
      <c r="AK368" s="237"/>
      <c r="AL368" s="237" t="str">
        <f t="shared" si="178"/>
        <v/>
      </c>
      <c r="AM368" s="271"/>
      <c r="AN368" s="237"/>
      <c r="AO368" s="89" t="str">
        <f t="shared" si="179"/>
        <v/>
      </c>
      <c r="AP368" s="85"/>
      <c r="AQ368" s="85"/>
      <c r="AR368" s="410"/>
      <c r="AS368" s="237"/>
      <c r="AT368" s="89" t="str">
        <f t="shared" si="180"/>
        <v/>
      </c>
      <c r="AU368" s="85"/>
      <c r="AV368" s="85"/>
      <c r="AW368" s="411"/>
      <c r="AX368" s="237"/>
      <c r="AY368" s="237" t="str">
        <f t="shared" si="181"/>
        <v/>
      </c>
      <c r="AZ368" s="237"/>
      <c r="BA368" s="89" t="str">
        <f t="shared" si="182"/>
        <v/>
      </c>
      <c r="BB368" s="85"/>
      <c r="BC368" s="237"/>
      <c r="BD368" s="89" t="str">
        <f t="shared" si="183"/>
        <v/>
      </c>
      <c r="BE368" s="85"/>
      <c r="BF368" s="237" t="str">
        <f t="shared" si="184"/>
        <v/>
      </c>
      <c r="BG368" s="85"/>
      <c r="BH368" s="85"/>
      <c r="BI368" s="85"/>
      <c r="BJ368" s="85"/>
      <c r="BK368" s="237"/>
      <c r="BL368" s="237"/>
      <c r="BM368" s="412"/>
      <c r="BN368" s="412"/>
      <c r="BO368" s="85"/>
      <c r="BP368" s="85"/>
      <c r="BQ368" s="85"/>
      <c r="BR368" s="85"/>
      <c r="BS368" s="237"/>
      <c r="BT368" s="85"/>
      <c r="BU368" s="85"/>
      <c r="BV368" s="85"/>
      <c r="BW368" s="85"/>
      <c r="BX368" s="85"/>
      <c r="BY368" s="85"/>
      <c r="BZ368" s="85" t="str">
        <f t="shared" si="185"/>
        <v/>
      </c>
      <c r="CA368" s="85"/>
      <c r="CB368" s="85"/>
      <c r="CC368" s="85" t="str">
        <f t="shared" si="186"/>
        <v/>
      </c>
      <c r="CD368" s="85"/>
      <c r="CE368" s="85" t="str">
        <f t="shared" si="187"/>
        <v/>
      </c>
      <c r="CF368" s="85"/>
      <c r="CG368" s="85" t="str">
        <f t="shared" si="188"/>
        <v/>
      </c>
      <c r="CH368" s="271"/>
      <c r="CI368" s="85" t="str">
        <f t="shared" si="189"/>
        <v/>
      </c>
      <c r="CJ368" s="85" t="str">
        <f t="shared" si="190"/>
        <v/>
      </c>
      <c r="CK368" s="85" t="str">
        <f t="shared" si="191"/>
        <v/>
      </c>
      <c r="CL368" s="85"/>
      <c r="CM368" s="85" t="str">
        <f t="shared" si="192"/>
        <v/>
      </c>
      <c r="CN368" s="238"/>
      <c r="CO368" s="238" t="s">
        <v>5304</v>
      </c>
      <c r="CP368" s="112"/>
      <c r="CQ368" s="112"/>
      <c r="CR368" s="133" t="str">
        <f t="shared" ca="1" si="193"/>
        <v/>
      </c>
      <c r="CS368" s="112"/>
      <c r="CT368" s="112"/>
      <c r="CU368" s="112"/>
      <c r="CV368" s="119"/>
    </row>
    <row r="369" spans="1:100" collapsed="1" x14ac:dyDescent="0.2">
      <c r="A369" s="237"/>
      <c r="B369" s="237"/>
      <c r="C369" s="89" t="str">
        <f t="shared" si="165"/>
        <v/>
      </c>
      <c r="D369" s="85"/>
      <c r="E369" s="85"/>
      <c r="F369" s="237"/>
      <c r="G369" s="237"/>
      <c r="H369" s="237"/>
      <c r="I369" s="237"/>
      <c r="J369" s="89" t="str">
        <f t="shared" si="166"/>
        <v/>
      </c>
      <c r="K369" s="85"/>
      <c r="L369" s="85"/>
      <c r="M369" s="85" t="str">
        <f t="shared" si="167"/>
        <v/>
      </c>
      <c r="N369" s="86"/>
      <c r="O369" s="89" t="str">
        <f t="shared" si="168"/>
        <v/>
      </c>
      <c r="P369" s="237"/>
      <c r="Q369" s="89" t="str">
        <f t="shared" si="169"/>
        <v/>
      </c>
      <c r="R369" s="237"/>
      <c r="S369" s="89" t="str">
        <f t="shared" si="170"/>
        <v/>
      </c>
      <c r="T369" s="85"/>
      <c r="U369" s="89" t="str">
        <f t="shared" si="171"/>
        <v/>
      </c>
      <c r="V369" s="409" t="str">
        <f t="shared" si="172"/>
        <v/>
      </c>
      <c r="W369" s="85"/>
      <c r="X369" s="89" t="str">
        <f t="shared" si="173"/>
        <v/>
      </c>
      <c r="Y369" s="237"/>
      <c r="Z369" s="89" t="str">
        <f t="shared" si="174"/>
        <v/>
      </c>
      <c r="AA369" s="237"/>
      <c r="AB369" s="85"/>
      <c r="AC369" s="85"/>
      <c r="AD369" s="237"/>
      <c r="AE369" s="89" t="str">
        <f t="shared" si="175"/>
        <v/>
      </c>
      <c r="AF369" s="85"/>
      <c r="AG369" s="85" t="str">
        <f t="shared" si="176"/>
        <v/>
      </c>
      <c r="AH369" s="237"/>
      <c r="AI369" s="237" t="str">
        <f t="shared" si="177"/>
        <v/>
      </c>
      <c r="AJ369" s="237"/>
      <c r="AK369" s="237"/>
      <c r="AL369" s="237" t="str">
        <f t="shared" si="178"/>
        <v/>
      </c>
      <c r="AM369" s="271"/>
      <c r="AN369" s="237"/>
      <c r="AO369" s="89" t="str">
        <f t="shared" si="179"/>
        <v/>
      </c>
      <c r="AP369" s="85"/>
      <c r="AQ369" s="85"/>
      <c r="AR369" s="410"/>
      <c r="AS369" s="237"/>
      <c r="AT369" s="89" t="str">
        <f t="shared" si="180"/>
        <v/>
      </c>
      <c r="AU369" s="85"/>
      <c r="AV369" s="85"/>
      <c r="AW369" s="411"/>
      <c r="AX369" s="237"/>
      <c r="AY369" s="237" t="str">
        <f t="shared" si="181"/>
        <v/>
      </c>
      <c r="AZ369" s="237"/>
      <c r="BA369" s="89" t="str">
        <f t="shared" si="182"/>
        <v/>
      </c>
      <c r="BB369" s="85"/>
      <c r="BC369" s="237"/>
      <c r="BD369" s="89" t="str">
        <f t="shared" si="183"/>
        <v/>
      </c>
      <c r="BE369" s="85"/>
      <c r="BF369" s="237" t="str">
        <f t="shared" si="184"/>
        <v/>
      </c>
      <c r="BG369" s="85"/>
      <c r="BH369" s="85"/>
      <c r="BI369" s="85"/>
      <c r="BJ369" s="85"/>
      <c r="BK369" s="237"/>
      <c r="BL369" s="237"/>
      <c r="BM369" s="412"/>
      <c r="BN369" s="412"/>
      <c r="BO369" s="85"/>
      <c r="BP369" s="85"/>
      <c r="BQ369" s="85"/>
      <c r="BR369" s="85"/>
      <c r="BS369" s="237"/>
      <c r="BT369" s="85"/>
      <c r="BU369" s="85"/>
      <c r="BV369" s="85"/>
      <c r="BW369" s="85"/>
      <c r="BX369" s="85"/>
      <c r="BY369" s="85"/>
      <c r="BZ369" s="85" t="str">
        <f t="shared" si="185"/>
        <v/>
      </c>
      <c r="CA369" s="85"/>
      <c r="CB369" s="85"/>
      <c r="CC369" s="85" t="str">
        <f t="shared" si="186"/>
        <v/>
      </c>
      <c r="CD369" s="85"/>
      <c r="CE369" s="85" t="str">
        <f t="shared" si="187"/>
        <v/>
      </c>
      <c r="CF369" s="85"/>
      <c r="CG369" s="85" t="str">
        <f t="shared" si="188"/>
        <v/>
      </c>
      <c r="CH369" s="271"/>
      <c r="CI369" s="85" t="str">
        <f t="shared" si="189"/>
        <v/>
      </c>
      <c r="CJ369" s="85" t="str">
        <f t="shared" si="190"/>
        <v/>
      </c>
      <c r="CK369" s="85" t="str">
        <f t="shared" si="191"/>
        <v/>
      </c>
      <c r="CL369" s="85"/>
      <c r="CM369" s="85" t="str">
        <f t="shared" si="192"/>
        <v/>
      </c>
      <c r="CN369" s="238"/>
      <c r="CO369" s="238" t="s">
        <v>5304</v>
      </c>
      <c r="CP369" s="112"/>
      <c r="CQ369" s="112"/>
      <c r="CR369" s="133" t="str">
        <f t="shared" ca="1" si="193"/>
        <v/>
      </c>
      <c r="CS369" s="112"/>
      <c r="CT369" s="112"/>
      <c r="CU369" s="112"/>
      <c r="CV369" s="119"/>
    </row>
    <row r="370" spans="1:100" collapsed="1" x14ac:dyDescent="0.2">
      <c r="A370" s="237"/>
      <c r="B370" s="237"/>
      <c r="C370" s="89" t="str">
        <f t="shared" si="165"/>
        <v/>
      </c>
      <c r="D370" s="85"/>
      <c r="E370" s="85"/>
      <c r="F370" s="237"/>
      <c r="G370" s="237"/>
      <c r="H370" s="237"/>
      <c r="I370" s="237"/>
      <c r="J370" s="89" t="str">
        <f t="shared" si="166"/>
        <v/>
      </c>
      <c r="K370" s="85"/>
      <c r="L370" s="85"/>
      <c r="M370" s="85" t="str">
        <f t="shared" si="167"/>
        <v/>
      </c>
      <c r="N370" s="86"/>
      <c r="O370" s="89" t="str">
        <f t="shared" si="168"/>
        <v/>
      </c>
      <c r="P370" s="237"/>
      <c r="Q370" s="89" t="str">
        <f t="shared" si="169"/>
        <v/>
      </c>
      <c r="R370" s="237"/>
      <c r="S370" s="89" t="str">
        <f t="shared" si="170"/>
        <v/>
      </c>
      <c r="T370" s="85"/>
      <c r="U370" s="89" t="str">
        <f t="shared" si="171"/>
        <v/>
      </c>
      <c r="V370" s="409" t="str">
        <f t="shared" si="172"/>
        <v/>
      </c>
      <c r="W370" s="85"/>
      <c r="X370" s="89" t="str">
        <f t="shared" si="173"/>
        <v/>
      </c>
      <c r="Y370" s="237"/>
      <c r="Z370" s="89" t="str">
        <f t="shared" si="174"/>
        <v/>
      </c>
      <c r="AA370" s="237"/>
      <c r="AB370" s="85"/>
      <c r="AC370" s="85"/>
      <c r="AD370" s="237"/>
      <c r="AE370" s="89" t="str">
        <f t="shared" si="175"/>
        <v/>
      </c>
      <c r="AF370" s="85"/>
      <c r="AG370" s="85" t="str">
        <f t="shared" si="176"/>
        <v/>
      </c>
      <c r="AH370" s="237"/>
      <c r="AI370" s="237" t="str">
        <f t="shared" si="177"/>
        <v/>
      </c>
      <c r="AJ370" s="237"/>
      <c r="AK370" s="237"/>
      <c r="AL370" s="237" t="str">
        <f t="shared" si="178"/>
        <v/>
      </c>
      <c r="AM370" s="271"/>
      <c r="AN370" s="237"/>
      <c r="AO370" s="89" t="str">
        <f t="shared" si="179"/>
        <v/>
      </c>
      <c r="AP370" s="85"/>
      <c r="AQ370" s="85"/>
      <c r="AR370" s="410"/>
      <c r="AS370" s="237"/>
      <c r="AT370" s="89" t="str">
        <f t="shared" si="180"/>
        <v/>
      </c>
      <c r="AU370" s="85"/>
      <c r="AV370" s="85"/>
      <c r="AW370" s="411"/>
      <c r="AX370" s="237"/>
      <c r="AY370" s="237" t="str">
        <f t="shared" si="181"/>
        <v/>
      </c>
      <c r="AZ370" s="237"/>
      <c r="BA370" s="89" t="str">
        <f t="shared" si="182"/>
        <v/>
      </c>
      <c r="BB370" s="85"/>
      <c r="BC370" s="237"/>
      <c r="BD370" s="89" t="str">
        <f t="shared" si="183"/>
        <v/>
      </c>
      <c r="BE370" s="85"/>
      <c r="BF370" s="237" t="str">
        <f t="shared" si="184"/>
        <v/>
      </c>
      <c r="BG370" s="85"/>
      <c r="BH370" s="85"/>
      <c r="BI370" s="85"/>
      <c r="BJ370" s="85"/>
      <c r="BK370" s="237"/>
      <c r="BL370" s="237"/>
      <c r="BM370" s="412"/>
      <c r="BN370" s="412"/>
      <c r="BO370" s="85"/>
      <c r="BP370" s="85"/>
      <c r="BQ370" s="85"/>
      <c r="BR370" s="85"/>
      <c r="BS370" s="237"/>
      <c r="BT370" s="85"/>
      <c r="BU370" s="85"/>
      <c r="BV370" s="85"/>
      <c r="BW370" s="85"/>
      <c r="BX370" s="85"/>
      <c r="BY370" s="85"/>
      <c r="BZ370" s="85" t="str">
        <f t="shared" si="185"/>
        <v/>
      </c>
      <c r="CA370" s="85"/>
      <c r="CB370" s="85"/>
      <c r="CC370" s="85" t="str">
        <f t="shared" si="186"/>
        <v/>
      </c>
      <c r="CD370" s="85"/>
      <c r="CE370" s="85" t="str">
        <f t="shared" si="187"/>
        <v/>
      </c>
      <c r="CF370" s="85"/>
      <c r="CG370" s="85" t="str">
        <f t="shared" si="188"/>
        <v/>
      </c>
      <c r="CH370" s="271"/>
      <c r="CI370" s="85" t="str">
        <f t="shared" si="189"/>
        <v/>
      </c>
      <c r="CJ370" s="85" t="str">
        <f t="shared" si="190"/>
        <v/>
      </c>
      <c r="CK370" s="85" t="str">
        <f t="shared" si="191"/>
        <v/>
      </c>
      <c r="CL370" s="85"/>
      <c r="CM370" s="85" t="str">
        <f t="shared" si="192"/>
        <v/>
      </c>
      <c r="CN370" s="238"/>
      <c r="CO370" s="238" t="s">
        <v>5304</v>
      </c>
      <c r="CP370" s="112"/>
      <c r="CQ370" s="112"/>
      <c r="CR370" s="133" t="str">
        <f t="shared" ca="1" si="193"/>
        <v/>
      </c>
      <c r="CS370" s="112"/>
      <c r="CT370" s="112"/>
      <c r="CU370" s="112"/>
      <c r="CV370" s="119"/>
    </row>
    <row r="371" spans="1:100" collapsed="1" x14ac:dyDescent="0.2">
      <c r="A371" s="237"/>
      <c r="B371" s="237"/>
      <c r="C371" s="89" t="str">
        <f t="shared" si="165"/>
        <v/>
      </c>
      <c r="D371" s="85"/>
      <c r="E371" s="85"/>
      <c r="F371" s="237"/>
      <c r="G371" s="237"/>
      <c r="H371" s="237"/>
      <c r="I371" s="237"/>
      <c r="J371" s="89" t="str">
        <f t="shared" si="166"/>
        <v/>
      </c>
      <c r="K371" s="85"/>
      <c r="L371" s="85"/>
      <c r="M371" s="85" t="str">
        <f t="shared" si="167"/>
        <v/>
      </c>
      <c r="N371" s="86"/>
      <c r="O371" s="89" t="str">
        <f t="shared" si="168"/>
        <v/>
      </c>
      <c r="P371" s="237"/>
      <c r="Q371" s="89" t="str">
        <f t="shared" si="169"/>
        <v/>
      </c>
      <c r="R371" s="237"/>
      <c r="S371" s="89" t="str">
        <f t="shared" si="170"/>
        <v/>
      </c>
      <c r="T371" s="85"/>
      <c r="U371" s="89" t="str">
        <f t="shared" si="171"/>
        <v/>
      </c>
      <c r="V371" s="409" t="str">
        <f t="shared" si="172"/>
        <v/>
      </c>
      <c r="W371" s="85"/>
      <c r="X371" s="89" t="str">
        <f t="shared" si="173"/>
        <v/>
      </c>
      <c r="Y371" s="237"/>
      <c r="Z371" s="89" t="str">
        <f t="shared" si="174"/>
        <v/>
      </c>
      <c r="AA371" s="237"/>
      <c r="AB371" s="85"/>
      <c r="AC371" s="85"/>
      <c r="AD371" s="237"/>
      <c r="AE371" s="89" t="str">
        <f t="shared" si="175"/>
        <v/>
      </c>
      <c r="AF371" s="85"/>
      <c r="AG371" s="85" t="str">
        <f t="shared" si="176"/>
        <v/>
      </c>
      <c r="AH371" s="237"/>
      <c r="AI371" s="237" t="str">
        <f t="shared" si="177"/>
        <v/>
      </c>
      <c r="AJ371" s="237"/>
      <c r="AK371" s="237"/>
      <c r="AL371" s="237" t="str">
        <f t="shared" si="178"/>
        <v/>
      </c>
      <c r="AM371" s="271"/>
      <c r="AN371" s="237"/>
      <c r="AO371" s="89" t="str">
        <f t="shared" si="179"/>
        <v/>
      </c>
      <c r="AP371" s="85"/>
      <c r="AQ371" s="85"/>
      <c r="AR371" s="410"/>
      <c r="AS371" s="237"/>
      <c r="AT371" s="89" t="str">
        <f t="shared" si="180"/>
        <v/>
      </c>
      <c r="AU371" s="85"/>
      <c r="AV371" s="85"/>
      <c r="AW371" s="411"/>
      <c r="AX371" s="237"/>
      <c r="AY371" s="237" t="str">
        <f t="shared" si="181"/>
        <v/>
      </c>
      <c r="AZ371" s="237"/>
      <c r="BA371" s="89" t="str">
        <f t="shared" si="182"/>
        <v/>
      </c>
      <c r="BB371" s="85"/>
      <c r="BC371" s="237"/>
      <c r="BD371" s="89" t="str">
        <f t="shared" si="183"/>
        <v/>
      </c>
      <c r="BE371" s="85"/>
      <c r="BF371" s="237" t="str">
        <f t="shared" si="184"/>
        <v/>
      </c>
      <c r="BG371" s="85"/>
      <c r="BH371" s="85"/>
      <c r="BI371" s="85"/>
      <c r="BJ371" s="85"/>
      <c r="BK371" s="237"/>
      <c r="BL371" s="237"/>
      <c r="BM371" s="412"/>
      <c r="BN371" s="412"/>
      <c r="BO371" s="85"/>
      <c r="BP371" s="85"/>
      <c r="BQ371" s="85"/>
      <c r="BR371" s="85"/>
      <c r="BS371" s="237"/>
      <c r="BT371" s="85"/>
      <c r="BU371" s="85"/>
      <c r="BV371" s="85"/>
      <c r="BW371" s="85"/>
      <c r="BX371" s="85"/>
      <c r="BY371" s="85"/>
      <c r="BZ371" s="85" t="str">
        <f t="shared" si="185"/>
        <v/>
      </c>
      <c r="CA371" s="85"/>
      <c r="CB371" s="85"/>
      <c r="CC371" s="85" t="str">
        <f t="shared" si="186"/>
        <v/>
      </c>
      <c r="CD371" s="85"/>
      <c r="CE371" s="85" t="str">
        <f t="shared" si="187"/>
        <v/>
      </c>
      <c r="CF371" s="85"/>
      <c r="CG371" s="85" t="str">
        <f t="shared" si="188"/>
        <v/>
      </c>
      <c r="CH371" s="271"/>
      <c r="CI371" s="85" t="str">
        <f t="shared" si="189"/>
        <v/>
      </c>
      <c r="CJ371" s="85" t="str">
        <f t="shared" si="190"/>
        <v/>
      </c>
      <c r="CK371" s="85" t="str">
        <f t="shared" si="191"/>
        <v/>
      </c>
      <c r="CL371" s="85"/>
      <c r="CM371" s="85" t="str">
        <f t="shared" si="192"/>
        <v/>
      </c>
      <c r="CN371" s="238"/>
      <c r="CO371" s="238" t="s">
        <v>5304</v>
      </c>
      <c r="CP371" s="112"/>
      <c r="CQ371" s="112"/>
      <c r="CR371" s="133" t="str">
        <f t="shared" ca="1" si="193"/>
        <v/>
      </c>
      <c r="CS371" s="112"/>
      <c r="CT371" s="112"/>
      <c r="CU371" s="112"/>
      <c r="CV371" s="119"/>
    </row>
    <row r="372" spans="1:100" collapsed="1" x14ac:dyDescent="0.2">
      <c r="A372" s="237"/>
      <c r="B372" s="237"/>
      <c r="C372" s="89" t="str">
        <f t="shared" si="165"/>
        <v/>
      </c>
      <c r="D372" s="85"/>
      <c r="E372" s="85"/>
      <c r="F372" s="237"/>
      <c r="G372" s="237"/>
      <c r="H372" s="237"/>
      <c r="I372" s="237"/>
      <c r="J372" s="89" t="str">
        <f t="shared" si="166"/>
        <v/>
      </c>
      <c r="K372" s="85"/>
      <c r="L372" s="85"/>
      <c r="M372" s="85" t="str">
        <f t="shared" si="167"/>
        <v/>
      </c>
      <c r="N372" s="86"/>
      <c r="O372" s="89" t="str">
        <f t="shared" si="168"/>
        <v/>
      </c>
      <c r="P372" s="237"/>
      <c r="Q372" s="89" t="str">
        <f t="shared" si="169"/>
        <v/>
      </c>
      <c r="R372" s="237"/>
      <c r="S372" s="89" t="str">
        <f t="shared" si="170"/>
        <v/>
      </c>
      <c r="T372" s="85"/>
      <c r="U372" s="89" t="str">
        <f t="shared" si="171"/>
        <v/>
      </c>
      <c r="V372" s="409" t="str">
        <f t="shared" si="172"/>
        <v/>
      </c>
      <c r="W372" s="85"/>
      <c r="X372" s="89" t="str">
        <f t="shared" si="173"/>
        <v/>
      </c>
      <c r="Y372" s="237"/>
      <c r="Z372" s="89" t="str">
        <f t="shared" si="174"/>
        <v/>
      </c>
      <c r="AA372" s="237"/>
      <c r="AB372" s="85"/>
      <c r="AC372" s="85"/>
      <c r="AD372" s="237"/>
      <c r="AE372" s="89" t="str">
        <f t="shared" si="175"/>
        <v/>
      </c>
      <c r="AF372" s="85"/>
      <c r="AG372" s="85" t="str">
        <f t="shared" si="176"/>
        <v/>
      </c>
      <c r="AH372" s="237"/>
      <c r="AI372" s="237" t="str">
        <f t="shared" si="177"/>
        <v/>
      </c>
      <c r="AJ372" s="237"/>
      <c r="AK372" s="237"/>
      <c r="AL372" s="237" t="str">
        <f t="shared" si="178"/>
        <v/>
      </c>
      <c r="AM372" s="271"/>
      <c r="AN372" s="237"/>
      <c r="AO372" s="89" t="str">
        <f t="shared" si="179"/>
        <v/>
      </c>
      <c r="AP372" s="85"/>
      <c r="AQ372" s="85"/>
      <c r="AR372" s="410"/>
      <c r="AS372" s="237"/>
      <c r="AT372" s="89" t="str">
        <f t="shared" si="180"/>
        <v/>
      </c>
      <c r="AU372" s="85"/>
      <c r="AV372" s="85"/>
      <c r="AW372" s="411"/>
      <c r="AX372" s="237"/>
      <c r="AY372" s="237" t="str">
        <f t="shared" si="181"/>
        <v/>
      </c>
      <c r="AZ372" s="237"/>
      <c r="BA372" s="89" t="str">
        <f t="shared" si="182"/>
        <v/>
      </c>
      <c r="BB372" s="85"/>
      <c r="BC372" s="237"/>
      <c r="BD372" s="89" t="str">
        <f t="shared" si="183"/>
        <v/>
      </c>
      <c r="BE372" s="85"/>
      <c r="BF372" s="237" t="str">
        <f t="shared" si="184"/>
        <v/>
      </c>
      <c r="BG372" s="85"/>
      <c r="BH372" s="85"/>
      <c r="BI372" s="85"/>
      <c r="BJ372" s="85"/>
      <c r="BK372" s="237"/>
      <c r="BL372" s="237"/>
      <c r="BM372" s="412"/>
      <c r="BN372" s="412"/>
      <c r="BO372" s="85"/>
      <c r="BP372" s="85"/>
      <c r="BQ372" s="85"/>
      <c r="BR372" s="85"/>
      <c r="BS372" s="237"/>
      <c r="BT372" s="85"/>
      <c r="BU372" s="85"/>
      <c r="BV372" s="85"/>
      <c r="BW372" s="85"/>
      <c r="BX372" s="85"/>
      <c r="BY372" s="85"/>
      <c r="BZ372" s="85" t="str">
        <f t="shared" si="185"/>
        <v/>
      </c>
      <c r="CA372" s="85"/>
      <c r="CB372" s="85"/>
      <c r="CC372" s="85" t="str">
        <f t="shared" si="186"/>
        <v/>
      </c>
      <c r="CD372" s="85"/>
      <c r="CE372" s="85" t="str">
        <f t="shared" si="187"/>
        <v/>
      </c>
      <c r="CF372" s="85"/>
      <c r="CG372" s="85" t="str">
        <f t="shared" si="188"/>
        <v/>
      </c>
      <c r="CH372" s="271"/>
      <c r="CI372" s="85" t="str">
        <f t="shared" si="189"/>
        <v/>
      </c>
      <c r="CJ372" s="85" t="str">
        <f t="shared" si="190"/>
        <v/>
      </c>
      <c r="CK372" s="85" t="str">
        <f t="shared" si="191"/>
        <v/>
      </c>
      <c r="CL372" s="85"/>
      <c r="CM372" s="85" t="str">
        <f t="shared" si="192"/>
        <v/>
      </c>
      <c r="CN372" s="238"/>
      <c r="CO372" s="238" t="s">
        <v>5304</v>
      </c>
      <c r="CP372" s="112"/>
      <c r="CQ372" s="112"/>
      <c r="CR372" s="133" t="str">
        <f t="shared" ca="1" si="193"/>
        <v/>
      </c>
      <c r="CS372" s="112"/>
      <c r="CT372" s="112"/>
      <c r="CU372" s="112"/>
      <c r="CV372" s="119"/>
    </row>
    <row r="373" spans="1:100" collapsed="1" x14ac:dyDescent="0.2">
      <c r="A373" s="237"/>
      <c r="B373" s="237"/>
      <c r="C373" s="89" t="str">
        <f t="shared" si="165"/>
        <v/>
      </c>
      <c r="D373" s="85"/>
      <c r="E373" s="85"/>
      <c r="F373" s="237"/>
      <c r="G373" s="237"/>
      <c r="H373" s="237"/>
      <c r="I373" s="237"/>
      <c r="J373" s="89" t="str">
        <f t="shared" si="166"/>
        <v/>
      </c>
      <c r="K373" s="85"/>
      <c r="L373" s="85"/>
      <c r="M373" s="85" t="str">
        <f t="shared" si="167"/>
        <v/>
      </c>
      <c r="N373" s="86"/>
      <c r="O373" s="89" t="str">
        <f t="shared" si="168"/>
        <v/>
      </c>
      <c r="P373" s="237"/>
      <c r="Q373" s="89" t="str">
        <f t="shared" si="169"/>
        <v/>
      </c>
      <c r="R373" s="237"/>
      <c r="S373" s="89" t="str">
        <f t="shared" si="170"/>
        <v/>
      </c>
      <c r="T373" s="85"/>
      <c r="U373" s="89" t="str">
        <f t="shared" si="171"/>
        <v/>
      </c>
      <c r="V373" s="409" t="str">
        <f t="shared" si="172"/>
        <v/>
      </c>
      <c r="W373" s="85"/>
      <c r="X373" s="89" t="str">
        <f t="shared" si="173"/>
        <v/>
      </c>
      <c r="Y373" s="237"/>
      <c r="Z373" s="89" t="str">
        <f t="shared" si="174"/>
        <v/>
      </c>
      <c r="AA373" s="237"/>
      <c r="AB373" s="85"/>
      <c r="AC373" s="85"/>
      <c r="AD373" s="237"/>
      <c r="AE373" s="89" t="str">
        <f t="shared" si="175"/>
        <v/>
      </c>
      <c r="AF373" s="85"/>
      <c r="AG373" s="85" t="str">
        <f t="shared" si="176"/>
        <v/>
      </c>
      <c r="AH373" s="237"/>
      <c r="AI373" s="237" t="str">
        <f t="shared" si="177"/>
        <v/>
      </c>
      <c r="AJ373" s="237"/>
      <c r="AK373" s="237"/>
      <c r="AL373" s="237" t="str">
        <f t="shared" si="178"/>
        <v/>
      </c>
      <c r="AM373" s="271"/>
      <c r="AN373" s="237"/>
      <c r="AO373" s="89" t="str">
        <f t="shared" si="179"/>
        <v/>
      </c>
      <c r="AP373" s="85"/>
      <c r="AQ373" s="85"/>
      <c r="AR373" s="410"/>
      <c r="AS373" s="237"/>
      <c r="AT373" s="89" t="str">
        <f t="shared" si="180"/>
        <v/>
      </c>
      <c r="AU373" s="85"/>
      <c r="AV373" s="85"/>
      <c r="AW373" s="411"/>
      <c r="AX373" s="237"/>
      <c r="AY373" s="237" t="str">
        <f t="shared" si="181"/>
        <v/>
      </c>
      <c r="AZ373" s="237"/>
      <c r="BA373" s="89" t="str">
        <f t="shared" si="182"/>
        <v/>
      </c>
      <c r="BB373" s="85"/>
      <c r="BC373" s="237"/>
      <c r="BD373" s="89" t="str">
        <f t="shared" si="183"/>
        <v/>
      </c>
      <c r="BE373" s="85"/>
      <c r="BF373" s="237" t="str">
        <f t="shared" si="184"/>
        <v/>
      </c>
      <c r="BG373" s="85"/>
      <c r="BH373" s="85"/>
      <c r="BI373" s="85"/>
      <c r="BJ373" s="85"/>
      <c r="BK373" s="237"/>
      <c r="BL373" s="237"/>
      <c r="BM373" s="412"/>
      <c r="BN373" s="412"/>
      <c r="BO373" s="85"/>
      <c r="BP373" s="85"/>
      <c r="BQ373" s="85"/>
      <c r="BR373" s="85"/>
      <c r="BS373" s="237"/>
      <c r="BT373" s="85"/>
      <c r="BU373" s="85"/>
      <c r="BV373" s="85"/>
      <c r="BW373" s="85"/>
      <c r="BX373" s="85"/>
      <c r="BY373" s="85"/>
      <c r="BZ373" s="85" t="str">
        <f t="shared" si="185"/>
        <v/>
      </c>
      <c r="CA373" s="85"/>
      <c r="CB373" s="85"/>
      <c r="CC373" s="85" t="str">
        <f t="shared" si="186"/>
        <v/>
      </c>
      <c r="CD373" s="85"/>
      <c r="CE373" s="85" t="str">
        <f t="shared" si="187"/>
        <v/>
      </c>
      <c r="CF373" s="85"/>
      <c r="CG373" s="85" t="str">
        <f t="shared" si="188"/>
        <v/>
      </c>
      <c r="CH373" s="271"/>
      <c r="CI373" s="85" t="str">
        <f t="shared" si="189"/>
        <v/>
      </c>
      <c r="CJ373" s="85" t="str">
        <f t="shared" si="190"/>
        <v/>
      </c>
      <c r="CK373" s="85" t="str">
        <f t="shared" si="191"/>
        <v/>
      </c>
      <c r="CL373" s="85"/>
      <c r="CM373" s="85" t="str">
        <f t="shared" si="192"/>
        <v/>
      </c>
      <c r="CN373" s="238"/>
      <c r="CO373" s="238" t="s">
        <v>5304</v>
      </c>
      <c r="CP373" s="112"/>
      <c r="CQ373" s="112"/>
      <c r="CR373" s="133" t="str">
        <f t="shared" ca="1" si="193"/>
        <v/>
      </c>
      <c r="CS373" s="112"/>
      <c r="CT373" s="112"/>
      <c r="CU373" s="112"/>
      <c r="CV373" s="119"/>
    </row>
    <row r="374" spans="1:100" collapsed="1" x14ac:dyDescent="0.2">
      <c r="A374" s="237"/>
      <c r="B374" s="237"/>
      <c r="C374" s="89" t="str">
        <f t="shared" si="165"/>
        <v/>
      </c>
      <c r="D374" s="85"/>
      <c r="E374" s="85"/>
      <c r="F374" s="237"/>
      <c r="G374" s="237"/>
      <c r="H374" s="237"/>
      <c r="I374" s="237"/>
      <c r="J374" s="89" t="str">
        <f t="shared" si="166"/>
        <v/>
      </c>
      <c r="K374" s="85"/>
      <c r="L374" s="85"/>
      <c r="M374" s="85" t="str">
        <f t="shared" si="167"/>
        <v/>
      </c>
      <c r="N374" s="86"/>
      <c r="O374" s="89" t="str">
        <f t="shared" si="168"/>
        <v/>
      </c>
      <c r="P374" s="237"/>
      <c r="Q374" s="89" t="str">
        <f t="shared" si="169"/>
        <v/>
      </c>
      <c r="R374" s="237"/>
      <c r="S374" s="89" t="str">
        <f t="shared" si="170"/>
        <v/>
      </c>
      <c r="T374" s="85"/>
      <c r="U374" s="89" t="str">
        <f t="shared" si="171"/>
        <v/>
      </c>
      <c r="V374" s="409" t="str">
        <f t="shared" si="172"/>
        <v/>
      </c>
      <c r="W374" s="85"/>
      <c r="X374" s="89" t="str">
        <f t="shared" si="173"/>
        <v/>
      </c>
      <c r="Y374" s="237"/>
      <c r="Z374" s="89" t="str">
        <f t="shared" si="174"/>
        <v/>
      </c>
      <c r="AA374" s="237"/>
      <c r="AB374" s="85"/>
      <c r="AC374" s="85"/>
      <c r="AD374" s="237"/>
      <c r="AE374" s="89" t="str">
        <f t="shared" si="175"/>
        <v/>
      </c>
      <c r="AF374" s="85"/>
      <c r="AG374" s="85" t="str">
        <f t="shared" si="176"/>
        <v/>
      </c>
      <c r="AH374" s="237"/>
      <c r="AI374" s="237" t="str">
        <f t="shared" si="177"/>
        <v/>
      </c>
      <c r="AJ374" s="237"/>
      <c r="AK374" s="237"/>
      <c r="AL374" s="237" t="str">
        <f t="shared" si="178"/>
        <v/>
      </c>
      <c r="AM374" s="271"/>
      <c r="AN374" s="237"/>
      <c r="AO374" s="89" t="str">
        <f t="shared" si="179"/>
        <v/>
      </c>
      <c r="AP374" s="85"/>
      <c r="AQ374" s="85"/>
      <c r="AR374" s="410"/>
      <c r="AS374" s="237"/>
      <c r="AT374" s="89" t="str">
        <f t="shared" si="180"/>
        <v/>
      </c>
      <c r="AU374" s="85"/>
      <c r="AV374" s="85"/>
      <c r="AW374" s="411"/>
      <c r="AX374" s="237"/>
      <c r="AY374" s="237" t="str">
        <f t="shared" si="181"/>
        <v/>
      </c>
      <c r="AZ374" s="237"/>
      <c r="BA374" s="89" t="str">
        <f t="shared" si="182"/>
        <v/>
      </c>
      <c r="BB374" s="85"/>
      <c r="BC374" s="237"/>
      <c r="BD374" s="89" t="str">
        <f t="shared" si="183"/>
        <v/>
      </c>
      <c r="BE374" s="85"/>
      <c r="BF374" s="237" t="str">
        <f t="shared" si="184"/>
        <v/>
      </c>
      <c r="BG374" s="85"/>
      <c r="BH374" s="85"/>
      <c r="BI374" s="85"/>
      <c r="BJ374" s="85"/>
      <c r="BK374" s="237"/>
      <c r="BL374" s="237"/>
      <c r="BM374" s="412"/>
      <c r="BN374" s="412"/>
      <c r="BO374" s="85"/>
      <c r="BP374" s="85"/>
      <c r="BQ374" s="85"/>
      <c r="BR374" s="85"/>
      <c r="BS374" s="237"/>
      <c r="BT374" s="85"/>
      <c r="BU374" s="85"/>
      <c r="BV374" s="85"/>
      <c r="BW374" s="85"/>
      <c r="BX374" s="85"/>
      <c r="BY374" s="85"/>
      <c r="BZ374" s="85" t="str">
        <f t="shared" si="185"/>
        <v/>
      </c>
      <c r="CA374" s="85"/>
      <c r="CB374" s="85"/>
      <c r="CC374" s="85" t="str">
        <f t="shared" si="186"/>
        <v/>
      </c>
      <c r="CD374" s="85"/>
      <c r="CE374" s="85" t="str">
        <f t="shared" si="187"/>
        <v/>
      </c>
      <c r="CF374" s="85"/>
      <c r="CG374" s="85" t="str">
        <f t="shared" si="188"/>
        <v/>
      </c>
      <c r="CH374" s="271"/>
      <c r="CI374" s="85" t="str">
        <f t="shared" si="189"/>
        <v/>
      </c>
      <c r="CJ374" s="85" t="str">
        <f t="shared" si="190"/>
        <v/>
      </c>
      <c r="CK374" s="85" t="str">
        <f t="shared" si="191"/>
        <v/>
      </c>
      <c r="CL374" s="85"/>
      <c r="CM374" s="85" t="str">
        <f t="shared" si="192"/>
        <v/>
      </c>
      <c r="CN374" s="238"/>
      <c r="CO374" s="238" t="s">
        <v>5304</v>
      </c>
      <c r="CP374" s="112"/>
      <c r="CQ374" s="112"/>
      <c r="CR374" s="133" t="str">
        <f t="shared" ca="1" si="193"/>
        <v/>
      </c>
      <c r="CS374" s="112"/>
      <c r="CT374" s="112"/>
      <c r="CU374" s="112"/>
      <c r="CV374" s="119"/>
    </row>
    <row r="375" spans="1:100" collapsed="1" x14ac:dyDescent="0.2">
      <c r="A375" s="237"/>
      <c r="B375" s="237"/>
      <c r="C375" s="89" t="str">
        <f t="shared" si="165"/>
        <v/>
      </c>
      <c r="D375" s="85"/>
      <c r="E375" s="85"/>
      <c r="F375" s="237"/>
      <c r="G375" s="237"/>
      <c r="H375" s="237"/>
      <c r="I375" s="237"/>
      <c r="J375" s="89" t="str">
        <f t="shared" si="166"/>
        <v/>
      </c>
      <c r="K375" s="85"/>
      <c r="L375" s="85"/>
      <c r="M375" s="85" t="str">
        <f t="shared" si="167"/>
        <v/>
      </c>
      <c r="N375" s="86"/>
      <c r="O375" s="89" t="str">
        <f t="shared" si="168"/>
        <v/>
      </c>
      <c r="P375" s="237"/>
      <c r="Q375" s="89" t="str">
        <f t="shared" si="169"/>
        <v/>
      </c>
      <c r="R375" s="237"/>
      <c r="S375" s="89" t="str">
        <f t="shared" si="170"/>
        <v/>
      </c>
      <c r="T375" s="85"/>
      <c r="U375" s="89" t="str">
        <f t="shared" si="171"/>
        <v/>
      </c>
      <c r="V375" s="409" t="str">
        <f t="shared" si="172"/>
        <v/>
      </c>
      <c r="W375" s="85"/>
      <c r="X375" s="89" t="str">
        <f t="shared" si="173"/>
        <v/>
      </c>
      <c r="Y375" s="237"/>
      <c r="Z375" s="89" t="str">
        <f t="shared" si="174"/>
        <v/>
      </c>
      <c r="AA375" s="237"/>
      <c r="AB375" s="85"/>
      <c r="AC375" s="85"/>
      <c r="AD375" s="237"/>
      <c r="AE375" s="89" t="str">
        <f t="shared" si="175"/>
        <v/>
      </c>
      <c r="AF375" s="85"/>
      <c r="AG375" s="85" t="str">
        <f t="shared" si="176"/>
        <v/>
      </c>
      <c r="AH375" s="237"/>
      <c r="AI375" s="237" t="str">
        <f t="shared" si="177"/>
        <v/>
      </c>
      <c r="AJ375" s="237"/>
      <c r="AK375" s="237"/>
      <c r="AL375" s="237" t="str">
        <f t="shared" si="178"/>
        <v/>
      </c>
      <c r="AM375" s="271"/>
      <c r="AN375" s="237"/>
      <c r="AO375" s="89" t="str">
        <f t="shared" si="179"/>
        <v/>
      </c>
      <c r="AP375" s="85"/>
      <c r="AQ375" s="85"/>
      <c r="AR375" s="410"/>
      <c r="AS375" s="237"/>
      <c r="AT375" s="89" t="str">
        <f t="shared" si="180"/>
        <v/>
      </c>
      <c r="AU375" s="85"/>
      <c r="AV375" s="85"/>
      <c r="AW375" s="411"/>
      <c r="AX375" s="237"/>
      <c r="AY375" s="237" t="str">
        <f t="shared" si="181"/>
        <v/>
      </c>
      <c r="AZ375" s="237"/>
      <c r="BA375" s="89" t="str">
        <f t="shared" si="182"/>
        <v/>
      </c>
      <c r="BB375" s="85"/>
      <c r="BC375" s="237"/>
      <c r="BD375" s="89" t="str">
        <f t="shared" si="183"/>
        <v/>
      </c>
      <c r="BE375" s="85"/>
      <c r="BF375" s="237" t="str">
        <f t="shared" si="184"/>
        <v/>
      </c>
      <c r="BG375" s="85"/>
      <c r="BH375" s="85"/>
      <c r="BI375" s="85"/>
      <c r="BJ375" s="85"/>
      <c r="BK375" s="237"/>
      <c r="BL375" s="237"/>
      <c r="BM375" s="412"/>
      <c r="BN375" s="412"/>
      <c r="BO375" s="85"/>
      <c r="BP375" s="85"/>
      <c r="BQ375" s="85"/>
      <c r="BR375" s="85"/>
      <c r="BS375" s="237"/>
      <c r="BT375" s="85"/>
      <c r="BU375" s="85"/>
      <c r="BV375" s="85"/>
      <c r="BW375" s="85"/>
      <c r="BX375" s="85"/>
      <c r="BY375" s="85"/>
      <c r="BZ375" s="85" t="str">
        <f t="shared" si="185"/>
        <v/>
      </c>
      <c r="CA375" s="85"/>
      <c r="CB375" s="85"/>
      <c r="CC375" s="85" t="str">
        <f t="shared" si="186"/>
        <v/>
      </c>
      <c r="CD375" s="85"/>
      <c r="CE375" s="85" t="str">
        <f t="shared" si="187"/>
        <v/>
      </c>
      <c r="CF375" s="85"/>
      <c r="CG375" s="85" t="str">
        <f t="shared" si="188"/>
        <v/>
      </c>
      <c r="CH375" s="271"/>
      <c r="CI375" s="85" t="str">
        <f t="shared" si="189"/>
        <v/>
      </c>
      <c r="CJ375" s="85" t="str">
        <f t="shared" si="190"/>
        <v/>
      </c>
      <c r="CK375" s="85" t="str">
        <f t="shared" si="191"/>
        <v/>
      </c>
      <c r="CL375" s="85"/>
      <c r="CM375" s="85" t="str">
        <f t="shared" si="192"/>
        <v/>
      </c>
      <c r="CN375" s="238"/>
      <c r="CO375" s="238" t="s">
        <v>5304</v>
      </c>
      <c r="CP375" s="112"/>
      <c r="CQ375" s="112"/>
      <c r="CR375" s="133" t="str">
        <f t="shared" ca="1" si="193"/>
        <v/>
      </c>
      <c r="CS375" s="112"/>
      <c r="CT375" s="112"/>
      <c r="CU375" s="112"/>
      <c r="CV375" s="119"/>
    </row>
    <row r="376" spans="1:100" collapsed="1" x14ac:dyDescent="0.2">
      <c r="A376" s="237"/>
      <c r="B376" s="237"/>
      <c r="C376" s="89" t="str">
        <f t="shared" si="165"/>
        <v/>
      </c>
      <c r="D376" s="85"/>
      <c r="E376" s="85"/>
      <c r="F376" s="237"/>
      <c r="G376" s="237"/>
      <c r="H376" s="237"/>
      <c r="I376" s="237"/>
      <c r="J376" s="89" t="str">
        <f t="shared" si="166"/>
        <v/>
      </c>
      <c r="K376" s="85"/>
      <c r="L376" s="85"/>
      <c r="M376" s="85" t="str">
        <f t="shared" si="167"/>
        <v/>
      </c>
      <c r="N376" s="86"/>
      <c r="O376" s="89" t="str">
        <f t="shared" si="168"/>
        <v/>
      </c>
      <c r="P376" s="237"/>
      <c r="Q376" s="89" t="str">
        <f t="shared" si="169"/>
        <v/>
      </c>
      <c r="R376" s="237"/>
      <c r="S376" s="89" t="str">
        <f t="shared" si="170"/>
        <v/>
      </c>
      <c r="T376" s="85"/>
      <c r="U376" s="89" t="str">
        <f t="shared" si="171"/>
        <v/>
      </c>
      <c r="V376" s="409" t="str">
        <f t="shared" si="172"/>
        <v/>
      </c>
      <c r="W376" s="85"/>
      <c r="X376" s="89" t="str">
        <f t="shared" si="173"/>
        <v/>
      </c>
      <c r="Y376" s="237"/>
      <c r="Z376" s="89" t="str">
        <f t="shared" si="174"/>
        <v/>
      </c>
      <c r="AA376" s="237"/>
      <c r="AB376" s="85"/>
      <c r="AC376" s="85"/>
      <c r="AD376" s="237"/>
      <c r="AE376" s="89" t="str">
        <f t="shared" si="175"/>
        <v/>
      </c>
      <c r="AF376" s="85"/>
      <c r="AG376" s="85" t="str">
        <f t="shared" si="176"/>
        <v/>
      </c>
      <c r="AH376" s="237"/>
      <c r="AI376" s="237" t="str">
        <f t="shared" si="177"/>
        <v/>
      </c>
      <c r="AJ376" s="237"/>
      <c r="AK376" s="237"/>
      <c r="AL376" s="237" t="str">
        <f t="shared" si="178"/>
        <v/>
      </c>
      <c r="AM376" s="271"/>
      <c r="AN376" s="237"/>
      <c r="AO376" s="89" t="str">
        <f t="shared" si="179"/>
        <v/>
      </c>
      <c r="AP376" s="85"/>
      <c r="AQ376" s="85"/>
      <c r="AR376" s="410"/>
      <c r="AS376" s="237"/>
      <c r="AT376" s="89" t="str">
        <f t="shared" si="180"/>
        <v/>
      </c>
      <c r="AU376" s="85"/>
      <c r="AV376" s="85"/>
      <c r="AW376" s="411"/>
      <c r="AX376" s="237"/>
      <c r="AY376" s="237" t="str">
        <f t="shared" si="181"/>
        <v/>
      </c>
      <c r="AZ376" s="237"/>
      <c r="BA376" s="89" t="str">
        <f t="shared" si="182"/>
        <v/>
      </c>
      <c r="BB376" s="85"/>
      <c r="BC376" s="237"/>
      <c r="BD376" s="89" t="str">
        <f t="shared" si="183"/>
        <v/>
      </c>
      <c r="BE376" s="85"/>
      <c r="BF376" s="237" t="str">
        <f t="shared" si="184"/>
        <v/>
      </c>
      <c r="BG376" s="85"/>
      <c r="BH376" s="85"/>
      <c r="BI376" s="85"/>
      <c r="BJ376" s="85"/>
      <c r="BK376" s="237"/>
      <c r="BL376" s="237"/>
      <c r="BM376" s="412"/>
      <c r="BN376" s="412"/>
      <c r="BO376" s="85"/>
      <c r="BP376" s="85"/>
      <c r="BQ376" s="85"/>
      <c r="BR376" s="85"/>
      <c r="BS376" s="237"/>
      <c r="BT376" s="85"/>
      <c r="BU376" s="85"/>
      <c r="BV376" s="85"/>
      <c r="BW376" s="85"/>
      <c r="BX376" s="85"/>
      <c r="BY376" s="85"/>
      <c r="BZ376" s="85" t="str">
        <f t="shared" si="185"/>
        <v/>
      </c>
      <c r="CA376" s="85"/>
      <c r="CB376" s="85"/>
      <c r="CC376" s="85" t="str">
        <f t="shared" si="186"/>
        <v/>
      </c>
      <c r="CD376" s="85"/>
      <c r="CE376" s="85" t="str">
        <f t="shared" si="187"/>
        <v/>
      </c>
      <c r="CF376" s="85"/>
      <c r="CG376" s="85" t="str">
        <f t="shared" si="188"/>
        <v/>
      </c>
      <c r="CH376" s="271"/>
      <c r="CI376" s="85" t="str">
        <f t="shared" si="189"/>
        <v/>
      </c>
      <c r="CJ376" s="85" t="str">
        <f t="shared" si="190"/>
        <v/>
      </c>
      <c r="CK376" s="85" t="str">
        <f t="shared" si="191"/>
        <v/>
      </c>
      <c r="CL376" s="85"/>
      <c r="CM376" s="85" t="str">
        <f t="shared" si="192"/>
        <v/>
      </c>
      <c r="CN376" s="238"/>
      <c r="CO376" s="238" t="s">
        <v>5304</v>
      </c>
      <c r="CP376" s="112"/>
      <c r="CQ376" s="112"/>
      <c r="CR376" s="133" t="str">
        <f t="shared" ca="1" si="193"/>
        <v/>
      </c>
      <c r="CS376" s="112"/>
      <c r="CT376" s="112"/>
      <c r="CU376" s="112"/>
      <c r="CV376" s="119"/>
    </row>
    <row r="377" spans="1:100" collapsed="1" x14ac:dyDescent="0.2">
      <c r="A377" s="237"/>
      <c r="B377" s="237"/>
      <c r="C377" s="89" t="str">
        <f t="shared" si="165"/>
        <v/>
      </c>
      <c r="D377" s="85"/>
      <c r="E377" s="85"/>
      <c r="F377" s="237"/>
      <c r="G377" s="237"/>
      <c r="H377" s="237"/>
      <c r="I377" s="237"/>
      <c r="J377" s="89" t="str">
        <f t="shared" si="166"/>
        <v/>
      </c>
      <c r="K377" s="85"/>
      <c r="L377" s="85"/>
      <c r="M377" s="85" t="str">
        <f t="shared" si="167"/>
        <v/>
      </c>
      <c r="N377" s="86"/>
      <c r="O377" s="89" t="str">
        <f t="shared" si="168"/>
        <v/>
      </c>
      <c r="P377" s="237"/>
      <c r="Q377" s="89" t="str">
        <f t="shared" si="169"/>
        <v/>
      </c>
      <c r="R377" s="237"/>
      <c r="S377" s="89" t="str">
        <f t="shared" si="170"/>
        <v/>
      </c>
      <c r="T377" s="85"/>
      <c r="U377" s="89" t="str">
        <f t="shared" si="171"/>
        <v/>
      </c>
      <c r="V377" s="409" t="str">
        <f t="shared" si="172"/>
        <v/>
      </c>
      <c r="W377" s="85"/>
      <c r="X377" s="89" t="str">
        <f t="shared" si="173"/>
        <v/>
      </c>
      <c r="Y377" s="237"/>
      <c r="Z377" s="89" t="str">
        <f t="shared" si="174"/>
        <v/>
      </c>
      <c r="AA377" s="237"/>
      <c r="AB377" s="85"/>
      <c r="AC377" s="85"/>
      <c r="AD377" s="237"/>
      <c r="AE377" s="89" t="str">
        <f t="shared" si="175"/>
        <v/>
      </c>
      <c r="AF377" s="85"/>
      <c r="AG377" s="85" t="str">
        <f t="shared" si="176"/>
        <v/>
      </c>
      <c r="AH377" s="237"/>
      <c r="AI377" s="237" t="str">
        <f t="shared" si="177"/>
        <v/>
      </c>
      <c r="AJ377" s="237"/>
      <c r="AK377" s="237"/>
      <c r="AL377" s="237" t="str">
        <f t="shared" si="178"/>
        <v/>
      </c>
      <c r="AM377" s="271"/>
      <c r="AN377" s="237"/>
      <c r="AO377" s="89" t="str">
        <f t="shared" si="179"/>
        <v/>
      </c>
      <c r="AP377" s="85"/>
      <c r="AQ377" s="85"/>
      <c r="AR377" s="410"/>
      <c r="AS377" s="237"/>
      <c r="AT377" s="89" t="str">
        <f t="shared" si="180"/>
        <v/>
      </c>
      <c r="AU377" s="85"/>
      <c r="AV377" s="85"/>
      <c r="AW377" s="411"/>
      <c r="AX377" s="237"/>
      <c r="AY377" s="237" t="str">
        <f t="shared" si="181"/>
        <v/>
      </c>
      <c r="AZ377" s="237"/>
      <c r="BA377" s="89" t="str">
        <f t="shared" si="182"/>
        <v/>
      </c>
      <c r="BB377" s="85"/>
      <c r="BC377" s="237"/>
      <c r="BD377" s="89" t="str">
        <f t="shared" si="183"/>
        <v/>
      </c>
      <c r="BE377" s="85"/>
      <c r="BF377" s="237" t="str">
        <f t="shared" si="184"/>
        <v/>
      </c>
      <c r="BG377" s="85"/>
      <c r="BH377" s="85"/>
      <c r="BI377" s="85"/>
      <c r="BJ377" s="85"/>
      <c r="BK377" s="237"/>
      <c r="BL377" s="237"/>
      <c r="BM377" s="412"/>
      <c r="BN377" s="412"/>
      <c r="BO377" s="85"/>
      <c r="BP377" s="85"/>
      <c r="BQ377" s="85"/>
      <c r="BR377" s="85"/>
      <c r="BS377" s="237"/>
      <c r="BT377" s="85"/>
      <c r="BU377" s="85"/>
      <c r="BV377" s="85"/>
      <c r="BW377" s="85"/>
      <c r="BX377" s="85"/>
      <c r="BY377" s="85"/>
      <c r="BZ377" s="85" t="str">
        <f t="shared" si="185"/>
        <v/>
      </c>
      <c r="CA377" s="85"/>
      <c r="CB377" s="85"/>
      <c r="CC377" s="85" t="str">
        <f t="shared" si="186"/>
        <v/>
      </c>
      <c r="CD377" s="85"/>
      <c r="CE377" s="85" t="str">
        <f t="shared" si="187"/>
        <v/>
      </c>
      <c r="CF377" s="85"/>
      <c r="CG377" s="85" t="str">
        <f t="shared" si="188"/>
        <v/>
      </c>
      <c r="CH377" s="271"/>
      <c r="CI377" s="85" t="str">
        <f t="shared" si="189"/>
        <v/>
      </c>
      <c r="CJ377" s="85" t="str">
        <f t="shared" si="190"/>
        <v/>
      </c>
      <c r="CK377" s="85" t="str">
        <f t="shared" si="191"/>
        <v/>
      </c>
      <c r="CL377" s="85"/>
      <c r="CM377" s="85" t="str">
        <f t="shared" si="192"/>
        <v/>
      </c>
      <c r="CN377" s="238"/>
      <c r="CO377" s="238" t="s">
        <v>5304</v>
      </c>
      <c r="CP377" s="112"/>
      <c r="CQ377" s="112"/>
      <c r="CR377" s="133" t="str">
        <f t="shared" ca="1" si="193"/>
        <v/>
      </c>
      <c r="CS377" s="112"/>
      <c r="CT377" s="112"/>
      <c r="CU377" s="112"/>
      <c r="CV377" s="119"/>
    </row>
    <row r="378" spans="1:100" collapsed="1" x14ac:dyDescent="0.2">
      <c r="A378" s="237"/>
      <c r="B378" s="237"/>
      <c r="C378" s="89" t="str">
        <f t="shared" si="165"/>
        <v/>
      </c>
      <c r="D378" s="85"/>
      <c r="E378" s="85"/>
      <c r="F378" s="237"/>
      <c r="G378" s="237"/>
      <c r="H378" s="237"/>
      <c r="I378" s="237"/>
      <c r="J378" s="89" t="str">
        <f t="shared" si="166"/>
        <v/>
      </c>
      <c r="K378" s="85"/>
      <c r="L378" s="85"/>
      <c r="M378" s="85" t="str">
        <f t="shared" si="167"/>
        <v/>
      </c>
      <c r="N378" s="86"/>
      <c r="O378" s="89" t="str">
        <f t="shared" si="168"/>
        <v/>
      </c>
      <c r="P378" s="237"/>
      <c r="Q378" s="89" t="str">
        <f t="shared" si="169"/>
        <v/>
      </c>
      <c r="R378" s="237"/>
      <c r="S378" s="89" t="str">
        <f t="shared" si="170"/>
        <v/>
      </c>
      <c r="T378" s="85"/>
      <c r="U378" s="89" t="str">
        <f t="shared" si="171"/>
        <v/>
      </c>
      <c r="V378" s="409" t="str">
        <f t="shared" si="172"/>
        <v/>
      </c>
      <c r="W378" s="85"/>
      <c r="X378" s="89" t="str">
        <f t="shared" si="173"/>
        <v/>
      </c>
      <c r="Y378" s="237"/>
      <c r="Z378" s="89" t="str">
        <f t="shared" si="174"/>
        <v/>
      </c>
      <c r="AA378" s="237"/>
      <c r="AB378" s="85"/>
      <c r="AC378" s="85"/>
      <c r="AD378" s="237"/>
      <c r="AE378" s="89" t="str">
        <f t="shared" si="175"/>
        <v/>
      </c>
      <c r="AF378" s="85"/>
      <c r="AG378" s="85" t="str">
        <f t="shared" si="176"/>
        <v/>
      </c>
      <c r="AH378" s="237"/>
      <c r="AI378" s="237" t="str">
        <f t="shared" si="177"/>
        <v/>
      </c>
      <c r="AJ378" s="237"/>
      <c r="AK378" s="237"/>
      <c r="AL378" s="237" t="str">
        <f t="shared" si="178"/>
        <v/>
      </c>
      <c r="AM378" s="271"/>
      <c r="AN378" s="237"/>
      <c r="AO378" s="89" t="str">
        <f t="shared" si="179"/>
        <v/>
      </c>
      <c r="AP378" s="85"/>
      <c r="AQ378" s="85"/>
      <c r="AR378" s="410"/>
      <c r="AS378" s="237"/>
      <c r="AT378" s="89" t="str">
        <f t="shared" si="180"/>
        <v/>
      </c>
      <c r="AU378" s="85"/>
      <c r="AV378" s="85"/>
      <c r="AW378" s="411"/>
      <c r="AX378" s="237"/>
      <c r="AY378" s="237" t="str">
        <f t="shared" si="181"/>
        <v/>
      </c>
      <c r="AZ378" s="237"/>
      <c r="BA378" s="89" t="str">
        <f t="shared" si="182"/>
        <v/>
      </c>
      <c r="BB378" s="85"/>
      <c r="BC378" s="237"/>
      <c r="BD378" s="89" t="str">
        <f t="shared" si="183"/>
        <v/>
      </c>
      <c r="BE378" s="85"/>
      <c r="BF378" s="237" t="str">
        <f t="shared" si="184"/>
        <v/>
      </c>
      <c r="BG378" s="85"/>
      <c r="BH378" s="85"/>
      <c r="BI378" s="85"/>
      <c r="BJ378" s="85"/>
      <c r="BK378" s="237"/>
      <c r="BL378" s="237"/>
      <c r="BM378" s="412"/>
      <c r="BN378" s="412"/>
      <c r="BO378" s="85"/>
      <c r="BP378" s="85"/>
      <c r="BQ378" s="85"/>
      <c r="BR378" s="85"/>
      <c r="BS378" s="237"/>
      <c r="BT378" s="85"/>
      <c r="BU378" s="85"/>
      <c r="BV378" s="85"/>
      <c r="BW378" s="85"/>
      <c r="BX378" s="85"/>
      <c r="BY378" s="85"/>
      <c r="BZ378" s="85" t="str">
        <f t="shared" si="185"/>
        <v/>
      </c>
      <c r="CA378" s="85"/>
      <c r="CB378" s="85"/>
      <c r="CC378" s="85" t="str">
        <f t="shared" si="186"/>
        <v/>
      </c>
      <c r="CD378" s="85"/>
      <c r="CE378" s="85" t="str">
        <f t="shared" si="187"/>
        <v/>
      </c>
      <c r="CF378" s="85"/>
      <c r="CG378" s="85" t="str">
        <f t="shared" si="188"/>
        <v/>
      </c>
      <c r="CH378" s="271"/>
      <c r="CI378" s="85" t="str">
        <f t="shared" si="189"/>
        <v/>
      </c>
      <c r="CJ378" s="85" t="str">
        <f t="shared" si="190"/>
        <v/>
      </c>
      <c r="CK378" s="85" t="str">
        <f t="shared" si="191"/>
        <v/>
      </c>
      <c r="CL378" s="85"/>
      <c r="CM378" s="85" t="str">
        <f t="shared" si="192"/>
        <v/>
      </c>
      <c r="CN378" s="238"/>
      <c r="CO378" s="238" t="s">
        <v>5304</v>
      </c>
      <c r="CP378" s="112"/>
      <c r="CQ378" s="112"/>
      <c r="CR378" s="133" t="str">
        <f t="shared" ca="1" si="193"/>
        <v/>
      </c>
      <c r="CS378" s="112"/>
      <c r="CT378" s="112"/>
      <c r="CU378" s="112"/>
      <c r="CV378" s="119"/>
    </row>
    <row r="379" spans="1:100" collapsed="1" x14ac:dyDescent="0.2">
      <c r="A379" s="237"/>
      <c r="B379" s="237"/>
      <c r="C379" s="89" t="str">
        <f t="shared" si="165"/>
        <v/>
      </c>
      <c r="D379" s="85"/>
      <c r="E379" s="85"/>
      <c r="F379" s="237"/>
      <c r="G379" s="237"/>
      <c r="H379" s="237"/>
      <c r="I379" s="237"/>
      <c r="J379" s="89" t="str">
        <f t="shared" si="166"/>
        <v/>
      </c>
      <c r="K379" s="85"/>
      <c r="L379" s="85"/>
      <c r="M379" s="85" t="str">
        <f t="shared" si="167"/>
        <v/>
      </c>
      <c r="N379" s="86"/>
      <c r="O379" s="89" t="str">
        <f t="shared" si="168"/>
        <v/>
      </c>
      <c r="P379" s="237"/>
      <c r="Q379" s="89" t="str">
        <f t="shared" si="169"/>
        <v/>
      </c>
      <c r="R379" s="237"/>
      <c r="S379" s="89" t="str">
        <f t="shared" si="170"/>
        <v/>
      </c>
      <c r="T379" s="85"/>
      <c r="U379" s="89" t="str">
        <f t="shared" si="171"/>
        <v/>
      </c>
      <c r="V379" s="409" t="str">
        <f t="shared" si="172"/>
        <v/>
      </c>
      <c r="W379" s="85"/>
      <c r="X379" s="89" t="str">
        <f t="shared" si="173"/>
        <v/>
      </c>
      <c r="Y379" s="237"/>
      <c r="Z379" s="89" t="str">
        <f t="shared" si="174"/>
        <v/>
      </c>
      <c r="AA379" s="237"/>
      <c r="AB379" s="85"/>
      <c r="AC379" s="85"/>
      <c r="AD379" s="237"/>
      <c r="AE379" s="89" t="str">
        <f t="shared" si="175"/>
        <v/>
      </c>
      <c r="AF379" s="85"/>
      <c r="AG379" s="85" t="str">
        <f t="shared" si="176"/>
        <v/>
      </c>
      <c r="AH379" s="237"/>
      <c r="AI379" s="237" t="str">
        <f t="shared" si="177"/>
        <v/>
      </c>
      <c r="AJ379" s="237"/>
      <c r="AK379" s="237"/>
      <c r="AL379" s="237" t="str">
        <f t="shared" si="178"/>
        <v/>
      </c>
      <c r="AM379" s="271"/>
      <c r="AN379" s="237"/>
      <c r="AO379" s="89" t="str">
        <f t="shared" si="179"/>
        <v/>
      </c>
      <c r="AP379" s="85"/>
      <c r="AQ379" s="85"/>
      <c r="AR379" s="410"/>
      <c r="AS379" s="237"/>
      <c r="AT379" s="89" t="str">
        <f t="shared" si="180"/>
        <v/>
      </c>
      <c r="AU379" s="85"/>
      <c r="AV379" s="85"/>
      <c r="AW379" s="411"/>
      <c r="AX379" s="237"/>
      <c r="AY379" s="237" t="str">
        <f t="shared" si="181"/>
        <v/>
      </c>
      <c r="AZ379" s="237"/>
      <c r="BA379" s="89" t="str">
        <f t="shared" si="182"/>
        <v/>
      </c>
      <c r="BB379" s="85"/>
      <c r="BC379" s="237"/>
      <c r="BD379" s="89" t="str">
        <f t="shared" si="183"/>
        <v/>
      </c>
      <c r="BE379" s="85"/>
      <c r="BF379" s="237" t="str">
        <f t="shared" si="184"/>
        <v/>
      </c>
      <c r="BG379" s="85"/>
      <c r="BH379" s="85"/>
      <c r="BI379" s="85"/>
      <c r="BJ379" s="85"/>
      <c r="BK379" s="237"/>
      <c r="BL379" s="237"/>
      <c r="BM379" s="412"/>
      <c r="BN379" s="412"/>
      <c r="BO379" s="85"/>
      <c r="BP379" s="85"/>
      <c r="BQ379" s="85"/>
      <c r="BR379" s="85"/>
      <c r="BS379" s="237"/>
      <c r="BT379" s="85"/>
      <c r="BU379" s="85"/>
      <c r="BV379" s="85"/>
      <c r="BW379" s="85"/>
      <c r="BX379" s="85"/>
      <c r="BY379" s="85"/>
      <c r="BZ379" s="85" t="str">
        <f t="shared" si="185"/>
        <v/>
      </c>
      <c r="CA379" s="85"/>
      <c r="CB379" s="85"/>
      <c r="CC379" s="85" t="str">
        <f t="shared" si="186"/>
        <v/>
      </c>
      <c r="CD379" s="85"/>
      <c r="CE379" s="85" t="str">
        <f t="shared" si="187"/>
        <v/>
      </c>
      <c r="CF379" s="85"/>
      <c r="CG379" s="85" t="str">
        <f t="shared" si="188"/>
        <v/>
      </c>
      <c r="CH379" s="271"/>
      <c r="CI379" s="85" t="str">
        <f t="shared" si="189"/>
        <v/>
      </c>
      <c r="CJ379" s="85" t="str">
        <f t="shared" si="190"/>
        <v/>
      </c>
      <c r="CK379" s="85" t="str">
        <f t="shared" si="191"/>
        <v/>
      </c>
      <c r="CL379" s="85"/>
      <c r="CM379" s="85" t="str">
        <f t="shared" si="192"/>
        <v/>
      </c>
      <c r="CN379" s="238"/>
      <c r="CO379" s="238" t="s">
        <v>5304</v>
      </c>
      <c r="CP379" s="112"/>
      <c r="CQ379" s="112"/>
      <c r="CR379" s="133" t="str">
        <f t="shared" ca="1" si="193"/>
        <v/>
      </c>
      <c r="CS379" s="112"/>
      <c r="CT379" s="112"/>
      <c r="CU379" s="112"/>
      <c r="CV379" s="119"/>
    </row>
    <row r="380" spans="1:100" collapsed="1" x14ac:dyDescent="0.2">
      <c r="A380" s="237"/>
      <c r="B380" s="237"/>
      <c r="C380" s="89" t="str">
        <f t="shared" si="165"/>
        <v/>
      </c>
      <c r="D380" s="85"/>
      <c r="E380" s="85"/>
      <c r="F380" s="237"/>
      <c r="G380" s="237"/>
      <c r="H380" s="237"/>
      <c r="I380" s="237"/>
      <c r="J380" s="89" t="str">
        <f t="shared" si="166"/>
        <v/>
      </c>
      <c r="K380" s="85"/>
      <c r="L380" s="85"/>
      <c r="M380" s="85" t="str">
        <f t="shared" si="167"/>
        <v/>
      </c>
      <c r="N380" s="86"/>
      <c r="O380" s="89" t="str">
        <f t="shared" si="168"/>
        <v/>
      </c>
      <c r="P380" s="237"/>
      <c r="Q380" s="89" t="str">
        <f t="shared" si="169"/>
        <v/>
      </c>
      <c r="R380" s="237"/>
      <c r="S380" s="89" t="str">
        <f t="shared" si="170"/>
        <v/>
      </c>
      <c r="T380" s="85"/>
      <c r="U380" s="89" t="str">
        <f t="shared" si="171"/>
        <v/>
      </c>
      <c r="V380" s="409" t="str">
        <f t="shared" si="172"/>
        <v/>
      </c>
      <c r="W380" s="85"/>
      <c r="X380" s="89" t="str">
        <f t="shared" si="173"/>
        <v/>
      </c>
      <c r="Y380" s="237"/>
      <c r="Z380" s="89" t="str">
        <f t="shared" si="174"/>
        <v/>
      </c>
      <c r="AA380" s="237"/>
      <c r="AB380" s="85"/>
      <c r="AC380" s="85"/>
      <c r="AD380" s="237"/>
      <c r="AE380" s="89" t="str">
        <f t="shared" si="175"/>
        <v/>
      </c>
      <c r="AF380" s="85"/>
      <c r="AG380" s="85" t="str">
        <f t="shared" si="176"/>
        <v/>
      </c>
      <c r="AH380" s="237"/>
      <c r="AI380" s="237" t="str">
        <f t="shared" si="177"/>
        <v/>
      </c>
      <c r="AJ380" s="237"/>
      <c r="AK380" s="237"/>
      <c r="AL380" s="237" t="str">
        <f t="shared" si="178"/>
        <v/>
      </c>
      <c r="AM380" s="271"/>
      <c r="AN380" s="237"/>
      <c r="AO380" s="89" t="str">
        <f t="shared" si="179"/>
        <v/>
      </c>
      <c r="AP380" s="85"/>
      <c r="AQ380" s="85"/>
      <c r="AR380" s="410"/>
      <c r="AS380" s="237"/>
      <c r="AT380" s="89" t="str">
        <f t="shared" si="180"/>
        <v/>
      </c>
      <c r="AU380" s="85"/>
      <c r="AV380" s="85"/>
      <c r="AW380" s="411"/>
      <c r="AX380" s="237"/>
      <c r="AY380" s="237" t="str">
        <f t="shared" si="181"/>
        <v/>
      </c>
      <c r="AZ380" s="237"/>
      <c r="BA380" s="89" t="str">
        <f t="shared" si="182"/>
        <v/>
      </c>
      <c r="BB380" s="85"/>
      <c r="BC380" s="237"/>
      <c r="BD380" s="89" t="str">
        <f t="shared" si="183"/>
        <v/>
      </c>
      <c r="BE380" s="85"/>
      <c r="BF380" s="237" t="str">
        <f t="shared" si="184"/>
        <v/>
      </c>
      <c r="BG380" s="85"/>
      <c r="BH380" s="85"/>
      <c r="BI380" s="85"/>
      <c r="BJ380" s="85"/>
      <c r="BK380" s="237"/>
      <c r="BL380" s="237"/>
      <c r="BM380" s="412"/>
      <c r="BN380" s="412"/>
      <c r="BO380" s="85"/>
      <c r="BP380" s="85"/>
      <c r="BQ380" s="85"/>
      <c r="BR380" s="85"/>
      <c r="BS380" s="237"/>
      <c r="BT380" s="85"/>
      <c r="BU380" s="85"/>
      <c r="BV380" s="85"/>
      <c r="BW380" s="85"/>
      <c r="BX380" s="85"/>
      <c r="BY380" s="85"/>
      <c r="BZ380" s="85" t="str">
        <f t="shared" si="185"/>
        <v/>
      </c>
      <c r="CA380" s="85"/>
      <c r="CB380" s="85"/>
      <c r="CC380" s="85" t="str">
        <f t="shared" si="186"/>
        <v/>
      </c>
      <c r="CD380" s="85"/>
      <c r="CE380" s="85" t="str">
        <f t="shared" si="187"/>
        <v/>
      </c>
      <c r="CF380" s="85"/>
      <c r="CG380" s="85" t="str">
        <f t="shared" si="188"/>
        <v/>
      </c>
      <c r="CH380" s="271"/>
      <c r="CI380" s="85" t="str">
        <f t="shared" si="189"/>
        <v/>
      </c>
      <c r="CJ380" s="85" t="str">
        <f t="shared" si="190"/>
        <v/>
      </c>
      <c r="CK380" s="85" t="str">
        <f t="shared" si="191"/>
        <v/>
      </c>
      <c r="CL380" s="85"/>
      <c r="CM380" s="85" t="str">
        <f t="shared" si="192"/>
        <v/>
      </c>
      <c r="CN380" s="238"/>
      <c r="CO380" s="238" t="s">
        <v>5304</v>
      </c>
      <c r="CP380" s="112"/>
      <c r="CQ380" s="112"/>
      <c r="CR380" s="133" t="str">
        <f t="shared" ca="1" si="193"/>
        <v/>
      </c>
      <c r="CS380" s="112"/>
      <c r="CT380" s="112"/>
      <c r="CU380" s="112"/>
      <c r="CV380" s="119"/>
    </row>
    <row r="381" spans="1:100" collapsed="1" x14ac:dyDescent="0.2">
      <c r="A381" s="237"/>
      <c r="B381" s="237"/>
      <c r="C381" s="89" t="str">
        <f t="shared" si="165"/>
        <v/>
      </c>
      <c r="D381" s="85"/>
      <c r="E381" s="85"/>
      <c r="F381" s="237"/>
      <c r="G381" s="237"/>
      <c r="H381" s="237"/>
      <c r="I381" s="237"/>
      <c r="J381" s="89" t="str">
        <f t="shared" si="166"/>
        <v/>
      </c>
      <c r="K381" s="85"/>
      <c r="L381" s="85"/>
      <c r="M381" s="85" t="str">
        <f t="shared" si="167"/>
        <v/>
      </c>
      <c r="N381" s="86"/>
      <c r="O381" s="89" t="str">
        <f t="shared" si="168"/>
        <v/>
      </c>
      <c r="P381" s="237"/>
      <c r="Q381" s="89" t="str">
        <f t="shared" si="169"/>
        <v/>
      </c>
      <c r="R381" s="237"/>
      <c r="S381" s="89" t="str">
        <f t="shared" si="170"/>
        <v/>
      </c>
      <c r="T381" s="85"/>
      <c r="U381" s="89" t="str">
        <f t="shared" si="171"/>
        <v/>
      </c>
      <c r="V381" s="409" t="str">
        <f t="shared" si="172"/>
        <v/>
      </c>
      <c r="W381" s="85"/>
      <c r="X381" s="89" t="str">
        <f t="shared" si="173"/>
        <v/>
      </c>
      <c r="Y381" s="237"/>
      <c r="Z381" s="89" t="str">
        <f t="shared" si="174"/>
        <v/>
      </c>
      <c r="AA381" s="237"/>
      <c r="AB381" s="85"/>
      <c r="AC381" s="85"/>
      <c r="AD381" s="237"/>
      <c r="AE381" s="89" t="str">
        <f t="shared" si="175"/>
        <v/>
      </c>
      <c r="AF381" s="85"/>
      <c r="AG381" s="85" t="str">
        <f t="shared" si="176"/>
        <v/>
      </c>
      <c r="AH381" s="237"/>
      <c r="AI381" s="237" t="str">
        <f t="shared" si="177"/>
        <v/>
      </c>
      <c r="AJ381" s="237"/>
      <c r="AK381" s="237"/>
      <c r="AL381" s="237" t="str">
        <f t="shared" si="178"/>
        <v/>
      </c>
      <c r="AM381" s="271"/>
      <c r="AN381" s="237"/>
      <c r="AO381" s="89" t="str">
        <f t="shared" si="179"/>
        <v/>
      </c>
      <c r="AP381" s="85"/>
      <c r="AQ381" s="85"/>
      <c r="AR381" s="410"/>
      <c r="AS381" s="237"/>
      <c r="AT381" s="89" t="str">
        <f t="shared" si="180"/>
        <v/>
      </c>
      <c r="AU381" s="85"/>
      <c r="AV381" s="85"/>
      <c r="AW381" s="411"/>
      <c r="AX381" s="237"/>
      <c r="AY381" s="237" t="str">
        <f t="shared" si="181"/>
        <v/>
      </c>
      <c r="AZ381" s="237"/>
      <c r="BA381" s="89" t="str">
        <f t="shared" si="182"/>
        <v/>
      </c>
      <c r="BB381" s="85"/>
      <c r="BC381" s="237"/>
      <c r="BD381" s="89" t="str">
        <f t="shared" si="183"/>
        <v/>
      </c>
      <c r="BE381" s="85"/>
      <c r="BF381" s="237" t="str">
        <f t="shared" si="184"/>
        <v/>
      </c>
      <c r="BG381" s="85"/>
      <c r="BH381" s="85"/>
      <c r="BI381" s="85"/>
      <c r="BJ381" s="85"/>
      <c r="BK381" s="237"/>
      <c r="BL381" s="237"/>
      <c r="BM381" s="412"/>
      <c r="BN381" s="412"/>
      <c r="BO381" s="85"/>
      <c r="BP381" s="85"/>
      <c r="BQ381" s="85"/>
      <c r="BR381" s="85"/>
      <c r="BS381" s="237"/>
      <c r="BT381" s="85"/>
      <c r="BU381" s="85"/>
      <c r="BV381" s="85"/>
      <c r="BW381" s="85"/>
      <c r="BX381" s="85"/>
      <c r="BY381" s="85"/>
      <c r="BZ381" s="85" t="str">
        <f t="shared" si="185"/>
        <v/>
      </c>
      <c r="CA381" s="85"/>
      <c r="CB381" s="85"/>
      <c r="CC381" s="85" t="str">
        <f t="shared" si="186"/>
        <v/>
      </c>
      <c r="CD381" s="85"/>
      <c r="CE381" s="85" t="str">
        <f t="shared" si="187"/>
        <v/>
      </c>
      <c r="CF381" s="85"/>
      <c r="CG381" s="85" t="str">
        <f t="shared" si="188"/>
        <v/>
      </c>
      <c r="CH381" s="271"/>
      <c r="CI381" s="85" t="str">
        <f t="shared" si="189"/>
        <v/>
      </c>
      <c r="CJ381" s="85" t="str">
        <f t="shared" si="190"/>
        <v/>
      </c>
      <c r="CK381" s="85" t="str">
        <f t="shared" si="191"/>
        <v/>
      </c>
      <c r="CL381" s="85"/>
      <c r="CM381" s="85" t="str">
        <f t="shared" si="192"/>
        <v/>
      </c>
      <c r="CN381" s="238"/>
      <c r="CO381" s="238" t="s">
        <v>5304</v>
      </c>
      <c r="CP381" s="112"/>
      <c r="CQ381" s="112"/>
      <c r="CR381" s="133" t="str">
        <f t="shared" ca="1" si="193"/>
        <v/>
      </c>
      <c r="CS381" s="112"/>
      <c r="CT381" s="112"/>
      <c r="CU381" s="112"/>
      <c r="CV381" s="119"/>
    </row>
    <row r="382" spans="1:100" collapsed="1" x14ac:dyDescent="0.2">
      <c r="A382" s="237"/>
      <c r="B382" s="237"/>
      <c r="C382" s="89" t="str">
        <f t="shared" si="165"/>
        <v/>
      </c>
      <c r="D382" s="85"/>
      <c r="E382" s="85"/>
      <c r="F382" s="237"/>
      <c r="G382" s="237"/>
      <c r="H382" s="237"/>
      <c r="I382" s="237"/>
      <c r="J382" s="89" t="str">
        <f t="shared" si="166"/>
        <v/>
      </c>
      <c r="K382" s="85"/>
      <c r="L382" s="85"/>
      <c r="M382" s="85" t="str">
        <f t="shared" si="167"/>
        <v/>
      </c>
      <c r="N382" s="86"/>
      <c r="O382" s="89" t="str">
        <f t="shared" si="168"/>
        <v/>
      </c>
      <c r="P382" s="237"/>
      <c r="Q382" s="89" t="str">
        <f t="shared" si="169"/>
        <v/>
      </c>
      <c r="R382" s="237"/>
      <c r="S382" s="89" t="str">
        <f t="shared" si="170"/>
        <v/>
      </c>
      <c r="T382" s="85"/>
      <c r="U382" s="89" t="str">
        <f t="shared" si="171"/>
        <v/>
      </c>
      <c r="V382" s="409" t="str">
        <f t="shared" si="172"/>
        <v/>
      </c>
      <c r="W382" s="85"/>
      <c r="X382" s="89" t="str">
        <f t="shared" si="173"/>
        <v/>
      </c>
      <c r="Y382" s="237"/>
      <c r="Z382" s="89" t="str">
        <f t="shared" si="174"/>
        <v/>
      </c>
      <c r="AA382" s="237"/>
      <c r="AB382" s="85"/>
      <c r="AC382" s="85"/>
      <c r="AD382" s="237"/>
      <c r="AE382" s="89" t="str">
        <f t="shared" si="175"/>
        <v/>
      </c>
      <c r="AF382" s="85"/>
      <c r="AG382" s="85" t="str">
        <f t="shared" si="176"/>
        <v/>
      </c>
      <c r="AH382" s="237"/>
      <c r="AI382" s="237" t="str">
        <f t="shared" si="177"/>
        <v/>
      </c>
      <c r="AJ382" s="237"/>
      <c r="AK382" s="237"/>
      <c r="AL382" s="237" t="str">
        <f t="shared" si="178"/>
        <v/>
      </c>
      <c r="AM382" s="271"/>
      <c r="AN382" s="237"/>
      <c r="AO382" s="89" t="str">
        <f t="shared" si="179"/>
        <v/>
      </c>
      <c r="AP382" s="85"/>
      <c r="AQ382" s="85"/>
      <c r="AR382" s="410"/>
      <c r="AS382" s="237"/>
      <c r="AT382" s="89" t="str">
        <f t="shared" si="180"/>
        <v/>
      </c>
      <c r="AU382" s="85"/>
      <c r="AV382" s="85"/>
      <c r="AW382" s="411"/>
      <c r="AX382" s="237"/>
      <c r="AY382" s="237" t="str">
        <f t="shared" si="181"/>
        <v/>
      </c>
      <c r="AZ382" s="237"/>
      <c r="BA382" s="89" t="str">
        <f t="shared" si="182"/>
        <v/>
      </c>
      <c r="BB382" s="85"/>
      <c r="BC382" s="237"/>
      <c r="BD382" s="89" t="str">
        <f t="shared" si="183"/>
        <v/>
      </c>
      <c r="BE382" s="85"/>
      <c r="BF382" s="237" t="str">
        <f t="shared" si="184"/>
        <v/>
      </c>
      <c r="BG382" s="85"/>
      <c r="BH382" s="85"/>
      <c r="BI382" s="85"/>
      <c r="BJ382" s="85"/>
      <c r="BK382" s="237"/>
      <c r="BL382" s="237"/>
      <c r="BM382" s="412"/>
      <c r="BN382" s="412"/>
      <c r="BO382" s="85"/>
      <c r="BP382" s="85"/>
      <c r="BQ382" s="85"/>
      <c r="BR382" s="85"/>
      <c r="BS382" s="237"/>
      <c r="BT382" s="85"/>
      <c r="BU382" s="85"/>
      <c r="BV382" s="85"/>
      <c r="BW382" s="85"/>
      <c r="BX382" s="85"/>
      <c r="BY382" s="85"/>
      <c r="BZ382" s="85" t="str">
        <f t="shared" si="185"/>
        <v/>
      </c>
      <c r="CA382" s="85"/>
      <c r="CB382" s="85"/>
      <c r="CC382" s="85" t="str">
        <f t="shared" si="186"/>
        <v/>
      </c>
      <c r="CD382" s="85"/>
      <c r="CE382" s="85" t="str">
        <f t="shared" si="187"/>
        <v/>
      </c>
      <c r="CF382" s="85"/>
      <c r="CG382" s="85" t="str">
        <f t="shared" si="188"/>
        <v/>
      </c>
      <c r="CH382" s="271"/>
      <c r="CI382" s="85" t="str">
        <f t="shared" si="189"/>
        <v/>
      </c>
      <c r="CJ382" s="85" t="str">
        <f t="shared" si="190"/>
        <v/>
      </c>
      <c r="CK382" s="85" t="str">
        <f t="shared" si="191"/>
        <v/>
      </c>
      <c r="CL382" s="85"/>
      <c r="CM382" s="85" t="str">
        <f t="shared" si="192"/>
        <v/>
      </c>
      <c r="CN382" s="238"/>
      <c r="CO382" s="238" t="s">
        <v>5304</v>
      </c>
      <c r="CP382" s="112"/>
      <c r="CQ382" s="112"/>
      <c r="CR382" s="133" t="str">
        <f t="shared" ca="1" si="193"/>
        <v/>
      </c>
      <c r="CS382" s="112"/>
      <c r="CT382" s="112"/>
      <c r="CU382" s="112"/>
      <c r="CV382" s="119"/>
    </row>
    <row r="383" spans="1:100" collapsed="1" x14ac:dyDescent="0.2">
      <c r="A383" s="237"/>
      <c r="B383" s="237"/>
      <c r="C383" s="89" t="str">
        <f t="shared" si="165"/>
        <v/>
      </c>
      <c r="D383" s="85"/>
      <c r="E383" s="85"/>
      <c r="F383" s="237"/>
      <c r="G383" s="237"/>
      <c r="H383" s="237"/>
      <c r="I383" s="237"/>
      <c r="J383" s="89" t="str">
        <f t="shared" si="166"/>
        <v/>
      </c>
      <c r="K383" s="85"/>
      <c r="L383" s="85"/>
      <c r="M383" s="85" t="str">
        <f t="shared" si="167"/>
        <v/>
      </c>
      <c r="N383" s="86"/>
      <c r="O383" s="89" t="str">
        <f t="shared" si="168"/>
        <v/>
      </c>
      <c r="P383" s="237"/>
      <c r="Q383" s="89" t="str">
        <f t="shared" si="169"/>
        <v/>
      </c>
      <c r="R383" s="237"/>
      <c r="S383" s="89" t="str">
        <f t="shared" si="170"/>
        <v/>
      </c>
      <c r="T383" s="85"/>
      <c r="U383" s="89" t="str">
        <f t="shared" si="171"/>
        <v/>
      </c>
      <c r="V383" s="409" t="str">
        <f t="shared" si="172"/>
        <v/>
      </c>
      <c r="W383" s="85"/>
      <c r="X383" s="89" t="str">
        <f t="shared" si="173"/>
        <v/>
      </c>
      <c r="Y383" s="237"/>
      <c r="Z383" s="89" t="str">
        <f t="shared" si="174"/>
        <v/>
      </c>
      <c r="AA383" s="237"/>
      <c r="AB383" s="85"/>
      <c r="AC383" s="85"/>
      <c r="AD383" s="237"/>
      <c r="AE383" s="89" t="str">
        <f t="shared" si="175"/>
        <v/>
      </c>
      <c r="AF383" s="85"/>
      <c r="AG383" s="85" t="str">
        <f t="shared" si="176"/>
        <v/>
      </c>
      <c r="AH383" s="237"/>
      <c r="AI383" s="237" t="str">
        <f t="shared" si="177"/>
        <v/>
      </c>
      <c r="AJ383" s="237"/>
      <c r="AK383" s="237"/>
      <c r="AL383" s="237" t="str">
        <f t="shared" si="178"/>
        <v/>
      </c>
      <c r="AM383" s="271"/>
      <c r="AN383" s="237"/>
      <c r="AO383" s="89" t="str">
        <f t="shared" si="179"/>
        <v/>
      </c>
      <c r="AP383" s="85"/>
      <c r="AQ383" s="85"/>
      <c r="AR383" s="410"/>
      <c r="AS383" s="237"/>
      <c r="AT383" s="89" t="str">
        <f t="shared" si="180"/>
        <v/>
      </c>
      <c r="AU383" s="85"/>
      <c r="AV383" s="85"/>
      <c r="AW383" s="411"/>
      <c r="AX383" s="237"/>
      <c r="AY383" s="237" t="str">
        <f t="shared" si="181"/>
        <v/>
      </c>
      <c r="AZ383" s="237"/>
      <c r="BA383" s="89" t="str">
        <f t="shared" si="182"/>
        <v/>
      </c>
      <c r="BB383" s="85"/>
      <c r="BC383" s="237"/>
      <c r="BD383" s="89" t="str">
        <f t="shared" si="183"/>
        <v/>
      </c>
      <c r="BE383" s="85"/>
      <c r="BF383" s="237" t="str">
        <f t="shared" si="184"/>
        <v/>
      </c>
      <c r="BG383" s="85"/>
      <c r="BH383" s="85"/>
      <c r="BI383" s="85"/>
      <c r="BJ383" s="85"/>
      <c r="BK383" s="237"/>
      <c r="BL383" s="237"/>
      <c r="BM383" s="412"/>
      <c r="BN383" s="412"/>
      <c r="BO383" s="85"/>
      <c r="BP383" s="85"/>
      <c r="BQ383" s="85"/>
      <c r="BR383" s="85"/>
      <c r="BS383" s="237"/>
      <c r="BT383" s="85"/>
      <c r="BU383" s="85"/>
      <c r="BV383" s="85"/>
      <c r="BW383" s="85"/>
      <c r="BX383" s="85"/>
      <c r="BY383" s="85"/>
      <c r="BZ383" s="85" t="str">
        <f t="shared" si="185"/>
        <v/>
      </c>
      <c r="CA383" s="85"/>
      <c r="CB383" s="85"/>
      <c r="CC383" s="85" t="str">
        <f t="shared" si="186"/>
        <v/>
      </c>
      <c r="CD383" s="85"/>
      <c r="CE383" s="85" t="str">
        <f t="shared" si="187"/>
        <v/>
      </c>
      <c r="CF383" s="85"/>
      <c r="CG383" s="85" t="str">
        <f t="shared" si="188"/>
        <v/>
      </c>
      <c r="CH383" s="271"/>
      <c r="CI383" s="85" t="str">
        <f t="shared" si="189"/>
        <v/>
      </c>
      <c r="CJ383" s="85" t="str">
        <f t="shared" si="190"/>
        <v/>
      </c>
      <c r="CK383" s="85" t="str">
        <f t="shared" si="191"/>
        <v/>
      </c>
      <c r="CL383" s="85"/>
      <c r="CM383" s="85" t="str">
        <f t="shared" si="192"/>
        <v/>
      </c>
      <c r="CN383" s="238"/>
      <c r="CO383" s="238" t="s">
        <v>5304</v>
      </c>
      <c r="CP383" s="112"/>
      <c r="CQ383" s="112"/>
      <c r="CR383" s="133" t="str">
        <f t="shared" ca="1" si="193"/>
        <v/>
      </c>
      <c r="CS383" s="112"/>
      <c r="CT383" s="112"/>
      <c r="CU383" s="112"/>
      <c r="CV383" s="119"/>
    </row>
    <row r="384" spans="1:100" collapsed="1" x14ac:dyDescent="0.2">
      <c r="A384" s="237"/>
      <c r="B384" s="237"/>
      <c r="C384" s="89" t="str">
        <f t="shared" si="165"/>
        <v/>
      </c>
      <c r="D384" s="85"/>
      <c r="E384" s="85"/>
      <c r="F384" s="237"/>
      <c r="G384" s="237"/>
      <c r="H384" s="237"/>
      <c r="I384" s="237"/>
      <c r="J384" s="89" t="str">
        <f t="shared" si="166"/>
        <v/>
      </c>
      <c r="K384" s="85"/>
      <c r="L384" s="85"/>
      <c r="M384" s="85" t="str">
        <f t="shared" si="167"/>
        <v/>
      </c>
      <c r="N384" s="86"/>
      <c r="O384" s="89" t="str">
        <f t="shared" si="168"/>
        <v/>
      </c>
      <c r="P384" s="237"/>
      <c r="Q384" s="89" t="str">
        <f t="shared" si="169"/>
        <v/>
      </c>
      <c r="R384" s="237"/>
      <c r="S384" s="89" t="str">
        <f t="shared" si="170"/>
        <v/>
      </c>
      <c r="T384" s="85"/>
      <c r="U384" s="89" t="str">
        <f t="shared" si="171"/>
        <v/>
      </c>
      <c r="V384" s="409" t="str">
        <f t="shared" si="172"/>
        <v/>
      </c>
      <c r="W384" s="85"/>
      <c r="X384" s="89" t="str">
        <f t="shared" si="173"/>
        <v/>
      </c>
      <c r="Y384" s="237"/>
      <c r="Z384" s="89" t="str">
        <f t="shared" si="174"/>
        <v/>
      </c>
      <c r="AA384" s="237"/>
      <c r="AB384" s="85"/>
      <c r="AC384" s="85"/>
      <c r="AD384" s="237"/>
      <c r="AE384" s="89" t="str">
        <f t="shared" si="175"/>
        <v/>
      </c>
      <c r="AF384" s="85"/>
      <c r="AG384" s="85" t="str">
        <f t="shared" si="176"/>
        <v/>
      </c>
      <c r="AH384" s="237"/>
      <c r="AI384" s="237" t="str">
        <f t="shared" si="177"/>
        <v/>
      </c>
      <c r="AJ384" s="237"/>
      <c r="AK384" s="237"/>
      <c r="AL384" s="237" t="str">
        <f t="shared" si="178"/>
        <v/>
      </c>
      <c r="AM384" s="271"/>
      <c r="AN384" s="237"/>
      <c r="AO384" s="89" t="str">
        <f t="shared" si="179"/>
        <v/>
      </c>
      <c r="AP384" s="85"/>
      <c r="AQ384" s="85"/>
      <c r="AR384" s="410"/>
      <c r="AS384" s="237"/>
      <c r="AT384" s="89" t="str">
        <f t="shared" si="180"/>
        <v/>
      </c>
      <c r="AU384" s="85"/>
      <c r="AV384" s="85"/>
      <c r="AW384" s="411"/>
      <c r="AX384" s="237"/>
      <c r="AY384" s="237" t="str">
        <f t="shared" si="181"/>
        <v/>
      </c>
      <c r="AZ384" s="237"/>
      <c r="BA384" s="89" t="str">
        <f t="shared" si="182"/>
        <v/>
      </c>
      <c r="BB384" s="85"/>
      <c r="BC384" s="237"/>
      <c r="BD384" s="89" t="str">
        <f t="shared" si="183"/>
        <v/>
      </c>
      <c r="BE384" s="85"/>
      <c r="BF384" s="237" t="str">
        <f t="shared" si="184"/>
        <v/>
      </c>
      <c r="BG384" s="85"/>
      <c r="BH384" s="85"/>
      <c r="BI384" s="85"/>
      <c r="BJ384" s="85"/>
      <c r="BK384" s="237"/>
      <c r="BL384" s="237"/>
      <c r="BM384" s="412"/>
      <c r="BN384" s="412"/>
      <c r="BO384" s="85"/>
      <c r="BP384" s="85"/>
      <c r="BQ384" s="85"/>
      <c r="BR384" s="85"/>
      <c r="BS384" s="237"/>
      <c r="BT384" s="85"/>
      <c r="BU384" s="85"/>
      <c r="BV384" s="85"/>
      <c r="BW384" s="85"/>
      <c r="BX384" s="85"/>
      <c r="BY384" s="85"/>
      <c r="BZ384" s="85" t="str">
        <f t="shared" si="185"/>
        <v/>
      </c>
      <c r="CA384" s="85"/>
      <c r="CB384" s="85"/>
      <c r="CC384" s="85" t="str">
        <f t="shared" si="186"/>
        <v/>
      </c>
      <c r="CD384" s="85"/>
      <c r="CE384" s="85" t="str">
        <f t="shared" si="187"/>
        <v/>
      </c>
      <c r="CF384" s="85"/>
      <c r="CG384" s="85" t="str">
        <f t="shared" si="188"/>
        <v/>
      </c>
      <c r="CH384" s="271"/>
      <c r="CI384" s="85" t="str">
        <f t="shared" si="189"/>
        <v/>
      </c>
      <c r="CJ384" s="85" t="str">
        <f t="shared" si="190"/>
        <v/>
      </c>
      <c r="CK384" s="85" t="str">
        <f t="shared" si="191"/>
        <v/>
      </c>
      <c r="CL384" s="85"/>
      <c r="CM384" s="85" t="str">
        <f t="shared" si="192"/>
        <v/>
      </c>
      <c r="CN384" s="238"/>
      <c r="CO384" s="238" t="s">
        <v>5304</v>
      </c>
      <c r="CP384" s="112"/>
      <c r="CQ384" s="112"/>
      <c r="CR384" s="133" t="str">
        <f t="shared" ca="1" si="193"/>
        <v/>
      </c>
      <c r="CS384" s="112"/>
      <c r="CT384" s="112"/>
      <c r="CU384" s="112"/>
      <c r="CV384" s="119"/>
    </row>
    <row r="385" spans="1:100" collapsed="1" x14ac:dyDescent="0.2">
      <c r="A385" s="237"/>
      <c r="B385" s="237"/>
      <c r="C385" s="89" t="str">
        <f t="shared" si="165"/>
        <v/>
      </c>
      <c r="D385" s="85"/>
      <c r="E385" s="85"/>
      <c r="F385" s="237"/>
      <c r="G385" s="237"/>
      <c r="H385" s="237"/>
      <c r="I385" s="237"/>
      <c r="J385" s="89" t="str">
        <f t="shared" si="166"/>
        <v/>
      </c>
      <c r="K385" s="85"/>
      <c r="L385" s="85"/>
      <c r="M385" s="85" t="str">
        <f t="shared" si="167"/>
        <v/>
      </c>
      <c r="N385" s="86"/>
      <c r="O385" s="89" t="str">
        <f t="shared" si="168"/>
        <v/>
      </c>
      <c r="P385" s="237"/>
      <c r="Q385" s="89" t="str">
        <f t="shared" si="169"/>
        <v/>
      </c>
      <c r="R385" s="237"/>
      <c r="S385" s="89" t="str">
        <f t="shared" si="170"/>
        <v/>
      </c>
      <c r="T385" s="85"/>
      <c r="U385" s="89" t="str">
        <f t="shared" si="171"/>
        <v/>
      </c>
      <c r="V385" s="409" t="str">
        <f t="shared" si="172"/>
        <v/>
      </c>
      <c r="W385" s="85"/>
      <c r="X385" s="89" t="str">
        <f t="shared" si="173"/>
        <v/>
      </c>
      <c r="Y385" s="237"/>
      <c r="Z385" s="89" t="str">
        <f t="shared" si="174"/>
        <v/>
      </c>
      <c r="AA385" s="237"/>
      <c r="AB385" s="85"/>
      <c r="AC385" s="85"/>
      <c r="AD385" s="237"/>
      <c r="AE385" s="89" t="str">
        <f t="shared" si="175"/>
        <v/>
      </c>
      <c r="AF385" s="85"/>
      <c r="AG385" s="85" t="str">
        <f t="shared" si="176"/>
        <v/>
      </c>
      <c r="AH385" s="237"/>
      <c r="AI385" s="237" t="str">
        <f t="shared" si="177"/>
        <v/>
      </c>
      <c r="AJ385" s="237"/>
      <c r="AK385" s="237"/>
      <c r="AL385" s="237" t="str">
        <f t="shared" si="178"/>
        <v/>
      </c>
      <c r="AM385" s="271"/>
      <c r="AN385" s="237"/>
      <c r="AO385" s="89" t="str">
        <f t="shared" si="179"/>
        <v/>
      </c>
      <c r="AP385" s="85"/>
      <c r="AQ385" s="85"/>
      <c r="AR385" s="410"/>
      <c r="AS385" s="237"/>
      <c r="AT385" s="89" t="str">
        <f t="shared" si="180"/>
        <v/>
      </c>
      <c r="AU385" s="85"/>
      <c r="AV385" s="85"/>
      <c r="AW385" s="411"/>
      <c r="AX385" s="237"/>
      <c r="AY385" s="237" t="str">
        <f t="shared" si="181"/>
        <v/>
      </c>
      <c r="AZ385" s="237"/>
      <c r="BA385" s="89" t="str">
        <f t="shared" si="182"/>
        <v/>
      </c>
      <c r="BB385" s="85"/>
      <c r="BC385" s="237"/>
      <c r="BD385" s="89" t="str">
        <f t="shared" si="183"/>
        <v/>
      </c>
      <c r="BE385" s="85"/>
      <c r="BF385" s="237" t="str">
        <f t="shared" si="184"/>
        <v/>
      </c>
      <c r="BG385" s="85"/>
      <c r="BH385" s="85"/>
      <c r="BI385" s="85"/>
      <c r="BJ385" s="85"/>
      <c r="BK385" s="237"/>
      <c r="BL385" s="237"/>
      <c r="BM385" s="412"/>
      <c r="BN385" s="412"/>
      <c r="BO385" s="85"/>
      <c r="BP385" s="85"/>
      <c r="BQ385" s="85"/>
      <c r="BR385" s="85"/>
      <c r="BS385" s="237"/>
      <c r="BT385" s="85"/>
      <c r="BU385" s="85"/>
      <c r="BV385" s="85"/>
      <c r="BW385" s="85"/>
      <c r="BX385" s="85"/>
      <c r="BY385" s="85"/>
      <c r="BZ385" s="85" t="str">
        <f t="shared" si="185"/>
        <v/>
      </c>
      <c r="CA385" s="85"/>
      <c r="CB385" s="85"/>
      <c r="CC385" s="85" t="str">
        <f t="shared" si="186"/>
        <v/>
      </c>
      <c r="CD385" s="85"/>
      <c r="CE385" s="85" t="str">
        <f t="shared" si="187"/>
        <v/>
      </c>
      <c r="CF385" s="85"/>
      <c r="CG385" s="85" t="str">
        <f t="shared" si="188"/>
        <v/>
      </c>
      <c r="CH385" s="271"/>
      <c r="CI385" s="85" t="str">
        <f t="shared" si="189"/>
        <v/>
      </c>
      <c r="CJ385" s="85" t="str">
        <f t="shared" si="190"/>
        <v/>
      </c>
      <c r="CK385" s="85" t="str">
        <f t="shared" si="191"/>
        <v/>
      </c>
      <c r="CL385" s="85"/>
      <c r="CM385" s="85" t="str">
        <f t="shared" si="192"/>
        <v/>
      </c>
      <c r="CN385" s="238"/>
      <c r="CO385" s="238" t="s">
        <v>5304</v>
      </c>
      <c r="CP385" s="112"/>
      <c r="CQ385" s="112"/>
      <c r="CR385" s="133" t="str">
        <f t="shared" ca="1" si="193"/>
        <v/>
      </c>
      <c r="CS385" s="112"/>
      <c r="CT385" s="112"/>
      <c r="CU385" s="112"/>
      <c r="CV385" s="119"/>
    </row>
    <row r="386" spans="1:100" collapsed="1" x14ac:dyDescent="0.2">
      <c r="A386" s="237"/>
      <c r="B386" s="237"/>
      <c r="C386" s="89" t="str">
        <f t="shared" si="165"/>
        <v/>
      </c>
      <c r="D386" s="85"/>
      <c r="E386" s="85"/>
      <c r="F386" s="237"/>
      <c r="G386" s="237"/>
      <c r="H386" s="237"/>
      <c r="I386" s="237"/>
      <c r="J386" s="89" t="str">
        <f t="shared" si="166"/>
        <v/>
      </c>
      <c r="K386" s="85"/>
      <c r="L386" s="85"/>
      <c r="M386" s="85" t="str">
        <f t="shared" si="167"/>
        <v/>
      </c>
      <c r="N386" s="86"/>
      <c r="O386" s="89" t="str">
        <f t="shared" si="168"/>
        <v/>
      </c>
      <c r="P386" s="237"/>
      <c r="Q386" s="89" t="str">
        <f t="shared" si="169"/>
        <v/>
      </c>
      <c r="R386" s="237"/>
      <c r="S386" s="89" t="str">
        <f t="shared" si="170"/>
        <v/>
      </c>
      <c r="T386" s="85"/>
      <c r="U386" s="89" t="str">
        <f t="shared" si="171"/>
        <v/>
      </c>
      <c r="V386" s="409" t="str">
        <f t="shared" si="172"/>
        <v/>
      </c>
      <c r="W386" s="85"/>
      <c r="X386" s="89" t="str">
        <f t="shared" si="173"/>
        <v/>
      </c>
      <c r="Y386" s="237"/>
      <c r="Z386" s="89" t="str">
        <f t="shared" si="174"/>
        <v/>
      </c>
      <c r="AA386" s="237"/>
      <c r="AB386" s="85"/>
      <c r="AC386" s="85"/>
      <c r="AD386" s="237"/>
      <c r="AE386" s="89" t="str">
        <f t="shared" si="175"/>
        <v/>
      </c>
      <c r="AF386" s="85"/>
      <c r="AG386" s="85" t="str">
        <f t="shared" si="176"/>
        <v/>
      </c>
      <c r="AH386" s="237"/>
      <c r="AI386" s="237" t="str">
        <f t="shared" si="177"/>
        <v/>
      </c>
      <c r="AJ386" s="237"/>
      <c r="AK386" s="237"/>
      <c r="AL386" s="237" t="str">
        <f t="shared" si="178"/>
        <v/>
      </c>
      <c r="AM386" s="271"/>
      <c r="AN386" s="237"/>
      <c r="AO386" s="89" t="str">
        <f t="shared" si="179"/>
        <v/>
      </c>
      <c r="AP386" s="85"/>
      <c r="AQ386" s="85"/>
      <c r="AR386" s="410"/>
      <c r="AS386" s="237"/>
      <c r="AT386" s="89" t="str">
        <f t="shared" si="180"/>
        <v/>
      </c>
      <c r="AU386" s="85"/>
      <c r="AV386" s="85"/>
      <c r="AW386" s="411"/>
      <c r="AX386" s="237"/>
      <c r="AY386" s="237" t="str">
        <f t="shared" si="181"/>
        <v/>
      </c>
      <c r="AZ386" s="237"/>
      <c r="BA386" s="89" t="str">
        <f t="shared" si="182"/>
        <v/>
      </c>
      <c r="BB386" s="85"/>
      <c r="BC386" s="237"/>
      <c r="BD386" s="89" t="str">
        <f t="shared" si="183"/>
        <v/>
      </c>
      <c r="BE386" s="85"/>
      <c r="BF386" s="237" t="str">
        <f t="shared" si="184"/>
        <v/>
      </c>
      <c r="BG386" s="85"/>
      <c r="BH386" s="85"/>
      <c r="BI386" s="85"/>
      <c r="BJ386" s="85"/>
      <c r="BK386" s="237"/>
      <c r="BL386" s="237"/>
      <c r="BM386" s="412"/>
      <c r="BN386" s="412"/>
      <c r="BO386" s="85"/>
      <c r="BP386" s="85"/>
      <c r="BQ386" s="85"/>
      <c r="BR386" s="85"/>
      <c r="BS386" s="237"/>
      <c r="BT386" s="85"/>
      <c r="BU386" s="85"/>
      <c r="BV386" s="85"/>
      <c r="BW386" s="85"/>
      <c r="BX386" s="85"/>
      <c r="BY386" s="85"/>
      <c r="BZ386" s="85" t="str">
        <f t="shared" si="185"/>
        <v/>
      </c>
      <c r="CA386" s="85"/>
      <c r="CB386" s="85"/>
      <c r="CC386" s="85" t="str">
        <f t="shared" si="186"/>
        <v/>
      </c>
      <c r="CD386" s="85"/>
      <c r="CE386" s="85" t="str">
        <f t="shared" si="187"/>
        <v/>
      </c>
      <c r="CF386" s="85"/>
      <c r="CG386" s="85" t="str">
        <f t="shared" si="188"/>
        <v/>
      </c>
      <c r="CH386" s="271"/>
      <c r="CI386" s="85" t="str">
        <f t="shared" si="189"/>
        <v/>
      </c>
      <c r="CJ386" s="85" t="str">
        <f t="shared" si="190"/>
        <v/>
      </c>
      <c r="CK386" s="85" t="str">
        <f t="shared" si="191"/>
        <v/>
      </c>
      <c r="CL386" s="85"/>
      <c r="CM386" s="85" t="str">
        <f t="shared" si="192"/>
        <v/>
      </c>
      <c r="CN386" s="238"/>
      <c r="CO386" s="238" t="s">
        <v>5304</v>
      </c>
      <c r="CP386" s="112"/>
      <c r="CQ386" s="112"/>
      <c r="CR386" s="133" t="str">
        <f t="shared" ca="1" si="193"/>
        <v/>
      </c>
      <c r="CS386" s="112"/>
      <c r="CT386" s="112"/>
      <c r="CU386" s="112"/>
      <c r="CV386" s="119"/>
    </row>
    <row r="387" spans="1:100" collapsed="1" x14ac:dyDescent="0.2">
      <c r="A387" s="237"/>
      <c r="B387" s="237"/>
      <c r="C387" s="89" t="str">
        <f t="shared" si="165"/>
        <v/>
      </c>
      <c r="D387" s="85"/>
      <c r="E387" s="85"/>
      <c r="F387" s="237"/>
      <c r="G387" s="237"/>
      <c r="H387" s="237"/>
      <c r="I387" s="237"/>
      <c r="J387" s="89" t="str">
        <f t="shared" si="166"/>
        <v/>
      </c>
      <c r="K387" s="85"/>
      <c r="L387" s="85"/>
      <c r="M387" s="85" t="str">
        <f t="shared" si="167"/>
        <v/>
      </c>
      <c r="N387" s="86"/>
      <c r="O387" s="89" t="str">
        <f t="shared" si="168"/>
        <v/>
      </c>
      <c r="P387" s="237"/>
      <c r="Q387" s="89" t="str">
        <f t="shared" si="169"/>
        <v/>
      </c>
      <c r="R387" s="237"/>
      <c r="S387" s="89" t="str">
        <f t="shared" si="170"/>
        <v/>
      </c>
      <c r="T387" s="85"/>
      <c r="U387" s="89" t="str">
        <f t="shared" si="171"/>
        <v/>
      </c>
      <c r="V387" s="409" t="str">
        <f t="shared" si="172"/>
        <v/>
      </c>
      <c r="W387" s="85"/>
      <c r="X387" s="89" t="str">
        <f t="shared" si="173"/>
        <v/>
      </c>
      <c r="Y387" s="237"/>
      <c r="Z387" s="89" t="str">
        <f t="shared" si="174"/>
        <v/>
      </c>
      <c r="AA387" s="237"/>
      <c r="AB387" s="85"/>
      <c r="AC387" s="85"/>
      <c r="AD387" s="237"/>
      <c r="AE387" s="89" t="str">
        <f t="shared" si="175"/>
        <v/>
      </c>
      <c r="AF387" s="85"/>
      <c r="AG387" s="85" t="str">
        <f t="shared" si="176"/>
        <v/>
      </c>
      <c r="AH387" s="237"/>
      <c r="AI387" s="237" t="str">
        <f t="shared" si="177"/>
        <v/>
      </c>
      <c r="AJ387" s="237"/>
      <c r="AK387" s="237"/>
      <c r="AL387" s="237" t="str">
        <f t="shared" si="178"/>
        <v/>
      </c>
      <c r="AM387" s="271"/>
      <c r="AN387" s="237"/>
      <c r="AO387" s="89" t="str">
        <f t="shared" si="179"/>
        <v/>
      </c>
      <c r="AP387" s="85"/>
      <c r="AQ387" s="85"/>
      <c r="AR387" s="410"/>
      <c r="AS387" s="237"/>
      <c r="AT387" s="89" t="str">
        <f t="shared" si="180"/>
        <v/>
      </c>
      <c r="AU387" s="85"/>
      <c r="AV387" s="85"/>
      <c r="AW387" s="411"/>
      <c r="AX387" s="237"/>
      <c r="AY387" s="237" t="str">
        <f t="shared" si="181"/>
        <v/>
      </c>
      <c r="AZ387" s="237"/>
      <c r="BA387" s="89" t="str">
        <f t="shared" si="182"/>
        <v/>
      </c>
      <c r="BB387" s="85"/>
      <c r="BC387" s="237"/>
      <c r="BD387" s="89" t="str">
        <f t="shared" si="183"/>
        <v/>
      </c>
      <c r="BE387" s="85"/>
      <c r="BF387" s="237" t="str">
        <f t="shared" si="184"/>
        <v/>
      </c>
      <c r="BG387" s="85"/>
      <c r="BH387" s="85"/>
      <c r="BI387" s="85"/>
      <c r="BJ387" s="85"/>
      <c r="BK387" s="237"/>
      <c r="BL387" s="237"/>
      <c r="BM387" s="412"/>
      <c r="BN387" s="412"/>
      <c r="BO387" s="85"/>
      <c r="BP387" s="85"/>
      <c r="BQ387" s="85"/>
      <c r="BR387" s="85"/>
      <c r="BS387" s="237"/>
      <c r="BT387" s="85"/>
      <c r="BU387" s="85"/>
      <c r="BV387" s="85"/>
      <c r="BW387" s="85"/>
      <c r="BX387" s="85"/>
      <c r="BY387" s="85"/>
      <c r="BZ387" s="85" t="str">
        <f t="shared" si="185"/>
        <v/>
      </c>
      <c r="CA387" s="85"/>
      <c r="CB387" s="85"/>
      <c r="CC387" s="85" t="str">
        <f t="shared" si="186"/>
        <v/>
      </c>
      <c r="CD387" s="85"/>
      <c r="CE387" s="85" t="str">
        <f t="shared" si="187"/>
        <v/>
      </c>
      <c r="CF387" s="85"/>
      <c r="CG387" s="85" t="str">
        <f t="shared" si="188"/>
        <v/>
      </c>
      <c r="CH387" s="271"/>
      <c r="CI387" s="85" t="str">
        <f t="shared" si="189"/>
        <v/>
      </c>
      <c r="CJ387" s="85" t="str">
        <f t="shared" si="190"/>
        <v/>
      </c>
      <c r="CK387" s="85" t="str">
        <f t="shared" si="191"/>
        <v/>
      </c>
      <c r="CL387" s="85"/>
      <c r="CM387" s="85" t="str">
        <f t="shared" si="192"/>
        <v/>
      </c>
      <c r="CN387" s="238"/>
      <c r="CO387" s="238" t="s">
        <v>5304</v>
      </c>
      <c r="CP387" s="112"/>
      <c r="CQ387" s="112"/>
      <c r="CR387" s="133" t="str">
        <f t="shared" ca="1" si="193"/>
        <v/>
      </c>
      <c r="CS387" s="112"/>
      <c r="CT387" s="112"/>
      <c r="CU387" s="112"/>
      <c r="CV387" s="119"/>
    </row>
    <row r="388" spans="1:100" collapsed="1" x14ac:dyDescent="0.2">
      <c r="A388" s="237"/>
      <c r="B388" s="237"/>
      <c r="C388" s="89" t="str">
        <f t="shared" si="165"/>
        <v/>
      </c>
      <c r="D388" s="85"/>
      <c r="E388" s="85"/>
      <c r="F388" s="237"/>
      <c r="G388" s="237"/>
      <c r="H388" s="237"/>
      <c r="I388" s="237"/>
      <c r="J388" s="89" t="str">
        <f t="shared" si="166"/>
        <v/>
      </c>
      <c r="K388" s="85"/>
      <c r="L388" s="85"/>
      <c r="M388" s="85" t="str">
        <f t="shared" si="167"/>
        <v/>
      </c>
      <c r="N388" s="86"/>
      <c r="O388" s="89" t="str">
        <f t="shared" si="168"/>
        <v/>
      </c>
      <c r="P388" s="237"/>
      <c r="Q388" s="89" t="str">
        <f t="shared" si="169"/>
        <v/>
      </c>
      <c r="R388" s="237"/>
      <c r="S388" s="89" t="str">
        <f t="shared" si="170"/>
        <v/>
      </c>
      <c r="T388" s="85"/>
      <c r="U388" s="89" t="str">
        <f t="shared" si="171"/>
        <v/>
      </c>
      <c r="V388" s="409" t="str">
        <f t="shared" si="172"/>
        <v/>
      </c>
      <c r="W388" s="85"/>
      <c r="X388" s="89" t="str">
        <f t="shared" si="173"/>
        <v/>
      </c>
      <c r="Y388" s="237"/>
      <c r="Z388" s="89" t="str">
        <f t="shared" si="174"/>
        <v/>
      </c>
      <c r="AA388" s="237"/>
      <c r="AB388" s="85"/>
      <c r="AC388" s="85"/>
      <c r="AD388" s="237"/>
      <c r="AE388" s="89" t="str">
        <f t="shared" si="175"/>
        <v/>
      </c>
      <c r="AF388" s="85"/>
      <c r="AG388" s="85" t="str">
        <f t="shared" si="176"/>
        <v/>
      </c>
      <c r="AH388" s="237"/>
      <c r="AI388" s="237" t="str">
        <f t="shared" si="177"/>
        <v/>
      </c>
      <c r="AJ388" s="237"/>
      <c r="AK388" s="237"/>
      <c r="AL388" s="237" t="str">
        <f t="shared" si="178"/>
        <v/>
      </c>
      <c r="AM388" s="271"/>
      <c r="AN388" s="237"/>
      <c r="AO388" s="89" t="str">
        <f t="shared" si="179"/>
        <v/>
      </c>
      <c r="AP388" s="85"/>
      <c r="AQ388" s="85"/>
      <c r="AR388" s="410"/>
      <c r="AS388" s="237"/>
      <c r="AT388" s="89" t="str">
        <f t="shared" si="180"/>
        <v/>
      </c>
      <c r="AU388" s="85"/>
      <c r="AV388" s="85"/>
      <c r="AW388" s="411"/>
      <c r="AX388" s="237"/>
      <c r="AY388" s="237" t="str">
        <f t="shared" si="181"/>
        <v/>
      </c>
      <c r="AZ388" s="237"/>
      <c r="BA388" s="89" t="str">
        <f t="shared" si="182"/>
        <v/>
      </c>
      <c r="BB388" s="85"/>
      <c r="BC388" s="237"/>
      <c r="BD388" s="89" t="str">
        <f t="shared" si="183"/>
        <v/>
      </c>
      <c r="BE388" s="85"/>
      <c r="BF388" s="237" t="str">
        <f t="shared" si="184"/>
        <v/>
      </c>
      <c r="BG388" s="85"/>
      <c r="BH388" s="85"/>
      <c r="BI388" s="85"/>
      <c r="BJ388" s="85"/>
      <c r="BK388" s="237"/>
      <c r="BL388" s="237"/>
      <c r="BM388" s="412"/>
      <c r="BN388" s="412"/>
      <c r="BO388" s="85"/>
      <c r="BP388" s="85"/>
      <c r="BQ388" s="85"/>
      <c r="BR388" s="85"/>
      <c r="BS388" s="237"/>
      <c r="BT388" s="85"/>
      <c r="BU388" s="85"/>
      <c r="BV388" s="85"/>
      <c r="BW388" s="85"/>
      <c r="BX388" s="85"/>
      <c r="BY388" s="85"/>
      <c r="BZ388" s="85" t="str">
        <f t="shared" si="185"/>
        <v/>
      </c>
      <c r="CA388" s="85"/>
      <c r="CB388" s="85"/>
      <c r="CC388" s="85" t="str">
        <f t="shared" si="186"/>
        <v/>
      </c>
      <c r="CD388" s="85"/>
      <c r="CE388" s="85" t="str">
        <f t="shared" si="187"/>
        <v/>
      </c>
      <c r="CF388" s="85"/>
      <c r="CG388" s="85" t="str">
        <f t="shared" si="188"/>
        <v/>
      </c>
      <c r="CH388" s="271"/>
      <c r="CI388" s="85" t="str">
        <f t="shared" si="189"/>
        <v/>
      </c>
      <c r="CJ388" s="85" t="str">
        <f t="shared" si="190"/>
        <v/>
      </c>
      <c r="CK388" s="85" t="str">
        <f t="shared" si="191"/>
        <v/>
      </c>
      <c r="CL388" s="85"/>
      <c r="CM388" s="85" t="str">
        <f t="shared" si="192"/>
        <v/>
      </c>
      <c r="CN388" s="238"/>
      <c r="CO388" s="238" t="s">
        <v>5304</v>
      </c>
      <c r="CP388" s="112"/>
      <c r="CQ388" s="112"/>
      <c r="CR388" s="133" t="str">
        <f t="shared" ca="1" si="193"/>
        <v/>
      </c>
      <c r="CS388" s="112"/>
      <c r="CT388" s="112"/>
      <c r="CU388" s="112"/>
      <c r="CV388" s="119"/>
    </row>
    <row r="389" spans="1:100" collapsed="1" x14ac:dyDescent="0.2">
      <c r="A389" s="237"/>
      <c r="B389" s="237"/>
      <c r="C389" s="89" t="str">
        <f t="shared" si="165"/>
        <v/>
      </c>
      <c r="D389" s="85"/>
      <c r="E389" s="85"/>
      <c r="F389" s="237"/>
      <c r="G389" s="237"/>
      <c r="H389" s="237"/>
      <c r="I389" s="237"/>
      <c r="J389" s="89" t="str">
        <f t="shared" si="166"/>
        <v/>
      </c>
      <c r="K389" s="85"/>
      <c r="L389" s="85"/>
      <c r="M389" s="85" t="str">
        <f t="shared" si="167"/>
        <v/>
      </c>
      <c r="N389" s="86"/>
      <c r="O389" s="89" t="str">
        <f t="shared" si="168"/>
        <v/>
      </c>
      <c r="P389" s="237"/>
      <c r="Q389" s="89" t="str">
        <f t="shared" si="169"/>
        <v/>
      </c>
      <c r="R389" s="237"/>
      <c r="S389" s="89" t="str">
        <f t="shared" si="170"/>
        <v/>
      </c>
      <c r="T389" s="85"/>
      <c r="U389" s="89" t="str">
        <f t="shared" si="171"/>
        <v/>
      </c>
      <c r="V389" s="409" t="str">
        <f t="shared" si="172"/>
        <v/>
      </c>
      <c r="W389" s="85"/>
      <c r="X389" s="89" t="str">
        <f t="shared" si="173"/>
        <v/>
      </c>
      <c r="Y389" s="237"/>
      <c r="Z389" s="89" t="str">
        <f t="shared" si="174"/>
        <v/>
      </c>
      <c r="AA389" s="237"/>
      <c r="AB389" s="85"/>
      <c r="AC389" s="85"/>
      <c r="AD389" s="237"/>
      <c r="AE389" s="89" t="str">
        <f t="shared" si="175"/>
        <v/>
      </c>
      <c r="AF389" s="85"/>
      <c r="AG389" s="85" t="str">
        <f t="shared" si="176"/>
        <v/>
      </c>
      <c r="AH389" s="237"/>
      <c r="AI389" s="237" t="str">
        <f t="shared" si="177"/>
        <v/>
      </c>
      <c r="AJ389" s="237"/>
      <c r="AK389" s="237"/>
      <c r="AL389" s="237" t="str">
        <f t="shared" si="178"/>
        <v/>
      </c>
      <c r="AM389" s="271"/>
      <c r="AN389" s="237"/>
      <c r="AO389" s="89" t="str">
        <f t="shared" si="179"/>
        <v/>
      </c>
      <c r="AP389" s="85"/>
      <c r="AQ389" s="85"/>
      <c r="AR389" s="410"/>
      <c r="AS389" s="237"/>
      <c r="AT389" s="89" t="str">
        <f t="shared" si="180"/>
        <v/>
      </c>
      <c r="AU389" s="85"/>
      <c r="AV389" s="85"/>
      <c r="AW389" s="411"/>
      <c r="AX389" s="237"/>
      <c r="AY389" s="237" t="str">
        <f t="shared" si="181"/>
        <v/>
      </c>
      <c r="AZ389" s="237"/>
      <c r="BA389" s="89" t="str">
        <f t="shared" si="182"/>
        <v/>
      </c>
      <c r="BB389" s="85"/>
      <c r="BC389" s="237"/>
      <c r="BD389" s="89" t="str">
        <f t="shared" si="183"/>
        <v/>
      </c>
      <c r="BE389" s="85"/>
      <c r="BF389" s="237" t="str">
        <f t="shared" si="184"/>
        <v/>
      </c>
      <c r="BG389" s="85"/>
      <c r="BH389" s="85"/>
      <c r="BI389" s="85"/>
      <c r="BJ389" s="85"/>
      <c r="BK389" s="237"/>
      <c r="BL389" s="237"/>
      <c r="BM389" s="412"/>
      <c r="BN389" s="412"/>
      <c r="BO389" s="85"/>
      <c r="BP389" s="85"/>
      <c r="BQ389" s="85"/>
      <c r="BR389" s="85"/>
      <c r="BS389" s="237"/>
      <c r="BT389" s="85"/>
      <c r="BU389" s="85"/>
      <c r="BV389" s="85"/>
      <c r="BW389" s="85"/>
      <c r="BX389" s="85"/>
      <c r="BY389" s="85"/>
      <c r="BZ389" s="85" t="str">
        <f t="shared" si="185"/>
        <v/>
      </c>
      <c r="CA389" s="85"/>
      <c r="CB389" s="85"/>
      <c r="CC389" s="85" t="str">
        <f t="shared" si="186"/>
        <v/>
      </c>
      <c r="CD389" s="85"/>
      <c r="CE389" s="85" t="str">
        <f t="shared" si="187"/>
        <v/>
      </c>
      <c r="CF389" s="85"/>
      <c r="CG389" s="85" t="str">
        <f t="shared" si="188"/>
        <v/>
      </c>
      <c r="CH389" s="271"/>
      <c r="CI389" s="85" t="str">
        <f t="shared" si="189"/>
        <v/>
      </c>
      <c r="CJ389" s="85" t="str">
        <f t="shared" si="190"/>
        <v/>
      </c>
      <c r="CK389" s="85" t="str">
        <f t="shared" si="191"/>
        <v/>
      </c>
      <c r="CL389" s="85"/>
      <c r="CM389" s="85" t="str">
        <f t="shared" si="192"/>
        <v/>
      </c>
      <c r="CN389" s="238"/>
      <c r="CO389" s="238" t="s">
        <v>5304</v>
      </c>
      <c r="CP389" s="112"/>
      <c r="CQ389" s="112"/>
      <c r="CR389" s="133" t="str">
        <f t="shared" ca="1" si="193"/>
        <v/>
      </c>
      <c r="CS389" s="112"/>
      <c r="CT389" s="112"/>
      <c r="CU389" s="112"/>
      <c r="CV389" s="119"/>
    </row>
    <row r="390" spans="1:100" collapsed="1" x14ac:dyDescent="0.2">
      <c r="A390" s="237"/>
      <c r="B390" s="237"/>
      <c r="C390" s="89" t="str">
        <f t="shared" si="165"/>
        <v/>
      </c>
      <c r="D390" s="85"/>
      <c r="E390" s="85"/>
      <c r="F390" s="237"/>
      <c r="G390" s="237"/>
      <c r="H390" s="237"/>
      <c r="I390" s="237"/>
      <c r="J390" s="89" t="str">
        <f t="shared" si="166"/>
        <v/>
      </c>
      <c r="K390" s="85"/>
      <c r="L390" s="85"/>
      <c r="M390" s="85" t="str">
        <f t="shared" si="167"/>
        <v/>
      </c>
      <c r="N390" s="86"/>
      <c r="O390" s="89" t="str">
        <f t="shared" si="168"/>
        <v/>
      </c>
      <c r="P390" s="237"/>
      <c r="Q390" s="89" t="str">
        <f t="shared" si="169"/>
        <v/>
      </c>
      <c r="R390" s="237"/>
      <c r="S390" s="89" t="str">
        <f t="shared" si="170"/>
        <v/>
      </c>
      <c r="T390" s="85"/>
      <c r="U390" s="89" t="str">
        <f t="shared" si="171"/>
        <v/>
      </c>
      <c r="V390" s="409" t="str">
        <f t="shared" si="172"/>
        <v/>
      </c>
      <c r="W390" s="85"/>
      <c r="X390" s="89" t="str">
        <f t="shared" si="173"/>
        <v/>
      </c>
      <c r="Y390" s="237"/>
      <c r="Z390" s="89" t="str">
        <f t="shared" si="174"/>
        <v/>
      </c>
      <c r="AA390" s="237"/>
      <c r="AB390" s="85"/>
      <c r="AC390" s="85"/>
      <c r="AD390" s="237"/>
      <c r="AE390" s="89" t="str">
        <f t="shared" si="175"/>
        <v/>
      </c>
      <c r="AF390" s="85"/>
      <c r="AG390" s="85" t="str">
        <f t="shared" si="176"/>
        <v/>
      </c>
      <c r="AH390" s="237"/>
      <c r="AI390" s="237" t="str">
        <f t="shared" si="177"/>
        <v/>
      </c>
      <c r="AJ390" s="237"/>
      <c r="AK390" s="237"/>
      <c r="AL390" s="237" t="str">
        <f t="shared" si="178"/>
        <v/>
      </c>
      <c r="AM390" s="271"/>
      <c r="AN390" s="237"/>
      <c r="AO390" s="89" t="str">
        <f t="shared" si="179"/>
        <v/>
      </c>
      <c r="AP390" s="85"/>
      <c r="AQ390" s="85"/>
      <c r="AR390" s="410"/>
      <c r="AS390" s="237"/>
      <c r="AT390" s="89" t="str">
        <f t="shared" si="180"/>
        <v/>
      </c>
      <c r="AU390" s="85"/>
      <c r="AV390" s="85"/>
      <c r="AW390" s="411"/>
      <c r="AX390" s="237"/>
      <c r="AY390" s="237" t="str">
        <f t="shared" si="181"/>
        <v/>
      </c>
      <c r="AZ390" s="237"/>
      <c r="BA390" s="89" t="str">
        <f t="shared" si="182"/>
        <v/>
      </c>
      <c r="BB390" s="85"/>
      <c r="BC390" s="237"/>
      <c r="BD390" s="89" t="str">
        <f t="shared" si="183"/>
        <v/>
      </c>
      <c r="BE390" s="85"/>
      <c r="BF390" s="237" t="str">
        <f t="shared" si="184"/>
        <v/>
      </c>
      <c r="BG390" s="85"/>
      <c r="BH390" s="85"/>
      <c r="BI390" s="85"/>
      <c r="BJ390" s="85"/>
      <c r="BK390" s="237"/>
      <c r="BL390" s="237"/>
      <c r="BM390" s="412"/>
      <c r="BN390" s="412"/>
      <c r="BO390" s="85"/>
      <c r="BP390" s="85"/>
      <c r="BQ390" s="85"/>
      <c r="BR390" s="85"/>
      <c r="BS390" s="237"/>
      <c r="BT390" s="85"/>
      <c r="BU390" s="85"/>
      <c r="BV390" s="85"/>
      <c r="BW390" s="85"/>
      <c r="BX390" s="85"/>
      <c r="BY390" s="85"/>
      <c r="BZ390" s="85" t="str">
        <f t="shared" si="185"/>
        <v/>
      </c>
      <c r="CA390" s="85"/>
      <c r="CB390" s="85"/>
      <c r="CC390" s="85" t="str">
        <f t="shared" si="186"/>
        <v/>
      </c>
      <c r="CD390" s="85"/>
      <c r="CE390" s="85" t="str">
        <f t="shared" si="187"/>
        <v/>
      </c>
      <c r="CF390" s="85"/>
      <c r="CG390" s="85" t="str">
        <f t="shared" si="188"/>
        <v/>
      </c>
      <c r="CH390" s="271"/>
      <c r="CI390" s="85" t="str">
        <f t="shared" si="189"/>
        <v/>
      </c>
      <c r="CJ390" s="85" t="str">
        <f t="shared" si="190"/>
        <v/>
      </c>
      <c r="CK390" s="85" t="str">
        <f t="shared" si="191"/>
        <v/>
      </c>
      <c r="CL390" s="85"/>
      <c r="CM390" s="85" t="str">
        <f t="shared" si="192"/>
        <v/>
      </c>
      <c r="CN390" s="238"/>
      <c r="CO390" s="238" t="s">
        <v>5304</v>
      </c>
      <c r="CP390" s="112"/>
      <c r="CQ390" s="112"/>
      <c r="CR390" s="133" t="str">
        <f t="shared" ca="1" si="193"/>
        <v/>
      </c>
      <c r="CS390" s="112"/>
      <c r="CT390" s="112"/>
      <c r="CU390" s="112"/>
      <c r="CV390" s="119"/>
    </row>
    <row r="391" spans="1:100" collapsed="1" x14ac:dyDescent="0.2">
      <c r="A391" s="237"/>
      <c r="B391" s="237"/>
      <c r="C391" s="89" t="str">
        <f t="shared" ref="C391:C399" si="194">IF(D391="","",(VLOOKUP(D391,Generic_Road_Names_Table_Array,2,FALSE)))</f>
        <v/>
      </c>
      <c r="D391" s="85"/>
      <c r="E391" s="85"/>
      <c r="F391" s="237"/>
      <c r="G391" s="237"/>
      <c r="H391" s="237"/>
      <c r="I391" s="237"/>
      <c r="J391" s="89" t="str">
        <f t="shared" ref="J391:J399" si="195">IF(A391&lt;&gt;"",IF(I391="","U",(VLOOKUP(I391,Generic_Side_Table_Array,2,FALSE))),"")</f>
        <v/>
      </c>
      <c r="K391" s="85"/>
      <c r="L391" s="85"/>
      <c r="M391" s="85" t="str">
        <f t="shared" ref="M391:M399" si="196">IF(L391="","",(VLOOKUP(L391,generic_estimate_measured_table_array,2,FALSE)))</f>
        <v/>
      </c>
      <c r="N391" s="86"/>
      <c r="O391" s="89" t="str">
        <f t="shared" ref="O391:O399" si="197">IF(N391="","",(VLOOKUP(N391,St_Lights_Generic_ICP_Table_Array,2,FALSE)))</f>
        <v/>
      </c>
      <c r="P391" s="237"/>
      <c r="Q391" s="89" t="str">
        <f t="shared" ref="Q391:Q399" si="198">IF(P391="","",(VLOOKUP(P391,St_Lights_Pole_Material_Table_Array,2,FALSE)))</f>
        <v/>
      </c>
      <c r="R391" s="237"/>
      <c r="S391" s="89" t="str">
        <f t="shared" ref="S391:S399" si="199">IF(R391="","",(VLOOKUP(R391,St_Lights_Pole_Shape_Table_Array,2,FALSE)))</f>
        <v/>
      </c>
      <c r="T391" s="85"/>
      <c r="U391" s="89" t="str">
        <f t="shared" ref="U391:U399" si="200">IF(T391="","",(VLOOKUP(T391,St_Lights_Pole_Make_Table_Array,2,FALSE)))</f>
        <v/>
      </c>
      <c r="V391" s="409" t="str">
        <f t="shared" ref="V391:V399" si="201">IF(U391="","",IFERROR(VLOOKUP(U391,St_Lights_Pole_Make_Ref_Only_Table_Array,2,FALSE),""))</f>
        <v/>
      </c>
      <c r="W391" s="85"/>
      <c r="X391" s="89" t="str">
        <f t="shared" ref="X391:X399" si="202">IF(W391="","",(VLOOKUP(W391,St_Lights_Pole_Model_Table_Array,2,FALSE)))</f>
        <v/>
      </c>
      <c r="Y391" s="237"/>
      <c r="Z391" s="89" t="str">
        <f t="shared" ref="Z391:Z399" si="203">IF(Y391="","",(VLOOKUP(Y391,St_Lights_Pole_Mount_Table_Array,2,FALSE)))</f>
        <v/>
      </c>
      <c r="AA391" s="237"/>
      <c r="AB391" s="85"/>
      <c r="AC391" s="85"/>
      <c r="AD391" s="237"/>
      <c r="AE391" s="89" t="str">
        <f t="shared" ref="AE391:AE399" si="204">IF(AD391="","",(VLOOKUP(AD391,St_Lights_Pole_Purpose_Table_Array,2,FALSE)))</f>
        <v/>
      </c>
      <c r="AF391" s="85"/>
      <c r="AG391" s="85" t="str">
        <f t="shared" ref="AG391:AG399" si="205">IF(AF391="","",(VLOOKUP(AF391,St_Lights_Generic_owner_array,2,FALSE)))</f>
        <v/>
      </c>
      <c r="AH391" s="237"/>
      <c r="AI391" s="237" t="str">
        <f t="shared" ref="AI391:AI399" si="206">IF(AH391="","",(VLOOKUP(AH391,St_Lights_Generic_coating_array,2,FALSE)))</f>
        <v/>
      </c>
      <c r="AJ391" s="237"/>
      <c r="AK391" s="237"/>
      <c r="AL391" s="237" t="str">
        <f t="shared" ref="AL391:AL399" si="207">IF(A391="ADD","N",IF(A391="DELETE","U",IF(A391="UPDATE","U",IF(A391="",""))))</f>
        <v/>
      </c>
      <c r="AM391" s="271"/>
      <c r="AN391" s="237"/>
      <c r="AO391" s="89" t="str">
        <f t="shared" ref="AO391:AO399" si="208">IF(AN391="","",(VLOOKUP(AN391,St_Lights_Generic_Replace_Reason_Table_Array,2,FALSE)))</f>
        <v/>
      </c>
      <c r="AP391" s="85"/>
      <c r="AQ391" s="85"/>
      <c r="AR391" s="410"/>
      <c r="AS391" s="237"/>
      <c r="AT391" s="89" t="str">
        <f t="shared" ref="AT391:AT399" si="209">IF(AS391="","",(VLOOKUP(AS391,St_Lights_Generic_Replace_Reason_Table_Array,2,FALSE)))</f>
        <v/>
      </c>
      <c r="AU391" s="85"/>
      <c r="AV391" s="85"/>
      <c r="AW391" s="411"/>
      <c r="AX391" s="237"/>
      <c r="AY391" s="237" t="str">
        <f t="shared" ref="AY391:AY399" si="210">IF(A391="ADD","Y",IF(A391="DELETE","N",IF(A391="UPDATE","Y",IF(A391="",""))))</f>
        <v/>
      </c>
      <c r="AZ391" s="237"/>
      <c r="BA391" s="89" t="str">
        <f t="shared" ref="BA391:BA399" si="211">IF(AZ391="","",(VLOOKUP(AZ391,St_Lights_Pole_Control_Table_Array,2,FALSE)))</f>
        <v/>
      </c>
      <c r="BB391" s="85"/>
      <c r="BC391" s="237"/>
      <c r="BD391" s="89" t="str">
        <f t="shared" ref="BD391:BD399" si="212">IF(BC391="","",(VLOOKUP(BC391,St_Lights_Generic_Power_Company_Table_Array,2,FALSE)))</f>
        <v/>
      </c>
      <c r="BE391" s="85"/>
      <c r="BF391" s="237" t="str">
        <f t="shared" ref="BF391:BF399" si="213">IF(N391="","",N391)</f>
        <v/>
      </c>
      <c r="BG391" s="85"/>
      <c r="BH391" s="85"/>
      <c r="BI391" s="85"/>
      <c r="BJ391" s="85"/>
      <c r="BK391" s="237"/>
      <c r="BL391" s="237"/>
      <c r="BM391" s="412"/>
      <c r="BN391" s="412"/>
      <c r="BO391" s="85"/>
      <c r="BP391" s="85"/>
      <c r="BQ391" s="85"/>
      <c r="BR391" s="85"/>
      <c r="BS391" s="237"/>
      <c r="BT391" s="85"/>
      <c r="BU391" s="85"/>
      <c r="BV391" s="85"/>
      <c r="BW391" s="85"/>
      <c r="BX391" s="85"/>
      <c r="BY391" s="85"/>
      <c r="BZ391" s="85" t="str">
        <f t="shared" ref="BZ391:BZ399" si="214">IF(A391="ADD","U",IF(A391="DELETE","U",IF(A391="UPDATE","U",IF(A391="",""))))</f>
        <v/>
      </c>
      <c r="CA391" s="85"/>
      <c r="CB391" s="85"/>
      <c r="CC391" s="85" t="str">
        <f t="shared" ref="CC391:CC399" si="215">IF(CB391="","",(VLOOKUP(CB391,St_Lights_Pole_Earthing_Table_Array,2,FALSE)))</f>
        <v/>
      </c>
      <c r="CD391" s="85"/>
      <c r="CE391" s="85" t="str">
        <f t="shared" ref="CE391:CE399" si="216">IF(A391="ADD","R",IF(A391="DELETE","N",IF(A391="UPDATE","N",IF(A391="",""))))</f>
        <v/>
      </c>
      <c r="CF391" s="85"/>
      <c r="CG391" s="85" t="str">
        <f t="shared" ref="CG391:CG399" si="217">IF(A391&lt;&gt;"",IF(CF391="","U",(VLOOKUP(CF391,generic_condition_table_array,2,FALSE))),"")</f>
        <v/>
      </c>
      <c r="CH391" s="271"/>
      <c r="CI391" s="85" t="str">
        <f t="shared" ref="CI391:CI399" si="218">IF(A391="ADD","U",IF(A391="DELETE","U",IF(A391="UPDATE","U",IF(A391="",""))))</f>
        <v/>
      </c>
      <c r="CJ391" s="85" t="str">
        <f t="shared" ref="CJ391:CJ399" si="219">IF(A391="ADD","U",IF(A391="DELETE","U",IF(A391="UPDATE","U",IF(A391="",""))))</f>
        <v/>
      </c>
      <c r="CK391" s="85" t="str">
        <f t="shared" ref="CK391:CK399" si="220">IF(A391="ADD","U",IF(A391="DELETE","U",IF(A391="UPDATE","U",IF(A391="",""))))</f>
        <v/>
      </c>
      <c r="CL391" s="85"/>
      <c r="CM391" s="85" t="str">
        <f t="shared" ref="CM391:CM399" si="221">IF(A391="ADD","D",IF(A391="DELETE","D",IF(A391="UPDATE","D",IF(A391="",""))))</f>
        <v/>
      </c>
      <c r="CN391" s="238"/>
      <c r="CO391" s="238" t="s">
        <v>5304</v>
      </c>
      <c r="CP391" s="112"/>
      <c r="CQ391" s="112"/>
      <c r="CR391" s="133" t="str">
        <f t="shared" ref="CR391:CR399" ca="1" si="222">IF(A391&lt;&gt;"",TODAY(),"")</f>
        <v/>
      </c>
      <c r="CS391" s="112"/>
      <c r="CT391" s="112"/>
      <c r="CU391" s="112"/>
      <c r="CV391" s="119"/>
    </row>
    <row r="392" spans="1:100" collapsed="1" x14ac:dyDescent="0.2">
      <c r="A392" s="237"/>
      <c r="B392" s="237"/>
      <c r="C392" s="89" t="str">
        <f t="shared" si="194"/>
        <v/>
      </c>
      <c r="D392" s="85"/>
      <c r="E392" s="85"/>
      <c r="F392" s="237"/>
      <c r="G392" s="237"/>
      <c r="H392" s="237"/>
      <c r="I392" s="237"/>
      <c r="J392" s="89" t="str">
        <f t="shared" si="195"/>
        <v/>
      </c>
      <c r="K392" s="85"/>
      <c r="L392" s="85"/>
      <c r="M392" s="85" t="str">
        <f t="shared" si="196"/>
        <v/>
      </c>
      <c r="N392" s="86"/>
      <c r="O392" s="89" t="str">
        <f t="shared" si="197"/>
        <v/>
      </c>
      <c r="P392" s="237"/>
      <c r="Q392" s="89" t="str">
        <f t="shared" si="198"/>
        <v/>
      </c>
      <c r="R392" s="237"/>
      <c r="S392" s="89" t="str">
        <f t="shared" si="199"/>
        <v/>
      </c>
      <c r="T392" s="85"/>
      <c r="U392" s="89" t="str">
        <f t="shared" si="200"/>
        <v/>
      </c>
      <c r="V392" s="409" t="str">
        <f t="shared" si="201"/>
        <v/>
      </c>
      <c r="W392" s="85"/>
      <c r="X392" s="89" t="str">
        <f t="shared" si="202"/>
        <v/>
      </c>
      <c r="Y392" s="237"/>
      <c r="Z392" s="89" t="str">
        <f t="shared" si="203"/>
        <v/>
      </c>
      <c r="AA392" s="237"/>
      <c r="AB392" s="85"/>
      <c r="AC392" s="85"/>
      <c r="AD392" s="237"/>
      <c r="AE392" s="89" t="str">
        <f t="shared" si="204"/>
        <v/>
      </c>
      <c r="AF392" s="85"/>
      <c r="AG392" s="85" t="str">
        <f t="shared" si="205"/>
        <v/>
      </c>
      <c r="AH392" s="237"/>
      <c r="AI392" s="237" t="str">
        <f t="shared" si="206"/>
        <v/>
      </c>
      <c r="AJ392" s="237"/>
      <c r="AK392" s="237"/>
      <c r="AL392" s="237" t="str">
        <f t="shared" si="207"/>
        <v/>
      </c>
      <c r="AM392" s="271"/>
      <c r="AN392" s="237"/>
      <c r="AO392" s="89" t="str">
        <f t="shared" si="208"/>
        <v/>
      </c>
      <c r="AP392" s="85"/>
      <c r="AQ392" s="85"/>
      <c r="AR392" s="410"/>
      <c r="AS392" s="237"/>
      <c r="AT392" s="89" t="str">
        <f t="shared" si="209"/>
        <v/>
      </c>
      <c r="AU392" s="85"/>
      <c r="AV392" s="85"/>
      <c r="AW392" s="411"/>
      <c r="AX392" s="237"/>
      <c r="AY392" s="237" t="str">
        <f t="shared" si="210"/>
        <v/>
      </c>
      <c r="AZ392" s="237"/>
      <c r="BA392" s="89" t="str">
        <f t="shared" si="211"/>
        <v/>
      </c>
      <c r="BB392" s="85"/>
      <c r="BC392" s="237"/>
      <c r="BD392" s="89" t="str">
        <f t="shared" si="212"/>
        <v/>
      </c>
      <c r="BE392" s="85"/>
      <c r="BF392" s="237" t="str">
        <f t="shared" si="213"/>
        <v/>
      </c>
      <c r="BG392" s="85"/>
      <c r="BH392" s="85"/>
      <c r="BI392" s="85"/>
      <c r="BJ392" s="85"/>
      <c r="BK392" s="237"/>
      <c r="BL392" s="237"/>
      <c r="BM392" s="412"/>
      <c r="BN392" s="412"/>
      <c r="BO392" s="85"/>
      <c r="BP392" s="85"/>
      <c r="BQ392" s="85"/>
      <c r="BR392" s="85"/>
      <c r="BS392" s="237"/>
      <c r="BT392" s="85"/>
      <c r="BU392" s="85"/>
      <c r="BV392" s="85"/>
      <c r="BW392" s="85"/>
      <c r="BX392" s="85"/>
      <c r="BY392" s="85"/>
      <c r="BZ392" s="85" t="str">
        <f t="shared" si="214"/>
        <v/>
      </c>
      <c r="CA392" s="85"/>
      <c r="CB392" s="85"/>
      <c r="CC392" s="85" t="str">
        <f t="shared" si="215"/>
        <v/>
      </c>
      <c r="CD392" s="85"/>
      <c r="CE392" s="85" t="str">
        <f t="shared" si="216"/>
        <v/>
      </c>
      <c r="CF392" s="85"/>
      <c r="CG392" s="85" t="str">
        <f t="shared" si="217"/>
        <v/>
      </c>
      <c r="CH392" s="271"/>
      <c r="CI392" s="85" t="str">
        <f t="shared" si="218"/>
        <v/>
      </c>
      <c r="CJ392" s="85" t="str">
        <f t="shared" si="219"/>
        <v/>
      </c>
      <c r="CK392" s="85" t="str">
        <f t="shared" si="220"/>
        <v/>
      </c>
      <c r="CL392" s="85"/>
      <c r="CM392" s="85" t="str">
        <f t="shared" si="221"/>
        <v/>
      </c>
      <c r="CN392" s="238"/>
      <c r="CO392" s="238" t="s">
        <v>5304</v>
      </c>
      <c r="CP392" s="112"/>
      <c r="CQ392" s="112"/>
      <c r="CR392" s="133" t="str">
        <f t="shared" ca="1" si="222"/>
        <v/>
      </c>
      <c r="CS392" s="112"/>
      <c r="CT392" s="112"/>
      <c r="CU392" s="112"/>
      <c r="CV392" s="119"/>
    </row>
    <row r="393" spans="1:100" collapsed="1" x14ac:dyDescent="0.2">
      <c r="A393" s="237"/>
      <c r="B393" s="237"/>
      <c r="C393" s="89" t="str">
        <f t="shared" si="194"/>
        <v/>
      </c>
      <c r="D393" s="85"/>
      <c r="E393" s="85"/>
      <c r="F393" s="237"/>
      <c r="G393" s="237"/>
      <c r="H393" s="237"/>
      <c r="I393" s="237"/>
      <c r="J393" s="89" t="str">
        <f t="shared" si="195"/>
        <v/>
      </c>
      <c r="K393" s="85"/>
      <c r="L393" s="85"/>
      <c r="M393" s="85" t="str">
        <f t="shared" si="196"/>
        <v/>
      </c>
      <c r="N393" s="86"/>
      <c r="O393" s="89" t="str">
        <f t="shared" si="197"/>
        <v/>
      </c>
      <c r="P393" s="237"/>
      <c r="Q393" s="89" t="str">
        <f t="shared" si="198"/>
        <v/>
      </c>
      <c r="R393" s="237"/>
      <c r="S393" s="89" t="str">
        <f t="shared" si="199"/>
        <v/>
      </c>
      <c r="T393" s="85"/>
      <c r="U393" s="89" t="str">
        <f t="shared" si="200"/>
        <v/>
      </c>
      <c r="V393" s="409" t="str">
        <f t="shared" si="201"/>
        <v/>
      </c>
      <c r="W393" s="85"/>
      <c r="X393" s="89" t="str">
        <f t="shared" si="202"/>
        <v/>
      </c>
      <c r="Y393" s="237"/>
      <c r="Z393" s="89" t="str">
        <f t="shared" si="203"/>
        <v/>
      </c>
      <c r="AA393" s="237"/>
      <c r="AB393" s="85"/>
      <c r="AC393" s="85"/>
      <c r="AD393" s="237"/>
      <c r="AE393" s="89" t="str">
        <f t="shared" si="204"/>
        <v/>
      </c>
      <c r="AF393" s="85"/>
      <c r="AG393" s="85" t="str">
        <f t="shared" si="205"/>
        <v/>
      </c>
      <c r="AH393" s="237"/>
      <c r="AI393" s="237" t="str">
        <f t="shared" si="206"/>
        <v/>
      </c>
      <c r="AJ393" s="237"/>
      <c r="AK393" s="237"/>
      <c r="AL393" s="237" t="str">
        <f t="shared" si="207"/>
        <v/>
      </c>
      <c r="AM393" s="271"/>
      <c r="AN393" s="237"/>
      <c r="AO393" s="89" t="str">
        <f t="shared" si="208"/>
        <v/>
      </c>
      <c r="AP393" s="85"/>
      <c r="AQ393" s="85"/>
      <c r="AR393" s="410"/>
      <c r="AS393" s="237"/>
      <c r="AT393" s="89" t="str">
        <f t="shared" si="209"/>
        <v/>
      </c>
      <c r="AU393" s="85"/>
      <c r="AV393" s="85"/>
      <c r="AW393" s="411"/>
      <c r="AX393" s="237"/>
      <c r="AY393" s="237" t="str">
        <f t="shared" si="210"/>
        <v/>
      </c>
      <c r="AZ393" s="237"/>
      <c r="BA393" s="89" t="str">
        <f t="shared" si="211"/>
        <v/>
      </c>
      <c r="BB393" s="85"/>
      <c r="BC393" s="237"/>
      <c r="BD393" s="89" t="str">
        <f t="shared" si="212"/>
        <v/>
      </c>
      <c r="BE393" s="85"/>
      <c r="BF393" s="237" t="str">
        <f t="shared" si="213"/>
        <v/>
      </c>
      <c r="BG393" s="85"/>
      <c r="BH393" s="85"/>
      <c r="BI393" s="85"/>
      <c r="BJ393" s="85"/>
      <c r="BK393" s="237"/>
      <c r="BL393" s="237"/>
      <c r="BM393" s="412"/>
      <c r="BN393" s="412"/>
      <c r="BO393" s="85"/>
      <c r="BP393" s="85"/>
      <c r="BQ393" s="85"/>
      <c r="BR393" s="85"/>
      <c r="BS393" s="237"/>
      <c r="BT393" s="85"/>
      <c r="BU393" s="85"/>
      <c r="BV393" s="85"/>
      <c r="BW393" s="85"/>
      <c r="BX393" s="85"/>
      <c r="BY393" s="85"/>
      <c r="BZ393" s="85" t="str">
        <f t="shared" si="214"/>
        <v/>
      </c>
      <c r="CA393" s="85"/>
      <c r="CB393" s="85"/>
      <c r="CC393" s="85" t="str">
        <f t="shared" si="215"/>
        <v/>
      </c>
      <c r="CD393" s="85"/>
      <c r="CE393" s="85" t="str">
        <f t="shared" si="216"/>
        <v/>
      </c>
      <c r="CF393" s="85"/>
      <c r="CG393" s="85" t="str">
        <f t="shared" si="217"/>
        <v/>
      </c>
      <c r="CH393" s="271"/>
      <c r="CI393" s="85" t="str">
        <f t="shared" si="218"/>
        <v/>
      </c>
      <c r="CJ393" s="85" t="str">
        <f t="shared" si="219"/>
        <v/>
      </c>
      <c r="CK393" s="85" t="str">
        <f t="shared" si="220"/>
        <v/>
      </c>
      <c r="CL393" s="85"/>
      <c r="CM393" s="85" t="str">
        <f t="shared" si="221"/>
        <v/>
      </c>
      <c r="CN393" s="238"/>
      <c r="CO393" s="238" t="s">
        <v>5304</v>
      </c>
      <c r="CP393" s="112"/>
      <c r="CQ393" s="112"/>
      <c r="CR393" s="133" t="str">
        <f t="shared" ca="1" si="222"/>
        <v/>
      </c>
      <c r="CS393" s="112"/>
      <c r="CT393" s="112"/>
      <c r="CU393" s="112"/>
      <c r="CV393" s="119"/>
    </row>
    <row r="394" spans="1:100" collapsed="1" x14ac:dyDescent="0.2">
      <c r="A394" s="237"/>
      <c r="B394" s="237"/>
      <c r="C394" s="89" t="str">
        <f t="shared" si="194"/>
        <v/>
      </c>
      <c r="D394" s="85"/>
      <c r="E394" s="85"/>
      <c r="F394" s="237"/>
      <c r="G394" s="237"/>
      <c r="H394" s="237"/>
      <c r="I394" s="237"/>
      <c r="J394" s="89" t="str">
        <f t="shared" si="195"/>
        <v/>
      </c>
      <c r="K394" s="85"/>
      <c r="L394" s="85"/>
      <c r="M394" s="85" t="str">
        <f t="shared" si="196"/>
        <v/>
      </c>
      <c r="N394" s="86"/>
      <c r="O394" s="89" t="str">
        <f t="shared" si="197"/>
        <v/>
      </c>
      <c r="P394" s="237"/>
      <c r="Q394" s="89" t="str">
        <f t="shared" si="198"/>
        <v/>
      </c>
      <c r="R394" s="237"/>
      <c r="S394" s="89" t="str">
        <f t="shared" si="199"/>
        <v/>
      </c>
      <c r="T394" s="85"/>
      <c r="U394" s="89" t="str">
        <f t="shared" si="200"/>
        <v/>
      </c>
      <c r="V394" s="409" t="str">
        <f t="shared" si="201"/>
        <v/>
      </c>
      <c r="W394" s="85"/>
      <c r="X394" s="89" t="str">
        <f t="shared" si="202"/>
        <v/>
      </c>
      <c r="Y394" s="237"/>
      <c r="Z394" s="89" t="str">
        <f t="shared" si="203"/>
        <v/>
      </c>
      <c r="AA394" s="237"/>
      <c r="AB394" s="85"/>
      <c r="AC394" s="85"/>
      <c r="AD394" s="237"/>
      <c r="AE394" s="89" t="str">
        <f t="shared" si="204"/>
        <v/>
      </c>
      <c r="AF394" s="85"/>
      <c r="AG394" s="85" t="str">
        <f t="shared" si="205"/>
        <v/>
      </c>
      <c r="AH394" s="237"/>
      <c r="AI394" s="237" t="str">
        <f t="shared" si="206"/>
        <v/>
      </c>
      <c r="AJ394" s="237"/>
      <c r="AK394" s="237"/>
      <c r="AL394" s="237" t="str">
        <f t="shared" si="207"/>
        <v/>
      </c>
      <c r="AM394" s="271"/>
      <c r="AN394" s="237"/>
      <c r="AO394" s="89" t="str">
        <f t="shared" si="208"/>
        <v/>
      </c>
      <c r="AP394" s="85"/>
      <c r="AQ394" s="85"/>
      <c r="AR394" s="410"/>
      <c r="AS394" s="237"/>
      <c r="AT394" s="89" t="str">
        <f t="shared" si="209"/>
        <v/>
      </c>
      <c r="AU394" s="85"/>
      <c r="AV394" s="85"/>
      <c r="AW394" s="411"/>
      <c r="AX394" s="237"/>
      <c r="AY394" s="237" t="str">
        <f t="shared" si="210"/>
        <v/>
      </c>
      <c r="AZ394" s="237"/>
      <c r="BA394" s="89" t="str">
        <f t="shared" si="211"/>
        <v/>
      </c>
      <c r="BB394" s="85"/>
      <c r="BC394" s="237"/>
      <c r="BD394" s="89" t="str">
        <f t="shared" si="212"/>
        <v/>
      </c>
      <c r="BE394" s="85"/>
      <c r="BF394" s="237" t="str">
        <f t="shared" si="213"/>
        <v/>
      </c>
      <c r="BG394" s="85"/>
      <c r="BH394" s="85"/>
      <c r="BI394" s="85"/>
      <c r="BJ394" s="85"/>
      <c r="BK394" s="237"/>
      <c r="BL394" s="237"/>
      <c r="BM394" s="412"/>
      <c r="BN394" s="412"/>
      <c r="BO394" s="85"/>
      <c r="BP394" s="85"/>
      <c r="BQ394" s="85"/>
      <c r="BR394" s="85"/>
      <c r="BS394" s="237"/>
      <c r="BT394" s="85"/>
      <c r="BU394" s="85"/>
      <c r="BV394" s="85"/>
      <c r="BW394" s="85"/>
      <c r="BX394" s="85"/>
      <c r="BY394" s="85"/>
      <c r="BZ394" s="85" t="str">
        <f t="shared" si="214"/>
        <v/>
      </c>
      <c r="CA394" s="85"/>
      <c r="CB394" s="85"/>
      <c r="CC394" s="85" t="str">
        <f t="shared" si="215"/>
        <v/>
      </c>
      <c r="CD394" s="85"/>
      <c r="CE394" s="85" t="str">
        <f t="shared" si="216"/>
        <v/>
      </c>
      <c r="CF394" s="85"/>
      <c r="CG394" s="85" t="str">
        <f t="shared" si="217"/>
        <v/>
      </c>
      <c r="CH394" s="271"/>
      <c r="CI394" s="85" t="str">
        <f t="shared" si="218"/>
        <v/>
      </c>
      <c r="CJ394" s="85" t="str">
        <f t="shared" si="219"/>
        <v/>
      </c>
      <c r="CK394" s="85" t="str">
        <f t="shared" si="220"/>
        <v/>
      </c>
      <c r="CL394" s="85"/>
      <c r="CM394" s="85" t="str">
        <f t="shared" si="221"/>
        <v/>
      </c>
      <c r="CN394" s="238"/>
      <c r="CO394" s="238" t="s">
        <v>5304</v>
      </c>
      <c r="CP394" s="112"/>
      <c r="CQ394" s="112"/>
      <c r="CR394" s="133" t="str">
        <f t="shared" ca="1" si="222"/>
        <v/>
      </c>
      <c r="CS394" s="112"/>
      <c r="CT394" s="112"/>
      <c r="CU394" s="112"/>
      <c r="CV394" s="119"/>
    </row>
    <row r="395" spans="1:100" collapsed="1" x14ac:dyDescent="0.2">
      <c r="A395" s="237"/>
      <c r="B395" s="237"/>
      <c r="C395" s="89" t="str">
        <f t="shared" si="194"/>
        <v/>
      </c>
      <c r="D395" s="85"/>
      <c r="E395" s="85"/>
      <c r="F395" s="237"/>
      <c r="G395" s="237"/>
      <c r="H395" s="237"/>
      <c r="I395" s="237"/>
      <c r="J395" s="89" t="str">
        <f t="shared" si="195"/>
        <v/>
      </c>
      <c r="K395" s="85"/>
      <c r="L395" s="85"/>
      <c r="M395" s="85" t="str">
        <f t="shared" si="196"/>
        <v/>
      </c>
      <c r="N395" s="86"/>
      <c r="O395" s="89" t="str">
        <f t="shared" si="197"/>
        <v/>
      </c>
      <c r="P395" s="237"/>
      <c r="Q395" s="89" t="str">
        <f t="shared" si="198"/>
        <v/>
      </c>
      <c r="R395" s="237"/>
      <c r="S395" s="89" t="str">
        <f t="shared" si="199"/>
        <v/>
      </c>
      <c r="T395" s="85"/>
      <c r="U395" s="89" t="str">
        <f t="shared" si="200"/>
        <v/>
      </c>
      <c r="V395" s="409" t="str">
        <f t="shared" si="201"/>
        <v/>
      </c>
      <c r="W395" s="85"/>
      <c r="X395" s="89" t="str">
        <f t="shared" si="202"/>
        <v/>
      </c>
      <c r="Y395" s="237"/>
      <c r="Z395" s="89" t="str">
        <f t="shared" si="203"/>
        <v/>
      </c>
      <c r="AA395" s="237"/>
      <c r="AB395" s="85"/>
      <c r="AC395" s="85"/>
      <c r="AD395" s="237"/>
      <c r="AE395" s="89" t="str">
        <f t="shared" si="204"/>
        <v/>
      </c>
      <c r="AF395" s="85"/>
      <c r="AG395" s="85" t="str">
        <f t="shared" si="205"/>
        <v/>
      </c>
      <c r="AH395" s="237"/>
      <c r="AI395" s="237" t="str">
        <f t="shared" si="206"/>
        <v/>
      </c>
      <c r="AJ395" s="237"/>
      <c r="AK395" s="237"/>
      <c r="AL395" s="237" t="str">
        <f t="shared" si="207"/>
        <v/>
      </c>
      <c r="AM395" s="271"/>
      <c r="AN395" s="237"/>
      <c r="AO395" s="89" t="str">
        <f t="shared" si="208"/>
        <v/>
      </c>
      <c r="AP395" s="85"/>
      <c r="AQ395" s="85"/>
      <c r="AR395" s="410"/>
      <c r="AS395" s="237"/>
      <c r="AT395" s="89" t="str">
        <f t="shared" si="209"/>
        <v/>
      </c>
      <c r="AU395" s="85"/>
      <c r="AV395" s="85"/>
      <c r="AW395" s="411"/>
      <c r="AX395" s="237"/>
      <c r="AY395" s="237" t="str">
        <f t="shared" si="210"/>
        <v/>
      </c>
      <c r="AZ395" s="237"/>
      <c r="BA395" s="89" t="str">
        <f t="shared" si="211"/>
        <v/>
      </c>
      <c r="BB395" s="85"/>
      <c r="BC395" s="237"/>
      <c r="BD395" s="89" t="str">
        <f t="shared" si="212"/>
        <v/>
      </c>
      <c r="BE395" s="85"/>
      <c r="BF395" s="237" t="str">
        <f t="shared" si="213"/>
        <v/>
      </c>
      <c r="BG395" s="85"/>
      <c r="BH395" s="85"/>
      <c r="BI395" s="85"/>
      <c r="BJ395" s="85"/>
      <c r="BK395" s="237"/>
      <c r="BL395" s="237"/>
      <c r="BM395" s="412"/>
      <c r="BN395" s="412"/>
      <c r="BO395" s="85"/>
      <c r="BP395" s="85"/>
      <c r="BQ395" s="85"/>
      <c r="BR395" s="85"/>
      <c r="BS395" s="237"/>
      <c r="BT395" s="85"/>
      <c r="BU395" s="85"/>
      <c r="BV395" s="85"/>
      <c r="BW395" s="85"/>
      <c r="BX395" s="85"/>
      <c r="BY395" s="85"/>
      <c r="BZ395" s="85" t="str">
        <f t="shared" si="214"/>
        <v/>
      </c>
      <c r="CA395" s="85"/>
      <c r="CB395" s="85"/>
      <c r="CC395" s="85" t="str">
        <f t="shared" si="215"/>
        <v/>
      </c>
      <c r="CD395" s="85"/>
      <c r="CE395" s="85" t="str">
        <f t="shared" si="216"/>
        <v/>
      </c>
      <c r="CF395" s="85"/>
      <c r="CG395" s="85" t="str">
        <f t="shared" si="217"/>
        <v/>
      </c>
      <c r="CH395" s="271"/>
      <c r="CI395" s="85" t="str">
        <f t="shared" si="218"/>
        <v/>
      </c>
      <c r="CJ395" s="85" t="str">
        <f t="shared" si="219"/>
        <v/>
      </c>
      <c r="CK395" s="85" t="str">
        <f t="shared" si="220"/>
        <v/>
      </c>
      <c r="CL395" s="85"/>
      <c r="CM395" s="85" t="str">
        <f t="shared" si="221"/>
        <v/>
      </c>
      <c r="CN395" s="238"/>
      <c r="CO395" s="238" t="s">
        <v>5304</v>
      </c>
      <c r="CP395" s="112"/>
      <c r="CQ395" s="112"/>
      <c r="CR395" s="133" t="str">
        <f t="shared" ca="1" si="222"/>
        <v/>
      </c>
      <c r="CS395" s="112"/>
      <c r="CT395" s="112"/>
      <c r="CU395" s="112"/>
      <c r="CV395" s="119"/>
    </row>
    <row r="396" spans="1:100" collapsed="1" x14ac:dyDescent="0.2">
      <c r="A396" s="237"/>
      <c r="B396" s="237"/>
      <c r="C396" s="89" t="str">
        <f t="shared" si="194"/>
        <v/>
      </c>
      <c r="D396" s="85"/>
      <c r="E396" s="85"/>
      <c r="F396" s="237"/>
      <c r="G396" s="237"/>
      <c r="H396" s="237"/>
      <c r="I396" s="237"/>
      <c r="J396" s="89" t="str">
        <f t="shared" si="195"/>
        <v/>
      </c>
      <c r="K396" s="85"/>
      <c r="L396" s="85"/>
      <c r="M396" s="85" t="str">
        <f t="shared" si="196"/>
        <v/>
      </c>
      <c r="N396" s="86"/>
      <c r="O396" s="89" t="str">
        <f t="shared" si="197"/>
        <v/>
      </c>
      <c r="P396" s="237"/>
      <c r="Q396" s="89" t="str">
        <f t="shared" si="198"/>
        <v/>
      </c>
      <c r="R396" s="237"/>
      <c r="S396" s="89" t="str">
        <f t="shared" si="199"/>
        <v/>
      </c>
      <c r="T396" s="85"/>
      <c r="U396" s="89" t="str">
        <f t="shared" si="200"/>
        <v/>
      </c>
      <c r="V396" s="409" t="str">
        <f t="shared" si="201"/>
        <v/>
      </c>
      <c r="W396" s="85"/>
      <c r="X396" s="89" t="str">
        <f t="shared" si="202"/>
        <v/>
      </c>
      <c r="Y396" s="237"/>
      <c r="Z396" s="89" t="str">
        <f t="shared" si="203"/>
        <v/>
      </c>
      <c r="AA396" s="237"/>
      <c r="AB396" s="85"/>
      <c r="AC396" s="85"/>
      <c r="AD396" s="237"/>
      <c r="AE396" s="89" t="str">
        <f t="shared" si="204"/>
        <v/>
      </c>
      <c r="AF396" s="85"/>
      <c r="AG396" s="85" t="str">
        <f t="shared" si="205"/>
        <v/>
      </c>
      <c r="AH396" s="237"/>
      <c r="AI396" s="237" t="str">
        <f t="shared" si="206"/>
        <v/>
      </c>
      <c r="AJ396" s="237"/>
      <c r="AK396" s="237"/>
      <c r="AL396" s="237" t="str">
        <f t="shared" si="207"/>
        <v/>
      </c>
      <c r="AM396" s="271"/>
      <c r="AN396" s="237"/>
      <c r="AO396" s="89" t="str">
        <f t="shared" si="208"/>
        <v/>
      </c>
      <c r="AP396" s="85"/>
      <c r="AQ396" s="85"/>
      <c r="AR396" s="410"/>
      <c r="AS396" s="237"/>
      <c r="AT396" s="89" t="str">
        <f t="shared" si="209"/>
        <v/>
      </c>
      <c r="AU396" s="85"/>
      <c r="AV396" s="85"/>
      <c r="AW396" s="411"/>
      <c r="AX396" s="237"/>
      <c r="AY396" s="237" t="str">
        <f t="shared" si="210"/>
        <v/>
      </c>
      <c r="AZ396" s="237"/>
      <c r="BA396" s="89" t="str">
        <f t="shared" si="211"/>
        <v/>
      </c>
      <c r="BB396" s="85"/>
      <c r="BC396" s="237"/>
      <c r="BD396" s="89" t="str">
        <f t="shared" si="212"/>
        <v/>
      </c>
      <c r="BE396" s="85"/>
      <c r="BF396" s="237" t="str">
        <f t="shared" si="213"/>
        <v/>
      </c>
      <c r="BG396" s="85"/>
      <c r="BH396" s="85"/>
      <c r="BI396" s="85"/>
      <c r="BJ396" s="85"/>
      <c r="BK396" s="237"/>
      <c r="BL396" s="237"/>
      <c r="BM396" s="412"/>
      <c r="BN396" s="412"/>
      <c r="BO396" s="85"/>
      <c r="BP396" s="85"/>
      <c r="BQ396" s="85"/>
      <c r="BR396" s="85"/>
      <c r="BS396" s="237"/>
      <c r="BT396" s="85"/>
      <c r="BU396" s="85"/>
      <c r="BV396" s="85"/>
      <c r="BW396" s="85"/>
      <c r="BX396" s="85"/>
      <c r="BY396" s="85"/>
      <c r="BZ396" s="85" t="str">
        <f t="shared" si="214"/>
        <v/>
      </c>
      <c r="CA396" s="85"/>
      <c r="CB396" s="85"/>
      <c r="CC396" s="85" t="str">
        <f t="shared" si="215"/>
        <v/>
      </c>
      <c r="CD396" s="85"/>
      <c r="CE396" s="85" t="str">
        <f t="shared" si="216"/>
        <v/>
      </c>
      <c r="CF396" s="85"/>
      <c r="CG396" s="85" t="str">
        <f t="shared" si="217"/>
        <v/>
      </c>
      <c r="CH396" s="271"/>
      <c r="CI396" s="85" t="str">
        <f t="shared" si="218"/>
        <v/>
      </c>
      <c r="CJ396" s="85" t="str">
        <f t="shared" si="219"/>
        <v/>
      </c>
      <c r="CK396" s="85" t="str">
        <f t="shared" si="220"/>
        <v/>
      </c>
      <c r="CL396" s="85"/>
      <c r="CM396" s="85" t="str">
        <f t="shared" si="221"/>
        <v/>
      </c>
      <c r="CN396" s="238"/>
      <c r="CO396" s="238" t="s">
        <v>5304</v>
      </c>
      <c r="CP396" s="112"/>
      <c r="CQ396" s="112"/>
      <c r="CR396" s="133" t="str">
        <f t="shared" ca="1" si="222"/>
        <v/>
      </c>
      <c r="CS396" s="112"/>
      <c r="CT396" s="112"/>
      <c r="CU396" s="112"/>
      <c r="CV396" s="119"/>
    </row>
    <row r="397" spans="1:100" collapsed="1" x14ac:dyDescent="0.2">
      <c r="A397" s="237"/>
      <c r="B397" s="237"/>
      <c r="C397" s="89" t="str">
        <f t="shared" si="194"/>
        <v/>
      </c>
      <c r="D397" s="85"/>
      <c r="E397" s="85"/>
      <c r="F397" s="237"/>
      <c r="G397" s="237"/>
      <c r="H397" s="237"/>
      <c r="I397" s="237"/>
      <c r="J397" s="89" t="str">
        <f t="shared" si="195"/>
        <v/>
      </c>
      <c r="K397" s="85"/>
      <c r="L397" s="85"/>
      <c r="M397" s="85" t="str">
        <f t="shared" si="196"/>
        <v/>
      </c>
      <c r="N397" s="86"/>
      <c r="O397" s="89" t="str">
        <f t="shared" si="197"/>
        <v/>
      </c>
      <c r="P397" s="237"/>
      <c r="Q397" s="89" t="str">
        <f t="shared" si="198"/>
        <v/>
      </c>
      <c r="R397" s="237"/>
      <c r="S397" s="89" t="str">
        <f t="shared" si="199"/>
        <v/>
      </c>
      <c r="T397" s="85"/>
      <c r="U397" s="89" t="str">
        <f t="shared" si="200"/>
        <v/>
      </c>
      <c r="V397" s="409" t="str">
        <f t="shared" si="201"/>
        <v/>
      </c>
      <c r="W397" s="85"/>
      <c r="X397" s="89" t="str">
        <f t="shared" si="202"/>
        <v/>
      </c>
      <c r="Y397" s="237"/>
      <c r="Z397" s="89" t="str">
        <f t="shared" si="203"/>
        <v/>
      </c>
      <c r="AA397" s="237"/>
      <c r="AB397" s="85"/>
      <c r="AC397" s="85"/>
      <c r="AD397" s="237"/>
      <c r="AE397" s="89" t="str">
        <f t="shared" si="204"/>
        <v/>
      </c>
      <c r="AF397" s="85"/>
      <c r="AG397" s="85" t="str">
        <f t="shared" si="205"/>
        <v/>
      </c>
      <c r="AH397" s="237"/>
      <c r="AI397" s="237" t="str">
        <f t="shared" si="206"/>
        <v/>
      </c>
      <c r="AJ397" s="237"/>
      <c r="AK397" s="237"/>
      <c r="AL397" s="237" t="str">
        <f t="shared" si="207"/>
        <v/>
      </c>
      <c r="AM397" s="271"/>
      <c r="AN397" s="237"/>
      <c r="AO397" s="89" t="str">
        <f t="shared" si="208"/>
        <v/>
      </c>
      <c r="AP397" s="85"/>
      <c r="AQ397" s="85"/>
      <c r="AR397" s="410"/>
      <c r="AS397" s="237"/>
      <c r="AT397" s="89" t="str">
        <f t="shared" si="209"/>
        <v/>
      </c>
      <c r="AU397" s="85"/>
      <c r="AV397" s="85"/>
      <c r="AW397" s="411"/>
      <c r="AX397" s="237"/>
      <c r="AY397" s="237" t="str">
        <f t="shared" si="210"/>
        <v/>
      </c>
      <c r="AZ397" s="237"/>
      <c r="BA397" s="89" t="str">
        <f t="shared" si="211"/>
        <v/>
      </c>
      <c r="BB397" s="85"/>
      <c r="BC397" s="237"/>
      <c r="BD397" s="89" t="str">
        <f t="shared" si="212"/>
        <v/>
      </c>
      <c r="BE397" s="85"/>
      <c r="BF397" s="237" t="str">
        <f t="shared" si="213"/>
        <v/>
      </c>
      <c r="BG397" s="85"/>
      <c r="BH397" s="85"/>
      <c r="BI397" s="85"/>
      <c r="BJ397" s="85"/>
      <c r="BK397" s="237"/>
      <c r="BL397" s="237"/>
      <c r="BM397" s="412"/>
      <c r="BN397" s="412"/>
      <c r="BO397" s="85"/>
      <c r="BP397" s="85"/>
      <c r="BQ397" s="85"/>
      <c r="BR397" s="85"/>
      <c r="BS397" s="237"/>
      <c r="BT397" s="85"/>
      <c r="BU397" s="85"/>
      <c r="BV397" s="85"/>
      <c r="BW397" s="85"/>
      <c r="BX397" s="85"/>
      <c r="BY397" s="85"/>
      <c r="BZ397" s="85" t="str">
        <f t="shared" si="214"/>
        <v/>
      </c>
      <c r="CA397" s="85"/>
      <c r="CB397" s="85"/>
      <c r="CC397" s="85" t="str">
        <f t="shared" si="215"/>
        <v/>
      </c>
      <c r="CD397" s="85"/>
      <c r="CE397" s="85" t="str">
        <f t="shared" si="216"/>
        <v/>
      </c>
      <c r="CF397" s="85"/>
      <c r="CG397" s="85" t="str">
        <f t="shared" si="217"/>
        <v/>
      </c>
      <c r="CH397" s="271"/>
      <c r="CI397" s="85" t="str">
        <f t="shared" si="218"/>
        <v/>
      </c>
      <c r="CJ397" s="85" t="str">
        <f t="shared" si="219"/>
        <v/>
      </c>
      <c r="CK397" s="85" t="str">
        <f t="shared" si="220"/>
        <v/>
      </c>
      <c r="CL397" s="85"/>
      <c r="CM397" s="85" t="str">
        <f t="shared" si="221"/>
        <v/>
      </c>
      <c r="CN397" s="238"/>
      <c r="CO397" s="238" t="s">
        <v>5304</v>
      </c>
      <c r="CP397" s="112"/>
      <c r="CQ397" s="112"/>
      <c r="CR397" s="133" t="str">
        <f t="shared" ca="1" si="222"/>
        <v/>
      </c>
      <c r="CS397" s="112"/>
      <c r="CT397" s="112"/>
      <c r="CU397" s="112"/>
      <c r="CV397" s="119"/>
    </row>
    <row r="398" spans="1:100" collapsed="1" x14ac:dyDescent="0.2">
      <c r="A398" s="237"/>
      <c r="B398" s="237"/>
      <c r="C398" s="89" t="str">
        <f t="shared" si="194"/>
        <v/>
      </c>
      <c r="D398" s="85"/>
      <c r="E398" s="85"/>
      <c r="F398" s="237"/>
      <c r="G398" s="237"/>
      <c r="H398" s="237"/>
      <c r="I398" s="237"/>
      <c r="J398" s="89" t="str">
        <f t="shared" si="195"/>
        <v/>
      </c>
      <c r="K398" s="85"/>
      <c r="L398" s="85"/>
      <c r="M398" s="85" t="str">
        <f t="shared" si="196"/>
        <v/>
      </c>
      <c r="N398" s="86"/>
      <c r="O398" s="89" t="str">
        <f t="shared" si="197"/>
        <v/>
      </c>
      <c r="P398" s="237"/>
      <c r="Q398" s="89" t="str">
        <f t="shared" si="198"/>
        <v/>
      </c>
      <c r="R398" s="237"/>
      <c r="S398" s="89" t="str">
        <f t="shared" si="199"/>
        <v/>
      </c>
      <c r="T398" s="85"/>
      <c r="U398" s="89" t="str">
        <f t="shared" si="200"/>
        <v/>
      </c>
      <c r="V398" s="409" t="str">
        <f t="shared" si="201"/>
        <v/>
      </c>
      <c r="W398" s="85"/>
      <c r="X398" s="89" t="str">
        <f t="shared" si="202"/>
        <v/>
      </c>
      <c r="Y398" s="237"/>
      <c r="Z398" s="89" t="str">
        <f t="shared" si="203"/>
        <v/>
      </c>
      <c r="AA398" s="237"/>
      <c r="AB398" s="85"/>
      <c r="AC398" s="85"/>
      <c r="AD398" s="237"/>
      <c r="AE398" s="89" t="str">
        <f t="shared" si="204"/>
        <v/>
      </c>
      <c r="AF398" s="85"/>
      <c r="AG398" s="85" t="str">
        <f t="shared" si="205"/>
        <v/>
      </c>
      <c r="AH398" s="237"/>
      <c r="AI398" s="237" t="str">
        <f t="shared" si="206"/>
        <v/>
      </c>
      <c r="AJ398" s="237"/>
      <c r="AK398" s="237"/>
      <c r="AL398" s="237" t="str">
        <f t="shared" si="207"/>
        <v/>
      </c>
      <c r="AM398" s="271"/>
      <c r="AN398" s="237"/>
      <c r="AO398" s="89" t="str">
        <f t="shared" si="208"/>
        <v/>
      </c>
      <c r="AP398" s="85"/>
      <c r="AQ398" s="85"/>
      <c r="AR398" s="410"/>
      <c r="AS398" s="237"/>
      <c r="AT398" s="89" t="str">
        <f t="shared" si="209"/>
        <v/>
      </c>
      <c r="AU398" s="85"/>
      <c r="AV398" s="85"/>
      <c r="AW398" s="411"/>
      <c r="AX398" s="237"/>
      <c r="AY398" s="237" t="str">
        <f t="shared" si="210"/>
        <v/>
      </c>
      <c r="AZ398" s="237"/>
      <c r="BA398" s="89" t="str">
        <f t="shared" si="211"/>
        <v/>
      </c>
      <c r="BB398" s="85"/>
      <c r="BC398" s="237"/>
      <c r="BD398" s="89" t="str">
        <f t="shared" si="212"/>
        <v/>
      </c>
      <c r="BE398" s="85"/>
      <c r="BF398" s="237" t="str">
        <f t="shared" si="213"/>
        <v/>
      </c>
      <c r="BG398" s="85"/>
      <c r="BH398" s="85"/>
      <c r="BI398" s="85"/>
      <c r="BJ398" s="85"/>
      <c r="BK398" s="237"/>
      <c r="BL398" s="237"/>
      <c r="BM398" s="412"/>
      <c r="BN398" s="412"/>
      <c r="BO398" s="85"/>
      <c r="BP398" s="85"/>
      <c r="BQ398" s="85"/>
      <c r="BR398" s="85"/>
      <c r="BS398" s="237"/>
      <c r="BT398" s="85"/>
      <c r="BU398" s="85"/>
      <c r="BV398" s="85"/>
      <c r="BW398" s="85"/>
      <c r="BX398" s="85"/>
      <c r="BY398" s="85"/>
      <c r="BZ398" s="85" t="str">
        <f t="shared" si="214"/>
        <v/>
      </c>
      <c r="CA398" s="85"/>
      <c r="CB398" s="85"/>
      <c r="CC398" s="85" t="str">
        <f t="shared" si="215"/>
        <v/>
      </c>
      <c r="CD398" s="85"/>
      <c r="CE398" s="85" t="str">
        <f t="shared" si="216"/>
        <v/>
      </c>
      <c r="CF398" s="85"/>
      <c r="CG398" s="85" t="str">
        <f t="shared" si="217"/>
        <v/>
      </c>
      <c r="CH398" s="271"/>
      <c r="CI398" s="85" t="str">
        <f t="shared" si="218"/>
        <v/>
      </c>
      <c r="CJ398" s="85" t="str">
        <f t="shared" si="219"/>
        <v/>
      </c>
      <c r="CK398" s="85" t="str">
        <f t="shared" si="220"/>
        <v/>
      </c>
      <c r="CL398" s="85"/>
      <c r="CM398" s="85" t="str">
        <f t="shared" si="221"/>
        <v/>
      </c>
      <c r="CN398" s="238"/>
      <c r="CO398" s="238" t="s">
        <v>5304</v>
      </c>
      <c r="CP398" s="112"/>
      <c r="CQ398" s="112"/>
      <c r="CR398" s="133" t="str">
        <f t="shared" ca="1" si="222"/>
        <v/>
      </c>
      <c r="CS398" s="112"/>
      <c r="CT398" s="112"/>
      <c r="CU398" s="112"/>
      <c r="CV398" s="119"/>
    </row>
    <row r="399" spans="1:100" collapsed="1" x14ac:dyDescent="0.2">
      <c r="A399" s="237"/>
      <c r="B399" s="237"/>
      <c r="C399" s="89" t="str">
        <f t="shared" si="194"/>
        <v/>
      </c>
      <c r="D399" s="85"/>
      <c r="E399" s="85"/>
      <c r="F399" s="237"/>
      <c r="G399" s="237"/>
      <c r="H399" s="237"/>
      <c r="I399" s="237"/>
      <c r="J399" s="89" t="str">
        <f t="shared" si="195"/>
        <v/>
      </c>
      <c r="K399" s="85"/>
      <c r="L399" s="85"/>
      <c r="M399" s="85" t="str">
        <f t="shared" si="196"/>
        <v/>
      </c>
      <c r="N399" s="86"/>
      <c r="O399" s="89" t="str">
        <f t="shared" si="197"/>
        <v/>
      </c>
      <c r="P399" s="237"/>
      <c r="Q399" s="89" t="str">
        <f t="shared" si="198"/>
        <v/>
      </c>
      <c r="R399" s="237"/>
      <c r="S399" s="89" t="str">
        <f t="shared" si="199"/>
        <v/>
      </c>
      <c r="T399" s="85"/>
      <c r="U399" s="89" t="str">
        <f t="shared" si="200"/>
        <v/>
      </c>
      <c r="V399" s="409" t="str">
        <f t="shared" si="201"/>
        <v/>
      </c>
      <c r="W399" s="85"/>
      <c r="X399" s="89" t="str">
        <f t="shared" si="202"/>
        <v/>
      </c>
      <c r="Y399" s="237"/>
      <c r="Z399" s="89" t="str">
        <f t="shared" si="203"/>
        <v/>
      </c>
      <c r="AA399" s="237"/>
      <c r="AB399" s="85"/>
      <c r="AC399" s="85"/>
      <c r="AD399" s="237"/>
      <c r="AE399" s="89" t="str">
        <f t="shared" si="204"/>
        <v/>
      </c>
      <c r="AF399" s="85"/>
      <c r="AG399" s="85" t="str">
        <f t="shared" si="205"/>
        <v/>
      </c>
      <c r="AH399" s="237"/>
      <c r="AI399" s="237" t="str">
        <f t="shared" si="206"/>
        <v/>
      </c>
      <c r="AJ399" s="237"/>
      <c r="AK399" s="237"/>
      <c r="AL399" s="237" t="str">
        <f t="shared" si="207"/>
        <v/>
      </c>
      <c r="AM399" s="271"/>
      <c r="AN399" s="237"/>
      <c r="AO399" s="89" t="str">
        <f t="shared" si="208"/>
        <v/>
      </c>
      <c r="AP399" s="85"/>
      <c r="AQ399" s="85"/>
      <c r="AR399" s="410"/>
      <c r="AS399" s="237"/>
      <c r="AT399" s="89" t="str">
        <f t="shared" si="209"/>
        <v/>
      </c>
      <c r="AU399" s="85"/>
      <c r="AV399" s="85"/>
      <c r="AW399" s="411"/>
      <c r="AX399" s="237"/>
      <c r="AY399" s="237" t="str">
        <f t="shared" si="210"/>
        <v/>
      </c>
      <c r="AZ399" s="237"/>
      <c r="BA399" s="89" t="str">
        <f t="shared" si="211"/>
        <v/>
      </c>
      <c r="BB399" s="85"/>
      <c r="BC399" s="237"/>
      <c r="BD399" s="89" t="str">
        <f t="shared" si="212"/>
        <v/>
      </c>
      <c r="BE399" s="85"/>
      <c r="BF399" s="237" t="str">
        <f t="shared" si="213"/>
        <v/>
      </c>
      <c r="BG399" s="85"/>
      <c r="BH399" s="85"/>
      <c r="BI399" s="85"/>
      <c r="BJ399" s="85"/>
      <c r="BK399" s="237"/>
      <c r="BL399" s="237"/>
      <c r="BM399" s="412"/>
      <c r="BN399" s="412"/>
      <c r="BO399" s="85"/>
      <c r="BP399" s="85"/>
      <c r="BQ399" s="85"/>
      <c r="BR399" s="85"/>
      <c r="BS399" s="237"/>
      <c r="BT399" s="85"/>
      <c r="BU399" s="85"/>
      <c r="BV399" s="85"/>
      <c r="BW399" s="85"/>
      <c r="BX399" s="85"/>
      <c r="BY399" s="85"/>
      <c r="BZ399" s="85" t="str">
        <f t="shared" si="214"/>
        <v/>
      </c>
      <c r="CA399" s="85"/>
      <c r="CB399" s="85"/>
      <c r="CC399" s="85" t="str">
        <f t="shared" si="215"/>
        <v/>
      </c>
      <c r="CD399" s="85"/>
      <c r="CE399" s="85" t="str">
        <f t="shared" si="216"/>
        <v/>
      </c>
      <c r="CF399" s="85"/>
      <c r="CG399" s="85" t="str">
        <f t="shared" si="217"/>
        <v/>
      </c>
      <c r="CH399" s="271"/>
      <c r="CI399" s="85" t="str">
        <f t="shared" si="218"/>
        <v/>
      </c>
      <c r="CJ399" s="85" t="str">
        <f t="shared" si="219"/>
        <v/>
      </c>
      <c r="CK399" s="85" t="str">
        <f t="shared" si="220"/>
        <v/>
      </c>
      <c r="CL399" s="85"/>
      <c r="CM399" s="85" t="str">
        <f t="shared" si="221"/>
        <v/>
      </c>
      <c r="CN399" s="238"/>
      <c r="CO399" s="238" t="s">
        <v>5304</v>
      </c>
      <c r="CP399" s="112"/>
      <c r="CQ399" s="112"/>
      <c r="CR399" s="133" t="str">
        <f t="shared" ca="1" si="222"/>
        <v/>
      </c>
      <c r="CS399" s="112"/>
      <c r="CT399" s="112"/>
      <c r="CU399" s="112"/>
      <c r="CV399" s="119"/>
    </row>
  </sheetData>
  <mergeCells count="1">
    <mergeCell ref="H2:N2"/>
  </mergeCells>
  <conditionalFormatting sqref="W6:W399">
    <cfRule type="expression" dxfId="54" priority="10">
      <formula>$T6&lt;&gt;""</formula>
    </cfRule>
  </conditionalFormatting>
  <conditionalFormatting sqref="B6:B399 D6:D399 N6:N399 P6:P399 R6:R399 T6:T399 W6:W399 Y6:Y399 AD6:AD399 AH6:AH399 AJ6:AM399 AW6:AX399 AZ6:AZ399 BK6:BK399 BM6:BN399">
    <cfRule type="expression" dxfId="53" priority="8">
      <formula>$A6="ADD"</formula>
    </cfRule>
  </conditionalFormatting>
  <conditionalFormatting sqref="D6:D399 F6:F399 I6:I399 CO6:CO399 B6:B399 N6:N399">
    <cfRule type="expression" dxfId="52" priority="7">
      <formula>$A6="UPDATE"</formula>
    </cfRule>
  </conditionalFormatting>
  <conditionalFormatting sqref="D6:D399 F6:F399 I6:I399 CO6:CO399 AR6:AS399 AN6:AN399 B6:B399 N6:N399">
    <cfRule type="expression" dxfId="51" priority="6">
      <formula>$A6="DELETE"</formula>
    </cfRule>
  </conditionalFormatting>
  <dataValidations count="41">
    <dataValidation type="list" allowBlank="1" showInputMessage="1" showErrorMessage="1" sqref="BC3:BC4 BC1">
      <formula1>Power_Company</formula1>
    </dataValidation>
    <dataValidation type="list" allowBlank="1" showInputMessage="1" showErrorMessage="1" sqref="AZ3:AZ4 AZ1">
      <formula1>Control</formula1>
    </dataValidation>
    <dataValidation type="list" allowBlank="1" showInputMessage="1" showErrorMessage="1" sqref="BQ3:BQ4 BQ1 BQ6:BQ399">
      <formula1>GPS_Method</formula1>
    </dataValidation>
    <dataValidation type="date" allowBlank="1" showInputMessage="1" showErrorMessage="1" error="Enter a valid date" sqref="AN3 AM3:AM4 AO3:AQ4 AM6:AM399 AM1:AQ1 AP6:AQ399">
      <formula1>29221</formula1>
      <formula2>52963</formula2>
    </dataValidation>
    <dataValidation type="list" allowBlank="1" showInputMessage="1" showErrorMessage="1" sqref="AX3:AY4 AX1:AY1">
      <formula1>In_Use</formula1>
    </dataValidation>
    <dataValidation type="list" allowBlank="1" showInputMessage="1" showErrorMessage="1" sqref="AS3 AS1">
      <formula1>Installation_Reason</formula1>
    </dataValidation>
    <dataValidation type="list" allowBlank="1" showInputMessage="1" showErrorMessage="1" sqref="AA3:AC4 AA1:AC1">
      <formula1>Attachment</formula1>
    </dataValidation>
    <dataValidation type="list" allowBlank="1" showInputMessage="1" showErrorMessage="1" sqref="A4">
      <formula1>Action</formula1>
    </dataValidation>
    <dataValidation type="list" allowBlank="1" showInputMessage="1" showErrorMessage="1" sqref="AH3:AK4 AL4 AH1:AL1">
      <formula1>Coating</formula1>
    </dataValidation>
    <dataValidation type="list" allowBlank="1" showInputMessage="1" showErrorMessage="1" sqref="AD3:AD4 AF3 AD1">
      <formula1>Purpose</formula1>
    </dataValidation>
    <dataValidation type="list" allowBlank="1" showInputMessage="1" showErrorMessage="1" sqref="Y3:Y4 Y1">
      <formula1>Mount</formula1>
    </dataValidation>
    <dataValidation type="list" allowBlank="1" showInputMessage="1" showErrorMessage="1" sqref="T3:T4 T1">
      <formula1>poleMake</formula1>
    </dataValidation>
    <dataValidation type="list" allowBlank="1" showInputMessage="1" showErrorMessage="1" sqref="R3:R4 R1">
      <formula1>Shape</formula1>
    </dataValidation>
    <dataValidation type="list" allowBlank="1" showInputMessage="1" showErrorMessage="1" sqref="P3:P4 P1">
      <formula1>Material</formula1>
    </dataValidation>
    <dataValidation type="date" allowBlank="1" showErrorMessage="1" errorTitle=" Date" error="Enter  a valid date " promptTitle="Construction date" prompt="dd/mm/yyyy" sqref="CQ6:CQ399">
      <formula1>18264</formula1>
      <formula2>40543</formula2>
    </dataValidation>
    <dataValidation type="whole" showErrorMessage="1" errorTitle="Carriageway Start" error="This is not a valid value!" promptTitle="Carriageway Start" prompt="Determine the carriageway start, of the road-section that contains this asset, from the carr_way table." sqref="E6:E399">
      <formula1>0</formula1>
      <formula2>99999</formula2>
    </dataValidation>
    <dataValidation type="date" allowBlank="1" showInputMessage="1" showErrorMessage="1" error="Enter a valid date" sqref="AR6:AR399">
      <formula1>18264</formula1>
      <formula2>53327</formula2>
    </dataValidation>
    <dataValidation type="list" allowBlank="1" showInputMessage="1" showErrorMessage="1" sqref="T6:T399">
      <formula1>St_Lights_Pole_Make_English_Description</formula1>
    </dataValidation>
    <dataValidation type="list" allowBlank="1" showInputMessage="1" showErrorMessage="1" sqref="W6:W399">
      <formula1>INDIRECT(V6)</formula1>
    </dataValidation>
    <dataValidation type="list" allowBlank="1" showInputMessage="1" showErrorMessage="1" sqref="P6:P399">
      <formula1>St_Lights_Pole_Material_English_Description</formula1>
    </dataValidation>
    <dataValidation type="list" allowBlank="1" showInputMessage="1" showErrorMessage="1" sqref="R6:R399">
      <formula1>St_Lights_Pole_Shape_English_Description</formula1>
    </dataValidation>
    <dataValidation type="list" allowBlank="1" showInputMessage="1" showErrorMessage="1" sqref="AD6:AD399">
      <formula1>St_Lights_Pole_Purpose_English_Description</formula1>
    </dataValidation>
    <dataValidation type="list" allowBlank="1" showInputMessage="1" showErrorMessage="1" sqref="Y6:Y399">
      <formula1>St_Lights_Pole_Mount_English_Description</formula1>
    </dataValidation>
    <dataValidation type="list" allowBlank="1" showInputMessage="1" showErrorMessage="1" sqref="AS6:AS399">
      <formula1>St_Lights_Generic_Replace_Reason_English_Description</formula1>
    </dataValidation>
    <dataValidation type="list" allowBlank="1" showInputMessage="1" showErrorMessage="1" sqref="AX6:AX399">
      <formula1>Generic_Yes_No</formula1>
    </dataValidation>
    <dataValidation type="list" allowBlank="1" showInputMessage="1" showErrorMessage="1" sqref="AZ6:AZ399">
      <formula1>St_Light_Pole_Control_English_Description</formula1>
    </dataValidation>
    <dataValidation type="list" allowBlank="1" showInputMessage="1" showErrorMessage="1" sqref="BC6:BC399">
      <formula1>St_Lights_Generic_Power_Company_English_Description</formula1>
    </dataValidation>
    <dataValidation type="list" allowBlank="1" showInputMessage="1" showErrorMessage="1" sqref="A6:A399">
      <formula1>Generic_Action</formula1>
    </dataValidation>
    <dataValidation type="list" allowBlank="1" showInputMessage="1" showErrorMessage="1" sqref="I6:I399">
      <formula1>Generic_Side_English_Description</formula1>
    </dataValidation>
    <dataValidation type="list" allowBlank="1" showInputMessage="1" showErrorMessage="1" sqref="N6:N399">
      <formula1>St_Lights_Generic_ICP_English_Description</formula1>
    </dataValidation>
    <dataValidation type="list" allowBlank="1" showInputMessage="1" showErrorMessage="1" sqref="AF6:AF399">
      <formula1>St_Lights_Generic_owner</formula1>
    </dataValidation>
    <dataValidation type="date" operator="greaterThan" allowBlank="1" showInputMessage="1" showErrorMessage="1" sqref="BS6:BS399">
      <formula1>29952</formula1>
    </dataValidation>
    <dataValidation type="list" allowBlank="1" showInputMessage="1" showErrorMessage="1" sqref="AK6:AK399">
      <formula1>St_Lights_Bracket_Bracket_Status_English_Desciption</formula1>
    </dataValidation>
    <dataValidation allowBlank="1" showInputMessage="1" showErrorMessage="1" error="Enter a valid date" sqref="AO6:AO399"/>
    <dataValidation type="list" allowBlank="1" showInputMessage="1" showErrorMessage="1" error="Enter a valid date" sqref="AN6:AN399">
      <formula1>St_Lights_Generic_Replace_Reason_English_Description</formula1>
    </dataValidation>
    <dataValidation type="list" allowBlank="1" showInputMessage="1" showErrorMessage="1" sqref="AH6:AH399">
      <formula1>St_Lights_Generic_coating</formula1>
    </dataValidation>
    <dataValidation type="list" allowBlank="1" showInputMessage="1" showErrorMessage="1" sqref="I3:O4 I1:O1">
      <formula1>Side</formula1>
    </dataValidation>
    <dataValidation type="list" allowBlank="1" showInputMessage="1" showErrorMessage="1" sqref="CF6:CF399">
      <formula1>generic_condition_desc</formula1>
    </dataValidation>
    <dataValidation type="list" allowBlank="1" showInputMessage="1" sqref="L6:L399">
      <formula1>generic_estimate_measured_desc</formula1>
    </dataValidation>
    <dataValidation type="list" allowBlank="1" showInputMessage="1" showErrorMessage="1" sqref="CB6:CB399">
      <formula1>St_Lights_Pole_Earthing_English_Description</formula1>
    </dataValidation>
    <dataValidation type="list" errorStyle="warning" allowBlank="1" showInputMessage="1" showErrorMessage="1" sqref="D6:D399">
      <formula1>Generic_Roadnames</formula1>
    </dataValidation>
  </dataValidations>
  <pageMargins left="0.7" right="0.7" top="0.75" bottom="0.75" header="0.3" footer="0.3"/>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492"/>
  <sheetViews>
    <sheetView workbookViewId="0">
      <selection activeCell="A6" sqref="A6"/>
    </sheetView>
  </sheetViews>
  <sheetFormatPr defaultRowHeight="12.75" outlineLevelRow="1" outlineLevelCol="1" x14ac:dyDescent="0.2"/>
  <cols>
    <col min="2" max="2" width="13.85546875" customWidth="1"/>
    <col min="3" max="3" width="14.5703125" customWidth="1"/>
    <col min="4" max="4" width="9.140625" hidden="1" customWidth="1" outlineLevel="1"/>
    <col min="5" max="5" width="33.7109375" customWidth="1" collapsed="1"/>
    <col min="8" max="8" width="13.28515625" customWidth="1"/>
    <col min="9" max="9" width="18.5703125" customWidth="1"/>
    <col min="10" max="10" width="11.7109375" hidden="1" customWidth="1" outlineLevel="1"/>
    <col min="11" max="11" width="14.7109375" customWidth="1" collapsed="1"/>
    <col min="12" max="12" width="15.7109375" customWidth="1"/>
    <col min="13" max="13" width="15.42578125" customWidth="1"/>
    <col min="14" max="14" width="15.42578125" hidden="1" customWidth="1" outlineLevel="1"/>
    <col min="15" max="15" width="9.140625" collapsed="1"/>
    <col min="16" max="16" width="17.7109375" customWidth="1"/>
    <col min="17" max="17" width="9.140625" hidden="1" customWidth="1" outlineLevel="1"/>
    <col min="18" max="18" width="13" customWidth="1" collapsed="1"/>
    <col min="19" max="20" width="15.85546875" hidden="1" customWidth="1" outlineLevel="1"/>
    <col min="21" max="22" width="14.28515625" hidden="1" customWidth="1" outlineLevel="1"/>
    <col min="23" max="23" width="15.85546875" customWidth="1" collapsed="1"/>
    <col min="24" max="24" width="15.5703125" hidden="1" customWidth="1" outlineLevel="1"/>
    <col min="25" max="25" width="22" hidden="1" customWidth="1" outlineLevel="1"/>
    <col min="26" max="32" width="13.85546875" hidden="1" customWidth="1" outlineLevel="1"/>
    <col min="33" max="33" width="13.85546875" style="391" hidden="1" customWidth="1" outlineLevel="1"/>
    <col min="34" max="38" width="13.85546875" hidden="1" customWidth="1" outlineLevel="1"/>
    <col min="39" max="39" width="13.140625" hidden="1" customWidth="1" outlineLevel="1"/>
    <col min="40" max="40" width="19" customWidth="1" collapsed="1"/>
    <col min="41" max="41" width="16.5703125" hidden="1" customWidth="1" outlineLevel="1"/>
    <col min="42" max="42" width="13.85546875" hidden="1" customWidth="1" outlineLevel="1"/>
    <col min="43" max="43" width="14.5703125" style="391" hidden="1" customWidth="1" outlineLevel="1"/>
    <col min="44" max="44" width="9.140625" hidden="1" customWidth="1" outlineLevel="1"/>
    <col min="45" max="45" width="11.28515625" hidden="1" customWidth="1" outlineLevel="1"/>
    <col min="46" max="46" width="11.7109375" hidden="1" customWidth="1" outlineLevel="1"/>
    <col min="47" max="47" width="9.140625" collapsed="1"/>
  </cols>
  <sheetData>
    <row r="1" spans="1:46" ht="15.75" x14ac:dyDescent="0.25">
      <c r="A1" s="135" t="s">
        <v>3476</v>
      </c>
      <c r="B1" s="192"/>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366"/>
      <c r="AH1" s="192"/>
      <c r="AI1" s="192"/>
      <c r="AJ1" s="192"/>
      <c r="AK1" s="192"/>
      <c r="AL1" s="192"/>
      <c r="AM1" s="226"/>
      <c r="AN1" s="192"/>
      <c r="AO1" s="192"/>
      <c r="AP1" s="192"/>
      <c r="AQ1" s="366"/>
      <c r="AR1" s="192"/>
      <c r="AS1" s="192"/>
      <c r="AT1" s="192"/>
    </row>
    <row r="2" spans="1:46" ht="15.75" x14ac:dyDescent="0.25">
      <c r="A2" s="80" t="s">
        <v>1924</v>
      </c>
      <c r="B2" s="223"/>
      <c r="C2" s="223"/>
      <c r="D2" s="223"/>
      <c r="E2" s="223"/>
      <c r="F2" s="223"/>
      <c r="G2" s="223"/>
      <c r="H2" s="223"/>
      <c r="I2" s="192"/>
      <c r="J2" s="192"/>
      <c r="K2" s="192"/>
      <c r="L2" s="192"/>
      <c r="M2" s="192"/>
      <c r="N2" s="192"/>
      <c r="O2" s="192"/>
      <c r="P2" s="192"/>
      <c r="Q2" s="192"/>
      <c r="R2" s="192"/>
      <c r="S2" s="192"/>
      <c r="T2" s="192"/>
      <c r="U2" s="192"/>
      <c r="V2" s="192"/>
      <c r="W2" s="192"/>
      <c r="X2" s="192"/>
      <c r="Y2" s="192"/>
      <c r="Z2" s="192"/>
      <c r="AA2" s="192"/>
      <c r="AB2" s="192"/>
      <c r="AC2" s="192"/>
      <c r="AD2" s="192"/>
      <c r="AE2" s="192"/>
      <c r="AF2" s="192"/>
      <c r="AG2" s="366"/>
      <c r="AH2" s="192"/>
      <c r="AI2" s="192"/>
      <c r="AJ2" s="192"/>
      <c r="AK2" s="192"/>
      <c r="AL2" s="192"/>
      <c r="AM2" s="244"/>
      <c r="AN2" s="192"/>
      <c r="AO2" s="192"/>
      <c r="AP2" s="192"/>
      <c r="AQ2" s="366"/>
      <c r="AR2" s="192"/>
      <c r="AS2" s="192"/>
      <c r="AT2" s="192"/>
    </row>
    <row r="3" spans="1:46" ht="15.75" x14ac:dyDescent="0.25">
      <c r="A3" s="205"/>
      <c r="B3" s="205"/>
      <c r="C3" s="205"/>
      <c r="D3" s="248"/>
      <c r="E3" s="205"/>
      <c r="F3" s="205"/>
      <c r="G3" s="205"/>
      <c r="H3" s="205"/>
      <c r="I3" s="205"/>
      <c r="J3" s="248"/>
      <c r="K3" s="205"/>
      <c r="L3" s="205"/>
      <c r="M3" s="205"/>
      <c r="O3" s="205"/>
      <c r="P3" s="205"/>
      <c r="R3" s="205"/>
      <c r="S3" s="205"/>
      <c r="T3" s="248"/>
      <c r="U3" s="248"/>
      <c r="V3" s="248"/>
      <c r="W3" s="205"/>
      <c r="X3" s="205"/>
      <c r="Y3" s="205"/>
      <c r="Z3" s="248"/>
      <c r="AA3" s="248"/>
      <c r="AB3" s="248"/>
      <c r="AC3" s="248"/>
      <c r="AD3" s="248"/>
      <c r="AE3" s="248"/>
      <c r="AF3" s="248"/>
      <c r="AG3" s="388"/>
      <c r="AH3" s="248"/>
      <c r="AI3" s="248"/>
      <c r="AJ3" s="248"/>
      <c r="AK3" s="248"/>
      <c r="AL3" s="248"/>
      <c r="AM3" s="248"/>
      <c r="AN3" s="205"/>
      <c r="AO3" s="248"/>
      <c r="AP3" s="248"/>
      <c r="AQ3" s="388"/>
      <c r="AR3" s="248"/>
      <c r="AS3" s="248"/>
      <c r="AT3" s="248"/>
    </row>
    <row r="4" spans="1:46" ht="25.5" x14ac:dyDescent="0.2">
      <c r="A4" s="328" t="s">
        <v>58</v>
      </c>
      <c r="B4" s="328" t="s">
        <v>3444</v>
      </c>
      <c r="C4" s="328" t="s">
        <v>3357</v>
      </c>
      <c r="D4" s="329" t="s">
        <v>12</v>
      </c>
      <c r="E4" s="328" t="s">
        <v>11</v>
      </c>
      <c r="F4" s="328" t="s">
        <v>291</v>
      </c>
      <c r="G4" s="328" t="s">
        <v>216</v>
      </c>
      <c r="H4" s="328" t="s">
        <v>544</v>
      </c>
      <c r="I4" s="328" t="s">
        <v>1867</v>
      </c>
      <c r="J4" s="329" t="s">
        <v>3445</v>
      </c>
      <c r="K4" s="328" t="s">
        <v>2410</v>
      </c>
      <c r="L4" s="328" t="s">
        <v>1482</v>
      </c>
      <c r="M4" s="328" t="s">
        <v>3446</v>
      </c>
      <c r="N4" s="365" t="s">
        <v>5315</v>
      </c>
      <c r="O4" s="328" t="s">
        <v>3447</v>
      </c>
      <c r="P4" s="328" t="s">
        <v>3365</v>
      </c>
      <c r="Q4" s="365" t="s">
        <v>5316</v>
      </c>
      <c r="R4" s="328" t="s">
        <v>3456</v>
      </c>
      <c r="S4" s="328" t="s">
        <v>3457</v>
      </c>
      <c r="T4" s="329" t="s">
        <v>3455</v>
      </c>
      <c r="U4" s="182" t="s">
        <v>3392</v>
      </c>
      <c r="V4" s="182" t="s">
        <v>3393</v>
      </c>
      <c r="W4" s="328" t="s">
        <v>3366</v>
      </c>
      <c r="X4" s="328" t="s">
        <v>3367</v>
      </c>
      <c r="Y4" s="328" t="s">
        <v>3368</v>
      </c>
      <c r="Z4" s="329" t="s">
        <v>3369</v>
      </c>
      <c r="AA4" s="182" t="s">
        <v>5269</v>
      </c>
      <c r="AB4" s="182" t="s">
        <v>5270</v>
      </c>
      <c r="AC4" s="182" t="s">
        <v>3385</v>
      </c>
      <c r="AD4" s="182" t="s">
        <v>1979</v>
      </c>
      <c r="AE4" s="182" t="s">
        <v>2019</v>
      </c>
      <c r="AF4" s="182" t="s">
        <v>1980</v>
      </c>
      <c r="AG4" s="393" t="s">
        <v>1981</v>
      </c>
      <c r="AH4" s="182" t="s">
        <v>1726</v>
      </c>
      <c r="AI4" s="182" t="s">
        <v>1727</v>
      </c>
      <c r="AJ4" s="182" t="s">
        <v>2134</v>
      </c>
      <c r="AK4" s="182" t="s">
        <v>2135</v>
      </c>
      <c r="AL4" s="182" t="s">
        <v>1984</v>
      </c>
      <c r="AM4" s="182" t="s">
        <v>1983</v>
      </c>
      <c r="AN4" s="328" t="s">
        <v>1669</v>
      </c>
      <c r="AO4" s="69" t="s">
        <v>2143</v>
      </c>
      <c r="AP4" s="69" t="s">
        <v>2144</v>
      </c>
      <c r="AQ4" s="389" t="s">
        <v>1986</v>
      </c>
      <c r="AR4" s="69" t="s">
        <v>1987</v>
      </c>
      <c r="AS4" s="69" t="s">
        <v>1988</v>
      </c>
      <c r="AT4" s="69" t="s">
        <v>1989</v>
      </c>
    </row>
    <row r="5" spans="1:46" hidden="1" outlineLevel="1" x14ac:dyDescent="0.2">
      <c r="A5" s="136"/>
      <c r="B5" s="120" t="s">
        <v>3448</v>
      </c>
      <c r="C5" s="120" t="s">
        <v>3341</v>
      </c>
      <c r="D5" s="275"/>
      <c r="E5" s="120"/>
      <c r="F5" s="120" t="s">
        <v>2182</v>
      </c>
      <c r="G5" s="120" t="s">
        <v>1488</v>
      </c>
      <c r="H5" s="120" t="s">
        <v>1489</v>
      </c>
      <c r="I5" s="120"/>
      <c r="J5" s="275" t="s">
        <v>3449</v>
      </c>
      <c r="K5" s="120" t="s">
        <v>3450</v>
      </c>
      <c r="L5" s="120" t="s">
        <v>3451</v>
      </c>
      <c r="M5" s="120"/>
      <c r="N5" s="120" t="s">
        <v>3452</v>
      </c>
      <c r="O5" s="120" t="s">
        <v>3453</v>
      </c>
      <c r="P5" s="369"/>
      <c r="Q5" s="118" t="s">
        <v>3348</v>
      </c>
      <c r="R5" s="120" t="s">
        <v>3454</v>
      </c>
      <c r="S5" s="118" t="s">
        <v>3455</v>
      </c>
      <c r="T5" s="275" t="s">
        <v>3455</v>
      </c>
      <c r="U5" s="120" t="s">
        <v>3392</v>
      </c>
      <c r="V5" s="120" t="s">
        <v>3393</v>
      </c>
      <c r="W5" s="120" t="s">
        <v>2992</v>
      </c>
      <c r="X5" s="120" t="s">
        <v>2993</v>
      </c>
      <c r="Y5" s="120"/>
      <c r="Z5" s="275" t="s">
        <v>3349</v>
      </c>
      <c r="AA5" s="120" t="s">
        <v>5269</v>
      </c>
      <c r="AB5" s="120" t="s">
        <v>5270</v>
      </c>
      <c r="AC5" s="120" t="s">
        <v>3385</v>
      </c>
      <c r="AD5" s="120" t="s">
        <v>1979</v>
      </c>
      <c r="AE5" s="120"/>
      <c r="AF5" s="120" t="s">
        <v>1980</v>
      </c>
      <c r="AG5" s="390" t="s">
        <v>1981</v>
      </c>
      <c r="AH5" s="120" t="s">
        <v>1726</v>
      </c>
      <c r="AI5" s="120" t="s">
        <v>1727</v>
      </c>
      <c r="AJ5" s="120" t="s">
        <v>2134</v>
      </c>
      <c r="AK5" s="120" t="s">
        <v>2135</v>
      </c>
      <c r="AL5" s="120" t="s">
        <v>1984</v>
      </c>
      <c r="AM5" s="120" t="s">
        <v>1983</v>
      </c>
      <c r="AN5" s="120" t="s">
        <v>1669</v>
      </c>
      <c r="AO5" s="120" t="s">
        <v>2143</v>
      </c>
      <c r="AP5" s="120" t="s">
        <v>2144</v>
      </c>
      <c r="AQ5" s="390" t="s">
        <v>1986</v>
      </c>
      <c r="AR5" s="120" t="s">
        <v>1987</v>
      </c>
      <c r="AS5" s="120" t="s">
        <v>1988</v>
      </c>
      <c r="AT5" s="120" t="s">
        <v>1989</v>
      </c>
    </row>
    <row r="6" spans="1:46" collapsed="1" x14ac:dyDescent="0.2">
      <c r="A6" s="237"/>
      <c r="B6" s="238"/>
      <c r="C6" s="238" t="str">
        <f>IF('3.5 St Lights - Pole'!$B6="","",'3.5 St Lights - Pole'!$B6)</f>
        <v/>
      </c>
      <c r="D6" s="89" t="str">
        <f>IF('3.5 St Lights - Pole'!$C6="","",'3.5 St Lights - Pole'!C6)</f>
        <v/>
      </c>
      <c r="E6" s="238" t="str">
        <f>IF('3.5 St Lights - Pole'!$D6="","",'3.5 St Lights - Pole'!$D6)</f>
        <v/>
      </c>
      <c r="F6" s="238" t="str">
        <f>IF('3.5 St Lights - Pole'!$F6="","",'3.5 St Lights - Pole'!$F6)</f>
        <v/>
      </c>
      <c r="G6" s="238" t="str">
        <f>IF('3.5 St Lights - Pole'!$G6="","",'3.5 St Lights - Pole'!$G6)</f>
        <v/>
      </c>
      <c r="H6" s="238" t="str">
        <f>IF('3.5 St Lights - Pole'!$I6="","",'3.5 St Lights - Pole'!$I6)</f>
        <v/>
      </c>
      <c r="I6" s="238"/>
      <c r="J6" s="89" t="str">
        <f t="shared" ref="J6" si="0">IF(I6="","",(VLOOKUP(I6,St_Lights_Bracket_Bracket_Type_Table_Array,2,FALSE)))</f>
        <v/>
      </c>
      <c r="K6" s="238"/>
      <c r="L6" s="417" t="str">
        <f>IF('3.5 St Lights - Pole'!AW6="","",'3.5 St Lights - Pole'!AW6)</f>
        <v/>
      </c>
      <c r="M6" s="238"/>
      <c r="N6" s="238" t="str">
        <f t="shared" ref="N6" si="1">IF(M6="","",(VLOOKUP(M6,generic_estimate_measured_table_array,2,FALSE)))</f>
        <v/>
      </c>
      <c r="O6" s="238"/>
      <c r="P6" s="238"/>
      <c r="Q6" s="238" t="str">
        <f>IF(P6="",'3.5 St Lights - Pole'!AI6,(VLOOKUP(P6,St_Lights_Generic_coating_array,2,FALSE)))</f>
        <v/>
      </c>
      <c r="R6" s="85" t="str">
        <f>IF('3.5 St Lights - Pole'!AJ6="","",'3.5 St Lights - Pole'!AJ6)</f>
        <v/>
      </c>
      <c r="S6" s="238"/>
      <c r="T6" s="89" t="str">
        <f>IF(A6="ADD","N",IF(A6="DELETE","U",IF(A6="UPDATE","U",IF(A6="",""))))</f>
        <v/>
      </c>
      <c r="U6" s="85"/>
      <c r="V6" s="85"/>
      <c r="W6" s="418" t="str">
        <f>IF('3.5 St Lights - Pole'!$AM6="","",'3.5 St Lights - Pole'!$AM6)</f>
        <v/>
      </c>
      <c r="X6" s="418"/>
      <c r="Y6" s="238"/>
      <c r="Z6" s="89" t="str">
        <f t="shared" ref="Z6" si="2">IF(Y6="","",(VLOOKUP(Y6,St_Lights_Generic_Replace_Reason_Table_Array,2,FALSE)))</f>
        <v/>
      </c>
      <c r="AA6" s="85"/>
      <c r="AB6" s="85"/>
      <c r="AC6" s="85"/>
      <c r="AD6" s="85" t="str">
        <f>'3.5 St Lights - Pole'!CE6</f>
        <v/>
      </c>
      <c r="AE6" s="85"/>
      <c r="AF6" s="85" t="str">
        <f t="shared" ref="AF6" si="3">IF(A6&lt;&gt;"",IF(AE6="","U",(VLOOKUP(AE6,generic_condition_table_array,2,FALSE))),"")</f>
        <v/>
      </c>
      <c r="AG6" s="271"/>
      <c r="AH6" s="85" t="str">
        <f>'3.5 St Lights - Pole'!CI6</f>
        <v/>
      </c>
      <c r="AI6" s="85" t="str">
        <f>'3.5 St Lights - Pole'!CJ6</f>
        <v/>
      </c>
      <c r="AJ6" s="85" t="str">
        <f>'3.5 St Lights - Pole'!CK6</f>
        <v/>
      </c>
      <c r="AK6" s="85"/>
      <c r="AL6" s="85"/>
      <c r="AM6" s="85" t="str">
        <f>IF(A6="ADD","D",IF(A6="DELETE","D",IF(A6="UPDATE","D",IF(A6="",""))))</f>
        <v/>
      </c>
      <c r="AN6" s="238"/>
      <c r="AO6" s="112"/>
      <c r="AP6" s="112"/>
      <c r="AQ6" s="133" t="str">
        <f ca="1">IF('3.5 St Lights - Pole'!CR6="","",'3.5 St Lights - Pole'!CR6)</f>
        <v/>
      </c>
      <c r="AR6" s="112" t="str">
        <f>IF('3.5 St Lights - Pole'!CS6="","",'3.5 St Lights - Pole'!CS6)</f>
        <v/>
      </c>
      <c r="AS6" s="112"/>
      <c r="AT6" s="112"/>
    </row>
    <row r="7" spans="1:46" x14ac:dyDescent="0.2">
      <c r="A7" s="237"/>
      <c r="B7" s="238"/>
      <c r="C7" s="238" t="str">
        <f>IF('3.5 St Lights - Pole'!$B7="","",'3.5 St Lights - Pole'!$B7)</f>
        <v/>
      </c>
      <c r="D7" s="89" t="str">
        <f>IF('3.5 St Lights - Pole'!$C7="","",'3.5 St Lights - Pole'!C7)</f>
        <v/>
      </c>
      <c r="E7" s="238" t="str">
        <f>IF('3.5 St Lights - Pole'!$D7="","",'3.5 St Lights - Pole'!$D7)</f>
        <v/>
      </c>
      <c r="F7" s="238" t="str">
        <f>IF('3.5 St Lights - Pole'!$F7="","",'3.5 St Lights - Pole'!$F7)</f>
        <v/>
      </c>
      <c r="G7" s="238" t="str">
        <f>IF('3.5 St Lights - Pole'!$G7="","",'3.5 St Lights - Pole'!$G7)</f>
        <v/>
      </c>
      <c r="H7" s="238" t="str">
        <f>IF('3.5 St Lights - Pole'!$I7="","",'3.5 St Lights - Pole'!$I7)</f>
        <v/>
      </c>
      <c r="I7" s="238"/>
      <c r="J7" s="89" t="str">
        <f t="shared" ref="J7:J70" si="4">IF(I7="","",(VLOOKUP(I7,St_Lights_Bracket_Bracket_Type_Table_Array,2,FALSE)))</f>
        <v/>
      </c>
      <c r="K7" s="238"/>
      <c r="L7" s="417" t="str">
        <f>IF('3.5 St Lights - Pole'!AW7="","",'3.5 St Lights - Pole'!AW7)</f>
        <v/>
      </c>
      <c r="M7" s="238"/>
      <c r="N7" s="238" t="str">
        <f t="shared" ref="N7:N70" si="5">IF(M7="","",(VLOOKUP(M7,generic_estimate_measured_table_array,2,FALSE)))</f>
        <v/>
      </c>
      <c r="O7" s="238"/>
      <c r="P7" s="238"/>
      <c r="Q7" s="238" t="str">
        <f>IF(P7="",'3.5 St Lights - Pole'!AI7,(VLOOKUP(P7,St_Lights_Generic_coating_array,2,FALSE)))</f>
        <v/>
      </c>
      <c r="R7" s="85" t="str">
        <f>IF('3.5 St Lights - Pole'!AJ7="","",'3.5 St Lights - Pole'!AJ7)</f>
        <v/>
      </c>
      <c r="S7" s="238"/>
      <c r="T7" s="89" t="str">
        <f t="shared" ref="T7:T70" si="6">IF(A7="ADD","N",IF(A7="DELETE","U",IF(A7="UPDATE","U",IF(A7="",""))))</f>
        <v/>
      </c>
      <c r="U7" s="85"/>
      <c r="V7" s="85"/>
      <c r="W7" s="418" t="str">
        <f>IF('3.5 St Lights - Pole'!$AM7="","",'3.5 St Lights - Pole'!$AM7)</f>
        <v/>
      </c>
      <c r="X7" s="418"/>
      <c r="Y7" s="238"/>
      <c r="Z7" s="89" t="str">
        <f t="shared" ref="Z7:Z70" si="7">IF(Y7="","",(VLOOKUP(Y7,St_Lights_Generic_Replace_Reason_Table_Array,2,FALSE)))</f>
        <v/>
      </c>
      <c r="AA7" s="85"/>
      <c r="AB7" s="85"/>
      <c r="AC7" s="85"/>
      <c r="AD7" s="85" t="str">
        <f>'3.5 St Lights - Pole'!CE7</f>
        <v/>
      </c>
      <c r="AE7" s="85"/>
      <c r="AF7" s="85" t="str">
        <f t="shared" ref="AF7:AF70" si="8">IF(A7&lt;&gt;"",IF(AE7="","U",(VLOOKUP(AE7,generic_condition_table_array,2,FALSE))),"")</f>
        <v/>
      </c>
      <c r="AG7" s="271"/>
      <c r="AH7" s="85" t="str">
        <f>'3.5 St Lights - Pole'!CI7</f>
        <v/>
      </c>
      <c r="AI7" s="85" t="str">
        <f>'3.5 St Lights - Pole'!CJ7</f>
        <v/>
      </c>
      <c r="AJ7" s="85" t="str">
        <f>'3.5 St Lights - Pole'!CK7</f>
        <v/>
      </c>
      <c r="AK7" s="85"/>
      <c r="AL7" s="85"/>
      <c r="AM7" s="85" t="str">
        <f t="shared" ref="AM7:AM70" si="9">IF(A7="ADD","D",IF(A7="DELETE","D",IF(A7="UPDATE","D",IF(A7="",""))))</f>
        <v/>
      </c>
      <c r="AN7" s="238"/>
      <c r="AO7" s="112"/>
      <c r="AP7" s="112"/>
      <c r="AQ7" s="133" t="str">
        <f ca="1">IF('3.5 St Lights - Pole'!CR7="","",'3.5 St Lights - Pole'!CR7)</f>
        <v/>
      </c>
      <c r="AR7" s="112" t="str">
        <f>IF('3.5 St Lights - Pole'!CS7="","",'3.5 St Lights - Pole'!CS7)</f>
        <v/>
      </c>
      <c r="AS7" s="112"/>
      <c r="AT7" s="112"/>
    </row>
    <row r="8" spans="1:46" x14ac:dyDescent="0.2">
      <c r="A8" s="237"/>
      <c r="B8" s="238"/>
      <c r="C8" s="238" t="str">
        <f>IF('3.5 St Lights - Pole'!$B8="","",'3.5 St Lights - Pole'!$B8)</f>
        <v/>
      </c>
      <c r="D8" s="89" t="str">
        <f>IF('3.5 St Lights - Pole'!$C8="","",'3.5 St Lights - Pole'!C8)</f>
        <v/>
      </c>
      <c r="E8" s="238" t="str">
        <f>IF('3.5 St Lights - Pole'!$D8="","",'3.5 St Lights - Pole'!$D8)</f>
        <v/>
      </c>
      <c r="F8" s="238" t="str">
        <f>IF('3.5 St Lights - Pole'!$F8="","",'3.5 St Lights - Pole'!$F8)</f>
        <v/>
      </c>
      <c r="G8" s="238" t="str">
        <f>IF('3.5 St Lights - Pole'!$G8="","",'3.5 St Lights - Pole'!$G8)</f>
        <v/>
      </c>
      <c r="H8" s="238" t="str">
        <f>IF('3.5 St Lights - Pole'!$I8="","",'3.5 St Lights - Pole'!$I8)</f>
        <v/>
      </c>
      <c r="I8" s="238"/>
      <c r="J8" s="89" t="str">
        <f t="shared" si="4"/>
        <v/>
      </c>
      <c r="K8" s="238"/>
      <c r="L8" s="417" t="str">
        <f>IF('3.5 St Lights - Pole'!AW8="","",'3.5 St Lights - Pole'!AW8)</f>
        <v/>
      </c>
      <c r="M8" s="238"/>
      <c r="N8" s="238" t="str">
        <f t="shared" si="5"/>
        <v/>
      </c>
      <c r="O8" s="238"/>
      <c r="P8" s="238"/>
      <c r="Q8" s="238" t="str">
        <f>IF(P8="",'3.5 St Lights - Pole'!AI8,(VLOOKUP(P8,St_Lights_Generic_coating_array,2,FALSE)))</f>
        <v/>
      </c>
      <c r="R8" s="85" t="str">
        <f>IF('3.5 St Lights - Pole'!AJ8="","",'3.5 St Lights - Pole'!AJ8)</f>
        <v/>
      </c>
      <c r="S8" s="238"/>
      <c r="T8" s="89" t="str">
        <f t="shared" si="6"/>
        <v/>
      </c>
      <c r="U8" s="85"/>
      <c r="V8" s="85"/>
      <c r="W8" s="418" t="str">
        <f>IF('3.5 St Lights - Pole'!$AM8="","",'3.5 St Lights - Pole'!$AM8)</f>
        <v/>
      </c>
      <c r="X8" s="418"/>
      <c r="Y8" s="238"/>
      <c r="Z8" s="89" t="str">
        <f t="shared" si="7"/>
        <v/>
      </c>
      <c r="AA8" s="85"/>
      <c r="AB8" s="85"/>
      <c r="AC8" s="85"/>
      <c r="AD8" s="85" t="str">
        <f>'3.5 St Lights - Pole'!CE8</f>
        <v/>
      </c>
      <c r="AE8" s="85"/>
      <c r="AF8" s="85" t="str">
        <f t="shared" si="8"/>
        <v/>
      </c>
      <c r="AG8" s="271"/>
      <c r="AH8" s="85" t="str">
        <f>'3.5 St Lights - Pole'!CI8</f>
        <v/>
      </c>
      <c r="AI8" s="85" t="str">
        <f>'3.5 St Lights - Pole'!CJ8</f>
        <v/>
      </c>
      <c r="AJ8" s="85" t="str">
        <f>'3.5 St Lights - Pole'!CK8</f>
        <v/>
      </c>
      <c r="AK8" s="85"/>
      <c r="AL8" s="85"/>
      <c r="AM8" s="85" t="str">
        <f t="shared" si="9"/>
        <v/>
      </c>
      <c r="AN8" s="238"/>
      <c r="AO8" s="112"/>
      <c r="AP8" s="112"/>
      <c r="AQ8" s="133" t="str">
        <f ca="1">IF('3.5 St Lights - Pole'!CR8="","",'3.5 St Lights - Pole'!CR8)</f>
        <v/>
      </c>
      <c r="AR8" s="112" t="str">
        <f>IF('3.5 St Lights - Pole'!CS8="","",'3.5 St Lights - Pole'!CS8)</f>
        <v/>
      </c>
      <c r="AS8" s="112"/>
      <c r="AT8" s="112"/>
    </row>
    <row r="9" spans="1:46" x14ac:dyDescent="0.2">
      <c r="A9" s="237"/>
      <c r="B9" s="238"/>
      <c r="C9" s="238" t="str">
        <f>IF('3.5 St Lights - Pole'!$B9="","",'3.5 St Lights - Pole'!$B9)</f>
        <v/>
      </c>
      <c r="D9" s="89" t="str">
        <f>IF('3.5 St Lights - Pole'!$C9="","",'3.5 St Lights - Pole'!C9)</f>
        <v/>
      </c>
      <c r="E9" s="238" t="str">
        <f>IF('3.5 St Lights - Pole'!$D9="","",'3.5 St Lights - Pole'!$D9)</f>
        <v/>
      </c>
      <c r="F9" s="238" t="str">
        <f>IF('3.5 St Lights - Pole'!$F9="","",'3.5 St Lights - Pole'!$F9)</f>
        <v/>
      </c>
      <c r="G9" s="238" t="str">
        <f>IF('3.5 St Lights - Pole'!$G9="","",'3.5 St Lights - Pole'!$G9)</f>
        <v/>
      </c>
      <c r="H9" s="238" t="str">
        <f>IF('3.5 St Lights - Pole'!$I9="","",'3.5 St Lights - Pole'!$I9)</f>
        <v/>
      </c>
      <c r="I9" s="238"/>
      <c r="J9" s="89" t="str">
        <f t="shared" si="4"/>
        <v/>
      </c>
      <c r="K9" s="238"/>
      <c r="L9" s="417" t="str">
        <f>IF('3.5 St Lights - Pole'!AW9="","",'3.5 St Lights - Pole'!AW9)</f>
        <v/>
      </c>
      <c r="M9" s="238"/>
      <c r="N9" s="238" t="str">
        <f t="shared" si="5"/>
        <v/>
      </c>
      <c r="O9" s="238"/>
      <c r="P9" s="238"/>
      <c r="Q9" s="238" t="str">
        <f>IF(P9="",'3.5 St Lights - Pole'!AI9,(VLOOKUP(P9,St_Lights_Generic_coating_array,2,FALSE)))</f>
        <v/>
      </c>
      <c r="R9" s="85" t="str">
        <f>IF('3.5 St Lights - Pole'!AJ9="","",'3.5 St Lights - Pole'!AJ9)</f>
        <v/>
      </c>
      <c r="S9" s="238"/>
      <c r="T9" s="89" t="str">
        <f t="shared" si="6"/>
        <v/>
      </c>
      <c r="U9" s="85"/>
      <c r="V9" s="85"/>
      <c r="W9" s="418" t="str">
        <f>IF('3.5 St Lights - Pole'!$AM9="","",'3.5 St Lights - Pole'!$AM9)</f>
        <v/>
      </c>
      <c r="X9" s="418"/>
      <c r="Y9" s="238"/>
      <c r="Z9" s="89" t="str">
        <f t="shared" si="7"/>
        <v/>
      </c>
      <c r="AA9" s="85"/>
      <c r="AB9" s="85"/>
      <c r="AC9" s="85"/>
      <c r="AD9" s="85" t="str">
        <f>'3.5 St Lights - Pole'!CE9</f>
        <v/>
      </c>
      <c r="AE9" s="85"/>
      <c r="AF9" s="85" t="str">
        <f t="shared" si="8"/>
        <v/>
      </c>
      <c r="AG9" s="271"/>
      <c r="AH9" s="85" t="str">
        <f>'3.5 St Lights - Pole'!CI9</f>
        <v/>
      </c>
      <c r="AI9" s="85" t="str">
        <f>'3.5 St Lights - Pole'!CJ9</f>
        <v/>
      </c>
      <c r="AJ9" s="85" t="str">
        <f>'3.5 St Lights - Pole'!CK9</f>
        <v/>
      </c>
      <c r="AK9" s="85"/>
      <c r="AL9" s="85"/>
      <c r="AM9" s="85" t="str">
        <f t="shared" si="9"/>
        <v/>
      </c>
      <c r="AN9" s="238"/>
      <c r="AO9" s="112"/>
      <c r="AP9" s="112"/>
      <c r="AQ9" s="133" t="str">
        <f ca="1">IF('3.5 St Lights - Pole'!CR9="","",'3.5 St Lights - Pole'!CR9)</f>
        <v/>
      </c>
      <c r="AR9" s="112" t="str">
        <f>IF('3.5 St Lights - Pole'!CS9="","",'3.5 St Lights - Pole'!CS9)</f>
        <v/>
      </c>
      <c r="AS9" s="112"/>
      <c r="AT9" s="112"/>
    </row>
    <row r="10" spans="1:46" x14ac:dyDescent="0.2">
      <c r="A10" s="237"/>
      <c r="B10" s="238"/>
      <c r="C10" s="238" t="str">
        <f>IF('3.5 St Lights - Pole'!$B10="","",'3.5 St Lights - Pole'!$B10)</f>
        <v/>
      </c>
      <c r="D10" s="89" t="str">
        <f>IF('3.5 St Lights - Pole'!$C10="","",'3.5 St Lights - Pole'!C10)</f>
        <v/>
      </c>
      <c r="E10" s="238" t="str">
        <f>IF('3.5 St Lights - Pole'!$D10="","",'3.5 St Lights - Pole'!$D10)</f>
        <v/>
      </c>
      <c r="F10" s="238" t="str">
        <f>IF('3.5 St Lights - Pole'!$F10="","",'3.5 St Lights - Pole'!$F10)</f>
        <v/>
      </c>
      <c r="G10" s="238" t="str">
        <f>IF('3.5 St Lights - Pole'!$G10="","",'3.5 St Lights - Pole'!$G10)</f>
        <v/>
      </c>
      <c r="H10" s="238" t="str">
        <f>IF('3.5 St Lights - Pole'!$I10="","",'3.5 St Lights - Pole'!$I10)</f>
        <v/>
      </c>
      <c r="I10" s="238"/>
      <c r="J10" s="89" t="str">
        <f t="shared" si="4"/>
        <v/>
      </c>
      <c r="K10" s="238"/>
      <c r="L10" s="417" t="str">
        <f>IF('3.5 St Lights - Pole'!AW10="","",'3.5 St Lights - Pole'!AW10)</f>
        <v/>
      </c>
      <c r="M10" s="238"/>
      <c r="N10" s="238" t="str">
        <f t="shared" si="5"/>
        <v/>
      </c>
      <c r="O10" s="238"/>
      <c r="P10" s="238"/>
      <c r="Q10" s="238" t="str">
        <f>IF(P10="",'3.5 St Lights - Pole'!AI10,(VLOOKUP(P10,St_Lights_Generic_coating_array,2,FALSE)))</f>
        <v/>
      </c>
      <c r="R10" s="85" t="str">
        <f>IF('3.5 St Lights - Pole'!AJ10="","",'3.5 St Lights - Pole'!AJ10)</f>
        <v/>
      </c>
      <c r="S10" s="238"/>
      <c r="T10" s="89" t="str">
        <f t="shared" si="6"/>
        <v/>
      </c>
      <c r="U10" s="85"/>
      <c r="V10" s="85"/>
      <c r="W10" s="418" t="str">
        <f>IF('3.5 St Lights - Pole'!$AM10="","",'3.5 St Lights - Pole'!$AM10)</f>
        <v/>
      </c>
      <c r="X10" s="418"/>
      <c r="Y10" s="238"/>
      <c r="Z10" s="89" t="str">
        <f t="shared" si="7"/>
        <v/>
      </c>
      <c r="AA10" s="85"/>
      <c r="AB10" s="85"/>
      <c r="AC10" s="85"/>
      <c r="AD10" s="85" t="str">
        <f>'3.5 St Lights - Pole'!CE10</f>
        <v/>
      </c>
      <c r="AE10" s="85"/>
      <c r="AF10" s="85" t="str">
        <f t="shared" si="8"/>
        <v/>
      </c>
      <c r="AG10" s="271"/>
      <c r="AH10" s="85" t="str">
        <f>'3.5 St Lights - Pole'!CI10</f>
        <v/>
      </c>
      <c r="AI10" s="85" t="str">
        <f>'3.5 St Lights - Pole'!CJ10</f>
        <v/>
      </c>
      <c r="AJ10" s="85" t="str">
        <f>'3.5 St Lights - Pole'!CK10</f>
        <v/>
      </c>
      <c r="AK10" s="85"/>
      <c r="AL10" s="85"/>
      <c r="AM10" s="85" t="str">
        <f t="shared" si="9"/>
        <v/>
      </c>
      <c r="AN10" s="238"/>
      <c r="AO10" s="112"/>
      <c r="AP10" s="112"/>
      <c r="AQ10" s="133" t="str">
        <f ca="1">IF('3.5 St Lights - Pole'!CR10="","",'3.5 St Lights - Pole'!CR10)</f>
        <v/>
      </c>
      <c r="AR10" s="112" t="str">
        <f>IF('3.5 St Lights - Pole'!CS10="","",'3.5 St Lights - Pole'!CS10)</f>
        <v/>
      </c>
      <c r="AS10" s="112"/>
      <c r="AT10" s="112"/>
    </row>
    <row r="11" spans="1:46" x14ac:dyDescent="0.2">
      <c r="A11" s="237"/>
      <c r="B11" s="238"/>
      <c r="C11" s="238" t="str">
        <f>IF('3.5 St Lights - Pole'!$B11="","",'3.5 St Lights - Pole'!$B11)</f>
        <v/>
      </c>
      <c r="D11" s="89" t="str">
        <f>IF('3.5 St Lights - Pole'!$C11="","",'3.5 St Lights - Pole'!C11)</f>
        <v/>
      </c>
      <c r="E11" s="238" t="str">
        <f>IF('3.5 St Lights - Pole'!$D11="","",'3.5 St Lights - Pole'!$D11)</f>
        <v/>
      </c>
      <c r="F11" s="238" t="str">
        <f>IF('3.5 St Lights - Pole'!$F11="","",'3.5 St Lights - Pole'!$F11)</f>
        <v/>
      </c>
      <c r="G11" s="238" t="str">
        <f>IF('3.5 St Lights - Pole'!$G11="","",'3.5 St Lights - Pole'!$G11)</f>
        <v/>
      </c>
      <c r="H11" s="238" t="str">
        <f>IF('3.5 St Lights - Pole'!$I11="","",'3.5 St Lights - Pole'!$I11)</f>
        <v/>
      </c>
      <c r="I11" s="238"/>
      <c r="J11" s="89" t="str">
        <f t="shared" si="4"/>
        <v/>
      </c>
      <c r="K11" s="238"/>
      <c r="L11" s="417" t="str">
        <f>IF('3.5 St Lights - Pole'!AW11="","",'3.5 St Lights - Pole'!AW11)</f>
        <v/>
      </c>
      <c r="M11" s="238"/>
      <c r="N11" s="238" t="str">
        <f t="shared" si="5"/>
        <v/>
      </c>
      <c r="O11" s="238"/>
      <c r="P11" s="238"/>
      <c r="Q11" s="238" t="str">
        <f>IF(P11="",'3.5 St Lights - Pole'!AI11,(VLOOKUP(P11,St_Lights_Generic_coating_array,2,FALSE)))</f>
        <v/>
      </c>
      <c r="R11" s="85" t="str">
        <f>IF('3.5 St Lights - Pole'!AJ11="","",'3.5 St Lights - Pole'!AJ11)</f>
        <v/>
      </c>
      <c r="S11" s="238"/>
      <c r="T11" s="89" t="str">
        <f t="shared" si="6"/>
        <v/>
      </c>
      <c r="U11" s="85"/>
      <c r="V11" s="85"/>
      <c r="W11" s="418" t="str">
        <f>IF('3.5 St Lights - Pole'!$AM11="","",'3.5 St Lights - Pole'!$AM11)</f>
        <v/>
      </c>
      <c r="X11" s="418"/>
      <c r="Y11" s="238"/>
      <c r="Z11" s="89" t="str">
        <f t="shared" si="7"/>
        <v/>
      </c>
      <c r="AA11" s="85"/>
      <c r="AB11" s="85"/>
      <c r="AC11" s="85"/>
      <c r="AD11" s="85" t="str">
        <f>'3.5 St Lights - Pole'!CE11</f>
        <v/>
      </c>
      <c r="AE11" s="85"/>
      <c r="AF11" s="85" t="str">
        <f t="shared" si="8"/>
        <v/>
      </c>
      <c r="AG11" s="271"/>
      <c r="AH11" s="85" t="str">
        <f>'3.5 St Lights - Pole'!CI11</f>
        <v/>
      </c>
      <c r="AI11" s="85" t="str">
        <f>'3.5 St Lights - Pole'!CJ11</f>
        <v/>
      </c>
      <c r="AJ11" s="85" t="str">
        <f>'3.5 St Lights - Pole'!CK11</f>
        <v/>
      </c>
      <c r="AK11" s="85"/>
      <c r="AL11" s="85"/>
      <c r="AM11" s="85" t="str">
        <f t="shared" si="9"/>
        <v/>
      </c>
      <c r="AN11" s="238"/>
      <c r="AO11" s="112"/>
      <c r="AP11" s="112"/>
      <c r="AQ11" s="133" t="str">
        <f ca="1">IF('3.5 St Lights - Pole'!CR11="","",'3.5 St Lights - Pole'!CR11)</f>
        <v/>
      </c>
      <c r="AR11" s="112" t="str">
        <f>IF('3.5 St Lights - Pole'!CS11="","",'3.5 St Lights - Pole'!CS11)</f>
        <v/>
      </c>
      <c r="AS11" s="112"/>
      <c r="AT11" s="112"/>
    </row>
    <row r="12" spans="1:46" x14ac:dyDescent="0.2">
      <c r="A12" s="237"/>
      <c r="B12" s="238"/>
      <c r="C12" s="238" t="str">
        <f>IF('3.5 St Lights - Pole'!$B12="","",'3.5 St Lights - Pole'!$B12)</f>
        <v/>
      </c>
      <c r="D12" s="89" t="str">
        <f>IF('3.5 St Lights - Pole'!$C12="","",'3.5 St Lights - Pole'!C12)</f>
        <v/>
      </c>
      <c r="E12" s="238" t="str">
        <f>IF('3.5 St Lights - Pole'!$D12="","",'3.5 St Lights - Pole'!$D12)</f>
        <v/>
      </c>
      <c r="F12" s="238" t="str">
        <f>IF('3.5 St Lights - Pole'!$F12="","",'3.5 St Lights - Pole'!$F12)</f>
        <v/>
      </c>
      <c r="G12" s="238" t="str">
        <f>IF('3.5 St Lights - Pole'!$G12="","",'3.5 St Lights - Pole'!$G12)</f>
        <v/>
      </c>
      <c r="H12" s="238" t="str">
        <f>IF('3.5 St Lights - Pole'!$I12="","",'3.5 St Lights - Pole'!$I12)</f>
        <v/>
      </c>
      <c r="I12" s="238"/>
      <c r="J12" s="89" t="str">
        <f t="shared" si="4"/>
        <v/>
      </c>
      <c r="K12" s="238"/>
      <c r="L12" s="417" t="str">
        <f>IF('3.5 St Lights - Pole'!AW12="","",'3.5 St Lights - Pole'!AW12)</f>
        <v/>
      </c>
      <c r="M12" s="238"/>
      <c r="N12" s="238" t="str">
        <f t="shared" si="5"/>
        <v/>
      </c>
      <c r="O12" s="238"/>
      <c r="P12" s="238"/>
      <c r="Q12" s="238" t="str">
        <f>IF(P12="",'3.5 St Lights - Pole'!AI12,(VLOOKUP(P12,St_Lights_Generic_coating_array,2,FALSE)))</f>
        <v/>
      </c>
      <c r="R12" s="85" t="str">
        <f>IF('3.5 St Lights - Pole'!AJ12="","",'3.5 St Lights - Pole'!AJ12)</f>
        <v/>
      </c>
      <c r="S12" s="238"/>
      <c r="T12" s="89" t="str">
        <f t="shared" si="6"/>
        <v/>
      </c>
      <c r="U12" s="85"/>
      <c r="V12" s="85"/>
      <c r="W12" s="418" t="str">
        <f>IF('3.5 St Lights - Pole'!$AM12="","",'3.5 St Lights - Pole'!$AM12)</f>
        <v/>
      </c>
      <c r="X12" s="418"/>
      <c r="Y12" s="238"/>
      <c r="Z12" s="89" t="str">
        <f t="shared" si="7"/>
        <v/>
      </c>
      <c r="AA12" s="85"/>
      <c r="AB12" s="85"/>
      <c r="AC12" s="85"/>
      <c r="AD12" s="85" t="str">
        <f>'3.5 St Lights - Pole'!CE12</f>
        <v/>
      </c>
      <c r="AE12" s="85"/>
      <c r="AF12" s="85" t="str">
        <f t="shared" si="8"/>
        <v/>
      </c>
      <c r="AG12" s="271"/>
      <c r="AH12" s="85" t="str">
        <f>'3.5 St Lights - Pole'!CI12</f>
        <v/>
      </c>
      <c r="AI12" s="85" t="str">
        <f>'3.5 St Lights - Pole'!CJ12</f>
        <v/>
      </c>
      <c r="AJ12" s="85" t="str">
        <f>'3.5 St Lights - Pole'!CK12</f>
        <v/>
      </c>
      <c r="AK12" s="85"/>
      <c r="AL12" s="85"/>
      <c r="AM12" s="85" t="str">
        <f t="shared" si="9"/>
        <v/>
      </c>
      <c r="AN12" s="238"/>
      <c r="AO12" s="112"/>
      <c r="AP12" s="112"/>
      <c r="AQ12" s="133" t="str">
        <f ca="1">IF('3.5 St Lights - Pole'!CR12="","",'3.5 St Lights - Pole'!CR12)</f>
        <v/>
      </c>
      <c r="AR12" s="112" t="str">
        <f>IF('3.5 St Lights - Pole'!CS12="","",'3.5 St Lights - Pole'!CS12)</f>
        <v/>
      </c>
      <c r="AS12" s="112"/>
      <c r="AT12" s="112"/>
    </row>
    <row r="13" spans="1:46" x14ac:dyDescent="0.2">
      <c r="A13" s="237"/>
      <c r="B13" s="238"/>
      <c r="C13" s="238" t="str">
        <f>IF('3.5 St Lights - Pole'!$B13="","",'3.5 St Lights - Pole'!$B13)</f>
        <v/>
      </c>
      <c r="D13" s="89" t="str">
        <f>IF('3.5 St Lights - Pole'!$C13="","",'3.5 St Lights - Pole'!C13)</f>
        <v/>
      </c>
      <c r="E13" s="238" t="str">
        <f>IF('3.5 St Lights - Pole'!$D13="","",'3.5 St Lights - Pole'!$D13)</f>
        <v/>
      </c>
      <c r="F13" s="238" t="str">
        <f>IF('3.5 St Lights - Pole'!$F13="","",'3.5 St Lights - Pole'!$F13)</f>
        <v/>
      </c>
      <c r="G13" s="238" t="str">
        <f>IF('3.5 St Lights - Pole'!$G13="","",'3.5 St Lights - Pole'!$G13)</f>
        <v/>
      </c>
      <c r="H13" s="238" t="str">
        <f>IF('3.5 St Lights - Pole'!$I13="","",'3.5 St Lights - Pole'!$I13)</f>
        <v/>
      </c>
      <c r="I13" s="238"/>
      <c r="J13" s="89" t="str">
        <f t="shared" si="4"/>
        <v/>
      </c>
      <c r="K13" s="238"/>
      <c r="L13" s="417" t="str">
        <f>IF('3.5 St Lights - Pole'!AW13="","",'3.5 St Lights - Pole'!AW13)</f>
        <v/>
      </c>
      <c r="M13" s="238"/>
      <c r="N13" s="238" t="str">
        <f t="shared" si="5"/>
        <v/>
      </c>
      <c r="O13" s="238"/>
      <c r="P13" s="238"/>
      <c r="Q13" s="238" t="str">
        <f>IF(P13="",'3.5 St Lights - Pole'!AI13,(VLOOKUP(P13,St_Lights_Generic_coating_array,2,FALSE)))</f>
        <v/>
      </c>
      <c r="R13" s="85" t="str">
        <f>IF('3.5 St Lights - Pole'!AJ13="","",'3.5 St Lights - Pole'!AJ13)</f>
        <v/>
      </c>
      <c r="S13" s="238"/>
      <c r="T13" s="89" t="str">
        <f t="shared" si="6"/>
        <v/>
      </c>
      <c r="U13" s="85"/>
      <c r="V13" s="85"/>
      <c r="W13" s="418" t="str">
        <f>IF('3.5 St Lights - Pole'!$AM13="","",'3.5 St Lights - Pole'!$AM13)</f>
        <v/>
      </c>
      <c r="X13" s="418"/>
      <c r="Y13" s="238"/>
      <c r="Z13" s="89" t="str">
        <f t="shared" si="7"/>
        <v/>
      </c>
      <c r="AA13" s="85"/>
      <c r="AB13" s="85"/>
      <c r="AC13" s="85"/>
      <c r="AD13" s="85" t="str">
        <f>'3.5 St Lights - Pole'!CE13</f>
        <v/>
      </c>
      <c r="AE13" s="85"/>
      <c r="AF13" s="85" t="str">
        <f t="shared" si="8"/>
        <v/>
      </c>
      <c r="AG13" s="271"/>
      <c r="AH13" s="85" t="str">
        <f>'3.5 St Lights - Pole'!CI13</f>
        <v/>
      </c>
      <c r="AI13" s="85" t="str">
        <f>'3.5 St Lights - Pole'!CJ13</f>
        <v/>
      </c>
      <c r="AJ13" s="85" t="str">
        <f>'3.5 St Lights - Pole'!CK13</f>
        <v/>
      </c>
      <c r="AK13" s="85"/>
      <c r="AL13" s="85"/>
      <c r="AM13" s="85" t="str">
        <f t="shared" si="9"/>
        <v/>
      </c>
      <c r="AN13" s="238"/>
      <c r="AO13" s="112"/>
      <c r="AP13" s="112"/>
      <c r="AQ13" s="133" t="str">
        <f ca="1">IF('3.5 St Lights - Pole'!CR13="","",'3.5 St Lights - Pole'!CR13)</f>
        <v/>
      </c>
      <c r="AR13" s="112" t="str">
        <f>IF('3.5 St Lights - Pole'!CS13="","",'3.5 St Lights - Pole'!CS13)</f>
        <v/>
      </c>
      <c r="AS13" s="112"/>
      <c r="AT13" s="112"/>
    </row>
    <row r="14" spans="1:46" x14ac:dyDescent="0.2">
      <c r="A14" s="237"/>
      <c r="B14" s="238"/>
      <c r="C14" s="238" t="str">
        <f>IF('3.5 St Lights - Pole'!$B14="","",'3.5 St Lights - Pole'!$B14)</f>
        <v/>
      </c>
      <c r="D14" s="89" t="str">
        <f>IF('3.5 St Lights - Pole'!$C14="","",'3.5 St Lights - Pole'!C14)</f>
        <v/>
      </c>
      <c r="E14" s="238" t="str">
        <f>IF('3.5 St Lights - Pole'!$D14="","",'3.5 St Lights - Pole'!$D14)</f>
        <v/>
      </c>
      <c r="F14" s="238" t="str">
        <f>IF('3.5 St Lights - Pole'!$F14="","",'3.5 St Lights - Pole'!$F14)</f>
        <v/>
      </c>
      <c r="G14" s="238" t="str">
        <f>IF('3.5 St Lights - Pole'!$G14="","",'3.5 St Lights - Pole'!$G14)</f>
        <v/>
      </c>
      <c r="H14" s="238" t="str">
        <f>IF('3.5 St Lights - Pole'!$I14="","",'3.5 St Lights - Pole'!$I14)</f>
        <v/>
      </c>
      <c r="I14" s="238"/>
      <c r="J14" s="89" t="str">
        <f t="shared" si="4"/>
        <v/>
      </c>
      <c r="K14" s="238"/>
      <c r="L14" s="417" t="str">
        <f>IF('3.5 St Lights - Pole'!AW14="","",'3.5 St Lights - Pole'!AW14)</f>
        <v/>
      </c>
      <c r="M14" s="238"/>
      <c r="N14" s="238" t="str">
        <f t="shared" si="5"/>
        <v/>
      </c>
      <c r="O14" s="238"/>
      <c r="P14" s="238"/>
      <c r="Q14" s="238" t="str">
        <f>IF(P14="",'3.5 St Lights - Pole'!AI14,(VLOOKUP(P14,St_Lights_Generic_coating_array,2,FALSE)))</f>
        <v/>
      </c>
      <c r="R14" s="85" t="str">
        <f>IF('3.5 St Lights - Pole'!AJ14="","",'3.5 St Lights - Pole'!AJ14)</f>
        <v/>
      </c>
      <c r="S14" s="238"/>
      <c r="T14" s="89" t="str">
        <f t="shared" si="6"/>
        <v/>
      </c>
      <c r="U14" s="85"/>
      <c r="V14" s="85"/>
      <c r="W14" s="418" t="str">
        <f>IF('3.5 St Lights - Pole'!$AM14="","",'3.5 St Lights - Pole'!$AM14)</f>
        <v/>
      </c>
      <c r="X14" s="418"/>
      <c r="Y14" s="238"/>
      <c r="Z14" s="89" t="str">
        <f t="shared" si="7"/>
        <v/>
      </c>
      <c r="AA14" s="85"/>
      <c r="AB14" s="85"/>
      <c r="AC14" s="85"/>
      <c r="AD14" s="85" t="str">
        <f>'3.5 St Lights - Pole'!CE14</f>
        <v/>
      </c>
      <c r="AE14" s="85"/>
      <c r="AF14" s="85" t="str">
        <f t="shared" si="8"/>
        <v/>
      </c>
      <c r="AG14" s="271"/>
      <c r="AH14" s="85" t="str">
        <f>'3.5 St Lights - Pole'!CI14</f>
        <v/>
      </c>
      <c r="AI14" s="85" t="str">
        <f>'3.5 St Lights - Pole'!CJ14</f>
        <v/>
      </c>
      <c r="AJ14" s="85" t="str">
        <f>'3.5 St Lights - Pole'!CK14</f>
        <v/>
      </c>
      <c r="AK14" s="85"/>
      <c r="AL14" s="85"/>
      <c r="AM14" s="85" t="str">
        <f t="shared" si="9"/>
        <v/>
      </c>
      <c r="AN14" s="238"/>
      <c r="AO14" s="112"/>
      <c r="AP14" s="112"/>
      <c r="AQ14" s="133" t="str">
        <f ca="1">IF('3.5 St Lights - Pole'!CR14="","",'3.5 St Lights - Pole'!CR14)</f>
        <v/>
      </c>
      <c r="AR14" s="112" t="str">
        <f>IF('3.5 St Lights - Pole'!CS14="","",'3.5 St Lights - Pole'!CS14)</f>
        <v/>
      </c>
      <c r="AS14" s="112"/>
      <c r="AT14" s="112"/>
    </row>
    <row r="15" spans="1:46" x14ac:dyDescent="0.2">
      <c r="A15" s="237"/>
      <c r="B15" s="238"/>
      <c r="C15" s="238" t="str">
        <f>IF('3.5 St Lights - Pole'!$B15="","",'3.5 St Lights - Pole'!$B15)</f>
        <v/>
      </c>
      <c r="D15" s="89" t="str">
        <f>IF('3.5 St Lights - Pole'!$C15="","",'3.5 St Lights - Pole'!C15)</f>
        <v/>
      </c>
      <c r="E15" s="238" t="str">
        <f>IF('3.5 St Lights - Pole'!$D15="","",'3.5 St Lights - Pole'!$D15)</f>
        <v/>
      </c>
      <c r="F15" s="238" t="str">
        <f>IF('3.5 St Lights - Pole'!$F15="","",'3.5 St Lights - Pole'!$F15)</f>
        <v/>
      </c>
      <c r="G15" s="238" t="str">
        <f>IF('3.5 St Lights - Pole'!$G15="","",'3.5 St Lights - Pole'!$G15)</f>
        <v/>
      </c>
      <c r="H15" s="238" t="str">
        <f>IF('3.5 St Lights - Pole'!$I15="","",'3.5 St Lights - Pole'!$I15)</f>
        <v/>
      </c>
      <c r="I15" s="238"/>
      <c r="J15" s="89" t="str">
        <f t="shared" si="4"/>
        <v/>
      </c>
      <c r="K15" s="238"/>
      <c r="L15" s="417" t="str">
        <f>IF('3.5 St Lights - Pole'!AW15="","",'3.5 St Lights - Pole'!AW15)</f>
        <v/>
      </c>
      <c r="M15" s="238"/>
      <c r="N15" s="238" t="str">
        <f t="shared" si="5"/>
        <v/>
      </c>
      <c r="O15" s="238"/>
      <c r="P15" s="238"/>
      <c r="Q15" s="238" t="str">
        <f>IF(P15="",'3.5 St Lights - Pole'!AI15,(VLOOKUP(P15,St_Lights_Generic_coating_array,2,FALSE)))</f>
        <v/>
      </c>
      <c r="R15" s="85" t="str">
        <f>IF('3.5 St Lights - Pole'!AJ15="","",'3.5 St Lights - Pole'!AJ15)</f>
        <v/>
      </c>
      <c r="S15" s="238"/>
      <c r="T15" s="89" t="str">
        <f t="shared" si="6"/>
        <v/>
      </c>
      <c r="U15" s="85"/>
      <c r="V15" s="85"/>
      <c r="W15" s="418" t="str">
        <f>IF('3.5 St Lights - Pole'!$AM15="","",'3.5 St Lights - Pole'!$AM15)</f>
        <v/>
      </c>
      <c r="X15" s="418"/>
      <c r="Y15" s="238"/>
      <c r="Z15" s="89" t="str">
        <f t="shared" si="7"/>
        <v/>
      </c>
      <c r="AA15" s="85"/>
      <c r="AB15" s="85"/>
      <c r="AC15" s="85"/>
      <c r="AD15" s="85" t="str">
        <f>'3.5 St Lights - Pole'!CE15</f>
        <v/>
      </c>
      <c r="AE15" s="85"/>
      <c r="AF15" s="85" t="str">
        <f t="shared" si="8"/>
        <v/>
      </c>
      <c r="AG15" s="271"/>
      <c r="AH15" s="85" t="str">
        <f>'3.5 St Lights - Pole'!CI15</f>
        <v/>
      </c>
      <c r="AI15" s="85" t="str">
        <f>'3.5 St Lights - Pole'!CJ15</f>
        <v/>
      </c>
      <c r="AJ15" s="85" t="str">
        <f>'3.5 St Lights - Pole'!CK15</f>
        <v/>
      </c>
      <c r="AK15" s="85"/>
      <c r="AL15" s="85"/>
      <c r="AM15" s="85" t="str">
        <f t="shared" si="9"/>
        <v/>
      </c>
      <c r="AN15" s="238"/>
      <c r="AO15" s="112"/>
      <c r="AP15" s="112"/>
      <c r="AQ15" s="133" t="str">
        <f ca="1">IF('3.5 St Lights - Pole'!CR15="","",'3.5 St Lights - Pole'!CR15)</f>
        <v/>
      </c>
      <c r="AR15" s="112" t="str">
        <f>IF('3.5 St Lights - Pole'!CS15="","",'3.5 St Lights - Pole'!CS15)</f>
        <v/>
      </c>
      <c r="AS15" s="112"/>
      <c r="AT15" s="112"/>
    </row>
    <row r="16" spans="1:46" x14ac:dyDescent="0.2">
      <c r="A16" s="237"/>
      <c r="B16" s="238"/>
      <c r="C16" s="238" t="str">
        <f>IF('3.5 St Lights - Pole'!$B16="","",'3.5 St Lights - Pole'!$B16)</f>
        <v/>
      </c>
      <c r="D16" s="89" t="str">
        <f>IF('3.5 St Lights - Pole'!$C16="","",'3.5 St Lights - Pole'!C16)</f>
        <v/>
      </c>
      <c r="E16" s="238" t="str">
        <f>IF('3.5 St Lights - Pole'!$D16="","",'3.5 St Lights - Pole'!$D16)</f>
        <v/>
      </c>
      <c r="F16" s="238" t="str">
        <f>IF('3.5 St Lights - Pole'!$F16="","",'3.5 St Lights - Pole'!$F16)</f>
        <v/>
      </c>
      <c r="G16" s="238" t="str">
        <f>IF('3.5 St Lights - Pole'!$G16="","",'3.5 St Lights - Pole'!$G16)</f>
        <v/>
      </c>
      <c r="H16" s="238" t="str">
        <f>IF('3.5 St Lights - Pole'!$I16="","",'3.5 St Lights - Pole'!$I16)</f>
        <v/>
      </c>
      <c r="I16" s="238"/>
      <c r="J16" s="89" t="str">
        <f t="shared" si="4"/>
        <v/>
      </c>
      <c r="K16" s="238"/>
      <c r="L16" s="417" t="str">
        <f>IF('3.5 St Lights - Pole'!AW16="","",'3.5 St Lights - Pole'!AW16)</f>
        <v/>
      </c>
      <c r="M16" s="238"/>
      <c r="N16" s="238" t="str">
        <f t="shared" si="5"/>
        <v/>
      </c>
      <c r="O16" s="238"/>
      <c r="P16" s="238"/>
      <c r="Q16" s="238" t="str">
        <f>IF(P16="",'3.5 St Lights - Pole'!AI16,(VLOOKUP(P16,St_Lights_Generic_coating_array,2,FALSE)))</f>
        <v/>
      </c>
      <c r="R16" s="85" t="str">
        <f>IF('3.5 St Lights - Pole'!AJ16="","",'3.5 St Lights - Pole'!AJ16)</f>
        <v/>
      </c>
      <c r="S16" s="238"/>
      <c r="T16" s="89" t="str">
        <f t="shared" si="6"/>
        <v/>
      </c>
      <c r="U16" s="85"/>
      <c r="V16" s="85"/>
      <c r="W16" s="418" t="str">
        <f>IF('3.5 St Lights - Pole'!$AM16="","",'3.5 St Lights - Pole'!$AM16)</f>
        <v/>
      </c>
      <c r="X16" s="418"/>
      <c r="Y16" s="238"/>
      <c r="Z16" s="89" t="str">
        <f t="shared" si="7"/>
        <v/>
      </c>
      <c r="AA16" s="85"/>
      <c r="AB16" s="85"/>
      <c r="AC16" s="85"/>
      <c r="AD16" s="85" t="str">
        <f>'3.5 St Lights - Pole'!CE16</f>
        <v/>
      </c>
      <c r="AE16" s="85"/>
      <c r="AF16" s="85" t="str">
        <f t="shared" si="8"/>
        <v/>
      </c>
      <c r="AG16" s="271"/>
      <c r="AH16" s="85" t="str">
        <f>'3.5 St Lights - Pole'!CI16</f>
        <v/>
      </c>
      <c r="AI16" s="85" t="str">
        <f>'3.5 St Lights - Pole'!CJ16</f>
        <v/>
      </c>
      <c r="AJ16" s="85" t="str">
        <f>'3.5 St Lights - Pole'!CK16</f>
        <v/>
      </c>
      <c r="AK16" s="85"/>
      <c r="AL16" s="85"/>
      <c r="AM16" s="85" t="str">
        <f t="shared" si="9"/>
        <v/>
      </c>
      <c r="AN16" s="238"/>
      <c r="AO16" s="112"/>
      <c r="AP16" s="112"/>
      <c r="AQ16" s="133" t="str">
        <f ca="1">IF('3.5 St Lights - Pole'!CR16="","",'3.5 St Lights - Pole'!CR16)</f>
        <v/>
      </c>
      <c r="AR16" s="112" t="str">
        <f>IF('3.5 St Lights - Pole'!CS16="","",'3.5 St Lights - Pole'!CS16)</f>
        <v/>
      </c>
      <c r="AS16" s="112"/>
      <c r="AT16" s="112"/>
    </row>
    <row r="17" spans="1:46" x14ac:dyDescent="0.2">
      <c r="A17" s="237"/>
      <c r="B17" s="238"/>
      <c r="C17" s="238" t="str">
        <f>IF('3.5 St Lights - Pole'!$B17="","",'3.5 St Lights - Pole'!$B17)</f>
        <v/>
      </c>
      <c r="D17" s="89" t="str">
        <f>IF('3.5 St Lights - Pole'!$C17="","",'3.5 St Lights - Pole'!C17)</f>
        <v/>
      </c>
      <c r="E17" s="238" t="str">
        <f>IF('3.5 St Lights - Pole'!$D17="","",'3.5 St Lights - Pole'!$D17)</f>
        <v/>
      </c>
      <c r="F17" s="238" t="str">
        <f>IF('3.5 St Lights - Pole'!$F17="","",'3.5 St Lights - Pole'!$F17)</f>
        <v/>
      </c>
      <c r="G17" s="238" t="str">
        <f>IF('3.5 St Lights - Pole'!$G17="","",'3.5 St Lights - Pole'!$G17)</f>
        <v/>
      </c>
      <c r="H17" s="238" t="str">
        <f>IF('3.5 St Lights - Pole'!$I17="","",'3.5 St Lights - Pole'!$I17)</f>
        <v/>
      </c>
      <c r="I17" s="238"/>
      <c r="J17" s="89" t="str">
        <f t="shared" si="4"/>
        <v/>
      </c>
      <c r="K17" s="238"/>
      <c r="L17" s="417" t="str">
        <f>IF('3.5 St Lights - Pole'!AW17="","",'3.5 St Lights - Pole'!AW17)</f>
        <v/>
      </c>
      <c r="M17" s="238"/>
      <c r="N17" s="238" t="str">
        <f t="shared" si="5"/>
        <v/>
      </c>
      <c r="O17" s="238"/>
      <c r="P17" s="238"/>
      <c r="Q17" s="238" t="str">
        <f>IF(P17="",'3.5 St Lights - Pole'!AI17,(VLOOKUP(P17,St_Lights_Generic_coating_array,2,FALSE)))</f>
        <v/>
      </c>
      <c r="R17" s="85" t="str">
        <f>IF('3.5 St Lights - Pole'!AJ17="","",'3.5 St Lights - Pole'!AJ17)</f>
        <v/>
      </c>
      <c r="S17" s="238"/>
      <c r="T17" s="89" t="str">
        <f t="shared" si="6"/>
        <v/>
      </c>
      <c r="U17" s="85"/>
      <c r="V17" s="85"/>
      <c r="W17" s="418" t="str">
        <f>IF('3.5 St Lights - Pole'!$AM17="","",'3.5 St Lights - Pole'!$AM17)</f>
        <v/>
      </c>
      <c r="X17" s="418"/>
      <c r="Y17" s="238"/>
      <c r="Z17" s="89" t="str">
        <f t="shared" si="7"/>
        <v/>
      </c>
      <c r="AA17" s="85"/>
      <c r="AB17" s="85"/>
      <c r="AC17" s="85"/>
      <c r="AD17" s="85" t="str">
        <f>'3.5 St Lights - Pole'!CE17</f>
        <v/>
      </c>
      <c r="AE17" s="85"/>
      <c r="AF17" s="85" t="str">
        <f t="shared" si="8"/>
        <v/>
      </c>
      <c r="AG17" s="271"/>
      <c r="AH17" s="85" t="str">
        <f>'3.5 St Lights - Pole'!CI17</f>
        <v/>
      </c>
      <c r="AI17" s="85" t="str">
        <f>'3.5 St Lights - Pole'!CJ17</f>
        <v/>
      </c>
      <c r="AJ17" s="85" t="str">
        <f>'3.5 St Lights - Pole'!CK17</f>
        <v/>
      </c>
      <c r="AK17" s="85"/>
      <c r="AL17" s="85"/>
      <c r="AM17" s="85" t="str">
        <f t="shared" si="9"/>
        <v/>
      </c>
      <c r="AN17" s="238"/>
      <c r="AO17" s="112"/>
      <c r="AP17" s="112"/>
      <c r="AQ17" s="133" t="str">
        <f ca="1">IF('3.5 St Lights - Pole'!CR17="","",'3.5 St Lights - Pole'!CR17)</f>
        <v/>
      </c>
      <c r="AR17" s="112" t="str">
        <f>IF('3.5 St Lights - Pole'!CS17="","",'3.5 St Lights - Pole'!CS17)</f>
        <v/>
      </c>
      <c r="AS17" s="112"/>
      <c r="AT17" s="112"/>
    </row>
    <row r="18" spans="1:46" x14ac:dyDescent="0.2">
      <c r="A18" s="237"/>
      <c r="B18" s="238"/>
      <c r="C18" s="238" t="str">
        <f>IF('3.5 St Lights - Pole'!$B18="","",'3.5 St Lights - Pole'!$B18)</f>
        <v/>
      </c>
      <c r="D18" s="89" t="str">
        <f>IF('3.5 St Lights - Pole'!$C18="","",'3.5 St Lights - Pole'!C18)</f>
        <v/>
      </c>
      <c r="E18" s="238" t="str">
        <f>IF('3.5 St Lights - Pole'!$D18="","",'3.5 St Lights - Pole'!$D18)</f>
        <v/>
      </c>
      <c r="F18" s="238" t="str">
        <f>IF('3.5 St Lights - Pole'!$F18="","",'3.5 St Lights - Pole'!$F18)</f>
        <v/>
      </c>
      <c r="G18" s="238" t="str">
        <f>IF('3.5 St Lights - Pole'!$G18="","",'3.5 St Lights - Pole'!$G18)</f>
        <v/>
      </c>
      <c r="H18" s="238" t="str">
        <f>IF('3.5 St Lights - Pole'!$I18="","",'3.5 St Lights - Pole'!$I18)</f>
        <v/>
      </c>
      <c r="I18" s="238"/>
      <c r="J18" s="89" t="str">
        <f t="shared" si="4"/>
        <v/>
      </c>
      <c r="K18" s="238"/>
      <c r="L18" s="417" t="str">
        <f>IF('3.5 St Lights - Pole'!AW18="","",'3.5 St Lights - Pole'!AW18)</f>
        <v/>
      </c>
      <c r="M18" s="238"/>
      <c r="N18" s="238" t="str">
        <f t="shared" si="5"/>
        <v/>
      </c>
      <c r="O18" s="238"/>
      <c r="P18" s="238"/>
      <c r="Q18" s="238" t="str">
        <f>IF(P18="",'3.5 St Lights - Pole'!AI18,(VLOOKUP(P18,St_Lights_Generic_coating_array,2,FALSE)))</f>
        <v/>
      </c>
      <c r="R18" s="85" t="str">
        <f>IF('3.5 St Lights - Pole'!AJ18="","",'3.5 St Lights - Pole'!AJ18)</f>
        <v/>
      </c>
      <c r="S18" s="238"/>
      <c r="T18" s="89" t="str">
        <f t="shared" si="6"/>
        <v/>
      </c>
      <c r="U18" s="85"/>
      <c r="V18" s="85"/>
      <c r="W18" s="418" t="str">
        <f>IF('3.5 St Lights - Pole'!$AM18="","",'3.5 St Lights - Pole'!$AM18)</f>
        <v/>
      </c>
      <c r="X18" s="418"/>
      <c r="Y18" s="238"/>
      <c r="Z18" s="89" t="str">
        <f t="shared" si="7"/>
        <v/>
      </c>
      <c r="AA18" s="85"/>
      <c r="AB18" s="85"/>
      <c r="AC18" s="85"/>
      <c r="AD18" s="85" t="str">
        <f>'3.5 St Lights - Pole'!CE18</f>
        <v/>
      </c>
      <c r="AE18" s="85"/>
      <c r="AF18" s="85" t="str">
        <f t="shared" si="8"/>
        <v/>
      </c>
      <c r="AG18" s="271"/>
      <c r="AH18" s="85" t="str">
        <f>'3.5 St Lights - Pole'!CI18</f>
        <v/>
      </c>
      <c r="AI18" s="85" t="str">
        <f>'3.5 St Lights - Pole'!CJ18</f>
        <v/>
      </c>
      <c r="AJ18" s="85" t="str">
        <f>'3.5 St Lights - Pole'!CK18</f>
        <v/>
      </c>
      <c r="AK18" s="85"/>
      <c r="AL18" s="85"/>
      <c r="AM18" s="85" t="str">
        <f t="shared" si="9"/>
        <v/>
      </c>
      <c r="AN18" s="238"/>
      <c r="AO18" s="112"/>
      <c r="AP18" s="112"/>
      <c r="AQ18" s="133" t="str">
        <f ca="1">IF('3.5 St Lights - Pole'!CR18="","",'3.5 St Lights - Pole'!CR18)</f>
        <v/>
      </c>
      <c r="AR18" s="112" t="str">
        <f>IF('3.5 St Lights - Pole'!CS18="","",'3.5 St Lights - Pole'!CS18)</f>
        <v/>
      </c>
      <c r="AS18" s="112"/>
      <c r="AT18" s="112"/>
    </row>
    <row r="19" spans="1:46" x14ac:dyDescent="0.2">
      <c r="A19" s="237"/>
      <c r="B19" s="238"/>
      <c r="C19" s="238" t="str">
        <f>IF('3.5 St Lights - Pole'!$B19="","",'3.5 St Lights - Pole'!$B19)</f>
        <v/>
      </c>
      <c r="D19" s="89" t="str">
        <f>IF('3.5 St Lights - Pole'!$C19="","",'3.5 St Lights - Pole'!C19)</f>
        <v/>
      </c>
      <c r="E19" s="238" t="str">
        <f>IF('3.5 St Lights - Pole'!$D19="","",'3.5 St Lights - Pole'!$D19)</f>
        <v/>
      </c>
      <c r="F19" s="238" t="str">
        <f>IF('3.5 St Lights - Pole'!$F19="","",'3.5 St Lights - Pole'!$F19)</f>
        <v/>
      </c>
      <c r="G19" s="238" t="str">
        <f>IF('3.5 St Lights - Pole'!$G19="","",'3.5 St Lights - Pole'!$G19)</f>
        <v/>
      </c>
      <c r="H19" s="238" t="str">
        <f>IF('3.5 St Lights - Pole'!$I19="","",'3.5 St Lights - Pole'!$I19)</f>
        <v/>
      </c>
      <c r="I19" s="238"/>
      <c r="J19" s="89" t="str">
        <f t="shared" si="4"/>
        <v/>
      </c>
      <c r="K19" s="238"/>
      <c r="L19" s="417" t="str">
        <f>IF('3.5 St Lights - Pole'!AW19="","",'3.5 St Lights - Pole'!AW19)</f>
        <v/>
      </c>
      <c r="M19" s="238"/>
      <c r="N19" s="238" t="str">
        <f t="shared" si="5"/>
        <v/>
      </c>
      <c r="O19" s="238"/>
      <c r="P19" s="238"/>
      <c r="Q19" s="238" t="str">
        <f>IF(P19="",'3.5 St Lights - Pole'!AI19,(VLOOKUP(P19,St_Lights_Generic_coating_array,2,FALSE)))</f>
        <v/>
      </c>
      <c r="R19" s="85" t="str">
        <f>IF('3.5 St Lights - Pole'!AJ19="","",'3.5 St Lights - Pole'!AJ19)</f>
        <v/>
      </c>
      <c r="S19" s="238"/>
      <c r="T19" s="89" t="str">
        <f t="shared" si="6"/>
        <v/>
      </c>
      <c r="U19" s="85"/>
      <c r="V19" s="85"/>
      <c r="W19" s="418" t="str">
        <f>IF('3.5 St Lights - Pole'!$AM19="","",'3.5 St Lights - Pole'!$AM19)</f>
        <v/>
      </c>
      <c r="X19" s="418"/>
      <c r="Y19" s="238"/>
      <c r="Z19" s="89" t="str">
        <f t="shared" si="7"/>
        <v/>
      </c>
      <c r="AA19" s="85"/>
      <c r="AB19" s="85"/>
      <c r="AC19" s="85"/>
      <c r="AD19" s="85" t="str">
        <f>'3.5 St Lights - Pole'!CE19</f>
        <v/>
      </c>
      <c r="AE19" s="85"/>
      <c r="AF19" s="85" t="str">
        <f t="shared" si="8"/>
        <v/>
      </c>
      <c r="AG19" s="271"/>
      <c r="AH19" s="85" t="str">
        <f>'3.5 St Lights - Pole'!CI19</f>
        <v/>
      </c>
      <c r="AI19" s="85" t="str">
        <f>'3.5 St Lights - Pole'!CJ19</f>
        <v/>
      </c>
      <c r="AJ19" s="85" t="str">
        <f>'3.5 St Lights - Pole'!CK19</f>
        <v/>
      </c>
      <c r="AK19" s="85"/>
      <c r="AL19" s="85"/>
      <c r="AM19" s="85" t="str">
        <f t="shared" si="9"/>
        <v/>
      </c>
      <c r="AN19" s="238"/>
      <c r="AO19" s="112"/>
      <c r="AP19" s="112"/>
      <c r="AQ19" s="133" t="str">
        <f ca="1">IF('3.5 St Lights - Pole'!CR19="","",'3.5 St Lights - Pole'!CR19)</f>
        <v/>
      </c>
      <c r="AR19" s="112" t="str">
        <f>IF('3.5 St Lights - Pole'!CS19="","",'3.5 St Lights - Pole'!CS19)</f>
        <v/>
      </c>
      <c r="AS19" s="112"/>
      <c r="AT19" s="112"/>
    </row>
    <row r="20" spans="1:46" x14ac:dyDescent="0.2">
      <c r="A20" s="237"/>
      <c r="B20" s="238"/>
      <c r="C20" s="238" t="str">
        <f>IF('3.5 St Lights - Pole'!$B20="","",'3.5 St Lights - Pole'!$B20)</f>
        <v/>
      </c>
      <c r="D20" s="89" t="str">
        <f>IF('3.5 St Lights - Pole'!$C20="","",'3.5 St Lights - Pole'!C20)</f>
        <v/>
      </c>
      <c r="E20" s="238" t="str">
        <f>IF('3.5 St Lights - Pole'!$D20="","",'3.5 St Lights - Pole'!$D20)</f>
        <v/>
      </c>
      <c r="F20" s="238" t="str">
        <f>IF('3.5 St Lights - Pole'!$F20="","",'3.5 St Lights - Pole'!$F20)</f>
        <v/>
      </c>
      <c r="G20" s="238" t="str">
        <f>IF('3.5 St Lights - Pole'!$G20="","",'3.5 St Lights - Pole'!$G20)</f>
        <v/>
      </c>
      <c r="H20" s="238" t="str">
        <f>IF('3.5 St Lights - Pole'!$I20="","",'3.5 St Lights - Pole'!$I20)</f>
        <v/>
      </c>
      <c r="I20" s="238"/>
      <c r="J20" s="89" t="str">
        <f t="shared" si="4"/>
        <v/>
      </c>
      <c r="K20" s="238"/>
      <c r="L20" s="417" t="str">
        <f>IF('3.5 St Lights - Pole'!AW20="","",'3.5 St Lights - Pole'!AW20)</f>
        <v/>
      </c>
      <c r="M20" s="238"/>
      <c r="N20" s="238" t="str">
        <f t="shared" si="5"/>
        <v/>
      </c>
      <c r="O20" s="238"/>
      <c r="P20" s="238"/>
      <c r="Q20" s="238" t="str">
        <f>IF(P20="",'3.5 St Lights - Pole'!AI20,(VLOOKUP(P20,St_Lights_Generic_coating_array,2,FALSE)))</f>
        <v/>
      </c>
      <c r="R20" s="85" t="str">
        <f>IF('3.5 St Lights - Pole'!AJ20="","",'3.5 St Lights - Pole'!AJ20)</f>
        <v/>
      </c>
      <c r="S20" s="238"/>
      <c r="T20" s="89" t="str">
        <f t="shared" si="6"/>
        <v/>
      </c>
      <c r="U20" s="85"/>
      <c r="V20" s="85"/>
      <c r="W20" s="418" t="str">
        <f>IF('3.5 St Lights - Pole'!$AM20="","",'3.5 St Lights - Pole'!$AM20)</f>
        <v/>
      </c>
      <c r="X20" s="418"/>
      <c r="Y20" s="238"/>
      <c r="Z20" s="89" t="str">
        <f t="shared" si="7"/>
        <v/>
      </c>
      <c r="AA20" s="85"/>
      <c r="AB20" s="85"/>
      <c r="AC20" s="85"/>
      <c r="AD20" s="85" t="str">
        <f>'3.5 St Lights - Pole'!CE20</f>
        <v/>
      </c>
      <c r="AE20" s="85"/>
      <c r="AF20" s="85" t="str">
        <f t="shared" si="8"/>
        <v/>
      </c>
      <c r="AG20" s="271"/>
      <c r="AH20" s="85" t="str">
        <f>'3.5 St Lights - Pole'!CI20</f>
        <v/>
      </c>
      <c r="AI20" s="85" t="str">
        <f>'3.5 St Lights - Pole'!CJ20</f>
        <v/>
      </c>
      <c r="AJ20" s="85" t="str">
        <f>'3.5 St Lights - Pole'!CK20</f>
        <v/>
      </c>
      <c r="AK20" s="85"/>
      <c r="AL20" s="85"/>
      <c r="AM20" s="85" t="str">
        <f t="shared" si="9"/>
        <v/>
      </c>
      <c r="AN20" s="238"/>
      <c r="AO20" s="112"/>
      <c r="AP20" s="112"/>
      <c r="AQ20" s="133" t="str">
        <f ca="1">IF('3.5 St Lights - Pole'!CR20="","",'3.5 St Lights - Pole'!CR20)</f>
        <v/>
      </c>
      <c r="AR20" s="112" t="str">
        <f>IF('3.5 St Lights - Pole'!CS20="","",'3.5 St Lights - Pole'!CS20)</f>
        <v/>
      </c>
      <c r="AS20" s="112"/>
      <c r="AT20" s="112"/>
    </row>
    <row r="21" spans="1:46" x14ac:dyDescent="0.2">
      <c r="A21" s="237"/>
      <c r="B21" s="238"/>
      <c r="C21" s="238" t="str">
        <f>IF('3.5 St Lights - Pole'!$B21="","",'3.5 St Lights - Pole'!$B21)</f>
        <v/>
      </c>
      <c r="D21" s="89" t="str">
        <f>IF('3.5 St Lights - Pole'!$C21="","",'3.5 St Lights - Pole'!C21)</f>
        <v/>
      </c>
      <c r="E21" s="238" t="str">
        <f>IF('3.5 St Lights - Pole'!$D21="","",'3.5 St Lights - Pole'!$D21)</f>
        <v/>
      </c>
      <c r="F21" s="238" t="str">
        <f>IF('3.5 St Lights - Pole'!$F21="","",'3.5 St Lights - Pole'!$F21)</f>
        <v/>
      </c>
      <c r="G21" s="238" t="str">
        <f>IF('3.5 St Lights - Pole'!$G21="","",'3.5 St Lights - Pole'!$G21)</f>
        <v/>
      </c>
      <c r="H21" s="238" t="str">
        <f>IF('3.5 St Lights - Pole'!$I21="","",'3.5 St Lights - Pole'!$I21)</f>
        <v/>
      </c>
      <c r="I21" s="238"/>
      <c r="J21" s="89" t="str">
        <f t="shared" si="4"/>
        <v/>
      </c>
      <c r="K21" s="238"/>
      <c r="L21" s="417" t="str">
        <f>IF('3.5 St Lights - Pole'!AW21="","",'3.5 St Lights - Pole'!AW21)</f>
        <v/>
      </c>
      <c r="M21" s="238"/>
      <c r="N21" s="238" t="str">
        <f t="shared" si="5"/>
        <v/>
      </c>
      <c r="O21" s="238"/>
      <c r="P21" s="238"/>
      <c r="Q21" s="238" t="str">
        <f>IF(P21="",'3.5 St Lights - Pole'!AI21,(VLOOKUP(P21,St_Lights_Generic_coating_array,2,FALSE)))</f>
        <v/>
      </c>
      <c r="R21" s="85" t="str">
        <f>IF('3.5 St Lights - Pole'!AJ21="","",'3.5 St Lights - Pole'!AJ21)</f>
        <v/>
      </c>
      <c r="S21" s="238"/>
      <c r="T21" s="89" t="str">
        <f t="shared" si="6"/>
        <v/>
      </c>
      <c r="U21" s="85"/>
      <c r="V21" s="85"/>
      <c r="W21" s="418" t="str">
        <f>IF('3.5 St Lights - Pole'!$AM21="","",'3.5 St Lights - Pole'!$AM21)</f>
        <v/>
      </c>
      <c r="X21" s="418"/>
      <c r="Y21" s="238"/>
      <c r="Z21" s="89" t="str">
        <f t="shared" si="7"/>
        <v/>
      </c>
      <c r="AA21" s="85"/>
      <c r="AB21" s="85"/>
      <c r="AC21" s="85"/>
      <c r="AD21" s="85" t="str">
        <f>'3.5 St Lights - Pole'!CE21</f>
        <v/>
      </c>
      <c r="AE21" s="85"/>
      <c r="AF21" s="85" t="str">
        <f t="shared" si="8"/>
        <v/>
      </c>
      <c r="AG21" s="271"/>
      <c r="AH21" s="85" t="str">
        <f>'3.5 St Lights - Pole'!CI21</f>
        <v/>
      </c>
      <c r="AI21" s="85" t="str">
        <f>'3.5 St Lights - Pole'!CJ21</f>
        <v/>
      </c>
      <c r="AJ21" s="85" t="str">
        <f>'3.5 St Lights - Pole'!CK21</f>
        <v/>
      </c>
      <c r="AK21" s="85"/>
      <c r="AL21" s="85"/>
      <c r="AM21" s="85" t="str">
        <f t="shared" si="9"/>
        <v/>
      </c>
      <c r="AN21" s="238"/>
      <c r="AO21" s="112"/>
      <c r="AP21" s="112"/>
      <c r="AQ21" s="133" t="str">
        <f ca="1">IF('3.5 St Lights - Pole'!CR21="","",'3.5 St Lights - Pole'!CR21)</f>
        <v/>
      </c>
      <c r="AR21" s="112" t="str">
        <f>IF('3.5 St Lights - Pole'!CS21="","",'3.5 St Lights - Pole'!CS21)</f>
        <v/>
      </c>
      <c r="AS21" s="112"/>
      <c r="AT21" s="112"/>
    </row>
    <row r="22" spans="1:46" x14ac:dyDescent="0.2">
      <c r="A22" s="237"/>
      <c r="B22" s="238"/>
      <c r="C22" s="238" t="str">
        <f>IF('3.5 St Lights - Pole'!$B22="","",'3.5 St Lights - Pole'!$B22)</f>
        <v/>
      </c>
      <c r="D22" s="89" t="str">
        <f>IF('3.5 St Lights - Pole'!$C22="","",'3.5 St Lights - Pole'!C22)</f>
        <v/>
      </c>
      <c r="E22" s="238" t="str">
        <f>IF('3.5 St Lights - Pole'!$D22="","",'3.5 St Lights - Pole'!$D22)</f>
        <v/>
      </c>
      <c r="F22" s="238" t="str">
        <f>IF('3.5 St Lights - Pole'!$F22="","",'3.5 St Lights - Pole'!$F22)</f>
        <v/>
      </c>
      <c r="G22" s="238" t="str">
        <f>IF('3.5 St Lights - Pole'!$G22="","",'3.5 St Lights - Pole'!$G22)</f>
        <v/>
      </c>
      <c r="H22" s="238" t="str">
        <f>IF('3.5 St Lights - Pole'!$I22="","",'3.5 St Lights - Pole'!$I22)</f>
        <v/>
      </c>
      <c r="I22" s="238"/>
      <c r="J22" s="89" t="str">
        <f t="shared" si="4"/>
        <v/>
      </c>
      <c r="K22" s="238"/>
      <c r="L22" s="417" t="str">
        <f>IF('3.5 St Lights - Pole'!AW22="","",'3.5 St Lights - Pole'!AW22)</f>
        <v/>
      </c>
      <c r="M22" s="238"/>
      <c r="N22" s="238" t="str">
        <f t="shared" si="5"/>
        <v/>
      </c>
      <c r="O22" s="238"/>
      <c r="P22" s="238"/>
      <c r="Q22" s="238" t="str">
        <f>IF(P22="",'3.5 St Lights - Pole'!AI22,(VLOOKUP(P22,St_Lights_Generic_coating_array,2,FALSE)))</f>
        <v/>
      </c>
      <c r="R22" s="85" t="str">
        <f>IF('3.5 St Lights - Pole'!AJ22="","",'3.5 St Lights - Pole'!AJ22)</f>
        <v/>
      </c>
      <c r="S22" s="238"/>
      <c r="T22" s="89" t="str">
        <f t="shared" si="6"/>
        <v/>
      </c>
      <c r="U22" s="85"/>
      <c r="V22" s="85"/>
      <c r="W22" s="418" t="str">
        <f>IF('3.5 St Lights - Pole'!$AM22="","",'3.5 St Lights - Pole'!$AM22)</f>
        <v/>
      </c>
      <c r="X22" s="418"/>
      <c r="Y22" s="238"/>
      <c r="Z22" s="89" t="str">
        <f t="shared" si="7"/>
        <v/>
      </c>
      <c r="AA22" s="85"/>
      <c r="AB22" s="85"/>
      <c r="AC22" s="85"/>
      <c r="AD22" s="85" t="str">
        <f>'3.5 St Lights - Pole'!CE22</f>
        <v/>
      </c>
      <c r="AE22" s="85"/>
      <c r="AF22" s="85" t="str">
        <f t="shared" si="8"/>
        <v/>
      </c>
      <c r="AG22" s="271"/>
      <c r="AH22" s="85" t="str">
        <f>'3.5 St Lights - Pole'!CI22</f>
        <v/>
      </c>
      <c r="AI22" s="85" t="str">
        <f>'3.5 St Lights - Pole'!CJ22</f>
        <v/>
      </c>
      <c r="AJ22" s="85" t="str">
        <f>'3.5 St Lights - Pole'!CK22</f>
        <v/>
      </c>
      <c r="AK22" s="85"/>
      <c r="AL22" s="85"/>
      <c r="AM22" s="85" t="str">
        <f t="shared" si="9"/>
        <v/>
      </c>
      <c r="AN22" s="238"/>
      <c r="AO22" s="112"/>
      <c r="AP22" s="112"/>
      <c r="AQ22" s="133" t="str">
        <f ca="1">IF('3.5 St Lights - Pole'!CR22="","",'3.5 St Lights - Pole'!CR22)</f>
        <v/>
      </c>
      <c r="AR22" s="112" t="str">
        <f>IF('3.5 St Lights - Pole'!CS22="","",'3.5 St Lights - Pole'!CS22)</f>
        <v/>
      </c>
      <c r="AS22" s="112"/>
      <c r="AT22" s="112"/>
    </row>
    <row r="23" spans="1:46" x14ac:dyDescent="0.2">
      <c r="A23" s="237"/>
      <c r="B23" s="238"/>
      <c r="C23" s="238" t="str">
        <f>IF('3.5 St Lights - Pole'!$B23="","",'3.5 St Lights - Pole'!$B23)</f>
        <v/>
      </c>
      <c r="D23" s="89" t="str">
        <f>IF('3.5 St Lights - Pole'!$C23="","",'3.5 St Lights - Pole'!C23)</f>
        <v/>
      </c>
      <c r="E23" s="238" t="str">
        <f>IF('3.5 St Lights - Pole'!$D23="","",'3.5 St Lights - Pole'!$D23)</f>
        <v/>
      </c>
      <c r="F23" s="238" t="str">
        <f>IF('3.5 St Lights - Pole'!$F23="","",'3.5 St Lights - Pole'!$F23)</f>
        <v/>
      </c>
      <c r="G23" s="238" t="str">
        <f>IF('3.5 St Lights - Pole'!$G23="","",'3.5 St Lights - Pole'!$G23)</f>
        <v/>
      </c>
      <c r="H23" s="238" t="str">
        <f>IF('3.5 St Lights - Pole'!$I23="","",'3.5 St Lights - Pole'!$I23)</f>
        <v/>
      </c>
      <c r="I23" s="238"/>
      <c r="J23" s="89" t="str">
        <f t="shared" si="4"/>
        <v/>
      </c>
      <c r="K23" s="238"/>
      <c r="L23" s="417" t="str">
        <f>IF('3.5 St Lights - Pole'!AW23="","",'3.5 St Lights - Pole'!AW23)</f>
        <v/>
      </c>
      <c r="M23" s="238"/>
      <c r="N23" s="238" t="str">
        <f t="shared" si="5"/>
        <v/>
      </c>
      <c r="O23" s="238"/>
      <c r="P23" s="238"/>
      <c r="Q23" s="238" t="str">
        <f>IF(P23="",'3.5 St Lights - Pole'!AI23,(VLOOKUP(P23,St_Lights_Generic_coating_array,2,FALSE)))</f>
        <v/>
      </c>
      <c r="R23" s="85" t="str">
        <f>IF('3.5 St Lights - Pole'!AJ23="","",'3.5 St Lights - Pole'!AJ23)</f>
        <v/>
      </c>
      <c r="S23" s="238"/>
      <c r="T23" s="89" t="str">
        <f t="shared" si="6"/>
        <v/>
      </c>
      <c r="U23" s="85"/>
      <c r="V23" s="85"/>
      <c r="W23" s="418" t="str">
        <f>IF('3.5 St Lights - Pole'!$AM23="","",'3.5 St Lights - Pole'!$AM23)</f>
        <v/>
      </c>
      <c r="X23" s="418"/>
      <c r="Y23" s="238"/>
      <c r="Z23" s="89" t="str">
        <f t="shared" si="7"/>
        <v/>
      </c>
      <c r="AA23" s="85"/>
      <c r="AB23" s="85"/>
      <c r="AC23" s="85"/>
      <c r="AD23" s="85" t="str">
        <f>'3.5 St Lights - Pole'!CE23</f>
        <v/>
      </c>
      <c r="AE23" s="85"/>
      <c r="AF23" s="85" t="str">
        <f t="shared" si="8"/>
        <v/>
      </c>
      <c r="AG23" s="271"/>
      <c r="AH23" s="85" t="str">
        <f>'3.5 St Lights - Pole'!CI23</f>
        <v/>
      </c>
      <c r="AI23" s="85" t="str">
        <f>'3.5 St Lights - Pole'!CJ23</f>
        <v/>
      </c>
      <c r="AJ23" s="85" t="str">
        <f>'3.5 St Lights - Pole'!CK23</f>
        <v/>
      </c>
      <c r="AK23" s="85"/>
      <c r="AL23" s="85"/>
      <c r="AM23" s="85" t="str">
        <f t="shared" si="9"/>
        <v/>
      </c>
      <c r="AN23" s="238"/>
      <c r="AO23" s="112"/>
      <c r="AP23" s="112"/>
      <c r="AQ23" s="133" t="str">
        <f ca="1">IF('3.5 St Lights - Pole'!CR23="","",'3.5 St Lights - Pole'!CR23)</f>
        <v/>
      </c>
      <c r="AR23" s="112" t="str">
        <f>IF('3.5 St Lights - Pole'!CS23="","",'3.5 St Lights - Pole'!CS23)</f>
        <v/>
      </c>
      <c r="AS23" s="112"/>
      <c r="AT23" s="112"/>
    </row>
    <row r="24" spans="1:46" x14ac:dyDescent="0.2">
      <c r="A24" s="237"/>
      <c r="B24" s="238"/>
      <c r="C24" s="238" t="str">
        <f>IF('3.5 St Lights - Pole'!$B24="","",'3.5 St Lights - Pole'!$B24)</f>
        <v/>
      </c>
      <c r="D24" s="89" t="str">
        <f>IF('3.5 St Lights - Pole'!$C24="","",'3.5 St Lights - Pole'!C24)</f>
        <v/>
      </c>
      <c r="E24" s="238" t="str">
        <f>IF('3.5 St Lights - Pole'!$D24="","",'3.5 St Lights - Pole'!$D24)</f>
        <v/>
      </c>
      <c r="F24" s="238" t="str">
        <f>IF('3.5 St Lights - Pole'!$F24="","",'3.5 St Lights - Pole'!$F24)</f>
        <v/>
      </c>
      <c r="G24" s="238" t="str">
        <f>IF('3.5 St Lights - Pole'!$G24="","",'3.5 St Lights - Pole'!$G24)</f>
        <v/>
      </c>
      <c r="H24" s="238" t="str">
        <f>IF('3.5 St Lights - Pole'!$I24="","",'3.5 St Lights - Pole'!$I24)</f>
        <v/>
      </c>
      <c r="I24" s="238"/>
      <c r="J24" s="89" t="str">
        <f t="shared" si="4"/>
        <v/>
      </c>
      <c r="K24" s="238"/>
      <c r="L24" s="417" t="str">
        <f>IF('3.5 St Lights - Pole'!AW24="","",'3.5 St Lights - Pole'!AW24)</f>
        <v/>
      </c>
      <c r="M24" s="238"/>
      <c r="N24" s="238" t="str">
        <f t="shared" si="5"/>
        <v/>
      </c>
      <c r="O24" s="238"/>
      <c r="P24" s="238"/>
      <c r="Q24" s="238" t="str">
        <f>IF(P24="",'3.5 St Lights - Pole'!AI24,(VLOOKUP(P24,St_Lights_Generic_coating_array,2,FALSE)))</f>
        <v/>
      </c>
      <c r="R24" s="85" t="str">
        <f>IF('3.5 St Lights - Pole'!AJ24="","",'3.5 St Lights - Pole'!AJ24)</f>
        <v/>
      </c>
      <c r="S24" s="238"/>
      <c r="T24" s="89" t="str">
        <f t="shared" si="6"/>
        <v/>
      </c>
      <c r="U24" s="85"/>
      <c r="V24" s="85"/>
      <c r="W24" s="418" t="str">
        <f>IF('3.5 St Lights - Pole'!$AM24="","",'3.5 St Lights - Pole'!$AM24)</f>
        <v/>
      </c>
      <c r="X24" s="418"/>
      <c r="Y24" s="238"/>
      <c r="Z24" s="89" t="str">
        <f t="shared" si="7"/>
        <v/>
      </c>
      <c r="AA24" s="85"/>
      <c r="AB24" s="85"/>
      <c r="AC24" s="85"/>
      <c r="AD24" s="85" t="str">
        <f>'3.5 St Lights - Pole'!CE24</f>
        <v/>
      </c>
      <c r="AE24" s="85"/>
      <c r="AF24" s="85" t="str">
        <f t="shared" si="8"/>
        <v/>
      </c>
      <c r="AG24" s="271"/>
      <c r="AH24" s="85" t="str">
        <f>'3.5 St Lights - Pole'!CI24</f>
        <v/>
      </c>
      <c r="AI24" s="85" t="str">
        <f>'3.5 St Lights - Pole'!CJ24</f>
        <v/>
      </c>
      <c r="AJ24" s="85" t="str">
        <f>'3.5 St Lights - Pole'!CK24</f>
        <v/>
      </c>
      <c r="AK24" s="85"/>
      <c r="AL24" s="85"/>
      <c r="AM24" s="85" t="str">
        <f t="shared" si="9"/>
        <v/>
      </c>
      <c r="AN24" s="238"/>
      <c r="AO24" s="112"/>
      <c r="AP24" s="112"/>
      <c r="AQ24" s="133" t="str">
        <f ca="1">IF('3.5 St Lights - Pole'!CR24="","",'3.5 St Lights - Pole'!CR24)</f>
        <v/>
      </c>
      <c r="AR24" s="112" t="str">
        <f>IF('3.5 St Lights - Pole'!CS24="","",'3.5 St Lights - Pole'!CS24)</f>
        <v/>
      </c>
      <c r="AS24" s="112"/>
      <c r="AT24" s="112"/>
    </row>
    <row r="25" spans="1:46" x14ac:dyDescent="0.2">
      <c r="A25" s="237"/>
      <c r="B25" s="238"/>
      <c r="C25" s="238" t="str">
        <f>IF('3.5 St Lights - Pole'!$B25="","",'3.5 St Lights - Pole'!$B25)</f>
        <v/>
      </c>
      <c r="D25" s="89" t="str">
        <f>IF('3.5 St Lights - Pole'!$C25="","",'3.5 St Lights - Pole'!C25)</f>
        <v/>
      </c>
      <c r="E25" s="238" t="str">
        <f>IF('3.5 St Lights - Pole'!$D25="","",'3.5 St Lights - Pole'!$D25)</f>
        <v/>
      </c>
      <c r="F25" s="238" t="str">
        <f>IF('3.5 St Lights - Pole'!$F25="","",'3.5 St Lights - Pole'!$F25)</f>
        <v/>
      </c>
      <c r="G25" s="238" t="str">
        <f>IF('3.5 St Lights - Pole'!$G25="","",'3.5 St Lights - Pole'!$G25)</f>
        <v/>
      </c>
      <c r="H25" s="238" t="str">
        <f>IF('3.5 St Lights - Pole'!$I25="","",'3.5 St Lights - Pole'!$I25)</f>
        <v/>
      </c>
      <c r="I25" s="238"/>
      <c r="J25" s="89" t="str">
        <f t="shared" si="4"/>
        <v/>
      </c>
      <c r="K25" s="238"/>
      <c r="L25" s="417" t="str">
        <f>IF('3.5 St Lights - Pole'!AW25="","",'3.5 St Lights - Pole'!AW25)</f>
        <v/>
      </c>
      <c r="M25" s="238"/>
      <c r="N25" s="238" t="str">
        <f t="shared" si="5"/>
        <v/>
      </c>
      <c r="O25" s="238"/>
      <c r="P25" s="238"/>
      <c r="Q25" s="238" t="str">
        <f>IF(P25="",'3.5 St Lights - Pole'!AI25,(VLOOKUP(P25,St_Lights_Generic_coating_array,2,FALSE)))</f>
        <v/>
      </c>
      <c r="R25" s="85" t="str">
        <f>IF('3.5 St Lights - Pole'!AJ25="","",'3.5 St Lights - Pole'!AJ25)</f>
        <v/>
      </c>
      <c r="S25" s="238"/>
      <c r="T25" s="89" t="str">
        <f t="shared" si="6"/>
        <v/>
      </c>
      <c r="U25" s="85"/>
      <c r="V25" s="85"/>
      <c r="W25" s="418" t="str">
        <f>IF('3.5 St Lights - Pole'!$AM25="","",'3.5 St Lights - Pole'!$AM25)</f>
        <v/>
      </c>
      <c r="X25" s="418"/>
      <c r="Y25" s="238"/>
      <c r="Z25" s="89" t="str">
        <f t="shared" si="7"/>
        <v/>
      </c>
      <c r="AA25" s="85"/>
      <c r="AB25" s="85"/>
      <c r="AC25" s="85"/>
      <c r="AD25" s="85" t="str">
        <f>'3.5 St Lights - Pole'!CE25</f>
        <v/>
      </c>
      <c r="AE25" s="85"/>
      <c r="AF25" s="85" t="str">
        <f t="shared" si="8"/>
        <v/>
      </c>
      <c r="AG25" s="271"/>
      <c r="AH25" s="85" t="str">
        <f>'3.5 St Lights - Pole'!CI25</f>
        <v/>
      </c>
      <c r="AI25" s="85" t="str">
        <f>'3.5 St Lights - Pole'!CJ25</f>
        <v/>
      </c>
      <c r="AJ25" s="85" t="str">
        <f>'3.5 St Lights - Pole'!CK25</f>
        <v/>
      </c>
      <c r="AK25" s="85"/>
      <c r="AL25" s="85"/>
      <c r="AM25" s="85" t="str">
        <f t="shared" si="9"/>
        <v/>
      </c>
      <c r="AN25" s="238"/>
      <c r="AO25" s="112"/>
      <c r="AP25" s="112"/>
      <c r="AQ25" s="133" t="str">
        <f ca="1">IF('3.5 St Lights - Pole'!CR25="","",'3.5 St Lights - Pole'!CR25)</f>
        <v/>
      </c>
      <c r="AR25" s="112" t="str">
        <f>IF('3.5 St Lights - Pole'!CS25="","",'3.5 St Lights - Pole'!CS25)</f>
        <v/>
      </c>
      <c r="AS25" s="112"/>
      <c r="AT25" s="112"/>
    </row>
    <row r="26" spans="1:46" x14ac:dyDescent="0.2">
      <c r="A26" s="237"/>
      <c r="B26" s="238"/>
      <c r="C26" s="238" t="str">
        <f>IF('3.5 St Lights - Pole'!$B26="","",'3.5 St Lights - Pole'!$B26)</f>
        <v/>
      </c>
      <c r="D26" s="89" t="str">
        <f>IF('3.5 St Lights - Pole'!$C26="","",'3.5 St Lights - Pole'!C26)</f>
        <v/>
      </c>
      <c r="E26" s="238" t="str">
        <f>IF('3.5 St Lights - Pole'!$D26="","",'3.5 St Lights - Pole'!$D26)</f>
        <v/>
      </c>
      <c r="F26" s="238" t="str">
        <f>IF('3.5 St Lights - Pole'!$F26="","",'3.5 St Lights - Pole'!$F26)</f>
        <v/>
      </c>
      <c r="G26" s="238" t="str">
        <f>IF('3.5 St Lights - Pole'!$G26="","",'3.5 St Lights - Pole'!$G26)</f>
        <v/>
      </c>
      <c r="H26" s="238" t="str">
        <f>IF('3.5 St Lights - Pole'!$I26="","",'3.5 St Lights - Pole'!$I26)</f>
        <v/>
      </c>
      <c r="I26" s="238"/>
      <c r="J26" s="89" t="str">
        <f t="shared" si="4"/>
        <v/>
      </c>
      <c r="K26" s="238"/>
      <c r="L26" s="417" t="str">
        <f>IF('3.5 St Lights - Pole'!AW26="","",'3.5 St Lights - Pole'!AW26)</f>
        <v/>
      </c>
      <c r="M26" s="238"/>
      <c r="N26" s="238" t="str">
        <f t="shared" si="5"/>
        <v/>
      </c>
      <c r="O26" s="238"/>
      <c r="P26" s="238"/>
      <c r="Q26" s="238" t="str">
        <f>IF(P26="",'3.5 St Lights - Pole'!AI26,(VLOOKUP(P26,St_Lights_Generic_coating_array,2,FALSE)))</f>
        <v/>
      </c>
      <c r="R26" s="85" t="str">
        <f>IF('3.5 St Lights - Pole'!AJ26="","",'3.5 St Lights - Pole'!AJ26)</f>
        <v/>
      </c>
      <c r="S26" s="238"/>
      <c r="T26" s="89" t="str">
        <f t="shared" si="6"/>
        <v/>
      </c>
      <c r="U26" s="85"/>
      <c r="V26" s="85"/>
      <c r="W26" s="418" t="str">
        <f>IF('3.5 St Lights - Pole'!$AM26="","",'3.5 St Lights - Pole'!$AM26)</f>
        <v/>
      </c>
      <c r="X26" s="418"/>
      <c r="Y26" s="238"/>
      <c r="Z26" s="89" t="str">
        <f t="shared" si="7"/>
        <v/>
      </c>
      <c r="AA26" s="85"/>
      <c r="AB26" s="85"/>
      <c r="AC26" s="85"/>
      <c r="AD26" s="85" t="str">
        <f>'3.5 St Lights - Pole'!CE26</f>
        <v/>
      </c>
      <c r="AE26" s="85"/>
      <c r="AF26" s="85" t="str">
        <f t="shared" si="8"/>
        <v/>
      </c>
      <c r="AG26" s="271"/>
      <c r="AH26" s="85" t="str">
        <f>'3.5 St Lights - Pole'!CI26</f>
        <v/>
      </c>
      <c r="AI26" s="85" t="str">
        <f>'3.5 St Lights - Pole'!CJ26</f>
        <v/>
      </c>
      <c r="AJ26" s="85" t="str">
        <f>'3.5 St Lights - Pole'!CK26</f>
        <v/>
      </c>
      <c r="AK26" s="85"/>
      <c r="AL26" s="85"/>
      <c r="AM26" s="85" t="str">
        <f t="shared" si="9"/>
        <v/>
      </c>
      <c r="AN26" s="238"/>
      <c r="AO26" s="112"/>
      <c r="AP26" s="112"/>
      <c r="AQ26" s="133" t="str">
        <f ca="1">IF('3.5 St Lights - Pole'!CR26="","",'3.5 St Lights - Pole'!CR26)</f>
        <v/>
      </c>
      <c r="AR26" s="112" t="str">
        <f>IF('3.5 St Lights - Pole'!CS26="","",'3.5 St Lights - Pole'!CS26)</f>
        <v/>
      </c>
      <c r="AS26" s="112"/>
      <c r="AT26" s="112"/>
    </row>
    <row r="27" spans="1:46" x14ac:dyDescent="0.2">
      <c r="A27" s="237"/>
      <c r="B27" s="238"/>
      <c r="C27" s="238" t="str">
        <f>IF('3.5 St Lights - Pole'!$B27="","",'3.5 St Lights - Pole'!$B27)</f>
        <v/>
      </c>
      <c r="D27" s="89" t="str">
        <f>IF('3.5 St Lights - Pole'!$C27="","",'3.5 St Lights - Pole'!C27)</f>
        <v/>
      </c>
      <c r="E27" s="238" t="str">
        <f>IF('3.5 St Lights - Pole'!$D27="","",'3.5 St Lights - Pole'!$D27)</f>
        <v/>
      </c>
      <c r="F27" s="238" t="str">
        <f>IF('3.5 St Lights - Pole'!$F27="","",'3.5 St Lights - Pole'!$F27)</f>
        <v/>
      </c>
      <c r="G27" s="238" t="str">
        <f>IF('3.5 St Lights - Pole'!$G27="","",'3.5 St Lights - Pole'!$G27)</f>
        <v/>
      </c>
      <c r="H27" s="238" t="str">
        <f>IF('3.5 St Lights - Pole'!$I27="","",'3.5 St Lights - Pole'!$I27)</f>
        <v/>
      </c>
      <c r="I27" s="238"/>
      <c r="J27" s="89" t="str">
        <f t="shared" si="4"/>
        <v/>
      </c>
      <c r="K27" s="238"/>
      <c r="L27" s="417" t="str">
        <f>IF('3.5 St Lights - Pole'!AW27="","",'3.5 St Lights - Pole'!AW27)</f>
        <v/>
      </c>
      <c r="M27" s="238"/>
      <c r="N27" s="238" t="str">
        <f t="shared" si="5"/>
        <v/>
      </c>
      <c r="O27" s="238"/>
      <c r="P27" s="238"/>
      <c r="Q27" s="238" t="str">
        <f>IF(P27="",'3.5 St Lights - Pole'!AI27,(VLOOKUP(P27,St_Lights_Generic_coating_array,2,FALSE)))</f>
        <v/>
      </c>
      <c r="R27" s="85" t="str">
        <f>IF('3.5 St Lights - Pole'!AJ27="","",'3.5 St Lights - Pole'!AJ27)</f>
        <v/>
      </c>
      <c r="S27" s="238"/>
      <c r="T27" s="89" t="str">
        <f t="shared" si="6"/>
        <v/>
      </c>
      <c r="U27" s="85"/>
      <c r="V27" s="85"/>
      <c r="W27" s="418" t="str">
        <f>IF('3.5 St Lights - Pole'!$AM27="","",'3.5 St Lights - Pole'!$AM27)</f>
        <v/>
      </c>
      <c r="X27" s="418"/>
      <c r="Y27" s="238"/>
      <c r="Z27" s="89" t="str">
        <f t="shared" si="7"/>
        <v/>
      </c>
      <c r="AA27" s="85"/>
      <c r="AB27" s="85"/>
      <c r="AC27" s="85"/>
      <c r="AD27" s="85" t="str">
        <f>'3.5 St Lights - Pole'!CE27</f>
        <v/>
      </c>
      <c r="AE27" s="85"/>
      <c r="AF27" s="85" t="str">
        <f t="shared" si="8"/>
        <v/>
      </c>
      <c r="AG27" s="271"/>
      <c r="AH27" s="85" t="str">
        <f>'3.5 St Lights - Pole'!CI27</f>
        <v/>
      </c>
      <c r="AI27" s="85" t="str">
        <f>'3.5 St Lights - Pole'!CJ27</f>
        <v/>
      </c>
      <c r="AJ27" s="85" t="str">
        <f>'3.5 St Lights - Pole'!CK27</f>
        <v/>
      </c>
      <c r="AK27" s="85"/>
      <c r="AL27" s="85"/>
      <c r="AM27" s="85" t="str">
        <f t="shared" si="9"/>
        <v/>
      </c>
      <c r="AN27" s="238"/>
      <c r="AO27" s="112"/>
      <c r="AP27" s="112"/>
      <c r="AQ27" s="133" t="str">
        <f ca="1">IF('3.5 St Lights - Pole'!CR27="","",'3.5 St Lights - Pole'!CR27)</f>
        <v/>
      </c>
      <c r="AR27" s="112" t="str">
        <f>IF('3.5 St Lights - Pole'!CS27="","",'3.5 St Lights - Pole'!CS27)</f>
        <v/>
      </c>
      <c r="AS27" s="112"/>
      <c r="AT27" s="112"/>
    </row>
    <row r="28" spans="1:46" x14ac:dyDescent="0.2">
      <c r="A28" s="237"/>
      <c r="B28" s="238"/>
      <c r="C28" s="238" t="str">
        <f>IF('3.5 St Lights - Pole'!$B28="","",'3.5 St Lights - Pole'!$B28)</f>
        <v/>
      </c>
      <c r="D28" s="89" t="str">
        <f>IF('3.5 St Lights - Pole'!$C28="","",'3.5 St Lights - Pole'!C28)</f>
        <v/>
      </c>
      <c r="E28" s="238" t="str">
        <f>IF('3.5 St Lights - Pole'!$D28="","",'3.5 St Lights - Pole'!$D28)</f>
        <v/>
      </c>
      <c r="F28" s="238" t="str">
        <f>IF('3.5 St Lights - Pole'!$F28="","",'3.5 St Lights - Pole'!$F28)</f>
        <v/>
      </c>
      <c r="G28" s="238" t="str">
        <f>IF('3.5 St Lights - Pole'!$G28="","",'3.5 St Lights - Pole'!$G28)</f>
        <v/>
      </c>
      <c r="H28" s="238" t="str">
        <f>IF('3.5 St Lights - Pole'!$I28="","",'3.5 St Lights - Pole'!$I28)</f>
        <v/>
      </c>
      <c r="I28" s="238"/>
      <c r="J28" s="89" t="str">
        <f t="shared" si="4"/>
        <v/>
      </c>
      <c r="K28" s="238"/>
      <c r="L28" s="417" t="str">
        <f>IF('3.5 St Lights - Pole'!AW28="","",'3.5 St Lights - Pole'!AW28)</f>
        <v/>
      </c>
      <c r="M28" s="238"/>
      <c r="N28" s="238" t="str">
        <f t="shared" si="5"/>
        <v/>
      </c>
      <c r="O28" s="238"/>
      <c r="P28" s="238"/>
      <c r="Q28" s="238" t="str">
        <f>IF(P28="",'3.5 St Lights - Pole'!AI28,(VLOOKUP(P28,St_Lights_Generic_coating_array,2,FALSE)))</f>
        <v/>
      </c>
      <c r="R28" s="85" t="str">
        <f>IF('3.5 St Lights - Pole'!AJ28="","",'3.5 St Lights - Pole'!AJ28)</f>
        <v/>
      </c>
      <c r="S28" s="238"/>
      <c r="T28" s="89" t="str">
        <f t="shared" si="6"/>
        <v/>
      </c>
      <c r="U28" s="85"/>
      <c r="V28" s="85"/>
      <c r="W28" s="418" t="str">
        <f>IF('3.5 St Lights - Pole'!$AM28="","",'3.5 St Lights - Pole'!$AM28)</f>
        <v/>
      </c>
      <c r="X28" s="418"/>
      <c r="Y28" s="238"/>
      <c r="Z28" s="89" t="str">
        <f t="shared" si="7"/>
        <v/>
      </c>
      <c r="AA28" s="85"/>
      <c r="AB28" s="85"/>
      <c r="AC28" s="85"/>
      <c r="AD28" s="85" t="str">
        <f>'3.5 St Lights - Pole'!CE28</f>
        <v/>
      </c>
      <c r="AE28" s="85"/>
      <c r="AF28" s="85" t="str">
        <f t="shared" si="8"/>
        <v/>
      </c>
      <c r="AG28" s="271"/>
      <c r="AH28" s="85" t="str">
        <f>'3.5 St Lights - Pole'!CI28</f>
        <v/>
      </c>
      <c r="AI28" s="85" t="str">
        <f>'3.5 St Lights - Pole'!CJ28</f>
        <v/>
      </c>
      <c r="AJ28" s="85" t="str">
        <f>'3.5 St Lights - Pole'!CK28</f>
        <v/>
      </c>
      <c r="AK28" s="85"/>
      <c r="AL28" s="85"/>
      <c r="AM28" s="85" t="str">
        <f t="shared" si="9"/>
        <v/>
      </c>
      <c r="AN28" s="238"/>
      <c r="AO28" s="112"/>
      <c r="AP28" s="112"/>
      <c r="AQ28" s="133" t="str">
        <f ca="1">IF('3.5 St Lights - Pole'!CR28="","",'3.5 St Lights - Pole'!CR28)</f>
        <v/>
      </c>
      <c r="AR28" s="112" t="str">
        <f>IF('3.5 St Lights - Pole'!CS28="","",'3.5 St Lights - Pole'!CS28)</f>
        <v/>
      </c>
      <c r="AS28" s="112"/>
      <c r="AT28" s="112"/>
    </row>
    <row r="29" spans="1:46" x14ac:dyDescent="0.2">
      <c r="A29" s="237"/>
      <c r="B29" s="238"/>
      <c r="C29" s="238" t="str">
        <f>IF('3.5 St Lights - Pole'!$B29="","",'3.5 St Lights - Pole'!$B29)</f>
        <v/>
      </c>
      <c r="D29" s="89" t="str">
        <f>IF('3.5 St Lights - Pole'!$C29="","",'3.5 St Lights - Pole'!C29)</f>
        <v/>
      </c>
      <c r="E29" s="238" t="str">
        <f>IF('3.5 St Lights - Pole'!$D29="","",'3.5 St Lights - Pole'!$D29)</f>
        <v/>
      </c>
      <c r="F29" s="238" t="str">
        <f>IF('3.5 St Lights - Pole'!$F29="","",'3.5 St Lights - Pole'!$F29)</f>
        <v/>
      </c>
      <c r="G29" s="238" t="str">
        <f>IF('3.5 St Lights - Pole'!$G29="","",'3.5 St Lights - Pole'!$G29)</f>
        <v/>
      </c>
      <c r="H29" s="238" t="str">
        <f>IF('3.5 St Lights - Pole'!$I29="","",'3.5 St Lights - Pole'!$I29)</f>
        <v/>
      </c>
      <c r="I29" s="238"/>
      <c r="J29" s="89" t="str">
        <f t="shared" si="4"/>
        <v/>
      </c>
      <c r="K29" s="238"/>
      <c r="L29" s="417" t="str">
        <f>IF('3.5 St Lights - Pole'!AW29="","",'3.5 St Lights - Pole'!AW29)</f>
        <v/>
      </c>
      <c r="M29" s="238"/>
      <c r="N29" s="238" t="str">
        <f t="shared" si="5"/>
        <v/>
      </c>
      <c r="O29" s="238"/>
      <c r="P29" s="238"/>
      <c r="Q29" s="238" t="str">
        <f>IF(P29="",'3.5 St Lights - Pole'!AI29,(VLOOKUP(P29,St_Lights_Generic_coating_array,2,FALSE)))</f>
        <v/>
      </c>
      <c r="R29" s="85" t="str">
        <f>IF('3.5 St Lights - Pole'!AJ29="","",'3.5 St Lights - Pole'!AJ29)</f>
        <v/>
      </c>
      <c r="S29" s="238"/>
      <c r="T29" s="89" t="str">
        <f t="shared" si="6"/>
        <v/>
      </c>
      <c r="U29" s="85"/>
      <c r="V29" s="85"/>
      <c r="W29" s="418" t="str">
        <f>IF('3.5 St Lights - Pole'!$AM29="","",'3.5 St Lights - Pole'!$AM29)</f>
        <v/>
      </c>
      <c r="X29" s="418"/>
      <c r="Y29" s="238"/>
      <c r="Z29" s="89" t="str">
        <f t="shared" si="7"/>
        <v/>
      </c>
      <c r="AA29" s="85"/>
      <c r="AB29" s="85"/>
      <c r="AC29" s="85"/>
      <c r="AD29" s="85" t="str">
        <f>'3.5 St Lights - Pole'!CE29</f>
        <v/>
      </c>
      <c r="AE29" s="85"/>
      <c r="AF29" s="85" t="str">
        <f t="shared" si="8"/>
        <v/>
      </c>
      <c r="AG29" s="271"/>
      <c r="AH29" s="85" t="str">
        <f>'3.5 St Lights - Pole'!CI29</f>
        <v/>
      </c>
      <c r="AI29" s="85" t="str">
        <f>'3.5 St Lights - Pole'!CJ29</f>
        <v/>
      </c>
      <c r="AJ29" s="85" t="str">
        <f>'3.5 St Lights - Pole'!CK29</f>
        <v/>
      </c>
      <c r="AK29" s="85"/>
      <c r="AL29" s="85"/>
      <c r="AM29" s="85" t="str">
        <f t="shared" si="9"/>
        <v/>
      </c>
      <c r="AN29" s="238"/>
      <c r="AO29" s="112"/>
      <c r="AP29" s="112"/>
      <c r="AQ29" s="133" t="str">
        <f ca="1">IF('3.5 St Lights - Pole'!CR29="","",'3.5 St Lights - Pole'!CR29)</f>
        <v/>
      </c>
      <c r="AR29" s="112" t="str">
        <f>IF('3.5 St Lights - Pole'!CS29="","",'3.5 St Lights - Pole'!CS29)</f>
        <v/>
      </c>
      <c r="AS29" s="112"/>
      <c r="AT29" s="112"/>
    </row>
    <row r="30" spans="1:46" x14ac:dyDescent="0.2">
      <c r="A30" s="237"/>
      <c r="B30" s="238"/>
      <c r="C30" s="238" t="str">
        <f>IF('3.5 St Lights - Pole'!$B30="","",'3.5 St Lights - Pole'!$B30)</f>
        <v/>
      </c>
      <c r="D30" s="89" t="str">
        <f>IF('3.5 St Lights - Pole'!$C30="","",'3.5 St Lights - Pole'!C30)</f>
        <v/>
      </c>
      <c r="E30" s="238" t="str">
        <f>IF('3.5 St Lights - Pole'!$D30="","",'3.5 St Lights - Pole'!$D30)</f>
        <v/>
      </c>
      <c r="F30" s="238" t="str">
        <f>IF('3.5 St Lights - Pole'!$F30="","",'3.5 St Lights - Pole'!$F30)</f>
        <v/>
      </c>
      <c r="G30" s="238" t="str">
        <f>IF('3.5 St Lights - Pole'!$G30="","",'3.5 St Lights - Pole'!$G30)</f>
        <v/>
      </c>
      <c r="H30" s="238" t="str">
        <f>IF('3.5 St Lights - Pole'!$I30="","",'3.5 St Lights - Pole'!$I30)</f>
        <v/>
      </c>
      <c r="I30" s="238"/>
      <c r="J30" s="89" t="str">
        <f t="shared" si="4"/>
        <v/>
      </c>
      <c r="K30" s="238"/>
      <c r="L30" s="417" t="str">
        <f>IF('3.5 St Lights - Pole'!AW30="","",'3.5 St Lights - Pole'!AW30)</f>
        <v/>
      </c>
      <c r="M30" s="238"/>
      <c r="N30" s="238" t="str">
        <f t="shared" si="5"/>
        <v/>
      </c>
      <c r="O30" s="238"/>
      <c r="P30" s="238"/>
      <c r="Q30" s="238" t="str">
        <f>IF(P30="",'3.5 St Lights - Pole'!AI30,(VLOOKUP(P30,St_Lights_Generic_coating_array,2,FALSE)))</f>
        <v/>
      </c>
      <c r="R30" s="85" t="str">
        <f>IF('3.5 St Lights - Pole'!AJ30="","",'3.5 St Lights - Pole'!AJ30)</f>
        <v/>
      </c>
      <c r="S30" s="238"/>
      <c r="T30" s="89" t="str">
        <f t="shared" si="6"/>
        <v/>
      </c>
      <c r="U30" s="85"/>
      <c r="V30" s="85"/>
      <c r="W30" s="418" t="str">
        <f>IF('3.5 St Lights - Pole'!$AM30="","",'3.5 St Lights - Pole'!$AM30)</f>
        <v/>
      </c>
      <c r="X30" s="418"/>
      <c r="Y30" s="238"/>
      <c r="Z30" s="89" t="str">
        <f t="shared" si="7"/>
        <v/>
      </c>
      <c r="AA30" s="85"/>
      <c r="AB30" s="85"/>
      <c r="AC30" s="85"/>
      <c r="AD30" s="85" t="str">
        <f>'3.5 St Lights - Pole'!CE30</f>
        <v/>
      </c>
      <c r="AE30" s="85"/>
      <c r="AF30" s="85" t="str">
        <f t="shared" si="8"/>
        <v/>
      </c>
      <c r="AG30" s="271"/>
      <c r="AH30" s="85" t="str">
        <f>'3.5 St Lights - Pole'!CI30</f>
        <v/>
      </c>
      <c r="AI30" s="85" t="str">
        <f>'3.5 St Lights - Pole'!CJ30</f>
        <v/>
      </c>
      <c r="AJ30" s="85" t="str">
        <f>'3.5 St Lights - Pole'!CK30</f>
        <v/>
      </c>
      <c r="AK30" s="85"/>
      <c r="AL30" s="85"/>
      <c r="AM30" s="85" t="str">
        <f t="shared" si="9"/>
        <v/>
      </c>
      <c r="AN30" s="238"/>
      <c r="AO30" s="112"/>
      <c r="AP30" s="112"/>
      <c r="AQ30" s="133" t="str">
        <f ca="1">IF('3.5 St Lights - Pole'!CR30="","",'3.5 St Lights - Pole'!CR30)</f>
        <v/>
      </c>
      <c r="AR30" s="112" t="str">
        <f>IF('3.5 St Lights - Pole'!CS30="","",'3.5 St Lights - Pole'!CS30)</f>
        <v/>
      </c>
      <c r="AS30" s="112"/>
      <c r="AT30" s="112"/>
    </row>
    <row r="31" spans="1:46" x14ac:dyDescent="0.2">
      <c r="A31" s="237"/>
      <c r="B31" s="238"/>
      <c r="C31" s="238" t="str">
        <f>IF('3.5 St Lights - Pole'!$B31="","",'3.5 St Lights - Pole'!$B31)</f>
        <v/>
      </c>
      <c r="D31" s="89" t="str">
        <f>IF('3.5 St Lights - Pole'!$C31="","",'3.5 St Lights - Pole'!C31)</f>
        <v/>
      </c>
      <c r="E31" s="238" t="str">
        <f>IF('3.5 St Lights - Pole'!$D31="","",'3.5 St Lights - Pole'!$D31)</f>
        <v/>
      </c>
      <c r="F31" s="238" t="str">
        <f>IF('3.5 St Lights - Pole'!$F31="","",'3.5 St Lights - Pole'!$F31)</f>
        <v/>
      </c>
      <c r="G31" s="238" t="str">
        <f>IF('3.5 St Lights - Pole'!$G31="","",'3.5 St Lights - Pole'!$G31)</f>
        <v/>
      </c>
      <c r="H31" s="238" t="str">
        <f>IF('3.5 St Lights - Pole'!$I31="","",'3.5 St Lights - Pole'!$I31)</f>
        <v/>
      </c>
      <c r="I31" s="238"/>
      <c r="J31" s="89" t="str">
        <f t="shared" si="4"/>
        <v/>
      </c>
      <c r="K31" s="238"/>
      <c r="L31" s="417" t="str">
        <f>IF('3.5 St Lights - Pole'!AW31="","",'3.5 St Lights - Pole'!AW31)</f>
        <v/>
      </c>
      <c r="M31" s="238"/>
      <c r="N31" s="238" t="str">
        <f t="shared" si="5"/>
        <v/>
      </c>
      <c r="O31" s="238"/>
      <c r="P31" s="238"/>
      <c r="Q31" s="238" t="str">
        <f>IF(P31="",'3.5 St Lights - Pole'!AI31,(VLOOKUP(P31,St_Lights_Generic_coating_array,2,FALSE)))</f>
        <v/>
      </c>
      <c r="R31" s="85" t="str">
        <f>IF('3.5 St Lights - Pole'!AJ31="","",'3.5 St Lights - Pole'!AJ31)</f>
        <v/>
      </c>
      <c r="S31" s="238"/>
      <c r="T31" s="89" t="str">
        <f t="shared" si="6"/>
        <v/>
      </c>
      <c r="U31" s="85"/>
      <c r="V31" s="85"/>
      <c r="W31" s="418" t="str">
        <f>IF('3.5 St Lights - Pole'!$AM31="","",'3.5 St Lights - Pole'!$AM31)</f>
        <v/>
      </c>
      <c r="X31" s="418"/>
      <c r="Y31" s="238"/>
      <c r="Z31" s="89" t="str">
        <f t="shared" si="7"/>
        <v/>
      </c>
      <c r="AA31" s="85"/>
      <c r="AB31" s="85"/>
      <c r="AC31" s="85"/>
      <c r="AD31" s="85" t="str">
        <f>'3.5 St Lights - Pole'!CE31</f>
        <v/>
      </c>
      <c r="AE31" s="85"/>
      <c r="AF31" s="85" t="str">
        <f t="shared" si="8"/>
        <v/>
      </c>
      <c r="AG31" s="271"/>
      <c r="AH31" s="85" t="str">
        <f>'3.5 St Lights - Pole'!CI31</f>
        <v/>
      </c>
      <c r="AI31" s="85" t="str">
        <f>'3.5 St Lights - Pole'!CJ31</f>
        <v/>
      </c>
      <c r="AJ31" s="85" t="str">
        <f>'3.5 St Lights - Pole'!CK31</f>
        <v/>
      </c>
      <c r="AK31" s="85"/>
      <c r="AL31" s="85"/>
      <c r="AM31" s="85" t="str">
        <f t="shared" si="9"/>
        <v/>
      </c>
      <c r="AN31" s="238"/>
      <c r="AO31" s="112"/>
      <c r="AP31" s="112"/>
      <c r="AQ31" s="133" t="str">
        <f ca="1">IF('3.5 St Lights - Pole'!CR31="","",'3.5 St Lights - Pole'!CR31)</f>
        <v/>
      </c>
      <c r="AR31" s="112" t="str">
        <f>IF('3.5 St Lights - Pole'!CS31="","",'3.5 St Lights - Pole'!CS31)</f>
        <v/>
      </c>
      <c r="AS31" s="112"/>
      <c r="AT31" s="112"/>
    </row>
    <row r="32" spans="1:46" x14ac:dyDescent="0.2">
      <c r="A32" s="237"/>
      <c r="B32" s="238"/>
      <c r="C32" s="238" t="str">
        <f>IF('3.5 St Lights - Pole'!$B32="","",'3.5 St Lights - Pole'!$B32)</f>
        <v/>
      </c>
      <c r="D32" s="89" t="str">
        <f>IF('3.5 St Lights - Pole'!$C32="","",'3.5 St Lights - Pole'!C32)</f>
        <v/>
      </c>
      <c r="E32" s="238" t="str">
        <f>IF('3.5 St Lights - Pole'!$D32="","",'3.5 St Lights - Pole'!$D32)</f>
        <v/>
      </c>
      <c r="F32" s="238" t="str">
        <f>IF('3.5 St Lights - Pole'!$F32="","",'3.5 St Lights - Pole'!$F32)</f>
        <v/>
      </c>
      <c r="G32" s="238" t="str">
        <f>IF('3.5 St Lights - Pole'!$G32="","",'3.5 St Lights - Pole'!$G32)</f>
        <v/>
      </c>
      <c r="H32" s="238" t="str">
        <f>IF('3.5 St Lights - Pole'!$I32="","",'3.5 St Lights - Pole'!$I32)</f>
        <v/>
      </c>
      <c r="I32" s="238"/>
      <c r="J32" s="89" t="str">
        <f t="shared" si="4"/>
        <v/>
      </c>
      <c r="K32" s="238"/>
      <c r="L32" s="417" t="str">
        <f>IF('3.5 St Lights - Pole'!AW32="","",'3.5 St Lights - Pole'!AW32)</f>
        <v/>
      </c>
      <c r="M32" s="238"/>
      <c r="N32" s="238" t="str">
        <f t="shared" si="5"/>
        <v/>
      </c>
      <c r="O32" s="238"/>
      <c r="P32" s="238"/>
      <c r="Q32" s="238" t="str">
        <f>IF(P32="",'3.5 St Lights - Pole'!AI32,(VLOOKUP(P32,St_Lights_Generic_coating_array,2,FALSE)))</f>
        <v/>
      </c>
      <c r="R32" s="85" t="str">
        <f>IF('3.5 St Lights - Pole'!AJ32="","",'3.5 St Lights - Pole'!AJ32)</f>
        <v/>
      </c>
      <c r="S32" s="238"/>
      <c r="T32" s="89" t="str">
        <f t="shared" si="6"/>
        <v/>
      </c>
      <c r="U32" s="85"/>
      <c r="V32" s="85"/>
      <c r="W32" s="418" t="str">
        <f>IF('3.5 St Lights - Pole'!$AM32="","",'3.5 St Lights - Pole'!$AM32)</f>
        <v/>
      </c>
      <c r="X32" s="418"/>
      <c r="Y32" s="238"/>
      <c r="Z32" s="89" t="str">
        <f t="shared" si="7"/>
        <v/>
      </c>
      <c r="AA32" s="85"/>
      <c r="AB32" s="85"/>
      <c r="AC32" s="85"/>
      <c r="AD32" s="85" t="str">
        <f>'3.5 St Lights - Pole'!CE32</f>
        <v/>
      </c>
      <c r="AE32" s="85"/>
      <c r="AF32" s="85" t="str">
        <f t="shared" si="8"/>
        <v/>
      </c>
      <c r="AG32" s="271"/>
      <c r="AH32" s="85" t="str">
        <f>'3.5 St Lights - Pole'!CI32</f>
        <v/>
      </c>
      <c r="AI32" s="85" t="str">
        <f>'3.5 St Lights - Pole'!CJ32</f>
        <v/>
      </c>
      <c r="AJ32" s="85" t="str">
        <f>'3.5 St Lights - Pole'!CK32</f>
        <v/>
      </c>
      <c r="AK32" s="85"/>
      <c r="AL32" s="85"/>
      <c r="AM32" s="85" t="str">
        <f t="shared" si="9"/>
        <v/>
      </c>
      <c r="AN32" s="238"/>
      <c r="AO32" s="112"/>
      <c r="AP32" s="112"/>
      <c r="AQ32" s="133" t="str">
        <f ca="1">IF('3.5 St Lights - Pole'!CR32="","",'3.5 St Lights - Pole'!CR32)</f>
        <v/>
      </c>
      <c r="AR32" s="112" t="str">
        <f>IF('3.5 St Lights - Pole'!CS32="","",'3.5 St Lights - Pole'!CS32)</f>
        <v/>
      </c>
      <c r="AS32" s="112"/>
      <c r="AT32" s="112"/>
    </row>
    <row r="33" spans="1:46" x14ac:dyDescent="0.2">
      <c r="A33" s="237"/>
      <c r="B33" s="238"/>
      <c r="C33" s="238" t="str">
        <f>IF('3.5 St Lights - Pole'!$B33="","",'3.5 St Lights - Pole'!$B33)</f>
        <v/>
      </c>
      <c r="D33" s="89" t="str">
        <f>IF('3.5 St Lights - Pole'!$C33="","",'3.5 St Lights - Pole'!C33)</f>
        <v/>
      </c>
      <c r="E33" s="238" t="str">
        <f>IF('3.5 St Lights - Pole'!$D33="","",'3.5 St Lights - Pole'!$D33)</f>
        <v/>
      </c>
      <c r="F33" s="238" t="str">
        <f>IF('3.5 St Lights - Pole'!$F33="","",'3.5 St Lights - Pole'!$F33)</f>
        <v/>
      </c>
      <c r="G33" s="238" t="str">
        <f>IF('3.5 St Lights - Pole'!$G33="","",'3.5 St Lights - Pole'!$G33)</f>
        <v/>
      </c>
      <c r="H33" s="238" t="str">
        <f>IF('3.5 St Lights - Pole'!$I33="","",'3.5 St Lights - Pole'!$I33)</f>
        <v/>
      </c>
      <c r="I33" s="238"/>
      <c r="J33" s="89" t="str">
        <f t="shared" si="4"/>
        <v/>
      </c>
      <c r="K33" s="238"/>
      <c r="L33" s="417" t="str">
        <f>IF('3.5 St Lights - Pole'!AW33="","",'3.5 St Lights - Pole'!AW33)</f>
        <v/>
      </c>
      <c r="M33" s="238"/>
      <c r="N33" s="238" t="str">
        <f t="shared" si="5"/>
        <v/>
      </c>
      <c r="O33" s="238"/>
      <c r="P33" s="238"/>
      <c r="Q33" s="238" t="str">
        <f>IF(P33="",'3.5 St Lights - Pole'!AI33,(VLOOKUP(P33,St_Lights_Generic_coating_array,2,FALSE)))</f>
        <v/>
      </c>
      <c r="R33" s="85" t="str">
        <f>IF('3.5 St Lights - Pole'!AJ33="","",'3.5 St Lights - Pole'!AJ33)</f>
        <v/>
      </c>
      <c r="S33" s="238"/>
      <c r="T33" s="89" t="str">
        <f t="shared" si="6"/>
        <v/>
      </c>
      <c r="U33" s="85"/>
      <c r="V33" s="85"/>
      <c r="W33" s="418" t="str">
        <f>IF('3.5 St Lights - Pole'!$AM33="","",'3.5 St Lights - Pole'!$AM33)</f>
        <v/>
      </c>
      <c r="X33" s="418"/>
      <c r="Y33" s="238"/>
      <c r="Z33" s="89" t="str">
        <f t="shared" si="7"/>
        <v/>
      </c>
      <c r="AA33" s="85"/>
      <c r="AB33" s="85"/>
      <c r="AC33" s="85"/>
      <c r="AD33" s="85" t="str">
        <f>'3.5 St Lights - Pole'!CE33</f>
        <v/>
      </c>
      <c r="AE33" s="85"/>
      <c r="AF33" s="85" t="str">
        <f t="shared" si="8"/>
        <v/>
      </c>
      <c r="AG33" s="271"/>
      <c r="AH33" s="85" t="str">
        <f>'3.5 St Lights - Pole'!CI33</f>
        <v/>
      </c>
      <c r="AI33" s="85" t="str">
        <f>'3.5 St Lights - Pole'!CJ33</f>
        <v/>
      </c>
      <c r="AJ33" s="85" t="str">
        <f>'3.5 St Lights - Pole'!CK33</f>
        <v/>
      </c>
      <c r="AK33" s="85"/>
      <c r="AL33" s="85"/>
      <c r="AM33" s="85" t="str">
        <f t="shared" si="9"/>
        <v/>
      </c>
      <c r="AN33" s="238"/>
      <c r="AO33" s="112"/>
      <c r="AP33" s="112"/>
      <c r="AQ33" s="133" t="str">
        <f ca="1">IF('3.5 St Lights - Pole'!CR33="","",'3.5 St Lights - Pole'!CR33)</f>
        <v/>
      </c>
      <c r="AR33" s="112" t="str">
        <f>IF('3.5 St Lights - Pole'!CS33="","",'3.5 St Lights - Pole'!CS33)</f>
        <v/>
      </c>
      <c r="AS33" s="112"/>
      <c r="AT33" s="112"/>
    </row>
    <row r="34" spans="1:46" x14ac:dyDescent="0.2">
      <c r="A34" s="237"/>
      <c r="B34" s="238"/>
      <c r="C34" s="238" t="str">
        <f>IF('3.5 St Lights - Pole'!$B34="","",'3.5 St Lights - Pole'!$B34)</f>
        <v/>
      </c>
      <c r="D34" s="89" t="str">
        <f>IF('3.5 St Lights - Pole'!$C34="","",'3.5 St Lights - Pole'!C34)</f>
        <v/>
      </c>
      <c r="E34" s="238" t="str">
        <f>IF('3.5 St Lights - Pole'!$D34="","",'3.5 St Lights - Pole'!$D34)</f>
        <v/>
      </c>
      <c r="F34" s="238" t="str">
        <f>IF('3.5 St Lights - Pole'!$F34="","",'3.5 St Lights - Pole'!$F34)</f>
        <v/>
      </c>
      <c r="G34" s="238" t="str">
        <f>IF('3.5 St Lights - Pole'!$G34="","",'3.5 St Lights - Pole'!$G34)</f>
        <v/>
      </c>
      <c r="H34" s="238" t="str">
        <f>IF('3.5 St Lights - Pole'!$I34="","",'3.5 St Lights - Pole'!$I34)</f>
        <v/>
      </c>
      <c r="I34" s="238"/>
      <c r="J34" s="89" t="str">
        <f t="shared" si="4"/>
        <v/>
      </c>
      <c r="K34" s="238"/>
      <c r="L34" s="417" t="str">
        <f>IF('3.5 St Lights - Pole'!AW34="","",'3.5 St Lights - Pole'!AW34)</f>
        <v/>
      </c>
      <c r="M34" s="238"/>
      <c r="N34" s="238" t="str">
        <f t="shared" si="5"/>
        <v/>
      </c>
      <c r="O34" s="238"/>
      <c r="P34" s="238"/>
      <c r="Q34" s="238" t="str">
        <f>IF(P34="",'3.5 St Lights - Pole'!AI34,(VLOOKUP(P34,St_Lights_Generic_coating_array,2,FALSE)))</f>
        <v/>
      </c>
      <c r="R34" s="85" t="str">
        <f>IF('3.5 St Lights - Pole'!AJ34="","",'3.5 St Lights - Pole'!AJ34)</f>
        <v/>
      </c>
      <c r="S34" s="238"/>
      <c r="T34" s="89" t="str">
        <f t="shared" si="6"/>
        <v/>
      </c>
      <c r="U34" s="85"/>
      <c r="V34" s="85"/>
      <c r="W34" s="418" t="str">
        <f>IF('3.5 St Lights - Pole'!$AM34="","",'3.5 St Lights - Pole'!$AM34)</f>
        <v/>
      </c>
      <c r="X34" s="418"/>
      <c r="Y34" s="238"/>
      <c r="Z34" s="89" t="str">
        <f t="shared" si="7"/>
        <v/>
      </c>
      <c r="AA34" s="85"/>
      <c r="AB34" s="85"/>
      <c r="AC34" s="85"/>
      <c r="AD34" s="85" t="str">
        <f>'3.5 St Lights - Pole'!CE34</f>
        <v/>
      </c>
      <c r="AE34" s="85"/>
      <c r="AF34" s="85" t="str">
        <f t="shared" si="8"/>
        <v/>
      </c>
      <c r="AG34" s="271"/>
      <c r="AH34" s="85" t="str">
        <f>'3.5 St Lights - Pole'!CI34</f>
        <v/>
      </c>
      <c r="AI34" s="85" t="str">
        <f>'3.5 St Lights - Pole'!CJ34</f>
        <v/>
      </c>
      <c r="AJ34" s="85" t="str">
        <f>'3.5 St Lights - Pole'!CK34</f>
        <v/>
      </c>
      <c r="AK34" s="85"/>
      <c r="AL34" s="85"/>
      <c r="AM34" s="85" t="str">
        <f t="shared" si="9"/>
        <v/>
      </c>
      <c r="AN34" s="238"/>
      <c r="AO34" s="112"/>
      <c r="AP34" s="112"/>
      <c r="AQ34" s="133" t="str">
        <f ca="1">IF('3.5 St Lights - Pole'!CR34="","",'3.5 St Lights - Pole'!CR34)</f>
        <v/>
      </c>
      <c r="AR34" s="112" t="str">
        <f>IF('3.5 St Lights - Pole'!CS34="","",'3.5 St Lights - Pole'!CS34)</f>
        <v/>
      </c>
      <c r="AS34" s="112"/>
      <c r="AT34" s="112"/>
    </row>
    <row r="35" spans="1:46" x14ac:dyDescent="0.2">
      <c r="A35" s="237"/>
      <c r="B35" s="238"/>
      <c r="C35" s="238" t="str">
        <f>IF('3.5 St Lights - Pole'!$B35="","",'3.5 St Lights - Pole'!$B35)</f>
        <v/>
      </c>
      <c r="D35" s="89" t="str">
        <f>IF('3.5 St Lights - Pole'!$C35="","",'3.5 St Lights - Pole'!C35)</f>
        <v/>
      </c>
      <c r="E35" s="238" t="str">
        <f>IF('3.5 St Lights - Pole'!$D35="","",'3.5 St Lights - Pole'!$D35)</f>
        <v/>
      </c>
      <c r="F35" s="238" t="str">
        <f>IF('3.5 St Lights - Pole'!$F35="","",'3.5 St Lights - Pole'!$F35)</f>
        <v/>
      </c>
      <c r="G35" s="238" t="str">
        <f>IF('3.5 St Lights - Pole'!$G35="","",'3.5 St Lights - Pole'!$G35)</f>
        <v/>
      </c>
      <c r="H35" s="238" t="str">
        <f>IF('3.5 St Lights - Pole'!$I35="","",'3.5 St Lights - Pole'!$I35)</f>
        <v/>
      </c>
      <c r="I35" s="238"/>
      <c r="J35" s="89" t="str">
        <f t="shared" si="4"/>
        <v/>
      </c>
      <c r="K35" s="238"/>
      <c r="L35" s="417" t="str">
        <f>IF('3.5 St Lights - Pole'!AW35="","",'3.5 St Lights - Pole'!AW35)</f>
        <v/>
      </c>
      <c r="M35" s="238"/>
      <c r="N35" s="238" t="str">
        <f t="shared" si="5"/>
        <v/>
      </c>
      <c r="O35" s="238"/>
      <c r="P35" s="238"/>
      <c r="Q35" s="238" t="str">
        <f>IF(P35="",'3.5 St Lights - Pole'!AI35,(VLOOKUP(P35,St_Lights_Generic_coating_array,2,FALSE)))</f>
        <v/>
      </c>
      <c r="R35" s="85" t="str">
        <f>IF('3.5 St Lights - Pole'!AJ35="","",'3.5 St Lights - Pole'!AJ35)</f>
        <v/>
      </c>
      <c r="S35" s="238"/>
      <c r="T35" s="89" t="str">
        <f t="shared" si="6"/>
        <v/>
      </c>
      <c r="U35" s="85"/>
      <c r="V35" s="85"/>
      <c r="W35" s="418" t="str">
        <f>IF('3.5 St Lights - Pole'!$AM35="","",'3.5 St Lights - Pole'!$AM35)</f>
        <v/>
      </c>
      <c r="X35" s="418"/>
      <c r="Y35" s="238"/>
      <c r="Z35" s="89" t="str">
        <f t="shared" si="7"/>
        <v/>
      </c>
      <c r="AA35" s="85"/>
      <c r="AB35" s="85"/>
      <c r="AC35" s="85"/>
      <c r="AD35" s="85" t="str">
        <f>'3.5 St Lights - Pole'!CE35</f>
        <v/>
      </c>
      <c r="AE35" s="85"/>
      <c r="AF35" s="85" t="str">
        <f t="shared" si="8"/>
        <v/>
      </c>
      <c r="AG35" s="271"/>
      <c r="AH35" s="85" t="str">
        <f>'3.5 St Lights - Pole'!CI35</f>
        <v/>
      </c>
      <c r="AI35" s="85" t="str">
        <f>'3.5 St Lights - Pole'!CJ35</f>
        <v/>
      </c>
      <c r="AJ35" s="85" t="str">
        <f>'3.5 St Lights - Pole'!CK35</f>
        <v/>
      </c>
      <c r="AK35" s="85"/>
      <c r="AL35" s="85"/>
      <c r="AM35" s="85" t="str">
        <f t="shared" si="9"/>
        <v/>
      </c>
      <c r="AN35" s="238"/>
      <c r="AO35" s="112"/>
      <c r="AP35" s="112"/>
      <c r="AQ35" s="133" t="str">
        <f ca="1">IF('3.5 St Lights - Pole'!CR35="","",'3.5 St Lights - Pole'!CR35)</f>
        <v/>
      </c>
      <c r="AR35" s="112" t="str">
        <f>IF('3.5 St Lights - Pole'!CS35="","",'3.5 St Lights - Pole'!CS35)</f>
        <v/>
      </c>
      <c r="AS35" s="112"/>
      <c r="AT35" s="112"/>
    </row>
    <row r="36" spans="1:46" x14ac:dyDescent="0.2">
      <c r="A36" s="237"/>
      <c r="B36" s="238"/>
      <c r="C36" s="238" t="str">
        <f>IF('3.5 St Lights - Pole'!$B36="","",'3.5 St Lights - Pole'!$B36)</f>
        <v/>
      </c>
      <c r="D36" s="89" t="str">
        <f>IF('3.5 St Lights - Pole'!$C36="","",'3.5 St Lights - Pole'!C36)</f>
        <v/>
      </c>
      <c r="E36" s="238" t="str">
        <f>IF('3.5 St Lights - Pole'!$D36="","",'3.5 St Lights - Pole'!$D36)</f>
        <v/>
      </c>
      <c r="F36" s="238" t="str">
        <f>IF('3.5 St Lights - Pole'!$F36="","",'3.5 St Lights - Pole'!$F36)</f>
        <v/>
      </c>
      <c r="G36" s="238" t="str">
        <f>IF('3.5 St Lights - Pole'!$G36="","",'3.5 St Lights - Pole'!$G36)</f>
        <v/>
      </c>
      <c r="H36" s="238" t="str">
        <f>IF('3.5 St Lights - Pole'!$I36="","",'3.5 St Lights - Pole'!$I36)</f>
        <v/>
      </c>
      <c r="I36" s="238"/>
      <c r="J36" s="89" t="str">
        <f t="shared" si="4"/>
        <v/>
      </c>
      <c r="K36" s="238"/>
      <c r="L36" s="417" t="str">
        <f>IF('3.5 St Lights - Pole'!AW36="","",'3.5 St Lights - Pole'!AW36)</f>
        <v/>
      </c>
      <c r="M36" s="238"/>
      <c r="N36" s="238" t="str">
        <f t="shared" si="5"/>
        <v/>
      </c>
      <c r="O36" s="238"/>
      <c r="P36" s="238"/>
      <c r="Q36" s="238" t="str">
        <f>IF(P36="",'3.5 St Lights - Pole'!AI36,(VLOOKUP(P36,St_Lights_Generic_coating_array,2,FALSE)))</f>
        <v/>
      </c>
      <c r="R36" s="85" t="str">
        <f>IF('3.5 St Lights - Pole'!AJ36="","",'3.5 St Lights - Pole'!AJ36)</f>
        <v/>
      </c>
      <c r="S36" s="238"/>
      <c r="T36" s="89" t="str">
        <f t="shared" si="6"/>
        <v/>
      </c>
      <c r="U36" s="85"/>
      <c r="V36" s="85"/>
      <c r="W36" s="418" t="str">
        <f>IF('3.5 St Lights - Pole'!$AM36="","",'3.5 St Lights - Pole'!$AM36)</f>
        <v/>
      </c>
      <c r="X36" s="418"/>
      <c r="Y36" s="238"/>
      <c r="Z36" s="89" t="str">
        <f t="shared" si="7"/>
        <v/>
      </c>
      <c r="AA36" s="85"/>
      <c r="AB36" s="85"/>
      <c r="AC36" s="85"/>
      <c r="AD36" s="85" t="str">
        <f>'3.5 St Lights - Pole'!CE36</f>
        <v/>
      </c>
      <c r="AE36" s="85"/>
      <c r="AF36" s="85" t="str">
        <f t="shared" si="8"/>
        <v/>
      </c>
      <c r="AG36" s="271"/>
      <c r="AH36" s="85" t="str">
        <f>'3.5 St Lights - Pole'!CI36</f>
        <v/>
      </c>
      <c r="AI36" s="85" t="str">
        <f>'3.5 St Lights - Pole'!CJ36</f>
        <v/>
      </c>
      <c r="AJ36" s="85" t="str">
        <f>'3.5 St Lights - Pole'!CK36</f>
        <v/>
      </c>
      <c r="AK36" s="85"/>
      <c r="AL36" s="85"/>
      <c r="AM36" s="85" t="str">
        <f t="shared" si="9"/>
        <v/>
      </c>
      <c r="AN36" s="238"/>
      <c r="AO36" s="112"/>
      <c r="AP36" s="112"/>
      <c r="AQ36" s="133" t="str">
        <f ca="1">IF('3.5 St Lights - Pole'!CR36="","",'3.5 St Lights - Pole'!CR36)</f>
        <v/>
      </c>
      <c r="AR36" s="112" t="str">
        <f>IF('3.5 St Lights - Pole'!CS36="","",'3.5 St Lights - Pole'!CS36)</f>
        <v/>
      </c>
      <c r="AS36" s="112"/>
      <c r="AT36" s="112"/>
    </row>
    <row r="37" spans="1:46" x14ac:dyDescent="0.2">
      <c r="A37" s="237"/>
      <c r="B37" s="238"/>
      <c r="C37" s="238" t="str">
        <f>IF('3.5 St Lights - Pole'!$B37="","",'3.5 St Lights - Pole'!$B37)</f>
        <v/>
      </c>
      <c r="D37" s="89" t="str">
        <f>IF('3.5 St Lights - Pole'!$C37="","",'3.5 St Lights - Pole'!C37)</f>
        <v/>
      </c>
      <c r="E37" s="238" t="str">
        <f>IF('3.5 St Lights - Pole'!$D37="","",'3.5 St Lights - Pole'!$D37)</f>
        <v/>
      </c>
      <c r="F37" s="238" t="str">
        <f>IF('3.5 St Lights - Pole'!$F37="","",'3.5 St Lights - Pole'!$F37)</f>
        <v/>
      </c>
      <c r="G37" s="238" t="str">
        <f>IF('3.5 St Lights - Pole'!$G37="","",'3.5 St Lights - Pole'!$G37)</f>
        <v/>
      </c>
      <c r="H37" s="238" t="str">
        <f>IF('3.5 St Lights - Pole'!$I37="","",'3.5 St Lights - Pole'!$I37)</f>
        <v/>
      </c>
      <c r="I37" s="238"/>
      <c r="J37" s="89" t="str">
        <f t="shared" si="4"/>
        <v/>
      </c>
      <c r="K37" s="238"/>
      <c r="L37" s="417" t="str">
        <f>IF('3.5 St Lights - Pole'!AW37="","",'3.5 St Lights - Pole'!AW37)</f>
        <v/>
      </c>
      <c r="M37" s="238"/>
      <c r="N37" s="238" t="str">
        <f t="shared" si="5"/>
        <v/>
      </c>
      <c r="O37" s="238"/>
      <c r="P37" s="238"/>
      <c r="Q37" s="238" t="str">
        <f>IF(P37="",'3.5 St Lights - Pole'!AI37,(VLOOKUP(P37,St_Lights_Generic_coating_array,2,FALSE)))</f>
        <v/>
      </c>
      <c r="R37" s="85" t="str">
        <f>IF('3.5 St Lights - Pole'!AJ37="","",'3.5 St Lights - Pole'!AJ37)</f>
        <v/>
      </c>
      <c r="S37" s="238"/>
      <c r="T37" s="89" t="str">
        <f t="shared" si="6"/>
        <v/>
      </c>
      <c r="U37" s="85"/>
      <c r="V37" s="85"/>
      <c r="W37" s="418" t="str">
        <f>IF('3.5 St Lights - Pole'!$AM37="","",'3.5 St Lights - Pole'!$AM37)</f>
        <v/>
      </c>
      <c r="X37" s="418"/>
      <c r="Y37" s="238"/>
      <c r="Z37" s="89" t="str">
        <f t="shared" si="7"/>
        <v/>
      </c>
      <c r="AA37" s="85"/>
      <c r="AB37" s="85"/>
      <c r="AC37" s="85"/>
      <c r="AD37" s="85" t="str">
        <f>'3.5 St Lights - Pole'!CE37</f>
        <v/>
      </c>
      <c r="AE37" s="85"/>
      <c r="AF37" s="85" t="str">
        <f t="shared" si="8"/>
        <v/>
      </c>
      <c r="AG37" s="271"/>
      <c r="AH37" s="85" t="str">
        <f>'3.5 St Lights - Pole'!CI37</f>
        <v/>
      </c>
      <c r="AI37" s="85" t="str">
        <f>'3.5 St Lights - Pole'!CJ37</f>
        <v/>
      </c>
      <c r="AJ37" s="85" t="str">
        <f>'3.5 St Lights - Pole'!CK37</f>
        <v/>
      </c>
      <c r="AK37" s="85"/>
      <c r="AL37" s="85"/>
      <c r="AM37" s="85" t="str">
        <f t="shared" si="9"/>
        <v/>
      </c>
      <c r="AN37" s="238"/>
      <c r="AO37" s="112"/>
      <c r="AP37" s="112"/>
      <c r="AQ37" s="133" t="str">
        <f ca="1">IF('3.5 St Lights - Pole'!CR37="","",'3.5 St Lights - Pole'!CR37)</f>
        <v/>
      </c>
      <c r="AR37" s="112" t="str">
        <f>IF('3.5 St Lights - Pole'!CS37="","",'3.5 St Lights - Pole'!CS37)</f>
        <v/>
      </c>
      <c r="AS37" s="112"/>
      <c r="AT37" s="112"/>
    </row>
    <row r="38" spans="1:46" x14ac:dyDescent="0.2">
      <c r="A38" s="237"/>
      <c r="B38" s="238"/>
      <c r="C38" s="238" t="str">
        <f>IF('3.5 St Lights - Pole'!$B38="","",'3.5 St Lights - Pole'!$B38)</f>
        <v/>
      </c>
      <c r="D38" s="89" t="str">
        <f>IF('3.5 St Lights - Pole'!$C38="","",'3.5 St Lights - Pole'!C38)</f>
        <v/>
      </c>
      <c r="E38" s="238" t="str">
        <f>IF('3.5 St Lights - Pole'!$D38="","",'3.5 St Lights - Pole'!$D38)</f>
        <v/>
      </c>
      <c r="F38" s="238" t="str">
        <f>IF('3.5 St Lights - Pole'!$F38="","",'3.5 St Lights - Pole'!$F38)</f>
        <v/>
      </c>
      <c r="G38" s="238" t="str">
        <f>IF('3.5 St Lights - Pole'!$G38="","",'3.5 St Lights - Pole'!$G38)</f>
        <v/>
      </c>
      <c r="H38" s="238" t="str">
        <f>IF('3.5 St Lights - Pole'!$I38="","",'3.5 St Lights - Pole'!$I38)</f>
        <v/>
      </c>
      <c r="I38" s="238"/>
      <c r="J38" s="89" t="str">
        <f t="shared" si="4"/>
        <v/>
      </c>
      <c r="K38" s="238"/>
      <c r="L38" s="417" t="str">
        <f>IF('3.5 St Lights - Pole'!AW38="","",'3.5 St Lights - Pole'!AW38)</f>
        <v/>
      </c>
      <c r="M38" s="238"/>
      <c r="N38" s="238" t="str">
        <f t="shared" si="5"/>
        <v/>
      </c>
      <c r="O38" s="238"/>
      <c r="P38" s="238"/>
      <c r="Q38" s="238" t="str">
        <f>IF(P38="",'3.5 St Lights - Pole'!AI38,(VLOOKUP(P38,St_Lights_Generic_coating_array,2,FALSE)))</f>
        <v/>
      </c>
      <c r="R38" s="85" t="str">
        <f>IF('3.5 St Lights - Pole'!AJ38="","",'3.5 St Lights - Pole'!AJ38)</f>
        <v/>
      </c>
      <c r="S38" s="238"/>
      <c r="T38" s="89" t="str">
        <f t="shared" si="6"/>
        <v/>
      </c>
      <c r="U38" s="85"/>
      <c r="V38" s="85"/>
      <c r="W38" s="418" t="str">
        <f>IF('3.5 St Lights - Pole'!$AM38="","",'3.5 St Lights - Pole'!$AM38)</f>
        <v/>
      </c>
      <c r="X38" s="418"/>
      <c r="Y38" s="238"/>
      <c r="Z38" s="89" t="str">
        <f t="shared" si="7"/>
        <v/>
      </c>
      <c r="AA38" s="85"/>
      <c r="AB38" s="85"/>
      <c r="AC38" s="85"/>
      <c r="AD38" s="85" t="str">
        <f>'3.5 St Lights - Pole'!CE38</f>
        <v/>
      </c>
      <c r="AE38" s="85"/>
      <c r="AF38" s="85" t="str">
        <f t="shared" si="8"/>
        <v/>
      </c>
      <c r="AG38" s="271"/>
      <c r="AH38" s="85" t="str">
        <f>'3.5 St Lights - Pole'!CI38</f>
        <v/>
      </c>
      <c r="AI38" s="85" t="str">
        <f>'3.5 St Lights - Pole'!CJ38</f>
        <v/>
      </c>
      <c r="AJ38" s="85" t="str">
        <f>'3.5 St Lights - Pole'!CK38</f>
        <v/>
      </c>
      <c r="AK38" s="85"/>
      <c r="AL38" s="85"/>
      <c r="AM38" s="85" t="str">
        <f t="shared" si="9"/>
        <v/>
      </c>
      <c r="AN38" s="238"/>
      <c r="AO38" s="112"/>
      <c r="AP38" s="112"/>
      <c r="AQ38" s="133" t="str">
        <f ca="1">IF('3.5 St Lights - Pole'!CR38="","",'3.5 St Lights - Pole'!CR38)</f>
        <v/>
      </c>
      <c r="AR38" s="112" t="str">
        <f>IF('3.5 St Lights - Pole'!CS38="","",'3.5 St Lights - Pole'!CS38)</f>
        <v/>
      </c>
      <c r="AS38" s="112"/>
      <c r="AT38" s="112"/>
    </row>
    <row r="39" spans="1:46" x14ac:dyDescent="0.2">
      <c r="A39" s="237"/>
      <c r="B39" s="238"/>
      <c r="C39" s="238" t="str">
        <f>IF('3.5 St Lights - Pole'!$B39="","",'3.5 St Lights - Pole'!$B39)</f>
        <v/>
      </c>
      <c r="D39" s="89" t="str">
        <f>IF('3.5 St Lights - Pole'!$C39="","",'3.5 St Lights - Pole'!C39)</f>
        <v/>
      </c>
      <c r="E39" s="238" t="str">
        <f>IF('3.5 St Lights - Pole'!$D39="","",'3.5 St Lights - Pole'!$D39)</f>
        <v/>
      </c>
      <c r="F39" s="238" t="str">
        <f>IF('3.5 St Lights - Pole'!$F39="","",'3.5 St Lights - Pole'!$F39)</f>
        <v/>
      </c>
      <c r="G39" s="238" t="str">
        <f>IF('3.5 St Lights - Pole'!$G39="","",'3.5 St Lights - Pole'!$G39)</f>
        <v/>
      </c>
      <c r="H39" s="238" t="str">
        <f>IF('3.5 St Lights - Pole'!$I39="","",'3.5 St Lights - Pole'!$I39)</f>
        <v/>
      </c>
      <c r="I39" s="238"/>
      <c r="J39" s="89" t="str">
        <f t="shared" si="4"/>
        <v/>
      </c>
      <c r="K39" s="238"/>
      <c r="L39" s="417" t="str">
        <f>IF('3.5 St Lights - Pole'!AW39="","",'3.5 St Lights - Pole'!AW39)</f>
        <v/>
      </c>
      <c r="M39" s="238"/>
      <c r="N39" s="238" t="str">
        <f t="shared" si="5"/>
        <v/>
      </c>
      <c r="O39" s="238"/>
      <c r="P39" s="238"/>
      <c r="Q39" s="238" t="str">
        <f>IF(P39="",'3.5 St Lights - Pole'!AI39,(VLOOKUP(P39,St_Lights_Generic_coating_array,2,FALSE)))</f>
        <v/>
      </c>
      <c r="R39" s="85" t="str">
        <f>IF('3.5 St Lights - Pole'!AJ39="","",'3.5 St Lights - Pole'!AJ39)</f>
        <v/>
      </c>
      <c r="S39" s="238"/>
      <c r="T39" s="89" t="str">
        <f t="shared" si="6"/>
        <v/>
      </c>
      <c r="U39" s="85"/>
      <c r="V39" s="85"/>
      <c r="W39" s="418" t="str">
        <f>IF('3.5 St Lights - Pole'!$AM39="","",'3.5 St Lights - Pole'!$AM39)</f>
        <v/>
      </c>
      <c r="X39" s="418"/>
      <c r="Y39" s="238"/>
      <c r="Z39" s="89" t="str">
        <f t="shared" si="7"/>
        <v/>
      </c>
      <c r="AA39" s="85"/>
      <c r="AB39" s="85"/>
      <c r="AC39" s="85"/>
      <c r="AD39" s="85" t="str">
        <f>'3.5 St Lights - Pole'!CE39</f>
        <v/>
      </c>
      <c r="AE39" s="85"/>
      <c r="AF39" s="85" t="str">
        <f t="shared" si="8"/>
        <v/>
      </c>
      <c r="AG39" s="271"/>
      <c r="AH39" s="85" t="str">
        <f>'3.5 St Lights - Pole'!CI39</f>
        <v/>
      </c>
      <c r="AI39" s="85" t="str">
        <f>'3.5 St Lights - Pole'!CJ39</f>
        <v/>
      </c>
      <c r="AJ39" s="85" t="str">
        <f>'3.5 St Lights - Pole'!CK39</f>
        <v/>
      </c>
      <c r="AK39" s="85"/>
      <c r="AL39" s="85"/>
      <c r="AM39" s="85" t="str">
        <f t="shared" si="9"/>
        <v/>
      </c>
      <c r="AN39" s="238"/>
      <c r="AO39" s="112"/>
      <c r="AP39" s="112"/>
      <c r="AQ39" s="133" t="str">
        <f ca="1">IF('3.5 St Lights - Pole'!CR39="","",'3.5 St Lights - Pole'!CR39)</f>
        <v/>
      </c>
      <c r="AR39" s="112" t="str">
        <f>IF('3.5 St Lights - Pole'!CS39="","",'3.5 St Lights - Pole'!CS39)</f>
        <v/>
      </c>
      <c r="AS39" s="112"/>
      <c r="AT39" s="112"/>
    </row>
    <row r="40" spans="1:46" x14ac:dyDescent="0.2">
      <c r="A40" s="237"/>
      <c r="B40" s="238"/>
      <c r="C40" s="238" t="str">
        <f>IF('3.5 St Lights - Pole'!$B40="","",'3.5 St Lights - Pole'!$B40)</f>
        <v/>
      </c>
      <c r="D40" s="89" t="str">
        <f>IF('3.5 St Lights - Pole'!$C40="","",'3.5 St Lights - Pole'!C40)</f>
        <v/>
      </c>
      <c r="E40" s="238" t="str">
        <f>IF('3.5 St Lights - Pole'!$D40="","",'3.5 St Lights - Pole'!$D40)</f>
        <v/>
      </c>
      <c r="F40" s="238" t="str">
        <f>IF('3.5 St Lights - Pole'!$F40="","",'3.5 St Lights - Pole'!$F40)</f>
        <v/>
      </c>
      <c r="G40" s="238" t="str">
        <f>IF('3.5 St Lights - Pole'!$G40="","",'3.5 St Lights - Pole'!$G40)</f>
        <v/>
      </c>
      <c r="H40" s="238" t="str">
        <f>IF('3.5 St Lights - Pole'!$I40="","",'3.5 St Lights - Pole'!$I40)</f>
        <v/>
      </c>
      <c r="I40" s="238"/>
      <c r="J40" s="89" t="str">
        <f t="shared" si="4"/>
        <v/>
      </c>
      <c r="K40" s="238"/>
      <c r="L40" s="417" t="str">
        <f>IF('3.5 St Lights - Pole'!AW40="","",'3.5 St Lights - Pole'!AW40)</f>
        <v/>
      </c>
      <c r="M40" s="238"/>
      <c r="N40" s="238" t="str">
        <f t="shared" si="5"/>
        <v/>
      </c>
      <c r="O40" s="238"/>
      <c r="P40" s="238"/>
      <c r="Q40" s="238" t="str">
        <f>IF(P40="",'3.5 St Lights - Pole'!AI40,(VLOOKUP(P40,St_Lights_Generic_coating_array,2,FALSE)))</f>
        <v/>
      </c>
      <c r="R40" s="85" t="str">
        <f>IF('3.5 St Lights - Pole'!AJ40="","",'3.5 St Lights - Pole'!AJ40)</f>
        <v/>
      </c>
      <c r="S40" s="238"/>
      <c r="T40" s="89" t="str">
        <f t="shared" si="6"/>
        <v/>
      </c>
      <c r="U40" s="85"/>
      <c r="V40" s="85"/>
      <c r="W40" s="418" t="str">
        <f>IF('3.5 St Lights - Pole'!$AM40="","",'3.5 St Lights - Pole'!$AM40)</f>
        <v/>
      </c>
      <c r="X40" s="418"/>
      <c r="Y40" s="238"/>
      <c r="Z40" s="89" t="str">
        <f t="shared" si="7"/>
        <v/>
      </c>
      <c r="AA40" s="85"/>
      <c r="AB40" s="85"/>
      <c r="AC40" s="85"/>
      <c r="AD40" s="85" t="str">
        <f>'3.5 St Lights - Pole'!CE40</f>
        <v/>
      </c>
      <c r="AE40" s="85"/>
      <c r="AF40" s="85" t="str">
        <f t="shared" si="8"/>
        <v/>
      </c>
      <c r="AG40" s="271"/>
      <c r="AH40" s="85" t="str">
        <f>'3.5 St Lights - Pole'!CI40</f>
        <v/>
      </c>
      <c r="AI40" s="85" t="str">
        <f>'3.5 St Lights - Pole'!CJ40</f>
        <v/>
      </c>
      <c r="AJ40" s="85" t="str">
        <f>'3.5 St Lights - Pole'!CK40</f>
        <v/>
      </c>
      <c r="AK40" s="85"/>
      <c r="AL40" s="85"/>
      <c r="AM40" s="85" t="str">
        <f t="shared" si="9"/>
        <v/>
      </c>
      <c r="AN40" s="238"/>
      <c r="AO40" s="112"/>
      <c r="AP40" s="112"/>
      <c r="AQ40" s="133" t="str">
        <f ca="1">IF('3.5 St Lights - Pole'!CR40="","",'3.5 St Lights - Pole'!CR40)</f>
        <v/>
      </c>
      <c r="AR40" s="112" t="str">
        <f>IF('3.5 St Lights - Pole'!CS40="","",'3.5 St Lights - Pole'!CS40)</f>
        <v/>
      </c>
      <c r="AS40" s="112"/>
      <c r="AT40" s="112"/>
    </row>
    <row r="41" spans="1:46" x14ac:dyDescent="0.2">
      <c r="A41" s="237"/>
      <c r="B41" s="238"/>
      <c r="C41" s="238" t="str">
        <f>IF('3.5 St Lights - Pole'!$B41="","",'3.5 St Lights - Pole'!$B41)</f>
        <v/>
      </c>
      <c r="D41" s="89" t="str">
        <f>IF('3.5 St Lights - Pole'!$C41="","",'3.5 St Lights - Pole'!C41)</f>
        <v/>
      </c>
      <c r="E41" s="238" t="str">
        <f>IF('3.5 St Lights - Pole'!$D41="","",'3.5 St Lights - Pole'!$D41)</f>
        <v/>
      </c>
      <c r="F41" s="238" t="str">
        <f>IF('3.5 St Lights - Pole'!$F41="","",'3.5 St Lights - Pole'!$F41)</f>
        <v/>
      </c>
      <c r="G41" s="238" t="str">
        <f>IF('3.5 St Lights - Pole'!$G41="","",'3.5 St Lights - Pole'!$G41)</f>
        <v/>
      </c>
      <c r="H41" s="238" t="str">
        <f>IF('3.5 St Lights - Pole'!$I41="","",'3.5 St Lights - Pole'!$I41)</f>
        <v/>
      </c>
      <c r="I41" s="238"/>
      <c r="J41" s="89" t="str">
        <f t="shared" si="4"/>
        <v/>
      </c>
      <c r="K41" s="238"/>
      <c r="L41" s="417" t="str">
        <f>IF('3.5 St Lights - Pole'!AW41="","",'3.5 St Lights - Pole'!AW41)</f>
        <v/>
      </c>
      <c r="M41" s="238"/>
      <c r="N41" s="238" t="str">
        <f t="shared" si="5"/>
        <v/>
      </c>
      <c r="O41" s="238"/>
      <c r="P41" s="238"/>
      <c r="Q41" s="238" t="str">
        <f>IF(P41="",'3.5 St Lights - Pole'!AI41,(VLOOKUP(P41,St_Lights_Generic_coating_array,2,FALSE)))</f>
        <v/>
      </c>
      <c r="R41" s="85" t="str">
        <f>IF('3.5 St Lights - Pole'!AJ41="","",'3.5 St Lights - Pole'!AJ41)</f>
        <v/>
      </c>
      <c r="S41" s="238"/>
      <c r="T41" s="89" t="str">
        <f t="shared" si="6"/>
        <v/>
      </c>
      <c r="U41" s="85"/>
      <c r="V41" s="85"/>
      <c r="W41" s="418" t="str">
        <f>IF('3.5 St Lights - Pole'!$AM41="","",'3.5 St Lights - Pole'!$AM41)</f>
        <v/>
      </c>
      <c r="X41" s="418"/>
      <c r="Y41" s="238"/>
      <c r="Z41" s="89" t="str">
        <f t="shared" si="7"/>
        <v/>
      </c>
      <c r="AA41" s="85"/>
      <c r="AB41" s="85"/>
      <c r="AC41" s="85"/>
      <c r="AD41" s="85" t="str">
        <f>'3.5 St Lights - Pole'!CE41</f>
        <v/>
      </c>
      <c r="AE41" s="85"/>
      <c r="AF41" s="85" t="str">
        <f t="shared" si="8"/>
        <v/>
      </c>
      <c r="AG41" s="271"/>
      <c r="AH41" s="85" t="str">
        <f>'3.5 St Lights - Pole'!CI41</f>
        <v/>
      </c>
      <c r="AI41" s="85" t="str">
        <f>'3.5 St Lights - Pole'!CJ41</f>
        <v/>
      </c>
      <c r="AJ41" s="85" t="str">
        <f>'3.5 St Lights - Pole'!CK41</f>
        <v/>
      </c>
      <c r="AK41" s="85"/>
      <c r="AL41" s="85"/>
      <c r="AM41" s="85" t="str">
        <f t="shared" si="9"/>
        <v/>
      </c>
      <c r="AN41" s="238"/>
      <c r="AO41" s="112"/>
      <c r="AP41" s="112"/>
      <c r="AQ41" s="133" t="str">
        <f ca="1">IF('3.5 St Lights - Pole'!CR41="","",'3.5 St Lights - Pole'!CR41)</f>
        <v/>
      </c>
      <c r="AR41" s="112" t="str">
        <f>IF('3.5 St Lights - Pole'!CS41="","",'3.5 St Lights - Pole'!CS41)</f>
        <v/>
      </c>
      <c r="AS41" s="112"/>
      <c r="AT41" s="112"/>
    </row>
    <row r="42" spans="1:46" x14ac:dyDescent="0.2">
      <c r="A42" s="237"/>
      <c r="B42" s="238"/>
      <c r="C42" s="238" t="str">
        <f>IF('3.5 St Lights - Pole'!$B42="","",'3.5 St Lights - Pole'!$B42)</f>
        <v/>
      </c>
      <c r="D42" s="89" t="str">
        <f>IF('3.5 St Lights - Pole'!$C42="","",'3.5 St Lights - Pole'!C42)</f>
        <v/>
      </c>
      <c r="E42" s="238" t="str">
        <f>IF('3.5 St Lights - Pole'!$D42="","",'3.5 St Lights - Pole'!$D42)</f>
        <v/>
      </c>
      <c r="F42" s="238" t="str">
        <f>IF('3.5 St Lights - Pole'!$F42="","",'3.5 St Lights - Pole'!$F42)</f>
        <v/>
      </c>
      <c r="G42" s="238" t="str">
        <f>IF('3.5 St Lights - Pole'!$G42="","",'3.5 St Lights - Pole'!$G42)</f>
        <v/>
      </c>
      <c r="H42" s="238" t="str">
        <f>IF('3.5 St Lights - Pole'!$I42="","",'3.5 St Lights - Pole'!$I42)</f>
        <v/>
      </c>
      <c r="I42" s="238"/>
      <c r="J42" s="89" t="str">
        <f t="shared" si="4"/>
        <v/>
      </c>
      <c r="K42" s="238"/>
      <c r="L42" s="417" t="str">
        <f>IF('3.5 St Lights - Pole'!AW42="","",'3.5 St Lights - Pole'!AW42)</f>
        <v/>
      </c>
      <c r="M42" s="238"/>
      <c r="N42" s="238" t="str">
        <f t="shared" si="5"/>
        <v/>
      </c>
      <c r="O42" s="238"/>
      <c r="P42" s="238"/>
      <c r="Q42" s="238" t="str">
        <f>IF(P42="",'3.5 St Lights - Pole'!AI42,(VLOOKUP(P42,St_Lights_Generic_coating_array,2,FALSE)))</f>
        <v/>
      </c>
      <c r="R42" s="85" t="str">
        <f>IF('3.5 St Lights - Pole'!AJ42="","",'3.5 St Lights - Pole'!AJ42)</f>
        <v/>
      </c>
      <c r="S42" s="238"/>
      <c r="T42" s="89" t="str">
        <f t="shared" si="6"/>
        <v/>
      </c>
      <c r="U42" s="85"/>
      <c r="V42" s="85"/>
      <c r="W42" s="418" t="str">
        <f>IF('3.5 St Lights - Pole'!$AM42="","",'3.5 St Lights - Pole'!$AM42)</f>
        <v/>
      </c>
      <c r="X42" s="418"/>
      <c r="Y42" s="238"/>
      <c r="Z42" s="89" t="str">
        <f t="shared" si="7"/>
        <v/>
      </c>
      <c r="AA42" s="85"/>
      <c r="AB42" s="85"/>
      <c r="AC42" s="85"/>
      <c r="AD42" s="85" t="str">
        <f>'3.5 St Lights - Pole'!CE42</f>
        <v/>
      </c>
      <c r="AE42" s="85"/>
      <c r="AF42" s="85" t="str">
        <f t="shared" si="8"/>
        <v/>
      </c>
      <c r="AG42" s="271"/>
      <c r="AH42" s="85" t="str">
        <f>'3.5 St Lights - Pole'!CI42</f>
        <v/>
      </c>
      <c r="AI42" s="85" t="str">
        <f>'3.5 St Lights - Pole'!CJ42</f>
        <v/>
      </c>
      <c r="AJ42" s="85" t="str">
        <f>'3.5 St Lights - Pole'!CK42</f>
        <v/>
      </c>
      <c r="AK42" s="85"/>
      <c r="AL42" s="85"/>
      <c r="AM42" s="85" t="str">
        <f t="shared" si="9"/>
        <v/>
      </c>
      <c r="AN42" s="238"/>
      <c r="AO42" s="112"/>
      <c r="AP42" s="112"/>
      <c r="AQ42" s="133" t="str">
        <f ca="1">IF('3.5 St Lights - Pole'!CR42="","",'3.5 St Lights - Pole'!CR42)</f>
        <v/>
      </c>
      <c r="AR42" s="112" t="str">
        <f>IF('3.5 St Lights - Pole'!CS42="","",'3.5 St Lights - Pole'!CS42)</f>
        <v/>
      </c>
      <c r="AS42" s="112"/>
      <c r="AT42" s="112"/>
    </row>
    <row r="43" spans="1:46" x14ac:dyDescent="0.2">
      <c r="A43" s="237"/>
      <c r="B43" s="238"/>
      <c r="C43" s="238" t="str">
        <f>IF('3.5 St Lights - Pole'!$B43="","",'3.5 St Lights - Pole'!$B43)</f>
        <v/>
      </c>
      <c r="D43" s="89" t="str">
        <f>IF('3.5 St Lights - Pole'!$C43="","",'3.5 St Lights - Pole'!C43)</f>
        <v/>
      </c>
      <c r="E43" s="238" t="str">
        <f>IF('3.5 St Lights - Pole'!$D43="","",'3.5 St Lights - Pole'!$D43)</f>
        <v/>
      </c>
      <c r="F43" s="238" t="str">
        <f>IF('3.5 St Lights - Pole'!$F43="","",'3.5 St Lights - Pole'!$F43)</f>
        <v/>
      </c>
      <c r="G43" s="238" t="str">
        <f>IF('3.5 St Lights - Pole'!$G43="","",'3.5 St Lights - Pole'!$G43)</f>
        <v/>
      </c>
      <c r="H43" s="238" t="str">
        <f>IF('3.5 St Lights - Pole'!$I43="","",'3.5 St Lights - Pole'!$I43)</f>
        <v/>
      </c>
      <c r="I43" s="238"/>
      <c r="J43" s="89" t="str">
        <f t="shared" si="4"/>
        <v/>
      </c>
      <c r="K43" s="238"/>
      <c r="L43" s="417" t="str">
        <f>IF('3.5 St Lights - Pole'!AW43="","",'3.5 St Lights - Pole'!AW43)</f>
        <v/>
      </c>
      <c r="M43" s="238"/>
      <c r="N43" s="238" t="str">
        <f t="shared" si="5"/>
        <v/>
      </c>
      <c r="O43" s="238"/>
      <c r="P43" s="238"/>
      <c r="Q43" s="238" t="str">
        <f>IF(P43="",'3.5 St Lights - Pole'!AI43,(VLOOKUP(P43,St_Lights_Generic_coating_array,2,FALSE)))</f>
        <v/>
      </c>
      <c r="R43" s="85" t="str">
        <f>IF('3.5 St Lights - Pole'!AJ43="","",'3.5 St Lights - Pole'!AJ43)</f>
        <v/>
      </c>
      <c r="S43" s="238"/>
      <c r="T43" s="89" t="str">
        <f t="shared" si="6"/>
        <v/>
      </c>
      <c r="U43" s="85"/>
      <c r="V43" s="85"/>
      <c r="W43" s="418" t="str">
        <f>IF('3.5 St Lights - Pole'!$AM43="","",'3.5 St Lights - Pole'!$AM43)</f>
        <v/>
      </c>
      <c r="X43" s="418"/>
      <c r="Y43" s="238"/>
      <c r="Z43" s="89" t="str">
        <f t="shared" si="7"/>
        <v/>
      </c>
      <c r="AA43" s="85"/>
      <c r="AB43" s="85"/>
      <c r="AC43" s="85"/>
      <c r="AD43" s="85" t="str">
        <f>'3.5 St Lights - Pole'!CE43</f>
        <v/>
      </c>
      <c r="AE43" s="85"/>
      <c r="AF43" s="85" t="str">
        <f t="shared" si="8"/>
        <v/>
      </c>
      <c r="AG43" s="271"/>
      <c r="AH43" s="85" t="str">
        <f>'3.5 St Lights - Pole'!CI43</f>
        <v/>
      </c>
      <c r="AI43" s="85" t="str">
        <f>'3.5 St Lights - Pole'!CJ43</f>
        <v/>
      </c>
      <c r="AJ43" s="85" t="str">
        <f>'3.5 St Lights - Pole'!CK43</f>
        <v/>
      </c>
      <c r="AK43" s="85"/>
      <c r="AL43" s="85"/>
      <c r="AM43" s="85" t="str">
        <f t="shared" si="9"/>
        <v/>
      </c>
      <c r="AN43" s="238"/>
      <c r="AO43" s="112"/>
      <c r="AP43" s="112"/>
      <c r="AQ43" s="133" t="str">
        <f ca="1">IF('3.5 St Lights - Pole'!CR43="","",'3.5 St Lights - Pole'!CR43)</f>
        <v/>
      </c>
      <c r="AR43" s="112" t="str">
        <f>IF('3.5 St Lights - Pole'!CS43="","",'3.5 St Lights - Pole'!CS43)</f>
        <v/>
      </c>
      <c r="AS43" s="112"/>
      <c r="AT43" s="112"/>
    </row>
    <row r="44" spans="1:46" x14ac:dyDescent="0.2">
      <c r="A44" s="237"/>
      <c r="B44" s="238"/>
      <c r="C44" s="238" t="str">
        <f>IF('3.5 St Lights - Pole'!$B44="","",'3.5 St Lights - Pole'!$B44)</f>
        <v/>
      </c>
      <c r="D44" s="89" t="str">
        <f>IF('3.5 St Lights - Pole'!$C44="","",'3.5 St Lights - Pole'!C44)</f>
        <v/>
      </c>
      <c r="E44" s="238" t="str">
        <f>IF('3.5 St Lights - Pole'!$D44="","",'3.5 St Lights - Pole'!$D44)</f>
        <v/>
      </c>
      <c r="F44" s="238" t="str">
        <f>IF('3.5 St Lights - Pole'!$F44="","",'3.5 St Lights - Pole'!$F44)</f>
        <v/>
      </c>
      <c r="G44" s="238" t="str">
        <f>IF('3.5 St Lights - Pole'!$G44="","",'3.5 St Lights - Pole'!$G44)</f>
        <v/>
      </c>
      <c r="H44" s="238" t="str">
        <f>IF('3.5 St Lights - Pole'!$I44="","",'3.5 St Lights - Pole'!$I44)</f>
        <v/>
      </c>
      <c r="I44" s="238"/>
      <c r="J44" s="89" t="str">
        <f t="shared" si="4"/>
        <v/>
      </c>
      <c r="K44" s="238"/>
      <c r="L44" s="417" t="str">
        <f>IF('3.5 St Lights - Pole'!AW44="","",'3.5 St Lights - Pole'!AW44)</f>
        <v/>
      </c>
      <c r="M44" s="238"/>
      <c r="N44" s="238" t="str">
        <f t="shared" si="5"/>
        <v/>
      </c>
      <c r="O44" s="238"/>
      <c r="P44" s="238"/>
      <c r="Q44" s="238" t="str">
        <f>IF(P44="",'3.5 St Lights - Pole'!AI44,(VLOOKUP(P44,St_Lights_Generic_coating_array,2,FALSE)))</f>
        <v/>
      </c>
      <c r="R44" s="85" t="str">
        <f>IF('3.5 St Lights - Pole'!AJ44="","",'3.5 St Lights - Pole'!AJ44)</f>
        <v/>
      </c>
      <c r="S44" s="238"/>
      <c r="T44" s="89" t="str">
        <f t="shared" si="6"/>
        <v/>
      </c>
      <c r="U44" s="85"/>
      <c r="V44" s="85"/>
      <c r="W44" s="418" t="str">
        <f>IF('3.5 St Lights - Pole'!$AM44="","",'3.5 St Lights - Pole'!$AM44)</f>
        <v/>
      </c>
      <c r="X44" s="418"/>
      <c r="Y44" s="238"/>
      <c r="Z44" s="89" t="str">
        <f t="shared" si="7"/>
        <v/>
      </c>
      <c r="AA44" s="85"/>
      <c r="AB44" s="85"/>
      <c r="AC44" s="85"/>
      <c r="AD44" s="85" t="str">
        <f>'3.5 St Lights - Pole'!CE44</f>
        <v/>
      </c>
      <c r="AE44" s="85"/>
      <c r="AF44" s="85" t="str">
        <f t="shared" si="8"/>
        <v/>
      </c>
      <c r="AG44" s="271"/>
      <c r="AH44" s="85" t="str">
        <f>'3.5 St Lights - Pole'!CI44</f>
        <v/>
      </c>
      <c r="AI44" s="85" t="str">
        <f>'3.5 St Lights - Pole'!CJ44</f>
        <v/>
      </c>
      <c r="AJ44" s="85" t="str">
        <f>'3.5 St Lights - Pole'!CK44</f>
        <v/>
      </c>
      <c r="AK44" s="85"/>
      <c r="AL44" s="85"/>
      <c r="AM44" s="85" t="str">
        <f t="shared" si="9"/>
        <v/>
      </c>
      <c r="AN44" s="238"/>
      <c r="AO44" s="112"/>
      <c r="AP44" s="112"/>
      <c r="AQ44" s="133" t="str">
        <f ca="1">IF('3.5 St Lights - Pole'!CR44="","",'3.5 St Lights - Pole'!CR44)</f>
        <v/>
      </c>
      <c r="AR44" s="112" t="str">
        <f>IF('3.5 St Lights - Pole'!CS44="","",'3.5 St Lights - Pole'!CS44)</f>
        <v/>
      </c>
      <c r="AS44" s="112"/>
      <c r="AT44" s="112"/>
    </row>
    <row r="45" spans="1:46" x14ac:dyDescent="0.2">
      <c r="A45" s="237"/>
      <c r="B45" s="238"/>
      <c r="C45" s="238" t="str">
        <f>IF('3.5 St Lights - Pole'!$B45="","",'3.5 St Lights - Pole'!$B45)</f>
        <v/>
      </c>
      <c r="D45" s="89" t="str">
        <f>IF('3.5 St Lights - Pole'!$C45="","",'3.5 St Lights - Pole'!C45)</f>
        <v/>
      </c>
      <c r="E45" s="238" t="str">
        <f>IF('3.5 St Lights - Pole'!$D45="","",'3.5 St Lights - Pole'!$D45)</f>
        <v/>
      </c>
      <c r="F45" s="238" t="str">
        <f>IF('3.5 St Lights - Pole'!$F45="","",'3.5 St Lights - Pole'!$F45)</f>
        <v/>
      </c>
      <c r="G45" s="238" t="str">
        <f>IF('3.5 St Lights - Pole'!$G45="","",'3.5 St Lights - Pole'!$G45)</f>
        <v/>
      </c>
      <c r="H45" s="238" t="str">
        <f>IF('3.5 St Lights - Pole'!$I45="","",'3.5 St Lights - Pole'!$I45)</f>
        <v/>
      </c>
      <c r="I45" s="238"/>
      <c r="J45" s="89" t="str">
        <f t="shared" si="4"/>
        <v/>
      </c>
      <c r="K45" s="238"/>
      <c r="L45" s="417" t="str">
        <f>IF('3.5 St Lights - Pole'!AW45="","",'3.5 St Lights - Pole'!AW45)</f>
        <v/>
      </c>
      <c r="M45" s="238"/>
      <c r="N45" s="238" t="str">
        <f t="shared" si="5"/>
        <v/>
      </c>
      <c r="O45" s="238"/>
      <c r="P45" s="238"/>
      <c r="Q45" s="238" t="str">
        <f>IF(P45="",'3.5 St Lights - Pole'!AI45,(VLOOKUP(P45,St_Lights_Generic_coating_array,2,FALSE)))</f>
        <v/>
      </c>
      <c r="R45" s="85" t="str">
        <f>IF('3.5 St Lights - Pole'!AJ45="","",'3.5 St Lights - Pole'!AJ45)</f>
        <v/>
      </c>
      <c r="S45" s="238"/>
      <c r="T45" s="89" t="str">
        <f t="shared" si="6"/>
        <v/>
      </c>
      <c r="U45" s="85"/>
      <c r="V45" s="85"/>
      <c r="W45" s="418" t="str">
        <f>IF('3.5 St Lights - Pole'!$AM45="","",'3.5 St Lights - Pole'!$AM45)</f>
        <v/>
      </c>
      <c r="X45" s="418"/>
      <c r="Y45" s="238"/>
      <c r="Z45" s="89" t="str">
        <f t="shared" si="7"/>
        <v/>
      </c>
      <c r="AA45" s="85"/>
      <c r="AB45" s="85"/>
      <c r="AC45" s="85"/>
      <c r="AD45" s="85" t="str">
        <f>'3.5 St Lights - Pole'!CE45</f>
        <v/>
      </c>
      <c r="AE45" s="85"/>
      <c r="AF45" s="85" t="str">
        <f t="shared" si="8"/>
        <v/>
      </c>
      <c r="AG45" s="271"/>
      <c r="AH45" s="85" t="str">
        <f>'3.5 St Lights - Pole'!CI45</f>
        <v/>
      </c>
      <c r="AI45" s="85" t="str">
        <f>'3.5 St Lights - Pole'!CJ45</f>
        <v/>
      </c>
      <c r="AJ45" s="85" t="str">
        <f>'3.5 St Lights - Pole'!CK45</f>
        <v/>
      </c>
      <c r="AK45" s="85"/>
      <c r="AL45" s="85"/>
      <c r="AM45" s="85" t="str">
        <f t="shared" si="9"/>
        <v/>
      </c>
      <c r="AN45" s="238"/>
      <c r="AO45" s="112"/>
      <c r="AP45" s="112"/>
      <c r="AQ45" s="133" t="str">
        <f ca="1">IF('3.5 St Lights - Pole'!CR45="","",'3.5 St Lights - Pole'!CR45)</f>
        <v/>
      </c>
      <c r="AR45" s="112" t="str">
        <f>IF('3.5 St Lights - Pole'!CS45="","",'3.5 St Lights - Pole'!CS45)</f>
        <v/>
      </c>
      <c r="AS45" s="112"/>
      <c r="AT45" s="112"/>
    </row>
    <row r="46" spans="1:46" x14ac:dyDescent="0.2">
      <c r="A46" s="237"/>
      <c r="B46" s="238"/>
      <c r="C46" s="238" t="str">
        <f>IF('3.5 St Lights - Pole'!$B46="","",'3.5 St Lights - Pole'!$B46)</f>
        <v/>
      </c>
      <c r="D46" s="89" t="str">
        <f>IF('3.5 St Lights - Pole'!$C46="","",'3.5 St Lights - Pole'!C46)</f>
        <v/>
      </c>
      <c r="E46" s="238" t="str">
        <f>IF('3.5 St Lights - Pole'!$D46="","",'3.5 St Lights - Pole'!$D46)</f>
        <v/>
      </c>
      <c r="F46" s="238" t="str">
        <f>IF('3.5 St Lights - Pole'!$F46="","",'3.5 St Lights - Pole'!$F46)</f>
        <v/>
      </c>
      <c r="G46" s="238" t="str">
        <f>IF('3.5 St Lights - Pole'!$G46="","",'3.5 St Lights - Pole'!$G46)</f>
        <v/>
      </c>
      <c r="H46" s="238" t="str">
        <f>IF('3.5 St Lights - Pole'!$I46="","",'3.5 St Lights - Pole'!$I46)</f>
        <v/>
      </c>
      <c r="I46" s="238"/>
      <c r="J46" s="89" t="str">
        <f t="shared" si="4"/>
        <v/>
      </c>
      <c r="K46" s="238"/>
      <c r="L46" s="417" t="str">
        <f>IF('3.5 St Lights - Pole'!AW46="","",'3.5 St Lights - Pole'!AW46)</f>
        <v/>
      </c>
      <c r="M46" s="238"/>
      <c r="N46" s="238" t="str">
        <f t="shared" si="5"/>
        <v/>
      </c>
      <c r="O46" s="238"/>
      <c r="P46" s="238"/>
      <c r="Q46" s="238" t="str">
        <f>IF(P46="",'3.5 St Lights - Pole'!AI46,(VLOOKUP(P46,St_Lights_Generic_coating_array,2,FALSE)))</f>
        <v/>
      </c>
      <c r="R46" s="85" t="str">
        <f>IF('3.5 St Lights - Pole'!AJ46="","",'3.5 St Lights - Pole'!AJ46)</f>
        <v/>
      </c>
      <c r="S46" s="238"/>
      <c r="T46" s="89" t="str">
        <f t="shared" si="6"/>
        <v/>
      </c>
      <c r="U46" s="85"/>
      <c r="V46" s="85"/>
      <c r="W46" s="418" t="str">
        <f>IF('3.5 St Lights - Pole'!$AM46="","",'3.5 St Lights - Pole'!$AM46)</f>
        <v/>
      </c>
      <c r="X46" s="418"/>
      <c r="Y46" s="238"/>
      <c r="Z46" s="89" t="str">
        <f t="shared" si="7"/>
        <v/>
      </c>
      <c r="AA46" s="85"/>
      <c r="AB46" s="85"/>
      <c r="AC46" s="85"/>
      <c r="AD46" s="85" t="str">
        <f>'3.5 St Lights - Pole'!CE46</f>
        <v/>
      </c>
      <c r="AE46" s="85"/>
      <c r="AF46" s="85" t="str">
        <f t="shared" si="8"/>
        <v/>
      </c>
      <c r="AG46" s="271"/>
      <c r="AH46" s="85" t="str">
        <f>'3.5 St Lights - Pole'!CI46</f>
        <v/>
      </c>
      <c r="AI46" s="85" t="str">
        <f>'3.5 St Lights - Pole'!CJ46</f>
        <v/>
      </c>
      <c r="AJ46" s="85" t="str">
        <f>'3.5 St Lights - Pole'!CK46</f>
        <v/>
      </c>
      <c r="AK46" s="85"/>
      <c r="AL46" s="85"/>
      <c r="AM46" s="85" t="str">
        <f t="shared" si="9"/>
        <v/>
      </c>
      <c r="AN46" s="238"/>
      <c r="AO46" s="112"/>
      <c r="AP46" s="112"/>
      <c r="AQ46" s="133" t="str">
        <f ca="1">IF('3.5 St Lights - Pole'!CR46="","",'3.5 St Lights - Pole'!CR46)</f>
        <v/>
      </c>
      <c r="AR46" s="112" t="str">
        <f>IF('3.5 St Lights - Pole'!CS46="","",'3.5 St Lights - Pole'!CS46)</f>
        <v/>
      </c>
      <c r="AS46" s="112"/>
      <c r="AT46" s="112"/>
    </row>
    <row r="47" spans="1:46" x14ac:dyDescent="0.2">
      <c r="A47" s="237"/>
      <c r="B47" s="238"/>
      <c r="C47" s="238" t="str">
        <f>IF('3.5 St Lights - Pole'!$B47="","",'3.5 St Lights - Pole'!$B47)</f>
        <v/>
      </c>
      <c r="D47" s="89" t="str">
        <f>IF('3.5 St Lights - Pole'!$C47="","",'3.5 St Lights - Pole'!C47)</f>
        <v/>
      </c>
      <c r="E47" s="238" t="str">
        <f>IF('3.5 St Lights - Pole'!$D47="","",'3.5 St Lights - Pole'!$D47)</f>
        <v/>
      </c>
      <c r="F47" s="238" t="str">
        <f>IF('3.5 St Lights - Pole'!$F47="","",'3.5 St Lights - Pole'!$F47)</f>
        <v/>
      </c>
      <c r="G47" s="238" t="str">
        <f>IF('3.5 St Lights - Pole'!$G47="","",'3.5 St Lights - Pole'!$G47)</f>
        <v/>
      </c>
      <c r="H47" s="238" t="str">
        <f>IF('3.5 St Lights - Pole'!$I47="","",'3.5 St Lights - Pole'!$I47)</f>
        <v/>
      </c>
      <c r="I47" s="238"/>
      <c r="J47" s="89" t="str">
        <f t="shared" si="4"/>
        <v/>
      </c>
      <c r="K47" s="238"/>
      <c r="L47" s="417" t="str">
        <f>IF('3.5 St Lights - Pole'!AW47="","",'3.5 St Lights - Pole'!AW47)</f>
        <v/>
      </c>
      <c r="M47" s="238"/>
      <c r="N47" s="238" t="str">
        <f t="shared" si="5"/>
        <v/>
      </c>
      <c r="O47" s="238"/>
      <c r="P47" s="238"/>
      <c r="Q47" s="238" t="str">
        <f>IF(P47="",'3.5 St Lights - Pole'!AI47,(VLOOKUP(P47,St_Lights_Generic_coating_array,2,FALSE)))</f>
        <v/>
      </c>
      <c r="R47" s="85" t="str">
        <f>IF('3.5 St Lights - Pole'!AJ47="","",'3.5 St Lights - Pole'!AJ47)</f>
        <v/>
      </c>
      <c r="S47" s="238"/>
      <c r="T47" s="89" t="str">
        <f t="shared" si="6"/>
        <v/>
      </c>
      <c r="U47" s="85"/>
      <c r="V47" s="85"/>
      <c r="W47" s="418" t="str">
        <f>IF('3.5 St Lights - Pole'!$AM47="","",'3.5 St Lights - Pole'!$AM47)</f>
        <v/>
      </c>
      <c r="X47" s="418"/>
      <c r="Y47" s="238"/>
      <c r="Z47" s="89" t="str">
        <f t="shared" si="7"/>
        <v/>
      </c>
      <c r="AA47" s="85"/>
      <c r="AB47" s="85"/>
      <c r="AC47" s="85"/>
      <c r="AD47" s="85" t="str">
        <f>'3.5 St Lights - Pole'!CE47</f>
        <v/>
      </c>
      <c r="AE47" s="85"/>
      <c r="AF47" s="85" t="str">
        <f t="shared" si="8"/>
        <v/>
      </c>
      <c r="AG47" s="271"/>
      <c r="AH47" s="85" t="str">
        <f>'3.5 St Lights - Pole'!CI47</f>
        <v/>
      </c>
      <c r="AI47" s="85" t="str">
        <f>'3.5 St Lights - Pole'!CJ47</f>
        <v/>
      </c>
      <c r="AJ47" s="85" t="str">
        <f>'3.5 St Lights - Pole'!CK47</f>
        <v/>
      </c>
      <c r="AK47" s="85"/>
      <c r="AL47" s="85"/>
      <c r="AM47" s="85" t="str">
        <f t="shared" si="9"/>
        <v/>
      </c>
      <c r="AN47" s="238"/>
      <c r="AO47" s="112"/>
      <c r="AP47" s="112"/>
      <c r="AQ47" s="133" t="str">
        <f ca="1">IF('3.5 St Lights - Pole'!CR47="","",'3.5 St Lights - Pole'!CR47)</f>
        <v/>
      </c>
      <c r="AR47" s="112" t="str">
        <f>IF('3.5 St Lights - Pole'!CS47="","",'3.5 St Lights - Pole'!CS47)</f>
        <v/>
      </c>
      <c r="AS47" s="112"/>
      <c r="AT47" s="112"/>
    </row>
    <row r="48" spans="1:46" x14ac:dyDescent="0.2">
      <c r="A48" s="237"/>
      <c r="B48" s="238"/>
      <c r="C48" s="238" t="str">
        <f>IF('3.5 St Lights - Pole'!$B48="","",'3.5 St Lights - Pole'!$B48)</f>
        <v/>
      </c>
      <c r="D48" s="89" t="str">
        <f>IF('3.5 St Lights - Pole'!$C48="","",'3.5 St Lights - Pole'!C48)</f>
        <v/>
      </c>
      <c r="E48" s="238" t="str">
        <f>IF('3.5 St Lights - Pole'!$D48="","",'3.5 St Lights - Pole'!$D48)</f>
        <v/>
      </c>
      <c r="F48" s="238" t="str">
        <f>IF('3.5 St Lights - Pole'!$F48="","",'3.5 St Lights - Pole'!$F48)</f>
        <v/>
      </c>
      <c r="G48" s="238" t="str">
        <f>IF('3.5 St Lights - Pole'!$G48="","",'3.5 St Lights - Pole'!$G48)</f>
        <v/>
      </c>
      <c r="H48" s="238" t="str">
        <f>IF('3.5 St Lights - Pole'!$I48="","",'3.5 St Lights - Pole'!$I48)</f>
        <v/>
      </c>
      <c r="I48" s="238"/>
      <c r="J48" s="89" t="str">
        <f t="shared" si="4"/>
        <v/>
      </c>
      <c r="K48" s="238"/>
      <c r="L48" s="417" t="str">
        <f>IF('3.5 St Lights - Pole'!AW48="","",'3.5 St Lights - Pole'!AW48)</f>
        <v/>
      </c>
      <c r="M48" s="238"/>
      <c r="N48" s="238" t="str">
        <f t="shared" si="5"/>
        <v/>
      </c>
      <c r="O48" s="238"/>
      <c r="P48" s="238"/>
      <c r="Q48" s="238" t="str">
        <f>IF(P48="",'3.5 St Lights - Pole'!AI48,(VLOOKUP(P48,St_Lights_Generic_coating_array,2,FALSE)))</f>
        <v/>
      </c>
      <c r="R48" s="85" t="str">
        <f>IF('3.5 St Lights - Pole'!AJ48="","",'3.5 St Lights - Pole'!AJ48)</f>
        <v/>
      </c>
      <c r="S48" s="238"/>
      <c r="T48" s="89" t="str">
        <f t="shared" si="6"/>
        <v/>
      </c>
      <c r="U48" s="85"/>
      <c r="V48" s="85"/>
      <c r="W48" s="418" t="str">
        <f>IF('3.5 St Lights - Pole'!$AM48="","",'3.5 St Lights - Pole'!$AM48)</f>
        <v/>
      </c>
      <c r="X48" s="418"/>
      <c r="Y48" s="238"/>
      <c r="Z48" s="89" t="str">
        <f t="shared" si="7"/>
        <v/>
      </c>
      <c r="AA48" s="85"/>
      <c r="AB48" s="85"/>
      <c r="AC48" s="85"/>
      <c r="AD48" s="85" t="str">
        <f>'3.5 St Lights - Pole'!CE48</f>
        <v/>
      </c>
      <c r="AE48" s="85"/>
      <c r="AF48" s="85" t="str">
        <f t="shared" si="8"/>
        <v/>
      </c>
      <c r="AG48" s="271"/>
      <c r="AH48" s="85" t="str">
        <f>'3.5 St Lights - Pole'!CI48</f>
        <v/>
      </c>
      <c r="AI48" s="85" t="str">
        <f>'3.5 St Lights - Pole'!CJ48</f>
        <v/>
      </c>
      <c r="AJ48" s="85" t="str">
        <f>'3.5 St Lights - Pole'!CK48</f>
        <v/>
      </c>
      <c r="AK48" s="85"/>
      <c r="AL48" s="85"/>
      <c r="AM48" s="85" t="str">
        <f t="shared" si="9"/>
        <v/>
      </c>
      <c r="AN48" s="238"/>
      <c r="AO48" s="112"/>
      <c r="AP48" s="112"/>
      <c r="AQ48" s="133" t="str">
        <f ca="1">IF('3.5 St Lights - Pole'!CR48="","",'3.5 St Lights - Pole'!CR48)</f>
        <v/>
      </c>
      <c r="AR48" s="112" t="str">
        <f>IF('3.5 St Lights - Pole'!CS48="","",'3.5 St Lights - Pole'!CS48)</f>
        <v/>
      </c>
      <c r="AS48" s="112"/>
      <c r="AT48" s="112"/>
    </row>
    <row r="49" spans="1:46" x14ac:dyDescent="0.2">
      <c r="A49" s="237"/>
      <c r="B49" s="238"/>
      <c r="C49" s="238" t="str">
        <f>IF('3.5 St Lights - Pole'!$B49="","",'3.5 St Lights - Pole'!$B49)</f>
        <v/>
      </c>
      <c r="D49" s="89" t="str">
        <f>IF('3.5 St Lights - Pole'!$C49="","",'3.5 St Lights - Pole'!C49)</f>
        <v/>
      </c>
      <c r="E49" s="238" t="str">
        <f>IF('3.5 St Lights - Pole'!$D49="","",'3.5 St Lights - Pole'!$D49)</f>
        <v/>
      </c>
      <c r="F49" s="238" t="str">
        <f>IF('3.5 St Lights - Pole'!$F49="","",'3.5 St Lights - Pole'!$F49)</f>
        <v/>
      </c>
      <c r="G49" s="238" t="str">
        <f>IF('3.5 St Lights - Pole'!$G49="","",'3.5 St Lights - Pole'!$G49)</f>
        <v/>
      </c>
      <c r="H49" s="238" t="str">
        <f>IF('3.5 St Lights - Pole'!$I49="","",'3.5 St Lights - Pole'!$I49)</f>
        <v/>
      </c>
      <c r="I49" s="238"/>
      <c r="J49" s="89" t="str">
        <f t="shared" si="4"/>
        <v/>
      </c>
      <c r="K49" s="238"/>
      <c r="L49" s="417" t="str">
        <f>IF('3.5 St Lights - Pole'!AW49="","",'3.5 St Lights - Pole'!AW49)</f>
        <v/>
      </c>
      <c r="M49" s="238"/>
      <c r="N49" s="238" t="str">
        <f t="shared" si="5"/>
        <v/>
      </c>
      <c r="O49" s="238"/>
      <c r="P49" s="238"/>
      <c r="Q49" s="238" t="str">
        <f>IF(P49="",'3.5 St Lights - Pole'!AI49,(VLOOKUP(P49,St_Lights_Generic_coating_array,2,FALSE)))</f>
        <v/>
      </c>
      <c r="R49" s="85" t="str">
        <f>IF('3.5 St Lights - Pole'!AJ49="","",'3.5 St Lights - Pole'!AJ49)</f>
        <v/>
      </c>
      <c r="S49" s="238"/>
      <c r="T49" s="89" t="str">
        <f t="shared" si="6"/>
        <v/>
      </c>
      <c r="U49" s="85"/>
      <c r="V49" s="85"/>
      <c r="W49" s="418" t="str">
        <f>IF('3.5 St Lights - Pole'!$AM49="","",'3.5 St Lights - Pole'!$AM49)</f>
        <v/>
      </c>
      <c r="X49" s="418"/>
      <c r="Y49" s="238"/>
      <c r="Z49" s="89" t="str">
        <f t="shared" si="7"/>
        <v/>
      </c>
      <c r="AA49" s="85"/>
      <c r="AB49" s="85"/>
      <c r="AC49" s="85"/>
      <c r="AD49" s="85" t="str">
        <f>'3.5 St Lights - Pole'!CE49</f>
        <v/>
      </c>
      <c r="AE49" s="85"/>
      <c r="AF49" s="85" t="str">
        <f t="shared" si="8"/>
        <v/>
      </c>
      <c r="AG49" s="271"/>
      <c r="AH49" s="85" t="str">
        <f>'3.5 St Lights - Pole'!CI49</f>
        <v/>
      </c>
      <c r="AI49" s="85" t="str">
        <f>'3.5 St Lights - Pole'!CJ49</f>
        <v/>
      </c>
      <c r="AJ49" s="85" t="str">
        <f>'3.5 St Lights - Pole'!CK49</f>
        <v/>
      </c>
      <c r="AK49" s="85"/>
      <c r="AL49" s="85"/>
      <c r="AM49" s="85" t="str">
        <f t="shared" si="9"/>
        <v/>
      </c>
      <c r="AN49" s="238"/>
      <c r="AO49" s="112"/>
      <c r="AP49" s="112"/>
      <c r="AQ49" s="133" t="str">
        <f ca="1">IF('3.5 St Lights - Pole'!CR49="","",'3.5 St Lights - Pole'!CR49)</f>
        <v/>
      </c>
      <c r="AR49" s="112" t="str">
        <f>IF('3.5 St Lights - Pole'!CS49="","",'3.5 St Lights - Pole'!CS49)</f>
        <v/>
      </c>
      <c r="AS49" s="112"/>
      <c r="AT49" s="112"/>
    </row>
    <row r="50" spans="1:46" x14ac:dyDescent="0.2">
      <c r="A50" s="237"/>
      <c r="B50" s="238"/>
      <c r="C50" s="238" t="str">
        <f>IF('3.5 St Lights - Pole'!$B50="","",'3.5 St Lights - Pole'!$B50)</f>
        <v/>
      </c>
      <c r="D50" s="89" t="str">
        <f>IF('3.5 St Lights - Pole'!$C50="","",'3.5 St Lights - Pole'!C50)</f>
        <v/>
      </c>
      <c r="E50" s="238" t="str">
        <f>IF('3.5 St Lights - Pole'!$D50="","",'3.5 St Lights - Pole'!$D50)</f>
        <v/>
      </c>
      <c r="F50" s="238" t="str">
        <f>IF('3.5 St Lights - Pole'!$F50="","",'3.5 St Lights - Pole'!$F50)</f>
        <v/>
      </c>
      <c r="G50" s="238" t="str">
        <f>IF('3.5 St Lights - Pole'!$G50="","",'3.5 St Lights - Pole'!$G50)</f>
        <v/>
      </c>
      <c r="H50" s="238" t="str">
        <f>IF('3.5 St Lights - Pole'!$I50="","",'3.5 St Lights - Pole'!$I50)</f>
        <v/>
      </c>
      <c r="I50" s="238"/>
      <c r="J50" s="89" t="str">
        <f t="shared" si="4"/>
        <v/>
      </c>
      <c r="K50" s="238"/>
      <c r="L50" s="417" t="str">
        <f>IF('3.5 St Lights - Pole'!AW50="","",'3.5 St Lights - Pole'!AW50)</f>
        <v/>
      </c>
      <c r="M50" s="238"/>
      <c r="N50" s="238" t="str">
        <f t="shared" si="5"/>
        <v/>
      </c>
      <c r="O50" s="238"/>
      <c r="P50" s="238"/>
      <c r="Q50" s="238" t="str">
        <f>IF(P50="",'3.5 St Lights - Pole'!AI50,(VLOOKUP(P50,St_Lights_Generic_coating_array,2,FALSE)))</f>
        <v/>
      </c>
      <c r="R50" s="85" t="str">
        <f>IF('3.5 St Lights - Pole'!AJ50="","",'3.5 St Lights - Pole'!AJ50)</f>
        <v/>
      </c>
      <c r="S50" s="238"/>
      <c r="T50" s="89" t="str">
        <f t="shared" si="6"/>
        <v/>
      </c>
      <c r="U50" s="85"/>
      <c r="V50" s="85"/>
      <c r="W50" s="418" t="str">
        <f>IF('3.5 St Lights - Pole'!$AM50="","",'3.5 St Lights - Pole'!$AM50)</f>
        <v/>
      </c>
      <c r="X50" s="418"/>
      <c r="Y50" s="238"/>
      <c r="Z50" s="89" t="str">
        <f t="shared" si="7"/>
        <v/>
      </c>
      <c r="AA50" s="85"/>
      <c r="AB50" s="85"/>
      <c r="AC50" s="85"/>
      <c r="AD50" s="85" t="str">
        <f>'3.5 St Lights - Pole'!CE50</f>
        <v/>
      </c>
      <c r="AE50" s="85"/>
      <c r="AF50" s="85" t="str">
        <f t="shared" si="8"/>
        <v/>
      </c>
      <c r="AG50" s="271"/>
      <c r="AH50" s="85" t="str">
        <f>'3.5 St Lights - Pole'!CI50</f>
        <v/>
      </c>
      <c r="AI50" s="85" t="str">
        <f>'3.5 St Lights - Pole'!CJ50</f>
        <v/>
      </c>
      <c r="AJ50" s="85" t="str">
        <f>'3.5 St Lights - Pole'!CK50</f>
        <v/>
      </c>
      <c r="AK50" s="85"/>
      <c r="AL50" s="85"/>
      <c r="AM50" s="85" t="str">
        <f t="shared" si="9"/>
        <v/>
      </c>
      <c r="AN50" s="238"/>
      <c r="AO50" s="112"/>
      <c r="AP50" s="112"/>
      <c r="AQ50" s="133" t="str">
        <f ca="1">IF('3.5 St Lights - Pole'!CR50="","",'3.5 St Lights - Pole'!CR50)</f>
        <v/>
      </c>
      <c r="AR50" s="112" t="str">
        <f>IF('3.5 St Lights - Pole'!CS50="","",'3.5 St Lights - Pole'!CS50)</f>
        <v/>
      </c>
      <c r="AS50" s="112"/>
      <c r="AT50" s="112"/>
    </row>
    <row r="51" spans="1:46" x14ac:dyDescent="0.2">
      <c r="A51" s="237"/>
      <c r="B51" s="238"/>
      <c r="C51" s="238" t="str">
        <f>IF('3.5 St Lights - Pole'!$B51="","",'3.5 St Lights - Pole'!$B51)</f>
        <v/>
      </c>
      <c r="D51" s="89" t="str">
        <f>IF('3.5 St Lights - Pole'!$C51="","",'3.5 St Lights - Pole'!C51)</f>
        <v/>
      </c>
      <c r="E51" s="238" t="str">
        <f>IF('3.5 St Lights - Pole'!$D51="","",'3.5 St Lights - Pole'!$D51)</f>
        <v/>
      </c>
      <c r="F51" s="238" t="str">
        <f>IF('3.5 St Lights - Pole'!$F51="","",'3.5 St Lights - Pole'!$F51)</f>
        <v/>
      </c>
      <c r="G51" s="238" t="str">
        <f>IF('3.5 St Lights - Pole'!$G51="","",'3.5 St Lights - Pole'!$G51)</f>
        <v/>
      </c>
      <c r="H51" s="238" t="str">
        <f>IF('3.5 St Lights - Pole'!$I51="","",'3.5 St Lights - Pole'!$I51)</f>
        <v/>
      </c>
      <c r="I51" s="238"/>
      <c r="J51" s="89" t="str">
        <f t="shared" si="4"/>
        <v/>
      </c>
      <c r="K51" s="238"/>
      <c r="L51" s="417" t="str">
        <f>IF('3.5 St Lights - Pole'!AW51="","",'3.5 St Lights - Pole'!AW51)</f>
        <v/>
      </c>
      <c r="M51" s="238"/>
      <c r="N51" s="238" t="str">
        <f t="shared" si="5"/>
        <v/>
      </c>
      <c r="O51" s="238"/>
      <c r="P51" s="238"/>
      <c r="Q51" s="238" t="str">
        <f>IF(P51="",'3.5 St Lights - Pole'!AI51,(VLOOKUP(P51,St_Lights_Generic_coating_array,2,FALSE)))</f>
        <v/>
      </c>
      <c r="R51" s="85" t="str">
        <f>IF('3.5 St Lights - Pole'!AJ51="","",'3.5 St Lights - Pole'!AJ51)</f>
        <v/>
      </c>
      <c r="S51" s="238"/>
      <c r="T51" s="89" t="str">
        <f t="shared" si="6"/>
        <v/>
      </c>
      <c r="U51" s="85"/>
      <c r="V51" s="85"/>
      <c r="W51" s="418" t="str">
        <f>IF('3.5 St Lights - Pole'!$AM51="","",'3.5 St Lights - Pole'!$AM51)</f>
        <v/>
      </c>
      <c r="X51" s="418"/>
      <c r="Y51" s="238"/>
      <c r="Z51" s="89" t="str">
        <f t="shared" si="7"/>
        <v/>
      </c>
      <c r="AA51" s="85"/>
      <c r="AB51" s="85"/>
      <c r="AC51" s="85"/>
      <c r="AD51" s="85" t="str">
        <f>'3.5 St Lights - Pole'!CE51</f>
        <v/>
      </c>
      <c r="AE51" s="85"/>
      <c r="AF51" s="85" t="str">
        <f t="shared" si="8"/>
        <v/>
      </c>
      <c r="AG51" s="271"/>
      <c r="AH51" s="85" t="str">
        <f>'3.5 St Lights - Pole'!CI51</f>
        <v/>
      </c>
      <c r="AI51" s="85" t="str">
        <f>'3.5 St Lights - Pole'!CJ51</f>
        <v/>
      </c>
      <c r="AJ51" s="85" t="str">
        <f>'3.5 St Lights - Pole'!CK51</f>
        <v/>
      </c>
      <c r="AK51" s="85"/>
      <c r="AL51" s="85"/>
      <c r="AM51" s="85" t="str">
        <f t="shared" si="9"/>
        <v/>
      </c>
      <c r="AN51" s="238"/>
      <c r="AO51" s="112"/>
      <c r="AP51" s="112"/>
      <c r="AQ51" s="133" t="str">
        <f ca="1">IF('3.5 St Lights - Pole'!CR51="","",'3.5 St Lights - Pole'!CR51)</f>
        <v/>
      </c>
      <c r="AR51" s="112" t="str">
        <f>IF('3.5 St Lights - Pole'!CS51="","",'3.5 St Lights - Pole'!CS51)</f>
        <v/>
      </c>
      <c r="AS51" s="112"/>
      <c r="AT51" s="112"/>
    </row>
    <row r="52" spans="1:46" x14ac:dyDescent="0.2">
      <c r="A52" s="237"/>
      <c r="B52" s="238"/>
      <c r="C52" s="238" t="str">
        <f>IF('3.5 St Lights - Pole'!$B52="","",'3.5 St Lights - Pole'!$B52)</f>
        <v/>
      </c>
      <c r="D52" s="89" t="str">
        <f>IF('3.5 St Lights - Pole'!$C52="","",'3.5 St Lights - Pole'!C52)</f>
        <v/>
      </c>
      <c r="E52" s="238" t="str">
        <f>IF('3.5 St Lights - Pole'!$D52="","",'3.5 St Lights - Pole'!$D52)</f>
        <v/>
      </c>
      <c r="F52" s="238" t="str">
        <f>IF('3.5 St Lights - Pole'!$F52="","",'3.5 St Lights - Pole'!$F52)</f>
        <v/>
      </c>
      <c r="G52" s="238" t="str">
        <f>IF('3.5 St Lights - Pole'!$G52="","",'3.5 St Lights - Pole'!$G52)</f>
        <v/>
      </c>
      <c r="H52" s="238" t="str">
        <f>IF('3.5 St Lights - Pole'!$I52="","",'3.5 St Lights - Pole'!$I52)</f>
        <v/>
      </c>
      <c r="I52" s="238"/>
      <c r="J52" s="89" t="str">
        <f t="shared" si="4"/>
        <v/>
      </c>
      <c r="K52" s="238"/>
      <c r="L52" s="417" t="str">
        <f>IF('3.5 St Lights - Pole'!AW52="","",'3.5 St Lights - Pole'!AW52)</f>
        <v/>
      </c>
      <c r="M52" s="238"/>
      <c r="N52" s="238" t="str">
        <f t="shared" si="5"/>
        <v/>
      </c>
      <c r="O52" s="238"/>
      <c r="P52" s="238"/>
      <c r="Q52" s="238" t="str">
        <f>IF(P52="",'3.5 St Lights - Pole'!AI52,(VLOOKUP(P52,St_Lights_Generic_coating_array,2,FALSE)))</f>
        <v/>
      </c>
      <c r="R52" s="85" t="str">
        <f>IF('3.5 St Lights - Pole'!AJ52="","",'3.5 St Lights - Pole'!AJ52)</f>
        <v/>
      </c>
      <c r="S52" s="238"/>
      <c r="T52" s="89" t="str">
        <f t="shared" si="6"/>
        <v/>
      </c>
      <c r="U52" s="85"/>
      <c r="V52" s="85"/>
      <c r="W52" s="418" t="str">
        <f>IF('3.5 St Lights - Pole'!$AM52="","",'3.5 St Lights - Pole'!$AM52)</f>
        <v/>
      </c>
      <c r="X52" s="418"/>
      <c r="Y52" s="238"/>
      <c r="Z52" s="89" t="str">
        <f t="shared" si="7"/>
        <v/>
      </c>
      <c r="AA52" s="85"/>
      <c r="AB52" s="85"/>
      <c r="AC52" s="85"/>
      <c r="AD52" s="85" t="str">
        <f>'3.5 St Lights - Pole'!CE52</f>
        <v/>
      </c>
      <c r="AE52" s="85"/>
      <c r="AF52" s="85" t="str">
        <f t="shared" si="8"/>
        <v/>
      </c>
      <c r="AG52" s="271"/>
      <c r="AH52" s="85" t="str">
        <f>'3.5 St Lights - Pole'!CI52</f>
        <v/>
      </c>
      <c r="AI52" s="85" t="str">
        <f>'3.5 St Lights - Pole'!CJ52</f>
        <v/>
      </c>
      <c r="AJ52" s="85" t="str">
        <f>'3.5 St Lights - Pole'!CK52</f>
        <v/>
      </c>
      <c r="AK52" s="85"/>
      <c r="AL52" s="85"/>
      <c r="AM52" s="85" t="str">
        <f t="shared" si="9"/>
        <v/>
      </c>
      <c r="AN52" s="238"/>
      <c r="AO52" s="112"/>
      <c r="AP52" s="112"/>
      <c r="AQ52" s="133" t="str">
        <f ca="1">IF('3.5 St Lights - Pole'!CR52="","",'3.5 St Lights - Pole'!CR52)</f>
        <v/>
      </c>
      <c r="AR52" s="112" t="str">
        <f>IF('3.5 St Lights - Pole'!CS52="","",'3.5 St Lights - Pole'!CS52)</f>
        <v/>
      </c>
      <c r="AS52" s="112"/>
      <c r="AT52" s="112"/>
    </row>
    <row r="53" spans="1:46" x14ac:dyDescent="0.2">
      <c r="A53" s="237"/>
      <c r="B53" s="238"/>
      <c r="C53" s="238" t="str">
        <f>IF('3.5 St Lights - Pole'!$B53="","",'3.5 St Lights - Pole'!$B53)</f>
        <v/>
      </c>
      <c r="D53" s="89" t="str">
        <f>IF('3.5 St Lights - Pole'!$C53="","",'3.5 St Lights - Pole'!C53)</f>
        <v/>
      </c>
      <c r="E53" s="238" t="str">
        <f>IF('3.5 St Lights - Pole'!$D53="","",'3.5 St Lights - Pole'!$D53)</f>
        <v/>
      </c>
      <c r="F53" s="238" t="str">
        <f>IF('3.5 St Lights - Pole'!$F53="","",'3.5 St Lights - Pole'!$F53)</f>
        <v/>
      </c>
      <c r="G53" s="238" t="str">
        <f>IF('3.5 St Lights - Pole'!$G53="","",'3.5 St Lights - Pole'!$G53)</f>
        <v/>
      </c>
      <c r="H53" s="238" t="str">
        <f>IF('3.5 St Lights - Pole'!$I53="","",'3.5 St Lights - Pole'!$I53)</f>
        <v/>
      </c>
      <c r="I53" s="238"/>
      <c r="J53" s="89" t="str">
        <f t="shared" si="4"/>
        <v/>
      </c>
      <c r="K53" s="238"/>
      <c r="L53" s="417" t="str">
        <f>IF('3.5 St Lights - Pole'!AW53="","",'3.5 St Lights - Pole'!AW53)</f>
        <v/>
      </c>
      <c r="M53" s="238"/>
      <c r="N53" s="238" t="str">
        <f t="shared" si="5"/>
        <v/>
      </c>
      <c r="O53" s="238"/>
      <c r="P53" s="238"/>
      <c r="Q53" s="238" t="str">
        <f>IF(P53="",'3.5 St Lights - Pole'!AI53,(VLOOKUP(P53,St_Lights_Generic_coating_array,2,FALSE)))</f>
        <v/>
      </c>
      <c r="R53" s="85" t="str">
        <f>IF('3.5 St Lights - Pole'!AJ53="","",'3.5 St Lights - Pole'!AJ53)</f>
        <v/>
      </c>
      <c r="S53" s="238"/>
      <c r="T53" s="89" t="str">
        <f t="shared" si="6"/>
        <v/>
      </c>
      <c r="U53" s="85"/>
      <c r="V53" s="85"/>
      <c r="W53" s="418" t="str">
        <f>IF('3.5 St Lights - Pole'!$AM53="","",'3.5 St Lights - Pole'!$AM53)</f>
        <v/>
      </c>
      <c r="X53" s="418"/>
      <c r="Y53" s="238"/>
      <c r="Z53" s="89" t="str">
        <f t="shared" si="7"/>
        <v/>
      </c>
      <c r="AA53" s="85"/>
      <c r="AB53" s="85"/>
      <c r="AC53" s="85"/>
      <c r="AD53" s="85" t="str">
        <f>'3.5 St Lights - Pole'!CE53</f>
        <v/>
      </c>
      <c r="AE53" s="85"/>
      <c r="AF53" s="85" t="str">
        <f t="shared" si="8"/>
        <v/>
      </c>
      <c r="AG53" s="271"/>
      <c r="AH53" s="85" t="str">
        <f>'3.5 St Lights - Pole'!CI53</f>
        <v/>
      </c>
      <c r="AI53" s="85" t="str">
        <f>'3.5 St Lights - Pole'!CJ53</f>
        <v/>
      </c>
      <c r="AJ53" s="85" t="str">
        <f>'3.5 St Lights - Pole'!CK53</f>
        <v/>
      </c>
      <c r="AK53" s="85"/>
      <c r="AL53" s="85"/>
      <c r="AM53" s="85" t="str">
        <f t="shared" si="9"/>
        <v/>
      </c>
      <c r="AN53" s="238"/>
      <c r="AO53" s="112"/>
      <c r="AP53" s="112"/>
      <c r="AQ53" s="133" t="str">
        <f ca="1">IF('3.5 St Lights - Pole'!CR53="","",'3.5 St Lights - Pole'!CR53)</f>
        <v/>
      </c>
      <c r="AR53" s="112" t="str">
        <f>IF('3.5 St Lights - Pole'!CS53="","",'3.5 St Lights - Pole'!CS53)</f>
        <v/>
      </c>
      <c r="AS53" s="112"/>
      <c r="AT53" s="112"/>
    </row>
    <row r="54" spans="1:46" x14ac:dyDescent="0.2">
      <c r="A54" s="237"/>
      <c r="B54" s="238"/>
      <c r="C54" s="238" t="str">
        <f>IF('3.5 St Lights - Pole'!$B54="","",'3.5 St Lights - Pole'!$B54)</f>
        <v/>
      </c>
      <c r="D54" s="89" t="str">
        <f>IF('3.5 St Lights - Pole'!$C54="","",'3.5 St Lights - Pole'!C54)</f>
        <v/>
      </c>
      <c r="E54" s="238" t="str">
        <f>IF('3.5 St Lights - Pole'!$D54="","",'3.5 St Lights - Pole'!$D54)</f>
        <v/>
      </c>
      <c r="F54" s="238" t="str">
        <f>IF('3.5 St Lights - Pole'!$F54="","",'3.5 St Lights - Pole'!$F54)</f>
        <v/>
      </c>
      <c r="G54" s="238" t="str">
        <f>IF('3.5 St Lights - Pole'!$G54="","",'3.5 St Lights - Pole'!$G54)</f>
        <v/>
      </c>
      <c r="H54" s="238" t="str">
        <f>IF('3.5 St Lights - Pole'!$I54="","",'3.5 St Lights - Pole'!$I54)</f>
        <v/>
      </c>
      <c r="I54" s="238"/>
      <c r="J54" s="89" t="str">
        <f t="shared" si="4"/>
        <v/>
      </c>
      <c r="K54" s="238"/>
      <c r="L54" s="417" t="str">
        <f>IF('3.5 St Lights - Pole'!AW54="","",'3.5 St Lights - Pole'!AW54)</f>
        <v/>
      </c>
      <c r="M54" s="238"/>
      <c r="N54" s="238" t="str">
        <f t="shared" si="5"/>
        <v/>
      </c>
      <c r="O54" s="238"/>
      <c r="P54" s="238"/>
      <c r="Q54" s="238" t="str">
        <f>IF(P54="",'3.5 St Lights - Pole'!AI54,(VLOOKUP(P54,St_Lights_Generic_coating_array,2,FALSE)))</f>
        <v/>
      </c>
      <c r="R54" s="85" t="str">
        <f>IF('3.5 St Lights - Pole'!AJ54="","",'3.5 St Lights - Pole'!AJ54)</f>
        <v/>
      </c>
      <c r="S54" s="238"/>
      <c r="T54" s="89" t="str">
        <f t="shared" si="6"/>
        <v/>
      </c>
      <c r="U54" s="85"/>
      <c r="V54" s="85"/>
      <c r="W54" s="418" t="str">
        <f>IF('3.5 St Lights - Pole'!$AM54="","",'3.5 St Lights - Pole'!$AM54)</f>
        <v/>
      </c>
      <c r="X54" s="418"/>
      <c r="Y54" s="238"/>
      <c r="Z54" s="89" t="str">
        <f t="shared" si="7"/>
        <v/>
      </c>
      <c r="AA54" s="85"/>
      <c r="AB54" s="85"/>
      <c r="AC54" s="85"/>
      <c r="AD54" s="85" t="str">
        <f>'3.5 St Lights - Pole'!CE54</f>
        <v/>
      </c>
      <c r="AE54" s="85"/>
      <c r="AF54" s="85" t="str">
        <f t="shared" si="8"/>
        <v/>
      </c>
      <c r="AG54" s="271"/>
      <c r="AH54" s="85" t="str">
        <f>'3.5 St Lights - Pole'!CI54</f>
        <v/>
      </c>
      <c r="AI54" s="85" t="str">
        <f>'3.5 St Lights - Pole'!CJ54</f>
        <v/>
      </c>
      <c r="AJ54" s="85" t="str">
        <f>'3.5 St Lights - Pole'!CK54</f>
        <v/>
      </c>
      <c r="AK54" s="85"/>
      <c r="AL54" s="85"/>
      <c r="AM54" s="85" t="str">
        <f t="shared" si="9"/>
        <v/>
      </c>
      <c r="AN54" s="238"/>
      <c r="AO54" s="112"/>
      <c r="AP54" s="112"/>
      <c r="AQ54" s="133" t="str">
        <f ca="1">IF('3.5 St Lights - Pole'!CR54="","",'3.5 St Lights - Pole'!CR54)</f>
        <v/>
      </c>
      <c r="AR54" s="112" t="str">
        <f>IF('3.5 St Lights - Pole'!CS54="","",'3.5 St Lights - Pole'!CS54)</f>
        <v/>
      </c>
      <c r="AS54" s="112"/>
      <c r="AT54" s="112"/>
    </row>
    <row r="55" spans="1:46" x14ac:dyDescent="0.2">
      <c r="A55" s="237"/>
      <c r="B55" s="238"/>
      <c r="C55" s="238" t="str">
        <f>IF('3.5 St Lights - Pole'!$B55="","",'3.5 St Lights - Pole'!$B55)</f>
        <v/>
      </c>
      <c r="D55" s="89" t="str">
        <f>IF('3.5 St Lights - Pole'!$C55="","",'3.5 St Lights - Pole'!C55)</f>
        <v/>
      </c>
      <c r="E55" s="238" t="str">
        <f>IF('3.5 St Lights - Pole'!$D55="","",'3.5 St Lights - Pole'!$D55)</f>
        <v/>
      </c>
      <c r="F55" s="238" t="str">
        <f>IF('3.5 St Lights - Pole'!$F55="","",'3.5 St Lights - Pole'!$F55)</f>
        <v/>
      </c>
      <c r="G55" s="238" t="str">
        <f>IF('3.5 St Lights - Pole'!$G55="","",'3.5 St Lights - Pole'!$G55)</f>
        <v/>
      </c>
      <c r="H55" s="238" t="str">
        <f>IF('3.5 St Lights - Pole'!$I55="","",'3.5 St Lights - Pole'!$I55)</f>
        <v/>
      </c>
      <c r="I55" s="238"/>
      <c r="J55" s="89" t="str">
        <f t="shared" si="4"/>
        <v/>
      </c>
      <c r="K55" s="238"/>
      <c r="L55" s="417" t="str">
        <f>IF('3.5 St Lights - Pole'!AW55="","",'3.5 St Lights - Pole'!AW55)</f>
        <v/>
      </c>
      <c r="M55" s="238"/>
      <c r="N55" s="238" t="str">
        <f t="shared" si="5"/>
        <v/>
      </c>
      <c r="O55" s="238"/>
      <c r="P55" s="238"/>
      <c r="Q55" s="238" t="str">
        <f>IF(P55="",'3.5 St Lights - Pole'!AI55,(VLOOKUP(P55,St_Lights_Generic_coating_array,2,FALSE)))</f>
        <v/>
      </c>
      <c r="R55" s="85" t="str">
        <f>IF('3.5 St Lights - Pole'!AJ55="","",'3.5 St Lights - Pole'!AJ55)</f>
        <v/>
      </c>
      <c r="S55" s="238"/>
      <c r="T55" s="89" t="str">
        <f t="shared" si="6"/>
        <v/>
      </c>
      <c r="U55" s="85"/>
      <c r="V55" s="85"/>
      <c r="W55" s="418" t="str">
        <f>IF('3.5 St Lights - Pole'!$AM55="","",'3.5 St Lights - Pole'!$AM55)</f>
        <v/>
      </c>
      <c r="X55" s="418"/>
      <c r="Y55" s="238"/>
      <c r="Z55" s="89" t="str">
        <f t="shared" si="7"/>
        <v/>
      </c>
      <c r="AA55" s="85"/>
      <c r="AB55" s="85"/>
      <c r="AC55" s="85"/>
      <c r="AD55" s="85" t="str">
        <f>'3.5 St Lights - Pole'!CE55</f>
        <v/>
      </c>
      <c r="AE55" s="85"/>
      <c r="AF55" s="85" t="str">
        <f t="shared" si="8"/>
        <v/>
      </c>
      <c r="AG55" s="271"/>
      <c r="AH55" s="85" t="str">
        <f>'3.5 St Lights - Pole'!CI55</f>
        <v/>
      </c>
      <c r="AI55" s="85" t="str">
        <f>'3.5 St Lights - Pole'!CJ55</f>
        <v/>
      </c>
      <c r="AJ55" s="85" t="str">
        <f>'3.5 St Lights - Pole'!CK55</f>
        <v/>
      </c>
      <c r="AK55" s="85"/>
      <c r="AL55" s="85"/>
      <c r="AM55" s="85" t="str">
        <f t="shared" si="9"/>
        <v/>
      </c>
      <c r="AN55" s="238"/>
      <c r="AO55" s="112"/>
      <c r="AP55" s="112"/>
      <c r="AQ55" s="133" t="str">
        <f ca="1">IF('3.5 St Lights - Pole'!CR55="","",'3.5 St Lights - Pole'!CR55)</f>
        <v/>
      </c>
      <c r="AR55" s="112" t="str">
        <f>IF('3.5 St Lights - Pole'!CS55="","",'3.5 St Lights - Pole'!CS55)</f>
        <v/>
      </c>
      <c r="AS55" s="112"/>
      <c r="AT55" s="112"/>
    </row>
    <row r="56" spans="1:46" x14ac:dyDescent="0.2">
      <c r="A56" s="237"/>
      <c r="B56" s="238"/>
      <c r="C56" s="238" t="str">
        <f>IF('3.5 St Lights - Pole'!$B56="","",'3.5 St Lights - Pole'!$B56)</f>
        <v/>
      </c>
      <c r="D56" s="89" t="str">
        <f>IF('3.5 St Lights - Pole'!$C56="","",'3.5 St Lights - Pole'!C56)</f>
        <v/>
      </c>
      <c r="E56" s="238" t="str">
        <f>IF('3.5 St Lights - Pole'!$D56="","",'3.5 St Lights - Pole'!$D56)</f>
        <v/>
      </c>
      <c r="F56" s="238" t="str">
        <f>IF('3.5 St Lights - Pole'!$F56="","",'3.5 St Lights - Pole'!$F56)</f>
        <v/>
      </c>
      <c r="G56" s="238" t="str">
        <f>IF('3.5 St Lights - Pole'!$G56="","",'3.5 St Lights - Pole'!$G56)</f>
        <v/>
      </c>
      <c r="H56" s="238" t="str">
        <f>IF('3.5 St Lights - Pole'!$I56="","",'3.5 St Lights - Pole'!$I56)</f>
        <v/>
      </c>
      <c r="I56" s="238"/>
      <c r="J56" s="89" t="str">
        <f t="shared" si="4"/>
        <v/>
      </c>
      <c r="K56" s="238"/>
      <c r="L56" s="417" t="str">
        <f>IF('3.5 St Lights - Pole'!AW56="","",'3.5 St Lights - Pole'!AW56)</f>
        <v/>
      </c>
      <c r="M56" s="238"/>
      <c r="N56" s="238" t="str">
        <f t="shared" si="5"/>
        <v/>
      </c>
      <c r="O56" s="238"/>
      <c r="P56" s="238"/>
      <c r="Q56" s="238" t="str">
        <f>IF(P56="",'3.5 St Lights - Pole'!AI56,(VLOOKUP(P56,St_Lights_Generic_coating_array,2,FALSE)))</f>
        <v/>
      </c>
      <c r="R56" s="85" t="str">
        <f>IF('3.5 St Lights - Pole'!AJ56="","",'3.5 St Lights - Pole'!AJ56)</f>
        <v/>
      </c>
      <c r="S56" s="238"/>
      <c r="T56" s="89" t="str">
        <f t="shared" si="6"/>
        <v/>
      </c>
      <c r="U56" s="85"/>
      <c r="V56" s="85"/>
      <c r="W56" s="418" t="str">
        <f>IF('3.5 St Lights - Pole'!$AM56="","",'3.5 St Lights - Pole'!$AM56)</f>
        <v/>
      </c>
      <c r="X56" s="418"/>
      <c r="Y56" s="238"/>
      <c r="Z56" s="89" t="str">
        <f t="shared" si="7"/>
        <v/>
      </c>
      <c r="AA56" s="85"/>
      <c r="AB56" s="85"/>
      <c r="AC56" s="85"/>
      <c r="AD56" s="85" t="str">
        <f>'3.5 St Lights - Pole'!CE56</f>
        <v/>
      </c>
      <c r="AE56" s="85"/>
      <c r="AF56" s="85" t="str">
        <f t="shared" si="8"/>
        <v/>
      </c>
      <c r="AG56" s="271"/>
      <c r="AH56" s="85" t="str">
        <f>'3.5 St Lights - Pole'!CI56</f>
        <v/>
      </c>
      <c r="AI56" s="85" t="str">
        <f>'3.5 St Lights - Pole'!CJ56</f>
        <v/>
      </c>
      <c r="AJ56" s="85" t="str">
        <f>'3.5 St Lights - Pole'!CK56</f>
        <v/>
      </c>
      <c r="AK56" s="85"/>
      <c r="AL56" s="85"/>
      <c r="AM56" s="85" t="str">
        <f t="shared" si="9"/>
        <v/>
      </c>
      <c r="AN56" s="238"/>
      <c r="AO56" s="112"/>
      <c r="AP56" s="112"/>
      <c r="AQ56" s="133" t="str">
        <f ca="1">IF('3.5 St Lights - Pole'!CR56="","",'3.5 St Lights - Pole'!CR56)</f>
        <v/>
      </c>
      <c r="AR56" s="112" t="str">
        <f>IF('3.5 St Lights - Pole'!CS56="","",'3.5 St Lights - Pole'!CS56)</f>
        <v/>
      </c>
      <c r="AS56" s="112"/>
      <c r="AT56" s="112"/>
    </row>
    <row r="57" spans="1:46" x14ac:dyDescent="0.2">
      <c r="A57" s="237"/>
      <c r="B57" s="238"/>
      <c r="C57" s="238" t="str">
        <f>IF('3.5 St Lights - Pole'!$B57="","",'3.5 St Lights - Pole'!$B57)</f>
        <v/>
      </c>
      <c r="D57" s="89" t="str">
        <f>IF('3.5 St Lights - Pole'!$C57="","",'3.5 St Lights - Pole'!C57)</f>
        <v/>
      </c>
      <c r="E57" s="238" t="str">
        <f>IF('3.5 St Lights - Pole'!$D57="","",'3.5 St Lights - Pole'!$D57)</f>
        <v/>
      </c>
      <c r="F57" s="238" t="str">
        <f>IF('3.5 St Lights - Pole'!$F57="","",'3.5 St Lights - Pole'!$F57)</f>
        <v/>
      </c>
      <c r="G57" s="238" t="str">
        <f>IF('3.5 St Lights - Pole'!$G57="","",'3.5 St Lights - Pole'!$G57)</f>
        <v/>
      </c>
      <c r="H57" s="238" t="str">
        <f>IF('3.5 St Lights - Pole'!$I57="","",'3.5 St Lights - Pole'!$I57)</f>
        <v/>
      </c>
      <c r="I57" s="238"/>
      <c r="J57" s="89" t="str">
        <f t="shared" si="4"/>
        <v/>
      </c>
      <c r="K57" s="238"/>
      <c r="L57" s="417" t="str">
        <f>IF('3.5 St Lights - Pole'!AW57="","",'3.5 St Lights - Pole'!AW57)</f>
        <v/>
      </c>
      <c r="M57" s="238"/>
      <c r="N57" s="238" t="str">
        <f t="shared" si="5"/>
        <v/>
      </c>
      <c r="O57" s="238"/>
      <c r="P57" s="238"/>
      <c r="Q57" s="238" t="str">
        <f>IF(P57="",'3.5 St Lights - Pole'!AI57,(VLOOKUP(P57,St_Lights_Generic_coating_array,2,FALSE)))</f>
        <v/>
      </c>
      <c r="R57" s="85" t="str">
        <f>IF('3.5 St Lights - Pole'!AJ57="","",'3.5 St Lights - Pole'!AJ57)</f>
        <v/>
      </c>
      <c r="S57" s="238"/>
      <c r="T57" s="89" t="str">
        <f t="shared" si="6"/>
        <v/>
      </c>
      <c r="U57" s="85"/>
      <c r="V57" s="85"/>
      <c r="W57" s="418" t="str">
        <f>IF('3.5 St Lights - Pole'!$AM57="","",'3.5 St Lights - Pole'!$AM57)</f>
        <v/>
      </c>
      <c r="X57" s="418"/>
      <c r="Y57" s="238"/>
      <c r="Z57" s="89" t="str">
        <f t="shared" si="7"/>
        <v/>
      </c>
      <c r="AA57" s="85"/>
      <c r="AB57" s="85"/>
      <c r="AC57" s="85"/>
      <c r="AD57" s="85" t="str">
        <f>'3.5 St Lights - Pole'!CE57</f>
        <v/>
      </c>
      <c r="AE57" s="85"/>
      <c r="AF57" s="85" t="str">
        <f t="shared" si="8"/>
        <v/>
      </c>
      <c r="AG57" s="271"/>
      <c r="AH57" s="85" t="str">
        <f>'3.5 St Lights - Pole'!CI57</f>
        <v/>
      </c>
      <c r="AI57" s="85" t="str">
        <f>'3.5 St Lights - Pole'!CJ57</f>
        <v/>
      </c>
      <c r="AJ57" s="85" t="str">
        <f>'3.5 St Lights - Pole'!CK57</f>
        <v/>
      </c>
      <c r="AK57" s="85"/>
      <c r="AL57" s="85"/>
      <c r="AM57" s="85" t="str">
        <f t="shared" si="9"/>
        <v/>
      </c>
      <c r="AN57" s="238"/>
      <c r="AO57" s="112"/>
      <c r="AP57" s="112"/>
      <c r="AQ57" s="133" t="str">
        <f ca="1">IF('3.5 St Lights - Pole'!CR57="","",'3.5 St Lights - Pole'!CR57)</f>
        <v/>
      </c>
      <c r="AR57" s="112" t="str">
        <f>IF('3.5 St Lights - Pole'!CS57="","",'3.5 St Lights - Pole'!CS57)</f>
        <v/>
      </c>
      <c r="AS57" s="112"/>
      <c r="AT57" s="112"/>
    </row>
    <row r="58" spans="1:46" x14ac:dyDescent="0.2">
      <c r="A58" s="237"/>
      <c r="B58" s="238"/>
      <c r="C58" s="238" t="str">
        <f>IF('3.5 St Lights - Pole'!$B58="","",'3.5 St Lights - Pole'!$B58)</f>
        <v/>
      </c>
      <c r="D58" s="89" t="str">
        <f>IF('3.5 St Lights - Pole'!$C58="","",'3.5 St Lights - Pole'!C58)</f>
        <v/>
      </c>
      <c r="E58" s="238" t="str">
        <f>IF('3.5 St Lights - Pole'!$D58="","",'3.5 St Lights - Pole'!$D58)</f>
        <v/>
      </c>
      <c r="F58" s="238" t="str">
        <f>IF('3.5 St Lights - Pole'!$F58="","",'3.5 St Lights - Pole'!$F58)</f>
        <v/>
      </c>
      <c r="G58" s="238" t="str">
        <f>IF('3.5 St Lights - Pole'!$G58="","",'3.5 St Lights - Pole'!$G58)</f>
        <v/>
      </c>
      <c r="H58" s="238" t="str">
        <f>IF('3.5 St Lights - Pole'!$I58="","",'3.5 St Lights - Pole'!$I58)</f>
        <v/>
      </c>
      <c r="I58" s="238"/>
      <c r="J58" s="89" t="str">
        <f t="shared" si="4"/>
        <v/>
      </c>
      <c r="K58" s="238"/>
      <c r="L58" s="417" t="str">
        <f>IF('3.5 St Lights - Pole'!AW58="","",'3.5 St Lights - Pole'!AW58)</f>
        <v/>
      </c>
      <c r="M58" s="238"/>
      <c r="N58" s="238" t="str">
        <f t="shared" si="5"/>
        <v/>
      </c>
      <c r="O58" s="238"/>
      <c r="P58" s="238"/>
      <c r="Q58" s="238" t="str">
        <f>IF(P58="",'3.5 St Lights - Pole'!AI58,(VLOOKUP(P58,St_Lights_Generic_coating_array,2,FALSE)))</f>
        <v/>
      </c>
      <c r="R58" s="85" t="str">
        <f>IF('3.5 St Lights - Pole'!AJ58="","",'3.5 St Lights - Pole'!AJ58)</f>
        <v/>
      </c>
      <c r="S58" s="238"/>
      <c r="T58" s="89" t="str">
        <f t="shared" si="6"/>
        <v/>
      </c>
      <c r="U58" s="85"/>
      <c r="V58" s="85"/>
      <c r="W58" s="418" t="str">
        <f>IF('3.5 St Lights - Pole'!$AM58="","",'3.5 St Lights - Pole'!$AM58)</f>
        <v/>
      </c>
      <c r="X58" s="418"/>
      <c r="Y58" s="238"/>
      <c r="Z58" s="89" t="str">
        <f t="shared" si="7"/>
        <v/>
      </c>
      <c r="AA58" s="85"/>
      <c r="AB58" s="85"/>
      <c r="AC58" s="85"/>
      <c r="AD58" s="85" t="str">
        <f>'3.5 St Lights - Pole'!CE58</f>
        <v/>
      </c>
      <c r="AE58" s="85"/>
      <c r="AF58" s="85" t="str">
        <f t="shared" si="8"/>
        <v/>
      </c>
      <c r="AG58" s="271"/>
      <c r="AH58" s="85" t="str">
        <f>'3.5 St Lights - Pole'!CI58</f>
        <v/>
      </c>
      <c r="AI58" s="85" t="str">
        <f>'3.5 St Lights - Pole'!CJ58</f>
        <v/>
      </c>
      <c r="AJ58" s="85" t="str">
        <f>'3.5 St Lights - Pole'!CK58</f>
        <v/>
      </c>
      <c r="AK58" s="85"/>
      <c r="AL58" s="85"/>
      <c r="AM58" s="85" t="str">
        <f t="shared" si="9"/>
        <v/>
      </c>
      <c r="AN58" s="238"/>
      <c r="AO58" s="112"/>
      <c r="AP58" s="112"/>
      <c r="AQ58" s="133" t="str">
        <f ca="1">IF('3.5 St Lights - Pole'!CR58="","",'3.5 St Lights - Pole'!CR58)</f>
        <v/>
      </c>
      <c r="AR58" s="112" t="str">
        <f>IF('3.5 St Lights - Pole'!CS58="","",'3.5 St Lights - Pole'!CS58)</f>
        <v/>
      </c>
      <c r="AS58" s="112"/>
      <c r="AT58" s="112"/>
    </row>
    <row r="59" spans="1:46" x14ac:dyDescent="0.2">
      <c r="A59" s="237"/>
      <c r="B59" s="238"/>
      <c r="C59" s="238" t="str">
        <f>IF('3.5 St Lights - Pole'!$B59="","",'3.5 St Lights - Pole'!$B59)</f>
        <v/>
      </c>
      <c r="D59" s="89" t="str">
        <f>IF('3.5 St Lights - Pole'!$C59="","",'3.5 St Lights - Pole'!C59)</f>
        <v/>
      </c>
      <c r="E59" s="238" t="str">
        <f>IF('3.5 St Lights - Pole'!$D59="","",'3.5 St Lights - Pole'!$D59)</f>
        <v/>
      </c>
      <c r="F59" s="238" t="str">
        <f>IF('3.5 St Lights - Pole'!$F59="","",'3.5 St Lights - Pole'!$F59)</f>
        <v/>
      </c>
      <c r="G59" s="238" t="str">
        <f>IF('3.5 St Lights - Pole'!$G59="","",'3.5 St Lights - Pole'!$G59)</f>
        <v/>
      </c>
      <c r="H59" s="238" t="str">
        <f>IF('3.5 St Lights - Pole'!$I59="","",'3.5 St Lights - Pole'!$I59)</f>
        <v/>
      </c>
      <c r="I59" s="238"/>
      <c r="J59" s="89" t="str">
        <f t="shared" si="4"/>
        <v/>
      </c>
      <c r="K59" s="238"/>
      <c r="L59" s="417" t="str">
        <f>IF('3.5 St Lights - Pole'!AW59="","",'3.5 St Lights - Pole'!AW59)</f>
        <v/>
      </c>
      <c r="M59" s="238"/>
      <c r="N59" s="238" t="str">
        <f t="shared" si="5"/>
        <v/>
      </c>
      <c r="O59" s="238"/>
      <c r="P59" s="238"/>
      <c r="Q59" s="238" t="str">
        <f>IF(P59="",'3.5 St Lights - Pole'!AI59,(VLOOKUP(P59,St_Lights_Generic_coating_array,2,FALSE)))</f>
        <v/>
      </c>
      <c r="R59" s="85" t="str">
        <f>IF('3.5 St Lights - Pole'!AJ59="","",'3.5 St Lights - Pole'!AJ59)</f>
        <v/>
      </c>
      <c r="S59" s="238"/>
      <c r="T59" s="89" t="str">
        <f t="shared" si="6"/>
        <v/>
      </c>
      <c r="U59" s="85"/>
      <c r="V59" s="85"/>
      <c r="W59" s="418" t="str">
        <f>IF('3.5 St Lights - Pole'!$AM59="","",'3.5 St Lights - Pole'!$AM59)</f>
        <v/>
      </c>
      <c r="X59" s="418"/>
      <c r="Y59" s="238"/>
      <c r="Z59" s="89" t="str">
        <f t="shared" si="7"/>
        <v/>
      </c>
      <c r="AA59" s="85"/>
      <c r="AB59" s="85"/>
      <c r="AC59" s="85"/>
      <c r="AD59" s="85" t="str">
        <f>'3.5 St Lights - Pole'!CE59</f>
        <v/>
      </c>
      <c r="AE59" s="85"/>
      <c r="AF59" s="85" t="str">
        <f t="shared" si="8"/>
        <v/>
      </c>
      <c r="AG59" s="271"/>
      <c r="AH59" s="85" t="str">
        <f>'3.5 St Lights - Pole'!CI59</f>
        <v/>
      </c>
      <c r="AI59" s="85" t="str">
        <f>'3.5 St Lights - Pole'!CJ59</f>
        <v/>
      </c>
      <c r="AJ59" s="85" t="str">
        <f>'3.5 St Lights - Pole'!CK59</f>
        <v/>
      </c>
      <c r="AK59" s="85"/>
      <c r="AL59" s="85"/>
      <c r="AM59" s="85" t="str">
        <f t="shared" si="9"/>
        <v/>
      </c>
      <c r="AN59" s="238"/>
      <c r="AO59" s="112"/>
      <c r="AP59" s="112"/>
      <c r="AQ59" s="133" t="str">
        <f ca="1">IF('3.5 St Lights - Pole'!CR59="","",'3.5 St Lights - Pole'!CR59)</f>
        <v/>
      </c>
      <c r="AR59" s="112" t="str">
        <f>IF('3.5 St Lights - Pole'!CS59="","",'3.5 St Lights - Pole'!CS59)</f>
        <v/>
      </c>
      <c r="AS59" s="112"/>
      <c r="AT59" s="112"/>
    </row>
    <row r="60" spans="1:46" x14ac:dyDescent="0.2">
      <c r="A60" s="237"/>
      <c r="B60" s="238"/>
      <c r="C60" s="238" t="str">
        <f>IF('3.5 St Lights - Pole'!$B60="","",'3.5 St Lights - Pole'!$B60)</f>
        <v/>
      </c>
      <c r="D60" s="89" t="str">
        <f>IF('3.5 St Lights - Pole'!$C60="","",'3.5 St Lights - Pole'!C60)</f>
        <v/>
      </c>
      <c r="E60" s="238" t="str">
        <f>IF('3.5 St Lights - Pole'!$D60="","",'3.5 St Lights - Pole'!$D60)</f>
        <v/>
      </c>
      <c r="F60" s="238" t="str">
        <f>IF('3.5 St Lights - Pole'!$F60="","",'3.5 St Lights - Pole'!$F60)</f>
        <v/>
      </c>
      <c r="G60" s="238" t="str">
        <f>IF('3.5 St Lights - Pole'!$G60="","",'3.5 St Lights - Pole'!$G60)</f>
        <v/>
      </c>
      <c r="H60" s="238" t="str">
        <f>IF('3.5 St Lights - Pole'!$I60="","",'3.5 St Lights - Pole'!$I60)</f>
        <v/>
      </c>
      <c r="I60" s="238"/>
      <c r="J60" s="89" t="str">
        <f t="shared" si="4"/>
        <v/>
      </c>
      <c r="K60" s="238"/>
      <c r="L60" s="417" t="str">
        <f>IF('3.5 St Lights - Pole'!AW60="","",'3.5 St Lights - Pole'!AW60)</f>
        <v/>
      </c>
      <c r="M60" s="238"/>
      <c r="N60" s="238" t="str">
        <f t="shared" si="5"/>
        <v/>
      </c>
      <c r="O60" s="238"/>
      <c r="P60" s="238"/>
      <c r="Q60" s="238" t="str">
        <f>IF(P60="",'3.5 St Lights - Pole'!AI60,(VLOOKUP(P60,St_Lights_Generic_coating_array,2,FALSE)))</f>
        <v/>
      </c>
      <c r="R60" s="85" t="str">
        <f>IF('3.5 St Lights - Pole'!AJ60="","",'3.5 St Lights - Pole'!AJ60)</f>
        <v/>
      </c>
      <c r="S60" s="238"/>
      <c r="T60" s="89" t="str">
        <f t="shared" si="6"/>
        <v/>
      </c>
      <c r="U60" s="85"/>
      <c r="V60" s="85"/>
      <c r="W60" s="418" t="str">
        <f>IF('3.5 St Lights - Pole'!$AM60="","",'3.5 St Lights - Pole'!$AM60)</f>
        <v/>
      </c>
      <c r="X60" s="418"/>
      <c r="Y60" s="238"/>
      <c r="Z60" s="89" t="str">
        <f t="shared" si="7"/>
        <v/>
      </c>
      <c r="AA60" s="85"/>
      <c r="AB60" s="85"/>
      <c r="AC60" s="85"/>
      <c r="AD60" s="85" t="str">
        <f>'3.5 St Lights - Pole'!CE60</f>
        <v/>
      </c>
      <c r="AE60" s="85"/>
      <c r="AF60" s="85" t="str">
        <f t="shared" si="8"/>
        <v/>
      </c>
      <c r="AG60" s="271"/>
      <c r="AH60" s="85" t="str">
        <f>'3.5 St Lights - Pole'!CI60</f>
        <v/>
      </c>
      <c r="AI60" s="85" t="str">
        <f>'3.5 St Lights - Pole'!CJ60</f>
        <v/>
      </c>
      <c r="AJ60" s="85" t="str">
        <f>'3.5 St Lights - Pole'!CK60</f>
        <v/>
      </c>
      <c r="AK60" s="85"/>
      <c r="AL60" s="85"/>
      <c r="AM60" s="85" t="str">
        <f t="shared" si="9"/>
        <v/>
      </c>
      <c r="AN60" s="238"/>
      <c r="AO60" s="112"/>
      <c r="AP60" s="112"/>
      <c r="AQ60" s="133" t="str">
        <f ca="1">IF('3.5 St Lights - Pole'!CR60="","",'3.5 St Lights - Pole'!CR60)</f>
        <v/>
      </c>
      <c r="AR60" s="112" t="str">
        <f>IF('3.5 St Lights - Pole'!CS60="","",'3.5 St Lights - Pole'!CS60)</f>
        <v/>
      </c>
      <c r="AS60" s="112"/>
      <c r="AT60" s="112"/>
    </row>
    <row r="61" spans="1:46" x14ac:dyDescent="0.2">
      <c r="A61" s="237"/>
      <c r="B61" s="238"/>
      <c r="C61" s="238" t="str">
        <f>IF('3.5 St Lights - Pole'!$B61="","",'3.5 St Lights - Pole'!$B61)</f>
        <v/>
      </c>
      <c r="D61" s="89" t="str">
        <f>IF('3.5 St Lights - Pole'!$C61="","",'3.5 St Lights - Pole'!C61)</f>
        <v/>
      </c>
      <c r="E61" s="238" t="str">
        <f>IF('3.5 St Lights - Pole'!$D61="","",'3.5 St Lights - Pole'!$D61)</f>
        <v/>
      </c>
      <c r="F61" s="238" t="str">
        <f>IF('3.5 St Lights - Pole'!$F61="","",'3.5 St Lights - Pole'!$F61)</f>
        <v/>
      </c>
      <c r="G61" s="238" t="str">
        <f>IF('3.5 St Lights - Pole'!$G61="","",'3.5 St Lights - Pole'!$G61)</f>
        <v/>
      </c>
      <c r="H61" s="238" t="str">
        <f>IF('3.5 St Lights - Pole'!$I61="","",'3.5 St Lights - Pole'!$I61)</f>
        <v/>
      </c>
      <c r="I61" s="238"/>
      <c r="J61" s="89" t="str">
        <f t="shared" si="4"/>
        <v/>
      </c>
      <c r="K61" s="238"/>
      <c r="L61" s="417" t="str">
        <f>IF('3.5 St Lights - Pole'!AW61="","",'3.5 St Lights - Pole'!AW61)</f>
        <v/>
      </c>
      <c r="M61" s="238"/>
      <c r="N61" s="238" t="str">
        <f t="shared" si="5"/>
        <v/>
      </c>
      <c r="O61" s="238"/>
      <c r="P61" s="238"/>
      <c r="Q61" s="238" t="str">
        <f>IF(P61="",'3.5 St Lights - Pole'!AI61,(VLOOKUP(P61,St_Lights_Generic_coating_array,2,FALSE)))</f>
        <v/>
      </c>
      <c r="R61" s="85" t="str">
        <f>IF('3.5 St Lights - Pole'!AJ61="","",'3.5 St Lights - Pole'!AJ61)</f>
        <v/>
      </c>
      <c r="S61" s="238"/>
      <c r="T61" s="89" t="str">
        <f t="shared" si="6"/>
        <v/>
      </c>
      <c r="U61" s="85"/>
      <c r="V61" s="85"/>
      <c r="W61" s="418" t="str">
        <f>IF('3.5 St Lights - Pole'!$AM61="","",'3.5 St Lights - Pole'!$AM61)</f>
        <v/>
      </c>
      <c r="X61" s="418"/>
      <c r="Y61" s="238"/>
      <c r="Z61" s="89" t="str">
        <f t="shared" si="7"/>
        <v/>
      </c>
      <c r="AA61" s="85"/>
      <c r="AB61" s="85"/>
      <c r="AC61" s="85"/>
      <c r="AD61" s="85" t="str">
        <f>'3.5 St Lights - Pole'!CE61</f>
        <v/>
      </c>
      <c r="AE61" s="85"/>
      <c r="AF61" s="85" t="str">
        <f t="shared" si="8"/>
        <v/>
      </c>
      <c r="AG61" s="271"/>
      <c r="AH61" s="85" t="str">
        <f>'3.5 St Lights - Pole'!CI61</f>
        <v/>
      </c>
      <c r="AI61" s="85" t="str">
        <f>'3.5 St Lights - Pole'!CJ61</f>
        <v/>
      </c>
      <c r="AJ61" s="85" t="str">
        <f>'3.5 St Lights - Pole'!CK61</f>
        <v/>
      </c>
      <c r="AK61" s="85"/>
      <c r="AL61" s="85"/>
      <c r="AM61" s="85" t="str">
        <f t="shared" si="9"/>
        <v/>
      </c>
      <c r="AN61" s="238"/>
      <c r="AO61" s="112"/>
      <c r="AP61" s="112"/>
      <c r="AQ61" s="133" t="str">
        <f ca="1">IF('3.5 St Lights - Pole'!CR61="","",'3.5 St Lights - Pole'!CR61)</f>
        <v/>
      </c>
      <c r="AR61" s="112" t="str">
        <f>IF('3.5 St Lights - Pole'!CS61="","",'3.5 St Lights - Pole'!CS61)</f>
        <v/>
      </c>
      <c r="AS61" s="112"/>
      <c r="AT61" s="112"/>
    </row>
    <row r="62" spans="1:46" x14ac:dyDescent="0.2">
      <c r="A62" s="237"/>
      <c r="B62" s="238"/>
      <c r="C62" s="238" t="str">
        <f>IF('3.5 St Lights - Pole'!$B62="","",'3.5 St Lights - Pole'!$B62)</f>
        <v/>
      </c>
      <c r="D62" s="89" t="str">
        <f>IF('3.5 St Lights - Pole'!$C62="","",'3.5 St Lights - Pole'!C62)</f>
        <v/>
      </c>
      <c r="E62" s="238" t="str">
        <f>IF('3.5 St Lights - Pole'!$D62="","",'3.5 St Lights - Pole'!$D62)</f>
        <v/>
      </c>
      <c r="F62" s="238" t="str">
        <f>IF('3.5 St Lights - Pole'!$F62="","",'3.5 St Lights - Pole'!$F62)</f>
        <v/>
      </c>
      <c r="G62" s="238" t="str">
        <f>IF('3.5 St Lights - Pole'!$G62="","",'3.5 St Lights - Pole'!$G62)</f>
        <v/>
      </c>
      <c r="H62" s="238" t="str">
        <f>IF('3.5 St Lights - Pole'!$I62="","",'3.5 St Lights - Pole'!$I62)</f>
        <v/>
      </c>
      <c r="I62" s="238"/>
      <c r="J62" s="89" t="str">
        <f t="shared" si="4"/>
        <v/>
      </c>
      <c r="K62" s="238"/>
      <c r="L62" s="417" t="str">
        <f>IF('3.5 St Lights - Pole'!AW62="","",'3.5 St Lights - Pole'!AW62)</f>
        <v/>
      </c>
      <c r="M62" s="238"/>
      <c r="N62" s="238" t="str">
        <f t="shared" si="5"/>
        <v/>
      </c>
      <c r="O62" s="238"/>
      <c r="P62" s="238"/>
      <c r="Q62" s="238" t="str">
        <f>IF(P62="",'3.5 St Lights - Pole'!AI62,(VLOOKUP(P62,St_Lights_Generic_coating_array,2,FALSE)))</f>
        <v/>
      </c>
      <c r="R62" s="85" t="str">
        <f>IF('3.5 St Lights - Pole'!AJ62="","",'3.5 St Lights - Pole'!AJ62)</f>
        <v/>
      </c>
      <c r="S62" s="238"/>
      <c r="T62" s="89" t="str">
        <f t="shared" si="6"/>
        <v/>
      </c>
      <c r="U62" s="85"/>
      <c r="V62" s="85"/>
      <c r="W62" s="418" t="str">
        <f>IF('3.5 St Lights - Pole'!$AM62="","",'3.5 St Lights - Pole'!$AM62)</f>
        <v/>
      </c>
      <c r="X62" s="418"/>
      <c r="Y62" s="238"/>
      <c r="Z62" s="89" t="str">
        <f t="shared" si="7"/>
        <v/>
      </c>
      <c r="AA62" s="85"/>
      <c r="AB62" s="85"/>
      <c r="AC62" s="85"/>
      <c r="AD62" s="85" t="str">
        <f>'3.5 St Lights - Pole'!CE62</f>
        <v/>
      </c>
      <c r="AE62" s="85"/>
      <c r="AF62" s="85" t="str">
        <f t="shared" si="8"/>
        <v/>
      </c>
      <c r="AG62" s="271"/>
      <c r="AH62" s="85" t="str">
        <f>'3.5 St Lights - Pole'!CI62</f>
        <v/>
      </c>
      <c r="AI62" s="85" t="str">
        <f>'3.5 St Lights - Pole'!CJ62</f>
        <v/>
      </c>
      <c r="AJ62" s="85" t="str">
        <f>'3.5 St Lights - Pole'!CK62</f>
        <v/>
      </c>
      <c r="AK62" s="85"/>
      <c r="AL62" s="85"/>
      <c r="AM62" s="85" t="str">
        <f t="shared" si="9"/>
        <v/>
      </c>
      <c r="AN62" s="238"/>
      <c r="AO62" s="112"/>
      <c r="AP62" s="112"/>
      <c r="AQ62" s="133" t="str">
        <f ca="1">IF('3.5 St Lights - Pole'!CR62="","",'3.5 St Lights - Pole'!CR62)</f>
        <v/>
      </c>
      <c r="AR62" s="112" t="str">
        <f>IF('3.5 St Lights - Pole'!CS62="","",'3.5 St Lights - Pole'!CS62)</f>
        <v/>
      </c>
      <c r="AS62" s="112"/>
      <c r="AT62" s="112"/>
    </row>
    <row r="63" spans="1:46" x14ac:dyDescent="0.2">
      <c r="A63" s="237"/>
      <c r="B63" s="238"/>
      <c r="C63" s="238" t="str">
        <f>IF('3.5 St Lights - Pole'!$B63="","",'3.5 St Lights - Pole'!$B63)</f>
        <v/>
      </c>
      <c r="D63" s="89" t="str">
        <f>IF('3.5 St Lights - Pole'!$C63="","",'3.5 St Lights - Pole'!C63)</f>
        <v/>
      </c>
      <c r="E63" s="238" t="str">
        <f>IF('3.5 St Lights - Pole'!$D63="","",'3.5 St Lights - Pole'!$D63)</f>
        <v/>
      </c>
      <c r="F63" s="238" t="str">
        <f>IF('3.5 St Lights - Pole'!$F63="","",'3.5 St Lights - Pole'!$F63)</f>
        <v/>
      </c>
      <c r="G63" s="238" t="str">
        <f>IF('3.5 St Lights - Pole'!$G63="","",'3.5 St Lights - Pole'!$G63)</f>
        <v/>
      </c>
      <c r="H63" s="238" t="str">
        <f>IF('3.5 St Lights - Pole'!$I63="","",'3.5 St Lights - Pole'!$I63)</f>
        <v/>
      </c>
      <c r="I63" s="238"/>
      <c r="J63" s="89" t="str">
        <f t="shared" si="4"/>
        <v/>
      </c>
      <c r="K63" s="238"/>
      <c r="L63" s="417" t="str">
        <f>IF('3.5 St Lights - Pole'!AW63="","",'3.5 St Lights - Pole'!AW63)</f>
        <v/>
      </c>
      <c r="M63" s="238"/>
      <c r="N63" s="238" t="str">
        <f t="shared" si="5"/>
        <v/>
      </c>
      <c r="O63" s="238"/>
      <c r="P63" s="238"/>
      <c r="Q63" s="238" t="str">
        <f>IF(P63="",'3.5 St Lights - Pole'!AI63,(VLOOKUP(P63,St_Lights_Generic_coating_array,2,FALSE)))</f>
        <v/>
      </c>
      <c r="R63" s="85" t="str">
        <f>IF('3.5 St Lights - Pole'!AJ63="","",'3.5 St Lights - Pole'!AJ63)</f>
        <v/>
      </c>
      <c r="S63" s="238"/>
      <c r="T63" s="89" t="str">
        <f t="shared" si="6"/>
        <v/>
      </c>
      <c r="U63" s="85"/>
      <c r="V63" s="85"/>
      <c r="W63" s="418" t="str">
        <f>IF('3.5 St Lights - Pole'!$AM63="","",'3.5 St Lights - Pole'!$AM63)</f>
        <v/>
      </c>
      <c r="X63" s="418"/>
      <c r="Y63" s="238"/>
      <c r="Z63" s="89" t="str">
        <f t="shared" si="7"/>
        <v/>
      </c>
      <c r="AA63" s="85"/>
      <c r="AB63" s="85"/>
      <c r="AC63" s="85"/>
      <c r="AD63" s="85" t="str">
        <f>'3.5 St Lights - Pole'!CE63</f>
        <v/>
      </c>
      <c r="AE63" s="85"/>
      <c r="AF63" s="85" t="str">
        <f t="shared" si="8"/>
        <v/>
      </c>
      <c r="AG63" s="271"/>
      <c r="AH63" s="85" t="str">
        <f>'3.5 St Lights - Pole'!CI63</f>
        <v/>
      </c>
      <c r="AI63" s="85" t="str">
        <f>'3.5 St Lights - Pole'!CJ63</f>
        <v/>
      </c>
      <c r="AJ63" s="85" t="str">
        <f>'3.5 St Lights - Pole'!CK63</f>
        <v/>
      </c>
      <c r="AK63" s="85"/>
      <c r="AL63" s="85"/>
      <c r="AM63" s="85" t="str">
        <f t="shared" si="9"/>
        <v/>
      </c>
      <c r="AN63" s="238"/>
      <c r="AO63" s="112"/>
      <c r="AP63" s="112"/>
      <c r="AQ63" s="133" t="str">
        <f ca="1">IF('3.5 St Lights - Pole'!CR63="","",'3.5 St Lights - Pole'!CR63)</f>
        <v/>
      </c>
      <c r="AR63" s="112" t="str">
        <f>IF('3.5 St Lights - Pole'!CS63="","",'3.5 St Lights - Pole'!CS63)</f>
        <v/>
      </c>
      <c r="AS63" s="112"/>
      <c r="AT63" s="112"/>
    </row>
    <row r="64" spans="1:46" x14ac:dyDescent="0.2">
      <c r="A64" s="237"/>
      <c r="B64" s="238"/>
      <c r="C64" s="238" t="str">
        <f>IF('3.5 St Lights - Pole'!$B64="","",'3.5 St Lights - Pole'!$B64)</f>
        <v/>
      </c>
      <c r="D64" s="89" t="str">
        <f>IF('3.5 St Lights - Pole'!$C64="","",'3.5 St Lights - Pole'!C64)</f>
        <v/>
      </c>
      <c r="E64" s="238" t="str">
        <f>IF('3.5 St Lights - Pole'!$D64="","",'3.5 St Lights - Pole'!$D64)</f>
        <v/>
      </c>
      <c r="F64" s="238" t="str">
        <f>IF('3.5 St Lights - Pole'!$F64="","",'3.5 St Lights - Pole'!$F64)</f>
        <v/>
      </c>
      <c r="G64" s="238" t="str">
        <f>IF('3.5 St Lights - Pole'!$G64="","",'3.5 St Lights - Pole'!$G64)</f>
        <v/>
      </c>
      <c r="H64" s="238" t="str">
        <f>IF('3.5 St Lights - Pole'!$I64="","",'3.5 St Lights - Pole'!$I64)</f>
        <v/>
      </c>
      <c r="I64" s="238"/>
      <c r="J64" s="89" t="str">
        <f t="shared" si="4"/>
        <v/>
      </c>
      <c r="K64" s="238"/>
      <c r="L64" s="417" t="str">
        <f>IF('3.5 St Lights - Pole'!AW64="","",'3.5 St Lights - Pole'!AW64)</f>
        <v/>
      </c>
      <c r="M64" s="238"/>
      <c r="N64" s="238" t="str">
        <f t="shared" si="5"/>
        <v/>
      </c>
      <c r="O64" s="238"/>
      <c r="P64" s="238"/>
      <c r="Q64" s="238" t="str">
        <f>IF(P64="",'3.5 St Lights - Pole'!AI64,(VLOOKUP(P64,St_Lights_Generic_coating_array,2,FALSE)))</f>
        <v/>
      </c>
      <c r="R64" s="85" t="str">
        <f>IF('3.5 St Lights - Pole'!AJ64="","",'3.5 St Lights - Pole'!AJ64)</f>
        <v/>
      </c>
      <c r="S64" s="238"/>
      <c r="T64" s="89" t="str">
        <f t="shared" si="6"/>
        <v/>
      </c>
      <c r="U64" s="85"/>
      <c r="V64" s="85"/>
      <c r="W64" s="418" t="str">
        <f>IF('3.5 St Lights - Pole'!$AM64="","",'3.5 St Lights - Pole'!$AM64)</f>
        <v/>
      </c>
      <c r="X64" s="418"/>
      <c r="Y64" s="238"/>
      <c r="Z64" s="89" t="str">
        <f t="shared" si="7"/>
        <v/>
      </c>
      <c r="AA64" s="85"/>
      <c r="AB64" s="85"/>
      <c r="AC64" s="85"/>
      <c r="AD64" s="85" t="str">
        <f>'3.5 St Lights - Pole'!CE64</f>
        <v/>
      </c>
      <c r="AE64" s="85"/>
      <c r="AF64" s="85" t="str">
        <f t="shared" si="8"/>
        <v/>
      </c>
      <c r="AG64" s="271"/>
      <c r="AH64" s="85" t="str">
        <f>'3.5 St Lights - Pole'!CI64</f>
        <v/>
      </c>
      <c r="AI64" s="85" t="str">
        <f>'3.5 St Lights - Pole'!CJ64</f>
        <v/>
      </c>
      <c r="AJ64" s="85" t="str">
        <f>'3.5 St Lights - Pole'!CK64</f>
        <v/>
      </c>
      <c r="AK64" s="85"/>
      <c r="AL64" s="85"/>
      <c r="AM64" s="85" t="str">
        <f t="shared" si="9"/>
        <v/>
      </c>
      <c r="AN64" s="238"/>
      <c r="AO64" s="112"/>
      <c r="AP64" s="112"/>
      <c r="AQ64" s="133" t="str">
        <f ca="1">IF('3.5 St Lights - Pole'!CR64="","",'3.5 St Lights - Pole'!CR64)</f>
        <v/>
      </c>
      <c r="AR64" s="112" t="str">
        <f>IF('3.5 St Lights - Pole'!CS64="","",'3.5 St Lights - Pole'!CS64)</f>
        <v/>
      </c>
      <c r="AS64" s="112"/>
      <c r="AT64" s="112"/>
    </row>
    <row r="65" spans="1:46" x14ac:dyDescent="0.2">
      <c r="A65" s="237"/>
      <c r="B65" s="238"/>
      <c r="C65" s="238" t="str">
        <f>IF('3.5 St Lights - Pole'!$B65="","",'3.5 St Lights - Pole'!$B65)</f>
        <v/>
      </c>
      <c r="D65" s="89" t="str">
        <f>IF('3.5 St Lights - Pole'!$C65="","",'3.5 St Lights - Pole'!C65)</f>
        <v/>
      </c>
      <c r="E65" s="238" t="str">
        <f>IF('3.5 St Lights - Pole'!$D65="","",'3.5 St Lights - Pole'!$D65)</f>
        <v/>
      </c>
      <c r="F65" s="238" t="str">
        <f>IF('3.5 St Lights - Pole'!$F65="","",'3.5 St Lights - Pole'!$F65)</f>
        <v/>
      </c>
      <c r="G65" s="238" t="str">
        <f>IF('3.5 St Lights - Pole'!$G65="","",'3.5 St Lights - Pole'!$G65)</f>
        <v/>
      </c>
      <c r="H65" s="238" t="str">
        <f>IF('3.5 St Lights - Pole'!$I65="","",'3.5 St Lights - Pole'!$I65)</f>
        <v/>
      </c>
      <c r="I65" s="238"/>
      <c r="J65" s="89" t="str">
        <f t="shared" si="4"/>
        <v/>
      </c>
      <c r="K65" s="238"/>
      <c r="L65" s="417" t="str">
        <f>IF('3.5 St Lights - Pole'!AW65="","",'3.5 St Lights - Pole'!AW65)</f>
        <v/>
      </c>
      <c r="M65" s="238"/>
      <c r="N65" s="238" t="str">
        <f t="shared" si="5"/>
        <v/>
      </c>
      <c r="O65" s="238"/>
      <c r="P65" s="238"/>
      <c r="Q65" s="238" t="str">
        <f>IF(P65="",'3.5 St Lights - Pole'!AI65,(VLOOKUP(P65,St_Lights_Generic_coating_array,2,FALSE)))</f>
        <v/>
      </c>
      <c r="R65" s="85" t="str">
        <f>IF('3.5 St Lights - Pole'!AJ65="","",'3.5 St Lights - Pole'!AJ65)</f>
        <v/>
      </c>
      <c r="S65" s="238"/>
      <c r="T65" s="89" t="str">
        <f t="shared" si="6"/>
        <v/>
      </c>
      <c r="U65" s="85"/>
      <c r="V65" s="85"/>
      <c r="W65" s="418" t="str">
        <f>IF('3.5 St Lights - Pole'!$AM65="","",'3.5 St Lights - Pole'!$AM65)</f>
        <v/>
      </c>
      <c r="X65" s="418"/>
      <c r="Y65" s="238"/>
      <c r="Z65" s="89" t="str">
        <f t="shared" si="7"/>
        <v/>
      </c>
      <c r="AA65" s="85"/>
      <c r="AB65" s="85"/>
      <c r="AC65" s="85"/>
      <c r="AD65" s="85" t="str">
        <f>'3.5 St Lights - Pole'!CE65</f>
        <v/>
      </c>
      <c r="AE65" s="85"/>
      <c r="AF65" s="85" t="str">
        <f t="shared" si="8"/>
        <v/>
      </c>
      <c r="AG65" s="271"/>
      <c r="AH65" s="85" t="str">
        <f>'3.5 St Lights - Pole'!CI65</f>
        <v/>
      </c>
      <c r="AI65" s="85" t="str">
        <f>'3.5 St Lights - Pole'!CJ65</f>
        <v/>
      </c>
      <c r="AJ65" s="85" t="str">
        <f>'3.5 St Lights - Pole'!CK65</f>
        <v/>
      </c>
      <c r="AK65" s="85"/>
      <c r="AL65" s="85"/>
      <c r="AM65" s="85" t="str">
        <f t="shared" si="9"/>
        <v/>
      </c>
      <c r="AN65" s="238"/>
      <c r="AO65" s="112"/>
      <c r="AP65" s="112"/>
      <c r="AQ65" s="133" t="str">
        <f ca="1">IF('3.5 St Lights - Pole'!CR65="","",'3.5 St Lights - Pole'!CR65)</f>
        <v/>
      </c>
      <c r="AR65" s="112" t="str">
        <f>IF('3.5 St Lights - Pole'!CS65="","",'3.5 St Lights - Pole'!CS65)</f>
        <v/>
      </c>
      <c r="AS65" s="112"/>
      <c r="AT65" s="112"/>
    </row>
    <row r="66" spans="1:46" x14ac:dyDescent="0.2">
      <c r="A66" s="237"/>
      <c r="B66" s="238"/>
      <c r="C66" s="238" t="str">
        <f>IF('3.5 St Lights - Pole'!$B66="","",'3.5 St Lights - Pole'!$B66)</f>
        <v/>
      </c>
      <c r="D66" s="89" t="str">
        <f>IF('3.5 St Lights - Pole'!$C66="","",'3.5 St Lights - Pole'!C66)</f>
        <v/>
      </c>
      <c r="E66" s="238" t="str">
        <f>IF('3.5 St Lights - Pole'!$D66="","",'3.5 St Lights - Pole'!$D66)</f>
        <v/>
      </c>
      <c r="F66" s="238" t="str">
        <f>IF('3.5 St Lights - Pole'!$F66="","",'3.5 St Lights - Pole'!$F66)</f>
        <v/>
      </c>
      <c r="G66" s="238" t="str">
        <f>IF('3.5 St Lights - Pole'!$G66="","",'3.5 St Lights - Pole'!$G66)</f>
        <v/>
      </c>
      <c r="H66" s="238" t="str">
        <f>IF('3.5 St Lights - Pole'!$I66="","",'3.5 St Lights - Pole'!$I66)</f>
        <v/>
      </c>
      <c r="I66" s="238"/>
      <c r="J66" s="89" t="str">
        <f t="shared" si="4"/>
        <v/>
      </c>
      <c r="K66" s="238"/>
      <c r="L66" s="417" t="str">
        <f>IF('3.5 St Lights - Pole'!AW66="","",'3.5 St Lights - Pole'!AW66)</f>
        <v/>
      </c>
      <c r="M66" s="238"/>
      <c r="N66" s="238" t="str">
        <f t="shared" si="5"/>
        <v/>
      </c>
      <c r="O66" s="238"/>
      <c r="P66" s="238"/>
      <c r="Q66" s="238" t="str">
        <f>IF(P66="",'3.5 St Lights - Pole'!AI66,(VLOOKUP(P66,St_Lights_Generic_coating_array,2,FALSE)))</f>
        <v/>
      </c>
      <c r="R66" s="85" t="str">
        <f>IF('3.5 St Lights - Pole'!AJ66="","",'3.5 St Lights - Pole'!AJ66)</f>
        <v/>
      </c>
      <c r="S66" s="238"/>
      <c r="T66" s="89" t="str">
        <f t="shared" si="6"/>
        <v/>
      </c>
      <c r="U66" s="85"/>
      <c r="V66" s="85"/>
      <c r="W66" s="418" t="str">
        <f>IF('3.5 St Lights - Pole'!$AM66="","",'3.5 St Lights - Pole'!$AM66)</f>
        <v/>
      </c>
      <c r="X66" s="418"/>
      <c r="Y66" s="238"/>
      <c r="Z66" s="89" t="str">
        <f t="shared" si="7"/>
        <v/>
      </c>
      <c r="AA66" s="85"/>
      <c r="AB66" s="85"/>
      <c r="AC66" s="85"/>
      <c r="AD66" s="85" t="str">
        <f>'3.5 St Lights - Pole'!CE66</f>
        <v/>
      </c>
      <c r="AE66" s="85"/>
      <c r="AF66" s="85" t="str">
        <f t="shared" si="8"/>
        <v/>
      </c>
      <c r="AG66" s="271"/>
      <c r="AH66" s="85" t="str">
        <f>'3.5 St Lights - Pole'!CI66</f>
        <v/>
      </c>
      <c r="AI66" s="85" t="str">
        <f>'3.5 St Lights - Pole'!CJ66</f>
        <v/>
      </c>
      <c r="AJ66" s="85" t="str">
        <f>'3.5 St Lights - Pole'!CK66</f>
        <v/>
      </c>
      <c r="AK66" s="85"/>
      <c r="AL66" s="85"/>
      <c r="AM66" s="85" t="str">
        <f t="shared" si="9"/>
        <v/>
      </c>
      <c r="AN66" s="238"/>
      <c r="AO66" s="112"/>
      <c r="AP66" s="112"/>
      <c r="AQ66" s="133" t="str">
        <f ca="1">IF('3.5 St Lights - Pole'!CR66="","",'3.5 St Lights - Pole'!CR66)</f>
        <v/>
      </c>
      <c r="AR66" s="112" t="str">
        <f>IF('3.5 St Lights - Pole'!CS66="","",'3.5 St Lights - Pole'!CS66)</f>
        <v/>
      </c>
      <c r="AS66" s="112"/>
      <c r="AT66" s="112"/>
    </row>
    <row r="67" spans="1:46" x14ac:dyDescent="0.2">
      <c r="A67" s="237"/>
      <c r="B67" s="238"/>
      <c r="C67" s="238" t="str">
        <f>IF('3.5 St Lights - Pole'!$B67="","",'3.5 St Lights - Pole'!$B67)</f>
        <v/>
      </c>
      <c r="D67" s="89" t="str">
        <f>IF('3.5 St Lights - Pole'!$C67="","",'3.5 St Lights - Pole'!C67)</f>
        <v/>
      </c>
      <c r="E67" s="238" t="str">
        <f>IF('3.5 St Lights - Pole'!$D67="","",'3.5 St Lights - Pole'!$D67)</f>
        <v/>
      </c>
      <c r="F67" s="238" t="str">
        <f>IF('3.5 St Lights - Pole'!$F67="","",'3.5 St Lights - Pole'!$F67)</f>
        <v/>
      </c>
      <c r="G67" s="238" t="str">
        <f>IF('3.5 St Lights - Pole'!$G67="","",'3.5 St Lights - Pole'!$G67)</f>
        <v/>
      </c>
      <c r="H67" s="238" t="str">
        <f>IF('3.5 St Lights - Pole'!$I67="","",'3.5 St Lights - Pole'!$I67)</f>
        <v/>
      </c>
      <c r="I67" s="238"/>
      <c r="J67" s="89" t="str">
        <f t="shared" si="4"/>
        <v/>
      </c>
      <c r="K67" s="238"/>
      <c r="L67" s="417" t="str">
        <f>IF('3.5 St Lights - Pole'!AW67="","",'3.5 St Lights - Pole'!AW67)</f>
        <v/>
      </c>
      <c r="M67" s="238"/>
      <c r="N67" s="238" t="str">
        <f t="shared" si="5"/>
        <v/>
      </c>
      <c r="O67" s="238"/>
      <c r="P67" s="238"/>
      <c r="Q67" s="238" t="str">
        <f>IF(P67="",'3.5 St Lights - Pole'!AI67,(VLOOKUP(P67,St_Lights_Generic_coating_array,2,FALSE)))</f>
        <v/>
      </c>
      <c r="R67" s="85" t="str">
        <f>IF('3.5 St Lights - Pole'!AJ67="","",'3.5 St Lights - Pole'!AJ67)</f>
        <v/>
      </c>
      <c r="S67" s="238"/>
      <c r="T67" s="89" t="str">
        <f t="shared" si="6"/>
        <v/>
      </c>
      <c r="U67" s="85"/>
      <c r="V67" s="85"/>
      <c r="W67" s="418" t="str">
        <f>IF('3.5 St Lights - Pole'!$AM67="","",'3.5 St Lights - Pole'!$AM67)</f>
        <v/>
      </c>
      <c r="X67" s="418"/>
      <c r="Y67" s="238"/>
      <c r="Z67" s="89" t="str">
        <f t="shared" si="7"/>
        <v/>
      </c>
      <c r="AA67" s="85"/>
      <c r="AB67" s="85"/>
      <c r="AC67" s="85"/>
      <c r="AD67" s="85" t="str">
        <f>'3.5 St Lights - Pole'!CE67</f>
        <v/>
      </c>
      <c r="AE67" s="85"/>
      <c r="AF67" s="85" t="str">
        <f t="shared" si="8"/>
        <v/>
      </c>
      <c r="AG67" s="271"/>
      <c r="AH67" s="85" t="str">
        <f>'3.5 St Lights - Pole'!CI67</f>
        <v/>
      </c>
      <c r="AI67" s="85" t="str">
        <f>'3.5 St Lights - Pole'!CJ67</f>
        <v/>
      </c>
      <c r="AJ67" s="85" t="str">
        <f>'3.5 St Lights - Pole'!CK67</f>
        <v/>
      </c>
      <c r="AK67" s="85"/>
      <c r="AL67" s="85"/>
      <c r="AM67" s="85" t="str">
        <f t="shared" si="9"/>
        <v/>
      </c>
      <c r="AN67" s="238"/>
      <c r="AO67" s="112"/>
      <c r="AP67" s="112"/>
      <c r="AQ67" s="133" t="str">
        <f ca="1">IF('3.5 St Lights - Pole'!CR67="","",'3.5 St Lights - Pole'!CR67)</f>
        <v/>
      </c>
      <c r="AR67" s="112" t="str">
        <f>IF('3.5 St Lights - Pole'!CS67="","",'3.5 St Lights - Pole'!CS67)</f>
        <v/>
      </c>
      <c r="AS67" s="112"/>
      <c r="AT67" s="112"/>
    </row>
    <row r="68" spans="1:46" x14ac:dyDescent="0.2">
      <c r="A68" s="237"/>
      <c r="B68" s="238"/>
      <c r="C68" s="238" t="str">
        <f>IF('3.5 St Lights - Pole'!$B68="","",'3.5 St Lights - Pole'!$B68)</f>
        <v/>
      </c>
      <c r="D68" s="89" t="str">
        <f>IF('3.5 St Lights - Pole'!$C68="","",'3.5 St Lights - Pole'!C68)</f>
        <v/>
      </c>
      <c r="E68" s="238" t="str">
        <f>IF('3.5 St Lights - Pole'!$D68="","",'3.5 St Lights - Pole'!$D68)</f>
        <v/>
      </c>
      <c r="F68" s="238" t="str">
        <f>IF('3.5 St Lights - Pole'!$F68="","",'3.5 St Lights - Pole'!$F68)</f>
        <v/>
      </c>
      <c r="G68" s="238" t="str">
        <f>IF('3.5 St Lights - Pole'!$G68="","",'3.5 St Lights - Pole'!$G68)</f>
        <v/>
      </c>
      <c r="H68" s="238" t="str">
        <f>IF('3.5 St Lights - Pole'!$I68="","",'3.5 St Lights - Pole'!$I68)</f>
        <v/>
      </c>
      <c r="I68" s="238"/>
      <c r="J68" s="89" t="str">
        <f t="shared" si="4"/>
        <v/>
      </c>
      <c r="K68" s="238"/>
      <c r="L68" s="417" t="str">
        <f>IF('3.5 St Lights - Pole'!AW68="","",'3.5 St Lights - Pole'!AW68)</f>
        <v/>
      </c>
      <c r="M68" s="238"/>
      <c r="N68" s="238" t="str">
        <f t="shared" si="5"/>
        <v/>
      </c>
      <c r="O68" s="238"/>
      <c r="P68" s="238"/>
      <c r="Q68" s="238" t="str">
        <f>IF(P68="",'3.5 St Lights - Pole'!AI68,(VLOOKUP(P68,St_Lights_Generic_coating_array,2,FALSE)))</f>
        <v/>
      </c>
      <c r="R68" s="85" t="str">
        <f>IF('3.5 St Lights - Pole'!AJ68="","",'3.5 St Lights - Pole'!AJ68)</f>
        <v/>
      </c>
      <c r="S68" s="238"/>
      <c r="T68" s="89" t="str">
        <f t="shared" si="6"/>
        <v/>
      </c>
      <c r="U68" s="85"/>
      <c r="V68" s="85"/>
      <c r="W68" s="418" t="str">
        <f>IF('3.5 St Lights - Pole'!$AM68="","",'3.5 St Lights - Pole'!$AM68)</f>
        <v/>
      </c>
      <c r="X68" s="418"/>
      <c r="Y68" s="238"/>
      <c r="Z68" s="89" t="str">
        <f t="shared" si="7"/>
        <v/>
      </c>
      <c r="AA68" s="85"/>
      <c r="AB68" s="85"/>
      <c r="AC68" s="85"/>
      <c r="AD68" s="85" t="str">
        <f>'3.5 St Lights - Pole'!CE68</f>
        <v/>
      </c>
      <c r="AE68" s="85"/>
      <c r="AF68" s="85" t="str">
        <f t="shared" si="8"/>
        <v/>
      </c>
      <c r="AG68" s="271"/>
      <c r="AH68" s="85" t="str">
        <f>'3.5 St Lights - Pole'!CI68</f>
        <v/>
      </c>
      <c r="AI68" s="85" t="str">
        <f>'3.5 St Lights - Pole'!CJ68</f>
        <v/>
      </c>
      <c r="AJ68" s="85" t="str">
        <f>'3.5 St Lights - Pole'!CK68</f>
        <v/>
      </c>
      <c r="AK68" s="85"/>
      <c r="AL68" s="85"/>
      <c r="AM68" s="85" t="str">
        <f t="shared" si="9"/>
        <v/>
      </c>
      <c r="AN68" s="238"/>
      <c r="AO68" s="112"/>
      <c r="AP68" s="112"/>
      <c r="AQ68" s="133" t="str">
        <f ca="1">IF('3.5 St Lights - Pole'!CR68="","",'3.5 St Lights - Pole'!CR68)</f>
        <v/>
      </c>
      <c r="AR68" s="112" t="str">
        <f>IF('3.5 St Lights - Pole'!CS68="","",'3.5 St Lights - Pole'!CS68)</f>
        <v/>
      </c>
      <c r="AS68" s="112"/>
      <c r="AT68" s="112"/>
    </row>
    <row r="69" spans="1:46" x14ac:dyDescent="0.2">
      <c r="A69" s="237"/>
      <c r="B69" s="238"/>
      <c r="C69" s="238" t="str">
        <f>IF('3.5 St Lights - Pole'!$B69="","",'3.5 St Lights - Pole'!$B69)</f>
        <v/>
      </c>
      <c r="D69" s="89" t="str">
        <f>IF('3.5 St Lights - Pole'!$C69="","",'3.5 St Lights - Pole'!C69)</f>
        <v/>
      </c>
      <c r="E69" s="238" t="str">
        <f>IF('3.5 St Lights - Pole'!$D69="","",'3.5 St Lights - Pole'!$D69)</f>
        <v/>
      </c>
      <c r="F69" s="238" t="str">
        <f>IF('3.5 St Lights - Pole'!$F69="","",'3.5 St Lights - Pole'!$F69)</f>
        <v/>
      </c>
      <c r="G69" s="238" t="str">
        <f>IF('3.5 St Lights - Pole'!$G69="","",'3.5 St Lights - Pole'!$G69)</f>
        <v/>
      </c>
      <c r="H69" s="238" t="str">
        <f>IF('3.5 St Lights - Pole'!$I69="","",'3.5 St Lights - Pole'!$I69)</f>
        <v/>
      </c>
      <c r="I69" s="238"/>
      <c r="J69" s="89" t="str">
        <f t="shared" si="4"/>
        <v/>
      </c>
      <c r="K69" s="238"/>
      <c r="L69" s="417" t="str">
        <f>IF('3.5 St Lights - Pole'!AW69="","",'3.5 St Lights - Pole'!AW69)</f>
        <v/>
      </c>
      <c r="M69" s="238"/>
      <c r="N69" s="238" t="str">
        <f t="shared" si="5"/>
        <v/>
      </c>
      <c r="O69" s="238"/>
      <c r="P69" s="238"/>
      <c r="Q69" s="238" t="str">
        <f>IF(P69="",'3.5 St Lights - Pole'!AI69,(VLOOKUP(P69,St_Lights_Generic_coating_array,2,FALSE)))</f>
        <v/>
      </c>
      <c r="R69" s="85" t="str">
        <f>IF('3.5 St Lights - Pole'!AJ69="","",'3.5 St Lights - Pole'!AJ69)</f>
        <v/>
      </c>
      <c r="S69" s="238"/>
      <c r="T69" s="89" t="str">
        <f t="shared" si="6"/>
        <v/>
      </c>
      <c r="U69" s="85"/>
      <c r="V69" s="85"/>
      <c r="W69" s="418" t="str">
        <f>IF('3.5 St Lights - Pole'!$AM69="","",'3.5 St Lights - Pole'!$AM69)</f>
        <v/>
      </c>
      <c r="X69" s="418"/>
      <c r="Y69" s="238"/>
      <c r="Z69" s="89" t="str">
        <f t="shared" si="7"/>
        <v/>
      </c>
      <c r="AA69" s="85"/>
      <c r="AB69" s="85"/>
      <c r="AC69" s="85"/>
      <c r="AD69" s="85" t="str">
        <f>'3.5 St Lights - Pole'!CE69</f>
        <v/>
      </c>
      <c r="AE69" s="85"/>
      <c r="AF69" s="85" t="str">
        <f t="shared" si="8"/>
        <v/>
      </c>
      <c r="AG69" s="271"/>
      <c r="AH69" s="85" t="str">
        <f>'3.5 St Lights - Pole'!CI69</f>
        <v/>
      </c>
      <c r="AI69" s="85" t="str">
        <f>'3.5 St Lights - Pole'!CJ69</f>
        <v/>
      </c>
      <c r="AJ69" s="85" t="str">
        <f>'3.5 St Lights - Pole'!CK69</f>
        <v/>
      </c>
      <c r="AK69" s="85"/>
      <c r="AL69" s="85"/>
      <c r="AM69" s="85" t="str">
        <f t="shared" si="9"/>
        <v/>
      </c>
      <c r="AN69" s="238"/>
      <c r="AO69" s="112"/>
      <c r="AP69" s="112"/>
      <c r="AQ69" s="133" t="str">
        <f ca="1">IF('3.5 St Lights - Pole'!CR69="","",'3.5 St Lights - Pole'!CR69)</f>
        <v/>
      </c>
      <c r="AR69" s="112" t="str">
        <f>IF('3.5 St Lights - Pole'!CS69="","",'3.5 St Lights - Pole'!CS69)</f>
        <v/>
      </c>
      <c r="AS69" s="112"/>
      <c r="AT69" s="112"/>
    </row>
    <row r="70" spans="1:46" x14ac:dyDescent="0.2">
      <c r="A70" s="237"/>
      <c r="B70" s="238"/>
      <c r="C70" s="238" t="str">
        <f>IF('3.5 St Lights - Pole'!$B70="","",'3.5 St Lights - Pole'!$B70)</f>
        <v/>
      </c>
      <c r="D70" s="89" t="str">
        <f>IF('3.5 St Lights - Pole'!$C70="","",'3.5 St Lights - Pole'!C70)</f>
        <v/>
      </c>
      <c r="E70" s="238" t="str">
        <f>IF('3.5 St Lights - Pole'!$D70="","",'3.5 St Lights - Pole'!$D70)</f>
        <v/>
      </c>
      <c r="F70" s="238" t="str">
        <f>IF('3.5 St Lights - Pole'!$F70="","",'3.5 St Lights - Pole'!$F70)</f>
        <v/>
      </c>
      <c r="G70" s="238" t="str">
        <f>IF('3.5 St Lights - Pole'!$G70="","",'3.5 St Lights - Pole'!$G70)</f>
        <v/>
      </c>
      <c r="H70" s="238" t="str">
        <f>IF('3.5 St Lights - Pole'!$I70="","",'3.5 St Lights - Pole'!$I70)</f>
        <v/>
      </c>
      <c r="I70" s="238"/>
      <c r="J70" s="89" t="str">
        <f t="shared" si="4"/>
        <v/>
      </c>
      <c r="K70" s="238"/>
      <c r="L70" s="417" t="str">
        <f>IF('3.5 St Lights - Pole'!AW70="","",'3.5 St Lights - Pole'!AW70)</f>
        <v/>
      </c>
      <c r="M70" s="238"/>
      <c r="N70" s="238" t="str">
        <f t="shared" si="5"/>
        <v/>
      </c>
      <c r="O70" s="238"/>
      <c r="P70" s="238"/>
      <c r="Q70" s="238" t="str">
        <f>IF(P70="",'3.5 St Lights - Pole'!AI70,(VLOOKUP(P70,St_Lights_Generic_coating_array,2,FALSE)))</f>
        <v/>
      </c>
      <c r="R70" s="85" t="str">
        <f>IF('3.5 St Lights - Pole'!AJ70="","",'3.5 St Lights - Pole'!AJ70)</f>
        <v/>
      </c>
      <c r="S70" s="238"/>
      <c r="T70" s="89" t="str">
        <f t="shared" si="6"/>
        <v/>
      </c>
      <c r="U70" s="85"/>
      <c r="V70" s="85"/>
      <c r="W70" s="418" t="str">
        <f>IF('3.5 St Lights - Pole'!$AM70="","",'3.5 St Lights - Pole'!$AM70)</f>
        <v/>
      </c>
      <c r="X70" s="418"/>
      <c r="Y70" s="238"/>
      <c r="Z70" s="89" t="str">
        <f t="shared" si="7"/>
        <v/>
      </c>
      <c r="AA70" s="85"/>
      <c r="AB70" s="85"/>
      <c r="AC70" s="85"/>
      <c r="AD70" s="85" t="str">
        <f>'3.5 St Lights - Pole'!CE70</f>
        <v/>
      </c>
      <c r="AE70" s="85"/>
      <c r="AF70" s="85" t="str">
        <f t="shared" si="8"/>
        <v/>
      </c>
      <c r="AG70" s="271"/>
      <c r="AH70" s="85" t="str">
        <f>'3.5 St Lights - Pole'!CI70</f>
        <v/>
      </c>
      <c r="AI70" s="85" t="str">
        <f>'3.5 St Lights - Pole'!CJ70</f>
        <v/>
      </c>
      <c r="AJ70" s="85" t="str">
        <f>'3.5 St Lights - Pole'!CK70</f>
        <v/>
      </c>
      <c r="AK70" s="85"/>
      <c r="AL70" s="85"/>
      <c r="AM70" s="85" t="str">
        <f t="shared" si="9"/>
        <v/>
      </c>
      <c r="AN70" s="238"/>
      <c r="AO70" s="112"/>
      <c r="AP70" s="112"/>
      <c r="AQ70" s="133" t="str">
        <f ca="1">IF('3.5 St Lights - Pole'!CR70="","",'3.5 St Lights - Pole'!CR70)</f>
        <v/>
      </c>
      <c r="AR70" s="112" t="str">
        <f>IF('3.5 St Lights - Pole'!CS70="","",'3.5 St Lights - Pole'!CS70)</f>
        <v/>
      </c>
      <c r="AS70" s="112"/>
      <c r="AT70" s="112"/>
    </row>
    <row r="71" spans="1:46" x14ac:dyDescent="0.2">
      <c r="A71" s="237"/>
      <c r="B71" s="238"/>
      <c r="C71" s="238" t="str">
        <f>IF('3.5 St Lights - Pole'!$B71="","",'3.5 St Lights - Pole'!$B71)</f>
        <v/>
      </c>
      <c r="D71" s="89" t="str">
        <f>IF('3.5 St Lights - Pole'!$C71="","",'3.5 St Lights - Pole'!C71)</f>
        <v/>
      </c>
      <c r="E71" s="238" t="str">
        <f>IF('3.5 St Lights - Pole'!$D71="","",'3.5 St Lights - Pole'!$D71)</f>
        <v/>
      </c>
      <c r="F71" s="238" t="str">
        <f>IF('3.5 St Lights - Pole'!$F71="","",'3.5 St Lights - Pole'!$F71)</f>
        <v/>
      </c>
      <c r="G71" s="238" t="str">
        <f>IF('3.5 St Lights - Pole'!$G71="","",'3.5 St Lights - Pole'!$G71)</f>
        <v/>
      </c>
      <c r="H71" s="238" t="str">
        <f>IF('3.5 St Lights - Pole'!$I71="","",'3.5 St Lights - Pole'!$I71)</f>
        <v/>
      </c>
      <c r="I71" s="238"/>
      <c r="J71" s="89" t="str">
        <f t="shared" ref="J71:J134" si="10">IF(I71="","",(VLOOKUP(I71,St_Lights_Bracket_Bracket_Type_Table_Array,2,FALSE)))</f>
        <v/>
      </c>
      <c r="K71" s="238"/>
      <c r="L71" s="417" t="str">
        <f>IF('3.5 St Lights - Pole'!AW71="","",'3.5 St Lights - Pole'!AW71)</f>
        <v/>
      </c>
      <c r="M71" s="238"/>
      <c r="N71" s="238" t="str">
        <f t="shared" ref="N71:N134" si="11">IF(M71="","",(VLOOKUP(M71,generic_estimate_measured_table_array,2,FALSE)))</f>
        <v/>
      </c>
      <c r="O71" s="238"/>
      <c r="P71" s="238"/>
      <c r="Q71" s="238" t="str">
        <f>IF(P71="",'3.5 St Lights - Pole'!AI71,(VLOOKUP(P71,St_Lights_Generic_coating_array,2,FALSE)))</f>
        <v/>
      </c>
      <c r="R71" s="85" t="str">
        <f>IF('3.5 St Lights - Pole'!AJ71="","",'3.5 St Lights - Pole'!AJ71)</f>
        <v/>
      </c>
      <c r="S71" s="238"/>
      <c r="T71" s="89" t="str">
        <f t="shared" ref="T71:T134" si="12">IF(A71="ADD","N",IF(A71="DELETE","U",IF(A71="UPDATE","U",IF(A71="",""))))</f>
        <v/>
      </c>
      <c r="U71" s="85"/>
      <c r="V71" s="85"/>
      <c r="W71" s="418" t="str">
        <f>IF('3.5 St Lights - Pole'!$AM71="","",'3.5 St Lights - Pole'!$AM71)</f>
        <v/>
      </c>
      <c r="X71" s="418"/>
      <c r="Y71" s="238"/>
      <c r="Z71" s="89" t="str">
        <f t="shared" ref="Z71:Z134" si="13">IF(Y71="","",(VLOOKUP(Y71,St_Lights_Generic_Replace_Reason_Table_Array,2,FALSE)))</f>
        <v/>
      </c>
      <c r="AA71" s="85"/>
      <c r="AB71" s="85"/>
      <c r="AC71" s="85"/>
      <c r="AD71" s="85" t="str">
        <f>'3.5 St Lights - Pole'!CE71</f>
        <v/>
      </c>
      <c r="AE71" s="85"/>
      <c r="AF71" s="85" t="str">
        <f t="shared" ref="AF71:AF134" si="14">IF(A71&lt;&gt;"",IF(AE71="","U",(VLOOKUP(AE71,generic_condition_table_array,2,FALSE))),"")</f>
        <v/>
      </c>
      <c r="AG71" s="271"/>
      <c r="AH71" s="85" t="str">
        <f>'3.5 St Lights - Pole'!CI71</f>
        <v/>
      </c>
      <c r="AI71" s="85" t="str">
        <f>'3.5 St Lights - Pole'!CJ71</f>
        <v/>
      </c>
      <c r="AJ71" s="85" t="str">
        <f>'3.5 St Lights - Pole'!CK71</f>
        <v/>
      </c>
      <c r="AK71" s="85"/>
      <c r="AL71" s="85"/>
      <c r="AM71" s="85" t="str">
        <f t="shared" ref="AM71:AM134" si="15">IF(A71="ADD","D",IF(A71="DELETE","D",IF(A71="UPDATE","D",IF(A71="",""))))</f>
        <v/>
      </c>
      <c r="AN71" s="238"/>
      <c r="AO71" s="112"/>
      <c r="AP71" s="112"/>
      <c r="AQ71" s="133" t="str">
        <f ca="1">IF('3.5 St Lights - Pole'!CR71="","",'3.5 St Lights - Pole'!CR71)</f>
        <v/>
      </c>
      <c r="AR71" s="112" t="str">
        <f>IF('3.5 St Lights - Pole'!CS71="","",'3.5 St Lights - Pole'!CS71)</f>
        <v/>
      </c>
      <c r="AS71" s="112"/>
      <c r="AT71" s="112"/>
    </row>
    <row r="72" spans="1:46" x14ac:dyDescent="0.2">
      <c r="A72" s="237"/>
      <c r="B72" s="238"/>
      <c r="C72" s="238" t="str">
        <f>IF('3.5 St Lights - Pole'!$B72="","",'3.5 St Lights - Pole'!$B72)</f>
        <v/>
      </c>
      <c r="D72" s="89" t="str">
        <f>IF('3.5 St Lights - Pole'!$C72="","",'3.5 St Lights - Pole'!C72)</f>
        <v/>
      </c>
      <c r="E72" s="238" t="str">
        <f>IF('3.5 St Lights - Pole'!$D72="","",'3.5 St Lights - Pole'!$D72)</f>
        <v/>
      </c>
      <c r="F72" s="238" t="str">
        <f>IF('3.5 St Lights - Pole'!$F72="","",'3.5 St Lights - Pole'!$F72)</f>
        <v/>
      </c>
      <c r="G72" s="238" t="str">
        <f>IF('3.5 St Lights - Pole'!$G72="","",'3.5 St Lights - Pole'!$G72)</f>
        <v/>
      </c>
      <c r="H72" s="238" t="str">
        <f>IF('3.5 St Lights - Pole'!$I72="","",'3.5 St Lights - Pole'!$I72)</f>
        <v/>
      </c>
      <c r="I72" s="238"/>
      <c r="J72" s="89" t="str">
        <f t="shared" si="10"/>
        <v/>
      </c>
      <c r="K72" s="238"/>
      <c r="L72" s="417" t="str">
        <f>IF('3.5 St Lights - Pole'!AW72="","",'3.5 St Lights - Pole'!AW72)</f>
        <v/>
      </c>
      <c r="M72" s="238"/>
      <c r="N72" s="238" t="str">
        <f t="shared" si="11"/>
        <v/>
      </c>
      <c r="O72" s="238"/>
      <c r="P72" s="238"/>
      <c r="Q72" s="238" t="str">
        <f>IF(P72="",'3.5 St Lights - Pole'!AI72,(VLOOKUP(P72,St_Lights_Generic_coating_array,2,FALSE)))</f>
        <v/>
      </c>
      <c r="R72" s="85" t="str">
        <f>IF('3.5 St Lights - Pole'!AJ72="","",'3.5 St Lights - Pole'!AJ72)</f>
        <v/>
      </c>
      <c r="S72" s="238"/>
      <c r="T72" s="89" t="str">
        <f t="shared" si="12"/>
        <v/>
      </c>
      <c r="U72" s="85"/>
      <c r="V72" s="85"/>
      <c r="W72" s="418" t="str">
        <f>IF('3.5 St Lights - Pole'!$AM72="","",'3.5 St Lights - Pole'!$AM72)</f>
        <v/>
      </c>
      <c r="X72" s="418"/>
      <c r="Y72" s="238"/>
      <c r="Z72" s="89" t="str">
        <f t="shared" si="13"/>
        <v/>
      </c>
      <c r="AA72" s="85"/>
      <c r="AB72" s="85"/>
      <c r="AC72" s="85"/>
      <c r="AD72" s="85" t="str">
        <f>'3.5 St Lights - Pole'!CE72</f>
        <v/>
      </c>
      <c r="AE72" s="85"/>
      <c r="AF72" s="85" t="str">
        <f t="shared" si="14"/>
        <v/>
      </c>
      <c r="AG72" s="271"/>
      <c r="AH72" s="85" t="str">
        <f>'3.5 St Lights - Pole'!CI72</f>
        <v/>
      </c>
      <c r="AI72" s="85" t="str">
        <f>'3.5 St Lights - Pole'!CJ72</f>
        <v/>
      </c>
      <c r="AJ72" s="85" t="str">
        <f>'3.5 St Lights - Pole'!CK72</f>
        <v/>
      </c>
      <c r="AK72" s="85"/>
      <c r="AL72" s="85"/>
      <c r="AM72" s="85" t="str">
        <f t="shared" si="15"/>
        <v/>
      </c>
      <c r="AN72" s="238"/>
      <c r="AO72" s="112"/>
      <c r="AP72" s="112"/>
      <c r="AQ72" s="133" t="str">
        <f ca="1">IF('3.5 St Lights - Pole'!CR72="","",'3.5 St Lights - Pole'!CR72)</f>
        <v/>
      </c>
      <c r="AR72" s="112" t="str">
        <f>IF('3.5 St Lights - Pole'!CS72="","",'3.5 St Lights - Pole'!CS72)</f>
        <v/>
      </c>
      <c r="AS72" s="112"/>
      <c r="AT72" s="112"/>
    </row>
    <row r="73" spans="1:46" x14ac:dyDescent="0.2">
      <c r="A73" s="237"/>
      <c r="B73" s="238"/>
      <c r="C73" s="238" t="str">
        <f>IF('3.5 St Lights - Pole'!$B73="","",'3.5 St Lights - Pole'!$B73)</f>
        <v/>
      </c>
      <c r="D73" s="89" t="str">
        <f>IF('3.5 St Lights - Pole'!$C73="","",'3.5 St Lights - Pole'!C73)</f>
        <v/>
      </c>
      <c r="E73" s="238" t="str">
        <f>IF('3.5 St Lights - Pole'!$D73="","",'3.5 St Lights - Pole'!$D73)</f>
        <v/>
      </c>
      <c r="F73" s="238" t="str">
        <f>IF('3.5 St Lights - Pole'!$F73="","",'3.5 St Lights - Pole'!$F73)</f>
        <v/>
      </c>
      <c r="G73" s="238" t="str">
        <f>IF('3.5 St Lights - Pole'!$G73="","",'3.5 St Lights - Pole'!$G73)</f>
        <v/>
      </c>
      <c r="H73" s="238" t="str">
        <f>IF('3.5 St Lights - Pole'!$I73="","",'3.5 St Lights - Pole'!$I73)</f>
        <v/>
      </c>
      <c r="I73" s="238"/>
      <c r="J73" s="89" t="str">
        <f t="shared" si="10"/>
        <v/>
      </c>
      <c r="K73" s="238"/>
      <c r="L73" s="417" t="str">
        <f>IF('3.5 St Lights - Pole'!AW73="","",'3.5 St Lights - Pole'!AW73)</f>
        <v/>
      </c>
      <c r="M73" s="238"/>
      <c r="N73" s="238" t="str">
        <f t="shared" si="11"/>
        <v/>
      </c>
      <c r="O73" s="238"/>
      <c r="P73" s="238"/>
      <c r="Q73" s="238" t="str">
        <f>IF(P73="",'3.5 St Lights - Pole'!AI73,(VLOOKUP(P73,St_Lights_Generic_coating_array,2,FALSE)))</f>
        <v/>
      </c>
      <c r="R73" s="85" t="str">
        <f>IF('3.5 St Lights - Pole'!AJ73="","",'3.5 St Lights - Pole'!AJ73)</f>
        <v/>
      </c>
      <c r="S73" s="238"/>
      <c r="T73" s="89" t="str">
        <f t="shared" si="12"/>
        <v/>
      </c>
      <c r="U73" s="85"/>
      <c r="V73" s="85"/>
      <c r="W73" s="418" t="str">
        <f>IF('3.5 St Lights - Pole'!$AM73="","",'3.5 St Lights - Pole'!$AM73)</f>
        <v/>
      </c>
      <c r="X73" s="418"/>
      <c r="Y73" s="238"/>
      <c r="Z73" s="89" t="str">
        <f t="shared" si="13"/>
        <v/>
      </c>
      <c r="AA73" s="85"/>
      <c r="AB73" s="85"/>
      <c r="AC73" s="85"/>
      <c r="AD73" s="85" t="str">
        <f>'3.5 St Lights - Pole'!CE73</f>
        <v/>
      </c>
      <c r="AE73" s="85"/>
      <c r="AF73" s="85" t="str">
        <f t="shared" si="14"/>
        <v/>
      </c>
      <c r="AG73" s="271"/>
      <c r="AH73" s="85" t="str">
        <f>'3.5 St Lights - Pole'!CI73</f>
        <v/>
      </c>
      <c r="AI73" s="85" t="str">
        <f>'3.5 St Lights - Pole'!CJ73</f>
        <v/>
      </c>
      <c r="AJ73" s="85" t="str">
        <f>'3.5 St Lights - Pole'!CK73</f>
        <v/>
      </c>
      <c r="AK73" s="85"/>
      <c r="AL73" s="85"/>
      <c r="AM73" s="85" t="str">
        <f t="shared" si="15"/>
        <v/>
      </c>
      <c r="AN73" s="238"/>
      <c r="AO73" s="112"/>
      <c r="AP73" s="112"/>
      <c r="AQ73" s="133" t="str">
        <f ca="1">IF('3.5 St Lights - Pole'!CR73="","",'3.5 St Lights - Pole'!CR73)</f>
        <v/>
      </c>
      <c r="AR73" s="112" t="str">
        <f>IF('3.5 St Lights - Pole'!CS73="","",'3.5 St Lights - Pole'!CS73)</f>
        <v/>
      </c>
      <c r="AS73" s="112"/>
      <c r="AT73" s="112"/>
    </row>
    <row r="74" spans="1:46" x14ac:dyDescent="0.2">
      <c r="A74" s="237"/>
      <c r="B74" s="238"/>
      <c r="C74" s="238" t="str">
        <f>IF('3.5 St Lights - Pole'!$B74="","",'3.5 St Lights - Pole'!$B74)</f>
        <v/>
      </c>
      <c r="D74" s="89" t="str">
        <f>IF('3.5 St Lights - Pole'!$C74="","",'3.5 St Lights - Pole'!C74)</f>
        <v/>
      </c>
      <c r="E74" s="238" t="str">
        <f>IF('3.5 St Lights - Pole'!$D74="","",'3.5 St Lights - Pole'!$D74)</f>
        <v/>
      </c>
      <c r="F74" s="238" t="str">
        <f>IF('3.5 St Lights - Pole'!$F74="","",'3.5 St Lights - Pole'!$F74)</f>
        <v/>
      </c>
      <c r="G74" s="238" t="str">
        <f>IF('3.5 St Lights - Pole'!$G74="","",'3.5 St Lights - Pole'!$G74)</f>
        <v/>
      </c>
      <c r="H74" s="238" t="str">
        <f>IF('3.5 St Lights - Pole'!$I74="","",'3.5 St Lights - Pole'!$I74)</f>
        <v/>
      </c>
      <c r="I74" s="238"/>
      <c r="J74" s="89" t="str">
        <f t="shared" si="10"/>
        <v/>
      </c>
      <c r="K74" s="238"/>
      <c r="L74" s="417" t="str">
        <f>IF('3.5 St Lights - Pole'!AW74="","",'3.5 St Lights - Pole'!AW74)</f>
        <v/>
      </c>
      <c r="M74" s="238"/>
      <c r="N74" s="238" t="str">
        <f t="shared" si="11"/>
        <v/>
      </c>
      <c r="O74" s="238"/>
      <c r="P74" s="238"/>
      <c r="Q74" s="238" t="str">
        <f>IF(P74="",'3.5 St Lights - Pole'!AI74,(VLOOKUP(P74,St_Lights_Generic_coating_array,2,FALSE)))</f>
        <v/>
      </c>
      <c r="R74" s="85" t="str">
        <f>IF('3.5 St Lights - Pole'!AJ74="","",'3.5 St Lights - Pole'!AJ74)</f>
        <v/>
      </c>
      <c r="S74" s="238"/>
      <c r="T74" s="89" t="str">
        <f t="shared" si="12"/>
        <v/>
      </c>
      <c r="U74" s="85"/>
      <c r="V74" s="85"/>
      <c r="W74" s="418" t="str">
        <f>IF('3.5 St Lights - Pole'!$AM74="","",'3.5 St Lights - Pole'!$AM74)</f>
        <v/>
      </c>
      <c r="X74" s="418"/>
      <c r="Y74" s="238"/>
      <c r="Z74" s="89" t="str">
        <f t="shared" si="13"/>
        <v/>
      </c>
      <c r="AA74" s="85"/>
      <c r="AB74" s="85"/>
      <c r="AC74" s="85"/>
      <c r="AD74" s="85" t="str">
        <f>'3.5 St Lights - Pole'!CE74</f>
        <v/>
      </c>
      <c r="AE74" s="85"/>
      <c r="AF74" s="85" t="str">
        <f t="shared" si="14"/>
        <v/>
      </c>
      <c r="AG74" s="271"/>
      <c r="AH74" s="85" t="str">
        <f>'3.5 St Lights - Pole'!CI74</f>
        <v/>
      </c>
      <c r="AI74" s="85" t="str">
        <f>'3.5 St Lights - Pole'!CJ74</f>
        <v/>
      </c>
      <c r="AJ74" s="85" t="str">
        <f>'3.5 St Lights - Pole'!CK74</f>
        <v/>
      </c>
      <c r="AK74" s="85"/>
      <c r="AL74" s="85"/>
      <c r="AM74" s="85" t="str">
        <f t="shared" si="15"/>
        <v/>
      </c>
      <c r="AN74" s="238"/>
      <c r="AO74" s="112"/>
      <c r="AP74" s="112"/>
      <c r="AQ74" s="133" t="str">
        <f ca="1">IF('3.5 St Lights - Pole'!CR74="","",'3.5 St Lights - Pole'!CR74)</f>
        <v/>
      </c>
      <c r="AR74" s="112" t="str">
        <f>IF('3.5 St Lights - Pole'!CS74="","",'3.5 St Lights - Pole'!CS74)</f>
        <v/>
      </c>
      <c r="AS74" s="112"/>
      <c r="AT74" s="112"/>
    </row>
    <row r="75" spans="1:46" x14ac:dyDescent="0.2">
      <c r="A75" s="237"/>
      <c r="B75" s="238"/>
      <c r="C75" s="238" t="str">
        <f>IF('3.5 St Lights - Pole'!$B75="","",'3.5 St Lights - Pole'!$B75)</f>
        <v/>
      </c>
      <c r="D75" s="89" t="str">
        <f>IF('3.5 St Lights - Pole'!$C75="","",'3.5 St Lights - Pole'!C75)</f>
        <v/>
      </c>
      <c r="E75" s="238" t="str">
        <f>IF('3.5 St Lights - Pole'!$D75="","",'3.5 St Lights - Pole'!$D75)</f>
        <v/>
      </c>
      <c r="F75" s="238" t="str">
        <f>IF('3.5 St Lights - Pole'!$F75="","",'3.5 St Lights - Pole'!$F75)</f>
        <v/>
      </c>
      <c r="G75" s="238" t="str">
        <f>IF('3.5 St Lights - Pole'!$G75="","",'3.5 St Lights - Pole'!$G75)</f>
        <v/>
      </c>
      <c r="H75" s="238" t="str">
        <f>IF('3.5 St Lights - Pole'!$I75="","",'3.5 St Lights - Pole'!$I75)</f>
        <v/>
      </c>
      <c r="I75" s="238"/>
      <c r="J75" s="89" t="str">
        <f t="shared" si="10"/>
        <v/>
      </c>
      <c r="K75" s="238"/>
      <c r="L75" s="417" t="str">
        <f>IF('3.5 St Lights - Pole'!AW75="","",'3.5 St Lights - Pole'!AW75)</f>
        <v/>
      </c>
      <c r="M75" s="238"/>
      <c r="N75" s="238" t="str">
        <f t="shared" si="11"/>
        <v/>
      </c>
      <c r="O75" s="238"/>
      <c r="P75" s="238"/>
      <c r="Q75" s="238" t="str">
        <f>IF(P75="",'3.5 St Lights - Pole'!AI75,(VLOOKUP(P75,St_Lights_Generic_coating_array,2,FALSE)))</f>
        <v/>
      </c>
      <c r="R75" s="85" t="str">
        <f>IF('3.5 St Lights - Pole'!AJ75="","",'3.5 St Lights - Pole'!AJ75)</f>
        <v/>
      </c>
      <c r="S75" s="238"/>
      <c r="T75" s="89" t="str">
        <f t="shared" si="12"/>
        <v/>
      </c>
      <c r="U75" s="85"/>
      <c r="V75" s="85"/>
      <c r="W75" s="418" t="str">
        <f>IF('3.5 St Lights - Pole'!$AM75="","",'3.5 St Lights - Pole'!$AM75)</f>
        <v/>
      </c>
      <c r="X75" s="418"/>
      <c r="Y75" s="238"/>
      <c r="Z75" s="89" t="str">
        <f t="shared" si="13"/>
        <v/>
      </c>
      <c r="AA75" s="85"/>
      <c r="AB75" s="85"/>
      <c r="AC75" s="85"/>
      <c r="AD75" s="85" t="str">
        <f>'3.5 St Lights - Pole'!CE75</f>
        <v/>
      </c>
      <c r="AE75" s="85"/>
      <c r="AF75" s="85" t="str">
        <f t="shared" si="14"/>
        <v/>
      </c>
      <c r="AG75" s="271"/>
      <c r="AH75" s="85" t="str">
        <f>'3.5 St Lights - Pole'!CI75</f>
        <v/>
      </c>
      <c r="AI75" s="85" t="str">
        <f>'3.5 St Lights - Pole'!CJ75</f>
        <v/>
      </c>
      <c r="AJ75" s="85" t="str">
        <f>'3.5 St Lights - Pole'!CK75</f>
        <v/>
      </c>
      <c r="AK75" s="85"/>
      <c r="AL75" s="85"/>
      <c r="AM75" s="85" t="str">
        <f t="shared" si="15"/>
        <v/>
      </c>
      <c r="AN75" s="238"/>
      <c r="AO75" s="112"/>
      <c r="AP75" s="112"/>
      <c r="AQ75" s="133" t="str">
        <f ca="1">IF('3.5 St Lights - Pole'!CR75="","",'3.5 St Lights - Pole'!CR75)</f>
        <v/>
      </c>
      <c r="AR75" s="112" t="str">
        <f>IF('3.5 St Lights - Pole'!CS75="","",'3.5 St Lights - Pole'!CS75)</f>
        <v/>
      </c>
      <c r="AS75" s="112"/>
      <c r="AT75" s="112"/>
    </row>
    <row r="76" spans="1:46" x14ac:dyDescent="0.2">
      <c r="A76" s="237"/>
      <c r="B76" s="238"/>
      <c r="C76" s="238" t="str">
        <f>IF('3.5 St Lights - Pole'!$B76="","",'3.5 St Lights - Pole'!$B76)</f>
        <v/>
      </c>
      <c r="D76" s="89" t="str">
        <f>IF('3.5 St Lights - Pole'!$C76="","",'3.5 St Lights - Pole'!C76)</f>
        <v/>
      </c>
      <c r="E76" s="238" t="str">
        <f>IF('3.5 St Lights - Pole'!$D76="","",'3.5 St Lights - Pole'!$D76)</f>
        <v/>
      </c>
      <c r="F76" s="238" t="str">
        <f>IF('3.5 St Lights - Pole'!$F76="","",'3.5 St Lights - Pole'!$F76)</f>
        <v/>
      </c>
      <c r="G76" s="238" t="str">
        <f>IF('3.5 St Lights - Pole'!$G76="","",'3.5 St Lights - Pole'!$G76)</f>
        <v/>
      </c>
      <c r="H76" s="238" t="str">
        <f>IF('3.5 St Lights - Pole'!$I76="","",'3.5 St Lights - Pole'!$I76)</f>
        <v/>
      </c>
      <c r="I76" s="238"/>
      <c r="J76" s="89" t="str">
        <f t="shared" si="10"/>
        <v/>
      </c>
      <c r="K76" s="238"/>
      <c r="L76" s="417" t="str">
        <f>IF('3.5 St Lights - Pole'!AW76="","",'3.5 St Lights - Pole'!AW76)</f>
        <v/>
      </c>
      <c r="M76" s="238"/>
      <c r="N76" s="238" t="str">
        <f t="shared" si="11"/>
        <v/>
      </c>
      <c r="O76" s="238"/>
      <c r="P76" s="238"/>
      <c r="Q76" s="238" t="str">
        <f>IF(P76="",'3.5 St Lights - Pole'!AI76,(VLOOKUP(P76,St_Lights_Generic_coating_array,2,FALSE)))</f>
        <v/>
      </c>
      <c r="R76" s="85" t="str">
        <f>IF('3.5 St Lights - Pole'!AJ76="","",'3.5 St Lights - Pole'!AJ76)</f>
        <v/>
      </c>
      <c r="S76" s="238"/>
      <c r="T76" s="89" t="str">
        <f t="shared" si="12"/>
        <v/>
      </c>
      <c r="U76" s="85"/>
      <c r="V76" s="85"/>
      <c r="W76" s="418" t="str">
        <f>IF('3.5 St Lights - Pole'!$AM76="","",'3.5 St Lights - Pole'!$AM76)</f>
        <v/>
      </c>
      <c r="X76" s="418"/>
      <c r="Y76" s="238"/>
      <c r="Z76" s="89" t="str">
        <f t="shared" si="13"/>
        <v/>
      </c>
      <c r="AA76" s="85"/>
      <c r="AB76" s="85"/>
      <c r="AC76" s="85"/>
      <c r="AD76" s="85" t="str">
        <f>'3.5 St Lights - Pole'!CE76</f>
        <v/>
      </c>
      <c r="AE76" s="85"/>
      <c r="AF76" s="85" t="str">
        <f t="shared" si="14"/>
        <v/>
      </c>
      <c r="AG76" s="271"/>
      <c r="AH76" s="85" t="str">
        <f>'3.5 St Lights - Pole'!CI76</f>
        <v/>
      </c>
      <c r="AI76" s="85" t="str">
        <f>'3.5 St Lights - Pole'!CJ76</f>
        <v/>
      </c>
      <c r="AJ76" s="85" t="str">
        <f>'3.5 St Lights - Pole'!CK76</f>
        <v/>
      </c>
      <c r="AK76" s="85"/>
      <c r="AL76" s="85"/>
      <c r="AM76" s="85" t="str">
        <f t="shared" si="15"/>
        <v/>
      </c>
      <c r="AN76" s="238"/>
      <c r="AO76" s="112"/>
      <c r="AP76" s="112"/>
      <c r="AQ76" s="133" t="str">
        <f ca="1">IF('3.5 St Lights - Pole'!CR76="","",'3.5 St Lights - Pole'!CR76)</f>
        <v/>
      </c>
      <c r="AR76" s="112" t="str">
        <f>IF('3.5 St Lights - Pole'!CS76="","",'3.5 St Lights - Pole'!CS76)</f>
        <v/>
      </c>
      <c r="AS76" s="112"/>
      <c r="AT76" s="112"/>
    </row>
    <row r="77" spans="1:46" x14ac:dyDescent="0.2">
      <c r="A77" s="237"/>
      <c r="B77" s="238"/>
      <c r="C77" s="238" t="str">
        <f>IF('3.5 St Lights - Pole'!$B77="","",'3.5 St Lights - Pole'!$B77)</f>
        <v/>
      </c>
      <c r="D77" s="89" t="str">
        <f>IF('3.5 St Lights - Pole'!$C77="","",'3.5 St Lights - Pole'!C77)</f>
        <v/>
      </c>
      <c r="E77" s="238" t="str">
        <f>IF('3.5 St Lights - Pole'!$D77="","",'3.5 St Lights - Pole'!$D77)</f>
        <v/>
      </c>
      <c r="F77" s="238" t="str">
        <f>IF('3.5 St Lights - Pole'!$F77="","",'3.5 St Lights - Pole'!$F77)</f>
        <v/>
      </c>
      <c r="G77" s="238" t="str">
        <f>IF('3.5 St Lights - Pole'!$G77="","",'3.5 St Lights - Pole'!$G77)</f>
        <v/>
      </c>
      <c r="H77" s="238" t="str">
        <f>IF('3.5 St Lights - Pole'!$I77="","",'3.5 St Lights - Pole'!$I77)</f>
        <v/>
      </c>
      <c r="I77" s="238"/>
      <c r="J77" s="89" t="str">
        <f t="shared" si="10"/>
        <v/>
      </c>
      <c r="K77" s="238"/>
      <c r="L77" s="417" t="str">
        <f>IF('3.5 St Lights - Pole'!AW77="","",'3.5 St Lights - Pole'!AW77)</f>
        <v/>
      </c>
      <c r="M77" s="238"/>
      <c r="N77" s="238" t="str">
        <f t="shared" si="11"/>
        <v/>
      </c>
      <c r="O77" s="238"/>
      <c r="P77" s="238"/>
      <c r="Q77" s="238" t="str">
        <f>IF(P77="",'3.5 St Lights - Pole'!AI77,(VLOOKUP(P77,St_Lights_Generic_coating_array,2,FALSE)))</f>
        <v/>
      </c>
      <c r="R77" s="85" t="str">
        <f>IF('3.5 St Lights - Pole'!AJ77="","",'3.5 St Lights - Pole'!AJ77)</f>
        <v/>
      </c>
      <c r="S77" s="238"/>
      <c r="T77" s="89" t="str">
        <f t="shared" si="12"/>
        <v/>
      </c>
      <c r="U77" s="85"/>
      <c r="V77" s="85"/>
      <c r="W77" s="418" t="str">
        <f>IF('3.5 St Lights - Pole'!$AM77="","",'3.5 St Lights - Pole'!$AM77)</f>
        <v/>
      </c>
      <c r="X77" s="418"/>
      <c r="Y77" s="238"/>
      <c r="Z77" s="89" t="str">
        <f t="shared" si="13"/>
        <v/>
      </c>
      <c r="AA77" s="85"/>
      <c r="AB77" s="85"/>
      <c r="AC77" s="85"/>
      <c r="AD77" s="85" t="str">
        <f>'3.5 St Lights - Pole'!CE77</f>
        <v/>
      </c>
      <c r="AE77" s="85"/>
      <c r="AF77" s="85" t="str">
        <f t="shared" si="14"/>
        <v/>
      </c>
      <c r="AG77" s="271"/>
      <c r="AH77" s="85" t="str">
        <f>'3.5 St Lights - Pole'!CI77</f>
        <v/>
      </c>
      <c r="AI77" s="85" t="str">
        <f>'3.5 St Lights - Pole'!CJ77</f>
        <v/>
      </c>
      <c r="AJ77" s="85" t="str">
        <f>'3.5 St Lights - Pole'!CK77</f>
        <v/>
      </c>
      <c r="AK77" s="85"/>
      <c r="AL77" s="85"/>
      <c r="AM77" s="85" t="str">
        <f t="shared" si="15"/>
        <v/>
      </c>
      <c r="AN77" s="238"/>
      <c r="AO77" s="112"/>
      <c r="AP77" s="112"/>
      <c r="AQ77" s="133" t="str">
        <f ca="1">IF('3.5 St Lights - Pole'!CR77="","",'3.5 St Lights - Pole'!CR77)</f>
        <v/>
      </c>
      <c r="AR77" s="112" t="str">
        <f>IF('3.5 St Lights - Pole'!CS77="","",'3.5 St Lights - Pole'!CS77)</f>
        <v/>
      </c>
      <c r="AS77" s="112"/>
      <c r="AT77" s="112"/>
    </row>
    <row r="78" spans="1:46" x14ac:dyDescent="0.2">
      <c r="A78" s="237"/>
      <c r="B78" s="238"/>
      <c r="C78" s="238" t="str">
        <f>IF('3.5 St Lights - Pole'!$B78="","",'3.5 St Lights - Pole'!$B78)</f>
        <v/>
      </c>
      <c r="D78" s="89" t="str">
        <f>IF('3.5 St Lights - Pole'!$C78="","",'3.5 St Lights - Pole'!C78)</f>
        <v/>
      </c>
      <c r="E78" s="238" t="str">
        <f>IF('3.5 St Lights - Pole'!$D78="","",'3.5 St Lights - Pole'!$D78)</f>
        <v/>
      </c>
      <c r="F78" s="238" t="str">
        <f>IF('3.5 St Lights - Pole'!$F78="","",'3.5 St Lights - Pole'!$F78)</f>
        <v/>
      </c>
      <c r="G78" s="238" t="str">
        <f>IF('3.5 St Lights - Pole'!$G78="","",'3.5 St Lights - Pole'!$G78)</f>
        <v/>
      </c>
      <c r="H78" s="238" t="str">
        <f>IF('3.5 St Lights - Pole'!$I78="","",'3.5 St Lights - Pole'!$I78)</f>
        <v/>
      </c>
      <c r="I78" s="238"/>
      <c r="J78" s="89" t="str">
        <f t="shared" si="10"/>
        <v/>
      </c>
      <c r="K78" s="238"/>
      <c r="L78" s="417" t="str">
        <f>IF('3.5 St Lights - Pole'!AW78="","",'3.5 St Lights - Pole'!AW78)</f>
        <v/>
      </c>
      <c r="M78" s="238"/>
      <c r="N78" s="238" t="str">
        <f t="shared" si="11"/>
        <v/>
      </c>
      <c r="O78" s="238"/>
      <c r="P78" s="238"/>
      <c r="Q78" s="238" t="str">
        <f>IF(P78="",'3.5 St Lights - Pole'!AI78,(VLOOKUP(P78,St_Lights_Generic_coating_array,2,FALSE)))</f>
        <v/>
      </c>
      <c r="R78" s="85" t="str">
        <f>IF('3.5 St Lights - Pole'!AJ78="","",'3.5 St Lights - Pole'!AJ78)</f>
        <v/>
      </c>
      <c r="S78" s="238"/>
      <c r="T78" s="89" t="str">
        <f t="shared" si="12"/>
        <v/>
      </c>
      <c r="U78" s="85"/>
      <c r="V78" s="85"/>
      <c r="W78" s="418" t="str">
        <f>IF('3.5 St Lights - Pole'!$AM78="","",'3.5 St Lights - Pole'!$AM78)</f>
        <v/>
      </c>
      <c r="X78" s="418"/>
      <c r="Y78" s="238"/>
      <c r="Z78" s="89" t="str">
        <f t="shared" si="13"/>
        <v/>
      </c>
      <c r="AA78" s="85"/>
      <c r="AB78" s="85"/>
      <c r="AC78" s="85"/>
      <c r="AD78" s="85" t="str">
        <f>'3.5 St Lights - Pole'!CE78</f>
        <v/>
      </c>
      <c r="AE78" s="85"/>
      <c r="AF78" s="85" t="str">
        <f t="shared" si="14"/>
        <v/>
      </c>
      <c r="AG78" s="271"/>
      <c r="AH78" s="85" t="str">
        <f>'3.5 St Lights - Pole'!CI78</f>
        <v/>
      </c>
      <c r="AI78" s="85" t="str">
        <f>'3.5 St Lights - Pole'!CJ78</f>
        <v/>
      </c>
      <c r="AJ78" s="85" t="str">
        <f>'3.5 St Lights - Pole'!CK78</f>
        <v/>
      </c>
      <c r="AK78" s="85"/>
      <c r="AL78" s="85"/>
      <c r="AM78" s="85" t="str">
        <f t="shared" si="15"/>
        <v/>
      </c>
      <c r="AN78" s="238"/>
      <c r="AO78" s="112"/>
      <c r="AP78" s="112"/>
      <c r="AQ78" s="133" t="str">
        <f ca="1">IF('3.5 St Lights - Pole'!CR78="","",'3.5 St Lights - Pole'!CR78)</f>
        <v/>
      </c>
      <c r="AR78" s="112" t="str">
        <f>IF('3.5 St Lights - Pole'!CS78="","",'3.5 St Lights - Pole'!CS78)</f>
        <v/>
      </c>
      <c r="AS78" s="112"/>
      <c r="AT78" s="112"/>
    </row>
    <row r="79" spans="1:46" x14ac:dyDescent="0.2">
      <c r="A79" s="237"/>
      <c r="B79" s="238"/>
      <c r="C79" s="238" t="str">
        <f>IF('3.5 St Lights - Pole'!$B79="","",'3.5 St Lights - Pole'!$B79)</f>
        <v/>
      </c>
      <c r="D79" s="89" t="str">
        <f>IF('3.5 St Lights - Pole'!$C79="","",'3.5 St Lights - Pole'!C79)</f>
        <v/>
      </c>
      <c r="E79" s="238" t="str">
        <f>IF('3.5 St Lights - Pole'!$D79="","",'3.5 St Lights - Pole'!$D79)</f>
        <v/>
      </c>
      <c r="F79" s="238" t="str">
        <f>IF('3.5 St Lights - Pole'!$F79="","",'3.5 St Lights - Pole'!$F79)</f>
        <v/>
      </c>
      <c r="G79" s="238" t="str">
        <f>IF('3.5 St Lights - Pole'!$G79="","",'3.5 St Lights - Pole'!$G79)</f>
        <v/>
      </c>
      <c r="H79" s="238" t="str">
        <f>IF('3.5 St Lights - Pole'!$I79="","",'3.5 St Lights - Pole'!$I79)</f>
        <v/>
      </c>
      <c r="I79" s="238"/>
      <c r="J79" s="89" t="str">
        <f t="shared" si="10"/>
        <v/>
      </c>
      <c r="K79" s="238"/>
      <c r="L79" s="417" t="str">
        <f>IF('3.5 St Lights - Pole'!AW79="","",'3.5 St Lights - Pole'!AW79)</f>
        <v/>
      </c>
      <c r="M79" s="238"/>
      <c r="N79" s="238" t="str">
        <f t="shared" si="11"/>
        <v/>
      </c>
      <c r="O79" s="238"/>
      <c r="P79" s="238"/>
      <c r="Q79" s="238" t="str">
        <f>IF(P79="",'3.5 St Lights - Pole'!AI79,(VLOOKUP(P79,St_Lights_Generic_coating_array,2,FALSE)))</f>
        <v/>
      </c>
      <c r="R79" s="85" t="str">
        <f>IF('3.5 St Lights - Pole'!AJ79="","",'3.5 St Lights - Pole'!AJ79)</f>
        <v/>
      </c>
      <c r="S79" s="238"/>
      <c r="T79" s="89" t="str">
        <f t="shared" si="12"/>
        <v/>
      </c>
      <c r="U79" s="85"/>
      <c r="V79" s="85"/>
      <c r="W79" s="418" t="str">
        <f>IF('3.5 St Lights - Pole'!$AM79="","",'3.5 St Lights - Pole'!$AM79)</f>
        <v/>
      </c>
      <c r="X79" s="418"/>
      <c r="Y79" s="238"/>
      <c r="Z79" s="89" t="str">
        <f t="shared" si="13"/>
        <v/>
      </c>
      <c r="AA79" s="85"/>
      <c r="AB79" s="85"/>
      <c r="AC79" s="85"/>
      <c r="AD79" s="85" t="str">
        <f>'3.5 St Lights - Pole'!CE79</f>
        <v/>
      </c>
      <c r="AE79" s="85"/>
      <c r="AF79" s="85" t="str">
        <f t="shared" si="14"/>
        <v/>
      </c>
      <c r="AG79" s="271"/>
      <c r="AH79" s="85" t="str">
        <f>'3.5 St Lights - Pole'!CI79</f>
        <v/>
      </c>
      <c r="AI79" s="85" t="str">
        <f>'3.5 St Lights - Pole'!CJ79</f>
        <v/>
      </c>
      <c r="AJ79" s="85" t="str">
        <f>'3.5 St Lights - Pole'!CK79</f>
        <v/>
      </c>
      <c r="AK79" s="85"/>
      <c r="AL79" s="85"/>
      <c r="AM79" s="85" t="str">
        <f t="shared" si="15"/>
        <v/>
      </c>
      <c r="AN79" s="238"/>
      <c r="AO79" s="112"/>
      <c r="AP79" s="112"/>
      <c r="AQ79" s="133" t="str">
        <f ca="1">IF('3.5 St Lights - Pole'!CR79="","",'3.5 St Lights - Pole'!CR79)</f>
        <v/>
      </c>
      <c r="AR79" s="112" t="str">
        <f>IF('3.5 St Lights - Pole'!CS79="","",'3.5 St Lights - Pole'!CS79)</f>
        <v/>
      </c>
      <c r="AS79" s="112"/>
      <c r="AT79" s="112"/>
    </row>
    <row r="80" spans="1:46" x14ac:dyDescent="0.2">
      <c r="A80" s="237"/>
      <c r="B80" s="238"/>
      <c r="C80" s="238" t="str">
        <f>IF('3.5 St Lights - Pole'!$B80="","",'3.5 St Lights - Pole'!$B80)</f>
        <v/>
      </c>
      <c r="D80" s="89" t="str">
        <f>IF('3.5 St Lights - Pole'!$C80="","",'3.5 St Lights - Pole'!C80)</f>
        <v/>
      </c>
      <c r="E80" s="238" t="str">
        <f>IF('3.5 St Lights - Pole'!$D80="","",'3.5 St Lights - Pole'!$D80)</f>
        <v/>
      </c>
      <c r="F80" s="238" t="str">
        <f>IF('3.5 St Lights - Pole'!$F80="","",'3.5 St Lights - Pole'!$F80)</f>
        <v/>
      </c>
      <c r="G80" s="238" t="str">
        <f>IF('3.5 St Lights - Pole'!$G80="","",'3.5 St Lights - Pole'!$G80)</f>
        <v/>
      </c>
      <c r="H80" s="238" t="str">
        <f>IF('3.5 St Lights - Pole'!$I80="","",'3.5 St Lights - Pole'!$I80)</f>
        <v/>
      </c>
      <c r="I80" s="238"/>
      <c r="J80" s="89" t="str">
        <f t="shared" si="10"/>
        <v/>
      </c>
      <c r="K80" s="238"/>
      <c r="L80" s="417" t="str">
        <f>IF('3.5 St Lights - Pole'!AW80="","",'3.5 St Lights - Pole'!AW80)</f>
        <v/>
      </c>
      <c r="M80" s="238"/>
      <c r="N80" s="238" t="str">
        <f t="shared" si="11"/>
        <v/>
      </c>
      <c r="O80" s="238"/>
      <c r="P80" s="238"/>
      <c r="Q80" s="238" t="str">
        <f>IF(P80="",'3.5 St Lights - Pole'!AI80,(VLOOKUP(P80,St_Lights_Generic_coating_array,2,FALSE)))</f>
        <v/>
      </c>
      <c r="R80" s="85" t="str">
        <f>IF('3.5 St Lights - Pole'!AJ80="","",'3.5 St Lights - Pole'!AJ80)</f>
        <v/>
      </c>
      <c r="S80" s="238"/>
      <c r="T80" s="89" t="str">
        <f t="shared" si="12"/>
        <v/>
      </c>
      <c r="U80" s="85"/>
      <c r="V80" s="85"/>
      <c r="W80" s="418" t="str">
        <f>IF('3.5 St Lights - Pole'!$AM80="","",'3.5 St Lights - Pole'!$AM80)</f>
        <v/>
      </c>
      <c r="X80" s="418"/>
      <c r="Y80" s="238"/>
      <c r="Z80" s="89" t="str">
        <f t="shared" si="13"/>
        <v/>
      </c>
      <c r="AA80" s="85"/>
      <c r="AB80" s="85"/>
      <c r="AC80" s="85"/>
      <c r="AD80" s="85" t="str">
        <f>'3.5 St Lights - Pole'!CE80</f>
        <v/>
      </c>
      <c r="AE80" s="85"/>
      <c r="AF80" s="85" t="str">
        <f t="shared" si="14"/>
        <v/>
      </c>
      <c r="AG80" s="271"/>
      <c r="AH80" s="85" t="str">
        <f>'3.5 St Lights - Pole'!CI80</f>
        <v/>
      </c>
      <c r="AI80" s="85" t="str">
        <f>'3.5 St Lights - Pole'!CJ80</f>
        <v/>
      </c>
      <c r="AJ80" s="85" t="str">
        <f>'3.5 St Lights - Pole'!CK80</f>
        <v/>
      </c>
      <c r="AK80" s="85"/>
      <c r="AL80" s="85"/>
      <c r="AM80" s="85" t="str">
        <f t="shared" si="15"/>
        <v/>
      </c>
      <c r="AN80" s="238"/>
      <c r="AO80" s="112"/>
      <c r="AP80" s="112"/>
      <c r="AQ80" s="133" t="str">
        <f ca="1">IF('3.5 St Lights - Pole'!CR80="","",'3.5 St Lights - Pole'!CR80)</f>
        <v/>
      </c>
      <c r="AR80" s="112" t="str">
        <f>IF('3.5 St Lights - Pole'!CS80="","",'3.5 St Lights - Pole'!CS80)</f>
        <v/>
      </c>
      <c r="AS80" s="112"/>
      <c r="AT80" s="112"/>
    </row>
    <row r="81" spans="1:46" x14ac:dyDescent="0.2">
      <c r="A81" s="237"/>
      <c r="B81" s="238"/>
      <c r="C81" s="238" t="str">
        <f>IF('3.5 St Lights - Pole'!$B81="","",'3.5 St Lights - Pole'!$B81)</f>
        <v/>
      </c>
      <c r="D81" s="89" t="str">
        <f>IF('3.5 St Lights - Pole'!$C81="","",'3.5 St Lights - Pole'!C81)</f>
        <v/>
      </c>
      <c r="E81" s="238" t="str">
        <f>IF('3.5 St Lights - Pole'!$D81="","",'3.5 St Lights - Pole'!$D81)</f>
        <v/>
      </c>
      <c r="F81" s="238" t="str">
        <f>IF('3.5 St Lights - Pole'!$F81="","",'3.5 St Lights - Pole'!$F81)</f>
        <v/>
      </c>
      <c r="G81" s="238" t="str">
        <f>IF('3.5 St Lights - Pole'!$G81="","",'3.5 St Lights - Pole'!$G81)</f>
        <v/>
      </c>
      <c r="H81" s="238" t="str">
        <f>IF('3.5 St Lights - Pole'!$I81="","",'3.5 St Lights - Pole'!$I81)</f>
        <v/>
      </c>
      <c r="I81" s="238"/>
      <c r="J81" s="89" t="str">
        <f t="shared" si="10"/>
        <v/>
      </c>
      <c r="K81" s="238"/>
      <c r="L81" s="417" t="str">
        <f>IF('3.5 St Lights - Pole'!AW81="","",'3.5 St Lights - Pole'!AW81)</f>
        <v/>
      </c>
      <c r="M81" s="238"/>
      <c r="N81" s="238" t="str">
        <f t="shared" si="11"/>
        <v/>
      </c>
      <c r="O81" s="238"/>
      <c r="P81" s="238"/>
      <c r="Q81" s="238" t="str">
        <f>IF(P81="",'3.5 St Lights - Pole'!AI81,(VLOOKUP(P81,St_Lights_Generic_coating_array,2,FALSE)))</f>
        <v/>
      </c>
      <c r="R81" s="85" t="str">
        <f>IF('3.5 St Lights - Pole'!AJ81="","",'3.5 St Lights - Pole'!AJ81)</f>
        <v/>
      </c>
      <c r="S81" s="238"/>
      <c r="T81" s="89" t="str">
        <f t="shared" si="12"/>
        <v/>
      </c>
      <c r="U81" s="85"/>
      <c r="V81" s="85"/>
      <c r="W81" s="418" t="str">
        <f>IF('3.5 St Lights - Pole'!$AM81="","",'3.5 St Lights - Pole'!$AM81)</f>
        <v/>
      </c>
      <c r="X81" s="418"/>
      <c r="Y81" s="238"/>
      <c r="Z81" s="89" t="str">
        <f t="shared" si="13"/>
        <v/>
      </c>
      <c r="AA81" s="85"/>
      <c r="AB81" s="85"/>
      <c r="AC81" s="85"/>
      <c r="AD81" s="85" t="str">
        <f>'3.5 St Lights - Pole'!CE81</f>
        <v/>
      </c>
      <c r="AE81" s="85"/>
      <c r="AF81" s="85" t="str">
        <f t="shared" si="14"/>
        <v/>
      </c>
      <c r="AG81" s="271"/>
      <c r="AH81" s="85" t="str">
        <f>'3.5 St Lights - Pole'!CI81</f>
        <v/>
      </c>
      <c r="AI81" s="85" t="str">
        <f>'3.5 St Lights - Pole'!CJ81</f>
        <v/>
      </c>
      <c r="AJ81" s="85" t="str">
        <f>'3.5 St Lights - Pole'!CK81</f>
        <v/>
      </c>
      <c r="AK81" s="85"/>
      <c r="AL81" s="85"/>
      <c r="AM81" s="85" t="str">
        <f t="shared" si="15"/>
        <v/>
      </c>
      <c r="AN81" s="238"/>
      <c r="AO81" s="112"/>
      <c r="AP81" s="112"/>
      <c r="AQ81" s="133" t="str">
        <f ca="1">IF('3.5 St Lights - Pole'!CR81="","",'3.5 St Lights - Pole'!CR81)</f>
        <v/>
      </c>
      <c r="AR81" s="112" t="str">
        <f>IF('3.5 St Lights - Pole'!CS81="","",'3.5 St Lights - Pole'!CS81)</f>
        <v/>
      </c>
      <c r="AS81" s="112"/>
      <c r="AT81" s="112"/>
    </row>
    <row r="82" spans="1:46" x14ac:dyDescent="0.2">
      <c r="A82" s="237"/>
      <c r="B82" s="238"/>
      <c r="C82" s="238" t="str">
        <f>IF('3.5 St Lights - Pole'!$B82="","",'3.5 St Lights - Pole'!$B82)</f>
        <v/>
      </c>
      <c r="D82" s="89" t="str">
        <f>IF('3.5 St Lights - Pole'!$C82="","",'3.5 St Lights - Pole'!C82)</f>
        <v/>
      </c>
      <c r="E82" s="238" t="str">
        <f>IF('3.5 St Lights - Pole'!$D82="","",'3.5 St Lights - Pole'!$D82)</f>
        <v/>
      </c>
      <c r="F82" s="238" t="str">
        <f>IF('3.5 St Lights - Pole'!$F82="","",'3.5 St Lights - Pole'!$F82)</f>
        <v/>
      </c>
      <c r="G82" s="238" t="str">
        <f>IF('3.5 St Lights - Pole'!$G82="","",'3.5 St Lights - Pole'!$G82)</f>
        <v/>
      </c>
      <c r="H82" s="238" t="str">
        <f>IF('3.5 St Lights - Pole'!$I82="","",'3.5 St Lights - Pole'!$I82)</f>
        <v/>
      </c>
      <c r="I82" s="238"/>
      <c r="J82" s="89" t="str">
        <f t="shared" si="10"/>
        <v/>
      </c>
      <c r="K82" s="238"/>
      <c r="L82" s="417" t="str">
        <f>IF('3.5 St Lights - Pole'!AW82="","",'3.5 St Lights - Pole'!AW82)</f>
        <v/>
      </c>
      <c r="M82" s="238"/>
      <c r="N82" s="238" t="str">
        <f t="shared" si="11"/>
        <v/>
      </c>
      <c r="O82" s="238"/>
      <c r="P82" s="238"/>
      <c r="Q82" s="238" t="str">
        <f>IF(P82="",'3.5 St Lights - Pole'!AI82,(VLOOKUP(P82,St_Lights_Generic_coating_array,2,FALSE)))</f>
        <v/>
      </c>
      <c r="R82" s="85" t="str">
        <f>IF('3.5 St Lights - Pole'!AJ82="","",'3.5 St Lights - Pole'!AJ82)</f>
        <v/>
      </c>
      <c r="S82" s="238"/>
      <c r="T82" s="89" t="str">
        <f t="shared" si="12"/>
        <v/>
      </c>
      <c r="U82" s="85"/>
      <c r="V82" s="85"/>
      <c r="W82" s="418" t="str">
        <f>IF('3.5 St Lights - Pole'!$AM82="","",'3.5 St Lights - Pole'!$AM82)</f>
        <v/>
      </c>
      <c r="X82" s="418"/>
      <c r="Y82" s="238"/>
      <c r="Z82" s="89" t="str">
        <f t="shared" si="13"/>
        <v/>
      </c>
      <c r="AA82" s="85"/>
      <c r="AB82" s="85"/>
      <c r="AC82" s="85"/>
      <c r="AD82" s="85" t="str">
        <f>'3.5 St Lights - Pole'!CE82</f>
        <v/>
      </c>
      <c r="AE82" s="85"/>
      <c r="AF82" s="85" t="str">
        <f t="shared" si="14"/>
        <v/>
      </c>
      <c r="AG82" s="271"/>
      <c r="AH82" s="85" t="str">
        <f>'3.5 St Lights - Pole'!CI82</f>
        <v/>
      </c>
      <c r="AI82" s="85" t="str">
        <f>'3.5 St Lights - Pole'!CJ82</f>
        <v/>
      </c>
      <c r="AJ82" s="85" t="str">
        <f>'3.5 St Lights - Pole'!CK82</f>
        <v/>
      </c>
      <c r="AK82" s="85"/>
      <c r="AL82" s="85"/>
      <c r="AM82" s="85" t="str">
        <f t="shared" si="15"/>
        <v/>
      </c>
      <c r="AN82" s="238"/>
      <c r="AO82" s="112"/>
      <c r="AP82" s="112"/>
      <c r="AQ82" s="133" t="str">
        <f ca="1">IF('3.5 St Lights - Pole'!CR82="","",'3.5 St Lights - Pole'!CR82)</f>
        <v/>
      </c>
      <c r="AR82" s="112" t="str">
        <f>IF('3.5 St Lights - Pole'!CS82="","",'3.5 St Lights - Pole'!CS82)</f>
        <v/>
      </c>
      <c r="AS82" s="112"/>
      <c r="AT82" s="112"/>
    </row>
    <row r="83" spans="1:46" x14ac:dyDescent="0.2">
      <c r="A83" s="237"/>
      <c r="B83" s="238"/>
      <c r="C83" s="238" t="str">
        <f>IF('3.5 St Lights - Pole'!$B83="","",'3.5 St Lights - Pole'!$B83)</f>
        <v/>
      </c>
      <c r="D83" s="89" t="str">
        <f>IF('3.5 St Lights - Pole'!$C83="","",'3.5 St Lights - Pole'!C83)</f>
        <v/>
      </c>
      <c r="E83" s="238" t="str">
        <f>IF('3.5 St Lights - Pole'!$D83="","",'3.5 St Lights - Pole'!$D83)</f>
        <v/>
      </c>
      <c r="F83" s="238" t="str">
        <f>IF('3.5 St Lights - Pole'!$F83="","",'3.5 St Lights - Pole'!$F83)</f>
        <v/>
      </c>
      <c r="G83" s="238" t="str">
        <f>IF('3.5 St Lights - Pole'!$G83="","",'3.5 St Lights - Pole'!$G83)</f>
        <v/>
      </c>
      <c r="H83" s="238" t="str">
        <f>IF('3.5 St Lights - Pole'!$I83="","",'3.5 St Lights - Pole'!$I83)</f>
        <v/>
      </c>
      <c r="I83" s="238"/>
      <c r="J83" s="89" t="str">
        <f t="shared" si="10"/>
        <v/>
      </c>
      <c r="K83" s="238"/>
      <c r="L83" s="417" t="str">
        <f>IF('3.5 St Lights - Pole'!AW83="","",'3.5 St Lights - Pole'!AW83)</f>
        <v/>
      </c>
      <c r="M83" s="238"/>
      <c r="N83" s="238" t="str">
        <f t="shared" si="11"/>
        <v/>
      </c>
      <c r="O83" s="238"/>
      <c r="P83" s="238"/>
      <c r="Q83" s="238" t="str">
        <f>IF(P83="",'3.5 St Lights - Pole'!AI83,(VLOOKUP(P83,St_Lights_Generic_coating_array,2,FALSE)))</f>
        <v/>
      </c>
      <c r="R83" s="85" t="str">
        <f>IF('3.5 St Lights - Pole'!AJ83="","",'3.5 St Lights - Pole'!AJ83)</f>
        <v/>
      </c>
      <c r="S83" s="238"/>
      <c r="T83" s="89" t="str">
        <f t="shared" si="12"/>
        <v/>
      </c>
      <c r="U83" s="85"/>
      <c r="V83" s="85"/>
      <c r="W83" s="418" t="str">
        <f>IF('3.5 St Lights - Pole'!$AM83="","",'3.5 St Lights - Pole'!$AM83)</f>
        <v/>
      </c>
      <c r="X83" s="418"/>
      <c r="Y83" s="238"/>
      <c r="Z83" s="89" t="str">
        <f t="shared" si="13"/>
        <v/>
      </c>
      <c r="AA83" s="85"/>
      <c r="AB83" s="85"/>
      <c r="AC83" s="85"/>
      <c r="AD83" s="85" t="str">
        <f>'3.5 St Lights - Pole'!CE83</f>
        <v/>
      </c>
      <c r="AE83" s="85"/>
      <c r="AF83" s="85" t="str">
        <f t="shared" si="14"/>
        <v/>
      </c>
      <c r="AG83" s="271"/>
      <c r="AH83" s="85" t="str">
        <f>'3.5 St Lights - Pole'!CI83</f>
        <v/>
      </c>
      <c r="AI83" s="85" t="str">
        <f>'3.5 St Lights - Pole'!CJ83</f>
        <v/>
      </c>
      <c r="AJ83" s="85" t="str">
        <f>'3.5 St Lights - Pole'!CK83</f>
        <v/>
      </c>
      <c r="AK83" s="85"/>
      <c r="AL83" s="85"/>
      <c r="AM83" s="85" t="str">
        <f t="shared" si="15"/>
        <v/>
      </c>
      <c r="AN83" s="238"/>
      <c r="AO83" s="112"/>
      <c r="AP83" s="112"/>
      <c r="AQ83" s="133" t="str">
        <f ca="1">IF('3.5 St Lights - Pole'!CR83="","",'3.5 St Lights - Pole'!CR83)</f>
        <v/>
      </c>
      <c r="AR83" s="112" t="str">
        <f>IF('3.5 St Lights - Pole'!CS83="","",'3.5 St Lights - Pole'!CS83)</f>
        <v/>
      </c>
      <c r="AS83" s="112"/>
      <c r="AT83" s="112"/>
    </row>
    <row r="84" spans="1:46" x14ac:dyDescent="0.2">
      <c r="A84" s="237"/>
      <c r="B84" s="238"/>
      <c r="C84" s="238" t="str">
        <f>IF('3.5 St Lights - Pole'!$B84="","",'3.5 St Lights - Pole'!$B84)</f>
        <v/>
      </c>
      <c r="D84" s="89" t="str">
        <f>IF('3.5 St Lights - Pole'!$C84="","",'3.5 St Lights - Pole'!C84)</f>
        <v/>
      </c>
      <c r="E84" s="238" t="str">
        <f>IF('3.5 St Lights - Pole'!$D84="","",'3.5 St Lights - Pole'!$D84)</f>
        <v/>
      </c>
      <c r="F84" s="238" t="str">
        <f>IF('3.5 St Lights - Pole'!$F84="","",'3.5 St Lights - Pole'!$F84)</f>
        <v/>
      </c>
      <c r="G84" s="238" t="str">
        <f>IF('3.5 St Lights - Pole'!$G84="","",'3.5 St Lights - Pole'!$G84)</f>
        <v/>
      </c>
      <c r="H84" s="238" t="str">
        <f>IF('3.5 St Lights - Pole'!$I84="","",'3.5 St Lights - Pole'!$I84)</f>
        <v/>
      </c>
      <c r="I84" s="238"/>
      <c r="J84" s="89" t="str">
        <f t="shared" si="10"/>
        <v/>
      </c>
      <c r="K84" s="238"/>
      <c r="L84" s="417" t="str">
        <f>IF('3.5 St Lights - Pole'!AW84="","",'3.5 St Lights - Pole'!AW84)</f>
        <v/>
      </c>
      <c r="M84" s="238"/>
      <c r="N84" s="238" t="str">
        <f t="shared" si="11"/>
        <v/>
      </c>
      <c r="O84" s="238"/>
      <c r="P84" s="238"/>
      <c r="Q84" s="238" t="str">
        <f>IF(P84="",'3.5 St Lights - Pole'!AI84,(VLOOKUP(P84,St_Lights_Generic_coating_array,2,FALSE)))</f>
        <v/>
      </c>
      <c r="R84" s="85" t="str">
        <f>IF('3.5 St Lights - Pole'!AJ84="","",'3.5 St Lights - Pole'!AJ84)</f>
        <v/>
      </c>
      <c r="S84" s="238"/>
      <c r="T84" s="89" t="str">
        <f t="shared" si="12"/>
        <v/>
      </c>
      <c r="U84" s="85"/>
      <c r="V84" s="85"/>
      <c r="W84" s="418" t="str">
        <f>IF('3.5 St Lights - Pole'!$AM84="","",'3.5 St Lights - Pole'!$AM84)</f>
        <v/>
      </c>
      <c r="X84" s="418"/>
      <c r="Y84" s="238"/>
      <c r="Z84" s="89" t="str">
        <f t="shared" si="13"/>
        <v/>
      </c>
      <c r="AA84" s="85"/>
      <c r="AB84" s="85"/>
      <c r="AC84" s="85"/>
      <c r="AD84" s="85" t="str">
        <f>'3.5 St Lights - Pole'!CE84</f>
        <v/>
      </c>
      <c r="AE84" s="85"/>
      <c r="AF84" s="85" t="str">
        <f t="shared" si="14"/>
        <v/>
      </c>
      <c r="AG84" s="271"/>
      <c r="AH84" s="85" t="str">
        <f>'3.5 St Lights - Pole'!CI84</f>
        <v/>
      </c>
      <c r="AI84" s="85" t="str">
        <f>'3.5 St Lights - Pole'!CJ84</f>
        <v/>
      </c>
      <c r="AJ84" s="85" t="str">
        <f>'3.5 St Lights - Pole'!CK84</f>
        <v/>
      </c>
      <c r="AK84" s="85"/>
      <c r="AL84" s="85"/>
      <c r="AM84" s="85" t="str">
        <f t="shared" si="15"/>
        <v/>
      </c>
      <c r="AN84" s="238"/>
      <c r="AO84" s="112"/>
      <c r="AP84" s="112"/>
      <c r="AQ84" s="133" t="str">
        <f ca="1">IF('3.5 St Lights - Pole'!CR84="","",'3.5 St Lights - Pole'!CR84)</f>
        <v/>
      </c>
      <c r="AR84" s="112" t="str">
        <f>IF('3.5 St Lights - Pole'!CS84="","",'3.5 St Lights - Pole'!CS84)</f>
        <v/>
      </c>
      <c r="AS84" s="112"/>
      <c r="AT84" s="112"/>
    </row>
    <row r="85" spans="1:46" x14ac:dyDescent="0.2">
      <c r="A85" s="237"/>
      <c r="B85" s="238"/>
      <c r="C85" s="238" t="str">
        <f>IF('3.5 St Lights - Pole'!$B85="","",'3.5 St Lights - Pole'!$B85)</f>
        <v/>
      </c>
      <c r="D85" s="89" t="str">
        <f>IF('3.5 St Lights - Pole'!$C85="","",'3.5 St Lights - Pole'!C85)</f>
        <v/>
      </c>
      <c r="E85" s="238" t="str">
        <f>IF('3.5 St Lights - Pole'!$D85="","",'3.5 St Lights - Pole'!$D85)</f>
        <v/>
      </c>
      <c r="F85" s="238" t="str">
        <f>IF('3.5 St Lights - Pole'!$F85="","",'3.5 St Lights - Pole'!$F85)</f>
        <v/>
      </c>
      <c r="G85" s="238" t="str">
        <f>IF('3.5 St Lights - Pole'!$G85="","",'3.5 St Lights - Pole'!$G85)</f>
        <v/>
      </c>
      <c r="H85" s="238" t="str">
        <f>IF('3.5 St Lights - Pole'!$I85="","",'3.5 St Lights - Pole'!$I85)</f>
        <v/>
      </c>
      <c r="I85" s="238"/>
      <c r="J85" s="89" t="str">
        <f t="shared" si="10"/>
        <v/>
      </c>
      <c r="K85" s="238"/>
      <c r="L85" s="417" t="str">
        <f>IF('3.5 St Lights - Pole'!AW85="","",'3.5 St Lights - Pole'!AW85)</f>
        <v/>
      </c>
      <c r="M85" s="238"/>
      <c r="N85" s="238" t="str">
        <f t="shared" si="11"/>
        <v/>
      </c>
      <c r="O85" s="238"/>
      <c r="P85" s="238"/>
      <c r="Q85" s="238" t="str">
        <f>IF(P85="",'3.5 St Lights - Pole'!AI85,(VLOOKUP(P85,St_Lights_Generic_coating_array,2,FALSE)))</f>
        <v/>
      </c>
      <c r="R85" s="85" t="str">
        <f>IF('3.5 St Lights - Pole'!AJ85="","",'3.5 St Lights - Pole'!AJ85)</f>
        <v/>
      </c>
      <c r="S85" s="238"/>
      <c r="T85" s="89" t="str">
        <f t="shared" si="12"/>
        <v/>
      </c>
      <c r="U85" s="85"/>
      <c r="V85" s="85"/>
      <c r="W85" s="418" t="str">
        <f>IF('3.5 St Lights - Pole'!$AM85="","",'3.5 St Lights - Pole'!$AM85)</f>
        <v/>
      </c>
      <c r="X85" s="418"/>
      <c r="Y85" s="238"/>
      <c r="Z85" s="89" t="str">
        <f t="shared" si="13"/>
        <v/>
      </c>
      <c r="AA85" s="85"/>
      <c r="AB85" s="85"/>
      <c r="AC85" s="85"/>
      <c r="AD85" s="85" t="str">
        <f>'3.5 St Lights - Pole'!CE85</f>
        <v/>
      </c>
      <c r="AE85" s="85"/>
      <c r="AF85" s="85" t="str">
        <f t="shared" si="14"/>
        <v/>
      </c>
      <c r="AG85" s="271"/>
      <c r="AH85" s="85" t="str">
        <f>'3.5 St Lights - Pole'!CI85</f>
        <v/>
      </c>
      <c r="AI85" s="85" t="str">
        <f>'3.5 St Lights - Pole'!CJ85</f>
        <v/>
      </c>
      <c r="AJ85" s="85" t="str">
        <f>'3.5 St Lights - Pole'!CK85</f>
        <v/>
      </c>
      <c r="AK85" s="85"/>
      <c r="AL85" s="85"/>
      <c r="AM85" s="85" t="str">
        <f t="shared" si="15"/>
        <v/>
      </c>
      <c r="AN85" s="238"/>
      <c r="AO85" s="112"/>
      <c r="AP85" s="112"/>
      <c r="AQ85" s="133" t="str">
        <f ca="1">IF('3.5 St Lights - Pole'!CR85="","",'3.5 St Lights - Pole'!CR85)</f>
        <v/>
      </c>
      <c r="AR85" s="112" t="str">
        <f>IF('3.5 St Lights - Pole'!CS85="","",'3.5 St Lights - Pole'!CS85)</f>
        <v/>
      </c>
      <c r="AS85" s="112"/>
      <c r="AT85" s="112"/>
    </row>
    <row r="86" spans="1:46" x14ac:dyDescent="0.2">
      <c r="A86" s="237"/>
      <c r="B86" s="238"/>
      <c r="C86" s="238" t="str">
        <f>IF('3.5 St Lights - Pole'!$B86="","",'3.5 St Lights - Pole'!$B86)</f>
        <v/>
      </c>
      <c r="D86" s="89" t="str">
        <f>IF('3.5 St Lights - Pole'!$C86="","",'3.5 St Lights - Pole'!C86)</f>
        <v/>
      </c>
      <c r="E86" s="238" t="str">
        <f>IF('3.5 St Lights - Pole'!$D86="","",'3.5 St Lights - Pole'!$D86)</f>
        <v/>
      </c>
      <c r="F86" s="238" t="str">
        <f>IF('3.5 St Lights - Pole'!$F86="","",'3.5 St Lights - Pole'!$F86)</f>
        <v/>
      </c>
      <c r="G86" s="238" t="str">
        <f>IF('3.5 St Lights - Pole'!$G86="","",'3.5 St Lights - Pole'!$G86)</f>
        <v/>
      </c>
      <c r="H86" s="238" t="str">
        <f>IF('3.5 St Lights - Pole'!$I86="","",'3.5 St Lights - Pole'!$I86)</f>
        <v/>
      </c>
      <c r="I86" s="238"/>
      <c r="J86" s="89" t="str">
        <f t="shared" si="10"/>
        <v/>
      </c>
      <c r="K86" s="238"/>
      <c r="L86" s="417" t="str">
        <f>IF('3.5 St Lights - Pole'!AW86="","",'3.5 St Lights - Pole'!AW86)</f>
        <v/>
      </c>
      <c r="M86" s="238"/>
      <c r="N86" s="238" t="str">
        <f t="shared" si="11"/>
        <v/>
      </c>
      <c r="O86" s="238"/>
      <c r="P86" s="238"/>
      <c r="Q86" s="238" t="str">
        <f>IF(P86="",'3.5 St Lights - Pole'!AI86,(VLOOKUP(P86,St_Lights_Generic_coating_array,2,FALSE)))</f>
        <v/>
      </c>
      <c r="R86" s="85" t="str">
        <f>IF('3.5 St Lights - Pole'!AJ86="","",'3.5 St Lights - Pole'!AJ86)</f>
        <v/>
      </c>
      <c r="S86" s="238"/>
      <c r="T86" s="89" t="str">
        <f t="shared" si="12"/>
        <v/>
      </c>
      <c r="U86" s="85"/>
      <c r="V86" s="85"/>
      <c r="W86" s="418" t="str">
        <f>IF('3.5 St Lights - Pole'!$AM86="","",'3.5 St Lights - Pole'!$AM86)</f>
        <v/>
      </c>
      <c r="X86" s="418"/>
      <c r="Y86" s="238"/>
      <c r="Z86" s="89" t="str">
        <f t="shared" si="13"/>
        <v/>
      </c>
      <c r="AA86" s="85"/>
      <c r="AB86" s="85"/>
      <c r="AC86" s="85"/>
      <c r="AD86" s="85" t="str">
        <f>'3.5 St Lights - Pole'!CE86</f>
        <v/>
      </c>
      <c r="AE86" s="85"/>
      <c r="AF86" s="85" t="str">
        <f t="shared" si="14"/>
        <v/>
      </c>
      <c r="AG86" s="271"/>
      <c r="AH86" s="85" t="str">
        <f>'3.5 St Lights - Pole'!CI86</f>
        <v/>
      </c>
      <c r="AI86" s="85" t="str">
        <f>'3.5 St Lights - Pole'!CJ86</f>
        <v/>
      </c>
      <c r="AJ86" s="85" t="str">
        <f>'3.5 St Lights - Pole'!CK86</f>
        <v/>
      </c>
      <c r="AK86" s="85"/>
      <c r="AL86" s="85"/>
      <c r="AM86" s="85" t="str">
        <f t="shared" si="15"/>
        <v/>
      </c>
      <c r="AN86" s="238"/>
      <c r="AO86" s="112"/>
      <c r="AP86" s="112"/>
      <c r="AQ86" s="133" t="str">
        <f ca="1">IF('3.5 St Lights - Pole'!CR86="","",'3.5 St Lights - Pole'!CR86)</f>
        <v/>
      </c>
      <c r="AR86" s="112" t="str">
        <f>IF('3.5 St Lights - Pole'!CS86="","",'3.5 St Lights - Pole'!CS86)</f>
        <v/>
      </c>
      <c r="AS86" s="112"/>
      <c r="AT86" s="112"/>
    </row>
    <row r="87" spans="1:46" x14ac:dyDescent="0.2">
      <c r="A87" s="237"/>
      <c r="B87" s="238"/>
      <c r="C87" s="238" t="str">
        <f>IF('3.5 St Lights - Pole'!$B87="","",'3.5 St Lights - Pole'!$B87)</f>
        <v/>
      </c>
      <c r="D87" s="89" t="str">
        <f>IF('3.5 St Lights - Pole'!$C87="","",'3.5 St Lights - Pole'!C87)</f>
        <v/>
      </c>
      <c r="E87" s="238" t="str">
        <f>IF('3.5 St Lights - Pole'!$D87="","",'3.5 St Lights - Pole'!$D87)</f>
        <v/>
      </c>
      <c r="F87" s="238" t="str">
        <f>IF('3.5 St Lights - Pole'!$F87="","",'3.5 St Lights - Pole'!$F87)</f>
        <v/>
      </c>
      <c r="G87" s="238" t="str">
        <f>IF('3.5 St Lights - Pole'!$G87="","",'3.5 St Lights - Pole'!$G87)</f>
        <v/>
      </c>
      <c r="H87" s="238" t="str">
        <f>IF('3.5 St Lights - Pole'!$I87="","",'3.5 St Lights - Pole'!$I87)</f>
        <v/>
      </c>
      <c r="I87" s="238"/>
      <c r="J87" s="89" t="str">
        <f t="shared" si="10"/>
        <v/>
      </c>
      <c r="K87" s="238"/>
      <c r="L87" s="417" t="str">
        <f>IF('3.5 St Lights - Pole'!AW87="","",'3.5 St Lights - Pole'!AW87)</f>
        <v/>
      </c>
      <c r="M87" s="238"/>
      <c r="N87" s="238" t="str">
        <f t="shared" si="11"/>
        <v/>
      </c>
      <c r="O87" s="238"/>
      <c r="P87" s="238"/>
      <c r="Q87" s="238" t="str">
        <f>IF(P87="",'3.5 St Lights - Pole'!AI87,(VLOOKUP(P87,St_Lights_Generic_coating_array,2,FALSE)))</f>
        <v/>
      </c>
      <c r="R87" s="85" t="str">
        <f>IF('3.5 St Lights - Pole'!AJ87="","",'3.5 St Lights - Pole'!AJ87)</f>
        <v/>
      </c>
      <c r="S87" s="238"/>
      <c r="T87" s="89" t="str">
        <f t="shared" si="12"/>
        <v/>
      </c>
      <c r="U87" s="85"/>
      <c r="V87" s="85"/>
      <c r="W87" s="418" t="str">
        <f>IF('3.5 St Lights - Pole'!$AM87="","",'3.5 St Lights - Pole'!$AM87)</f>
        <v/>
      </c>
      <c r="X87" s="418"/>
      <c r="Y87" s="238"/>
      <c r="Z87" s="89" t="str">
        <f t="shared" si="13"/>
        <v/>
      </c>
      <c r="AA87" s="85"/>
      <c r="AB87" s="85"/>
      <c r="AC87" s="85"/>
      <c r="AD87" s="85" t="str">
        <f>'3.5 St Lights - Pole'!CE87</f>
        <v/>
      </c>
      <c r="AE87" s="85"/>
      <c r="AF87" s="85" t="str">
        <f t="shared" si="14"/>
        <v/>
      </c>
      <c r="AG87" s="271"/>
      <c r="AH87" s="85" t="str">
        <f>'3.5 St Lights - Pole'!CI87</f>
        <v/>
      </c>
      <c r="AI87" s="85" t="str">
        <f>'3.5 St Lights - Pole'!CJ87</f>
        <v/>
      </c>
      <c r="AJ87" s="85" t="str">
        <f>'3.5 St Lights - Pole'!CK87</f>
        <v/>
      </c>
      <c r="AK87" s="85"/>
      <c r="AL87" s="85"/>
      <c r="AM87" s="85" t="str">
        <f t="shared" si="15"/>
        <v/>
      </c>
      <c r="AN87" s="238"/>
      <c r="AO87" s="112"/>
      <c r="AP87" s="112"/>
      <c r="AQ87" s="133" t="str">
        <f ca="1">IF('3.5 St Lights - Pole'!CR87="","",'3.5 St Lights - Pole'!CR87)</f>
        <v/>
      </c>
      <c r="AR87" s="112" t="str">
        <f>IF('3.5 St Lights - Pole'!CS87="","",'3.5 St Lights - Pole'!CS87)</f>
        <v/>
      </c>
      <c r="AS87" s="112"/>
      <c r="AT87" s="112"/>
    </row>
    <row r="88" spans="1:46" x14ac:dyDescent="0.2">
      <c r="A88" s="237"/>
      <c r="B88" s="238"/>
      <c r="C88" s="238" t="str">
        <f>IF('3.5 St Lights - Pole'!$B88="","",'3.5 St Lights - Pole'!$B88)</f>
        <v/>
      </c>
      <c r="D88" s="89" t="str">
        <f>IF('3.5 St Lights - Pole'!$C88="","",'3.5 St Lights - Pole'!C88)</f>
        <v/>
      </c>
      <c r="E88" s="238" t="str">
        <f>IF('3.5 St Lights - Pole'!$D88="","",'3.5 St Lights - Pole'!$D88)</f>
        <v/>
      </c>
      <c r="F88" s="238" t="str">
        <f>IF('3.5 St Lights - Pole'!$F88="","",'3.5 St Lights - Pole'!$F88)</f>
        <v/>
      </c>
      <c r="G88" s="238" t="str">
        <f>IF('3.5 St Lights - Pole'!$G88="","",'3.5 St Lights - Pole'!$G88)</f>
        <v/>
      </c>
      <c r="H88" s="238" t="str">
        <f>IF('3.5 St Lights - Pole'!$I88="","",'3.5 St Lights - Pole'!$I88)</f>
        <v/>
      </c>
      <c r="I88" s="238"/>
      <c r="J88" s="89" t="str">
        <f t="shared" si="10"/>
        <v/>
      </c>
      <c r="K88" s="238"/>
      <c r="L88" s="417" t="str">
        <f>IF('3.5 St Lights - Pole'!AW88="","",'3.5 St Lights - Pole'!AW88)</f>
        <v/>
      </c>
      <c r="M88" s="238"/>
      <c r="N88" s="238" t="str">
        <f t="shared" si="11"/>
        <v/>
      </c>
      <c r="O88" s="238"/>
      <c r="P88" s="238"/>
      <c r="Q88" s="238" t="str">
        <f>IF(P88="",'3.5 St Lights - Pole'!AI88,(VLOOKUP(P88,St_Lights_Generic_coating_array,2,FALSE)))</f>
        <v/>
      </c>
      <c r="R88" s="85" t="str">
        <f>IF('3.5 St Lights - Pole'!AJ88="","",'3.5 St Lights - Pole'!AJ88)</f>
        <v/>
      </c>
      <c r="S88" s="238"/>
      <c r="T88" s="89" t="str">
        <f t="shared" si="12"/>
        <v/>
      </c>
      <c r="U88" s="85"/>
      <c r="V88" s="85"/>
      <c r="W88" s="418" t="str">
        <f>IF('3.5 St Lights - Pole'!$AM88="","",'3.5 St Lights - Pole'!$AM88)</f>
        <v/>
      </c>
      <c r="X88" s="418"/>
      <c r="Y88" s="238"/>
      <c r="Z88" s="89" t="str">
        <f t="shared" si="13"/>
        <v/>
      </c>
      <c r="AA88" s="85"/>
      <c r="AB88" s="85"/>
      <c r="AC88" s="85"/>
      <c r="AD88" s="85" t="str">
        <f>'3.5 St Lights - Pole'!CE88</f>
        <v/>
      </c>
      <c r="AE88" s="85"/>
      <c r="AF88" s="85" t="str">
        <f t="shared" si="14"/>
        <v/>
      </c>
      <c r="AG88" s="271"/>
      <c r="AH88" s="85" t="str">
        <f>'3.5 St Lights - Pole'!CI88</f>
        <v/>
      </c>
      <c r="AI88" s="85" t="str">
        <f>'3.5 St Lights - Pole'!CJ88</f>
        <v/>
      </c>
      <c r="AJ88" s="85" t="str">
        <f>'3.5 St Lights - Pole'!CK88</f>
        <v/>
      </c>
      <c r="AK88" s="85"/>
      <c r="AL88" s="85"/>
      <c r="AM88" s="85" t="str">
        <f t="shared" si="15"/>
        <v/>
      </c>
      <c r="AN88" s="238"/>
      <c r="AO88" s="112"/>
      <c r="AP88" s="112"/>
      <c r="AQ88" s="133" t="str">
        <f ca="1">IF('3.5 St Lights - Pole'!CR88="","",'3.5 St Lights - Pole'!CR88)</f>
        <v/>
      </c>
      <c r="AR88" s="112" t="str">
        <f>IF('3.5 St Lights - Pole'!CS88="","",'3.5 St Lights - Pole'!CS88)</f>
        <v/>
      </c>
      <c r="AS88" s="112"/>
      <c r="AT88" s="112"/>
    </row>
    <row r="89" spans="1:46" x14ac:dyDescent="0.2">
      <c r="A89" s="237"/>
      <c r="B89" s="238"/>
      <c r="C89" s="238" t="str">
        <f>IF('3.5 St Lights - Pole'!$B89="","",'3.5 St Lights - Pole'!$B89)</f>
        <v/>
      </c>
      <c r="D89" s="89" t="str">
        <f>IF('3.5 St Lights - Pole'!$C89="","",'3.5 St Lights - Pole'!C89)</f>
        <v/>
      </c>
      <c r="E89" s="238" t="str">
        <f>IF('3.5 St Lights - Pole'!$D89="","",'3.5 St Lights - Pole'!$D89)</f>
        <v/>
      </c>
      <c r="F89" s="238" t="str">
        <f>IF('3.5 St Lights - Pole'!$F89="","",'3.5 St Lights - Pole'!$F89)</f>
        <v/>
      </c>
      <c r="G89" s="238" t="str">
        <f>IF('3.5 St Lights - Pole'!$G89="","",'3.5 St Lights - Pole'!$G89)</f>
        <v/>
      </c>
      <c r="H89" s="238" t="str">
        <f>IF('3.5 St Lights - Pole'!$I89="","",'3.5 St Lights - Pole'!$I89)</f>
        <v/>
      </c>
      <c r="I89" s="238"/>
      <c r="J89" s="89" t="str">
        <f t="shared" si="10"/>
        <v/>
      </c>
      <c r="K89" s="238"/>
      <c r="L89" s="417" t="str">
        <f>IF('3.5 St Lights - Pole'!AW89="","",'3.5 St Lights - Pole'!AW89)</f>
        <v/>
      </c>
      <c r="M89" s="238"/>
      <c r="N89" s="238" t="str">
        <f t="shared" si="11"/>
        <v/>
      </c>
      <c r="O89" s="238"/>
      <c r="P89" s="238"/>
      <c r="Q89" s="238" t="str">
        <f>IF(P89="",'3.5 St Lights - Pole'!AI89,(VLOOKUP(P89,St_Lights_Generic_coating_array,2,FALSE)))</f>
        <v/>
      </c>
      <c r="R89" s="85" t="str">
        <f>IF('3.5 St Lights - Pole'!AJ89="","",'3.5 St Lights - Pole'!AJ89)</f>
        <v/>
      </c>
      <c r="S89" s="238"/>
      <c r="T89" s="89" t="str">
        <f t="shared" si="12"/>
        <v/>
      </c>
      <c r="U89" s="85"/>
      <c r="V89" s="85"/>
      <c r="W89" s="418" t="str">
        <f>IF('3.5 St Lights - Pole'!$AM89="","",'3.5 St Lights - Pole'!$AM89)</f>
        <v/>
      </c>
      <c r="X89" s="418"/>
      <c r="Y89" s="238"/>
      <c r="Z89" s="89" t="str">
        <f t="shared" si="13"/>
        <v/>
      </c>
      <c r="AA89" s="85"/>
      <c r="AB89" s="85"/>
      <c r="AC89" s="85"/>
      <c r="AD89" s="85" t="str">
        <f>'3.5 St Lights - Pole'!CE89</f>
        <v/>
      </c>
      <c r="AE89" s="85"/>
      <c r="AF89" s="85" t="str">
        <f t="shared" si="14"/>
        <v/>
      </c>
      <c r="AG89" s="271"/>
      <c r="AH89" s="85" t="str">
        <f>'3.5 St Lights - Pole'!CI89</f>
        <v/>
      </c>
      <c r="AI89" s="85" t="str">
        <f>'3.5 St Lights - Pole'!CJ89</f>
        <v/>
      </c>
      <c r="AJ89" s="85" t="str">
        <f>'3.5 St Lights - Pole'!CK89</f>
        <v/>
      </c>
      <c r="AK89" s="85"/>
      <c r="AL89" s="85"/>
      <c r="AM89" s="85" t="str">
        <f t="shared" si="15"/>
        <v/>
      </c>
      <c r="AN89" s="238"/>
      <c r="AO89" s="112"/>
      <c r="AP89" s="112"/>
      <c r="AQ89" s="133" t="str">
        <f ca="1">IF('3.5 St Lights - Pole'!CR89="","",'3.5 St Lights - Pole'!CR89)</f>
        <v/>
      </c>
      <c r="AR89" s="112" t="str">
        <f>IF('3.5 St Lights - Pole'!CS89="","",'3.5 St Lights - Pole'!CS89)</f>
        <v/>
      </c>
      <c r="AS89" s="112"/>
      <c r="AT89" s="112"/>
    </row>
    <row r="90" spans="1:46" x14ac:dyDescent="0.2">
      <c r="A90" s="237"/>
      <c r="B90" s="238"/>
      <c r="C90" s="238" t="str">
        <f>IF('3.5 St Lights - Pole'!$B90="","",'3.5 St Lights - Pole'!$B90)</f>
        <v/>
      </c>
      <c r="D90" s="89" t="str">
        <f>IF('3.5 St Lights - Pole'!$C90="","",'3.5 St Lights - Pole'!C90)</f>
        <v/>
      </c>
      <c r="E90" s="238" t="str">
        <f>IF('3.5 St Lights - Pole'!$D90="","",'3.5 St Lights - Pole'!$D90)</f>
        <v/>
      </c>
      <c r="F90" s="238" t="str">
        <f>IF('3.5 St Lights - Pole'!$F90="","",'3.5 St Lights - Pole'!$F90)</f>
        <v/>
      </c>
      <c r="G90" s="238" t="str">
        <f>IF('3.5 St Lights - Pole'!$G90="","",'3.5 St Lights - Pole'!$G90)</f>
        <v/>
      </c>
      <c r="H90" s="238" t="str">
        <f>IF('3.5 St Lights - Pole'!$I90="","",'3.5 St Lights - Pole'!$I90)</f>
        <v/>
      </c>
      <c r="I90" s="238"/>
      <c r="J90" s="89" t="str">
        <f t="shared" si="10"/>
        <v/>
      </c>
      <c r="K90" s="238"/>
      <c r="L90" s="417" t="str">
        <f>IF('3.5 St Lights - Pole'!AW90="","",'3.5 St Lights - Pole'!AW90)</f>
        <v/>
      </c>
      <c r="M90" s="238"/>
      <c r="N90" s="238" t="str">
        <f t="shared" si="11"/>
        <v/>
      </c>
      <c r="O90" s="238"/>
      <c r="P90" s="238"/>
      <c r="Q90" s="238" t="str">
        <f>IF(P90="",'3.5 St Lights - Pole'!AI90,(VLOOKUP(P90,St_Lights_Generic_coating_array,2,FALSE)))</f>
        <v/>
      </c>
      <c r="R90" s="85" t="str">
        <f>IF('3.5 St Lights - Pole'!AJ90="","",'3.5 St Lights - Pole'!AJ90)</f>
        <v/>
      </c>
      <c r="S90" s="238"/>
      <c r="T90" s="89" t="str">
        <f t="shared" si="12"/>
        <v/>
      </c>
      <c r="U90" s="85"/>
      <c r="V90" s="85"/>
      <c r="W90" s="418" t="str">
        <f>IF('3.5 St Lights - Pole'!$AM90="","",'3.5 St Lights - Pole'!$AM90)</f>
        <v/>
      </c>
      <c r="X90" s="418"/>
      <c r="Y90" s="238"/>
      <c r="Z90" s="89" t="str">
        <f t="shared" si="13"/>
        <v/>
      </c>
      <c r="AA90" s="85"/>
      <c r="AB90" s="85"/>
      <c r="AC90" s="85"/>
      <c r="AD90" s="85" t="str">
        <f>'3.5 St Lights - Pole'!CE90</f>
        <v/>
      </c>
      <c r="AE90" s="85"/>
      <c r="AF90" s="85" t="str">
        <f t="shared" si="14"/>
        <v/>
      </c>
      <c r="AG90" s="271"/>
      <c r="AH90" s="85" t="str">
        <f>'3.5 St Lights - Pole'!CI90</f>
        <v/>
      </c>
      <c r="AI90" s="85" t="str">
        <f>'3.5 St Lights - Pole'!CJ90</f>
        <v/>
      </c>
      <c r="AJ90" s="85" t="str">
        <f>'3.5 St Lights - Pole'!CK90</f>
        <v/>
      </c>
      <c r="AK90" s="85"/>
      <c r="AL90" s="85"/>
      <c r="AM90" s="85" t="str">
        <f t="shared" si="15"/>
        <v/>
      </c>
      <c r="AN90" s="238"/>
      <c r="AO90" s="112"/>
      <c r="AP90" s="112"/>
      <c r="AQ90" s="133" t="str">
        <f ca="1">IF('3.5 St Lights - Pole'!CR90="","",'3.5 St Lights - Pole'!CR90)</f>
        <v/>
      </c>
      <c r="AR90" s="112" t="str">
        <f>IF('3.5 St Lights - Pole'!CS90="","",'3.5 St Lights - Pole'!CS90)</f>
        <v/>
      </c>
      <c r="AS90" s="112"/>
      <c r="AT90" s="112"/>
    </row>
    <row r="91" spans="1:46" x14ac:dyDescent="0.2">
      <c r="A91" s="237"/>
      <c r="B91" s="238"/>
      <c r="C91" s="238" t="str">
        <f>IF('3.5 St Lights - Pole'!$B91="","",'3.5 St Lights - Pole'!$B91)</f>
        <v/>
      </c>
      <c r="D91" s="89" t="str">
        <f>IF('3.5 St Lights - Pole'!$C91="","",'3.5 St Lights - Pole'!C91)</f>
        <v/>
      </c>
      <c r="E91" s="238" t="str">
        <f>IF('3.5 St Lights - Pole'!$D91="","",'3.5 St Lights - Pole'!$D91)</f>
        <v/>
      </c>
      <c r="F91" s="238" t="str">
        <f>IF('3.5 St Lights - Pole'!$F91="","",'3.5 St Lights - Pole'!$F91)</f>
        <v/>
      </c>
      <c r="G91" s="238" t="str">
        <f>IF('3.5 St Lights - Pole'!$G91="","",'3.5 St Lights - Pole'!$G91)</f>
        <v/>
      </c>
      <c r="H91" s="238" t="str">
        <f>IF('3.5 St Lights - Pole'!$I91="","",'3.5 St Lights - Pole'!$I91)</f>
        <v/>
      </c>
      <c r="I91" s="238"/>
      <c r="J91" s="89" t="str">
        <f t="shared" si="10"/>
        <v/>
      </c>
      <c r="K91" s="238"/>
      <c r="L91" s="417" t="str">
        <f>IF('3.5 St Lights - Pole'!AW91="","",'3.5 St Lights - Pole'!AW91)</f>
        <v/>
      </c>
      <c r="M91" s="238"/>
      <c r="N91" s="238" t="str">
        <f t="shared" si="11"/>
        <v/>
      </c>
      <c r="O91" s="238"/>
      <c r="P91" s="238"/>
      <c r="Q91" s="238" t="str">
        <f>IF(P91="",'3.5 St Lights - Pole'!AI91,(VLOOKUP(P91,St_Lights_Generic_coating_array,2,FALSE)))</f>
        <v/>
      </c>
      <c r="R91" s="85" t="str">
        <f>IF('3.5 St Lights - Pole'!AJ91="","",'3.5 St Lights - Pole'!AJ91)</f>
        <v/>
      </c>
      <c r="S91" s="238"/>
      <c r="T91" s="89" t="str">
        <f t="shared" si="12"/>
        <v/>
      </c>
      <c r="U91" s="85"/>
      <c r="V91" s="85"/>
      <c r="W91" s="418" t="str">
        <f>IF('3.5 St Lights - Pole'!$AM91="","",'3.5 St Lights - Pole'!$AM91)</f>
        <v/>
      </c>
      <c r="X91" s="418"/>
      <c r="Y91" s="238"/>
      <c r="Z91" s="89" t="str">
        <f t="shared" si="13"/>
        <v/>
      </c>
      <c r="AA91" s="85"/>
      <c r="AB91" s="85"/>
      <c r="AC91" s="85"/>
      <c r="AD91" s="85" t="str">
        <f>'3.5 St Lights - Pole'!CE91</f>
        <v/>
      </c>
      <c r="AE91" s="85"/>
      <c r="AF91" s="85" t="str">
        <f t="shared" si="14"/>
        <v/>
      </c>
      <c r="AG91" s="271"/>
      <c r="AH91" s="85" t="str">
        <f>'3.5 St Lights - Pole'!CI91</f>
        <v/>
      </c>
      <c r="AI91" s="85" t="str">
        <f>'3.5 St Lights - Pole'!CJ91</f>
        <v/>
      </c>
      <c r="AJ91" s="85" t="str">
        <f>'3.5 St Lights - Pole'!CK91</f>
        <v/>
      </c>
      <c r="AK91" s="85"/>
      <c r="AL91" s="85"/>
      <c r="AM91" s="85" t="str">
        <f t="shared" si="15"/>
        <v/>
      </c>
      <c r="AN91" s="238"/>
      <c r="AO91" s="112"/>
      <c r="AP91" s="112"/>
      <c r="AQ91" s="133" t="str">
        <f ca="1">IF('3.5 St Lights - Pole'!CR91="","",'3.5 St Lights - Pole'!CR91)</f>
        <v/>
      </c>
      <c r="AR91" s="112" t="str">
        <f>IF('3.5 St Lights - Pole'!CS91="","",'3.5 St Lights - Pole'!CS91)</f>
        <v/>
      </c>
      <c r="AS91" s="112"/>
      <c r="AT91" s="112"/>
    </row>
    <row r="92" spans="1:46" x14ac:dyDescent="0.2">
      <c r="A92" s="237"/>
      <c r="B92" s="238"/>
      <c r="C92" s="238" t="str">
        <f>IF('3.5 St Lights - Pole'!$B92="","",'3.5 St Lights - Pole'!$B92)</f>
        <v/>
      </c>
      <c r="D92" s="89" t="str">
        <f>IF('3.5 St Lights - Pole'!$C92="","",'3.5 St Lights - Pole'!C92)</f>
        <v/>
      </c>
      <c r="E92" s="238" t="str">
        <f>IF('3.5 St Lights - Pole'!$D92="","",'3.5 St Lights - Pole'!$D92)</f>
        <v/>
      </c>
      <c r="F92" s="238" t="str">
        <f>IF('3.5 St Lights - Pole'!$F92="","",'3.5 St Lights - Pole'!$F92)</f>
        <v/>
      </c>
      <c r="G92" s="238" t="str">
        <f>IF('3.5 St Lights - Pole'!$G92="","",'3.5 St Lights - Pole'!$G92)</f>
        <v/>
      </c>
      <c r="H92" s="238" t="str">
        <f>IF('3.5 St Lights - Pole'!$I92="","",'3.5 St Lights - Pole'!$I92)</f>
        <v/>
      </c>
      <c r="I92" s="238"/>
      <c r="J92" s="89" t="str">
        <f t="shared" si="10"/>
        <v/>
      </c>
      <c r="K92" s="238"/>
      <c r="L92" s="417" t="str">
        <f>IF('3.5 St Lights - Pole'!AW92="","",'3.5 St Lights - Pole'!AW92)</f>
        <v/>
      </c>
      <c r="M92" s="238"/>
      <c r="N92" s="238" t="str">
        <f t="shared" si="11"/>
        <v/>
      </c>
      <c r="O92" s="238"/>
      <c r="P92" s="238"/>
      <c r="Q92" s="238" t="str">
        <f>IF(P92="",'3.5 St Lights - Pole'!AI92,(VLOOKUP(P92,St_Lights_Generic_coating_array,2,FALSE)))</f>
        <v/>
      </c>
      <c r="R92" s="85" t="str">
        <f>IF('3.5 St Lights - Pole'!AJ92="","",'3.5 St Lights - Pole'!AJ92)</f>
        <v/>
      </c>
      <c r="S92" s="238"/>
      <c r="T92" s="89" t="str">
        <f t="shared" si="12"/>
        <v/>
      </c>
      <c r="U92" s="85"/>
      <c r="V92" s="85"/>
      <c r="W92" s="418" t="str">
        <f>IF('3.5 St Lights - Pole'!$AM92="","",'3.5 St Lights - Pole'!$AM92)</f>
        <v/>
      </c>
      <c r="X92" s="418"/>
      <c r="Y92" s="238"/>
      <c r="Z92" s="89" t="str">
        <f t="shared" si="13"/>
        <v/>
      </c>
      <c r="AA92" s="85"/>
      <c r="AB92" s="85"/>
      <c r="AC92" s="85"/>
      <c r="AD92" s="85" t="str">
        <f>'3.5 St Lights - Pole'!CE92</f>
        <v/>
      </c>
      <c r="AE92" s="85"/>
      <c r="AF92" s="85" t="str">
        <f t="shared" si="14"/>
        <v/>
      </c>
      <c r="AG92" s="271"/>
      <c r="AH92" s="85" t="str">
        <f>'3.5 St Lights - Pole'!CI92</f>
        <v/>
      </c>
      <c r="AI92" s="85" t="str">
        <f>'3.5 St Lights - Pole'!CJ92</f>
        <v/>
      </c>
      <c r="AJ92" s="85" t="str">
        <f>'3.5 St Lights - Pole'!CK92</f>
        <v/>
      </c>
      <c r="AK92" s="85"/>
      <c r="AL92" s="85"/>
      <c r="AM92" s="85" t="str">
        <f t="shared" si="15"/>
        <v/>
      </c>
      <c r="AN92" s="238"/>
      <c r="AO92" s="112"/>
      <c r="AP92" s="112"/>
      <c r="AQ92" s="133" t="str">
        <f ca="1">IF('3.5 St Lights - Pole'!CR92="","",'3.5 St Lights - Pole'!CR92)</f>
        <v/>
      </c>
      <c r="AR92" s="112" t="str">
        <f>IF('3.5 St Lights - Pole'!CS92="","",'3.5 St Lights - Pole'!CS92)</f>
        <v/>
      </c>
      <c r="AS92" s="112"/>
      <c r="AT92" s="112"/>
    </row>
    <row r="93" spans="1:46" x14ac:dyDescent="0.2">
      <c r="A93" s="237"/>
      <c r="B93" s="238"/>
      <c r="C93" s="238" t="str">
        <f>IF('3.5 St Lights - Pole'!$B93="","",'3.5 St Lights - Pole'!$B93)</f>
        <v/>
      </c>
      <c r="D93" s="89" t="str">
        <f>IF('3.5 St Lights - Pole'!$C93="","",'3.5 St Lights - Pole'!C93)</f>
        <v/>
      </c>
      <c r="E93" s="238" t="str">
        <f>IF('3.5 St Lights - Pole'!$D93="","",'3.5 St Lights - Pole'!$D93)</f>
        <v/>
      </c>
      <c r="F93" s="238" t="str">
        <f>IF('3.5 St Lights - Pole'!$F93="","",'3.5 St Lights - Pole'!$F93)</f>
        <v/>
      </c>
      <c r="G93" s="238" t="str">
        <f>IF('3.5 St Lights - Pole'!$G93="","",'3.5 St Lights - Pole'!$G93)</f>
        <v/>
      </c>
      <c r="H93" s="238" t="str">
        <f>IF('3.5 St Lights - Pole'!$I93="","",'3.5 St Lights - Pole'!$I93)</f>
        <v/>
      </c>
      <c r="I93" s="238"/>
      <c r="J93" s="89" t="str">
        <f t="shared" si="10"/>
        <v/>
      </c>
      <c r="K93" s="238"/>
      <c r="L93" s="417" t="str">
        <f>IF('3.5 St Lights - Pole'!AW93="","",'3.5 St Lights - Pole'!AW93)</f>
        <v/>
      </c>
      <c r="M93" s="238"/>
      <c r="N93" s="238" t="str">
        <f t="shared" si="11"/>
        <v/>
      </c>
      <c r="O93" s="238"/>
      <c r="P93" s="238"/>
      <c r="Q93" s="238" t="str">
        <f>IF(P93="",'3.5 St Lights - Pole'!AI93,(VLOOKUP(P93,St_Lights_Generic_coating_array,2,FALSE)))</f>
        <v/>
      </c>
      <c r="R93" s="85" t="str">
        <f>IF('3.5 St Lights - Pole'!AJ93="","",'3.5 St Lights - Pole'!AJ93)</f>
        <v/>
      </c>
      <c r="S93" s="238"/>
      <c r="T93" s="89" t="str">
        <f t="shared" si="12"/>
        <v/>
      </c>
      <c r="U93" s="85"/>
      <c r="V93" s="85"/>
      <c r="W93" s="418" t="str">
        <f>IF('3.5 St Lights - Pole'!$AM93="","",'3.5 St Lights - Pole'!$AM93)</f>
        <v/>
      </c>
      <c r="X93" s="418"/>
      <c r="Y93" s="238"/>
      <c r="Z93" s="89" t="str">
        <f t="shared" si="13"/>
        <v/>
      </c>
      <c r="AA93" s="85"/>
      <c r="AB93" s="85"/>
      <c r="AC93" s="85"/>
      <c r="AD93" s="85" t="str">
        <f>'3.5 St Lights - Pole'!CE93</f>
        <v/>
      </c>
      <c r="AE93" s="85"/>
      <c r="AF93" s="85" t="str">
        <f t="shared" si="14"/>
        <v/>
      </c>
      <c r="AG93" s="271"/>
      <c r="AH93" s="85" t="str">
        <f>'3.5 St Lights - Pole'!CI93</f>
        <v/>
      </c>
      <c r="AI93" s="85" t="str">
        <f>'3.5 St Lights - Pole'!CJ93</f>
        <v/>
      </c>
      <c r="AJ93" s="85" t="str">
        <f>'3.5 St Lights - Pole'!CK93</f>
        <v/>
      </c>
      <c r="AK93" s="85"/>
      <c r="AL93" s="85"/>
      <c r="AM93" s="85" t="str">
        <f t="shared" si="15"/>
        <v/>
      </c>
      <c r="AN93" s="238"/>
      <c r="AO93" s="112"/>
      <c r="AP93" s="112"/>
      <c r="AQ93" s="133" t="str">
        <f ca="1">IF('3.5 St Lights - Pole'!CR93="","",'3.5 St Lights - Pole'!CR93)</f>
        <v/>
      </c>
      <c r="AR93" s="112" t="str">
        <f>IF('3.5 St Lights - Pole'!CS93="","",'3.5 St Lights - Pole'!CS93)</f>
        <v/>
      </c>
      <c r="AS93" s="112"/>
      <c r="AT93" s="112"/>
    </row>
    <row r="94" spans="1:46" x14ac:dyDescent="0.2">
      <c r="A94" s="237"/>
      <c r="B94" s="238"/>
      <c r="C94" s="238" t="str">
        <f>IF('3.5 St Lights - Pole'!$B94="","",'3.5 St Lights - Pole'!$B94)</f>
        <v/>
      </c>
      <c r="D94" s="89" t="str">
        <f>IF('3.5 St Lights - Pole'!$C94="","",'3.5 St Lights - Pole'!C94)</f>
        <v/>
      </c>
      <c r="E94" s="238" t="str">
        <f>IF('3.5 St Lights - Pole'!$D94="","",'3.5 St Lights - Pole'!$D94)</f>
        <v/>
      </c>
      <c r="F94" s="238" t="str">
        <f>IF('3.5 St Lights - Pole'!$F94="","",'3.5 St Lights - Pole'!$F94)</f>
        <v/>
      </c>
      <c r="G94" s="238" t="str">
        <f>IF('3.5 St Lights - Pole'!$G94="","",'3.5 St Lights - Pole'!$G94)</f>
        <v/>
      </c>
      <c r="H94" s="238" t="str">
        <f>IF('3.5 St Lights - Pole'!$I94="","",'3.5 St Lights - Pole'!$I94)</f>
        <v/>
      </c>
      <c r="I94" s="238"/>
      <c r="J94" s="89" t="str">
        <f t="shared" si="10"/>
        <v/>
      </c>
      <c r="K94" s="238"/>
      <c r="L94" s="417" t="str">
        <f>IF('3.5 St Lights - Pole'!AW94="","",'3.5 St Lights - Pole'!AW94)</f>
        <v/>
      </c>
      <c r="M94" s="238"/>
      <c r="N94" s="238" t="str">
        <f t="shared" si="11"/>
        <v/>
      </c>
      <c r="O94" s="238"/>
      <c r="P94" s="238"/>
      <c r="Q94" s="238" t="str">
        <f>IF(P94="",'3.5 St Lights - Pole'!AI94,(VLOOKUP(P94,St_Lights_Generic_coating_array,2,FALSE)))</f>
        <v/>
      </c>
      <c r="R94" s="85" t="str">
        <f>IF('3.5 St Lights - Pole'!AJ94="","",'3.5 St Lights - Pole'!AJ94)</f>
        <v/>
      </c>
      <c r="S94" s="238"/>
      <c r="T94" s="89" t="str">
        <f t="shared" si="12"/>
        <v/>
      </c>
      <c r="U94" s="85"/>
      <c r="V94" s="85"/>
      <c r="W94" s="418" t="str">
        <f>IF('3.5 St Lights - Pole'!$AM94="","",'3.5 St Lights - Pole'!$AM94)</f>
        <v/>
      </c>
      <c r="X94" s="418"/>
      <c r="Y94" s="238"/>
      <c r="Z94" s="89" t="str">
        <f t="shared" si="13"/>
        <v/>
      </c>
      <c r="AA94" s="85"/>
      <c r="AB94" s="85"/>
      <c r="AC94" s="85"/>
      <c r="AD94" s="85" t="str">
        <f>'3.5 St Lights - Pole'!CE94</f>
        <v/>
      </c>
      <c r="AE94" s="85"/>
      <c r="AF94" s="85" t="str">
        <f t="shared" si="14"/>
        <v/>
      </c>
      <c r="AG94" s="271"/>
      <c r="AH94" s="85" t="str">
        <f>'3.5 St Lights - Pole'!CI94</f>
        <v/>
      </c>
      <c r="AI94" s="85" t="str">
        <f>'3.5 St Lights - Pole'!CJ94</f>
        <v/>
      </c>
      <c r="AJ94" s="85" t="str">
        <f>'3.5 St Lights - Pole'!CK94</f>
        <v/>
      </c>
      <c r="AK94" s="85"/>
      <c r="AL94" s="85"/>
      <c r="AM94" s="85" t="str">
        <f t="shared" si="15"/>
        <v/>
      </c>
      <c r="AN94" s="238"/>
      <c r="AO94" s="112"/>
      <c r="AP94" s="112"/>
      <c r="AQ94" s="133" t="str">
        <f ca="1">IF('3.5 St Lights - Pole'!CR94="","",'3.5 St Lights - Pole'!CR94)</f>
        <v/>
      </c>
      <c r="AR94" s="112" t="str">
        <f>IF('3.5 St Lights - Pole'!CS94="","",'3.5 St Lights - Pole'!CS94)</f>
        <v/>
      </c>
      <c r="AS94" s="112"/>
      <c r="AT94" s="112"/>
    </row>
    <row r="95" spans="1:46" x14ac:dyDescent="0.2">
      <c r="A95" s="237"/>
      <c r="B95" s="238"/>
      <c r="C95" s="238" t="str">
        <f>IF('3.5 St Lights - Pole'!$B95="","",'3.5 St Lights - Pole'!$B95)</f>
        <v/>
      </c>
      <c r="D95" s="89" t="str">
        <f>IF('3.5 St Lights - Pole'!$C95="","",'3.5 St Lights - Pole'!C95)</f>
        <v/>
      </c>
      <c r="E95" s="238" t="str">
        <f>IF('3.5 St Lights - Pole'!$D95="","",'3.5 St Lights - Pole'!$D95)</f>
        <v/>
      </c>
      <c r="F95" s="238" t="str">
        <f>IF('3.5 St Lights - Pole'!$F95="","",'3.5 St Lights - Pole'!$F95)</f>
        <v/>
      </c>
      <c r="G95" s="238" t="str">
        <f>IF('3.5 St Lights - Pole'!$G95="","",'3.5 St Lights - Pole'!$G95)</f>
        <v/>
      </c>
      <c r="H95" s="238" t="str">
        <f>IF('3.5 St Lights - Pole'!$I95="","",'3.5 St Lights - Pole'!$I95)</f>
        <v/>
      </c>
      <c r="I95" s="238"/>
      <c r="J95" s="89" t="str">
        <f t="shared" si="10"/>
        <v/>
      </c>
      <c r="K95" s="238"/>
      <c r="L95" s="417" t="str">
        <f>IF('3.5 St Lights - Pole'!AW95="","",'3.5 St Lights - Pole'!AW95)</f>
        <v/>
      </c>
      <c r="M95" s="238"/>
      <c r="N95" s="238" t="str">
        <f t="shared" si="11"/>
        <v/>
      </c>
      <c r="O95" s="238"/>
      <c r="P95" s="238"/>
      <c r="Q95" s="238" t="str">
        <f>IF(P95="",'3.5 St Lights - Pole'!AI95,(VLOOKUP(P95,St_Lights_Generic_coating_array,2,FALSE)))</f>
        <v/>
      </c>
      <c r="R95" s="85" t="str">
        <f>IF('3.5 St Lights - Pole'!AJ95="","",'3.5 St Lights - Pole'!AJ95)</f>
        <v/>
      </c>
      <c r="S95" s="238"/>
      <c r="T95" s="89" t="str">
        <f t="shared" si="12"/>
        <v/>
      </c>
      <c r="U95" s="85"/>
      <c r="V95" s="85"/>
      <c r="W95" s="418" t="str">
        <f>IF('3.5 St Lights - Pole'!$AM95="","",'3.5 St Lights - Pole'!$AM95)</f>
        <v/>
      </c>
      <c r="X95" s="418"/>
      <c r="Y95" s="238"/>
      <c r="Z95" s="89" t="str">
        <f t="shared" si="13"/>
        <v/>
      </c>
      <c r="AA95" s="85"/>
      <c r="AB95" s="85"/>
      <c r="AC95" s="85"/>
      <c r="AD95" s="85" t="str">
        <f>'3.5 St Lights - Pole'!CE95</f>
        <v/>
      </c>
      <c r="AE95" s="85"/>
      <c r="AF95" s="85" t="str">
        <f t="shared" si="14"/>
        <v/>
      </c>
      <c r="AG95" s="271"/>
      <c r="AH95" s="85" t="str">
        <f>'3.5 St Lights - Pole'!CI95</f>
        <v/>
      </c>
      <c r="AI95" s="85" t="str">
        <f>'3.5 St Lights - Pole'!CJ95</f>
        <v/>
      </c>
      <c r="AJ95" s="85" t="str">
        <f>'3.5 St Lights - Pole'!CK95</f>
        <v/>
      </c>
      <c r="AK95" s="85"/>
      <c r="AL95" s="85"/>
      <c r="AM95" s="85" t="str">
        <f t="shared" si="15"/>
        <v/>
      </c>
      <c r="AN95" s="238"/>
      <c r="AO95" s="112"/>
      <c r="AP95" s="112"/>
      <c r="AQ95" s="133" t="str">
        <f ca="1">IF('3.5 St Lights - Pole'!CR95="","",'3.5 St Lights - Pole'!CR95)</f>
        <v/>
      </c>
      <c r="AR95" s="112" t="str">
        <f>IF('3.5 St Lights - Pole'!CS95="","",'3.5 St Lights - Pole'!CS95)</f>
        <v/>
      </c>
      <c r="AS95" s="112"/>
      <c r="AT95" s="112"/>
    </row>
    <row r="96" spans="1:46" x14ac:dyDescent="0.2">
      <c r="A96" s="237"/>
      <c r="B96" s="238"/>
      <c r="C96" s="238" t="str">
        <f>IF('3.5 St Lights - Pole'!$B96="","",'3.5 St Lights - Pole'!$B96)</f>
        <v/>
      </c>
      <c r="D96" s="89" t="str">
        <f>IF('3.5 St Lights - Pole'!$C96="","",'3.5 St Lights - Pole'!C96)</f>
        <v/>
      </c>
      <c r="E96" s="238" t="str">
        <f>IF('3.5 St Lights - Pole'!$D96="","",'3.5 St Lights - Pole'!$D96)</f>
        <v/>
      </c>
      <c r="F96" s="238" t="str">
        <f>IF('3.5 St Lights - Pole'!$F96="","",'3.5 St Lights - Pole'!$F96)</f>
        <v/>
      </c>
      <c r="G96" s="238" t="str">
        <f>IF('3.5 St Lights - Pole'!$G96="","",'3.5 St Lights - Pole'!$G96)</f>
        <v/>
      </c>
      <c r="H96" s="238" t="str">
        <f>IF('3.5 St Lights - Pole'!$I96="","",'3.5 St Lights - Pole'!$I96)</f>
        <v/>
      </c>
      <c r="I96" s="238"/>
      <c r="J96" s="89" t="str">
        <f t="shared" si="10"/>
        <v/>
      </c>
      <c r="K96" s="238"/>
      <c r="L96" s="417" t="str">
        <f>IF('3.5 St Lights - Pole'!AW96="","",'3.5 St Lights - Pole'!AW96)</f>
        <v/>
      </c>
      <c r="M96" s="238"/>
      <c r="N96" s="238" t="str">
        <f t="shared" si="11"/>
        <v/>
      </c>
      <c r="O96" s="238"/>
      <c r="P96" s="238"/>
      <c r="Q96" s="238" t="str">
        <f>IF(P96="",'3.5 St Lights - Pole'!AI96,(VLOOKUP(P96,St_Lights_Generic_coating_array,2,FALSE)))</f>
        <v/>
      </c>
      <c r="R96" s="85" t="str">
        <f>IF('3.5 St Lights - Pole'!AJ96="","",'3.5 St Lights - Pole'!AJ96)</f>
        <v/>
      </c>
      <c r="S96" s="238"/>
      <c r="T96" s="89" t="str">
        <f t="shared" si="12"/>
        <v/>
      </c>
      <c r="U96" s="85"/>
      <c r="V96" s="85"/>
      <c r="W96" s="418" t="str">
        <f>IF('3.5 St Lights - Pole'!$AM96="","",'3.5 St Lights - Pole'!$AM96)</f>
        <v/>
      </c>
      <c r="X96" s="418"/>
      <c r="Y96" s="238"/>
      <c r="Z96" s="89" t="str">
        <f t="shared" si="13"/>
        <v/>
      </c>
      <c r="AA96" s="85"/>
      <c r="AB96" s="85"/>
      <c r="AC96" s="85"/>
      <c r="AD96" s="85" t="str">
        <f>'3.5 St Lights - Pole'!CE96</f>
        <v/>
      </c>
      <c r="AE96" s="85"/>
      <c r="AF96" s="85" t="str">
        <f t="shared" si="14"/>
        <v/>
      </c>
      <c r="AG96" s="271"/>
      <c r="AH96" s="85" t="str">
        <f>'3.5 St Lights - Pole'!CI96</f>
        <v/>
      </c>
      <c r="AI96" s="85" t="str">
        <f>'3.5 St Lights - Pole'!CJ96</f>
        <v/>
      </c>
      <c r="AJ96" s="85" t="str">
        <f>'3.5 St Lights - Pole'!CK96</f>
        <v/>
      </c>
      <c r="AK96" s="85"/>
      <c r="AL96" s="85"/>
      <c r="AM96" s="85" t="str">
        <f t="shared" si="15"/>
        <v/>
      </c>
      <c r="AN96" s="238"/>
      <c r="AO96" s="112"/>
      <c r="AP96" s="112"/>
      <c r="AQ96" s="133" t="str">
        <f ca="1">IF('3.5 St Lights - Pole'!CR96="","",'3.5 St Lights - Pole'!CR96)</f>
        <v/>
      </c>
      <c r="AR96" s="112" t="str">
        <f>IF('3.5 St Lights - Pole'!CS96="","",'3.5 St Lights - Pole'!CS96)</f>
        <v/>
      </c>
      <c r="AS96" s="112"/>
      <c r="AT96" s="112"/>
    </row>
    <row r="97" spans="1:46" x14ac:dyDescent="0.2">
      <c r="A97" s="237"/>
      <c r="B97" s="238"/>
      <c r="C97" s="238" t="str">
        <f>IF('3.5 St Lights - Pole'!$B97="","",'3.5 St Lights - Pole'!$B97)</f>
        <v/>
      </c>
      <c r="D97" s="89" t="str">
        <f>IF('3.5 St Lights - Pole'!$C97="","",'3.5 St Lights - Pole'!C97)</f>
        <v/>
      </c>
      <c r="E97" s="238" t="str">
        <f>IF('3.5 St Lights - Pole'!$D97="","",'3.5 St Lights - Pole'!$D97)</f>
        <v/>
      </c>
      <c r="F97" s="238" t="str">
        <f>IF('3.5 St Lights - Pole'!$F97="","",'3.5 St Lights - Pole'!$F97)</f>
        <v/>
      </c>
      <c r="G97" s="238" t="str">
        <f>IF('3.5 St Lights - Pole'!$G97="","",'3.5 St Lights - Pole'!$G97)</f>
        <v/>
      </c>
      <c r="H97" s="238" t="str">
        <f>IF('3.5 St Lights - Pole'!$I97="","",'3.5 St Lights - Pole'!$I97)</f>
        <v/>
      </c>
      <c r="I97" s="238"/>
      <c r="J97" s="89" t="str">
        <f t="shared" si="10"/>
        <v/>
      </c>
      <c r="K97" s="238"/>
      <c r="L97" s="417" t="str">
        <f>IF('3.5 St Lights - Pole'!AW97="","",'3.5 St Lights - Pole'!AW97)</f>
        <v/>
      </c>
      <c r="M97" s="238"/>
      <c r="N97" s="238" t="str">
        <f t="shared" si="11"/>
        <v/>
      </c>
      <c r="O97" s="238"/>
      <c r="P97" s="238"/>
      <c r="Q97" s="238" t="str">
        <f>IF(P97="",'3.5 St Lights - Pole'!AI97,(VLOOKUP(P97,St_Lights_Generic_coating_array,2,FALSE)))</f>
        <v/>
      </c>
      <c r="R97" s="85" t="str">
        <f>IF('3.5 St Lights - Pole'!AJ97="","",'3.5 St Lights - Pole'!AJ97)</f>
        <v/>
      </c>
      <c r="S97" s="238"/>
      <c r="T97" s="89" t="str">
        <f t="shared" si="12"/>
        <v/>
      </c>
      <c r="U97" s="85"/>
      <c r="V97" s="85"/>
      <c r="W97" s="418" t="str">
        <f>IF('3.5 St Lights - Pole'!$AM97="","",'3.5 St Lights - Pole'!$AM97)</f>
        <v/>
      </c>
      <c r="X97" s="418"/>
      <c r="Y97" s="238"/>
      <c r="Z97" s="89" t="str">
        <f t="shared" si="13"/>
        <v/>
      </c>
      <c r="AA97" s="85"/>
      <c r="AB97" s="85"/>
      <c r="AC97" s="85"/>
      <c r="AD97" s="85" t="str">
        <f>'3.5 St Lights - Pole'!CE97</f>
        <v/>
      </c>
      <c r="AE97" s="85"/>
      <c r="AF97" s="85" t="str">
        <f t="shared" si="14"/>
        <v/>
      </c>
      <c r="AG97" s="271"/>
      <c r="AH97" s="85" t="str">
        <f>'3.5 St Lights - Pole'!CI97</f>
        <v/>
      </c>
      <c r="AI97" s="85" t="str">
        <f>'3.5 St Lights - Pole'!CJ97</f>
        <v/>
      </c>
      <c r="AJ97" s="85" t="str">
        <f>'3.5 St Lights - Pole'!CK97</f>
        <v/>
      </c>
      <c r="AK97" s="85"/>
      <c r="AL97" s="85"/>
      <c r="AM97" s="85" t="str">
        <f t="shared" si="15"/>
        <v/>
      </c>
      <c r="AN97" s="238"/>
      <c r="AO97" s="112"/>
      <c r="AP97" s="112"/>
      <c r="AQ97" s="133" t="str">
        <f ca="1">IF('3.5 St Lights - Pole'!CR97="","",'3.5 St Lights - Pole'!CR97)</f>
        <v/>
      </c>
      <c r="AR97" s="112" t="str">
        <f>IF('3.5 St Lights - Pole'!CS97="","",'3.5 St Lights - Pole'!CS97)</f>
        <v/>
      </c>
      <c r="AS97" s="112"/>
      <c r="AT97" s="112"/>
    </row>
    <row r="98" spans="1:46" x14ac:dyDescent="0.2">
      <c r="A98" s="237"/>
      <c r="B98" s="238"/>
      <c r="C98" s="238" t="str">
        <f>IF('3.5 St Lights - Pole'!$B98="","",'3.5 St Lights - Pole'!$B98)</f>
        <v/>
      </c>
      <c r="D98" s="89" t="str">
        <f>IF('3.5 St Lights - Pole'!$C98="","",'3.5 St Lights - Pole'!C98)</f>
        <v/>
      </c>
      <c r="E98" s="238" t="str">
        <f>IF('3.5 St Lights - Pole'!$D98="","",'3.5 St Lights - Pole'!$D98)</f>
        <v/>
      </c>
      <c r="F98" s="238" t="str">
        <f>IF('3.5 St Lights - Pole'!$F98="","",'3.5 St Lights - Pole'!$F98)</f>
        <v/>
      </c>
      <c r="G98" s="238" t="str">
        <f>IF('3.5 St Lights - Pole'!$G98="","",'3.5 St Lights - Pole'!$G98)</f>
        <v/>
      </c>
      <c r="H98" s="238" t="str">
        <f>IF('3.5 St Lights - Pole'!$I98="","",'3.5 St Lights - Pole'!$I98)</f>
        <v/>
      </c>
      <c r="I98" s="238"/>
      <c r="J98" s="89" t="str">
        <f t="shared" si="10"/>
        <v/>
      </c>
      <c r="K98" s="238"/>
      <c r="L98" s="417" t="str">
        <f>IF('3.5 St Lights - Pole'!AW98="","",'3.5 St Lights - Pole'!AW98)</f>
        <v/>
      </c>
      <c r="M98" s="238"/>
      <c r="N98" s="238" t="str">
        <f t="shared" si="11"/>
        <v/>
      </c>
      <c r="O98" s="238"/>
      <c r="P98" s="238"/>
      <c r="Q98" s="238" t="str">
        <f>IF(P98="",'3.5 St Lights - Pole'!AI98,(VLOOKUP(P98,St_Lights_Generic_coating_array,2,FALSE)))</f>
        <v/>
      </c>
      <c r="R98" s="85" t="str">
        <f>IF('3.5 St Lights - Pole'!AJ98="","",'3.5 St Lights - Pole'!AJ98)</f>
        <v/>
      </c>
      <c r="S98" s="238"/>
      <c r="T98" s="89" t="str">
        <f t="shared" si="12"/>
        <v/>
      </c>
      <c r="U98" s="85"/>
      <c r="V98" s="85"/>
      <c r="W98" s="418" t="str">
        <f>IF('3.5 St Lights - Pole'!$AM98="","",'3.5 St Lights - Pole'!$AM98)</f>
        <v/>
      </c>
      <c r="X98" s="418"/>
      <c r="Y98" s="238"/>
      <c r="Z98" s="89" t="str">
        <f t="shared" si="13"/>
        <v/>
      </c>
      <c r="AA98" s="85"/>
      <c r="AB98" s="85"/>
      <c r="AC98" s="85"/>
      <c r="AD98" s="85" t="str">
        <f>'3.5 St Lights - Pole'!CE98</f>
        <v/>
      </c>
      <c r="AE98" s="85"/>
      <c r="AF98" s="85" t="str">
        <f t="shared" si="14"/>
        <v/>
      </c>
      <c r="AG98" s="271"/>
      <c r="AH98" s="85" t="str">
        <f>'3.5 St Lights - Pole'!CI98</f>
        <v/>
      </c>
      <c r="AI98" s="85" t="str">
        <f>'3.5 St Lights - Pole'!CJ98</f>
        <v/>
      </c>
      <c r="AJ98" s="85" t="str">
        <f>'3.5 St Lights - Pole'!CK98</f>
        <v/>
      </c>
      <c r="AK98" s="85"/>
      <c r="AL98" s="85"/>
      <c r="AM98" s="85" t="str">
        <f t="shared" si="15"/>
        <v/>
      </c>
      <c r="AN98" s="238"/>
      <c r="AO98" s="112"/>
      <c r="AP98" s="112"/>
      <c r="AQ98" s="133" t="str">
        <f ca="1">IF('3.5 St Lights - Pole'!CR98="","",'3.5 St Lights - Pole'!CR98)</f>
        <v/>
      </c>
      <c r="AR98" s="112" t="str">
        <f>IF('3.5 St Lights - Pole'!CS98="","",'3.5 St Lights - Pole'!CS98)</f>
        <v/>
      </c>
      <c r="AS98" s="112"/>
      <c r="AT98" s="112"/>
    </row>
    <row r="99" spans="1:46" x14ac:dyDescent="0.2">
      <c r="A99" s="237"/>
      <c r="B99" s="238"/>
      <c r="C99" s="238" t="str">
        <f>IF('3.5 St Lights - Pole'!$B99="","",'3.5 St Lights - Pole'!$B99)</f>
        <v/>
      </c>
      <c r="D99" s="89" t="str">
        <f>IF('3.5 St Lights - Pole'!$C99="","",'3.5 St Lights - Pole'!C99)</f>
        <v/>
      </c>
      <c r="E99" s="238" t="str">
        <f>IF('3.5 St Lights - Pole'!$D99="","",'3.5 St Lights - Pole'!$D99)</f>
        <v/>
      </c>
      <c r="F99" s="238" t="str">
        <f>IF('3.5 St Lights - Pole'!$F99="","",'3.5 St Lights - Pole'!$F99)</f>
        <v/>
      </c>
      <c r="G99" s="238" t="str">
        <f>IF('3.5 St Lights - Pole'!$G99="","",'3.5 St Lights - Pole'!$G99)</f>
        <v/>
      </c>
      <c r="H99" s="238" t="str">
        <f>IF('3.5 St Lights - Pole'!$I99="","",'3.5 St Lights - Pole'!$I99)</f>
        <v/>
      </c>
      <c r="I99" s="238"/>
      <c r="J99" s="89" t="str">
        <f t="shared" si="10"/>
        <v/>
      </c>
      <c r="K99" s="238"/>
      <c r="L99" s="417" t="str">
        <f>IF('3.5 St Lights - Pole'!AW99="","",'3.5 St Lights - Pole'!AW99)</f>
        <v/>
      </c>
      <c r="M99" s="238"/>
      <c r="N99" s="238" t="str">
        <f t="shared" si="11"/>
        <v/>
      </c>
      <c r="O99" s="238"/>
      <c r="P99" s="238"/>
      <c r="Q99" s="238" t="str">
        <f>IF(P99="",'3.5 St Lights - Pole'!AI99,(VLOOKUP(P99,St_Lights_Generic_coating_array,2,FALSE)))</f>
        <v/>
      </c>
      <c r="R99" s="85" t="str">
        <f>IF('3.5 St Lights - Pole'!AJ99="","",'3.5 St Lights - Pole'!AJ99)</f>
        <v/>
      </c>
      <c r="S99" s="238"/>
      <c r="T99" s="89" t="str">
        <f t="shared" si="12"/>
        <v/>
      </c>
      <c r="U99" s="85"/>
      <c r="V99" s="85"/>
      <c r="W99" s="418" t="str">
        <f>IF('3.5 St Lights - Pole'!$AM99="","",'3.5 St Lights - Pole'!$AM99)</f>
        <v/>
      </c>
      <c r="X99" s="418"/>
      <c r="Y99" s="238"/>
      <c r="Z99" s="89" t="str">
        <f t="shared" si="13"/>
        <v/>
      </c>
      <c r="AA99" s="85"/>
      <c r="AB99" s="85"/>
      <c r="AC99" s="85"/>
      <c r="AD99" s="85" t="str">
        <f>'3.5 St Lights - Pole'!CE99</f>
        <v/>
      </c>
      <c r="AE99" s="85"/>
      <c r="AF99" s="85" t="str">
        <f t="shared" si="14"/>
        <v/>
      </c>
      <c r="AG99" s="271"/>
      <c r="AH99" s="85" t="str">
        <f>'3.5 St Lights - Pole'!CI99</f>
        <v/>
      </c>
      <c r="AI99" s="85" t="str">
        <f>'3.5 St Lights - Pole'!CJ99</f>
        <v/>
      </c>
      <c r="AJ99" s="85" t="str">
        <f>'3.5 St Lights - Pole'!CK99</f>
        <v/>
      </c>
      <c r="AK99" s="85"/>
      <c r="AL99" s="85"/>
      <c r="AM99" s="85" t="str">
        <f t="shared" si="15"/>
        <v/>
      </c>
      <c r="AN99" s="238"/>
      <c r="AO99" s="112"/>
      <c r="AP99" s="112"/>
      <c r="AQ99" s="133" t="str">
        <f ca="1">IF('3.5 St Lights - Pole'!CR99="","",'3.5 St Lights - Pole'!CR99)</f>
        <v/>
      </c>
      <c r="AR99" s="112" t="str">
        <f>IF('3.5 St Lights - Pole'!CS99="","",'3.5 St Lights - Pole'!CS99)</f>
        <v/>
      </c>
      <c r="AS99" s="112"/>
      <c r="AT99" s="112"/>
    </row>
    <row r="100" spans="1:46" x14ac:dyDescent="0.2">
      <c r="A100" s="237"/>
      <c r="B100" s="238"/>
      <c r="C100" s="238" t="str">
        <f>IF('3.5 St Lights - Pole'!$B100="","",'3.5 St Lights - Pole'!$B100)</f>
        <v/>
      </c>
      <c r="D100" s="89" t="str">
        <f>IF('3.5 St Lights - Pole'!$C100="","",'3.5 St Lights - Pole'!C100)</f>
        <v/>
      </c>
      <c r="E100" s="238" t="str">
        <f>IF('3.5 St Lights - Pole'!$D100="","",'3.5 St Lights - Pole'!$D100)</f>
        <v/>
      </c>
      <c r="F100" s="238" t="str">
        <f>IF('3.5 St Lights - Pole'!$F100="","",'3.5 St Lights - Pole'!$F100)</f>
        <v/>
      </c>
      <c r="G100" s="238" t="str">
        <f>IF('3.5 St Lights - Pole'!$G100="","",'3.5 St Lights - Pole'!$G100)</f>
        <v/>
      </c>
      <c r="H100" s="238" t="str">
        <f>IF('3.5 St Lights - Pole'!$I100="","",'3.5 St Lights - Pole'!$I100)</f>
        <v/>
      </c>
      <c r="I100" s="238"/>
      <c r="J100" s="89" t="str">
        <f t="shared" si="10"/>
        <v/>
      </c>
      <c r="K100" s="238"/>
      <c r="L100" s="417" t="str">
        <f>IF('3.5 St Lights - Pole'!AW100="","",'3.5 St Lights - Pole'!AW100)</f>
        <v/>
      </c>
      <c r="M100" s="238"/>
      <c r="N100" s="238" t="str">
        <f t="shared" si="11"/>
        <v/>
      </c>
      <c r="O100" s="238"/>
      <c r="P100" s="238"/>
      <c r="Q100" s="238" t="str">
        <f>IF(P100="",'3.5 St Lights - Pole'!AI100,(VLOOKUP(P100,St_Lights_Generic_coating_array,2,FALSE)))</f>
        <v/>
      </c>
      <c r="R100" s="85" t="str">
        <f>IF('3.5 St Lights - Pole'!AJ100="","",'3.5 St Lights - Pole'!AJ100)</f>
        <v/>
      </c>
      <c r="S100" s="238"/>
      <c r="T100" s="89" t="str">
        <f t="shared" si="12"/>
        <v/>
      </c>
      <c r="U100" s="85"/>
      <c r="V100" s="85"/>
      <c r="W100" s="418" t="str">
        <f>IF('3.5 St Lights - Pole'!$AM100="","",'3.5 St Lights - Pole'!$AM100)</f>
        <v/>
      </c>
      <c r="X100" s="418"/>
      <c r="Y100" s="238"/>
      <c r="Z100" s="89" t="str">
        <f t="shared" si="13"/>
        <v/>
      </c>
      <c r="AA100" s="85"/>
      <c r="AB100" s="85"/>
      <c r="AC100" s="85"/>
      <c r="AD100" s="85" t="str">
        <f>'3.5 St Lights - Pole'!CE100</f>
        <v/>
      </c>
      <c r="AE100" s="85"/>
      <c r="AF100" s="85" t="str">
        <f t="shared" si="14"/>
        <v/>
      </c>
      <c r="AG100" s="271"/>
      <c r="AH100" s="85" t="str">
        <f>'3.5 St Lights - Pole'!CI100</f>
        <v/>
      </c>
      <c r="AI100" s="85" t="str">
        <f>'3.5 St Lights - Pole'!CJ100</f>
        <v/>
      </c>
      <c r="AJ100" s="85" t="str">
        <f>'3.5 St Lights - Pole'!CK100</f>
        <v/>
      </c>
      <c r="AK100" s="85"/>
      <c r="AL100" s="85"/>
      <c r="AM100" s="85" t="str">
        <f t="shared" si="15"/>
        <v/>
      </c>
      <c r="AN100" s="238"/>
      <c r="AO100" s="112"/>
      <c r="AP100" s="112"/>
      <c r="AQ100" s="133" t="str">
        <f ca="1">IF('3.5 St Lights - Pole'!CR100="","",'3.5 St Lights - Pole'!CR100)</f>
        <v/>
      </c>
      <c r="AR100" s="112" t="str">
        <f>IF('3.5 St Lights - Pole'!CS100="","",'3.5 St Lights - Pole'!CS100)</f>
        <v/>
      </c>
      <c r="AS100" s="112"/>
      <c r="AT100" s="112"/>
    </row>
    <row r="101" spans="1:46" x14ac:dyDescent="0.2">
      <c r="A101" s="237"/>
      <c r="B101" s="238"/>
      <c r="C101" s="238" t="str">
        <f>IF('3.5 St Lights - Pole'!$B101="","",'3.5 St Lights - Pole'!$B101)</f>
        <v/>
      </c>
      <c r="D101" s="89" t="str">
        <f>IF('3.5 St Lights - Pole'!$C101="","",'3.5 St Lights - Pole'!C101)</f>
        <v/>
      </c>
      <c r="E101" s="238" t="str">
        <f>IF('3.5 St Lights - Pole'!$D101="","",'3.5 St Lights - Pole'!$D101)</f>
        <v/>
      </c>
      <c r="F101" s="238" t="str">
        <f>IF('3.5 St Lights - Pole'!$F101="","",'3.5 St Lights - Pole'!$F101)</f>
        <v/>
      </c>
      <c r="G101" s="238" t="str">
        <f>IF('3.5 St Lights - Pole'!$G101="","",'3.5 St Lights - Pole'!$G101)</f>
        <v/>
      </c>
      <c r="H101" s="238" t="str">
        <f>IF('3.5 St Lights - Pole'!$I101="","",'3.5 St Lights - Pole'!$I101)</f>
        <v/>
      </c>
      <c r="I101" s="238"/>
      <c r="J101" s="89" t="str">
        <f t="shared" si="10"/>
        <v/>
      </c>
      <c r="K101" s="238"/>
      <c r="L101" s="417" t="str">
        <f>IF('3.5 St Lights - Pole'!AW101="","",'3.5 St Lights - Pole'!AW101)</f>
        <v/>
      </c>
      <c r="M101" s="238"/>
      <c r="N101" s="238" t="str">
        <f t="shared" si="11"/>
        <v/>
      </c>
      <c r="O101" s="238"/>
      <c r="P101" s="238"/>
      <c r="Q101" s="238" t="str">
        <f>IF(P101="",'3.5 St Lights - Pole'!AI101,(VLOOKUP(P101,St_Lights_Generic_coating_array,2,FALSE)))</f>
        <v/>
      </c>
      <c r="R101" s="85" t="str">
        <f>IF('3.5 St Lights - Pole'!AJ101="","",'3.5 St Lights - Pole'!AJ101)</f>
        <v/>
      </c>
      <c r="S101" s="238"/>
      <c r="T101" s="89" t="str">
        <f t="shared" si="12"/>
        <v/>
      </c>
      <c r="U101" s="85"/>
      <c r="V101" s="85"/>
      <c r="W101" s="418" t="str">
        <f>IF('3.5 St Lights - Pole'!$AM101="","",'3.5 St Lights - Pole'!$AM101)</f>
        <v/>
      </c>
      <c r="X101" s="418"/>
      <c r="Y101" s="238"/>
      <c r="Z101" s="89" t="str">
        <f t="shared" si="13"/>
        <v/>
      </c>
      <c r="AA101" s="85"/>
      <c r="AB101" s="85"/>
      <c r="AC101" s="85"/>
      <c r="AD101" s="85" t="str">
        <f>'3.5 St Lights - Pole'!CE101</f>
        <v/>
      </c>
      <c r="AE101" s="85"/>
      <c r="AF101" s="85" t="str">
        <f t="shared" si="14"/>
        <v/>
      </c>
      <c r="AG101" s="271"/>
      <c r="AH101" s="85" t="str">
        <f>'3.5 St Lights - Pole'!CI101</f>
        <v/>
      </c>
      <c r="AI101" s="85" t="str">
        <f>'3.5 St Lights - Pole'!CJ101</f>
        <v/>
      </c>
      <c r="AJ101" s="85" t="str">
        <f>'3.5 St Lights - Pole'!CK101</f>
        <v/>
      </c>
      <c r="AK101" s="85"/>
      <c r="AL101" s="85"/>
      <c r="AM101" s="85" t="str">
        <f t="shared" si="15"/>
        <v/>
      </c>
      <c r="AN101" s="238"/>
      <c r="AO101" s="112"/>
      <c r="AP101" s="112"/>
      <c r="AQ101" s="133" t="str">
        <f ca="1">IF('3.5 St Lights - Pole'!CR101="","",'3.5 St Lights - Pole'!CR101)</f>
        <v/>
      </c>
      <c r="AR101" s="112" t="str">
        <f>IF('3.5 St Lights - Pole'!CS101="","",'3.5 St Lights - Pole'!CS101)</f>
        <v/>
      </c>
      <c r="AS101" s="112"/>
      <c r="AT101" s="112"/>
    </row>
    <row r="102" spans="1:46" x14ac:dyDescent="0.2">
      <c r="A102" s="237"/>
      <c r="B102" s="238"/>
      <c r="C102" s="238" t="str">
        <f>IF('3.5 St Lights - Pole'!$B102="","",'3.5 St Lights - Pole'!$B102)</f>
        <v/>
      </c>
      <c r="D102" s="89" t="str">
        <f>IF('3.5 St Lights - Pole'!$C102="","",'3.5 St Lights - Pole'!C102)</f>
        <v/>
      </c>
      <c r="E102" s="238" t="str">
        <f>IF('3.5 St Lights - Pole'!$D102="","",'3.5 St Lights - Pole'!$D102)</f>
        <v/>
      </c>
      <c r="F102" s="238" t="str">
        <f>IF('3.5 St Lights - Pole'!$F102="","",'3.5 St Lights - Pole'!$F102)</f>
        <v/>
      </c>
      <c r="G102" s="238" t="str">
        <f>IF('3.5 St Lights - Pole'!$G102="","",'3.5 St Lights - Pole'!$G102)</f>
        <v/>
      </c>
      <c r="H102" s="238" t="str">
        <f>IF('3.5 St Lights - Pole'!$I102="","",'3.5 St Lights - Pole'!$I102)</f>
        <v/>
      </c>
      <c r="I102" s="238"/>
      <c r="J102" s="89" t="str">
        <f t="shared" si="10"/>
        <v/>
      </c>
      <c r="K102" s="238"/>
      <c r="L102" s="417" t="str">
        <f>IF('3.5 St Lights - Pole'!AW102="","",'3.5 St Lights - Pole'!AW102)</f>
        <v/>
      </c>
      <c r="M102" s="238"/>
      <c r="N102" s="238" t="str">
        <f t="shared" si="11"/>
        <v/>
      </c>
      <c r="O102" s="238"/>
      <c r="P102" s="238"/>
      <c r="Q102" s="238" t="str">
        <f>IF(P102="",'3.5 St Lights - Pole'!AI102,(VLOOKUP(P102,St_Lights_Generic_coating_array,2,FALSE)))</f>
        <v/>
      </c>
      <c r="R102" s="85" t="str">
        <f>IF('3.5 St Lights - Pole'!AJ102="","",'3.5 St Lights - Pole'!AJ102)</f>
        <v/>
      </c>
      <c r="S102" s="238"/>
      <c r="T102" s="89" t="str">
        <f t="shared" si="12"/>
        <v/>
      </c>
      <c r="U102" s="85"/>
      <c r="V102" s="85"/>
      <c r="W102" s="418" t="str">
        <f>IF('3.5 St Lights - Pole'!$AM102="","",'3.5 St Lights - Pole'!$AM102)</f>
        <v/>
      </c>
      <c r="X102" s="418"/>
      <c r="Y102" s="238"/>
      <c r="Z102" s="89" t="str">
        <f t="shared" si="13"/>
        <v/>
      </c>
      <c r="AA102" s="85"/>
      <c r="AB102" s="85"/>
      <c r="AC102" s="85"/>
      <c r="AD102" s="85" t="str">
        <f>'3.5 St Lights - Pole'!CE102</f>
        <v/>
      </c>
      <c r="AE102" s="85"/>
      <c r="AF102" s="85" t="str">
        <f t="shared" si="14"/>
        <v/>
      </c>
      <c r="AG102" s="271"/>
      <c r="AH102" s="85" t="str">
        <f>'3.5 St Lights - Pole'!CI102</f>
        <v/>
      </c>
      <c r="AI102" s="85" t="str">
        <f>'3.5 St Lights - Pole'!CJ102</f>
        <v/>
      </c>
      <c r="AJ102" s="85" t="str">
        <f>'3.5 St Lights - Pole'!CK102</f>
        <v/>
      </c>
      <c r="AK102" s="85"/>
      <c r="AL102" s="85"/>
      <c r="AM102" s="85" t="str">
        <f t="shared" si="15"/>
        <v/>
      </c>
      <c r="AN102" s="238"/>
      <c r="AO102" s="112"/>
      <c r="AP102" s="112"/>
      <c r="AQ102" s="133" t="str">
        <f ca="1">IF('3.5 St Lights - Pole'!CR102="","",'3.5 St Lights - Pole'!CR102)</f>
        <v/>
      </c>
      <c r="AR102" s="112" t="str">
        <f>IF('3.5 St Lights - Pole'!CS102="","",'3.5 St Lights - Pole'!CS102)</f>
        <v/>
      </c>
      <c r="AS102" s="112"/>
      <c r="AT102" s="112"/>
    </row>
    <row r="103" spans="1:46" x14ac:dyDescent="0.2">
      <c r="A103" s="237"/>
      <c r="B103" s="238"/>
      <c r="C103" s="238" t="str">
        <f>IF('3.5 St Lights - Pole'!$B103="","",'3.5 St Lights - Pole'!$B103)</f>
        <v/>
      </c>
      <c r="D103" s="89" t="str">
        <f>IF('3.5 St Lights - Pole'!$C103="","",'3.5 St Lights - Pole'!C103)</f>
        <v/>
      </c>
      <c r="E103" s="238" t="str">
        <f>IF('3.5 St Lights - Pole'!$D103="","",'3.5 St Lights - Pole'!$D103)</f>
        <v/>
      </c>
      <c r="F103" s="238" t="str">
        <f>IF('3.5 St Lights - Pole'!$F103="","",'3.5 St Lights - Pole'!$F103)</f>
        <v/>
      </c>
      <c r="G103" s="238" t="str">
        <f>IF('3.5 St Lights - Pole'!$G103="","",'3.5 St Lights - Pole'!$G103)</f>
        <v/>
      </c>
      <c r="H103" s="238" t="str">
        <f>IF('3.5 St Lights - Pole'!$I103="","",'3.5 St Lights - Pole'!$I103)</f>
        <v/>
      </c>
      <c r="I103" s="238"/>
      <c r="J103" s="89" t="str">
        <f t="shared" si="10"/>
        <v/>
      </c>
      <c r="K103" s="238"/>
      <c r="L103" s="417" t="str">
        <f>IF('3.5 St Lights - Pole'!AW103="","",'3.5 St Lights - Pole'!AW103)</f>
        <v/>
      </c>
      <c r="M103" s="238"/>
      <c r="N103" s="238" t="str">
        <f t="shared" si="11"/>
        <v/>
      </c>
      <c r="O103" s="238"/>
      <c r="P103" s="238"/>
      <c r="Q103" s="238" t="str">
        <f>IF(P103="",'3.5 St Lights - Pole'!AI103,(VLOOKUP(P103,St_Lights_Generic_coating_array,2,FALSE)))</f>
        <v/>
      </c>
      <c r="R103" s="85" t="str">
        <f>IF('3.5 St Lights - Pole'!AJ103="","",'3.5 St Lights - Pole'!AJ103)</f>
        <v/>
      </c>
      <c r="S103" s="238"/>
      <c r="T103" s="89" t="str">
        <f t="shared" si="12"/>
        <v/>
      </c>
      <c r="U103" s="85"/>
      <c r="V103" s="85"/>
      <c r="W103" s="418" t="str">
        <f>IF('3.5 St Lights - Pole'!$AM103="","",'3.5 St Lights - Pole'!$AM103)</f>
        <v/>
      </c>
      <c r="X103" s="418"/>
      <c r="Y103" s="238"/>
      <c r="Z103" s="89" t="str">
        <f t="shared" si="13"/>
        <v/>
      </c>
      <c r="AA103" s="85"/>
      <c r="AB103" s="85"/>
      <c r="AC103" s="85"/>
      <c r="AD103" s="85" t="str">
        <f>'3.5 St Lights - Pole'!CE103</f>
        <v/>
      </c>
      <c r="AE103" s="85"/>
      <c r="AF103" s="85" t="str">
        <f t="shared" si="14"/>
        <v/>
      </c>
      <c r="AG103" s="271"/>
      <c r="AH103" s="85" t="str">
        <f>'3.5 St Lights - Pole'!CI103</f>
        <v/>
      </c>
      <c r="AI103" s="85" t="str">
        <f>'3.5 St Lights - Pole'!CJ103</f>
        <v/>
      </c>
      <c r="AJ103" s="85" t="str">
        <f>'3.5 St Lights - Pole'!CK103</f>
        <v/>
      </c>
      <c r="AK103" s="85"/>
      <c r="AL103" s="85"/>
      <c r="AM103" s="85" t="str">
        <f t="shared" si="15"/>
        <v/>
      </c>
      <c r="AN103" s="238"/>
      <c r="AO103" s="112"/>
      <c r="AP103" s="112"/>
      <c r="AQ103" s="133" t="str">
        <f ca="1">IF('3.5 St Lights - Pole'!CR103="","",'3.5 St Lights - Pole'!CR103)</f>
        <v/>
      </c>
      <c r="AR103" s="112" t="str">
        <f>IF('3.5 St Lights - Pole'!CS103="","",'3.5 St Lights - Pole'!CS103)</f>
        <v/>
      </c>
      <c r="AS103" s="112"/>
      <c r="AT103" s="112"/>
    </row>
    <row r="104" spans="1:46" x14ac:dyDescent="0.2">
      <c r="A104" s="237"/>
      <c r="B104" s="238"/>
      <c r="C104" s="238" t="str">
        <f>IF('3.5 St Lights - Pole'!$B104="","",'3.5 St Lights - Pole'!$B104)</f>
        <v/>
      </c>
      <c r="D104" s="89" t="str">
        <f>IF('3.5 St Lights - Pole'!$C104="","",'3.5 St Lights - Pole'!C104)</f>
        <v/>
      </c>
      <c r="E104" s="238" t="str">
        <f>IF('3.5 St Lights - Pole'!$D104="","",'3.5 St Lights - Pole'!$D104)</f>
        <v/>
      </c>
      <c r="F104" s="238" t="str">
        <f>IF('3.5 St Lights - Pole'!$F104="","",'3.5 St Lights - Pole'!$F104)</f>
        <v/>
      </c>
      <c r="G104" s="238" t="str">
        <f>IF('3.5 St Lights - Pole'!$G104="","",'3.5 St Lights - Pole'!$G104)</f>
        <v/>
      </c>
      <c r="H104" s="238" t="str">
        <f>IF('3.5 St Lights - Pole'!$I104="","",'3.5 St Lights - Pole'!$I104)</f>
        <v/>
      </c>
      <c r="I104" s="238"/>
      <c r="J104" s="89" t="str">
        <f t="shared" si="10"/>
        <v/>
      </c>
      <c r="K104" s="238"/>
      <c r="L104" s="417" t="str">
        <f>IF('3.5 St Lights - Pole'!AW104="","",'3.5 St Lights - Pole'!AW104)</f>
        <v/>
      </c>
      <c r="M104" s="238"/>
      <c r="N104" s="238" t="str">
        <f t="shared" si="11"/>
        <v/>
      </c>
      <c r="O104" s="238"/>
      <c r="P104" s="238"/>
      <c r="Q104" s="238" t="str">
        <f>IF(P104="",'3.5 St Lights - Pole'!AI104,(VLOOKUP(P104,St_Lights_Generic_coating_array,2,FALSE)))</f>
        <v/>
      </c>
      <c r="R104" s="85" t="str">
        <f>IF('3.5 St Lights - Pole'!AJ104="","",'3.5 St Lights - Pole'!AJ104)</f>
        <v/>
      </c>
      <c r="S104" s="238"/>
      <c r="T104" s="89" t="str">
        <f t="shared" si="12"/>
        <v/>
      </c>
      <c r="U104" s="85"/>
      <c r="V104" s="85"/>
      <c r="W104" s="418" t="str">
        <f>IF('3.5 St Lights - Pole'!$AM104="","",'3.5 St Lights - Pole'!$AM104)</f>
        <v/>
      </c>
      <c r="X104" s="418"/>
      <c r="Y104" s="238"/>
      <c r="Z104" s="89" t="str">
        <f t="shared" si="13"/>
        <v/>
      </c>
      <c r="AA104" s="85"/>
      <c r="AB104" s="85"/>
      <c r="AC104" s="85"/>
      <c r="AD104" s="85" t="str">
        <f>'3.5 St Lights - Pole'!CE104</f>
        <v/>
      </c>
      <c r="AE104" s="85"/>
      <c r="AF104" s="85" t="str">
        <f t="shared" si="14"/>
        <v/>
      </c>
      <c r="AG104" s="271"/>
      <c r="AH104" s="85" t="str">
        <f>'3.5 St Lights - Pole'!CI104</f>
        <v/>
      </c>
      <c r="AI104" s="85" t="str">
        <f>'3.5 St Lights - Pole'!CJ104</f>
        <v/>
      </c>
      <c r="AJ104" s="85" t="str">
        <f>'3.5 St Lights - Pole'!CK104</f>
        <v/>
      </c>
      <c r="AK104" s="85"/>
      <c r="AL104" s="85"/>
      <c r="AM104" s="85" t="str">
        <f t="shared" si="15"/>
        <v/>
      </c>
      <c r="AN104" s="238"/>
      <c r="AO104" s="112"/>
      <c r="AP104" s="112"/>
      <c r="AQ104" s="133" t="str">
        <f ca="1">IF('3.5 St Lights - Pole'!CR104="","",'3.5 St Lights - Pole'!CR104)</f>
        <v/>
      </c>
      <c r="AR104" s="112" t="str">
        <f>IF('3.5 St Lights - Pole'!CS104="","",'3.5 St Lights - Pole'!CS104)</f>
        <v/>
      </c>
      <c r="AS104" s="112"/>
      <c r="AT104" s="112"/>
    </row>
    <row r="105" spans="1:46" x14ac:dyDescent="0.2">
      <c r="A105" s="237"/>
      <c r="B105" s="238"/>
      <c r="C105" s="238" t="str">
        <f>IF('3.5 St Lights - Pole'!$B105="","",'3.5 St Lights - Pole'!$B105)</f>
        <v/>
      </c>
      <c r="D105" s="89" t="str">
        <f>IF('3.5 St Lights - Pole'!$C105="","",'3.5 St Lights - Pole'!C105)</f>
        <v/>
      </c>
      <c r="E105" s="238" t="str">
        <f>IF('3.5 St Lights - Pole'!$D105="","",'3.5 St Lights - Pole'!$D105)</f>
        <v/>
      </c>
      <c r="F105" s="238" t="str">
        <f>IF('3.5 St Lights - Pole'!$F105="","",'3.5 St Lights - Pole'!$F105)</f>
        <v/>
      </c>
      <c r="G105" s="238" t="str">
        <f>IF('3.5 St Lights - Pole'!$G105="","",'3.5 St Lights - Pole'!$G105)</f>
        <v/>
      </c>
      <c r="H105" s="238" t="str">
        <f>IF('3.5 St Lights - Pole'!$I105="","",'3.5 St Lights - Pole'!$I105)</f>
        <v/>
      </c>
      <c r="I105" s="238"/>
      <c r="J105" s="89" t="str">
        <f t="shared" si="10"/>
        <v/>
      </c>
      <c r="K105" s="238"/>
      <c r="L105" s="417" t="str">
        <f>IF('3.5 St Lights - Pole'!AW105="","",'3.5 St Lights - Pole'!AW105)</f>
        <v/>
      </c>
      <c r="M105" s="238"/>
      <c r="N105" s="238" t="str">
        <f t="shared" si="11"/>
        <v/>
      </c>
      <c r="O105" s="238"/>
      <c r="P105" s="238"/>
      <c r="Q105" s="238" t="str">
        <f>IF(P105="",'3.5 St Lights - Pole'!AI105,(VLOOKUP(P105,St_Lights_Generic_coating_array,2,FALSE)))</f>
        <v/>
      </c>
      <c r="R105" s="85" t="str">
        <f>IF('3.5 St Lights - Pole'!AJ105="","",'3.5 St Lights - Pole'!AJ105)</f>
        <v/>
      </c>
      <c r="S105" s="238"/>
      <c r="T105" s="89" t="str">
        <f t="shared" si="12"/>
        <v/>
      </c>
      <c r="U105" s="85"/>
      <c r="V105" s="85"/>
      <c r="W105" s="418" t="str">
        <f>IF('3.5 St Lights - Pole'!$AM105="","",'3.5 St Lights - Pole'!$AM105)</f>
        <v/>
      </c>
      <c r="X105" s="418"/>
      <c r="Y105" s="238"/>
      <c r="Z105" s="89" t="str">
        <f t="shared" si="13"/>
        <v/>
      </c>
      <c r="AA105" s="85"/>
      <c r="AB105" s="85"/>
      <c r="AC105" s="85"/>
      <c r="AD105" s="85" t="str">
        <f>'3.5 St Lights - Pole'!CE105</f>
        <v/>
      </c>
      <c r="AE105" s="85"/>
      <c r="AF105" s="85" t="str">
        <f t="shared" si="14"/>
        <v/>
      </c>
      <c r="AG105" s="271"/>
      <c r="AH105" s="85" t="str">
        <f>'3.5 St Lights - Pole'!CI105</f>
        <v/>
      </c>
      <c r="AI105" s="85" t="str">
        <f>'3.5 St Lights - Pole'!CJ105</f>
        <v/>
      </c>
      <c r="AJ105" s="85" t="str">
        <f>'3.5 St Lights - Pole'!CK105</f>
        <v/>
      </c>
      <c r="AK105" s="85"/>
      <c r="AL105" s="85"/>
      <c r="AM105" s="85" t="str">
        <f t="shared" si="15"/>
        <v/>
      </c>
      <c r="AN105" s="238"/>
      <c r="AO105" s="112"/>
      <c r="AP105" s="112"/>
      <c r="AQ105" s="133" t="str">
        <f ca="1">IF('3.5 St Lights - Pole'!CR105="","",'3.5 St Lights - Pole'!CR105)</f>
        <v/>
      </c>
      <c r="AR105" s="112" t="str">
        <f>IF('3.5 St Lights - Pole'!CS105="","",'3.5 St Lights - Pole'!CS105)</f>
        <v/>
      </c>
      <c r="AS105" s="112"/>
      <c r="AT105" s="112"/>
    </row>
    <row r="106" spans="1:46" x14ac:dyDescent="0.2">
      <c r="A106" s="237"/>
      <c r="B106" s="238"/>
      <c r="C106" s="238" t="str">
        <f>IF('3.5 St Lights - Pole'!$B106="","",'3.5 St Lights - Pole'!$B106)</f>
        <v/>
      </c>
      <c r="D106" s="89" t="str">
        <f>IF('3.5 St Lights - Pole'!$C106="","",'3.5 St Lights - Pole'!C106)</f>
        <v/>
      </c>
      <c r="E106" s="238" t="str">
        <f>IF('3.5 St Lights - Pole'!$D106="","",'3.5 St Lights - Pole'!$D106)</f>
        <v/>
      </c>
      <c r="F106" s="238" t="str">
        <f>IF('3.5 St Lights - Pole'!$F106="","",'3.5 St Lights - Pole'!$F106)</f>
        <v/>
      </c>
      <c r="G106" s="238" t="str">
        <f>IF('3.5 St Lights - Pole'!$G106="","",'3.5 St Lights - Pole'!$G106)</f>
        <v/>
      </c>
      <c r="H106" s="238" t="str">
        <f>IF('3.5 St Lights - Pole'!$I106="","",'3.5 St Lights - Pole'!$I106)</f>
        <v/>
      </c>
      <c r="I106" s="238"/>
      <c r="J106" s="89" t="str">
        <f t="shared" si="10"/>
        <v/>
      </c>
      <c r="K106" s="238"/>
      <c r="L106" s="417" t="str">
        <f>IF('3.5 St Lights - Pole'!AW106="","",'3.5 St Lights - Pole'!AW106)</f>
        <v/>
      </c>
      <c r="M106" s="238"/>
      <c r="N106" s="238" t="str">
        <f t="shared" si="11"/>
        <v/>
      </c>
      <c r="O106" s="238"/>
      <c r="P106" s="238"/>
      <c r="Q106" s="238" t="str">
        <f>IF(P106="",'3.5 St Lights - Pole'!AI106,(VLOOKUP(P106,St_Lights_Generic_coating_array,2,FALSE)))</f>
        <v/>
      </c>
      <c r="R106" s="85" t="str">
        <f>IF('3.5 St Lights - Pole'!AJ106="","",'3.5 St Lights - Pole'!AJ106)</f>
        <v/>
      </c>
      <c r="S106" s="238"/>
      <c r="T106" s="89" t="str">
        <f t="shared" si="12"/>
        <v/>
      </c>
      <c r="U106" s="85"/>
      <c r="V106" s="85"/>
      <c r="W106" s="418" t="str">
        <f>IF('3.5 St Lights - Pole'!$AM106="","",'3.5 St Lights - Pole'!$AM106)</f>
        <v/>
      </c>
      <c r="X106" s="418"/>
      <c r="Y106" s="238"/>
      <c r="Z106" s="89" t="str">
        <f t="shared" si="13"/>
        <v/>
      </c>
      <c r="AA106" s="85"/>
      <c r="AB106" s="85"/>
      <c r="AC106" s="85"/>
      <c r="AD106" s="85" t="str">
        <f>'3.5 St Lights - Pole'!CE106</f>
        <v/>
      </c>
      <c r="AE106" s="85"/>
      <c r="AF106" s="85" t="str">
        <f t="shared" si="14"/>
        <v/>
      </c>
      <c r="AG106" s="271"/>
      <c r="AH106" s="85" t="str">
        <f>'3.5 St Lights - Pole'!CI106</f>
        <v/>
      </c>
      <c r="AI106" s="85" t="str">
        <f>'3.5 St Lights - Pole'!CJ106</f>
        <v/>
      </c>
      <c r="AJ106" s="85" t="str">
        <f>'3.5 St Lights - Pole'!CK106</f>
        <v/>
      </c>
      <c r="AK106" s="85"/>
      <c r="AL106" s="85"/>
      <c r="AM106" s="85" t="str">
        <f t="shared" si="15"/>
        <v/>
      </c>
      <c r="AN106" s="238"/>
      <c r="AO106" s="112"/>
      <c r="AP106" s="112"/>
      <c r="AQ106" s="133" t="str">
        <f ca="1">IF('3.5 St Lights - Pole'!CR106="","",'3.5 St Lights - Pole'!CR106)</f>
        <v/>
      </c>
      <c r="AR106" s="112" t="str">
        <f>IF('3.5 St Lights - Pole'!CS106="","",'3.5 St Lights - Pole'!CS106)</f>
        <v/>
      </c>
      <c r="AS106" s="112"/>
      <c r="AT106" s="112"/>
    </row>
    <row r="107" spans="1:46" x14ac:dyDescent="0.2">
      <c r="A107" s="237"/>
      <c r="B107" s="238"/>
      <c r="C107" s="238" t="str">
        <f>IF('3.5 St Lights - Pole'!$B107="","",'3.5 St Lights - Pole'!$B107)</f>
        <v/>
      </c>
      <c r="D107" s="89" t="str">
        <f>IF('3.5 St Lights - Pole'!$C107="","",'3.5 St Lights - Pole'!C107)</f>
        <v/>
      </c>
      <c r="E107" s="238" t="str">
        <f>IF('3.5 St Lights - Pole'!$D107="","",'3.5 St Lights - Pole'!$D107)</f>
        <v/>
      </c>
      <c r="F107" s="238" t="str">
        <f>IF('3.5 St Lights - Pole'!$F107="","",'3.5 St Lights - Pole'!$F107)</f>
        <v/>
      </c>
      <c r="G107" s="238" t="str">
        <f>IF('3.5 St Lights - Pole'!$G107="","",'3.5 St Lights - Pole'!$G107)</f>
        <v/>
      </c>
      <c r="H107" s="238" t="str">
        <f>IF('3.5 St Lights - Pole'!$I107="","",'3.5 St Lights - Pole'!$I107)</f>
        <v/>
      </c>
      <c r="I107" s="238"/>
      <c r="J107" s="89" t="str">
        <f t="shared" si="10"/>
        <v/>
      </c>
      <c r="K107" s="238"/>
      <c r="L107" s="417" t="str">
        <f>IF('3.5 St Lights - Pole'!AW107="","",'3.5 St Lights - Pole'!AW107)</f>
        <v/>
      </c>
      <c r="M107" s="238"/>
      <c r="N107" s="238" t="str">
        <f t="shared" si="11"/>
        <v/>
      </c>
      <c r="O107" s="238"/>
      <c r="P107" s="238"/>
      <c r="Q107" s="238" t="str">
        <f>IF(P107="",'3.5 St Lights - Pole'!AI107,(VLOOKUP(P107,St_Lights_Generic_coating_array,2,FALSE)))</f>
        <v/>
      </c>
      <c r="R107" s="85" t="str">
        <f>IF('3.5 St Lights - Pole'!AJ107="","",'3.5 St Lights - Pole'!AJ107)</f>
        <v/>
      </c>
      <c r="S107" s="238"/>
      <c r="T107" s="89" t="str">
        <f t="shared" si="12"/>
        <v/>
      </c>
      <c r="U107" s="85"/>
      <c r="V107" s="85"/>
      <c r="W107" s="418" t="str">
        <f>IF('3.5 St Lights - Pole'!$AM107="","",'3.5 St Lights - Pole'!$AM107)</f>
        <v/>
      </c>
      <c r="X107" s="418"/>
      <c r="Y107" s="238"/>
      <c r="Z107" s="89" t="str">
        <f t="shared" si="13"/>
        <v/>
      </c>
      <c r="AA107" s="85"/>
      <c r="AB107" s="85"/>
      <c r="AC107" s="85"/>
      <c r="AD107" s="85" t="str">
        <f>'3.5 St Lights - Pole'!CE107</f>
        <v/>
      </c>
      <c r="AE107" s="85"/>
      <c r="AF107" s="85" t="str">
        <f t="shared" si="14"/>
        <v/>
      </c>
      <c r="AG107" s="271"/>
      <c r="AH107" s="85" t="str">
        <f>'3.5 St Lights - Pole'!CI107</f>
        <v/>
      </c>
      <c r="AI107" s="85" t="str">
        <f>'3.5 St Lights - Pole'!CJ107</f>
        <v/>
      </c>
      <c r="AJ107" s="85" t="str">
        <f>'3.5 St Lights - Pole'!CK107</f>
        <v/>
      </c>
      <c r="AK107" s="85"/>
      <c r="AL107" s="85"/>
      <c r="AM107" s="85" t="str">
        <f t="shared" si="15"/>
        <v/>
      </c>
      <c r="AN107" s="238"/>
      <c r="AO107" s="112"/>
      <c r="AP107" s="112"/>
      <c r="AQ107" s="133" t="str">
        <f ca="1">IF('3.5 St Lights - Pole'!CR107="","",'3.5 St Lights - Pole'!CR107)</f>
        <v/>
      </c>
      <c r="AR107" s="112" t="str">
        <f>IF('3.5 St Lights - Pole'!CS107="","",'3.5 St Lights - Pole'!CS107)</f>
        <v/>
      </c>
      <c r="AS107" s="112"/>
      <c r="AT107" s="112"/>
    </row>
    <row r="108" spans="1:46" x14ac:dyDescent="0.2">
      <c r="A108" s="237"/>
      <c r="B108" s="238"/>
      <c r="C108" s="238" t="str">
        <f>IF('3.5 St Lights - Pole'!$B108="","",'3.5 St Lights - Pole'!$B108)</f>
        <v/>
      </c>
      <c r="D108" s="89" t="str">
        <f>IF('3.5 St Lights - Pole'!$C108="","",'3.5 St Lights - Pole'!C108)</f>
        <v/>
      </c>
      <c r="E108" s="238" t="str">
        <f>IF('3.5 St Lights - Pole'!$D108="","",'3.5 St Lights - Pole'!$D108)</f>
        <v/>
      </c>
      <c r="F108" s="238" t="str">
        <f>IF('3.5 St Lights - Pole'!$F108="","",'3.5 St Lights - Pole'!$F108)</f>
        <v/>
      </c>
      <c r="G108" s="238" t="str">
        <f>IF('3.5 St Lights - Pole'!$G108="","",'3.5 St Lights - Pole'!$G108)</f>
        <v/>
      </c>
      <c r="H108" s="238" t="str">
        <f>IF('3.5 St Lights - Pole'!$I108="","",'3.5 St Lights - Pole'!$I108)</f>
        <v/>
      </c>
      <c r="I108" s="238"/>
      <c r="J108" s="89" t="str">
        <f t="shared" si="10"/>
        <v/>
      </c>
      <c r="K108" s="238"/>
      <c r="L108" s="417" t="str">
        <f>IF('3.5 St Lights - Pole'!AW108="","",'3.5 St Lights - Pole'!AW108)</f>
        <v/>
      </c>
      <c r="M108" s="238"/>
      <c r="N108" s="238" t="str">
        <f t="shared" si="11"/>
        <v/>
      </c>
      <c r="O108" s="238"/>
      <c r="P108" s="238"/>
      <c r="Q108" s="238" t="str">
        <f>IF(P108="",'3.5 St Lights - Pole'!AI108,(VLOOKUP(P108,St_Lights_Generic_coating_array,2,FALSE)))</f>
        <v/>
      </c>
      <c r="R108" s="85" t="str">
        <f>IF('3.5 St Lights - Pole'!AJ108="","",'3.5 St Lights - Pole'!AJ108)</f>
        <v/>
      </c>
      <c r="S108" s="238"/>
      <c r="T108" s="89" t="str">
        <f t="shared" si="12"/>
        <v/>
      </c>
      <c r="U108" s="85"/>
      <c r="V108" s="85"/>
      <c r="W108" s="418" t="str">
        <f>IF('3.5 St Lights - Pole'!$AM108="","",'3.5 St Lights - Pole'!$AM108)</f>
        <v/>
      </c>
      <c r="X108" s="418"/>
      <c r="Y108" s="238"/>
      <c r="Z108" s="89" t="str">
        <f t="shared" si="13"/>
        <v/>
      </c>
      <c r="AA108" s="85"/>
      <c r="AB108" s="85"/>
      <c r="AC108" s="85"/>
      <c r="AD108" s="85" t="str">
        <f>'3.5 St Lights - Pole'!CE108</f>
        <v/>
      </c>
      <c r="AE108" s="85"/>
      <c r="AF108" s="85" t="str">
        <f t="shared" si="14"/>
        <v/>
      </c>
      <c r="AG108" s="271"/>
      <c r="AH108" s="85" t="str">
        <f>'3.5 St Lights - Pole'!CI108</f>
        <v/>
      </c>
      <c r="AI108" s="85" t="str">
        <f>'3.5 St Lights - Pole'!CJ108</f>
        <v/>
      </c>
      <c r="AJ108" s="85" t="str">
        <f>'3.5 St Lights - Pole'!CK108</f>
        <v/>
      </c>
      <c r="AK108" s="85"/>
      <c r="AL108" s="85"/>
      <c r="AM108" s="85" t="str">
        <f t="shared" si="15"/>
        <v/>
      </c>
      <c r="AN108" s="238"/>
      <c r="AO108" s="112"/>
      <c r="AP108" s="112"/>
      <c r="AQ108" s="133" t="str">
        <f ca="1">IF('3.5 St Lights - Pole'!CR108="","",'3.5 St Lights - Pole'!CR108)</f>
        <v/>
      </c>
      <c r="AR108" s="112" t="str">
        <f>IF('3.5 St Lights - Pole'!CS108="","",'3.5 St Lights - Pole'!CS108)</f>
        <v/>
      </c>
      <c r="AS108" s="112"/>
      <c r="AT108" s="112"/>
    </row>
    <row r="109" spans="1:46" x14ac:dyDescent="0.2">
      <c r="A109" s="237"/>
      <c r="B109" s="238"/>
      <c r="C109" s="238" t="str">
        <f>IF('3.5 St Lights - Pole'!$B109="","",'3.5 St Lights - Pole'!$B109)</f>
        <v/>
      </c>
      <c r="D109" s="89" t="str">
        <f>IF('3.5 St Lights - Pole'!$C109="","",'3.5 St Lights - Pole'!C109)</f>
        <v/>
      </c>
      <c r="E109" s="238" t="str">
        <f>IF('3.5 St Lights - Pole'!$D109="","",'3.5 St Lights - Pole'!$D109)</f>
        <v/>
      </c>
      <c r="F109" s="238" t="str">
        <f>IF('3.5 St Lights - Pole'!$F109="","",'3.5 St Lights - Pole'!$F109)</f>
        <v/>
      </c>
      <c r="G109" s="238" t="str">
        <f>IF('3.5 St Lights - Pole'!$G109="","",'3.5 St Lights - Pole'!$G109)</f>
        <v/>
      </c>
      <c r="H109" s="238" t="str">
        <f>IF('3.5 St Lights - Pole'!$I109="","",'3.5 St Lights - Pole'!$I109)</f>
        <v/>
      </c>
      <c r="I109" s="238"/>
      <c r="J109" s="89" t="str">
        <f t="shared" si="10"/>
        <v/>
      </c>
      <c r="K109" s="238"/>
      <c r="L109" s="417" t="str">
        <f>IF('3.5 St Lights - Pole'!AW109="","",'3.5 St Lights - Pole'!AW109)</f>
        <v/>
      </c>
      <c r="M109" s="238"/>
      <c r="N109" s="238" t="str">
        <f t="shared" si="11"/>
        <v/>
      </c>
      <c r="O109" s="238"/>
      <c r="P109" s="238"/>
      <c r="Q109" s="238" t="str">
        <f>IF(P109="",'3.5 St Lights - Pole'!AI109,(VLOOKUP(P109,St_Lights_Generic_coating_array,2,FALSE)))</f>
        <v/>
      </c>
      <c r="R109" s="85" t="str">
        <f>IF('3.5 St Lights - Pole'!AJ109="","",'3.5 St Lights - Pole'!AJ109)</f>
        <v/>
      </c>
      <c r="S109" s="238"/>
      <c r="T109" s="89" t="str">
        <f t="shared" si="12"/>
        <v/>
      </c>
      <c r="U109" s="85"/>
      <c r="V109" s="85"/>
      <c r="W109" s="418" t="str">
        <f>IF('3.5 St Lights - Pole'!$AM109="","",'3.5 St Lights - Pole'!$AM109)</f>
        <v/>
      </c>
      <c r="X109" s="418"/>
      <c r="Y109" s="238"/>
      <c r="Z109" s="89" t="str">
        <f t="shared" si="13"/>
        <v/>
      </c>
      <c r="AA109" s="85"/>
      <c r="AB109" s="85"/>
      <c r="AC109" s="85"/>
      <c r="AD109" s="85" t="str">
        <f>'3.5 St Lights - Pole'!CE109</f>
        <v/>
      </c>
      <c r="AE109" s="85"/>
      <c r="AF109" s="85" t="str">
        <f t="shared" si="14"/>
        <v/>
      </c>
      <c r="AG109" s="271"/>
      <c r="AH109" s="85" t="str">
        <f>'3.5 St Lights - Pole'!CI109</f>
        <v/>
      </c>
      <c r="AI109" s="85" t="str">
        <f>'3.5 St Lights - Pole'!CJ109</f>
        <v/>
      </c>
      <c r="AJ109" s="85" t="str">
        <f>'3.5 St Lights - Pole'!CK109</f>
        <v/>
      </c>
      <c r="AK109" s="85"/>
      <c r="AL109" s="85"/>
      <c r="AM109" s="85" t="str">
        <f t="shared" si="15"/>
        <v/>
      </c>
      <c r="AN109" s="238"/>
      <c r="AO109" s="112"/>
      <c r="AP109" s="112"/>
      <c r="AQ109" s="133" t="str">
        <f ca="1">IF('3.5 St Lights - Pole'!CR109="","",'3.5 St Lights - Pole'!CR109)</f>
        <v/>
      </c>
      <c r="AR109" s="112" t="str">
        <f>IF('3.5 St Lights - Pole'!CS109="","",'3.5 St Lights - Pole'!CS109)</f>
        <v/>
      </c>
      <c r="AS109" s="112"/>
      <c r="AT109" s="112"/>
    </row>
    <row r="110" spans="1:46" x14ac:dyDescent="0.2">
      <c r="A110" s="237"/>
      <c r="B110" s="238"/>
      <c r="C110" s="238" t="str">
        <f>IF('3.5 St Lights - Pole'!$B110="","",'3.5 St Lights - Pole'!$B110)</f>
        <v/>
      </c>
      <c r="D110" s="89" t="str">
        <f>IF('3.5 St Lights - Pole'!$C110="","",'3.5 St Lights - Pole'!C110)</f>
        <v/>
      </c>
      <c r="E110" s="238" t="str">
        <f>IF('3.5 St Lights - Pole'!$D110="","",'3.5 St Lights - Pole'!$D110)</f>
        <v/>
      </c>
      <c r="F110" s="238" t="str">
        <f>IF('3.5 St Lights - Pole'!$F110="","",'3.5 St Lights - Pole'!$F110)</f>
        <v/>
      </c>
      <c r="G110" s="238" t="str">
        <f>IF('3.5 St Lights - Pole'!$G110="","",'3.5 St Lights - Pole'!$G110)</f>
        <v/>
      </c>
      <c r="H110" s="238" t="str">
        <f>IF('3.5 St Lights - Pole'!$I110="","",'3.5 St Lights - Pole'!$I110)</f>
        <v/>
      </c>
      <c r="I110" s="238"/>
      <c r="J110" s="89" t="str">
        <f t="shared" si="10"/>
        <v/>
      </c>
      <c r="K110" s="238"/>
      <c r="L110" s="417" t="str">
        <f>IF('3.5 St Lights - Pole'!AW110="","",'3.5 St Lights - Pole'!AW110)</f>
        <v/>
      </c>
      <c r="M110" s="238"/>
      <c r="N110" s="238" t="str">
        <f t="shared" si="11"/>
        <v/>
      </c>
      <c r="O110" s="238"/>
      <c r="P110" s="238"/>
      <c r="Q110" s="238" t="str">
        <f>IF(P110="",'3.5 St Lights - Pole'!AI110,(VLOOKUP(P110,St_Lights_Generic_coating_array,2,FALSE)))</f>
        <v/>
      </c>
      <c r="R110" s="85" t="str">
        <f>IF('3.5 St Lights - Pole'!AJ110="","",'3.5 St Lights - Pole'!AJ110)</f>
        <v/>
      </c>
      <c r="S110" s="238"/>
      <c r="T110" s="89" t="str">
        <f t="shared" si="12"/>
        <v/>
      </c>
      <c r="U110" s="85"/>
      <c r="V110" s="85"/>
      <c r="W110" s="418" t="str">
        <f>IF('3.5 St Lights - Pole'!$AM110="","",'3.5 St Lights - Pole'!$AM110)</f>
        <v/>
      </c>
      <c r="X110" s="418"/>
      <c r="Y110" s="238"/>
      <c r="Z110" s="89" t="str">
        <f t="shared" si="13"/>
        <v/>
      </c>
      <c r="AA110" s="85"/>
      <c r="AB110" s="85"/>
      <c r="AC110" s="85"/>
      <c r="AD110" s="85" t="str">
        <f>'3.5 St Lights - Pole'!CE110</f>
        <v/>
      </c>
      <c r="AE110" s="85"/>
      <c r="AF110" s="85" t="str">
        <f t="shared" si="14"/>
        <v/>
      </c>
      <c r="AG110" s="271"/>
      <c r="AH110" s="85" t="str">
        <f>'3.5 St Lights - Pole'!CI110</f>
        <v/>
      </c>
      <c r="AI110" s="85" t="str">
        <f>'3.5 St Lights - Pole'!CJ110</f>
        <v/>
      </c>
      <c r="AJ110" s="85" t="str">
        <f>'3.5 St Lights - Pole'!CK110</f>
        <v/>
      </c>
      <c r="AK110" s="85"/>
      <c r="AL110" s="85"/>
      <c r="AM110" s="85" t="str">
        <f t="shared" si="15"/>
        <v/>
      </c>
      <c r="AN110" s="238"/>
      <c r="AO110" s="112"/>
      <c r="AP110" s="112"/>
      <c r="AQ110" s="133" t="str">
        <f ca="1">IF('3.5 St Lights - Pole'!CR110="","",'3.5 St Lights - Pole'!CR110)</f>
        <v/>
      </c>
      <c r="AR110" s="112" t="str">
        <f>IF('3.5 St Lights - Pole'!CS110="","",'3.5 St Lights - Pole'!CS110)</f>
        <v/>
      </c>
      <c r="AS110" s="112"/>
      <c r="AT110" s="112"/>
    </row>
    <row r="111" spans="1:46" x14ac:dyDescent="0.2">
      <c r="A111" s="237"/>
      <c r="B111" s="238"/>
      <c r="C111" s="238" t="str">
        <f>IF('3.5 St Lights - Pole'!$B111="","",'3.5 St Lights - Pole'!$B111)</f>
        <v/>
      </c>
      <c r="D111" s="89" t="str">
        <f>IF('3.5 St Lights - Pole'!$C111="","",'3.5 St Lights - Pole'!C111)</f>
        <v/>
      </c>
      <c r="E111" s="238" t="str">
        <f>IF('3.5 St Lights - Pole'!$D111="","",'3.5 St Lights - Pole'!$D111)</f>
        <v/>
      </c>
      <c r="F111" s="238" t="str">
        <f>IF('3.5 St Lights - Pole'!$F111="","",'3.5 St Lights - Pole'!$F111)</f>
        <v/>
      </c>
      <c r="G111" s="238" t="str">
        <f>IF('3.5 St Lights - Pole'!$G111="","",'3.5 St Lights - Pole'!$G111)</f>
        <v/>
      </c>
      <c r="H111" s="238" t="str">
        <f>IF('3.5 St Lights - Pole'!$I111="","",'3.5 St Lights - Pole'!$I111)</f>
        <v/>
      </c>
      <c r="I111" s="238"/>
      <c r="J111" s="89" t="str">
        <f t="shared" si="10"/>
        <v/>
      </c>
      <c r="K111" s="238"/>
      <c r="L111" s="417" t="str">
        <f>IF('3.5 St Lights - Pole'!AW111="","",'3.5 St Lights - Pole'!AW111)</f>
        <v/>
      </c>
      <c r="M111" s="238"/>
      <c r="N111" s="238" t="str">
        <f t="shared" si="11"/>
        <v/>
      </c>
      <c r="O111" s="238"/>
      <c r="P111" s="238"/>
      <c r="Q111" s="238" t="str">
        <f>IF(P111="",'3.5 St Lights - Pole'!AI111,(VLOOKUP(P111,St_Lights_Generic_coating_array,2,FALSE)))</f>
        <v/>
      </c>
      <c r="R111" s="85" t="str">
        <f>IF('3.5 St Lights - Pole'!AJ111="","",'3.5 St Lights - Pole'!AJ111)</f>
        <v/>
      </c>
      <c r="S111" s="238"/>
      <c r="T111" s="89" t="str">
        <f t="shared" si="12"/>
        <v/>
      </c>
      <c r="U111" s="85"/>
      <c r="V111" s="85"/>
      <c r="W111" s="418" t="str">
        <f>IF('3.5 St Lights - Pole'!$AM111="","",'3.5 St Lights - Pole'!$AM111)</f>
        <v/>
      </c>
      <c r="X111" s="418"/>
      <c r="Y111" s="238"/>
      <c r="Z111" s="89" t="str">
        <f t="shared" si="13"/>
        <v/>
      </c>
      <c r="AA111" s="85"/>
      <c r="AB111" s="85"/>
      <c r="AC111" s="85"/>
      <c r="AD111" s="85" t="str">
        <f>'3.5 St Lights - Pole'!CE111</f>
        <v/>
      </c>
      <c r="AE111" s="85"/>
      <c r="AF111" s="85" t="str">
        <f t="shared" si="14"/>
        <v/>
      </c>
      <c r="AG111" s="271"/>
      <c r="AH111" s="85" t="str">
        <f>'3.5 St Lights - Pole'!CI111</f>
        <v/>
      </c>
      <c r="AI111" s="85" t="str">
        <f>'3.5 St Lights - Pole'!CJ111</f>
        <v/>
      </c>
      <c r="AJ111" s="85" t="str">
        <f>'3.5 St Lights - Pole'!CK111</f>
        <v/>
      </c>
      <c r="AK111" s="85"/>
      <c r="AL111" s="85"/>
      <c r="AM111" s="85" t="str">
        <f t="shared" si="15"/>
        <v/>
      </c>
      <c r="AN111" s="238"/>
      <c r="AO111" s="112"/>
      <c r="AP111" s="112"/>
      <c r="AQ111" s="133" t="str">
        <f ca="1">IF('3.5 St Lights - Pole'!CR111="","",'3.5 St Lights - Pole'!CR111)</f>
        <v/>
      </c>
      <c r="AR111" s="112" t="str">
        <f>IF('3.5 St Lights - Pole'!CS111="","",'3.5 St Lights - Pole'!CS111)</f>
        <v/>
      </c>
      <c r="AS111" s="112"/>
      <c r="AT111" s="112"/>
    </row>
    <row r="112" spans="1:46" x14ac:dyDescent="0.2">
      <c r="A112" s="237"/>
      <c r="B112" s="238"/>
      <c r="C112" s="238" t="str">
        <f>IF('3.5 St Lights - Pole'!$B112="","",'3.5 St Lights - Pole'!$B112)</f>
        <v/>
      </c>
      <c r="D112" s="89" t="str">
        <f>IF('3.5 St Lights - Pole'!$C112="","",'3.5 St Lights - Pole'!C112)</f>
        <v/>
      </c>
      <c r="E112" s="238" t="str">
        <f>IF('3.5 St Lights - Pole'!$D112="","",'3.5 St Lights - Pole'!$D112)</f>
        <v/>
      </c>
      <c r="F112" s="238" t="str">
        <f>IF('3.5 St Lights - Pole'!$F112="","",'3.5 St Lights - Pole'!$F112)</f>
        <v/>
      </c>
      <c r="G112" s="238" t="str">
        <f>IF('3.5 St Lights - Pole'!$G112="","",'3.5 St Lights - Pole'!$G112)</f>
        <v/>
      </c>
      <c r="H112" s="238" t="str">
        <f>IF('3.5 St Lights - Pole'!$I112="","",'3.5 St Lights - Pole'!$I112)</f>
        <v/>
      </c>
      <c r="I112" s="238"/>
      <c r="J112" s="89" t="str">
        <f t="shared" si="10"/>
        <v/>
      </c>
      <c r="K112" s="238"/>
      <c r="L112" s="417" t="str">
        <f>IF('3.5 St Lights - Pole'!AW112="","",'3.5 St Lights - Pole'!AW112)</f>
        <v/>
      </c>
      <c r="M112" s="238"/>
      <c r="N112" s="238" t="str">
        <f t="shared" si="11"/>
        <v/>
      </c>
      <c r="O112" s="238"/>
      <c r="P112" s="238"/>
      <c r="Q112" s="238" t="str">
        <f>IF(P112="",'3.5 St Lights - Pole'!AI112,(VLOOKUP(P112,St_Lights_Generic_coating_array,2,FALSE)))</f>
        <v/>
      </c>
      <c r="R112" s="85" t="str">
        <f>IF('3.5 St Lights - Pole'!AJ112="","",'3.5 St Lights - Pole'!AJ112)</f>
        <v/>
      </c>
      <c r="S112" s="238"/>
      <c r="T112" s="89" t="str">
        <f t="shared" si="12"/>
        <v/>
      </c>
      <c r="U112" s="85"/>
      <c r="V112" s="85"/>
      <c r="W112" s="418" t="str">
        <f>IF('3.5 St Lights - Pole'!$AM112="","",'3.5 St Lights - Pole'!$AM112)</f>
        <v/>
      </c>
      <c r="X112" s="418"/>
      <c r="Y112" s="238"/>
      <c r="Z112" s="89" t="str">
        <f t="shared" si="13"/>
        <v/>
      </c>
      <c r="AA112" s="85"/>
      <c r="AB112" s="85"/>
      <c r="AC112" s="85"/>
      <c r="AD112" s="85" t="str">
        <f>'3.5 St Lights - Pole'!CE112</f>
        <v/>
      </c>
      <c r="AE112" s="85"/>
      <c r="AF112" s="85" t="str">
        <f t="shared" si="14"/>
        <v/>
      </c>
      <c r="AG112" s="271"/>
      <c r="AH112" s="85" t="str">
        <f>'3.5 St Lights - Pole'!CI112</f>
        <v/>
      </c>
      <c r="AI112" s="85" t="str">
        <f>'3.5 St Lights - Pole'!CJ112</f>
        <v/>
      </c>
      <c r="AJ112" s="85" t="str">
        <f>'3.5 St Lights - Pole'!CK112</f>
        <v/>
      </c>
      <c r="AK112" s="85"/>
      <c r="AL112" s="85"/>
      <c r="AM112" s="85" t="str">
        <f t="shared" si="15"/>
        <v/>
      </c>
      <c r="AN112" s="238"/>
      <c r="AO112" s="112"/>
      <c r="AP112" s="112"/>
      <c r="AQ112" s="133" t="str">
        <f ca="1">IF('3.5 St Lights - Pole'!CR112="","",'3.5 St Lights - Pole'!CR112)</f>
        <v/>
      </c>
      <c r="AR112" s="112" t="str">
        <f>IF('3.5 St Lights - Pole'!CS112="","",'3.5 St Lights - Pole'!CS112)</f>
        <v/>
      </c>
      <c r="AS112" s="112"/>
      <c r="AT112" s="112"/>
    </row>
    <row r="113" spans="1:46" x14ac:dyDescent="0.2">
      <c r="A113" s="237"/>
      <c r="B113" s="238"/>
      <c r="C113" s="238" t="str">
        <f>IF('3.5 St Lights - Pole'!$B113="","",'3.5 St Lights - Pole'!$B113)</f>
        <v/>
      </c>
      <c r="D113" s="89" t="str">
        <f>IF('3.5 St Lights - Pole'!$C113="","",'3.5 St Lights - Pole'!C113)</f>
        <v/>
      </c>
      <c r="E113" s="238" t="str">
        <f>IF('3.5 St Lights - Pole'!$D113="","",'3.5 St Lights - Pole'!$D113)</f>
        <v/>
      </c>
      <c r="F113" s="238" t="str">
        <f>IF('3.5 St Lights - Pole'!$F113="","",'3.5 St Lights - Pole'!$F113)</f>
        <v/>
      </c>
      <c r="G113" s="238" t="str">
        <f>IF('3.5 St Lights - Pole'!$G113="","",'3.5 St Lights - Pole'!$G113)</f>
        <v/>
      </c>
      <c r="H113" s="238" t="str">
        <f>IF('3.5 St Lights - Pole'!$I113="","",'3.5 St Lights - Pole'!$I113)</f>
        <v/>
      </c>
      <c r="I113" s="238"/>
      <c r="J113" s="89" t="str">
        <f t="shared" si="10"/>
        <v/>
      </c>
      <c r="K113" s="238"/>
      <c r="L113" s="417" t="str">
        <f>IF('3.5 St Lights - Pole'!AW113="","",'3.5 St Lights - Pole'!AW113)</f>
        <v/>
      </c>
      <c r="M113" s="238"/>
      <c r="N113" s="238" t="str">
        <f t="shared" si="11"/>
        <v/>
      </c>
      <c r="O113" s="238"/>
      <c r="P113" s="238"/>
      <c r="Q113" s="238" t="str">
        <f>IF(P113="",'3.5 St Lights - Pole'!AI113,(VLOOKUP(P113,St_Lights_Generic_coating_array,2,FALSE)))</f>
        <v/>
      </c>
      <c r="R113" s="85" t="str">
        <f>IF('3.5 St Lights - Pole'!AJ113="","",'3.5 St Lights - Pole'!AJ113)</f>
        <v/>
      </c>
      <c r="S113" s="238"/>
      <c r="T113" s="89" t="str">
        <f t="shared" si="12"/>
        <v/>
      </c>
      <c r="U113" s="85"/>
      <c r="V113" s="85"/>
      <c r="W113" s="418" t="str">
        <f>IF('3.5 St Lights - Pole'!$AM113="","",'3.5 St Lights - Pole'!$AM113)</f>
        <v/>
      </c>
      <c r="X113" s="418"/>
      <c r="Y113" s="238"/>
      <c r="Z113" s="89" t="str">
        <f t="shared" si="13"/>
        <v/>
      </c>
      <c r="AA113" s="85"/>
      <c r="AB113" s="85"/>
      <c r="AC113" s="85"/>
      <c r="AD113" s="85" t="str">
        <f>'3.5 St Lights - Pole'!CE113</f>
        <v/>
      </c>
      <c r="AE113" s="85"/>
      <c r="AF113" s="85" t="str">
        <f t="shared" si="14"/>
        <v/>
      </c>
      <c r="AG113" s="271"/>
      <c r="AH113" s="85" t="str">
        <f>'3.5 St Lights - Pole'!CI113</f>
        <v/>
      </c>
      <c r="AI113" s="85" t="str">
        <f>'3.5 St Lights - Pole'!CJ113</f>
        <v/>
      </c>
      <c r="AJ113" s="85" t="str">
        <f>'3.5 St Lights - Pole'!CK113</f>
        <v/>
      </c>
      <c r="AK113" s="85"/>
      <c r="AL113" s="85"/>
      <c r="AM113" s="85" t="str">
        <f t="shared" si="15"/>
        <v/>
      </c>
      <c r="AN113" s="238"/>
      <c r="AO113" s="112"/>
      <c r="AP113" s="112"/>
      <c r="AQ113" s="133" t="str">
        <f ca="1">IF('3.5 St Lights - Pole'!CR113="","",'3.5 St Lights - Pole'!CR113)</f>
        <v/>
      </c>
      <c r="AR113" s="112" t="str">
        <f>IF('3.5 St Lights - Pole'!CS113="","",'3.5 St Lights - Pole'!CS113)</f>
        <v/>
      </c>
      <c r="AS113" s="112"/>
      <c r="AT113" s="112"/>
    </row>
    <row r="114" spans="1:46" x14ac:dyDescent="0.2">
      <c r="A114" s="237"/>
      <c r="B114" s="238"/>
      <c r="C114" s="238" t="str">
        <f>IF('3.5 St Lights - Pole'!$B114="","",'3.5 St Lights - Pole'!$B114)</f>
        <v/>
      </c>
      <c r="D114" s="89" t="str">
        <f>IF('3.5 St Lights - Pole'!$C114="","",'3.5 St Lights - Pole'!C114)</f>
        <v/>
      </c>
      <c r="E114" s="238" t="str">
        <f>IF('3.5 St Lights - Pole'!$D114="","",'3.5 St Lights - Pole'!$D114)</f>
        <v/>
      </c>
      <c r="F114" s="238" t="str">
        <f>IF('3.5 St Lights - Pole'!$F114="","",'3.5 St Lights - Pole'!$F114)</f>
        <v/>
      </c>
      <c r="G114" s="238" t="str">
        <f>IF('3.5 St Lights - Pole'!$G114="","",'3.5 St Lights - Pole'!$G114)</f>
        <v/>
      </c>
      <c r="H114" s="238" t="str">
        <f>IF('3.5 St Lights - Pole'!$I114="","",'3.5 St Lights - Pole'!$I114)</f>
        <v/>
      </c>
      <c r="I114" s="238"/>
      <c r="J114" s="89" t="str">
        <f t="shared" si="10"/>
        <v/>
      </c>
      <c r="K114" s="238"/>
      <c r="L114" s="417" t="str">
        <f>IF('3.5 St Lights - Pole'!AW114="","",'3.5 St Lights - Pole'!AW114)</f>
        <v/>
      </c>
      <c r="M114" s="238"/>
      <c r="N114" s="238" t="str">
        <f t="shared" si="11"/>
        <v/>
      </c>
      <c r="O114" s="238"/>
      <c r="P114" s="238"/>
      <c r="Q114" s="238" t="str">
        <f>IF(P114="",'3.5 St Lights - Pole'!AI114,(VLOOKUP(P114,St_Lights_Generic_coating_array,2,FALSE)))</f>
        <v/>
      </c>
      <c r="R114" s="85" t="str">
        <f>IF('3.5 St Lights - Pole'!AJ114="","",'3.5 St Lights - Pole'!AJ114)</f>
        <v/>
      </c>
      <c r="S114" s="238"/>
      <c r="T114" s="89" t="str">
        <f t="shared" si="12"/>
        <v/>
      </c>
      <c r="U114" s="85"/>
      <c r="V114" s="85"/>
      <c r="W114" s="418" t="str">
        <f>IF('3.5 St Lights - Pole'!$AM114="","",'3.5 St Lights - Pole'!$AM114)</f>
        <v/>
      </c>
      <c r="X114" s="418"/>
      <c r="Y114" s="238"/>
      <c r="Z114" s="89" t="str">
        <f t="shared" si="13"/>
        <v/>
      </c>
      <c r="AA114" s="85"/>
      <c r="AB114" s="85"/>
      <c r="AC114" s="85"/>
      <c r="AD114" s="85" t="str">
        <f>'3.5 St Lights - Pole'!CE114</f>
        <v/>
      </c>
      <c r="AE114" s="85"/>
      <c r="AF114" s="85" t="str">
        <f t="shared" si="14"/>
        <v/>
      </c>
      <c r="AG114" s="271"/>
      <c r="AH114" s="85" t="str">
        <f>'3.5 St Lights - Pole'!CI114</f>
        <v/>
      </c>
      <c r="AI114" s="85" t="str">
        <f>'3.5 St Lights - Pole'!CJ114</f>
        <v/>
      </c>
      <c r="AJ114" s="85" t="str">
        <f>'3.5 St Lights - Pole'!CK114</f>
        <v/>
      </c>
      <c r="AK114" s="85"/>
      <c r="AL114" s="85"/>
      <c r="AM114" s="85" t="str">
        <f t="shared" si="15"/>
        <v/>
      </c>
      <c r="AN114" s="238"/>
      <c r="AO114" s="112"/>
      <c r="AP114" s="112"/>
      <c r="AQ114" s="133" t="str">
        <f ca="1">IF('3.5 St Lights - Pole'!CR114="","",'3.5 St Lights - Pole'!CR114)</f>
        <v/>
      </c>
      <c r="AR114" s="112" t="str">
        <f>IF('3.5 St Lights - Pole'!CS114="","",'3.5 St Lights - Pole'!CS114)</f>
        <v/>
      </c>
      <c r="AS114" s="112"/>
      <c r="AT114" s="112"/>
    </row>
    <row r="115" spans="1:46" x14ac:dyDescent="0.2">
      <c r="A115" s="237"/>
      <c r="B115" s="238"/>
      <c r="C115" s="238" t="str">
        <f>IF('3.5 St Lights - Pole'!$B115="","",'3.5 St Lights - Pole'!$B115)</f>
        <v/>
      </c>
      <c r="D115" s="89" t="str">
        <f>IF('3.5 St Lights - Pole'!$C115="","",'3.5 St Lights - Pole'!C115)</f>
        <v/>
      </c>
      <c r="E115" s="238" t="str">
        <f>IF('3.5 St Lights - Pole'!$D115="","",'3.5 St Lights - Pole'!$D115)</f>
        <v/>
      </c>
      <c r="F115" s="238" t="str">
        <f>IF('3.5 St Lights - Pole'!$F115="","",'3.5 St Lights - Pole'!$F115)</f>
        <v/>
      </c>
      <c r="G115" s="238" t="str">
        <f>IF('3.5 St Lights - Pole'!$G115="","",'3.5 St Lights - Pole'!$G115)</f>
        <v/>
      </c>
      <c r="H115" s="238" t="str">
        <f>IF('3.5 St Lights - Pole'!$I115="","",'3.5 St Lights - Pole'!$I115)</f>
        <v/>
      </c>
      <c r="I115" s="238"/>
      <c r="J115" s="89" t="str">
        <f t="shared" si="10"/>
        <v/>
      </c>
      <c r="K115" s="238"/>
      <c r="L115" s="417" t="str">
        <f>IF('3.5 St Lights - Pole'!AW115="","",'3.5 St Lights - Pole'!AW115)</f>
        <v/>
      </c>
      <c r="M115" s="238"/>
      <c r="N115" s="238" t="str">
        <f t="shared" si="11"/>
        <v/>
      </c>
      <c r="O115" s="238"/>
      <c r="P115" s="238"/>
      <c r="Q115" s="238" t="str">
        <f>IF(P115="",'3.5 St Lights - Pole'!AI115,(VLOOKUP(P115,St_Lights_Generic_coating_array,2,FALSE)))</f>
        <v/>
      </c>
      <c r="R115" s="85" t="str">
        <f>IF('3.5 St Lights - Pole'!AJ115="","",'3.5 St Lights - Pole'!AJ115)</f>
        <v/>
      </c>
      <c r="S115" s="238"/>
      <c r="T115" s="89" t="str">
        <f t="shared" si="12"/>
        <v/>
      </c>
      <c r="U115" s="85"/>
      <c r="V115" s="85"/>
      <c r="W115" s="418" t="str">
        <f>IF('3.5 St Lights - Pole'!$AM115="","",'3.5 St Lights - Pole'!$AM115)</f>
        <v/>
      </c>
      <c r="X115" s="418"/>
      <c r="Y115" s="238"/>
      <c r="Z115" s="89" t="str">
        <f t="shared" si="13"/>
        <v/>
      </c>
      <c r="AA115" s="85"/>
      <c r="AB115" s="85"/>
      <c r="AC115" s="85"/>
      <c r="AD115" s="85" t="str">
        <f>'3.5 St Lights - Pole'!CE115</f>
        <v/>
      </c>
      <c r="AE115" s="85"/>
      <c r="AF115" s="85" t="str">
        <f t="shared" si="14"/>
        <v/>
      </c>
      <c r="AG115" s="271"/>
      <c r="AH115" s="85" t="str">
        <f>'3.5 St Lights - Pole'!CI115</f>
        <v/>
      </c>
      <c r="AI115" s="85" t="str">
        <f>'3.5 St Lights - Pole'!CJ115</f>
        <v/>
      </c>
      <c r="AJ115" s="85" t="str">
        <f>'3.5 St Lights - Pole'!CK115</f>
        <v/>
      </c>
      <c r="AK115" s="85"/>
      <c r="AL115" s="85"/>
      <c r="AM115" s="85" t="str">
        <f t="shared" si="15"/>
        <v/>
      </c>
      <c r="AN115" s="238"/>
      <c r="AO115" s="112"/>
      <c r="AP115" s="112"/>
      <c r="AQ115" s="133" t="str">
        <f ca="1">IF('3.5 St Lights - Pole'!CR115="","",'3.5 St Lights - Pole'!CR115)</f>
        <v/>
      </c>
      <c r="AR115" s="112" t="str">
        <f>IF('3.5 St Lights - Pole'!CS115="","",'3.5 St Lights - Pole'!CS115)</f>
        <v/>
      </c>
      <c r="AS115" s="112"/>
      <c r="AT115" s="112"/>
    </row>
    <row r="116" spans="1:46" x14ac:dyDescent="0.2">
      <c r="A116" s="237"/>
      <c r="B116" s="238"/>
      <c r="C116" s="238" t="str">
        <f>IF('3.5 St Lights - Pole'!$B116="","",'3.5 St Lights - Pole'!$B116)</f>
        <v/>
      </c>
      <c r="D116" s="89" t="str">
        <f>IF('3.5 St Lights - Pole'!$C116="","",'3.5 St Lights - Pole'!C116)</f>
        <v/>
      </c>
      <c r="E116" s="238" t="str">
        <f>IF('3.5 St Lights - Pole'!$D116="","",'3.5 St Lights - Pole'!$D116)</f>
        <v/>
      </c>
      <c r="F116" s="238" t="str">
        <f>IF('3.5 St Lights - Pole'!$F116="","",'3.5 St Lights - Pole'!$F116)</f>
        <v/>
      </c>
      <c r="G116" s="238" t="str">
        <f>IF('3.5 St Lights - Pole'!$G116="","",'3.5 St Lights - Pole'!$G116)</f>
        <v/>
      </c>
      <c r="H116" s="238" t="str">
        <f>IF('3.5 St Lights - Pole'!$I116="","",'3.5 St Lights - Pole'!$I116)</f>
        <v/>
      </c>
      <c r="I116" s="238"/>
      <c r="J116" s="89" t="str">
        <f t="shared" si="10"/>
        <v/>
      </c>
      <c r="K116" s="238"/>
      <c r="L116" s="417" t="str">
        <f>IF('3.5 St Lights - Pole'!AW116="","",'3.5 St Lights - Pole'!AW116)</f>
        <v/>
      </c>
      <c r="M116" s="238"/>
      <c r="N116" s="238" t="str">
        <f t="shared" si="11"/>
        <v/>
      </c>
      <c r="O116" s="238"/>
      <c r="P116" s="238"/>
      <c r="Q116" s="238" t="str">
        <f>IF(P116="",'3.5 St Lights - Pole'!AI116,(VLOOKUP(P116,St_Lights_Generic_coating_array,2,FALSE)))</f>
        <v/>
      </c>
      <c r="R116" s="85" t="str">
        <f>IF('3.5 St Lights - Pole'!AJ116="","",'3.5 St Lights - Pole'!AJ116)</f>
        <v/>
      </c>
      <c r="S116" s="238"/>
      <c r="T116" s="89" t="str">
        <f t="shared" si="12"/>
        <v/>
      </c>
      <c r="U116" s="85"/>
      <c r="V116" s="85"/>
      <c r="W116" s="418" t="str">
        <f>IF('3.5 St Lights - Pole'!$AM116="","",'3.5 St Lights - Pole'!$AM116)</f>
        <v/>
      </c>
      <c r="X116" s="418"/>
      <c r="Y116" s="238"/>
      <c r="Z116" s="89" t="str">
        <f t="shared" si="13"/>
        <v/>
      </c>
      <c r="AA116" s="85"/>
      <c r="AB116" s="85"/>
      <c r="AC116" s="85"/>
      <c r="AD116" s="85" t="str">
        <f>'3.5 St Lights - Pole'!CE116</f>
        <v/>
      </c>
      <c r="AE116" s="85"/>
      <c r="AF116" s="85" t="str">
        <f t="shared" si="14"/>
        <v/>
      </c>
      <c r="AG116" s="271"/>
      <c r="AH116" s="85" t="str">
        <f>'3.5 St Lights - Pole'!CI116</f>
        <v/>
      </c>
      <c r="AI116" s="85" t="str">
        <f>'3.5 St Lights - Pole'!CJ116</f>
        <v/>
      </c>
      <c r="AJ116" s="85" t="str">
        <f>'3.5 St Lights - Pole'!CK116</f>
        <v/>
      </c>
      <c r="AK116" s="85"/>
      <c r="AL116" s="85"/>
      <c r="AM116" s="85" t="str">
        <f t="shared" si="15"/>
        <v/>
      </c>
      <c r="AN116" s="238"/>
      <c r="AO116" s="112"/>
      <c r="AP116" s="112"/>
      <c r="AQ116" s="133" t="str">
        <f ca="1">IF('3.5 St Lights - Pole'!CR116="","",'3.5 St Lights - Pole'!CR116)</f>
        <v/>
      </c>
      <c r="AR116" s="112" t="str">
        <f>IF('3.5 St Lights - Pole'!CS116="","",'3.5 St Lights - Pole'!CS116)</f>
        <v/>
      </c>
      <c r="AS116" s="112"/>
      <c r="AT116" s="112"/>
    </row>
    <row r="117" spans="1:46" x14ac:dyDescent="0.2">
      <c r="A117" s="237"/>
      <c r="B117" s="238"/>
      <c r="C117" s="238" t="str">
        <f>IF('3.5 St Lights - Pole'!$B117="","",'3.5 St Lights - Pole'!$B117)</f>
        <v/>
      </c>
      <c r="D117" s="89" t="str">
        <f>IF('3.5 St Lights - Pole'!$C117="","",'3.5 St Lights - Pole'!C117)</f>
        <v/>
      </c>
      <c r="E117" s="238" t="str">
        <f>IF('3.5 St Lights - Pole'!$D117="","",'3.5 St Lights - Pole'!$D117)</f>
        <v/>
      </c>
      <c r="F117" s="238" t="str">
        <f>IF('3.5 St Lights - Pole'!$F117="","",'3.5 St Lights - Pole'!$F117)</f>
        <v/>
      </c>
      <c r="G117" s="238" t="str">
        <f>IF('3.5 St Lights - Pole'!$G117="","",'3.5 St Lights - Pole'!$G117)</f>
        <v/>
      </c>
      <c r="H117" s="238" t="str">
        <f>IF('3.5 St Lights - Pole'!$I117="","",'3.5 St Lights - Pole'!$I117)</f>
        <v/>
      </c>
      <c r="I117" s="238"/>
      <c r="J117" s="89" t="str">
        <f t="shared" si="10"/>
        <v/>
      </c>
      <c r="K117" s="238"/>
      <c r="L117" s="417" t="str">
        <f>IF('3.5 St Lights - Pole'!AW117="","",'3.5 St Lights - Pole'!AW117)</f>
        <v/>
      </c>
      <c r="M117" s="238"/>
      <c r="N117" s="238" t="str">
        <f t="shared" si="11"/>
        <v/>
      </c>
      <c r="O117" s="238"/>
      <c r="P117" s="238"/>
      <c r="Q117" s="238" t="str">
        <f>IF(P117="",'3.5 St Lights - Pole'!AI117,(VLOOKUP(P117,St_Lights_Generic_coating_array,2,FALSE)))</f>
        <v/>
      </c>
      <c r="R117" s="85" t="str">
        <f>IF('3.5 St Lights - Pole'!AJ117="","",'3.5 St Lights - Pole'!AJ117)</f>
        <v/>
      </c>
      <c r="S117" s="238"/>
      <c r="T117" s="89" t="str">
        <f t="shared" si="12"/>
        <v/>
      </c>
      <c r="U117" s="85"/>
      <c r="V117" s="85"/>
      <c r="W117" s="418" t="str">
        <f>IF('3.5 St Lights - Pole'!$AM117="","",'3.5 St Lights - Pole'!$AM117)</f>
        <v/>
      </c>
      <c r="X117" s="418"/>
      <c r="Y117" s="238"/>
      <c r="Z117" s="89" t="str">
        <f t="shared" si="13"/>
        <v/>
      </c>
      <c r="AA117" s="85"/>
      <c r="AB117" s="85"/>
      <c r="AC117" s="85"/>
      <c r="AD117" s="85" t="str">
        <f>'3.5 St Lights - Pole'!CE117</f>
        <v/>
      </c>
      <c r="AE117" s="85"/>
      <c r="AF117" s="85" t="str">
        <f t="shared" si="14"/>
        <v/>
      </c>
      <c r="AG117" s="271"/>
      <c r="AH117" s="85" t="str">
        <f>'3.5 St Lights - Pole'!CI117</f>
        <v/>
      </c>
      <c r="AI117" s="85" t="str">
        <f>'3.5 St Lights - Pole'!CJ117</f>
        <v/>
      </c>
      <c r="AJ117" s="85" t="str">
        <f>'3.5 St Lights - Pole'!CK117</f>
        <v/>
      </c>
      <c r="AK117" s="85"/>
      <c r="AL117" s="85"/>
      <c r="AM117" s="85" t="str">
        <f t="shared" si="15"/>
        <v/>
      </c>
      <c r="AN117" s="238"/>
      <c r="AO117" s="112"/>
      <c r="AP117" s="112"/>
      <c r="AQ117" s="133" t="str">
        <f ca="1">IF('3.5 St Lights - Pole'!CR117="","",'3.5 St Lights - Pole'!CR117)</f>
        <v/>
      </c>
      <c r="AR117" s="112" t="str">
        <f>IF('3.5 St Lights - Pole'!CS117="","",'3.5 St Lights - Pole'!CS117)</f>
        <v/>
      </c>
      <c r="AS117" s="112"/>
      <c r="AT117" s="112"/>
    </row>
    <row r="118" spans="1:46" x14ac:dyDescent="0.2">
      <c r="A118" s="237"/>
      <c r="B118" s="238"/>
      <c r="C118" s="238" t="str">
        <f>IF('3.5 St Lights - Pole'!$B118="","",'3.5 St Lights - Pole'!$B118)</f>
        <v/>
      </c>
      <c r="D118" s="89" t="str">
        <f>IF('3.5 St Lights - Pole'!$C118="","",'3.5 St Lights - Pole'!C118)</f>
        <v/>
      </c>
      <c r="E118" s="238" t="str">
        <f>IF('3.5 St Lights - Pole'!$D118="","",'3.5 St Lights - Pole'!$D118)</f>
        <v/>
      </c>
      <c r="F118" s="238" t="str">
        <f>IF('3.5 St Lights - Pole'!$F118="","",'3.5 St Lights - Pole'!$F118)</f>
        <v/>
      </c>
      <c r="G118" s="238" t="str">
        <f>IF('3.5 St Lights - Pole'!$G118="","",'3.5 St Lights - Pole'!$G118)</f>
        <v/>
      </c>
      <c r="H118" s="238" t="str">
        <f>IF('3.5 St Lights - Pole'!$I118="","",'3.5 St Lights - Pole'!$I118)</f>
        <v/>
      </c>
      <c r="I118" s="238"/>
      <c r="J118" s="89" t="str">
        <f t="shared" si="10"/>
        <v/>
      </c>
      <c r="K118" s="238"/>
      <c r="L118" s="417" t="str">
        <f>IF('3.5 St Lights - Pole'!AW118="","",'3.5 St Lights - Pole'!AW118)</f>
        <v/>
      </c>
      <c r="M118" s="238"/>
      <c r="N118" s="238" t="str">
        <f t="shared" si="11"/>
        <v/>
      </c>
      <c r="O118" s="238"/>
      <c r="P118" s="238"/>
      <c r="Q118" s="238" t="str">
        <f>IF(P118="",'3.5 St Lights - Pole'!AI118,(VLOOKUP(P118,St_Lights_Generic_coating_array,2,FALSE)))</f>
        <v/>
      </c>
      <c r="R118" s="85" t="str">
        <f>IF('3.5 St Lights - Pole'!AJ118="","",'3.5 St Lights - Pole'!AJ118)</f>
        <v/>
      </c>
      <c r="S118" s="238"/>
      <c r="T118" s="89" t="str">
        <f t="shared" si="12"/>
        <v/>
      </c>
      <c r="U118" s="85"/>
      <c r="V118" s="85"/>
      <c r="W118" s="418" t="str">
        <f>IF('3.5 St Lights - Pole'!$AM118="","",'3.5 St Lights - Pole'!$AM118)</f>
        <v/>
      </c>
      <c r="X118" s="418"/>
      <c r="Y118" s="238"/>
      <c r="Z118" s="89" t="str">
        <f t="shared" si="13"/>
        <v/>
      </c>
      <c r="AA118" s="85"/>
      <c r="AB118" s="85"/>
      <c r="AC118" s="85"/>
      <c r="AD118" s="85" t="str">
        <f>'3.5 St Lights - Pole'!CE118</f>
        <v/>
      </c>
      <c r="AE118" s="85"/>
      <c r="AF118" s="85" t="str">
        <f t="shared" si="14"/>
        <v/>
      </c>
      <c r="AG118" s="271"/>
      <c r="AH118" s="85" t="str">
        <f>'3.5 St Lights - Pole'!CI118</f>
        <v/>
      </c>
      <c r="AI118" s="85" t="str">
        <f>'3.5 St Lights - Pole'!CJ118</f>
        <v/>
      </c>
      <c r="AJ118" s="85" t="str">
        <f>'3.5 St Lights - Pole'!CK118</f>
        <v/>
      </c>
      <c r="AK118" s="85"/>
      <c r="AL118" s="85"/>
      <c r="AM118" s="85" t="str">
        <f t="shared" si="15"/>
        <v/>
      </c>
      <c r="AN118" s="238"/>
      <c r="AO118" s="112"/>
      <c r="AP118" s="112"/>
      <c r="AQ118" s="133" t="str">
        <f ca="1">IF('3.5 St Lights - Pole'!CR118="","",'3.5 St Lights - Pole'!CR118)</f>
        <v/>
      </c>
      <c r="AR118" s="112" t="str">
        <f>IF('3.5 St Lights - Pole'!CS118="","",'3.5 St Lights - Pole'!CS118)</f>
        <v/>
      </c>
      <c r="AS118" s="112"/>
      <c r="AT118" s="112"/>
    </row>
    <row r="119" spans="1:46" x14ac:dyDescent="0.2">
      <c r="A119" s="237"/>
      <c r="B119" s="238"/>
      <c r="C119" s="238" t="str">
        <f>IF('3.5 St Lights - Pole'!$B119="","",'3.5 St Lights - Pole'!$B119)</f>
        <v/>
      </c>
      <c r="D119" s="89" t="str">
        <f>IF('3.5 St Lights - Pole'!$C119="","",'3.5 St Lights - Pole'!C119)</f>
        <v/>
      </c>
      <c r="E119" s="238" t="str">
        <f>IF('3.5 St Lights - Pole'!$D119="","",'3.5 St Lights - Pole'!$D119)</f>
        <v/>
      </c>
      <c r="F119" s="238" t="str">
        <f>IF('3.5 St Lights - Pole'!$F119="","",'3.5 St Lights - Pole'!$F119)</f>
        <v/>
      </c>
      <c r="G119" s="238" t="str">
        <f>IF('3.5 St Lights - Pole'!$G119="","",'3.5 St Lights - Pole'!$G119)</f>
        <v/>
      </c>
      <c r="H119" s="238" t="str">
        <f>IF('3.5 St Lights - Pole'!$I119="","",'3.5 St Lights - Pole'!$I119)</f>
        <v/>
      </c>
      <c r="I119" s="238"/>
      <c r="J119" s="89" t="str">
        <f t="shared" si="10"/>
        <v/>
      </c>
      <c r="K119" s="238"/>
      <c r="L119" s="417" t="str">
        <f>IF('3.5 St Lights - Pole'!AW119="","",'3.5 St Lights - Pole'!AW119)</f>
        <v/>
      </c>
      <c r="M119" s="238"/>
      <c r="N119" s="238" t="str">
        <f t="shared" si="11"/>
        <v/>
      </c>
      <c r="O119" s="238"/>
      <c r="P119" s="238"/>
      <c r="Q119" s="238" t="str">
        <f>IF(P119="",'3.5 St Lights - Pole'!AI119,(VLOOKUP(P119,St_Lights_Generic_coating_array,2,FALSE)))</f>
        <v/>
      </c>
      <c r="R119" s="85" t="str">
        <f>IF('3.5 St Lights - Pole'!AJ119="","",'3.5 St Lights - Pole'!AJ119)</f>
        <v/>
      </c>
      <c r="S119" s="238"/>
      <c r="T119" s="89" t="str">
        <f t="shared" si="12"/>
        <v/>
      </c>
      <c r="U119" s="85"/>
      <c r="V119" s="85"/>
      <c r="W119" s="418" t="str">
        <f>IF('3.5 St Lights - Pole'!$AM119="","",'3.5 St Lights - Pole'!$AM119)</f>
        <v/>
      </c>
      <c r="X119" s="418"/>
      <c r="Y119" s="238"/>
      <c r="Z119" s="89" t="str">
        <f t="shared" si="13"/>
        <v/>
      </c>
      <c r="AA119" s="85"/>
      <c r="AB119" s="85"/>
      <c r="AC119" s="85"/>
      <c r="AD119" s="85" t="str">
        <f>'3.5 St Lights - Pole'!CE119</f>
        <v/>
      </c>
      <c r="AE119" s="85"/>
      <c r="AF119" s="85" t="str">
        <f t="shared" si="14"/>
        <v/>
      </c>
      <c r="AG119" s="271"/>
      <c r="AH119" s="85" t="str">
        <f>'3.5 St Lights - Pole'!CI119</f>
        <v/>
      </c>
      <c r="AI119" s="85" t="str">
        <f>'3.5 St Lights - Pole'!CJ119</f>
        <v/>
      </c>
      <c r="AJ119" s="85" t="str">
        <f>'3.5 St Lights - Pole'!CK119</f>
        <v/>
      </c>
      <c r="AK119" s="85"/>
      <c r="AL119" s="85"/>
      <c r="AM119" s="85" t="str">
        <f t="shared" si="15"/>
        <v/>
      </c>
      <c r="AN119" s="238"/>
      <c r="AO119" s="112"/>
      <c r="AP119" s="112"/>
      <c r="AQ119" s="133" t="str">
        <f ca="1">IF('3.5 St Lights - Pole'!CR119="","",'3.5 St Lights - Pole'!CR119)</f>
        <v/>
      </c>
      <c r="AR119" s="112" t="str">
        <f>IF('3.5 St Lights - Pole'!CS119="","",'3.5 St Lights - Pole'!CS119)</f>
        <v/>
      </c>
      <c r="AS119" s="112"/>
      <c r="AT119" s="112"/>
    </row>
    <row r="120" spans="1:46" x14ac:dyDescent="0.2">
      <c r="A120" s="237"/>
      <c r="B120" s="238"/>
      <c r="C120" s="238" t="str">
        <f>IF('3.5 St Lights - Pole'!$B120="","",'3.5 St Lights - Pole'!$B120)</f>
        <v/>
      </c>
      <c r="D120" s="89" t="str">
        <f>IF('3.5 St Lights - Pole'!$C120="","",'3.5 St Lights - Pole'!C120)</f>
        <v/>
      </c>
      <c r="E120" s="238" t="str">
        <f>IF('3.5 St Lights - Pole'!$D120="","",'3.5 St Lights - Pole'!$D120)</f>
        <v/>
      </c>
      <c r="F120" s="238" t="str">
        <f>IF('3.5 St Lights - Pole'!$F120="","",'3.5 St Lights - Pole'!$F120)</f>
        <v/>
      </c>
      <c r="G120" s="238" t="str">
        <f>IF('3.5 St Lights - Pole'!$G120="","",'3.5 St Lights - Pole'!$G120)</f>
        <v/>
      </c>
      <c r="H120" s="238" t="str">
        <f>IF('3.5 St Lights - Pole'!$I120="","",'3.5 St Lights - Pole'!$I120)</f>
        <v/>
      </c>
      <c r="I120" s="238"/>
      <c r="J120" s="89" t="str">
        <f t="shared" si="10"/>
        <v/>
      </c>
      <c r="K120" s="238"/>
      <c r="L120" s="417" t="str">
        <f>IF('3.5 St Lights - Pole'!AW120="","",'3.5 St Lights - Pole'!AW120)</f>
        <v/>
      </c>
      <c r="M120" s="238"/>
      <c r="N120" s="238" t="str">
        <f t="shared" si="11"/>
        <v/>
      </c>
      <c r="O120" s="238"/>
      <c r="P120" s="238"/>
      <c r="Q120" s="238" t="str">
        <f>IF(P120="",'3.5 St Lights - Pole'!AI120,(VLOOKUP(P120,St_Lights_Generic_coating_array,2,FALSE)))</f>
        <v/>
      </c>
      <c r="R120" s="85" t="str">
        <f>IF('3.5 St Lights - Pole'!AJ120="","",'3.5 St Lights - Pole'!AJ120)</f>
        <v/>
      </c>
      <c r="S120" s="238"/>
      <c r="T120" s="89" t="str">
        <f t="shared" si="12"/>
        <v/>
      </c>
      <c r="U120" s="85"/>
      <c r="V120" s="85"/>
      <c r="W120" s="418" t="str">
        <f>IF('3.5 St Lights - Pole'!$AM120="","",'3.5 St Lights - Pole'!$AM120)</f>
        <v/>
      </c>
      <c r="X120" s="418"/>
      <c r="Y120" s="238"/>
      <c r="Z120" s="89" t="str">
        <f t="shared" si="13"/>
        <v/>
      </c>
      <c r="AA120" s="85"/>
      <c r="AB120" s="85"/>
      <c r="AC120" s="85"/>
      <c r="AD120" s="85" t="str">
        <f>'3.5 St Lights - Pole'!CE120</f>
        <v/>
      </c>
      <c r="AE120" s="85"/>
      <c r="AF120" s="85" t="str">
        <f t="shared" si="14"/>
        <v/>
      </c>
      <c r="AG120" s="271"/>
      <c r="AH120" s="85" t="str">
        <f>'3.5 St Lights - Pole'!CI120</f>
        <v/>
      </c>
      <c r="AI120" s="85" t="str">
        <f>'3.5 St Lights - Pole'!CJ120</f>
        <v/>
      </c>
      <c r="AJ120" s="85" t="str">
        <f>'3.5 St Lights - Pole'!CK120</f>
        <v/>
      </c>
      <c r="AK120" s="85"/>
      <c r="AL120" s="85"/>
      <c r="AM120" s="85" t="str">
        <f t="shared" si="15"/>
        <v/>
      </c>
      <c r="AN120" s="238"/>
      <c r="AO120" s="112"/>
      <c r="AP120" s="112"/>
      <c r="AQ120" s="133" t="str">
        <f ca="1">IF('3.5 St Lights - Pole'!CR120="","",'3.5 St Lights - Pole'!CR120)</f>
        <v/>
      </c>
      <c r="AR120" s="112" t="str">
        <f>IF('3.5 St Lights - Pole'!CS120="","",'3.5 St Lights - Pole'!CS120)</f>
        <v/>
      </c>
      <c r="AS120" s="112"/>
      <c r="AT120" s="112"/>
    </row>
    <row r="121" spans="1:46" x14ac:dyDescent="0.2">
      <c r="A121" s="237"/>
      <c r="B121" s="238"/>
      <c r="C121" s="238" t="str">
        <f>IF('3.5 St Lights - Pole'!$B121="","",'3.5 St Lights - Pole'!$B121)</f>
        <v/>
      </c>
      <c r="D121" s="89" t="str">
        <f>IF('3.5 St Lights - Pole'!$C121="","",'3.5 St Lights - Pole'!C121)</f>
        <v/>
      </c>
      <c r="E121" s="238" t="str">
        <f>IF('3.5 St Lights - Pole'!$D121="","",'3.5 St Lights - Pole'!$D121)</f>
        <v/>
      </c>
      <c r="F121" s="238" t="str">
        <f>IF('3.5 St Lights - Pole'!$F121="","",'3.5 St Lights - Pole'!$F121)</f>
        <v/>
      </c>
      <c r="G121" s="238" t="str">
        <f>IF('3.5 St Lights - Pole'!$G121="","",'3.5 St Lights - Pole'!$G121)</f>
        <v/>
      </c>
      <c r="H121" s="238" t="str">
        <f>IF('3.5 St Lights - Pole'!$I121="","",'3.5 St Lights - Pole'!$I121)</f>
        <v/>
      </c>
      <c r="I121" s="238"/>
      <c r="J121" s="89" t="str">
        <f t="shared" si="10"/>
        <v/>
      </c>
      <c r="K121" s="238"/>
      <c r="L121" s="417" t="str">
        <f>IF('3.5 St Lights - Pole'!AW121="","",'3.5 St Lights - Pole'!AW121)</f>
        <v/>
      </c>
      <c r="M121" s="238"/>
      <c r="N121" s="238" t="str">
        <f t="shared" si="11"/>
        <v/>
      </c>
      <c r="O121" s="238"/>
      <c r="P121" s="238"/>
      <c r="Q121" s="238" t="str">
        <f>IF(P121="",'3.5 St Lights - Pole'!AI121,(VLOOKUP(P121,St_Lights_Generic_coating_array,2,FALSE)))</f>
        <v/>
      </c>
      <c r="R121" s="85" t="str">
        <f>IF('3.5 St Lights - Pole'!AJ121="","",'3.5 St Lights - Pole'!AJ121)</f>
        <v/>
      </c>
      <c r="S121" s="238"/>
      <c r="T121" s="89" t="str">
        <f t="shared" si="12"/>
        <v/>
      </c>
      <c r="U121" s="85"/>
      <c r="V121" s="85"/>
      <c r="W121" s="418" t="str">
        <f>IF('3.5 St Lights - Pole'!$AM121="","",'3.5 St Lights - Pole'!$AM121)</f>
        <v/>
      </c>
      <c r="X121" s="418"/>
      <c r="Y121" s="238"/>
      <c r="Z121" s="89" t="str">
        <f t="shared" si="13"/>
        <v/>
      </c>
      <c r="AA121" s="85"/>
      <c r="AB121" s="85"/>
      <c r="AC121" s="85"/>
      <c r="AD121" s="85" t="str">
        <f>'3.5 St Lights - Pole'!CE121</f>
        <v/>
      </c>
      <c r="AE121" s="85"/>
      <c r="AF121" s="85" t="str">
        <f t="shared" si="14"/>
        <v/>
      </c>
      <c r="AG121" s="271"/>
      <c r="AH121" s="85" t="str">
        <f>'3.5 St Lights - Pole'!CI121</f>
        <v/>
      </c>
      <c r="AI121" s="85" t="str">
        <f>'3.5 St Lights - Pole'!CJ121</f>
        <v/>
      </c>
      <c r="AJ121" s="85" t="str">
        <f>'3.5 St Lights - Pole'!CK121</f>
        <v/>
      </c>
      <c r="AK121" s="85"/>
      <c r="AL121" s="85"/>
      <c r="AM121" s="85" t="str">
        <f t="shared" si="15"/>
        <v/>
      </c>
      <c r="AN121" s="238"/>
      <c r="AO121" s="112"/>
      <c r="AP121" s="112"/>
      <c r="AQ121" s="133" t="str">
        <f ca="1">IF('3.5 St Lights - Pole'!CR121="","",'3.5 St Lights - Pole'!CR121)</f>
        <v/>
      </c>
      <c r="AR121" s="112" t="str">
        <f>IF('3.5 St Lights - Pole'!CS121="","",'3.5 St Lights - Pole'!CS121)</f>
        <v/>
      </c>
      <c r="AS121" s="112"/>
      <c r="AT121" s="112"/>
    </row>
    <row r="122" spans="1:46" x14ac:dyDescent="0.2">
      <c r="A122" s="237"/>
      <c r="B122" s="238"/>
      <c r="C122" s="238" t="str">
        <f>IF('3.5 St Lights - Pole'!$B122="","",'3.5 St Lights - Pole'!$B122)</f>
        <v/>
      </c>
      <c r="D122" s="89" t="str">
        <f>IF('3.5 St Lights - Pole'!$C122="","",'3.5 St Lights - Pole'!C122)</f>
        <v/>
      </c>
      <c r="E122" s="238" t="str">
        <f>IF('3.5 St Lights - Pole'!$D122="","",'3.5 St Lights - Pole'!$D122)</f>
        <v/>
      </c>
      <c r="F122" s="238" t="str">
        <f>IF('3.5 St Lights - Pole'!$F122="","",'3.5 St Lights - Pole'!$F122)</f>
        <v/>
      </c>
      <c r="G122" s="238" t="str">
        <f>IF('3.5 St Lights - Pole'!$G122="","",'3.5 St Lights - Pole'!$G122)</f>
        <v/>
      </c>
      <c r="H122" s="238" t="str">
        <f>IF('3.5 St Lights - Pole'!$I122="","",'3.5 St Lights - Pole'!$I122)</f>
        <v/>
      </c>
      <c r="I122" s="238"/>
      <c r="J122" s="89" t="str">
        <f t="shared" si="10"/>
        <v/>
      </c>
      <c r="K122" s="238"/>
      <c r="L122" s="417" t="str">
        <f>IF('3.5 St Lights - Pole'!AW122="","",'3.5 St Lights - Pole'!AW122)</f>
        <v/>
      </c>
      <c r="M122" s="238"/>
      <c r="N122" s="238" t="str">
        <f t="shared" si="11"/>
        <v/>
      </c>
      <c r="O122" s="238"/>
      <c r="P122" s="238"/>
      <c r="Q122" s="238" t="str">
        <f>IF(P122="",'3.5 St Lights - Pole'!AI122,(VLOOKUP(P122,St_Lights_Generic_coating_array,2,FALSE)))</f>
        <v/>
      </c>
      <c r="R122" s="85" t="str">
        <f>IF('3.5 St Lights - Pole'!AJ122="","",'3.5 St Lights - Pole'!AJ122)</f>
        <v/>
      </c>
      <c r="S122" s="238"/>
      <c r="T122" s="89" t="str">
        <f t="shared" si="12"/>
        <v/>
      </c>
      <c r="U122" s="85"/>
      <c r="V122" s="85"/>
      <c r="W122" s="418" t="str">
        <f>IF('3.5 St Lights - Pole'!$AM122="","",'3.5 St Lights - Pole'!$AM122)</f>
        <v/>
      </c>
      <c r="X122" s="418"/>
      <c r="Y122" s="238"/>
      <c r="Z122" s="89" t="str">
        <f t="shared" si="13"/>
        <v/>
      </c>
      <c r="AA122" s="85"/>
      <c r="AB122" s="85"/>
      <c r="AC122" s="85"/>
      <c r="AD122" s="85" t="str">
        <f>'3.5 St Lights - Pole'!CE122</f>
        <v/>
      </c>
      <c r="AE122" s="85"/>
      <c r="AF122" s="85" t="str">
        <f t="shared" si="14"/>
        <v/>
      </c>
      <c r="AG122" s="271"/>
      <c r="AH122" s="85" t="str">
        <f>'3.5 St Lights - Pole'!CI122</f>
        <v/>
      </c>
      <c r="AI122" s="85" t="str">
        <f>'3.5 St Lights - Pole'!CJ122</f>
        <v/>
      </c>
      <c r="AJ122" s="85" t="str">
        <f>'3.5 St Lights - Pole'!CK122</f>
        <v/>
      </c>
      <c r="AK122" s="85"/>
      <c r="AL122" s="85"/>
      <c r="AM122" s="85" t="str">
        <f t="shared" si="15"/>
        <v/>
      </c>
      <c r="AN122" s="238"/>
      <c r="AO122" s="112"/>
      <c r="AP122" s="112"/>
      <c r="AQ122" s="133" t="str">
        <f ca="1">IF('3.5 St Lights - Pole'!CR122="","",'3.5 St Lights - Pole'!CR122)</f>
        <v/>
      </c>
      <c r="AR122" s="112" t="str">
        <f>IF('3.5 St Lights - Pole'!CS122="","",'3.5 St Lights - Pole'!CS122)</f>
        <v/>
      </c>
      <c r="AS122" s="112"/>
      <c r="AT122" s="112"/>
    </row>
    <row r="123" spans="1:46" x14ac:dyDescent="0.2">
      <c r="A123" s="237"/>
      <c r="B123" s="238"/>
      <c r="C123" s="238" t="str">
        <f>IF('3.5 St Lights - Pole'!$B123="","",'3.5 St Lights - Pole'!$B123)</f>
        <v/>
      </c>
      <c r="D123" s="89" t="str">
        <f>IF('3.5 St Lights - Pole'!$C123="","",'3.5 St Lights - Pole'!C123)</f>
        <v/>
      </c>
      <c r="E123" s="238" t="str">
        <f>IF('3.5 St Lights - Pole'!$D123="","",'3.5 St Lights - Pole'!$D123)</f>
        <v/>
      </c>
      <c r="F123" s="238" t="str">
        <f>IF('3.5 St Lights - Pole'!$F123="","",'3.5 St Lights - Pole'!$F123)</f>
        <v/>
      </c>
      <c r="G123" s="238" t="str">
        <f>IF('3.5 St Lights - Pole'!$G123="","",'3.5 St Lights - Pole'!$G123)</f>
        <v/>
      </c>
      <c r="H123" s="238" t="str">
        <f>IF('3.5 St Lights - Pole'!$I123="","",'3.5 St Lights - Pole'!$I123)</f>
        <v/>
      </c>
      <c r="I123" s="238"/>
      <c r="J123" s="89" t="str">
        <f t="shared" si="10"/>
        <v/>
      </c>
      <c r="K123" s="238"/>
      <c r="L123" s="417" t="str">
        <f>IF('3.5 St Lights - Pole'!AW123="","",'3.5 St Lights - Pole'!AW123)</f>
        <v/>
      </c>
      <c r="M123" s="238"/>
      <c r="N123" s="238" t="str">
        <f t="shared" si="11"/>
        <v/>
      </c>
      <c r="O123" s="238"/>
      <c r="P123" s="238"/>
      <c r="Q123" s="238" t="str">
        <f>IF(P123="",'3.5 St Lights - Pole'!AI123,(VLOOKUP(P123,St_Lights_Generic_coating_array,2,FALSE)))</f>
        <v/>
      </c>
      <c r="R123" s="85" t="str">
        <f>IF('3.5 St Lights - Pole'!AJ123="","",'3.5 St Lights - Pole'!AJ123)</f>
        <v/>
      </c>
      <c r="S123" s="238"/>
      <c r="T123" s="89" t="str">
        <f t="shared" si="12"/>
        <v/>
      </c>
      <c r="U123" s="85"/>
      <c r="V123" s="85"/>
      <c r="W123" s="418" t="str">
        <f>IF('3.5 St Lights - Pole'!$AM123="","",'3.5 St Lights - Pole'!$AM123)</f>
        <v/>
      </c>
      <c r="X123" s="418"/>
      <c r="Y123" s="238"/>
      <c r="Z123" s="89" t="str">
        <f t="shared" si="13"/>
        <v/>
      </c>
      <c r="AA123" s="85"/>
      <c r="AB123" s="85"/>
      <c r="AC123" s="85"/>
      <c r="AD123" s="85" t="str">
        <f>'3.5 St Lights - Pole'!CE123</f>
        <v/>
      </c>
      <c r="AE123" s="85"/>
      <c r="AF123" s="85" t="str">
        <f t="shared" si="14"/>
        <v/>
      </c>
      <c r="AG123" s="271"/>
      <c r="AH123" s="85" t="str">
        <f>'3.5 St Lights - Pole'!CI123</f>
        <v/>
      </c>
      <c r="AI123" s="85" t="str">
        <f>'3.5 St Lights - Pole'!CJ123</f>
        <v/>
      </c>
      <c r="AJ123" s="85" t="str">
        <f>'3.5 St Lights - Pole'!CK123</f>
        <v/>
      </c>
      <c r="AK123" s="85"/>
      <c r="AL123" s="85"/>
      <c r="AM123" s="85" t="str">
        <f t="shared" si="15"/>
        <v/>
      </c>
      <c r="AN123" s="238"/>
      <c r="AO123" s="112"/>
      <c r="AP123" s="112"/>
      <c r="AQ123" s="133" t="str">
        <f ca="1">IF('3.5 St Lights - Pole'!CR123="","",'3.5 St Lights - Pole'!CR123)</f>
        <v/>
      </c>
      <c r="AR123" s="112" t="str">
        <f>IF('3.5 St Lights - Pole'!CS123="","",'3.5 St Lights - Pole'!CS123)</f>
        <v/>
      </c>
      <c r="AS123" s="112"/>
      <c r="AT123" s="112"/>
    </row>
    <row r="124" spans="1:46" x14ac:dyDescent="0.2">
      <c r="A124" s="237"/>
      <c r="B124" s="238"/>
      <c r="C124" s="238" t="str">
        <f>IF('3.5 St Lights - Pole'!$B124="","",'3.5 St Lights - Pole'!$B124)</f>
        <v/>
      </c>
      <c r="D124" s="89" t="str">
        <f>IF('3.5 St Lights - Pole'!$C124="","",'3.5 St Lights - Pole'!C124)</f>
        <v/>
      </c>
      <c r="E124" s="238" t="str">
        <f>IF('3.5 St Lights - Pole'!$D124="","",'3.5 St Lights - Pole'!$D124)</f>
        <v/>
      </c>
      <c r="F124" s="238" t="str">
        <f>IF('3.5 St Lights - Pole'!$F124="","",'3.5 St Lights - Pole'!$F124)</f>
        <v/>
      </c>
      <c r="G124" s="238" t="str">
        <f>IF('3.5 St Lights - Pole'!$G124="","",'3.5 St Lights - Pole'!$G124)</f>
        <v/>
      </c>
      <c r="H124" s="238" t="str">
        <f>IF('3.5 St Lights - Pole'!$I124="","",'3.5 St Lights - Pole'!$I124)</f>
        <v/>
      </c>
      <c r="I124" s="238"/>
      <c r="J124" s="89" t="str">
        <f t="shared" si="10"/>
        <v/>
      </c>
      <c r="K124" s="238"/>
      <c r="L124" s="417" t="str">
        <f>IF('3.5 St Lights - Pole'!AW124="","",'3.5 St Lights - Pole'!AW124)</f>
        <v/>
      </c>
      <c r="M124" s="238"/>
      <c r="N124" s="238" t="str">
        <f t="shared" si="11"/>
        <v/>
      </c>
      <c r="O124" s="238"/>
      <c r="P124" s="238"/>
      <c r="Q124" s="238" t="str">
        <f>IF(P124="",'3.5 St Lights - Pole'!AI124,(VLOOKUP(P124,St_Lights_Generic_coating_array,2,FALSE)))</f>
        <v/>
      </c>
      <c r="R124" s="85" t="str">
        <f>IF('3.5 St Lights - Pole'!AJ124="","",'3.5 St Lights - Pole'!AJ124)</f>
        <v/>
      </c>
      <c r="S124" s="238"/>
      <c r="T124" s="89" t="str">
        <f t="shared" si="12"/>
        <v/>
      </c>
      <c r="U124" s="85"/>
      <c r="V124" s="85"/>
      <c r="W124" s="418" t="str">
        <f>IF('3.5 St Lights - Pole'!$AM124="","",'3.5 St Lights - Pole'!$AM124)</f>
        <v/>
      </c>
      <c r="X124" s="418"/>
      <c r="Y124" s="238"/>
      <c r="Z124" s="89" t="str">
        <f t="shared" si="13"/>
        <v/>
      </c>
      <c r="AA124" s="85"/>
      <c r="AB124" s="85"/>
      <c r="AC124" s="85"/>
      <c r="AD124" s="85" t="str">
        <f>'3.5 St Lights - Pole'!CE124</f>
        <v/>
      </c>
      <c r="AE124" s="85"/>
      <c r="AF124" s="85" t="str">
        <f t="shared" si="14"/>
        <v/>
      </c>
      <c r="AG124" s="271"/>
      <c r="AH124" s="85" t="str">
        <f>'3.5 St Lights - Pole'!CI124</f>
        <v/>
      </c>
      <c r="AI124" s="85" t="str">
        <f>'3.5 St Lights - Pole'!CJ124</f>
        <v/>
      </c>
      <c r="AJ124" s="85" t="str">
        <f>'3.5 St Lights - Pole'!CK124</f>
        <v/>
      </c>
      <c r="AK124" s="85"/>
      <c r="AL124" s="85"/>
      <c r="AM124" s="85" t="str">
        <f t="shared" si="15"/>
        <v/>
      </c>
      <c r="AN124" s="238"/>
      <c r="AO124" s="112"/>
      <c r="AP124" s="112"/>
      <c r="AQ124" s="133" t="str">
        <f ca="1">IF('3.5 St Lights - Pole'!CR124="","",'3.5 St Lights - Pole'!CR124)</f>
        <v/>
      </c>
      <c r="AR124" s="112" t="str">
        <f>IF('3.5 St Lights - Pole'!CS124="","",'3.5 St Lights - Pole'!CS124)</f>
        <v/>
      </c>
      <c r="AS124" s="112"/>
      <c r="AT124" s="112"/>
    </row>
    <row r="125" spans="1:46" x14ac:dyDescent="0.2">
      <c r="A125" s="237"/>
      <c r="B125" s="238"/>
      <c r="C125" s="238" t="str">
        <f>IF('3.5 St Lights - Pole'!$B125="","",'3.5 St Lights - Pole'!$B125)</f>
        <v/>
      </c>
      <c r="D125" s="89" t="str">
        <f>IF('3.5 St Lights - Pole'!$C125="","",'3.5 St Lights - Pole'!C125)</f>
        <v/>
      </c>
      <c r="E125" s="238" t="str">
        <f>IF('3.5 St Lights - Pole'!$D125="","",'3.5 St Lights - Pole'!$D125)</f>
        <v/>
      </c>
      <c r="F125" s="238" t="str">
        <f>IF('3.5 St Lights - Pole'!$F125="","",'3.5 St Lights - Pole'!$F125)</f>
        <v/>
      </c>
      <c r="G125" s="238" t="str">
        <f>IF('3.5 St Lights - Pole'!$G125="","",'3.5 St Lights - Pole'!$G125)</f>
        <v/>
      </c>
      <c r="H125" s="238" t="str">
        <f>IF('3.5 St Lights - Pole'!$I125="","",'3.5 St Lights - Pole'!$I125)</f>
        <v/>
      </c>
      <c r="I125" s="238"/>
      <c r="J125" s="89" t="str">
        <f t="shared" si="10"/>
        <v/>
      </c>
      <c r="K125" s="238"/>
      <c r="L125" s="417" t="str">
        <f>IF('3.5 St Lights - Pole'!AW125="","",'3.5 St Lights - Pole'!AW125)</f>
        <v/>
      </c>
      <c r="M125" s="238"/>
      <c r="N125" s="238" t="str">
        <f t="shared" si="11"/>
        <v/>
      </c>
      <c r="O125" s="238"/>
      <c r="P125" s="238"/>
      <c r="Q125" s="238" t="str">
        <f>IF(P125="",'3.5 St Lights - Pole'!AI125,(VLOOKUP(P125,St_Lights_Generic_coating_array,2,FALSE)))</f>
        <v/>
      </c>
      <c r="R125" s="85" t="str">
        <f>IF('3.5 St Lights - Pole'!AJ125="","",'3.5 St Lights - Pole'!AJ125)</f>
        <v/>
      </c>
      <c r="S125" s="238"/>
      <c r="T125" s="89" t="str">
        <f t="shared" si="12"/>
        <v/>
      </c>
      <c r="U125" s="85"/>
      <c r="V125" s="85"/>
      <c r="W125" s="418" t="str">
        <f>IF('3.5 St Lights - Pole'!$AM125="","",'3.5 St Lights - Pole'!$AM125)</f>
        <v/>
      </c>
      <c r="X125" s="418"/>
      <c r="Y125" s="238"/>
      <c r="Z125" s="89" t="str">
        <f t="shared" si="13"/>
        <v/>
      </c>
      <c r="AA125" s="85"/>
      <c r="AB125" s="85"/>
      <c r="AC125" s="85"/>
      <c r="AD125" s="85" t="str">
        <f>'3.5 St Lights - Pole'!CE125</f>
        <v/>
      </c>
      <c r="AE125" s="85"/>
      <c r="AF125" s="85" t="str">
        <f t="shared" si="14"/>
        <v/>
      </c>
      <c r="AG125" s="271"/>
      <c r="AH125" s="85" t="str">
        <f>'3.5 St Lights - Pole'!CI125</f>
        <v/>
      </c>
      <c r="AI125" s="85" t="str">
        <f>'3.5 St Lights - Pole'!CJ125</f>
        <v/>
      </c>
      <c r="AJ125" s="85" t="str">
        <f>'3.5 St Lights - Pole'!CK125</f>
        <v/>
      </c>
      <c r="AK125" s="85"/>
      <c r="AL125" s="85"/>
      <c r="AM125" s="85" t="str">
        <f t="shared" si="15"/>
        <v/>
      </c>
      <c r="AN125" s="238"/>
      <c r="AO125" s="112"/>
      <c r="AP125" s="112"/>
      <c r="AQ125" s="133" t="str">
        <f ca="1">IF('3.5 St Lights - Pole'!CR125="","",'3.5 St Lights - Pole'!CR125)</f>
        <v/>
      </c>
      <c r="AR125" s="112" t="str">
        <f>IF('3.5 St Lights - Pole'!CS125="","",'3.5 St Lights - Pole'!CS125)</f>
        <v/>
      </c>
      <c r="AS125" s="112"/>
      <c r="AT125" s="112"/>
    </row>
    <row r="126" spans="1:46" x14ac:dyDescent="0.2">
      <c r="A126" s="237"/>
      <c r="B126" s="238"/>
      <c r="C126" s="238" t="str">
        <f>IF('3.5 St Lights - Pole'!$B126="","",'3.5 St Lights - Pole'!$B126)</f>
        <v/>
      </c>
      <c r="D126" s="89" t="str">
        <f>IF('3.5 St Lights - Pole'!$C126="","",'3.5 St Lights - Pole'!C126)</f>
        <v/>
      </c>
      <c r="E126" s="238" t="str">
        <f>IF('3.5 St Lights - Pole'!$D126="","",'3.5 St Lights - Pole'!$D126)</f>
        <v/>
      </c>
      <c r="F126" s="238" t="str">
        <f>IF('3.5 St Lights - Pole'!$F126="","",'3.5 St Lights - Pole'!$F126)</f>
        <v/>
      </c>
      <c r="G126" s="238" t="str">
        <f>IF('3.5 St Lights - Pole'!$G126="","",'3.5 St Lights - Pole'!$G126)</f>
        <v/>
      </c>
      <c r="H126" s="238" t="str">
        <f>IF('3.5 St Lights - Pole'!$I126="","",'3.5 St Lights - Pole'!$I126)</f>
        <v/>
      </c>
      <c r="I126" s="238"/>
      <c r="J126" s="89" t="str">
        <f t="shared" si="10"/>
        <v/>
      </c>
      <c r="K126" s="238"/>
      <c r="L126" s="417" t="str">
        <f>IF('3.5 St Lights - Pole'!AW126="","",'3.5 St Lights - Pole'!AW126)</f>
        <v/>
      </c>
      <c r="M126" s="238"/>
      <c r="N126" s="238" t="str">
        <f t="shared" si="11"/>
        <v/>
      </c>
      <c r="O126" s="238"/>
      <c r="P126" s="238"/>
      <c r="Q126" s="238" t="str">
        <f>IF(P126="",'3.5 St Lights - Pole'!AI126,(VLOOKUP(P126,St_Lights_Generic_coating_array,2,FALSE)))</f>
        <v/>
      </c>
      <c r="R126" s="85" t="str">
        <f>IF('3.5 St Lights - Pole'!AJ126="","",'3.5 St Lights - Pole'!AJ126)</f>
        <v/>
      </c>
      <c r="S126" s="238"/>
      <c r="T126" s="89" t="str">
        <f t="shared" si="12"/>
        <v/>
      </c>
      <c r="U126" s="85"/>
      <c r="V126" s="85"/>
      <c r="W126" s="418" t="str">
        <f>IF('3.5 St Lights - Pole'!$AM126="","",'3.5 St Lights - Pole'!$AM126)</f>
        <v/>
      </c>
      <c r="X126" s="418"/>
      <c r="Y126" s="238"/>
      <c r="Z126" s="89" t="str">
        <f t="shared" si="13"/>
        <v/>
      </c>
      <c r="AA126" s="85"/>
      <c r="AB126" s="85"/>
      <c r="AC126" s="85"/>
      <c r="AD126" s="85" t="str">
        <f>'3.5 St Lights - Pole'!CE126</f>
        <v/>
      </c>
      <c r="AE126" s="85"/>
      <c r="AF126" s="85" t="str">
        <f t="shared" si="14"/>
        <v/>
      </c>
      <c r="AG126" s="271"/>
      <c r="AH126" s="85" t="str">
        <f>'3.5 St Lights - Pole'!CI126</f>
        <v/>
      </c>
      <c r="AI126" s="85" t="str">
        <f>'3.5 St Lights - Pole'!CJ126</f>
        <v/>
      </c>
      <c r="AJ126" s="85" t="str">
        <f>'3.5 St Lights - Pole'!CK126</f>
        <v/>
      </c>
      <c r="AK126" s="85"/>
      <c r="AL126" s="85"/>
      <c r="AM126" s="85" t="str">
        <f t="shared" si="15"/>
        <v/>
      </c>
      <c r="AN126" s="238"/>
      <c r="AO126" s="112"/>
      <c r="AP126" s="112"/>
      <c r="AQ126" s="133" t="str">
        <f ca="1">IF('3.5 St Lights - Pole'!CR126="","",'3.5 St Lights - Pole'!CR126)</f>
        <v/>
      </c>
      <c r="AR126" s="112" t="str">
        <f>IF('3.5 St Lights - Pole'!CS126="","",'3.5 St Lights - Pole'!CS126)</f>
        <v/>
      </c>
      <c r="AS126" s="112"/>
      <c r="AT126" s="112"/>
    </row>
    <row r="127" spans="1:46" x14ac:dyDescent="0.2">
      <c r="A127" s="237"/>
      <c r="B127" s="238"/>
      <c r="C127" s="238" t="str">
        <f>IF('3.5 St Lights - Pole'!$B127="","",'3.5 St Lights - Pole'!$B127)</f>
        <v/>
      </c>
      <c r="D127" s="89" t="str">
        <f>IF('3.5 St Lights - Pole'!$C127="","",'3.5 St Lights - Pole'!C127)</f>
        <v/>
      </c>
      <c r="E127" s="238" t="str">
        <f>IF('3.5 St Lights - Pole'!$D127="","",'3.5 St Lights - Pole'!$D127)</f>
        <v/>
      </c>
      <c r="F127" s="238" t="str">
        <f>IF('3.5 St Lights - Pole'!$F127="","",'3.5 St Lights - Pole'!$F127)</f>
        <v/>
      </c>
      <c r="G127" s="238" t="str">
        <f>IF('3.5 St Lights - Pole'!$G127="","",'3.5 St Lights - Pole'!$G127)</f>
        <v/>
      </c>
      <c r="H127" s="238" t="str">
        <f>IF('3.5 St Lights - Pole'!$I127="","",'3.5 St Lights - Pole'!$I127)</f>
        <v/>
      </c>
      <c r="I127" s="238"/>
      <c r="J127" s="89" t="str">
        <f t="shared" si="10"/>
        <v/>
      </c>
      <c r="K127" s="238"/>
      <c r="L127" s="417" t="str">
        <f>IF('3.5 St Lights - Pole'!AW127="","",'3.5 St Lights - Pole'!AW127)</f>
        <v/>
      </c>
      <c r="M127" s="238"/>
      <c r="N127" s="238" t="str">
        <f t="shared" si="11"/>
        <v/>
      </c>
      <c r="O127" s="238"/>
      <c r="P127" s="238"/>
      <c r="Q127" s="238" t="str">
        <f>IF(P127="",'3.5 St Lights - Pole'!AI127,(VLOOKUP(P127,St_Lights_Generic_coating_array,2,FALSE)))</f>
        <v/>
      </c>
      <c r="R127" s="85" t="str">
        <f>IF('3.5 St Lights - Pole'!AJ127="","",'3.5 St Lights - Pole'!AJ127)</f>
        <v/>
      </c>
      <c r="S127" s="238"/>
      <c r="T127" s="89" t="str">
        <f t="shared" si="12"/>
        <v/>
      </c>
      <c r="U127" s="85"/>
      <c r="V127" s="85"/>
      <c r="W127" s="418" t="str">
        <f>IF('3.5 St Lights - Pole'!$AM127="","",'3.5 St Lights - Pole'!$AM127)</f>
        <v/>
      </c>
      <c r="X127" s="418"/>
      <c r="Y127" s="238"/>
      <c r="Z127" s="89" t="str">
        <f t="shared" si="13"/>
        <v/>
      </c>
      <c r="AA127" s="85"/>
      <c r="AB127" s="85"/>
      <c r="AC127" s="85"/>
      <c r="AD127" s="85" t="str">
        <f>'3.5 St Lights - Pole'!CE127</f>
        <v/>
      </c>
      <c r="AE127" s="85"/>
      <c r="AF127" s="85" t="str">
        <f t="shared" si="14"/>
        <v/>
      </c>
      <c r="AG127" s="271"/>
      <c r="AH127" s="85" t="str">
        <f>'3.5 St Lights - Pole'!CI127</f>
        <v/>
      </c>
      <c r="AI127" s="85" t="str">
        <f>'3.5 St Lights - Pole'!CJ127</f>
        <v/>
      </c>
      <c r="AJ127" s="85" t="str">
        <f>'3.5 St Lights - Pole'!CK127</f>
        <v/>
      </c>
      <c r="AK127" s="85"/>
      <c r="AL127" s="85"/>
      <c r="AM127" s="85" t="str">
        <f t="shared" si="15"/>
        <v/>
      </c>
      <c r="AN127" s="238"/>
      <c r="AO127" s="112"/>
      <c r="AP127" s="112"/>
      <c r="AQ127" s="133" t="str">
        <f ca="1">IF('3.5 St Lights - Pole'!CR127="","",'3.5 St Lights - Pole'!CR127)</f>
        <v/>
      </c>
      <c r="AR127" s="112" t="str">
        <f>IF('3.5 St Lights - Pole'!CS127="","",'3.5 St Lights - Pole'!CS127)</f>
        <v/>
      </c>
      <c r="AS127" s="112"/>
      <c r="AT127" s="112"/>
    </row>
    <row r="128" spans="1:46" x14ac:dyDescent="0.2">
      <c r="A128" s="237"/>
      <c r="B128" s="238"/>
      <c r="C128" s="238" t="str">
        <f>IF('3.5 St Lights - Pole'!$B128="","",'3.5 St Lights - Pole'!$B128)</f>
        <v/>
      </c>
      <c r="D128" s="89" t="str">
        <f>IF('3.5 St Lights - Pole'!$C128="","",'3.5 St Lights - Pole'!C128)</f>
        <v/>
      </c>
      <c r="E128" s="238" t="str">
        <f>IF('3.5 St Lights - Pole'!$D128="","",'3.5 St Lights - Pole'!$D128)</f>
        <v/>
      </c>
      <c r="F128" s="238" t="str">
        <f>IF('3.5 St Lights - Pole'!$F128="","",'3.5 St Lights - Pole'!$F128)</f>
        <v/>
      </c>
      <c r="G128" s="238" t="str">
        <f>IF('3.5 St Lights - Pole'!$G128="","",'3.5 St Lights - Pole'!$G128)</f>
        <v/>
      </c>
      <c r="H128" s="238" t="str">
        <f>IF('3.5 St Lights - Pole'!$I128="","",'3.5 St Lights - Pole'!$I128)</f>
        <v/>
      </c>
      <c r="I128" s="238"/>
      <c r="J128" s="89" t="str">
        <f t="shared" si="10"/>
        <v/>
      </c>
      <c r="K128" s="238"/>
      <c r="L128" s="417" t="str">
        <f>IF('3.5 St Lights - Pole'!AW128="","",'3.5 St Lights - Pole'!AW128)</f>
        <v/>
      </c>
      <c r="M128" s="238"/>
      <c r="N128" s="238" t="str">
        <f t="shared" si="11"/>
        <v/>
      </c>
      <c r="O128" s="238"/>
      <c r="P128" s="238"/>
      <c r="Q128" s="238" t="str">
        <f>IF(P128="",'3.5 St Lights - Pole'!AI128,(VLOOKUP(P128,St_Lights_Generic_coating_array,2,FALSE)))</f>
        <v/>
      </c>
      <c r="R128" s="85" t="str">
        <f>IF('3.5 St Lights - Pole'!AJ128="","",'3.5 St Lights - Pole'!AJ128)</f>
        <v/>
      </c>
      <c r="S128" s="238"/>
      <c r="T128" s="89" t="str">
        <f t="shared" si="12"/>
        <v/>
      </c>
      <c r="U128" s="85"/>
      <c r="V128" s="85"/>
      <c r="W128" s="418" t="str">
        <f>IF('3.5 St Lights - Pole'!$AM128="","",'3.5 St Lights - Pole'!$AM128)</f>
        <v/>
      </c>
      <c r="X128" s="418"/>
      <c r="Y128" s="238"/>
      <c r="Z128" s="89" t="str">
        <f t="shared" si="13"/>
        <v/>
      </c>
      <c r="AA128" s="85"/>
      <c r="AB128" s="85"/>
      <c r="AC128" s="85"/>
      <c r="AD128" s="85" t="str">
        <f>'3.5 St Lights - Pole'!CE128</f>
        <v/>
      </c>
      <c r="AE128" s="85"/>
      <c r="AF128" s="85" t="str">
        <f t="shared" si="14"/>
        <v/>
      </c>
      <c r="AG128" s="271"/>
      <c r="AH128" s="85" t="str">
        <f>'3.5 St Lights - Pole'!CI128</f>
        <v/>
      </c>
      <c r="AI128" s="85" t="str">
        <f>'3.5 St Lights - Pole'!CJ128</f>
        <v/>
      </c>
      <c r="AJ128" s="85" t="str">
        <f>'3.5 St Lights - Pole'!CK128</f>
        <v/>
      </c>
      <c r="AK128" s="85"/>
      <c r="AL128" s="85"/>
      <c r="AM128" s="85" t="str">
        <f t="shared" si="15"/>
        <v/>
      </c>
      <c r="AN128" s="238"/>
      <c r="AO128" s="112"/>
      <c r="AP128" s="112"/>
      <c r="AQ128" s="133" t="str">
        <f ca="1">IF('3.5 St Lights - Pole'!CR128="","",'3.5 St Lights - Pole'!CR128)</f>
        <v/>
      </c>
      <c r="AR128" s="112" t="str">
        <f>IF('3.5 St Lights - Pole'!CS128="","",'3.5 St Lights - Pole'!CS128)</f>
        <v/>
      </c>
      <c r="AS128" s="112"/>
      <c r="AT128" s="112"/>
    </row>
    <row r="129" spans="1:46" x14ac:dyDescent="0.2">
      <c r="A129" s="237"/>
      <c r="B129" s="238"/>
      <c r="C129" s="238" t="str">
        <f>IF('3.5 St Lights - Pole'!$B129="","",'3.5 St Lights - Pole'!$B129)</f>
        <v/>
      </c>
      <c r="D129" s="89" t="str">
        <f>IF('3.5 St Lights - Pole'!$C129="","",'3.5 St Lights - Pole'!C129)</f>
        <v/>
      </c>
      <c r="E129" s="238" t="str">
        <f>IF('3.5 St Lights - Pole'!$D129="","",'3.5 St Lights - Pole'!$D129)</f>
        <v/>
      </c>
      <c r="F129" s="238" t="str">
        <f>IF('3.5 St Lights - Pole'!$F129="","",'3.5 St Lights - Pole'!$F129)</f>
        <v/>
      </c>
      <c r="G129" s="238" t="str">
        <f>IF('3.5 St Lights - Pole'!$G129="","",'3.5 St Lights - Pole'!$G129)</f>
        <v/>
      </c>
      <c r="H129" s="238" t="str">
        <f>IF('3.5 St Lights - Pole'!$I129="","",'3.5 St Lights - Pole'!$I129)</f>
        <v/>
      </c>
      <c r="I129" s="238"/>
      <c r="J129" s="89" t="str">
        <f t="shared" si="10"/>
        <v/>
      </c>
      <c r="K129" s="238"/>
      <c r="L129" s="417" t="str">
        <f>IF('3.5 St Lights - Pole'!AW129="","",'3.5 St Lights - Pole'!AW129)</f>
        <v/>
      </c>
      <c r="M129" s="238"/>
      <c r="N129" s="238" t="str">
        <f t="shared" si="11"/>
        <v/>
      </c>
      <c r="O129" s="238"/>
      <c r="P129" s="238"/>
      <c r="Q129" s="238" t="str">
        <f>IF(P129="",'3.5 St Lights - Pole'!AI129,(VLOOKUP(P129,St_Lights_Generic_coating_array,2,FALSE)))</f>
        <v/>
      </c>
      <c r="R129" s="85" t="str">
        <f>IF('3.5 St Lights - Pole'!AJ129="","",'3.5 St Lights - Pole'!AJ129)</f>
        <v/>
      </c>
      <c r="S129" s="238"/>
      <c r="T129" s="89" t="str">
        <f t="shared" si="12"/>
        <v/>
      </c>
      <c r="U129" s="85"/>
      <c r="V129" s="85"/>
      <c r="W129" s="418" t="str">
        <f>IF('3.5 St Lights - Pole'!$AM129="","",'3.5 St Lights - Pole'!$AM129)</f>
        <v/>
      </c>
      <c r="X129" s="418"/>
      <c r="Y129" s="238"/>
      <c r="Z129" s="89" t="str">
        <f t="shared" si="13"/>
        <v/>
      </c>
      <c r="AA129" s="85"/>
      <c r="AB129" s="85"/>
      <c r="AC129" s="85"/>
      <c r="AD129" s="85" t="str">
        <f>'3.5 St Lights - Pole'!CE129</f>
        <v/>
      </c>
      <c r="AE129" s="85"/>
      <c r="AF129" s="85" t="str">
        <f t="shared" si="14"/>
        <v/>
      </c>
      <c r="AG129" s="271"/>
      <c r="AH129" s="85" t="str">
        <f>'3.5 St Lights - Pole'!CI129</f>
        <v/>
      </c>
      <c r="AI129" s="85" t="str">
        <f>'3.5 St Lights - Pole'!CJ129</f>
        <v/>
      </c>
      <c r="AJ129" s="85" t="str">
        <f>'3.5 St Lights - Pole'!CK129</f>
        <v/>
      </c>
      <c r="AK129" s="85"/>
      <c r="AL129" s="85"/>
      <c r="AM129" s="85" t="str">
        <f t="shared" si="15"/>
        <v/>
      </c>
      <c r="AN129" s="238"/>
      <c r="AO129" s="112"/>
      <c r="AP129" s="112"/>
      <c r="AQ129" s="133" t="str">
        <f ca="1">IF('3.5 St Lights - Pole'!CR129="","",'3.5 St Lights - Pole'!CR129)</f>
        <v/>
      </c>
      <c r="AR129" s="112" t="str">
        <f>IF('3.5 St Lights - Pole'!CS129="","",'3.5 St Lights - Pole'!CS129)</f>
        <v/>
      </c>
      <c r="AS129" s="112"/>
      <c r="AT129" s="112"/>
    </row>
    <row r="130" spans="1:46" x14ac:dyDescent="0.2">
      <c r="A130" s="237"/>
      <c r="B130" s="238"/>
      <c r="C130" s="238" t="str">
        <f>IF('3.5 St Lights - Pole'!$B130="","",'3.5 St Lights - Pole'!$B130)</f>
        <v/>
      </c>
      <c r="D130" s="89" t="str">
        <f>IF('3.5 St Lights - Pole'!$C130="","",'3.5 St Lights - Pole'!C130)</f>
        <v/>
      </c>
      <c r="E130" s="238" t="str">
        <f>IF('3.5 St Lights - Pole'!$D130="","",'3.5 St Lights - Pole'!$D130)</f>
        <v/>
      </c>
      <c r="F130" s="238" t="str">
        <f>IF('3.5 St Lights - Pole'!$F130="","",'3.5 St Lights - Pole'!$F130)</f>
        <v/>
      </c>
      <c r="G130" s="238" t="str">
        <f>IF('3.5 St Lights - Pole'!$G130="","",'3.5 St Lights - Pole'!$G130)</f>
        <v/>
      </c>
      <c r="H130" s="238" t="str">
        <f>IF('3.5 St Lights - Pole'!$I130="","",'3.5 St Lights - Pole'!$I130)</f>
        <v/>
      </c>
      <c r="I130" s="238"/>
      <c r="J130" s="89" t="str">
        <f t="shared" si="10"/>
        <v/>
      </c>
      <c r="K130" s="238"/>
      <c r="L130" s="417" t="str">
        <f>IF('3.5 St Lights - Pole'!AW130="","",'3.5 St Lights - Pole'!AW130)</f>
        <v/>
      </c>
      <c r="M130" s="238"/>
      <c r="N130" s="238" t="str">
        <f t="shared" si="11"/>
        <v/>
      </c>
      <c r="O130" s="238"/>
      <c r="P130" s="238"/>
      <c r="Q130" s="238" t="str">
        <f>IF(P130="",'3.5 St Lights - Pole'!AI130,(VLOOKUP(P130,St_Lights_Generic_coating_array,2,FALSE)))</f>
        <v/>
      </c>
      <c r="R130" s="85" t="str">
        <f>IF('3.5 St Lights - Pole'!AJ130="","",'3.5 St Lights - Pole'!AJ130)</f>
        <v/>
      </c>
      <c r="S130" s="238"/>
      <c r="T130" s="89" t="str">
        <f t="shared" si="12"/>
        <v/>
      </c>
      <c r="U130" s="85"/>
      <c r="V130" s="85"/>
      <c r="W130" s="418" t="str">
        <f>IF('3.5 St Lights - Pole'!$AM130="","",'3.5 St Lights - Pole'!$AM130)</f>
        <v/>
      </c>
      <c r="X130" s="418"/>
      <c r="Y130" s="238"/>
      <c r="Z130" s="89" t="str">
        <f t="shared" si="13"/>
        <v/>
      </c>
      <c r="AA130" s="85"/>
      <c r="AB130" s="85"/>
      <c r="AC130" s="85"/>
      <c r="AD130" s="85" t="str">
        <f>'3.5 St Lights - Pole'!CE130</f>
        <v/>
      </c>
      <c r="AE130" s="85"/>
      <c r="AF130" s="85" t="str">
        <f t="shared" si="14"/>
        <v/>
      </c>
      <c r="AG130" s="271"/>
      <c r="AH130" s="85" t="str">
        <f>'3.5 St Lights - Pole'!CI130</f>
        <v/>
      </c>
      <c r="AI130" s="85" t="str">
        <f>'3.5 St Lights - Pole'!CJ130</f>
        <v/>
      </c>
      <c r="AJ130" s="85" t="str">
        <f>'3.5 St Lights - Pole'!CK130</f>
        <v/>
      </c>
      <c r="AK130" s="85"/>
      <c r="AL130" s="85"/>
      <c r="AM130" s="85" t="str">
        <f t="shared" si="15"/>
        <v/>
      </c>
      <c r="AN130" s="238"/>
      <c r="AO130" s="112"/>
      <c r="AP130" s="112"/>
      <c r="AQ130" s="133" t="str">
        <f ca="1">IF('3.5 St Lights - Pole'!CR130="","",'3.5 St Lights - Pole'!CR130)</f>
        <v/>
      </c>
      <c r="AR130" s="112" t="str">
        <f>IF('3.5 St Lights - Pole'!CS130="","",'3.5 St Lights - Pole'!CS130)</f>
        <v/>
      </c>
      <c r="AS130" s="112"/>
      <c r="AT130" s="112"/>
    </row>
    <row r="131" spans="1:46" x14ac:dyDescent="0.2">
      <c r="A131" s="237"/>
      <c r="B131" s="238"/>
      <c r="C131" s="238" t="str">
        <f>IF('3.5 St Lights - Pole'!$B131="","",'3.5 St Lights - Pole'!$B131)</f>
        <v/>
      </c>
      <c r="D131" s="89" t="str">
        <f>IF('3.5 St Lights - Pole'!$C131="","",'3.5 St Lights - Pole'!C131)</f>
        <v/>
      </c>
      <c r="E131" s="238" t="str">
        <f>IF('3.5 St Lights - Pole'!$D131="","",'3.5 St Lights - Pole'!$D131)</f>
        <v/>
      </c>
      <c r="F131" s="238" t="str">
        <f>IF('3.5 St Lights - Pole'!$F131="","",'3.5 St Lights - Pole'!$F131)</f>
        <v/>
      </c>
      <c r="G131" s="238" t="str">
        <f>IF('3.5 St Lights - Pole'!$G131="","",'3.5 St Lights - Pole'!$G131)</f>
        <v/>
      </c>
      <c r="H131" s="238" t="str">
        <f>IF('3.5 St Lights - Pole'!$I131="","",'3.5 St Lights - Pole'!$I131)</f>
        <v/>
      </c>
      <c r="I131" s="238"/>
      <c r="J131" s="89" t="str">
        <f t="shared" si="10"/>
        <v/>
      </c>
      <c r="K131" s="238"/>
      <c r="L131" s="417" t="str">
        <f>IF('3.5 St Lights - Pole'!AW131="","",'3.5 St Lights - Pole'!AW131)</f>
        <v/>
      </c>
      <c r="M131" s="238"/>
      <c r="N131" s="238" t="str">
        <f t="shared" si="11"/>
        <v/>
      </c>
      <c r="O131" s="238"/>
      <c r="P131" s="238"/>
      <c r="Q131" s="238" t="str">
        <f>IF(P131="",'3.5 St Lights - Pole'!AI131,(VLOOKUP(P131,St_Lights_Generic_coating_array,2,FALSE)))</f>
        <v/>
      </c>
      <c r="R131" s="85" t="str">
        <f>IF('3.5 St Lights - Pole'!AJ131="","",'3.5 St Lights - Pole'!AJ131)</f>
        <v/>
      </c>
      <c r="S131" s="238"/>
      <c r="T131" s="89" t="str">
        <f t="shared" si="12"/>
        <v/>
      </c>
      <c r="U131" s="85"/>
      <c r="V131" s="85"/>
      <c r="W131" s="418" t="str">
        <f>IF('3.5 St Lights - Pole'!$AM131="","",'3.5 St Lights - Pole'!$AM131)</f>
        <v/>
      </c>
      <c r="X131" s="418"/>
      <c r="Y131" s="238"/>
      <c r="Z131" s="89" t="str">
        <f t="shared" si="13"/>
        <v/>
      </c>
      <c r="AA131" s="85"/>
      <c r="AB131" s="85"/>
      <c r="AC131" s="85"/>
      <c r="AD131" s="85" t="str">
        <f>'3.5 St Lights - Pole'!CE131</f>
        <v/>
      </c>
      <c r="AE131" s="85"/>
      <c r="AF131" s="85" t="str">
        <f t="shared" si="14"/>
        <v/>
      </c>
      <c r="AG131" s="271"/>
      <c r="AH131" s="85" t="str">
        <f>'3.5 St Lights - Pole'!CI131</f>
        <v/>
      </c>
      <c r="AI131" s="85" t="str">
        <f>'3.5 St Lights - Pole'!CJ131</f>
        <v/>
      </c>
      <c r="AJ131" s="85" t="str">
        <f>'3.5 St Lights - Pole'!CK131</f>
        <v/>
      </c>
      <c r="AK131" s="85"/>
      <c r="AL131" s="85"/>
      <c r="AM131" s="85" t="str">
        <f t="shared" si="15"/>
        <v/>
      </c>
      <c r="AN131" s="238"/>
      <c r="AO131" s="112"/>
      <c r="AP131" s="112"/>
      <c r="AQ131" s="133" t="str">
        <f ca="1">IF('3.5 St Lights - Pole'!CR131="","",'3.5 St Lights - Pole'!CR131)</f>
        <v/>
      </c>
      <c r="AR131" s="112" t="str">
        <f>IF('3.5 St Lights - Pole'!CS131="","",'3.5 St Lights - Pole'!CS131)</f>
        <v/>
      </c>
      <c r="AS131" s="112"/>
      <c r="AT131" s="112"/>
    </row>
    <row r="132" spans="1:46" x14ac:dyDescent="0.2">
      <c r="A132" s="237"/>
      <c r="B132" s="238"/>
      <c r="C132" s="238" t="str">
        <f>IF('3.5 St Lights - Pole'!$B132="","",'3.5 St Lights - Pole'!$B132)</f>
        <v/>
      </c>
      <c r="D132" s="89" t="str">
        <f>IF('3.5 St Lights - Pole'!$C132="","",'3.5 St Lights - Pole'!C132)</f>
        <v/>
      </c>
      <c r="E132" s="238" t="str">
        <f>IF('3.5 St Lights - Pole'!$D132="","",'3.5 St Lights - Pole'!$D132)</f>
        <v/>
      </c>
      <c r="F132" s="238" t="str">
        <f>IF('3.5 St Lights - Pole'!$F132="","",'3.5 St Lights - Pole'!$F132)</f>
        <v/>
      </c>
      <c r="G132" s="238" t="str">
        <f>IF('3.5 St Lights - Pole'!$G132="","",'3.5 St Lights - Pole'!$G132)</f>
        <v/>
      </c>
      <c r="H132" s="238" t="str">
        <f>IF('3.5 St Lights - Pole'!$I132="","",'3.5 St Lights - Pole'!$I132)</f>
        <v/>
      </c>
      <c r="I132" s="238"/>
      <c r="J132" s="89" t="str">
        <f t="shared" si="10"/>
        <v/>
      </c>
      <c r="K132" s="238"/>
      <c r="L132" s="417" t="str">
        <f>IF('3.5 St Lights - Pole'!AW132="","",'3.5 St Lights - Pole'!AW132)</f>
        <v/>
      </c>
      <c r="M132" s="238"/>
      <c r="N132" s="238" t="str">
        <f t="shared" si="11"/>
        <v/>
      </c>
      <c r="O132" s="238"/>
      <c r="P132" s="238"/>
      <c r="Q132" s="238" t="str">
        <f>IF(P132="",'3.5 St Lights - Pole'!AI132,(VLOOKUP(P132,St_Lights_Generic_coating_array,2,FALSE)))</f>
        <v/>
      </c>
      <c r="R132" s="85" t="str">
        <f>IF('3.5 St Lights - Pole'!AJ132="","",'3.5 St Lights - Pole'!AJ132)</f>
        <v/>
      </c>
      <c r="S132" s="238"/>
      <c r="T132" s="89" t="str">
        <f t="shared" si="12"/>
        <v/>
      </c>
      <c r="U132" s="85"/>
      <c r="V132" s="85"/>
      <c r="W132" s="418" t="str">
        <f>IF('3.5 St Lights - Pole'!$AM132="","",'3.5 St Lights - Pole'!$AM132)</f>
        <v/>
      </c>
      <c r="X132" s="418"/>
      <c r="Y132" s="238"/>
      <c r="Z132" s="89" t="str">
        <f t="shared" si="13"/>
        <v/>
      </c>
      <c r="AA132" s="85"/>
      <c r="AB132" s="85"/>
      <c r="AC132" s="85"/>
      <c r="AD132" s="85" t="str">
        <f>'3.5 St Lights - Pole'!CE132</f>
        <v/>
      </c>
      <c r="AE132" s="85"/>
      <c r="AF132" s="85" t="str">
        <f t="shared" si="14"/>
        <v/>
      </c>
      <c r="AG132" s="271"/>
      <c r="AH132" s="85" t="str">
        <f>'3.5 St Lights - Pole'!CI132</f>
        <v/>
      </c>
      <c r="AI132" s="85" t="str">
        <f>'3.5 St Lights - Pole'!CJ132</f>
        <v/>
      </c>
      <c r="AJ132" s="85" t="str">
        <f>'3.5 St Lights - Pole'!CK132</f>
        <v/>
      </c>
      <c r="AK132" s="85"/>
      <c r="AL132" s="85"/>
      <c r="AM132" s="85" t="str">
        <f t="shared" si="15"/>
        <v/>
      </c>
      <c r="AN132" s="238"/>
      <c r="AO132" s="112"/>
      <c r="AP132" s="112"/>
      <c r="AQ132" s="133" t="str">
        <f ca="1">IF('3.5 St Lights - Pole'!CR132="","",'3.5 St Lights - Pole'!CR132)</f>
        <v/>
      </c>
      <c r="AR132" s="112" t="str">
        <f>IF('3.5 St Lights - Pole'!CS132="","",'3.5 St Lights - Pole'!CS132)</f>
        <v/>
      </c>
      <c r="AS132" s="112"/>
      <c r="AT132" s="112"/>
    </row>
    <row r="133" spans="1:46" x14ac:dyDescent="0.2">
      <c r="A133" s="237"/>
      <c r="B133" s="238"/>
      <c r="C133" s="238" t="str">
        <f>IF('3.5 St Lights - Pole'!$B133="","",'3.5 St Lights - Pole'!$B133)</f>
        <v/>
      </c>
      <c r="D133" s="89" t="str">
        <f>IF('3.5 St Lights - Pole'!$C133="","",'3.5 St Lights - Pole'!C133)</f>
        <v/>
      </c>
      <c r="E133" s="238" t="str">
        <f>IF('3.5 St Lights - Pole'!$D133="","",'3.5 St Lights - Pole'!$D133)</f>
        <v/>
      </c>
      <c r="F133" s="238" t="str">
        <f>IF('3.5 St Lights - Pole'!$F133="","",'3.5 St Lights - Pole'!$F133)</f>
        <v/>
      </c>
      <c r="G133" s="238" t="str">
        <f>IF('3.5 St Lights - Pole'!$G133="","",'3.5 St Lights - Pole'!$G133)</f>
        <v/>
      </c>
      <c r="H133" s="238" t="str">
        <f>IF('3.5 St Lights - Pole'!$I133="","",'3.5 St Lights - Pole'!$I133)</f>
        <v/>
      </c>
      <c r="I133" s="238"/>
      <c r="J133" s="89" t="str">
        <f t="shared" si="10"/>
        <v/>
      </c>
      <c r="K133" s="238"/>
      <c r="L133" s="417" t="str">
        <f>IF('3.5 St Lights - Pole'!AW133="","",'3.5 St Lights - Pole'!AW133)</f>
        <v/>
      </c>
      <c r="M133" s="238"/>
      <c r="N133" s="238" t="str">
        <f t="shared" si="11"/>
        <v/>
      </c>
      <c r="O133" s="238"/>
      <c r="P133" s="238"/>
      <c r="Q133" s="238" t="str">
        <f>IF(P133="",'3.5 St Lights - Pole'!AI133,(VLOOKUP(P133,St_Lights_Generic_coating_array,2,FALSE)))</f>
        <v/>
      </c>
      <c r="R133" s="85" t="str">
        <f>IF('3.5 St Lights - Pole'!AJ133="","",'3.5 St Lights - Pole'!AJ133)</f>
        <v/>
      </c>
      <c r="S133" s="238"/>
      <c r="T133" s="89" t="str">
        <f t="shared" si="12"/>
        <v/>
      </c>
      <c r="U133" s="85"/>
      <c r="V133" s="85"/>
      <c r="W133" s="418" t="str">
        <f>IF('3.5 St Lights - Pole'!$AM133="","",'3.5 St Lights - Pole'!$AM133)</f>
        <v/>
      </c>
      <c r="X133" s="418"/>
      <c r="Y133" s="238"/>
      <c r="Z133" s="89" t="str">
        <f t="shared" si="13"/>
        <v/>
      </c>
      <c r="AA133" s="85"/>
      <c r="AB133" s="85"/>
      <c r="AC133" s="85"/>
      <c r="AD133" s="85" t="str">
        <f>'3.5 St Lights - Pole'!CE133</f>
        <v/>
      </c>
      <c r="AE133" s="85"/>
      <c r="AF133" s="85" t="str">
        <f t="shared" si="14"/>
        <v/>
      </c>
      <c r="AG133" s="271"/>
      <c r="AH133" s="85" t="str">
        <f>'3.5 St Lights - Pole'!CI133</f>
        <v/>
      </c>
      <c r="AI133" s="85" t="str">
        <f>'3.5 St Lights - Pole'!CJ133</f>
        <v/>
      </c>
      <c r="AJ133" s="85" t="str">
        <f>'3.5 St Lights - Pole'!CK133</f>
        <v/>
      </c>
      <c r="AK133" s="85"/>
      <c r="AL133" s="85"/>
      <c r="AM133" s="85" t="str">
        <f t="shared" si="15"/>
        <v/>
      </c>
      <c r="AN133" s="238"/>
      <c r="AO133" s="112"/>
      <c r="AP133" s="112"/>
      <c r="AQ133" s="133" t="str">
        <f ca="1">IF('3.5 St Lights - Pole'!CR133="","",'3.5 St Lights - Pole'!CR133)</f>
        <v/>
      </c>
      <c r="AR133" s="112" t="str">
        <f>IF('3.5 St Lights - Pole'!CS133="","",'3.5 St Lights - Pole'!CS133)</f>
        <v/>
      </c>
      <c r="AS133" s="112"/>
      <c r="AT133" s="112"/>
    </row>
    <row r="134" spans="1:46" x14ac:dyDescent="0.2">
      <c r="A134" s="237"/>
      <c r="B134" s="238"/>
      <c r="C134" s="238" t="str">
        <f>IF('3.5 St Lights - Pole'!$B134="","",'3.5 St Lights - Pole'!$B134)</f>
        <v/>
      </c>
      <c r="D134" s="89" t="str">
        <f>IF('3.5 St Lights - Pole'!$C134="","",'3.5 St Lights - Pole'!C134)</f>
        <v/>
      </c>
      <c r="E134" s="238" t="str">
        <f>IF('3.5 St Lights - Pole'!$D134="","",'3.5 St Lights - Pole'!$D134)</f>
        <v/>
      </c>
      <c r="F134" s="238" t="str">
        <f>IF('3.5 St Lights - Pole'!$F134="","",'3.5 St Lights - Pole'!$F134)</f>
        <v/>
      </c>
      <c r="G134" s="238" t="str">
        <f>IF('3.5 St Lights - Pole'!$G134="","",'3.5 St Lights - Pole'!$G134)</f>
        <v/>
      </c>
      <c r="H134" s="238" t="str">
        <f>IF('3.5 St Lights - Pole'!$I134="","",'3.5 St Lights - Pole'!$I134)</f>
        <v/>
      </c>
      <c r="I134" s="238"/>
      <c r="J134" s="89" t="str">
        <f t="shared" si="10"/>
        <v/>
      </c>
      <c r="K134" s="238"/>
      <c r="L134" s="417" t="str">
        <f>IF('3.5 St Lights - Pole'!AW134="","",'3.5 St Lights - Pole'!AW134)</f>
        <v/>
      </c>
      <c r="M134" s="238"/>
      <c r="N134" s="238" t="str">
        <f t="shared" si="11"/>
        <v/>
      </c>
      <c r="O134" s="238"/>
      <c r="P134" s="238"/>
      <c r="Q134" s="238" t="str">
        <f>IF(P134="",'3.5 St Lights - Pole'!AI134,(VLOOKUP(P134,St_Lights_Generic_coating_array,2,FALSE)))</f>
        <v/>
      </c>
      <c r="R134" s="85" t="str">
        <f>IF('3.5 St Lights - Pole'!AJ134="","",'3.5 St Lights - Pole'!AJ134)</f>
        <v/>
      </c>
      <c r="S134" s="238"/>
      <c r="T134" s="89" t="str">
        <f t="shared" si="12"/>
        <v/>
      </c>
      <c r="U134" s="85"/>
      <c r="V134" s="85"/>
      <c r="W134" s="418" t="str">
        <f>IF('3.5 St Lights - Pole'!$AM134="","",'3.5 St Lights - Pole'!$AM134)</f>
        <v/>
      </c>
      <c r="X134" s="418"/>
      <c r="Y134" s="238"/>
      <c r="Z134" s="89" t="str">
        <f t="shared" si="13"/>
        <v/>
      </c>
      <c r="AA134" s="85"/>
      <c r="AB134" s="85"/>
      <c r="AC134" s="85"/>
      <c r="AD134" s="85" t="str">
        <f>'3.5 St Lights - Pole'!CE134</f>
        <v/>
      </c>
      <c r="AE134" s="85"/>
      <c r="AF134" s="85" t="str">
        <f t="shared" si="14"/>
        <v/>
      </c>
      <c r="AG134" s="271"/>
      <c r="AH134" s="85" t="str">
        <f>'3.5 St Lights - Pole'!CI134</f>
        <v/>
      </c>
      <c r="AI134" s="85" t="str">
        <f>'3.5 St Lights - Pole'!CJ134</f>
        <v/>
      </c>
      <c r="AJ134" s="85" t="str">
        <f>'3.5 St Lights - Pole'!CK134</f>
        <v/>
      </c>
      <c r="AK134" s="85"/>
      <c r="AL134" s="85"/>
      <c r="AM134" s="85" t="str">
        <f t="shared" si="15"/>
        <v/>
      </c>
      <c r="AN134" s="238"/>
      <c r="AO134" s="112"/>
      <c r="AP134" s="112"/>
      <c r="AQ134" s="133" t="str">
        <f ca="1">IF('3.5 St Lights - Pole'!CR134="","",'3.5 St Lights - Pole'!CR134)</f>
        <v/>
      </c>
      <c r="AR134" s="112" t="str">
        <f>IF('3.5 St Lights - Pole'!CS134="","",'3.5 St Lights - Pole'!CS134)</f>
        <v/>
      </c>
      <c r="AS134" s="112"/>
      <c r="AT134" s="112"/>
    </row>
    <row r="135" spans="1:46" x14ac:dyDescent="0.2">
      <c r="A135" s="237"/>
      <c r="B135" s="238"/>
      <c r="C135" s="238" t="str">
        <f>IF('3.5 St Lights - Pole'!$B135="","",'3.5 St Lights - Pole'!$B135)</f>
        <v/>
      </c>
      <c r="D135" s="89" t="str">
        <f>IF('3.5 St Lights - Pole'!$C135="","",'3.5 St Lights - Pole'!C135)</f>
        <v/>
      </c>
      <c r="E135" s="238" t="str">
        <f>IF('3.5 St Lights - Pole'!$D135="","",'3.5 St Lights - Pole'!$D135)</f>
        <v/>
      </c>
      <c r="F135" s="238" t="str">
        <f>IF('3.5 St Lights - Pole'!$F135="","",'3.5 St Lights - Pole'!$F135)</f>
        <v/>
      </c>
      <c r="G135" s="238" t="str">
        <f>IF('3.5 St Lights - Pole'!$G135="","",'3.5 St Lights - Pole'!$G135)</f>
        <v/>
      </c>
      <c r="H135" s="238" t="str">
        <f>IF('3.5 St Lights - Pole'!$I135="","",'3.5 St Lights - Pole'!$I135)</f>
        <v/>
      </c>
      <c r="I135" s="238"/>
      <c r="J135" s="89" t="str">
        <f t="shared" ref="J135:J198" si="16">IF(I135="","",(VLOOKUP(I135,St_Lights_Bracket_Bracket_Type_Table_Array,2,FALSE)))</f>
        <v/>
      </c>
      <c r="K135" s="238"/>
      <c r="L135" s="417" t="str">
        <f>IF('3.5 St Lights - Pole'!AW135="","",'3.5 St Lights - Pole'!AW135)</f>
        <v/>
      </c>
      <c r="M135" s="238"/>
      <c r="N135" s="238" t="str">
        <f t="shared" ref="N135:N198" si="17">IF(M135="","",(VLOOKUP(M135,generic_estimate_measured_table_array,2,FALSE)))</f>
        <v/>
      </c>
      <c r="O135" s="238"/>
      <c r="P135" s="238"/>
      <c r="Q135" s="238" t="str">
        <f>IF(P135="",'3.5 St Lights - Pole'!AI135,(VLOOKUP(P135,St_Lights_Generic_coating_array,2,FALSE)))</f>
        <v/>
      </c>
      <c r="R135" s="85" t="str">
        <f>IF('3.5 St Lights - Pole'!AJ135="","",'3.5 St Lights - Pole'!AJ135)</f>
        <v/>
      </c>
      <c r="S135" s="238"/>
      <c r="T135" s="89" t="str">
        <f t="shared" ref="T135:T198" si="18">IF(A135="ADD","N",IF(A135="DELETE","U",IF(A135="UPDATE","U",IF(A135="",""))))</f>
        <v/>
      </c>
      <c r="U135" s="85"/>
      <c r="V135" s="85"/>
      <c r="W135" s="418" t="str">
        <f>IF('3.5 St Lights - Pole'!$AM135="","",'3.5 St Lights - Pole'!$AM135)</f>
        <v/>
      </c>
      <c r="X135" s="418"/>
      <c r="Y135" s="238"/>
      <c r="Z135" s="89" t="str">
        <f t="shared" ref="Z135:Z198" si="19">IF(Y135="","",(VLOOKUP(Y135,St_Lights_Generic_Replace_Reason_Table_Array,2,FALSE)))</f>
        <v/>
      </c>
      <c r="AA135" s="85"/>
      <c r="AB135" s="85"/>
      <c r="AC135" s="85"/>
      <c r="AD135" s="85" t="str">
        <f>'3.5 St Lights - Pole'!CE135</f>
        <v/>
      </c>
      <c r="AE135" s="85"/>
      <c r="AF135" s="85" t="str">
        <f t="shared" ref="AF135:AF198" si="20">IF(A135&lt;&gt;"",IF(AE135="","U",(VLOOKUP(AE135,generic_condition_table_array,2,FALSE))),"")</f>
        <v/>
      </c>
      <c r="AG135" s="271"/>
      <c r="AH135" s="85" t="str">
        <f>'3.5 St Lights - Pole'!CI135</f>
        <v/>
      </c>
      <c r="AI135" s="85" t="str">
        <f>'3.5 St Lights - Pole'!CJ135</f>
        <v/>
      </c>
      <c r="AJ135" s="85" t="str">
        <f>'3.5 St Lights - Pole'!CK135</f>
        <v/>
      </c>
      <c r="AK135" s="85"/>
      <c r="AL135" s="85"/>
      <c r="AM135" s="85" t="str">
        <f t="shared" ref="AM135:AM198" si="21">IF(A135="ADD","D",IF(A135="DELETE","D",IF(A135="UPDATE","D",IF(A135="",""))))</f>
        <v/>
      </c>
      <c r="AN135" s="238"/>
      <c r="AO135" s="112"/>
      <c r="AP135" s="112"/>
      <c r="AQ135" s="133" t="str">
        <f ca="1">IF('3.5 St Lights - Pole'!CR135="","",'3.5 St Lights - Pole'!CR135)</f>
        <v/>
      </c>
      <c r="AR135" s="112" t="str">
        <f>IF('3.5 St Lights - Pole'!CS135="","",'3.5 St Lights - Pole'!CS135)</f>
        <v/>
      </c>
      <c r="AS135" s="112"/>
      <c r="AT135" s="112"/>
    </row>
    <row r="136" spans="1:46" x14ac:dyDescent="0.2">
      <c r="A136" s="237"/>
      <c r="B136" s="238"/>
      <c r="C136" s="238" t="str">
        <f>IF('3.5 St Lights - Pole'!$B136="","",'3.5 St Lights - Pole'!$B136)</f>
        <v/>
      </c>
      <c r="D136" s="89" t="str">
        <f>IF('3.5 St Lights - Pole'!$C136="","",'3.5 St Lights - Pole'!C136)</f>
        <v/>
      </c>
      <c r="E136" s="238" t="str">
        <f>IF('3.5 St Lights - Pole'!$D136="","",'3.5 St Lights - Pole'!$D136)</f>
        <v/>
      </c>
      <c r="F136" s="238" t="str">
        <f>IF('3.5 St Lights - Pole'!$F136="","",'3.5 St Lights - Pole'!$F136)</f>
        <v/>
      </c>
      <c r="G136" s="238" t="str">
        <f>IF('3.5 St Lights - Pole'!$G136="","",'3.5 St Lights - Pole'!$G136)</f>
        <v/>
      </c>
      <c r="H136" s="238" t="str">
        <f>IF('3.5 St Lights - Pole'!$I136="","",'3.5 St Lights - Pole'!$I136)</f>
        <v/>
      </c>
      <c r="I136" s="238"/>
      <c r="J136" s="89" t="str">
        <f t="shared" si="16"/>
        <v/>
      </c>
      <c r="K136" s="238"/>
      <c r="L136" s="417" t="str">
        <f>IF('3.5 St Lights - Pole'!AW136="","",'3.5 St Lights - Pole'!AW136)</f>
        <v/>
      </c>
      <c r="M136" s="238"/>
      <c r="N136" s="238" t="str">
        <f t="shared" si="17"/>
        <v/>
      </c>
      <c r="O136" s="238"/>
      <c r="P136" s="238"/>
      <c r="Q136" s="238" t="str">
        <f>IF(P136="",'3.5 St Lights - Pole'!AI136,(VLOOKUP(P136,St_Lights_Generic_coating_array,2,FALSE)))</f>
        <v/>
      </c>
      <c r="R136" s="85" t="str">
        <f>IF('3.5 St Lights - Pole'!AJ136="","",'3.5 St Lights - Pole'!AJ136)</f>
        <v/>
      </c>
      <c r="S136" s="238"/>
      <c r="T136" s="89" t="str">
        <f t="shared" si="18"/>
        <v/>
      </c>
      <c r="U136" s="85"/>
      <c r="V136" s="85"/>
      <c r="W136" s="418" t="str">
        <f>IF('3.5 St Lights - Pole'!$AM136="","",'3.5 St Lights - Pole'!$AM136)</f>
        <v/>
      </c>
      <c r="X136" s="418"/>
      <c r="Y136" s="238"/>
      <c r="Z136" s="89" t="str">
        <f t="shared" si="19"/>
        <v/>
      </c>
      <c r="AA136" s="85"/>
      <c r="AB136" s="85"/>
      <c r="AC136" s="85"/>
      <c r="AD136" s="85" t="str">
        <f>'3.5 St Lights - Pole'!CE136</f>
        <v/>
      </c>
      <c r="AE136" s="85"/>
      <c r="AF136" s="85" t="str">
        <f t="shared" si="20"/>
        <v/>
      </c>
      <c r="AG136" s="271"/>
      <c r="AH136" s="85" t="str">
        <f>'3.5 St Lights - Pole'!CI136</f>
        <v/>
      </c>
      <c r="AI136" s="85" t="str">
        <f>'3.5 St Lights - Pole'!CJ136</f>
        <v/>
      </c>
      <c r="AJ136" s="85" t="str">
        <f>'3.5 St Lights - Pole'!CK136</f>
        <v/>
      </c>
      <c r="AK136" s="85"/>
      <c r="AL136" s="85"/>
      <c r="AM136" s="85" t="str">
        <f t="shared" si="21"/>
        <v/>
      </c>
      <c r="AN136" s="238"/>
      <c r="AO136" s="112"/>
      <c r="AP136" s="112"/>
      <c r="AQ136" s="133" t="str">
        <f ca="1">IF('3.5 St Lights - Pole'!CR136="","",'3.5 St Lights - Pole'!CR136)</f>
        <v/>
      </c>
      <c r="AR136" s="112" t="str">
        <f>IF('3.5 St Lights - Pole'!CS136="","",'3.5 St Lights - Pole'!CS136)</f>
        <v/>
      </c>
      <c r="AS136" s="112"/>
      <c r="AT136" s="112"/>
    </row>
    <row r="137" spans="1:46" x14ac:dyDescent="0.2">
      <c r="A137" s="237"/>
      <c r="B137" s="238"/>
      <c r="C137" s="238" t="str">
        <f>IF('3.5 St Lights - Pole'!$B137="","",'3.5 St Lights - Pole'!$B137)</f>
        <v/>
      </c>
      <c r="D137" s="89" t="str">
        <f>IF('3.5 St Lights - Pole'!$C137="","",'3.5 St Lights - Pole'!C137)</f>
        <v/>
      </c>
      <c r="E137" s="238" t="str">
        <f>IF('3.5 St Lights - Pole'!$D137="","",'3.5 St Lights - Pole'!$D137)</f>
        <v/>
      </c>
      <c r="F137" s="238" t="str">
        <f>IF('3.5 St Lights - Pole'!$F137="","",'3.5 St Lights - Pole'!$F137)</f>
        <v/>
      </c>
      <c r="G137" s="238" t="str">
        <f>IF('3.5 St Lights - Pole'!$G137="","",'3.5 St Lights - Pole'!$G137)</f>
        <v/>
      </c>
      <c r="H137" s="238" t="str">
        <f>IF('3.5 St Lights - Pole'!$I137="","",'3.5 St Lights - Pole'!$I137)</f>
        <v/>
      </c>
      <c r="I137" s="238"/>
      <c r="J137" s="89" t="str">
        <f t="shared" si="16"/>
        <v/>
      </c>
      <c r="K137" s="238"/>
      <c r="L137" s="417" t="str">
        <f>IF('3.5 St Lights - Pole'!AW137="","",'3.5 St Lights - Pole'!AW137)</f>
        <v/>
      </c>
      <c r="M137" s="238"/>
      <c r="N137" s="238" t="str">
        <f t="shared" si="17"/>
        <v/>
      </c>
      <c r="O137" s="238"/>
      <c r="P137" s="238"/>
      <c r="Q137" s="238" t="str">
        <f>IF(P137="",'3.5 St Lights - Pole'!AI137,(VLOOKUP(P137,St_Lights_Generic_coating_array,2,FALSE)))</f>
        <v/>
      </c>
      <c r="R137" s="85" t="str">
        <f>IF('3.5 St Lights - Pole'!AJ137="","",'3.5 St Lights - Pole'!AJ137)</f>
        <v/>
      </c>
      <c r="S137" s="238"/>
      <c r="T137" s="89" t="str">
        <f t="shared" si="18"/>
        <v/>
      </c>
      <c r="U137" s="85"/>
      <c r="V137" s="85"/>
      <c r="W137" s="418" t="str">
        <f>IF('3.5 St Lights - Pole'!$AM137="","",'3.5 St Lights - Pole'!$AM137)</f>
        <v/>
      </c>
      <c r="X137" s="418"/>
      <c r="Y137" s="238"/>
      <c r="Z137" s="89" t="str">
        <f t="shared" si="19"/>
        <v/>
      </c>
      <c r="AA137" s="85"/>
      <c r="AB137" s="85"/>
      <c r="AC137" s="85"/>
      <c r="AD137" s="85" t="str">
        <f>'3.5 St Lights - Pole'!CE137</f>
        <v/>
      </c>
      <c r="AE137" s="85"/>
      <c r="AF137" s="85" t="str">
        <f t="shared" si="20"/>
        <v/>
      </c>
      <c r="AG137" s="271"/>
      <c r="AH137" s="85" t="str">
        <f>'3.5 St Lights - Pole'!CI137</f>
        <v/>
      </c>
      <c r="AI137" s="85" t="str">
        <f>'3.5 St Lights - Pole'!CJ137</f>
        <v/>
      </c>
      <c r="AJ137" s="85" t="str">
        <f>'3.5 St Lights - Pole'!CK137</f>
        <v/>
      </c>
      <c r="AK137" s="85"/>
      <c r="AL137" s="85"/>
      <c r="AM137" s="85" t="str">
        <f t="shared" si="21"/>
        <v/>
      </c>
      <c r="AN137" s="238"/>
      <c r="AO137" s="112"/>
      <c r="AP137" s="112"/>
      <c r="AQ137" s="133" t="str">
        <f ca="1">IF('3.5 St Lights - Pole'!CR137="","",'3.5 St Lights - Pole'!CR137)</f>
        <v/>
      </c>
      <c r="AR137" s="112" t="str">
        <f>IF('3.5 St Lights - Pole'!CS137="","",'3.5 St Lights - Pole'!CS137)</f>
        <v/>
      </c>
      <c r="AS137" s="112"/>
      <c r="AT137" s="112"/>
    </row>
    <row r="138" spans="1:46" x14ac:dyDescent="0.2">
      <c r="A138" s="237"/>
      <c r="B138" s="238"/>
      <c r="C138" s="238" t="str">
        <f>IF('3.5 St Lights - Pole'!$B138="","",'3.5 St Lights - Pole'!$B138)</f>
        <v/>
      </c>
      <c r="D138" s="89" t="str">
        <f>IF('3.5 St Lights - Pole'!$C138="","",'3.5 St Lights - Pole'!C138)</f>
        <v/>
      </c>
      <c r="E138" s="238" t="str">
        <f>IF('3.5 St Lights - Pole'!$D138="","",'3.5 St Lights - Pole'!$D138)</f>
        <v/>
      </c>
      <c r="F138" s="238" t="str">
        <f>IF('3.5 St Lights - Pole'!$F138="","",'3.5 St Lights - Pole'!$F138)</f>
        <v/>
      </c>
      <c r="G138" s="238" t="str">
        <f>IF('3.5 St Lights - Pole'!$G138="","",'3.5 St Lights - Pole'!$G138)</f>
        <v/>
      </c>
      <c r="H138" s="238" t="str">
        <f>IF('3.5 St Lights - Pole'!$I138="","",'3.5 St Lights - Pole'!$I138)</f>
        <v/>
      </c>
      <c r="I138" s="238"/>
      <c r="J138" s="89" t="str">
        <f t="shared" si="16"/>
        <v/>
      </c>
      <c r="K138" s="238"/>
      <c r="L138" s="417" t="str">
        <f>IF('3.5 St Lights - Pole'!AW138="","",'3.5 St Lights - Pole'!AW138)</f>
        <v/>
      </c>
      <c r="M138" s="238"/>
      <c r="N138" s="238" t="str">
        <f t="shared" si="17"/>
        <v/>
      </c>
      <c r="O138" s="238"/>
      <c r="P138" s="238"/>
      <c r="Q138" s="238" t="str">
        <f>IF(P138="",'3.5 St Lights - Pole'!AI138,(VLOOKUP(P138,St_Lights_Generic_coating_array,2,FALSE)))</f>
        <v/>
      </c>
      <c r="R138" s="85" t="str">
        <f>IF('3.5 St Lights - Pole'!AJ138="","",'3.5 St Lights - Pole'!AJ138)</f>
        <v/>
      </c>
      <c r="S138" s="238"/>
      <c r="T138" s="89" t="str">
        <f t="shared" si="18"/>
        <v/>
      </c>
      <c r="U138" s="85"/>
      <c r="V138" s="85"/>
      <c r="W138" s="418" t="str">
        <f>IF('3.5 St Lights - Pole'!$AM138="","",'3.5 St Lights - Pole'!$AM138)</f>
        <v/>
      </c>
      <c r="X138" s="418"/>
      <c r="Y138" s="238"/>
      <c r="Z138" s="89" t="str">
        <f t="shared" si="19"/>
        <v/>
      </c>
      <c r="AA138" s="85"/>
      <c r="AB138" s="85"/>
      <c r="AC138" s="85"/>
      <c r="AD138" s="85" t="str">
        <f>'3.5 St Lights - Pole'!CE138</f>
        <v/>
      </c>
      <c r="AE138" s="85"/>
      <c r="AF138" s="85" t="str">
        <f t="shared" si="20"/>
        <v/>
      </c>
      <c r="AG138" s="271"/>
      <c r="AH138" s="85" t="str">
        <f>'3.5 St Lights - Pole'!CI138</f>
        <v/>
      </c>
      <c r="AI138" s="85" t="str">
        <f>'3.5 St Lights - Pole'!CJ138</f>
        <v/>
      </c>
      <c r="AJ138" s="85" t="str">
        <f>'3.5 St Lights - Pole'!CK138</f>
        <v/>
      </c>
      <c r="AK138" s="85"/>
      <c r="AL138" s="85"/>
      <c r="AM138" s="85" t="str">
        <f t="shared" si="21"/>
        <v/>
      </c>
      <c r="AN138" s="238"/>
      <c r="AO138" s="112"/>
      <c r="AP138" s="112"/>
      <c r="AQ138" s="133" t="str">
        <f ca="1">IF('3.5 St Lights - Pole'!CR138="","",'3.5 St Lights - Pole'!CR138)</f>
        <v/>
      </c>
      <c r="AR138" s="112" t="str">
        <f>IF('3.5 St Lights - Pole'!CS138="","",'3.5 St Lights - Pole'!CS138)</f>
        <v/>
      </c>
      <c r="AS138" s="112"/>
      <c r="AT138" s="112"/>
    </row>
    <row r="139" spans="1:46" x14ac:dyDescent="0.2">
      <c r="A139" s="237"/>
      <c r="B139" s="238"/>
      <c r="C139" s="238" t="str">
        <f>IF('3.5 St Lights - Pole'!$B139="","",'3.5 St Lights - Pole'!$B139)</f>
        <v/>
      </c>
      <c r="D139" s="89" t="str">
        <f>IF('3.5 St Lights - Pole'!$C139="","",'3.5 St Lights - Pole'!C139)</f>
        <v/>
      </c>
      <c r="E139" s="238" t="str">
        <f>IF('3.5 St Lights - Pole'!$D139="","",'3.5 St Lights - Pole'!$D139)</f>
        <v/>
      </c>
      <c r="F139" s="238" t="str">
        <f>IF('3.5 St Lights - Pole'!$F139="","",'3.5 St Lights - Pole'!$F139)</f>
        <v/>
      </c>
      <c r="G139" s="238" t="str">
        <f>IF('3.5 St Lights - Pole'!$G139="","",'3.5 St Lights - Pole'!$G139)</f>
        <v/>
      </c>
      <c r="H139" s="238" t="str">
        <f>IF('3.5 St Lights - Pole'!$I139="","",'3.5 St Lights - Pole'!$I139)</f>
        <v/>
      </c>
      <c r="I139" s="238"/>
      <c r="J139" s="89" t="str">
        <f t="shared" si="16"/>
        <v/>
      </c>
      <c r="K139" s="238"/>
      <c r="L139" s="417" t="str">
        <f>IF('3.5 St Lights - Pole'!AW139="","",'3.5 St Lights - Pole'!AW139)</f>
        <v/>
      </c>
      <c r="M139" s="238"/>
      <c r="N139" s="238" t="str">
        <f t="shared" si="17"/>
        <v/>
      </c>
      <c r="O139" s="238"/>
      <c r="P139" s="238"/>
      <c r="Q139" s="238" t="str">
        <f>IF(P139="",'3.5 St Lights - Pole'!AI139,(VLOOKUP(P139,St_Lights_Generic_coating_array,2,FALSE)))</f>
        <v/>
      </c>
      <c r="R139" s="85" t="str">
        <f>IF('3.5 St Lights - Pole'!AJ139="","",'3.5 St Lights - Pole'!AJ139)</f>
        <v/>
      </c>
      <c r="S139" s="238"/>
      <c r="T139" s="89" t="str">
        <f t="shared" si="18"/>
        <v/>
      </c>
      <c r="U139" s="85"/>
      <c r="V139" s="85"/>
      <c r="W139" s="418" t="str">
        <f>IF('3.5 St Lights - Pole'!$AM139="","",'3.5 St Lights - Pole'!$AM139)</f>
        <v/>
      </c>
      <c r="X139" s="418"/>
      <c r="Y139" s="238"/>
      <c r="Z139" s="89" t="str">
        <f t="shared" si="19"/>
        <v/>
      </c>
      <c r="AA139" s="85"/>
      <c r="AB139" s="85"/>
      <c r="AC139" s="85"/>
      <c r="AD139" s="85" t="str">
        <f>'3.5 St Lights - Pole'!CE139</f>
        <v/>
      </c>
      <c r="AE139" s="85"/>
      <c r="AF139" s="85" t="str">
        <f t="shared" si="20"/>
        <v/>
      </c>
      <c r="AG139" s="271"/>
      <c r="AH139" s="85" t="str">
        <f>'3.5 St Lights - Pole'!CI139</f>
        <v/>
      </c>
      <c r="AI139" s="85" t="str">
        <f>'3.5 St Lights - Pole'!CJ139</f>
        <v/>
      </c>
      <c r="AJ139" s="85" t="str">
        <f>'3.5 St Lights - Pole'!CK139</f>
        <v/>
      </c>
      <c r="AK139" s="85"/>
      <c r="AL139" s="85"/>
      <c r="AM139" s="85" t="str">
        <f t="shared" si="21"/>
        <v/>
      </c>
      <c r="AN139" s="238"/>
      <c r="AO139" s="112"/>
      <c r="AP139" s="112"/>
      <c r="AQ139" s="133" t="str">
        <f ca="1">IF('3.5 St Lights - Pole'!CR139="","",'3.5 St Lights - Pole'!CR139)</f>
        <v/>
      </c>
      <c r="AR139" s="112" t="str">
        <f>IF('3.5 St Lights - Pole'!CS139="","",'3.5 St Lights - Pole'!CS139)</f>
        <v/>
      </c>
      <c r="AS139" s="112"/>
      <c r="AT139" s="112"/>
    </row>
    <row r="140" spans="1:46" x14ac:dyDescent="0.2">
      <c r="A140" s="237"/>
      <c r="B140" s="238"/>
      <c r="C140" s="238" t="str">
        <f>IF('3.5 St Lights - Pole'!$B140="","",'3.5 St Lights - Pole'!$B140)</f>
        <v/>
      </c>
      <c r="D140" s="89" t="str">
        <f>IF('3.5 St Lights - Pole'!$C140="","",'3.5 St Lights - Pole'!C140)</f>
        <v/>
      </c>
      <c r="E140" s="238" t="str">
        <f>IF('3.5 St Lights - Pole'!$D140="","",'3.5 St Lights - Pole'!$D140)</f>
        <v/>
      </c>
      <c r="F140" s="238" t="str">
        <f>IF('3.5 St Lights - Pole'!$F140="","",'3.5 St Lights - Pole'!$F140)</f>
        <v/>
      </c>
      <c r="G140" s="238" t="str">
        <f>IF('3.5 St Lights - Pole'!$G140="","",'3.5 St Lights - Pole'!$G140)</f>
        <v/>
      </c>
      <c r="H140" s="238" t="str">
        <f>IF('3.5 St Lights - Pole'!$I140="","",'3.5 St Lights - Pole'!$I140)</f>
        <v/>
      </c>
      <c r="I140" s="238"/>
      <c r="J140" s="89" t="str">
        <f t="shared" si="16"/>
        <v/>
      </c>
      <c r="K140" s="238"/>
      <c r="L140" s="417" t="str">
        <f>IF('3.5 St Lights - Pole'!AW140="","",'3.5 St Lights - Pole'!AW140)</f>
        <v/>
      </c>
      <c r="M140" s="238"/>
      <c r="N140" s="238" t="str">
        <f t="shared" si="17"/>
        <v/>
      </c>
      <c r="O140" s="238"/>
      <c r="P140" s="238"/>
      <c r="Q140" s="238" t="str">
        <f>IF(P140="",'3.5 St Lights - Pole'!AI140,(VLOOKUP(P140,St_Lights_Generic_coating_array,2,FALSE)))</f>
        <v/>
      </c>
      <c r="R140" s="85" t="str">
        <f>IF('3.5 St Lights - Pole'!AJ140="","",'3.5 St Lights - Pole'!AJ140)</f>
        <v/>
      </c>
      <c r="S140" s="238"/>
      <c r="T140" s="89" t="str">
        <f t="shared" si="18"/>
        <v/>
      </c>
      <c r="U140" s="85"/>
      <c r="V140" s="85"/>
      <c r="W140" s="418" t="str">
        <f>IF('3.5 St Lights - Pole'!$AM140="","",'3.5 St Lights - Pole'!$AM140)</f>
        <v/>
      </c>
      <c r="X140" s="418"/>
      <c r="Y140" s="238"/>
      <c r="Z140" s="89" t="str">
        <f t="shared" si="19"/>
        <v/>
      </c>
      <c r="AA140" s="85"/>
      <c r="AB140" s="85"/>
      <c r="AC140" s="85"/>
      <c r="AD140" s="85" t="str">
        <f>'3.5 St Lights - Pole'!CE140</f>
        <v/>
      </c>
      <c r="AE140" s="85"/>
      <c r="AF140" s="85" t="str">
        <f t="shared" si="20"/>
        <v/>
      </c>
      <c r="AG140" s="271"/>
      <c r="AH140" s="85" t="str">
        <f>'3.5 St Lights - Pole'!CI140</f>
        <v/>
      </c>
      <c r="AI140" s="85" t="str">
        <f>'3.5 St Lights - Pole'!CJ140</f>
        <v/>
      </c>
      <c r="AJ140" s="85" t="str">
        <f>'3.5 St Lights - Pole'!CK140</f>
        <v/>
      </c>
      <c r="AK140" s="85"/>
      <c r="AL140" s="85"/>
      <c r="AM140" s="85" t="str">
        <f t="shared" si="21"/>
        <v/>
      </c>
      <c r="AN140" s="238"/>
      <c r="AO140" s="112"/>
      <c r="AP140" s="112"/>
      <c r="AQ140" s="133" t="str">
        <f ca="1">IF('3.5 St Lights - Pole'!CR140="","",'3.5 St Lights - Pole'!CR140)</f>
        <v/>
      </c>
      <c r="AR140" s="112" t="str">
        <f>IF('3.5 St Lights - Pole'!CS140="","",'3.5 St Lights - Pole'!CS140)</f>
        <v/>
      </c>
      <c r="AS140" s="112"/>
      <c r="AT140" s="112"/>
    </row>
    <row r="141" spans="1:46" x14ac:dyDescent="0.2">
      <c r="A141" s="237"/>
      <c r="B141" s="238"/>
      <c r="C141" s="238" t="str">
        <f>IF('3.5 St Lights - Pole'!$B141="","",'3.5 St Lights - Pole'!$B141)</f>
        <v/>
      </c>
      <c r="D141" s="89" t="str">
        <f>IF('3.5 St Lights - Pole'!$C141="","",'3.5 St Lights - Pole'!C141)</f>
        <v/>
      </c>
      <c r="E141" s="238" t="str">
        <f>IF('3.5 St Lights - Pole'!$D141="","",'3.5 St Lights - Pole'!$D141)</f>
        <v/>
      </c>
      <c r="F141" s="238" t="str">
        <f>IF('3.5 St Lights - Pole'!$F141="","",'3.5 St Lights - Pole'!$F141)</f>
        <v/>
      </c>
      <c r="G141" s="238" t="str">
        <f>IF('3.5 St Lights - Pole'!$G141="","",'3.5 St Lights - Pole'!$G141)</f>
        <v/>
      </c>
      <c r="H141" s="238" t="str">
        <f>IF('3.5 St Lights - Pole'!$I141="","",'3.5 St Lights - Pole'!$I141)</f>
        <v/>
      </c>
      <c r="I141" s="238"/>
      <c r="J141" s="89" t="str">
        <f t="shared" si="16"/>
        <v/>
      </c>
      <c r="K141" s="238"/>
      <c r="L141" s="417" t="str">
        <f>IF('3.5 St Lights - Pole'!AW141="","",'3.5 St Lights - Pole'!AW141)</f>
        <v/>
      </c>
      <c r="M141" s="238"/>
      <c r="N141" s="238" t="str">
        <f t="shared" si="17"/>
        <v/>
      </c>
      <c r="O141" s="238"/>
      <c r="P141" s="238"/>
      <c r="Q141" s="238" t="str">
        <f>IF(P141="",'3.5 St Lights - Pole'!AI141,(VLOOKUP(P141,St_Lights_Generic_coating_array,2,FALSE)))</f>
        <v/>
      </c>
      <c r="R141" s="85" t="str">
        <f>IF('3.5 St Lights - Pole'!AJ141="","",'3.5 St Lights - Pole'!AJ141)</f>
        <v/>
      </c>
      <c r="S141" s="238"/>
      <c r="T141" s="89" t="str">
        <f t="shared" si="18"/>
        <v/>
      </c>
      <c r="U141" s="85"/>
      <c r="V141" s="85"/>
      <c r="W141" s="418" t="str">
        <f>IF('3.5 St Lights - Pole'!$AM141="","",'3.5 St Lights - Pole'!$AM141)</f>
        <v/>
      </c>
      <c r="X141" s="418"/>
      <c r="Y141" s="238"/>
      <c r="Z141" s="89" t="str">
        <f t="shared" si="19"/>
        <v/>
      </c>
      <c r="AA141" s="85"/>
      <c r="AB141" s="85"/>
      <c r="AC141" s="85"/>
      <c r="AD141" s="85" t="str">
        <f>'3.5 St Lights - Pole'!CE141</f>
        <v/>
      </c>
      <c r="AE141" s="85"/>
      <c r="AF141" s="85" t="str">
        <f t="shared" si="20"/>
        <v/>
      </c>
      <c r="AG141" s="271"/>
      <c r="AH141" s="85" t="str">
        <f>'3.5 St Lights - Pole'!CI141</f>
        <v/>
      </c>
      <c r="AI141" s="85" t="str">
        <f>'3.5 St Lights - Pole'!CJ141</f>
        <v/>
      </c>
      <c r="AJ141" s="85" t="str">
        <f>'3.5 St Lights - Pole'!CK141</f>
        <v/>
      </c>
      <c r="AK141" s="85"/>
      <c r="AL141" s="85"/>
      <c r="AM141" s="85" t="str">
        <f t="shared" si="21"/>
        <v/>
      </c>
      <c r="AN141" s="238"/>
      <c r="AO141" s="112"/>
      <c r="AP141" s="112"/>
      <c r="AQ141" s="133" t="str">
        <f ca="1">IF('3.5 St Lights - Pole'!CR141="","",'3.5 St Lights - Pole'!CR141)</f>
        <v/>
      </c>
      <c r="AR141" s="112" t="str">
        <f>IF('3.5 St Lights - Pole'!CS141="","",'3.5 St Lights - Pole'!CS141)</f>
        <v/>
      </c>
      <c r="AS141" s="112"/>
      <c r="AT141" s="112"/>
    </row>
    <row r="142" spans="1:46" x14ac:dyDescent="0.2">
      <c r="A142" s="237"/>
      <c r="B142" s="238"/>
      <c r="C142" s="238" t="str">
        <f>IF('3.5 St Lights - Pole'!$B142="","",'3.5 St Lights - Pole'!$B142)</f>
        <v/>
      </c>
      <c r="D142" s="89" t="str">
        <f>IF('3.5 St Lights - Pole'!$C142="","",'3.5 St Lights - Pole'!C142)</f>
        <v/>
      </c>
      <c r="E142" s="238" t="str">
        <f>IF('3.5 St Lights - Pole'!$D142="","",'3.5 St Lights - Pole'!$D142)</f>
        <v/>
      </c>
      <c r="F142" s="238" t="str">
        <f>IF('3.5 St Lights - Pole'!$F142="","",'3.5 St Lights - Pole'!$F142)</f>
        <v/>
      </c>
      <c r="G142" s="238" t="str">
        <f>IF('3.5 St Lights - Pole'!$G142="","",'3.5 St Lights - Pole'!$G142)</f>
        <v/>
      </c>
      <c r="H142" s="238" t="str">
        <f>IF('3.5 St Lights - Pole'!$I142="","",'3.5 St Lights - Pole'!$I142)</f>
        <v/>
      </c>
      <c r="I142" s="238"/>
      <c r="J142" s="89" t="str">
        <f t="shared" si="16"/>
        <v/>
      </c>
      <c r="K142" s="238"/>
      <c r="L142" s="417" t="str">
        <f>IF('3.5 St Lights - Pole'!AW142="","",'3.5 St Lights - Pole'!AW142)</f>
        <v/>
      </c>
      <c r="M142" s="238"/>
      <c r="N142" s="238" t="str">
        <f t="shared" si="17"/>
        <v/>
      </c>
      <c r="O142" s="238"/>
      <c r="P142" s="238"/>
      <c r="Q142" s="238" t="str">
        <f>IF(P142="",'3.5 St Lights - Pole'!AI142,(VLOOKUP(P142,St_Lights_Generic_coating_array,2,FALSE)))</f>
        <v/>
      </c>
      <c r="R142" s="85" t="str">
        <f>IF('3.5 St Lights - Pole'!AJ142="","",'3.5 St Lights - Pole'!AJ142)</f>
        <v/>
      </c>
      <c r="S142" s="238"/>
      <c r="T142" s="89" t="str">
        <f t="shared" si="18"/>
        <v/>
      </c>
      <c r="U142" s="85"/>
      <c r="V142" s="85"/>
      <c r="W142" s="418" t="str">
        <f>IF('3.5 St Lights - Pole'!$AM142="","",'3.5 St Lights - Pole'!$AM142)</f>
        <v/>
      </c>
      <c r="X142" s="418"/>
      <c r="Y142" s="238"/>
      <c r="Z142" s="89" t="str">
        <f t="shared" si="19"/>
        <v/>
      </c>
      <c r="AA142" s="85"/>
      <c r="AB142" s="85"/>
      <c r="AC142" s="85"/>
      <c r="AD142" s="85" t="str">
        <f>'3.5 St Lights - Pole'!CE142</f>
        <v/>
      </c>
      <c r="AE142" s="85"/>
      <c r="AF142" s="85" t="str">
        <f t="shared" si="20"/>
        <v/>
      </c>
      <c r="AG142" s="271"/>
      <c r="AH142" s="85" t="str">
        <f>'3.5 St Lights - Pole'!CI142</f>
        <v/>
      </c>
      <c r="AI142" s="85" t="str">
        <f>'3.5 St Lights - Pole'!CJ142</f>
        <v/>
      </c>
      <c r="AJ142" s="85" t="str">
        <f>'3.5 St Lights - Pole'!CK142</f>
        <v/>
      </c>
      <c r="AK142" s="85"/>
      <c r="AL142" s="85"/>
      <c r="AM142" s="85" t="str">
        <f t="shared" si="21"/>
        <v/>
      </c>
      <c r="AN142" s="238"/>
      <c r="AO142" s="112"/>
      <c r="AP142" s="112"/>
      <c r="AQ142" s="133" t="str">
        <f ca="1">IF('3.5 St Lights - Pole'!CR142="","",'3.5 St Lights - Pole'!CR142)</f>
        <v/>
      </c>
      <c r="AR142" s="112" t="str">
        <f>IF('3.5 St Lights - Pole'!CS142="","",'3.5 St Lights - Pole'!CS142)</f>
        <v/>
      </c>
      <c r="AS142" s="112"/>
      <c r="AT142" s="112"/>
    </row>
    <row r="143" spans="1:46" x14ac:dyDescent="0.2">
      <c r="A143" s="237"/>
      <c r="B143" s="238"/>
      <c r="C143" s="238" t="str">
        <f>IF('3.5 St Lights - Pole'!$B143="","",'3.5 St Lights - Pole'!$B143)</f>
        <v/>
      </c>
      <c r="D143" s="89" t="str">
        <f>IF('3.5 St Lights - Pole'!$C143="","",'3.5 St Lights - Pole'!C143)</f>
        <v/>
      </c>
      <c r="E143" s="238" t="str">
        <f>IF('3.5 St Lights - Pole'!$D143="","",'3.5 St Lights - Pole'!$D143)</f>
        <v/>
      </c>
      <c r="F143" s="238" t="str">
        <f>IF('3.5 St Lights - Pole'!$F143="","",'3.5 St Lights - Pole'!$F143)</f>
        <v/>
      </c>
      <c r="G143" s="238" t="str">
        <f>IF('3.5 St Lights - Pole'!$G143="","",'3.5 St Lights - Pole'!$G143)</f>
        <v/>
      </c>
      <c r="H143" s="238" t="str">
        <f>IF('3.5 St Lights - Pole'!$I143="","",'3.5 St Lights - Pole'!$I143)</f>
        <v/>
      </c>
      <c r="I143" s="238"/>
      <c r="J143" s="89" t="str">
        <f t="shared" si="16"/>
        <v/>
      </c>
      <c r="K143" s="238"/>
      <c r="L143" s="417" t="str">
        <f>IF('3.5 St Lights - Pole'!AW143="","",'3.5 St Lights - Pole'!AW143)</f>
        <v/>
      </c>
      <c r="M143" s="238"/>
      <c r="N143" s="238" t="str">
        <f t="shared" si="17"/>
        <v/>
      </c>
      <c r="O143" s="238"/>
      <c r="P143" s="238"/>
      <c r="Q143" s="238" t="str">
        <f>IF(P143="",'3.5 St Lights - Pole'!AI143,(VLOOKUP(P143,St_Lights_Generic_coating_array,2,FALSE)))</f>
        <v/>
      </c>
      <c r="R143" s="85" t="str">
        <f>IF('3.5 St Lights - Pole'!AJ143="","",'3.5 St Lights - Pole'!AJ143)</f>
        <v/>
      </c>
      <c r="S143" s="238"/>
      <c r="T143" s="89" t="str">
        <f t="shared" si="18"/>
        <v/>
      </c>
      <c r="U143" s="85"/>
      <c r="V143" s="85"/>
      <c r="W143" s="418" t="str">
        <f>IF('3.5 St Lights - Pole'!$AM143="","",'3.5 St Lights - Pole'!$AM143)</f>
        <v/>
      </c>
      <c r="X143" s="418"/>
      <c r="Y143" s="238"/>
      <c r="Z143" s="89" t="str">
        <f t="shared" si="19"/>
        <v/>
      </c>
      <c r="AA143" s="85"/>
      <c r="AB143" s="85"/>
      <c r="AC143" s="85"/>
      <c r="AD143" s="85" t="str">
        <f>'3.5 St Lights - Pole'!CE143</f>
        <v/>
      </c>
      <c r="AE143" s="85"/>
      <c r="AF143" s="85" t="str">
        <f t="shared" si="20"/>
        <v/>
      </c>
      <c r="AG143" s="271"/>
      <c r="AH143" s="85" t="str">
        <f>'3.5 St Lights - Pole'!CI143</f>
        <v/>
      </c>
      <c r="AI143" s="85" t="str">
        <f>'3.5 St Lights - Pole'!CJ143</f>
        <v/>
      </c>
      <c r="AJ143" s="85" t="str">
        <f>'3.5 St Lights - Pole'!CK143</f>
        <v/>
      </c>
      <c r="AK143" s="85"/>
      <c r="AL143" s="85"/>
      <c r="AM143" s="85" t="str">
        <f t="shared" si="21"/>
        <v/>
      </c>
      <c r="AN143" s="238"/>
      <c r="AO143" s="112"/>
      <c r="AP143" s="112"/>
      <c r="AQ143" s="133" t="str">
        <f ca="1">IF('3.5 St Lights - Pole'!CR143="","",'3.5 St Lights - Pole'!CR143)</f>
        <v/>
      </c>
      <c r="AR143" s="112" t="str">
        <f>IF('3.5 St Lights - Pole'!CS143="","",'3.5 St Lights - Pole'!CS143)</f>
        <v/>
      </c>
      <c r="AS143" s="112"/>
      <c r="AT143" s="112"/>
    </row>
    <row r="144" spans="1:46" x14ac:dyDescent="0.2">
      <c r="A144" s="237"/>
      <c r="B144" s="238"/>
      <c r="C144" s="238" t="str">
        <f>IF('3.5 St Lights - Pole'!$B144="","",'3.5 St Lights - Pole'!$B144)</f>
        <v/>
      </c>
      <c r="D144" s="89" t="str">
        <f>IF('3.5 St Lights - Pole'!$C144="","",'3.5 St Lights - Pole'!C144)</f>
        <v/>
      </c>
      <c r="E144" s="238" t="str">
        <f>IF('3.5 St Lights - Pole'!$D144="","",'3.5 St Lights - Pole'!$D144)</f>
        <v/>
      </c>
      <c r="F144" s="238" t="str">
        <f>IF('3.5 St Lights - Pole'!$F144="","",'3.5 St Lights - Pole'!$F144)</f>
        <v/>
      </c>
      <c r="G144" s="238" t="str">
        <f>IF('3.5 St Lights - Pole'!$G144="","",'3.5 St Lights - Pole'!$G144)</f>
        <v/>
      </c>
      <c r="H144" s="238" t="str">
        <f>IF('3.5 St Lights - Pole'!$I144="","",'3.5 St Lights - Pole'!$I144)</f>
        <v/>
      </c>
      <c r="I144" s="238"/>
      <c r="J144" s="89" t="str">
        <f t="shared" si="16"/>
        <v/>
      </c>
      <c r="K144" s="238"/>
      <c r="L144" s="417" t="str">
        <f>IF('3.5 St Lights - Pole'!AW144="","",'3.5 St Lights - Pole'!AW144)</f>
        <v/>
      </c>
      <c r="M144" s="238"/>
      <c r="N144" s="238" t="str">
        <f t="shared" si="17"/>
        <v/>
      </c>
      <c r="O144" s="238"/>
      <c r="P144" s="238"/>
      <c r="Q144" s="238" t="str">
        <f>IF(P144="",'3.5 St Lights - Pole'!AI144,(VLOOKUP(P144,St_Lights_Generic_coating_array,2,FALSE)))</f>
        <v/>
      </c>
      <c r="R144" s="85" t="str">
        <f>IF('3.5 St Lights - Pole'!AJ144="","",'3.5 St Lights - Pole'!AJ144)</f>
        <v/>
      </c>
      <c r="S144" s="238"/>
      <c r="T144" s="89" t="str">
        <f t="shared" si="18"/>
        <v/>
      </c>
      <c r="U144" s="85"/>
      <c r="V144" s="85"/>
      <c r="W144" s="418" t="str">
        <f>IF('3.5 St Lights - Pole'!$AM144="","",'3.5 St Lights - Pole'!$AM144)</f>
        <v/>
      </c>
      <c r="X144" s="418"/>
      <c r="Y144" s="238"/>
      <c r="Z144" s="89" t="str">
        <f t="shared" si="19"/>
        <v/>
      </c>
      <c r="AA144" s="85"/>
      <c r="AB144" s="85"/>
      <c r="AC144" s="85"/>
      <c r="AD144" s="85" t="str">
        <f>'3.5 St Lights - Pole'!CE144</f>
        <v/>
      </c>
      <c r="AE144" s="85"/>
      <c r="AF144" s="85" t="str">
        <f t="shared" si="20"/>
        <v/>
      </c>
      <c r="AG144" s="271"/>
      <c r="AH144" s="85" t="str">
        <f>'3.5 St Lights - Pole'!CI144</f>
        <v/>
      </c>
      <c r="AI144" s="85" t="str">
        <f>'3.5 St Lights - Pole'!CJ144</f>
        <v/>
      </c>
      <c r="AJ144" s="85" t="str">
        <f>'3.5 St Lights - Pole'!CK144</f>
        <v/>
      </c>
      <c r="AK144" s="85"/>
      <c r="AL144" s="85"/>
      <c r="AM144" s="85" t="str">
        <f t="shared" si="21"/>
        <v/>
      </c>
      <c r="AN144" s="238"/>
      <c r="AO144" s="112"/>
      <c r="AP144" s="112"/>
      <c r="AQ144" s="133" t="str">
        <f ca="1">IF('3.5 St Lights - Pole'!CR144="","",'3.5 St Lights - Pole'!CR144)</f>
        <v/>
      </c>
      <c r="AR144" s="112" t="str">
        <f>IF('3.5 St Lights - Pole'!CS144="","",'3.5 St Lights - Pole'!CS144)</f>
        <v/>
      </c>
      <c r="AS144" s="112"/>
      <c r="AT144" s="112"/>
    </row>
    <row r="145" spans="1:46" x14ac:dyDescent="0.2">
      <c r="A145" s="237"/>
      <c r="B145" s="238"/>
      <c r="C145" s="238" t="str">
        <f>IF('3.5 St Lights - Pole'!$B145="","",'3.5 St Lights - Pole'!$B145)</f>
        <v/>
      </c>
      <c r="D145" s="89" t="str">
        <f>IF('3.5 St Lights - Pole'!$C145="","",'3.5 St Lights - Pole'!C145)</f>
        <v/>
      </c>
      <c r="E145" s="238" t="str">
        <f>IF('3.5 St Lights - Pole'!$D145="","",'3.5 St Lights - Pole'!$D145)</f>
        <v/>
      </c>
      <c r="F145" s="238" t="str">
        <f>IF('3.5 St Lights - Pole'!$F145="","",'3.5 St Lights - Pole'!$F145)</f>
        <v/>
      </c>
      <c r="G145" s="238" t="str">
        <f>IF('3.5 St Lights - Pole'!$G145="","",'3.5 St Lights - Pole'!$G145)</f>
        <v/>
      </c>
      <c r="H145" s="238" t="str">
        <f>IF('3.5 St Lights - Pole'!$I145="","",'3.5 St Lights - Pole'!$I145)</f>
        <v/>
      </c>
      <c r="I145" s="238"/>
      <c r="J145" s="89" t="str">
        <f t="shared" si="16"/>
        <v/>
      </c>
      <c r="K145" s="238"/>
      <c r="L145" s="417" t="str">
        <f>IF('3.5 St Lights - Pole'!AW145="","",'3.5 St Lights - Pole'!AW145)</f>
        <v/>
      </c>
      <c r="M145" s="238"/>
      <c r="N145" s="238" t="str">
        <f t="shared" si="17"/>
        <v/>
      </c>
      <c r="O145" s="238"/>
      <c r="P145" s="238"/>
      <c r="Q145" s="238" t="str">
        <f>IF(P145="",'3.5 St Lights - Pole'!AI145,(VLOOKUP(P145,St_Lights_Generic_coating_array,2,FALSE)))</f>
        <v/>
      </c>
      <c r="R145" s="85" t="str">
        <f>IF('3.5 St Lights - Pole'!AJ145="","",'3.5 St Lights - Pole'!AJ145)</f>
        <v/>
      </c>
      <c r="S145" s="238"/>
      <c r="T145" s="89" t="str">
        <f t="shared" si="18"/>
        <v/>
      </c>
      <c r="U145" s="85"/>
      <c r="V145" s="85"/>
      <c r="W145" s="418" t="str">
        <f>IF('3.5 St Lights - Pole'!$AM145="","",'3.5 St Lights - Pole'!$AM145)</f>
        <v/>
      </c>
      <c r="X145" s="418"/>
      <c r="Y145" s="238"/>
      <c r="Z145" s="89" t="str">
        <f t="shared" si="19"/>
        <v/>
      </c>
      <c r="AA145" s="85"/>
      <c r="AB145" s="85"/>
      <c r="AC145" s="85"/>
      <c r="AD145" s="85" t="str">
        <f>'3.5 St Lights - Pole'!CE145</f>
        <v/>
      </c>
      <c r="AE145" s="85"/>
      <c r="AF145" s="85" t="str">
        <f t="shared" si="20"/>
        <v/>
      </c>
      <c r="AG145" s="271"/>
      <c r="AH145" s="85" t="str">
        <f>'3.5 St Lights - Pole'!CI145</f>
        <v/>
      </c>
      <c r="AI145" s="85" t="str">
        <f>'3.5 St Lights - Pole'!CJ145</f>
        <v/>
      </c>
      <c r="AJ145" s="85" t="str">
        <f>'3.5 St Lights - Pole'!CK145</f>
        <v/>
      </c>
      <c r="AK145" s="85"/>
      <c r="AL145" s="85"/>
      <c r="AM145" s="85" t="str">
        <f t="shared" si="21"/>
        <v/>
      </c>
      <c r="AN145" s="238"/>
      <c r="AO145" s="112"/>
      <c r="AP145" s="112"/>
      <c r="AQ145" s="133" t="str">
        <f ca="1">IF('3.5 St Lights - Pole'!CR145="","",'3.5 St Lights - Pole'!CR145)</f>
        <v/>
      </c>
      <c r="AR145" s="112" t="str">
        <f>IF('3.5 St Lights - Pole'!CS145="","",'3.5 St Lights - Pole'!CS145)</f>
        <v/>
      </c>
      <c r="AS145" s="112"/>
      <c r="AT145" s="112"/>
    </row>
    <row r="146" spans="1:46" x14ac:dyDescent="0.2">
      <c r="A146" s="237"/>
      <c r="B146" s="238"/>
      <c r="C146" s="238" t="str">
        <f>IF('3.5 St Lights - Pole'!$B146="","",'3.5 St Lights - Pole'!$B146)</f>
        <v/>
      </c>
      <c r="D146" s="89" t="str">
        <f>IF('3.5 St Lights - Pole'!$C146="","",'3.5 St Lights - Pole'!C146)</f>
        <v/>
      </c>
      <c r="E146" s="238" t="str">
        <f>IF('3.5 St Lights - Pole'!$D146="","",'3.5 St Lights - Pole'!$D146)</f>
        <v/>
      </c>
      <c r="F146" s="238" t="str">
        <f>IF('3.5 St Lights - Pole'!$F146="","",'3.5 St Lights - Pole'!$F146)</f>
        <v/>
      </c>
      <c r="G146" s="238" t="str">
        <f>IF('3.5 St Lights - Pole'!$G146="","",'3.5 St Lights - Pole'!$G146)</f>
        <v/>
      </c>
      <c r="H146" s="238" t="str">
        <f>IF('3.5 St Lights - Pole'!$I146="","",'3.5 St Lights - Pole'!$I146)</f>
        <v/>
      </c>
      <c r="I146" s="238"/>
      <c r="J146" s="89" t="str">
        <f t="shared" si="16"/>
        <v/>
      </c>
      <c r="K146" s="238"/>
      <c r="L146" s="417" t="str">
        <f>IF('3.5 St Lights - Pole'!AW146="","",'3.5 St Lights - Pole'!AW146)</f>
        <v/>
      </c>
      <c r="M146" s="238"/>
      <c r="N146" s="238" t="str">
        <f t="shared" si="17"/>
        <v/>
      </c>
      <c r="O146" s="238"/>
      <c r="P146" s="238"/>
      <c r="Q146" s="238" t="str">
        <f>IF(P146="",'3.5 St Lights - Pole'!AI146,(VLOOKUP(P146,St_Lights_Generic_coating_array,2,FALSE)))</f>
        <v/>
      </c>
      <c r="R146" s="85" t="str">
        <f>IF('3.5 St Lights - Pole'!AJ146="","",'3.5 St Lights - Pole'!AJ146)</f>
        <v/>
      </c>
      <c r="S146" s="238"/>
      <c r="T146" s="89" t="str">
        <f t="shared" si="18"/>
        <v/>
      </c>
      <c r="U146" s="85"/>
      <c r="V146" s="85"/>
      <c r="W146" s="418" t="str">
        <f>IF('3.5 St Lights - Pole'!$AM146="","",'3.5 St Lights - Pole'!$AM146)</f>
        <v/>
      </c>
      <c r="X146" s="418"/>
      <c r="Y146" s="238"/>
      <c r="Z146" s="89" t="str">
        <f t="shared" si="19"/>
        <v/>
      </c>
      <c r="AA146" s="85"/>
      <c r="AB146" s="85"/>
      <c r="AC146" s="85"/>
      <c r="AD146" s="85" t="str">
        <f>'3.5 St Lights - Pole'!CE146</f>
        <v/>
      </c>
      <c r="AE146" s="85"/>
      <c r="AF146" s="85" t="str">
        <f t="shared" si="20"/>
        <v/>
      </c>
      <c r="AG146" s="271"/>
      <c r="AH146" s="85" t="str">
        <f>'3.5 St Lights - Pole'!CI146</f>
        <v/>
      </c>
      <c r="AI146" s="85" t="str">
        <f>'3.5 St Lights - Pole'!CJ146</f>
        <v/>
      </c>
      <c r="AJ146" s="85" t="str">
        <f>'3.5 St Lights - Pole'!CK146</f>
        <v/>
      </c>
      <c r="AK146" s="85"/>
      <c r="AL146" s="85"/>
      <c r="AM146" s="85" t="str">
        <f t="shared" si="21"/>
        <v/>
      </c>
      <c r="AN146" s="238"/>
      <c r="AO146" s="112"/>
      <c r="AP146" s="112"/>
      <c r="AQ146" s="133" t="str">
        <f ca="1">IF('3.5 St Lights - Pole'!CR146="","",'3.5 St Lights - Pole'!CR146)</f>
        <v/>
      </c>
      <c r="AR146" s="112" t="str">
        <f>IF('3.5 St Lights - Pole'!CS146="","",'3.5 St Lights - Pole'!CS146)</f>
        <v/>
      </c>
      <c r="AS146" s="112"/>
      <c r="AT146" s="112"/>
    </row>
    <row r="147" spans="1:46" x14ac:dyDescent="0.2">
      <c r="A147" s="237"/>
      <c r="B147" s="238"/>
      <c r="C147" s="238" t="str">
        <f>IF('3.5 St Lights - Pole'!$B147="","",'3.5 St Lights - Pole'!$B147)</f>
        <v/>
      </c>
      <c r="D147" s="89" t="str">
        <f>IF('3.5 St Lights - Pole'!$C147="","",'3.5 St Lights - Pole'!C147)</f>
        <v/>
      </c>
      <c r="E147" s="238" t="str">
        <f>IF('3.5 St Lights - Pole'!$D147="","",'3.5 St Lights - Pole'!$D147)</f>
        <v/>
      </c>
      <c r="F147" s="238" t="str">
        <f>IF('3.5 St Lights - Pole'!$F147="","",'3.5 St Lights - Pole'!$F147)</f>
        <v/>
      </c>
      <c r="G147" s="238" t="str">
        <f>IF('3.5 St Lights - Pole'!$G147="","",'3.5 St Lights - Pole'!$G147)</f>
        <v/>
      </c>
      <c r="H147" s="238" t="str">
        <f>IF('3.5 St Lights - Pole'!$I147="","",'3.5 St Lights - Pole'!$I147)</f>
        <v/>
      </c>
      <c r="I147" s="238"/>
      <c r="J147" s="89" t="str">
        <f t="shared" si="16"/>
        <v/>
      </c>
      <c r="K147" s="238"/>
      <c r="L147" s="417" t="str">
        <f>IF('3.5 St Lights - Pole'!AW147="","",'3.5 St Lights - Pole'!AW147)</f>
        <v/>
      </c>
      <c r="M147" s="238"/>
      <c r="N147" s="238" t="str">
        <f t="shared" si="17"/>
        <v/>
      </c>
      <c r="O147" s="238"/>
      <c r="P147" s="238"/>
      <c r="Q147" s="238" t="str">
        <f>IF(P147="",'3.5 St Lights - Pole'!AI147,(VLOOKUP(P147,St_Lights_Generic_coating_array,2,FALSE)))</f>
        <v/>
      </c>
      <c r="R147" s="85" t="str">
        <f>IF('3.5 St Lights - Pole'!AJ147="","",'3.5 St Lights - Pole'!AJ147)</f>
        <v/>
      </c>
      <c r="S147" s="238"/>
      <c r="T147" s="89" t="str">
        <f t="shared" si="18"/>
        <v/>
      </c>
      <c r="U147" s="85"/>
      <c r="V147" s="85"/>
      <c r="W147" s="418" t="str">
        <f>IF('3.5 St Lights - Pole'!$AM147="","",'3.5 St Lights - Pole'!$AM147)</f>
        <v/>
      </c>
      <c r="X147" s="418"/>
      <c r="Y147" s="238"/>
      <c r="Z147" s="89" t="str">
        <f t="shared" si="19"/>
        <v/>
      </c>
      <c r="AA147" s="85"/>
      <c r="AB147" s="85"/>
      <c r="AC147" s="85"/>
      <c r="AD147" s="85" t="str">
        <f>'3.5 St Lights - Pole'!CE147</f>
        <v/>
      </c>
      <c r="AE147" s="85"/>
      <c r="AF147" s="85" t="str">
        <f t="shared" si="20"/>
        <v/>
      </c>
      <c r="AG147" s="271"/>
      <c r="AH147" s="85" t="str">
        <f>'3.5 St Lights - Pole'!CI147</f>
        <v/>
      </c>
      <c r="AI147" s="85" t="str">
        <f>'3.5 St Lights - Pole'!CJ147</f>
        <v/>
      </c>
      <c r="AJ147" s="85" t="str">
        <f>'3.5 St Lights - Pole'!CK147</f>
        <v/>
      </c>
      <c r="AK147" s="85"/>
      <c r="AL147" s="85"/>
      <c r="AM147" s="85" t="str">
        <f t="shared" si="21"/>
        <v/>
      </c>
      <c r="AN147" s="238"/>
      <c r="AO147" s="112"/>
      <c r="AP147" s="112"/>
      <c r="AQ147" s="133" t="str">
        <f ca="1">IF('3.5 St Lights - Pole'!CR147="","",'3.5 St Lights - Pole'!CR147)</f>
        <v/>
      </c>
      <c r="AR147" s="112" t="str">
        <f>IF('3.5 St Lights - Pole'!CS147="","",'3.5 St Lights - Pole'!CS147)</f>
        <v/>
      </c>
      <c r="AS147" s="112"/>
      <c r="AT147" s="112"/>
    </row>
    <row r="148" spans="1:46" x14ac:dyDescent="0.2">
      <c r="A148" s="237"/>
      <c r="B148" s="238"/>
      <c r="C148" s="238" t="str">
        <f>IF('3.5 St Lights - Pole'!$B148="","",'3.5 St Lights - Pole'!$B148)</f>
        <v/>
      </c>
      <c r="D148" s="89" t="str">
        <f>IF('3.5 St Lights - Pole'!$C148="","",'3.5 St Lights - Pole'!C148)</f>
        <v/>
      </c>
      <c r="E148" s="238" t="str">
        <f>IF('3.5 St Lights - Pole'!$D148="","",'3.5 St Lights - Pole'!$D148)</f>
        <v/>
      </c>
      <c r="F148" s="238" t="str">
        <f>IF('3.5 St Lights - Pole'!$F148="","",'3.5 St Lights - Pole'!$F148)</f>
        <v/>
      </c>
      <c r="G148" s="238" t="str">
        <f>IF('3.5 St Lights - Pole'!$G148="","",'3.5 St Lights - Pole'!$G148)</f>
        <v/>
      </c>
      <c r="H148" s="238" t="str">
        <f>IF('3.5 St Lights - Pole'!$I148="","",'3.5 St Lights - Pole'!$I148)</f>
        <v/>
      </c>
      <c r="I148" s="238"/>
      <c r="J148" s="89" t="str">
        <f t="shared" si="16"/>
        <v/>
      </c>
      <c r="K148" s="238"/>
      <c r="L148" s="417" t="str">
        <f>IF('3.5 St Lights - Pole'!AW148="","",'3.5 St Lights - Pole'!AW148)</f>
        <v/>
      </c>
      <c r="M148" s="238"/>
      <c r="N148" s="238" t="str">
        <f t="shared" si="17"/>
        <v/>
      </c>
      <c r="O148" s="238"/>
      <c r="P148" s="238"/>
      <c r="Q148" s="238" t="str">
        <f>IF(P148="",'3.5 St Lights - Pole'!AI148,(VLOOKUP(P148,St_Lights_Generic_coating_array,2,FALSE)))</f>
        <v/>
      </c>
      <c r="R148" s="85" t="str">
        <f>IF('3.5 St Lights - Pole'!AJ148="","",'3.5 St Lights - Pole'!AJ148)</f>
        <v/>
      </c>
      <c r="S148" s="238"/>
      <c r="T148" s="89" t="str">
        <f t="shared" si="18"/>
        <v/>
      </c>
      <c r="U148" s="85"/>
      <c r="V148" s="85"/>
      <c r="W148" s="418" t="str">
        <f>IF('3.5 St Lights - Pole'!$AM148="","",'3.5 St Lights - Pole'!$AM148)</f>
        <v/>
      </c>
      <c r="X148" s="418"/>
      <c r="Y148" s="238"/>
      <c r="Z148" s="89" t="str">
        <f t="shared" si="19"/>
        <v/>
      </c>
      <c r="AA148" s="85"/>
      <c r="AB148" s="85"/>
      <c r="AC148" s="85"/>
      <c r="AD148" s="85" t="str">
        <f>'3.5 St Lights - Pole'!CE148</f>
        <v/>
      </c>
      <c r="AE148" s="85"/>
      <c r="AF148" s="85" t="str">
        <f t="shared" si="20"/>
        <v/>
      </c>
      <c r="AG148" s="271"/>
      <c r="AH148" s="85" t="str">
        <f>'3.5 St Lights - Pole'!CI148</f>
        <v/>
      </c>
      <c r="AI148" s="85" t="str">
        <f>'3.5 St Lights - Pole'!CJ148</f>
        <v/>
      </c>
      <c r="AJ148" s="85" t="str">
        <f>'3.5 St Lights - Pole'!CK148</f>
        <v/>
      </c>
      <c r="AK148" s="85"/>
      <c r="AL148" s="85"/>
      <c r="AM148" s="85" t="str">
        <f t="shared" si="21"/>
        <v/>
      </c>
      <c r="AN148" s="238"/>
      <c r="AO148" s="112"/>
      <c r="AP148" s="112"/>
      <c r="AQ148" s="133" t="str">
        <f ca="1">IF('3.5 St Lights - Pole'!CR148="","",'3.5 St Lights - Pole'!CR148)</f>
        <v/>
      </c>
      <c r="AR148" s="112" t="str">
        <f>IF('3.5 St Lights - Pole'!CS148="","",'3.5 St Lights - Pole'!CS148)</f>
        <v/>
      </c>
      <c r="AS148" s="112"/>
      <c r="AT148" s="112"/>
    </row>
    <row r="149" spans="1:46" x14ac:dyDescent="0.2">
      <c r="A149" s="237"/>
      <c r="B149" s="238"/>
      <c r="C149" s="238" t="str">
        <f>IF('3.5 St Lights - Pole'!$B149="","",'3.5 St Lights - Pole'!$B149)</f>
        <v/>
      </c>
      <c r="D149" s="89" t="str">
        <f>IF('3.5 St Lights - Pole'!$C149="","",'3.5 St Lights - Pole'!C149)</f>
        <v/>
      </c>
      <c r="E149" s="238" t="str">
        <f>IF('3.5 St Lights - Pole'!$D149="","",'3.5 St Lights - Pole'!$D149)</f>
        <v/>
      </c>
      <c r="F149" s="238" t="str">
        <f>IF('3.5 St Lights - Pole'!$F149="","",'3.5 St Lights - Pole'!$F149)</f>
        <v/>
      </c>
      <c r="G149" s="238" t="str">
        <f>IF('3.5 St Lights - Pole'!$G149="","",'3.5 St Lights - Pole'!$G149)</f>
        <v/>
      </c>
      <c r="H149" s="238" t="str">
        <f>IF('3.5 St Lights - Pole'!$I149="","",'3.5 St Lights - Pole'!$I149)</f>
        <v/>
      </c>
      <c r="I149" s="238"/>
      <c r="J149" s="89" t="str">
        <f t="shared" si="16"/>
        <v/>
      </c>
      <c r="K149" s="238"/>
      <c r="L149" s="417" t="str">
        <f>IF('3.5 St Lights - Pole'!AW149="","",'3.5 St Lights - Pole'!AW149)</f>
        <v/>
      </c>
      <c r="M149" s="238"/>
      <c r="N149" s="238" t="str">
        <f t="shared" si="17"/>
        <v/>
      </c>
      <c r="O149" s="238"/>
      <c r="P149" s="238"/>
      <c r="Q149" s="238" t="str">
        <f>IF(P149="",'3.5 St Lights - Pole'!AI149,(VLOOKUP(P149,St_Lights_Generic_coating_array,2,FALSE)))</f>
        <v/>
      </c>
      <c r="R149" s="85" t="str">
        <f>IF('3.5 St Lights - Pole'!AJ149="","",'3.5 St Lights - Pole'!AJ149)</f>
        <v/>
      </c>
      <c r="S149" s="238"/>
      <c r="T149" s="89" t="str">
        <f t="shared" si="18"/>
        <v/>
      </c>
      <c r="U149" s="85"/>
      <c r="V149" s="85"/>
      <c r="W149" s="418" t="str">
        <f>IF('3.5 St Lights - Pole'!$AM149="","",'3.5 St Lights - Pole'!$AM149)</f>
        <v/>
      </c>
      <c r="X149" s="418"/>
      <c r="Y149" s="238"/>
      <c r="Z149" s="89" t="str">
        <f t="shared" si="19"/>
        <v/>
      </c>
      <c r="AA149" s="85"/>
      <c r="AB149" s="85"/>
      <c r="AC149" s="85"/>
      <c r="AD149" s="85" t="str">
        <f>'3.5 St Lights - Pole'!CE149</f>
        <v/>
      </c>
      <c r="AE149" s="85"/>
      <c r="AF149" s="85" t="str">
        <f t="shared" si="20"/>
        <v/>
      </c>
      <c r="AG149" s="271"/>
      <c r="AH149" s="85" t="str">
        <f>'3.5 St Lights - Pole'!CI149</f>
        <v/>
      </c>
      <c r="AI149" s="85" t="str">
        <f>'3.5 St Lights - Pole'!CJ149</f>
        <v/>
      </c>
      <c r="AJ149" s="85" t="str">
        <f>'3.5 St Lights - Pole'!CK149</f>
        <v/>
      </c>
      <c r="AK149" s="85"/>
      <c r="AL149" s="85"/>
      <c r="AM149" s="85" t="str">
        <f t="shared" si="21"/>
        <v/>
      </c>
      <c r="AN149" s="238"/>
      <c r="AO149" s="112"/>
      <c r="AP149" s="112"/>
      <c r="AQ149" s="133" t="str">
        <f ca="1">IF('3.5 St Lights - Pole'!CR149="","",'3.5 St Lights - Pole'!CR149)</f>
        <v/>
      </c>
      <c r="AR149" s="112" t="str">
        <f>IF('3.5 St Lights - Pole'!CS149="","",'3.5 St Lights - Pole'!CS149)</f>
        <v/>
      </c>
      <c r="AS149" s="112"/>
      <c r="AT149" s="112"/>
    </row>
    <row r="150" spans="1:46" x14ac:dyDescent="0.2">
      <c r="A150" s="237"/>
      <c r="B150" s="238"/>
      <c r="C150" s="238" t="str">
        <f>IF('3.5 St Lights - Pole'!$B150="","",'3.5 St Lights - Pole'!$B150)</f>
        <v/>
      </c>
      <c r="D150" s="89" t="str">
        <f>IF('3.5 St Lights - Pole'!$C150="","",'3.5 St Lights - Pole'!C150)</f>
        <v/>
      </c>
      <c r="E150" s="238" t="str">
        <f>IF('3.5 St Lights - Pole'!$D150="","",'3.5 St Lights - Pole'!$D150)</f>
        <v/>
      </c>
      <c r="F150" s="238" t="str">
        <f>IF('3.5 St Lights - Pole'!$F150="","",'3.5 St Lights - Pole'!$F150)</f>
        <v/>
      </c>
      <c r="G150" s="238" t="str">
        <f>IF('3.5 St Lights - Pole'!$G150="","",'3.5 St Lights - Pole'!$G150)</f>
        <v/>
      </c>
      <c r="H150" s="238" t="str">
        <f>IF('3.5 St Lights - Pole'!$I150="","",'3.5 St Lights - Pole'!$I150)</f>
        <v/>
      </c>
      <c r="I150" s="238"/>
      <c r="J150" s="89" t="str">
        <f t="shared" si="16"/>
        <v/>
      </c>
      <c r="K150" s="238"/>
      <c r="L150" s="417" t="str">
        <f>IF('3.5 St Lights - Pole'!AW150="","",'3.5 St Lights - Pole'!AW150)</f>
        <v/>
      </c>
      <c r="M150" s="238"/>
      <c r="N150" s="238" t="str">
        <f t="shared" si="17"/>
        <v/>
      </c>
      <c r="O150" s="238"/>
      <c r="P150" s="238"/>
      <c r="Q150" s="238" t="str">
        <f>IF(P150="",'3.5 St Lights - Pole'!AI150,(VLOOKUP(P150,St_Lights_Generic_coating_array,2,FALSE)))</f>
        <v/>
      </c>
      <c r="R150" s="85" t="str">
        <f>IF('3.5 St Lights - Pole'!AJ150="","",'3.5 St Lights - Pole'!AJ150)</f>
        <v/>
      </c>
      <c r="S150" s="238"/>
      <c r="T150" s="89" t="str">
        <f t="shared" si="18"/>
        <v/>
      </c>
      <c r="U150" s="85"/>
      <c r="V150" s="85"/>
      <c r="W150" s="418" t="str">
        <f>IF('3.5 St Lights - Pole'!$AM150="","",'3.5 St Lights - Pole'!$AM150)</f>
        <v/>
      </c>
      <c r="X150" s="418"/>
      <c r="Y150" s="238"/>
      <c r="Z150" s="89" t="str">
        <f t="shared" si="19"/>
        <v/>
      </c>
      <c r="AA150" s="85"/>
      <c r="AB150" s="85"/>
      <c r="AC150" s="85"/>
      <c r="AD150" s="85" t="str">
        <f>'3.5 St Lights - Pole'!CE150</f>
        <v/>
      </c>
      <c r="AE150" s="85"/>
      <c r="AF150" s="85" t="str">
        <f t="shared" si="20"/>
        <v/>
      </c>
      <c r="AG150" s="271"/>
      <c r="AH150" s="85" t="str">
        <f>'3.5 St Lights - Pole'!CI150</f>
        <v/>
      </c>
      <c r="AI150" s="85" t="str">
        <f>'3.5 St Lights - Pole'!CJ150</f>
        <v/>
      </c>
      <c r="AJ150" s="85" t="str">
        <f>'3.5 St Lights - Pole'!CK150</f>
        <v/>
      </c>
      <c r="AK150" s="85"/>
      <c r="AL150" s="85"/>
      <c r="AM150" s="85" t="str">
        <f t="shared" si="21"/>
        <v/>
      </c>
      <c r="AN150" s="238"/>
      <c r="AO150" s="112"/>
      <c r="AP150" s="112"/>
      <c r="AQ150" s="133" t="str">
        <f ca="1">IF('3.5 St Lights - Pole'!CR150="","",'3.5 St Lights - Pole'!CR150)</f>
        <v/>
      </c>
      <c r="AR150" s="112" t="str">
        <f>IF('3.5 St Lights - Pole'!CS150="","",'3.5 St Lights - Pole'!CS150)</f>
        <v/>
      </c>
      <c r="AS150" s="112"/>
      <c r="AT150" s="112"/>
    </row>
    <row r="151" spans="1:46" x14ac:dyDescent="0.2">
      <c r="A151" s="237"/>
      <c r="B151" s="238"/>
      <c r="C151" s="238" t="str">
        <f>IF('3.5 St Lights - Pole'!$B151="","",'3.5 St Lights - Pole'!$B151)</f>
        <v/>
      </c>
      <c r="D151" s="89" t="str">
        <f>IF('3.5 St Lights - Pole'!$C151="","",'3.5 St Lights - Pole'!C151)</f>
        <v/>
      </c>
      <c r="E151" s="238" t="str">
        <f>IF('3.5 St Lights - Pole'!$D151="","",'3.5 St Lights - Pole'!$D151)</f>
        <v/>
      </c>
      <c r="F151" s="238" t="str">
        <f>IF('3.5 St Lights - Pole'!$F151="","",'3.5 St Lights - Pole'!$F151)</f>
        <v/>
      </c>
      <c r="G151" s="238" t="str">
        <f>IF('3.5 St Lights - Pole'!$G151="","",'3.5 St Lights - Pole'!$G151)</f>
        <v/>
      </c>
      <c r="H151" s="238" t="str">
        <f>IF('3.5 St Lights - Pole'!$I151="","",'3.5 St Lights - Pole'!$I151)</f>
        <v/>
      </c>
      <c r="I151" s="238"/>
      <c r="J151" s="89" t="str">
        <f t="shared" si="16"/>
        <v/>
      </c>
      <c r="K151" s="238"/>
      <c r="L151" s="417" t="str">
        <f>IF('3.5 St Lights - Pole'!AW151="","",'3.5 St Lights - Pole'!AW151)</f>
        <v/>
      </c>
      <c r="M151" s="238"/>
      <c r="N151" s="238" t="str">
        <f t="shared" si="17"/>
        <v/>
      </c>
      <c r="O151" s="238"/>
      <c r="P151" s="238"/>
      <c r="Q151" s="238" t="str">
        <f>IF(P151="",'3.5 St Lights - Pole'!AI151,(VLOOKUP(P151,St_Lights_Generic_coating_array,2,FALSE)))</f>
        <v/>
      </c>
      <c r="R151" s="85" t="str">
        <f>IF('3.5 St Lights - Pole'!AJ151="","",'3.5 St Lights - Pole'!AJ151)</f>
        <v/>
      </c>
      <c r="S151" s="238"/>
      <c r="T151" s="89" t="str">
        <f t="shared" si="18"/>
        <v/>
      </c>
      <c r="U151" s="85"/>
      <c r="V151" s="85"/>
      <c r="W151" s="418" t="str">
        <f>IF('3.5 St Lights - Pole'!$AM151="","",'3.5 St Lights - Pole'!$AM151)</f>
        <v/>
      </c>
      <c r="X151" s="418"/>
      <c r="Y151" s="238"/>
      <c r="Z151" s="89" t="str">
        <f t="shared" si="19"/>
        <v/>
      </c>
      <c r="AA151" s="85"/>
      <c r="AB151" s="85"/>
      <c r="AC151" s="85"/>
      <c r="AD151" s="85" t="str">
        <f>'3.5 St Lights - Pole'!CE151</f>
        <v/>
      </c>
      <c r="AE151" s="85"/>
      <c r="AF151" s="85" t="str">
        <f t="shared" si="20"/>
        <v/>
      </c>
      <c r="AG151" s="271"/>
      <c r="AH151" s="85" t="str">
        <f>'3.5 St Lights - Pole'!CI151</f>
        <v/>
      </c>
      <c r="AI151" s="85" t="str">
        <f>'3.5 St Lights - Pole'!CJ151</f>
        <v/>
      </c>
      <c r="AJ151" s="85" t="str">
        <f>'3.5 St Lights - Pole'!CK151</f>
        <v/>
      </c>
      <c r="AK151" s="85"/>
      <c r="AL151" s="85"/>
      <c r="AM151" s="85" t="str">
        <f t="shared" si="21"/>
        <v/>
      </c>
      <c r="AN151" s="238"/>
      <c r="AO151" s="112"/>
      <c r="AP151" s="112"/>
      <c r="AQ151" s="133" t="str">
        <f ca="1">IF('3.5 St Lights - Pole'!CR151="","",'3.5 St Lights - Pole'!CR151)</f>
        <v/>
      </c>
      <c r="AR151" s="112" t="str">
        <f>IF('3.5 St Lights - Pole'!CS151="","",'3.5 St Lights - Pole'!CS151)</f>
        <v/>
      </c>
      <c r="AS151" s="112"/>
      <c r="AT151" s="112"/>
    </row>
    <row r="152" spans="1:46" x14ac:dyDescent="0.2">
      <c r="A152" s="237"/>
      <c r="B152" s="238"/>
      <c r="C152" s="238" t="str">
        <f>IF('3.5 St Lights - Pole'!$B152="","",'3.5 St Lights - Pole'!$B152)</f>
        <v/>
      </c>
      <c r="D152" s="89" t="str">
        <f>IF('3.5 St Lights - Pole'!$C152="","",'3.5 St Lights - Pole'!C152)</f>
        <v/>
      </c>
      <c r="E152" s="238" t="str">
        <f>IF('3.5 St Lights - Pole'!$D152="","",'3.5 St Lights - Pole'!$D152)</f>
        <v/>
      </c>
      <c r="F152" s="238" t="str">
        <f>IF('3.5 St Lights - Pole'!$F152="","",'3.5 St Lights - Pole'!$F152)</f>
        <v/>
      </c>
      <c r="G152" s="238" t="str">
        <f>IF('3.5 St Lights - Pole'!$G152="","",'3.5 St Lights - Pole'!$G152)</f>
        <v/>
      </c>
      <c r="H152" s="238" t="str">
        <f>IF('3.5 St Lights - Pole'!$I152="","",'3.5 St Lights - Pole'!$I152)</f>
        <v/>
      </c>
      <c r="I152" s="238"/>
      <c r="J152" s="89" t="str">
        <f t="shared" si="16"/>
        <v/>
      </c>
      <c r="K152" s="238"/>
      <c r="L152" s="417" t="str">
        <f>IF('3.5 St Lights - Pole'!AW152="","",'3.5 St Lights - Pole'!AW152)</f>
        <v/>
      </c>
      <c r="M152" s="238"/>
      <c r="N152" s="238" t="str">
        <f t="shared" si="17"/>
        <v/>
      </c>
      <c r="O152" s="238"/>
      <c r="P152" s="238"/>
      <c r="Q152" s="238" t="str">
        <f>IF(P152="",'3.5 St Lights - Pole'!AI152,(VLOOKUP(P152,St_Lights_Generic_coating_array,2,FALSE)))</f>
        <v/>
      </c>
      <c r="R152" s="85" t="str">
        <f>IF('3.5 St Lights - Pole'!AJ152="","",'3.5 St Lights - Pole'!AJ152)</f>
        <v/>
      </c>
      <c r="S152" s="238"/>
      <c r="T152" s="89" t="str">
        <f t="shared" si="18"/>
        <v/>
      </c>
      <c r="U152" s="85"/>
      <c r="V152" s="85"/>
      <c r="W152" s="418" t="str">
        <f>IF('3.5 St Lights - Pole'!$AM152="","",'3.5 St Lights - Pole'!$AM152)</f>
        <v/>
      </c>
      <c r="X152" s="418"/>
      <c r="Y152" s="238"/>
      <c r="Z152" s="89" t="str">
        <f t="shared" si="19"/>
        <v/>
      </c>
      <c r="AA152" s="85"/>
      <c r="AB152" s="85"/>
      <c r="AC152" s="85"/>
      <c r="AD152" s="85" t="str">
        <f>'3.5 St Lights - Pole'!CE152</f>
        <v/>
      </c>
      <c r="AE152" s="85"/>
      <c r="AF152" s="85" t="str">
        <f t="shared" si="20"/>
        <v/>
      </c>
      <c r="AG152" s="271"/>
      <c r="AH152" s="85" t="str">
        <f>'3.5 St Lights - Pole'!CI152</f>
        <v/>
      </c>
      <c r="AI152" s="85" t="str">
        <f>'3.5 St Lights - Pole'!CJ152</f>
        <v/>
      </c>
      <c r="AJ152" s="85" t="str">
        <f>'3.5 St Lights - Pole'!CK152</f>
        <v/>
      </c>
      <c r="AK152" s="85"/>
      <c r="AL152" s="85"/>
      <c r="AM152" s="85" t="str">
        <f t="shared" si="21"/>
        <v/>
      </c>
      <c r="AN152" s="238"/>
      <c r="AO152" s="112"/>
      <c r="AP152" s="112"/>
      <c r="AQ152" s="133" t="str">
        <f ca="1">IF('3.5 St Lights - Pole'!CR152="","",'3.5 St Lights - Pole'!CR152)</f>
        <v/>
      </c>
      <c r="AR152" s="112" t="str">
        <f>IF('3.5 St Lights - Pole'!CS152="","",'3.5 St Lights - Pole'!CS152)</f>
        <v/>
      </c>
      <c r="AS152" s="112"/>
      <c r="AT152" s="112"/>
    </row>
    <row r="153" spans="1:46" x14ac:dyDescent="0.2">
      <c r="A153" s="237"/>
      <c r="B153" s="238"/>
      <c r="C153" s="238" t="str">
        <f>IF('3.5 St Lights - Pole'!$B153="","",'3.5 St Lights - Pole'!$B153)</f>
        <v/>
      </c>
      <c r="D153" s="89" t="str">
        <f>IF('3.5 St Lights - Pole'!$C153="","",'3.5 St Lights - Pole'!C153)</f>
        <v/>
      </c>
      <c r="E153" s="238" t="str">
        <f>IF('3.5 St Lights - Pole'!$D153="","",'3.5 St Lights - Pole'!$D153)</f>
        <v/>
      </c>
      <c r="F153" s="238" t="str">
        <f>IF('3.5 St Lights - Pole'!$F153="","",'3.5 St Lights - Pole'!$F153)</f>
        <v/>
      </c>
      <c r="G153" s="238" t="str">
        <f>IF('3.5 St Lights - Pole'!$G153="","",'3.5 St Lights - Pole'!$G153)</f>
        <v/>
      </c>
      <c r="H153" s="238" t="str">
        <f>IF('3.5 St Lights - Pole'!$I153="","",'3.5 St Lights - Pole'!$I153)</f>
        <v/>
      </c>
      <c r="I153" s="238"/>
      <c r="J153" s="89" t="str">
        <f t="shared" si="16"/>
        <v/>
      </c>
      <c r="K153" s="238"/>
      <c r="L153" s="417" t="str">
        <f>IF('3.5 St Lights - Pole'!AW153="","",'3.5 St Lights - Pole'!AW153)</f>
        <v/>
      </c>
      <c r="M153" s="238"/>
      <c r="N153" s="238" t="str">
        <f t="shared" si="17"/>
        <v/>
      </c>
      <c r="O153" s="238"/>
      <c r="P153" s="238"/>
      <c r="Q153" s="238" t="str">
        <f>IF(P153="",'3.5 St Lights - Pole'!AI153,(VLOOKUP(P153,St_Lights_Generic_coating_array,2,FALSE)))</f>
        <v/>
      </c>
      <c r="R153" s="85" t="str">
        <f>IF('3.5 St Lights - Pole'!AJ153="","",'3.5 St Lights - Pole'!AJ153)</f>
        <v/>
      </c>
      <c r="S153" s="238"/>
      <c r="T153" s="89" t="str">
        <f t="shared" si="18"/>
        <v/>
      </c>
      <c r="U153" s="85"/>
      <c r="V153" s="85"/>
      <c r="W153" s="418" t="str">
        <f>IF('3.5 St Lights - Pole'!$AM153="","",'3.5 St Lights - Pole'!$AM153)</f>
        <v/>
      </c>
      <c r="X153" s="418"/>
      <c r="Y153" s="238"/>
      <c r="Z153" s="89" t="str">
        <f t="shared" si="19"/>
        <v/>
      </c>
      <c r="AA153" s="85"/>
      <c r="AB153" s="85"/>
      <c r="AC153" s="85"/>
      <c r="AD153" s="85" t="str">
        <f>'3.5 St Lights - Pole'!CE153</f>
        <v/>
      </c>
      <c r="AE153" s="85"/>
      <c r="AF153" s="85" t="str">
        <f t="shared" si="20"/>
        <v/>
      </c>
      <c r="AG153" s="271"/>
      <c r="AH153" s="85" t="str">
        <f>'3.5 St Lights - Pole'!CI153</f>
        <v/>
      </c>
      <c r="AI153" s="85" t="str">
        <f>'3.5 St Lights - Pole'!CJ153</f>
        <v/>
      </c>
      <c r="AJ153" s="85" t="str">
        <f>'3.5 St Lights - Pole'!CK153</f>
        <v/>
      </c>
      <c r="AK153" s="85"/>
      <c r="AL153" s="85"/>
      <c r="AM153" s="85" t="str">
        <f t="shared" si="21"/>
        <v/>
      </c>
      <c r="AN153" s="238"/>
      <c r="AO153" s="112"/>
      <c r="AP153" s="112"/>
      <c r="AQ153" s="133" t="str">
        <f ca="1">IF('3.5 St Lights - Pole'!CR153="","",'3.5 St Lights - Pole'!CR153)</f>
        <v/>
      </c>
      <c r="AR153" s="112" t="str">
        <f>IF('3.5 St Lights - Pole'!CS153="","",'3.5 St Lights - Pole'!CS153)</f>
        <v/>
      </c>
      <c r="AS153" s="112"/>
      <c r="AT153" s="112"/>
    </row>
    <row r="154" spans="1:46" x14ac:dyDescent="0.2">
      <c r="A154" s="237"/>
      <c r="B154" s="238"/>
      <c r="C154" s="238" t="str">
        <f>IF('3.5 St Lights - Pole'!$B154="","",'3.5 St Lights - Pole'!$B154)</f>
        <v/>
      </c>
      <c r="D154" s="89" t="str">
        <f>IF('3.5 St Lights - Pole'!$C154="","",'3.5 St Lights - Pole'!C154)</f>
        <v/>
      </c>
      <c r="E154" s="238" t="str">
        <f>IF('3.5 St Lights - Pole'!$D154="","",'3.5 St Lights - Pole'!$D154)</f>
        <v/>
      </c>
      <c r="F154" s="238" t="str">
        <f>IF('3.5 St Lights - Pole'!$F154="","",'3.5 St Lights - Pole'!$F154)</f>
        <v/>
      </c>
      <c r="G154" s="238" t="str">
        <f>IF('3.5 St Lights - Pole'!$G154="","",'3.5 St Lights - Pole'!$G154)</f>
        <v/>
      </c>
      <c r="H154" s="238" t="str">
        <f>IF('3.5 St Lights - Pole'!$I154="","",'3.5 St Lights - Pole'!$I154)</f>
        <v/>
      </c>
      <c r="I154" s="238"/>
      <c r="J154" s="89" t="str">
        <f t="shared" si="16"/>
        <v/>
      </c>
      <c r="K154" s="238"/>
      <c r="L154" s="417" t="str">
        <f>IF('3.5 St Lights - Pole'!AW154="","",'3.5 St Lights - Pole'!AW154)</f>
        <v/>
      </c>
      <c r="M154" s="238"/>
      <c r="N154" s="238" t="str">
        <f t="shared" si="17"/>
        <v/>
      </c>
      <c r="O154" s="238"/>
      <c r="P154" s="238"/>
      <c r="Q154" s="238" t="str">
        <f>IF(P154="",'3.5 St Lights - Pole'!AI154,(VLOOKUP(P154,St_Lights_Generic_coating_array,2,FALSE)))</f>
        <v/>
      </c>
      <c r="R154" s="85" t="str">
        <f>IF('3.5 St Lights - Pole'!AJ154="","",'3.5 St Lights - Pole'!AJ154)</f>
        <v/>
      </c>
      <c r="S154" s="238"/>
      <c r="T154" s="89" t="str">
        <f t="shared" si="18"/>
        <v/>
      </c>
      <c r="U154" s="85"/>
      <c r="V154" s="85"/>
      <c r="W154" s="418" t="str">
        <f>IF('3.5 St Lights - Pole'!$AM154="","",'3.5 St Lights - Pole'!$AM154)</f>
        <v/>
      </c>
      <c r="X154" s="418"/>
      <c r="Y154" s="238"/>
      <c r="Z154" s="89" t="str">
        <f t="shared" si="19"/>
        <v/>
      </c>
      <c r="AA154" s="85"/>
      <c r="AB154" s="85"/>
      <c r="AC154" s="85"/>
      <c r="AD154" s="85" t="str">
        <f>'3.5 St Lights - Pole'!CE154</f>
        <v/>
      </c>
      <c r="AE154" s="85"/>
      <c r="AF154" s="85" t="str">
        <f t="shared" si="20"/>
        <v/>
      </c>
      <c r="AG154" s="271"/>
      <c r="AH154" s="85" t="str">
        <f>'3.5 St Lights - Pole'!CI154</f>
        <v/>
      </c>
      <c r="AI154" s="85" t="str">
        <f>'3.5 St Lights - Pole'!CJ154</f>
        <v/>
      </c>
      <c r="AJ154" s="85" t="str">
        <f>'3.5 St Lights - Pole'!CK154</f>
        <v/>
      </c>
      <c r="AK154" s="85"/>
      <c r="AL154" s="85"/>
      <c r="AM154" s="85" t="str">
        <f t="shared" si="21"/>
        <v/>
      </c>
      <c r="AN154" s="238"/>
      <c r="AO154" s="112"/>
      <c r="AP154" s="112"/>
      <c r="AQ154" s="133" t="str">
        <f ca="1">IF('3.5 St Lights - Pole'!CR154="","",'3.5 St Lights - Pole'!CR154)</f>
        <v/>
      </c>
      <c r="AR154" s="112" t="str">
        <f>IF('3.5 St Lights - Pole'!CS154="","",'3.5 St Lights - Pole'!CS154)</f>
        <v/>
      </c>
      <c r="AS154" s="112"/>
      <c r="AT154" s="112"/>
    </row>
    <row r="155" spans="1:46" x14ac:dyDescent="0.2">
      <c r="A155" s="237"/>
      <c r="B155" s="238"/>
      <c r="C155" s="238" t="str">
        <f>IF('3.5 St Lights - Pole'!$B155="","",'3.5 St Lights - Pole'!$B155)</f>
        <v/>
      </c>
      <c r="D155" s="89" t="str">
        <f>IF('3.5 St Lights - Pole'!$C155="","",'3.5 St Lights - Pole'!C155)</f>
        <v/>
      </c>
      <c r="E155" s="238" t="str">
        <f>IF('3.5 St Lights - Pole'!$D155="","",'3.5 St Lights - Pole'!$D155)</f>
        <v/>
      </c>
      <c r="F155" s="238" t="str">
        <f>IF('3.5 St Lights - Pole'!$F155="","",'3.5 St Lights - Pole'!$F155)</f>
        <v/>
      </c>
      <c r="G155" s="238" t="str">
        <f>IF('3.5 St Lights - Pole'!$G155="","",'3.5 St Lights - Pole'!$G155)</f>
        <v/>
      </c>
      <c r="H155" s="238" t="str">
        <f>IF('3.5 St Lights - Pole'!$I155="","",'3.5 St Lights - Pole'!$I155)</f>
        <v/>
      </c>
      <c r="I155" s="238"/>
      <c r="J155" s="89" t="str">
        <f t="shared" si="16"/>
        <v/>
      </c>
      <c r="K155" s="238"/>
      <c r="L155" s="417" t="str">
        <f>IF('3.5 St Lights - Pole'!AW155="","",'3.5 St Lights - Pole'!AW155)</f>
        <v/>
      </c>
      <c r="M155" s="238"/>
      <c r="N155" s="238" t="str">
        <f t="shared" si="17"/>
        <v/>
      </c>
      <c r="O155" s="238"/>
      <c r="P155" s="238"/>
      <c r="Q155" s="238" t="str">
        <f>IF(P155="",'3.5 St Lights - Pole'!AI155,(VLOOKUP(P155,St_Lights_Generic_coating_array,2,FALSE)))</f>
        <v/>
      </c>
      <c r="R155" s="85" t="str">
        <f>IF('3.5 St Lights - Pole'!AJ155="","",'3.5 St Lights - Pole'!AJ155)</f>
        <v/>
      </c>
      <c r="S155" s="238"/>
      <c r="T155" s="89" t="str">
        <f t="shared" si="18"/>
        <v/>
      </c>
      <c r="U155" s="85"/>
      <c r="V155" s="85"/>
      <c r="W155" s="418" t="str">
        <f>IF('3.5 St Lights - Pole'!$AM155="","",'3.5 St Lights - Pole'!$AM155)</f>
        <v/>
      </c>
      <c r="X155" s="418"/>
      <c r="Y155" s="238"/>
      <c r="Z155" s="89" t="str">
        <f t="shared" si="19"/>
        <v/>
      </c>
      <c r="AA155" s="85"/>
      <c r="AB155" s="85"/>
      <c r="AC155" s="85"/>
      <c r="AD155" s="85" t="str">
        <f>'3.5 St Lights - Pole'!CE155</f>
        <v/>
      </c>
      <c r="AE155" s="85"/>
      <c r="AF155" s="85" t="str">
        <f t="shared" si="20"/>
        <v/>
      </c>
      <c r="AG155" s="271"/>
      <c r="AH155" s="85" t="str">
        <f>'3.5 St Lights - Pole'!CI155</f>
        <v/>
      </c>
      <c r="AI155" s="85" t="str">
        <f>'3.5 St Lights - Pole'!CJ155</f>
        <v/>
      </c>
      <c r="AJ155" s="85" t="str">
        <f>'3.5 St Lights - Pole'!CK155</f>
        <v/>
      </c>
      <c r="AK155" s="85"/>
      <c r="AL155" s="85"/>
      <c r="AM155" s="85" t="str">
        <f t="shared" si="21"/>
        <v/>
      </c>
      <c r="AN155" s="238"/>
      <c r="AO155" s="112"/>
      <c r="AP155" s="112"/>
      <c r="AQ155" s="133" t="str">
        <f ca="1">IF('3.5 St Lights - Pole'!CR155="","",'3.5 St Lights - Pole'!CR155)</f>
        <v/>
      </c>
      <c r="AR155" s="112" t="str">
        <f>IF('3.5 St Lights - Pole'!CS155="","",'3.5 St Lights - Pole'!CS155)</f>
        <v/>
      </c>
      <c r="AS155" s="112"/>
      <c r="AT155" s="112"/>
    </row>
    <row r="156" spans="1:46" x14ac:dyDescent="0.2">
      <c r="A156" s="237"/>
      <c r="B156" s="238"/>
      <c r="C156" s="238" t="str">
        <f>IF('3.5 St Lights - Pole'!$B156="","",'3.5 St Lights - Pole'!$B156)</f>
        <v/>
      </c>
      <c r="D156" s="89" t="str">
        <f>IF('3.5 St Lights - Pole'!$C156="","",'3.5 St Lights - Pole'!C156)</f>
        <v/>
      </c>
      <c r="E156" s="238" t="str">
        <f>IF('3.5 St Lights - Pole'!$D156="","",'3.5 St Lights - Pole'!$D156)</f>
        <v/>
      </c>
      <c r="F156" s="238" t="str">
        <f>IF('3.5 St Lights - Pole'!$F156="","",'3.5 St Lights - Pole'!$F156)</f>
        <v/>
      </c>
      <c r="G156" s="238" t="str">
        <f>IF('3.5 St Lights - Pole'!$G156="","",'3.5 St Lights - Pole'!$G156)</f>
        <v/>
      </c>
      <c r="H156" s="238" t="str">
        <f>IF('3.5 St Lights - Pole'!$I156="","",'3.5 St Lights - Pole'!$I156)</f>
        <v/>
      </c>
      <c r="I156" s="238"/>
      <c r="J156" s="89" t="str">
        <f t="shared" si="16"/>
        <v/>
      </c>
      <c r="K156" s="238"/>
      <c r="L156" s="417" t="str">
        <f>IF('3.5 St Lights - Pole'!AW156="","",'3.5 St Lights - Pole'!AW156)</f>
        <v/>
      </c>
      <c r="M156" s="238"/>
      <c r="N156" s="238" t="str">
        <f t="shared" si="17"/>
        <v/>
      </c>
      <c r="O156" s="238"/>
      <c r="P156" s="238"/>
      <c r="Q156" s="238" t="str">
        <f>IF(P156="",'3.5 St Lights - Pole'!AI156,(VLOOKUP(P156,St_Lights_Generic_coating_array,2,FALSE)))</f>
        <v/>
      </c>
      <c r="R156" s="85" t="str">
        <f>IF('3.5 St Lights - Pole'!AJ156="","",'3.5 St Lights - Pole'!AJ156)</f>
        <v/>
      </c>
      <c r="S156" s="238"/>
      <c r="T156" s="89" t="str">
        <f t="shared" si="18"/>
        <v/>
      </c>
      <c r="U156" s="85"/>
      <c r="V156" s="85"/>
      <c r="W156" s="418" t="str">
        <f>IF('3.5 St Lights - Pole'!$AM156="","",'3.5 St Lights - Pole'!$AM156)</f>
        <v/>
      </c>
      <c r="X156" s="418"/>
      <c r="Y156" s="238"/>
      <c r="Z156" s="89" t="str">
        <f t="shared" si="19"/>
        <v/>
      </c>
      <c r="AA156" s="85"/>
      <c r="AB156" s="85"/>
      <c r="AC156" s="85"/>
      <c r="AD156" s="85" t="str">
        <f>'3.5 St Lights - Pole'!CE156</f>
        <v/>
      </c>
      <c r="AE156" s="85"/>
      <c r="AF156" s="85" t="str">
        <f t="shared" si="20"/>
        <v/>
      </c>
      <c r="AG156" s="271"/>
      <c r="AH156" s="85" t="str">
        <f>'3.5 St Lights - Pole'!CI156</f>
        <v/>
      </c>
      <c r="AI156" s="85" t="str">
        <f>'3.5 St Lights - Pole'!CJ156</f>
        <v/>
      </c>
      <c r="AJ156" s="85" t="str">
        <f>'3.5 St Lights - Pole'!CK156</f>
        <v/>
      </c>
      <c r="AK156" s="85"/>
      <c r="AL156" s="85"/>
      <c r="AM156" s="85" t="str">
        <f t="shared" si="21"/>
        <v/>
      </c>
      <c r="AN156" s="238"/>
      <c r="AO156" s="112"/>
      <c r="AP156" s="112"/>
      <c r="AQ156" s="133" t="str">
        <f ca="1">IF('3.5 St Lights - Pole'!CR156="","",'3.5 St Lights - Pole'!CR156)</f>
        <v/>
      </c>
      <c r="AR156" s="112" t="str">
        <f>IF('3.5 St Lights - Pole'!CS156="","",'3.5 St Lights - Pole'!CS156)</f>
        <v/>
      </c>
      <c r="AS156" s="112"/>
      <c r="AT156" s="112"/>
    </row>
    <row r="157" spans="1:46" x14ac:dyDescent="0.2">
      <c r="A157" s="237"/>
      <c r="B157" s="238"/>
      <c r="C157" s="238" t="str">
        <f>IF('3.5 St Lights - Pole'!$B157="","",'3.5 St Lights - Pole'!$B157)</f>
        <v/>
      </c>
      <c r="D157" s="89" t="str">
        <f>IF('3.5 St Lights - Pole'!$C157="","",'3.5 St Lights - Pole'!C157)</f>
        <v/>
      </c>
      <c r="E157" s="238" t="str">
        <f>IF('3.5 St Lights - Pole'!$D157="","",'3.5 St Lights - Pole'!$D157)</f>
        <v/>
      </c>
      <c r="F157" s="238" t="str">
        <f>IF('3.5 St Lights - Pole'!$F157="","",'3.5 St Lights - Pole'!$F157)</f>
        <v/>
      </c>
      <c r="G157" s="238" t="str">
        <f>IF('3.5 St Lights - Pole'!$G157="","",'3.5 St Lights - Pole'!$G157)</f>
        <v/>
      </c>
      <c r="H157" s="238" t="str">
        <f>IF('3.5 St Lights - Pole'!$I157="","",'3.5 St Lights - Pole'!$I157)</f>
        <v/>
      </c>
      <c r="I157" s="238"/>
      <c r="J157" s="89" t="str">
        <f t="shared" si="16"/>
        <v/>
      </c>
      <c r="K157" s="238"/>
      <c r="L157" s="417" t="str">
        <f>IF('3.5 St Lights - Pole'!AW157="","",'3.5 St Lights - Pole'!AW157)</f>
        <v/>
      </c>
      <c r="M157" s="238"/>
      <c r="N157" s="238" t="str">
        <f t="shared" si="17"/>
        <v/>
      </c>
      <c r="O157" s="238"/>
      <c r="P157" s="238"/>
      <c r="Q157" s="238" t="str">
        <f>IF(P157="",'3.5 St Lights - Pole'!AI157,(VLOOKUP(P157,St_Lights_Generic_coating_array,2,FALSE)))</f>
        <v/>
      </c>
      <c r="R157" s="85" t="str">
        <f>IF('3.5 St Lights - Pole'!AJ157="","",'3.5 St Lights - Pole'!AJ157)</f>
        <v/>
      </c>
      <c r="S157" s="238"/>
      <c r="T157" s="89" t="str">
        <f t="shared" si="18"/>
        <v/>
      </c>
      <c r="U157" s="85"/>
      <c r="V157" s="85"/>
      <c r="W157" s="418" t="str">
        <f>IF('3.5 St Lights - Pole'!$AM157="","",'3.5 St Lights - Pole'!$AM157)</f>
        <v/>
      </c>
      <c r="X157" s="418"/>
      <c r="Y157" s="238"/>
      <c r="Z157" s="89" t="str">
        <f t="shared" si="19"/>
        <v/>
      </c>
      <c r="AA157" s="85"/>
      <c r="AB157" s="85"/>
      <c r="AC157" s="85"/>
      <c r="AD157" s="85" t="str">
        <f>'3.5 St Lights - Pole'!CE157</f>
        <v/>
      </c>
      <c r="AE157" s="85"/>
      <c r="AF157" s="85" t="str">
        <f t="shared" si="20"/>
        <v/>
      </c>
      <c r="AG157" s="271"/>
      <c r="AH157" s="85" t="str">
        <f>'3.5 St Lights - Pole'!CI157</f>
        <v/>
      </c>
      <c r="AI157" s="85" t="str">
        <f>'3.5 St Lights - Pole'!CJ157</f>
        <v/>
      </c>
      <c r="AJ157" s="85" t="str">
        <f>'3.5 St Lights - Pole'!CK157</f>
        <v/>
      </c>
      <c r="AK157" s="85"/>
      <c r="AL157" s="85"/>
      <c r="AM157" s="85" t="str">
        <f t="shared" si="21"/>
        <v/>
      </c>
      <c r="AN157" s="238"/>
      <c r="AO157" s="112"/>
      <c r="AP157" s="112"/>
      <c r="AQ157" s="133" t="str">
        <f ca="1">IF('3.5 St Lights - Pole'!CR157="","",'3.5 St Lights - Pole'!CR157)</f>
        <v/>
      </c>
      <c r="AR157" s="112" t="str">
        <f>IF('3.5 St Lights - Pole'!CS157="","",'3.5 St Lights - Pole'!CS157)</f>
        <v/>
      </c>
      <c r="AS157" s="112"/>
      <c r="AT157" s="112"/>
    </row>
    <row r="158" spans="1:46" x14ac:dyDescent="0.2">
      <c r="A158" s="237"/>
      <c r="B158" s="238"/>
      <c r="C158" s="238" t="str">
        <f>IF('3.5 St Lights - Pole'!$B158="","",'3.5 St Lights - Pole'!$B158)</f>
        <v/>
      </c>
      <c r="D158" s="89" t="str">
        <f>IF('3.5 St Lights - Pole'!$C158="","",'3.5 St Lights - Pole'!C158)</f>
        <v/>
      </c>
      <c r="E158" s="238" t="str">
        <f>IF('3.5 St Lights - Pole'!$D158="","",'3.5 St Lights - Pole'!$D158)</f>
        <v/>
      </c>
      <c r="F158" s="238" t="str">
        <f>IF('3.5 St Lights - Pole'!$F158="","",'3.5 St Lights - Pole'!$F158)</f>
        <v/>
      </c>
      <c r="G158" s="238" t="str">
        <f>IF('3.5 St Lights - Pole'!$G158="","",'3.5 St Lights - Pole'!$G158)</f>
        <v/>
      </c>
      <c r="H158" s="238" t="str">
        <f>IF('3.5 St Lights - Pole'!$I158="","",'3.5 St Lights - Pole'!$I158)</f>
        <v/>
      </c>
      <c r="I158" s="238"/>
      <c r="J158" s="89" t="str">
        <f t="shared" si="16"/>
        <v/>
      </c>
      <c r="K158" s="238"/>
      <c r="L158" s="417" t="str">
        <f>IF('3.5 St Lights - Pole'!AW158="","",'3.5 St Lights - Pole'!AW158)</f>
        <v/>
      </c>
      <c r="M158" s="238"/>
      <c r="N158" s="238" t="str">
        <f t="shared" si="17"/>
        <v/>
      </c>
      <c r="O158" s="238"/>
      <c r="P158" s="238"/>
      <c r="Q158" s="238" t="str">
        <f>IF(P158="",'3.5 St Lights - Pole'!AI158,(VLOOKUP(P158,St_Lights_Generic_coating_array,2,FALSE)))</f>
        <v/>
      </c>
      <c r="R158" s="85" t="str">
        <f>IF('3.5 St Lights - Pole'!AJ158="","",'3.5 St Lights - Pole'!AJ158)</f>
        <v/>
      </c>
      <c r="S158" s="238"/>
      <c r="T158" s="89" t="str">
        <f t="shared" si="18"/>
        <v/>
      </c>
      <c r="U158" s="85"/>
      <c r="V158" s="85"/>
      <c r="W158" s="418" t="str">
        <f>IF('3.5 St Lights - Pole'!$AM158="","",'3.5 St Lights - Pole'!$AM158)</f>
        <v/>
      </c>
      <c r="X158" s="418"/>
      <c r="Y158" s="238"/>
      <c r="Z158" s="89" t="str">
        <f t="shared" si="19"/>
        <v/>
      </c>
      <c r="AA158" s="85"/>
      <c r="AB158" s="85"/>
      <c r="AC158" s="85"/>
      <c r="AD158" s="85" t="str">
        <f>'3.5 St Lights - Pole'!CE158</f>
        <v/>
      </c>
      <c r="AE158" s="85"/>
      <c r="AF158" s="85" t="str">
        <f t="shared" si="20"/>
        <v/>
      </c>
      <c r="AG158" s="271"/>
      <c r="AH158" s="85" t="str">
        <f>'3.5 St Lights - Pole'!CI158</f>
        <v/>
      </c>
      <c r="AI158" s="85" t="str">
        <f>'3.5 St Lights - Pole'!CJ158</f>
        <v/>
      </c>
      <c r="AJ158" s="85" t="str">
        <f>'3.5 St Lights - Pole'!CK158</f>
        <v/>
      </c>
      <c r="AK158" s="85"/>
      <c r="AL158" s="85"/>
      <c r="AM158" s="85" t="str">
        <f t="shared" si="21"/>
        <v/>
      </c>
      <c r="AN158" s="238"/>
      <c r="AO158" s="112"/>
      <c r="AP158" s="112"/>
      <c r="AQ158" s="133" t="str">
        <f ca="1">IF('3.5 St Lights - Pole'!CR158="","",'3.5 St Lights - Pole'!CR158)</f>
        <v/>
      </c>
      <c r="AR158" s="112" t="str">
        <f>IF('3.5 St Lights - Pole'!CS158="","",'3.5 St Lights - Pole'!CS158)</f>
        <v/>
      </c>
      <c r="AS158" s="112"/>
      <c r="AT158" s="112"/>
    </row>
    <row r="159" spans="1:46" x14ac:dyDescent="0.2">
      <c r="A159" s="237"/>
      <c r="B159" s="238"/>
      <c r="C159" s="238" t="str">
        <f>IF('3.5 St Lights - Pole'!$B159="","",'3.5 St Lights - Pole'!$B159)</f>
        <v/>
      </c>
      <c r="D159" s="89" t="str">
        <f>IF('3.5 St Lights - Pole'!$C159="","",'3.5 St Lights - Pole'!C159)</f>
        <v/>
      </c>
      <c r="E159" s="238" t="str">
        <f>IF('3.5 St Lights - Pole'!$D159="","",'3.5 St Lights - Pole'!$D159)</f>
        <v/>
      </c>
      <c r="F159" s="238" t="str">
        <f>IF('3.5 St Lights - Pole'!$F159="","",'3.5 St Lights - Pole'!$F159)</f>
        <v/>
      </c>
      <c r="G159" s="238" t="str">
        <f>IF('3.5 St Lights - Pole'!$G159="","",'3.5 St Lights - Pole'!$G159)</f>
        <v/>
      </c>
      <c r="H159" s="238" t="str">
        <f>IF('3.5 St Lights - Pole'!$I159="","",'3.5 St Lights - Pole'!$I159)</f>
        <v/>
      </c>
      <c r="I159" s="238"/>
      <c r="J159" s="89" t="str">
        <f t="shared" si="16"/>
        <v/>
      </c>
      <c r="K159" s="238"/>
      <c r="L159" s="417" t="str">
        <f>IF('3.5 St Lights - Pole'!AW159="","",'3.5 St Lights - Pole'!AW159)</f>
        <v/>
      </c>
      <c r="M159" s="238"/>
      <c r="N159" s="238" t="str">
        <f t="shared" si="17"/>
        <v/>
      </c>
      <c r="O159" s="238"/>
      <c r="P159" s="238"/>
      <c r="Q159" s="238" t="str">
        <f>IF(P159="",'3.5 St Lights - Pole'!AI159,(VLOOKUP(P159,St_Lights_Generic_coating_array,2,FALSE)))</f>
        <v/>
      </c>
      <c r="R159" s="85" t="str">
        <f>IF('3.5 St Lights - Pole'!AJ159="","",'3.5 St Lights - Pole'!AJ159)</f>
        <v/>
      </c>
      <c r="S159" s="238"/>
      <c r="T159" s="89" t="str">
        <f t="shared" si="18"/>
        <v/>
      </c>
      <c r="U159" s="85"/>
      <c r="V159" s="85"/>
      <c r="W159" s="418" t="str">
        <f>IF('3.5 St Lights - Pole'!$AM159="","",'3.5 St Lights - Pole'!$AM159)</f>
        <v/>
      </c>
      <c r="X159" s="418"/>
      <c r="Y159" s="238"/>
      <c r="Z159" s="89" t="str">
        <f t="shared" si="19"/>
        <v/>
      </c>
      <c r="AA159" s="85"/>
      <c r="AB159" s="85"/>
      <c r="AC159" s="85"/>
      <c r="AD159" s="85" t="str">
        <f>'3.5 St Lights - Pole'!CE159</f>
        <v/>
      </c>
      <c r="AE159" s="85"/>
      <c r="AF159" s="85" t="str">
        <f t="shared" si="20"/>
        <v/>
      </c>
      <c r="AG159" s="271"/>
      <c r="AH159" s="85" t="str">
        <f>'3.5 St Lights - Pole'!CI159</f>
        <v/>
      </c>
      <c r="AI159" s="85" t="str">
        <f>'3.5 St Lights - Pole'!CJ159</f>
        <v/>
      </c>
      <c r="AJ159" s="85" t="str">
        <f>'3.5 St Lights - Pole'!CK159</f>
        <v/>
      </c>
      <c r="AK159" s="85"/>
      <c r="AL159" s="85"/>
      <c r="AM159" s="85" t="str">
        <f t="shared" si="21"/>
        <v/>
      </c>
      <c r="AN159" s="238"/>
      <c r="AO159" s="112"/>
      <c r="AP159" s="112"/>
      <c r="AQ159" s="133" t="str">
        <f ca="1">IF('3.5 St Lights - Pole'!CR159="","",'3.5 St Lights - Pole'!CR159)</f>
        <v/>
      </c>
      <c r="AR159" s="112" t="str">
        <f>IF('3.5 St Lights - Pole'!CS159="","",'3.5 St Lights - Pole'!CS159)</f>
        <v/>
      </c>
      <c r="AS159" s="112"/>
      <c r="AT159" s="112"/>
    </row>
    <row r="160" spans="1:46" x14ac:dyDescent="0.2">
      <c r="A160" s="237"/>
      <c r="B160" s="238"/>
      <c r="C160" s="238" t="str">
        <f>IF('3.5 St Lights - Pole'!$B160="","",'3.5 St Lights - Pole'!$B160)</f>
        <v/>
      </c>
      <c r="D160" s="89" t="str">
        <f>IF('3.5 St Lights - Pole'!$C160="","",'3.5 St Lights - Pole'!C160)</f>
        <v/>
      </c>
      <c r="E160" s="238" t="str">
        <f>IF('3.5 St Lights - Pole'!$D160="","",'3.5 St Lights - Pole'!$D160)</f>
        <v/>
      </c>
      <c r="F160" s="238" t="str">
        <f>IF('3.5 St Lights - Pole'!$F160="","",'3.5 St Lights - Pole'!$F160)</f>
        <v/>
      </c>
      <c r="G160" s="238" t="str">
        <f>IF('3.5 St Lights - Pole'!$G160="","",'3.5 St Lights - Pole'!$G160)</f>
        <v/>
      </c>
      <c r="H160" s="238" t="str">
        <f>IF('3.5 St Lights - Pole'!$I160="","",'3.5 St Lights - Pole'!$I160)</f>
        <v/>
      </c>
      <c r="I160" s="238"/>
      <c r="J160" s="89" t="str">
        <f t="shared" si="16"/>
        <v/>
      </c>
      <c r="K160" s="238"/>
      <c r="L160" s="417" t="str">
        <f>IF('3.5 St Lights - Pole'!AW160="","",'3.5 St Lights - Pole'!AW160)</f>
        <v/>
      </c>
      <c r="M160" s="238"/>
      <c r="N160" s="238" t="str">
        <f t="shared" si="17"/>
        <v/>
      </c>
      <c r="O160" s="238"/>
      <c r="P160" s="238"/>
      <c r="Q160" s="238" t="str">
        <f>IF(P160="",'3.5 St Lights - Pole'!AI160,(VLOOKUP(P160,St_Lights_Generic_coating_array,2,FALSE)))</f>
        <v/>
      </c>
      <c r="R160" s="85" t="str">
        <f>IF('3.5 St Lights - Pole'!AJ160="","",'3.5 St Lights - Pole'!AJ160)</f>
        <v/>
      </c>
      <c r="S160" s="238"/>
      <c r="T160" s="89" t="str">
        <f t="shared" si="18"/>
        <v/>
      </c>
      <c r="U160" s="85"/>
      <c r="V160" s="85"/>
      <c r="W160" s="418" t="str">
        <f>IF('3.5 St Lights - Pole'!$AM160="","",'3.5 St Lights - Pole'!$AM160)</f>
        <v/>
      </c>
      <c r="X160" s="418"/>
      <c r="Y160" s="238"/>
      <c r="Z160" s="89" t="str">
        <f t="shared" si="19"/>
        <v/>
      </c>
      <c r="AA160" s="85"/>
      <c r="AB160" s="85"/>
      <c r="AC160" s="85"/>
      <c r="AD160" s="85" t="str">
        <f>'3.5 St Lights - Pole'!CE160</f>
        <v/>
      </c>
      <c r="AE160" s="85"/>
      <c r="AF160" s="85" t="str">
        <f t="shared" si="20"/>
        <v/>
      </c>
      <c r="AG160" s="271"/>
      <c r="AH160" s="85" t="str">
        <f>'3.5 St Lights - Pole'!CI160</f>
        <v/>
      </c>
      <c r="AI160" s="85" t="str">
        <f>'3.5 St Lights - Pole'!CJ160</f>
        <v/>
      </c>
      <c r="AJ160" s="85" t="str">
        <f>'3.5 St Lights - Pole'!CK160</f>
        <v/>
      </c>
      <c r="AK160" s="85"/>
      <c r="AL160" s="85"/>
      <c r="AM160" s="85" t="str">
        <f t="shared" si="21"/>
        <v/>
      </c>
      <c r="AN160" s="238"/>
      <c r="AO160" s="112"/>
      <c r="AP160" s="112"/>
      <c r="AQ160" s="133" t="str">
        <f ca="1">IF('3.5 St Lights - Pole'!CR160="","",'3.5 St Lights - Pole'!CR160)</f>
        <v/>
      </c>
      <c r="AR160" s="112" t="str">
        <f>IF('3.5 St Lights - Pole'!CS160="","",'3.5 St Lights - Pole'!CS160)</f>
        <v/>
      </c>
      <c r="AS160" s="112"/>
      <c r="AT160" s="112"/>
    </row>
    <row r="161" spans="1:46" x14ac:dyDescent="0.2">
      <c r="A161" s="237"/>
      <c r="B161" s="238"/>
      <c r="C161" s="238" t="str">
        <f>IF('3.5 St Lights - Pole'!$B161="","",'3.5 St Lights - Pole'!$B161)</f>
        <v/>
      </c>
      <c r="D161" s="89" t="str">
        <f>IF('3.5 St Lights - Pole'!$C161="","",'3.5 St Lights - Pole'!C161)</f>
        <v/>
      </c>
      <c r="E161" s="238" t="str">
        <f>IF('3.5 St Lights - Pole'!$D161="","",'3.5 St Lights - Pole'!$D161)</f>
        <v/>
      </c>
      <c r="F161" s="238" t="str">
        <f>IF('3.5 St Lights - Pole'!$F161="","",'3.5 St Lights - Pole'!$F161)</f>
        <v/>
      </c>
      <c r="G161" s="238" t="str">
        <f>IF('3.5 St Lights - Pole'!$G161="","",'3.5 St Lights - Pole'!$G161)</f>
        <v/>
      </c>
      <c r="H161" s="238" t="str">
        <f>IF('3.5 St Lights - Pole'!$I161="","",'3.5 St Lights - Pole'!$I161)</f>
        <v/>
      </c>
      <c r="I161" s="238"/>
      <c r="J161" s="89" t="str">
        <f t="shared" si="16"/>
        <v/>
      </c>
      <c r="K161" s="238"/>
      <c r="L161" s="417" t="str">
        <f>IF('3.5 St Lights - Pole'!AW161="","",'3.5 St Lights - Pole'!AW161)</f>
        <v/>
      </c>
      <c r="M161" s="238"/>
      <c r="N161" s="238" t="str">
        <f t="shared" si="17"/>
        <v/>
      </c>
      <c r="O161" s="238"/>
      <c r="P161" s="238"/>
      <c r="Q161" s="238" t="str">
        <f>IF(P161="",'3.5 St Lights - Pole'!AI161,(VLOOKUP(P161,St_Lights_Generic_coating_array,2,FALSE)))</f>
        <v/>
      </c>
      <c r="R161" s="85" t="str">
        <f>IF('3.5 St Lights - Pole'!AJ161="","",'3.5 St Lights - Pole'!AJ161)</f>
        <v/>
      </c>
      <c r="S161" s="238"/>
      <c r="T161" s="89" t="str">
        <f t="shared" si="18"/>
        <v/>
      </c>
      <c r="U161" s="85"/>
      <c r="V161" s="85"/>
      <c r="W161" s="418" t="str">
        <f>IF('3.5 St Lights - Pole'!$AM161="","",'3.5 St Lights - Pole'!$AM161)</f>
        <v/>
      </c>
      <c r="X161" s="418"/>
      <c r="Y161" s="238"/>
      <c r="Z161" s="89" t="str">
        <f t="shared" si="19"/>
        <v/>
      </c>
      <c r="AA161" s="85"/>
      <c r="AB161" s="85"/>
      <c r="AC161" s="85"/>
      <c r="AD161" s="85" t="str">
        <f>'3.5 St Lights - Pole'!CE161</f>
        <v/>
      </c>
      <c r="AE161" s="85"/>
      <c r="AF161" s="85" t="str">
        <f t="shared" si="20"/>
        <v/>
      </c>
      <c r="AG161" s="271"/>
      <c r="AH161" s="85" t="str">
        <f>'3.5 St Lights - Pole'!CI161</f>
        <v/>
      </c>
      <c r="AI161" s="85" t="str">
        <f>'3.5 St Lights - Pole'!CJ161</f>
        <v/>
      </c>
      <c r="AJ161" s="85" t="str">
        <f>'3.5 St Lights - Pole'!CK161</f>
        <v/>
      </c>
      <c r="AK161" s="85"/>
      <c r="AL161" s="85"/>
      <c r="AM161" s="85" t="str">
        <f t="shared" si="21"/>
        <v/>
      </c>
      <c r="AN161" s="238"/>
      <c r="AO161" s="112"/>
      <c r="AP161" s="112"/>
      <c r="AQ161" s="133" t="str">
        <f ca="1">IF('3.5 St Lights - Pole'!CR161="","",'3.5 St Lights - Pole'!CR161)</f>
        <v/>
      </c>
      <c r="AR161" s="112" t="str">
        <f>IF('3.5 St Lights - Pole'!CS161="","",'3.5 St Lights - Pole'!CS161)</f>
        <v/>
      </c>
      <c r="AS161" s="112"/>
      <c r="AT161" s="112"/>
    </row>
    <row r="162" spans="1:46" x14ac:dyDescent="0.2">
      <c r="A162" s="237"/>
      <c r="B162" s="238"/>
      <c r="C162" s="238" t="str">
        <f>IF('3.5 St Lights - Pole'!$B162="","",'3.5 St Lights - Pole'!$B162)</f>
        <v/>
      </c>
      <c r="D162" s="89" t="str">
        <f>IF('3.5 St Lights - Pole'!$C162="","",'3.5 St Lights - Pole'!C162)</f>
        <v/>
      </c>
      <c r="E162" s="238" t="str">
        <f>IF('3.5 St Lights - Pole'!$D162="","",'3.5 St Lights - Pole'!$D162)</f>
        <v/>
      </c>
      <c r="F162" s="238" t="str">
        <f>IF('3.5 St Lights - Pole'!$F162="","",'3.5 St Lights - Pole'!$F162)</f>
        <v/>
      </c>
      <c r="G162" s="238" t="str">
        <f>IF('3.5 St Lights - Pole'!$G162="","",'3.5 St Lights - Pole'!$G162)</f>
        <v/>
      </c>
      <c r="H162" s="238" t="str">
        <f>IF('3.5 St Lights - Pole'!$I162="","",'3.5 St Lights - Pole'!$I162)</f>
        <v/>
      </c>
      <c r="I162" s="238"/>
      <c r="J162" s="89" t="str">
        <f t="shared" si="16"/>
        <v/>
      </c>
      <c r="K162" s="238"/>
      <c r="L162" s="417" t="str">
        <f>IF('3.5 St Lights - Pole'!AW162="","",'3.5 St Lights - Pole'!AW162)</f>
        <v/>
      </c>
      <c r="M162" s="238"/>
      <c r="N162" s="238" t="str">
        <f t="shared" si="17"/>
        <v/>
      </c>
      <c r="O162" s="238"/>
      <c r="P162" s="238"/>
      <c r="Q162" s="238" t="str">
        <f>IF(P162="",'3.5 St Lights - Pole'!AI162,(VLOOKUP(P162,St_Lights_Generic_coating_array,2,FALSE)))</f>
        <v/>
      </c>
      <c r="R162" s="85" t="str">
        <f>IF('3.5 St Lights - Pole'!AJ162="","",'3.5 St Lights - Pole'!AJ162)</f>
        <v/>
      </c>
      <c r="S162" s="238"/>
      <c r="T162" s="89" t="str">
        <f t="shared" si="18"/>
        <v/>
      </c>
      <c r="U162" s="85"/>
      <c r="V162" s="85"/>
      <c r="W162" s="418" t="str">
        <f>IF('3.5 St Lights - Pole'!$AM162="","",'3.5 St Lights - Pole'!$AM162)</f>
        <v/>
      </c>
      <c r="X162" s="418"/>
      <c r="Y162" s="238"/>
      <c r="Z162" s="89" t="str">
        <f t="shared" si="19"/>
        <v/>
      </c>
      <c r="AA162" s="85"/>
      <c r="AB162" s="85"/>
      <c r="AC162" s="85"/>
      <c r="AD162" s="85" t="str">
        <f>'3.5 St Lights - Pole'!CE162</f>
        <v/>
      </c>
      <c r="AE162" s="85"/>
      <c r="AF162" s="85" t="str">
        <f t="shared" si="20"/>
        <v/>
      </c>
      <c r="AG162" s="271"/>
      <c r="AH162" s="85" t="str">
        <f>'3.5 St Lights - Pole'!CI162</f>
        <v/>
      </c>
      <c r="AI162" s="85" t="str">
        <f>'3.5 St Lights - Pole'!CJ162</f>
        <v/>
      </c>
      <c r="AJ162" s="85" t="str">
        <f>'3.5 St Lights - Pole'!CK162</f>
        <v/>
      </c>
      <c r="AK162" s="85"/>
      <c r="AL162" s="85"/>
      <c r="AM162" s="85" t="str">
        <f t="shared" si="21"/>
        <v/>
      </c>
      <c r="AN162" s="238"/>
      <c r="AO162" s="112"/>
      <c r="AP162" s="112"/>
      <c r="AQ162" s="133" t="str">
        <f ca="1">IF('3.5 St Lights - Pole'!CR162="","",'3.5 St Lights - Pole'!CR162)</f>
        <v/>
      </c>
      <c r="AR162" s="112" t="str">
        <f>IF('3.5 St Lights - Pole'!CS162="","",'3.5 St Lights - Pole'!CS162)</f>
        <v/>
      </c>
      <c r="AS162" s="112"/>
      <c r="AT162" s="112"/>
    </row>
    <row r="163" spans="1:46" x14ac:dyDescent="0.2">
      <c r="A163" s="237"/>
      <c r="B163" s="238"/>
      <c r="C163" s="238" t="str">
        <f>IF('3.5 St Lights - Pole'!$B163="","",'3.5 St Lights - Pole'!$B163)</f>
        <v/>
      </c>
      <c r="D163" s="89" t="str">
        <f>IF('3.5 St Lights - Pole'!$C163="","",'3.5 St Lights - Pole'!C163)</f>
        <v/>
      </c>
      <c r="E163" s="238" t="str">
        <f>IF('3.5 St Lights - Pole'!$D163="","",'3.5 St Lights - Pole'!$D163)</f>
        <v/>
      </c>
      <c r="F163" s="238" t="str">
        <f>IF('3.5 St Lights - Pole'!$F163="","",'3.5 St Lights - Pole'!$F163)</f>
        <v/>
      </c>
      <c r="G163" s="238" t="str">
        <f>IF('3.5 St Lights - Pole'!$G163="","",'3.5 St Lights - Pole'!$G163)</f>
        <v/>
      </c>
      <c r="H163" s="238" t="str">
        <f>IF('3.5 St Lights - Pole'!$I163="","",'3.5 St Lights - Pole'!$I163)</f>
        <v/>
      </c>
      <c r="I163" s="238"/>
      <c r="J163" s="89" t="str">
        <f t="shared" si="16"/>
        <v/>
      </c>
      <c r="K163" s="238"/>
      <c r="L163" s="417" t="str">
        <f>IF('3.5 St Lights - Pole'!AW163="","",'3.5 St Lights - Pole'!AW163)</f>
        <v/>
      </c>
      <c r="M163" s="238"/>
      <c r="N163" s="238" t="str">
        <f t="shared" si="17"/>
        <v/>
      </c>
      <c r="O163" s="238"/>
      <c r="P163" s="238"/>
      <c r="Q163" s="238" t="str">
        <f>IF(P163="",'3.5 St Lights - Pole'!AI163,(VLOOKUP(P163,St_Lights_Generic_coating_array,2,FALSE)))</f>
        <v/>
      </c>
      <c r="R163" s="85" t="str">
        <f>IF('3.5 St Lights - Pole'!AJ163="","",'3.5 St Lights - Pole'!AJ163)</f>
        <v/>
      </c>
      <c r="S163" s="238"/>
      <c r="T163" s="89" t="str">
        <f t="shared" si="18"/>
        <v/>
      </c>
      <c r="U163" s="85"/>
      <c r="V163" s="85"/>
      <c r="W163" s="418" t="str">
        <f>IF('3.5 St Lights - Pole'!$AM163="","",'3.5 St Lights - Pole'!$AM163)</f>
        <v/>
      </c>
      <c r="X163" s="418"/>
      <c r="Y163" s="238"/>
      <c r="Z163" s="89" t="str">
        <f t="shared" si="19"/>
        <v/>
      </c>
      <c r="AA163" s="85"/>
      <c r="AB163" s="85"/>
      <c r="AC163" s="85"/>
      <c r="AD163" s="85" t="str">
        <f>'3.5 St Lights - Pole'!CE163</f>
        <v/>
      </c>
      <c r="AE163" s="85"/>
      <c r="AF163" s="85" t="str">
        <f t="shared" si="20"/>
        <v/>
      </c>
      <c r="AG163" s="271"/>
      <c r="AH163" s="85" t="str">
        <f>'3.5 St Lights - Pole'!CI163</f>
        <v/>
      </c>
      <c r="AI163" s="85" t="str">
        <f>'3.5 St Lights - Pole'!CJ163</f>
        <v/>
      </c>
      <c r="AJ163" s="85" t="str">
        <f>'3.5 St Lights - Pole'!CK163</f>
        <v/>
      </c>
      <c r="AK163" s="85"/>
      <c r="AL163" s="85"/>
      <c r="AM163" s="85" t="str">
        <f t="shared" si="21"/>
        <v/>
      </c>
      <c r="AN163" s="238"/>
      <c r="AO163" s="112"/>
      <c r="AP163" s="112"/>
      <c r="AQ163" s="133" t="str">
        <f ca="1">IF('3.5 St Lights - Pole'!CR163="","",'3.5 St Lights - Pole'!CR163)</f>
        <v/>
      </c>
      <c r="AR163" s="112" t="str">
        <f>IF('3.5 St Lights - Pole'!CS163="","",'3.5 St Lights - Pole'!CS163)</f>
        <v/>
      </c>
      <c r="AS163" s="112"/>
      <c r="AT163" s="112"/>
    </row>
    <row r="164" spans="1:46" x14ac:dyDescent="0.2">
      <c r="A164" s="237"/>
      <c r="B164" s="238"/>
      <c r="C164" s="238" t="str">
        <f>IF('3.5 St Lights - Pole'!$B164="","",'3.5 St Lights - Pole'!$B164)</f>
        <v/>
      </c>
      <c r="D164" s="89" t="str">
        <f>IF('3.5 St Lights - Pole'!$C164="","",'3.5 St Lights - Pole'!C164)</f>
        <v/>
      </c>
      <c r="E164" s="238" t="str">
        <f>IF('3.5 St Lights - Pole'!$D164="","",'3.5 St Lights - Pole'!$D164)</f>
        <v/>
      </c>
      <c r="F164" s="238" t="str">
        <f>IF('3.5 St Lights - Pole'!$F164="","",'3.5 St Lights - Pole'!$F164)</f>
        <v/>
      </c>
      <c r="G164" s="238" t="str">
        <f>IF('3.5 St Lights - Pole'!$G164="","",'3.5 St Lights - Pole'!$G164)</f>
        <v/>
      </c>
      <c r="H164" s="238" t="str">
        <f>IF('3.5 St Lights - Pole'!$I164="","",'3.5 St Lights - Pole'!$I164)</f>
        <v/>
      </c>
      <c r="I164" s="238"/>
      <c r="J164" s="89" t="str">
        <f t="shared" si="16"/>
        <v/>
      </c>
      <c r="K164" s="238"/>
      <c r="L164" s="417" t="str">
        <f>IF('3.5 St Lights - Pole'!AW164="","",'3.5 St Lights - Pole'!AW164)</f>
        <v/>
      </c>
      <c r="M164" s="238"/>
      <c r="N164" s="238" t="str">
        <f t="shared" si="17"/>
        <v/>
      </c>
      <c r="O164" s="238"/>
      <c r="P164" s="238"/>
      <c r="Q164" s="238" t="str">
        <f>IF(P164="",'3.5 St Lights - Pole'!AI164,(VLOOKUP(P164,St_Lights_Generic_coating_array,2,FALSE)))</f>
        <v/>
      </c>
      <c r="R164" s="85" t="str">
        <f>IF('3.5 St Lights - Pole'!AJ164="","",'3.5 St Lights - Pole'!AJ164)</f>
        <v/>
      </c>
      <c r="S164" s="238"/>
      <c r="T164" s="89" t="str">
        <f t="shared" si="18"/>
        <v/>
      </c>
      <c r="U164" s="85"/>
      <c r="V164" s="85"/>
      <c r="W164" s="418" t="str">
        <f>IF('3.5 St Lights - Pole'!$AM164="","",'3.5 St Lights - Pole'!$AM164)</f>
        <v/>
      </c>
      <c r="X164" s="418"/>
      <c r="Y164" s="238"/>
      <c r="Z164" s="89" t="str">
        <f t="shared" si="19"/>
        <v/>
      </c>
      <c r="AA164" s="85"/>
      <c r="AB164" s="85"/>
      <c r="AC164" s="85"/>
      <c r="AD164" s="85" t="str">
        <f>'3.5 St Lights - Pole'!CE164</f>
        <v/>
      </c>
      <c r="AE164" s="85"/>
      <c r="AF164" s="85" t="str">
        <f t="shared" si="20"/>
        <v/>
      </c>
      <c r="AG164" s="271"/>
      <c r="AH164" s="85" t="str">
        <f>'3.5 St Lights - Pole'!CI164</f>
        <v/>
      </c>
      <c r="AI164" s="85" t="str">
        <f>'3.5 St Lights - Pole'!CJ164</f>
        <v/>
      </c>
      <c r="AJ164" s="85" t="str">
        <f>'3.5 St Lights - Pole'!CK164</f>
        <v/>
      </c>
      <c r="AK164" s="85"/>
      <c r="AL164" s="85"/>
      <c r="AM164" s="85" t="str">
        <f t="shared" si="21"/>
        <v/>
      </c>
      <c r="AN164" s="238"/>
      <c r="AO164" s="112"/>
      <c r="AP164" s="112"/>
      <c r="AQ164" s="133" t="str">
        <f ca="1">IF('3.5 St Lights - Pole'!CR164="","",'3.5 St Lights - Pole'!CR164)</f>
        <v/>
      </c>
      <c r="AR164" s="112" t="str">
        <f>IF('3.5 St Lights - Pole'!CS164="","",'3.5 St Lights - Pole'!CS164)</f>
        <v/>
      </c>
      <c r="AS164" s="112"/>
      <c r="AT164" s="112"/>
    </row>
    <row r="165" spans="1:46" x14ac:dyDescent="0.2">
      <c r="A165" s="237"/>
      <c r="B165" s="238"/>
      <c r="C165" s="238" t="str">
        <f>IF('3.5 St Lights - Pole'!$B165="","",'3.5 St Lights - Pole'!$B165)</f>
        <v/>
      </c>
      <c r="D165" s="89" t="str">
        <f>IF('3.5 St Lights - Pole'!$C165="","",'3.5 St Lights - Pole'!C165)</f>
        <v/>
      </c>
      <c r="E165" s="238" t="str">
        <f>IF('3.5 St Lights - Pole'!$D165="","",'3.5 St Lights - Pole'!$D165)</f>
        <v/>
      </c>
      <c r="F165" s="238" t="str">
        <f>IF('3.5 St Lights - Pole'!$F165="","",'3.5 St Lights - Pole'!$F165)</f>
        <v/>
      </c>
      <c r="G165" s="238" t="str">
        <f>IF('3.5 St Lights - Pole'!$G165="","",'3.5 St Lights - Pole'!$G165)</f>
        <v/>
      </c>
      <c r="H165" s="238" t="str">
        <f>IF('3.5 St Lights - Pole'!$I165="","",'3.5 St Lights - Pole'!$I165)</f>
        <v/>
      </c>
      <c r="I165" s="238"/>
      <c r="J165" s="89" t="str">
        <f t="shared" si="16"/>
        <v/>
      </c>
      <c r="K165" s="238"/>
      <c r="L165" s="417" t="str">
        <f>IF('3.5 St Lights - Pole'!AW165="","",'3.5 St Lights - Pole'!AW165)</f>
        <v/>
      </c>
      <c r="M165" s="238"/>
      <c r="N165" s="238" t="str">
        <f t="shared" si="17"/>
        <v/>
      </c>
      <c r="O165" s="238"/>
      <c r="P165" s="238"/>
      <c r="Q165" s="238" t="str">
        <f>IF(P165="",'3.5 St Lights - Pole'!AI165,(VLOOKUP(P165,St_Lights_Generic_coating_array,2,FALSE)))</f>
        <v/>
      </c>
      <c r="R165" s="85" t="str">
        <f>IF('3.5 St Lights - Pole'!AJ165="","",'3.5 St Lights - Pole'!AJ165)</f>
        <v/>
      </c>
      <c r="S165" s="238"/>
      <c r="T165" s="89" t="str">
        <f t="shared" si="18"/>
        <v/>
      </c>
      <c r="U165" s="85"/>
      <c r="V165" s="85"/>
      <c r="W165" s="418" t="str">
        <f>IF('3.5 St Lights - Pole'!$AM165="","",'3.5 St Lights - Pole'!$AM165)</f>
        <v/>
      </c>
      <c r="X165" s="418"/>
      <c r="Y165" s="238"/>
      <c r="Z165" s="89" t="str">
        <f t="shared" si="19"/>
        <v/>
      </c>
      <c r="AA165" s="85"/>
      <c r="AB165" s="85"/>
      <c r="AC165" s="85"/>
      <c r="AD165" s="85" t="str">
        <f>'3.5 St Lights - Pole'!CE165</f>
        <v/>
      </c>
      <c r="AE165" s="85"/>
      <c r="AF165" s="85" t="str">
        <f t="shared" si="20"/>
        <v/>
      </c>
      <c r="AG165" s="271"/>
      <c r="AH165" s="85" t="str">
        <f>'3.5 St Lights - Pole'!CI165</f>
        <v/>
      </c>
      <c r="AI165" s="85" t="str">
        <f>'3.5 St Lights - Pole'!CJ165</f>
        <v/>
      </c>
      <c r="AJ165" s="85" t="str">
        <f>'3.5 St Lights - Pole'!CK165</f>
        <v/>
      </c>
      <c r="AK165" s="85"/>
      <c r="AL165" s="85"/>
      <c r="AM165" s="85" t="str">
        <f t="shared" si="21"/>
        <v/>
      </c>
      <c r="AN165" s="238"/>
      <c r="AO165" s="112"/>
      <c r="AP165" s="112"/>
      <c r="AQ165" s="133" t="str">
        <f ca="1">IF('3.5 St Lights - Pole'!CR165="","",'3.5 St Lights - Pole'!CR165)</f>
        <v/>
      </c>
      <c r="AR165" s="112" t="str">
        <f>IF('3.5 St Lights - Pole'!CS165="","",'3.5 St Lights - Pole'!CS165)</f>
        <v/>
      </c>
      <c r="AS165" s="112"/>
      <c r="AT165" s="112"/>
    </row>
    <row r="166" spans="1:46" x14ac:dyDescent="0.2">
      <c r="A166" s="237"/>
      <c r="B166" s="238"/>
      <c r="C166" s="238" t="str">
        <f>IF('3.5 St Lights - Pole'!$B166="","",'3.5 St Lights - Pole'!$B166)</f>
        <v/>
      </c>
      <c r="D166" s="89" t="str">
        <f>IF('3.5 St Lights - Pole'!$C166="","",'3.5 St Lights - Pole'!C166)</f>
        <v/>
      </c>
      <c r="E166" s="238" t="str">
        <f>IF('3.5 St Lights - Pole'!$D166="","",'3.5 St Lights - Pole'!$D166)</f>
        <v/>
      </c>
      <c r="F166" s="238" t="str">
        <f>IF('3.5 St Lights - Pole'!$F166="","",'3.5 St Lights - Pole'!$F166)</f>
        <v/>
      </c>
      <c r="G166" s="238" t="str">
        <f>IF('3.5 St Lights - Pole'!$G166="","",'3.5 St Lights - Pole'!$G166)</f>
        <v/>
      </c>
      <c r="H166" s="238" t="str">
        <f>IF('3.5 St Lights - Pole'!$I166="","",'3.5 St Lights - Pole'!$I166)</f>
        <v/>
      </c>
      <c r="I166" s="238"/>
      <c r="J166" s="89" t="str">
        <f t="shared" si="16"/>
        <v/>
      </c>
      <c r="K166" s="238"/>
      <c r="L166" s="417" t="str">
        <f>IF('3.5 St Lights - Pole'!AW166="","",'3.5 St Lights - Pole'!AW166)</f>
        <v/>
      </c>
      <c r="M166" s="238"/>
      <c r="N166" s="238" t="str">
        <f t="shared" si="17"/>
        <v/>
      </c>
      <c r="O166" s="238"/>
      <c r="P166" s="238"/>
      <c r="Q166" s="238" t="str">
        <f>IF(P166="",'3.5 St Lights - Pole'!AI166,(VLOOKUP(P166,St_Lights_Generic_coating_array,2,FALSE)))</f>
        <v/>
      </c>
      <c r="R166" s="85" t="str">
        <f>IF('3.5 St Lights - Pole'!AJ166="","",'3.5 St Lights - Pole'!AJ166)</f>
        <v/>
      </c>
      <c r="S166" s="238"/>
      <c r="T166" s="89" t="str">
        <f t="shared" si="18"/>
        <v/>
      </c>
      <c r="U166" s="85"/>
      <c r="V166" s="85"/>
      <c r="W166" s="418" t="str">
        <f>IF('3.5 St Lights - Pole'!$AM166="","",'3.5 St Lights - Pole'!$AM166)</f>
        <v/>
      </c>
      <c r="X166" s="418"/>
      <c r="Y166" s="238"/>
      <c r="Z166" s="89" t="str">
        <f t="shared" si="19"/>
        <v/>
      </c>
      <c r="AA166" s="85"/>
      <c r="AB166" s="85"/>
      <c r="AC166" s="85"/>
      <c r="AD166" s="85" t="str">
        <f>'3.5 St Lights - Pole'!CE166</f>
        <v/>
      </c>
      <c r="AE166" s="85"/>
      <c r="AF166" s="85" t="str">
        <f t="shared" si="20"/>
        <v/>
      </c>
      <c r="AG166" s="271"/>
      <c r="AH166" s="85" t="str">
        <f>'3.5 St Lights - Pole'!CI166</f>
        <v/>
      </c>
      <c r="AI166" s="85" t="str">
        <f>'3.5 St Lights - Pole'!CJ166</f>
        <v/>
      </c>
      <c r="AJ166" s="85" t="str">
        <f>'3.5 St Lights - Pole'!CK166</f>
        <v/>
      </c>
      <c r="AK166" s="85"/>
      <c r="AL166" s="85"/>
      <c r="AM166" s="85" t="str">
        <f t="shared" si="21"/>
        <v/>
      </c>
      <c r="AN166" s="238"/>
      <c r="AO166" s="112"/>
      <c r="AP166" s="112"/>
      <c r="AQ166" s="133" t="str">
        <f ca="1">IF('3.5 St Lights - Pole'!CR166="","",'3.5 St Lights - Pole'!CR166)</f>
        <v/>
      </c>
      <c r="AR166" s="112" t="str">
        <f>IF('3.5 St Lights - Pole'!CS166="","",'3.5 St Lights - Pole'!CS166)</f>
        <v/>
      </c>
      <c r="AS166" s="112"/>
      <c r="AT166" s="112"/>
    </row>
    <row r="167" spans="1:46" x14ac:dyDescent="0.2">
      <c r="A167" s="237"/>
      <c r="B167" s="238"/>
      <c r="C167" s="238" t="str">
        <f>IF('3.5 St Lights - Pole'!$B167="","",'3.5 St Lights - Pole'!$B167)</f>
        <v/>
      </c>
      <c r="D167" s="89" t="str">
        <f>IF('3.5 St Lights - Pole'!$C167="","",'3.5 St Lights - Pole'!C167)</f>
        <v/>
      </c>
      <c r="E167" s="238" t="str">
        <f>IF('3.5 St Lights - Pole'!$D167="","",'3.5 St Lights - Pole'!$D167)</f>
        <v/>
      </c>
      <c r="F167" s="238" t="str">
        <f>IF('3.5 St Lights - Pole'!$F167="","",'3.5 St Lights - Pole'!$F167)</f>
        <v/>
      </c>
      <c r="G167" s="238" t="str">
        <f>IF('3.5 St Lights - Pole'!$G167="","",'3.5 St Lights - Pole'!$G167)</f>
        <v/>
      </c>
      <c r="H167" s="238" t="str">
        <f>IF('3.5 St Lights - Pole'!$I167="","",'3.5 St Lights - Pole'!$I167)</f>
        <v/>
      </c>
      <c r="I167" s="238"/>
      <c r="J167" s="89" t="str">
        <f t="shared" si="16"/>
        <v/>
      </c>
      <c r="K167" s="238"/>
      <c r="L167" s="417" t="str">
        <f>IF('3.5 St Lights - Pole'!AW167="","",'3.5 St Lights - Pole'!AW167)</f>
        <v/>
      </c>
      <c r="M167" s="238"/>
      <c r="N167" s="238" t="str">
        <f t="shared" si="17"/>
        <v/>
      </c>
      <c r="O167" s="238"/>
      <c r="P167" s="238"/>
      <c r="Q167" s="238" t="str">
        <f>IF(P167="",'3.5 St Lights - Pole'!AI167,(VLOOKUP(P167,St_Lights_Generic_coating_array,2,FALSE)))</f>
        <v/>
      </c>
      <c r="R167" s="85" t="str">
        <f>IF('3.5 St Lights - Pole'!AJ167="","",'3.5 St Lights - Pole'!AJ167)</f>
        <v/>
      </c>
      <c r="S167" s="238"/>
      <c r="T167" s="89" t="str">
        <f t="shared" si="18"/>
        <v/>
      </c>
      <c r="U167" s="85"/>
      <c r="V167" s="85"/>
      <c r="W167" s="418" t="str">
        <f>IF('3.5 St Lights - Pole'!$AM167="","",'3.5 St Lights - Pole'!$AM167)</f>
        <v/>
      </c>
      <c r="X167" s="418"/>
      <c r="Y167" s="238"/>
      <c r="Z167" s="89" t="str">
        <f t="shared" si="19"/>
        <v/>
      </c>
      <c r="AA167" s="85"/>
      <c r="AB167" s="85"/>
      <c r="AC167" s="85"/>
      <c r="AD167" s="85" t="str">
        <f>'3.5 St Lights - Pole'!CE167</f>
        <v/>
      </c>
      <c r="AE167" s="85"/>
      <c r="AF167" s="85" t="str">
        <f t="shared" si="20"/>
        <v/>
      </c>
      <c r="AG167" s="271"/>
      <c r="AH167" s="85" t="str">
        <f>'3.5 St Lights - Pole'!CI167</f>
        <v/>
      </c>
      <c r="AI167" s="85" t="str">
        <f>'3.5 St Lights - Pole'!CJ167</f>
        <v/>
      </c>
      <c r="AJ167" s="85" t="str">
        <f>'3.5 St Lights - Pole'!CK167</f>
        <v/>
      </c>
      <c r="AK167" s="85"/>
      <c r="AL167" s="85"/>
      <c r="AM167" s="85" t="str">
        <f t="shared" si="21"/>
        <v/>
      </c>
      <c r="AN167" s="238"/>
      <c r="AO167" s="112"/>
      <c r="AP167" s="112"/>
      <c r="AQ167" s="133" t="str">
        <f ca="1">IF('3.5 St Lights - Pole'!CR167="","",'3.5 St Lights - Pole'!CR167)</f>
        <v/>
      </c>
      <c r="AR167" s="112" t="str">
        <f>IF('3.5 St Lights - Pole'!CS167="","",'3.5 St Lights - Pole'!CS167)</f>
        <v/>
      </c>
      <c r="AS167" s="112"/>
      <c r="AT167" s="112"/>
    </row>
    <row r="168" spans="1:46" x14ac:dyDescent="0.2">
      <c r="A168" s="237"/>
      <c r="B168" s="238"/>
      <c r="C168" s="238" t="str">
        <f>IF('3.5 St Lights - Pole'!$B168="","",'3.5 St Lights - Pole'!$B168)</f>
        <v/>
      </c>
      <c r="D168" s="89" t="str">
        <f>IF('3.5 St Lights - Pole'!$C168="","",'3.5 St Lights - Pole'!C168)</f>
        <v/>
      </c>
      <c r="E168" s="238" t="str">
        <f>IF('3.5 St Lights - Pole'!$D168="","",'3.5 St Lights - Pole'!$D168)</f>
        <v/>
      </c>
      <c r="F168" s="238" t="str">
        <f>IF('3.5 St Lights - Pole'!$F168="","",'3.5 St Lights - Pole'!$F168)</f>
        <v/>
      </c>
      <c r="G168" s="238" t="str">
        <f>IF('3.5 St Lights - Pole'!$G168="","",'3.5 St Lights - Pole'!$G168)</f>
        <v/>
      </c>
      <c r="H168" s="238" t="str">
        <f>IF('3.5 St Lights - Pole'!$I168="","",'3.5 St Lights - Pole'!$I168)</f>
        <v/>
      </c>
      <c r="I168" s="238"/>
      <c r="J168" s="89" t="str">
        <f t="shared" si="16"/>
        <v/>
      </c>
      <c r="K168" s="238"/>
      <c r="L168" s="417" t="str">
        <f>IF('3.5 St Lights - Pole'!AW168="","",'3.5 St Lights - Pole'!AW168)</f>
        <v/>
      </c>
      <c r="M168" s="238"/>
      <c r="N168" s="238" t="str">
        <f t="shared" si="17"/>
        <v/>
      </c>
      <c r="O168" s="238"/>
      <c r="P168" s="238"/>
      <c r="Q168" s="238" t="str">
        <f>IF(P168="",'3.5 St Lights - Pole'!AI168,(VLOOKUP(P168,St_Lights_Generic_coating_array,2,FALSE)))</f>
        <v/>
      </c>
      <c r="R168" s="85" t="str">
        <f>IF('3.5 St Lights - Pole'!AJ168="","",'3.5 St Lights - Pole'!AJ168)</f>
        <v/>
      </c>
      <c r="S168" s="238"/>
      <c r="T168" s="89" t="str">
        <f t="shared" si="18"/>
        <v/>
      </c>
      <c r="U168" s="85"/>
      <c r="V168" s="85"/>
      <c r="W168" s="418" t="str">
        <f>IF('3.5 St Lights - Pole'!$AM168="","",'3.5 St Lights - Pole'!$AM168)</f>
        <v/>
      </c>
      <c r="X168" s="418"/>
      <c r="Y168" s="238"/>
      <c r="Z168" s="89" t="str">
        <f t="shared" si="19"/>
        <v/>
      </c>
      <c r="AA168" s="85"/>
      <c r="AB168" s="85"/>
      <c r="AC168" s="85"/>
      <c r="AD168" s="85" t="str">
        <f>'3.5 St Lights - Pole'!CE168</f>
        <v/>
      </c>
      <c r="AE168" s="85"/>
      <c r="AF168" s="85" t="str">
        <f t="shared" si="20"/>
        <v/>
      </c>
      <c r="AG168" s="271"/>
      <c r="AH168" s="85" t="str">
        <f>'3.5 St Lights - Pole'!CI168</f>
        <v/>
      </c>
      <c r="AI168" s="85" t="str">
        <f>'3.5 St Lights - Pole'!CJ168</f>
        <v/>
      </c>
      <c r="AJ168" s="85" t="str">
        <f>'3.5 St Lights - Pole'!CK168</f>
        <v/>
      </c>
      <c r="AK168" s="85"/>
      <c r="AL168" s="85"/>
      <c r="AM168" s="85" t="str">
        <f t="shared" si="21"/>
        <v/>
      </c>
      <c r="AN168" s="238"/>
      <c r="AO168" s="112"/>
      <c r="AP168" s="112"/>
      <c r="AQ168" s="133" t="str">
        <f ca="1">IF('3.5 St Lights - Pole'!CR168="","",'3.5 St Lights - Pole'!CR168)</f>
        <v/>
      </c>
      <c r="AR168" s="112" t="str">
        <f>IF('3.5 St Lights - Pole'!CS168="","",'3.5 St Lights - Pole'!CS168)</f>
        <v/>
      </c>
      <c r="AS168" s="112"/>
      <c r="AT168" s="112"/>
    </row>
    <row r="169" spans="1:46" x14ac:dyDescent="0.2">
      <c r="A169" s="237"/>
      <c r="B169" s="238"/>
      <c r="C169" s="238" t="str">
        <f>IF('3.5 St Lights - Pole'!$B169="","",'3.5 St Lights - Pole'!$B169)</f>
        <v/>
      </c>
      <c r="D169" s="89" t="str">
        <f>IF('3.5 St Lights - Pole'!$C169="","",'3.5 St Lights - Pole'!C169)</f>
        <v/>
      </c>
      <c r="E169" s="238" t="str">
        <f>IF('3.5 St Lights - Pole'!$D169="","",'3.5 St Lights - Pole'!$D169)</f>
        <v/>
      </c>
      <c r="F169" s="238" t="str">
        <f>IF('3.5 St Lights - Pole'!$F169="","",'3.5 St Lights - Pole'!$F169)</f>
        <v/>
      </c>
      <c r="G169" s="238" t="str">
        <f>IF('3.5 St Lights - Pole'!$G169="","",'3.5 St Lights - Pole'!$G169)</f>
        <v/>
      </c>
      <c r="H169" s="238" t="str">
        <f>IF('3.5 St Lights - Pole'!$I169="","",'3.5 St Lights - Pole'!$I169)</f>
        <v/>
      </c>
      <c r="I169" s="238"/>
      <c r="J169" s="89" t="str">
        <f t="shared" si="16"/>
        <v/>
      </c>
      <c r="K169" s="238"/>
      <c r="L169" s="417" t="str">
        <f>IF('3.5 St Lights - Pole'!AW169="","",'3.5 St Lights - Pole'!AW169)</f>
        <v/>
      </c>
      <c r="M169" s="238"/>
      <c r="N169" s="238" t="str">
        <f t="shared" si="17"/>
        <v/>
      </c>
      <c r="O169" s="238"/>
      <c r="P169" s="238"/>
      <c r="Q169" s="238" t="str">
        <f>IF(P169="",'3.5 St Lights - Pole'!AI169,(VLOOKUP(P169,St_Lights_Generic_coating_array,2,FALSE)))</f>
        <v/>
      </c>
      <c r="R169" s="85" t="str">
        <f>IF('3.5 St Lights - Pole'!AJ169="","",'3.5 St Lights - Pole'!AJ169)</f>
        <v/>
      </c>
      <c r="S169" s="238"/>
      <c r="T169" s="89" t="str">
        <f t="shared" si="18"/>
        <v/>
      </c>
      <c r="U169" s="85"/>
      <c r="V169" s="85"/>
      <c r="W169" s="418" t="str">
        <f>IF('3.5 St Lights - Pole'!$AM169="","",'3.5 St Lights - Pole'!$AM169)</f>
        <v/>
      </c>
      <c r="X169" s="418"/>
      <c r="Y169" s="238"/>
      <c r="Z169" s="89" t="str">
        <f t="shared" si="19"/>
        <v/>
      </c>
      <c r="AA169" s="85"/>
      <c r="AB169" s="85"/>
      <c r="AC169" s="85"/>
      <c r="AD169" s="85" t="str">
        <f>'3.5 St Lights - Pole'!CE169</f>
        <v/>
      </c>
      <c r="AE169" s="85"/>
      <c r="AF169" s="85" t="str">
        <f t="shared" si="20"/>
        <v/>
      </c>
      <c r="AG169" s="271"/>
      <c r="AH169" s="85" t="str">
        <f>'3.5 St Lights - Pole'!CI169</f>
        <v/>
      </c>
      <c r="AI169" s="85" t="str">
        <f>'3.5 St Lights - Pole'!CJ169</f>
        <v/>
      </c>
      <c r="AJ169" s="85" t="str">
        <f>'3.5 St Lights - Pole'!CK169</f>
        <v/>
      </c>
      <c r="AK169" s="85"/>
      <c r="AL169" s="85"/>
      <c r="AM169" s="85" t="str">
        <f t="shared" si="21"/>
        <v/>
      </c>
      <c r="AN169" s="238"/>
      <c r="AO169" s="112"/>
      <c r="AP169" s="112"/>
      <c r="AQ169" s="133" t="str">
        <f ca="1">IF('3.5 St Lights - Pole'!CR169="","",'3.5 St Lights - Pole'!CR169)</f>
        <v/>
      </c>
      <c r="AR169" s="112" t="str">
        <f>IF('3.5 St Lights - Pole'!CS169="","",'3.5 St Lights - Pole'!CS169)</f>
        <v/>
      </c>
      <c r="AS169" s="112"/>
      <c r="AT169" s="112"/>
    </row>
    <row r="170" spans="1:46" x14ac:dyDescent="0.2">
      <c r="A170" s="237"/>
      <c r="B170" s="238"/>
      <c r="C170" s="238" t="str">
        <f>IF('3.5 St Lights - Pole'!$B170="","",'3.5 St Lights - Pole'!$B170)</f>
        <v/>
      </c>
      <c r="D170" s="89" t="str">
        <f>IF('3.5 St Lights - Pole'!$C170="","",'3.5 St Lights - Pole'!C170)</f>
        <v/>
      </c>
      <c r="E170" s="238" t="str">
        <f>IF('3.5 St Lights - Pole'!$D170="","",'3.5 St Lights - Pole'!$D170)</f>
        <v/>
      </c>
      <c r="F170" s="238" t="str">
        <f>IF('3.5 St Lights - Pole'!$F170="","",'3.5 St Lights - Pole'!$F170)</f>
        <v/>
      </c>
      <c r="G170" s="238" t="str">
        <f>IF('3.5 St Lights - Pole'!$G170="","",'3.5 St Lights - Pole'!$G170)</f>
        <v/>
      </c>
      <c r="H170" s="238" t="str">
        <f>IF('3.5 St Lights - Pole'!$I170="","",'3.5 St Lights - Pole'!$I170)</f>
        <v/>
      </c>
      <c r="I170" s="238"/>
      <c r="J170" s="89" t="str">
        <f t="shared" si="16"/>
        <v/>
      </c>
      <c r="K170" s="238"/>
      <c r="L170" s="417" t="str">
        <f>IF('3.5 St Lights - Pole'!AW170="","",'3.5 St Lights - Pole'!AW170)</f>
        <v/>
      </c>
      <c r="M170" s="238"/>
      <c r="N170" s="238" t="str">
        <f t="shared" si="17"/>
        <v/>
      </c>
      <c r="O170" s="238"/>
      <c r="P170" s="238"/>
      <c r="Q170" s="238" t="str">
        <f>IF(P170="",'3.5 St Lights - Pole'!AI170,(VLOOKUP(P170,St_Lights_Generic_coating_array,2,FALSE)))</f>
        <v/>
      </c>
      <c r="R170" s="85" t="str">
        <f>IF('3.5 St Lights - Pole'!AJ170="","",'3.5 St Lights - Pole'!AJ170)</f>
        <v/>
      </c>
      <c r="S170" s="238"/>
      <c r="T170" s="89" t="str">
        <f t="shared" si="18"/>
        <v/>
      </c>
      <c r="U170" s="85"/>
      <c r="V170" s="85"/>
      <c r="W170" s="418" t="str">
        <f>IF('3.5 St Lights - Pole'!$AM170="","",'3.5 St Lights - Pole'!$AM170)</f>
        <v/>
      </c>
      <c r="X170" s="418"/>
      <c r="Y170" s="238"/>
      <c r="Z170" s="89" t="str">
        <f t="shared" si="19"/>
        <v/>
      </c>
      <c r="AA170" s="85"/>
      <c r="AB170" s="85"/>
      <c r="AC170" s="85"/>
      <c r="AD170" s="85" t="str">
        <f>'3.5 St Lights - Pole'!CE170</f>
        <v/>
      </c>
      <c r="AE170" s="85"/>
      <c r="AF170" s="85" t="str">
        <f t="shared" si="20"/>
        <v/>
      </c>
      <c r="AG170" s="271"/>
      <c r="AH170" s="85" t="str">
        <f>'3.5 St Lights - Pole'!CI170</f>
        <v/>
      </c>
      <c r="AI170" s="85" t="str">
        <f>'3.5 St Lights - Pole'!CJ170</f>
        <v/>
      </c>
      <c r="AJ170" s="85" t="str">
        <f>'3.5 St Lights - Pole'!CK170</f>
        <v/>
      </c>
      <c r="AK170" s="85"/>
      <c r="AL170" s="85"/>
      <c r="AM170" s="85" t="str">
        <f t="shared" si="21"/>
        <v/>
      </c>
      <c r="AN170" s="238"/>
      <c r="AO170" s="112"/>
      <c r="AP170" s="112"/>
      <c r="AQ170" s="133" t="str">
        <f ca="1">IF('3.5 St Lights - Pole'!CR170="","",'3.5 St Lights - Pole'!CR170)</f>
        <v/>
      </c>
      <c r="AR170" s="112" t="str">
        <f>IF('3.5 St Lights - Pole'!CS170="","",'3.5 St Lights - Pole'!CS170)</f>
        <v/>
      </c>
      <c r="AS170" s="112"/>
      <c r="AT170" s="112"/>
    </row>
    <row r="171" spans="1:46" x14ac:dyDescent="0.2">
      <c r="A171" s="237"/>
      <c r="B171" s="238"/>
      <c r="C171" s="238" t="str">
        <f>IF('3.5 St Lights - Pole'!$B171="","",'3.5 St Lights - Pole'!$B171)</f>
        <v/>
      </c>
      <c r="D171" s="89" t="str">
        <f>IF('3.5 St Lights - Pole'!$C171="","",'3.5 St Lights - Pole'!C171)</f>
        <v/>
      </c>
      <c r="E171" s="238" t="str">
        <f>IF('3.5 St Lights - Pole'!$D171="","",'3.5 St Lights - Pole'!$D171)</f>
        <v/>
      </c>
      <c r="F171" s="238" t="str">
        <f>IF('3.5 St Lights - Pole'!$F171="","",'3.5 St Lights - Pole'!$F171)</f>
        <v/>
      </c>
      <c r="G171" s="238" t="str">
        <f>IF('3.5 St Lights - Pole'!$G171="","",'3.5 St Lights - Pole'!$G171)</f>
        <v/>
      </c>
      <c r="H171" s="238" t="str">
        <f>IF('3.5 St Lights - Pole'!$I171="","",'3.5 St Lights - Pole'!$I171)</f>
        <v/>
      </c>
      <c r="I171" s="238"/>
      <c r="J171" s="89" t="str">
        <f t="shared" si="16"/>
        <v/>
      </c>
      <c r="K171" s="238"/>
      <c r="L171" s="417" t="str">
        <f>IF('3.5 St Lights - Pole'!AW171="","",'3.5 St Lights - Pole'!AW171)</f>
        <v/>
      </c>
      <c r="M171" s="238"/>
      <c r="N171" s="238" t="str">
        <f t="shared" si="17"/>
        <v/>
      </c>
      <c r="O171" s="238"/>
      <c r="P171" s="238"/>
      <c r="Q171" s="238" t="str">
        <f>IF(P171="",'3.5 St Lights - Pole'!AI171,(VLOOKUP(P171,St_Lights_Generic_coating_array,2,FALSE)))</f>
        <v/>
      </c>
      <c r="R171" s="85" t="str">
        <f>IF('3.5 St Lights - Pole'!AJ171="","",'3.5 St Lights - Pole'!AJ171)</f>
        <v/>
      </c>
      <c r="S171" s="238"/>
      <c r="T171" s="89" t="str">
        <f t="shared" si="18"/>
        <v/>
      </c>
      <c r="U171" s="85"/>
      <c r="V171" s="85"/>
      <c r="W171" s="418" t="str">
        <f>IF('3.5 St Lights - Pole'!$AM171="","",'3.5 St Lights - Pole'!$AM171)</f>
        <v/>
      </c>
      <c r="X171" s="418"/>
      <c r="Y171" s="238"/>
      <c r="Z171" s="89" t="str">
        <f t="shared" si="19"/>
        <v/>
      </c>
      <c r="AA171" s="85"/>
      <c r="AB171" s="85"/>
      <c r="AC171" s="85"/>
      <c r="AD171" s="85" t="str">
        <f>'3.5 St Lights - Pole'!CE171</f>
        <v/>
      </c>
      <c r="AE171" s="85"/>
      <c r="AF171" s="85" t="str">
        <f t="shared" si="20"/>
        <v/>
      </c>
      <c r="AG171" s="271"/>
      <c r="AH171" s="85" t="str">
        <f>'3.5 St Lights - Pole'!CI171</f>
        <v/>
      </c>
      <c r="AI171" s="85" t="str">
        <f>'3.5 St Lights - Pole'!CJ171</f>
        <v/>
      </c>
      <c r="AJ171" s="85" t="str">
        <f>'3.5 St Lights - Pole'!CK171</f>
        <v/>
      </c>
      <c r="AK171" s="85"/>
      <c r="AL171" s="85"/>
      <c r="AM171" s="85" t="str">
        <f t="shared" si="21"/>
        <v/>
      </c>
      <c r="AN171" s="238"/>
      <c r="AO171" s="112"/>
      <c r="AP171" s="112"/>
      <c r="AQ171" s="133" t="str">
        <f ca="1">IF('3.5 St Lights - Pole'!CR171="","",'3.5 St Lights - Pole'!CR171)</f>
        <v/>
      </c>
      <c r="AR171" s="112" t="str">
        <f>IF('3.5 St Lights - Pole'!CS171="","",'3.5 St Lights - Pole'!CS171)</f>
        <v/>
      </c>
      <c r="AS171" s="112"/>
      <c r="AT171" s="112"/>
    </row>
    <row r="172" spans="1:46" x14ac:dyDescent="0.2">
      <c r="A172" s="237"/>
      <c r="B172" s="238"/>
      <c r="C172" s="238" t="str">
        <f>IF('3.5 St Lights - Pole'!$B172="","",'3.5 St Lights - Pole'!$B172)</f>
        <v/>
      </c>
      <c r="D172" s="89" t="str">
        <f>IF('3.5 St Lights - Pole'!$C172="","",'3.5 St Lights - Pole'!C172)</f>
        <v/>
      </c>
      <c r="E172" s="238" t="str">
        <f>IF('3.5 St Lights - Pole'!$D172="","",'3.5 St Lights - Pole'!$D172)</f>
        <v/>
      </c>
      <c r="F172" s="238" t="str">
        <f>IF('3.5 St Lights - Pole'!$F172="","",'3.5 St Lights - Pole'!$F172)</f>
        <v/>
      </c>
      <c r="G172" s="238" t="str">
        <f>IF('3.5 St Lights - Pole'!$G172="","",'3.5 St Lights - Pole'!$G172)</f>
        <v/>
      </c>
      <c r="H172" s="238" t="str">
        <f>IF('3.5 St Lights - Pole'!$I172="","",'3.5 St Lights - Pole'!$I172)</f>
        <v/>
      </c>
      <c r="I172" s="238"/>
      <c r="J172" s="89" t="str">
        <f t="shared" si="16"/>
        <v/>
      </c>
      <c r="K172" s="238"/>
      <c r="L172" s="417" t="str">
        <f>IF('3.5 St Lights - Pole'!AW172="","",'3.5 St Lights - Pole'!AW172)</f>
        <v/>
      </c>
      <c r="M172" s="238"/>
      <c r="N172" s="238" t="str">
        <f t="shared" si="17"/>
        <v/>
      </c>
      <c r="O172" s="238"/>
      <c r="P172" s="238"/>
      <c r="Q172" s="238" t="str">
        <f>IF(P172="",'3.5 St Lights - Pole'!AI172,(VLOOKUP(P172,St_Lights_Generic_coating_array,2,FALSE)))</f>
        <v/>
      </c>
      <c r="R172" s="85" t="str">
        <f>IF('3.5 St Lights - Pole'!AJ172="","",'3.5 St Lights - Pole'!AJ172)</f>
        <v/>
      </c>
      <c r="S172" s="238"/>
      <c r="T172" s="89" t="str">
        <f t="shared" si="18"/>
        <v/>
      </c>
      <c r="U172" s="85"/>
      <c r="V172" s="85"/>
      <c r="W172" s="418" t="str">
        <f>IF('3.5 St Lights - Pole'!$AM172="","",'3.5 St Lights - Pole'!$AM172)</f>
        <v/>
      </c>
      <c r="X172" s="418"/>
      <c r="Y172" s="238"/>
      <c r="Z172" s="89" t="str">
        <f t="shared" si="19"/>
        <v/>
      </c>
      <c r="AA172" s="85"/>
      <c r="AB172" s="85"/>
      <c r="AC172" s="85"/>
      <c r="AD172" s="85" t="str">
        <f>'3.5 St Lights - Pole'!CE172</f>
        <v/>
      </c>
      <c r="AE172" s="85"/>
      <c r="AF172" s="85" t="str">
        <f t="shared" si="20"/>
        <v/>
      </c>
      <c r="AG172" s="271"/>
      <c r="AH172" s="85" t="str">
        <f>'3.5 St Lights - Pole'!CI172</f>
        <v/>
      </c>
      <c r="AI172" s="85" t="str">
        <f>'3.5 St Lights - Pole'!CJ172</f>
        <v/>
      </c>
      <c r="AJ172" s="85" t="str">
        <f>'3.5 St Lights - Pole'!CK172</f>
        <v/>
      </c>
      <c r="AK172" s="85"/>
      <c r="AL172" s="85"/>
      <c r="AM172" s="85" t="str">
        <f t="shared" si="21"/>
        <v/>
      </c>
      <c r="AN172" s="238"/>
      <c r="AO172" s="112"/>
      <c r="AP172" s="112"/>
      <c r="AQ172" s="133" t="str">
        <f ca="1">IF('3.5 St Lights - Pole'!CR172="","",'3.5 St Lights - Pole'!CR172)</f>
        <v/>
      </c>
      <c r="AR172" s="112" t="str">
        <f>IF('3.5 St Lights - Pole'!CS172="","",'3.5 St Lights - Pole'!CS172)</f>
        <v/>
      </c>
      <c r="AS172" s="112"/>
      <c r="AT172" s="112"/>
    </row>
    <row r="173" spans="1:46" x14ac:dyDescent="0.2">
      <c r="A173" s="237"/>
      <c r="B173" s="238"/>
      <c r="C173" s="238" t="str">
        <f>IF('3.5 St Lights - Pole'!$B173="","",'3.5 St Lights - Pole'!$B173)</f>
        <v/>
      </c>
      <c r="D173" s="89" t="str">
        <f>IF('3.5 St Lights - Pole'!$C173="","",'3.5 St Lights - Pole'!C173)</f>
        <v/>
      </c>
      <c r="E173" s="238" t="str">
        <f>IF('3.5 St Lights - Pole'!$D173="","",'3.5 St Lights - Pole'!$D173)</f>
        <v/>
      </c>
      <c r="F173" s="238" t="str">
        <f>IF('3.5 St Lights - Pole'!$F173="","",'3.5 St Lights - Pole'!$F173)</f>
        <v/>
      </c>
      <c r="G173" s="238" t="str">
        <f>IF('3.5 St Lights - Pole'!$G173="","",'3.5 St Lights - Pole'!$G173)</f>
        <v/>
      </c>
      <c r="H173" s="238" t="str">
        <f>IF('3.5 St Lights - Pole'!$I173="","",'3.5 St Lights - Pole'!$I173)</f>
        <v/>
      </c>
      <c r="I173" s="238"/>
      <c r="J173" s="89" t="str">
        <f t="shared" si="16"/>
        <v/>
      </c>
      <c r="K173" s="238"/>
      <c r="L173" s="417" t="str">
        <f>IF('3.5 St Lights - Pole'!AW173="","",'3.5 St Lights - Pole'!AW173)</f>
        <v/>
      </c>
      <c r="M173" s="238"/>
      <c r="N173" s="238" t="str">
        <f t="shared" si="17"/>
        <v/>
      </c>
      <c r="O173" s="238"/>
      <c r="P173" s="238"/>
      <c r="Q173" s="238" t="str">
        <f>IF(P173="",'3.5 St Lights - Pole'!AI173,(VLOOKUP(P173,St_Lights_Generic_coating_array,2,FALSE)))</f>
        <v/>
      </c>
      <c r="R173" s="85" t="str">
        <f>IF('3.5 St Lights - Pole'!AJ173="","",'3.5 St Lights - Pole'!AJ173)</f>
        <v/>
      </c>
      <c r="S173" s="238"/>
      <c r="T173" s="89" t="str">
        <f t="shared" si="18"/>
        <v/>
      </c>
      <c r="U173" s="85"/>
      <c r="V173" s="85"/>
      <c r="W173" s="418" t="str">
        <f>IF('3.5 St Lights - Pole'!$AM173="","",'3.5 St Lights - Pole'!$AM173)</f>
        <v/>
      </c>
      <c r="X173" s="418"/>
      <c r="Y173" s="238"/>
      <c r="Z173" s="89" t="str">
        <f t="shared" si="19"/>
        <v/>
      </c>
      <c r="AA173" s="85"/>
      <c r="AB173" s="85"/>
      <c r="AC173" s="85"/>
      <c r="AD173" s="85" t="str">
        <f>'3.5 St Lights - Pole'!CE173</f>
        <v/>
      </c>
      <c r="AE173" s="85"/>
      <c r="AF173" s="85" t="str">
        <f t="shared" si="20"/>
        <v/>
      </c>
      <c r="AG173" s="271"/>
      <c r="AH173" s="85" t="str">
        <f>'3.5 St Lights - Pole'!CI173</f>
        <v/>
      </c>
      <c r="AI173" s="85" t="str">
        <f>'3.5 St Lights - Pole'!CJ173</f>
        <v/>
      </c>
      <c r="AJ173" s="85" t="str">
        <f>'3.5 St Lights - Pole'!CK173</f>
        <v/>
      </c>
      <c r="AK173" s="85"/>
      <c r="AL173" s="85"/>
      <c r="AM173" s="85" t="str">
        <f t="shared" si="21"/>
        <v/>
      </c>
      <c r="AN173" s="238"/>
      <c r="AO173" s="112"/>
      <c r="AP173" s="112"/>
      <c r="AQ173" s="133" t="str">
        <f ca="1">IF('3.5 St Lights - Pole'!CR173="","",'3.5 St Lights - Pole'!CR173)</f>
        <v/>
      </c>
      <c r="AR173" s="112" t="str">
        <f>IF('3.5 St Lights - Pole'!CS173="","",'3.5 St Lights - Pole'!CS173)</f>
        <v/>
      </c>
      <c r="AS173" s="112"/>
      <c r="AT173" s="112"/>
    </row>
    <row r="174" spans="1:46" x14ac:dyDescent="0.2">
      <c r="A174" s="237"/>
      <c r="B174" s="238"/>
      <c r="C174" s="238" t="str">
        <f>IF('3.5 St Lights - Pole'!$B174="","",'3.5 St Lights - Pole'!$B174)</f>
        <v/>
      </c>
      <c r="D174" s="89" t="str">
        <f>IF('3.5 St Lights - Pole'!$C174="","",'3.5 St Lights - Pole'!C174)</f>
        <v/>
      </c>
      <c r="E174" s="238" t="str">
        <f>IF('3.5 St Lights - Pole'!$D174="","",'3.5 St Lights - Pole'!$D174)</f>
        <v/>
      </c>
      <c r="F174" s="238" t="str">
        <f>IF('3.5 St Lights - Pole'!$F174="","",'3.5 St Lights - Pole'!$F174)</f>
        <v/>
      </c>
      <c r="G174" s="238" t="str">
        <f>IF('3.5 St Lights - Pole'!$G174="","",'3.5 St Lights - Pole'!$G174)</f>
        <v/>
      </c>
      <c r="H174" s="238" t="str">
        <f>IF('3.5 St Lights - Pole'!$I174="","",'3.5 St Lights - Pole'!$I174)</f>
        <v/>
      </c>
      <c r="I174" s="238"/>
      <c r="J174" s="89" t="str">
        <f t="shared" si="16"/>
        <v/>
      </c>
      <c r="K174" s="238"/>
      <c r="L174" s="417" t="str">
        <f>IF('3.5 St Lights - Pole'!AW174="","",'3.5 St Lights - Pole'!AW174)</f>
        <v/>
      </c>
      <c r="M174" s="238"/>
      <c r="N174" s="238" t="str">
        <f t="shared" si="17"/>
        <v/>
      </c>
      <c r="O174" s="238"/>
      <c r="P174" s="238"/>
      <c r="Q174" s="238" t="str">
        <f>IF(P174="",'3.5 St Lights - Pole'!AI174,(VLOOKUP(P174,St_Lights_Generic_coating_array,2,FALSE)))</f>
        <v/>
      </c>
      <c r="R174" s="85" t="str">
        <f>IF('3.5 St Lights - Pole'!AJ174="","",'3.5 St Lights - Pole'!AJ174)</f>
        <v/>
      </c>
      <c r="S174" s="238"/>
      <c r="T174" s="89" t="str">
        <f t="shared" si="18"/>
        <v/>
      </c>
      <c r="U174" s="85"/>
      <c r="V174" s="85"/>
      <c r="W174" s="418" t="str">
        <f>IF('3.5 St Lights - Pole'!$AM174="","",'3.5 St Lights - Pole'!$AM174)</f>
        <v/>
      </c>
      <c r="X174" s="418"/>
      <c r="Y174" s="238"/>
      <c r="Z174" s="89" t="str">
        <f t="shared" si="19"/>
        <v/>
      </c>
      <c r="AA174" s="85"/>
      <c r="AB174" s="85"/>
      <c r="AC174" s="85"/>
      <c r="AD174" s="85" t="str">
        <f>'3.5 St Lights - Pole'!CE174</f>
        <v/>
      </c>
      <c r="AE174" s="85"/>
      <c r="AF174" s="85" t="str">
        <f t="shared" si="20"/>
        <v/>
      </c>
      <c r="AG174" s="271"/>
      <c r="AH174" s="85" t="str">
        <f>'3.5 St Lights - Pole'!CI174</f>
        <v/>
      </c>
      <c r="AI174" s="85" t="str">
        <f>'3.5 St Lights - Pole'!CJ174</f>
        <v/>
      </c>
      <c r="AJ174" s="85" t="str">
        <f>'3.5 St Lights - Pole'!CK174</f>
        <v/>
      </c>
      <c r="AK174" s="85"/>
      <c r="AL174" s="85"/>
      <c r="AM174" s="85" t="str">
        <f t="shared" si="21"/>
        <v/>
      </c>
      <c r="AN174" s="238"/>
      <c r="AO174" s="112"/>
      <c r="AP174" s="112"/>
      <c r="AQ174" s="133" t="str">
        <f ca="1">IF('3.5 St Lights - Pole'!CR174="","",'3.5 St Lights - Pole'!CR174)</f>
        <v/>
      </c>
      <c r="AR174" s="112" t="str">
        <f>IF('3.5 St Lights - Pole'!CS174="","",'3.5 St Lights - Pole'!CS174)</f>
        <v/>
      </c>
      <c r="AS174" s="112"/>
      <c r="AT174" s="112"/>
    </row>
    <row r="175" spans="1:46" x14ac:dyDescent="0.2">
      <c r="A175" s="237"/>
      <c r="B175" s="238"/>
      <c r="C175" s="238" t="str">
        <f>IF('3.5 St Lights - Pole'!$B175="","",'3.5 St Lights - Pole'!$B175)</f>
        <v/>
      </c>
      <c r="D175" s="89" t="str">
        <f>IF('3.5 St Lights - Pole'!$C175="","",'3.5 St Lights - Pole'!C175)</f>
        <v/>
      </c>
      <c r="E175" s="238" t="str">
        <f>IF('3.5 St Lights - Pole'!$D175="","",'3.5 St Lights - Pole'!$D175)</f>
        <v/>
      </c>
      <c r="F175" s="238" t="str">
        <f>IF('3.5 St Lights - Pole'!$F175="","",'3.5 St Lights - Pole'!$F175)</f>
        <v/>
      </c>
      <c r="G175" s="238" t="str">
        <f>IF('3.5 St Lights - Pole'!$G175="","",'3.5 St Lights - Pole'!$G175)</f>
        <v/>
      </c>
      <c r="H175" s="238" t="str">
        <f>IF('3.5 St Lights - Pole'!$I175="","",'3.5 St Lights - Pole'!$I175)</f>
        <v/>
      </c>
      <c r="I175" s="238"/>
      <c r="J175" s="89" t="str">
        <f t="shared" si="16"/>
        <v/>
      </c>
      <c r="K175" s="238"/>
      <c r="L175" s="417" t="str">
        <f>IF('3.5 St Lights - Pole'!AW175="","",'3.5 St Lights - Pole'!AW175)</f>
        <v/>
      </c>
      <c r="M175" s="238"/>
      <c r="N175" s="238" t="str">
        <f t="shared" si="17"/>
        <v/>
      </c>
      <c r="O175" s="238"/>
      <c r="P175" s="238"/>
      <c r="Q175" s="238" t="str">
        <f>IF(P175="",'3.5 St Lights - Pole'!AI175,(VLOOKUP(P175,St_Lights_Generic_coating_array,2,FALSE)))</f>
        <v/>
      </c>
      <c r="R175" s="85" t="str">
        <f>IF('3.5 St Lights - Pole'!AJ175="","",'3.5 St Lights - Pole'!AJ175)</f>
        <v/>
      </c>
      <c r="S175" s="238"/>
      <c r="T175" s="89" t="str">
        <f t="shared" si="18"/>
        <v/>
      </c>
      <c r="U175" s="85"/>
      <c r="V175" s="85"/>
      <c r="W175" s="418" t="str">
        <f>IF('3.5 St Lights - Pole'!$AM175="","",'3.5 St Lights - Pole'!$AM175)</f>
        <v/>
      </c>
      <c r="X175" s="418"/>
      <c r="Y175" s="238"/>
      <c r="Z175" s="89" t="str">
        <f t="shared" si="19"/>
        <v/>
      </c>
      <c r="AA175" s="85"/>
      <c r="AB175" s="85"/>
      <c r="AC175" s="85"/>
      <c r="AD175" s="85" t="str">
        <f>'3.5 St Lights - Pole'!CE175</f>
        <v/>
      </c>
      <c r="AE175" s="85"/>
      <c r="AF175" s="85" t="str">
        <f t="shared" si="20"/>
        <v/>
      </c>
      <c r="AG175" s="271"/>
      <c r="AH175" s="85" t="str">
        <f>'3.5 St Lights - Pole'!CI175</f>
        <v/>
      </c>
      <c r="AI175" s="85" t="str">
        <f>'3.5 St Lights - Pole'!CJ175</f>
        <v/>
      </c>
      <c r="AJ175" s="85" t="str">
        <f>'3.5 St Lights - Pole'!CK175</f>
        <v/>
      </c>
      <c r="AK175" s="85"/>
      <c r="AL175" s="85"/>
      <c r="AM175" s="85" t="str">
        <f t="shared" si="21"/>
        <v/>
      </c>
      <c r="AN175" s="238"/>
      <c r="AO175" s="112"/>
      <c r="AP175" s="112"/>
      <c r="AQ175" s="133" t="str">
        <f ca="1">IF('3.5 St Lights - Pole'!CR175="","",'3.5 St Lights - Pole'!CR175)</f>
        <v/>
      </c>
      <c r="AR175" s="112" t="str">
        <f>IF('3.5 St Lights - Pole'!CS175="","",'3.5 St Lights - Pole'!CS175)</f>
        <v/>
      </c>
      <c r="AS175" s="112"/>
      <c r="AT175" s="112"/>
    </row>
    <row r="176" spans="1:46" x14ac:dyDescent="0.2">
      <c r="A176" s="237"/>
      <c r="B176" s="238"/>
      <c r="C176" s="238" t="str">
        <f>IF('3.5 St Lights - Pole'!$B176="","",'3.5 St Lights - Pole'!$B176)</f>
        <v/>
      </c>
      <c r="D176" s="89" t="str">
        <f>IF('3.5 St Lights - Pole'!$C176="","",'3.5 St Lights - Pole'!C176)</f>
        <v/>
      </c>
      <c r="E176" s="238" t="str">
        <f>IF('3.5 St Lights - Pole'!$D176="","",'3.5 St Lights - Pole'!$D176)</f>
        <v/>
      </c>
      <c r="F176" s="238" t="str">
        <f>IF('3.5 St Lights - Pole'!$F176="","",'3.5 St Lights - Pole'!$F176)</f>
        <v/>
      </c>
      <c r="G176" s="238" t="str">
        <f>IF('3.5 St Lights - Pole'!$G176="","",'3.5 St Lights - Pole'!$G176)</f>
        <v/>
      </c>
      <c r="H176" s="238" t="str">
        <f>IF('3.5 St Lights - Pole'!$I176="","",'3.5 St Lights - Pole'!$I176)</f>
        <v/>
      </c>
      <c r="I176" s="238"/>
      <c r="J176" s="89" t="str">
        <f t="shared" si="16"/>
        <v/>
      </c>
      <c r="K176" s="238"/>
      <c r="L176" s="417" t="str">
        <f>IF('3.5 St Lights - Pole'!AW176="","",'3.5 St Lights - Pole'!AW176)</f>
        <v/>
      </c>
      <c r="M176" s="238"/>
      <c r="N176" s="238" t="str">
        <f t="shared" si="17"/>
        <v/>
      </c>
      <c r="O176" s="238"/>
      <c r="P176" s="238"/>
      <c r="Q176" s="238" t="str">
        <f>IF(P176="",'3.5 St Lights - Pole'!AI176,(VLOOKUP(P176,St_Lights_Generic_coating_array,2,FALSE)))</f>
        <v/>
      </c>
      <c r="R176" s="85" t="str">
        <f>IF('3.5 St Lights - Pole'!AJ176="","",'3.5 St Lights - Pole'!AJ176)</f>
        <v/>
      </c>
      <c r="S176" s="238"/>
      <c r="T176" s="89" t="str">
        <f t="shared" si="18"/>
        <v/>
      </c>
      <c r="U176" s="85"/>
      <c r="V176" s="85"/>
      <c r="W176" s="418" t="str">
        <f>IF('3.5 St Lights - Pole'!$AM176="","",'3.5 St Lights - Pole'!$AM176)</f>
        <v/>
      </c>
      <c r="X176" s="418"/>
      <c r="Y176" s="238"/>
      <c r="Z176" s="89" t="str">
        <f t="shared" si="19"/>
        <v/>
      </c>
      <c r="AA176" s="85"/>
      <c r="AB176" s="85"/>
      <c r="AC176" s="85"/>
      <c r="AD176" s="85" t="str">
        <f>'3.5 St Lights - Pole'!CE176</f>
        <v/>
      </c>
      <c r="AE176" s="85"/>
      <c r="AF176" s="85" t="str">
        <f t="shared" si="20"/>
        <v/>
      </c>
      <c r="AG176" s="271"/>
      <c r="AH176" s="85" t="str">
        <f>'3.5 St Lights - Pole'!CI176</f>
        <v/>
      </c>
      <c r="AI176" s="85" t="str">
        <f>'3.5 St Lights - Pole'!CJ176</f>
        <v/>
      </c>
      <c r="AJ176" s="85" t="str">
        <f>'3.5 St Lights - Pole'!CK176</f>
        <v/>
      </c>
      <c r="AK176" s="85"/>
      <c r="AL176" s="85"/>
      <c r="AM176" s="85" t="str">
        <f t="shared" si="21"/>
        <v/>
      </c>
      <c r="AN176" s="238"/>
      <c r="AO176" s="112"/>
      <c r="AP176" s="112"/>
      <c r="AQ176" s="133" t="str">
        <f ca="1">IF('3.5 St Lights - Pole'!CR176="","",'3.5 St Lights - Pole'!CR176)</f>
        <v/>
      </c>
      <c r="AR176" s="112" t="str">
        <f>IF('3.5 St Lights - Pole'!CS176="","",'3.5 St Lights - Pole'!CS176)</f>
        <v/>
      </c>
      <c r="AS176" s="112"/>
      <c r="AT176" s="112"/>
    </row>
    <row r="177" spans="1:46" x14ac:dyDescent="0.2">
      <c r="A177" s="237"/>
      <c r="B177" s="238"/>
      <c r="C177" s="238" t="str">
        <f>IF('3.5 St Lights - Pole'!$B177="","",'3.5 St Lights - Pole'!$B177)</f>
        <v/>
      </c>
      <c r="D177" s="89" t="str">
        <f>IF('3.5 St Lights - Pole'!$C177="","",'3.5 St Lights - Pole'!C177)</f>
        <v/>
      </c>
      <c r="E177" s="238" t="str">
        <f>IF('3.5 St Lights - Pole'!$D177="","",'3.5 St Lights - Pole'!$D177)</f>
        <v/>
      </c>
      <c r="F177" s="238" t="str">
        <f>IF('3.5 St Lights - Pole'!$F177="","",'3.5 St Lights - Pole'!$F177)</f>
        <v/>
      </c>
      <c r="G177" s="238" t="str">
        <f>IF('3.5 St Lights - Pole'!$G177="","",'3.5 St Lights - Pole'!$G177)</f>
        <v/>
      </c>
      <c r="H177" s="238" t="str">
        <f>IF('3.5 St Lights - Pole'!$I177="","",'3.5 St Lights - Pole'!$I177)</f>
        <v/>
      </c>
      <c r="I177" s="238"/>
      <c r="J177" s="89" t="str">
        <f t="shared" si="16"/>
        <v/>
      </c>
      <c r="K177" s="238"/>
      <c r="L177" s="417" t="str">
        <f>IF('3.5 St Lights - Pole'!AW177="","",'3.5 St Lights - Pole'!AW177)</f>
        <v/>
      </c>
      <c r="M177" s="238"/>
      <c r="N177" s="238" t="str">
        <f t="shared" si="17"/>
        <v/>
      </c>
      <c r="O177" s="238"/>
      <c r="P177" s="238"/>
      <c r="Q177" s="238" t="str">
        <f>IF(P177="",'3.5 St Lights - Pole'!AI177,(VLOOKUP(P177,St_Lights_Generic_coating_array,2,FALSE)))</f>
        <v/>
      </c>
      <c r="R177" s="85" t="str">
        <f>IF('3.5 St Lights - Pole'!AJ177="","",'3.5 St Lights - Pole'!AJ177)</f>
        <v/>
      </c>
      <c r="S177" s="238"/>
      <c r="T177" s="89" t="str">
        <f t="shared" si="18"/>
        <v/>
      </c>
      <c r="U177" s="85"/>
      <c r="V177" s="85"/>
      <c r="W177" s="418" t="str">
        <f>IF('3.5 St Lights - Pole'!$AM177="","",'3.5 St Lights - Pole'!$AM177)</f>
        <v/>
      </c>
      <c r="X177" s="418"/>
      <c r="Y177" s="238"/>
      <c r="Z177" s="89" t="str">
        <f t="shared" si="19"/>
        <v/>
      </c>
      <c r="AA177" s="85"/>
      <c r="AB177" s="85"/>
      <c r="AC177" s="85"/>
      <c r="AD177" s="85" t="str">
        <f>'3.5 St Lights - Pole'!CE177</f>
        <v/>
      </c>
      <c r="AE177" s="85"/>
      <c r="AF177" s="85" t="str">
        <f t="shared" si="20"/>
        <v/>
      </c>
      <c r="AG177" s="271"/>
      <c r="AH177" s="85" t="str">
        <f>'3.5 St Lights - Pole'!CI177</f>
        <v/>
      </c>
      <c r="AI177" s="85" t="str">
        <f>'3.5 St Lights - Pole'!CJ177</f>
        <v/>
      </c>
      <c r="AJ177" s="85" t="str">
        <f>'3.5 St Lights - Pole'!CK177</f>
        <v/>
      </c>
      <c r="AK177" s="85"/>
      <c r="AL177" s="85"/>
      <c r="AM177" s="85" t="str">
        <f t="shared" si="21"/>
        <v/>
      </c>
      <c r="AN177" s="238"/>
      <c r="AO177" s="112"/>
      <c r="AP177" s="112"/>
      <c r="AQ177" s="133" t="str">
        <f ca="1">IF('3.5 St Lights - Pole'!CR177="","",'3.5 St Lights - Pole'!CR177)</f>
        <v/>
      </c>
      <c r="AR177" s="112" t="str">
        <f>IF('3.5 St Lights - Pole'!CS177="","",'3.5 St Lights - Pole'!CS177)</f>
        <v/>
      </c>
      <c r="AS177" s="112"/>
      <c r="AT177" s="112"/>
    </row>
    <row r="178" spans="1:46" x14ac:dyDescent="0.2">
      <c r="A178" s="237"/>
      <c r="B178" s="238"/>
      <c r="C178" s="238" t="str">
        <f>IF('3.5 St Lights - Pole'!$B178="","",'3.5 St Lights - Pole'!$B178)</f>
        <v/>
      </c>
      <c r="D178" s="89" t="str">
        <f>IF('3.5 St Lights - Pole'!$C178="","",'3.5 St Lights - Pole'!C178)</f>
        <v/>
      </c>
      <c r="E178" s="238" t="str">
        <f>IF('3.5 St Lights - Pole'!$D178="","",'3.5 St Lights - Pole'!$D178)</f>
        <v/>
      </c>
      <c r="F178" s="238" t="str">
        <f>IF('3.5 St Lights - Pole'!$F178="","",'3.5 St Lights - Pole'!$F178)</f>
        <v/>
      </c>
      <c r="G178" s="238" t="str">
        <f>IF('3.5 St Lights - Pole'!$G178="","",'3.5 St Lights - Pole'!$G178)</f>
        <v/>
      </c>
      <c r="H178" s="238" t="str">
        <f>IF('3.5 St Lights - Pole'!$I178="","",'3.5 St Lights - Pole'!$I178)</f>
        <v/>
      </c>
      <c r="I178" s="238"/>
      <c r="J178" s="89" t="str">
        <f t="shared" si="16"/>
        <v/>
      </c>
      <c r="K178" s="238"/>
      <c r="L178" s="417" t="str">
        <f>IF('3.5 St Lights - Pole'!AW178="","",'3.5 St Lights - Pole'!AW178)</f>
        <v/>
      </c>
      <c r="M178" s="238"/>
      <c r="N178" s="238" t="str">
        <f t="shared" si="17"/>
        <v/>
      </c>
      <c r="O178" s="238"/>
      <c r="P178" s="238"/>
      <c r="Q178" s="238" t="str">
        <f>IF(P178="",'3.5 St Lights - Pole'!AI178,(VLOOKUP(P178,St_Lights_Generic_coating_array,2,FALSE)))</f>
        <v/>
      </c>
      <c r="R178" s="85" t="str">
        <f>IF('3.5 St Lights - Pole'!AJ178="","",'3.5 St Lights - Pole'!AJ178)</f>
        <v/>
      </c>
      <c r="S178" s="238"/>
      <c r="T178" s="89" t="str">
        <f t="shared" si="18"/>
        <v/>
      </c>
      <c r="U178" s="85"/>
      <c r="V178" s="85"/>
      <c r="W178" s="418" t="str">
        <f>IF('3.5 St Lights - Pole'!$AM178="","",'3.5 St Lights - Pole'!$AM178)</f>
        <v/>
      </c>
      <c r="X178" s="418"/>
      <c r="Y178" s="238"/>
      <c r="Z178" s="89" t="str">
        <f t="shared" si="19"/>
        <v/>
      </c>
      <c r="AA178" s="85"/>
      <c r="AB178" s="85"/>
      <c r="AC178" s="85"/>
      <c r="AD178" s="85" t="str">
        <f>'3.5 St Lights - Pole'!CE178</f>
        <v/>
      </c>
      <c r="AE178" s="85"/>
      <c r="AF178" s="85" t="str">
        <f t="shared" si="20"/>
        <v/>
      </c>
      <c r="AG178" s="271"/>
      <c r="AH178" s="85" t="str">
        <f>'3.5 St Lights - Pole'!CI178</f>
        <v/>
      </c>
      <c r="AI178" s="85" t="str">
        <f>'3.5 St Lights - Pole'!CJ178</f>
        <v/>
      </c>
      <c r="AJ178" s="85" t="str">
        <f>'3.5 St Lights - Pole'!CK178</f>
        <v/>
      </c>
      <c r="AK178" s="85"/>
      <c r="AL178" s="85"/>
      <c r="AM178" s="85" t="str">
        <f t="shared" si="21"/>
        <v/>
      </c>
      <c r="AN178" s="238"/>
      <c r="AO178" s="112"/>
      <c r="AP178" s="112"/>
      <c r="AQ178" s="133" t="str">
        <f ca="1">IF('3.5 St Lights - Pole'!CR178="","",'3.5 St Lights - Pole'!CR178)</f>
        <v/>
      </c>
      <c r="AR178" s="112" t="str">
        <f>IF('3.5 St Lights - Pole'!CS178="","",'3.5 St Lights - Pole'!CS178)</f>
        <v/>
      </c>
      <c r="AS178" s="112"/>
      <c r="AT178" s="112"/>
    </row>
    <row r="179" spans="1:46" x14ac:dyDescent="0.2">
      <c r="A179" s="237"/>
      <c r="B179" s="238"/>
      <c r="C179" s="238" t="str">
        <f>IF('3.5 St Lights - Pole'!$B179="","",'3.5 St Lights - Pole'!$B179)</f>
        <v/>
      </c>
      <c r="D179" s="89" t="str">
        <f>IF('3.5 St Lights - Pole'!$C179="","",'3.5 St Lights - Pole'!C179)</f>
        <v/>
      </c>
      <c r="E179" s="238" t="str">
        <f>IF('3.5 St Lights - Pole'!$D179="","",'3.5 St Lights - Pole'!$D179)</f>
        <v/>
      </c>
      <c r="F179" s="238" t="str">
        <f>IF('3.5 St Lights - Pole'!$F179="","",'3.5 St Lights - Pole'!$F179)</f>
        <v/>
      </c>
      <c r="G179" s="238" t="str">
        <f>IF('3.5 St Lights - Pole'!$G179="","",'3.5 St Lights - Pole'!$G179)</f>
        <v/>
      </c>
      <c r="H179" s="238" t="str">
        <f>IF('3.5 St Lights - Pole'!$I179="","",'3.5 St Lights - Pole'!$I179)</f>
        <v/>
      </c>
      <c r="I179" s="238"/>
      <c r="J179" s="89" t="str">
        <f t="shared" si="16"/>
        <v/>
      </c>
      <c r="K179" s="238"/>
      <c r="L179" s="417" t="str">
        <f>IF('3.5 St Lights - Pole'!AW179="","",'3.5 St Lights - Pole'!AW179)</f>
        <v/>
      </c>
      <c r="M179" s="238"/>
      <c r="N179" s="238" t="str">
        <f t="shared" si="17"/>
        <v/>
      </c>
      <c r="O179" s="238"/>
      <c r="P179" s="238"/>
      <c r="Q179" s="238" t="str">
        <f>IF(P179="",'3.5 St Lights - Pole'!AI179,(VLOOKUP(P179,St_Lights_Generic_coating_array,2,FALSE)))</f>
        <v/>
      </c>
      <c r="R179" s="85" t="str">
        <f>IF('3.5 St Lights - Pole'!AJ179="","",'3.5 St Lights - Pole'!AJ179)</f>
        <v/>
      </c>
      <c r="S179" s="238"/>
      <c r="T179" s="89" t="str">
        <f t="shared" si="18"/>
        <v/>
      </c>
      <c r="U179" s="85"/>
      <c r="V179" s="85"/>
      <c r="W179" s="418" t="str">
        <f>IF('3.5 St Lights - Pole'!$AM179="","",'3.5 St Lights - Pole'!$AM179)</f>
        <v/>
      </c>
      <c r="X179" s="418"/>
      <c r="Y179" s="238"/>
      <c r="Z179" s="89" t="str">
        <f t="shared" si="19"/>
        <v/>
      </c>
      <c r="AA179" s="85"/>
      <c r="AB179" s="85"/>
      <c r="AC179" s="85"/>
      <c r="AD179" s="85" t="str">
        <f>'3.5 St Lights - Pole'!CE179</f>
        <v/>
      </c>
      <c r="AE179" s="85"/>
      <c r="AF179" s="85" t="str">
        <f t="shared" si="20"/>
        <v/>
      </c>
      <c r="AG179" s="271"/>
      <c r="AH179" s="85" t="str">
        <f>'3.5 St Lights - Pole'!CI179</f>
        <v/>
      </c>
      <c r="AI179" s="85" t="str">
        <f>'3.5 St Lights - Pole'!CJ179</f>
        <v/>
      </c>
      <c r="AJ179" s="85" t="str">
        <f>'3.5 St Lights - Pole'!CK179</f>
        <v/>
      </c>
      <c r="AK179" s="85"/>
      <c r="AL179" s="85"/>
      <c r="AM179" s="85" t="str">
        <f t="shared" si="21"/>
        <v/>
      </c>
      <c r="AN179" s="238"/>
      <c r="AO179" s="112"/>
      <c r="AP179" s="112"/>
      <c r="AQ179" s="133" t="str">
        <f ca="1">IF('3.5 St Lights - Pole'!CR179="","",'3.5 St Lights - Pole'!CR179)</f>
        <v/>
      </c>
      <c r="AR179" s="112" t="str">
        <f>IF('3.5 St Lights - Pole'!CS179="","",'3.5 St Lights - Pole'!CS179)</f>
        <v/>
      </c>
      <c r="AS179" s="112"/>
      <c r="AT179" s="112"/>
    </row>
    <row r="180" spans="1:46" x14ac:dyDescent="0.2">
      <c r="A180" s="237"/>
      <c r="B180" s="238"/>
      <c r="C180" s="238" t="str">
        <f>IF('3.5 St Lights - Pole'!$B180="","",'3.5 St Lights - Pole'!$B180)</f>
        <v/>
      </c>
      <c r="D180" s="89" t="str">
        <f>IF('3.5 St Lights - Pole'!$C180="","",'3.5 St Lights - Pole'!C180)</f>
        <v/>
      </c>
      <c r="E180" s="238" t="str">
        <f>IF('3.5 St Lights - Pole'!$D180="","",'3.5 St Lights - Pole'!$D180)</f>
        <v/>
      </c>
      <c r="F180" s="238" t="str">
        <f>IF('3.5 St Lights - Pole'!$F180="","",'3.5 St Lights - Pole'!$F180)</f>
        <v/>
      </c>
      <c r="G180" s="238" t="str">
        <f>IF('3.5 St Lights - Pole'!$G180="","",'3.5 St Lights - Pole'!$G180)</f>
        <v/>
      </c>
      <c r="H180" s="238" t="str">
        <f>IF('3.5 St Lights - Pole'!$I180="","",'3.5 St Lights - Pole'!$I180)</f>
        <v/>
      </c>
      <c r="I180" s="238"/>
      <c r="J180" s="89" t="str">
        <f t="shared" si="16"/>
        <v/>
      </c>
      <c r="K180" s="238"/>
      <c r="L180" s="417" t="str">
        <f>IF('3.5 St Lights - Pole'!AW180="","",'3.5 St Lights - Pole'!AW180)</f>
        <v/>
      </c>
      <c r="M180" s="238"/>
      <c r="N180" s="238" t="str">
        <f t="shared" si="17"/>
        <v/>
      </c>
      <c r="O180" s="238"/>
      <c r="P180" s="238"/>
      <c r="Q180" s="238" t="str">
        <f>IF(P180="",'3.5 St Lights - Pole'!AI180,(VLOOKUP(P180,St_Lights_Generic_coating_array,2,FALSE)))</f>
        <v/>
      </c>
      <c r="R180" s="85" t="str">
        <f>IF('3.5 St Lights - Pole'!AJ180="","",'3.5 St Lights - Pole'!AJ180)</f>
        <v/>
      </c>
      <c r="S180" s="238"/>
      <c r="T180" s="89" t="str">
        <f t="shared" si="18"/>
        <v/>
      </c>
      <c r="U180" s="85"/>
      <c r="V180" s="85"/>
      <c r="W180" s="418" t="str">
        <f>IF('3.5 St Lights - Pole'!$AM180="","",'3.5 St Lights - Pole'!$AM180)</f>
        <v/>
      </c>
      <c r="X180" s="418"/>
      <c r="Y180" s="238"/>
      <c r="Z180" s="89" t="str">
        <f t="shared" si="19"/>
        <v/>
      </c>
      <c r="AA180" s="85"/>
      <c r="AB180" s="85"/>
      <c r="AC180" s="85"/>
      <c r="AD180" s="85" t="str">
        <f>'3.5 St Lights - Pole'!CE180</f>
        <v/>
      </c>
      <c r="AE180" s="85"/>
      <c r="AF180" s="85" t="str">
        <f t="shared" si="20"/>
        <v/>
      </c>
      <c r="AG180" s="271"/>
      <c r="AH180" s="85" t="str">
        <f>'3.5 St Lights - Pole'!CI180</f>
        <v/>
      </c>
      <c r="AI180" s="85" t="str">
        <f>'3.5 St Lights - Pole'!CJ180</f>
        <v/>
      </c>
      <c r="AJ180" s="85" t="str">
        <f>'3.5 St Lights - Pole'!CK180</f>
        <v/>
      </c>
      <c r="AK180" s="85"/>
      <c r="AL180" s="85"/>
      <c r="AM180" s="85" t="str">
        <f t="shared" si="21"/>
        <v/>
      </c>
      <c r="AN180" s="238"/>
      <c r="AO180" s="112"/>
      <c r="AP180" s="112"/>
      <c r="AQ180" s="133" t="str">
        <f ca="1">IF('3.5 St Lights - Pole'!CR180="","",'3.5 St Lights - Pole'!CR180)</f>
        <v/>
      </c>
      <c r="AR180" s="112" t="str">
        <f>IF('3.5 St Lights - Pole'!CS180="","",'3.5 St Lights - Pole'!CS180)</f>
        <v/>
      </c>
      <c r="AS180" s="112"/>
      <c r="AT180" s="112"/>
    </row>
    <row r="181" spans="1:46" x14ac:dyDescent="0.2">
      <c r="A181" s="237"/>
      <c r="B181" s="238"/>
      <c r="C181" s="238" t="str">
        <f>IF('3.5 St Lights - Pole'!$B181="","",'3.5 St Lights - Pole'!$B181)</f>
        <v/>
      </c>
      <c r="D181" s="89" t="str">
        <f>IF('3.5 St Lights - Pole'!$C181="","",'3.5 St Lights - Pole'!C181)</f>
        <v/>
      </c>
      <c r="E181" s="238" t="str">
        <f>IF('3.5 St Lights - Pole'!$D181="","",'3.5 St Lights - Pole'!$D181)</f>
        <v/>
      </c>
      <c r="F181" s="238" t="str">
        <f>IF('3.5 St Lights - Pole'!$F181="","",'3.5 St Lights - Pole'!$F181)</f>
        <v/>
      </c>
      <c r="G181" s="238" t="str">
        <f>IF('3.5 St Lights - Pole'!$G181="","",'3.5 St Lights - Pole'!$G181)</f>
        <v/>
      </c>
      <c r="H181" s="238" t="str">
        <f>IF('3.5 St Lights - Pole'!$I181="","",'3.5 St Lights - Pole'!$I181)</f>
        <v/>
      </c>
      <c r="I181" s="238"/>
      <c r="J181" s="89" t="str">
        <f t="shared" si="16"/>
        <v/>
      </c>
      <c r="K181" s="238"/>
      <c r="L181" s="417" t="str">
        <f>IF('3.5 St Lights - Pole'!AW181="","",'3.5 St Lights - Pole'!AW181)</f>
        <v/>
      </c>
      <c r="M181" s="238"/>
      <c r="N181" s="238" t="str">
        <f t="shared" si="17"/>
        <v/>
      </c>
      <c r="O181" s="238"/>
      <c r="P181" s="238"/>
      <c r="Q181" s="238" t="str">
        <f>IF(P181="",'3.5 St Lights - Pole'!AI181,(VLOOKUP(P181,St_Lights_Generic_coating_array,2,FALSE)))</f>
        <v/>
      </c>
      <c r="R181" s="85" t="str">
        <f>IF('3.5 St Lights - Pole'!AJ181="","",'3.5 St Lights - Pole'!AJ181)</f>
        <v/>
      </c>
      <c r="S181" s="238"/>
      <c r="T181" s="89" t="str">
        <f t="shared" si="18"/>
        <v/>
      </c>
      <c r="U181" s="85"/>
      <c r="V181" s="85"/>
      <c r="W181" s="418" t="str">
        <f>IF('3.5 St Lights - Pole'!$AM181="","",'3.5 St Lights - Pole'!$AM181)</f>
        <v/>
      </c>
      <c r="X181" s="418"/>
      <c r="Y181" s="238"/>
      <c r="Z181" s="89" t="str">
        <f t="shared" si="19"/>
        <v/>
      </c>
      <c r="AA181" s="85"/>
      <c r="AB181" s="85"/>
      <c r="AC181" s="85"/>
      <c r="AD181" s="85" t="str">
        <f>'3.5 St Lights - Pole'!CE181</f>
        <v/>
      </c>
      <c r="AE181" s="85"/>
      <c r="AF181" s="85" t="str">
        <f t="shared" si="20"/>
        <v/>
      </c>
      <c r="AG181" s="271"/>
      <c r="AH181" s="85" t="str">
        <f>'3.5 St Lights - Pole'!CI181</f>
        <v/>
      </c>
      <c r="AI181" s="85" t="str">
        <f>'3.5 St Lights - Pole'!CJ181</f>
        <v/>
      </c>
      <c r="AJ181" s="85" t="str">
        <f>'3.5 St Lights - Pole'!CK181</f>
        <v/>
      </c>
      <c r="AK181" s="85"/>
      <c r="AL181" s="85"/>
      <c r="AM181" s="85" t="str">
        <f t="shared" si="21"/>
        <v/>
      </c>
      <c r="AN181" s="238"/>
      <c r="AO181" s="112"/>
      <c r="AP181" s="112"/>
      <c r="AQ181" s="133" t="str">
        <f ca="1">IF('3.5 St Lights - Pole'!CR181="","",'3.5 St Lights - Pole'!CR181)</f>
        <v/>
      </c>
      <c r="AR181" s="112" t="str">
        <f>IF('3.5 St Lights - Pole'!CS181="","",'3.5 St Lights - Pole'!CS181)</f>
        <v/>
      </c>
      <c r="AS181" s="112"/>
      <c r="AT181" s="112"/>
    </row>
    <row r="182" spans="1:46" x14ac:dyDescent="0.2">
      <c r="A182" s="237"/>
      <c r="B182" s="238"/>
      <c r="C182" s="238" t="str">
        <f>IF('3.5 St Lights - Pole'!$B182="","",'3.5 St Lights - Pole'!$B182)</f>
        <v/>
      </c>
      <c r="D182" s="89" t="str">
        <f>IF('3.5 St Lights - Pole'!$C182="","",'3.5 St Lights - Pole'!C182)</f>
        <v/>
      </c>
      <c r="E182" s="238" t="str">
        <f>IF('3.5 St Lights - Pole'!$D182="","",'3.5 St Lights - Pole'!$D182)</f>
        <v/>
      </c>
      <c r="F182" s="238" t="str">
        <f>IF('3.5 St Lights - Pole'!$F182="","",'3.5 St Lights - Pole'!$F182)</f>
        <v/>
      </c>
      <c r="G182" s="238" t="str">
        <f>IF('3.5 St Lights - Pole'!$G182="","",'3.5 St Lights - Pole'!$G182)</f>
        <v/>
      </c>
      <c r="H182" s="238" t="str">
        <f>IF('3.5 St Lights - Pole'!$I182="","",'3.5 St Lights - Pole'!$I182)</f>
        <v/>
      </c>
      <c r="I182" s="238"/>
      <c r="J182" s="89" t="str">
        <f t="shared" si="16"/>
        <v/>
      </c>
      <c r="K182" s="238"/>
      <c r="L182" s="417" t="str">
        <f>IF('3.5 St Lights - Pole'!AW182="","",'3.5 St Lights - Pole'!AW182)</f>
        <v/>
      </c>
      <c r="M182" s="238"/>
      <c r="N182" s="238" t="str">
        <f t="shared" si="17"/>
        <v/>
      </c>
      <c r="O182" s="238"/>
      <c r="P182" s="238"/>
      <c r="Q182" s="238" t="str">
        <f>IF(P182="",'3.5 St Lights - Pole'!AI182,(VLOOKUP(P182,St_Lights_Generic_coating_array,2,FALSE)))</f>
        <v/>
      </c>
      <c r="R182" s="85" t="str">
        <f>IF('3.5 St Lights - Pole'!AJ182="","",'3.5 St Lights - Pole'!AJ182)</f>
        <v/>
      </c>
      <c r="S182" s="238"/>
      <c r="T182" s="89" t="str">
        <f t="shared" si="18"/>
        <v/>
      </c>
      <c r="U182" s="85"/>
      <c r="V182" s="85"/>
      <c r="W182" s="418" t="str">
        <f>IF('3.5 St Lights - Pole'!$AM182="","",'3.5 St Lights - Pole'!$AM182)</f>
        <v/>
      </c>
      <c r="X182" s="418"/>
      <c r="Y182" s="238"/>
      <c r="Z182" s="89" t="str">
        <f t="shared" si="19"/>
        <v/>
      </c>
      <c r="AA182" s="85"/>
      <c r="AB182" s="85"/>
      <c r="AC182" s="85"/>
      <c r="AD182" s="85" t="str">
        <f>'3.5 St Lights - Pole'!CE182</f>
        <v/>
      </c>
      <c r="AE182" s="85"/>
      <c r="AF182" s="85" t="str">
        <f t="shared" si="20"/>
        <v/>
      </c>
      <c r="AG182" s="271"/>
      <c r="AH182" s="85" t="str">
        <f>'3.5 St Lights - Pole'!CI182</f>
        <v/>
      </c>
      <c r="AI182" s="85" t="str">
        <f>'3.5 St Lights - Pole'!CJ182</f>
        <v/>
      </c>
      <c r="AJ182" s="85" t="str">
        <f>'3.5 St Lights - Pole'!CK182</f>
        <v/>
      </c>
      <c r="AK182" s="85"/>
      <c r="AL182" s="85"/>
      <c r="AM182" s="85" t="str">
        <f t="shared" si="21"/>
        <v/>
      </c>
      <c r="AN182" s="238"/>
      <c r="AO182" s="112"/>
      <c r="AP182" s="112"/>
      <c r="AQ182" s="133" t="str">
        <f ca="1">IF('3.5 St Lights - Pole'!CR182="","",'3.5 St Lights - Pole'!CR182)</f>
        <v/>
      </c>
      <c r="AR182" s="112" t="str">
        <f>IF('3.5 St Lights - Pole'!CS182="","",'3.5 St Lights - Pole'!CS182)</f>
        <v/>
      </c>
      <c r="AS182" s="112"/>
      <c r="AT182" s="112"/>
    </row>
    <row r="183" spans="1:46" x14ac:dyDescent="0.2">
      <c r="A183" s="237"/>
      <c r="B183" s="238"/>
      <c r="C183" s="238" t="str">
        <f>IF('3.5 St Lights - Pole'!$B183="","",'3.5 St Lights - Pole'!$B183)</f>
        <v/>
      </c>
      <c r="D183" s="89" t="str">
        <f>IF('3.5 St Lights - Pole'!$C183="","",'3.5 St Lights - Pole'!C183)</f>
        <v/>
      </c>
      <c r="E183" s="238" t="str">
        <f>IF('3.5 St Lights - Pole'!$D183="","",'3.5 St Lights - Pole'!$D183)</f>
        <v/>
      </c>
      <c r="F183" s="238" t="str">
        <f>IF('3.5 St Lights - Pole'!$F183="","",'3.5 St Lights - Pole'!$F183)</f>
        <v/>
      </c>
      <c r="G183" s="238" t="str">
        <f>IF('3.5 St Lights - Pole'!$G183="","",'3.5 St Lights - Pole'!$G183)</f>
        <v/>
      </c>
      <c r="H183" s="238" t="str">
        <f>IF('3.5 St Lights - Pole'!$I183="","",'3.5 St Lights - Pole'!$I183)</f>
        <v/>
      </c>
      <c r="I183" s="238"/>
      <c r="J183" s="89" t="str">
        <f t="shared" si="16"/>
        <v/>
      </c>
      <c r="K183" s="238"/>
      <c r="L183" s="417" t="str">
        <f>IF('3.5 St Lights - Pole'!AW183="","",'3.5 St Lights - Pole'!AW183)</f>
        <v/>
      </c>
      <c r="M183" s="238"/>
      <c r="N183" s="238" t="str">
        <f t="shared" si="17"/>
        <v/>
      </c>
      <c r="O183" s="238"/>
      <c r="P183" s="238"/>
      <c r="Q183" s="238" t="str">
        <f>IF(P183="",'3.5 St Lights - Pole'!AI183,(VLOOKUP(P183,St_Lights_Generic_coating_array,2,FALSE)))</f>
        <v/>
      </c>
      <c r="R183" s="85" t="str">
        <f>IF('3.5 St Lights - Pole'!AJ183="","",'3.5 St Lights - Pole'!AJ183)</f>
        <v/>
      </c>
      <c r="S183" s="238"/>
      <c r="T183" s="89" t="str">
        <f t="shared" si="18"/>
        <v/>
      </c>
      <c r="U183" s="85"/>
      <c r="V183" s="85"/>
      <c r="W183" s="418" t="str">
        <f>IF('3.5 St Lights - Pole'!$AM183="","",'3.5 St Lights - Pole'!$AM183)</f>
        <v/>
      </c>
      <c r="X183" s="418"/>
      <c r="Y183" s="238"/>
      <c r="Z183" s="89" t="str">
        <f t="shared" si="19"/>
        <v/>
      </c>
      <c r="AA183" s="85"/>
      <c r="AB183" s="85"/>
      <c r="AC183" s="85"/>
      <c r="AD183" s="85" t="str">
        <f>'3.5 St Lights - Pole'!CE183</f>
        <v/>
      </c>
      <c r="AE183" s="85"/>
      <c r="AF183" s="85" t="str">
        <f t="shared" si="20"/>
        <v/>
      </c>
      <c r="AG183" s="271"/>
      <c r="AH183" s="85" t="str">
        <f>'3.5 St Lights - Pole'!CI183</f>
        <v/>
      </c>
      <c r="AI183" s="85" t="str">
        <f>'3.5 St Lights - Pole'!CJ183</f>
        <v/>
      </c>
      <c r="AJ183" s="85" t="str">
        <f>'3.5 St Lights - Pole'!CK183</f>
        <v/>
      </c>
      <c r="AK183" s="85"/>
      <c r="AL183" s="85"/>
      <c r="AM183" s="85" t="str">
        <f t="shared" si="21"/>
        <v/>
      </c>
      <c r="AN183" s="238"/>
      <c r="AO183" s="112"/>
      <c r="AP183" s="112"/>
      <c r="AQ183" s="133" t="str">
        <f ca="1">IF('3.5 St Lights - Pole'!CR183="","",'3.5 St Lights - Pole'!CR183)</f>
        <v/>
      </c>
      <c r="AR183" s="112" t="str">
        <f>IF('3.5 St Lights - Pole'!CS183="","",'3.5 St Lights - Pole'!CS183)</f>
        <v/>
      </c>
      <c r="AS183" s="112"/>
      <c r="AT183" s="112"/>
    </row>
    <row r="184" spans="1:46" x14ac:dyDescent="0.2">
      <c r="A184" s="237"/>
      <c r="B184" s="238"/>
      <c r="C184" s="238" t="str">
        <f>IF('3.5 St Lights - Pole'!$B184="","",'3.5 St Lights - Pole'!$B184)</f>
        <v/>
      </c>
      <c r="D184" s="89" t="str">
        <f>IF('3.5 St Lights - Pole'!$C184="","",'3.5 St Lights - Pole'!C184)</f>
        <v/>
      </c>
      <c r="E184" s="238" t="str">
        <f>IF('3.5 St Lights - Pole'!$D184="","",'3.5 St Lights - Pole'!$D184)</f>
        <v/>
      </c>
      <c r="F184" s="238" t="str">
        <f>IF('3.5 St Lights - Pole'!$F184="","",'3.5 St Lights - Pole'!$F184)</f>
        <v/>
      </c>
      <c r="G184" s="238" t="str">
        <f>IF('3.5 St Lights - Pole'!$G184="","",'3.5 St Lights - Pole'!$G184)</f>
        <v/>
      </c>
      <c r="H184" s="238" t="str">
        <f>IF('3.5 St Lights - Pole'!$I184="","",'3.5 St Lights - Pole'!$I184)</f>
        <v/>
      </c>
      <c r="I184" s="238"/>
      <c r="J184" s="89" t="str">
        <f t="shared" si="16"/>
        <v/>
      </c>
      <c r="K184" s="238"/>
      <c r="L184" s="417" t="str">
        <f>IF('3.5 St Lights - Pole'!AW184="","",'3.5 St Lights - Pole'!AW184)</f>
        <v/>
      </c>
      <c r="M184" s="238"/>
      <c r="N184" s="238" t="str">
        <f t="shared" si="17"/>
        <v/>
      </c>
      <c r="O184" s="238"/>
      <c r="P184" s="238"/>
      <c r="Q184" s="238" t="str">
        <f>IF(P184="",'3.5 St Lights - Pole'!AI184,(VLOOKUP(P184,St_Lights_Generic_coating_array,2,FALSE)))</f>
        <v/>
      </c>
      <c r="R184" s="85" t="str">
        <f>IF('3.5 St Lights - Pole'!AJ184="","",'3.5 St Lights - Pole'!AJ184)</f>
        <v/>
      </c>
      <c r="S184" s="238"/>
      <c r="T184" s="89" t="str">
        <f t="shared" si="18"/>
        <v/>
      </c>
      <c r="U184" s="85"/>
      <c r="V184" s="85"/>
      <c r="W184" s="418" t="str">
        <f>IF('3.5 St Lights - Pole'!$AM184="","",'3.5 St Lights - Pole'!$AM184)</f>
        <v/>
      </c>
      <c r="X184" s="418"/>
      <c r="Y184" s="238"/>
      <c r="Z184" s="89" t="str">
        <f t="shared" si="19"/>
        <v/>
      </c>
      <c r="AA184" s="85"/>
      <c r="AB184" s="85"/>
      <c r="AC184" s="85"/>
      <c r="AD184" s="85" t="str">
        <f>'3.5 St Lights - Pole'!CE184</f>
        <v/>
      </c>
      <c r="AE184" s="85"/>
      <c r="AF184" s="85" t="str">
        <f t="shared" si="20"/>
        <v/>
      </c>
      <c r="AG184" s="271"/>
      <c r="AH184" s="85" t="str">
        <f>'3.5 St Lights - Pole'!CI184</f>
        <v/>
      </c>
      <c r="AI184" s="85" t="str">
        <f>'3.5 St Lights - Pole'!CJ184</f>
        <v/>
      </c>
      <c r="AJ184" s="85" t="str">
        <f>'3.5 St Lights - Pole'!CK184</f>
        <v/>
      </c>
      <c r="AK184" s="85"/>
      <c r="AL184" s="85"/>
      <c r="AM184" s="85" t="str">
        <f t="shared" si="21"/>
        <v/>
      </c>
      <c r="AN184" s="238"/>
      <c r="AO184" s="112"/>
      <c r="AP184" s="112"/>
      <c r="AQ184" s="133" t="str">
        <f ca="1">IF('3.5 St Lights - Pole'!CR184="","",'3.5 St Lights - Pole'!CR184)</f>
        <v/>
      </c>
      <c r="AR184" s="112" t="str">
        <f>IF('3.5 St Lights - Pole'!CS184="","",'3.5 St Lights - Pole'!CS184)</f>
        <v/>
      </c>
      <c r="AS184" s="112"/>
      <c r="AT184" s="112"/>
    </row>
    <row r="185" spans="1:46" x14ac:dyDescent="0.2">
      <c r="A185" s="237"/>
      <c r="B185" s="238"/>
      <c r="C185" s="238" t="str">
        <f>IF('3.5 St Lights - Pole'!$B185="","",'3.5 St Lights - Pole'!$B185)</f>
        <v/>
      </c>
      <c r="D185" s="89" t="str">
        <f>IF('3.5 St Lights - Pole'!$C185="","",'3.5 St Lights - Pole'!C185)</f>
        <v/>
      </c>
      <c r="E185" s="238" t="str">
        <f>IF('3.5 St Lights - Pole'!$D185="","",'3.5 St Lights - Pole'!$D185)</f>
        <v/>
      </c>
      <c r="F185" s="238" t="str">
        <f>IF('3.5 St Lights - Pole'!$F185="","",'3.5 St Lights - Pole'!$F185)</f>
        <v/>
      </c>
      <c r="G185" s="238" t="str">
        <f>IF('3.5 St Lights - Pole'!$G185="","",'3.5 St Lights - Pole'!$G185)</f>
        <v/>
      </c>
      <c r="H185" s="238" t="str">
        <f>IF('3.5 St Lights - Pole'!$I185="","",'3.5 St Lights - Pole'!$I185)</f>
        <v/>
      </c>
      <c r="I185" s="238"/>
      <c r="J185" s="89" t="str">
        <f t="shared" si="16"/>
        <v/>
      </c>
      <c r="K185" s="238"/>
      <c r="L185" s="417" t="str">
        <f>IF('3.5 St Lights - Pole'!AW185="","",'3.5 St Lights - Pole'!AW185)</f>
        <v/>
      </c>
      <c r="M185" s="238"/>
      <c r="N185" s="238" t="str">
        <f t="shared" si="17"/>
        <v/>
      </c>
      <c r="O185" s="238"/>
      <c r="P185" s="238"/>
      <c r="Q185" s="238" t="str">
        <f>IF(P185="",'3.5 St Lights - Pole'!AI185,(VLOOKUP(P185,St_Lights_Generic_coating_array,2,FALSE)))</f>
        <v/>
      </c>
      <c r="R185" s="85" t="str">
        <f>IF('3.5 St Lights - Pole'!AJ185="","",'3.5 St Lights - Pole'!AJ185)</f>
        <v/>
      </c>
      <c r="S185" s="238"/>
      <c r="T185" s="89" t="str">
        <f t="shared" si="18"/>
        <v/>
      </c>
      <c r="U185" s="85"/>
      <c r="V185" s="85"/>
      <c r="W185" s="418" t="str">
        <f>IF('3.5 St Lights - Pole'!$AM185="","",'3.5 St Lights - Pole'!$AM185)</f>
        <v/>
      </c>
      <c r="X185" s="418"/>
      <c r="Y185" s="238"/>
      <c r="Z185" s="89" t="str">
        <f t="shared" si="19"/>
        <v/>
      </c>
      <c r="AA185" s="85"/>
      <c r="AB185" s="85"/>
      <c r="AC185" s="85"/>
      <c r="AD185" s="85" t="str">
        <f>'3.5 St Lights - Pole'!CE185</f>
        <v/>
      </c>
      <c r="AE185" s="85"/>
      <c r="AF185" s="85" t="str">
        <f t="shared" si="20"/>
        <v/>
      </c>
      <c r="AG185" s="271"/>
      <c r="AH185" s="85" t="str">
        <f>'3.5 St Lights - Pole'!CI185</f>
        <v/>
      </c>
      <c r="AI185" s="85" t="str">
        <f>'3.5 St Lights - Pole'!CJ185</f>
        <v/>
      </c>
      <c r="AJ185" s="85" t="str">
        <f>'3.5 St Lights - Pole'!CK185</f>
        <v/>
      </c>
      <c r="AK185" s="85"/>
      <c r="AL185" s="85"/>
      <c r="AM185" s="85" t="str">
        <f t="shared" si="21"/>
        <v/>
      </c>
      <c r="AN185" s="238"/>
      <c r="AO185" s="112"/>
      <c r="AP185" s="112"/>
      <c r="AQ185" s="133" t="str">
        <f ca="1">IF('3.5 St Lights - Pole'!CR185="","",'3.5 St Lights - Pole'!CR185)</f>
        <v/>
      </c>
      <c r="AR185" s="112" t="str">
        <f>IF('3.5 St Lights - Pole'!CS185="","",'3.5 St Lights - Pole'!CS185)</f>
        <v/>
      </c>
      <c r="AS185" s="112"/>
      <c r="AT185" s="112"/>
    </row>
    <row r="186" spans="1:46" x14ac:dyDescent="0.2">
      <c r="A186" s="237"/>
      <c r="B186" s="238"/>
      <c r="C186" s="238" t="str">
        <f>IF('3.5 St Lights - Pole'!$B186="","",'3.5 St Lights - Pole'!$B186)</f>
        <v/>
      </c>
      <c r="D186" s="89" t="str">
        <f>IF('3.5 St Lights - Pole'!$C186="","",'3.5 St Lights - Pole'!C186)</f>
        <v/>
      </c>
      <c r="E186" s="238" t="str">
        <f>IF('3.5 St Lights - Pole'!$D186="","",'3.5 St Lights - Pole'!$D186)</f>
        <v/>
      </c>
      <c r="F186" s="238" t="str">
        <f>IF('3.5 St Lights - Pole'!$F186="","",'3.5 St Lights - Pole'!$F186)</f>
        <v/>
      </c>
      <c r="G186" s="238" t="str">
        <f>IF('3.5 St Lights - Pole'!$G186="","",'3.5 St Lights - Pole'!$G186)</f>
        <v/>
      </c>
      <c r="H186" s="238" t="str">
        <f>IF('3.5 St Lights - Pole'!$I186="","",'3.5 St Lights - Pole'!$I186)</f>
        <v/>
      </c>
      <c r="I186" s="238"/>
      <c r="J186" s="89" t="str">
        <f t="shared" si="16"/>
        <v/>
      </c>
      <c r="K186" s="238"/>
      <c r="L186" s="417" t="str">
        <f>IF('3.5 St Lights - Pole'!AW186="","",'3.5 St Lights - Pole'!AW186)</f>
        <v/>
      </c>
      <c r="M186" s="238"/>
      <c r="N186" s="238" t="str">
        <f t="shared" si="17"/>
        <v/>
      </c>
      <c r="O186" s="238"/>
      <c r="P186" s="238"/>
      <c r="Q186" s="238" t="str">
        <f>IF(P186="",'3.5 St Lights - Pole'!AI186,(VLOOKUP(P186,St_Lights_Generic_coating_array,2,FALSE)))</f>
        <v/>
      </c>
      <c r="R186" s="85" t="str">
        <f>IF('3.5 St Lights - Pole'!AJ186="","",'3.5 St Lights - Pole'!AJ186)</f>
        <v/>
      </c>
      <c r="S186" s="238"/>
      <c r="T186" s="89" t="str">
        <f t="shared" si="18"/>
        <v/>
      </c>
      <c r="U186" s="85"/>
      <c r="V186" s="85"/>
      <c r="W186" s="418" t="str">
        <f>IF('3.5 St Lights - Pole'!$AM186="","",'3.5 St Lights - Pole'!$AM186)</f>
        <v/>
      </c>
      <c r="X186" s="418"/>
      <c r="Y186" s="238"/>
      <c r="Z186" s="89" t="str">
        <f t="shared" si="19"/>
        <v/>
      </c>
      <c r="AA186" s="85"/>
      <c r="AB186" s="85"/>
      <c r="AC186" s="85"/>
      <c r="AD186" s="85" t="str">
        <f>'3.5 St Lights - Pole'!CE186</f>
        <v/>
      </c>
      <c r="AE186" s="85"/>
      <c r="AF186" s="85" t="str">
        <f t="shared" si="20"/>
        <v/>
      </c>
      <c r="AG186" s="271"/>
      <c r="AH186" s="85" t="str">
        <f>'3.5 St Lights - Pole'!CI186</f>
        <v/>
      </c>
      <c r="AI186" s="85" t="str">
        <f>'3.5 St Lights - Pole'!CJ186</f>
        <v/>
      </c>
      <c r="AJ186" s="85" t="str">
        <f>'3.5 St Lights - Pole'!CK186</f>
        <v/>
      </c>
      <c r="AK186" s="85"/>
      <c r="AL186" s="85"/>
      <c r="AM186" s="85" t="str">
        <f t="shared" si="21"/>
        <v/>
      </c>
      <c r="AN186" s="238"/>
      <c r="AO186" s="112"/>
      <c r="AP186" s="112"/>
      <c r="AQ186" s="133" t="str">
        <f ca="1">IF('3.5 St Lights - Pole'!CR186="","",'3.5 St Lights - Pole'!CR186)</f>
        <v/>
      </c>
      <c r="AR186" s="112" t="str">
        <f>IF('3.5 St Lights - Pole'!CS186="","",'3.5 St Lights - Pole'!CS186)</f>
        <v/>
      </c>
      <c r="AS186" s="112"/>
      <c r="AT186" s="112"/>
    </row>
    <row r="187" spans="1:46" x14ac:dyDescent="0.2">
      <c r="A187" s="237"/>
      <c r="B187" s="238"/>
      <c r="C187" s="238" t="str">
        <f>IF('3.5 St Lights - Pole'!$B187="","",'3.5 St Lights - Pole'!$B187)</f>
        <v/>
      </c>
      <c r="D187" s="89" t="str">
        <f>IF('3.5 St Lights - Pole'!$C187="","",'3.5 St Lights - Pole'!C187)</f>
        <v/>
      </c>
      <c r="E187" s="238" t="str">
        <f>IF('3.5 St Lights - Pole'!$D187="","",'3.5 St Lights - Pole'!$D187)</f>
        <v/>
      </c>
      <c r="F187" s="238" t="str">
        <f>IF('3.5 St Lights - Pole'!$F187="","",'3.5 St Lights - Pole'!$F187)</f>
        <v/>
      </c>
      <c r="G187" s="238" t="str">
        <f>IF('3.5 St Lights - Pole'!$G187="","",'3.5 St Lights - Pole'!$G187)</f>
        <v/>
      </c>
      <c r="H187" s="238" t="str">
        <f>IF('3.5 St Lights - Pole'!$I187="","",'3.5 St Lights - Pole'!$I187)</f>
        <v/>
      </c>
      <c r="I187" s="238"/>
      <c r="J187" s="89" t="str">
        <f t="shared" si="16"/>
        <v/>
      </c>
      <c r="K187" s="238"/>
      <c r="L187" s="417" t="str">
        <f>IF('3.5 St Lights - Pole'!AW187="","",'3.5 St Lights - Pole'!AW187)</f>
        <v/>
      </c>
      <c r="M187" s="238"/>
      <c r="N187" s="238" t="str">
        <f t="shared" si="17"/>
        <v/>
      </c>
      <c r="O187" s="238"/>
      <c r="P187" s="238"/>
      <c r="Q187" s="238" t="str">
        <f>IF(P187="",'3.5 St Lights - Pole'!AI187,(VLOOKUP(P187,St_Lights_Generic_coating_array,2,FALSE)))</f>
        <v/>
      </c>
      <c r="R187" s="85" t="str">
        <f>IF('3.5 St Lights - Pole'!AJ187="","",'3.5 St Lights - Pole'!AJ187)</f>
        <v/>
      </c>
      <c r="S187" s="238"/>
      <c r="T187" s="89" t="str">
        <f t="shared" si="18"/>
        <v/>
      </c>
      <c r="U187" s="85"/>
      <c r="V187" s="85"/>
      <c r="W187" s="418" t="str">
        <f>IF('3.5 St Lights - Pole'!$AM187="","",'3.5 St Lights - Pole'!$AM187)</f>
        <v/>
      </c>
      <c r="X187" s="418"/>
      <c r="Y187" s="238"/>
      <c r="Z187" s="89" t="str">
        <f t="shared" si="19"/>
        <v/>
      </c>
      <c r="AA187" s="85"/>
      <c r="AB187" s="85"/>
      <c r="AC187" s="85"/>
      <c r="AD187" s="85" t="str">
        <f>'3.5 St Lights - Pole'!CE187</f>
        <v/>
      </c>
      <c r="AE187" s="85"/>
      <c r="AF187" s="85" t="str">
        <f t="shared" si="20"/>
        <v/>
      </c>
      <c r="AG187" s="271"/>
      <c r="AH187" s="85" t="str">
        <f>'3.5 St Lights - Pole'!CI187</f>
        <v/>
      </c>
      <c r="AI187" s="85" t="str">
        <f>'3.5 St Lights - Pole'!CJ187</f>
        <v/>
      </c>
      <c r="AJ187" s="85" t="str">
        <f>'3.5 St Lights - Pole'!CK187</f>
        <v/>
      </c>
      <c r="AK187" s="85"/>
      <c r="AL187" s="85"/>
      <c r="AM187" s="85" t="str">
        <f t="shared" si="21"/>
        <v/>
      </c>
      <c r="AN187" s="238"/>
      <c r="AO187" s="112"/>
      <c r="AP187" s="112"/>
      <c r="AQ187" s="133" t="str">
        <f ca="1">IF('3.5 St Lights - Pole'!CR187="","",'3.5 St Lights - Pole'!CR187)</f>
        <v/>
      </c>
      <c r="AR187" s="112" t="str">
        <f>IF('3.5 St Lights - Pole'!CS187="","",'3.5 St Lights - Pole'!CS187)</f>
        <v/>
      </c>
      <c r="AS187" s="112"/>
      <c r="AT187" s="112"/>
    </row>
    <row r="188" spans="1:46" x14ac:dyDescent="0.2">
      <c r="A188" s="237"/>
      <c r="B188" s="238"/>
      <c r="C188" s="238" t="str">
        <f>IF('3.5 St Lights - Pole'!$B188="","",'3.5 St Lights - Pole'!$B188)</f>
        <v/>
      </c>
      <c r="D188" s="89" t="str">
        <f>IF('3.5 St Lights - Pole'!$C188="","",'3.5 St Lights - Pole'!C188)</f>
        <v/>
      </c>
      <c r="E188" s="238" t="str">
        <f>IF('3.5 St Lights - Pole'!$D188="","",'3.5 St Lights - Pole'!$D188)</f>
        <v/>
      </c>
      <c r="F188" s="238" t="str">
        <f>IF('3.5 St Lights - Pole'!$F188="","",'3.5 St Lights - Pole'!$F188)</f>
        <v/>
      </c>
      <c r="G188" s="238" t="str">
        <f>IF('3.5 St Lights - Pole'!$G188="","",'3.5 St Lights - Pole'!$G188)</f>
        <v/>
      </c>
      <c r="H188" s="238" t="str">
        <f>IF('3.5 St Lights - Pole'!$I188="","",'3.5 St Lights - Pole'!$I188)</f>
        <v/>
      </c>
      <c r="I188" s="238"/>
      <c r="J188" s="89" t="str">
        <f t="shared" si="16"/>
        <v/>
      </c>
      <c r="K188" s="238"/>
      <c r="L188" s="417" t="str">
        <f>IF('3.5 St Lights - Pole'!AW188="","",'3.5 St Lights - Pole'!AW188)</f>
        <v/>
      </c>
      <c r="M188" s="238"/>
      <c r="N188" s="238" t="str">
        <f t="shared" si="17"/>
        <v/>
      </c>
      <c r="O188" s="238"/>
      <c r="P188" s="238"/>
      <c r="Q188" s="238" t="str">
        <f>IF(P188="",'3.5 St Lights - Pole'!AI188,(VLOOKUP(P188,St_Lights_Generic_coating_array,2,FALSE)))</f>
        <v/>
      </c>
      <c r="R188" s="85" t="str">
        <f>IF('3.5 St Lights - Pole'!AJ188="","",'3.5 St Lights - Pole'!AJ188)</f>
        <v/>
      </c>
      <c r="S188" s="238"/>
      <c r="T188" s="89" t="str">
        <f t="shared" si="18"/>
        <v/>
      </c>
      <c r="U188" s="85"/>
      <c r="V188" s="85"/>
      <c r="W188" s="418" t="str">
        <f>IF('3.5 St Lights - Pole'!$AM188="","",'3.5 St Lights - Pole'!$AM188)</f>
        <v/>
      </c>
      <c r="X188" s="418"/>
      <c r="Y188" s="238"/>
      <c r="Z188" s="89" t="str">
        <f t="shared" si="19"/>
        <v/>
      </c>
      <c r="AA188" s="85"/>
      <c r="AB188" s="85"/>
      <c r="AC188" s="85"/>
      <c r="AD188" s="85" t="str">
        <f>'3.5 St Lights - Pole'!CE188</f>
        <v/>
      </c>
      <c r="AE188" s="85"/>
      <c r="AF188" s="85" t="str">
        <f t="shared" si="20"/>
        <v/>
      </c>
      <c r="AG188" s="271"/>
      <c r="AH188" s="85" t="str">
        <f>'3.5 St Lights - Pole'!CI188</f>
        <v/>
      </c>
      <c r="AI188" s="85" t="str">
        <f>'3.5 St Lights - Pole'!CJ188</f>
        <v/>
      </c>
      <c r="AJ188" s="85" t="str">
        <f>'3.5 St Lights - Pole'!CK188</f>
        <v/>
      </c>
      <c r="AK188" s="85"/>
      <c r="AL188" s="85"/>
      <c r="AM188" s="85" t="str">
        <f t="shared" si="21"/>
        <v/>
      </c>
      <c r="AN188" s="238"/>
      <c r="AO188" s="112"/>
      <c r="AP188" s="112"/>
      <c r="AQ188" s="133" t="str">
        <f ca="1">IF('3.5 St Lights - Pole'!CR188="","",'3.5 St Lights - Pole'!CR188)</f>
        <v/>
      </c>
      <c r="AR188" s="112" t="str">
        <f>IF('3.5 St Lights - Pole'!CS188="","",'3.5 St Lights - Pole'!CS188)</f>
        <v/>
      </c>
      <c r="AS188" s="112"/>
      <c r="AT188" s="112"/>
    </row>
    <row r="189" spans="1:46" x14ac:dyDescent="0.2">
      <c r="A189" s="237"/>
      <c r="B189" s="238"/>
      <c r="C189" s="238" t="str">
        <f>IF('3.5 St Lights - Pole'!$B189="","",'3.5 St Lights - Pole'!$B189)</f>
        <v/>
      </c>
      <c r="D189" s="89" t="str">
        <f>IF('3.5 St Lights - Pole'!$C189="","",'3.5 St Lights - Pole'!C189)</f>
        <v/>
      </c>
      <c r="E189" s="238" t="str">
        <f>IF('3.5 St Lights - Pole'!$D189="","",'3.5 St Lights - Pole'!$D189)</f>
        <v/>
      </c>
      <c r="F189" s="238" t="str">
        <f>IF('3.5 St Lights - Pole'!$F189="","",'3.5 St Lights - Pole'!$F189)</f>
        <v/>
      </c>
      <c r="G189" s="238" t="str">
        <f>IF('3.5 St Lights - Pole'!$G189="","",'3.5 St Lights - Pole'!$G189)</f>
        <v/>
      </c>
      <c r="H189" s="238" t="str">
        <f>IF('3.5 St Lights - Pole'!$I189="","",'3.5 St Lights - Pole'!$I189)</f>
        <v/>
      </c>
      <c r="I189" s="238"/>
      <c r="J189" s="89" t="str">
        <f t="shared" si="16"/>
        <v/>
      </c>
      <c r="K189" s="238"/>
      <c r="L189" s="417" t="str">
        <f>IF('3.5 St Lights - Pole'!AW189="","",'3.5 St Lights - Pole'!AW189)</f>
        <v/>
      </c>
      <c r="M189" s="238"/>
      <c r="N189" s="238" t="str">
        <f t="shared" si="17"/>
        <v/>
      </c>
      <c r="O189" s="238"/>
      <c r="P189" s="238"/>
      <c r="Q189" s="238" t="str">
        <f>IF(P189="",'3.5 St Lights - Pole'!AI189,(VLOOKUP(P189,St_Lights_Generic_coating_array,2,FALSE)))</f>
        <v/>
      </c>
      <c r="R189" s="85" t="str">
        <f>IF('3.5 St Lights - Pole'!AJ189="","",'3.5 St Lights - Pole'!AJ189)</f>
        <v/>
      </c>
      <c r="S189" s="238"/>
      <c r="T189" s="89" t="str">
        <f t="shared" si="18"/>
        <v/>
      </c>
      <c r="U189" s="85"/>
      <c r="V189" s="85"/>
      <c r="W189" s="418" t="str">
        <f>IF('3.5 St Lights - Pole'!$AM189="","",'3.5 St Lights - Pole'!$AM189)</f>
        <v/>
      </c>
      <c r="X189" s="418"/>
      <c r="Y189" s="238"/>
      <c r="Z189" s="89" t="str">
        <f t="shared" si="19"/>
        <v/>
      </c>
      <c r="AA189" s="85"/>
      <c r="AB189" s="85"/>
      <c r="AC189" s="85"/>
      <c r="AD189" s="85" t="str">
        <f>'3.5 St Lights - Pole'!CE189</f>
        <v/>
      </c>
      <c r="AE189" s="85"/>
      <c r="AF189" s="85" t="str">
        <f t="shared" si="20"/>
        <v/>
      </c>
      <c r="AG189" s="271"/>
      <c r="AH189" s="85" t="str">
        <f>'3.5 St Lights - Pole'!CI189</f>
        <v/>
      </c>
      <c r="AI189" s="85" t="str">
        <f>'3.5 St Lights - Pole'!CJ189</f>
        <v/>
      </c>
      <c r="AJ189" s="85" t="str">
        <f>'3.5 St Lights - Pole'!CK189</f>
        <v/>
      </c>
      <c r="AK189" s="85"/>
      <c r="AL189" s="85"/>
      <c r="AM189" s="85" t="str">
        <f t="shared" si="21"/>
        <v/>
      </c>
      <c r="AN189" s="238"/>
      <c r="AO189" s="112"/>
      <c r="AP189" s="112"/>
      <c r="AQ189" s="133" t="str">
        <f ca="1">IF('3.5 St Lights - Pole'!CR189="","",'3.5 St Lights - Pole'!CR189)</f>
        <v/>
      </c>
      <c r="AR189" s="112" t="str">
        <f>IF('3.5 St Lights - Pole'!CS189="","",'3.5 St Lights - Pole'!CS189)</f>
        <v/>
      </c>
      <c r="AS189" s="112"/>
      <c r="AT189" s="112"/>
    </row>
    <row r="190" spans="1:46" x14ac:dyDescent="0.2">
      <c r="A190" s="237"/>
      <c r="B190" s="238"/>
      <c r="C190" s="238" t="str">
        <f>IF('3.5 St Lights - Pole'!$B190="","",'3.5 St Lights - Pole'!$B190)</f>
        <v/>
      </c>
      <c r="D190" s="89" t="str">
        <f>IF('3.5 St Lights - Pole'!$C190="","",'3.5 St Lights - Pole'!C190)</f>
        <v/>
      </c>
      <c r="E190" s="238" t="str">
        <f>IF('3.5 St Lights - Pole'!$D190="","",'3.5 St Lights - Pole'!$D190)</f>
        <v/>
      </c>
      <c r="F190" s="238" t="str">
        <f>IF('3.5 St Lights - Pole'!$F190="","",'3.5 St Lights - Pole'!$F190)</f>
        <v/>
      </c>
      <c r="G190" s="238" t="str">
        <f>IF('3.5 St Lights - Pole'!$G190="","",'3.5 St Lights - Pole'!$G190)</f>
        <v/>
      </c>
      <c r="H190" s="238" t="str">
        <f>IF('3.5 St Lights - Pole'!$I190="","",'3.5 St Lights - Pole'!$I190)</f>
        <v/>
      </c>
      <c r="I190" s="238"/>
      <c r="J190" s="89" t="str">
        <f t="shared" si="16"/>
        <v/>
      </c>
      <c r="K190" s="238"/>
      <c r="L190" s="417" t="str">
        <f>IF('3.5 St Lights - Pole'!AW190="","",'3.5 St Lights - Pole'!AW190)</f>
        <v/>
      </c>
      <c r="M190" s="238"/>
      <c r="N190" s="238" t="str">
        <f t="shared" si="17"/>
        <v/>
      </c>
      <c r="O190" s="238"/>
      <c r="P190" s="238"/>
      <c r="Q190" s="238" t="str">
        <f>IF(P190="",'3.5 St Lights - Pole'!AI190,(VLOOKUP(P190,St_Lights_Generic_coating_array,2,FALSE)))</f>
        <v/>
      </c>
      <c r="R190" s="85" t="str">
        <f>IF('3.5 St Lights - Pole'!AJ190="","",'3.5 St Lights - Pole'!AJ190)</f>
        <v/>
      </c>
      <c r="S190" s="238"/>
      <c r="T190" s="89" t="str">
        <f t="shared" si="18"/>
        <v/>
      </c>
      <c r="U190" s="85"/>
      <c r="V190" s="85"/>
      <c r="W190" s="418" t="str">
        <f>IF('3.5 St Lights - Pole'!$AM190="","",'3.5 St Lights - Pole'!$AM190)</f>
        <v/>
      </c>
      <c r="X190" s="418"/>
      <c r="Y190" s="238"/>
      <c r="Z190" s="89" t="str">
        <f t="shared" si="19"/>
        <v/>
      </c>
      <c r="AA190" s="85"/>
      <c r="AB190" s="85"/>
      <c r="AC190" s="85"/>
      <c r="AD190" s="85" t="str">
        <f>'3.5 St Lights - Pole'!CE190</f>
        <v/>
      </c>
      <c r="AE190" s="85"/>
      <c r="AF190" s="85" t="str">
        <f t="shared" si="20"/>
        <v/>
      </c>
      <c r="AG190" s="271"/>
      <c r="AH190" s="85" t="str">
        <f>'3.5 St Lights - Pole'!CI190</f>
        <v/>
      </c>
      <c r="AI190" s="85" t="str">
        <f>'3.5 St Lights - Pole'!CJ190</f>
        <v/>
      </c>
      <c r="AJ190" s="85" t="str">
        <f>'3.5 St Lights - Pole'!CK190</f>
        <v/>
      </c>
      <c r="AK190" s="85"/>
      <c r="AL190" s="85"/>
      <c r="AM190" s="85" t="str">
        <f t="shared" si="21"/>
        <v/>
      </c>
      <c r="AN190" s="238"/>
      <c r="AO190" s="112"/>
      <c r="AP190" s="112"/>
      <c r="AQ190" s="133" t="str">
        <f ca="1">IF('3.5 St Lights - Pole'!CR190="","",'3.5 St Lights - Pole'!CR190)</f>
        <v/>
      </c>
      <c r="AR190" s="112" t="str">
        <f>IF('3.5 St Lights - Pole'!CS190="","",'3.5 St Lights - Pole'!CS190)</f>
        <v/>
      </c>
      <c r="AS190" s="112"/>
      <c r="AT190" s="112"/>
    </row>
    <row r="191" spans="1:46" x14ac:dyDescent="0.2">
      <c r="A191" s="237"/>
      <c r="B191" s="238"/>
      <c r="C191" s="238" t="str">
        <f>IF('3.5 St Lights - Pole'!$B191="","",'3.5 St Lights - Pole'!$B191)</f>
        <v/>
      </c>
      <c r="D191" s="89" t="str">
        <f>IF('3.5 St Lights - Pole'!$C191="","",'3.5 St Lights - Pole'!C191)</f>
        <v/>
      </c>
      <c r="E191" s="238" t="str">
        <f>IF('3.5 St Lights - Pole'!$D191="","",'3.5 St Lights - Pole'!$D191)</f>
        <v/>
      </c>
      <c r="F191" s="238" t="str">
        <f>IF('3.5 St Lights - Pole'!$F191="","",'3.5 St Lights - Pole'!$F191)</f>
        <v/>
      </c>
      <c r="G191" s="238" t="str">
        <f>IF('3.5 St Lights - Pole'!$G191="","",'3.5 St Lights - Pole'!$G191)</f>
        <v/>
      </c>
      <c r="H191" s="238" t="str">
        <f>IF('3.5 St Lights - Pole'!$I191="","",'3.5 St Lights - Pole'!$I191)</f>
        <v/>
      </c>
      <c r="I191" s="238"/>
      <c r="J191" s="89" t="str">
        <f t="shared" si="16"/>
        <v/>
      </c>
      <c r="K191" s="238"/>
      <c r="L191" s="417" t="str">
        <f>IF('3.5 St Lights - Pole'!AW191="","",'3.5 St Lights - Pole'!AW191)</f>
        <v/>
      </c>
      <c r="M191" s="238"/>
      <c r="N191" s="238" t="str">
        <f t="shared" si="17"/>
        <v/>
      </c>
      <c r="O191" s="238"/>
      <c r="P191" s="238"/>
      <c r="Q191" s="238" t="str">
        <f>IF(P191="",'3.5 St Lights - Pole'!AI191,(VLOOKUP(P191,St_Lights_Generic_coating_array,2,FALSE)))</f>
        <v/>
      </c>
      <c r="R191" s="85" t="str">
        <f>IF('3.5 St Lights - Pole'!AJ191="","",'3.5 St Lights - Pole'!AJ191)</f>
        <v/>
      </c>
      <c r="S191" s="238"/>
      <c r="T191" s="89" t="str">
        <f t="shared" si="18"/>
        <v/>
      </c>
      <c r="U191" s="85"/>
      <c r="V191" s="85"/>
      <c r="W191" s="418" t="str">
        <f>IF('3.5 St Lights - Pole'!$AM191="","",'3.5 St Lights - Pole'!$AM191)</f>
        <v/>
      </c>
      <c r="X191" s="418"/>
      <c r="Y191" s="238"/>
      <c r="Z191" s="89" t="str">
        <f t="shared" si="19"/>
        <v/>
      </c>
      <c r="AA191" s="85"/>
      <c r="AB191" s="85"/>
      <c r="AC191" s="85"/>
      <c r="AD191" s="85" t="str">
        <f>'3.5 St Lights - Pole'!CE191</f>
        <v/>
      </c>
      <c r="AE191" s="85"/>
      <c r="AF191" s="85" t="str">
        <f t="shared" si="20"/>
        <v/>
      </c>
      <c r="AG191" s="271"/>
      <c r="AH191" s="85" t="str">
        <f>'3.5 St Lights - Pole'!CI191</f>
        <v/>
      </c>
      <c r="AI191" s="85" t="str">
        <f>'3.5 St Lights - Pole'!CJ191</f>
        <v/>
      </c>
      <c r="AJ191" s="85" t="str">
        <f>'3.5 St Lights - Pole'!CK191</f>
        <v/>
      </c>
      <c r="AK191" s="85"/>
      <c r="AL191" s="85"/>
      <c r="AM191" s="85" t="str">
        <f t="shared" si="21"/>
        <v/>
      </c>
      <c r="AN191" s="238"/>
      <c r="AO191" s="112"/>
      <c r="AP191" s="112"/>
      <c r="AQ191" s="133" t="str">
        <f ca="1">IF('3.5 St Lights - Pole'!CR191="","",'3.5 St Lights - Pole'!CR191)</f>
        <v/>
      </c>
      <c r="AR191" s="112" t="str">
        <f>IF('3.5 St Lights - Pole'!CS191="","",'3.5 St Lights - Pole'!CS191)</f>
        <v/>
      </c>
      <c r="AS191" s="112"/>
      <c r="AT191" s="112"/>
    </row>
    <row r="192" spans="1:46" x14ac:dyDescent="0.2">
      <c r="A192" s="237"/>
      <c r="B192" s="238"/>
      <c r="C192" s="238" t="str">
        <f>IF('3.5 St Lights - Pole'!$B192="","",'3.5 St Lights - Pole'!$B192)</f>
        <v/>
      </c>
      <c r="D192" s="89" t="str">
        <f>IF('3.5 St Lights - Pole'!$C192="","",'3.5 St Lights - Pole'!C192)</f>
        <v/>
      </c>
      <c r="E192" s="238" t="str">
        <f>IF('3.5 St Lights - Pole'!$D192="","",'3.5 St Lights - Pole'!$D192)</f>
        <v/>
      </c>
      <c r="F192" s="238" t="str">
        <f>IF('3.5 St Lights - Pole'!$F192="","",'3.5 St Lights - Pole'!$F192)</f>
        <v/>
      </c>
      <c r="G192" s="238" t="str">
        <f>IF('3.5 St Lights - Pole'!$G192="","",'3.5 St Lights - Pole'!$G192)</f>
        <v/>
      </c>
      <c r="H192" s="238" t="str">
        <f>IF('3.5 St Lights - Pole'!$I192="","",'3.5 St Lights - Pole'!$I192)</f>
        <v/>
      </c>
      <c r="I192" s="238"/>
      <c r="J192" s="89" t="str">
        <f t="shared" si="16"/>
        <v/>
      </c>
      <c r="K192" s="238"/>
      <c r="L192" s="417" t="str">
        <f>IF('3.5 St Lights - Pole'!AW192="","",'3.5 St Lights - Pole'!AW192)</f>
        <v/>
      </c>
      <c r="M192" s="238"/>
      <c r="N192" s="238" t="str">
        <f t="shared" si="17"/>
        <v/>
      </c>
      <c r="O192" s="238"/>
      <c r="P192" s="238"/>
      <c r="Q192" s="238" t="str">
        <f>IF(P192="",'3.5 St Lights - Pole'!AI192,(VLOOKUP(P192,St_Lights_Generic_coating_array,2,FALSE)))</f>
        <v/>
      </c>
      <c r="R192" s="85" t="str">
        <f>IF('3.5 St Lights - Pole'!AJ192="","",'3.5 St Lights - Pole'!AJ192)</f>
        <v/>
      </c>
      <c r="S192" s="238"/>
      <c r="T192" s="89" t="str">
        <f t="shared" si="18"/>
        <v/>
      </c>
      <c r="U192" s="85"/>
      <c r="V192" s="85"/>
      <c r="W192" s="418" t="str">
        <f>IF('3.5 St Lights - Pole'!$AM192="","",'3.5 St Lights - Pole'!$AM192)</f>
        <v/>
      </c>
      <c r="X192" s="418"/>
      <c r="Y192" s="238"/>
      <c r="Z192" s="89" t="str">
        <f t="shared" si="19"/>
        <v/>
      </c>
      <c r="AA192" s="85"/>
      <c r="AB192" s="85"/>
      <c r="AC192" s="85"/>
      <c r="AD192" s="85" t="str">
        <f>'3.5 St Lights - Pole'!CE192</f>
        <v/>
      </c>
      <c r="AE192" s="85"/>
      <c r="AF192" s="85" t="str">
        <f t="shared" si="20"/>
        <v/>
      </c>
      <c r="AG192" s="271"/>
      <c r="AH192" s="85" t="str">
        <f>'3.5 St Lights - Pole'!CI192</f>
        <v/>
      </c>
      <c r="AI192" s="85" t="str">
        <f>'3.5 St Lights - Pole'!CJ192</f>
        <v/>
      </c>
      <c r="AJ192" s="85" t="str">
        <f>'3.5 St Lights - Pole'!CK192</f>
        <v/>
      </c>
      <c r="AK192" s="85"/>
      <c r="AL192" s="85"/>
      <c r="AM192" s="85" t="str">
        <f t="shared" si="21"/>
        <v/>
      </c>
      <c r="AN192" s="238"/>
      <c r="AO192" s="112"/>
      <c r="AP192" s="112"/>
      <c r="AQ192" s="133" t="str">
        <f ca="1">IF('3.5 St Lights - Pole'!CR192="","",'3.5 St Lights - Pole'!CR192)</f>
        <v/>
      </c>
      <c r="AR192" s="112" t="str">
        <f>IF('3.5 St Lights - Pole'!CS192="","",'3.5 St Lights - Pole'!CS192)</f>
        <v/>
      </c>
      <c r="AS192" s="112"/>
      <c r="AT192" s="112"/>
    </row>
    <row r="193" spans="1:46" x14ac:dyDescent="0.2">
      <c r="A193" s="237"/>
      <c r="B193" s="238"/>
      <c r="C193" s="238" t="str">
        <f>IF('3.5 St Lights - Pole'!$B193="","",'3.5 St Lights - Pole'!$B193)</f>
        <v/>
      </c>
      <c r="D193" s="89" t="str">
        <f>IF('3.5 St Lights - Pole'!$C193="","",'3.5 St Lights - Pole'!C193)</f>
        <v/>
      </c>
      <c r="E193" s="238" t="str">
        <f>IF('3.5 St Lights - Pole'!$D193="","",'3.5 St Lights - Pole'!$D193)</f>
        <v/>
      </c>
      <c r="F193" s="238" t="str">
        <f>IF('3.5 St Lights - Pole'!$F193="","",'3.5 St Lights - Pole'!$F193)</f>
        <v/>
      </c>
      <c r="G193" s="238" t="str">
        <f>IF('3.5 St Lights - Pole'!$G193="","",'3.5 St Lights - Pole'!$G193)</f>
        <v/>
      </c>
      <c r="H193" s="238" t="str">
        <f>IF('3.5 St Lights - Pole'!$I193="","",'3.5 St Lights - Pole'!$I193)</f>
        <v/>
      </c>
      <c r="I193" s="238"/>
      <c r="J193" s="89" t="str">
        <f t="shared" si="16"/>
        <v/>
      </c>
      <c r="K193" s="238"/>
      <c r="L193" s="417" t="str">
        <f>IF('3.5 St Lights - Pole'!AW193="","",'3.5 St Lights - Pole'!AW193)</f>
        <v/>
      </c>
      <c r="M193" s="238"/>
      <c r="N193" s="238" t="str">
        <f t="shared" si="17"/>
        <v/>
      </c>
      <c r="O193" s="238"/>
      <c r="P193" s="238"/>
      <c r="Q193" s="238" t="str">
        <f>IF(P193="",'3.5 St Lights - Pole'!AI193,(VLOOKUP(P193,St_Lights_Generic_coating_array,2,FALSE)))</f>
        <v/>
      </c>
      <c r="R193" s="85" t="str">
        <f>IF('3.5 St Lights - Pole'!AJ193="","",'3.5 St Lights - Pole'!AJ193)</f>
        <v/>
      </c>
      <c r="S193" s="238"/>
      <c r="T193" s="89" t="str">
        <f t="shared" si="18"/>
        <v/>
      </c>
      <c r="U193" s="85"/>
      <c r="V193" s="85"/>
      <c r="W193" s="418" t="str">
        <f>IF('3.5 St Lights - Pole'!$AM193="","",'3.5 St Lights - Pole'!$AM193)</f>
        <v/>
      </c>
      <c r="X193" s="418"/>
      <c r="Y193" s="238"/>
      <c r="Z193" s="89" t="str">
        <f t="shared" si="19"/>
        <v/>
      </c>
      <c r="AA193" s="85"/>
      <c r="AB193" s="85"/>
      <c r="AC193" s="85"/>
      <c r="AD193" s="85" t="str">
        <f>'3.5 St Lights - Pole'!CE193</f>
        <v/>
      </c>
      <c r="AE193" s="85"/>
      <c r="AF193" s="85" t="str">
        <f t="shared" si="20"/>
        <v/>
      </c>
      <c r="AG193" s="271"/>
      <c r="AH193" s="85" t="str">
        <f>'3.5 St Lights - Pole'!CI193</f>
        <v/>
      </c>
      <c r="AI193" s="85" t="str">
        <f>'3.5 St Lights - Pole'!CJ193</f>
        <v/>
      </c>
      <c r="AJ193" s="85" t="str">
        <f>'3.5 St Lights - Pole'!CK193</f>
        <v/>
      </c>
      <c r="AK193" s="85"/>
      <c r="AL193" s="85"/>
      <c r="AM193" s="85" t="str">
        <f t="shared" si="21"/>
        <v/>
      </c>
      <c r="AN193" s="238"/>
      <c r="AO193" s="112"/>
      <c r="AP193" s="112"/>
      <c r="AQ193" s="133" t="str">
        <f ca="1">IF('3.5 St Lights - Pole'!CR193="","",'3.5 St Lights - Pole'!CR193)</f>
        <v/>
      </c>
      <c r="AR193" s="112" t="str">
        <f>IF('3.5 St Lights - Pole'!CS193="","",'3.5 St Lights - Pole'!CS193)</f>
        <v/>
      </c>
      <c r="AS193" s="112"/>
      <c r="AT193" s="112"/>
    </row>
    <row r="194" spans="1:46" x14ac:dyDescent="0.2">
      <c r="A194" s="237"/>
      <c r="B194" s="238"/>
      <c r="C194" s="238" t="str">
        <f>IF('3.5 St Lights - Pole'!$B194="","",'3.5 St Lights - Pole'!$B194)</f>
        <v/>
      </c>
      <c r="D194" s="89" t="str">
        <f>IF('3.5 St Lights - Pole'!$C194="","",'3.5 St Lights - Pole'!C194)</f>
        <v/>
      </c>
      <c r="E194" s="238" t="str">
        <f>IF('3.5 St Lights - Pole'!$D194="","",'3.5 St Lights - Pole'!$D194)</f>
        <v/>
      </c>
      <c r="F194" s="238" t="str">
        <f>IF('3.5 St Lights - Pole'!$F194="","",'3.5 St Lights - Pole'!$F194)</f>
        <v/>
      </c>
      <c r="G194" s="238" t="str">
        <f>IF('3.5 St Lights - Pole'!$G194="","",'3.5 St Lights - Pole'!$G194)</f>
        <v/>
      </c>
      <c r="H194" s="238" t="str">
        <f>IF('3.5 St Lights - Pole'!$I194="","",'3.5 St Lights - Pole'!$I194)</f>
        <v/>
      </c>
      <c r="I194" s="238"/>
      <c r="J194" s="89" t="str">
        <f t="shared" si="16"/>
        <v/>
      </c>
      <c r="K194" s="238"/>
      <c r="L194" s="417" t="str">
        <f>IF('3.5 St Lights - Pole'!AW194="","",'3.5 St Lights - Pole'!AW194)</f>
        <v/>
      </c>
      <c r="M194" s="238"/>
      <c r="N194" s="238" t="str">
        <f t="shared" si="17"/>
        <v/>
      </c>
      <c r="O194" s="238"/>
      <c r="P194" s="238"/>
      <c r="Q194" s="238" t="str">
        <f>IF(P194="",'3.5 St Lights - Pole'!AI194,(VLOOKUP(P194,St_Lights_Generic_coating_array,2,FALSE)))</f>
        <v/>
      </c>
      <c r="R194" s="85" t="str">
        <f>IF('3.5 St Lights - Pole'!AJ194="","",'3.5 St Lights - Pole'!AJ194)</f>
        <v/>
      </c>
      <c r="S194" s="238"/>
      <c r="T194" s="89" t="str">
        <f t="shared" si="18"/>
        <v/>
      </c>
      <c r="U194" s="85"/>
      <c r="V194" s="85"/>
      <c r="W194" s="418" t="str">
        <f>IF('3.5 St Lights - Pole'!$AM194="","",'3.5 St Lights - Pole'!$AM194)</f>
        <v/>
      </c>
      <c r="X194" s="418"/>
      <c r="Y194" s="238"/>
      <c r="Z194" s="89" t="str">
        <f t="shared" si="19"/>
        <v/>
      </c>
      <c r="AA194" s="85"/>
      <c r="AB194" s="85"/>
      <c r="AC194" s="85"/>
      <c r="AD194" s="85" t="str">
        <f>'3.5 St Lights - Pole'!CE194</f>
        <v/>
      </c>
      <c r="AE194" s="85"/>
      <c r="AF194" s="85" t="str">
        <f t="shared" si="20"/>
        <v/>
      </c>
      <c r="AG194" s="271"/>
      <c r="AH194" s="85" t="str">
        <f>'3.5 St Lights - Pole'!CI194</f>
        <v/>
      </c>
      <c r="AI194" s="85" t="str">
        <f>'3.5 St Lights - Pole'!CJ194</f>
        <v/>
      </c>
      <c r="AJ194" s="85" t="str">
        <f>'3.5 St Lights - Pole'!CK194</f>
        <v/>
      </c>
      <c r="AK194" s="85"/>
      <c r="AL194" s="85"/>
      <c r="AM194" s="85" t="str">
        <f t="shared" si="21"/>
        <v/>
      </c>
      <c r="AN194" s="238"/>
      <c r="AO194" s="112"/>
      <c r="AP194" s="112"/>
      <c r="AQ194" s="133" t="str">
        <f ca="1">IF('3.5 St Lights - Pole'!CR194="","",'3.5 St Lights - Pole'!CR194)</f>
        <v/>
      </c>
      <c r="AR194" s="112" t="str">
        <f>IF('3.5 St Lights - Pole'!CS194="","",'3.5 St Lights - Pole'!CS194)</f>
        <v/>
      </c>
      <c r="AS194" s="112"/>
      <c r="AT194" s="112"/>
    </row>
    <row r="195" spans="1:46" x14ac:dyDescent="0.2">
      <c r="A195" s="237"/>
      <c r="B195" s="238"/>
      <c r="C195" s="238" t="str">
        <f>IF('3.5 St Lights - Pole'!$B195="","",'3.5 St Lights - Pole'!$B195)</f>
        <v/>
      </c>
      <c r="D195" s="89" t="str">
        <f>IF('3.5 St Lights - Pole'!$C195="","",'3.5 St Lights - Pole'!C195)</f>
        <v/>
      </c>
      <c r="E195" s="238" t="str">
        <f>IF('3.5 St Lights - Pole'!$D195="","",'3.5 St Lights - Pole'!$D195)</f>
        <v/>
      </c>
      <c r="F195" s="238" t="str">
        <f>IF('3.5 St Lights - Pole'!$F195="","",'3.5 St Lights - Pole'!$F195)</f>
        <v/>
      </c>
      <c r="G195" s="238" t="str">
        <f>IF('3.5 St Lights - Pole'!$G195="","",'3.5 St Lights - Pole'!$G195)</f>
        <v/>
      </c>
      <c r="H195" s="238" t="str">
        <f>IF('3.5 St Lights - Pole'!$I195="","",'3.5 St Lights - Pole'!$I195)</f>
        <v/>
      </c>
      <c r="I195" s="238"/>
      <c r="J195" s="89" t="str">
        <f t="shared" si="16"/>
        <v/>
      </c>
      <c r="K195" s="238"/>
      <c r="L195" s="417" t="str">
        <f>IF('3.5 St Lights - Pole'!AW195="","",'3.5 St Lights - Pole'!AW195)</f>
        <v/>
      </c>
      <c r="M195" s="238"/>
      <c r="N195" s="238" t="str">
        <f t="shared" si="17"/>
        <v/>
      </c>
      <c r="O195" s="238"/>
      <c r="P195" s="238"/>
      <c r="Q195" s="238" t="str">
        <f>IF(P195="",'3.5 St Lights - Pole'!AI195,(VLOOKUP(P195,St_Lights_Generic_coating_array,2,FALSE)))</f>
        <v/>
      </c>
      <c r="R195" s="85" t="str">
        <f>IF('3.5 St Lights - Pole'!AJ195="","",'3.5 St Lights - Pole'!AJ195)</f>
        <v/>
      </c>
      <c r="S195" s="238"/>
      <c r="T195" s="89" t="str">
        <f t="shared" si="18"/>
        <v/>
      </c>
      <c r="U195" s="85"/>
      <c r="V195" s="85"/>
      <c r="W195" s="418" t="str">
        <f>IF('3.5 St Lights - Pole'!$AM195="","",'3.5 St Lights - Pole'!$AM195)</f>
        <v/>
      </c>
      <c r="X195" s="418"/>
      <c r="Y195" s="238"/>
      <c r="Z195" s="89" t="str">
        <f t="shared" si="19"/>
        <v/>
      </c>
      <c r="AA195" s="85"/>
      <c r="AB195" s="85"/>
      <c r="AC195" s="85"/>
      <c r="AD195" s="85" t="str">
        <f>'3.5 St Lights - Pole'!CE195</f>
        <v/>
      </c>
      <c r="AE195" s="85"/>
      <c r="AF195" s="85" t="str">
        <f t="shared" si="20"/>
        <v/>
      </c>
      <c r="AG195" s="271"/>
      <c r="AH195" s="85" t="str">
        <f>'3.5 St Lights - Pole'!CI195</f>
        <v/>
      </c>
      <c r="AI195" s="85" t="str">
        <f>'3.5 St Lights - Pole'!CJ195</f>
        <v/>
      </c>
      <c r="AJ195" s="85" t="str">
        <f>'3.5 St Lights - Pole'!CK195</f>
        <v/>
      </c>
      <c r="AK195" s="85"/>
      <c r="AL195" s="85"/>
      <c r="AM195" s="85" t="str">
        <f t="shared" si="21"/>
        <v/>
      </c>
      <c r="AN195" s="238"/>
      <c r="AO195" s="112"/>
      <c r="AP195" s="112"/>
      <c r="AQ195" s="133" t="str">
        <f ca="1">IF('3.5 St Lights - Pole'!CR195="","",'3.5 St Lights - Pole'!CR195)</f>
        <v/>
      </c>
      <c r="AR195" s="112" t="str">
        <f>IF('3.5 St Lights - Pole'!CS195="","",'3.5 St Lights - Pole'!CS195)</f>
        <v/>
      </c>
      <c r="AS195" s="112"/>
      <c r="AT195" s="112"/>
    </row>
    <row r="196" spans="1:46" x14ac:dyDescent="0.2">
      <c r="A196" s="237"/>
      <c r="B196" s="238"/>
      <c r="C196" s="238" t="str">
        <f>IF('3.5 St Lights - Pole'!$B196="","",'3.5 St Lights - Pole'!$B196)</f>
        <v/>
      </c>
      <c r="D196" s="89" t="str">
        <f>IF('3.5 St Lights - Pole'!$C196="","",'3.5 St Lights - Pole'!C196)</f>
        <v/>
      </c>
      <c r="E196" s="238" t="str">
        <f>IF('3.5 St Lights - Pole'!$D196="","",'3.5 St Lights - Pole'!$D196)</f>
        <v/>
      </c>
      <c r="F196" s="238" t="str">
        <f>IF('3.5 St Lights - Pole'!$F196="","",'3.5 St Lights - Pole'!$F196)</f>
        <v/>
      </c>
      <c r="G196" s="238" t="str">
        <f>IF('3.5 St Lights - Pole'!$G196="","",'3.5 St Lights - Pole'!$G196)</f>
        <v/>
      </c>
      <c r="H196" s="238" t="str">
        <f>IF('3.5 St Lights - Pole'!$I196="","",'3.5 St Lights - Pole'!$I196)</f>
        <v/>
      </c>
      <c r="I196" s="238"/>
      <c r="J196" s="89" t="str">
        <f t="shared" si="16"/>
        <v/>
      </c>
      <c r="K196" s="238"/>
      <c r="L196" s="417" t="str">
        <f>IF('3.5 St Lights - Pole'!AW196="","",'3.5 St Lights - Pole'!AW196)</f>
        <v/>
      </c>
      <c r="M196" s="238"/>
      <c r="N196" s="238" t="str">
        <f t="shared" si="17"/>
        <v/>
      </c>
      <c r="O196" s="238"/>
      <c r="P196" s="238"/>
      <c r="Q196" s="238" t="str">
        <f>IF(P196="",'3.5 St Lights - Pole'!AI196,(VLOOKUP(P196,St_Lights_Generic_coating_array,2,FALSE)))</f>
        <v/>
      </c>
      <c r="R196" s="85" t="str">
        <f>IF('3.5 St Lights - Pole'!AJ196="","",'3.5 St Lights - Pole'!AJ196)</f>
        <v/>
      </c>
      <c r="S196" s="238"/>
      <c r="T196" s="89" t="str">
        <f t="shared" si="18"/>
        <v/>
      </c>
      <c r="U196" s="85"/>
      <c r="V196" s="85"/>
      <c r="W196" s="418" t="str">
        <f>IF('3.5 St Lights - Pole'!$AM196="","",'3.5 St Lights - Pole'!$AM196)</f>
        <v/>
      </c>
      <c r="X196" s="418"/>
      <c r="Y196" s="238"/>
      <c r="Z196" s="89" t="str">
        <f t="shared" si="19"/>
        <v/>
      </c>
      <c r="AA196" s="85"/>
      <c r="AB196" s="85"/>
      <c r="AC196" s="85"/>
      <c r="AD196" s="85" t="str">
        <f>'3.5 St Lights - Pole'!CE196</f>
        <v/>
      </c>
      <c r="AE196" s="85"/>
      <c r="AF196" s="85" t="str">
        <f t="shared" si="20"/>
        <v/>
      </c>
      <c r="AG196" s="271"/>
      <c r="AH196" s="85" t="str">
        <f>'3.5 St Lights - Pole'!CI196</f>
        <v/>
      </c>
      <c r="AI196" s="85" t="str">
        <f>'3.5 St Lights - Pole'!CJ196</f>
        <v/>
      </c>
      <c r="AJ196" s="85" t="str">
        <f>'3.5 St Lights - Pole'!CK196</f>
        <v/>
      </c>
      <c r="AK196" s="85"/>
      <c r="AL196" s="85"/>
      <c r="AM196" s="85" t="str">
        <f t="shared" si="21"/>
        <v/>
      </c>
      <c r="AN196" s="238"/>
      <c r="AO196" s="112"/>
      <c r="AP196" s="112"/>
      <c r="AQ196" s="133" t="str">
        <f ca="1">IF('3.5 St Lights - Pole'!CR196="","",'3.5 St Lights - Pole'!CR196)</f>
        <v/>
      </c>
      <c r="AR196" s="112" t="str">
        <f>IF('3.5 St Lights - Pole'!CS196="","",'3.5 St Lights - Pole'!CS196)</f>
        <v/>
      </c>
      <c r="AS196" s="112"/>
      <c r="AT196" s="112"/>
    </row>
    <row r="197" spans="1:46" x14ac:dyDescent="0.2">
      <c r="A197" s="237"/>
      <c r="B197" s="238"/>
      <c r="C197" s="238" t="str">
        <f>IF('3.5 St Lights - Pole'!$B197="","",'3.5 St Lights - Pole'!$B197)</f>
        <v/>
      </c>
      <c r="D197" s="89" t="str">
        <f>IF('3.5 St Lights - Pole'!$C197="","",'3.5 St Lights - Pole'!C197)</f>
        <v/>
      </c>
      <c r="E197" s="238" t="str">
        <f>IF('3.5 St Lights - Pole'!$D197="","",'3.5 St Lights - Pole'!$D197)</f>
        <v/>
      </c>
      <c r="F197" s="238" t="str">
        <f>IF('3.5 St Lights - Pole'!$F197="","",'3.5 St Lights - Pole'!$F197)</f>
        <v/>
      </c>
      <c r="G197" s="238" t="str">
        <f>IF('3.5 St Lights - Pole'!$G197="","",'3.5 St Lights - Pole'!$G197)</f>
        <v/>
      </c>
      <c r="H197" s="238" t="str">
        <f>IF('3.5 St Lights - Pole'!$I197="","",'3.5 St Lights - Pole'!$I197)</f>
        <v/>
      </c>
      <c r="I197" s="238"/>
      <c r="J197" s="89" t="str">
        <f t="shared" si="16"/>
        <v/>
      </c>
      <c r="K197" s="238"/>
      <c r="L197" s="417" t="str">
        <f>IF('3.5 St Lights - Pole'!AW197="","",'3.5 St Lights - Pole'!AW197)</f>
        <v/>
      </c>
      <c r="M197" s="238"/>
      <c r="N197" s="238" t="str">
        <f t="shared" si="17"/>
        <v/>
      </c>
      <c r="O197" s="238"/>
      <c r="P197" s="238"/>
      <c r="Q197" s="238" t="str">
        <f>IF(P197="",'3.5 St Lights - Pole'!AI197,(VLOOKUP(P197,St_Lights_Generic_coating_array,2,FALSE)))</f>
        <v/>
      </c>
      <c r="R197" s="85" t="str">
        <f>IF('3.5 St Lights - Pole'!AJ197="","",'3.5 St Lights - Pole'!AJ197)</f>
        <v/>
      </c>
      <c r="S197" s="238"/>
      <c r="T197" s="89" t="str">
        <f t="shared" si="18"/>
        <v/>
      </c>
      <c r="U197" s="85"/>
      <c r="V197" s="85"/>
      <c r="W197" s="418" t="str">
        <f>IF('3.5 St Lights - Pole'!$AM197="","",'3.5 St Lights - Pole'!$AM197)</f>
        <v/>
      </c>
      <c r="X197" s="418"/>
      <c r="Y197" s="238"/>
      <c r="Z197" s="89" t="str">
        <f t="shared" si="19"/>
        <v/>
      </c>
      <c r="AA197" s="85"/>
      <c r="AB197" s="85"/>
      <c r="AC197" s="85"/>
      <c r="AD197" s="85" t="str">
        <f>'3.5 St Lights - Pole'!CE197</f>
        <v/>
      </c>
      <c r="AE197" s="85"/>
      <c r="AF197" s="85" t="str">
        <f t="shared" si="20"/>
        <v/>
      </c>
      <c r="AG197" s="271"/>
      <c r="AH197" s="85" t="str">
        <f>'3.5 St Lights - Pole'!CI197</f>
        <v/>
      </c>
      <c r="AI197" s="85" t="str">
        <f>'3.5 St Lights - Pole'!CJ197</f>
        <v/>
      </c>
      <c r="AJ197" s="85" t="str">
        <f>'3.5 St Lights - Pole'!CK197</f>
        <v/>
      </c>
      <c r="AK197" s="85"/>
      <c r="AL197" s="85"/>
      <c r="AM197" s="85" t="str">
        <f t="shared" si="21"/>
        <v/>
      </c>
      <c r="AN197" s="238"/>
      <c r="AO197" s="112"/>
      <c r="AP197" s="112"/>
      <c r="AQ197" s="133" t="str">
        <f ca="1">IF('3.5 St Lights - Pole'!CR197="","",'3.5 St Lights - Pole'!CR197)</f>
        <v/>
      </c>
      <c r="AR197" s="112" t="str">
        <f>IF('3.5 St Lights - Pole'!CS197="","",'3.5 St Lights - Pole'!CS197)</f>
        <v/>
      </c>
      <c r="AS197" s="112"/>
      <c r="AT197" s="112"/>
    </row>
    <row r="198" spans="1:46" x14ac:dyDescent="0.2">
      <c r="A198" s="237"/>
      <c r="B198" s="238"/>
      <c r="C198" s="238" t="str">
        <f>IF('3.5 St Lights - Pole'!$B198="","",'3.5 St Lights - Pole'!$B198)</f>
        <v/>
      </c>
      <c r="D198" s="89" t="str">
        <f>IF('3.5 St Lights - Pole'!$C198="","",'3.5 St Lights - Pole'!C198)</f>
        <v/>
      </c>
      <c r="E198" s="238" t="str">
        <f>IF('3.5 St Lights - Pole'!$D198="","",'3.5 St Lights - Pole'!$D198)</f>
        <v/>
      </c>
      <c r="F198" s="238" t="str">
        <f>IF('3.5 St Lights - Pole'!$F198="","",'3.5 St Lights - Pole'!$F198)</f>
        <v/>
      </c>
      <c r="G198" s="238" t="str">
        <f>IF('3.5 St Lights - Pole'!$G198="","",'3.5 St Lights - Pole'!$G198)</f>
        <v/>
      </c>
      <c r="H198" s="238" t="str">
        <f>IF('3.5 St Lights - Pole'!$I198="","",'3.5 St Lights - Pole'!$I198)</f>
        <v/>
      </c>
      <c r="I198" s="238"/>
      <c r="J198" s="89" t="str">
        <f t="shared" si="16"/>
        <v/>
      </c>
      <c r="K198" s="238"/>
      <c r="L198" s="417" t="str">
        <f>IF('3.5 St Lights - Pole'!AW198="","",'3.5 St Lights - Pole'!AW198)</f>
        <v/>
      </c>
      <c r="M198" s="238"/>
      <c r="N198" s="238" t="str">
        <f t="shared" si="17"/>
        <v/>
      </c>
      <c r="O198" s="238"/>
      <c r="P198" s="238"/>
      <c r="Q198" s="238" t="str">
        <f>IF(P198="",'3.5 St Lights - Pole'!AI198,(VLOOKUP(P198,St_Lights_Generic_coating_array,2,FALSE)))</f>
        <v/>
      </c>
      <c r="R198" s="85" t="str">
        <f>IF('3.5 St Lights - Pole'!AJ198="","",'3.5 St Lights - Pole'!AJ198)</f>
        <v/>
      </c>
      <c r="S198" s="238"/>
      <c r="T198" s="89" t="str">
        <f t="shared" si="18"/>
        <v/>
      </c>
      <c r="U198" s="85"/>
      <c r="V198" s="85"/>
      <c r="W198" s="418" t="str">
        <f>IF('3.5 St Lights - Pole'!$AM198="","",'3.5 St Lights - Pole'!$AM198)</f>
        <v/>
      </c>
      <c r="X198" s="418"/>
      <c r="Y198" s="238"/>
      <c r="Z198" s="89" t="str">
        <f t="shared" si="19"/>
        <v/>
      </c>
      <c r="AA198" s="85"/>
      <c r="AB198" s="85"/>
      <c r="AC198" s="85"/>
      <c r="AD198" s="85" t="str">
        <f>'3.5 St Lights - Pole'!CE198</f>
        <v/>
      </c>
      <c r="AE198" s="85"/>
      <c r="AF198" s="85" t="str">
        <f t="shared" si="20"/>
        <v/>
      </c>
      <c r="AG198" s="271"/>
      <c r="AH198" s="85" t="str">
        <f>'3.5 St Lights - Pole'!CI198</f>
        <v/>
      </c>
      <c r="AI198" s="85" t="str">
        <f>'3.5 St Lights - Pole'!CJ198</f>
        <v/>
      </c>
      <c r="AJ198" s="85" t="str">
        <f>'3.5 St Lights - Pole'!CK198</f>
        <v/>
      </c>
      <c r="AK198" s="85"/>
      <c r="AL198" s="85"/>
      <c r="AM198" s="85" t="str">
        <f t="shared" si="21"/>
        <v/>
      </c>
      <c r="AN198" s="238"/>
      <c r="AO198" s="112"/>
      <c r="AP198" s="112"/>
      <c r="AQ198" s="133" t="str">
        <f ca="1">IF('3.5 St Lights - Pole'!CR198="","",'3.5 St Lights - Pole'!CR198)</f>
        <v/>
      </c>
      <c r="AR198" s="112" t="str">
        <f>IF('3.5 St Lights - Pole'!CS198="","",'3.5 St Lights - Pole'!CS198)</f>
        <v/>
      </c>
      <c r="AS198" s="112"/>
      <c r="AT198" s="112"/>
    </row>
    <row r="199" spans="1:46" x14ac:dyDescent="0.2">
      <c r="A199" s="237"/>
      <c r="B199" s="238"/>
      <c r="C199" s="238" t="str">
        <f>IF('3.5 St Lights - Pole'!$B199="","",'3.5 St Lights - Pole'!$B199)</f>
        <v/>
      </c>
      <c r="D199" s="89" t="str">
        <f>IF('3.5 St Lights - Pole'!$C199="","",'3.5 St Lights - Pole'!C199)</f>
        <v/>
      </c>
      <c r="E199" s="238" t="str">
        <f>IF('3.5 St Lights - Pole'!$D199="","",'3.5 St Lights - Pole'!$D199)</f>
        <v/>
      </c>
      <c r="F199" s="238" t="str">
        <f>IF('3.5 St Lights - Pole'!$F199="","",'3.5 St Lights - Pole'!$F199)</f>
        <v/>
      </c>
      <c r="G199" s="238" t="str">
        <f>IF('3.5 St Lights - Pole'!$G199="","",'3.5 St Lights - Pole'!$G199)</f>
        <v/>
      </c>
      <c r="H199" s="238" t="str">
        <f>IF('3.5 St Lights - Pole'!$I199="","",'3.5 St Lights - Pole'!$I199)</f>
        <v/>
      </c>
      <c r="I199" s="238"/>
      <c r="J199" s="89" t="str">
        <f t="shared" ref="J199:J262" si="22">IF(I199="","",(VLOOKUP(I199,St_Lights_Bracket_Bracket_Type_Table_Array,2,FALSE)))</f>
        <v/>
      </c>
      <c r="K199" s="238"/>
      <c r="L199" s="417" t="str">
        <f>IF('3.5 St Lights - Pole'!AW199="","",'3.5 St Lights - Pole'!AW199)</f>
        <v/>
      </c>
      <c r="M199" s="238"/>
      <c r="N199" s="238" t="str">
        <f t="shared" ref="N199:N262" si="23">IF(M199="","",(VLOOKUP(M199,generic_estimate_measured_table_array,2,FALSE)))</f>
        <v/>
      </c>
      <c r="O199" s="238"/>
      <c r="P199" s="238"/>
      <c r="Q199" s="238" t="str">
        <f>IF(P199="",'3.5 St Lights - Pole'!AI199,(VLOOKUP(P199,St_Lights_Generic_coating_array,2,FALSE)))</f>
        <v/>
      </c>
      <c r="R199" s="85" t="str">
        <f>IF('3.5 St Lights - Pole'!AJ199="","",'3.5 St Lights - Pole'!AJ199)</f>
        <v/>
      </c>
      <c r="S199" s="238"/>
      <c r="T199" s="89" t="str">
        <f t="shared" ref="T199:T262" si="24">IF(A199="ADD","N",IF(A199="DELETE","U",IF(A199="UPDATE","U",IF(A199="",""))))</f>
        <v/>
      </c>
      <c r="U199" s="85"/>
      <c r="V199" s="85"/>
      <c r="W199" s="418" t="str">
        <f>IF('3.5 St Lights - Pole'!$AM199="","",'3.5 St Lights - Pole'!$AM199)</f>
        <v/>
      </c>
      <c r="X199" s="418"/>
      <c r="Y199" s="238"/>
      <c r="Z199" s="89" t="str">
        <f t="shared" ref="Z199:Z262" si="25">IF(Y199="","",(VLOOKUP(Y199,St_Lights_Generic_Replace_Reason_Table_Array,2,FALSE)))</f>
        <v/>
      </c>
      <c r="AA199" s="85"/>
      <c r="AB199" s="85"/>
      <c r="AC199" s="85"/>
      <c r="AD199" s="85" t="str">
        <f>'3.5 St Lights - Pole'!CE199</f>
        <v/>
      </c>
      <c r="AE199" s="85"/>
      <c r="AF199" s="85" t="str">
        <f t="shared" ref="AF199:AF262" si="26">IF(A199&lt;&gt;"",IF(AE199="","U",(VLOOKUP(AE199,generic_condition_table_array,2,FALSE))),"")</f>
        <v/>
      </c>
      <c r="AG199" s="271"/>
      <c r="AH199" s="85" t="str">
        <f>'3.5 St Lights - Pole'!CI199</f>
        <v/>
      </c>
      <c r="AI199" s="85" t="str">
        <f>'3.5 St Lights - Pole'!CJ199</f>
        <v/>
      </c>
      <c r="AJ199" s="85" t="str">
        <f>'3.5 St Lights - Pole'!CK199</f>
        <v/>
      </c>
      <c r="AK199" s="85"/>
      <c r="AL199" s="85"/>
      <c r="AM199" s="85" t="str">
        <f t="shared" ref="AM199:AM262" si="27">IF(A199="ADD","D",IF(A199="DELETE","D",IF(A199="UPDATE","D",IF(A199="",""))))</f>
        <v/>
      </c>
      <c r="AN199" s="238"/>
      <c r="AO199" s="112"/>
      <c r="AP199" s="112"/>
      <c r="AQ199" s="133" t="str">
        <f ca="1">IF('3.5 St Lights - Pole'!CR199="","",'3.5 St Lights - Pole'!CR199)</f>
        <v/>
      </c>
      <c r="AR199" s="112" t="str">
        <f>IF('3.5 St Lights - Pole'!CS199="","",'3.5 St Lights - Pole'!CS199)</f>
        <v/>
      </c>
      <c r="AS199" s="112"/>
      <c r="AT199" s="112"/>
    </row>
    <row r="200" spans="1:46" x14ac:dyDescent="0.2">
      <c r="A200" s="237"/>
      <c r="B200" s="238"/>
      <c r="C200" s="238" t="str">
        <f>IF('3.5 St Lights - Pole'!$B200="","",'3.5 St Lights - Pole'!$B200)</f>
        <v/>
      </c>
      <c r="D200" s="89" t="str">
        <f>IF('3.5 St Lights - Pole'!$C200="","",'3.5 St Lights - Pole'!C200)</f>
        <v/>
      </c>
      <c r="E200" s="238" t="str">
        <f>IF('3.5 St Lights - Pole'!$D200="","",'3.5 St Lights - Pole'!$D200)</f>
        <v/>
      </c>
      <c r="F200" s="238" t="str">
        <f>IF('3.5 St Lights - Pole'!$F200="","",'3.5 St Lights - Pole'!$F200)</f>
        <v/>
      </c>
      <c r="G200" s="238" t="str">
        <f>IF('3.5 St Lights - Pole'!$G200="","",'3.5 St Lights - Pole'!$G200)</f>
        <v/>
      </c>
      <c r="H200" s="238" t="str">
        <f>IF('3.5 St Lights - Pole'!$I200="","",'3.5 St Lights - Pole'!$I200)</f>
        <v/>
      </c>
      <c r="I200" s="238"/>
      <c r="J200" s="89" t="str">
        <f t="shared" si="22"/>
        <v/>
      </c>
      <c r="K200" s="238"/>
      <c r="L200" s="417" t="str">
        <f>IF('3.5 St Lights - Pole'!AW200="","",'3.5 St Lights - Pole'!AW200)</f>
        <v/>
      </c>
      <c r="M200" s="238"/>
      <c r="N200" s="238" t="str">
        <f t="shared" si="23"/>
        <v/>
      </c>
      <c r="O200" s="238"/>
      <c r="P200" s="238"/>
      <c r="Q200" s="238" t="str">
        <f>IF(P200="",'3.5 St Lights - Pole'!AI200,(VLOOKUP(P200,St_Lights_Generic_coating_array,2,FALSE)))</f>
        <v/>
      </c>
      <c r="R200" s="85" t="str">
        <f>IF('3.5 St Lights - Pole'!AJ200="","",'3.5 St Lights - Pole'!AJ200)</f>
        <v/>
      </c>
      <c r="S200" s="238"/>
      <c r="T200" s="89" t="str">
        <f t="shared" si="24"/>
        <v/>
      </c>
      <c r="U200" s="85"/>
      <c r="V200" s="85"/>
      <c r="W200" s="418" t="str">
        <f>IF('3.5 St Lights - Pole'!$AM200="","",'3.5 St Lights - Pole'!$AM200)</f>
        <v/>
      </c>
      <c r="X200" s="418"/>
      <c r="Y200" s="238"/>
      <c r="Z200" s="89" t="str">
        <f t="shared" si="25"/>
        <v/>
      </c>
      <c r="AA200" s="85"/>
      <c r="AB200" s="85"/>
      <c r="AC200" s="85"/>
      <c r="AD200" s="85" t="str">
        <f>'3.5 St Lights - Pole'!CE200</f>
        <v/>
      </c>
      <c r="AE200" s="85"/>
      <c r="AF200" s="85" t="str">
        <f t="shared" si="26"/>
        <v/>
      </c>
      <c r="AG200" s="271"/>
      <c r="AH200" s="85" t="str">
        <f>'3.5 St Lights - Pole'!CI200</f>
        <v/>
      </c>
      <c r="AI200" s="85" t="str">
        <f>'3.5 St Lights - Pole'!CJ200</f>
        <v/>
      </c>
      <c r="AJ200" s="85" t="str">
        <f>'3.5 St Lights - Pole'!CK200</f>
        <v/>
      </c>
      <c r="AK200" s="85"/>
      <c r="AL200" s="85"/>
      <c r="AM200" s="85" t="str">
        <f t="shared" si="27"/>
        <v/>
      </c>
      <c r="AN200" s="238"/>
      <c r="AO200" s="112"/>
      <c r="AP200" s="112"/>
      <c r="AQ200" s="133" t="str">
        <f ca="1">IF('3.5 St Lights - Pole'!CR200="","",'3.5 St Lights - Pole'!CR200)</f>
        <v/>
      </c>
      <c r="AR200" s="112" t="str">
        <f>IF('3.5 St Lights - Pole'!CS200="","",'3.5 St Lights - Pole'!CS200)</f>
        <v/>
      </c>
      <c r="AS200" s="112"/>
      <c r="AT200" s="112"/>
    </row>
    <row r="201" spans="1:46" x14ac:dyDescent="0.2">
      <c r="A201" s="237"/>
      <c r="B201" s="238"/>
      <c r="C201" s="238" t="str">
        <f>IF('3.5 St Lights - Pole'!$B201="","",'3.5 St Lights - Pole'!$B201)</f>
        <v/>
      </c>
      <c r="D201" s="89" t="str">
        <f>IF('3.5 St Lights - Pole'!$C201="","",'3.5 St Lights - Pole'!C201)</f>
        <v/>
      </c>
      <c r="E201" s="238" t="str">
        <f>IF('3.5 St Lights - Pole'!$D201="","",'3.5 St Lights - Pole'!$D201)</f>
        <v/>
      </c>
      <c r="F201" s="238" t="str">
        <f>IF('3.5 St Lights - Pole'!$F201="","",'3.5 St Lights - Pole'!$F201)</f>
        <v/>
      </c>
      <c r="G201" s="238" t="str">
        <f>IF('3.5 St Lights - Pole'!$G201="","",'3.5 St Lights - Pole'!$G201)</f>
        <v/>
      </c>
      <c r="H201" s="238" t="str">
        <f>IF('3.5 St Lights - Pole'!$I201="","",'3.5 St Lights - Pole'!$I201)</f>
        <v/>
      </c>
      <c r="I201" s="238"/>
      <c r="J201" s="89" t="str">
        <f t="shared" si="22"/>
        <v/>
      </c>
      <c r="K201" s="238"/>
      <c r="L201" s="417" t="str">
        <f>IF('3.5 St Lights - Pole'!AW201="","",'3.5 St Lights - Pole'!AW201)</f>
        <v/>
      </c>
      <c r="M201" s="238"/>
      <c r="N201" s="238" t="str">
        <f t="shared" si="23"/>
        <v/>
      </c>
      <c r="O201" s="238"/>
      <c r="P201" s="238"/>
      <c r="Q201" s="238" t="str">
        <f>IF(P201="",'3.5 St Lights - Pole'!AI201,(VLOOKUP(P201,St_Lights_Generic_coating_array,2,FALSE)))</f>
        <v/>
      </c>
      <c r="R201" s="85" t="str">
        <f>IF('3.5 St Lights - Pole'!AJ201="","",'3.5 St Lights - Pole'!AJ201)</f>
        <v/>
      </c>
      <c r="S201" s="238"/>
      <c r="T201" s="89" t="str">
        <f t="shared" si="24"/>
        <v/>
      </c>
      <c r="U201" s="85"/>
      <c r="V201" s="85"/>
      <c r="W201" s="418" t="str">
        <f>IF('3.5 St Lights - Pole'!$AM201="","",'3.5 St Lights - Pole'!$AM201)</f>
        <v/>
      </c>
      <c r="X201" s="418"/>
      <c r="Y201" s="238"/>
      <c r="Z201" s="89" t="str">
        <f t="shared" si="25"/>
        <v/>
      </c>
      <c r="AA201" s="85"/>
      <c r="AB201" s="85"/>
      <c r="AC201" s="85"/>
      <c r="AD201" s="85" t="str">
        <f>'3.5 St Lights - Pole'!CE201</f>
        <v/>
      </c>
      <c r="AE201" s="85"/>
      <c r="AF201" s="85" t="str">
        <f t="shared" si="26"/>
        <v/>
      </c>
      <c r="AG201" s="271"/>
      <c r="AH201" s="85" t="str">
        <f>'3.5 St Lights - Pole'!CI201</f>
        <v/>
      </c>
      <c r="AI201" s="85" t="str">
        <f>'3.5 St Lights - Pole'!CJ201</f>
        <v/>
      </c>
      <c r="AJ201" s="85" t="str">
        <f>'3.5 St Lights - Pole'!CK201</f>
        <v/>
      </c>
      <c r="AK201" s="85"/>
      <c r="AL201" s="85"/>
      <c r="AM201" s="85" t="str">
        <f t="shared" si="27"/>
        <v/>
      </c>
      <c r="AN201" s="238"/>
      <c r="AO201" s="112"/>
      <c r="AP201" s="112"/>
      <c r="AQ201" s="133" t="str">
        <f ca="1">IF('3.5 St Lights - Pole'!CR201="","",'3.5 St Lights - Pole'!CR201)</f>
        <v/>
      </c>
      <c r="AR201" s="112" t="str">
        <f>IF('3.5 St Lights - Pole'!CS201="","",'3.5 St Lights - Pole'!CS201)</f>
        <v/>
      </c>
      <c r="AS201" s="112"/>
      <c r="AT201" s="112"/>
    </row>
    <row r="202" spans="1:46" x14ac:dyDescent="0.2">
      <c r="A202" s="237"/>
      <c r="B202" s="238"/>
      <c r="C202" s="238" t="str">
        <f>IF('3.5 St Lights - Pole'!$B202="","",'3.5 St Lights - Pole'!$B202)</f>
        <v/>
      </c>
      <c r="D202" s="89" t="str">
        <f>IF('3.5 St Lights - Pole'!$C202="","",'3.5 St Lights - Pole'!C202)</f>
        <v/>
      </c>
      <c r="E202" s="238" t="str">
        <f>IF('3.5 St Lights - Pole'!$D202="","",'3.5 St Lights - Pole'!$D202)</f>
        <v/>
      </c>
      <c r="F202" s="238" t="str">
        <f>IF('3.5 St Lights - Pole'!$F202="","",'3.5 St Lights - Pole'!$F202)</f>
        <v/>
      </c>
      <c r="G202" s="238" t="str">
        <f>IF('3.5 St Lights - Pole'!$G202="","",'3.5 St Lights - Pole'!$G202)</f>
        <v/>
      </c>
      <c r="H202" s="238" t="str">
        <f>IF('3.5 St Lights - Pole'!$I202="","",'3.5 St Lights - Pole'!$I202)</f>
        <v/>
      </c>
      <c r="I202" s="238"/>
      <c r="J202" s="89" t="str">
        <f t="shared" si="22"/>
        <v/>
      </c>
      <c r="K202" s="238"/>
      <c r="L202" s="417" t="str">
        <f>IF('3.5 St Lights - Pole'!AW202="","",'3.5 St Lights - Pole'!AW202)</f>
        <v/>
      </c>
      <c r="M202" s="238"/>
      <c r="N202" s="238" t="str">
        <f t="shared" si="23"/>
        <v/>
      </c>
      <c r="O202" s="238"/>
      <c r="P202" s="238"/>
      <c r="Q202" s="238" t="str">
        <f>IF(P202="",'3.5 St Lights - Pole'!AI202,(VLOOKUP(P202,St_Lights_Generic_coating_array,2,FALSE)))</f>
        <v/>
      </c>
      <c r="R202" s="85" t="str">
        <f>IF('3.5 St Lights - Pole'!AJ202="","",'3.5 St Lights - Pole'!AJ202)</f>
        <v/>
      </c>
      <c r="S202" s="238"/>
      <c r="T202" s="89" t="str">
        <f t="shared" si="24"/>
        <v/>
      </c>
      <c r="U202" s="85"/>
      <c r="V202" s="85"/>
      <c r="W202" s="418" t="str">
        <f>IF('3.5 St Lights - Pole'!$AM202="","",'3.5 St Lights - Pole'!$AM202)</f>
        <v/>
      </c>
      <c r="X202" s="418"/>
      <c r="Y202" s="238"/>
      <c r="Z202" s="89" t="str">
        <f t="shared" si="25"/>
        <v/>
      </c>
      <c r="AA202" s="85"/>
      <c r="AB202" s="85"/>
      <c r="AC202" s="85"/>
      <c r="AD202" s="85" t="str">
        <f>'3.5 St Lights - Pole'!CE202</f>
        <v/>
      </c>
      <c r="AE202" s="85"/>
      <c r="AF202" s="85" t="str">
        <f t="shared" si="26"/>
        <v/>
      </c>
      <c r="AG202" s="271"/>
      <c r="AH202" s="85" t="str">
        <f>'3.5 St Lights - Pole'!CI202</f>
        <v/>
      </c>
      <c r="AI202" s="85" t="str">
        <f>'3.5 St Lights - Pole'!CJ202</f>
        <v/>
      </c>
      <c r="AJ202" s="85" t="str">
        <f>'3.5 St Lights - Pole'!CK202</f>
        <v/>
      </c>
      <c r="AK202" s="85"/>
      <c r="AL202" s="85"/>
      <c r="AM202" s="85" t="str">
        <f t="shared" si="27"/>
        <v/>
      </c>
      <c r="AN202" s="238"/>
      <c r="AO202" s="112"/>
      <c r="AP202" s="112"/>
      <c r="AQ202" s="133" t="str">
        <f ca="1">IF('3.5 St Lights - Pole'!CR202="","",'3.5 St Lights - Pole'!CR202)</f>
        <v/>
      </c>
      <c r="AR202" s="112" t="str">
        <f>IF('3.5 St Lights - Pole'!CS202="","",'3.5 St Lights - Pole'!CS202)</f>
        <v/>
      </c>
      <c r="AS202" s="112"/>
      <c r="AT202" s="112"/>
    </row>
    <row r="203" spans="1:46" x14ac:dyDescent="0.2">
      <c r="A203" s="237"/>
      <c r="B203" s="238"/>
      <c r="C203" s="238" t="str">
        <f>IF('3.5 St Lights - Pole'!$B203="","",'3.5 St Lights - Pole'!$B203)</f>
        <v/>
      </c>
      <c r="D203" s="89" t="str">
        <f>IF('3.5 St Lights - Pole'!$C203="","",'3.5 St Lights - Pole'!C203)</f>
        <v/>
      </c>
      <c r="E203" s="238" t="str">
        <f>IF('3.5 St Lights - Pole'!$D203="","",'3.5 St Lights - Pole'!$D203)</f>
        <v/>
      </c>
      <c r="F203" s="238" t="str">
        <f>IF('3.5 St Lights - Pole'!$F203="","",'3.5 St Lights - Pole'!$F203)</f>
        <v/>
      </c>
      <c r="G203" s="238" t="str">
        <f>IF('3.5 St Lights - Pole'!$G203="","",'3.5 St Lights - Pole'!$G203)</f>
        <v/>
      </c>
      <c r="H203" s="238" t="str">
        <f>IF('3.5 St Lights - Pole'!$I203="","",'3.5 St Lights - Pole'!$I203)</f>
        <v/>
      </c>
      <c r="I203" s="238"/>
      <c r="J203" s="89" t="str">
        <f t="shared" si="22"/>
        <v/>
      </c>
      <c r="K203" s="238"/>
      <c r="L203" s="417" t="str">
        <f>IF('3.5 St Lights - Pole'!AW203="","",'3.5 St Lights - Pole'!AW203)</f>
        <v/>
      </c>
      <c r="M203" s="238"/>
      <c r="N203" s="238" t="str">
        <f t="shared" si="23"/>
        <v/>
      </c>
      <c r="O203" s="238"/>
      <c r="P203" s="238"/>
      <c r="Q203" s="238" t="str">
        <f>IF(P203="",'3.5 St Lights - Pole'!AI203,(VLOOKUP(P203,St_Lights_Generic_coating_array,2,FALSE)))</f>
        <v/>
      </c>
      <c r="R203" s="85" t="str">
        <f>IF('3.5 St Lights - Pole'!AJ203="","",'3.5 St Lights - Pole'!AJ203)</f>
        <v/>
      </c>
      <c r="S203" s="238"/>
      <c r="T203" s="89" t="str">
        <f t="shared" si="24"/>
        <v/>
      </c>
      <c r="U203" s="85"/>
      <c r="V203" s="85"/>
      <c r="W203" s="418" t="str">
        <f>IF('3.5 St Lights - Pole'!$AM203="","",'3.5 St Lights - Pole'!$AM203)</f>
        <v/>
      </c>
      <c r="X203" s="418"/>
      <c r="Y203" s="238"/>
      <c r="Z203" s="89" t="str">
        <f t="shared" si="25"/>
        <v/>
      </c>
      <c r="AA203" s="85"/>
      <c r="AB203" s="85"/>
      <c r="AC203" s="85"/>
      <c r="AD203" s="85" t="str">
        <f>'3.5 St Lights - Pole'!CE203</f>
        <v/>
      </c>
      <c r="AE203" s="85"/>
      <c r="AF203" s="85" t="str">
        <f t="shared" si="26"/>
        <v/>
      </c>
      <c r="AG203" s="271"/>
      <c r="AH203" s="85" t="str">
        <f>'3.5 St Lights - Pole'!CI203</f>
        <v/>
      </c>
      <c r="AI203" s="85" t="str">
        <f>'3.5 St Lights - Pole'!CJ203</f>
        <v/>
      </c>
      <c r="AJ203" s="85" t="str">
        <f>'3.5 St Lights - Pole'!CK203</f>
        <v/>
      </c>
      <c r="AK203" s="85"/>
      <c r="AL203" s="85"/>
      <c r="AM203" s="85" t="str">
        <f t="shared" si="27"/>
        <v/>
      </c>
      <c r="AN203" s="238"/>
      <c r="AO203" s="112"/>
      <c r="AP203" s="112"/>
      <c r="AQ203" s="133" t="str">
        <f ca="1">IF('3.5 St Lights - Pole'!CR203="","",'3.5 St Lights - Pole'!CR203)</f>
        <v/>
      </c>
      <c r="AR203" s="112" t="str">
        <f>IF('3.5 St Lights - Pole'!CS203="","",'3.5 St Lights - Pole'!CS203)</f>
        <v/>
      </c>
      <c r="AS203" s="112"/>
      <c r="AT203" s="112"/>
    </row>
    <row r="204" spans="1:46" x14ac:dyDescent="0.2">
      <c r="A204" s="237"/>
      <c r="B204" s="238"/>
      <c r="C204" s="238" t="str">
        <f>IF('3.5 St Lights - Pole'!$B204="","",'3.5 St Lights - Pole'!$B204)</f>
        <v/>
      </c>
      <c r="D204" s="89" t="str">
        <f>IF('3.5 St Lights - Pole'!$C204="","",'3.5 St Lights - Pole'!C204)</f>
        <v/>
      </c>
      <c r="E204" s="238" t="str">
        <f>IF('3.5 St Lights - Pole'!$D204="","",'3.5 St Lights - Pole'!$D204)</f>
        <v/>
      </c>
      <c r="F204" s="238" t="str">
        <f>IF('3.5 St Lights - Pole'!$F204="","",'3.5 St Lights - Pole'!$F204)</f>
        <v/>
      </c>
      <c r="G204" s="238" t="str">
        <f>IF('3.5 St Lights - Pole'!$G204="","",'3.5 St Lights - Pole'!$G204)</f>
        <v/>
      </c>
      <c r="H204" s="238" t="str">
        <f>IF('3.5 St Lights - Pole'!$I204="","",'3.5 St Lights - Pole'!$I204)</f>
        <v/>
      </c>
      <c r="I204" s="238"/>
      <c r="J204" s="89" t="str">
        <f t="shared" si="22"/>
        <v/>
      </c>
      <c r="K204" s="238"/>
      <c r="L204" s="417" t="str">
        <f>IF('3.5 St Lights - Pole'!AW204="","",'3.5 St Lights - Pole'!AW204)</f>
        <v/>
      </c>
      <c r="M204" s="238"/>
      <c r="N204" s="238" t="str">
        <f t="shared" si="23"/>
        <v/>
      </c>
      <c r="O204" s="238"/>
      <c r="P204" s="238"/>
      <c r="Q204" s="238" t="str">
        <f>IF(P204="",'3.5 St Lights - Pole'!AI204,(VLOOKUP(P204,St_Lights_Generic_coating_array,2,FALSE)))</f>
        <v/>
      </c>
      <c r="R204" s="85" t="str">
        <f>IF('3.5 St Lights - Pole'!AJ204="","",'3.5 St Lights - Pole'!AJ204)</f>
        <v/>
      </c>
      <c r="S204" s="238"/>
      <c r="T204" s="89" t="str">
        <f t="shared" si="24"/>
        <v/>
      </c>
      <c r="U204" s="85"/>
      <c r="V204" s="85"/>
      <c r="W204" s="418" t="str">
        <f>IF('3.5 St Lights - Pole'!$AM204="","",'3.5 St Lights - Pole'!$AM204)</f>
        <v/>
      </c>
      <c r="X204" s="418"/>
      <c r="Y204" s="238"/>
      <c r="Z204" s="89" t="str">
        <f t="shared" si="25"/>
        <v/>
      </c>
      <c r="AA204" s="85"/>
      <c r="AB204" s="85"/>
      <c r="AC204" s="85"/>
      <c r="AD204" s="85" t="str">
        <f>'3.5 St Lights - Pole'!CE204</f>
        <v/>
      </c>
      <c r="AE204" s="85"/>
      <c r="AF204" s="85" t="str">
        <f t="shared" si="26"/>
        <v/>
      </c>
      <c r="AG204" s="271"/>
      <c r="AH204" s="85" t="str">
        <f>'3.5 St Lights - Pole'!CI204</f>
        <v/>
      </c>
      <c r="AI204" s="85" t="str">
        <f>'3.5 St Lights - Pole'!CJ204</f>
        <v/>
      </c>
      <c r="AJ204" s="85" t="str">
        <f>'3.5 St Lights - Pole'!CK204</f>
        <v/>
      </c>
      <c r="AK204" s="85"/>
      <c r="AL204" s="85"/>
      <c r="AM204" s="85" t="str">
        <f t="shared" si="27"/>
        <v/>
      </c>
      <c r="AN204" s="238"/>
      <c r="AO204" s="112"/>
      <c r="AP204" s="112"/>
      <c r="AQ204" s="133" t="str">
        <f ca="1">IF('3.5 St Lights - Pole'!CR204="","",'3.5 St Lights - Pole'!CR204)</f>
        <v/>
      </c>
      <c r="AR204" s="112" t="str">
        <f>IF('3.5 St Lights - Pole'!CS204="","",'3.5 St Lights - Pole'!CS204)</f>
        <v/>
      </c>
      <c r="AS204" s="112"/>
      <c r="AT204" s="112"/>
    </row>
    <row r="205" spans="1:46" x14ac:dyDescent="0.2">
      <c r="A205" s="237"/>
      <c r="B205" s="238"/>
      <c r="C205" s="238" t="str">
        <f>IF('3.5 St Lights - Pole'!$B205="","",'3.5 St Lights - Pole'!$B205)</f>
        <v/>
      </c>
      <c r="D205" s="89" t="str">
        <f>IF('3.5 St Lights - Pole'!$C205="","",'3.5 St Lights - Pole'!C205)</f>
        <v/>
      </c>
      <c r="E205" s="238" t="str">
        <f>IF('3.5 St Lights - Pole'!$D205="","",'3.5 St Lights - Pole'!$D205)</f>
        <v/>
      </c>
      <c r="F205" s="238" t="str">
        <f>IF('3.5 St Lights - Pole'!$F205="","",'3.5 St Lights - Pole'!$F205)</f>
        <v/>
      </c>
      <c r="G205" s="238" t="str">
        <f>IF('3.5 St Lights - Pole'!$G205="","",'3.5 St Lights - Pole'!$G205)</f>
        <v/>
      </c>
      <c r="H205" s="238" t="str">
        <f>IF('3.5 St Lights - Pole'!$I205="","",'3.5 St Lights - Pole'!$I205)</f>
        <v/>
      </c>
      <c r="I205" s="238"/>
      <c r="J205" s="89" t="str">
        <f t="shared" si="22"/>
        <v/>
      </c>
      <c r="K205" s="238"/>
      <c r="L205" s="417" t="str">
        <f>IF('3.5 St Lights - Pole'!AW205="","",'3.5 St Lights - Pole'!AW205)</f>
        <v/>
      </c>
      <c r="M205" s="238"/>
      <c r="N205" s="238" t="str">
        <f t="shared" si="23"/>
        <v/>
      </c>
      <c r="O205" s="238"/>
      <c r="P205" s="238"/>
      <c r="Q205" s="238" t="str">
        <f>IF(P205="",'3.5 St Lights - Pole'!AI205,(VLOOKUP(P205,St_Lights_Generic_coating_array,2,FALSE)))</f>
        <v/>
      </c>
      <c r="R205" s="85" t="str">
        <f>IF('3.5 St Lights - Pole'!AJ205="","",'3.5 St Lights - Pole'!AJ205)</f>
        <v/>
      </c>
      <c r="S205" s="238"/>
      <c r="T205" s="89" t="str">
        <f t="shared" si="24"/>
        <v/>
      </c>
      <c r="U205" s="85"/>
      <c r="V205" s="85"/>
      <c r="W205" s="418" t="str">
        <f>IF('3.5 St Lights - Pole'!$AM205="","",'3.5 St Lights - Pole'!$AM205)</f>
        <v/>
      </c>
      <c r="X205" s="418"/>
      <c r="Y205" s="238"/>
      <c r="Z205" s="89" t="str">
        <f t="shared" si="25"/>
        <v/>
      </c>
      <c r="AA205" s="85"/>
      <c r="AB205" s="85"/>
      <c r="AC205" s="85"/>
      <c r="AD205" s="85" t="str">
        <f>'3.5 St Lights - Pole'!CE205</f>
        <v/>
      </c>
      <c r="AE205" s="85"/>
      <c r="AF205" s="85" t="str">
        <f t="shared" si="26"/>
        <v/>
      </c>
      <c r="AG205" s="271"/>
      <c r="AH205" s="85" t="str">
        <f>'3.5 St Lights - Pole'!CI205</f>
        <v/>
      </c>
      <c r="AI205" s="85" t="str">
        <f>'3.5 St Lights - Pole'!CJ205</f>
        <v/>
      </c>
      <c r="AJ205" s="85" t="str">
        <f>'3.5 St Lights - Pole'!CK205</f>
        <v/>
      </c>
      <c r="AK205" s="85"/>
      <c r="AL205" s="85"/>
      <c r="AM205" s="85" t="str">
        <f t="shared" si="27"/>
        <v/>
      </c>
      <c r="AN205" s="238"/>
      <c r="AO205" s="112"/>
      <c r="AP205" s="112"/>
      <c r="AQ205" s="133" t="str">
        <f ca="1">IF('3.5 St Lights - Pole'!CR205="","",'3.5 St Lights - Pole'!CR205)</f>
        <v/>
      </c>
      <c r="AR205" s="112" t="str">
        <f>IF('3.5 St Lights - Pole'!CS205="","",'3.5 St Lights - Pole'!CS205)</f>
        <v/>
      </c>
      <c r="AS205" s="112"/>
      <c r="AT205" s="112"/>
    </row>
    <row r="206" spans="1:46" x14ac:dyDescent="0.2">
      <c r="A206" s="237"/>
      <c r="B206" s="238"/>
      <c r="C206" s="238" t="str">
        <f>IF('3.5 St Lights - Pole'!$B206="","",'3.5 St Lights - Pole'!$B206)</f>
        <v/>
      </c>
      <c r="D206" s="89" t="str">
        <f>IF('3.5 St Lights - Pole'!$C206="","",'3.5 St Lights - Pole'!C206)</f>
        <v/>
      </c>
      <c r="E206" s="238" t="str">
        <f>IF('3.5 St Lights - Pole'!$D206="","",'3.5 St Lights - Pole'!$D206)</f>
        <v/>
      </c>
      <c r="F206" s="238" t="str">
        <f>IF('3.5 St Lights - Pole'!$F206="","",'3.5 St Lights - Pole'!$F206)</f>
        <v/>
      </c>
      <c r="G206" s="238" t="str">
        <f>IF('3.5 St Lights - Pole'!$G206="","",'3.5 St Lights - Pole'!$G206)</f>
        <v/>
      </c>
      <c r="H206" s="238" t="str">
        <f>IF('3.5 St Lights - Pole'!$I206="","",'3.5 St Lights - Pole'!$I206)</f>
        <v/>
      </c>
      <c r="I206" s="238"/>
      <c r="J206" s="89" t="str">
        <f t="shared" si="22"/>
        <v/>
      </c>
      <c r="K206" s="238"/>
      <c r="L206" s="417" t="str">
        <f>IF('3.5 St Lights - Pole'!AW206="","",'3.5 St Lights - Pole'!AW206)</f>
        <v/>
      </c>
      <c r="M206" s="238"/>
      <c r="N206" s="238" t="str">
        <f t="shared" si="23"/>
        <v/>
      </c>
      <c r="O206" s="238"/>
      <c r="P206" s="238"/>
      <c r="Q206" s="238" t="str">
        <f>IF(P206="",'3.5 St Lights - Pole'!AI206,(VLOOKUP(P206,St_Lights_Generic_coating_array,2,FALSE)))</f>
        <v/>
      </c>
      <c r="R206" s="85" t="str">
        <f>IF('3.5 St Lights - Pole'!AJ206="","",'3.5 St Lights - Pole'!AJ206)</f>
        <v/>
      </c>
      <c r="S206" s="238"/>
      <c r="T206" s="89" t="str">
        <f t="shared" si="24"/>
        <v/>
      </c>
      <c r="U206" s="85"/>
      <c r="V206" s="85"/>
      <c r="W206" s="418" t="str">
        <f>IF('3.5 St Lights - Pole'!$AM206="","",'3.5 St Lights - Pole'!$AM206)</f>
        <v/>
      </c>
      <c r="X206" s="418"/>
      <c r="Y206" s="238"/>
      <c r="Z206" s="89" t="str">
        <f t="shared" si="25"/>
        <v/>
      </c>
      <c r="AA206" s="85"/>
      <c r="AB206" s="85"/>
      <c r="AC206" s="85"/>
      <c r="AD206" s="85" t="str">
        <f>'3.5 St Lights - Pole'!CE206</f>
        <v/>
      </c>
      <c r="AE206" s="85"/>
      <c r="AF206" s="85" t="str">
        <f t="shared" si="26"/>
        <v/>
      </c>
      <c r="AG206" s="271"/>
      <c r="AH206" s="85" t="str">
        <f>'3.5 St Lights - Pole'!CI206</f>
        <v/>
      </c>
      <c r="AI206" s="85" t="str">
        <f>'3.5 St Lights - Pole'!CJ206</f>
        <v/>
      </c>
      <c r="AJ206" s="85" t="str">
        <f>'3.5 St Lights - Pole'!CK206</f>
        <v/>
      </c>
      <c r="AK206" s="85"/>
      <c r="AL206" s="85"/>
      <c r="AM206" s="85" t="str">
        <f t="shared" si="27"/>
        <v/>
      </c>
      <c r="AN206" s="238"/>
      <c r="AO206" s="112"/>
      <c r="AP206" s="112"/>
      <c r="AQ206" s="133" t="str">
        <f ca="1">IF('3.5 St Lights - Pole'!CR206="","",'3.5 St Lights - Pole'!CR206)</f>
        <v/>
      </c>
      <c r="AR206" s="112" t="str">
        <f>IF('3.5 St Lights - Pole'!CS206="","",'3.5 St Lights - Pole'!CS206)</f>
        <v/>
      </c>
      <c r="AS206" s="112"/>
      <c r="AT206" s="112"/>
    </row>
    <row r="207" spans="1:46" x14ac:dyDescent="0.2">
      <c r="A207" s="237"/>
      <c r="B207" s="238"/>
      <c r="C207" s="238" t="str">
        <f>IF('3.5 St Lights - Pole'!$B207="","",'3.5 St Lights - Pole'!$B207)</f>
        <v/>
      </c>
      <c r="D207" s="89" t="str">
        <f>IF('3.5 St Lights - Pole'!$C207="","",'3.5 St Lights - Pole'!C207)</f>
        <v/>
      </c>
      <c r="E207" s="238" t="str">
        <f>IF('3.5 St Lights - Pole'!$D207="","",'3.5 St Lights - Pole'!$D207)</f>
        <v/>
      </c>
      <c r="F207" s="238" t="str">
        <f>IF('3.5 St Lights - Pole'!$F207="","",'3.5 St Lights - Pole'!$F207)</f>
        <v/>
      </c>
      <c r="G207" s="238" t="str">
        <f>IF('3.5 St Lights - Pole'!$G207="","",'3.5 St Lights - Pole'!$G207)</f>
        <v/>
      </c>
      <c r="H207" s="238" t="str">
        <f>IF('3.5 St Lights - Pole'!$I207="","",'3.5 St Lights - Pole'!$I207)</f>
        <v/>
      </c>
      <c r="I207" s="238"/>
      <c r="J207" s="89" t="str">
        <f t="shared" si="22"/>
        <v/>
      </c>
      <c r="K207" s="238"/>
      <c r="L207" s="417" t="str">
        <f>IF('3.5 St Lights - Pole'!AW207="","",'3.5 St Lights - Pole'!AW207)</f>
        <v/>
      </c>
      <c r="M207" s="238"/>
      <c r="N207" s="238" t="str">
        <f t="shared" si="23"/>
        <v/>
      </c>
      <c r="O207" s="238"/>
      <c r="P207" s="238"/>
      <c r="Q207" s="238" t="str">
        <f>IF(P207="",'3.5 St Lights - Pole'!AI207,(VLOOKUP(P207,St_Lights_Generic_coating_array,2,FALSE)))</f>
        <v/>
      </c>
      <c r="R207" s="85" t="str">
        <f>IF('3.5 St Lights - Pole'!AJ207="","",'3.5 St Lights - Pole'!AJ207)</f>
        <v/>
      </c>
      <c r="S207" s="238"/>
      <c r="T207" s="89" t="str">
        <f t="shared" si="24"/>
        <v/>
      </c>
      <c r="U207" s="85"/>
      <c r="V207" s="85"/>
      <c r="W207" s="418" t="str">
        <f>IF('3.5 St Lights - Pole'!$AM207="","",'3.5 St Lights - Pole'!$AM207)</f>
        <v/>
      </c>
      <c r="X207" s="418"/>
      <c r="Y207" s="238"/>
      <c r="Z207" s="89" t="str">
        <f t="shared" si="25"/>
        <v/>
      </c>
      <c r="AA207" s="85"/>
      <c r="AB207" s="85"/>
      <c r="AC207" s="85"/>
      <c r="AD207" s="85" t="str">
        <f>'3.5 St Lights - Pole'!CE207</f>
        <v/>
      </c>
      <c r="AE207" s="85"/>
      <c r="AF207" s="85" t="str">
        <f t="shared" si="26"/>
        <v/>
      </c>
      <c r="AG207" s="271"/>
      <c r="AH207" s="85" t="str">
        <f>'3.5 St Lights - Pole'!CI207</f>
        <v/>
      </c>
      <c r="AI207" s="85" t="str">
        <f>'3.5 St Lights - Pole'!CJ207</f>
        <v/>
      </c>
      <c r="AJ207" s="85" t="str">
        <f>'3.5 St Lights - Pole'!CK207</f>
        <v/>
      </c>
      <c r="AK207" s="85"/>
      <c r="AL207" s="85"/>
      <c r="AM207" s="85" t="str">
        <f t="shared" si="27"/>
        <v/>
      </c>
      <c r="AN207" s="238"/>
      <c r="AO207" s="112"/>
      <c r="AP207" s="112"/>
      <c r="AQ207" s="133" t="str">
        <f ca="1">IF('3.5 St Lights - Pole'!CR207="","",'3.5 St Lights - Pole'!CR207)</f>
        <v/>
      </c>
      <c r="AR207" s="112" t="str">
        <f>IF('3.5 St Lights - Pole'!CS207="","",'3.5 St Lights - Pole'!CS207)</f>
        <v/>
      </c>
      <c r="AS207" s="112"/>
      <c r="AT207" s="112"/>
    </row>
    <row r="208" spans="1:46" x14ac:dyDescent="0.2">
      <c r="A208" s="237"/>
      <c r="B208" s="238"/>
      <c r="C208" s="238" t="str">
        <f>IF('3.5 St Lights - Pole'!$B208="","",'3.5 St Lights - Pole'!$B208)</f>
        <v/>
      </c>
      <c r="D208" s="89" t="str">
        <f>IF('3.5 St Lights - Pole'!$C208="","",'3.5 St Lights - Pole'!C208)</f>
        <v/>
      </c>
      <c r="E208" s="238" t="str">
        <f>IF('3.5 St Lights - Pole'!$D208="","",'3.5 St Lights - Pole'!$D208)</f>
        <v/>
      </c>
      <c r="F208" s="238" t="str">
        <f>IF('3.5 St Lights - Pole'!$F208="","",'3.5 St Lights - Pole'!$F208)</f>
        <v/>
      </c>
      <c r="G208" s="238" t="str">
        <f>IF('3.5 St Lights - Pole'!$G208="","",'3.5 St Lights - Pole'!$G208)</f>
        <v/>
      </c>
      <c r="H208" s="238" t="str">
        <f>IF('3.5 St Lights - Pole'!$I208="","",'3.5 St Lights - Pole'!$I208)</f>
        <v/>
      </c>
      <c r="I208" s="238"/>
      <c r="J208" s="89" t="str">
        <f t="shared" si="22"/>
        <v/>
      </c>
      <c r="K208" s="238"/>
      <c r="L208" s="417" t="str">
        <f>IF('3.5 St Lights - Pole'!AW208="","",'3.5 St Lights - Pole'!AW208)</f>
        <v/>
      </c>
      <c r="M208" s="238"/>
      <c r="N208" s="238" t="str">
        <f t="shared" si="23"/>
        <v/>
      </c>
      <c r="O208" s="238"/>
      <c r="P208" s="238"/>
      <c r="Q208" s="238" t="str">
        <f>IF(P208="",'3.5 St Lights - Pole'!AI208,(VLOOKUP(P208,St_Lights_Generic_coating_array,2,FALSE)))</f>
        <v/>
      </c>
      <c r="R208" s="85" t="str">
        <f>IF('3.5 St Lights - Pole'!AJ208="","",'3.5 St Lights - Pole'!AJ208)</f>
        <v/>
      </c>
      <c r="S208" s="238"/>
      <c r="T208" s="89" t="str">
        <f t="shared" si="24"/>
        <v/>
      </c>
      <c r="U208" s="85"/>
      <c r="V208" s="85"/>
      <c r="W208" s="418" t="str">
        <f>IF('3.5 St Lights - Pole'!$AM208="","",'3.5 St Lights - Pole'!$AM208)</f>
        <v/>
      </c>
      <c r="X208" s="418"/>
      <c r="Y208" s="238"/>
      <c r="Z208" s="89" t="str">
        <f t="shared" si="25"/>
        <v/>
      </c>
      <c r="AA208" s="85"/>
      <c r="AB208" s="85"/>
      <c r="AC208" s="85"/>
      <c r="AD208" s="85" t="str">
        <f>'3.5 St Lights - Pole'!CE208</f>
        <v/>
      </c>
      <c r="AE208" s="85"/>
      <c r="AF208" s="85" t="str">
        <f t="shared" si="26"/>
        <v/>
      </c>
      <c r="AG208" s="271"/>
      <c r="AH208" s="85" t="str">
        <f>'3.5 St Lights - Pole'!CI208</f>
        <v/>
      </c>
      <c r="AI208" s="85" t="str">
        <f>'3.5 St Lights - Pole'!CJ208</f>
        <v/>
      </c>
      <c r="AJ208" s="85" t="str">
        <f>'3.5 St Lights - Pole'!CK208</f>
        <v/>
      </c>
      <c r="AK208" s="85"/>
      <c r="AL208" s="85"/>
      <c r="AM208" s="85" t="str">
        <f t="shared" si="27"/>
        <v/>
      </c>
      <c r="AN208" s="238"/>
      <c r="AO208" s="112"/>
      <c r="AP208" s="112"/>
      <c r="AQ208" s="133" t="str">
        <f ca="1">IF('3.5 St Lights - Pole'!CR208="","",'3.5 St Lights - Pole'!CR208)</f>
        <v/>
      </c>
      <c r="AR208" s="112" t="str">
        <f>IF('3.5 St Lights - Pole'!CS208="","",'3.5 St Lights - Pole'!CS208)</f>
        <v/>
      </c>
      <c r="AS208" s="112"/>
      <c r="AT208" s="112"/>
    </row>
    <row r="209" spans="1:46" x14ac:dyDescent="0.2">
      <c r="A209" s="237"/>
      <c r="B209" s="238"/>
      <c r="C209" s="238" t="str">
        <f>IF('3.5 St Lights - Pole'!$B209="","",'3.5 St Lights - Pole'!$B209)</f>
        <v/>
      </c>
      <c r="D209" s="89" t="str">
        <f>IF('3.5 St Lights - Pole'!$C209="","",'3.5 St Lights - Pole'!C209)</f>
        <v/>
      </c>
      <c r="E209" s="238" t="str">
        <f>IF('3.5 St Lights - Pole'!$D209="","",'3.5 St Lights - Pole'!$D209)</f>
        <v/>
      </c>
      <c r="F209" s="238" t="str">
        <f>IF('3.5 St Lights - Pole'!$F209="","",'3.5 St Lights - Pole'!$F209)</f>
        <v/>
      </c>
      <c r="G209" s="238" t="str">
        <f>IF('3.5 St Lights - Pole'!$G209="","",'3.5 St Lights - Pole'!$G209)</f>
        <v/>
      </c>
      <c r="H209" s="238" t="str">
        <f>IF('3.5 St Lights - Pole'!$I209="","",'3.5 St Lights - Pole'!$I209)</f>
        <v/>
      </c>
      <c r="I209" s="238"/>
      <c r="J209" s="89" t="str">
        <f t="shared" si="22"/>
        <v/>
      </c>
      <c r="K209" s="238"/>
      <c r="L209" s="417" t="str">
        <f>IF('3.5 St Lights - Pole'!AW209="","",'3.5 St Lights - Pole'!AW209)</f>
        <v/>
      </c>
      <c r="M209" s="238"/>
      <c r="N209" s="238" t="str">
        <f t="shared" si="23"/>
        <v/>
      </c>
      <c r="O209" s="238"/>
      <c r="P209" s="238"/>
      <c r="Q209" s="238" t="str">
        <f>IF(P209="",'3.5 St Lights - Pole'!AI209,(VLOOKUP(P209,St_Lights_Generic_coating_array,2,FALSE)))</f>
        <v/>
      </c>
      <c r="R209" s="85" t="str">
        <f>IF('3.5 St Lights - Pole'!AJ209="","",'3.5 St Lights - Pole'!AJ209)</f>
        <v/>
      </c>
      <c r="S209" s="238"/>
      <c r="T209" s="89" t="str">
        <f t="shared" si="24"/>
        <v/>
      </c>
      <c r="U209" s="85"/>
      <c r="V209" s="85"/>
      <c r="W209" s="418" t="str">
        <f>IF('3.5 St Lights - Pole'!$AM209="","",'3.5 St Lights - Pole'!$AM209)</f>
        <v/>
      </c>
      <c r="X209" s="418"/>
      <c r="Y209" s="238"/>
      <c r="Z209" s="89" t="str">
        <f t="shared" si="25"/>
        <v/>
      </c>
      <c r="AA209" s="85"/>
      <c r="AB209" s="85"/>
      <c r="AC209" s="85"/>
      <c r="AD209" s="85" t="str">
        <f>'3.5 St Lights - Pole'!CE209</f>
        <v/>
      </c>
      <c r="AE209" s="85"/>
      <c r="AF209" s="85" t="str">
        <f t="shared" si="26"/>
        <v/>
      </c>
      <c r="AG209" s="271"/>
      <c r="AH209" s="85" t="str">
        <f>'3.5 St Lights - Pole'!CI209</f>
        <v/>
      </c>
      <c r="AI209" s="85" t="str">
        <f>'3.5 St Lights - Pole'!CJ209</f>
        <v/>
      </c>
      <c r="AJ209" s="85" t="str">
        <f>'3.5 St Lights - Pole'!CK209</f>
        <v/>
      </c>
      <c r="AK209" s="85"/>
      <c r="AL209" s="85"/>
      <c r="AM209" s="85" t="str">
        <f t="shared" si="27"/>
        <v/>
      </c>
      <c r="AN209" s="238"/>
      <c r="AO209" s="112"/>
      <c r="AP209" s="112"/>
      <c r="AQ209" s="133" t="str">
        <f ca="1">IF('3.5 St Lights - Pole'!CR209="","",'3.5 St Lights - Pole'!CR209)</f>
        <v/>
      </c>
      <c r="AR209" s="112" t="str">
        <f>IF('3.5 St Lights - Pole'!CS209="","",'3.5 St Lights - Pole'!CS209)</f>
        <v/>
      </c>
      <c r="AS209" s="112"/>
      <c r="AT209" s="112"/>
    </row>
    <row r="210" spans="1:46" x14ac:dyDescent="0.2">
      <c r="A210" s="237"/>
      <c r="B210" s="238"/>
      <c r="C210" s="238" t="str">
        <f>IF('3.5 St Lights - Pole'!$B210="","",'3.5 St Lights - Pole'!$B210)</f>
        <v/>
      </c>
      <c r="D210" s="89" t="str">
        <f>IF('3.5 St Lights - Pole'!$C210="","",'3.5 St Lights - Pole'!C210)</f>
        <v/>
      </c>
      <c r="E210" s="238" t="str">
        <f>IF('3.5 St Lights - Pole'!$D210="","",'3.5 St Lights - Pole'!$D210)</f>
        <v/>
      </c>
      <c r="F210" s="238" t="str">
        <f>IF('3.5 St Lights - Pole'!$F210="","",'3.5 St Lights - Pole'!$F210)</f>
        <v/>
      </c>
      <c r="G210" s="238" t="str">
        <f>IF('3.5 St Lights - Pole'!$G210="","",'3.5 St Lights - Pole'!$G210)</f>
        <v/>
      </c>
      <c r="H210" s="238" t="str">
        <f>IF('3.5 St Lights - Pole'!$I210="","",'3.5 St Lights - Pole'!$I210)</f>
        <v/>
      </c>
      <c r="I210" s="238"/>
      <c r="J210" s="89" t="str">
        <f t="shared" si="22"/>
        <v/>
      </c>
      <c r="K210" s="238"/>
      <c r="L210" s="417" t="str">
        <f>IF('3.5 St Lights - Pole'!AW210="","",'3.5 St Lights - Pole'!AW210)</f>
        <v/>
      </c>
      <c r="M210" s="238"/>
      <c r="N210" s="238" t="str">
        <f t="shared" si="23"/>
        <v/>
      </c>
      <c r="O210" s="238"/>
      <c r="P210" s="238"/>
      <c r="Q210" s="238" t="str">
        <f>IF(P210="",'3.5 St Lights - Pole'!AI210,(VLOOKUP(P210,St_Lights_Generic_coating_array,2,FALSE)))</f>
        <v/>
      </c>
      <c r="R210" s="85" t="str">
        <f>IF('3.5 St Lights - Pole'!AJ210="","",'3.5 St Lights - Pole'!AJ210)</f>
        <v/>
      </c>
      <c r="S210" s="238"/>
      <c r="T210" s="89" t="str">
        <f t="shared" si="24"/>
        <v/>
      </c>
      <c r="U210" s="85"/>
      <c r="V210" s="85"/>
      <c r="W210" s="418" t="str">
        <f>IF('3.5 St Lights - Pole'!$AM210="","",'3.5 St Lights - Pole'!$AM210)</f>
        <v/>
      </c>
      <c r="X210" s="418"/>
      <c r="Y210" s="238"/>
      <c r="Z210" s="89" t="str">
        <f t="shared" si="25"/>
        <v/>
      </c>
      <c r="AA210" s="85"/>
      <c r="AB210" s="85"/>
      <c r="AC210" s="85"/>
      <c r="AD210" s="85" t="str">
        <f>'3.5 St Lights - Pole'!CE210</f>
        <v/>
      </c>
      <c r="AE210" s="85"/>
      <c r="AF210" s="85" t="str">
        <f t="shared" si="26"/>
        <v/>
      </c>
      <c r="AG210" s="271"/>
      <c r="AH210" s="85" t="str">
        <f>'3.5 St Lights - Pole'!CI210</f>
        <v/>
      </c>
      <c r="AI210" s="85" t="str">
        <f>'3.5 St Lights - Pole'!CJ210</f>
        <v/>
      </c>
      <c r="AJ210" s="85" t="str">
        <f>'3.5 St Lights - Pole'!CK210</f>
        <v/>
      </c>
      <c r="AK210" s="85"/>
      <c r="AL210" s="85"/>
      <c r="AM210" s="85" t="str">
        <f t="shared" si="27"/>
        <v/>
      </c>
      <c r="AN210" s="238"/>
      <c r="AO210" s="112"/>
      <c r="AP210" s="112"/>
      <c r="AQ210" s="133" t="str">
        <f ca="1">IF('3.5 St Lights - Pole'!CR210="","",'3.5 St Lights - Pole'!CR210)</f>
        <v/>
      </c>
      <c r="AR210" s="112" t="str">
        <f>IF('3.5 St Lights - Pole'!CS210="","",'3.5 St Lights - Pole'!CS210)</f>
        <v/>
      </c>
      <c r="AS210" s="112"/>
      <c r="AT210" s="112"/>
    </row>
    <row r="211" spans="1:46" x14ac:dyDescent="0.2">
      <c r="A211" s="237"/>
      <c r="B211" s="238"/>
      <c r="C211" s="238" t="str">
        <f>IF('3.5 St Lights - Pole'!$B211="","",'3.5 St Lights - Pole'!$B211)</f>
        <v/>
      </c>
      <c r="D211" s="89" t="str">
        <f>IF('3.5 St Lights - Pole'!$C211="","",'3.5 St Lights - Pole'!C211)</f>
        <v/>
      </c>
      <c r="E211" s="238" t="str">
        <f>IF('3.5 St Lights - Pole'!$D211="","",'3.5 St Lights - Pole'!$D211)</f>
        <v/>
      </c>
      <c r="F211" s="238" t="str">
        <f>IF('3.5 St Lights - Pole'!$F211="","",'3.5 St Lights - Pole'!$F211)</f>
        <v/>
      </c>
      <c r="G211" s="238" t="str">
        <f>IF('3.5 St Lights - Pole'!$G211="","",'3.5 St Lights - Pole'!$G211)</f>
        <v/>
      </c>
      <c r="H211" s="238" t="str">
        <f>IF('3.5 St Lights - Pole'!$I211="","",'3.5 St Lights - Pole'!$I211)</f>
        <v/>
      </c>
      <c r="I211" s="238"/>
      <c r="J211" s="89" t="str">
        <f t="shared" si="22"/>
        <v/>
      </c>
      <c r="K211" s="238"/>
      <c r="L211" s="417" t="str">
        <f>IF('3.5 St Lights - Pole'!AW211="","",'3.5 St Lights - Pole'!AW211)</f>
        <v/>
      </c>
      <c r="M211" s="238"/>
      <c r="N211" s="238" t="str">
        <f t="shared" si="23"/>
        <v/>
      </c>
      <c r="O211" s="238"/>
      <c r="P211" s="238"/>
      <c r="Q211" s="238" t="str">
        <f>IF(P211="",'3.5 St Lights - Pole'!AI211,(VLOOKUP(P211,St_Lights_Generic_coating_array,2,FALSE)))</f>
        <v/>
      </c>
      <c r="R211" s="85" t="str">
        <f>IF('3.5 St Lights - Pole'!AJ211="","",'3.5 St Lights - Pole'!AJ211)</f>
        <v/>
      </c>
      <c r="S211" s="238"/>
      <c r="T211" s="89" t="str">
        <f t="shared" si="24"/>
        <v/>
      </c>
      <c r="U211" s="85"/>
      <c r="V211" s="85"/>
      <c r="W211" s="418" t="str">
        <f>IF('3.5 St Lights - Pole'!$AM211="","",'3.5 St Lights - Pole'!$AM211)</f>
        <v/>
      </c>
      <c r="X211" s="418"/>
      <c r="Y211" s="238"/>
      <c r="Z211" s="89" t="str">
        <f t="shared" si="25"/>
        <v/>
      </c>
      <c r="AA211" s="85"/>
      <c r="AB211" s="85"/>
      <c r="AC211" s="85"/>
      <c r="AD211" s="85" t="str">
        <f>'3.5 St Lights - Pole'!CE211</f>
        <v/>
      </c>
      <c r="AE211" s="85"/>
      <c r="AF211" s="85" t="str">
        <f t="shared" si="26"/>
        <v/>
      </c>
      <c r="AG211" s="271"/>
      <c r="AH211" s="85" t="str">
        <f>'3.5 St Lights - Pole'!CI211</f>
        <v/>
      </c>
      <c r="AI211" s="85" t="str">
        <f>'3.5 St Lights - Pole'!CJ211</f>
        <v/>
      </c>
      <c r="AJ211" s="85" t="str">
        <f>'3.5 St Lights - Pole'!CK211</f>
        <v/>
      </c>
      <c r="AK211" s="85"/>
      <c r="AL211" s="85"/>
      <c r="AM211" s="85" t="str">
        <f t="shared" si="27"/>
        <v/>
      </c>
      <c r="AN211" s="238"/>
      <c r="AO211" s="112"/>
      <c r="AP211" s="112"/>
      <c r="AQ211" s="133" t="str">
        <f ca="1">IF('3.5 St Lights - Pole'!CR211="","",'3.5 St Lights - Pole'!CR211)</f>
        <v/>
      </c>
      <c r="AR211" s="112" t="str">
        <f>IF('3.5 St Lights - Pole'!CS211="","",'3.5 St Lights - Pole'!CS211)</f>
        <v/>
      </c>
      <c r="AS211" s="112"/>
      <c r="AT211" s="112"/>
    </row>
    <row r="212" spans="1:46" x14ac:dyDescent="0.2">
      <c r="A212" s="237"/>
      <c r="B212" s="238"/>
      <c r="C212" s="238" t="str">
        <f>IF('3.5 St Lights - Pole'!$B212="","",'3.5 St Lights - Pole'!$B212)</f>
        <v/>
      </c>
      <c r="D212" s="89" t="str">
        <f>IF('3.5 St Lights - Pole'!$C212="","",'3.5 St Lights - Pole'!C212)</f>
        <v/>
      </c>
      <c r="E212" s="238" t="str">
        <f>IF('3.5 St Lights - Pole'!$D212="","",'3.5 St Lights - Pole'!$D212)</f>
        <v/>
      </c>
      <c r="F212" s="238" t="str">
        <f>IF('3.5 St Lights - Pole'!$F212="","",'3.5 St Lights - Pole'!$F212)</f>
        <v/>
      </c>
      <c r="G212" s="238" t="str">
        <f>IF('3.5 St Lights - Pole'!$G212="","",'3.5 St Lights - Pole'!$G212)</f>
        <v/>
      </c>
      <c r="H212" s="238" t="str">
        <f>IF('3.5 St Lights - Pole'!$I212="","",'3.5 St Lights - Pole'!$I212)</f>
        <v/>
      </c>
      <c r="I212" s="238"/>
      <c r="J212" s="89" t="str">
        <f t="shared" si="22"/>
        <v/>
      </c>
      <c r="K212" s="238"/>
      <c r="L212" s="417" t="str">
        <f>IF('3.5 St Lights - Pole'!AW212="","",'3.5 St Lights - Pole'!AW212)</f>
        <v/>
      </c>
      <c r="M212" s="238"/>
      <c r="N212" s="238" t="str">
        <f t="shared" si="23"/>
        <v/>
      </c>
      <c r="O212" s="238"/>
      <c r="P212" s="238"/>
      <c r="Q212" s="238" t="str">
        <f>IF(P212="",'3.5 St Lights - Pole'!AI212,(VLOOKUP(P212,St_Lights_Generic_coating_array,2,FALSE)))</f>
        <v/>
      </c>
      <c r="R212" s="85" t="str">
        <f>IF('3.5 St Lights - Pole'!AJ212="","",'3.5 St Lights - Pole'!AJ212)</f>
        <v/>
      </c>
      <c r="S212" s="238"/>
      <c r="T212" s="89" t="str">
        <f t="shared" si="24"/>
        <v/>
      </c>
      <c r="U212" s="85"/>
      <c r="V212" s="85"/>
      <c r="W212" s="418" t="str">
        <f>IF('3.5 St Lights - Pole'!$AM212="","",'3.5 St Lights - Pole'!$AM212)</f>
        <v/>
      </c>
      <c r="X212" s="418"/>
      <c r="Y212" s="238"/>
      <c r="Z212" s="89" t="str">
        <f t="shared" si="25"/>
        <v/>
      </c>
      <c r="AA212" s="85"/>
      <c r="AB212" s="85"/>
      <c r="AC212" s="85"/>
      <c r="AD212" s="85" t="str">
        <f>'3.5 St Lights - Pole'!CE212</f>
        <v/>
      </c>
      <c r="AE212" s="85"/>
      <c r="AF212" s="85" t="str">
        <f t="shared" si="26"/>
        <v/>
      </c>
      <c r="AG212" s="271"/>
      <c r="AH212" s="85" t="str">
        <f>'3.5 St Lights - Pole'!CI212</f>
        <v/>
      </c>
      <c r="AI212" s="85" t="str">
        <f>'3.5 St Lights - Pole'!CJ212</f>
        <v/>
      </c>
      <c r="AJ212" s="85" t="str">
        <f>'3.5 St Lights - Pole'!CK212</f>
        <v/>
      </c>
      <c r="AK212" s="85"/>
      <c r="AL212" s="85"/>
      <c r="AM212" s="85" t="str">
        <f t="shared" si="27"/>
        <v/>
      </c>
      <c r="AN212" s="238"/>
      <c r="AO212" s="112"/>
      <c r="AP212" s="112"/>
      <c r="AQ212" s="133" t="str">
        <f ca="1">IF('3.5 St Lights - Pole'!CR212="","",'3.5 St Lights - Pole'!CR212)</f>
        <v/>
      </c>
      <c r="AR212" s="112" t="str">
        <f>IF('3.5 St Lights - Pole'!CS212="","",'3.5 St Lights - Pole'!CS212)</f>
        <v/>
      </c>
      <c r="AS212" s="112"/>
      <c r="AT212" s="112"/>
    </row>
    <row r="213" spans="1:46" x14ac:dyDescent="0.2">
      <c r="A213" s="237"/>
      <c r="B213" s="238"/>
      <c r="C213" s="238" t="str">
        <f>IF('3.5 St Lights - Pole'!$B213="","",'3.5 St Lights - Pole'!$B213)</f>
        <v/>
      </c>
      <c r="D213" s="89" t="str">
        <f>IF('3.5 St Lights - Pole'!$C213="","",'3.5 St Lights - Pole'!C213)</f>
        <v/>
      </c>
      <c r="E213" s="238" t="str">
        <f>IF('3.5 St Lights - Pole'!$D213="","",'3.5 St Lights - Pole'!$D213)</f>
        <v/>
      </c>
      <c r="F213" s="238" t="str">
        <f>IF('3.5 St Lights - Pole'!$F213="","",'3.5 St Lights - Pole'!$F213)</f>
        <v/>
      </c>
      <c r="G213" s="238" t="str">
        <f>IF('3.5 St Lights - Pole'!$G213="","",'3.5 St Lights - Pole'!$G213)</f>
        <v/>
      </c>
      <c r="H213" s="238" t="str">
        <f>IF('3.5 St Lights - Pole'!$I213="","",'3.5 St Lights - Pole'!$I213)</f>
        <v/>
      </c>
      <c r="I213" s="238"/>
      <c r="J213" s="89" t="str">
        <f t="shared" si="22"/>
        <v/>
      </c>
      <c r="K213" s="238"/>
      <c r="L213" s="417" t="str">
        <f>IF('3.5 St Lights - Pole'!AW213="","",'3.5 St Lights - Pole'!AW213)</f>
        <v/>
      </c>
      <c r="M213" s="238"/>
      <c r="N213" s="238" t="str">
        <f t="shared" si="23"/>
        <v/>
      </c>
      <c r="O213" s="238"/>
      <c r="P213" s="238"/>
      <c r="Q213" s="238" t="str">
        <f>IF(P213="",'3.5 St Lights - Pole'!AI213,(VLOOKUP(P213,St_Lights_Generic_coating_array,2,FALSE)))</f>
        <v/>
      </c>
      <c r="R213" s="85" t="str">
        <f>IF('3.5 St Lights - Pole'!AJ213="","",'3.5 St Lights - Pole'!AJ213)</f>
        <v/>
      </c>
      <c r="S213" s="238"/>
      <c r="T213" s="89" t="str">
        <f t="shared" si="24"/>
        <v/>
      </c>
      <c r="U213" s="85"/>
      <c r="V213" s="85"/>
      <c r="W213" s="418" t="str">
        <f>IF('3.5 St Lights - Pole'!$AM213="","",'3.5 St Lights - Pole'!$AM213)</f>
        <v/>
      </c>
      <c r="X213" s="418"/>
      <c r="Y213" s="238"/>
      <c r="Z213" s="89" t="str">
        <f t="shared" si="25"/>
        <v/>
      </c>
      <c r="AA213" s="85"/>
      <c r="AB213" s="85"/>
      <c r="AC213" s="85"/>
      <c r="AD213" s="85" t="str">
        <f>'3.5 St Lights - Pole'!CE213</f>
        <v/>
      </c>
      <c r="AE213" s="85"/>
      <c r="AF213" s="85" t="str">
        <f t="shared" si="26"/>
        <v/>
      </c>
      <c r="AG213" s="271"/>
      <c r="AH213" s="85" t="str">
        <f>'3.5 St Lights - Pole'!CI213</f>
        <v/>
      </c>
      <c r="AI213" s="85" t="str">
        <f>'3.5 St Lights - Pole'!CJ213</f>
        <v/>
      </c>
      <c r="AJ213" s="85" t="str">
        <f>'3.5 St Lights - Pole'!CK213</f>
        <v/>
      </c>
      <c r="AK213" s="85"/>
      <c r="AL213" s="85"/>
      <c r="AM213" s="85" t="str">
        <f t="shared" si="27"/>
        <v/>
      </c>
      <c r="AN213" s="238"/>
      <c r="AO213" s="112"/>
      <c r="AP213" s="112"/>
      <c r="AQ213" s="133" t="str">
        <f ca="1">IF('3.5 St Lights - Pole'!CR213="","",'3.5 St Lights - Pole'!CR213)</f>
        <v/>
      </c>
      <c r="AR213" s="112" t="str">
        <f>IF('3.5 St Lights - Pole'!CS213="","",'3.5 St Lights - Pole'!CS213)</f>
        <v/>
      </c>
      <c r="AS213" s="112"/>
      <c r="AT213" s="112"/>
    </row>
    <row r="214" spans="1:46" x14ac:dyDescent="0.2">
      <c r="A214" s="237"/>
      <c r="B214" s="238"/>
      <c r="C214" s="238" t="str">
        <f>IF('3.5 St Lights - Pole'!$B214="","",'3.5 St Lights - Pole'!$B214)</f>
        <v/>
      </c>
      <c r="D214" s="89" t="str">
        <f>IF('3.5 St Lights - Pole'!$C214="","",'3.5 St Lights - Pole'!C214)</f>
        <v/>
      </c>
      <c r="E214" s="238" t="str">
        <f>IF('3.5 St Lights - Pole'!$D214="","",'3.5 St Lights - Pole'!$D214)</f>
        <v/>
      </c>
      <c r="F214" s="238" t="str">
        <f>IF('3.5 St Lights - Pole'!$F214="","",'3.5 St Lights - Pole'!$F214)</f>
        <v/>
      </c>
      <c r="G214" s="238" t="str">
        <f>IF('3.5 St Lights - Pole'!$G214="","",'3.5 St Lights - Pole'!$G214)</f>
        <v/>
      </c>
      <c r="H214" s="238" t="str">
        <f>IF('3.5 St Lights - Pole'!$I214="","",'3.5 St Lights - Pole'!$I214)</f>
        <v/>
      </c>
      <c r="I214" s="238"/>
      <c r="J214" s="89" t="str">
        <f t="shared" si="22"/>
        <v/>
      </c>
      <c r="K214" s="238"/>
      <c r="L214" s="417" t="str">
        <f>IF('3.5 St Lights - Pole'!AW214="","",'3.5 St Lights - Pole'!AW214)</f>
        <v/>
      </c>
      <c r="M214" s="238"/>
      <c r="N214" s="238" t="str">
        <f t="shared" si="23"/>
        <v/>
      </c>
      <c r="O214" s="238"/>
      <c r="P214" s="238"/>
      <c r="Q214" s="238" t="str">
        <f>IF(P214="",'3.5 St Lights - Pole'!AI214,(VLOOKUP(P214,St_Lights_Generic_coating_array,2,FALSE)))</f>
        <v/>
      </c>
      <c r="R214" s="85" t="str">
        <f>IF('3.5 St Lights - Pole'!AJ214="","",'3.5 St Lights - Pole'!AJ214)</f>
        <v/>
      </c>
      <c r="S214" s="238"/>
      <c r="T214" s="89" t="str">
        <f t="shared" si="24"/>
        <v/>
      </c>
      <c r="U214" s="85"/>
      <c r="V214" s="85"/>
      <c r="W214" s="418" t="str">
        <f>IF('3.5 St Lights - Pole'!$AM214="","",'3.5 St Lights - Pole'!$AM214)</f>
        <v/>
      </c>
      <c r="X214" s="418"/>
      <c r="Y214" s="238"/>
      <c r="Z214" s="89" t="str">
        <f t="shared" si="25"/>
        <v/>
      </c>
      <c r="AA214" s="85"/>
      <c r="AB214" s="85"/>
      <c r="AC214" s="85"/>
      <c r="AD214" s="85" t="str">
        <f>'3.5 St Lights - Pole'!CE214</f>
        <v/>
      </c>
      <c r="AE214" s="85"/>
      <c r="AF214" s="85" t="str">
        <f t="shared" si="26"/>
        <v/>
      </c>
      <c r="AG214" s="271"/>
      <c r="AH214" s="85" t="str">
        <f>'3.5 St Lights - Pole'!CI214</f>
        <v/>
      </c>
      <c r="AI214" s="85" t="str">
        <f>'3.5 St Lights - Pole'!CJ214</f>
        <v/>
      </c>
      <c r="AJ214" s="85" t="str">
        <f>'3.5 St Lights - Pole'!CK214</f>
        <v/>
      </c>
      <c r="AK214" s="85"/>
      <c r="AL214" s="85"/>
      <c r="AM214" s="85" t="str">
        <f t="shared" si="27"/>
        <v/>
      </c>
      <c r="AN214" s="238"/>
      <c r="AO214" s="112"/>
      <c r="AP214" s="112"/>
      <c r="AQ214" s="133" t="str">
        <f ca="1">IF('3.5 St Lights - Pole'!CR214="","",'3.5 St Lights - Pole'!CR214)</f>
        <v/>
      </c>
      <c r="AR214" s="112" t="str">
        <f>IF('3.5 St Lights - Pole'!CS214="","",'3.5 St Lights - Pole'!CS214)</f>
        <v/>
      </c>
      <c r="AS214" s="112"/>
      <c r="AT214" s="112"/>
    </row>
    <row r="215" spans="1:46" x14ac:dyDescent="0.2">
      <c r="A215" s="237"/>
      <c r="B215" s="238"/>
      <c r="C215" s="238" t="str">
        <f>IF('3.5 St Lights - Pole'!$B215="","",'3.5 St Lights - Pole'!$B215)</f>
        <v/>
      </c>
      <c r="D215" s="89" t="str">
        <f>IF('3.5 St Lights - Pole'!$C215="","",'3.5 St Lights - Pole'!C215)</f>
        <v/>
      </c>
      <c r="E215" s="238" t="str">
        <f>IF('3.5 St Lights - Pole'!$D215="","",'3.5 St Lights - Pole'!$D215)</f>
        <v/>
      </c>
      <c r="F215" s="238" t="str">
        <f>IF('3.5 St Lights - Pole'!$F215="","",'3.5 St Lights - Pole'!$F215)</f>
        <v/>
      </c>
      <c r="G215" s="238" t="str">
        <f>IF('3.5 St Lights - Pole'!$G215="","",'3.5 St Lights - Pole'!$G215)</f>
        <v/>
      </c>
      <c r="H215" s="238" t="str">
        <f>IF('3.5 St Lights - Pole'!$I215="","",'3.5 St Lights - Pole'!$I215)</f>
        <v/>
      </c>
      <c r="I215" s="238"/>
      <c r="J215" s="89" t="str">
        <f t="shared" si="22"/>
        <v/>
      </c>
      <c r="K215" s="238"/>
      <c r="L215" s="417" t="str">
        <f>IF('3.5 St Lights - Pole'!AW215="","",'3.5 St Lights - Pole'!AW215)</f>
        <v/>
      </c>
      <c r="M215" s="238"/>
      <c r="N215" s="238" t="str">
        <f t="shared" si="23"/>
        <v/>
      </c>
      <c r="O215" s="238"/>
      <c r="P215" s="238"/>
      <c r="Q215" s="238" t="str">
        <f>IF(P215="",'3.5 St Lights - Pole'!AI215,(VLOOKUP(P215,St_Lights_Generic_coating_array,2,FALSE)))</f>
        <v/>
      </c>
      <c r="R215" s="85" t="str">
        <f>IF('3.5 St Lights - Pole'!AJ215="","",'3.5 St Lights - Pole'!AJ215)</f>
        <v/>
      </c>
      <c r="S215" s="238"/>
      <c r="T215" s="89" t="str">
        <f t="shared" si="24"/>
        <v/>
      </c>
      <c r="U215" s="85"/>
      <c r="V215" s="85"/>
      <c r="W215" s="418" t="str">
        <f>IF('3.5 St Lights - Pole'!$AM215="","",'3.5 St Lights - Pole'!$AM215)</f>
        <v/>
      </c>
      <c r="X215" s="418"/>
      <c r="Y215" s="238"/>
      <c r="Z215" s="89" t="str">
        <f t="shared" si="25"/>
        <v/>
      </c>
      <c r="AA215" s="85"/>
      <c r="AB215" s="85"/>
      <c r="AC215" s="85"/>
      <c r="AD215" s="85" t="str">
        <f>'3.5 St Lights - Pole'!CE215</f>
        <v/>
      </c>
      <c r="AE215" s="85"/>
      <c r="AF215" s="85" t="str">
        <f t="shared" si="26"/>
        <v/>
      </c>
      <c r="AG215" s="271"/>
      <c r="AH215" s="85" t="str">
        <f>'3.5 St Lights - Pole'!CI215</f>
        <v/>
      </c>
      <c r="AI215" s="85" t="str">
        <f>'3.5 St Lights - Pole'!CJ215</f>
        <v/>
      </c>
      <c r="AJ215" s="85" t="str">
        <f>'3.5 St Lights - Pole'!CK215</f>
        <v/>
      </c>
      <c r="AK215" s="85"/>
      <c r="AL215" s="85"/>
      <c r="AM215" s="85" t="str">
        <f t="shared" si="27"/>
        <v/>
      </c>
      <c r="AN215" s="238"/>
      <c r="AO215" s="112"/>
      <c r="AP215" s="112"/>
      <c r="AQ215" s="133" t="str">
        <f ca="1">IF('3.5 St Lights - Pole'!CR215="","",'3.5 St Lights - Pole'!CR215)</f>
        <v/>
      </c>
      <c r="AR215" s="112" t="str">
        <f>IF('3.5 St Lights - Pole'!CS215="","",'3.5 St Lights - Pole'!CS215)</f>
        <v/>
      </c>
      <c r="AS215" s="112"/>
      <c r="AT215" s="112"/>
    </row>
    <row r="216" spans="1:46" x14ac:dyDescent="0.2">
      <c r="A216" s="237"/>
      <c r="B216" s="238"/>
      <c r="C216" s="238" t="str">
        <f>IF('3.5 St Lights - Pole'!$B216="","",'3.5 St Lights - Pole'!$B216)</f>
        <v/>
      </c>
      <c r="D216" s="89" t="str">
        <f>IF('3.5 St Lights - Pole'!$C216="","",'3.5 St Lights - Pole'!C216)</f>
        <v/>
      </c>
      <c r="E216" s="238" t="str">
        <f>IF('3.5 St Lights - Pole'!$D216="","",'3.5 St Lights - Pole'!$D216)</f>
        <v/>
      </c>
      <c r="F216" s="238" t="str">
        <f>IF('3.5 St Lights - Pole'!$F216="","",'3.5 St Lights - Pole'!$F216)</f>
        <v/>
      </c>
      <c r="G216" s="238" t="str">
        <f>IF('3.5 St Lights - Pole'!$G216="","",'3.5 St Lights - Pole'!$G216)</f>
        <v/>
      </c>
      <c r="H216" s="238" t="str">
        <f>IF('3.5 St Lights - Pole'!$I216="","",'3.5 St Lights - Pole'!$I216)</f>
        <v/>
      </c>
      <c r="I216" s="238"/>
      <c r="J216" s="89" t="str">
        <f t="shared" si="22"/>
        <v/>
      </c>
      <c r="K216" s="238"/>
      <c r="L216" s="417" t="str">
        <f>IF('3.5 St Lights - Pole'!AW216="","",'3.5 St Lights - Pole'!AW216)</f>
        <v/>
      </c>
      <c r="M216" s="238"/>
      <c r="N216" s="238" t="str">
        <f t="shared" si="23"/>
        <v/>
      </c>
      <c r="O216" s="238"/>
      <c r="P216" s="238"/>
      <c r="Q216" s="238" t="str">
        <f>IF(P216="",'3.5 St Lights - Pole'!AI216,(VLOOKUP(P216,St_Lights_Generic_coating_array,2,FALSE)))</f>
        <v/>
      </c>
      <c r="R216" s="85" t="str">
        <f>IF('3.5 St Lights - Pole'!AJ216="","",'3.5 St Lights - Pole'!AJ216)</f>
        <v/>
      </c>
      <c r="S216" s="238"/>
      <c r="T216" s="89" t="str">
        <f t="shared" si="24"/>
        <v/>
      </c>
      <c r="U216" s="85"/>
      <c r="V216" s="85"/>
      <c r="W216" s="418" t="str">
        <f>IF('3.5 St Lights - Pole'!$AM216="","",'3.5 St Lights - Pole'!$AM216)</f>
        <v/>
      </c>
      <c r="X216" s="418"/>
      <c r="Y216" s="238"/>
      <c r="Z216" s="89" t="str">
        <f t="shared" si="25"/>
        <v/>
      </c>
      <c r="AA216" s="85"/>
      <c r="AB216" s="85"/>
      <c r="AC216" s="85"/>
      <c r="AD216" s="85" t="str">
        <f>'3.5 St Lights - Pole'!CE216</f>
        <v/>
      </c>
      <c r="AE216" s="85"/>
      <c r="AF216" s="85" t="str">
        <f t="shared" si="26"/>
        <v/>
      </c>
      <c r="AG216" s="271"/>
      <c r="AH216" s="85" t="str">
        <f>'3.5 St Lights - Pole'!CI216</f>
        <v/>
      </c>
      <c r="AI216" s="85" t="str">
        <f>'3.5 St Lights - Pole'!CJ216</f>
        <v/>
      </c>
      <c r="AJ216" s="85" t="str">
        <f>'3.5 St Lights - Pole'!CK216</f>
        <v/>
      </c>
      <c r="AK216" s="85"/>
      <c r="AL216" s="85"/>
      <c r="AM216" s="85" t="str">
        <f t="shared" si="27"/>
        <v/>
      </c>
      <c r="AN216" s="238"/>
      <c r="AO216" s="112"/>
      <c r="AP216" s="112"/>
      <c r="AQ216" s="133" t="str">
        <f ca="1">IF('3.5 St Lights - Pole'!CR216="","",'3.5 St Lights - Pole'!CR216)</f>
        <v/>
      </c>
      <c r="AR216" s="112" t="str">
        <f>IF('3.5 St Lights - Pole'!CS216="","",'3.5 St Lights - Pole'!CS216)</f>
        <v/>
      </c>
      <c r="AS216" s="112"/>
      <c r="AT216" s="112"/>
    </row>
    <row r="217" spans="1:46" x14ac:dyDescent="0.2">
      <c r="A217" s="237"/>
      <c r="B217" s="238"/>
      <c r="C217" s="238" t="str">
        <f>IF('3.5 St Lights - Pole'!$B217="","",'3.5 St Lights - Pole'!$B217)</f>
        <v/>
      </c>
      <c r="D217" s="89" t="str">
        <f>IF('3.5 St Lights - Pole'!$C217="","",'3.5 St Lights - Pole'!C217)</f>
        <v/>
      </c>
      <c r="E217" s="238" t="str">
        <f>IF('3.5 St Lights - Pole'!$D217="","",'3.5 St Lights - Pole'!$D217)</f>
        <v/>
      </c>
      <c r="F217" s="238" t="str">
        <f>IF('3.5 St Lights - Pole'!$F217="","",'3.5 St Lights - Pole'!$F217)</f>
        <v/>
      </c>
      <c r="G217" s="238" t="str">
        <f>IF('3.5 St Lights - Pole'!$G217="","",'3.5 St Lights - Pole'!$G217)</f>
        <v/>
      </c>
      <c r="H217" s="238" t="str">
        <f>IF('3.5 St Lights - Pole'!$I217="","",'3.5 St Lights - Pole'!$I217)</f>
        <v/>
      </c>
      <c r="I217" s="238"/>
      <c r="J217" s="89" t="str">
        <f t="shared" si="22"/>
        <v/>
      </c>
      <c r="K217" s="238"/>
      <c r="L217" s="417" t="str">
        <f>IF('3.5 St Lights - Pole'!AW217="","",'3.5 St Lights - Pole'!AW217)</f>
        <v/>
      </c>
      <c r="M217" s="238"/>
      <c r="N217" s="238" t="str">
        <f t="shared" si="23"/>
        <v/>
      </c>
      <c r="O217" s="238"/>
      <c r="P217" s="238"/>
      <c r="Q217" s="238" t="str">
        <f>IF(P217="",'3.5 St Lights - Pole'!AI217,(VLOOKUP(P217,St_Lights_Generic_coating_array,2,FALSE)))</f>
        <v/>
      </c>
      <c r="R217" s="85" t="str">
        <f>IF('3.5 St Lights - Pole'!AJ217="","",'3.5 St Lights - Pole'!AJ217)</f>
        <v/>
      </c>
      <c r="S217" s="238"/>
      <c r="T217" s="89" t="str">
        <f t="shared" si="24"/>
        <v/>
      </c>
      <c r="U217" s="85"/>
      <c r="V217" s="85"/>
      <c r="W217" s="418" t="str">
        <f>IF('3.5 St Lights - Pole'!$AM217="","",'3.5 St Lights - Pole'!$AM217)</f>
        <v/>
      </c>
      <c r="X217" s="418"/>
      <c r="Y217" s="238"/>
      <c r="Z217" s="89" t="str">
        <f t="shared" si="25"/>
        <v/>
      </c>
      <c r="AA217" s="85"/>
      <c r="AB217" s="85"/>
      <c r="AC217" s="85"/>
      <c r="AD217" s="85" t="str">
        <f>'3.5 St Lights - Pole'!CE217</f>
        <v/>
      </c>
      <c r="AE217" s="85"/>
      <c r="AF217" s="85" t="str">
        <f t="shared" si="26"/>
        <v/>
      </c>
      <c r="AG217" s="271"/>
      <c r="AH217" s="85" t="str">
        <f>'3.5 St Lights - Pole'!CI217</f>
        <v/>
      </c>
      <c r="AI217" s="85" t="str">
        <f>'3.5 St Lights - Pole'!CJ217</f>
        <v/>
      </c>
      <c r="AJ217" s="85" t="str">
        <f>'3.5 St Lights - Pole'!CK217</f>
        <v/>
      </c>
      <c r="AK217" s="85"/>
      <c r="AL217" s="85"/>
      <c r="AM217" s="85" t="str">
        <f t="shared" si="27"/>
        <v/>
      </c>
      <c r="AN217" s="238"/>
      <c r="AO217" s="112"/>
      <c r="AP217" s="112"/>
      <c r="AQ217" s="133" t="str">
        <f ca="1">IF('3.5 St Lights - Pole'!CR217="","",'3.5 St Lights - Pole'!CR217)</f>
        <v/>
      </c>
      <c r="AR217" s="112" t="str">
        <f>IF('3.5 St Lights - Pole'!CS217="","",'3.5 St Lights - Pole'!CS217)</f>
        <v/>
      </c>
      <c r="AS217" s="112"/>
      <c r="AT217" s="112"/>
    </row>
    <row r="218" spans="1:46" x14ac:dyDescent="0.2">
      <c r="A218" s="237"/>
      <c r="B218" s="238"/>
      <c r="C218" s="238" t="str">
        <f>IF('3.5 St Lights - Pole'!$B218="","",'3.5 St Lights - Pole'!$B218)</f>
        <v/>
      </c>
      <c r="D218" s="89" t="str">
        <f>IF('3.5 St Lights - Pole'!$C218="","",'3.5 St Lights - Pole'!C218)</f>
        <v/>
      </c>
      <c r="E218" s="238" t="str">
        <f>IF('3.5 St Lights - Pole'!$D218="","",'3.5 St Lights - Pole'!$D218)</f>
        <v/>
      </c>
      <c r="F218" s="238" t="str">
        <f>IF('3.5 St Lights - Pole'!$F218="","",'3.5 St Lights - Pole'!$F218)</f>
        <v/>
      </c>
      <c r="G218" s="238" t="str">
        <f>IF('3.5 St Lights - Pole'!$G218="","",'3.5 St Lights - Pole'!$G218)</f>
        <v/>
      </c>
      <c r="H218" s="238" t="str">
        <f>IF('3.5 St Lights - Pole'!$I218="","",'3.5 St Lights - Pole'!$I218)</f>
        <v/>
      </c>
      <c r="I218" s="238"/>
      <c r="J218" s="89" t="str">
        <f t="shared" si="22"/>
        <v/>
      </c>
      <c r="K218" s="238"/>
      <c r="L218" s="417" t="str">
        <f>IF('3.5 St Lights - Pole'!AW218="","",'3.5 St Lights - Pole'!AW218)</f>
        <v/>
      </c>
      <c r="M218" s="238"/>
      <c r="N218" s="238" t="str">
        <f t="shared" si="23"/>
        <v/>
      </c>
      <c r="O218" s="238"/>
      <c r="P218" s="238"/>
      <c r="Q218" s="238" t="str">
        <f>IF(P218="",'3.5 St Lights - Pole'!AI218,(VLOOKUP(P218,St_Lights_Generic_coating_array,2,FALSE)))</f>
        <v/>
      </c>
      <c r="R218" s="85" t="str">
        <f>IF('3.5 St Lights - Pole'!AJ218="","",'3.5 St Lights - Pole'!AJ218)</f>
        <v/>
      </c>
      <c r="S218" s="238"/>
      <c r="T218" s="89" t="str">
        <f t="shared" si="24"/>
        <v/>
      </c>
      <c r="U218" s="85"/>
      <c r="V218" s="85"/>
      <c r="W218" s="418" t="str">
        <f>IF('3.5 St Lights - Pole'!$AM218="","",'3.5 St Lights - Pole'!$AM218)</f>
        <v/>
      </c>
      <c r="X218" s="418"/>
      <c r="Y218" s="238"/>
      <c r="Z218" s="89" t="str">
        <f t="shared" si="25"/>
        <v/>
      </c>
      <c r="AA218" s="85"/>
      <c r="AB218" s="85"/>
      <c r="AC218" s="85"/>
      <c r="AD218" s="85" t="str">
        <f>'3.5 St Lights - Pole'!CE218</f>
        <v/>
      </c>
      <c r="AE218" s="85"/>
      <c r="AF218" s="85" t="str">
        <f t="shared" si="26"/>
        <v/>
      </c>
      <c r="AG218" s="271"/>
      <c r="AH218" s="85" t="str">
        <f>'3.5 St Lights - Pole'!CI218</f>
        <v/>
      </c>
      <c r="AI218" s="85" t="str">
        <f>'3.5 St Lights - Pole'!CJ218</f>
        <v/>
      </c>
      <c r="AJ218" s="85" t="str">
        <f>'3.5 St Lights - Pole'!CK218</f>
        <v/>
      </c>
      <c r="AK218" s="85"/>
      <c r="AL218" s="85"/>
      <c r="AM218" s="85" t="str">
        <f t="shared" si="27"/>
        <v/>
      </c>
      <c r="AN218" s="238"/>
      <c r="AO218" s="112"/>
      <c r="AP218" s="112"/>
      <c r="AQ218" s="133" t="str">
        <f ca="1">IF('3.5 St Lights - Pole'!CR218="","",'3.5 St Lights - Pole'!CR218)</f>
        <v/>
      </c>
      <c r="AR218" s="112" t="str">
        <f>IF('3.5 St Lights - Pole'!CS218="","",'3.5 St Lights - Pole'!CS218)</f>
        <v/>
      </c>
      <c r="AS218" s="112"/>
      <c r="AT218" s="112"/>
    </row>
    <row r="219" spans="1:46" x14ac:dyDescent="0.2">
      <c r="A219" s="237"/>
      <c r="B219" s="238"/>
      <c r="C219" s="238" t="str">
        <f>IF('3.5 St Lights - Pole'!$B219="","",'3.5 St Lights - Pole'!$B219)</f>
        <v/>
      </c>
      <c r="D219" s="89" t="str">
        <f>IF('3.5 St Lights - Pole'!$C219="","",'3.5 St Lights - Pole'!C219)</f>
        <v/>
      </c>
      <c r="E219" s="238" t="str">
        <f>IF('3.5 St Lights - Pole'!$D219="","",'3.5 St Lights - Pole'!$D219)</f>
        <v/>
      </c>
      <c r="F219" s="238" t="str">
        <f>IF('3.5 St Lights - Pole'!$F219="","",'3.5 St Lights - Pole'!$F219)</f>
        <v/>
      </c>
      <c r="G219" s="238" t="str">
        <f>IF('3.5 St Lights - Pole'!$G219="","",'3.5 St Lights - Pole'!$G219)</f>
        <v/>
      </c>
      <c r="H219" s="238" t="str">
        <f>IF('3.5 St Lights - Pole'!$I219="","",'3.5 St Lights - Pole'!$I219)</f>
        <v/>
      </c>
      <c r="I219" s="238"/>
      <c r="J219" s="89" t="str">
        <f t="shared" si="22"/>
        <v/>
      </c>
      <c r="K219" s="238"/>
      <c r="L219" s="417" t="str">
        <f>IF('3.5 St Lights - Pole'!AW219="","",'3.5 St Lights - Pole'!AW219)</f>
        <v/>
      </c>
      <c r="M219" s="238"/>
      <c r="N219" s="238" t="str">
        <f t="shared" si="23"/>
        <v/>
      </c>
      <c r="O219" s="238"/>
      <c r="P219" s="238"/>
      <c r="Q219" s="238" t="str">
        <f>IF(P219="",'3.5 St Lights - Pole'!AI219,(VLOOKUP(P219,St_Lights_Generic_coating_array,2,FALSE)))</f>
        <v/>
      </c>
      <c r="R219" s="85" t="str">
        <f>IF('3.5 St Lights - Pole'!AJ219="","",'3.5 St Lights - Pole'!AJ219)</f>
        <v/>
      </c>
      <c r="S219" s="238"/>
      <c r="T219" s="89" t="str">
        <f t="shared" si="24"/>
        <v/>
      </c>
      <c r="U219" s="85"/>
      <c r="V219" s="85"/>
      <c r="W219" s="418" t="str">
        <f>IF('3.5 St Lights - Pole'!$AM219="","",'3.5 St Lights - Pole'!$AM219)</f>
        <v/>
      </c>
      <c r="X219" s="418"/>
      <c r="Y219" s="238"/>
      <c r="Z219" s="89" t="str">
        <f t="shared" si="25"/>
        <v/>
      </c>
      <c r="AA219" s="85"/>
      <c r="AB219" s="85"/>
      <c r="AC219" s="85"/>
      <c r="AD219" s="85" t="str">
        <f>'3.5 St Lights - Pole'!CE219</f>
        <v/>
      </c>
      <c r="AE219" s="85"/>
      <c r="AF219" s="85" t="str">
        <f t="shared" si="26"/>
        <v/>
      </c>
      <c r="AG219" s="271"/>
      <c r="AH219" s="85" t="str">
        <f>'3.5 St Lights - Pole'!CI219</f>
        <v/>
      </c>
      <c r="AI219" s="85" t="str">
        <f>'3.5 St Lights - Pole'!CJ219</f>
        <v/>
      </c>
      <c r="AJ219" s="85" t="str">
        <f>'3.5 St Lights - Pole'!CK219</f>
        <v/>
      </c>
      <c r="AK219" s="85"/>
      <c r="AL219" s="85"/>
      <c r="AM219" s="85" t="str">
        <f t="shared" si="27"/>
        <v/>
      </c>
      <c r="AN219" s="238"/>
      <c r="AO219" s="112"/>
      <c r="AP219" s="112"/>
      <c r="AQ219" s="133" t="str">
        <f ca="1">IF('3.5 St Lights - Pole'!CR219="","",'3.5 St Lights - Pole'!CR219)</f>
        <v/>
      </c>
      <c r="AR219" s="112" t="str">
        <f>IF('3.5 St Lights - Pole'!CS219="","",'3.5 St Lights - Pole'!CS219)</f>
        <v/>
      </c>
      <c r="AS219" s="112"/>
      <c r="AT219" s="112"/>
    </row>
    <row r="220" spans="1:46" x14ac:dyDescent="0.2">
      <c r="A220" s="237"/>
      <c r="B220" s="238"/>
      <c r="C220" s="238" t="str">
        <f>IF('3.5 St Lights - Pole'!$B220="","",'3.5 St Lights - Pole'!$B220)</f>
        <v/>
      </c>
      <c r="D220" s="89" t="str">
        <f>IF('3.5 St Lights - Pole'!$C220="","",'3.5 St Lights - Pole'!C220)</f>
        <v/>
      </c>
      <c r="E220" s="238" t="str">
        <f>IF('3.5 St Lights - Pole'!$D220="","",'3.5 St Lights - Pole'!$D220)</f>
        <v/>
      </c>
      <c r="F220" s="238" t="str">
        <f>IF('3.5 St Lights - Pole'!$F220="","",'3.5 St Lights - Pole'!$F220)</f>
        <v/>
      </c>
      <c r="G220" s="238" t="str">
        <f>IF('3.5 St Lights - Pole'!$G220="","",'3.5 St Lights - Pole'!$G220)</f>
        <v/>
      </c>
      <c r="H220" s="238" t="str">
        <f>IF('3.5 St Lights - Pole'!$I220="","",'3.5 St Lights - Pole'!$I220)</f>
        <v/>
      </c>
      <c r="I220" s="238"/>
      <c r="J220" s="89" t="str">
        <f t="shared" si="22"/>
        <v/>
      </c>
      <c r="K220" s="238"/>
      <c r="L220" s="417" t="str">
        <f>IF('3.5 St Lights - Pole'!AW220="","",'3.5 St Lights - Pole'!AW220)</f>
        <v/>
      </c>
      <c r="M220" s="238"/>
      <c r="N220" s="238" t="str">
        <f t="shared" si="23"/>
        <v/>
      </c>
      <c r="O220" s="238"/>
      <c r="P220" s="238"/>
      <c r="Q220" s="238" t="str">
        <f>IF(P220="",'3.5 St Lights - Pole'!AI220,(VLOOKUP(P220,St_Lights_Generic_coating_array,2,FALSE)))</f>
        <v/>
      </c>
      <c r="R220" s="85" t="str">
        <f>IF('3.5 St Lights - Pole'!AJ220="","",'3.5 St Lights - Pole'!AJ220)</f>
        <v/>
      </c>
      <c r="S220" s="238"/>
      <c r="T220" s="89" t="str">
        <f t="shared" si="24"/>
        <v/>
      </c>
      <c r="U220" s="85"/>
      <c r="V220" s="85"/>
      <c r="W220" s="418" t="str">
        <f>IF('3.5 St Lights - Pole'!$AM220="","",'3.5 St Lights - Pole'!$AM220)</f>
        <v/>
      </c>
      <c r="X220" s="418"/>
      <c r="Y220" s="238"/>
      <c r="Z220" s="89" t="str">
        <f t="shared" si="25"/>
        <v/>
      </c>
      <c r="AA220" s="85"/>
      <c r="AB220" s="85"/>
      <c r="AC220" s="85"/>
      <c r="AD220" s="85" t="str">
        <f>'3.5 St Lights - Pole'!CE220</f>
        <v/>
      </c>
      <c r="AE220" s="85"/>
      <c r="AF220" s="85" t="str">
        <f t="shared" si="26"/>
        <v/>
      </c>
      <c r="AG220" s="271"/>
      <c r="AH220" s="85" t="str">
        <f>'3.5 St Lights - Pole'!CI220</f>
        <v/>
      </c>
      <c r="AI220" s="85" t="str">
        <f>'3.5 St Lights - Pole'!CJ220</f>
        <v/>
      </c>
      <c r="AJ220" s="85" t="str">
        <f>'3.5 St Lights - Pole'!CK220</f>
        <v/>
      </c>
      <c r="AK220" s="85"/>
      <c r="AL220" s="85"/>
      <c r="AM220" s="85" t="str">
        <f t="shared" si="27"/>
        <v/>
      </c>
      <c r="AN220" s="238"/>
      <c r="AO220" s="112"/>
      <c r="AP220" s="112"/>
      <c r="AQ220" s="133" t="str">
        <f ca="1">IF('3.5 St Lights - Pole'!CR220="","",'3.5 St Lights - Pole'!CR220)</f>
        <v/>
      </c>
      <c r="AR220" s="112" t="str">
        <f>IF('3.5 St Lights - Pole'!CS220="","",'3.5 St Lights - Pole'!CS220)</f>
        <v/>
      </c>
      <c r="AS220" s="112"/>
      <c r="AT220" s="112"/>
    </row>
    <row r="221" spans="1:46" x14ac:dyDescent="0.2">
      <c r="A221" s="237"/>
      <c r="B221" s="238"/>
      <c r="C221" s="238" t="str">
        <f>IF('3.5 St Lights - Pole'!$B221="","",'3.5 St Lights - Pole'!$B221)</f>
        <v/>
      </c>
      <c r="D221" s="89" t="str">
        <f>IF('3.5 St Lights - Pole'!$C221="","",'3.5 St Lights - Pole'!C221)</f>
        <v/>
      </c>
      <c r="E221" s="238" t="str">
        <f>IF('3.5 St Lights - Pole'!$D221="","",'3.5 St Lights - Pole'!$D221)</f>
        <v/>
      </c>
      <c r="F221" s="238" t="str">
        <f>IF('3.5 St Lights - Pole'!$F221="","",'3.5 St Lights - Pole'!$F221)</f>
        <v/>
      </c>
      <c r="G221" s="238" t="str">
        <f>IF('3.5 St Lights - Pole'!$G221="","",'3.5 St Lights - Pole'!$G221)</f>
        <v/>
      </c>
      <c r="H221" s="238" t="str">
        <f>IF('3.5 St Lights - Pole'!$I221="","",'3.5 St Lights - Pole'!$I221)</f>
        <v/>
      </c>
      <c r="I221" s="238"/>
      <c r="J221" s="89" t="str">
        <f t="shared" si="22"/>
        <v/>
      </c>
      <c r="K221" s="238"/>
      <c r="L221" s="417" t="str">
        <f>IF('3.5 St Lights - Pole'!AW221="","",'3.5 St Lights - Pole'!AW221)</f>
        <v/>
      </c>
      <c r="M221" s="238"/>
      <c r="N221" s="238" t="str">
        <f t="shared" si="23"/>
        <v/>
      </c>
      <c r="O221" s="238"/>
      <c r="P221" s="238"/>
      <c r="Q221" s="238" t="str">
        <f>IF(P221="",'3.5 St Lights - Pole'!AI221,(VLOOKUP(P221,St_Lights_Generic_coating_array,2,FALSE)))</f>
        <v/>
      </c>
      <c r="R221" s="85" t="str">
        <f>IF('3.5 St Lights - Pole'!AJ221="","",'3.5 St Lights - Pole'!AJ221)</f>
        <v/>
      </c>
      <c r="S221" s="238"/>
      <c r="T221" s="89" t="str">
        <f t="shared" si="24"/>
        <v/>
      </c>
      <c r="U221" s="85"/>
      <c r="V221" s="85"/>
      <c r="W221" s="418" t="str">
        <f>IF('3.5 St Lights - Pole'!$AM221="","",'3.5 St Lights - Pole'!$AM221)</f>
        <v/>
      </c>
      <c r="X221" s="418"/>
      <c r="Y221" s="238"/>
      <c r="Z221" s="89" t="str">
        <f t="shared" si="25"/>
        <v/>
      </c>
      <c r="AA221" s="85"/>
      <c r="AB221" s="85"/>
      <c r="AC221" s="85"/>
      <c r="AD221" s="85" t="str">
        <f>'3.5 St Lights - Pole'!CE221</f>
        <v/>
      </c>
      <c r="AE221" s="85"/>
      <c r="AF221" s="85" t="str">
        <f t="shared" si="26"/>
        <v/>
      </c>
      <c r="AG221" s="271"/>
      <c r="AH221" s="85" t="str">
        <f>'3.5 St Lights - Pole'!CI221</f>
        <v/>
      </c>
      <c r="AI221" s="85" t="str">
        <f>'3.5 St Lights - Pole'!CJ221</f>
        <v/>
      </c>
      <c r="AJ221" s="85" t="str">
        <f>'3.5 St Lights - Pole'!CK221</f>
        <v/>
      </c>
      <c r="AK221" s="85"/>
      <c r="AL221" s="85"/>
      <c r="AM221" s="85" t="str">
        <f t="shared" si="27"/>
        <v/>
      </c>
      <c r="AN221" s="238"/>
      <c r="AO221" s="112"/>
      <c r="AP221" s="112"/>
      <c r="AQ221" s="133" t="str">
        <f ca="1">IF('3.5 St Lights - Pole'!CR221="","",'3.5 St Lights - Pole'!CR221)</f>
        <v/>
      </c>
      <c r="AR221" s="112" t="str">
        <f>IF('3.5 St Lights - Pole'!CS221="","",'3.5 St Lights - Pole'!CS221)</f>
        <v/>
      </c>
      <c r="AS221" s="112"/>
      <c r="AT221" s="112"/>
    </row>
    <row r="222" spans="1:46" x14ac:dyDescent="0.2">
      <c r="A222" s="237"/>
      <c r="B222" s="238"/>
      <c r="C222" s="238" t="str">
        <f>IF('3.5 St Lights - Pole'!$B222="","",'3.5 St Lights - Pole'!$B222)</f>
        <v/>
      </c>
      <c r="D222" s="89" t="str">
        <f>IF('3.5 St Lights - Pole'!$C222="","",'3.5 St Lights - Pole'!C222)</f>
        <v/>
      </c>
      <c r="E222" s="238" t="str">
        <f>IF('3.5 St Lights - Pole'!$D222="","",'3.5 St Lights - Pole'!$D222)</f>
        <v/>
      </c>
      <c r="F222" s="238" t="str">
        <f>IF('3.5 St Lights - Pole'!$F222="","",'3.5 St Lights - Pole'!$F222)</f>
        <v/>
      </c>
      <c r="G222" s="238" t="str">
        <f>IF('3.5 St Lights - Pole'!$G222="","",'3.5 St Lights - Pole'!$G222)</f>
        <v/>
      </c>
      <c r="H222" s="238" t="str">
        <f>IF('3.5 St Lights - Pole'!$I222="","",'3.5 St Lights - Pole'!$I222)</f>
        <v/>
      </c>
      <c r="I222" s="238"/>
      <c r="J222" s="89" t="str">
        <f t="shared" si="22"/>
        <v/>
      </c>
      <c r="K222" s="238"/>
      <c r="L222" s="417" t="str">
        <f>IF('3.5 St Lights - Pole'!AW222="","",'3.5 St Lights - Pole'!AW222)</f>
        <v/>
      </c>
      <c r="M222" s="238"/>
      <c r="N222" s="238" t="str">
        <f t="shared" si="23"/>
        <v/>
      </c>
      <c r="O222" s="238"/>
      <c r="P222" s="238"/>
      <c r="Q222" s="238" t="str">
        <f>IF(P222="",'3.5 St Lights - Pole'!AI222,(VLOOKUP(P222,St_Lights_Generic_coating_array,2,FALSE)))</f>
        <v/>
      </c>
      <c r="R222" s="85" t="str">
        <f>IF('3.5 St Lights - Pole'!AJ222="","",'3.5 St Lights - Pole'!AJ222)</f>
        <v/>
      </c>
      <c r="S222" s="238"/>
      <c r="T222" s="89" t="str">
        <f t="shared" si="24"/>
        <v/>
      </c>
      <c r="U222" s="85"/>
      <c r="V222" s="85"/>
      <c r="W222" s="418" t="str">
        <f>IF('3.5 St Lights - Pole'!$AM222="","",'3.5 St Lights - Pole'!$AM222)</f>
        <v/>
      </c>
      <c r="X222" s="418"/>
      <c r="Y222" s="238"/>
      <c r="Z222" s="89" t="str">
        <f t="shared" si="25"/>
        <v/>
      </c>
      <c r="AA222" s="85"/>
      <c r="AB222" s="85"/>
      <c r="AC222" s="85"/>
      <c r="AD222" s="85" t="str">
        <f>'3.5 St Lights - Pole'!CE222</f>
        <v/>
      </c>
      <c r="AE222" s="85"/>
      <c r="AF222" s="85" t="str">
        <f t="shared" si="26"/>
        <v/>
      </c>
      <c r="AG222" s="271"/>
      <c r="AH222" s="85" t="str">
        <f>'3.5 St Lights - Pole'!CI222</f>
        <v/>
      </c>
      <c r="AI222" s="85" t="str">
        <f>'3.5 St Lights - Pole'!CJ222</f>
        <v/>
      </c>
      <c r="AJ222" s="85" t="str">
        <f>'3.5 St Lights - Pole'!CK222</f>
        <v/>
      </c>
      <c r="AK222" s="85"/>
      <c r="AL222" s="85"/>
      <c r="AM222" s="85" t="str">
        <f t="shared" si="27"/>
        <v/>
      </c>
      <c r="AN222" s="238"/>
      <c r="AO222" s="112"/>
      <c r="AP222" s="112"/>
      <c r="AQ222" s="133" t="str">
        <f ca="1">IF('3.5 St Lights - Pole'!CR222="","",'3.5 St Lights - Pole'!CR222)</f>
        <v/>
      </c>
      <c r="AR222" s="112" t="str">
        <f>IF('3.5 St Lights - Pole'!CS222="","",'3.5 St Lights - Pole'!CS222)</f>
        <v/>
      </c>
      <c r="AS222" s="112"/>
      <c r="AT222" s="112"/>
    </row>
    <row r="223" spans="1:46" x14ac:dyDescent="0.2">
      <c r="A223" s="237"/>
      <c r="B223" s="238"/>
      <c r="C223" s="238" t="str">
        <f>IF('3.5 St Lights - Pole'!$B223="","",'3.5 St Lights - Pole'!$B223)</f>
        <v/>
      </c>
      <c r="D223" s="89" t="str">
        <f>IF('3.5 St Lights - Pole'!$C223="","",'3.5 St Lights - Pole'!C223)</f>
        <v/>
      </c>
      <c r="E223" s="238" t="str">
        <f>IF('3.5 St Lights - Pole'!$D223="","",'3.5 St Lights - Pole'!$D223)</f>
        <v/>
      </c>
      <c r="F223" s="238" t="str">
        <f>IF('3.5 St Lights - Pole'!$F223="","",'3.5 St Lights - Pole'!$F223)</f>
        <v/>
      </c>
      <c r="G223" s="238" t="str">
        <f>IF('3.5 St Lights - Pole'!$G223="","",'3.5 St Lights - Pole'!$G223)</f>
        <v/>
      </c>
      <c r="H223" s="238" t="str">
        <f>IF('3.5 St Lights - Pole'!$I223="","",'3.5 St Lights - Pole'!$I223)</f>
        <v/>
      </c>
      <c r="I223" s="238"/>
      <c r="J223" s="89" t="str">
        <f t="shared" si="22"/>
        <v/>
      </c>
      <c r="K223" s="238"/>
      <c r="L223" s="417" t="str">
        <f>IF('3.5 St Lights - Pole'!AW223="","",'3.5 St Lights - Pole'!AW223)</f>
        <v/>
      </c>
      <c r="M223" s="238"/>
      <c r="N223" s="238" t="str">
        <f t="shared" si="23"/>
        <v/>
      </c>
      <c r="O223" s="238"/>
      <c r="P223" s="238"/>
      <c r="Q223" s="238" t="str">
        <f>IF(P223="",'3.5 St Lights - Pole'!AI223,(VLOOKUP(P223,St_Lights_Generic_coating_array,2,FALSE)))</f>
        <v/>
      </c>
      <c r="R223" s="85" t="str">
        <f>IF('3.5 St Lights - Pole'!AJ223="","",'3.5 St Lights - Pole'!AJ223)</f>
        <v/>
      </c>
      <c r="S223" s="238"/>
      <c r="T223" s="89" t="str">
        <f t="shared" si="24"/>
        <v/>
      </c>
      <c r="U223" s="85"/>
      <c r="V223" s="85"/>
      <c r="W223" s="418" t="str">
        <f>IF('3.5 St Lights - Pole'!$AM223="","",'3.5 St Lights - Pole'!$AM223)</f>
        <v/>
      </c>
      <c r="X223" s="418"/>
      <c r="Y223" s="238"/>
      <c r="Z223" s="89" t="str">
        <f t="shared" si="25"/>
        <v/>
      </c>
      <c r="AA223" s="85"/>
      <c r="AB223" s="85"/>
      <c r="AC223" s="85"/>
      <c r="AD223" s="85" t="str">
        <f>'3.5 St Lights - Pole'!CE223</f>
        <v/>
      </c>
      <c r="AE223" s="85"/>
      <c r="AF223" s="85" t="str">
        <f t="shared" si="26"/>
        <v/>
      </c>
      <c r="AG223" s="271"/>
      <c r="AH223" s="85" t="str">
        <f>'3.5 St Lights - Pole'!CI223</f>
        <v/>
      </c>
      <c r="AI223" s="85" t="str">
        <f>'3.5 St Lights - Pole'!CJ223</f>
        <v/>
      </c>
      <c r="AJ223" s="85" t="str">
        <f>'3.5 St Lights - Pole'!CK223</f>
        <v/>
      </c>
      <c r="AK223" s="85"/>
      <c r="AL223" s="85"/>
      <c r="AM223" s="85" t="str">
        <f t="shared" si="27"/>
        <v/>
      </c>
      <c r="AN223" s="238"/>
      <c r="AO223" s="112"/>
      <c r="AP223" s="112"/>
      <c r="AQ223" s="133" t="str">
        <f ca="1">IF('3.5 St Lights - Pole'!CR223="","",'3.5 St Lights - Pole'!CR223)</f>
        <v/>
      </c>
      <c r="AR223" s="112" t="str">
        <f>IF('3.5 St Lights - Pole'!CS223="","",'3.5 St Lights - Pole'!CS223)</f>
        <v/>
      </c>
      <c r="AS223" s="112"/>
      <c r="AT223" s="112"/>
    </row>
    <row r="224" spans="1:46" x14ac:dyDescent="0.2">
      <c r="A224" s="237"/>
      <c r="B224" s="238"/>
      <c r="C224" s="238" t="str">
        <f>IF('3.5 St Lights - Pole'!$B224="","",'3.5 St Lights - Pole'!$B224)</f>
        <v/>
      </c>
      <c r="D224" s="89" t="str">
        <f>IF('3.5 St Lights - Pole'!$C224="","",'3.5 St Lights - Pole'!C224)</f>
        <v/>
      </c>
      <c r="E224" s="238" t="str">
        <f>IF('3.5 St Lights - Pole'!$D224="","",'3.5 St Lights - Pole'!$D224)</f>
        <v/>
      </c>
      <c r="F224" s="238" t="str">
        <f>IF('3.5 St Lights - Pole'!$F224="","",'3.5 St Lights - Pole'!$F224)</f>
        <v/>
      </c>
      <c r="G224" s="238" t="str">
        <f>IF('3.5 St Lights - Pole'!$G224="","",'3.5 St Lights - Pole'!$G224)</f>
        <v/>
      </c>
      <c r="H224" s="238" t="str">
        <f>IF('3.5 St Lights - Pole'!$I224="","",'3.5 St Lights - Pole'!$I224)</f>
        <v/>
      </c>
      <c r="I224" s="238"/>
      <c r="J224" s="89" t="str">
        <f t="shared" si="22"/>
        <v/>
      </c>
      <c r="K224" s="238"/>
      <c r="L224" s="417" t="str">
        <f>IF('3.5 St Lights - Pole'!AW224="","",'3.5 St Lights - Pole'!AW224)</f>
        <v/>
      </c>
      <c r="M224" s="238"/>
      <c r="N224" s="238" t="str">
        <f t="shared" si="23"/>
        <v/>
      </c>
      <c r="O224" s="238"/>
      <c r="P224" s="238"/>
      <c r="Q224" s="238" t="str">
        <f>IF(P224="",'3.5 St Lights - Pole'!AI224,(VLOOKUP(P224,St_Lights_Generic_coating_array,2,FALSE)))</f>
        <v/>
      </c>
      <c r="R224" s="85" t="str">
        <f>IF('3.5 St Lights - Pole'!AJ224="","",'3.5 St Lights - Pole'!AJ224)</f>
        <v/>
      </c>
      <c r="S224" s="238"/>
      <c r="T224" s="89" t="str">
        <f t="shared" si="24"/>
        <v/>
      </c>
      <c r="U224" s="85"/>
      <c r="V224" s="85"/>
      <c r="W224" s="418" t="str">
        <f>IF('3.5 St Lights - Pole'!$AM224="","",'3.5 St Lights - Pole'!$AM224)</f>
        <v/>
      </c>
      <c r="X224" s="418"/>
      <c r="Y224" s="238"/>
      <c r="Z224" s="89" t="str">
        <f t="shared" si="25"/>
        <v/>
      </c>
      <c r="AA224" s="85"/>
      <c r="AB224" s="85"/>
      <c r="AC224" s="85"/>
      <c r="AD224" s="85" t="str">
        <f>'3.5 St Lights - Pole'!CE224</f>
        <v/>
      </c>
      <c r="AE224" s="85"/>
      <c r="AF224" s="85" t="str">
        <f t="shared" si="26"/>
        <v/>
      </c>
      <c r="AG224" s="271"/>
      <c r="AH224" s="85" t="str">
        <f>'3.5 St Lights - Pole'!CI224</f>
        <v/>
      </c>
      <c r="AI224" s="85" t="str">
        <f>'3.5 St Lights - Pole'!CJ224</f>
        <v/>
      </c>
      <c r="AJ224" s="85" t="str">
        <f>'3.5 St Lights - Pole'!CK224</f>
        <v/>
      </c>
      <c r="AK224" s="85"/>
      <c r="AL224" s="85"/>
      <c r="AM224" s="85" t="str">
        <f t="shared" si="27"/>
        <v/>
      </c>
      <c r="AN224" s="238"/>
      <c r="AO224" s="112"/>
      <c r="AP224" s="112"/>
      <c r="AQ224" s="133" t="str">
        <f ca="1">IF('3.5 St Lights - Pole'!CR224="","",'3.5 St Lights - Pole'!CR224)</f>
        <v/>
      </c>
      <c r="AR224" s="112" t="str">
        <f>IF('3.5 St Lights - Pole'!CS224="","",'3.5 St Lights - Pole'!CS224)</f>
        <v/>
      </c>
      <c r="AS224" s="112"/>
      <c r="AT224" s="112"/>
    </row>
    <row r="225" spans="1:46" x14ac:dyDescent="0.2">
      <c r="A225" s="237"/>
      <c r="B225" s="238"/>
      <c r="C225" s="238" t="str">
        <f>IF('3.5 St Lights - Pole'!$B225="","",'3.5 St Lights - Pole'!$B225)</f>
        <v/>
      </c>
      <c r="D225" s="89" t="str">
        <f>IF('3.5 St Lights - Pole'!$C225="","",'3.5 St Lights - Pole'!C225)</f>
        <v/>
      </c>
      <c r="E225" s="238" t="str">
        <f>IF('3.5 St Lights - Pole'!$D225="","",'3.5 St Lights - Pole'!$D225)</f>
        <v/>
      </c>
      <c r="F225" s="238" t="str">
        <f>IF('3.5 St Lights - Pole'!$F225="","",'3.5 St Lights - Pole'!$F225)</f>
        <v/>
      </c>
      <c r="G225" s="238" t="str">
        <f>IF('3.5 St Lights - Pole'!$G225="","",'3.5 St Lights - Pole'!$G225)</f>
        <v/>
      </c>
      <c r="H225" s="238" t="str">
        <f>IF('3.5 St Lights - Pole'!$I225="","",'3.5 St Lights - Pole'!$I225)</f>
        <v/>
      </c>
      <c r="I225" s="238"/>
      <c r="J225" s="89" t="str">
        <f t="shared" si="22"/>
        <v/>
      </c>
      <c r="K225" s="238"/>
      <c r="L225" s="417" t="str">
        <f>IF('3.5 St Lights - Pole'!AW225="","",'3.5 St Lights - Pole'!AW225)</f>
        <v/>
      </c>
      <c r="M225" s="238"/>
      <c r="N225" s="238" t="str">
        <f t="shared" si="23"/>
        <v/>
      </c>
      <c r="O225" s="238"/>
      <c r="P225" s="238"/>
      <c r="Q225" s="238" t="str">
        <f>IF(P225="",'3.5 St Lights - Pole'!AI225,(VLOOKUP(P225,St_Lights_Generic_coating_array,2,FALSE)))</f>
        <v/>
      </c>
      <c r="R225" s="85" t="str">
        <f>IF('3.5 St Lights - Pole'!AJ225="","",'3.5 St Lights - Pole'!AJ225)</f>
        <v/>
      </c>
      <c r="S225" s="238"/>
      <c r="T225" s="89" t="str">
        <f t="shared" si="24"/>
        <v/>
      </c>
      <c r="U225" s="85"/>
      <c r="V225" s="85"/>
      <c r="W225" s="418" t="str">
        <f>IF('3.5 St Lights - Pole'!$AM225="","",'3.5 St Lights - Pole'!$AM225)</f>
        <v/>
      </c>
      <c r="X225" s="418"/>
      <c r="Y225" s="238"/>
      <c r="Z225" s="89" t="str">
        <f t="shared" si="25"/>
        <v/>
      </c>
      <c r="AA225" s="85"/>
      <c r="AB225" s="85"/>
      <c r="AC225" s="85"/>
      <c r="AD225" s="85" t="str">
        <f>'3.5 St Lights - Pole'!CE225</f>
        <v/>
      </c>
      <c r="AE225" s="85"/>
      <c r="AF225" s="85" t="str">
        <f t="shared" si="26"/>
        <v/>
      </c>
      <c r="AG225" s="271"/>
      <c r="AH225" s="85" t="str">
        <f>'3.5 St Lights - Pole'!CI225</f>
        <v/>
      </c>
      <c r="AI225" s="85" t="str">
        <f>'3.5 St Lights - Pole'!CJ225</f>
        <v/>
      </c>
      <c r="AJ225" s="85" t="str">
        <f>'3.5 St Lights - Pole'!CK225</f>
        <v/>
      </c>
      <c r="AK225" s="85"/>
      <c r="AL225" s="85"/>
      <c r="AM225" s="85" t="str">
        <f t="shared" si="27"/>
        <v/>
      </c>
      <c r="AN225" s="238"/>
      <c r="AO225" s="112"/>
      <c r="AP225" s="112"/>
      <c r="AQ225" s="133" t="str">
        <f ca="1">IF('3.5 St Lights - Pole'!CR225="","",'3.5 St Lights - Pole'!CR225)</f>
        <v/>
      </c>
      <c r="AR225" s="112" t="str">
        <f>IF('3.5 St Lights - Pole'!CS225="","",'3.5 St Lights - Pole'!CS225)</f>
        <v/>
      </c>
      <c r="AS225" s="112"/>
      <c r="AT225" s="112"/>
    </row>
    <row r="226" spans="1:46" x14ac:dyDescent="0.2">
      <c r="A226" s="237"/>
      <c r="B226" s="238"/>
      <c r="C226" s="238" t="str">
        <f>IF('3.5 St Lights - Pole'!$B226="","",'3.5 St Lights - Pole'!$B226)</f>
        <v/>
      </c>
      <c r="D226" s="89" t="str">
        <f>IF('3.5 St Lights - Pole'!$C226="","",'3.5 St Lights - Pole'!C226)</f>
        <v/>
      </c>
      <c r="E226" s="238" t="str">
        <f>IF('3.5 St Lights - Pole'!$D226="","",'3.5 St Lights - Pole'!$D226)</f>
        <v/>
      </c>
      <c r="F226" s="238" t="str">
        <f>IF('3.5 St Lights - Pole'!$F226="","",'3.5 St Lights - Pole'!$F226)</f>
        <v/>
      </c>
      <c r="G226" s="238" t="str">
        <f>IF('3.5 St Lights - Pole'!$G226="","",'3.5 St Lights - Pole'!$G226)</f>
        <v/>
      </c>
      <c r="H226" s="238" t="str">
        <f>IF('3.5 St Lights - Pole'!$I226="","",'3.5 St Lights - Pole'!$I226)</f>
        <v/>
      </c>
      <c r="I226" s="238"/>
      <c r="J226" s="89" t="str">
        <f t="shared" si="22"/>
        <v/>
      </c>
      <c r="K226" s="238"/>
      <c r="L226" s="417" t="str">
        <f>IF('3.5 St Lights - Pole'!AW226="","",'3.5 St Lights - Pole'!AW226)</f>
        <v/>
      </c>
      <c r="M226" s="238"/>
      <c r="N226" s="238" t="str">
        <f t="shared" si="23"/>
        <v/>
      </c>
      <c r="O226" s="238"/>
      <c r="P226" s="238"/>
      <c r="Q226" s="238" t="str">
        <f>IF(P226="",'3.5 St Lights - Pole'!AI226,(VLOOKUP(P226,St_Lights_Generic_coating_array,2,FALSE)))</f>
        <v/>
      </c>
      <c r="R226" s="85" t="str">
        <f>IF('3.5 St Lights - Pole'!AJ226="","",'3.5 St Lights - Pole'!AJ226)</f>
        <v/>
      </c>
      <c r="S226" s="238"/>
      <c r="T226" s="89" t="str">
        <f t="shared" si="24"/>
        <v/>
      </c>
      <c r="U226" s="85"/>
      <c r="V226" s="85"/>
      <c r="W226" s="418" t="str">
        <f>IF('3.5 St Lights - Pole'!$AM226="","",'3.5 St Lights - Pole'!$AM226)</f>
        <v/>
      </c>
      <c r="X226" s="418"/>
      <c r="Y226" s="238"/>
      <c r="Z226" s="89" t="str">
        <f t="shared" si="25"/>
        <v/>
      </c>
      <c r="AA226" s="85"/>
      <c r="AB226" s="85"/>
      <c r="AC226" s="85"/>
      <c r="AD226" s="85" t="str">
        <f>'3.5 St Lights - Pole'!CE226</f>
        <v/>
      </c>
      <c r="AE226" s="85"/>
      <c r="AF226" s="85" t="str">
        <f t="shared" si="26"/>
        <v/>
      </c>
      <c r="AG226" s="271"/>
      <c r="AH226" s="85" t="str">
        <f>'3.5 St Lights - Pole'!CI226</f>
        <v/>
      </c>
      <c r="AI226" s="85" t="str">
        <f>'3.5 St Lights - Pole'!CJ226</f>
        <v/>
      </c>
      <c r="AJ226" s="85" t="str">
        <f>'3.5 St Lights - Pole'!CK226</f>
        <v/>
      </c>
      <c r="AK226" s="85"/>
      <c r="AL226" s="85"/>
      <c r="AM226" s="85" t="str">
        <f t="shared" si="27"/>
        <v/>
      </c>
      <c r="AN226" s="238"/>
      <c r="AO226" s="112"/>
      <c r="AP226" s="112"/>
      <c r="AQ226" s="133" t="str">
        <f ca="1">IF('3.5 St Lights - Pole'!CR226="","",'3.5 St Lights - Pole'!CR226)</f>
        <v/>
      </c>
      <c r="AR226" s="112" t="str">
        <f>IF('3.5 St Lights - Pole'!CS226="","",'3.5 St Lights - Pole'!CS226)</f>
        <v/>
      </c>
      <c r="AS226" s="112"/>
      <c r="AT226" s="112"/>
    </row>
    <row r="227" spans="1:46" x14ac:dyDescent="0.2">
      <c r="A227" s="237"/>
      <c r="B227" s="238"/>
      <c r="C227" s="238" t="str">
        <f>IF('3.5 St Lights - Pole'!$B227="","",'3.5 St Lights - Pole'!$B227)</f>
        <v/>
      </c>
      <c r="D227" s="89" t="str">
        <f>IF('3.5 St Lights - Pole'!$C227="","",'3.5 St Lights - Pole'!C227)</f>
        <v/>
      </c>
      <c r="E227" s="238" t="str">
        <f>IF('3.5 St Lights - Pole'!$D227="","",'3.5 St Lights - Pole'!$D227)</f>
        <v/>
      </c>
      <c r="F227" s="238" t="str">
        <f>IF('3.5 St Lights - Pole'!$F227="","",'3.5 St Lights - Pole'!$F227)</f>
        <v/>
      </c>
      <c r="G227" s="238" t="str">
        <f>IF('3.5 St Lights - Pole'!$G227="","",'3.5 St Lights - Pole'!$G227)</f>
        <v/>
      </c>
      <c r="H227" s="238" t="str">
        <f>IF('3.5 St Lights - Pole'!$I227="","",'3.5 St Lights - Pole'!$I227)</f>
        <v/>
      </c>
      <c r="I227" s="238"/>
      <c r="J227" s="89" t="str">
        <f t="shared" si="22"/>
        <v/>
      </c>
      <c r="K227" s="238"/>
      <c r="L227" s="417" t="str">
        <f>IF('3.5 St Lights - Pole'!AW227="","",'3.5 St Lights - Pole'!AW227)</f>
        <v/>
      </c>
      <c r="M227" s="238"/>
      <c r="N227" s="238" t="str">
        <f t="shared" si="23"/>
        <v/>
      </c>
      <c r="O227" s="238"/>
      <c r="P227" s="238"/>
      <c r="Q227" s="238" t="str">
        <f>IF(P227="",'3.5 St Lights - Pole'!AI227,(VLOOKUP(P227,St_Lights_Generic_coating_array,2,FALSE)))</f>
        <v/>
      </c>
      <c r="R227" s="85" t="str">
        <f>IF('3.5 St Lights - Pole'!AJ227="","",'3.5 St Lights - Pole'!AJ227)</f>
        <v/>
      </c>
      <c r="S227" s="238"/>
      <c r="T227" s="89" t="str">
        <f t="shared" si="24"/>
        <v/>
      </c>
      <c r="U227" s="85"/>
      <c r="V227" s="85"/>
      <c r="W227" s="418" t="str">
        <f>IF('3.5 St Lights - Pole'!$AM227="","",'3.5 St Lights - Pole'!$AM227)</f>
        <v/>
      </c>
      <c r="X227" s="418"/>
      <c r="Y227" s="238"/>
      <c r="Z227" s="89" t="str">
        <f t="shared" si="25"/>
        <v/>
      </c>
      <c r="AA227" s="85"/>
      <c r="AB227" s="85"/>
      <c r="AC227" s="85"/>
      <c r="AD227" s="85" t="str">
        <f>'3.5 St Lights - Pole'!CE227</f>
        <v/>
      </c>
      <c r="AE227" s="85"/>
      <c r="AF227" s="85" t="str">
        <f t="shared" si="26"/>
        <v/>
      </c>
      <c r="AG227" s="271"/>
      <c r="AH227" s="85" t="str">
        <f>'3.5 St Lights - Pole'!CI227</f>
        <v/>
      </c>
      <c r="AI227" s="85" t="str">
        <f>'3.5 St Lights - Pole'!CJ227</f>
        <v/>
      </c>
      <c r="AJ227" s="85" t="str">
        <f>'3.5 St Lights - Pole'!CK227</f>
        <v/>
      </c>
      <c r="AK227" s="85"/>
      <c r="AL227" s="85"/>
      <c r="AM227" s="85" t="str">
        <f t="shared" si="27"/>
        <v/>
      </c>
      <c r="AN227" s="238"/>
      <c r="AO227" s="112"/>
      <c r="AP227" s="112"/>
      <c r="AQ227" s="133" t="str">
        <f ca="1">IF('3.5 St Lights - Pole'!CR227="","",'3.5 St Lights - Pole'!CR227)</f>
        <v/>
      </c>
      <c r="AR227" s="112" t="str">
        <f>IF('3.5 St Lights - Pole'!CS227="","",'3.5 St Lights - Pole'!CS227)</f>
        <v/>
      </c>
      <c r="AS227" s="112"/>
      <c r="AT227" s="112"/>
    </row>
    <row r="228" spans="1:46" x14ac:dyDescent="0.2">
      <c r="A228" s="237"/>
      <c r="B228" s="238"/>
      <c r="C228" s="238" t="str">
        <f>IF('3.5 St Lights - Pole'!$B228="","",'3.5 St Lights - Pole'!$B228)</f>
        <v/>
      </c>
      <c r="D228" s="89" t="str">
        <f>IF('3.5 St Lights - Pole'!$C228="","",'3.5 St Lights - Pole'!C228)</f>
        <v/>
      </c>
      <c r="E228" s="238" t="str">
        <f>IF('3.5 St Lights - Pole'!$D228="","",'3.5 St Lights - Pole'!$D228)</f>
        <v/>
      </c>
      <c r="F228" s="238" t="str">
        <f>IF('3.5 St Lights - Pole'!$F228="","",'3.5 St Lights - Pole'!$F228)</f>
        <v/>
      </c>
      <c r="G228" s="238" t="str">
        <f>IF('3.5 St Lights - Pole'!$G228="","",'3.5 St Lights - Pole'!$G228)</f>
        <v/>
      </c>
      <c r="H228" s="238" t="str">
        <f>IF('3.5 St Lights - Pole'!$I228="","",'3.5 St Lights - Pole'!$I228)</f>
        <v/>
      </c>
      <c r="I228" s="238"/>
      <c r="J228" s="89" t="str">
        <f t="shared" si="22"/>
        <v/>
      </c>
      <c r="K228" s="238"/>
      <c r="L228" s="417" t="str">
        <f>IF('3.5 St Lights - Pole'!AW228="","",'3.5 St Lights - Pole'!AW228)</f>
        <v/>
      </c>
      <c r="M228" s="238"/>
      <c r="N228" s="238" t="str">
        <f t="shared" si="23"/>
        <v/>
      </c>
      <c r="O228" s="238"/>
      <c r="P228" s="238"/>
      <c r="Q228" s="238" t="str">
        <f>IF(P228="",'3.5 St Lights - Pole'!AI228,(VLOOKUP(P228,St_Lights_Generic_coating_array,2,FALSE)))</f>
        <v/>
      </c>
      <c r="R228" s="85" t="str">
        <f>IF('3.5 St Lights - Pole'!AJ228="","",'3.5 St Lights - Pole'!AJ228)</f>
        <v/>
      </c>
      <c r="S228" s="238"/>
      <c r="T228" s="89" t="str">
        <f t="shared" si="24"/>
        <v/>
      </c>
      <c r="U228" s="85"/>
      <c r="V228" s="85"/>
      <c r="W228" s="418" t="str">
        <f>IF('3.5 St Lights - Pole'!$AM228="","",'3.5 St Lights - Pole'!$AM228)</f>
        <v/>
      </c>
      <c r="X228" s="418"/>
      <c r="Y228" s="238"/>
      <c r="Z228" s="89" t="str">
        <f t="shared" si="25"/>
        <v/>
      </c>
      <c r="AA228" s="85"/>
      <c r="AB228" s="85"/>
      <c r="AC228" s="85"/>
      <c r="AD228" s="85" t="str">
        <f>'3.5 St Lights - Pole'!CE228</f>
        <v/>
      </c>
      <c r="AE228" s="85"/>
      <c r="AF228" s="85" t="str">
        <f t="shared" si="26"/>
        <v/>
      </c>
      <c r="AG228" s="271"/>
      <c r="AH228" s="85" t="str">
        <f>'3.5 St Lights - Pole'!CI228</f>
        <v/>
      </c>
      <c r="AI228" s="85" t="str">
        <f>'3.5 St Lights - Pole'!CJ228</f>
        <v/>
      </c>
      <c r="AJ228" s="85" t="str">
        <f>'3.5 St Lights - Pole'!CK228</f>
        <v/>
      </c>
      <c r="AK228" s="85"/>
      <c r="AL228" s="85"/>
      <c r="AM228" s="85" t="str">
        <f t="shared" si="27"/>
        <v/>
      </c>
      <c r="AN228" s="238"/>
      <c r="AO228" s="112"/>
      <c r="AP228" s="112"/>
      <c r="AQ228" s="133" t="str">
        <f ca="1">IF('3.5 St Lights - Pole'!CR228="","",'3.5 St Lights - Pole'!CR228)</f>
        <v/>
      </c>
      <c r="AR228" s="112" t="str">
        <f>IF('3.5 St Lights - Pole'!CS228="","",'3.5 St Lights - Pole'!CS228)</f>
        <v/>
      </c>
      <c r="AS228" s="112"/>
      <c r="AT228" s="112"/>
    </row>
    <row r="229" spans="1:46" x14ac:dyDescent="0.2">
      <c r="A229" s="237"/>
      <c r="B229" s="238"/>
      <c r="C229" s="238" t="str">
        <f>IF('3.5 St Lights - Pole'!$B229="","",'3.5 St Lights - Pole'!$B229)</f>
        <v/>
      </c>
      <c r="D229" s="89" t="str">
        <f>IF('3.5 St Lights - Pole'!$C229="","",'3.5 St Lights - Pole'!C229)</f>
        <v/>
      </c>
      <c r="E229" s="238" t="str">
        <f>IF('3.5 St Lights - Pole'!$D229="","",'3.5 St Lights - Pole'!$D229)</f>
        <v/>
      </c>
      <c r="F229" s="238" t="str">
        <f>IF('3.5 St Lights - Pole'!$F229="","",'3.5 St Lights - Pole'!$F229)</f>
        <v/>
      </c>
      <c r="G229" s="238" t="str">
        <f>IF('3.5 St Lights - Pole'!$G229="","",'3.5 St Lights - Pole'!$G229)</f>
        <v/>
      </c>
      <c r="H229" s="238" t="str">
        <f>IF('3.5 St Lights - Pole'!$I229="","",'3.5 St Lights - Pole'!$I229)</f>
        <v/>
      </c>
      <c r="I229" s="238"/>
      <c r="J229" s="89" t="str">
        <f t="shared" si="22"/>
        <v/>
      </c>
      <c r="K229" s="238"/>
      <c r="L229" s="417" t="str">
        <f>IF('3.5 St Lights - Pole'!AW229="","",'3.5 St Lights - Pole'!AW229)</f>
        <v/>
      </c>
      <c r="M229" s="238"/>
      <c r="N229" s="238" t="str">
        <f t="shared" si="23"/>
        <v/>
      </c>
      <c r="O229" s="238"/>
      <c r="P229" s="238"/>
      <c r="Q229" s="238" t="str">
        <f>IF(P229="",'3.5 St Lights - Pole'!AI229,(VLOOKUP(P229,St_Lights_Generic_coating_array,2,FALSE)))</f>
        <v/>
      </c>
      <c r="R229" s="85" t="str">
        <f>IF('3.5 St Lights - Pole'!AJ229="","",'3.5 St Lights - Pole'!AJ229)</f>
        <v/>
      </c>
      <c r="S229" s="238"/>
      <c r="T229" s="89" t="str">
        <f t="shared" si="24"/>
        <v/>
      </c>
      <c r="U229" s="85"/>
      <c r="V229" s="85"/>
      <c r="W229" s="418" t="str">
        <f>IF('3.5 St Lights - Pole'!$AM229="","",'3.5 St Lights - Pole'!$AM229)</f>
        <v/>
      </c>
      <c r="X229" s="418"/>
      <c r="Y229" s="238"/>
      <c r="Z229" s="89" t="str">
        <f t="shared" si="25"/>
        <v/>
      </c>
      <c r="AA229" s="85"/>
      <c r="AB229" s="85"/>
      <c r="AC229" s="85"/>
      <c r="AD229" s="85" t="str">
        <f>'3.5 St Lights - Pole'!CE229</f>
        <v/>
      </c>
      <c r="AE229" s="85"/>
      <c r="AF229" s="85" t="str">
        <f t="shared" si="26"/>
        <v/>
      </c>
      <c r="AG229" s="271"/>
      <c r="AH229" s="85" t="str">
        <f>'3.5 St Lights - Pole'!CI229</f>
        <v/>
      </c>
      <c r="AI229" s="85" t="str">
        <f>'3.5 St Lights - Pole'!CJ229</f>
        <v/>
      </c>
      <c r="AJ229" s="85" t="str">
        <f>'3.5 St Lights - Pole'!CK229</f>
        <v/>
      </c>
      <c r="AK229" s="85"/>
      <c r="AL229" s="85"/>
      <c r="AM229" s="85" t="str">
        <f t="shared" si="27"/>
        <v/>
      </c>
      <c r="AN229" s="238"/>
      <c r="AO229" s="112"/>
      <c r="AP229" s="112"/>
      <c r="AQ229" s="133" t="str">
        <f ca="1">IF('3.5 St Lights - Pole'!CR229="","",'3.5 St Lights - Pole'!CR229)</f>
        <v/>
      </c>
      <c r="AR229" s="112" t="str">
        <f>IF('3.5 St Lights - Pole'!CS229="","",'3.5 St Lights - Pole'!CS229)</f>
        <v/>
      </c>
      <c r="AS229" s="112"/>
      <c r="AT229" s="112"/>
    </row>
    <row r="230" spans="1:46" x14ac:dyDescent="0.2">
      <c r="A230" s="237"/>
      <c r="B230" s="238"/>
      <c r="C230" s="238" t="str">
        <f>IF('3.5 St Lights - Pole'!$B230="","",'3.5 St Lights - Pole'!$B230)</f>
        <v/>
      </c>
      <c r="D230" s="89" t="str">
        <f>IF('3.5 St Lights - Pole'!$C230="","",'3.5 St Lights - Pole'!C230)</f>
        <v/>
      </c>
      <c r="E230" s="238" t="str">
        <f>IF('3.5 St Lights - Pole'!$D230="","",'3.5 St Lights - Pole'!$D230)</f>
        <v/>
      </c>
      <c r="F230" s="238" t="str">
        <f>IF('3.5 St Lights - Pole'!$F230="","",'3.5 St Lights - Pole'!$F230)</f>
        <v/>
      </c>
      <c r="G230" s="238" t="str">
        <f>IF('3.5 St Lights - Pole'!$G230="","",'3.5 St Lights - Pole'!$G230)</f>
        <v/>
      </c>
      <c r="H230" s="238" t="str">
        <f>IF('3.5 St Lights - Pole'!$I230="","",'3.5 St Lights - Pole'!$I230)</f>
        <v/>
      </c>
      <c r="I230" s="238"/>
      <c r="J230" s="89" t="str">
        <f t="shared" si="22"/>
        <v/>
      </c>
      <c r="K230" s="238"/>
      <c r="L230" s="417" t="str">
        <f>IF('3.5 St Lights - Pole'!AW230="","",'3.5 St Lights - Pole'!AW230)</f>
        <v/>
      </c>
      <c r="M230" s="238"/>
      <c r="N230" s="238" t="str">
        <f t="shared" si="23"/>
        <v/>
      </c>
      <c r="O230" s="238"/>
      <c r="P230" s="238"/>
      <c r="Q230" s="238" t="str">
        <f>IF(P230="",'3.5 St Lights - Pole'!AI230,(VLOOKUP(P230,St_Lights_Generic_coating_array,2,FALSE)))</f>
        <v/>
      </c>
      <c r="R230" s="85" t="str">
        <f>IF('3.5 St Lights - Pole'!AJ230="","",'3.5 St Lights - Pole'!AJ230)</f>
        <v/>
      </c>
      <c r="S230" s="238"/>
      <c r="T230" s="89" t="str">
        <f t="shared" si="24"/>
        <v/>
      </c>
      <c r="U230" s="85"/>
      <c r="V230" s="85"/>
      <c r="W230" s="418" t="str">
        <f>IF('3.5 St Lights - Pole'!$AM230="","",'3.5 St Lights - Pole'!$AM230)</f>
        <v/>
      </c>
      <c r="X230" s="418"/>
      <c r="Y230" s="238"/>
      <c r="Z230" s="89" t="str">
        <f t="shared" si="25"/>
        <v/>
      </c>
      <c r="AA230" s="85"/>
      <c r="AB230" s="85"/>
      <c r="AC230" s="85"/>
      <c r="AD230" s="85" t="str">
        <f>'3.5 St Lights - Pole'!CE230</f>
        <v/>
      </c>
      <c r="AE230" s="85"/>
      <c r="AF230" s="85" t="str">
        <f t="shared" si="26"/>
        <v/>
      </c>
      <c r="AG230" s="271"/>
      <c r="AH230" s="85" t="str">
        <f>'3.5 St Lights - Pole'!CI230</f>
        <v/>
      </c>
      <c r="AI230" s="85" t="str">
        <f>'3.5 St Lights - Pole'!CJ230</f>
        <v/>
      </c>
      <c r="AJ230" s="85" t="str">
        <f>'3.5 St Lights - Pole'!CK230</f>
        <v/>
      </c>
      <c r="AK230" s="85"/>
      <c r="AL230" s="85"/>
      <c r="AM230" s="85" t="str">
        <f t="shared" si="27"/>
        <v/>
      </c>
      <c r="AN230" s="238"/>
      <c r="AO230" s="112"/>
      <c r="AP230" s="112"/>
      <c r="AQ230" s="133" t="str">
        <f ca="1">IF('3.5 St Lights - Pole'!CR230="","",'3.5 St Lights - Pole'!CR230)</f>
        <v/>
      </c>
      <c r="AR230" s="112" t="str">
        <f>IF('3.5 St Lights - Pole'!CS230="","",'3.5 St Lights - Pole'!CS230)</f>
        <v/>
      </c>
      <c r="AS230" s="112"/>
      <c r="AT230" s="112"/>
    </row>
    <row r="231" spans="1:46" x14ac:dyDescent="0.2">
      <c r="A231" s="237"/>
      <c r="B231" s="238"/>
      <c r="C231" s="238" t="str">
        <f>IF('3.5 St Lights - Pole'!$B231="","",'3.5 St Lights - Pole'!$B231)</f>
        <v/>
      </c>
      <c r="D231" s="89" t="str">
        <f>IF('3.5 St Lights - Pole'!$C231="","",'3.5 St Lights - Pole'!C231)</f>
        <v/>
      </c>
      <c r="E231" s="238" t="str">
        <f>IF('3.5 St Lights - Pole'!$D231="","",'3.5 St Lights - Pole'!$D231)</f>
        <v/>
      </c>
      <c r="F231" s="238" t="str">
        <f>IF('3.5 St Lights - Pole'!$F231="","",'3.5 St Lights - Pole'!$F231)</f>
        <v/>
      </c>
      <c r="G231" s="238" t="str">
        <f>IF('3.5 St Lights - Pole'!$G231="","",'3.5 St Lights - Pole'!$G231)</f>
        <v/>
      </c>
      <c r="H231" s="238" t="str">
        <f>IF('3.5 St Lights - Pole'!$I231="","",'3.5 St Lights - Pole'!$I231)</f>
        <v/>
      </c>
      <c r="I231" s="238"/>
      <c r="J231" s="89" t="str">
        <f t="shared" si="22"/>
        <v/>
      </c>
      <c r="K231" s="238"/>
      <c r="L231" s="417" t="str">
        <f>IF('3.5 St Lights - Pole'!AW231="","",'3.5 St Lights - Pole'!AW231)</f>
        <v/>
      </c>
      <c r="M231" s="238"/>
      <c r="N231" s="238" t="str">
        <f t="shared" si="23"/>
        <v/>
      </c>
      <c r="O231" s="238"/>
      <c r="P231" s="238"/>
      <c r="Q231" s="238" t="str">
        <f>IF(P231="",'3.5 St Lights - Pole'!AI231,(VLOOKUP(P231,St_Lights_Generic_coating_array,2,FALSE)))</f>
        <v/>
      </c>
      <c r="R231" s="85" t="str">
        <f>IF('3.5 St Lights - Pole'!AJ231="","",'3.5 St Lights - Pole'!AJ231)</f>
        <v/>
      </c>
      <c r="S231" s="238"/>
      <c r="T231" s="89" t="str">
        <f t="shared" si="24"/>
        <v/>
      </c>
      <c r="U231" s="85"/>
      <c r="V231" s="85"/>
      <c r="W231" s="418" t="str">
        <f>IF('3.5 St Lights - Pole'!$AM231="","",'3.5 St Lights - Pole'!$AM231)</f>
        <v/>
      </c>
      <c r="X231" s="418"/>
      <c r="Y231" s="238"/>
      <c r="Z231" s="89" t="str">
        <f t="shared" si="25"/>
        <v/>
      </c>
      <c r="AA231" s="85"/>
      <c r="AB231" s="85"/>
      <c r="AC231" s="85"/>
      <c r="AD231" s="85" t="str">
        <f>'3.5 St Lights - Pole'!CE231</f>
        <v/>
      </c>
      <c r="AE231" s="85"/>
      <c r="AF231" s="85" t="str">
        <f t="shared" si="26"/>
        <v/>
      </c>
      <c r="AG231" s="271"/>
      <c r="AH231" s="85" t="str">
        <f>'3.5 St Lights - Pole'!CI231</f>
        <v/>
      </c>
      <c r="AI231" s="85" t="str">
        <f>'3.5 St Lights - Pole'!CJ231</f>
        <v/>
      </c>
      <c r="AJ231" s="85" t="str">
        <f>'3.5 St Lights - Pole'!CK231</f>
        <v/>
      </c>
      <c r="AK231" s="85"/>
      <c r="AL231" s="85"/>
      <c r="AM231" s="85" t="str">
        <f t="shared" si="27"/>
        <v/>
      </c>
      <c r="AN231" s="238"/>
      <c r="AO231" s="112"/>
      <c r="AP231" s="112"/>
      <c r="AQ231" s="133" t="str">
        <f ca="1">IF('3.5 St Lights - Pole'!CR231="","",'3.5 St Lights - Pole'!CR231)</f>
        <v/>
      </c>
      <c r="AR231" s="112" t="str">
        <f>IF('3.5 St Lights - Pole'!CS231="","",'3.5 St Lights - Pole'!CS231)</f>
        <v/>
      </c>
      <c r="AS231" s="112"/>
      <c r="AT231" s="112"/>
    </row>
    <row r="232" spans="1:46" x14ac:dyDescent="0.2">
      <c r="A232" s="237"/>
      <c r="B232" s="238"/>
      <c r="C232" s="238" t="str">
        <f>IF('3.5 St Lights - Pole'!$B232="","",'3.5 St Lights - Pole'!$B232)</f>
        <v/>
      </c>
      <c r="D232" s="89" t="str">
        <f>IF('3.5 St Lights - Pole'!$C232="","",'3.5 St Lights - Pole'!C232)</f>
        <v/>
      </c>
      <c r="E232" s="238" t="str">
        <f>IF('3.5 St Lights - Pole'!$D232="","",'3.5 St Lights - Pole'!$D232)</f>
        <v/>
      </c>
      <c r="F232" s="238" t="str">
        <f>IF('3.5 St Lights - Pole'!$F232="","",'3.5 St Lights - Pole'!$F232)</f>
        <v/>
      </c>
      <c r="G232" s="238" t="str">
        <f>IF('3.5 St Lights - Pole'!$G232="","",'3.5 St Lights - Pole'!$G232)</f>
        <v/>
      </c>
      <c r="H232" s="238" t="str">
        <f>IF('3.5 St Lights - Pole'!$I232="","",'3.5 St Lights - Pole'!$I232)</f>
        <v/>
      </c>
      <c r="I232" s="238"/>
      <c r="J232" s="89" t="str">
        <f t="shared" si="22"/>
        <v/>
      </c>
      <c r="K232" s="238"/>
      <c r="L232" s="417" t="str">
        <f>IF('3.5 St Lights - Pole'!AW232="","",'3.5 St Lights - Pole'!AW232)</f>
        <v/>
      </c>
      <c r="M232" s="238"/>
      <c r="N232" s="238" t="str">
        <f t="shared" si="23"/>
        <v/>
      </c>
      <c r="O232" s="238"/>
      <c r="P232" s="238"/>
      <c r="Q232" s="238" t="str">
        <f>IF(P232="",'3.5 St Lights - Pole'!AI232,(VLOOKUP(P232,St_Lights_Generic_coating_array,2,FALSE)))</f>
        <v/>
      </c>
      <c r="R232" s="85" t="str">
        <f>IF('3.5 St Lights - Pole'!AJ232="","",'3.5 St Lights - Pole'!AJ232)</f>
        <v/>
      </c>
      <c r="S232" s="238"/>
      <c r="T232" s="89" t="str">
        <f t="shared" si="24"/>
        <v/>
      </c>
      <c r="U232" s="85"/>
      <c r="V232" s="85"/>
      <c r="W232" s="418" t="str">
        <f>IF('3.5 St Lights - Pole'!$AM232="","",'3.5 St Lights - Pole'!$AM232)</f>
        <v/>
      </c>
      <c r="X232" s="418"/>
      <c r="Y232" s="238"/>
      <c r="Z232" s="89" t="str">
        <f t="shared" si="25"/>
        <v/>
      </c>
      <c r="AA232" s="85"/>
      <c r="AB232" s="85"/>
      <c r="AC232" s="85"/>
      <c r="AD232" s="85" t="str">
        <f>'3.5 St Lights - Pole'!CE232</f>
        <v/>
      </c>
      <c r="AE232" s="85"/>
      <c r="AF232" s="85" t="str">
        <f t="shared" si="26"/>
        <v/>
      </c>
      <c r="AG232" s="271"/>
      <c r="AH232" s="85" t="str">
        <f>'3.5 St Lights - Pole'!CI232</f>
        <v/>
      </c>
      <c r="AI232" s="85" t="str">
        <f>'3.5 St Lights - Pole'!CJ232</f>
        <v/>
      </c>
      <c r="AJ232" s="85" t="str">
        <f>'3.5 St Lights - Pole'!CK232</f>
        <v/>
      </c>
      <c r="AK232" s="85"/>
      <c r="AL232" s="85"/>
      <c r="AM232" s="85" t="str">
        <f t="shared" si="27"/>
        <v/>
      </c>
      <c r="AN232" s="238"/>
      <c r="AO232" s="112"/>
      <c r="AP232" s="112"/>
      <c r="AQ232" s="133" t="str">
        <f ca="1">IF('3.5 St Lights - Pole'!CR232="","",'3.5 St Lights - Pole'!CR232)</f>
        <v/>
      </c>
      <c r="AR232" s="112" t="str">
        <f>IF('3.5 St Lights - Pole'!CS232="","",'3.5 St Lights - Pole'!CS232)</f>
        <v/>
      </c>
      <c r="AS232" s="112"/>
      <c r="AT232" s="112"/>
    </row>
    <row r="233" spans="1:46" x14ac:dyDescent="0.2">
      <c r="A233" s="237"/>
      <c r="B233" s="238"/>
      <c r="C233" s="238" t="str">
        <f>IF('3.5 St Lights - Pole'!$B233="","",'3.5 St Lights - Pole'!$B233)</f>
        <v/>
      </c>
      <c r="D233" s="89" t="str">
        <f>IF('3.5 St Lights - Pole'!$C233="","",'3.5 St Lights - Pole'!C233)</f>
        <v/>
      </c>
      <c r="E233" s="238" t="str">
        <f>IF('3.5 St Lights - Pole'!$D233="","",'3.5 St Lights - Pole'!$D233)</f>
        <v/>
      </c>
      <c r="F233" s="238" t="str">
        <f>IF('3.5 St Lights - Pole'!$F233="","",'3.5 St Lights - Pole'!$F233)</f>
        <v/>
      </c>
      <c r="G233" s="238" t="str">
        <f>IF('3.5 St Lights - Pole'!$G233="","",'3.5 St Lights - Pole'!$G233)</f>
        <v/>
      </c>
      <c r="H233" s="238" t="str">
        <f>IF('3.5 St Lights - Pole'!$I233="","",'3.5 St Lights - Pole'!$I233)</f>
        <v/>
      </c>
      <c r="I233" s="238"/>
      <c r="J233" s="89" t="str">
        <f t="shared" si="22"/>
        <v/>
      </c>
      <c r="K233" s="238"/>
      <c r="L233" s="417" t="str">
        <f>IF('3.5 St Lights - Pole'!AW233="","",'3.5 St Lights - Pole'!AW233)</f>
        <v/>
      </c>
      <c r="M233" s="238"/>
      <c r="N233" s="238" t="str">
        <f t="shared" si="23"/>
        <v/>
      </c>
      <c r="O233" s="238"/>
      <c r="P233" s="238"/>
      <c r="Q233" s="238" t="str">
        <f>IF(P233="",'3.5 St Lights - Pole'!AI233,(VLOOKUP(P233,St_Lights_Generic_coating_array,2,FALSE)))</f>
        <v/>
      </c>
      <c r="R233" s="85" t="str">
        <f>IF('3.5 St Lights - Pole'!AJ233="","",'3.5 St Lights - Pole'!AJ233)</f>
        <v/>
      </c>
      <c r="S233" s="238"/>
      <c r="T233" s="89" t="str">
        <f t="shared" si="24"/>
        <v/>
      </c>
      <c r="U233" s="85"/>
      <c r="V233" s="85"/>
      <c r="W233" s="418" t="str">
        <f>IF('3.5 St Lights - Pole'!$AM233="","",'3.5 St Lights - Pole'!$AM233)</f>
        <v/>
      </c>
      <c r="X233" s="418"/>
      <c r="Y233" s="238"/>
      <c r="Z233" s="89" t="str">
        <f t="shared" si="25"/>
        <v/>
      </c>
      <c r="AA233" s="85"/>
      <c r="AB233" s="85"/>
      <c r="AC233" s="85"/>
      <c r="AD233" s="85" t="str">
        <f>'3.5 St Lights - Pole'!CE233</f>
        <v/>
      </c>
      <c r="AE233" s="85"/>
      <c r="AF233" s="85" t="str">
        <f t="shared" si="26"/>
        <v/>
      </c>
      <c r="AG233" s="271"/>
      <c r="AH233" s="85" t="str">
        <f>'3.5 St Lights - Pole'!CI233</f>
        <v/>
      </c>
      <c r="AI233" s="85" t="str">
        <f>'3.5 St Lights - Pole'!CJ233</f>
        <v/>
      </c>
      <c r="AJ233" s="85" t="str">
        <f>'3.5 St Lights - Pole'!CK233</f>
        <v/>
      </c>
      <c r="AK233" s="85"/>
      <c r="AL233" s="85"/>
      <c r="AM233" s="85" t="str">
        <f t="shared" si="27"/>
        <v/>
      </c>
      <c r="AN233" s="238"/>
      <c r="AO233" s="112"/>
      <c r="AP233" s="112"/>
      <c r="AQ233" s="133" t="str">
        <f ca="1">IF('3.5 St Lights - Pole'!CR233="","",'3.5 St Lights - Pole'!CR233)</f>
        <v/>
      </c>
      <c r="AR233" s="112" t="str">
        <f>IF('3.5 St Lights - Pole'!CS233="","",'3.5 St Lights - Pole'!CS233)</f>
        <v/>
      </c>
      <c r="AS233" s="112"/>
      <c r="AT233" s="112"/>
    </row>
    <row r="234" spans="1:46" x14ac:dyDescent="0.2">
      <c r="A234" s="237"/>
      <c r="B234" s="238"/>
      <c r="C234" s="238" t="str">
        <f>IF('3.5 St Lights - Pole'!$B234="","",'3.5 St Lights - Pole'!$B234)</f>
        <v/>
      </c>
      <c r="D234" s="89" t="str">
        <f>IF('3.5 St Lights - Pole'!$C234="","",'3.5 St Lights - Pole'!C234)</f>
        <v/>
      </c>
      <c r="E234" s="238" t="str">
        <f>IF('3.5 St Lights - Pole'!$D234="","",'3.5 St Lights - Pole'!$D234)</f>
        <v/>
      </c>
      <c r="F234" s="238" t="str">
        <f>IF('3.5 St Lights - Pole'!$F234="","",'3.5 St Lights - Pole'!$F234)</f>
        <v/>
      </c>
      <c r="G234" s="238" t="str">
        <f>IF('3.5 St Lights - Pole'!$G234="","",'3.5 St Lights - Pole'!$G234)</f>
        <v/>
      </c>
      <c r="H234" s="238" t="str">
        <f>IF('3.5 St Lights - Pole'!$I234="","",'3.5 St Lights - Pole'!$I234)</f>
        <v/>
      </c>
      <c r="I234" s="238"/>
      <c r="J234" s="89" t="str">
        <f t="shared" si="22"/>
        <v/>
      </c>
      <c r="K234" s="238"/>
      <c r="L234" s="417" t="str">
        <f>IF('3.5 St Lights - Pole'!AW234="","",'3.5 St Lights - Pole'!AW234)</f>
        <v/>
      </c>
      <c r="M234" s="238"/>
      <c r="N234" s="238" t="str">
        <f t="shared" si="23"/>
        <v/>
      </c>
      <c r="O234" s="238"/>
      <c r="P234" s="238"/>
      <c r="Q234" s="238" t="str">
        <f>IF(P234="",'3.5 St Lights - Pole'!AI234,(VLOOKUP(P234,St_Lights_Generic_coating_array,2,FALSE)))</f>
        <v/>
      </c>
      <c r="R234" s="85" t="str">
        <f>IF('3.5 St Lights - Pole'!AJ234="","",'3.5 St Lights - Pole'!AJ234)</f>
        <v/>
      </c>
      <c r="S234" s="238"/>
      <c r="T234" s="89" t="str">
        <f t="shared" si="24"/>
        <v/>
      </c>
      <c r="U234" s="85"/>
      <c r="V234" s="85"/>
      <c r="W234" s="418" t="str">
        <f>IF('3.5 St Lights - Pole'!$AM234="","",'3.5 St Lights - Pole'!$AM234)</f>
        <v/>
      </c>
      <c r="X234" s="418"/>
      <c r="Y234" s="238"/>
      <c r="Z234" s="89" t="str">
        <f t="shared" si="25"/>
        <v/>
      </c>
      <c r="AA234" s="85"/>
      <c r="AB234" s="85"/>
      <c r="AC234" s="85"/>
      <c r="AD234" s="85" t="str">
        <f>'3.5 St Lights - Pole'!CE234</f>
        <v/>
      </c>
      <c r="AE234" s="85"/>
      <c r="AF234" s="85" t="str">
        <f t="shared" si="26"/>
        <v/>
      </c>
      <c r="AG234" s="271"/>
      <c r="AH234" s="85" t="str">
        <f>'3.5 St Lights - Pole'!CI234</f>
        <v/>
      </c>
      <c r="AI234" s="85" t="str">
        <f>'3.5 St Lights - Pole'!CJ234</f>
        <v/>
      </c>
      <c r="AJ234" s="85" t="str">
        <f>'3.5 St Lights - Pole'!CK234</f>
        <v/>
      </c>
      <c r="AK234" s="85"/>
      <c r="AL234" s="85"/>
      <c r="AM234" s="85" t="str">
        <f t="shared" si="27"/>
        <v/>
      </c>
      <c r="AN234" s="238"/>
      <c r="AO234" s="112"/>
      <c r="AP234" s="112"/>
      <c r="AQ234" s="133" t="str">
        <f ca="1">IF('3.5 St Lights - Pole'!CR234="","",'3.5 St Lights - Pole'!CR234)</f>
        <v/>
      </c>
      <c r="AR234" s="112" t="str">
        <f>IF('3.5 St Lights - Pole'!CS234="","",'3.5 St Lights - Pole'!CS234)</f>
        <v/>
      </c>
      <c r="AS234" s="112"/>
      <c r="AT234" s="112"/>
    </row>
    <row r="235" spans="1:46" x14ac:dyDescent="0.2">
      <c r="A235" s="237"/>
      <c r="B235" s="238"/>
      <c r="C235" s="238" t="str">
        <f>IF('3.5 St Lights - Pole'!$B235="","",'3.5 St Lights - Pole'!$B235)</f>
        <v/>
      </c>
      <c r="D235" s="89" t="str">
        <f>IF('3.5 St Lights - Pole'!$C235="","",'3.5 St Lights - Pole'!C235)</f>
        <v/>
      </c>
      <c r="E235" s="238" t="str">
        <f>IF('3.5 St Lights - Pole'!$D235="","",'3.5 St Lights - Pole'!$D235)</f>
        <v/>
      </c>
      <c r="F235" s="238" t="str">
        <f>IF('3.5 St Lights - Pole'!$F235="","",'3.5 St Lights - Pole'!$F235)</f>
        <v/>
      </c>
      <c r="G235" s="238" t="str">
        <f>IF('3.5 St Lights - Pole'!$G235="","",'3.5 St Lights - Pole'!$G235)</f>
        <v/>
      </c>
      <c r="H235" s="238" t="str">
        <f>IF('3.5 St Lights - Pole'!$I235="","",'3.5 St Lights - Pole'!$I235)</f>
        <v/>
      </c>
      <c r="I235" s="238"/>
      <c r="J235" s="89" t="str">
        <f t="shared" si="22"/>
        <v/>
      </c>
      <c r="K235" s="238"/>
      <c r="L235" s="417" t="str">
        <f>IF('3.5 St Lights - Pole'!AW235="","",'3.5 St Lights - Pole'!AW235)</f>
        <v/>
      </c>
      <c r="M235" s="238"/>
      <c r="N235" s="238" t="str">
        <f t="shared" si="23"/>
        <v/>
      </c>
      <c r="O235" s="238"/>
      <c r="P235" s="238"/>
      <c r="Q235" s="238" t="str">
        <f>IF(P235="",'3.5 St Lights - Pole'!AI235,(VLOOKUP(P235,St_Lights_Generic_coating_array,2,FALSE)))</f>
        <v/>
      </c>
      <c r="R235" s="85" t="str">
        <f>IF('3.5 St Lights - Pole'!AJ235="","",'3.5 St Lights - Pole'!AJ235)</f>
        <v/>
      </c>
      <c r="S235" s="238"/>
      <c r="T235" s="89" t="str">
        <f t="shared" si="24"/>
        <v/>
      </c>
      <c r="U235" s="85"/>
      <c r="V235" s="85"/>
      <c r="W235" s="418" t="str">
        <f>IF('3.5 St Lights - Pole'!$AM235="","",'3.5 St Lights - Pole'!$AM235)</f>
        <v/>
      </c>
      <c r="X235" s="418"/>
      <c r="Y235" s="238"/>
      <c r="Z235" s="89" t="str">
        <f t="shared" si="25"/>
        <v/>
      </c>
      <c r="AA235" s="85"/>
      <c r="AB235" s="85"/>
      <c r="AC235" s="85"/>
      <c r="AD235" s="85" t="str">
        <f>'3.5 St Lights - Pole'!CE235</f>
        <v/>
      </c>
      <c r="AE235" s="85"/>
      <c r="AF235" s="85" t="str">
        <f t="shared" si="26"/>
        <v/>
      </c>
      <c r="AG235" s="271"/>
      <c r="AH235" s="85" t="str">
        <f>'3.5 St Lights - Pole'!CI235</f>
        <v/>
      </c>
      <c r="AI235" s="85" t="str">
        <f>'3.5 St Lights - Pole'!CJ235</f>
        <v/>
      </c>
      <c r="AJ235" s="85" t="str">
        <f>'3.5 St Lights - Pole'!CK235</f>
        <v/>
      </c>
      <c r="AK235" s="85"/>
      <c r="AL235" s="85"/>
      <c r="AM235" s="85" t="str">
        <f t="shared" si="27"/>
        <v/>
      </c>
      <c r="AN235" s="238"/>
      <c r="AO235" s="112"/>
      <c r="AP235" s="112"/>
      <c r="AQ235" s="133" t="str">
        <f ca="1">IF('3.5 St Lights - Pole'!CR235="","",'3.5 St Lights - Pole'!CR235)</f>
        <v/>
      </c>
      <c r="AR235" s="112" t="str">
        <f>IF('3.5 St Lights - Pole'!CS235="","",'3.5 St Lights - Pole'!CS235)</f>
        <v/>
      </c>
      <c r="AS235" s="112"/>
      <c r="AT235" s="112"/>
    </row>
    <row r="236" spans="1:46" x14ac:dyDescent="0.2">
      <c r="A236" s="237"/>
      <c r="B236" s="238"/>
      <c r="C236" s="238" t="str">
        <f>IF('3.5 St Lights - Pole'!$B236="","",'3.5 St Lights - Pole'!$B236)</f>
        <v/>
      </c>
      <c r="D236" s="89" t="str">
        <f>IF('3.5 St Lights - Pole'!$C236="","",'3.5 St Lights - Pole'!C236)</f>
        <v/>
      </c>
      <c r="E236" s="238" t="str">
        <f>IF('3.5 St Lights - Pole'!$D236="","",'3.5 St Lights - Pole'!$D236)</f>
        <v/>
      </c>
      <c r="F236" s="238" t="str">
        <f>IF('3.5 St Lights - Pole'!$F236="","",'3.5 St Lights - Pole'!$F236)</f>
        <v/>
      </c>
      <c r="G236" s="238" t="str">
        <f>IF('3.5 St Lights - Pole'!$G236="","",'3.5 St Lights - Pole'!$G236)</f>
        <v/>
      </c>
      <c r="H236" s="238" t="str">
        <f>IF('3.5 St Lights - Pole'!$I236="","",'3.5 St Lights - Pole'!$I236)</f>
        <v/>
      </c>
      <c r="I236" s="238"/>
      <c r="J236" s="89" t="str">
        <f t="shared" si="22"/>
        <v/>
      </c>
      <c r="K236" s="238"/>
      <c r="L236" s="417" t="str">
        <f>IF('3.5 St Lights - Pole'!AW236="","",'3.5 St Lights - Pole'!AW236)</f>
        <v/>
      </c>
      <c r="M236" s="238"/>
      <c r="N236" s="238" t="str">
        <f t="shared" si="23"/>
        <v/>
      </c>
      <c r="O236" s="238"/>
      <c r="P236" s="238"/>
      <c r="Q236" s="238" t="str">
        <f>IF(P236="",'3.5 St Lights - Pole'!AI236,(VLOOKUP(P236,St_Lights_Generic_coating_array,2,FALSE)))</f>
        <v/>
      </c>
      <c r="R236" s="85" t="str">
        <f>IF('3.5 St Lights - Pole'!AJ236="","",'3.5 St Lights - Pole'!AJ236)</f>
        <v/>
      </c>
      <c r="S236" s="238"/>
      <c r="T236" s="89" t="str">
        <f t="shared" si="24"/>
        <v/>
      </c>
      <c r="U236" s="85"/>
      <c r="V236" s="85"/>
      <c r="W236" s="418" t="str">
        <f>IF('3.5 St Lights - Pole'!$AM236="","",'3.5 St Lights - Pole'!$AM236)</f>
        <v/>
      </c>
      <c r="X236" s="418"/>
      <c r="Y236" s="238"/>
      <c r="Z236" s="89" t="str">
        <f t="shared" si="25"/>
        <v/>
      </c>
      <c r="AA236" s="85"/>
      <c r="AB236" s="85"/>
      <c r="AC236" s="85"/>
      <c r="AD236" s="85" t="str">
        <f>'3.5 St Lights - Pole'!CE236</f>
        <v/>
      </c>
      <c r="AE236" s="85"/>
      <c r="AF236" s="85" t="str">
        <f t="shared" si="26"/>
        <v/>
      </c>
      <c r="AG236" s="271"/>
      <c r="AH236" s="85" t="str">
        <f>'3.5 St Lights - Pole'!CI236</f>
        <v/>
      </c>
      <c r="AI236" s="85" t="str">
        <f>'3.5 St Lights - Pole'!CJ236</f>
        <v/>
      </c>
      <c r="AJ236" s="85" t="str">
        <f>'3.5 St Lights - Pole'!CK236</f>
        <v/>
      </c>
      <c r="AK236" s="85"/>
      <c r="AL236" s="85"/>
      <c r="AM236" s="85" t="str">
        <f t="shared" si="27"/>
        <v/>
      </c>
      <c r="AN236" s="238"/>
      <c r="AO236" s="112"/>
      <c r="AP236" s="112"/>
      <c r="AQ236" s="133" t="str">
        <f ca="1">IF('3.5 St Lights - Pole'!CR236="","",'3.5 St Lights - Pole'!CR236)</f>
        <v/>
      </c>
      <c r="AR236" s="112" t="str">
        <f>IF('3.5 St Lights - Pole'!CS236="","",'3.5 St Lights - Pole'!CS236)</f>
        <v/>
      </c>
      <c r="AS236" s="112"/>
      <c r="AT236" s="112"/>
    </row>
    <row r="237" spans="1:46" x14ac:dyDescent="0.2">
      <c r="A237" s="237"/>
      <c r="B237" s="238"/>
      <c r="C237" s="238" t="str">
        <f>IF('3.5 St Lights - Pole'!$B237="","",'3.5 St Lights - Pole'!$B237)</f>
        <v/>
      </c>
      <c r="D237" s="89" t="str">
        <f>IF('3.5 St Lights - Pole'!$C237="","",'3.5 St Lights - Pole'!C237)</f>
        <v/>
      </c>
      <c r="E237" s="238" t="str">
        <f>IF('3.5 St Lights - Pole'!$D237="","",'3.5 St Lights - Pole'!$D237)</f>
        <v/>
      </c>
      <c r="F237" s="238" t="str">
        <f>IF('3.5 St Lights - Pole'!$F237="","",'3.5 St Lights - Pole'!$F237)</f>
        <v/>
      </c>
      <c r="G237" s="238" t="str">
        <f>IF('3.5 St Lights - Pole'!$G237="","",'3.5 St Lights - Pole'!$G237)</f>
        <v/>
      </c>
      <c r="H237" s="238" t="str">
        <f>IF('3.5 St Lights - Pole'!$I237="","",'3.5 St Lights - Pole'!$I237)</f>
        <v/>
      </c>
      <c r="I237" s="238"/>
      <c r="J237" s="89" t="str">
        <f t="shared" si="22"/>
        <v/>
      </c>
      <c r="K237" s="238"/>
      <c r="L237" s="417" t="str">
        <f>IF('3.5 St Lights - Pole'!AW237="","",'3.5 St Lights - Pole'!AW237)</f>
        <v/>
      </c>
      <c r="M237" s="238"/>
      <c r="N237" s="238" t="str">
        <f t="shared" si="23"/>
        <v/>
      </c>
      <c r="O237" s="238"/>
      <c r="P237" s="238"/>
      <c r="Q237" s="238" t="str">
        <f>IF(P237="",'3.5 St Lights - Pole'!AI237,(VLOOKUP(P237,St_Lights_Generic_coating_array,2,FALSE)))</f>
        <v/>
      </c>
      <c r="R237" s="85" t="str">
        <f>IF('3.5 St Lights - Pole'!AJ237="","",'3.5 St Lights - Pole'!AJ237)</f>
        <v/>
      </c>
      <c r="S237" s="238"/>
      <c r="T237" s="89" t="str">
        <f t="shared" si="24"/>
        <v/>
      </c>
      <c r="U237" s="85"/>
      <c r="V237" s="85"/>
      <c r="W237" s="418" t="str">
        <f>IF('3.5 St Lights - Pole'!$AM237="","",'3.5 St Lights - Pole'!$AM237)</f>
        <v/>
      </c>
      <c r="X237" s="418"/>
      <c r="Y237" s="238"/>
      <c r="Z237" s="89" t="str">
        <f t="shared" si="25"/>
        <v/>
      </c>
      <c r="AA237" s="85"/>
      <c r="AB237" s="85"/>
      <c r="AC237" s="85"/>
      <c r="AD237" s="85" t="str">
        <f>'3.5 St Lights - Pole'!CE237</f>
        <v/>
      </c>
      <c r="AE237" s="85"/>
      <c r="AF237" s="85" t="str">
        <f t="shared" si="26"/>
        <v/>
      </c>
      <c r="AG237" s="271"/>
      <c r="AH237" s="85" t="str">
        <f>'3.5 St Lights - Pole'!CI237</f>
        <v/>
      </c>
      <c r="AI237" s="85" t="str">
        <f>'3.5 St Lights - Pole'!CJ237</f>
        <v/>
      </c>
      <c r="AJ237" s="85" t="str">
        <f>'3.5 St Lights - Pole'!CK237</f>
        <v/>
      </c>
      <c r="AK237" s="85"/>
      <c r="AL237" s="85"/>
      <c r="AM237" s="85" t="str">
        <f t="shared" si="27"/>
        <v/>
      </c>
      <c r="AN237" s="238"/>
      <c r="AO237" s="112"/>
      <c r="AP237" s="112"/>
      <c r="AQ237" s="133" t="str">
        <f ca="1">IF('3.5 St Lights - Pole'!CR237="","",'3.5 St Lights - Pole'!CR237)</f>
        <v/>
      </c>
      <c r="AR237" s="112" t="str">
        <f>IF('3.5 St Lights - Pole'!CS237="","",'3.5 St Lights - Pole'!CS237)</f>
        <v/>
      </c>
      <c r="AS237" s="112"/>
      <c r="AT237" s="112"/>
    </row>
    <row r="238" spans="1:46" x14ac:dyDescent="0.2">
      <c r="A238" s="237"/>
      <c r="B238" s="238"/>
      <c r="C238" s="238" t="str">
        <f>IF('3.5 St Lights - Pole'!$B238="","",'3.5 St Lights - Pole'!$B238)</f>
        <v/>
      </c>
      <c r="D238" s="89" t="str">
        <f>IF('3.5 St Lights - Pole'!$C238="","",'3.5 St Lights - Pole'!C238)</f>
        <v/>
      </c>
      <c r="E238" s="238" t="str">
        <f>IF('3.5 St Lights - Pole'!$D238="","",'3.5 St Lights - Pole'!$D238)</f>
        <v/>
      </c>
      <c r="F238" s="238" t="str">
        <f>IF('3.5 St Lights - Pole'!$F238="","",'3.5 St Lights - Pole'!$F238)</f>
        <v/>
      </c>
      <c r="G238" s="238" t="str">
        <f>IF('3.5 St Lights - Pole'!$G238="","",'3.5 St Lights - Pole'!$G238)</f>
        <v/>
      </c>
      <c r="H238" s="238" t="str">
        <f>IF('3.5 St Lights - Pole'!$I238="","",'3.5 St Lights - Pole'!$I238)</f>
        <v/>
      </c>
      <c r="I238" s="238"/>
      <c r="J238" s="89" t="str">
        <f t="shared" si="22"/>
        <v/>
      </c>
      <c r="K238" s="238"/>
      <c r="L238" s="417" t="str">
        <f>IF('3.5 St Lights - Pole'!AW238="","",'3.5 St Lights - Pole'!AW238)</f>
        <v/>
      </c>
      <c r="M238" s="238"/>
      <c r="N238" s="238" t="str">
        <f t="shared" si="23"/>
        <v/>
      </c>
      <c r="O238" s="238"/>
      <c r="P238" s="238"/>
      <c r="Q238" s="238" t="str">
        <f>IF(P238="",'3.5 St Lights - Pole'!AI238,(VLOOKUP(P238,St_Lights_Generic_coating_array,2,FALSE)))</f>
        <v/>
      </c>
      <c r="R238" s="85" t="str">
        <f>IF('3.5 St Lights - Pole'!AJ238="","",'3.5 St Lights - Pole'!AJ238)</f>
        <v/>
      </c>
      <c r="S238" s="238"/>
      <c r="T238" s="89" t="str">
        <f t="shared" si="24"/>
        <v/>
      </c>
      <c r="U238" s="85"/>
      <c r="V238" s="85"/>
      <c r="W238" s="418" t="str">
        <f>IF('3.5 St Lights - Pole'!$AM238="","",'3.5 St Lights - Pole'!$AM238)</f>
        <v/>
      </c>
      <c r="X238" s="418"/>
      <c r="Y238" s="238"/>
      <c r="Z238" s="89" t="str">
        <f t="shared" si="25"/>
        <v/>
      </c>
      <c r="AA238" s="85"/>
      <c r="AB238" s="85"/>
      <c r="AC238" s="85"/>
      <c r="AD238" s="85" t="str">
        <f>'3.5 St Lights - Pole'!CE238</f>
        <v/>
      </c>
      <c r="AE238" s="85"/>
      <c r="AF238" s="85" t="str">
        <f t="shared" si="26"/>
        <v/>
      </c>
      <c r="AG238" s="271"/>
      <c r="AH238" s="85" t="str">
        <f>'3.5 St Lights - Pole'!CI238</f>
        <v/>
      </c>
      <c r="AI238" s="85" t="str">
        <f>'3.5 St Lights - Pole'!CJ238</f>
        <v/>
      </c>
      <c r="AJ238" s="85" t="str">
        <f>'3.5 St Lights - Pole'!CK238</f>
        <v/>
      </c>
      <c r="AK238" s="85"/>
      <c r="AL238" s="85"/>
      <c r="AM238" s="85" t="str">
        <f t="shared" si="27"/>
        <v/>
      </c>
      <c r="AN238" s="238"/>
      <c r="AO238" s="112"/>
      <c r="AP238" s="112"/>
      <c r="AQ238" s="133" t="str">
        <f ca="1">IF('3.5 St Lights - Pole'!CR238="","",'3.5 St Lights - Pole'!CR238)</f>
        <v/>
      </c>
      <c r="AR238" s="112" t="str">
        <f>IF('3.5 St Lights - Pole'!CS238="","",'3.5 St Lights - Pole'!CS238)</f>
        <v/>
      </c>
      <c r="AS238" s="112"/>
      <c r="AT238" s="112"/>
    </row>
    <row r="239" spans="1:46" x14ac:dyDescent="0.2">
      <c r="A239" s="237"/>
      <c r="B239" s="238"/>
      <c r="C239" s="238" t="str">
        <f>IF('3.5 St Lights - Pole'!$B239="","",'3.5 St Lights - Pole'!$B239)</f>
        <v/>
      </c>
      <c r="D239" s="89" t="str">
        <f>IF('3.5 St Lights - Pole'!$C239="","",'3.5 St Lights - Pole'!C239)</f>
        <v/>
      </c>
      <c r="E239" s="238" t="str">
        <f>IF('3.5 St Lights - Pole'!$D239="","",'3.5 St Lights - Pole'!$D239)</f>
        <v/>
      </c>
      <c r="F239" s="238" t="str">
        <f>IF('3.5 St Lights - Pole'!$F239="","",'3.5 St Lights - Pole'!$F239)</f>
        <v/>
      </c>
      <c r="G239" s="238" t="str">
        <f>IF('3.5 St Lights - Pole'!$G239="","",'3.5 St Lights - Pole'!$G239)</f>
        <v/>
      </c>
      <c r="H239" s="238" t="str">
        <f>IF('3.5 St Lights - Pole'!$I239="","",'3.5 St Lights - Pole'!$I239)</f>
        <v/>
      </c>
      <c r="I239" s="238"/>
      <c r="J239" s="89" t="str">
        <f t="shared" si="22"/>
        <v/>
      </c>
      <c r="K239" s="238"/>
      <c r="L239" s="417" t="str">
        <f>IF('3.5 St Lights - Pole'!AW239="","",'3.5 St Lights - Pole'!AW239)</f>
        <v/>
      </c>
      <c r="M239" s="238"/>
      <c r="N239" s="238" t="str">
        <f t="shared" si="23"/>
        <v/>
      </c>
      <c r="O239" s="238"/>
      <c r="P239" s="238"/>
      <c r="Q239" s="238" t="str">
        <f>IF(P239="",'3.5 St Lights - Pole'!AI239,(VLOOKUP(P239,St_Lights_Generic_coating_array,2,FALSE)))</f>
        <v/>
      </c>
      <c r="R239" s="85" t="str">
        <f>IF('3.5 St Lights - Pole'!AJ239="","",'3.5 St Lights - Pole'!AJ239)</f>
        <v/>
      </c>
      <c r="S239" s="238"/>
      <c r="T239" s="89" t="str">
        <f t="shared" si="24"/>
        <v/>
      </c>
      <c r="U239" s="85"/>
      <c r="V239" s="85"/>
      <c r="W239" s="418" t="str">
        <f>IF('3.5 St Lights - Pole'!$AM239="","",'3.5 St Lights - Pole'!$AM239)</f>
        <v/>
      </c>
      <c r="X239" s="418"/>
      <c r="Y239" s="238"/>
      <c r="Z239" s="89" t="str">
        <f t="shared" si="25"/>
        <v/>
      </c>
      <c r="AA239" s="85"/>
      <c r="AB239" s="85"/>
      <c r="AC239" s="85"/>
      <c r="AD239" s="85" t="str">
        <f>'3.5 St Lights - Pole'!CE239</f>
        <v/>
      </c>
      <c r="AE239" s="85"/>
      <c r="AF239" s="85" t="str">
        <f t="shared" si="26"/>
        <v/>
      </c>
      <c r="AG239" s="271"/>
      <c r="AH239" s="85" t="str">
        <f>'3.5 St Lights - Pole'!CI239</f>
        <v/>
      </c>
      <c r="AI239" s="85" t="str">
        <f>'3.5 St Lights - Pole'!CJ239</f>
        <v/>
      </c>
      <c r="AJ239" s="85" t="str">
        <f>'3.5 St Lights - Pole'!CK239</f>
        <v/>
      </c>
      <c r="AK239" s="85"/>
      <c r="AL239" s="85"/>
      <c r="AM239" s="85" t="str">
        <f t="shared" si="27"/>
        <v/>
      </c>
      <c r="AN239" s="238"/>
      <c r="AO239" s="112"/>
      <c r="AP239" s="112"/>
      <c r="AQ239" s="133" t="str">
        <f ca="1">IF('3.5 St Lights - Pole'!CR239="","",'3.5 St Lights - Pole'!CR239)</f>
        <v/>
      </c>
      <c r="AR239" s="112" t="str">
        <f>IF('3.5 St Lights - Pole'!CS239="","",'3.5 St Lights - Pole'!CS239)</f>
        <v/>
      </c>
      <c r="AS239" s="112"/>
      <c r="AT239" s="112"/>
    </row>
    <row r="240" spans="1:46" x14ac:dyDescent="0.2">
      <c r="A240" s="237"/>
      <c r="B240" s="238"/>
      <c r="C240" s="238" t="str">
        <f>IF('3.5 St Lights - Pole'!$B240="","",'3.5 St Lights - Pole'!$B240)</f>
        <v/>
      </c>
      <c r="D240" s="89" t="str">
        <f>IF('3.5 St Lights - Pole'!$C240="","",'3.5 St Lights - Pole'!C240)</f>
        <v/>
      </c>
      <c r="E240" s="238" t="str">
        <f>IF('3.5 St Lights - Pole'!$D240="","",'3.5 St Lights - Pole'!$D240)</f>
        <v/>
      </c>
      <c r="F240" s="238" t="str">
        <f>IF('3.5 St Lights - Pole'!$F240="","",'3.5 St Lights - Pole'!$F240)</f>
        <v/>
      </c>
      <c r="G240" s="238" t="str">
        <f>IF('3.5 St Lights - Pole'!$G240="","",'3.5 St Lights - Pole'!$G240)</f>
        <v/>
      </c>
      <c r="H240" s="238" t="str">
        <f>IF('3.5 St Lights - Pole'!$I240="","",'3.5 St Lights - Pole'!$I240)</f>
        <v/>
      </c>
      <c r="I240" s="238"/>
      <c r="J240" s="89" t="str">
        <f t="shared" si="22"/>
        <v/>
      </c>
      <c r="K240" s="238"/>
      <c r="L240" s="417" t="str">
        <f>IF('3.5 St Lights - Pole'!AW240="","",'3.5 St Lights - Pole'!AW240)</f>
        <v/>
      </c>
      <c r="M240" s="238"/>
      <c r="N240" s="238" t="str">
        <f t="shared" si="23"/>
        <v/>
      </c>
      <c r="O240" s="238"/>
      <c r="P240" s="238"/>
      <c r="Q240" s="238" t="str">
        <f>IF(P240="",'3.5 St Lights - Pole'!AI240,(VLOOKUP(P240,St_Lights_Generic_coating_array,2,FALSE)))</f>
        <v/>
      </c>
      <c r="R240" s="85" t="str">
        <f>IF('3.5 St Lights - Pole'!AJ240="","",'3.5 St Lights - Pole'!AJ240)</f>
        <v/>
      </c>
      <c r="S240" s="238"/>
      <c r="T240" s="89" t="str">
        <f t="shared" si="24"/>
        <v/>
      </c>
      <c r="U240" s="85"/>
      <c r="V240" s="85"/>
      <c r="W240" s="418" t="str">
        <f>IF('3.5 St Lights - Pole'!$AM240="","",'3.5 St Lights - Pole'!$AM240)</f>
        <v/>
      </c>
      <c r="X240" s="418"/>
      <c r="Y240" s="238"/>
      <c r="Z240" s="89" t="str">
        <f t="shared" si="25"/>
        <v/>
      </c>
      <c r="AA240" s="85"/>
      <c r="AB240" s="85"/>
      <c r="AC240" s="85"/>
      <c r="AD240" s="85" t="str">
        <f>'3.5 St Lights - Pole'!CE240</f>
        <v/>
      </c>
      <c r="AE240" s="85"/>
      <c r="AF240" s="85" t="str">
        <f t="shared" si="26"/>
        <v/>
      </c>
      <c r="AG240" s="271"/>
      <c r="AH240" s="85" t="str">
        <f>'3.5 St Lights - Pole'!CI240</f>
        <v/>
      </c>
      <c r="AI240" s="85" t="str">
        <f>'3.5 St Lights - Pole'!CJ240</f>
        <v/>
      </c>
      <c r="AJ240" s="85" t="str">
        <f>'3.5 St Lights - Pole'!CK240</f>
        <v/>
      </c>
      <c r="AK240" s="85"/>
      <c r="AL240" s="85"/>
      <c r="AM240" s="85" t="str">
        <f t="shared" si="27"/>
        <v/>
      </c>
      <c r="AN240" s="238"/>
      <c r="AO240" s="112"/>
      <c r="AP240" s="112"/>
      <c r="AQ240" s="133" t="str">
        <f ca="1">IF('3.5 St Lights - Pole'!CR240="","",'3.5 St Lights - Pole'!CR240)</f>
        <v/>
      </c>
      <c r="AR240" s="112" t="str">
        <f>IF('3.5 St Lights - Pole'!CS240="","",'3.5 St Lights - Pole'!CS240)</f>
        <v/>
      </c>
      <c r="AS240" s="112"/>
      <c r="AT240" s="112"/>
    </row>
    <row r="241" spans="1:46" x14ac:dyDescent="0.2">
      <c r="A241" s="237"/>
      <c r="B241" s="238"/>
      <c r="C241" s="238" t="str">
        <f>IF('3.5 St Lights - Pole'!$B241="","",'3.5 St Lights - Pole'!$B241)</f>
        <v/>
      </c>
      <c r="D241" s="89" t="str">
        <f>IF('3.5 St Lights - Pole'!$C241="","",'3.5 St Lights - Pole'!C241)</f>
        <v/>
      </c>
      <c r="E241" s="238" t="str">
        <f>IF('3.5 St Lights - Pole'!$D241="","",'3.5 St Lights - Pole'!$D241)</f>
        <v/>
      </c>
      <c r="F241" s="238" t="str">
        <f>IF('3.5 St Lights - Pole'!$F241="","",'3.5 St Lights - Pole'!$F241)</f>
        <v/>
      </c>
      <c r="G241" s="238" t="str">
        <f>IF('3.5 St Lights - Pole'!$G241="","",'3.5 St Lights - Pole'!$G241)</f>
        <v/>
      </c>
      <c r="H241" s="238" t="str">
        <f>IF('3.5 St Lights - Pole'!$I241="","",'3.5 St Lights - Pole'!$I241)</f>
        <v/>
      </c>
      <c r="I241" s="238"/>
      <c r="J241" s="89" t="str">
        <f t="shared" si="22"/>
        <v/>
      </c>
      <c r="K241" s="238"/>
      <c r="L241" s="417" t="str">
        <f>IF('3.5 St Lights - Pole'!AW241="","",'3.5 St Lights - Pole'!AW241)</f>
        <v/>
      </c>
      <c r="M241" s="238"/>
      <c r="N241" s="238" t="str">
        <f t="shared" si="23"/>
        <v/>
      </c>
      <c r="O241" s="238"/>
      <c r="P241" s="238"/>
      <c r="Q241" s="238" t="str">
        <f>IF(P241="",'3.5 St Lights - Pole'!AI241,(VLOOKUP(P241,St_Lights_Generic_coating_array,2,FALSE)))</f>
        <v/>
      </c>
      <c r="R241" s="85" t="str">
        <f>IF('3.5 St Lights - Pole'!AJ241="","",'3.5 St Lights - Pole'!AJ241)</f>
        <v/>
      </c>
      <c r="S241" s="238"/>
      <c r="T241" s="89" t="str">
        <f t="shared" si="24"/>
        <v/>
      </c>
      <c r="U241" s="85"/>
      <c r="V241" s="85"/>
      <c r="W241" s="418" t="str">
        <f>IF('3.5 St Lights - Pole'!$AM241="","",'3.5 St Lights - Pole'!$AM241)</f>
        <v/>
      </c>
      <c r="X241" s="418"/>
      <c r="Y241" s="238"/>
      <c r="Z241" s="89" t="str">
        <f t="shared" si="25"/>
        <v/>
      </c>
      <c r="AA241" s="85"/>
      <c r="AB241" s="85"/>
      <c r="AC241" s="85"/>
      <c r="AD241" s="85" t="str">
        <f>'3.5 St Lights - Pole'!CE241</f>
        <v/>
      </c>
      <c r="AE241" s="85"/>
      <c r="AF241" s="85" t="str">
        <f t="shared" si="26"/>
        <v/>
      </c>
      <c r="AG241" s="271"/>
      <c r="AH241" s="85" t="str">
        <f>'3.5 St Lights - Pole'!CI241</f>
        <v/>
      </c>
      <c r="AI241" s="85" t="str">
        <f>'3.5 St Lights - Pole'!CJ241</f>
        <v/>
      </c>
      <c r="AJ241" s="85" t="str">
        <f>'3.5 St Lights - Pole'!CK241</f>
        <v/>
      </c>
      <c r="AK241" s="85"/>
      <c r="AL241" s="85"/>
      <c r="AM241" s="85" t="str">
        <f t="shared" si="27"/>
        <v/>
      </c>
      <c r="AN241" s="238"/>
      <c r="AO241" s="112"/>
      <c r="AP241" s="112"/>
      <c r="AQ241" s="133" t="str">
        <f ca="1">IF('3.5 St Lights - Pole'!CR241="","",'3.5 St Lights - Pole'!CR241)</f>
        <v/>
      </c>
      <c r="AR241" s="112" t="str">
        <f>IF('3.5 St Lights - Pole'!CS241="","",'3.5 St Lights - Pole'!CS241)</f>
        <v/>
      </c>
      <c r="AS241" s="112"/>
      <c r="AT241" s="112"/>
    </row>
    <row r="242" spans="1:46" x14ac:dyDescent="0.2">
      <c r="A242" s="237"/>
      <c r="B242" s="238"/>
      <c r="C242" s="238" t="str">
        <f>IF('3.5 St Lights - Pole'!$B242="","",'3.5 St Lights - Pole'!$B242)</f>
        <v/>
      </c>
      <c r="D242" s="89" t="str">
        <f>IF('3.5 St Lights - Pole'!$C242="","",'3.5 St Lights - Pole'!C242)</f>
        <v/>
      </c>
      <c r="E242" s="238" t="str">
        <f>IF('3.5 St Lights - Pole'!$D242="","",'3.5 St Lights - Pole'!$D242)</f>
        <v/>
      </c>
      <c r="F242" s="238" t="str">
        <f>IF('3.5 St Lights - Pole'!$F242="","",'3.5 St Lights - Pole'!$F242)</f>
        <v/>
      </c>
      <c r="G242" s="238" t="str">
        <f>IF('3.5 St Lights - Pole'!$G242="","",'3.5 St Lights - Pole'!$G242)</f>
        <v/>
      </c>
      <c r="H242" s="238" t="str">
        <f>IF('3.5 St Lights - Pole'!$I242="","",'3.5 St Lights - Pole'!$I242)</f>
        <v/>
      </c>
      <c r="I242" s="238"/>
      <c r="J242" s="89" t="str">
        <f t="shared" si="22"/>
        <v/>
      </c>
      <c r="K242" s="238"/>
      <c r="L242" s="417" t="str">
        <f>IF('3.5 St Lights - Pole'!AW242="","",'3.5 St Lights - Pole'!AW242)</f>
        <v/>
      </c>
      <c r="M242" s="238"/>
      <c r="N242" s="238" t="str">
        <f t="shared" si="23"/>
        <v/>
      </c>
      <c r="O242" s="238"/>
      <c r="P242" s="238"/>
      <c r="Q242" s="238" t="str">
        <f>IF(P242="",'3.5 St Lights - Pole'!AI242,(VLOOKUP(P242,St_Lights_Generic_coating_array,2,FALSE)))</f>
        <v/>
      </c>
      <c r="R242" s="85" t="str">
        <f>IF('3.5 St Lights - Pole'!AJ242="","",'3.5 St Lights - Pole'!AJ242)</f>
        <v/>
      </c>
      <c r="S242" s="238"/>
      <c r="T242" s="89" t="str">
        <f t="shared" si="24"/>
        <v/>
      </c>
      <c r="U242" s="85"/>
      <c r="V242" s="85"/>
      <c r="W242" s="418" t="str">
        <f>IF('3.5 St Lights - Pole'!$AM242="","",'3.5 St Lights - Pole'!$AM242)</f>
        <v/>
      </c>
      <c r="X242" s="418"/>
      <c r="Y242" s="238"/>
      <c r="Z242" s="89" t="str">
        <f t="shared" si="25"/>
        <v/>
      </c>
      <c r="AA242" s="85"/>
      <c r="AB242" s="85"/>
      <c r="AC242" s="85"/>
      <c r="AD242" s="85" t="str">
        <f>'3.5 St Lights - Pole'!CE242</f>
        <v/>
      </c>
      <c r="AE242" s="85"/>
      <c r="AF242" s="85" t="str">
        <f t="shared" si="26"/>
        <v/>
      </c>
      <c r="AG242" s="271"/>
      <c r="AH242" s="85" t="str">
        <f>'3.5 St Lights - Pole'!CI242</f>
        <v/>
      </c>
      <c r="AI242" s="85" t="str">
        <f>'3.5 St Lights - Pole'!CJ242</f>
        <v/>
      </c>
      <c r="AJ242" s="85" t="str">
        <f>'3.5 St Lights - Pole'!CK242</f>
        <v/>
      </c>
      <c r="AK242" s="85"/>
      <c r="AL242" s="85"/>
      <c r="AM242" s="85" t="str">
        <f t="shared" si="27"/>
        <v/>
      </c>
      <c r="AN242" s="238"/>
      <c r="AO242" s="112"/>
      <c r="AP242" s="112"/>
      <c r="AQ242" s="133" t="str">
        <f ca="1">IF('3.5 St Lights - Pole'!CR242="","",'3.5 St Lights - Pole'!CR242)</f>
        <v/>
      </c>
      <c r="AR242" s="112" t="str">
        <f>IF('3.5 St Lights - Pole'!CS242="","",'3.5 St Lights - Pole'!CS242)</f>
        <v/>
      </c>
      <c r="AS242" s="112"/>
      <c r="AT242" s="112"/>
    </row>
    <row r="243" spans="1:46" x14ac:dyDescent="0.2">
      <c r="A243" s="237"/>
      <c r="B243" s="238"/>
      <c r="C243" s="238" t="str">
        <f>IF('3.5 St Lights - Pole'!$B243="","",'3.5 St Lights - Pole'!$B243)</f>
        <v/>
      </c>
      <c r="D243" s="89" t="str">
        <f>IF('3.5 St Lights - Pole'!$C243="","",'3.5 St Lights - Pole'!C243)</f>
        <v/>
      </c>
      <c r="E243" s="238" t="str">
        <f>IF('3.5 St Lights - Pole'!$D243="","",'3.5 St Lights - Pole'!$D243)</f>
        <v/>
      </c>
      <c r="F243" s="238" t="str">
        <f>IF('3.5 St Lights - Pole'!$F243="","",'3.5 St Lights - Pole'!$F243)</f>
        <v/>
      </c>
      <c r="G243" s="238" t="str">
        <f>IF('3.5 St Lights - Pole'!$G243="","",'3.5 St Lights - Pole'!$G243)</f>
        <v/>
      </c>
      <c r="H243" s="238" t="str">
        <f>IF('3.5 St Lights - Pole'!$I243="","",'3.5 St Lights - Pole'!$I243)</f>
        <v/>
      </c>
      <c r="I243" s="238"/>
      <c r="J243" s="89" t="str">
        <f t="shared" si="22"/>
        <v/>
      </c>
      <c r="K243" s="238"/>
      <c r="L243" s="417" t="str">
        <f>IF('3.5 St Lights - Pole'!AW243="","",'3.5 St Lights - Pole'!AW243)</f>
        <v/>
      </c>
      <c r="M243" s="238"/>
      <c r="N243" s="238" t="str">
        <f t="shared" si="23"/>
        <v/>
      </c>
      <c r="O243" s="238"/>
      <c r="P243" s="238"/>
      <c r="Q243" s="238" t="str">
        <f>IF(P243="",'3.5 St Lights - Pole'!AI243,(VLOOKUP(P243,St_Lights_Generic_coating_array,2,FALSE)))</f>
        <v/>
      </c>
      <c r="R243" s="85" t="str">
        <f>IF('3.5 St Lights - Pole'!AJ243="","",'3.5 St Lights - Pole'!AJ243)</f>
        <v/>
      </c>
      <c r="S243" s="238"/>
      <c r="T243" s="89" t="str">
        <f t="shared" si="24"/>
        <v/>
      </c>
      <c r="U243" s="85"/>
      <c r="V243" s="85"/>
      <c r="W243" s="418" t="str">
        <f>IF('3.5 St Lights - Pole'!$AM243="","",'3.5 St Lights - Pole'!$AM243)</f>
        <v/>
      </c>
      <c r="X243" s="418"/>
      <c r="Y243" s="238"/>
      <c r="Z243" s="89" t="str">
        <f t="shared" si="25"/>
        <v/>
      </c>
      <c r="AA243" s="85"/>
      <c r="AB243" s="85"/>
      <c r="AC243" s="85"/>
      <c r="AD243" s="85" t="str">
        <f>'3.5 St Lights - Pole'!CE243</f>
        <v/>
      </c>
      <c r="AE243" s="85"/>
      <c r="AF243" s="85" t="str">
        <f t="shared" si="26"/>
        <v/>
      </c>
      <c r="AG243" s="271"/>
      <c r="AH243" s="85" t="str">
        <f>'3.5 St Lights - Pole'!CI243</f>
        <v/>
      </c>
      <c r="AI243" s="85" t="str">
        <f>'3.5 St Lights - Pole'!CJ243</f>
        <v/>
      </c>
      <c r="AJ243" s="85" t="str">
        <f>'3.5 St Lights - Pole'!CK243</f>
        <v/>
      </c>
      <c r="AK243" s="85"/>
      <c r="AL243" s="85"/>
      <c r="AM243" s="85" t="str">
        <f t="shared" si="27"/>
        <v/>
      </c>
      <c r="AN243" s="238"/>
      <c r="AO243" s="112"/>
      <c r="AP243" s="112"/>
      <c r="AQ243" s="133" t="str">
        <f ca="1">IF('3.5 St Lights - Pole'!CR243="","",'3.5 St Lights - Pole'!CR243)</f>
        <v/>
      </c>
      <c r="AR243" s="112" t="str">
        <f>IF('3.5 St Lights - Pole'!CS243="","",'3.5 St Lights - Pole'!CS243)</f>
        <v/>
      </c>
      <c r="AS243" s="112"/>
      <c r="AT243" s="112"/>
    </row>
    <row r="244" spans="1:46" x14ac:dyDescent="0.2">
      <c r="A244" s="237"/>
      <c r="B244" s="238"/>
      <c r="C244" s="238" t="str">
        <f>IF('3.5 St Lights - Pole'!$B244="","",'3.5 St Lights - Pole'!$B244)</f>
        <v/>
      </c>
      <c r="D244" s="89" t="str">
        <f>IF('3.5 St Lights - Pole'!$C244="","",'3.5 St Lights - Pole'!C244)</f>
        <v/>
      </c>
      <c r="E244" s="238" t="str">
        <f>IF('3.5 St Lights - Pole'!$D244="","",'3.5 St Lights - Pole'!$D244)</f>
        <v/>
      </c>
      <c r="F244" s="238" t="str">
        <f>IF('3.5 St Lights - Pole'!$F244="","",'3.5 St Lights - Pole'!$F244)</f>
        <v/>
      </c>
      <c r="G244" s="238" t="str">
        <f>IF('3.5 St Lights - Pole'!$G244="","",'3.5 St Lights - Pole'!$G244)</f>
        <v/>
      </c>
      <c r="H244" s="238" t="str">
        <f>IF('3.5 St Lights - Pole'!$I244="","",'3.5 St Lights - Pole'!$I244)</f>
        <v/>
      </c>
      <c r="I244" s="238"/>
      <c r="J244" s="89" t="str">
        <f t="shared" si="22"/>
        <v/>
      </c>
      <c r="K244" s="238"/>
      <c r="L244" s="417" t="str">
        <f>IF('3.5 St Lights - Pole'!AW244="","",'3.5 St Lights - Pole'!AW244)</f>
        <v/>
      </c>
      <c r="M244" s="238"/>
      <c r="N244" s="238" t="str">
        <f t="shared" si="23"/>
        <v/>
      </c>
      <c r="O244" s="238"/>
      <c r="P244" s="238"/>
      <c r="Q244" s="238" t="str">
        <f>IF(P244="",'3.5 St Lights - Pole'!AI244,(VLOOKUP(P244,St_Lights_Generic_coating_array,2,FALSE)))</f>
        <v/>
      </c>
      <c r="R244" s="85" t="str">
        <f>IF('3.5 St Lights - Pole'!AJ244="","",'3.5 St Lights - Pole'!AJ244)</f>
        <v/>
      </c>
      <c r="S244" s="238"/>
      <c r="T244" s="89" t="str">
        <f t="shared" si="24"/>
        <v/>
      </c>
      <c r="U244" s="85"/>
      <c r="V244" s="85"/>
      <c r="W244" s="418" t="str">
        <f>IF('3.5 St Lights - Pole'!$AM244="","",'3.5 St Lights - Pole'!$AM244)</f>
        <v/>
      </c>
      <c r="X244" s="418"/>
      <c r="Y244" s="238"/>
      <c r="Z244" s="89" t="str">
        <f t="shared" si="25"/>
        <v/>
      </c>
      <c r="AA244" s="85"/>
      <c r="AB244" s="85"/>
      <c r="AC244" s="85"/>
      <c r="AD244" s="85" t="str">
        <f>'3.5 St Lights - Pole'!CE244</f>
        <v/>
      </c>
      <c r="AE244" s="85"/>
      <c r="AF244" s="85" t="str">
        <f t="shared" si="26"/>
        <v/>
      </c>
      <c r="AG244" s="271"/>
      <c r="AH244" s="85" t="str">
        <f>'3.5 St Lights - Pole'!CI244</f>
        <v/>
      </c>
      <c r="AI244" s="85" t="str">
        <f>'3.5 St Lights - Pole'!CJ244</f>
        <v/>
      </c>
      <c r="AJ244" s="85" t="str">
        <f>'3.5 St Lights - Pole'!CK244</f>
        <v/>
      </c>
      <c r="AK244" s="85"/>
      <c r="AL244" s="85"/>
      <c r="AM244" s="85" t="str">
        <f t="shared" si="27"/>
        <v/>
      </c>
      <c r="AN244" s="238"/>
      <c r="AO244" s="112"/>
      <c r="AP244" s="112"/>
      <c r="AQ244" s="133" t="str">
        <f ca="1">IF('3.5 St Lights - Pole'!CR244="","",'3.5 St Lights - Pole'!CR244)</f>
        <v/>
      </c>
      <c r="AR244" s="112" t="str">
        <f>IF('3.5 St Lights - Pole'!CS244="","",'3.5 St Lights - Pole'!CS244)</f>
        <v/>
      </c>
      <c r="AS244" s="112"/>
      <c r="AT244" s="112"/>
    </row>
    <row r="245" spans="1:46" x14ac:dyDescent="0.2">
      <c r="A245" s="237"/>
      <c r="B245" s="238"/>
      <c r="C245" s="238" t="str">
        <f>IF('3.5 St Lights - Pole'!$B245="","",'3.5 St Lights - Pole'!$B245)</f>
        <v/>
      </c>
      <c r="D245" s="89" t="str">
        <f>IF('3.5 St Lights - Pole'!$C245="","",'3.5 St Lights - Pole'!C245)</f>
        <v/>
      </c>
      <c r="E245" s="238" t="str">
        <f>IF('3.5 St Lights - Pole'!$D245="","",'3.5 St Lights - Pole'!$D245)</f>
        <v/>
      </c>
      <c r="F245" s="238" t="str">
        <f>IF('3.5 St Lights - Pole'!$F245="","",'3.5 St Lights - Pole'!$F245)</f>
        <v/>
      </c>
      <c r="G245" s="238" t="str">
        <f>IF('3.5 St Lights - Pole'!$G245="","",'3.5 St Lights - Pole'!$G245)</f>
        <v/>
      </c>
      <c r="H245" s="238" t="str">
        <f>IF('3.5 St Lights - Pole'!$I245="","",'3.5 St Lights - Pole'!$I245)</f>
        <v/>
      </c>
      <c r="I245" s="238"/>
      <c r="J245" s="89" t="str">
        <f t="shared" si="22"/>
        <v/>
      </c>
      <c r="K245" s="238"/>
      <c r="L245" s="417" t="str">
        <f>IF('3.5 St Lights - Pole'!AW245="","",'3.5 St Lights - Pole'!AW245)</f>
        <v/>
      </c>
      <c r="M245" s="238"/>
      <c r="N245" s="238" t="str">
        <f t="shared" si="23"/>
        <v/>
      </c>
      <c r="O245" s="238"/>
      <c r="P245" s="238"/>
      <c r="Q245" s="238" t="str">
        <f>IF(P245="",'3.5 St Lights - Pole'!AI245,(VLOOKUP(P245,St_Lights_Generic_coating_array,2,FALSE)))</f>
        <v/>
      </c>
      <c r="R245" s="85" t="str">
        <f>IF('3.5 St Lights - Pole'!AJ245="","",'3.5 St Lights - Pole'!AJ245)</f>
        <v/>
      </c>
      <c r="S245" s="238"/>
      <c r="T245" s="89" t="str">
        <f t="shared" si="24"/>
        <v/>
      </c>
      <c r="U245" s="85"/>
      <c r="V245" s="85"/>
      <c r="W245" s="418" t="str">
        <f>IF('3.5 St Lights - Pole'!$AM245="","",'3.5 St Lights - Pole'!$AM245)</f>
        <v/>
      </c>
      <c r="X245" s="418"/>
      <c r="Y245" s="238"/>
      <c r="Z245" s="89" t="str">
        <f t="shared" si="25"/>
        <v/>
      </c>
      <c r="AA245" s="85"/>
      <c r="AB245" s="85"/>
      <c r="AC245" s="85"/>
      <c r="AD245" s="85" t="str">
        <f>'3.5 St Lights - Pole'!CE245</f>
        <v/>
      </c>
      <c r="AE245" s="85"/>
      <c r="AF245" s="85" t="str">
        <f t="shared" si="26"/>
        <v/>
      </c>
      <c r="AG245" s="271"/>
      <c r="AH245" s="85" t="str">
        <f>'3.5 St Lights - Pole'!CI245</f>
        <v/>
      </c>
      <c r="AI245" s="85" t="str">
        <f>'3.5 St Lights - Pole'!CJ245</f>
        <v/>
      </c>
      <c r="AJ245" s="85" t="str">
        <f>'3.5 St Lights - Pole'!CK245</f>
        <v/>
      </c>
      <c r="AK245" s="85"/>
      <c r="AL245" s="85"/>
      <c r="AM245" s="85" t="str">
        <f t="shared" si="27"/>
        <v/>
      </c>
      <c r="AN245" s="238"/>
      <c r="AO245" s="112"/>
      <c r="AP245" s="112"/>
      <c r="AQ245" s="133" t="str">
        <f ca="1">IF('3.5 St Lights - Pole'!CR245="","",'3.5 St Lights - Pole'!CR245)</f>
        <v/>
      </c>
      <c r="AR245" s="112" t="str">
        <f>IF('3.5 St Lights - Pole'!CS245="","",'3.5 St Lights - Pole'!CS245)</f>
        <v/>
      </c>
      <c r="AS245" s="112"/>
      <c r="AT245" s="112"/>
    </row>
    <row r="246" spans="1:46" x14ac:dyDescent="0.2">
      <c r="A246" s="237"/>
      <c r="B246" s="238"/>
      <c r="C246" s="238" t="str">
        <f>IF('3.5 St Lights - Pole'!$B246="","",'3.5 St Lights - Pole'!$B246)</f>
        <v/>
      </c>
      <c r="D246" s="89" t="str">
        <f>IF('3.5 St Lights - Pole'!$C246="","",'3.5 St Lights - Pole'!C246)</f>
        <v/>
      </c>
      <c r="E246" s="238" t="str">
        <f>IF('3.5 St Lights - Pole'!$D246="","",'3.5 St Lights - Pole'!$D246)</f>
        <v/>
      </c>
      <c r="F246" s="238" t="str">
        <f>IF('3.5 St Lights - Pole'!$F246="","",'3.5 St Lights - Pole'!$F246)</f>
        <v/>
      </c>
      <c r="G246" s="238" t="str">
        <f>IF('3.5 St Lights - Pole'!$G246="","",'3.5 St Lights - Pole'!$G246)</f>
        <v/>
      </c>
      <c r="H246" s="238" t="str">
        <f>IF('3.5 St Lights - Pole'!$I246="","",'3.5 St Lights - Pole'!$I246)</f>
        <v/>
      </c>
      <c r="I246" s="238"/>
      <c r="J246" s="89" t="str">
        <f t="shared" si="22"/>
        <v/>
      </c>
      <c r="K246" s="238"/>
      <c r="L246" s="417" t="str">
        <f>IF('3.5 St Lights - Pole'!AW246="","",'3.5 St Lights - Pole'!AW246)</f>
        <v/>
      </c>
      <c r="M246" s="238"/>
      <c r="N246" s="238" t="str">
        <f t="shared" si="23"/>
        <v/>
      </c>
      <c r="O246" s="238"/>
      <c r="P246" s="238"/>
      <c r="Q246" s="238" t="str">
        <f>IF(P246="",'3.5 St Lights - Pole'!AI246,(VLOOKUP(P246,St_Lights_Generic_coating_array,2,FALSE)))</f>
        <v/>
      </c>
      <c r="R246" s="85" t="str">
        <f>IF('3.5 St Lights - Pole'!AJ246="","",'3.5 St Lights - Pole'!AJ246)</f>
        <v/>
      </c>
      <c r="S246" s="238"/>
      <c r="T246" s="89" t="str">
        <f t="shared" si="24"/>
        <v/>
      </c>
      <c r="U246" s="85"/>
      <c r="V246" s="85"/>
      <c r="W246" s="418" t="str">
        <f>IF('3.5 St Lights - Pole'!$AM246="","",'3.5 St Lights - Pole'!$AM246)</f>
        <v/>
      </c>
      <c r="X246" s="418"/>
      <c r="Y246" s="238"/>
      <c r="Z246" s="89" t="str">
        <f t="shared" si="25"/>
        <v/>
      </c>
      <c r="AA246" s="85"/>
      <c r="AB246" s="85"/>
      <c r="AC246" s="85"/>
      <c r="AD246" s="85" t="str">
        <f>'3.5 St Lights - Pole'!CE246</f>
        <v/>
      </c>
      <c r="AE246" s="85"/>
      <c r="AF246" s="85" t="str">
        <f t="shared" si="26"/>
        <v/>
      </c>
      <c r="AG246" s="271"/>
      <c r="AH246" s="85" t="str">
        <f>'3.5 St Lights - Pole'!CI246</f>
        <v/>
      </c>
      <c r="AI246" s="85" t="str">
        <f>'3.5 St Lights - Pole'!CJ246</f>
        <v/>
      </c>
      <c r="AJ246" s="85" t="str">
        <f>'3.5 St Lights - Pole'!CK246</f>
        <v/>
      </c>
      <c r="AK246" s="85"/>
      <c r="AL246" s="85"/>
      <c r="AM246" s="85" t="str">
        <f t="shared" si="27"/>
        <v/>
      </c>
      <c r="AN246" s="238"/>
      <c r="AO246" s="112"/>
      <c r="AP246" s="112"/>
      <c r="AQ246" s="133" t="str">
        <f ca="1">IF('3.5 St Lights - Pole'!CR246="","",'3.5 St Lights - Pole'!CR246)</f>
        <v/>
      </c>
      <c r="AR246" s="112" t="str">
        <f>IF('3.5 St Lights - Pole'!CS246="","",'3.5 St Lights - Pole'!CS246)</f>
        <v/>
      </c>
      <c r="AS246" s="112"/>
      <c r="AT246" s="112"/>
    </row>
    <row r="247" spans="1:46" x14ac:dyDescent="0.2">
      <c r="A247" s="237"/>
      <c r="B247" s="238"/>
      <c r="C247" s="238" t="str">
        <f>IF('3.5 St Lights - Pole'!$B247="","",'3.5 St Lights - Pole'!$B247)</f>
        <v/>
      </c>
      <c r="D247" s="89" t="str">
        <f>IF('3.5 St Lights - Pole'!$C247="","",'3.5 St Lights - Pole'!C247)</f>
        <v/>
      </c>
      <c r="E247" s="238" t="str">
        <f>IF('3.5 St Lights - Pole'!$D247="","",'3.5 St Lights - Pole'!$D247)</f>
        <v/>
      </c>
      <c r="F247" s="238" t="str">
        <f>IF('3.5 St Lights - Pole'!$F247="","",'3.5 St Lights - Pole'!$F247)</f>
        <v/>
      </c>
      <c r="G247" s="238" t="str">
        <f>IF('3.5 St Lights - Pole'!$G247="","",'3.5 St Lights - Pole'!$G247)</f>
        <v/>
      </c>
      <c r="H247" s="238" t="str">
        <f>IF('3.5 St Lights - Pole'!$I247="","",'3.5 St Lights - Pole'!$I247)</f>
        <v/>
      </c>
      <c r="I247" s="238"/>
      <c r="J247" s="89" t="str">
        <f t="shared" si="22"/>
        <v/>
      </c>
      <c r="K247" s="238"/>
      <c r="L247" s="417" t="str">
        <f>IF('3.5 St Lights - Pole'!AW247="","",'3.5 St Lights - Pole'!AW247)</f>
        <v/>
      </c>
      <c r="M247" s="238"/>
      <c r="N247" s="238" t="str">
        <f t="shared" si="23"/>
        <v/>
      </c>
      <c r="O247" s="238"/>
      <c r="P247" s="238"/>
      <c r="Q247" s="238" t="str">
        <f>IF(P247="",'3.5 St Lights - Pole'!AI247,(VLOOKUP(P247,St_Lights_Generic_coating_array,2,FALSE)))</f>
        <v/>
      </c>
      <c r="R247" s="85" t="str">
        <f>IF('3.5 St Lights - Pole'!AJ247="","",'3.5 St Lights - Pole'!AJ247)</f>
        <v/>
      </c>
      <c r="S247" s="238"/>
      <c r="T247" s="89" t="str">
        <f t="shared" si="24"/>
        <v/>
      </c>
      <c r="U247" s="85"/>
      <c r="V247" s="85"/>
      <c r="W247" s="418" t="str">
        <f>IF('3.5 St Lights - Pole'!$AM247="","",'3.5 St Lights - Pole'!$AM247)</f>
        <v/>
      </c>
      <c r="X247" s="418"/>
      <c r="Y247" s="238"/>
      <c r="Z247" s="89" t="str">
        <f t="shared" si="25"/>
        <v/>
      </c>
      <c r="AA247" s="85"/>
      <c r="AB247" s="85"/>
      <c r="AC247" s="85"/>
      <c r="AD247" s="85" t="str">
        <f>'3.5 St Lights - Pole'!CE247</f>
        <v/>
      </c>
      <c r="AE247" s="85"/>
      <c r="AF247" s="85" t="str">
        <f t="shared" si="26"/>
        <v/>
      </c>
      <c r="AG247" s="271"/>
      <c r="AH247" s="85" t="str">
        <f>'3.5 St Lights - Pole'!CI247</f>
        <v/>
      </c>
      <c r="AI247" s="85" t="str">
        <f>'3.5 St Lights - Pole'!CJ247</f>
        <v/>
      </c>
      <c r="AJ247" s="85" t="str">
        <f>'3.5 St Lights - Pole'!CK247</f>
        <v/>
      </c>
      <c r="AK247" s="85"/>
      <c r="AL247" s="85"/>
      <c r="AM247" s="85" t="str">
        <f t="shared" si="27"/>
        <v/>
      </c>
      <c r="AN247" s="238"/>
      <c r="AO247" s="112"/>
      <c r="AP247" s="112"/>
      <c r="AQ247" s="133" t="str">
        <f ca="1">IF('3.5 St Lights - Pole'!CR247="","",'3.5 St Lights - Pole'!CR247)</f>
        <v/>
      </c>
      <c r="AR247" s="112" t="str">
        <f>IF('3.5 St Lights - Pole'!CS247="","",'3.5 St Lights - Pole'!CS247)</f>
        <v/>
      </c>
      <c r="AS247" s="112"/>
      <c r="AT247" s="112"/>
    </row>
    <row r="248" spans="1:46" x14ac:dyDescent="0.2">
      <c r="A248" s="237"/>
      <c r="B248" s="238"/>
      <c r="C248" s="238" t="str">
        <f>IF('3.5 St Lights - Pole'!$B248="","",'3.5 St Lights - Pole'!$B248)</f>
        <v/>
      </c>
      <c r="D248" s="89" t="str">
        <f>IF('3.5 St Lights - Pole'!$C248="","",'3.5 St Lights - Pole'!C248)</f>
        <v/>
      </c>
      <c r="E248" s="238" t="str">
        <f>IF('3.5 St Lights - Pole'!$D248="","",'3.5 St Lights - Pole'!$D248)</f>
        <v/>
      </c>
      <c r="F248" s="238" t="str">
        <f>IF('3.5 St Lights - Pole'!$F248="","",'3.5 St Lights - Pole'!$F248)</f>
        <v/>
      </c>
      <c r="G248" s="238" t="str">
        <f>IF('3.5 St Lights - Pole'!$G248="","",'3.5 St Lights - Pole'!$G248)</f>
        <v/>
      </c>
      <c r="H248" s="238" t="str">
        <f>IF('3.5 St Lights - Pole'!$I248="","",'3.5 St Lights - Pole'!$I248)</f>
        <v/>
      </c>
      <c r="I248" s="238"/>
      <c r="J248" s="89" t="str">
        <f t="shared" si="22"/>
        <v/>
      </c>
      <c r="K248" s="238"/>
      <c r="L248" s="417" t="str">
        <f>IF('3.5 St Lights - Pole'!AW248="","",'3.5 St Lights - Pole'!AW248)</f>
        <v/>
      </c>
      <c r="M248" s="238"/>
      <c r="N248" s="238" t="str">
        <f t="shared" si="23"/>
        <v/>
      </c>
      <c r="O248" s="238"/>
      <c r="P248" s="238"/>
      <c r="Q248" s="238" t="str">
        <f>IF(P248="",'3.5 St Lights - Pole'!AI248,(VLOOKUP(P248,St_Lights_Generic_coating_array,2,FALSE)))</f>
        <v/>
      </c>
      <c r="R248" s="85" t="str">
        <f>IF('3.5 St Lights - Pole'!AJ248="","",'3.5 St Lights - Pole'!AJ248)</f>
        <v/>
      </c>
      <c r="S248" s="238"/>
      <c r="T248" s="89" t="str">
        <f t="shared" si="24"/>
        <v/>
      </c>
      <c r="U248" s="85"/>
      <c r="V248" s="85"/>
      <c r="W248" s="418" t="str">
        <f>IF('3.5 St Lights - Pole'!$AM248="","",'3.5 St Lights - Pole'!$AM248)</f>
        <v/>
      </c>
      <c r="X248" s="418"/>
      <c r="Y248" s="238"/>
      <c r="Z248" s="89" t="str">
        <f t="shared" si="25"/>
        <v/>
      </c>
      <c r="AA248" s="85"/>
      <c r="AB248" s="85"/>
      <c r="AC248" s="85"/>
      <c r="AD248" s="85" t="str">
        <f>'3.5 St Lights - Pole'!CE248</f>
        <v/>
      </c>
      <c r="AE248" s="85"/>
      <c r="AF248" s="85" t="str">
        <f t="shared" si="26"/>
        <v/>
      </c>
      <c r="AG248" s="271"/>
      <c r="AH248" s="85" t="str">
        <f>'3.5 St Lights - Pole'!CI248</f>
        <v/>
      </c>
      <c r="AI248" s="85" t="str">
        <f>'3.5 St Lights - Pole'!CJ248</f>
        <v/>
      </c>
      <c r="AJ248" s="85" t="str">
        <f>'3.5 St Lights - Pole'!CK248</f>
        <v/>
      </c>
      <c r="AK248" s="85"/>
      <c r="AL248" s="85"/>
      <c r="AM248" s="85" t="str">
        <f t="shared" si="27"/>
        <v/>
      </c>
      <c r="AN248" s="238"/>
      <c r="AO248" s="112"/>
      <c r="AP248" s="112"/>
      <c r="AQ248" s="133" t="str">
        <f ca="1">IF('3.5 St Lights - Pole'!CR248="","",'3.5 St Lights - Pole'!CR248)</f>
        <v/>
      </c>
      <c r="AR248" s="112" t="str">
        <f>IF('3.5 St Lights - Pole'!CS248="","",'3.5 St Lights - Pole'!CS248)</f>
        <v/>
      </c>
      <c r="AS248" s="112"/>
      <c r="AT248" s="112"/>
    </row>
    <row r="249" spans="1:46" x14ac:dyDescent="0.2">
      <c r="A249" s="237"/>
      <c r="B249" s="238"/>
      <c r="C249" s="238" t="str">
        <f>IF('3.5 St Lights - Pole'!$B249="","",'3.5 St Lights - Pole'!$B249)</f>
        <v/>
      </c>
      <c r="D249" s="89" t="str">
        <f>IF('3.5 St Lights - Pole'!$C249="","",'3.5 St Lights - Pole'!C249)</f>
        <v/>
      </c>
      <c r="E249" s="238" t="str">
        <f>IF('3.5 St Lights - Pole'!$D249="","",'3.5 St Lights - Pole'!$D249)</f>
        <v/>
      </c>
      <c r="F249" s="238" t="str">
        <f>IF('3.5 St Lights - Pole'!$F249="","",'3.5 St Lights - Pole'!$F249)</f>
        <v/>
      </c>
      <c r="G249" s="238" t="str">
        <f>IF('3.5 St Lights - Pole'!$G249="","",'3.5 St Lights - Pole'!$G249)</f>
        <v/>
      </c>
      <c r="H249" s="238" t="str">
        <f>IF('3.5 St Lights - Pole'!$I249="","",'3.5 St Lights - Pole'!$I249)</f>
        <v/>
      </c>
      <c r="I249" s="238"/>
      <c r="J249" s="89" t="str">
        <f t="shared" si="22"/>
        <v/>
      </c>
      <c r="K249" s="238"/>
      <c r="L249" s="417" t="str">
        <f>IF('3.5 St Lights - Pole'!AW249="","",'3.5 St Lights - Pole'!AW249)</f>
        <v/>
      </c>
      <c r="M249" s="238"/>
      <c r="N249" s="238" t="str">
        <f t="shared" si="23"/>
        <v/>
      </c>
      <c r="O249" s="238"/>
      <c r="P249" s="238"/>
      <c r="Q249" s="238" t="str">
        <f>IF(P249="",'3.5 St Lights - Pole'!AI249,(VLOOKUP(P249,St_Lights_Generic_coating_array,2,FALSE)))</f>
        <v/>
      </c>
      <c r="R249" s="85" t="str">
        <f>IF('3.5 St Lights - Pole'!AJ249="","",'3.5 St Lights - Pole'!AJ249)</f>
        <v/>
      </c>
      <c r="S249" s="238"/>
      <c r="T249" s="89" t="str">
        <f t="shared" si="24"/>
        <v/>
      </c>
      <c r="U249" s="85"/>
      <c r="V249" s="85"/>
      <c r="W249" s="418" t="str">
        <f>IF('3.5 St Lights - Pole'!$AM249="","",'3.5 St Lights - Pole'!$AM249)</f>
        <v/>
      </c>
      <c r="X249" s="418"/>
      <c r="Y249" s="238"/>
      <c r="Z249" s="89" t="str">
        <f t="shared" si="25"/>
        <v/>
      </c>
      <c r="AA249" s="85"/>
      <c r="AB249" s="85"/>
      <c r="AC249" s="85"/>
      <c r="AD249" s="85" t="str">
        <f>'3.5 St Lights - Pole'!CE249</f>
        <v/>
      </c>
      <c r="AE249" s="85"/>
      <c r="AF249" s="85" t="str">
        <f t="shared" si="26"/>
        <v/>
      </c>
      <c r="AG249" s="271"/>
      <c r="AH249" s="85" t="str">
        <f>'3.5 St Lights - Pole'!CI249</f>
        <v/>
      </c>
      <c r="AI249" s="85" t="str">
        <f>'3.5 St Lights - Pole'!CJ249</f>
        <v/>
      </c>
      <c r="AJ249" s="85" t="str">
        <f>'3.5 St Lights - Pole'!CK249</f>
        <v/>
      </c>
      <c r="AK249" s="85"/>
      <c r="AL249" s="85"/>
      <c r="AM249" s="85" t="str">
        <f t="shared" si="27"/>
        <v/>
      </c>
      <c r="AN249" s="238"/>
      <c r="AO249" s="112"/>
      <c r="AP249" s="112"/>
      <c r="AQ249" s="133" t="str">
        <f ca="1">IF('3.5 St Lights - Pole'!CR249="","",'3.5 St Lights - Pole'!CR249)</f>
        <v/>
      </c>
      <c r="AR249" s="112" t="str">
        <f>IF('3.5 St Lights - Pole'!CS249="","",'3.5 St Lights - Pole'!CS249)</f>
        <v/>
      </c>
      <c r="AS249" s="112"/>
      <c r="AT249" s="112"/>
    </row>
    <row r="250" spans="1:46" x14ac:dyDescent="0.2">
      <c r="A250" s="237"/>
      <c r="B250" s="238"/>
      <c r="C250" s="238" t="str">
        <f>IF('3.5 St Lights - Pole'!$B250="","",'3.5 St Lights - Pole'!$B250)</f>
        <v/>
      </c>
      <c r="D250" s="89" t="str">
        <f>IF('3.5 St Lights - Pole'!$C250="","",'3.5 St Lights - Pole'!C250)</f>
        <v/>
      </c>
      <c r="E250" s="238" t="str">
        <f>IF('3.5 St Lights - Pole'!$D250="","",'3.5 St Lights - Pole'!$D250)</f>
        <v/>
      </c>
      <c r="F250" s="238" t="str">
        <f>IF('3.5 St Lights - Pole'!$F250="","",'3.5 St Lights - Pole'!$F250)</f>
        <v/>
      </c>
      <c r="G250" s="238" t="str">
        <f>IF('3.5 St Lights - Pole'!$G250="","",'3.5 St Lights - Pole'!$G250)</f>
        <v/>
      </c>
      <c r="H250" s="238" t="str">
        <f>IF('3.5 St Lights - Pole'!$I250="","",'3.5 St Lights - Pole'!$I250)</f>
        <v/>
      </c>
      <c r="I250" s="238"/>
      <c r="J250" s="89" t="str">
        <f t="shared" si="22"/>
        <v/>
      </c>
      <c r="K250" s="238"/>
      <c r="L250" s="417" t="str">
        <f>IF('3.5 St Lights - Pole'!AW250="","",'3.5 St Lights - Pole'!AW250)</f>
        <v/>
      </c>
      <c r="M250" s="238"/>
      <c r="N250" s="238" t="str">
        <f t="shared" si="23"/>
        <v/>
      </c>
      <c r="O250" s="238"/>
      <c r="P250" s="238"/>
      <c r="Q250" s="238" t="str">
        <f>IF(P250="",'3.5 St Lights - Pole'!AI250,(VLOOKUP(P250,St_Lights_Generic_coating_array,2,FALSE)))</f>
        <v/>
      </c>
      <c r="R250" s="85" t="str">
        <f>IF('3.5 St Lights - Pole'!AJ250="","",'3.5 St Lights - Pole'!AJ250)</f>
        <v/>
      </c>
      <c r="S250" s="238"/>
      <c r="T250" s="89" t="str">
        <f t="shared" si="24"/>
        <v/>
      </c>
      <c r="U250" s="85"/>
      <c r="V250" s="85"/>
      <c r="W250" s="418" t="str">
        <f>IF('3.5 St Lights - Pole'!$AM250="","",'3.5 St Lights - Pole'!$AM250)</f>
        <v/>
      </c>
      <c r="X250" s="418"/>
      <c r="Y250" s="238"/>
      <c r="Z250" s="89" t="str">
        <f t="shared" si="25"/>
        <v/>
      </c>
      <c r="AA250" s="85"/>
      <c r="AB250" s="85"/>
      <c r="AC250" s="85"/>
      <c r="AD250" s="85" t="str">
        <f>'3.5 St Lights - Pole'!CE250</f>
        <v/>
      </c>
      <c r="AE250" s="85"/>
      <c r="AF250" s="85" t="str">
        <f t="shared" si="26"/>
        <v/>
      </c>
      <c r="AG250" s="271"/>
      <c r="AH250" s="85" t="str">
        <f>'3.5 St Lights - Pole'!CI250</f>
        <v/>
      </c>
      <c r="AI250" s="85" t="str">
        <f>'3.5 St Lights - Pole'!CJ250</f>
        <v/>
      </c>
      <c r="AJ250" s="85" t="str">
        <f>'3.5 St Lights - Pole'!CK250</f>
        <v/>
      </c>
      <c r="AK250" s="85"/>
      <c r="AL250" s="85"/>
      <c r="AM250" s="85" t="str">
        <f t="shared" si="27"/>
        <v/>
      </c>
      <c r="AN250" s="238"/>
      <c r="AO250" s="112"/>
      <c r="AP250" s="112"/>
      <c r="AQ250" s="133" t="str">
        <f ca="1">IF('3.5 St Lights - Pole'!CR250="","",'3.5 St Lights - Pole'!CR250)</f>
        <v/>
      </c>
      <c r="AR250" s="112" t="str">
        <f>IF('3.5 St Lights - Pole'!CS250="","",'3.5 St Lights - Pole'!CS250)</f>
        <v/>
      </c>
      <c r="AS250" s="112"/>
      <c r="AT250" s="112"/>
    </row>
    <row r="251" spans="1:46" x14ac:dyDescent="0.2">
      <c r="A251" s="237"/>
      <c r="B251" s="238"/>
      <c r="C251" s="238" t="str">
        <f>IF('3.5 St Lights - Pole'!$B251="","",'3.5 St Lights - Pole'!$B251)</f>
        <v/>
      </c>
      <c r="D251" s="89" t="str">
        <f>IF('3.5 St Lights - Pole'!$C251="","",'3.5 St Lights - Pole'!C251)</f>
        <v/>
      </c>
      <c r="E251" s="238" t="str">
        <f>IF('3.5 St Lights - Pole'!$D251="","",'3.5 St Lights - Pole'!$D251)</f>
        <v/>
      </c>
      <c r="F251" s="238" t="str">
        <f>IF('3.5 St Lights - Pole'!$F251="","",'3.5 St Lights - Pole'!$F251)</f>
        <v/>
      </c>
      <c r="G251" s="238" t="str">
        <f>IF('3.5 St Lights - Pole'!$G251="","",'3.5 St Lights - Pole'!$G251)</f>
        <v/>
      </c>
      <c r="H251" s="238" t="str">
        <f>IF('3.5 St Lights - Pole'!$I251="","",'3.5 St Lights - Pole'!$I251)</f>
        <v/>
      </c>
      <c r="I251" s="238"/>
      <c r="J251" s="89" t="str">
        <f t="shared" si="22"/>
        <v/>
      </c>
      <c r="K251" s="238"/>
      <c r="L251" s="417" t="str">
        <f>IF('3.5 St Lights - Pole'!AW251="","",'3.5 St Lights - Pole'!AW251)</f>
        <v/>
      </c>
      <c r="M251" s="238"/>
      <c r="N251" s="238" t="str">
        <f t="shared" si="23"/>
        <v/>
      </c>
      <c r="O251" s="238"/>
      <c r="P251" s="238"/>
      <c r="Q251" s="238" t="str">
        <f>IF(P251="",'3.5 St Lights - Pole'!AI251,(VLOOKUP(P251,St_Lights_Generic_coating_array,2,FALSE)))</f>
        <v/>
      </c>
      <c r="R251" s="85" t="str">
        <f>IF('3.5 St Lights - Pole'!AJ251="","",'3.5 St Lights - Pole'!AJ251)</f>
        <v/>
      </c>
      <c r="S251" s="238"/>
      <c r="T251" s="89" t="str">
        <f t="shared" si="24"/>
        <v/>
      </c>
      <c r="U251" s="85"/>
      <c r="V251" s="85"/>
      <c r="W251" s="418" t="str">
        <f>IF('3.5 St Lights - Pole'!$AM251="","",'3.5 St Lights - Pole'!$AM251)</f>
        <v/>
      </c>
      <c r="X251" s="418"/>
      <c r="Y251" s="238"/>
      <c r="Z251" s="89" t="str">
        <f t="shared" si="25"/>
        <v/>
      </c>
      <c r="AA251" s="85"/>
      <c r="AB251" s="85"/>
      <c r="AC251" s="85"/>
      <c r="AD251" s="85" t="str">
        <f>'3.5 St Lights - Pole'!CE251</f>
        <v/>
      </c>
      <c r="AE251" s="85"/>
      <c r="AF251" s="85" t="str">
        <f t="shared" si="26"/>
        <v/>
      </c>
      <c r="AG251" s="271"/>
      <c r="AH251" s="85" t="str">
        <f>'3.5 St Lights - Pole'!CI251</f>
        <v/>
      </c>
      <c r="AI251" s="85" t="str">
        <f>'3.5 St Lights - Pole'!CJ251</f>
        <v/>
      </c>
      <c r="AJ251" s="85" t="str">
        <f>'3.5 St Lights - Pole'!CK251</f>
        <v/>
      </c>
      <c r="AK251" s="85"/>
      <c r="AL251" s="85"/>
      <c r="AM251" s="85" t="str">
        <f t="shared" si="27"/>
        <v/>
      </c>
      <c r="AN251" s="238"/>
      <c r="AO251" s="112"/>
      <c r="AP251" s="112"/>
      <c r="AQ251" s="133" t="str">
        <f ca="1">IF('3.5 St Lights - Pole'!CR251="","",'3.5 St Lights - Pole'!CR251)</f>
        <v/>
      </c>
      <c r="AR251" s="112" t="str">
        <f>IF('3.5 St Lights - Pole'!CS251="","",'3.5 St Lights - Pole'!CS251)</f>
        <v/>
      </c>
      <c r="AS251" s="112"/>
      <c r="AT251" s="112"/>
    </row>
    <row r="252" spans="1:46" x14ac:dyDescent="0.2">
      <c r="A252" s="237"/>
      <c r="B252" s="238"/>
      <c r="C252" s="238" t="str">
        <f>IF('3.5 St Lights - Pole'!$B252="","",'3.5 St Lights - Pole'!$B252)</f>
        <v/>
      </c>
      <c r="D252" s="89" t="str">
        <f>IF('3.5 St Lights - Pole'!$C252="","",'3.5 St Lights - Pole'!C252)</f>
        <v/>
      </c>
      <c r="E252" s="238" t="str">
        <f>IF('3.5 St Lights - Pole'!$D252="","",'3.5 St Lights - Pole'!$D252)</f>
        <v/>
      </c>
      <c r="F252" s="238" t="str">
        <f>IF('3.5 St Lights - Pole'!$F252="","",'3.5 St Lights - Pole'!$F252)</f>
        <v/>
      </c>
      <c r="G252" s="238" t="str">
        <f>IF('3.5 St Lights - Pole'!$G252="","",'3.5 St Lights - Pole'!$G252)</f>
        <v/>
      </c>
      <c r="H252" s="238" t="str">
        <f>IF('3.5 St Lights - Pole'!$I252="","",'3.5 St Lights - Pole'!$I252)</f>
        <v/>
      </c>
      <c r="I252" s="238"/>
      <c r="J252" s="89" t="str">
        <f t="shared" si="22"/>
        <v/>
      </c>
      <c r="K252" s="238"/>
      <c r="L252" s="417" t="str">
        <f>IF('3.5 St Lights - Pole'!AW252="","",'3.5 St Lights - Pole'!AW252)</f>
        <v/>
      </c>
      <c r="M252" s="238"/>
      <c r="N252" s="238" t="str">
        <f t="shared" si="23"/>
        <v/>
      </c>
      <c r="O252" s="238"/>
      <c r="P252" s="238"/>
      <c r="Q252" s="238" t="str">
        <f>IF(P252="",'3.5 St Lights - Pole'!AI252,(VLOOKUP(P252,St_Lights_Generic_coating_array,2,FALSE)))</f>
        <v/>
      </c>
      <c r="R252" s="85" t="str">
        <f>IF('3.5 St Lights - Pole'!AJ252="","",'3.5 St Lights - Pole'!AJ252)</f>
        <v/>
      </c>
      <c r="S252" s="238"/>
      <c r="T252" s="89" t="str">
        <f t="shared" si="24"/>
        <v/>
      </c>
      <c r="U252" s="85"/>
      <c r="V252" s="85"/>
      <c r="W252" s="418" t="str">
        <f>IF('3.5 St Lights - Pole'!$AM252="","",'3.5 St Lights - Pole'!$AM252)</f>
        <v/>
      </c>
      <c r="X252" s="418"/>
      <c r="Y252" s="238"/>
      <c r="Z252" s="89" t="str">
        <f t="shared" si="25"/>
        <v/>
      </c>
      <c r="AA252" s="85"/>
      <c r="AB252" s="85"/>
      <c r="AC252" s="85"/>
      <c r="AD252" s="85" t="str">
        <f>'3.5 St Lights - Pole'!CE252</f>
        <v/>
      </c>
      <c r="AE252" s="85"/>
      <c r="AF252" s="85" t="str">
        <f t="shared" si="26"/>
        <v/>
      </c>
      <c r="AG252" s="271"/>
      <c r="AH252" s="85" t="str">
        <f>'3.5 St Lights - Pole'!CI252</f>
        <v/>
      </c>
      <c r="AI252" s="85" t="str">
        <f>'3.5 St Lights - Pole'!CJ252</f>
        <v/>
      </c>
      <c r="AJ252" s="85" t="str">
        <f>'3.5 St Lights - Pole'!CK252</f>
        <v/>
      </c>
      <c r="AK252" s="85"/>
      <c r="AL252" s="85"/>
      <c r="AM252" s="85" t="str">
        <f t="shared" si="27"/>
        <v/>
      </c>
      <c r="AN252" s="238"/>
      <c r="AO252" s="112"/>
      <c r="AP252" s="112"/>
      <c r="AQ252" s="133" t="str">
        <f ca="1">IF('3.5 St Lights - Pole'!CR252="","",'3.5 St Lights - Pole'!CR252)</f>
        <v/>
      </c>
      <c r="AR252" s="112" t="str">
        <f>IF('3.5 St Lights - Pole'!CS252="","",'3.5 St Lights - Pole'!CS252)</f>
        <v/>
      </c>
      <c r="AS252" s="112"/>
      <c r="AT252" s="112"/>
    </row>
    <row r="253" spans="1:46" x14ac:dyDescent="0.2">
      <c r="A253" s="237"/>
      <c r="B253" s="238"/>
      <c r="C253" s="238" t="str">
        <f>IF('3.5 St Lights - Pole'!$B253="","",'3.5 St Lights - Pole'!$B253)</f>
        <v/>
      </c>
      <c r="D253" s="89" t="str">
        <f>IF('3.5 St Lights - Pole'!$C253="","",'3.5 St Lights - Pole'!C253)</f>
        <v/>
      </c>
      <c r="E253" s="238" t="str">
        <f>IF('3.5 St Lights - Pole'!$D253="","",'3.5 St Lights - Pole'!$D253)</f>
        <v/>
      </c>
      <c r="F253" s="238" t="str">
        <f>IF('3.5 St Lights - Pole'!$F253="","",'3.5 St Lights - Pole'!$F253)</f>
        <v/>
      </c>
      <c r="G253" s="238" t="str">
        <f>IF('3.5 St Lights - Pole'!$G253="","",'3.5 St Lights - Pole'!$G253)</f>
        <v/>
      </c>
      <c r="H253" s="238" t="str">
        <f>IF('3.5 St Lights - Pole'!$I253="","",'3.5 St Lights - Pole'!$I253)</f>
        <v/>
      </c>
      <c r="I253" s="238"/>
      <c r="J253" s="89" t="str">
        <f t="shared" si="22"/>
        <v/>
      </c>
      <c r="K253" s="238"/>
      <c r="L253" s="417" t="str">
        <f>IF('3.5 St Lights - Pole'!AW253="","",'3.5 St Lights - Pole'!AW253)</f>
        <v/>
      </c>
      <c r="M253" s="238"/>
      <c r="N253" s="238" t="str">
        <f t="shared" si="23"/>
        <v/>
      </c>
      <c r="O253" s="238"/>
      <c r="P253" s="238"/>
      <c r="Q253" s="238" t="str">
        <f>IF(P253="",'3.5 St Lights - Pole'!AI253,(VLOOKUP(P253,St_Lights_Generic_coating_array,2,FALSE)))</f>
        <v/>
      </c>
      <c r="R253" s="85" t="str">
        <f>IF('3.5 St Lights - Pole'!AJ253="","",'3.5 St Lights - Pole'!AJ253)</f>
        <v/>
      </c>
      <c r="S253" s="238"/>
      <c r="T253" s="89" t="str">
        <f t="shared" si="24"/>
        <v/>
      </c>
      <c r="U253" s="85"/>
      <c r="V253" s="85"/>
      <c r="W253" s="418" t="str">
        <f>IF('3.5 St Lights - Pole'!$AM253="","",'3.5 St Lights - Pole'!$AM253)</f>
        <v/>
      </c>
      <c r="X253" s="418"/>
      <c r="Y253" s="238"/>
      <c r="Z253" s="89" t="str">
        <f t="shared" si="25"/>
        <v/>
      </c>
      <c r="AA253" s="85"/>
      <c r="AB253" s="85"/>
      <c r="AC253" s="85"/>
      <c r="AD253" s="85" t="str">
        <f>'3.5 St Lights - Pole'!CE253</f>
        <v/>
      </c>
      <c r="AE253" s="85"/>
      <c r="AF253" s="85" t="str">
        <f t="shared" si="26"/>
        <v/>
      </c>
      <c r="AG253" s="271"/>
      <c r="AH253" s="85" t="str">
        <f>'3.5 St Lights - Pole'!CI253</f>
        <v/>
      </c>
      <c r="AI253" s="85" t="str">
        <f>'3.5 St Lights - Pole'!CJ253</f>
        <v/>
      </c>
      <c r="AJ253" s="85" t="str">
        <f>'3.5 St Lights - Pole'!CK253</f>
        <v/>
      </c>
      <c r="AK253" s="85"/>
      <c r="AL253" s="85"/>
      <c r="AM253" s="85" t="str">
        <f t="shared" si="27"/>
        <v/>
      </c>
      <c r="AN253" s="238"/>
      <c r="AO253" s="112"/>
      <c r="AP253" s="112"/>
      <c r="AQ253" s="133" t="str">
        <f ca="1">IF('3.5 St Lights - Pole'!CR253="","",'3.5 St Lights - Pole'!CR253)</f>
        <v/>
      </c>
      <c r="AR253" s="112" t="str">
        <f>IF('3.5 St Lights - Pole'!CS253="","",'3.5 St Lights - Pole'!CS253)</f>
        <v/>
      </c>
      <c r="AS253" s="112"/>
      <c r="AT253" s="112"/>
    </row>
    <row r="254" spans="1:46" x14ac:dyDescent="0.2">
      <c r="A254" s="237"/>
      <c r="B254" s="238"/>
      <c r="C254" s="238" t="str">
        <f>IF('3.5 St Lights - Pole'!$B254="","",'3.5 St Lights - Pole'!$B254)</f>
        <v/>
      </c>
      <c r="D254" s="89" t="str">
        <f>IF('3.5 St Lights - Pole'!$C254="","",'3.5 St Lights - Pole'!C254)</f>
        <v/>
      </c>
      <c r="E254" s="238" t="str">
        <f>IF('3.5 St Lights - Pole'!$D254="","",'3.5 St Lights - Pole'!$D254)</f>
        <v/>
      </c>
      <c r="F254" s="238" t="str">
        <f>IF('3.5 St Lights - Pole'!$F254="","",'3.5 St Lights - Pole'!$F254)</f>
        <v/>
      </c>
      <c r="G254" s="238" t="str">
        <f>IF('3.5 St Lights - Pole'!$G254="","",'3.5 St Lights - Pole'!$G254)</f>
        <v/>
      </c>
      <c r="H254" s="238" t="str">
        <f>IF('3.5 St Lights - Pole'!$I254="","",'3.5 St Lights - Pole'!$I254)</f>
        <v/>
      </c>
      <c r="I254" s="238"/>
      <c r="J254" s="89" t="str">
        <f t="shared" si="22"/>
        <v/>
      </c>
      <c r="K254" s="238"/>
      <c r="L254" s="417" t="str">
        <f>IF('3.5 St Lights - Pole'!AW254="","",'3.5 St Lights - Pole'!AW254)</f>
        <v/>
      </c>
      <c r="M254" s="238"/>
      <c r="N254" s="238" t="str">
        <f t="shared" si="23"/>
        <v/>
      </c>
      <c r="O254" s="238"/>
      <c r="P254" s="238"/>
      <c r="Q254" s="238" t="str">
        <f>IF(P254="",'3.5 St Lights - Pole'!AI254,(VLOOKUP(P254,St_Lights_Generic_coating_array,2,FALSE)))</f>
        <v/>
      </c>
      <c r="R254" s="85" t="str">
        <f>IF('3.5 St Lights - Pole'!AJ254="","",'3.5 St Lights - Pole'!AJ254)</f>
        <v/>
      </c>
      <c r="S254" s="238"/>
      <c r="T254" s="89" t="str">
        <f t="shared" si="24"/>
        <v/>
      </c>
      <c r="U254" s="85"/>
      <c r="V254" s="85"/>
      <c r="W254" s="418" t="str">
        <f>IF('3.5 St Lights - Pole'!$AM254="","",'3.5 St Lights - Pole'!$AM254)</f>
        <v/>
      </c>
      <c r="X254" s="418"/>
      <c r="Y254" s="238"/>
      <c r="Z254" s="89" t="str">
        <f t="shared" si="25"/>
        <v/>
      </c>
      <c r="AA254" s="85"/>
      <c r="AB254" s="85"/>
      <c r="AC254" s="85"/>
      <c r="AD254" s="85" t="str">
        <f>'3.5 St Lights - Pole'!CE254</f>
        <v/>
      </c>
      <c r="AE254" s="85"/>
      <c r="AF254" s="85" t="str">
        <f t="shared" si="26"/>
        <v/>
      </c>
      <c r="AG254" s="271"/>
      <c r="AH254" s="85" t="str">
        <f>'3.5 St Lights - Pole'!CI254</f>
        <v/>
      </c>
      <c r="AI254" s="85" t="str">
        <f>'3.5 St Lights - Pole'!CJ254</f>
        <v/>
      </c>
      <c r="AJ254" s="85" t="str">
        <f>'3.5 St Lights - Pole'!CK254</f>
        <v/>
      </c>
      <c r="AK254" s="85"/>
      <c r="AL254" s="85"/>
      <c r="AM254" s="85" t="str">
        <f t="shared" si="27"/>
        <v/>
      </c>
      <c r="AN254" s="238"/>
      <c r="AO254" s="112"/>
      <c r="AP254" s="112"/>
      <c r="AQ254" s="133" t="str">
        <f ca="1">IF('3.5 St Lights - Pole'!CR254="","",'3.5 St Lights - Pole'!CR254)</f>
        <v/>
      </c>
      <c r="AR254" s="112" t="str">
        <f>IF('3.5 St Lights - Pole'!CS254="","",'3.5 St Lights - Pole'!CS254)</f>
        <v/>
      </c>
      <c r="AS254" s="112"/>
      <c r="AT254" s="112"/>
    </row>
    <row r="255" spans="1:46" x14ac:dyDescent="0.2">
      <c r="A255" s="237"/>
      <c r="B255" s="238"/>
      <c r="C255" s="238" t="str">
        <f>IF('3.5 St Lights - Pole'!$B255="","",'3.5 St Lights - Pole'!$B255)</f>
        <v/>
      </c>
      <c r="D255" s="89" t="str">
        <f>IF('3.5 St Lights - Pole'!$C255="","",'3.5 St Lights - Pole'!C255)</f>
        <v/>
      </c>
      <c r="E255" s="238" t="str">
        <f>IF('3.5 St Lights - Pole'!$D255="","",'3.5 St Lights - Pole'!$D255)</f>
        <v/>
      </c>
      <c r="F255" s="238" t="str">
        <f>IF('3.5 St Lights - Pole'!$F255="","",'3.5 St Lights - Pole'!$F255)</f>
        <v/>
      </c>
      <c r="G255" s="238" t="str">
        <f>IF('3.5 St Lights - Pole'!$G255="","",'3.5 St Lights - Pole'!$G255)</f>
        <v/>
      </c>
      <c r="H255" s="238" t="str">
        <f>IF('3.5 St Lights - Pole'!$I255="","",'3.5 St Lights - Pole'!$I255)</f>
        <v/>
      </c>
      <c r="I255" s="238"/>
      <c r="J255" s="89" t="str">
        <f t="shared" si="22"/>
        <v/>
      </c>
      <c r="K255" s="238"/>
      <c r="L255" s="417" t="str">
        <f>IF('3.5 St Lights - Pole'!AW255="","",'3.5 St Lights - Pole'!AW255)</f>
        <v/>
      </c>
      <c r="M255" s="238"/>
      <c r="N255" s="238" t="str">
        <f t="shared" si="23"/>
        <v/>
      </c>
      <c r="O255" s="238"/>
      <c r="P255" s="238"/>
      <c r="Q255" s="238" t="str">
        <f>IF(P255="",'3.5 St Lights - Pole'!AI255,(VLOOKUP(P255,St_Lights_Generic_coating_array,2,FALSE)))</f>
        <v/>
      </c>
      <c r="R255" s="85" t="str">
        <f>IF('3.5 St Lights - Pole'!AJ255="","",'3.5 St Lights - Pole'!AJ255)</f>
        <v/>
      </c>
      <c r="S255" s="238"/>
      <c r="T255" s="89" t="str">
        <f t="shared" si="24"/>
        <v/>
      </c>
      <c r="U255" s="85"/>
      <c r="V255" s="85"/>
      <c r="W255" s="418" t="str">
        <f>IF('3.5 St Lights - Pole'!$AM255="","",'3.5 St Lights - Pole'!$AM255)</f>
        <v/>
      </c>
      <c r="X255" s="418"/>
      <c r="Y255" s="238"/>
      <c r="Z255" s="89" t="str">
        <f t="shared" si="25"/>
        <v/>
      </c>
      <c r="AA255" s="85"/>
      <c r="AB255" s="85"/>
      <c r="AC255" s="85"/>
      <c r="AD255" s="85" t="str">
        <f>'3.5 St Lights - Pole'!CE255</f>
        <v/>
      </c>
      <c r="AE255" s="85"/>
      <c r="AF255" s="85" t="str">
        <f t="shared" si="26"/>
        <v/>
      </c>
      <c r="AG255" s="271"/>
      <c r="AH255" s="85" t="str">
        <f>'3.5 St Lights - Pole'!CI255</f>
        <v/>
      </c>
      <c r="AI255" s="85" t="str">
        <f>'3.5 St Lights - Pole'!CJ255</f>
        <v/>
      </c>
      <c r="AJ255" s="85" t="str">
        <f>'3.5 St Lights - Pole'!CK255</f>
        <v/>
      </c>
      <c r="AK255" s="85"/>
      <c r="AL255" s="85"/>
      <c r="AM255" s="85" t="str">
        <f t="shared" si="27"/>
        <v/>
      </c>
      <c r="AN255" s="238"/>
      <c r="AO255" s="112"/>
      <c r="AP255" s="112"/>
      <c r="AQ255" s="133" t="str">
        <f ca="1">IF('3.5 St Lights - Pole'!CR255="","",'3.5 St Lights - Pole'!CR255)</f>
        <v/>
      </c>
      <c r="AR255" s="112" t="str">
        <f>IF('3.5 St Lights - Pole'!CS255="","",'3.5 St Lights - Pole'!CS255)</f>
        <v/>
      </c>
      <c r="AS255" s="112"/>
      <c r="AT255" s="112"/>
    </row>
    <row r="256" spans="1:46" x14ac:dyDescent="0.2">
      <c r="A256" s="237"/>
      <c r="B256" s="238"/>
      <c r="C256" s="238" t="str">
        <f>IF('3.5 St Lights - Pole'!$B256="","",'3.5 St Lights - Pole'!$B256)</f>
        <v/>
      </c>
      <c r="D256" s="89" t="str">
        <f>IF('3.5 St Lights - Pole'!$C256="","",'3.5 St Lights - Pole'!C256)</f>
        <v/>
      </c>
      <c r="E256" s="238" t="str">
        <f>IF('3.5 St Lights - Pole'!$D256="","",'3.5 St Lights - Pole'!$D256)</f>
        <v/>
      </c>
      <c r="F256" s="238" t="str">
        <f>IF('3.5 St Lights - Pole'!$F256="","",'3.5 St Lights - Pole'!$F256)</f>
        <v/>
      </c>
      <c r="G256" s="238" t="str">
        <f>IF('3.5 St Lights - Pole'!$G256="","",'3.5 St Lights - Pole'!$G256)</f>
        <v/>
      </c>
      <c r="H256" s="238" t="str">
        <f>IF('3.5 St Lights - Pole'!$I256="","",'3.5 St Lights - Pole'!$I256)</f>
        <v/>
      </c>
      <c r="I256" s="238"/>
      <c r="J256" s="89" t="str">
        <f t="shared" si="22"/>
        <v/>
      </c>
      <c r="K256" s="238"/>
      <c r="L256" s="417" t="str">
        <f>IF('3.5 St Lights - Pole'!AW256="","",'3.5 St Lights - Pole'!AW256)</f>
        <v/>
      </c>
      <c r="M256" s="238"/>
      <c r="N256" s="238" t="str">
        <f t="shared" si="23"/>
        <v/>
      </c>
      <c r="O256" s="238"/>
      <c r="P256" s="238"/>
      <c r="Q256" s="238" t="str">
        <f>IF(P256="",'3.5 St Lights - Pole'!AI256,(VLOOKUP(P256,St_Lights_Generic_coating_array,2,FALSE)))</f>
        <v/>
      </c>
      <c r="R256" s="85" t="str">
        <f>IF('3.5 St Lights - Pole'!AJ256="","",'3.5 St Lights - Pole'!AJ256)</f>
        <v/>
      </c>
      <c r="S256" s="238"/>
      <c r="T256" s="89" t="str">
        <f t="shared" si="24"/>
        <v/>
      </c>
      <c r="U256" s="85"/>
      <c r="V256" s="85"/>
      <c r="W256" s="418" t="str">
        <f>IF('3.5 St Lights - Pole'!$AM256="","",'3.5 St Lights - Pole'!$AM256)</f>
        <v/>
      </c>
      <c r="X256" s="418"/>
      <c r="Y256" s="238"/>
      <c r="Z256" s="89" t="str">
        <f t="shared" si="25"/>
        <v/>
      </c>
      <c r="AA256" s="85"/>
      <c r="AB256" s="85"/>
      <c r="AC256" s="85"/>
      <c r="AD256" s="85" t="str">
        <f>'3.5 St Lights - Pole'!CE256</f>
        <v/>
      </c>
      <c r="AE256" s="85"/>
      <c r="AF256" s="85" t="str">
        <f t="shared" si="26"/>
        <v/>
      </c>
      <c r="AG256" s="271"/>
      <c r="AH256" s="85" t="str">
        <f>'3.5 St Lights - Pole'!CI256</f>
        <v/>
      </c>
      <c r="AI256" s="85" t="str">
        <f>'3.5 St Lights - Pole'!CJ256</f>
        <v/>
      </c>
      <c r="AJ256" s="85" t="str">
        <f>'3.5 St Lights - Pole'!CK256</f>
        <v/>
      </c>
      <c r="AK256" s="85"/>
      <c r="AL256" s="85"/>
      <c r="AM256" s="85" t="str">
        <f t="shared" si="27"/>
        <v/>
      </c>
      <c r="AN256" s="238"/>
      <c r="AO256" s="112"/>
      <c r="AP256" s="112"/>
      <c r="AQ256" s="133" t="str">
        <f ca="1">IF('3.5 St Lights - Pole'!CR256="","",'3.5 St Lights - Pole'!CR256)</f>
        <v/>
      </c>
      <c r="AR256" s="112" t="str">
        <f>IF('3.5 St Lights - Pole'!CS256="","",'3.5 St Lights - Pole'!CS256)</f>
        <v/>
      </c>
      <c r="AS256" s="112"/>
      <c r="AT256" s="112"/>
    </row>
    <row r="257" spans="1:46" x14ac:dyDescent="0.2">
      <c r="A257" s="237"/>
      <c r="B257" s="238"/>
      <c r="C257" s="238" t="str">
        <f>IF('3.5 St Lights - Pole'!$B257="","",'3.5 St Lights - Pole'!$B257)</f>
        <v/>
      </c>
      <c r="D257" s="89" t="str">
        <f>IF('3.5 St Lights - Pole'!$C257="","",'3.5 St Lights - Pole'!C257)</f>
        <v/>
      </c>
      <c r="E257" s="238" t="str">
        <f>IF('3.5 St Lights - Pole'!$D257="","",'3.5 St Lights - Pole'!$D257)</f>
        <v/>
      </c>
      <c r="F257" s="238" t="str">
        <f>IF('3.5 St Lights - Pole'!$F257="","",'3.5 St Lights - Pole'!$F257)</f>
        <v/>
      </c>
      <c r="G257" s="238" t="str">
        <f>IF('3.5 St Lights - Pole'!$G257="","",'3.5 St Lights - Pole'!$G257)</f>
        <v/>
      </c>
      <c r="H257" s="238" t="str">
        <f>IF('3.5 St Lights - Pole'!$I257="","",'3.5 St Lights - Pole'!$I257)</f>
        <v/>
      </c>
      <c r="I257" s="238"/>
      <c r="J257" s="89" t="str">
        <f t="shared" si="22"/>
        <v/>
      </c>
      <c r="K257" s="238"/>
      <c r="L257" s="417" t="str">
        <f>IF('3.5 St Lights - Pole'!AW257="","",'3.5 St Lights - Pole'!AW257)</f>
        <v/>
      </c>
      <c r="M257" s="238"/>
      <c r="N257" s="238" t="str">
        <f t="shared" si="23"/>
        <v/>
      </c>
      <c r="O257" s="238"/>
      <c r="P257" s="238"/>
      <c r="Q257" s="238" t="str">
        <f>IF(P257="",'3.5 St Lights - Pole'!AI257,(VLOOKUP(P257,St_Lights_Generic_coating_array,2,FALSE)))</f>
        <v/>
      </c>
      <c r="R257" s="85" t="str">
        <f>IF('3.5 St Lights - Pole'!AJ257="","",'3.5 St Lights - Pole'!AJ257)</f>
        <v/>
      </c>
      <c r="S257" s="238"/>
      <c r="T257" s="89" t="str">
        <f t="shared" si="24"/>
        <v/>
      </c>
      <c r="U257" s="85"/>
      <c r="V257" s="85"/>
      <c r="W257" s="418" t="str">
        <f>IF('3.5 St Lights - Pole'!$AM257="","",'3.5 St Lights - Pole'!$AM257)</f>
        <v/>
      </c>
      <c r="X257" s="418"/>
      <c r="Y257" s="238"/>
      <c r="Z257" s="89" t="str">
        <f t="shared" si="25"/>
        <v/>
      </c>
      <c r="AA257" s="85"/>
      <c r="AB257" s="85"/>
      <c r="AC257" s="85"/>
      <c r="AD257" s="85" t="str">
        <f>'3.5 St Lights - Pole'!CE257</f>
        <v/>
      </c>
      <c r="AE257" s="85"/>
      <c r="AF257" s="85" t="str">
        <f t="shared" si="26"/>
        <v/>
      </c>
      <c r="AG257" s="271"/>
      <c r="AH257" s="85" t="str">
        <f>'3.5 St Lights - Pole'!CI257</f>
        <v/>
      </c>
      <c r="AI257" s="85" t="str">
        <f>'3.5 St Lights - Pole'!CJ257</f>
        <v/>
      </c>
      <c r="AJ257" s="85" t="str">
        <f>'3.5 St Lights - Pole'!CK257</f>
        <v/>
      </c>
      <c r="AK257" s="85"/>
      <c r="AL257" s="85"/>
      <c r="AM257" s="85" t="str">
        <f t="shared" si="27"/>
        <v/>
      </c>
      <c r="AN257" s="238"/>
      <c r="AO257" s="112"/>
      <c r="AP257" s="112"/>
      <c r="AQ257" s="133" t="str">
        <f ca="1">IF('3.5 St Lights - Pole'!CR257="","",'3.5 St Lights - Pole'!CR257)</f>
        <v/>
      </c>
      <c r="AR257" s="112" t="str">
        <f>IF('3.5 St Lights - Pole'!CS257="","",'3.5 St Lights - Pole'!CS257)</f>
        <v/>
      </c>
      <c r="AS257" s="112"/>
      <c r="AT257" s="112"/>
    </row>
    <row r="258" spans="1:46" x14ac:dyDescent="0.2">
      <c r="A258" s="237"/>
      <c r="B258" s="238"/>
      <c r="C258" s="238" t="str">
        <f>IF('3.5 St Lights - Pole'!$B258="","",'3.5 St Lights - Pole'!$B258)</f>
        <v/>
      </c>
      <c r="D258" s="89" t="str">
        <f>IF('3.5 St Lights - Pole'!$C258="","",'3.5 St Lights - Pole'!C258)</f>
        <v/>
      </c>
      <c r="E258" s="238" t="str">
        <f>IF('3.5 St Lights - Pole'!$D258="","",'3.5 St Lights - Pole'!$D258)</f>
        <v/>
      </c>
      <c r="F258" s="238" t="str">
        <f>IF('3.5 St Lights - Pole'!$F258="","",'3.5 St Lights - Pole'!$F258)</f>
        <v/>
      </c>
      <c r="G258" s="238" t="str">
        <f>IF('3.5 St Lights - Pole'!$G258="","",'3.5 St Lights - Pole'!$G258)</f>
        <v/>
      </c>
      <c r="H258" s="238" t="str">
        <f>IF('3.5 St Lights - Pole'!$I258="","",'3.5 St Lights - Pole'!$I258)</f>
        <v/>
      </c>
      <c r="I258" s="238"/>
      <c r="J258" s="89" t="str">
        <f t="shared" si="22"/>
        <v/>
      </c>
      <c r="K258" s="238"/>
      <c r="L258" s="417" t="str">
        <f>IF('3.5 St Lights - Pole'!AW258="","",'3.5 St Lights - Pole'!AW258)</f>
        <v/>
      </c>
      <c r="M258" s="238"/>
      <c r="N258" s="238" t="str">
        <f t="shared" si="23"/>
        <v/>
      </c>
      <c r="O258" s="238"/>
      <c r="P258" s="238"/>
      <c r="Q258" s="238" t="str">
        <f>IF(P258="",'3.5 St Lights - Pole'!AI258,(VLOOKUP(P258,St_Lights_Generic_coating_array,2,FALSE)))</f>
        <v/>
      </c>
      <c r="R258" s="85" t="str">
        <f>IF('3.5 St Lights - Pole'!AJ258="","",'3.5 St Lights - Pole'!AJ258)</f>
        <v/>
      </c>
      <c r="S258" s="238"/>
      <c r="T258" s="89" t="str">
        <f t="shared" si="24"/>
        <v/>
      </c>
      <c r="U258" s="85"/>
      <c r="V258" s="85"/>
      <c r="W258" s="418" t="str">
        <f>IF('3.5 St Lights - Pole'!$AM258="","",'3.5 St Lights - Pole'!$AM258)</f>
        <v/>
      </c>
      <c r="X258" s="418"/>
      <c r="Y258" s="238"/>
      <c r="Z258" s="89" t="str">
        <f t="shared" si="25"/>
        <v/>
      </c>
      <c r="AA258" s="85"/>
      <c r="AB258" s="85"/>
      <c r="AC258" s="85"/>
      <c r="AD258" s="85" t="str">
        <f>'3.5 St Lights - Pole'!CE258</f>
        <v/>
      </c>
      <c r="AE258" s="85"/>
      <c r="AF258" s="85" t="str">
        <f t="shared" si="26"/>
        <v/>
      </c>
      <c r="AG258" s="271"/>
      <c r="AH258" s="85" t="str">
        <f>'3.5 St Lights - Pole'!CI258</f>
        <v/>
      </c>
      <c r="AI258" s="85" t="str">
        <f>'3.5 St Lights - Pole'!CJ258</f>
        <v/>
      </c>
      <c r="AJ258" s="85" t="str">
        <f>'3.5 St Lights - Pole'!CK258</f>
        <v/>
      </c>
      <c r="AK258" s="85"/>
      <c r="AL258" s="85"/>
      <c r="AM258" s="85" t="str">
        <f t="shared" si="27"/>
        <v/>
      </c>
      <c r="AN258" s="238"/>
      <c r="AO258" s="112"/>
      <c r="AP258" s="112"/>
      <c r="AQ258" s="133" t="str">
        <f ca="1">IF('3.5 St Lights - Pole'!CR258="","",'3.5 St Lights - Pole'!CR258)</f>
        <v/>
      </c>
      <c r="AR258" s="112" t="str">
        <f>IF('3.5 St Lights - Pole'!CS258="","",'3.5 St Lights - Pole'!CS258)</f>
        <v/>
      </c>
      <c r="AS258" s="112"/>
      <c r="AT258" s="112"/>
    </row>
    <row r="259" spans="1:46" x14ac:dyDescent="0.2">
      <c r="A259" s="237"/>
      <c r="B259" s="238"/>
      <c r="C259" s="238" t="str">
        <f>IF('3.5 St Lights - Pole'!$B259="","",'3.5 St Lights - Pole'!$B259)</f>
        <v/>
      </c>
      <c r="D259" s="89" t="str">
        <f>IF('3.5 St Lights - Pole'!$C259="","",'3.5 St Lights - Pole'!C259)</f>
        <v/>
      </c>
      <c r="E259" s="238" t="str">
        <f>IF('3.5 St Lights - Pole'!$D259="","",'3.5 St Lights - Pole'!$D259)</f>
        <v/>
      </c>
      <c r="F259" s="238" t="str">
        <f>IF('3.5 St Lights - Pole'!$F259="","",'3.5 St Lights - Pole'!$F259)</f>
        <v/>
      </c>
      <c r="G259" s="238" t="str">
        <f>IF('3.5 St Lights - Pole'!$G259="","",'3.5 St Lights - Pole'!$G259)</f>
        <v/>
      </c>
      <c r="H259" s="238" t="str">
        <f>IF('3.5 St Lights - Pole'!$I259="","",'3.5 St Lights - Pole'!$I259)</f>
        <v/>
      </c>
      <c r="I259" s="238"/>
      <c r="J259" s="89" t="str">
        <f t="shared" si="22"/>
        <v/>
      </c>
      <c r="K259" s="238"/>
      <c r="L259" s="417" t="str">
        <f>IF('3.5 St Lights - Pole'!AW259="","",'3.5 St Lights - Pole'!AW259)</f>
        <v/>
      </c>
      <c r="M259" s="238"/>
      <c r="N259" s="238" t="str">
        <f t="shared" si="23"/>
        <v/>
      </c>
      <c r="O259" s="238"/>
      <c r="P259" s="238"/>
      <c r="Q259" s="238" t="str">
        <f>IF(P259="",'3.5 St Lights - Pole'!AI259,(VLOOKUP(P259,St_Lights_Generic_coating_array,2,FALSE)))</f>
        <v/>
      </c>
      <c r="R259" s="85" t="str">
        <f>IF('3.5 St Lights - Pole'!AJ259="","",'3.5 St Lights - Pole'!AJ259)</f>
        <v/>
      </c>
      <c r="S259" s="238"/>
      <c r="T259" s="89" t="str">
        <f t="shared" si="24"/>
        <v/>
      </c>
      <c r="U259" s="85"/>
      <c r="V259" s="85"/>
      <c r="W259" s="418" t="str">
        <f>IF('3.5 St Lights - Pole'!$AM259="","",'3.5 St Lights - Pole'!$AM259)</f>
        <v/>
      </c>
      <c r="X259" s="418"/>
      <c r="Y259" s="238"/>
      <c r="Z259" s="89" t="str">
        <f t="shared" si="25"/>
        <v/>
      </c>
      <c r="AA259" s="85"/>
      <c r="AB259" s="85"/>
      <c r="AC259" s="85"/>
      <c r="AD259" s="85" t="str">
        <f>'3.5 St Lights - Pole'!CE259</f>
        <v/>
      </c>
      <c r="AE259" s="85"/>
      <c r="AF259" s="85" t="str">
        <f t="shared" si="26"/>
        <v/>
      </c>
      <c r="AG259" s="271"/>
      <c r="AH259" s="85" t="str">
        <f>'3.5 St Lights - Pole'!CI259</f>
        <v/>
      </c>
      <c r="AI259" s="85" t="str">
        <f>'3.5 St Lights - Pole'!CJ259</f>
        <v/>
      </c>
      <c r="AJ259" s="85" t="str">
        <f>'3.5 St Lights - Pole'!CK259</f>
        <v/>
      </c>
      <c r="AK259" s="85"/>
      <c r="AL259" s="85"/>
      <c r="AM259" s="85" t="str">
        <f t="shared" si="27"/>
        <v/>
      </c>
      <c r="AN259" s="238"/>
      <c r="AO259" s="112"/>
      <c r="AP259" s="112"/>
      <c r="AQ259" s="133" t="str">
        <f ca="1">IF('3.5 St Lights - Pole'!CR259="","",'3.5 St Lights - Pole'!CR259)</f>
        <v/>
      </c>
      <c r="AR259" s="112" t="str">
        <f>IF('3.5 St Lights - Pole'!CS259="","",'3.5 St Lights - Pole'!CS259)</f>
        <v/>
      </c>
      <c r="AS259" s="112"/>
      <c r="AT259" s="112"/>
    </row>
    <row r="260" spans="1:46" x14ac:dyDescent="0.2">
      <c r="A260" s="237"/>
      <c r="B260" s="238"/>
      <c r="C260" s="238" t="str">
        <f>IF('3.5 St Lights - Pole'!$B260="","",'3.5 St Lights - Pole'!$B260)</f>
        <v/>
      </c>
      <c r="D260" s="89" t="str">
        <f>IF('3.5 St Lights - Pole'!$C260="","",'3.5 St Lights - Pole'!C260)</f>
        <v/>
      </c>
      <c r="E260" s="238" t="str">
        <f>IF('3.5 St Lights - Pole'!$D260="","",'3.5 St Lights - Pole'!$D260)</f>
        <v/>
      </c>
      <c r="F260" s="238" t="str">
        <f>IF('3.5 St Lights - Pole'!$F260="","",'3.5 St Lights - Pole'!$F260)</f>
        <v/>
      </c>
      <c r="G260" s="238" t="str">
        <f>IF('3.5 St Lights - Pole'!$G260="","",'3.5 St Lights - Pole'!$G260)</f>
        <v/>
      </c>
      <c r="H260" s="238" t="str">
        <f>IF('3.5 St Lights - Pole'!$I260="","",'3.5 St Lights - Pole'!$I260)</f>
        <v/>
      </c>
      <c r="I260" s="238"/>
      <c r="J260" s="89" t="str">
        <f t="shared" si="22"/>
        <v/>
      </c>
      <c r="K260" s="238"/>
      <c r="L260" s="417" t="str">
        <f>IF('3.5 St Lights - Pole'!AW260="","",'3.5 St Lights - Pole'!AW260)</f>
        <v/>
      </c>
      <c r="M260" s="238"/>
      <c r="N260" s="238" t="str">
        <f t="shared" si="23"/>
        <v/>
      </c>
      <c r="O260" s="238"/>
      <c r="P260" s="238"/>
      <c r="Q260" s="238" t="str">
        <f>IF(P260="",'3.5 St Lights - Pole'!AI260,(VLOOKUP(P260,St_Lights_Generic_coating_array,2,FALSE)))</f>
        <v/>
      </c>
      <c r="R260" s="85" t="str">
        <f>IF('3.5 St Lights - Pole'!AJ260="","",'3.5 St Lights - Pole'!AJ260)</f>
        <v/>
      </c>
      <c r="S260" s="238"/>
      <c r="T260" s="89" t="str">
        <f t="shared" si="24"/>
        <v/>
      </c>
      <c r="U260" s="85"/>
      <c r="V260" s="85"/>
      <c r="W260" s="418" t="str">
        <f>IF('3.5 St Lights - Pole'!$AM260="","",'3.5 St Lights - Pole'!$AM260)</f>
        <v/>
      </c>
      <c r="X260" s="418"/>
      <c r="Y260" s="238"/>
      <c r="Z260" s="89" t="str">
        <f t="shared" si="25"/>
        <v/>
      </c>
      <c r="AA260" s="85"/>
      <c r="AB260" s="85"/>
      <c r="AC260" s="85"/>
      <c r="AD260" s="85" t="str">
        <f>'3.5 St Lights - Pole'!CE260</f>
        <v/>
      </c>
      <c r="AE260" s="85"/>
      <c r="AF260" s="85" t="str">
        <f t="shared" si="26"/>
        <v/>
      </c>
      <c r="AG260" s="271"/>
      <c r="AH260" s="85" t="str">
        <f>'3.5 St Lights - Pole'!CI260</f>
        <v/>
      </c>
      <c r="AI260" s="85" t="str">
        <f>'3.5 St Lights - Pole'!CJ260</f>
        <v/>
      </c>
      <c r="AJ260" s="85" t="str">
        <f>'3.5 St Lights - Pole'!CK260</f>
        <v/>
      </c>
      <c r="AK260" s="85"/>
      <c r="AL260" s="85"/>
      <c r="AM260" s="85" t="str">
        <f t="shared" si="27"/>
        <v/>
      </c>
      <c r="AN260" s="238"/>
      <c r="AO260" s="112"/>
      <c r="AP260" s="112"/>
      <c r="AQ260" s="133" t="str">
        <f ca="1">IF('3.5 St Lights - Pole'!CR260="","",'3.5 St Lights - Pole'!CR260)</f>
        <v/>
      </c>
      <c r="AR260" s="112" t="str">
        <f>IF('3.5 St Lights - Pole'!CS260="","",'3.5 St Lights - Pole'!CS260)</f>
        <v/>
      </c>
      <c r="AS260" s="112"/>
      <c r="AT260" s="112"/>
    </row>
    <row r="261" spans="1:46" x14ac:dyDescent="0.2">
      <c r="A261" s="237"/>
      <c r="B261" s="238"/>
      <c r="C261" s="238" t="str">
        <f>IF('3.5 St Lights - Pole'!$B261="","",'3.5 St Lights - Pole'!$B261)</f>
        <v/>
      </c>
      <c r="D261" s="89" t="str">
        <f>IF('3.5 St Lights - Pole'!$C261="","",'3.5 St Lights - Pole'!C261)</f>
        <v/>
      </c>
      <c r="E261" s="238" t="str">
        <f>IF('3.5 St Lights - Pole'!$D261="","",'3.5 St Lights - Pole'!$D261)</f>
        <v/>
      </c>
      <c r="F261" s="238" t="str">
        <f>IF('3.5 St Lights - Pole'!$F261="","",'3.5 St Lights - Pole'!$F261)</f>
        <v/>
      </c>
      <c r="G261" s="238" t="str">
        <f>IF('3.5 St Lights - Pole'!$G261="","",'3.5 St Lights - Pole'!$G261)</f>
        <v/>
      </c>
      <c r="H261" s="238" t="str">
        <f>IF('3.5 St Lights - Pole'!$I261="","",'3.5 St Lights - Pole'!$I261)</f>
        <v/>
      </c>
      <c r="I261" s="238"/>
      <c r="J261" s="89" t="str">
        <f t="shared" si="22"/>
        <v/>
      </c>
      <c r="K261" s="238"/>
      <c r="L261" s="417" t="str">
        <f>IF('3.5 St Lights - Pole'!AW261="","",'3.5 St Lights - Pole'!AW261)</f>
        <v/>
      </c>
      <c r="M261" s="238"/>
      <c r="N261" s="238" t="str">
        <f t="shared" si="23"/>
        <v/>
      </c>
      <c r="O261" s="238"/>
      <c r="P261" s="238"/>
      <c r="Q261" s="238" t="str">
        <f>IF(P261="",'3.5 St Lights - Pole'!AI261,(VLOOKUP(P261,St_Lights_Generic_coating_array,2,FALSE)))</f>
        <v/>
      </c>
      <c r="R261" s="85" t="str">
        <f>IF('3.5 St Lights - Pole'!AJ261="","",'3.5 St Lights - Pole'!AJ261)</f>
        <v/>
      </c>
      <c r="S261" s="238"/>
      <c r="T261" s="89" t="str">
        <f t="shared" si="24"/>
        <v/>
      </c>
      <c r="U261" s="85"/>
      <c r="V261" s="85"/>
      <c r="W261" s="418" t="str">
        <f>IF('3.5 St Lights - Pole'!$AM261="","",'3.5 St Lights - Pole'!$AM261)</f>
        <v/>
      </c>
      <c r="X261" s="418"/>
      <c r="Y261" s="238"/>
      <c r="Z261" s="89" t="str">
        <f t="shared" si="25"/>
        <v/>
      </c>
      <c r="AA261" s="85"/>
      <c r="AB261" s="85"/>
      <c r="AC261" s="85"/>
      <c r="AD261" s="85" t="str">
        <f>'3.5 St Lights - Pole'!CE261</f>
        <v/>
      </c>
      <c r="AE261" s="85"/>
      <c r="AF261" s="85" t="str">
        <f t="shared" si="26"/>
        <v/>
      </c>
      <c r="AG261" s="271"/>
      <c r="AH261" s="85" t="str">
        <f>'3.5 St Lights - Pole'!CI261</f>
        <v/>
      </c>
      <c r="AI261" s="85" t="str">
        <f>'3.5 St Lights - Pole'!CJ261</f>
        <v/>
      </c>
      <c r="AJ261" s="85" t="str">
        <f>'3.5 St Lights - Pole'!CK261</f>
        <v/>
      </c>
      <c r="AK261" s="85"/>
      <c r="AL261" s="85"/>
      <c r="AM261" s="85" t="str">
        <f t="shared" si="27"/>
        <v/>
      </c>
      <c r="AN261" s="238"/>
      <c r="AO261" s="112"/>
      <c r="AP261" s="112"/>
      <c r="AQ261" s="133" t="str">
        <f ca="1">IF('3.5 St Lights - Pole'!CR261="","",'3.5 St Lights - Pole'!CR261)</f>
        <v/>
      </c>
      <c r="AR261" s="112" t="str">
        <f>IF('3.5 St Lights - Pole'!CS261="","",'3.5 St Lights - Pole'!CS261)</f>
        <v/>
      </c>
      <c r="AS261" s="112"/>
      <c r="AT261" s="112"/>
    </row>
    <row r="262" spans="1:46" x14ac:dyDescent="0.2">
      <c r="A262" s="237"/>
      <c r="B262" s="238"/>
      <c r="C262" s="238" t="str">
        <f>IF('3.5 St Lights - Pole'!$B262="","",'3.5 St Lights - Pole'!$B262)</f>
        <v/>
      </c>
      <c r="D262" s="89" t="str">
        <f>IF('3.5 St Lights - Pole'!$C262="","",'3.5 St Lights - Pole'!C262)</f>
        <v/>
      </c>
      <c r="E262" s="238" t="str">
        <f>IF('3.5 St Lights - Pole'!$D262="","",'3.5 St Lights - Pole'!$D262)</f>
        <v/>
      </c>
      <c r="F262" s="238" t="str">
        <f>IF('3.5 St Lights - Pole'!$F262="","",'3.5 St Lights - Pole'!$F262)</f>
        <v/>
      </c>
      <c r="G262" s="238" t="str">
        <f>IF('3.5 St Lights - Pole'!$G262="","",'3.5 St Lights - Pole'!$G262)</f>
        <v/>
      </c>
      <c r="H262" s="238" t="str">
        <f>IF('3.5 St Lights - Pole'!$I262="","",'3.5 St Lights - Pole'!$I262)</f>
        <v/>
      </c>
      <c r="I262" s="238"/>
      <c r="J262" s="89" t="str">
        <f t="shared" si="22"/>
        <v/>
      </c>
      <c r="K262" s="238"/>
      <c r="L262" s="417" t="str">
        <f>IF('3.5 St Lights - Pole'!AW262="","",'3.5 St Lights - Pole'!AW262)</f>
        <v/>
      </c>
      <c r="M262" s="238"/>
      <c r="N262" s="238" t="str">
        <f t="shared" si="23"/>
        <v/>
      </c>
      <c r="O262" s="238"/>
      <c r="P262" s="238"/>
      <c r="Q262" s="238" t="str">
        <f>IF(P262="",'3.5 St Lights - Pole'!AI262,(VLOOKUP(P262,St_Lights_Generic_coating_array,2,FALSE)))</f>
        <v/>
      </c>
      <c r="R262" s="85" t="str">
        <f>IF('3.5 St Lights - Pole'!AJ262="","",'3.5 St Lights - Pole'!AJ262)</f>
        <v/>
      </c>
      <c r="S262" s="238"/>
      <c r="T262" s="89" t="str">
        <f t="shared" si="24"/>
        <v/>
      </c>
      <c r="U262" s="85"/>
      <c r="V262" s="85"/>
      <c r="W262" s="418" t="str">
        <f>IF('3.5 St Lights - Pole'!$AM262="","",'3.5 St Lights - Pole'!$AM262)</f>
        <v/>
      </c>
      <c r="X262" s="418"/>
      <c r="Y262" s="238"/>
      <c r="Z262" s="89" t="str">
        <f t="shared" si="25"/>
        <v/>
      </c>
      <c r="AA262" s="85"/>
      <c r="AB262" s="85"/>
      <c r="AC262" s="85"/>
      <c r="AD262" s="85" t="str">
        <f>'3.5 St Lights - Pole'!CE262</f>
        <v/>
      </c>
      <c r="AE262" s="85"/>
      <c r="AF262" s="85" t="str">
        <f t="shared" si="26"/>
        <v/>
      </c>
      <c r="AG262" s="271"/>
      <c r="AH262" s="85" t="str">
        <f>'3.5 St Lights - Pole'!CI262</f>
        <v/>
      </c>
      <c r="AI262" s="85" t="str">
        <f>'3.5 St Lights - Pole'!CJ262</f>
        <v/>
      </c>
      <c r="AJ262" s="85" t="str">
        <f>'3.5 St Lights - Pole'!CK262</f>
        <v/>
      </c>
      <c r="AK262" s="85"/>
      <c r="AL262" s="85"/>
      <c r="AM262" s="85" t="str">
        <f t="shared" si="27"/>
        <v/>
      </c>
      <c r="AN262" s="238"/>
      <c r="AO262" s="112"/>
      <c r="AP262" s="112"/>
      <c r="AQ262" s="133" t="str">
        <f ca="1">IF('3.5 St Lights - Pole'!CR262="","",'3.5 St Lights - Pole'!CR262)</f>
        <v/>
      </c>
      <c r="AR262" s="112" t="str">
        <f>IF('3.5 St Lights - Pole'!CS262="","",'3.5 St Lights - Pole'!CS262)</f>
        <v/>
      </c>
      <c r="AS262" s="112"/>
      <c r="AT262" s="112"/>
    </row>
    <row r="263" spans="1:46" x14ac:dyDescent="0.2">
      <c r="A263" s="237"/>
      <c r="B263" s="238"/>
      <c r="C263" s="238" t="str">
        <f>IF('3.5 St Lights - Pole'!$B263="","",'3.5 St Lights - Pole'!$B263)</f>
        <v/>
      </c>
      <c r="D263" s="89" t="str">
        <f>IF('3.5 St Lights - Pole'!$C263="","",'3.5 St Lights - Pole'!C263)</f>
        <v/>
      </c>
      <c r="E263" s="238" t="str">
        <f>IF('3.5 St Lights - Pole'!$D263="","",'3.5 St Lights - Pole'!$D263)</f>
        <v/>
      </c>
      <c r="F263" s="238" t="str">
        <f>IF('3.5 St Lights - Pole'!$F263="","",'3.5 St Lights - Pole'!$F263)</f>
        <v/>
      </c>
      <c r="G263" s="238" t="str">
        <f>IF('3.5 St Lights - Pole'!$G263="","",'3.5 St Lights - Pole'!$G263)</f>
        <v/>
      </c>
      <c r="H263" s="238" t="str">
        <f>IF('3.5 St Lights - Pole'!$I263="","",'3.5 St Lights - Pole'!$I263)</f>
        <v/>
      </c>
      <c r="I263" s="238"/>
      <c r="J263" s="89" t="str">
        <f t="shared" ref="J263:J326" si="28">IF(I263="","",(VLOOKUP(I263,St_Lights_Bracket_Bracket_Type_Table_Array,2,FALSE)))</f>
        <v/>
      </c>
      <c r="K263" s="238"/>
      <c r="L263" s="417" t="str">
        <f>IF('3.5 St Lights - Pole'!AW263="","",'3.5 St Lights - Pole'!AW263)</f>
        <v/>
      </c>
      <c r="M263" s="238"/>
      <c r="N263" s="238" t="str">
        <f t="shared" ref="N263:N326" si="29">IF(M263="","",(VLOOKUP(M263,generic_estimate_measured_table_array,2,FALSE)))</f>
        <v/>
      </c>
      <c r="O263" s="238"/>
      <c r="P263" s="238"/>
      <c r="Q263" s="238" t="str">
        <f>IF(P263="",'3.5 St Lights - Pole'!AI263,(VLOOKUP(P263,St_Lights_Generic_coating_array,2,FALSE)))</f>
        <v/>
      </c>
      <c r="R263" s="85" t="str">
        <f>IF('3.5 St Lights - Pole'!AJ263="","",'3.5 St Lights - Pole'!AJ263)</f>
        <v/>
      </c>
      <c r="S263" s="238"/>
      <c r="T263" s="89" t="str">
        <f t="shared" ref="T263:T326" si="30">IF(A263="ADD","N",IF(A263="DELETE","U",IF(A263="UPDATE","U",IF(A263="",""))))</f>
        <v/>
      </c>
      <c r="U263" s="85"/>
      <c r="V263" s="85"/>
      <c r="W263" s="418" t="str">
        <f>IF('3.5 St Lights - Pole'!$AM263="","",'3.5 St Lights - Pole'!$AM263)</f>
        <v/>
      </c>
      <c r="X263" s="418"/>
      <c r="Y263" s="238"/>
      <c r="Z263" s="89" t="str">
        <f t="shared" ref="Z263:Z326" si="31">IF(Y263="","",(VLOOKUP(Y263,St_Lights_Generic_Replace_Reason_Table_Array,2,FALSE)))</f>
        <v/>
      </c>
      <c r="AA263" s="85"/>
      <c r="AB263" s="85"/>
      <c r="AC263" s="85"/>
      <c r="AD263" s="85" t="str">
        <f>'3.5 St Lights - Pole'!CE263</f>
        <v/>
      </c>
      <c r="AE263" s="85"/>
      <c r="AF263" s="85" t="str">
        <f t="shared" ref="AF263:AF326" si="32">IF(A263&lt;&gt;"",IF(AE263="","U",(VLOOKUP(AE263,generic_condition_table_array,2,FALSE))),"")</f>
        <v/>
      </c>
      <c r="AG263" s="271"/>
      <c r="AH263" s="85" t="str">
        <f>'3.5 St Lights - Pole'!CI263</f>
        <v/>
      </c>
      <c r="AI263" s="85" t="str">
        <f>'3.5 St Lights - Pole'!CJ263</f>
        <v/>
      </c>
      <c r="AJ263" s="85" t="str">
        <f>'3.5 St Lights - Pole'!CK263</f>
        <v/>
      </c>
      <c r="AK263" s="85"/>
      <c r="AL263" s="85"/>
      <c r="AM263" s="85" t="str">
        <f t="shared" ref="AM263:AM326" si="33">IF(A263="ADD","D",IF(A263="DELETE","D",IF(A263="UPDATE","D",IF(A263="",""))))</f>
        <v/>
      </c>
      <c r="AN263" s="238"/>
      <c r="AO263" s="112"/>
      <c r="AP263" s="112"/>
      <c r="AQ263" s="133" t="str">
        <f ca="1">IF('3.5 St Lights - Pole'!CR263="","",'3.5 St Lights - Pole'!CR263)</f>
        <v/>
      </c>
      <c r="AR263" s="112" t="str">
        <f>IF('3.5 St Lights - Pole'!CS263="","",'3.5 St Lights - Pole'!CS263)</f>
        <v/>
      </c>
      <c r="AS263" s="112"/>
      <c r="AT263" s="112"/>
    </row>
    <row r="264" spans="1:46" x14ac:dyDescent="0.2">
      <c r="A264" s="237"/>
      <c r="B264" s="238"/>
      <c r="C264" s="238" t="str">
        <f>IF('3.5 St Lights - Pole'!$B264="","",'3.5 St Lights - Pole'!$B264)</f>
        <v/>
      </c>
      <c r="D264" s="89" t="str">
        <f>IF('3.5 St Lights - Pole'!$C264="","",'3.5 St Lights - Pole'!C264)</f>
        <v/>
      </c>
      <c r="E264" s="238" t="str">
        <f>IF('3.5 St Lights - Pole'!$D264="","",'3.5 St Lights - Pole'!$D264)</f>
        <v/>
      </c>
      <c r="F264" s="238" t="str">
        <f>IF('3.5 St Lights - Pole'!$F264="","",'3.5 St Lights - Pole'!$F264)</f>
        <v/>
      </c>
      <c r="G264" s="238" t="str">
        <f>IF('3.5 St Lights - Pole'!$G264="","",'3.5 St Lights - Pole'!$G264)</f>
        <v/>
      </c>
      <c r="H264" s="238" t="str">
        <f>IF('3.5 St Lights - Pole'!$I264="","",'3.5 St Lights - Pole'!$I264)</f>
        <v/>
      </c>
      <c r="I264" s="238"/>
      <c r="J264" s="89" t="str">
        <f t="shared" si="28"/>
        <v/>
      </c>
      <c r="K264" s="238"/>
      <c r="L264" s="417" t="str">
        <f>IF('3.5 St Lights - Pole'!AW264="","",'3.5 St Lights - Pole'!AW264)</f>
        <v/>
      </c>
      <c r="M264" s="238"/>
      <c r="N264" s="238" t="str">
        <f t="shared" si="29"/>
        <v/>
      </c>
      <c r="O264" s="238"/>
      <c r="P264" s="238"/>
      <c r="Q264" s="238" t="str">
        <f>IF(P264="",'3.5 St Lights - Pole'!AI264,(VLOOKUP(P264,St_Lights_Generic_coating_array,2,FALSE)))</f>
        <v/>
      </c>
      <c r="R264" s="85" t="str">
        <f>IF('3.5 St Lights - Pole'!AJ264="","",'3.5 St Lights - Pole'!AJ264)</f>
        <v/>
      </c>
      <c r="S264" s="238"/>
      <c r="T264" s="89" t="str">
        <f t="shared" si="30"/>
        <v/>
      </c>
      <c r="U264" s="85"/>
      <c r="V264" s="85"/>
      <c r="W264" s="418" t="str">
        <f>IF('3.5 St Lights - Pole'!$AM264="","",'3.5 St Lights - Pole'!$AM264)</f>
        <v/>
      </c>
      <c r="X264" s="418"/>
      <c r="Y264" s="238"/>
      <c r="Z264" s="89" t="str">
        <f t="shared" si="31"/>
        <v/>
      </c>
      <c r="AA264" s="85"/>
      <c r="AB264" s="85"/>
      <c r="AC264" s="85"/>
      <c r="AD264" s="85" t="str">
        <f>'3.5 St Lights - Pole'!CE264</f>
        <v/>
      </c>
      <c r="AE264" s="85"/>
      <c r="AF264" s="85" t="str">
        <f t="shared" si="32"/>
        <v/>
      </c>
      <c r="AG264" s="271"/>
      <c r="AH264" s="85" t="str">
        <f>'3.5 St Lights - Pole'!CI264</f>
        <v/>
      </c>
      <c r="AI264" s="85" t="str">
        <f>'3.5 St Lights - Pole'!CJ264</f>
        <v/>
      </c>
      <c r="AJ264" s="85" t="str">
        <f>'3.5 St Lights - Pole'!CK264</f>
        <v/>
      </c>
      <c r="AK264" s="85"/>
      <c r="AL264" s="85"/>
      <c r="AM264" s="85" t="str">
        <f t="shared" si="33"/>
        <v/>
      </c>
      <c r="AN264" s="238"/>
      <c r="AO264" s="112"/>
      <c r="AP264" s="112"/>
      <c r="AQ264" s="133" t="str">
        <f ca="1">IF('3.5 St Lights - Pole'!CR264="","",'3.5 St Lights - Pole'!CR264)</f>
        <v/>
      </c>
      <c r="AR264" s="112" t="str">
        <f>IF('3.5 St Lights - Pole'!CS264="","",'3.5 St Lights - Pole'!CS264)</f>
        <v/>
      </c>
      <c r="AS264" s="112"/>
      <c r="AT264" s="112"/>
    </row>
    <row r="265" spans="1:46" x14ac:dyDescent="0.2">
      <c r="A265" s="237"/>
      <c r="B265" s="238"/>
      <c r="C265" s="238" t="str">
        <f>IF('3.5 St Lights - Pole'!$B265="","",'3.5 St Lights - Pole'!$B265)</f>
        <v/>
      </c>
      <c r="D265" s="89" t="str">
        <f>IF('3.5 St Lights - Pole'!$C265="","",'3.5 St Lights - Pole'!C265)</f>
        <v/>
      </c>
      <c r="E265" s="238" t="str">
        <f>IF('3.5 St Lights - Pole'!$D265="","",'3.5 St Lights - Pole'!$D265)</f>
        <v/>
      </c>
      <c r="F265" s="238" t="str">
        <f>IF('3.5 St Lights - Pole'!$F265="","",'3.5 St Lights - Pole'!$F265)</f>
        <v/>
      </c>
      <c r="G265" s="238" t="str">
        <f>IF('3.5 St Lights - Pole'!$G265="","",'3.5 St Lights - Pole'!$G265)</f>
        <v/>
      </c>
      <c r="H265" s="238" t="str">
        <f>IF('3.5 St Lights - Pole'!$I265="","",'3.5 St Lights - Pole'!$I265)</f>
        <v/>
      </c>
      <c r="I265" s="238"/>
      <c r="J265" s="89" t="str">
        <f t="shared" si="28"/>
        <v/>
      </c>
      <c r="K265" s="238"/>
      <c r="L265" s="417" t="str">
        <f>IF('3.5 St Lights - Pole'!AW265="","",'3.5 St Lights - Pole'!AW265)</f>
        <v/>
      </c>
      <c r="M265" s="238"/>
      <c r="N265" s="238" t="str">
        <f t="shared" si="29"/>
        <v/>
      </c>
      <c r="O265" s="238"/>
      <c r="P265" s="238"/>
      <c r="Q265" s="238" t="str">
        <f>IF(P265="",'3.5 St Lights - Pole'!AI265,(VLOOKUP(P265,St_Lights_Generic_coating_array,2,FALSE)))</f>
        <v/>
      </c>
      <c r="R265" s="85" t="str">
        <f>IF('3.5 St Lights - Pole'!AJ265="","",'3.5 St Lights - Pole'!AJ265)</f>
        <v/>
      </c>
      <c r="S265" s="238"/>
      <c r="T265" s="89" t="str">
        <f t="shared" si="30"/>
        <v/>
      </c>
      <c r="U265" s="85"/>
      <c r="V265" s="85"/>
      <c r="W265" s="418" t="str">
        <f>IF('3.5 St Lights - Pole'!$AM265="","",'3.5 St Lights - Pole'!$AM265)</f>
        <v/>
      </c>
      <c r="X265" s="418"/>
      <c r="Y265" s="238"/>
      <c r="Z265" s="89" t="str">
        <f t="shared" si="31"/>
        <v/>
      </c>
      <c r="AA265" s="85"/>
      <c r="AB265" s="85"/>
      <c r="AC265" s="85"/>
      <c r="AD265" s="85" t="str">
        <f>'3.5 St Lights - Pole'!CE265</f>
        <v/>
      </c>
      <c r="AE265" s="85"/>
      <c r="AF265" s="85" t="str">
        <f t="shared" si="32"/>
        <v/>
      </c>
      <c r="AG265" s="271"/>
      <c r="AH265" s="85" t="str">
        <f>'3.5 St Lights - Pole'!CI265</f>
        <v/>
      </c>
      <c r="AI265" s="85" t="str">
        <f>'3.5 St Lights - Pole'!CJ265</f>
        <v/>
      </c>
      <c r="AJ265" s="85" t="str">
        <f>'3.5 St Lights - Pole'!CK265</f>
        <v/>
      </c>
      <c r="AK265" s="85"/>
      <c r="AL265" s="85"/>
      <c r="AM265" s="85" t="str">
        <f t="shared" si="33"/>
        <v/>
      </c>
      <c r="AN265" s="238"/>
      <c r="AO265" s="112"/>
      <c r="AP265" s="112"/>
      <c r="AQ265" s="133" t="str">
        <f ca="1">IF('3.5 St Lights - Pole'!CR265="","",'3.5 St Lights - Pole'!CR265)</f>
        <v/>
      </c>
      <c r="AR265" s="112" t="str">
        <f>IF('3.5 St Lights - Pole'!CS265="","",'3.5 St Lights - Pole'!CS265)</f>
        <v/>
      </c>
      <c r="AS265" s="112"/>
      <c r="AT265" s="112"/>
    </row>
    <row r="266" spans="1:46" x14ac:dyDescent="0.2">
      <c r="A266" s="237"/>
      <c r="B266" s="238"/>
      <c r="C266" s="238" t="str">
        <f>IF('3.5 St Lights - Pole'!$B266="","",'3.5 St Lights - Pole'!$B266)</f>
        <v/>
      </c>
      <c r="D266" s="89" t="str">
        <f>IF('3.5 St Lights - Pole'!$C266="","",'3.5 St Lights - Pole'!C266)</f>
        <v/>
      </c>
      <c r="E266" s="238" t="str">
        <f>IF('3.5 St Lights - Pole'!$D266="","",'3.5 St Lights - Pole'!$D266)</f>
        <v/>
      </c>
      <c r="F266" s="238" t="str">
        <f>IF('3.5 St Lights - Pole'!$F266="","",'3.5 St Lights - Pole'!$F266)</f>
        <v/>
      </c>
      <c r="G266" s="238" t="str">
        <f>IF('3.5 St Lights - Pole'!$G266="","",'3.5 St Lights - Pole'!$G266)</f>
        <v/>
      </c>
      <c r="H266" s="238" t="str">
        <f>IF('3.5 St Lights - Pole'!$I266="","",'3.5 St Lights - Pole'!$I266)</f>
        <v/>
      </c>
      <c r="I266" s="238"/>
      <c r="J266" s="89" t="str">
        <f t="shared" si="28"/>
        <v/>
      </c>
      <c r="K266" s="238"/>
      <c r="L266" s="417" t="str">
        <f>IF('3.5 St Lights - Pole'!AW266="","",'3.5 St Lights - Pole'!AW266)</f>
        <v/>
      </c>
      <c r="M266" s="238"/>
      <c r="N266" s="238" t="str">
        <f t="shared" si="29"/>
        <v/>
      </c>
      <c r="O266" s="238"/>
      <c r="P266" s="238"/>
      <c r="Q266" s="238" t="str">
        <f>IF(P266="",'3.5 St Lights - Pole'!AI266,(VLOOKUP(P266,St_Lights_Generic_coating_array,2,FALSE)))</f>
        <v/>
      </c>
      <c r="R266" s="85" t="str">
        <f>IF('3.5 St Lights - Pole'!AJ266="","",'3.5 St Lights - Pole'!AJ266)</f>
        <v/>
      </c>
      <c r="S266" s="238"/>
      <c r="T266" s="89" t="str">
        <f t="shared" si="30"/>
        <v/>
      </c>
      <c r="U266" s="85"/>
      <c r="V266" s="85"/>
      <c r="W266" s="418" t="str">
        <f>IF('3.5 St Lights - Pole'!$AM266="","",'3.5 St Lights - Pole'!$AM266)</f>
        <v/>
      </c>
      <c r="X266" s="418"/>
      <c r="Y266" s="238"/>
      <c r="Z266" s="89" t="str">
        <f t="shared" si="31"/>
        <v/>
      </c>
      <c r="AA266" s="85"/>
      <c r="AB266" s="85"/>
      <c r="AC266" s="85"/>
      <c r="AD266" s="85" t="str">
        <f>'3.5 St Lights - Pole'!CE266</f>
        <v/>
      </c>
      <c r="AE266" s="85"/>
      <c r="AF266" s="85" t="str">
        <f t="shared" si="32"/>
        <v/>
      </c>
      <c r="AG266" s="271"/>
      <c r="AH266" s="85" t="str">
        <f>'3.5 St Lights - Pole'!CI266</f>
        <v/>
      </c>
      <c r="AI266" s="85" t="str">
        <f>'3.5 St Lights - Pole'!CJ266</f>
        <v/>
      </c>
      <c r="AJ266" s="85" t="str">
        <f>'3.5 St Lights - Pole'!CK266</f>
        <v/>
      </c>
      <c r="AK266" s="85"/>
      <c r="AL266" s="85"/>
      <c r="AM266" s="85" t="str">
        <f t="shared" si="33"/>
        <v/>
      </c>
      <c r="AN266" s="238"/>
      <c r="AO266" s="112"/>
      <c r="AP266" s="112"/>
      <c r="AQ266" s="133" t="str">
        <f ca="1">IF('3.5 St Lights - Pole'!CR266="","",'3.5 St Lights - Pole'!CR266)</f>
        <v/>
      </c>
      <c r="AR266" s="112" t="str">
        <f>IF('3.5 St Lights - Pole'!CS266="","",'3.5 St Lights - Pole'!CS266)</f>
        <v/>
      </c>
      <c r="AS266" s="112"/>
      <c r="AT266" s="112"/>
    </row>
    <row r="267" spans="1:46" x14ac:dyDescent="0.2">
      <c r="A267" s="237"/>
      <c r="B267" s="238"/>
      <c r="C267" s="238" t="str">
        <f>IF('3.5 St Lights - Pole'!$B267="","",'3.5 St Lights - Pole'!$B267)</f>
        <v/>
      </c>
      <c r="D267" s="89" t="str">
        <f>IF('3.5 St Lights - Pole'!$C267="","",'3.5 St Lights - Pole'!C267)</f>
        <v/>
      </c>
      <c r="E267" s="238" t="str">
        <f>IF('3.5 St Lights - Pole'!$D267="","",'3.5 St Lights - Pole'!$D267)</f>
        <v/>
      </c>
      <c r="F267" s="238" t="str">
        <f>IF('3.5 St Lights - Pole'!$F267="","",'3.5 St Lights - Pole'!$F267)</f>
        <v/>
      </c>
      <c r="G267" s="238" t="str">
        <f>IF('3.5 St Lights - Pole'!$G267="","",'3.5 St Lights - Pole'!$G267)</f>
        <v/>
      </c>
      <c r="H267" s="238" t="str">
        <f>IF('3.5 St Lights - Pole'!$I267="","",'3.5 St Lights - Pole'!$I267)</f>
        <v/>
      </c>
      <c r="I267" s="238"/>
      <c r="J267" s="89" t="str">
        <f t="shared" si="28"/>
        <v/>
      </c>
      <c r="K267" s="238"/>
      <c r="L267" s="417" t="str">
        <f>IF('3.5 St Lights - Pole'!AW267="","",'3.5 St Lights - Pole'!AW267)</f>
        <v/>
      </c>
      <c r="M267" s="238"/>
      <c r="N267" s="238" t="str">
        <f t="shared" si="29"/>
        <v/>
      </c>
      <c r="O267" s="238"/>
      <c r="P267" s="238"/>
      <c r="Q267" s="238" t="str">
        <f>IF(P267="",'3.5 St Lights - Pole'!AI267,(VLOOKUP(P267,St_Lights_Generic_coating_array,2,FALSE)))</f>
        <v/>
      </c>
      <c r="R267" s="85" t="str">
        <f>IF('3.5 St Lights - Pole'!AJ267="","",'3.5 St Lights - Pole'!AJ267)</f>
        <v/>
      </c>
      <c r="S267" s="238"/>
      <c r="T267" s="89" t="str">
        <f t="shared" si="30"/>
        <v/>
      </c>
      <c r="U267" s="85"/>
      <c r="V267" s="85"/>
      <c r="W267" s="418" t="str">
        <f>IF('3.5 St Lights - Pole'!$AM267="","",'3.5 St Lights - Pole'!$AM267)</f>
        <v/>
      </c>
      <c r="X267" s="418"/>
      <c r="Y267" s="238"/>
      <c r="Z267" s="89" t="str">
        <f t="shared" si="31"/>
        <v/>
      </c>
      <c r="AA267" s="85"/>
      <c r="AB267" s="85"/>
      <c r="AC267" s="85"/>
      <c r="AD267" s="85" t="str">
        <f>'3.5 St Lights - Pole'!CE267</f>
        <v/>
      </c>
      <c r="AE267" s="85"/>
      <c r="AF267" s="85" t="str">
        <f t="shared" si="32"/>
        <v/>
      </c>
      <c r="AG267" s="271"/>
      <c r="AH267" s="85" t="str">
        <f>'3.5 St Lights - Pole'!CI267</f>
        <v/>
      </c>
      <c r="AI267" s="85" t="str">
        <f>'3.5 St Lights - Pole'!CJ267</f>
        <v/>
      </c>
      <c r="AJ267" s="85" t="str">
        <f>'3.5 St Lights - Pole'!CK267</f>
        <v/>
      </c>
      <c r="AK267" s="85"/>
      <c r="AL267" s="85"/>
      <c r="AM267" s="85" t="str">
        <f t="shared" si="33"/>
        <v/>
      </c>
      <c r="AN267" s="238"/>
      <c r="AO267" s="112"/>
      <c r="AP267" s="112"/>
      <c r="AQ267" s="133" t="str">
        <f ca="1">IF('3.5 St Lights - Pole'!CR267="","",'3.5 St Lights - Pole'!CR267)</f>
        <v/>
      </c>
      <c r="AR267" s="112" t="str">
        <f>IF('3.5 St Lights - Pole'!CS267="","",'3.5 St Lights - Pole'!CS267)</f>
        <v/>
      </c>
      <c r="AS267" s="112"/>
      <c r="AT267" s="112"/>
    </row>
    <row r="268" spans="1:46" x14ac:dyDescent="0.2">
      <c r="A268" s="237"/>
      <c r="B268" s="238"/>
      <c r="C268" s="238" t="str">
        <f>IF('3.5 St Lights - Pole'!$B268="","",'3.5 St Lights - Pole'!$B268)</f>
        <v/>
      </c>
      <c r="D268" s="89" t="str">
        <f>IF('3.5 St Lights - Pole'!$C268="","",'3.5 St Lights - Pole'!C268)</f>
        <v/>
      </c>
      <c r="E268" s="238" t="str">
        <f>IF('3.5 St Lights - Pole'!$D268="","",'3.5 St Lights - Pole'!$D268)</f>
        <v/>
      </c>
      <c r="F268" s="238" t="str">
        <f>IF('3.5 St Lights - Pole'!$F268="","",'3.5 St Lights - Pole'!$F268)</f>
        <v/>
      </c>
      <c r="G268" s="238" t="str">
        <f>IF('3.5 St Lights - Pole'!$G268="","",'3.5 St Lights - Pole'!$G268)</f>
        <v/>
      </c>
      <c r="H268" s="238" t="str">
        <f>IF('3.5 St Lights - Pole'!$I268="","",'3.5 St Lights - Pole'!$I268)</f>
        <v/>
      </c>
      <c r="I268" s="238"/>
      <c r="J268" s="89" t="str">
        <f t="shared" si="28"/>
        <v/>
      </c>
      <c r="K268" s="238"/>
      <c r="L268" s="417" t="str">
        <f>IF('3.5 St Lights - Pole'!AW268="","",'3.5 St Lights - Pole'!AW268)</f>
        <v/>
      </c>
      <c r="M268" s="238"/>
      <c r="N268" s="238" t="str">
        <f t="shared" si="29"/>
        <v/>
      </c>
      <c r="O268" s="238"/>
      <c r="P268" s="238"/>
      <c r="Q268" s="238" t="str">
        <f>IF(P268="",'3.5 St Lights - Pole'!AI268,(VLOOKUP(P268,St_Lights_Generic_coating_array,2,FALSE)))</f>
        <v/>
      </c>
      <c r="R268" s="85" t="str">
        <f>IF('3.5 St Lights - Pole'!AJ268="","",'3.5 St Lights - Pole'!AJ268)</f>
        <v/>
      </c>
      <c r="S268" s="238"/>
      <c r="T268" s="89" t="str">
        <f t="shared" si="30"/>
        <v/>
      </c>
      <c r="U268" s="85"/>
      <c r="V268" s="85"/>
      <c r="W268" s="418" t="str">
        <f>IF('3.5 St Lights - Pole'!$AM268="","",'3.5 St Lights - Pole'!$AM268)</f>
        <v/>
      </c>
      <c r="X268" s="418"/>
      <c r="Y268" s="238"/>
      <c r="Z268" s="89" t="str">
        <f t="shared" si="31"/>
        <v/>
      </c>
      <c r="AA268" s="85"/>
      <c r="AB268" s="85"/>
      <c r="AC268" s="85"/>
      <c r="AD268" s="85" t="str">
        <f>'3.5 St Lights - Pole'!CE268</f>
        <v/>
      </c>
      <c r="AE268" s="85"/>
      <c r="AF268" s="85" t="str">
        <f t="shared" si="32"/>
        <v/>
      </c>
      <c r="AG268" s="271"/>
      <c r="AH268" s="85" t="str">
        <f>'3.5 St Lights - Pole'!CI268</f>
        <v/>
      </c>
      <c r="AI268" s="85" t="str">
        <f>'3.5 St Lights - Pole'!CJ268</f>
        <v/>
      </c>
      <c r="AJ268" s="85" t="str">
        <f>'3.5 St Lights - Pole'!CK268</f>
        <v/>
      </c>
      <c r="AK268" s="85"/>
      <c r="AL268" s="85"/>
      <c r="AM268" s="85" t="str">
        <f t="shared" si="33"/>
        <v/>
      </c>
      <c r="AN268" s="238"/>
      <c r="AO268" s="112"/>
      <c r="AP268" s="112"/>
      <c r="AQ268" s="133" t="str">
        <f ca="1">IF('3.5 St Lights - Pole'!CR268="","",'3.5 St Lights - Pole'!CR268)</f>
        <v/>
      </c>
      <c r="AR268" s="112" t="str">
        <f>IF('3.5 St Lights - Pole'!CS268="","",'3.5 St Lights - Pole'!CS268)</f>
        <v/>
      </c>
      <c r="AS268" s="112"/>
      <c r="AT268" s="112"/>
    </row>
    <row r="269" spans="1:46" x14ac:dyDescent="0.2">
      <c r="A269" s="237"/>
      <c r="B269" s="238"/>
      <c r="C269" s="238" t="str">
        <f>IF('3.5 St Lights - Pole'!$B269="","",'3.5 St Lights - Pole'!$B269)</f>
        <v/>
      </c>
      <c r="D269" s="89" t="str">
        <f>IF('3.5 St Lights - Pole'!$C269="","",'3.5 St Lights - Pole'!C269)</f>
        <v/>
      </c>
      <c r="E269" s="238" t="str">
        <f>IF('3.5 St Lights - Pole'!$D269="","",'3.5 St Lights - Pole'!$D269)</f>
        <v/>
      </c>
      <c r="F269" s="238" t="str">
        <f>IF('3.5 St Lights - Pole'!$F269="","",'3.5 St Lights - Pole'!$F269)</f>
        <v/>
      </c>
      <c r="G269" s="238" t="str">
        <f>IF('3.5 St Lights - Pole'!$G269="","",'3.5 St Lights - Pole'!$G269)</f>
        <v/>
      </c>
      <c r="H269" s="238" t="str">
        <f>IF('3.5 St Lights - Pole'!$I269="","",'3.5 St Lights - Pole'!$I269)</f>
        <v/>
      </c>
      <c r="I269" s="238"/>
      <c r="J269" s="89" t="str">
        <f t="shared" si="28"/>
        <v/>
      </c>
      <c r="K269" s="238"/>
      <c r="L269" s="417" t="str">
        <f>IF('3.5 St Lights - Pole'!AW269="","",'3.5 St Lights - Pole'!AW269)</f>
        <v/>
      </c>
      <c r="M269" s="238"/>
      <c r="N269" s="238" t="str">
        <f t="shared" si="29"/>
        <v/>
      </c>
      <c r="O269" s="238"/>
      <c r="P269" s="238"/>
      <c r="Q269" s="238" t="str">
        <f>IF(P269="",'3.5 St Lights - Pole'!AI269,(VLOOKUP(P269,St_Lights_Generic_coating_array,2,FALSE)))</f>
        <v/>
      </c>
      <c r="R269" s="85" t="str">
        <f>IF('3.5 St Lights - Pole'!AJ269="","",'3.5 St Lights - Pole'!AJ269)</f>
        <v/>
      </c>
      <c r="S269" s="238"/>
      <c r="T269" s="89" t="str">
        <f t="shared" si="30"/>
        <v/>
      </c>
      <c r="U269" s="85"/>
      <c r="V269" s="85"/>
      <c r="W269" s="418" t="str">
        <f>IF('3.5 St Lights - Pole'!$AM269="","",'3.5 St Lights - Pole'!$AM269)</f>
        <v/>
      </c>
      <c r="X269" s="418"/>
      <c r="Y269" s="238"/>
      <c r="Z269" s="89" t="str">
        <f t="shared" si="31"/>
        <v/>
      </c>
      <c r="AA269" s="85"/>
      <c r="AB269" s="85"/>
      <c r="AC269" s="85"/>
      <c r="AD269" s="85" t="str">
        <f>'3.5 St Lights - Pole'!CE269</f>
        <v/>
      </c>
      <c r="AE269" s="85"/>
      <c r="AF269" s="85" t="str">
        <f t="shared" si="32"/>
        <v/>
      </c>
      <c r="AG269" s="271"/>
      <c r="AH269" s="85" t="str">
        <f>'3.5 St Lights - Pole'!CI269</f>
        <v/>
      </c>
      <c r="AI269" s="85" t="str">
        <f>'3.5 St Lights - Pole'!CJ269</f>
        <v/>
      </c>
      <c r="AJ269" s="85" t="str">
        <f>'3.5 St Lights - Pole'!CK269</f>
        <v/>
      </c>
      <c r="AK269" s="85"/>
      <c r="AL269" s="85"/>
      <c r="AM269" s="85" t="str">
        <f t="shared" si="33"/>
        <v/>
      </c>
      <c r="AN269" s="238"/>
      <c r="AO269" s="112"/>
      <c r="AP269" s="112"/>
      <c r="AQ269" s="133" t="str">
        <f ca="1">IF('3.5 St Lights - Pole'!CR269="","",'3.5 St Lights - Pole'!CR269)</f>
        <v/>
      </c>
      <c r="AR269" s="112" t="str">
        <f>IF('3.5 St Lights - Pole'!CS269="","",'3.5 St Lights - Pole'!CS269)</f>
        <v/>
      </c>
      <c r="AS269" s="112"/>
      <c r="AT269" s="112"/>
    </row>
    <row r="270" spans="1:46" x14ac:dyDescent="0.2">
      <c r="A270" s="237"/>
      <c r="B270" s="238"/>
      <c r="C270" s="238" t="str">
        <f>IF('3.5 St Lights - Pole'!$B270="","",'3.5 St Lights - Pole'!$B270)</f>
        <v/>
      </c>
      <c r="D270" s="89" t="str">
        <f>IF('3.5 St Lights - Pole'!$C270="","",'3.5 St Lights - Pole'!C270)</f>
        <v/>
      </c>
      <c r="E270" s="238" t="str">
        <f>IF('3.5 St Lights - Pole'!$D270="","",'3.5 St Lights - Pole'!$D270)</f>
        <v/>
      </c>
      <c r="F270" s="238" t="str">
        <f>IF('3.5 St Lights - Pole'!$F270="","",'3.5 St Lights - Pole'!$F270)</f>
        <v/>
      </c>
      <c r="G270" s="238" t="str">
        <f>IF('3.5 St Lights - Pole'!$G270="","",'3.5 St Lights - Pole'!$G270)</f>
        <v/>
      </c>
      <c r="H270" s="238" t="str">
        <f>IF('3.5 St Lights - Pole'!$I270="","",'3.5 St Lights - Pole'!$I270)</f>
        <v/>
      </c>
      <c r="I270" s="238"/>
      <c r="J270" s="89" t="str">
        <f t="shared" si="28"/>
        <v/>
      </c>
      <c r="K270" s="238"/>
      <c r="L270" s="417" t="str">
        <f>IF('3.5 St Lights - Pole'!AW270="","",'3.5 St Lights - Pole'!AW270)</f>
        <v/>
      </c>
      <c r="M270" s="238"/>
      <c r="N270" s="238" t="str">
        <f t="shared" si="29"/>
        <v/>
      </c>
      <c r="O270" s="238"/>
      <c r="P270" s="238"/>
      <c r="Q270" s="238" t="str">
        <f>IF(P270="",'3.5 St Lights - Pole'!AI270,(VLOOKUP(P270,St_Lights_Generic_coating_array,2,FALSE)))</f>
        <v/>
      </c>
      <c r="R270" s="85" t="str">
        <f>IF('3.5 St Lights - Pole'!AJ270="","",'3.5 St Lights - Pole'!AJ270)</f>
        <v/>
      </c>
      <c r="S270" s="238"/>
      <c r="T270" s="89" t="str">
        <f t="shared" si="30"/>
        <v/>
      </c>
      <c r="U270" s="85"/>
      <c r="V270" s="85"/>
      <c r="W270" s="418" t="str">
        <f>IF('3.5 St Lights - Pole'!$AM270="","",'3.5 St Lights - Pole'!$AM270)</f>
        <v/>
      </c>
      <c r="X270" s="418"/>
      <c r="Y270" s="238"/>
      <c r="Z270" s="89" t="str">
        <f t="shared" si="31"/>
        <v/>
      </c>
      <c r="AA270" s="85"/>
      <c r="AB270" s="85"/>
      <c r="AC270" s="85"/>
      <c r="AD270" s="85" t="str">
        <f>'3.5 St Lights - Pole'!CE270</f>
        <v/>
      </c>
      <c r="AE270" s="85"/>
      <c r="AF270" s="85" t="str">
        <f t="shared" si="32"/>
        <v/>
      </c>
      <c r="AG270" s="271"/>
      <c r="AH270" s="85" t="str">
        <f>'3.5 St Lights - Pole'!CI270</f>
        <v/>
      </c>
      <c r="AI270" s="85" t="str">
        <f>'3.5 St Lights - Pole'!CJ270</f>
        <v/>
      </c>
      <c r="AJ270" s="85" t="str">
        <f>'3.5 St Lights - Pole'!CK270</f>
        <v/>
      </c>
      <c r="AK270" s="85"/>
      <c r="AL270" s="85"/>
      <c r="AM270" s="85" t="str">
        <f t="shared" si="33"/>
        <v/>
      </c>
      <c r="AN270" s="238"/>
      <c r="AO270" s="112"/>
      <c r="AP270" s="112"/>
      <c r="AQ270" s="133" t="str">
        <f ca="1">IF('3.5 St Lights - Pole'!CR270="","",'3.5 St Lights - Pole'!CR270)</f>
        <v/>
      </c>
      <c r="AR270" s="112" t="str">
        <f>IF('3.5 St Lights - Pole'!CS270="","",'3.5 St Lights - Pole'!CS270)</f>
        <v/>
      </c>
      <c r="AS270" s="112"/>
      <c r="AT270" s="112"/>
    </row>
    <row r="271" spans="1:46" x14ac:dyDescent="0.2">
      <c r="A271" s="237"/>
      <c r="B271" s="238"/>
      <c r="C271" s="238" t="str">
        <f>IF('3.5 St Lights - Pole'!$B271="","",'3.5 St Lights - Pole'!$B271)</f>
        <v/>
      </c>
      <c r="D271" s="89" t="str">
        <f>IF('3.5 St Lights - Pole'!$C271="","",'3.5 St Lights - Pole'!C271)</f>
        <v/>
      </c>
      <c r="E271" s="238" t="str">
        <f>IF('3.5 St Lights - Pole'!$D271="","",'3.5 St Lights - Pole'!$D271)</f>
        <v/>
      </c>
      <c r="F271" s="238" t="str">
        <f>IF('3.5 St Lights - Pole'!$F271="","",'3.5 St Lights - Pole'!$F271)</f>
        <v/>
      </c>
      <c r="G271" s="238" t="str">
        <f>IF('3.5 St Lights - Pole'!$G271="","",'3.5 St Lights - Pole'!$G271)</f>
        <v/>
      </c>
      <c r="H271" s="238" t="str">
        <f>IF('3.5 St Lights - Pole'!$I271="","",'3.5 St Lights - Pole'!$I271)</f>
        <v/>
      </c>
      <c r="I271" s="238"/>
      <c r="J271" s="89" t="str">
        <f t="shared" si="28"/>
        <v/>
      </c>
      <c r="K271" s="238"/>
      <c r="L271" s="417" t="str">
        <f>IF('3.5 St Lights - Pole'!AW271="","",'3.5 St Lights - Pole'!AW271)</f>
        <v/>
      </c>
      <c r="M271" s="238"/>
      <c r="N271" s="238" t="str">
        <f t="shared" si="29"/>
        <v/>
      </c>
      <c r="O271" s="238"/>
      <c r="P271" s="238"/>
      <c r="Q271" s="238" t="str">
        <f>IF(P271="",'3.5 St Lights - Pole'!AI271,(VLOOKUP(P271,St_Lights_Generic_coating_array,2,FALSE)))</f>
        <v/>
      </c>
      <c r="R271" s="85" t="str">
        <f>IF('3.5 St Lights - Pole'!AJ271="","",'3.5 St Lights - Pole'!AJ271)</f>
        <v/>
      </c>
      <c r="S271" s="238"/>
      <c r="T271" s="89" t="str">
        <f t="shared" si="30"/>
        <v/>
      </c>
      <c r="U271" s="85"/>
      <c r="V271" s="85"/>
      <c r="W271" s="418" t="str">
        <f>IF('3.5 St Lights - Pole'!$AM271="","",'3.5 St Lights - Pole'!$AM271)</f>
        <v/>
      </c>
      <c r="X271" s="418"/>
      <c r="Y271" s="238"/>
      <c r="Z271" s="89" t="str">
        <f t="shared" si="31"/>
        <v/>
      </c>
      <c r="AA271" s="85"/>
      <c r="AB271" s="85"/>
      <c r="AC271" s="85"/>
      <c r="AD271" s="85" t="str">
        <f>'3.5 St Lights - Pole'!CE271</f>
        <v/>
      </c>
      <c r="AE271" s="85"/>
      <c r="AF271" s="85" t="str">
        <f t="shared" si="32"/>
        <v/>
      </c>
      <c r="AG271" s="271"/>
      <c r="AH271" s="85" t="str">
        <f>'3.5 St Lights - Pole'!CI271</f>
        <v/>
      </c>
      <c r="AI271" s="85" t="str">
        <f>'3.5 St Lights - Pole'!CJ271</f>
        <v/>
      </c>
      <c r="AJ271" s="85" t="str">
        <f>'3.5 St Lights - Pole'!CK271</f>
        <v/>
      </c>
      <c r="AK271" s="85"/>
      <c r="AL271" s="85"/>
      <c r="AM271" s="85" t="str">
        <f t="shared" si="33"/>
        <v/>
      </c>
      <c r="AN271" s="238"/>
      <c r="AO271" s="112"/>
      <c r="AP271" s="112"/>
      <c r="AQ271" s="133" t="str">
        <f ca="1">IF('3.5 St Lights - Pole'!CR271="","",'3.5 St Lights - Pole'!CR271)</f>
        <v/>
      </c>
      <c r="AR271" s="112" t="str">
        <f>IF('3.5 St Lights - Pole'!CS271="","",'3.5 St Lights - Pole'!CS271)</f>
        <v/>
      </c>
      <c r="AS271" s="112"/>
      <c r="AT271" s="112"/>
    </row>
    <row r="272" spans="1:46" x14ac:dyDescent="0.2">
      <c r="A272" s="237"/>
      <c r="B272" s="238"/>
      <c r="C272" s="238" t="str">
        <f>IF('3.5 St Lights - Pole'!$B272="","",'3.5 St Lights - Pole'!$B272)</f>
        <v/>
      </c>
      <c r="D272" s="89" t="str">
        <f>IF('3.5 St Lights - Pole'!$C272="","",'3.5 St Lights - Pole'!C272)</f>
        <v/>
      </c>
      <c r="E272" s="238" t="str">
        <f>IF('3.5 St Lights - Pole'!$D272="","",'3.5 St Lights - Pole'!$D272)</f>
        <v/>
      </c>
      <c r="F272" s="238" t="str">
        <f>IF('3.5 St Lights - Pole'!$F272="","",'3.5 St Lights - Pole'!$F272)</f>
        <v/>
      </c>
      <c r="G272" s="238" t="str">
        <f>IF('3.5 St Lights - Pole'!$G272="","",'3.5 St Lights - Pole'!$G272)</f>
        <v/>
      </c>
      <c r="H272" s="238" t="str">
        <f>IF('3.5 St Lights - Pole'!$I272="","",'3.5 St Lights - Pole'!$I272)</f>
        <v/>
      </c>
      <c r="I272" s="238"/>
      <c r="J272" s="89" t="str">
        <f t="shared" si="28"/>
        <v/>
      </c>
      <c r="K272" s="238"/>
      <c r="L272" s="417" t="str">
        <f>IF('3.5 St Lights - Pole'!AW272="","",'3.5 St Lights - Pole'!AW272)</f>
        <v/>
      </c>
      <c r="M272" s="238"/>
      <c r="N272" s="238" t="str">
        <f t="shared" si="29"/>
        <v/>
      </c>
      <c r="O272" s="238"/>
      <c r="P272" s="238"/>
      <c r="Q272" s="238" t="str">
        <f>IF(P272="",'3.5 St Lights - Pole'!AI272,(VLOOKUP(P272,St_Lights_Generic_coating_array,2,FALSE)))</f>
        <v/>
      </c>
      <c r="R272" s="85" t="str">
        <f>IF('3.5 St Lights - Pole'!AJ272="","",'3.5 St Lights - Pole'!AJ272)</f>
        <v/>
      </c>
      <c r="S272" s="238"/>
      <c r="T272" s="89" t="str">
        <f t="shared" si="30"/>
        <v/>
      </c>
      <c r="U272" s="85"/>
      <c r="V272" s="85"/>
      <c r="W272" s="418" t="str">
        <f>IF('3.5 St Lights - Pole'!$AM272="","",'3.5 St Lights - Pole'!$AM272)</f>
        <v/>
      </c>
      <c r="X272" s="418"/>
      <c r="Y272" s="238"/>
      <c r="Z272" s="89" t="str">
        <f t="shared" si="31"/>
        <v/>
      </c>
      <c r="AA272" s="85"/>
      <c r="AB272" s="85"/>
      <c r="AC272" s="85"/>
      <c r="AD272" s="85" t="str">
        <f>'3.5 St Lights - Pole'!CE272</f>
        <v/>
      </c>
      <c r="AE272" s="85"/>
      <c r="AF272" s="85" t="str">
        <f t="shared" si="32"/>
        <v/>
      </c>
      <c r="AG272" s="271"/>
      <c r="AH272" s="85" t="str">
        <f>'3.5 St Lights - Pole'!CI272</f>
        <v/>
      </c>
      <c r="AI272" s="85" t="str">
        <f>'3.5 St Lights - Pole'!CJ272</f>
        <v/>
      </c>
      <c r="AJ272" s="85" t="str">
        <f>'3.5 St Lights - Pole'!CK272</f>
        <v/>
      </c>
      <c r="AK272" s="85"/>
      <c r="AL272" s="85"/>
      <c r="AM272" s="85" t="str">
        <f t="shared" si="33"/>
        <v/>
      </c>
      <c r="AN272" s="238"/>
      <c r="AO272" s="112"/>
      <c r="AP272" s="112"/>
      <c r="AQ272" s="133" t="str">
        <f ca="1">IF('3.5 St Lights - Pole'!CR272="","",'3.5 St Lights - Pole'!CR272)</f>
        <v/>
      </c>
      <c r="AR272" s="112" t="str">
        <f>IF('3.5 St Lights - Pole'!CS272="","",'3.5 St Lights - Pole'!CS272)</f>
        <v/>
      </c>
      <c r="AS272" s="112"/>
      <c r="AT272" s="112"/>
    </row>
    <row r="273" spans="1:46" x14ac:dyDescent="0.2">
      <c r="A273" s="237"/>
      <c r="B273" s="238"/>
      <c r="C273" s="238" t="str">
        <f>IF('3.5 St Lights - Pole'!$B273="","",'3.5 St Lights - Pole'!$B273)</f>
        <v/>
      </c>
      <c r="D273" s="89" t="str">
        <f>IF('3.5 St Lights - Pole'!$C273="","",'3.5 St Lights - Pole'!C273)</f>
        <v/>
      </c>
      <c r="E273" s="238" t="str">
        <f>IF('3.5 St Lights - Pole'!$D273="","",'3.5 St Lights - Pole'!$D273)</f>
        <v/>
      </c>
      <c r="F273" s="238" t="str">
        <f>IF('3.5 St Lights - Pole'!$F273="","",'3.5 St Lights - Pole'!$F273)</f>
        <v/>
      </c>
      <c r="G273" s="238" t="str">
        <f>IF('3.5 St Lights - Pole'!$G273="","",'3.5 St Lights - Pole'!$G273)</f>
        <v/>
      </c>
      <c r="H273" s="238" t="str">
        <f>IF('3.5 St Lights - Pole'!$I273="","",'3.5 St Lights - Pole'!$I273)</f>
        <v/>
      </c>
      <c r="I273" s="238"/>
      <c r="J273" s="89" t="str">
        <f t="shared" si="28"/>
        <v/>
      </c>
      <c r="K273" s="238"/>
      <c r="L273" s="417" t="str">
        <f>IF('3.5 St Lights - Pole'!AW273="","",'3.5 St Lights - Pole'!AW273)</f>
        <v/>
      </c>
      <c r="M273" s="238"/>
      <c r="N273" s="238" t="str">
        <f t="shared" si="29"/>
        <v/>
      </c>
      <c r="O273" s="238"/>
      <c r="P273" s="238"/>
      <c r="Q273" s="238" t="str">
        <f>IF(P273="",'3.5 St Lights - Pole'!AI273,(VLOOKUP(P273,St_Lights_Generic_coating_array,2,FALSE)))</f>
        <v/>
      </c>
      <c r="R273" s="85" t="str">
        <f>IF('3.5 St Lights - Pole'!AJ273="","",'3.5 St Lights - Pole'!AJ273)</f>
        <v/>
      </c>
      <c r="S273" s="238"/>
      <c r="T273" s="89" t="str">
        <f t="shared" si="30"/>
        <v/>
      </c>
      <c r="U273" s="85"/>
      <c r="V273" s="85"/>
      <c r="W273" s="418" t="str">
        <f>IF('3.5 St Lights - Pole'!$AM273="","",'3.5 St Lights - Pole'!$AM273)</f>
        <v/>
      </c>
      <c r="X273" s="418"/>
      <c r="Y273" s="238"/>
      <c r="Z273" s="89" t="str">
        <f t="shared" si="31"/>
        <v/>
      </c>
      <c r="AA273" s="85"/>
      <c r="AB273" s="85"/>
      <c r="AC273" s="85"/>
      <c r="AD273" s="85" t="str">
        <f>'3.5 St Lights - Pole'!CE273</f>
        <v/>
      </c>
      <c r="AE273" s="85"/>
      <c r="AF273" s="85" t="str">
        <f t="shared" si="32"/>
        <v/>
      </c>
      <c r="AG273" s="271"/>
      <c r="AH273" s="85" t="str">
        <f>'3.5 St Lights - Pole'!CI273</f>
        <v/>
      </c>
      <c r="AI273" s="85" t="str">
        <f>'3.5 St Lights - Pole'!CJ273</f>
        <v/>
      </c>
      <c r="AJ273" s="85" t="str">
        <f>'3.5 St Lights - Pole'!CK273</f>
        <v/>
      </c>
      <c r="AK273" s="85"/>
      <c r="AL273" s="85"/>
      <c r="AM273" s="85" t="str">
        <f t="shared" si="33"/>
        <v/>
      </c>
      <c r="AN273" s="238"/>
      <c r="AO273" s="112"/>
      <c r="AP273" s="112"/>
      <c r="AQ273" s="133" t="str">
        <f ca="1">IF('3.5 St Lights - Pole'!CR273="","",'3.5 St Lights - Pole'!CR273)</f>
        <v/>
      </c>
      <c r="AR273" s="112" t="str">
        <f>IF('3.5 St Lights - Pole'!CS273="","",'3.5 St Lights - Pole'!CS273)</f>
        <v/>
      </c>
      <c r="AS273" s="112"/>
      <c r="AT273" s="112"/>
    </row>
    <row r="274" spans="1:46" x14ac:dyDescent="0.2">
      <c r="A274" s="237"/>
      <c r="B274" s="238"/>
      <c r="C274" s="238" t="str">
        <f>IF('3.5 St Lights - Pole'!$B274="","",'3.5 St Lights - Pole'!$B274)</f>
        <v/>
      </c>
      <c r="D274" s="89" t="str">
        <f>IF('3.5 St Lights - Pole'!$C274="","",'3.5 St Lights - Pole'!C274)</f>
        <v/>
      </c>
      <c r="E274" s="238" t="str">
        <f>IF('3.5 St Lights - Pole'!$D274="","",'3.5 St Lights - Pole'!$D274)</f>
        <v/>
      </c>
      <c r="F274" s="238" t="str">
        <f>IF('3.5 St Lights - Pole'!$F274="","",'3.5 St Lights - Pole'!$F274)</f>
        <v/>
      </c>
      <c r="G274" s="238" t="str">
        <f>IF('3.5 St Lights - Pole'!$G274="","",'3.5 St Lights - Pole'!$G274)</f>
        <v/>
      </c>
      <c r="H274" s="238" t="str">
        <f>IF('3.5 St Lights - Pole'!$I274="","",'3.5 St Lights - Pole'!$I274)</f>
        <v/>
      </c>
      <c r="I274" s="238"/>
      <c r="J274" s="89" t="str">
        <f t="shared" si="28"/>
        <v/>
      </c>
      <c r="K274" s="238"/>
      <c r="L274" s="417" t="str">
        <f>IF('3.5 St Lights - Pole'!AW274="","",'3.5 St Lights - Pole'!AW274)</f>
        <v/>
      </c>
      <c r="M274" s="238"/>
      <c r="N274" s="238" t="str">
        <f t="shared" si="29"/>
        <v/>
      </c>
      <c r="O274" s="238"/>
      <c r="P274" s="238"/>
      <c r="Q274" s="238" t="str">
        <f>IF(P274="",'3.5 St Lights - Pole'!AI274,(VLOOKUP(P274,St_Lights_Generic_coating_array,2,FALSE)))</f>
        <v/>
      </c>
      <c r="R274" s="85" t="str">
        <f>IF('3.5 St Lights - Pole'!AJ274="","",'3.5 St Lights - Pole'!AJ274)</f>
        <v/>
      </c>
      <c r="S274" s="238"/>
      <c r="T274" s="89" t="str">
        <f t="shared" si="30"/>
        <v/>
      </c>
      <c r="U274" s="85"/>
      <c r="V274" s="85"/>
      <c r="W274" s="418" t="str">
        <f>IF('3.5 St Lights - Pole'!$AM274="","",'3.5 St Lights - Pole'!$AM274)</f>
        <v/>
      </c>
      <c r="X274" s="418"/>
      <c r="Y274" s="238"/>
      <c r="Z274" s="89" t="str">
        <f t="shared" si="31"/>
        <v/>
      </c>
      <c r="AA274" s="85"/>
      <c r="AB274" s="85"/>
      <c r="AC274" s="85"/>
      <c r="AD274" s="85" t="str">
        <f>'3.5 St Lights - Pole'!CE274</f>
        <v/>
      </c>
      <c r="AE274" s="85"/>
      <c r="AF274" s="85" t="str">
        <f t="shared" si="32"/>
        <v/>
      </c>
      <c r="AG274" s="271"/>
      <c r="AH274" s="85" t="str">
        <f>'3.5 St Lights - Pole'!CI274</f>
        <v/>
      </c>
      <c r="AI274" s="85" t="str">
        <f>'3.5 St Lights - Pole'!CJ274</f>
        <v/>
      </c>
      <c r="AJ274" s="85" t="str">
        <f>'3.5 St Lights - Pole'!CK274</f>
        <v/>
      </c>
      <c r="AK274" s="85"/>
      <c r="AL274" s="85"/>
      <c r="AM274" s="85" t="str">
        <f t="shared" si="33"/>
        <v/>
      </c>
      <c r="AN274" s="238"/>
      <c r="AO274" s="112"/>
      <c r="AP274" s="112"/>
      <c r="AQ274" s="133" t="str">
        <f ca="1">IF('3.5 St Lights - Pole'!CR274="","",'3.5 St Lights - Pole'!CR274)</f>
        <v/>
      </c>
      <c r="AR274" s="112" t="str">
        <f>IF('3.5 St Lights - Pole'!CS274="","",'3.5 St Lights - Pole'!CS274)</f>
        <v/>
      </c>
      <c r="AS274" s="112"/>
      <c r="AT274" s="112"/>
    </row>
    <row r="275" spans="1:46" x14ac:dyDescent="0.2">
      <c r="A275" s="237"/>
      <c r="B275" s="238"/>
      <c r="C275" s="238" t="str">
        <f>IF('3.5 St Lights - Pole'!$B275="","",'3.5 St Lights - Pole'!$B275)</f>
        <v/>
      </c>
      <c r="D275" s="89" t="str">
        <f>IF('3.5 St Lights - Pole'!$C275="","",'3.5 St Lights - Pole'!C275)</f>
        <v/>
      </c>
      <c r="E275" s="238" t="str">
        <f>IF('3.5 St Lights - Pole'!$D275="","",'3.5 St Lights - Pole'!$D275)</f>
        <v/>
      </c>
      <c r="F275" s="238" t="str">
        <f>IF('3.5 St Lights - Pole'!$F275="","",'3.5 St Lights - Pole'!$F275)</f>
        <v/>
      </c>
      <c r="G275" s="238" t="str">
        <f>IF('3.5 St Lights - Pole'!$G275="","",'3.5 St Lights - Pole'!$G275)</f>
        <v/>
      </c>
      <c r="H275" s="238" t="str">
        <f>IF('3.5 St Lights - Pole'!$I275="","",'3.5 St Lights - Pole'!$I275)</f>
        <v/>
      </c>
      <c r="I275" s="238"/>
      <c r="J275" s="89" t="str">
        <f t="shared" si="28"/>
        <v/>
      </c>
      <c r="K275" s="238"/>
      <c r="L275" s="417" t="str">
        <f>IF('3.5 St Lights - Pole'!AW275="","",'3.5 St Lights - Pole'!AW275)</f>
        <v/>
      </c>
      <c r="M275" s="238"/>
      <c r="N275" s="238" t="str">
        <f t="shared" si="29"/>
        <v/>
      </c>
      <c r="O275" s="238"/>
      <c r="P275" s="238"/>
      <c r="Q275" s="238" t="str">
        <f>IF(P275="",'3.5 St Lights - Pole'!AI275,(VLOOKUP(P275,St_Lights_Generic_coating_array,2,FALSE)))</f>
        <v/>
      </c>
      <c r="R275" s="85" t="str">
        <f>IF('3.5 St Lights - Pole'!AJ275="","",'3.5 St Lights - Pole'!AJ275)</f>
        <v/>
      </c>
      <c r="S275" s="238"/>
      <c r="T275" s="89" t="str">
        <f t="shared" si="30"/>
        <v/>
      </c>
      <c r="U275" s="85"/>
      <c r="V275" s="85"/>
      <c r="W275" s="418" t="str">
        <f>IF('3.5 St Lights - Pole'!$AM275="","",'3.5 St Lights - Pole'!$AM275)</f>
        <v/>
      </c>
      <c r="X275" s="418"/>
      <c r="Y275" s="238"/>
      <c r="Z275" s="89" t="str">
        <f t="shared" si="31"/>
        <v/>
      </c>
      <c r="AA275" s="85"/>
      <c r="AB275" s="85"/>
      <c r="AC275" s="85"/>
      <c r="AD275" s="85" t="str">
        <f>'3.5 St Lights - Pole'!CE275</f>
        <v/>
      </c>
      <c r="AE275" s="85"/>
      <c r="AF275" s="85" t="str">
        <f t="shared" si="32"/>
        <v/>
      </c>
      <c r="AG275" s="271"/>
      <c r="AH275" s="85" t="str">
        <f>'3.5 St Lights - Pole'!CI275</f>
        <v/>
      </c>
      <c r="AI275" s="85" t="str">
        <f>'3.5 St Lights - Pole'!CJ275</f>
        <v/>
      </c>
      <c r="AJ275" s="85" t="str">
        <f>'3.5 St Lights - Pole'!CK275</f>
        <v/>
      </c>
      <c r="AK275" s="85"/>
      <c r="AL275" s="85"/>
      <c r="AM275" s="85" t="str">
        <f t="shared" si="33"/>
        <v/>
      </c>
      <c r="AN275" s="238"/>
      <c r="AO275" s="112"/>
      <c r="AP275" s="112"/>
      <c r="AQ275" s="133" t="str">
        <f ca="1">IF('3.5 St Lights - Pole'!CR275="","",'3.5 St Lights - Pole'!CR275)</f>
        <v/>
      </c>
      <c r="AR275" s="112" t="str">
        <f>IF('3.5 St Lights - Pole'!CS275="","",'3.5 St Lights - Pole'!CS275)</f>
        <v/>
      </c>
      <c r="AS275" s="112"/>
      <c r="AT275" s="112"/>
    </row>
    <row r="276" spans="1:46" x14ac:dyDescent="0.2">
      <c r="A276" s="237"/>
      <c r="B276" s="238"/>
      <c r="C276" s="238" t="str">
        <f>IF('3.5 St Lights - Pole'!$B276="","",'3.5 St Lights - Pole'!$B276)</f>
        <v/>
      </c>
      <c r="D276" s="89" t="str">
        <f>IF('3.5 St Lights - Pole'!$C276="","",'3.5 St Lights - Pole'!C276)</f>
        <v/>
      </c>
      <c r="E276" s="238" t="str">
        <f>IF('3.5 St Lights - Pole'!$D276="","",'3.5 St Lights - Pole'!$D276)</f>
        <v/>
      </c>
      <c r="F276" s="238" t="str">
        <f>IF('3.5 St Lights - Pole'!$F276="","",'3.5 St Lights - Pole'!$F276)</f>
        <v/>
      </c>
      <c r="G276" s="238" t="str">
        <f>IF('3.5 St Lights - Pole'!$G276="","",'3.5 St Lights - Pole'!$G276)</f>
        <v/>
      </c>
      <c r="H276" s="238" t="str">
        <f>IF('3.5 St Lights - Pole'!$I276="","",'3.5 St Lights - Pole'!$I276)</f>
        <v/>
      </c>
      <c r="I276" s="238"/>
      <c r="J276" s="89" t="str">
        <f t="shared" si="28"/>
        <v/>
      </c>
      <c r="K276" s="238"/>
      <c r="L276" s="417" t="str">
        <f>IF('3.5 St Lights - Pole'!AW276="","",'3.5 St Lights - Pole'!AW276)</f>
        <v/>
      </c>
      <c r="M276" s="238"/>
      <c r="N276" s="238" t="str">
        <f t="shared" si="29"/>
        <v/>
      </c>
      <c r="O276" s="238"/>
      <c r="P276" s="238"/>
      <c r="Q276" s="238" t="str">
        <f>IF(P276="",'3.5 St Lights - Pole'!AI276,(VLOOKUP(P276,St_Lights_Generic_coating_array,2,FALSE)))</f>
        <v/>
      </c>
      <c r="R276" s="85" t="str">
        <f>IF('3.5 St Lights - Pole'!AJ276="","",'3.5 St Lights - Pole'!AJ276)</f>
        <v/>
      </c>
      <c r="S276" s="238"/>
      <c r="T276" s="89" t="str">
        <f t="shared" si="30"/>
        <v/>
      </c>
      <c r="U276" s="85"/>
      <c r="V276" s="85"/>
      <c r="W276" s="418" t="str">
        <f>IF('3.5 St Lights - Pole'!$AM276="","",'3.5 St Lights - Pole'!$AM276)</f>
        <v/>
      </c>
      <c r="X276" s="418"/>
      <c r="Y276" s="238"/>
      <c r="Z276" s="89" t="str">
        <f t="shared" si="31"/>
        <v/>
      </c>
      <c r="AA276" s="85"/>
      <c r="AB276" s="85"/>
      <c r="AC276" s="85"/>
      <c r="AD276" s="85" t="str">
        <f>'3.5 St Lights - Pole'!CE276</f>
        <v/>
      </c>
      <c r="AE276" s="85"/>
      <c r="AF276" s="85" t="str">
        <f t="shared" si="32"/>
        <v/>
      </c>
      <c r="AG276" s="271"/>
      <c r="AH276" s="85" t="str">
        <f>'3.5 St Lights - Pole'!CI276</f>
        <v/>
      </c>
      <c r="AI276" s="85" t="str">
        <f>'3.5 St Lights - Pole'!CJ276</f>
        <v/>
      </c>
      <c r="AJ276" s="85" t="str">
        <f>'3.5 St Lights - Pole'!CK276</f>
        <v/>
      </c>
      <c r="AK276" s="85"/>
      <c r="AL276" s="85"/>
      <c r="AM276" s="85" t="str">
        <f t="shared" si="33"/>
        <v/>
      </c>
      <c r="AN276" s="238"/>
      <c r="AO276" s="112"/>
      <c r="AP276" s="112"/>
      <c r="AQ276" s="133" t="str">
        <f ca="1">IF('3.5 St Lights - Pole'!CR276="","",'3.5 St Lights - Pole'!CR276)</f>
        <v/>
      </c>
      <c r="AR276" s="112" t="str">
        <f>IF('3.5 St Lights - Pole'!CS276="","",'3.5 St Lights - Pole'!CS276)</f>
        <v/>
      </c>
      <c r="AS276" s="112"/>
      <c r="AT276" s="112"/>
    </row>
    <row r="277" spans="1:46" x14ac:dyDescent="0.2">
      <c r="A277" s="237"/>
      <c r="B277" s="238"/>
      <c r="C277" s="238" t="str">
        <f>IF('3.5 St Lights - Pole'!$B277="","",'3.5 St Lights - Pole'!$B277)</f>
        <v/>
      </c>
      <c r="D277" s="89" t="str">
        <f>IF('3.5 St Lights - Pole'!$C277="","",'3.5 St Lights - Pole'!C277)</f>
        <v/>
      </c>
      <c r="E277" s="238" t="str">
        <f>IF('3.5 St Lights - Pole'!$D277="","",'3.5 St Lights - Pole'!$D277)</f>
        <v/>
      </c>
      <c r="F277" s="238" t="str">
        <f>IF('3.5 St Lights - Pole'!$F277="","",'3.5 St Lights - Pole'!$F277)</f>
        <v/>
      </c>
      <c r="G277" s="238" t="str">
        <f>IF('3.5 St Lights - Pole'!$G277="","",'3.5 St Lights - Pole'!$G277)</f>
        <v/>
      </c>
      <c r="H277" s="238" t="str">
        <f>IF('3.5 St Lights - Pole'!$I277="","",'3.5 St Lights - Pole'!$I277)</f>
        <v/>
      </c>
      <c r="I277" s="238"/>
      <c r="J277" s="89" t="str">
        <f t="shared" si="28"/>
        <v/>
      </c>
      <c r="K277" s="238"/>
      <c r="L277" s="417" t="str">
        <f>IF('3.5 St Lights - Pole'!AW277="","",'3.5 St Lights - Pole'!AW277)</f>
        <v/>
      </c>
      <c r="M277" s="238"/>
      <c r="N277" s="238" t="str">
        <f t="shared" si="29"/>
        <v/>
      </c>
      <c r="O277" s="238"/>
      <c r="P277" s="238"/>
      <c r="Q277" s="238" t="str">
        <f>IF(P277="",'3.5 St Lights - Pole'!AI277,(VLOOKUP(P277,St_Lights_Generic_coating_array,2,FALSE)))</f>
        <v/>
      </c>
      <c r="R277" s="85" t="str">
        <f>IF('3.5 St Lights - Pole'!AJ277="","",'3.5 St Lights - Pole'!AJ277)</f>
        <v/>
      </c>
      <c r="S277" s="238"/>
      <c r="T277" s="89" t="str">
        <f t="shared" si="30"/>
        <v/>
      </c>
      <c r="U277" s="85"/>
      <c r="V277" s="85"/>
      <c r="W277" s="418" t="str">
        <f>IF('3.5 St Lights - Pole'!$AM277="","",'3.5 St Lights - Pole'!$AM277)</f>
        <v/>
      </c>
      <c r="X277" s="418"/>
      <c r="Y277" s="238"/>
      <c r="Z277" s="89" t="str">
        <f t="shared" si="31"/>
        <v/>
      </c>
      <c r="AA277" s="85"/>
      <c r="AB277" s="85"/>
      <c r="AC277" s="85"/>
      <c r="AD277" s="85" t="str">
        <f>'3.5 St Lights - Pole'!CE277</f>
        <v/>
      </c>
      <c r="AE277" s="85"/>
      <c r="AF277" s="85" t="str">
        <f t="shared" si="32"/>
        <v/>
      </c>
      <c r="AG277" s="271"/>
      <c r="AH277" s="85" t="str">
        <f>'3.5 St Lights - Pole'!CI277</f>
        <v/>
      </c>
      <c r="AI277" s="85" t="str">
        <f>'3.5 St Lights - Pole'!CJ277</f>
        <v/>
      </c>
      <c r="AJ277" s="85" t="str">
        <f>'3.5 St Lights - Pole'!CK277</f>
        <v/>
      </c>
      <c r="AK277" s="85"/>
      <c r="AL277" s="85"/>
      <c r="AM277" s="85" t="str">
        <f t="shared" si="33"/>
        <v/>
      </c>
      <c r="AN277" s="238"/>
      <c r="AO277" s="112"/>
      <c r="AP277" s="112"/>
      <c r="AQ277" s="133" t="str">
        <f ca="1">IF('3.5 St Lights - Pole'!CR277="","",'3.5 St Lights - Pole'!CR277)</f>
        <v/>
      </c>
      <c r="AR277" s="112" t="str">
        <f>IF('3.5 St Lights - Pole'!CS277="","",'3.5 St Lights - Pole'!CS277)</f>
        <v/>
      </c>
      <c r="AS277" s="112"/>
      <c r="AT277" s="112"/>
    </row>
    <row r="278" spans="1:46" x14ac:dyDescent="0.2">
      <c r="A278" s="237"/>
      <c r="B278" s="238"/>
      <c r="C278" s="238" t="str">
        <f>IF('3.5 St Lights - Pole'!$B278="","",'3.5 St Lights - Pole'!$B278)</f>
        <v/>
      </c>
      <c r="D278" s="89" t="str">
        <f>IF('3.5 St Lights - Pole'!$C278="","",'3.5 St Lights - Pole'!C278)</f>
        <v/>
      </c>
      <c r="E278" s="238" t="str">
        <f>IF('3.5 St Lights - Pole'!$D278="","",'3.5 St Lights - Pole'!$D278)</f>
        <v/>
      </c>
      <c r="F278" s="238" t="str">
        <f>IF('3.5 St Lights - Pole'!$F278="","",'3.5 St Lights - Pole'!$F278)</f>
        <v/>
      </c>
      <c r="G278" s="238" t="str">
        <f>IF('3.5 St Lights - Pole'!$G278="","",'3.5 St Lights - Pole'!$G278)</f>
        <v/>
      </c>
      <c r="H278" s="238" t="str">
        <f>IF('3.5 St Lights - Pole'!$I278="","",'3.5 St Lights - Pole'!$I278)</f>
        <v/>
      </c>
      <c r="I278" s="238"/>
      <c r="J278" s="89" t="str">
        <f t="shared" si="28"/>
        <v/>
      </c>
      <c r="K278" s="238"/>
      <c r="L278" s="417" t="str">
        <f>IF('3.5 St Lights - Pole'!AW278="","",'3.5 St Lights - Pole'!AW278)</f>
        <v/>
      </c>
      <c r="M278" s="238"/>
      <c r="N278" s="238" t="str">
        <f t="shared" si="29"/>
        <v/>
      </c>
      <c r="O278" s="238"/>
      <c r="P278" s="238"/>
      <c r="Q278" s="238" t="str">
        <f>IF(P278="",'3.5 St Lights - Pole'!AI278,(VLOOKUP(P278,St_Lights_Generic_coating_array,2,FALSE)))</f>
        <v/>
      </c>
      <c r="R278" s="85" t="str">
        <f>IF('3.5 St Lights - Pole'!AJ278="","",'3.5 St Lights - Pole'!AJ278)</f>
        <v/>
      </c>
      <c r="S278" s="238"/>
      <c r="T278" s="89" t="str">
        <f t="shared" si="30"/>
        <v/>
      </c>
      <c r="U278" s="85"/>
      <c r="V278" s="85"/>
      <c r="W278" s="418" t="str">
        <f>IF('3.5 St Lights - Pole'!$AM278="","",'3.5 St Lights - Pole'!$AM278)</f>
        <v/>
      </c>
      <c r="X278" s="418"/>
      <c r="Y278" s="238"/>
      <c r="Z278" s="89" t="str">
        <f t="shared" si="31"/>
        <v/>
      </c>
      <c r="AA278" s="85"/>
      <c r="AB278" s="85"/>
      <c r="AC278" s="85"/>
      <c r="AD278" s="85" t="str">
        <f>'3.5 St Lights - Pole'!CE278</f>
        <v/>
      </c>
      <c r="AE278" s="85"/>
      <c r="AF278" s="85" t="str">
        <f t="shared" si="32"/>
        <v/>
      </c>
      <c r="AG278" s="271"/>
      <c r="AH278" s="85" t="str">
        <f>'3.5 St Lights - Pole'!CI278</f>
        <v/>
      </c>
      <c r="AI278" s="85" t="str">
        <f>'3.5 St Lights - Pole'!CJ278</f>
        <v/>
      </c>
      <c r="AJ278" s="85" t="str">
        <f>'3.5 St Lights - Pole'!CK278</f>
        <v/>
      </c>
      <c r="AK278" s="85"/>
      <c r="AL278" s="85"/>
      <c r="AM278" s="85" t="str">
        <f t="shared" si="33"/>
        <v/>
      </c>
      <c r="AN278" s="238"/>
      <c r="AO278" s="112"/>
      <c r="AP278" s="112"/>
      <c r="AQ278" s="133" t="str">
        <f ca="1">IF('3.5 St Lights - Pole'!CR278="","",'3.5 St Lights - Pole'!CR278)</f>
        <v/>
      </c>
      <c r="AR278" s="112" t="str">
        <f>IF('3.5 St Lights - Pole'!CS278="","",'3.5 St Lights - Pole'!CS278)</f>
        <v/>
      </c>
      <c r="AS278" s="112"/>
      <c r="AT278" s="112"/>
    </row>
    <row r="279" spans="1:46" x14ac:dyDescent="0.2">
      <c r="A279" s="237"/>
      <c r="B279" s="238"/>
      <c r="C279" s="238" t="str">
        <f>IF('3.5 St Lights - Pole'!$B279="","",'3.5 St Lights - Pole'!$B279)</f>
        <v/>
      </c>
      <c r="D279" s="89" t="str">
        <f>IF('3.5 St Lights - Pole'!$C279="","",'3.5 St Lights - Pole'!C279)</f>
        <v/>
      </c>
      <c r="E279" s="238" t="str">
        <f>IF('3.5 St Lights - Pole'!$D279="","",'3.5 St Lights - Pole'!$D279)</f>
        <v/>
      </c>
      <c r="F279" s="238" t="str">
        <f>IF('3.5 St Lights - Pole'!$F279="","",'3.5 St Lights - Pole'!$F279)</f>
        <v/>
      </c>
      <c r="G279" s="238" t="str">
        <f>IF('3.5 St Lights - Pole'!$G279="","",'3.5 St Lights - Pole'!$G279)</f>
        <v/>
      </c>
      <c r="H279" s="238" t="str">
        <f>IF('3.5 St Lights - Pole'!$I279="","",'3.5 St Lights - Pole'!$I279)</f>
        <v/>
      </c>
      <c r="I279" s="238"/>
      <c r="J279" s="89" t="str">
        <f t="shared" si="28"/>
        <v/>
      </c>
      <c r="K279" s="238"/>
      <c r="L279" s="417" t="str">
        <f>IF('3.5 St Lights - Pole'!AW279="","",'3.5 St Lights - Pole'!AW279)</f>
        <v/>
      </c>
      <c r="M279" s="238"/>
      <c r="N279" s="238" t="str">
        <f t="shared" si="29"/>
        <v/>
      </c>
      <c r="O279" s="238"/>
      <c r="P279" s="238"/>
      <c r="Q279" s="238" t="str">
        <f>IF(P279="",'3.5 St Lights - Pole'!AI279,(VLOOKUP(P279,St_Lights_Generic_coating_array,2,FALSE)))</f>
        <v/>
      </c>
      <c r="R279" s="85" t="str">
        <f>IF('3.5 St Lights - Pole'!AJ279="","",'3.5 St Lights - Pole'!AJ279)</f>
        <v/>
      </c>
      <c r="S279" s="238"/>
      <c r="T279" s="89" t="str">
        <f t="shared" si="30"/>
        <v/>
      </c>
      <c r="U279" s="85"/>
      <c r="V279" s="85"/>
      <c r="W279" s="418" t="str">
        <f>IF('3.5 St Lights - Pole'!$AM279="","",'3.5 St Lights - Pole'!$AM279)</f>
        <v/>
      </c>
      <c r="X279" s="418"/>
      <c r="Y279" s="238"/>
      <c r="Z279" s="89" t="str">
        <f t="shared" si="31"/>
        <v/>
      </c>
      <c r="AA279" s="85"/>
      <c r="AB279" s="85"/>
      <c r="AC279" s="85"/>
      <c r="AD279" s="85" t="str">
        <f>'3.5 St Lights - Pole'!CE279</f>
        <v/>
      </c>
      <c r="AE279" s="85"/>
      <c r="AF279" s="85" t="str">
        <f t="shared" si="32"/>
        <v/>
      </c>
      <c r="AG279" s="271"/>
      <c r="AH279" s="85" t="str">
        <f>'3.5 St Lights - Pole'!CI279</f>
        <v/>
      </c>
      <c r="AI279" s="85" t="str">
        <f>'3.5 St Lights - Pole'!CJ279</f>
        <v/>
      </c>
      <c r="AJ279" s="85" t="str">
        <f>'3.5 St Lights - Pole'!CK279</f>
        <v/>
      </c>
      <c r="AK279" s="85"/>
      <c r="AL279" s="85"/>
      <c r="AM279" s="85" t="str">
        <f t="shared" si="33"/>
        <v/>
      </c>
      <c r="AN279" s="238"/>
      <c r="AO279" s="112"/>
      <c r="AP279" s="112"/>
      <c r="AQ279" s="133" t="str">
        <f ca="1">IF('3.5 St Lights - Pole'!CR279="","",'3.5 St Lights - Pole'!CR279)</f>
        <v/>
      </c>
      <c r="AR279" s="112" t="str">
        <f>IF('3.5 St Lights - Pole'!CS279="","",'3.5 St Lights - Pole'!CS279)</f>
        <v/>
      </c>
      <c r="AS279" s="112"/>
      <c r="AT279" s="112"/>
    </row>
    <row r="280" spans="1:46" x14ac:dyDescent="0.2">
      <c r="A280" s="237"/>
      <c r="B280" s="238"/>
      <c r="C280" s="238" t="str">
        <f>IF('3.5 St Lights - Pole'!$B280="","",'3.5 St Lights - Pole'!$B280)</f>
        <v/>
      </c>
      <c r="D280" s="89" t="str">
        <f>IF('3.5 St Lights - Pole'!$C280="","",'3.5 St Lights - Pole'!C280)</f>
        <v/>
      </c>
      <c r="E280" s="238" t="str">
        <f>IF('3.5 St Lights - Pole'!$D280="","",'3.5 St Lights - Pole'!$D280)</f>
        <v/>
      </c>
      <c r="F280" s="238" t="str">
        <f>IF('3.5 St Lights - Pole'!$F280="","",'3.5 St Lights - Pole'!$F280)</f>
        <v/>
      </c>
      <c r="G280" s="238" t="str">
        <f>IF('3.5 St Lights - Pole'!$G280="","",'3.5 St Lights - Pole'!$G280)</f>
        <v/>
      </c>
      <c r="H280" s="238" t="str">
        <f>IF('3.5 St Lights - Pole'!$I280="","",'3.5 St Lights - Pole'!$I280)</f>
        <v/>
      </c>
      <c r="I280" s="238"/>
      <c r="J280" s="89" t="str">
        <f t="shared" si="28"/>
        <v/>
      </c>
      <c r="K280" s="238"/>
      <c r="L280" s="417" t="str">
        <f>IF('3.5 St Lights - Pole'!AW280="","",'3.5 St Lights - Pole'!AW280)</f>
        <v/>
      </c>
      <c r="M280" s="238"/>
      <c r="N280" s="238" t="str">
        <f t="shared" si="29"/>
        <v/>
      </c>
      <c r="O280" s="238"/>
      <c r="P280" s="238"/>
      <c r="Q280" s="238" t="str">
        <f>IF(P280="",'3.5 St Lights - Pole'!AI280,(VLOOKUP(P280,St_Lights_Generic_coating_array,2,FALSE)))</f>
        <v/>
      </c>
      <c r="R280" s="85" t="str">
        <f>IF('3.5 St Lights - Pole'!AJ280="","",'3.5 St Lights - Pole'!AJ280)</f>
        <v/>
      </c>
      <c r="S280" s="238"/>
      <c r="T280" s="89" t="str">
        <f t="shared" si="30"/>
        <v/>
      </c>
      <c r="U280" s="85"/>
      <c r="V280" s="85"/>
      <c r="W280" s="418" t="str">
        <f>IF('3.5 St Lights - Pole'!$AM280="","",'3.5 St Lights - Pole'!$AM280)</f>
        <v/>
      </c>
      <c r="X280" s="418"/>
      <c r="Y280" s="238"/>
      <c r="Z280" s="89" t="str">
        <f t="shared" si="31"/>
        <v/>
      </c>
      <c r="AA280" s="85"/>
      <c r="AB280" s="85"/>
      <c r="AC280" s="85"/>
      <c r="AD280" s="85" t="str">
        <f>'3.5 St Lights - Pole'!CE280</f>
        <v/>
      </c>
      <c r="AE280" s="85"/>
      <c r="AF280" s="85" t="str">
        <f t="shared" si="32"/>
        <v/>
      </c>
      <c r="AG280" s="271"/>
      <c r="AH280" s="85" t="str">
        <f>'3.5 St Lights - Pole'!CI280</f>
        <v/>
      </c>
      <c r="AI280" s="85" t="str">
        <f>'3.5 St Lights - Pole'!CJ280</f>
        <v/>
      </c>
      <c r="AJ280" s="85" t="str">
        <f>'3.5 St Lights - Pole'!CK280</f>
        <v/>
      </c>
      <c r="AK280" s="85"/>
      <c r="AL280" s="85"/>
      <c r="AM280" s="85" t="str">
        <f t="shared" si="33"/>
        <v/>
      </c>
      <c r="AN280" s="238"/>
      <c r="AO280" s="112"/>
      <c r="AP280" s="112"/>
      <c r="AQ280" s="133" t="str">
        <f ca="1">IF('3.5 St Lights - Pole'!CR280="","",'3.5 St Lights - Pole'!CR280)</f>
        <v/>
      </c>
      <c r="AR280" s="112" t="str">
        <f>IF('3.5 St Lights - Pole'!CS280="","",'3.5 St Lights - Pole'!CS280)</f>
        <v/>
      </c>
      <c r="AS280" s="112"/>
      <c r="AT280" s="112"/>
    </row>
    <row r="281" spans="1:46" x14ac:dyDescent="0.2">
      <c r="A281" s="237"/>
      <c r="B281" s="238"/>
      <c r="C281" s="238" t="str">
        <f>IF('3.5 St Lights - Pole'!$B281="","",'3.5 St Lights - Pole'!$B281)</f>
        <v/>
      </c>
      <c r="D281" s="89" t="str">
        <f>IF('3.5 St Lights - Pole'!$C281="","",'3.5 St Lights - Pole'!C281)</f>
        <v/>
      </c>
      <c r="E281" s="238" t="str">
        <f>IF('3.5 St Lights - Pole'!$D281="","",'3.5 St Lights - Pole'!$D281)</f>
        <v/>
      </c>
      <c r="F281" s="238" t="str">
        <f>IF('3.5 St Lights - Pole'!$F281="","",'3.5 St Lights - Pole'!$F281)</f>
        <v/>
      </c>
      <c r="G281" s="238" t="str">
        <f>IF('3.5 St Lights - Pole'!$G281="","",'3.5 St Lights - Pole'!$G281)</f>
        <v/>
      </c>
      <c r="H281" s="238" t="str">
        <f>IF('3.5 St Lights - Pole'!$I281="","",'3.5 St Lights - Pole'!$I281)</f>
        <v/>
      </c>
      <c r="I281" s="238"/>
      <c r="J281" s="89" t="str">
        <f t="shared" si="28"/>
        <v/>
      </c>
      <c r="K281" s="238"/>
      <c r="L281" s="417" t="str">
        <f>IF('3.5 St Lights - Pole'!AW281="","",'3.5 St Lights - Pole'!AW281)</f>
        <v/>
      </c>
      <c r="M281" s="238"/>
      <c r="N281" s="238" t="str">
        <f t="shared" si="29"/>
        <v/>
      </c>
      <c r="O281" s="238"/>
      <c r="P281" s="238"/>
      <c r="Q281" s="238" t="str">
        <f>IF(P281="",'3.5 St Lights - Pole'!AI281,(VLOOKUP(P281,St_Lights_Generic_coating_array,2,FALSE)))</f>
        <v/>
      </c>
      <c r="R281" s="85" t="str">
        <f>IF('3.5 St Lights - Pole'!AJ281="","",'3.5 St Lights - Pole'!AJ281)</f>
        <v/>
      </c>
      <c r="S281" s="238"/>
      <c r="T281" s="89" t="str">
        <f t="shared" si="30"/>
        <v/>
      </c>
      <c r="U281" s="85"/>
      <c r="V281" s="85"/>
      <c r="W281" s="418" t="str">
        <f>IF('3.5 St Lights - Pole'!$AM281="","",'3.5 St Lights - Pole'!$AM281)</f>
        <v/>
      </c>
      <c r="X281" s="418"/>
      <c r="Y281" s="238"/>
      <c r="Z281" s="89" t="str">
        <f t="shared" si="31"/>
        <v/>
      </c>
      <c r="AA281" s="85"/>
      <c r="AB281" s="85"/>
      <c r="AC281" s="85"/>
      <c r="AD281" s="85" t="str">
        <f>'3.5 St Lights - Pole'!CE281</f>
        <v/>
      </c>
      <c r="AE281" s="85"/>
      <c r="AF281" s="85" t="str">
        <f t="shared" si="32"/>
        <v/>
      </c>
      <c r="AG281" s="271"/>
      <c r="AH281" s="85" t="str">
        <f>'3.5 St Lights - Pole'!CI281</f>
        <v/>
      </c>
      <c r="AI281" s="85" t="str">
        <f>'3.5 St Lights - Pole'!CJ281</f>
        <v/>
      </c>
      <c r="AJ281" s="85" t="str">
        <f>'3.5 St Lights - Pole'!CK281</f>
        <v/>
      </c>
      <c r="AK281" s="85"/>
      <c r="AL281" s="85"/>
      <c r="AM281" s="85" t="str">
        <f t="shared" si="33"/>
        <v/>
      </c>
      <c r="AN281" s="238"/>
      <c r="AO281" s="112"/>
      <c r="AP281" s="112"/>
      <c r="AQ281" s="133" t="str">
        <f ca="1">IF('3.5 St Lights - Pole'!CR281="","",'3.5 St Lights - Pole'!CR281)</f>
        <v/>
      </c>
      <c r="AR281" s="112" t="str">
        <f>IF('3.5 St Lights - Pole'!CS281="","",'3.5 St Lights - Pole'!CS281)</f>
        <v/>
      </c>
      <c r="AS281" s="112"/>
      <c r="AT281" s="112"/>
    </row>
    <row r="282" spans="1:46" x14ac:dyDescent="0.2">
      <c r="A282" s="237"/>
      <c r="B282" s="238"/>
      <c r="C282" s="238" t="str">
        <f>IF('3.5 St Lights - Pole'!$B282="","",'3.5 St Lights - Pole'!$B282)</f>
        <v/>
      </c>
      <c r="D282" s="89" t="str">
        <f>IF('3.5 St Lights - Pole'!$C282="","",'3.5 St Lights - Pole'!C282)</f>
        <v/>
      </c>
      <c r="E282" s="238" t="str">
        <f>IF('3.5 St Lights - Pole'!$D282="","",'3.5 St Lights - Pole'!$D282)</f>
        <v/>
      </c>
      <c r="F282" s="238" t="str">
        <f>IF('3.5 St Lights - Pole'!$F282="","",'3.5 St Lights - Pole'!$F282)</f>
        <v/>
      </c>
      <c r="G282" s="238" t="str">
        <f>IF('3.5 St Lights - Pole'!$G282="","",'3.5 St Lights - Pole'!$G282)</f>
        <v/>
      </c>
      <c r="H282" s="238" t="str">
        <f>IF('3.5 St Lights - Pole'!$I282="","",'3.5 St Lights - Pole'!$I282)</f>
        <v/>
      </c>
      <c r="I282" s="238"/>
      <c r="J282" s="89" t="str">
        <f t="shared" si="28"/>
        <v/>
      </c>
      <c r="K282" s="238"/>
      <c r="L282" s="417" t="str">
        <f>IF('3.5 St Lights - Pole'!AW282="","",'3.5 St Lights - Pole'!AW282)</f>
        <v/>
      </c>
      <c r="M282" s="238"/>
      <c r="N282" s="238" t="str">
        <f t="shared" si="29"/>
        <v/>
      </c>
      <c r="O282" s="238"/>
      <c r="P282" s="238"/>
      <c r="Q282" s="238" t="str">
        <f>IF(P282="",'3.5 St Lights - Pole'!AI282,(VLOOKUP(P282,St_Lights_Generic_coating_array,2,FALSE)))</f>
        <v/>
      </c>
      <c r="R282" s="85" t="str">
        <f>IF('3.5 St Lights - Pole'!AJ282="","",'3.5 St Lights - Pole'!AJ282)</f>
        <v/>
      </c>
      <c r="S282" s="238"/>
      <c r="T282" s="89" t="str">
        <f t="shared" si="30"/>
        <v/>
      </c>
      <c r="U282" s="85"/>
      <c r="V282" s="85"/>
      <c r="W282" s="418" t="str">
        <f>IF('3.5 St Lights - Pole'!$AM282="","",'3.5 St Lights - Pole'!$AM282)</f>
        <v/>
      </c>
      <c r="X282" s="418"/>
      <c r="Y282" s="238"/>
      <c r="Z282" s="89" t="str">
        <f t="shared" si="31"/>
        <v/>
      </c>
      <c r="AA282" s="85"/>
      <c r="AB282" s="85"/>
      <c r="AC282" s="85"/>
      <c r="AD282" s="85" t="str">
        <f>'3.5 St Lights - Pole'!CE282</f>
        <v/>
      </c>
      <c r="AE282" s="85"/>
      <c r="AF282" s="85" t="str">
        <f t="shared" si="32"/>
        <v/>
      </c>
      <c r="AG282" s="271"/>
      <c r="AH282" s="85" t="str">
        <f>'3.5 St Lights - Pole'!CI282</f>
        <v/>
      </c>
      <c r="AI282" s="85" t="str">
        <f>'3.5 St Lights - Pole'!CJ282</f>
        <v/>
      </c>
      <c r="AJ282" s="85" t="str">
        <f>'3.5 St Lights - Pole'!CK282</f>
        <v/>
      </c>
      <c r="AK282" s="85"/>
      <c r="AL282" s="85"/>
      <c r="AM282" s="85" t="str">
        <f t="shared" si="33"/>
        <v/>
      </c>
      <c r="AN282" s="238"/>
      <c r="AO282" s="112"/>
      <c r="AP282" s="112"/>
      <c r="AQ282" s="133" t="str">
        <f ca="1">IF('3.5 St Lights - Pole'!CR282="","",'3.5 St Lights - Pole'!CR282)</f>
        <v/>
      </c>
      <c r="AR282" s="112" t="str">
        <f>IF('3.5 St Lights - Pole'!CS282="","",'3.5 St Lights - Pole'!CS282)</f>
        <v/>
      </c>
      <c r="AS282" s="112"/>
      <c r="AT282" s="112"/>
    </row>
    <row r="283" spans="1:46" x14ac:dyDescent="0.2">
      <c r="A283" s="237"/>
      <c r="B283" s="238"/>
      <c r="C283" s="238" t="str">
        <f>IF('3.5 St Lights - Pole'!$B283="","",'3.5 St Lights - Pole'!$B283)</f>
        <v/>
      </c>
      <c r="D283" s="89" t="str">
        <f>IF('3.5 St Lights - Pole'!$C283="","",'3.5 St Lights - Pole'!C283)</f>
        <v/>
      </c>
      <c r="E283" s="238" t="str">
        <f>IF('3.5 St Lights - Pole'!$D283="","",'3.5 St Lights - Pole'!$D283)</f>
        <v/>
      </c>
      <c r="F283" s="238" t="str">
        <f>IF('3.5 St Lights - Pole'!$F283="","",'3.5 St Lights - Pole'!$F283)</f>
        <v/>
      </c>
      <c r="G283" s="238" t="str">
        <f>IF('3.5 St Lights - Pole'!$G283="","",'3.5 St Lights - Pole'!$G283)</f>
        <v/>
      </c>
      <c r="H283" s="238" t="str">
        <f>IF('3.5 St Lights - Pole'!$I283="","",'3.5 St Lights - Pole'!$I283)</f>
        <v/>
      </c>
      <c r="I283" s="238"/>
      <c r="J283" s="89" t="str">
        <f t="shared" si="28"/>
        <v/>
      </c>
      <c r="K283" s="238"/>
      <c r="L283" s="417" t="str">
        <f>IF('3.5 St Lights - Pole'!AW283="","",'3.5 St Lights - Pole'!AW283)</f>
        <v/>
      </c>
      <c r="M283" s="238"/>
      <c r="N283" s="238" t="str">
        <f t="shared" si="29"/>
        <v/>
      </c>
      <c r="O283" s="238"/>
      <c r="P283" s="238"/>
      <c r="Q283" s="238" t="str">
        <f>IF(P283="",'3.5 St Lights - Pole'!AI283,(VLOOKUP(P283,St_Lights_Generic_coating_array,2,FALSE)))</f>
        <v/>
      </c>
      <c r="R283" s="85" t="str">
        <f>IF('3.5 St Lights - Pole'!AJ283="","",'3.5 St Lights - Pole'!AJ283)</f>
        <v/>
      </c>
      <c r="S283" s="238"/>
      <c r="T283" s="89" t="str">
        <f t="shared" si="30"/>
        <v/>
      </c>
      <c r="U283" s="85"/>
      <c r="V283" s="85"/>
      <c r="W283" s="418" t="str">
        <f>IF('3.5 St Lights - Pole'!$AM283="","",'3.5 St Lights - Pole'!$AM283)</f>
        <v/>
      </c>
      <c r="X283" s="418"/>
      <c r="Y283" s="238"/>
      <c r="Z283" s="89" t="str">
        <f t="shared" si="31"/>
        <v/>
      </c>
      <c r="AA283" s="85"/>
      <c r="AB283" s="85"/>
      <c r="AC283" s="85"/>
      <c r="AD283" s="85" t="str">
        <f>'3.5 St Lights - Pole'!CE283</f>
        <v/>
      </c>
      <c r="AE283" s="85"/>
      <c r="AF283" s="85" t="str">
        <f t="shared" si="32"/>
        <v/>
      </c>
      <c r="AG283" s="271"/>
      <c r="AH283" s="85" t="str">
        <f>'3.5 St Lights - Pole'!CI283</f>
        <v/>
      </c>
      <c r="AI283" s="85" t="str">
        <f>'3.5 St Lights - Pole'!CJ283</f>
        <v/>
      </c>
      <c r="AJ283" s="85" t="str">
        <f>'3.5 St Lights - Pole'!CK283</f>
        <v/>
      </c>
      <c r="AK283" s="85"/>
      <c r="AL283" s="85"/>
      <c r="AM283" s="85" t="str">
        <f t="shared" si="33"/>
        <v/>
      </c>
      <c r="AN283" s="238"/>
      <c r="AO283" s="112"/>
      <c r="AP283" s="112"/>
      <c r="AQ283" s="133" t="str">
        <f ca="1">IF('3.5 St Lights - Pole'!CR283="","",'3.5 St Lights - Pole'!CR283)</f>
        <v/>
      </c>
      <c r="AR283" s="112" t="str">
        <f>IF('3.5 St Lights - Pole'!CS283="","",'3.5 St Lights - Pole'!CS283)</f>
        <v/>
      </c>
      <c r="AS283" s="112"/>
      <c r="AT283" s="112"/>
    </row>
    <row r="284" spans="1:46" x14ac:dyDescent="0.2">
      <c r="A284" s="237"/>
      <c r="B284" s="238"/>
      <c r="C284" s="238" t="str">
        <f>IF('3.5 St Lights - Pole'!$B284="","",'3.5 St Lights - Pole'!$B284)</f>
        <v/>
      </c>
      <c r="D284" s="89" t="str">
        <f>IF('3.5 St Lights - Pole'!$C284="","",'3.5 St Lights - Pole'!C284)</f>
        <v/>
      </c>
      <c r="E284" s="238" t="str">
        <f>IF('3.5 St Lights - Pole'!$D284="","",'3.5 St Lights - Pole'!$D284)</f>
        <v/>
      </c>
      <c r="F284" s="238" t="str">
        <f>IF('3.5 St Lights - Pole'!$F284="","",'3.5 St Lights - Pole'!$F284)</f>
        <v/>
      </c>
      <c r="G284" s="238" t="str">
        <f>IF('3.5 St Lights - Pole'!$G284="","",'3.5 St Lights - Pole'!$G284)</f>
        <v/>
      </c>
      <c r="H284" s="238" t="str">
        <f>IF('3.5 St Lights - Pole'!$I284="","",'3.5 St Lights - Pole'!$I284)</f>
        <v/>
      </c>
      <c r="I284" s="238"/>
      <c r="J284" s="89" t="str">
        <f t="shared" si="28"/>
        <v/>
      </c>
      <c r="K284" s="238"/>
      <c r="L284" s="417" t="str">
        <f>IF('3.5 St Lights - Pole'!AW284="","",'3.5 St Lights - Pole'!AW284)</f>
        <v/>
      </c>
      <c r="M284" s="238"/>
      <c r="N284" s="238" t="str">
        <f t="shared" si="29"/>
        <v/>
      </c>
      <c r="O284" s="238"/>
      <c r="P284" s="238"/>
      <c r="Q284" s="238" t="str">
        <f>IF(P284="",'3.5 St Lights - Pole'!AI284,(VLOOKUP(P284,St_Lights_Generic_coating_array,2,FALSE)))</f>
        <v/>
      </c>
      <c r="R284" s="85" t="str">
        <f>IF('3.5 St Lights - Pole'!AJ284="","",'3.5 St Lights - Pole'!AJ284)</f>
        <v/>
      </c>
      <c r="S284" s="238"/>
      <c r="T284" s="89" t="str">
        <f t="shared" si="30"/>
        <v/>
      </c>
      <c r="U284" s="85"/>
      <c r="V284" s="85"/>
      <c r="W284" s="418" t="str">
        <f>IF('3.5 St Lights - Pole'!$AM284="","",'3.5 St Lights - Pole'!$AM284)</f>
        <v/>
      </c>
      <c r="X284" s="418"/>
      <c r="Y284" s="238"/>
      <c r="Z284" s="89" t="str">
        <f t="shared" si="31"/>
        <v/>
      </c>
      <c r="AA284" s="85"/>
      <c r="AB284" s="85"/>
      <c r="AC284" s="85"/>
      <c r="AD284" s="85" t="str">
        <f>'3.5 St Lights - Pole'!CE284</f>
        <v/>
      </c>
      <c r="AE284" s="85"/>
      <c r="AF284" s="85" t="str">
        <f t="shared" si="32"/>
        <v/>
      </c>
      <c r="AG284" s="271"/>
      <c r="AH284" s="85" t="str">
        <f>'3.5 St Lights - Pole'!CI284</f>
        <v/>
      </c>
      <c r="AI284" s="85" t="str">
        <f>'3.5 St Lights - Pole'!CJ284</f>
        <v/>
      </c>
      <c r="AJ284" s="85" t="str">
        <f>'3.5 St Lights - Pole'!CK284</f>
        <v/>
      </c>
      <c r="AK284" s="85"/>
      <c r="AL284" s="85"/>
      <c r="AM284" s="85" t="str">
        <f t="shared" si="33"/>
        <v/>
      </c>
      <c r="AN284" s="238"/>
      <c r="AO284" s="112"/>
      <c r="AP284" s="112"/>
      <c r="AQ284" s="133" t="str">
        <f ca="1">IF('3.5 St Lights - Pole'!CR284="","",'3.5 St Lights - Pole'!CR284)</f>
        <v/>
      </c>
      <c r="AR284" s="112" t="str">
        <f>IF('3.5 St Lights - Pole'!CS284="","",'3.5 St Lights - Pole'!CS284)</f>
        <v/>
      </c>
      <c r="AS284" s="112"/>
      <c r="AT284" s="112"/>
    </row>
    <row r="285" spans="1:46" x14ac:dyDescent="0.2">
      <c r="A285" s="237"/>
      <c r="B285" s="238"/>
      <c r="C285" s="238" t="str">
        <f>IF('3.5 St Lights - Pole'!$B285="","",'3.5 St Lights - Pole'!$B285)</f>
        <v/>
      </c>
      <c r="D285" s="89" t="str">
        <f>IF('3.5 St Lights - Pole'!$C285="","",'3.5 St Lights - Pole'!C285)</f>
        <v/>
      </c>
      <c r="E285" s="238" t="str">
        <f>IF('3.5 St Lights - Pole'!$D285="","",'3.5 St Lights - Pole'!$D285)</f>
        <v/>
      </c>
      <c r="F285" s="238" t="str">
        <f>IF('3.5 St Lights - Pole'!$F285="","",'3.5 St Lights - Pole'!$F285)</f>
        <v/>
      </c>
      <c r="G285" s="238" t="str">
        <f>IF('3.5 St Lights - Pole'!$G285="","",'3.5 St Lights - Pole'!$G285)</f>
        <v/>
      </c>
      <c r="H285" s="238" t="str">
        <f>IF('3.5 St Lights - Pole'!$I285="","",'3.5 St Lights - Pole'!$I285)</f>
        <v/>
      </c>
      <c r="I285" s="238"/>
      <c r="J285" s="89" t="str">
        <f t="shared" si="28"/>
        <v/>
      </c>
      <c r="K285" s="238"/>
      <c r="L285" s="417" t="str">
        <f>IF('3.5 St Lights - Pole'!AW285="","",'3.5 St Lights - Pole'!AW285)</f>
        <v/>
      </c>
      <c r="M285" s="238"/>
      <c r="N285" s="238" t="str">
        <f t="shared" si="29"/>
        <v/>
      </c>
      <c r="O285" s="238"/>
      <c r="P285" s="238"/>
      <c r="Q285" s="238" t="str">
        <f>IF(P285="",'3.5 St Lights - Pole'!AI285,(VLOOKUP(P285,St_Lights_Generic_coating_array,2,FALSE)))</f>
        <v/>
      </c>
      <c r="R285" s="85" t="str">
        <f>IF('3.5 St Lights - Pole'!AJ285="","",'3.5 St Lights - Pole'!AJ285)</f>
        <v/>
      </c>
      <c r="S285" s="238"/>
      <c r="T285" s="89" t="str">
        <f t="shared" si="30"/>
        <v/>
      </c>
      <c r="U285" s="85"/>
      <c r="V285" s="85"/>
      <c r="W285" s="418" t="str">
        <f>IF('3.5 St Lights - Pole'!$AM285="","",'3.5 St Lights - Pole'!$AM285)</f>
        <v/>
      </c>
      <c r="X285" s="418"/>
      <c r="Y285" s="238"/>
      <c r="Z285" s="89" t="str">
        <f t="shared" si="31"/>
        <v/>
      </c>
      <c r="AA285" s="85"/>
      <c r="AB285" s="85"/>
      <c r="AC285" s="85"/>
      <c r="AD285" s="85" t="str">
        <f>'3.5 St Lights - Pole'!CE285</f>
        <v/>
      </c>
      <c r="AE285" s="85"/>
      <c r="AF285" s="85" t="str">
        <f t="shared" si="32"/>
        <v/>
      </c>
      <c r="AG285" s="271"/>
      <c r="AH285" s="85" t="str">
        <f>'3.5 St Lights - Pole'!CI285</f>
        <v/>
      </c>
      <c r="AI285" s="85" t="str">
        <f>'3.5 St Lights - Pole'!CJ285</f>
        <v/>
      </c>
      <c r="AJ285" s="85" t="str">
        <f>'3.5 St Lights - Pole'!CK285</f>
        <v/>
      </c>
      <c r="AK285" s="85"/>
      <c r="AL285" s="85"/>
      <c r="AM285" s="85" t="str">
        <f t="shared" si="33"/>
        <v/>
      </c>
      <c r="AN285" s="238"/>
      <c r="AO285" s="112"/>
      <c r="AP285" s="112"/>
      <c r="AQ285" s="133" t="str">
        <f ca="1">IF('3.5 St Lights - Pole'!CR285="","",'3.5 St Lights - Pole'!CR285)</f>
        <v/>
      </c>
      <c r="AR285" s="112" t="str">
        <f>IF('3.5 St Lights - Pole'!CS285="","",'3.5 St Lights - Pole'!CS285)</f>
        <v/>
      </c>
      <c r="AS285" s="112"/>
      <c r="AT285" s="112"/>
    </row>
    <row r="286" spans="1:46" x14ac:dyDescent="0.2">
      <c r="A286" s="237"/>
      <c r="B286" s="238"/>
      <c r="C286" s="238" t="str">
        <f>IF('3.5 St Lights - Pole'!$B286="","",'3.5 St Lights - Pole'!$B286)</f>
        <v/>
      </c>
      <c r="D286" s="89" t="str">
        <f>IF('3.5 St Lights - Pole'!$C286="","",'3.5 St Lights - Pole'!C286)</f>
        <v/>
      </c>
      <c r="E286" s="238" t="str">
        <f>IF('3.5 St Lights - Pole'!$D286="","",'3.5 St Lights - Pole'!$D286)</f>
        <v/>
      </c>
      <c r="F286" s="238" t="str">
        <f>IF('3.5 St Lights - Pole'!$F286="","",'3.5 St Lights - Pole'!$F286)</f>
        <v/>
      </c>
      <c r="G286" s="238" t="str">
        <f>IF('3.5 St Lights - Pole'!$G286="","",'3.5 St Lights - Pole'!$G286)</f>
        <v/>
      </c>
      <c r="H286" s="238" t="str">
        <f>IF('3.5 St Lights - Pole'!$I286="","",'3.5 St Lights - Pole'!$I286)</f>
        <v/>
      </c>
      <c r="I286" s="238"/>
      <c r="J286" s="89" t="str">
        <f t="shared" si="28"/>
        <v/>
      </c>
      <c r="K286" s="238"/>
      <c r="L286" s="417" t="str">
        <f>IF('3.5 St Lights - Pole'!AW286="","",'3.5 St Lights - Pole'!AW286)</f>
        <v/>
      </c>
      <c r="M286" s="238"/>
      <c r="N286" s="238" t="str">
        <f t="shared" si="29"/>
        <v/>
      </c>
      <c r="O286" s="238"/>
      <c r="P286" s="238"/>
      <c r="Q286" s="238" t="str">
        <f>IF(P286="",'3.5 St Lights - Pole'!AI286,(VLOOKUP(P286,St_Lights_Generic_coating_array,2,FALSE)))</f>
        <v/>
      </c>
      <c r="R286" s="85" t="str">
        <f>IF('3.5 St Lights - Pole'!AJ286="","",'3.5 St Lights - Pole'!AJ286)</f>
        <v/>
      </c>
      <c r="S286" s="238"/>
      <c r="T286" s="89" t="str">
        <f t="shared" si="30"/>
        <v/>
      </c>
      <c r="U286" s="85"/>
      <c r="V286" s="85"/>
      <c r="W286" s="418" t="str">
        <f>IF('3.5 St Lights - Pole'!$AM286="","",'3.5 St Lights - Pole'!$AM286)</f>
        <v/>
      </c>
      <c r="X286" s="418"/>
      <c r="Y286" s="238"/>
      <c r="Z286" s="89" t="str">
        <f t="shared" si="31"/>
        <v/>
      </c>
      <c r="AA286" s="85"/>
      <c r="AB286" s="85"/>
      <c r="AC286" s="85"/>
      <c r="AD286" s="85" t="str">
        <f>'3.5 St Lights - Pole'!CE286</f>
        <v/>
      </c>
      <c r="AE286" s="85"/>
      <c r="AF286" s="85" t="str">
        <f t="shared" si="32"/>
        <v/>
      </c>
      <c r="AG286" s="271"/>
      <c r="AH286" s="85" t="str">
        <f>'3.5 St Lights - Pole'!CI286</f>
        <v/>
      </c>
      <c r="AI286" s="85" t="str">
        <f>'3.5 St Lights - Pole'!CJ286</f>
        <v/>
      </c>
      <c r="AJ286" s="85" t="str">
        <f>'3.5 St Lights - Pole'!CK286</f>
        <v/>
      </c>
      <c r="AK286" s="85"/>
      <c r="AL286" s="85"/>
      <c r="AM286" s="85" t="str">
        <f t="shared" si="33"/>
        <v/>
      </c>
      <c r="AN286" s="238"/>
      <c r="AO286" s="112"/>
      <c r="AP286" s="112"/>
      <c r="AQ286" s="133" t="str">
        <f ca="1">IF('3.5 St Lights - Pole'!CR286="","",'3.5 St Lights - Pole'!CR286)</f>
        <v/>
      </c>
      <c r="AR286" s="112" t="str">
        <f>IF('3.5 St Lights - Pole'!CS286="","",'3.5 St Lights - Pole'!CS286)</f>
        <v/>
      </c>
      <c r="AS286" s="112"/>
      <c r="AT286" s="112"/>
    </row>
    <row r="287" spans="1:46" x14ac:dyDescent="0.2">
      <c r="A287" s="237"/>
      <c r="B287" s="238"/>
      <c r="C287" s="238" t="str">
        <f>IF('3.5 St Lights - Pole'!$B287="","",'3.5 St Lights - Pole'!$B287)</f>
        <v/>
      </c>
      <c r="D287" s="89" t="str">
        <f>IF('3.5 St Lights - Pole'!$C287="","",'3.5 St Lights - Pole'!C287)</f>
        <v/>
      </c>
      <c r="E287" s="238" t="str">
        <f>IF('3.5 St Lights - Pole'!$D287="","",'3.5 St Lights - Pole'!$D287)</f>
        <v/>
      </c>
      <c r="F287" s="238" t="str">
        <f>IF('3.5 St Lights - Pole'!$F287="","",'3.5 St Lights - Pole'!$F287)</f>
        <v/>
      </c>
      <c r="G287" s="238" t="str">
        <f>IF('3.5 St Lights - Pole'!$G287="","",'3.5 St Lights - Pole'!$G287)</f>
        <v/>
      </c>
      <c r="H287" s="238" t="str">
        <f>IF('3.5 St Lights - Pole'!$I287="","",'3.5 St Lights - Pole'!$I287)</f>
        <v/>
      </c>
      <c r="I287" s="238"/>
      <c r="J287" s="89" t="str">
        <f t="shared" si="28"/>
        <v/>
      </c>
      <c r="K287" s="238"/>
      <c r="L287" s="417" t="str">
        <f>IF('3.5 St Lights - Pole'!AW287="","",'3.5 St Lights - Pole'!AW287)</f>
        <v/>
      </c>
      <c r="M287" s="238"/>
      <c r="N287" s="238" t="str">
        <f t="shared" si="29"/>
        <v/>
      </c>
      <c r="O287" s="238"/>
      <c r="P287" s="238"/>
      <c r="Q287" s="238" t="str">
        <f>IF(P287="",'3.5 St Lights - Pole'!AI287,(VLOOKUP(P287,St_Lights_Generic_coating_array,2,FALSE)))</f>
        <v/>
      </c>
      <c r="R287" s="85" t="str">
        <f>IF('3.5 St Lights - Pole'!AJ287="","",'3.5 St Lights - Pole'!AJ287)</f>
        <v/>
      </c>
      <c r="S287" s="238"/>
      <c r="T287" s="89" t="str">
        <f t="shared" si="30"/>
        <v/>
      </c>
      <c r="U287" s="85"/>
      <c r="V287" s="85"/>
      <c r="W287" s="418" t="str">
        <f>IF('3.5 St Lights - Pole'!$AM287="","",'3.5 St Lights - Pole'!$AM287)</f>
        <v/>
      </c>
      <c r="X287" s="418"/>
      <c r="Y287" s="238"/>
      <c r="Z287" s="89" t="str">
        <f t="shared" si="31"/>
        <v/>
      </c>
      <c r="AA287" s="85"/>
      <c r="AB287" s="85"/>
      <c r="AC287" s="85"/>
      <c r="AD287" s="85" t="str">
        <f>'3.5 St Lights - Pole'!CE287</f>
        <v/>
      </c>
      <c r="AE287" s="85"/>
      <c r="AF287" s="85" t="str">
        <f t="shared" si="32"/>
        <v/>
      </c>
      <c r="AG287" s="271"/>
      <c r="AH287" s="85" t="str">
        <f>'3.5 St Lights - Pole'!CI287</f>
        <v/>
      </c>
      <c r="AI287" s="85" t="str">
        <f>'3.5 St Lights - Pole'!CJ287</f>
        <v/>
      </c>
      <c r="AJ287" s="85" t="str">
        <f>'3.5 St Lights - Pole'!CK287</f>
        <v/>
      </c>
      <c r="AK287" s="85"/>
      <c r="AL287" s="85"/>
      <c r="AM287" s="85" t="str">
        <f t="shared" si="33"/>
        <v/>
      </c>
      <c r="AN287" s="238"/>
      <c r="AO287" s="112"/>
      <c r="AP287" s="112"/>
      <c r="AQ287" s="133" t="str">
        <f ca="1">IF('3.5 St Lights - Pole'!CR287="","",'3.5 St Lights - Pole'!CR287)</f>
        <v/>
      </c>
      <c r="AR287" s="112" t="str">
        <f>IF('3.5 St Lights - Pole'!CS287="","",'3.5 St Lights - Pole'!CS287)</f>
        <v/>
      </c>
      <c r="AS287" s="112"/>
      <c r="AT287" s="112"/>
    </row>
    <row r="288" spans="1:46" x14ac:dyDescent="0.2">
      <c r="A288" s="237"/>
      <c r="B288" s="238"/>
      <c r="C288" s="238" t="str">
        <f>IF('3.5 St Lights - Pole'!$B288="","",'3.5 St Lights - Pole'!$B288)</f>
        <v/>
      </c>
      <c r="D288" s="89" t="str">
        <f>IF('3.5 St Lights - Pole'!$C288="","",'3.5 St Lights - Pole'!C288)</f>
        <v/>
      </c>
      <c r="E288" s="238" t="str">
        <f>IF('3.5 St Lights - Pole'!$D288="","",'3.5 St Lights - Pole'!$D288)</f>
        <v/>
      </c>
      <c r="F288" s="238" t="str">
        <f>IF('3.5 St Lights - Pole'!$F288="","",'3.5 St Lights - Pole'!$F288)</f>
        <v/>
      </c>
      <c r="G288" s="238" t="str">
        <f>IF('3.5 St Lights - Pole'!$G288="","",'3.5 St Lights - Pole'!$G288)</f>
        <v/>
      </c>
      <c r="H288" s="238" t="str">
        <f>IF('3.5 St Lights - Pole'!$I288="","",'3.5 St Lights - Pole'!$I288)</f>
        <v/>
      </c>
      <c r="I288" s="238"/>
      <c r="J288" s="89" t="str">
        <f t="shared" si="28"/>
        <v/>
      </c>
      <c r="K288" s="238"/>
      <c r="L288" s="417" t="str">
        <f>IF('3.5 St Lights - Pole'!AW288="","",'3.5 St Lights - Pole'!AW288)</f>
        <v/>
      </c>
      <c r="M288" s="238"/>
      <c r="N288" s="238" t="str">
        <f t="shared" si="29"/>
        <v/>
      </c>
      <c r="O288" s="238"/>
      <c r="P288" s="238"/>
      <c r="Q288" s="238" t="str">
        <f>IF(P288="",'3.5 St Lights - Pole'!AI288,(VLOOKUP(P288,St_Lights_Generic_coating_array,2,FALSE)))</f>
        <v/>
      </c>
      <c r="R288" s="85" t="str">
        <f>IF('3.5 St Lights - Pole'!AJ288="","",'3.5 St Lights - Pole'!AJ288)</f>
        <v/>
      </c>
      <c r="S288" s="238"/>
      <c r="T288" s="89" t="str">
        <f t="shared" si="30"/>
        <v/>
      </c>
      <c r="U288" s="85"/>
      <c r="V288" s="85"/>
      <c r="W288" s="418" t="str">
        <f>IF('3.5 St Lights - Pole'!$AM288="","",'3.5 St Lights - Pole'!$AM288)</f>
        <v/>
      </c>
      <c r="X288" s="418"/>
      <c r="Y288" s="238"/>
      <c r="Z288" s="89" t="str">
        <f t="shared" si="31"/>
        <v/>
      </c>
      <c r="AA288" s="85"/>
      <c r="AB288" s="85"/>
      <c r="AC288" s="85"/>
      <c r="AD288" s="85" t="str">
        <f>'3.5 St Lights - Pole'!CE288</f>
        <v/>
      </c>
      <c r="AE288" s="85"/>
      <c r="AF288" s="85" t="str">
        <f t="shared" si="32"/>
        <v/>
      </c>
      <c r="AG288" s="271"/>
      <c r="AH288" s="85" t="str">
        <f>'3.5 St Lights - Pole'!CI288</f>
        <v/>
      </c>
      <c r="AI288" s="85" t="str">
        <f>'3.5 St Lights - Pole'!CJ288</f>
        <v/>
      </c>
      <c r="AJ288" s="85" t="str">
        <f>'3.5 St Lights - Pole'!CK288</f>
        <v/>
      </c>
      <c r="AK288" s="85"/>
      <c r="AL288" s="85"/>
      <c r="AM288" s="85" t="str">
        <f t="shared" si="33"/>
        <v/>
      </c>
      <c r="AN288" s="238"/>
      <c r="AO288" s="112"/>
      <c r="AP288" s="112"/>
      <c r="AQ288" s="133" t="str">
        <f ca="1">IF('3.5 St Lights - Pole'!CR288="","",'3.5 St Lights - Pole'!CR288)</f>
        <v/>
      </c>
      <c r="AR288" s="112" t="str">
        <f>IF('3.5 St Lights - Pole'!CS288="","",'3.5 St Lights - Pole'!CS288)</f>
        <v/>
      </c>
      <c r="AS288" s="112"/>
      <c r="AT288" s="112"/>
    </row>
    <row r="289" spans="1:46" x14ac:dyDescent="0.2">
      <c r="A289" s="237"/>
      <c r="B289" s="238"/>
      <c r="C289" s="238" t="str">
        <f>IF('3.5 St Lights - Pole'!$B289="","",'3.5 St Lights - Pole'!$B289)</f>
        <v/>
      </c>
      <c r="D289" s="89" t="str">
        <f>IF('3.5 St Lights - Pole'!$C289="","",'3.5 St Lights - Pole'!C289)</f>
        <v/>
      </c>
      <c r="E289" s="238" t="str">
        <f>IF('3.5 St Lights - Pole'!$D289="","",'3.5 St Lights - Pole'!$D289)</f>
        <v/>
      </c>
      <c r="F289" s="238" t="str">
        <f>IF('3.5 St Lights - Pole'!$F289="","",'3.5 St Lights - Pole'!$F289)</f>
        <v/>
      </c>
      <c r="G289" s="238" t="str">
        <f>IF('3.5 St Lights - Pole'!$G289="","",'3.5 St Lights - Pole'!$G289)</f>
        <v/>
      </c>
      <c r="H289" s="238" t="str">
        <f>IF('3.5 St Lights - Pole'!$I289="","",'3.5 St Lights - Pole'!$I289)</f>
        <v/>
      </c>
      <c r="I289" s="238"/>
      <c r="J289" s="89" t="str">
        <f t="shared" si="28"/>
        <v/>
      </c>
      <c r="K289" s="238"/>
      <c r="L289" s="417" t="str">
        <f>IF('3.5 St Lights - Pole'!AW289="","",'3.5 St Lights - Pole'!AW289)</f>
        <v/>
      </c>
      <c r="M289" s="238"/>
      <c r="N289" s="238" t="str">
        <f t="shared" si="29"/>
        <v/>
      </c>
      <c r="O289" s="238"/>
      <c r="P289" s="238"/>
      <c r="Q289" s="238" t="str">
        <f>IF(P289="",'3.5 St Lights - Pole'!AI289,(VLOOKUP(P289,St_Lights_Generic_coating_array,2,FALSE)))</f>
        <v/>
      </c>
      <c r="R289" s="85" t="str">
        <f>IF('3.5 St Lights - Pole'!AJ289="","",'3.5 St Lights - Pole'!AJ289)</f>
        <v/>
      </c>
      <c r="S289" s="238"/>
      <c r="T289" s="89" t="str">
        <f t="shared" si="30"/>
        <v/>
      </c>
      <c r="U289" s="85"/>
      <c r="V289" s="85"/>
      <c r="W289" s="418" t="str">
        <f>IF('3.5 St Lights - Pole'!$AM289="","",'3.5 St Lights - Pole'!$AM289)</f>
        <v/>
      </c>
      <c r="X289" s="418"/>
      <c r="Y289" s="238"/>
      <c r="Z289" s="89" t="str">
        <f t="shared" si="31"/>
        <v/>
      </c>
      <c r="AA289" s="85"/>
      <c r="AB289" s="85"/>
      <c r="AC289" s="85"/>
      <c r="AD289" s="85" t="str">
        <f>'3.5 St Lights - Pole'!CE289</f>
        <v/>
      </c>
      <c r="AE289" s="85"/>
      <c r="AF289" s="85" t="str">
        <f t="shared" si="32"/>
        <v/>
      </c>
      <c r="AG289" s="271"/>
      <c r="AH289" s="85" t="str">
        <f>'3.5 St Lights - Pole'!CI289</f>
        <v/>
      </c>
      <c r="AI289" s="85" t="str">
        <f>'3.5 St Lights - Pole'!CJ289</f>
        <v/>
      </c>
      <c r="AJ289" s="85" t="str">
        <f>'3.5 St Lights - Pole'!CK289</f>
        <v/>
      </c>
      <c r="AK289" s="85"/>
      <c r="AL289" s="85"/>
      <c r="AM289" s="85" t="str">
        <f t="shared" si="33"/>
        <v/>
      </c>
      <c r="AN289" s="238"/>
      <c r="AO289" s="112"/>
      <c r="AP289" s="112"/>
      <c r="AQ289" s="133" t="str">
        <f ca="1">IF('3.5 St Lights - Pole'!CR289="","",'3.5 St Lights - Pole'!CR289)</f>
        <v/>
      </c>
      <c r="AR289" s="112" t="str">
        <f>IF('3.5 St Lights - Pole'!CS289="","",'3.5 St Lights - Pole'!CS289)</f>
        <v/>
      </c>
      <c r="AS289" s="112"/>
      <c r="AT289" s="112"/>
    </row>
    <row r="290" spans="1:46" x14ac:dyDescent="0.2">
      <c r="A290" s="237"/>
      <c r="B290" s="238"/>
      <c r="C290" s="238" t="str">
        <f>IF('3.5 St Lights - Pole'!$B290="","",'3.5 St Lights - Pole'!$B290)</f>
        <v/>
      </c>
      <c r="D290" s="89" t="str">
        <f>IF('3.5 St Lights - Pole'!$C290="","",'3.5 St Lights - Pole'!C290)</f>
        <v/>
      </c>
      <c r="E290" s="238" t="str">
        <f>IF('3.5 St Lights - Pole'!$D290="","",'3.5 St Lights - Pole'!$D290)</f>
        <v/>
      </c>
      <c r="F290" s="238" t="str">
        <f>IF('3.5 St Lights - Pole'!$F290="","",'3.5 St Lights - Pole'!$F290)</f>
        <v/>
      </c>
      <c r="G290" s="238" t="str">
        <f>IF('3.5 St Lights - Pole'!$G290="","",'3.5 St Lights - Pole'!$G290)</f>
        <v/>
      </c>
      <c r="H290" s="238" t="str">
        <f>IF('3.5 St Lights - Pole'!$I290="","",'3.5 St Lights - Pole'!$I290)</f>
        <v/>
      </c>
      <c r="I290" s="238"/>
      <c r="J290" s="89" t="str">
        <f t="shared" si="28"/>
        <v/>
      </c>
      <c r="K290" s="238"/>
      <c r="L290" s="417" t="str">
        <f>IF('3.5 St Lights - Pole'!AW290="","",'3.5 St Lights - Pole'!AW290)</f>
        <v/>
      </c>
      <c r="M290" s="238"/>
      <c r="N290" s="238" t="str">
        <f t="shared" si="29"/>
        <v/>
      </c>
      <c r="O290" s="238"/>
      <c r="P290" s="238"/>
      <c r="Q290" s="238" t="str">
        <f>IF(P290="",'3.5 St Lights - Pole'!AI290,(VLOOKUP(P290,St_Lights_Generic_coating_array,2,FALSE)))</f>
        <v/>
      </c>
      <c r="R290" s="85" t="str">
        <f>IF('3.5 St Lights - Pole'!AJ290="","",'3.5 St Lights - Pole'!AJ290)</f>
        <v/>
      </c>
      <c r="S290" s="238"/>
      <c r="T290" s="89" t="str">
        <f t="shared" si="30"/>
        <v/>
      </c>
      <c r="U290" s="85"/>
      <c r="V290" s="85"/>
      <c r="W290" s="418" t="str">
        <f>IF('3.5 St Lights - Pole'!$AM290="","",'3.5 St Lights - Pole'!$AM290)</f>
        <v/>
      </c>
      <c r="X290" s="418"/>
      <c r="Y290" s="238"/>
      <c r="Z290" s="89" t="str">
        <f t="shared" si="31"/>
        <v/>
      </c>
      <c r="AA290" s="85"/>
      <c r="AB290" s="85"/>
      <c r="AC290" s="85"/>
      <c r="AD290" s="85" t="str">
        <f>'3.5 St Lights - Pole'!CE290</f>
        <v/>
      </c>
      <c r="AE290" s="85"/>
      <c r="AF290" s="85" t="str">
        <f t="shared" si="32"/>
        <v/>
      </c>
      <c r="AG290" s="271"/>
      <c r="AH290" s="85" t="str">
        <f>'3.5 St Lights - Pole'!CI290</f>
        <v/>
      </c>
      <c r="AI290" s="85" t="str">
        <f>'3.5 St Lights - Pole'!CJ290</f>
        <v/>
      </c>
      <c r="AJ290" s="85" t="str">
        <f>'3.5 St Lights - Pole'!CK290</f>
        <v/>
      </c>
      <c r="AK290" s="85"/>
      <c r="AL290" s="85"/>
      <c r="AM290" s="85" t="str">
        <f t="shared" si="33"/>
        <v/>
      </c>
      <c r="AN290" s="238"/>
      <c r="AO290" s="112"/>
      <c r="AP290" s="112"/>
      <c r="AQ290" s="133" t="str">
        <f ca="1">IF('3.5 St Lights - Pole'!CR290="","",'3.5 St Lights - Pole'!CR290)</f>
        <v/>
      </c>
      <c r="AR290" s="112" t="str">
        <f>IF('3.5 St Lights - Pole'!CS290="","",'3.5 St Lights - Pole'!CS290)</f>
        <v/>
      </c>
      <c r="AS290" s="112"/>
      <c r="AT290" s="112"/>
    </row>
    <row r="291" spans="1:46" x14ac:dyDescent="0.2">
      <c r="A291" s="237"/>
      <c r="B291" s="238"/>
      <c r="C291" s="238" t="str">
        <f>IF('3.5 St Lights - Pole'!$B291="","",'3.5 St Lights - Pole'!$B291)</f>
        <v/>
      </c>
      <c r="D291" s="89" t="str">
        <f>IF('3.5 St Lights - Pole'!$C291="","",'3.5 St Lights - Pole'!C291)</f>
        <v/>
      </c>
      <c r="E291" s="238" t="str">
        <f>IF('3.5 St Lights - Pole'!$D291="","",'3.5 St Lights - Pole'!$D291)</f>
        <v/>
      </c>
      <c r="F291" s="238" t="str">
        <f>IF('3.5 St Lights - Pole'!$F291="","",'3.5 St Lights - Pole'!$F291)</f>
        <v/>
      </c>
      <c r="G291" s="238" t="str">
        <f>IF('3.5 St Lights - Pole'!$G291="","",'3.5 St Lights - Pole'!$G291)</f>
        <v/>
      </c>
      <c r="H291" s="238" t="str">
        <f>IF('3.5 St Lights - Pole'!$I291="","",'3.5 St Lights - Pole'!$I291)</f>
        <v/>
      </c>
      <c r="I291" s="238"/>
      <c r="J291" s="89" t="str">
        <f t="shared" si="28"/>
        <v/>
      </c>
      <c r="K291" s="238"/>
      <c r="L291" s="417" t="str">
        <f>IF('3.5 St Lights - Pole'!AW291="","",'3.5 St Lights - Pole'!AW291)</f>
        <v/>
      </c>
      <c r="M291" s="238"/>
      <c r="N291" s="238" t="str">
        <f t="shared" si="29"/>
        <v/>
      </c>
      <c r="O291" s="238"/>
      <c r="P291" s="238"/>
      <c r="Q291" s="238" t="str">
        <f>IF(P291="",'3.5 St Lights - Pole'!AI291,(VLOOKUP(P291,St_Lights_Generic_coating_array,2,FALSE)))</f>
        <v/>
      </c>
      <c r="R291" s="85" t="str">
        <f>IF('3.5 St Lights - Pole'!AJ291="","",'3.5 St Lights - Pole'!AJ291)</f>
        <v/>
      </c>
      <c r="S291" s="238"/>
      <c r="T291" s="89" t="str">
        <f t="shared" si="30"/>
        <v/>
      </c>
      <c r="U291" s="85"/>
      <c r="V291" s="85"/>
      <c r="W291" s="418" t="str">
        <f>IF('3.5 St Lights - Pole'!$AM291="","",'3.5 St Lights - Pole'!$AM291)</f>
        <v/>
      </c>
      <c r="X291" s="418"/>
      <c r="Y291" s="238"/>
      <c r="Z291" s="89" t="str">
        <f t="shared" si="31"/>
        <v/>
      </c>
      <c r="AA291" s="85"/>
      <c r="AB291" s="85"/>
      <c r="AC291" s="85"/>
      <c r="AD291" s="85" t="str">
        <f>'3.5 St Lights - Pole'!CE291</f>
        <v/>
      </c>
      <c r="AE291" s="85"/>
      <c r="AF291" s="85" t="str">
        <f t="shared" si="32"/>
        <v/>
      </c>
      <c r="AG291" s="271"/>
      <c r="AH291" s="85" t="str">
        <f>'3.5 St Lights - Pole'!CI291</f>
        <v/>
      </c>
      <c r="AI291" s="85" t="str">
        <f>'3.5 St Lights - Pole'!CJ291</f>
        <v/>
      </c>
      <c r="AJ291" s="85" t="str">
        <f>'3.5 St Lights - Pole'!CK291</f>
        <v/>
      </c>
      <c r="AK291" s="85"/>
      <c r="AL291" s="85"/>
      <c r="AM291" s="85" t="str">
        <f t="shared" si="33"/>
        <v/>
      </c>
      <c r="AN291" s="238"/>
      <c r="AO291" s="112"/>
      <c r="AP291" s="112"/>
      <c r="AQ291" s="133" t="str">
        <f ca="1">IF('3.5 St Lights - Pole'!CR291="","",'3.5 St Lights - Pole'!CR291)</f>
        <v/>
      </c>
      <c r="AR291" s="112" t="str">
        <f>IF('3.5 St Lights - Pole'!CS291="","",'3.5 St Lights - Pole'!CS291)</f>
        <v/>
      </c>
      <c r="AS291" s="112"/>
      <c r="AT291" s="112"/>
    </row>
    <row r="292" spans="1:46" x14ac:dyDescent="0.2">
      <c r="A292" s="237"/>
      <c r="B292" s="238"/>
      <c r="C292" s="238" t="str">
        <f>IF('3.5 St Lights - Pole'!$B292="","",'3.5 St Lights - Pole'!$B292)</f>
        <v/>
      </c>
      <c r="D292" s="89" t="str">
        <f>IF('3.5 St Lights - Pole'!$C292="","",'3.5 St Lights - Pole'!C292)</f>
        <v/>
      </c>
      <c r="E292" s="238" t="str">
        <f>IF('3.5 St Lights - Pole'!$D292="","",'3.5 St Lights - Pole'!$D292)</f>
        <v/>
      </c>
      <c r="F292" s="238" t="str">
        <f>IF('3.5 St Lights - Pole'!$F292="","",'3.5 St Lights - Pole'!$F292)</f>
        <v/>
      </c>
      <c r="G292" s="238" t="str">
        <f>IF('3.5 St Lights - Pole'!$G292="","",'3.5 St Lights - Pole'!$G292)</f>
        <v/>
      </c>
      <c r="H292" s="238" t="str">
        <f>IF('3.5 St Lights - Pole'!$I292="","",'3.5 St Lights - Pole'!$I292)</f>
        <v/>
      </c>
      <c r="I292" s="238"/>
      <c r="J292" s="89" t="str">
        <f t="shared" si="28"/>
        <v/>
      </c>
      <c r="K292" s="238"/>
      <c r="L292" s="417" t="str">
        <f>IF('3.5 St Lights - Pole'!AW292="","",'3.5 St Lights - Pole'!AW292)</f>
        <v/>
      </c>
      <c r="M292" s="238"/>
      <c r="N292" s="238" t="str">
        <f t="shared" si="29"/>
        <v/>
      </c>
      <c r="O292" s="238"/>
      <c r="P292" s="238"/>
      <c r="Q292" s="238" t="str">
        <f>IF(P292="",'3.5 St Lights - Pole'!AI292,(VLOOKUP(P292,St_Lights_Generic_coating_array,2,FALSE)))</f>
        <v/>
      </c>
      <c r="R292" s="85" t="str">
        <f>IF('3.5 St Lights - Pole'!AJ292="","",'3.5 St Lights - Pole'!AJ292)</f>
        <v/>
      </c>
      <c r="S292" s="238"/>
      <c r="T292" s="89" t="str">
        <f t="shared" si="30"/>
        <v/>
      </c>
      <c r="U292" s="85"/>
      <c r="V292" s="85"/>
      <c r="W292" s="418" t="str">
        <f>IF('3.5 St Lights - Pole'!$AM292="","",'3.5 St Lights - Pole'!$AM292)</f>
        <v/>
      </c>
      <c r="X292" s="418"/>
      <c r="Y292" s="238"/>
      <c r="Z292" s="89" t="str">
        <f t="shared" si="31"/>
        <v/>
      </c>
      <c r="AA292" s="85"/>
      <c r="AB292" s="85"/>
      <c r="AC292" s="85"/>
      <c r="AD292" s="85" t="str">
        <f>'3.5 St Lights - Pole'!CE292</f>
        <v/>
      </c>
      <c r="AE292" s="85"/>
      <c r="AF292" s="85" t="str">
        <f t="shared" si="32"/>
        <v/>
      </c>
      <c r="AG292" s="271"/>
      <c r="AH292" s="85" t="str">
        <f>'3.5 St Lights - Pole'!CI292</f>
        <v/>
      </c>
      <c r="AI292" s="85" t="str">
        <f>'3.5 St Lights - Pole'!CJ292</f>
        <v/>
      </c>
      <c r="AJ292" s="85" t="str">
        <f>'3.5 St Lights - Pole'!CK292</f>
        <v/>
      </c>
      <c r="AK292" s="85"/>
      <c r="AL292" s="85"/>
      <c r="AM292" s="85" t="str">
        <f t="shared" si="33"/>
        <v/>
      </c>
      <c r="AN292" s="238"/>
      <c r="AO292" s="112"/>
      <c r="AP292" s="112"/>
      <c r="AQ292" s="133" t="str">
        <f ca="1">IF('3.5 St Lights - Pole'!CR292="","",'3.5 St Lights - Pole'!CR292)</f>
        <v/>
      </c>
      <c r="AR292" s="112" t="str">
        <f>IF('3.5 St Lights - Pole'!CS292="","",'3.5 St Lights - Pole'!CS292)</f>
        <v/>
      </c>
      <c r="AS292" s="112"/>
      <c r="AT292" s="112"/>
    </row>
    <row r="293" spans="1:46" x14ac:dyDescent="0.2">
      <c r="A293" s="237"/>
      <c r="B293" s="238"/>
      <c r="C293" s="238" t="str">
        <f>IF('3.5 St Lights - Pole'!$B293="","",'3.5 St Lights - Pole'!$B293)</f>
        <v/>
      </c>
      <c r="D293" s="89" t="str">
        <f>IF('3.5 St Lights - Pole'!$C293="","",'3.5 St Lights - Pole'!C293)</f>
        <v/>
      </c>
      <c r="E293" s="238" t="str">
        <f>IF('3.5 St Lights - Pole'!$D293="","",'3.5 St Lights - Pole'!$D293)</f>
        <v/>
      </c>
      <c r="F293" s="238" t="str">
        <f>IF('3.5 St Lights - Pole'!$F293="","",'3.5 St Lights - Pole'!$F293)</f>
        <v/>
      </c>
      <c r="G293" s="238" t="str">
        <f>IF('3.5 St Lights - Pole'!$G293="","",'3.5 St Lights - Pole'!$G293)</f>
        <v/>
      </c>
      <c r="H293" s="238" t="str">
        <f>IF('3.5 St Lights - Pole'!$I293="","",'3.5 St Lights - Pole'!$I293)</f>
        <v/>
      </c>
      <c r="I293" s="238"/>
      <c r="J293" s="89" t="str">
        <f t="shared" si="28"/>
        <v/>
      </c>
      <c r="K293" s="238"/>
      <c r="L293" s="417" t="str">
        <f>IF('3.5 St Lights - Pole'!AW293="","",'3.5 St Lights - Pole'!AW293)</f>
        <v/>
      </c>
      <c r="M293" s="238"/>
      <c r="N293" s="238" t="str">
        <f t="shared" si="29"/>
        <v/>
      </c>
      <c r="O293" s="238"/>
      <c r="P293" s="238"/>
      <c r="Q293" s="238" t="str">
        <f>IF(P293="",'3.5 St Lights - Pole'!AI293,(VLOOKUP(P293,St_Lights_Generic_coating_array,2,FALSE)))</f>
        <v/>
      </c>
      <c r="R293" s="85" t="str">
        <f>IF('3.5 St Lights - Pole'!AJ293="","",'3.5 St Lights - Pole'!AJ293)</f>
        <v/>
      </c>
      <c r="S293" s="238"/>
      <c r="T293" s="89" t="str">
        <f t="shared" si="30"/>
        <v/>
      </c>
      <c r="U293" s="85"/>
      <c r="V293" s="85"/>
      <c r="W293" s="418" t="str">
        <f>IF('3.5 St Lights - Pole'!$AM293="","",'3.5 St Lights - Pole'!$AM293)</f>
        <v/>
      </c>
      <c r="X293" s="418"/>
      <c r="Y293" s="238"/>
      <c r="Z293" s="89" t="str">
        <f t="shared" si="31"/>
        <v/>
      </c>
      <c r="AA293" s="85"/>
      <c r="AB293" s="85"/>
      <c r="AC293" s="85"/>
      <c r="AD293" s="85" t="str">
        <f>'3.5 St Lights - Pole'!CE293</f>
        <v/>
      </c>
      <c r="AE293" s="85"/>
      <c r="AF293" s="85" t="str">
        <f t="shared" si="32"/>
        <v/>
      </c>
      <c r="AG293" s="271"/>
      <c r="AH293" s="85" t="str">
        <f>'3.5 St Lights - Pole'!CI293</f>
        <v/>
      </c>
      <c r="AI293" s="85" t="str">
        <f>'3.5 St Lights - Pole'!CJ293</f>
        <v/>
      </c>
      <c r="AJ293" s="85" t="str">
        <f>'3.5 St Lights - Pole'!CK293</f>
        <v/>
      </c>
      <c r="AK293" s="85"/>
      <c r="AL293" s="85"/>
      <c r="AM293" s="85" t="str">
        <f t="shared" si="33"/>
        <v/>
      </c>
      <c r="AN293" s="238"/>
      <c r="AO293" s="112"/>
      <c r="AP293" s="112"/>
      <c r="AQ293" s="133" t="str">
        <f ca="1">IF('3.5 St Lights - Pole'!CR293="","",'3.5 St Lights - Pole'!CR293)</f>
        <v/>
      </c>
      <c r="AR293" s="112" t="str">
        <f>IF('3.5 St Lights - Pole'!CS293="","",'3.5 St Lights - Pole'!CS293)</f>
        <v/>
      </c>
      <c r="AS293" s="112"/>
      <c r="AT293" s="112"/>
    </row>
    <row r="294" spans="1:46" x14ac:dyDescent="0.2">
      <c r="A294" s="237"/>
      <c r="B294" s="238"/>
      <c r="C294" s="238" t="str">
        <f>IF('3.5 St Lights - Pole'!$B294="","",'3.5 St Lights - Pole'!$B294)</f>
        <v/>
      </c>
      <c r="D294" s="89" t="str">
        <f>IF('3.5 St Lights - Pole'!$C294="","",'3.5 St Lights - Pole'!C294)</f>
        <v/>
      </c>
      <c r="E294" s="238" t="str">
        <f>IF('3.5 St Lights - Pole'!$D294="","",'3.5 St Lights - Pole'!$D294)</f>
        <v/>
      </c>
      <c r="F294" s="238" t="str">
        <f>IF('3.5 St Lights - Pole'!$F294="","",'3.5 St Lights - Pole'!$F294)</f>
        <v/>
      </c>
      <c r="G294" s="238" t="str">
        <f>IF('3.5 St Lights - Pole'!$G294="","",'3.5 St Lights - Pole'!$G294)</f>
        <v/>
      </c>
      <c r="H294" s="238" t="str">
        <f>IF('3.5 St Lights - Pole'!$I294="","",'3.5 St Lights - Pole'!$I294)</f>
        <v/>
      </c>
      <c r="I294" s="238"/>
      <c r="J294" s="89" t="str">
        <f t="shared" si="28"/>
        <v/>
      </c>
      <c r="K294" s="238"/>
      <c r="L294" s="417" t="str">
        <f>IF('3.5 St Lights - Pole'!AW294="","",'3.5 St Lights - Pole'!AW294)</f>
        <v/>
      </c>
      <c r="M294" s="238"/>
      <c r="N294" s="238" t="str">
        <f t="shared" si="29"/>
        <v/>
      </c>
      <c r="O294" s="238"/>
      <c r="P294" s="238"/>
      <c r="Q294" s="238" t="str">
        <f>IF(P294="",'3.5 St Lights - Pole'!AI294,(VLOOKUP(P294,St_Lights_Generic_coating_array,2,FALSE)))</f>
        <v/>
      </c>
      <c r="R294" s="85" t="str">
        <f>IF('3.5 St Lights - Pole'!AJ294="","",'3.5 St Lights - Pole'!AJ294)</f>
        <v/>
      </c>
      <c r="S294" s="238"/>
      <c r="T294" s="89" t="str">
        <f t="shared" si="30"/>
        <v/>
      </c>
      <c r="U294" s="85"/>
      <c r="V294" s="85"/>
      <c r="W294" s="418" t="str">
        <f>IF('3.5 St Lights - Pole'!$AM294="","",'3.5 St Lights - Pole'!$AM294)</f>
        <v/>
      </c>
      <c r="X294" s="418"/>
      <c r="Y294" s="238"/>
      <c r="Z294" s="89" t="str">
        <f t="shared" si="31"/>
        <v/>
      </c>
      <c r="AA294" s="85"/>
      <c r="AB294" s="85"/>
      <c r="AC294" s="85"/>
      <c r="AD294" s="85" t="str">
        <f>'3.5 St Lights - Pole'!CE294</f>
        <v/>
      </c>
      <c r="AE294" s="85"/>
      <c r="AF294" s="85" t="str">
        <f t="shared" si="32"/>
        <v/>
      </c>
      <c r="AG294" s="271"/>
      <c r="AH294" s="85" t="str">
        <f>'3.5 St Lights - Pole'!CI294</f>
        <v/>
      </c>
      <c r="AI294" s="85" t="str">
        <f>'3.5 St Lights - Pole'!CJ294</f>
        <v/>
      </c>
      <c r="AJ294" s="85" t="str">
        <f>'3.5 St Lights - Pole'!CK294</f>
        <v/>
      </c>
      <c r="AK294" s="85"/>
      <c r="AL294" s="85"/>
      <c r="AM294" s="85" t="str">
        <f t="shared" si="33"/>
        <v/>
      </c>
      <c r="AN294" s="238"/>
      <c r="AO294" s="112"/>
      <c r="AP294" s="112"/>
      <c r="AQ294" s="133" t="str">
        <f ca="1">IF('3.5 St Lights - Pole'!CR294="","",'3.5 St Lights - Pole'!CR294)</f>
        <v/>
      </c>
      <c r="AR294" s="112" t="str">
        <f>IF('3.5 St Lights - Pole'!CS294="","",'3.5 St Lights - Pole'!CS294)</f>
        <v/>
      </c>
      <c r="AS294" s="112"/>
      <c r="AT294" s="112"/>
    </row>
    <row r="295" spans="1:46" x14ac:dyDescent="0.2">
      <c r="A295" s="237"/>
      <c r="B295" s="238"/>
      <c r="C295" s="238" t="str">
        <f>IF('3.5 St Lights - Pole'!$B295="","",'3.5 St Lights - Pole'!$B295)</f>
        <v/>
      </c>
      <c r="D295" s="89" t="str">
        <f>IF('3.5 St Lights - Pole'!$C295="","",'3.5 St Lights - Pole'!C295)</f>
        <v/>
      </c>
      <c r="E295" s="238" t="str">
        <f>IF('3.5 St Lights - Pole'!$D295="","",'3.5 St Lights - Pole'!$D295)</f>
        <v/>
      </c>
      <c r="F295" s="238" t="str">
        <f>IF('3.5 St Lights - Pole'!$F295="","",'3.5 St Lights - Pole'!$F295)</f>
        <v/>
      </c>
      <c r="G295" s="238" t="str">
        <f>IF('3.5 St Lights - Pole'!$G295="","",'3.5 St Lights - Pole'!$G295)</f>
        <v/>
      </c>
      <c r="H295" s="238" t="str">
        <f>IF('3.5 St Lights - Pole'!$I295="","",'3.5 St Lights - Pole'!$I295)</f>
        <v/>
      </c>
      <c r="I295" s="238"/>
      <c r="J295" s="89" t="str">
        <f t="shared" si="28"/>
        <v/>
      </c>
      <c r="K295" s="238"/>
      <c r="L295" s="417" t="str">
        <f>IF('3.5 St Lights - Pole'!AW295="","",'3.5 St Lights - Pole'!AW295)</f>
        <v/>
      </c>
      <c r="M295" s="238"/>
      <c r="N295" s="238" t="str">
        <f t="shared" si="29"/>
        <v/>
      </c>
      <c r="O295" s="238"/>
      <c r="P295" s="238"/>
      <c r="Q295" s="238" t="str">
        <f>IF(P295="",'3.5 St Lights - Pole'!AI295,(VLOOKUP(P295,St_Lights_Generic_coating_array,2,FALSE)))</f>
        <v/>
      </c>
      <c r="R295" s="85" t="str">
        <f>IF('3.5 St Lights - Pole'!AJ295="","",'3.5 St Lights - Pole'!AJ295)</f>
        <v/>
      </c>
      <c r="S295" s="238"/>
      <c r="T295" s="89" t="str">
        <f t="shared" si="30"/>
        <v/>
      </c>
      <c r="U295" s="85"/>
      <c r="V295" s="85"/>
      <c r="W295" s="418" t="str">
        <f>IF('3.5 St Lights - Pole'!$AM295="","",'3.5 St Lights - Pole'!$AM295)</f>
        <v/>
      </c>
      <c r="X295" s="418"/>
      <c r="Y295" s="238"/>
      <c r="Z295" s="89" t="str">
        <f t="shared" si="31"/>
        <v/>
      </c>
      <c r="AA295" s="85"/>
      <c r="AB295" s="85"/>
      <c r="AC295" s="85"/>
      <c r="AD295" s="85" t="str">
        <f>'3.5 St Lights - Pole'!CE295</f>
        <v/>
      </c>
      <c r="AE295" s="85"/>
      <c r="AF295" s="85" t="str">
        <f t="shared" si="32"/>
        <v/>
      </c>
      <c r="AG295" s="271"/>
      <c r="AH295" s="85" t="str">
        <f>'3.5 St Lights - Pole'!CI295</f>
        <v/>
      </c>
      <c r="AI295" s="85" t="str">
        <f>'3.5 St Lights - Pole'!CJ295</f>
        <v/>
      </c>
      <c r="AJ295" s="85" t="str">
        <f>'3.5 St Lights - Pole'!CK295</f>
        <v/>
      </c>
      <c r="AK295" s="85"/>
      <c r="AL295" s="85"/>
      <c r="AM295" s="85" t="str">
        <f t="shared" si="33"/>
        <v/>
      </c>
      <c r="AN295" s="238"/>
      <c r="AO295" s="112"/>
      <c r="AP295" s="112"/>
      <c r="AQ295" s="133" t="str">
        <f ca="1">IF('3.5 St Lights - Pole'!CR295="","",'3.5 St Lights - Pole'!CR295)</f>
        <v/>
      </c>
      <c r="AR295" s="112" t="str">
        <f>IF('3.5 St Lights - Pole'!CS295="","",'3.5 St Lights - Pole'!CS295)</f>
        <v/>
      </c>
      <c r="AS295" s="112"/>
      <c r="AT295" s="112"/>
    </row>
    <row r="296" spans="1:46" x14ac:dyDescent="0.2">
      <c r="A296" s="237"/>
      <c r="B296" s="238"/>
      <c r="C296" s="238" t="str">
        <f>IF('3.5 St Lights - Pole'!$B296="","",'3.5 St Lights - Pole'!$B296)</f>
        <v/>
      </c>
      <c r="D296" s="89" t="str">
        <f>IF('3.5 St Lights - Pole'!$C296="","",'3.5 St Lights - Pole'!C296)</f>
        <v/>
      </c>
      <c r="E296" s="238" t="str">
        <f>IF('3.5 St Lights - Pole'!$D296="","",'3.5 St Lights - Pole'!$D296)</f>
        <v/>
      </c>
      <c r="F296" s="238" t="str">
        <f>IF('3.5 St Lights - Pole'!$F296="","",'3.5 St Lights - Pole'!$F296)</f>
        <v/>
      </c>
      <c r="G296" s="238" t="str">
        <f>IF('3.5 St Lights - Pole'!$G296="","",'3.5 St Lights - Pole'!$G296)</f>
        <v/>
      </c>
      <c r="H296" s="238" t="str">
        <f>IF('3.5 St Lights - Pole'!$I296="","",'3.5 St Lights - Pole'!$I296)</f>
        <v/>
      </c>
      <c r="I296" s="238"/>
      <c r="J296" s="89" t="str">
        <f t="shared" si="28"/>
        <v/>
      </c>
      <c r="K296" s="238"/>
      <c r="L296" s="417" t="str">
        <f>IF('3.5 St Lights - Pole'!AW296="","",'3.5 St Lights - Pole'!AW296)</f>
        <v/>
      </c>
      <c r="M296" s="238"/>
      <c r="N296" s="238" t="str">
        <f t="shared" si="29"/>
        <v/>
      </c>
      <c r="O296" s="238"/>
      <c r="P296" s="238"/>
      <c r="Q296" s="238" t="str">
        <f>IF(P296="",'3.5 St Lights - Pole'!AI296,(VLOOKUP(P296,St_Lights_Generic_coating_array,2,FALSE)))</f>
        <v/>
      </c>
      <c r="R296" s="85" t="str">
        <f>IF('3.5 St Lights - Pole'!AJ296="","",'3.5 St Lights - Pole'!AJ296)</f>
        <v/>
      </c>
      <c r="S296" s="238"/>
      <c r="T296" s="89" t="str">
        <f t="shared" si="30"/>
        <v/>
      </c>
      <c r="U296" s="85"/>
      <c r="V296" s="85"/>
      <c r="W296" s="418" t="str">
        <f>IF('3.5 St Lights - Pole'!$AM296="","",'3.5 St Lights - Pole'!$AM296)</f>
        <v/>
      </c>
      <c r="X296" s="418"/>
      <c r="Y296" s="238"/>
      <c r="Z296" s="89" t="str">
        <f t="shared" si="31"/>
        <v/>
      </c>
      <c r="AA296" s="85"/>
      <c r="AB296" s="85"/>
      <c r="AC296" s="85"/>
      <c r="AD296" s="85" t="str">
        <f>'3.5 St Lights - Pole'!CE296</f>
        <v/>
      </c>
      <c r="AE296" s="85"/>
      <c r="AF296" s="85" t="str">
        <f t="shared" si="32"/>
        <v/>
      </c>
      <c r="AG296" s="271"/>
      <c r="AH296" s="85" t="str">
        <f>'3.5 St Lights - Pole'!CI296</f>
        <v/>
      </c>
      <c r="AI296" s="85" t="str">
        <f>'3.5 St Lights - Pole'!CJ296</f>
        <v/>
      </c>
      <c r="AJ296" s="85" t="str">
        <f>'3.5 St Lights - Pole'!CK296</f>
        <v/>
      </c>
      <c r="AK296" s="85"/>
      <c r="AL296" s="85"/>
      <c r="AM296" s="85" t="str">
        <f t="shared" si="33"/>
        <v/>
      </c>
      <c r="AN296" s="238"/>
      <c r="AO296" s="112"/>
      <c r="AP296" s="112"/>
      <c r="AQ296" s="133" t="str">
        <f ca="1">IF('3.5 St Lights - Pole'!CR296="","",'3.5 St Lights - Pole'!CR296)</f>
        <v/>
      </c>
      <c r="AR296" s="112" t="str">
        <f>IF('3.5 St Lights - Pole'!CS296="","",'3.5 St Lights - Pole'!CS296)</f>
        <v/>
      </c>
      <c r="AS296" s="112"/>
      <c r="AT296" s="112"/>
    </row>
    <row r="297" spans="1:46" x14ac:dyDescent="0.2">
      <c r="A297" s="237"/>
      <c r="B297" s="238"/>
      <c r="C297" s="238" t="str">
        <f>IF('3.5 St Lights - Pole'!$B297="","",'3.5 St Lights - Pole'!$B297)</f>
        <v/>
      </c>
      <c r="D297" s="89" t="str">
        <f>IF('3.5 St Lights - Pole'!$C297="","",'3.5 St Lights - Pole'!C297)</f>
        <v/>
      </c>
      <c r="E297" s="238" t="str">
        <f>IF('3.5 St Lights - Pole'!$D297="","",'3.5 St Lights - Pole'!$D297)</f>
        <v/>
      </c>
      <c r="F297" s="238" t="str">
        <f>IF('3.5 St Lights - Pole'!$F297="","",'3.5 St Lights - Pole'!$F297)</f>
        <v/>
      </c>
      <c r="G297" s="238" t="str">
        <f>IF('3.5 St Lights - Pole'!$G297="","",'3.5 St Lights - Pole'!$G297)</f>
        <v/>
      </c>
      <c r="H297" s="238" t="str">
        <f>IF('3.5 St Lights - Pole'!$I297="","",'3.5 St Lights - Pole'!$I297)</f>
        <v/>
      </c>
      <c r="I297" s="238"/>
      <c r="J297" s="89" t="str">
        <f t="shared" si="28"/>
        <v/>
      </c>
      <c r="K297" s="238"/>
      <c r="L297" s="417" t="str">
        <f>IF('3.5 St Lights - Pole'!AW297="","",'3.5 St Lights - Pole'!AW297)</f>
        <v/>
      </c>
      <c r="M297" s="238"/>
      <c r="N297" s="238" t="str">
        <f t="shared" si="29"/>
        <v/>
      </c>
      <c r="O297" s="238"/>
      <c r="P297" s="238"/>
      <c r="Q297" s="238" t="str">
        <f>IF(P297="",'3.5 St Lights - Pole'!AI297,(VLOOKUP(P297,St_Lights_Generic_coating_array,2,FALSE)))</f>
        <v/>
      </c>
      <c r="R297" s="85" t="str">
        <f>IF('3.5 St Lights - Pole'!AJ297="","",'3.5 St Lights - Pole'!AJ297)</f>
        <v/>
      </c>
      <c r="S297" s="238"/>
      <c r="T297" s="89" t="str">
        <f t="shared" si="30"/>
        <v/>
      </c>
      <c r="U297" s="85"/>
      <c r="V297" s="85"/>
      <c r="W297" s="418" t="str">
        <f>IF('3.5 St Lights - Pole'!$AM297="","",'3.5 St Lights - Pole'!$AM297)</f>
        <v/>
      </c>
      <c r="X297" s="418"/>
      <c r="Y297" s="238"/>
      <c r="Z297" s="89" t="str">
        <f t="shared" si="31"/>
        <v/>
      </c>
      <c r="AA297" s="85"/>
      <c r="AB297" s="85"/>
      <c r="AC297" s="85"/>
      <c r="AD297" s="85" t="str">
        <f>'3.5 St Lights - Pole'!CE297</f>
        <v/>
      </c>
      <c r="AE297" s="85"/>
      <c r="AF297" s="85" t="str">
        <f t="shared" si="32"/>
        <v/>
      </c>
      <c r="AG297" s="271"/>
      <c r="AH297" s="85" t="str">
        <f>'3.5 St Lights - Pole'!CI297</f>
        <v/>
      </c>
      <c r="AI297" s="85" t="str">
        <f>'3.5 St Lights - Pole'!CJ297</f>
        <v/>
      </c>
      <c r="AJ297" s="85" t="str">
        <f>'3.5 St Lights - Pole'!CK297</f>
        <v/>
      </c>
      <c r="AK297" s="85"/>
      <c r="AL297" s="85"/>
      <c r="AM297" s="85" t="str">
        <f t="shared" si="33"/>
        <v/>
      </c>
      <c r="AN297" s="238"/>
      <c r="AO297" s="112"/>
      <c r="AP297" s="112"/>
      <c r="AQ297" s="133" t="str">
        <f ca="1">IF('3.5 St Lights - Pole'!CR297="","",'3.5 St Lights - Pole'!CR297)</f>
        <v/>
      </c>
      <c r="AR297" s="112" t="str">
        <f>IF('3.5 St Lights - Pole'!CS297="","",'3.5 St Lights - Pole'!CS297)</f>
        <v/>
      </c>
      <c r="AS297" s="112"/>
      <c r="AT297" s="112"/>
    </row>
    <row r="298" spans="1:46" x14ac:dyDescent="0.2">
      <c r="A298" s="237"/>
      <c r="B298" s="238"/>
      <c r="C298" s="238" t="str">
        <f>IF('3.5 St Lights - Pole'!$B298="","",'3.5 St Lights - Pole'!$B298)</f>
        <v/>
      </c>
      <c r="D298" s="89" t="str">
        <f>IF('3.5 St Lights - Pole'!$C298="","",'3.5 St Lights - Pole'!C298)</f>
        <v/>
      </c>
      <c r="E298" s="238" t="str">
        <f>IF('3.5 St Lights - Pole'!$D298="","",'3.5 St Lights - Pole'!$D298)</f>
        <v/>
      </c>
      <c r="F298" s="238" t="str">
        <f>IF('3.5 St Lights - Pole'!$F298="","",'3.5 St Lights - Pole'!$F298)</f>
        <v/>
      </c>
      <c r="G298" s="238" t="str">
        <f>IF('3.5 St Lights - Pole'!$G298="","",'3.5 St Lights - Pole'!$G298)</f>
        <v/>
      </c>
      <c r="H298" s="238" t="str">
        <f>IF('3.5 St Lights - Pole'!$I298="","",'3.5 St Lights - Pole'!$I298)</f>
        <v/>
      </c>
      <c r="I298" s="238"/>
      <c r="J298" s="89" t="str">
        <f t="shared" si="28"/>
        <v/>
      </c>
      <c r="K298" s="238"/>
      <c r="L298" s="417" t="str">
        <f>IF('3.5 St Lights - Pole'!AW298="","",'3.5 St Lights - Pole'!AW298)</f>
        <v/>
      </c>
      <c r="M298" s="238"/>
      <c r="N298" s="238" t="str">
        <f t="shared" si="29"/>
        <v/>
      </c>
      <c r="O298" s="238"/>
      <c r="P298" s="238"/>
      <c r="Q298" s="238" t="str">
        <f>IF(P298="",'3.5 St Lights - Pole'!AI298,(VLOOKUP(P298,St_Lights_Generic_coating_array,2,FALSE)))</f>
        <v/>
      </c>
      <c r="R298" s="85" t="str">
        <f>IF('3.5 St Lights - Pole'!AJ298="","",'3.5 St Lights - Pole'!AJ298)</f>
        <v/>
      </c>
      <c r="S298" s="238"/>
      <c r="T298" s="89" t="str">
        <f t="shared" si="30"/>
        <v/>
      </c>
      <c r="U298" s="85"/>
      <c r="V298" s="85"/>
      <c r="W298" s="418" t="str">
        <f>IF('3.5 St Lights - Pole'!$AM298="","",'3.5 St Lights - Pole'!$AM298)</f>
        <v/>
      </c>
      <c r="X298" s="418"/>
      <c r="Y298" s="238"/>
      <c r="Z298" s="89" t="str">
        <f t="shared" si="31"/>
        <v/>
      </c>
      <c r="AA298" s="85"/>
      <c r="AB298" s="85"/>
      <c r="AC298" s="85"/>
      <c r="AD298" s="85" t="str">
        <f>'3.5 St Lights - Pole'!CE298</f>
        <v/>
      </c>
      <c r="AE298" s="85"/>
      <c r="AF298" s="85" t="str">
        <f t="shared" si="32"/>
        <v/>
      </c>
      <c r="AG298" s="271"/>
      <c r="AH298" s="85" t="str">
        <f>'3.5 St Lights - Pole'!CI298</f>
        <v/>
      </c>
      <c r="AI298" s="85" t="str">
        <f>'3.5 St Lights - Pole'!CJ298</f>
        <v/>
      </c>
      <c r="AJ298" s="85" t="str">
        <f>'3.5 St Lights - Pole'!CK298</f>
        <v/>
      </c>
      <c r="AK298" s="85"/>
      <c r="AL298" s="85"/>
      <c r="AM298" s="85" t="str">
        <f t="shared" si="33"/>
        <v/>
      </c>
      <c r="AN298" s="238"/>
      <c r="AO298" s="112"/>
      <c r="AP298" s="112"/>
      <c r="AQ298" s="133" t="str">
        <f ca="1">IF('3.5 St Lights - Pole'!CR298="","",'3.5 St Lights - Pole'!CR298)</f>
        <v/>
      </c>
      <c r="AR298" s="112" t="str">
        <f>IF('3.5 St Lights - Pole'!CS298="","",'3.5 St Lights - Pole'!CS298)</f>
        <v/>
      </c>
      <c r="AS298" s="112"/>
      <c r="AT298" s="112"/>
    </row>
    <row r="299" spans="1:46" x14ac:dyDescent="0.2">
      <c r="A299" s="237"/>
      <c r="B299" s="238"/>
      <c r="C299" s="238" t="str">
        <f>IF('3.5 St Lights - Pole'!$B299="","",'3.5 St Lights - Pole'!$B299)</f>
        <v/>
      </c>
      <c r="D299" s="89" t="str">
        <f>IF('3.5 St Lights - Pole'!$C299="","",'3.5 St Lights - Pole'!C299)</f>
        <v/>
      </c>
      <c r="E299" s="238" t="str">
        <f>IF('3.5 St Lights - Pole'!$D299="","",'3.5 St Lights - Pole'!$D299)</f>
        <v/>
      </c>
      <c r="F299" s="238" t="str">
        <f>IF('3.5 St Lights - Pole'!$F299="","",'3.5 St Lights - Pole'!$F299)</f>
        <v/>
      </c>
      <c r="G299" s="238" t="str">
        <f>IF('3.5 St Lights - Pole'!$G299="","",'3.5 St Lights - Pole'!$G299)</f>
        <v/>
      </c>
      <c r="H299" s="238" t="str">
        <f>IF('3.5 St Lights - Pole'!$I299="","",'3.5 St Lights - Pole'!$I299)</f>
        <v/>
      </c>
      <c r="I299" s="238"/>
      <c r="J299" s="89" t="str">
        <f t="shared" si="28"/>
        <v/>
      </c>
      <c r="K299" s="238"/>
      <c r="L299" s="417" t="str">
        <f>IF('3.5 St Lights - Pole'!AW299="","",'3.5 St Lights - Pole'!AW299)</f>
        <v/>
      </c>
      <c r="M299" s="238"/>
      <c r="N299" s="238" t="str">
        <f t="shared" si="29"/>
        <v/>
      </c>
      <c r="O299" s="238"/>
      <c r="P299" s="238"/>
      <c r="Q299" s="238" t="str">
        <f>IF(P299="",'3.5 St Lights - Pole'!AI299,(VLOOKUP(P299,St_Lights_Generic_coating_array,2,FALSE)))</f>
        <v/>
      </c>
      <c r="R299" s="85" t="str">
        <f>IF('3.5 St Lights - Pole'!AJ299="","",'3.5 St Lights - Pole'!AJ299)</f>
        <v/>
      </c>
      <c r="S299" s="238"/>
      <c r="T299" s="89" t="str">
        <f t="shared" si="30"/>
        <v/>
      </c>
      <c r="U299" s="85"/>
      <c r="V299" s="85"/>
      <c r="W299" s="418" t="str">
        <f>IF('3.5 St Lights - Pole'!$AM299="","",'3.5 St Lights - Pole'!$AM299)</f>
        <v/>
      </c>
      <c r="X299" s="418"/>
      <c r="Y299" s="238"/>
      <c r="Z299" s="89" t="str">
        <f t="shared" si="31"/>
        <v/>
      </c>
      <c r="AA299" s="85"/>
      <c r="AB299" s="85"/>
      <c r="AC299" s="85"/>
      <c r="AD299" s="85" t="str">
        <f>'3.5 St Lights - Pole'!CE299</f>
        <v/>
      </c>
      <c r="AE299" s="85"/>
      <c r="AF299" s="85" t="str">
        <f t="shared" si="32"/>
        <v/>
      </c>
      <c r="AG299" s="271"/>
      <c r="AH299" s="85" t="str">
        <f>'3.5 St Lights - Pole'!CI299</f>
        <v/>
      </c>
      <c r="AI299" s="85" t="str">
        <f>'3.5 St Lights - Pole'!CJ299</f>
        <v/>
      </c>
      <c r="AJ299" s="85" t="str">
        <f>'3.5 St Lights - Pole'!CK299</f>
        <v/>
      </c>
      <c r="AK299" s="85"/>
      <c r="AL299" s="85"/>
      <c r="AM299" s="85" t="str">
        <f t="shared" si="33"/>
        <v/>
      </c>
      <c r="AN299" s="238"/>
      <c r="AO299" s="112"/>
      <c r="AP299" s="112"/>
      <c r="AQ299" s="133" t="str">
        <f ca="1">IF('3.5 St Lights - Pole'!CR299="","",'3.5 St Lights - Pole'!CR299)</f>
        <v/>
      </c>
      <c r="AR299" s="112" t="str">
        <f>IF('3.5 St Lights - Pole'!CS299="","",'3.5 St Lights - Pole'!CS299)</f>
        <v/>
      </c>
      <c r="AS299" s="112"/>
      <c r="AT299" s="112"/>
    </row>
    <row r="300" spans="1:46" x14ac:dyDescent="0.2">
      <c r="A300" s="237"/>
      <c r="B300" s="238"/>
      <c r="C300" s="238" t="str">
        <f>IF('3.5 St Lights - Pole'!$B300="","",'3.5 St Lights - Pole'!$B300)</f>
        <v/>
      </c>
      <c r="D300" s="89" t="str">
        <f>IF('3.5 St Lights - Pole'!$C300="","",'3.5 St Lights - Pole'!C300)</f>
        <v/>
      </c>
      <c r="E300" s="238" t="str">
        <f>IF('3.5 St Lights - Pole'!$D300="","",'3.5 St Lights - Pole'!$D300)</f>
        <v/>
      </c>
      <c r="F300" s="238" t="str">
        <f>IF('3.5 St Lights - Pole'!$F300="","",'3.5 St Lights - Pole'!$F300)</f>
        <v/>
      </c>
      <c r="G300" s="238" t="str">
        <f>IF('3.5 St Lights - Pole'!$G300="","",'3.5 St Lights - Pole'!$G300)</f>
        <v/>
      </c>
      <c r="H300" s="238" t="str">
        <f>IF('3.5 St Lights - Pole'!$I300="","",'3.5 St Lights - Pole'!$I300)</f>
        <v/>
      </c>
      <c r="I300" s="238"/>
      <c r="J300" s="89" t="str">
        <f t="shared" si="28"/>
        <v/>
      </c>
      <c r="K300" s="238"/>
      <c r="L300" s="417" t="str">
        <f>IF('3.5 St Lights - Pole'!AW300="","",'3.5 St Lights - Pole'!AW300)</f>
        <v/>
      </c>
      <c r="M300" s="238"/>
      <c r="N300" s="238" t="str">
        <f t="shared" si="29"/>
        <v/>
      </c>
      <c r="O300" s="238"/>
      <c r="P300" s="238"/>
      <c r="Q300" s="238" t="str">
        <f>IF(P300="",'3.5 St Lights - Pole'!AI300,(VLOOKUP(P300,St_Lights_Generic_coating_array,2,FALSE)))</f>
        <v/>
      </c>
      <c r="R300" s="85" t="str">
        <f>IF('3.5 St Lights - Pole'!AJ300="","",'3.5 St Lights - Pole'!AJ300)</f>
        <v/>
      </c>
      <c r="S300" s="238"/>
      <c r="T300" s="89" t="str">
        <f t="shared" si="30"/>
        <v/>
      </c>
      <c r="U300" s="85"/>
      <c r="V300" s="85"/>
      <c r="W300" s="418" t="str">
        <f>IF('3.5 St Lights - Pole'!$AM300="","",'3.5 St Lights - Pole'!$AM300)</f>
        <v/>
      </c>
      <c r="X300" s="418"/>
      <c r="Y300" s="238"/>
      <c r="Z300" s="89" t="str">
        <f t="shared" si="31"/>
        <v/>
      </c>
      <c r="AA300" s="85"/>
      <c r="AB300" s="85"/>
      <c r="AC300" s="85"/>
      <c r="AD300" s="85" t="str">
        <f>'3.5 St Lights - Pole'!CE300</f>
        <v/>
      </c>
      <c r="AE300" s="85"/>
      <c r="AF300" s="85" t="str">
        <f t="shared" si="32"/>
        <v/>
      </c>
      <c r="AG300" s="271"/>
      <c r="AH300" s="85" t="str">
        <f>'3.5 St Lights - Pole'!CI300</f>
        <v/>
      </c>
      <c r="AI300" s="85" t="str">
        <f>'3.5 St Lights - Pole'!CJ300</f>
        <v/>
      </c>
      <c r="AJ300" s="85" t="str">
        <f>'3.5 St Lights - Pole'!CK300</f>
        <v/>
      </c>
      <c r="AK300" s="85"/>
      <c r="AL300" s="85"/>
      <c r="AM300" s="85" t="str">
        <f t="shared" si="33"/>
        <v/>
      </c>
      <c r="AN300" s="238"/>
      <c r="AO300" s="112"/>
      <c r="AP300" s="112"/>
      <c r="AQ300" s="133" t="str">
        <f ca="1">IF('3.5 St Lights - Pole'!CR300="","",'3.5 St Lights - Pole'!CR300)</f>
        <v/>
      </c>
      <c r="AR300" s="112" t="str">
        <f>IF('3.5 St Lights - Pole'!CS300="","",'3.5 St Lights - Pole'!CS300)</f>
        <v/>
      </c>
      <c r="AS300" s="112"/>
      <c r="AT300" s="112"/>
    </row>
    <row r="301" spans="1:46" x14ac:dyDescent="0.2">
      <c r="A301" s="237"/>
      <c r="B301" s="238"/>
      <c r="C301" s="238" t="str">
        <f>IF('3.5 St Lights - Pole'!$B301="","",'3.5 St Lights - Pole'!$B301)</f>
        <v/>
      </c>
      <c r="D301" s="89" t="str">
        <f>IF('3.5 St Lights - Pole'!$C301="","",'3.5 St Lights - Pole'!C301)</f>
        <v/>
      </c>
      <c r="E301" s="238" t="str">
        <f>IF('3.5 St Lights - Pole'!$D301="","",'3.5 St Lights - Pole'!$D301)</f>
        <v/>
      </c>
      <c r="F301" s="238" t="str">
        <f>IF('3.5 St Lights - Pole'!$F301="","",'3.5 St Lights - Pole'!$F301)</f>
        <v/>
      </c>
      <c r="G301" s="238" t="str">
        <f>IF('3.5 St Lights - Pole'!$G301="","",'3.5 St Lights - Pole'!$G301)</f>
        <v/>
      </c>
      <c r="H301" s="238" t="str">
        <f>IF('3.5 St Lights - Pole'!$I301="","",'3.5 St Lights - Pole'!$I301)</f>
        <v/>
      </c>
      <c r="I301" s="238"/>
      <c r="J301" s="89" t="str">
        <f t="shared" si="28"/>
        <v/>
      </c>
      <c r="K301" s="238"/>
      <c r="L301" s="417" t="str">
        <f>IF('3.5 St Lights - Pole'!AW301="","",'3.5 St Lights - Pole'!AW301)</f>
        <v/>
      </c>
      <c r="M301" s="238"/>
      <c r="N301" s="238" t="str">
        <f t="shared" si="29"/>
        <v/>
      </c>
      <c r="O301" s="238"/>
      <c r="P301" s="238"/>
      <c r="Q301" s="238" t="str">
        <f>IF(P301="",'3.5 St Lights - Pole'!AI301,(VLOOKUP(P301,St_Lights_Generic_coating_array,2,FALSE)))</f>
        <v/>
      </c>
      <c r="R301" s="85" t="str">
        <f>IF('3.5 St Lights - Pole'!AJ301="","",'3.5 St Lights - Pole'!AJ301)</f>
        <v/>
      </c>
      <c r="S301" s="238"/>
      <c r="T301" s="89" t="str">
        <f t="shared" si="30"/>
        <v/>
      </c>
      <c r="U301" s="85"/>
      <c r="V301" s="85"/>
      <c r="W301" s="418" t="str">
        <f>IF('3.5 St Lights - Pole'!$AM301="","",'3.5 St Lights - Pole'!$AM301)</f>
        <v/>
      </c>
      <c r="X301" s="418"/>
      <c r="Y301" s="238"/>
      <c r="Z301" s="89" t="str">
        <f t="shared" si="31"/>
        <v/>
      </c>
      <c r="AA301" s="85"/>
      <c r="AB301" s="85"/>
      <c r="AC301" s="85"/>
      <c r="AD301" s="85" t="str">
        <f>'3.5 St Lights - Pole'!CE301</f>
        <v/>
      </c>
      <c r="AE301" s="85"/>
      <c r="AF301" s="85" t="str">
        <f t="shared" si="32"/>
        <v/>
      </c>
      <c r="AG301" s="271"/>
      <c r="AH301" s="85" t="str">
        <f>'3.5 St Lights - Pole'!CI301</f>
        <v/>
      </c>
      <c r="AI301" s="85" t="str">
        <f>'3.5 St Lights - Pole'!CJ301</f>
        <v/>
      </c>
      <c r="AJ301" s="85" t="str">
        <f>'3.5 St Lights - Pole'!CK301</f>
        <v/>
      </c>
      <c r="AK301" s="85"/>
      <c r="AL301" s="85"/>
      <c r="AM301" s="85" t="str">
        <f t="shared" si="33"/>
        <v/>
      </c>
      <c r="AN301" s="238"/>
      <c r="AO301" s="112"/>
      <c r="AP301" s="112"/>
      <c r="AQ301" s="133" t="str">
        <f ca="1">IF('3.5 St Lights - Pole'!CR301="","",'3.5 St Lights - Pole'!CR301)</f>
        <v/>
      </c>
      <c r="AR301" s="112" t="str">
        <f>IF('3.5 St Lights - Pole'!CS301="","",'3.5 St Lights - Pole'!CS301)</f>
        <v/>
      </c>
      <c r="AS301" s="112"/>
      <c r="AT301" s="112"/>
    </row>
    <row r="302" spans="1:46" x14ac:dyDescent="0.2">
      <c r="A302" s="237"/>
      <c r="B302" s="238"/>
      <c r="C302" s="238" t="str">
        <f>IF('3.5 St Lights - Pole'!$B302="","",'3.5 St Lights - Pole'!$B302)</f>
        <v/>
      </c>
      <c r="D302" s="89" t="str">
        <f>IF('3.5 St Lights - Pole'!$C302="","",'3.5 St Lights - Pole'!C302)</f>
        <v/>
      </c>
      <c r="E302" s="238" t="str">
        <f>IF('3.5 St Lights - Pole'!$D302="","",'3.5 St Lights - Pole'!$D302)</f>
        <v/>
      </c>
      <c r="F302" s="238" t="str">
        <f>IF('3.5 St Lights - Pole'!$F302="","",'3.5 St Lights - Pole'!$F302)</f>
        <v/>
      </c>
      <c r="G302" s="238" t="str">
        <f>IF('3.5 St Lights - Pole'!$G302="","",'3.5 St Lights - Pole'!$G302)</f>
        <v/>
      </c>
      <c r="H302" s="238" t="str">
        <f>IF('3.5 St Lights - Pole'!$I302="","",'3.5 St Lights - Pole'!$I302)</f>
        <v/>
      </c>
      <c r="I302" s="238"/>
      <c r="J302" s="89" t="str">
        <f t="shared" si="28"/>
        <v/>
      </c>
      <c r="K302" s="238"/>
      <c r="L302" s="417" t="str">
        <f>IF('3.5 St Lights - Pole'!AW302="","",'3.5 St Lights - Pole'!AW302)</f>
        <v/>
      </c>
      <c r="M302" s="238"/>
      <c r="N302" s="238" t="str">
        <f t="shared" si="29"/>
        <v/>
      </c>
      <c r="O302" s="238"/>
      <c r="P302" s="238"/>
      <c r="Q302" s="238" t="str">
        <f>IF(P302="",'3.5 St Lights - Pole'!AI302,(VLOOKUP(P302,St_Lights_Generic_coating_array,2,FALSE)))</f>
        <v/>
      </c>
      <c r="R302" s="85" t="str">
        <f>IF('3.5 St Lights - Pole'!AJ302="","",'3.5 St Lights - Pole'!AJ302)</f>
        <v/>
      </c>
      <c r="S302" s="238"/>
      <c r="T302" s="89" t="str">
        <f t="shared" si="30"/>
        <v/>
      </c>
      <c r="U302" s="85"/>
      <c r="V302" s="85"/>
      <c r="W302" s="418" t="str">
        <f>IF('3.5 St Lights - Pole'!$AM302="","",'3.5 St Lights - Pole'!$AM302)</f>
        <v/>
      </c>
      <c r="X302" s="418"/>
      <c r="Y302" s="238"/>
      <c r="Z302" s="89" t="str">
        <f t="shared" si="31"/>
        <v/>
      </c>
      <c r="AA302" s="85"/>
      <c r="AB302" s="85"/>
      <c r="AC302" s="85"/>
      <c r="AD302" s="85" t="str">
        <f>'3.5 St Lights - Pole'!CE302</f>
        <v/>
      </c>
      <c r="AE302" s="85"/>
      <c r="AF302" s="85" t="str">
        <f t="shared" si="32"/>
        <v/>
      </c>
      <c r="AG302" s="271"/>
      <c r="AH302" s="85" t="str">
        <f>'3.5 St Lights - Pole'!CI302</f>
        <v/>
      </c>
      <c r="AI302" s="85" t="str">
        <f>'3.5 St Lights - Pole'!CJ302</f>
        <v/>
      </c>
      <c r="AJ302" s="85" t="str">
        <f>'3.5 St Lights - Pole'!CK302</f>
        <v/>
      </c>
      <c r="AK302" s="85"/>
      <c r="AL302" s="85"/>
      <c r="AM302" s="85" t="str">
        <f t="shared" si="33"/>
        <v/>
      </c>
      <c r="AN302" s="238"/>
      <c r="AO302" s="112"/>
      <c r="AP302" s="112"/>
      <c r="AQ302" s="133" t="str">
        <f ca="1">IF('3.5 St Lights - Pole'!CR302="","",'3.5 St Lights - Pole'!CR302)</f>
        <v/>
      </c>
      <c r="AR302" s="112" t="str">
        <f>IF('3.5 St Lights - Pole'!CS302="","",'3.5 St Lights - Pole'!CS302)</f>
        <v/>
      </c>
      <c r="AS302" s="112"/>
      <c r="AT302" s="112"/>
    </row>
    <row r="303" spans="1:46" x14ac:dyDescent="0.2">
      <c r="A303" s="237"/>
      <c r="B303" s="238"/>
      <c r="C303" s="238" t="str">
        <f>IF('3.5 St Lights - Pole'!$B303="","",'3.5 St Lights - Pole'!$B303)</f>
        <v/>
      </c>
      <c r="D303" s="89" t="str">
        <f>IF('3.5 St Lights - Pole'!$C303="","",'3.5 St Lights - Pole'!C303)</f>
        <v/>
      </c>
      <c r="E303" s="238" t="str">
        <f>IF('3.5 St Lights - Pole'!$D303="","",'3.5 St Lights - Pole'!$D303)</f>
        <v/>
      </c>
      <c r="F303" s="238" t="str">
        <f>IF('3.5 St Lights - Pole'!$F303="","",'3.5 St Lights - Pole'!$F303)</f>
        <v/>
      </c>
      <c r="G303" s="238" t="str">
        <f>IF('3.5 St Lights - Pole'!$G303="","",'3.5 St Lights - Pole'!$G303)</f>
        <v/>
      </c>
      <c r="H303" s="238" t="str">
        <f>IF('3.5 St Lights - Pole'!$I303="","",'3.5 St Lights - Pole'!$I303)</f>
        <v/>
      </c>
      <c r="I303" s="238"/>
      <c r="J303" s="89" t="str">
        <f t="shared" si="28"/>
        <v/>
      </c>
      <c r="K303" s="238"/>
      <c r="L303" s="417" t="str">
        <f>IF('3.5 St Lights - Pole'!AW303="","",'3.5 St Lights - Pole'!AW303)</f>
        <v/>
      </c>
      <c r="M303" s="238"/>
      <c r="N303" s="238" t="str">
        <f t="shared" si="29"/>
        <v/>
      </c>
      <c r="O303" s="238"/>
      <c r="P303" s="238"/>
      <c r="Q303" s="238" t="str">
        <f>IF(P303="",'3.5 St Lights - Pole'!AI303,(VLOOKUP(P303,St_Lights_Generic_coating_array,2,FALSE)))</f>
        <v/>
      </c>
      <c r="R303" s="85" t="str">
        <f>IF('3.5 St Lights - Pole'!AJ303="","",'3.5 St Lights - Pole'!AJ303)</f>
        <v/>
      </c>
      <c r="S303" s="238"/>
      <c r="T303" s="89" t="str">
        <f t="shared" si="30"/>
        <v/>
      </c>
      <c r="U303" s="85"/>
      <c r="V303" s="85"/>
      <c r="W303" s="418" t="str">
        <f>IF('3.5 St Lights - Pole'!$AM303="","",'3.5 St Lights - Pole'!$AM303)</f>
        <v/>
      </c>
      <c r="X303" s="418"/>
      <c r="Y303" s="238"/>
      <c r="Z303" s="89" t="str">
        <f t="shared" si="31"/>
        <v/>
      </c>
      <c r="AA303" s="85"/>
      <c r="AB303" s="85"/>
      <c r="AC303" s="85"/>
      <c r="AD303" s="85" t="str">
        <f>'3.5 St Lights - Pole'!CE303</f>
        <v/>
      </c>
      <c r="AE303" s="85"/>
      <c r="AF303" s="85" t="str">
        <f t="shared" si="32"/>
        <v/>
      </c>
      <c r="AG303" s="271"/>
      <c r="AH303" s="85" t="str">
        <f>'3.5 St Lights - Pole'!CI303</f>
        <v/>
      </c>
      <c r="AI303" s="85" t="str">
        <f>'3.5 St Lights - Pole'!CJ303</f>
        <v/>
      </c>
      <c r="AJ303" s="85" t="str">
        <f>'3.5 St Lights - Pole'!CK303</f>
        <v/>
      </c>
      <c r="AK303" s="85"/>
      <c r="AL303" s="85"/>
      <c r="AM303" s="85" t="str">
        <f t="shared" si="33"/>
        <v/>
      </c>
      <c r="AN303" s="238"/>
      <c r="AO303" s="112"/>
      <c r="AP303" s="112"/>
      <c r="AQ303" s="133" t="str">
        <f ca="1">IF('3.5 St Lights - Pole'!CR303="","",'3.5 St Lights - Pole'!CR303)</f>
        <v/>
      </c>
      <c r="AR303" s="112" t="str">
        <f>IF('3.5 St Lights - Pole'!CS303="","",'3.5 St Lights - Pole'!CS303)</f>
        <v/>
      </c>
      <c r="AS303" s="112"/>
      <c r="AT303" s="112"/>
    </row>
    <row r="304" spans="1:46" x14ac:dyDescent="0.2">
      <c r="A304" s="237"/>
      <c r="B304" s="238"/>
      <c r="C304" s="238" t="str">
        <f>IF('3.5 St Lights - Pole'!$B304="","",'3.5 St Lights - Pole'!$B304)</f>
        <v/>
      </c>
      <c r="D304" s="89" t="str">
        <f>IF('3.5 St Lights - Pole'!$C304="","",'3.5 St Lights - Pole'!C304)</f>
        <v/>
      </c>
      <c r="E304" s="238" t="str">
        <f>IF('3.5 St Lights - Pole'!$D304="","",'3.5 St Lights - Pole'!$D304)</f>
        <v/>
      </c>
      <c r="F304" s="238" t="str">
        <f>IF('3.5 St Lights - Pole'!$F304="","",'3.5 St Lights - Pole'!$F304)</f>
        <v/>
      </c>
      <c r="G304" s="238" t="str">
        <f>IF('3.5 St Lights - Pole'!$G304="","",'3.5 St Lights - Pole'!$G304)</f>
        <v/>
      </c>
      <c r="H304" s="238" t="str">
        <f>IF('3.5 St Lights - Pole'!$I304="","",'3.5 St Lights - Pole'!$I304)</f>
        <v/>
      </c>
      <c r="I304" s="238"/>
      <c r="J304" s="89" t="str">
        <f t="shared" si="28"/>
        <v/>
      </c>
      <c r="K304" s="238"/>
      <c r="L304" s="417" t="str">
        <f>IF('3.5 St Lights - Pole'!AW304="","",'3.5 St Lights - Pole'!AW304)</f>
        <v/>
      </c>
      <c r="M304" s="238"/>
      <c r="N304" s="238" t="str">
        <f t="shared" si="29"/>
        <v/>
      </c>
      <c r="O304" s="238"/>
      <c r="P304" s="238"/>
      <c r="Q304" s="238" t="str">
        <f>IF(P304="",'3.5 St Lights - Pole'!AI304,(VLOOKUP(P304,St_Lights_Generic_coating_array,2,FALSE)))</f>
        <v/>
      </c>
      <c r="R304" s="85" t="str">
        <f>IF('3.5 St Lights - Pole'!AJ304="","",'3.5 St Lights - Pole'!AJ304)</f>
        <v/>
      </c>
      <c r="S304" s="238"/>
      <c r="T304" s="89" t="str">
        <f t="shared" si="30"/>
        <v/>
      </c>
      <c r="U304" s="85"/>
      <c r="V304" s="85"/>
      <c r="W304" s="418" t="str">
        <f>IF('3.5 St Lights - Pole'!$AM304="","",'3.5 St Lights - Pole'!$AM304)</f>
        <v/>
      </c>
      <c r="X304" s="418"/>
      <c r="Y304" s="238"/>
      <c r="Z304" s="89" t="str">
        <f t="shared" si="31"/>
        <v/>
      </c>
      <c r="AA304" s="85"/>
      <c r="AB304" s="85"/>
      <c r="AC304" s="85"/>
      <c r="AD304" s="85" t="str">
        <f>'3.5 St Lights - Pole'!CE304</f>
        <v/>
      </c>
      <c r="AE304" s="85"/>
      <c r="AF304" s="85" t="str">
        <f t="shared" si="32"/>
        <v/>
      </c>
      <c r="AG304" s="271"/>
      <c r="AH304" s="85" t="str">
        <f>'3.5 St Lights - Pole'!CI304</f>
        <v/>
      </c>
      <c r="AI304" s="85" t="str">
        <f>'3.5 St Lights - Pole'!CJ304</f>
        <v/>
      </c>
      <c r="AJ304" s="85" t="str">
        <f>'3.5 St Lights - Pole'!CK304</f>
        <v/>
      </c>
      <c r="AK304" s="85"/>
      <c r="AL304" s="85"/>
      <c r="AM304" s="85" t="str">
        <f t="shared" si="33"/>
        <v/>
      </c>
      <c r="AN304" s="238"/>
      <c r="AO304" s="112"/>
      <c r="AP304" s="112"/>
      <c r="AQ304" s="133" t="str">
        <f ca="1">IF('3.5 St Lights - Pole'!CR304="","",'3.5 St Lights - Pole'!CR304)</f>
        <v/>
      </c>
      <c r="AR304" s="112" t="str">
        <f>IF('3.5 St Lights - Pole'!CS304="","",'3.5 St Lights - Pole'!CS304)</f>
        <v/>
      </c>
      <c r="AS304" s="112"/>
      <c r="AT304" s="112"/>
    </row>
    <row r="305" spans="1:46" x14ac:dyDescent="0.2">
      <c r="A305" s="237"/>
      <c r="B305" s="238"/>
      <c r="C305" s="238" t="str">
        <f>IF('3.5 St Lights - Pole'!$B305="","",'3.5 St Lights - Pole'!$B305)</f>
        <v/>
      </c>
      <c r="D305" s="89" t="str">
        <f>IF('3.5 St Lights - Pole'!$C305="","",'3.5 St Lights - Pole'!C305)</f>
        <v/>
      </c>
      <c r="E305" s="238" t="str">
        <f>IF('3.5 St Lights - Pole'!$D305="","",'3.5 St Lights - Pole'!$D305)</f>
        <v/>
      </c>
      <c r="F305" s="238" t="str">
        <f>IF('3.5 St Lights - Pole'!$F305="","",'3.5 St Lights - Pole'!$F305)</f>
        <v/>
      </c>
      <c r="G305" s="238" t="str">
        <f>IF('3.5 St Lights - Pole'!$G305="","",'3.5 St Lights - Pole'!$G305)</f>
        <v/>
      </c>
      <c r="H305" s="238" t="str">
        <f>IF('3.5 St Lights - Pole'!$I305="","",'3.5 St Lights - Pole'!$I305)</f>
        <v/>
      </c>
      <c r="I305" s="238"/>
      <c r="J305" s="89" t="str">
        <f t="shared" si="28"/>
        <v/>
      </c>
      <c r="K305" s="238"/>
      <c r="L305" s="417" t="str">
        <f>IF('3.5 St Lights - Pole'!AW305="","",'3.5 St Lights - Pole'!AW305)</f>
        <v/>
      </c>
      <c r="M305" s="238"/>
      <c r="N305" s="238" t="str">
        <f t="shared" si="29"/>
        <v/>
      </c>
      <c r="O305" s="238"/>
      <c r="P305" s="238"/>
      <c r="Q305" s="238" t="str">
        <f>IF(P305="",'3.5 St Lights - Pole'!AI305,(VLOOKUP(P305,St_Lights_Generic_coating_array,2,FALSE)))</f>
        <v/>
      </c>
      <c r="R305" s="85" t="str">
        <f>IF('3.5 St Lights - Pole'!AJ305="","",'3.5 St Lights - Pole'!AJ305)</f>
        <v/>
      </c>
      <c r="S305" s="238"/>
      <c r="T305" s="89" t="str">
        <f t="shared" si="30"/>
        <v/>
      </c>
      <c r="U305" s="85"/>
      <c r="V305" s="85"/>
      <c r="W305" s="418" t="str">
        <f>IF('3.5 St Lights - Pole'!$AM305="","",'3.5 St Lights - Pole'!$AM305)</f>
        <v/>
      </c>
      <c r="X305" s="418"/>
      <c r="Y305" s="238"/>
      <c r="Z305" s="89" t="str">
        <f t="shared" si="31"/>
        <v/>
      </c>
      <c r="AA305" s="85"/>
      <c r="AB305" s="85"/>
      <c r="AC305" s="85"/>
      <c r="AD305" s="85" t="str">
        <f>'3.5 St Lights - Pole'!CE305</f>
        <v/>
      </c>
      <c r="AE305" s="85"/>
      <c r="AF305" s="85" t="str">
        <f t="shared" si="32"/>
        <v/>
      </c>
      <c r="AG305" s="271"/>
      <c r="AH305" s="85" t="str">
        <f>'3.5 St Lights - Pole'!CI305</f>
        <v/>
      </c>
      <c r="AI305" s="85" t="str">
        <f>'3.5 St Lights - Pole'!CJ305</f>
        <v/>
      </c>
      <c r="AJ305" s="85" t="str">
        <f>'3.5 St Lights - Pole'!CK305</f>
        <v/>
      </c>
      <c r="AK305" s="85"/>
      <c r="AL305" s="85"/>
      <c r="AM305" s="85" t="str">
        <f t="shared" si="33"/>
        <v/>
      </c>
      <c r="AN305" s="238"/>
      <c r="AO305" s="112"/>
      <c r="AP305" s="112"/>
      <c r="AQ305" s="133" t="str">
        <f ca="1">IF('3.5 St Lights - Pole'!CR305="","",'3.5 St Lights - Pole'!CR305)</f>
        <v/>
      </c>
      <c r="AR305" s="112" t="str">
        <f>IF('3.5 St Lights - Pole'!CS305="","",'3.5 St Lights - Pole'!CS305)</f>
        <v/>
      </c>
      <c r="AS305" s="112"/>
      <c r="AT305" s="112"/>
    </row>
    <row r="306" spans="1:46" x14ac:dyDescent="0.2">
      <c r="A306" s="237"/>
      <c r="B306" s="238"/>
      <c r="C306" s="238" t="str">
        <f>IF('3.5 St Lights - Pole'!$B306="","",'3.5 St Lights - Pole'!$B306)</f>
        <v/>
      </c>
      <c r="D306" s="89" t="str">
        <f>IF('3.5 St Lights - Pole'!$C306="","",'3.5 St Lights - Pole'!C306)</f>
        <v/>
      </c>
      <c r="E306" s="238" t="str">
        <f>IF('3.5 St Lights - Pole'!$D306="","",'3.5 St Lights - Pole'!$D306)</f>
        <v/>
      </c>
      <c r="F306" s="238" t="str">
        <f>IF('3.5 St Lights - Pole'!$F306="","",'3.5 St Lights - Pole'!$F306)</f>
        <v/>
      </c>
      <c r="G306" s="238" t="str">
        <f>IF('3.5 St Lights - Pole'!$G306="","",'3.5 St Lights - Pole'!$G306)</f>
        <v/>
      </c>
      <c r="H306" s="238" t="str">
        <f>IF('3.5 St Lights - Pole'!$I306="","",'3.5 St Lights - Pole'!$I306)</f>
        <v/>
      </c>
      <c r="I306" s="238"/>
      <c r="J306" s="89" t="str">
        <f t="shared" si="28"/>
        <v/>
      </c>
      <c r="K306" s="238"/>
      <c r="L306" s="417" t="str">
        <f>IF('3.5 St Lights - Pole'!AW306="","",'3.5 St Lights - Pole'!AW306)</f>
        <v/>
      </c>
      <c r="M306" s="238"/>
      <c r="N306" s="238" t="str">
        <f t="shared" si="29"/>
        <v/>
      </c>
      <c r="O306" s="238"/>
      <c r="P306" s="238"/>
      <c r="Q306" s="238" t="str">
        <f>IF(P306="",'3.5 St Lights - Pole'!AI306,(VLOOKUP(P306,St_Lights_Generic_coating_array,2,FALSE)))</f>
        <v/>
      </c>
      <c r="R306" s="85" t="str">
        <f>IF('3.5 St Lights - Pole'!AJ306="","",'3.5 St Lights - Pole'!AJ306)</f>
        <v/>
      </c>
      <c r="S306" s="238"/>
      <c r="T306" s="89" t="str">
        <f t="shared" si="30"/>
        <v/>
      </c>
      <c r="U306" s="85"/>
      <c r="V306" s="85"/>
      <c r="W306" s="418" t="str">
        <f>IF('3.5 St Lights - Pole'!$AM306="","",'3.5 St Lights - Pole'!$AM306)</f>
        <v/>
      </c>
      <c r="X306" s="418"/>
      <c r="Y306" s="238"/>
      <c r="Z306" s="89" t="str">
        <f t="shared" si="31"/>
        <v/>
      </c>
      <c r="AA306" s="85"/>
      <c r="AB306" s="85"/>
      <c r="AC306" s="85"/>
      <c r="AD306" s="85" t="str">
        <f>'3.5 St Lights - Pole'!CE306</f>
        <v/>
      </c>
      <c r="AE306" s="85"/>
      <c r="AF306" s="85" t="str">
        <f t="shared" si="32"/>
        <v/>
      </c>
      <c r="AG306" s="271"/>
      <c r="AH306" s="85" t="str">
        <f>'3.5 St Lights - Pole'!CI306</f>
        <v/>
      </c>
      <c r="AI306" s="85" t="str">
        <f>'3.5 St Lights - Pole'!CJ306</f>
        <v/>
      </c>
      <c r="AJ306" s="85" t="str">
        <f>'3.5 St Lights - Pole'!CK306</f>
        <v/>
      </c>
      <c r="AK306" s="85"/>
      <c r="AL306" s="85"/>
      <c r="AM306" s="85" t="str">
        <f t="shared" si="33"/>
        <v/>
      </c>
      <c r="AN306" s="238"/>
      <c r="AO306" s="112"/>
      <c r="AP306" s="112"/>
      <c r="AQ306" s="133" t="str">
        <f ca="1">IF('3.5 St Lights - Pole'!CR306="","",'3.5 St Lights - Pole'!CR306)</f>
        <v/>
      </c>
      <c r="AR306" s="112" t="str">
        <f>IF('3.5 St Lights - Pole'!CS306="","",'3.5 St Lights - Pole'!CS306)</f>
        <v/>
      </c>
      <c r="AS306" s="112"/>
      <c r="AT306" s="112"/>
    </row>
    <row r="307" spans="1:46" x14ac:dyDescent="0.2">
      <c r="A307" s="237"/>
      <c r="B307" s="238"/>
      <c r="C307" s="238" t="str">
        <f>IF('3.5 St Lights - Pole'!$B307="","",'3.5 St Lights - Pole'!$B307)</f>
        <v/>
      </c>
      <c r="D307" s="89" t="str">
        <f>IF('3.5 St Lights - Pole'!$C307="","",'3.5 St Lights - Pole'!C307)</f>
        <v/>
      </c>
      <c r="E307" s="238" t="str">
        <f>IF('3.5 St Lights - Pole'!$D307="","",'3.5 St Lights - Pole'!$D307)</f>
        <v/>
      </c>
      <c r="F307" s="238" t="str">
        <f>IF('3.5 St Lights - Pole'!$F307="","",'3.5 St Lights - Pole'!$F307)</f>
        <v/>
      </c>
      <c r="G307" s="238" t="str">
        <f>IF('3.5 St Lights - Pole'!$G307="","",'3.5 St Lights - Pole'!$G307)</f>
        <v/>
      </c>
      <c r="H307" s="238" t="str">
        <f>IF('3.5 St Lights - Pole'!$I307="","",'3.5 St Lights - Pole'!$I307)</f>
        <v/>
      </c>
      <c r="I307" s="238"/>
      <c r="J307" s="89" t="str">
        <f t="shared" si="28"/>
        <v/>
      </c>
      <c r="K307" s="238"/>
      <c r="L307" s="417" t="str">
        <f>IF('3.5 St Lights - Pole'!AW307="","",'3.5 St Lights - Pole'!AW307)</f>
        <v/>
      </c>
      <c r="M307" s="238"/>
      <c r="N307" s="238" t="str">
        <f t="shared" si="29"/>
        <v/>
      </c>
      <c r="O307" s="238"/>
      <c r="P307" s="238"/>
      <c r="Q307" s="238" t="str">
        <f>IF(P307="",'3.5 St Lights - Pole'!AI307,(VLOOKUP(P307,St_Lights_Generic_coating_array,2,FALSE)))</f>
        <v/>
      </c>
      <c r="R307" s="85" t="str">
        <f>IF('3.5 St Lights - Pole'!AJ307="","",'3.5 St Lights - Pole'!AJ307)</f>
        <v/>
      </c>
      <c r="S307" s="238"/>
      <c r="T307" s="89" t="str">
        <f t="shared" si="30"/>
        <v/>
      </c>
      <c r="U307" s="85"/>
      <c r="V307" s="85"/>
      <c r="W307" s="418" t="str">
        <f>IF('3.5 St Lights - Pole'!$AM307="","",'3.5 St Lights - Pole'!$AM307)</f>
        <v/>
      </c>
      <c r="X307" s="418"/>
      <c r="Y307" s="238"/>
      <c r="Z307" s="89" t="str">
        <f t="shared" si="31"/>
        <v/>
      </c>
      <c r="AA307" s="85"/>
      <c r="AB307" s="85"/>
      <c r="AC307" s="85"/>
      <c r="AD307" s="85" t="str">
        <f>'3.5 St Lights - Pole'!CE307</f>
        <v/>
      </c>
      <c r="AE307" s="85"/>
      <c r="AF307" s="85" t="str">
        <f t="shared" si="32"/>
        <v/>
      </c>
      <c r="AG307" s="271"/>
      <c r="AH307" s="85" t="str">
        <f>'3.5 St Lights - Pole'!CI307</f>
        <v/>
      </c>
      <c r="AI307" s="85" t="str">
        <f>'3.5 St Lights - Pole'!CJ307</f>
        <v/>
      </c>
      <c r="AJ307" s="85" t="str">
        <f>'3.5 St Lights - Pole'!CK307</f>
        <v/>
      </c>
      <c r="AK307" s="85"/>
      <c r="AL307" s="85"/>
      <c r="AM307" s="85" t="str">
        <f t="shared" si="33"/>
        <v/>
      </c>
      <c r="AN307" s="238"/>
      <c r="AO307" s="112"/>
      <c r="AP307" s="112"/>
      <c r="AQ307" s="133" t="str">
        <f ca="1">IF('3.5 St Lights - Pole'!CR307="","",'3.5 St Lights - Pole'!CR307)</f>
        <v/>
      </c>
      <c r="AR307" s="112" t="str">
        <f>IF('3.5 St Lights - Pole'!CS307="","",'3.5 St Lights - Pole'!CS307)</f>
        <v/>
      </c>
      <c r="AS307" s="112"/>
      <c r="AT307" s="112"/>
    </row>
    <row r="308" spans="1:46" x14ac:dyDescent="0.2">
      <c r="A308" s="237"/>
      <c r="B308" s="238"/>
      <c r="C308" s="238" t="str">
        <f>IF('3.5 St Lights - Pole'!$B308="","",'3.5 St Lights - Pole'!$B308)</f>
        <v/>
      </c>
      <c r="D308" s="89" t="str">
        <f>IF('3.5 St Lights - Pole'!$C308="","",'3.5 St Lights - Pole'!C308)</f>
        <v/>
      </c>
      <c r="E308" s="238" t="str">
        <f>IF('3.5 St Lights - Pole'!$D308="","",'3.5 St Lights - Pole'!$D308)</f>
        <v/>
      </c>
      <c r="F308" s="238" t="str">
        <f>IF('3.5 St Lights - Pole'!$F308="","",'3.5 St Lights - Pole'!$F308)</f>
        <v/>
      </c>
      <c r="G308" s="238" t="str">
        <f>IF('3.5 St Lights - Pole'!$G308="","",'3.5 St Lights - Pole'!$G308)</f>
        <v/>
      </c>
      <c r="H308" s="238" t="str">
        <f>IF('3.5 St Lights - Pole'!$I308="","",'3.5 St Lights - Pole'!$I308)</f>
        <v/>
      </c>
      <c r="I308" s="238"/>
      <c r="J308" s="89" t="str">
        <f t="shared" si="28"/>
        <v/>
      </c>
      <c r="K308" s="238"/>
      <c r="L308" s="417" t="str">
        <f>IF('3.5 St Lights - Pole'!AW308="","",'3.5 St Lights - Pole'!AW308)</f>
        <v/>
      </c>
      <c r="M308" s="238"/>
      <c r="N308" s="238" t="str">
        <f t="shared" si="29"/>
        <v/>
      </c>
      <c r="O308" s="238"/>
      <c r="P308" s="238"/>
      <c r="Q308" s="238" t="str">
        <f>IF(P308="",'3.5 St Lights - Pole'!AI308,(VLOOKUP(P308,St_Lights_Generic_coating_array,2,FALSE)))</f>
        <v/>
      </c>
      <c r="R308" s="85" t="str">
        <f>IF('3.5 St Lights - Pole'!AJ308="","",'3.5 St Lights - Pole'!AJ308)</f>
        <v/>
      </c>
      <c r="S308" s="238"/>
      <c r="T308" s="89" t="str">
        <f t="shared" si="30"/>
        <v/>
      </c>
      <c r="U308" s="85"/>
      <c r="V308" s="85"/>
      <c r="W308" s="418" t="str">
        <f>IF('3.5 St Lights - Pole'!$AM308="","",'3.5 St Lights - Pole'!$AM308)</f>
        <v/>
      </c>
      <c r="X308" s="418"/>
      <c r="Y308" s="238"/>
      <c r="Z308" s="89" t="str">
        <f t="shared" si="31"/>
        <v/>
      </c>
      <c r="AA308" s="85"/>
      <c r="AB308" s="85"/>
      <c r="AC308" s="85"/>
      <c r="AD308" s="85" t="str">
        <f>'3.5 St Lights - Pole'!CE308</f>
        <v/>
      </c>
      <c r="AE308" s="85"/>
      <c r="AF308" s="85" t="str">
        <f t="shared" si="32"/>
        <v/>
      </c>
      <c r="AG308" s="271"/>
      <c r="AH308" s="85" t="str">
        <f>'3.5 St Lights - Pole'!CI308</f>
        <v/>
      </c>
      <c r="AI308" s="85" t="str">
        <f>'3.5 St Lights - Pole'!CJ308</f>
        <v/>
      </c>
      <c r="AJ308" s="85" t="str">
        <f>'3.5 St Lights - Pole'!CK308</f>
        <v/>
      </c>
      <c r="AK308" s="85"/>
      <c r="AL308" s="85"/>
      <c r="AM308" s="85" t="str">
        <f t="shared" si="33"/>
        <v/>
      </c>
      <c r="AN308" s="238"/>
      <c r="AO308" s="112"/>
      <c r="AP308" s="112"/>
      <c r="AQ308" s="133" t="str">
        <f ca="1">IF('3.5 St Lights - Pole'!CR308="","",'3.5 St Lights - Pole'!CR308)</f>
        <v/>
      </c>
      <c r="AR308" s="112" t="str">
        <f>IF('3.5 St Lights - Pole'!CS308="","",'3.5 St Lights - Pole'!CS308)</f>
        <v/>
      </c>
      <c r="AS308" s="112"/>
      <c r="AT308" s="112"/>
    </row>
    <row r="309" spans="1:46" x14ac:dyDescent="0.2">
      <c r="A309" s="237"/>
      <c r="B309" s="238"/>
      <c r="C309" s="238" t="str">
        <f>IF('3.5 St Lights - Pole'!$B309="","",'3.5 St Lights - Pole'!$B309)</f>
        <v/>
      </c>
      <c r="D309" s="89" t="str">
        <f>IF('3.5 St Lights - Pole'!$C309="","",'3.5 St Lights - Pole'!C309)</f>
        <v/>
      </c>
      <c r="E309" s="238" t="str">
        <f>IF('3.5 St Lights - Pole'!$D309="","",'3.5 St Lights - Pole'!$D309)</f>
        <v/>
      </c>
      <c r="F309" s="238" t="str">
        <f>IF('3.5 St Lights - Pole'!$F309="","",'3.5 St Lights - Pole'!$F309)</f>
        <v/>
      </c>
      <c r="G309" s="238" t="str">
        <f>IF('3.5 St Lights - Pole'!$G309="","",'3.5 St Lights - Pole'!$G309)</f>
        <v/>
      </c>
      <c r="H309" s="238" t="str">
        <f>IF('3.5 St Lights - Pole'!$I309="","",'3.5 St Lights - Pole'!$I309)</f>
        <v/>
      </c>
      <c r="I309" s="238"/>
      <c r="J309" s="89" t="str">
        <f t="shared" si="28"/>
        <v/>
      </c>
      <c r="K309" s="238"/>
      <c r="L309" s="417" t="str">
        <f>IF('3.5 St Lights - Pole'!AW309="","",'3.5 St Lights - Pole'!AW309)</f>
        <v/>
      </c>
      <c r="M309" s="238"/>
      <c r="N309" s="238" t="str">
        <f t="shared" si="29"/>
        <v/>
      </c>
      <c r="O309" s="238"/>
      <c r="P309" s="238"/>
      <c r="Q309" s="238" t="str">
        <f>IF(P309="",'3.5 St Lights - Pole'!AI309,(VLOOKUP(P309,St_Lights_Generic_coating_array,2,FALSE)))</f>
        <v/>
      </c>
      <c r="R309" s="85" t="str">
        <f>IF('3.5 St Lights - Pole'!AJ309="","",'3.5 St Lights - Pole'!AJ309)</f>
        <v/>
      </c>
      <c r="S309" s="238"/>
      <c r="T309" s="89" t="str">
        <f t="shared" si="30"/>
        <v/>
      </c>
      <c r="U309" s="85"/>
      <c r="V309" s="85"/>
      <c r="W309" s="418" t="str">
        <f>IF('3.5 St Lights - Pole'!$AM309="","",'3.5 St Lights - Pole'!$AM309)</f>
        <v/>
      </c>
      <c r="X309" s="418"/>
      <c r="Y309" s="238"/>
      <c r="Z309" s="89" t="str">
        <f t="shared" si="31"/>
        <v/>
      </c>
      <c r="AA309" s="85"/>
      <c r="AB309" s="85"/>
      <c r="AC309" s="85"/>
      <c r="AD309" s="85" t="str">
        <f>'3.5 St Lights - Pole'!CE309</f>
        <v/>
      </c>
      <c r="AE309" s="85"/>
      <c r="AF309" s="85" t="str">
        <f t="shared" si="32"/>
        <v/>
      </c>
      <c r="AG309" s="271"/>
      <c r="AH309" s="85" t="str">
        <f>'3.5 St Lights - Pole'!CI309</f>
        <v/>
      </c>
      <c r="AI309" s="85" t="str">
        <f>'3.5 St Lights - Pole'!CJ309</f>
        <v/>
      </c>
      <c r="AJ309" s="85" t="str">
        <f>'3.5 St Lights - Pole'!CK309</f>
        <v/>
      </c>
      <c r="AK309" s="85"/>
      <c r="AL309" s="85"/>
      <c r="AM309" s="85" t="str">
        <f t="shared" si="33"/>
        <v/>
      </c>
      <c r="AN309" s="238"/>
      <c r="AO309" s="112"/>
      <c r="AP309" s="112"/>
      <c r="AQ309" s="133" t="str">
        <f ca="1">IF('3.5 St Lights - Pole'!CR309="","",'3.5 St Lights - Pole'!CR309)</f>
        <v/>
      </c>
      <c r="AR309" s="112" t="str">
        <f>IF('3.5 St Lights - Pole'!CS309="","",'3.5 St Lights - Pole'!CS309)</f>
        <v/>
      </c>
      <c r="AS309" s="112"/>
      <c r="AT309" s="112"/>
    </row>
    <row r="310" spans="1:46" x14ac:dyDescent="0.2">
      <c r="A310" s="237"/>
      <c r="B310" s="238"/>
      <c r="C310" s="238" t="str">
        <f>IF('3.5 St Lights - Pole'!$B310="","",'3.5 St Lights - Pole'!$B310)</f>
        <v/>
      </c>
      <c r="D310" s="89" t="str">
        <f>IF('3.5 St Lights - Pole'!$C310="","",'3.5 St Lights - Pole'!C310)</f>
        <v/>
      </c>
      <c r="E310" s="238" t="str">
        <f>IF('3.5 St Lights - Pole'!$D310="","",'3.5 St Lights - Pole'!$D310)</f>
        <v/>
      </c>
      <c r="F310" s="238" t="str">
        <f>IF('3.5 St Lights - Pole'!$F310="","",'3.5 St Lights - Pole'!$F310)</f>
        <v/>
      </c>
      <c r="G310" s="238" t="str">
        <f>IF('3.5 St Lights - Pole'!$G310="","",'3.5 St Lights - Pole'!$G310)</f>
        <v/>
      </c>
      <c r="H310" s="238" t="str">
        <f>IF('3.5 St Lights - Pole'!$I310="","",'3.5 St Lights - Pole'!$I310)</f>
        <v/>
      </c>
      <c r="I310" s="238"/>
      <c r="J310" s="89" t="str">
        <f t="shared" si="28"/>
        <v/>
      </c>
      <c r="K310" s="238"/>
      <c r="L310" s="417" t="str">
        <f>IF('3.5 St Lights - Pole'!AW310="","",'3.5 St Lights - Pole'!AW310)</f>
        <v/>
      </c>
      <c r="M310" s="238"/>
      <c r="N310" s="238" t="str">
        <f t="shared" si="29"/>
        <v/>
      </c>
      <c r="O310" s="238"/>
      <c r="P310" s="238"/>
      <c r="Q310" s="238" t="str">
        <f>IF(P310="",'3.5 St Lights - Pole'!AI310,(VLOOKUP(P310,St_Lights_Generic_coating_array,2,FALSE)))</f>
        <v/>
      </c>
      <c r="R310" s="85" t="str">
        <f>IF('3.5 St Lights - Pole'!AJ310="","",'3.5 St Lights - Pole'!AJ310)</f>
        <v/>
      </c>
      <c r="S310" s="238"/>
      <c r="T310" s="89" t="str">
        <f t="shared" si="30"/>
        <v/>
      </c>
      <c r="U310" s="85"/>
      <c r="V310" s="85"/>
      <c r="W310" s="418" t="str">
        <f>IF('3.5 St Lights - Pole'!$AM310="","",'3.5 St Lights - Pole'!$AM310)</f>
        <v/>
      </c>
      <c r="X310" s="418"/>
      <c r="Y310" s="238"/>
      <c r="Z310" s="89" t="str">
        <f t="shared" si="31"/>
        <v/>
      </c>
      <c r="AA310" s="85"/>
      <c r="AB310" s="85"/>
      <c r="AC310" s="85"/>
      <c r="AD310" s="85" t="str">
        <f>'3.5 St Lights - Pole'!CE310</f>
        <v/>
      </c>
      <c r="AE310" s="85"/>
      <c r="AF310" s="85" t="str">
        <f t="shared" si="32"/>
        <v/>
      </c>
      <c r="AG310" s="271"/>
      <c r="AH310" s="85" t="str">
        <f>'3.5 St Lights - Pole'!CI310</f>
        <v/>
      </c>
      <c r="AI310" s="85" t="str">
        <f>'3.5 St Lights - Pole'!CJ310</f>
        <v/>
      </c>
      <c r="AJ310" s="85" t="str">
        <f>'3.5 St Lights - Pole'!CK310</f>
        <v/>
      </c>
      <c r="AK310" s="85"/>
      <c r="AL310" s="85"/>
      <c r="AM310" s="85" t="str">
        <f t="shared" si="33"/>
        <v/>
      </c>
      <c r="AN310" s="238"/>
      <c r="AO310" s="112"/>
      <c r="AP310" s="112"/>
      <c r="AQ310" s="133" t="str">
        <f ca="1">IF('3.5 St Lights - Pole'!CR310="","",'3.5 St Lights - Pole'!CR310)</f>
        <v/>
      </c>
      <c r="AR310" s="112" t="str">
        <f>IF('3.5 St Lights - Pole'!CS310="","",'3.5 St Lights - Pole'!CS310)</f>
        <v/>
      </c>
      <c r="AS310" s="112"/>
      <c r="AT310" s="112"/>
    </row>
    <row r="311" spans="1:46" x14ac:dyDescent="0.2">
      <c r="A311" s="237"/>
      <c r="B311" s="238"/>
      <c r="C311" s="238" t="str">
        <f>IF('3.5 St Lights - Pole'!$B311="","",'3.5 St Lights - Pole'!$B311)</f>
        <v/>
      </c>
      <c r="D311" s="89" t="str">
        <f>IF('3.5 St Lights - Pole'!$C311="","",'3.5 St Lights - Pole'!C311)</f>
        <v/>
      </c>
      <c r="E311" s="238" t="str">
        <f>IF('3.5 St Lights - Pole'!$D311="","",'3.5 St Lights - Pole'!$D311)</f>
        <v/>
      </c>
      <c r="F311" s="238" t="str">
        <f>IF('3.5 St Lights - Pole'!$F311="","",'3.5 St Lights - Pole'!$F311)</f>
        <v/>
      </c>
      <c r="G311" s="238" t="str">
        <f>IF('3.5 St Lights - Pole'!$G311="","",'3.5 St Lights - Pole'!$G311)</f>
        <v/>
      </c>
      <c r="H311" s="238" t="str">
        <f>IF('3.5 St Lights - Pole'!$I311="","",'3.5 St Lights - Pole'!$I311)</f>
        <v/>
      </c>
      <c r="I311" s="238"/>
      <c r="J311" s="89" t="str">
        <f t="shared" si="28"/>
        <v/>
      </c>
      <c r="K311" s="238"/>
      <c r="L311" s="417" t="str">
        <f>IF('3.5 St Lights - Pole'!AW311="","",'3.5 St Lights - Pole'!AW311)</f>
        <v/>
      </c>
      <c r="M311" s="238"/>
      <c r="N311" s="238" t="str">
        <f t="shared" si="29"/>
        <v/>
      </c>
      <c r="O311" s="238"/>
      <c r="P311" s="238"/>
      <c r="Q311" s="238" t="str">
        <f>IF(P311="",'3.5 St Lights - Pole'!AI311,(VLOOKUP(P311,St_Lights_Generic_coating_array,2,FALSE)))</f>
        <v/>
      </c>
      <c r="R311" s="85" t="str">
        <f>IF('3.5 St Lights - Pole'!AJ311="","",'3.5 St Lights - Pole'!AJ311)</f>
        <v/>
      </c>
      <c r="S311" s="238"/>
      <c r="T311" s="89" t="str">
        <f t="shared" si="30"/>
        <v/>
      </c>
      <c r="U311" s="85"/>
      <c r="V311" s="85"/>
      <c r="W311" s="418" t="str">
        <f>IF('3.5 St Lights - Pole'!$AM311="","",'3.5 St Lights - Pole'!$AM311)</f>
        <v/>
      </c>
      <c r="X311" s="418"/>
      <c r="Y311" s="238"/>
      <c r="Z311" s="89" t="str">
        <f t="shared" si="31"/>
        <v/>
      </c>
      <c r="AA311" s="85"/>
      <c r="AB311" s="85"/>
      <c r="AC311" s="85"/>
      <c r="AD311" s="85" t="str">
        <f>'3.5 St Lights - Pole'!CE311</f>
        <v/>
      </c>
      <c r="AE311" s="85"/>
      <c r="AF311" s="85" t="str">
        <f t="shared" si="32"/>
        <v/>
      </c>
      <c r="AG311" s="271"/>
      <c r="AH311" s="85" t="str">
        <f>'3.5 St Lights - Pole'!CI311</f>
        <v/>
      </c>
      <c r="AI311" s="85" t="str">
        <f>'3.5 St Lights - Pole'!CJ311</f>
        <v/>
      </c>
      <c r="AJ311" s="85" t="str">
        <f>'3.5 St Lights - Pole'!CK311</f>
        <v/>
      </c>
      <c r="AK311" s="85"/>
      <c r="AL311" s="85"/>
      <c r="AM311" s="85" t="str">
        <f t="shared" si="33"/>
        <v/>
      </c>
      <c r="AN311" s="238"/>
      <c r="AO311" s="112"/>
      <c r="AP311" s="112"/>
      <c r="AQ311" s="133" t="str">
        <f ca="1">IF('3.5 St Lights - Pole'!CR311="","",'3.5 St Lights - Pole'!CR311)</f>
        <v/>
      </c>
      <c r="AR311" s="112" t="str">
        <f>IF('3.5 St Lights - Pole'!CS311="","",'3.5 St Lights - Pole'!CS311)</f>
        <v/>
      </c>
      <c r="AS311" s="112"/>
      <c r="AT311" s="112"/>
    </row>
    <row r="312" spans="1:46" x14ac:dyDescent="0.2">
      <c r="A312" s="237"/>
      <c r="B312" s="238"/>
      <c r="C312" s="238" t="str">
        <f>IF('3.5 St Lights - Pole'!$B312="","",'3.5 St Lights - Pole'!$B312)</f>
        <v/>
      </c>
      <c r="D312" s="89" t="str">
        <f>IF('3.5 St Lights - Pole'!$C312="","",'3.5 St Lights - Pole'!C312)</f>
        <v/>
      </c>
      <c r="E312" s="238" t="str">
        <f>IF('3.5 St Lights - Pole'!$D312="","",'3.5 St Lights - Pole'!$D312)</f>
        <v/>
      </c>
      <c r="F312" s="238" t="str">
        <f>IF('3.5 St Lights - Pole'!$F312="","",'3.5 St Lights - Pole'!$F312)</f>
        <v/>
      </c>
      <c r="G312" s="238" t="str">
        <f>IF('3.5 St Lights - Pole'!$G312="","",'3.5 St Lights - Pole'!$G312)</f>
        <v/>
      </c>
      <c r="H312" s="238" t="str">
        <f>IF('3.5 St Lights - Pole'!$I312="","",'3.5 St Lights - Pole'!$I312)</f>
        <v/>
      </c>
      <c r="I312" s="238"/>
      <c r="J312" s="89" t="str">
        <f t="shared" si="28"/>
        <v/>
      </c>
      <c r="K312" s="238"/>
      <c r="L312" s="417" t="str">
        <f>IF('3.5 St Lights - Pole'!AW312="","",'3.5 St Lights - Pole'!AW312)</f>
        <v/>
      </c>
      <c r="M312" s="238"/>
      <c r="N312" s="238" t="str">
        <f t="shared" si="29"/>
        <v/>
      </c>
      <c r="O312" s="238"/>
      <c r="P312" s="238"/>
      <c r="Q312" s="238" t="str">
        <f>IF(P312="",'3.5 St Lights - Pole'!AI312,(VLOOKUP(P312,St_Lights_Generic_coating_array,2,FALSE)))</f>
        <v/>
      </c>
      <c r="R312" s="85" t="str">
        <f>IF('3.5 St Lights - Pole'!AJ312="","",'3.5 St Lights - Pole'!AJ312)</f>
        <v/>
      </c>
      <c r="S312" s="238"/>
      <c r="T312" s="89" t="str">
        <f t="shared" si="30"/>
        <v/>
      </c>
      <c r="U312" s="85"/>
      <c r="V312" s="85"/>
      <c r="W312" s="418" t="str">
        <f>IF('3.5 St Lights - Pole'!$AM312="","",'3.5 St Lights - Pole'!$AM312)</f>
        <v/>
      </c>
      <c r="X312" s="418"/>
      <c r="Y312" s="238"/>
      <c r="Z312" s="89" t="str">
        <f t="shared" si="31"/>
        <v/>
      </c>
      <c r="AA312" s="85"/>
      <c r="AB312" s="85"/>
      <c r="AC312" s="85"/>
      <c r="AD312" s="85" t="str">
        <f>'3.5 St Lights - Pole'!CE312</f>
        <v/>
      </c>
      <c r="AE312" s="85"/>
      <c r="AF312" s="85" t="str">
        <f t="shared" si="32"/>
        <v/>
      </c>
      <c r="AG312" s="271"/>
      <c r="AH312" s="85" t="str">
        <f>'3.5 St Lights - Pole'!CI312</f>
        <v/>
      </c>
      <c r="AI312" s="85" t="str">
        <f>'3.5 St Lights - Pole'!CJ312</f>
        <v/>
      </c>
      <c r="AJ312" s="85" t="str">
        <f>'3.5 St Lights - Pole'!CK312</f>
        <v/>
      </c>
      <c r="AK312" s="85"/>
      <c r="AL312" s="85"/>
      <c r="AM312" s="85" t="str">
        <f t="shared" si="33"/>
        <v/>
      </c>
      <c r="AN312" s="238"/>
      <c r="AO312" s="112"/>
      <c r="AP312" s="112"/>
      <c r="AQ312" s="133" t="str">
        <f ca="1">IF('3.5 St Lights - Pole'!CR312="","",'3.5 St Lights - Pole'!CR312)</f>
        <v/>
      </c>
      <c r="AR312" s="112" t="str">
        <f>IF('3.5 St Lights - Pole'!CS312="","",'3.5 St Lights - Pole'!CS312)</f>
        <v/>
      </c>
      <c r="AS312" s="112"/>
      <c r="AT312" s="112"/>
    </row>
    <row r="313" spans="1:46" x14ac:dyDescent="0.2">
      <c r="A313" s="237"/>
      <c r="B313" s="238"/>
      <c r="C313" s="238" t="str">
        <f>IF('3.5 St Lights - Pole'!$B313="","",'3.5 St Lights - Pole'!$B313)</f>
        <v/>
      </c>
      <c r="D313" s="89" t="str">
        <f>IF('3.5 St Lights - Pole'!$C313="","",'3.5 St Lights - Pole'!C313)</f>
        <v/>
      </c>
      <c r="E313" s="238" t="str">
        <f>IF('3.5 St Lights - Pole'!$D313="","",'3.5 St Lights - Pole'!$D313)</f>
        <v/>
      </c>
      <c r="F313" s="238" t="str">
        <f>IF('3.5 St Lights - Pole'!$F313="","",'3.5 St Lights - Pole'!$F313)</f>
        <v/>
      </c>
      <c r="G313" s="238" t="str">
        <f>IF('3.5 St Lights - Pole'!$G313="","",'3.5 St Lights - Pole'!$G313)</f>
        <v/>
      </c>
      <c r="H313" s="238" t="str">
        <f>IF('3.5 St Lights - Pole'!$I313="","",'3.5 St Lights - Pole'!$I313)</f>
        <v/>
      </c>
      <c r="I313" s="238"/>
      <c r="J313" s="89" t="str">
        <f t="shared" si="28"/>
        <v/>
      </c>
      <c r="K313" s="238"/>
      <c r="L313" s="417" t="str">
        <f>IF('3.5 St Lights - Pole'!AW313="","",'3.5 St Lights - Pole'!AW313)</f>
        <v/>
      </c>
      <c r="M313" s="238"/>
      <c r="N313" s="238" t="str">
        <f t="shared" si="29"/>
        <v/>
      </c>
      <c r="O313" s="238"/>
      <c r="P313" s="238"/>
      <c r="Q313" s="238" t="str">
        <f>IF(P313="",'3.5 St Lights - Pole'!AI313,(VLOOKUP(P313,St_Lights_Generic_coating_array,2,FALSE)))</f>
        <v/>
      </c>
      <c r="R313" s="85" t="str">
        <f>IF('3.5 St Lights - Pole'!AJ313="","",'3.5 St Lights - Pole'!AJ313)</f>
        <v/>
      </c>
      <c r="S313" s="238"/>
      <c r="T313" s="89" t="str">
        <f t="shared" si="30"/>
        <v/>
      </c>
      <c r="U313" s="85"/>
      <c r="V313" s="85"/>
      <c r="W313" s="418" t="str">
        <f>IF('3.5 St Lights - Pole'!$AM313="","",'3.5 St Lights - Pole'!$AM313)</f>
        <v/>
      </c>
      <c r="X313" s="418"/>
      <c r="Y313" s="238"/>
      <c r="Z313" s="89" t="str">
        <f t="shared" si="31"/>
        <v/>
      </c>
      <c r="AA313" s="85"/>
      <c r="AB313" s="85"/>
      <c r="AC313" s="85"/>
      <c r="AD313" s="85" t="str">
        <f>'3.5 St Lights - Pole'!CE313</f>
        <v/>
      </c>
      <c r="AE313" s="85"/>
      <c r="AF313" s="85" t="str">
        <f t="shared" si="32"/>
        <v/>
      </c>
      <c r="AG313" s="271"/>
      <c r="AH313" s="85" t="str">
        <f>'3.5 St Lights - Pole'!CI313</f>
        <v/>
      </c>
      <c r="AI313" s="85" t="str">
        <f>'3.5 St Lights - Pole'!CJ313</f>
        <v/>
      </c>
      <c r="AJ313" s="85" t="str">
        <f>'3.5 St Lights - Pole'!CK313</f>
        <v/>
      </c>
      <c r="AK313" s="85"/>
      <c r="AL313" s="85"/>
      <c r="AM313" s="85" t="str">
        <f t="shared" si="33"/>
        <v/>
      </c>
      <c r="AN313" s="238"/>
      <c r="AO313" s="112"/>
      <c r="AP313" s="112"/>
      <c r="AQ313" s="133" t="str">
        <f ca="1">IF('3.5 St Lights - Pole'!CR313="","",'3.5 St Lights - Pole'!CR313)</f>
        <v/>
      </c>
      <c r="AR313" s="112" t="str">
        <f>IF('3.5 St Lights - Pole'!CS313="","",'3.5 St Lights - Pole'!CS313)</f>
        <v/>
      </c>
      <c r="AS313" s="112"/>
      <c r="AT313" s="112"/>
    </row>
    <row r="314" spans="1:46" x14ac:dyDescent="0.2">
      <c r="A314" s="237"/>
      <c r="B314" s="238"/>
      <c r="C314" s="238" t="str">
        <f>IF('3.5 St Lights - Pole'!$B314="","",'3.5 St Lights - Pole'!$B314)</f>
        <v/>
      </c>
      <c r="D314" s="89" t="str">
        <f>IF('3.5 St Lights - Pole'!$C314="","",'3.5 St Lights - Pole'!C314)</f>
        <v/>
      </c>
      <c r="E314" s="238" t="str">
        <f>IF('3.5 St Lights - Pole'!$D314="","",'3.5 St Lights - Pole'!$D314)</f>
        <v/>
      </c>
      <c r="F314" s="238" t="str">
        <f>IF('3.5 St Lights - Pole'!$F314="","",'3.5 St Lights - Pole'!$F314)</f>
        <v/>
      </c>
      <c r="G314" s="238" t="str">
        <f>IF('3.5 St Lights - Pole'!$G314="","",'3.5 St Lights - Pole'!$G314)</f>
        <v/>
      </c>
      <c r="H314" s="238" t="str">
        <f>IF('3.5 St Lights - Pole'!$I314="","",'3.5 St Lights - Pole'!$I314)</f>
        <v/>
      </c>
      <c r="I314" s="238"/>
      <c r="J314" s="89" t="str">
        <f t="shared" si="28"/>
        <v/>
      </c>
      <c r="K314" s="238"/>
      <c r="L314" s="417" t="str">
        <f>IF('3.5 St Lights - Pole'!AW314="","",'3.5 St Lights - Pole'!AW314)</f>
        <v/>
      </c>
      <c r="M314" s="238"/>
      <c r="N314" s="238" t="str">
        <f t="shared" si="29"/>
        <v/>
      </c>
      <c r="O314" s="238"/>
      <c r="P314" s="238"/>
      <c r="Q314" s="238" t="str">
        <f>IF(P314="",'3.5 St Lights - Pole'!AI314,(VLOOKUP(P314,St_Lights_Generic_coating_array,2,FALSE)))</f>
        <v/>
      </c>
      <c r="R314" s="85" t="str">
        <f>IF('3.5 St Lights - Pole'!AJ314="","",'3.5 St Lights - Pole'!AJ314)</f>
        <v/>
      </c>
      <c r="S314" s="238"/>
      <c r="T314" s="89" t="str">
        <f t="shared" si="30"/>
        <v/>
      </c>
      <c r="U314" s="85"/>
      <c r="V314" s="85"/>
      <c r="W314" s="418" t="str">
        <f>IF('3.5 St Lights - Pole'!$AM314="","",'3.5 St Lights - Pole'!$AM314)</f>
        <v/>
      </c>
      <c r="X314" s="418"/>
      <c r="Y314" s="238"/>
      <c r="Z314" s="89" t="str">
        <f t="shared" si="31"/>
        <v/>
      </c>
      <c r="AA314" s="85"/>
      <c r="AB314" s="85"/>
      <c r="AC314" s="85"/>
      <c r="AD314" s="85" t="str">
        <f>'3.5 St Lights - Pole'!CE314</f>
        <v/>
      </c>
      <c r="AE314" s="85"/>
      <c r="AF314" s="85" t="str">
        <f t="shared" si="32"/>
        <v/>
      </c>
      <c r="AG314" s="271"/>
      <c r="AH314" s="85" t="str">
        <f>'3.5 St Lights - Pole'!CI314</f>
        <v/>
      </c>
      <c r="AI314" s="85" t="str">
        <f>'3.5 St Lights - Pole'!CJ314</f>
        <v/>
      </c>
      <c r="AJ314" s="85" t="str">
        <f>'3.5 St Lights - Pole'!CK314</f>
        <v/>
      </c>
      <c r="AK314" s="85"/>
      <c r="AL314" s="85"/>
      <c r="AM314" s="85" t="str">
        <f t="shared" si="33"/>
        <v/>
      </c>
      <c r="AN314" s="238"/>
      <c r="AO314" s="112"/>
      <c r="AP314" s="112"/>
      <c r="AQ314" s="133" t="str">
        <f ca="1">IF('3.5 St Lights - Pole'!CR314="","",'3.5 St Lights - Pole'!CR314)</f>
        <v/>
      </c>
      <c r="AR314" s="112" t="str">
        <f>IF('3.5 St Lights - Pole'!CS314="","",'3.5 St Lights - Pole'!CS314)</f>
        <v/>
      </c>
      <c r="AS314" s="112"/>
      <c r="AT314" s="112"/>
    </row>
    <row r="315" spans="1:46" x14ac:dyDescent="0.2">
      <c r="A315" s="237"/>
      <c r="B315" s="238"/>
      <c r="C315" s="238" t="str">
        <f>IF('3.5 St Lights - Pole'!$B315="","",'3.5 St Lights - Pole'!$B315)</f>
        <v/>
      </c>
      <c r="D315" s="89" t="str">
        <f>IF('3.5 St Lights - Pole'!$C315="","",'3.5 St Lights - Pole'!C315)</f>
        <v/>
      </c>
      <c r="E315" s="238" t="str">
        <f>IF('3.5 St Lights - Pole'!$D315="","",'3.5 St Lights - Pole'!$D315)</f>
        <v/>
      </c>
      <c r="F315" s="238" t="str">
        <f>IF('3.5 St Lights - Pole'!$F315="","",'3.5 St Lights - Pole'!$F315)</f>
        <v/>
      </c>
      <c r="G315" s="238" t="str">
        <f>IF('3.5 St Lights - Pole'!$G315="","",'3.5 St Lights - Pole'!$G315)</f>
        <v/>
      </c>
      <c r="H315" s="238" t="str">
        <f>IF('3.5 St Lights - Pole'!$I315="","",'3.5 St Lights - Pole'!$I315)</f>
        <v/>
      </c>
      <c r="I315" s="238"/>
      <c r="J315" s="89" t="str">
        <f t="shared" si="28"/>
        <v/>
      </c>
      <c r="K315" s="238"/>
      <c r="L315" s="417" t="str">
        <f>IF('3.5 St Lights - Pole'!AW315="","",'3.5 St Lights - Pole'!AW315)</f>
        <v/>
      </c>
      <c r="M315" s="238"/>
      <c r="N315" s="238" t="str">
        <f t="shared" si="29"/>
        <v/>
      </c>
      <c r="O315" s="238"/>
      <c r="P315" s="238"/>
      <c r="Q315" s="238" t="str">
        <f>IF(P315="",'3.5 St Lights - Pole'!AI315,(VLOOKUP(P315,St_Lights_Generic_coating_array,2,FALSE)))</f>
        <v/>
      </c>
      <c r="R315" s="85" t="str">
        <f>IF('3.5 St Lights - Pole'!AJ315="","",'3.5 St Lights - Pole'!AJ315)</f>
        <v/>
      </c>
      <c r="S315" s="238"/>
      <c r="T315" s="89" t="str">
        <f t="shared" si="30"/>
        <v/>
      </c>
      <c r="U315" s="85"/>
      <c r="V315" s="85"/>
      <c r="W315" s="418" t="str">
        <f>IF('3.5 St Lights - Pole'!$AM315="","",'3.5 St Lights - Pole'!$AM315)</f>
        <v/>
      </c>
      <c r="X315" s="418"/>
      <c r="Y315" s="238"/>
      <c r="Z315" s="89" t="str">
        <f t="shared" si="31"/>
        <v/>
      </c>
      <c r="AA315" s="85"/>
      <c r="AB315" s="85"/>
      <c r="AC315" s="85"/>
      <c r="AD315" s="85" t="str">
        <f>'3.5 St Lights - Pole'!CE315</f>
        <v/>
      </c>
      <c r="AE315" s="85"/>
      <c r="AF315" s="85" t="str">
        <f t="shared" si="32"/>
        <v/>
      </c>
      <c r="AG315" s="271"/>
      <c r="AH315" s="85" t="str">
        <f>'3.5 St Lights - Pole'!CI315</f>
        <v/>
      </c>
      <c r="AI315" s="85" t="str">
        <f>'3.5 St Lights - Pole'!CJ315</f>
        <v/>
      </c>
      <c r="AJ315" s="85" t="str">
        <f>'3.5 St Lights - Pole'!CK315</f>
        <v/>
      </c>
      <c r="AK315" s="85"/>
      <c r="AL315" s="85"/>
      <c r="AM315" s="85" t="str">
        <f t="shared" si="33"/>
        <v/>
      </c>
      <c r="AN315" s="238"/>
      <c r="AO315" s="112"/>
      <c r="AP315" s="112"/>
      <c r="AQ315" s="133" t="str">
        <f ca="1">IF('3.5 St Lights - Pole'!CR315="","",'3.5 St Lights - Pole'!CR315)</f>
        <v/>
      </c>
      <c r="AR315" s="112" t="str">
        <f>IF('3.5 St Lights - Pole'!CS315="","",'3.5 St Lights - Pole'!CS315)</f>
        <v/>
      </c>
      <c r="AS315" s="112"/>
      <c r="AT315" s="112"/>
    </row>
    <row r="316" spans="1:46" x14ac:dyDescent="0.2">
      <c r="A316" s="237"/>
      <c r="B316" s="238"/>
      <c r="C316" s="238" t="str">
        <f>IF('3.5 St Lights - Pole'!$B316="","",'3.5 St Lights - Pole'!$B316)</f>
        <v/>
      </c>
      <c r="D316" s="89" t="str">
        <f>IF('3.5 St Lights - Pole'!$C316="","",'3.5 St Lights - Pole'!C316)</f>
        <v/>
      </c>
      <c r="E316" s="238" t="str">
        <f>IF('3.5 St Lights - Pole'!$D316="","",'3.5 St Lights - Pole'!$D316)</f>
        <v/>
      </c>
      <c r="F316" s="238" t="str">
        <f>IF('3.5 St Lights - Pole'!$F316="","",'3.5 St Lights - Pole'!$F316)</f>
        <v/>
      </c>
      <c r="G316" s="238" t="str">
        <f>IF('3.5 St Lights - Pole'!$G316="","",'3.5 St Lights - Pole'!$G316)</f>
        <v/>
      </c>
      <c r="H316" s="238" t="str">
        <f>IF('3.5 St Lights - Pole'!$I316="","",'3.5 St Lights - Pole'!$I316)</f>
        <v/>
      </c>
      <c r="I316" s="238"/>
      <c r="J316" s="89" t="str">
        <f t="shared" si="28"/>
        <v/>
      </c>
      <c r="K316" s="238"/>
      <c r="L316" s="417" t="str">
        <f>IF('3.5 St Lights - Pole'!AW316="","",'3.5 St Lights - Pole'!AW316)</f>
        <v/>
      </c>
      <c r="M316" s="238"/>
      <c r="N316" s="238" t="str">
        <f t="shared" si="29"/>
        <v/>
      </c>
      <c r="O316" s="238"/>
      <c r="P316" s="238"/>
      <c r="Q316" s="238" t="str">
        <f>IF(P316="",'3.5 St Lights - Pole'!AI316,(VLOOKUP(P316,St_Lights_Generic_coating_array,2,FALSE)))</f>
        <v/>
      </c>
      <c r="R316" s="85" t="str">
        <f>IF('3.5 St Lights - Pole'!AJ316="","",'3.5 St Lights - Pole'!AJ316)</f>
        <v/>
      </c>
      <c r="S316" s="238"/>
      <c r="T316" s="89" t="str">
        <f t="shared" si="30"/>
        <v/>
      </c>
      <c r="U316" s="85"/>
      <c r="V316" s="85"/>
      <c r="W316" s="418" t="str">
        <f>IF('3.5 St Lights - Pole'!$AM316="","",'3.5 St Lights - Pole'!$AM316)</f>
        <v/>
      </c>
      <c r="X316" s="418"/>
      <c r="Y316" s="238"/>
      <c r="Z316" s="89" t="str">
        <f t="shared" si="31"/>
        <v/>
      </c>
      <c r="AA316" s="85"/>
      <c r="AB316" s="85"/>
      <c r="AC316" s="85"/>
      <c r="AD316" s="85" t="str">
        <f>'3.5 St Lights - Pole'!CE316</f>
        <v/>
      </c>
      <c r="AE316" s="85"/>
      <c r="AF316" s="85" t="str">
        <f t="shared" si="32"/>
        <v/>
      </c>
      <c r="AG316" s="271"/>
      <c r="AH316" s="85" t="str">
        <f>'3.5 St Lights - Pole'!CI316</f>
        <v/>
      </c>
      <c r="AI316" s="85" t="str">
        <f>'3.5 St Lights - Pole'!CJ316</f>
        <v/>
      </c>
      <c r="AJ316" s="85" t="str">
        <f>'3.5 St Lights - Pole'!CK316</f>
        <v/>
      </c>
      <c r="AK316" s="85"/>
      <c r="AL316" s="85"/>
      <c r="AM316" s="85" t="str">
        <f t="shared" si="33"/>
        <v/>
      </c>
      <c r="AN316" s="238"/>
      <c r="AO316" s="112"/>
      <c r="AP316" s="112"/>
      <c r="AQ316" s="133" t="str">
        <f ca="1">IF('3.5 St Lights - Pole'!CR316="","",'3.5 St Lights - Pole'!CR316)</f>
        <v/>
      </c>
      <c r="AR316" s="112" t="str">
        <f>IF('3.5 St Lights - Pole'!CS316="","",'3.5 St Lights - Pole'!CS316)</f>
        <v/>
      </c>
      <c r="AS316" s="112"/>
      <c r="AT316" s="112"/>
    </row>
    <row r="317" spans="1:46" x14ac:dyDescent="0.2">
      <c r="A317" s="237"/>
      <c r="B317" s="238"/>
      <c r="C317" s="238" t="str">
        <f>IF('3.5 St Lights - Pole'!$B317="","",'3.5 St Lights - Pole'!$B317)</f>
        <v/>
      </c>
      <c r="D317" s="89" t="str">
        <f>IF('3.5 St Lights - Pole'!$C317="","",'3.5 St Lights - Pole'!C317)</f>
        <v/>
      </c>
      <c r="E317" s="238" t="str">
        <f>IF('3.5 St Lights - Pole'!$D317="","",'3.5 St Lights - Pole'!$D317)</f>
        <v/>
      </c>
      <c r="F317" s="238" t="str">
        <f>IF('3.5 St Lights - Pole'!$F317="","",'3.5 St Lights - Pole'!$F317)</f>
        <v/>
      </c>
      <c r="G317" s="238" t="str">
        <f>IF('3.5 St Lights - Pole'!$G317="","",'3.5 St Lights - Pole'!$G317)</f>
        <v/>
      </c>
      <c r="H317" s="238" t="str">
        <f>IF('3.5 St Lights - Pole'!$I317="","",'3.5 St Lights - Pole'!$I317)</f>
        <v/>
      </c>
      <c r="I317" s="238"/>
      <c r="J317" s="89" t="str">
        <f t="shared" si="28"/>
        <v/>
      </c>
      <c r="K317" s="238"/>
      <c r="L317" s="417" t="str">
        <f>IF('3.5 St Lights - Pole'!AW317="","",'3.5 St Lights - Pole'!AW317)</f>
        <v/>
      </c>
      <c r="M317" s="238"/>
      <c r="N317" s="238" t="str">
        <f t="shared" si="29"/>
        <v/>
      </c>
      <c r="O317" s="238"/>
      <c r="P317" s="238"/>
      <c r="Q317" s="238" t="str">
        <f>IF(P317="",'3.5 St Lights - Pole'!AI317,(VLOOKUP(P317,St_Lights_Generic_coating_array,2,FALSE)))</f>
        <v/>
      </c>
      <c r="R317" s="85" t="str">
        <f>IF('3.5 St Lights - Pole'!AJ317="","",'3.5 St Lights - Pole'!AJ317)</f>
        <v/>
      </c>
      <c r="S317" s="238"/>
      <c r="T317" s="89" t="str">
        <f t="shared" si="30"/>
        <v/>
      </c>
      <c r="U317" s="85"/>
      <c r="V317" s="85"/>
      <c r="W317" s="418" t="str">
        <f>IF('3.5 St Lights - Pole'!$AM317="","",'3.5 St Lights - Pole'!$AM317)</f>
        <v/>
      </c>
      <c r="X317" s="418"/>
      <c r="Y317" s="238"/>
      <c r="Z317" s="89" t="str">
        <f t="shared" si="31"/>
        <v/>
      </c>
      <c r="AA317" s="85"/>
      <c r="AB317" s="85"/>
      <c r="AC317" s="85"/>
      <c r="AD317" s="85" t="str">
        <f>'3.5 St Lights - Pole'!CE317</f>
        <v/>
      </c>
      <c r="AE317" s="85"/>
      <c r="AF317" s="85" t="str">
        <f t="shared" si="32"/>
        <v/>
      </c>
      <c r="AG317" s="271"/>
      <c r="AH317" s="85" t="str">
        <f>'3.5 St Lights - Pole'!CI317</f>
        <v/>
      </c>
      <c r="AI317" s="85" t="str">
        <f>'3.5 St Lights - Pole'!CJ317</f>
        <v/>
      </c>
      <c r="AJ317" s="85" t="str">
        <f>'3.5 St Lights - Pole'!CK317</f>
        <v/>
      </c>
      <c r="AK317" s="85"/>
      <c r="AL317" s="85"/>
      <c r="AM317" s="85" t="str">
        <f t="shared" si="33"/>
        <v/>
      </c>
      <c r="AN317" s="238"/>
      <c r="AO317" s="112"/>
      <c r="AP317" s="112"/>
      <c r="AQ317" s="133" t="str">
        <f ca="1">IF('3.5 St Lights - Pole'!CR317="","",'3.5 St Lights - Pole'!CR317)</f>
        <v/>
      </c>
      <c r="AR317" s="112" t="str">
        <f>IF('3.5 St Lights - Pole'!CS317="","",'3.5 St Lights - Pole'!CS317)</f>
        <v/>
      </c>
      <c r="AS317" s="112"/>
      <c r="AT317" s="112"/>
    </row>
    <row r="318" spans="1:46" x14ac:dyDescent="0.2">
      <c r="A318" s="237"/>
      <c r="B318" s="238"/>
      <c r="C318" s="238" t="str">
        <f>IF('3.5 St Lights - Pole'!$B318="","",'3.5 St Lights - Pole'!$B318)</f>
        <v/>
      </c>
      <c r="D318" s="89" t="str">
        <f>IF('3.5 St Lights - Pole'!$C318="","",'3.5 St Lights - Pole'!C318)</f>
        <v/>
      </c>
      <c r="E318" s="238" t="str">
        <f>IF('3.5 St Lights - Pole'!$D318="","",'3.5 St Lights - Pole'!$D318)</f>
        <v/>
      </c>
      <c r="F318" s="238" t="str">
        <f>IF('3.5 St Lights - Pole'!$F318="","",'3.5 St Lights - Pole'!$F318)</f>
        <v/>
      </c>
      <c r="G318" s="238" t="str">
        <f>IF('3.5 St Lights - Pole'!$G318="","",'3.5 St Lights - Pole'!$G318)</f>
        <v/>
      </c>
      <c r="H318" s="238" t="str">
        <f>IF('3.5 St Lights - Pole'!$I318="","",'3.5 St Lights - Pole'!$I318)</f>
        <v/>
      </c>
      <c r="I318" s="238"/>
      <c r="J318" s="89" t="str">
        <f t="shared" si="28"/>
        <v/>
      </c>
      <c r="K318" s="238"/>
      <c r="L318" s="417" t="str">
        <f>IF('3.5 St Lights - Pole'!AW318="","",'3.5 St Lights - Pole'!AW318)</f>
        <v/>
      </c>
      <c r="M318" s="238"/>
      <c r="N318" s="238" t="str">
        <f t="shared" si="29"/>
        <v/>
      </c>
      <c r="O318" s="238"/>
      <c r="P318" s="238"/>
      <c r="Q318" s="238" t="str">
        <f>IF(P318="",'3.5 St Lights - Pole'!AI318,(VLOOKUP(P318,St_Lights_Generic_coating_array,2,FALSE)))</f>
        <v/>
      </c>
      <c r="R318" s="85" t="str">
        <f>IF('3.5 St Lights - Pole'!AJ318="","",'3.5 St Lights - Pole'!AJ318)</f>
        <v/>
      </c>
      <c r="S318" s="238"/>
      <c r="T318" s="89" t="str">
        <f t="shared" si="30"/>
        <v/>
      </c>
      <c r="U318" s="85"/>
      <c r="V318" s="85"/>
      <c r="W318" s="418" t="str">
        <f>IF('3.5 St Lights - Pole'!$AM318="","",'3.5 St Lights - Pole'!$AM318)</f>
        <v/>
      </c>
      <c r="X318" s="418"/>
      <c r="Y318" s="238"/>
      <c r="Z318" s="89" t="str">
        <f t="shared" si="31"/>
        <v/>
      </c>
      <c r="AA318" s="85"/>
      <c r="AB318" s="85"/>
      <c r="AC318" s="85"/>
      <c r="AD318" s="85" t="str">
        <f>'3.5 St Lights - Pole'!CE318</f>
        <v/>
      </c>
      <c r="AE318" s="85"/>
      <c r="AF318" s="85" t="str">
        <f t="shared" si="32"/>
        <v/>
      </c>
      <c r="AG318" s="271"/>
      <c r="AH318" s="85" t="str">
        <f>'3.5 St Lights - Pole'!CI318</f>
        <v/>
      </c>
      <c r="AI318" s="85" t="str">
        <f>'3.5 St Lights - Pole'!CJ318</f>
        <v/>
      </c>
      <c r="AJ318" s="85" t="str">
        <f>'3.5 St Lights - Pole'!CK318</f>
        <v/>
      </c>
      <c r="AK318" s="85"/>
      <c r="AL318" s="85"/>
      <c r="AM318" s="85" t="str">
        <f t="shared" si="33"/>
        <v/>
      </c>
      <c r="AN318" s="238"/>
      <c r="AO318" s="112"/>
      <c r="AP318" s="112"/>
      <c r="AQ318" s="133" t="str">
        <f ca="1">IF('3.5 St Lights - Pole'!CR318="","",'3.5 St Lights - Pole'!CR318)</f>
        <v/>
      </c>
      <c r="AR318" s="112" t="str">
        <f>IF('3.5 St Lights - Pole'!CS318="","",'3.5 St Lights - Pole'!CS318)</f>
        <v/>
      </c>
      <c r="AS318" s="112"/>
      <c r="AT318" s="112"/>
    </row>
    <row r="319" spans="1:46" x14ac:dyDescent="0.2">
      <c r="A319" s="237"/>
      <c r="B319" s="238"/>
      <c r="C319" s="238" t="str">
        <f>IF('3.5 St Lights - Pole'!$B319="","",'3.5 St Lights - Pole'!$B319)</f>
        <v/>
      </c>
      <c r="D319" s="89" t="str">
        <f>IF('3.5 St Lights - Pole'!$C319="","",'3.5 St Lights - Pole'!C319)</f>
        <v/>
      </c>
      <c r="E319" s="238" t="str">
        <f>IF('3.5 St Lights - Pole'!$D319="","",'3.5 St Lights - Pole'!$D319)</f>
        <v/>
      </c>
      <c r="F319" s="238" t="str">
        <f>IF('3.5 St Lights - Pole'!$F319="","",'3.5 St Lights - Pole'!$F319)</f>
        <v/>
      </c>
      <c r="G319" s="238" t="str">
        <f>IF('3.5 St Lights - Pole'!$G319="","",'3.5 St Lights - Pole'!$G319)</f>
        <v/>
      </c>
      <c r="H319" s="238" t="str">
        <f>IF('3.5 St Lights - Pole'!$I319="","",'3.5 St Lights - Pole'!$I319)</f>
        <v/>
      </c>
      <c r="I319" s="238"/>
      <c r="J319" s="89" t="str">
        <f t="shared" si="28"/>
        <v/>
      </c>
      <c r="K319" s="238"/>
      <c r="L319" s="417" t="str">
        <f>IF('3.5 St Lights - Pole'!AW319="","",'3.5 St Lights - Pole'!AW319)</f>
        <v/>
      </c>
      <c r="M319" s="238"/>
      <c r="N319" s="238" t="str">
        <f t="shared" si="29"/>
        <v/>
      </c>
      <c r="O319" s="238"/>
      <c r="P319" s="238"/>
      <c r="Q319" s="238" t="str">
        <f>IF(P319="",'3.5 St Lights - Pole'!AI319,(VLOOKUP(P319,St_Lights_Generic_coating_array,2,FALSE)))</f>
        <v/>
      </c>
      <c r="R319" s="85" t="str">
        <f>IF('3.5 St Lights - Pole'!AJ319="","",'3.5 St Lights - Pole'!AJ319)</f>
        <v/>
      </c>
      <c r="S319" s="238"/>
      <c r="T319" s="89" t="str">
        <f t="shared" si="30"/>
        <v/>
      </c>
      <c r="U319" s="85"/>
      <c r="V319" s="85"/>
      <c r="W319" s="418" t="str">
        <f>IF('3.5 St Lights - Pole'!$AM319="","",'3.5 St Lights - Pole'!$AM319)</f>
        <v/>
      </c>
      <c r="X319" s="418"/>
      <c r="Y319" s="238"/>
      <c r="Z319" s="89" t="str">
        <f t="shared" si="31"/>
        <v/>
      </c>
      <c r="AA319" s="85"/>
      <c r="AB319" s="85"/>
      <c r="AC319" s="85"/>
      <c r="AD319" s="85" t="str">
        <f>'3.5 St Lights - Pole'!CE319</f>
        <v/>
      </c>
      <c r="AE319" s="85"/>
      <c r="AF319" s="85" t="str">
        <f t="shared" si="32"/>
        <v/>
      </c>
      <c r="AG319" s="271"/>
      <c r="AH319" s="85" t="str">
        <f>'3.5 St Lights - Pole'!CI319</f>
        <v/>
      </c>
      <c r="AI319" s="85" t="str">
        <f>'3.5 St Lights - Pole'!CJ319</f>
        <v/>
      </c>
      <c r="AJ319" s="85" t="str">
        <f>'3.5 St Lights - Pole'!CK319</f>
        <v/>
      </c>
      <c r="AK319" s="85"/>
      <c r="AL319" s="85"/>
      <c r="AM319" s="85" t="str">
        <f t="shared" si="33"/>
        <v/>
      </c>
      <c r="AN319" s="238"/>
      <c r="AO319" s="112"/>
      <c r="AP319" s="112"/>
      <c r="AQ319" s="133" t="str">
        <f ca="1">IF('3.5 St Lights - Pole'!CR319="","",'3.5 St Lights - Pole'!CR319)</f>
        <v/>
      </c>
      <c r="AR319" s="112" t="str">
        <f>IF('3.5 St Lights - Pole'!CS319="","",'3.5 St Lights - Pole'!CS319)</f>
        <v/>
      </c>
      <c r="AS319" s="112"/>
      <c r="AT319" s="112"/>
    </row>
    <row r="320" spans="1:46" x14ac:dyDescent="0.2">
      <c r="A320" s="237"/>
      <c r="B320" s="238"/>
      <c r="C320" s="238" t="str">
        <f>IF('3.5 St Lights - Pole'!$B320="","",'3.5 St Lights - Pole'!$B320)</f>
        <v/>
      </c>
      <c r="D320" s="89" t="str">
        <f>IF('3.5 St Lights - Pole'!$C320="","",'3.5 St Lights - Pole'!C320)</f>
        <v/>
      </c>
      <c r="E320" s="238" t="str">
        <f>IF('3.5 St Lights - Pole'!$D320="","",'3.5 St Lights - Pole'!$D320)</f>
        <v/>
      </c>
      <c r="F320" s="238" t="str">
        <f>IF('3.5 St Lights - Pole'!$F320="","",'3.5 St Lights - Pole'!$F320)</f>
        <v/>
      </c>
      <c r="G320" s="238" t="str">
        <f>IF('3.5 St Lights - Pole'!$G320="","",'3.5 St Lights - Pole'!$G320)</f>
        <v/>
      </c>
      <c r="H320" s="238" t="str">
        <f>IF('3.5 St Lights - Pole'!$I320="","",'3.5 St Lights - Pole'!$I320)</f>
        <v/>
      </c>
      <c r="I320" s="238"/>
      <c r="J320" s="89" t="str">
        <f t="shared" si="28"/>
        <v/>
      </c>
      <c r="K320" s="238"/>
      <c r="L320" s="417" t="str">
        <f>IF('3.5 St Lights - Pole'!AW320="","",'3.5 St Lights - Pole'!AW320)</f>
        <v/>
      </c>
      <c r="M320" s="238"/>
      <c r="N320" s="238" t="str">
        <f t="shared" si="29"/>
        <v/>
      </c>
      <c r="O320" s="238"/>
      <c r="P320" s="238"/>
      <c r="Q320" s="238" t="str">
        <f>IF(P320="",'3.5 St Lights - Pole'!AI320,(VLOOKUP(P320,St_Lights_Generic_coating_array,2,FALSE)))</f>
        <v/>
      </c>
      <c r="R320" s="85" t="str">
        <f>IF('3.5 St Lights - Pole'!AJ320="","",'3.5 St Lights - Pole'!AJ320)</f>
        <v/>
      </c>
      <c r="S320" s="238"/>
      <c r="T320" s="89" t="str">
        <f t="shared" si="30"/>
        <v/>
      </c>
      <c r="U320" s="85"/>
      <c r="V320" s="85"/>
      <c r="W320" s="418" t="str">
        <f>IF('3.5 St Lights - Pole'!$AM320="","",'3.5 St Lights - Pole'!$AM320)</f>
        <v/>
      </c>
      <c r="X320" s="418"/>
      <c r="Y320" s="238"/>
      <c r="Z320" s="89" t="str">
        <f t="shared" si="31"/>
        <v/>
      </c>
      <c r="AA320" s="85"/>
      <c r="AB320" s="85"/>
      <c r="AC320" s="85"/>
      <c r="AD320" s="85" t="str">
        <f>'3.5 St Lights - Pole'!CE320</f>
        <v/>
      </c>
      <c r="AE320" s="85"/>
      <c r="AF320" s="85" t="str">
        <f t="shared" si="32"/>
        <v/>
      </c>
      <c r="AG320" s="271"/>
      <c r="AH320" s="85" t="str">
        <f>'3.5 St Lights - Pole'!CI320</f>
        <v/>
      </c>
      <c r="AI320" s="85" t="str">
        <f>'3.5 St Lights - Pole'!CJ320</f>
        <v/>
      </c>
      <c r="AJ320" s="85" t="str">
        <f>'3.5 St Lights - Pole'!CK320</f>
        <v/>
      </c>
      <c r="AK320" s="85"/>
      <c r="AL320" s="85"/>
      <c r="AM320" s="85" t="str">
        <f t="shared" si="33"/>
        <v/>
      </c>
      <c r="AN320" s="238"/>
      <c r="AO320" s="112"/>
      <c r="AP320" s="112"/>
      <c r="AQ320" s="133" t="str">
        <f ca="1">IF('3.5 St Lights - Pole'!CR320="","",'3.5 St Lights - Pole'!CR320)</f>
        <v/>
      </c>
      <c r="AR320" s="112" t="str">
        <f>IF('3.5 St Lights - Pole'!CS320="","",'3.5 St Lights - Pole'!CS320)</f>
        <v/>
      </c>
      <c r="AS320" s="112"/>
      <c r="AT320" s="112"/>
    </row>
    <row r="321" spans="1:46" x14ac:dyDescent="0.2">
      <c r="A321" s="237"/>
      <c r="B321" s="238"/>
      <c r="C321" s="238" t="str">
        <f>IF('3.5 St Lights - Pole'!$B321="","",'3.5 St Lights - Pole'!$B321)</f>
        <v/>
      </c>
      <c r="D321" s="89" t="str">
        <f>IF('3.5 St Lights - Pole'!$C321="","",'3.5 St Lights - Pole'!C321)</f>
        <v/>
      </c>
      <c r="E321" s="238" t="str">
        <f>IF('3.5 St Lights - Pole'!$D321="","",'3.5 St Lights - Pole'!$D321)</f>
        <v/>
      </c>
      <c r="F321" s="238" t="str">
        <f>IF('3.5 St Lights - Pole'!$F321="","",'3.5 St Lights - Pole'!$F321)</f>
        <v/>
      </c>
      <c r="G321" s="238" t="str">
        <f>IF('3.5 St Lights - Pole'!$G321="","",'3.5 St Lights - Pole'!$G321)</f>
        <v/>
      </c>
      <c r="H321" s="238" t="str">
        <f>IF('3.5 St Lights - Pole'!$I321="","",'3.5 St Lights - Pole'!$I321)</f>
        <v/>
      </c>
      <c r="I321" s="238"/>
      <c r="J321" s="89" t="str">
        <f t="shared" si="28"/>
        <v/>
      </c>
      <c r="K321" s="238"/>
      <c r="L321" s="417" t="str">
        <f>IF('3.5 St Lights - Pole'!AW321="","",'3.5 St Lights - Pole'!AW321)</f>
        <v/>
      </c>
      <c r="M321" s="238"/>
      <c r="N321" s="238" t="str">
        <f t="shared" si="29"/>
        <v/>
      </c>
      <c r="O321" s="238"/>
      <c r="P321" s="238"/>
      <c r="Q321" s="238" t="str">
        <f>IF(P321="",'3.5 St Lights - Pole'!AI321,(VLOOKUP(P321,St_Lights_Generic_coating_array,2,FALSE)))</f>
        <v/>
      </c>
      <c r="R321" s="85" t="str">
        <f>IF('3.5 St Lights - Pole'!AJ321="","",'3.5 St Lights - Pole'!AJ321)</f>
        <v/>
      </c>
      <c r="S321" s="238"/>
      <c r="T321" s="89" t="str">
        <f t="shared" si="30"/>
        <v/>
      </c>
      <c r="U321" s="85"/>
      <c r="V321" s="85"/>
      <c r="W321" s="418" t="str">
        <f>IF('3.5 St Lights - Pole'!$AM321="","",'3.5 St Lights - Pole'!$AM321)</f>
        <v/>
      </c>
      <c r="X321" s="418"/>
      <c r="Y321" s="238"/>
      <c r="Z321" s="89" t="str">
        <f t="shared" si="31"/>
        <v/>
      </c>
      <c r="AA321" s="85"/>
      <c r="AB321" s="85"/>
      <c r="AC321" s="85"/>
      <c r="AD321" s="85" t="str">
        <f>'3.5 St Lights - Pole'!CE321</f>
        <v/>
      </c>
      <c r="AE321" s="85"/>
      <c r="AF321" s="85" t="str">
        <f t="shared" si="32"/>
        <v/>
      </c>
      <c r="AG321" s="271"/>
      <c r="AH321" s="85" t="str">
        <f>'3.5 St Lights - Pole'!CI321</f>
        <v/>
      </c>
      <c r="AI321" s="85" t="str">
        <f>'3.5 St Lights - Pole'!CJ321</f>
        <v/>
      </c>
      <c r="AJ321" s="85" t="str">
        <f>'3.5 St Lights - Pole'!CK321</f>
        <v/>
      </c>
      <c r="AK321" s="85"/>
      <c r="AL321" s="85"/>
      <c r="AM321" s="85" t="str">
        <f t="shared" si="33"/>
        <v/>
      </c>
      <c r="AN321" s="238"/>
      <c r="AO321" s="112"/>
      <c r="AP321" s="112"/>
      <c r="AQ321" s="133" t="str">
        <f ca="1">IF('3.5 St Lights - Pole'!CR321="","",'3.5 St Lights - Pole'!CR321)</f>
        <v/>
      </c>
      <c r="AR321" s="112" t="str">
        <f>IF('3.5 St Lights - Pole'!CS321="","",'3.5 St Lights - Pole'!CS321)</f>
        <v/>
      </c>
      <c r="AS321" s="112"/>
      <c r="AT321" s="112"/>
    </row>
    <row r="322" spans="1:46" x14ac:dyDescent="0.2">
      <c r="A322" s="237"/>
      <c r="B322" s="238"/>
      <c r="C322" s="238" t="str">
        <f>IF('3.5 St Lights - Pole'!$B322="","",'3.5 St Lights - Pole'!$B322)</f>
        <v/>
      </c>
      <c r="D322" s="89" t="str">
        <f>IF('3.5 St Lights - Pole'!$C322="","",'3.5 St Lights - Pole'!C322)</f>
        <v/>
      </c>
      <c r="E322" s="238" t="str">
        <f>IF('3.5 St Lights - Pole'!$D322="","",'3.5 St Lights - Pole'!$D322)</f>
        <v/>
      </c>
      <c r="F322" s="238" t="str">
        <f>IF('3.5 St Lights - Pole'!$F322="","",'3.5 St Lights - Pole'!$F322)</f>
        <v/>
      </c>
      <c r="G322" s="238" t="str">
        <f>IF('3.5 St Lights - Pole'!$G322="","",'3.5 St Lights - Pole'!$G322)</f>
        <v/>
      </c>
      <c r="H322" s="238" t="str">
        <f>IF('3.5 St Lights - Pole'!$I322="","",'3.5 St Lights - Pole'!$I322)</f>
        <v/>
      </c>
      <c r="I322" s="238"/>
      <c r="J322" s="89" t="str">
        <f t="shared" si="28"/>
        <v/>
      </c>
      <c r="K322" s="238"/>
      <c r="L322" s="417" t="str">
        <f>IF('3.5 St Lights - Pole'!AW322="","",'3.5 St Lights - Pole'!AW322)</f>
        <v/>
      </c>
      <c r="M322" s="238"/>
      <c r="N322" s="238" t="str">
        <f t="shared" si="29"/>
        <v/>
      </c>
      <c r="O322" s="238"/>
      <c r="P322" s="238"/>
      <c r="Q322" s="238" t="str">
        <f>IF(P322="",'3.5 St Lights - Pole'!AI322,(VLOOKUP(P322,St_Lights_Generic_coating_array,2,FALSE)))</f>
        <v/>
      </c>
      <c r="R322" s="85" t="str">
        <f>IF('3.5 St Lights - Pole'!AJ322="","",'3.5 St Lights - Pole'!AJ322)</f>
        <v/>
      </c>
      <c r="S322" s="238"/>
      <c r="T322" s="89" t="str">
        <f t="shared" si="30"/>
        <v/>
      </c>
      <c r="U322" s="85"/>
      <c r="V322" s="85"/>
      <c r="W322" s="418" t="str">
        <f>IF('3.5 St Lights - Pole'!$AM322="","",'3.5 St Lights - Pole'!$AM322)</f>
        <v/>
      </c>
      <c r="X322" s="418"/>
      <c r="Y322" s="238"/>
      <c r="Z322" s="89" t="str">
        <f t="shared" si="31"/>
        <v/>
      </c>
      <c r="AA322" s="85"/>
      <c r="AB322" s="85"/>
      <c r="AC322" s="85"/>
      <c r="AD322" s="85" t="str">
        <f>'3.5 St Lights - Pole'!CE322</f>
        <v/>
      </c>
      <c r="AE322" s="85"/>
      <c r="AF322" s="85" t="str">
        <f t="shared" si="32"/>
        <v/>
      </c>
      <c r="AG322" s="271"/>
      <c r="AH322" s="85" t="str">
        <f>'3.5 St Lights - Pole'!CI322</f>
        <v/>
      </c>
      <c r="AI322" s="85" t="str">
        <f>'3.5 St Lights - Pole'!CJ322</f>
        <v/>
      </c>
      <c r="AJ322" s="85" t="str">
        <f>'3.5 St Lights - Pole'!CK322</f>
        <v/>
      </c>
      <c r="AK322" s="85"/>
      <c r="AL322" s="85"/>
      <c r="AM322" s="85" t="str">
        <f t="shared" si="33"/>
        <v/>
      </c>
      <c r="AN322" s="238"/>
      <c r="AO322" s="112"/>
      <c r="AP322" s="112"/>
      <c r="AQ322" s="133" t="str">
        <f ca="1">IF('3.5 St Lights - Pole'!CR322="","",'3.5 St Lights - Pole'!CR322)</f>
        <v/>
      </c>
      <c r="AR322" s="112" t="str">
        <f>IF('3.5 St Lights - Pole'!CS322="","",'3.5 St Lights - Pole'!CS322)</f>
        <v/>
      </c>
      <c r="AS322" s="112"/>
      <c r="AT322" s="112"/>
    </row>
    <row r="323" spans="1:46" x14ac:dyDescent="0.2">
      <c r="A323" s="237"/>
      <c r="B323" s="238"/>
      <c r="C323" s="238" t="str">
        <f>IF('3.5 St Lights - Pole'!$B323="","",'3.5 St Lights - Pole'!$B323)</f>
        <v/>
      </c>
      <c r="D323" s="89" t="str">
        <f>IF('3.5 St Lights - Pole'!$C323="","",'3.5 St Lights - Pole'!C323)</f>
        <v/>
      </c>
      <c r="E323" s="238" t="str">
        <f>IF('3.5 St Lights - Pole'!$D323="","",'3.5 St Lights - Pole'!$D323)</f>
        <v/>
      </c>
      <c r="F323" s="238" t="str">
        <f>IF('3.5 St Lights - Pole'!$F323="","",'3.5 St Lights - Pole'!$F323)</f>
        <v/>
      </c>
      <c r="G323" s="238" t="str">
        <f>IF('3.5 St Lights - Pole'!$G323="","",'3.5 St Lights - Pole'!$G323)</f>
        <v/>
      </c>
      <c r="H323" s="238" t="str">
        <f>IF('3.5 St Lights - Pole'!$I323="","",'3.5 St Lights - Pole'!$I323)</f>
        <v/>
      </c>
      <c r="I323" s="238"/>
      <c r="J323" s="89" t="str">
        <f t="shared" si="28"/>
        <v/>
      </c>
      <c r="K323" s="238"/>
      <c r="L323" s="417" t="str">
        <f>IF('3.5 St Lights - Pole'!AW323="","",'3.5 St Lights - Pole'!AW323)</f>
        <v/>
      </c>
      <c r="M323" s="238"/>
      <c r="N323" s="238" t="str">
        <f t="shared" si="29"/>
        <v/>
      </c>
      <c r="O323" s="238"/>
      <c r="P323" s="238"/>
      <c r="Q323" s="238" t="str">
        <f>IF(P323="",'3.5 St Lights - Pole'!AI323,(VLOOKUP(P323,St_Lights_Generic_coating_array,2,FALSE)))</f>
        <v/>
      </c>
      <c r="R323" s="85" t="str">
        <f>IF('3.5 St Lights - Pole'!AJ323="","",'3.5 St Lights - Pole'!AJ323)</f>
        <v/>
      </c>
      <c r="S323" s="238"/>
      <c r="T323" s="89" t="str">
        <f t="shared" si="30"/>
        <v/>
      </c>
      <c r="U323" s="85"/>
      <c r="V323" s="85"/>
      <c r="W323" s="418" t="str">
        <f>IF('3.5 St Lights - Pole'!$AM323="","",'3.5 St Lights - Pole'!$AM323)</f>
        <v/>
      </c>
      <c r="X323" s="418"/>
      <c r="Y323" s="238"/>
      <c r="Z323" s="89" t="str">
        <f t="shared" si="31"/>
        <v/>
      </c>
      <c r="AA323" s="85"/>
      <c r="AB323" s="85"/>
      <c r="AC323" s="85"/>
      <c r="AD323" s="85" t="str">
        <f>'3.5 St Lights - Pole'!CE323</f>
        <v/>
      </c>
      <c r="AE323" s="85"/>
      <c r="AF323" s="85" t="str">
        <f t="shared" si="32"/>
        <v/>
      </c>
      <c r="AG323" s="271"/>
      <c r="AH323" s="85" t="str">
        <f>'3.5 St Lights - Pole'!CI323</f>
        <v/>
      </c>
      <c r="AI323" s="85" t="str">
        <f>'3.5 St Lights - Pole'!CJ323</f>
        <v/>
      </c>
      <c r="AJ323" s="85" t="str">
        <f>'3.5 St Lights - Pole'!CK323</f>
        <v/>
      </c>
      <c r="AK323" s="85"/>
      <c r="AL323" s="85"/>
      <c r="AM323" s="85" t="str">
        <f t="shared" si="33"/>
        <v/>
      </c>
      <c r="AN323" s="238"/>
      <c r="AO323" s="112"/>
      <c r="AP323" s="112"/>
      <c r="AQ323" s="133" t="str">
        <f ca="1">IF('3.5 St Lights - Pole'!CR323="","",'3.5 St Lights - Pole'!CR323)</f>
        <v/>
      </c>
      <c r="AR323" s="112" t="str">
        <f>IF('3.5 St Lights - Pole'!CS323="","",'3.5 St Lights - Pole'!CS323)</f>
        <v/>
      </c>
      <c r="AS323" s="112"/>
      <c r="AT323" s="112"/>
    </row>
    <row r="324" spans="1:46" x14ac:dyDescent="0.2">
      <c r="A324" s="237"/>
      <c r="B324" s="238"/>
      <c r="C324" s="238" t="str">
        <f>IF('3.5 St Lights - Pole'!$B324="","",'3.5 St Lights - Pole'!$B324)</f>
        <v/>
      </c>
      <c r="D324" s="89" t="str">
        <f>IF('3.5 St Lights - Pole'!$C324="","",'3.5 St Lights - Pole'!C324)</f>
        <v/>
      </c>
      <c r="E324" s="238" t="str">
        <f>IF('3.5 St Lights - Pole'!$D324="","",'3.5 St Lights - Pole'!$D324)</f>
        <v/>
      </c>
      <c r="F324" s="238" t="str">
        <f>IF('3.5 St Lights - Pole'!$F324="","",'3.5 St Lights - Pole'!$F324)</f>
        <v/>
      </c>
      <c r="G324" s="238" t="str">
        <f>IF('3.5 St Lights - Pole'!$G324="","",'3.5 St Lights - Pole'!$G324)</f>
        <v/>
      </c>
      <c r="H324" s="238" t="str">
        <f>IF('3.5 St Lights - Pole'!$I324="","",'3.5 St Lights - Pole'!$I324)</f>
        <v/>
      </c>
      <c r="I324" s="238"/>
      <c r="J324" s="89" t="str">
        <f t="shared" si="28"/>
        <v/>
      </c>
      <c r="K324" s="238"/>
      <c r="L324" s="417" t="str">
        <f>IF('3.5 St Lights - Pole'!AW324="","",'3.5 St Lights - Pole'!AW324)</f>
        <v/>
      </c>
      <c r="M324" s="238"/>
      <c r="N324" s="238" t="str">
        <f t="shared" si="29"/>
        <v/>
      </c>
      <c r="O324" s="238"/>
      <c r="P324" s="238"/>
      <c r="Q324" s="238" t="str">
        <f>IF(P324="",'3.5 St Lights - Pole'!AI324,(VLOOKUP(P324,St_Lights_Generic_coating_array,2,FALSE)))</f>
        <v/>
      </c>
      <c r="R324" s="85" t="str">
        <f>IF('3.5 St Lights - Pole'!AJ324="","",'3.5 St Lights - Pole'!AJ324)</f>
        <v/>
      </c>
      <c r="S324" s="238"/>
      <c r="T324" s="89" t="str">
        <f t="shared" si="30"/>
        <v/>
      </c>
      <c r="U324" s="85"/>
      <c r="V324" s="85"/>
      <c r="W324" s="418" t="str">
        <f>IF('3.5 St Lights - Pole'!$AM324="","",'3.5 St Lights - Pole'!$AM324)</f>
        <v/>
      </c>
      <c r="X324" s="418"/>
      <c r="Y324" s="238"/>
      <c r="Z324" s="89" t="str">
        <f t="shared" si="31"/>
        <v/>
      </c>
      <c r="AA324" s="85"/>
      <c r="AB324" s="85"/>
      <c r="AC324" s="85"/>
      <c r="AD324" s="85" t="str">
        <f>'3.5 St Lights - Pole'!CE324</f>
        <v/>
      </c>
      <c r="AE324" s="85"/>
      <c r="AF324" s="85" t="str">
        <f t="shared" si="32"/>
        <v/>
      </c>
      <c r="AG324" s="271"/>
      <c r="AH324" s="85" t="str">
        <f>'3.5 St Lights - Pole'!CI324</f>
        <v/>
      </c>
      <c r="AI324" s="85" t="str">
        <f>'3.5 St Lights - Pole'!CJ324</f>
        <v/>
      </c>
      <c r="AJ324" s="85" t="str">
        <f>'3.5 St Lights - Pole'!CK324</f>
        <v/>
      </c>
      <c r="AK324" s="85"/>
      <c r="AL324" s="85"/>
      <c r="AM324" s="85" t="str">
        <f t="shared" si="33"/>
        <v/>
      </c>
      <c r="AN324" s="238"/>
      <c r="AO324" s="112"/>
      <c r="AP324" s="112"/>
      <c r="AQ324" s="133" t="str">
        <f ca="1">IF('3.5 St Lights - Pole'!CR324="","",'3.5 St Lights - Pole'!CR324)</f>
        <v/>
      </c>
      <c r="AR324" s="112" t="str">
        <f>IF('3.5 St Lights - Pole'!CS324="","",'3.5 St Lights - Pole'!CS324)</f>
        <v/>
      </c>
      <c r="AS324" s="112"/>
      <c r="AT324" s="112"/>
    </row>
    <row r="325" spans="1:46" x14ac:dyDescent="0.2">
      <c r="A325" s="237"/>
      <c r="B325" s="238"/>
      <c r="C325" s="238" t="str">
        <f>IF('3.5 St Lights - Pole'!$B325="","",'3.5 St Lights - Pole'!$B325)</f>
        <v/>
      </c>
      <c r="D325" s="89" t="str">
        <f>IF('3.5 St Lights - Pole'!$C325="","",'3.5 St Lights - Pole'!C325)</f>
        <v/>
      </c>
      <c r="E325" s="238" t="str">
        <f>IF('3.5 St Lights - Pole'!$D325="","",'3.5 St Lights - Pole'!$D325)</f>
        <v/>
      </c>
      <c r="F325" s="238" t="str">
        <f>IF('3.5 St Lights - Pole'!$F325="","",'3.5 St Lights - Pole'!$F325)</f>
        <v/>
      </c>
      <c r="G325" s="238" t="str">
        <f>IF('3.5 St Lights - Pole'!$G325="","",'3.5 St Lights - Pole'!$G325)</f>
        <v/>
      </c>
      <c r="H325" s="238" t="str">
        <f>IF('3.5 St Lights - Pole'!$I325="","",'3.5 St Lights - Pole'!$I325)</f>
        <v/>
      </c>
      <c r="I325" s="238"/>
      <c r="J325" s="89" t="str">
        <f t="shared" si="28"/>
        <v/>
      </c>
      <c r="K325" s="238"/>
      <c r="L325" s="417" t="str">
        <f>IF('3.5 St Lights - Pole'!AW325="","",'3.5 St Lights - Pole'!AW325)</f>
        <v/>
      </c>
      <c r="M325" s="238"/>
      <c r="N325" s="238" t="str">
        <f t="shared" si="29"/>
        <v/>
      </c>
      <c r="O325" s="238"/>
      <c r="P325" s="238"/>
      <c r="Q325" s="238" t="str">
        <f>IF(P325="",'3.5 St Lights - Pole'!AI325,(VLOOKUP(P325,St_Lights_Generic_coating_array,2,FALSE)))</f>
        <v/>
      </c>
      <c r="R325" s="85" t="str">
        <f>IF('3.5 St Lights - Pole'!AJ325="","",'3.5 St Lights - Pole'!AJ325)</f>
        <v/>
      </c>
      <c r="S325" s="238"/>
      <c r="T325" s="89" t="str">
        <f t="shared" si="30"/>
        <v/>
      </c>
      <c r="U325" s="85"/>
      <c r="V325" s="85"/>
      <c r="W325" s="418" t="str">
        <f>IF('3.5 St Lights - Pole'!$AM325="","",'3.5 St Lights - Pole'!$AM325)</f>
        <v/>
      </c>
      <c r="X325" s="418"/>
      <c r="Y325" s="238"/>
      <c r="Z325" s="89" t="str">
        <f t="shared" si="31"/>
        <v/>
      </c>
      <c r="AA325" s="85"/>
      <c r="AB325" s="85"/>
      <c r="AC325" s="85"/>
      <c r="AD325" s="85" t="str">
        <f>'3.5 St Lights - Pole'!CE325</f>
        <v/>
      </c>
      <c r="AE325" s="85"/>
      <c r="AF325" s="85" t="str">
        <f t="shared" si="32"/>
        <v/>
      </c>
      <c r="AG325" s="271"/>
      <c r="AH325" s="85" t="str">
        <f>'3.5 St Lights - Pole'!CI325</f>
        <v/>
      </c>
      <c r="AI325" s="85" t="str">
        <f>'3.5 St Lights - Pole'!CJ325</f>
        <v/>
      </c>
      <c r="AJ325" s="85" t="str">
        <f>'3.5 St Lights - Pole'!CK325</f>
        <v/>
      </c>
      <c r="AK325" s="85"/>
      <c r="AL325" s="85"/>
      <c r="AM325" s="85" t="str">
        <f t="shared" si="33"/>
        <v/>
      </c>
      <c r="AN325" s="238"/>
      <c r="AO325" s="112"/>
      <c r="AP325" s="112"/>
      <c r="AQ325" s="133" t="str">
        <f ca="1">IF('3.5 St Lights - Pole'!CR325="","",'3.5 St Lights - Pole'!CR325)</f>
        <v/>
      </c>
      <c r="AR325" s="112" t="str">
        <f>IF('3.5 St Lights - Pole'!CS325="","",'3.5 St Lights - Pole'!CS325)</f>
        <v/>
      </c>
      <c r="AS325" s="112"/>
      <c r="AT325" s="112"/>
    </row>
    <row r="326" spans="1:46" x14ac:dyDescent="0.2">
      <c r="A326" s="237"/>
      <c r="B326" s="238"/>
      <c r="C326" s="238" t="str">
        <f>IF('3.5 St Lights - Pole'!$B326="","",'3.5 St Lights - Pole'!$B326)</f>
        <v/>
      </c>
      <c r="D326" s="89" t="str">
        <f>IF('3.5 St Lights - Pole'!$C326="","",'3.5 St Lights - Pole'!C326)</f>
        <v/>
      </c>
      <c r="E326" s="238" t="str">
        <f>IF('3.5 St Lights - Pole'!$D326="","",'3.5 St Lights - Pole'!$D326)</f>
        <v/>
      </c>
      <c r="F326" s="238" t="str">
        <f>IF('3.5 St Lights - Pole'!$F326="","",'3.5 St Lights - Pole'!$F326)</f>
        <v/>
      </c>
      <c r="G326" s="238" t="str">
        <f>IF('3.5 St Lights - Pole'!$G326="","",'3.5 St Lights - Pole'!$G326)</f>
        <v/>
      </c>
      <c r="H326" s="238" t="str">
        <f>IF('3.5 St Lights - Pole'!$I326="","",'3.5 St Lights - Pole'!$I326)</f>
        <v/>
      </c>
      <c r="I326" s="238"/>
      <c r="J326" s="89" t="str">
        <f t="shared" si="28"/>
        <v/>
      </c>
      <c r="K326" s="238"/>
      <c r="L326" s="417" t="str">
        <f>IF('3.5 St Lights - Pole'!AW326="","",'3.5 St Lights - Pole'!AW326)</f>
        <v/>
      </c>
      <c r="M326" s="238"/>
      <c r="N326" s="238" t="str">
        <f t="shared" si="29"/>
        <v/>
      </c>
      <c r="O326" s="238"/>
      <c r="P326" s="238"/>
      <c r="Q326" s="238" t="str">
        <f>IF(P326="",'3.5 St Lights - Pole'!AI326,(VLOOKUP(P326,St_Lights_Generic_coating_array,2,FALSE)))</f>
        <v/>
      </c>
      <c r="R326" s="85" t="str">
        <f>IF('3.5 St Lights - Pole'!AJ326="","",'3.5 St Lights - Pole'!AJ326)</f>
        <v/>
      </c>
      <c r="S326" s="238"/>
      <c r="T326" s="89" t="str">
        <f t="shared" si="30"/>
        <v/>
      </c>
      <c r="U326" s="85"/>
      <c r="V326" s="85"/>
      <c r="W326" s="418" t="str">
        <f>IF('3.5 St Lights - Pole'!$AM326="","",'3.5 St Lights - Pole'!$AM326)</f>
        <v/>
      </c>
      <c r="X326" s="418"/>
      <c r="Y326" s="238"/>
      <c r="Z326" s="89" t="str">
        <f t="shared" si="31"/>
        <v/>
      </c>
      <c r="AA326" s="85"/>
      <c r="AB326" s="85"/>
      <c r="AC326" s="85"/>
      <c r="AD326" s="85" t="str">
        <f>'3.5 St Lights - Pole'!CE326</f>
        <v/>
      </c>
      <c r="AE326" s="85"/>
      <c r="AF326" s="85" t="str">
        <f t="shared" si="32"/>
        <v/>
      </c>
      <c r="AG326" s="271"/>
      <c r="AH326" s="85" t="str">
        <f>'3.5 St Lights - Pole'!CI326</f>
        <v/>
      </c>
      <c r="AI326" s="85" t="str">
        <f>'3.5 St Lights - Pole'!CJ326</f>
        <v/>
      </c>
      <c r="AJ326" s="85" t="str">
        <f>'3.5 St Lights - Pole'!CK326</f>
        <v/>
      </c>
      <c r="AK326" s="85"/>
      <c r="AL326" s="85"/>
      <c r="AM326" s="85" t="str">
        <f t="shared" si="33"/>
        <v/>
      </c>
      <c r="AN326" s="238"/>
      <c r="AO326" s="112"/>
      <c r="AP326" s="112"/>
      <c r="AQ326" s="133" t="str">
        <f ca="1">IF('3.5 St Lights - Pole'!CR326="","",'3.5 St Lights - Pole'!CR326)</f>
        <v/>
      </c>
      <c r="AR326" s="112" t="str">
        <f>IF('3.5 St Lights - Pole'!CS326="","",'3.5 St Lights - Pole'!CS326)</f>
        <v/>
      </c>
      <c r="AS326" s="112"/>
      <c r="AT326" s="112"/>
    </row>
    <row r="327" spans="1:46" x14ac:dyDescent="0.2">
      <c r="A327" s="237"/>
      <c r="B327" s="238"/>
      <c r="C327" s="238" t="str">
        <f>IF('3.5 St Lights - Pole'!$B327="","",'3.5 St Lights - Pole'!$B327)</f>
        <v/>
      </c>
      <c r="D327" s="89" t="str">
        <f>IF('3.5 St Lights - Pole'!$C327="","",'3.5 St Lights - Pole'!C327)</f>
        <v/>
      </c>
      <c r="E327" s="238" t="str">
        <f>IF('3.5 St Lights - Pole'!$D327="","",'3.5 St Lights - Pole'!$D327)</f>
        <v/>
      </c>
      <c r="F327" s="238" t="str">
        <f>IF('3.5 St Lights - Pole'!$F327="","",'3.5 St Lights - Pole'!$F327)</f>
        <v/>
      </c>
      <c r="G327" s="238" t="str">
        <f>IF('3.5 St Lights - Pole'!$G327="","",'3.5 St Lights - Pole'!$G327)</f>
        <v/>
      </c>
      <c r="H327" s="238" t="str">
        <f>IF('3.5 St Lights - Pole'!$I327="","",'3.5 St Lights - Pole'!$I327)</f>
        <v/>
      </c>
      <c r="I327" s="238"/>
      <c r="J327" s="89" t="str">
        <f t="shared" ref="J327:J390" si="34">IF(I327="","",(VLOOKUP(I327,St_Lights_Bracket_Bracket_Type_Table_Array,2,FALSE)))</f>
        <v/>
      </c>
      <c r="K327" s="238"/>
      <c r="L327" s="417" t="str">
        <f>IF('3.5 St Lights - Pole'!AW327="","",'3.5 St Lights - Pole'!AW327)</f>
        <v/>
      </c>
      <c r="M327" s="238"/>
      <c r="N327" s="238" t="str">
        <f t="shared" ref="N327:N390" si="35">IF(M327="","",(VLOOKUP(M327,generic_estimate_measured_table_array,2,FALSE)))</f>
        <v/>
      </c>
      <c r="O327" s="238"/>
      <c r="P327" s="238"/>
      <c r="Q327" s="238" t="str">
        <f>IF(P327="",'3.5 St Lights - Pole'!AI327,(VLOOKUP(P327,St_Lights_Generic_coating_array,2,FALSE)))</f>
        <v/>
      </c>
      <c r="R327" s="85" t="str">
        <f>IF('3.5 St Lights - Pole'!AJ327="","",'3.5 St Lights - Pole'!AJ327)</f>
        <v/>
      </c>
      <c r="S327" s="238"/>
      <c r="T327" s="89" t="str">
        <f t="shared" ref="T327:T390" si="36">IF(A327="ADD","N",IF(A327="DELETE","U",IF(A327="UPDATE","U",IF(A327="",""))))</f>
        <v/>
      </c>
      <c r="U327" s="85"/>
      <c r="V327" s="85"/>
      <c r="W327" s="418" t="str">
        <f>IF('3.5 St Lights - Pole'!$AM327="","",'3.5 St Lights - Pole'!$AM327)</f>
        <v/>
      </c>
      <c r="X327" s="418"/>
      <c r="Y327" s="238"/>
      <c r="Z327" s="89" t="str">
        <f t="shared" ref="Z327:Z390" si="37">IF(Y327="","",(VLOOKUP(Y327,St_Lights_Generic_Replace_Reason_Table_Array,2,FALSE)))</f>
        <v/>
      </c>
      <c r="AA327" s="85"/>
      <c r="AB327" s="85"/>
      <c r="AC327" s="85"/>
      <c r="AD327" s="85" t="str">
        <f>'3.5 St Lights - Pole'!CE327</f>
        <v/>
      </c>
      <c r="AE327" s="85"/>
      <c r="AF327" s="85" t="str">
        <f t="shared" ref="AF327:AF390" si="38">IF(A327&lt;&gt;"",IF(AE327="","U",(VLOOKUP(AE327,generic_condition_table_array,2,FALSE))),"")</f>
        <v/>
      </c>
      <c r="AG327" s="271"/>
      <c r="AH327" s="85" t="str">
        <f>'3.5 St Lights - Pole'!CI327</f>
        <v/>
      </c>
      <c r="AI327" s="85" t="str">
        <f>'3.5 St Lights - Pole'!CJ327</f>
        <v/>
      </c>
      <c r="AJ327" s="85" t="str">
        <f>'3.5 St Lights - Pole'!CK327</f>
        <v/>
      </c>
      <c r="AK327" s="85"/>
      <c r="AL327" s="85"/>
      <c r="AM327" s="85" t="str">
        <f t="shared" ref="AM327:AM390" si="39">IF(A327="ADD","D",IF(A327="DELETE","D",IF(A327="UPDATE","D",IF(A327="",""))))</f>
        <v/>
      </c>
      <c r="AN327" s="238"/>
      <c r="AO327" s="112"/>
      <c r="AP327" s="112"/>
      <c r="AQ327" s="133" t="str">
        <f ca="1">IF('3.5 St Lights - Pole'!CR327="","",'3.5 St Lights - Pole'!CR327)</f>
        <v/>
      </c>
      <c r="AR327" s="112" t="str">
        <f>IF('3.5 St Lights - Pole'!CS327="","",'3.5 St Lights - Pole'!CS327)</f>
        <v/>
      </c>
      <c r="AS327" s="112"/>
      <c r="AT327" s="112"/>
    </row>
    <row r="328" spans="1:46" x14ac:dyDescent="0.2">
      <c r="A328" s="237"/>
      <c r="B328" s="238"/>
      <c r="C328" s="238" t="str">
        <f>IF('3.5 St Lights - Pole'!$B328="","",'3.5 St Lights - Pole'!$B328)</f>
        <v/>
      </c>
      <c r="D328" s="89" t="str">
        <f>IF('3.5 St Lights - Pole'!$C328="","",'3.5 St Lights - Pole'!C328)</f>
        <v/>
      </c>
      <c r="E328" s="238" t="str">
        <f>IF('3.5 St Lights - Pole'!$D328="","",'3.5 St Lights - Pole'!$D328)</f>
        <v/>
      </c>
      <c r="F328" s="238" t="str">
        <f>IF('3.5 St Lights - Pole'!$F328="","",'3.5 St Lights - Pole'!$F328)</f>
        <v/>
      </c>
      <c r="G328" s="238" t="str">
        <f>IF('3.5 St Lights - Pole'!$G328="","",'3.5 St Lights - Pole'!$G328)</f>
        <v/>
      </c>
      <c r="H328" s="238" t="str">
        <f>IF('3.5 St Lights - Pole'!$I328="","",'3.5 St Lights - Pole'!$I328)</f>
        <v/>
      </c>
      <c r="I328" s="238"/>
      <c r="J328" s="89" t="str">
        <f t="shared" si="34"/>
        <v/>
      </c>
      <c r="K328" s="238"/>
      <c r="L328" s="417" t="str">
        <f>IF('3.5 St Lights - Pole'!AW328="","",'3.5 St Lights - Pole'!AW328)</f>
        <v/>
      </c>
      <c r="M328" s="238"/>
      <c r="N328" s="238" t="str">
        <f t="shared" si="35"/>
        <v/>
      </c>
      <c r="O328" s="238"/>
      <c r="P328" s="238"/>
      <c r="Q328" s="238" t="str">
        <f>IF(P328="",'3.5 St Lights - Pole'!AI328,(VLOOKUP(P328,St_Lights_Generic_coating_array,2,FALSE)))</f>
        <v/>
      </c>
      <c r="R328" s="85" t="str">
        <f>IF('3.5 St Lights - Pole'!AJ328="","",'3.5 St Lights - Pole'!AJ328)</f>
        <v/>
      </c>
      <c r="S328" s="238"/>
      <c r="T328" s="89" t="str">
        <f t="shared" si="36"/>
        <v/>
      </c>
      <c r="U328" s="85"/>
      <c r="V328" s="85"/>
      <c r="W328" s="418" t="str">
        <f>IF('3.5 St Lights - Pole'!$AM328="","",'3.5 St Lights - Pole'!$AM328)</f>
        <v/>
      </c>
      <c r="X328" s="418"/>
      <c r="Y328" s="238"/>
      <c r="Z328" s="89" t="str">
        <f t="shared" si="37"/>
        <v/>
      </c>
      <c r="AA328" s="85"/>
      <c r="AB328" s="85"/>
      <c r="AC328" s="85"/>
      <c r="AD328" s="85" t="str">
        <f>'3.5 St Lights - Pole'!CE328</f>
        <v/>
      </c>
      <c r="AE328" s="85"/>
      <c r="AF328" s="85" t="str">
        <f t="shared" si="38"/>
        <v/>
      </c>
      <c r="AG328" s="271"/>
      <c r="AH328" s="85" t="str">
        <f>'3.5 St Lights - Pole'!CI328</f>
        <v/>
      </c>
      <c r="AI328" s="85" t="str">
        <f>'3.5 St Lights - Pole'!CJ328</f>
        <v/>
      </c>
      <c r="AJ328" s="85" t="str">
        <f>'3.5 St Lights - Pole'!CK328</f>
        <v/>
      </c>
      <c r="AK328" s="85"/>
      <c r="AL328" s="85"/>
      <c r="AM328" s="85" t="str">
        <f t="shared" si="39"/>
        <v/>
      </c>
      <c r="AN328" s="238"/>
      <c r="AO328" s="112"/>
      <c r="AP328" s="112"/>
      <c r="AQ328" s="133" t="str">
        <f ca="1">IF('3.5 St Lights - Pole'!CR328="","",'3.5 St Lights - Pole'!CR328)</f>
        <v/>
      </c>
      <c r="AR328" s="112" t="str">
        <f>IF('3.5 St Lights - Pole'!CS328="","",'3.5 St Lights - Pole'!CS328)</f>
        <v/>
      </c>
      <c r="AS328" s="112"/>
      <c r="AT328" s="112"/>
    </row>
    <row r="329" spans="1:46" x14ac:dyDescent="0.2">
      <c r="A329" s="237"/>
      <c r="B329" s="238"/>
      <c r="C329" s="238" t="str">
        <f>IF('3.5 St Lights - Pole'!$B329="","",'3.5 St Lights - Pole'!$B329)</f>
        <v/>
      </c>
      <c r="D329" s="89" t="str">
        <f>IF('3.5 St Lights - Pole'!$C329="","",'3.5 St Lights - Pole'!C329)</f>
        <v/>
      </c>
      <c r="E329" s="238" t="str">
        <f>IF('3.5 St Lights - Pole'!$D329="","",'3.5 St Lights - Pole'!$D329)</f>
        <v/>
      </c>
      <c r="F329" s="238" t="str">
        <f>IF('3.5 St Lights - Pole'!$F329="","",'3.5 St Lights - Pole'!$F329)</f>
        <v/>
      </c>
      <c r="G329" s="238" t="str">
        <f>IF('3.5 St Lights - Pole'!$G329="","",'3.5 St Lights - Pole'!$G329)</f>
        <v/>
      </c>
      <c r="H329" s="238" t="str">
        <f>IF('3.5 St Lights - Pole'!$I329="","",'3.5 St Lights - Pole'!$I329)</f>
        <v/>
      </c>
      <c r="I329" s="238"/>
      <c r="J329" s="89" t="str">
        <f t="shared" si="34"/>
        <v/>
      </c>
      <c r="K329" s="238"/>
      <c r="L329" s="417" t="str">
        <f>IF('3.5 St Lights - Pole'!AW329="","",'3.5 St Lights - Pole'!AW329)</f>
        <v/>
      </c>
      <c r="M329" s="238"/>
      <c r="N329" s="238" t="str">
        <f t="shared" si="35"/>
        <v/>
      </c>
      <c r="O329" s="238"/>
      <c r="P329" s="238"/>
      <c r="Q329" s="238" t="str">
        <f>IF(P329="",'3.5 St Lights - Pole'!AI329,(VLOOKUP(P329,St_Lights_Generic_coating_array,2,FALSE)))</f>
        <v/>
      </c>
      <c r="R329" s="85" t="str">
        <f>IF('3.5 St Lights - Pole'!AJ329="","",'3.5 St Lights - Pole'!AJ329)</f>
        <v/>
      </c>
      <c r="S329" s="238"/>
      <c r="T329" s="89" t="str">
        <f t="shared" si="36"/>
        <v/>
      </c>
      <c r="U329" s="85"/>
      <c r="V329" s="85"/>
      <c r="W329" s="418" t="str">
        <f>IF('3.5 St Lights - Pole'!$AM329="","",'3.5 St Lights - Pole'!$AM329)</f>
        <v/>
      </c>
      <c r="X329" s="418"/>
      <c r="Y329" s="238"/>
      <c r="Z329" s="89" t="str">
        <f t="shared" si="37"/>
        <v/>
      </c>
      <c r="AA329" s="85"/>
      <c r="AB329" s="85"/>
      <c r="AC329" s="85"/>
      <c r="AD329" s="85" t="str">
        <f>'3.5 St Lights - Pole'!CE329</f>
        <v/>
      </c>
      <c r="AE329" s="85"/>
      <c r="AF329" s="85" t="str">
        <f t="shared" si="38"/>
        <v/>
      </c>
      <c r="AG329" s="271"/>
      <c r="AH329" s="85" t="str">
        <f>'3.5 St Lights - Pole'!CI329</f>
        <v/>
      </c>
      <c r="AI329" s="85" t="str">
        <f>'3.5 St Lights - Pole'!CJ329</f>
        <v/>
      </c>
      <c r="AJ329" s="85" t="str">
        <f>'3.5 St Lights - Pole'!CK329</f>
        <v/>
      </c>
      <c r="AK329" s="85"/>
      <c r="AL329" s="85"/>
      <c r="AM329" s="85" t="str">
        <f t="shared" si="39"/>
        <v/>
      </c>
      <c r="AN329" s="238"/>
      <c r="AO329" s="112"/>
      <c r="AP329" s="112"/>
      <c r="AQ329" s="133" t="str">
        <f ca="1">IF('3.5 St Lights - Pole'!CR329="","",'3.5 St Lights - Pole'!CR329)</f>
        <v/>
      </c>
      <c r="AR329" s="112" t="str">
        <f>IF('3.5 St Lights - Pole'!CS329="","",'3.5 St Lights - Pole'!CS329)</f>
        <v/>
      </c>
      <c r="AS329" s="112"/>
      <c r="AT329" s="112"/>
    </row>
    <row r="330" spans="1:46" x14ac:dyDescent="0.2">
      <c r="A330" s="237"/>
      <c r="B330" s="238"/>
      <c r="C330" s="238" t="str">
        <f>IF('3.5 St Lights - Pole'!$B330="","",'3.5 St Lights - Pole'!$B330)</f>
        <v/>
      </c>
      <c r="D330" s="89" t="str">
        <f>IF('3.5 St Lights - Pole'!$C330="","",'3.5 St Lights - Pole'!C330)</f>
        <v/>
      </c>
      <c r="E330" s="238" t="str">
        <f>IF('3.5 St Lights - Pole'!$D330="","",'3.5 St Lights - Pole'!$D330)</f>
        <v/>
      </c>
      <c r="F330" s="238" t="str">
        <f>IF('3.5 St Lights - Pole'!$F330="","",'3.5 St Lights - Pole'!$F330)</f>
        <v/>
      </c>
      <c r="G330" s="238" t="str">
        <f>IF('3.5 St Lights - Pole'!$G330="","",'3.5 St Lights - Pole'!$G330)</f>
        <v/>
      </c>
      <c r="H330" s="238" t="str">
        <f>IF('3.5 St Lights - Pole'!$I330="","",'3.5 St Lights - Pole'!$I330)</f>
        <v/>
      </c>
      <c r="I330" s="238"/>
      <c r="J330" s="89" t="str">
        <f t="shared" si="34"/>
        <v/>
      </c>
      <c r="K330" s="238"/>
      <c r="L330" s="417" t="str">
        <f>IF('3.5 St Lights - Pole'!AW330="","",'3.5 St Lights - Pole'!AW330)</f>
        <v/>
      </c>
      <c r="M330" s="238"/>
      <c r="N330" s="238" t="str">
        <f t="shared" si="35"/>
        <v/>
      </c>
      <c r="O330" s="238"/>
      <c r="P330" s="238"/>
      <c r="Q330" s="238" t="str">
        <f>IF(P330="",'3.5 St Lights - Pole'!AI330,(VLOOKUP(P330,St_Lights_Generic_coating_array,2,FALSE)))</f>
        <v/>
      </c>
      <c r="R330" s="85" t="str">
        <f>IF('3.5 St Lights - Pole'!AJ330="","",'3.5 St Lights - Pole'!AJ330)</f>
        <v/>
      </c>
      <c r="S330" s="238"/>
      <c r="T330" s="89" t="str">
        <f t="shared" si="36"/>
        <v/>
      </c>
      <c r="U330" s="85"/>
      <c r="V330" s="85"/>
      <c r="W330" s="418" t="str">
        <f>IF('3.5 St Lights - Pole'!$AM330="","",'3.5 St Lights - Pole'!$AM330)</f>
        <v/>
      </c>
      <c r="X330" s="418"/>
      <c r="Y330" s="238"/>
      <c r="Z330" s="89" t="str">
        <f t="shared" si="37"/>
        <v/>
      </c>
      <c r="AA330" s="85"/>
      <c r="AB330" s="85"/>
      <c r="AC330" s="85"/>
      <c r="AD330" s="85" t="str">
        <f>'3.5 St Lights - Pole'!CE330</f>
        <v/>
      </c>
      <c r="AE330" s="85"/>
      <c r="AF330" s="85" t="str">
        <f t="shared" si="38"/>
        <v/>
      </c>
      <c r="AG330" s="271"/>
      <c r="AH330" s="85" t="str">
        <f>'3.5 St Lights - Pole'!CI330</f>
        <v/>
      </c>
      <c r="AI330" s="85" t="str">
        <f>'3.5 St Lights - Pole'!CJ330</f>
        <v/>
      </c>
      <c r="AJ330" s="85" t="str">
        <f>'3.5 St Lights - Pole'!CK330</f>
        <v/>
      </c>
      <c r="AK330" s="85"/>
      <c r="AL330" s="85"/>
      <c r="AM330" s="85" t="str">
        <f t="shared" si="39"/>
        <v/>
      </c>
      <c r="AN330" s="238"/>
      <c r="AO330" s="112"/>
      <c r="AP330" s="112"/>
      <c r="AQ330" s="133" t="str">
        <f ca="1">IF('3.5 St Lights - Pole'!CR330="","",'3.5 St Lights - Pole'!CR330)</f>
        <v/>
      </c>
      <c r="AR330" s="112" t="str">
        <f>IF('3.5 St Lights - Pole'!CS330="","",'3.5 St Lights - Pole'!CS330)</f>
        <v/>
      </c>
      <c r="AS330" s="112"/>
      <c r="AT330" s="112"/>
    </row>
    <row r="331" spans="1:46" x14ac:dyDescent="0.2">
      <c r="A331" s="237"/>
      <c r="B331" s="238"/>
      <c r="C331" s="238" t="str">
        <f>IF('3.5 St Lights - Pole'!$B331="","",'3.5 St Lights - Pole'!$B331)</f>
        <v/>
      </c>
      <c r="D331" s="89" t="str">
        <f>IF('3.5 St Lights - Pole'!$C331="","",'3.5 St Lights - Pole'!C331)</f>
        <v/>
      </c>
      <c r="E331" s="238" t="str">
        <f>IF('3.5 St Lights - Pole'!$D331="","",'3.5 St Lights - Pole'!$D331)</f>
        <v/>
      </c>
      <c r="F331" s="238" t="str">
        <f>IF('3.5 St Lights - Pole'!$F331="","",'3.5 St Lights - Pole'!$F331)</f>
        <v/>
      </c>
      <c r="G331" s="238" t="str">
        <f>IF('3.5 St Lights - Pole'!$G331="","",'3.5 St Lights - Pole'!$G331)</f>
        <v/>
      </c>
      <c r="H331" s="238" t="str">
        <f>IF('3.5 St Lights - Pole'!$I331="","",'3.5 St Lights - Pole'!$I331)</f>
        <v/>
      </c>
      <c r="I331" s="238"/>
      <c r="J331" s="89" t="str">
        <f t="shared" si="34"/>
        <v/>
      </c>
      <c r="K331" s="238"/>
      <c r="L331" s="417" t="str">
        <f>IF('3.5 St Lights - Pole'!AW331="","",'3.5 St Lights - Pole'!AW331)</f>
        <v/>
      </c>
      <c r="M331" s="238"/>
      <c r="N331" s="238" t="str">
        <f t="shared" si="35"/>
        <v/>
      </c>
      <c r="O331" s="238"/>
      <c r="P331" s="238"/>
      <c r="Q331" s="238" t="str">
        <f>IF(P331="",'3.5 St Lights - Pole'!AI331,(VLOOKUP(P331,St_Lights_Generic_coating_array,2,FALSE)))</f>
        <v/>
      </c>
      <c r="R331" s="85" t="str">
        <f>IF('3.5 St Lights - Pole'!AJ331="","",'3.5 St Lights - Pole'!AJ331)</f>
        <v/>
      </c>
      <c r="S331" s="238"/>
      <c r="T331" s="89" t="str">
        <f t="shared" si="36"/>
        <v/>
      </c>
      <c r="U331" s="85"/>
      <c r="V331" s="85"/>
      <c r="W331" s="418" t="str">
        <f>IF('3.5 St Lights - Pole'!$AM331="","",'3.5 St Lights - Pole'!$AM331)</f>
        <v/>
      </c>
      <c r="X331" s="418"/>
      <c r="Y331" s="238"/>
      <c r="Z331" s="89" t="str">
        <f t="shared" si="37"/>
        <v/>
      </c>
      <c r="AA331" s="85"/>
      <c r="AB331" s="85"/>
      <c r="AC331" s="85"/>
      <c r="AD331" s="85" t="str">
        <f>'3.5 St Lights - Pole'!CE331</f>
        <v/>
      </c>
      <c r="AE331" s="85"/>
      <c r="AF331" s="85" t="str">
        <f t="shared" si="38"/>
        <v/>
      </c>
      <c r="AG331" s="271"/>
      <c r="AH331" s="85" t="str">
        <f>'3.5 St Lights - Pole'!CI331</f>
        <v/>
      </c>
      <c r="AI331" s="85" t="str">
        <f>'3.5 St Lights - Pole'!CJ331</f>
        <v/>
      </c>
      <c r="AJ331" s="85" t="str">
        <f>'3.5 St Lights - Pole'!CK331</f>
        <v/>
      </c>
      <c r="AK331" s="85"/>
      <c r="AL331" s="85"/>
      <c r="AM331" s="85" t="str">
        <f t="shared" si="39"/>
        <v/>
      </c>
      <c r="AN331" s="238"/>
      <c r="AO331" s="112"/>
      <c r="AP331" s="112"/>
      <c r="AQ331" s="133" t="str">
        <f ca="1">IF('3.5 St Lights - Pole'!CR331="","",'3.5 St Lights - Pole'!CR331)</f>
        <v/>
      </c>
      <c r="AR331" s="112" t="str">
        <f>IF('3.5 St Lights - Pole'!CS331="","",'3.5 St Lights - Pole'!CS331)</f>
        <v/>
      </c>
      <c r="AS331" s="112"/>
      <c r="AT331" s="112"/>
    </row>
    <row r="332" spans="1:46" x14ac:dyDescent="0.2">
      <c r="A332" s="237"/>
      <c r="B332" s="238"/>
      <c r="C332" s="238" t="str">
        <f>IF('3.5 St Lights - Pole'!$B332="","",'3.5 St Lights - Pole'!$B332)</f>
        <v/>
      </c>
      <c r="D332" s="89" t="str">
        <f>IF('3.5 St Lights - Pole'!$C332="","",'3.5 St Lights - Pole'!C332)</f>
        <v/>
      </c>
      <c r="E332" s="238" t="str">
        <f>IF('3.5 St Lights - Pole'!$D332="","",'3.5 St Lights - Pole'!$D332)</f>
        <v/>
      </c>
      <c r="F332" s="238" t="str">
        <f>IF('3.5 St Lights - Pole'!$F332="","",'3.5 St Lights - Pole'!$F332)</f>
        <v/>
      </c>
      <c r="G332" s="238" t="str">
        <f>IF('3.5 St Lights - Pole'!$G332="","",'3.5 St Lights - Pole'!$G332)</f>
        <v/>
      </c>
      <c r="H332" s="238" t="str">
        <f>IF('3.5 St Lights - Pole'!$I332="","",'3.5 St Lights - Pole'!$I332)</f>
        <v/>
      </c>
      <c r="I332" s="238"/>
      <c r="J332" s="89" t="str">
        <f t="shared" si="34"/>
        <v/>
      </c>
      <c r="K332" s="238"/>
      <c r="L332" s="417" t="str">
        <f>IF('3.5 St Lights - Pole'!AW332="","",'3.5 St Lights - Pole'!AW332)</f>
        <v/>
      </c>
      <c r="M332" s="238"/>
      <c r="N332" s="238" t="str">
        <f t="shared" si="35"/>
        <v/>
      </c>
      <c r="O332" s="238"/>
      <c r="P332" s="238"/>
      <c r="Q332" s="238" t="str">
        <f>IF(P332="",'3.5 St Lights - Pole'!AI332,(VLOOKUP(P332,St_Lights_Generic_coating_array,2,FALSE)))</f>
        <v/>
      </c>
      <c r="R332" s="85" t="str">
        <f>IF('3.5 St Lights - Pole'!AJ332="","",'3.5 St Lights - Pole'!AJ332)</f>
        <v/>
      </c>
      <c r="S332" s="238"/>
      <c r="T332" s="89" t="str">
        <f t="shared" si="36"/>
        <v/>
      </c>
      <c r="U332" s="85"/>
      <c r="V332" s="85"/>
      <c r="W332" s="418" t="str">
        <f>IF('3.5 St Lights - Pole'!$AM332="","",'3.5 St Lights - Pole'!$AM332)</f>
        <v/>
      </c>
      <c r="X332" s="418"/>
      <c r="Y332" s="238"/>
      <c r="Z332" s="89" t="str">
        <f t="shared" si="37"/>
        <v/>
      </c>
      <c r="AA332" s="85"/>
      <c r="AB332" s="85"/>
      <c r="AC332" s="85"/>
      <c r="AD332" s="85" t="str">
        <f>'3.5 St Lights - Pole'!CE332</f>
        <v/>
      </c>
      <c r="AE332" s="85"/>
      <c r="AF332" s="85" t="str">
        <f t="shared" si="38"/>
        <v/>
      </c>
      <c r="AG332" s="271"/>
      <c r="AH332" s="85" t="str">
        <f>'3.5 St Lights - Pole'!CI332</f>
        <v/>
      </c>
      <c r="AI332" s="85" t="str">
        <f>'3.5 St Lights - Pole'!CJ332</f>
        <v/>
      </c>
      <c r="AJ332" s="85" t="str">
        <f>'3.5 St Lights - Pole'!CK332</f>
        <v/>
      </c>
      <c r="AK332" s="85"/>
      <c r="AL332" s="85"/>
      <c r="AM332" s="85" t="str">
        <f t="shared" si="39"/>
        <v/>
      </c>
      <c r="AN332" s="238"/>
      <c r="AO332" s="112"/>
      <c r="AP332" s="112"/>
      <c r="AQ332" s="133" t="str">
        <f ca="1">IF('3.5 St Lights - Pole'!CR332="","",'3.5 St Lights - Pole'!CR332)</f>
        <v/>
      </c>
      <c r="AR332" s="112" t="str">
        <f>IF('3.5 St Lights - Pole'!CS332="","",'3.5 St Lights - Pole'!CS332)</f>
        <v/>
      </c>
      <c r="AS332" s="112"/>
      <c r="AT332" s="112"/>
    </row>
    <row r="333" spans="1:46" x14ac:dyDescent="0.2">
      <c r="A333" s="237"/>
      <c r="B333" s="238"/>
      <c r="C333" s="238" t="str">
        <f>IF('3.5 St Lights - Pole'!$B333="","",'3.5 St Lights - Pole'!$B333)</f>
        <v/>
      </c>
      <c r="D333" s="89" t="str">
        <f>IF('3.5 St Lights - Pole'!$C333="","",'3.5 St Lights - Pole'!C333)</f>
        <v/>
      </c>
      <c r="E333" s="238" t="str">
        <f>IF('3.5 St Lights - Pole'!$D333="","",'3.5 St Lights - Pole'!$D333)</f>
        <v/>
      </c>
      <c r="F333" s="238" t="str">
        <f>IF('3.5 St Lights - Pole'!$F333="","",'3.5 St Lights - Pole'!$F333)</f>
        <v/>
      </c>
      <c r="G333" s="238" t="str">
        <f>IF('3.5 St Lights - Pole'!$G333="","",'3.5 St Lights - Pole'!$G333)</f>
        <v/>
      </c>
      <c r="H333" s="238" t="str">
        <f>IF('3.5 St Lights - Pole'!$I333="","",'3.5 St Lights - Pole'!$I333)</f>
        <v/>
      </c>
      <c r="I333" s="238"/>
      <c r="J333" s="89" t="str">
        <f t="shared" si="34"/>
        <v/>
      </c>
      <c r="K333" s="238"/>
      <c r="L333" s="417" t="str">
        <f>IF('3.5 St Lights - Pole'!AW333="","",'3.5 St Lights - Pole'!AW333)</f>
        <v/>
      </c>
      <c r="M333" s="238"/>
      <c r="N333" s="238" t="str">
        <f t="shared" si="35"/>
        <v/>
      </c>
      <c r="O333" s="238"/>
      <c r="P333" s="238"/>
      <c r="Q333" s="238" t="str">
        <f>IF(P333="",'3.5 St Lights - Pole'!AI333,(VLOOKUP(P333,St_Lights_Generic_coating_array,2,FALSE)))</f>
        <v/>
      </c>
      <c r="R333" s="85" t="str">
        <f>IF('3.5 St Lights - Pole'!AJ333="","",'3.5 St Lights - Pole'!AJ333)</f>
        <v/>
      </c>
      <c r="S333" s="238"/>
      <c r="T333" s="89" t="str">
        <f t="shared" si="36"/>
        <v/>
      </c>
      <c r="U333" s="85"/>
      <c r="V333" s="85"/>
      <c r="W333" s="418" t="str">
        <f>IF('3.5 St Lights - Pole'!$AM333="","",'3.5 St Lights - Pole'!$AM333)</f>
        <v/>
      </c>
      <c r="X333" s="418"/>
      <c r="Y333" s="238"/>
      <c r="Z333" s="89" t="str">
        <f t="shared" si="37"/>
        <v/>
      </c>
      <c r="AA333" s="85"/>
      <c r="AB333" s="85"/>
      <c r="AC333" s="85"/>
      <c r="AD333" s="85" t="str">
        <f>'3.5 St Lights - Pole'!CE333</f>
        <v/>
      </c>
      <c r="AE333" s="85"/>
      <c r="AF333" s="85" t="str">
        <f t="shared" si="38"/>
        <v/>
      </c>
      <c r="AG333" s="271"/>
      <c r="AH333" s="85" t="str">
        <f>'3.5 St Lights - Pole'!CI333</f>
        <v/>
      </c>
      <c r="AI333" s="85" t="str">
        <f>'3.5 St Lights - Pole'!CJ333</f>
        <v/>
      </c>
      <c r="AJ333" s="85" t="str">
        <f>'3.5 St Lights - Pole'!CK333</f>
        <v/>
      </c>
      <c r="AK333" s="85"/>
      <c r="AL333" s="85"/>
      <c r="AM333" s="85" t="str">
        <f t="shared" si="39"/>
        <v/>
      </c>
      <c r="AN333" s="238"/>
      <c r="AO333" s="112"/>
      <c r="AP333" s="112"/>
      <c r="AQ333" s="133" t="str">
        <f ca="1">IF('3.5 St Lights - Pole'!CR333="","",'3.5 St Lights - Pole'!CR333)</f>
        <v/>
      </c>
      <c r="AR333" s="112" t="str">
        <f>IF('3.5 St Lights - Pole'!CS333="","",'3.5 St Lights - Pole'!CS333)</f>
        <v/>
      </c>
      <c r="AS333" s="112"/>
      <c r="AT333" s="112"/>
    </row>
    <row r="334" spans="1:46" x14ac:dyDescent="0.2">
      <c r="A334" s="237"/>
      <c r="B334" s="238"/>
      <c r="C334" s="238" t="str">
        <f>IF('3.5 St Lights - Pole'!$B334="","",'3.5 St Lights - Pole'!$B334)</f>
        <v/>
      </c>
      <c r="D334" s="89" t="str">
        <f>IF('3.5 St Lights - Pole'!$C334="","",'3.5 St Lights - Pole'!C334)</f>
        <v/>
      </c>
      <c r="E334" s="238" t="str">
        <f>IF('3.5 St Lights - Pole'!$D334="","",'3.5 St Lights - Pole'!$D334)</f>
        <v/>
      </c>
      <c r="F334" s="238" t="str">
        <f>IF('3.5 St Lights - Pole'!$F334="","",'3.5 St Lights - Pole'!$F334)</f>
        <v/>
      </c>
      <c r="G334" s="238" t="str">
        <f>IF('3.5 St Lights - Pole'!$G334="","",'3.5 St Lights - Pole'!$G334)</f>
        <v/>
      </c>
      <c r="H334" s="238" t="str">
        <f>IF('3.5 St Lights - Pole'!$I334="","",'3.5 St Lights - Pole'!$I334)</f>
        <v/>
      </c>
      <c r="I334" s="238"/>
      <c r="J334" s="89" t="str">
        <f t="shared" si="34"/>
        <v/>
      </c>
      <c r="K334" s="238"/>
      <c r="L334" s="417" t="str">
        <f>IF('3.5 St Lights - Pole'!AW334="","",'3.5 St Lights - Pole'!AW334)</f>
        <v/>
      </c>
      <c r="M334" s="238"/>
      <c r="N334" s="238" t="str">
        <f t="shared" si="35"/>
        <v/>
      </c>
      <c r="O334" s="238"/>
      <c r="P334" s="238"/>
      <c r="Q334" s="238" t="str">
        <f>IF(P334="",'3.5 St Lights - Pole'!AI334,(VLOOKUP(P334,St_Lights_Generic_coating_array,2,FALSE)))</f>
        <v/>
      </c>
      <c r="R334" s="85" t="str">
        <f>IF('3.5 St Lights - Pole'!AJ334="","",'3.5 St Lights - Pole'!AJ334)</f>
        <v/>
      </c>
      <c r="S334" s="238"/>
      <c r="T334" s="89" t="str">
        <f t="shared" si="36"/>
        <v/>
      </c>
      <c r="U334" s="85"/>
      <c r="V334" s="85"/>
      <c r="W334" s="418" t="str">
        <f>IF('3.5 St Lights - Pole'!$AM334="","",'3.5 St Lights - Pole'!$AM334)</f>
        <v/>
      </c>
      <c r="X334" s="418"/>
      <c r="Y334" s="238"/>
      <c r="Z334" s="89" t="str">
        <f t="shared" si="37"/>
        <v/>
      </c>
      <c r="AA334" s="85"/>
      <c r="AB334" s="85"/>
      <c r="AC334" s="85"/>
      <c r="AD334" s="85" t="str">
        <f>'3.5 St Lights - Pole'!CE334</f>
        <v/>
      </c>
      <c r="AE334" s="85"/>
      <c r="AF334" s="85" t="str">
        <f t="shared" si="38"/>
        <v/>
      </c>
      <c r="AG334" s="271"/>
      <c r="AH334" s="85" t="str">
        <f>'3.5 St Lights - Pole'!CI334</f>
        <v/>
      </c>
      <c r="AI334" s="85" t="str">
        <f>'3.5 St Lights - Pole'!CJ334</f>
        <v/>
      </c>
      <c r="AJ334" s="85" t="str">
        <f>'3.5 St Lights - Pole'!CK334</f>
        <v/>
      </c>
      <c r="AK334" s="85"/>
      <c r="AL334" s="85"/>
      <c r="AM334" s="85" t="str">
        <f t="shared" si="39"/>
        <v/>
      </c>
      <c r="AN334" s="238"/>
      <c r="AO334" s="112"/>
      <c r="AP334" s="112"/>
      <c r="AQ334" s="133" t="str">
        <f ca="1">IF('3.5 St Lights - Pole'!CR334="","",'3.5 St Lights - Pole'!CR334)</f>
        <v/>
      </c>
      <c r="AR334" s="112" t="str">
        <f>IF('3.5 St Lights - Pole'!CS334="","",'3.5 St Lights - Pole'!CS334)</f>
        <v/>
      </c>
      <c r="AS334" s="112"/>
      <c r="AT334" s="112"/>
    </row>
    <row r="335" spans="1:46" x14ac:dyDescent="0.2">
      <c r="A335" s="237"/>
      <c r="B335" s="238"/>
      <c r="C335" s="238" t="str">
        <f>IF('3.5 St Lights - Pole'!$B335="","",'3.5 St Lights - Pole'!$B335)</f>
        <v/>
      </c>
      <c r="D335" s="89" t="str">
        <f>IF('3.5 St Lights - Pole'!$C335="","",'3.5 St Lights - Pole'!C335)</f>
        <v/>
      </c>
      <c r="E335" s="238" t="str">
        <f>IF('3.5 St Lights - Pole'!$D335="","",'3.5 St Lights - Pole'!$D335)</f>
        <v/>
      </c>
      <c r="F335" s="238" t="str">
        <f>IF('3.5 St Lights - Pole'!$F335="","",'3.5 St Lights - Pole'!$F335)</f>
        <v/>
      </c>
      <c r="G335" s="238" t="str">
        <f>IF('3.5 St Lights - Pole'!$G335="","",'3.5 St Lights - Pole'!$G335)</f>
        <v/>
      </c>
      <c r="H335" s="238" t="str">
        <f>IF('3.5 St Lights - Pole'!$I335="","",'3.5 St Lights - Pole'!$I335)</f>
        <v/>
      </c>
      <c r="I335" s="238"/>
      <c r="J335" s="89" t="str">
        <f t="shared" si="34"/>
        <v/>
      </c>
      <c r="K335" s="238"/>
      <c r="L335" s="417" t="str">
        <f>IF('3.5 St Lights - Pole'!AW335="","",'3.5 St Lights - Pole'!AW335)</f>
        <v/>
      </c>
      <c r="M335" s="238"/>
      <c r="N335" s="238" t="str">
        <f t="shared" si="35"/>
        <v/>
      </c>
      <c r="O335" s="238"/>
      <c r="P335" s="238"/>
      <c r="Q335" s="238" t="str">
        <f>IF(P335="",'3.5 St Lights - Pole'!AI335,(VLOOKUP(P335,St_Lights_Generic_coating_array,2,FALSE)))</f>
        <v/>
      </c>
      <c r="R335" s="85" t="str">
        <f>IF('3.5 St Lights - Pole'!AJ335="","",'3.5 St Lights - Pole'!AJ335)</f>
        <v/>
      </c>
      <c r="S335" s="238"/>
      <c r="T335" s="89" t="str">
        <f t="shared" si="36"/>
        <v/>
      </c>
      <c r="U335" s="85"/>
      <c r="V335" s="85"/>
      <c r="W335" s="418" t="str">
        <f>IF('3.5 St Lights - Pole'!$AM335="","",'3.5 St Lights - Pole'!$AM335)</f>
        <v/>
      </c>
      <c r="X335" s="418"/>
      <c r="Y335" s="238"/>
      <c r="Z335" s="89" t="str">
        <f t="shared" si="37"/>
        <v/>
      </c>
      <c r="AA335" s="85"/>
      <c r="AB335" s="85"/>
      <c r="AC335" s="85"/>
      <c r="AD335" s="85" t="str">
        <f>'3.5 St Lights - Pole'!CE335</f>
        <v/>
      </c>
      <c r="AE335" s="85"/>
      <c r="AF335" s="85" t="str">
        <f t="shared" si="38"/>
        <v/>
      </c>
      <c r="AG335" s="271"/>
      <c r="AH335" s="85" t="str">
        <f>'3.5 St Lights - Pole'!CI335</f>
        <v/>
      </c>
      <c r="AI335" s="85" t="str">
        <f>'3.5 St Lights - Pole'!CJ335</f>
        <v/>
      </c>
      <c r="AJ335" s="85" t="str">
        <f>'3.5 St Lights - Pole'!CK335</f>
        <v/>
      </c>
      <c r="AK335" s="85"/>
      <c r="AL335" s="85"/>
      <c r="AM335" s="85" t="str">
        <f t="shared" si="39"/>
        <v/>
      </c>
      <c r="AN335" s="238"/>
      <c r="AO335" s="112"/>
      <c r="AP335" s="112"/>
      <c r="AQ335" s="133" t="str">
        <f ca="1">IF('3.5 St Lights - Pole'!CR335="","",'3.5 St Lights - Pole'!CR335)</f>
        <v/>
      </c>
      <c r="AR335" s="112" t="str">
        <f>IF('3.5 St Lights - Pole'!CS335="","",'3.5 St Lights - Pole'!CS335)</f>
        <v/>
      </c>
      <c r="AS335" s="112"/>
      <c r="AT335" s="112"/>
    </row>
    <row r="336" spans="1:46" x14ac:dyDescent="0.2">
      <c r="A336" s="237"/>
      <c r="B336" s="238"/>
      <c r="C336" s="238" t="str">
        <f>IF('3.5 St Lights - Pole'!$B336="","",'3.5 St Lights - Pole'!$B336)</f>
        <v/>
      </c>
      <c r="D336" s="89" t="str">
        <f>IF('3.5 St Lights - Pole'!$C336="","",'3.5 St Lights - Pole'!C336)</f>
        <v/>
      </c>
      <c r="E336" s="238" t="str">
        <f>IF('3.5 St Lights - Pole'!$D336="","",'3.5 St Lights - Pole'!$D336)</f>
        <v/>
      </c>
      <c r="F336" s="238" t="str">
        <f>IF('3.5 St Lights - Pole'!$F336="","",'3.5 St Lights - Pole'!$F336)</f>
        <v/>
      </c>
      <c r="G336" s="238" t="str">
        <f>IF('3.5 St Lights - Pole'!$G336="","",'3.5 St Lights - Pole'!$G336)</f>
        <v/>
      </c>
      <c r="H336" s="238" t="str">
        <f>IF('3.5 St Lights - Pole'!$I336="","",'3.5 St Lights - Pole'!$I336)</f>
        <v/>
      </c>
      <c r="I336" s="238"/>
      <c r="J336" s="89" t="str">
        <f t="shared" si="34"/>
        <v/>
      </c>
      <c r="K336" s="238"/>
      <c r="L336" s="417" t="str">
        <f>IF('3.5 St Lights - Pole'!AW336="","",'3.5 St Lights - Pole'!AW336)</f>
        <v/>
      </c>
      <c r="M336" s="238"/>
      <c r="N336" s="238" t="str">
        <f t="shared" si="35"/>
        <v/>
      </c>
      <c r="O336" s="238"/>
      <c r="P336" s="238"/>
      <c r="Q336" s="238" t="str">
        <f>IF(P336="",'3.5 St Lights - Pole'!AI336,(VLOOKUP(P336,St_Lights_Generic_coating_array,2,FALSE)))</f>
        <v/>
      </c>
      <c r="R336" s="85" t="str">
        <f>IF('3.5 St Lights - Pole'!AJ336="","",'3.5 St Lights - Pole'!AJ336)</f>
        <v/>
      </c>
      <c r="S336" s="238"/>
      <c r="T336" s="89" t="str">
        <f t="shared" si="36"/>
        <v/>
      </c>
      <c r="U336" s="85"/>
      <c r="V336" s="85"/>
      <c r="W336" s="418" t="str">
        <f>IF('3.5 St Lights - Pole'!$AM336="","",'3.5 St Lights - Pole'!$AM336)</f>
        <v/>
      </c>
      <c r="X336" s="418"/>
      <c r="Y336" s="238"/>
      <c r="Z336" s="89" t="str">
        <f t="shared" si="37"/>
        <v/>
      </c>
      <c r="AA336" s="85"/>
      <c r="AB336" s="85"/>
      <c r="AC336" s="85"/>
      <c r="AD336" s="85" t="str">
        <f>'3.5 St Lights - Pole'!CE336</f>
        <v/>
      </c>
      <c r="AE336" s="85"/>
      <c r="AF336" s="85" t="str">
        <f t="shared" si="38"/>
        <v/>
      </c>
      <c r="AG336" s="271"/>
      <c r="AH336" s="85" t="str">
        <f>'3.5 St Lights - Pole'!CI336</f>
        <v/>
      </c>
      <c r="AI336" s="85" t="str">
        <f>'3.5 St Lights - Pole'!CJ336</f>
        <v/>
      </c>
      <c r="AJ336" s="85" t="str">
        <f>'3.5 St Lights - Pole'!CK336</f>
        <v/>
      </c>
      <c r="AK336" s="85"/>
      <c r="AL336" s="85"/>
      <c r="AM336" s="85" t="str">
        <f t="shared" si="39"/>
        <v/>
      </c>
      <c r="AN336" s="238"/>
      <c r="AO336" s="112"/>
      <c r="AP336" s="112"/>
      <c r="AQ336" s="133" t="str">
        <f ca="1">IF('3.5 St Lights - Pole'!CR336="","",'3.5 St Lights - Pole'!CR336)</f>
        <v/>
      </c>
      <c r="AR336" s="112" t="str">
        <f>IF('3.5 St Lights - Pole'!CS336="","",'3.5 St Lights - Pole'!CS336)</f>
        <v/>
      </c>
      <c r="AS336" s="112"/>
      <c r="AT336" s="112"/>
    </row>
    <row r="337" spans="1:46" x14ac:dyDescent="0.2">
      <c r="A337" s="237"/>
      <c r="B337" s="238"/>
      <c r="C337" s="238" t="str">
        <f>IF('3.5 St Lights - Pole'!$B337="","",'3.5 St Lights - Pole'!$B337)</f>
        <v/>
      </c>
      <c r="D337" s="89" t="str">
        <f>IF('3.5 St Lights - Pole'!$C337="","",'3.5 St Lights - Pole'!C337)</f>
        <v/>
      </c>
      <c r="E337" s="238" t="str">
        <f>IF('3.5 St Lights - Pole'!$D337="","",'3.5 St Lights - Pole'!$D337)</f>
        <v/>
      </c>
      <c r="F337" s="238" t="str">
        <f>IF('3.5 St Lights - Pole'!$F337="","",'3.5 St Lights - Pole'!$F337)</f>
        <v/>
      </c>
      <c r="G337" s="238" t="str">
        <f>IF('3.5 St Lights - Pole'!$G337="","",'3.5 St Lights - Pole'!$G337)</f>
        <v/>
      </c>
      <c r="H337" s="238" t="str">
        <f>IF('3.5 St Lights - Pole'!$I337="","",'3.5 St Lights - Pole'!$I337)</f>
        <v/>
      </c>
      <c r="I337" s="238"/>
      <c r="J337" s="89" t="str">
        <f t="shared" si="34"/>
        <v/>
      </c>
      <c r="K337" s="238"/>
      <c r="L337" s="417" t="str">
        <f>IF('3.5 St Lights - Pole'!AW337="","",'3.5 St Lights - Pole'!AW337)</f>
        <v/>
      </c>
      <c r="M337" s="238"/>
      <c r="N337" s="238" t="str">
        <f t="shared" si="35"/>
        <v/>
      </c>
      <c r="O337" s="238"/>
      <c r="P337" s="238"/>
      <c r="Q337" s="238" t="str">
        <f>IF(P337="",'3.5 St Lights - Pole'!AI337,(VLOOKUP(P337,St_Lights_Generic_coating_array,2,FALSE)))</f>
        <v/>
      </c>
      <c r="R337" s="85" t="str">
        <f>IF('3.5 St Lights - Pole'!AJ337="","",'3.5 St Lights - Pole'!AJ337)</f>
        <v/>
      </c>
      <c r="S337" s="238"/>
      <c r="T337" s="89" t="str">
        <f t="shared" si="36"/>
        <v/>
      </c>
      <c r="U337" s="85"/>
      <c r="V337" s="85"/>
      <c r="W337" s="418" t="str">
        <f>IF('3.5 St Lights - Pole'!$AM337="","",'3.5 St Lights - Pole'!$AM337)</f>
        <v/>
      </c>
      <c r="X337" s="418"/>
      <c r="Y337" s="238"/>
      <c r="Z337" s="89" t="str">
        <f t="shared" si="37"/>
        <v/>
      </c>
      <c r="AA337" s="85"/>
      <c r="AB337" s="85"/>
      <c r="AC337" s="85"/>
      <c r="AD337" s="85" t="str">
        <f>'3.5 St Lights - Pole'!CE337</f>
        <v/>
      </c>
      <c r="AE337" s="85"/>
      <c r="AF337" s="85" t="str">
        <f t="shared" si="38"/>
        <v/>
      </c>
      <c r="AG337" s="271"/>
      <c r="AH337" s="85" t="str">
        <f>'3.5 St Lights - Pole'!CI337</f>
        <v/>
      </c>
      <c r="AI337" s="85" t="str">
        <f>'3.5 St Lights - Pole'!CJ337</f>
        <v/>
      </c>
      <c r="AJ337" s="85" t="str">
        <f>'3.5 St Lights - Pole'!CK337</f>
        <v/>
      </c>
      <c r="AK337" s="85"/>
      <c r="AL337" s="85"/>
      <c r="AM337" s="85" t="str">
        <f t="shared" si="39"/>
        <v/>
      </c>
      <c r="AN337" s="238"/>
      <c r="AO337" s="112"/>
      <c r="AP337" s="112"/>
      <c r="AQ337" s="133" t="str">
        <f ca="1">IF('3.5 St Lights - Pole'!CR337="","",'3.5 St Lights - Pole'!CR337)</f>
        <v/>
      </c>
      <c r="AR337" s="112" t="str">
        <f>IF('3.5 St Lights - Pole'!CS337="","",'3.5 St Lights - Pole'!CS337)</f>
        <v/>
      </c>
      <c r="AS337" s="112"/>
      <c r="AT337" s="112"/>
    </row>
    <row r="338" spans="1:46" x14ac:dyDescent="0.2">
      <c r="A338" s="237"/>
      <c r="B338" s="238"/>
      <c r="C338" s="238" t="str">
        <f>IF('3.5 St Lights - Pole'!$B338="","",'3.5 St Lights - Pole'!$B338)</f>
        <v/>
      </c>
      <c r="D338" s="89" t="str">
        <f>IF('3.5 St Lights - Pole'!$C338="","",'3.5 St Lights - Pole'!C338)</f>
        <v/>
      </c>
      <c r="E338" s="238" t="str">
        <f>IF('3.5 St Lights - Pole'!$D338="","",'3.5 St Lights - Pole'!$D338)</f>
        <v/>
      </c>
      <c r="F338" s="238" t="str">
        <f>IF('3.5 St Lights - Pole'!$F338="","",'3.5 St Lights - Pole'!$F338)</f>
        <v/>
      </c>
      <c r="G338" s="238" t="str">
        <f>IF('3.5 St Lights - Pole'!$G338="","",'3.5 St Lights - Pole'!$G338)</f>
        <v/>
      </c>
      <c r="H338" s="238" t="str">
        <f>IF('3.5 St Lights - Pole'!$I338="","",'3.5 St Lights - Pole'!$I338)</f>
        <v/>
      </c>
      <c r="I338" s="238"/>
      <c r="J338" s="89" t="str">
        <f t="shared" si="34"/>
        <v/>
      </c>
      <c r="K338" s="238"/>
      <c r="L338" s="417" t="str">
        <f>IF('3.5 St Lights - Pole'!AW338="","",'3.5 St Lights - Pole'!AW338)</f>
        <v/>
      </c>
      <c r="M338" s="238"/>
      <c r="N338" s="238" t="str">
        <f t="shared" si="35"/>
        <v/>
      </c>
      <c r="O338" s="238"/>
      <c r="P338" s="238"/>
      <c r="Q338" s="238" t="str">
        <f>IF(P338="",'3.5 St Lights - Pole'!AI338,(VLOOKUP(P338,St_Lights_Generic_coating_array,2,FALSE)))</f>
        <v/>
      </c>
      <c r="R338" s="85" t="str">
        <f>IF('3.5 St Lights - Pole'!AJ338="","",'3.5 St Lights - Pole'!AJ338)</f>
        <v/>
      </c>
      <c r="S338" s="238"/>
      <c r="T338" s="89" t="str">
        <f t="shared" si="36"/>
        <v/>
      </c>
      <c r="U338" s="85"/>
      <c r="V338" s="85"/>
      <c r="W338" s="418" t="str">
        <f>IF('3.5 St Lights - Pole'!$AM338="","",'3.5 St Lights - Pole'!$AM338)</f>
        <v/>
      </c>
      <c r="X338" s="418"/>
      <c r="Y338" s="238"/>
      <c r="Z338" s="89" t="str">
        <f t="shared" si="37"/>
        <v/>
      </c>
      <c r="AA338" s="85"/>
      <c r="AB338" s="85"/>
      <c r="AC338" s="85"/>
      <c r="AD338" s="85" t="str">
        <f>'3.5 St Lights - Pole'!CE338</f>
        <v/>
      </c>
      <c r="AE338" s="85"/>
      <c r="AF338" s="85" t="str">
        <f t="shared" si="38"/>
        <v/>
      </c>
      <c r="AG338" s="271"/>
      <c r="AH338" s="85" t="str">
        <f>'3.5 St Lights - Pole'!CI338</f>
        <v/>
      </c>
      <c r="AI338" s="85" t="str">
        <f>'3.5 St Lights - Pole'!CJ338</f>
        <v/>
      </c>
      <c r="AJ338" s="85" t="str">
        <f>'3.5 St Lights - Pole'!CK338</f>
        <v/>
      </c>
      <c r="AK338" s="85"/>
      <c r="AL338" s="85"/>
      <c r="AM338" s="85" t="str">
        <f t="shared" si="39"/>
        <v/>
      </c>
      <c r="AN338" s="238"/>
      <c r="AO338" s="112"/>
      <c r="AP338" s="112"/>
      <c r="AQ338" s="133" t="str">
        <f ca="1">IF('3.5 St Lights - Pole'!CR338="","",'3.5 St Lights - Pole'!CR338)</f>
        <v/>
      </c>
      <c r="AR338" s="112" t="str">
        <f>IF('3.5 St Lights - Pole'!CS338="","",'3.5 St Lights - Pole'!CS338)</f>
        <v/>
      </c>
      <c r="AS338" s="112"/>
      <c r="AT338" s="112"/>
    </row>
    <row r="339" spans="1:46" x14ac:dyDescent="0.2">
      <c r="A339" s="237"/>
      <c r="B339" s="238"/>
      <c r="C339" s="238" t="str">
        <f>IF('3.5 St Lights - Pole'!$B339="","",'3.5 St Lights - Pole'!$B339)</f>
        <v/>
      </c>
      <c r="D339" s="89" t="str">
        <f>IF('3.5 St Lights - Pole'!$C339="","",'3.5 St Lights - Pole'!C339)</f>
        <v/>
      </c>
      <c r="E339" s="238" t="str">
        <f>IF('3.5 St Lights - Pole'!$D339="","",'3.5 St Lights - Pole'!$D339)</f>
        <v/>
      </c>
      <c r="F339" s="238" t="str">
        <f>IF('3.5 St Lights - Pole'!$F339="","",'3.5 St Lights - Pole'!$F339)</f>
        <v/>
      </c>
      <c r="G339" s="238" t="str">
        <f>IF('3.5 St Lights - Pole'!$G339="","",'3.5 St Lights - Pole'!$G339)</f>
        <v/>
      </c>
      <c r="H339" s="238" t="str">
        <f>IF('3.5 St Lights - Pole'!$I339="","",'3.5 St Lights - Pole'!$I339)</f>
        <v/>
      </c>
      <c r="I339" s="238"/>
      <c r="J339" s="89" t="str">
        <f t="shared" si="34"/>
        <v/>
      </c>
      <c r="K339" s="238"/>
      <c r="L339" s="417" t="str">
        <f>IF('3.5 St Lights - Pole'!AW339="","",'3.5 St Lights - Pole'!AW339)</f>
        <v/>
      </c>
      <c r="M339" s="238"/>
      <c r="N339" s="238" t="str">
        <f t="shared" si="35"/>
        <v/>
      </c>
      <c r="O339" s="238"/>
      <c r="P339" s="238"/>
      <c r="Q339" s="238" t="str">
        <f>IF(P339="",'3.5 St Lights - Pole'!AI339,(VLOOKUP(P339,St_Lights_Generic_coating_array,2,FALSE)))</f>
        <v/>
      </c>
      <c r="R339" s="85" t="str">
        <f>IF('3.5 St Lights - Pole'!AJ339="","",'3.5 St Lights - Pole'!AJ339)</f>
        <v/>
      </c>
      <c r="S339" s="238"/>
      <c r="T339" s="89" t="str">
        <f t="shared" si="36"/>
        <v/>
      </c>
      <c r="U339" s="85"/>
      <c r="V339" s="85"/>
      <c r="W339" s="418" t="str">
        <f>IF('3.5 St Lights - Pole'!$AM339="","",'3.5 St Lights - Pole'!$AM339)</f>
        <v/>
      </c>
      <c r="X339" s="418"/>
      <c r="Y339" s="238"/>
      <c r="Z339" s="89" t="str">
        <f t="shared" si="37"/>
        <v/>
      </c>
      <c r="AA339" s="85"/>
      <c r="AB339" s="85"/>
      <c r="AC339" s="85"/>
      <c r="AD339" s="85" t="str">
        <f>'3.5 St Lights - Pole'!CE339</f>
        <v/>
      </c>
      <c r="AE339" s="85"/>
      <c r="AF339" s="85" t="str">
        <f t="shared" si="38"/>
        <v/>
      </c>
      <c r="AG339" s="271"/>
      <c r="AH339" s="85" t="str">
        <f>'3.5 St Lights - Pole'!CI339</f>
        <v/>
      </c>
      <c r="AI339" s="85" t="str">
        <f>'3.5 St Lights - Pole'!CJ339</f>
        <v/>
      </c>
      <c r="AJ339" s="85" t="str">
        <f>'3.5 St Lights - Pole'!CK339</f>
        <v/>
      </c>
      <c r="AK339" s="85"/>
      <c r="AL339" s="85"/>
      <c r="AM339" s="85" t="str">
        <f t="shared" si="39"/>
        <v/>
      </c>
      <c r="AN339" s="238"/>
      <c r="AO339" s="112"/>
      <c r="AP339" s="112"/>
      <c r="AQ339" s="133" t="str">
        <f ca="1">IF('3.5 St Lights - Pole'!CR339="","",'3.5 St Lights - Pole'!CR339)</f>
        <v/>
      </c>
      <c r="AR339" s="112" t="str">
        <f>IF('3.5 St Lights - Pole'!CS339="","",'3.5 St Lights - Pole'!CS339)</f>
        <v/>
      </c>
      <c r="AS339" s="112"/>
      <c r="AT339" s="112"/>
    </row>
    <row r="340" spans="1:46" x14ac:dyDescent="0.2">
      <c r="A340" s="237"/>
      <c r="B340" s="238"/>
      <c r="C340" s="238" t="str">
        <f>IF('3.5 St Lights - Pole'!$B340="","",'3.5 St Lights - Pole'!$B340)</f>
        <v/>
      </c>
      <c r="D340" s="89" t="str">
        <f>IF('3.5 St Lights - Pole'!$C340="","",'3.5 St Lights - Pole'!C340)</f>
        <v/>
      </c>
      <c r="E340" s="238" t="str">
        <f>IF('3.5 St Lights - Pole'!$D340="","",'3.5 St Lights - Pole'!$D340)</f>
        <v/>
      </c>
      <c r="F340" s="238" t="str">
        <f>IF('3.5 St Lights - Pole'!$F340="","",'3.5 St Lights - Pole'!$F340)</f>
        <v/>
      </c>
      <c r="G340" s="238" t="str">
        <f>IF('3.5 St Lights - Pole'!$G340="","",'3.5 St Lights - Pole'!$G340)</f>
        <v/>
      </c>
      <c r="H340" s="238" t="str">
        <f>IF('3.5 St Lights - Pole'!$I340="","",'3.5 St Lights - Pole'!$I340)</f>
        <v/>
      </c>
      <c r="I340" s="238"/>
      <c r="J340" s="89" t="str">
        <f t="shared" si="34"/>
        <v/>
      </c>
      <c r="K340" s="238"/>
      <c r="L340" s="417" t="str">
        <f>IF('3.5 St Lights - Pole'!AW340="","",'3.5 St Lights - Pole'!AW340)</f>
        <v/>
      </c>
      <c r="M340" s="238"/>
      <c r="N340" s="238" t="str">
        <f t="shared" si="35"/>
        <v/>
      </c>
      <c r="O340" s="238"/>
      <c r="P340" s="238"/>
      <c r="Q340" s="238" t="str">
        <f>IF(P340="",'3.5 St Lights - Pole'!AI340,(VLOOKUP(P340,St_Lights_Generic_coating_array,2,FALSE)))</f>
        <v/>
      </c>
      <c r="R340" s="85" t="str">
        <f>IF('3.5 St Lights - Pole'!AJ340="","",'3.5 St Lights - Pole'!AJ340)</f>
        <v/>
      </c>
      <c r="S340" s="238"/>
      <c r="T340" s="89" t="str">
        <f t="shared" si="36"/>
        <v/>
      </c>
      <c r="U340" s="85"/>
      <c r="V340" s="85"/>
      <c r="W340" s="418" t="str">
        <f>IF('3.5 St Lights - Pole'!$AM340="","",'3.5 St Lights - Pole'!$AM340)</f>
        <v/>
      </c>
      <c r="X340" s="418"/>
      <c r="Y340" s="238"/>
      <c r="Z340" s="89" t="str">
        <f t="shared" si="37"/>
        <v/>
      </c>
      <c r="AA340" s="85"/>
      <c r="AB340" s="85"/>
      <c r="AC340" s="85"/>
      <c r="AD340" s="85" t="str">
        <f>'3.5 St Lights - Pole'!CE340</f>
        <v/>
      </c>
      <c r="AE340" s="85"/>
      <c r="AF340" s="85" t="str">
        <f t="shared" si="38"/>
        <v/>
      </c>
      <c r="AG340" s="271"/>
      <c r="AH340" s="85" t="str">
        <f>'3.5 St Lights - Pole'!CI340</f>
        <v/>
      </c>
      <c r="AI340" s="85" t="str">
        <f>'3.5 St Lights - Pole'!CJ340</f>
        <v/>
      </c>
      <c r="AJ340" s="85" t="str">
        <f>'3.5 St Lights - Pole'!CK340</f>
        <v/>
      </c>
      <c r="AK340" s="85"/>
      <c r="AL340" s="85"/>
      <c r="AM340" s="85" t="str">
        <f t="shared" si="39"/>
        <v/>
      </c>
      <c r="AN340" s="238"/>
      <c r="AO340" s="112"/>
      <c r="AP340" s="112"/>
      <c r="AQ340" s="133" t="str">
        <f ca="1">IF('3.5 St Lights - Pole'!CR340="","",'3.5 St Lights - Pole'!CR340)</f>
        <v/>
      </c>
      <c r="AR340" s="112" t="str">
        <f>IF('3.5 St Lights - Pole'!CS340="","",'3.5 St Lights - Pole'!CS340)</f>
        <v/>
      </c>
      <c r="AS340" s="112"/>
      <c r="AT340" s="112"/>
    </row>
    <row r="341" spans="1:46" x14ac:dyDescent="0.2">
      <c r="A341" s="237"/>
      <c r="B341" s="238"/>
      <c r="C341" s="238" t="str">
        <f>IF('3.5 St Lights - Pole'!$B341="","",'3.5 St Lights - Pole'!$B341)</f>
        <v/>
      </c>
      <c r="D341" s="89" t="str">
        <f>IF('3.5 St Lights - Pole'!$C341="","",'3.5 St Lights - Pole'!C341)</f>
        <v/>
      </c>
      <c r="E341" s="238" t="str">
        <f>IF('3.5 St Lights - Pole'!$D341="","",'3.5 St Lights - Pole'!$D341)</f>
        <v/>
      </c>
      <c r="F341" s="238" t="str">
        <f>IF('3.5 St Lights - Pole'!$F341="","",'3.5 St Lights - Pole'!$F341)</f>
        <v/>
      </c>
      <c r="G341" s="238" t="str">
        <f>IF('3.5 St Lights - Pole'!$G341="","",'3.5 St Lights - Pole'!$G341)</f>
        <v/>
      </c>
      <c r="H341" s="238" t="str">
        <f>IF('3.5 St Lights - Pole'!$I341="","",'3.5 St Lights - Pole'!$I341)</f>
        <v/>
      </c>
      <c r="I341" s="238"/>
      <c r="J341" s="89" t="str">
        <f t="shared" si="34"/>
        <v/>
      </c>
      <c r="K341" s="238"/>
      <c r="L341" s="417" t="str">
        <f>IF('3.5 St Lights - Pole'!AW341="","",'3.5 St Lights - Pole'!AW341)</f>
        <v/>
      </c>
      <c r="M341" s="238"/>
      <c r="N341" s="238" t="str">
        <f t="shared" si="35"/>
        <v/>
      </c>
      <c r="O341" s="238"/>
      <c r="P341" s="238"/>
      <c r="Q341" s="238" t="str">
        <f>IF(P341="",'3.5 St Lights - Pole'!AI341,(VLOOKUP(P341,St_Lights_Generic_coating_array,2,FALSE)))</f>
        <v/>
      </c>
      <c r="R341" s="85" t="str">
        <f>IF('3.5 St Lights - Pole'!AJ341="","",'3.5 St Lights - Pole'!AJ341)</f>
        <v/>
      </c>
      <c r="S341" s="238"/>
      <c r="T341" s="89" t="str">
        <f t="shared" si="36"/>
        <v/>
      </c>
      <c r="U341" s="85"/>
      <c r="V341" s="85"/>
      <c r="W341" s="418" t="str">
        <f>IF('3.5 St Lights - Pole'!$AM341="","",'3.5 St Lights - Pole'!$AM341)</f>
        <v/>
      </c>
      <c r="X341" s="418"/>
      <c r="Y341" s="238"/>
      <c r="Z341" s="89" t="str">
        <f t="shared" si="37"/>
        <v/>
      </c>
      <c r="AA341" s="85"/>
      <c r="AB341" s="85"/>
      <c r="AC341" s="85"/>
      <c r="AD341" s="85" t="str">
        <f>'3.5 St Lights - Pole'!CE341</f>
        <v/>
      </c>
      <c r="AE341" s="85"/>
      <c r="AF341" s="85" t="str">
        <f t="shared" si="38"/>
        <v/>
      </c>
      <c r="AG341" s="271"/>
      <c r="AH341" s="85" t="str">
        <f>'3.5 St Lights - Pole'!CI341</f>
        <v/>
      </c>
      <c r="AI341" s="85" t="str">
        <f>'3.5 St Lights - Pole'!CJ341</f>
        <v/>
      </c>
      <c r="AJ341" s="85" t="str">
        <f>'3.5 St Lights - Pole'!CK341</f>
        <v/>
      </c>
      <c r="AK341" s="85"/>
      <c r="AL341" s="85"/>
      <c r="AM341" s="85" t="str">
        <f t="shared" si="39"/>
        <v/>
      </c>
      <c r="AN341" s="238"/>
      <c r="AO341" s="112"/>
      <c r="AP341" s="112"/>
      <c r="AQ341" s="133" t="str">
        <f ca="1">IF('3.5 St Lights - Pole'!CR341="","",'3.5 St Lights - Pole'!CR341)</f>
        <v/>
      </c>
      <c r="AR341" s="112" t="str">
        <f>IF('3.5 St Lights - Pole'!CS341="","",'3.5 St Lights - Pole'!CS341)</f>
        <v/>
      </c>
      <c r="AS341" s="112"/>
      <c r="AT341" s="112"/>
    </row>
    <row r="342" spans="1:46" x14ac:dyDescent="0.2">
      <c r="A342" s="237"/>
      <c r="B342" s="238"/>
      <c r="C342" s="238" t="str">
        <f>IF('3.5 St Lights - Pole'!$B342="","",'3.5 St Lights - Pole'!$B342)</f>
        <v/>
      </c>
      <c r="D342" s="89" t="str">
        <f>IF('3.5 St Lights - Pole'!$C342="","",'3.5 St Lights - Pole'!C342)</f>
        <v/>
      </c>
      <c r="E342" s="238" t="str">
        <f>IF('3.5 St Lights - Pole'!$D342="","",'3.5 St Lights - Pole'!$D342)</f>
        <v/>
      </c>
      <c r="F342" s="238" t="str">
        <f>IF('3.5 St Lights - Pole'!$F342="","",'3.5 St Lights - Pole'!$F342)</f>
        <v/>
      </c>
      <c r="G342" s="238" t="str">
        <f>IF('3.5 St Lights - Pole'!$G342="","",'3.5 St Lights - Pole'!$G342)</f>
        <v/>
      </c>
      <c r="H342" s="238" t="str">
        <f>IF('3.5 St Lights - Pole'!$I342="","",'3.5 St Lights - Pole'!$I342)</f>
        <v/>
      </c>
      <c r="I342" s="238"/>
      <c r="J342" s="89" t="str">
        <f t="shared" si="34"/>
        <v/>
      </c>
      <c r="K342" s="238"/>
      <c r="L342" s="417" t="str">
        <f>IF('3.5 St Lights - Pole'!AW342="","",'3.5 St Lights - Pole'!AW342)</f>
        <v/>
      </c>
      <c r="M342" s="238"/>
      <c r="N342" s="238" t="str">
        <f t="shared" si="35"/>
        <v/>
      </c>
      <c r="O342" s="238"/>
      <c r="P342" s="238"/>
      <c r="Q342" s="238" t="str">
        <f>IF(P342="",'3.5 St Lights - Pole'!AI342,(VLOOKUP(P342,St_Lights_Generic_coating_array,2,FALSE)))</f>
        <v/>
      </c>
      <c r="R342" s="85" t="str">
        <f>IF('3.5 St Lights - Pole'!AJ342="","",'3.5 St Lights - Pole'!AJ342)</f>
        <v/>
      </c>
      <c r="S342" s="238"/>
      <c r="T342" s="89" t="str">
        <f t="shared" si="36"/>
        <v/>
      </c>
      <c r="U342" s="85"/>
      <c r="V342" s="85"/>
      <c r="W342" s="418" t="str">
        <f>IF('3.5 St Lights - Pole'!$AM342="","",'3.5 St Lights - Pole'!$AM342)</f>
        <v/>
      </c>
      <c r="X342" s="418"/>
      <c r="Y342" s="238"/>
      <c r="Z342" s="89" t="str">
        <f t="shared" si="37"/>
        <v/>
      </c>
      <c r="AA342" s="85"/>
      <c r="AB342" s="85"/>
      <c r="AC342" s="85"/>
      <c r="AD342" s="85" t="str">
        <f>'3.5 St Lights - Pole'!CE342</f>
        <v/>
      </c>
      <c r="AE342" s="85"/>
      <c r="AF342" s="85" t="str">
        <f t="shared" si="38"/>
        <v/>
      </c>
      <c r="AG342" s="271"/>
      <c r="AH342" s="85" t="str">
        <f>'3.5 St Lights - Pole'!CI342</f>
        <v/>
      </c>
      <c r="AI342" s="85" t="str">
        <f>'3.5 St Lights - Pole'!CJ342</f>
        <v/>
      </c>
      <c r="AJ342" s="85" t="str">
        <f>'3.5 St Lights - Pole'!CK342</f>
        <v/>
      </c>
      <c r="AK342" s="85"/>
      <c r="AL342" s="85"/>
      <c r="AM342" s="85" t="str">
        <f t="shared" si="39"/>
        <v/>
      </c>
      <c r="AN342" s="238"/>
      <c r="AO342" s="112"/>
      <c r="AP342" s="112"/>
      <c r="AQ342" s="133" t="str">
        <f ca="1">IF('3.5 St Lights - Pole'!CR342="","",'3.5 St Lights - Pole'!CR342)</f>
        <v/>
      </c>
      <c r="AR342" s="112" t="str">
        <f>IF('3.5 St Lights - Pole'!CS342="","",'3.5 St Lights - Pole'!CS342)</f>
        <v/>
      </c>
      <c r="AS342" s="112"/>
      <c r="AT342" s="112"/>
    </row>
    <row r="343" spans="1:46" x14ac:dyDescent="0.2">
      <c r="A343" s="237"/>
      <c r="B343" s="238"/>
      <c r="C343" s="238" t="str">
        <f>IF('3.5 St Lights - Pole'!$B343="","",'3.5 St Lights - Pole'!$B343)</f>
        <v/>
      </c>
      <c r="D343" s="89" t="str">
        <f>IF('3.5 St Lights - Pole'!$C343="","",'3.5 St Lights - Pole'!C343)</f>
        <v/>
      </c>
      <c r="E343" s="238" t="str">
        <f>IF('3.5 St Lights - Pole'!$D343="","",'3.5 St Lights - Pole'!$D343)</f>
        <v/>
      </c>
      <c r="F343" s="238" t="str">
        <f>IF('3.5 St Lights - Pole'!$F343="","",'3.5 St Lights - Pole'!$F343)</f>
        <v/>
      </c>
      <c r="G343" s="238" t="str">
        <f>IF('3.5 St Lights - Pole'!$G343="","",'3.5 St Lights - Pole'!$G343)</f>
        <v/>
      </c>
      <c r="H343" s="238" t="str">
        <f>IF('3.5 St Lights - Pole'!$I343="","",'3.5 St Lights - Pole'!$I343)</f>
        <v/>
      </c>
      <c r="I343" s="238"/>
      <c r="J343" s="89" t="str">
        <f t="shared" si="34"/>
        <v/>
      </c>
      <c r="K343" s="238"/>
      <c r="L343" s="417" t="str">
        <f>IF('3.5 St Lights - Pole'!AW343="","",'3.5 St Lights - Pole'!AW343)</f>
        <v/>
      </c>
      <c r="M343" s="238"/>
      <c r="N343" s="238" t="str">
        <f t="shared" si="35"/>
        <v/>
      </c>
      <c r="O343" s="238"/>
      <c r="P343" s="238"/>
      <c r="Q343" s="238" t="str">
        <f>IF(P343="",'3.5 St Lights - Pole'!AI343,(VLOOKUP(P343,St_Lights_Generic_coating_array,2,FALSE)))</f>
        <v/>
      </c>
      <c r="R343" s="85" t="str">
        <f>IF('3.5 St Lights - Pole'!AJ343="","",'3.5 St Lights - Pole'!AJ343)</f>
        <v/>
      </c>
      <c r="S343" s="238"/>
      <c r="T343" s="89" t="str">
        <f t="shared" si="36"/>
        <v/>
      </c>
      <c r="U343" s="85"/>
      <c r="V343" s="85"/>
      <c r="W343" s="418" t="str">
        <f>IF('3.5 St Lights - Pole'!$AM343="","",'3.5 St Lights - Pole'!$AM343)</f>
        <v/>
      </c>
      <c r="X343" s="418"/>
      <c r="Y343" s="238"/>
      <c r="Z343" s="89" t="str">
        <f t="shared" si="37"/>
        <v/>
      </c>
      <c r="AA343" s="85"/>
      <c r="AB343" s="85"/>
      <c r="AC343" s="85"/>
      <c r="AD343" s="85" t="str">
        <f>'3.5 St Lights - Pole'!CE343</f>
        <v/>
      </c>
      <c r="AE343" s="85"/>
      <c r="AF343" s="85" t="str">
        <f t="shared" si="38"/>
        <v/>
      </c>
      <c r="AG343" s="271"/>
      <c r="AH343" s="85" t="str">
        <f>'3.5 St Lights - Pole'!CI343</f>
        <v/>
      </c>
      <c r="AI343" s="85" t="str">
        <f>'3.5 St Lights - Pole'!CJ343</f>
        <v/>
      </c>
      <c r="AJ343" s="85" t="str">
        <f>'3.5 St Lights - Pole'!CK343</f>
        <v/>
      </c>
      <c r="AK343" s="85"/>
      <c r="AL343" s="85"/>
      <c r="AM343" s="85" t="str">
        <f t="shared" si="39"/>
        <v/>
      </c>
      <c r="AN343" s="238"/>
      <c r="AO343" s="112"/>
      <c r="AP343" s="112"/>
      <c r="AQ343" s="133" t="str">
        <f ca="1">IF('3.5 St Lights - Pole'!CR343="","",'3.5 St Lights - Pole'!CR343)</f>
        <v/>
      </c>
      <c r="AR343" s="112" t="str">
        <f>IF('3.5 St Lights - Pole'!CS343="","",'3.5 St Lights - Pole'!CS343)</f>
        <v/>
      </c>
      <c r="AS343" s="112"/>
      <c r="AT343" s="112"/>
    </row>
    <row r="344" spans="1:46" x14ac:dyDescent="0.2">
      <c r="A344" s="237"/>
      <c r="B344" s="238"/>
      <c r="C344" s="238" t="str">
        <f>IF('3.5 St Lights - Pole'!$B344="","",'3.5 St Lights - Pole'!$B344)</f>
        <v/>
      </c>
      <c r="D344" s="89" t="str">
        <f>IF('3.5 St Lights - Pole'!$C344="","",'3.5 St Lights - Pole'!C344)</f>
        <v/>
      </c>
      <c r="E344" s="238" t="str">
        <f>IF('3.5 St Lights - Pole'!$D344="","",'3.5 St Lights - Pole'!$D344)</f>
        <v/>
      </c>
      <c r="F344" s="238" t="str">
        <f>IF('3.5 St Lights - Pole'!$F344="","",'3.5 St Lights - Pole'!$F344)</f>
        <v/>
      </c>
      <c r="G344" s="238" t="str">
        <f>IF('3.5 St Lights - Pole'!$G344="","",'3.5 St Lights - Pole'!$G344)</f>
        <v/>
      </c>
      <c r="H344" s="238" t="str">
        <f>IF('3.5 St Lights - Pole'!$I344="","",'3.5 St Lights - Pole'!$I344)</f>
        <v/>
      </c>
      <c r="I344" s="238"/>
      <c r="J344" s="89" t="str">
        <f t="shared" si="34"/>
        <v/>
      </c>
      <c r="K344" s="238"/>
      <c r="L344" s="417" t="str">
        <f>IF('3.5 St Lights - Pole'!AW344="","",'3.5 St Lights - Pole'!AW344)</f>
        <v/>
      </c>
      <c r="M344" s="238"/>
      <c r="N344" s="238" t="str">
        <f t="shared" si="35"/>
        <v/>
      </c>
      <c r="O344" s="238"/>
      <c r="P344" s="238"/>
      <c r="Q344" s="238" t="str">
        <f>IF(P344="",'3.5 St Lights - Pole'!AI344,(VLOOKUP(P344,St_Lights_Generic_coating_array,2,FALSE)))</f>
        <v/>
      </c>
      <c r="R344" s="85" t="str">
        <f>IF('3.5 St Lights - Pole'!AJ344="","",'3.5 St Lights - Pole'!AJ344)</f>
        <v/>
      </c>
      <c r="S344" s="238"/>
      <c r="T344" s="89" t="str">
        <f t="shared" si="36"/>
        <v/>
      </c>
      <c r="U344" s="85"/>
      <c r="V344" s="85"/>
      <c r="W344" s="418" t="str">
        <f>IF('3.5 St Lights - Pole'!$AM344="","",'3.5 St Lights - Pole'!$AM344)</f>
        <v/>
      </c>
      <c r="X344" s="418"/>
      <c r="Y344" s="238"/>
      <c r="Z344" s="89" t="str">
        <f t="shared" si="37"/>
        <v/>
      </c>
      <c r="AA344" s="85"/>
      <c r="AB344" s="85"/>
      <c r="AC344" s="85"/>
      <c r="AD344" s="85" t="str">
        <f>'3.5 St Lights - Pole'!CE344</f>
        <v/>
      </c>
      <c r="AE344" s="85"/>
      <c r="AF344" s="85" t="str">
        <f t="shared" si="38"/>
        <v/>
      </c>
      <c r="AG344" s="271"/>
      <c r="AH344" s="85" t="str">
        <f>'3.5 St Lights - Pole'!CI344</f>
        <v/>
      </c>
      <c r="AI344" s="85" t="str">
        <f>'3.5 St Lights - Pole'!CJ344</f>
        <v/>
      </c>
      <c r="AJ344" s="85" t="str">
        <f>'3.5 St Lights - Pole'!CK344</f>
        <v/>
      </c>
      <c r="AK344" s="85"/>
      <c r="AL344" s="85"/>
      <c r="AM344" s="85" t="str">
        <f t="shared" si="39"/>
        <v/>
      </c>
      <c r="AN344" s="238"/>
      <c r="AO344" s="112"/>
      <c r="AP344" s="112"/>
      <c r="AQ344" s="133" t="str">
        <f ca="1">IF('3.5 St Lights - Pole'!CR344="","",'3.5 St Lights - Pole'!CR344)</f>
        <v/>
      </c>
      <c r="AR344" s="112" t="str">
        <f>IF('3.5 St Lights - Pole'!CS344="","",'3.5 St Lights - Pole'!CS344)</f>
        <v/>
      </c>
      <c r="AS344" s="112"/>
      <c r="AT344" s="112"/>
    </row>
    <row r="345" spans="1:46" x14ac:dyDescent="0.2">
      <c r="A345" s="237"/>
      <c r="B345" s="238"/>
      <c r="C345" s="238" t="str">
        <f>IF('3.5 St Lights - Pole'!$B345="","",'3.5 St Lights - Pole'!$B345)</f>
        <v/>
      </c>
      <c r="D345" s="89" t="str">
        <f>IF('3.5 St Lights - Pole'!$C345="","",'3.5 St Lights - Pole'!C345)</f>
        <v/>
      </c>
      <c r="E345" s="238" t="str">
        <f>IF('3.5 St Lights - Pole'!$D345="","",'3.5 St Lights - Pole'!$D345)</f>
        <v/>
      </c>
      <c r="F345" s="238" t="str">
        <f>IF('3.5 St Lights - Pole'!$F345="","",'3.5 St Lights - Pole'!$F345)</f>
        <v/>
      </c>
      <c r="G345" s="238" t="str">
        <f>IF('3.5 St Lights - Pole'!$G345="","",'3.5 St Lights - Pole'!$G345)</f>
        <v/>
      </c>
      <c r="H345" s="238" t="str">
        <f>IF('3.5 St Lights - Pole'!$I345="","",'3.5 St Lights - Pole'!$I345)</f>
        <v/>
      </c>
      <c r="I345" s="238"/>
      <c r="J345" s="89" t="str">
        <f t="shared" si="34"/>
        <v/>
      </c>
      <c r="K345" s="238"/>
      <c r="L345" s="417" t="str">
        <f>IF('3.5 St Lights - Pole'!AW345="","",'3.5 St Lights - Pole'!AW345)</f>
        <v/>
      </c>
      <c r="M345" s="238"/>
      <c r="N345" s="238" t="str">
        <f t="shared" si="35"/>
        <v/>
      </c>
      <c r="O345" s="238"/>
      <c r="P345" s="238"/>
      <c r="Q345" s="238" t="str">
        <f>IF(P345="",'3.5 St Lights - Pole'!AI345,(VLOOKUP(P345,St_Lights_Generic_coating_array,2,FALSE)))</f>
        <v/>
      </c>
      <c r="R345" s="85" t="str">
        <f>IF('3.5 St Lights - Pole'!AJ345="","",'3.5 St Lights - Pole'!AJ345)</f>
        <v/>
      </c>
      <c r="S345" s="238"/>
      <c r="T345" s="89" t="str">
        <f t="shared" si="36"/>
        <v/>
      </c>
      <c r="U345" s="85"/>
      <c r="V345" s="85"/>
      <c r="W345" s="418" t="str">
        <f>IF('3.5 St Lights - Pole'!$AM345="","",'3.5 St Lights - Pole'!$AM345)</f>
        <v/>
      </c>
      <c r="X345" s="418"/>
      <c r="Y345" s="238"/>
      <c r="Z345" s="89" t="str">
        <f t="shared" si="37"/>
        <v/>
      </c>
      <c r="AA345" s="85"/>
      <c r="AB345" s="85"/>
      <c r="AC345" s="85"/>
      <c r="AD345" s="85" t="str">
        <f>'3.5 St Lights - Pole'!CE345</f>
        <v/>
      </c>
      <c r="AE345" s="85"/>
      <c r="AF345" s="85" t="str">
        <f t="shared" si="38"/>
        <v/>
      </c>
      <c r="AG345" s="271"/>
      <c r="AH345" s="85" t="str">
        <f>'3.5 St Lights - Pole'!CI345</f>
        <v/>
      </c>
      <c r="AI345" s="85" t="str">
        <f>'3.5 St Lights - Pole'!CJ345</f>
        <v/>
      </c>
      <c r="AJ345" s="85" t="str">
        <f>'3.5 St Lights - Pole'!CK345</f>
        <v/>
      </c>
      <c r="AK345" s="85"/>
      <c r="AL345" s="85"/>
      <c r="AM345" s="85" t="str">
        <f t="shared" si="39"/>
        <v/>
      </c>
      <c r="AN345" s="238"/>
      <c r="AO345" s="112"/>
      <c r="AP345" s="112"/>
      <c r="AQ345" s="133" t="str">
        <f ca="1">IF('3.5 St Lights - Pole'!CR345="","",'3.5 St Lights - Pole'!CR345)</f>
        <v/>
      </c>
      <c r="AR345" s="112" t="str">
        <f>IF('3.5 St Lights - Pole'!CS345="","",'3.5 St Lights - Pole'!CS345)</f>
        <v/>
      </c>
      <c r="AS345" s="112"/>
      <c r="AT345" s="112"/>
    </row>
    <row r="346" spans="1:46" x14ac:dyDescent="0.2">
      <c r="A346" s="237"/>
      <c r="B346" s="238"/>
      <c r="C346" s="238" t="str">
        <f>IF('3.5 St Lights - Pole'!$B346="","",'3.5 St Lights - Pole'!$B346)</f>
        <v/>
      </c>
      <c r="D346" s="89" t="str">
        <f>IF('3.5 St Lights - Pole'!$C346="","",'3.5 St Lights - Pole'!C346)</f>
        <v/>
      </c>
      <c r="E346" s="238" t="str">
        <f>IF('3.5 St Lights - Pole'!$D346="","",'3.5 St Lights - Pole'!$D346)</f>
        <v/>
      </c>
      <c r="F346" s="238" t="str">
        <f>IF('3.5 St Lights - Pole'!$F346="","",'3.5 St Lights - Pole'!$F346)</f>
        <v/>
      </c>
      <c r="G346" s="238" t="str">
        <f>IF('3.5 St Lights - Pole'!$G346="","",'3.5 St Lights - Pole'!$G346)</f>
        <v/>
      </c>
      <c r="H346" s="238" t="str">
        <f>IF('3.5 St Lights - Pole'!$I346="","",'3.5 St Lights - Pole'!$I346)</f>
        <v/>
      </c>
      <c r="I346" s="238"/>
      <c r="J346" s="89" t="str">
        <f t="shared" si="34"/>
        <v/>
      </c>
      <c r="K346" s="238"/>
      <c r="L346" s="417" t="str">
        <f>IF('3.5 St Lights - Pole'!AW346="","",'3.5 St Lights - Pole'!AW346)</f>
        <v/>
      </c>
      <c r="M346" s="238"/>
      <c r="N346" s="238" t="str">
        <f t="shared" si="35"/>
        <v/>
      </c>
      <c r="O346" s="238"/>
      <c r="P346" s="238"/>
      <c r="Q346" s="238" t="str">
        <f>IF(P346="",'3.5 St Lights - Pole'!AI346,(VLOOKUP(P346,St_Lights_Generic_coating_array,2,FALSE)))</f>
        <v/>
      </c>
      <c r="R346" s="85" t="str">
        <f>IF('3.5 St Lights - Pole'!AJ346="","",'3.5 St Lights - Pole'!AJ346)</f>
        <v/>
      </c>
      <c r="S346" s="238"/>
      <c r="T346" s="89" t="str">
        <f t="shared" si="36"/>
        <v/>
      </c>
      <c r="U346" s="85"/>
      <c r="V346" s="85"/>
      <c r="W346" s="418" t="str">
        <f>IF('3.5 St Lights - Pole'!$AM346="","",'3.5 St Lights - Pole'!$AM346)</f>
        <v/>
      </c>
      <c r="X346" s="418"/>
      <c r="Y346" s="238"/>
      <c r="Z346" s="89" t="str">
        <f t="shared" si="37"/>
        <v/>
      </c>
      <c r="AA346" s="85"/>
      <c r="AB346" s="85"/>
      <c r="AC346" s="85"/>
      <c r="AD346" s="85" t="str">
        <f>'3.5 St Lights - Pole'!CE346</f>
        <v/>
      </c>
      <c r="AE346" s="85"/>
      <c r="AF346" s="85" t="str">
        <f t="shared" si="38"/>
        <v/>
      </c>
      <c r="AG346" s="271"/>
      <c r="AH346" s="85" t="str">
        <f>'3.5 St Lights - Pole'!CI346</f>
        <v/>
      </c>
      <c r="AI346" s="85" t="str">
        <f>'3.5 St Lights - Pole'!CJ346</f>
        <v/>
      </c>
      <c r="AJ346" s="85" t="str">
        <f>'3.5 St Lights - Pole'!CK346</f>
        <v/>
      </c>
      <c r="AK346" s="85"/>
      <c r="AL346" s="85"/>
      <c r="AM346" s="85" t="str">
        <f t="shared" si="39"/>
        <v/>
      </c>
      <c r="AN346" s="238"/>
      <c r="AO346" s="112"/>
      <c r="AP346" s="112"/>
      <c r="AQ346" s="133" t="str">
        <f ca="1">IF('3.5 St Lights - Pole'!CR346="","",'3.5 St Lights - Pole'!CR346)</f>
        <v/>
      </c>
      <c r="AR346" s="112" t="str">
        <f>IF('3.5 St Lights - Pole'!CS346="","",'3.5 St Lights - Pole'!CS346)</f>
        <v/>
      </c>
      <c r="AS346" s="112"/>
      <c r="AT346" s="112"/>
    </row>
    <row r="347" spans="1:46" x14ac:dyDescent="0.2">
      <c r="A347" s="237"/>
      <c r="B347" s="238"/>
      <c r="C347" s="238" t="str">
        <f>IF('3.5 St Lights - Pole'!$B347="","",'3.5 St Lights - Pole'!$B347)</f>
        <v/>
      </c>
      <c r="D347" s="89" t="str">
        <f>IF('3.5 St Lights - Pole'!$C347="","",'3.5 St Lights - Pole'!C347)</f>
        <v/>
      </c>
      <c r="E347" s="238" t="str">
        <f>IF('3.5 St Lights - Pole'!$D347="","",'3.5 St Lights - Pole'!$D347)</f>
        <v/>
      </c>
      <c r="F347" s="238" t="str">
        <f>IF('3.5 St Lights - Pole'!$F347="","",'3.5 St Lights - Pole'!$F347)</f>
        <v/>
      </c>
      <c r="G347" s="238" t="str">
        <f>IF('3.5 St Lights - Pole'!$G347="","",'3.5 St Lights - Pole'!$G347)</f>
        <v/>
      </c>
      <c r="H347" s="238" t="str">
        <f>IF('3.5 St Lights - Pole'!$I347="","",'3.5 St Lights - Pole'!$I347)</f>
        <v/>
      </c>
      <c r="I347" s="238"/>
      <c r="J347" s="89" t="str">
        <f t="shared" si="34"/>
        <v/>
      </c>
      <c r="K347" s="238"/>
      <c r="L347" s="417" t="str">
        <f>IF('3.5 St Lights - Pole'!AW347="","",'3.5 St Lights - Pole'!AW347)</f>
        <v/>
      </c>
      <c r="M347" s="238"/>
      <c r="N347" s="238" t="str">
        <f t="shared" si="35"/>
        <v/>
      </c>
      <c r="O347" s="238"/>
      <c r="P347" s="238"/>
      <c r="Q347" s="238" t="str">
        <f>IF(P347="",'3.5 St Lights - Pole'!AI347,(VLOOKUP(P347,St_Lights_Generic_coating_array,2,FALSE)))</f>
        <v/>
      </c>
      <c r="R347" s="85" t="str">
        <f>IF('3.5 St Lights - Pole'!AJ347="","",'3.5 St Lights - Pole'!AJ347)</f>
        <v/>
      </c>
      <c r="S347" s="238"/>
      <c r="T347" s="89" t="str">
        <f t="shared" si="36"/>
        <v/>
      </c>
      <c r="U347" s="85"/>
      <c r="V347" s="85"/>
      <c r="W347" s="418" t="str">
        <f>IF('3.5 St Lights - Pole'!$AM347="","",'3.5 St Lights - Pole'!$AM347)</f>
        <v/>
      </c>
      <c r="X347" s="418"/>
      <c r="Y347" s="238"/>
      <c r="Z347" s="89" t="str">
        <f t="shared" si="37"/>
        <v/>
      </c>
      <c r="AA347" s="85"/>
      <c r="AB347" s="85"/>
      <c r="AC347" s="85"/>
      <c r="AD347" s="85" t="str">
        <f>'3.5 St Lights - Pole'!CE347</f>
        <v/>
      </c>
      <c r="AE347" s="85"/>
      <c r="AF347" s="85" t="str">
        <f t="shared" si="38"/>
        <v/>
      </c>
      <c r="AG347" s="271"/>
      <c r="AH347" s="85" t="str">
        <f>'3.5 St Lights - Pole'!CI347</f>
        <v/>
      </c>
      <c r="AI347" s="85" t="str">
        <f>'3.5 St Lights - Pole'!CJ347</f>
        <v/>
      </c>
      <c r="AJ347" s="85" t="str">
        <f>'3.5 St Lights - Pole'!CK347</f>
        <v/>
      </c>
      <c r="AK347" s="85"/>
      <c r="AL347" s="85"/>
      <c r="AM347" s="85" t="str">
        <f t="shared" si="39"/>
        <v/>
      </c>
      <c r="AN347" s="238"/>
      <c r="AO347" s="112"/>
      <c r="AP347" s="112"/>
      <c r="AQ347" s="133" t="str">
        <f ca="1">IF('3.5 St Lights - Pole'!CR347="","",'3.5 St Lights - Pole'!CR347)</f>
        <v/>
      </c>
      <c r="AR347" s="112" t="str">
        <f>IF('3.5 St Lights - Pole'!CS347="","",'3.5 St Lights - Pole'!CS347)</f>
        <v/>
      </c>
      <c r="AS347" s="112"/>
      <c r="AT347" s="112"/>
    </row>
    <row r="348" spans="1:46" x14ac:dyDescent="0.2">
      <c r="A348" s="237"/>
      <c r="B348" s="238"/>
      <c r="C348" s="238" t="str">
        <f>IF('3.5 St Lights - Pole'!$B348="","",'3.5 St Lights - Pole'!$B348)</f>
        <v/>
      </c>
      <c r="D348" s="89" t="str">
        <f>IF('3.5 St Lights - Pole'!$C348="","",'3.5 St Lights - Pole'!C348)</f>
        <v/>
      </c>
      <c r="E348" s="238" t="str">
        <f>IF('3.5 St Lights - Pole'!$D348="","",'3.5 St Lights - Pole'!$D348)</f>
        <v/>
      </c>
      <c r="F348" s="238" t="str">
        <f>IF('3.5 St Lights - Pole'!$F348="","",'3.5 St Lights - Pole'!$F348)</f>
        <v/>
      </c>
      <c r="G348" s="238" t="str">
        <f>IF('3.5 St Lights - Pole'!$G348="","",'3.5 St Lights - Pole'!$G348)</f>
        <v/>
      </c>
      <c r="H348" s="238" t="str">
        <f>IF('3.5 St Lights - Pole'!$I348="","",'3.5 St Lights - Pole'!$I348)</f>
        <v/>
      </c>
      <c r="I348" s="238"/>
      <c r="J348" s="89" t="str">
        <f t="shared" si="34"/>
        <v/>
      </c>
      <c r="K348" s="238"/>
      <c r="L348" s="417" t="str">
        <f>IF('3.5 St Lights - Pole'!AW348="","",'3.5 St Lights - Pole'!AW348)</f>
        <v/>
      </c>
      <c r="M348" s="238"/>
      <c r="N348" s="238" t="str">
        <f t="shared" si="35"/>
        <v/>
      </c>
      <c r="O348" s="238"/>
      <c r="P348" s="238"/>
      <c r="Q348" s="238" t="str">
        <f>IF(P348="",'3.5 St Lights - Pole'!AI348,(VLOOKUP(P348,St_Lights_Generic_coating_array,2,FALSE)))</f>
        <v/>
      </c>
      <c r="R348" s="85" t="str">
        <f>IF('3.5 St Lights - Pole'!AJ348="","",'3.5 St Lights - Pole'!AJ348)</f>
        <v/>
      </c>
      <c r="S348" s="238"/>
      <c r="T348" s="89" t="str">
        <f t="shared" si="36"/>
        <v/>
      </c>
      <c r="U348" s="85"/>
      <c r="V348" s="85"/>
      <c r="W348" s="418" t="str">
        <f>IF('3.5 St Lights - Pole'!$AM348="","",'3.5 St Lights - Pole'!$AM348)</f>
        <v/>
      </c>
      <c r="X348" s="418"/>
      <c r="Y348" s="238"/>
      <c r="Z348" s="89" t="str">
        <f t="shared" si="37"/>
        <v/>
      </c>
      <c r="AA348" s="85"/>
      <c r="AB348" s="85"/>
      <c r="AC348" s="85"/>
      <c r="AD348" s="85" t="str">
        <f>'3.5 St Lights - Pole'!CE348</f>
        <v/>
      </c>
      <c r="AE348" s="85"/>
      <c r="AF348" s="85" t="str">
        <f t="shared" si="38"/>
        <v/>
      </c>
      <c r="AG348" s="271"/>
      <c r="AH348" s="85" t="str">
        <f>'3.5 St Lights - Pole'!CI348</f>
        <v/>
      </c>
      <c r="AI348" s="85" t="str">
        <f>'3.5 St Lights - Pole'!CJ348</f>
        <v/>
      </c>
      <c r="AJ348" s="85" t="str">
        <f>'3.5 St Lights - Pole'!CK348</f>
        <v/>
      </c>
      <c r="AK348" s="85"/>
      <c r="AL348" s="85"/>
      <c r="AM348" s="85" t="str">
        <f t="shared" si="39"/>
        <v/>
      </c>
      <c r="AN348" s="238"/>
      <c r="AO348" s="112"/>
      <c r="AP348" s="112"/>
      <c r="AQ348" s="133" t="str">
        <f ca="1">IF('3.5 St Lights - Pole'!CR348="","",'3.5 St Lights - Pole'!CR348)</f>
        <v/>
      </c>
      <c r="AR348" s="112" t="str">
        <f>IF('3.5 St Lights - Pole'!CS348="","",'3.5 St Lights - Pole'!CS348)</f>
        <v/>
      </c>
      <c r="AS348" s="112"/>
      <c r="AT348" s="112"/>
    </row>
    <row r="349" spans="1:46" x14ac:dyDescent="0.2">
      <c r="A349" s="237"/>
      <c r="B349" s="238"/>
      <c r="C349" s="238" t="str">
        <f>IF('3.5 St Lights - Pole'!$B349="","",'3.5 St Lights - Pole'!$B349)</f>
        <v/>
      </c>
      <c r="D349" s="89" t="str">
        <f>IF('3.5 St Lights - Pole'!$C349="","",'3.5 St Lights - Pole'!C349)</f>
        <v/>
      </c>
      <c r="E349" s="238" t="str">
        <f>IF('3.5 St Lights - Pole'!$D349="","",'3.5 St Lights - Pole'!$D349)</f>
        <v/>
      </c>
      <c r="F349" s="238" t="str">
        <f>IF('3.5 St Lights - Pole'!$F349="","",'3.5 St Lights - Pole'!$F349)</f>
        <v/>
      </c>
      <c r="G349" s="238" t="str">
        <f>IF('3.5 St Lights - Pole'!$G349="","",'3.5 St Lights - Pole'!$G349)</f>
        <v/>
      </c>
      <c r="H349" s="238" t="str">
        <f>IF('3.5 St Lights - Pole'!$I349="","",'3.5 St Lights - Pole'!$I349)</f>
        <v/>
      </c>
      <c r="I349" s="238"/>
      <c r="J349" s="89" t="str">
        <f t="shared" si="34"/>
        <v/>
      </c>
      <c r="K349" s="238"/>
      <c r="L349" s="417" t="str">
        <f>IF('3.5 St Lights - Pole'!AW349="","",'3.5 St Lights - Pole'!AW349)</f>
        <v/>
      </c>
      <c r="M349" s="238"/>
      <c r="N349" s="238" t="str">
        <f t="shared" si="35"/>
        <v/>
      </c>
      <c r="O349" s="238"/>
      <c r="P349" s="238"/>
      <c r="Q349" s="238" t="str">
        <f>IF(P349="",'3.5 St Lights - Pole'!AI349,(VLOOKUP(P349,St_Lights_Generic_coating_array,2,FALSE)))</f>
        <v/>
      </c>
      <c r="R349" s="85" t="str">
        <f>IF('3.5 St Lights - Pole'!AJ349="","",'3.5 St Lights - Pole'!AJ349)</f>
        <v/>
      </c>
      <c r="S349" s="238"/>
      <c r="T349" s="89" t="str">
        <f t="shared" si="36"/>
        <v/>
      </c>
      <c r="U349" s="85"/>
      <c r="V349" s="85"/>
      <c r="W349" s="418" t="str">
        <f>IF('3.5 St Lights - Pole'!$AM349="","",'3.5 St Lights - Pole'!$AM349)</f>
        <v/>
      </c>
      <c r="X349" s="418"/>
      <c r="Y349" s="238"/>
      <c r="Z349" s="89" t="str">
        <f t="shared" si="37"/>
        <v/>
      </c>
      <c r="AA349" s="85"/>
      <c r="AB349" s="85"/>
      <c r="AC349" s="85"/>
      <c r="AD349" s="85" t="str">
        <f>'3.5 St Lights - Pole'!CE349</f>
        <v/>
      </c>
      <c r="AE349" s="85"/>
      <c r="AF349" s="85" t="str">
        <f t="shared" si="38"/>
        <v/>
      </c>
      <c r="AG349" s="271"/>
      <c r="AH349" s="85" t="str">
        <f>'3.5 St Lights - Pole'!CI349</f>
        <v/>
      </c>
      <c r="AI349" s="85" t="str">
        <f>'3.5 St Lights - Pole'!CJ349</f>
        <v/>
      </c>
      <c r="AJ349" s="85" t="str">
        <f>'3.5 St Lights - Pole'!CK349</f>
        <v/>
      </c>
      <c r="AK349" s="85"/>
      <c r="AL349" s="85"/>
      <c r="AM349" s="85" t="str">
        <f t="shared" si="39"/>
        <v/>
      </c>
      <c r="AN349" s="238"/>
      <c r="AO349" s="112"/>
      <c r="AP349" s="112"/>
      <c r="AQ349" s="133" t="str">
        <f ca="1">IF('3.5 St Lights - Pole'!CR349="","",'3.5 St Lights - Pole'!CR349)</f>
        <v/>
      </c>
      <c r="AR349" s="112" t="str">
        <f>IF('3.5 St Lights - Pole'!CS349="","",'3.5 St Lights - Pole'!CS349)</f>
        <v/>
      </c>
      <c r="AS349" s="112"/>
      <c r="AT349" s="112"/>
    </row>
    <row r="350" spans="1:46" x14ac:dyDescent="0.2">
      <c r="A350" s="237"/>
      <c r="B350" s="238"/>
      <c r="C350" s="238" t="str">
        <f>IF('3.5 St Lights - Pole'!$B350="","",'3.5 St Lights - Pole'!$B350)</f>
        <v/>
      </c>
      <c r="D350" s="89" t="str">
        <f>IF('3.5 St Lights - Pole'!$C350="","",'3.5 St Lights - Pole'!C350)</f>
        <v/>
      </c>
      <c r="E350" s="238" t="str">
        <f>IF('3.5 St Lights - Pole'!$D350="","",'3.5 St Lights - Pole'!$D350)</f>
        <v/>
      </c>
      <c r="F350" s="238" t="str">
        <f>IF('3.5 St Lights - Pole'!$F350="","",'3.5 St Lights - Pole'!$F350)</f>
        <v/>
      </c>
      <c r="G350" s="238" t="str">
        <f>IF('3.5 St Lights - Pole'!$G350="","",'3.5 St Lights - Pole'!$G350)</f>
        <v/>
      </c>
      <c r="H350" s="238" t="str">
        <f>IF('3.5 St Lights - Pole'!$I350="","",'3.5 St Lights - Pole'!$I350)</f>
        <v/>
      </c>
      <c r="I350" s="238"/>
      <c r="J350" s="89" t="str">
        <f t="shared" si="34"/>
        <v/>
      </c>
      <c r="K350" s="238"/>
      <c r="L350" s="417" t="str">
        <f>IF('3.5 St Lights - Pole'!AW350="","",'3.5 St Lights - Pole'!AW350)</f>
        <v/>
      </c>
      <c r="M350" s="238"/>
      <c r="N350" s="238" t="str">
        <f t="shared" si="35"/>
        <v/>
      </c>
      <c r="O350" s="238"/>
      <c r="P350" s="238"/>
      <c r="Q350" s="238" t="str">
        <f>IF(P350="",'3.5 St Lights - Pole'!AI350,(VLOOKUP(P350,St_Lights_Generic_coating_array,2,FALSE)))</f>
        <v/>
      </c>
      <c r="R350" s="85" t="str">
        <f>IF('3.5 St Lights - Pole'!AJ350="","",'3.5 St Lights - Pole'!AJ350)</f>
        <v/>
      </c>
      <c r="S350" s="238"/>
      <c r="T350" s="89" t="str">
        <f t="shared" si="36"/>
        <v/>
      </c>
      <c r="U350" s="85"/>
      <c r="V350" s="85"/>
      <c r="W350" s="418" t="str">
        <f>IF('3.5 St Lights - Pole'!$AM350="","",'3.5 St Lights - Pole'!$AM350)</f>
        <v/>
      </c>
      <c r="X350" s="418"/>
      <c r="Y350" s="238"/>
      <c r="Z350" s="89" t="str">
        <f t="shared" si="37"/>
        <v/>
      </c>
      <c r="AA350" s="85"/>
      <c r="AB350" s="85"/>
      <c r="AC350" s="85"/>
      <c r="AD350" s="85" t="str">
        <f>'3.5 St Lights - Pole'!CE350</f>
        <v/>
      </c>
      <c r="AE350" s="85"/>
      <c r="AF350" s="85" t="str">
        <f t="shared" si="38"/>
        <v/>
      </c>
      <c r="AG350" s="271"/>
      <c r="AH350" s="85" t="str">
        <f>'3.5 St Lights - Pole'!CI350</f>
        <v/>
      </c>
      <c r="AI350" s="85" t="str">
        <f>'3.5 St Lights - Pole'!CJ350</f>
        <v/>
      </c>
      <c r="AJ350" s="85" t="str">
        <f>'3.5 St Lights - Pole'!CK350</f>
        <v/>
      </c>
      <c r="AK350" s="85"/>
      <c r="AL350" s="85"/>
      <c r="AM350" s="85" t="str">
        <f t="shared" si="39"/>
        <v/>
      </c>
      <c r="AN350" s="238"/>
      <c r="AO350" s="112"/>
      <c r="AP350" s="112"/>
      <c r="AQ350" s="133" t="str">
        <f ca="1">IF('3.5 St Lights - Pole'!CR350="","",'3.5 St Lights - Pole'!CR350)</f>
        <v/>
      </c>
      <c r="AR350" s="112" t="str">
        <f>IF('3.5 St Lights - Pole'!CS350="","",'3.5 St Lights - Pole'!CS350)</f>
        <v/>
      </c>
      <c r="AS350" s="112"/>
      <c r="AT350" s="112"/>
    </row>
    <row r="351" spans="1:46" x14ac:dyDescent="0.2">
      <c r="A351" s="237"/>
      <c r="B351" s="238"/>
      <c r="C351" s="238" t="str">
        <f>IF('3.5 St Lights - Pole'!$B351="","",'3.5 St Lights - Pole'!$B351)</f>
        <v/>
      </c>
      <c r="D351" s="89" t="str">
        <f>IF('3.5 St Lights - Pole'!$C351="","",'3.5 St Lights - Pole'!C351)</f>
        <v/>
      </c>
      <c r="E351" s="238" t="str">
        <f>IF('3.5 St Lights - Pole'!$D351="","",'3.5 St Lights - Pole'!$D351)</f>
        <v/>
      </c>
      <c r="F351" s="238" t="str">
        <f>IF('3.5 St Lights - Pole'!$F351="","",'3.5 St Lights - Pole'!$F351)</f>
        <v/>
      </c>
      <c r="G351" s="238" t="str">
        <f>IF('3.5 St Lights - Pole'!$G351="","",'3.5 St Lights - Pole'!$G351)</f>
        <v/>
      </c>
      <c r="H351" s="238" t="str">
        <f>IF('3.5 St Lights - Pole'!$I351="","",'3.5 St Lights - Pole'!$I351)</f>
        <v/>
      </c>
      <c r="I351" s="238"/>
      <c r="J351" s="89" t="str">
        <f t="shared" si="34"/>
        <v/>
      </c>
      <c r="K351" s="238"/>
      <c r="L351" s="417" t="str">
        <f>IF('3.5 St Lights - Pole'!AW351="","",'3.5 St Lights - Pole'!AW351)</f>
        <v/>
      </c>
      <c r="M351" s="238"/>
      <c r="N351" s="238" t="str">
        <f t="shared" si="35"/>
        <v/>
      </c>
      <c r="O351" s="238"/>
      <c r="P351" s="238"/>
      <c r="Q351" s="238" t="str">
        <f>IF(P351="",'3.5 St Lights - Pole'!AI351,(VLOOKUP(P351,St_Lights_Generic_coating_array,2,FALSE)))</f>
        <v/>
      </c>
      <c r="R351" s="85" t="str">
        <f>IF('3.5 St Lights - Pole'!AJ351="","",'3.5 St Lights - Pole'!AJ351)</f>
        <v/>
      </c>
      <c r="S351" s="238"/>
      <c r="T351" s="89" t="str">
        <f t="shared" si="36"/>
        <v/>
      </c>
      <c r="U351" s="85"/>
      <c r="V351" s="85"/>
      <c r="W351" s="418" t="str">
        <f>IF('3.5 St Lights - Pole'!$AM351="","",'3.5 St Lights - Pole'!$AM351)</f>
        <v/>
      </c>
      <c r="X351" s="418"/>
      <c r="Y351" s="238"/>
      <c r="Z351" s="89" t="str">
        <f t="shared" si="37"/>
        <v/>
      </c>
      <c r="AA351" s="85"/>
      <c r="AB351" s="85"/>
      <c r="AC351" s="85"/>
      <c r="AD351" s="85" t="str">
        <f>'3.5 St Lights - Pole'!CE351</f>
        <v/>
      </c>
      <c r="AE351" s="85"/>
      <c r="AF351" s="85" t="str">
        <f t="shared" si="38"/>
        <v/>
      </c>
      <c r="AG351" s="271"/>
      <c r="AH351" s="85" t="str">
        <f>'3.5 St Lights - Pole'!CI351</f>
        <v/>
      </c>
      <c r="AI351" s="85" t="str">
        <f>'3.5 St Lights - Pole'!CJ351</f>
        <v/>
      </c>
      <c r="AJ351" s="85" t="str">
        <f>'3.5 St Lights - Pole'!CK351</f>
        <v/>
      </c>
      <c r="AK351" s="85"/>
      <c r="AL351" s="85"/>
      <c r="AM351" s="85" t="str">
        <f t="shared" si="39"/>
        <v/>
      </c>
      <c r="AN351" s="238"/>
      <c r="AO351" s="112"/>
      <c r="AP351" s="112"/>
      <c r="AQ351" s="133" t="str">
        <f ca="1">IF('3.5 St Lights - Pole'!CR351="","",'3.5 St Lights - Pole'!CR351)</f>
        <v/>
      </c>
      <c r="AR351" s="112" t="str">
        <f>IF('3.5 St Lights - Pole'!CS351="","",'3.5 St Lights - Pole'!CS351)</f>
        <v/>
      </c>
      <c r="AS351" s="112"/>
      <c r="AT351" s="112"/>
    </row>
    <row r="352" spans="1:46" x14ac:dyDescent="0.2">
      <c r="A352" s="237"/>
      <c r="B352" s="238"/>
      <c r="C352" s="238" t="str">
        <f>IF('3.5 St Lights - Pole'!$B352="","",'3.5 St Lights - Pole'!$B352)</f>
        <v/>
      </c>
      <c r="D352" s="89" t="str">
        <f>IF('3.5 St Lights - Pole'!$C352="","",'3.5 St Lights - Pole'!C352)</f>
        <v/>
      </c>
      <c r="E352" s="238" t="str">
        <f>IF('3.5 St Lights - Pole'!$D352="","",'3.5 St Lights - Pole'!$D352)</f>
        <v/>
      </c>
      <c r="F352" s="238" t="str">
        <f>IF('3.5 St Lights - Pole'!$F352="","",'3.5 St Lights - Pole'!$F352)</f>
        <v/>
      </c>
      <c r="G352" s="238" t="str">
        <f>IF('3.5 St Lights - Pole'!$G352="","",'3.5 St Lights - Pole'!$G352)</f>
        <v/>
      </c>
      <c r="H352" s="238" t="str">
        <f>IF('3.5 St Lights - Pole'!$I352="","",'3.5 St Lights - Pole'!$I352)</f>
        <v/>
      </c>
      <c r="I352" s="238"/>
      <c r="J352" s="89" t="str">
        <f t="shared" si="34"/>
        <v/>
      </c>
      <c r="K352" s="238"/>
      <c r="L352" s="417" t="str">
        <f>IF('3.5 St Lights - Pole'!AW352="","",'3.5 St Lights - Pole'!AW352)</f>
        <v/>
      </c>
      <c r="M352" s="238"/>
      <c r="N352" s="238" t="str">
        <f t="shared" si="35"/>
        <v/>
      </c>
      <c r="O352" s="238"/>
      <c r="P352" s="238"/>
      <c r="Q352" s="238" t="str">
        <f>IF(P352="",'3.5 St Lights - Pole'!AI352,(VLOOKUP(P352,St_Lights_Generic_coating_array,2,FALSE)))</f>
        <v/>
      </c>
      <c r="R352" s="85" t="str">
        <f>IF('3.5 St Lights - Pole'!AJ352="","",'3.5 St Lights - Pole'!AJ352)</f>
        <v/>
      </c>
      <c r="S352" s="238"/>
      <c r="T352" s="89" t="str">
        <f t="shared" si="36"/>
        <v/>
      </c>
      <c r="U352" s="85"/>
      <c r="V352" s="85"/>
      <c r="W352" s="418" t="str">
        <f>IF('3.5 St Lights - Pole'!$AM352="","",'3.5 St Lights - Pole'!$AM352)</f>
        <v/>
      </c>
      <c r="X352" s="418"/>
      <c r="Y352" s="238"/>
      <c r="Z352" s="89" t="str">
        <f t="shared" si="37"/>
        <v/>
      </c>
      <c r="AA352" s="85"/>
      <c r="AB352" s="85"/>
      <c r="AC352" s="85"/>
      <c r="AD352" s="85" t="str">
        <f>'3.5 St Lights - Pole'!CE352</f>
        <v/>
      </c>
      <c r="AE352" s="85"/>
      <c r="AF352" s="85" t="str">
        <f t="shared" si="38"/>
        <v/>
      </c>
      <c r="AG352" s="271"/>
      <c r="AH352" s="85" t="str">
        <f>'3.5 St Lights - Pole'!CI352</f>
        <v/>
      </c>
      <c r="AI352" s="85" t="str">
        <f>'3.5 St Lights - Pole'!CJ352</f>
        <v/>
      </c>
      <c r="AJ352" s="85" t="str">
        <f>'3.5 St Lights - Pole'!CK352</f>
        <v/>
      </c>
      <c r="AK352" s="85"/>
      <c r="AL352" s="85"/>
      <c r="AM352" s="85" t="str">
        <f t="shared" si="39"/>
        <v/>
      </c>
      <c r="AN352" s="238"/>
      <c r="AO352" s="112"/>
      <c r="AP352" s="112"/>
      <c r="AQ352" s="133" t="str">
        <f ca="1">IF('3.5 St Lights - Pole'!CR352="","",'3.5 St Lights - Pole'!CR352)</f>
        <v/>
      </c>
      <c r="AR352" s="112" t="str">
        <f>IF('3.5 St Lights - Pole'!CS352="","",'3.5 St Lights - Pole'!CS352)</f>
        <v/>
      </c>
      <c r="AS352" s="112"/>
      <c r="AT352" s="112"/>
    </row>
    <row r="353" spans="1:46" x14ac:dyDescent="0.2">
      <c r="A353" s="237"/>
      <c r="B353" s="238"/>
      <c r="C353" s="238" t="str">
        <f>IF('3.5 St Lights - Pole'!$B353="","",'3.5 St Lights - Pole'!$B353)</f>
        <v/>
      </c>
      <c r="D353" s="89" t="str">
        <f>IF('3.5 St Lights - Pole'!$C353="","",'3.5 St Lights - Pole'!C353)</f>
        <v/>
      </c>
      <c r="E353" s="238" t="str">
        <f>IF('3.5 St Lights - Pole'!$D353="","",'3.5 St Lights - Pole'!$D353)</f>
        <v/>
      </c>
      <c r="F353" s="238" t="str">
        <f>IF('3.5 St Lights - Pole'!$F353="","",'3.5 St Lights - Pole'!$F353)</f>
        <v/>
      </c>
      <c r="G353" s="238" t="str">
        <f>IF('3.5 St Lights - Pole'!$G353="","",'3.5 St Lights - Pole'!$G353)</f>
        <v/>
      </c>
      <c r="H353" s="238" t="str">
        <f>IF('3.5 St Lights - Pole'!$I353="","",'3.5 St Lights - Pole'!$I353)</f>
        <v/>
      </c>
      <c r="I353" s="238"/>
      <c r="J353" s="89" t="str">
        <f t="shared" si="34"/>
        <v/>
      </c>
      <c r="K353" s="238"/>
      <c r="L353" s="417" t="str">
        <f>IF('3.5 St Lights - Pole'!AW353="","",'3.5 St Lights - Pole'!AW353)</f>
        <v/>
      </c>
      <c r="M353" s="238"/>
      <c r="N353" s="238" t="str">
        <f t="shared" si="35"/>
        <v/>
      </c>
      <c r="O353" s="238"/>
      <c r="P353" s="238"/>
      <c r="Q353" s="238" t="str">
        <f>IF(P353="",'3.5 St Lights - Pole'!AI353,(VLOOKUP(P353,St_Lights_Generic_coating_array,2,FALSE)))</f>
        <v/>
      </c>
      <c r="R353" s="85" t="str">
        <f>IF('3.5 St Lights - Pole'!AJ353="","",'3.5 St Lights - Pole'!AJ353)</f>
        <v/>
      </c>
      <c r="S353" s="238"/>
      <c r="T353" s="89" t="str">
        <f t="shared" si="36"/>
        <v/>
      </c>
      <c r="U353" s="85"/>
      <c r="V353" s="85"/>
      <c r="W353" s="418" t="str">
        <f>IF('3.5 St Lights - Pole'!$AM353="","",'3.5 St Lights - Pole'!$AM353)</f>
        <v/>
      </c>
      <c r="X353" s="418"/>
      <c r="Y353" s="238"/>
      <c r="Z353" s="89" t="str">
        <f t="shared" si="37"/>
        <v/>
      </c>
      <c r="AA353" s="85"/>
      <c r="AB353" s="85"/>
      <c r="AC353" s="85"/>
      <c r="AD353" s="85" t="str">
        <f>'3.5 St Lights - Pole'!CE353</f>
        <v/>
      </c>
      <c r="AE353" s="85"/>
      <c r="AF353" s="85" t="str">
        <f t="shared" si="38"/>
        <v/>
      </c>
      <c r="AG353" s="271"/>
      <c r="AH353" s="85" t="str">
        <f>'3.5 St Lights - Pole'!CI353</f>
        <v/>
      </c>
      <c r="AI353" s="85" t="str">
        <f>'3.5 St Lights - Pole'!CJ353</f>
        <v/>
      </c>
      <c r="AJ353" s="85" t="str">
        <f>'3.5 St Lights - Pole'!CK353</f>
        <v/>
      </c>
      <c r="AK353" s="85"/>
      <c r="AL353" s="85"/>
      <c r="AM353" s="85" t="str">
        <f t="shared" si="39"/>
        <v/>
      </c>
      <c r="AN353" s="238"/>
      <c r="AO353" s="112"/>
      <c r="AP353" s="112"/>
      <c r="AQ353" s="133" t="str">
        <f ca="1">IF('3.5 St Lights - Pole'!CR353="","",'3.5 St Lights - Pole'!CR353)</f>
        <v/>
      </c>
      <c r="AR353" s="112" t="str">
        <f>IF('3.5 St Lights - Pole'!CS353="","",'3.5 St Lights - Pole'!CS353)</f>
        <v/>
      </c>
      <c r="AS353" s="112"/>
      <c r="AT353" s="112"/>
    </row>
    <row r="354" spans="1:46" x14ac:dyDescent="0.2">
      <c r="A354" s="237"/>
      <c r="B354" s="238"/>
      <c r="C354" s="238" t="str">
        <f>IF('3.5 St Lights - Pole'!$B354="","",'3.5 St Lights - Pole'!$B354)</f>
        <v/>
      </c>
      <c r="D354" s="89" t="str">
        <f>IF('3.5 St Lights - Pole'!$C354="","",'3.5 St Lights - Pole'!C354)</f>
        <v/>
      </c>
      <c r="E354" s="238" t="str">
        <f>IF('3.5 St Lights - Pole'!$D354="","",'3.5 St Lights - Pole'!$D354)</f>
        <v/>
      </c>
      <c r="F354" s="238" t="str">
        <f>IF('3.5 St Lights - Pole'!$F354="","",'3.5 St Lights - Pole'!$F354)</f>
        <v/>
      </c>
      <c r="G354" s="238" t="str">
        <f>IF('3.5 St Lights - Pole'!$G354="","",'3.5 St Lights - Pole'!$G354)</f>
        <v/>
      </c>
      <c r="H354" s="238" t="str">
        <f>IF('3.5 St Lights - Pole'!$I354="","",'3.5 St Lights - Pole'!$I354)</f>
        <v/>
      </c>
      <c r="I354" s="238"/>
      <c r="J354" s="89" t="str">
        <f t="shared" si="34"/>
        <v/>
      </c>
      <c r="K354" s="238"/>
      <c r="L354" s="417" t="str">
        <f>IF('3.5 St Lights - Pole'!AW354="","",'3.5 St Lights - Pole'!AW354)</f>
        <v/>
      </c>
      <c r="M354" s="238"/>
      <c r="N354" s="238" t="str">
        <f t="shared" si="35"/>
        <v/>
      </c>
      <c r="O354" s="238"/>
      <c r="P354" s="238"/>
      <c r="Q354" s="238" t="str">
        <f>IF(P354="",'3.5 St Lights - Pole'!AI354,(VLOOKUP(P354,St_Lights_Generic_coating_array,2,FALSE)))</f>
        <v/>
      </c>
      <c r="R354" s="85" t="str">
        <f>IF('3.5 St Lights - Pole'!AJ354="","",'3.5 St Lights - Pole'!AJ354)</f>
        <v/>
      </c>
      <c r="S354" s="238"/>
      <c r="T354" s="89" t="str">
        <f t="shared" si="36"/>
        <v/>
      </c>
      <c r="U354" s="85"/>
      <c r="V354" s="85"/>
      <c r="W354" s="418" t="str">
        <f>IF('3.5 St Lights - Pole'!$AM354="","",'3.5 St Lights - Pole'!$AM354)</f>
        <v/>
      </c>
      <c r="X354" s="418"/>
      <c r="Y354" s="238"/>
      <c r="Z354" s="89" t="str">
        <f t="shared" si="37"/>
        <v/>
      </c>
      <c r="AA354" s="85"/>
      <c r="AB354" s="85"/>
      <c r="AC354" s="85"/>
      <c r="AD354" s="85" t="str">
        <f>'3.5 St Lights - Pole'!CE354</f>
        <v/>
      </c>
      <c r="AE354" s="85"/>
      <c r="AF354" s="85" t="str">
        <f t="shared" si="38"/>
        <v/>
      </c>
      <c r="AG354" s="271"/>
      <c r="AH354" s="85" t="str">
        <f>'3.5 St Lights - Pole'!CI354</f>
        <v/>
      </c>
      <c r="AI354" s="85" t="str">
        <f>'3.5 St Lights - Pole'!CJ354</f>
        <v/>
      </c>
      <c r="AJ354" s="85" t="str">
        <f>'3.5 St Lights - Pole'!CK354</f>
        <v/>
      </c>
      <c r="AK354" s="85"/>
      <c r="AL354" s="85"/>
      <c r="AM354" s="85" t="str">
        <f t="shared" si="39"/>
        <v/>
      </c>
      <c r="AN354" s="238"/>
      <c r="AO354" s="112"/>
      <c r="AP354" s="112"/>
      <c r="AQ354" s="133" t="str">
        <f ca="1">IF('3.5 St Lights - Pole'!CR354="","",'3.5 St Lights - Pole'!CR354)</f>
        <v/>
      </c>
      <c r="AR354" s="112" t="str">
        <f>IF('3.5 St Lights - Pole'!CS354="","",'3.5 St Lights - Pole'!CS354)</f>
        <v/>
      </c>
      <c r="AS354" s="112"/>
      <c r="AT354" s="112"/>
    </row>
    <row r="355" spans="1:46" x14ac:dyDescent="0.2">
      <c r="A355" s="237"/>
      <c r="B355" s="238"/>
      <c r="C355" s="238" t="str">
        <f>IF('3.5 St Lights - Pole'!$B355="","",'3.5 St Lights - Pole'!$B355)</f>
        <v/>
      </c>
      <c r="D355" s="89" t="str">
        <f>IF('3.5 St Lights - Pole'!$C355="","",'3.5 St Lights - Pole'!C355)</f>
        <v/>
      </c>
      <c r="E355" s="238" t="str">
        <f>IF('3.5 St Lights - Pole'!$D355="","",'3.5 St Lights - Pole'!$D355)</f>
        <v/>
      </c>
      <c r="F355" s="238" t="str">
        <f>IF('3.5 St Lights - Pole'!$F355="","",'3.5 St Lights - Pole'!$F355)</f>
        <v/>
      </c>
      <c r="G355" s="238" t="str">
        <f>IF('3.5 St Lights - Pole'!$G355="","",'3.5 St Lights - Pole'!$G355)</f>
        <v/>
      </c>
      <c r="H355" s="238" t="str">
        <f>IF('3.5 St Lights - Pole'!$I355="","",'3.5 St Lights - Pole'!$I355)</f>
        <v/>
      </c>
      <c r="I355" s="238"/>
      <c r="J355" s="89" t="str">
        <f t="shared" si="34"/>
        <v/>
      </c>
      <c r="K355" s="238"/>
      <c r="L355" s="417" t="str">
        <f>IF('3.5 St Lights - Pole'!AW355="","",'3.5 St Lights - Pole'!AW355)</f>
        <v/>
      </c>
      <c r="M355" s="238"/>
      <c r="N355" s="238" t="str">
        <f t="shared" si="35"/>
        <v/>
      </c>
      <c r="O355" s="238"/>
      <c r="P355" s="238"/>
      <c r="Q355" s="238" t="str">
        <f>IF(P355="",'3.5 St Lights - Pole'!AI355,(VLOOKUP(P355,St_Lights_Generic_coating_array,2,FALSE)))</f>
        <v/>
      </c>
      <c r="R355" s="85" t="str">
        <f>IF('3.5 St Lights - Pole'!AJ355="","",'3.5 St Lights - Pole'!AJ355)</f>
        <v/>
      </c>
      <c r="S355" s="238"/>
      <c r="T355" s="89" t="str">
        <f t="shared" si="36"/>
        <v/>
      </c>
      <c r="U355" s="85"/>
      <c r="V355" s="85"/>
      <c r="W355" s="418" t="str">
        <f>IF('3.5 St Lights - Pole'!$AM355="","",'3.5 St Lights - Pole'!$AM355)</f>
        <v/>
      </c>
      <c r="X355" s="418"/>
      <c r="Y355" s="238"/>
      <c r="Z355" s="89" t="str">
        <f t="shared" si="37"/>
        <v/>
      </c>
      <c r="AA355" s="85"/>
      <c r="AB355" s="85"/>
      <c r="AC355" s="85"/>
      <c r="AD355" s="85" t="str">
        <f>'3.5 St Lights - Pole'!CE355</f>
        <v/>
      </c>
      <c r="AE355" s="85"/>
      <c r="AF355" s="85" t="str">
        <f t="shared" si="38"/>
        <v/>
      </c>
      <c r="AG355" s="271"/>
      <c r="AH355" s="85" t="str">
        <f>'3.5 St Lights - Pole'!CI355</f>
        <v/>
      </c>
      <c r="AI355" s="85" t="str">
        <f>'3.5 St Lights - Pole'!CJ355</f>
        <v/>
      </c>
      <c r="AJ355" s="85" t="str">
        <f>'3.5 St Lights - Pole'!CK355</f>
        <v/>
      </c>
      <c r="AK355" s="85"/>
      <c r="AL355" s="85"/>
      <c r="AM355" s="85" t="str">
        <f t="shared" si="39"/>
        <v/>
      </c>
      <c r="AN355" s="238"/>
      <c r="AO355" s="112"/>
      <c r="AP355" s="112"/>
      <c r="AQ355" s="133" t="str">
        <f ca="1">IF('3.5 St Lights - Pole'!CR355="","",'3.5 St Lights - Pole'!CR355)</f>
        <v/>
      </c>
      <c r="AR355" s="112" t="str">
        <f>IF('3.5 St Lights - Pole'!CS355="","",'3.5 St Lights - Pole'!CS355)</f>
        <v/>
      </c>
      <c r="AS355" s="112"/>
      <c r="AT355" s="112"/>
    </row>
    <row r="356" spans="1:46" x14ac:dyDescent="0.2">
      <c r="A356" s="237"/>
      <c r="B356" s="238"/>
      <c r="C356" s="238" t="str">
        <f>IF('3.5 St Lights - Pole'!$B356="","",'3.5 St Lights - Pole'!$B356)</f>
        <v/>
      </c>
      <c r="D356" s="89" t="str">
        <f>IF('3.5 St Lights - Pole'!$C356="","",'3.5 St Lights - Pole'!C356)</f>
        <v/>
      </c>
      <c r="E356" s="238" t="str">
        <f>IF('3.5 St Lights - Pole'!$D356="","",'3.5 St Lights - Pole'!$D356)</f>
        <v/>
      </c>
      <c r="F356" s="238" t="str">
        <f>IF('3.5 St Lights - Pole'!$F356="","",'3.5 St Lights - Pole'!$F356)</f>
        <v/>
      </c>
      <c r="G356" s="238" t="str">
        <f>IF('3.5 St Lights - Pole'!$G356="","",'3.5 St Lights - Pole'!$G356)</f>
        <v/>
      </c>
      <c r="H356" s="238" t="str">
        <f>IF('3.5 St Lights - Pole'!$I356="","",'3.5 St Lights - Pole'!$I356)</f>
        <v/>
      </c>
      <c r="I356" s="238"/>
      <c r="J356" s="89" t="str">
        <f t="shared" si="34"/>
        <v/>
      </c>
      <c r="K356" s="238"/>
      <c r="L356" s="417" t="str">
        <f>IF('3.5 St Lights - Pole'!AW356="","",'3.5 St Lights - Pole'!AW356)</f>
        <v/>
      </c>
      <c r="M356" s="238"/>
      <c r="N356" s="238" t="str">
        <f t="shared" si="35"/>
        <v/>
      </c>
      <c r="O356" s="238"/>
      <c r="P356" s="238"/>
      <c r="Q356" s="238" t="str">
        <f>IF(P356="",'3.5 St Lights - Pole'!AI356,(VLOOKUP(P356,St_Lights_Generic_coating_array,2,FALSE)))</f>
        <v/>
      </c>
      <c r="R356" s="85" t="str">
        <f>IF('3.5 St Lights - Pole'!AJ356="","",'3.5 St Lights - Pole'!AJ356)</f>
        <v/>
      </c>
      <c r="S356" s="238"/>
      <c r="T356" s="89" t="str">
        <f t="shared" si="36"/>
        <v/>
      </c>
      <c r="U356" s="85"/>
      <c r="V356" s="85"/>
      <c r="W356" s="418" t="str">
        <f>IF('3.5 St Lights - Pole'!$AM356="","",'3.5 St Lights - Pole'!$AM356)</f>
        <v/>
      </c>
      <c r="X356" s="418"/>
      <c r="Y356" s="238"/>
      <c r="Z356" s="89" t="str">
        <f t="shared" si="37"/>
        <v/>
      </c>
      <c r="AA356" s="85"/>
      <c r="AB356" s="85"/>
      <c r="AC356" s="85"/>
      <c r="AD356" s="85" t="str">
        <f>'3.5 St Lights - Pole'!CE356</f>
        <v/>
      </c>
      <c r="AE356" s="85"/>
      <c r="AF356" s="85" t="str">
        <f t="shared" si="38"/>
        <v/>
      </c>
      <c r="AG356" s="271"/>
      <c r="AH356" s="85" t="str">
        <f>'3.5 St Lights - Pole'!CI356</f>
        <v/>
      </c>
      <c r="AI356" s="85" t="str">
        <f>'3.5 St Lights - Pole'!CJ356</f>
        <v/>
      </c>
      <c r="AJ356" s="85" t="str">
        <f>'3.5 St Lights - Pole'!CK356</f>
        <v/>
      </c>
      <c r="AK356" s="85"/>
      <c r="AL356" s="85"/>
      <c r="AM356" s="85" t="str">
        <f t="shared" si="39"/>
        <v/>
      </c>
      <c r="AN356" s="238"/>
      <c r="AO356" s="112"/>
      <c r="AP356" s="112"/>
      <c r="AQ356" s="133" t="str">
        <f ca="1">IF('3.5 St Lights - Pole'!CR356="","",'3.5 St Lights - Pole'!CR356)</f>
        <v/>
      </c>
      <c r="AR356" s="112" t="str">
        <f>IF('3.5 St Lights - Pole'!CS356="","",'3.5 St Lights - Pole'!CS356)</f>
        <v/>
      </c>
      <c r="AS356" s="112"/>
      <c r="AT356" s="112"/>
    </row>
    <row r="357" spans="1:46" x14ac:dyDescent="0.2">
      <c r="A357" s="237"/>
      <c r="B357" s="238"/>
      <c r="C357" s="238" t="str">
        <f>IF('3.5 St Lights - Pole'!$B357="","",'3.5 St Lights - Pole'!$B357)</f>
        <v/>
      </c>
      <c r="D357" s="89" t="str">
        <f>IF('3.5 St Lights - Pole'!$C357="","",'3.5 St Lights - Pole'!C357)</f>
        <v/>
      </c>
      <c r="E357" s="238" t="str">
        <f>IF('3.5 St Lights - Pole'!$D357="","",'3.5 St Lights - Pole'!$D357)</f>
        <v/>
      </c>
      <c r="F357" s="238" t="str">
        <f>IF('3.5 St Lights - Pole'!$F357="","",'3.5 St Lights - Pole'!$F357)</f>
        <v/>
      </c>
      <c r="G357" s="238" t="str">
        <f>IF('3.5 St Lights - Pole'!$G357="","",'3.5 St Lights - Pole'!$G357)</f>
        <v/>
      </c>
      <c r="H357" s="238" t="str">
        <f>IF('3.5 St Lights - Pole'!$I357="","",'3.5 St Lights - Pole'!$I357)</f>
        <v/>
      </c>
      <c r="I357" s="238"/>
      <c r="J357" s="89" t="str">
        <f t="shared" si="34"/>
        <v/>
      </c>
      <c r="K357" s="238"/>
      <c r="L357" s="417" t="str">
        <f>IF('3.5 St Lights - Pole'!AW357="","",'3.5 St Lights - Pole'!AW357)</f>
        <v/>
      </c>
      <c r="M357" s="238"/>
      <c r="N357" s="238" t="str">
        <f t="shared" si="35"/>
        <v/>
      </c>
      <c r="O357" s="238"/>
      <c r="P357" s="238"/>
      <c r="Q357" s="238" t="str">
        <f>IF(P357="",'3.5 St Lights - Pole'!AI357,(VLOOKUP(P357,St_Lights_Generic_coating_array,2,FALSE)))</f>
        <v/>
      </c>
      <c r="R357" s="85" t="str">
        <f>IF('3.5 St Lights - Pole'!AJ357="","",'3.5 St Lights - Pole'!AJ357)</f>
        <v/>
      </c>
      <c r="S357" s="238"/>
      <c r="T357" s="89" t="str">
        <f t="shared" si="36"/>
        <v/>
      </c>
      <c r="U357" s="85"/>
      <c r="V357" s="85"/>
      <c r="W357" s="418" t="str">
        <f>IF('3.5 St Lights - Pole'!$AM357="","",'3.5 St Lights - Pole'!$AM357)</f>
        <v/>
      </c>
      <c r="X357" s="418"/>
      <c r="Y357" s="238"/>
      <c r="Z357" s="89" t="str">
        <f t="shared" si="37"/>
        <v/>
      </c>
      <c r="AA357" s="85"/>
      <c r="AB357" s="85"/>
      <c r="AC357" s="85"/>
      <c r="AD357" s="85" t="str">
        <f>'3.5 St Lights - Pole'!CE357</f>
        <v/>
      </c>
      <c r="AE357" s="85"/>
      <c r="AF357" s="85" t="str">
        <f t="shared" si="38"/>
        <v/>
      </c>
      <c r="AG357" s="271"/>
      <c r="AH357" s="85" t="str">
        <f>'3.5 St Lights - Pole'!CI357</f>
        <v/>
      </c>
      <c r="AI357" s="85" t="str">
        <f>'3.5 St Lights - Pole'!CJ357</f>
        <v/>
      </c>
      <c r="AJ357" s="85" t="str">
        <f>'3.5 St Lights - Pole'!CK357</f>
        <v/>
      </c>
      <c r="AK357" s="85"/>
      <c r="AL357" s="85"/>
      <c r="AM357" s="85" t="str">
        <f t="shared" si="39"/>
        <v/>
      </c>
      <c r="AN357" s="238"/>
      <c r="AO357" s="112"/>
      <c r="AP357" s="112"/>
      <c r="AQ357" s="133" t="str">
        <f ca="1">IF('3.5 St Lights - Pole'!CR357="","",'3.5 St Lights - Pole'!CR357)</f>
        <v/>
      </c>
      <c r="AR357" s="112" t="str">
        <f>IF('3.5 St Lights - Pole'!CS357="","",'3.5 St Lights - Pole'!CS357)</f>
        <v/>
      </c>
      <c r="AS357" s="112"/>
      <c r="AT357" s="112"/>
    </row>
    <row r="358" spans="1:46" x14ac:dyDescent="0.2">
      <c r="A358" s="237"/>
      <c r="B358" s="238"/>
      <c r="C358" s="238" t="str">
        <f>IF('3.5 St Lights - Pole'!$B358="","",'3.5 St Lights - Pole'!$B358)</f>
        <v/>
      </c>
      <c r="D358" s="89" t="str">
        <f>IF('3.5 St Lights - Pole'!$C358="","",'3.5 St Lights - Pole'!C358)</f>
        <v/>
      </c>
      <c r="E358" s="238" t="str">
        <f>IF('3.5 St Lights - Pole'!$D358="","",'3.5 St Lights - Pole'!$D358)</f>
        <v/>
      </c>
      <c r="F358" s="238" t="str">
        <f>IF('3.5 St Lights - Pole'!$F358="","",'3.5 St Lights - Pole'!$F358)</f>
        <v/>
      </c>
      <c r="G358" s="238" t="str">
        <f>IF('3.5 St Lights - Pole'!$G358="","",'3.5 St Lights - Pole'!$G358)</f>
        <v/>
      </c>
      <c r="H358" s="238" t="str">
        <f>IF('3.5 St Lights - Pole'!$I358="","",'3.5 St Lights - Pole'!$I358)</f>
        <v/>
      </c>
      <c r="I358" s="238"/>
      <c r="J358" s="89" t="str">
        <f t="shared" si="34"/>
        <v/>
      </c>
      <c r="K358" s="238"/>
      <c r="L358" s="417" t="str">
        <f>IF('3.5 St Lights - Pole'!AW358="","",'3.5 St Lights - Pole'!AW358)</f>
        <v/>
      </c>
      <c r="M358" s="238"/>
      <c r="N358" s="238" t="str">
        <f t="shared" si="35"/>
        <v/>
      </c>
      <c r="O358" s="238"/>
      <c r="P358" s="238"/>
      <c r="Q358" s="238" t="str">
        <f>IF(P358="",'3.5 St Lights - Pole'!AI358,(VLOOKUP(P358,St_Lights_Generic_coating_array,2,FALSE)))</f>
        <v/>
      </c>
      <c r="R358" s="85" t="str">
        <f>IF('3.5 St Lights - Pole'!AJ358="","",'3.5 St Lights - Pole'!AJ358)</f>
        <v/>
      </c>
      <c r="S358" s="238"/>
      <c r="T358" s="89" t="str">
        <f t="shared" si="36"/>
        <v/>
      </c>
      <c r="U358" s="85"/>
      <c r="V358" s="85"/>
      <c r="W358" s="418" t="str">
        <f>IF('3.5 St Lights - Pole'!$AM358="","",'3.5 St Lights - Pole'!$AM358)</f>
        <v/>
      </c>
      <c r="X358" s="418"/>
      <c r="Y358" s="238"/>
      <c r="Z358" s="89" t="str">
        <f t="shared" si="37"/>
        <v/>
      </c>
      <c r="AA358" s="85"/>
      <c r="AB358" s="85"/>
      <c r="AC358" s="85"/>
      <c r="AD358" s="85" t="str">
        <f>'3.5 St Lights - Pole'!CE358</f>
        <v/>
      </c>
      <c r="AE358" s="85"/>
      <c r="AF358" s="85" t="str">
        <f t="shared" si="38"/>
        <v/>
      </c>
      <c r="AG358" s="271"/>
      <c r="AH358" s="85" t="str">
        <f>'3.5 St Lights - Pole'!CI358</f>
        <v/>
      </c>
      <c r="AI358" s="85" t="str">
        <f>'3.5 St Lights - Pole'!CJ358</f>
        <v/>
      </c>
      <c r="AJ358" s="85" t="str">
        <f>'3.5 St Lights - Pole'!CK358</f>
        <v/>
      </c>
      <c r="AK358" s="85"/>
      <c r="AL358" s="85"/>
      <c r="AM358" s="85" t="str">
        <f t="shared" si="39"/>
        <v/>
      </c>
      <c r="AN358" s="238"/>
      <c r="AO358" s="112"/>
      <c r="AP358" s="112"/>
      <c r="AQ358" s="133" t="str">
        <f ca="1">IF('3.5 St Lights - Pole'!CR358="","",'3.5 St Lights - Pole'!CR358)</f>
        <v/>
      </c>
      <c r="AR358" s="112" t="str">
        <f>IF('3.5 St Lights - Pole'!CS358="","",'3.5 St Lights - Pole'!CS358)</f>
        <v/>
      </c>
      <c r="AS358" s="112"/>
      <c r="AT358" s="112"/>
    </row>
    <row r="359" spans="1:46" x14ac:dyDescent="0.2">
      <c r="A359" s="237"/>
      <c r="B359" s="238"/>
      <c r="C359" s="238" t="str">
        <f>IF('3.5 St Lights - Pole'!$B359="","",'3.5 St Lights - Pole'!$B359)</f>
        <v/>
      </c>
      <c r="D359" s="89" t="str">
        <f>IF('3.5 St Lights - Pole'!$C359="","",'3.5 St Lights - Pole'!C359)</f>
        <v/>
      </c>
      <c r="E359" s="238" t="str">
        <f>IF('3.5 St Lights - Pole'!$D359="","",'3.5 St Lights - Pole'!$D359)</f>
        <v/>
      </c>
      <c r="F359" s="238" t="str">
        <f>IF('3.5 St Lights - Pole'!$F359="","",'3.5 St Lights - Pole'!$F359)</f>
        <v/>
      </c>
      <c r="G359" s="238" t="str">
        <f>IF('3.5 St Lights - Pole'!$G359="","",'3.5 St Lights - Pole'!$G359)</f>
        <v/>
      </c>
      <c r="H359" s="238" t="str">
        <f>IF('3.5 St Lights - Pole'!$I359="","",'3.5 St Lights - Pole'!$I359)</f>
        <v/>
      </c>
      <c r="I359" s="238"/>
      <c r="J359" s="89" t="str">
        <f t="shared" si="34"/>
        <v/>
      </c>
      <c r="K359" s="238"/>
      <c r="L359" s="417" t="str">
        <f>IF('3.5 St Lights - Pole'!AW359="","",'3.5 St Lights - Pole'!AW359)</f>
        <v/>
      </c>
      <c r="M359" s="238"/>
      <c r="N359" s="238" t="str">
        <f t="shared" si="35"/>
        <v/>
      </c>
      <c r="O359" s="238"/>
      <c r="P359" s="238"/>
      <c r="Q359" s="238" t="str">
        <f>IF(P359="",'3.5 St Lights - Pole'!AI359,(VLOOKUP(P359,St_Lights_Generic_coating_array,2,FALSE)))</f>
        <v/>
      </c>
      <c r="R359" s="85" t="str">
        <f>IF('3.5 St Lights - Pole'!AJ359="","",'3.5 St Lights - Pole'!AJ359)</f>
        <v/>
      </c>
      <c r="S359" s="238"/>
      <c r="T359" s="89" t="str">
        <f t="shared" si="36"/>
        <v/>
      </c>
      <c r="U359" s="85"/>
      <c r="V359" s="85"/>
      <c r="W359" s="418" t="str">
        <f>IF('3.5 St Lights - Pole'!$AM359="","",'3.5 St Lights - Pole'!$AM359)</f>
        <v/>
      </c>
      <c r="X359" s="418"/>
      <c r="Y359" s="238"/>
      <c r="Z359" s="89" t="str">
        <f t="shared" si="37"/>
        <v/>
      </c>
      <c r="AA359" s="85"/>
      <c r="AB359" s="85"/>
      <c r="AC359" s="85"/>
      <c r="AD359" s="85" t="str">
        <f>'3.5 St Lights - Pole'!CE359</f>
        <v/>
      </c>
      <c r="AE359" s="85"/>
      <c r="AF359" s="85" t="str">
        <f t="shared" si="38"/>
        <v/>
      </c>
      <c r="AG359" s="271"/>
      <c r="AH359" s="85" t="str">
        <f>'3.5 St Lights - Pole'!CI359</f>
        <v/>
      </c>
      <c r="AI359" s="85" t="str">
        <f>'3.5 St Lights - Pole'!CJ359</f>
        <v/>
      </c>
      <c r="AJ359" s="85" t="str">
        <f>'3.5 St Lights - Pole'!CK359</f>
        <v/>
      </c>
      <c r="AK359" s="85"/>
      <c r="AL359" s="85"/>
      <c r="AM359" s="85" t="str">
        <f t="shared" si="39"/>
        <v/>
      </c>
      <c r="AN359" s="238"/>
      <c r="AO359" s="112"/>
      <c r="AP359" s="112"/>
      <c r="AQ359" s="133" t="str">
        <f ca="1">IF('3.5 St Lights - Pole'!CR359="","",'3.5 St Lights - Pole'!CR359)</f>
        <v/>
      </c>
      <c r="AR359" s="112" t="str">
        <f>IF('3.5 St Lights - Pole'!CS359="","",'3.5 St Lights - Pole'!CS359)</f>
        <v/>
      </c>
      <c r="AS359" s="112"/>
      <c r="AT359" s="112"/>
    </row>
    <row r="360" spans="1:46" x14ac:dyDescent="0.2">
      <c r="A360" s="237"/>
      <c r="B360" s="238"/>
      <c r="C360" s="238" t="str">
        <f>IF('3.5 St Lights - Pole'!$B360="","",'3.5 St Lights - Pole'!$B360)</f>
        <v/>
      </c>
      <c r="D360" s="89" t="str">
        <f>IF('3.5 St Lights - Pole'!$C360="","",'3.5 St Lights - Pole'!C360)</f>
        <v/>
      </c>
      <c r="E360" s="238" t="str">
        <f>IF('3.5 St Lights - Pole'!$D360="","",'3.5 St Lights - Pole'!$D360)</f>
        <v/>
      </c>
      <c r="F360" s="238" t="str">
        <f>IF('3.5 St Lights - Pole'!$F360="","",'3.5 St Lights - Pole'!$F360)</f>
        <v/>
      </c>
      <c r="G360" s="238" t="str">
        <f>IF('3.5 St Lights - Pole'!$G360="","",'3.5 St Lights - Pole'!$G360)</f>
        <v/>
      </c>
      <c r="H360" s="238" t="str">
        <f>IF('3.5 St Lights - Pole'!$I360="","",'3.5 St Lights - Pole'!$I360)</f>
        <v/>
      </c>
      <c r="I360" s="238"/>
      <c r="J360" s="89" t="str">
        <f t="shared" si="34"/>
        <v/>
      </c>
      <c r="K360" s="238"/>
      <c r="L360" s="417" t="str">
        <f>IF('3.5 St Lights - Pole'!AW360="","",'3.5 St Lights - Pole'!AW360)</f>
        <v/>
      </c>
      <c r="M360" s="238"/>
      <c r="N360" s="238" t="str">
        <f t="shared" si="35"/>
        <v/>
      </c>
      <c r="O360" s="238"/>
      <c r="P360" s="238"/>
      <c r="Q360" s="238" t="str">
        <f>IF(P360="",'3.5 St Lights - Pole'!AI360,(VLOOKUP(P360,St_Lights_Generic_coating_array,2,FALSE)))</f>
        <v/>
      </c>
      <c r="R360" s="85" t="str">
        <f>IF('3.5 St Lights - Pole'!AJ360="","",'3.5 St Lights - Pole'!AJ360)</f>
        <v/>
      </c>
      <c r="S360" s="238"/>
      <c r="T360" s="89" t="str">
        <f t="shared" si="36"/>
        <v/>
      </c>
      <c r="U360" s="85"/>
      <c r="V360" s="85"/>
      <c r="W360" s="418" t="str">
        <f>IF('3.5 St Lights - Pole'!$AM360="","",'3.5 St Lights - Pole'!$AM360)</f>
        <v/>
      </c>
      <c r="X360" s="418"/>
      <c r="Y360" s="238"/>
      <c r="Z360" s="89" t="str">
        <f t="shared" si="37"/>
        <v/>
      </c>
      <c r="AA360" s="85"/>
      <c r="AB360" s="85"/>
      <c r="AC360" s="85"/>
      <c r="AD360" s="85" t="str">
        <f>'3.5 St Lights - Pole'!CE360</f>
        <v/>
      </c>
      <c r="AE360" s="85"/>
      <c r="AF360" s="85" t="str">
        <f t="shared" si="38"/>
        <v/>
      </c>
      <c r="AG360" s="271"/>
      <c r="AH360" s="85" t="str">
        <f>'3.5 St Lights - Pole'!CI360</f>
        <v/>
      </c>
      <c r="AI360" s="85" t="str">
        <f>'3.5 St Lights - Pole'!CJ360</f>
        <v/>
      </c>
      <c r="AJ360" s="85" t="str">
        <f>'3.5 St Lights - Pole'!CK360</f>
        <v/>
      </c>
      <c r="AK360" s="85"/>
      <c r="AL360" s="85"/>
      <c r="AM360" s="85" t="str">
        <f t="shared" si="39"/>
        <v/>
      </c>
      <c r="AN360" s="238"/>
      <c r="AO360" s="112"/>
      <c r="AP360" s="112"/>
      <c r="AQ360" s="133" t="str">
        <f ca="1">IF('3.5 St Lights - Pole'!CR360="","",'3.5 St Lights - Pole'!CR360)</f>
        <v/>
      </c>
      <c r="AR360" s="112" t="str">
        <f>IF('3.5 St Lights - Pole'!CS360="","",'3.5 St Lights - Pole'!CS360)</f>
        <v/>
      </c>
      <c r="AS360" s="112"/>
      <c r="AT360" s="112"/>
    </row>
    <row r="361" spans="1:46" x14ac:dyDescent="0.2">
      <c r="A361" s="237"/>
      <c r="B361" s="238"/>
      <c r="C361" s="238" t="str">
        <f>IF('3.5 St Lights - Pole'!$B361="","",'3.5 St Lights - Pole'!$B361)</f>
        <v/>
      </c>
      <c r="D361" s="89" t="str">
        <f>IF('3.5 St Lights - Pole'!$C361="","",'3.5 St Lights - Pole'!C361)</f>
        <v/>
      </c>
      <c r="E361" s="238" t="str">
        <f>IF('3.5 St Lights - Pole'!$D361="","",'3.5 St Lights - Pole'!$D361)</f>
        <v/>
      </c>
      <c r="F361" s="238" t="str">
        <f>IF('3.5 St Lights - Pole'!$F361="","",'3.5 St Lights - Pole'!$F361)</f>
        <v/>
      </c>
      <c r="G361" s="238" t="str">
        <f>IF('3.5 St Lights - Pole'!$G361="","",'3.5 St Lights - Pole'!$G361)</f>
        <v/>
      </c>
      <c r="H361" s="238" t="str">
        <f>IF('3.5 St Lights - Pole'!$I361="","",'3.5 St Lights - Pole'!$I361)</f>
        <v/>
      </c>
      <c r="I361" s="238"/>
      <c r="J361" s="89" t="str">
        <f t="shared" si="34"/>
        <v/>
      </c>
      <c r="K361" s="238"/>
      <c r="L361" s="417" t="str">
        <f>IF('3.5 St Lights - Pole'!AW361="","",'3.5 St Lights - Pole'!AW361)</f>
        <v/>
      </c>
      <c r="M361" s="238"/>
      <c r="N361" s="238" t="str">
        <f t="shared" si="35"/>
        <v/>
      </c>
      <c r="O361" s="238"/>
      <c r="P361" s="238"/>
      <c r="Q361" s="238" t="str">
        <f>IF(P361="",'3.5 St Lights - Pole'!AI361,(VLOOKUP(P361,St_Lights_Generic_coating_array,2,FALSE)))</f>
        <v/>
      </c>
      <c r="R361" s="85" t="str">
        <f>IF('3.5 St Lights - Pole'!AJ361="","",'3.5 St Lights - Pole'!AJ361)</f>
        <v/>
      </c>
      <c r="S361" s="238"/>
      <c r="T361" s="89" t="str">
        <f t="shared" si="36"/>
        <v/>
      </c>
      <c r="U361" s="85"/>
      <c r="V361" s="85"/>
      <c r="W361" s="418" t="str">
        <f>IF('3.5 St Lights - Pole'!$AM361="","",'3.5 St Lights - Pole'!$AM361)</f>
        <v/>
      </c>
      <c r="X361" s="418"/>
      <c r="Y361" s="238"/>
      <c r="Z361" s="89" t="str">
        <f t="shared" si="37"/>
        <v/>
      </c>
      <c r="AA361" s="85"/>
      <c r="AB361" s="85"/>
      <c r="AC361" s="85"/>
      <c r="AD361" s="85" t="str">
        <f>'3.5 St Lights - Pole'!CE361</f>
        <v/>
      </c>
      <c r="AE361" s="85"/>
      <c r="AF361" s="85" t="str">
        <f t="shared" si="38"/>
        <v/>
      </c>
      <c r="AG361" s="271"/>
      <c r="AH361" s="85" t="str">
        <f>'3.5 St Lights - Pole'!CI361</f>
        <v/>
      </c>
      <c r="AI361" s="85" t="str">
        <f>'3.5 St Lights - Pole'!CJ361</f>
        <v/>
      </c>
      <c r="AJ361" s="85" t="str">
        <f>'3.5 St Lights - Pole'!CK361</f>
        <v/>
      </c>
      <c r="AK361" s="85"/>
      <c r="AL361" s="85"/>
      <c r="AM361" s="85" t="str">
        <f t="shared" si="39"/>
        <v/>
      </c>
      <c r="AN361" s="238"/>
      <c r="AO361" s="112"/>
      <c r="AP361" s="112"/>
      <c r="AQ361" s="133" t="str">
        <f ca="1">IF('3.5 St Lights - Pole'!CR361="","",'3.5 St Lights - Pole'!CR361)</f>
        <v/>
      </c>
      <c r="AR361" s="112" t="str">
        <f>IF('3.5 St Lights - Pole'!CS361="","",'3.5 St Lights - Pole'!CS361)</f>
        <v/>
      </c>
      <c r="AS361" s="112"/>
      <c r="AT361" s="112"/>
    </row>
    <row r="362" spans="1:46" x14ac:dyDescent="0.2">
      <c r="A362" s="237"/>
      <c r="B362" s="238"/>
      <c r="C362" s="238" t="str">
        <f>IF('3.5 St Lights - Pole'!$B362="","",'3.5 St Lights - Pole'!$B362)</f>
        <v/>
      </c>
      <c r="D362" s="89" t="str">
        <f>IF('3.5 St Lights - Pole'!$C362="","",'3.5 St Lights - Pole'!C362)</f>
        <v/>
      </c>
      <c r="E362" s="238" t="str">
        <f>IF('3.5 St Lights - Pole'!$D362="","",'3.5 St Lights - Pole'!$D362)</f>
        <v/>
      </c>
      <c r="F362" s="238" t="str">
        <f>IF('3.5 St Lights - Pole'!$F362="","",'3.5 St Lights - Pole'!$F362)</f>
        <v/>
      </c>
      <c r="G362" s="238" t="str">
        <f>IF('3.5 St Lights - Pole'!$G362="","",'3.5 St Lights - Pole'!$G362)</f>
        <v/>
      </c>
      <c r="H362" s="238" t="str">
        <f>IF('3.5 St Lights - Pole'!$I362="","",'3.5 St Lights - Pole'!$I362)</f>
        <v/>
      </c>
      <c r="I362" s="238"/>
      <c r="J362" s="89" t="str">
        <f t="shared" si="34"/>
        <v/>
      </c>
      <c r="K362" s="238"/>
      <c r="L362" s="417" t="str">
        <f>IF('3.5 St Lights - Pole'!AW362="","",'3.5 St Lights - Pole'!AW362)</f>
        <v/>
      </c>
      <c r="M362" s="238"/>
      <c r="N362" s="238" t="str">
        <f t="shared" si="35"/>
        <v/>
      </c>
      <c r="O362" s="238"/>
      <c r="P362" s="238"/>
      <c r="Q362" s="238" t="str">
        <f>IF(P362="",'3.5 St Lights - Pole'!AI362,(VLOOKUP(P362,St_Lights_Generic_coating_array,2,FALSE)))</f>
        <v/>
      </c>
      <c r="R362" s="85" t="str">
        <f>IF('3.5 St Lights - Pole'!AJ362="","",'3.5 St Lights - Pole'!AJ362)</f>
        <v/>
      </c>
      <c r="S362" s="238"/>
      <c r="T362" s="89" t="str">
        <f t="shared" si="36"/>
        <v/>
      </c>
      <c r="U362" s="85"/>
      <c r="V362" s="85"/>
      <c r="W362" s="418" t="str">
        <f>IF('3.5 St Lights - Pole'!$AM362="","",'3.5 St Lights - Pole'!$AM362)</f>
        <v/>
      </c>
      <c r="X362" s="418"/>
      <c r="Y362" s="238"/>
      <c r="Z362" s="89" t="str">
        <f t="shared" si="37"/>
        <v/>
      </c>
      <c r="AA362" s="85"/>
      <c r="AB362" s="85"/>
      <c r="AC362" s="85"/>
      <c r="AD362" s="85" t="str">
        <f>'3.5 St Lights - Pole'!CE362</f>
        <v/>
      </c>
      <c r="AE362" s="85"/>
      <c r="AF362" s="85" t="str">
        <f t="shared" si="38"/>
        <v/>
      </c>
      <c r="AG362" s="271"/>
      <c r="AH362" s="85" t="str">
        <f>'3.5 St Lights - Pole'!CI362</f>
        <v/>
      </c>
      <c r="AI362" s="85" t="str">
        <f>'3.5 St Lights - Pole'!CJ362</f>
        <v/>
      </c>
      <c r="AJ362" s="85" t="str">
        <f>'3.5 St Lights - Pole'!CK362</f>
        <v/>
      </c>
      <c r="AK362" s="85"/>
      <c r="AL362" s="85"/>
      <c r="AM362" s="85" t="str">
        <f t="shared" si="39"/>
        <v/>
      </c>
      <c r="AN362" s="238"/>
      <c r="AO362" s="112"/>
      <c r="AP362" s="112"/>
      <c r="AQ362" s="133" t="str">
        <f ca="1">IF('3.5 St Lights - Pole'!CR362="","",'3.5 St Lights - Pole'!CR362)</f>
        <v/>
      </c>
      <c r="AR362" s="112" t="str">
        <f>IF('3.5 St Lights - Pole'!CS362="","",'3.5 St Lights - Pole'!CS362)</f>
        <v/>
      </c>
      <c r="AS362" s="112"/>
      <c r="AT362" s="112"/>
    </row>
    <row r="363" spans="1:46" x14ac:dyDescent="0.2">
      <c r="A363" s="237"/>
      <c r="B363" s="238"/>
      <c r="C363" s="238" t="str">
        <f>IF('3.5 St Lights - Pole'!$B363="","",'3.5 St Lights - Pole'!$B363)</f>
        <v/>
      </c>
      <c r="D363" s="89" t="str">
        <f>IF('3.5 St Lights - Pole'!$C363="","",'3.5 St Lights - Pole'!C363)</f>
        <v/>
      </c>
      <c r="E363" s="238" t="str">
        <f>IF('3.5 St Lights - Pole'!$D363="","",'3.5 St Lights - Pole'!$D363)</f>
        <v/>
      </c>
      <c r="F363" s="238" t="str">
        <f>IF('3.5 St Lights - Pole'!$F363="","",'3.5 St Lights - Pole'!$F363)</f>
        <v/>
      </c>
      <c r="G363" s="238" t="str">
        <f>IF('3.5 St Lights - Pole'!$G363="","",'3.5 St Lights - Pole'!$G363)</f>
        <v/>
      </c>
      <c r="H363" s="238" t="str">
        <f>IF('3.5 St Lights - Pole'!$I363="","",'3.5 St Lights - Pole'!$I363)</f>
        <v/>
      </c>
      <c r="I363" s="238"/>
      <c r="J363" s="89" t="str">
        <f t="shared" si="34"/>
        <v/>
      </c>
      <c r="K363" s="238"/>
      <c r="L363" s="417" t="str">
        <f>IF('3.5 St Lights - Pole'!AW363="","",'3.5 St Lights - Pole'!AW363)</f>
        <v/>
      </c>
      <c r="M363" s="238"/>
      <c r="N363" s="238" t="str">
        <f t="shared" si="35"/>
        <v/>
      </c>
      <c r="O363" s="238"/>
      <c r="P363" s="238"/>
      <c r="Q363" s="238" t="str">
        <f>IF(P363="",'3.5 St Lights - Pole'!AI363,(VLOOKUP(P363,St_Lights_Generic_coating_array,2,FALSE)))</f>
        <v/>
      </c>
      <c r="R363" s="85" t="str">
        <f>IF('3.5 St Lights - Pole'!AJ363="","",'3.5 St Lights - Pole'!AJ363)</f>
        <v/>
      </c>
      <c r="S363" s="238"/>
      <c r="T363" s="89" t="str">
        <f t="shared" si="36"/>
        <v/>
      </c>
      <c r="U363" s="85"/>
      <c r="V363" s="85"/>
      <c r="W363" s="418" t="str">
        <f>IF('3.5 St Lights - Pole'!$AM363="","",'3.5 St Lights - Pole'!$AM363)</f>
        <v/>
      </c>
      <c r="X363" s="418"/>
      <c r="Y363" s="238"/>
      <c r="Z363" s="89" t="str">
        <f t="shared" si="37"/>
        <v/>
      </c>
      <c r="AA363" s="85"/>
      <c r="AB363" s="85"/>
      <c r="AC363" s="85"/>
      <c r="AD363" s="85" t="str">
        <f>'3.5 St Lights - Pole'!CE363</f>
        <v/>
      </c>
      <c r="AE363" s="85"/>
      <c r="AF363" s="85" t="str">
        <f t="shared" si="38"/>
        <v/>
      </c>
      <c r="AG363" s="271"/>
      <c r="AH363" s="85" t="str">
        <f>'3.5 St Lights - Pole'!CI363</f>
        <v/>
      </c>
      <c r="AI363" s="85" t="str">
        <f>'3.5 St Lights - Pole'!CJ363</f>
        <v/>
      </c>
      <c r="AJ363" s="85" t="str">
        <f>'3.5 St Lights - Pole'!CK363</f>
        <v/>
      </c>
      <c r="AK363" s="85"/>
      <c r="AL363" s="85"/>
      <c r="AM363" s="85" t="str">
        <f t="shared" si="39"/>
        <v/>
      </c>
      <c r="AN363" s="238"/>
      <c r="AO363" s="112"/>
      <c r="AP363" s="112"/>
      <c r="AQ363" s="133" t="str">
        <f ca="1">IF('3.5 St Lights - Pole'!CR363="","",'3.5 St Lights - Pole'!CR363)</f>
        <v/>
      </c>
      <c r="AR363" s="112" t="str">
        <f>IF('3.5 St Lights - Pole'!CS363="","",'3.5 St Lights - Pole'!CS363)</f>
        <v/>
      </c>
      <c r="AS363" s="112"/>
      <c r="AT363" s="112"/>
    </row>
    <row r="364" spans="1:46" x14ac:dyDescent="0.2">
      <c r="A364" s="237"/>
      <c r="B364" s="238"/>
      <c r="C364" s="238" t="str">
        <f>IF('3.5 St Lights - Pole'!$B364="","",'3.5 St Lights - Pole'!$B364)</f>
        <v/>
      </c>
      <c r="D364" s="89" t="str">
        <f>IF('3.5 St Lights - Pole'!$C364="","",'3.5 St Lights - Pole'!C364)</f>
        <v/>
      </c>
      <c r="E364" s="238" t="str">
        <f>IF('3.5 St Lights - Pole'!$D364="","",'3.5 St Lights - Pole'!$D364)</f>
        <v/>
      </c>
      <c r="F364" s="238" t="str">
        <f>IF('3.5 St Lights - Pole'!$F364="","",'3.5 St Lights - Pole'!$F364)</f>
        <v/>
      </c>
      <c r="G364" s="238" t="str">
        <f>IF('3.5 St Lights - Pole'!$G364="","",'3.5 St Lights - Pole'!$G364)</f>
        <v/>
      </c>
      <c r="H364" s="238" t="str">
        <f>IF('3.5 St Lights - Pole'!$I364="","",'3.5 St Lights - Pole'!$I364)</f>
        <v/>
      </c>
      <c r="I364" s="238"/>
      <c r="J364" s="89" t="str">
        <f t="shared" si="34"/>
        <v/>
      </c>
      <c r="K364" s="238"/>
      <c r="L364" s="417" t="str">
        <f>IF('3.5 St Lights - Pole'!AW364="","",'3.5 St Lights - Pole'!AW364)</f>
        <v/>
      </c>
      <c r="M364" s="238"/>
      <c r="N364" s="238" t="str">
        <f t="shared" si="35"/>
        <v/>
      </c>
      <c r="O364" s="238"/>
      <c r="P364" s="238"/>
      <c r="Q364" s="238" t="str">
        <f>IF(P364="",'3.5 St Lights - Pole'!AI364,(VLOOKUP(P364,St_Lights_Generic_coating_array,2,FALSE)))</f>
        <v/>
      </c>
      <c r="R364" s="85" t="str">
        <f>IF('3.5 St Lights - Pole'!AJ364="","",'3.5 St Lights - Pole'!AJ364)</f>
        <v/>
      </c>
      <c r="S364" s="238"/>
      <c r="T364" s="89" t="str">
        <f t="shared" si="36"/>
        <v/>
      </c>
      <c r="U364" s="85"/>
      <c r="V364" s="85"/>
      <c r="W364" s="418" t="str">
        <f>IF('3.5 St Lights - Pole'!$AM364="","",'3.5 St Lights - Pole'!$AM364)</f>
        <v/>
      </c>
      <c r="X364" s="418"/>
      <c r="Y364" s="238"/>
      <c r="Z364" s="89" t="str">
        <f t="shared" si="37"/>
        <v/>
      </c>
      <c r="AA364" s="85"/>
      <c r="AB364" s="85"/>
      <c r="AC364" s="85"/>
      <c r="AD364" s="85" t="str">
        <f>'3.5 St Lights - Pole'!CE364</f>
        <v/>
      </c>
      <c r="AE364" s="85"/>
      <c r="AF364" s="85" t="str">
        <f t="shared" si="38"/>
        <v/>
      </c>
      <c r="AG364" s="271"/>
      <c r="AH364" s="85" t="str">
        <f>'3.5 St Lights - Pole'!CI364</f>
        <v/>
      </c>
      <c r="AI364" s="85" t="str">
        <f>'3.5 St Lights - Pole'!CJ364</f>
        <v/>
      </c>
      <c r="AJ364" s="85" t="str">
        <f>'3.5 St Lights - Pole'!CK364</f>
        <v/>
      </c>
      <c r="AK364" s="85"/>
      <c r="AL364" s="85"/>
      <c r="AM364" s="85" t="str">
        <f t="shared" si="39"/>
        <v/>
      </c>
      <c r="AN364" s="238"/>
      <c r="AO364" s="112"/>
      <c r="AP364" s="112"/>
      <c r="AQ364" s="133" t="str">
        <f ca="1">IF('3.5 St Lights - Pole'!CR364="","",'3.5 St Lights - Pole'!CR364)</f>
        <v/>
      </c>
      <c r="AR364" s="112" t="str">
        <f>IF('3.5 St Lights - Pole'!CS364="","",'3.5 St Lights - Pole'!CS364)</f>
        <v/>
      </c>
      <c r="AS364" s="112"/>
      <c r="AT364" s="112"/>
    </row>
    <row r="365" spans="1:46" x14ac:dyDescent="0.2">
      <c r="A365" s="237"/>
      <c r="B365" s="238"/>
      <c r="C365" s="238" t="str">
        <f>IF('3.5 St Lights - Pole'!$B365="","",'3.5 St Lights - Pole'!$B365)</f>
        <v/>
      </c>
      <c r="D365" s="89" t="str">
        <f>IF('3.5 St Lights - Pole'!$C365="","",'3.5 St Lights - Pole'!C365)</f>
        <v/>
      </c>
      <c r="E365" s="238" t="str">
        <f>IF('3.5 St Lights - Pole'!$D365="","",'3.5 St Lights - Pole'!$D365)</f>
        <v/>
      </c>
      <c r="F365" s="238" t="str">
        <f>IF('3.5 St Lights - Pole'!$F365="","",'3.5 St Lights - Pole'!$F365)</f>
        <v/>
      </c>
      <c r="G365" s="238" t="str">
        <f>IF('3.5 St Lights - Pole'!$G365="","",'3.5 St Lights - Pole'!$G365)</f>
        <v/>
      </c>
      <c r="H365" s="238" t="str">
        <f>IF('3.5 St Lights - Pole'!$I365="","",'3.5 St Lights - Pole'!$I365)</f>
        <v/>
      </c>
      <c r="I365" s="238"/>
      <c r="J365" s="89" t="str">
        <f t="shared" si="34"/>
        <v/>
      </c>
      <c r="K365" s="238"/>
      <c r="L365" s="417" t="str">
        <f>IF('3.5 St Lights - Pole'!AW365="","",'3.5 St Lights - Pole'!AW365)</f>
        <v/>
      </c>
      <c r="M365" s="238"/>
      <c r="N365" s="238" t="str">
        <f t="shared" si="35"/>
        <v/>
      </c>
      <c r="O365" s="238"/>
      <c r="P365" s="238"/>
      <c r="Q365" s="238" t="str">
        <f>IF(P365="",'3.5 St Lights - Pole'!AI365,(VLOOKUP(P365,St_Lights_Generic_coating_array,2,FALSE)))</f>
        <v/>
      </c>
      <c r="R365" s="85" t="str">
        <f>IF('3.5 St Lights - Pole'!AJ365="","",'3.5 St Lights - Pole'!AJ365)</f>
        <v/>
      </c>
      <c r="S365" s="238"/>
      <c r="T365" s="89" t="str">
        <f t="shared" si="36"/>
        <v/>
      </c>
      <c r="U365" s="85"/>
      <c r="V365" s="85"/>
      <c r="W365" s="418" t="str">
        <f>IF('3.5 St Lights - Pole'!$AM365="","",'3.5 St Lights - Pole'!$AM365)</f>
        <v/>
      </c>
      <c r="X365" s="418"/>
      <c r="Y365" s="238"/>
      <c r="Z365" s="89" t="str">
        <f t="shared" si="37"/>
        <v/>
      </c>
      <c r="AA365" s="85"/>
      <c r="AB365" s="85"/>
      <c r="AC365" s="85"/>
      <c r="AD365" s="85" t="str">
        <f>'3.5 St Lights - Pole'!CE365</f>
        <v/>
      </c>
      <c r="AE365" s="85"/>
      <c r="AF365" s="85" t="str">
        <f t="shared" si="38"/>
        <v/>
      </c>
      <c r="AG365" s="271"/>
      <c r="AH365" s="85" t="str">
        <f>'3.5 St Lights - Pole'!CI365</f>
        <v/>
      </c>
      <c r="AI365" s="85" t="str">
        <f>'3.5 St Lights - Pole'!CJ365</f>
        <v/>
      </c>
      <c r="AJ365" s="85" t="str">
        <f>'3.5 St Lights - Pole'!CK365</f>
        <v/>
      </c>
      <c r="AK365" s="85"/>
      <c r="AL365" s="85"/>
      <c r="AM365" s="85" t="str">
        <f t="shared" si="39"/>
        <v/>
      </c>
      <c r="AN365" s="238"/>
      <c r="AO365" s="112"/>
      <c r="AP365" s="112"/>
      <c r="AQ365" s="133" t="str">
        <f ca="1">IF('3.5 St Lights - Pole'!CR365="","",'3.5 St Lights - Pole'!CR365)</f>
        <v/>
      </c>
      <c r="AR365" s="112" t="str">
        <f>IF('3.5 St Lights - Pole'!CS365="","",'3.5 St Lights - Pole'!CS365)</f>
        <v/>
      </c>
      <c r="AS365" s="112"/>
      <c r="AT365" s="112"/>
    </row>
    <row r="366" spans="1:46" x14ac:dyDescent="0.2">
      <c r="A366" s="237"/>
      <c r="B366" s="238"/>
      <c r="C366" s="238" t="str">
        <f>IF('3.5 St Lights - Pole'!$B366="","",'3.5 St Lights - Pole'!$B366)</f>
        <v/>
      </c>
      <c r="D366" s="89" t="str">
        <f>IF('3.5 St Lights - Pole'!$C366="","",'3.5 St Lights - Pole'!C366)</f>
        <v/>
      </c>
      <c r="E366" s="238" t="str">
        <f>IF('3.5 St Lights - Pole'!$D366="","",'3.5 St Lights - Pole'!$D366)</f>
        <v/>
      </c>
      <c r="F366" s="238" t="str">
        <f>IF('3.5 St Lights - Pole'!$F366="","",'3.5 St Lights - Pole'!$F366)</f>
        <v/>
      </c>
      <c r="G366" s="238" t="str">
        <f>IF('3.5 St Lights - Pole'!$G366="","",'3.5 St Lights - Pole'!$G366)</f>
        <v/>
      </c>
      <c r="H366" s="238" t="str">
        <f>IF('3.5 St Lights - Pole'!$I366="","",'3.5 St Lights - Pole'!$I366)</f>
        <v/>
      </c>
      <c r="I366" s="238"/>
      <c r="J366" s="89" t="str">
        <f t="shared" si="34"/>
        <v/>
      </c>
      <c r="K366" s="238"/>
      <c r="L366" s="417" t="str">
        <f>IF('3.5 St Lights - Pole'!AW366="","",'3.5 St Lights - Pole'!AW366)</f>
        <v/>
      </c>
      <c r="M366" s="238"/>
      <c r="N366" s="238" t="str">
        <f t="shared" si="35"/>
        <v/>
      </c>
      <c r="O366" s="238"/>
      <c r="P366" s="238"/>
      <c r="Q366" s="238" t="str">
        <f>IF(P366="",'3.5 St Lights - Pole'!AI366,(VLOOKUP(P366,St_Lights_Generic_coating_array,2,FALSE)))</f>
        <v/>
      </c>
      <c r="R366" s="85" t="str">
        <f>IF('3.5 St Lights - Pole'!AJ366="","",'3.5 St Lights - Pole'!AJ366)</f>
        <v/>
      </c>
      <c r="S366" s="238"/>
      <c r="T366" s="89" t="str">
        <f t="shared" si="36"/>
        <v/>
      </c>
      <c r="U366" s="85"/>
      <c r="V366" s="85"/>
      <c r="W366" s="418" t="str">
        <f>IF('3.5 St Lights - Pole'!$AM366="","",'3.5 St Lights - Pole'!$AM366)</f>
        <v/>
      </c>
      <c r="X366" s="418"/>
      <c r="Y366" s="238"/>
      <c r="Z366" s="89" t="str">
        <f t="shared" si="37"/>
        <v/>
      </c>
      <c r="AA366" s="85"/>
      <c r="AB366" s="85"/>
      <c r="AC366" s="85"/>
      <c r="AD366" s="85" t="str">
        <f>'3.5 St Lights - Pole'!CE366</f>
        <v/>
      </c>
      <c r="AE366" s="85"/>
      <c r="AF366" s="85" t="str">
        <f t="shared" si="38"/>
        <v/>
      </c>
      <c r="AG366" s="271"/>
      <c r="AH366" s="85" t="str">
        <f>'3.5 St Lights - Pole'!CI366</f>
        <v/>
      </c>
      <c r="AI366" s="85" t="str">
        <f>'3.5 St Lights - Pole'!CJ366</f>
        <v/>
      </c>
      <c r="AJ366" s="85" t="str">
        <f>'3.5 St Lights - Pole'!CK366</f>
        <v/>
      </c>
      <c r="AK366" s="85"/>
      <c r="AL366" s="85"/>
      <c r="AM366" s="85" t="str">
        <f t="shared" si="39"/>
        <v/>
      </c>
      <c r="AN366" s="238"/>
      <c r="AO366" s="112"/>
      <c r="AP366" s="112"/>
      <c r="AQ366" s="133" t="str">
        <f ca="1">IF('3.5 St Lights - Pole'!CR366="","",'3.5 St Lights - Pole'!CR366)</f>
        <v/>
      </c>
      <c r="AR366" s="112" t="str">
        <f>IF('3.5 St Lights - Pole'!CS366="","",'3.5 St Lights - Pole'!CS366)</f>
        <v/>
      </c>
      <c r="AS366" s="112"/>
      <c r="AT366" s="112"/>
    </row>
    <row r="367" spans="1:46" x14ac:dyDescent="0.2">
      <c r="A367" s="237"/>
      <c r="B367" s="238"/>
      <c r="C367" s="238" t="str">
        <f>IF('3.5 St Lights - Pole'!$B367="","",'3.5 St Lights - Pole'!$B367)</f>
        <v/>
      </c>
      <c r="D367" s="89" t="str">
        <f>IF('3.5 St Lights - Pole'!$C367="","",'3.5 St Lights - Pole'!C367)</f>
        <v/>
      </c>
      <c r="E367" s="238" t="str">
        <f>IF('3.5 St Lights - Pole'!$D367="","",'3.5 St Lights - Pole'!$D367)</f>
        <v/>
      </c>
      <c r="F367" s="238" t="str">
        <f>IF('3.5 St Lights - Pole'!$F367="","",'3.5 St Lights - Pole'!$F367)</f>
        <v/>
      </c>
      <c r="G367" s="238" t="str">
        <f>IF('3.5 St Lights - Pole'!$G367="","",'3.5 St Lights - Pole'!$G367)</f>
        <v/>
      </c>
      <c r="H367" s="238" t="str">
        <f>IF('3.5 St Lights - Pole'!$I367="","",'3.5 St Lights - Pole'!$I367)</f>
        <v/>
      </c>
      <c r="I367" s="238"/>
      <c r="J367" s="89" t="str">
        <f t="shared" si="34"/>
        <v/>
      </c>
      <c r="K367" s="238"/>
      <c r="L367" s="417" t="str">
        <f>IF('3.5 St Lights - Pole'!AW367="","",'3.5 St Lights - Pole'!AW367)</f>
        <v/>
      </c>
      <c r="M367" s="238"/>
      <c r="N367" s="238" t="str">
        <f t="shared" si="35"/>
        <v/>
      </c>
      <c r="O367" s="238"/>
      <c r="P367" s="238"/>
      <c r="Q367" s="238" t="str">
        <f>IF(P367="",'3.5 St Lights - Pole'!AI367,(VLOOKUP(P367,St_Lights_Generic_coating_array,2,FALSE)))</f>
        <v/>
      </c>
      <c r="R367" s="85" t="str">
        <f>IF('3.5 St Lights - Pole'!AJ367="","",'3.5 St Lights - Pole'!AJ367)</f>
        <v/>
      </c>
      <c r="S367" s="238"/>
      <c r="T367" s="89" t="str">
        <f t="shared" si="36"/>
        <v/>
      </c>
      <c r="U367" s="85"/>
      <c r="V367" s="85"/>
      <c r="W367" s="418" t="str">
        <f>IF('3.5 St Lights - Pole'!$AM367="","",'3.5 St Lights - Pole'!$AM367)</f>
        <v/>
      </c>
      <c r="X367" s="418"/>
      <c r="Y367" s="238"/>
      <c r="Z367" s="89" t="str">
        <f t="shared" si="37"/>
        <v/>
      </c>
      <c r="AA367" s="85"/>
      <c r="AB367" s="85"/>
      <c r="AC367" s="85"/>
      <c r="AD367" s="85" t="str">
        <f>'3.5 St Lights - Pole'!CE367</f>
        <v/>
      </c>
      <c r="AE367" s="85"/>
      <c r="AF367" s="85" t="str">
        <f t="shared" si="38"/>
        <v/>
      </c>
      <c r="AG367" s="271"/>
      <c r="AH367" s="85" t="str">
        <f>'3.5 St Lights - Pole'!CI367</f>
        <v/>
      </c>
      <c r="AI367" s="85" t="str">
        <f>'3.5 St Lights - Pole'!CJ367</f>
        <v/>
      </c>
      <c r="AJ367" s="85" t="str">
        <f>'3.5 St Lights - Pole'!CK367</f>
        <v/>
      </c>
      <c r="AK367" s="85"/>
      <c r="AL367" s="85"/>
      <c r="AM367" s="85" t="str">
        <f t="shared" si="39"/>
        <v/>
      </c>
      <c r="AN367" s="238"/>
      <c r="AO367" s="112"/>
      <c r="AP367" s="112"/>
      <c r="AQ367" s="133" t="str">
        <f ca="1">IF('3.5 St Lights - Pole'!CR367="","",'3.5 St Lights - Pole'!CR367)</f>
        <v/>
      </c>
      <c r="AR367" s="112" t="str">
        <f>IF('3.5 St Lights - Pole'!CS367="","",'3.5 St Lights - Pole'!CS367)</f>
        <v/>
      </c>
      <c r="AS367" s="112"/>
      <c r="AT367" s="112"/>
    </row>
    <row r="368" spans="1:46" x14ac:dyDescent="0.2">
      <c r="A368" s="237"/>
      <c r="B368" s="238"/>
      <c r="C368" s="238" t="str">
        <f>IF('3.5 St Lights - Pole'!$B368="","",'3.5 St Lights - Pole'!$B368)</f>
        <v/>
      </c>
      <c r="D368" s="89" t="str">
        <f>IF('3.5 St Lights - Pole'!$C368="","",'3.5 St Lights - Pole'!C368)</f>
        <v/>
      </c>
      <c r="E368" s="238" t="str">
        <f>IF('3.5 St Lights - Pole'!$D368="","",'3.5 St Lights - Pole'!$D368)</f>
        <v/>
      </c>
      <c r="F368" s="238" t="str">
        <f>IF('3.5 St Lights - Pole'!$F368="","",'3.5 St Lights - Pole'!$F368)</f>
        <v/>
      </c>
      <c r="G368" s="238" t="str">
        <f>IF('3.5 St Lights - Pole'!$G368="","",'3.5 St Lights - Pole'!$G368)</f>
        <v/>
      </c>
      <c r="H368" s="238" t="str">
        <f>IF('3.5 St Lights - Pole'!$I368="","",'3.5 St Lights - Pole'!$I368)</f>
        <v/>
      </c>
      <c r="I368" s="238"/>
      <c r="J368" s="89" t="str">
        <f t="shared" si="34"/>
        <v/>
      </c>
      <c r="K368" s="238"/>
      <c r="L368" s="417" t="str">
        <f>IF('3.5 St Lights - Pole'!AW368="","",'3.5 St Lights - Pole'!AW368)</f>
        <v/>
      </c>
      <c r="M368" s="238"/>
      <c r="N368" s="238" t="str">
        <f t="shared" si="35"/>
        <v/>
      </c>
      <c r="O368" s="238"/>
      <c r="P368" s="238"/>
      <c r="Q368" s="238" t="str">
        <f>IF(P368="",'3.5 St Lights - Pole'!AI368,(VLOOKUP(P368,St_Lights_Generic_coating_array,2,FALSE)))</f>
        <v/>
      </c>
      <c r="R368" s="85" t="str">
        <f>IF('3.5 St Lights - Pole'!AJ368="","",'3.5 St Lights - Pole'!AJ368)</f>
        <v/>
      </c>
      <c r="S368" s="238"/>
      <c r="T368" s="89" t="str">
        <f t="shared" si="36"/>
        <v/>
      </c>
      <c r="U368" s="85"/>
      <c r="V368" s="85"/>
      <c r="W368" s="418" t="str">
        <f>IF('3.5 St Lights - Pole'!$AM368="","",'3.5 St Lights - Pole'!$AM368)</f>
        <v/>
      </c>
      <c r="X368" s="418"/>
      <c r="Y368" s="238"/>
      <c r="Z368" s="89" t="str">
        <f t="shared" si="37"/>
        <v/>
      </c>
      <c r="AA368" s="85"/>
      <c r="AB368" s="85"/>
      <c r="AC368" s="85"/>
      <c r="AD368" s="85" t="str">
        <f>'3.5 St Lights - Pole'!CE368</f>
        <v/>
      </c>
      <c r="AE368" s="85"/>
      <c r="AF368" s="85" t="str">
        <f t="shared" si="38"/>
        <v/>
      </c>
      <c r="AG368" s="271"/>
      <c r="AH368" s="85" t="str">
        <f>'3.5 St Lights - Pole'!CI368</f>
        <v/>
      </c>
      <c r="AI368" s="85" t="str">
        <f>'3.5 St Lights - Pole'!CJ368</f>
        <v/>
      </c>
      <c r="AJ368" s="85" t="str">
        <f>'3.5 St Lights - Pole'!CK368</f>
        <v/>
      </c>
      <c r="AK368" s="85"/>
      <c r="AL368" s="85"/>
      <c r="AM368" s="85" t="str">
        <f t="shared" si="39"/>
        <v/>
      </c>
      <c r="AN368" s="238"/>
      <c r="AO368" s="112"/>
      <c r="AP368" s="112"/>
      <c r="AQ368" s="133" t="str">
        <f ca="1">IF('3.5 St Lights - Pole'!CR368="","",'3.5 St Lights - Pole'!CR368)</f>
        <v/>
      </c>
      <c r="AR368" s="112" t="str">
        <f>IF('3.5 St Lights - Pole'!CS368="","",'3.5 St Lights - Pole'!CS368)</f>
        <v/>
      </c>
      <c r="AS368" s="112"/>
      <c r="AT368" s="112"/>
    </row>
    <row r="369" spans="1:46" x14ac:dyDescent="0.2">
      <c r="A369" s="237"/>
      <c r="B369" s="238"/>
      <c r="C369" s="238" t="str">
        <f>IF('3.5 St Lights - Pole'!$B369="","",'3.5 St Lights - Pole'!$B369)</f>
        <v/>
      </c>
      <c r="D369" s="89" t="str">
        <f>IF('3.5 St Lights - Pole'!$C369="","",'3.5 St Lights - Pole'!C369)</f>
        <v/>
      </c>
      <c r="E369" s="238" t="str">
        <f>IF('3.5 St Lights - Pole'!$D369="","",'3.5 St Lights - Pole'!$D369)</f>
        <v/>
      </c>
      <c r="F369" s="238" t="str">
        <f>IF('3.5 St Lights - Pole'!$F369="","",'3.5 St Lights - Pole'!$F369)</f>
        <v/>
      </c>
      <c r="G369" s="238" t="str">
        <f>IF('3.5 St Lights - Pole'!$G369="","",'3.5 St Lights - Pole'!$G369)</f>
        <v/>
      </c>
      <c r="H369" s="238" t="str">
        <f>IF('3.5 St Lights - Pole'!$I369="","",'3.5 St Lights - Pole'!$I369)</f>
        <v/>
      </c>
      <c r="I369" s="238"/>
      <c r="J369" s="89" t="str">
        <f t="shared" si="34"/>
        <v/>
      </c>
      <c r="K369" s="238"/>
      <c r="L369" s="417" t="str">
        <f>IF('3.5 St Lights - Pole'!AW369="","",'3.5 St Lights - Pole'!AW369)</f>
        <v/>
      </c>
      <c r="M369" s="238"/>
      <c r="N369" s="238" t="str">
        <f t="shared" si="35"/>
        <v/>
      </c>
      <c r="O369" s="238"/>
      <c r="P369" s="238"/>
      <c r="Q369" s="238" t="str">
        <f>IF(P369="",'3.5 St Lights - Pole'!AI369,(VLOOKUP(P369,St_Lights_Generic_coating_array,2,FALSE)))</f>
        <v/>
      </c>
      <c r="R369" s="85" t="str">
        <f>IF('3.5 St Lights - Pole'!AJ369="","",'3.5 St Lights - Pole'!AJ369)</f>
        <v/>
      </c>
      <c r="S369" s="238"/>
      <c r="T369" s="89" t="str">
        <f t="shared" si="36"/>
        <v/>
      </c>
      <c r="U369" s="85"/>
      <c r="V369" s="85"/>
      <c r="W369" s="418" t="str">
        <f>IF('3.5 St Lights - Pole'!$AM369="","",'3.5 St Lights - Pole'!$AM369)</f>
        <v/>
      </c>
      <c r="X369" s="418"/>
      <c r="Y369" s="238"/>
      <c r="Z369" s="89" t="str">
        <f t="shared" si="37"/>
        <v/>
      </c>
      <c r="AA369" s="85"/>
      <c r="AB369" s="85"/>
      <c r="AC369" s="85"/>
      <c r="AD369" s="85" t="str">
        <f>'3.5 St Lights - Pole'!CE369</f>
        <v/>
      </c>
      <c r="AE369" s="85"/>
      <c r="AF369" s="85" t="str">
        <f t="shared" si="38"/>
        <v/>
      </c>
      <c r="AG369" s="271"/>
      <c r="AH369" s="85" t="str">
        <f>'3.5 St Lights - Pole'!CI369</f>
        <v/>
      </c>
      <c r="AI369" s="85" t="str">
        <f>'3.5 St Lights - Pole'!CJ369</f>
        <v/>
      </c>
      <c r="AJ369" s="85" t="str">
        <f>'3.5 St Lights - Pole'!CK369</f>
        <v/>
      </c>
      <c r="AK369" s="85"/>
      <c r="AL369" s="85"/>
      <c r="AM369" s="85" t="str">
        <f t="shared" si="39"/>
        <v/>
      </c>
      <c r="AN369" s="238"/>
      <c r="AO369" s="112"/>
      <c r="AP369" s="112"/>
      <c r="AQ369" s="133" t="str">
        <f ca="1">IF('3.5 St Lights - Pole'!CR369="","",'3.5 St Lights - Pole'!CR369)</f>
        <v/>
      </c>
      <c r="AR369" s="112" t="str">
        <f>IF('3.5 St Lights - Pole'!CS369="","",'3.5 St Lights - Pole'!CS369)</f>
        <v/>
      </c>
      <c r="AS369" s="112"/>
      <c r="AT369" s="112"/>
    </row>
    <row r="370" spans="1:46" x14ac:dyDescent="0.2">
      <c r="A370" s="237"/>
      <c r="B370" s="238"/>
      <c r="C370" s="238" t="str">
        <f>IF('3.5 St Lights - Pole'!$B370="","",'3.5 St Lights - Pole'!$B370)</f>
        <v/>
      </c>
      <c r="D370" s="89" t="str">
        <f>IF('3.5 St Lights - Pole'!$C370="","",'3.5 St Lights - Pole'!C370)</f>
        <v/>
      </c>
      <c r="E370" s="238" t="str">
        <f>IF('3.5 St Lights - Pole'!$D370="","",'3.5 St Lights - Pole'!$D370)</f>
        <v/>
      </c>
      <c r="F370" s="238" t="str">
        <f>IF('3.5 St Lights - Pole'!$F370="","",'3.5 St Lights - Pole'!$F370)</f>
        <v/>
      </c>
      <c r="G370" s="238" t="str">
        <f>IF('3.5 St Lights - Pole'!$G370="","",'3.5 St Lights - Pole'!$G370)</f>
        <v/>
      </c>
      <c r="H370" s="238" t="str">
        <f>IF('3.5 St Lights - Pole'!$I370="","",'3.5 St Lights - Pole'!$I370)</f>
        <v/>
      </c>
      <c r="I370" s="238"/>
      <c r="J370" s="89" t="str">
        <f t="shared" si="34"/>
        <v/>
      </c>
      <c r="K370" s="238"/>
      <c r="L370" s="417" t="str">
        <f>IF('3.5 St Lights - Pole'!AW370="","",'3.5 St Lights - Pole'!AW370)</f>
        <v/>
      </c>
      <c r="M370" s="238"/>
      <c r="N370" s="238" t="str">
        <f t="shared" si="35"/>
        <v/>
      </c>
      <c r="O370" s="238"/>
      <c r="P370" s="238"/>
      <c r="Q370" s="238" t="str">
        <f>IF(P370="",'3.5 St Lights - Pole'!AI370,(VLOOKUP(P370,St_Lights_Generic_coating_array,2,FALSE)))</f>
        <v/>
      </c>
      <c r="R370" s="85" t="str">
        <f>IF('3.5 St Lights - Pole'!AJ370="","",'3.5 St Lights - Pole'!AJ370)</f>
        <v/>
      </c>
      <c r="S370" s="238"/>
      <c r="T370" s="89" t="str">
        <f t="shared" si="36"/>
        <v/>
      </c>
      <c r="U370" s="85"/>
      <c r="V370" s="85"/>
      <c r="W370" s="418" t="str">
        <f>IF('3.5 St Lights - Pole'!$AM370="","",'3.5 St Lights - Pole'!$AM370)</f>
        <v/>
      </c>
      <c r="X370" s="418"/>
      <c r="Y370" s="238"/>
      <c r="Z370" s="89" t="str">
        <f t="shared" si="37"/>
        <v/>
      </c>
      <c r="AA370" s="85"/>
      <c r="AB370" s="85"/>
      <c r="AC370" s="85"/>
      <c r="AD370" s="85" t="str">
        <f>'3.5 St Lights - Pole'!CE370</f>
        <v/>
      </c>
      <c r="AE370" s="85"/>
      <c r="AF370" s="85" t="str">
        <f t="shared" si="38"/>
        <v/>
      </c>
      <c r="AG370" s="271"/>
      <c r="AH370" s="85" t="str">
        <f>'3.5 St Lights - Pole'!CI370</f>
        <v/>
      </c>
      <c r="AI370" s="85" t="str">
        <f>'3.5 St Lights - Pole'!CJ370</f>
        <v/>
      </c>
      <c r="AJ370" s="85" t="str">
        <f>'3.5 St Lights - Pole'!CK370</f>
        <v/>
      </c>
      <c r="AK370" s="85"/>
      <c r="AL370" s="85"/>
      <c r="AM370" s="85" t="str">
        <f t="shared" si="39"/>
        <v/>
      </c>
      <c r="AN370" s="238"/>
      <c r="AO370" s="112"/>
      <c r="AP370" s="112"/>
      <c r="AQ370" s="133" t="str">
        <f ca="1">IF('3.5 St Lights - Pole'!CR370="","",'3.5 St Lights - Pole'!CR370)</f>
        <v/>
      </c>
      <c r="AR370" s="112" t="str">
        <f>IF('3.5 St Lights - Pole'!CS370="","",'3.5 St Lights - Pole'!CS370)</f>
        <v/>
      </c>
      <c r="AS370" s="112"/>
      <c r="AT370" s="112"/>
    </row>
    <row r="371" spans="1:46" x14ac:dyDescent="0.2">
      <c r="A371" s="237"/>
      <c r="B371" s="238"/>
      <c r="C371" s="238" t="str">
        <f>IF('3.5 St Lights - Pole'!$B371="","",'3.5 St Lights - Pole'!$B371)</f>
        <v/>
      </c>
      <c r="D371" s="89" t="str">
        <f>IF('3.5 St Lights - Pole'!$C371="","",'3.5 St Lights - Pole'!C371)</f>
        <v/>
      </c>
      <c r="E371" s="238" t="str">
        <f>IF('3.5 St Lights - Pole'!$D371="","",'3.5 St Lights - Pole'!$D371)</f>
        <v/>
      </c>
      <c r="F371" s="238" t="str">
        <f>IF('3.5 St Lights - Pole'!$F371="","",'3.5 St Lights - Pole'!$F371)</f>
        <v/>
      </c>
      <c r="G371" s="238" t="str">
        <f>IF('3.5 St Lights - Pole'!$G371="","",'3.5 St Lights - Pole'!$G371)</f>
        <v/>
      </c>
      <c r="H371" s="238" t="str">
        <f>IF('3.5 St Lights - Pole'!$I371="","",'3.5 St Lights - Pole'!$I371)</f>
        <v/>
      </c>
      <c r="I371" s="238"/>
      <c r="J371" s="89" t="str">
        <f t="shared" si="34"/>
        <v/>
      </c>
      <c r="K371" s="238"/>
      <c r="L371" s="417" t="str">
        <f>IF('3.5 St Lights - Pole'!AW371="","",'3.5 St Lights - Pole'!AW371)</f>
        <v/>
      </c>
      <c r="M371" s="238"/>
      <c r="N371" s="238" t="str">
        <f t="shared" si="35"/>
        <v/>
      </c>
      <c r="O371" s="238"/>
      <c r="P371" s="238"/>
      <c r="Q371" s="238" t="str">
        <f>IF(P371="",'3.5 St Lights - Pole'!AI371,(VLOOKUP(P371,St_Lights_Generic_coating_array,2,FALSE)))</f>
        <v/>
      </c>
      <c r="R371" s="85" t="str">
        <f>IF('3.5 St Lights - Pole'!AJ371="","",'3.5 St Lights - Pole'!AJ371)</f>
        <v/>
      </c>
      <c r="S371" s="238"/>
      <c r="T371" s="89" t="str">
        <f t="shared" si="36"/>
        <v/>
      </c>
      <c r="U371" s="85"/>
      <c r="V371" s="85"/>
      <c r="W371" s="418" t="str">
        <f>IF('3.5 St Lights - Pole'!$AM371="","",'3.5 St Lights - Pole'!$AM371)</f>
        <v/>
      </c>
      <c r="X371" s="418"/>
      <c r="Y371" s="238"/>
      <c r="Z371" s="89" t="str">
        <f t="shared" si="37"/>
        <v/>
      </c>
      <c r="AA371" s="85"/>
      <c r="AB371" s="85"/>
      <c r="AC371" s="85"/>
      <c r="AD371" s="85" t="str">
        <f>'3.5 St Lights - Pole'!CE371</f>
        <v/>
      </c>
      <c r="AE371" s="85"/>
      <c r="AF371" s="85" t="str">
        <f t="shared" si="38"/>
        <v/>
      </c>
      <c r="AG371" s="271"/>
      <c r="AH371" s="85" t="str">
        <f>'3.5 St Lights - Pole'!CI371</f>
        <v/>
      </c>
      <c r="AI371" s="85" t="str">
        <f>'3.5 St Lights - Pole'!CJ371</f>
        <v/>
      </c>
      <c r="AJ371" s="85" t="str">
        <f>'3.5 St Lights - Pole'!CK371</f>
        <v/>
      </c>
      <c r="AK371" s="85"/>
      <c r="AL371" s="85"/>
      <c r="AM371" s="85" t="str">
        <f t="shared" si="39"/>
        <v/>
      </c>
      <c r="AN371" s="238"/>
      <c r="AO371" s="112"/>
      <c r="AP371" s="112"/>
      <c r="AQ371" s="133" t="str">
        <f ca="1">IF('3.5 St Lights - Pole'!CR371="","",'3.5 St Lights - Pole'!CR371)</f>
        <v/>
      </c>
      <c r="AR371" s="112" t="str">
        <f>IF('3.5 St Lights - Pole'!CS371="","",'3.5 St Lights - Pole'!CS371)</f>
        <v/>
      </c>
      <c r="AS371" s="112"/>
      <c r="AT371" s="112"/>
    </row>
    <row r="372" spans="1:46" x14ac:dyDescent="0.2">
      <c r="A372" s="237"/>
      <c r="B372" s="238"/>
      <c r="C372" s="238" t="str">
        <f>IF('3.5 St Lights - Pole'!$B372="","",'3.5 St Lights - Pole'!$B372)</f>
        <v/>
      </c>
      <c r="D372" s="89" t="str">
        <f>IF('3.5 St Lights - Pole'!$C372="","",'3.5 St Lights - Pole'!C372)</f>
        <v/>
      </c>
      <c r="E372" s="238" t="str">
        <f>IF('3.5 St Lights - Pole'!$D372="","",'3.5 St Lights - Pole'!$D372)</f>
        <v/>
      </c>
      <c r="F372" s="238" t="str">
        <f>IF('3.5 St Lights - Pole'!$F372="","",'3.5 St Lights - Pole'!$F372)</f>
        <v/>
      </c>
      <c r="G372" s="238" t="str">
        <f>IF('3.5 St Lights - Pole'!$G372="","",'3.5 St Lights - Pole'!$G372)</f>
        <v/>
      </c>
      <c r="H372" s="238" t="str">
        <f>IF('3.5 St Lights - Pole'!$I372="","",'3.5 St Lights - Pole'!$I372)</f>
        <v/>
      </c>
      <c r="I372" s="238"/>
      <c r="J372" s="89" t="str">
        <f t="shared" si="34"/>
        <v/>
      </c>
      <c r="K372" s="238"/>
      <c r="L372" s="417" t="str">
        <f>IF('3.5 St Lights - Pole'!AW372="","",'3.5 St Lights - Pole'!AW372)</f>
        <v/>
      </c>
      <c r="M372" s="238"/>
      <c r="N372" s="238" t="str">
        <f t="shared" si="35"/>
        <v/>
      </c>
      <c r="O372" s="238"/>
      <c r="P372" s="238"/>
      <c r="Q372" s="238" t="str">
        <f>IF(P372="",'3.5 St Lights - Pole'!AI372,(VLOOKUP(P372,St_Lights_Generic_coating_array,2,FALSE)))</f>
        <v/>
      </c>
      <c r="R372" s="85" t="str">
        <f>IF('3.5 St Lights - Pole'!AJ372="","",'3.5 St Lights - Pole'!AJ372)</f>
        <v/>
      </c>
      <c r="S372" s="238"/>
      <c r="T372" s="89" t="str">
        <f t="shared" si="36"/>
        <v/>
      </c>
      <c r="U372" s="85"/>
      <c r="V372" s="85"/>
      <c r="W372" s="418" t="str">
        <f>IF('3.5 St Lights - Pole'!$AM372="","",'3.5 St Lights - Pole'!$AM372)</f>
        <v/>
      </c>
      <c r="X372" s="418"/>
      <c r="Y372" s="238"/>
      <c r="Z372" s="89" t="str">
        <f t="shared" si="37"/>
        <v/>
      </c>
      <c r="AA372" s="85"/>
      <c r="AB372" s="85"/>
      <c r="AC372" s="85"/>
      <c r="AD372" s="85" t="str">
        <f>'3.5 St Lights - Pole'!CE372</f>
        <v/>
      </c>
      <c r="AE372" s="85"/>
      <c r="AF372" s="85" t="str">
        <f t="shared" si="38"/>
        <v/>
      </c>
      <c r="AG372" s="271"/>
      <c r="AH372" s="85" t="str">
        <f>'3.5 St Lights - Pole'!CI372</f>
        <v/>
      </c>
      <c r="AI372" s="85" t="str">
        <f>'3.5 St Lights - Pole'!CJ372</f>
        <v/>
      </c>
      <c r="AJ372" s="85" t="str">
        <f>'3.5 St Lights - Pole'!CK372</f>
        <v/>
      </c>
      <c r="AK372" s="85"/>
      <c r="AL372" s="85"/>
      <c r="AM372" s="85" t="str">
        <f t="shared" si="39"/>
        <v/>
      </c>
      <c r="AN372" s="238"/>
      <c r="AO372" s="112"/>
      <c r="AP372" s="112"/>
      <c r="AQ372" s="133" t="str">
        <f ca="1">IF('3.5 St Lights - Pole'!CR372="","",'3.5 St Lights - Pole'!CR372)</f>
        <v/>
      </c>
      <c r="AR372" s="112" t="str">
        <f>IF('3.5 St Lights - Pole'!CS372="","",'3.5 St Lights - Pole'!CS372)</f>
        <v/>
      </c>
      <c r="AS372" s="112"/>
      <c r="AT372" s="112"/>
    </row>
    <row r="373" spans="1:46" x14ac:dyDescent="0.2">
      <c r="A373" s="237"/>
      <c r="B373" s="238"/>
      <c r="C373" s="238" t="str">
        <f>IF('3.5 St Lights - Pole'!$B373="","",'3.5 St Lights - Pole'!$B373)</f>
        <v/>
      </c>
      <c r="D373" s="89" t="str">
        <f>IF('3.5 St Lights - Pole'!$C373="","",'3.5 St Lights - Pole'!C373)</f>
        <v/>
      </c>
      <c r="E373" s="238" t="str">
        <f>IF('3.5 St Lights - Pole'!$D373="","",'3.5 St Lights - Pole'!$D373)</f>
        <v/>
      </c>
      <c r="F373" s="238" t="str">
        <f>IF('3.5 St Lights - Pole'!$F373="","",'3.5 St Lights - Pole'!$F373)</f>
        <v/>
      </c>
      <c r="G373" s="238" t="str">
        <f>IF('3.5 St Lights - Pole'!$G373="","",'3.5 St Lights - Pole'!$G373)</f>
        <v/>
      </c>
      <c r="H373" s="238" t="str">
        <f>IF('3.5 St Lights - Pole'!$I373="","",'3.5 St Lights - Pole'!$I373)</f>
        <v/>
      </c>
      <c r="I373" s="238"/>
      <c r="J373" s="89" t="str">
        <f t="shared" si="34"/>
        <v/>
      </c>
      <c r="K373" s="238"/>
      <c r="L373" s="417" t="str">
        <f>IF('3.5 St Lights - Pole'!AW373="","",'3.5 St Lights - Pole'!AW373)</f>
        <v/>
      </c>
      <c r="M373" s="238"/>
      <c r="N373" s="238" t="str">
        <f t="shared" si="35"/>
        <v/>
      </c>
      <c r="O373" s="238"/>
      <c r="P373" s="238"/>
      <c r="Q373" s="238" t="str">
        <f>IF(P373="",'3.5 St Lights - Pole'!AI373,(VLOOKUP(P373,St_Lights_Generic_coating_array,2,FALSE)))</f>
        <v/>
      </c>
      <c r="R373" s="85" t="str">
        <f>IF('3.5 St Lights - Pole'!AJ373="","",'3.5 St Lights - Pole'!AJ373)</f>
        <v/>
      </c>
      <c r="S373" s="238"/>
      <c r="T373" s="89" t="str">
        <f t="shared" si="36"/>
        <v/>
      </c>
      <c r="U373" s="85"/>
      <c r="V373" s="85"/>
      <c r="W373" s="418" t="str">
        <f>IF('3.5 St Lights - Pole'!$AM373="","",'3.5 St Lights - Pole'!$AM373)</f>
        <v/>
      </c>
      <c r="X373" s="418"/>
      <c r="Y373" s="238"/>
      <c r="Z373" s="89" t="str">
        <f t="shared" si="37"/>
        <v/>
      </c>
      <c r="AA373" s="85"/>
      <c r="AB373" s="85"/>
      <c r="AC373" s="85"/>
      <c r="AD373" s="85" t="str">
        <f>'3.5 St Lights - Pole'!CE373</f>
        <v/>
      </c>
      <c r="AE373" s="85"/>
      <c r="AF373" s="85" t="str">
        <f t="shared" si="38"/>
        <v/>
      </c>
      <c r="AG373" s="271"/>
      <c r="AH373" s="85" t="str">
        <f>'3.5 St Lights - Pole'!CI373</f>
        <v/>
      </c>
      <c r="AI373" s="85" t="str">
        <f>'3.5 St Lights - Pole'!CJ373</f>
        <v/>
      </c>
      <c r="AJ373" s="85" t="str">
        <f>'3.5 St Lights - Pole'!CK373</f>
        <v/>
      </c>
      <c r="AK373" s="85"/>
      <c r="AL373" s="85"/>
      <c r="AM373" s="85" t="str">
        <f t="shared" si="39"/>
        <v/>
      </c>
      <c r="AN373" s="238"/>
      <c r="AO373" s="112"/>
      <c r="AP373" s="112"/>
      <c r="AQ373" s="133" t="str">
        <f ca="1">IF('3.5 St Lights - Pole'!CR373="","",'3.5 St Lights - Pole'!CR373)</f>
        <v/>
      </c>
      <c r="AR373" s="112" t="str">
        <f>IF('3.5 St Lights - Pole'!CS373="","",'3.5 St Lights - Pole'!CS373)</f>
        <v/>
      </c>
      <c r="AS373" s="112"/>
      <c r="AT373" s="112"/>
    </row>
    <row r="374" spans="1:46" x14ac:dyDescent="0.2">
      <c r="A374" s="237"/>
      <c r="B374" s="238"/>
      <c r="C374" s="238" t="str">
        <f>IF('3.5 St Lights - Pole'!$B374="","",'3.5 St Lights - Pole'!$B374)</f>
        <v/>
      </c>
      <c r="D374" s="89" t="str">
        <f>IF('3.5 St Lights - Pole'!$C374="","",'3.5 St Lights - Pole'!C374)</f>
        <v/>
      </c>
      <c r="E374" s="238" t="str">
        <f>IF('3.5 St Lights - Pole'!$D374="","",'3.5 St Lights - Pole'!$D374)</f>
        <v/>
      </c>
      <c r="F374" s="238" t="str">
        <f>IF('3.5 St Lights - Pole'!$F374="","",'3.5 St Lights - Pole'!$F374)</f>
        <v/>
      </c>
      <c r="G374" s="238" t="str">
        <f>IF('3.5 St Lights - Pole'!$G374="","",'3.5 St Lights - Pole'!$G374)</f>
        <v/>
      </c>
      <c r="H374" s="238" t="str">
        <f>IF('3.5 St Lights - Pole'!$I374="","",'3.5 St Lights - Pole'!$I374)</f>
        <v/>
      </c>
      <c r="I374" s="238"/>
      <c r="J374" s="89" t="str">
        <f t="shared" si="34"/>
        <v/>
      </c>
      <c r="K374" s="238"/>
      <c r="L374" s="417" t="str">
        <f>IF('3.5 St Lights - Pole'!AW374="","",'3.5 St Lights - Pole'!AW374)</f>
        <v/>
      </c>
      <c r="M374" s="238"/>
      <c r="N374" s="238" t="str">
        <f t="shared" si="35"/>
        <v/>
      </c>
      <c r="O374" s="238"/>
      <c r="P374" s="238"/>
      <c r="Q374" s="238" t="str">
        <f>IF(P374="",'3.5 St Lights - Pole'!AI374,(VLOOKUP(P374,St_Lights_Generic_coating_array,2,FALSE)))</f>
        <v/>
      </c>
      <c r="R374" s="85" t="str">
        <f>IF('3.5 St Lights - Pole'!AJ374="","",'3.5 St Lights - Pole'!AJ374)</f>
        <v/>
      </c>
      <c r="S374" s="238"/>
      <c r="T374" s="89" t="str">
        <f t="shared" si="36"/>
        <v/>
      </c>
      <c r="U374" s="85"/>
      <c r="V374" s="85"/>
      <c r="W374" s="418" t="str">
        <f>IF('3.5 St Lights - Pole'!$AM374="","",'3.5 St Lights - Pole'!$AM374)</f>
        <v/>
      </c>
      <c r="X374" s="418"/>
      <c r="Y374" s="238"/>
      <c r="Z374" s="89" t="str">
        <f t="shared" si="37"/>
        <v/>
      </c>
      <c r="AA374" s="85"/>
      <c r="AB374" s="85"/>
      <c r="AC374" s="85"/>
      <c r="AD374" s="85" t="str">
        <f>'3.5 St Lights - Pole'!CE374</f>
        <v/>
      </c>
      <c r="AE374" s="85"/>
      <c r="AF374" s="85" t="str">
        <f t="shared" si="38"/>
        <v/>
      </c>
      <c r="AG374" s="271"/>
      <c r="AH374" s="85" t="str">
        <f>'3.5 St Lights - Pole'!CI374</f>
        <v/>
      </c>
      <c r="AI374" s="85" t="str">
        <f>'3.5 St Lights - Pole'!CJ374</f>
        <v/>
      </c>
      <c r="AJ374" s="85" t="str">
        <f>'3.5 St Lights - Pole'!CK374</f>
        <v/>
      </c>
      <c r="AK374" s="85"/>
      <c r="AL374" s="85"/>
      <c r="AM374" s="85" t="str">
        <f t="shared" si="39"/>
        <v/>
      </c>
      <c r="AN374" s="238"/>
      <c r="AO374" s="112"/>
      <c r="AP374" s="112"/>
      <c r="AQ374" s="133" t="str">
        <f ca="1">IF('3.5 St Lights - Pole'!CR374="","",'3.5 St Lights - Pole'!CR374)</f>
        <v/>
      </c>
      <c r="AR374" s="112" t="str">
        <f>IF('3.5 St Lights - Pole'!CS374="","",'3.5 St Lights - Pole'!CS374)</f>
        <v/>
      </c>
      <c r="AS374" s="112"/>
      <c r="AT374" s="112"/>
    </row>
    <row r="375" spans="1:46" x14ac:dyDescent="0.2">
      <c r="A375" s="237"/>
      <c r="B375" s="238"/>
      <c r="C375" s="238" t="str">
        <f>IF('3.5 St Lights - Pole'!$B375="","",'3.5 St Lights - Pole'!$B375)</f>
        <v/>
      </c>
      <c r="D375" s="89" t="str">
        <f>IF('3.5 St Lights - Pole'!$C375="","",'3.5 St Lights - Pole'!C375)</f>
        <v/>
      </c>
      <c r="E375" s="238" t="str">
        <f>IF('3.5 St Lights - Pole'!$D375="","",'3.5 St Lights - Pole'!$D375)</f>
        <v/>
      </c>
      <c r="F375" s="238" t="str">
        <f>IF('3.5 St Lights - Pole'!$F375="","",'3.5 St Lights - Pole'!$F375)</f>
        <v/>
      </c>
      <c r="G375" s="238" t="str">
        <f>IF('3.5 St Lights - Pole'!$G375="","",'3.5 St Lights - Pole'!$G375)</f>
        <v/>
      </c>
      <c r="H375" s="238" t="str">
        <f>IF('3.5 St Lights - Pole'!$I375="","",'3.5 St Lights - Pole'!$I375)</f>
        <v/>
      </c>
      <c r="I375" s="238"/>
      <c r="J375" s="89" t="str">
        <f t="shared" si="34"/>
        <v/>
      </c>
      <c r="K375" s="238"/>
      <c r="L375" s="417" t="str">
        <f>IF('3.5 St Lights - Pole'!AW375="","",'3.5 St Lights - Pole'!AW375)</f>
        <v/>
      </c>
      <c r="M375" s="238"/>
      <c r="N375" s="238" t="str">
        <f t="shared" si="35"/>
        <v/>
      </c>
      <c r="O375" s="238"/>
      <c r="P375" s="238"/>
      <c r="Q375" s="238" t="str">
        <f>IF(P375="",'3.5 St Lights - Pole'!AI375,(VLOOKUP(P375,St_Lights_Generic_coating_array,2,FALSE)))</f>
        <v/>
      </c>
      <c r="R375" s="85" t="str">
        <f>IF('3.5 St Lights - Pole'!AJ375="","",'3.5 St Lights - Pole'!AJ375)</f>
        <v/>
      </c>
      <c r="S375" s="238"/>
      <c r="T375" s="89" t="str">
        <f t="shared" si="36"/>
        <v/>
      </c>
      <c r="U375" s="85"/>
      <c r="V375" s="85"/>
      <c r="W375" s="418" t="str">
        <f>IF('3.5 St Lights - Pole'!$AM375="","",'3.5 St Lights - Pole'!$AM375)</f>
        <v/>
      </c>
      <c r="X375" s="418"/>
      <c r="Y375" s="238"/>
      <c r="Z375" s="89" t="str">
        <f t="shared" si="37"/>
        <v/>
      </c>
      <c r="AA375" s="85"/>
      <c r="AB375" s="85"/>
      <c r="AC375" s="85"/>
      <c r="AD375" s="85" t="str">
        <f>'3.5 St Lights - Pole'!CE375</f>
        <v/>
      </c>
      <c r="AE375" s="85"/>
      <c r="AF375" s="85" t="str">
        <f t="shared" si="38"/>
        <v/>
      </c>
      <c r="AG375" s="271"/>
      <c r="AH375" s="85" t="str">
        <f>'3.5 St Lights - Pole'!CI375</f>
        <v/>
      </c>
      <c r="AI375" s="85" t="str">
        <f>'3.5 St Lights - Pole'!CJ375</f>
        <v/>
      </c>
      <c r="AJ375" s="85" t="str">
        <f>'3.5 St Lights - Pole'!CK375</f>
        <v/>
      </c>
      <c r="AK375" s="85"/>
      <c r="AL375" s="85"/>
      <c r="AM375" s="85" t="str">
        <f t="shared" si="39"/>
        <v/>
      </c>
      <c r="AN375" s="238"/>
      <c r="AO375" s="112"/>
      <c r="AP375" s="112"/>
      <c r="AQ375" s="133" t="str">
        <f ca="1">IF('3.5 St Lights - Pole'!CR375="","",'3.5 St Lights - Pole'!CR375)</f>
        <v/>
      </c>
      <c r="AR375" s="112" t="str">
        <f>IF('3.5 St Lights - Pole'!CS375="","",'3.5 St Lights - Pole'!CS375)</f>
        <v/>
      </c>
      <c r="AS375" s="112"/>
      <c r="AT375" s="112"/>
    </row>
    <row r="376" spans="1:46" x14ac:dyDescent="0.2">
      <c r="A376" s="237"/>
      <c r="B376" s="238"/>
      <c r="C376" s="238" t="str">
        <f>IF('3.5 St Lights - Pole'!$B376="","",'3.5 St Lights - Pole'!$B376)</f>
        <v/>
      </c>
      <c r="D376" s="89" t="str">
        <f>IF('3.5 St Lights - Pole'!$C376="","",'3.5 St Lights - Pole'!C376)</f>
        <v/>
      </c>
      <c r="E376" s="238" t="str">
        <f>IF('3.5 St Lights - Pole'!$D376="","",'3.5 St Lights - Pole'!$D376)</f>
        <v/>
      </c>
      <c r="F376" s="238" t="str">
        <f>IF('3.5 St Lights - Pole'!$F376="","",'3.5 St Lights - Pole'!$F376)</f>
        <v/>
      </c>
      <c r="G376" s="238" t="str">
        <f>IF('3.5 St Lights - Pole'!$G376="","",'3.5 St Lights - Pole'!$G376)</f>
        <v/>
      </c>
      <c r="H376" s="238" t="str">
        <f>IF('3.5 St Lights - Pole'!$I376="","",'3.5 St Lights - Pole'!$I376)</f>
        <v/>
      </c>
      <c r="I376" s="238"/>
      <c r="J376" s="89" t="str">
        <f t="shared" si="34"/>
        <v/>
      </c>
      <c r="K376" s="238"/>
      <c r="L376" s="417" t="str">
        <f>IF('3.5 St Lights - Pole'!AW376="","",'3.5 St Lights - Pole'!AW376)</f>
        <v/>
      </c>
      <c r="M376" s="238"/>
      <c r="N376" s="238" t="str">
        <f t="shared" si="35"/>
        <v/>
      </c>
      <c r="O376" s="238"/>
      <c r="P376" s="238"/>
      <c r="Q376" s="238" t="str">
        <f>IF(P376="",'3.5 St Lights - Pole'!AI376,(VLOOKUP(P376,St_Lights_Generic_coating_array,2,FALSE)))</f>
        <v/>
      </c>
      <c r="R376" s="85" t="str">
        <f>IF('3.5 St Lights - Pole'!AJ376="","",'3.5 St Lights - Pole'!AJ376)</f>
        <v/>
      </c>
      <c r="S376" s="238"/>
      <c r="T376" s="89" t="str">
        <f t="shared" si="36"/>
        <v/>
      </c>
      <c r="U376" s="85"/>
      <c r="V376" s="85"/>
      <c r="W376" s="418" t="str">
        <f>IF('3.5 St Lights - Pole'!$AM376="","",'3.5 St Lights - Pole'!$AM376)</f>
        <v/>
      </c>
      <c r="X376" s="418"/>
      <c r="Y376" s="238"/>
      <c r="Z376" s="89" t="str">
        <f t="shared" si="37"/>
        <v/>
      </c>
      <c r="AA376" s="85"/>
      <c r="AB376" s="85"/>
      <c r="AC376" s="85"/>
      <c r="AD376" s="85" t="str">
        <f>'3.5 St Lights - Pole'!CE376</f>
        <v/>
      </c>
      <c r="AE376" s="85"/>
      <c r="AF376" s="85" t="str">
        <f t="shared" si="38"/>
        <v/>
      </c>
      <c r="AG376" s="271"/>
      <c r="AH376" s="85" t="str">
        <f>'3.5 St Lights - Pole'!CI376</f>
        <v/>
      </c>
      <c r="AI376" s="85" t="str">
        <f>'3.5 St Lights - Pole'!CJ376</f>
        <v/>
      </c>
      <c r="AJ376" s="85" t="str">
        <f>'3.5 St Lights - Pole'!CK376</f>
        <v/>
      </c>
      <c r="AK376" s="85"/>
      <c r="AL376" s="85"/>
      <c r="AM376" s="85" t="str">
        <f t="shared" si="39"/>
        <v/>
      </c>
      <c r="AN376" s="238"/>
      <c r="AO376" s="112"/>
      <c r="AP376" s="112"/>
      <c r="AQ376" s="133" t="str">
        <f ca="1">IF('3.5 St Lights - Pole'!CR376="","",'3.5 St Lights - Pole'!CR376)</f>
        <v/>
      </c>
      <c r="AR376" s="112" t="str">
        <f>IF('3.5 St Lights - Pole'!CS376="","",'3.5 St Lights - Pole'!CS376)</f>
        <v/>
      </c>
      <c r="AS376" s="112"/>
      <c r="AT376" s="112"/>
    </row>
    <row r="377" spans="1:46" x14ac:dyDescent="0.2">
      <c r="A377" s="237"/>
      <c r="B377" s="238"/>
      <c r="C377" s="238" t="str">
        <f>IF('3.5 St Lights - Pole'!$B377="","",'3.5 St Lights - Pole'!$B377)</f>
        <v/>
      </c>
      <c r="D377" s="89" t="str">
        <f>IF('3.5 St Lights - Pole'!$C377="","",'3.5 St Lights - Pole'!C377)</f>
        <v/>
      </c>
      <c r="E377" s="238" t="str">
        <f>IF('3.5 St Lights - Pole'!$D377="","",'3.5 St Lights - Pole'!$D377)</f>
        <v/>
      </c>
      <c r="F377" s="238" t="str">
        <f>IF('3.5 St Lights - Pole'!$F377="","",'3.5 St Lights - Pole'!$F377)</f>
        <v/>
      </c>
      <c r="G377" s="238" t="str">
        <f>IF('3.5 St Lights - Pole'!$G377="","",'3.5 St Lights - Pole'!$G377)</f>
        <v/>
      </c>
      <c r="H377" s="238" t="str">
        <f>IF('3.5 St Lights - Pole'!$I377="","",'3.5 St Lights - Pole'!$I377)</f>
        <v/>
      </c>
      <c r="I377" s="238"/>
      <c r="J377" s="89" t="str">
        <f t="shared" si="34"/>
        <v/>
      </c>
      <c r="K377" s="238"/>
      <c r="L377" s="417" t="str">
        <f>IF('3.5 St Lights - Pole'!AW377="","",'3.5 St Lights - Pole'!AW377)</f>
        <v/>
      </c>
      <c r="M377" s="238"/>
      <c r="N377" s="238" t="str">
        <f t="shared" si="35"/>
        <v/>
      </c>
      <c r="O377" s="238"/>
      <c r="P377" s="238"/>
      <c r="Q377" s="238" t="str">
        <f>IF(P377="",'3.5 St Lights - Pole'!AI377,(VLOOKUP(P377,St_Lights_Generic_coating_array,2,FALSE)))</f>
        <v/>
      </c>
      <c r="R377" s="85" t="str">
        <f>IF('3.5 St Lights - Pole'!AJ377="","",'3.5 St Lights - Pole'!AJ377)</f>
        <v/>
      </c>
      <c r="S377" s="238"/>
      <c r="T377" s="89" t="str">
        <f t="shared" si="36"/>
        <v/>
      </c>
      <c r="U377" s="85"/>
      <c r="V377" s="85"/>
      <c r="W377" s="418" t="str">
        <f>IF('3.5 St Lights - Pole'!$AM377="","",'3.5 St Lights - Pole'!$AM377)</f>
        <v/>
      </c>
      <c r="X377" s="418"/>
      <c r="Y377" s="238"/>
      <c r="Z377" s="89" t="str">
        <f t="shared" si="37"/>
        <v/>
      </c>
      <c r="AA377" s="85"/>
      <c r="AB377" s="85"/>
      <c r="AC377" s="85"/>
      <c r="AD377" s="85" t="str">
        <f>'3.5 St Lights - Pole'!CE377</f>
        <v/>
      </c>
      <c r="AE377" s="85"/>
      <c r="AF377" s="85" t="str">
        <f t="shared" si="38"/>
        <v/>
      </c>
      <c r="AG377" s="271"/>
      <c r="AH377" s="85" t="str">
        <f>'3.5 St Lights - Pole'!CI377</f>
        <v/>
      </c>
      <c r="AI377" s="85" t="str">
        <f>'3.5 St Lights - Pole'!CJ377</f>
        <v/>
      </c>
      <c r="AJ377" s="85" t="str">
        <f>'3.5 St Lights - Pole'!CK377</f>
        <v/>
      </c>
      <c r="AK377" s="85"/>
      <c r="AL377" s="85"/>
      <c r="AM377" s="85" t="str">
        <f t="shared" si="39"/>
        <v/>
      </c>
      <c r="AN377" s="238"/>
      <c r="AO377" s="112"/>
      <c r="AP377" s="112"/>
      <c r="AQ377" s="133" t="str">
        <f ca="1">IF('3.5 St Lights - Pole'!CR377="","",'3.5 St Lights - Pole'!CR377)</f>
        <v/>
      </c>
      <c r="AR377" s="112" t="str">
        <f>IF('3.5 St Lights - Pole'!CS377="","",'3.5 St Lights - Pole'!CS377)</f>
        <v/>
      </c>
      <c r="AS377" s="112"/>
      <c r="AT377" s="112"/>
    </row>
    <row r="378" spans="1:46" x14ac:dyDescent="0.2">
      <c r="A378" s="237"/>
      <c r="B378" s="238"/>
      <c r="C378" s="238" t="str">
        <f>IF('3.5 St Lights - Pole'!$B378="","",'3.5 St Lights - Pole'!$B378)</f>
        <v/>
      </c>
      <c r="D378" s="89" t="str">
        <f>IF('3.5 St Lights - Pole'!$C378="","",'3.5 St Lights - Pole'!C378)</f>
        <v/>
      </c>
      <c r="E378" s="238" t="str">
        <f>IF('3.5 St Lights - Pole'!$D378="","",'3.5 St Lights - Pole'!$D378)</f>
        <v/>
      </c>
      <c r="F378" s="238" t="str">
        <f>IF('3.5 St Lights - Pole'!$F378="","",'3.5 St Lights - Pole'!$F378)</f>
        <v/>
      </c>
      <c r="G378" s="238" t="str">
        <f>IF('3.5 St Lights - Pole'!$G378="","",'3.5 St Lights - Pole'!$G378)</f>
        <v/>
      </c>
      <c r="H378" s="238" t="str">
        <f>IF('3.5 St Lights - Pole'!$I378="","",'3.5 St Lights - Pole'!$I378)</f>
        <v/>
      </c>
      <c r="I378" s="238"/>
      <c r="J378" s="89" t="str">
        <f t="shared" si="34"/>
        <v/>
      </c>
      <c r="K378" s="238"/>
      <c r="L378" s="417" t="str">
        <f>IF('3.5 St Lights - Pole'!AW378="","",'3.5 St Lights - Pole'!AW378)</f>
        <v/>
      </c>
      <c r="M378" s="238"/>
      <c r="N378" s="238" t="str">
        <f t="shared" si="35"/>
        <v/>
      </c>
      <c r="O378" s="238"/>
      <c r="P378" s="238"/>
      <c r="Q378" s="238" t="str">
        <f>IF(P378="",'3.5 St Lights - Pole'!AI378,(VLOOKUP(P378,St_Lights_Generic_coating_array,2,FALSE)))</f>
        <v/>
      </c>
      <c r="R378" s="85" t="str">
        <f>IF('3.5 St Lights - Pole'!AJ378="","",'3.5 St Lights - Pole'!AJ378)</f>
        <v/>
      </c>
      <c r="S378" s="238"/>
      <c r="T378" s="89" t="str">
        <f t="shared" si="36"/>
        <v/>
      </c>
      <c r="U378" s="85"/>
      <c r="V378" s="85"/>
      <c r="W378" s="418" t="str">
        <f>IF('3.5 St Lights - Pole'!$AM378="","",'3.5 St Lights - Pole'!$AM378)</f>
        <v/>
      </c>
      <c r="X378" s="418"/>
      <c r="Y378" s="238"/>
      <c r="Z378" s="89" t="str">
        <f t="shared" si="37"/>
        <v/>
      </c>
      <c r="AA378" s="85"/>
      <c r="AB378" s="85"/>
      <c r="AC378" s="85"/>
      <c r="AD378" s="85" t="str">
        <f>'3.5 St Lights - Pole'!CE378</f>
        <v/>
      </c>
      <c r="AE378" s="85"/>
      <c r="AF378" s="85" t="str">
        <f t="shared" si="38"/>
        <v/>
      </c>
      <c r="AG378" s="271"/>
      <c r="AH378" s="85" t="str">
        <f>'3.5 St Lights - Pole'!CI378</f>
        <v/>
      </c>
      <c r="AI378" s="85" t="str">
        <f>'3.5 St Lights - Pole'!CJ378</f>
        <v/>
      </c>
      <c r="AJ378" s="85" t="str">
        <f>'3.5 St Lights - Pole'!CK378</f>
        <v/>
      </c>
      <c r="AK378" s="85"/>
      <c r="AL378" s="85"/>
      <c r="AM378" s="85" t="str">
        <f t="shared" si="39"/>
        <v/>
      </c>
      <c r="AN378" s="238"/>
      <c r="AO378" s="112"/>
      <c r="AP378" s="112"/>
      <c r="AQ378" s="133" t="str">
        <f ca="1">IF('3.5 St Lights - Pole'!CR378="","",'3.5 St Lights - Pole'!CR378)</f>
        <v/>
      </c>
      <c r="AR378" s="112" t="str">
        <f>IF('3.5 St Lights - Pole'!CS378="","",'3.5 St Lights - Pole'!CS378)</f>
        <v/>
      </c>
      <c r="AS378" s="112"/>
      <c r="AT378" s="112"/>
    </row>
    <row r="379" spans="1:46" x14ac:dyDescent="0.2">
      <c r="A379" s="237"/>
      <c r="B379" s="238"/>
      <c r="C379" s="238" t="str">
        <f>IF('3.5 St Lights - Pole'!$B379="","",'3.5 St Lights - Pole'!$B379)</f>
        <v/>
      </c>
      <c r="D379" s="89" t="str">
        <f>IF('3.5 St Lights - Pole'!$C379="","",'3.5 St Lights - Pole'!C379)</f>
        <v/>
      </c>
      <c r="E379" s="238" t="str">
        <f>IF('3.5 St Lights - Pole'!$D379="","",'3.5 St Lights - Pole'!$D379)</f>
        <v/>
      </c>
      <c r="F379" s="238" t="str">
        <f>IF('3.5 St Lights - Pole'!$F379="","",'3.5 St Lights - Pole'!$F379)</f>
        <v/>
      </c>
      <c r="G379" s="238" t="str">
        <f>IF('3.5 St Lights - Pole'!$G379="","",'3.5 St Lights - Pole'!$G379)</f>
        <v/>
      </c>
      <c r="H379" s="238" t="str">
        <f>IF('3.5 St Lights - Pole'!$I379="","",'3.5 St Lights - Pole'!$I379)</f>
        <v/>
      </c>
      <c r="I379" s="238"/>
      <c r="J379" s="89" t="str">
        <f t="shared" si="34"/>
        <v/>
      </c>
      <c r="K379" s="238"/>
      <c r="L379" s="417" t="str">
        <f>IF('3.5 St Lights - Pole'!AW379="","",'3.5 St Lights - Pole'!AW379)</f>
        <v/>
      </c>
      <c r="M379" s="238"/>
      <c r="N379" s="238" t="str">
        <f t="shared" si="35"/>
        <v/>
      </c>
      <c r="O379" s="238"/>
      <c r="P379" s="238"/>
      <c r="Q379" s="238" t="str">
        <f>IF(P379="",'3.5 St Lights - Pole'!AI379,(VLOOKUP(P379,St_Lights_Generic_coating_array,2,FALSE)))</f>
        <v/>
      </c>
      <c r="R379" s="85" t="str">
        <f>IF('3.5 St Lights - Pole'!AJ379="","",'3.5 St Lights - Pole'!AJ379)</f>
        <v/>
      </c>
      <c r="S379" s="238"/>
      <c r="T379" s="89" t="str">
        <f t="shared" si="36"/>
        <v/>
      </c>
      <c r="U379" s="85"/>
      <c r="V379" s="85"/>
      <c r="W379" s="418" t="str">
        <f>IF('3.5 St Lights - Pole'!$AM379="","",'3.5 St Lights - Pole'!$AM379)</f>
        <v/>
      </c>
      <c r="X379" s="418"/>
      <c r="Y379" s="238"/>
      <c r="Z379" s="89" t="str">
        <f t="shared" si="37"/>
        <v/>
      </c>
      <c r="AA379" s="85"/>
      <c r="AB379" s="85"/>
      <c r="AC379" s="85"/>
      <c r="AD379" s="85" t="str">
        <f>'3.5 St Lights - Pole'!CE379</f>
        <v/>
      </c>
      <c r="AE379" s="85"/>
      <c r="AF379" s="85" t="str">
        <f t="shared" si="38"/>
        <v/>
      </c>
      <c r="AG379" s="271"/>
      <c r="AH379" s="85" t="str">
        <f>'3.5 St Lights - Pole'!CI379</f>
        <v/>
      </c>
      <c r="AI379" s="85" t="str">
        <f>'3.5 St Lights - Pole'!CJ379</f>
        <v/>
      </c>
      <c r="AJ379" s="85" t="str">
        <f>'3.5 St Lights - Pole'!CK379</f>
        <v/>
      </c>
      <c r="AK379" s="85"/>
      <c r="AL379" s="85"/>
      <c r="AM379" s="85" t="str">
        <f t="shared" si="39"/>
        <v/>
      </c>
      <c r="AN379" s="238"/>
      <c r="AO379" s="112"/>
      <c r="AP379" s="112"/>
      <c r="AQ379" s="133" t="str">
        <f ca="1">IF('3.5 St Lights - Pole'!CR379="","",'3.5 St Lights - Pole'!CR379)</f>
        <v/>
      </c>
      <c r="AR379" s="112" t="str">
        <f>IF('3.5 St Lights - Pole'!CS379="","",'3.5 St Lights - Pole'!CS379)</f>
        <v/>
      </c>
      <c r="AS379" s="112"/>
      <c r="AT379" s="112"/>
    </row>
    <row r="380" spans="1:46" x14ac:dyDescent="0.2">
      <c r="A380" s="237"/>
      <c r="B380" s="238"/>
      <c r="C380" s="238" t="str">
        <f>IF('3.5 St Lights - Pole'!$B380="","",'3.5 St Lights - Pole'!$B380)</f>
        <v/>
      </c>
      <c r="D380" s="89" t="str">
        <f>IF('3.5 St Lights - Pole'!$C380="","",'3.5 St Lights - Pole'!C380)</f>
        <v/>
      </c>
      <c r="E380" s="238" t="str">
        <f>IF('3.5 St Lights - Pole'!$D380="","",'3.5 St Lights - Pole'!$D380)</f>
        <v/>
      </c>
      <c r="F380" s="238" t="str">
        <f>IF('3.5 St Lights - Pole'!$F380="","",'3.5 St Lights - Pole'!$F380)</f>
        <v/>
      </c>
      <c r="G380" s="238" t="str">
        <f>IF('3.5 St Lights - Pole'!$G380="","",'3.5 St Lights - Pole'!$G380)</f>
        <v/>
      </c>
      <c r="H380" s="238" t="str">
        <f>IF('3.5 St Lights - Pole'!$I380="","",'3.5 St Lights - Pole'!$I380)</f>
        <v/>
      </c>
      <c r="I380" s="238"/>
      <c r="J380" s="89" t="str">
        <f t="shared" si="34"/>
        <v/>
      </c>
      <c r="K380" s="238"/>
      <c r="L380" s="417" t="str">
        <f>IF('3.5 St Lights - Pole'!AW380="","",'3.5 St Lights - Pole'!AW380)</f>
        <v/>
      </c>
      <c r="M380" s="238"/>
      <c r="N380" s="238" t="str">
        <f t="shared" si="35"/>
        <v/>
      </c>
      <c r="O380" s="238"/>
      <c r="P380" s="238"/>
      <c r="Q380" s="238" t="str">
        <f>IF(P380="",'3.5 St Lights - Pole'!AI380,(VLOOKUP(P380,St_Lights_Generic_coating_array,2,FALSE)))</f>
        <v/>
      </c>
      <c r="R380" s="85" t="str">
        <f>IF('3.5 St Lights - Pole'!AJ380="","",'3.5 St Lights - Pole'!AJ380)</f>
        <v/>
      </c>
      <c r="S380" s="238"/>
      <c r="T380" s="89" t="str">
        <f t="shared" si="36"/>
        <v/>
      </c>
      <c r="U380" s="85"/>
      <c r="V380" s="85"/>
      <c r="W380" s="418" t="str">
        <f>IF('3.5 St Lights - Pole'!$AM380="","",'3.5 St Lights - Pole'!$AM380)</f>
        <v/>
      </c>
      <c r="X380" s="418"/>
      <c r="Y380" s="238"/>
      <c r="Z380" s="89" t="str">
        <f t="shared" si="37"/>
        <v/>
      </c>
      <c r="AA380" s="85"/>
      <c r="AB380" s="85"/>
      <c r="AC380" s="85"/>
      <c r="AD380" s="85" t="str">
        <f>'3.5 St Lights - Pole'!CE380</f>
        <v/>
      </c>
      <c r="AE380" s="85"/>
      <c r="AF380" s="85" t="str">
        <f t="shared" si="38"/>
        <v/>
      </c>
      <c r="AG380" s="271"/>
      <c r="AH380" s="85" t="str">
        <f>'3.5 St Lights - Pole'!CI380</f>
        <v/>
      </c>
      <c r="AI380" s="85" t="str">
        <f>'3.5 St Lights - Pole'!CJ380</f>
        <v/>
      </c>
      <c r="AJ380" s="85" t="str">
        <f>'3.5 St Lights - Pole'!CK380</f>
        <v/>
      </c>
      <c r="AK380" s="85"/>
      <c r="AL380" s="85"/>
      <c r="AM380" s="85" t="str">
        <f t="shared" si="39"/>
        <v/>
      </c>
      <c r="AN380" s="238"/>
      <c r="AO380" s="112"/>
      <c r="AP380" s="112"/>
      <c r="AQ380" s="133" t="str">
        <f ca="1">IF('3.5 St Lights - Pole'!CR380="","",'3.5 St Lights - Pole'!CR380)</f>
        <v/>
      </c>
      <c r="AR380" s="112" t="str">
        <f>IF('3.5 St Lights - Pole'!CS380="","",'3.5 St Lights - Pole'!CS380)</f>
        <v/>
      </c>
      <c r="AS380" s="112"/>
      <c r="AT380" s="112"/>
    </row>
    <row r="381" spans="1:46" x14ac:dyDescent="0.2">
      <c r="A381" s="237"/>
      <c r="B381" s="238"/>
      <c r="C381" s="238" t="str">
        <f>IF('3.5 St Lights - Pole'!$B381="","",'3.5 St Lights - Pole'!$B381)</f>
        <v/>
      </c>
      <c r="D381" s="89" t="str">
        <f>IF('3.5 St Lights - Pole'!$C381="","",'3.5 St Lights - Pole'!C381)</f>
        <v/>
      </c>
      <c r="E381" s="238" t="str">
        <f>IF('3.5 St Lights - Pole'!$D381="","",'3.5 St Lights - Pole'!$D381)</f>
        <v/>
      </c>
      <c r="F381" s="238" t="str">
        <f>IF('3.5 St Lights - Pole'!$F381="","",'3.5 St Lights - Pole'!$F381)</f>
        <v/>
      </c>
      <c r="G381" s="238" t="str">
        <f>IF('3.5 St Lights - Pole'!$G381="","",'3.5 St Lights - Pole'!$G381)</f>
        <v/>
      </c>
      <c r="H381" s="238" t="str">
        <f>IF('3.5 St Lights - Pole'!$I381="","",'3.5 St Lights - Pole'!$I381)</f>
        <v/>
      </c>
      <c r="I381" s="238"/>
      <c r="J381" s="89" t="str">
        <f t="shared" si="34"/>
        <v/>
      </c>
      <c r="K381" s="238"/>
      <c r="L381" s="417" t="str">
        <f>IF('3.5 St Lights - Pole'!AW381="","",'3.5 St Lights - Pole'!AW381)</f>
        <v/>
      </c>
      <c r="M381" s="238"/>
      <c r="N381" s="238" t="str">
        <f t="shared" si="35"/>
        <v/>
      </c>
      <c r="O381" s="238"/>
      <c r="P381" s="238"/>
      <c r="Q381" s="238" t="str">
        <f>IF(P381="",'3.5 St Lights - Pole'!AI381,(VLOOKUP(P381,St_Lights_Generic_coating_array,2,FALSE)))</f>
        <v/>
      </c>
      <c r="R381" s="85" t="str">
        <f>IF('3.5 St Lights - Pole'!AJ381="","",'3.5 St Lights - Pole'!AJ381)</f>
        <v/>
      </c>
      <c r="S381" s="238"/>
      <c r="T381" s="89" t="str">
        <f t="shared" si="36"/>
        <v/>
      </c>
      <c r="U381" s="85"/>
      <c r="V381" s="85"/>
      <c r="W381" s="418" t="str">
        <f>IF('3.5 St Lights - Pole'!$AM381="","",'3.5 St Lights - Pole'!$AM381)</f>
        <v/>
      </c>
      <c r="X381" s="418"/>
      <c r="Y381" s="238"/>
      <c r="Z381" s="89" t="str">
        <f t="shared" si="37"/>
        <v/>
      </c>
      <c r="AA381" s="85"/>
      <c r="AB381" s="85"/>
      <c r="AC381" s="85"/>
      <c r="AD381" s="85" t="str">
        <f>'3.5 St Lights - Pole'!CE381</f>
        <v/>
      </c>
      <c r="AE381" s="85"/>
      <c r="AF381" s="85" t="str">
        <f t="shared" si="38"/>
        <v/>
      </c>
      <c r="AG381" s="271"/>
      <c r="AH381" s="85" t="str">
        <f>'3.5 St Lights - Pole'!CI381</f>
        <v/>
      </c>
      <c r="AI381" s="85" t="str">
        <f>'3.5 St Lights - Pole'!CJ381</f>
        <v/>
      </c>
      <c r="AJ381" s="85" t="str">
        <f>'3.5 St Lights - Pole'!CK381</f>
        <v/>
      </c>
      <c r="AK381" s="85"/>
      <c r="AL381" s="85"/>
      <c r="AM381" s="85" t="str">
        <f t="shared" si="39"/>
        <v/>
      </c>
      <c r="AN381" s="238"/>
      <c r="AO381" s="112"/>
      <c r="AP381" s="112"/>
      <c r="AQ381" s="133" t="str">
        <f ca="1">IF('3.5 St Lights - Pole'!CR381="","",'3.5 St Lights - Pole'!CR381)</f>
        <v/>
      </c>
      <c r="AR381" s="112" t="str">
        <f>IF('3.5 St Lights - Pole'!CS381="","",'3.5 St Lights - Pole'!CS381)</f>
        <v/>
      </c>
      <c r="AS381" s="112"/>
      <c r="AT381" s="112"/>
    </row>
    <row r="382" spans="1:46" x14ac:dyDescent="0.2">
      <c r="A382" s="237"/>
      <c r="B382" s="238"/>
      <c r="C382" s="238" t="str">
        <f>IF('3.5 St Lights - Pole'!$B382="","",'3.5 St Lights - Pole'!$B382)</f>
        <v/>
      </c>
      <c r="D382" s="89" t="str">
        <f>IF('3.5 St Lights - Pole'!$C382="","",'3.5 St Lights - Pole'!C382)</f>
        <v/>
      </c>
      <c r="E382" s="238" t="str">
        <f>IF('3.5 St Lights - Pole'!$D382="","",'3.5 St Lights - Pole'!$D382)</f>
        <v/>
      </c>
      <c r="F382" s="238" t="str">
        <f>IF('3.5 St Lights - Pole'!$F382="","",'3.5 St Lights - Pole'!$F382)</f>
        <v/>
      </c>
      <c r="G382" s="238" t="str">
        <f>IF('3.5 St Lights - Pole'!$G382="","",'3.5 St Lights - Pole'!$G382)</f>
        <v/>
      </c>
      <c r="H382" s="238" t="str">
        <f>IF('3.5 St Lights - Pole'!$I382="","",'3.5 St Lights - Pole'!$I382)</f>
        <v/>
      </c>
      <c r="I382" s="238"/>
      <c r="J382" s="89" t="str">
        <f t="shared" si="34"/>
        <v/>
      </c>
      <c r="K382" s="238"/>
      <c r="L382" s="417" t="str">
        <f>IF('3.5 St Lights - Pole'!AW382="","",'3.5 St Lights - Pole'!AW382)</f>
        <v/>
      </c>
      <c r="M382" s="238"/>
      <c r="N382" s="238" t="str">
        <f t="shared" si="35"/>
        <v/>
      </c>
      <c r="O382" s="238"/>
      <c r="P382" s="238"/>
      <c r="Q382" s="238" t="str">
        <f>IF(P382="",'3.5 St Lights - Pole'!AI382,(VLOOKUP(P382,St_Lights_Generic_coating_array,2,FALSE)))</f>
        <v/>
      </c>
      <c r="R382" s="85" t="str">
        <f>IF('3.5 St Lights - Pole'!AJ382="","",'3.5 St Lights - Pole'!AJ382)</f>
        <v/>
      </c>
      <c r="S382" s="238"/>
      <c r="T382" s="89" t="str">
        <f t="shared" si="36"/>
        <v/>
      </c>
      <c r="U382" s="85"/>
      <c r="V382" s="85"/>
      <c r="W382" s="418" t="str">
        <f>IF('3.5 St Lights - Pole'!$AM382="","",'3.5 St Lights - Pole'!$AM382)</f>
        <v/>
      </c>
      <c r="X382" s="418"/>
      <c r="Y382" s="238"/>
      <c r="Z382" s="89" t="str">
        <f t="shared" si="37"/>
        <v/>
      </c>
      <c r="AA382" s="85"/>
      <c r="AB382" s="85"/>
      <c r="AC382" s="85"/>
      <c r="AD382" s="85" t="str">
        <f>'3.5 St Lights - Pole'!CE382</f>
        <v/>
      </c>
      <c r="AE382" s="85"/>
      <c r="AF382" s="85" t="str">
        <f t="shared" si="38"/>
        <v/>
      </c>
      <c r="AG382" s="271"/>
      <c r="AH382" s="85" t="str">
        <f>'3.5 St Lights - Pole'!CI382</f>
        <v/>
      </c>
      <c r="AI382" s="85" t="str">
        <f>'3.5 St Lights - Pole'!CJ382</f>
        <v/>
      </c>
      <c r="AJ382" s="85" t="str">
        <f>'3.5 St Lights - Pole'!CK382</f>
        <v/>
      </c>
      <c r="AK382" s="85"/>
      <c r="AL382" s="85"/>
      <c r="AM382" s="85" t="str">
        <f t="shared" si="39"/>
        <v/>
      </c>
      <c r="AN382" s="238"/>
      <c r="AO382" s="112"/>
      <c r="AP382" s="112"/>
      <c r="AQ382" s="133" t="str">
        <f ca="1">IF('3.5 St Lights - Pole'!CR382="","",'3.5 St Lights - Pole'!CR382)</f>
        <v/>
      </c>
      <c r="AR382" s="112" t="str">
        <f>IF('3.5 St Lights - Pole'!CS382="","",'3.5 St Lights - Pole'!CS382)</f>
        <v/>
      </c>
      <c r="AS382" s="112"/>
      <c r="AT382" s="112"/>
    </row>
    <row r="383" spans="1:46" x14ac:dyDescent="0.2">
      <c r="A383" s="237"/>
      <c r="B383" s="238"/>
      <c r="C383" s="238" t="str">
        <f>IF('3.5 St Lights - Pole'!$B383="","",'3.5 St Lights - Pole'!$B383)</f>
        <v/>
      </c>
      <c r="D383" s="89" t="str">
        <f>IF('3.5 St Lights - Pole'!$C383="","",'3.5 St Lights - Pole'!C383)</f>
        <v/>
      </c>
      <c r="E383" s="238" t="str">
        <f>IF('3.5 St Lights - Pole'!$D383="","",'3.5 St Lights - Pole'!$D383)</f>
        <v/>
      </c>
      <c r="F383" s="238" t="str">
        <f>IF('3.5 St Lights - Pole'!$F383="","",'3.5 St Lights - Pole'!$F383)</f>
        <v/>
      </c>
      <c r="G383" s="238" t="str">
        <f>IF('3.5 St Lights - Pole'!$G383="","",'3.5 St Lights - Pole'!$G383)</f>
        <v/>
      </c>
      <c r="H383" s="238" t="str">
        <f>IF('3.5 St Lights - Pole'!$I383="","",'3.5 St Lights - Pole'!$I383)</f>
        <v/>
      </c>
      <c r="I383" s="238"/>
      <c r="J383" s="89" t="str">
        <f t="shared" si="34"/>
        <v/>
      </c>
      <c r="K383" s="238"/>
      <c r="L383" s="417" t="str">
        <f>IF('3.5 St Lights - Pole'!AW383="","",'3.5 St Lights - Pole'!AW383)</f>
        <v/>
      </c>
      <c r="M383" s="238"/>
      <c r="N383" s="238" t="str">
        <f t="shared" si="35"/>
        <v/>
      </c>
      <c r="O383" s="238"/>
      <c r="P383" s="238"/>
      <c r="Q383" s="238" t="str">
        <f>IF(P383="",'3.5 St Lights - Pole'!AI383,(VLOOKUP(P383,St_Lights_Generic_coating_array,2,FALSE)))</f>
        <v/>
      </c>
      <c r="R383" s="85" t="str">
        <f>IF('3.5 St Lights - Pole'!AJ383="","",'3.5 St Lights - Pole'!AJ383)</f>
        <v/>
      </c>
      <c r="S383" s="238"/>
      <c r="T383" s="89" t="str">
        <f t="shared" si="36"/>
        <v/>
      </c>
      <c r="U383" s="85"/>
      <c r="V383" s="85"/>
      <c r="W383" s="418" t="str">
        <f>IF('3.5 St Lights - Pole'!$AM383="","",'3.5 St Lights - Pole'!$AM383)</f>
        <v/>
      </c>
      <c r="X383" s="418"/>
      <c r="Y383" s="238"/>
      <c r="Z383" s="89" t="str">
        <f t="shared" si="37"/>
        <v/>
      </c>
      <c r="AA383" s="85"/>
      <c r="AB383" s="85"/>
      <c r="AC383" s="85"/>
      <c r="AD383" s="85" t="str">
        <f>'3.5 St Lights - Pole'!CE383</f>
        <v/>
      </c>
      <c r="AE383" s="85"/>
      <c r="AF383" s="85" t="str">
        <f t="shared" si="38"/>
        <v/>
      </c>
      <c r="AG383" s="271"/>
      <c r="AH383" s="85" t="str">
        <f>'3.5 St Lights - Pole'!CI383</f>
        <v/>
      </c>
      <c r="AI383" s="85" t="str">
        <f>'3.5 St Lights - Pole'!CJ383</f>
        <v/>
      </c>
      <c r="AJ383" s="85" t="str">
        <f>'3.5 St Lights - Pole'!CK383</f>
        <v/>
      </c>
      <c r="AK383" s="85"/>
      <c r="AL383" s="85"/>
      <c r="AM383" s="85" t="str">
        <f t="shared" si="39"/>
        <v/>
      </c>
      <c r="AN383" s="238"/>
      <c r="AO383" s="112"/>
      <c r="AP383" s="112"/>
      <c r="AQ383" s="133" t="str">
        <f ca="1">IF('3.5 St Lights - Pole'!CR383="","",'3.5 St Lights - Pole'!CR383)</f>
        <v/>
      </c>
      <c r="AR383" s="112" t="str">
        <f>IF('3.5 St Lights - Pole'!CS383="","",'3.5 St Lights - Pole'!CS383)</f>
        <v/>
      </c>
      <c r="AS383" s="112"/>
      <c r="AT383" s="112"/>
    </row>
    <row r="384" spans="1:46" x14ac:dyDescent="0.2">
      <c r="A384" s="237"/>
      <c r="B384" s="238"/>
      <c r="C384" s="238" t="str">
        <f>IF('3.5 St Lights - Pole'!$B384="","",'3.5 St Lights - Pole'!$B384)</f>
        <v/>
      </c>
      <c r="D384" s="89" t="str">
        <f>IF('3.5 St Lights - Pole'!$C384="","",'3.5 St Lights - Pole'!C384)</f>
        <v/>
      </c>
      <c r="E384" s="238" t="str">
        <f>IF('3.5 St Lights - Pole'!$D384="","",'3.5 St Lights - Pole'!$D384)</f>
        <v/>
      </c>
      <c r="F384" s="238" t="str">
        <f>IF('3.5 St Lights - Pole'!$F384="","",'3.5 St Lights - Pole'!$F384)</f>
        <v/>
      </c>
      <c r="G384" s="238" t="str">
        <f>IF('3.5 St Lights - Pole'!$G384="","",'3.5 St Lights - Pole'!$G384)</f>
        <v/>
      </c>
      <c r="H384" s="238" t="str">
        <f>IF('3.5 St Lights - Pole'!$I384="","",'3.5 St Lights - Pole'!$I384)</f>
        <v/>
      </c>
      <c r="I384" s="238"/>
      <c r="J384" s="89" t="str">
        <f t="shared" si="34"/>
        <v/>
      </c>
      <c r="K384" s="238"/>
      <c r="L384" s="417" t="str">
        <f>IF('3.5 St Lights - Pole'!AW384="","",'3.5 St Lights - Pole'!AW384)</f>
        <v/>
      </c>
      <c r="M384" s="238"/>
      <c r="N384" s="238" t="str">
        <f t="shared" si="35"/>
        <v/>
      </c>
      <c r="O384" s="238"/>
      <c r="P384" s="238"/>
      <c r="Q384" s="238" t="str">
        <f>IF(P384="",'3.5 St Lights - Pole'!AI384,(VLOOKUP(P384,St_Lights_Generic_coating_array,2,FALSE)))</f>
        <v/>
      </c>
      <c r="R384" s="85" t="str">
        <f>IF('3.5 St Lights - Pole'!AJ384="","",'3.5 St Lights - Pole'!AJ384)</f>
        <v/>
      </c>
      <c r="S384" s="238"/>
      <c r="T384" s="89" t="str">
        <f t="shared" si="36"/>
        <v/>
      </c>
      <c r="U384" s="85"/>
      <c r="V384" s="85"/>
      <c r="W384" s="418" t="str">
        <f>IF('3.5 St Lights - Pole'!$AM384="","",'3.5 St Lights - Pole'!$AM384)</f>
        <v/>
      </c>
      <c r="X384" s="418"/>
      <c r="Y384" s="238"/>
      <c r="Z384" s="89" t="str">
        <f t="shared" si="37"/>
        <v/>
      </c>
      <c r="AA384" s="85"/>
      <c r="AB384" s="85"/>
      <c r="AC384" s="85"/>
      <c r="AD384" s="85" t="str">
        <f>'3.5 St Lights - Pole'!CE384</f>
        <v/>
      </c>
      <c r="AE384" s="85"/>
      <c r="AF384" s="85" t="str">
        <f t="shared" si="38"/>
        <v/>
      </c>
      <c r="AG384" s="271"/>
      <c r="AH384" s="85" t="str">
        <f>'3.5 St Lights - Pole'!CI384</f>
        <v/>
      </c>
      <c r="AI384" s="85" t="str">
        <f>'3.5 St Lights - Pole'!CJ384</f>
        <v/>
      </c>
      <c r="AJ384" s="85" t="str">
        <f>'3.5 St Lights - Pole'!CK384</f>
        <v/>
      </c>
      <c r="AK384" s="85"/>
      <c r="AL384" s="85"/>
      <c r="AM384" s="85" t="str">
        <f t="shared" si="39"/>
        <v/>
      </c>
      <c r="AN384" s="238"/>
      <c r="AO384" s="112"/>
      <c r="AP384" s="112"/>
      <c r="AQ384" s="133" t="str">
        <f ca="1">IF('3.5 St Lights - Pole'!CR384="","",'3.5 St Lights - Pole'!CR384)</f>
        <v/>
      </c>
      <c r="AR384" s="112" t="str">
        <f>IF('3.5 St Lights - Pole'!CS384="","",'3.5 St Lights - Pole'!CS384)</f>
        <v/>
      </c>
      <c r="AS384" s="112"/>
      <c r="AT384" s="112"/>
    </row>
    <row r="385" spans="1:46" x14ac:dyDescent="0.2">
      <c r="A385" s="237"/>
      <c r="B385" s="238"/>
      <c r="C385" s="238" t="str">
        <f>IF('3.5 St Lights - Pole'!$B385="","",'3.5 St Lights - Pole'!$B385)</f>
        <v/>
      </c>
      <c r="D385" s="89" t="str">
        <f>IF('3.5 St Lights - Pole'!$C385="","",'3.5 St Lights - Pole'!C385)</f>
        <v/>
      </c>
      <c r="E385" s="238" t="str">
        <f>IF('3.5 St Lights - Pole'!$D385="","",'3.5 St Lights - Pole'!$D385)</f>
        <v/>
      </c>
      <c r="F385" s="238" t="str">
        <f>IF('3.5 St Lights - Pole'!$F385="","",'3.5 St Lights - Pole'!$F385)</f>
        <v/>
      </c>
      <c r="G385" s="238" t="str">
        <f>IF('3.5 St Lights - Pole'!$G385="","",'3.5 St Lights - Pole'!$G385)</f>
        <v/>
      </c>
      <c r="H385" s="238" t="str">
        <f>IF('3.5 St Lights - Pole'!$I385="","",'3.5 St Lights - Pole'!$I385)</f>
        <v/>
      </c>
      <c r="I385" s="238"/>
      <c r="J385" s="89" t="str">
        <f t="shared" si="34"/>
        <v/>
      </c>
      <c r="K385" s="238"/>
      <c r="L385" s="417" t="str">
        <f>IF('3.5 St Lights - Pole'!AW385="","",'3.5 St Lights - Pole'!AW385)</f>
        <v/>
      </c>
      <c r="M385" s="238"/>
      <c r="N385" s="238" t="str">
        <f t="shared" si="35"/>
        <v/>
      </c>
      <c r="O385" s="238"/>
      <c r="P385" s="238"/>
      <c r="Q385" s="238" t="str">
        <f>IF(P385="",'3.5 St Lights - Pole'!AI385,(VLOOKUP(P385,St_Lights_Generic_coating_array,2,FALSE)))</f>
        <v/>
      </c>
      <c r="R385" s="85" t="str">
        <f>IF('3.5 St Lights - Pole'!AJ385="","",'3.5 St Lights - Pole'!AJ385)</f>
        <v/>
      </c>
      <c r="S385" s="238"/>
      <c r="T385" s="89" t="str">
        <f t="shared" si="36"/>
        <v/>
      </c>
      <c r="U385" s="85"/>
      <c r="V385" s="85"/>
      <c r="W385" s="418" t="str">
        <f>IF('3.5 St Lights - Pole'!$AM385="","",'3.5 St Lights - Pole'!$AM385)</f>
        <v/>
      </c>
      <c r="X385" s="418"/>
      <c r="Y385" s="238"/>
      <c r="Z385" s="89" t="str">
        <f t="shared" si="37"/>
        <v/>
      </c>
      <c r="AA385" s="85"/>
      <c r="AB385" s="85"/>
      <c r="AC385" s="85"/>
      <c r="AD385" s="85" t="str">
        <f>'3.5 St Lights - Pole'!CE385</f>
        <v/>
      </c>
      <c r="AE385" s="85"/>
      <c r="AF385" s="85" t="str">
        <f t="shared" si="38"/>
        <v/>
      </c>
      <c r="AG385" s="271"/>
      <c r="AH385" s="85" t="str">
        <f>'3.5 St Lights - Pole'!CI385</f>
        <v/>
      </c>
      <c r="AI385" s="85" t="str">
        <f>'3.5 St Lights - Pole'!CJ385</f>
        <v/>
      </c>
      <c r="AJ385" s="85" t="str">
        <f>'3.5 St Lights - Pole'!CK385</f>
        <v/>
      </c>
      <c r="AK385" s="85"/>
      <c r="AL385" s="85"/>
      <c r="AM385" s="85" t="str">
        <f t="shared" si="39"/>
        <v/>
      </c>
      <c r="AN385" s="238"/>
      <c r="AO385" s="112"/>
      <c r="AP385" s="112"/>
      <c r="AQ385" s="133" t="str">
        <f ca="1">IF('3.5 St Lights - Pole'!CR385="","",'3.5 St Lights - Pole'!CR385)</f>
        <v/>
      </c>
      <c r="AR385" s="112" t="str">
        <f>IF('3.5 St Lights - Pole'!CS385="","",'3.5 St Lights - Pole'!CS385)</f>
        <v/>
      </c>
      <c r="AS385" s="112"/>
      <c r="AT385" s="112"/>
    </row>
    <row r="386" spans="1:46" x14ac:dyDescent="0.2">
      <c r="A386" s="237"/>
      <c r="B386" s="238"/>
      <c r="C386" s="238" t="str">
        <f>IF('3.5 St Lights - Pole'!$B386="","",'3.5 St Lights - Pole'!$B386)</f>
        <v/>
      </c>
      <c r="D386" s="89" t="str">
        <f>IF('3.5 St Lights - Pole'!$C386="","",'3.5 St Lights - Pole'!C386)</f>
        <v/>
      </c>
      <c r="E386" s="238" t="str">
        <f>IF('3.5 St Lights - Pole'!$D386="","",'3.5 St Lights - Pole'!$D386)</f>
        <v/>
      </c>
      <c r="F386" s="238" t="str">
        <f>IF('3.5 St Lights - Pole'!$F386="","",'3.5 St Lights - Pole'!$F386)</f>
        <v/>
      </c>
      <c r="G386" s="238" t="str">
        <f>IF('3.5 St Lights - Pole'!$G386="","",'3.5 St Lights - Pole'!$G386)</f>
        <v/>
      </c>
      <c r="H386" s="238" t="str">
        <f>IF('3.5 St Lights - Pole'!$I386="","",'3.5 St Lights - Pole'!$I386)</f>
        <v/>
      </c>
      <c r="I386" s="238"/>
      <c r="J386" s="89" t="str">
        <f t="shared" si="34"/>
        <v/>
      </c>
      <c r="K386" s="238"/>
      <c r="L386" s="417" t="str">
        <f>IF('3.5 St Lights - Pole'!AW386="","",'3.5 St Lights - Pole'!AW386)</f>
        <v/>
      </c>
      <c r="M386" s="238"/>
      <c r="N386" s="238" t="str">
        <f t="shared" si="35"/>
        <v/>
      </c>
      <c r="O386" s="238"/>
      <c r="P386" s="238"/>
      <c r="Q386" s="238" t="str">
        <f>IF(P386="",'3.5 St Lights - Pole'!AI386,(VLOOKUP(P386,St_Lights_Generic_coating_array,2,FALSE)))</f>
        <v/>
      </c>
      <c r="R386" s="85" t="str">
        <f>IF('3.5 St Lights - Pole'!AJ386="","",'3.5 St Lights - Pole'!AJ386)</f>
        <v/>
      </c>
      <c r="S386" s="238"/>
      <c r="T386" s="89" t="str">
        <f t="shared" si="36"/>
        <v/>
      </c>
      <c r="U386" s="85"/>
      <c r="V386" s="85"/>
      <c r="W386" s="418" t="str">
        <f>IF('3.5 St Lights - Pole'!$AM386="","",'3.5 St Lights - Pole'!$AM386)</f>
        <v/>
      </c>
      <c r="X386" s="418"/>
      <c r="Y386" s="238"/>
      <c r="Z386" s="89" t="str">
        <f t="shared" si="37"/>
        <v/>
      </c>
      <c r="AA386" s="85"/>
      <c r="AB386" s="85"/>
      <c r="AC386" s="85"/>
      <c r="AD386" s="85" t="str">
        <f>'3.5 St Lights - Pole'!CE386</f>
        <v/>
      </c>
      <c r="AE386" s="85"/>
      <c r="AF386" s="85" t="str">
        <f t="shared" si="38"/>
        <v/>
      </c>
      <c r="AG386" s="271"/>
      <c r="AH386" s="85" t="str">
        <f>'3.5 St Lights - Pole'!CI386</f>
        <v/>
      </c>
      <c r="AI386" s="85" t="str">
        <f>'3.5 St Lights - Pole'!CJ386</f>
        <v/>
      </c>
      <c r="AJ386" s="85" t="str">
        <f>'3.5 St Lights - Pole'!CK386</f>
        <v/>
      </c>
      <c r="AK386" s="85"/>
      <c r="AL386" s="85"/>
      <c r="AM386" s="85" t="str">
        <f t="shared" si="39"/>
        <v/>
      </c>
      <c r="AN386" s="238"/>
      <c r="AO386" s="112"/>
      <c r="AP386" s="112"/>
      <c r="AQ386" s="133" t="str">
        <f ca="1">IF('3.5 St Lights - Pole'!CR386="","",'3.5 St Lights - Pole'!CR386)</f>
        <v/>
      </c>
      <c r="AR386" s="112" t="str">
        <f>IF('3.5 St Lights - Pole'!CS386="","",'3.5 St Lights - Pole'!CS386)</f>
        <v/>
      </c>
      <c r="AS386" s="112"/>
      <c r="AT386" s="112"/>
    </row>
    <row r="387" spans="1:46" x14ac:dyDescent="0.2">
      <c r="A387" s="237"/>
      <c r="B387" s="238"/>
      <c r="C387" s="238" t="str">
        <f>IF('3.5 St Lights - Pole'!$B387="","",'3.5 St Lights - Pole'!$B387)</f>
        <v/>
      </c>
      <c r="D387" s="89" t="str">
        <f>IF('3.5 St Lights - Pole'!$C387="","",'3.5 St Lights - Pole'!C387)</f>
        <v/>
      </c>
      <c r="E387" s="238" t="str">
        <f>IF('3.5 St Lights - Pole'!$D387="","",'3.5 St Lights - Pole'!$D387)</f>
        <v/>
      </c>
      <c r="F387" s="238" t="str">
        <f>IF('3.5 St Lights - Pole'!$F387="","",'3.5 St Lights - Pole'!$F387)</f>
        <v/>
      </c>
      <c r="G387" s="238" t="str">
        <f>IF('3.5 St Lights - Pole'!$G387="","",'3.5 St Lights - Pole'!$G387)</f>
        <v/>
      </c>
      <c r="H387" s="238" t="str">
        <f>IF('3.5 St Lights - Pole'!$I387="","",'3.5 St Lights - Pole'!$I387)</f>
        <v/>
      </c>
      <c r="I387" s="238"/>
      <c r="J387" s="89" t="str">
        <f t="shared" si="34"/>
        <v/>
      </c>
      <c r="K387" s="238"/>
      <c r="L387" s="417" t="str">
        <f>IF('3.5 St Lights - Pole'!AW387="","",'3.5 St Lights - Pole'!AW387)</f>
        <v/>
      </c>
      <c r="M387" s="238"/>
      <c r="N387" s="238" t="str">
        <f t="shared" si="35"/>
        <v/>
      </c>
      <c r="O387" s="238"/>
      <c r="P387" s="238"/>
      <c r="Q387" s="238" t="str">
        <f>IF(P387="",'3.5 St Lights - Pole'!AI387,(VLOOKUP(P387,St_Lights_Generic_coating_array,2,FALSE)))</f>
        <v/>
      </c>
      <c r="R387" s="85" t="str">
        <f>IF('3.5 St Lights - Pole'!AJ387="","",'3.5 St Lights - Pole'!AJ387)</f>
        <v/>
      </c>
      <c r="S387" s="238"/>
      <c r="T387" s="89" t="str">
        <f t="shared" si="36"/>
        <v/>
      </c>
      <c r="U387" s="85"/>
      <c r="V387" s="85"/>
      <c r="W387" s="418" t="str">
        <f>IF('3.5 St Lights - Pole'!$AM387="","",'3.5 St Lights - Pole'!$AM387)</f>
        <v/>
      </c>
      <c r="X387" s="418"/>
      <c r="Y387" s="238"/>
      <c r="Z387" s="89" t="str">
        <f t="shared" si="37"/>
        <v/>
      </c>
      <c r="AA387" s="85"/>
      <c r="AB387" s="85"/>
      <c r="AC387" s="85"/>
      <c r="AD387" s="85" t="str">
        <f>'3.5 St Lights - Pole'!CE387</f>
        <v/>
      </c>
      <c r="AE387" s="85"/>
      <c r="AF387" s="85" t="str">
        <f t="shared" si="38"/>
        <v/>
      </c>
      <c r="AG387" s="271"/>
      <c r="AH387" s="85" t="str">
        <f>'3.5 St Lights - Pole'!CI387</f>
        <v/>
      </c>
      <c r="AI387" s="85" t="str">
        <f>'3.5 St Lights - Pole'!CJ387</f>
        <v/>
      </c>
      <c r="AJ387" s="85" t="str">
        <f>'3.5 St Lights - Pole'!CK387</f>
        <v/>
      </c>
      <c r="AK387" s="85"/>
      <c r="AL387" s="85"/>
      <c r="AM387" s="85" t="str">
        <f t="shared" si="39"/>
        <v/>
      </c>
      <c r="AN387" s="238"/>
      <c r="AO387" s="112"/>
      <c r="AP387" s="112"/>
      <c r="AQ387" s="133" t="str">
        <f ca="1">IF('3.5 St Lights - Pole'!CR387="","",'3.5 St Lights - Pole'!CR387)</f>
        <v/>
      </c>
      <c r="AR387" s="112" t="str">
        <f>IF('3.5 St Lights - Pole'!CS387="","",'3.5 St Lights - Pole'!CS387)</f>
        <v/>
      </c>
      <c r="AS387" s="112"/>
      <c r="AT387" s="112"/>
    </row>
    <row r="388" spans="1:46" x14ac:dyDescent="0.2">
      <c r="A388" s="237"/>
      <c r="B388" s="238"/>
      <c r="C388" s="238" t="str">
        <f>IF('3.5 St Lights - Pole'!$B388="","",'3.5 St Lights - Pole'!$B388)</f>
        <v/>
      </c>
      <c r="D388" s="89" t="str">
        <f>IF('3.5 St Lights - Pole'!$C388="","",'3.5 St Lights - Pole'!C388)</f>
        <v/>
      </c>
      <c r="E388" s="238" t="str">
        <f>IF('3.5 St Lights - Pole'!$D388="","",'3.5 St Lights - Pole'!$D388)</f>
        <v/>
      </c>
      <c r="F388" s="238" t="str">
        <f>IF('3.5 St Lights - Pole'!$F388="","",'3.5 St Lights - Pole'!$F388)</f>
        <v/>
      </c>
      <c r="G388" s="238" t="str">
        <f>IF('3.5 St Lights - Pole'!$G388="","",'3.5 St Lights - Pole'!$G388)</f>
        <v/>
      </c>
      <c r="H388" s="238" t="str">
        <f>IF('3.5 St Lights - Pole'!$I388="","",'3.5 St Lights - Pole'!$I388)</f>
        <v/>
      </c>
      <c r="I388" s="238"/>
      <c r="J388" s="89" t="str">
        <f t="shared" si="34"/>
        <v/>
      </c>
      <c r="K388" s="238"/>
      <c r="L388" s="417" t="str">
        <f>IF('3.5 St Lights - Pole'!AW388="","",'3.5 St Lights - Pole'!AW388)</f>
        <v/>
      </c>
      <c r="M388" s="238"/>
      <c r="N388" s="238" t="str">
        <f t="shared" si="35"/>
        <v/>
      </c>
      <c r="O388" s="238"/>
      <c r="P388" s="238"/>
      <c r="Q388" s="238" t="str">
        <f>IF(P388="",'3.5 St Lights - Pole'!AI388,(VLOOKUP(P388,St_Lights_Generic_coating_array,2,FALSE)))</f>
        <v/>
      </c>
      <c r="R388" s="85" t="str">
        <f>IF('3.5 St Lights - Pole'!AJ388="","",'3.5 St Lights - Pole'!AJ388)</f>
        <v/>
      </c>
      <c r="S388" s="238"/>
      <c r="T388" s="89" t="str">
        <f t="shared" si="36"/>
        <v/>
      </c>
      <c r="U388" s="85"/>
      <c r="V388" s="85"/>
      <c r="W388" s="418" t="str">
        <f>IF('3.5 St Lights - Pole'!$AM388="","",'3.5 St Lights - Pole'!$AM388)</f>
        <v/>
      </c>
      <c r="X388" s="418"/>
      <c r="Y388" s="238"/>
      <c r="Z388" s="89" t="str">
        <f t="shared" si="37"/>
        <v/>
      </c>
      <c r="AA388" s="85"/>
      <c r="AB388" s="85"/>
      <c r="AC388" s="85"/>
      <c r="AD388" s="85" t="str">
        <f>'3.5 St Lights - Pole'!CE388</f>
        <v/>
      </c>
      <c r="AE388" s="85"/>
      <c r="AF388" s="85" t="str">
        <f t="shared" si="38"/>
        <v/>
      </c>
      <c r="AG388" s="271"/>
      <c r="AH388" s="85" t="str">
        <f>'3.5 St Lights - Pole'!CI388</f>
        <v/>
      </c>
      <c r="AI388" s="85" t="str">
        <f>'3.5 St Lights - Pole'!CJ388</f>
        <v/>
      </c>
      <c r="AJ388" s="85" t="str">
        <f>'3.5 St Lights - Pole'!CK388</f>
        <v/>
      </c>
      <c r="AK388" s="85"/>
      <c r="AL388" s="85"/>
      <c r="AM388" s="85" t="str">
        <f t="shared" si="39"/>
        <v/>
      </c>
      <c r="AN388" s="238"/>
      <c r="AO388" s="112"/>
      <c r="AP388" s="112"/>
      <c r="AQ388" s="133" t="str">
        <f ca="1">IF('3.5 St Lights - Pole'!CR388="","",'3.5 St Lights - Pole'!CR388)</f>
        <v/>
      </c>
      <c r="AR388" s="112" t="str">
        <f>IF('3.5 St Lights - Pole'!CS388="","",'3.5 St Lights - Pole'!CS388)</f>
        <v/>
      </c>
      <c r="AS388" s="112"/>
      <c r="AT388" s="112"/>
    </row>
    <row r="389" spans="1:46" x14ac:dyDescent="0.2">
      <c r="A389" s="237"/>
      <c r="B389" s="238"/>
      <c r="C389" s="238" t="str">
        <f>IF('3.5 St Lights - Pole'!$B389="","",'3.5 St Lights - Pole'!$B389)</f>
        <v/>
      </c>
      <c r="D389" s="89" t="str">
        <f>IF('3.5 St Lights - Pole'!$C389="","",'3.5 St Lights - Pole'!C389)</f>
        <v/>
      </c>
      <c r="E389" s="238" t="str">
        <f>IF('3.5 St Lights - Pole'!$D389="","",'3.5 St Lights - Pole'!$D389)</f>
        <v/>
      </c>
      <c r="F389" s="238" t="str">
        <f>IF('3.5 St Lights - Pole'!$F389="","",'3.5 St Lights - Pole'!$F389)</f>
        <v/>
      </c>
      <c r="G389" s="238" t="str">
        <f>IF('3.5 St Lights - Pole'!$G389="","",'3.5 St Lights - Pole'!$G389)</f>
        <v/>
      </c>
      <c r="H389" s="238" t="str">
        <f>IF('3.5 St Lights - Pole'!$I389="","",'3.5 St Lights - Pole'!$I389)</f>
        <v/>
      </c>
      <c r="I389" s="238"/>
      <c r="J389" s="89" t="str">
        <f t="shared" si="34"/>
        <v/>
      </c>
      <c r="K389" s="238"/>
      <c r="L389" s="417" t="str">
        <f>IF('3.5 St Lights - Pole'!AW389="","",'3.5 St Lights - Pole'!AW389)</f>
        <v/>
      </c>
      <c r="M389" s="238"/>
      <c r="N389" s="238" t="str">
        <f t="shared" si="35"/>
        <v/>
      </c>
      <c r="O389" s="238"/>
      <c r="P389" s="238"/>
      <c r="Q389" s="238" t="str">
        <f>IF(P389="",'3.5 St Lights - Pole'!AI389,(VLOOKUP(P389,St_Lights_Generic_coating_array,2,FALSE)))</f>
        <v/>
      </c>
      <c r="R389" s="85" t="str">
        <f>IF('3.5 St Lights - Pole'!AJ389="","",'3.5 St Lights - Pole'!AJ389)</f>
        <v/>
      </c>
      <c r="S389" s="238"/>
      <c r="T389" s="89" t="str">
        <f t="shared" si="36"/>
        <v/>
      </c>
      <c r="U389" s="85"/>
      <c r="V389" s="85"/>
      <c r="W389" s="418" t="str">
        <f>IF('3.5 St Lights - Pole'!$AM389="","",'3.5 St Lights - Pole'!$AM389)</f>
        <v/>
      </c>
      <c r="X389" s="418"/>
      <c r="Y389" s="238"/>
      <c r="Z389" s="89" t="str">
        <f t="shared" si="37"/>
        <v/>
      </c>
      <c r="AA389" s="85"/>
      <c r="AB389" s="85"/>
      <c r="AC389" s="85"/>
      <c r="AD389" s="85" t="str">
        <f>'3.5 St Lights - Pole'!CE389</f>
        <v/>
      </c>
      <c r="AE389" s="85"/>
      <c r="AF389" s="85" t="str">
        <f t="shared" si="38"/>
        <v/>
      </c>
      <c r="AG389" s="271"/>
      <c r="AH389" s="85" t="str">
        <f>'3.5 St Lights - Pole'!CI389</f>
        <v/>
      </c>
      <c r="AI389" s="85" t="str">
        <f>'3.5 St Lights - Pole'!CJ389</f>
        <v/>
      </c>
      <c r="AJ389" s="85" t="str">
        <f>'3.5 St Lights - Pole'!CK389</f>
        <v/>
      </c>
      <c r="AK389" s="85"/>
      <c r="AL389" s="85"/>
      <c r="AM389" s="85" t="str">
        <f t="shared" si="39"/>
        <v/>
      </c>
      <c r="AN389" s="238"/>
      <c r="AO389" s="112"/>
      <c r="AP389" s="112"/>
      <c r="AQ389" s="133" t="str">
        <f ca="1">IF('3.5 St Lights - Pole'!CR389="","",'3.5 St Lights - Pole'!CR389)</f>
        <v/>
      </c>
      <c r="AR389" s="112" t="str">
        <f>IF('3.5 St Lights - Pole'!CS389="","",'3.5 St Lights - Pole'!CS389)</f>
        <v/>
      </c>
      <c r="AS389" s="112"/>
      <c r="AT389" s="112"/>
    </row>
    <row r="390" spans="1:46" x14ac:dyDescent="0.2">
      <c r="A390" s="237"/>
      <c r="B390" s="238"/>
      <c r="C390" s="238" t="str">
        <f>IF('3.5 St Lights - Pole'!$B390="","",'3.5 St Lights - Pole'!$B390)</f>
        <v/>
      </c>
      <c r="D390" s="89" t="str">
        <f>IF('3.5 St Lights - Pole'!$C390="","",'3.5 St Lights - Pole'!C390)</f>
        <v/>
      </c>
      <c r="E390" s="238" t="str">
        <f>IF('3.5 St Lights - Pole'!$D390="","",'3.5 St Lights - Pole'!$D390)</f>
        <v/>
      </c>
      <c r="F390" s="238" t="str">
        <f>IF('3.5 St Lights - Pole'!$F390="","",'3.5 St Lights - Pole'!$F390)</f>
        <v/>
      </c>
      <c r="G390" s="238" t="str">
        <f>IF('3.5 St Lights - Pole'!$G390="","",'3.5 St Lights - Pole'!$G390)</f>
        <v/>
      </c>
      <c r="H390" s="238" t="str">
        <f>IF('3.5 St Lights - Pole'!$I390="","",'3.5 St Lights - Pole'!$I390)</f>
        <v/>
      </c>
      <c r="I390" s="238"/>
      <c r="J390" s="89" t="str">
        <f t="shared" si="34"/>
        <v/>
      </c>
      <c r="K390" s="238"/>
      <c r="L390" s="417" t="str">
        <f>IF('3.5 St Lights - Pole'!AW390="","",'3.5 St Lights - Pole'!AW390)</f>
        <v/>
      </c>
      <c r="M390" s="238"/>
      <c r="N390" s="238" t="str">
        <f t="shared" si="35"/>
        <v/>
      </c>
      <c r="O390" s="238"/>
      <c r="P390" s="238"/>
      <c r="Q390" s="238" t="str">
        <f>IF(P390="",'3.5 St Lights - Pole'!AI390,(VLOOKUP(P390,St_Lights_Generic_coating_array,2,FALSE)))</f>
        <v/>
      </c>
      <c r="R390" s="85" t="str">
        <f>IF('3.5 St Lights - Pole'!AJ390="","",'3.5 St Lights - Pole'!AJ390)</f>
        <v/>
      </c>
      <c r="S390" s="238"/>
      <c r="T390" s="89" t="str">
        <f t="shared" si="36"/>
        <v/>
      </c>
      <c r="U390" s="85"/>
      <c r="V390" s="85"/>
      <c r="W390" s="418" t="str">
        <f>IF('3.5 St Lights - Pole'!$AM390="","",'3.5 St Lights - Pole'!$AM390)</f>
        <v/>
      </c>
      <c r="X390" s="418"/>
      <c r="Y390" s="238"/>
      <c r="Z390" s="89" t="str">
        <f t="shared" si="37"/>
        <v/>
      </c>
      <c r="AA390" s="85"/>
      <c r="AB390" s="85"/>
      <c r="AC390" s="85"/>
      <c r="AD390" s="85" t="str">
        <f>'3.5 St Lights - Pole'!CE390</f>
        <v/>
      </c>
      <c r="AE390" s="85"/>
      <c r="AF390" s="85" t="str">
        <f t="shared" si="38"/>
        <v/>
      </c>
      <c r="AG390" s="271"/>
      <c r="AH390" s="85" t="str">
        <f>'3.5 St Lights - Pole'!CI390</f>
        <v/>
      </c>
      <c r="AI390" s="85" t="str">
        <f>'3.5 St Lights - Pole'!CJ390</f>
        <v/>
      </c>
      <c r="AJ390" s="85" t="str">
        <f>'3.5 St Lights - Pole'!CK390</f>
        <v/>
      </c>
      <c r="AK390" s="85"/>
      <c r="AL390" s="85"/>
      <c r="AM390" s="85" t="str">
        <f t="shared" si="39"/>
        <v/>
      </c>
      <c r="AN390" s="238"/>
      <c r="AO390" s="112"/>
      <c r="AP390" s="112"/>
      <c r="AQ390" s="133" t="str">
        <f ca="1">IF('3.5 St Lights - Pole'!CR390="","",'3.5 St Lights - Pole'!CR390)</f>
        <v/>
      </c>
      <c r="AR390" s="112" t="str">
        <f>IF('3.5 St Lights - Pole'!CS390="","",'3.5 St Lights - Pole'!CS390)</f>
        <v/>
      </c>
      <c r="AS390" s="112"/>
      <c r="AT390" s="112"/>
    </row>
    <row r="391" spans="1:46" x14ac:dyDescent="0.2">
      <c r="A391" s="237"/>
      <c r="B391" s="238"/>
      <c r="C391" s="238" t="str">
        <f>IF('3.5 St Lights - Pole'!$B391="","",'3.5 St Lights - Pole'!$B391)</f>
        <v/>
      </c>
      <c r="D391" s="89" t="str">
        <f>IF('3.5 St Lights - Pole'!$C391="","",'3.5 St Lights - Pole'!C391)</f>
        <v/>
      </c>
      <c r="E391" s="238" t="str">
        <f>IF('3.5 St Lights - Pole'!$D391="","",'3.5 St Lights - Pole'!$D391)</f>
        <v/>
      </c>
      <c r="F391" s="238" t="str">
        <f>IF('3.5 St Lights - Pole'!$F391="","",'3.5 St Lights - Pole'!$F391)</f>
        <v/>
      </c>
      <c r="G391" s="238" t="str">
        <f>IF('3.5 St Lights - Pole'!$G391="","",'3.5 St Lights - Pole'!$G391)</f>
        <v/>
      </c>
      <c r="H391" s="238" t="str">
        <f>IF('3.5 St Lights - Pole'!$I391="","",'3.5 St Lights - Pole'!$I391)</f>
        <v/>
      </c>
      <c r="I391" s="238"/>
      <c r="J391" s="89" t="str">
        <f t="shared" ref="J391:J454" si="40">IF(I391="","",(VLOOKUP(I391,St_Lights_Bracket_Bracket_Type_Table_Array,2,FALSE)))</f>
        <v/>
      </c>
      <c r="K391" s="238"/>
      <c r="L391" s="417" t="str">
        <f>IF('3.5 St Lights - Pole'!AW391="","",'3.5 St Lights - Pole'!AW391)</f>
        <v/>
      </c>
      <c r="M391" s="238"/>
      <c r="N391" s="238" t="str">
        <f t="shared" ref="N391:N454" si="41">IF(M391="","",(VLOOKUP(M391,generic_estimate_measured_table_array,2,FALSE)))</f>
        <v/>
      </c>
      <c r="O391" s="238"/>
      <c r="P391" s="238"/>
      <c r="Q391" s="238" t="str">
        <f>IF(P391="",'3.5 St Lights - Pole'!AI391,(VLOOKUP(P391,St_Lights_Generic_coating_array,2,FALSE)))</f>
        <v/>
      </c>
      <c r="R391" s="85" t="str">
        <f>IF('3.5 St Lights - Pole'!AJ391="","",'3.5 St Lights - Pole'!AJ391)</f>
        <v/>
      </c>
      <c r="S391" s="238"/>
      <c r="T391" s="89" t="str">
        <f t="shared" ref="T391:T454" si="42">IF(A391="ADD","N",IF(A391="DELETE","U",IF(A391="UPDATE","U",IF(A391="",""))))</f>
        <v/>
      </c>
      <c r="U391" s="85"/>
      <c r="V391" s="85"/>
      <c r="W391" s="418" t="str">
        <f>IF('3.5 St Lights - Pole'!$AM391="","",'3.5 St Lights - Pole'!$AM391)</f>
        <v/>
      </c>
      <c r="X391" s="418"/>
      <c r="Y391" s="238"/>
      <c r="Z391" s="89" t="str">
        <f t="shared" ref="Z391:Z454" si="43">IF(Y391="","",(VLOOKUP(Y391,St_Lights_Generic_Replace_Reason_Table_Array,2,FALSE)))</f>
        <v/>
      </c>
      <c r="AA391" s="85"/>
      <c r="AB391" s="85"/>
      <c r="AC391" s="85"/>
      <c r="AD391" s="85" t="str">
        <f>'3.5 St Lights - Pole'!CE391</f>
        <v/>
      </c>
      <c r="AE391" s="85"/>
      <c r="AF391" s="85" t="str">
        <f t="shared" ref="AF391:AF454" si="44">IF(A391&lt;&gt;"",IF(AE391="","U",(VLOOKUP(AE391,generic_condition_table_array,2,FALSE))),"")</f>
        <v/>
      </c>
      <c r="AG391" s="271"/>
      <c r="AH391" s="85" t="str">
        <f>'3.5 St Lights - Pole'!CI391</f>
        <v/>
      </c>
      <c r="AI391" s="85" t="str">
        <f>'3.5 St Lights - Pole'!CJ391</f>
        <v/>
      </c>
      <c r="AJ391" s="85" t="str">
        <f>'3.5 St Lights - Pole'!CK391</f>
        <v/>
      </c>
      <c r="AK391" s="85"/>
      <c r="AL391" s="85"/>
      <c r="AM391" s="85" t="str">
        <f t="shared" ref="AM391:AM454" si="45">IF(A391="ADD","D",IF(A391="DELETE","D",IF(A391="UPDATE","D",IF(A391="",""))))</f>
        <v/>
      </c>
      <c r="AN391" s="238"/>
      <c r="AO391" s="112"/>
      <c r="AP391" s="112"/>
      <c r="AQ391" s="133" t="str">
        <f ca="1">IF('3.5 St Lights - Pole'!CR391="","",'3.5 St Lights - Pole'!CR391)</f>
        <v/>
      </c>
      <c r="AR391" s="112" t="str">
        <f>IF('3.5 St Lights - Pole'!CS391="","",'3.5 St Lights - Pole'!CS391)</f>
        <v/>
      </c>
      <c r="AS391" s="112"/>
      <c r="AT391" s="112"/>
    </row>
    <row r="392" spans="1:46" x14ac:dyDescent="0.2">
      <c r="A392" s="237"/>
      <c r="B392" s="238"/>
      <c r="C392" s="238" t="str">
        <f>IF('3.5 St Lights - Pole'!$B392="","",'3.5 St Lights - Pole'!$B392)</f>
        <v/>
      </c>
      <c r="D392" s="89" t="str">
        <f>IF('3.5 St Lights - Pole'!$C392="","",'3.5 St Lights - Pole'!C392)</f>
        <v/>
      </c>
      <c r="E392" s="238" t="str">
        <f>IF('3.5 St Lights - Pole'!$D392="","",'3.5 St Lights - Pole'!$D392)</f>
        <v/>
      </c>
      <c r="F392" s="238" t="str">
        <f>IF('3.5 St Lights - Pole'!$F392="","",'3.5 St Lights - Pole'!$F392)</f>
        <v/>
      </c>
      <c r="G392" s="238" t="str">
        <f>IF('3.5 St Lights - Pole'!$G392="","",'3.5 St Lights - Pole'!$G392)</f>
        <v/>
      </c>
      <c r="H392" s="238" t="str">
        <f>IF('3.5 St Lights - Pole'!$I392="","",'3.5 St Lights - Pole'!$I392)</f>
        <v/>
      </c>
      <c r="I392" s="238"/>
      <c r="J392" s="89" t="str">
        <f t="shared" si="40"/>
        <v/>
      </c>
      <c r="K392" s="238"/>
      <c r="L392" s="417" t="str">
        <f>IF('3.5 St Lights - Pole'!AW392="","",'3.5 St Lights - Pole'!AW392)</f>
        <v/>
      </c>
      <c r="M392" s="238"/>
      <c r="N392" s="238" t="str">
        <f t="shared" si="41"/>
        <v/>
      </c>
      <c r="O392" s="238"/>
      <c r="P392" s="238"/>
      <c r="Q392" s="238" t="str">
        <f>IF(P392="",'3.5 St Lights - Pole'!AI392,(VLOOKUP(P392,St_Lights_Generic_coating_array,2,FALSE)))</f>
        <v/>
      </c>
      <c r="R392" s="85" t="str">
        <f>IF('3.5 St Lights - Pole'!AJ392="","",'3.5 St Lights - Pole'!AJ392)</f>
        <v/>
      </c>
      <c r="S392" s="238"/>
      <c r="T392" s="89" t="str">
        <f t="shared" si="42"/>
        <v/>
      </c>
      <c r="U392" s="85"/>
      <c r="V392" s="85"/>
      <c r="W392" s="418" t="str">
        <f>IF('3.5 St Lights - Pole'!$AM392="","",'3.5 St Lights - Pole'!$AM392)</f>
        <v/>
      </c>
      <c r="X392" s="418"/>
      <c r="Y392" s="238"/>
      <c r="Z392" s="89" t="str">
        <f t="shared" si="43"/>
        <v/>
      </c>
      <c r="AA392" s="85"/>
      <c r="AB392" s="85"/>
      <c r="AC392" s="85"/>
      <c r="AD392" s="85" t="str">
        <f>'3.5 St Lights - Pole'!CE392</f>
        <v/>
      </c>
      <c r="AE392" s="85"/>
      <c r="AF392" s="85" t="str">
        <f t="shared" si="44"/>
        <v/>
      </c>
      <c r="AG392" s="271"/>
      <c r="AH392" s="85" t="str">
        <f>'3.5 St Lights - Pole'!CI392</f>
        <v/>
      </c>
      <c r="AI392" s="85" t="str">
        <f>'3.5 St Lights - Pole'!CJ392</f>
        <v/>
      </c>
      <c r="AJ392" s="85" t="str">
        <f>'3.5 St Lights - Pole'!CK392</f>
        <v/>
      </c>
      <c r="AK392" s="85"/>
      <c r="AL392" s="85"/>
      <c r="AM392" s="85" t="str">
        <f t="shared" si="45"/>
        <v/>
      </c>
      <c r="AN392" s="238"/>
      <c r="AO392" s="112"/>
      <c r="AP392" s="112"/>
      <c r="AQ392" s="133" t="str">
        <f ca="1">IF('3.5 St Lights - Pole'!CR392="","",'3.5 St Lights - Pole'!CR392)</f>
        <v/>
      </c>
      <c r="AR392" s="112" t="str">
        <f>IF('3.5 St Lights - Pole'!CS392="","",'3.5 St Lights - Pole'!CS392)</f>
        <v/>
      </c>
      <c r="AS392" s="112"/>
      <c r="AT392" s="112"/>
    </row>
    <row r="393" spans="1:46" x14ac:dyDescent="0.2">
      <c r="A393" s="237"/>
      <c r="B393" s="238"/>
      <c r="C393" s="238" t="str">
        <f>IF('3.5 St Lights - Pole'!$B393="","",'3.5 St Lights - Pole'!$B393)</f>
        <v/>
      </c>
      <c r="D393" s="89" t="str">
        <f>IF('3.5 St Lights - Pole'!$C393="","",'3.5 St Lights - Pole'!C393)</f>
        <v/>
      </c>
      <c r="E393" s="238" t="str">
        <f>IF('3.5 St Lights - Pole'!$D393="","",'3.5 St Lights - Pole'!$D393)</f>
        <v/>
      </c>
      <c r="F393" s="238" t="str">
        <f>IF('3.5 St Lights - Pole'!$F393="","",'3.5 St Lights - Pole'!$F393)</f>
        <v/>
      </c>
      <c r="G393" s="238" t="str">
        <f>IF('3.5 St Lights - Pole'!$G393="","",'3.5 St Lights - Pole'!$G393)</f>
        <v/>
      </c>
      <c r="H393" s="238" t="str">
        <f>IF('3.5 St Lights - Pole'!$I393="","",'3.5 St Lights - Pole'!$I393)</f>
        <v/>
      </c>
      <c r="I393" s="238"/>
      <c r="J393" s="89" t="str">
        <f t="shared" si="40"/>
        <v/>
      </c>
      <c r="K393" s="238"/>
      <c r="L393" s="417" t="str">
        <f>IF('3.5 St Lights - Pole'!AW393="","",'3.5 St Lights - Pole'!AW393)</f>
        <v/>
      </c>
      <c r="M393" s="238"/>
      <c r="N393" s="238" t="str">
        <f t="shared" si="41"/>
        <v/>
      </c>
      <c r="O393" s="238"/>
      <c r="P393" s="238"/>
      <c r="Q393" s="238" t="str">
        <f>IF(P393="",'3.5 St Lights - Pole'!AI393,(VLOOKUP(P393,St_Lights_Generic_coating_array,2,FALSE)))</f>
        <v/>
      </c>
      <c r="R393" s="85" t="str">
        <f>IF('3.5 St Lights - Pole'!AJ393="","",'3.5 St Lights - Pole'!AJ393)</f>
        <v/>
      </c>
      <c r="S393" s="238"/>
      <c r="T393" s="89" t="str">
        <f t="shared" si="42"/>
        <v/>
      </c>
      <c r="U393" s="85"/>
      <c r="V393" s="85"/>
      <c r="W393" s="418" t="str">
        <f>IF('3.5 St Lights - Pole'!$AM393="","",'3.5 St Lights - Pole'!$AM393)</f>
        <v/>
      </c>
      <c r="X393" s="418"/>
      <c r="Y393" s="238"/>
      <c r="Z393" s="89" t="str">
        <f t="shared" si="43"/>
        <v/>
      </c>
      <c r="AA393" s="85"/>
      <c r="AB393" s="85"/>
      <c r="AC393" s="85"/>
      <c r="AD393" s="85" t="str">
        <f>'3.5 St Lights - Pole'!CE393</f>
        <v/>
      </c>
      <c r="AE393" s="85"/>
      <c r="AF393" s="85" t="str">
        <f t="shared" si="44"/>
        <v/>
      </c>
      <c r="AG393" s="271"/>
      <c r="AH393" s="85" t="str">
        <f>'3.5 St Lights - Pole'!CI393</f>
        <v/>
      </c>
      <c r="AI393" s="85" t="str">
        <f>'3.5 St Lights - Pole'!CJ393</f>
        <v/>
      </c>
      <c r="AJ393" s="85" t="str">
        <f>'3.5 St Lights - Pole'!CK393</f>
        <v/>
      </c>
      <c r="AK393" s="85"/>
      <c r="AL393" s="85"/>
      <c r="AM393" s="85" t="str">
        <f t="shared" si="45"/>
        <v/>
      </c>
      <c r="AN393" s="238"/>
      <c r="AO393" s="112"/>
      <c r="AP393" s="112"/>
      <c r="AQ393" s="133" t="str">
        <f ca="1">IF('3.5 St Lights - Pole'!CR393="","",'3.5 St Lights - Pole'!CR393)</f>
        <v/>
      </c>
      <c r="AR393" s="112" t="str">
        <f>IF('3.5 St Lights - Pole'!CS393="","",'3.5 St Lights - Pole'!CS393)</f>
        <v/>
      </c>
      <c r="AS393" s="112"/>
      <c r="AT393" s="112"/>
    </row>
    <row r="394" spans="1:46" x14ac:dyDescent="0.2">
      <c r="A394" s="237"/>
      <c r="B394" s="238"/>
      <c r="C394" s="238" t="str">
        <f>IF('3.5 St Lights - Pole'!$B394="","",'3.5 St Lights - Pole'!$B394)</f>
        <v/>
      </c>
      <c r="D394" s="89" t="str">
        <f>IF('3.5 St Lights - Pole'!$C394="","",'3.5 St Lights - Pole'!C394)</f>
        <v/>
      </c>
      <c r="E394" s="238" t="str">
        <f>IF('3.5 St Lights - Pole'!$D394="","",'3.5 St Lights - Pole'!$D394)</f>
        <v/>
      </c>
      <c r="F394" s="238" t="str">
        <f>IF('3.5 St Lights - Pole'!$F394="","",'3.5 St Lights - Pole'!$F394)</f>
        <v/>
      </c>
      <c r="G394" s="238" t="str">
        <f>IF('3.5 St Lights - Pole'!$G394="","",'3.5 St Lights - Pole'!$G394)</f>
        <v/>
      </c>
      <c r="H394" s="238" t="str">
        <f>IF('3.5 St Lights - Pole'!$I394="","",'3.5 St Lights - Pole'!$I394)</f>
        <v/>
      </c>
      <c r="I394" s="238"/>
      <c r="J394" s="89" t="str">
        <f t="shared" si="40"/>
        <v/>
      </c>
      <c r="K394" s="238"/>
      <c r="L394" s="417" t="str">
        <f>IF('3.5 St Lights - Pole'!AW394="","",'3.5 St Lights - Pole'!AW394)</f>
        <v/>
      </c>
      <c r="M394" s="238"/>
      <c r="N394" s="238" t="str">
        <f t="shared" si="41"/>
        <v/>
      </c>
      <c r="O394" s="238"/>
      <c r="P394" s="238"/>
      <c r="Q394" s="238" t="str">
        <f>IF(P394="",'3.5 St Lights - Pole'!AI394,(VLOOKUP(P394,St_Lights_Generic_coating_array,2,FALSE)))</f>
        <v/>
      </c>
      <c r="R394" s="85" t="str">
        <f>IF('3.5 St Lights - Pole'!AJ394="","",'3.5 St Lights - Pole'!AJ394)</f>
        <v/>
      </c>
      <c r="S394" s="238"/>
      <c r="T394" s="89" t="str">
        <f t="shared" si="42"/>
        <v/>
      </c>
      <c r="U394" s="85"/>
      <c r="V394" s="85"/>
      <c r="W394" s="418" t="str">
        <f>IF('3.5 St Lights - Pole'!$AM394="","",'3.5 St Lights - Pole'!$AM394)</f>
        <v/>
      </c>
      <c r="X394" s="418"/>
      <c r="Y394" s="238"/>
      <c r="Z394" s="89" t="str">
        <f t="shared" si="43"/>
        <v/>
      </c>
      <c r="AA394" s="85"/>
      <c r="AB394" s="85"/>
      <c r="AC394" s="85"/>
      <c r="AD394" s="85" t="str">
        <f>'3.5 St Lights - Pole'!CE394</f>
        <v/>
      </c>
      <c r="AE394" s="85"/>
      <c r="AF394" s="85" t="str">
        <f t="shared" si="44"/>
        <v/>
      </c>
      <c r="AG394" s="271"/>
      <c r="AH394" s="85" t="str">
        <f>'3.5 St Lights - Pole'!CI394</f>
        <v/>
      </c>
      <c r="AI394" s="85" t="str">
        <f>'3.5 St Lights - Pole'!CJ394</f>
        <v/>
      </c>
      <c r="AJ394" s="85" t="str">
        <f>'3.5 St Lights - Pole'!CK394</f>
        <v/>
      </c>
      <c r="AK394" s="85"/>
      <c r="AL394" s="85"/>
      <c r="AM394" s="85" t="str">
        <f t="shared" si="45"/>
        <v/>
      </c>
      <c r="AN394" s="238"/>
      <c r="AO394" s="112"/>
      <c r="AP394" s="112"/>
      <c r="AQ394" s="133" t="str">
        <f ca="1">IF('3.5 St Lights - Pole'!CR394="","",'3.5 St Lights - Pole'!CR394)</f>
        <v/>
      </c>
      <c r="AR394" s="112" t="str">
        <f>IF('3.5 St Lights - Pole'!CS394="","",'3.5 St Lights - Pole'!CS394)</f>
        <v/>
      </c>
      <c r="AS394" s="112"/>
      <c r="AT394" s="112"/>
    </row>
    <row r="395" spans="1:46" x14ac:dyDescent="0.2">
      <c r="A395" s="237"/>
      <c r="B395" s="238"/>
      <c r="C395" s="238" t="str">
        <f>IF('3.5 St Lights - Pole'!$B395="","",'3.5 St Lights - Pole'!$B395)</f>
        <v/>
      </c>
      <c r="D395" s="89" t="str">
        <f>IF('3.5 St Lights - Pole'!$C395="","",'3.5 St Lights - Pole'!C395)</f>
        <v/>
      </c>
      <c r="E395" s="238" t="str">
        <f>IF('3.5 St Lights - Pole'!$D395="","",'3.5 St Lights - Pole'!$D395)</f>
        <v/>
      </c>
      <c r="F395" s="238" t="str">
        <f>IF('3.5 St Lights - Pole'!$F395="","",'3.5 St Lights - Pole'!$F395)</f>
        <v/>
      </c>
      <c r="G395" s="238" t="str">
        <f>IF('3.5 St Lights - Pole'!$G395="","",'3.5 St Lights - Pole'!$G395)</f>
        <v/>
      </c>
      <c r="H395" s="238" t="str">
        <f>IF('3.5 St Lights - Pole'!$I395="","",'3.5 St Lights - Pole'!$I395)</f>
        <v/>
      </c>
      <c r="I395" s="238"/>
      <c r="J395" s="89" t="str">
        <f t="shared" si="40"/>
        <v/>
      </c>
      <c r="K395" s="238"/>
      <c r="L395" s="417" t="str">
        <f>IF('3.5 St Lights - Pole'!AW395="","",'3.5 St Lights - Pole'!AW395)</f>
        <v/>
      </c>
      <c r="M395" s="238"/>
      <c r="N395" s="238" t="str">
        <f t="shared" si="41"/>
        <v/>
      </c>
      <c r="O395" s="238"/>
      <c r="P395" s="238"/>
      <c r="Q395" s="238" t="str">
        <f>IF(P395="",'3.5 St Lights - Pole'!AI395,(VLOOKUP(P395,St_Lights_Generic_coating_array,2,FALSE)))</f>
        <v/>
      </c>
      <c r="R395" s="85" t="str">
        <f>IF('3.5 St Lights - Pole'!AJ395="","",'3.5 St Lights - Pole'!AJ395)</f>
        <v/>
      </c>
      <c r="S395" s="238"/>
      <c r="T395" s="89" t="str">
        <f t="shared" si="42"/>
        <v/>
      </c>
      <c r="U395" s="85"/>
      <c r="V395" s="85"/>
      <c r="W395" s="418" t="str">
        <f>IF('3.5 St Lights - Pole'!$AM395="","",'3.5 St Lights - Pole'!$AM395)</f>
        <v/>
      </c>
      <c r="X395" s="418"/>
      <c r="Y395" s="238"/>
      <c r="Z395" s="89" t="str">
        <f t="shared" si="43"/>
        <v/>
      </c>
      <c r="AA395" s="85"/>
      <c r="AB395" s="85"/>
      <c r="AC395" s="85"/>
      <c r="AD395" s="85" t="str">
        <f>'3.5 St Lights - Pole'!CE395</f>
        <v/>
      </c>
      <c r="AE395" s="85"/>
      <c r="AF395" s="85" t="str">
        <f t="shared" si="44"/>
        <v/>
      </c>
      <c r="AG395" s="271"/>
      <c r="AH395" s="85" t="str">
        <f>'3.5 St Lights - Pole'!CI395</f>
        <v/>
      </c>
      <c r="AI395" s="85" t="str">
        <f>'3.5 St Lights - Pole'!CJ395</f>
        <v/>
      </c>
      <c r="AJ395" s="85" t="str">
        <f>'3.5 St Lights - Pole'!CK395</f>
        <v/>
      </c>
      <c r="AK395" s="85"/>
      <c r="AL395" s="85"/>
      <c r="AM395" s="85" t="str">
        <f t="shared" si="45"/>
        <v/>
      </c>
      <c r="AN395" s="238"/>
      <c r="AO395" s="112"/>
      <c r="AP395" s="112"/>
      <c r="AQ395" s="133" t="str">
        <f ca="1">IF('3.5 St Lights - Pole'!CR395="","",'3.5 St Lights - Pole'!CR395)</f>
        <v/>
      </c>
      <c r="AR395" s="112" t="str">
        <f>IF('3.5 St Lights - Pole'!CS395="","",'3.5 St Lights - Pole'!CS395)</f>
        <v/>
      </c>
      <c r="AS395" s="112"/>
      <c r="AT395" s="112"/>
    </row>
    <row r="396" spans="1:46" x14ac:dyDescent="0.2">
      <c r="A396" s="237"/>
      <c r="B396" s="238"/>
      <c r="C396" s="238" t="str">
        <f>IF('3.5 St Lights - Pole'!$B396="","",'3.5 St Lights - Pole'!$B396)</f>
        <v/>
      </c>
      <c r="D396" s="89" t="str">
        <f>IF('3.5 St Lights - Pole'!$C396="","",'3.5 St Lights - Pole'!C396)</f>
        <v/>
      </c>
      <c r="E396" s="238" t="str">
        <f>IF('3.5 St Lights - Pole'!$D396="","",'3.5 St Lights - Pole'!$D396)</f>
        <v/>
      </c>
      <c r="F396" s="238" t="str">
        <f>IF('3.5 St Lights - Pole'!$F396="","",'3.5 St Lights - Pole'!$F396)</f>
        <v/>
      </c>
      <c r="G396" s="238" t="str">
        <f>IF('3.5 St Lights - Pole'!$G396="","",'3.5 St Lights - Pole'!$G396)</f>
        <v/>
      </c>
      <c r="H396" s="238" t="str">
        <f>IF('3.5 St Lights - Pole'!$I396="","",'3.5 St Lights - Pole'!$I396)</f>
        <v/>
      </c>
      <c r="I396" s="238"/>
      <c r="J396" s="89" t="str">
        <f t="shared" si="40"/>
        <v/>
      </c>
      <c r="K396" s="238"/>
      <c r="L396" s="417" t="str">
        <f>IF('3.5 St Lights - Pole'!AW396="","",'3.5 St Lights - Pole'!AW396)</f>
        <v/>
      </c>
      <c r="M396" s="238"/>
      <c r="N396" s="238" t="str">
        <f t="shared" si="41"/>
        <v/>
      </c>
      <c r="O396" s="238"/>
      <c r="P396" s="238"/>
      <c r="Q396" s="238" t="str">
        <f>IF(P396="",'3.5 St Lights - Pole'!AI396,(VLOOKUP(P396,St_Lights_Generic_coating_array,2,FALSE)))</f>
        <v/>
      </c>
      <c r="R396" s="85" t="str">
        <f>IF('3.5 St Lights - Pole'!AJ396="","",'3.5 St Lights - Pole'!AJ396)</f>
        <v/>
      </c>
      <c r="S396" s="238"/>
      <c r="T396" s="89" t="str">
        <f t="shared" si="42"/>
        <v/>
      </c>
      <c r="U396" s="85"/>
      <c r="V396" s="85"/>
      <c r="W396" s="418" t="str">
        <f>IF('3.5 St Lights - Pole'!$AM396="","",'3.5 St Lights - Pole'!$AM396)</f>
        <v/>
      </c>
      <c r="X396" s="418"/>
      <c r="Y396" s="238"/>
      <c r="Z396" s="89" t="str">
        <f t="shared" si="43"/>
        <v/>
      </c>
      <c r="AA396" s="85"/>
      <c r="AB396" s="85"/>
      <c r="AC396" s="85"/>
      <c r="AD396" s="85" t="str">
        <f>'3.5 St Lights - Pole'!CE396</f>
        <v/>
      </c>
      <c r="AE396" s="85"/>
      <c r="AF396" s="85" t="str">
        <f t="shared" si="44"/>
        <v/>
      </c>
      <c r="AG396" s="271"/>
      <c r="AH396" s="85" t="str">
        <f>'3.5 St Lights - Pole'!CI396</f>
        <v/>
      </c>
      <c r="AI396" s="85" t="str">
        <f>'3.5 St Lights - Pole'!CJ396</f>
        <v/>
      </c>
      <c r="AJ396" s="85" t="str">
        <f>'3.5 St Lights - Pole'!CK396</f>
        <v/>
      </c>
      <c r="AK396" s="85"/>
      <c r="AL396" s="85"/>
      <c r="AM396" s="85" t="str">
        <f t="shared" si="45"/>
        <v/>
      </c>
      <c r="AN396" s="238"/>
      <c r="AO396" s="112"/>
      <c r="AP396" s="112"/>
      <c r="AQ396" s="133" t="str">
        <f ca="1">IF('3.5 St Lights - Pole'!CR396="","",'3.5 St Lights - Pole'!CR396)</f>
        <v/>
      </c>
      <c r="AR396" s="112" t="str">
        <f>IF('3.5 St Lights - Pole'!CS396="","",'3.5 St Lights - Pole'!CS396)</f>
        <v/>
      </c>
      <c r="AS396" s="112"/>
      <c r="AT396" s="112"/>
    </row>
    <row r="397" spans="1:46" x14ac:dyDescent="0.2">
      <c r="A397" s="237"/>
      <c r="B397" s="238"/>
      <c r="C397" s="238" t="str">
        <f>IF('3.5 St Lights - Pole'!$B397="","",'3.5 St Lights - Pole'!$B397)</f>
        <v/>
      </c>
      <c r="D397" s="89" t="str">
        <f>IF('3.5 St Lights - Pole'!$C397="","",'3.5 St Lights - Pole'!C397)</f>
        <v/>
      </c>
      <c r="E397" s="238" t="str">
        <f>IF('3.5 St Lights - Pole'!$D397="","",'3.5 St Lights - Pole'!$D397)</f>
        <v/>
      </c>
      <c r="F397" s="238" t="str">
        <f>IF('3.5 St Lights - Pole'!$F397="","",'3.5 St Lights - Pole'!$F397)</f>
        <v/>
      </c>
      <c r="G397" s="238" t="str">
        <f>IF('3.5 St Lights - Pole'!$G397="","",'3.5 St Lights - Pole'!$G397)</f>
        <v/>
      </c>
      <c r="H397" s="238" t="str">
        <f>IF('3.5 St Lights - Pole'!$I397="","",'3.5 St Lights - Pole'!$I397)</f>
        <v/>
      </c>
      <c r="I397" s="238"/>
      <c r="J397" s="89" t="str">
        <f t="shared" si="40"/>
        <v/>
      </c>
      <c r="K397" s="238"/>
      <c r="L397" s="417" t="str">
        <f>IF('3.5 St Lights - Pole'!AW397="","",'3.5 St Lights - Pole'!AW397)</f>
        <v/>
      </c>
      <c r="M397" s="238"/>
      <c r="N397" s="238" t="str">
        <f t="shared" si="41"/>
        <v/>
      </c>
      <c r="O397" s="238"/>
      <c r="P397" s="238"/>
      <c r="Q397" s="238" t="str">
        <f>IF(P397="",'3.5 St Lights - Pole'!AI397,(VLOOKUP(P397,St_Lights_Generic_coating_array,2,FALSE)))</f>
        <v/>
      </c>
      <c r="R397" s="85" t="str">
        <f>IF('3.5 St Lights - Pole'!AJ397="","",'3.5 St Lights - Pole'!AJ397)</f>
        <v/>
      </c>
      <c r="S397" s="238"/>
      <c r="T397" s="89" t="str">
        <f t="shared" si="42"/>
        <v/>
      </c>
      <c r="U397" s="85"/>
      <c r="V397" s="85"/>
      <c r="W397" s="418" t="str">
        <f>IF('3.5 St Lights - Pole'!$AM397="","",'3.5 St Lights - Pole'!$AM397)</f>
        <v/>
      </c>
      <c r="X397" s="418"/>
      <c r="Y397" s="238"/>
      <c r="Z397" s="89" t="str">
        <f t="shared" si="43"/>
        <v/>
      </c>
      <c r="AA397" s="85"/>
      <c r="AB397" s="85"/>
      <c r="AC397" s="85"/>
      <c r="AD397" s="85" t="str">
        <f>'3.5 St Lights - Pole'!CE397</f>
        <v/>
      </c>
      <c r="AE397" s="85"/>
      <c r="AF397" s="85" t="str">
        <f t="shared" si="44"/>
        <v/>
      </c>
      <c r="AG397" s="271"/>
      <c r="AH397" s="85" t="str">
        <f>'3.5 St Lights - Pole'!CI397</f>
        <v/>
      </c>
      <c r="AI397" s="85" t="str">
        <f>'3.5 St Lights - Pole'!CJ397</f>
        <v/>
      </c>
      <c r="AJ397" s="85" t="str">
        <f>'3.5 St Lights - Pole'!CK397</f>
        <v/>
      </c>
      <c r="AK397" s="85"/>
      <c r="AL397" s="85"/>
      <c r="AM397" s="85" t="str">
        <f t="shared" si="45"/>
        <v/>
      </c>
      <c r="AN397" s="238"/>
      <c r="AO397" s="112"/>
      <c r="AP397" s="112"/>
      <c r="AQ397" s="133" t="str">
        <f ca="1">IF('3.5 St Lights - Pole'!CR397="","",'3.5 St Lights - Pole'!CR397)</f>
        <v/>
      </c>
      <c r="AR397" s="112" t="str">
        <f>IF('3.5 St Lights - Pole'!CS397="","",'3.5 St Lights - Pole'!CS397)</f>
        <v/>
      </c>
      <c r="AS397" s="112"/>
      <c r="AT397" s="112"/>
    </row>
    <row r="398" spans="1:46" x14ac:dyDescent="0.2">
      <c r="A398" s="237"/>
      <c r="B398" s="238"/>
      <c r="C398" s="238" t="str">
        <f>IF('3.5 St Lights - Pole'!$B398="","",'3.5 St Lights - Pole'!$B398)</f>
        <v/>
      </c>
      <c r="D398" s="89" t="str">
        <f>IF('3.5 St Lights - Pole'!$C398="","",'3.5 St Lights - Pole'!C398)</f>
        <v/>
      </c>
      <c r="E398" s="238" t="str">
        <f>IF('3.5 St Lights - Pole'!$D398="","",'3.5 St Lights - Pole'!$D398)</f>
        <v/>
      </c>
      <c r="F398" s="238" t="str">
        <f>IF('3.5 St Lights - Pole'!$F398="","",'3.5 St Lights - Pole'!$F398)</f>
        <v/>
      </c>
      <c r="G398" s="238" t="str">
        <f>IF('3.5 St Lights - Pole'!$G398="","",'3.5 St Lights - Pole'!$G398)</f>
        <v/>
      </c>
      <c r="H398" s="238" t="str">
        <f>IF('3.5 St Lights - Pole'!$I398="","",'3.5 St Lights - Pole'!$I398)</f>
        <v/>
      </c>
      <c r="I398" s="238"/>
      <c r="J398" s="89" t="str">
        <f t="shared" si="40"/>
        <v/>
      </c>
      <c r="K398" s="238"/>
      <c r="L398" s="417" t="str">
        <f>IF('3.5 St Lights - Pole'!AW398="","",'3.5 St Lights - Pole'!AW398)</f>
        <v/>
      </c>
      <c r="M398" s="238"/>
      <c r="N398" s="238" t="str">
        <f t="shared" si="41"/>
        <v/>
      </c>
      <c r="O398" s="238"/>
      <c r="P398" s="238"/>
      <c r="Q398" s="238" t="str">
        <f>IF(P398="",'3.5 St Lights - Pole'!AI398,(VLOOKUP(P398,St_Lights_Generic_coating_array,2,FALSE)))</f>
        <v/>
      </c>
      <c r="R398" s="85" t="str">
        <f>IF('3.5 St Lights - Pole'!AJ398="","",'3.5 St Lights - Pole'!AJ398)</f>
        <v/>
      </c>
      <c r="S398" s="238"/>
      <c r="T398" s="89" t="str">
        <f t="shared" si="42"/>
        <v/>
      </c>
      <c r="U398" s="85"/>
      <c r="V398" s="85"/>
      <c r="W398" s="418" t="str">
        <f>IF('3.5 St Lights - Pole'!$AM398="","",'3.5 St Lights - Pole'!$AM398)</f>
        <v/>
      </c>
      <c r="X398" s="418"/>
      <c r="Y398" s="238"/>
      <c r="Z398" s="89" t="str">
        <f t="shared" si="43"/>
        <v/>
      </c>
      <c r="AA398" s="85"/>
      <c r="AB398" s="85"/>
      <c r="AC398" s="85"/>
      <c r="AD398" s="85" t="str">
        <f>'3.5 St Lights - Pole'!CE398</f>
        <v/>
      </c>
      <c r="AE398" s="85"/>
      <c r="AF398" s="85" t="str">
        <f t="shared" si="44"/>
        <v/>
      </c>
      <c r="AG398" s="271"/>
      <c r="AH398" s="85" t="str">
        <f>'3.5 St Lights - Pole'!CI398</f>
        <v/>
      </c>
      <c r="AI398" s="85" t="str">
        <f>'3.5 St Lights - Pole'!CJ398</f>
        <v/>
      </c>
      <c r="AJ398" s="85" t="str">
        <f>'3.5 St Lights - Pole'!CK398</f>
        <v/>
      </c>
      <c r="AK398" s="85"/>
      <c r="AL398" s="85"/>
      <c r="AM398" s="85" t="str">
        <f t="shared" si="45"/>
        <v/>
      </c>
      <c r="AN398" s="238"/>
      <c r="AO398" s="112"/>
      <c r="AP398" s="112"/>
      <c r="AQ398" s="133" t="str">
        <f ca="1">IF('3.5 St Lights - Pole'!CR398="","",'3.5 St Lights - Pole'!CR398)</f>
        <v/>
      </c>
      <c r="AR398" s="112" t="str">
        <f>IF('3.5 St Lights - Pole'!CS398="","",'3.5 St Lights - Pole'!CS398)</f>
        <v/>
      </c>
      <c r="AS398" s="112"/>
      <c r="AT398" s="112"/>
    </row>
    <row r="399" spans="1:46" x14ac:dyDescent="0.2">
      <c r="A399" s="237"/>
      <c r="B399" s="238"/>
      <c r="C399" s="238" t="str">
        <f>IF('3.5 St Lights - Pole'!$B399="","",'3.5 St Lights - Pole'!$B399)</f>
        <v/>
      </c>
      <c r="D399" s="89" t="str">
        <f>IF('3.5 St Lights - Pole'!$C399="","",'3.5 St Lights - Pole'!C399)</f>
        <v/>
      </c>
      <c r="E399" s="238" t="str">
        <f>IF('3.5 St Lights - Pole'!$D399="","",'3.5 St Lights - Pole'!$D399)</f>
        <v/>
      </c>
      <c r="F399" s="238" t="str">
        <f>IF('3.5 St Lights - Pole'!$F399="","",'3.5 St Lights - Pole'!$F399)</f>
        <v/>
      </c>
      <c r="G399" s="238" t="str">
        <f>IF('3.5 St Lights - Pole'!$G399="","",'3.5 St Lights - Pole'!$G399)</f>
        <v/>
      </c>
      <c r="H399" s="238" t="str">
        <f>IF('3.5 St Lights - Pole'!$I399="","",'3.5 St Lights - Pole'!$I399)</f>
        <v/>
      </c>
      <c r="I399" s="238"/>
      <c r="J399" s="89" t="str">
        <f t="shared" si="40"/>
        <v/>
      </c>
      <c r="K399" s="238"/>
      <c r="L399" s="417" t="str">
        <f>IF('3.5 St Lights - Pole'!AW399="","",'3.5 St Lights - Pole'!AW399)</f>
        <v/>
      </c>
      <c r="M399" s="238"/>
      <c r="N399" s="238" t="str">
        <f t="shared" si="41"/>
        <v/>
      </c>
      <c r="O399" s="238"/>
      <c r="P399" s="238"/>
      <c r="Q399" s="238" t="str">
        <f>IF(P399="",'3.5 St Lights - Pole'!AI399,(VLOOKUP(P399,St_Lights_Generic_coating_array,2,FALSE)))</f>
        <v/>
      </c>
      <c r="R399" s="85" t="str">
        <f>IF('3.5 St Lights - Pole'!AJ399="","",'3.5 St Lights - Pole'!AJ399)</f>
        <v/>
      </c>
      <c r="S399" s="238"/>
      <c r="T399" s="89" t="str">
        <f t="shared" si="42"/>
        <v/>
      </c>
      <c r="U399" s="85"/>
      <c r="V399" s="85"/>
      <c r="W399" s="418" t="str">
        <f>IF('3.5 St Lights - Pole'!$AM399="","",'3.5 St Lights - Pole'!$AM399)</f>
        <v/>
      </c>
      <c r="X399" s="418"/>
      <c r="Y399" s="238"/>
      <c r="Z399" s="89" t="str">
        <f t="shared" si="43"/>
        <v/>
      </c>
      <c r="AA399" s="85"/>
      <c r="AB399" s="85"/>
      <c r="AC399" s="85"/>
      <c r="AD399" s="85" t="str">
        <f>'3.5 St Lights - Pole'!CE399</f>
        <v/>
      </c>
      <c r="AE399" s="85"/>
      <c r="AF399" s="85" t="str">
        <f t="shared" si="44"/>
        <v/>
      </c>
      <c r="AG399" s="271"/>
      <c r="AH399" s="85" t="str">
        <f>'3.5 St Lights - Pole'!CI399</f>
        <v/>
      </c>
      <c r="AI399" s="85" t="str">
        <f>'3.5 St Lights - Pole'!CJ399</f>
        <v/>
      </c>
      <c r="AJ399" s="85" t="str">
        <f>'3.5 St Lights - Pole'!CK399</f>
        <v/>
      </c>
      <c r="AK399" s="85"/>
      <c r="AL399" s="85"/>
      <c r="AM399" s="85" t="str">
        <f t="shared" si="45"/>
        <v/>
      </c>
      <c r="AN399" s="238"/>
      <c r="AO399" s="112"/>
      <c r="AP399" s="112"/>
      <c r="AQ399" s="133" t="str">
        <f ca="1">IF('3.5 St Lights - Pole'!CR399="","",'3.5 St Lights - Pole'!CR399)</f>
        <v/>
      </c>
      <c r="AR399" s="112" t="str">
        <f>IF('3.5 St Lights - Pole'!CS399="","",'3.5 St Lights - Pole'!CS399)</f>
        <v/>
      </c>
      <c r="AS399" s="112"/>
      <c r="AT399" s="112"/>
    </row>
    <row r="400" spans="1:46" x14ac:dyDescent="0.2">
      <c r="A400" s="237"/>
      <c r="B400" s="238"/>
      <c r="C400" s="238" t="str">
        <f>IF('3.5 St Lights - Pole'!$B400="","",'3.5 St Lights - Pole'!$B400)</f>
        <v/>
      </c>
      <c r="D400" s="89" t="str">
        <f>IF('3.5 St Lights - Pole'!$C400="","",'3.5 St Lights - Pole'!C400)</f>
        <v/>
      </c>
      <c r="E400" s="238" t="str">
        <f>IF('3.5 St Lights - Pole'!$D400="","",'3.5 St Lights - Pole'!$D400)</f>
        <v/>
      </c>
      <c r="F400" s="238" t="str">
        <f>IF('3.5 St Lights - Pole'!$F400="","",'3.5 St Lights - Pole'!$F400)</f>
        <v/>
      </c>
      <c r="G400" s="238" t="str">
        <f>IF('3.5 St Lights - Pole'!$G400="","",'3.5 St Lights - Pole'!$G400)</f>
        <v/>
      </c>
      <c r="H400" s="238" t="str">
        <f>IF('3.5 St Lights - Pole'!$I400="","",'3.5 St Lights - Pole'!$I400)</f>
        <v/>
      </c>
      <c r="I400" s="238"/>
      <c r="J400" s="89" t="str">
        <f t="shared" si="40"/>
        <v/>
      </c>
      <c r="K400" s="238"/>
      <c r="L400" s="417" t="str">
        <f>IF('3.5 St Lights - Pole'!AW400="","",'3.5 St Lights - Pole'!AW400)</f>
        <v/>
      </c>
      <c r="M400" s="238"/>
      <c r="N400" s="238" t="str">
        <f t="shared" si="41"/>
        <v/>
      </c>
      <c r="O400" s="238"/>
      <c r="P400" s="238"/>
      <c r="Q400" s="238">
        <f>IF(P400="",'3.5 St Lights - Pole'!AI400,(VLOOKUP(P400,St_Lights_Generic_coating_array,2,FALSE)))</f>
        <v>0</v>
      </c>
      <c r="R400" s="85" t="str">
        <f>IF('3.5 St Lights - Pole'!AJ400="","",'3.5 St Lights - Pole'!AJ400)</f>
        <v/>
      </c>
      <c r="S400" s="238"/>
      <c r="T400" s="89" t="str">
        <f t="shared" si="42"/>
        <v/>
      </c>
      <c r="U400" s="85"/>
      <c r="V400" s="85"/>
      <c r="W400" s="418" t="str">
        <f>IF('3.5 St Lights - Pole'!$AM400="","",'3.5 St Lights - Pole'!$AM400)</f>
        <v/>
      </c>
      <c r="X400" s="418"/>
      <c r="Y400" s="238"/>
      <c r="Z400" s="89" t="str">
        <f t="shared" si="43"/>
        <v/>
      </c>
      <c r="AA400" s="85"/>
      <c r="AB400" s="85"/>
      <c r="AC400" s="85"/>
      <c r="AD400" s="85">
        <f>'3.5 St Lights - Pole'!CE400</f>
        <v>0</v>
      </c>
      <c r="AE400" s="85"/>
      <c r="AF400" s="85" t="str">
        <f t="shared" si="44"/>
        <v/>
      </c>
      <c r="AG400" s="271"/>
      <c r="AH400" s="85">
        <f>'3.5 St Lights - Pole'!CI400</f>
        <v>0</v>
      </c>
      <c r="AI400" s="85">
        <f>'3.5 St Lights - Pole'!CJ400</f>
        <v>0</v>
      </c>
      <c r="AJ400" s="85">
        <f>'3.5 St Lights - Pole'!CK400</f>
        <v>0</v>
      </c>
      <c r="AK400" s="85"/>
      <c r="AL400" s="85"/>
      <c r="AM400" s="85" t="str">
        <f t="shared" si="45"/>
        <v/>
      </c>
      <c r="AN400" s="238"/>
      <c r="AO400" s="112"/>
      <c r="AP400" s="112"/>
      <c r="AQ400" s="133" t="str">
        <f>IF('3.5 St Lights - Pole'!CR400="","",'3.5 St Lights - Pole'!CR400)</f>
        <v/>
      </c>
      <c r="AR400" s="112" t="str">
        <f>IF('3.5 St Lights - Pole'!CS400="","",'3.5 St Lights - Pole'!CS400)</f>
        <v/>
      </c>
      <c r="AS400" s="112"/>
      <c r="AT400" s="112"/>
    </row>
    <row r="401" spans="1:46" x14ac:dyDescent="0.2">
      <c r="A401" s="237"/>
      <c r="B401" s="238"/>
      <c r="C401" s="238" t="str">
        <f>IF('3.5 St Lights - Pole'!$B401="","",'3.5 St Lights - Pole'!$B401)</f>
        <v/>
      </c>
      <c r="D401" s="89" t="str">
        <f>IF('3.5 St Lights - Pole'!$C401="","",'3.5 St Lights - Pole'!C401)</f>
        <v/>
      </c>
      <c r="E401" s="238" t="str">
        <f>IF('3.5 St Lights - Pole'!$D401="","",'3.5 St Lights - Pole'!$D401)</f>
        <v/>
      </c>
      <c r="F401" s="238" t="str">
        <f>IF('3.5 St Lights - Pole'!$F401="","",'3.5 St Lights - Pole'!$F401)</f>
        <v/>
      </c>
      <c r="G401" s="238" t="str">
        <f>IF('3.5 St Lights - Pole'!$G401="","",'3.5 St Lights - Pole'!$G401)</f>
        <v/>
      </c>
      <c r="H401" s="238" t="str">
        <f>IF('3.5 St Lights - Pole'!$I401="","",'3.5 St Lights - Pole'!$I401)</f>
        <v/>
      </c>
      <c r="I401" s="238"/>
      <c r="J401" s="89" t="str">
        <f t="shared" si="40"/>
        <v/>
      </c>
      <c r="K401" s="238"/>
      <c r="L401" s="417" t="str">
        <f>IF('3.5 St Lights - Pole'!AW401="","",'3.5 St Lights - Pole'!AW401)</f>
        <v/>
      </c>
      <c r="M401" s="238"/>
      <c r="N401" s="238" t="str">
        <f t="shared" si="41"/>
        <v/>
      </c>
      <c r="O401" s="238"/>
      <c r="P401" s="238"/>
      <c r="Q401" s="238">
        <f>IF(P401="",'3.5 St Lights - Pole'!AI401,(VLOOKUP(P401,St_Lights_Generic_coating_array,2,FALSE)))</f>
        <v>0</v>
      </c>
      <c r="R401" s="85" t="str">
        <f>IF('3.5 St Lights - Pole'!AJ401="","",'3.5 St Lights - Pole'!AJ401)</f>
        <v/>
      </c>
      <c r="S401" s="238"/>
      <c r="T401" s="89" t="str">
        <f t="shared" si="42"/>
        <v/>
      </c>
      <c r="U401" s="85"/>
      <c r="V401" s="85"/>
      <c r="W401" s="418" t="str">
        <f>IF('3.5 St Lights - Pole'!$AM401="","",'3.5 St Lights - Pole'!$AM401)</f>
        <v/>
      </c>
      <c r="X401" s="418"/>
      <c r="Y401" s="238"/>
      <c r="Z401" s="89" t="str">
        <f t="shared" si="43"/>
        <v/>
      </c>
      <c r="AA401" s="85"/>
      <c r="AB401" s="85"/>
      <c r="AC401" s="85"/>
      <c r="AD401" s="85">
        <f>'3.5 St Lights - Pole'!CE401</f>
        <v>0</v>
      </c>
      <c r="AE401" s="85"/>
      <c r="AF401" s="85" t="str">
        <f t="shared" si="44"/>
        <v/>
      </c>
      <c r="AG401" s="271"/>
      <c r="AH401" s="85">
        <f>'3.5 St Lights - Pole'!CI401</f>
        <v>0</v>
      </c>
      <c r="AI401" s="85">
        <f>'3.5 St Lights - Pole'!CJ401</f>
        <v>0</v>
      </c>
      <c r="AJ401" s="85">
        <f>'3.5 St Lights - Pole'!CK401</f>
        <v>0</v>
      </c>
      <c r="AK401" s="85"/>
      <c r="AL401" s="85"/>
      <c r="AM401" s="85" t="str">
        <f t="shared" si="45"/>
        <v/>
      </c>
      <c r="AN401" s="238"/>
      <c r="AO401" s="112"/>
      <c r="AP401" s="112"/>
      <c r="AQ401" s="133" t="str">
        <f>IF('3.5 St Lights - Pole'!CR401="","",'3.5 St Lights - Pole'!CR401)</f>
        <v/>
      </c>
      <c r="AR401" s="112" t="str">
        <f>IF('3.5 St Lights - Pole'!CS401="","",'3.5 St Lights - Pole'!CS401)</f>
        <v/>
      </c>
      <c r="AS401" s="112"/>
      <c r="AT401" s="112"/>
    </row>
    <row r="402" spans="1:46" x14ac:dyDescent="0.2">
      <c r="A402" s="237"/>
      <c r="B402" s="238"/>
      <c r="C402" s="238" t="str">
        <f>IF('3.5 St Lights - Pole'!$B402="","",'3.5 St Lights - Pole'!$B402)</f>
        <v/>
      </c>
      <c r="D402" s="89" t="str">
        <f>IF('3.5 St Lights - Pole'!$C402="","",'3.5 St Lights - Pole'!C402)</f>
        <v/>
      </c>
      <c r="E402" s="238" t="str">
        <f>IF('3.5 St Lights - Pole'!$D402="","",'3.5 St Lights - Pole'!$D402)</f>
        <v/>
      </c>
      <c r="F402" s="238" t="str">
        <f>IF('3.5 St Lights - Pole'!$F402="","",'3.5 St Lights - Pole'!$F402)</f>
        <v/>
      </c>
      <c r="G402" s="238" t="str">
        <f>IF('3.5 St Lights - Pole'!$G402="","",'3.5 St Lights - Pole'!$G402)</f>
        <v/>
      </c>
      <c r="H402" s="238" t="str">
        <f>IF('3.5 St Lights - Pole'!$I402="","",'3.5 St Lights - Pole'!$I402)</f>
        <v/>
      </c>
      <c r="I402" s="238"/>
      <c r="J402" s="89" t="str">
        <f t="shared" si="40"/>
        <v/>
      </c>
      <c r="K402" s="238"/>
      <c r="L402" s="417" t="str">
        <f>IF('3.5 St Lights - Pole'!AW402="","",'3.5 St Lights - Pole'!AW402)</f>
        <v/>
      </c>
      <c r="M402" s="238"/>
      <c r="N402" s="238" t="str">
        <f t="shared" si="41"/>
        <v/>
      </c>
      <c r="O402" s="238"/>
      <c r="P402" s="238"/>
      <c r="Q402" s="238">
        <f>IF(P402="",'3.5 St Lights - Pole'!AI402,(VLOOKUP(P402,St_Lights_Generic_coating_array,2,FALSE)))</f>
        <v>0</v>
      </c>
      <c r="R402" s="85" t="str">
        <f>IF('3.5 St Lights - Pole'!AJ402="","",'3.5 St Lights - Pole'!AJ402)</f>
        <v/>
      </c>
      <c r="S402" s="238"/>
      <c r="T402" s="89" t="str">
        <f t="shared" si="42"/>
        <v/>
      </c>
      <c r="U402" s="85"/>
      <c r="V402" s="85"/>
      <c r="W402" s="418" t="str">
        <f>IF('3.5 St Lights - Pole'!$AM402="","",'3.5 St Lights - Pole'!$AM402)</f>
        <v/>
      </c>
      <c r="X402" s="418"/>
      <c r="Y402" s="238"/>
      <c r="Z402" s="89" t="str">
        <f t="shared" si="43"/>
        <v/>
      </c>
      <c r="AA402" s="85"/>
      <c r="AB402" s="85"/>
      <c r="AC402" s="85"/>
      <c r="AD402" s="85">
        <f>'3.5 St Lights - Pole'!CE402</f>
        <v>0</v>
      </c>
      <c r="AE402" s="85"/>
      <c r="AF402" s="85" t="str">
        <f t="shared" si="44"/>
        <v/>
      </c>
      <c r="AG402" s="271"/>
      <c r="AH402" s="85">
        <f>'3.5 St Lights - Pole'!CI402</f>
        <v>0</v>
      </c>
      <c r="AI402" s="85">
        <f>'3.5 St Lights - Pole'!CJ402</f>
        <v>0</v>
      </c>
      <c r="AJ402" s="85">
        <f>'3.5 St Lights - Pole'!CK402</f>
        <v>0</v>
      </c>
      <c r="AK402" s="85"/>
      <c r="AL402" s="85"/>
      <c r="AM402" s="85" t="str">
        <f t="shared" si="45"/>
        <v/>
      </c>
      <c r="AN402" s="238"/>
      <c r="AO402" s="112"/>
      <c r="AP402" s="112"/>
      <c r="AQ402" s="133" t="str">
        <f>IF('3.5 St Lights - Pole'!CR402="","",'3.5 St Lights - Pole'!CR402)</f>
        <v/>
      </c>
      <c r="AR402" s="112" t="str">
        <f>IF('3.5 St Lights - Pole'!CS402="","",'3.5 St Lights - Pole'!CS402)</f>
        <v/>
      </c>
      <c r="AS402" s="112"/>
      <c r="AT402" s="112"/>
    </row>
    <row r="403" spans="1:46" x14ac:dyDescent="0.2">
      <c r="A403" s="237"/>
      <c r="B403" s="238"/>
      <c r="C403" s="238" t="str">
        <f>IF('3.5 St Lights - Pole'!$B403="","",'3.5 St Lights - Pole'!$B403)</f>
        <v/>
      </c>
      <c r="D403" s="89" t="str">
        <f>IF('3.5 St Lights - Pole'!$C403="","",'3.5 St Lights - Pole'!C403)</f>
        <v/>
      </c>
      <c r="E403" s="238" t="str">
        <f>IF('3.5 St Lights - Pole'!$D403="","",'3.5 St Lights - Pole'!$D403)</f>
        <v/>
      </c>
      <c r="F403" s="238" t="str">
        <f>IF('3.5 St Lights - Pole'!$F403="","",'3.5 St Lights - Pole'!$F403)</f>
        <v/>
      </c>
      <c r="G403" s="238" t="str">
        <f>IF('3.5 St Lights - Pole'!$G403="","",'3.5 St Lights - Pole'!$G403)</f>
        <v/>
      </c>
      <c r="H403" s="238" t="str">
        <f>IF('3.5 St Lights - Pole'!$I403="","",'3.5 St Lights - Pole'!$I403)</f>
        <v/>
      </c>
      <c r="I403" s="238"/>
      <c r="J403" s="89" t="str">
        <f t="shared" si="40"/>
        <v/>
      </c>
      <c r="K403" s="238"/>
      <c r="L403" s="417" t="str">
        <f>IF('3.5 St Lights - Pole'!AW403="","",'3.5 St Lights - Pole'!AW403)</f>
        <v/>
      </c>
      <c r="M403" s="238"/>
      <c r="N403" s="238" t="str">
        <f t="shared" si="41"/>
        <v/>
      </c>
      <c r="O403" s="238"/>
      <c r="P403" s="238"/>
      <c r="Q403" s="238">
        <f>IF(P403="",'3.5 St Lights - Pole'!AI403,(VLOOKUP(P403,St_Lights_Generic_coating_array,2,FALSE)))</f>
        <v>0</v>
      </c>
      <c r="R403" s="85" t="str">
        <f>IF('3.5 St Lights - Pole'!AJ403="","",'3.5 St Lights - Pole'!AJ403)</f>
        <v/>
      </c>
      <c r="S403" s="238"/>
      <c r="T403" s="89" t="str">
        <f t="shared" si="42"/>
        <v/>
      </c>
      <c r="U403" s="85"/>
      <c r="V403" s="85"/>
      <c r="W403" s="418" t="str">
        <f>IF('3.5 St Lights - Pole'!$AM403="","",'3.5 St Lights - Pole'!$AM403)</f>
        <v/>
      </c>
      <c r="X403" s="418"/>
      <c r="Y403" s="238"/>
      <c r="Z403" s="89" t="str">
        <f t="shared" si="43"/>
        <v/>
      </c>
      <c r="AA403" s="85"/>
      <c r="AB403" s="85"/>
      <c r="AC403" s="85"/>
      <c r="AD403" s="85">
        <f>'3.5 St Lights - Pole'!CE403</f>
        <v>0</v>
      </c>
      <c r="AE403" s="85"/>
      <c r="AF403" s="85" t="str">
        <f t="shared" si="44"/>
        <v/>
      </c>
      <c r="AG403" s="271"/>
      <c r="AH403" s="85">
        <f>'3.5 St Lights - Pole'!CI403</f>
        <v>0</v>
      </c>
      <c r="AI403" s="85">
        <f>'3.5 St Lights - Pole'!CJ403</f>
        <v>0</v>
      </c>
      <c r="AJ403" s="85">
        <f>'3.5 St Lights - Pole'!CK403</f>
        <v>0</v>
      </c>
      <c r="AK403" s="85"/>
      <c r="AL403" s="85"/>
      <c r="AM403" s="85" t="str">
        <f t="shared" si="45"/>
        <v/>
      </c>
      <c r="AN403" s="238"/>
      <c r="AO403" s="112"/>
      <c r="AP403" s="112"/>
      <c r="AQ403" s="133" t="str">
        <f>IF('3.5 St Lights - Pole'!CR403="","",'3.5 St Lights - Pole'!CR403)</f>
        <v/>
      </c>
      <c r="AR403" s="112" t="str">
        <f>IF('3.5 St Lights - Pole'!CS403="","",'3.5 St Lights - Pole'!CS403)</f>
        <v/>
      </c>
      <c r="AS403" s="112"/>
      <c r="AT403" s="112"/>
    </row>
    <row r="404" spans="1:46" x14ac:dyDescent="0.2">
      <c r="A404" s="237"/>
      <c r="B404" s="238"/>
      <c r="C404" s="238" t="str">
        <f>IF('3.5 St Lights - Pole'!$B404="","",'3.5 St Lights - Pole'!$B404)</f>
        <v/>
      </c>
      <c r="D404" s="89" t="str">
        <f>IF('3.5 St Lights - Pole'!$C404="","",'3.5 St Lights - Pole'!C404)</f>
        <v/>
      </c>
      <c r="E404" s="238" t="str">
        <f>IF('3.5 St Lights - Pole'!$D404="","",'3.5 St Lights - Pole'!$D404)</f>
        <v/>
      </c>
      <c r="F404" s="238" t="str">
        <f>IF('3.5 St Lights - Pole'!$F404="","",'3.5 St Lights - Pole'!$F404)</f>
        <v/>
      </c>
      <c r="G404" s="238" t="str">
        <f>IF('3.5 St Lights - Pole'!$G404="","",'3.5 St Lights - Pole'!$G404)</f>
        <v/>
      </c>
      <c r="H404" s="238" t="str">
        <f>IF('3.5 St Lights - Pole'!$I404="","",'3.5 St Lights - Pole'!$I404)</f>
        <v/>
      </c>
      <c r="I404" s="238"/>
      <c r="J404" s="89" t="str">
        <f t="shared" si="40"/>
        <v/>
      </c>
      <c r="K404" s="238"/>
      <c r="L404" s="417" t="str">
        <f>IF('3.5 St Lights - Pole'!AW404="","",'3.5 St Lights - Pole'!AW404)</f>
        <v/>
      </c>
      <c r="M404" s="238"/>
      <c r="N404" s="238" t="str">
        <f t="shared" si="41"/>
        <v/>
      </c>
      <c r="O404" s="238"/>
      <c r="P404" s="238"/>
      <c r="Q404" s="238">
        <f>IF(P404="",'3.5 St Lights - Pole'!AI404,(VLOOKUP(P404,St_Lights_Generic_coating_array,2,FALSE)))</f>
        <v>0</v>
      </c>
      <c r="R404" s="85" t="str">
        <f>IF('3.5 St Lights - Pole'!AJ404="","",'3.5 St Lights - Pole'!AJ404)</f>
        <v/>
      </c>
      <c r="S404" s="238"/>
      <c r="T404" s="89" t="str">
        <f t="shared" si="42"/>
        <v/>
      </c>
      <c r="U404" s="85"/>
      <c r="V404" s="85"/>
      <c r="W404" s="418" t="str">
        <f>IF('3.5 St Lights - Pole'!$AM404="","",'3.5 St Lights - Pole'!$AM404)</f>
        <v/>
      </c>
      <c r="X404" s="418"/>
      <c r="Y404" s="238"/>
      <c r="Z404" s="89" t="str">
        <f t="shared" si="43"/>
        <v/>
      </c>
      <c r="AA404" s="85"/>
      <c r="AB404" s="85"/>
      <c r="AC404" s="85"/>
      <c r="AD404" s="85">
        <f>'3.5 St Lights - Pole'!CE404</f>
        <v>0</v>
      </c>
      <c r="AE404" s="85"/>
      <c r="AF404" s="85" t="str">
        <f t="shared" si="44"/>
        <v/>
      </c>
      <c r="AG404" s="271"/>
      <c r="AH404" s="85">
        <f>'3.5 St Lights - Pole'!CI404</f>
        <v>0</v>
      </c>
      <c r="AI404" s="85">
        <f>'3.5 St Lights - Pole'!CJ404</f>
        <v>0</v>
      </c>
      <c r="AJ404" s="85">
        <f>'3.5 St Lights - Pole'!CK404</f>
        <v>0</v>
      </c>
      <c r="AK404" s="85"/>
      <c r="AL404" s="85"/>
      <c r="AM404" s="85" t="str">
        <f t="shared" si="45"/>
        <v/>
      </c>
      <c r="AN404" s="238"/>
      <c r="AO404" s="112"/>
      <c r="AP404" s="112"/>
      <c r="AQ404" s="133" t="str">
        <f>IF('3.5 St Lights - Pole'!CR404="","",'3.5 St Lights - Pole'!CR404)</f>
        <v/>
      </c>
      <c r="AR404" s="112" t="str">
        <f>IF('3.5 St Lights - Pole'!CS404="","",'3.5 St Lights - Pole'!CS404)</f>
        <v/>
      </c>
      <c r="AS404" s="112"/>
      <c r="AT404" s="112"/>
    </row>
    <row r="405" spans="1:46" x14ac:dyDescent="0.2">
      <c r="A405" s="237"/>
      <c r="B405" s="238"/>
      <c r="C405" s="238" t="str">
        <f>IF('3.5 St Lights - Pole'!$B405="","",'3.5 St Lights - Pole'!$B405)</f>
        <v/>
      </c>
      <c r="D405" s="89" t="str">
        <f>IF('3.5 St Lights - Pole'!$C405="","",'3.5 St Lights - Pole'!C405)</f>
        <v/>
      </c>
      <c r="E405" s="238" t="str">
        <f>IF('3.5 St Lights - Pole'!$D405="","",'3.5 St Lights - Pole'!$D405)</f>
        <v/>
      </c>
      <c r="F405" s="238" t="str">
        <f>IF('3.5 St Lights - Pole'!$F405="","",'3.5 St Lights - Pole'!$F405)</f>
        <v/>
      </c>
      <c r="G405" s="238" t="str">
        <f>IF('3.5 St Lights - Pole'!$G405="","",'3.5 St Lights - Pole'!$G405)</f>
        <v/>
      </c>
      <c r="H405" s="238" t="str">
        <f>IF('3.5 St Lights - Pole'!$I405="","",'3.5 St Lights - Pole'!$I405)</f>
        <v/>
      </c>
      <c r="I405" s="238"/>
      <c r="J405" s="89" t="str">
        <f t="shared" si="40"/>
        <v/>
      </c>
      <c r="K405" s="238"/>
      <c r="L405" s="417" t="str">
        <f>IF('3.5 St Lights - Pole'!AW405="","",'3.5 St Lights - Pole'!AW405)</f>
        <v/>
      </c>
      <c r="M405" s="238"/>
      <c r="N405" s="238" t="str">
        <f t="shared" si="41"/>
        <v/>
      </c>
      <c r="O405" s="238"/>
      <c r="P405" s="238"/>
      <c r="Q405" s="238">
        <f>IF(P405="",'3.5 St Lights - Pole'!AI405,(VLOOKUP(P405,St_Lights_Generic_coating_array,2,FALSE)))</f>
        <v>0</v>
      </c>
      <c r="R405" s="85" t="str">
        <f>IF('3.5 St Lights - Pole'!AJ405="","",'3.5 St Lights - Pole'!AJ405)</f>
        <v/>
      </c>
      <c r="S405" s="238"/>
      <c r="T405" s="89" t="str">
        <f t="shared" si="42"/>
        <v/>
      </c>
      <c r="U405" s="85"/>
      <c r="V405" s="85"/>
      <c r="W405" s="418" t="str">
        <f>IF('3.5 St Lights - Pole'!$AM405="","",'3.5 St Lights - Pole'!$AM405)</f>
        <v/>
      </c>
      <c r="X405" s="418"/>
      <c r="Y405" s="238"/>
      <c r="Z405" s="89" t="str">
        <f t="shared" si="43"/>
        <v/>
      </c>
      <c r="AA405" s="85"/>
      <c r="AB405" s="85"/>
      <c r="AC405" s="85"/>
      <c r="AD405" s="85">
        <f>'3.5 St Lights - Pole'!CE405</f>
        <v>0</v>
      </c>
      <c r="AE405" s="85"/>
      <c r="AF405" s="85" t="str">
        <f t="shared" si="44"/>
        <v/>
      </c>
      <c r="AG405" s="271"/>
      <c r="AH405" s="85">
        <f>'3.5 St Lights - Pole'!CI405</f>
        <v>0</v>
      </c>
      <c r="AI405" s="85">
        <f>'3.5 St Lights - Pole'!CJ405</f>
        <v>0</v>
      </c>
      <c r="AJ405" s="85">
        <f>'3.5 St Lights - Pole'!CK405</f>
        <v>0</v>
      </c>
      <c r="AK405" s="85"/>
      <c r="AL405" s="85"/>
      <c r="AM405" s="85" t="str">
        <f t="shared" si="45"/>
        <v/>
      </c>
      <c r="AN405" s="238"/>
      <c r="AO405" s="112"/>
      <c r="AP405" s="112"/>
      <c r="AQ405" s="133" t="str">
        <f>IF('3.5 St Lights - Pole'!CR405="","",'3.5 St Lights - Pole'!CR405)</f>
        <v/>
      </c>
      <c r="AR405" s="112" t="str">
        <f>IF('3.5 St Lights - Pole'!CS405="","",'3.5 St Lights - Pole'!CS405)</f>
        <v/>
      </c>
      <c r="AS405" s="112"/>
      <c r="AT405" s="112"/>
    </row>
    <row r="406" spans="1:46" x14ac:dyDescent="0.2">
      <c r="A406" s="237"/>
      <c r="B406" s="238"/>
      <c r="C406" s="238" t="str">
        <f>IF('3.5 St Lights - Pole'!$B406="","",'3.5 St Lights - Pole'!$B406)</f>
        <v/>
      </c>
      <c r="D406" s="89" t="str">
        <f>IF('3.5 St Lights - Pole'!$C406="","",'3.5 St Lights - Pole'!C406)</f>
        <v/>
      </c>
      <c r="E406" s="238" t="str">
        <f>IF('3.5 St Lights - Pole'!$D406="","",'3.5 St Lights - Pole'!$D406)</f>
        <v/>
      </c>
      <c r="F406" s="238" t="str">
        <f>IF('3.5 St Lights - Pole'!$F406="","",'3.5 St Lights - Pole'!$F406)</f>
        <v/>
      </c>
      <c r="G406" s="238" t="str">
        <f>IF('3.5 St Lights - Pole'!$G406="","",'3.5 St Lights - Pole'!$G406)</f>
        <v/>
      </c>
      <c r="H406" s="238" t="str">
        <f>IF('3.5 St Lights - Pole'!$I406="","",'3.5 St Lights - Pole'!$I406)</f>
        <v/>
      </c>
      <c r="I406" s="238"/>
      <c r="J406" s="89" t="str">
        <f t="shared" si="40"/>
        <v/>
      </c>
      <c r="K406" s="238"/>
      <c r="L406" s="417" t="str">
        <f>IF('3.5 St Lights - Pole'!AW406="","",'3.5 St Lights - Pole'!AW406)</f>
        <v/>
      </c>
      <c r="M406" s="238"/>
      <c r="N406" s="238" t="str">
        <f t="shared" si="41"/>
        <v/>
      </c>
      <c r="O406" s="238"/>
      <c r="P406" s="238"/>
      <c r="Q406" s="238">
        <f>IF(P406="",'3.5 St Lights - Pole'!AI406,(VLOOKUP(P406,St_Lights_Generic_coating_array,2,FALSE)))</f>
        <v>0</v>
      </c>
      <c r="R406" s="85" t="str">
        <f>IF('3.5 St Lights - Pole'!AJ406="","",'3.5 St Lights - Pole'!AJ406)</f>
        <v/>
      </c>
      <c r="S406" s="238"/>
      <c r="T406" s="89" t="str">
        <f t="shared" si="42"/>
        <v/>
      </c>
      <c r="U406" s="85"/>
      <c r="V406" s="85"/>
      <c r="W406" s="418" t="str">
        <f>IF('3.5 St Lights - Pole'!$AM406="","",'3.5 St Lights - Pole'!$AM406)</f>
        <v/>
      </c>
      <c r="X406" s="418"/>
      <c r="Y406" s="238"/>
      <c r="Z406" s="89" t="str">
        <f t="shared" si="43"/>
        <v/>
      </c>
      <c r="AA406" s="85"/>
      <c r="AB406" s="85"/>
      <c r="AC406" s="85"/>
      <c r="AD406" s="85">
        <f>'3.5 St Lights - Pole'!CE406</f>
        <v>0</v>
      </c>
      <c r="AE406" s="85"/>
      <c r="AF406" s="85" t="str">
        <f t="shared" si="44"/>
        <v/>
      </c>
      <c r="AG406" s="271"/>
      <c r="AH406" s="85">
        <f>'3.5 St Lights - Pole'!CI406</f>
        <v>0</v>
      </c>
      <c r="AI406" s="85">
        <f>'3.5 St Lights - Pole'!CJ406</f>
        <v>0</v>
      </c>
      <c r="AJ406" s="85">
        <f>'3.5 St Lights - Pole'!CK406</f>
        <v>0</v>
      </c>
      <c r="AK406" s="85"/>
      <c r="AL406" s="85"/>
      <c r="AM406" s="85" t="str">
        <f t="shared" si="45"/>
        <v/>
      </c>
      <c r="AN406" s="238"/>
      <c r="AO406" s="112"/>
      <c r="AP406" s="112"/>
      <c r="AQ406" s="133" t="str">
        <f>IF('3.5 St Lights - Pole'!CR406="","",'3.5 St Lights - Pole'!CR406)</f>
        <v/>
      </c>
      <c r="AR406" s="112" t="str">
        <f>IF('3.5 St Lights - Pole'!CS406="","",'3.5 St Lights - Pole'!CS406)</f>
        <v/>
      </c>
      <c r="AS406" s="112"/>
      <c r="AT406" s="112"/>
    </row>
    <row r="407" spans="1:46" x14ac:dyDescent="0.2">
      <c r="A407" s="237"/>
      <c r="B407" s="238"/>
      <c r="C407" s="238" t="str">
        <f>IF('3.5 St Lights - Pole'!$B407="","",'3.5 St Lights - Pole'!$B407)</f>
        <v/>
      </c>
      <c r="D407" s="89" t="str">
        <f>IF('3.5 St Lights - Pole'!$C407="","",'3.5 St Lights - Pole'!C407)</f>
        <v/>
      </c>
      <c r="E407" s="238" t="str">
        <f>IF('3.5 St Lights - Pole'!$D407="","",'3.5 St Lights - Pole'!$D407)</f>
        <v/>
      </c>
      <c r="F407" s="238" t="str">
        <f>IF('3.5 St Lights - Pole'!$F407="","",'3.5 St Lights - Pole'!$F407)</f>
        <v/>
      </c>
      <c r="G407" s="238" t="str">
        <f>IF('3.5 St Lights - Pole'!$G407="","",'3.5 St Lights - Pole'!$G407)</f>
        <v/>
      </c>
      <c r="H407" s="238" t="str">
        <f>IF('3.5 St Lights - Pole'!$I407="","",'3.5 St Lights - Pole'!$I407)</f>
        <v/>
      </c>
      <c r="I407" s="238"/>
      <c r="J407" s="89" t="str">
        <f t="shared" si="40"/>
        <v/>
      </c>
      <c r="K407" s="238"/>
      <c r="L407" s="417" t="str">
        <f>IF('3.5 St Lights - Pole'!AW407="","",'3.5 St Lights - Pole'!AW407)</f>
        <v/>
      </c>
      <c r="M407" s="238"/>
      <c r="N407" s="238" t="str">
        <f t="shared" si="41"/>
        <v/>
      </c>
      <c r="O407" s="238"/>
      <c r="P407" s="238"/>
      <c r="Q407" s="238">
        <f>IF(P407="",'3.5 St Lights - Pole'!AI407,(VLOOKUP(P407,St_Lights_Generic_coating_array,2,FALSE)))</f>
        <v>0</v>
      </c>
      <c r="R407" s="85" t="str">
        <f>IF('3.5 St Lights - Pole'!AJ407="","",'3.5 St Lights - Pole'!AJ407)</f>
        <v/>
      </c>
      <c r="S407" s="238"/>
      <c r="T407" s="89" t="str">
        <f t="shared" si="42"/>
        <v/>
      </c>
      <c r="U407" s="85"/>
      <c r="V407" s="85"/>
      <c r="W407" s="418" t="str">
        <f>IF('3.5 St Lights - Pole'!$AM407="","",'3.5 St Lights - Pole'!$AM407)</f>
        <v/>
      </c>
      <c r="X407" s="418"/>
      <c r="Y407" s="238"/>
      <c r="Z407" s="89" t="str">
        <f t="shared" si="43"/>
        <v/>
      </c>
      <c r="AA407" s="85"/>
      <c r="AB407" s="85"/>
      <c r="AC407" s="85"/>
      <c r="AD407" s="85">
        <f>'3.5 St Lights - Pole'!CE407</f>
        <v>0</v>
      </c>
      <c r="AE407" s="85"/>
      <c r="AF407" s="85" t="str">
        <f t="shared" si="44"/>
        <v/>
      </c>
      <c r="AG407" s="271"/>
      <c r="AH407" s="85">
        <f>'3.5 St Lights - Pole'!CI407</f>
        <v>0</v>
      </c>
      <c r="AI407" s="85">
        <f>'3.5 St Lights - Pole'!CJ407</f>
        <v>0</v>
      </c>
      <c r="AJ407" s="85">
        <f>'3.5 St Lights - Pole'!CK407</f>
        <v>0</v>
      </c>
      <c r="AK407" s="85"/>
      <c r="AL407" s="85"/>
      <c r="AM407" s="85" t="str">
        <f t="shared" si="45"/>
        <v/>
      </c>
      <c r="AN407" s="238"/>
      <c r="AO407" s="112"/>
      <c r="AP407" s="112"/>
      <c r="AQ407" s="133" t="str">
        <f>IF('3.5 St Lights - Pole'!CR407="","",'3.5 St Lights - Pole'!CR407)</f>
        <v/>
      </c>
      <c r="AR407" s="112" t="str">
        <f>IF('3.5 St Lights - Pole'!CS407="","",'3.5 St Lights - Pole'!CS407)</f>
        <v/>
      </c>
      <c r="AS407" s="112"/>
      <c r="AT407" s="112"/>
    </row>
    <row r="408" spans="1:46" x14ac:dyDescent="0.2">
      <c r="A408" s="237"/>
      <c r="B408" s="238"/>
      <c r="C408" s="238" t="str">
        <f>IF('3.5 St Lights - Pole'!$B408="","",'3.5 St Lights - Pole'!$B408)</f>
        <v/>
      </c>
      <c r="D408" s="89" t="str">
        <f>IF('3.5 St Lights - Pole'!$C408="","",'3.5 St Lights - Pole'!C408)</f>
        <v/>
      </c>
      <c r="E408" s="238" t="str">
        <f>IF('3.5 St Lights - Pole'!$D408="","",'3.5 St Lights - Pole'!$D408)</f>
        <v/>
      </c>
      <c r="F408" s="238" t="str">
        <f>IF('3.5 St Lights - Pole'!$F408="","",'3.5 St Lights - Pole'!$F408)</f>
        <v/>
      </c>
      <c r="G408" s="238" t="str">
        <f>IF('3.5 St Lights - Pole'!$G408="","",'3.5 St Lights - Pole'!$G408)</f>
        <v/>
      </c>
      <c r="H408" s="238" t="str">
        <f>IF('3.5 St Lights - Pole'!$I408="","",'3.5 St Lights - Pole'!$I408)</f>
        <v/>
      </c>
      <c r="I408" s="238"/>
      <c r="J408" s="89" t="str">
        <f t="shared" si="40"/>
        <v/>
      </c>
      <c r="K408" s="238"/>
      <c r="L408" s="417" t="str">
        <f>IF('3.5 St Lights - Pole'!AW408="","",'3.5 St Lights - Pole'!AW408)</f>
        <v/>
      </c>
      <c r="M408" s="238"/>
      <c r="N408" s="238" t="str">
        <f t="shared" si="41"/>
        <v/>
      </c>
      <c r="O408" s="238"/>
      <c r="P408" s="238"/>
      <c r="Q408" s="238">
        <f>IF(P408="",'3.5 St Lights - Pole'!AI408,(VLOOKUP(P408,St_Lights_Generic_coating_array,2,FALSE)))</f>
        <v>0</v>
      </c>
      <c r="R408" s="85" t="str">
        <f>IF('3.5 St Lights - Pole'!AJ408="","",'3.5 St Lights - Pole'!AJ408)</f>
        <v/>
      </c>
      <c r="S408" s="238"/>
      <c r="T408" s="89" t="str">
        <f t="shared" si="42"/>
        <v/>
      </c>
      <c r="U408" s="85"/>
      <c r="V408" s="85"/>
      <c r="W408" s="418" t="str">
        <f>IF('3.5 St Lights - Pole'!$AM408="","",'3.5 St Lights - Pole'!$AM408)</f>
        <v/>
      </c>
      <c r="X408" s="418"/>
      <c r="Y408" s="238"/>
      <c r="Z408" s="89" t="str">
        <f t="shared" si="43"/>
        <v/>
      </c>
      <c r="AA408" s="85"/>
      <c r="AB408" s="85"/>
      <c r="AC408" s="85"/>
      <c r="AD408" s="85">
        <f>'3.5 St Lights - Pole'!CE408</f>
        <v>0</v>
      </c>
      <c r="AE408" s="85"/>
      <c r="AF408" s="85" t="str">
        <f t="shared" si="44"/>
        <v/>
      </c>
      <c r="AG408" s="271"/>
      <c r="AH408" s="85">
        <f>'3.5 St Lights - Pole'!CI408</f>
        <v>0</v>
      </c>
      <c r="AI408" s="85">
        <f>'3.5 St Lights - Pole'!CJ408</f>
        <v>0</v>
      </c>
      <c r="AJ408" s="85">
        <f>'3.5 St Lights - Pole'!CK408</f>
        <v>0</v>
      </c>
      <c r="AK408" s="85"/>
      <c r="AL408" s="85"/>
      <c r="AM408" s="85" t="str">
        <f t="shared" si="45"/>
        <v/>
      </c>
      <c r="AN408" s="238"/>
      <c r="AO408" s="112"/>
      <c r="AP408" s="112"/>
      <c r="AQ408" s="133" t="str">
        <f>IF('3.5 St Lights - Pole'!CR408="","",'3.5 St Lights - Pole'!CR408)</f>
        <v/>
      </c>
      <c r="AR408" s="112" t="str">
        <f>IF('3.5 St Lights - Pole'!CS408="","",'3.5 St Lights - Pole'!CS408)</f>
        <v/>
      </c>
      <c r="AS408" s="112"/>
      <c r="AT408" s="112"/>
    </row>
    <row r="409" spans="1:46" x14ac:dyDescent="0.2">
      <c r="A409" s="237"/>
      <c r="B409" s="238"/>
      <c r="C409" s="238" t="str">
        <f>IF('3.5 St Lights - Pole'!$B409="","",'3.5 St Lights - Pole'!$B409)</f>
        <v/>
      </c>
      <c r="D409" s="89" t="str">
        <f>IF('3.5 St Lights - Pole'!$C409="","",'3.5 St Lights - Pole'!C409)</f>
        <v/>
      </c>
      <c r="E409" s="238" t="str">
        <f>IF('3.5 St Lights - Pole'!$D409="","",'3.5 St Lights - Pole'!$D409)</f>
        <v/>
      </c>
      <c r="F409" s="238" t="str">
        <f>IF('3.5 St Lights - Pole'!$F409="","",'3.5 St Lights - Pole'!$F409)</f>
        <v/>
      </c>
      <c r="G409" s="238" t="str">
        <f>IF('3.5 St Lights - Pole'!$G409="","",'3.5 St Lights - Pole'!$G409)</f>
        <v/>
      </c>
      <c r="H409" s="238" t="str">
        <f>IF('3.5 St Lights - Pole'!$I409="","",'3.5 St Lights - Pole'!$I409)</f>
        <v/>
      </c>
      <c r="I409" s="238"/>
      <c r="J409" s="89" t="str">
        <f t="shared" si="40"/>
        <v/>
      </c>
      <c r="K409" s="238"/>
      <c r="L409" s="417" t="str">
        <f>IF('3.5 St Lights - Pole'!AW409="","",'3.5 St Lights - Pole'!AW409)</f>
        <v/>
      </c>
      <c r="M409" s="238"/>
      <c r="N409" s="238" t="str">
        <f t="shared" si="41"/>
        <v/>
      </c>
      <c r="O409" s="238"/>
      <c r="P409" s="238"/>
      <c r="Q409" s="238">
        <f>IF(P409="",'3.5 St Lights - Pole'!AI409,(VLOOKUP(P409,St_Lights_Generic_coating_array,2,FALSE)))</f>
        <v>0</v>
      </c>
      <c r="R409" s="85" t="str">
        <f>IF('3.5 St Lights - Pole'!AJ409="","",'3.5 St Lights - Pole'!AJ409)</f>
        <v/>
      </c>
      <c r="S409" s="238"/>
      <c r="T409" s="89" t="str">
        <f t="shared" si="42"/>
        <v/>
      </c>
      <c r="U409" s="85"/>
      <c r="V409" s="85"/>
      <c r="W409" s="418" t="str">
        <f>IF('3.5 St Lights - Pole'!$AM409="","",'3.5 St Lights - Pole'!$AM409)</f>
        <v/>
      </c>
      <c r="X409" s="418"/>
      <c r="Y409" s="238"/>
      <c r="Z409" s="89" t="str">
        <f t="shared" si="43"/>
        <v/>
      </c>
      <c r="AA409" s="85"/>
      <c r="AB409" s="85"/>
      <c r="AC409" s="85"/>
      <c r="AD409" s="85">
        <f>'3.5 St Lights - Pole'!CE409</f>
        <v>0</v>
      </c>
      <c r="AE409" s="85"/>
      <c r="AF409" s="85" t="str">
        <f t="shared" si="44"/>
        <v/>
      </c>
      <c r="AG409" s="271"/>
      <c r="AH409" s="85">
        <f>'3.5 St Lights - Pole'!CI409</f>
        <v>0</v>
      </c>
      <c r="AI409" s="85">
        <f>'3.5 St Lights - Pole'!CJ409</f>
        <v>0</v>
      </c>
      <c r="AJ409" s="85">
        <f>'3.5 St Lights - Pole'!CK409</f>
        <v>0</v>
      </c>
      <c r="AK409" s="85"/>
      <c r="AL409" s="85"/>
      <c r="AM409" s="85" t="str">
        <f t="shared" si="45"/>
        <v/>
      </c>
      <c r="AN409" s="238"/>
      <c r="AO409" s="112"/>
      <c r="AP409" s="112"/>
      <c r="AQ409" s="133" t="str">
        <f>IF('3.5 St Lights - Pole'!CR409="","",'3.5 St Lights - Pole'!CR409)</f>
        <v/>
      </c>
      <c r="AR409" s="112" t="str">
        <f>IF('3.5 St Lights - Pole'!CS409="","",'3.5 St Lights - Pole'!CS409)</f>
        <v/>
      </c>
      <c r="AS409" s="112"/>
      <c r="AT409" s="112"/>
    </row>
    <row r="410" spans="1:46" x14ac:dyDescent="0.2">
      <c r="A410" s="237"/>
      <c r="B410" s="238"/>
      <c r="C410" s="238" t="str">
        <f>IF('3.5 St Lights - Pole'!$B410="","",'3.5 St Lights - Pole'!$B410)</f>
        <v/>
      </c>
      <c r="D410" s="89" t="str">
        <f>IF('3.5 St Lights - Pole'!$C410="","",'3.5 St Lights - Pole'!C410)</f>
        <v/>
      </c>
      <c r="E410" s="238" t="str">
        <f>IF('3.5 St Lights - Pole'!$D410="","",'3.5 St Lights - Pole'!$D410)</f>
        <v/>
      </c>
      <c r="F410" s="238" t="str">
        <f>IF('3.5 St Lights - Pole'!$F410="","",'3.5 St Lights - Pole'!$F410)</f>
        <v/>
      </c>
      <c r="G410" s="238" t="str">
        <f>IF('3.5 St Lights - Pole'!$G410="","",'3.5 St Lights - Pole'!$G410)</f>
        <v/>
      </c>
      <c r="H410" s="238" t="str">
        <f>IF('3.5 St Lights - Pole'!$I410="","",'3.5 St Lights - Pole'!$I410)</f>
        <v/>
      </c>
      <c r="I410" s="238"/>
      <c r="J410" s="89" t="str">
        <f t="shared" si="40"/>
        <v/>
      </c>
      <c r="K410" s="238"/>
      <c r="L410" s="417" t="str">
        <f>IF('3.5 St Lights - Pole'!AW410="","",'3.5 St Lights - Pole'!AW410)</f>
        <v/>
      </c>
      <c r="M410" s="238"/>
      <c r="N410" s="238" t="str">
        <f t="shared" si="41"/>
        <v/>
      </c>
      <c r="O410" s="238"/>
      <c r="P410" s="238"/>
      <c r="Q410" s="238">
        <f>IF(P410="",'3.5 St Lights - Pole'!AI410,(VLOOKUP(P410,St_Lights_Generic_coating_array,2,FALSE)))</f>
        <v>0</v>
      </c>
      <c r="R410" s="85" t="str">
        <f>IF('3.5 St Lights - Pole'!AJ410="","",'3.5 St Lights - Pole'!AJ410)</f>
        <v/>
      </c>
      <c r="S410" s="238"/>
      <c r="T410" s="89" t="str">
        <f t="shared" si="42"/>
        <v/>
      </c>
      <c r="U410" s="85"/>
      <c r="V410" s="85"/>
      <c r="W410" s="418" t="str">
        <f>IF('3.5 St Lights - Pole'!$AM410="","",'3.5 St Lights - Pole'!$AM410)</f>
        <v/>
      </c>
      <c r="X410" s="418"/>
      <c r="Y410" s="238"/>
      <c r="Z410" s="89" t="str">
        <f t="shared" si="43"/>
        <v/>
      </c>
      <c r="AA410" s="85"/>
      <c r="AB410" s="85"/>
      <c r="AC410" s="85"/>
      <c r="AD410" s="85">
        <f>'3.5 St Lights - Pole'!CE410</f>
        <v>0</v>
      </c>
      <c r="AE410" s="85"/>
      <c r="AF410" s="85" t="str">
        <f t="shared" si="44"/>
        <v/>
      </c>
      <c r="AG410" s="271"/>
      <c r="AH410" s="85">
        <f>'3.5 St Lights - Pole'!CI410</f>
        <v>0</v>
      </c>
      <c r="AI410" s="85">
        <f>'3.5 St Lights - Pole'!CJ410</f>
        <v>0</v>
      </c>
      <c r="AJ410" s="85">
        <f>'3.5 St Lights - Pole'!CK410</f>
        <v>0</v>
      </c>
      <c r="AK410" s="85"/>
      <c r="AL410" s="85"/>
      <c r="AM410" s="85" t="str">
        <f t="shared" si="45"/>
        <v/>
      </c>
      <c r="AN410" s="238"/>
      <c r="AO410" s="112"/>
      <c r="AP410" s="112"/>
      <c r="AQ410" s="133" t="str">
        <f>IF('3.5 St Lights - Pole'!CR410="","",'3.5 St Lights - Pole'!CR410)</f>
        <v/>
      </c>
      <c r="AR410" s="112" t="str">
        <f>IF('3.5 St Lights - Pole'!CS410="","",'3.5 St Lights - Pole'!CS410)</f>
        <v/>
      </c>
      <c r="AS410" s="112"/>
      <c r="AT410" s="112"/>
    </row>
    <row r="411" spans="1:46" x14ac:dyDescent="0.2">
      <c r="A411" s="237"/>
      <c r="B411" s="238"/>
      <c r="C411" s="238" t="str">
        <f>IF('3.5 St Lights - Pole'!$B411="","",'3.5 St Lights - Pole'!$B411)</f>
        <v/>
      </c>
      <c r="D411" s="89" t="str">
        <f>IF('3.5 St Lights - Pole'!$C411="","",'3.5 St Lights - Pole'!C411)</f>
        <v/>
      </c>
      <c r="E411" s="238" t="str">
        <f>IF('3.5 St Lights - Pole'!$D411="","",'3.5 St Lights - Pole'!$D411)</f>
        <v/>
      </c>
      <c r="F411" s="238" t="str">
        <f>IF('3.5 St Lights - Pole'!$F411="","",'3.5 St Lights - Pole'!$F411)</f>
        <v/>
      </c>
      <c r="G411" s="238" t="str">
        <f>IF('3.5 St Lights - Pole'!$G411="","",'3.5 St Lights - Pole'!$G411)</f>
        <v/>
      </c>
      <c r="H411" s="238" t="str">
        <f>IF('3.5 St Lights - Pole'!$I411="","",'3.5 St Lights - Pole'!$I411)</f>
        <v/>
      </c>
      <c r="I411" s="238"/>
      <c r="J411" s="89" t="str">
        <f t="shared" si="40"/>
        <v/>
      </c>
      <c r="K411" s="238"/>
      <c r="L411" s="417" t="str">
        <f>IF('3.5 St Lights - Pole'!AW411="","",'3.5 St Lights - Pole'!AW411)</f>
        <v/>
      </c>
      <c r="M411" s="238"/>
      <c r="N411" s="238" t="str">
        <f t="shared" si="41"/>
        <v/>
      </c>
      <c r="O411" s="238"/>
      <c r="P411" s="238"/>
      <c r="Q411" s="238">
        <f>IF(P411="",'3.5 St Lights - Pole'!AI411,(VLOOKUP(P411,St_Lights_Generic_coating_array,2,FALSE)))</f>
        <v>0</v>
      </c>
      <c r="R411" s="85" t="str">
        <f>IF('3.5 St Lights - Pole'!AJ411="","",'3.5 St Lights - Pole'!AJ411)</f>
        <v/>
      </c>
      <c r="S411" s="238"/>
      <c r="T411" s="89" t="str">
        <f t="shared" si="42"/>
        <v/>
      </c>
      <c r="U411" s="85"/>
      <c r="V411" s="85"/>
      <c r="W411" s="418" t="str">
        <f>IF('3.5 St Lights - Pole'!$AM411="","",'3.5 St Lights - Pole'!$AM411)</f>
        <v/>
      </c>
      <c r="X411" s="418"/>
      <c r="Y411" s="238"/>
      <c r="Z411" s="89" t="str">
        <f t="shared" si="43"/>
        <v/>
      </c>
      <c r="AA411" s="85"/>
      <c r="AB411" s="85"/>
      <c r="AC411" s="85"/>
      <c r="AD411" s="85">
        <f>'3.5 St Lights - Pole'!CE411</f>
        <v>0</v>
      </c>
      <c r="AE411" s="85"/>
      <c r="AF411" s="85" t="str">
        <f t="shared" si="44"/>
        <v/>
      </c>
      <c r="AG411" s="271"/>
      <c r="AH411" s="85">
        <f>'3.5 St Lights - Pole'!CI411</f>
        <v>0</v>
      </c>
      <c r="AI411" s="85">
        <f>'3.5 St Lights - Pole'!CJ411</f>
        <v>0</v>
      </c>
      <c r="AJ411" s="85">
        <f>'3.5 St Lights - Pole'!CK411</f>
        <v>0</v>
      </c>
      <c r="AK411" s="85"/>
      <c r="AL411" s="85"/>
      <c r="AM411" s="85" t="str">
        <f t="shared" si="45"/>
        <v/>
      </c>
      <c r="AN411" s="238"/>
      <c r="AO411" s="112"/>
      <c r="AP411" s="112"/>
      <c r="AQ411" s="133" t="str">
        <f>IF('3.5 St Lights - Pole'!CR411="","",'3.5 St Lights - Pole'!CR411)</f>
        <v/>
      </c>
      <c r="AR411" s="112" t="str">
        <f>IF('3.5 St Lights - Pole'!CS411="","",'3.5 St Lights - Pole'!CS411)</f>
        <v/>
      </c>
      <c r="AS411" s="112"/>
      <c r="AT411" s="112"/>
    </row>
    <row r="412" spans="1:46" x14ac:dyDescent="0.2">
      <c r="A412" s="237"/>
      <c r="B412" s="238"/>
      <c r="C412" s="238" t="str">
        <f>IF('3.5 St Lights - Pole'!$B412="","",'3.5 St Lights - Pole'!$B412)</f>
        <v/>
      </c>
      <c r="D412" s="89" t="str">
        <f>IF('3.5 St Lights - Pole'!$C412="","",'3.5 St Lights - Pole'!C412)</f>
        <v/>
      </c>
      <c r="E412" s="238" t="str">
        <f>IF('3.5 St Lights - Pole'!$D412="","",'3.5 St Lights - Pole'!$D412)</f>
        <v/>
      </c>
      <c r="F412" s="238" t="str">
        <f>IF('3.5 St Lights - Pole'!$F412="","",'3.5 St Lights - Pole'!$F412)</f>
        <v/>
      </c>
      <c r="G412" s="238" t="str">
        <f>IF('3.5 St Lights - Pole'!$G412="","",'3.5 St Lights - Pole'!$G412)</f>
        <v/>
      </c>
      <c r="H412" s="238" t="str">
        <f>IF('3.5 St Lights - Pole'!$I412="","",'3.5 St Lights - Pole'!$I412)</f>
        <v/>
      </c>
      <c r="I412" s="238"/>
      <c r="J412" s="89" t="str">
        <f t="shared" si="40"/>
        <v/>
      </c>
      <c r="K412" s="238"/>
      <c r="L412" s="417" t="str">
        <f>IF('3.5 St Lights - Pole'!AW412="","",'3.5 St Lights - Pole'!AW412)</f>
        <v/>
      </c>
      <c r="M412" s="238"/>
      <c r="N412" s="238" t="str">
        <f t="shared" si="41"/>
        <v/>
      </c>
      <c r="O412" s="238"/>
      <c r="P412" s="238"/>
      <c r="Q412" s="238">
        <f>IF(P412="",'3.5 St Lights - Pole'!AI412,(VLOOKUP(P412,St_Lights_Generic_coating_array,2,FALSE)))</f>
        <v>0</v>
      </c>
      <c r="R412" s="85" t="str">
        <f>IF('3.5 St Lights - Pole'!AJ412="","",'3.5 St Lights - Pole'!AJ412)</f>
        <v/>
      </c>
      <c r="S412" s="238"/>
      <c r="T412" s="89" t="str">
        <f t="shared" si="42"/>
        <v/>
      </c>
      <c r="U412" s="85"/>
      <c r="V412" s="85"/>
      <c r="W412" s="418" t="str">
        <f>IF('3.5 St Lights - Pole'!$AM412="","",'3.5 St Lights - Pole'!$AM412)</f>
        <v/>
      </c>
      <c r="X412" s="418"/>
      <c r="Y412" s="238"/>
      <c r="Z412" s="89" t="str">
        <f t="shared" si="43"/>
        <v/>
      </c>
      <c r="AA412" s="85"/>
      <c r="AB412" s="85"/>
      <c r="AC412" s="85"/>
      <c r="AD412" s="85">
        <f>'3.5 St Lights - Pole'!CE412</f>
        <v>0</v>
      </c>
      <c r="AE412" s="85"/>
      <c r="AF412" s="85" t="str">
        <f t="shared" si="44"/>
        <v/>
      </c>
      <c r="AG412" s="271"/>
      <c r="AH412" s="85">
        <f>'3.5 St Lights - Pole'!CI412</f>
        <v>0</v>
      </c>
      <c r="AI412" s="85">
        <f>'3.5 St Lights - Pole'!CJ412</f>
        <v>0</v>
      </c>
      <c r="AJ412" s="85">
        <f>'3.5 St Lights - Pole'!CK412</f>
        <v>0</v>
      </c>
      <c r="AK412" s="85"/>
      <c r="AL412" s="85"/>
      <c r="AM412" s="85" t="str">
        <f t="shared" si="45"/>
        <v/>
      </c>
      <c r="AN412" s="238"/>
      <c r="AO412" s="112"/>
      <c r="AP412" s="112"/>
      <c r="AQ412" s="133" t="str">
        <f>IF('3.5 St Lights - Pole'!CR412="","",'3.5 St Lights - Pole'!CR412)</f>
        <v/>
      </c>
      <c r="AR412" s="112" t="str">
        <f>IF('3.5 St Lights - Pole'!CS412="","",'3.5 St Lights - Pole'!CS412)</f>
        <v/>
      </c>
      <c r="AS412" s="112"/>
      <c r="AT412" s="112"/>
    </row>
    <row r="413" spans="1:46" x14ac:dyDescent="0.2">
      <c r="A413" s="237"/>
      <c r="B413" s="238"/>
      <c r="C413" s="238" t="str">
        <f>IF('3.5 St Lights - Pole'!$B413="","",'3.5 St Lights - Pole'!$B413)</f>
        <v/>
      </c>
      <c r="D413" s="89" t="str">
        <f>IF('3.5 St Lights - Pole'!$C413="","",'3.5 St Lights - Pole'!C413)</f>
        <v/>
      </c>
      <c r="E413" s="238" t="str">
        <f>IF('3.5 St Lights - Pole'!$D413="","",'3.5 St Lights - Pole'!$D413)</f>
        <v/>
      </c>
      <c r="F413" s="238" t="str">
        <f>IF('3.5 St Lights - Pole'!$F413="","",'3.5 St Lights - Pole'!$F413)</f>
        <v/>
      </c>
      <c r="G413" s="238" t="str">
        <f>IF('3.5 St Lights - Pole'!$G413="","",'3.5 St Lights - Pole'!$G413)</f>
        <v/>
      </c>
      <c r="H413" s="238" t="str">
        <f>IF('3.5 St Lights - Pole'!$I413="","",'3.5 St Lights - Pole'!$I413)</f>
        <v/>
      </c>
      <c r="I413" s="238"/>
      <c r="J413" s="89" t="str">
        <f t="shared" si="40"/>
        <v/>
      </c>
      <c r="K413" s="238"/>
      <c r="L413" s="417" t="str">
        <f>IF('3.5 St Lights - Pole'!AW413="","",'3.5 St Lights - Pole'!AW413)</f>
        <v/>
      </c>
      <c r="M413" s="238"/>
      <c r="N413" s="238" t="str">
        <f t="shared" si="41"/>
        <v/>
      </c>
      <c r="O413" s="238"/>
      <c r="P413" s="238"/>
      <c r="Q413" s="238">
        <f>IF(P413="",'3.5 St Lights - Pole'!AI413,(VLOOKUP(P413,St_Lights_Generic_coating_array,2,FALSE)))</f>
        <v>0</v>
      </c>
      <c r="R413" s="85" t="str">
        <f>IF('3.5 St Lights - Pole'!AJ413="","",'3.5 St Lights - Pole'!AJ413)</f>
        <v/>
      </c>
      <c r="S413" s="238"/>
      <c r="T413" s="89" t="str">
        <f t="shared" si="42"/>
        <v/>
      </c>
      <c r="U413" s="85"/>
      <c r="V413" s="85"/>
      <c r="W413" s="418" t="str">
        <f>IF('3.5 St Lights - Pole'!$AM413="","",'3.5 St Lights - Pole'!$AM413)</f>
        <v/>
      </c>
      <c r="X413" s="418"/>
      <c r="Y413" s="238"/>
      <c r="Z413" s="89" t="str">
        <f t="shared" si="43"/>
        <v/>
      </c>
      <c r="AA413" s="85"/>
      <c r="AB413" s="85"/>
      <c r="AC413" s="85"/>
      <c r="AD413" s="85">
        <f>'3.5 St Lights - Pole'!CE413</f>
        <v>0</v>
      </c>
      <c r="AE413" s="85"/>
      <c r="AF413" s="85" t="str">
        <f t="shared" si="44"/>
        <v/>
      </c>
      <c r="AG413" s="271"/>
      <c r="AH413" s="85">
        <f>'3.5 St Lights - Pole'!CI413</f>
        <v>0</v>
      </c>
      <c r="AI413" s="85">
        <f>'3.5 St Lights - Pole'!CJ413</f>
        <v>0</v>
      </c>
      <c r="AJ413" s="85">
        <f>'3.5 St Lights - Pole'!CK413</f>
        <v>0</v>
      </c>
      <c r="AK413" s="85"/>
      <c r="AL413" s="85"/>
      <c r="AM413" s="85" t="str">
        <f t="shared" si="45"/>
        <v/>
      </c>
      <c r="AN413" s="238"/>
      <c r="AO413" s="112"/>
      <c r="AP413" s="112"/>
      <c r="AQ413" s="133" t="str">
        <f>IF('3.5 St Lights - Pole'!CR413="","",'3.5 St Lights - Pole'!CR413)</f>
        <v/>
      </c>
      <c r="AR413" s="112" t="str">
        <f>IF('3.5 St Lights - Pole'!CS413="","",'3.5 St Lights - Pole'!CS413)</f>
        <v/>
      </c>
      <c r="AS413" s="112"/>
      <c r="AT413" s="112"/>
    </row>
    <row r="414" spans="1:46" x14ac:dyDescent="0.2">
      <c r="A414" s="237"/>
      <c r="B414" s="238"/>
      <c r="C414" s="238" t="str">
        <f>IF('3.5 St Lights - Pole'!$B414="","",'3.5 St Lights - Pole'!$B414)</f>
        <v/>
      </c>
      <c r="D414" s="89" t="str">
        <f>IF('3.5 St Lights - Pole'!$C414="","",'3.5 St Lights - Pole'!C414)</f>
        <v/>
      </c>
      <c r="E414" s="238" t="str">
        <f>IF('3.5 St Lights - Pole'!$D414="","",'3.5 St Lights - Pole'!$D414)</f>
        <v/>
      </c>
      <c r="F414" s="238" t="str">
        <f>IF('3.5 St Lights - Pole'!$F414="","",'3.5 St Lights - Pole'!$F414)</f>
        <v/>
      </c>
      <c r="G414" s="238" t="str">
        <f>IF('3.5 St Lights - Pole'!$G414="","",'3.5 St Lights - Pole'!$G414)</f>
        <v/>
      </c>
      <c r="H414" s="238" t="str">
        <f>IF('3.5 St Lights - Pole'!$I414="","",'3.5 St Lights - Pole'!$I414)</f>
        <v/>
      </c>
      <c r="I414" s="238"/>
      <c r="J414" s="89" t="str">
        <f t="shared" si="40"/>
        <v/>
      </c>
      <c r="K414" s="238"/>
      <c r="L414" s="417" t="str">
        <f>IF('3.5 St Lights - Pole'!AW414="","",'3.5 St Lights - Pole'!AW414)</f>
        <v/>
      </c>
      <c r="M414" s="238"/>
      <c r="N414" s="238" t="str">
        <f t="shared" si="41"/>
        <v/>
      </c>
      <c r="O414" s="238"/>
      <c r="P414" s="238"/>
      <c r="Q414" s="238">
        <f>IF(P414="",'3.5 St Lights - Pole'!AI414,(VLOOKUP(P414,St_Lights_Generic_coating_array,2,FALSE)))</f>
        <v>0</v>
      </c>
      <c r="R414" s="85" t="str">
        <f>IF('3.5 St Lights - Pole'!AJ414="","",'3.5 St Lights - Pole'!AJ414)</f>
        <v/>
      </c>
      <c r="S414" s="238"/>
      <c r="T414" s="89" t="str">
        <f t="shared" si="42"/>
        <v/>
      </c>
      <c r="U414" s="85"/>
      <c r="V414" s="85"/>
      <c r="W414" s="418" t="str">
        <f>IF('3.5 St Lights - Pole'!$AM414="","",'3.5 St Lights - Pole'!$AM414)</f>
        <v/>
      </c>
      <c r="X414" s="418"/>
      <c r="Y414" s="238"/>
      <c r="Z414" s="89" t="str">
        <f t="shared" si="43"/>
        <v/>
      </c>
      <c r="AA414" s="85"/>
      <c r="AB414" s="85"/>
      <c r="AC414" s="85"/>
      <c r="AD414" s="85">
        <f>'3.5 St Lights - Pole'!CE414</f>
        <v>0</v>
      </c>
      <c r="AE414" s="85"/>
      <c r="AF414" s="85" t="str">
        <f t="shared" si="44"/>
        <v/>
      </c>
      <c r="AG414" s="271"/>
      <c r="AH414" s="85">
        <f>'3.5 St Lights - Pole'!CI414</f>
        <v>0</v>
      </c>
      <c r="AI414" s="85">
        <f>'3.5 St Lights - Pole'!CJ414</f>
        <v>0</v>
      </c>
      <c r="AJ414" s="85">
        <f>'3.5 St Lights - Pole'!CK414</f>
        <v>0</v>
      </c>
      <c r="AK414" s="85"/>
      <c r="AL414" s="85"/>
      <c r="AM414" s="85" t="str">
        <f t="shared" si="45"/>
        <v/>
      </c>
      <c r="AN414" s="238"/>
      <c r="AO414" s="112"/>
      <c r="AP414" s="112"/>
      <c r="AQ414" s="133" t="str">
        <f>IF('3.5 St Lights - Pole'!CR414="","",'3.5 St Lights - Pole'!CR414)</f>
        <v/>
      </c>
      <c r="AR414" s="112" t="str">
        <f>IF('3.5 St Lights - Pole'!CS414="","",'3.5 St Lights - Pole'!CS414)</f>
        <v/>
      </c>
      <c r="AS414" s="112"/>
      <c r="AT414" s="112"/>
    </row>
    <row r="415" spans="1:46" x14ac:dyDescent="0.2">
      <c r="A415" s="237"/>
      <c r="B415" s="238"/>
      <c r="C415" s="238" t="str">
        <f>IF('3.5 St Lights - Pole'!$B415="","",'3.5 St Lights - Pole'!$B415)</f>
        <v/>
      </c>
      <c r="D415" s="89" t="str">
        <f>IF('3.5 St Lights - Pole'!$C415="","",'3.5 St Lights - Pole'!C415)</f>
        <v/>
      </c>
      <c r="E415" s="238" t="str">
        <f>IF('3.5 St Lights - Pole'!$D415="","",'3.5 St Lights - Pole'!$D415)</f>
        <v/>
      </c>
      <c r="F415" s="238" t="str">
        <f>IF('3.5 St Lights - Pole'!$F415="","",'3.5 St Lights - Pole'!$F415)</f>
        <v/>
      </c>
      <c r="G415" s="238" t="str">
        <f>IF('3.5 St Lights - Pole'!$G415="","",'3.5 St Lights - Pole'!$G415)</f>
        <v/>
      </c>
      <c r="H415" s="238" t="str">
        <f>IF('3.5 St Lights - Pole'!$I415="","",'3.5 St Lights - Pole'!$I415)</f>
        <v/>
      </c>
      <c r="I415" s="238"/>
      <c r="J415" s="89" t="str">
        <f t="shared" si="40"/>
        <v/>
      </c>
      <c r="K415" s="238"/>
      <c r="L415" s="417" t="str">
        <f>IF('3.5 St Lights - Pole'!AW415="","",'3.5 St Lights - Pole'!AW415)</f>
        <v/>
      </c>
      <c r="M415" s="238"/>
      <c r="N415" s="238" t="str">
        <f t="shared" si="41"/>
        <v/>
      </c>
      <c r="O415" s="238"/>
      <c r="P415" s="238"/>
      <c r="Q415" s="238">
        <f>IF(P415="",'3.5 St Lights - Pole'!AI415,(VLOOKUP(P415,St_Lights_Generic_coating_array,2,FALSE)))</f>
        <v>0</v>
      </c>
      <c r="R415" s="85" t="str">
        <f>IF('3.5 St Lights - Pole'!AJ415="","",'3.5 St Lights - Pole'!AJ415)</f>
        <v/>
      </c>
      <c r="S415" s="238"/>
      <c r="T415" s="89" t="str">
        <f t="shared" si="42"/>
        <v/>
      </c>
      <c r="U415" s="85"/>
      <c r="V415" s="85"/>
      <c r="W415" s="418" t="str">
        <f>IF('3.5 St Lights - Pole'!$AM415="","",'3.5 St Lights - Pole'!$AM415)</f>
        <v/>
      </c>
      <c r="X415" s="418"/>
      <c r="Y415" s="238"/>
      <c r="Z415" s="89" t="str">
        <f t="shared" si="43"/>
        <v/>
      </c>
      <c r="AA415" s="85"/>
      <c r="AB415" s="85"/>
      <c r="AC415" s="85"/>
      <c r="AD415" s="85">
        <f>'3.5 St Lights - Pole'!CE415</f>
        <v>0</v>
      </c>
      <c r="AE415" s="85"/>
      <c r="AF415" s="85" t="str">
        <f t="shared" si="44"/>
        <v/>
      </c>
      <c r="AG415" s="271"/>
      <c r="AH415" s="85">
        <f>'3.5 St Lights - Pole'!CI415</f>
        <v>0</v>
      </c>
      <c r="AI415" s="85">
        <f>'3.5 St Lights - Pole'!CJ415</f>
        <v>0</v>
      </c>
      <c r="AJ415" s="85">
        <f>'3.5 St Lights - Pole'!CK415</f>
        <v>0</v>
      </c>
      <c r="AK415" s="85"/>
      <c r="AL415" s="85"/>
      <c r="AM415" s="85" t="str">
        <f t="shared" si="45"/>
        <v/>
      </c>
      <c r="AN415" s="238"/>
      <c r="AO415" s="112"/>
      <c r="AP415" s="112"/>
      <c r="AQ415" s="133" t="str">
        <f>IF('3.5 St Lights - Pole'!CR415="","",'3.5 St Lights - Pole'!CR415)</f>
        <v/>
      </c>
      <c r="AR415" s="112" t="str">
        <f>IF('3.5 St Lights - Pole'!CS415="","",'3.5 St Lights - Pole'!CS415)</f>
        <v/>
      </c>
      <c r="AS415" s="112"/>
      <c r="AT415" s="112"/>
    </row>
    <row r="416" spans="1:46" x14ac:dyDescent="0.2">
      <c r="A416" s="237"/>
      <c r="B416" s="238"/>
      <c r="C416" s="238" t="str">
        <f>IF('3.5 St Lights - Pole'!$B416="","",'3.5 St Lights - Pole'!$B416)</f>
        <v/>
      </c>
      <c r="D416" s="89" t="str">
        <f>IF('3.5 St Lights - Pole'!$C416="","",'3.5 St Lights - Pole'!C416)</f>
        <v/>
      </c>
      <c r="E416" s="238" t="str">
        <f>IF('3.5 St Lights - Pole'!$D416="","",'3.5 St Lights - Pole'!$D416)</f>
        <v/>
      </c>
      <c r="F416" s="238" t="str">
        <f>IF('3.5 St Lights - Pole'!$F416="","",'3.5 St Lights - Pole'!$F416)</f>
        <v/>
      </c>
      <c r="G416" s="238" t="str">
        <f>IF('3.5 St Lights - Pole'!$G416="","",'3.5 St Lights - Pole'!$G416)</f>
        <v/>
      </c>
      <c r="H416" s="238" t="str">
        <f>IF('3.5 St Lights - Pole'!$I416="","",'3.5 St Lights - Pole'!$I416)</f>
        <v/>
      </c>
      <c r="I416" s="238"/>
      <c r="J416" s="89" t="str">
        <f t="shared" si="40"/>
        <v/>
      </c>
      <c r="K416" s="238"/>
      <c r="L416" s="417" t="str">
        <f>IF('3.5 St Lights - Pole'!AW416="","",'3.5 St Lights - Pole'!AW416)</f>
        <v/>
      </c>
      <c r="M416" s="238"/>
      <c r="N416" s="238" t="str">
        <f t="shared" si="41"/>
        <v/>
      </c>
      <c r="O416" s="238"/>
      <c r="P416" s="238"/>
      <c r="Q416" s="238">
        <f>IF(P416="",'3.5 St Lights - Pole'!AI416,(VLOOKUP(P416,St_Lights_Generic_coating_array,2,FALSE)))</f>
        <v>0</v>
      </c>
      <c r="R416" s="85" t="str">
        <f>IF('3.5 St Lights - Pole'!AJ416="","",'3.5 St Lights - Pole'!AJ416)</f>
        <v/>
      </c>
      <c r="S416" s="238"/>
      <c r="T416" s="89" t="str">
        <f t="shared" si="42"/>
        <v/>
      </c>
      <c r="U416" s="85"/>
      <c r="V416" s="85"/>
      <c r="W416" s="418" t="str">
        <f>IF('3.5 St Lights - Pole'!$AM416="","",'3.5 St Lights - Pole'!$AM416)</f>
        <v/>
      </c>
      <c r="X416" s="418"/>
      <c r="Y416" s="238"/>
      <c r="Z416" s="89" t="str">
        <f t="shared" si="43"/>
        <v/>
      </c>
      <c r="AA416" s="85"/>
      <c r="AB416" s="85"/>
      <c r="AC416" s="85"/>
      <c r="AD416" s="85">
        <f>'3.5 St Lights - Pole'!CE416</f>
        <v>0</v>
      </c>
      <c r="AE416" s="85"/>
      <c r="AF416" s="85" t="str">
        <f t="shared" si="44"/>
        <v/>
      </c>
      <c r="AG416" s="271"/>
      <c r="AH416" s="85">
        <f>'3.5 St Lights - Pole'!CI416</f>
        <v>0</v>
      </c>
      <c r="AI416" s="85">
        <f>'3.5 St Lights - Pole'!CJ416</f>
        <v>0</v>
      </c>
      <c r="AJ416" s="85">
        <f>'3.5 St Lights - Pole'!CK416</f>
        <v>0</v>
      </c>
      <c r="AK416" s="85"/>
      <c r="AL416" s="85"/>
      <c r="AM416" s="85" t="str">
        <f t="shared" si="45"/>
        <v/>
      </c>
      <c r="AN416" s="238"/>
      <c r="AO416" s="112"/>
      <c r="AP416" s="112"/>
      <c r="AQ416" s="133" t="str">
        <f>IF('3.5 St Lights - Pole'!CR416="","",'3.5 St Lights - Pole'!CR416)</f>
        <v/>
      </c>
      <c r="AR416" s="112" t="str">
        <f>IF('3.5 St Lights - Pole'!CS416="","",'3.5 St Lights - Pole'!CS416)</f>
        <v/>
      </c>
      <c r="AS416" s="112"/>
      <c r="AT416" s="112"/>
    </row>
    <row r="417" spans="1:46" x14ac:dyDescent="0.2">
      <c r="A417" s="237"/>
      <c r="B417" s="238"/>
      <c r="C417" s="238" t="str">
        <f>IF('3.5 St Lights - Pole'!$B417="","",'3.5 St Lights - Pole'!$B417)</f>
        <v/>
      </c>
      <c r="D417" s="89" t="str">
        <f>IF('3.5 St Lights - Pole'!$C417="","",'3.5 St Lights - Pole'!C417)</f>
        <v/>
      </c>
      <c r="E417" s="238" t="str">
        <f>IF('3.5 St Lights - Pole'!$D417="","",'3.5 St Lights - Pole'!$D417)</f>
        <v/>
      </c>
      <c r="F417" s="238" t="str">
        <f>IF('3.5 St Lights - Pole'!$F417="","",'3.5 St Lights - Pole'!$F417)</f>
        <v/>
      </c>
      <c r="G417" s="238" t="str">
        <f>IF('3.5 St Lights - Pole'!$G417="","",'3.5 St Lights - Pole'!$G417)</f>
        <v/>
      </c>
      <c r="H417" s="238" t="str">
        <f>IF('3.5 St Lights - Pole'!$I417="","",'3.5 St Lights - Pole'!$I417)</f>
        <v/>
      </c>
      <c r="I417" s="238"/>
      <c r="J417" s="89" t="str">
        <f t="shared" si="40"/>
        <v/>
      </c>
      <c r="K417" s="238"/>
      <c r="L417" s="417" t="str">
        <f>IF('3.5 St Lights - Pole'!AW417="","",'3.5 St Lights - Pole'!AW417)</f>
        <v/>
      </c>
      <c r="M417" s="238"/>
      <c r="N417" s="238" t="str">
        <f t="shared" si="41"/>
        <v/>
      </c>
      <c r="O417" s="238"/>
      <c r="P417" s="238"/>
      <c r="Q417" s="238">
        <f>IF(P417="",'3.5 St Lights - Pole'!AI417,(VLOOKUP(P417,St_Lights_Generic_coating_array,2,FALSE)))</f>
        <v>0</v>
      </c>
      <c r="R417" s="85" t="str">
        <f>IF('3.5 St Lights - Pole'!AJ417="","",'3.5 St Lights - Pole'!AJ417)</f>
        <v/>
      </c>
      <c r="S417" s="238"/>
      <c r="T417" s="89" t="str">
        <f t="shared" si="42"/>
        <v/>
      </c>
      <c r="U417" s="85"/>
      <c r="V417" s="85"/>
      <c r="W417" s="418" t="str">
        <f>IF('3.5 St Lights - Pole'!$AM417="","",'3.5 St Lights - Pole'!$AM417)</f>
        <v/>
      </c>
      <c r="X417" s="418"/>
      <c r="Y417" s="238"/>
      <c r="Z417" s="89" t="str">
        <f t="shared" si="43"/>
        <v/>
      </c>
      <c r="AA417" s="85"/>
      <c r="AB417" s="85"/>
      <c r="AC417" s="85"/>
      <c r="AD417" s="85">
        <f>'3.5 St Lights - Pole'!CE417</f>
        <v>0</v>
      </c>
      <c r="AE417" s="85"/>
      <c r="AF417" s="85" t="str">
        <f t="shared" si="44"/>
        <v/>
      </c>
      <c r="AG417" s="271"/>
      <c r="AH417" s="85">
        <f>'3.5 St Lights - Pole'!CI417</f>
        <v>0</v>
      </c>
      <c r="AI417" s="85">
        <f>'3.5 St Lights - Pole'!CJ417</f>
        <v>0</v>
      </c>
      <c r="AJ417" s="85">
        <f>'3.5 St Lights - Pole'!CK417</f>
        <v>0</v>
      </c>
      <c r="AK417" s="85"/>
      <c r="AL417" s="85"/>
      <c r="AM417" s="85" t="str">
        <f t="shared" si="45"/>
        <v/>
      </c>
      <c r="AN417" s="238"/>
      <c r="AO417" s="112"/>
      <c r="AP417" s="112"/>
      <c r="AQ417" s="133" t="str">
        <f>IF('3.5 St Lights - Pole'!CR417="","",'3.5 St Lights - Pole'!CR417)</f>
        <v/>
      </c>
      <c r="AR417" s="112" t="str">
        <f>IF('3.5 St Lights - Pole'!CS417="","",'3.5 St Lights - Pole'!CS417)</f>
        <v/>
      </c>
      <c r="AS417" s="112"/>
      <c r="AT417" s="112"/>
    </row>
    <row r="418" spans="1:46" x14ac:dyDescent="0.2">
      <c r="A418" s="237"/>
      <c r="B418" s="238"/>
      <c r="C418" s="238" t="str">
        <f>IF('3.5 St Lights - Pole'!$B418="","",'3.5 St Lights - Pole'!$B418)</f>
        <v/>
      </c>
      <c r="D418" s="89" t="str">
        <f>IF('3.5 St Lights - Pole'!$C418="","",'3.5 St Lights - Pole'!C418)</f>
        <v/>
      </c>
      <c r="E418" s="238" t="str">
        <f>IF('3.5 St Lights - Pole'!$D418="","",'3.5 St Lights - Pole'!$D418)</f>
        <v/>
      </c>
      <c r="F418" s="238" t="str">
        <f>IF('3.5 St Lights - Pole'!$F418="","",'3.5 St Lights - Pole'!$F418)</f>
        <v/>
      </c>
      <c r="G418" s="238" t="str">
        <f>IF('3.5 St Lights - Pole'!$G418="","",'3.5 St Lights - Pole'!$G418)</f>
        <v/>
      </c>
      <c r="H418" s="238" t="str">
        <f>IF('3.5 St Lights - Pole'!$I418="","",'3.5 St Lights - Pole'!$I418)</f>
        <v/>
      </c>
      <c r="I418" s="238"/>
      <c r="J418" s="89" t="str">
        <f t="shared" si="40"/>
        <v/>
      </c>
      <c r="K418" s="238"/>
      <c r="L418" s="417" t="str">
        <f>IF('3.5 St Lights - Pole'!AW418="","",'3.5 St Lights - Pole'!AW418)</f>
        <v/>
      </c>
      <c r="M418" s="238"/>
      <c r="N418" s="238" t="str">
        <f t="shared" si="41"/>
        <v/>
      </c>
      <c r="O418" s="238"/>
      <c r="P418" s="238"/>
      <c r="Q418" s="238">
        <f>IF(P418="",'3.5 St Lights - Pole'!AI418,(VLOOKUP(P418,St_Lights_Generic_coating_array,2,FALSE)))</f>
        <v>0</v>
      </c>
      <c r="R418" s="85" t="str">
        <f>IF('3.5 St Lights - Pole'!AJ418="","",'3.5 St Lights - Pole'!AJ418)</f>
        <v/>
      </c>
      <c r="S418" s="238"/>
      <c r="T418" s="89" t="str">
        <f t="shared" si="42"/>
        <v/>
      </c>
      <c r="U418" s="85"/>
      <c r="V418" s="85"/>
      <c r="W418" s="418" t="str">
        <f>IF('3.5 St Lights - Pole'!$AM418="","",'3.5 St Lights - Pole'!$AM418)</f>
        <v/>
      </c>
      <c r="X418" s="418"/>
      <c r="Y418" s="238"/>
      <c r="Z418" s="89" t="str">
        <f t="shared" si="43"/>
        <v/>
      </c>
      <c r="AA418" s="85"/>
      <c r="AB418" s="85"/>
      <c r="AC418" s="85"/>
      <c r="AD418" s="85">
        <f>'3.5 St Lights - Pole'!CE418</f>
        <v>0</v>
      </c>
      <c r="AE418" s="85"/>
      <c r="AF418" s="85" t="str">
        <f t="shared" si="44"/>
        <v/>
      </c>
      <c r="AG418" s="271"/>
      <c r="AH418" s="85">
        <f>'3.5 St Lights - Pole'!CI418</f>
        <v>0</v>
      </c>
      <c r="AI418" s="85">
        <f>'3.5 St Lights - Pole'!CJ418</f>
        <v>0</v>
      </c>
      <c r="AJ418" s="85">
        <f>'3.5 St Lights - Pole'!CK418</f>
        <v>0</v>
      </c>
      <c r="AK418" s="85"/>
      <c r="AL418" s="85"/>
      <c r="AM418" s="85" t="str">
        <f t="shared" si="45"/>
        <v/>
      </c>
      <c r="AN418" s="238"/>
      <c r="AO418" s="112"/>
      <c r="AP418" s="112"/>
      <c r="AQ418" s="133" t="str">
        <f>IF('3.5 St Lights - Pole'!CR418="","",'3.5 St Lights - Pole'!CR418)</f>
        <v/>
      </c>
      <c r="AR418" s="112" t="str">
        <f>IF('3.5 St Lights - Pole'!CS418="","",'3.5 St Lights - Pole'!CS418)</f>
        <v/>
      </c>
      <c r="AS418" s="112"/>
      <c r="AT418" s="112"/>
    </row>
    <row r="419" spans="1:46" x14ac:dyDescent="0.2">
      <c r="A419" s="237"/>
      <c r="B419" s="238"/>
      <c r="C419" s="238" t="str">
        <f>IF('3.5 St Lights - Pole'!$B419="","",'3.5 St Lights - Pole'!$B419)</f>
        <v/>
      </c>
      <c r="D419" s="89" t="str">
        <f>IF('3.5 St Lights - Pole'!$C419="","",'3.5 St Lights - Pole'!C419)</f>
        <v/>
      </c>
      <c r="E419" s="238" t="str">
        <f>IF('3.5 St Lights - Pole'!$D419="","",'3.5 St Lights - Pole'!$D419)</f>
        <v/>
      </c>
      <c r="F419" s="238" t="str">
        <f>IF('3.5 St Lights - Pole'!$F419="","",'3.5 St Lights - Pole'!$F419)</f>
        <v/>
      </c>
      <c r="G419" s="238" t="str">
        <f>IF('3.5 St Lights - Pole'!$G419="","",'3.5 St Lights - Pole'!$G419)</f>
        <v/>
      </c>
      <c r="H419" s="238" t="str">
        <f>IF('3.5 St Lights - Pole'!$I419="","",'3.5 St Lights - Pole'!$I419)</f>
        <v/>
      </c>
      <c r="I419" s="238"/>
      <c r="J419" s="89" t="str">
        <f t="shared" si="40"/>
        <v/>
      </c>
      <c r="K419" s="238"/>
      <c r="L419" s="417" t="str">
        <f>IF('3.5 St Lights - Pole'!AW419="","",'3.5 St Lights - Pole'!AW419)</f>
        <v/>
      </c>
      <c r="M419" s="238"/>
      <c r="N419" s="238" t="str">
        <f t="shared" si="41"/>
        <v/>
      </c>
      <c r="O419" s="238"/>
      <c r="P419" s="238"/>
      <c r="Q419" s="238">
        <f>IF(P419="",'3.5 St Lights - Pole'!AI419,(VLOOKUP(P419,St_Lights_Generic_coating_array,2,FALSE)))</f>
        <v>0</v>
      </c>
      <c r="R419" s="85" t="str">
        <f>IF('3.5 St Lights - Pole'!AJ419="","",'3.5 St Lights - Pole'!AJ419)</f>
        <v/>
      </c>
      <c r="S419" s="238"/>
      <c r="T419" s="89" t="str">
        <f t="shared" si="42"/>
        <v/>
      </c>
      <c r="U419" s="85"/>
      <c r="V419" s="85"/>
      <c r="W419" s="418" t="str">
        <f>IF('3.5 St Lights - Pole'!$AM419="","",'3.5 St Lights - Pole'!$AM419)</f>
        <v/>
      </c>
      <c r="X419" s="418"/>
      <c r="Y419" s="238"/>
      <c r="Z419" s="89" t="str">
        <f t="shared" si="43"/>
        <v/>
      </c>
      <c r="AA419" s="85"/>
      <c r="AB419" s="85"/>
      <c r="AC419" s="85"/>
      <c r="AD419" s="85">
        <f>'3.5 St Lights - Pole'!CE419</f>
        <v>0</v>
      </c>
      <c r="AE419" s="85"/>
      <c r="AF419" s="85" t="str">
        <f t="shared" si="44"/>
        <v/>
      </c>
      <c r="AG419" s="271"/>
      <c r="AH419" s="85">
        <f>'3.5 St Lights - Pole'!CI419</f>
        <v>0</v>
      </c>
      <c r="AI419" s="85">
        <f>'3.5 St Lights - Pole'!CJ419</f>
        <v>0</v>
      </c>
      <c r="AJ419" s="85">
        <f>'3.5 St Lights - Pole'!CK419</f>
        <v>0</v>
      </c>
      <c r="AK419" s="85"/>
      <c r="AL419" s="85"/>
      <c r="AM419" s="85" t="str">
        <f t="shared" si="45"/>
        <v/>
      </c>
      <c r="AN419" s="238"/>
      <c r="AO419" s="112"/>
      <c r="AP419" s="112"/>
      <c r="AQ419" s="133" t="str">
        <f>IF('3.5 St Lights - Pole'!CR419="","",'3.5 St Lights - Pole'!CR419)</f>
        <v/>
      </c>
      <c r="AR419" s="112" t="str">
        <f>IF('3.5 St Lights - Pole'!CS419="","",'3.5 St Lights - Pole'!CS419)</f>
        <v/>
      </c>
      <c r="AS419" s="112"/>
      <c r="AT419" s="112"/>
    </row>
    <row r="420" spans="1:46" x14ac:dyDescent="0.2">
      <c r="A420" s="237"/>
      <c r="B420" s="238"/>
      <c r="C420" s="238" t="str">
        <f>IF('3.5 St Lights - Pole'!$B420="","",'3.5 St Lights - Pole'!$B420)</f>
        <v/>
      </c>
      <c r="D420" s="89" t="str">
        <f>IF('3.5 St Lights - Pole'!$C420="","",'3.5 St Lights - Pole'!C420)</f>
        <v/>
      </c>
      <c r="E420" s="238" t="str">
        <f>IF('3.5 St Lights - Pole'!$D420="","",'3.5 St Lights - Pole'!$D420)</f>
        <v/>
      </c>
      <c r="F420" s="238" t="str">
        <f>IF('3.5 St Lights - Pole'!$F420="","",'3.5 St Lights - Pole'!$F420)</f>
        <v/>
      </c>
      <c r="G420" s="238" t="str">
        <f>IF('3.5 St Lights - Pole'!$G420="","",'3.5 St Lights - Pole'!$G420)</f>
        <v/>
      </c>
      <c r="H420" s="238" t="str">
        <f>IF('3.5 St Lights - Pole'!$I420="","",'3.5 St Lights - Pole'!$I420)</f>
        <v/>
      </c>
      <c r="I420" s="238"/>
      <c r="J420" s="89" t="str">
        <f t="shared" si="40"/>
        <v/>
      </c>
      <c r="K420" s="238"/>
      <c r="L420" s="417" t="str">
        <f>IF('3.5 St Lights - Pole'!AW420="","",'3.5 St Lights - Pole'!AW420)</f>
        <v/>
      </c>
      <c r="M420" s="238"/>
      <c r="N420" s="238" t="str">
        <f t="shared" si="41"/>
        <v/>
      </c>
      <c r="O420" s="238"/>
      <c r="P420" s="238"/>
      <c r="Q420" s="238">
        <f>IF(P420="",'3.5 St Lights - Pole'!AI420,(VLOOKUP(P420,St_Lights_Generic_coating_array,2,FALSE)))</f>
        <v>0</v>
      </c>
      <c r="R420" s="85" t="str">
        <f>IF('3.5 St Lights - Pole'!AJ420="","",'3.5 St Lights - Pole'!AJ420)</f>
        <v/>
      </c>
      <c r="S420" s="238"/>
      <c r="T420" s="89" t="str">
        <f t="shared" si="42"/>
        <v/>
      </c>
      <c r="U420" s="85"/>
      <c r="V420" s="85"/>
      <c r="W420" s="418" t="str">
        <f>IF('3.5 St Lights - Pole'!$AM420="","",'3.5 St Lights - Pole'!$AM420)</f>
        <v/>
      </c>
      <c r="X420" s="418"/>
      <c r="Y420" s="238"/>
      <c r="Z420" s="89" t="str">
        <f t="shared" si="43"/>
        <v/>
      </c>
      <c r="AA420" s="85"/>
      <c r="AB420" s="85"/>
      <c r="AC420" s="85"/>
      <c r="AD420" s="85">
        <f>'3.5 St Lights - Pole'!CE420</f>
        <v>0</v>
      </c>
      <c r="AE420" s="85"/>
      <c r="AF420" s="85" t="str">
        <f t="shared" si="44"/>
        <v/>
      </c>
      <c r="AG420" s="271"/>
      <c r="AH420" s="85">
        <f>'3.5 St Lights - Pole'!CI420</f>
        <v>0</v>
      </c>
      <c r="AI420" s="85">
        <f>'3.5 St Lights - Pole'!CJ420</f>
        <v>0</v>
      </c>
      <c r="AJ420" s="85">
        <f>'3.5 St Lights - Pole'!CK420</f>
        <v>0</v>
      </c>
      <c r="AK420" s="85"/>
      <c r="AL420" s="85"/>
      <c r="AM420" s="85" t="str">
        <f t="shared" si="45"/>
        <v/>
      </c>
      <c r="AN420" s="238"/>
      <c r="AO420" s="112"/>
      <c r="AP420" s="112"/>
      <c r="AQ420" s="133" t="str">
        <f>IF('3.5 St Lights - Pole'!CR420="","",'3.5 St Lights - Pole'!CR420)</f>
        <v/>
      </c>
      <c r="AR420" s="112" t="str">
        <f>IF('3.5 St Lights - Pole'!CS420="","",'3.5 St Lights - Pole'!CS420)</f>
        <v/>
      </c>
      <c r="AS420" s="112"/>
      <c r="AT420" s="112"/>
    </row>
    <row r="421" spans="1:46" x14ac:dyDescent="0.2">
      <c r="A421" s="237"/>
      <c r="B421" s="238"/>
      <c r="C421" s="238" t="str">
        <f>IF('3.5 St Lights - Pole'!$B421="","",'3.5 St Lights - Pole'!$B421)</f>
        <v/>
      </c>
      <c r="D421" s="89" t="str">
        <f>IF('3.5 St Lights - Pole'!$C421="","",'3.5 St Lights - Pole'!C421)</f>
        <v/>
      </c>
      <c r="E421" s="238" t="str">
        <f>IF('3.5 St Lights - Pole'!$D421="","",'3.5 St Lights - Pole'!$D421)</f>
        <v/>
      </c>
      <c r="F421" s="238" t="str">
        <f>IF('3.5 St Lights - Pole'!$F421="","",'3.5 St Lights - Pole'!$F421)</f>
        <v/>
      </c>
      <c r="G421" s="238" t="str">
        <f>IF('3.5 St Lights - Pole'!$G421="","",'3.5 St Lights - Pole'!$G421)</f>
        <v/>
      </c>
      <c r="H421" s="238" t="str">
        <f>IF('3.5 St Lights - Pole'!$I421="","",'3.5 St Lights - Pole'!$I421)</f>
        <v/>
      </c>
      <c r="I421" s="238"/>
      <c r="J421" s="89" t="str">
        <f t="shared" si="40"/>
        <v/>
      </c>
      <c r="K421" s="238"/>
      <c r="L421" s="417" t="str">
        <f>IF('3.5 St Lights - Pole'!AW421="","",'3.5 St Lights - Pole'!AW421)</f>
        <v/>
      </c>
      <c r="M421" s="238"/>
      <c r="N421" s="238" t="str">
        <f t="shared" si="41"/>
        <v/>
      </c>
      <c r="O421" s="238"/>
      <c r="P421" s="238"/>
      <c r="Q421" s="238">
        <f>IF(P421="",'3.5 St Lights - Pole'!AI421,(VLOOKUP(P421,St_Lights_Generic_coating_array,2,FALSE)))</f>
        <v>0</v>
      </c>
      <c r="R421" s="85" t="str">
        <f>IF('3.5 St Lights - Pole'!AJ421="","",'3.5 St Lights - Pole'!AJ421)</f>
        <v/>
      </c>
      <c r="S421" s="238"/>
      <c r="T421" s="89" t="str">
        <f t="shared" si="42"/>
        <v/>
      </c>
      <c r="U421" s="85"/>
      <c r="V421" s="85"/>
      <c r="W421" s="418" t="str">
        <f>IF('3.5 St Lights - Pole'!$AM421="","",'3.5 St Lights - Pole'!$AM421)</f>
        <v/>
      </c>
      <c r="X421" s="418"/>
      <c r="Y421" s="238"/>
      <c r="Z421" s="89" t="str">
        <f t="shared" si="43"/>
        <v/>
      </c>
      <c r="AA421" s="85"/>
      <c r="AB421" s="85"/>
      <c r="AC421" s="85"/>
      <c r="AD421" s="85">
        <f>'3.5 St Lights - Pole'!CE421</f>
        <v>0</v>
      </c>
      <c r="AE421" s="85"/>
      <c r="AF421" s="85" t="str">
        <f t="shared" si="44"/>
        <v/>
      </c>
      <c r="AG421" s="271"/>
      <c r="AH421" s="85">
        <f>'3.5 St Lights - Pole'!CI421</f>
        <v>0</v>
      </c>
      <c r="AI421" s="85">
        <f>'3.5 St Lights - Pole'!CJ421</f>
        <v>0</v>
      </c>
      <c r="AJ421" s="85">
        <f>'3.5 St Lights - Pole'!CK421</f>
        <v>0</v>
      </c>
      <c r="AK421" s="85"/>
      <c r="AL421" s="85"/>
      <c r="AM421" s="85" t="str">
        <f t="shared" si="45"/>
        <v/>
      </c>
      <c r="AN421" s="238"/>
      <c r="AO421" s="112"/>
      <c r="AP421" s="112"/>
      <c r="AQ421" s="133" t="str">
        <f>IF('3.5 St Lights - Pole'!CR421="","",'3.5 St Lights - Pole'!CR421)</f>
        <v/>
      </c>
      <c r="AR421" s="112" t="str">
        <f>IF('3.5 St Lights - Pole'!CS421="","",'3.5 St Lights - Pole'!CS421)</f>
        <v/>
      </c>
      <c r="AS421" s="112"/>
      <c r="AT421" s="112"/>
    </row>
    <row r="422" spans="1:46" x14ac:dyDescent="0.2">
      <c r="A422" s="237"/>
      <c r="B422" s="238"/>
      <c r="C422" s="238" t="str">
        <f>IF('3.5 St Lights - Pole'!$B422="","",'3.5 St Lights - Pole'!$B422)</f>
        <v/>
      </c>
      <c r="D422" s="89" t="str">
        <f>IF('3.5 St Lights - Pole'!$C422="","",'3.5 St Lights - Pole'!C422)</f>
        <v/>
      </c>
      <c r="E422" s="238" t="str">
        <f>IF('3.5 St Lights - Pole'!$D422="","",'3.5 St Lights - Pole'!$D422)</f>
        <v/>
      </c>
      <c r="F422" s="238" t="str">
        <f>IF('3.5 St Lights - Pole'!$F422="","",'3.5 St Lights - Pole'!$F422)</f>
        <v/>
      </c>
      <c r="G422" s="238" t="str">
        <f>IF('3.5 St Lights - Pole'!$G422="","",'3.5 St Lights - Pole'!$G422)</f>
        <v/>
      </c>
      <c r="H422" s="238" t="str">
        <f>IF('3.5 St Lights - Pole'!$I422="","",'3.5 St Lights - Pole'!$I422)</f>
        <v/>
      </c>
      <c r="I422" s="238"/>
      <c r="J422" s="89" t="str">
        <f t="shared" si="40"/>
        <v/>
      </c>
      <c r="K422" s="238"/>
      <c r="L422" s="417" t="str">
        <f>IF('3.5 St Lights - Pole'!AW422="","",'3.5 St Lights - Pole'!AW422)</f>
        <v/>
      </c>
      <c r="M422" s="238"/>
      <c r="N422" s="238" t="str">
        <f t="shared" si="41"/>
        <v/>
      </c>
      <c r="O422" s="238"/>
      <c r="P422" s="238"/>
      <c r="Q422" s="238">
        <f>IF(P422="",'3.5 St Lights - Pole'!AI422,(VLOOKUP(P422,St_Lights_Generic_coating_array,2,FALSE)))</f>
        <v>0</v>
      </c>
      <c r="R422" s="85" t="str">
        <f>IF('3.5 St Lights - Pole'!AJ422="","",'3.5 St Lights - Pole'!AJ422)</f>
        <v/>
      </c>
      <c r="S422" s="238"/>
      <c r="T422" s="89" t="str">
        <f t="shared" si="42"/>
        <v/>
      </c>
      <c r="U422" s="85"/>
      <c r="V422" s="85"/>
      <c r="W422" s="418" t="str">
        <f>IF('3.5 St Lights - Pole'!$AM422="","",'3.5 St Lights - Pole'!$AM422)</f>
        <v/>
      </c>
      <c r="X422" s="418"/>
      <c r="Y422" s="238"/>
      <c r="Z422" s="89" t="str">
        <f t="shared" si="43"/>
        <v/>
      </c>
      <c r="AA422" s="85"/>
      <c r="AB422" s="85"/>
      <c r="AC422" s="85"/>
      <c r="AD422" s="85">
        <f>'3.5 St Lights - Pole'!CE422</f>
        <v>0</v>
      </c>
      <c r="AE422" s="85"/>
      <c r="AF422" s="85" t="str">
        <f t="shared" si="44"/>
        <v/>
      </c>
      <c r="AG422" s="271"/>
      <c r="AH422" s="85">
        <f>'3.5 St Lights - Pole'!CI422</f>
        <v>0</v>
      </c>
      <c r="AI422" s="85">
        <f>'3.5 St Lights - Pole'!CJ422</f>
        <v>0</v>
      </c>
      <c r="AJ422" s="85">
        <f>'3.5 St Lights - Pole'!CK422</f>
        <v>0</v>
      </c>
      <c r="AK422" s="85"/>
      <c r="AL422" s="85"/>
      <c r="AM422" s="85" t="str">
        <f t="shared" si="45"/>
        <v/>
      </c>
      <c r="AN422" s="238"/>
      <c r="AO422" s="112"/>
      <c r="AP422" s="112"/>
      <c r="AQ422" s="133" t="str">
        <f>IF('3.5 St Lights - Pole'!CR422="","",'3.5 St Lights - Pole'!CR422)</f>
        <v/>
      </c>
      <c r="AR422" s="112" t="str">
        <f>IF('3.5 St Lights - Pole'!CS422="","",'3.5 St Lights - Pole'!CS422)</f>
        <v/>
      </c>
      <c r="AS422" s="112"/>
      <c r="AT422" s="112"/>
    </row>
    <row r="423" spans="1:46" x14ac:dyDescent="0.2">
      <c r="A423" s="237"/>
      <c r="B423" s="238"/>
      <c r="C423" s="238" t="str">
        <f>IF('3.5 St Lights - Pole'!$B423="","",'3.5 St Lights - Pole'!$B423)</f>
        <v/>
      </c>
      <c r="D423" s="89" t="str">
        <f>IF('3.5 St Lights - Pole'!$C423="","",'3.5 St Lights - Pole'!C423)</f>
        <v/>
      </c>
      <c r="E423" s="238" t="str">
        <f>IF('3.5 St Lights - Pole'!$D423="","",'3.5 St Lights - Pole'!$D423)</f>
        <v/>
      </c>
      <c r="F423" s="238" t="str">
        <f>IF('3.5 St Lights - Pole'!$F423="","",'3.5 St Lights - Pole'!$F423)</f>
        <v/>
      </c>
      <c r="G423" s="238" t="str">
        <f>IF('3.5 St Lights - Pole'!$G423="","",'3.5 St Lights - Pole'!$G423)</f>
        <v/>
      </c>
      <c r="H423" s="238" t="str">
        <f>IF('3.5 St Lights - Pole'!$I423="","",'3.5 St Lights - Pole'!$I423)</f>
        <v/>
      </c>
      <c r="I423" s="238"/>
      <c r="J423" s="89" t="str">
        <f t="shared" si="40"/>
        <v/>
      </c>
      <c r="K423" s="238"/>
      <c r="L423" s="417" t="str">
        <f>IF('3.5 St Lights - Pole'!AW423="","",'3.5 St Lights - Pole'!AW423)</f>
        <v/>
      </c>
      <c r="M423" s="238"/>
      <c r="N423" s="238" t="str">
        <f t="shared" si="41"/>
        <v/>
      </c>
      <c r="O423" s="238"/>
      <c r="P423" s="238"/>
      <c r="Q423" s="238">
        <f>IF(P423="",'3.5 St Lights - Pole'!AI423,(VLOOKUP(P423,St_Lights_Generic_coating_array,2,FALSE)))</f>
        <v>0</v>
      </c>
      <c r="R423" s="85" t="str">
        <f>IF('3.5 St Lights - Pole'!AJ423="","",'3.5 St Lights - Pole'!AJ423)</f>
        <v/>
      </c>
      <c r="S423" s="238"/>
      <c r="T423" s="89" t="str">
        <f t="shared" si="42"/>
        <v/>
      </c>
      <c r="U423" s="85"/>
      <c r="V423" s="85"/>
      <c r="W423" s="418" t="str">
        <f>IF('3.5 St Lights - Pole'!$AM423="","",'3.5 St Lights - Pole'!$AM423)</f>
        <v/>
      </c>
      <c r="X423" s="418"/>
      <c r="Y423" s="238"/>
      <c r="Z423" s="89" t="str">
        <f t="shared" si="43"/>
        <v/>
      </c>
      <c r="AA423" s="85"/>
      <c r="AB423" s="85"/>
      <c r="AC423" s="85"/>
      <c r="AD423" s="85">
        <f>'3.5 St Lights - Pole'!CE423</f>
        <v>0</v>
      </c>
      <c r="AE423" s="85"/>
      <c r="AF423" s="85" t="str">
        <f t="shared" si="44"/>
        <v/>
      </c>
      <c r="AG423" s="271"/>
      <c r="AH423" s="85">
        <f>'3.5 St Lights - Pole'!CI423</f>
        <v>0</v>
      </c>
      <c r="AI423" s="85">
        <f>'3.5 St Lights - Pole'!CJ423</f>
        <v>0</v>
      </c>
      <c r="AJ423" s="85">
        <f>'3.5 St Lights - Pole'!CK423</f>
        <v>0</v>
      </c>
      <c r="AK423" s="85"/>
      <c r="AL423" s="85"/>
      <c r="AM423" s="85" t="str">
        <f t="shared" si="45"/>
        <v/>
      </c>
      <c r="AN423" s="238"/>
      <c r="AO423" s="112"/>
      <c r="AP423" s="112"/>
      <c r="AQ423" s="133" t="str">
        <f>IF('3.5 St Lights - Pole'!CR423="","",'3.5 St Lights - Pole'!CR423)</f>
        <v/>
      </c>
      <c r="AR423" s="112" t="str">
        <f>IF('3.5 St Lights - Pole'!CS423="","",'3.5 St Lights - Pole'!CS423)</f>
        <v/>
      </c>
      <c r="AS423" s="112"/>
      <c r="AT423" s="112"/>
    </row>
    <row r="424" spans="1:46" x14ac:dyDescent="0.2">
      <c r="A424" s="237"/>
      <c r="B424" s="238"/>
      <c r="C424" s="238" t="str">
        <f>IF('3.5 St Lights - Pole'!$B424="","",'3.5 St Lights - Pole'!$B424)</f>
        <v/>
      </c>
      <c r="D424" s="89" t="str">
        <f>IF('3.5 St Lights - Pole'!$C424="","",'3.5 St Lights - Pole'!C424)</f>
        <v/>
      </c>
      <c r="E424" s="238" t="str">
        <f>IF('3.5 St Lights - Pole'!$D424="","",'3.5 St Lights - Pole'!$D424)</f>
        <v/>
      </c>
      <c r="F424" s="238" t="str">
        <f>IF('3.5 St Lights - Pole'!$F424="","",'3.5 St Lights - Pole'!$F424)</f>
        <v/>
      </c>
      <c r="G424" s="238" t="str">
        <f>IF('3.5 St Lights - Pole'!$G424="","",'3.5 St Lights - Pole'!$G424)</f>
        <v/>
      </c>
      <c r="H424" s="238" t="str">
        <f>IF('3.5 St Lights - Pole'!$I424="","",'3.5 St Lights - Pole'!$I424)</f>
        <v/>
      </c>
      <c r="I424" s="238"/>
      <c r="J424" s="89" t="str">
        <f t="shared" si="40"/>
        <v/>
      </c>
      <c r="K424" s="238"/>
      <c r="L424" s="417" t="str">
        <f>IF('3.5 St Lights - Pole'!AW424="","",'3.5 St Lights - Pole'!AW424)</f>
        <v/>
      </c>
      <c r="M424" s="238"/>
      <c r="N424" s="238" t="str">
        <f t="shared" si="41"/>
        <v/>
      </c>
      <c r="O424" s="238"/>
      <c r="P424" s="238"/>
      <c r="Q424" s="238">
        <f>IF(P424="",'3.5 St Lights - Pole'!AI424,(VLOOKUP(P424,St_Lights_Generic_coating_array,2,FALSE)))</f>
        <v>0</v>
      </c>
      <c r="R424" s="85" t="str">
        <f>IF('3.5 St Lights - Pole'!AJ424="","",'3.5 St Lights - Pole'!AJ424)</f>
        <v/>
      </c>
      <c r="S424" s="238"/>
      <c r="T424" s="89" t="str">
        <f t="shared" si="42"/>
        <v/>
      </c>
      <c r="U424" s="85"/>
      <c r="V424" s="85"/>
      <c r="W424" s="418" t="str">
        <f>IF('3.5 St Lights - Pole'!$AM424="","",'3.5 St Lights - Pole'!$AM424)</f>
        <v/>
      </c>
      <c r="X424" s="418"/>
      <c r="Y424" s="238"/>
      <c r="Z424" s="89" t="str">
        <f t="shared" si="43"/>
        <v/>
      </c>
      <c r="AA424" s="85"/>
      <c r="AB424" s="85"/>
      <c r="AC424" s="85"/>
      <c r="AD424" s="85">
        <f>'3.5 St Lights - Pole'!CE424</f>
        <v>0</v>
      </c>
      <c r="AE424" s="85"/>
      <c r="AF424" s="85" t="str">
        <f t="shared" si="44"/>
        <v/>
      </c>
      <c r="AG424" s="271"/>
      <c r="AH424" s="85">
        <f>'3.5 St Lights - Pole'!CI424</f>
        <v>0</v>
      </c>
      <c r="AI424" s="85">
        <f>'3.5 St Lights - Pole'!CJ424</f>
        <v>0</v>
      </c>
      <c r="AJ424" s="85">
        <f>'3.5 St Lights - Pole'!CK424</f>
        <v>0</v>
      </c>
      <c r="AK424" s="85"/>
      <c r="AL424" s="85"/>
      <c r="AM424" s="85" t="str">
        <f t="shared" si="45"/>
        <v/>
      </c>
      <c r="AN424" s="238"/>
      <c r="AO424" s="112"/>
      <c r="AP424" s="112"/>
      <c r="AQ424" s="133" t="str">
        <f>IF('3.5 St Lights - Pole'!CR424="","",'3.5 St Lights - Pole'!CR424)</f>
        <v/>
      </c>
      <c r="AR424" s="112" t="str">
        <f>IF('3.5 St Lights - Pole'!CS424="","",'3.5 St Lights - Pole'!CS424)</f>
        <v/>
      </c>
      <c r="AS424" s="112"/>
      <c r="AT424" s="112"/>
    </row>
    <row r="425" spans="1:46" x14ac:dyDescent="0.2">
      <c r="A425" s="237"/>
      <c r="B425" s="238"/>
      <c r="C425" s="238" t="str">
        <f>IF('3.5 St Lights - Pole'!$B425="","",'3.5 St Lights - Pole'!$B425)</f>
        <v/>
      </c>
      <c r="D425" s="89" t="str">
        <f>IF('3.5 St Lights - Pole'!$C425="","",'3.5 St Lights - Pole'!C425)</f>
        <v/>
      </c>
      <c r="E425" s="238" t="str">
        <f>IF('3.5 St Lights - Pole'!$D425="","",'3.5 St Lights - Pole'!$D425)</f>
        <v/>
      </c>
      <c r="F425" s="238" t="str">
        <f>IF('3.5 St Lights - Pole'!$F425="","",'3.5 St Lights - Pole'!$F425)</f>
        <v/>
      </c>
      <c r="G425" s="238" t="str">
        <f>IF('3.5 St Lights - Pole'!$G425="","",'3.5 St Lights - Pole'!$G425)</f>
        <v/>
      </c>
      <c r="H425" s="238" t="str">
        <f>IF('3.5 St Lights - Pole'!$I425="","",'3.5 St Lights - Pole'!$I425)</f>
        <v/>
      </c>
      <c r="I425" s="238"/>
      <c r="J425" s="89" t="str">
        <f t="shared" si="40"/>
        <v/>
      </c>
      <c r="K425" s="238"/>
      <c r="L425" s="417" t="str">
        <f>IF('3.5 St Lights - Pole'!AW425="","",'3.5 St Lights - Pole'!AW425)</f>
        <v/>
      </c>
      <c r="M425" s="238"/>
      <c r="N425" s="238" t="str">
        <f t="shared" si="41"/>
        <v/>
      </c>
      <c r="O425" s="238"/>
      <c r="P425" s="238"/>
      <c r="Q425" s="238">
        <f>IF(P425="",'3.5 St Lights - Pole'!AI425,(VLOOKUP(P425,St_Lights_Generic_coating_array,2,FALSE)))</f>
        <v>0</v>
      </c>
      <c r="R425" s="85" t="str">
        <f>IF('3.5 St Lights - Pole'!AJ425="","",'3.5 St Lights - Pole'!AJ425)</f>
        <v/>
      </c>
      <c r="S425" s="238"/>
      <c r="T425" s="89" t="str">
        <f t="shared" si="42"/>
        <v/>
      </c>
      <c r="U425" s="85"/>
      <c r="V425" s="85"/>
      <c r="W425" s="418" t="str">
        <f>IF('3.5 St Lights - Pole'!$AM425="","",'3.5 St Lights - Pole'!$AM425)</f>
        <v/>
      </c>
      <c r="X425" s="418"/>
      <c r="Y425" s="238"/>
      <c r="Z425" s="89" t="str">
        <f t="shared" si="43"/>
        <v/>
      </c>
      <c r="AA425" s="85"/>
      <c r="AB425" s="85"/>
      <c r="AC425" s="85"/>
      <c r="AD425" s="85">
        <f>'3.5 St Lights - Pole'!CE425</f>
        <v>0</v>
      </c>
      <c r="AE425" s="85"/>
      <c r="AF425" s="85" t="str">
        <f t="shared" si="44"/>
        <v/>
      </c>
      <c r="AG425" s="271"/>
      <c r="AH425" s="85">
        <f>'3.5 St Lights - Pole'!CI425</f>
        <v>0</v>
      </c>
      <c r="AI425" s="85">
        <f>'3.5 St Lights - Pole'!CJ425</f>
        <v>0</v>
      </c>
      <c r="AJ425" s="85">
        <f>'3.5 St Lights - Pole'!CK425</f>
        <v>0</v>
      </c>
      <c r="AK425" s="85"/>
      <c r="AL425" s="85"/>
      <c r="AM425" s="85" t="str">
        <f t="shared" si="45"/>
        <v/>
      </c>
      <c r="AN425" s="238"/>
      <c r="AO425" s="112"/>
      <c r="AP425" s="112"/>
      <c r="AQ425" s="133" t="str">
        <f>IF('3.5 St Lights - Pole'!CR425="","",'3.5 St Lights - Pole'!CR425)</f>
        <v/>
      </c>
      <c r="AR425" s="112" t="str">
        <f>IF('3.5 St Lights - Pole'!CS425="","",'3.5 St Lights - Pole'!CS425)</f>
        <v/>
      </c>
      <c r="AS425" s="112"/>
      <c r="AT425" s="112"/>
    </row>
    <row r="426" spans="1:46" x14ac:dyDescent="0.2">
      <c r="A426" s="237"/>
      <c r="B426" s="238"/>
      <c r="C426" s="238" t="str">
        <f>IF('3.5 St Lights - Pole'!$B426="","",'3.5 St Lights - Pole'!$B426)</f>
        <v/>
      </c>
      <c r="D426" s="89" t="str">
        <f>IF('3.5 St Lights - Pole'!$C426="","",'3.5 St Lights - Pole'!C426)</f>
        <v/>
      </c>
      <c r="E426" s="238" t="str">
        <f>IF('3.5 St Lights - Pole'!$D426="","",'3.5 St Lights - Pole'!$D426)</f>
        <v/>
      </c>
      <c r="F426" s="238" t="str">
        <f>IF('3.5 St Lights - Pole'!$F426="","",'3.5 St Lights - Pole'!$F426)</f>
        <v/>
      </c>
      <c r="G426" s="238" t="str">
        <f>IF('3.5 St Lights - Pole'!$G426="","",'3.5 St Lights - Pole'!$G426)</f>
        <v/>
      </c>
      <c r="H426" s="238" t="str">
        <f>IF('3.5 St Lights - Pole'!$I426="","",'3.5 St Lights - Pole'!$I426)</f>
        <v/>
      </c>
      <c r="I426" s="238"/>
      <c r="J426" s="89" t="str">
        <f t="shared" si="40"/>
        <v/>
      </c>
      <c r="K426" s="238"/>
      <c r="L426" s="417" t="str">
        <f>IF('3.5 St Lights - Pole'!AW426="","",'3.5 St Lights - Pole'!AW426)</f>
        <v/>
      </c>
      <c r="M426" s="238"/>
      <c r="N426" s="238" t="str">
        <f t="shared" si="41"/>
        <v/>
      </c>
      <c r="O426" s="238"/>
      <c r="P426" s="238"/>
      <c r="Q426" s="238">
        <f>IF(P426="",'3.5 St Lights - Pole'!AI426,(VLOOKUP(P426,St_Lights_Generic_coating_array,2,FALSE)))</f>
        <v>0</v>
      </c>
      <c r="R426" s="85" t="str">
        <f>IF('3.5 St Lights - Pole'!AJ426="","",'3.5 St Lights - Pole'!AJ426)</f>
        <v/>
      </c>
      <c r="S426" s="238"/>
      <c r="T426" s="89" t="str">
        <f t="shared" si="42"/>
        <v/>
      </c>
      <c r="U426" s="85"/>
      <c r="V426" s="85"/>
      <c r="W426" s="418" t="str">
        <f>IF('3.5 St Lights - Pole'!$AM426="","",'3.5 St Lights - Pole'!$AM426)</f>
        <v/>
      </c>
      <c r="X426" s="418"/>
      <c r="Y426" s="238"/>
      <c r="Z426" s="89" t="str">
        <f t="shared" si="43"/>
        <v/>
      </c>
      <c r="AA426" s="85"/>
      <c r="AB426" s="85"/>
      <c r="AC426" s="85"/>
      <c r="AD426" s="85">
        <f>'3.5 St Lights - Pole'!CE426</f>
        <v>0</v>
      </c>
      <c r="AE426" s="85"/>
      <c r="AF426" s="85" t="str">
        <f t="shared" si="44"/>
        <v/>
      </c>
      <c r="AG426" s="271"/>
      <c r="AH426" s="85">
        <f>'3.5 St Lights - Pole'!CI426</f>
        <v>0</v>
      </c>
      <c r="AI426" s="85">
        <f>'3.5 St Lights - Pole'!CJ426</f>
        <v>0</v>
      </c>
      <c r="AJ426" s="85">
        <f>'3.5 St Lights - Pole'!CK426</f>
        <v>0</v>
      </c>
      <c r="AK426" s="85"/>
      <c r="AL426" s="85"/>
      <c r="AM426" s="85" t="str">
        <f t="shared" si="45"/>
        <v/>
      </c>
      <c r="AN426" s="238"/>
      <c r="AO426" s="112"/>
      <c r="AP426" s="112"/>
      <c r="AQ426" s="133" t="str">
        <f>IF('3.5 St Lights - Pole'!CR426="","",'3.5 St Lights - Pole'!CR426)</f>
        <v/>
      </c>
      <c r="AR426" s="112" t="str">
        <f>IF('3.5 St Lights - Pole'!CS426="","",'3.5 St Lights - Pole'!CS426)</f>
        <v/>
      </c>
      <c r="AS426" s="112"/>
      <c r="AT426" s="112"/>
    </row>
    <row r="427" spans="1:46" x14ac:dyDescent="0.2">
      <c r="A427" s="237"/>
      <c r="B427" s="238"/>
      <c r="C427" s="238" t="str">
        <f>IF('3.5 St Lights - Pole'!$B427="","",'3.5 St Lights - Pole'!$B427)</f>
        <v/>
      </c>
      <c r="D427" s="89" t="str">
        <f>IF('3.5 St Lights - Pole'!$C427="","",'3.5 St Lights - Pole'!C427)</f>
        <v/>
      </c>
      <c r="E427" s="238" t="str">
        <f>IF('3.5 St Lights - Pole'!$D427="","",'3.5 St Lights - Pole'!$D427)</f>
        <v/>
      </c>
      <c r="F427" s="238" t="str">
        <f>IF('3.5 St Lights - Pole'!$F427="","",'3.5 St Lights - Pole'!$F427)</f>
        <v/>
      </c>
      <c r="G427" s="238" t="str">
        <f>IF('3.5 St Lights - Pole'!$G427="","",'3.5 St Lights - Pole'!$G427)</f>
        <v/>
      </c>
      <c r="H427" s="238" t="str">
        <f>IF('3.5 St Lights - Pole'!$I427="","",'3.5 St Lights - Pole'!$I427)</f>
        <v/>
      </c>
      <c r="I427" s="238"/>
      <c r="J427" s="89" t="str">
        <f t="shared" si="40"/>
        <v/>
      </c>
      <c r="K427" s="238"/>
      <c r="L427" s="417" t="str">
        <f>IF('3.5 St Lights - Pole'!AW427="","",'3.5 St Lights - Pole'!AW427)</f>
        <v/>
      </c>
      <c r="M427" s="238"/>
      <c r="N427" s="238" t="str">
        <f t="shared" si="41"/>
        <v/>
      </c>
      <c r="O427" s="238"/>
      <c r="P427" s="238"/>
      <c r="Q427" s="238">
        <f>IF(P427="",'3.5 St Lights - Pole'!AI427,(VLOOKUP(P427,St_Lights_Generic_coating_array,2,FALSE)))</f>
        <v>0</v>
      </c>
      <c r="R427" s="85" t="str">
        <f>IF('3.5 St Lights - Pole'!AJ427="","",'3.5 St Lights - Pole'!AJ427)</f>
        <v/>
      </c>
      <c r="S427" s="238"/>
      <c r="T427" s="89" t="str">
        <f t="shared" si="42"/>
        <v/>
      </c>
      <c r="U427" s="85"/>
      <c r="V427" s="85"/>
      <c r="W427" s="418" t="str">
        <f>IF('3.5 St Lights - Pole'!$AM427="","",'3.5 St Lights - Pole'!$AM427)</f>
        <v/>
      </c>
      <c r="X427" s="418"/>
      <c r="Y427" s="238"/>
      <c r="Z427" s="89" t="str">
        <f t="shared" si="43"/>
        <v/>
      </c>
      <c r="AA427" s="85"/>
      <c r="AB427" s="85"/>
      <c r="AC427" s="85"/>
      <c r="AD427" s="85">
        <f>'3.5 St Lights - Pole'!CE427</f>
        <v>0</v>
      </c>
      <c r="AE427" s="85"/>
      <c r="AF427" s="85" t="str">
        <f t="shared" si="44"/>
        <v/>
      </c>
      <c r="AG427" s="271"/>
      <c r="AH427" s="85">
        <f>'3.5 St Lights - Pole'!CI427</f>
        <v>0</v>
      </c>
      <c r="AI427" s="85">
        <f>'3.5 St Lights - Pole'!CJ427</f>
        <v>0</v>
      </c>
      <c r="AJ427" s="85">
        <f>'3.5 St Lights - Pole'!CK427</f>
        <v>0</v>
      </c>
      <c r="AK427" s="85"/>
      <c r="AL427" s="85"/>
      <c r="AM427" s="85" t="str">
        <f t="shared" si="45"/>
        <v/>
      </c>
      <c r="AN427" s="238"/>
      <c r="AO427" s="112"/>
      <c r="AP427" s="112"/>
      <c r="AQ427" s="133" t="str">
        <f>IF('3.5 St Lights - Pole'!CR427="","",'3.5 St Lights - Pole'!CR427)</f>
        <v/>
      </c>
      <c r="AR427" s="112" t="str">
        <f>IF('3.5 St Lights - Pole'!CS427="","",'3.5 St Lights - Pole'!CS427)</f>
        <v/>
      </c>
      <c r="AS427" s="112"/>
      <c r="AT427" s="112"/>
    </row>
    <row r="428" spans="1:46" x14ac:dyDescent="0.2">
      <c r="A428" s="237"/>
      <c r="B428" s="238"/>
      <c r="C428" s="238" t="str">
        <f>IF('3.5 St Lights - Pole'!$B428="","",'3.5 St Lights - Pole'!$B428)</f>
        <v/>
      </c>
      <c r="D428" s="89" t="str">
        <f>IF('3.5 St Lights - Pole'!$C428="","",'3.5 St Lights - Pole'!C428)</f>
        <v/>
      </c>
      <c r="E428" s="238" t="str">
        <f>IF('3.5 St Lights - Pole'!$D428="","",'3.5 St Lights - Pole'!$D428)</f>
        <v/>
      </c>
      <c r="F428" s="238" t="str">
        <f>IF('3.5 St Lights - Pole'!$F428="","",'3.5 St Lights - Pole'!$F428)</f>
        <v/>
      </c>
      <c r="G428" s="238" t="str">
        <f>IF('3.5 St Lights - Pole'!$G428="","",'3.5 St Lights - Pole'!$G428)</f>
        <v/>
      </c>
      <c r="H428" s="238" t="str">
        <f>IF('3.5 St Lights - Pole'!$I428="","",'3.5 St Lights - Pole'!$I428)</f>
        <v/>
      </c>
      <c r="I428" s="238"/>
      <c r="J428" s="89" t="str">
        <f t="shared" si="40"/>
        <v/>
      </c>
      <c r="K428" s="238"/>
      <c r="L428" s="417" t="str">
        <f>IF('3.5 St Lights - Pole'!AW428="","",'3.5 St Lights - Pole'!AW428)</f>
        <v/>
      </c>
      <c r="M428" s="238"/>
      <c r="N428" s="238" t="str">
        <f t="shared" si="41"/>
        <v/>
      </c>
      <c r="O428" s="238"/>
      <c r="P428" s="238"/>
      <c r="Q428" s="238">
        <f>IF(P428="",'3.5 St Lights - Pole'!AI428,(VLOOKUP(P428,St_Lights_Generic_coating_array,2,FALSE)))</f>
        <v>0</v>
      </c>
      <c r="R428" s="85" t="str">
        <f>IF('3.5 St Lights - Pole'!AJ428="","",'3.5 St Lights - Pole'!AJ428)</f>
        <v/>
      </c>
      <c r="S428" s="238"/>
      <c r="T428" s="89" t="str">
        <f t="shared" si="42"/>
        <v/>
      </c>
      <c r="U428" s="85"/>
      <c r="V428" s="85"/>
      <c r="W428" s="418" t="str">
        <f>IF('3.5 St Lights - Pole'!$AM428="","",'3.5 St Lights - Pole'!$AM428)</f>
        <v/>
      </c>
      <c r="X428" s="418"/>
      <c r="Y428" s="238"/>
      <c r="Z428" s="89" t="str">
        <f t="shared" si="43"/>
        <v/>
      </c>
      <c r="AA428" s="85"/>
      <c r="AB428" s="85"/>
      <c r="AC428" s="85"/>
      <c r="AD428" s="85">
        <f>'3.5 St Lights - Pole'!CE428</f>
        <v>0</v>
      </c>
      <c r="AE428" s="85"/>
      <c r="AF428" s="85" t="str">
        <f t="shared" si="44"/>
        <v/>
      </c>
      <c r="AG428" s="271"/>
      <c r="AH428" s="85">
        <f>'3.5 St Lights - Pole'!CI428</f>
        <v>0</v>
      </c>
      <c r="AI428" s="85">
        <f>'3.5 St Lights - Pole'!CJ428</f>
        <v>0</v>
      </c>
      <c r="AJ428" s="85">
        <f>'3.5 St Lights - Pole'!CK428</f>
        <v>0</v>
      </c>
      <c r="AK428" s="85"/>
      <c r="AL428" s="85"/>
      <c r="AM428" s="85" t="str">
        <f t="shared" si="45"/>
        <v/>
      </c>
      <c r="AN428" s="238"/>
      <c r="AO428" s="112"/>
      <c r="AP428" s="112"/>
      <c r="AQ428" s="133" t="str">
        <f>IF('3.5 St Lights - Pole'!CR428="","",'3.5 St Lights - Pole'!CR428)</f>
        <v/>
      </c>
      <c r="AR428" s="112" t="str">
        <f>IF('3.5 St Lights - Pole'!CS428="","",'3.5 St Lights - Pole'!CS428)</f>
        <v/>
      </c>
      <c r="AS428" s="112"/>
      <c r="AT428" s="112"/>
    </row>
    <row r="429" spans="1:46" x14ac:dyDescent="0.2">
      <c r="A429" s="237"/>
      <c r="B429" s="238"/>
      <c r="C429" s="238" t="str">
        <f>IF('3.5 St Lights - Pole'!$B429="","",'3.5 St Lights - Pole'!$B429)</f>
        <v/>
      </c>
      <c r="D429" s="89" t="str">
        <f>IF('3.5 St Lights - Pole'!$C429="","",'3.5 St Lights - Pole'!C429)</f>
        <v/>
      </c>
      <c r="E429" s="238" t="str">
        <f>IF('3.5 St Lights - Pole'!$D429="","",'3.5 St Lights - Pole'!$D429)</f>
        <v/>
      </c>
      <c r="F429" s="238" t="str">
        <f>IF('3.5 St Lights - Pole'!$F429="","",'3.5 St Lights - Pole'!$F429)</f>
        <v/>
      </c>
      <c r="G429" s="238" t="str">
        <f>IF('3.5 St Lights - Pole'!$G429="","",'3.5 St Lights - Pole'!$G429)</f>
        <v/>
      </c>
      <c r="H429" s="238" t="str">
        <f>IF('3.5 St Lights - Pole'!$I429="","",'3.5 St Lights - Pole'!$I429)</f>
        <v/>
      </c>
      <c r="I429" s="238"/>
      <c r="J429" s="89" t="str">
        <f t="shared" si="40"/>
        <v/>
      </c>
      <c r="K429" s="238"/>
      <c r="L429" s="417" t="str">
        <f>IF('3.5 St Lights - Pole'!AW429="","",'3.5 St Lights - Pole'!AW429)</f>
        <v/>
      </c>
      <c r="M429" s="238"/>
      <c r="N429" s="238" t="str">
        <f t="shared" si="41"/>
        <v/>
      </c>
      <c r="O429" s="238"/>
      <c r="P429" s="238"/>
      <c r="Q429" s="238">
        <f>IF(P429="",'3.5 St Lights - Pole'!AI429,(VLOOKUP(P429,St_Lights_Generic_coating_array,2,FALSE)))</f>
        <v>0</v>
      </c>
      <c r="R429" s="85" t="str">
        <f>IF('3.5 St Lights - Pole'!AJ429="","",'3.5 St Lights - Pole'!AJ429)</f>
        <v/>
      </c>
      <c r="S429" s="238"/>
      <c r="T429" s="89" t="str">
        <f t="shared" si="42"/>
        <v/>
      </c>
      <c r="U429" s="85"/>
      <c r="V429" s="85"/>
      <c r="W429" s="418" t="str">
        <f>IF('3.5 St Lights - Pole'!$AM429="","",'3.5 St Lights - Pole'!$AM429)</f>
        <v/>
      </c>
      <c r="X429" s="418"/>
      <c r="Y429" s="238"/>
      <c r="Z429" s="89" t="str">
        <f t="shared" si="43"/>
        <v/>
      </c>
      <c r="AA429" s="85"/>
      <c r="AB429" s="85"/>
      <c r="AC429" s="85"/>
      <c r="AD429" s="85">
        <f>'3.5 St Lights - Pole'!CE429</f>
        <v>0</v>
      </c>
      <c r="AE429" s="85"/>
      <c r="AF429" s="85" t="str">
        <f t="shared" si="44"/>
        <v/>
      </c>
      <c r="AG429" s="271"/>
      <c r="AH429" s="85">
        <f>'3.5 St Lights - Pole'!CI429</f>
        <v>0</v>
      </c>
      <c r="AI429" s="85">
        <f>'3.5 St Lights - Pole'!CJ429</f>
        <v>0</v>
      </c>
      <c r="AJ429" s="85">
        <f>'3.5 St Lights - Pole'!CK429</f>
        <v>0</v>
      </c>
      <c r="AK429" s="85"/>
      <c r="AL429" s="85"/>
      <c r="AM429" s="85" t="str">
        <f t="shared" si="45"/>
        <v/>
      </c>
      <c r="AN429" s="238"/>
      <c r="AO429" s="112"/>
      <c r="AP429" s="112"/>
      <c r="AQ429" s="133" t="str">
        <f>IF('3.5 St Lights - Pole'!CR429="","",'3.5 St Lights - Pole'!CR429)</f>
        <v/>
      </c>
      <c r="AR429" s="112" t="str">
        <f>IF('3.5 St Lights - Pole'!CS429="","",'3.5 St Lights - Pole'!CS429)</f>
        <v/>
      </c>
      <c r="AS429" s="112"/>
      <c r="AT429" s="112"/>
    </row>
    <row r="430" spans="1:46" x14ac:dyDescent="0.2">
      <c r="A430" s="237"/>
      <c r="B430" s="238"/>
      <c r="C430" s="238" t="str">
        <f>IF('3.5 St Lights - Pole'!$B430="","",'3.5 St Lights - Pole'!$B430)</f>
        <v/>
      </c>
      <c r="D430" s="89" t="str">
        <f>IF('3.5 St Lights - Pole'!$C430="","",'3.5 St Lights - Pole'!C430)</f>
        <v/>
      </c>
      <c r="E430" s="238" t="str">
        <f>IF('3.5 St Lights - Pole'!$D430="","",'3.5 St Lights - Pole'!$D430)</f>
        <v/>
      </c>
      <c r="F430" s="238" t="str">
        <f>IF('3.5 St Lights - Pole'!$F430="","",'3.5 St Lights - Pole'!$F430)</f>
        <v/>
      </c>
      <c r="G430" s="238" t="str">
        <f>IF('3.5 St Lights - Pole'!$G430="","",'3.5 St Lights - Pole'!$G430)</f>
        <v/>
      </c>
      <c r="H430" s="238" t="str">
        <f>IF('3.5 St Lights - Pole'!$I430="","",'3.5 St Lights - Pole'!$I430)</f>
        <v/>
      </c>
      <c r="I430" s="238"/>
      <c r="J430" s="89" t="str">
        <f t="shared" si="40"/>
        <v/>
      </c>
      <c r="K430" s="238"/>
      <c r="L430" s="417" t="str">
        <f>IF('3.5 St Lights - Pole'!AW430="","",'3.5 St Lights - Pole'!AW430)</f>
        <v/>
      </c>
      <c r="M430" s="238"/>
      <c r="N430" s="238" t="str">
        <f t="shared" si="41"/>
        <v/>
      </c>
      <c r="O430" s="238"/>
      <c r="P430" s="238"/>
      <c r="Q430" s="238">
        <f>IF(P430="",'3.5 St Lights - Pole'!AI430,(VLOOKUP(P430,St_Lights_Generic_coating_array,2,FALSE)))</f>
        <v>0</v>
      </c>
      <c r="R430" s="85" t="str">
        <f>IF('3.5 St Lights - Pole'!AJ430="","",'3.5 St Lights - Pole'!AJ430)</f>
        <v/>
      </c>
      <c r="S430" s="238"/>
      <c r="T430" s="89" t="str">
        <f t="shared" si="42"/>
        <v/>
      </c>
      <c r="U430" s="85"/>
      <c r="V430" s="85"/>
      <c r="W430" s="418" t="str">
        <f>IF('3.5 St Lights - Pole'!$AM430="","",'3.5 St Lights - Pole'!$AM430)</f>
        <v/>
      </c>
      <c r="X430" s="418"/>
      <c r="Y430" s="238"/>
      <c r="Z430" s="89" t="str">
        <f t="shared" si="43"/>
        <v/>
      </c>
      <c r="AA430" s="85"/>
      <c r="AB430" s="85"/>
      <c r="AC430" s="85"/>
      <c r="AD430" s="85">
        <f>'3.5 St Lights - Pole'!CE430</f>
        <v>0</v>
      </c>
      <c r="AE430" s="85"/>
      <c r="AF430" s="85" t="str">
        <f t="shared" si="44"/>
        <v/>
      </c>
      <c r="AG430" s="271"/>
      <c r="AH430" s="85">
        <f>'3.5 St Lights - Pole'!CI430</f>
        <v>0</v>
      </c>
      <c r="AI430" s="85">
        <f>'3.5 St Lights - Pole'!CJ430</f>
        <v>0</v>
      </c>
      <c r="AJ430" s="85">
        <f>'3.5 St Lights - Pole'!CK430</f>
        <v>0</v>
      </c>
      <c r="AK430" s="85"/>
      <c r="AL430" s="85"/>
      <c r="AM430" s="85" t="str">
        <f t="shared" si="45"/>
        <v/>
      </c>
      <c r="AN430" s="238"/>
      <c r="AO430" s="112"/>
      <c r="AP430" s="112"/>
      <c r="AQ430" s="133" t="str">
        <f>IF('3.5 St Lights - Pole'!CR430="","",'3.5 St Lights - Pole'!CR430)</f>
        <v/>
      </c>
      <c r="AR430" s="112" t="str">
        <f>IF('3.5 St Lights - Pole'!CS430="","",'3.5 St Lights - Pole'!CS430)</f>
        <v/>
      </c>
      <c r="AS430" s="112"/>
      <c r="AT430" s="112"/>
    </row>
    <row r="431" spans="1:46" x14ac:dyDescent="0.2">
      <c r="A431" s="237"/>
      <c r="B431" s="238"/>
      <c r="C431" s="238" t="str">
        <f>IF('3.5 St Lights - Pole'!$B431="","",'3.5 St Lights - Pole'!$B431)</f>
        <v/>
      </c>
      <c r="D431" s="89" t="str">
        <f>IF('3.5 St Lights - Pole'!$C431="","",'3.5 St Lights - Pole'!C431)</f>
        <v/>
      </c>
      <c r="E431" s="238" t="str">
        <f>IF('3.5 St Lights - Pole'!$D431="","",'3.5 St Lights - Pole'!$D431)</f>
        <v/>
      </c>
      <c r="F431" s="238" t="str">
        <f>IF('3.5 St Lights - Pole'!$F431="","",'3.5 St Lights - Pole'!$F431)</f>
        <v/>
      </c>
      <c r="G431" s="238" t="str">
        <f>IF('3.5 St Lights - Pole'!$G431="","",'3.5 St Lights - Pole'!$G431)</f>
        <v/>
      </c>
      <c r="H431" s="238" t="str">
        <f>IF('3.5 St Lights - Pole'!$I431="","",'3.5 St Lights - Pole'!$I431)</f>
        <v/>
      </c>
      <c r="I431" s="238"/>
      <c r="J431" s="89" t="str">
        <f t="shared" si="40"/>
        <v/>
      </c>
      <c r="K431" s="238"/>
      <c r="L431" s="417" t="str">
        <f>IF('3.5 St Lights - Pole'!AW431="","",'3.5 St Lights - Pole'!AW431)</f>
        <v/>
      </c>
      <c r="M431" s="238"/>
      <c r="N431" s="238" t="str">
        <f t="shared" si="41"/>
        <v/>
      </c>
      <c r="O431" s="238"/>
      <c r="P431" s="238"/>
      <c r="Q431" s="238">
        <f>IF(P431="",'3.5 St Lights - Pole'!AI431,(VLOOKUP(P431,St_Lights_Generic_coating_array,2,FALSE)))</f>
        <v>0</v>
      </c>
      <c r="R431" s="85" t="str">
        <f>IF('3.5 St Lights - Pole'!AJ431="","",'3.5 St Lights - Pole'!AJ431)</f>
        <v/>
      </c>
      <c r="S431" s="238"/>
      <c r="T431" s="89" t="str">
        <f t="shared" si="42"/>
        <v/>
      </c>
      <c r="U431" s="85"/>
      <c r="V431" s="85"/>
      <c r="W431" s="418" t="str">
        <f>IF('3.5 St Lights - Pole'!$AM431="","",'3.5 St Lights - Pole'!$AM431)</f>
        <v/>
      </c>
      <c r="X431" s="418"/>
      <c r="Y431" s="238"/>
      <c r="Z431" s="89" t="str">
        <f t="shared" si="43"/>
        <v/>
      </c>
      <c r="AA431" s="85"/>
      <c r="AB431" s="85"/>
      <c r="AC431" s="85"/>
      <c r="AD431" s="85">
        <f>'3.5 St Lights - Pole'!CE431</f>
        <v>0</v>
      </c>
      <c r="AE431" s="85"/>
      <c r="AF431" s="85" t="str">
        <f t="shared" si="44"/>
        <v/>
      </c>
      <c r="AG431" s="271"/>
      <c r="AH431" s="85">
        <f>'3.5 St Lights - Pole'!CI431</f>
        <v>0</v>
      </c>
      <c r="AI431" s="85">
        <f>'3.5 St Lights - Pole'!CJ431</f>
        <v>0</v>
      </c>
      <c r="AJ431" s="85">
        <f>'3.5 St Lights - Pole'!CK431</f>
        <v>0</v>
      </c>
      <c r="AK431" s="85"/>
      <c r="AL431" s="85"/>
      <c r="AM431" s="85" t="str">
        <f t="shared" si="45"/>
        <v/>
      </c>
      <c r="AN431" s="238"/>
      <c r="AO431" s="112"/>
      <c r="AP431" s="112"/>
      <c r="AQ431" s="133" t="str">
        <f>IF('3.5 St Lights - Pole'!CR431="","",'3.5 St Lights - Pole'!CR431)</f>
        <v/>
      </c>
      <c r="AR431" s="112" t="str">
        <f>IF('3.5 St Lights - Pole'!CS431="","",'3.5 St Lights - Pole'!CS431)</f>
        <v/>
      </c>
      <c r="AS431" s="112"/>
      <c r="AT431" s="112"/>
    </row>
    <row r="432" spans="1:46" x14ac:dyDescent="0.2">
      <c r="A432" s="237"/>
      <c r="B432" s="238"/>
      <c r="C432" s="238" t="str">
        <f>IF('3.5 St Lights - Pole'!$B432="","",'3.5 St Lights - Pole'!$B432)</f>
        <v/>
      </c>
      <c r="D432" s="89" t="str">
        <f>IF('3.5 St Lights - Pole'!$C432="","",'3.5 St Lights - Pole'!C432)</f>
        <v/>
      </c>
      <c r="E432" s="238" t="str">
        <f>IF('3.5 St Lights - Pole'!$D432="","",'3.5 St Lights - Pole'!$D432)</f>
        <v/>
      </c>
      <c r="F432" s="238" t="str">
        <f>IF('3.5 St Lights - Pole'!$F432="","",'3.5 St Lights - Pole'!$F432)</f>
        <v/>
      </c>
      <c r="G432" s="238" t="str">
        <f>IF('3.5 St Lights - Pole'!$G432="","",'3.5 St Lights - Pole'!$G432)</f>
        <v/>
      </c>
      <c r="H432" s="238" t="str">
        <f>IF('3.5 St Lights - Pole'!$I432="","",'3.5 St Lights - Pole'!$I432)</f>
        <v/>
      </c>
      <c r="I432" s="238"/>
      <c r="J432" s="89" t="str">
        <f t="shared" si="40"/>
        <v/>
      </c>
      <c r="K432" s="238"/>
      <c r="L432" s="417" t="str">
        <f>IF('3.5 St Lights - Pole'!AW432="","",'3.5 St Lights - Pole'!AW432)</f>
        <v/>
      </c>
      <c r="M432" s="238"/>
      <c r="N432" s="238" t="str">
        <f t="shared" si="41"/>
        <v/>
      </c>
      <c r="O432" s="238"/>
      <c r="P432" s="238"/>
      <c r="Q432" s="238">
        <f>IF(P432="",'3.5 St Lights - Pole'!AI432,(VLOOKUP(P432,St_Lights_Generic_coating_array,2,FALSE)))</f>
        <v>0</v>
      </c>
      <c r="R432" s="85" t="str">
        <f>IF('3.5 St Lights - Pole'!AJ432="","",'3.5 St Lights - Pole'!AJ432)</f>
        <v/>
      </c>
      <c r="S432" s="238"/>
      <c r="T432" s="89" t="str">
        <f t="shared" si="42"/>
        <v/>
      </c>
      <c r="U432" s="85"/>
      <c r="V432" s="85"/>
      <c r="W432" s="418" t="str">
        <f>IF('3.5 St Lights - Pole'!$AM432="","",'3.5 St Lights - Pole'!$AM432)</f>
        <v/>
      </c>
      <c r="X432" s="418"/>
      <c r="Y432" s="238"/>
      <c r="Z432" s="89" t="str">
        <f t="shared" si="43"/>
        <v/>
      </c>
      <c r="AA432" s="85"/>
      <c r="AB432" s="85"/>
      <c r="AC432" s="85"/>
      <c r="AD432" s="85">
        <f>'3.5 St Lights - Pole'!CE432</f>
        <v>0</v>
      </c>
      <c r="AE432" s="85"/>
      <c r="AF432" s="85" t="str">
        <f t="shared" si="44"/>
        <v/>
      </c>
      <c r="AG432" s="271"/>
      <c r="AH432" s="85">
        <f>'3.5 St Lights - Pole'!CI432</f>
        <v>0</v>
      </c>
      <c r="AI432" s="85">
        <f>'3.5 St Lights - Pole'!CJ432</f>
        <v>0</v>
      </c>
      <c r="AJ432" s="85">
        <f>'3.5 St Lights - Pole'!CK432</f>
        <v>0</v>
      </c>
      <c r="AK432" s="85"/>
      <c r="AL432" s="85"/>
      <c r="AM432" s="85" t="str">
        <f t="shared" si="45"/>
        <v/>
      </c>
      <c r="AN432" s="238"/>
      <c r="AO432" s="112"/>
      <c r="AP432" s="112"/>
      <c r="AQ432" s="133" t="str">
        <f>IF('3.5 St Lights - Pole'!CR432="","",'3.5 St Lights - Pole'!CR432)</f>
        <v/>
      </c>
      <c r="AR432" s="112" t="str">
        <f>IF('3.5 St Lights - Pole'!CS432="","",'3.5 St Lights - Pole'!CS432)</f>
        <v/>
      </c>
      <c r="AS432" s="112"/>
      <c r="AT432" s="112"/>
    </row>
    <row r="433" spans="1:46" x14ac:dyDescent="0.2">
      <c r="A433" s="237"/>
      <c r="B433" s="238"/>
      <c r="C433" s="238" t="str">
        <f>IF('3.5 St Lights - Pole'!$B433="","",'3.5 St Lights - Pole'!$B433)</f>
        <v/>
      </c>
      <c r="D433" s="89" t="str">
        <f>IF('3.5 St Lights - Pole'!$C433="","",'3.5 St Lights - Pole'!C433)</f>
        <v/>
      </c>
      <c r="E433" s="238" t="str">
        <f>IF('3.5 St Lights - Pole'!$D433="","",'3.5 St Lights - Pole'!$D433)</f>
        <v/>
      </c>
      <c r="F433" s="238" t="str">
        <f>IF('3.5 St Lights - Pole'!$F433="","",'3.5 St Lights - Pole'!$F433)</f>
        <v/>
      </c>
      <c r="G433" s="238" t="str">
        <f>IF('3.5 St Lights - Pole'!$G433="","",'3.5 St Lights - Pole'!$G433)</f>
        <v/>
      </c>
      <c r="H433" s="238" t="str">
        <f>IF('3.5 St Lights - Pole'!$I433="","",'3.5 St Lights - Pole'!$I433)</f>
        <v/>
      </c>
      <c r="I433" s="238"/>
      <c r="J433" s="89" t="str">
        <f t="shared" si="40"/>
        <v/>
      </c>
      <c r="K433" s="238"/>
      <c r="L433" s="417" t="str">
        <f>IF('3.5 St Lights - Pole'!AW433="","",'3.5 St Lights - Pole'!AW433)</f>
        <v/>
      </c>
      <c r="M433" s="238"/>
      <c r="N433" s="238" t="str">
        <f t="shared" si="41"/>
        <v/>
      </c>
      <c r="O433" s="238"/>
      <c r="P433" s="238"/>
      <c r="Q433" s="238">
        <f>IF(P433="",'3.5 St Lights - Pole'!AI433,(VLOOKUP(P433,St_Lights_Generic_coating_array,2,FALSE)))</f>
        <v>0</v>
      </c>
      <c r="R433" s="85" t="str">
        <f>IF('3.5 St Lights - Pole'!AJ433="","",'3.5 St Lights - Pole'!AJ433)</f>
        <v/>
      </c>
      <c r="S433" s="238"/>
      <c r="T433" s="89" t="str">
        <f t="shared" si="42"/>
        <v/>
      </c>
      <c r="U433" s="85"/>
      <c r="V433" s="85"/>
      <c r="W433" s="418" t="str">
        <f>IF('3.5 St Lights - Pole'!$AM433="","",'3.5 St Lights - Pole'!$AM433)</f>
        <v/>
      </c>
      <c r="X433" s="418"/>
      <c r="Y433" s="238"/>
      <c r="Z433" s="89" t="str">
        <f t="shared" si="43"/>
        <v/>
      </c>
      <c r="AA433" s="85"/>
      <c r="AB433" s="85"/>
      <c r="AC433" s="85"/>
      <c r="AD433" s="85">
        <f>'3.5 St Lights - Pole'!CE433</f>
        <v>0</v>
      </c>
      <c r="AE433" s="85"/>
      <c r="AF433" s="85" t="str">
        <f t="shared" si="44"/>
        <v/>
      </c>
      <c r="AG433" s="271"/>
      <c r="AH433" s="85">
        <f>'3.5 St Lights - Pole'!CI433</f>
        <v>0</v>
      </c>
      <c r="AI433" s="85">
        <f>'3.5 St Lights - Pole'!CJ433</f>
        <v>0</v>
      </c>
      <c r="AJ433" s="85">
        <f>'3.5 St Lights - Pole'!CK433</f>
        <v>0</v>
      </c>
      <c r="AK433" s="85"/>
      <c r="AL433" s="85"/>
      <c r="AM433" s="85" t="str">
        <f t="shared" si="45"/>
        <v/>
      </c>
      <c r="AN433" s="238"/>
      <c r="AO433" s="112"/>
      <c r="AP433" s="112"/>
      <c r="AQ433" s="133" t="str">
        <f>IF('3.5 St Lights - Pole'!CR433="","",'3.5 St Lights - Pole'!CR433)</f>
        <v/>
      </c>
      <c r="AR433" s="112" t="str">
        <f>IF('3.5 St Lights - Pole'!CS433="","",'3.5 St Lights - Pole'!CS433)</f>
        <v/>
      </c>
      <c r="AS433" s="112"/>
      <c r="AT433" s="112"/>
    </row>
    <row r="434" spans="1:46" x14ac:dyDescent="0.2">
      <c r="A434" s="237"/>
      <c r="B434" s="238"/>
      <c r="C434" s="238" t="str">
        <f>IF('3.5 St Lights - Pole'!$B434="","",'3.5 St Lights - Pole'!$B434)</f>
        <v/>
      </c>
      <c r="D434" s="89" t="str">
        <f>IF('3.5 St Lights - Pole'!$C434="","",'3.5 St Lights - Pole'!C434)</f>
        <v/>
      </c>
      <c r="E434" s="238" t="str">
        <f>IF('3.5 St Lights - Pole'!$D434="","",'3.5 St Lights - Pole'!$D434)</f>
        <v/>
      </c>
      <c r="F434" s="238" t="str">
        <f>IF('3.5 St Lights - Pole'!$F434="","",'3.5 St Lights - Pole'!$F434)</f>
        <v/>
      </c>
      <c r="G434" s="238" t="str">
        <f>IF('3.5 St Lights - Pole'!$G434="","",'3.5 St Lights - Pole'!$G434)</f>
        <v/>
      </c>
      <c r="H434" s="238" t="str">
        <f>IF('3.5 St Lights - Pole'!$I434="","",'3.5 St Lights - Pole'!$I434)</f>
        <v/>
      </c>
      <c r="I434" s="238"/>
      <c r="J434" s="89" t="str">
        <f t="shared" si="40"/>
        <v/>
      </c>
      <c r="K434" s="238"/>
      <c r="L434" s="417" t="str">
        <f>IF('3.5 St Lights - Pole'!AW434="","",'3.5 St Lights - Pole'!AW434)</f>
        <v/>
      </c>
      <c r="M434" s="238"/>
      <c r="N434" s="238" t="str">
        <f t="shared" si="41"/>
        <v/>
      </c>
      <c r="O434" s="238"/>
      <c r="P434" s="238"/>
      <c r="Q434" s="238">
        <f>IF(P434="",'3.5 St Lights - Pole'!AI434,(VLOOKUP(P434,St_Lights_Generic_coating_array,2,FALSE)))</f>
        <v>0</v>
      </c>
      <c r="R434" s="85" t="str">
        <f>IF('3.5 St Lights - Pole'!AJ434="","",'3.5 St Lights - Pole'!AJ434)</f>
        <v/>
      </c>
      <c r="S434" s="238"/>
      <c r="T434" s="89" t="str">
        <f t="shared" si="42"/>
        <v/>
      </c>
      <c r="U434" s="85"/>
      <c r="V434" s="85"/>
      <c r="W434" s="418" t="str">
        <f>IF('3.5 St Lights - Pole'!$AM434="","",'3.5 St Lights - Pole'!$AM434)</f>
        <v/>
      </c>
      <c r="X434" s="418"/>
      <c r="Y434" s="238"/>
      <c r="Z434" s="89" t="str">
        <f t="shared" si="43"/>
        <v/>
      </c>
      <c r="AA434" s="85"/>
      <c r="AB434" s="85"/>
      <c r="AC434" s="85"/>
      <c r="AD434" s="85">
        <f>'3.5 St Lights - Pole'!CE434</f>
        <v>0</v>
      </c>
      <c r="AE434" s="85"/>
      <c r="AF434" s="85" t="str">
        <f t="shared" si="44"/>
        <v/>
      </c>
      <c r="AG434" s="271"/>
      <c r="AH434" s="85">
        <f>'3.5 St Lights - Pole'!CI434</f>
        <v>0</v>
      </c>
      <c r="AI434" s="85">
        <f>'3.5 St Lights - Pole'!CJ434</f>
        <v>0</v>
      </c>
      <c r="AJ434" s="85">
        <f>'3.5 St Lights - Pole'!CK434</f>
        <v>0</v>
      </c>
      <c r="AK434" s="85"/>
      <c r="AL434" s="85"/>
      <c r="AM434" s="85" t="str">
        <f t="shared" si="45"/>
        <v/>
      </c>
      <c r="AN434" s="238"/>
      <c r="AO434" s="112"/>
      <c r="AP434" s="112"/>
      <c r="AQ434" s="133" t="str">
        <f>IF('3.5 St Lights - Pole'!CR434="","",'3.5 St Lights - Pole'!CR434)</f>
        <v/>
      </c>
      <c r="AR434" s="112" t="str">
        <f>IF('3.5 St Lights - Pole'!CS434="","",'3.5 St Lights - Pole'!CS434)</f>
        <v/>
      </c>
      <c r="AS434" s="112"/>
      <c r="AT434" s="112"/>
    </row>
    <row r="435" spans="1:46" x14ac:dyDescent="0.2">
      <c r="A435" s="237"/>
      <c r="B435" s="238"/>
      <c r="C435" s="238" t="str">
        <f>IF('3.5 St Lights - Pole'!$B435="","",'3.5 St Lights - Pole'!$B435)</f>
        <v/>
      </c>
      <c r="D435" s="89" t="str">
        <f>IF('3.5 St Lights - Pole'!$C435="","",'3.5 St Lights - Pole'!C435)</f>
        <v/>
      </c>
      <c r="E435" s="238" t="str">
        <f>IF('3.5 St Lights - Pole'!$D435="","",'3.5 St Lights - Pole'!$D435)</f>
        <v/>
      </c>
      <c r="F435" s="238" t="str">
        <f>IF('3.5 St Lights - Pole'!$F435="","",'3.5 St Lights - Pole'!$F435)</f>
        <v/>
      </c>
      <c r="G435" s="238" t="str">
        <f>IF('3.5 St Lights - Pole'!$G435="","",'3.5 St Lights - Pole'!$G435)</f>
        <v/>
      </c>
      <c r="H435" s="238" t="str">
        <f>IF('3.5 St Lights - Pole'!$I435="","",'3.5 St Lights - Pole'!$I435)</f>
        <v/>
      </c>
      <c r="I435" s="238"/>
      <c r="J435" s="89" t="str">
        <f t="shared" si="40"/>
        <v/>
      </c>
      <c r="K435" s="238"/>
      <c r="L435" s="417" t="str">
        <f>IF('3.5 St Lights - Pole'!AW435="","",'3.5 St Lights - Pole'!AW435)</f>
        <v/>
      </c>
      <c r="M435" s="238"/>
      <c r="N435" s="238" t="str">
        <f t="shared" si="41"/>
        <v/>
      </c>
      <c r="O435" s="238"/>
      <c r="P435" s="238"/>
      <c r="Q435" s="238">
        <f>IF(P435="",'3.5 St Lights - Pole'!AI435,(VLOOKUP(P435,St_Lights_Generic_coating_array,2,FALSE)))</f>
        <v>0</v>
      </c>
      <c r="R435" s="85" t="str">
        <f>IF('3.5 St Lights - Pole'!AJ435="","",'3.5 St Lights - Pole'!AJ435)</f>
        <v/>
      </c>
      <c r="S435" s="238"/>
      <c r="T435" s="89" t="str">
        <f t="shared" si="42"/>
        <v/>
      </c>
      <c r="U435" s="85"/>
      <c r="V435" s="85"/>
      <c r="W435" s="418" t="str">
        <f>IF('3.5 St Lights - Pole'!$AM435="","",'3.5 St Lights - Pole'!$AM435)</f>
        <v/>
      </c>
      <c r="X435" s="418"/>
      <c r="Y435" s="238"/>
      <c r="Z435" s="89" t="str">
        <f t="shared" si="43"/>
        <v/>
      </c>
      <c r="AA435" s="85"/>
      <c r="AB435" s="85"/>
      <c r="AC435" s="85"/>
      <c r="AD435" s="85">
        <f>'3.5 St Lights - Pole'!CE435</f>
        <v>0</v>
      </c>
      <c r="AE435" s="85"/>
      <c r="AF435" s="85" t="str">
        <f t="shared" si="44"/>
        <v/>
      </c>
      <c r="AG435" s="271"/>
      <c r="AH435" s="85">
        <f>'3.5 St Lights - Pole'!CI435</f>
        <v>0</v>
      </c>
      <c r="AI435" s="85">
        <f>'3.5 St Lights - Pole'!CJ435</f>
        <v>0</v>
      </c>
      <c r="AJ435" s="85">
        <f>'3.5 St Lights - Pole'!CK435</f>
        <v>0</v>
      </c>
      <c r="AK435" s="85"/>
      <c r="AL435" s="85"/>
      <c r="AM435" s="85" t="str">
        <f t="shared" si="45"/>
        <v/>
      </c>
      <c r="AN435" s="238"/>
      <c r="AO435" s="112"/>
      <c r="AP435" s="112"/>
      <c r="AQ435" s="133" t="str">
        <f>IF('3.5 St Lights - Pole'!CR435="","",'3.5 St Lights - Pole'!CR435)</f>
        <v/>
      </c>
      <c r="AR435" s="112" t="str">
        <f>IF('3.5 St Lights - Pole'!CS435="","",'3.5 St Lights - Pole'!CS435)</f>
        <v/>
      </c>
      <c r="AS435" s="112"/>
      <c r="AT435" s="112"/>
    </row>
    <row r="436" spans="1:46" x14ac:dyDescent="0.2">
      <c r="A436" s="237"/>
      <c r="B436" s="238"/>
      <c r="C436" s="238" t="str">
        <f>IF('3.5 St Lights - Pole'!$B436="","",'3.5 St Lights - Pole'!$B436)</f>
        <v/>
      </c>
      <c r="D436" s="89" t="str">
        <f>IF('3.5 St Lights - Pole'!$C436="","",'3.5 St Lights - Pole'!C436)</f>
        <v/>
      </c>
      <c r="E436" s="238" t="str">
        <f>IF('3.5 St Lights - Pole'!$D436="","",'3.5 St Lights - Pole'!$D436)</f>
        <v/>
      </c>
      <c r="F436" s="238" t="str">
        <f>IF('3.5 St Lights - Pole'!$F436="","",'3.5 St Lights - Pole'!$F436)</f>
        <v/>
      </c>
      <c r="G436" s="238" t="str">
        <f>IF('3.5 St Lights - Pole'!$G436="","",'3.5 St Lights - Pole'!$G436)</f>
        <v/>
      </c>
      <c r="H436" s="238" t="str">
        <f>IF('3.5 St Lights - Pole'!$I436="","",'3.5 St Lights - Pole'!$I436)</f>
        <v/>
      </c>
      <c r="I436" s="238"/>
      <c r="J436" s="89" t="str">
        <f t="shared" si="40"/>
        <v/>
      </c>
      <c r="K436" s="238"/>
      <c r="L436" s="417" t="str">
        <f>IF('3.5 St Lights - Pole'!AW436="","",'3.5 St Lights - Pole'!AW436)</f>
        <v/>
      </c>
      <c r="M436" s="238"/>
      <c r="N436" s="238" t="str">
        <f t="shared" si="41"/>
        <v/>
      </c>
      <c r="O436" s="238"/>
      <c r="P436" s="238"/>
      <c r="Q436" s="238">
        <f>IF(P436="",'3.5 St Lights - Pole'!AI436,(VLOOKUP(P436,St_Lights_Generic_coating_array,2,FALSE)))</f>
        <v>0</v>
      </c>
      <c r="R436" s="85" t="str">
        <f>IF('3.5 St Lights - Pole'!AJ436="","",'3.5 St Lights - Pole'!AJ436)</f>
        <v/>
      </c>
      <c r="S436" s="238"/>
      <c r="T436" s="89" t="str">
        <f t="shared" si="42"/>
        <v/>
      </c>
      <c r="U436" s="85"/>
      <c r="V436" s="85"/>
      <c r="W436" s="418" t="str">
        <f>IF('3.5 St Lights - Pole'!$AM436="","",'3.5 St Lights - Pole'!$AM436)</f>
        <v/>
      </c>
      <c r="X436" s="418"/>
      <c r="Y436" s="238"/>
      <c r="Z436" s="89" t="str">
        <f t="shared" si="43"/>
        <v/>
      </c>
      <c r="AA436" s="85"/>
      <c r="AB436" s="85"/>
      <c r="AC436" s="85"/>
      <c r="AD436" s="85">
        <f>'3.5 St Lights - Pole'!CE436</f>
        <v>0</v>
      </c>
      <c r="AE436" s="85"/>
      <c r="AF436" s="85" t="str">
        <f t="shared" si="44"/>
        <v/>
      </c>
      <c r="AG436" s="271"/>
      <c r="AH436" s="85">
        <f>'3.5 St Lights - Pole'!CI436</f>
        <v>0</v>
      </c>
      <c r="AI436" s="85">
        <f>'3.5 St Lights - Pole'!CJ436</f>
        <v>0</v>
      </c>
      <c r="AJ436" s="85">
        <f>'3.5 St Lights - Pole'!CK436</f>
        <v>0</v>
      </c>
      <c r="AK436" s="85"/>
      <c r="AL436" s="85"/>
      <c r="AM436" s="85" t="str">
        <f t="shared" si="45"/>
        <v/>
      </c>
      <c r="AN436" s="238"/>
      <c r="AO436" s="112"/>
      <c r="AP436" s="112"/>
      <c r="AQ436" s="133" t="str">
        <f>IF('3.5 St Lights - Pole'!CR436="","",'3.5 St Lights - Pole'!CR436)</f>
        <v/>
      </c>
      <c r="AR436" s="112" t="str">
        <f>IF('3.5 St Lights - Pole'!CS436="","",'3.5 St Lights - Pole'!CS436)</f>
        <v/>
      </c>
      <c r="AS436" s="112"/>
      <c r="AT436" s="112"/>
    </row>
    <row r="437" spans="1:46" x14ac:dyDescent="0.2">
      <c r="A437" s="237"/>
      <c r="B437" s="238"/>
      <c r="C437" s="238" t="str">
        <f>IF('3.5 St Lights - Pole'!$B437="","",'3.5 St Lights - Pole'!$B437)</f>
        <v/>
      </c>
      <c r="D437" s="89" t="str">
        <f>IF('3.5 St Lights - Pole'!$C437="","",'3.5 St Lights - Pole'!C437)</f>
        <v/>
      </c>
      <c r="E437" s="238" t="str">
        <f>IF('3.5 St Lights - Pole'!$D437="","",'3.5 St Lights - Pole'!$D437)</f>
        <v/>
      </c>
      <c r="F437" s="238" t="str">
        <f>IF('3.5 St Lights - Pole'!$F437="","",'3.5 St Lights - Pole'!$F437)</f>
        <v/>
      </c>
      <c r="G437" s="238" t="str">
        <f>IF('3.5 St Lights - Pole'!$G437="","",'3.5 St Lights - Pole'!$G437)</f>
        <v/>
      </c>
      <c r="H437" s="238" t="str">
        <f>IF('3.5 St Lights - Pole'!$I437="","",'3.5 St Lights - Pole'!$I437)</f>
        <v/>
      </c>
      <c r="I437" s="238"/>
      <c r="J437" s="89" t="str">
        <f t="shared" si="40"/>
        <v/>
      </c>
      <c r="K437" s="238"/>
      <c r="L437" s="417" t="str">
        <f>IF('3.5 St Lights - Pole'!AW437="","",'3.5 St Lights - Pole'!AW437)</f>
        <v/>
      </c>
      <c r="M437" s="238"/>
      <c r="N437" s="238" t="str">
        <f t="shared" si="41"/>
        <v/>
      </c>
      <c r="O437" s="238"/>
      <c r="P437" s="238"/>
      <c r="Q437" s="238">
        <f>IF(P437="",'3.5 St Lights - Pole'!AI437,(VLOOKUP(P437,St_Lights_Generic_coating_array,2,FALSE)))</f>
        <v>0</v>
      </c>
      <c r="R437" s="85" t="str">
        <f>IF('3.5 St Lights - Pole'!AJ437="","",'3.5 St Lights - Pole'!AJ437)</f>
        <v/>
      </c>
      <c r="S437" s="238"/>
      <c r="T437" s="89" t="str">
        <f t="shared" si="42"/>
        <v/>
      </c>
      <c r="U437" s="85"/>
      <c r="V437" s="85"/>
      <c r="W437" s="418" t="str">
        <f>IF('3.5 St Lights - Pole'!$AM437="","",'3.5 St Lights - Pole'!$AM437)</f>
        <v/>
      </c>
      <c r="X437" s="418"/>
      <c r="Y437" s="238"/>
      <c r="Z437" s="89" t="str">
        <f t="shared" si="43"/>
        <v/>
      </c>
      <c r="AA437" s="85"/>
      <c r="AB437" s="85"/>
      <c r="AC437" s="85"/>
      <c r="AD437" s="85">
        <f>'3.5 St Lights - Pole'!CE437</f>
        <v>0</v>
      </c>
      <c r="AE437" s="85"/>
      <c r="AF437" s="85" t="str">
        <f t="shared" si="44"/>
        <v/>
      </c>
      <c r="AG437" s="271"/>
      <c r="AH437" s="85">
        <f>'3.5 St Lights - Pole'!CI437</f>
        <v>0</v>
      </c>
      <c r="AI437" s="85">
        <f>'3.5 St Lights - Pole'!CJ437</f>
        <v>0</v>
      </c>
      <c r="AJ437" s="85">
        <f>'3.5 St Lights - Pole'!CK437</f>
        <v>0</v>
      </c>
      <c r="AK437" s="85"/>
      <c r="AL437" s="85"/>
      <c r="AM437" s="85" t="str">
        <f t="shared" si="45"/>
        <v/>
      </c>
      <c r="AN437" s="238"/>
      <c r="AO437" s="112"/>
      <c r="AP437" s="112"/>
      <c r="AQ437" s="133" t="str">
        <f>IF('3.5 St Lights - Pole'!CR437="","",'3.5 St Lights - Pole'!CR437)</f>
        <v/>
      </c>
      <c r="AR437" s="112" t="str">
        <f>IF('3.5 St Lights - Pole'!CS437="","",'3.5 St Lights - Pole'!CS437)</f>
        <v/>
      </c>
      <c r="AS437" s="112"/>
      <c r="AT437" s="112"/>
    </row>
    <row r="438" spans="1:46" x14ac:dyDescent="0.2">
      <c r="A438" s="237"/>
      <c r="B438" s="238"/>
      <c r="C438" s="238" t="str">
        <f>IF('3.5 St Lights - Pole'!$B438="","",'3.5 St Lights - Pole'!$B438)</f>
        <v/>
      </c>
      <c r="D438" s="89" t="str">
        <f>IF('3.5 St Lights - Pole'!$C438="","",'3.5 St Lights - Pole'!C438)</f>
        <v/>
      </c>
      <c r="E438" s="238" t="str">
        <f>IF('3.5 St Lights - Pole'!$D438="","",'3.5 St Lights - Pole'!$D438)</f>
        <v/>
      </c>
      <c r="F438" s="238" t="str">
        <f>IF('3.5 St Lights - Pole'!$F438="","",'3.5 St Lights - Pole'!$F438)</f>
        <v/>
      </c>
      <c r="G438" s="238" t="str">
        <f>IF('3.5 St Lights - Pole'!$G438="","",'3.5 St Lights - Pole'!$G438)</f>
        <v/>
      </c>
      <c r="H438" s="238" t="str">
        <f>IF('3.5 St Lights - Pole'!$I438="","",'3.5 St Lights - Pole'!$I438)</f>
        <v/>
      </c>
      <c r="I438" s="238"/>
      <c r="J438" s="89" t="str">
        <f t="shared" si="40"/>
        <v/>
      </c>
      <c r="K438" s="238"/>
      <c r="L438" s="417" t="str">
        <f>IF('3.5 St Lights - Pole'!AW438="","",'3.5 St Lights - Pole'!AW438)</f>
        <v/>
      </c>
      <c r="M438" s="238"/>
      <c r="N438" s="238" t="str">
        <f t="shared" si="41"/>
        <v/>
      </c>
      <c r="O438" s="238"/>
      <c r="P438" s="238"/>
      <c r="Q438" s="238">
        <f>IF(P438="",'3.5 St Lights - Pole'!AI438,(VLOOKUP(P438,St_Lights_Generic_coating_array,2,FALSE)))</f>
        <v>0</v>
      </c>
      <c r="R438" s="85" t="str">
        <f>IF('3.5 St Lights - Pole'!AJ438="","",'3.5 St Lights - Pole'!AJ438)</f>
        <v/>
      </c>
      <c r="S438" s="238"/>
      <c r="T438" s="89" t="str">
        <f t="shared" si="42"/>
        <v/>
      </c>
      <c r="U438" s="85"/>
      <c r="V438" s="85"/>
      <c r="W438" s="418" t="str">
        <f>IF('3.5 St Lights - Pole'!$AM438="","",'3.5 St Lights - Pole'!$AM438)</f>
        <v/>
      </c>
      <c r="X438" s="418"/>
      <c r="Y438" s="238"/>
      <c r="Z438" s="89" t="str">
        <f t="shared" si="43"/>
        <v/>
      </c>
      <c r="AA438" s="85"/>
      <c r="AB438" s="85"/>
      <c r="AC438" s="85"/>
      <c r="AD438" s="85">
        <f>'3.5 St Lights - Pole'!CE438</f>
        <v>0</v>
      </c>
      <c r="AE438" s="85"/>
      <c r="AF438" s="85" t="str">
        <f t="shared" si="44"/>
        <v/>
      </c>
      <c r="AG438" s="271"/>
      <c r="AH438" s="85">
        <f>'3.5 St Lights - Pole'!CI438</f>
        <v>0</v>
      </c>
      <c r="AI438" s="85">
        <f>'3.5 St Lights - Pole'!CJ438</f>
        <v>0</v>
      </c>
      <c r="AJ438" s="85">
        <f>'3.5 St Lights - Pole'!CK438</f>
        <v>0</v>
      </c>
      <c r="AK438" s="85"/>
      <c r="AL438" s="85"/>
      <c r="AM438" s="85" t="str">
        <f t="shared" si="45"/>
        <v/>
      </c>
      <c r="AN438" s="238"/>
      <c r="AO438" s="112"/>
      <c r="AP438" s="112"/>
      <c r="AQ438" s="133" t="str">
        <f>IF('3.5 St Lights - Pole'!CR438="","",'3.5 St Lights - Pole'!CR438)</f>
        <v/>
      </c>
      <c r="AR438" s="112" t="str">
        <f>IF('3.5 St Lights - Pole'!CS438="","",'3.5 St Lights - Pole'!CS438)</f>
        <v/>
      </c>
      <c r="AS438" s="112"/>
      <c r="AT438" s="112"/>
    </row>
    <row r="439" spans="1:46" x14ac:dyDescent="0.2">
      <c r="A439" s="237"/>
      <c r="B439" s="238"/>
      <c r="C439" s="238" t="str">
        <f>IF('3.5 St Lights - Pole'!$B439="","",'3.5 St Lights - Pole'!$B439)</f>
        <v/>
      </c>
      <c r="D439" s="89" t="str">
        <f>IF('3.5 St Lights - Pole'!$C439="","",'3.5 St Lights - Pole'!C439)</f>
        <v/>
      </c>
      <c r="E439" s="238" t="str">
        <f>IF('3.5 St Lights - Pole'!$D439="","",'3.5 St Lights - Pole'!$D439)</f>
        <v/>
      </c>
      <c r="F439" s="238" t="str">
        <f>IF('3.5 St Lights - Pole'!$F439="","",'3.5 St Lights - Pole'!$F439)</f>
        <v/>
      </c>
      <c r="G439" s="238" t="str">
        <f>IF('3.5 St Lights - Pole'!$G439="","",'3.5 St Lights - Pole'!$G439)</f>
        <v/>
      </c>
      <c r="H439" s="238" t="str">
        <f>IF('3.5 St Lights - Pole'!$I439="","",'3.5 St Lights - Pole'!$I439)</f>
        <v/>
      </c>
      <c r="I439" s="238"/>
      <c r="J439" s="89" t="str">
        <f t="shared" si="40"/>
        <v/>
      </c>
      <c r="K439" s="238"/>
      <c r="L439" s="417" t="str">
        <f>IF('3.5 St Lights - Pole'!AW439="","",'3.5 St Lights - Pole'!AW439)</f>
        <v/>
      </c>
      <c r="M439" s="238"/>
      <c r="N439" s="238" t="str">
        <f t="shared" si="41"/>
        <v/>
      </c>
      <c r="O439" s="238"/>
      <c r="P439" s="238"/>
      <c r="Q439" s="238">
        <f>IF(P439="",'3.5 St Lights - Pole'!AI439,(VLOOKUP(P439,St_Lights_Generic_coating_array,2,FALSE)))</f>
        <v>0</v>
      </c>
      <c r="R439" s="85" t="str">
        <f>IF('3.5 St Lights - Pole'!AJ439="","",'3.5 St Lights - Pole'!AJ439)</f>
        <v/>
      </c>
      <c r="S439" s="238"/>
      <c r="T439" s="89" t="str">
        <f t="shared" si="42"/>
        <v/>
      </c>
      <c r="U439" s="85"/>
      <c r="V439" s="85"/>
      <c r="W439" s="418" t="str">
        <f>IF('3.5 St Lights - Pole'!$AM439="","",'3.5 St Lights - Pole'!$AM439)</f>
        <v/>
      </c>
      <c r="X439" s="418"/>
      <c r="Y439" s="238"/>
      <c r="Z439" s="89" t="str">
        <f t="shared" si="43"/>
        <v/>
      </c>
      <c r="AA439" s="85"/>
      <c r="AB439" s="85"/>
      <c r="AC439" s="85"/>
      <c r="AD439" s="85">
        <f>'3.5 St Lights - Pole'!CE439</f>
        <v>0</v>
      </c>
      <c r="AE439" s="85"/>
      <c r="AF439" s="85" t="str">
        <f t="shared" si="44"/>
        <v/>
      </c>
      <c r="AG439" s="271"/>
      <c r="AH439" s="85">
        <f>'3.5 St Lights - Pole'!CI439</f>
        <v>0</v>
      </c>
      <c r="AI439" s="85">
        <f>'3.5 St Lights - Pole'!CJ439</f>
        <v>0</v>
      </c>
      <c r="AJ439" s="85">
        <f>'3.5 St Lights - Pole'!CK439</f>
        <v>0</v>
      </c>
      <c r="AK439" s="85"/>
      <c r="AL439" s="85"/>
      <c r="AM439" s="85" t="str">
        <f t="shared" si="45"/>
        <v/>
      </c>
      <c r="AN439" s="238"/>
      <c r="AO439" s="112"/>
      <c r="AP439" s="112"/>
      <c r="AQ439" s="133" t="str">
        <f>IF('3.5 St Lights - Pole'!CR439="","",'3.5 St Lights - Pole'!CR439)</f>
        <v/>
      </c>
      <c r="AR439" s="112" t="str">
        <f>IF('3.5 St Lights - Pole'!CS439="","",'3.5 St Lights - Pole'!CS439)</f>
        <v/>
      </c>
      <c r="AS439" s="112"/>
      <c r="AT439" s="112"/>
    </row>
    <row r="440" spans="1:46" x14ac:dyDescent="0.2">
      <c r="A440" s="237"/>
      <c r="B440" s="238"/>
      <c r="C440" s="238" t="str">
        <f>IF('3.5 St Lights - Pole'!$B440="","",'3.5 St Lights - Pole'!$B440)</f>
        <v/>
      </c>
      <c r="D440" s="89" t="str">
        <f>IF('3.5 St Lights - Pole'!$C440="","",'3.5 St Lights - Pole'!C440)</f>
        <v/>
      </c>
      <c r="E440" s="238" t="str">
        <f>IF('3.5 St Lights - Pole'!$D440="","",'3.5 St Lights - Pole'!$D440)</f>
        <v/>
      </c>
      <c r="F440" s="238" t="str">
        <f>IF('3.5 St Lights - Pole'!$F440="","",'3.5 St Lights - Pole'!$F440)</f>
        <v/>
      </c>
      <c r="G440" s="238" t="str">
        <f>IF('3.5 St Lights - Pole'!$G440="","",'3.5 St Lights - Pole'!$G440)</f>
        <v/>
      </c>
      <c r="H440" s="238" t="str">
        <f>IF('3.5 St Lights - Pole'!$I440="","",'3.5 St Lights - Pole'!$I440)</f>
        <v/>
      </c>
      <c r="I440" s="238"/>
      <c r="J440" s="89" t="str">
        <f t="shared" si="40"/>
        <v/>
      </c>
      <c r="K440" s="238"/>
      <c r="L440" s="417" t="str">
        <f>IF('3.5 St Lights - Pole'!AW440="","",'3.5 St Lights - Pole'!AW440)</f>
        <v/>
      </c>
      <c r="M440" s="238"/>
      <c r="N440" s="238" t="str">
        <f t="shared" si="41"/>
        <v/>
      </c>
      <c r="O440" s="238"/>
      <c r="P440" s="238"/>
      <c r="Q440" s="238">
        <f>IF(P440="",'3.5 St Lights - Pole'!AI440,(VLOOKUP(P440,St_Lights_Generic_coating_array,2,FALSE)))</f>
        <v>0</v>
      </c>
      <c r="R440" s="85" t="str">
        <f>IF('3.5 St Lights - Pole'!AJ440="","",'3.5 St Lights - Pole'!AJ440)</f>
        <v/>
      </c>
      <c r="S440" s="238"/>
      <c r="T440" s="89" t="str">
        <f t="shared" si="42"/>
        <v/>
      </c>
      <c r="U440" s="85"/>
      <c r="V440" s="85"/>
      <c r="W440" s="418" t="str">
        <f>IF('3.5 St Lights - Pole'!$AM440="","",'3.5 St Lights - Pole'!$AM440)</f>
        <v/>
      </c>
      <c r="X440" s="418"/>
      <c r="Y440" s="238"/>
      <c r="Z440" s="89" t="str">
        <f t="shared" si="43"/>
        <v/>
      </c>
      <c r="AA440" s="85"/>
      <c r="AB440" s="85"/>
      <c r="AC440" s="85"/>
      <c r="AD440" s="85">
        <f>'3.5 St Lights - Pole'!CE440</f>
        <v>0</v>
      </c>
      <c r="AE440" s="85"/>
      <c r="AF440" s="85" t="str">
        <f t="shared" si="44"/>
        <v/>
      </c>
      <c r="AG440" s="271"/>
      <c r="AH440" s="85">
        <f>'3.5 St Lights - Pole'!CI440</f>
        <v>0</v>
      </c>
      <c r="AI440" s="85">
        <f>'3.5 St Lights - Pole'!CJ440</f>
        <v>0</v>
      </c>
      <c r="AJ440" s="85">
        <f>'3.5 St Lights - Pole'!CK440</f>
        <v>0</v>
      </c>
      <c r="AK440" s="85"/>
      <c r="AL440" s="85"/>
      <c r="AM440" s="85" t="str">
        <f t="shared" si="45"/>
        <v/>
      </c>
      <c r="AN440" s="238"/>
      <c r="AO440" s="112"/>
      <c r="AP440" s="112"/>
      <c r="AQ440" s="133" t="str">
        <f>IF('3.5 St Lights - Pole'!CR440="","",'3.5 St Lights - Pole'!CR440)</f>
        <v/>
      </c>
      <c r="AR440" s="112" t="str">
        <f>IF('3.5 St Lights - Pole'!CS440="","",'3.5 St Lights - Pole'!CS440)</f>
        <v/>
      </c>
      <c r="AS440" s="112"/>
      <c r="AT440" s="112"/>
    </row>
    <row r="441" spans="1:46" x14ac:dyDescent="0.2">
      <c r="A441" s="237"/>
      <c r="B441" s="238"/>
      <c r="C441" s="238" t="str">
        <f>IF('3.5 St Lights - Pole'!$B441="","",'3.5 St Lights - Pole'!$B441)</f>
        <v/>
      </c>
      <c r="D441" s="89" t="str">
        <f>IF('3.5 St Lights - Pole'!$C441="","",'3.5 St Lights - Pole'!C441)</f>
        <v/>
      </c>
      <c r="E441" s="238" t="str">
        <f>IF('3.5 St Lights - Pole'!$D441="","",'3.5 St Lights - Pole'!$D441)</f>
        <v/>
      </c>
      <c r="F441" s="238" t="str">
        <f>IF('3.5 St Lights - Pole'!$F441="","",'3.5 St Lights - Pole'!$F441)</f>
        <v/>
      </c>
      <c r="G441" s="238" t="str">
        <f>IF('3.5 St Lights - Pole'!$G441="","",'3.5 St Lights - Pole'!$G441)</f>
        <v/>
      </c>
      <c r="H441" s="238" t="str">
        <f>IF('3.5 St Lights - Pole'!$I441="","",'3.5 St Lights - Pole'!$I441)</f>
        <v/>
      </c>
      <c r="I441" s="238"/>
      <c r="J441" s="89" t="str">
        <f t="shared" si="40"/>
        <v/>
      </c>
      <c r="K441" s="238"/>
      <c r="L441" s="417" t="str">
        <f>IF('3.5 St Lights - Pole'!AW441="","",'3.5 St Lights - Pole'!AW441)</f>
        <v/>
      </c>
      <c r="M441" s="238"/>
      <c r="N441" s="238" t="str">
        <f t="shared" si="41"/>
        <v/>
      </c>
      <c r="O441" s="238"/>
      <c r="P441" s="238"/>
      <c r="Q441" s="238">
        <f>IF(P441="",'3.5 St Lights - Pole'!AI441,(VLOOKUP(P441,St_Lights_Generic_coating_array,2,FALSE)))</f>
        <v>0</v>
      </c>
      <c r="R441" s="85" t="str">
        <f>IF('3.5 St Lights - Pole'!AJ441="","",'3.5 St Lights - Pole'!AJ441)</f>
        <v/>
      </c>
      <c r="S441" s="238"/>
      <c r="T441" s="89" t="str">
        <f t="shared" si="42"/>
        <v/>
      </c>
      <c r="U441" s="85"/>
      <c r="V441" s="85"/>
      <c r="W441" s="418" t="str">
        <f>IF('3.5 St Lights - Pole'!$AM441="","",'3.5 St Lights - Pole'!$AM441)</f>
        <v/>
      </c>
      <c r="X441" s="418"/>
      <c r="Y441" s="238"/>
      <c r="Z441" s="89" t="str">
        <f t="shared" si="43"/>
        <v/>
      </c>
      <c r="AA441" s="85"/>
      <c r="AB441" s="85"/>
      <c r="AC441" s="85"/>
      <c r="AD441" s="85">
        <f>'3.5 St Lights - Pole'!CE441</f>
        <v>0</v>
      </c>
      <c r="AE441" s="85"/>
      <c r="AF441" s="85" t="str">
        <f t="shared" si="44"/>
        <v/>
      </c>
      <c r="AG441" s="271"/>
      <c r="AH441" s="85">
        <f>'3.5 St Lights - Pole'!CI441</f>
        <v>0</v>
      </c>
      <c r="AI441" s="85">
        <f>'3.5 St Lights - Pole'!CJ441</f>
        <v>0</v>
      </c>
      <c r="AJ441" s="85">
        <f>'3.5 St Lights - Pole'!CK441</f>
        <v>0</v>
      </c>
      <c r="AK441" s="85"/>
      <c r="AL441" s="85"/>
      <c r="AM441" s="85" t="str">
        <f t="shared" si="45"/>
        <v/>
      </c>
      <c r="AN441" s="238"/>
      <c r="AO441" s="112"/>
      <c r="AP441" s="112"/>
      <c r="AQ441" s="133" t="str">
        <f>IF('3.5 St Lights - Pole'!CR441="","",'3.5 St Lights - Pole'!CR441)</f>
        <v/>
      </c>
      <c r="AR441" s="112" t="str">
        <f>IF('3.5 St Lights - Pole'!CS441="","",'3.5 St Lights - Pole'!CS441)</f>
        <v/>
      </c>
      <c r="AS441" s="112"/>
      <c r="AT441" s="112"/>
    </row>
    <row r="442" spans="1:46" x14ac:dyDescent="0.2">
      <c r="A442" s="237"/>
      <c r="B442" s="238"/>
      <c r="C442" s="238" t="str">
        <f>IF('3.5 St Lights - Pole'!$B442="","",'3.5 St Lights - Pole'!$B442)</f>
        <v/>
      </c>
      <c r="D442" s="89" t="str">
        <f>IF('3.5 St Lights - Pole'!$C442="","",'3.5 St Lights - Pole'!C442)</f>
        <v/>
      </c>
      <c r="E442" s="238" t="str">
        <f>IF('3.5 St Lights - Pole'!$D442="","",'3.5 St Lights - Pole'!$D442)</f>
        <v/>
      </c>
      <c r="F442" s="238" t="str">
        <f>IF('3.5 St Lights - Pole'!$F442="","",'3.5 St Lights - Pole'!$F442)</f>
        <v/>
      </c>
      <c r="G442" s="238" t="str">
        <f>IF('3.5 St Lights - Pole'!$G442="","",'3.5 St Lights - Pole'!$G442)</f>
        <v/>
      </c>
      <c r="H442" s="238" t="str">
        <f>IF('3.5 St Lights - Pole'!$I442="","",'3.5 St Lights - Pole'!$I442)</f>
        <v/>
      </c>
      <c r="I442" s="238"/>
      <c r="J442" s="89" t="str">
        <f t="shared" si="40"/>
        <v/>
      </c>
      <c r="K442" s="238"/>
      <c r="L442" s="417" t="str">
        <f>IF('3.5 St Lights - Pole'!AW442="","",'3.5 St Lights - Pole'!AW442)</f>
        <v/>
      </c>
      <c r="M442" s="238"/>
      <c r="N442" s="238" t="str">
        <f t="shared" si="41"/>
        <v/>
      </c>
      <c r="O442" s="238"/>
      <c r="P442" s="238"/>
      <c r="Q442" s="238">
        <f>IF(P442="",'3.5 St Lights - Pole'!AI442,(VLOOKUP(P442,St_Lights_Generic_coating_array,2,FALSE)))</f>
        <v>0</v>
      </c>
      <c r="R442" s="85" t="str">
        <f>IF('3.5 St Lights - Pole'!AJ442="","",'3.5 St Lights - Pole'!AJ442)</f>
        <v/>
      </c>
      <c r="S442" s="238"/>
      <c r="T442" s="89" t="str">
        <f t="shared" si="42"/>
        <v/>
      </c>
      <c r="U442" s="85"/>
      <c r="V442" s="85"/>
      <c r="W442" s="418" t="str">
        <f>IF('3.5 St Lights - Pole'!$AM442="","",'3.5 St Lights - Pole'!$AM442)</f>
        <v/>
      </c>
      <c r="X442" s="418"/>
      <c r="Y442" s="238"/>
      <c r="Z442" s="89" t="str">
        <f t="shared" si="43"/>
        <v/>
      </c>
      <c r="AA442" s="85"/>
      <c r="AB442" s="85"/>
      <c r="AC442" s="85"/>
      <c r="AD442" s="85">
        <f>'3.5 St Lights - Pole'!CE442</f>
        <v>0</v>
      </c>
      <c r="AE442" s="85"/>
      <c r="AF442" s="85" t="str">
        <f t="shared" si="44"/>
        <v/>
      </c>
      <c r="AG442" s="271"/>
      <c r="AH442" s="85">
        <f>'3.5 St Lights - Pole'!CI442</f>
        <v>0</v>
      </c>
      <c r="AI442" s="85">
        <f>'3.5 St Lights - Pole'!CJ442</f>
        <v>0</v>
      </c>
      <c r="AJ442" s="85">
        <f>'3.5 St Lights - Pole'!CK442</f>
        <v>0</v>
      </c>
      <c r="AK442" s="85"/>
      <c r="AL442" s="85"/>
      <c r="AM442" s="85" t="str">
        <f t="shared" si="45"/>
        <v/>
      </c>
      <c r="AN442" s="238"/>
      <c r="AO442" s="112"/>
      <c r="AP442" s="112"/>
      <c r="AQ442" s="133" t="str">
        <f>IF('3.5 St Lights - Pole'!CR442="","",'3.5 St Lights - Pole'!CR442)</f>
        <v/>
      </c>
      <c r="AR442" s="112" t="str">
        <f>IF('3.5 St Lights - Pole'!CS442="","",'3.5 St Lights - Pole'!CS442)</f>
        <v/>
      </c>
      <c r="AS442" s="112"/>
      <c r="AT442" s="112"/>
    </row>
    <row r="443" spans="1:46" x14ac:dyDescent="0.2">
      <c r="A443" s="237"/>
      <c r="B443" s="238"/>
      <c r="C443" s="238" t="str">
        <f>IF('3.5 St Lights - Pole'!$B443="","",'3.5 St Lights - Pole'!$B443)</f>
        <v/>
      </c>
      <c r="D443" s="89" t="str">
        <f>IF('3.5 St Lights - Pole'!$C443="","",'3.5 St Lights - Pole'!C443)</f>
        <v/>
      </c>
      <c r="E443" s="238" t="str">
        <f>IF('3.5 St Lights - Pole'!$D443="","",'3.5 St Lights - Pole'!$D443)</f>
        <v/>
      </c>
      <c r="F443" s="238" t="str">
        <f>IF('3.5 St Lights - Pole'!$F443="","",'3.5 St Lights - Pole'!$F443)</f>
        <v/>
      </c>
      <c r="G443" s="238" t="str">
        <f>IF('3.5 St Lights - Pole'!$G443="","",'3.5 St Lights - Pole'!$G443)</f>
        <v/>
      </c>
      <c r="H443" s="238" t="str">
        <f>IF('3.5 St Lights - Pole'!$I443="","",'3.5 St Lights - Pole'!$I443)</f>
        <v/>
      </c>
      <c r="I443" s="238"/>
      <c r="J443" s="89" t="str">
        <f t="shared" si="40"/>
        <v/>
      </c>
      <c r="K443" s="238"/>
      <c r="L443" s="417" t="str">
        <f>IF('3.5 St Lights - Pole'!AW443="","",'3.5 St Lights - Pole'!AW443)</f>
        <v/>
      </c>
      <c r="M443" s="238"/>
      <c r="N443" s="238" t="str">
        <f t="shared" si="41"/>
        <v/>
      </c>
      <c r="O443" s="238"/>
      <c r="P443" s="238"/>
      <c r="Q443" s="238">
        <f>IF(P443="",'3.5 St Lights - Pole'!AI443,(VLOOKUP(P443,St_Lights_Generic_coating_array,2,FALSE)))</f>
        <v>0</v>
      </c>
      <c r="R443" s="85" t="str">
        <f>IF('3.5 St Lights - Pole'!AJ443="","",'3.5 St Lights - Pole'!AJ443)</f>
        <v/>
      </c>
      <c r="S443" s="238"/>
      <c r="T443" s="89" t="str">
        <f t="shared" si="42"/>
        <v/>
      </c>
      <c r="U443" s="85"/>
      <c r="V443" s="85"/>
      <c r="W443" s="418" t="str">
        <f>IF('3.5 St Lights - Pole'!$AM443="","",'3.5 St Lights - Pole'!$AM443)</f>
        <v/>
      </c>
      <c r="X443" s="418"/>
      <c r="Y443" s="238"/>
      <c r="Z443" s="89" t="str">
        <f t="shared" si="43"/>
        <v/>
      </c>
      <c r="AA443" s="85"/>
      <c r="AB443" s="85"/>
      <c r="AC443" s="85"/>
      <c r="AD443" s="85">
        <f>'3.5 St Lights - Pole'!CE443</f>
        <v>0</v>
      </c>
      <c r="AE443" s="85"/>
      <c r="AF443" s="85" t="str">
        <f t="shared" si="44"/>
        <v/>
      </c>
      <c r="AG443" s="271"/>
      <c r="AH443" s="85">
        <f>'3.5 St Lights - Pole'!CI443</f>
        <v>0</v>
      </c>
      <c r="AI443" s="85">
        <f>'3.5 St Lights - Pole'!CJ443</f>
        <v>0</v>
      </c>
      <c r="AJ443" s="85">
        <f>'3.5 St Lights - Pole'!CK443</f>
        <v>0</v>
      </c>
      <c r="AK443" s="85"/>
      <c r="AL443" s="85"/>
      <c r="AM443" s="85" t="str">
        <f t="shared" si="45"/>
        <v/>
      </c>
      <c r="AN443" s="238"/>
      <c r="AO443" s="112"/>
      <c r="AP443" s="112"/>
      <c r="AQ443" s="133" t="str">
        <f>IF('3.5 St Lights - Pole'!CR443="","",'3.5 St Lights - Pole'!CR443)</f>
        <v/>
      </c>
      <c r="AR443" s="112" t="str">
        <f>IF('3.5 St Lights - Pole'!CS443="","",'3.5 St Lights - Pole'!CS443)</f>
        <v/>
      </c>
      <c r="AS443" s="112"/>
      <c r="AT443" s="112"/>
    </row>
    <row r="444" spans="1:46" x14ac:dyDescent="0.2">
      <c r="A444" s="237"/>
      <c r="B444" s="238"/>
      <c r="C444" s="238" t="str">
        <f>IF('3.5 St Lights - Pole'!$B444="","",'3.5 St Lights - Pole'!$B444)</f>
        <v/>
      </c>
      <c r="D444" s="89" t="str">
        <f>IF('3.5 St Lights - Pole'!$C444="","",'3.5 St Lights - Pole'!C444)</f>
        <v/>
      </c>
      <c r="E444" s="238" t="str">
        <f>IF('3.5 St Lights - Pole'!$D444="","",'3.5 St Lights - Pole'!$D444)</f>
        <v/>
      </c>
      <c r="F444" s="238" t="str">
        <f>IF('3.5 St Lights - Pole'!$F444="","",'3.5 St Lights - Pole'!$F444)</f>
        <v/>
      </c>
      <c r="G444" s="238" t="str">
        <f>IF('3.5 St Lights - Pole'!$G444="","",'3.5 St Lights - Pole'!$G444)</f>
        <v/>
      </c>
      <c r="H444" s="238" t="str">
        <f>IF('3.5 St Lights - Pole'!$I444="","",'3.5 St Lights - Pole'!$I444)</f>
        <v/>
      </c>
      <c r="I444" s="238"/>
      <c r="J444" s="89" t="str">
        <f t="shared" si="40"/>
        <v/>
      </c>
      <c r="K444" s="238"/>
      <c r="L444" s="417" t="str">
        <f>IF('3.5 St Lights - Pole'!AW444="","",'3.5 St Lights - Pole'!AW444)</f>
        <v/>
      </c>
      <c r="M444" s="238"/>
      <c r="N444" s="238" t="str">
        <f t="shared" si="41"/>
        <v/>
      </c>
      <c r="O444" s="238"/>
      <c r="P444" s="238"/>
      <c r="Q444" s="238">
        <f>IF(P444="",'3.5 St Lights - Pole'!AI444,(VLOOKUP(P444,St_Lights_Generic_coating_array,2,FALSE)))</f>
        <v>0</v>
      </c>
      <c r="R444" s="85" t="str">
        <f>IF('3.5 St Lights - Pole'!AJ444="","",'3.5 St Lights - Pole'!AJ444)</f>
        <v/>
      </c>
      <c r="S444" s="238"/>
      <c r="T444" s="89" t="str">
        <f t="shared" si="42"/>
        <v/>
      </c>
      <c r="U444" s="85"/>
      <c r="V444" s="85"/>
      <c r="W444" s="418" t="str">
        <f>IF('3.5 St Lights - Pole'!$AM444="","",'3.5 St Lights - Pole'!$AM444)</f>
        <v/>
      </c>
      <c r="X444" s="418"/>
      <c r="Y444" s="238"/>
      <c r="Z444" s="89" t="str">
        <f t="shared" si="43"/>
        <v/>
      </c>
      <c r="AA444" s="85"/>
      <c r="AB444" s="85"/>
      <c r="AC444" s="85"/>
      <c r="AD444" s="85">
        <f>'3.5 St Lights - Pole'!CE444</f>
        <v>0</v>
      </c>
      <c r="AE444" s="85"/>
      <c r="AF444" s="85" t="str">
        <f t="shared" si="44"/>
        <v/>
      </c>
      <c r="AG444" s="271"/>
      <c r="AH444" s="85">
        <f>'3.5 St Lights - Pole'!CI444</f>
        <v>0</v>
      </c>
      <c r="AI444" s="85">
        <f>'3.5 St Lights - Pole'!CJ444</f>
        <v>0</v>
      </c>
      <c r="AJ444" s="85">
        <f>'3.5 St Lights - Pole'!CK444</f>
        <v>0</v>
      </c>
      <c r="AK444" s="85"/>
      <c r="AL444" s="85"/>
      <c r="AM444" s="85" t="str">
        <f t="shared" si="45"/>
        <v/>
      </c>
      <c r="AN444" s="238"/>
      <c r="AO444" s="112"/>
      <c r="AP444" s="112"/>
      <c r="AQ444" s="133" t="str">
        <f>IF('3.5 St Lights - Pole'!CR444="","",'3.5 St Lights - Pole'!CR444)</f>
        <v/>
      </c>
      <c r="AR444" s="112" t="str">
        <f>IF('3.5 St Lights - Pole'!CS444="","",'3.5 St Lights - Pole'!CS444)</f>
        <v/>
      </c>
      <c r="AS444" s="112"/>
      <c r="AT444" s="112"/>
    </row>
    <row r="445" spans="1:46" x14ac:dyDescent="0.2">
      <c r="A445" s="237"/>
      <c r="B445" s="238"/>
      <c r="C445" s="238" t="str">
        <f>IF('3.5 St Lights - Pole'!$B445="","",'3.5 St Lights - Pole'!$B445)</f>
        <v/>
      </c>
      <c r="D445" s="89" t="str">
        <f>IF('3.5 St Lights - Pole'!$C445="","",'3.5 St Lights - Pole'!C445)</f>
        <v/>
      </c>
      <c r="E445" s="238" t="str">
        <f>IF('3.5 St Lights - Pole'!$D445="","",'3.5 St Lights - Pole'!$D445)</f>
        <v/>
      </c>
      <c r="F445" s="238" t="str">
        <f>IF('3.5 St Lights - Pole'!$F445="","",'3.5 St Lights - Pole'!$F445)</f>
        <v/>
      </c>
      <c r="G445" s="238" t="str">
        <f>IF('3.5 St Lights - Pole'!$G445="","",'3.5 St Lights - Pole'!$G445)</f>
        <v/>
      </c>
      <c r="H445" s="238" t="str">
        <f>IF('3.5 St Lights - Pole'!$I445="","",'3.5 St Lights - Pole'!$I445)</f>
        <v/>
      </c>
      <c r="I445" s="238"/>
      <c r="J445" s="89" t="str">
        <f t="shared" si="40"/>
        <v/>
      </c>
      <c r="K445" s="238"/>
      <c r="L445" s="417" t="str">
        <f>IF('3.5 St Lights - Pole'!AW445="","",'3.5 St Lights - Pole'!AW445)</f>
        <v/>
      </c>
      <c r="M445" s="238"/>
      <c r="N445" s="238" t="str">
        <f t="shared" si="41"/>
        <v/>
      </c>
      <c r="O445" s="238"/>
      <c r="P445" s="238"/>
      <c r="Q445" s="238">
        <f>IF(P445="",'3.5 St Lights - Pole'!AI445,(VLOOKUP(P445,St_Lights_Generic_coating_array,2,FALSE)))</f>
        <v>0</v>
      </c>
      <c r="R445" s="85" t="str">
        <f>IF('3.5 St Lights - Pole'!AJ445="","",'3.5 St Lights - Pole'!AJ445)</f>
        <v/>
      </c>
      <c r="S445" s="238"/>
      <c r="T445" s="89" t="str">
        <f t="shared" si="42"/>
        <v/>
      </c>
      <c r="U445" s="85"/>
      <c r="V445" s="85"/>
      <c r="W445" s="418" t="str">
        <f>IF('3.5 St Lights - Pole'!$AM445="","",'3.5 St Lights - Pole'!$AM445)</f>
        <v/>
      </c>
      <c r="X445" s="418"/>
      <c r="Y445" s="238"/>
      <c r="Z445" s="89" t="str">
        <f t="shared" si="43"/>
        <v/>
      </c>
      <c r="AA445" s="85"/>
      <c r="AB445" s="85"/>
      <c r="AC445" s="85"/>
      <c r="AD445" s="85">
        <f>'3.5 St Lights - Pole'!CE445</f>
        <v>0</v>
      </c>
      <c r="AE445" s="85"/>
      <c r="AF445" s="85" t="str">
        <f t="shared" si="44"/>
        <v/>
      </c>
      <c r="AG445" s="271"/>
      <c r="AH445" s="85">
        <f>'3.5 St Lights - Pole'!CI445</f>
        <v>0</v>
      </c>
      <c r="AI445" s="85">
        <f>'3.5 St Lights - Pole'!CJ445</f>
        <v>0</v>
      </c>
      <c r="AJ445" s="85">
        <f>'3.5 St Lights - Pole'!CK445</f>
        <v>0</v>
      </c>
      <c r="AK445" s="85"/>
      <c r="AL445" s="85"/>
      <c r="AM445" s="85" t="str">
        <f t="shared" si="45"/>
        <v/>
      </c>
      <c r="AN445" s="238"/>
      <c r="AO445" s="112"/>
      <c r="AP445" s="112"/>
      <c r="AQ445" s="133" t="str">
        <f>IF('3.5 St Lights - Pole'!CR445="","",'3.5 St Lights - Pole'!CR445)</f>
        <v/>
      </c>
      <c r="AR445" s="112" t="str">
        <f>IF('3.5 St Lights - Pole'!CS445="","",'3.5 St Lights - Pole'!CS445)</f>
        <v/>
      </c>
      <c r="AS445" s="112"/>
      <c r="AT445" s="112"/>
    </row>
    <row r="446" spans="1:46" x14ac:dyDescent="0.2">
      <c r="A446" s="237"/>
      <c r="B446" s="238"/>
      <c r="C446" s="238" t="str">
        <f>IF('3.5 St Lights - Pole'!$B446="","",'3.5 St Lights - Pole'!$B446)</f>
        <v/>
      </c>
      <c r="D446" s="89" t="str">
        <f>IF('3.5 St Lights - Pole'!$C446="","",'3.5 St Lights - Pole'!C446)</f>
        <v/>
      </c>
      <c r="E446" s="238" t="str">
        <f>IF('3.5 St Lights - Pole'!$D446="","",'3.5 St Lights - Pole'!$D446)</f>
        <v/>
      </c>
      <c r="F446" s="238" t="str">
        <f>IF('3.5 St Lights - Pole'!$F446="","",'3.5 St Lights - Pole'!$F446)</f>
        <v/>
      </c>
      <c r="G446" s="238" t="str">
        <f>IF('3.5 St Lights - Pole'!$G446="","",'3.5 St Lights - Pole'!$G446)</f>
        <v/>
      </c>
      <c r="H446" s="238" t="str">
        <f>IF('3.5 St Lights - Pole'!$I446="","",'3.5 St Lights - Pole'!$I446)</f>
        <v/>
      </c>
      <c r="I446" s="238"/>
      <c r="J446" s="89" t="str">
        <f t="shared" si="40"/>
        <v/>
      </c>
      <c r="K446" s="238"/>
      <c r="L446" s="417" t="str">
        <f>IF('3.5 St Lights - Pole'!AW446="","",'3.5 St Lights - Pole'!AW446)</f>
        <v/>
      </c>
      <c r="M446" s="238"/>
      <c r="N446" s="238" t="str">
        <f t="shared" si="41"/>
        <v/>
      </c>
      <c r="O446" s="238"/>
      <c r="P446" s="238"/>
      <c r="Q446" s="238">
        <f>IF(P446="",'3.5 St Lights - Pole'!AI446,(VLOOKUP(P446,St_Lights_Generic_coating_array,2,FALSE)))</f>
        <v>0</v>
      </c>
      <c r="R446" s="85" t="str">
        <f>IF('3.5 St Lights - Pole'!AJ446="","",'3.5 St Lights - Pole'!AJ446)</f>
        <v/>
      </c>
      <c r="S446" s="238"/>
      <c r="T446" s="89" t="str">
        <f t="shared" si="42"/>
        <v/>
      </c>
      <c r="U446" s="85"/>
      <c r="V446" s="85"/>
      <c r="W446" s="418" t="str">
        <f>IF('3.5 St Lights - Pole'!$AM446="","",'3.5 St Lights - Pole'!$AM446)</f>
        <v/>
      </c>
      <c r="X446" s="418"/>
      <c r="Y446" s="238"/>
      <c r="Z446" s="89" t="str">
        <f t="shared" si="43"/>
        <v/>
      </c>
      <c r="AA446" s="85"/>
      <c r="AB446" s="85"/>
      <c r="AC446" s="85"/>
      <c r="AD446" s="85">
        <f>'3.5 St Lights - Pole'!CE446</f>
        <v>0</v>
      </c>
      <c r="AE446" s="85"/>
      <c r="AF446" s="85" t="str">
        <f t="shared" si="44"/>
        <v/>
      </c>
      <c r="AG446" s="271"/>
      <c r="AH446" s="85">
        <f>'3.5 St Lights - Pole'!CI446</f>
        <v>0</v>
      </c>
      <c r="AI446" s="85">
        <f>'3.5 St Lights - Pole'!CJ446</f>
        <v>0</v>
      </c>
      <c r="AJ446" s="85">
        <f>'3.5 St Lights - Pole'!CK446</f>
        <v>0</v>
      </c>
      <c r="AK446" s="85"/>
      <c r="AL446" s="85"/>
      <c r="AM446" s="85" t="str">
        <f t="shared" si="45"/>
        <v/>
      </c>
      <c r="AN446" s="238"/>
      <c r="AO446" s="112"/>
      <c r="AP446" s="112"/>
      <c r="AQ446" s="133" t="str">
        <f>IF('3.5 St Lights - Pole'!CR446="","",'3.5 St Lights - Pole'!CR446)</f>
        <v/>
      </c>
      <c r="AR446" s="112" t="str">
        <f>IF('3.5 St Lights - Pole'!CS446="","",'3.5 St Lights - Pole'!CS446)</f>
        <v/>
      </c>
      <c r="AS446" s="112"/>
      <c r="AT446" s="112"/>
    </row>
    <row r="447" spans="1:46" x14ac:dyDescent="0.2">
      <c r="A447" s="237"/>
      <c r="B447" s="238"/>
      <c r="C447" s="238" t="str">
        <f>IF('3.5 St Lights - Pole'!$B447="","",'3.5 St Lights - Pole'!$B447)</f>
        <v/>
      </c>
      <c r="D447" s="89" t="str">
        <f>IF('3.5 St Lights - Pole'!$C447="","",'3.5 St Lights - Pole'!C447)</f>
        <v/>
      </c>
      <c r="E447" s="238" t="str">
        <f>IF('3.5 St Lights - Pole'!$D447="","",'3.5 St Lights - Pole'!$D447)</f>
        <v/>
      </c>
      <c r="F447" s="238" t="str">
        <f>IF('3.5 St Lights - Pole'!$F447="","",'3.5 St Lights - Pole'!$F447)</f>
        <v/>
      </c>
      <c r="G447" s="238" t="str">
        <f>IF('3.5 St Lights - Pole'!$G447="","",'3.5 St Lights - Pole'!$G447)</f>
        <v/>
      </c>
      <c r="H447" s="238" t="str">
        <f>IF('3.5 St Lights - Pole'!$I447="","",'3.5 St Lights - Pole'!$I447)</f>
        <v/>
      </c>
      <c r="I447" s="238"/>
      <c r="J447" s="89" t="str">
        <f t="shared" si="40"/>
        <v/>
      </c>
      <c r="K447" s="238"/>
      <c r="L447" s="417" t="str">
        <f>IF('3.5 St Lights - Pole'!AW447="","",'3.5 St Lights - Pole'!AW447)</f>
        <v/>
      </c>
      <c r="M447" s="238"/>
      <c r="N447" s="238" t="str">
        <f t="shared" si="41"/>
        <v/>
      </c>
      <c r="O447" s="238"/>
      <c r="P447" s="238"/>
      <c r="Q447" s="238">
        <f>IF(P447="",'3.5 St Lights - Pole'!AI447,(VLOOKUP(P447,St_Lights_Generic_coating_array,2,FALSE)))</f>
        <v>0</v>
      </c>
      <c r="R447" s="85" t="str">
        <f>IF('3.5 St Lights - Pole'!AJ447="","",'3.5 St Lights - Pole'!AJ447)</f>
        <v/>
      </c>
      <c r="S447" s="238"/>
      <c r="T447" s="89" t="str">
        <f t="shared" si="42"/>
        <v/>
      </c>
      <c r="U447" s="85"/>
      <c r="V447" s="85"/>
      <c r="W447" s="418" t="str">
        <f>IF('3.5 St Lights - Pole'!$AM447="","",'3.5 St Lights - Pole'!$AM447)</f>
        <v/>
      </c>
      <c r="X447" s="418"/>
      <c r="Y447" s="238"/>
      <c r="Z447" s="89" t="str">
        <f t="shared" si="43"/>
        <v/>
      </c>
      <c r="AA447" s="85"/>
      <c r="AB447" s="85"/>
      <c r="AC447" s="85"/>
      <c r="AD447" s="85">
        <f>'3.5 St Lights - Pole'!CE447</f>
        <v>0</v>
      </c>
      <c r="AE447" s="85"/>
      <c r="AF447" s="85" t="str">
        <f t="shared" si="44"/>
        <v/>
      </c>
      <c r="AG447" s="271"/>
      <c r="AH447" s="85">
        <f>'3.5 St Lights - Pole'!CI447</f>
        <v>0</v>
      </c>
      <c r="AI447" s="85">
        <f>'3.5 St Lights - Pole'!CJ447</f>
        <v>0</v>
      </c>
      <c r="AJ447" s="85">
        <f>'3.5 St Lights - Pole'!CK447</f>
        <v>0</v>
      </c>
      <c r="AK447" s="85"/>
      <c r="AL447" s="85"/>
      <c r="AM447" s="85" t="str">
        <f t="shared" si="45"/>
        <v/>
      </c>
      <c r="AN447" s="238"/>
      <c r="AO447" s="112"/>
      <c r="AP447" s="112"/>
      <c r="AQ447" s="133" t="str">
        <f>IF('3.5 St Lights - Pole'!CR447="","",'3.5 St Lights - Pole'!CR447)</f>
        <v/>
      </c>
      <c r="AR447" s="112" t="str">
        <f>IF('3.5 St Lights - Pole'!CS447="","",'3.5 St Lights - Pole'!CS447)</f>
        <v/>
      </c>
      <c r="AS447" s="112"/>
      <c r="AT447" s="112"/>
    </row>
    <row r="448" spans="1:46" x14ac:dyDescent="0.2">
      <c r="A448" s="237"/>
      <c r="B448" s="238"/>
      <c r="C448" s="238" t="str">
        <f>IF('3.5 St Lights - Pole'!$B448="","",'3.5 St Lights - Pole'!$B448)</f>
        <v/>
      </c>
      <c r="D448" s="89" t="str">
        <f>IF('3.5 St Lights - Pole'!$C448="","",'3.5 St Lights - Pole'!C448)</f>
        <v/>
      </c>
      <c r="E448" s="238" t="str">
        <f>IF('3.5 St Lights - Pole'!$D448="","",'3.5 St Lights - Pole'!$D448)</f>
        <v/>
      </c>
      <c r="F448" s="238" t="str">
        <f>IF('3.5 St Lights - Pole'!$F448="","",'3.5 St Lights - Pole'!$F448)</f>
        <v/>
      </c>
      <c r="G448" s="238" t="str">
        <f>IF('3.5 St Lights - Pole'!$G448="","",'3.5 St Lights - Pole'!$G448)</f>
        <v/>
      </c>
      <c r="H448" s="238" t="str">
        <f>IF('3.5 St Lights - Pole'!$I448="","",'3.5 St Lights - Pole'!$I448)</f>
        <v/>
      </c>
      <c r="I448" s="238"/>
      <c r="J448" s="89" t="str">
        <f t="shared" si="40"/>
        <v/>
      </c>
      <c r="K448" s="238"/>
      <c r="L448" s="417" t="str">
        <f>IF('3.5 St Lights - Pole'!AW448="","",'3.5 St Lights - Pole'!AW448)</f>
        <v/>
      </c>
      <c r="M448" s="238"/>
      <c r="N448" s="238" t="str">
        <f t="shared" si="41"/>
        <v/>
      </c>
      <c r="O448" s="238"/>
      <c r="P448" s="238"/>
      <c r="Q448" s="238">
        <f>IF(P448="",'3.5 St Lights - Pole'!AI448,(VLOOKUP(P448,St_Lights_Generic_coating_array,2,FALSE)))</f>
        <v>0</v>
      </c>
      <c r="R448" s="85" t="str">
        <f>IF('3.5 St Lights - Pole'!AJ448="","",'3.5 St Lights - Pole'!AJ448)</f>
        <v/>
      </c>
      <c r="S448" s="238"/>
      <c r="T448" s="89" t="str">
        <f t="shared" si="42"/>
        <v/>
      </c>
      <c r="U448" s="85"/>
      <c r="V448" s="85"/>
      <c r="W448" s="418" t="str">
        <f>IF('3.5 St Lights - Pole'!$AM448="","",'3.5 St Lights - Pole'!$AM448)</f>
        <v/>
      </c>
      <c r="X448" s="418"/>
      <c r="Y448" s="238"/>
      <c r="Z448" s="89" t="str">
        <f t="shared" si="43"/>
        <v/>
      </c>
      <c r="AA448" s="85"/>
      <c r="AB448" s="85"/>
      <c r="AC448" s="85"/>
      <c r="AD448" s="85">
        <f>'3.5 St Lights - Pole'!CE448</f>
        <v>0</v>
      </c>
      <c r="AE448" s="85"/>
      <c r="AF448" s="85" t="str">
        <f t="shared" si="44"/>
        <v/>
      </c>
      <c r="AG448" s="271"/>
      <c r="AH448" s="85">
        <f>'3.5 St Lights - Pole'!CI448</f>
        <v>0</v>
      </c>
      <c r="AI448" s="85">
        <f>'3.5 St Lights - Pole'!CJ448</f>
        <v>0</v>
      </c>
      <c r="AJ448" s="85">
        <f>'3.5 St Lights - Pole'!CK448</f>
        <v>0</v>
      </c>
      <c r="AK448" s="85"/>
      <c r="AL448" s="85"/>
      <c r="AM448" s="85" t="str">
        <f t="shared" si="45"/>
        <v/>
      </c>
      <c r="AN448" s="238"/>
      <c r="AO448" s="112"/>
      <c r="AP448" s="112"/>
      <c r="AQ448" s="133" t="str">
        <f>IF('3.5 St Lights - Pole'!CR448="","",'3.5 St Lights - Pole'!CR448)</f>
        <v/>
      </c>
      <c r="AR448" s="112" t="str">
        <f>IF('3.5 St Lights - Pole'!CS448="","",'3.5 St Lights - Pole'!CS448)</f>
        <v/>
      </c>
      <c r="AS448" s="112"/>
      <c r="AT448" s="112"/>
    </row>
    <row r="449" spans="1:46" x14ac:dyDescent="0.2">
      <c r="A449" s="237"/>
      <c r="B449" s="238"/>
      <c r="C449" s="238" t="str">
        <f>IF('3.5 St Lights - Pole'!$B449="","",'3.5 St Lights - Pole'!$B449)</f>
        <v/>
      </c>
      <c r="D449" s="89" t="str">
        <f>IF('3.5 St Lights - Pole'!$C449="","",'3.5 St Lights - Pole'!C449)</f>
        <v/>
      </c>
      <c r="E449" s="238" t="str">
        <f>IF('3.5 St Lights - Pole'!$D449="","",'3.5 St Lights - Pole'!$D449)</f>
        <v/>
      </c>
      <c r="F449" s="238" t="str">
        <f>IF('3.5 St Lights - Pole'!$F449="","",'3.5 St Lights - Pole'!$F449)</f>
        <v/>
      </c>
      <c r="G449" s="238" t="str">
        <f>IF('3.5 St Lights - Pole'!$G449="","",'3.5 St Lights - Pole'!$G449)</f>
        <v/>
      </c>
      <c r="H449" s="238" t="str">
        <f>IF('3.5 St Lights - Pole'!$I449="","",'3.5 St Lights - Pole'!$I449)</f>
        <v/>
      </c>
      <c r="I449" s="238"/>
      <c r="J449" s="89" t="str">
        <f t="shared" si="40"/>
        <v/>
      </c>
      <c r="K449" s="238"/>
      <c r="L449" s="417" t="str">
        <f>IF('3.5 St Lights - Pole'!AW449="","",'3.5 St Lights - Pole'!AW449)</f>
        <v/>
      </c>
      <c r="M449" s="238"/>
      <c r="N449" s="238" t="str">
        <f t="shared" si="41"/>
        <v/>
      </c>
      <c r="O449" s="238"/>
      <c r="P449" s="238"/>
      <c r="Q449" s="238">
        <f>IF(P449="",'3.5 St Lights - Pole'!AI449,(VLOOKUP(P449,St_Lights_Generic_coating_array,2,FALSE)))</f>
        <v>0</v>
      </c>
      <c r="R449" s="85" t="str">
        <f>IF('3.5 St Lights - Pole'!AJ449="","",'3.5 St Lights - Pole'!AJ449)</f>
        <v/>
      </c>
      <c r="S449" s="238"/>
      <c r="T449" s="89" t="str">
        <f t="shared" si="42"/>
        <v/>
      </c>
      <c r="U449" s="85"/>
      <c r="V449" s="85"/>
      <c r="W449" s="418" t="str">
        <f>IF('3.5 St Lights - Pole'!$AM449="","",'3.5 St Lights - Pole'!$AM449)</f>
        <v/>
      </c>
      <c r="X449" s="418"/>
      <c r="Y449" s="238"/>
      <c r="Z449" s="89" t="str">
        <f t="shared" si="43"/>
        <v/>
      </c>
      <c r="AA449" s="85"/>
      <c r="AB449" s="85"/>
      <c r="AC449" s="85"/>
      <c r="AD449" s="85">
        <f>'3.5 St Lights - Pole'!CE449</f>
        <v>0</v>
      </c>
      <c r="AE449" s="85"/>
      <c r="AF449" s="85" t="str">
        <f t="shared" si="44"/>
        <v/>
      </c>
      <c r="AG449" s="271"/>
      <c r="AH449" s="85">
        <f>'3.5 St Lights - Pole'!CI449</f>
        <v>0</v>
      </c>
      <c r="AI449" s="85">
        <f>'3.5 St Lights - Pole'!CJ449</f>
        <v>0</v>
      </c>
      <c r="AJ449" s="85">
        <f>'3.5 St Lights - Pole'!CK449</f>
        <v>0</v>
      </c>
      <c r="AK449" s="85"/>
      <c r="AL449" s="85"/>
      <c r="AM449" s="85" t="str">
        <f t="shared" si="45"/>
        <v/>
      </c>
      <c r="AN449" s="238"/>
      <c r="AO449" s="112"/>
      <c r="AP449" s="112"/>
      <c r="AQ449" s="133" t="str">
        <f>IF('3.5 St Lights - Pole'!CR449="","",'3.5 St Lights - Pole'!CR449)</f>
        <v/>
      </c>
      <c r="AR449" s="112" t="str">
        <f>IF('3.5 St Lights - Pole'!CS449="","",'3.5 St Lights - Pole'!CS449)</f>
        <v/>
      </c>
      <c r="AS449" s="112"/>
      <c r="AT449" s="112"/>
    </row>
    <row r="450" spans="1:46" x14ac:dyDescent="0.2">
      <c r="A450" s="237"/>
      <c r="B450" s="238"/>
      <c r="C450" s="238" t="str">
        <f>IF('3.5 St Lights - Pole'!$B450="","",'3.5 St Lights - Pole'!$B450)</f>
        <v/>
      </c>
      <c r="D450" s="89" t="str">
        <f>IF('3.5 St Lights - Pole'!$C450="","",'3.5 St Lights - Pole'!C450)</f>
        <v/>
      </c>
      <c r="E450" s="238" t="str">
        <f>IF('3.5 St Lights - Pole'!$D450="","",'3.5 St Lights - Pole'!$D450)</f>
        <v/>
      </c>
      <c r="F450" s="238" t="str">
        <f>IF('3.5 St Lights - Pole'!$F450="","",'3.5 St Lights - Pole'!$F450)</f>
        <v/>
      </c>
      <c r="G450" s="238" t="str">
        <f>IF('3.5 St Lights - Pole'!$G450="","",'3.5 St Lights - Pole'!$G450)</f>
        <v/>
      </c>
      <c r="H450" s="238" t="str">
        <f>IF('3.5 St Lights - Pole'!$I450="","",'3.5 St Lights - Pole'!$I450)</f>
        <v/>
      </c>
      <c r="I450" s="238"/>
      <c r="J450" s="89" t="str">
        <f t="shared" si="40"/>
        <v/>
      </c>
      <c r="K450" s="238"/>
      <c r="L450" s="417" t="str">
        <f>IF('3.5 St Lights - Pole'!AW450="","",'3.5 St Lights - Pole'!AW450)</f>
        <v/>
      </c>
      <c r="M450" s="238"/>
      <c r="N450" s="238" t="str">
        <f t="shared" si="41"/>
        <v/>
      </c>
      <c r="O450" s="238"/>
      <c r="P450" s="238"/>
      <c r="Q450" s="238">
        <f>IF(P450="",'3.5 St Lights - Pole'!AI450,(VLOOKUP(P450,St_Lights_Generic_coating_array,2,FALSE)))</f>
        <v>0</v>
      </c>
      <c r="R450" s="85" t="str">
        <f>IF('3.5 St Lights - Pole'!AJ450="","",'3.5 St Lights - Pole'!AJ450)</f>
        <v/>
      </c>
      <c r="S450" s="238"/>
      <c r="T450" s="89" t="str">
        <f t="shared" si="42"/>
        <v/>
      </c>
      <c r="U450" s="85"/>
      <c r="V450" s="85"/>
      <c r="W450" s="418" t="str">
        <f>IF('3.5 St Lights - Pole'!$AM450="","",'3.5 St Lights - Pole'!$AM450)</f>
        <v/>
      </c>
      <c r="X450" s="418"/>
      <c r="Y450" s="238"/>
      <c r="Z450" s="89" t="str">
        <f t="shared" si="43"/>
        <v/>
      </c>
      <c r="AA450" s="85"/>
      <c r="AB450" s="85"/>
      <c r="AC450" s="85"/>
      <c r="AD450" s="85">
        <f>'3.5 St Lights - Pole'!CE450</f>
        <v>0</v>
      </c>
      <c r="AE450" s="85"/>
      <c r="AF450" s="85" t="str">
        <f t="shared" si="44"/>
        <v/>
      </c>
      <c r="AG450" s="271"/>
      <c r="AH450" s="85">
        <f>'3.5 St Lights - Pole'!CI450</f>
        <v>0</v>
      </c>
      <c r="AI450" s="85">
        <f>'3.5 St Lights - Pole'!CJ450</f>
        <v>0</v>
      </c>
      <c r="AJ450" s="85">
        <f>'3.5 St Lights - Pole'!CK450</f>
        <v>0</v>
      </c>
      <c r="AK450" s="85"/>
      <c r="AL450" s="85"/>
      <c r="AM450" s="85" t="str">
        <f t="shared" si="45"/>
        <v/>
      </c>
      <c r="AN450" s="238"/>
      <c r="AO450" s="112"/>
      <c r="AP450" s="112"/>
      <c r="AQ450" s="133" t="str">
        <f>IF('3.5 St Lights - Pole'!CR450="","",'3.5 St Lights - Pole'!CR450)</f>
        <v/>
      </c>
      <c r="AR450" s="112" t="str">
        <f>IF('3.5 St Lights - Pole'!CS450="","",'3.5 St Lights - Pole'!CS450)</f>
        <v/>
      </c>
      <c r="AS450" s="112"/>
      <c r="AT450" s="112"/>
    </row>
    <row r="451" spans="1:46" x14ac:dyDescent="0.2">
      <c r="A451" s="237"/>
      <c r="B451" s="238"/>
      <c r="C451" s="238" t="str">
        <f>IF('3.5 St Lights - Pole'!$B451="","",'3.5 St Lights - Pole'!$B451)</f>
        <v/>
      </c>
      <c r="D451" s="89" t="str">
        <f>IF('3.5 St Lights - Pole'!$C451="","",'3.5 St Lights - Pole'!C451)</f>
        <v/>
      </c>
      <c r="E451" s="238" t="str">
        <f>IF('3.5 St Lights - Pole'!$D451="","",'3.5 St Lights - Pole'!$D451)</f>
        <v/>
      </c>
      <c r="F451" s="238" t="str">
        <f>IF('3.5 St Lights - Pole'!$F451="","",'3.5 St Lights - Pole'!$F451)</f>
        <v/>
      </c>
      <c r="G451" s="238" t="str">
        <f>IF('3.5 St Lights - Pole'!$G451="","",'3.5 St Lights - Pole'!$G451)</f>
        <v/>
      </c>
      <c r="H451" s="238" t="str">
        <f>IF('3.5 St Lights - Pole'!$I451="","",'3.5 St Lights - Pole'!$I451)</f>
        <v/>
      </c>
      <c r="I451" s="238"/>
      <c r="J451" s="89" t="str">
        <f t="shared" si="40"/>
        <v/>
      </c>
      <c r="K451" s="238"/>
      <c r="L451" s="417" t="str">
        <f>IF('3.5 St Lights - Pole'!AW451="","",'3.5 St Lights - Pole'!AW451)</f>
        <v/>
      </c>
      <c r="M451" s="238"/>
      <c r="N451" s="238" t="str">
        <f t="shared" si="41"/>
        <v/>
      </c>
      <c r="O451" s="238"/>
      <c r="P451" s="238"/>
      <c r="Q451" s="238">
        <f>IF(P451="",'3.5 St Lights - Pole'!AI451,(VLOOKUP(P451,St_Lights_Generic_coating_array,2,FALSE)))</f>
        <v>0</v>
      </c>
      <c r="R451" s="85" t="str">
        <f>IF('3.5 St Lights - Pole'!AJ451="","",'3.5 St Lights - Pole'!AJ451)</f>
        <v/>
      </c>
      <c r="S451" s="238"/>
      <c r="T451" s="89" t="str">
        <f t="shared" si="42"/>
        <v/>
      </c>
      <c r="U451" s="85"/>
      <c r="V451" s="85"/>
      <c r="W451" s="418" t="str">
        <f>IF('3.5 St Lights - Pole'!$AM451="","",'3.5 St Lights - Pole'!$AM451)</f>
        <v/>
      </c>
      <c r="X451" s="418"/>
      <c r="Y451" s="238"/>
      <c r="Z451" s="89" t="str">
        <f t="shared" si="43"/>
        <v/>
      </c>
      <c r="AA451" s="85"/>
      <c r="AB451" s="85"/>
      <c r="AC451" s="85"/>
      <c r="AD451" s="85">
        <f>'3.5 St Lights - Pole'!CE451</f>
        <v>0</v>
      </c>
      <c r="AE451" s="85"/>
      <c r="AF451" s="85" t="str">
        <f t="shared" si="44"/>
        <v/>
      </c>
      <c r="AG451" s="271"/>
      <c r="AH451" s="85">
        <f>'3.5 St Lights - Pole'!CI451</f>
        <v>0</v>
      </c>
      <c r="AI451" s="85">
        <f>'3.5 St Lights - Pole'!CJ451</f>
        <v>0</v>
      </c>
      <c r="AJ451" s="85">
        <f>'3.5 St Lights - Pole'!CK451</f>
        <v>0</v>
      </c>
      <c r="AK451" s="85"/>
      <c r="AL451" s="85"/>
      <c r="AM451" s="85" t="str">
        <f t="shared" si="45"/>
        <v/>
      </c>
      <c r="AN451" s="238"/>
      <c r="AO451" s="112"/>
      <c r="AP451" s="112"/>
      <c r="AQ451" s="133" t="str">
        <f>IF('3.5 St Lights - Pole'!CR451="","",'3.5 St Lights - Pole'!CR451)</f>
        <v/>
      </c>
      <c r="AR451" s="112" t="str">
        <f>IF('3.5 St Lights - Pole'!CS451="","",'3.5 St Lights - Pole'!CS451)</f>
        <v/>
      </c>
      <c r="AS451" s="112"/>
      <c r="AT451" s="112"/>
    </row>
    <row r="452" spans="1:46" x14ac:dyDescent="0.2">
      <c r="A452" s="237"/>
      <c r="B452" s="238"/>
      <c r="C452" s="238" t="str">
        <f>IF('3.5 St Lights - Pole'!$B452="","",'3.5 St Lights - Pole'!$B452)</f>
        <v/>
      </c>
      <c r="D452" s="89" t="str">
        <f>IF('3.5 St Lights - Pole'!$C452="","",'3.5 St Lights - Pole'!C452)</f>
        <v/>
      </c>
      <c r="E452" s="238" t="str">
        <f>IF('3.5 St Lights - Pole'!$D452="","",'3.5 St Lights - Pole'!$D452)</f>
        <v/>
      </c>
      <c r="F452" s="238" t="str">
        <f>IF('3.5 St Lights - Pole'!$F452="","",'3.5 St Lights - Pole'!$F452)</f>
        <v/>
      </c>
      <c r="G452" s="238" t="str">
        <f>IF('3.5 St Lights - Pole'!$G452="","",'3.5 St Lights - Pole'!$G452)</f>
        <v/>
      </c>
      <c r="H452" s="238" t="str">
        <f>IF('3.5 St Lights - Pole'!$I452="","",'3.5 St Lights - Pole'!$I452)</f>
        <v/>
      </c>
      <c r="I452" s="238"/>
      <c r="J452" s="89" t="str">
        <f t="shared" si="40"/>
        <v/>
      </c>
      <c r="K452" s="238"/>
      <c r="L452" s="417" t="str">
        <f>IF('3.5 St Lights - Pole'!AW452="","",'3.5 St Lights - Pole'!AW452)</f>
        <v/>
      </c>
      <c r="M452" s="238"/>
      <c r="N452" s="238" t="str">
        <f t="shared" si="41"/>
        <v/>
      </c>
      <c r="O452" s="238"/>
      <c r="P452" s="238"/>
      <c r="Q452" s="238">
        <f>IF(P452="",'3.5 St Lights - Pole'!AI452,(VLOOKUP(P452,St_Lights_Generic_coating_array,2,FALSE)))</f>
        <v>0</v>
      </c>
      <c r="R452" s="85" t="str">
        <f>IF('3.5 St Lights - Pole'!AJ452="","",'3.5 St Lights - Pole'!AJ452)</f>
        <v/>
      </c>
      <c r="S452" s="238"/>
      <c r="T452" s="89" t="str">
        <f t="shared" si="42"/>
        <v/>
      </c>
      <c r="U452" s="85"/>
      <c r="V452" s="85"/>
      <c r="W452" s="418" t="str">
        <f>IF('3.5 St Lights - Pole'!$AM452="","",'3.5 St Lights - Pole'!$AM452)</f>
        <v/>
      </c>
      <c r="X452" s="418"/>
      <c r="Y452" s="238"/>
      <c r="Z452" s="89" t="str">
        <f t="shared" si="43"/>
        <v/>
      </c>
      <c r="AA452" s="85"/>
      <c r="AB452" s="85"/>
      <c r="AC452" s="85"/>
      <c r="AD452" s="85">
        <f>'3.5 St Lights - Pole'!CE452</f>
        <v>0</v>
      </c>
      <c r="AE452" s="85"/>
      <c r="AF452" s="85" t="str">
        <f t="shared" si="44"/>
        <v/>
      </c>
      <c r="AG452" s="271"/>
      <c r="AH452" s="85">
        <f>'3.5 St Lights - Pole'!CI452</f>
        <v>0</v>
      </c>
      <c r="AI452" s="85">
        <f>'3.5 St Lights - Pole'!CJ452</f>
        <v>0</v>
      </c>
      <c r="AJ452" s="85">
        <f>'3.5 St Lights - Pole'!CK452</f>
        <v>0</v>
      </c>
      <c r="AK452" s="85"/>
      <c r="AL452" s="85"/>
      <c r="AM452" s="85" t="str">
        <f t="shared" si="45"/>
        <v/>
      </c>
      <c r="AN452" s="238"/>
      <c r="AO452" s="112"/>
      <c r="AP452" s="112"/>
      <c r="AQ452" s="133" t="str">
        <f>IF('3.5 St Lights - Pole'!CR452="","",'3.5 St Lights - Pole'!CR452)</f>
        <v/>
      </c>
      <c r="AR452" s="112" t="str">
        <f>IF('3.5 St Lights - Pole'!CS452="","",'3.5 St Lights - Pole'!CS452)</f>
        <v/>
      </c>
      <c r="AS452" s="112"/>
      <c r="AT452" s="112"/>
    </row>
    <row r="453" spans="1:46" x14ac:dyDescent="0.2">
      <c r="A453" s="237"/>
      <c r="B453" s="238"/>
      <c r="C453" s="238" t="str">
        <f>IF('3.5 St Lights - Pole'!$B453="","",'3.5 St Lights - Pole'!$B453)</f>
        <v/>
      </c>
      <c r="D453" s="89" t="str">
        <f>IF('3.5 St Lights - Pole'!$C453="","",'3.5 St Lights - Pole'!C453)</f>
        <v/>
      </c>
      <c r="E453" s="238" t="str">
        <f>IF('3.5 St Lights - Pole'!$D453="","",'3.5 St Lights - Pole'!$D453)</f>
        <v/>
      </c>
      <c r="F453" s="238" t="str">
        <f>IF('3.5 St Lights - Pole'!$F453="","",'3.5 St Lights - Pole'!$F453)</f>
        <v/>
      </c>
      <c r="G453" s="238" t="str">
        <f>IF('3.5 St Lights - Pole'!$G453="","",'3.5 St Lights - Pole'!$G453)</f>
        <v/>
      </c>
      <c r="H453" s="238" t="str">
        <f>IF('3.5 St Lights - Pole'!$I453="","",'3.5 St Lights - Pole'!$I453)</f>
        <v/>
      </c>
      <c r="I453" s="238"/>
      <c r="J453" s="89" t="str">
        <f t="shared" si="40"/>
        <v/>
      </c>
      <c r="K453" s="238"/>
      <c r="L453" s="417" t="str">
        <f>IF('3.5 St Lights - Pole'!AW453="","",'3.5 St Lights - Pole'!AW453)</f>
        <v/>
      </c>
      <c r="M453" s="238"/>
      <c r="N453" s="238" t="str">
        <f t="shared" si="41"/>
        <v/>
      </c>
      <c r="O453" s="238"/>
      <c r="P453" s="238"/>
      <c r="Q453" s="238">
        <f>IF(P453="",'3.5 St Lights - Pole'!AI453,(VLOOKUP(P453,St_Lights_Generic_coating_array,2,FALSE)))</f>
        <v>0</v>
      </c>
      <c r="R453" s="85" t="str">
        <f>IF('3.5 St Lights - Pole'!AJ453="","",'3.5 St Lights - Pole'!AJ453)</f>
        <v/>
      </c>
      <c r="S453" s="238"/>
      <c r="T453" s="89" t="str">
        <f t="shared" si="42"/>
        <v/>
      </c>
      <c r="U453" s="85"/>
      <c r="V453" s="85"/>
      <c r="W453" s="418" t="str">
        <f>IF('3.5 St Lights - Pole'!$AM453="","",'3.5 St Lights - Pole'!$AM453)</f>
        <v/>
      </c>
      <c r="X453" s="418"/>
      <c r="Y453" s="238"/>
      <c r="Z453" s="89" t="str">
        <f t="shared" si="43"/>
        <v/>
      </c>
      <c r="AA453" s="85"/>
      <c r="AB453" s="85"/>
      <c r="AC453" s="85"/>
      <c r="AD453" s="85">
        <f>'3.5 St Lights - Pole'!CE453</f>
        <v>0</v>
      </c>
      <c r="AE453" s="85"/>
      <c r="AF453" s="85" t="str">
        <f t="shared" si="44"/>
        <v/>
      </c>
      <c r="AG453" s="271"/>
      <c r="AH453" s="85">
        <f>'3.5 St Lights - Pole'!CI453</f>
        <v>0</v>
      </c>
      <c r="AI453" s="85">
        <f>'3.5 St Lights - Pole'!CJ453</f>
        <v>0</v>
      </c>
      <c r="AJ453" s="85">
        <f>'3.5 St Lights - Pole'!CK453</f>
        <v>0</v>
      </c>
      <c r="AK453" s="85"/>
      <c r="AL453" s="85"/>
      <c r="AM453" s="85" t="str">
        <f t="shared" si="45"/>
        <v/>
      </c>
      <c r="AN453" s="238"/>
      <c r="AO453" s="112"/>
      <c r="AP453" s="112"/>
      <c r="AQ453" s="133" t="str">
        <f>IF('3.5 St Lights - Pole'!CR453="","",'3.5 St Lights - Pole'!CR453)</f>
        <v/>
      </c>
      <c r="AR453" s="112" t="str">
        <f>IF('3.5 St Lights - Pole'!CS453="","",'3.5 St Lights - Pole'!CS453)</f>
        <v/>
      </c>
      <c r="AS453" s="112"/>
      <c r="AT453" s="112"/>
    </row>
    <row r="454" spans="1:46" x14ac:dyDescent="0.2">
      <c r="A454" s="237"/>
      <c r="B454" s="238"/>
      <c r="C454" s="238" t="str">
        <f>IF('3.5 St Lights - Pole'!$B454="","",'3.5 St Lights - Pole'!$B454)</f>
        <v/>
      </c>
      <c r="D454" s="89" t="str">
        <f>IF('3.5 St Lights - Pole'!$C454="","",'3.5 St Lights - Pole'!C454)</f>
        <v/>
      </c>
      <c r="E454" s="238" t="str">
        <f>IF('3.5 St Lights - Pole'!$D454="","",'3.5 St Lights - Pole'!$D454)</f>
        <v/>
      </c>
      <c r="F454" s="238" t="str">
        <f>IF('3.5 St Lights - Pole'!$F454="","",'3.5 St Lights - Pole'!$F454)</f>
        <v/>
      </c>
      <c r="G454" s="238" t="str">
        <f>IF('3.5 St Lights - Pole'!$G454="","",'3.5 St Lights - Pole'!$G454)</f>
        <v/>
      </c>
      <c r="H454" s="238" t="str">
        <f>IF('3.5 St Lights - Pole'!$I454="","",'3.5 St Lights - Pole'!$I454)</f>
        <v/>
      </c>
      <c r="I454" s="238"/>
      <c r="J454" s="89" t="str">
        <f t="shared" si="40"/>
        <v/>
      </c>
      <c r="K454" s="238"/>
      <c r="L454" s="417" t="str">
        <f>IF('3.5 St Lights - Pole'!AW454="","",'3.5 St Lights - Pole'!AW454)</f>
        <v/>
      </c>
      <c r="M454" s="238"/>
      <c r="N454" s="238" t="str">
        <f t="shared" si="41"/>
        <v/>
      </c>
      <c r="O454" s="238"/>
      <c r="P454" s="238"/>
      <c r="Q454" s="238">
        <f>IF(P454="",'3.5 St Lights - Pole'!AI454,(VLOOKUP(P454,St_Lights_Generic_coating_array,2,FALSE)))</f>
        <v>0</v>
      </c>
      <c r="R454" s="85" t="str">
        <f>IF('3.5 St Lights - Pole'!AJ454="","",'3.5 St Lights - Pole'!AJ454)</f>
        <v/>
      </c>
      <c r="S454" s="238"/>
      <c r="T454" s="89" t="str">
        <f t="shared" si="42"/>
        <v/>
      </c>
      <c r="U454" s="85"/>
      <c r="V454" s="85"/>
      <c r="W454" s="418" t="str">
        <f>IF('3.5 St Lights - Pole'!$AM454="","",'3.5 St Lights - Pole'!$AM454)</f>
        <v/>
      </c>
      <c r="X454" s="418"/>
      <c r="Y454" s="238"/>
      <c r="Z454" s="89" t="str">
        <f t="shared" si="43"/>
        <v/>
      </c>
      <c r="AA454" s="85"/>
      <c r="AB454" s="85"/>
      <c r="AC454" s="85"/>
      <c r="AD454" s="85">
        <f>'3.5 St Lights - Pole'!CE454</f>
        <v>0</v>
      </c>
      <c r="AE454" s="85"/>
      <c r="AF454" s="85" t="str">
        <f t="shared" si="44"/>
        <v/>
      </c>
      <c r="AG454" s="271"/>
      <c r="AH454" s="85">
        <f>'3.5 St Lights - Pole'!CI454</f>
        <v>0</v>
      </c>
      <c r="AI454" s="85">
        <f>'3.5 St Lights - Pole'!CJ454</f>
        <v>0</v>
      </c>
      <c r="AJ454" s="85">
        <f>'3.5 St Lights - Pole'!CK454</f>
        <v>0</v>
      </c>
      <c r="AK454" s="85"/>
      <c r="AL454" s="85"/>
      <c r="AM454" s="85" t="str">
        <f t="shared" si="45"/>
        <v/>
      </c>
      <c r="AN454" s="238"/>
      <c r="AO454" s="112"/>
      <c r="AP454" s="112"/>
      <c r="AQ454" s="133" t="str">
        <f>IF('3.5 St Lights - Pole'!CR454="","",'3.5 St Lights - Pole'!CR454)</f>
        <v/>
      </c>
      <c r="AR454" s="112" t="str">
        <f>IF('3.5 St Lights - Pole'!CS454="","",'3.5 St Lights - Pole'!CS454)</f>
        <v/>
      </c>
      <c r="AS454" s="112"/>
      <c r="AT454" s="112"/>
    </row>
    <row r="455" spans="1:46" x14ac:dyDescent="0.2">
      <c r="A455" s="237"/>
      <c r="B455" s="238"/>
      <c r="C455" s="238" t="str">
        <f>IF('3.5 St Lights - Pole'!$B455="","",'3.5 St Lights - Pole'!$B455)</f>
        <v/>
      </c>
      <c r="D455" s="89" t="str">
        <f>IF('3.5 St Lights - Pole'!$C455="","",'3.5 St Lights - Pole'!C455)</f>
        <v/>
      </c>
      <c r="E455" s="238" t="str">
        <f>IF('3.5 St Lights - Pole'!$D455="","",'3.5 St Lights - Pole'!$D455)</f>
        <v/>
      </c>
      <c r="F455" s="238" t="str">
        <f>IF('3.5 St Lights - Pole'!$F455="","",'3.5 St Lights - Pole'!$F455)</f>
        <v/>
      </c>
      <c r="G455" s="238" t="str">
        <f>IF('3.5 St Lights - Pole'!$G455="","",'3.5 St Lights - Pole'!$G455)</f>
        <v/>
      </c>
      <c r="H455" s="238" t="str">
        <f>IF('3.5 St Lights - Pole'!$I455="","",'3.5 St Lights - Pole'!$I455)</f>
        <v/>
      </c>
      <c r="I455" s="238"/>
      <c r="J455" s="89" t="str">
        <f t="shared" ref="J455:J492" si="46">IF(I455="","",(VLOOKUP(I455,St_Lights_Bracket_Bracket_Type_Table_Array,2,FALSE)))</f>
        <v/>
      </c>
      <c r="K455" s="238"/>
      <c r="L455" s="417" t="str">
        <f>IF('3.5 St Lights - Pole'!AW455="","",'3.5 St Lights - Pole'!AW455)</f>
        <v/>
      </c>
      <c r="M455" s="238"/>
      <c r="N455" s="238" t="str">
        <f t="shared" ref="N455:N492" si="47">IF(M455="","",(VLOOKUP(M455,generic_estimate_measured_table_array,2,FALSE)))</f>
        <v/>
      </c>
      <c r="O455" s="238"/>
      <c r="P455" s="238"/>
      <c r="Q455" s="238">
        <f>IF(P455="",'3.5 St Lights - Pole'!AI455,(VLOOKUP(P455,St_Lights_Generic_coating_array,2,FALSE)))</f>
        <v>0</v>
      </c>
      <c r="R455" s="85" t="str">
        <f>IF('3.5 St Lights - Pole'!AJ455="","",'3.5 St Lights - Pole'!AJ455)</f>
        <v/>
      </c>
      <c r="S455" s="238"/>
      <c r="T455" s="89" t="str">
        <f t="shared" ref="T455:T492" si="48">IF(A455="ADD","N",IF(A455="DELETE","U",IF(A455="UPDATE","U",IF(A455="",""))))</f>
        <v/>
      </c>
      <c r="U455" s="85"/>
      <c r="V455" s="85"/>
      <c r="W455" s="418" t="str">
        <f>IF('3.5 St Lights - Pole'!$AM455="","",'3.5 St Lights - Pole'!$AM455)</f>
        <v/>
      </c>
      <c r="X455" s="418"/>
      <c r="Y455" s="238"/>
      <c r="Z455" s="89" t="str">
        <f t="shared" ref="Z455:Z492" si="49">IF(Y455="","",(VLOOKUP(Y455,St_Lights_Generic_Replace_Reason_Table_Array,2,FALSE)))</f>
        <v/>
      </c>
      <c r="AA455" s="85"/>
      <c r="AB455" s="85"/>
      <c r="AC455" s="85"/>
      <c r="AD455" s="85">
        <f>'3.5 St Lights - Pole'!CE455</f>
        <v>0</v>
      </c>
      <c r="AE455" s="85"/>
      <c r="AF455" s="85" t="str">
        <f t="shared" ref="AF455:AF492" si="50">IF(A455&lt;&gt;"",IF(AE455="","U",(VLOOKUP(AE455,generic_condition_table_array,2,FALSE))),"")</f>
        <v/>
      </c>
      <c r="AG455" s="271"/>
      <c r="AH455" s="85">
        <f>'3.5 St Lights - Pole'!CI455</f>
        <v>0</v>
      </c>
      <c r="AI455" s="85">
        <f>'3.5 St Lights - Pole'!CJ455</f>
        <v>0</v>
      </c>
      <c r="AJ455" s="85">
        <f>'3.5 St Lights - Pole'!CK455</f>
        <v>0</v>
      </c>
      <c r="AK455" s="85"/>
      <c r="AL455" s="85"/>
      <c r="AM455" s="85" t="str">
        <f t="shared" ref="AM455:AM492" si="51">IF(A455="ADD","D",IF(A455="DELETE","D",IF(A455="UPDATE","D",IF(A455="",""))))</f>
        <v/>
      </c>
      <c r="AN455" s="238"/>
      <c r="AO455" s="112"/>
      <c r="AP455" s="112"/>
      <c r="AQ455" s="133" t="str">
        <f>IF('3.5 St Lights - Pole'!CR455="","",'3.5 St Lights - Pole'!CR455)</f>
        <v/>
      </c>
      <c r="AR455" s="112" t="str">
        <f>IF('3.5 St Lights - Pole'!CS455="","",'3.5 St Lights - Pole'!CS455)</f>
        <v/>
      </c>
      <c r="AS455" s="112"/>
      <c r="AT455" s="112"/>
    </row>
    <row r="456" spans="1:46" x14ac:dyDescent="0.2">
      <c r="A456" s="237"/>
      <c r="B456" s="238"/>
      <c r="C456" s="238" t="str">
        <f>IF('3.5 St Lights - Pole'!$B456="","",'3.5 St Lights - Pole'!$B456)</f>
        <v/>
      </c>
      <c r="D456" s="89" t="str">
        <f>IF('3.5 St Lights - Pole'!$C456="","",'3.5 St Lights - Pole'!C456)</f>
        <v/>
      </c>
      <c r="E456" s="238" t="str">
        <f>IF('3.5 St Lights - Pole'!$D456="","",'3.5 St Lights - Pole'!$D456)</f>
        <v/>
      </c>
      <c r="F456" s="238" t="str">
        <f>IF('3.5 St Lights - Pole'!$F456="","",'3.5 St Lights - Pole'!$F456)</f>
        <v/>
      </c>
      <c r="G456" s="238" t="str">
        <f>IF('3.5 St Lights - Pole'!$G456="","",'3.5 St Lights - Pole'!$G456)</f>
        <v/>
      </c>
      <c r="H456" s="238" t="str">
        <f>IF('3.5 St Lights - Pole'!$I456="","",'3.5 St Lights - Pole'!$I456)</f>
        <v/>
      </c>
      <c r="I456" s="238"/>
      <c r="J456" s="89" t="str">
        <f t="shared" si="46"/>
        <v/>
      </c>
      <c r="K456" s="238"/>
      <c r="L456" s="417" t="str">
        <f>IF('3.5 St Lights - Pole'!AW456="","",'3.5 St Lights - Pole'!AW456)</f>
        <v/>
      </c>
      <c r="M456" s="238"/>
      <c r="N456" s="238" t="str">
        <f t="shared" si="47"/>
        <v/>
      </c>
      <c r="O456" s="238"/>
      <c r="P456" s="238"/>
      <c r="Q456" s="238">
        <f>IF(P456="",'3.5 St Lights - Pole'!AI456,(VLOOKUP(P456,St_Lights_Generic_coating_array,2,FALSE)))</f>
        <v>0</v>
      </c>
      <c r="R456" s="85" t="str">
        <f>IF('3.5 St Lights - Pole'!AJ456="","",'3.5 St Lights - Pole'!AJ456)</f>
        <v/>
      </c>
      <c r="S456" s="238"/>
      <c r="T456" s="89" t="str">
        <f t="shared" si="48"/>
        <v/>
      </c>
      <c r="U456" s="85"/>
      <c r="V456" s="85"/>
      <c r="W456" s="418" t="str">
        <f>IF('3.5 St Lights - Pole'!$AM456="","",'3.5 St Lights - Pole'!$AM456)</f>
        <v/>
      </c>
      <c r="X456" s="418"/>
      <c r="Y456" s="238"/>
      <c r="Z456" s="89" t="str">
        <f t="shared" si="49"/>
        <v/>
      </c>
      <c r="AA456" s="85"/>
      <c r="AB456" s="85"/>
      <c r="AC456" s="85"/>
      <c r="AD456" s="85">
        <f>'3.5 St Lights - Pole'!CE456</f>
        <v>0</v>
      </c>
      <c r="AE456" s="85"/>
      <c r="AF456" s="85" t="str">
        <f t="shared" si="50"/>
        <v/>
      </c>
      <c r="AG456" s="271"/>
      <c r="AH456" s="85">
        <f>'3.5 St Lights - Pole'!CI456</f>
        <v>0</v>
      </c>
      <c r="AI456" s="85">
        <f>'3.5 St Lights - Pole'!CJ456</f>
        <v>0</v>
      </c>
      <c r="AJ456" s="85">
        <f>'3.5 St Lights - Pole'!CK456</f>
        <v>0</v>
      </c>
      <c r="AK456" s="85"/>
      <c r="AL456" s="85"/>
      <c r="AM456" s="85" t="str">
        <f t="shared" si="51"/>
        <v/>
      </c>
      <c r="AN456" s="238"/>
      <c r="AO456" s="112"/>
      <c r="AP456" s="112"/>
      <c r="AQ456" s="133" t="str">
        <f>IF('3.5 St Lights - Pole'!CR456="","",'3.5 St Lights - Pole'!CR456)</f>
        <v/>
      </c>
      <c r="AR456" s="112" t="str">
        <f>IF('3.5 St Lights - Pole'!CS456="","",'3.5 St Lights - Pole'!CS456)</f>
        <v/>
      </c>
      <c r="AS456" s="112"/>
      <c r="AT456" s="112"/>
    </row>
    <row r="457" spans="1:46" x14ac:dyDescent="0.2">
      <c r="A457" s="237"/>
      <c r="B457" s="238"/>
      <c r="C457" s="238" t="str">
        <f>IF('3.5 St Lights - Pole'!$B457="","",'3.5 St Lights - Pole'!$B457)</f>
        <v/>
      </c>
      <c r="D457" s="89" t="str">
        <f>IF('3.5 St Lights - Pole'!$C457="","",'3.5 St Lights - Pole'!C457)</f>
        <v/>
      </c>
      <c r="E457" s="238" t="str">
        <f>IF('3.5 St Lights - Pole'!$D457="","",'3.5 St Lights - Pole'!$D457)</f>
        <v/>
      </c>
      <c r="F457" s="238" t="str">
        <f>IF('3.5 St Lights - Pole'!$F457="","",'3.5 St Lights - Pole'!$F457)</f>
        <v/>
      </c>
      <c r="G457" s="238" t="str">
        <f>IF('3.5 St Lights - Pole'!$G457="","",'3.5 St Lights - Pole'!$G457)</f>
        <v/>
      </c>
      <c r="H457" s="238" t="str">
        <f>IF('3.5 St Lights - Pole'!$I457="","",'3.5 St Lights - Pole'!$I457)</f>
        <v/>
      </c>
      <c r="I457" s="238"/>
      <c r="J457" s="89" t="str">
        <f t="shared" si="46"/>
        <v/>
      </c>
      <c r="K457" s="238"/>
      <c r="L457" s="417" t="str">
        <f>IF('3.5 St Lights - Pole'!AW457="","",'3.5 St Lights - Pole'!AW457)</f>
        <v/>
      </c>
      <c r="M457" s="238"/>
      <c r="N457" s="238" t="str">
        <f t="shared" si="47"/>
        <v/>
      </c>
      <c r="O457" s="238"/>
      <c r="P457" s="238"/>
      <c r="Q457" s="238">
        <f>IF(P457="",'3.5 St Lights - Pole'!AI457,(VLOOKUP(P457,St_Lights_Generic_coating_array,2,FALSE)))</f>
        <v>0</v>
      </c>
      <c r="R457" s="85" t="str">
        <f>IF('3.5 St Lights - Pole'!AJ457="","",'3.5 St Lights - Pole'!AJ457)</f>
        <v/>
      </c>
      <c r="S457" s="238"/>
      <c r="T457" s="89" t="str">
        <f t="shared" si="48"/>
        <v/>
      </c>
      <c r="U457" s="85"/>
      <c r="V457" s="85"/>
      <c r="W457" s="418" t="str">
        <f>IF('3.5 St Lights - Pole'!$AM457="","",'3.5 St Lights - Pole'!$AM457)</f>
        <v/>
      </c>
      <c r="X457" s="418"/>
      <c r="Y457" s="238"/>
      <c r="Z457" s="89" t="str">
        <f t="shared" si="49"/>
        <v/>
      </c>
      <c r="AA457" s="85"/>
      <c r="AB457" s="85"/>
      <c r="AC457" s="85"/>
      <c r="AD457" s="85">
        <f>'3.5 St Lights - Pole'!CE457</f>
        <v>0</v>
      </c>
      <c r="AE457" s="85"/>
      <c r="AF457" s="85" t="str">
        <f t="shared" si="50"/>
        <v/>
      </c>
      <c r="AG457" s="271"/>
      <c r="AH457" s="85">
        <f>'3.5 St Lights - Pole'!CI457</f>
        <v>0</v>
      </c>
      <c r="AI457" s="85">
        <f>'3.5 St Lights - Pole'!CJ457</f>
        <v>0</v>
      </c>
      <c r="AJ457" s="85">
        <f>'3.5 St Lights - Pole'!CK457</f>
        <v>0</v>
      </c>
      <c r="AK457" s="85"/>
      <c r="AL457" s="85"/>
      <c r="AM457" s="85" t="str">
        <f t="shared" si="51"/>
        <v/>
      </c>
      <c r="AN457" s="238"/>
      <c r="AO457" s="112"/>
      <c r="AP457" s="112"/>
      <c r="AQ457" s="133" t="str">
        <f>IF('3.5 St Lights - Pole'!CR457="","",'3.5 St Lights - Pole'!CR457)</f>
        <v/>
      </c>
      <c r="AR457" s="112" t="str">
        <f>IF('3.5 St Lights - Pole'!CS457="","",'3.5 St Lights - Pole'!CS457)</f>
        <v/>
      </c>
      <c r="AS457" s="112"/>
      <c r="AT457" s="112"/>
    </row>
    <row r="458" spans="1:46" x14ac:dyDescent="0.2">
      <c r="A458" s="237"/>
      <c r="B458" s="238"/>
      <c r="C458" s="238" t="str">
        <f>IF('3.5 St Lights - Pole'!$B458="","",'3.5 St Lights - Pole'!$B458)</f>
        <v/>
      </c>
      <c r="D458" s="89" t="str">
        <f>IF('3.5 St Lights - Pole'!$C458="","",'3.5 St Lights - Pole'!C458)</f>
        <v/>
      </c>
      <c r="E458" s="238" t="str">
        <f>IF('3.5 St Lights - Pole'!$D458="","",'3.5 St Lights - Pole'!$D458)</f>
        <v/>
      </c>
      <c r="F458" s="238" t="str">
        <f>IF('3.5 St Lights - Pole'!$F458="","",'3.5 St Lights - Pole'!$F458)</f>
        <v/>
      </c>
      <c r="G458" s="238" t="str">
        <f>IF('3.5 St Lights - Pole'!$G458="","",'3.5 St Lights - Pole'!$G458)</f>
        <v/>
      </c>
      <c r="H458" s="238" t="str">
        <f>IF('3.5 St Lights - Pole'!$I458="","",'3.5 St Lights - Pole'!$I458)</f>
        <v/>
      </c>
      <c r="I458" s="238"/>
      <c r="J458" s="89" t="str">
        <f t="shared" si="46"/>
        <v/>
      </c>
      <c r="K458" s="238"/>
      <c r="L458" s="417" t="str">
        <f>IF('3.5 St Lights - Pole'!AW458="","",'3.5 St Lights - Pole'!AW458)</f>
        <v/>
      </c>
      <c r="M458" s="238"/>
      <c r="N458" s="238" t="str">
        <f t="shared" si="47"/>
        <v/>
      </c>
      <c r="O458" s="238"/>
      <c r="P458" s="238"/>
      <c r="Q458" s="238">
        <f>IF(P458="",'3.5 St Lights - Pole'!AI458,(VLOOKUP(P458,St_Lights_Generic_coating_array,2,FALSE)))</f>
        <v>0</v>
      </c>
      <c r="R458" s="85" t="str">
        <f>IF('3.5 St Lights - Pole'!AJ458="","",'3.5 St Lights - Pole'!AJ458)</f>
        <v/>
      </c>
      <c r="S458" s="238"/>
      <c r="T458" s="89" t="str">
        <f t="shared" si="48"/>
        <v/>
      </c>
      <c r="U458" s="85"/>
      <c r="V458" s="85"/>
      <c r="W458" s="418" t="str">
        <f>IF('3.5 St Lights - Pole'!$AM458="","",'3.5 St Lights - Pole'!$AM458)</f>
        <v/>
      </c>
      <c r="X458" s="418"/>
      <c r="Y458" s="238"/>
      <c r="Z458" s="89" t="str">
        <f t="shared" si="49"/>
        <v/>
      </c>
      <c r="AA458" s="85"/>
      <c r="AB458" s="85"/>
      <c r="AC458" s="85"/>
      <c r="AD458" s="85">
        <f>'3.5 St Lights - Pole'!CE458</f>
        <v>0</v>
      </c>
      <c r="AE458" s="85"/>
      <c r="AF458" s="85" t="str">
        <f t="shared" si="50"/>
        <v/>
      </c>
      <c r="AG458" s="271"/>
      <c r="AH458" s="85">
        <f>'3.5 St Lights - Pole'!CI458</f>
        <v>0</v>
      </c>
      <c r="AI458" s="85">
        <f>'3.5 St Lights - Pole'!CJ458</f>
        <v>0</v>
      </c>
      <c r="AJ458" s="85">
        <f>'3.5 St Lights - Pole'!CK458</f>
        <v>0</v>
      </c>
      <c r="AK458" s="85"/>
      <c r="AL458" s="85"/>
      <c r="AM458" s="85" t="str">
        <f t="shared" si="51"/>
        <v/>
      </c>
      <c r="AN458" s="238"/>
      <c r="AO458" s="112"/>
      <c r="AP458" s="112"/>
      <c r="AQ458" s="133" t="str">
        <f>IF('3.5 St Lights - Pole'!CR458="","",'3.5 St Lights - Pole'!CR458)</f>
        <v/>
      </c>
      <c r="AR458" s="112" t="str">
        <f>IF('3.5 St Lights - Pole'!CS458="","",'3.5 St Lights - Pole'!CS458)</f>
        <v/>
      </c>
      <c r="AS458" s="112"/>
      <c r="AT458" s="112"/>
    </row>
    <row r="459" spans="1:46" x14ac:dyDescent="0.2">
      <c r="A459" s="237"/>
      <c r="B459" s="238"/>
      <c r="C459" s="238" t="str">
        <f>IF('3.5 St Lights - Pole'!$B459="","",'3.5 St Lights - Pole'!$B459)</f>
        <v/>
      </c>
      <c r="D459" s="89" t="str">
        <f>IF('3.5 St Lights - Pole'!$C459="","",'3.5 St Lights - Pole'!C459)</f>
        <v/>
      </c>
      <c r="E459" s="238" t="str">
        <f>IF('3.5 St Lights - Pole'!$D459="","",'3.5 St Lights - Pole'!$D459)</f>
        <v/>
      </c>
      <c r="F459" s="238" t="str">
        <f>IF('3.5 St Lights - Pole'!$F459="","",'3.5 St Lights - Pole'!$F459)</f>
        <v/>
      </c>
      <c r="G459" s="238" t="str">
        <f>IF('3.5 St Lights - Pole'!$G459="","",'3.5 St Lights - Pole'!$G459)</f>
        <v/>
      </c>
      <c r="H459" s="238" t="str">
        <f>IF('3.5 St Lights - Pole'!$I459="","",'3.5 St Lights - Pole'!$I459)</f>
        <v/>
      </c>
      <c r="I459" s="238"/>
      <c r="J459" s="89" t="str">
        <f t="shared" si="46"/>
        <v/>
      </c>
      <c r="K459" s="238"/>
      <c r="L459" s="417" t="str">
        <f>IF('3.5 St Lights - Pole'!AW459="","",'3.5 St Lights - Pole'!AW459)</f>
        <v/>
      </c>
      <c r="M459" s="238"/>
      <c r="N459" s="238" t="str">
        <f t="shared" si="47"/>
        <v/>
      </c>
      <c r="O459" s="238"/>
      <c r="P459" s="238"/>
      <c r="Q459" s="238">
        <f>IF(P459="",'3.5 St Lights - Pole'!AI459,(VLOOKUP(P459,St_Lights_Generic_coating_array,2,FALSE)))</f>
        <v>0</v>
      </c>
      <c r="R459" s="85" t="str">
        <f>IF('3.5 St Lights - Pole'!AJ459="","",'3.5 St Lights - Pole'!AJ459)</f>
        <v/>
      </c>
      <c r="S459" s="238"/>
      <c r="T459" s="89" t="str">
        <f t="shared" si="48"/>
        <v/>
      </c>
      <c r="U459" s="85"/>
      <c r="V459" s="85"/>
      <c r="W459" s="418" t="str">
        <f>IF('3.5 St Lights - Pole'!$AM459="","",'3.5 St Lights - Pole'!$AM459)</f>
        <v/>
      </c>
      <c r="X459" s="418"/>
      <c r="Y459" s="238"/>
      <c r="Z459" s="89" t="str">
        <f t="shared" si="49"/>
        <v/>
      </c>
      <c r="AA459" s="85"/>
      <c r="AB459" s="85"/>
      <c r="AC459" s="85"/>
      <c r="AD459" s="85">
        <f>'3.5 St Lights - Pole'!CE459</f>
        <v>0</v>
      </c>
      <c r="AE459" s="85"/>
      <c r="AF459" s="85" t="str">
        <f t="shared" si="50"/>
        <v/>
      </c>
      <c r="AG459" s="271"/>
      <c r="AH459" s="85">
        <f>'3.5 St Lights - Pole'!CI459</f>
        <v>0</v>
      </c>
      <c r="AI459" s="85">
        <f>'3.5 St Lights - Pole'!CJ459</f>
        <v>0</v>
      </c>
      <c r="AJ459" s="85">
        <f>'3.5 St Lights - Pole'!CK459</f>
        <v>0</v>
      </c>
      <c r="AK459" s="85"/>
      <c r="AL459" s="85"/>
      <c r="AM459" s="85" t="str">
        <f t="shared" si="51"/>
        <v/>
      </c>
      <c r="AN459" s="238"/>
      <c r="AO459" s="112"/>
      <c r="AP459" s="112"/>
      <c r="AQ459" s="133" t="str">
        <f>IF('3.5 St Lights - Pole'!CR459="","",'3.5 St Lights - Pole'!CR459)</f>
        <v/>
      </c>
      <c r="AR459" s="112" t="str">
        <f>IF('3.5 St Lights - Pole'!CS459="","",'3.5 St Lights - Pole'!CS459)</f>
        <v/>
      </c>
      <c r="AS459" s="112"/>
      <c r="AT459" s="112"/>
    </row>
    <row r="460" spans="1:46" x14ac:dyDescent="0.2">
      <c r="A460" s="237"/>
      <c r="B460" s="238"/>
      <c r="C460" s="238" t="str">
        <f>IF('3.5 St Lights - Pole'!$B460="","",'3.5 St Lights - Pole'!$B460)</f>
        <v/>
      </c>
      <c r="D460" s="89" t="str">
        <f>IF('3.5 St Lights - Pole'!$C460="","",'3.5 St Lights - Pole'!C460)</f>
        <v/>
      </c>
      <c r="E460" s="238" t="str">
        <f>IF('3.5 St Lights - Pole'!$D460="","",'3.5 St Lights - Pole'!$D460)</f>
        <v/>
      </c>
      <c r="F460" s="238" t="str">
        <f>IF('3.5 St Lights - Pole'!$F460="","",'3.5 St Lights - Pole'!$F460)</f>
        <v/>
      </c>
      <c r="G460" s="238" t="str">
        <f>IF('3.5 St Lights - Pole'!$G460="","",'3.5 St Lights - Pole'!$G460)</f>
        <v/>
      </c>
      <c r="H460" s="238" t="str">
        <f>IF('3.5 St Lights - Pole'!$I460="","",'3.5 St Lights - Pole'!$I460)</f>
        <v/>
      </c>
      <c r="I460" s="238"/>
      <c r="J460" s="89" t="str">
        <f t="shared" si="46"/>
        <v/>
      </c>
      <c r="K460" s="238"/>
      <c r="L460" s="417" t="str">
        <f>IF('3.5 St Lights - Pole'!AW460="","",'3.5 St Lights - Pole'!AW460)</f>
        <v/>
      </c>
      <c r="M460" s="238"/>
      <c r="N460" s="238" t="str">
        <f t="shared" si="47"/>
        <v/>
      </c>
      <c r="O460" s="238"/>
      <c r="P460" s="238"/>
      <c r="Q460" s="238">
        <f>IF(P460="",'3.5 St Lights - Pole'!AI460,(VLOOKUP(P460,St_Lights_Generic_coating_array,2,FALSE)))</f>
        <v>0</v>
      </c>
      <c r="R460" s="85" t="str">
        <f>IF('3.5 St Lights - Pole'!AJ460="","",'3.5 St Lights - Pole'!AJ460)</f>
        <v/>
      </c>
      <c r="S460" s="238"/>
      <c r="T460" s="89" t="str">
        <f t="shared" si="48"/>
        <v/>
      </c>
      <c r="U460" s="85"/>
      <c r="V460" s="85"/>
      <c r="W460" s="418" t="str">
        <f>IF('3.5 St Lights - Pole'!$AM460="","",'3.5 St Lights - Pole'!$AM460)</f>
        <v/>
      </c>
      <c r="X460" s="418"/>
      <c r="Y460" s="238"/>
      <c r="Z460" s="89" t="str">
        <f t="shared" si="49"/>
        <v/>
      </c>
      <c r="AA460" s="85"/>
      <c r="AB460" s="85"/>
      <c r="AC460" s="85"/>
      <c r="AD460" s="85">
        <f>'3.5 St Lights - Pole'!CE460</f>
        <v>0</v>
      </c>
      <c r="AE460" s="85"/>
      <c r="AF460" s="85" t="str">
        <f t="shared" si="50"/>
        <v/>
      </c>
      <c r="AG460" s="271"/>
      <c r="AH460" s="85">
        <f>'3.5 St Lights - Pole'!CI460</f>
        <v>0</v>
      </c>
      <c r="AI460" s="85">
        <f>'3.5 St Lights - Pole'!CJ460</f>
        <v>0</v>
      </c>
      <c r="AJ460" s="85">
        <f>'3.5 St Lights - Pole'!CK460</f>
        <v>0</v>
      </c>
      <c r="AK460" s="85"/>
      <c r="AL460" s="85"/>
      <c r="AM460" s="85" t="str">
        <f t="shared" si="51"/>
        <v/>
      </c>
      <c r="AN460" s="238"/>
      <c r="AO460" s="112"/>
      <c r="AP460" s="112"/>
      <c r="AQ460" s="133" t="str">
        <f>IF('3.5 St Lights - Pole'!CR460="","",'3.5 St Lights - Pole'!CR460)</f>
        <v/>
      </c>
      <c r="AR460" s="112" t="str">
        <f>IF('3.5 St Lights - Pole'!CS460="","",'3.5 St Lights - Pole'!CS460)</f>
        <v/>
      </c>
      <c r="AS460" s="112"/>
      <c r="AT460" s="112"/>
    </row>
    <row r="461" spans="1:46" x14ac:dyDescent="0.2">
      <c r="A461" s="237"/>
      <c r="B461" s="238"/>
      <c r="C461" s="238" t="str">
        <f>IF('3.5 St Lights - Pole'!$B461="","",'3.5 St Lights - Pole'!$B461)</f>
        <v/>
      </c>
      <c r="D461" s="89" t="str">
        <f>IF('3.5 St Lights - Pole'!$C461="","",'3.5 St Lights - Pole'!C461)</f>
        <v/>
      </c>
      <c r="E461" s="238" t="str">
        <f>IF('3.5 St Lights - Pole'!$D461="","",'3.5 St Lights - Pole'!$D461)</f>
        <v/>
      </c>
      <c r="F461" s="238" t="str">
        <f>IF('3.5 St Lights - Pole'!$F461="","",'3.5 St Lights - Pole'!$F461)</f>
        <v/>
      </c>
      <c r="G461" s="238" t="str">
        <f>IF('3.5 St Lights - Pole'!$G461="","",'3.5 St Lights - Pole'!$G461)</f>
        <v/>
      </c>
      <c r="H461" s="238" t="str">
        <f>IF('3.5 St Lights - Pole'!$I461="","",'3.5 St Lights - Pole'!$I461)</f>
        <v/>
      </c>
      <c r="I461" s="238"/>
      <c r="J461" s="89" t="str">
        <f t="shared" si="46"/>
        <v/>
      </c>
      <c r="K461" s="238"/>
      <c r="L461" s="417" t="str">
        <f>IF('3.5 St Lights - Pole'!AW461="","",'3.5 St Lights - Pole'!AW461)</f>
        <v/>
      </c>
      <c r="M461" s="238"/>
      <c r="N461" s="238" t="str">
        <f t="shared" si="47"/>
        <v/>
      </c>
      <c r="O461" s="238"/>
      <c r="P461" s="238"/>
      <c r="Q461" s="238">
        <f>IF(P461="",'3.5 St Lights - Pole'!AI461,(VLOOKUP(P461,St_Lights_Generic_coating_array,2,FALSE)))</f>
        <v>0</v>
      </c>
      <c r="R461" s="85" t="str">
        <f>IF('3.5 St Lights - Pole'!AJ461="","",'3.5 St Lights - Pole'!AJ461)</f>
        <v/>
      </c>
      <c r="S461" s="238"/>
      <c r="T461" s="89" t="str">
        <f t="shared" si="48"/>
        <v/>
      </c>
      <c r="U461" s="85"/>
      <c r="V461" s="85"/>
      <c r="W461" s="418" t="str">
        <f>IF('3.5 St Lights - Pole'!$AM461="","",'3.5 St Lights - Pole'!$AM461)</f>
        <v/>
      </c>
      <c r="X461" s="418"/>
      <c r="Y461" s="238"/>
      <c r="Z461" s="89" t="str">
        <f t="shared" si="49"/>
        <v/>
      </c>
      <c r="AA461" s="85"/>
      <c r="AB461" s="85"/>
      <c r="AC461" s="85"/>
      <c r="AD461" s="85">
        <f>'3.5 St Lights - Pole'!CE461</f>
        <v>0</v>
      </c>
      <c r="AE461" s="85"/>
      <c r="AF461" s="85" t="str">
        <f t="shared" si="50"/>
        <v/>
      </c>
      <c r="AG461" s="271"/>
      <c r="AH461" s="85">
        <f>'3.5 St Lights - Pole'!CI461</f>
        <v>0</v>
      </c>
      <c r="AI461" s="85">
        <f>'3.5 St Lights - Pole'!CJ461</f>
        <v>0</v>
      </c>
      <c r="AJ461" s="85">
        <f>'3.5 St Lights - Pole'!CK461</f>
        <v>0</v>
      </c>
      <c r="AK461" s="85"/>
      <c r="AL461" s="85"/>
      <c r="AM461" s="85" t="str">
        <f t="shared" si="51"/>
        <v/>
      </c>
      <c r="AN461" s="238"/>
      <c r="AO461" s="112"/>
      <c r="AP461" s="112"/>
      <c r="AQ461" s="133" t="str">
        <f>IF('3.5 St Lights - Pole'!CR461="","",'3.5 St Lights - Pole'!CR461)</f>
        <v/>
      </c>
      <c r="AR461" s="112" t="str">
        <f>IF('3.5 St Lights - Pole'!CS461="","",'3.5 St Lights - Pole'!CS461)</f>
        <v/>
      </c>
      <c r="AS461" s="112"/>
      <c r="AT461" s="112"/>
    </row>
    <row r="462" spans="1:46" x14ac:dyDescent="0.2">
      <c r="A462" s="237"/>
      <c r="B462" s="238"/>
      <c r="C462" s="238" t="str">
        <f>IF('3.5 St Lights - Pole'!$B462="","",'3.5 St Lights - Pole'!$B462)</f>
        <v/>
      </c>
      <c r="D462" s="89" t="str">
        <f>IF('3.5 St Lights - Pole'!$C462="","",'3.5 St Lights - Pole'!C462)</f>
        <v/>
      </c>
      <c r="E462" s="238" t="str">
        <f>IF('3.5 St Lights - Pole'!$D462="","",'3.5 St Lights - Pole'!$D462)</f>
        <v/>
      </c>
      <c r="F462" s="238" t="str">
        <f>IF('3.5 St Lights - Pole'!$F462="","",'3.5 St Lights - Pole'!$F462)</f>
        <v/>
      </c>
      <c r="G462" s="238" t="str">
        <f>IF('3.5 St Lights - Pole'!$G462="","",'3.5 St Lights - Pole'!$G462)</f>
        <v/>
      </c>
      <c r="H462" s="238" t="str">
        <f>IF('3.5 St Lights - Pole'!$I462="","",'3.5 St Lights - Pole'!$I462)</f>
        <v/>
      </c>
      <c r="I462" s="238"/>
      <c r="J462" s="89" t="str">
        <f t="shared" si="46"/>
        <v/>
      </c>
      <c r="K462" s="238"/>
      <c r="L462" s="417" t="str">
        <f>IF('3.5 St Lights - Pole'!AW462="","",'3.5 St Lights - Pole'!AW462)</f>
        <v/>
      </c>
      <c r="M462" s="238"/>
      <c r="N462" s="238" t="str">
        <f t="shared" si="47"/>
        <v/>
      </c>
      <c r="O462" s="238"/>
      <c r="P462" s="238"/>
      <c r="Q462" s="238">
        <f>IF(P462="",'3.5 St Lights - Pole'!AI462,(VLOOKUP(P462,St_Lights_Generic_coating_array,2,FALSE)))</f>
        <v>0</v>
      </c>
      <c r="R462" s="85" t="str">
        <f>IF('3.5 St Lights - Pole'!AJ462="","",'3.5 St Lights - Pole'!AJ462)</f>
        <v/>
      </c>
      <c r="S462" s="238"/>
      <c r="T462" s="89" t="str">
        <f t="shared" si="48"/>
        <v/>
      </c>
      <c r="U462" s="85"/>
      <c r="V462" s="85"/>
      <c r="W462" s="418" t="str">
        <f>IF('3.5 St Lights - Pole'!$AM462="","",'3.5 St Lights - Pole'!$AM462)</f>
        <v/>
      </c>
      <c r="X462" s="418"/>
      <c r="Y462" s="238"/>
      <c r="Z462" s="89" t="str">
        <f t="shared" si="49"/>
        <v/>
      </c>
      <c r="AA462" s="85"/>
      <c r="AB462" s="85"/>
      <c r="AC462" s="85"/>
      <c r="AD462" s="85">
        <f>'3.5 St Lights - Pole'!CE462</f>
        <v>0</v>
      </c>
      <c r="AE462" s="85"/>
      <c r="AF462" s="85" t="str">
        <f t="shared" si="50"/>
        <v/>
      </c>
      <c r="AG462" s="271"/>
      <c r="AH462" s="85">
        <f>'3.5 St Lights - Pole'!CI462</f>
        <v>0</v>
      </c>
      <c r="AI462" s="85">
        <f>'3.5 St Lights - Pole'!CJ462</f>
        <v>0</v>
      </c>
      <c r="AJ462" s="85">
        <f>'3.5 St Lights - Pole'!CK462</f>
        <v>0</v>
      </c>
      <c r="AK462" s="85"/>
      <c r="AL462" s="85"/>
      <c r="AM462" s="85" t="str">
        <f t="shared" si="51"/>
        <v/>
      </c>
      <c r="AN462" s="238"/>
      <c r="AO462" s="112"/>
      <c r="AP462" s="112"/>
      <c r="AQ462" s="133" t="str">
        <f>IF('3.5 St Lights - Pole'!CR462="","",'3.5 St Lights - Pole'!CR462)</f>
        <v/>
      </c>
      <c r="AR462" s="112" t="str">
        <f>IF('3.5 St Lights - Pole'!CS462="","",'3.5 St Lights - Pole'!CS462)</f>
        <v/>
      </c>
      <c r="AS462" s="112"/>
      <c r="AT462" s="112"/>
    </row>
    <row r="463" spans="1:46" x14ac:dyDescent="0.2">
      <c r="A463" s="237"/>
      <c r="B463" s="238"/>
      <c r="C463" s="238" t="str">
        <f>IF('3.5 St Lights - Pole'!$B463="","",'3.5 St Lights - Pole'!$B463)</f>
        <v/>
      </c>
      <c r="D463" s="89" t="str">
        <f>IF('3.5 St Lights - Pole'!$C463="","",'3.5 St Lights - Pole'!C463)</f>
        <v/>
      </c>
      <c r="E463" s="238" t="str">
        <f>IF('3.5 St Lights - Pole'!$D463="","",'3.5 St Lights - Pole'!$D463)</f>
        <v/>
      </c>
      <c r="F463" s="238" t="str">
        <f>IF('3.5 St Lights - Pole'!$F463="","",'3.5 St Lights - Pole'!$F463)</f>
        <v/>
      </c>
      <c r="G463" s="238" t="str">
        <f>IF('3.5 St Lights - Pole'!$G463="","",'3.5 St Lights - Pole'!$G463)</f>
        <v/>
      </c>
      <c r="H463" s="238" t="str">
        <f>IF('3.5 St Lights - Pole'!$I463="","",'3.5 St Lights - Pole'!$I463)</f>
        <v/>
      </c>
      <c r="I463" s="238"/>
      <c r="J463" s="89" t="str">
        <f t="shared" si="46"/>
        <v/>
      </c>
      <c r="K463" s="238"/>
      <c r="L463" s="417" t="str">
        <f>IF('3.5 St Lights - Pole'!AW463="","",'3.5 St Lights - Pole'!AW463)</f>
        <v/>
      </c>
      <c r="M463" s="238"/>
      <c r="N463" s="238" t="str">
        <f t="shared" si="47"/>
        <v/>
      </c>
      <c r="O463" s="238"/>
      <c r="P463" s="238"/>
      <c r="Q463" s="238">
        <f>IF(P463="",'3.5 St Lights - Pole'!AI463,(VLOOKUP(P463,St_Lights_Generic_coating_array,2,FALSE)))</f>
        <v>0</v>
      </c>
      <c r="R463" s="85" t="str">
        <f>IF('3.5 St Lights - Pole'!AJ463="","",'3.5 St Lights - Pole'!AJ463)</f>
        <v/>
      </c>
      <c r="S463" s="238"/>
      <c r="T463" s="89" t="str">
        <f t="shared" si="48"/>
        <v/>
      </c>
      <c r="U463" s="85"/>
      <c r="V463" s="85"/>
      <c r="W463" s="418" t="str">
        <f>IF('3.5 St Lights - Pole'!$AM463="","",'3.5 St Lights - Pole'!$AM463)</f>
        <v/>
      </c>
      <c r="X463" s="418"/>
      <c r="Y463" s="238"/>
      <c r="Z463" s="89" t="str">
        <f t="shared" si="49"/>
        <v/>
      </c>
      <c r="AA463" s="85"/>
      <c r="AB463" s="85"/>
      <c r="AC463" s="85"/>
      <c r="AD463" s="85">
        <f>'3.5 St Lights - Pole'!CE463</f>
        <v>0</v>
      </c>
      <c r="AE463" s="85"/>
      <c r="AF463" s="85" t="str">
        <f t="shared" si="50"/>
        <v/>
      </c>
      <c r="AG463" s="271"/>
      <c r="AH463" s="85">
        <f>'3.5 St Lights - Pole'!CI463</f>
        <v>0</v>
      </c>
      <c r="AI463" s="85">
        <f>'3.5 St Lights - Pole'!CJ463</f>
        <v>0</v>
      </c>
      <c r="AJ463" s="85">
        <f>'3.5 St Lights - Pole'!CK463</f>
        <v>0</v>
      </c>
      <c r="AK463" s="85"/>
      <c r="AL463" s="85"/>
      <c r="AM463" s="85" t="str">
        <f t="shared" si="51"/>
        <v/>
      </c>
      <c r="AN463" s="238"/>
      <c r="AO463" s="112"/>
      <c r="AP463" s="112"/>
      <c r="AQ463" s="133" t="str">
        <f>IF('3.5 St Lights - Pole'!CR463="","",'3.5 St Lights - Pole'!CR463)</f>
        <v/>
      </c>
      <c r="AR463" s="112" t="str">
        <f>IF('3.5 St Lights - Pole'!CS463="","",'3.5 St Lights - Pole'!CS463)</f>
        <v/>
      </c>
      <c r="AS463" s="112"/>
      <c r="AT463" s="112"/>
    </row>
    <row r="464" spans="1:46" x14ac:dyDescent="0.2">
      <c r="A464" s="237"/>
      <c r="B464" s="238"/>
      <c r="C464" s="238" t="str">
        <f>IF('3.5 St Lights - Pole'!$B464="","",'3.5 St Lights - Pole'!$B464)</f>
        <v/>
      </c>
      <c r="D464" s="89" t="str">
        <f>IF('3.5 St Lights - Pole'!$C464="","",'3.5 St Lights - Pole'!C464)</f>
        <v/>
      </c>
      <c r="E464" s="238" t="str">
        <f>IF('3.5 St Lights - Pole'!$D464="","",'3.5 St Lights - Pole'!$D464)</f>
        <v/>
      </c>
      <c r="F464" s="238" t="str">
        <f>IF('3.5 St Lights - Pole'!$F464="","",'3.5 St Lights - Pole'!$F464)</f>
        <v/>
      </c>
      <c r="G464" s="238" t="str">
        <f>IF('3.5 St Lights - Pole'!$G464="","",'3.5 St Lights - Pole'!$G464)</f>
        <v/>
      </c>
      <c r="H464" s="238" t="str">
        <f>IF('3.5 St Lights - Pole'!$I464="","",'3.5 St Lights - Pole'!$I464)</f>
        <v/>
      </c>
      <c r="I464" s="238"/>
      <c r="J464" s="89" t="str">
        <f t="shared" si="46"/>
        <v/>
      </c>
      <c r="K464" s="238"/>
      <c r="L464" s="417" t="str">
        <f>IF('3.5 St Lights - Pole'!AW464="","",'3.5 St Lights - Pole'!AW464)</f>
        <v/>
      </c>
      <c r="M464" s="238"/>
      <c r="N464" s="238" t="str">
        <f t="shared" si="47"/>
        <v/>
      </c>
      <c r="O464" s="238"/>
      <c r="P464" s="238"/>
      <c r="Q464" s="238">
        <f>IF(P464="",'3.5 St Lights - Pole'!AI464,(VLOOKUP(P464,St_Lights_Generic_coating_array,2,FALSE)))</f>
        <v>0</v>
      </c>
      <c r="R464" s="85" t="str">
        <f>IF('3.5 St Lights - Pole'!AJ464="","",'3.5 St Lights - Pole'!AJ464)</f>
        <v/>
      </c>
      <c r="S464" s="238"/>
      <c r="T464" s="89" t="str">
        <f t="shared" si="48"/>
        <v/>
      </c>
      <c r="U464" s="85"/>
      <c r="V464" s="85"/>
      <c r="W464" s="418" t="str">
        <f>IF('3.5 St Lights - Pole'!$AM464="","",'3.5 St Lights - Pole'!$AM464)</f>
        <v/>
      </c>
      <c r="X464" s="418"/>
      <c r="Y464" s="238"/>
      <c r="Z464" s="89" t="str">
        <f t="shared" si="49"/>
        <v/>
      </c>
      <c r="AA464" s="85"/>
      <c r="AB464" s="85"/>
      <c r="AC464" s="85"/>
      <c r="AD464" s="85">
        <f>'3.5 St Lights - Pole'!CE464</f>
        <v>0</v>
      </c>
      <c r="AE464" s="85"/>
      <c r="AF464" s="85" t="str">
        <f t="shared" si="50"/>
        <v/>
      </c>
      <c r="AG464" s="271"/>
      <c r="AH464" s="85">
        <f>'3.5 St Lights - Pole'!CI464</f>
        <v>0</v>
      </c>
      <c r="AI464" s="85">
        <f>'3.5 St Lights - Pole'!CJ464</f>
        <v>0</v>
      </c>
      <c r="AJ464" s="85">
        <f>'3.5 St Lights - Pole'!CK464</f>
        <v>0</v>
      </c>
      <c r="AK464" s="85"/>
      <c r="AL464" s="85"/>
      <c r="AM464" s="85" t="str">
        <f t="shared" si="51"/>
        <v/>
      </c>
      <c r="AN464" s="238"/>
      <c r="AO464" s="112"/>
      <c r="AP464" s="112"/>
      <c r="AQ464" s="133" t="str">
        <f>IF('3.5 St Lights - Pole'!CR464="","",'3.5 St Lights - Pole'!CR464)</f>
        <v/>
      </c>
      <c r="AR464" s="112" t="str">
        <f>IF('3.5 St Lights - Pole'!CS464="","",'3.5 St Lights - Pole'!CS464)</f>
        <v/>
      </c>
      <c r="AS464" s="112"/>
      <c r="AT464" s="112"/>
    </row>
    <row r="465" spans="1:46" x14ac:dyDescent="0.2">
      <c r="A465" s="237"/>
      <c r="B465" s="238"/>
      <c r="C465" s="238" t="str">
        <f>IF('3.5 St Lights - Pole'!$B465="","",'3.5 St Lights - Pole'!$B465)</f>
        <v/>
      </c>
      <c r="D465" s="89" t="str">
        <f>IF('3.5 St Lights - Pole'!$C465="","",'3.5 St Lights - Pole'!C465)</f>
        <v/>
      </c>
      <c r="E465" s="238" t="str">
        <f>IF('3.5 St Lights - Pole'!$D465="","",'3.5 St Lights - Pole'!$D465)</f>
        <v/>
      </c>
      <c r="F465" s="238" t="str">
        <f>IF('3.5 St Lights - Pole'!$F465="","",'3.5 St Lights - Pole'!$F465)</f>
        <v/>
      </c>
      <c r="G465" s="238" t="str">
        <f>IF('3.5 St Lights - Pole'!$G465="","",'3.5 St Lights - Pole'!$G465)</f>
        <v/>
      </c>
      <c r="H465" s="238" t="str">
        <f>IF('3.5 St Lights - Pole'!$I465="","",'3.5 St Lights - Pole'!$I465)</f>
        <v/>
      </c>
      <c r="I465" s="238"/>
      <c r="J465" s="89" t="str">
        <f t="shared" si="46"/>
        <v/>
      </c>
      <c r="K465" s="238"/>
      <c r="L465" s="417" t="str">
        <f>IF('3.5 St Lights - Pole'!AW465="","",'3.5 St Lights - Pole'!AW465)</f>
        <v/>
      </c>
      <c r="M465" s="238"/>
      <c r="N465" s="238" t="str">
        <f t="shared" si="47"/>
        <v/>
      </c>
      <c r="O465" s="238"/>
      <c r="P465" s="238"/>
      <c r="Q465" s="238">
        <f>IF(P465="",'3.5 St Lights - Pole'!AI465,(VLOOKUP(P465,St_Lights_Generic_coating_array,2,FALSE)))</f>
        <v>0</v>
      </c>
      <c r="R465" s="85" t="str">
        <f>IF('3.5 St Lights - Pole'!AJ465="","",'3.5 St Lights - Pole'!AJ465)</f>
        <v/>
      </c>
      <c r="S465" s="238"/>
      <c r="T465" s="89" t="str">
        <f t="shared" si="48"/>
        <v/>
      </c>
      <c r="U465" s="85"/>
      <c r="V465" s="85"/>
      <c r="W465" s="418" t="str">
        <f>IF('3.5 St Lights - Pole'!$AM465="","",'3.5 St Lights - Pole'!$AM465)</f>
        <v/>
      </c>
      <c r="X465" s="418"/>
      <c r="Y465" s="238"/>
      <c r="Z465" s="89" t="str">
        <f t="shared" si="49"/>
        <v/>
      </c>
      <c r="AA465" s="85"/>
      <c r="AB465" s="85"/>
      <c r="AC465" s="85"/>
      <c r="AD465" s="85">
        <f>'3.5 St Lights - Pole'!CE465</f>
        <v>0</v>
      </c>
      <c r="AE465" s="85"/>
      <c r="AF465" s="85" t="str">
        <f t="shared" si="50"/>
        <v/>
      </c>
      <c r="AG465" s="271"/>
      <c r="AH465" s="85">
        <f>'3.5 St Lights - Pole'!CI465</f>
        <v>0</v>
      </c>
      <c r="AI465" s="85">
        <f>'3.5 St Lights - Pole'!CJ465</f>
        <v>0</v>
      </c>
      <c r="AJ465" s="85">
        <f>'3.5 St Lights - Pole'!CK465</f>
        <v>0</v>
      </c>
      <c r="AK465" s="85"/>
      <c r="AL465" s="85"/>
      <c r="AM465" s="85" t="str">
        <f t="shared" si="51"/>
        <v/>
      </c>
      <c r="AN465" s="238"/>
      <c r="AO465" s="112"/>
      <c r="AP465" s="112"/>
      <c r="AQ465" s="133" t="str">
        <f>IF('3.5 St Lights - Pole'!CR465="","",'3.5 St Lights - Pole'!CR465)</f>
        <v/>
      </c>
      <c r="AR465" s="112" t="str">
        <f>IF('3.5 St Lights - Pole'!CS465="","",'3.5 St Lights - Pole'!CS465)</f>
        <v/>
      </c>
      <c r="AS465" s="112"/>
      <c r="AT465" s="112"/>
    </row>
    <row r="466" spans="1:46" x14ac:dyDescent="0.2">
      <c r="A466" s="237"/>
      <c r="B466" s="238"/>
      <c r="C466" s="238" t="str">
        <f>IF('3.5 St Lights - Pole'!$B466="","",'3.5 St Lights - Pole'!$B466)</f>
        <v/>
      </c>
      <c r="D466" s="89" t="str">
        <f>IF('3.5 St Lights - Pole'!$C466="","",'3.5 St Lights - Pole'!C466)</f>
        <v/>
      </c>
      <c r="E466" s="238" t="str">
        <f>IF('3.5 St Lights - Pole'!$D466="","",'3.5 St Lights - Pole'!$D466)</f>
        <v/>
      </c>
      <c r="F466" s="238" t="str">
        <f>IF('3.5 St Lights - Pole'!$F466="","",'3.5 St Lights - Pole'!$F466)</f>
        <v/>
      </c>
      <c r="G466" s="238" t="str">
        <f>IF('3.5 St Lights - Pole'!$G466="","",'3.5 St Lights - Pole'!$G466)</f>
        <v/>
      </c>
      <c r="H466" s="238" t="str">
        <f>IF('3.5 St Lights - Pole'!$I466="","",'3.5 St Lights - Pole'!$I466)</f>
        <v/>
      </c>
      <c r="I466" s="238"/>
      <c r="J466" s="89" t="str">
        <f t="shared" si="46"/>
        <v/>
      </c>
      <c r="K466" s="238"/>
      <c r="L466" s="417" t="str">
        <f>IF('3.5 St Lights - Pole'!AW466="","",'3.5 St Lights - Pole'!AW466)</f>
        <v/>
      </c>
      <c r="M466" s="238"/>
      <c r="N466" s="238" t="str">
        <f t="shared" si="47"/>
        <v/>
      </c>
      <c r="O466" s="238"/>
      <c r="P466" s="238"/>
      <c r="Q466" s="238">
        <f>IF(P466="",'3.5 St Lights - Pole'!AI466,(VLOOKUP(P466,St_Lights_Generic_coating_array,2,FALSE)))</f>
        <v>0</v>
      </c>
      <c r="R466" s="85" t="str">
        <f>IF('3.5 St Lights - Pole'!AJ466="","",'3.5 St Lights - Pole'!AJ466)</f>
        <v/>
      </c>
      <c r="S466" s="238"/>
      <c r="T466" s="89" t="str">
        <f t="shared" si="48"/>
        <v/>
      </c>
      <c r="U466" s="85"/>
      <c r="V466" s="85"/>
      <c r="W466" s="418" t="str">
        <f>IF('3.5 St Lights - Pole'!$AM466="","",'3.5 St Lights - Pole'!$AM466)</f>
        <v/>
      </c>
      <c r="X466" s="418"/>
      <c r="Y466" s="238"/>
      <c r="Z466" s="89" t="str">
        <f t="shared" si="49"/>
        <v/>
      </c>
      <c r="AA466" s="85"/>
      <c r="AB466" s="85"/>
      <c r="AC466" s="85"/>
      <c r="AD466" s="85">
        <f>'3.5 St Lights - Pole'!CE466</f>
        <v>0</v>
      </c>
      <c r="AE466" s="85"/>
      <c r="AF466" s="85" t="str">
        <f t="shared" si="50"/>
        <v/>
      </c>
      <c r="AG466" s="271"/>
      <c r="AH466" s="85">
        <f>'3.5 St Lights - Pole'!CI466</f>
        <v>0</v>
      </c>
      <c r="AI466" s="85">
        <f>'3.5 St Lights - Pole'!CJ466</f>
        <v>0</v>
      </c>
      <c r="AJ466" s="85">
        <f>'3.5 St Lights - Pole'!CK466</f>
        <v>0</v>
      </c>
      <c r="AK466" s="85"/>
      <c r="AL466" s="85"/>
      <c r="AM466" s="85" t="str">
        <f t="shared" si="51"/>
        <v/>
      </c>
      <c r="AN466" s="238"/>
      <c r="AO466" s="112"/>
      <c r="AP466" s="112"/>
      <c r="AQ466" s="133" t="str">
        <f>IF('3.5 St Lights - Pole'!CR466="","",'3.5 St Lights - Pole'!CR466)</f>
        <v/>
      </c>
      <c r="AR466" s="112" t="str">
        <f>IF('3.5 St Lights - Pole'!CS466="","",'3.5 St Lights - Pole'!CS466)</f>
        <v/>
      </c>
      <c r="AS466" s="112"/>
      <c r="AT466" s="112"/>
    </row>
    <row r="467" spans="1:46" x14ac:dyDescent="0.2">
      <c r="A467" s="237"/>
      <c r="B467" s="238"/>
      <c r="C467" s="238" t="str">
        <f>IF('3.5 St Lights - Pole'!$B467="","",'3.5 St Lights - Pole'!$B467)</f>
        <v/>
      </c>
      <c r="D467" s="89" t="str">
        <f>IF('3.5 St Lights - Pole'!$C467="","",'3.5 St Lights - Pole'!C467)</f>
        <v/>
      </c>
      <c r="E467" s="238" t="str">
        <f>IF('3.5 St Lights - Pole'!$D467="","",'3.5 St Lights - Pole'!$D467)</f>
        <v/>
      </c>
      <c r="F467" s="238" t="str">
        <f>IF('3.5 St Lights - Pole'!$F467="","",'3.5 St Lights - Pole'!$F467)</f>
        <v/>
      </c>
      <c r="G467" s="238" t="str">
        <f>IF('3.5 St Lights - Pole'!$G467="","",'3.5 St Lights - Pole'!$G467)</f>
        <v/>
      </c>
      <c r="H467" s="238" t="str">
        <f>IF('3.5 St Lights - Pole'!$I467="","",'3.5 St Lights - Pole'!$I467)</f>
        <v/>
      </c>
      <c r="I467" s="238"/>
      <c r="J467" s="89" t="str">
        <f t="shared" si="46"/>
        <v/>
      </c>
      <c r="K467" s="238"/>
      <c r="L467" s="417" t="str">
        <f>IF('3.5 St Lights - Pole'!AW467="","",'3.5 St Lights - Pole'!AW467)</f>
        <v/>
      </c>
      <c r="M467" s="238"/>
      <c r="N467" s="238" t="str">
        <f t="shared" si="47"/>
        <v/>
      </c>
      <c r="O467" s="238"/>
      <c r="P467" s="238"/>
      <c r="Q467" s="238">
        <f>IF(P467="",'3.5 St Lights - Pole'!AI467,(VLOOKUP(P467,St_Lights_Generic_coating_array,2,FALSE)))</f>
        <v>0</v>
      </c>
      <c r="R467" s="85" t="str">
        <f>IF('3.5 St Lights - Pole'!AJ467="","",'3.5 St Lights - Pole'!AJ467)</f>
        <v/>
      </c>
      <c r="S467" s="238"/>
      <c r="T467" s="89" t="str">
        <f t="shared" si="48"/>
        <v/>
      </c>
      <c r="U467" s="85"/>
      <c r="V467" s="85"/>
      <c r="W467" s="418" t="str">
        <f>IF('3.5 St Lights - Pole'!$AM467="","",'3.5 St Lights - Pole'!$AM467)</f>
        <v/>
      </c>
      <c r="X467" s="418"/>
      <c r="Y467" s="238"/>
      <c r="Z467" s="89" t="str">
        <f t="shared" si="49"/>
        <v/>
      </c>
      <c r="AA467" s="85"/>
      <c r="AB467" s="85"/>
      <c r="AC467" s="85"/>
      <c r="AD467" s="85">
        <f>'3.5 St Lights - Pole'!CE467</f>
        <v>0</v>
      </c>
      <c r="AE467" s="85"/>
      <c r="AF467" s="85" t="str">
        <f t="shared" si="50"/>
        <v/>
      </c>
      <c r="AG467" s="271"/>
      <c r="AH467" s="85">
        <f>'3.5 St Lights - Pole'!CI467</f>
        <v>0</v>
      </c>
      <c r="AI467" s="85">
        <f>'3.5 St Lights - Pole'!CJ467</f>
        <v>0</v>
      </c>
      <c r="AJ467" s="85">
        <f>'3.5 St Lights - Pole'!CK467</f>
        <v>0</v>
      </c>
      <c r="AK467" s="85"/>
      <c r="AL467" s="85"/>
      <c r="AM467" s="85" t="str">
        <f t="shared" si="51"/>
        <v/>
      </c>
      <c r="AN467" s="238"/>
      <c r="AO467" s="112"/>
      <c r="AP467" s="112"/>
      <c r="AQ467" s="133" t="str">
        <f>IF('3.5 St Lights - Pole'!CR467="","",'3.5 St Lights - Pole'!CR467)</f>
        <v/>
      </c>
      <c r="AR467" s="112" t="str">
        <f>IF('3.5 St Lights - Pole'!CS467="","",'3.5 St Lights - Pole'!CS467)</f>
        <v/>
      </c>
      <c r="AS467" s="112"/>
      <c r="AT467" s="112"/>
    </row>
    <row r="468" spans="1:46" x14ac:dyDescent="0.2">
      <c r="A468" s="237"/>
      <c r="B468" s="238"/>
      <c r="C468" s="238" t="str">
        <f>IF('3.5 St Lights - Pole'!$B468="","",'3.5 St Lights - Pole'!$B468)</f>
        <v/>
      </c>
      <c r="D468" s="89" t="str">
        <f>IF('3.5 St Lights - Pole'!$C468="","",'3.5 St Lights - Pole'!C468)</f>
        <v/>
      </c>
      <c r="E468" s="238" t="str">
        <f>IF('3.5 St Lights - Pole'!$D468="","",'3.5 St Lights - Pole'!$D468)</f>
        <v/>
      </c>
      <c r="F468" s="238" t="str">
        <f>IF('3.5 St Lights - Pole'!$F468="","",'3.5 St Lights - Pole'!$F468)</f>
        <v/>
      </c>
      <c r="G468" s="238" t="str">
        <f>IF('3.5 St Lights - Pole'!$G468="","",'3.5 St Lights - Pole'!$G468)</f>
        <v/>
      </c>
      <c r="H468" s="238" t="str">
        <f>IF('3.5 St Lights - Pole'!$I468="","",'3.5 St Lights - Pole'!$I468)</f>
        <v/>
      </c>
      <c r="I468" s="238"/>
      <c r="J468" s="89" t="str">
        <f t="shared" si="46"/>
        <v/>
      </c>
      <c r="K468" s="238"/>
      <c r="L468" s="417" t="str">
        <f>IF('3.5 St Lights - Pole'!AW468="","",'3.5 St Lights - Pole'!AW468)</f>
        <v/>
      </c>
      <c r="M468" s="238"/>
      <c r="N468" s="238" t="str">
        <f t="shared" si="47"/>
        <v/>
      </c>
      <c r="O468" s="238"/>
      <c r="P468" s="238"/>
      <c r="Q468" s="238">
        <f>IF(P468="",'3.5 St Lights - Pole'!AI468,(VLOOKUP(P468,St_Lights_Generic_coating_array,2,FALSE)))</f>
        <v>0</v>
      </c>
      <c r="R468" s="85" t="str">
        <f>IF('3.5 St Lights - Pole'!AJ468="","",'3.5 St Lights - Pole'!AJ468)</f>
        <v/>
      </c>
      <c r="S468" s="238"/>
      <c r="T468" s="89" t="str">
        <f t="shared" si="48"/>
        <v/>
      </c>
      <c r="U468" s="85"/>
      <c r="V468" s="85"/>
      <c r="W468" s="418" t="str">
        <f>IF('3.5 St Lights - Pole'!$AM468="","",'3.5 St Lights - Pole'!$AM468)</f>
        <v/>
      </c>
      <c r="X468" s="418"/>
      <c r="Y468" s="238"/>
      <c r="Z468" s="89" t="str">
        <f t="shared" si="49"/>
        <v/>
      </c>
      <c r="AA468" s="85"/>
      <c r="AB468" s="85"/>
      <c r="AC468" s="85"/>
      <c r="AD468" s="85">
        <f>'3.5 St Lights - Pole'!CE468</f>
        <v>0</v>
      </c>
      <c r="AE468" s="85"/>
      <c r="AF468" s="85" t="str">
        <f t="shared" si="50"/>
        <v/>
      </c>
      <c r="AG468" s="271"/>
      <c r="AH468" s="85">
        <f>'3.5 St Lights - Pole'!CI468</f>
        <v>0</v>
      </c>
      <c r="AI468" s="85">
        <f>'3.5 St Lights - Pole'!CJ468</f>
        <v>0</v>
      </c>
      <c r="AJ468" s="85">
        <f>'3.5 St Lights - Pole'!CK468</f>
        <v>0</v>
      </c>
      <c r="AK468" s="85"/>
      <c r="AL468" s="85"/>
      <c r="AM468" s="85" t="str">
        <f t="shared" si="51"/>
        <v/>
      </c>
      <c r="AN468" s="238"/>
      <c r="AO468" s="112"/>
      <c r="AP468" s="112"/>
      <c r="AQ468" s="133" t="str">
        <f>IF('3.5 St Lights - Pole'!CR468="","",'3.5 St Lights - Pole'!CR468)</f>
        <v/>
      </c>
      <c r="AR468" s="112" t="str">
        <f>IF('3.5 St Lights - Pole'!CS468="","",'3.5 St Lights - Pole'!CS468)</f>
        <v/>
      </c>
      <c r="AS468" s="112"/>
      <c r="AT468" s="112"/>
    </row>
    <row r="469" spans="1:46" x14ac:dyDescent="0.2">
      <c r="A469" s="237"/>
      <c r="B469" s="238"/>
      <c r="C469" s="238" t="str">
        <f>IF('3.5 St Lights - Pole'!$B469="","",'3.5 St Lights - Pole'!$B469)</f>
        <v/>
      </c>
      <c r="D469" s="89" t="str">
        <f>IF('3.5 St Lights - Pole'!$C469="","",'3.5 St Lights - Pole'!C469)</f>
        <v/>
      </c>
      <c r="E469" s="238" t="str">
        <f>IF('3.5 St Lights - Pole'!$D469="","",'3.5 St Lights - Pole'!$D469)</f>
        <v/>
      </c>
      <c r="F469" s="238" t="str">
        <f>IF('3.5 St Lights - Pole'!$F469="","",'3.5 St Lights - Pole'!$F469)</f>
        <v/>
      </c>
      <c r="G469" s="238" t="str">
        <f>IF('3.5 St Lights - Pole'!$G469="","",'3.5 St Lights - Pole'!$G469)</f>
        <v/>
      </c>
      <c r="H469" s="238" t="str">
        <f>IF('3.5 St Lights - Pole'!$I469="","",'3.5 St Lights - Pole'!$I469)</f>
        <v/>
      </c>
      <c r="I469" s="238"/>
      <c r="J469" s="89" t="str">
        <f t="shared" si="46"/>
        <v/>
      </c>
      <c r="K469" s="238"/>
      <c r="L469" s="417" t="str">
        <f>IF('3.5 St Lights - Pole'!AW469="","",'3.5 St Lights - Pole'!AW469)</f>
        <v/>
      </c>
      <c r="M469" s="238"/>
      <c r="N469" s="238" t="str">
        <f t="shared" si="47"/>
        <v/>
      </c>
      <c r="O469" s="238"/>
      <c r="P469" s="238"/>
      <c r="Q469" s="238">
        <f>IF(P469="",'3.5 St Lights - Pole'!AI469,(VLOOKUP(P469,St_Lights_Generic_coating_array,2,FALSE)))</f>
        <v>0</v>
      </c>
      <c r="R469" s="85" t="str">
        <f>IF('3.5 St Lights - Pole'!AJ469="","",'3.5 St Lights - Pole'!AJ469)</f>
        <v/>
      </c>
      <c r="S469" s="238"/>
      <c r="T469" s="89" t="str">
        <f t="shared" si="48"/>
        <v/>
      </c>
      <c r="U469" s="85"/>
      <c r="V469" s="85"/>
      <c r="W469" s="418" t="str">
        <f>IF('3.5 St Lights - Pole'!$AM469="","",'3.5 St Lights - Pole'!$AM469)</f>
        <v/>
      </c>
      <c r="X469" s="418"/>
      <c r="Y469" s="238"/>
      <c r="Z469" s="89" t="str">
        <f t="shared" si="49"/>
        <v/>
      </c>
      <c r="AA469" s="85"/>
      <c r="AB469" s="85"/>
      <c r="AC469" s="85"/>
      <c r="AD469" s="85">
        <f>'3.5 St Lights - Pole'!CE469</f>
        <v>0</v>
      </c>
      <c r="AE469" s="85"/>
      <c r="AF469" s="85" t="str">
        <f t="shared" si="50"/>
        <v/>
      </c>
      <c r="AG469" s="271"/>
      <c r="AH469" s="85">
        <f>'3.5 St Lights - Pole'!CI469</f>
        <v>0</v>
      </c>
      <c r="AI469" s="85">
        <f>'3.5 St Lights - Pole'!CJ469</f>
        <v>0</v>
      </c>
      <c r="AJ469" s="85">
        <f>'3.5 St Lights - Pole'!CK469</f>
        <v>0</v>
      </c>
      <c r="AK469" s="85"/>
      <c r="AL469" s="85"/>
      <c r="AM469" s="85" t="str">
        <f t="shared" si="51"/>
        <v/>
      </c>
      <c r="AN469" s="238"/>
      <c r="AO469" s="112"/>
      <c r="AP469" s="112"/>
      <c r="AQ469" s="133" t="str">
        <f>IF('3.5 St Lights - Pole'!CR469="","",'3.5 St Lights - Pole'!CR469)</f>
        <v/>
      </c>
      <c r="AR469" s="112" t="str">
        <f>IF('3.5 St Lights - Pole'!CS469="","",'3.5 St Lights - Pole'!CS469)</f>
        <v/>
      </c>
      <c r="AS469" s="112"/>
      <c r="AT469" s="112"/>
    </row>
    <row r="470" spans="1:46" x14ac:dyDescent="0.2">
      <c r="A470" s="237"/>
      <c r="B470" s="238"/>
      <c r="C470" s="238" t="str">
        <f>IF('3.5 St Lights - Pole'!$B470="","",'3.5 St Lights - Pole'!$B470)</f>
        <v/>
      </c>
      <c r="D470" s="89" t="str">
        <f>IF('3.5 St Lights - Pole'!$C470="","",'3.5 St Lights - Pole'!C470)</f>
        <v/>
      </c>
      <c r="E470" s="238" t="str">
        <f>IF('3.5 St Lights - Pole'!$D470="","",'3.5 St Lights - Pole'!$D470)</f>
        <v/>
      </c>
      <c r="F470" s="238" t="str">
        <f>IF('3.5 St Lights - Pole'!$F470="","",'3.5 St Lights - Pole'!$F470)</f>
        <v/>
      </c>
      <c r="G470" s="238" t="str">
        <f>IF('3.5 St Lights - Pole'!$G470="","",'3.5 St Lights - Pole'!$G470)</f>
        <v/>
      </c>
      <c r="H470" s="238" t="str">
        <f>IF('3.5 St Lights - Pole'!$I470="","",'3.5 St Lights - Pole'!$I470)</f>
        <v/>
      </c>
      <c r="I470" s="238"/>
      <c r="J470" s="89" t="str">
        <f t="shared" si="46"/>
        <v/>
      </c>
      <c r="K470" s="238"/>
      <c r="L470" s="417" t="str">
        <f>IF('3.5 St Lights - Pole'!AW470="","",'3.5 St Lights - Pole'!AW470)</f>
        <v/>
      </c>
      <c r="M470" s="238"/>
      <c r="N470" s="238" t="str">
        <f t="shared" si="47"/>
        <v/>
      </c>
      <c r="O470" s="238"/>
      <c r="P470" s="238"/>
      <c r="Q470" s="238">
        <f>IF(P470="",'3.5 St Lights - Pole'!AI470,(VLOOKUP(P470,St_Lights_Generic_coating_array,2,FALSE)))</f>
        <v>0</v>
      </c>
      <c r="R470" s="85" t="str">
        <f>IF('3.5 St Lights - Pole'!AJ470="","",'3.5 St Lights - Pole'!AJ470)</f>
        <v/>
      </c>
      <c r="S470" s="238"/>
      <c r="T470" s="89" t="str">
        <f t="shared" si="48"/>
        <v/>
      </c>
      <c r="U470" s="85"/>
      <c r="V470" s="85"/>
      <c r="W470" s="418" t="str">
        <f>IF('3.5 St Lights - Pole'!$AM470="","",'3.5 St Lights - Pole'!$AM470)</f>
        <v/>
      </c>
      <c r="X470" s="418"/>
      <c r="Y470" s="238"/>
      <c r="Z470" s="89" t="str">
        <f t="shared" si="49"/>
        <v/>
      </c>
      <c r="AA470" s="85"/>
      <c r="AB470" s="85"/>
      <c r="AC470" s="85"/>
      <c r="AD470" s="85">
        <f>'3.5 St Lights - Pole'!CE470</f>
        <v>0</v>
      </c>
      <c r="AE470" s="85"/>
      <c r="AF470" s="85" t="str">
        <f t="shared" si="50"/>
        <v/>
      </c>
      <c r="AG470" s="271"/>
      <c r="AH470" s="85">
        <f>'3.5 St Lights - Pole'!CI470</f>
        <v>0</v>
      </c>
      <c r="AI470" s="85">
        <f>'3.5 St Lights - Pole'!CJ470</f>
        <v>0</v>
      </c>
      <c r="AJ470" s="85">
        <f>'3.5 St Lights - Pole'!CK470</f>
        <v>0</v>
      </c>
      <c r="AK470" s="85"/>
      <c r="AL470" s="85"/>
      <c r="AM470" s="85" t="str">
        <f t="shared" si="51"/>
        <v/>
      </c>
      <c r="AN470" s="238"/>
      <c r="AO470" s="112"/>
      <c r="AP470" s="112"/>
      <c r="AQ470" s="133" t="str">
        <f>IF('3.5 St Lights - Pole'!CR470="","",'3.5 St Lights - Pole'!CR470)</f>
        <v/>
      </c>
      <c r="AR470" s="112" t="str">
        <f>IF('3.5 St Lights - Pole'!CS470="","",'3.5 St Lights - Pole'!CS470)</f>
        <v/>
      </c>
      <c r="AS470" s="112"/>
      <c r="AT470" s="112"/>
    </row>
    <row r="471" spans="1:46" x14ac:dyDescent="0.2">
      <c r="A471" s="237"/>
      <c r="B471" s="238"/>
      <c r="C471" s="238" t="str">
        <f>IF('3.5 St Lights - Pole'!$B471="","",'3.5 St Lights - Pole'!$B471)</f>
        <v/>
      </c>
      <c r="D471" s="89" t="str">
        <f>IF('3.5 St Lights - Pole'!$C471="","",'3.5 St Lights - Pole'!C471)</f>
        <v/>
      </c>
      <c r="E471" s="238" t="str">
        <f>IF('3.5 St Lights - Pole'!$D471="","",'3.5 St Lights - Pole'!$D471)</f>
        <v/>
      </c>
      <c r="F471" s="238" t="str">
        <f>IF('3.5 St Lights - Pole'!$F471="","",'3.5 St Lights - Pole'!$F471)</f>
        <v/>
      </c>
      <c r="G471" s="238" t="str">
        <f>IF('3.5 St Lights - Pole'!$G471="","",'3.5 St Lights - Pole'!$G471)</f>
        <v/>
      </c>
      <c r="H471" s="238" t="str">
        <f>IF('3.5 St Lights - Pole'!$I471="","",'3.5 St Lights - Pole'!$I471)</f>
        <v/>
      </c>
      <c r="I471" s="238"/>
      <c r="J471" s="89" t="str">
        <f t="shared" si="46"/>
        <v/>
      </c>
      <c r="K471" s="238"/>
      <c r="L471" s="417" t="str">
        <f>IF('3.5 St Lights - Pole'!AW471="","",'3.5 St Lights - Pole'!AW471)</f>
        <v/>
      </c>
      <c r="M471" s="238"/>
      <c r="N471" s="238" t="str">
        <f t="shared" si="47"/>
        <v/>
      </c>
      <c r="O471" s="238"/>
      <c r="P471" s="238"/>
      <c r="Q471" s="238">
        <f>IF(P471="",'3.5 St Lights - Pole'!AI471,(VLOOKUP(P471,St_Lights_Generic_coating_array,2,FALSE)))</f>
        <v>0</v>
      </c>
      <c r="R471" s="85" t="str">
        <f>IF('3.5 St Lights - Pole'!AJ471="","",'3.5 St Lights - Pole'!AJ471)</f>
        <v/>
      </c>
      <c r="S471" s="238"/>
      <c r="T471" s="89" t="str">
        <f t="shared" si="48"/>
        <v/>
      </c>
      <c r="U471" s="85"/>
      <c r="V471" s="85"/>
      <c r="W471" s="418" t="str">
        <f>IF('3.5 St Lights - Pole'!$AM471="","",'3.5 St Lights - Pole'!$AM471)</f>
        <v/>
      </c>
      <c r="X471" s="418"/>
      <c r="Y471" s="238"/>
      <c r="Z471" s="89" t="str">
        <f t="shared" si="49"/>
        <v/>
      </c>
      <c r="AA471" s="85"/>
      <c r="AB471" s="85"/>
      <c r="AC471" s="85"/>
      <c r="AD471" s="85">
        <f>'3.5 St Lights - Pole'!CE471</f>
        <v>0</v>
      </c>
      <c r="AE471" s="85"/>
      <c r="AF471" s="85" t="str">
        <f t="shared" si="50"/>
        <v/>
      </c>
      <c r="AG471" s="271"/>
      <c r="AH471" s="85">
        <f>'3.5 St Lights - Pole'!CI471</f>
        <v>0</v>
      </c>
      <c r="AI471" s="85">
        <f>'3.5 St Lights - Pole'!CJ471</f>
        <v>0</v>
      </c>
      <c r="AJ471" s="85">
        <f>'3.5 St Lights - Pole'!CK471</f>
        <v>0</v>
      </c>
      <c r="AK471" s="85"/>
      <c r="AL471" s="85"/>
      <c r="AM471" s="85" t="str">
        <f t="shared" si="51"/>
        <v/>
      </c>
      <c r="AN471" s="238"/>
      <c r="AO471" s="112"/>
      <c r="AP471" s="112"/>
      <c r="AQ471" s="133" t="str">
        <f>IF('3.5 St Lights - Pole'!CR471="","",'3.5 St Lights - Pole'!CR471)</f>
        <v/>
      </c>
      <c r="AR471" s="112" t="str">
        <f>IF('3.5 St Lights - Pole'!CS471="","",'3.5 St Lights - Pole'!CS471)</f>
        <v/>
      </c>
      <c r="AS471" s="112"/>
      <c r="AT471" s="112"/>
    </row>
    <row r="472" spans="1:46" x14ac:dyDescent="0.2">
      <c r="A472" s="237"/>
      <c r="B472" s="238"/>
      <c r="C472" s="238" t="str">
        <f>IF('3.5 St Lights - Pole'!$B472="","",'3.5 St Lights - Pole'!$B472)</f>
        <v/>
      </c>
      <c r="D472" s="89" t="str">
        <f>IF('3.5 St Lights - Pole'!$C472="","",'3.5 St Lights - Pole'!C472)</f>
        <v/>
      </c>
      <c r="E472" s="238" t="str">
        <f>IF('3.5 St Lights - Pole'!$D472="","",'3.5 St Lights - Pole'!$D472)</f>
        <v/>
      </c>
      <c r="F472" s="238" t="str">
        <f>IF('3.5 St Lights - Pole'!$F472="","",'3.5 St Lights - Pole'!$F472)</f>
        <v/>
      </c>
      <c r="G472" s="238" t="str">
        <f>IF('3.5 St Lights - Pole'!$G472="","",'3.5 St Lights - Pole'!$G472)</f>
        <v/>
      </c>
      <c r="H472" s="238" t="str">
        <f>IF('3.5 St Lights - Pole'!$I472="","",'3.5 St Lights - Pole'!$I472)</f>
        <v/>
      </c>
      <c r="I472" s="238"/>
      <c r="J472" s="89" t="str">
        <f t="shared" si="46"/>
        <v/>
      </c>
      <c r="K472" s="238"/>
      <c r="L472" s="417" t="str">
        <f>IF('3.5 St Lights - Pole'!AW472="","",'3.5 St Lights - Pole'!AW472)</f>
        <v/>
      </c>
      <c r="M472" s="238"/>
      <c r="N472" s="238" t="str">
        <f t="shared" si="47"/>
        <v/>
      </c>
      <c r="O472" s="238"/>
      <c r="P472" s="238"/>
      <c r="Q472" s="238">
        <f>IF(P472="",'3.5 St Lights - Pole'!AI472,(VLOOKUP(P472,St_Lights_Generic_coating_array,2,FALSE)))</f>
        <v>0</v>
      </c>
      <c r="R472" s="85" t="str">
        <f>IF('3.5 St Lights - Pole'!AJ472="","",'3.5 St Lights - Pole'!AJ472)</f>
        <v/>
      </c>
      <c r="S472" s="238"/>
      <c r="T472" s="89" t="str">
        <f t="shared" si="48"/>
        <v/>
      </c>
      <c r="U472" s="85"/>
      <c r="V472" s="85"/>
      <c r="W472" s="418" t="str">
        <f>IF('3.5 St Lights - Pole'!$AM472="","",'3.5 St Lights - Pole'!$AM472)</f>
        <v/>
      </c>
      <c r="X472" s="418"/>
      <c r="Y472" s="238"/>
      <c r="Z472" s="89" t="str">
        <f t="shared" si="49"/>
        <v/>
      </c>
      <c r="AA472" s="85"/>
      <c r="AB472" s="85"/>
      <c r="AC472" s="85"/>
      <c r="AD472" s="85">
        <f>'3.5 St Lights - Pole'!CE472</f>
        <v>0</v>
      </c>
      <c r="AE472" s="85"/>
      <c r="AF472" s="85" t="str">
        <f t="shared" si="50"/>
        <v/>
      </c>
      <c r="AG472" s="271"/>
      <c r="AH472" s="85">
        <f>'3.5 St Lights - Pole'!CI472</f>
        <v>0</v>
      </c>
      <c r="AI472" s="85">
        <f>'3.5 St Lights - Pole'!CJ472</f>
        <v>0</v>
      </c>
      <c r="AJ472" s="85">
        <f>'3.5 St Lights - Pole'!CK472</f>
        <v>0</v>
      </c>
      <c r="AK472" s="85"/>
      <c r="AL472" s="85"/>
      <c r="AM472" s="85" t="str">
        <f t="shared" si="51"/>
        <v/>
      </c>
      <c r="AN472" s="238"/>
      <c r="AO472" s="112"/>
      <c r="AP472" s="112"/>
      <c r="AQ472" s="133" t="str">
        <f>IF('3.5 St Lights - Pole'!CR472="","",'3.5 St Lights - Pole'!CR472)</f>
        <v/>
      </c>
      <c r="AR472" s="112" t="str">
        <f>IF('3.5 St Lights - Pole'!CS472="","",'3.5 St Lights - Pole'!CS472)</f>
        <v/>
      </c>
      <c r="AS472" s="112"/>
      <c r="AT472" s="112"/>
    </row>
    <row r="473" spans="1:46" x14ac:dyDescent="0.2">
      <c r="A473" s="237"/>
      <c r="B473" s="238"/>
      <c r="C473" s="238" t="str">
        <f>IF('3.5 St Lights - Pole'!$B473="","",'3.5 St Lights - Pole'!$B473)</f>
        <v/>
      </c>
      <c r="D473" s="89" t="str">
        <f>IF('3.5 St Lights - Pole'!$C473="","",'3.5 St Lights - Pole'!C473)</f>
        <v/>
      </c>
      <c r="E473" s="238" t="str">
        <f>IF('3.5 St Lights - Pole'!$D473="","",'3.5 St Lights - Pole'!$D473)</f>
        <v/>
      </c>
      <c r="F473" s="238" t="str">
        <f>IF('3.5 St Lights - Pole'!$F473="","",'3.5 St Lights - Pole'!$F473)</f>
        <v/>
      </c>
      <c r="G473" s="238" t="str">
        <f>IF('3.5 St Lights - Pole'!$G473="","",'3.5 St Lights - Pole'!$G473)</f>
        <v/>
      </c>
      <c r="H473" s="238" t="str">
        <f>IF('3.5 St Lights - Pole'!$I473="","",'3.5 St Lights - Pole'!$I473)</f>
        <v/>
      </c>
      <c r="I473" s="238"/>
      <c r="J473" s="89" t="str">
        <f t="shared" si="46"/>
        <v/>
      </c>
      <c r="K473" s="238"/>
      <c r="L473" s="417" t="str">
        <f>IF('3.5 St Lights - Pole'!AW473="","",'3.5 St Lights - Pole'!AW473)</f>
        <v/>
      </c>
      <c r="M473" s="238"/>
      <c r="N473" s="238" t="str">
        <f t="shared" si="47"/>
        <v/>
      </c>
      <c r="O473" s="238"/>
      <c r="P473" s="238"/>
      <c r="Q473" s="238">
        <f>IF(P473="",'3.5 St Lights - Pole'!AI473,(VLOOKUP(P473,St_Lights_Generic_coating_array,2,FALSE)))</f>
        <v>0</v>
      </c>
      <c r="R473" s="85" t="str">
        <f>IF('3.5 St Lights - Pole'!AJ473="","",'3.5 St Lights - Pole'!AJ473)</f>
        <v/>
      </c>
      <c r="S473" s="238"/>
      <c r="T473" s="89" t="str">
        <f t="shared" si="48"/>
        <v/>
      </c>
      <c r="U473" s="85"/>
      <c r="V473" s="85"/>
      <c r="W473" s="418" t="str">
        <f>IF('3.5 St Lights - Pole'!$AM473="","",'3.5 St Lights - Pole'!$AM473)</f>
        <v/>
      </c>
      <c r="X473" s="418"/>
      <c r="Y473" s="238"/>
      <c r="Z473" s="89" t="str">
        <f t="shared" si="49"/>
        <v/>
      </c>
      <c r="AA473" s="85"/>
      <c r="AB473" s="85"/>
      <c r="AC473" s="85"/>
      <c r="AD473" s="85">
        <f>'3.5 St Lights - Pole'!CE473</f>
        <v>0</v>
      </c>
      <c r="AE473" s="85"/>
      <c r="AF473" s="85" t="str">
        <f t="shared" si="50"/>
        <v/>
      </c>
      <c r="AG473" s="271"/>
      <c r="AH473" s="85">
        <f>'3.5 St Lights - Pole'!CI473</f>
        <v>0</v>
      </c>
      <c r="AI473" s="85">
        <f>'3.5 St Lights - Pole'!CJ473</f>
        <v>0</v>
      </c>
      <c r="AJ473" s="85">
        <f>'3.5 St Lights - Pole'!CK473</f>
        <v>0</v>
      </c>
      <c r="AK473" s="85"/>
      <c r="AL473" s="85"/>
      <c r="AM473" s="85" t="str">
        <f t="shared" si="51"/>
        <v/>
      </c>
      <c r="AN473" s="238"/>
      <c r="AO473" s="112"/>
      <c r="AP473" s="112"/>
      <c r="AQ473" s="133" t="str">
        <f>IF('3.5 St Lights - Pole'!CR473="","",'3.5 St Lights - Pole'!CR473)</f>
        <v/>
      </c>
      <c r="AR473" s="112" t="str">
        <f>IF('3.5 St Lights - Pole'!CS473="","",'3.5 St Lights - Pole'!CS473)</f>
        <v/>
      </c>
      <c r="AS473" s="112"/>
      <c r="AT473" s="112"/>
    </row>
    <row r="474" spans="1:46" x14ac:dyDescent="0.2">
      <c r="A474" s="237"/>
      <c r="B474" s="238"/>
      <c r="C474" s="238" t="str">
        <f>IF('3.5 St Lights - Pole'!$B474="","",'3.5 St Lights - Pole'!$B474)</f>
        <v/>
      </c>
      <c r="D474" s="89" t="str">
        <f>IF('3.5 St Lights - Pole'!$C474="","",'3.5 St Lights - Pole'!C474)</f>
        <v/>
      </c>
      <c r="E474" s="238" t="str">
        <f>IF('3.5 St Lights - Pole'!$D474="","",'3.5 St Lights - Pole'!$D474)</f>
        <v/>
      </c>
      <c r="F474" s="238" t="str">
        <f>IF('3.5 St Lights - Pole'!$F474="","",'3.5 St Lights - Pole'!$F474)</f>
        <v/>
      </c>
      <c r="G474" s="238" t="str">
        <f>IF('3.5 St Lights - Pole'!$G474="","",'3.5 St Lights - Pole'!$G474)</f>
        <v/>
      </c>
      <c r="H474" s="238" t="str">
        <f>IF('3.5 St Lights - Pole'!$I474="","",'3.5 St Lights - Pole'!$I474)</f>
        <v/>
      </c>
      <c r="I474" s="238"/>
      <c r="J474" s="89" t="str">
        <f t="shared" si="46"/>
        <v/>
      </c>
      <c r="K474" s="238"/>
      <c r="L474" s="417" t="str">
        <f>IF('3.5 St Lights - Pole'!AW474="","",'3.5 St Lights - Pole'!AW474)</f>
        <v/>
      </c>
      <c r="M474" s="238"/>
      <c r="N474" s="238" t="str">
        <f t="shared" si="47"/>
        <v/>
      </c>
      <c r="O474" s="238"/>
      <c r="P474" s="238"/>
      <c r="Q474" s="238">
        <f>IF(P474="",'3.5 St Lights - Pole'!AI474,(VLOOKUP(P474,St_Lights_Generic_coating_array,2,FALSE)))</f>
        <v>0</v>
      </c>
      <c r="R474" s="85" t="str">
        <f>IF('3.5 St Lights - Pole'!AJ474="","",'3.5 St Lights - Pole'!AJ474)</f>
        <v/>
      </c>
      <c r="S474" s="238"/>
      <c r="T474" s="89" t="str">
        <f t="shared" si="48"/>
        <v/>
      </c>
      <c r="U474" s="85"/>
      <c r="V474" s="85"/>
      <c r="W474" s="418" t="str">
        <f>IF('3.5 St Lights - Pole'!$AM474="","",'3.5 St Lights - Pole'!$AM474)</f>
        <v/>
      </c>
      <c r="X474" s="418"/>
      <c r="Y474" s="238"/>
      <c r="Z474" s="89" t="str">
        <f t="shared" si="49"/>
        <v/>
      </c>
      <c r="AA474" s="85"/>
      <c r="AB474" s="85"/>
      <c r="AC474" s="85"/>
      <c r="AD474" s="85">
        <f>'3.5 St Lights - Pole'!CE474</f>
        <v>0</v>
      </c>
      <c r="AE474" s="85"/>
      <c r="AF474" s="85" t="str">
        <f t="shared" si="50"/>
        <v/>
      </c>
      <c r="AG474" s="271"/>
      <c r="AH474" s="85">
        <f>'3.5 St Lights - Pole'!CI474</f>
        <v>0</v>
      </c>
      <c r="AI474" s="85">
        <f>'3.5 St Lights - Pole'!CJ474</f>
        <v>0</v>
      </c>
      <c r="AJ474" s="85">
        <f>'3.5 St Lights - Pole'!CK474</f>
        <v>0</v>
      </c>
      <c r="AK474" s="85"/>
      <c r="AL474" s="85"/>
      <c r="AM474" s="85" t="str">
        <f t="shared" si="51"/>
        <v/>
      </c>
      <c r="AN474" s="238"/>
      <c r="AO474" s="112"/>
      <c r="AP474" s="112"/>
      <c r="AQ474" s="133" t="str">
        <f>IF('3.5 St Lights - Pole'!CR474="","",'3.5 St Lights - Pole'!CR474)</f>
        <v/>
      </c>
      <c r="AR474" s="112" t="str">
        <f>IF('3.5 St Lights - Pole'!CS474="","",'3.5 St Lights - Pole'!CS474)</f>
        <v/>
      </c>
      <c r="AS474" s="112"/>
      <c r="AT474" s="112"/>
    </row>
    <row r="475" spans="1:46" x14ac:dyDescent="0.2">
      <c r="A475" s="237"/>
      <c r="B475" s="238"/>
      <c r="C475" s="238" t="str">
        <f>IF('3.5 St Lights - Pole'!$B475="","",'3.5 St Lights - Pole'!$B475)</f>
        <v/>
      </c>
      <c r="D475" s="89" t="str">
        <f>IF('3.5 St Lights - Pole'!$C475="","",'3.5 St Lights - Pole'!C475)</f>
        <v/>
      </c>
      <c r="E475" s="238" t="str">
        <f>IF('3.5 St Lights - Pole'!$D475="","",'3.5 St Lights - Pole'!$D475)</f>
        <v/>
      </c>
      <c r="F475" s="238" t="str">
        <f>IF('3.5 St Lights - Pole'!$F475="","",'3.5 St Lights - Pole'!$F475)</f>
        <v/>
      </c>
      <c r="G475" s="238" t="str">
        <f>IF('3.5 St Lights - Pole'!$G475="","",'3.5 St Lights - Pole'!$G475)</f>
        <v/>
      </c>
      <c r="H475" s="238" t="str">
        <f>IF('3.5 St Lights - Pole'!$I475="","",'3.5 St Lights - Pole'!$I475)</f>
        <v/>
      </c>
      <c r="I475" s="238"/>
      <c r="J475" s="89" t="str">
        <f t="shared" si="46"/>
        <v/>
      </c>
      <c r="K475" s="238"/>
      <c r="L475" s="417" t="str">
        <f>IF('3.5 St Lights - Pole'!AW475="","",'3.5 St Lights - Pole'!AW475)</f>
        <v/>
      </c>
      <c r="M475" s="238"/>
      <c r="N475" s="238" t="str">
        <f t="shared" si="47"/>
        <v/>
      </c>
      <c r="O475" s="238"/>
      <c r="P475" s="238"/>
      <c r="Q475" s="238">
        <f>IF(P475="",'3.5 St Lights - Pole'!AI475,(VLOOKUP(P475,St_Lights_Generic_coating_array,2,FALSE)))</f>
        <v>0</v>
      </c>
      <c r="R475" s="85" t="str">
        <f>IF('3.5 St Lights - Pole'!AJ475="","",'3.5 St Lights - Pole'!AJ475)</f>
        <v/>
      </c>
      <c r="S475" s="238"/>
      <c r="T475" s="89" t="str">
        <f t="shared" si="48"/>
        <v/>
      </c>
      <c r="U475" s="85"/>
      <c r="V475" s="85"/>
      <c r="W475" s="418" t="str">
        <f>IF('3.5 St Lights - Pole'!$AM475="","",'3.5 St Lights - Pole'!$AM475)</f>
        <v/>
      </c>
      <c r="X475" s="418"/>
      <c r="Y475" s="238"/>
      <c r="Z475" s="89" t="str">
        <f t="shared" si="49"/>
        <v/>
      </c>
      <c r="AA475" s="85"/>
      <c r="AB475" s="85"/>
      <c r="AC475" s="85"/>
      <c r="AD475" s="85">
        <f>'3.5 St Lights - Pole'!CE475</f>
        <v>0</v>
      </c>
      <c r="AE475" s="85"/>
      <c r="AF475" s="85" t="str">
        <f t="shared" si="50"/>
        <v/>
      </c>
      <c r="AG475" s="271"/>
      <c r="AH475" s="85">
        <f>'3.5 St Lights - Pole'!CI475</f>
        <v>0</v>
      </c>
      <c r="AI475" s="85">
        <f>'3.5 St Lights - Pole'!CJ475</f>
        <v>0</v>
      </c>
      <c r="AJ475" s="85">
        <f>'3.5 St Lights - Pole'!CK475</f>
        <v>0</v>
      </c>
      <c r="AK475" s="85"/>
      <c r="AL475" s="85"/>
      <c r="AM475" s="85" t="str">
        <f t="shared" si="51"/>
        <v/>
      </c>
      <c r="AN475" s="238"/>
      <c r="AO475" s="112"/>
      <c r="AP475" s="112"/>
      <c r="AQ475" s="133" t="str">
        <f>IF('3.5 St Lights - Pole'!CR475="","",'3.5 St Lights - Pole'!CR475)</f>
        <v/>
      </c>
      <c r="AR475" s="112" t="str">
        <f>IF('3.5 St Lights - Pole'!CS475="","",'3.5 St Lights - Pole'!CS475)</f>
        <v/>
      </c>
      <c r="AS475" s="112"/>
      <c r="AT475" s="112"/>
    </row>
    <row r="476" spans="1:46" x14ac:dyDescent="0.2">
      <c r="A476" s="237"/>
      <c r="B476" s="238"/>
      <c r="C476" s="238" t="str">
        <f>IF('3.5 St Lights - Pole'!$B476="","",'3.5 St Lights - Pole'!$B476)</f>
        <v/>
      </c>
      <c r="D476" s="89" t="str">
        <f>IF('3.5 St Lights - Pole'!$C476="","",'3.5 St Lights - Pole'!C476)</f>
        <v/>
      </c>
      <c r="E476" s="238" t="str">
        <f>IF('3.5 St Lights - Pole'!$D476="","",'3.5 St Lights - Pole'!$D476)</f>
        <v/>
      </c>
      <c r="F476" s="238" t="str">
        <f>IF('3.5 St Lights - Pole'!$F476="","",'3.5 St Lights - Pole'!$F476)</f>
        <v/>
      </c>
      <c r="G476" s="238" t="str">
        <f>IF('3.5 St Lights - Pole'!$G476="","",'3.5 St Lights - Pole'!$G476)</f>
        <v/>
      </c>
      <c r="H476" s="238" t="str">
        <f>IF('3.5 St Lights - Pole'!$I476="","",'3.5 St Lights - Pole'!$I476)</f>
        <v/>
      </c>
      <c r="I476" s="238"/>
      <c r="J476" s="89" t="str">
        <f t="shared" si="46"/>
        <v/>
      </c>
      <c r="K476" s="238"/>
      <c r="L476" s="417" t="str">
        <f>IF('3.5 St Lights - Pole'!AW476="","",'3.5 St Lights - Pole'!AW476)</f>
        <v/>
      </c>
      <c r="M476" s="238"/>
      <c r="N476" s="238" t="str">
        <f t="shared" si="47"/>
        <v/>
      </c>
      <c r="O476" s="238"/>
      <c r="P476" s="238"/>
      <c r="Q476" s="238">
        <f>IF(P476="",'3.5 St Lights - Pole'!AI476,(VLOOKUP(P476,St_Lights_Generic_coating_array,2,FALSE)))</f>
        <v>0</v>
      </c>
      <c r="R476" s="85" t="str">
        <f>IF('3.5 St Lights - Pole'!AJ476="","",'3.5 St Lights - Pole'!AJ476)</f>
        <v/>
      </c>
      <c r="S476" s="238"/>
      <c r="T476" s="89" t="str">
        <f t="shared" si="48"/>
        <v/>
      </c>
      <c r="U476" s="85"/>
      <c r="V476" s="85"/>
      <c r="W476" s="418" t="str">
        <f>IF('3.5 St Lights - Pole'!$AM476="","",'3.5 St Lights - Pole'!$AM476)</f>
        <v/>
      </c>
      <c r="X476" s="418"/>
      <c r="Y476" s="238"/>
      <c r="Z476" s="89" t="str">
        <f t="shared" si="49"/>
        <v/>
      </c>
      <c r="AA476" s="85"/>
      <c r="AB476" s="85"/>
      <c r="AC476" s="85"/>
      <c r="AD476" s="85">
        <f>'3.5 St Lights - Pole'!CE476</f>
        <v>0</v>
      </c>
      <c r="AE476" s="85"/>
      <c r="AF476" s="85" t="str">
        <f t="shared" si="50"/>
        <v/>
      </c>
      <c r="AG476" s="271"/>
      <c r="AH476" s="85">
        <f>'3.5 St Lights - Pole'!CI476</f>
        <v>0</v>
      </c>
      <c r="AI476" s="85">
        <f>'3.5 St Lights - Pole'!CJ476</f>
        <v>0</v>
      </c>
      <c r="AJ476" s="85">
        <f>'3.5 St Lights - Pole'!CK476</f>
        <v>0</v>
      </c>
      <c r="AK476" s="85"/>
      <c r="AL476" s="85"/>
      <c r="AM476" s="85" t="str">
        <f t="shared" si="51"/>
        <v/>
      </c>
      <c r="AN476" s="238"/>
      <c r="AO476" s="112"/>
      <c r="AP476" s="112"/>
      <c r="AQ476" s="133" t="str">
        <f>IF('3.5 St Lights - Pole'!CR476="","",'3.5 St Lights - Pole'!CR476)</f>
        <v/>
      </c>
      <c r="AR476" s="112" t="str">
        <f>IF('3.5 St Lights - Pole'!CS476="","",'3.5 St Lights - Pole'!CS476)</f>
        <v/>
      </c>
      <c r="AS476" s="112"/>
      <c r="AT476" s="112"/>
    </row>
    <row r="477" spans="1:46" x14ac:dyDescent="0.2">
      <c r="A477" s="237"/>
      <c r="B477" s="238"/>
      <c r="C477" s="238" t="str">
        <f>IF('3.5 St Lights - Pole'!$B477="","",'3.5 St Lights - Pole'!$B477)</f>
        <v/>
      </c>
      <c r="D477" s="89" t="str">
        <f>IF('3.5 St Lights - Pole'!$C477="","",'3.5 St Lights - Pole'!C477)</f>
        <v/>
      </c>
      <c r="E477" s="238" t="str">
        <f>IF('3.5 St Lights - Pole'!$D477="","",'3.5 St Lights - Pole'!$D477)</f>
        <v/>
      </c>
      <c r="F477" s="238" t="str">
        <f>IF('3.5 St Lights - Pole'!$F477="","",'3.5 St Lights - Pole'!$F477)</f>
        <v/>
      </c>
      <c r="G477" s="238" t="str">
        <f>IF('3.5 St Lights - Pole'!$G477="","",'3.5 St Lights - Pole'!$G477)</f>
        <v/>
      </c>
      <c r="H477" s="238" t="str">
        <f>IF('3.5 St Lights - Pole'!$I477="","",'3.5 St Lights - Pole'!$I477)</f>
        <v/>
      </c>
      <c r="I477" s="238"/>
      <c r="J477" s="89" t="str">
        <f t="shared" si="46"/>
        <v/>
      </c>
      <c r="K477" s="238"/>
      <c r="L477" s="417" t="str">
        <f>IF('3.5 St Lights - Pole'!AW477="","",'3.5 St Lights - Pole'!AW477)</f>
        <v/>
      </c>
      <c r="M477" s="238"/>
      <c r="N477" s="238" t="str">
        <f t="shared" si="47"/>
        <v/>
      </c>
      <c r="O477" s="238"/>
      <c r="P477" s="238"/>
      <c r="Q477" s="238">
        <f>IF(P477="",'3.5 St Lights - Pole'!AI477,(VLOOKUP(P477,St_Lights_Generic_coating_array,2,FALSE)))</f>
        <v>0</v>
      </c>
      <c r="R477" s="85" t="str">
        <f>IF('3.5 St Lights - Pole'!AJ477="","",'3.5 St Lights - Pole'!AJ477)</f>
        <v/>
      </c>
      <c r="S477" s="238"/>
      <c r="T477" s="89" t="str">
        <f t="shared" si="48"/>
        <v/>
      </c>
      <c r="U477" s="85"/>
      <c r="V477" s="85"/>
      <c r="W477" s="418" t="str">
        <f>IF('3.5 St Lights - Pole'!$AM477="","",'3.5 St Lights - Pole'!$AM477)</f>
        <v/>
      </c>
      <c r="X477" s="418"/>
      <c r="Y477" s="238"/>
      <c r="Z477" s="89" t="str">
        <f t="shared" si="49"/>
        <v/>
      </c>
      <c r="AA477" s="85"/>
      <c r="AB477" s="85"/>
      <c r="AC477" s="85"/>
      <c r="AD477" s="85">
        <f>'3.5 St Lights - Pole'!CE477</f>
        <v>0</v>
      </c>
      <c r="AE477" s="85"/>
      <c r="AF477" s="85" t="str">
        <f t="shared" si="50"/>
        <v/>
      </c>
      <c r="AG477" s="271"/>
      <c r="AH477" s="85">
        <f>'3.5 St Lights - Pole'!CI477</f>
        <v>0</v>
      </c>
      <c r="AI477" s="85">
        <f>'3.5 St Lights - Pole'!CJ477</f>
        <v>0</v>
      </c>
      <c r="AJ477" s="85">
        <f>'3.5 St Lights - Pole'!CK477</f>
        <v>0</v>
      </c>
      <c r="AK477" s="85"/>
      <c r="AL477" s="85"/>
      <c r="AM477" s="85" t="str">
        <f t="shared" si="51"/>
        <v/>
      </c>
      <c r="AN477" s="238"/>
      <c r="AO477" s="112"/>
      <c r="AP477" s="112"/>
      <c r="AQ477" s="133" t="str">
        <f>IF('3.5 St Lights - Pole'!CR477="","",'3.5 St Lights - Pole'!CR477)</f>
        <v/>
      </c>
      <c r="AR477" s="112" t="str">
        <f>IF('3.5 St Lights - Pole'!CS477="","",'3.5 St Lights - Pole'!CS477)</f>
        <v/>
      </c>
      <c r="AS477" s="112"/>
      <c r="AT477" s="112"/>
    </row>
    <row r="478" spans="1:46" x14ac:dyDescent="0.2">
      <c r="A478" s="237"/>
      <c r="B478" s="238"/>
      <c r="C478" s="238" t="str">
        <f>IF('3.5 St Lights - Pole'!$B478="","",'3.5 St Lights - Pole'!$B478)</f>
        <v/>
      </c>
      <c r="D478" s="89" t="str">
        <f>IF('3.5 St Lights - Pole'!$C478="","",'3.5 St Lights - Pole'!C478)</f>
        <v/>
      </c>
      <c r="E478" s="238" t="str">
        <f>IF('3.5 St Lights - Pole'!$D478="","",'3.5 St Lights - Pole'!$D478)</f>
        <v/>
      </c>
      <c r="F478" s="238" t="str">
        <f>IF('3.5 St Lights - Pole'!$F478="","",'3.5 St Lights - Pole'!$F478)</f>
        <v/>
      </c>
      <c r="G478" s="238" t="str">
        <f>IF('3.5 St Lights - Pole'!$G478="","",'3.5 St Lights - Pole'!$G478)</f>
        <v/>
      </c>
      <c r="H478" s="238" t="str">
        <f>IF('3.5 St Lights - Pole'!$I478="","",'3.5 St Lights - Pole'!$I478)</f>
        <v/>
      </c>
      <c r="I478" s="238"/>
      <c r="J478" s="89" t="str">
        <f t="shared" si="46"/>
        <v/>
      </c>
      <c r="K478" s="238"/>
      <c r="L478" s="417" t="str">
        <f>IF('3.5 St Lights - Pole'!AW478="","",'3.5 St Lights - Pole'!AW478)</f>
        <v/>
      </c>
      <c r="M478" s="238"/>
      <c r="N478" s="238" t="str">
        <f t="shared" si="47"/>
        <v/>
      </c>
      <c r="O478" s="238"/>
      <c r="P478" s="238"/>
      <c r="Q478" s="238">
        <f>IF(P478="",'3.5 St Lights - Pole'!AI478,(VLOOKUP(P478,St_Lights_Generic_coating_array,2,FALSE)))</f>
        <v>0</v>
      </c>
      <c r="R478" s="85" t="str">
        <f>IF('3.5 St Lights - Pole'!AJ478="","",'3.5 St Lights - Pole'!AJ478)</f>
        <v/>
      </c>
      <c r="S478" s="238"/>
      <c r="T478" s="89" t="str">
        <f t="shared" si="48"/>
        <v/>
      </c>
      <c r="U478" s="85"/>
      <c r="V478" s="85"/>
      <c r="W478" s="418" t="str">
        <f>IF('3.5 St Lights - Pole'!$AM478="","",'3.5 St Lights - Pole'!$AM478)</f>
        <v/>
      </c>
      <c r="X478" s="418"/>
      <c r="Y478" s="238"/>
      <c r="Z478" s="89" t="str">
        <f t="shared" si="49"/>
        <v/>
      </c>
      <c r="AA478" s="85"/>
      <c r="AB478" s="85"/>
      <c r="AC478" s="85"/>
      <c r="AD478" s="85">
        <f>'3.5 St Lights - Pole'!CE478</f>
        <v>0</v>
      </c>
      <c r="AE478" s="85"/>
      <c r="AF478" s="85" t="str">
        <f t="shared" si="50"/>
        <v/>
      </c>
      <c r="AG478" s="271"/>
      <c r="AH478" s="85">
        <f>'3.5 St Lights - Pole'!CI478</f>
        <v>0</v>
      </c>
      <c r="AI478" s="85">
        <f>'3.5 St Lights - Pole'!CJ478</f>
        <v>0</v>
      </c>
      <c r="AJ478" s="85">
        <f>'3.5 St Lights - Pole'!CK478</f>
        <v>0</v>
      </c>
      <c r="AK478" s="85"/>
      <c r="AL478" s="85"/>
      <c r="AM478" s="85" t="str">
        <f t="shared" si="51"/>
        <v/>
      </c>
      <c r="AN478" s="238"/>
      <c r="AO478" s="112"/>
      <c r="AP478" s="112"/>
      <c r="AQ478" s="133" t="str">
        <f>IF('3.5 St Lights - Pole'!CR478="","",'3.5 St Lights - Pole'!CR478)</f>
        <v/>
      </c>
      <c r="AR478" s="112" t="str">
        <f>IF('3.5 St Lights - Pole'!CS478="","",'3.5 St Lights - Pole'!CS478)</f>
        <v/>
      </c>
      <c r="AS478" s="112"/>
      <c r="AT478" s="112"/>
    </row>
    <row r="479" spans="1:46" x14ac:dyDescent="0.2">
      <c r="A479" s="237"/>
      <c r="B479" s="238"/>
      <c r="C479" s="238" t="str">
        <f>IF('3.5 St Lights - Pole'!$B479="","",'3.5 St Lights - Pole'!$B479)</f>
        <v/>
      </c>
      <c r="D479" s="89" t="str">
        <f>IF('3.5 St Lights - Pole'!$C479="","",'3.5 St Lights - Pole'!C479)</f>
        <v/>
      </c>
      <c r="E479" s="238" t="str">
        <f>IF('3.5 St Lights - Pole'!$D479="","",'3.5 St Lights - Pole'!$D479)</f>
        <v/>
      </c>
      <c r="F479" s="238" t="str">
        <f>IF('3.5 St Lights - Pole'!$F479="","",'3.5 St Lights - Pole'!$F479)</f>
        <v/>
      </c>
      <c r="G479" s="238" t="str">
        <f>IF('3.5 St Lights - Pole'!$G479="","",'3.5 St Lights - Pole'!$G479)</f>
        <v/>
      </c>
      <c r="H479" s="238" t="str">
        <f>IF('3.5 St Lights - Pole'!$I479="","",'3.5 St Lights - Pole'!$I479)</f>
        <v/>
      </c>
      <c r="I479" s="238"/>
      <c r="J479" s="89" t="str">
        <f t="shared" si="46"/>
        <v/>
      </c>
      <c r="K479" s="238"/>
      <c r="L479" s="417" t="str">
        <f>IF('3.5 St Lights - Pole'!AW479="","",'3.5 St Lights - Pole'!AW479)</f>
        <v/>
      </c>
      <c r="M479" s="238"/>
      <c r="N479" s="238" t="str">
        <f t="shared" si="47"/>
        <v/>
      </c>
      <c r="O479" s="238"/>
      <c r="P479" s="238"/>
      <c r="Q479" s="238">
        <f>IF(P479="",'3.5 St Lights - Pole'!AI479,(VLOOKUP(P479,St_Lights_Generic_coating_array,2,FALSE)))</f>
        <v>0</v>
      </c>
      <c r="R479" s="85" t="str">
        <f>IF('3.5 St Lights - Pole'!AJ479="","",'3.5 St Lights - Pole'!AJ479)</f>
        <v/>
      </c>
      <c r="S479" s="238"/>
      <c r="T479" s="89" t="str">
        <f t="shared" si="48"/>
        <v/>
      </c>
      <c r="U479" s="85"/>
      <c r="V479" s="85"/>
      <c r="W479" s="418" t="str">
        <f>IF('3.5 St Lights - Pole'!$AM479="","",'3.5 St Lights - Pole'!$AM479)</f>
        <v/>
      </c>
      <c r="X479" s="418"/>
      <c r="Y479" s="238"/>
      <c r="Z479" s="89" t="str">
        <f t="shared" si="49"/>
        <v/>
      </c>
      <c r="AA479" s="85"/>
      <c r="AB479" s="85"/>
      <c r="AC479" s="85"/>
      <c r="AD479" s="85">
        <f>'3.5 St Lights - Pole'!CE479</f>
        <v>0</v>
      </c>
      <c r="AE479" s="85"/>
      <c r="AF479" s="85" t="str">
        <f t="shared" si="50"/>
        <v/>
      </c>
      <c r="AG479" s="271"/>
      <c r="AH479" s="85">
        <f>'3.5 St Lights - Pole'!CI479</f>
        <v>0</v>
      </c>
      <c r="AI479" s="85">
        <f>'3.5 St Lights - Pole'!CJ479</f>
        <v>0</v>
      </c>
      <c r="AJ479" s="85">
        <f>'3.5 St Lights - Pole'!CK479</f>
        <v>0</v>
      </c>
      <c r="AK479" s="85"/>
      <c r="AL479" s="85"/>
      <c r="AM479" s="85" t="str">
        <f t="shared" si="51"/>
        <v/>
      </c>
      <c r="AN479" s="238"/>
      <c r="AO479" s="112"/>
      <c r="AP479" s="112"/>
      <c r="AQ479" s="133" t="str">
        <f>IF('3.5 St Lights - Pole'!CR479="","",'3.5 St Lights - Pole'!CR479)</f>
        <v/>
      </c>
      <c r="AR479" s="112" t="str">
        <f>IF('3.5 St Lights - Pole'!CS479="","",'3.5 St Lights - Pole'!CS479)</f>
        <v/>
      </c>
      <c r="AS479" s="112"/>
      <c r="AT479" s="112"/>
    </row>
    <row r="480" spans="1:46" x14ac:dyDescent="0.2">
      <c r="A480" s="237"/>
      <c r="B480" s="238"/>
      <c r="C480" s="238" t="str">
        <f>IF('3.5 St Lights - Pole'!$B480="","",'3.5 St Lights - Pole'!$B480)</f>
        <v/>
      </c>
      <c r="D480" s="89" t="str">
        <f>IF('3.5 St Lights - Pole'!$C480="","",'3.5 St Lights - Pole'!C480)</f>
        <v/>
      </c>
      <c r="E480" s="238" t="str">
        <f>IF('3.5 St Lights - Pole'!$D480="","",'3.5 St Lights - Pole'!$D480)</f>
        <v/>
      </c>
      <c r="F480" s="238" t="str">
        <f>IF('3.5 St Lights - Pole'!$F480="","",'3.5 St Lights - Pole'!$F480)</f>
        <v/>
      </c>
      <c r="G480" s="238" t="str">
        <f>IF('3.5 St Lights - Pole'!$G480="","",'3.5 St Lights - Pole'!$G480)</f>
        <v/>
      </c>
      <c r="H480" s="238" t="str">
        <f>IF('3.5 St Lights - Pole'!$I480="","",'3.5 St Lights - Pole'!$I480)</f>
        <v/>
      </c>
      <c r="I480" s="238"/>
      <c r="J480" s="89" t="str">
        <f t="shared" si="46"/>
        <v/>
      </c>
      <c r="K480" s="238"/>
      <c r="L480" s="417" t="str">
        <f>IF('3.5 St Lights - Pole'!AW480="","",'3.5 St Lights - Pole'!AW480)</f>
        <v/>
      </c>
      <c r="M480" s="238"/>
      <c r="N480" s="238" t="str">
        <f t="shared" si="47"/>
        <v/>
      </c>
      <c r="O480" s="238"/>
      <c r="P480" s="238"/>
      <c r="Q480" s="238">
        <f>IF(P480="",'3.5 St Lights - Pole'!AI480,(VLOOKUP(P480,St_Lights_Generic_coating_array,2,FALSE)))</f>
        <v>0</v>
      </c>
      <c r="R480" s="85" t="str">
        <f>IF('3.5 St Lights - Pole'!AJ480="","",'3.5 St Lights - Pole'!AJ480)</f>
        <v/>
      </c>
      <c r="S480" s="238"/>
      <c r="T480" s="89" t="str">
        <f t="shared" si="48"/>
        <v/>
      </c>
      <c r="U480" s="85"/>
      <c r="V480" s="85"/>
      <c r="W480" s="418" t="str">
        <f>IF('3.5 St Lights - Pole'!$AM480="","",'3.5 St Lights - Pole'!$AM480)</f>
        <v/>
      </c>
      <c r="X480" s="418"/>
      <c r="Y480" s="238"/>
      <c r="Z480" s="89" t="str">
        <f t="shared" si="49"/>
        <v/>
      </c>
      <c r="AA480" s="85"/>
      <c r="AB480" s="85"/>
      <c r="AC480" s="85"/>
      <c r="AD480" s="85">
        <f>'3.5 St Lights - Pole'!CE480</f>
        <v>0</v>
      </c>
      <c r="AE480" s="85"/>
      <c r="AF480" s="85" t="str">
        <f t="shared" si="50"/>
        <v/>
      </c>
      <c r="AG480" s="271"/>
      <c r="AH480" s="85">
        <f>'3.5 St Lights - Pole'!CI480</f>
        <v>0</v>
      </c>
      <c r="AI480" s="85">
        <f>'3.5 St Lights - Pole'!CJ480</f>
        <v>0</v>
      </c>
      <c r="AJ480" s="85">
        <f>'3.5 St Lights - Pole'!CK480</f>
        <v>0</v>
      </c>
      <c r="AK480" s="85"/>
      <c r="AL480" s="85"/>
      <c r="AM480" s="85" t="str">
        <f t="shared" si="51"/>
        <v/>
      </c>
      <c r="AN480" s="238"/>
      <c r="AO480" s="112"/>
      <c r="AP480" s="112"/>
      <c r="AQ480" s="133" t="str">
        <f>IF('3.5 St Lights - Pole'!CR480="","",'3.5 St Lights - Pole'!CR480)</f>
        <v/>
      </c>
      <c r="AR480" s="112" t="str">
        <f>IF('3.5 St Lights - Pole'!CS480="","",'3.5 St Lights - Pole'!CS480)</f>
        <v/>
      </c>
      <c r="AS480" s="112"/>
      <c r="AT480" s="112"/>
    </row>
    <row r="481" spans="1:46" x14ac:dyDescent="0.2">
      <c r="A481" s="237"/>
      <c r="B481" s="238"/>
      <c r="C481" s="238" t="str">
        <f>IF('3.5 St Lights - Pole'!$B481="","",'3.5 St Lights - Pole'!$B481)</f>
        <v/>
      </c>
      <c r="D481" s="89" t="str">
        <f>IF('3.5 St Lights - Pole'!$C481="","",'3.5 St Lights - Pole'!C481)</f>
        <v/>
      </c>
      <c r="E481" s="238" t="str">
        <f>IF('3.5 St Lights - Pole'!$D481="","",'3.5 St Lights - Pole'!$D481)</f>
        <v/>
      </c>
      <c r="F481" s="238" t="str">
        <f>IF('3.5 St Lights - Pole'!$F481="","",'3.5 St Lights - Pole'!$F481)</f>
        <v/>
      </c>
      <c r="G481" s="238" t="str">
        <f>IF('3.5 St Lights - Pole'!$G481="","",'3.5 St Lights - Pole'!$G481)</f>
        <v/>
      </c>
      <c r="H481" s="238" t="str">
        <f>IF('3.5 St Lights - Pole'!$I481="","",'3.5 St Lights - Pole'!$I481)</f>
        <v/>
      </c>
      <c r="I481" s="238"/>
      <c r="J481" s="89" t="str">
        <f t="shared" si="46"/>
        <v/>
      </c>
      <c r="K481" s="238"/>
      <c r="L481" s="417" t="str">
        <f>IF('3.5 St Lights - Pole'!AW481="","",'3.5 St Lights - Pole'!AW481)</f>
        <v/>
      </c>
      <c r="M481" s="238"/>
      <c r="N481" s="238" t="str">
        <f t="shared" si="47"/>
        <v/>
      </c>
      <c r="O481" s="238"/>
      <c r="P481" s="238"/>
      <c r="Q481" s="238">
        <f>IF(P481="",'3.5 St Lights - Pole'!AI481,(VLOOKUP(P481,St_Lights_Generic_coating_array,2,FALSE)))</f>
        <v>0</v>
      </c>
      <c r="R481" s="85" t="str">
        <f>IF('3.5 St Lights - Pole'!AJ481="","",'3.5 St Lights - Pole'!AJ481)</f>
        <v/>
      </c>
      <c r="S481" s="238"/>
      <c r="T481" s="89" t="str">
        <f t="shared" si="48"/>
        <v/>
      </c>
      <c r="U481" s="85"/>
      <c r="V481" s="85"/>
      <c r="W481" s="418" t="str">
        <f>IF('3.5 St Lights - Pole'!$AM481="","",'3.5 St Lights - Pole'!$AM481)</f>
        <v/>
      </c>
      <c r="X481" s="418"/>
      <c r="Y481" s="238"/>
      <c r="Z481" s="89" t="str">
        <f t="shared" si="49"/>
        <v/>
      </c>
      <c r="AA481" s="85"/>
      <c r="AB481" s="85"/>
      <c r="AC481" s="85"/>
      <c r="AD481" s="85">
        <f>'3.5 St Lights - Pole'!CE481</f>
        <v>0</v>
      </c>
      <c r="AE481" s="85"/>
      <c r="AF481" s="85" t="str">
        <f t="shared" si="50"/>
        <v/>
      </c>
      <c r="AG481" s="271"/>
      <c r="AH481" s="85">
        <f>'3.5 St Lights - Pole'!CI481</f>
        <v>0</v>
      </c>
      <c r="AI481" s="85">
        <f>'3.5 St Lights - Pole'!CJ481</f>
        <v>0</v>
      </c>
      <c r="AJ481" s="85">
        <f>'3.5 St Lights - Pole'!CK481</f>
        <v>0</v>
      </c>
      <c r="AK481" s="85"/>
      <c r="AL481" s="85"/>
      <c r="AM481" s="85" t="str">
        <f t="shared" si="51"/>
        <v/>
      </c>
      <c r="AN481" s="238"/>
      <c r="AO481" s="112"/>
      <c r="AP481" s="112"/>
      <c r="AQ481" s="133" t="str">
        <f>IF('3.5 St Lights - Pole'!CR481="","",'3.5 St Lights - Pole'!CR481)</f>
        <v/>
      </c>
      <c r="AR481" s="112" t="str">
        <f>IF('3.5 St Lights - Pole'!CS481="","",'3.5 St Lights - Pole'!CS481)</f>
        <v/>
      </c>
      <c r="AS481" s="112"/>
      <c r="AT481" s="112"/>
    </row>
    <row r="482" spans="1:46" x14ac:dyDescent="0.2">
      <c r="A482" s="237"/>
      <c r="B482" s="238"/>
      <c r="C482" s="238" t="str">
        <f>IF('3.5 St Lights - Pole'!$B482="","",'3.5 St Lights - Pole'!$B482)</f>
        <v/>
      </c>
      <c r="D482" s="89" t="str">
        <f>IF('3.5 St Lights - Pole'!$C482="","",'3.5 St Lights - Pole'!C482)</f>
        <v/>
      </c>
      <c r="E482" s="238" t="str">
        <f>IF('3.5 St Lights - Pole'!$D482="","",'3.5 St Lights - Pole'!$D482)</f>
        <v/>
      </c>
      <c r="F482" s="238" t="str">
        <f>IF('3.5 St Lights - Pole'!$F482="","",'3.5 St Lights - Pole'!$F482)</f>
        <v/>
      </c>
      <c r="G482" s="238" t="str">
        <f>IF('3.5 St Lights - Pole'!$G482="","",'3.5 St Lights - Pole'!$G482)</f>
        <v/>
      </c>
      <c r="H482" s="238" t="str">
        <f>IF('3.5 St Lights - Pole'!$I482="","",'3.5 St Lights - Pole'!$I482)</f>
        <v/>
      </c>
      <c r="I482" s="238"/>
      <c r="J482" s="89" t="str">
        <f t="shared" si="46"/>
        <v/>
      </c>
      <c r="K482" s="238"/>
      <c r="L482" s="417" t="str">
        <f>IF('3.5 St Lights - Pole'!AW482="","",'3.5 St Lights - Pole'!AW482)</f>
        <v/>
      </c>
      <c r="M482" s="238"/>
      <c r="N482" s="238" t="str">
        <f t="shared" si="47"/>
        <v/>
      </c>
      <c r="O482" s="238"/>
      <c r="P482" s="238"/>
      <c r="Q482" s="238">
        <f>IF(P482="",'3.5 St Lights - Pole'!AI482,(VLOOKUP(P482,St_Lights_Generic_coating_array,2,FALSE)))</f>
        <v>0</v>
      </c>
      <c r="R482" s="85" t="str">
        <f>IF('3.5 St Lights - Pole'!AJ482="","",'3.5 St Lights - Pole'!AJ482)</f>
        <v/>
      </c>
      <c r="S482" s="238"/>
      <c r="T482" s="89" t="str">
        <f t="shared" si="48"/>
        <v/>
      </c>
      <c r="U482" s="85"/>
      <c r="V482" s="85"/>
      <c r="W482" s="418" t="str">
        <f>IF('3.5 St Lights - Pole'!$AM482="","",'3.5 St Lights - Pole'!$AM482)</f>
        <v/>
      </c>
      <c r="X482" s="418"/>
      <c r="Y482" s="238"/>
      <c r="Z482" s="89" t="str">
        <f t="shared" si="49"/>
        <v/>
      </c>
      <c r="AA482" s="85"/>
      <c r="AB482" s="85"/>
      <c r="AC482" s="85"/>
      <c r="AD482" s="85">
        <f>'3.5 St Lights - Pole'!CE482</f>
        <v>0</v>
      </c>
      <c r="AE482" s="85"/>
      <c r="AF482" s="85" t="str">
        <f t="shared" si="50"/>
        <v/>
      </c>
      <c r="AG482" s="271"/>
      <c r="AH482" s="85">
        <f>'3.5 St Lights - Pole'!CI482</f>
        <v>0</v>
      </c>
      <c r="AI482" s="85">
        <f>'3.5 St Lights - Pole'!CJ482</f>
        <v>0</v>
      </c>
      <c r="AJ482" s="85">
        <f>'3.5 St Lights - Pole'!CK482</f>
        <v>0</v>
      </c>
      <c r="AK482" s="85"/>
      <c r="AL482" s="85"/>
      <c r="AM482" s="85" t="str">
        <f t="shared" si="51"/>
        <v/>
      </c>
      <c r="AN482" s="238"/>
      <c r="AO482" s="112"/>
      <c r="AP482" s="112"/>
      <c r="AQ482" s="133" t="str">
        <f>IF('3.5 St Lights - Pole'!CR482="","",'3.5 St Lights - Pole'!CR482)</f>
        <v/>
      </c>
      <c r="AR482" s="112" t="str">
        <f>IF('3.5 St Lights - Pole'!CS482="","",'3.5 St Lights - Pole'!CS482)</f>
        <v/>
      </c>
      <c r="AS482" s="112"/>
      <c r="AT482" s="112"/>
    </row>
    <row r="483" spans="1:46" x14ac:dyDescent="0.2">
      <c r="A483" s="237"/>
      <c r="B483" s="238"/>
      <c r="C483" s="238" t="str">
        <f>IF('3.5 St Lights - Pole'!$B483="","",'3.5 St Lights - Pole'!$B483)</f>
        <v/>
      </c>
      <c r="D483" s="89" t="str">
        <f>IF('3.5 St Lights - Pole'!$C483="","",'3.5 St Lights - Pole'!C483)</f>
        <v/>
      </c>
      <c r="E483" s="238" t="str">
        <f>IF('3.5 St Lights - Pole'!$D483="","",'3.5 St Lights - Pole'!$D483)</f>
        <v/>
      </c>
      <c r="F483" s="238" t="str">
        <f>IF('3.5 St Lights - Pole'!$F483="","",'3.5 St Lights - Pole'!$F483)</f>
        <v/>
      </c>
      <c r="G483" s="238" t="str">
        <f>IF('3.5 St Lights - Pole'!$G483="","",'3.5 St Lights - Pole'!$G483)</f>
        <v/>
      </c>
      <c r="H483" s="238" t="str">
        <f>IF('3.5 St Lights - Pole'!$I483="","",'3.5 St Lights - Pole'!$I483)</f>
        <v/>
      </c>
      <c r="I483" s="238"/>
      <c r="J483" s="89" t="str">
        <f t="shared" si="46"/>
        <v/>
      </c>
      <c r="K483" s="238"/>
      <c r="L483" s="417" t="str">
        <f>IF('3.5 St Lights - Pole'!AW483="","",'3.5 St Lights - Pole'!AW483)</f>
        <v/>
      </c>
      <c r="M483" s="238"/>
      <c r="N483" s="238" t="str">
        <f t="shared" si="47"/>
        <v/>
      </c>
      <c r="O483" s="238"/>
      <c r="P483" s="238"/>
      <c r="Q483" s="238">
        <f>IF(P483="",'3.5 St Lights - Pole'!AI483,(VLOOKUP(P483,St_Lights_Generic_coating_array,2,FALSE)))</f>
        <v>0</v>
      </c>
      <c r="R483" s="85" t="str">
        <f>IF('3.5 St Lights - Pole'!AJ483="","",'3.5 St Lights - Pole'!AJ483)</f>
        <v/>
      </c>
      <c r="S483" s="238"/>
      <c r="T483" s="89" t="str">
        <f t="shared" si="48"/>
        <v/>
      </c>
      <c r="U483" s="85"/>
      <c r="V483" s="85"/>
      <c r="W483" s="418" t="str">
        <f>IF('3.5 St Lights - Pole'!$AM483="","",'3.5 St Lights - Pole'!$AM483)</f>
        <v/>
      </c>
      <c r="X483" s="418"/>
      <c r="Y483" s="238"/>
      <c r="Z483" s="89" t="str">
        <f t="shared" si="49"/>
        <v/>
      </c>
      <c r="AA483" s="85"/>
      <c r="AB483" s="85"/>
      <c r="AC483" s="85"/>
      <c r="AD483" s="85">
        <f>'3.5 St Lights - Pole'!CE483</f>
        <v>0</v>
      </c>
      <c r="AE483" s="85"/>
      <c r="AF483" s="85" t="str">
        <f t="shared" si="50"/>
        <v/>
      </c>
      <c r="AG483" s="271"/>
      <c r="AH483" s="85">
        <f>'3.5 St Lights - Pole'!CI483</f>
        <v>0</v>
      </c>
      <c r="AI483" s="85">
        <f>'3.5 St Lights - Pole'!CJ483</f>
        <v>0</v>
      </c>
      <c r="AJ483" s="85">
        <f>'3.5 St Lights - Pole'!CK483</f>
        <v>0</v>
      </c>
      <c r="AK483" s="85"/>
      <c r="AL483" s="85"/>
      <c r="AM483" s="85" t="str">
        <f t="shared" si="51"/>
        <v/>
      </c>
      <c r="AN483" s="238"/>
      <c r="AO483" s="112"/>
      <c r="AP483" s="112"/>
      <c r="AQ483" s="133" t="str">
        <f>IF('3.5 St Lights - Pole'!CR483="","",'3.5 St Lights - Pole'!CR483)</f>
        <v/>
      </c>
      <c r="AR483" s="112" t="str">
        <f>IF('3.5 St Lights - Pole'!CS483="","",'3.5 St Lights - Pole'!CS483)</f>
        <v/>
      </c>
      <c r="AS483" s="112"/>
      <c r="AT483" s="112"/>
    </row>
    <row r="484" spans="1:46" x14ac:dyDescent="0.2">
      <c r="A484" s="237"/>
      <c r="B484" s="238"/>
      <c r="C484" s="238" t="str">
        <f>IF('3.5 St Lights - Pole'!$B484="","",'3.5 St Lights - Pole'!$B484)</f>
        <v/>
      </c>
      <c r="D484" s="89" t="str">
        <f>IF('3.5 St Lights - Pole'!$C484="","",'3.5 St Lights - Pole'!C484)</f>
        <v/>
      </c>
      <c r="E484" s="238" t="str">
        <f>IF('3.5 St Lights - Pole'!$D484="","",'3.5 St Lights - Pole'!$D484)</f>
        <v/>
      </c>
      <c r="F484" s="238" t="str">
        <f>IF('3.5 St Lights - Pole'!$F484="","",'3.5 St Lights - Pole'!$F484)</f>
        <v/>
      </c>
      <c r="G484" s="238" t="str">
        <f>IF('3.5 St Lights - Pole'!$G484="","",'3.5 St Lights - Pole'!$G484)</f>
        <v/>
      </c>
      <c r="H484" s="238" t="str">
        <f>IF('3.5 St Lights - Pole'!$I484="","",'3.5 St Lights - Pole'!$I484)</f>
        <v/>
      </c>
      <c r="I484" s="238"/>
      <c r="J484" s="89" t="str">
        <f t="shared" si="46"/>
        <v/>
      </c>
      <c r="K484" s="238"/>
      <c r="L484" s="417" t="str">
        <f>IF('3.5 St Lights - Pole'!AW484="","",'3.5 St Lights - Pole'!AW484)</f>
        <v/>
      </c>
      <c r="M484" s="238"/>
      <c r="N484" s="238" t="str">
        <f t="shared" si="47"/>
        <v/>
      </c>
      <c r="O484" s="238"/>
      <c r="P484" s="238"/>
      <c r="Q484" s="238">
        <f>IF(P484="",'3.5 St Lights - Pole'!AI484,(VLOOKUP(P484,St_Lights_Generic_coating_array,2,FALSE)))</f>
        <v>0</v>
      </c>
      <c r="R484" s="85" t="str">
        <f>IF('3.5 St Lights - Pole'!AJ484="","",'3.5 St Lights - Pole'!AJ484)</f>
        <v/>
      </c>
      <c r="S484" s="238"/>
      <c r="T484" s="89" t="str">
        <f t="shared" si="48"/>
        <v/>
      </c>
      <c r="U484" s="85"/>
      <c r="V484" s="85"/>
      <c r="W484" s="418" t="str">
        <f>IF('3.5 St Lights - Pole'!$AM484="","",'3.5 St Lights - Pole'!$AM484)</f>
        <v/>
      </c>
      <c r="X484" s="418"/>
      <c r="Y484" s="238"/>
      <c r="Z484" s="89" t="str">
        <f t="shared" si="49"/>
        <v/>
      </c>
      <c r="AA484" s="85"/>
      <c r="AB484" s="85"/>
      <c r="AC484" s="85"/>
      <c r="AD484" s="85">
        <f>'3.5 St Lights - Pole'!CE484</f>
        <v>0</v>
      </c>
      <c r="AE484" s="85"/>
      <c r="AF484" s="85" t="str">
        <f t="shared" si="50"/>
        <v/>
      </c>
      <c r="AG484" s="271"/>
      <c r="AH484" s="85">
        <f>'3.5 St Lights - Pole'!CI484</f>
        <v>0</v>
      </c>
      <c r="AI484" s="85">
        <f>'3.5 St Lights - Pole'!CJ484</f>
        <v>0</v>
      </c>
      <c r="AJ484" s="85">
        <f>'3.5 St Lights - Pole'!CK484</f>
        <v>0</v>
      </c>
      <c r="AK484" s="85"/>
      <c r="AL484" s="85"/>
      <c r="AM484" s="85" t="str">
        <f t="shared" si="51"/>
        <v/>
      </c>
      <c r="AN484" s="238"/>
      <c r="AO484" s="112"/>
      <c r="AP484" s="112"/>
      <c r="AQ484" s="133" t="str">
        <f>IF('3.5 St Lights - Pole'!CR484="","",'3.5 St Lights - Pole'!CR484)</f>
        <v/>
      </c>
      <c r="AR484" s="112" t="str">
        <f>IF('3.5 St Lights - Pole'!CS484="","",'3.5 St Lights - Pole'!CS484)</f>
        <v/>
      </c>
      <c r="AS484" s="112"/>
      <c r="AT484" s="112"/>
    </row>
    <row r="485" spans="1:46" x14ac:dyDescent="0.2">
      <c r="A485" s="237"/>
      <c r="B485" s="238"/>
      <c r="C485" s="238" t="str">
        <f>IF('3.5 St Lights - Pole'!$B485="","",'3.5 St Lights - Pole'!$B485)</f>
        <v/>
      </c>
      <c r="D485" s="89" t="str">
        <f>IF('3.5 St Lights - Pole'!$C485="","",'3.5 St Lights - Pole'!C485)</f>
        <v/>
      </c>
      <c r="E485" s="238" t="str">
        <f>IF('3.5 St Lights - Pole'!$D485="","",'3.5 St Lights - Pole'!$D485)</f>
        <v/>
      </c>
      <c r="F485" s="238" t="str">
        <f>IF('3.5 St Lights - Pole'!$F485="","",'3.5 St Lights - Pole'!$F485)</f>
        <v/>
      </c>
      <c r="G485" s="238" t="str">
        <f>IF('3.5 St Lights - Pole'!$G485="","",'3.5 St Lights - Pole'!$G485)</f>
        <v/>
      </c>
      <c r="H485" s="238" t="str">
        <f>IF('3.5 St Lights - Pole'!$I485="","",'3.5 St Lights - Pole'!$I485)</f>
        <v/>
      </c>
      <c r="I485" s="238"/>
      <c r="J485" s="89" t="str">
        <f t="shared" si="46"/>
        <v/>
      </c>
      <c r="K485" s="238"/>
      <c r="L485" s="417" t="str">
        <f>IF('3.5 St Lights - Pole'!AW485="","",'3.5 St Lights - Pole'!AW485)</f>
        <v/>
      </c>
      <c r="M485" s="238"/>
      <c r="N485" s="238" t="str">
        <f t="shared" si="47"/>
        <v/>
      </c>
      <c r="O485" s="238"/>
      <c r="P485" s="238"/>
      <c r="Q485" s="238">
        <f>IF(P485="",'3.5 St Lights - Pole'!AI485,(VLOOKUP(P485,St_Lights_Generic_coating_array,2,FALSE)))</f>
        <v>0</v>
      </c>
      <c r="R485" s="85" t="str">
        <f>IF('3.5 St Lights - Pole'!AJ485="","",'3.5 St Lights - Pole'!AJ485)</f>
        <v/>
      </c>
      <c r="S485" s="238"/>
      <c r="T485" s="89" t="str">
        <f t="shared" si="48"/>
        <v/>
      </c>
      <c r="U485" s="85"/>
      <c r="V485" s="85"/>
      <c r="W485" s="418" t="str">
        <f>IF('3.5 St Lights - Pole'!$AM485="","",'3.5 St Lights - Pole'!$AM485)</f>
        <v/>
      </c>
      <c r="X485" s="418"/>
      <c r="Y485" s="238"/>
      <c r="Z485" s="89" t="str">
        <f t="shared" si="49"/>
        <v/>
      </c>
      <c r="AA485" s="85"/>
      <c r="AB485" s="85"/>
      <c r="AC485" s="85"/>
      <c r="AD485" s="85">
        <f>'3.5 St Lights - Pole'!CE485</f>
        <v>0</v>
      </c>
      <c r="AE485" s="85"/>
      <c r="AF485" s="85" t="str">
        <f t="shared" si="50"/>
        <v/>
      </c>
      <c r="AG485" s="271"/>
      <c r="AH485" s="85">
        <f>'3.5 St Lights - Pole'!CI485</f>
        <v>0</v>
      </c>
      <c r="AI485" s="85">
        <f>'3.5 St Lights - Pole'!CJ485</f>
        <v>0</v>
      </c>
      <c r="AJ485" s="85">
        <f>'3.5 St Lights - Pole'!CK485</f>
        <v>0</v>
      </c>
      <c r="AK485" s="85"/>
      <c r="AL485" s="85"/>
      <c r="AM485" s="85" t="str">
        <f t="shared" si="51"/>
        <v/>
      </c>
      <c r="AN485" s="238"/>
      <c r="AO485" s="112"/>
      <c r="AP485" s="112"/>
      <c r="AQ485" s="133" t="str">
        <f>IF('3.5 St Lights - Pole'!CR485="","",'3.5 St Lights - Pole'!CR485)</f>
        <v/>
      </c>
      <c r="AR485" s="112" t="str">
        <f>IF('3.5 St Lights - Pole'!CS485="","",'3.5 St Lights - Pole'!CS485)</f>
        <v/>
      </c>
      <c r="AS485" s="112"/>
      <c r="AT485" s="112"/>
    </row>
    <row r="486" spans="1:46" x14ac:dyDescent="0.2">
      <c r="A486" s="237"/>
      <c r="B486" s="238"/>
      <c r="C486" s="238" t="str">
        <f>IF('3.5 St Lights - Pole'!$B486="","",'3.5 St Lights - Pole'!$B486)</f>
        <v/>
      </c>
      <c r="D486" s="89" t="str">
        <f>IF('3.5 St Lights - Pole'!$C486="","",'3.5 St Lights - Pole'!C486)</f>
        <v/>
      </c>
      <c r="E486" s="238" t="str">
        <f>IF('3.5 St Lights - Pole'!$D486="","",'3.5 St Lights - Pole'!$D486)</f>
        <v/>
      </c>
      <c r="F486" s="238" t="str">
        <f>IF('3.5 St Lights - Pole'!$F486="","",'3.5 St Lights - Pole'!$F486)</f>
        <v/>
      </c>
      <c r="G486" s="238" t="str">
        <f>IF('3.5 St Lights - Pole'!$G486="","",'3.5 St Lights - Pole'!$G486)</f>
        <v/>
      </c>
      <c r="H486" s="238" t="str">
        <f>IF('3.5 St Lights - Pole'!$I486="","",'3.5 St Lights - Pole'!$I486)</f>
        <v/>
      </c>
      <c r="I486" s="238"/>
      <c r="J486" s="89" t="str">
        <f t="shared" si="46"/>
        <v/>
      </c>
      <c r="K486" s="238"/>
      <c r="L486" s="417" t="str">
        <f>IF('3.5 St Lights - Pole'!AW486="","",'3.5 St Lights - Pole'!AW486)</f>
        <v/>
      </c>
      <c r="M486" s="238"/>
      <c r="N486" s="238" t="str">
        <f t="shared" si="47"/>
        <v/>
      </c>
      <c r="O486" s="238"/>
      <c r="P486" s="238"/>
      <c r="Q486" s="238">
        <f>IF(P486="",'3.5 St Lights - Pole'!AI486,(VLOOKUP(P486,St_Lights_Generic_coating_array,2,FALSE)))</f>
        <v>0</v>
      </c>
      <c r="R486" s="85" t="str">
        <f>IF('3.5 St Lights - Pole'!AJ486="","",'3.5 St Lights - Pole'!AJ486)</f>
        <v/>
      </c>
      <c r="S486" s="238"/>
      <c r="T486" s="89" t="str">
        <f t="shared" si="48"/>
        <v/>
      </c>
      <c r="U486" s="85"/>
      <c r="V486" s="85"/>
      <c r="W486" s="418" t="str">
        <f>IF('3.5 St Lights - Pole'!$AM486="","",'3.5 St Lights - Pole'!$AM486)</f>
        <v/>
      </c>
      <c r="X486" s="418"/>
      <c r="Y486" s="238"/>
      <c r="Z486" s="89" t="str">
        <f t="shared" si="49"/>
        <v/>
      </c>
      <c r="AA486" s="85"/>
      <c r="AB486" s="85"/>
      <c r="AC486" s="85"/>
      <c r="AD486" s="85">
        <f>'3.5 St Lights - Pole'!CE486</f>
        <v>0</v>
      </c>
      <c r="AE486" s="85"/>
      <c r="AF486" s="85" t="str">
        <f t="shared" si="50"/>
        <v/>
      </c>
      <c r="AG486" s="271"/>
      <c r="AH486" s="85">
        <f>'3.5 St Lights - Pole'!CI486</f>
        <v>0</v>
      </c>
      <c r="AI486" s="85">
        <f>'3.5 St Lights - Pole'!CJ486</f>
        <v>0</v>
      </c>
      <c r="AJ486" s="85">
        <f>'3.5 St Lights - Pole'!CK486</f>
        <v>0</v>
      </c>
      <c r="AK486" s="85"/>
      <c r="AL486" s="85"/>
      <c r="AM486" s="85" t="str">
        <f t="shared" si="51"/>
        <v/>
      </c>
      <c r="AN486" s="238"/>
      <c r="AO486" s="112"/>
      <c r="AP486" s="112"/>
      <c r="AQ486" s="133" t="str">
        <f>IF('3.5 St Lights - Pole'!CR486="","",'3.5 St Lights - Pole'!CR486)</f>
        <v/>
      </c>
      <c r="AR486" s="112" t="str">
        <f>IF('3.5 St Lights - Pole'!CS486="","",'3.5 St Lights - Pole'!CS486)</f>
        <v/>
      </c>
      <c r="AS486" s="112"/>
      <c r="AT486" s="112"/>
    </row>
    <row r="487" spans="1:46" x14ac:dyDescent="0.2">
      <c r="A487" s="237"/>
      <c r="B487" s="238"/>
      <c r="C487" s="238" t="str">
        <f>IF('3.5 St Lights - Pole'!$B487="","",'3.5 St Lights - Pole'!$B487)</f>
        <v/>
      </c>
      <c r="D487" s="89" t="str">
        <f>IF('3.5 St Lights - Pole'!$C487="","",'3.5 St Lights - Pole'!C487)</f>
        <v/>
      </c>
      <c r="E487" s="238" t="str">
        <f>IF('3.5 St Lights - Pole'!$D487="","",'3.5 St Lights - Pole'!$D487)</f>
        <v/>
      </c>
      <c r="F487" s="238" t="str">
        <f>IF('3.5 St Lights - Pole'!$F487="","",'3.5 St Lights - Pole'!$F487)</f>
        <v/>
      </c>
      <c r="G487" s="238" t="str">
        <f>IF('3.5 St Lights - Pole'!$G487="","",'3.5 St Lights - Pole'!$G487)</f>
        <v/>
      </c>
      <c r="H487" s="238" t="str">
        <f>IF('3.5 St Lights - Pole'!$I487="","",'3.5 St Lights - Pole'!$I487)</f>
        <v/>
      </c>
      <c r="I487" s="238"/>
      <c r="J487" s="89" t="str">
        <f t="shared" si="46"/>
        <v/>
      </c>
      <c r="K487" s="238"/>
      <c r="L487" s="417" t="str">
        <f>IF('3.5 St Lights - Pole'!AW487="","",'3.5 St Lights - Pole'!AW487)</f>
        <v/>
      </c>
      <c r="M487" s="238"/>
      <c r="N487" s="238" t="str">
        <f t="shared" si="47"/>
        <v/>
      </c>
      <c r="O487" s="238"/>
      <c r="P487" s="238"/>
      <c r="Q487" s="238">
        <f>IF(P487="",'3.5 St Lights - Pole'!AI487,(VLOOKUP(P487,St_Lights_Generic_coating_array,2,FALSE)))</f>
        <v>0</v>
      </c>
      <c r="R487" s="85" t="str">
        <f>IF('3.5 St Lights - Pole'!AJ487="","",'3.5 St Lights - Pole'!AJ487)</f>
        <v/>
      </c>
      <c r="S487" s="238"/>
      <c r="T487" s="89" t="str">
        <f t="shared" si="48"/>
        <v/>
      </c>
      <c r="U487" s="85"/>
      <c r="V487" s="85"/>
      <c r="W487" s="418" t="str">
        <f>IF('3.5 St Lights - Pole'!$AM487="","",'3.5 St Lights - Pole'!$AM487)</f>
        <v/>
      </c>
      <c r="X487" s="418"/>
      <c r="Y487" s="238"/>
      <c r="Z487" s="89" t="str">
        <f t="shared" si="49"/>
        <v/>
      </c>
      <c r="AA487" s="85"/>
      <c r="AB487" s="85"/>
      <c r="AC487" s="85"/>
      <c r="AD487" s="85">
        <f>'3.5 St Lights - Pole'!CE487</f>
        <v>0</v>
      </c>
      <c r="AE487" s="85"/>
      <c r="AF487" s="85" t="str">
        <f t="shared" si="50"/>
        <v/>
      </c>
      <c r="AG487" s="271"/>
      <c r="AH487" s="85">
        <f>'3.5 St Lights - Pole'!CI487</f>
        <v>0</v>
      </c>
      <c r="AI487" s="85">
        <f>'3.5 St Lights - Pole'!CJ487</f>
        <v>0</v>
      </c>
      <c r="AJ487" s="85">
        <f>'3.5 St Lights - Pole'!CK487</f>
        <v>0</v>
      </c>
      <c r="AK487" s="85"/>
      <c r="AL487" s="85"/>
      <c r="AM487" s="85" t="str">
        <f t="shared" si="51"/>
        <v/>
      </c>
      <c r="AN487" s="238"/>
      <c r="AO487" s="112"/>
      <c r="AP487" s="112"/>
      <c r="AQ487" s="133" t="str">
        <f>IF('3.5 St Lights - Pole'!CR487="","",'3.5 St Lights - Pole'!CR487)</f>
        <v/>
      </c>
      <c r="AR487" s="112" t="str">
        <f>IF('3.5 St Lights - Pole'!CS487="","",'3.5 St Lights - Pole'!CS487)</f>
        <v/>
      </c>
      <c r="AS487" s="112"/>
      <c r="AT487" s="112"/>
    </row>
    <row r="488" spans="1:46" x14ac:dyDescent="0.2">
      <c r="A488" s="237"/>
      <c r="B488" s="238"/>
      <c r="C488" s="238" t="str">
        <f>IF('3.5 St Lights - Pole'!$B488="","",'3.5 St Lights - Pole'!$B488)</f>
        <v/>
      </c>
      <c r="D488" s="89" t="str">
        <f>IF('3.5 St Lights - Pole'!$C488="","",'3.5 St Lights - Pole'!C488)</f>
        <v/>
      </c>
      <c r="E488" s="238" t="str">
        <f>IF('3.5 St Lights - Pole'!$D488="","",'3.5 St Lights - Pole'!$D488)</f>
        <v/>
      </c>
      <c r="F488" s="238" t="str">
        <f>IF('3.5 St Lights - Pole'!$F488="","",'3.5 St Lights - Pole'!$F488)</f>
        <v/>
      </c>
      <c r="G488" s="238" t="str">
        <f>IF('3.5 St Lights - Pole'!$G488="","",'3.5 St Lights - Pole'!$G488)</f>
        <v/>
      </c>
      <c r="H488" s="238" t="str">
        <f>IF('3.5 St Lights - Pole'!$I488="","",'3.5 St Lights - Pole'!$I488)</f>
        <v/>
      </c>
      <c r="I488" s="238"/>
      <c r="J488" s="89" t="str">
        <f t="shared" si="46"/>
        <v/>
      </c>
      <c r="K488" s="238"/>
      <c r="L488" s="417" t="str">
        <f>IF('3.5 St Lights - Pole'!AW488="","",'3.5 St Lights - Pole'!AW488)</f>
        <v/>
      </c>
      <c r="M488" s="238"/>
      <c r="N488" s="238" t="str">
        <f t="shared" si="47"/>
        <v/>
      </c>
      <c r="O488" s="238"/>
      <c r="P488" s="238"/>
      <c r="Q488" s="238">
        <f>IF(P488="",'3.5 St Lights - Pole'!AI488,(VLOOKUP(P488,St_Lights_Generic_coating_array,2,FALSE)))</f>
        <v>0</v>
      </c>
      <c r="R488" s="85" t="str">
        <f>IF('3.5 St Lights - Pole'!AJ488="","",'3.5 St Lights - Pole'!AJ488)</f>
        <v/>
      </c>
      <c r="S488" s="238"/>
      <c r="T488" s="89" t="str">
        <f t="shared" si="48"/>
        <v/>
      </c>
      <c r="U488" s="85"/>
      <c r="V488" s="85"/>
      <c r="W488" s="418" t="str">
        <f>IF('3.5 St Lights - Pole'!$AM488="","",'3.5 St Lights - Pole'!$AM488)</f>
        <v/>
      </c>
      <c r="X488" s="418"/>
      <c r="Y488" s="238"/>
      <c r="Z488" s="89" t="str">
        <f t="shared" si="49"/>
        <v/>
      </c>
      <c r="AA488" s="85"/>
      <c r="AB488" s="85"/>
      <c r="AC488" s="85"/>
      <c r="AD488" s="85">
        <f>'3.5 St Lights - Pole'!CE488</f>
        <v>0</v>
      </c>
      <c r="AE488" s="85"/>
      <c r="AF488" s="85" t="str">
        <f t="shared" si="50"/>
        <v/>
      </c>
      <c r="AG488" s="271"/>
      <c r="AH488" s="85">
        <f>'3.5 St Lights - Pole'!CI488</f>
        <v>0</v>
      </c>
      <c r="AI488" s="85">
        <f>'3.5 St Lights - Pole'!CJ488</f>
        <v>0</v>
      </c>
      <c r="AJ488" s="85">
        <f>'3.5 St Lights - Pole'!CK488</f>
        <v>0</v>
      </c>
      <c r="AK488" s="85"/>
      <c r="AL488" s="85"/>
      <c r="AM488" s="85" t="str">
        <f t="shared" si="51"/>
        <v/>
      </c>
      <c r="AN488" s="238"/>
      <c r="AO488" s="112"/>
      <c r="AP488" s="112"/>
      <c r="AQ488" s="133" t="str">
        <f>IF('3.5 St Lights - Pole'!CR488="","",'3.5 St Lights - Pole'!CR488)</f>
        <v/>
      </c>
      <c r="AR488" s="112" t="str">
        <f>IF('3.5 St Lights - Pole'!CS488="","",'3.5 St Lights - Pole'!CS488)</f>
        <v/>
      </c>
      <c r="AS488" s="112"/>
      <c r="AT488" s="112"/>
    </row>
    <row r="489" spans="1:46" x14ac:dyDescent="0.2">
      <c r="A489" s="237"/>
      <c r="B489" s="238"/>
      <c r="C489" s="238" t="str">
        <f>IF('3.5 St Lights - Pole'!$B489="","",'3.5 St Lights - Pole'!$B489)</f>
        <v/>
      </c>
      <c r="D489" s="89" t="str">
        <f>IF('3.5 St Lights - Pole'!$C489="","",'3.5 St Lights - Pole'!C489)</f>
        <v/>
      </c>
      <c r="E489" s="238" t="str">
        <f>IF('3.5 St Lights - Pole'!$D489="","",'3.5 St Lights - Pole'!$D489)</f>
        <v/>
      </c>
      <c r="F489" s="238" t="str">
        <f>IF('3.5 St Lights - Pole'!$F489="","",'3.5 St Lights - Pole'!$F489)</f>
        <v/>
      </c>
      <c r="G489" s="238" t="str">
        <f>IF('3.5 St Lights - Pole'!$G489="","",'3.5 St Lights - Pole'!$G489)</f>
        <v/>
      </c>
      <c r="H489" s="238" t="str">
        <f>IF('3.5 St Lights - Pole'!$I489="","",'3.5 St Lights - Pole'!$I489)</f>
        <v/>
      </c>
      <c r="I489" s="238"/>
      <c r="J489" s="89" t="str">
        <f t="shared" si="46"/>
        <v/>
      </c>
      <c r="K489" s="238"/>
      <c r="L489" s="417" t="str">
        <f>IF('3.5 St Lights - Pole'!AW489="","",'3.5 St Lights - Pole'!AW489)</f>
        <v/>
      </c>
      <c r="M489" s="238"/>
      <c r="N489" s="238" t="str">
        <f t="shared" si="47"/>
        <v/>
      </c>
      <c r="O489" s="238"/>
      <c r="P489" s="238"/>
      <c r="Q489" s="238">
        <f>IF(P489="",'3.5 St Lights - Pole'!AI489,(VLOOKUP(P489,St_Lights_Generic_coating_array,2,FALSE)))</f>
        <v>0</v>
      </c>
      <c r="R489" s="85" t="str">
        <f>IF('3.5 St Lights - Pole'!AJ489="","",'3.5 St Lights - Pole'!AJ489)</f>
        <v/>
      </c>
      <c r="S489" s="238"/>
      <c r="T489" s="89" t="str">
        <f t="shared" si="48"/>
        <v/>
      </c>
      <c r="U489" s="85"/>
      <c r="V489" s="85"/>
      <c r="W489" s="418" t="str">
        <f>IF('3.5 St Lights - Pole'!$AM489="","",'3.5 St Lights - Pole'!$AM489)</f>
        <v/>
      </c>
      <c r="X489" s="418"/>
      <c r="Y489" s="238"/>
      <c r="Z489" s="89" t="str">
        <f t="shared" si="49"/>
        <v/>
      </c>
      <c r="AA489" s="85"/>
      <c r="AB489" s="85"/>
      <c r="AC489" s="85"/>
      <c r="AD489" s="85">
        <f>'3.5 St Lights - Pole'!CE489</f>
        <v>0</v>
      </c>
      <c r="AE489" s="85"/>
      <c r="AF489" s="85" t="str">
        <f t="shared" si="50"/>
        <v/>
      </c>
      <c r="AG489" s="271"/>
      <c r="AH489" s="85">
        <f>'3.5 St Lights - Pole'!CI489</f>
        <v>0</v>
      </c>
      <c r="AI489" s="85">
        <f>'3.5 St Lights - Pole'!CJ489</f>
        <v>0</v>
      </c>
      <c r="AJ489" s="85">
        <f>'3.5 St Lights - Pole'!CK489</f>
        <v>0</v>
      </c>
      <c r="AK489" s="85"/>
      <c r="AL489" s="85"/>
      <c r="AM489" s="85" t="str">
        <f t="shared" si="51"/>
        <v/>
      </c>
      <c r="AN489" s="238"/>
      <c r="AO489" s="112"/>
      <c r="AP489" s="112"/>
      <c r="AQ489" s="133" t="str">
        <f>IF('3.5 St Lights - Pole'!CR489="","",'3.5 St Lights - Pole'!CR489)</f>
        <v/>
      </c>
      <c r="AR489" s="112" t="str">
        <f>IF('3.5 St Lights - Pole'!CS489="","",'3.5 St Lights - Pole'!CS489)</f>
        <v/>
      </c>
      <c r="AS489" s="112"/>
      <c r="AT489" s="112"/>
    </row>
    <row r="490" spans="1:46" x14ac:dyDescent="0.2">
      <c r="A490" s="237"/>
      <c r="B490" s="238"/>
      <c r="C490" s="238" t="str">
        <f>IF('3.5 St Lights - Pole'!$B490="","",'3.5 St Lights - Pole'!$B490)</f>
        <v/>
      </c>
      <c r="D490" s="89" t="str">
        <f>IF('3.5 St Lights - Pole'!$C490="","",'3.5 St Lights - Pole'!C490)</f>
        <v/>
      </c>
      <c r="E490" s="238" t="str">
        <f>IF('3.5 St Lights - Pole'!$D490="","",'3.5 St Lights - Pole'!$D490)</f>
        <v/>
      </c>
      <c r="F490" s="238" t="str">
        <f>IF('3.5 St Lights - Pole'!$F490="","",'3.5 St Lights - Pole'!$F490)</f>
        <v/>
      </c>
      <c r="G490" s="238" t="str">
        <f>IF('3.5 St Lights - Pole'!$G490="","",'3.5 St Lights - Pole'!$G490)</f>
        <v/>
      </c>
      <c r="H490" s="238" t="str">
        <f>IF('3.5 St Lights - Pole'!$I490="","",'3.5 St Lights - Pole'!$I490)</f>
        <v/>
      </c>
      <c r="I490" s="238"/>
      <c r="J490" s="89" t="str">
        <f t="shared" si="46"/>
        <v/>
      </c>
      <c r="K490" s="238"/>
      <c r="L490" s="417" t="str">
        <f>IF('3.5 St Lights - Pole'!AW490="","",'3.5 St Lights - Pole'!AW490)</f>
        <v/>
      </c>
      <c r="M490" s="238"/>
      <c r="N490" s="238" t="str">
        <f t="shared" si="47"/>
        <v/>
      </c>
      <c r="O490" s="238"/>
      <c r="P490" s="238"/>
      <c r="Q490" s="238">
        <f>IF(P490="",'3.5 St Lights - Pole'!AI490,(VLOOKUP(P490,St_Lights_Generic_coating_array,2,FALSE)))</f>
        <v>0</v>
      </c>
      <c r="R490" s="85" t="str">
        <f>IF('3.5 St Lights - Pole'!AJ490="","",'3.5 St Lights - Pole'!AJ490)</f>
        <v/>
      </c>
      <c r="S490" s="238"/>
      <c r="T490" s="89" t="str">
        <f t="shared" si="48"/>
        <v/>
      </c>
      <c r="U490" s="85"/>
      <c r="V490" s="85"/>
      <c r="W490" s="418" t="str">
        <f>IF('3.5 St Lights - Pole'!$AM490="","",'3.5 St Lights - Pole'!$AM490)</f>
        <v/>
      </c>
      <c r="X490" s="418"/>
      <c r="Y490" s="238"/>
      <c r="Z490" s="89" t="str">
        <f t="shared" si="49"/>
        <v/>
      </c>
      <c r="AA490" s="85"/>
      <c r="AB490" s="85"/>
      <c r="AC490" s="85"/>
      <c r="AD490" s="85">
        <f>'3.5 St Lights - Pole'!CE490</f>
        <v>0</v>
      </c>
      <c r="AE490" s="85"/>
      <c r="AF490" s="85" t="str">
        <f t="shared" si="50"/>
        <v/>
      </c>
      <c r="AG490" s="271"/>
      <c r="AH490" s="85">
        <f>'3.5 St Lights - Pole'!CI490</f>
        <v>0</v>
      </c>
      <c r="AI490" s="85">
        <f>'3.5 St Lights - Pole'!CJ490</f>
        <v>0</v>
      </c>
      <c r="AJ490" s="85">
        <f>'3.5 St Lights - Pole'!CK490</f>
        <v>0</v>
      </c>
      <c r="AK490" s="85"/>
      <c r="AL490" s="85"/>
      <c r="AM490" s="85" t="str">
        <f t="shared" si="51"/>
        <v/>
      </c>
      <c r="AN490" s="238"/>
      <c r="AO490" s="112"/>
      <c r="AP490" s="112"/>
      <c r="AQ490" s="133" t="str">
        <f>IF('3.5 St Lights - Pole'!CR490="","",'3.5 St Lights - Pole'!CR490)</f>
        <v/>
      </c>
      <c r="AR490" s="112" t="str">
        <f>IF('3.5 St Lights - Pole'!CS490="","",'3.5 St Lights - Pole'!CS490)</f>
        <v/>
      </c>
      <c r="AS490" s="112"/>
      <c r="AT490" s="112"/>
    </row>
    <row r="491" spans="1:46" x14ac:dyDescent="0.2">
      <c r="A491" s="237"/>
      <c r="B491" s="238"/>
      <c r="C491" s="238" t="str">
        <f>IF('3.5 St Lights - Pole'!$B491="","",'3.5 St Lights - Pole'!$B491)</f>
        <v/>
      </c>
      <c r="D491" s="89" t="str">
        <f>IF('3.5 St Lights - Pole'!$C491="","",'3.5 St Lights - Pole'!C491)</f>
        <v/>
      </c>
      <c r="E491" s="238" t="str">
        <f>IF('3.5 St Lights - Pole'!$D491="","",'3.5 St Lights - Pole'!$D491)</f>
        <v/>
      </c>
      <c r="F491" s="238" t="str">
        <f>IF('3.5 St Lights - Pole'!$F491="","",'3.5 St Lights - Pole'!$F491)</f>
        <v/>
      </c>
      <c r="G491" s="238" t="str">
        <f>IF('3.5 St Lights - Pole'!$G491="","",'3.5 St Lights - Pole'!$G491)</f>
        <v/>
      </c>
      <c r="H491" s="238" t="str">
        <f>IF('3.5 St Lights - Pole'!$I491="","",'3.5 St Lights - Pole'!$I491)</f>
        <v/>
      </c>
      <c r="I491" s="238"/>
      <c r="J491" s="89" t="str">
        <f t="shared" si="46"/>
        <v/>
      </c>
      <c r="K491" s="238"/>
      <c r="L491" s="417" t="str">
        <f>IF('3.5 St Lights - Pole'!AW491="","",'3.5 St Lights - Pole'!AW491)</f>
        <v/>
      </c>
      <c r="M491" s="238"/>
      <c r="N491" s="238" t="str">
        <f t="shared" si="47"/>
        <v/>
      </c>
      <c r="O491" s="238"/>
      <c r="P491" s="238"/>
      <c r="Q491" s="238">
        <f>IF(P491="",'3.5 St Lights - Pole'!AI491,(VLOOKUP(P491,St_Lights_Generic_coating_array,2,FALSE)))</f>
        <v>0</v>
      </c>
      <c r="R491" s="85" t="str">
        <f>IF('3.5 St Lights - Pole'!AJ491="","",'3.5 St Lights - Pole'!AJ491)</f>
        <v/>
      </c>
      <c r="S491" s="238"/>
      <c r="T491" s="89" t="str">
        <f t="shared" si="48"/>
        <v/>
      </c>
      <c r="U491" s="85"/>
      <c r="V491" s="85"/>
      <c r="W491" s="418" t="str">
        <f>IF('3.5 St Lights - Pole'!$AM491="","",'3.5 St Lights - Pole'!$AM491)</f>
        <v/>
      </c>
      <c r="X491" s="418"/>
      <c r="Y491" s="238"/>
      <c r="Z491" s="89" t="str">
        <f t="shared" si="49"/>
        <v/>
      </c>
      <c r="AA491" s="85"/>
      <c r="AB491" s="85"/>
      <c r="AC491" s="85"/>
      <c r="AD491" s="85">
        <f>'3.5 St Lights - Pole'!CE491</f>
        <v>0</v>
      </c>
      <c r="AE491" s="85"/>
      <c r="AF491" s="85" t="str">
        <f t="shared" si="50"/>
        <v/>
      </c>
      <c r="AG491" s="271"/>
      <c r="AH491" s="85">
        <f>'3.5 St Lights - Pole'!CI491</f>
        <v>0</v>
      </c>
      <c r="AI491" s="85">
        <f>'3.5 St Lights - Pole'!CJ491</f>
        <v>0</v>
      </c>
      <c r="AJ491" s="85">
        <f>'3.5 St Lights - Pole'!CK491</f>
        <v>0</v>
      </c>
      <c r="AK491" s="85"/>
      <c r="AL491" s="85"/>
      <c r="AM491" s="85" t="str">
        <f t="shared" si="51"/>
        <v/>
      </c>
      <c r="AN491" s="238"/>
      <c r="AO491" s="112"/>
      <c r="AP491" s="112"/>
      <c r="AQ491" s="133" t="str">
        <f>IF('3.5 St Lights - Pole'!CR491="","",'3.5 St Lights - Pole'!CR491)</f>
        <v/>
      </c>
      <c r="AR491" s="112" t="str">
        <f>IF('3.5 St Lights - Pole'!CS491="","",'3.5 St Lights - Pole'!CS491)</f>
        <v/>
      </c>
      <c r="AS491" s="112"/>
      <c r="AT491" s="112"/>
    </row>
    <row r="492" spans="1:46" x14ac:dyDescent="0.2">
      <c r="A492" s="237"/>
      <c r="B492" s="238"/>
      <c r="C492" s="238" t="str">
        <f>IF('3.5 St Lights - Pole'!$B492="","",'3.5 St Lights - Pole'!$B492)</f>
        <v/>
      </c>
      <c r="D492" s="89" t="str">
        <f>IF('3.5 St Lights - Pole'!$C492="","",'3.5 St Lights - Pole'!C492)</f>
        <v/>
      </c>
      <c r="E492" s="238" t="str">
        <f>IF('3.5 St Lights - Pole'!$D492="","",'3.5 St Lights - Pole'!$D492)</f>
        <v/>
      </c>
      <c r="F492" s="238" t="str">
        <f>IF('3.5 St Lights - Pole'!$F492="","",'3.5 St Lights - Pole'!$F492)</f>
        <v/>
      </c>
      <c r="G492" s="238" t="str">
        <f>IF('3.5 St Lights - Pole'!$G492="","",'3.5 St Lights - Pole'!$G492)</f>
        <v/>
      </c>
      <c r="H492" s="238" t="str">
        <f>IF('3.5 St Lights - Pole'!$I492="","",'3.5 St Lights - Pole'!$I492)</f>
        <v/>
      </c>
      <c r="I492" s="238"/>
      <c r="J492" s="89" t="str">
        <f t="shared" si="46"/>
        <v/>
      </c>
      <c r="K492" s="238"/>
      <c r="L492" s="417" t="str">
        <f>IF('3.5 St Lights - Pole'!AW492="","",'3.5 St Lights - Pole'!AW492)</f>
        <v/>
      </c>
      <c r="M492" s="238"/>
      <c r="N492" s="238" t="str">
        <f t="shared" si="47"/>
        <v/>
      </c>
      <c r="O492" s="238"/>
      <c r="P492" s="238"/>
      <c r="Q492" s="238">
        <f>IF(P492="",'3.5 St Lights - Pole'!AI492,(VLOOKUP(P492,St_Lights_Generic_coating_array,2,FALSE)))</f>
        <v>0</v>
      </c>
      <c r="R492" s="85" t="str">
        <f>IF('3.5 St Lights - Pole'!AJ492="","",'3.5 St Lights - Pole'!AJ492)</f>
        <v/>
      </c>
      <c r="S492" s="238"/>
      <c r="T492" s="89" t="str">
        <f t="shared" si="48"/>
        <v/>
      </c>
      <c r="U492" s="85"/>
      <c r="V492" s="85"/>
      <c r="W492" s="418" t="str">
        <f>IF('3.5 St Lights - Pole'!$AM492="","",'3.5 St Lights - Pole'!$AM492)</f>
        <v/>
      </c>
      <c r="X492" s="418"/>
      <c r="Y492" s="238"/>
      <c r="Z492" s="89" t="str">
        <f t="shared" si="49"/>
        <v/>
      </c>
      <c r="AA492" s="85"/>
      <c r="AB492" s="85"/>
      <c r="AC492" s="85"/>
      <c r="AD492" s="85">
        <f>'3.5 St Lights - Pole'!CE492</f>
        <v>0</v>
      </c>
      <c r="AE492" s="85"/>
      <c r="AF492" s="85" t="str">
        <f t="shared" si="50"/>
        <v/>
      </c>
      <c r="AG492" s="271"/>
      <c r="AH492" s="85">
        <f>'3.5 St Lights - Pole'!CI492</f>
        <v>0</v>
      </c>
      <c r="AI492" s="85">
        <f>'3.5 St Lights - Pole'!CJ492</f>
        <v>0</v>
      </c>
      <c r="AJ492" s="85">
        <f>'3.5 St Lights - Pole'!CK492</f>
        <v>0</v>
      </c>
      <c r="AK492" s="85"/>
      <c r="AL492" s="85"/>
      <c r="AM492" s="85" t="str">
        <f t="shared" si="51"/>
        <v/>
      </c>
      <c r="AN492" s="238"/>
      <c r="AO492" s="112"/>
      <c r="AP492" s="112"/>
      <c r="AQ492" s="133" t="str">
        <f>IF('3.5 St Lights - Pole'!CR492="","",'3.5 St Lights - Pole'!CR492)</f>
        <v/>
      </c>
      <c r="AR492" s="112" t="str">
        <f>IF('3.5 St Lights - Pole'!CS492="","",'3.5 St Lights - Pole'!CS492)</f>
        <v/>
      </c>
      <c r="AS492" s="112"/>
      <c r="AT492" s="112"/>
    </row>
  </sheetData>
  <conditionalFormatting sqref="B6:C492 E6:H492 L6:L492 P6:P492 R6:R492 W6:W492">
    <cfRule type="expression" dxfId="50" priority="5">
      <formula>$A6="ADD"</formula>
    </cfRule>
  </conditionalFormatting>
  <conditionalFormatting sqref="E6:F492 B6:C492 H6:I492 AN6:AN492">
    <cfRule type="expression" dxfId="49" priority="4">
      <formula>$A6="UPDATE"</formula>
    </cfRule>
  </conditionalFormatting>
  <conditionalFormatting sqref="E6:F492 H6:H492 B6:C492 X6:X492 AN6:AN492">
    <cfRule type="expression" dxfId="48" priority="3">
      <formula>$A6="Delete"</formula>
    </cfRule>
  </conditionalFormatting>
  <conditionalFormatting sqref="Y6:Y492">
    <cfRule type="expression" dxfId="47" priority="2">
      <formula>$X6&lt;&gt;""</formula>
    </cfRule>
  </conditionalFormatting>
  <conditionalFormatting sqref="I6:I492 K6:K492 M6:M492 O6:O492">
    <cfRule type="expression" dxfId="46" priority="1">
      <formula>$A6="ADD"</formula>
    </cfRule>
  </conditionalFormatting>
  <dataValidations xWindow="626" yWindow="410" count="13">
    <dataValidation type="list" allowBlank="1" showInputMessage="1" showErrorMessage="1" sqref="A4">
      <formula1>Action</formula1>
    </dataValidation>
    <dataValidation type="list" allowBlank="1" showInputMessage="1" showErrorMessage="1" sqref="A6:A492">
      <formula1>Generic_Action</formula1>
    </dataValidation>
    <dataValidation type="list" allowBlank="1" showInputMessage="1" showErrorMessage="1" sqref="I6:I492">
      <formula1>St_Lights_Bracket_Bracket_Type_English_Description</formula1>
    </dataValidation>
    <dataValidation type="list" allowBlank="1" showInputMessage="1" showErrorMessage="1" sqref="Y6:Y492">
      <formula1>St_Lights_Generic_Replace_Reason_English_Description</formula1>
    </dataValidation>
    <dataValidation allowBlank="1" showInputMessage="1" showErrorMessage="1" promptTitle="Warning" prompt="This has been populated from pole use height. Only change this if bracket is not mounted at top of pole" sqref="L6:L492"/>
    <dataValidation type="list" allowBlank="1" showInputMessage="1" showErrorMessage="1" sqref="M6:M492">
      <formula1>generic_estimate_measured_desc</formula1>
    </dataValidation>
    <dataValidation type="list" allowBlank="1" showInputMessage="1" showErrorMessage="1" promptTitle="Warning" prompt="This is populated from the pole coating data. Only use if bracket coating differs from pole coating." sqref="P6:P492">
      <formula1>St_Lights_Generic_coating</formula1>
    </dataValidation>
    <dataValidation allowBlank="1" showInputMessage="1" showErrorMessage="1" promptTitle="Warning" prompt="This is populated from the pole colour data. Only change if the bracket colour differs from pole colour." sqref="R6:R492"/>
    <dataValidation type="list" allowBlank="1" showInputMessage="1" showErrorMessage="1" sqref="S6:S492">
      <formula1>generic_new_recon_desc</formula1>
    </dataValidation>
    <dataValidation type="list" allowBlank="1" showInputMessage="1" showErrorMessage="1" sqref="AE6:AE492">
      <formula1>generic_condition_desc</formula1>
    </dataValidation>
    <dataValidation type="date" operator="greaterThan" allowBlank="1" showInputMessage="1" showErrorMessage="1" sqref="AG6:AG492">
      <formula1>29221</formula1>
    </dataValidation>
    <dataValidation errorStyle="information" allowBlank="1" showInputMessage="1" showErrorMessage="1" error="Are you sure you want to change this cell value? This cell is setup to display the relevant data entered in the Pole Table" promptTitle="Warning" prompt="Are you sure you want to change this cell value? This cell is setup to display the relevant data entered in the Pole Table" sqref="B6:B492"/>
    <dataValidation allowBlank="1" showInputMessage="1" showErrorMessage="1" promptTitle="Warning" prompt="Are you sure you want to change this cell value? This cell is setup to display the relevant data entered in the Pole Table" sqref="W6:W492"/>
  </dataValidations>
  <pageMargins left="0.7" right="0.7" top="0.75" bottom="0.75" header="0.3" footer="0.3"/>
  <pageSetup paperSize="9" orientation="portrait" r:id="rId1"/>
  <ignoredErrors>
    <ignoredError sqref="A4:AT5 AO7:AT492 B6:E6 F6:AT6 C7:AN492" unlockedFormula="1"/>
  </ignoredErrors>
  <legacyDrawing r:id="rId2"/>
  <extLst>
    <ext xmlns:x14="http://schemas.microsoft.com/office/spreadsheetml/2009/9/main" uri="{CCE6A557-97BC-4b89-ADB6-D9C93CAAB3DF}">
      <x14:dataValidations xmlns:xm="http://schemas.microsoft.com/office/excel/2006/main" xWindow="626" yWindow="410" count="5">
        <x14:dataValidation type="custom" errorStyle="information" allowBlank="1" showInputMessage="1" showErrorMessage="1" errorTitle="Warning" error="Are you sure you want to change this cell value? This cell is setup to display the relevant data entered in the Pole Table" promptTitle="Warning" prompt="Are you sure you want to change this cell value? This cell is setup to display the relevant data entered in the Pole Table">
          <x14:formula1>
            <xm:f>C6=('3.5 St Lights - Pole'!#REF!)</xm:f>
          </x14:formula1>
          <xm:sqref>E6:E492 C6:C492</xm:sqref>
        </x14:dataValidation>
        <x14:dataValidation type="custom" errorStyle="information" showInputMessage="1" showErrorMessage="1" errorTitle="Warning" error="Are you sure you want to change this cell value? This cell is setup to display the relevant data entered in the Pole Table" promptTitle="Warning" prompt="Are you sure you want to change this cell value? This cell is setup to display the relevant data entered in the Pole Table">
          <x14:formula1>
            <xm:f>D6=('3.5 St Lights - Pole'!#REF!)</xm:f>
          </x14:formula1>
          <xm:sqref>D6:D492</xm:sqref>
        </x14:dataValidation>
        <x14:dataValidation type="custom" errorStyle="information" allowBlank="1" showInputMessage="1" showErrorMessage="1" errorTitle="Warning" error="Are you sure you want to change this cell value? This cell is setup to display the relevant data entered in the Pole Table" promptTitle="Warning" prompt="Are you sure you want to change this cell value? This cell is setup to display the relevant data entered in the Pole Table">
          <x14:formula1>
            <xm:f>H6=('3.5 St Lights - Pole'!I6)</xm:f>
          </x14:formula1>
          <xm:sqref>H6:H492</xm:sqref>
        </x14:dataValidation>
        <x14:dataValidation type="custom" errorStyle="information" showInputMessage="1" showErrorMessage="1" errorTitle="Warning" error="Are you sure you want to change this cell value? This cell is setup to display the relevant data entered in the Pole Table" promptTitle="Warning" prompt="Are you sure you want to change this cell value? This cell is setup to display the relevant data entered in the Pole Table">
          <x14:formula1>
            <xm:f>F6=('3.5 St Lights - Pole'!F6)</xm:f>
          </x14:formula1>
          <xm:sqref>F6:F492</xm:sqref>
        </x14:dataValidation>
        <x14:dataValidation type="custom" showInputMessage="1" showErrorMessage="1" errorTitle="Warning" error="Are you sure you want to change this cell value? This cell is setup to display the relevant data entered in the Pole Table" promptTitle="Warning" prompt="Are you sure you want to change this cell value? This cell is setup to display the relevant data entered in the Pole Table">
          <x14:formula1>
            <xm:f>G6=('3.5 St Lights - Pole'!G6)</xm:f>
          </x14:formula1>
          <xm:sqref>G6:G492</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492"/>
  <sheetViews>
    <sheetView workbookViewId="0">
      <selection activeCell="A6" sqref="A6"/>
    </sheetView>
  </sheetViews>
  <sheetFormatPr defaultRowHeight="12.75" outlineLevelRow="1" outlineLevelCol="1" x14ac:dyDescent="0.2"/>
  <cols>
    <col min="1" max="1" width="6.7109375" customWidth="1"/>
    <col min="2" max="2" width="8" bestFit="1" customWidth="1"/>
    <col min="3" max="3" width="10.28515625" bestFit="1" customWidth="1"/>
    <col min="4" max="4" width="7.5703125" hidden="1" customWidth="1" outlineLevel="1"/>
    <col min="5" max="5" width="34" customWidth="1" collapsed="1"/>
    <col min="6" max="6" width="8.85546875" bestFit="1" customWidth="1"/>
    <col min="7" max="7" width="6.140625" bestFit="1" customWidth="1"/>
    <col min="8" max="8" width="13.5703125" customWidth="1"/>
    <col min="9" max="9" width="24.5703125" customWidth="1"/>
    <col min="10" max="10" width="6.28515625" hidden="1" customWidth="1" outlineLevel="1"/>
    <col min="11" max="11" width="17.42578125" customWidth="1" collapsed="1"/>
    <col min="12" max="12" width="10.42578125" hidden="1" customWidth="1" outlineLevel="1"/>
    <col min="13" max="13" width="47.42578125" hidden="1" customWidth="1" outlineLevel="1"/>
    <col min="14" max="14" width="20.7109375" customWidth="1" collapsed="1"/>
    <col min="15" max="15" width="10.85546875" hidden="1" customWidth="1" outlineLevel="1"/>
    <col min="16" max="16" width="11.7109375" hidden="1" customWidth="1" outlineLevel="1"/>
    <col min="17" max="17" width="11.28515625" hidden="1" customWidth="1" outlineLevel="1"/>
    <col min="18" max="18" width="5.5703125" bestFit="1" customWidth="1" collapsed="1"/>
    <col min="19" max="19" width="12.5703125" customWidth="1"/>
    <col min="20" max="20" width="11.5703125" hidden="1" customWidth="1" outlineLevel="1"/>
    <col min="21" max="21" width="21.42578125" bestFit="1" customWidth="1" collapsed="1"/>
    <col min="22" max="22" width="8" bestFit="1" customWidth="1"/>
    <col min="23" max="23" width="12.140625" bestFit="1" customWidth="1"/>
    <col min="24" max="24" width="12" bestFit="1" customWidth="1"/>
    <col min="25" max="25" width="10.42578125" hidden="1" customWidth="1" outlineLevel="1"/>
    <col min="26" max="26" width="15.85546875" bestFit="1" customWidth="1" collapsed="1"/>
    <col min="27" max="27" width="18" hidden="1" customWidth="1" outlineLevel="1"/>
    <col min="28" max="28" width="20.5703125" hidden="1" customWidth="1" outlineLevel="1"/>
    <col min="29" max="29" width="14.7109375" hidden="1" customWidth="1" outlineLevel="1"/>
    <col min="30" max="30" width="15.140625" hidden="1" customWidth="1" outlineLevel="1"/>
    <col min="31" max="31" width="29.42578125" hidden="1" customWidth="1" outlineLevel="1"/>
    <col min="32" max="32" width="10.85546875" hidden="1" customWidth="1" outlineLevel="1"/>
    <col min="33" max="33" width="10.140625" hidden="1" customWidth="1" outlineLevel="1"/>
    <col min="34" max="34" width="47.42578125" hidden="1" customWidth="1" outlineLevel="1"/>
    <col min="35" max="35" width="19.85546875" hidden="1" customWidth="1" outlineLevel="1"/>
    <col min="36" max="36" width="10.5703125" hidden="1" customWidth="1" outlineLevel="1"/>
    <col min="37" max="37" width="11.5703125" hidden="1" customWidth="1" outlineLevel="1"/>
    <col min="38" max="38" width="10.7109375" hidden="1" customWidth="1" outlineLevel="1"/>
    <col min="39" max="39" width="11.28515625" hidden="1" customWidth="1" outlineLevel="1"/>
    <col min="40" max="40" width="6.42578125" hidden="1" customWidth="1" outlineLevel="1"/>
    <col min="41" max="41" width="9.5703125" hidden="1" customWidth="1" outlineLevel="1"/>
    <col min="42" max="42" width="6" hidden="1" customWidth="1" outlineLevel="1"/>
    <col min="43" max="43" width="9.42578125" hidden="1" customWidth="1" outlineLevel="1"/>
    <col min="44" max="44" width="16.28515625" hidden="1" customWidth="1" outlineLevel="1"/>
    <col min="45" max="45" width="19" hidden="1" customWidth="1" outlineLevel="1"/>
    <col min="46" max="46" width="14.85546875" hidden="1" customWidth="1" outlineLevel="1"/>
    <col min="47" max="47" width="14.140625" hidden="1" customWidth="1" outlineLevel="1"/>
    <col min="48" max="48" width="14" hidden="1" customWidth="1" outlineLevel="1"/>
    <col min="49" max="49" width="18.42578125" hidden="1" customWidth="1" outlineLevel="1"/>
    <col min="50" max="50" width="21" hidden="1" customWidth="1" outlineLevel="1"/>
    <col min="51" max="51" width="14.85546875" hidden="1" customWidth="1" outlineLevel="1"/>
    <col min="52" max="52" width="15.28515625" hidden="1" customWidth="1" outlineLevel="1"/>
    <col min="53" max="53" width="15.140625" hidden="1" customWidth="1" outlineLevel="1"/>
    <col min="54" max="54" width="23.42578125" bestFit="1" customWidth="1" collapsed="1"/>
    <col min="55" max="55" width="10.5703125" hidden="1" customWidth="1" outlineLevel="1"/>
    <col min="56" max="56" width="47.42578125" hidden="1" customWidth="1" outlineLevel="1"/>
    <col min="57" max="57" width="12.28515625" customWidth="1" collapsed="1"/>
    <col min="58" max="58" width="11" hidden="1" customWidth="1" outlineLevel="1"/>
    <col min="59" max="59" width="17" style="391" bestFit="1" customWidth="1" collapsed="1"/>
    <col min="60" max="60" width="19.7109375" hidden="1" customWidth="1" outlineLevel="1"/>
    <col min="61" max="61" width="14.85546875" hidden="1" customWidth="1" outlineLevel="1"/>
    <col min="62" max="62" width="14.5703125" hidden="1" customWidth="1" outlineLevel="1"/>
    <col min="63" max="63" width="23.28515625" hidden="1" customWidth="1" outlineLevel="1"/>
    <col min="64" max="64" width="19.140625" hidden="1" customWidth="1" outlineLevel="1"/>
    <col min="65" max="65" width="21.85546875" hidden="1" customWidth="1" outlineLevel="1"/>
    <col min="66" max="66" width="15.28515625" hidden="1" customWidth="1" outlineLevel="1"/>
    <col min="67" max="67" width="15.7109375" hidden="1" customWidth="1" outlineLevel="1"/>
    <col min="68" max="68" width="25.28515625" hidden="1" customWidth="1" outlineLevel="1"/>
    <col min="69" max="69" width="17.85546875" style="391" hidden="1" customWidth="1" outlineLevel="1"/>
    <col min="70" max="70" width="7" hidden="1" customWidth="1" outlineLevel="1"/>
    <col min="71" max="71" width="5.85546875" hidden="1" customWidth="1" outlineLevel="1"/>
    <col min="72" max="72" width="8.140625" hidden="1" customWidth="1" outlineLevel="1"/>
    <col min="73" max="74" width="13.85546875" hidden="1" customWidth="1" outlineLevel="1"/>
    <col min="75" max="75" width="13.85546875" style="391" hidden="1" customWidth="1" outlineLevel="1"/>
    <col min="76" max="76" width="12.7109375" hidden="1" customWidth="1" outlineLevel="1"/>
    <col min="77" max="77" width="16.140625" hidden="1" customWidth="1" outlineLevel="1"/>
    <col min="78" max="78" width="4" hidden="1" customWidth="1" outlineLevel="1"/>
    <col min="79" max="79" width="8.5703125" hidden="1" customWidth="1" outlineLevel="1"/>
    <col min="80" max="80" width="11.7109375" hidden="1" customWidth="1" outlineLevel="1"/>
    <col min="81" max="81" width="13.140625" hidden="1" customWidth="1" outlineLevel="1"/>
    <col min="82" max="82" width="6" bestFit="1" customWidth="1" collapsed="1"/>
    <col min="83" max="83" width="11.7109375" hidden="1" customWidth="1" outlineLevel="1"/>
    <col min="84" max="84" width="12" style="391" hidden="1" customWidth="1" outlineLevel="1"/>
    <col min="85" max="85" width="9.140625" hidden="1" customWidth="1" outlineLevel="1"/>
    <col min="86" max="86" width="11.28515625" hidden="1" customWidth="1" outlineLevel="1"/>
    <col min="87" max="87" width="11.140625" hidden="1" customWidth="1" outlineLevel="1"/>
    <col min="88" max="88" width="9.140625" collapsed="1"/>
  </cols>
  <sheetData>
    <row r="1" spans="1:87" ht="15.75" x14ac:dyDescent="0.25">
      <c r="A1" s="135" t="s">
        <v>3477</v>
      </c>
      <c r="B1" s="192"/>
      <c r="C1" s="192"/>
      <c r="D1" s="192"/>
      <c r="E1" s="192"/>
      <c r="F1" s="192"/>
      <c r="G1" s="192"/>
      <c r="H1" s="192"/>
      <c r="I1" s="192"/>
      <c r="J1" s="192"/>
      <c r="K1" s="192"/>
      <c r="L1" s="192"/>
      <c r="M1" s="192"/>
      <c r="N1" s="192"/>
      <c r="O1" s="192"/>
      <c r="P1" s="192"/>
      <c r="Q1" s="192"/>
      <c r="R1" s="192"/>
      <c r="S1" s="192"/>
      <c r="T1" s="192"/>
      <c r="U1" s="192"/>
      <c r="V1" s="192"/>
      <c r="W1" s="192"/>
      <c r="X1" s="192"/>
      <c r="Y1" s="192"/>
      <c r="Z1" s="366"/>
      <c r="AA1" s="192"/>
      <c r="AB1" s="192"/>
      <c r="AC1" s="192"/>
      <c r="AD1" s="192"/>
      <c r="AE1" s="192"/>
      <c r="AF1" s="192"/>
      <c r="AG1" s="192"/>
      <c r="AH1" s="192"/>
      <c r="AI1" s="192"/>
      <c r="AJ1" s="192"/>
      <c r="AK1" s="192"/>
      <c r="AL1" s="192"/>
      <c r="AM1" s="192"/>
      <c r="AN1" s="192"/>
      <c r="AO1" s="192"/>
      <c r="AP1" s="192"/>
      <c r="AQ1" s="192"/>
      <c r="AR1" s="366"/>
      <c r="AS1" s="192"/>
      <c r="AT1" s="192"/>
      <c r="AU1" s="192"/>
      <c r="AV1" s="192"/>
      <c r="AW1" s="192"/>
      <c r="AX1" s="192"/>
      <c r="AY1" s="192"/>
      <c r="AZ1" s="192"/>
      <c r="BA1" s="192"/>
      <c r="BB1" s="192"/>
      <c r="BC1" s="192"/>
      <c r="BD1" s="192"/>
      <c r="BE1" s="192"/>
      <c r="BF1" s="370"/>
      <c r="BG1" s="366"/>
      <c r="BH1" s="192"/>
      <c r="BI1" s="192"/>
      <c r="BJ1" s="192"/>
      <c r="BK1" s="192"/>
      <c r="BL1" s="192"/>
      <c r="BM1" s="192"/>
      <c r="BN1" s="192"/>
      <c r="BO1" s="192"/>
      <c r="BP1" s="192"/>
      <c r="BQ1" s="366"/>
      <c r="BR1" s="192"/>
      <c r="BS1" s="192"/>
      <c r="BT1" s="192"/>
      <c r="BU1" s="192"/>
      <c r="BV1" s="192"/>
      <c r="BW1" s="366"/>
      <c r="BX1" s="192"/>
      <c r="BY1" s="192"/>
      <c r="BZ1" s="192"/>
      <c r="CA1" s="192"/>
      <c r="CB1" s="192"/>
      <c r="CC1" s="226"/>
      <c r="CD1" s="192"/>
      <c r="CE1" s="192"/>
      <c r="CF1" s="366"/>
      <c r="CG1" s="192"/>
      <c r="CH1" s="192"/>
      <c r="CI1" s="192"/>
    </row>
    <row r="2" spans="1:87" ht="15.75" x14ac:dyDescent="0.25">
      <c r="A2" s="80" t="s">
        <v>1924</v>
      </c>
      <c r="B2" s="223"/>
      <c r="C2" s="223"/>
      <c r="D2" s="223"/>
      <c r="E2" s="223"/>
      <c r="F2" s="223"/>
      <c r="G2" s="223"/>
      <c r="H2" s="223"/>
      <c r="I2" s="223"/>
      <c r="J2" s="223"/>
      <c r="K2" s="192"/>
      <c r="L2" s="192"/>
      <c r="M2" s="192"/>
      <c r="N2" s="192"/>
      <c r="O2" s="192"/>
      <c r="P2" s="192"/>
      <c r="Q2" s="192"/>
      <c r="R2" s="192"/>
      <c r="S2" s="192"/>
      <c r="T2" s="192"/>
      <c r="U2" s="192"/>
      <c r="V2" s="192"/>
      <c r="W2" s="192"/>
      <c r="X2" s="192"/>
      <c r="Y2" s="192"/>
      <c r="Z2" s="366"/>
      <c r="AA2" s="192"/>
      <c r="AB2" s="192"/>
      <c r="AC2" s="192"/>
      <c r="AD2" s="192"/>
      <c r="AE2" s="192"/>
      <c r="AF2" s="192"/>
      <c r="AG2" s="192"/>
      <c r="AH2" s="192"/>
      <c r="AI2" s="192"/>
      <c r="AJ2" s="192"/>
      <c r="AK2" s="192"/>
      <c r="AL2" s="192"/>
      <c r="AM2" s="192"/>
      <c r="AN2" s="192"/>
      <c r="AO2" s="192"/>
      <c r="AP2" s="192"/>
      <c r="AQ2" s="192"/>
      <c r="AR2" s="366"/>
      <c r="AS2" s="192"/>
      <c r="AT2" s="192"/>
      <c r="AU2" s="192"/>
      <c r="AV2" s="192"/>
      <c r="AW2" s="192"/>
      <c r="AX2" s="192"/>
      <c r="AY2" s="192"/>
      <c r="AZ2" s="192"/>
      <c r="BA2" s="192"/>
      <c r="BB2" s="192"/>
      <c r="BC2" s="192"/>
      <c r="BD2" s="192"/>
      <c r="BE2" s="192"/>
      <c r="BF2" s="370"/>
      <c r="BG2" s="366"/>
      <c r="BH2" s="192"/>
      <c r="BI2" s="192"/>
      <c r="BJ2" s="192"/>
      <c r="BK2" s="192"/>
      <c r="BL2" s="192"/>
      <c r="BM2" s="192"/>
      <c r="BN2" s="192"/>
      <c r="BO2" s="192"/>
      <c r="BP2" s="192"/>
      <c r="BQ2" s="366"/>
      <c r="BR2" s="192"/>
      <c r="BS2" s="192"/>
      <c r="BT2" s="192"/>
      <c r="BU2" s="192"/>
      <c r="BV2" s="192"/>
      <c r="BW2" s="366"/>
      <c r="BX2" s="192"/>
      <c r="BY2" s="192"/>
      <c r="BZ2" s="192"/>
      <c r="CA2" s="192"/>
      <c r="CB2" s="192"/>
      <c r="CC2" s="244"/>
      <c r="CD2" s="192"/>
      <c r="CE2" s="192"/>
      <c r="CF2" s="366"/>
      <c r="CG2" s="192"/>
      <c r="CH2" s="192"/>
      <c r="CI2" s="192"/>
    </row>
    <row r="3" spans="1:87" ht="15.75" x14ac:dyDescent="0.25">
      <c r="A3" s="205"/>
      <c r="B3" s="205"/>
      <c r="C3" s="205"/>
      <c r="D3" s="248"/>
      <c r="E3" s="205"/>
      <c r="F3" s="205"/>
      <c r="G3" s="205"/>
      <c r="H3" s="205"/>
      <c r="I3" s="205"/>
      <c r="J3" s="248"/>
      <c r="K3" s="205"/>
      <c r="L3" s="248"/>
      <c r="M3" s="216"/>
      <c r="N3" s="205"/>
      <c r="O3" s="248"/>
      <c r="P3" s="205"/>
      <c r="Q3" s="248"/>
      <c r="R3" s="205"/>
      <c r="S3" s="205"/>
      <c r="T3" s="248"/>
      <c r="U3" s="205"/>
      <c r="V3" s="205"/>
      <c r="W3" s="205"/>
      <c r="X3" s="205"/>
      <c r="Y3" s="248"/>
      <c r="Z3" s="367"/>
      <c r="AA3" s="205"/>
      <c r="AB3" s="205"/>
      <c r="AC3" s="248"/>
      <c r="AD3" s="248"/>
      <c r="AE3" s="205"/>
      <c r="AF3" s="205"/>
      <c r="AG3" s="248"/>
      <c r="AH3" s="216"/>
      <c r="AI3" s="205"/>
      <c r="AJ3" s="248"/>
      <c r="AK3" s="205"/>
      <c r="AL3" s="248"/>
      <c r="AM3" s="205"/>
      <c r="AN3" s="248"/>
      <c r="AO3" s="205"/>
      <c r="AP3" s="248"/>
      <c r="AQ3" s="205"/>
      <c r="AR3" s="367"/>
      <c r="AS3" s="205"/>
      <c r="AT3" s="248"/>
      <c r="AU3" s="248"/>
      <c r="AV3" s="248"/>
      <c r="AW3" s="205"/>
      <c r="AX3" s="205"/>
      <c r="AY3" s="248"/>
      <c r="AZ3" s="248"/>
      <c r="BA3" s="248"/>
      <c r="BB3" s="205"/>
      <c r="BC3" s="248"/>
      <c r="BD3" s="216"/>
      <c r="BE3" s="205"/>
      <c r="BF3" s="371"/>
      <c r="BG3" s="367"/>
      <c r="BH3" s="205"/>
      <c r="BI3" s="248"/>
      <c r="BJ3" s="248"/>
      <c r="BK3" s="205"/>
      <c r="BL3" s="205"/>
      <c r="BM3" s="205"/>
      <c r="BN3" s="248"/>
      <c r="BO3" s="248"/>
      <c r="BP3" s="205"/>
      <c r="BQ3" s="367"/>
      <c r="BR3" s="248"/>
      <c r="BS3" s="248"/>
      <c r="BT3" s="248"/>
      <c r="BU3" s="248"/>
      <c r="BV3" s="248"/>
      <c r="BW3" s="388"/>
      <c r="BX3" s="248"/>
      <c r="BY3" s="248"/>
      <c r="BZ3" s="248"/>
      <c r="CA3" s="248"/>
      <c r="CB3" s="248"/>
      <c r="CC3" s="248"/>
      <c r="CD3" s="205"/>
      <c r="CE3" s="248"/>
      <c r="CF3" s="388"/>
      <c r="CG3" s="248"/>
      <c r="CH3" s="248"/>
      <c r="CI3" s="248"/>
    </row>
    <row r="4" spans="1:87" x14ac:dyDescent="0.2">
      <c r="A4" s="331" t="s">
        <v>58</v>
      </c>
      <c r="B4" s="331" t="s">
        <v>3478</v>
      </c>
      <c r="C4" s="331" t="s">
        <v>3444</v>
      </c>
      <c r="D4" s="329" t="s">
        <v>12</v>
      </c>
      <c r="E4" s="331" t="s">
        <v>11</v>
      </c>
      <c r="F4" s="331" t="s">
        <v>291</v>
      </c>
      <c r="G4" s="331" t="s">
        <v>216</v>
      </c>
      <c r="H4" s="331" t="s">
        <v>544</v>
      </c>
      <c r="I4" s="331" t="s">
        <v>3479</v>
      </c>
      <c r="J4" s="290" t="s">
        <v>3479</v>
      </c>
      <c r="K4" s="331" t="s">
        <v>1486</v>
      </c>
      <c r="L4" s="329" t="s">
        <v>3360</v>
      </c>
      <c r="M4" s="331" t="s">
        <v>2527</v>
      </c>
      <c r="N4" s="331" t="s">
        <v>3381</v>
      </c>
      <c r="O4" s="329" t="s">
        <v>3383</v>
      </c>
      <c r="P4" s="331" t="s">
        <v>3480</v>
      </c>
      <c r="Q4" s="329" t="s">
        <v>3481</v>
      </c>
      <c r="R4" s="331" t="s">
        <v>3482</v>
      </c>
      <c r="S4" s="331" t="s">
        <v>3483</v>
      </c>
      <c r="T4" s="329" t="s">
        <v>3484</v>
      </c>
      <c r="U4" s="331" t="s">
        <v>5272</v>
      </c>
      <c r="V4" s="331" t="s">
        <v>3365</v>
      </c>
      <c r="W4" s="331" t="s">
        <v>3517</v>
      </c>
      <c r="X4" s="331" t="s">
        <v>3518</v>
      </c>
      <c r="Y4" s="329" t="s">
        <v>3502</v>
      </c>
      <c r="Z4" s="385" t="s">
        <v>3366</v>
      </c>
      <c r="AA4" s="331" t="s">
        <v>3367</v>
      </c>
      <c r="AB4" s="331" t="s">
        <v>3368</v>
      </c>
      <c r="AC4" s="329" t="s">
        <v>3495</v>
      </c>
      <c r="AD4" s="290" t="s">
        <v>5273</v>
      </c>
      <c r="AE4" s="331" t="s">
        <v>5275</v>
      </c>
      <c r="AF4" s="331" t="s">
        <v>3519</v>
      </c>
      <c r="AG4" s="329" t="s">
        <v>3503</v>
      </c>
      <c r="AH4" s="331" t="s">
        <v>2527</v>
      </c>
      <c r="AI4" s="331" t="s">
        <v>3520</v>
      </c>
      <c r="AJ4" s="329" t="s">
        <v>3504</v>
      </c>
      <c r="AK4" s="331" t="s">
        <v>3485</v>
      </c>
      <c r="AL4" s="329" t="s">
        <v>3496</v>
      </c>
      <c r="AM4" s="331" t="s">
        <v>3521</v>
      </c>
      <c r="AN4" s="329" t="s">
        <v>3505</v>
      </c>
      <c r="AO4" s="331" t="s">
        <v>3522</v>
      </c>
      <c r="AP4" s="329" t="s">
        <v>3506</v>
      </c>
      <c r="AQ4" s="331" t="s">
        <v>3507</v>
      </c>
      <c r="AR4" s="385" t="s">
        <v>3523</v>
      </c>
      <c r="AS4" s="331" t="s">
        <v>5279</v>
      </c>
      <c r="AT4" s="329" t="s">
        <v>3510</v>
      </c>
      <c r="AU4" s="290" t="s">
        <v>5277</v>
      </c>
      <c r="AV4" s="290" t="s">
        <v>5278</v>
      </c>
      <c r="AW4" s="331" t="s">
        <v>3524</v>
      </c>
      <c r="AX4" s="331" t="s">
        <v>3525</v>
      </c>
      <c r="AY4" s="329" t="s">
        <v>3510</v>
      </c>
      <c r="AZ4" s="290" t="s">
        <v>5280</v>
      </c>
      <c r="BA4" s="290" t="s">
        <v>5281</v>
      </c>
      <c r="BB4" s="331" t="s">
        <v>3486</v>
      </c>
      <c r="BC4" s="329" t="s">
        <v>3360</v>
      </c>
      <c r="BD4" s="331" t="s">
        <v>2527</v>
      </c>
      <c r="BE4" s="331" t="s">
        <v>5926</v>
      </c>
      <c r="BF4" s="372" t="s">
        <v>3383</v>
      </c>
      <c r="BG4" s="385" t="s">
        <v>3487</v>
      </c>
      <c r="BH4" s="331" t="s">
        <v>5282</v>
      </c>
      <c r="BI4" s="329" t="s">
        <v>3510</v>
      </c>
      <c r="BJ4" s="290" t="s">
        <v>5284</v>
      </c>
      <c r="BK4" s="331" t="s">
        <v>5285</v>
      </c>
      <c r="BL4" s="331" t="s">
        <v>3514</v>
      </c>
      <c r="BM4" s="331" t="s">
        <v>3515</v>
      </c>
      <c r="BN4" s="329" t="s">
        <v>3512</v>
      </c>
      <c r="BO4" s="290" t="s">
        <v>5286</v>
      </c>
      <c r="BP4" s="331" t="s">
        <v>5288</v>
      </c>
      <c r="BQ4" s="385" t="s">
        <v>3516</v>
      </c>
      <c r="BR4" s="290" t="s">
        <v>3385</v>
      </c>
      <c r="BS4" s="290" t="s">
        <v>2093</v>
      </c>
      <c r="BT4" s="290" t="s">
        <v>1979</v>
      </c>
      <c r="BU4" s="182" t="s">
        <v>2019</v>
      </c>
      <c r="BV4" s="182" t="s">
        <v>1980</v>
      </c>
      <c r="BW4" s="393" t="s">
        <v>1981</v>
      </c>
      <c r="BX4" s="290" t="s">
        <v>1726</v>
      </c>
      <c r="BY4" s="290" t="s">
        <v>1727</v>
      </c>
      <c r="BZ4" s="290" t="s">
        <v>2134</v>
      </c>
      <c r="CA4" s="290" t="s">
        <v>2135</v>
      </c>
      <c r="CB4" s="290" t="s">
        <v>2972</v>
      </c>
      <c r="CC4" s="182" t="s">
        <v>1983</v>
      </c>
      <c r="CD4" s="331" t="s">
        <v>3222</v>
      </c>
      <c r="CE4" s="386" t="s">
        <v>3380</v>
      </c>
      <c r="CF4" s="399" t="s">
        <v>2174</v>
      </c>
      <c r="CG4" s="386" t="s">
        <v>1868</v>
      </c>
      <c r="CH4" s="386" t="s">
        <v>2175</v>
      </c>
      <c r="CI4" s="386" t="s">
        <v>2176</v>
      </c>
    </row>
    <row r="5" spans="1:87" hidden="1" outlineLevel="1" x14ac:dyDescent="0.2">
      <c r="A5" s="136"/>
      <c r="B5" s="137" t="s">
        <v>3488</v>
      </c>
      <c r="C5" s="137" t="s">
        <v>3448</v>
      </c>
      <c r="D5" s="275"/>
      <c r="E5" s="276"/>
      <c r="F5" s="276"/>
      <c r="G5" s="276"/>
      <c r="H5" s="276"/>
      <c r="I5" s="276"/>
      <c r="J5" s="139" t="s">
        <v>3384</v>
      </c>
      <c r="K5" s="137"/>
      <c r="L5" s="275" t="s">
        <v>3489</v>
      </c>
      <c r="M5" s="139"/>
      <c r="N5" s="137"/>
      <c r="O5" s="137" t="s">
        <v>3490</v>
      </c>
      <c r="P5" s="137"/>
      <c r="Q5" s="137" t="s">
        <v>3491</v>
      </c>
      <c r="R5" s="137" t="s">
        <v>3492</v>
      </c>
      <c r="S5" s="139"/>
      <c r="T5" s="139" t="s">
        <v>3500</v>
      </c>
      <c r="U5" s="139" t="s">
        <v>5271</v>
      </c>
      <c r="V5" s="139" t="s">
        <v>3348</v>
      </c>
      <c r="W5" s="139" t="s">
        <v>3501</v>
      </c>
      <c r="X5" s="139"/>
      <c r="Y5" s="139" t="s">
        <v>3502</v>
      </c>
      <c r="Z5" s="368" t="s">
        <v>3493</v>
      </c>
      <c r="AA5" s="143" t="s">
        <v>3494</v>
      </c>
      <c r="AB5" s="143" t="s">
        <v>3495</v>
      </c>
      <c r="AC5" s="139" t="s">
        <v>3495</v>
      </c>
      <c r="AD5" s="139" t="s">
        <v>5273</v>
      </c>
      <c r="AE5" s="139" t="s">
        <v>5274</v>
      </c>
      <c r="AF5" s="139"/>
      <c r="AG5" s="139" t="s">
        <v>3503</v>
      </c>
      <c r="AH5" s="139"/>
      <c r="AI5" s="139"/>
      <c r="AJ5" s="139" t="s">
        <v>3504</v>
      </c>
      <c r="AK5" s="143"/>
      <c r="AL5" s="139" t="s">
        <v>3496</v>
      </c>
      <c r="AM5" s="139"/>
      <c r="AN5" s="139" t="s">
        <v>3505</v>
      </c>
      <c r="AO5" s="139"/>
      <c r="AP5" s="139" t="s">
        <v>3506</v>
      </c>
      <c r="AQ5" s="139" t="s">
        <v>3507</v>
      </c>
      <c r="AR5" s="387" t="s">
        <v>3508</v>
      </c>
      <c r="AS5" s="139" t="s">
        <v>5276</v>
      </c>
      <c r="AT5" s="139" t="s">
        <v>5276</v>
      </c>
      <c r="AU5" s="139" t="s">
        <v>5277</v>
      </c>
      <c r="AV5" s="139" t="s">
        <v>5278</v>
      </c>
      <c r="AW5" s="139" t="s">
        <v>3509</v>
      </c>
      <c r="AX5" s="139" t="s">
        <v>3510</v>
      </c>
      <c r="AY5" s="139" t="s">
        <v>3510</v>
      </c>
      <c r="AZ5" s="139" t="s">
        <v>5277</v>
      </c>
      <c r="BA5" s="139" t="s">
        <v>5278</v>
      </c>
      <c r="BB5" s="276"/>
      <c r="BC5" s="276" t="s">
        <v>3497</v>
      </c>
      <c r="BD5" s="139"/>
      <c r="BE5" s="276"/>
      <c r="BF5" s="373" t="s">
        <v>3498</v>
      </c>
      <c r="BG5" s="402" t="s">
        <v>3499</v>
      </c>
      <c r="BH5" s="139" t="s">
        <v>5283</v>
      </c>
      <c r="BI5" s="139" t="s">
        <v>5283</v>
      </c>
      <c r="BJ5" s="139" t="s">
        <v>5277</v>
      </c>
      <c r="BK5" s="332" t="s">
        <v>5278</v>
      </c>
      <c r="BL5" s="139" t="s">
        <v>3511</v>
      </c>
      <c r="BM5" s="139"/>
      <c r="BN5" s="139" t="s">
        <v>3512</v>
      </c>
      <c r="BO5" s="139" t="s">
        <v>5286</v>
      </c>
      <c r="BP5" s="332" t="s">
        <v>5287</v>
      </c>
      <c r="BQ5" s="387" t="s">
        <v>3513</v>
      </c>
      <c r="BR5" s="139" t="s">
        <v>3385</v>
      </c>
      <c r="BS5" s="139" t="s">
        <v>2093</v>
      </c>
      <c r="BT5" s="139" t="s">
        <v>1979</v>
      </c>
      <c r="BU5" s="120"/>
      <c r="BV5" s="120" t="s">
        <v>1980</v>
      </c>
      <c r="BW5" s="390" t="s">
        <v>1981</v>
      </c>
      <c r="BX5" s="139" t="s">
        <v>1726</v>
      </c>
      <c r="BY5" s="139" t="s">
        <v>1727</v>
      </c>
      <c r="BZ5" s="139" t="s">
        <v>2134</v>
      </c>
      <c r="CA5" s="139" t="s">
        <v>2135</v>
      </c>
      <c r="CB5" s="139" t="s">
        <v>1984</v>
      </c>
      <c r="CC5" s="120" t="s">
        <v>1983</v>
      </c>
      <c r="CD5" s="139"/>
      <c r="CE5" s="139" t="s">
        <v>2144</v>
      </c>
      <c r="CF5" s="387" t="s">
        <v>1986</v>
      </c>
      <c r="CG5" s="139" t="s">
        <v>1987</v>
      </c>
      <c r="CH5" s="139" t="s">
        <v>1988</v>
      </c>
      <c r="CI5" s="139" t="s">
        <v>1989</v>
      </c>
    </row>
    <row r="6" spans="1:87" collapsed="1" x14ac:dyDescent="0.2">
      <c r="A6" s="237"/>
      <c r="B6" s="413" t="str">
        <f>IF(C6="","",C6)</f>
        <v/>
      </c>
      <c r="C6" s="413" t="str">
        <f>IF('3.5 St Lights - Bracket'!B6="","",'3.5 St Lights - Bracket'!B6)</f>
        <v/>
      </c>
      <c r="D6" s="89" t="str">
        <f>IF('3.5 St Lights - Bracket'!D6="","",'3.5 St Lights - Bracket'!D6)</f>
        <v/>
      </c>
      <c r="E6" s="413" t="str">
        <f>IF('3.5 St Lights - Bracket'!E6="","",'3.5 St Lights - Bracket'!E6)</f>
        <v/>
      </c>
      <c r="F6" s="413" t="str">
        <f>IF('3.5 St Lights - Bracket'!F6="","",'3.5 St Lights - Bracket'!F6)</f>
        <v/>
      </c>
      <c r="G6" s="413" t="str">
        <f>IF('3.5 St Lights - Bracket'!G6="","",'3.5 St Lights - Bracket'!G6)</f>
        <v/>
      </c>
      <c r="H6" s="413" t="str">
        <f>IF('3.5 St Lights - Bracket'!H6="","",'3.5 St Lights - Bracket'!H6)</f>
        <v/>
      </c>
      <c r="I6" s="413"/>
      <c r="J6" s="89" t="str">
        <f t="shared" ref="J6" si="0">IF(I6="","",(VLOOKUP(I6,St_Lights_Generic_owner_array,2,FALSE)))</f>
        <v/>
      </c>
      <c r="K6" s="413"/>
      <c r="L6" s="89" t="str">
        <f t="shared" ref="L6" si="1">IF(K6="","",(VLOOKUP(K6,St_Lights_Light_Light_Make_Table_Array,2,FALSE)))</f>
        <v/>
      </c>
      <c r="M6" s="414" t="str">
        <f t="shared" ref="M6" si="2">IF(L6="","",IFERROR(VLOOKUP(L6,St_Lights_Light_Light_Make_Ref_Only_Table_Array,2,FALSE),""))</f>
        <v/>
      </c>
      <c r="N6" s="413"/>
      <c r="O6" s="89" t="str">
        <f t="shared" ref="O6" si="3">IF(N6="","",(VLOOKUP(N6,St_Lights_Light_Light_Model_Table_Array,2,FALSE)))</f>
        <v/>
      </c>
      <c r="P6" s="413" t="str">
        <f>IF(A6="ADD","New ",IF(A6="DELETE","Unknown",IF(A6="UPDATE","Unknown",IF(A6="",""))))</f>
        <v/>
      </c>
      <c r="Q6" s="89" t="str">
        <f t="shared" ref="Q6" si="4">IF(P6="","",(VLOOKUP(P6,St_Lights_Light_Light_Status_Table_Array,2,FALSE)))</f>
        <v/>
      </c>
      <c r="R6" s="413"/>
      <c r="S6" s="413" t="str">
        <f>IFERROR(VLOOKUP('3.5 St Lights - Pole'!AE6,sl_lights_light_supply_auto,2,FALSE),"")</f>
        <v/>
      </c>
      <c r="T6" s="89" t="str">
        <f t="shared" ref="T6:T69" si="5">IF(S6="","",(VLOOKUP(S6,St_Lights_Light_Supply_Point_Table_Array,2,FALSE)))</f>
        <v/>
      </c>
      <c r="U6" s="413"/>
      <c r="V6" s="413"/>
      <c r="W6" s="413"/>
      <c r="X6" s="413"/>
      <c r="Y6" s="89" t="str">
        <f t="shared" ref="Y6" si="6">IF(X6="","",(VLOOKUP(X6,St_Lights_Light_Light_Shade_Table_Array,2,FALSE)))</f>
        <v/>
      </c>
      <c r="Z6" s="415" t="str">
        <f>IF('3.5 St Lights - Pole'!$AM6="","",'3.5 St Lights - Pole'!$AM6)</f>
        <v/>
      </c>
      <c r="AA6" s="413"/>
      <c r="AB6" s="413"/>
      <c r="AC6" s="89" t="str">
        <f t="shared" ref="AC6" si="7">IF(AB6="","",(VLOOKUP(AB6,St_Lights_Generic_Replace_Reason_Table_Array,2,FALSE)))</f>
        <v/>
      </c>
      <c r="AD6" s="85"/>
      <c r="AE6" s="413"/>
      <c r="AF6" s="413" t="str">
        <f>IF(A6="ADD","NA - LED",IF(A6="DELETE","No Data",IF(A6="UPDATE","No Data",IF(A6="",""))))</f>
        <v/>
      </c>
      <c r="AG6" s="89" t="str">
        <f t="shared" ref="AG6" si="8">IF(AF6="","",(VLOOKUP(AF6,St_Lights_Light_Gear_Make_Table_Array,2,FALSE)))</f>
        <v/>
      </c>
      <c r="AH6" s="414" t="str">
        <f t="shared" ref="AH6" si="9">IF(AG6="","",(VLOOKUP(AG6,st_lights_gear_make_ref_only_table_array,2,FALSE)))</f>
        <v/>
      </c>
      <c r="AI6" s="413" t="str">
        <f>IF(A6="ADD","NA - LED",IF(A6="DELETE","D",IF(A6="UPDATE","D",IF(A6="",""))))</f>
        <v/>
      </c>
      <c r="AJ6" s="89" t="str">
        <f t="shared" ref="AJ6" si="10">IF(AI6="","",(VLOOKUP(AI6,St_Lights_Light_Gear_Model_Table_Array,2,FALSE)))</f>
        <v/>
      </c>
      <c r="AK6" s="413"/>
      <c r="AL6" s="89" t="str">
        <f>IF(A6="ADD","N",IF(A6="DELETE","D",IF(A6="UPDATE","D",IF(A6="",""))))</f>
        <v/>
      </c>
      <c r="AM6" s="413"/>
      <c r="AN6" s="89" t="str">
        <f t="shared" ref="AN6" si="11">IF(AM6="","",(VLOOKUP(AM6,St_Lights_Light_Ballast_Table_Array,2,FALSE)))</f>
        <v/>
      </c>
      <c r="AO6" s="413"/>
      <c r="AP6" s="89" t="str">
        <f t="shared" ref="AP6" si="12">IF(AO6="","",(VLOOKUP(AO6,St_Lights_Light_Ignitor_Table_Array,2,FALSE)))</f>
        <v/>
      </c>
      <c r="AQ6" s="413"/>
      <c r="AR6" s="415" t="str">
        <f>IF('3.5 St Lights - Pole'!$AM6="","",'3.5 St Lights - Pole'!$AM6)</f>
        <v/>
      </c>
      <c r="AS6" s="413"/>
      <c r="AT6" s="89" t="str">
        <f t="shared" ref="AT6" si="13">IF(AS6="","",(VLOOKUP(AS6,St_Lights_Generic_Replace_Reason_Table_Array,2,FALSE)))</f>
        <v/>
      </c>
      <c r="AU6" s="85"/>
      <c r="AV6" s="85"/>
      <c r="AW6" s="413"/>
      <c r="AX6" s="413"/>
      <c r="AY6" s="89" t="str">
        <f t="shared" ref="AY6" si="14">IF(AX6="","",(VLOOKUP(AX6,St_Lights_Generic_Replace_Reason_Table_Array,2,FALSE)))</f>
        <v/>
      </c>
      <c r="AZ6" s="85"/>
      <c r="BA6" s="85"/>
      <c r="BB6" s="413" t="str">
        <f>IF(A6="ADD","Light Emitting Diode (LED)",IF(A6="DELETE","No Data",IF(A6="UPDATE","No Data",IF(A6="",""))))</f>
        <v/>
      </c>
      <c r="BC6" s="89" t="str">
        <f t="shared" ref="BC6" si="15">IF(BB6="","",(VLOOKUP(BB6,St_Lights_Light_Lamp_Make_Table_Array,2,FALSE)))</f>
        <v/>
      </c>
      <c r="BD6" s="414" t="str">
        <f t="shared" ref="BD6" si="16">IF(BC6="","",(VLOOKUP(BC6,St_Lights_Light_Lamp_Make_Ref_Only_Table_Array,2,FALSE)))</f>
        <v/>
      </c>
      <c r="BE6" s="413"/>
      <c r="BF6" s="416" t="str">
        <f t="shared" ref="BF6" si="17">IF(BE6="","",(VLOOKUP(BE6,St_Lights_Light_Lamp_Model_Table_Array,2,FALSE)))</f>
        <v/>
      </c>
      <c r="BG6" s="415" t="str">
        <f>IF('3.5 St Lights - Pole'!$AM6="","",'3.5 St Lights - Pole'!$AM6)</f>
        <v/>
      </c>
      <c r="BH6" s="413"/>
      <c r="BI6" s="89" t="str">
        <f t="shared" ref="BI6" si="18">IF(BH6="","",(VLOOKUP(BH6,St_Lights_Generic_Replace_Reason_Table_Array,2,FALSE)))</f>
        <v/>
      </c>
      <c r="BJ6" s="85"/>
      <c r="BK6" s="413"/>
      <c r="BL6" s="413"/>
      <c r="BM6" s="413"/>
      <c r="BN6" s="89" t="str">
        <f t="shared" ref="BN6" si="19">IF(BM6="","",(VLOOKUP(BM6,St_Lights_Generic_Replace_Reason_Table_Array,2,FALSE)))</f>
        <v/>
      </c>
      <c r="BO6" s="85"/>
      <c r="BP6" s="413"/>
      <c r="BQ6" s="415" t="str">
        <f>IF('3.5 St Lights - Pole'!$AM6="","",'3.5 St Lights - Pole'!$AM6)</f>
        <v/>
      </c>
      <c r="BR6" s="85"/>
      <c r="BS6" s="85"/>
      <c r="BT6" s="85" t="str">
        <f>'3.5 St Lights - Pole'!CE6</f>
        <v/>
      </c>
      <c r="BU6" s="85"/>
      <c r="BV6" s="85" t="str">
        <f t="shared" ref="BV6" si="20">IF(A6&lt;&gt;"",IF(BU6="","U",(VLOOKUP(BU6,generic_condition_table_array,2,FALSE))),"")</f>
        <v/>
      </c>
      <c r="BW6" s="271"/>
      <c r="BX6" s="85" t="str">
        <f>'3.5 St Lights - Pole'!CI6</f>
        <v/>
      </c>
      <c r="BY6" s="85" t="str">
        <f>'3.5 St Lights - Pole'!CJ6</f>
        <v/>
      </c>
      <c r="BZ6" s="85" t="str">
        <f>'3.5 St Lights - Pole'!CK6</f>
        <v/>
      </c>
      <c r="CA6" s="85"/>
      <c r="CB6" s="85"/>
      <c r="CC6" s="85" t="str">
        <f>IF(A6="ADD","D",IF(A6="DELETE","D",IF(A6="UPDATE","D",IF(A6="",""))))</f>
        <v/>
      </c>
      <c r="CD6" s="413"/>
      <c r="CE6" s="112"/>
      <c r="CF6" s="133" t="str">
        <f ca="1">IF('3.5 St Lights - Pole'!CR6="","",'3.5 St Lights - Pole'!CR6)</f>
        <v/>
      </c>
      <c r="CG6" s="112" t="str">
        <f>IF('3.5 St Lights - Pole'!CS6="","",'3.5 St Lights - Pole'!CS6)</f>
        <v/>
      </c>
      <c r="CH6" s="112"/>
      <c r="CI6" s="112"/>
    </row>
    <row r="7" spans="1:87" x14ac:dyDescent="0.2">
      <c r="A7" s="237"/>
      <c r="B7" s="413" t="str">
        <f t="shared" ref="B7:B70" si="21">IF(C7="","",C7)</f>
        <v/>
      </c>
      <c r="C7" s="413" t="str">
        <f>IF('3.5 St Lights - Bracket'!B7="","",'3.5 St Lights - Bracket'!B7)</f>
        <v/>
      </c>
      <c r="D7" s="89" t="str">
        <f>IF('3.5 St Lights - Bracket'!D7="","",'3.5 St Lights - Bracket'!D7)</f>
        <v/>
      </c>
      <c r="E7" s="413" t="str">
        <f>IF('3.5 St Lights - Bracket'!E7="","",'3.5 St Lights - Bracket'!E7)</f>
        <v/>
      </c>
      <c r="F7" s="413" t="str">
        <f>IF('3.5 St Lights - Bracket'!F7="","",'3.5 St Lights - Bracket'!F7)</f>
        <v/>
      </c>
      <c r="G7" s="413" t="str">
        <f>IF('3.5 St Lights - Bracket'!G7="","",'3.5 St Lights - Bracket'!G7)</f>
        <v/>
      </c>
      <c r="H7" s="413" t="str">
        <f>IF('3.5 St Lights - Bracket'!H7="","",'3.5 St Lights - Bracket'!H7)</f>
        <v/>
      </c>
      <c r="I7" s="413"/>
      <c r="J7" s="89" t="str">
        <f t="shared" ref="J7:J70" si="22">IF(I7="","",(VLOOKUP(I7,St_Lights_Generic_owner_array,2,FALSE)))</f>
        <v/>
      </c>
      <c r="K7" s="413"/>
      <c r="L7" s="89" t="str">
        <f t="shared" ref="L7:L70" si="23">IF(K7="","",(VLOOKUP(K7,St_Lights_Light_Light_Make_Table_Array,2,FALSE)))</f>
        <v/>
      </c>
      <c r="M7" s="414" t="str">
        <f t="shared" ref="M7:M70" si="24">IF(L7="","",IFERROR(VLOOKUP(L7,St_Lights_Light_Light_Make_Ref_Only_Table_Array,2,FALSE),""))</f>
        <v/>
      </c>
      <c r="N7" s="413"/>
      <c r="O7" s="89" t="str">
        <f t="shared" ref="O7:O70" si="25">IF(N7="","",(VLOOKUP(N7,St_Lights_Light_Light_Model_Table_Array,2,FALSE)))</f>
        <v/>
      </c>
      <c r="P7" s="413" t="str">
        <f t="shared" ref="P7:P70" si="26">IF(A7="ADD","New ",IF(A7="DELETE","Unknown",IF(A7="UPDATE","Unknown",IF(A7="",""))))</f>
        <v/>
      </c>
      <c r="Q7" s="89" t="str">
        <f t="shared" ref="Q7:Q70" si="27">IF(P7="","",(VLOOKUP(P7,St_Lights_Light_Light_Status_Table_Array,2,FALSE)))</f>
        <v/>
      </c>
      <c r="R7" s="413"/>
      <c r="S7" s="413" t="str">
        <f>IFERROR(VLOOKUP('3.5 St Lights - Pole'!AE7,sl_lights_light_supply_auto,2,FALSE),"")</f>
        <v/>
      </c>
      <c r="T7" s="89" t="str">
        <f t="shared" ref="T7:T70" si="28">IF(S7="","",(VLOOKUP(S7,St_Lights_Light_Supply_Point_Table_Array,2,FALSE)))</f>
        <v/>
      </c>
      <c r="U7" s="413"/>
      <c r="V7" s="413"/>
      <c r="W7" s="413"/>
      <c r="X7" s="413"/>
      <c r="Y7" s="89" t="str">
        <f t="shared" ref="Y7:Y70" si="29">IF(X7="","",(VLOOKUP(X7,St_Lights_Light_Light_Shade_Table_Array,2,FALSE)))</f>
        <v/>
      </c>
      <c r="Z7" s="415" t="str">
        <f>IF('3.5 St Lights - Pole'!$AM7="","",'3.5 St Lights - Pole'!$AM7)</f>
        <v/>
      </c>
      <c r="AA7" s="413"/>
      <c r="AB7" s="413"/>
      <c r="AC7" s="89" t="str">
        <f t="shared" ref="AC7:AC70" si="30">IF(AB7="","",(VLOOKUP(AB7,St_Lights_Generic_Replace_Reason_Table_Array,2,FALSE)))</f>
        <v/>
      </c>
      <c r="AD7" s="85"/>
      <c r="AE7" s="413"/>
      <c r="AF7" s="413" t="str">
        <f t="shared" ref="AF7:AF70" si="31">IF(A7="ADD","NA - LED",IF(A7="DELETE","No Data",IF(A7="UPDATE","No Data",IF(A7="",""))))</f>
        <v/>
      </c>
      <c r="AG7" s="89" t="str">
        <f t="shared" ref="AG7:AG70" si="32">IF(AF7="","",(VLOOKUP(AF7,St_Lights_Light_Gear_Make_Table_Array,2,FALSE)))</f>
        <v/>
      </c>
      <c r="AH7" s="414" t="str">
        <f t="shared" ref="AH7:AH70" si="33">IF(AG7="","",(VLOOKUP(AG7,st_lights_gear_make_ref_only_table_array,2,FALSE)))</f>
        <v/>
      </c>
      <c r="AI7" s="413" t="str">
        <f t="shared" ref="AI7:AI70" si="34">IF(A7="ADD","NA - LED",IF(A7="DELETE","D",IF(A7="UPDATE","D",IF(A7="",""))))</f>
        <v/>
      </c>
      <c r="AJ7" s="89" t="str">
        <f t="shared" ref="AJ7:AJ70" si="35">IF(AI7="","",(VLOOKUP(AI7,St_Lights_Light_Gear_Model_Table_Array,2,FALSE)))</f>
        <v/>
      </c>
      <c r="AK7" s="413"/>
      <c r="AL7" s="89" t="str">
        <f t="shared" ref="AL7:AL70" si="36">IF(A7="ADD","N",IF(A7="DELETE","D",IF(A7="UPDATE","D",IF(A7="",""))))</f>
        <v/>
      </c>
      <c r="AM7" s="413"/>
      <c r="AN7" s="89" t="str">
        <f t="shared" ref="AN7:AN70" si="37">IF(AM7="","",(VLOOKUP(AM7,St_Lights_Light_Ballast_Table_Array,2,FALSE)))</f>
        <v/>
      </c>
      <c r="AO7" s="413"/>
      <c r="AP7" s="89" t="str">
        <f t="shared" ref="AP7:AP70" si="38">IF(AO7="","",(VLOOKUP(AO7,St_Lights_Light_Ignitor_Table_Array,2,FALSE)))</f>
        <v/>
      </c>
      <c r="AQ7" s="413"/>
      <c r="AR7" s="415" t="str">
        <f>IF('3.5 St Lights - Pole'!$AM7="","",'3.5 St Lights - Pole'!$AM7)</f>
        <v/>
      </c>
      <c r="AS7" s="413"/>
      <c r="AT7" s="89" t="str">
        <f t="shared" ref="AT7:AT70" si="39">IF(AS7="","",(VLOOKUP(AS7,St_Lights_Generic_Replace_Reason_Table_Array,2,FALSE)))</f>
        <v/>
      </c>
      <c r="AU7" s="85"/>
      <c r="AV7" s="85"/>
      <c r="AW7" s="413"/>
      <c r="AX7" s="413"/>
      <c r="AY7" s="89" t="str">
        <f t="shared" ref="AY7:AY70" si="40">IF(AX7="","",(VLOOKUP(AX7,St_Lights_Generic_Replace_Reason_Table_Array,2,FALSE)))</f>
        <v/>
      </c>
      <c r="AZ7" s="85"/>
      <c r="BA7" s="85"/>
      <c r="BB7" s="413" t="str">
        <f t="shared" ref="BB7:BB70" si="41">IF(A7="ADD","Light Emitting Diode (LED)",IF(A7="DELETE","No Data",IF(A7="UPDATE","No Data",IF(A7="",""))))</f>
        <v/>
      </c>
      <c r="BC7" s="89" t="str">
        <f t="shared" ref="BC7:BC70" si="42">IF(BB7="","",(VLOOKUP(BB7,St_Lights_Light_Lamp_Make_Table_Array,2,FALSE)))</f>
        <v/>
      </c>
      <c r="BD7" s="414" t="str">
        <f t="shared" ref="BD7:BD70" si="43">IF(BC7="","",(VLOOKUP(BC7,St_Lights_Light_Lamp_Make_Ref_Only_Table_Array,2,FALSE)))</f>
        <v/>
      </c>
      <c r="BE7" s="413"/>
      <c r="BF7" s="416" t="str">
        <f t="shared" ref="BF7:BF70" si="44">IF(BE7="","",(VLOOKUP(BE7,St_Lights_Light_Lamp_Model_Table_Array,2,FALSE)))</f>
        <v/>
      </c>
      <c r="BG7" s="415" t="str">
        <f>IF('3.5 St Lights - Pole'!$AM7="","",'3.5 St Lights - Pole'!$AM7)</f>
        <v/>
      </c>
      <c r="BH7" s="413"/>
      <c r="BI7" s="89" t="str">
        <f t="shared" ref="BI7:BI70" si="45">IF(BH7="","",(VLOOKUP(BH7,St_Lights_Generic_Replace_Reason_Table_Array,2,FALSE)))</f>
        <v/>
      </c>
      <c r="BJ7" s="85"/>
      <c r="BK7" s="413"/>
      <c r="BL7" s="413"/>
      <c r="BM7" s="413"/>
      <c r="BN7" s="89" t="str">
        <f t="shared" ref="BN7:BN70" si="46">IF(BM7="","",(VLOOKUP(BM7,St_Lights_Generic_Replace_Reason_Table_Array,2,FALSE)))</f>
        <v/>
      </c>
      <c r="BO7" s="85"/>
      <c r="BP7" s="413"/>
      <c r="BQ7" s="415" t="str">
        <f>IF('3.5 St Lights - Pole'!$AM7="","",'3.5 St Lights - Pole'!$AM7)</f>
        <v/>
      </c>
      <c r="BR7" s="85"/>
      <c r="BS7" s="85"/>
      <c r="BT7" s="85" t="str">
        <f>'3.5 St Lights - Pole'!CE7</f>
        <v/>
      </c>
      <c r="BU7" s="85"/>
      <c r="BV7" s="85" t="str">
        <f t="shared" ref="BV7:BV70" si="47">IF(A7&lt;&gt;"",IF(BU7="","U",(VLOOKUP(BU7,generic_condition_table_array,2,FALSE))),"")</f>
        <v/>
      </c>
      <c r="BW7" s="271"/>
      <c r="BX7" s="85" t="str">
        <f>'3.5 St Lights - Pole'!CI7</f>
        <v/>
      </c>
      <c r="BY7" s="85" t="str">
        <f>'3.5 St Lights - Pole'!CJ7</f>
        <v/>
      </c>
      <c r="BZ7" s="85" t="str">
        <f>'3.5 St Lights - Pole'!CK7</f>
        <v/>
      </c>
      <c r="CA7" s="85"/>
      <c r="CB7" s="85"/>
      <c r="CC7" s="85" t="str">
        <f t="shared" ref="CC7:CC70" si="48">IF(A7="ADD","D",IF(A7="DELETE","D",IF(A7="UPDATE","D",IF(A7="",""))))</f>
        <v/>
      </c>
      <c r="CD7" s="413"/>
      <c r="CE7" s="112"/>
      <c r="CF7" s="133" t="str">
        <f ca="1">IF('3.5 St Lights - Pole'!CR7="","",'3.5 St Lights - Pole'!CR7)</f>
        <v/>
      </c>
      <c r="CG7" s="112" t="str">
        <f>IF('3.5 St Lights - Pole'!CS7="","",'3.5 St Lights - Pole'!CS7)</f>
        <v/>
      </c>
      <c r="CH7" s="112"/>
      <c r="CI7" s="112"/>
    </row>
    <row r="8" spans="1:87" x14ac:dyDescent="0.2">
      <c r="A8" s="237"/>
      <c r="B8" s="413" t="str">
        <f t="shared" si="21"/>
        <v/>
      </c>
      <c r="C8" s="413" t="str">
        <f>IF('3.5 St Lights - Bracket'!B8="","",'3.5 St Lights - Bracket'!B8)</f>
        <v/>
      </c>
      <c r="D8" s="89" t="str">
        <f>IF('3.5 St Lights - Bracket'!D8="","",'3.5 St Lights - Bracket'!D8)</f>
        <v/>
      </c>
      <c r="E8" s="413" t="str">
        <f>IF('3.5 St Lights - Bracket'!E8="","",'3.5 St Lights - Bracket'!E8)</f>
        <v/>
      </c>
      <c r="F8" s="413" t="str">
        <f>IF('3.5 St Lights - Bracket'!F8="","",'3.5 St Lights - Bracket'!F8)</f>
        <v/>
      </c>
      <c r="G8" s="413" t="str">
        <f>IF('3.5 St Lights - Bracket'!G8="","",'3.5 St Lights - Bracket'!G8)</f>
        <v/>
      </c>
      <c r="H8" s="413" t="str">
        <f>IF('3.5 St Lights - Bracket'!H8="","",'3.5 St Lights - Bracket'!H8)</f>
        <v/>
      </c>
      <c r="I8" s="413"/>
      <c r="J8" s="89" t="str">
        <f t="shared" si="22"/>
        <v/>
      </c>
      <c r="K8" s="413"/>
      <c r="L8" s="89" t="str">
        <f t="shared" si="23"/>
        <v/>
      </c>
      <c r="M8" s="414" t="str">
        <f t="shared" si="24"/>
        <v/>
      </c>
      <c r="N8" s="413"/>
      <c r="O8" s="89" t="str">
        <f t="shared" si="25"/>
        <v/>
      </c>
      <c r="P8" s="413" t="str">
        <f t="shared" si="26"/>
        <v/>
      </c>
      <c r="Q8" s="89" t="str">
        <f t="shared" si="27"/>
        <v/>
      </c>
      <c r="R8" s="413"/>
      <c r="S8" s="413" t="str">
        <f>IFERROR(VLOOKUP('3.5 St Lights - Pole'!AE8,sl_lights_light_supply_auto,2,FALSE),"")</f>
        <v/>
      </c>
      <c r="T8" s="89" t="str">
        <f t="shared" si="28"/>
        <v/>
      </c>
      <c r="U8" s="413"/>
      <c r="V8" s="413"/>
      <c r="W8" s="413"/>
      <c r="X8" s="413"/>
      <c r="Y8" s="89" t="str">
        <f t="shared" si="29"/>
        <v/>
      </c>
      <c r="Z8" s="415" t="str">
        <f>IF('3.5 St Lights - Pole'!$AM8="","",'3.5 St Lights - Pole'!$AM8)</f>
        <v/>
      </c>
      <c r="AA8" s="413"/>
      <c r="AB8" s="413"/>
      <c r="AC8" s="89" t="str">
        <f t="shared" si="30"/>
        <v/>
      </c>
      <c r="AD8" s="85"/>
      <c r="AE8" s="413"/>
      <c r="AF8" s="413" t="str">
        <f t="shared" si="31"/>
        <v/>
      </c>
      <c r="AG8" s="89" t="str">
        <f t="shared" si="32"/>
        <v/>
      </c>
      <c r="AH8" s="414" t="str">
        <f t="shared" si="33"/>
        <v/>
      </c>
      <c r="AI8" s="413" t="str">
        <f t="shared" si="34"/>
        <v/>
      </c>
      <c r="AJ8" s="89" t="str">
        <f t="shared" si="35"/>
        <v/>
      </c>
      <c r="AK8" s="413"/>
      <c r="AL8" s="89" t="str">
        <f t="shared" si="36"/>
        <v/>
      </c>
      <c r="AM8" s="413"/>
      <c r="AN8" s="89" t="str">
        <f t="shared" si="37"/>
        <v/>
      </c>
      <c r="AO8" s="413"/>
      <c r="AP8" s="89" t="str">
        <f t="shared" si="38"/>
        <v/>
      </c>
      <c r="AQ8" s="413"/>
      <c r="AR8" s="415" t="str">
        <f>IF('3.5 St Lights - Pole'!$AM8="","",'3.5 St Lights - Pole'!$AM8)</f>
        <v/>
      </c>
      <c r="AS8" s="413"/>
      <c r="AT8" s="89" t="str">
        <f t="shared" si="39"/>
        <v/>
      </c>
      <c r="AU8" s="85"/>
      <c r="AV8" s="85"/>
      <c r="AW8" s="413"/>
      <c r="AX8" s="413"/>
      <c r="AY8" s="89" t="str">
        <f t="shared" si="40"/>
        <v/>
      </c>
      <c r="AZ8" s="85"/>
      <c r="BA8" s="85"/>
      <c r="BB8" s="413" t="str">
        <f t="shared" si="41"/>
        <v/>
      </c>
      <c r="BC8" s="89" t="str">
        <f t="shared" si="42"/>
        <v/>
      </c>
      <c r="BD8" s="414" t="str">
        <f t="shared" si="43"/>
        <v/>
      </c>
      <c r="BE8" s="413"/>
      <c r="BF8" s="416" t="str">
        <f t="shared" si="44"/>
        <v/>
      </c>
      <c r="BG8" s="415" t="str">
        <f>IF('3.5 St Lights - Pole'!$AM8="","",'3.5 St Lights - Pole'!$AM8)</f>
        <v/>
      </c>
      <c r="BH8" s="413"/>
      <c r="BI8" s="89" t="str">
        <f t="shared" si="45"/>
        <v/>
      </c>
      <c r="BJ8" s="85"/>
      <c r="BK8" s="413"/>
      <c r="BL8" s="413"/>
      <c r="BM8" s="413"/>
      <c r="BN8" s="89" t="str">
        <f t="shared" si="46"/>
        <v/>
      </c>
      <c r="BO8" s="85"/>
      <c r="BP8" s="413"/>
      <c r="BQ8" s="415" t="str">
        <f>IF('3.5 St Lights - Pole'!$AM8="","",'3.5 St Lights - Pole'!$AM8)</f>
        <v/>
      </c>
      <c r="BR8" s="85"/>
      <c r="BS8" s="85"/>
      <c r="BT8" s="85" t="str">
        <f>'3.5 St Lights - Pole'!CE8</f>
        <v/>
      </c>
      <c r="BU8" s="85"/>
      <c r="BV8" s="85" t="str">
        <f t="shared" si="47"/>
        <v/>
      </c>
      <c r="BW8" s="271"/>
      <c r="BX8" s="85" t="str">
        <f>'3.5 St Lights - Pole'!CI8</f>
        <v/>
      </c>
      <c r="BY8" s="85" t="str">
        <f>'3.5 St Lights - Pole'!CJ8</f>
        <v/>
      </c>
      <c r="BZ8" s="85" t="str">
        <f>'3.5 St Lights - Pole'!CK8</f>
        <v/>
      </c>
      <c r="CA8" s="85"/>
      <c r="CB8" s="85"/>
      <c r="CC8" s="85" t="str">
        <f t="shared" si="48"/>
        <v/>
      </c>
      <c r="CD8" s="413"/>
      <c r="CE8" s="112"/>
      <c r="CF8" s="133" t="str">
        <f ca="1">IF('3.5 St Lights - Pole'!CR8="","",'3.5 St Lights - Pole'!CR8)</f>
        <v/>
      </c>
      <c r="CG8" s="112" t="str">
        <f>IF('3.5 St Lights - Pole'!CS8="","",'3.5 St Lights - Pole'!CS8)</f>
        <v/>
      </c>
      <c r="CH8" s="112"/>
      <c r="CI8" s="112"/>
    </row>
    <row r="9" spans="1:87" x14ac:dyDescent="0.2">
      <c r="A9" s="237"/>
      <c r="B9" s="413" t="str">
        <f t="shared" si="21"/>
        <v/>
      </c>
      <c r="C9" s="413" t="str">
        <f>IF('3.5 St Lights - Bracket'!B9="","",'3.5 St Lights - Bracket'!B9)</f>
        <v/>
      </c>
      <c r="D9" s="89" t="str">
        <f>IF('3.5 St Lights - Bracket'!D9="","",'3.5 St Lights - Bracket'!D9)</f>
        <v/>
      </c>
      <c r="E9" s="413" t="str">
        <f>IF('3.5 St Lights - Bracket'!E9="","",'3.5 St Lights - Bracket'!E9)</f>
        <v/>
      </c>
      <c r="F9" s="413" t="str">
        <f>IF('3.5 St Lights - Bracket'!F9="","",'3.5 St Lights - Bracket'!F9)</f>
        <v/>
      </c>
      <c r="G9" s="413" t="str">
        <f>IF('3.5 St Lights - Bracket'!G9="","",'3.5 St Lights - Bracket'!G9)</f>
        <v/>
      </c>
      <c r="H9" s="413" t="str">
        <f>IF('3.5 St Lights - Bracket'!H9="","",'3.5 St Lights - Bracket'!H9)</f>
        <v/>
      </c>
      <c r="I9" s="413"/>
      <c r="J9" s="89" t="str">
        <f t="shared" si="22"/>
        <v/>
      </c>
      <c r="K9" s="413"/>
      <c r="L9" s="89" t="str">
        <f t="shared" si="23"/>
        <v/>
      </c>
      <c r="M9" s="414" t="str">
        <f t="shared" si="24"/>
        <v/>
      </c>
      <c r="N9" s="413"/>
      <c r="O9" s="89" t="str">
        <f t="shared" si="25"/>
        <v/>
      </c>
      <c r="P9" s="413" t="str">
        <f t="shared" si="26"/>
        <v/>
      </c>
      <c r="Q9" s="89" t="str">
        <f t="shared" si="27"/>
        <v/>
      </c>
      <c r="R9" s="413"/>
      <c r="S9" s="413" t="str">
        <f>IFERROR(VLOOKUP('3.5 St Lights - Pole'!AE9,sl_lights_light_supply_auto,2,FALSE),"")</f>
        <v/>
      </c>
      <c r="T9" s="89" t="str">
        <f t="shared" si="28"/>
        <v/>
      </c>
      <c r="U9" s="413"/>
      <c r="V9" s="413"/>
      <c r="W9" s="413"/>
      <c r="X9" s="413"/>
      <c r="Y9" s="89" t="str">
        <f t="shared" si="29"/>
        <v/>
      </c>
      <c r="Z9" s="415" t="str">
        <f>IF('3.5 St Lights - Pole'!$AM9="","",'3.5 St Lights - Pole'!$AM9)</f>
        <v/>
      </c>
      <c r="AA9" s="413"/>
      <c r="AB9" s="413"/>
      <c r="AC9" s="89" t="str">
        <f t="shared" si="30"/>
        <v/>
      </c>
      <c r="AD9" s="85"/>
      <c r="AE9" s="413"/>
      <c r="AF9" s="413" t="str">
        <f t="shared" si="31"/>
        <v/>
      </c>
      <c r="AG9" s="89" t="str">
        <f t="shared" si="32"/>
        <v/>
      </c>
      <c r="AH9" s="414" t="str">
        <f t="shared" si="33"/>
        <v/>
      </c>
      <c r="AI9" s="413" t="str">
        <f t="shared" si="34"/>
        <v/>
      </c>
      <c r="AJ9" s="89" t="str">
        <f t="shared" si="35"/>
        <v/>
      </c>
      <c r="AK9" s="413"/>
      <c r="AL9" s="89" t="str">
        <f t="shared" si="36"/>
        <v/>
      </c>
      <c r="AM9" s="413"/>
      <c r="AN9" s="89" t="str">
        <f t="shared" si="37"/>
        <v/>
      </c>
      <c r="AO9" s="413"/>
      <c r="AP9" s="89" t="str">
        <f t="shared" si="38"/>
        <v/>
      </c>
      <c r="AQ9" s="413"/>
      <c r="AR9" s="415" t="str">
        <f>IF('3.5 St Lights - Pole'!$AM9="","",'3.5 St Lights - Pole'!$AM9)</f>
        <v/>
      </c>
      <c r="AS9" s="413"/>
      <c r="AT9" s="89" t="str">
        <f t="shared" si="39"/>
        <v/>
      </c>
      <c r="AU9" s="85"/>
      <c r="AV9" s="85"/>
      <c r="AW9" s="413"/>
      <c r="AX9" s="413"/>
      <c r="AY9" s="89" t="str">
        <f t="shared" si="40"/>
        <v/>
      </c>
      <c r="AZ9" s="85"/>
      <c r="BA9" s="85"/>
      <c r="BB9" s="413" t="str">
        <f t="shared" si="41"/>
        <v/>
      </c>
      <c r="BC9" s="89" t="str">
        <f t="shared" si="42"/>
        <v/>
      </c>
      <c r="BD9" s="414" t="str">
        <f t="shared" si="43"/>
        <v/>
      </c>
      <c r="BE9" s="413"/>
      <c r="BF9" s="416" t="str">
        <f t="shared" si="44"/>
        <v/>
      </c>
      <c r="BG9" s="415" t="str">
        <f>IF('3.5 St Lights - Pole'!$AM9="","",'3.5 St Lights - Pole'!$AM9)</f>
        <v/>
      </c>
      <c r="BH9" s="413"/>
      <c r="BI9" s="89" t="str">
        <f t="shared" si="45"/>
        <v/>
      </c>
      <c r="BJ9" s="85"/>
      <c r="BK9" s="413"/>
      <c r="BL9" s="413"/>
      <c r="BM9" s="413"/>
      <c r="BN9" s="89" t="str">
        <f t="shared" si="46"/>
        <v/>
      </c>
      <c r="BO9" s="85"/>
      <c r="BP9" s="413"/>
      <c r="BQ9" s="415" t="str">
        <f>IF('3.5 St Lights - Pole'!$AM9="","",'3.5 St Lights - Pole'!$AM9)</f>
        <v/>
      </c>
      <c r="BR9" s="85"/>
      <c r="BS9" s="85"/>
      <c r="BT9" s="85" t="str">
        <f>'3.5 St Lights - Pole'!CE9</f>
        <v/>
      </c>
      <c r="BU9" s="85"/>
      <c r="BV9" s="85" t="str">
        <f t="shared" si="47"/>
        <v/>
      </c>
      <c r="BW9" s="271"/>
      <c r="BX9" s="85" t="str">
        <f>'3.5 St Lights - Pole'!CI9</f>
        <v/>
      </c>
      <c r="BY9" s="85" t="str">
        <f>'3.5 St Lights - Pole'!CJ9</f>
        <v/>
      </c>
      <c r="BZ9" s="85" t="str">
        <f>'3.5 St Lights - Pole'!CK9</f>
        <v/>
      </c>
      <c r="CA9" s="85"/>
      <c r="CB9" s="85"/>
      <c r="CC9" s="85" t="str">
        <f t="shared" si="48"/>
        <v/>
      </c>
      <c r="CD9" s="413"/>
      <c r="CE9" s="112"/>
      <c r="CF9" s="133" t="str">
        <f ca="1">IF('3.5 St Lights - Pole'!CR9="","",'3.5 St Lights - Pole'!CR9)</f>
        <v/>
      </c>
      <c r="CG9" s="112" t="str">
        <f>IF('3.5 St Lights - Pole'!CS9="","",'3.5 St Lights - Pole'!CS9)</f>
        <v/>
      </c>
      <c r="CH9" s="112"/>
      <c r="CI9" s="112"/>
    </row>
    <row r="10" spans="1:87" x14ac:dyDescent="0.2">
      <c r="A10" s="237"/>
      <c r="B10" s="413" t="str">
        <f t="shared" si="21"/>
        <v/>
      </c>
      <c r="C10" s="413" t="str">
        <f>IF('3.5 St Lights - Bracket'!B10="","",'3.5 St Lights - Bracket'!B10)</f>
        <v/>
      </c>
      <c r="D10" s="89" t="str">
        <f>IF('3.5 St Lights - Bracket'!D10="","",'3.5 St Lights - Bracket'!D10)</f>
        <v/>
      </c>
      <c r="E10" s="413" t="str">
        <f>IF('3.5 St Lights - Bracket'!E10="","",'3.5 St Lights - Bracket'!E10)</f>
        <v/>
      </c>
      <c r="F10" s="413" t="str">
        <f>IF('3.5 St Lights - Bracket'!F10="","",'3.5 St Lights - Bracket'!F10)</f>
        <v/>
      </c>
      <c r="G10" s="413" t="str">
        <f>IF('3.5 St Lights - Bracket'!G10="","",'3.5 St Lights - Bracket'!G10)</f>
        <v/>
      </c>
      <c r="H10" s="413" t="str">
        <f>IF('3.5 St Lights - Bracket'!H10="","",'3.5 St Lights - Bracket'!H10)</f>
        <v/>
      </c>
      <c r="I10" s="413"/>
      <c r="J10" s="89" t="str">
        <f t="shared" si="22"/>
        <v/>
      </c>
      <c r="K10" s="413"/>
      <c r="L10" s="89" t="str">
        <f t="shared" si="23"/>
        <v/>
      </c>
      <c r="M10" s="414" t="str">
        <f t="shared" si="24"/>
        <v/>
      </c>
      <c r="N10" s="413"/>
      <c r="O10" s="89" t="str">
        <f t="shared" si="25"/>
        <v/>
      </c>
      <c r="P10" s="413" t="str">
        <f t="shared" si="26"/>
        <v/>
      </c>
      <c r="Q10" s="89" t="str">
        <f t="shared" si="27"/>
        <v/>
      </c>
      <c r="R10" s="413"/>
      <c r="S10" s="413" t="str">
        <f>IFERROR(VLOOKUP('3.5 St Lights - Pole'!AE10,sl_lights_light_supply_auto,2,FALSE),"")</f>
        <v/>
      </c>
      <c r="T10" s="89" t="str">
        <f t="shared" si="28"/>
        <v/>
      </c>
      <c r="U10" s="413"/>
      <c r="V10" s="413"/>
      <c r="W10" s="413"/>
      <c r="X10" s="413"/>
      <c r="Y10" s="89" t="str">
        <f t="shared" si="29"/>
        <v/>
      </c>
      <c r="Z10" s="415" t="str">
        <f>IF('3.5 St Lights - Pole'!$AM10="","",'3.5 St Lights - Pole'!$AM10)</f>
        <v/>
      </c>
      <c r="AA10" s="413"/>
      <c r="AB10" s="413"/>
      <c r="AC10" s="89" t="str">
        <f t="shared" si="30"/>
        <v/>
      </c>
      <c r="AD10" s="85"/>
      <c r="AE10" s="413"/>
      <c r="AF10" s="413" t="str">
        <f t="shared" si="31"/>
        <v/>
      </c>
      <c r="AG10" s="89" t="str">
        <f t="shared" si="32"/>
        <v/>
      </c>
      <c r="AH10" s="414" t="str">
        <f t="shared" si="33"/>
        <v/>
      </c>
      <c r="AI10" s="413" t="str">
        <f t="shared" si="34"/>
        <v/>
      </c>
      <c r="AJ10" s="89" t="str">
        <f t="shared" si="35"/>
        <v/>
      </c>
      <c r="AK10" s="413"/>
      <c r="AL10" s="89" t="str">
        <f t="shared" si="36"/>
        <v/>
      </c>
      <c r="AM10" s="413"/>
      <c r="AN10" s="89" t="str">
        <f t="shared" si="37"/>
        <v/>
      </c>
      <c r="AO10" s="413"/>
      <c r="AP10" s="89" t="str">
        <f t="shared" si="38"/>
        <v/>
      </c>
      <c r="AQ10" s="413"/>
      <c r="AR10" s="415" t="str">
        <f>IF('3.5 St Lights - Pole'!$AM10="","",'3.5 St Lights - Pole'!$AM10)</f>
        <v/>
      </c>
      <c r="AS10" s="413"/>
      <c r="AT10" s="89" t="str">
        <f t="shared" si="39"/>
        <v/>
      </c>
      <c r="AU10" s="85"/>
      <c r="AV10" s="85"/>
      <c r="AW10" s="413"/>
      <c r="AX10" s="413"/>
      <c r="AY10" s="89" t="str">
        <f t="shared" si="40"/>
        <v/>
      </c>
      <c r="AZ10" s="85"/>
      <c r="BA10" s="85"/>
      <c r="BB10" s="413" t="str">
        <f t="shared" si="41"/>
        <v/>
      </c>
      <c r="BC10" s="89" t="str">
        <f t="shared" si="42"/>
        <v/>
      </c>
      <c r="BD10" s="414" t="str">
        <f t="shared" si="43"/>
        <v/>
      </c>
      <c r="BE10" s="413"/>
      <c r="BF10" s="416" t="str">
        <f t="shared" si="44"/>
        <v/>
      </c>
      <c r="BG10" s="415" t="str">
        <f>IF('3.5 St Lights - Pole'!$AM10="","",'3.5 St Lights - Pole'!$AM10)</f>
        <v/>
      </c>
      <c r="BH10" s="413"/>
      <c r="BI10" s="89" t="str">
        <f t="shared" si="45"/>
        <v/>
      </c>
      <c r="BJ10" s="85"/>
      <c r="BK10" s="413"/>
      <c r="BL10" s="413"/>
      <c r="BM10" s="413"/>
      <c r="BN10" s="89" t="str">
        <f t="shared" si="46"/>
        <v/>
      </c>
      <c r="BO10" s="85"/>
      <c r="BP10" s="413"/>
      <c r="BQ10" s="415" t="str">
        <f>IF('3.5 St Lights - Pole'!$AM10="","",'3.5 St Lights - Pole'!$AM10)</f>
        <v/>
      </c>
      <c r="BR10" s="85"/>
      <c r="BS10" s="85"/>
      <c r="BT10" s="85" t="str">
        <f>'3.5 St Lights - Pole'!CE10</f>
        <v/>
      </c>
      <c r="BU10" s="85"/>
      <c r="BV10" s="85" t="str">
        <f t="shared" si="47"/>
        <v/>
      </c>
      <c r="BW10" s="271"/>
      <c r="BX10" s="85" t="str">
        <f>'3.5 St Lights - Pole'!CI10</f>
        <v/>
      </c>
      <c r="BY10" s="85" t="str">
        <f>'3.5 St Lights - Pole'!CJ10</f>
        <v/>
      </c>
      <c r="BZ10" s="85" t="str">
        <f>'3.5 St Lights - Pole'!CK10</f>
        <v/>
      </c>
      <c r="CA10" s="85"/>
      <c r="CB10" s="85"/>
      <c r="CC10" s="85" t="str">
        <f t="shared" si="48"/>
        <v/>
      </c>
      <c r="CD10" s="413"/>
      <c r="CE10" s="112"/>
      <c r="CF10" s="133" t="str">
        <f ca="1">IF('3.5 St Lights - Pole'!CR10="","",'3.5 St Lights - Pole'!CR10)</f>
        <v/>
      </c>
      <c r="CG10" s="112" t="str">
        <f>IF('3.5 St Lights - Pole'!CS10="","",'3.5 St Lights - Pole'!CS10)</f>
        <v/>
      </c>
      <c r="CH10" s="112"/>
      <c r="CI10" s="112"/>
    </row>
    <row r="11" spans="1:87" x14ac:dyDescent="0.2">
      <c r="A11" s="237"/>
      <c r="B11" s="413" t="str">
        <f t="shared" si="21"/>
        <v/>
      </c>
      <c r="C11" s="413" t="str">
        <f>IF('3.5 St Lights - Bracket'!B11="","",'3.5 St Lights - Bracket'!B11)</f>
        <v/>
      </c>
      <c r="D11" s="89" t="str">
        <f>IF('3.5 St Lights - Bracket'!D11="","",'3.5 St Lights - Bracket'!D11)</f>
        <v/>
      </c>
      <c r="E11" s="413" t="str">
        <f>IF('3.5 St Lights - Bracket'!E11="","",'3.5 St Lights - Bracket'!E11)</f>
        <v/>
      </c>
      <c r="F11" s="413" t="str">
        <f>IF('3.5 St Lights - Bracket'!F11="","",'3.5 St Lights - Bracket'!F11)</f>
        <v/>
      </c>
      <c r="G11" s="413" t="str">
        <f>IF('3.5 St Lights - Bracket'!G11="","",'3.5 St Lights - Bracket'!G11)</f>
        <v/>
      </c>
      <c r="H11" s="413" t="str">
        <f>IF('3.5 St Lights - Bracket'!H11="","",'3.5 St Lights - Bracket'!H11)</f>
        <v/>
      </c>
      <c r="I11" s="413"/>
      <c r="J11" s="89" t="str">
        <f t="shared" si="22"/>
        <v/>
      </c>
      <c r="K11" s="413"/>
      <c r="L11" s="89" t="str">
        <f t="shared" si="23"/>
        <v/>
      </c>
      <c r="M11" s="414" t="str">
        <f t="shared" si="24"/>
        <v/>
      </c>
      <c r="N11" s="413"/>
      <c r="O11" s="89" t="str">
        <f t="shared" si="25"/>
        <v/>
      </c>
      <c r="P11" s="413" t="str">
        <f t="shared" si="26"/>
        <v/>
      </c>
      <c r="Q11" s="89" t="str">
        <f t="shared" si="27"/>
        <v/>
      </c>
      <c r="R11" s="413"/>
      <c r="S11" s="413" t="str">
        <f>IFERROR(VLOOKUP('3.5 St Lights - Pole'!AE11,sl_lights_light_supply_auto,2,FALSE),"")</f>
        <v/>
      </c>
      <c r="T11" s="89" t="str">
        <f t="shared" si="28"/>
        <v/>
      </c>
      <c r="U11" s="413"/>
      <c r="V11" s="413"/>
      <c r="W11" s="413"/>
      <c r="X11" s="413"/>
      <c r="Y11" s="89" t="str">
        <f t="shared" si="29"/>
        <v/>
      </c>
      <c r="Z11" s="415" t="str">
        <f>IF('3.5 St Lights - Pole'!$AM11="","",'3.5 St Lights - Pole'!$AM11)</f>
        <v/>
      </c>
      <c r="AA11" s="413"/>
      <c r="AB11" s="413"/>
      <c r="AC11" s="89" t="str">
        <f t="shared" si="30"/>
        <v/>
      </c>
      <c r="AD11" s="85"/>
      <c r="AE11" s="413"/>
      <c r="AF11" s="413" t="str">
        <f t="shared" si="31"/>
        <v/>
      </c>
      <c r="AG11" s="89" t="str">
        <f t="shared" si="32"/>
        <v/>
      </c>
      <c r="AH11" s="414" t="str">
        <f t="shared" si="33"/>
        <v/>
      </c>
      <c r="AI11" s="413" t="str">
        <f t="shared" si="34"/>
        <v/>
      </c>
      <c r="AJ11" s="89" t="str">
        <f t="shared" si="35"/>
        <v/>
      </c>
      <c r="AK11" s="413"/>
      <c r="AL11" s="89" t="str">
        <f t="shared" si="36"/>
        <v/>
      </c>
      <c r="AM11" s="413"/>
      <c r="AN11" s="89" t="str">
        <f t="shared" si="37"/>
        <v/>
      </c>
      <c r="AO11" s="413"/>
      <c r="AP11" s="89" t="str">
        <f t="shared" si="38"/>
        <v/>
      </c>
      <c r="AQ11" s="413"/>
      <c r="AR11" s="415" t="str">
        <f>IF('3.5 St Lights - Pole'!$AM11="","",'3.5 St Lights - Pole'!$AM11)</f>
        <v/>
      </c>
      <c r="AS11" s="413"/>
      <c r="AT11" s="89" t="str">
        <f t="shared" si="39"/>
        <v/>
      </c>
      <c r="AU11" s="85"/>
      <c r="AV11" s="85"/>
      <c r="AW11" s="413"/>
      <c r="AX11" s="413"/>
      <c r="AY11" s="89" t="str">
        <f t="shared" si="40"/>
        <v/>
      </c>
      <c r="AZ11" s="85"/>
      <c r="BA11" s="85"/>
      <c r="BB11" s="413" t="str">
        <f t="shared" si="41"/>
        <v/>
      </c>
      <c r="BC11" s="89" t="str">
        <f t="shared" si="42"/>
        <v/>
      </c>
      <c r="BD11" s="414" t="str">
        <f t="shared" si="43"/>
        <v/>
      </c>
      <c r="BE11" s="413"/>
      <c r="BF11" s="416" t="str">
        <f t="shared" si="44"/>
        <v/>
      </c>
      <c r="BG11" s="415" t="str">
        <f>IF('3.5 St Lights - Pole'!$AM11="","",'3.5 St Lights - Pole'!$AM11)</f>
        <v/>
      </c>
      <c r="BH11" s="413"/>
      <c r="BI11" s="89" t="str">
        <f t="shared" si="45"/>
        <v/>
      </c>
      <c r="BJ11" s="85"/>
      <c r="BK11" s="413"/>
      <c r="BL11" s="413"/>
      <c r="BM11" s="413"/>
      <c r="BN11" s="89" t="str">
        <f t="shared" si="46"/>
        <v/>
      </c>
      <c r="BO11" s="85"/>
      <c r="BP11" s="413"/>
      <c r="BQ11" s="415" t="str">
        <f>IF('3.5 St Lights - Pole'!$AM11="","",'3.5 St Lights - Pole'!$AM11)</f>
        <v/>
      </c>
      <c r="BR11" s="85"/>
      <c r="BS11" s="85"/>
      <c r="BT11" s="85" t="str">
        <f>'3.5 St Lights - Pole'!CE11</f>
        <v/>
      </c>
      <c r="BU11" s="85"/>
      <c r="BV11" s="85" t="str">
        <f t="shared" si="47"/>
        <v/>
      </c>
      <c r="BW11" s="271"/>
      <c r="BX11" s="85" t="str">
        <f>'3.5 St Lights - Pole'!CI11</f>
        <v/>
      </c>
      <c r="BY11" s="85" t="str">
        <f>'3.5 St Lights - Pole'!CJ11</f>
        <v/>
      </c>
      <c r="BZ11" s="85" t="str">
        <f>'3.5 St Lights - Pole'!CK11</f>
        <v/>
      </c>
      <c r="CA11" s="85"/>
      <c r="CB11" s="85"/>
      <c r="CC11" s="85" t="str">
        <f t="shared" si="48"/>
        <v/>
      </c>
      <c r="CD11" s="413"/>
      <c r="CE11" s="112"/>
      <c r="CF11" s="133" t="str">
        <f ca="1">IF('3.5 St Lights - Pole'!CR11="","",'3.5 St Lights - Pole'!CR11)</f>
        <v/>
      </c>
      <c r="CG11" s="112" t="str">
        <f>IF('3.5 St Lights - Pole'!CS11="","",'3.5 St Lights - Pole'!CS11)</f>
        <v/>
      </c>
      <c r="CH11" s="112"/>
      <c r="CI11" s="112"/>
    </row>
    <row r="12" spans="1:87" x14ac:dyDescent="0.2">
      <c r="A12" s="237"/>
      <c r="B12" s="413" t="str">
        <f t="shared" si="21"/>
        <v/>
      </c>
      <c r="C12" s="413" t="str">
        <f>IF('3.5 St Lights - Bracket'!B12="","",'3.5 St Lights - Bracket'!B12)</f>
        <v/>
      </c>
      <c r="D12" s="89" t="str">
        <f>IF('3.5 St Lights - Bracket'!D12="","",'3.5 St Lights - Bracket'!D12)</f>
        <v/>
      </c>
      <c r="E12" s="413" t="str">
        <f>IF('3.5 St Lights - Bracket'!E12="","",'3.5 St Lights - Bracket'!E12)</f>
        <v/>
      </c>
      <c r="F12" s="413" t="str">
        <f>IF('3.5 St Lights - Bracket'!F12="","",'3.5 St Lights - Bracket'!F12)</f>
        <v/>
      </c>
      <c r="G12" s="413" t="str">
        <f>IF('3.5 St Lights - Bracket'!G12="","",'3.5 St Lights - Bracket'!G12)</f>
        <v/>
      </c>
      <c r="H12" s="413" t="str">
        <f>IF('3.5 St Lights - Bracket'!H12="","",'3.5 St Lights - Bracket'!H12)</f>
        <v/>
      </c>
      <c r="I12" s="413"/>
      <c r="J12" s="89" t="str">
        <f t="shared" si="22"/>
        <v/>
      </c>
      <c r="K12" s="413"/>
      <c r="L12" s="89" t="str">
        <f t="shared" si="23"/>
        <v/>
      </c>
      <c r="M12" s="414" t="str">
        <f t="shared" si="24"/>
        <v/>
      </c>
      <c r="N12" s="413"/>
      <c r="O12" s="89" t="str">
        <f t="shared" si="25"/>
        <v/>
      </c>
      <c r="P12" s="413" t="str">
        <f t="shared" si="26"/>
        <v/>
      </c>
      <c r="Q12" s="89" t="str">
        <f t="shared" si="27"/>
        <v/>
      </c>
      <c r="R12" s="413"/>
      <c r="S12" s="413" t="str">
        <f>IFERROR(VLOOKUP('3.5 St Lights - Pole'!AE12,sl_lights_light_supply_auto,2,FALSE),"")</f>
        <v/>
      </c>
      <c r="T12" s="89" t="str">
        <f t="shared" si="28"/>
        <v/>
      </c>
      <c r="U12" s="413"/>
      <c r="V12" s="413"/>
      <c r="W12" s="413"/>
      <c r="X12" s="413"/>
      <c r="Y12" s="89" t="str">
        <f t="shared" si="29"/>
        <v/>
      </c>
      <c r="Z12" s="415" t="str">
        <f>IF('3.5 St Lights - Pole'!$AM12="","",'3.5 St Lights - Pole'!$AM12)</f>
        <v/>
      </c>
      <c r="AA12" s="413"/>
      <c r="AB12" s="413"/>
      <c r="AC12" s="89" t="str">
        <f t="shared" si="30"/>
        <v/>
      </c>
      <c r="AD12" s="85"/>
      <c r="AE12" s="413"/>
      <c r="AF12" s="413" t="str">
        <f t="shared" si="31"/>
        <v/>
      </c>
      <c r="AG12" s="89" t="str">
        <f t="shared" si="32"/>
        <v/>
      </c>
      <c r="AH12" s="414" t="str">
        <f t="shared" si="33"/>
        <v/>
      </c>
      <c r="AI12" s="413" t="str">
        <f t="shared" si="34"/>
        <v/>
      </c>
      <c r="AJ12" s="89" t="str">
        <f t="shared" si="35"/>
        <v/>
      </c>
      <c r="AK12" s="413"/>
      <c r="AL12" s="89" t="str">
        <f t="shared" si="36"/>
        <v/>
      </c>
      <c r="AM12" s="413"/>
      <c r="AN12" s="89" t="str">
        <f t="shared" si="37"/>
        <v/>
      </c>
      <c r="AO12" s="413"/>
      <c r="AP12" s="89" t="str">
        <f t="shared" si="38"/>
        <v/>
      </c>
      <c r="AQ12" s="413"/>
      <c r="AR12" s="415" t="str">
        <f>IF('3.5 St Lights - Pole'!$AM12="","",'3.5 St Lights - Pole'!$AM12)</f>
        <v/>
      </c>
      <c r="AS12" s="413"/>
      <c r="AT12" s="89" t="str">
        <f t="shared" si="39"/>
        <v/>
      </c>
      <c r="AU12" s="85"/>
      <c r="AV12" s="85"/>
      <c r="AW12" s="413"/>
      <c r="AX12" s="413"/>
      <c r="AY12" s="89" t="str">
        <f t="shared" si="40"/>
        <v/>
      </c>
      <c r="AZ12" s="85"/>
      <c r="BA12" s="85"/>
      <c r="BB12" s="413" t="str">
        <f t="shared" si="41"/>
        <v/>
      </c>
      <c r="BC12" s="89" t="str">
        <f t="shared" si="42"/>
        <v/>
      </c>
      <c r="BD12" s="414" t="str">
        <f t="shared" si="43"/>
        <v/>
      </c>
      <c r="BE12" s="413"/>
      <c r="BF12" s="416" t="str">
        <f t="shared" si="44"/>
        <v/>
      </c>
      <c r="BG12" s="415" t="str">
        <f>IF('3.5 St Lights - Pole'!$AM12="","",'3.5 St Lights - Pole'!$AM12)</f>
        <v/>
      </c>
      <c r="BH12" s="413"/>
      <c r="BI12" s="89" t="str">
        <f t="shared" si="45"/>
        <v/>
      </c>
      <c r="BJ12" s="85"/>
      <c r="BK12" s="413"/>
      <c r="BL12" s="413"/>
      <c r="BM12" s="413"/>
      <c r="BN12" s="89" t="str">
        <f t="shared" si="46"/>
        <v/>
      </c>
      <c r="BO12" s="85"/>
      <c r="BP12" s="413"/>
      <c r="BQ12" s="415" t="str">
        <f>IF('3.5 St Lights - Pole'!$AM12="","",'3.5 St Lights - Pole'!$AM12)</f>
        <v/>
      </c>
      <c r="BR12" s="85"/>
      <c r="BS12" s="85"/>
      <c r="BT12" s="85" t="str">
        <f>'3.5 St Lights - Pole'!CE12</f>
        <v/>
      </c>
      <c r="BU12" s="85"/>
      <c r="BV12" s="85" t="str">
        <f t="shared" si="47"/>
        <v/>
      </c>
      <c r="BW12" s="271"/>
      <c r="BX12" s="85" t="str">
        <f>'3.5 St Lights - Pole'!CI12</f>
        <v/>
      </c>
      <c r="BY12" s="85" t="str">
        <f>'3.5 St Lights - Pole'!CJ12</f>
        <v/>
      </c>
      <c r="BZ12" s="85" t="str">
        <f>'3.5 St Lights - Pole'!CK12</f>
        <v/>
      </c>
      <c r="CA12" s="85"/>
      <c r="CB12" s="85"/>
      <c r="CC12" s="85" t="str">
        <f t="shared" si="48"/>
        <v/>
      </c>
      <c r="CD12" s="413"/>
      <c r="CE12" s="112"/>
      <c r="CF12" s="133" t="str">
        <f ca="1">IF('3.5 St Lights - Pole'!CR12="","",'3.5 St Lights - Pole'!CR12)</f>
        <v/>
      </c>
      <c r="CG12" s="112" t="str">
        <f>IF('3.5 St Lights - Pole'!CS12="","",'3.5 St Lights - Pole'!CS12)</f>
        <v/>
      </c>
      <c r="CH12" s="112"/>
      <c r="CI12" s="112"/>
    </row>
    <row r="13" spans="1:87" x14ac:dyDescent="0.2">
      <c r="A13" s="237"/>
      <c r="B13" s="413" t="str">
        <f t="shared" si="21"/>
        <v/>
      </c>
      <c r="C13" s="413" t="str">
        <f>IF('3.5 St Lights - Bracket'!B13="","",'3.5 St Lights - Bracket'!B13)</f>
        <v/>
      </c>
      <c r="D13" s="89" t="str">
        <f>IF('3.5 St Lights - Bracket'!D13="","",'3.5 St Lights - Bracket'!D13)</f>
        <v/>
      </c>
      <c r="E13" s="413" t="str">
        <f>IF('3.5 St Lights - Bracket'!E13="","",'3.5 St Lights - Bracket'!E13)</f>
        <v/>
      </c>
      <c r="F13" s="413" t="str">
        <f>IF('3.5 St Lights - Bracket'!F13="","",'3.5 St Lights - Bracket'!F13)</f>
        <v/>
      </c>
      <c r="G13" s="413" t="str">
        <f>IF('3.5 St Lights - Bracket'!G13="","",'3.5 St Lights - Bracket'!G13)</f>
        <v/>
      </c>
      <c r="H13" s="413" t="str">
        <f>IF('3.5 St Lights - Bracket'!H13="","",'3.5 St Lights - Bracket'!H13)</f>
        <v/>
      </c>
      <c r="I13" s="413"/>
      <c r="J13" s="89" t="str">
        <f t="shared" si="22"/>
        <v/>
      </c>
      <c r="K13" s="413"/>
      <c r="L13" s="89" t="str">
        <f t="shared" si="23"/>
        <v/>
      </c>
      <c r="M13" s="414" t="str">
        <f t="shared" si="24"/>
        <v/>
      </c>
      <c r="N13" s="413"/>
      <c r="O13" s="89" t="str">
        <f t="shared" si="25"/>
        <v/>
      </c>
      <c r="P13" s="413" t="str">
        <f t="shared" si="26"/>
        <v/>
      </c>
      <c r="Q13" s="89" t="str">
        <f t="shared" si="27"/>
        <v/>
      </c>
      <c r="R13" s="413"/>
      <c r="S13" s="413" t="str">
        <f>IFERROR(VLOOKUP('3.5 St Lights - Pole'!AE13,sl_lights_light_supply_auto,2,FALSE),"")</f>
        <v/>
      </c>
      <c r="T13" s="89" t="str">
        <f t="shared" si="28"/>
        <v/>
      </c>
      <c r="U13" s="413"/>
      <c r="V13" s="413"/>
      <c r="W13" s="413"/>
      <c r="X13" s="413"/>
      <c r="Y13" s="89" t="str">
        <f t="shared" si="29"/>
        <v/>
      </c>
      <c r="Z13" s="415" t="str">
        <f>IF('3.5 St Lights - Pole'!$AM13="","",'3.5 St Lights - Pole'!$AM13)</f>
        <v/>
      </c>
      <c r="AA13" s="413"/>
      <c r="AB13" s="413"/>
      <c r="AC13" s="89" t="str">
        <f t="shared" si="30"/>
        <v/>
      </c>
      <c r="AD13" s="85"/>
      <c r="AE13" s="413"/>
      <c r="AF13" s="413" t="str">
        <f t="shared" si="31"/>
        <v/>
      </c>
      <c r="AG13" s="89" t="str">
        <f t="shared" si="32"/>
        <v/>
      </c>
      <c r="AH13" s="414" t="str">
        <f t="shared" si="33"/>
        <v/>
      </c>
      <c r="AI13" s="413" t="str">
        <f t="shared" si="34"/>
        <v/>
      </c>
      <c r="AJ13" s="89" t="str">
        <f t="shared" si="35"/>
        <v/>
      </c>
      <c r="AK13" s="413"/>
      <c r="AL13" s="89" t="str">
        <f t="shared" si="36"/>
        <v/>
      </c>
      <c r="AM13" s="413"/>
      <c r="AN13" s="89" t="str">
        <f t="shared" si="37"/>
        <v/>
      </c>
      <c r="AO13" s="413"/>
      <c r="AP13" s="89" t="str">
        <f t="shared" si="38"/>
        <v/>
      </c>
      <c r="AQ13" s="413"/>
      <c r="AR13" s="415" t="str">
        <f>IF('3.5 St Lights - Pole'!$AM13="","",'3.5 St Lights - Pole'!$AM13)</f>
        <v/>
      </c>
      <c r="AS13" s="413"/>
      <c r="AT13" s="89" t="str">
        <f t="shared" si="39"/>
        <v/>
      </c>
      <c r="AU13" s="85"/>
      <c r="AV13" s="85"/>
      <c r="AW13" s="413"/>
      <c r="AX13" s="413"/>
      <c r="AY13" s="89" t="str">
        <f t="shared" si="40"/>
        <v/>
      </c>
      <c r="AZ13" s="85"/>
      <c r="BA13" s="85"/>
      <c r="BB13" s="413" t="str">
        <f t="shared" si="41"/>
        <v/>
      </c>
      <c r="BC13" s="89" t="str">
        <f t="shared" si="42"/>
        <v/>
      </c>
      <c r="BD13" s="414" t="str">
        <f t="shared" si="43"/>
        <v/>
      </c>
      <c r="BE13" s="413"/>
      <c r="BF13" s="416" t="str">
        <f t="shared" si="44"/>
        <v/>
      </c>
      <c r="BG13" s="415" t="str">
        <f>IF('3.5 St Lights - Pole'!$AM13="","",'3.5 St Lights - Pole'!$AM13)</f>
        <v/>
      </c>
      <c r="BH13" s="413"/>
      <c r="BI13" s="89" t="str">
        <f t="shared" si="45"/>
        <v/>
      </c>
      <c r="BJ13" s="85"/>
      <c r="BK13" s="413"/>
      <c r="BL13" s="413"/>
      <c r="BM13" s="413"/>
      <c r="BN13" s="89" t="str">
        <f t="shared" si="46"/>
        <v/>
      </c>
      <c r="BO13" s="85"/>
      <c r="BP13" s="413"/>
      <c r="BQ13" s="415" t="str">
        <f>IF('3.5 St Lights - Pole'!$AM13="","",'3.5 St Lights - Pole'!$AM13)</f>
        <v/>
      </c>
      <c r="BR13" s="85"/>
      <c r="BS13" s="85"/>
      <c r="BT13" s="85" t="str">
        <f>'3.5 St Lights - Pole'!CE13</f>
        <v/>
      </c>
      <c r="BU13" s="85"/>
      <c r="BV13" s="85" t="str">
        <f t="shared" si="47"/>
        <v/>
      </c>
      <c r="BW13" s="271"/>
      <c r="BX13" s="85" t="str">
        <f>'3.5 St Lights - Pole'!CI13</f>
        <v/>
      </c>
      <c r="BY13" s="85" t="str">
        <f>'3.5 St Lights - Pole'!CJ13</f>
        <v/>
      </c>
      <c r="BZ13" s="85" t="str">
        <f>'3.5 St Lights - Pole'!CK13</f>
        <v/>
      </c>
      <c r="CA13" s="85"/>
      <c r="CB13" s="85"/>
      <c r="CC13" s="85" t="str">
        <f t="shared" si="48"/>
        <v/>
      </c>
      <c r="CD13" s="413"/>
      <c r="CE13" s="112"/>
      <c r="CF13" s="133" t="str">
        <f ca="1">IF('3.5 St Lights - Pole'!CR13="","",'3.5 St Lights - Pole'!CR13)</f>
        <v/>
      </c>
      <c r="CG13" s="112" t="str">
        <f>IF('3.5 St Lights - Pole'!CS13="","",'3.5 St Lights - Pole'!CS13)</f>
        <v/>
      </c>
      <c r="CH13" s="112"/>
      <c r="CI13" s="112"/>
    </row>
    <row r="14" spans="1:87" x14ac:dyDescent="0.2">
      <c r="A14" s="237"/>
      <c r="B14" s="413" t="str">
        <f t="shared" si="21"/>
        <v/>
      </c>
      <c r="C14" s="413" t="str">
        <f>IF('3.5 St Lights - Bracket'!B14="","",'3.5 St Lights - Bracket'!B14)</f>
        <v/>
      </c>
      <c r="D14" s="89" t="str">
        <f>IF('3.5 St Lights - Bracket'!D14="","",'3.5 St Lights - Bracket'!D14)</f>
        <v/>
      </c>
      <c r="E14" s="413" t="str">
        <f>IF('3.5 St Lights - Bracket'!E14="","",'3.5 St Lights - Bracket'!E14)</f>
        <v/>
      </c>
      <c r="F14" s="413" t="str">
        <f>IF('3.5 St Lights - Bracket'!F14="","",'3.5 St Lights - Bracket'!F14)</f>
        <v/>
      </c>
      <c r="G14" s="413" t="str">
        <f>IF('3.5 St Lights - Bracket'!G14="","",'3.5 St Lights - Bracket'!G14)</f>
        <v/>
      </c>
      <c r="H14" s="413" t="str">
        <f>IF('3.5 St Lights - Bracket'!H14="","",'3.5 St Lights - Bracket'!H14)</f>
        <v/>
      </c>
      <c r="I14" s="413"/>
      <c r="J14" s="89" t="str">
        <f t="shared" si="22"/>
        <v/>
      </c>
      <c r="K14" s="413"/>
      <c r="L14" s="89" t="str">
        <f t="shared" si="23"/>
        <v/>
      </c>
      <c r="M14" s="414" t="str">
        <f t="shared" si="24"/>
        <v/>
      </c>
      <c r="N14" s="413"/>
      <c r="O14" s="89" t="str">
        <f t="shared" si="25"/>
        <v/>
      </c>
      <c r="P14" s="413" t="str">
        <f t="shared" si="26"/>
        <v/>
      </c>
      <c r="Q14" s="89" t="str">
        <f t="shared" si="27"/>
        <v/>
      </c>
      <c r="R14" s="413"/>
      <c r="S14" s="413" t="str">
        <f>IFERROR(VLOOKUP('3.5 St Lights - Pole'!AE14,sl_lights_light_supply_auto,2,FALSE),"")</f>
        <v/>
      </c>
      <c r="T14" s="89" t="str">
        <f t="shared" si="28"/>
        <v/>
      </c>
      <c r="U14" s="413"/>
      <c r="V14" s="413"/>
      <c r="W14" s="413"/>
      <c r="X14" s="413"/>
      <c r="Y14" s="89" t="str">
        <f t="shared" si="29"/>
        <v/>
      </c>
      <c r="Z14" s="415" t="str">
        <f>IF('3.5 St Lights - Pole'!$AM14="","",'3.5 St Lights - Pole'!$AM14)</f>
        <v/>
      </c>
      <c r="AA14" s="413"/>
      <c r="AB14" s="413"/>
      <c r="AC14" s="89" t="str">
        <f t="shared" si="30"/>
        <v/>
      </c>
      <c r="AD14" s="85"/>
      <c r="AE14" s="413"/>
      <c r="AF14" s="413" t="str">
        <f t="shared" si="31"/>
        <v/>
      </c>
      <c r="AG14" s="89" t="str">
        <f t="shared" si="32"/>
        <v/>
      </c>
      <c r="AH14" s="414" t="str">
        <f t="shared" si="33"/>
        <v/>
      </c>
      <c r="AI14" s="413" t="str">
        <f t="shared" si="34"/>
        <v/>
      </c>
      <c r="AJ14" s="89" t="str">
        <f t="shared" si="35"/>
        <v/>
      </c>
      <c r="AK14" s="413"/>
      <c r="AL14" s="89" t="str">
        <f t="shared" si="36"/>
        <v/>
      </c>
      <c r="AM14" s="413"/>
      <c r="AN14" s="89" t="str">
        <f t="shared" si="37"/>
        <v/>
      </c>
      <c r="AO14" s="413"/>
      <c r="AP14" s="89" t="str">
        <f t="shared" si="38"/>
        <v/>
      </c>
      <c r="AQ14" s="413"/>
      <c r="AR14" s="415" t="str">
        <f>IF('3.5 St Lights - Pole'!$AM14="","",'3.5 St Lights - Pole'!$AM14)</f>
        <v/>
      </c>
      <c r="AS14" s="413"/>
      <c r="AT14" s="89" t="str">
        <f t="shared" si="39"/>
        <v/>
      </c>
      <c r="AU14" s="85"/>
      <c r="AV14" s="85"/>
      <c r="AW14" s="413"/>
      <c r="AX14" s="413"/>
      <c r="AY14" s="89" t="str">
        <f t="shared" si="40"/>
        <v/>
      </c>
      <c r="AZ14" s="85"/>
      <c r="BA14" s="85"/>
      <c r="BB14" s="413" t="str">
        <f t="shared" si="41"/>
        <v/>
      </c>
      <c r="BC14" s="89" t="str">
        <f t="shared" si="42"/>
        <v/>
      </c>
      <c r="BD14" s="414" t="str">
        <f t="shared" si="43"/>
        <v/>
      </c>
      <c r="BE14" s="413"/>
      <c r="BF14" s="416" t="str">
        <f t="shared" si="44"/>
        <v/>
      </c>
      <c r="BG14" s="415" t="str">
        <f>IF('3.5 St Lights - Pole'!$AM14="","",'3.5 St Lights - Pole'!$AM14)</f>
        <v/>
      </c>
      <c r="BH14" s="413"/>
      <c r="BI14" s="89" t="str">
        <f t="shared" si="45"/>
        <v/>
      </c>
      <c r="BJ14" s="85"/>
      <c r="BK14" s="413"/>
      <c r="BL14" s="413"/>
      <c r="BM14" s="413"/>
      <c r="BN14" s="89" t="str">
        <f t="shared" si="46"/>
        <v/>
      </c>
      <c r="BO14" s="85"/>
      <c r="BP14" s="413"/>
      <c r="BQ14" s="415" t="str">
        <f>IF('3.5 St Lights - Pole'!$AM14="","",'3.5 St Lights - Pole'!$AM14)</f>
        <v/>
      </c>
      <c r="BR14" s="85"/>
      <c r="BS14" s="85"/>
      <c r="BT14" s="85" t="str">
        <f>'3.5 St Lights - Pole'!CE14</f>
        <v/>
      </c>
      <c r="BU14" s="85"/>
      <c r="BV14" s="85" t="str">
        <f t="shared" si="47"/>
        <v/>
      </c>
      <c r="BW14" s="271"/>
      <c r="BX14" s="85" t="str">
        <f>'3.5 St Lights - Pole'!CI14</f>
        <v/>
      </c>
      <c r="BY14" s="85" t="str">
        <f>'3.5 St Lights - Pole'!CJ14</f>
        <v/>
      </c>
      <c r="BZ14" s="85" t="str">
        <f>'3.5 St Lights - Pole'!CK14</f>
        <v/>
      </c>
      <c r="CA14" s="85"/>
      <c r="CB14" s="85"/>
      <c r="CC14" s="85" t="str">
        <f t="shared" si="48"/>
        <v/>
      </c>
      <c r="CD14" s="413"/>
      <c r="CE14" s="112"/>
      <c r="CF14" s="133" t="str">
        <f ca="1">IF('3.5 St Lights - Pole'!CR14="","",'3.5 St Lights - Pole'!CR14)</f>
        <v/>
      </c>
      <c r="CG14" s="112" t="str">
        <f>IF('3.5 St Lights - Pole'!CS14="","",'3.5 St Lights - Pole'!CS14)</f>
        <v/>
      </c>
      <c r="CH14" s="112"/>
      <c r="CI14" s="112"/>
    </row>
    <row r="15" spans="1:87" x14ac:dyDescent="0.2">
      <c r="A15" s="237"/>
      <c r="B15" s="413" t="str">
        <f t="shared" si="21"/>
        <v/>
      </c>
      <c r="C15" s="413" t="str">
        <f>IF('3.5 St Lights - Bracket'!B15="","",'3.5 St Lights - Bracket'!B15)</f>
        <v/>
      </c>
      <c r="D15" s="89" t="str">
        <f>IF('3.5 St Lights - Bracket'!D15="","",'3.5 St Lights - Bracket'!D15)</f>
        <v/>
      </c>
      <c r="E15" s="413" t="str">
        <f>IF('3.5 St Lights - Bracket'!E15="","",'3.5 St Lights - Bracket'!E15)</f>
        <v/>
      </c>
      <c r="F15" s="413" t="str">
        <f>IF('3.5 St Lights - Bracket'!F15="","",'3.5 St Lights - Bracket'!F15)</f>
        <v/>
      </c>
      <c r="G15" s="413" t="str">
        <f>IF('3.5 St Lights - Bracket'!G15="","",'3.5 St Lights - Bracket'!G15)</f>
        <v/>
      </c>
      <c r="H15" s="413" t="str">
        <f>IF('3.5 St Lights - Bracket'!H15="","",'3.5 St Lights - Bracket'!H15)</f>
        <v/>
      </c>
      <c r="I15" s="413"/>
      <c r="J15" s="89" t="str">
        <f t="shared" si="22"/>
        <v/>
      </c>
      <c r="K15" s="413"/>
      <c r="L15" s="89" t="str">
        <f t="shared" si="23"/>
        <v/>
      </c>
      <c r="M15" s="414" t="str">
        <f t="shared" si="24"/>
        <v/>
      </c>
      <c r="N15" s="413"/>
      <c r="O15" s="89" t="str">
        <f t="shared" si="25"/>
        <v/>
      </c>
      <c r="P15" s="413" t="str">
        <f t="shared" si="26"/>
        <v/>
      </c>
      <c r="Q15" s="89" t="str">
        <f t="shared" si="27"/>
        <v/>
      </c>
      <c r="R15" s="413"/>
      <c r="S15" s="413" t="str">
        <f>IFERROR(VLOOKUP('3.5 St Lights - Pole'!AE15,sl_lights_light_supply_auto,2,FALSE),"")</f>
        <v/>
      </c>
      <c r="T15" s="89" t="str">
        <f t="shared" si="28"/>
        <v/>
      </c>
      <c r="U15" s="413"/>
      <c r="V15" s="413"/>
      <c r="W15" s="413"/>
      <c r="X15" s="413"/>
      <c r="Y15" s="89" t="str">
        <f t="shared" si="29"/>
        <v/>
      </c>
      <c r="Z15" s="415" t="str">
        <f>IF('3.5 St Lights - Pole'!$AM15="","",'3.5 St Lights - Pole'!$AM15)</f>
        <v/>
      </c>
      <c r="AA15" s="413"/>
      <c r="AB15" s="413"/>
      <c r="AC15" s="89" t="str">
        <f t="shared" si="30"/>
        <v/>
      </c>
      <c r="AD15" s="85"/>
      <c r="AE15" s="413"/>
      <c r="AF15" s="413" t="str">
        <f t="shared" si="31"/>
        <v/>
      </c>
      <c r="AG15" s="89" t="str">
        <f t="shared" si="32"/>
        <v/>
      </c>
      <c r="AH15" s="414" t="str">
        <f t="shared" si="33"/>
        <v/>
      </c>
      <c r="AI15" s="413" t="str">
        <f t="shared" si="34"/>
        <v/>
      </c>
      <c r="AJ15" s="89" t="str">
        <f t="shared" si="35"/>
        <v/>
      </c>
      <c r="AK15" s="413"/>
      <c r="AL15" s="89" t="str">
        <f t="shared" si="36"/>
        <v/>
      </c>
      <c r="AM15" s="413"/>
      <c r="AN15" s="89" t="str">
        <f t="shared" si="37"/>
        <v/>
      </c>
      <c r="AO15" s="413"/>
      <c r="AP15" s="89" t="str">
        <f t="shared" si="38"/>
        <v/>
      </c>
      <c r="AQ15" s="413"/>
      <c r="AR15" s="415" t="str">
        <f>IF('3.5 St Lights - Pole'!$AM15="","",'3.5 St Lights - Pole'!$AM15)</f>
        <v/>
      </c>
      <c r="AS15" s="413"/>
      <c r="AT15" s="89" t="str">
        <f t="shared" si="39"/>
        <v/>
      </c>
      <c r="AU15" s="85"/>
      <c r="AV15" s="85"/>
      <c r="AW15" s="413"/>
      <c r="AX15" s="413"/>
      <c r="AY15" s="89" t="str">
        <f t="shared" si="40"/>
        <v/>
      </c>
      <c r="AZ15" s="85"/>
      <c r="BA15" s="85"/>
      <c r="BB15" s="413" t="str">
        <f t="shared" si="41"/>
        <v/>
      </c>
      <c r="BC15" s="89" t="str">
        <f t="shared" si="42"/>
        <v/>
      </c>
      <c r="BD15" s="414" t="str">
        <f t="shared" si="43"/>
        <v/>
      </c>
      <c r="BE15" s="413"/>
      <c r="BF15" s="416" t="str">
        <f t="shared" si="44"/>
        <v/>
      </c>
      <c r="BG15" s="415" t="str">
        <f>IF('3.5 St Lights - Pole'!$AM15="","",'3.5 St Lights - Pole'!$AM15)</f>
        <v/>
      </c>
      <c r="BH15" s="413"/>
      <c r="BI15" s="89" t="str">
        <f t="shared" si="45"/>
        <v/>
      </c>
      <c r="BJ15" s="85"/>
      <c r="BK15" s="413"/>
      <c r="BL15" s="413"/>
      <c r="BM15" s="413"/>
      <c r="BN15" s="89" t="str">
        <f t="shared" si="46"/>
        <v/>
      </c>
      <c r="BO15" s="85"/>
      <c r="BP15" s="413"/>
      <c r="BQ15" s="415" t="str">
        <f>IF('3.5 St Lights - Pole'!$AM15="","",'3.5 St Lights - Pole'!$AM15)</f>
        <v/>
      </c>
      <c r="BR15" s="85"/>
      <c r="BS15" s="85"/>
      <c r="BT15" s="85" t="str">
        <f>'3.5 St Lights - Pole'!CE15</f>
        <v/>
      </c>
      <c r="BU15" s="85"/>
      <c r="BV15" s="85" t="str">
        <f t="shared" si="47"/>
        <v/>
      </c>
      <c r="BW15" s="271"/>
      <c r="BX15" s="85" t="str">
        <f>'3.5 St Lights - Pole'!CI15</f>
        <v/>
      </c>
      <c r="BY15" s="85" t="str">
        <f>'3.5 St Lights - Pole'!CJ15</f>
        <v/>
      </c>
      <c r="BZ15" s="85" t="str">
        <f>'3.5 St Lights - Pole'!CK15</f>
        <v/>
      </c>
      <c r="CA15" s="85"/>
      <c r="CB15" s="85"/>
      <c r="CC15" s="85" t="str">
        <f t="shared" si="48"/>
        <v/>
      </c>
      <c r="CD15" s="413"/>
      <c r="CE15" s="112"/>
      <c r="CF15" s="133" t="str">
        <f ca="1">IF('3.5 St Lights - Pole'!CR15="","",'3.5 St Lights - Pole'!CR15)</f>
        <v/>
      </c>
      <c r="CG15" s="112" t="str">
        <f>IF('3.5 St Lights - Pole'!CS15="","",'3.5 St Lights - Pole'!CS15)</f>
        <v/>
      </c>
      <c r="CH15" s="112"/>
      <c r="CI15" s="112"/>
    </row>
    <row r="16" spans="1:87" x14ac:dyDescent="0.2">
      <c r="A16" s="237"/>
      <c r="B16" s="413" t="str">
        <f t="shared" si="21"/>
        <v/>
      </c>
      <c r="C16" s="413" t="str">
        <f>IF('3.5 St Lights - Bracket'!B16="","",'3.5 St Lights - Bracket'!B16)</f>
        <v/>
      </c>
      <c r="D16" s="89" t="str">
        <f>IF('3.5 St Lights - Bracket'!D16="","",'3.5 St Lights - Bracket'!D16)</f>
        <v/>
      </c>
      <c r="E16" s="413" t="str">
        <f>IF('3.5 St Lights - Bracket'!E16="","",'3.5 St Lights - Bracket'!E16)</f>
        <v/>
      </c>
      <c r="F16" s="413" t="str">
        <f>IF('3.5 St Lights - Bracket'!F16="","",'3.5 St Lights - Bracket'!F16)</f>
        <v/>
      </c>
      <c r="G16" s="413" t="str">
        <f>IF('3.5 St Lights - Bracket'!G16="","",'3.5 St Lights - Bracket'!G16)</f>
        <v/>
      </c>
      <c r="H16" s="413" t="str">
        <f>IF('3.5 St Lights - Bracket'!H16="","",'3.5 St Lights - Bracket'!H16)</f>
        <v/>
      </c>
      <c r="I16" s="413"/>
      <c r="J16" s="89" t="str">
        <f t="shared" si="22"/>
        <v/>
      </c>
      <c r="K16" s="413"/>
      <c r="L16" s="89" t="str">
        <f t="shared" si="23"/>
        <v/>
      </c>
      <c r="M16" s="414" t="str">
        <f t="shared" si="24"/>
        <v/>
      </c>
      <c r="N16" s="413"/>
      <c r="O16" s="89" t="str">
        <f t="shared" si="25"/>
        <v/>
      </c>
      <c r="P16" s="413" t="str">
        <f t="shared" si="26"/>
        <v/>
      </c>
      <c r="Q16" s="89" t="str">
        <f t="shared" si="27"/>
        <v/>
      </c>
      <c r="R16" s="413"/>
      <c r="S16" s="413" t="str">
        <f>IFERROR(VLOOKUP('3.5 St Lights - Pole'!AE16,sl_lights_light_supply_auto,2,FALSE),"")</f>
        <v/>
      </c>
      <c r="T16" s="89" t="str">
        <f t="shared" si="28"/>
        <v/>
      </c>
      <c r="U16" s="413"/>
      <c r="V16" s="413"/>
      <c r="W16" s="413"/>
      <c r="X16" s="413"/>
      <c r="Y16" s="89" t="str">
        <f t="shared" si="29"/>
        <v/>
      </c>
      <c r="Z16" s="415" t="str">
        <f>IF('3.5 St Lights - Pole'!$AM16="","",'3.5 St Lights - Pole'!$AM16)</f>
        <v/>
      </c>
      <c r="AA16" s="413"/>
      <c r="AB16" s="413"/>
      <c r="AC16" s="89" t="str">
        <f t="shared" si="30"/>
        <v/>
      </c>
      <c r="AD16" s="85"/>
      <c r="AE16" s="413"/>
      <c r="AF16" s="413" t="str">
        <f t="shared" si="31"/>
        <v/>
      </c>
      <c r="AG16" s="89" t="str">
        <f t="shared" si="32"/>
        <v/>
      </c>
      <c r="AH16" s="414" t="str">
        <f t="shared" si="33"/>
        <v/>
      </c>
      <c r="AI16" s="413" t="str">
        <f t="shared" si="34"/>
        <v/>
      </c>
      <c r="AJ16" s="89" t="str">
        <f t="shared" si="35"/>
        <v/>
      </c>
      <c r="AK16" s="413"/>
      <c r="AL16" s="89" t="str">
        <f t="shared" si="36"/>
        <v/>
      </c>
      <c r="AM16" s="413"/>
      <c r="AN16" s="89" t="str">
        <f t="shared" si="37"/>
        <v/>
      </c>
      <c r="AO16" s="413"/>
      <c r="AP16" s="89" t="str">
        <f t="shared" si="38"/>
        <v/>
      </c>
      <c r="AQ16" s="413"/>
      <c r="AR16" s="415" t="str">
        <f>IF('3.5 St Lights - Pole'!$AM16="","",'3.5 St Lights - Pole'!$AM16)</f>
        <v/>
      </c>
      <c r="AS16" s="413"/>
      <c r="AT16" s="89" t="str">
        <f t="shared" si="39"/>
        <v/>
      </c>
      <c r="AU16" s="85"/>
      <c r="AV16" s="85"/>
      <c r="AW16" s="413"/>
      <c r="AX16" s="413"/>
      <c r="AY16" s="89" t="str">
        <f t="shared" si="40"/>
        <v/>
      </c>
      <c r="AZ16" s="85"/>
      <c r="BA16" s="85"/>
      <c r="BB16" s="413" t="str">
        <f t="shared" si="41"/>
        <v/>
      </c>
      <c r="BC16" s="89" t="str">
        <f t="shared" si="42"/>
        <v/>
      </c>
      <c r="BD16" s="414" t="str">
        <f t="shared" si="43"/>
        <v/>
      </c>
      <c r="BE16" s="413"/>
      <c r="BF16" s="416" t="str">
        <f t="shared" si="44"/>
        <v/>
      </c>
      <c r="BG16" s="415" t="str">
        <f>IF('3.5 St Lights - Pole'!$AM16="","",'3.5 St Lights - Pole'!$AM16)</f>
        <v/>
      </c>
      <c r="BH16" s="413"/>
      <c r="BI16" s="89" t="str">
        <f t="shared" si="45"/>
        <v/>
      </c>
      <c r="BJ16" s="85"/>
      <c r="BK16" s="413"/>
      <c r="BL16" s="413"/>
      <c r="BM16" s="413"/>
      <c r="BN16" s="89" t="str">
        <f t="shared" si="46"/>
        <v/>
      </c>
      <c r="BO16" s="85"/>
      <c r="BP16" s="413"/>
      <c r="BQ16" s="415" t="str">
        <f>IF('3.5 St Lights - Pole'!$AM16="","",'3.5 St Lights - Pole'!$AM16)</f>
        <v/>
      </c>
      <c r="BR16" s="85"/>
      <c r="BS16" s="85"/>
      <c r="BT16" s="85" t="str">
        <f>'3.5 St Lights - Pole'!CE16</f>
        <v/>
      </c>
      <c r="BU16" s="85"/>
      <c r="BV16" s="85" t="str">
        <f t="shared" si="47"/>
        <v/>
      </c>
      <c r="BW16" s="271"/>
      <c r="BX16" s="85" t="str">
        <f>'3.5 St Lights - Pole'!CI16</f>
        <v/>
      </c>
      <c r="BY16" s="85" t="str">
        <f>'3.5 St Lights - Pole'!CJ16</f>
        <v/>
      </c>
      <c r="BZ16" s="85" t="str">
        <f>'3.5 St Lights - Pole'!CK16</f>
        <v/>
      </c>
      <c r="CA16" s="85"/>
      <c r="CB16" s="85"/>
      <c r="CC16" s="85" t="str">
        <f t="shared" si="48"/>
        <v/>
      </c>
      <c r="CD16" s="413"/>
      <c r="CE16" s="112"/>
      <c r="CF16" s="133" t="str">
        <f ca="1">IF('3.5 St Lights - Pole'!CR16="","",'3.5 St Lights - Pole'!CR16)</f>
        <v/>
      </c>
      <c r="CG16" s="112" t="str">
        <f>IF('3.5 St Lights - Pole'!CS16="","",'3.5 St Lights - Pole'!CS16)</f>
        <v/>
      </c>
      <c r="CH16" s="112"/>
      <c r="CI16" s="112"/>
    </row>
    <row r="17" spans="1:87" x14ac:dyDescent="0.2">
      <c r="A17" s="237"/>
      <c r="B17" s="413" t="str">
        <f t="shared" si="21"/>
        <v/>
      </c>
      <c r="C17" s="413" t="str">
        <f>IF('3.5 St Lights - Bracket'!B17="","",'3.5 St Lights - Bracket'!B17)</f>
        <v/>
      </c>
      <c r="D17" s="89" t="str">
        <f>IF('3.5 St Lights - Bracket'!D17="","",'3.5 St Lights - Bracket'!D17)</f>
        <v/>
      </c>
      <c r="E17" s="413" t="str">
        <f>IF('3.5 St Lights - Bracket'!E17="","",'3.5 St Lights - Bracket'!E17)</f>
        <v/>
      </c>
      <c r="F17" s="413" t="str">
        <f>IF('3.5 St Lights - Bracket'!F17="","",'3.5 St Lights - Bracket'!F17)</f>
        <v/>
      </c>
      <c r="G17" s="413" t="str">
        <f>IF('3.5 St Lights - Bracket'!G17="","",'3.5 St Lights - Bracket'!G17)</f>
        <v/>
      </c>
      <c r="H17" s="413" t="str">
        <f>IF('3.5 St Lights - Bracket'!H17="","",'3.5 St Lights - Bracket'!H17)</f>
        <v/>
      </c>
      <c r="I17" s="413"/>
      <c r="J17" s="89" t="str">
        <f t="shared" si="22"/>
        <v/>
      </c>
      <c r="K17" s="413"/>
      <c r="L17" s="89" t="str">
        <f t="shared" si="23"/>
        <v/>
      </c>
      <c r="M17" s="414" t="str">
        <f t="shared" si="24"/>
        <v/>
      </c>
      <c r="N17" s="413"/>
      <c r="O17" s="89" t="str">
        <f t="shared" si="25"/>
        <v/>
      </c>
      <c r="P17" s="413" t="str">
        <f t="shared" si="26"/>
        <v/>
      </c>
      <c r="Q17" s="89" t="str">
        <f t="shared" si="27"/>
        <v/>
      </c>
      <c r="R17" s="413"/>
      <c r="S17" s="413" t="str">
        <f>IFERROR(VLOOKUP('3.5 St Lights - Pole'!AE17,sl_lights_light_supply_auto,2,FALSE),"")</f>
        <v/>
      </c>
      <c r="T17" s="89" t="str">
        <f t="shared" si="28"/>
        <v/>
      </c>
      <c r="U17" s="413"/>
      <c r="V17" s="413"/>
      <c r="W17" s="413"/>
      <c r="X17" s="413"/>
      <c r="Y17" s="89" t="str">
        <f t="shared" si="29"/>
        <v/>
      </c>
      <c r="Z17" s="415" t="str">
        <f>IF('3.5 St Lights - Pole'!$AM17="","",'3.5 St Lights - Pole'!$AM17)</f>
        <v/>
      </c>
      <c r="AA17" s="413"/>
      <c r="AB17" s="413"/>
      <c r="AC17" s="89" t="str">
        <f t="shared" si="30"/>
        <v/>
      </c>
      <c r="AD17" s="85"/>
      <c r="AE17" s="413"/>
      <c r="AF17" s="413" t="str">
        <f t="shared" si="31"/>
        <v/>
      </c>
      <c r="AG17" s="89" t="str">
        <f t="shared" si="32"/>
        <v/>
      </c>
      <c r="AH17" s="414" t="str">
        <f t="shared" si="33"/>
        <v/>
      </c>
      <c r="AI17" s="413" t="str">
        <f t="shared" si="34"/>
        <v/>
      </c>
      <c r="AJ17" s="89" t="str">
        <f t="shared" si="35"/>
        <v/>
      </c>
      <c r="AK17" s="413"/>
      <c r="AL17" s="89" t="str">
        <f t="shared" si="36"/>
        <v/>
      </c>
      <c r="AM17" s="413"/>
      <c r="AN17" s="89" t="str">
        <f t="shared" si="37"/>
        <v/>
      </c>
      <c r="AO17" s="413"/>
      <c r="AP17" s="89" t="str">
        <f t="shared" si="38"/>
        <v/>
      </c>
      <c r="AQ17" s="413"/>
      <c r="AR17" s="415" t="str">
        <f>IF('3.5 St Lights - Pole'!$AM17="","",'3.5 St Lights - Pole'!$AM17)</f>
        <v/>
      </c>
      <c r="AS17" s="413"/>
      <c r="AT17" s="89" t="str">
        <f t="shared" si="39"/>
        <v/>
      </c>
      <c r="AU17" s="85"/>
      <c r="AV17" s="85"/>
      <c r="AW17" s="413"/>
      <c r="AX17" s="413"/>
      <c r="AY17" s="89" t="str">
        <f t="shared" si="40"/>
        <v/>
      </c>
      <c r="AZ17" s="85"/>
      <c r="BA17" s="85"/>
      <c r="BB17" s="413" t="str">
        <f t="shared" si="41"/>
        <v/>
      </c>
      <c r="BC17" s="89" t="str">
        <f t="shared" si="42"/>
        <v/>
      </c>
      <c r="BD17" s="414" t="str">
        <f t="shared" si="43"/>
        <v/>
      </c>
      <c r="BE17" s="413"/>
      <c r="BF17" s="416" t="str">
        <f t="shared" si="44"/>
        <v/>
      </c>
      <c r="BG17" s="415" t="str">
        <f>IF('3.5 St Lights - Pole'!$AM17="","",'3.5 St Lights - Pole'!$AM17)</f>
        <v/>
      </c>
      <c r="BH17" s="413"/>
      <c r="BI17" s="89" t="str">
        <f t="shared" si="45"/>
        <v/>
      </c>
      <c r="BJ17" s="85"/>
      <c r="BK17" s="413"/>
      <c r="BL17" s="413"/>
      <c r="BM17" s="413"/>
      <c r="BN17" s="89" t="str">
        <f t="shared" si="46"/>
        <v/>
      </c>
      <c r="BO17" s="85"/>
      <c r="BP17" s="413"/>
      <c r="BQ17" s="415" t="str">
        <f>IF('3.5 St Lights - Pole'!$AM17="","",'3.5 St Lights - Pole'!$AM17)</f>
        <v/>
      </c>
      <c r="BR17" s="85"/>
      <c r="BS17" s="85"/>
      <c r="BT17" s="85" t="str">
        <f>'3.5 St Lights - Pole'!CE17</f>
        <v/>
      </c>
      <c r="BU17" s="85"/>
      <c r="BV17" s="85" t="str">
        <f t="shared" si="47"/>
        <v/>
      </c>
      <c r="BW17" s="271"/>
      <c r="BX17" s="85" t="str">
        <f>'3.5 St Lights - Pole'!CI17</f>
        <v/>
      </c>
      <c r="BY17" s="85" t="str">
        <f>'3.5 St Lights - Pole'!CJ17</f>
        <v/>
      </c>
      <c r="BZ17" s="85" t="str">
        <f>'3.5 St Lights - Pole'!CK17</f>
        <v/>
      </c>
      <c r="CA17" s="85"/>
      <c r="CB17" s="85"/>
      <c r="CC17" s="85" t="str">
        <f t="shared" si="48"/>
        <v/>
      </c>
      <c r="CD17" s="413"/>
      <c r="CE17" s="112"/>
      <c r="CF17" s="133" t="str">
        <f ca="1">IF('3.5 St Lights - Pole'!CR17="","",'3.5 St Lights - Pole'!CR17)</f>
        <v/>
      </c>
      <c r="CG17" s="112" t="str">
        <f>IF('3.5 St Lights - Pole'!CS17="","",'3.5 St Lights - Pole'!CS17)</f>
        <v/>
      </c>
      <c r="CH17" s="112"/>
      <c r="CI17" s="112"/>
    </row>
    <row r="18" spans="1:87" x14ac:dyDescent="0.2">
      <c r="A18" s="237"/>
      <c r="B18" s="413" t="str">
        <f t="shared" si="21"/>
        <v/>
      </c>
      <c r="C18" s="413" t="str">
        <f>IF('3.5 St Lights - Bracket'!B18="","",'3.5 St Lights - Bracket'!B18)</f>
        <v/>
      </c>
      <c r="D18" s="89" t="str">
        <f>IF('3.5 St Lights - Bracket'!D18="","",'3.5 St Lights - Bracket'!D18)</f>
        <v/>
      </c>
      <c r="E18" s="413" t="str">
        <f>IF('3.5 St Lights - Bracket'!E18="","",'3.5 St Lights - Bracket'!E18)</f>
        <v/>
      </c>
      <c r="F18" s="413" t="str">
        <f>IF('3.5 St Lights - Bracket'!F18="","",'3.5 St Lights - Bracket'!F18)</f>
        <v/>
      </c>
      <c r="G18" s="413" t="str">
        <f>IF('3.5 St Lights - Bracket'!G18="","",'3.5 St Lights - Bracket'!G18)</f>
        <v/>
      </c>
      <c r="H18" s="413" t="str">
        <f>IF('3.5 St Lights - Bracket'!H18="","",'3.5 St Lights - Bracket'!H18)</f>
        <v/>
      </c>
      <c r="I18" s="413"/>
      <c r="J18" s="89" t="str">
        <f t="shared" si="22"/>
        <v/>
      </c>
      <c r="K18" s="413"/>
      <c r="L18" s="89" t="str">
        <f t="shared" si="23"/>
        <v/>
      </c>
      <c r="M18" s="414" t="str">
        <f t="shared" si="24"/>
        <v/>
      </c>
      <c r="N18" s="413"/>
      <c r="O18" s="89" t="str">
        <f t="shared" si="25"/>
        <v/>
      </c>
      <c r="P18" s="413" t="str">
        <f t="shared" si="26"/>
        <v/>
      </c>
      <c r="Q18" s="89" t="str">
        <f t="shared" si="27"/>
        <v/>
      </c>
      <c r="R18" s="413"/>
      <c r="S18" s="413" t="str">
        <f>IFERROR(VLOOKUP('3.5 St Lights - Pole'!AE18,sl_lights_light_supply_auto,2,FALSE),"")</f>
        <v/>
      </c>
      <c r="T18" s="89" t="str">
        <f t="shared" si="28"/>
        <v/>
      </c>
      <c r="U18" s="413"/>
      <c r="V18" s="413"/>
      <c r="W18" s="413"/>
      <c r="X18" s="413"/>
      <c r="Y18" s="89" t="str">
        <f t="shared" si="29"/>
        <v/>
      </c>
      <c r="Z18" s="415" t="str">
        <f>IF('3.5 St Lights - Pole'!$AM18="","",'3.5 St Lights - Pole'!$AM18)</f>
        <v/>
      </c>
      <c r="AA18" s="413"/>
      <c r="AB18" s="413"/>
      <c r="AC18" s="89" t="str">
        <f t="shared" si="30"/>
        <v/>
      </c>
      <c r="AD18" s="85"/>
      <c r="AE18" s="413"/>
      <c r="AF18" s="413" t="str">
        <f t="shared" si="31"/>
        <v/>
      </c>
      <c r="AG18" s="89" t="str">
        <f t="shared" si="32"/>
        <v/>
      </c>
      <c r="AH18" s="414" t="str">
        <f t="shared" si="33"/>
        <v/>
      </c>
      <c r="AI18" s="413" t="str">
        <f t="shared" si="34"/>
        <v/>
      </c>
      <c r="AJ18" s="89" t="str">
        <f t="shared" si="35"/>
        <v/>
      </c>
      <c r="AK18" s="413"/>
      <c r="AL18" s="89" t="str">
        <f t="shared" si="36"/>
        <v/>
      </c>
      <c r="AM18" s="413"/>
      <c r="AN18" s="89" t="str">
        <f t="shared" si="37"/>
        <v/>
      </c>
      <c r="AO18" s="413"/>
      <c r="AP18" s="89" t="str">
        <f t="shared" si="38"/>
        <v/>
      </c>
      <c r="AQ18" s="413"/>
      <c r="AR18" s="415" t="str">
        <f>IF('3.5 St Lights - Pole'!$AM18="","",'3.5 St Lights - Pole'!$AM18)</f>
        <v/>
      </c>
      <c r="AS18" s="413"/>
      <c r="AT18" s="89" t="str">
        <f t="shared" si="39"/>
        <v/>
      </c>
      <c r="AU18" s="85"/>
      <c r="AV18" s="85"/>
      <c r="AW18" s="413"/>
      <c r="AX18" s="413"/>
      <c r="AY18" s="89" t="str">
        <f t="shared" si="40"/>
        <v/>
      </c>
      <c r="AZ18" s="85"/>
      <c r="BA18" s="85"/>
      <c r="BB18" s="413" t="str">
        <f t="shared" si="41"/>
        <v/>
      </c>
      <c r="BC18" s="89" t="str">
        <f t="shared" si="42"/>
        <v/>
      </c>
      <c r="BD18" s="414" t="str">
        <f t="shared" si="43"/>
        <v/>
      </c>
      <c r="BE18" s="413"/>
      <c r="BF18" s="416" t="str">
        <f t="shared" si="44"/>
        <v/>
      </c>
      <c r="BG18" s="415" t="str">
        <f>IF('3.5 St Lights - Pole'!$AM18="","",'3.5 St Lights - Pole'!$AM18)</f>
        <v/>
      </c>
      <c r="BH18" s="413"/>
      <c r="BI18" s="89" t="str">
        <f t="shared" si="45"/>
        <v/>
      </c>
      <c r="BJ18" s="85"/>
      <c r="BK18" s="413"/>
      <c r="BL18" s="413"/>
      <c r="BM18" s="413"/>
      <c r="BN18" s="89" t="str">
        <f t="shared" si="46"/>
        <v/>
      </c>
      <c r="BO18" s="85"/>
      <c r="BP18" s="413"/>
      <c r="BQ18" s="415" t="str">
        <f>IF('3.5 St Lights - Pole'!$AM18="","",'3.5 St Lights - Pole'!$AM18)</f>
        <v/>
      </c>
      <c r="BR18" s="85"/>
      <c r="BS18" s="85"/>
      <c r="BT18" s="85" t="str">
        <f>'3.5 St Lights - Pole'!CE18</f>
        <v/>
      </c>
      <c r="BU18" s="85"/>
      <c r="BV18" s="85" t="str">
        <f t="shared" si="47"/>
        <v/>
      </c>
      <c r="BW18" s="271"/>
      <c r="BX18" s="85" t="str">
        <f>'3.5 St Lights - Pole'!CI18</f>
        <v/>
      </c>
      <c r="BY18" s="85" t="str">
        <f>'3.5 St Lights - Pole'!CJ18</f>
        <v/>
      </c>
      <c r="BZ18" s="85" t="str">
        <f>'3.5 St Lights - Pole'!CK18</f>
        <v/>
      </c>
      <c r="CA18" s="85"/>
      <c r="CB18" s="85"/>
      <c r="CC18" s="85" t="str">
        <f t="shared" si="48"/>
        <v/>
      </c>
      <c r="CD18" s="413"/>
      <c r="CE18" s="112"/>
      <c r="CF18" s="133" t="str">
        <f ca="1">IF('3.5 St Lights - Pole'!CR18="","",'3.5 St Lights - Pole'!CR18)</f>
        <v/>
      </c>
      <c r="CG18" s="112" t="str">
        <f>IF('3.5 St Lights - Pole'!CS18="","",'3.5 St Lights - Pole'!CS18)</f>
        <v/>
      </c>
      <c r="CH18" s="112"/>
      <c r="CI18" s="112"/>
    </row>
    <row r="19" spans="1:87" x14ac:dyDescent="0.2">
      <c r="A19" s="237"/>
      <c r="B19" s="413" t="str">
        <f t="shared" si="21"/>
        <v/>
      </c>
      <c r="C19" s="413" t="str">
        <f>IF('3.5 St Lights - Bracket'!B19="","",'3.5 St Lights - Bracket'!B19)</f>
        <v/>
      </c>
      <c r="D19" s="89" t="str">
        <f>IF('3.5 St Lights - Bracket'!D19="","",'3.5 St Lights - Bracket'!D19)</f>
        <v/>
      </c>
      <c r="E19" s="413" t="str">
        <f>IF('3.5 St Lights - Bracket'!E19="","",'3.5 St Lights - Bracket'!E19)</f>
        <v/>
      </c>
      <c r="F19" s="413" t="str">
        <f>IF('3.5 St Lights - Bracket'!F19="","",'3.5 St Lights - Bracket'!F19)</f>
        <v/>
      </c>
      <c r="G19" s="413" t="str">
        <f>IF('3.5 St Lights - Bracket'!G19="","",'3.5 St Lights - Bracket'!G19)</f>
        <v/>
      </c>
      <c r="H19" s="413" t="str">
        <f>IF('3.5 St Lights - Bracket'!H19="","",'3.5 St Lights - Bracket'!H19)</f>
        <v/>
      </c>
      <c r="I19" s="413"/>
      <c r="J19" s="89" t="str">
        <f t="shared" si="22"/>
        <v/>
      </c>
      <c r="K19" s="413"/>
      <c r="L19" s="89" t="str">
        <f t="shared" si="23"/>
        <v/>
      </c>
      <c r="M19" s="414" t="str">
        <f t="shared" si="24"/>
        <v/>
      </c>
      <c r="N19" s="413"/>
      <c r="O19" s="89" t="str">
        <f t="shared" si="25"/>
        <v/>
      </c>
      <c r="P19" s="413" t="str">
        <f t="shared" si="26"/>
        <v/>
      </c>
      <c r="Q19" s="89" t="str">
        <f t="shared" si="27"/>
        <v/>
      </c>
      <c r="R19" s="413"/>
      <c r="S19" s="413" t="str">
        <f>IFERROR(VLOOKUP('3.5 St Lights - Pole'!AE19,sl_lights_light_supply_auto,2,FALSE),"")</f>
        <v/>
      </c>
      <c r="T19" s="89" t="str">
        <f t="shared" si="28"/>
        <v/>
      </c>
      <c r="U19" s="413"/>
      <c r="V19" s="413"/>
      <c r="W19" s="413"/>
      <c r="X19" s="413"/>
      <c r="Y19" s="89" t="str">
        <f t="shared" si="29"/>
        <v/>
      </c>
      <c r="Z19" s="415" t="str">
        <f>IF('3.5 St Lights - Pole'!$AM19="","",'3.5 St Lights - Pole'!$AM19)</f>
        <v/>
      </c>
      <c r="AA19" s="413"/>
      <c r="AB19" s="413"/>
      <c r="AC19" s="89" t="str">
        <f t="shared" si="30"/>
        <v/>
      </c>
      <c r="AD19" s="85"/>
      <c r="AE19" s="413"/>
      <c r="AF19" s="413" t="str">
        <f t="shared" si="31"/>
        <v/>
      </c>
      <c r="AG19" s="89" t="str">
        <f t="shared" si="32"/>
        <v/>
      </c>
      <c r="AH19" s="414" t="str">
        <f t="shared" si="33"/>
        <v/>
      </c>
      <c r="AI19" s="413" t="str">
        <f t="shared" si="34"/>
        <v/>
      </c>
      <c r="AJ19" s="89" t="str">
        <f t="shared" si="35"/>
        <v/>
      </c>
      <c r="AK19" s="413"/>
      <c r="AL19" s="89" t="str">
        <f t="shared" si="36"/>
        <v/>
      </c>
      <c r="AM19" s="413"/>
      <c r="AN19" s="89" t="str">
        <f t="shared" si="37"/>
        <v/>
      </c>
      <c r="AO19" s="413"/>
      <c r="AP19" s="89" t="str">
        <f t="shared" si="38"/>
        <v/>
      </c>
      <c r="AQ19" s="413"/>
      <c r="AR19" s="415" t="str">
        <f>IF('3.5 St Lights - Pole'!$AM19="","",'3.5 St Lights - Pole'!$AM19)</f>
        <v/>
      </c>
      <c r="AS19" s="413"/>
      <c r="AT19" s="89" t="str">
        <f t="shared" si="39"/>
        <v/>
      </c>
      <c r="AU19" s="85"/>
      <c r="AV19" s="85"/>
      <c r="AW19" s="413"/>
      <c r="AX19" s="413"/>
      <c r="AY19" s="89" t="str">
        <f t="shared" si="40"/>
        <v/>
      </c>
      <c r="AZ19" s="85"/>
      <c r="BA19" s="85"/>
      <c r="BB19" s="413" t="str">
        <f t="shared" si="41"/>
        <v/>
      </c>
      <c r="BC19" s="89" t="str">
        <f t="shared" si="42"/>
        <v/>
      </c>
      <c r="BD19" s="414" t="str">
        <f t="shared" si="43"/>
        <v/>
      </c>
      <c r="BE19" s="413"/>
      <c r="BF19" s="416" t="str">
        <f t="shared" si="44"/>
        <v/>
      </c>
      <c r="BG19" s="415" t="str">
        <f>IF('3.5 St Lights - Pole'!$AM19="","",'3.5 St Lights - Pole'!$AM19)</f>
        <v/>
      </c>
      <c r="BH19" s="413"/>
      <c r="BI19" s="89" t="str">
        <f t="shared" si="45"/>
        <v/>
      </c>
      <c r="BJ19" s="85"/>
      <c r="BK19" s="413"/>
      <c r="BL19" s="413"/>
      <c r="BM19" s="413"/>
      <c r="BN19" s="89" t="str">
        <f t="shared" si="46"/>
        <v/>
      </c>
      <c r="BO19" s="85"/>
      <c r="BP19" s="413"/>
      <c r="BQ19" s="415" t="str">
        <f>IF('3.5 St Lights - Pole'!$AM19="","",'3.5 St Lights - Pole'!$AM19)</f>
        <v/>
      </c>
      <c r="BR19" s="85"/>
      <c r="BS19" s="85"/>
      <c r="BT19" s="85" t="str">
        <f>'3.5 St Lights - Pole'!CE19</f>
        <v/>
      </c>
      <c r="BU19" s="85"/>
      <c r="BV19" s="85" t="str">
        <f t="shared" si="47"/>
        <v/>
      </c>
      <c r="BW19" s="271"/>
      <c r="BX19" s="85" t="str">
        <f>'3.5 St Lights - Pole'!CI19</f>
        <v/>
      </c>
      <c r="BY19" s="85" t="str">
        <f>'3.5 St Lights - Pole'!CJ19</f>
        <v/>
      </c>
      <c r="BZ19" s="85" t="str">
        <f>'3.5 St Lights - Pole'!CK19</f>
        <v/>
      </c>
      <c r="CA19" s="85"/>
      <c r="CB19" s="85"/>
      <c r="CC19" s="85" t="str">
        <f t="shared" si="48"/>
        <v/>
      </c>
      <c r="CD19" s="413"/>
      <c r="CE19" s="112"/>
      <c r="CF19" s="133" t="str">
        <f ca="1">IF('3.5 St Lights - Pole'!CR19="","",'3.5 St Lights - Pole'!CR19)</f>
        <v/>
      </c>
      <c r="CG19" s="112" t="str">
        <f>IF('3.5 St Lights - Pole'!CS19="","",'3.5 St Lights - Pole'!CS19)</f>
        <v/>
      </c>
      <c r="CH19" s="112"/>
      <c r="CI19" s="112"/>
    </row>
    <row r="20" spans="1:87" x14ac:dyDescent="0.2">
      <c r="A20" s="237"/>
      <c r="B20" s="413" t="str">
        <f t="shared" si="21"/>
        <v/>
      </c>
      <c r="C20" s="413" t="str">
        <f>IF('3.5 St Lights - Bracket'!B20="","",'3.5 St Lights - Bracket'!B20)</f>
        <v/>
      </c>
      <c r="D20" s="89" t="str">
        <f>IF('3.5 St Lights - Bracket'!D20="","",'3.5 St Lights - Bracket'!D20)</f>
        <v/>
      </c>
      <c r="E20" s="413" t="str">
        <f>IF('3.5 St Lights - Bracket'!E20="","",'3.5 St Lights - Bracket'!E20)</f>
        <v/>
      </c>
      <c r="F20" s="413" t="str">
        <f>IF('3.5 St Lights - Bracket'!F20="","",'3.5 St Lights - Bracket'!F20)</f>
        <v/>
      </c>
      <c r="G20" s="413" t="str">
        <f>IF('3.5 St Lights - Bracket'!G20="","",'3.5 St Lights - Bracket'!G20)</f>
        <v/>
      </c>
      <c r="H20" s="413" t="str">
        <f>IF('3.5 St Lights - Bracket'!H20="","",'3.5 St Lights - Bracket'!H20)</f>
        <v/>
      </c>
      <c r="I20" s="413"/>
      <c r="J20" s="89" t="str">
        <f t="shared" si="22"/>
        <v/>
      </c>
      <c r="K20" s="413"/>
      <c r="L20" s="89" t="str">
        <f t="shared" si="23"/>
        <v/>
      </c>
      <c r="M20" s="414" t="str">
        <f t="shared" si="24"/>
        <v/>
      </c>
      <c r="N20" s="413"/>
      <c r="O20" s="89" t="str">
        <f t="shared" si="25"/>
        <v/>
      </c>
      <c r="P20" s="413" t="str">
        <f t="shared" si="26"/>
        <v/>
      </c>
      <c r="Q20" s="89" t="str">
        <f t="shared" si="27"/>
        <v/>
      </c>
      <c r="R20" s="413"/>
      <c r="S20" s="413" t="str">
        <f>IFERROR(VLOOKUP('3.5 St Lights - Pole'!AE20,sl_lights_light_supply_auto,2,FALSE),"")</f>
        <v/>
      </c>
      <c r="T20" s="89" t="str">
        <f t="shared" si="28"/>
        <v/>
      </c>
      <c r="U20" s="413"/>
      <c r="V20" s="413"/>
      <c r="W20" s="413"/>
      <c r="X20" s="413"/>
      <c r="Y20" s="89" t="str">
        <f t="shared" si="29"/>
        <v/>
      </c>
      <c r="Z20" s="415" t="str">
        <f>IF('3.5 St Lights - Pole'!$AM20="","",'3.5 St Lights - Pole'!$AM20)</f>
        <v/>
      </c>
      <c r="AA20" s="413"/>
      <c r="AB20" s="413"/>
      <c r="AC20" s="89" t="str">
        <f t="shared" si="30"/>
        <v/>
      </c>
      <c r="AD20" s="85"/>
      <c r="AE20" s="413"/>
      <c r="AF20" s="413" t="str">
        <f t="shared" si="31"/>
        <v/>
      </c>
      <c r="AG20" s="89" t="str">
        <f t="shared" si="32"/>
        <v/>
      </c>
      <c r="AH20" s="414" t="str">
        <f t="shared" si="33"/>
        <v/>
      </c>
      <c r="AI20" s="413" t="str">
        <f t="shared" si="34"/>
        <v/>
      </c>
      <c r="AJ20" s="89" t="str">
        <f t="shared" si="35"/>
        <v/>
      </c>
      <c r="AK20" s="413"/>
      <c r="AL20" s="89" t="str">
        <f t="shared" si="36"/>
        <v/>
      </c>
      <c r="AM20" s="413"/>
      <c r="AN20" s="89" t="str">
        <f t="shared" si="37"/>
        <v/>
      </c>
      <c r="AO20" s="413"/>
      <c r="AP20" s="89" t="str">
        <f t="shared" si="38"/>
        <v/>
      </c>
      <c r="AQ20" s="413"/>
      <c r="AR20" s="415" t="str">
        <f>IF('3.5 St Lights - Pole'!$AM20="","",'3.5 St Lights - Pole'!$AM20)</f>
        <v/>
      </c>
      <c r="AS20" s="413"/>
      <c r="AT20" s="89" t="str">
        <f t="shared" si="39"/>
        <v/>
      </c>
      <c r="AU20" s="85"/>
      <c r="AV20" s="85"/>
      <c r="AW20" s="413"/>
      <c r="AX20" s="413"/>
      <c r="AY20" s="89" t="str">
        <f t="shared" si="40"/>
        <v/>
      </c>
      <c r="AZ20" s="85"/>
      <c r="BA20" s="85"/>
      <c r="BB20" s="413" t="str">
        <f t="shared" si="41"/>
        <v/>
      </c>
      <c r="BC20" s="89" t="str">
        <f t="shared" si="42"/>
        <v/>
      </c>
      <c r="BD20" s="414" t="str">
        <f t="shared" si="43"/>
        <v/>
      </c>
      <c r="BE20" s="413"/>
      <c r="BF20" s="416" t="str">
        <f t="shared" si="44"/>
        <v/>
      </c>
      <c r="BG20" s="415" t="str">
        <f>IF('3.5 St Lights - Pole'!$AM20="","",'3.5 St Lights - Pole'!$AM20)</f>
        <v/>
      </c>
      <c r="BH20" s="413"/>
      <c r="BI20" s="89" t="str">
        <f t="shared" si="45"/>
        <v/>
      </c>
      <c r="BJ20" s="85"/>
      <c r="BK20" s="413"/>
      <c r="BL20" s="413"/>
      <c r="BM20" s="413"/>
      <c r="BN20" s="89" t="str">
        <f t="shared" si="46"/>
        <v/>
      </c>
      <c r="BO20" s="85"/>
      <c r="BP20" s="413"/>
      <c r="BQ20" s="415" t="str">
        <f>IF('3.5 St Lights - Pole'!$AM20="","",'3.5 St Lights - Pole'!$AM20)</f>
        <v/>
      </c>
      <c r="BR20" s="85"/>
      <c r="BS20" s="85"/>
      <c r="BT20" s="85" t="str">
        <f>'3.5 St Lights - Pole'!CE20</f>
        <v/>
      </c>
      <c r="BU20" s="85"/>
      <c r="BV20" s="85" t="str">
        <f t="shared" si="47"/>
        <v/>
      </c>
      <c r="BW20" s="271"/>
      <c r="BX20" s="85" t="str">
        <f>'3.5 St Lights - Pole'!CI20</f>
        <v/>
      </c>
      <c r="BY20" s="85" t="str">
        <f>'3.5 St Lights - Pole'!CJ20</f>
        <v/>
      </c>
      <c r="BZ20" s="85" t="str">
        <f>'3.5 St Lights - Pole'!CK20</f>
        <v/>
      </c>
      <c r="CA20" s="85"/>
      <c r="CB20" s="85"/>
      <c r="CC20" s="85" t="str">
        <f t="shared" si="48"/>
        <v/>
      </c>
      <c r="CD20" s="413"/>
      <c r="CE20" s="112"/>
      <c r="CF20" s="133" t="str">
        <f ca="1">IF('3.5 St Lights - Pole'!CR20="","",'3.5 St Lights - Pole'!CR20)</f>
        <v/>
      </c>
      <c r="CG20" s="112" t="str">
        <f>IF('3.5 St Lights - Pole'!CS20="","",'3.5 St Lights - Pole'!CS20)</f>
        <v/>
      </c>
      <c r="CH20" s="112"/>
      <c r="CI20" s="112"/>
    </row>
    <row r="21" spans="1:87" x14ac:dyDescent="0.2">
      <c r="A21" s="237"/>
      <c r="B21" s="413" t="str">
        <f t="shared" si="21"/>
        <v/>
      </c>
      <c r="C21" s="413" t="str">
        <f>IF('3.5 St Lights - Bracket'!B21="","",'3.5 St Lights - Bracket'!B21)</f>
        <v/>
      </c>
      <c r="D21" s="89" t="str">
        <f>IF('3.5 St Lights - Bracket'!D21="","",'3.5 St Lights - Bracket'!D21)</f>
        <v/>
      </c>
      <c r="E21" s="413" t="str">
        <f>IF('3.5 St Lights - Bracket'!E21="","",'3.5 St Lights - Bracket'!E21)</f>
        <v/>
      </c>
      <c r="F21" s="413" t="str">
        <f>IF('3.5 St Lights - Bracket'!F21="","",'3.5 St Lights - Bracket'!F21)</f>
        <v/>
      </c>
      <c r="G21" s="413" t="str">
        <f>IF('3.5 St Lights - Bracket'!G21="","",'3.5 St Lights - Bracket'!G21)</f>
        <v/>
      </c>
      <c r="H21" s="413" t="str">
        <f>IF('3.5 St Lights - Bracket'!H21="","",'3.5 St Lights - Bracket'!H21)</f>
        <v/>
      </c>
      <c r="I21" s="413"/>
      <c r="J21" s="89" t="str">
        <f t="shared" si="22"/>
        <v/>
      </c>
      <c r="K21" s="413"/>
      <c r="L21" s="89" t="str">
        <f t="shared" si="23"/>
        <v/>
      </c>
      <c r="M21" s="414" t="str">
        <f t="shared" si="24"/>
        <v/>
      </c>
      <c r="N21" s="413"/>
      <c r="O21" s="89" t="str">
        <f t="shared" si="25"/>
        <v/>
      </c>
      <c r="P21" s="413" t="str">
        <f t="shared" si="26"/>
        <v/>
      </c>
      <c r="Q21" s="89" t="str">
        <f t="shared" si="27"/>
        <v/>
      </c>
      <c r="R21" s="413"/>
      <c r="S21" s="413" t="str">
        <f>IFERROR(VLOOKUP('3.5 St Lights - Pole'!AE21,sl_lights_light_supply_auto,2,FALSE),"")</f>
        <v/>
      </c>
      <c r="T21" s="89" t="str">
        <f t="shared" si="28"/>
        <v/>
      </c>
      <c r="U21" s="413"/>
      <c r="V21" s="413"/>
      <c r="W21" s="413"/>
      <c r="X21" s="413"/>
      <c r="Y21" s="89" t="str">
        <f t="shared" si="29"/>
        <v/>
      </c>
      <c r="Z21" s="415" t="str">
        <f>IF('3.5 St Lights - Pole'!$AM21="","",'3.5 St Lights - Pole'!$AM21)</f>
        <v/>
      </c>
      <c r="AA21" s="413"/>
      <c r="AB21" s="413"/>
      <c r="AC21" s="89" t="str">
        <f t="shared" si="30"/>
        <v/>
      </c>
      <c r="AD21" s="85"/>
      <c r="AE21" s="413"/>
      <c r="AF21" s="413" t="str">
        <f t="shared" si="31"/>
        <v/>
      </c>
      <c r="AG21" s="89" t="str">
        <f t="shared" si="32"/>
        <v/>
      </c>
      <c r="AH21" s="414" t="str">
        <f t="shared" si="33"/>
        <v/>
      </c>
      <c r="AI21" s="413" t="str">
        <f t="shared" si="34"/>
        <v/>
      </c>
      <c r="AJ21" s="89" t="str">
        <f t="shared" si="35"/>
        <v/>
      </c>
      <c r="AK21" s="413"/>
      <c r="AL21" s="89" t="str">
        <f t="shared" si="36"/>
        <v/>
      </c>
      <c r="AM21" s="413"/>
      <c r="AN21" s="89" t="str">
        <f t="shared" si="37"/>
        <v/>
      </c>
      <c r="AO21" s="413"/>
      <c r="AP21" s="89" t="str">
        <f t="shared" si="38"/>
        <v/>
      </c>
      <c r="AQ21" s="413"/>
      <c r="AR21" s="415" t="str">
        <f>IF('3.5 St Lights - Pole'!$AM21="","",'3.5 St Lights - Pole'!$AM21)</f>
        <v/>
      </c>
      <c r="AS21" s="413"/>
      <c r="AT21" s="89" t="str">
        <f t="shared" si="39"/>
        <v/>
      </c>
      <c r="AU21" s="85"/>
      <c r="AV21" s="85"/>
      <c r="AW21" s="413"/>
      <c r="AX21" s="413"/>
      <c r="AY21" s="89" t="str">
        <f t="shared" si="40"/>
        <v/>
      </c>
      <c r="AZ21" s="85"/>
      <c r="BA21" s="85"/>
      <c r="BB21" s="413" t="str">
        <f t="shared" si="41"/>
        <v/>
      </c>
      <c r="BC21" s="89" t="str">
        <f t="shared" si="42"/>
        <v/>
      </c>
      <c r="BD21" s="414" t="str">
        <f t="shared" si="43"/>
        <v/>
      </c>
      <c r="BE21" s="413"/>
      <c r="BF21" s="416" t="str">
        <f t="shared" si="44"/>
        <v/>
      </c>
      <c r="BG21" s="415" t="str">
        <f>IF('3.5 St Lights - Pole'!$AM21="","",'3.5 St Lights - Pole'!$AM21)</f>
        <v/>
      </c>
      <c r="BH21" s="413"/>
      <c r="BI21" s="89" t="str">
        <f t="shared" si="45"/>
        <v/>
      </c>
      <c r="BJ21" s="85"/>
      <c r="BK21" s="413"/>
      <c r="BL21" s="413"/>
      <c r="BM21" s="413"/>
      <c r="BN21" s="89" t="str">
        <f t="shared" si="46"/>
        <v/>
      </c>
      <c r="BO21" s="85"/>
      <c r="BP21" s="413"/>
      <c r="BQ21" s="415" t="str">
        <f>IF('3.5 St Lights - Pole'!$AM21="","",'3.5 St Lights - Pole'!$AM21)</f>
        <v/>
      </c>
      <c r="BR21" s="85"/>
      <c r="BS21" s="85"/>
      <c r="BT21" s="85" t="str">
        <f>'3.5 St Lights - Pole'!CE21</f>
        <v/>
      </c>
      <c r="BU21" s="85"/>
      <c r="BV21" s="85" t="str">
        <f t="shared" si="47"/>
        <v/>
      </c>
      <c r="BW21" s="271"/>
      <c r="BX21" s="85" t="str">
        <f>'3.5 St Lights - Pole'!CI21</f>
        <v/>
      </c>
      <c r="BY21" s="85" t="str">
        <f>'3.5 St Lights - Pole'!CJ21</f>
        <v/>
      </c>
      <c r="BZ21" s="85" t="str">
        <f>'3.5 St Lights - Pole'!CK21</f>
        <v/>
      </c>
      <c r="CA21" s="85"/>
      <c r="CB21" s="85"/>
      <c r="CC21" s="85" t="str">
        <f t="shared" si="48"/>
        <v/>
      </c>
      <c r="CD21" s="413"/>
      <c r="CE21" s="112"/>
      <c r="CF21" s="133" t="str">
        <f ca="1">IF('3.5 St Lights - Pole'!CR21="","",'3.5 St Lights - Pole'!CR21)</f>
        <v/>
      </c>
      <c r="CG21" s="112" t="str">
        <f>IF('3.5 St Lights - Pole'!CS21="","",'3.5 St Lights - Pole'!CS21)</f>
        <v/>
      </c>
      <c r="CH21" s="112"/>
      <c r="CI21" s="112"/>
    </row>
    <row r="22" spans="1:87" x14ac:dyDescent="0.2">
      <c r="A22" s="237"/>
      <c r="B22" s="413" t="str">
        <f t="shared" si="21"/>
        <v/>
      </c>
      <c r="C22" s="413" t="str">
        <f>IF('3.5 St Lights - Bracket'!B22="","",'3.5 St Lights - Bracket'!B22)</f>
        <v/>
      </c>
      <c r="D22" s="89" t="str">
        <f>IF('3.5 St Lights - Bracket'!D22="","",'3.5 St Lights - Bracket'!D22)</f>
        <v/>
      </c>
      <c r="E22" s="413" t="str">
        <f>IF('3.5 St Lights - Bracket'!E22="","",'3.5 St Lights - Bracket'!E22)</f>
        <v/>
      </c>
      <c r="F22" s="413" t="str">
        <f>IF('3.5 St Lights - Bracket'!F22="","",'3.5 St Lights - Bracket'!F22)</f>
        <v/>
      </c>
      <c r="G22" s="413" t="str">
        <f>IF('3.5 St Lights - Bracket'!G22="","",'3.5 St Lights - Bracket'!G22)</f>
        <v/>
      </c>
      <c r="H22" s="413" t="str">
        <f>IF('3.5 St Lights - Bracket'!H22="","",'3.5 St Lights - Bracket'!H22)</f>
        <v/>
      </c>
      <c r="I22" s="413"/>
      <c r="J22" s="89" t="str">
        <f t="shared" si="22"/>
        <v/>
      </c>
      <c r="K22" s="413"/>
      <c r="L22" s="89" t="str">
        <f t="shared" si="23"/>
        <v/>
      </c>
      <c r="M22" s="414" t="str">
        <f t="shared" si="24"/>
        <v/>
      </c>
      <c r="N22" s="413"/>
      <c r="O22" s="89" t="str">
        <f t="shared" si="25"/>
        <v/>
      </c>
      <c r="P22" s="413" t="str">
        <f t="shared" si="26"/>
        <v/>
      </c>
      <c r="Q22" s="89" t="str">
        <f t="shared" si="27"/>
        <v/>
      </c>
      <c r="R22" s="413"/>
      <c r="S22" s="413" t="str">
        <f>IFERROR(VLOOKUP('3.5 St Lights - Pole'!AE22,sl_lights_light_supply_auto,2,FALSE),"")</f>
        <v/>
      </c>
      <c r="T22" s="89" t="str">
        <f t="shared" si="28"/>
        <v/>
      </c>
      <c r="U22" s="413"/>
      <c r="V22" s="413"/>
      <c r="W22" s="413"/>
      <c r="X22" s="413"/>
      <c r="Y22" s="89" t="str">
        <f t="shared" si="29"/>
        <v/>
      </c>
      <c r="Z22" s="415" t="str">
        <f>IF('3.5 St Lights - Pole'!$AM22="","",'3.5 St Lights - Pole'!$AM22)</f>
        <v/>
      </c>
      <c r="AA22" s="413"/>
      <c r="AB22" s="413"/>
      <c r="AC22" s="89" t="str">
        <f t="shared" si="30"/>
        <v/>
      </c>
      <c r="AD22" s="85"/>
      <c r="AE22" s="413"/>
      <c r="AF22" s="413" t="str">
        <f t="shared" si="31"/>
        <v/>
      </c>
      <c r="AG22" s="89" t="str">
        <f t="shared" si="32"/>
        <v/>
      </c>
      <c r="AH22" s="414" t="str">
        <f t="shared" si="33"/>
        <v/>
      </c>
      <c r="AI22" s="413" t="str">
        <f t="shared" si="34"/>
        <v/>
      </c>
      <c r="AJ22" s="89" t="str">
        <f t="shared" si="35"/>
        <v/>
      </c>
      <c r="AK22" s="413"/>
      <c r="AL22" s="89" t="str">
        <f t="shared" si="36"/>
        <v/>
      </c>
      <c r="AM22" s="413"/>
      <c r="AN22" s="89" t="str">
        <f t="shared" si="37"/>
        <v/>
      </c>
      <c r="AO22" s="413"/>
      <c r="AP22" s="89" t="str">
        <f t="shared" si="38"/>
        <v/>
      </c>
      <c r="AQ22" s="413"/>
      <c r="AR22" s="415" t="str">
        <f>IF('3.5 St Lights - Pole'!$AM22="","",'3.5 St Lights - Pole'!$AM22)</f>
        <v/>
      </c>
      <c r="AS22" s="413"/>
      <c r="AT22" s="89" t="str">
        <f t="shared" si="39"/>
        <v/>
      </c>
      <c r="AU22" s="85"/>
      <c r="AV22" s="85"/>
      <c r="AW22" s="413"/>
      <c r="AX22" s="413"/>
      <c r="AY22" s="89" t="str">
        <f t="shared" si="40"/>
        <v/>
      </c>
      <c r="AZ22" s="85"/>
      <c r="BA22" s="85"/>
      <c r="BB22" s="413" t="str">
        <f t="shared" si="41"/>
        <v/>
      </c>
      <c r="BC22" s="89" t="str">
        <f t="shared" si="42"/>
        <v/>
      </c>
      <c r="BD22" s="414" t="str">
        <f t="shared" si="43"/>
        <v/>
      </c>
      <c r="BE22" s="413"/>
      <c r="BF22" s="416" t="str">
        <f t="shared" si="44"/>
        <v/>
      </c>
      <c r="BG22" s="415" t="str">
        <f>IF('3.5 St Lights - Pole'!$AM22="","",'3.5 St Lights - Pole'!$AM22)</f>
        <v/>
      </c>
      <c r="BH22" s="413"/>
      <c r="BI22" s="89" t="str">
        <f t="shared" si="45"/>
        <v/>
      </c>
      <c r="BJ22" s="85"/>
      <c r="BK22" s="413"/>
      <c r="BL22" s="413"/>
      <c r="BM22" s="413"/>
      <c r="BN22" s="89" t="str">
        <f t="shared" si="46"/>
        <v/>
      </c>
      <c r="BO22" s="85"/>
      <c r="BP22" s="413"/>
      <c r="BQ22" s="415" t="str">
        <f>IF('3.5 St Lights - Pole'!$AM22="","",'3.5 St Lights - Pole'!$AM22)</f>
        <v/>
      </c>
      <c r="BR22" s="85"/>
      <c r="BS22" s="85"/>
      <c r="BT22" s="85" t="str">
        <f>'3.5 St Lights - Pole'!CE22</f>
        <v/>
      </c>
      <c r="BU22" s="85"/>
      <c r="BV22" s="85" t="str">
        <f t="shared" si="47"/>
        <v/>
      </c>
      <c r="BW22" s="271"/>
      <c r="BX22" s="85" t="str">
        <f>'3.5 St Lights - Pole'!CI22</f>
        <v/>
      </c>
      <c r="BY22" s="85" t="str">
        <f>'3.5 St Lights - Pole'!CJ22</f>
        <v/>
      </c>
      <c r="BZ22" s="85" t="str">
        <f>'3.5 St Lights - Pole'!CK22</f>
        <v/>
      </c>
      <c r="CA22" s="85"/>
      <c r="CB22" s="85"/>
      <c r="CC22" s="85" t="str">
        <f t="shared" si="48"/>
        <v/>
      </c>
      <c r="CD22" s="413"/>
      <c r="CE22" s="112"/>
      <c r="CF22" s="133" t="str">
        <f ca="1">IF('3.5 St Lights - Pole'!CR22="","",'3.5 St Lights - Pole'!CR22)</f>
        <v/>
      </c>
      <c r="CG22" s="112" t="str">
        <f>IF('3.5 St Lights - Pole'!CS22="","",'3.5 St Lights - Pole'!CS22)</f>
        <v/>
      </c>
      <c r="CH22" s="112"/>
      <c r="CI22" s="112"/>
    </row>
    <row r="23" spans="1:87" x14ac:dyDescent="0.2">
      <c r="A23" s="237"/>
      <c r="B23" s="413" t="str">
        <f t="shared" si="21"/>
        <v/>
      </c>
      <c r="C23" s="413" t="str">
        <f>IF('3.5 St Lights - Bracket'!B23="","",'3.5 St Lights - Bracket'!B23)</f>
        <v/>
      </c>
      <c r="D23" s="89" t="str">
        <f>IF('3.5 St Lights - Bracket'!D23="","",'3.5 St Lights - Bracket'!D23)</f>
        <v/>
      </c>
      <c r="E23" s="413" t="str">
        <f>IF('3.5 St Lights - Bracket'!E23="","",'3.5 St Lights - Bracket'!E23)</f>
        <v/>
      </c>
      <c r="F23" s="413" t="str">
        <f>IF('3.5 St Lights - Bracket'!F23="","",'3.5 St Lights - Bracket'!F23)</f>
        <v/>
      </c>
      <c r="G23" s="413" t="str">
        <f>IF('3.5 St Lights - Bracket'!G23="","",'3.5 St Lights - Bracket'!G23)</f>
        <v/>
      </c>
      <c r="H23" s="413" t="str">
        <f>IF('3.5 St Lights - Bracket'!H23="","",'3.5 St Lights - Bracket'!H23)</f>
        <v/>
      </c>
      <c r="I23" s="413"/>
      <c r="J23" s="89" t="str">
        <f t="shared" si="22"/>
        <v/>
      </c>
      <c r="K23" s="413"/>
      <c r="L23" s="89" t="str">
        <f t="shared" si="23"/>
        <v/>
      </c>
      <c r="M23" s="414" t="str">
        <f t="shared" si="24"/>
        <v/>
      </c>
      <c r="N23" s="413"/>
      <c r="O23" s="89" t="str">
        <f t="shared" si="25"/>
        <v/>
      </c>
      <c r="P23" s="413" t="str">
        <f t="shared" si="26"/>
        <v/>
      </c>
      <c r="Q23" s="89" t="str">
        <f t="shared" si="27"/>
        <v/>
      </c>
      <c r="R23" s="413"/>
      <c r="S23" s="413" t="str">
        <f>IFERROR(VLOOKUP('3.5 St Lights - Pole'!AE23,sl_lights_light_supply_auto,2,FALSE),"")</f>
        <v/>
      </c>
      <c r="T23" s="89" t="str">
        <f t="shared" si="28"/>
        <v/>
      </c>
      <c r="U23" s="413"/>
      <c r="V23" s="413"/>
      <c r="W23" s="413"/>
      <c r="X23" s="413"/>
      <c r="Y23" s="89" t="str">
        <f t="shared" si="29"/>
        <v/>
      </c>
      <c r="Z23" s="415" t="str">
        <f>IF('3.5 St Lights - Pole'!$AM23="","",'3.5 St Lights - Pole'!$AM23)</f>
        <v/>
      </c>
      <c r="AA23" s="413"/>
      <c r="AB23" s="413"/>
      <c r="AC23" s="89" t="str">
        <f t="shared" si="30"/>
        <v/>
      </c>
      <c r="AD23" s="85"/>
      <c r="AE23" s="413"/>
      <c r="AF23" s="413" t="str">
        <f t="shared" si="31"/>
        <v/>
      </c>
      <c r="AG23" s="89" t="str">
        <f t="shared" si="32"/>
        <v/>
      </c>
      <c r="AH23" s="414" t="str">
        <f t="shared" si="33"/>
        <v/>
      </c>
      <c r="AI23" s="413" t="str">
        <f t="shared" si="34"/>
        <v/>
      </c>
      <c r="AJ23" s="89" t="str">
        <f t="shared" si="35"/>
        <v/>
      </c>
      <c r="AK23" s="413"/>
      <c r="AL23" s="89" t="str">
        <f t="shared" si="36"/>
        <v/>
      </c>
      <c r="AM23" s="413"/>
      <c r="AN23" s="89" t="str">
        <f t="shared" si="37"/>
        <v/>
      </c>
      <c r="AO23" s="413"/>
      <c r="AP23" s="89" t="str">
        <f t="shared" si="38"/>
        <v/>
      </c>
      <c r="AQ23" s="413"/>
      <c r="AR23" s="415" t="str">
        <f>IF('3.5 St Lights - Pole'!$AM23="","",'3.5 St Lights - Pole'!$AM23)</f>
        <v/>
      </c>
      <c r="AS23" s="413"/>
      <c r="AT23" s="89" t="str">
        <f t="shared" si="39"/>
        <v/>
      </c>
      <c r="AU23" s="85"/>
      <c r="AV23" s="85"/>
      <c r="AW23" s="413"/>
      <c r="AX23" s="413"/>
      <c r="AY23" s="89" t="str">
        <f t="shared" si="40"/>
        <v/>
      </c>
      <c r="AZ23" s="85"/>
      <c r="BA23" s="85"/>
      <c r="BB23" s="413" t="str">
        <f t="shared" si="41"/>
        <v/>
      </c>
      <c r="BC23" s="89" t="str">
        <f t="shared" si="42"/>
        <v/>
      </c>
      <c r="BD23" s="414" t="str">
        <f t="shared" si="43"/>
        <v/>
      </c>
      <c r="BE23" s="413"/>
      <c r="BF23" s="416" t="str">
        <f t="shared" si="44"/>
        <v/>
      </c>
      <c r="BG23" s="415" t="str">
        <f>IF('3.5 St Lights - Pole'!$AM23="","",'3.5 St Lights - Pole'!$AM23)</f>
        <v/>
      </c>
      <c r="BH23" s="413"/>
      <c r="BI23" s="89" t="str">
        <f t="shared" si="45"/>
        <v/>
      </c>
      <c r="BJ23" s="85"/>
      <c r="BK23" s="413"/>
      <c r="BL23" s="413"/>
      <c r="BM23" s="413"/>
      <c r="BN23" s="89" t="str">
        <f t="shared" si="46"/>
        <v/>
      </c>
      <c r="BO23" s="85"/>
      <c r="BP23" s="413"/>
      <c r="BQ23" s="415" t="str">
        <f>IF('3.5 St Lights - Pole'!$AM23="","",'3.5 St Lights - Pole'!$AM23)</f>
        <v/>
      </c>
      <c r="BR23" s="85"/>
      <c r="BS23" s="85"/>
      <c r="BT23" s="85" t="str">
        <f>'3.5 St Lights - Pole'!CE23</f>
        <v/>
      </c>
      <c r="BU23" s="85"/>
      <c r="BV23" s="85" t="str">
        <f t="shared" si="47"/>
        <v/>
      </c>
      <c r="BW23" s="271"/>
      <c r="BX23" s="85" t="str">
        <f>'3.5 St Lights - Pole'!CI23</f>
        <v/>
      </c>
      <c r="BY23" s="85" t="str">
        <f>'3.5 St Lights - Pole'!CJ23</f>
        <v/>
      </c>
      <c r="BZ23" s="85" t="str">
        <f>'3.5 St Lights - Pole'!CK23</f>
        <v/>
      </c>
      <c r="CA23" s="85"/>
      <c r="CB23" s="85"/>
      <c r="CC23" s="85" t="str">
        <f t="shared" si="48"/>
        <v/>
      </c>
      <c r="CD23" s="413"/>
      <c r="CE23" s="112"/>
      <c r="CF23" s="133" t="str">
        <f ca="1">IF('3.5 St Lights - Pole'!CR23="","",'3.5 St Lights - Pole'!CR23)</f>
        <v/>
      </c>
      <c r="CG23" s="112" t="str">
        <f>IF('3.5 St Lights - Pole'!CS23="","",'3.5 St Lights - Pole'!CS23)</f>
        <v/>
      </c>
      <c r="CH23" s="112"/>
      <c r="CI23" s="112"/>
    </row>
    <row r="24" spans="1:87" x14ac:dyDescent="0.2">
      <c r="A24" s="237"/>
      <c r="B24" s="413" t="str">
        <f t="shared" si="21"/>
        <v/>
      </c>
      <c r="C24" s="413" t="str">
        <f>IF('3.5 St Lights - Bracket'!B24="","",'3.5 St Lights - Bracket'!B24)</f>
        <v/>
      </c>
      <c r="D24" s="89" t="str">
        <f>IF('3.5 St Lights - Bracket'!D24="","",'3.5 St Lights - Bracket'!D24)</f>
        <v/>
      </c>
      <c r="E24" s="413" t="str">
        <f>IF('3.5 St Lights - Bracket'!E24="","",'3.5 St Lights - Bracket'!E24)</f>
        <v/>
      </c>
      <c r="F24" s="413" t="str">
        <f>IF('3.5 St Lights - Bracket'!F24="","",'3.5 St Lights - Bracket'!F24)</f>
        <v/>
      </c>
      <c r="G24" s="413" t="str">
        <f>IF('3.5 St Lights - Bracket'!G24="","",'3.5 St Lights - Bracket'!G24)</f>
        <v/>
      </c>
      <c r="H24" s="413" t="str">
        <f>IF('3.5 St Lights - Bracket'!H24="","",'3.5 St Lights - Bracket'!H24)</f>
        <v/>
      </c>
      <c r="I24" s="413"/>
      <c r="J24" s="89" t="str">
        <f t="shared" si="22"/>
        <v/>
      </c>
      <c r="K24" s="413"/>
      <c r="L24" s="89" t="str">
        <f t="shared" si="23"/>
        <v/>
      </c>
      <c r="M24" s="414" t="str">
        <f t="shared" si="24"/>
        <v/>
      </c>
      <c r="N24" s="413"/>
      <c r="O24" s="89" t="str">
        <f t="shared" si="25"/>
        <v/>
      </c>
      <c r="P24" s="413" t="str">
        <f t="shared" si="26"/>
        <v/>
      </c>
      <c r="Q24" s="89" t="str">
        <f t="shared" si="27"/>
        <v/>
      </c>
      <c r="R24" s="413"/>
      <c r="S24" s="413" t="str">
        <f>IFERROR(VLOOKUP('3.5 St Lights - Pole'!AE24,sl_lights_light_supply_auto,2,FALSE),"")</f>
        <v/>
      </c>
      <c r="T24" s="89" t="str">
        <f t="shared" si="28"/>
        <v/>
      </c>
      <c r="U24" s="413"/>
      <c r="V24" s="413"/>
      <c r="W24" s="413"/>
      <c r="X24" s="413"/>
      <c r="Y24" s="89" t="str">
        <f t="shared" si="29"/>
        <v/>
      </c>
      <c r="Z24" s="415" t="str">
        <f>IF('3.5 St Lights - Pole'!$AM24="","",'3.5 St Lights - Pole'!$AM24)</f>
        <v/>
      </c>
      <c r="AA24" s="413"/>
      <c r="AB24" s="413"/>
      <c r="AC24" s="89" t="str">
        <f t="shared" si="30"/>
        <v/>
      </c>
      <c r="AD24" s="85"/>
      <c r="AE24" s="413"/>
      <c r="AF24" s="413" t="str">
        <f t="shared" si="31"/>
        <v/>
      </c>
      <c r="AG24" s="89" t="str">
        <f t="shared" si="32"/>
        <v/>
      </c>
      <c r="AH24" s="414" t="str">
        <f t="shared" si="33"/>
        <v/>
      </c>
      <c r="AI24" s="413" t="str">
        <f t="shared" si="34"/>
        <v/>
      </c>
      <c r="AJ24" s="89" t="str">
        <f t="shared" si="35"/>
        <v/>
      </c>
      <c r="AK24" s="413"/>
      <c r="AL24" s="89" t="str">
        <f t="shared" si="36"/>
        <v/>
      </c>
      <c r="AM24" s="413"/>
      <c r="AN24" s="89" t="str">
        <f t="shared" si="37"/>
        <v/>
      </c>
      <c r="AO24" s="413"/>
      <c r="AP24" s="89" t="str">
        <f t="shared" si="38"/>
        <v/>
      </c>
      <c r="AQ24" s="413"/>
      <c r="AR24" s="415" t="str">
        <f>IF('3.5 St Lights - Pole'!$AM24="","",'3.5 St Lights - Pole'!$AM24)</f>
        <v/>
      </c>
      <c r="AS24" s="413"/>
      <c r="AT24" s="89" t="str">
        <f t="shared" si="39"/>
        <v/>
      </c>
      <c r="AU24" s="85"/>
      <c r="AV24" s="85"/>
      <c r="AW24" s="413"/>
      <c r="AX24" s="413"/>
      <c r="AY24" s="89" t="str">
        <f t="shared" si="40"/>
        <v/>
      </c>
      <c r="AZ24" s="85"/>
      <c r="BA24" s="85"/>
      <c r="BB24" s="413" t="str">
        <f t="shared" si="41"/>
        <v/>
      </c>
      <c r="BC24" s="89" t="str">
        <f t="shared" si="42"/>
        <v/>
      </c>
      <c r="BD24" s="414" t="str">
        <f t="shared" si="43"/>
        <v/>
      </c>
      <c r="BE24" s="413"/>
      <c r="BF24" s="416" t="str">
        <f t="shared" si="44"/>
        <v/>
      </c>
      <c r="BG24" s="415" t="str">
        <f>IF('3.5 St Lights - Pole'!$AM24="","",'3.5 St Lights - Pole'!$AM24)</f>
        <v/>
      </c>
      <c r="BH24" s="413"/>
      <c r="BI24" s="89" t="str">
        <f t="shared" si="45"/>
        <v/>
      </c>
      <c r="BJ24" s="85"/>
      <c r="BK24" s="413"/>
      <c r="BL24" s="413"/>
      <c r="BM24" s="413"/>
      <c r="BN24" s="89" t="str">
        <f t="shared" si="46"/>
        <v/>
      </c>
      <c r="BO24" s="85"/>
      <c r="BP24" s="413"/>
      <c r="BQ24" s="415" t="str">
        <f>IF('3.5 St Lights - Pole'!$AM24="","",'3.5 St Lights - Pole'!$AM24)</f>
        <v/>
      </c>
      <c r="BR24" s="85"/>
      <c r="BS24" s="85"/>
      <c r="BT24" s="85" t="str">
        <f>'3.5 St Lights - Pole'!CE24</f>
        <v/>
      </c>
      <c r="BU24" s="85"/>
      <c r="BV24" s="85" t="str">
        <f t="shared" si="47"/>
        <v/>
      </c>
      <c r="BW24" s="271"/>
      <c r="BX24" s="85" t="str">
        <f>'3.5 St Lights - Pole'!CI24</f>
        <v/>
      </c>
      <c r="BY24" s="85" t="str">
        <f>'3.5 St Lights - Pole'!CJ24</f>
        <v/>
      </c>
      <c r="BZ24" s="85" t="str">
        <f>'3.5 St Lights - Pole'!CK24</f>
        <v/>
      </c>
      <c r="CA24" s="85"/>
      <c r="CB24" s="85"/>
      <c r="CC24" s="85" t="str">
        <f t="shared" si="48"/>
        <v/>
      </c>
      <c r="CD24" s="413"/>
      <c r="CE24" s="112"/>
      <c r="CF24" s="133" t="str">
        <f ca="1">IF('3.5 St Lights - Pole'!CR24="","",'3.5 St Lights - Pole'!CR24)</f>
        <v/>
      </c>
      <c r="CG24" s="112" t="str">
        <f>IF('3.5 St Lights - Pole'!CS24="","",'3.5 St Lights - Pole'!CS24)</f>
        <v/>
      </c>
      <c r="CH24" s="112"/>
      <c r="CI24" s="112"/>
    </row>
    <row r="25" spans="1:87" x14ac:dyDescent="0.2">
      <c r="A25" s="237"/>
      <c r="B25" s="413" t="str">
        <f t="shared" si="21"/>
        <v/>
      </c>
      <c r="C25" s="413" t="str">
        <f>IF('3.5 St Lights - Bracket'!B25="","",'3.5 St Lights - Bracket'!B25)</f>
        <v/>
      </c>
      <c r="D25" s="89" t="str">
        <f>IF('3.5 St Lights - Bracket'!D25="","",'3.5 St Lights - Bracket'!D25)</f>
        <v/>
      </c>
      <c r="E25" s="413" t="str">
        <f>IF('3.5 St Lights - Bracket'!E25="","",'3.5 St Lights - Bracket'!E25)</f>
        <v/>
      </c>
      <c r="F25" s="413" t="str">
        <f>IF('3.5 St Lights - Bracket'!F25="","",'3.5 St Lights - Bracket'!F25)</f>
        <v/>
      </c>
      <c r="G25" s="413" t="str">
        <f>IF('3.5 St Lights - Bracket'!G25="","",'3.5 St Lights - Bracket'!G25)</f>
        <v/>
      </c>
      <c r="H25" s="413" t="str">
        <f>IF('3.5 St Lights - Bracket'!H25="","",'3.5 St Lights - Bracket'!H25)</f>
        <v/>
      </c>
      <c r="I25" s="413"/>
      <c r="J25" s="89" t="str">
        <f t="shared" si="22"/>
        <v/>
      </c>
      <c r="K25" s="413"/>
      <c r="L25" s="89" t="str">
        <f t="shared" si="23"/>
        <v/>
      </c>
      <c r="M25" s="414" t="str">
        <f t="shared" si="24"/>
        <v/>
      </c>
      <c r="N25" s="413"/>
      <c r="O25" s="89" t="str">
        <f t="shared" si="25"/>
        <v/>
      </c>
      <c r="P25" s="413" t="str">
        <f t="shared" si="26"/>
        <v/>
      </c>
      <c r="Q25" s="89" t="str">
        <f t="shared" si="27"/>
        <v/>
      </c>
      <c r="R25" s="413"/>
      <c r="S25" s="413" t="str">
        <f>IFERROR(VLOOKUP('3.5 St Lights - Pole'!AE25,sl_lights_light_supply_auto,2,FALSE),"")</f>
        <v/>
      </c>
      <c r="T25" s="89" t="str">
        <f t="shared" si="28"/>
        <v/>
      </c>
      <c r="U25" s="413"/>
      <c r="V25" s="413"/>
      <c r="W25" s="413"/>
      <c r="X25" s="413"/>
      <c r="Y25" s="89" t="str">
        <f t="shared" si="29"/>
        <v/>
      </c>
      <c r="Z25" s="415" t="str">
        <f>IF('3.5 St Lights - Pole'!$AM25="","",'3.5 St Lights - Pole'!$AM25)</f>
        <v/>
      </c>
      <c r="AA25" s="413"/>
      <c r="AB25" s="413"/>
      <c r="AC25" s="89" t="str">
        <f t="shared" si="30"/>
        <v/>
      </c>
      <c r="AD25" s="85"/>
      <c r="AE25" s="413"/>
      <c r="AF25" s="413" t="str">
        <f t="shared" si="31"/>
        <v/>
      </c>
      <c r="AG25" s="89" t="str">
        <f t="shared" si="32"/>
        <v/>
      </c>
      <c r="AH25" s="414" t="str">
        <f t="shared" si="33"/>
        <v/>
      </c>
      <c r="AI25" s="413" t="str">
        <f t="shared" si="34"/>
        <v/>
      </c>
      <c r="AJ25" s="89" t="str">
        <f t="shared" si="35"/>
        <v/>
      </c>
      <c r="AK25" s="413"/>
      <c r="AL25" s="89" t="str">
        <f t="shared" si="36"/>
        <v/>
      </c>
      <c r="AM25" s="413"/>
      <c r="AN25" s="89" t="str">
        <f t="shared" si="37"/>
        <v/>
      </c>
      <c r="AO25" s="413"/>
      <c r="AP25" s="89" t="str">
        <f t="shared" si="38"/>
        <v/>
      </c>
      <c r="AQ25" s="413"/>
      <c r="AR25" s="415" t="str">
        <f>IF('3.5 St Lights - Pole'!$AM25="","",'3.5 St Lights - Pole'!$AM25)</f>
        <v/>
      </c>
      <c r="AS25" s="413"/>
      <c r="AT25" s="89" t="str">
        <f t="shared" si="39"/>
        <v/>
      </c>
      <c r="AU25" s="85"/>
      <c r="AV25" s="85"/>
      <c r="AW25" s="413"/>
      <c r="AX25" s="413"/>
      <c r="AY25" s="89" t="str">
        <f t="shared" si="40"/>
        <v/>
      </c>
      <c r="AZ25" s="85"/>
      <c r="BA25" s="85"/>
      <c r="BB25" s="413" t="str">
        <f t="shared" si="41"/>
        <v/>
      </c>
      <c r="BC25" s="89" t="str">
        <f t="shared" si="42"/>
        <v/>
      </c>
      <c r="BD25" s="414" t="str">
        <f t="shared" si="43"/>
        <v/>
      </c>
      <c r="BE25" s="413"/>
      <c r="BF25" s="416" t="str">
        <f t="shared" si="44"/>
        <v/>
      </c>
      <c r="BG25" s="415" t="str">
        <f>IF('3.5 St Lights - Pole'!$AM25="","",'3.5 St Lights - Pole'!$AM25)</f>
        <v/>
      </c>
      <c r="BH25" s="413"/>
      <c r="BI25" s="89" t="str">
        <f t="shared" si="45"/>
        <v/>
      </c>
      <c r="BJ25" s="85"/>
      <c r="BK25" s="413"/>
      <c r="BL25" s="413"/>
      <c r="BM25" s="413"/>
      <c r="BN25" s="89" t="str">
        <f t="shared" si="46"/>
        <v/>
      </c>
      <c r="BO25" s="85"/>
      <c r="BP25" s="413"/>
      <c r="BQ25" s="415" t="str">
        <f>IF('3.5 St Lights - Pole'!$AM25="","",'3.5 St Lights - Pole'!$AM25)</f>
        <v/>
      </c>
      <c r="BR25" s="85"/>
      <c r="BS25" s="85"/>
      <c r="BT25" s="85" t="str">
        <f>'3.5 St Lights - Pole'!CE25</f>
        <v/>
      </c>
      <c r="BU25" s="85"/>
      <c r="BV25" s="85" t="str">
        <f t="shared" si="47"/>
        <v/>
      </c>
      <c r="BW25" s="271"/>
      <c r="BX25" s="85" t="str">
        <f>'3.5 St Lights - Pole'!CI25</f>
        <v/>
      </c>
      <c r="BY25" s="85" t="str">
        <f>'3.5 St Lights - Pole'!CJ25</f>
        <v/>
      </c>
      <c r="BZ25" s="85" t="str">
        <f>'3.5 St Lights - Pole'!CK25</f>
        <v/>
      </c>
      <c r="CA25" s="85"/>
      <c r="CB25" s="85"/>
      <c r="CC25" s="85" t="str">
        <f t="shared" si="48"/>
        <v/>
      </c>
      <c r="CD25" s="413"/>
      <c r="CE25" s="112"/>
      <c r="CF25" s="133" t="str">
        <f ca="1">IF('3.5 St Lights - Pole'!CR25="","",'3.5 St Lights - Pole'!CR25)</f>
        <v/>
      </c>
      <c r="CG25" s="112" t="str">
        <f>IF('3.5 St Lights - Pole'!CS25="","",'3.5 St Lights - Pole'!CS25)</f>
        <v/>
      </c>
      <c r="CH25" s="112"/>
      <c r="CI25" s="112"/>
    </row>
    <row r="26" spans="1:87" x14ac:dyDescent="0.2">
      <c r="A26" s="237"/>
      <c r="B26" s="413" t="str">
        <f t="shared" si="21"/>
        <v/>
      </c>
      <c r="C26" s="413" t="str">
        <f>IF('3.5 St Lights - Bracket'!B26="","",'3.5 St Lights - Bracket'!B26)</f>
        <v/>
      </c>
      <c r="D26" s="89" t="str">
        <f>IF('3.5 St Lights - Bracket'!D26="","",'3.5 St Lights - Bracket'!D26)</f>
        <v/>
      </c>
      <c r="E26" s="413" t="str">
        <f>IF('3.5 St Lights - Bracket'!E26="","",'3.5 St Lights - Bracket'!E26)</f>
        <v/>
      </c>
      <c r="F26" s="413" t="str">
        <f>IF('3.5 St Lights - Bracket'!F26="","",'3.5 St Lights - Bracket'!F26)</f>
        <v/>
      </c>
      <c r="G26" s="413" t="str">
        <f>IF('3.5 St Lights - Bracket'!G26="","",'3.5 St Lights - Bracket'!G26)</f>
        <v/>
      </c>
      <c r="H26" s="413" t="str">
        <f>IF('3.5 St Lights - Bracket'!H26="","",'3.5 St Lights - Bracket'!H26)</f>
        <v/>
      </c>
      <c r="I26" s="413"/>
      <c r="J26" s="89" t="str">
        <f t="shared" si="22"/>
        <v/>
      </c>
      <c r="K26" s="413"/>
      <c r="L26" s="89" t="str">
        <f t="shared" si="23"/>
        <v/>
      </c>
      <c r="M26" s="414" t="str">
        <f t="shared" si="24"/>
        <v/>
      </c>
      <c r="N26" s="413"/>
      <c r="O26" s="89" t="str">
        <f t="shared" si="25"/>
        <v/>
      </c>
      <c r="P26" s="413" t="str">
        <f t="shared" si="26"/>
        <v/>
      </c>
      <c r="Q26" s="89" t="str">
        <f t="shared" si="27"/>
        <v/>
      </c>
      <c r="R26" s="413"/>
      <c r="S26" s="413" t="str">
        <f>IFERROR(VLOOKUP('3.5 St Lights - Pole'!AE26,sl_lights_light_supply_auto,2,FALSE),"")</f>
        <v/>
      </c>
      <c r="T26" s="89" t="str">
        <f t="shared" si="28"/>
        <v/>
      </c>
      <c r="U26" s="413"/>
      <c r="V26" s="413"/>
      <c r="W26" s="413"/>
      <c r="X26" s="413"/>
      <c r="Y26" s="89" t="str">
        <f t="shared" si="29"/>
        <v/>
      </c>
      <c r="Z26" s="415" t="str">
        <f>IF('3.5 St Lights - Pole'!$AM26="","",'3.5 St Lights - Pole'!$AM26)</f>
        <v/>
      </c>
      <c r="AA26" s="413"/>
      <c r="AB26" s="413"/>
      <c r="AC26" s="89" t="str">
        <f t="shared" si="30"/>
        <v/>
      </c>
      <c r="AD26" s="85"/>
      <c r="AE26" s="413"/>
      <c r="AF26" s="413" t="str">
        <f t="shared" si="31"/>
        <v/>
      </c>
      <c r="AG26" s="89" t="str">
        <f t="shared" si="32"/>
        <v/>
      </c>
      <c r="AH26" s="414" t="str">
        <f t="shared" si="33"/>
        <v/>
      </c>
      <c r="AI26" s="413" t="str">
        <f t="shared" si="34"/>
        <v/>
      </c>
      <c r="AJ26" s="89" t="str">
        <f t="shared" si="35"/>
        <v/>
      </c>
      <c r="AK26" s="413"/>
      <c r="AL26" s="89" t="str">
        <f t="shared" si="36"/>
        <v/>
      </c>
      <c r="AM26" s="413"/>
      <c r="AN26" s="89" t="str">
        <f t="shared" si="37"/>
        <v/>
      </c>
      <c r="AO26" s="413"/>
      <c r="AP26" s="89" t="str">
        <f t="shared" si="38"/>
        <v/>
      </c>
      <c r="AQ26" s="413"/>
      <c r="AR26" s="415" t="str">
        <f>IF('3.5 St Lights - Pole'!$AM26="","",'3.5 St Lights - Pole'!$AM26)</f>
        <v/>
      </c>
      <c r="AS26" s="413"/>
      <c r="AT26" s="89" t="str">
        <f t="shared" si="39"/>
        <v/>
      </c>
      <c r="AU26" s="85"/>
      <c r="AV26" s="85"/>
      <c r="AW26" s="413"/>
      <c r="AX26" s="413"/>
      <c r="AY26" s="89" t="str">
        <f t="shared" si="40"/>
        <v/>
      </c>
      <c r="AZ26" s="85"/>
      <c r="BA26" s="85"/>
      <c r="BB26" s="413" t="str">
        <f t="shared" si="41"/>
        <v/>
      </c>
      <c r="BC26" s="89" t="str">
        <f t="shared" si="42"/>
        <v/>
      </c>
      <c r="BD26" s="414" t="str">
        <f t="shared" si="43"/>
        <v/>
      </c>
      <c r="BE26" s="413"/>
      <c r="BF26" s="416" t="str">
        <f t="shared" si="44"/>
        <v/>
      </c>
      <c r="BG26" s="415" t="str">
        <f>IF('3.5 St Lights - Pole'!$AM26="","",'3.5 St Lights - Pole'!$AM26)</f>
        <v/>
      </c>
      <c r="BH26" s="413"/>
      <c r="BI26" s="89" t="str">
        <f t="shared" si="45"/>
        <v/>
      </c>
      <c r="BJ26" s="85"/>
      <c r="BK26" s="413"/>
      <c r="BL26" s="413"/>
      <c r="BM26" s="413"/>
      <c r="BN26" s="89" t="str">
        <f t="shared" si="46"/>
        <v/>
      </c>
      <c r="BO26" s="85"/>
      <c r="BP26" s="413"/>
      <c r="BQ26" s="415" t="str">
        <f>IF('3.5 St Lights - Pole'!$AM26="","",'3.5 St Lights - Pole'!$AM26)</f>
        <v/>
      </c>
      <c r="BR26" s="85"/>
      <c r="BS26" s="85"/>
      <c r="BT26" s="85" t="str">
        <f>'3.5 St Lights - Pole'!CE26</f>
        <v/>
      </c>
      <c r="BU26" s="85"/>
      <c r="BV26" s="85" t="str">
        <f t="shared" si="47"/>
        <v/>
      </c>
      <c r="BW26" s="271"/>
      <c r="BX26" s="85" t="str">
        <f>'3.5 St Lights - Pole'!CI26</f>
        <v/>
      </c>
      <c r="BY26" s="85" t="str">
        <f>'3.5 St Lights - Pole'!CJ26</f>
        <v/>
      </c>
      <c r="BZ26" s="85" t="str">
        <f>'3.5 St Lights - Pole'!CK26</f>
        <v/>
      </c>
      <c r="CA26" s="85"/>
      <c r="CB26" s="85"/>
      <c r="CC26" s="85" t="str">
        <f t="shared" si="48"/>
        <v/>
      </c>
      <c r="CD26" s="413"/>
      <c r="CE26" s="112"/>
      <c r="CF26" s="133" t="str">
        <f ca="1">IF('3.5 St Lights - Pole'!CR26="","",'3.5 St Lights - Pole'!CR26)</f>
        <v/>
      </c>
      <c r="CG26" s="112" t="str">
        <f>IF('3.5 St Lights - Pole'!CS26="","",'3.5 St Lights - Pole'!CS26)</f>
        <v/>
      </c>
      <c r="CH26" s="112"/>
      <c r="CI26" s="112"/>
    </row>
    <row r="27" spans="1:87" x14ac:dyDescent="0.2">
      <c r="A27" s="237"/>
      <c r="B27" s="413" t="str">
        <f t="shared" si="21"/>
        <v/>
      </c>
      <c r="C27" s="413" t="str">
        <f>IF('3.5 St Lights - Bracket'!B27="","",'3.5 St Lights - Bracket'!B27)</f>
        <v/>
      </c>
      <c r="D27" s="89" t="str">
        <f>IF('3.5 St Lights - Bracket'!D27="","",'3.5 St Lights - Bracket'!D27)</f>
        <v/>
      </c>
      <c r="E27" s="413" t="str">
        <f>IF('3.5 St Lights - Bracket'!E27="","",'3.5 St Lights - Bracket'!E27)</f>
        <v/>
      </c>
      <c r="F27" s="413" t="str">
        <f>IF('3.5 St Lights - Bracket'!F27="","",'3.5 St Lights - Bracket'!F27)</f>
        <v/>
      </c>
      <c r="G27" s="413" t="str">
        <f>IF('3.5 St Lights - Bracket'!G27="","",'3.5 St Lights - Bracket'!G27)</f>
        <v/>
      </c>
      <c r="H27" s="413" t="str">
        <f>IF('3.5 St Lights - Bracket'!H27="","",'3.5 St Lights - Bracket'!H27)</f>
        <v/>
      </c>
      <c r="I27" s="413"/>
      <c r="J27" s="89" t="str">
        <f t="shared" si="22"/>
        <v/>
      </c>
      <c r="K27" s="413"/>
      <c r="L27" s="89" t="str">
        <f t="shared" si="23"/>
        <v/>
      </c>
      <c r="M27" s="414" t="str">
        <f t="shared" si="24"/>
        <v/>
      </c>
      <c r="N27" s="413"/>
      <c r="O27" s="89" t="str">
        <f t="shared" si="25"/>
        <v/>
      </c>
      <c r="P27" s="413" t="str">
        <f t="shared" si="26"/>
        <v/>
      </c>
      <c r="Q27" s="89" t="str">
        <f t="shared" si="27"/>
        <v/>
      </c>
      <c r="R27" s="413"/>
      <c r="S27" s="413" t="str">
        <f>IFERROR(VLOOKUP('3.5 St Lights - Pole'!AE27,sl_lights_light_supply_auto,2,FALSE),"")</f>
        <v/>
      </c>
      <c r="T27" s="89" t="str">
        <f t="shared" si="28"/>
        <v/>
      </c>
      <c r="U27" s="413"/>
      <c r="V27" s="413"/>
      <c r="W27" s="413"/>
      <c r="X27" s="413"/>
      <c r="Y27" s="89" t="str">
        <f t="shared" si="29"/>
        <v/>
      </c>
      <c r="Z27" s="415" t="str">
        <f>IF('3.5 St Lights - Pole'!$AM27="","",'3.5 St Lights - Pole'!$AM27)</f>
        <v/>
      </c>
      <c r="AA27" s="413"/>
      <c r="AB27" s="413"/>
      <c r="AC27" s="89" t="str">
        <f t="shared" si="30"/>
        <v/>
      </c>
      <c r="AD27" s="85"/>
      <c r="AE27" s="413"/>
      <c r="AF27" s="413" t="str">
        <f t="shared" si="31"/>
        <v/>
      </c>
      <c r="AG27" s="89" t="str">
        <f t="shared" si="32"/>
        <v/>
      </c>
      <c r="AH27" s="414" t="str">
        <f t="shared" si="33"/>
        <v/>
      </c>
      <c r="AI27" s="413" t="str">
        <f t="shared" si="34"/>
        <v/>
      </c>
      <c r="AJ27" s="89" t="str">
        <f t="shared" si="35"/>
        <v/>
      </c>
      <c r="AK27" s="413"/>
      <c r="AL27" s="89" t="str">
        <f t="shared" si="36"/>
        <v/>
      </c>
      <c r="AM27" s="413"/>
      <c r="AN27" s="89" t="str">
        <f t="shared" si="37"/>
        <v/>
      </c>
      <c r="AO27" s="413"/>
      <c r="AP27" s="89" t="str">
        <f t="shared" si="38"/>
        <v/>
      </c>
      <c r="AQ27" s="413"/>
      <c r="AR27" s="415" t="str">
        <f>IF('3.5 St Lights - Pole'!$AM27="","",'3.5 St Lights - Pole'!$AM27)</f>
        <v/>
      </c>
      <c r="AS27" s="413"/>
      <c r="AT27" s="89" t="str">
        <f t="shared" si="39"/>
        <v/>
      </c>
      <c r="AU27" s="85"/>
      <c r="AV27" s="85"/>
      <c r="AW27" s="413"/>
      <c r="AX27" s="413"/>
      <c r="AY27" s="89" t="str">
        <f t="shared" si="40"/>
        <v/>
      </c>
      <c r="AZ27" s="85"/>
      <c r="BA27" s="85"/>
      <c r="BB27" s="413" t="str">
        <f t="shared" si="41"/>
        <v/>
      </c>
      <c r="BC27" s="89" t="str">
        <f t="shared" si="42"/>
        <v/>
      </c>
      <c r="BD27" s="414" t="str">
        <f t="shared" si="43"/>
        <v/>
      </c>
      <c r="BE27" s="413"/>
      <c r="BF27" s="416" t="str">
        <f t="shared" si="44"/>
        <v/>
      </c>
      <c r="BG27" s="415" t="str">
        <f>IF('3.5 St Lights - Pole'!$AM27="","",'3.5 St Lights - Pole'!$AM27)</f>
        <v/>
      </c>
      <c r="BH27" s="413"/>
      <c r="BI27" s="89" t="str">
        <f t="shared" si="45"/>
        <v/>
      </c>
      <c r="BJ27" s="85"/>
      <c r="BK27" s="413"/>
      <c r="BL27" s="413"/>
      <c r="BM27" s="413"/>
      <c r="BN27" s="89" t="str">
        <f t="shared" si="46"/>
        <v/>
      </c>
      <c r="BO27" s="85"/>
      <c r="BP27" s="413"/>
      <c r="BQ27" s="415" t="str">
        <f>IF('3.5 St Lights - Pole'!$AM27="","",'3.5 St Lights - Pole'!$AM27)</f>
        <v/>
      </c>
      <c r="BR27" s="85"/>
      <c r="BS27" s="85"/>
      <c r="BT27" s="85" t="str">
        <f>'3.5 St Lights - Pole'!CE27</f>
        <v/>
      </c>
      <c r="BU27" s="85"/>
      <c r="BV27" s="85" t="str">
        <f t="shared" si="47"/>
        <v/>
      </c>
      <c r="BW27" s="271"/>
      <c r="BX27" s="85" t="str">
        <f>'3.5 St Lights - Pole'!CI27</f>
        <v/>
      </c>
      <c r="BY27" s="85" t="str">
        <f>'3.5 St Lights - Pole'!CJ27</f>
        <v/>
      </c>
      <c r="BZ27" s="85" t="str">
        <f>'3.5 St Lights - Pole'!CK27</f>
        <v/>
      </c>
      <c r="CA27" s="85"/>
      <c r="CB27" s="85"/>
      <c r="CC27" s="85" t="str">
        <f t="shared" si="48"/>
        <v/>
      </c>
      <c r="CD27" s="413"/>
      <c r="CE27" s="112"/>
      <c r="CF27" s="133" t="str">
        <f ca="1">IF('3.5 St Lights - Pole'!CR27="","",'3.5 St Lights - Pole'!CR27)</f>
        <v/>
      </c>
      <c r="CG27" s="112" t="str">
        <f>IF('3.5 St Lights - Pole'!CS27="","",'3.5 St Lights - Pole'!CS27)</f>
        <v/>
      </c>
      <c r="CH27" s="112"/>
      <c r="CI27" s="112"/>
    </row>
    <row r="28" spans="1:87" x14ac:dyDescent="0.2">
      <c r="A28" s="237"/>
      <c r="B28" s="413" t="str">
        <f t="shared" si="21"/>
        <v/>
      </c>
      <c r="C28" s="413" t="str">
        <f>IF('3.5 St Lights - Bracket'!B28="","",'3.5 St Lights - Bracket'!B28)</f>
        <v/>
      </c>
      <c r="D28" s="89" t="str">
        <f>IF('3.5 St Lights - Bracket'!D28="","",'3.5 St Lights - Bracket'!D28)</f>
        <v/>
      </c>
      <c r="E28" s="413" t="str">
        <f>IF('3.5 St Lights - Bracket'!E28="","",'3.5 St Lights - Bracket'!E28)</f>
        <v/>
      </c>
      <c r="F28" s="413" t="str">
        <f>IF('3.5 St Lights - Bracket'!F28="","",'3.5 St Lights - Bracket'!F28)</f>
        <v/>
      </c>
      <c r="G28" s="413" t="str">
        <f>IF('3.5 St Lights - Bracket'!G28="","",'3.5 St Lights - Bracket'!G28)</f>
        <v/>
      </c>
      <c r="H28" s="413" t="str">
        <f>IF('3.5 St Lights - Bracket'!H28="","",'3.5 St Lights - Bracket'!H28)</f>
        <v/>
      </c>
      <c r="I28" s="413"/>
      <c r="J28" s="89" t="str">
        <f t="shared" si="22"/>
        <v/>
      </c>
      <c r="K28" s="413"/>
      <c r="L28" s="89" t="str">
        <f t="shared" si="23"/>
        <v/>
      </c>
      <c r="M28" s="414" t="str">
        <f t="shared" si="24"/>
        <v/>
      </c>
      <c r="N28" s="413"/>
      <c r="O28" s="89" t="str">
        <f t="shared" si="25"/>
        <v/>
      </c>
      <c r="P28" s="413" t="str">
        <f t="shared" si="26"/>
        <v/>
      </c>
      <c r="Q28" s="89" t="str">
        <f t="shared" si="27"/>
        <v/>
      </c>
      <c r="R28" s="413"/>
      <c r="S28" s="413" t="str">
        <f>IFERROR(VLOOKUP('3.5 St Lights - Pole'!AE28,sl_lights_light_supply_auto,2,FALSE),"")</f>
        <v/>
      </c>
      <c r="T28" s="89" t="str">
        <f t="shared" si="28"/>
        <v/>
      </c>
      <c r="U28" s="413"/>
      <c r="V28" s="413"/>
      <c r="W28" s="413"/>
      <c r="X28" s="413"/>
      <c r="Y28" s="89" t="str">
        <f t="shared" si="29"/>
        <v/>
      </c>
      <c r="Z28" s="415" t="str">
        <f>IF('3.5 St Lights - Pole'!$AM28="","",'3.5 St Lights - Pole'!$AM28)</f>
        <v/>
      </c>
      <c r="AA28" s="413"/>
      <c r="AB28" s="413"/>
      <c r="AC28" s="89" t="str">
        <f t="shared" si="30"/>
        <v/>
      </c>
      <c r="AD28" s="85"/>
      <c r="AE28" s="413"/>
      <c r="AF28" s="413" t="str">
        <f t="shared" si="31"/>
        <v/>
      </c>
      <c r="AG28" s="89" t="str">
        <f t="shared" si="32"/>
        <v/>
      </c>
      <c r="AH28" s="414" t="str">
        <f t="shared" si="33"/>
        <v/>
      </c>
      <c r="AI28" s="413" t="str">
        <f t="shared" si="34"/>
        <v/>
      </c>
      <c r="AJ28" s="89" t="str">
        <f t="shared" si="35"/>
        <v/>
      </c>
      <c r="AK28" s="413"/>
      <c r="AL28" s="89" t="str">
        <f t="shared" si="36"/>
        <v/>
      </c>
      <c r="AM28" s="413"/>
      <c r="AN28" s="89" t="str">
        <f t="shared" si="37"/>
        <v/>
      </c>
      <c r="AO28" s="413"/>
      <c r="AP28" s="89" t="str">
        <f t="shared" si="38"/>
        <v/>
      </c>
      <c r="AQ28" s="413"/>
      <c r="AR28" s="415" t="str">
        <f>IF('3.5 St Lights - Pole'!$AM28="","",'3.5 St Lights - Pole'!$AM28)</f>
        <v/>
      </c>
      <c r="AS28" s="413"/>
      <c r="AT28" s="89" t="str">
        <f t="shared" si="39"/>
        <v/>
      </c>
      <c r="AU28" s="85"/>
      <c r="AV28" s="85"/>
      <c r="AW28" s="413"/>
      <c r="AX28" s="413"/>
      <c r="AY28" s="89" t="str">
        <f t="shared" si="40"/>
        <v/>
      </c>
      <c r="AZ28" s="85"/>
      <c r="BA28" s="85"/>
      <c r="BB28" s="413" t="str">
        <f t="shared" si="41"/>
        <v/>
      </c>
      <c r="BC28" s="89" t="str">
        <f t="shared" si="42"/>
        <v/>
      </c>
      <c r="BD28" s="414" t="str">
        <f t="shared" si="43"/>
        <v/>
      </c>
      <c r="BE28" s="413"/>
      <c r="BF28" s="416" t="str">
        <f t="shared" si="44"/>
        <v/>
      </c>
      <c r="BG28" s="415" t="str">
        <f>IF('3.5 St Lights - Pole'!$AM28="","",'3.5 St Lights - Pole'!$AM28)</f>
        <v/>
      </c>
      <c r="BH28" s="413"/>
      <c r="BI28" s="89" t="str">
        <f t="shared" si="45"/>
        <v/>
      </c>
      <c r="BJ28" s="85"/>
      <c r="BK28" s="413"/>
      <c r="BL28" s="413"/>
      <c r="BM28" s="413"/>
      <c r="BN28" s="89" t="str">
        <f t="shared" si="46"/>
        <v/>
      </c>
      <c r="BO28" s="85"/>
      <c r="BP28" s="413"/>
      <c r="BQ28" s="415" t="str">
        <f>IF('3.5 St Lights - Pole'!$AM28="","",'3.5 St Lights - Pole'!$AM28)</f>
        <v/>
      </c>
      <c r="BR28" s="85"/>
      <c r="BS28" s="85"/>
      <c r="BT28" s="85" t="str">
        <f>'3.5 St Lights - Pole'!CE28</f>
        <v/>
      </c>
      <c r="BU28" s="85"/>
      <c r="BV28" s="85" t="str">
        <f t="shared" si="47"/>
        <v/>
      </c>
      <c r="BW28" s="271"/>
      <c r="BX28" s="85" t="str">
        <f>'3.5 St Lights - Pole'!CI28</f>
        <v/>
      </c>
      <c r="BY28" s="85" t="str">
        <f>'3.5 St Lights - Pole'!CJ28</f>
        <v/>
      </c>
      <c r="BZ28" s="85" t="str">
        <f>'3.5 St Lights - Pole'!CK28</f>
        <v/>
      </c>
      <c r="CA28" s="85"/>
      <c r="CB28" s="85"/>
      <c r="CC28" s="85" t="str">
        <f t="shared" si="48"/>
        <v/>
      </c>
      <c r="CD28" s="413"/>
      <c r="CE28" s="112"/>
      <c r="CF28" s="133" t="str">
        <f ca="1">IF('3.5 St Lights - Pole'!CR28="","",'3.5 St Lights - Pole'!CR28)</f>
        <v/>
      </c>
      <c r="CG28" s="112" t="str">
        <f>IF('3.5 St Lights - Pole'!CS28="","",'3.5 St Lights - Pole'!CS28)</f>
        <v/>
      </c>
      <c r="CH28" s="112"/>
      <c r="CI28" s="112"/>
    </row>
    <row r="29" spans="1:87" x14ac:dyDescent="0.2">
      <c r="A29" s="237"/>
      <c r="B29" s="413" t="str">
        <f t="shared" si="21"/>
        <v/>
      </c>
      <c r="C29" s="413" t="str">
        <f>IF('3.5 St Lights - Bracket'!B29="","",'3.5 St Lights - Bracket'!B29)</f>
        <v/>
      </c>
      <c r="D29" s="89" t="str">
        <f>IF('3.5 St Lights - Bracket'!D29="","",'3.5 St Lights - Bracket'!D29)</f>
        <v/>
      </c>
      <c r="E29" s="413" t="str">
        <f>IF('3.5 St Lights - Bracket'!E29="","",'3.5 St Lights - Bracket'!E29)</f>
        <v/>
      </c>
      <c r="F29" s="413" t="str">
        <f>IF('3.5 St Lights - Bracket'!F29="","",'3.5 St Lights - Bracket'!F29)</f>
        <v/>
      </c>
      <c r="G29" s="413" t="str">
        <f>IF('3.5 St Lights - Bracket'!G29="","",'3.5 St Lights - Bracket'!G29)</f>
        <v/>
      </c>
      <c r="H29" s="413" t="str">
        <f>IF('3.5 St Lights - Bracket'!H29="","",'3.5 St Lights - Bracket'!H29)</f>
        <v/>
      </c>
      <c r="I29" s="413"/>
      <c r="J29" s="89" t="str">
        <f t="shared" si="22"/>
        <v/>
      </c>
      <c r="K29" s="413"/>
      <c r="L29" s="89" t="str">
        <f t="shared" si="23"/>
        <v/>
      </c>
      <c r="M29" s="414" t="str">
        <f t="shared" si="24"/>
        <v/>
      </c>
      <c r="N29" s="413"/>
      <c r="O29" s="89" t="str">
        <f t="shared" si="25"/>
        <v/>
      </c>
      <c r="P29" s="413" t="str">
        <f t="shared" si="26"/>
        <v/>
      </c>
      <c r="Q29" s="89" t="str">
        <f t="shared" si="27"/>
        <v/>
      </c>
      <c r="R29" s="413"/>
      <c r="S29" s="413" t="str">
        <f>IFERROR(VLOOKUP('3.5 St Lights - Pole'!AE29,sl_lights_light_supply_auto,2,FALSE),"")</f>
        <v/>
      </c>
      <c r="T29" s="89" t="str">
        <f t="shared" si="28"/>
        <v/>
      </c>
      <c r="U29" s="413"/>
      <c r="V29" s="413"/>
      <c r="W29" s="413"/>
      <c r="X29" s="413"/>
      <c r="Y29" s="89" t="str">
        <f t="shared" si="29"/>
        <v/>
      </c>
      <c r="Z29" s="415" t="str">
        <f>IF('3.5 St Lights - Pole'!$AM29="","",'3.5 St Lights - Pole'!$AM29)</f>
        <v/>
      </c>
      <c r="AA29" s="413"/>
      <c r="AB29" s="413"/>
      <c r="AC29" s="89" t="str">
        <f t="shared" si="30"/>
        <v/>
      </c>
      <c r="AD29" s="85"/>
      <c r="AE29" s="413"/>
      <c r="AF29" s="413" t="str">
        <f t="shared" si="31"/>
        <v/>
      </c>
      <c r="AG29" s="89" t="str">
        <f t="shared" si="32"/>
        <v/>
      </c>
      <c r="AH29" s="414" t="str">
        <f t="shared" si="33"/>
        <v/>
      </c>
      <c r="AI29" s="413" t="str">
        <f t="shared" si="34"/>
        <v/>
      </c>
      <c r="AJ29" s="89" t="str">
        <f t="shared" si="35"/>
        <v/>
      </c>
      <c r="AK29" s="413"/>
      <c r="AL29" s="89" t="str">
        <f t="shared" si="36"/>
        <v/>
      </c>
      <c r="AM29" s="413"/>
      <c r="AN29" s="89" t="str">
        <f t="shared" si="37"/>
        <v/>
      </c>
      <c r="AO29" s="413"/>
      <c r="AP29" s="89" t="str">
        <f t="shared" si="38"/>
        <v/>
      </c>
      <c r="AQ29" s="413"/>
      <c r="AR29" s="415" t="str">
        <f>IF('3.5 St Lights - Pole'!$AM29="","",'3.5 St Lights - Pole'!$AM29)</f>
        <v/>
      </c>
      <c r="AS29" s="413"/>
      <c r="AT29" s="89" t="str">
        <f t="shared" si="39"/>
        <v/>
      </c>
      <c r="AU29" s="85"/>
      <c r="AV29" s="85"/>
      <c r="AW29" s="413"/>
      <c r="AX29" s="413"/>
      <c r="AY29" s="89" t="str">
        <f t="shared" si="40"/>
        <v/>
      </c>
      <c r="AZ29" s="85"/>
      <c r="BA29" s="85"/>
      <c r="BB29" s="413" t="str">
        <f t="shared" si="41"/>
        <v/>
      </c>
      <c r="BC29" s="89" t="str">
        <f t="shared" si="42"/>
        <v/>
      </c>
      <c r="BD29" s="414" t="str">
        <f t="shared" si="43"/>
        <v/>
      </c>
      <c r="BE29" s="413"/>
      <c r="BF29" s="416" t="str">
        <f t="shared" si="44"/>
        <v/>
      </c>
      <c r="BG29" s="415" t="str">
        <f>IF('3.5 St Lights - Pole'!$AM29="","",'3.5 St Lights - Pole'!$AM29)</f>
        <v/>
      </c>
      <c r="BH29" s="413"/>
      <c r="BI29" s="89" t="str">
        <f t="shared" si="45"/>
        <v/>
      </c>
      <c r="BJ29" s="85"/>
      <c r="BK29" s="413"/>
      <c r="BL29" s="413"/>
      <c r="BM29" s="413"/>
      <c r="BN29" s="89" t="str">
        <f t="shared" si="46"/>
        <v/>
      </c>
      <c r="BO29" s="85"/>
      <c r="BP29" s="413"/>
      <c r="BQ29" s="415" t="str">
        <f>IF('3.5 St Lights - Pole'!$AM29="","",'3.5 St Lights - Pole'!$AM29)</f>
        <v/>
      </c>
      <c r="BR29" s="85"/>
      <c r="BS29" s="85"/>
      <c r="BT29" s="85" t="str">
        <f>'3.5 St Lights - Pole'!CE29</f>
        <v/>
      </c>
      <c r="BU29" s="85"/>
      <c r="BV29" s="85" t="str">
        <f t="shared" si="47"/>
        <v/>
      </c>
      <c r="BW29" s="271"/>
      <c r="BX29" s="85" t="str">
        <f>'3.5 St Lights - Pole'!CI29</f>
        <v/>
      </c>
      <c r="BY29" s="85" t="str">
        <f>'3.5 St Lights - Pole'!CJ29</f>
        <v/>
      </c>
      <c r="BZ29" s="85" t="str">
        <f>'3.5 St Lights - Pole'!CK29</f>
        <v/>
      </c>
      <c r="CA29" s="85"/>
      <c r="CB29" s="85"/>
      <c r="CC29" s="85" t="str">
        <f t="shared" si="48"/>
        <v/>
      </c>
      <c r="CD29" s="413"/>
      <c r="CE29" s="112"/>
      <c r="CF29" s="133" t="str">
        <f ca="1">IF('3.5 St Lights - Pole'!CR29="","",'3.5 St Lights - Pole'!CR29)</f>
        <v/>
      </c>
      <c r="CG29" s="112" t="str">
        <f>IF('3.5 St Lights - Pole'!CS29="","",'3.5 St Lights - Pole'!CS29)</f>
        <v/>
      </c>
      <c r="CH29" s="112"/>
      <c r="CI29" s="112"/>
    </row>
    <row r="30" spans="1:87" x14ac:dyDescent="0.2">
      <c r="A30" s="237"/>
      <c r="B30" s="413" t="str">
        <f t="shared" si="21"/>
        <v/>
      </c>
      <c r="C30" s="413" t="str">
        <f>IF('3.5 St Lights - Bracket'!B30="","",'3.5 St Lights - Bracket'!B30)</f>
        <v/>
      </c>
      <c r="D30" s="89" t="str">
        <f>IF('3.5 St Lights - Bracket'!D30="","",'3.5 St Lights - Bracket'!D30)</f>
        <v/>
      </c>
      <c r="E30" s="413" t="str">
        <f>IF('3.5 St Lights - Bracket'!E30="","",'3.5 St Lights - Bracket'!E30)</f>
        <v/>
      </c>
      <c r="F30" s="413" t="str">
        <f>IF('3.5 St Lights - Bracket'!F30="","",'3.5 St Lights - Bracket'!F30)</f>
        <v/>
      </c>
      <c r="G30" s="413" t="str">
        <f>IF('3.5 St Lights - Bracket'!G30="","",'3.5 St Lights - Bracket'!G30)</f>
        <v/>
      </c>
      <c r="H30" s="413" t="str">
        <f>IF('3.5 St Lights - Bracket'!H30="","",'3.5 St Lights - Bracket'!H30)</f>
        <v/>
      </c>
      <c r="I30" s="413"/>
      <c r="J30" s="89" t="str">
        <f t="shared" si="22"/>
        <v/>
      </c>
      <c r="K30" s="413"/>
      <c r="L30" s="89" t="str">
        <f t="shared" si="23"/>
        <v/>
      </c>
      <c r="M30" s="414" t="str">
        <f t="shared" si="24"/>
        <v/>
      </c>
      <c r="N30" s="413"/>
      <c r="O30" s="89" t="str">
        <f t="shared" si="25"/>
        <v/>
      </c>
      <c r="P30" s="413" t="str">
        <f t="shared" si="26"/>
        <v/>
      </c>
      <c r="Q30" s="89" t="str">
        <f t="shared" si="27"/>
        <v/>
      </c>
      <c r="R30" s="413"/>
      <c r="S30" s="413" t="str">
        <f>IFERROR(VLOOKUP('3.5 St Lights - Pole'!AE30,sl_lights_light_supply_auto,2,FALSE),"")</f>
        <v/>
      </c>
      <c r="T30" s="89" t="str">
        <f t="shared" si="28"/>
        <v/>
      </c>
      <c r="U30" s="413"/>
      <c r="V30" s="413"/>
      <c r="W30" s="413"/>
      <c r="X30" s="413"/>
      <c r="Y30" s="89" t="str">
        <f t="shared" si="29"/>
        <v/>
      </c>
      <c r="Z30" s="415" t="str">
        <f>IF('3.5 St Lights - Pole'!$AM30="","",'3.5 St Lights - Pole'!$AM30)</f>
        <v/>
      </c>
      <c r="AA30" s="413"/>
      <c r="AB30" s="413"/>
      <c r="AC30" s="89" t="str">
        <f t="shared" si="30"/>
        <v/>
      </c>
      <c r="AD30" s="85"/>
      <c r="AE30" s="413"/>
      <c r="AF30" s="413" t="str">
        <f t="shared" si="31"/>
        <v/>
      </c>
      <c r="AG30" s="89" t="str">
        <f t="shared" si="32"/>
        <v/>
      </c>
      <c r="AH30" s="414" t="str">
        <f t="shared" si="33"/>
        <v/>
      </c>
      <c r="AI30" s="413" t="str">
        <f t="shared" si="34"/>
        <v/>
      </c>
      <c r="AJ30" s="89" t="str">
        <f t="shared" si="35"/>
        <v/>
      </c>
      <c r="AK30" s="413"/>
      <c r="AL30" s="89" t="str">
        <f t="shared" si="36"/>
        <v/>
      </c>
      <c r="AM30" s="413"/>
      <c r="AN30" s="89" t="str">
        <f t="shared" si="37"/>
        <v/>
      </c>
      <c r="AO30" s="413"/>
      <c r="AP30" s="89" t="str">
        <f t="shared" si="38"/>
        <v/>
      </c>
      <c r="AQ30" s="413"/>
      <c r="AR30" s="415" t="str">
        <f>IF('3.5 St Lights - Pole'!$AM30="","",'3.5 St Lights - Pole'!$AM30)</f>
        <v/>
      </c>
      <c r="AS30" s="413"/>
      <c r="AT30" s="89" t="str">
        <f t="shared" si="39"/>
        <v/>
      </c>
      <c r="AU30" s="85"/>
      <c r="AV30" s="85"/>
      <c r="AW30" s="413"/>
      <c r="AX30" s="413"/>
      <c r="AY30" s="89" t="str">
        <f t="shared" si="40"/>
        <v/>
      </c>
      <c r="AZ30" s="85"/>
      <c r="BA30" s="85"/>
      <c r="BB30" s="413" t="str">
        <f t="shared" si="41"/>
        <v/>
      </c>
      <c r="BC30" s="89" t="str">
        <f t="shared" si="42"/>
        <v/>
      </c>
      <c r="BD30" s="414" t="str">
        <f t="shared" si="43"/>
        <v/>
      </c>
      <c r="BE30" s="413"/>
      <c r="BF30" s="416" t="str">
        <f t="shared" si="44"/>
        <v/>
      </c>
      <c r="BG30" s="415" t="str">
        <f>IF('3.5 St Lights - Pole'!$AM30="","",'3.5 St Lights - Pole'!$AM30)</f>
        <v/>
      </c>
      <c r="BH30" s="413"/>
      <c r="BI30" s="89" t="str">
        <f t="shared" si="45"/>
        <v/>
      </c>
      <c r="BJ30" s="85"/>
      <c r="BK30" s="413"/>
      <c r="BL30" s="413"/>
      <c r="BM30" s="413"/>
      <c r="BN30" s="89" t="str">
        <f t="shared" si="46"/>
        <v/>
      </c>
      <c r="BO30" s="85"/>
      <c r="BP30" s="413"/>
      <c r="BQ30" s="415" t="str">
        <f>IF('3.5 St Lights - Pole'!$AM30="","",'3.5 St Lights - Pole'!$AM30)</f>
        <v/>
      </c>
      <c r="BR30" s="85"/>
      <c r="BS30" s="85"/>
      <c r="BT30" s="85" t="str">
        <f>'3.5 St Lights - Pole'!CE30</f>
        <v/>
      </c>
      <c r="BU30" s="85"/>
      <c r="BV30" s="85" t="str">
        <f t="shared" si="47"/>
        <v/>
      </c>
      <c r="BW30" s="271"/>
      <c r="BX30" s="85" t="str">
        <f>'3.5 St Lights - Pole'!CI30</f>
        <v/>
      </c>
      <c r="BY30" s="85" t="str">
        <f>'3.5 St Lights - Pole'!CJ30</f>
        <v/>
      </c>
      <c r="BZ30" s="85" t="str">
        <f>'3.5 St Lights - Pole'!CK30</f>
        <v/>
      </c>
      <c r="CA30" s="85"/>
      <c r="CB30" s="85"/>
      <c r="CC30" s="85" t="str">
        <f t="shared" si="48"/>
        <v/>
      </c>
      <c r="CD30" s="413"/>
      <c r="CE30" s="112"/>
      <c r="CF30" s="133" t="str">
        <f ca="1">IF('3.5 St Lights - Pole'!CR30="","",'3.5 St Lights - Pole'!CR30)</f>
        <v/>
      </c>
      <c r="CG30" s="112" t="str">
        <f>IF('3.5 St Lights - Pole'!CS30="","",'3.5 St Lights - Pole'!CS30)</f>
        <v/>
      </c>
      <c r="CH30" s="112"/>
      <c r="CI30" s="112"/>
    </row>
    <row r="31" spans="1:87" x14ac:dyDescent="0.2">
      <c r="A31" s="237"/>
      <c r="B31" s="413" t="str">
        <f t="shared" si="21"/>
        <v/>
      </c>
      <c r="C31" s="413" t="str">
        <f>IF('3.5 St Lights - Bracket'!B31="","",'3.5 St Lights - Bracket'!B31)</f>
        <v/>
      </c>
      <c r="D31" s="89" t="str">
        <f>IF('3.5 St Lights - Bracket'!D31="","",'3.5 St Lights - Bracket'!D31)</f>
        <v/>
      </c>
      <c r="E31" s="413" t="str">
        <f>IF('3.5 St Lights - Bracket'!E31="","",'3.5 St Lights - Bracket'!E31)</f>
        <v/>
      </c>
      <c r="F31" s="413" t="str">
        <f>IF('3.5 St Lights - Bracket'!F31="","",'3.5 St Lights - Bracket'!F31)</f>
        <v/>
      </c>
      <c r="G31" s="413" t="str">
        <f>IF('3.5 St Lights - Bracket'!G31="","",'3.5 St Lights - Bracket'!G31)</f>
        <v/>
      </c>
      <c r="H31" s="413" t="str">
        <f>IF('3.5 St Lights - Bracket'!H31="","",'3.5 St Lights - Bracket'!H31)</f>
        <v/>
      </c>
      <c r="I31" s="413"/>
      <c r="J31" s="89" t="str">
        <f t="shared" si="22"/>
        <v/>
      </c>
      <c r="K31" s="413"/>
      <c r="L31" s="89" t="str">
        <f t="shared" si="23"/>
        <v/>
      </c>
      <c r="M31" s="414" t="str">
        <f t="shared" si="24"/>
        <v/>
      </c>
      <c r="N31" s="413"/>
      <c r="O31" s="89" t="str">
        <f t="shared" si="25"/>
        <v/>
      </c>
      <c r="P31" s="413" t="str">
        <f t="shared" si="26"/>
        <v/>
      </c>
      <c r="Q31" s="89" t="str">
        <f t="shared" si="27"/>
        <v/>
      </c>
      <c r="R31" s="413"/>
      <c r="S31" s="413" t="str">
        <f>IFERROR(VLOOKUP('3.5 St Lights - Pole'!AE31,sl_lights_light_supply_auto,2,FALSE),"")</f>
        <v/>
      </c>
      <c r="T31" s="89" t="str">
        <f t="shared" si="28"/>
        <v/>
      </c>
      <c r="U31" s="413"/>
      <c r="V31" s="413"/>
      <c r="W31" s="413"/>
      <c r="X31" s="413"/>
      <c r="Y31" s="89" t="str">
        <f t="shared" si="29"/>
        <v/>
      </c>
      <c r="Z31" s="415" t="str">
        <f>IF('3.5 St Lights - Pole'!$AM31="","",'3.5 St Lights - Pole'!$AM31)</f>
        <v/>
      </c>
      <c r="AA31" s="413"/>
      <c r="AB31" s="413"/>
      <c r="AC31" s="89" t="str">
        <f t="shared" si="30"/>
        <v/>
      </c>
      <c r="AD31" s="85"/>
      <c r="AE31" s="413"/>
      <c r="AF31" s="413" t="str">
        <f t="shared" si="31"/>
        <v/>
      </c>
      <c r="AG31" s="89" t="str">
        <f t="shared" si="32"/>
        <v/>
      </c>
      <c r="AH31" s="414" t="str">
        <f t="shared" si="33"/>
        <v/>
      </c>
      <c r="AI31" s="413" t="str">
        <f t="shared" si="34"/>
        <v/>
      </c>
      <c r="AJ31" s="89" t="str">
        <f t="shared" si="35"/>
        <v/>
      </c>
      <c r="AK31" s="413"/>
      <c r="AL31" s="89" t="str">
        <f t="shared" si="36"/>
        <v/>
      </c>
      <c r="AM31" s="413"/>
      <c r="AN31" s="89" t="str">
        <f t="shared" si="37"/>
        <v/>
      </c>
      <c r="AO31" s="413"/>
      <c r="AP31" s="89" t="str">
        <f t="shared" si="38"/>
        <v/>
      </c>
      <c r="AQ31" s="413"/>
      <c r="AR31" s="415" t="str">
        <f>IF('3.5 St Lights - Pole'!$AM31="","",'3.5 St Lights - Pole'!$AM31)</f>
        <v/>
      </c>
      <c r="AS31" s="413"/>
      <c r="AT31" s="89" t="str">
        <f t="shared" si="39"/>
        <v/>
      </c>
      <c r="AU31" s="85"/>
      <c r="AV31" s="85"/>
      <c r="AW31" s="413"/>
      <c r="AX31" s="413"/>
      <c r="AY31" s="89" t="str">
        <f t="shared" si="40"/>
        <v/>
      </c>
      <c r="AZ31" s="85"/>
      <c r="BA31" s="85"/>
      <c r="BB31" s="413" t="str">
        <f t="shared" si="41"/>
        <v/>
      </c>
      <c r="BC31" s="89" t="str">
        <f t="shared" si="42"/>
        <v/>
      </c>
      <c r="BD31" s="414" t="str">
        <f t="shared" si="43"/>
        <v/>
      </c>
      <c r="BE31" s="413"/>
      <c r="BF31" s="416" t="str">
        <f t="shared" si="44"/>
        <v/>
      </c>
      <c r="BG31" s="415" t="str">
        <f>IF('3.5 St Lights - Pole'!$AM31="","",'3.5 St Lights - Pole'!$AM31)</f>
        <v/>
      </c>
      <c r="BH31" s="413"/>
      <c r="BI31" s="89" t="str">
        <f t="shared" si="45"/>
        <v/>
      </c>
      <c r="BJ31" s="85"/>
      <c r="BK31" s="413"/>
      <c r="BL31" s="413"/>
      <c r="BM31" s="413"/>
      <c r="BN31" s="89" t="str">
        <f t="shared" si="46"/>
        <v/>
      </c>
      <c r="BO31" s="85"/>
      <c r="BP31" s="413"/>
      <c r="BQ31" s="415" t="str">
        <f>IF('3.5 St Lights - Pole'!$AM31="","",'3.5 St Lights - Pole'!$AM31)</f>
        <v/>
      </c>
      <c r="BR31" s="85"/>
      <c r="BS31" s="85"/>
      <c r="BT31" s="85" t="str">
        <f>'3.5 St Lights - Pole'!CE31</f>
        <v/>
      </c>
      <c r="BU31" s="85"/>
      <c r="BV31" s="85" t="str">
        <f t="shared" si="47"/>
        <v/>
      </c>
      <c r="BW31" s="271"/>
      <c r="BX31" s="85" t="str">
        <f>'3.5 St Lights - Pole'!CI31</f>
        <v/>
      </c>
      <c r="BY31" s="85" t="str">
        <f>'3.5 St Lights - Pole'!CJ31</f>
        <v/>
      </c>
      <c r="BZ31" s="85" t="str">
        <f>'3.5 St Lights - Pole'!CK31</f>
        <v/>
      </c>
      <c r="CA31" s="85"/>
      <c r="CB31" s="85"/>
      <c r="CC31" s="85" t="str">
        <f t="shared" si="48"/>
        <v/>
      </c>
      <c r="CD31" s="413"/>
      <c r="CE31" s="112"/>
      <c r="CF31" s="133" t="str">
        <f ca="1">IF('3.5 St Lights - Pole'!CR31="","",'3.5 St Lights - Pole'!CR31)</f>
        <v/>
      </c>
      <c r="CG31" s="112" t="str">
        <f>IF('3.5 St Lights - Pole'!CS31="","",'3.5 St Lights - Pole'!CS31)</f>
        <v/>
      </c>
      <c r="CH31" s="112"/>
      <c r="CI31" s="112"/>
    </row>
    <row r="32" spans="1:87" x14ac:dyDescent="0.2">
      <c r="A32" s="237"/>
      <c r="B32" s="413" t="str">
        <f t="shared" si="21"/>
        <v/>
      </c>
      <c r="C32" s="413" t="str">
        <f>IF('3.5 St Lights - Bracket'!B32="","",'3.5 St Lights - Bracket'!B32)</f>
        <v/>
      </c>
      <c r="D32" s="89" t="str">
        <f>IF('3.5 St Lights - Bracket'!D32="","",'3.5 St Lights - Bracket'!D32)</f>
        <v/>
      </c>
      <c r="E32" s="413" t="str">
        <f>IF('3.5 St Lights - Bracket'!E32="","",'3.5 St Lights - Bracket'!E32)</f>
        <v/>
      </c>
      <c r="F32" s="413" t="str">
        <f>IF('3.5 St Lights - Bracket'!F32="","",'3.5 St Lights - Bracket'!F32)</f>
        <v/>
      </c>
      <c r="G32" s="413" t="str">
        <f>IF('3.5 St Lights - Bracket'!G32="","",'3.5 St Lights - Bracket'!G32)</f>
        <v/>
      </c>
      <c r="H32" s="413" t="str">
        <f>IF('3.5 St Lights - Bracket'!H32="","",'3.5 St Lights - Bracket'!H32)</f>
        <v/>
      </c>
      <c r="I32" s="413"/>
      <c r="J32" s="89" t="str">
        <f t="shared" si="22"/>
        <v/>
      </c>
      <c r="K32" s="413"/>
      <c r="L32" s="89" t="str">
        <f t="shared" si="23"/>
        <v/>
      </c>
      <c r="M32" s="414" t="str">
        <f t="shared" si="24"/>
        <v/>
      </c>
      <c r="N32" s="413"/>
      <c r="O32" s="89" t="str">
        <f t="shared" si="25"/>
        <v/>
      </c>
      <c r="P32" s="413" t="str">
        <f t="shared" si="26"/>
        <v/>
      </c>
      <c r="Q32" s="89" t="str">
        <f t="shared" si="27"/>
        <v/>
      </c>
      <c r="R32" s="413"/>
      <c r="S32" s="413" t="str">
        <f>IFERROR(VLOOKUP('3.5 St Lights - Pole'!AE32,sl_lights_light_supply_auto,2,FALSE),"")</f>
        <v/>
      </c>
      <c r="T32" s="89" t="str">
        <f t="shared" si="28"/>
        <v/>
      </c>
      <c r="U32" s="413"/>
      <c r="V32" s="413"/>
      <c r="W32" s="413"/>
      <c r="X32" s="413"/>
      <c r="Y32" s="89" t="str">
        <f t="shared" si="29"/>
        <v/>
      </c>
      <c r="Z32" s="415" t="str">
        <f>IF('3.5 St Lights - Pole'!$AM32="","",'3.5 St Lights - Pole'!$AM32)</f>
        <v/>
      </c>
      <c r="AA32" s="413"/>
      <c r="AB32" s="413"/>
      <c r="AC32" s="89" t="str">
        <f t="shared" si="30"/>
        <v/>
      </c>
      <c r="AD32" s="85"/>
      <c r="AE32" s="413"/>
      <c r="AF32" s="413" t="str">
        <f t="shared" si="31"/>
        <v/>
      </c>
      <c r="AG32" s="89" t="str">
        <f t="shared" si="32"/>
        <v/>
      </c>
      <c r="AH32" s="414" t="str">
        <f t="shared" si="33"/>
        <v/>
      </c>
      <c r="AI32" s="413" t="str">
        <f t="shared" si="34"/>
        <v/>
      </c>
      <c r="AJ32" s="89" t="str">
        <f t="shared" si="35"/>
        <v/>
      </c>
      <c r="AK32" s="413"/>
      <c r="AL32" s="89" t="str">
        <f t="shared" si="36"/>
        <v/>
      </c>
      <c r="AM32" s="413"/>
      <c r="AN32" s="89" t="str">
        <f t="shared" si="37"/>
        <v/>
      </c>
      <c r="AO32" s="413"/>
      <c r="AP32" s="89" t="str">
        <f t="shared" si="38"/>
        <v/>
      </c>
      <c r="AQ32" s="413"/>
      <c r="AR32" s="415" t="str">
        <f>IF('3.5 St Lights - Pole'!$AM32="","",'3.5 St Lights - Pole'!$AM32)</f>
        <v/>
      </c>
      <c r="AS32" s="413"/>
      <c r="AT32" s="89" t="str">
        <f t="shared" si="39"/>
        <v/>
      </c>
      <c r="AU32" s="85"/>
      <c r="AV32" s="85"/>
      <c r="AW32" s="413"/>
      <c r="AX32" s="413"/>
      <c r="AY32" s="89" t="str">
        <f t="shared" si="40"/>
        <v/>
      </c>
      <c r="AZ32" s="85"/>
      <c r="BA32" s="85"/>
      <c r="BB32" s="413" t="str">
        <f t="shared" si="41"/>
        <v/>
      </c>
      <c r="BC32" s="89" t="str">
        <f t="shared" si="42"/>
        <v/>
      </c>
      <c r="BD32" s="414" t="str">
        <f t="shared" si="43"/>
        <v/>
      </c>
      <c r="BE32" s="413"/>
      <c r="BF32" s="416" t="str">
        <f t="shared" si="44"/>
        <v/>
      </c>
      <c r="BG32" s="415" t="str">
        <f>IF('3.5 St Lights - Pole'!$AM32="","",'3.5 St Lights - Pole'!$AM32)</f>
        <v/>
      </c>
      <c r="BH32" s="413"/>
      <c r="BI32" s="89" t="str">
        <f t="shared" si="45"/>
        <v/>
      </c>
      <c r="BJ32" s="85"/>
      <c r="BK32" s="413"/>
      <c r="BL32" s="413"/>
      <c r="BM32" s="413"/>
      <c r="BN32" s="89" t="str">
        <f t="shared" si="46"/>
        <v/>
      </c>
      <c r="BO32" s="85"/>
      <c r="BP32" s="413"/>
      <c r="BQ32" s="415" t="str">
        <f>IF('3.5 St Lights - Pole'!$AM32="","",'3.5 St Lights - Pole'!$AM32)</f>
        <v/>
      </c>
      <c r="BR32" s="85"/>
      <c r="BS32" s="85"/>
      <c r="BT32" s="85" t="str">
        <f>'3.5 St Lights - Pole'!CE32</f>
        <v/>
      </c>
      <c r="BU32" s="85"/>
      <c r="BV32" s="85" t="str">
        <f t="shared" si="47"/>
        <v/>
      </c>
      <c r="BW32" s="271"/>
      <c r="BX32" s="85" t="str">
        <f>'3.5 St Lights - Pole'!CI32</f>
        <v/>
      </c>
      <c r="BY32" s="85" t="str">
        <f>'3.5 St Lights - Pole'!CJ32</f>
        <v/>
      </c>
      <c r="BZ32" s="85" t="str">
        <f>'3.5 St Lights - Pole'!CK32</f>
        <v/>
      </c>
      <c r="CA32" s="85"/>
      <c r="CB32" s="85"/>
      <c r="CC32" s="85" t="str">
        <f t="shared" si="48"/>
        <v/>
      </c>
      <c r="CD32" s="413"/>
      <c r="CE32" s="112"/>
      <c r="CF32" s="133" t="str">
        <f ca="1">IF('3.5 St Lights - Pole'!CR32="","",'3.5 St Lights - Pole'!CR32)</f>
        <v/>
      </c>
      <c r="CG32" s="112" t="str">
        <f>IF('3.5 St Lights - Pole'!CS32="","",'3.5 St Lights - Pole'!CS32)</f>
        <v/>
      </c>
      <c r="CH32" s="112"/>
      <c r="CI32" s="112"/>
    </row>
    <row r="33" spans="1:87" x14ac:dyDescent="0.2">
      <c r="A33" s="237"/>
      <c r="B33" s="413" t="str">
        <f t="shared" si="21"/>
        <v/>
      </c>
      <c r="C33" s="413" t="str">
        <f>IF('3.5 St Lights - Bracket'!B33="","",'3.5 St Lights - Bracket'!B33)</f>
        <v/>
      </c>
      <c r="D33" s="89" t="str">
        <f>IF('3.5 St Lights - Bracket'!D33="","",'3.5 St Lights - Bracket'!D33)</f>
        <v/>
      </c>
      <c r="E33" s="413" t="str">
        <f>IF('3.5 St Lights - Bracket'!E33="","",'3.5 St Lights - Bracket'!E33)</f>
        <v/>
      </c>
      <c r="F33" s="413" t="str">
        <f>IF('3.5 St Lights - Bracket'!F33="","",'3.5 St Lights - Bracket'!F33)</f>
        <v/>
      </c>
      <c r="G33" s="413" t="str">
        <f>IF('3.5 St Lights - Bracket'!G33="","",'3.5 St Lights - Bracket'!G33)</f>
        <v/>
      </c>
      <c r="H33" s="413" t="str">
        <f>IF('3.5 St Lights - Bracket'!H33="","",'3.5 St Lights - Bracket'!H33)</f>
        <v/>
      </c>
      <c r="I33" s="413"/>
      <c r="J33" s="89" t="str">
        <f t="shared" si="22"/>
        <v/>
      </c>
      <c r="K33" s="413"/>
      <c r="L33" s="89" t="str">
        <f t="shared" si="23"/>
        <v/>
      </c>
      <c r="M33" s="414" t="str">
        <f t="shared" si="24"/>
        <v/>
      </c>
      <c r="N33" s="413"/>
      <c r="O33" s="89" t="str">
        <f t="shared" si="25"/>
        <v/>
      </c>
      <c r="P33" s="413" t="str">
        <f t="shared" si="26"/>
        <v/>
      </c>
      <c r="Q33" s="89" t="str">
        <f t="shared" si="27"/>
        <v/>
      </c>
      <c r="R33" s="413"/>
      <c r="S33" s="413" t="str">
        <f>IFERROR(VLOOKUP('3.5 St Lights - Pole'!AE33,sl_lights_light_supply_auto,2,FALSE),"")</f>
        <v/>
      </c>
      <c r="T33" s="89" t="str">
        <f t="shared" si="28"/>
        <v/>
      </c>
      <c r="U33" s="413"/>
      <c r="V33" s="413"/>
      <c r="W33" s="413"/>
      <c r="X33" s="413"/>
      <c r="Y33" s="89" t="str">
        <f t="shared" si="29"/>
        <v/>
      </c>
      <c r="Z33" s="415" t="str">
        <f>IF('3.5 St Lights - Pole'!$AM33="","",'3.5 St Lights - Pole'!$AM33)</f>
        <v/>
      </c>
      <c r="AA33" s="413"/>
      <c r="AB33" s="413"/>
      <c r="AC33" s="89" t="str">
        <f t="shared" si="30"/>
        <v/>
      </c>
      <c r="AD33" s="85"/>
      <c r="AE33" s="413"/>
      <c r="AF33" s="413" t="str">
        <f t="shared" si="31"/>
        <v/>
      </c>
      <c r="AG33" s="89" t="str">
        <f t="shared" si="32"/>
        <v/>
      </c>
      <c r="AH33" s="414" t="str">
        <f t="shared" si="33"/>
        <v/>
      </c>
      <c r="AI33" s="413" t="str">
        <f t="shared" si="34"/>
        <v/>
      </c>
      <c r="AJ33" s="89" t="str">
        <f t="shared" si="35"/>
        <v/>
      </c>
      <c r="AK33" s="413"/>
      <c r="AL33" s="89" t="str">
        <f t="shared" si="36"/>
        <v/>
      </c>
      <c r="AM33" s="413"/>
      <c r="AN33" s="89" t="str">
        <f t="shared" si="37"/>
        <v/>
      </c>
      <c r="AO33" s="413"/>
      <c r="AP33" s="89" t="str">
        <f t="shared" si="38"/>
        <v/>
      </c>
      <c r="AQ33" s="413"/>
      <c r="AR33" s="415" t="str">
        <f>IF('3.5 St Lights - Pole'!$AM33="","",'3.5 St Lights - Pole'!$AM33)</f>
        <v/>
      </c>
      <c r="AS33" s="413"/>
      <c r="AT33" s="89" t="str">
        <f t="shared" si="39"/>
        <v/>
      </c>
      <c r="AU33" s="85"/>
      <c r="AV33" s="85"/>
      <c r="AW33" s="413"/>
      <c r="AX33" s="413"/>
      <c r="AY33" s="89" t="str">
        <f t="shared" si="40"/>
        <v/>
      </c>
      <c r="AZ33" s="85"/>
      <c r="BA33" s="85"/>
      <c r="BB33" s="413" t="str">
        <f t="shared" si="41"/>
        <v/>
      </c>
      <c r="BC33" s="89" t="str">
        <f t="shared" si="42"/>
        <v/>
      </c>
      <c r="BD33" s="414" t="str">
        <f t="shared" si="43"/>
        <v/>
      </c>
      <c r="BE33" s="413"/>
      <c r="BF33" s="416" t="str">
        <f t="shared" si="44"/>
        <v/>
      </c>
      <c r="BG33" s="415" t="str">
        <f>IF('3.5 St Lights - Pole'!$AM33="","",'3.5 St Lights - Pole'!$AM33)</f>
        <v/>
      </c>
      <c r="BH33" s="413"/>
      <c r="BI33" s="89" t="str">
        <f t="shared" si="45"/>
        <v/>
      </c>
      <c r="BJ33" s="85"/>
      <c r="BK33" s="413"/>
      <c r="BL33" s="413"/>
      <c r="BM33" s="413"/>
      <c r="BN33" s="89" t="str">
        <f t="shared" si="46"/>
        <v/>
      </c>
      <c r="BO33" s="85"/>
      <c r="BP33" s="413"/>
      <c r="BQ33" s="415" t="str">
        <f>IF('3.5 St Lights - Pole'!$AM33="","",'3.5 St Lights - Pole'!$AM33)</f>
        <v/>
      </c>
      <c r="BR33" s="85"/>
      <c r="BS33" s="85"/>
      <c r="BT33" s="85" t="str">
        <f>'3.5 St Lights - Pole'!CE33</f>
        <v/>
      </c>
      <c r="BU33" s="85"/>
      <c r="BV33" s="85" t="str">
        <f t="shared" si="47"/>
        <v/>
      </c>
      <c r="BW33" s="271"/>
      <c r="BX33" s="85" t="str">
        <f>'3.5 St Lights - Pole'!CI33</f>
        <v/>
      </c>
      <c r="BY33" s="85" t="str">
        <f>'3.5 St Lights - Pole'!CJ33</f>
        <v/>
      </c>
      <c r="BZ33" s="85" t="str">
        <f>'3.5 St Lights - Pole'!CK33</f>
        <v/>
      </c>
      <c r="CA33" s="85"/>
      <c r="CB33" s="85"/>
      <c r="CC33" s="85" t="str">
        <f t="shared" si="48"/>
        <v/>
      </c>
      <c r="CD33" s="413"/>
      <c r="CE33" s="112"/>
      <c r="CF33" s="133" t="str">
        <f ca="1">IF('3.5 St Lights - Pole'!CR33="","",'3.5 St Lights - Pole'!CR33)</f>
        <v/>
      </c>
      <c r="CG33" s="112" t="str">
        <f>IF('3.5 St Lights - Pole'!CS33="","",'3.5 St Lights - Pole'!CS33)</f>
        <v/>
      </c>
      <c r="CH33" s="112"/>
      <c r="CI33" s="112"/>
    </row>
    <row r="34" spans="1:87" x14ac:dyDescent="0.2">
      <c r="A34" s="237"/>
      <c r="B34" s="413" t="str">
        <f t="shared" si="21"/>
        <v/>
      </c>
      <c r="C34" s="413" t="str">
        <f>IF('3.5 St Lights - Bracket'!B34="","",'3.5 St Lights - Bracket'!B34)</f>
        <v/>
      </c>
      <c r="D34" s="89" t="str">
        <f>IF('3.5 St Lights - Bracket'!D34="","",'3.5 St Lights - Bracket'!D34)</f>
        <v/>
      </c>
      <c r="E34" s="413" t="str">
        <f>IF('3.5 St Lights - Bracket'!E34="","",'3.5 St Lights - Bracket'!E34)</f>
        <v/>
      </c>
      <c r="F34" s="413" t="str">
        <f>IF('3.5 St Lights - Bracket'!F34="","",'3.5 St Lights - Bracket'!F34)</f>
        <v/>
      </c>
      <c r="G34" s="413" t="str">
        <f>IF('3.5 St Lights - Bracket'!G34="","",'3.5 St Lights - Bracket'!G34)</f>
        <v/>
      </c>
      <c r="H34" s="413" t="str">
        <f>IF('3.5 St Lights - Bracket'!H34="","",'3.5 St Lights - Bracket'!H34)</f>
        <v/>
      </c>
      <c r="I34" s="413"/>
      <c r="J34" s="89" t="str">
        <f t="shared" si="22"/>
        <v/>
      </c>
      <c r="K34" s="413"/>
      <c r="L34" s="89" t="str">
        <f t="shared" si="23"/>
        <v/>
      </c>
      <c r="M34" s="414" t="str">
        <f t="shared" si="24"/>
        <v/>
      </c>
      <c r="N34" s="413"/>
      <c r="O34" s="89" t="str">
        <f t="shared" si="25"/>
        <v/>
      </c>
      <c r="P34" s="413" t="str">
        <f t="shared" si="26"/>
        <v/>
      </c>
      <c r="Q34" s="89" t="str">
        <f t="shared" si="27"/>
        <v/>
      </c>
      <c r="R34" s="413"/>
      <c r="S34" s="413" t="str">
        <f>IFERROR(VLOOKUP('3.5 St Lights - Pole'!AE34,sl_lights_light_supply_auto,2,FALSE),"")</f>
        <v/>
      </c>
      <c r="T34" s="89" t="str">
        <f t="shared" si="28"/>
        <v/>
      </c>
      <c r="U34" s="413"/>
      <c r="V34" s="413"/>
      <c r="W34" s="413"/>
      <c r="X34" s="413"/>
      <c r="Y34" s="89" t="str">
        <f t="shared" si="29"/>
        <v/>
      </c>
      <c r="Z34" s="415" t="str">
        <f>IF('3.5 St Lights - Pole'!$AM34="","",'3.5 St Lights - Pole'!$AM34)</f>
        <v/>
      </c>
      <c r="AA34" s="413"/>
      <c r="AB34" s="413"/>
      <c r="AC34" s="89" t="str">
        <f t="shared" si="30"/>
        <v/>
      </c>
      <c r="AD34" s="85"/>
      <c r="AE34" s="413"/>
      <c r="AF34" s="413" t="str">
        <f t="shared" si="31"/>
        <v/>
      </c>
      <c r="AG34" s="89" t="str">
        <f t="shared" si="32"/>
        <v/>
      </c>
      <c r="AH34" s="414" t="str">
        <f t="shared" si="33"/>
        <v/>
      </c>
      <c r="AI34" s="413" t="str">
        <f t="shared" si="34"/>
        <v/>
      </c>
      <c r="AJ34" s="89" t="str">
        <f t="shared" si="35"/>
        <v/>
      </c>
      <c r="AK34" s="413"/>
      <c r="AL34" s="89" t="str">
        <f t="shared" si="36"/>
        <v/>
      </c>
      <c r="AM34" s="413"/>
      <c r="AN34" s="89" t="str">
        <f t="shared" si="37"/>
        <v/>
      </c>
      <c r="AO34" s="413"/>
      <c r="AP34" s="89" t="str">
        <f t="shared" si="38"/>
        <v/>
      </c>
      <c r="AQ34" s="413"/>
      <c r="AR34" s="415" t="str">
        <f>IF('3.5 St Lights - Pole'!$AM34="","",'3.5 St Lights - Pole'!$AM34)</f>
        <v/>
      </c>
      <c r="AS34" s="413"/>
      <c r="AT34" s="89" t="str">
        <f t="shared" si="39"/>
        <v/>
      </c>
      <c r="AU34" s="85"/>
      <c r="AV34" s="85"/>
      <c r="AW34" s="413"/>
      <c r="AX34" s="413"/>
      <c r="AY34" s="89" t="str">
        <f t="shared" si="40"/>
        <v/>
      </c>
      <c r="AZ34" s="85"/>
      <c r="BA34" s="85"/>
      <c r="BB34" s="413" t="str">
        <f t="shared" si="41"/>
        <v/>
      </c>
      <c r="BC34" s="89" t="str">
        <f t="shared" si="42"/>
        <v/>
      </c>
      <c r="BD34" s="414" t="str">
        <f t="shared" si="43"/>
        <v/>
      </c>
      <c r="BE34" s="413"/>
      <c r="BF34" s="416" t="str">
        <f t="shared" si="44"/>
        <v/>
      </c>
      <c r="BG34" s="415" t="str">
        <f>IF('3.5 St Lights - Pole'!$AM34="","",'3.5 St Lights - Pole'!$AM34)</f>
        <v/>
      </c>
      <c r="BH34" s="413"/>
      <c r="BI34" s="89" t="str">
        <f t="shared" si="45"/>
        <v/>
      </c>
      <c r="BJ34" s="85"/>
      <c r="BK34" s="413"/>
      <c r="BL34" s="413"/>
      <c r="BM34" s="413"/>
      <c r="BN34" s="89" t="str">
        <f t="shared" si="46"/>
        <v/>
      </c>
      <c r="BO34" s="85"/>
      <c r="BP34" s="413"/>
      <c r="BQ34" s="415" t="str">
        <f>IF('3.5 St Lights - Pole'!$AM34="","",'3.5 St Lights - Pole'!$AM34)</f>
        <v/>
      </c>
      <c r="BR34" s="85"/>
      <c r="BS34" s="85"/>
      <c r="BT34" s="85" t="str">
        <f>'3.5 St Lights - Pole'!CE34</f>
        <v/>
      </c>
      <c r="BU34" s="85"/>
      <c r="BV34" s="85" t="str">
        <f t="shared" si="47"/>
        <v/>
      </c>
      <c r="BW34" s="271"/>
      <c r="BX34" s="85" t="str">
        <f>'3.5 St Lights - Pole'!CI34</f>
        <v/>
      </c>
      <c r="BY34" s="85" t="str">
        <f>'3.5 St Lights - Pole'!CJ34</f>
        <v/>
      </c>
      <c r="BZ34" s="85" t="str">
        <f>'3.5 St Lights - Pole'!CK34</f>
        <v/>
      </c>
      <c r="CA34" s="85"/>
      <c r="CB34" s="85"/>
      <c r="CC34" s="85" t="str">
        <f t="shared" si="48"/>
        <v/>
      </c>
      <c r="CD34" s="413"/>
      <c r="CE34" s="112"/>
      <c r="CF34" s="133" t="str">
        <f ca="1">IF('3.5 St Lights - Pole'!CR34="","",'3.5 St Lights - Pole'!CR34)</f>
        <v/>
      </c>
      <c r="CG34" s="112" t="str">
        <f>IF('3.5 St Lights - Pole'!CS34="","",'3.5 St Lights - Pole'!CS34)</f>
        <v/>
      </c>
      <c r="CH34" s="112"/>
      <c r="CI34" s="112"/>
    </row>
    <row r="35" spans="1:87" x14ac:dyDescent="0.2">
      <c r="A35" s="237"/>
      <c r="B35" s="413" t="str">
        <f t="shared" si="21"/>
        <v/>
      </c>
      <c r="C35" s="413" t="str">
        <f>IF('3.5 St Lights - Bracket'!B35="","",'3.5 St Lights - Bracket'!B35)</f>
        <v/>
      </c>
      <c r="D35" s="89" t="str">
        <f>IF('3.5 St Lights - Bracket'!D35="","",'3.5 St Lights - Bracket'!D35)</f>
        <v/>
      </c>
      <c r="E35" s="413" t="str">
        <f>IF('3.5 St Lights - Bracket'!E35="","",'3.5 St Lights - Bracket'!E35)</f>
        <v/>
      </c>
      <c r="F35" s="413" t="str">
        <f>IF('3.5 St Lights - Bracket'!F35="","",'3.5 St Lights - Bracket'!F35)</f>
        <v/>
      </c>
      <c r="G35" s="413" t="str">
        <f>IF('3.5 St Lights - Bracket'!G35="","",'3.5 St Lights - Bracket'!G35)</f>
        <v/>
      </c>
      <c r="H35" s="413" t="str">
        <f>IF('3.5 St Lights - Bracket'!H35="","",'3.5 St Lights - Bracket'!H35)</f>
        <v/>
      </c>
      <c r="I35" s="413"/>
      <c r="J35" s="89" t="str">
        <f t="shared" si="22"/>
        <v/>
      </c>
      <c r="K35" s="413"/>
      <c r="L35" s="89" t="str">
        <f t="shared" si="23"/>
        <v/>
      </c>
      <c r="M35" s="414" t="str">
        <f t="shared" si="24"/>
        <v/>
      </c>
      <c r="N35" s="413"/>
      <c r="O35" s="89" t="str">
        <f t="shared" si="25"/>
        <v/>
      </c>
      <c r="P35" s="413" t="str">
        <f t="shared" si="26"/>
        <v/>
      </c>
      <c r="Q35" s="89" t="str">
        <f t="shared" si="27"/>
        <v/>
      </c>
      <c r="R35" s="413"/>
      <c r="S35" s="413" t="str">
        <f>IFERROR(VLOOKUP('3.5 St Lights - Pole'!AE35,sl_lights_light_supply_auto,2,FALSE),"")</f>
        <v/>
      </c>
      <c r="T35" s="89" t="str">
        <f t="shared" si="28"/>
        <v/>
      </c>
      <c r="U35" s="413"/>
      <c r="V35" s="413"/>
      <c r="W35" s="413"/>
      <c r="X35" s="413"/>
      <c r="Y35" s="89" t="str">
        <f t="shared" si="29"/>
        <v/>
      </c>
      <c r="Z35" s="415" t="str">
        <f>IF('3.5 St Lights - Pole'!$AM35="","",'3.5 St Lights - Pole'!$AM35)</f>
        <v/>
      </c>
      <c r="AA35" s="413"/>
      <c r="AB35" s="413"/>
      <c r="AC35" s="89" t="str">
        <f t="shared" si="30"/>
        <v/>
      </c>
      <c r="AD35" s="85"/>
      <c r="AE35" s="413"/>
      <c r="AF35" s="413" t="str">
        <f t="shared" si="31"/>
        <v/>
      </c>
      <c r="AG35" s="89" t="str">
        <f t="shared" si="32"/>
        <v/>
      </c>
      <c r="AH35" s="414" t="str">
        <f t="shared" si="33"/>
        <v/>
      </c>
      <c r="AI35" s="413" t="str">
        <f t="shared" si="34"/>
        <v/>
      </c>
      <c r="AJ35" s="89" t="str">
        <f t="shared" si="35"/>
        <v/>
      </c>
      <c r="AK35" s="413"/>
      <c r="AL35" s="89" t="str">
        <f t="shared" si="36"/>
        <v/>
      </c>
      <c r="AM35" s="413"/>
      <c r="AN35" s="89" t="str">
        <f t="shared" si="37"/>
        <v/>
      </c>
      <c r="AO35" s="413"/>
      <c r="AP35" s="89" t="str">
        <f t="shared" si="38"/>
        <v/>
      </c>
      <c r="AQ35" s="413"/>
      <c r="AR35" s="415" t="str">
        <f>IF('3.5 St Lights - Pole'!$AM35="","",'3.5 St Lights - Pole'!$AM35)</f>
        <v/>
      </c>
      <c r="AS35" s="413"/>
      <c r="AT35" s="89" t="str">
        <f t="shared" si="39"/>
        <v/>
      </c>
      <c r="AU35" s="85"/>
      <c r="AV35" s="85"/>
      <c r="AW35" s="413"/>
      <c r="AX35" s="413"/>
      <c r="AY35" s="89" t="str">
        <f t="shared" si="40"/>
        <v/>
      </c>
      <c r="AZ35" s="85"/>
      <c r="BA35" s="85"/>
      <c r="BB35" s="413" t="str">
        <f t="shared" si="41"/>
        <v/>
      </c>
      <c r="BC35" s="89" t="str">
        <f t="shared" si="42"/>
        <v/>
      </c>
      <c r="BD35" s="414" t="str">
        <f t="shared" si="43"/>
        <v/>
      </c>
      <c r="BE35" s="413"/>
      <c r="BF35" s="416" t="str">
        <f t="shared" si="44"/>
        <v/>
      </c>
      <c r="BG35" s="415" t="str">
        <f>IF('3.5 St Lights - Pole'!$AM35="","",'3.5 St Lights - Pole'!$AM35)</f>
        <v/>
      </c>
      <c r="BH35" s="413"/>
      <c r="BI35" s="89" t="str">
        <f t="shared" si="45"/>
        <v/>
      </c>
      <c r="BJ35" s="85"/>
      <c r="BK35" s="413"/>
      <c r="BL35" s="413"/>
      <c r="BM35" s="413"/>
      <c r="BN35" s="89" t="str">
        <f t="shared" si="46"/>
        <v/>
      </c>
      <c r="BO35" s="85"/>
      <c r="BP35" s="413"/>
      <c r="BQ35" s="415" t="str">
        <f>IF('3.5 St Lights - Pole'!$AM35="","",'3.5 St Lights - Pole'!$AM35)</f>
        <v/>
      </c>
      <c r="BR35" s="85"/>
      <c r="BS35" s="85"/>
      <c r="BT35" s="85" t="str">
        <f>'3.5 St Lights - Pole'!CE35</f>
        <v/>
      </c>
      <c r="BU35" s="85"/>
      <c r="BV35" s="85" t="str">
        <f t="shared" si="47"/>
        <v/>
      </c>
      <c r="BW35" s="271"/>
      <c r="BX35" s="85" t="str">
        <f>'3.5 St Lights - Pole'!CI35</f>
        <v/>
      </c>
      <c r="BY35" s="85" t="str">
        <f>'3.5 St Lights - Pole'!CJ35</f>
        <v/>
      </c>
      <c r="BZ35" s="85" t="str">
        <f>'3.5 St Lights - Pole'!CK35</f>
        <v/>
      </c>
      <c r="CA35" s="85"/>
      <c r="CB35" s="85"/>
      <c r="CC35" s="85" t="str">
        <f t="shared" si="48"/>
        <v/>
      </c>
      <c r="CD35" s="413"/>
      <c r="CE35" s="112"/>
      <c r="CF35" s="133" t="str">
        <f ca="1">IF('3.5 St Lights - Pole'!CR35="","",'3.5 St Lights - Pole'!CR35)</f>
        <v/>
      </c>
      <c r="CG35" s="112" t="str">
        <f>IF('3.5 St Lights - Pole'!CS35="","",'3.5 St Lights - Pole'!CS35)</f>
        <v/>
      </c>
      <c r="CH35" s="112"/>
      <c r="CI35" s="112"/>
    </row>
    <row r="36" spans="1:87" x14ac:dyDescent="0.2">
      <c r="A36" s="237"/>
      <c r="B36" s="413" t="str">
        <f t="shared" si="21"/>
        <v/>
      </c>
      <c r="C36" s="413" t="str">
        <f>IF('3.5 St Lights - Bracket'!B36="","",'3.5 St Lights - Bracket'!B36)</f>
        <v/>
      </c>
      <c r="D36" s="89" t="str">
        <f>IF('3.5 St Lights - Bracket'!D36="","",'3.5 St Lights - Bracket'!D36)</f>
        <v/>
      </c>
      <c r="E36" s="413" t="str">
        <f>IF('3.5 St Lights - Bracket'!E36="","",'3.5 St Lights - Bracket'!E36)</f>
        <v/>
      </c>
      <c r="F36" s="413" t="str">
        <f>IF('3.5 St Lights - Bracket'!F36="","",'3.5 St Lights - Bracket'!F36)</f>
        <v/>
      </c>
      <c r="G36" s="413" t="str">
        <f>IF('3.5 St Lights - Bracket'!G36="","",'3.5 St Lights - Bracket'!G36)</f>
        <v/>
      </c>
      <c r="H36" s="413" t="str">
        <f>IF('3.5 St Lights - Bracket'!H36="","",'3.5 St Lights - Bracket'!H36)</f>
        <v/>
      </c>
      <c r="I36" s="413"/>
      <c r="J36" s="89" t="str">
        <f t="shared" si="22"/>
        <v/>
      </c>
      <c r="K36" s="413"/>
      <c r="L36" s="89" t="str">
        <f t="shared" si="23"/>
        <v/>
      </c>
      <c r="M36" s="414" t="str">
        <f t="shared" si="24"/>
        <v/>
      </c>
      <c r="N36" s="413"/>
      <c r="O36" s="89" t="str">
        <f t="shared" si="25"/>
        <v/>
      </c>
      <c r="P36" s="413" t="str">
        <f t="shared" si="26"/>
        <v/>
      </c>
      <c r="Q36" s="89" t="str">
        <f t="shared" si="27"/>
        <v/>
      </c>
      <c r="R36" s="413"/>
      <c r="S36" s="413" t="str">
        <f>IFERROR(VLOOKUP('3.5 St Lights - Pole'!AE36,sl_lights_light_supply_auto,2,FALSE),"")</f>
        <v/>
      </c>
      <c r="T36" s="89" t="str">
        <f t="shared" si="28"/>
        <v/>
      </c>
      <c r="U36" s="413"/>
      <c r="V36" s="413"/>
      <c r="W36" s="413"/>
      <c r="X36" s="413"/>
      <c r="Y36" s="89" t="str">
        <f t="shared" si="29"/>
        <v/>
      </c>
      <c r="Z36" s="415" t="str">
        <f>IF('3.5 St Lights - Pole'!$AM36="","",'3.5 St Lights - Pole'!$AM36)</f>
        <v/>
      </c>
      <c r="AA36" s="413"/>
      <c r="AB36" s="413"/>
      <c r="AC36" s="89" t="str">
        <f t="shared" si="30"/>
        <v/>
      </c>
      <c r="AD36" s="85"/>
      <c r="AE36" s="413"/>
      <c r="AF36" s="413" t="str">
        <f t="shared" si="31"/>
        <v/>
      </c>
      <c r="AG36" s="89" t="str">
        <f t="shared" si="32"/>
        <v/>
      </c>
      <c r="AH36" s="414" t="str">
        <f t="shared" si="33"/>
        <v/>
      </c>
      <c r="AI36" s="413" t="str">
        <f t="shared" si="34"/>
        <v/>
      </c>
      <c r="AJ36" s="89" t="str">
        <f t="shared" si="35"/>
        <v/>
      </c>
      <c r="AK36" s="413"/>
      <c r="AL36" s="89" t="str">
        <f t="shared" si="36"/>
        <v/>
      </c>
      <c r="AM36" s="413"/>
      <c r="AN36" s="89" t="str">
        <f t="shared" si="37"/>
        <v/>
      </c>
      <c r="AO36" s="413"/>
      <c r="AP36" s="89" t="str">
        <f t="shared" si="38"/>
        <v/>
      </c>
      <c r="AQ36" s="413"/>
      <c r="AR36" s="415" t="str">
        <f>IF('3.5 St Lights - Pole'!$AM36="","",'3.5 St Lights - Pole'!$AM36)</f>
        <v/>
      </c>
      <c r="AS36" s="413"/>
      <c r="AT36" s="89" t="str">
        <f t="shared" si="39"/>
        <v/>
      </c>
      <c r="AU36" s="85"/>
      <c r="AV36" s="85"/>
      <c r="AW36" s="413"/>
      <c r="AX36" s="413"/>
      <c r="AY36" s="89" t="str">
        <f t="shared" si="40"/>
        <v/>
      </c>
      <c r="AZ36" s="85"/>
      <c r="BA36" s="85"/>
      <c r="BB36" s="413" t="str">
        <f t="shared" si="41"/>
        <v/>
      </c>
      <c r="BC36" s="89" t="str">
        <f t="shared" si="42"/>
        <v/>
      </c>
      <c r="BD36" s="414" t="str">
        <f t="shared" si="43"/>
        <v/>
      </c>
      <c r="BE36" s="413"/>
      <c r="BF36" s="416" t="str">
        <f t="shared" si="44"/>
        <v/>
      </c>
      <c r="BG36" s="415" t="str">
        <f>IF('3.5 St Lights - Pole'!$AM36="","",'3.5 St Lights - Pole'!$AM36)</f>
        <v/>
      </c>
      <c r="BH36" s="413"/>
      <c r="BI36" s="89" t="str">
        <f t="shared" si="45"/>
        <v/>
      </c>
      <c r="BJ36" s="85"/>
      <c r="BK36" s="413"/>
      <c r="BL36" s="413"/>
      <c r="BM36" s="413"/>
      <c r="BN36" s="89" t="str">
        <f t="shared" si="46"/>
        <v/>
      </c>
      <c r="BO36" s="85"/>
      <c r="BP36" s="413"/>
      <c r="BQ36" s="415" t="str">
        <f>IF('3.5 St Lights - Pole'!$AM36="","",'3.5 St Lights - Pole'!$AM36)</f>
        <v/>
      </c>
      <c r="BR36" s="85"/>
      <c r="BS36" s="85"/>
      <c r="BT36" s="85" t="str">
        <f>'3.5 St Lights - Pole'!CE36</f>
        <v/>
      </c>
      <c r="BU36" s="85"/>
      <c r="BV36" s="85" t="str">
        <f t="shared" si="47"/>
        <v/>
      </c>
      <c r="BW36" s="271"/>
      <c r="BX36" s="85" t="str">
        <f>'3.5 St Lights - Pole'!CI36</f>
        <v/>
      </c>
      <c r="BY36" s="85" t="str">
        <f>'3.5 St Lights - Pole'!CJ36</f>
        <v/>
      </c>
      <c r="BZ36" s="85" t="str">
        <f>'3.5 St Lights - Pole'!CK36</f>
        <v/>
      </c>
      <c r="CA36" s="85"/>
      <c r="CB36" s="85"/>
      <c r="CC36" s="85" t="str">
        <f t="shared" si="48"/>
        <v/>
      </c>
      <c r="CD36" s="413"/>
      <c r="CE36" s="112"/>
      <c r="CF36" s="133" t="str">
        <f ca="1">IF('3.5 St Lights - Pole'!CR36="","",'3.5 St Lights - Pole'!CR36)</f>
        <v/>
      </c>
      <c r="CG36" s="112" t="str">
        <f>IF('3.5 St Lights - Pole'!CS36="","",'3.5 St Lights - Pole'!CS36)</f>
        <v/>
      </c>
      <c r="CH36" s="112"/>
      <c r="CI36" s="112"/>
    </row>
    <row r="37" spans="1:87" x14ac:dyDescent="0.2">
      <c r="A37" s="237"/>
      <c r="B37" s="413" t="str">
        <f t="shared" si="21"/>
        <v/>
      </c>
      <c r="C37" s="413" t="str">
        <f>IF('3.5 St Lights - Bracket'!B37="","",'3.5 St Lights - Bracket'!B37)</f>
        <v/>
      </c>
      <c r="D37" s="89" t="str">
        <f>IF('3.5 St Lights - Bracket'!D37="","",'3.5 St Lights - Bracket'!D37)</f>
        <v/>
      </c>
      <c r="E37" s="413" t="str">
        <f>IF('3.5 St Lights - Bracket'!E37="","",'3.5 St Lights - Bracket'!E37)</f>
        <v/>
      </c>
      <c r="F37" s="413" t="str">
        <f>IF('3.5 St Lights - Bracket'!F37="","",'3.5 St Lights - Bracket'!F37)</f>
        <v/>
      </c>
      <c r="G37" s="413" t="str">
        <f>IF('3.5 St Lights - Bracket'!G37="","",'3.5 St Lights - Bracket'!G37)</f>
        <v/>
      </c>
      <c r="H37" s="413" t="str">
        <f>IF('3.5 St Lights - Bracket'!H37="","",'3.5 St Lights - Bracket'!H37)</f>
        <v/>
      </c>
      <c r="I37" s="413"/>
      <c r="J37" s="89" t="str">
        <f t="shared" si="22"/>
        <v/>
      </c>
      <c r="K37" s="413"/>
      <c r="L37" s="89" t="str">
        <f t="shared" si="23"/>
        <v/>
      </c>
      <c r="M37" s="414" t="str">
        <f t="shared" si="24"/>
        <v/>
      </c>
      <c r="N37" s="413"/>
      <c r="O37" s="89" t="str">
        <f t="shared" si="25"/>
        <v/>
      </c>
      <c r="P37" s="413" t="str">
        <f t="shared" si="26"/>
        <v/>
      </c>
      <c r="Q37" s="89" t="str">
        <f t="shared" si="27"/>
        <v/>
      </c>
      <c r="R37" s="413"/>
      <c r="S37" s="413" t="str">
        <f>IFERROR(VLOOKUP('3.5 St Lights - Pole'!AE37,sl_lights_light_supply_auto,2,FALSE),"")</f>
        <v/>
      </c>
      <c r="T37" s="89" t="str">
        <f t="shared" si="28"/>
        <v/>
      </c>
      <c r="U37" s="413"/>
      <c r="V37" s="413"/>
      <c r="W37" s="413"/>
      <c r="X37" s="413"/>
      <c r="Y37" s="89" t="str">
        <f t="shared" si="29"/>
        <v/>
      </c>
      <c r="Z37" s="415" t="str">
        <f>IF('3.5 St Lights - Pole'!$AM37="","",'3.5 St Lights - Pole'!$AM37)</f>
        <v/>
      </c>
      <c r="AA37" s="413"/>
      <c r="AB37" s="413"/>
      <c r="AC37" s="89" t="str">
        <f t="shared" si="30"/>
        <v/>
      </c>
      <c r="AD37" s="85"/>
      <c r="AE37" s="413"/>
      <c r="AF37" s="413" t="str">
        <f t="shared" si="31"/>
        <v/>
      </c>
      <c r="AG37" s="89" t="str">
        <f t="shared" si="32"/>
        <v/>
      </c>
      <c r="AH37" s="414" t="str">
        <f t="shared" si="33"/>
        <v/>
      </c>
      <c r="AI37" s="413" t="str">
        <f t="shared" si="34"/>
        <v/>
      </c>
      <c r="AJ37" s="89" t="str">
        <f t="shared" si="35"/>
        <v/>
      </c>
      <c r="AK37" s="413"/>
      <c r="AL37" s="89" t="str">
        <f t="shared" si="36"/>
        <v/>
      </c>
      <c r="AM37" s="413"/>
      <c r="AN37" s="89" t="str">
        <f t="shared" si="37"/>
        <v/>
      </c>
      <c r="AO37" s="413"/>
      <c r="AP37" s="89" t="str">
        <f t="shared" si="38"/>
        <v/>
      </c>
      <c r="AQ37" s="413"/>
      <c r="AR37" s="415" t="str">
        <f>IF('3.5 St Lights - Pole'!$AM37="","",'3.5 St Lights - Pole'!$AM37)</f>
        <v/>
      </c>
      <c r="AS37" s="413"/>
      <c r="AT37" s="89" t="str">
        <f t="shared" si="39"/>
        <v/>
      </c>
      <c r="AU37" s="85"/>
      <c r="AV37" s="85"/>
      <c r="AW37" s="413"/>
      <c r="AX37" s="413"/>
      <c r="AY37" s="89" t="str">
        <f t="shared" si="40"/>
        <v/>
      </c>
      <c r="AZ37" s="85"/>
      <c r="BA37" s="85"/>
      <c r="BB37" s="413" t="str">
        <f t="shared" si="41"/>
        <v/>
      </c>
      <c r="BC37" s="89" t="str">
        <f t="shared" si="42"/>
        <v/>
      </c>
      <c r="BD37" s="414" t="str">
        <f t="shared" si="43"/>
        <v/>
      </c>
      <c r="BE37" s="413"/>
      <c r="BF37" s="416" t="str">
        <f t="shared" si="44"/>
        <v/>
      </c>
      <c r="BG37" s="415" t="str">
        <f>IF('3.5 St Lights - Pole'!$AM37="","",'3.5 St Lights - Pole'!$AM37)</f>
        <v/>
      </c>
      <c r="BH37" s="413"/>
      <c r="BI37" s="89" t="str">
        <f t="shared" si="45"/>
        <v/>
      </c>
      <c r="BJ37" s="85"/>
      <c r="BK37" s="413"/>
      <c r="BL37" s="413"/>
      <c r="BM37" s="413"/>
      <c r="BN37" s="89" t="str">
        <f t="shared" si="46"/>
        <v/>
      </c>
      <c r="BO37" s="85"/>
      <c r="BP37" s="413"/>
      <c r="BQ37" s="415" t="str">
        <f>IF('3.5 St Lights - Pole'!$AM37="","",'3.5 St Lights - Pole'!$AM37)</f>
        <v/>
      </c>
      <c r="BR37" s="85"/>
      <c r="BS37" s="85"/>
      <c r="BT37" s="85" t="str">
        <f>'3.5 St Lights - Pole'!CE37</f>
        <v/>
      </c>
      <c r="BU37" s="85"/>
      <c r="BV37" s="85" t="str">
        <f t="shared" si="47"/>
        <v/>
      </c>
      <c r="BW37" s="271"/>
      <c r="BX37" s="85" t="str">
        <f>'3.5 St Lights - Pole'!CI37</f>
        <v/>
      </c>
      <c r="BY37" s="85" t="str">
        <f>'3.5 St Lights - Pole'!CJ37</f>
        <v/>
      </c>
      <c r="BZ37" s="85" t="str">
        <f>'3.5 St Lights - Pole'!CK37</f>
        <v/>
      </c>
      <c r="CA37" s="85"/>
      <c r="CB37" s="85"/>
      <c r="CC37" s="85" t="str">
        <f t="shared" si="48"/>
        <v/>
      </c>
      <c r="CD37" s="413"/>
      <c r="CE37" s="112"/>
      <c r="CF37" s="133" t="str">
        <f ca="1">IF('3.5 St Lights - Pole'!CR37="","",'3.5 St Lights - Pole'!CR37)</f>
        <v/>
      </c>
      <c r="CG37" s="112" t="str">
        <f>IF('3.5 St Lights - Pole'!CS37="","",'3.5 St Lights - Pole'!CS37)</f>
        <v/>
      </c>
      <c r="CH37" s="112"/>
      <c r="CI37" s="112"/>
    </row>
    <row r="38" spans="1:87" x14ac:dyDescent="0.2">
      <c r="A38" s="237"/>
      <c r="B38" s="413" t="str">
        <f t="shared" si="21"/>
        <v/>
      </c>
      <c r="C38" s="413" t="str">
        <f>IF('3.5 St Lights - Bracket'!B38="","",'3.5 St Lights - Bracket'!B38)</f>
        <v/>
      </c>
      <c r="D38" s="89" t="str">
        <f>IF('3.5 St Lights - Bracket'!D38="","",'3.5 St Lights - Bracket'!D38)</f>
        <v/>
      </c>
      <c r="E38" s="413" t="str">
        <f>IF('3.5 St Lights - Bracket'!E38="","",'3.5 St Lights - Bracket'!E38)</f>
        <v/>
      </c>
      <c r="F38" s="413" t="str">
        <f>IF('3.5 St Lights - Bracket'!F38="","",'3.5 St Lights - Bracket'!F38)</f>
        <v/>
      </c>
      <c r="G38" s="413" t="str">
        <f>IF('3.5 St Lights - Bracket'!G38="","",'3.5 St Lights - Bracket'!G38)</f>
        <v/>
      </c>
      <c r="H38" s="413" t="str">
        <f>IF('3.5 St Lights - Bracket'!H38="","",'3.5 St Lights - Bracket'!H38)</f>
        <v/>
      </c>
      <c r="I38" s="413"/>
      <c r="J38" s="89" t="str">
        <f t="shared" si="22"/>
        <v/>
      </c>
      <c r="K38" s="413"/>
      <c r="L38" s="89" t="str">
        <f t="shared" si="23"/>
        <v/>
      </c>
      <c r="M38" s="414" t="str">
        <f t="shared" si="24"/>
        <v/>
      </c>
      <c r="N38" s="413"/>
      <c r="O38" s="89" t="str">
        <f t="shared" si="25"/>
        <v/>
      </c>
      <c r="P38" s="413" t="str">
        <f t="shared" si="26"/>
        <v/>
      </c>
      <c r="Q38" s="89" t="str">
        <f t="shared" si="27"/>
        <v/>
      </c>
      <c r="R38" s="413"/>
      <c r="S38" s="413" t="str">
        <f>IFERROR(VLOOKUP('3.5 St Lights - Pole'!AE38,sl_lights_light_supply_auto,2,FALSE),"")</f>
        <v/>
      </c>
      <c r="T38" s="89" t="str">
        <f t="shared" si="28"/>
        <v/>
      </c>
      <c r="U38" s="413"/>
      <c r="V38" s="413"/>
      <c r="W38" s="413"/>
      <c r="X38" s="413"/>
      <c r="Y38" s="89" t="str">
        <f t="shared" si="29"/>
        <v/>
      </c>
      <c r="Z38" s="415" t="str">
        <f>IF('3.5 St Lights - Pole'!$AM38="","",'3.5 St Lights - Pole'!$AM38)</f>
        <v/>
      </c>
      <c r="AA38" s="413"/>
      <c r="AB38" s="413"/>
      <c r="AC38" s="89" t="str">
        <f t="shared" si="30"/>
        <v/>
      </c>
      <c r="AD38" s="85"/>
      <c r="AE38" s="413"/>
      <c r="AF38" s="413" t="str">
        <f t="shared" si="31"/>
        <v/>
      </c>
      <c r="AG38" s="89" t="str">
        <f t="shared" si="32"/>
        <v/>
      </c>
      <c r="AH38" s="414" t="str">
        <f t="shared" si="33"/>
        <v/>
      </c>
      <c r="AI38" s="413" t="str">
        <f t="shared" si="34"/>
        <v/>
      </c>
      <c r="AJ38" s="89" t="str">
        <f t="shared" si="35"/>
        <v/>
      </c>
      <c r="AK38" s="413"/>
      <c r="AL38" s="89" t="str">
        <f t="shared" si="36"/>
        <v/>
      </c>
      <c r="AM38" s="413"/>
      <c r="AN38" s="89" t="str">
        <f t="shared" si="37"/>
        <v/>
      </c>
      <c r="AO38" s="413"/>
      <c r="AP38" s="89" t="str">
        <f t="shared" si="38"/>
        <v/>
      </c>
      <c r="AQ38" s="413"/>
      <c r="AR38" s="415" t="str">
        <f>IF('3.5 St Lights - Pole'!$AM38="","",'3.5 St Lights - Pole'!$AM38)</f>
        <v/>
      </c>
      <c r="AS38" s="413"/>
      <c r="AT38" s="89" t="str">
        <f t="shared" si="39"/>
        <v/>
      </c>
      <c r="AU38" s="85"/>
      <c r="AV38" s="85"/>
      <c r="AW38" s="413"/>
      <c r="AX38" s="413"/>
      <c r="AY38" s="89" t="str">
        <f t="shared" si="40"/>
        <v/>
      </c>
      <c r="AZ38" s="85"/>
      <c r="BA38" s="85"/>
      <c r="BB38" s="413" t="str">
        <f t="shared" si="41"/>
        <v/>
      </c>
      <c r="BC38" s="89" t="str">
        <f t="shared" si="42"/>
        <v/>
      </c>
      <c r="BD38" s="414" t="str">
        <f t="shared" si="43"/>
        <v/>
      </c>
      <c r="BE38" s="413"/>
      <c r="BF38" s="416" t="str">
        <f t="shared" si="44"/>
        <v/>
      </c>
      <c r="BG38" s="415" t="str">
        <f>IF('3.5 St Lights - Pole'!$AM38="","",'3.5 St Lights - Pole'!$AM38)</f>
        <v/>
      </c>
      <c r="BH38" s="413"/>
      <c r="BI38" s="89" t="str">
        <f t="shared" si="45"/>
        <v/>
      </c>
      <c r="BJ38" s="85"/>
      <c r="BK38" s="413"/>
      <c r="BL38" s="413"/>
      <c r="BM38" s="413"/>
      <c r="BN38" s="89" t="str">
        <f t="shared" si="46"/>
        <v/>
      </c>
      <c r="BO38" s="85"/>
      <c r="BP38" s="413"/>
      <c r="BQ38" s="415" t="str">
        <f>IF('3.5 St Lights - Pole'!$AM38="","",'3.5 St Lights - Pole'!$AM38)</f>
        <v/>
      </c>
      <c r="BR38" s="85"/>
      <c r="BS38" s="85"/>
      <c r="BT38" s="85" t="str">
        <f>'3.5 St Lights - Pole'!CE38</f>
        <v/>
      </c>
      <c r="BU38" s="85"/>
      <c r="BV38" s="85" t="str">
        <f t="shared" si="47"/>
        <v/>
      </c>
      <c r="BW38" s="271"/>
      <c r="BX38" s="85" t="str">
        <f>'3.5 St Lights - Pole'!CI38</f>
        <v/>
      </c>
      <c r="BY38" s="85" t="str">
        <f>'3.5 St Lights - Pole'!CJ38</f>
        <v/>
      </c>
      <c r="BZ38" s="85" t="str">
        <f>'3.5 St Lights - Pole'!CK38</f>
        <v/>
      </c>
      <c r="CA38" s="85"/>
      <c r="CB38" s="85"/>
      <c r="CC38" s="85" t="str">
        <f t="shared" si="48"/>
        <v/>
      </c>
      <c r="CD38" s="413"/>
      <c r="CE38" s="112"/>
      <c r="CF38" s="133" t="str">
        <f ca="1">IF('3.5 St Lights - Pole'!CR38="","",'3.5 St Lights - Pole'!CR38)</f>
        <v/>
      </c>
      <c r="CG38" s="112" t="str">
        <f>IF('3.5 St Lights - Pole'!CS38="","",'3.5 St Lights - Pole'!CS38)</f>
        <v/>
      </c>
      <c r="CH38" s="112"/>
      <c r="CI38" s="112"/>
    </row>
    <row r="39" spans="1:87" x14ac:dyDescent="0.2">
      <c r="A39" s="237"/>
      <c r="B39" s="413" t="str">
        <f t="shared" si="21"/>
        <v/>
      </c>
      <c r="C39" s="413" t="str">
        <f>IF('3.5 St Lights - Bracket'!B39="","",'3.5 St Lights - Bracket'!B39)</f>
        <v/>
      </c>
      <c r="D39" s="89" t="str">
        <f>IF('3.5 St Lights - Bracket'!D39="","",'3.5 St Lights - Bracket'!D39)</f>
        <v/>
      </c>
      <c r="E39" s="413" t="str">
        <f>IF('3.5 St Lights - Bracket'!E39="","",'3.5 St Lights - Bracket'!E39)</f>
        <v/>
      </c>
      <c r="F39" s="413" t="str">
        <f>IF('3.5 St Lights - Bracket'!F39="","",'3.5 St Lights - Bracket'!F39)</f>
        <v/>
      </c>
      <c r="G39" s="413" t="str">
        <f>IF('3.5 St Lights - Bracket'!G39="","",'3.5 St Lights - Bracket'!G39)</f>
        <v/>
      </c>
      <c r="H39" s="413" t="str">
        <f>IF('3.5 St Lights - Bracket'!H39="","",'3.5 St Lights - Bracket'!H39)</f>
        <v/>
      </c>
      <c r="I39" s="413"/>
      <c r="J39" s="89" t="str">
        <f t="shared" si="22"/>
        <v/>
      </c>
      <c r="K39" s="413"/>
      <c r="L39" s="89" t="str">
        <f t="shared" si="23"/>
        <v/>
      </c>
      <c r="M39" s="414" t="str">
        <f t="shared" si="24"/>
        <v/>
      </c>
      <c r="N39" s="413"/>
      <c r="O39" s="89" t="str">
        <f t="shared" si="25"/>
        <v/>
      </c>
      <c r="P39" s="413" t="str">
        <f t="shared" si="26"/>
        <v/>
      </c>
      <c r="Q39" s="89" t="str">
        <f t="shared" si="27"/>
        <v/>
      </c>
      <c r="R39" s="413"/>
      <c r="S39" s="413" t="str">
        <f>IFERROR(VLOOKUP('3.5 St Lights - Pole'!AE39,sl_lights_light_supply_auto,2,FALSE),"")</f>
        <v/>
      </c>
      <c r="T39" s="89" t="str">
        <f t="shared" si="28"/>
        <v/>
      </c>
      <c r="U39" s="413"/>
      <c r="V39" s="413"/>
      <c r="W39" s="413"/>
      <c r="X39" s="413"/>
      <c r="Y39" s="89" t="str">
        <f t="shared" si="29"/>
        <v/>
      </c>
      <c r="Z39" s="415" t="str">
        <f>IF('3.5 St Lights - Pole'!$AM39="","",'3.5 St Lights - Pole'!$AM39)</f>
        <v/>
      </c>
      <c r="AA39" s="413"/>
      <c r="AB39" s="413"/>
      <c r="AC39" s="89" t="str">
        <f t="shared" si="30"/>
        <v/>
      </c>
      <c r="AD39" s="85"/>
      <c r="AE39" s="413"/>
      <c r="AF39" s="413" t="str">
        <f t="shared" si="31"/>
        <v/>
      </c>
      <c r="AG39" s="89" t="str">
        <f t="shared" si="32"/>
        <v/>
      </c>
      <c r="AH39" s="414" t="str">
        <f t="shared" si="33"/>
        <v/>
      </c>
      <c r="AI39" s="413" t="str">
        <f t="shared" si="34"/>
        <v/>
      </c>
      <c r="AJ39" s="89" t="str">
        <f t="shared" si="35"/>
        <v/>
      </c>
      <c r="AK39" s="413"/>
      <c r="AL39" s="89" t="str">
        <f t="shared" si="36"/>
        <v/>
      </c>
      <c r="AM39" s="413"/>
      <c r="AN39" s="89" t="str">
        <f t="shared" si="37"/>
        <v/>
      </c>
      <c r="AO39" s="413"/>
      <c r="AP39" s="89" t="str">
        <f t="shared" si="38"/>
        <v/>
      </c>
      <c r="AQ39" s="413"/>
      <c r="AR39" s="415" t="str">
        <f>IF('3.5 St Lights - Pole'!$AM39="","",'3.5 St Lights - Pole'!$AM39)</f>
        <v/>
      </c>
      <c r="AS39" s="413"/>
      <c r="AT39" s="89" t="str">
        <f t="shared" si="39"/>
        <v/>
      </c>
      <c r="AU39" s="85"/>
      <c r="AV39" s="85"/>
      <c r="AW39" s="413"/>
      <c r="AX39" s="413"/>
      <c r="AY39" s="89" t="str">
        <f t="shared" si="40"/>
        <v/>
      </c>
      <c r="AZ39" s="85"/>
      <c r="BA39" s="85"/>
      <c r="BB39" s="413" t="str">
        <f t="shared" si="41"/>
        <v/>
      </c>
      <c r="BC39" s="89" t="str">
        <f t="shared" si="42"/>
        <v/>
      </c>
      <c r="BD39" s="414" t="str">
        <f t="shared" si="43"/>
        <v/>
      </c>
      <c r="BE39" s="413"/>
      <c r="BF39" s="416" t="str">
        <f t="shared" si="44"/>
        <v/>
      </c>
      <c r="BG39" s="415" t="str">
        <f>IF('3.5 St Lights - Pole'!$AM39="","",'3.5 St Lights - Pole'!$AM39)</f>
        <v/>
      </c>
      <c r="BH39" s="413"/>
      <c r="BI39" s="89" t="str">
        <f t="shared" si="45"/>
        <v/>
      </c>
      <c r="BJ39" s="85"/>
      <c r="BK39" s="413"/>
      <c r="BL39" s="413"/>
      <c r="BM39" s="413"/>
      <c r="BN39" s="89" t="str">
        <f t="shared" si="46"/>
        <v/>
      </c>
      <c r="BO39" s="85"/>
      <c r="BP39" s="413"/>
      <c r="BQ39" s="415" t="str">
        <f>IF('3.5 St Lights - Pole'!$AM39="","",'3.5 St Lights - Pole'!$AM39)</f>
        <v/>
      </c>
      <c r="BR39" s="85"/>
      <c r="BS39" s="85"/>
      <c r="BT39" s="85" t="str">
        <f>'3.5 St Lights - Pole'!CE39</f>
        <v/>
      </c>
      <c r="BU39" s="85"/>
      <c r="BV39" s="85" t="str">
        <f t="shared" si="47"/>
        <v/>
      </c>
      <c r="BW39" s="271"/>
      <c r="BX39" s="85" t="str">
        <f>'3.5 St Lights - Pole'!CI39</f>
        <v/>
      </c>
      <c r="BY39" s="85" t="str">
        <f>'3.5 St Lights - Pole'!CJ39</f>
        <v/>
      </c>
      <c r="BZ39" s="85" t="str">
        <f>'3.5 St Lights - Pole'!CK39</f>
        <v/>
      </c>
      <c r="CA39" s="85"/>
      <c r="CB39" s="85"/>
      <c r="CC39" s="85" t="str">
        <f t="shared" si="48"/>
        <v/>
      </c>
      <c r="CD39" s="413"/>
      <c r="CE39" s="112"/>
      <c r="CF39" s="133" t="str">
        <f ca="1">IF('3.5 St Lights - Pole'!CR39="","",'3.5 St Lights - Pole'!CR39)</f>
        <v/>
      </c>
      <c r="CG39" s="112" t="str">
        <f>IF('3.5 St Lights - Pole'!CS39="","",'3.5 St Lights - Pole'!CS39)</f>
        <v/>
      </c>
      <c r="CH39" s="112"/>
      <c r="CI39" s="112"/>
    </row>
    <row r="40" spans="1:87" x14ac:dyDescent="0.2">
      <c r="A40" s="237"/>
      <c r="B40" s="413" t="str">
        <f t="shared" si="21"/>
        <v/>
      </c>
      <c r="C40" s="413" t="str">
        <f>IF('3.5 St Lights - Bracket'!B40="","",'3.5 St Lights - Bracket'!B40)</f>
        <v/>
      </c>
      <c r="D40" s="89" t="str">
        <f>IF('3.5 St Lights - Bracket'!D40="","",'3.5 St Lights - Bracket'!D40)</f>
        <v/>
      </c>
      <c r="E40" s="413" t="str">
        <f>IF('3.5 St Lights - Bracket'!E40="","",'3.5 St Lights - Bracket'!E40)</f>
        <v/>
      </c>
      <c r="F40" s="413" t="str">
        <f>IF('3.5 St Lights - Bracket'!F40="","",'3.5 St Lights - Bracket'!F40)</f>
        <v/>
      </c>
      <c r="G40" s="413" t="str">
        <f>IF('3.5 St Lights - Bracket'!G40="","",'3.5 St Lights - Bracket'!G40)</f>
        <v/>
      </c>
      <c r="H40" s="413" t="str">
        <f>IF('3.5 St Lights - Bracket'!H40="","",'3.5 St Lights - Bracket'!H40)</f>
        <v/>
      </c>
      <c r="I40" s="413"/>
      <c r="J40" s="89" t="str">
        <f t="shared" si="22"/>
        <v/>
      </c>
      <c r="K40" s="413"/>
      <c r="L40" s="89" t="str">
        <f t="shared" si="23"/>
        <v/>
      </c>
      <c r="M40" s="414" t="str">
        <f t="shared" si="24"/>
        <v/>
      </c>
      <c r="N40" s="413"/>
      <c r="O40" s="89" t="str">
        <f t="shared" si="25"/>
        <v/>
      </c>
      <c r="P40" s="413" t="str">
        <f t="shared" si="26"/>
        <v/>
      </c>
      <c r="Q40" s="89" t="str">
        <f t="shared" si="27"/>
        <v/>
      </c>
      <c r="R40" s="413"/>
      <c r="S40" s="413" t="str">
        <f>IFERROR(VLOOKUP('3.5 St Lights - Pole'!AE40,sl_lights_light_supply_auto,2,FALSE),"")</f>
        <v/>
      </c>
      <c r="T40" s="89" t="str">
        <f t="shared" si="28"/>
        <v/>
      </c>
      <c r="U40" s="413"/>
      <c r="V40" s="413"/>
      <c r="W40" s="413"/>
      <c r="X40" s="413"/>
      <c r="Y40" s="89" t="str">
        <f t="shared" si="29"/>
        <v/>
      </c>
      <c r="Z40" s="415" t="str">
        <f>IF('3.5 St Lights - Pole'!$AM40="","",'3.5 St Lights - Pole'!$AM40)</f>
        <v/>
      </c>
      <c r="AA40" s="413"/>
      <c r="AB40" s="413"/>
      <c r="AC40" s="89" t="str">
        <f t="shared" si="30"/>
        <v/>
      </c>
      <c r="AD40" s="85"/>
      <c r="AE40" s="413"/>
      <c r="AF40" s="413" t="str">
        <f t="shared" si="31"/>
        <v/>
      </c>
      <c r="AG40" s="89" t="str">
        <f t="shared" si="32"/>
        <v/>
      </c>
      <c r="AH40" s="414" t="str">
        <f t="shared" si="33"/>
        <v/>
      </c>
      <c r="AI40" s="413" t="str">
        <f t="shared" si="34"/>
        <v/>
      </c>
      <c r="AJ40" s="89" t="str">
        <f t="shared" si="35"/>
        <v/>
      </c>
      <c r="AK40" s="413"/>
      <c r="AL40" s="89" t="str">
        <f t="shared" si="36"/>
        <v/>
      </c>
      <c r="AM40" s="413"/>
      <c r="AN40" s="89" t="str">
        <f t="shared" si="37"/>
        <v/>
      </c>
      <c r="AO40" s="413"/>
      <c r="AP40" s="89" t="str">
        <f t="shared" si="38"/>
        <v/>
      </c>
      <c r="AQ40" s="413"/>
      <c r="AR40" s="415" t="str">
        <f>IF('3.5 St Lights - Pole'!$AM40="","",'3.5 St Lights - Pole'!$AM40)</f>
        <v/>
      </c>
      <c r="AS40" s="413"/>
      <c r="AT40" s="89" t="str">
        <f t="shared" si="39"/>
        <v/>
      </c>
      <c r="AU40" s="85"/>
      <c r="AV40" s="85"/>
      <c r="AW40" s="413"/>
      <c r="AX40" s="413"/>
      <c r="AY40" s="89" t="str">
        <f t="shared" si="40"/>
        <v/>
      </c>
      <c r="AZ40" s="85"/>
      <c r="BA40" s="85"/>
      <c r="BB40" s="413" t="str">
        <f t="shared" si="41"/>
        <v/>
      </c>
      <c r="BC40" s="89" t="str">
        <f t="shared" si="42"/>
        <v/>
      </c>
      <c r="BD40" s="414" t="str">
        <f t="shared" si="43"/>
        <v/>
      </c>
      <c r="BE40" s="413"/>
      <c r="BF40" s="416" t="str">
        <f t="shared" si="44"/>
        <v/>
      </c>
      <c r="BG40" s="415" t="str">
        <f>IF('3.5 St Lights - Pole'!$AM40="","",'3.5 St Lights - Pole'!$AM40)</f>
        <v/>
      </c>
      <c r="BH40" s="413"/>
      <c r="BI40" s="89" t="str">
        <f t="shared" si="45"/>
        <v/>
      </c>
      <c r="BJ40" s="85"/>
      <c r="BK40" s="413"/>
      <c r="BL40" s="413"/>
      <c r="BM40" s="413"/>
      <c r="BN40" s="89" t="str">
        <f t="shared" si="46"/>
        <v/>
      </c>
      <c r="BO40" s="85"/>
      <c r="BP40" s="413"/>
      <c r="BQ40" s="415" t="str">
        <f>IF('3.5 St Lights - Pole'!$AM40="","",'3.5 St Lights - Pole'!$AM40)</f>
        <v/>
      </c>
      <c r="BR40" s="85"/>
      <c r="BS40" s="85"/>
      <c r="BT40" s="85" t="str">
        <f>'3.5 St Lights - Pole'!CE40</f>
        <v/>
      </c>
      <c r="BU40" s="85"/>
      <c r="BV40" s="85" t="str">
        <f t="shared" si="47"/>
        <v/>
      </c>
      <c r="BW40" s="271"/>
      <c r="BX40" s="85" t="str">
        <f>'3.5 St Lights - Pole'!CI40</f>
        <v/>
      </c>
      <c r="BY40" s="85" t="str">
        <f>'3.5 St Lights - Pole'!CJ40</f>
        <v/>
      </c>
      <c r="BZ40" s="85" t="str">
        <f>'3.5 St Lights - Pole'!CK40</f>
        <v/>
      </c>
      <c r="CA40" s="85"/>
      <c r="CB40" s="85"/>
      <c r="CC40" s="85" t="str">
        <f t="shared" si="48"/>
        <v/>
      </c>
      <c r="CD40" s="413"/>
      <c r="CE40" s="112"/>
      <c r="CF40" s="133" t="str">
        <f ca="1">IF('3.5 St Lights - Pole'!CR40="","",'3.5 St Lights - Pole'!CR40)</f>
        <v/>
      </c>
      <c r="CG40" s="112" t="str">
        <f>IF('3.5 St Lights - Pole'!CS40="","",'3.5 St Lights - Pole'!CS40)</f>
        <v/>
      </c>
      <c r="CH40" s="112"/>
      <c r="CI40" s="112"/>
    </row>
    <row r="41" spans="1:87" x14ac:dyDescent="0.2">
      <c r="A41" s="237"/>
      <c r="B41" s="413" t="str">
        <f t="shared" si="21"/>
        <v/>
      </c>
      <c r="C41" s="413" t="str">
        <f>IF('3.5 St Lights - Bracket'!B41="","",'3.5 St Lights - Bracket'!B41)</f>
        <v/>
      </c>
      <c r="D41" s="89" t="str">
        <f>IF('3.5 St Lights - Bracket'!D41="","",'3.5 St Lights - Bracket'!D41)</f>
        <v/>
      </c>
      <c r="E41" s="413" t="str">
        <f>IF('3.5 St Lights - Bracket'!E41="","",'3.5 St Lights - Bracket'!E41)</f>
        <v/>
      </c>
      <c r="F41" s="413" t="str">
        <f>IF('3.5 St Lights - Bracket'!F41="","",'3.5 St Lights - Bracket'!F41)</f>
        <v/>
      </c>
      <c r="G41" s="413" t="str">
        <f>IF('3.5 St Lights - Bracket'!G41="","",'3.5 St Lights - Bracket'!G41)</f>
        <v/>
      </c>
      <c r="H41" s="413" t="str">
        <f>IF('3.5 St Lights - Bracket'!H41="","",'3.5 St Lights - Bracket'!H41)</f>
        <v/>
      </c>
      <c r="I41" s="413"/>
      <c r="J41" s="89" t="str">
        <f t="shared" si="22"/>
        <v/>
      </c>
      <c r="K41" s="413"/>
      <c r="L41" s="89" t="str">
        <f t="shared" si="23"/>
        <v/>
      </c>
      <c r="M41" s="414" t="str">
        <f t="shared" si="24"/>
        <v/>
      </c>
      <c r="N41" s="413"/>
      <c r="O41" s="89" t="str">
        <f t="shared" si="25"/>
        <v/>
      </c>
      <c r="P41" s="413" t="str">
        <f t="shared" si="26"/>
        <v/>
      </c>
      <c r="Q41" s="89" t="str">
        <f t="shared" si="27"/>
        <v/>
      </c>
      <c r="R41" s="413"/>
      <c r="S41" s="413" t="str">
        <f>IFERROR(VLOOKUP('3.5 St Lights - Pole'!AE41,sl_lights_light_supply_auto,2,FALSE),"")</f>
        <v/>
      </c>
      <c r="T41" s="89" t="str">
        <f t="shared" si="28"/>
        <v/>
      </c>
      <c r="U41" s="413"/>
      <c r="V41" s="413"/>
      <c r="W41" s="413"/>
      <c r="X41" s="413"/>
      <c r="Y41" s="89" t="str">
        <f t="shared" si="29"/>
        <v/>
      </c>
      <c r="Z41" s="415" t="str">
        <f>IF('3.5 St Lights - Pole'!$AM41="","",'3.5 St Lights - Pole'!$AM41)</f>
        <v/>
      </c>
      <c r="AA41" s="413"/>
      <c r="AB41" s="413"/>
      <c r="AC41" s="89" t="str">
        <f t="shared" si="30"/>
        <v/>
      </c>
      <c r="AD41" s="85"/>
      <c r="AE41" s="413"/>
      <c r="AF41" s="413" t="str">
        <f t="shared" si="31"/>
        <v/>
      </c>
      <c r="AG41" s="89" t="str">
        <f t="shared" si="32"/>
        <v/>
      </c>
      <c r="AH41" s="414" t="str">
        <f t="shared" si="33"/>
        <v/>
      </c>
      <c r="AI41" s="413" t="str">
        <f t="shared" si="34"/>
        <v/>
      </c>
      <c r="AJ41" s="89" t="str">
        <f t="shared" si="35"/>
        <v/>
      </c>
      <c r="AK41" s="413"/>
      <c r="AL41" s="89" t="str">
        <f t="shared" si="36"/>
        <v/>
      </c>
      <c r="AM41" s="413"/>
      <c r="AN41" s="89" t="str">
        <f t="shared" si="37"/>
        <v/>
      </c>
      <c r="AO41" s="413"/>
      <c r="AP41" s="89" t="str">
        <f t="shared" si="38"/>
        <v/>
      </c>
      <c r="AQ41" s="413"/>
      <c r="AR41" s="415" t="str">
        <f>IF('3.5 St Lights - Pole'!$AM41="","",'3.5 St Lights - Pole'!$AM41)</f>
        <v/>
      </c>
      <c r="AS41" s="413"/>
      <c r="AT41" s="89" t="str">
        <f t="shared" si="39"/>
        <v/>
      </c>
      <c r="AU41" s="85"/>
      <c r="AV41" s="85"/>
      <c r="AW41" s="413"/>
      <c r="AX41" s="413"/>
      <c r="AY41" s="89" t="str">
        <f t="shared" si="40"/>
        <v/>
      </c>
      <c r="AZ41" s="85"/>
      <c r="BA41" s="85"/>
      <c r="BB41" s="413" t="str">
        <f t="shared" si="41"/>
        <v/>
      </c>
      <c r="BC41" s="89" t="str">
        <f t="shared" si="42"/>
        <v/>
      </c>
      <c r="BD41" s="414" t="str">
        <f t="shared" si="43"/>
        <v/>
      </c>
      <c r="BE41" s="413"/>
      <c r="BF41" s="416" t="str">
        <f t="shared" si="44"/>
        <v/>
      </c>
      <c r="BG41" s="415" t="str">
        <f>IF('3.5 St Lights - Pole'!$AM41="","",'3.5 St Lights - Pole'!$AM41)</f>
        <v/>
      </c>
      <c r="BH41" s="413"/>
      <c r="BI41" s="89" t="str">
        <f t="shared" si="45"/>
        <v/>
      </c>
      <c r="BJ41" s="85"/>
      <c r="BK41" s="413"/>
      <c r="BL41" s="413"/>
      <c r="BM41" s="413"/>
      <c r="BN41" s="89" t="str">
        <f t="shared" si="46"/>
        <v/>
      </c>
      <c r="BO41" s="85"/>
      <c r="BP41" s="413"/>
      <c r="BQ41" s="415" t="str">
        <f>IF('3.5 St Lights - Pole'!$AM41="","",'3.5 St Lights - Pole'!$AM41)</f>
        <v/>
      </c>
      <c r="BR41" s="85"/>
      <c r="BS41" s="85"/>
      <c r="BT41" s="85" t="str">
        <f>'3.5 St Lights - Pole'!CE41</f>
        <v/>
      </c>
      <c r="BU41" s="85"/>
      <c r="BV41" s="85" t="str">
        <f t="shared" si="47"/>
        <v/>
      </c>
      <c r="BW41" s="271"/>
      <c r="BX41" s="85" t="str">
        <f>'3.5 St Lights - Pole'!CI41</f>
        <v/>
      </c>
      <c r="BY41" s="85" t="str">
        <f>'3.5 St Lights - Pole'!CJ41</f>
        <v/>
      </c>
      <c r="BZ41" s="85" t="str">
        <f>'3.5 St Lights - Pole'!CK41</f>
        <v/>
      </c>
      <c r="CA41" s="85"/>
      <c r="CB41" s="85"/>
      <c r="CC41" s="85" t="str">
        <f t="shared" si="48"/>
        <v/>
      </c>
      <c r="CD41" s="413"/>
      <c r="CE41" s="112"/>
      <c r="CF41" s="133" t="str">
        <f ca="1">IF('3.5 St Lights - Pole'!CR41="","",'3.5 St Lights - Pole'!CR41)</f>
        <v/>
      </c>
      <c r="CG41" s="112" t="str">
        <f>IF('3.5 St Lights - Pole'!CS41="","",'3.5 St Lights - Pole'!CS41)</f>
        <v/>
      </c>
      <c r="CH41" s="112"/>
      <c r="CI41" s="112"/>
    </row>
    <row r="42" spans="1:87" x14ac:dyDescent="0.2">
      <c r="A42" s="237"/>
      <c r="B42" s="413" t="str">
        <f t="shared" si="21"/>
        <v/>
      </c>
      <c r="C42" s="413" t="str">
        <f>IF('3.5 St Lights - Bracket'!B42="","",'3.5 St Lights - Bracket'!B42)</f>
        <v/>
      </c>
      <c r="D42" s="89" t="str">
        <f>IF('3.5 St Lights - Bracket'!D42="","",'3.5 St Lights - Bracket'!D42)</f>
        <v/>
      </c>
      <c r="E42" s="413" t="str">
        <f>IF('3.5 St Lights - Bracket'!E42="","",'3.5 St Lights - Bracket'!E42)</f>
        <v/>
      </c>
      <c r="F42" s="413" t="str">
        <f>IF('3.5 St Lights - Bracket'!F42="","",'3.5 St Lights - Bracket'!F42)</f>
        <v/>
      </c>
      <c r="G42" s="413" t="str">
        <f>IF('3.5 St Lights - Bracket'!G42="","",'3.5 St Lights - Bracket'!G42)</f>
        <v/>
      </c>
      <c r="H42" s="413" t="str">
        <f>IF('3.5 St Lights - Bracket'!H42="","",'3.5 St Lights - Bracket'!H42)</f>
        <v/>
      </c>
      <c r="I42" s="413"/>
      <c r="J42" s="89" t="str">
        <f t="shared" si="22"/>
        <v/>
      </c>
      <c r="K42" s="413"/>
      <c r="L42" s="89" t="str">
        <f t="shared" si="23"/>
        <v/>
      </c>
      <c r="M42" s="414" t="str">
        <f t="shared" si="24"/>
        <v/>
      </c>
      <c r="N42" s="413"/>
      <c r="O42" s="89" t="str">
        <f t="shared" si="25"/>
        <v/>
      </c>
      <c r="P42" s="413" t="str">
        <f t="shared" si="26"/>
        <v/>
      </c>
      <c r="Q42" s="89" t="str">
        <f t="shared" si="27"/>
        <v/>
      </c>
      <c r="R42" s="413"/>
      <c r="S42" s="413" t="str">
        <f>IFERROR(VLOOKUP('3.5 St Lights - Pole'!AE42,sl_lights_light_supply_auto,2,FALSE),"")</f>
        <v/>
      </c>
      <c r="T42" s="89" t="str">
        <f t="shared" si="28"/>
        <v/>
      </c>
      <c r="U42" s="413"/>
      <c r="V42" s="413"/>
      <c r="W42" s="413"/>
      <c r="X42" s="413"/>
      <c r="Y42" s="89" t="str">
        <f t="shared" si="29"/>
        <v/>
      </c>
      <c r="Z42" s="415" t="str">
        <f>IF('3.5 St Lights - Pole'!$AM42="","",'3.5 St Lights - Pole'!$AM42)</f>
        <v/>
      </c>
      <c r="AA42" s="413"/>
      <c r="AB42" s="413"/>
      <c r="AC42" s="89" t="str">
        <f t="shared" si="30"/>
        <v/>
      </c>
      <c r="AD42" s="85"/>
      <c r="AE42" s="413"/>
      <c r="AF42" s="413" t="str">
        <f t="shared" si="31"/>
        <v/>
      </c>
      <c r="AG42" s="89" t="str">
        <f t="shared" si="32"/>
        <v/>
      </c>
      <c r="AH42" s="414" t="str">
        <f t="shared" si="33"/>
        <v/>
      </c>
      <c r="AI42" s="413" t="str">
        <f t="shared" si="34"/>
        <v/>
      </c>
      <c r="AJ42" s="89" t="str">
        <f t="shared" si="35"/>
        <v/>
      </c>
      <c r="AK42" s="413"/>
      <c r="AL42" s="89" t="str">
        <f t="shared" si="36"/>
        <v/>
      </c>
      <c r="AM42" s="413"/>
      <c r="AN42" s="89" t="str">
        <f t="shared" si="37"/>
        <v/>
      </c>
      <c r="AO42" s="413"/>
      <c r="AP42" s="89" t="str">
        <f t="shared" si="38"/>
        <v/>
      </c>
      <c r="AQ42" s="413"/>
      <c r="AR42" s="415" t="str">
        <f>IF('3.5 St Lights - Pole'!$AM42="","",'3.5 St Lights - Pole'!$AM42)</f>
        <v/>
      </c>
      <c r="AS42" s="413"/>
      <c r="AT42" s="89" t="str">
        <f t="shared" si="39"/>
        <v/>
      </c>
      <c r="AU42" s="85"/>
      <c r="AV42" s="85"/>
      <c r="AW42" s="413"/>
      <c r="AX42" s="413"/>
      <c r="AY42" s="89" t="str">
        <f t="shared" si="40"/>
        <v/>
      </c>
      <c r="AZ42" s="85"/>
      <c r="BA42" s="85"/>
      <c r="BB42" s="413" t="str">
        <f t="shared" si="41"/>
        <v/>
      </c>
      <c r="BC42" s="89" t="str">
        <f t="shared" si="42"/>
        <v/>
      </c>
      <c r="BD42" s="414" t="str">
        <f t="shared" si="43"/>
        <v/>
      </c>
      <c r="BE42" s="413"/>
      <c r="BF42" s="416" t="str">
        <f t="shared" si="44"/>
        <v/>
      </c>
      <c r="BG42" s="415" t="str">
        <f>IF('3.5 St Lights - Pole'!$AM42="","",'3.5 St Lights - Pole'!$AM42)</f>
        <v/>
      </c>
      <c r="BH42" s="413"/>
      <c r="BI42" s="89" t="str">
        <f t="shared" si="45"/>
        <v/>
      </c>
      <c r="BJ42" s="85"/>
      <c r="BK42" s="413"/>
      <c r="BL42" s="413"/>
      <c r="BM42" s="413"/>
      <c r="BN42" s="89" t="str">
        <f t="shared" si="46"/>
        <v/>
      </c>
      <c r="BO42" s="85"/>
      <c r="BP42" s="413"/>
      <c r="BQ42" s="415" t="str">
        <f>IF('3.5 St Lights - Pole'!$AM42="","",'3.5 St Lights - Pole'!$AM42)</f>
        <v/>
      </c>
      <c r="BR42" s="85"/>
      <c r="BS42" s="85"/>
      <c r="BT42" s="85" t="str">
        <f>'3.5 St Lights - Pole'!CE42</f>
        <v/>
      </c>
      <c r="BU42" s="85"/>
      <c r="BV42" s="85" t="str">
        <f t="shared" si="47"/>
        <v/>
      </c>
      <c r="BW42" s="271"/>
      <c r="BX42" s="85" t="str">
        <f>'3.5 St Lights - Pole'!CI42</f>
        <v/>
      </c>
      <c r="BY42" s="85" t="str">
        <f>'3.5 St Lights - Pole'!CJ42</f>
        <v/>
      </c>
      <c r="BZ42" s="85" t="str">
        <f>'3.5 St Lights - Pole'!CK42</f>
        <v/>
      </c>
      <c r="CA42" s="85"/>
      <c r="CB42" s="85"/>
      <c r="CC42" s="85" t="str">
        <f t="shared" si="48"/>
        <v/>
      </c>
      <c r="CD42" s="413"/>
      <c r="CE42" s="112"/>
      <c r="CF42" s="133" t="str">
        <f ca="1">IF('3.5 St Lights - Pole'!CR42="","",'3.5 St Lights - Pole'!CR42)</f>
        <v/>
      </c>
      <c r="CG42" s="112" t="str">
        <f>IF('3.5 St Lights - Pole'!CS42="","",'3.5 St Lights - Pole'!CS42)</f>
        <v/>
      </c>
      <c r="CH42" s="112"/>
      <c r="CI42" s="112"/>
    </row>
    <row r="43" spans="1:87" x14ac:dyDescent="0.2">
      <c r="A43" s="237"/>
      <c r="B43" s="413" t="str">
        <f t="shared" si="21"/>
        <v/>
      </c>
      <c r="C43" s="413" t="str">
        <f>IF('3.5 St Lights - Bracket'!B43="","",'3.5 St Lights - Bracket'!B43)</f>
        <v/>
      </c>
      <c r="D43" s="89" t="str">
        <f>IF('3.5 St Lights - Bracket'!D43="","",'3.5 St Lights - Bracket'!D43)</f>
        <v/>
      </c>
      <c r="E43" s="413" t="str">
        <f>IF('3.5 St Lights - Bracket'!E43="","",'3.5 St Lights - Bracket'!E43)</f>
        <v/>
      </c>
      <c r="F43" s="413" t="str">
        <f>IF('3.5 St Lights - Bracket'!F43="","",'3.5 St Lights - Bracket'!F43)</f>
        <v/>
      </c>
      <c r="G43" s="413" t="str">
        <f>IF('3.5 St Lights - Bracket'!G43="","",'3.5 St Lights - Bracket'!G43)</f>
        <v/>
      </c>
      <c r="H43" s="413" t="str">
        <f>IF('3.5 St Lights - Bracket'!H43="","",'3.5 St Lights - Bracket'!H43)</f>
        <v/>
      </c>
      <c r="I43" s="413"/>
      <c r="J43" s="89" t="str">
        <f t="shared" si="22"/>
        <v/>
      </c>
      <c r="K43" s="413"/>
      <c r="L43" s="89" t="str">
        <f t="shared" si="23"/>
        <v/>
      </c>
      <c r="M43" s="414" t="str">
        <f t="shared" si="24"/>
        <v/>
      </c>
      <c r="N43" s="413"/>
      <c r="O43" s="89" t="str">
        <f t="shared" si="25"/>
        <v/>
      </c>
      <c r="P43" s="413" t="str">
        <f t="shared" si="26"/>
        <v/>
      </c>
      <c r="Q43" s="89" t="str">
        <f t="shared" si="27"/>
        <v/>
      </c>
      <c r="R43" s="413"/>
      <c r="S43" s="413" t="str">
        <f>IFERROR(VLOOKUP('3.5 St Lights - Pole'!AE43,sl_lights_light_supply_auto,2,FALSE),"")</f>
        <v/>
      </c>
      <c r="T43" s="89" t="str">
        <f t="shared" si="28"/>
        <v/>
      </c>
      <c r="U43" s="413"/>
      <c r="V43" s="413"/>
      <c r="W43" s="413"/>
      <c r="X43" s="413"/>
      <c r="Y43" s="89" t="str">
        <f t="shared" si="29"/>
        <v/>
      </c>
      <c r="Z43" s="415" t="str">
        <f>IF('3.5 St Lights - Pole'!$AM43="","",'3.5 St Lights - Pole'!$AM43)</f>
        <v/>
      </c>
      <c r="AA43" s="413"/>
      <c r="AB43" s="413"/>
      <c r="AC43" s="89" t="str">
        <f t="shared" si="30"/>
        <v/>
      </c>
      <c r="AD43" s="85"/>
      <c r="AE43" s="413"/>
      <c r="AF43" s="413" t="str">
        <f t="shared" si="31"/>
        <v/>
      </c>
      <c r="AG43" s="89" t="str">
        <f t="shared" si="32"/>
        <v/>
      </c>
      <c r="AH43" s="414" t="str">
        <f t="shared" si="33"/>
        <v/>
      </c>
      <c r="AI43" s="413" t="str">
        <f t="shared" si="34"/>
        <v/>
      </c>
      <c r="AJ43" s="89" t="str">
        <f t="shared" si="35"/>
        <v/>
      </c>
      <c r="AK43" s="413"/>
      <c r="AL43" s="89" t="str">
        <f t="shared" si="36"/>
        <v/>
      </c>
      <c r="AM43" s="413"/>
      <c r="AN43" s="89" t="str">
        <f t="shared" si="37"/>
        <v/>
      </c>
      <c r="AO43" s="413"/>
      <c r="AP43" s="89" t="str">
        <f t="shared" si="38"/>
        <v/>
      </c>
      <c r="AQ43" s="413"/>
      <c r="AR43" s="415" t="str">
        <f>IF('3.5 St Lights - Pole'!$AM43="","",'3.5 St Lights - Pole'!$AM43)</f>
        <v/>
      </c>
      <c r="AS43" s="413"/>
      <c r="AT43" s="89" t="str">
        <f t="shared" si="39"/>
        <v/>
      </c>
      <c r="AU43" s="85"/>
      <c r="AV43" s="85"/>
      <c r="AW43" s="413"/>
      <c r="AX43" s="413"/>
      <c r="AY43" s="89" t="str">
        <f t="shared" si="40"/>
        <v/>
      </c>
      <c r="AZ43" s="85"/>
      <c r="BA43" s="85"/>
      <c r="BB43" s="413" t="str">
        <f t="shared" si="41"/>
        <v/>
      </c>
      <c r="BC43" s="89" t="str">
        <f t="shared" si="42"/>
        <v/>
      </c>
      <c r="BD43" s="414" t="str">
        <f t="shared" si="43"/>
        <v/>
      </c>
      <c r="BE43" s="413"/>
      <c r="BF43" s="416" t="str">
        <f t="shared" si="44"/>
        <v/>
      </c>
      <c r="BG43" s="415" t="str">
        <f>IF('3.5 St Lights - Pole'!$AM43="","",'3.5 St Lights - Pole'!$AM43)</f>
        <v/>
      </c>
      <c r="BH43" s="413"/>
      <c r="BI43" s="89" t="str">
        <f t="shared" si="45"/>
        <v/>
      </c>
      <c r="BJ43" s="85"/>
      <c r="BK43" s="413"/>
      <c r="BL43" s="413"/>
      <c r="BM43" s="413"/>
      <c r="BN43" s="89" t="str">
        <f t="shared" si="46"/>
        <v/>
      </c>
      <c r="BO43" s="85"/>
      <c r="BP43" s="413"/>
      <c r="BQ43" s="415" t="str">
        <f>IF('3.5 St Lights - Pole'!$AM43="","",'3.5 St Lights - Pole'!$AM43)</f>
        <v/>
      </c>
      <c r="BR43" s="85"/>
      <c r="BS43" s="85"/>
      <c r="BT43" s="85" t="str">
        <f>'3.5 St Lights - Pole'!CE43</f>
        <v/>
      </c>
      <c r="BU43" s="85"/>
      <c r="BV43" s="85" t="str">
        <f t="shared" si="47"/>
        <v/>
      </c>
      <c r="BW43" s="271"/>
      <c r="BX43" s="85" t="str">
        <f>'3.5 St Lights - Pole'!CI43</f>
        <v/>
      </c>
      <c r="BY43" s="85" t="str">
        <f>'3.5 St Lights - Pole'!CJ43</f>
        <v/>
      </c>
      <c r="BZ43" s="85" t="str">
        <f>'3.5 St Lights - Pole'!CK43</f>
        <v/>
      </c>
      <c r="CA43" s="85"/>
      <c r="CB43" s="85"/>
      <c r="CC43" s="85" t="str">
        <f t="shared" si="48"/>
        <v/>
      </c>
      <c r="CD43" s="413"/>
      <c r="CE43" s="112"/>
      <c r="CF43" s="133" t="str">
        <f ca="1">IF('3.5 St Lights - Pole'!CR43="","",'3.5 St Lights - Pole'!CR43)</f>
        <v/>
      </c>
      <c r="CG43" s="112" t="str">
        <f>IF('3.5 St Lights - Pole'!CS43="","",'3.5 St Lights - Pole'!CS43)</f>
        <v/>
      </c>
      <c r="CH43" s="112"/>
      <c r="CI43" s="112"/>
    </row>
    <row r="44" spans="1:87" x14ac:dyDescent="0.2">
      <c r="A44" s="237"/>
      <c r="B44" s="413" t="str">
        <f t="shared" si="21"/>
        <v/>
      </c>
      <c r="C44" s="413" t="str">
        <f>IF('3.5 St Lights - Bracket'!B44="","",'3.5 St Lights - Bracket'!B44)</f>
        <v/>
      </c>
      <c r="D44" s="89" t="str">
        <f>IF('3.5 St Lights - Bracket'!D44="","",'3.5 St Lights - Bracket'!D44)</f>
        <v/>
      </c>
      <c r="E44" s="413" t="str">
        <f>IF('3.5 St Lights - Bracket'!E44="","",'3.5 St Lights - Bracket'!E44)</f>
        <v/>
      </c>
      <c r="F44" s="413" t="str">
        <f>IF('3.5 St Lights - Bracket'!F44="","",'3.5 St Lights - Bracket'!F44)</f>
        <v/>
      </c>
      <c r="G44" s="413" t="str">
        <f>IF('3.5 St Lights - Bracket'!G44="","",'3.5 St Lights - Bracket'!G44)</f>
        <v/>
      </c>
      <c r="H44" s="413" t="str">
        <f>IF('3.5 St Lights - Bracket'!H44="","",'3.5 St Lights - Bracket'!H44)</f>
        <v/>
      </c>
      <c r="I44" s="413"/>
      <c r="J44" s="89" t="str">
        <f t="shared" si="22"/>
        <v/>
      </c>
      <c r="K44" s="413"/>
      <c r="L44" s="89" t="str">
        <f t="shared" si="23"/>
        <v/>
      </c>
      <c r="M44" s="414" t="str">
        <f t="shared" si="24"/>
        <v/>
      </c>
      <c r="N44" s="413"/>
      <c r="O44" s="89" t="str">
        <f t="shared" si="25"/>
        <v/>
      </c>
      <c r="P44" s="413" t="str">
        <f t="shared" si="26"/>
        <v/>
      </c>
      <c r="Q44" s="89" t="str">
        <f t="shared" si="27"/>
        <v/>
      </c>
      <c r="R44" s="413"/>
      <c r="S44" s="413" t="str">
        <f>IFERROR(VLOOKUP('3.5 St Lights - Pole'!AE44,sl_lights_light_supply_auto,2,FALSE),"")</f>
        <v/>
      </c>
      <c r="T44" s="89" t="str">
        <f t="shared" si="28"/>
        <v/>
      </c>
      <c r="U44" s="413"/>
      <c r="V44" s="413"/>
      <c r="W44" s="413"/>
      <c r="X44" s="413"/>
      <c r="Y44" s="89" t="str">
        <f t="shared" si="29"/>
        <v/>
      </c>
      <c r="Z44" s="415" t="str">
        <f>IF('3.5 St Lights - Pole'!$AM44="","",'3.5 St Lights - Pole'!$AM44)</f>
        <v/>
      </c>
      <c r="AA44" s="413"/>
      <c r="AB44" s="413"/>
      <c r="AC44" s="89" t="str">
        <f t="shared" si="30"/>
        <v/>
      </c>
      <c r="AD44" s="85"/>
      <c r="AE44" s="413"/>
      <c r="AF44" s="413" t="str">
        <f t="shared" si="31"/>
        <v/>
      </c>
      <c r="AG44" s="89" t="str">
        <f t="shared" si="32"/>
        <v/>
      </c>
      <c r="AH44" s="414" t="str">
        <f t="shared" si="33"/>
        <v/>
      </c>
      <c r="AI44" s="413" t="str">
        <f t="shared" si="34"/>
        <v/>
      </c>
      <c r="AJ44" s="89" t="str">
        <f t="shared" si="35"/>
        <v/>
      </c>
      <c r="AK44" s="413"/>
      <c r="AL44" s="89" t="str">
        <f t="shared" si="36"/>
        <v/>
      </c>
      <c r="AM44" s="413"/>
      <c r="AN44" s="89" t="str">
        <f t="shared" si="37"/>
        <v/>
      </c>
      <c r="AO44" s="413"/>
      <c r="AP44" s="89" t="str">
        <f t="shared" si="38"/>
        <v/>
      </c>
      <c r="AQ44" s="413"/>
      <c r="AR44" s="415" t="str">
        <f>IF('3.5 St Lights - Pole'!$AM44="","",'3.5 St Lights - Pole'!$AM44)</f>
        <v/>
      </c>
      <c r="AS44" s="413"/>
      <c r="AT44" s="89" t="str">
        <f t="shared" si="39"/>
        <v/>
      </c>
      <c r="AU44" s="85"/>
      <c r="AV44" s="85"/>
      <c r="AW44" s="413"/>
      <c r="AX44" s="413"/>
      <c r="AY44" s="89" t="str">
        <f t="shared" si="40"/>
        <v/>
      </c>
      <c r="AZ44" s="85"/>
      <c r="BA44" s="85"/>
      <c r="BB44" s="413" t="str">
        <f t="shared" si="41"/>
        <v/>
      </c>
      <c r="BC44" s="89" t="str">
        <f t="shared" si="42"/>
        <v/>
      </c>
      <c r="BD44" s="414" t="str">
        <f t="shared" si="43"/>
        <v/>
      </c>
      <c r="BE44" s="413"/>
      <c r="BF44" s="416" t="str">
        <f t="shared" si="44"/>
        <v/>
      </c>
      <c r="BG44" s="415" t="str">
        <f>IF('3.5 St Lights - Pole'!$AM44="","",'3.5 St Lights - Pole'!$AM44)</f>
        <v/>
      </c>
      <c r="BH44" s="413"/>
      <c r="BI44" s="89" t="str">
        <f t="shared" si="45"/>
        <v/>
      </c>
      <c r="BJ44" s="85"/>
      <c r="BK44" s="413"/>
      <c r="BL44" s="413"/>
      <c r="BM44" s="413"/>
      <c r="BN44" s="89" t="str">
        <f t="shared" si="46"/>
        <v/>
      </c>
      <c r="BO44" s="85"/>
      <c r="BP44" s="413"/>
      <c r="BQ44" s="415" t="str">
        <f>IF('3.5 St Lights - Pole'!$AM44="","",'3.5 St Lights - Pole'!$AM44)</f>
        <v/>
      </c>
      <c r="BR44" s="85"/>
      <c r="BS44" s="85"/>
      <c r="BT44" s="85" t="str">
        <f>'3.5 St Lights - Pole'!CE44</f>
        <v/>
      </c>
      <c r="BU44" s="85"/>
      <c r="BV44" s="85" t="str">
        <f t="shared" si="47"/>
        <v/>
      </c>
      <c r="BW44" s="271"/>
      <c r="BX44" s="85" t="str">
        <f>'3.5 St Lights - Pole'!CI44</f>
        <v/>
      </c>
      <c r="BY44" s="85" t="str">
        <f>'3.5 St Lights - Pole'!CJ44</f>
        <v/>
      </c>
      <c r="BZ44" s="85" t="str">
        <f>'3.5 St Lights - Pole'!CK44</f>
        <v/>
      </c>
      <c r="CA44" s="85"/>
      <c r="CB44" s="85"/>
      <c r="CC44" s="85" t="str">
        <f t="shared" si="48"/>
        <v/>
      </c>
      <c r="CD44" s="413"/>
      <c r="CE44" s="112"/>
      <c r="CF44" s="133" t="str">
        <f ca="1">IF('3.5 St Lights - Pole'!CR44="","",'3.5 St Lights - Pole'!CR44)</f>
        <v/>
      </c>
      <c r="CG44" s="112" t="str">
        <f>IF('3.5 St Lights - Pole'!CS44="","",'3.5 St Lights - Pole'!CS44)</f>
        <v/>
      </c>
      <c r="CH44" s="112"/>
      <c r="CI44" s="112"/>
    </row>
    <row r="45" spans="1:87" x14ac:dyDescent="0.2">
      <c r="A45" s="237"/>
      <c r="B45" s="413" t="str">
        <f t="shared" si="21"/>
        <v/>
      </c>
      <c r="C45" s="413" t="str">
        <f>IF('3.5 St Lights - Bracket'!B45="","",'3.5 St Lights - Bracket'!B45)</f>
        <v/>
      </c>
      <c r="D45" s="89" t="str">
        <f>IF('3.5 St Lights - Bracket'!D45="","",'3.5 St Lights - Bracket'!D45)</f>
        <v/>
      </c>
      <c r="E45" s="413" t="str">
        <f>IF('3.5 St Lights - Bracket'!E45="","",'3.5 St Lights - Bracket'!E45)</f>
        <v/>
      </c>
      <c r="F45" s="413" t="str">
        <f>IF('3.5 St Lights - Bracket'!F45="","",'3.5 St Lights - Bracket'!F45)</f>
        <v/>
      </c>
      <c r="G45" s="413" t="str">
        <f>IF('3.5 St Lights - Bracket'!G45="","",'3.5 St Lights - Bracket'!G45)</f>
        <v/>
      </c>
      <c r="H45" s="413" t="str">
        <f>IF('3.5 St Lights - Bracket'!H45="","",'3.5 St Lights - Bracket'!H45)</f>
        <v/>
      </c>
      <c r="I45" s="413"/>
      <c r="J45" s="89" t="str">
        <f t="shared" si="22"/>
        <v/>
      </c>
      <c r="K45" s="413"/>
      <c r="L45" s="89" t="str">
        <f t="shared" si="23"/>
        <v/>
      </c>
      <c r="M45" s="414" t="str">
        <f t="shared" si="24"/>
        <v/>
      </c>
      <c r="N45" s="413"/>
      <c r="O45" s="89" t="str">
        <f t="shared" si="25"/>
        <v/>
      </c>
      <c r="P45" s="413" t="str">
        <f t="shared" si="26"/>
        <v/>
      </c>
      <c r="Q45" s="89" t="str">
        <f t="shared" si="27"/>
        <v/>
      </c>
      <c r="R45" s="413"/>
      <c r="S45" s="413" t="str">
        <f>IFERROR(VLOOKUP('3.5 St Lights - Pole'!AE45,sl_lights_light_supply_auto,2,FALSE),"")</f>
        <v/>
      </c>
      <c r="T45" s="89" t="str">
        <f t="shared" si="28"/>
        <v/>
      </c>
      <c r="U45" s="413"/>
      <c r="V45" s="413"/>
      <c r="W45" s="413"/>
      <c r="X45" s="413"/>
      <c r="Y45" s="89" t="str">
        <f t="shared" si="29"/>
        <v/>
      </c>
      <c r="Z45" s="415" t="str">
        <f>IF('3.5 St Lights - Pole'!$AM45="","",'3.5 St Lights - Pole'!$AM45)</f>
        <v/>
      </c>
      <c r="AA45" s="413"/>
      <c r="AB45" s="413"/>
      <c r="AC45" s="89" t="str">
        <f t="shared" si="30"/>
        <v/>
      </c>
      <c r="AD45" s="85"/>
      <c r="AE45" s="413"/>
      <c r="AF45" s="413" t="str">
        <f t="shared" si="31"/>
        <v/>
      </c>
      <c r="AG45" s="89" t="str">
        <f t="shared" si="32"/>
        <v/>
      </c>
      <c r="AH45" s="414" t="str">
        <f t="shared" si="33"/>
        <v/>
      </c>
      <c r="AI45" s="413" t="str">
        <f t="shared" si="34"/>
        <v/>
      </c>
      <c r="AJ45" s="89" t="str">
        <f t="shared" si="35"/>
        <v/>
      </c>
      <c r="AK45" s="413"/>
      <c r="AL45" s="89" t="str">
        <f t="shared" si="36"/>
        <v/>
      </c>
      <c r="AM45" s="413"/>
      <c r="AN45" s="89" t="str">
        <f t="shared" si="37"/>
        <v/>
      </c>
      <c r="AO45" s="413"/>
      <c r="AP45" s="89" t="str">
        <f t="shared" si="38"/>
        <v/>
      </c>
      <c r="AQ45" s="413"/>
      <c r="AR45" s="415" t="str">
        <f>IF('3.5 St Lights - Pole'!$AM45="","",'3.5 St Lights - Pole'!$AM45)</f>
        <v/>
      </c>
      <c r="AS45" s="413"/>
      <c r="AT45" s="89" t="str">
        <f t="shared" si="39"/>
        <v/>
      </c>
      <c r="AU45" s="85"/>
      <c r="AV45" s="85"/>
      <c r="AW45" s="413"/>
      <c r="AX45" s="413"/>
      <c r="AY45" s="89" t="str">
        <f t="shared" si="40"/>
        <v/>
      </c>
      <c r="AZ45" s="85"/>
      <c r="BA45" s="85"/>
      <c r="BB45" s="413" t="str">
        <f t="shared" si="41"/>
        <v/>
      </c>
      <c r="BC45" s="89" t="str">
        <f t="shared" si="42"/>
        <v/>
      </c>
      <c r="BD45" s="414" t="str">
        <f t="shared" si="43"/>
        <v/>
      </c>
      <c r="BE45" s="413"/>
      <c r="BF45" s="416" t="str">
        <f t="shared" si="44"/>
        <v/>
      </c>
      <c r="BG45" s="415" t="str">
        <f>IF('3.5 St Lights - Pole'!$AM45="","",'3.5 St Lights - Pole'!$AM45)</f>
        <v/>
      </c>
      <c r="BH45" s="413"/>
      <c r="BI45" s="89" t="str">
        <f t="shared" si="45"/>
        <v/>
      </c>
      <c r="BJ45" s="85"/>
      <c r="BK45" s="413"/>
      <c r="BL45" s="413"/>
      <c r="BM45" s="413"/>
      <c r="BN45" s="89" t="str">
        <f t="shared" si="46"/>
        <v/>
      </c>
      <c r="BO45" s="85"/>
      <c r="BP45" s="413"/>
      <c r="BQ45" s="415" t="str">
        <f>IF('3.5 St Lights - Pole'!$AM45="","",'3.5 St Lights - Pole'!$AM45)</f>
        <v/>
      </c>
      <c r="BR45" s="85"/>
      <c r="BS45" s="85"/>
      <c r="BT45" s="85" t="str">
        <f>'3.5 St Lights - Pole'!CE45</f>
        <v/>
      </c>
      <c r="BU45" s="85"/>
      <c r="BV45" s="85" t="str">
        <f t="shared" si="47"/>
        <v/>
      </c>
      <c r="BW45" s="271"/>
      <c r="BX45" s="85" t="str">
        <f>'3.5 St Lights - Pole'!CI45</f>
        <v/>
      </c>
      <c r="BY45" s="85" t="str">
        <f>'3.5 St Lights - Pole'!CJ45</f>
        <v/>
      </c>
      <c r="BZ45" s="85" t="str">
        <f>'3.5 St Lights - Pole'!CK45</f>
        <v/>
      </c>
      <c r="CA45" s="85"/>
      <c r="CB45" s="85"/>
      <c r="CC45" s="85" t="str">
        <f t="shared" si="48"/>
        <v/>
      </c>
      <c r="CD45" s="413"/>
      <c r="CE45" s="112"/>
      <c r="CF45" s="133" t="str">
        <f ca="1">IF('3.5 St Lights - Pole'!CR45="","",'3.5 St Lights - Pole'!CR45)</f>
        <v/>
      </c>
      <c r="CG45" s="112" t="str">
        <f>IF('3.5 St Lights - Pole'!CS45="","",'3.5 St Lights - Pole'!CS45)</f>
        <v/>
      </c>
      <c r="CH45" s="112"/>
      <c r="CI45" s="112"/>
    </row>
    <row r="46" spans="1:87" x14ac:dyDescent="0.2">
      <c r="A46" s="237"/>
      <c r="B46" s="413" t="str">
        <f t="shared" si="21"/>
        <v/>
      </c>
      <c r="C46" s="413" t="str">
        <f>IF('3.5 St Lights - Bracket'!B46="","",'3.5 St Lights - Bracket'!B46)</f>
        <v/>
      </c>
      <c r="D46" s="89" t="str">
        <f>IF('3.5 St Lights - Bracket'!D46="","",'3.5 St Lights - Bracket'!D46)</f>
        <v/>
      </c>
      <c r="E46" s="413" t="str">
        <f>IF('3.5 St Lights - Bracket'!E46="","",'3.5 St Lights - Bracket'!E46)</f>
        <v/>
      </c>
      <c r="F46" s="413" t="str">
        <f>IF('3.5 St Lights - Bracket'!F46="","",'3.5 St Lights - Bracket'!F46)</f>
        <v/>
      </c>
      <c r="G46" s="413" t="str">
        <f>IF('3.5 St Lights - Bracket'!G46="","",'3.5 St Lights - Bracket'!G46)</f>
        <v/>
      </c>
      <c r="H46" s="413" t="str">
        <f>IF('3.5 St Lights - Bracket'!H46="","",'3.5 St Lights - Bracket'!H46)</f>
        <v/>
      </c>
      <c r="I46" s="413"/>
      <c r="J46" s="89" t="str">
        <f t="shared" si="22"/>
        <v/>
      </c>
      <c r="K46" s="413"/>
      <c r="L46" s="89" t="str">
        <f t="shared" si="23"/>
        <v/>
      </c>
      <c r="M46" s="414" t="str">
        <f t="shared" si="24"/>
        <v/>
      </c>
      <c r="N46" s="413"/>
      <c r="O46" s="89" t="str">
        <f t="shared" si="25"/>
        <v/>
      </c>
      <c r="P46" s="413" t="str">
        <f t="shared" si="26"/>
        <v/>
      </c>
      <c r="Q46" s="89" t="str">
        <f t="shared" si="27"/>
        <v/>
      </c>
      <c r="R46" s="413"/>
      <c r="S46" s="413" t="str">
        <f>IFERROR(VLOOKUP('3.5 St Lights - Pole'!AE46,sl_lights_light_supply_auto,2,FALSE),"")</f>
        <v/>
      </c>
      <c r="T46" s="89" t="str">
        <f t="shared" si="28"/>
        <v/>
      </c>
      <c r="U46" s="413"/>
      <c r="V46" s="413"/>
      <c r="W46" s="413"/>
      <c r="X46" s="413"/>
      <c r="Y46" s="89" t="str">
        <f t="shared" si="29"/>
        <v/>
      </c>
      <c r="Z46" s="415" t="str">
        <f>IF('3.5 St Lights - Pole'!$AM46="","",'3.5 St Lights - Pole'!$AM46)</f>
        <v/>
      </c>
      <c r="AA46" s="413"/>
      <c r="AB46" s="413"/>
      <c r="AC46" s="89" t="str">
        <f t="shared" si="30"/>
        <v/>
      </c>
      <c r="AD46" s="85"/>
      <c r="AE46" s="413"/>
      <c r="AF46" s="413" t="str">
        <f t="shared" si="31"/>
        <v/>
      </c>
      <c r="AG46" s="89" t="str">
        <f t="shared" si="32"/>
        <v/>
      </c>
      <c r="AH46" s="414" t="str">
        <f t="shared" si="33"/>
        <v/>
      </c>
      <c r="AI46" s="413" t="str">
        <f t="shared" si="34"/>
        <v/>
      </c>
      <c r="AJ46" s="89" t="str">
        <f t="shared" si="35"/>
        <v/>
      </c>
      <c r="AK46" s="413"/>
      <c r="AL46" s="89" t="str">
        <f t="shared" si="36"/>
        <v/>
      </c>
      <c r="AM46" s="413"/>
      <c r="AN46" s="89" t="str">
        <f t="shared" si="37"/>
        <v/>
      </c>
      <c r="AO46" s="413"/>
      <c r="AP46" s="89" t="str">
        <f t="shared" si="38"/>
        <v/>
      </c>
      <c r="AQ46" s="413"/>
      <c r="AR46" s="415" t="str">
        <f>IF('3.5 St Lights - Pole'!$AM46="","",'3.5 St Lights - Pole'!$AM46)</f>
        <v/>
      </c>
      <c r="AS46" s="413"/>
      <c r="AT46" s="89" t="str">
        <f t="shared" si="39"/>
        <v/>
      </c>
      <c r="AU46" s="85"/>
      <c r="AV46" s="85"/>
      <c r="AW46" s="413"/>
      <c r="AX46" s="413"/>
      <c r="AY46" s="89" t="str">
        <f t="shared" si="40"/>
        <v/>
      </c>
      <c r="AZ46" s="85"/>
      <c r="BA46" s="85"/>
      <c r="BB46" s="413" t="str">
        <f t="shared" si="41"/>
        <v/>
      </c>
      <c r="BC46" s="89" t="str">
        <f t="shared" si="42"/>
        <v/>
      </c>
      <c r="BD46" s="414" t="str">
        <f t="shared" si="43"/>
        <v/>
      </c>
      <c r="BE46" s="413"/>
      <c r="BF46" s="416" t="str">
        <f t="shared" si="44"/>
        <v/>
      </c>
      <c r="BG46" s="415" t="str">
        <f>IF('3.5 St Lights - Pole'!$AM46="","",'3.5 St Lights - Pole'!$AM46)</f>
        <v/>
      </c>
      <c r="BH46" s="413"/>
      <c r="BI46" s="89" t="str">
        <f t="shared" si="45"/>
        <v/>
      </c>
      <c r="BJ46" s="85"/>
      <c r="BK46" s="413"/>
      <c r="BL46" s="413"/>
      <c r="BM46" s="413"/>
      <c r="BN46" s="89" t="str">
        <f t="shared" si="46"/>
        <v/>
      </c>
      <c r="BO46" s="85"/>
      <c r="BP46" s="413"/>
      <c r="BQ46" s="415" t="str">
        <f>IF('3.5 St Lights - Pole'!$AM46="","",'3.5 St Lights - Pole'!$AM46)</f>
        <v/>
      </c>
      <c r="BR46" s="85"/>
      <c r="BS46" s="85"/>
      <c r="BT46" s="85" t="str">
        <f>'3.5 St Lights - Pole'!CE46</f>
        <v/>
      </c>
      <c r="BU46" s="85"/>
      <c r="BV46" s="85" t="str">
        <f t="shared" si="47"/>
        <v/>
      </c>
      <c r="BW46" s="271"/>
      <c r="BX46" s="85" t="str">
        <f>'3.5 St Lights - Pole'!CI46</f>
        <v/>
      </c>
      <c r="BY46" s="85" t="str">
        <f>'3.5 St Lights - Pole'!CJ46</f>
        <v/>
      </c>
      <c r="BZ46" s="85" t="str">
        <f>'3.5 St Lights - Pole'!CK46</f>
        <v/>
      </c>
      <c r="CA46" s="85"/>
      <c r="CB46" s="85"/>
      <c r="CC46" s="85" t="str">
        <f t="shared" si="48"/>
        <v/>
      </c>
      <c r="CD46" s="413"/>
      <c r="CE46" s="112"/>
      <c r="CF46" s="133" t="str">
        <f ca="1">IF('3.5 St Lights - Pole'!CR46="","",'3.5 St Lights - Pole'!CR46)</f>
        <v/>
      </c>
      <c r="CG46" s="112" t="str">
        <f>IF('3.5 St Lights - Pole'!CS46="","",'3.5 St Lights - Pole'!CS46)</f>
        <v/>
      </c>
      <c r="CH46" s="112"/>
      <c r="CI46" s="112"/>
    </row>
    <row r="47" spans="1:87" x14ac:dyDescent="0.2">
      <c r="A47" s="237"/>
      <c r="B47" s="413" t="str">
        <f t="shared" si="21"/>
        <v/>
      </c>
      <c r="C47" s="413" t="str">
        <f>IF('3.5 St Lights - Bracket'!B47="","",'3.5 St Lights - Bracket'!B47)</f>
        <v/>
      </c>
      <c r="D47" s="89" t="str">
        <f>IF('3.5 St Lights - Bracket'!D47="","",'3.5 St Lights - Bracket'!D47)</f>
        <v/>
      </c>
      <c r="E47" s="413" t="str">
        <f>IF('3.5 St Lights - Bracket'!E47="","",'3.5 St Lights - Bracket'!E47)</f>
        <v/>
      </c>
      <c r="F47" s="413" t="str">
        <f>IF('3.5 St Lights - Bracket'!F47="","",'3.5 St Lights - Bracket'!F47)</f>
        <v/>
      </c>
      <c r="G47" s="413" t="str">
        <f>IF('3.5 St Lights - Bracket'!G47="","",'3.5 St Lights - Bracket'!G47)</f>
        <v/>
      </c>
      <c r="H47" s="413" t="str">
        <f>IF('3.5 St Lights - Bracket'!H47="","",'3.5 St Lights - Bracket'!H47)</f>
        <v/>
      </c>
      <c r="I47" s="413"/>
      <c r="J47" s="89" t="str">
        <f t="shared" si="22"/>
        <v/>
      </c>
      <c r="K47" s="413"/>
      <c r="L47" s="89" t="str">
        <f t="shared" si="23"/>
        <v/>
      </c>
      <c r="M47" s="414" t="str">
        <f t="shared" si="24"/>
        <v/>
      </c>
      <c r="N47" s="413"/>
      <c r="O47" s="89" t="str">
        <f t="shared" si="25"/>
        <v/>
      </c>
      <c r="P47" s="413" t="str">
        <f t="shared" si="26"/>
        <v/>
      </c>
      <c r="Q47" s="89" t="str">
        <f t="shared" si="27"/>
        <v/>
      </c>
      <c r="R47" s="413"/>
      <c r="S47" s="413" t="str">
        <f>IFERROR(VLOOKUP('3.5 St Lights - Pole'!AE47,sl_lights_light_supply_auto,2,FALSE),"")</f>
        <v/>
      </c>
      <c r="T47" s="89" t="str">
        <f t="shared" si="28"/>
        <v/>
      </c>
      <c r="U47" s="413"/>
      <c r="V47" s="413"/>
      <c r="W47" s="413"/>
      <c r="X47" s="413"/>
      <c r="Y47" s="89" t="str">
        <f t="shared" si="29"/>
        <v/>
      </c>
      <c r="Z47" s="415" t="str">
        <f>IF('3.5 St Lights - Pole'!$AM47="","",'3.5 St Lights - Pole'!$AM47)</f>
        <v/>
      </c>
      <c r="AA47" s="413"/>
      <c r="AB47" s="413"/>
      <c r="AC47" s="89" t="str">
        <f t="shared" si="30"/>
        <v/>
      </c>
      <c r="AD47" s="85"/>
      <c r="AE47" s="413"/>
      <c r="AF47" s="413" t="str">
        <f t="shared" si="31"/>
        <v/>
      </c>
      <c r="AG47" s="89" t="str">
        <f t="shared" si="32"/>
        <v/>
      </c>
      <c r="AH47" s="414" t="str">
        <f t="shared" si="33"/>
        <v/>
      </c>
      <c r="AI47" s="413" t="str">
        <f t="shared" si="34"/>
        <v/>
      </c>
      <c r="AJ47" s="89" t="str">
        <f t="shared" si="35"/>
        <v/>
      </c>
      <c r="AK47" s="413"/>
      <c r="AL47" s="89" t="str">
        <f t="shared" si="36"/>
        <v/>
      </c>
      <c r="AM47" s="413"/>
      <c r="AN47" s="89" t="str">
        <f t="shared" si="37"/>
        <v/>
      </c>
      <c r="AO47" s="413"/>
      <c r="AP47" s="89" t="str">
        <f t="shared" si="38"/>
        <v/>
      </c>
      <c r="AQ47" s="413"/>
      <c r="AR47" s="415" t="str">
        <f>IF('3.5 St Lights - Pole'!$AM47="","",'3.5 St Lights - Pole'!$AM47)</f>
        <v/>
      </c>
      <c r="AS47" s="413"/>
      <c r="AT47" s="89" t="str">
        <f t="shared" si="39"/>
        <v/>
      </c>
      <c r="AU47" s="85"/>
      <c r="AV47" s="85"/>
      <c r="AW47" s="413"/>
      <c r="AX47" s="413"/>
      <c r="AY47" s="89" t="str">
        <f t="shared" si="40"/>
        <v/>
      </c>
      <c r="AZ47" s="85"/>
      <c r="BA47" s="85"/>
      <c r="BB47" s="413" t="str">
        <f t="shared" si="41"/>
        <v/>
      </c>
      <c r="BC47" s="89" t="str">
        <f t="shared" si="42"/>
        <v/>
      </c>
      <c r="BD47" s="414" t="str">
        <f t="shared" si="43"/>
        <v/>
      </c>
      <c r="BE47" s="413"/>
      <c r="BF47" s="416" t="str">
        <f t="shared" si="44"/>
        <v/>
      </c>
      <c r="BG47" s="415" t="str">
        <f>IF('3.5 St Lights - Pole'!$AM47="","",'3.5 St Lights - Pole'!$AM47)</f>
        <v/>
      </c>
      <c r="BH47" s="413"/>
      <c r="BI47" s="89" t="str">
        <f t="shared" si="45"/>
        <v/>
      </c>
      <c r="BJ47" s="85"/>
      <c r="BK47" s="413"/>
      <c r="BL47" s="413"/>
      <c r="BM47" s="413"/>
      <c r="BN47" s="89" t="str">
        <f t="shared" si="46"/>
        <v/>
      </c>
      <c r="BO47" s="85"/>
      <c r="BP47" s="413"/>
      <c r="BQ47" s="415" t="str">
        <f>IF('3.5 St Lights - Pole'!$AM47="","",'3.5 St Lights - Pole'!$AM47)</f>
        <v/>
      </c>
      <c r="BR47" s="85"/>
      <c r="BS47" s="85"/>
      <c r="BT47" s="85" t="str">
        <f>'3.5 St Lights - Pole'!CE47</f>
        <v/>
      </c>
      <c r="BU47" s="85"/>
      <c r="BV47" s="85" t="str">
        <f t="shared" si="47"/>
        <v/>
      </c>
      <c r="BW47" s="271"/>
      <c r="BX47" s="85" t="str">
        <f>'3.5 St Lights - Pole'!CI47</f>
        <v/>
      </c>
      <c r="BY47" s="85" t="str">
        <f>'3.5 St Lights - Pole'!CJ47</f>
        <v/>
      </c>
      <c r="BZ47" s="85" t="str">
        <f>'3.5 St Lights - Pole'!CK47</f>
        <v/>
      </c>
      <c r="CA47" s="85"/>
      <c r="CB47" s="85"/>
      <c r="CC47" s="85" t="str">
        <f t="shared" si="48"/>
        <v/>
      </c>
      <c r="CD47" s="413"/>
      <c r="CE47" s="112"/>
      <c r="CF47" s="133" t="str">
        <f ca="1">IF('3.5 St Lights - Pole'!CR47="","",'3.5 St Lights - Pole'!CR47)</f>
        <v/>
      </c>
      <c r="CG47" s="112" t="str">
        <f>IF('3.5 St Lights - Pole'!CS47="","",'3.5 St Lights - Pole'!CS47)</f>
        <v/>
      </c>
      <c r="CH47" s="112"/>
      <c r="CI47" s="112"/>
    </row>
    <row r="48" spans="1:87" x14ac:dyDescent="0.2">
      <c r="A48" s="237"/>
      <c r="B48" s="413" t="str">
        <f t="shared" si="21"/>
        <v/>
      </c>
      <c r="C48" s="413" t="str">
        <f>IF('3.5 St Lights - Bracket'!B48="","",'3.5 St Lights - Bracket'!B48)</f>
        <v/>
      </c>
      <c r="D48" s="89" t="str">
        <f>IF('3.5 St Lights - Bracket'!D48="","",'3.5 St Lights - Bracket'!D48)</f>
        <v/>
      </c>
      <c r="E48" s="413" t="str">
        <f>IF('3.5 St Lights - Bracket'!E48="","",'3.5 St Lights - Bracket'!E48)</f>
        <v/>
      </c>
      <c r="F48" s="413" t="str">
        <f>IF('3.5 St Lights - Bracket'!F48="","",'3.5 St Lights - Bracket'!F48)</f>
        <v/>
      </c>
      <c r="G48" s="413" t="str">
        <f>IF('3.5 St Lights - Bracket'!G48="","",'3.5 St Lights - Bracket'!G48)</f>
        <v/>
      </c>
      <c r="H48" s="413" t="str">
        <f>IF('3.5 St Lights - Bracket'!H48="","",'3.5 St Lights - Bracket'!H48)</f>
        <v/>
      </c>
      <c r="I48" s="413"/>
      <c r="J48" s="89" t="str">
        <f t="shared" si="22"/>
        <v/>
      </c>
      <c r="K48" s="413"/>
      <c r="L48" s="89" t="str">
        <f t="shared" si="23"/>
        <v/>
      </c>
      <c r="M48" s="414" t="str">
        <f t="shared" si="24"/>
        <v/>
      </c>
      <c r="N48" s="413"/>
      <c r="O48" s="89" t="str">
        <f t="shared" si="25"/>
        <v/>
      </c>
      <c r="P48" s="413" t="str">
        <f t="shared" si="26"/>
        <v/>
      </c>
      <c r="Q48" s="89" t="str">
        <f t="shared" si="27"/>
        <v/>
      </c>
      <c r="R48" s="413"/>
      <c r="S48" s="413" t="str">
        <f>IFERROR(VLOOKUP('3.5 St Lights - Pole'!AE48,sl_lights_light_supply_auto,2,FALSE),"")</f>
        <v/>
      </c>
      <c r="T48" s="89" t="str">
        <f t="shared" si="28"/>
        <v/>
      </c>
      <c r="U48" s="413"/>
      <c r="V48" s="413"/>
      <c r="W48" s="413"/>
      <c r="X48" s="413"/>
      <c r="Y48" s="89" t="str">
        <f t="shared" si="29"/>
        <v/>
      </c>
      <c r="Z48" s="415" t="str">
        <f>IF('3.5 St Lights - Pole'!$AM48="","",'3.5 St Lights - Pole'!$AM48)</f>
        <v/>
      </c>
      <c r="AA48" s="413"/>
      <c r="AB48" s="413"/>
      <c r="AC48" s="89" t="str">
        <f t="shared" si="30"/>
        <v/>
      </c>
      <c r="AD48" s="85"/>
      <c r="AE48" s="413"/>
      <c r="AF48" s="413" t="str">
        <f t="shared" si="31"/>
        <v/>
      </c>
      <c r="AG48" s="89" t="str">
        <f t="shared" si="32"/>
        <v/>
      </c>
      <c r="AH48" s="414" t="str">
        <f t="shared" si="33"/>
        <v/>
      </c>
      <c r="AI48" s="413" t="str">
        <f t="shared" si="34"/>
        <v/>
      </c>
      <c r="AJ48" s="89" t="str">
        <f t="shared" si="35"/>
        <v/>
      </c>
      <c r="AK48" s="413"/>
      <c r="AL48" s="89" t="str">
        <f t="shared" si="36"/>
        <v/>
      </c>
      <c r="AM48" s="413"/>
      <c r="AN48" s="89" t="str">
        <f t="shared" si="37"/>
        <v/>
      </c>
      <c r="AO48" s="413"/>
      <c r="AP48" s="89" t="str">
        <f t="shared" si="38"/>
        <v/>
      </c>
      <c r="AQ48" s="413"/>
      <c r="AR48" s="415" t="str">
        <f>IF('3.5 St Lights - Pole'!$AM48="","",'3.5 St Lights - Pole'!$AM48)</f>
        <v/>
      </c>
      <c r="AS48" s="413"/>
      <c r="AT48" s="89" t="str">
        <f t="shared" si="39"/>
        <v/>
      </c>
      <c r="AU48" s="85"/>
      <c r="AV48" s="85"/>
      <c r="AW48" s="413"/>
      <c r="AX48" s="413"/>
      <c r="AY48" s="89" t="str">
        <f t="shared" si="40"/>
        <v/>
      </c>
      <c r="AZ48" s="85"/>
      <c r="BA48" s="85"/>
      <c r="BB48" s="413" t="str">
        <f t="shared" si="41"/>
        <v/>
      </c>
      <c r="BC48" s="89" t="str">
        <f t="shared" si="42"/>
        <v/>
      </c>
      <c r="BD48" s="414" t="str">
        <f t="shared" si="43"/>
        <v/>
      </c>
      <c r="BE48" s="413"/>
      <c r="BF48" s="416" t="str">
        <f t="shared" si="44"/>
        <v/>
      </c>
      <c r="BG48" s="415" t="str">
        <f>IF('3.5 St Lights - Pole'!$AM48="","",'3.5 St Lights - Pole'!$AM48)</f>
        <v/>
      </c>
      <c r="BH48" s="413"/>
      <c r="BI48" s="89" t="str">
        <f t="shared" si="45"/>
        <v/>
      </c>
      <c r="BJ48" s="85"/>
      <c r="BK48" s="413"/>
      <c r="BL48" s="413"/>
      <c r="BM48" s="413"/>
      <c r="BN48" s="89" t="str">
        <f t="shared" si="46"/>
        <v/>
      </c>
      <c r="BO48" s="85"/>
      <c r="BP48" s="413"/>
      <c r="BQ48" s="415" t="str">
        <f>IF('3.5 St Lights - Pole'!$AM48="","",'3.5 St Lights - Pole'!$AM48)</f>
        <v/>
      </c>
      <c r="BR48" s="85"/>
      <c r="BS48" s="85"/>
      <c r="BT48" s="85" t="str">
        <f>'3.5 St Lights - Pole'!CE48</f>
        <v/>
      </c>
      <c r="BU48" s="85"/>
      <c r="BV48" s="85" t="str">
        <f t="shared" si="47"/>
        <v/>
      </c>
      <c r="BW48" s="271"/>
      <c r="BX48" s="85" t="str">
        <f>'3.5 St Lights - Pole'!CI48</f>
        <v/>
      </c>
      <c r="BY48" s="85" t="str">
        <f>'3.5 St Lights - Pole'!CJ48</f>
        <v/>
      </c>
      <c r="BZ48" s="85" t="str">
        <f>'3.5 St Lights - Pole'!CK48</f>
        <v/>
      </c>
      <c r="CA48" s="85"/>
      <c r="CB48" s="85"/>
      <c r="CC48" s="85" t="str">
        <f t="shared" si="48"/>
        <v/>
      </c>
      <c r="CD48" s="413"/>
      <c r="CE48" s="112"/>
      <c r="CF48" s="133" t="str">
        <f ca="1">IF('3.5 St Lights - Pole'!CR48="","",'3.5 St Lights - Pole'!CR48)</f>
        <v/>
      </c>
      <c r="CG48" s="112" t="str">
        <f>IF('3.5 St Lights - Pole'!CS48="","",'3.5 St Lights - Pole'!CS48)</f>
        <v/>
      </c>
      <c r="CH48" s="112"/>
      <c r="CI48" s="112"/>
    </row>
    <row r="49" spans="1:87" x14ac:dyDescent="0.2">
      <c r="A49" s="237"/>
      <c r="B49" s="413" t="str">
        <f t="shared" si="21"/>
        <v/>
      </c>
      <c r="C49" s="413" t="str">
        <f>IF('3.5 St Lights - Bracket'!B49="","",'3.5 St Lights - Bracket'!B49)</f>
        <v/>
      </c>
      <c r="D49" s="89" t="str">
        <f>IF('3.5 St Lights - Bracket'!D49="","",'3.5 St Lights - Bracket'!D49)</f>
        <v/>
      </c>
      <c r="E49" s="413" t="str">
        <f>IF('3.5 St Lights - Bracket'!E49="","",'3.5 St Lights - Bracket'!E49)</f>
        <v/>
      </c>
      <c r="F49" s="413" t="str">
        <f>IF('3.5 St Lights - Bracket'!F49="","",'3.5 St Lights - Bracket'!F49)</f>
        <v/>
      </c>
      <c r="G49" s="413" t="str">
        <f>IF('3.5 St Lights - Bracket'!G49="","",'3.5 St Lights - Bracket'!G49)</f>
        <v/>
      </c>
      <c r="H49" s="413" t="str">
        <f>IF('3.5 St Lights - Bracket'!H49="","",'3.5 St Lights - Bracket'!H49)</f>
        <v/>
      </c>
      <c r="I49" s="413"/>
      <c r="J49" s="89" t="str">
        <f t="shared" si="22"/>
        <v/>
      </c>
      <c r="K49" s="413"/>
      <c r="L49" s="89" t="str">
        <f t="shared" si="23"/>
        <v/>
      </c>
      <c r="M49" s="414" t="str">
        <f t="shared" si="24"/>
        <v/>
      </c>
      <c r="N49" s="413"/>
      <c r="O49" s="89" t="str">
        <f t="shared" si="25"/>
        <v/>
      </c>
      <c r="P49" s="413" t="str">
        <f t="shared" si="26"/>
        <v/>
      </c>
      <c r="Q49" s="89" t="str">
        <f t="shared" si="27"/>
        <v/>
      </c>
      <c r="R49" s="413"/>
      <c r="S49" s="413" t="str">
        <f>IFERROR(VLOOKUP('3.5 St Lights - Pole'!AE49,sl_lights_light_supply_auto,2,FALSE),"")</f>
        <v/>
      </c>
      <c r="T49" s="89" t="str">
        <f t="shared" si="28"/>
        <v/>
      </c>
      <c r="U49" s="413"/>
      <c r="V49" s="413"/>
      <c r="W49" s="413"/>
      <c r="X49" s="413"/>
      <c r="Y49" s="89" t="str">
        <f t="shared" si="29"/>
        <v/>
      </c>
      <c r="Z49" s="415" t="str">
        <f>IF('3.5 St Lights - Pole'!$AM49="","",'3.5 St Lights - Pole'!$AM49)</f>
        <v/>
      </c>
      <c r="AA49" s="413"/>
      <c r="AB49" s="413"/>
      <c r="AC49" s="89" t="str">
        <f t="shared" si="30"/>
        <v/>
      </c>
      <c r="AD49" s="85"/>
      <c r="AE49" s="413"/>
      <c r="AF49" s="413" t="str">
        <f t="shared" si="31"/>
        <v/>
      </c>
      <c r="AG49" s="89" t="str">
        <f t="shared" si="32"/>
        <v/>
      </c>
      <c r="AH49" s="414" t="str">
        <f t="shared" si="33"/>
        <v/>
      </c>
      <c r="AI49" s="413" t="str">
        <f t="shared" si="34"/>
        <v/>
      </c>
      <c r="AJ49" s="89" t="str">
        <f t="shared" si="35"/>
        <v/>
      </c>
      <c r="AK49" s="413"/>
      <c r="AL49" s="89" t="str">
        <f t="shared" si="36"/>
        <v/>
      </c>
      <c r="AM49" s="413"/>
      <c r="AN49" s="89" t="str">
        <f t="shared" si="37"/>
        <v/>
      </c>
      <c r="AO49" s="413"/>
      <c r="AP49" s="89" t="str">
        <f t="shared" si="38"/>
        <v/>
      </c>
      <c r="AQ49" s="413"/>
      <c r="AR49" s="415" t="str">
        <f>IF('3.5 St Lights - Pole'!$AM49="","",'3.5 St Lights - Pole'!$AM49)</f>
        <v/>
      </c>
      <c r="AS49" s="413"/>
      <c r="AT49" s="89" t="str">
        <f t="shared" si="39"/>
        <v/>
      </c>
      <c r="AU49" s="85"/>
      <c r="AV49" s="85"/>
      <c r="AW49" s="413"/>
      <c r="AX49" s="413"/>
      <c r="AY49" s="89" t="str">
        <f t="shared" si="40"/>
        <v/>
      </c>
      <c r="AZ49" s="85"/>
      <c r="BA49" s="85"/>
      <c r="BB49" s="413" t="str">
        <f t="shared" si="41"/>
        <v/>
      </c>
      <c r="BC49" s="89" t="str">
        <f t="shared" si="42"/>
        <v/>
      </c>
      <c r="BD49" s="414" t="str">
        <f t="shared" si="43"/>
        <v/>
      </c>
      <c r="BE49" s="413"/>
      <c r="BF49" s="416" t="str">
        <f t="shared" si="44"/>
        <v/>
      </c>
      <c r="BG49" s="415" t="str">
        <f>IF('3.5 St Lights - Pole'!$AM49="","",'3.5 St Lights - Pole'!$AM49)</f>
        <v/>
      </c>
      <c r="BH49" s="413"/>
      <c r="BI49" s="89" t="str">
        <f t="shared" si="45"/>
        <v/>
      </c>
      <c r="BJ49" s="85"/>
      <c r="BK49" s="413"/>
      <c r="BL49" s="413"/>
      <c r="BM49" s="413"/>
      <c r="BN49" s="89" t="str">
        <f t="shared" si="46"/>
        <v/>
      </c>
      <c r="BO49" s="85"/>
      <c r="BP49" s="413"/>
      <c r="BQ49" s="415" t="str">
        <f>IF('3.5 St Lights - Pole'!$AM49="","",'3.5 St Lights - Pole'!$AM49)</f>
        <v/>
      </c>
      <c r="BR49" s="85"/>
      <c r="BS49" s="85"/>
      <c r="BT49" s="85" t="str">
        <f>'3.5 St Lights - Pole'!CE49</f>
        <v/>
      </c>
      <c r="BU49" s="85"/>
      <c r="BV49" s="85" t="str">
        <f t="shared" si="47"/>
        <v/>
      </c>
      <c r="BW49" s="271"/>
      <c r="BX49" s="85" t="str">
        <f>'3.5 St Lights - Pole'!CI49</f>
        <v/>
      </c>
      <c r="BY49" s="85" t="str">
        <f>'3.5 St Lights - Pole'!CJ49</f>
        <v/>
      </c>
      <c r="BZ49" s="85" t="str">
        <f>'3.5 St Lights - Pole'!CK49</f>
        <v/>
      </c>
      <c r="CA49" s="85"/>
      <c r="CB49" s="85"/>
      <c r="CC49" s="85" t="str">
        <f t="shared" si="48"/>
        <v/>
      </c>
      <c r="CD49" s="413"/>
      <c r="CE49" s="112"/>
      <c r="CF49" s="133" t="str">
        <f ca="1">IF('3.5 St Lights - Pole'!CR49="","",'3.5 St Lights - Pole'!CR49)</f>
        <v/>
      </c>
      <c r="CG49" s="112" t="str">
        <f>IF('3.5 St Lights - Pole'!CS49="","",'3.5 St Lights - Pole'!CS49)</f>
        <v/>
      </c>
      <c r="CH49" s="112"/>
      <c r="CI49" s="112"/>
    </row>
    <row r="50" spans="1:87" x14ac:dyDescent="0.2">
      <c r="A50" s="237"/>
      <c r="B50" s="413" t="str">
        <f t="shared" si="21"/>
        <v/>
      </c>
      <c r="C50" s="413" t="str">
        <f>IF('3.5 St Lights - Bracket'!B50="","",'3.5 St Lights - Bracket'!B50)</f>
        <v/>
      </c>
      <c r="D50" s="89" t="str">
        <f>IF('3.5 St Lights - Bracket'!D50="","",'3.5 St Lights - Bracket'!D50)</f>
        <v/>
      </c>
      <c r="E50" s="413" t="str">
        <f>IF('3.5 St Lights - Bracket'!E50="","",'3.5 St Lights - Bracket'!E50)</f>
        <v/>
      </c>
      <c r="F50" s="413" t="str">
        <f>IF('3.5 St Lights - Bracket'!F50="","",'3.5 St Lights - Bracket'!F50)</f>
        <v/>
      </c>
      <c r="G50" s="413" t="str">
        <f>IF('3.5 St Lights - Bracket'!G50="","",'3.5 St Lights - Bracket'!G50)</f>
        <v/>
      </c>
      <c r="H50" s="413" t="str">
        <f>IF('3.5 St Lights - Bracket'!H50="","",'3.5 St Lights - Bracket'!H50)</f>
        <v/>
      </c>
      <c r="I50" s="413"/>
      <c r="J50" s="89" t="str">
        <f t="shared" si="22"/>
        <v/>
      </c>
      <c r="K50" s="413"/>
      <c r="L50" s="89" t="str">
        <f t="shared" si="23"/>
        <v/>
      </c>
      <c r="M50" s="414" t="str">
        <f t="shared" si="24"/>
        <v/>
      </c>
      <c r="N50" s="413"/>
      <c r="O50" s="89" t="str">
        <f t="shared" si="25"/>
        <v/>
      </c>
      <c r="P50" s="413" t="str">
        <f t="shared" si="26"/>
        <v/>
      </c>
      <c r="Q50" s="89" t="str">
        <f t="shared" si="27"/>
        <v/>
      </c>
      <c r="R50" s="413"/>
      <c r="S50" s="413" t="str">
        <f>IFERROR(VLOOKUP('3.5 St Lights - Pole'!AE50,sl_lights_light_supply_auto,2,FALSE),"")</f>
        <v/>
      </c>
      <c r="T50" s="89" t="str">
        <f t="shared" si="28"/>
        <v/>
      </c>
      <c r="U50" s="413"/>
      <c r="V50" s="413"/>
      <c r="W50" s="413"/>
      <c r="X50" s="413"/>
      <c r="Y50" s="89" t="str">
        <f t="shared" si="29"/>
        <v/>
      </c>
      <c r="Z50" s="415" t="str">
        <f>IF('3.5 St Lights - Pole'!$AM50="","",'3.5 St Lights - Pole'!$AM50)</f>
        <v/>
      </c>
      <c r="AA50" s="413"/>
      <c r="AB50" s="413"/>
      <c r="AC50" s="89" t="str">
        <f t="shared" si="30"/>
        <v/>
      </c>
      <c r="AD50" s="85"/>
      <c r="AE50" s="413"/>
      <c r="AF50" s="413" t="str">
        <f t="shared" si="31"/>
        <v/>
      </c>
      <c r="AG50" s="89" t="str">
        <f t="shared" si="32"/>
        <v/>
      </c>
      <c r="AH50" s="414" t="str">
        <f t="shared" si="33"/>
        <v/>
      </c>
      <c r="AI50" s="413" t="str">
        <f t="shared" si="34"/>
        <v/>
      </c>
      <c r="AJ50" s="89" t="str">
        <f t="shared" si="35"/>
        <v/>
      </c>
      <c r="AK50" s="413"/>
      <c r="AL50" s="89" t="str">
        <f t="shared" si="36"/>
        <v/>
      </c>
      <c r="AM50" s="413"/>
      <c r="AN50" s="89" t="str">
        <f t="shared" si="37"/>
        <v/>
      </c>
      <c r="AO50" s="413"/>
      <c r="AP50" s="89" t="str">
        <f t="shared" si="38"/>
        <v/>
      </c>
      <c r="AQ50" s="413"/>
      <c r="AR50" s="415" t="str">
        <f>IF('3.5 St Lights - Pole'!$AM50="","",'3.5 St Lights - Pole'!$AM50)</f>
        <v/>
      </c>
      <c r="AS50" s="413"/>
      <c r="AT50" s="89" t="str">
        <f t="shared" si="39"/>
        <v/>
      </c>
      <c r="AU50" s="85"/>
      <c r="AV50" s="85"/>
      <c r="AW50" s="413"/>
      <c r="AX50" s="413"/>
      <c r="AY50" s="89" t="str">
        <f t="shared" si="40"/>
        <v/>
      </c>
      <c r="AZ50" s="85"/>
      <c r="BA50" s="85"/>
      <c r="BB50" s="413" t="str">
        <f t="shared" si="41"/>
        <v/>
      </c>
      <c r="BC50" s="89" t="str">
        <f t="shared" si="42"/>
        <v/>
      </c>
      <c r="BD50" s="414" t="str">
        <f t="shared" si="43"/>
        <v/>
      </c>
      <c r="BE50" s="413"/>
      <c r="BF50" s="416" t="str">
        <f t="shared" si="44"/>
        <v/>
      </c>
      <c r="BG50" s="415" t="str">
        <f>IF('3.5 St Lights - Pole'!$AM50="","",'3.5 St Lights - Pole'!$AM50)</f>
        <v/>
      </c>
      <c r="BH50" s="413"/>
      <c r="BI50" s="89" t="str">
        <f t="shared" si="45"/>
        <v/>
      </c>
      <c r="BJ50" s="85"/>
      <c r="BK50" s="413"/>
      <c r="BL50" s="413"/>
      <c r="BM50" s="413"/>
      <c r="BN50" s="89" t="str">
        <f t="shared" si="46"/>
        <v/>
      </c>
      <c r="BO50" s="85"/>
      <c r="BP50" s="413"/>
      <c r="BQ50" s="415" t="str">
        <f>IF('3.5 St Lights - Pole'!$AM50="","",'3.5 St Lights - Pole'!$AM50)</f>
        <v/>
      </c>
      <c r="BR50" s="85"/>
      <c r="BS50" s="85"/>
      <c r="BT50" s="85" t="str">
        <f>'3.5 St Lights - Pole'!CE50</f>
        <v/>
      </c>
      <c r="BU50" s="85"/>
      <c r="BV50" s="85" t="str">
        <f t="shared" si="47"/>
        <v/>
      </c>
      <c r="BW50" s="271"/>
      <c r="BX50" s="85" t="str">
        <f>'3.5 St Lights - Pole'!CI50</f>
        <v/>
      </c>
      <c r="BY50" s="85" t="str">
        <f>'3.5 St Lights - Pole'!CJ50</f>
        <v/>
      </c>
      <c r="BZ50" s="85" t="str">
        <f>'3.5 St Lights - Pole'!CK50</f>
        <v/>
      </c>
      <c r="CA50" s="85"/>
      <c r="CB50" s="85"/>
      <c r="CC50" s="85" t="str">
        <f t="shared" si="48"/>
        <v/>
      </c>
      <c r="CD50" s="413"/>
      <c r="CE50" s="112"/>
      <c r="CF50" s="133" t="str">
        <f ca="1">IF('3.5 St Lights - Pole'!CR50="","",'3.5 St Lights - Pole'!CR50)</f>
        <v/>
      </c>
      <c r="CG50" s="112" t="str">
        <f>IF('3.5 St Lights - Pole'!CS50="","",'3.5 St Lights - Pole'!CS50)</f>
        <v/>
      </c>
      <c r="CH50" s="112"/>
      <c r="CI50" s="112"/>
    </row>
    <row r="51" spans="1:87" x14ac:dyDescent="0.2">
      <c r="A51" s="237"/>
      <c r="B51" s="413" t="str">
        <f t="shared" si="21"/>
        <v/>
      </c>
      <c r="C51" s="413" t="str">
        <f>IF('3.5 St Lights - Bracket'!B51="","",'3.5 St Lights - Bracket'!B51)</f>
        <v/>
      </c>
      <c r="D51" s="89" t="str">
        <f>IF('3.5 St Lights - Bracket'!D51="","",'3.5 St Lights - Bracket'!D51)</f>
        <v/>
      </c>
      <c r="E51" s="413" t="str">
        <f>IF('3.5 St Lights - Bracket'!E51="","",'3.5 St Lights - Bracket'!E51)</f>
        <v/>
      </c>
      <c r="F51" s="413" t="str">
        <f>IF('3.5 St Lights - Bracket'!F51="","",'3.5 St Lights - Bracket'!F51)</f>
        <v/>
      </c>
      <c r="G51" s="413" t="str">
        <f>IF('3.5 St Lights - Bracket'!G51="","",'3.5 St Lights - Bracket'!G51)</f>
        <v/>
      </c>
      <c r="H51" s="413" t="str">
        <f>IF('3.5 St Lights - Bracket'!H51="","",'3.5 St Lights - Bracket'!H51)</f>
        <v/>
      </c>
      <c r="I51" s="413"/>
      <c r="J51" s="89" t="str">
        <f t="shared" si="22"/>
        <v/>
      </c>
      <c r="K51" s="413"/>
      <c r="L51" s="89" t="str">
        <f t="shared" si="23"/>
        <v/>
      </c>
      <c r="M51" s="414" t="str">
        <f t="shared" si="24"/>
        <v/>
      </c>
      <c r="N51" s="413"/>
      <c r="O51" s="89" t="str">
        <f t="shared" si="25"/>
        <v/>
      </c>
      <c r="P51" s="413" t="str">
        <f t="shared" si="26"/>
        <v/>
      </c>
      <c r="Q51" s="89" t="str">
        <f t="shared" si="27"/>
        <v/>
      </c>
      <c r="R51" s="413"/>
      <c r="S51" s="413" t="str">
        <f>IFERROR(VLOOKUP('3.5 St Lights - Pole'!AE51,sl_lights_light_supply_auto,2,FALSE),"")</f>
        <v/>
      </c>
      <c r="T51" s="89" t="str">
        <f t="shared" si="28"/>
        <v/>
      </c>
      <c r="U51" s="413"/>
      <c r="V51" s="413"/>
      <c r="W51" s="413"/>
      <c r="X51" s="413"/>
      <c r="Y51" s="89" t="str">
        <f t="shared" si="29"/>
        <v/>
      </c>
      <c r="Z51" s="415" t="str">
        <f>IF('3.5 St Lights - Pole'!$AM51="","",'3.5 St Lights - Pole'!$AM51)</f>
        <v/>
      </c>
      <c r="AA51" s="413"/>
      <c r="AB51" s="413"/>
      <c r="AC51" s="89" t="str">
        <f t="shared" si="30"/>
        <v/>
      </c>
      <c r="AD51" s="85"/>
      <c r="AE51" s="413"/>
      <c r="AF51" s="413" t="str">
        <f t="shared" si="31"/>
        <v/>
      </c>
      <c r="AG51" s="89" t="str">
        <f t="shared" si="32"/>
        <v/>
      </c>
      <c r="AH51" s="414" t="str">
        <f t="shared" si="33"/>
        <v/>
      </c>
      <c r="AI51" s="413" t="str">
        <f t="shared" si="34"/>
        <v/>
      </c>
      <c r="AJ51" s="89" t="str">
        <f t="shared" si="35"/>
        <v/>
      </c>
      <c r="AK51" s="413"/>
      <c r="AL51" s="89" t="str">
        <f t="shared" si="36"/>
        <v/>
      </c>
      <c r="AM51" s="413"/>
      <c r="AN51" s="89" t="str">
        <f t="shared" si="37"/>
        <v/>
      </c>
      <c r="AO51" s="413"/>
      <c r="AP51" s="89" t="str">
        <f t="shared" si="38"/>
        <v/>
      </c>
      <c r="AQ51" s="413"/>
      <c r="AR51" s="415" t="str">
        <f>IF('3.5 St Lights - Pole'!$AM51="","",'3.5 St Lights - Pole'!$AM51)</f>
        <v/>
      </c>
      <c r="AS51" s="413"/>
      <c r="AT51" s="89" t="str">
        <f t="shared" si="39"/>
        <v/>
      </c>
      <c r="AU51" s="85"/>
      <c r="AV51" s="85"/>
      <c r="AW51" s="413"/>
      <c r="AX51" s="413"/>
      <c r="AY51" s="89" t="str">
        <f t="shared" si="40"/>
        <v/>
      </c>
      <c r="AZ51" s="85"/>
      <c r="BA51" s="85"/>
      <c r="BB51" s="413" t="str">
        <f t="shared" si="41"/>
        <v/>
      </c>
      <c r="BC51" s="89" t="str">
        <f t="shared" si="42"/>
        <v/>
      </c>
      <c r="BD51" s="414" t="str">
        <f t="shared" si="43"/>
        <v/>
      </c>
      <c r="BE51" s="413"/>
      <c r="BF51" s="416" t="str">
        <f t="shared" si="44"/>
        <v/>
      </c>
      <c r="BG51" s="415" t="str">
        <f>IF('3.5 St Lights - Pole'!$AM51="","",'3.5 St Lights - Pole'!$AM51)</f>
        <v/>
      </c>
      <c r="BH51" s="413"/>
      <c r="BI51" s="89" t="str">
        <f t="shared" si="45"/>
        <v/>
      </c>
      <c r="BJ51" s="85"/>
      <c r="BK51" s="413"/>
      <c r="BL51" s="413"/>
      <c r="BM51" s="413"/>
      <c r="BN51" s="89" t="str">
        <f t="shared" si="46"/>
        <v/>
      </c>
      <c r="BO51" s="85"/>
      <c r="BP51" s="413"/>
      <c r="BQ51" s="415" t="str">
        <f>IF('3.5 St Lights - Pole'!$AM51="","",'3.5 St Lights - Pole'!$AM51)</f>
        <v/>
      </c>
      <c r="BR51" s="85"/>
      <c r="BS51" s="85"/>
      <c r="BT51" s="85" t="str">
        <f>'3.5 St Lights - Pole'!CE51</f>
        <v/>
      </c>
      <c r="BU51" s="85"/>
      <c r="BV51" s="85" t="str">
        <f t="shared" si="47"/>
        <v/>
      </c>
      <c r="BW51" s="271"/>
      <c r="BX51" s="85" t="str">
        <f>'3.5 St Lights - Pole'!CI51</f>
        <v/>
      </c>
      <c r="BY51" s="85" t="str">
        <f>'3.5 St Lights - Pole'!CJ51</f>
        <v/>
      </c>
      <c r="BZ51" s="85" t="str">
        <f>'3.5 St Lights - Pole'!CK51</f>
        <v/>
      </c>
      <c r="CA51" s="85"/>
      <c r="CB51" s="85"/>
      <c r="CC51" s="85" t="str">
        <f t="shared" si="48"/>
        <v/>
      </c>
      <c r="CD51" s="413"/>
      <c r="CE51" s="112"/>
      <c r="CF51" s="133" t="str">
        <f ca="1">IF('3.5 St Lights - Pole'!CR51="","",'3.5 St Lights - Pole'!CR51)</f>
        <v/>
      </c>
      <c r="CG51" s="112" t="str">
        <f>IF('3.5 St Lights - Pole'!CS51="","",'3.5 St Lights - Pole'!CS51)</f>
        <v/>
      </c>
      <c r="CH51" s="112"/>
      <c r="CI51" s="112"/>
    </row>
    <row r="52" spans="1:87" x14ac:dyDescent="0.2">
      <c r="A52" s="237"/>
      <c r="B52" s="413" t="str">
        <f t="shared" si="21"/>
        <v/>
      </c>
      <c r="C52" s="413" t="str">
        <f>IF('3.5 St Lights - Bracket'!B52="","",'3.5 St Lights - Bracket'!B52)</f>
        <v/>
      </c>
      <c r="D52" s="89" t="str">
        <f>IF('3.5 St Lights - Bracket'!D52="","",'3.5 St Lights - Bracket'!D52)</f>
        <v/>
      </c>
      <c r="E52" s="413" t="str">
        <f>IF('3.5 St Lights - Bracket'!E52="","",'3.5 St Lights - Bracket'!E52)</f>
        <v/>
      </c>
      <c r="F52" s="413" t="str">
        <f>IF('3.5 St Lights - Bracket'!F52="","",'3.5 St Lights - Bracket'!F52)</f>
        <v/>
      </c>
      <c r="G52" s="413" t="str">
        <f>IF('3.5 St Lights - Bracket'!G52="","",'3.5 St Lights - Bracket'!G52)</f>
        <v/>
      </c>
      <c r="H52" s="413" t="str">
        <f>IF('3.5 St Lights - Bracket'!H52="","",'3.5 St Lights - Bracket'!H52)</f>
        <v/>
      </c>
      <c r="I52" s="413"/>
      <c r="J52" s="89" t="str">
        <f t="shared" si="22"/>
        <v/>
      </c>
      <c r="K52" s="413"/>
      <c r="L52" s="89" t="str">
        <f t="shared" si="23"/>
        <v/>
      </c>
      <c r="M52" s="414" t="str">
        <f t="shared" si="24"/>
        <v/>
      </c>
      <c r="N52" s="413"/>
      <c r="O52" s="89" t="str">
        <f t="shared" si="25"/>
        <v/>
      </c>
      <c r="P52" s="413" t="str">
        <f t="shared" si="26"/>
        <v/>
      </c>
      <c r="Q52" s="89" t="str">
        <f t="shared" si="27"/>
        <v/>
      </c>
      <c r="R52" s="413"/>
      <c r="S52" s="413" t="str">
        <f>IFERROR(VLOOKUP('3.5 St Lights - Pole'!AE52,sl_lights_light_supply_auto,2,FALSE),"")</f>
        <v/>
      </c>
      <c r="T52" s="89" t="str">
        <f t="shared" si="28"/>
        <v/>
      </c>
      <c r="U52" s="413"/>
      <c r="V52" s="413"/>
      <c r="W52" s="413"/>
      <c r="X52" s="413"/>
      <c r="Y52" s="89" t="str">
        <f t="shared" si="29"/>
        <v/>
      </c>
      <c r="Z52" s="415" t="str">
        <f>IF('3.5 St Lights - Pole'!$AM52="","",'3.5 St Lights - Pole'!$AM52)</f>
        <v/>
      </c>
      <c r="AA52" s="413"/>
      <c r="AB52" s="413"/>
      <c r="AC52" s="89" t="str">
        <f t="shared" si="30"/>
        <v/>
      </c>
      <c r="AD52" s="85"/>
      <c r="AE52" s="413"/>
      <c r="AF52" s="413" t="str">
        <f t="shared" si="31"/>
        <v/>
      </c>
      <c r="AG52" s="89" t="str">
        <f t="shared" si="32"/>
        <v/>
      </c>
      <c r="AH52" s="414" t="str">
        <f t="shared" si="33"/>
        <v/>
      </c>
      <c r="AI52" s="413" t="str">
        <f t="shared" si="34"/>
        <v/>
      </c>
      <c r="AJ52" s="89" t="str">
        <f t="shared" si="35"/>
        <v/>
      </c>
      <c r="AK52" s="413"/>
      <c r="AL52" s="89" t="str">
        <f t="shared" si="36"/>
        <v/>
      </c>
      <c r="AM52" s="413"/>
      <c r="AN52" s="89" t="str">
        <f t="shared" si="37"/>
        <v/>
      </c>
      <c r="AO52" s="413"/>
      <c r="AP52" s="89" t="str">
        <f t="shared" si="38"/>
        <v/>
      </c>
      <c r="AQ52" s="413"/>
      <c r="AR52" s="415" t="str">
        <f>IF('3.5 St Lights - Pole'!$AM52="","",'3.5 St Lights - Pole'!$AM52)</f>
        <v/>
      </c>
      <c r="AS52" s="413"/>
      <c r="AT52" s="89" t="str">
        <f t="shared" si="39"/>
        <v/>
      </c>
      <c r="AU52" s="85"/>
      <c r="AV52" s="85"/>
      <c r="AW52" s="413"/>
      <c r="AX52" s="413"/>
      <c r="AY52" s="89" t="str">
        <f t="shared" si="40"/>
        <v/>
      </c>
      <c r="AZ52" s="85"/>
      <c r="BA52" s="85"/>
      <c r="BB52" s="413" t="str">
        <f t="shared" si="41"/>
        <v/>
      </c>
      <c r="BC52" s="89" t="str">
        <f t="shared" si="42"/>
        <v/>
      </c>
      <c r="BD52" s="414" t="str">
        <f t="shared" si="43"/>
        <v/>
      </c>
      <c r="BE52" s="413"/>
      <c r="BF52" s="416" t="str">
        <f t="shared" si="44"/>
        <v/>
      </c>
      <c r="BG52" s="415" t="str">
        <f>IF('3.5 St Lights - Pole'!$AM52="","",'3.5 St Lights - Pole'!$AM52)</f>
        <v/>
      </c>
      <c r="BH52" s="413"/>
      <c r="BI52" s="89" t="str">
        <f t="shared" si="45"/>
        <v/>
      </c>
      <c r="BJ52" s="85"/>
      <c r="BK52" s="413"/>
      <c r="BL52" s="413"/>
      <c r="BM52" s="413"/>
      <c r="BN52" s="89" t="str">
        <f t="shared" si="46"/>
        <v/>
      </c>
      <c r="BO52" s="85"/>
      <c r="BP52" s="413"/>
      <c r="BQ52" s="415" t="str">
        <f>IF('3.5 St Lights - Pole'!$AM52="","",'3.5 St Lights - Pole'!$AM52)</f>
        <v/>
      </c>
      <c r="BR52" s="85"/>
      <c r="BS52" s="85"/>
      <c r="BT52" s="85" t="str">
        <f>'3.5 St Lights - Pole'!CE52</f>
        <v/>
      </c>
      <c r="BU52" s="85"/>
      <c r="BV52" s="85" t="str">
        <f t="shared" si="47"/>
        <v/>
      </c>
      <c r="BW52" s="271"/>
      <c r="BX52" s="85" t="str">
        <f>'3.5 St Lights - Pole'!CI52</f>
        <v/>
      </c>
      <c r="BY52" s="85" t="str">
        <f>'3.5 St Lights - Pole'!CJ52</f>
        <v/>
      </c>
      <c r="BZ52" s="85" t="str">
        <f>'3.5 St Lights - Pole'!CK52</f>
        <v/>
      </c>
      <c r="CA52" s="85"/>
      <c r="CB52" s="85"/>
      <c r="CC52" s="85" t="str">
        <f t="shared" si="48"/>
        <v/>
      </c>
      <c r="CD52" s="413"/>
      <c r="CE52" s="112"/>
      <c r="CF52" s="133" t="str">
        <f ca="1">IF('3.5 St Lights - Pole'!CR52="","",'3.5 St Lights - Pole'!CR52)</f>
        <v/>
      </c>
      <c r="CG52" s="112" t="str">
        <f>IF('3.5 St Lights - Pole'!CS52="","",'3.5 St Lights - Pole'!CS52)</f>
        <v/>
      </c>
      <c r="CH52" s="112"/>
      <c r="CI52" s="112"/>
    </row>
    <row r="53" spans="1:87" x14ac:dyDescent="0.2">
      <c r="A53" s="237"/>
      <c r="B53" s="413" t="str">
        <f t="shared" si="21"/>
        <v/>
      </c>
      <c r="C53" s="413" t="str">
        <f>IF('3.5 St Lights - Bracket'!B53="","",'3.5 St Lights - Bracket'!B53)</f>
        <v/>
      </c>
      <c r="D53" s="89" t="str">
        <f>IF('3.5 St Lights - Bracket'!D53="","",'3.5 St Lights - Bracket'!D53)</f>
        <v/>
      </c>
      <c r="E53" s="413" t="str">
        <f>IF('3.5 St Lights - Bracket'!E53="","",'3.5 St Lights - Bracket'!E53)</f>
        <v/>
      </c>
      <c r="F53" s="413" t="str">
        <f>IF('3.5 St Lights - Bracket'!F53="","",'3.5 St Lights - Bracket'!F53)</f>
        <v/>
      </c>
      <c r="G53" s="413" t="str">
        <f>IF('3.5 St Lights - Bracket'!G53="","",'3.5 St Lights - Bracket'!G53)</f>
        <v/>
      </c>
      <c r="H53" s="413" t="str">
        <f>IF('3.5 St Lights - Bracket'!H53="","",'3.5 St Lights - Bracket'!H53)</f>
        <v/>
      </c>
      <c r="I53" s="413"/>
      <c r="J53" s="89" t="str">
        <f t="shared" si="22"/>
        <v/>
      </c>
      <c r="K53" s="413"/>
      <c r="L53" s="89" t="str">
        <f t="shared" si="23"/>
        <v/>
      </c>
      <c r="M53" s="414" t="str">
        <f t="shared" si="24"/>
        <v/>
      </c>
      <c r="N53" s="413"/>
      <c r="O53" s="89" t="str">
        <f t="shared" si="25"/>
        <v/>
      </c>
      <c r="P53" s="413" t="str">
        <f t="shared" si="26"/>
        <v/>
      </c>
      <c r="Q53" s="89" t="str">
        <f t="shared" si="27"/>
        <v/>
      </c>
      <c r="R53" s="413"/>
      <c r="S53" s="413" t="str">
        <f>IFERROR(VLOOKUP('3.5 St Lights - Pole'!AE53,sl_lights_light_supply_auto,2,FALSE),"")</f>
        <v/>
      </c>
      <c r="T53" s="89" t="str">
        <f t="shared" si="28"/>
        <v/>
      </c>
      <c r="U53" s="413"/>
      <c r="V53" s="413"/>
      <c r="W53" s="413"/>
      <c r="X53" s="413"/>
      <c r="Y53" s="89" t="str">
        <f t="shared" si="29"/>
        <v/>
      </c>
      <c r="Z53" s="415" t="str">
        <f>IF('3.5 St Lights - Pole'!$AM53="","",'3.5 St Lights - Pole'!$AM53)</f>
        <v/>
      </c>
      <c r="AA53" s="413"/>
      <c r="AB53" s="413"/>
      <c r="AC53" s="89" t="str">
        <f t="shared" si="30"/>
        <v/>
      </c>
      <c r="AD53" s="85"/>
      <c r="AE53" s="413"/>
      <c r="AF53" s="413" t="str">
        <f t="shared" si="31"/>
        <v/>
      </c>
      <c r="AG53" s="89" t="str">
        <f t="shared" si="32"/>
        <v/>
      </c>
      <c r="AH53" s="414" t="str">
        <f t="shared" si="33"/>
        <v/>
      </c>
      <c r="AI53" s="413" t="str">
        <f t="shared" si="34"/>
        <v/>
      </c>
      <c r="AJ53" s="89" t="str">
        <f t="shared" si="35"/>
        <v/>
      </c>
      <c r="AK53" s="413"/>
      <c r="AL53" s="89" t="str">
        <f t="shared" si="36"/>
        <v/>
      </c>
      <c r="AM53" s="413"/>
      <c r="AN53" s="89" t="str">
        <f t="shared" si="37"/>
        <v/>
      </c>
      <c r="AO53" s="413"/>
      <c r="AP53" s="89" t="str">
        <f t="shared" si="38"/>
        <v/>
      </c>
      <c r="AQ53" s="413"/>
      <c r="AR53" s="415" t="str">
        <f>IF('3.5 St Lights - Pole'!$AM53="","",'3.5 St Lights - Pole'!$AM53)</f>
        <v/>
      </c>
      <c r="AS53" s="413"/>
      <c r="AT53" s="89" t="str">
        <f t="shared" si="39"/>
        <v/>
      </c>
      <c r="AU53" s="85"/>
      <c r="AV53" s="85"/>
      <c r="AW53" s="413"/>
      <c r="AX53" s="413"/>
      <c r="AY53" s="89" t="str">
        <f t="shared" si="40"/>
        <v/>
      </c>
      <c r="AZ53" s="85"/>
      <c r="BA53" s="85"/>
      <c r="BB53" s="413" t="str">
        <f t="shared" si="41"/>
        <v/>
      </c>
      <c r="BC53" s="89" t="str">
        <f t="shared" si="42"/>
        <v/>
      </c>
      <c r="BD53" s="414" t="str">
        <f t="shared" si="43"/>
        <v/>
      </c>
      <c r="BE53" s="413"/>
      <c r="BF53" s="416" t="str">
        <f t="shared" si="44"/>
        <v/>
      </c>
      <c r="BG53" s="415" t="str">
        <f>IF('3.5 St Lights - Pole'!$AM53="","",'3.5 St Lights - Pole'!$AM53)</f>
        <v/>
      </c>
      <c r="BH53" s="413"/>
      <c r="BI53" s="89" t="str">
        <f t="shared" si="45"/>
        <v/>
      </c>
      <c r="BJ53" s="85"/>
      <c r="BK53" s="413"/>
      <c r="BL53" s="413"/>
      <c r="BM53" s="413"/>
      <c r="BN53" s="89" t="str">
        <f t="shared" si="46"/>
        <v/>
      </c>
      <c r="BO53" s="85"/>
      <c r="BP53" s="413"/>
      <c r="BQ53" s="415" t="str">
        <f>IF('3.5 St Lights - Pole'!$AM53="","",'3.5 St Lights - Pole'!$AM53)</f>
        <v/>
      </c>
      <c r="BR53" s="85"/>
      <c r="BS53" s="85"/>
      <c r="BT53" s="85" t="str">
        <f>'3.5 St Lights - Pole'!CE53</f>
        <v/>
      </c>
      <c r="BU53" s="85"/>
      <c r="BV53" s="85" t="str">
        <f t="shared" si="47"/>
        <v/>
      </c>
      <c r="BW53" s="271"/>
      <c r="BX53" s="85" t="str">
        <f>'3.5 St Lights - Pole'!CI53</f>
        <v/>
      </c>
      <c r="BY53" s="85" t="str">
        <f>'3.5 St Lights - Pole'!CJ53</f>
        <v/>
      </c>
      <c r="BZ53" s="85" t="str">
        <f>'3.5 St Lights - Pole'!CK53</f>
        <v/>
      </c>
      <c r="CA53" s="85"/>
      <c r="CB53" s="85"/>
      <c r="CC53" s="85" t="str">
        <f t="shared" si="48"/>
        <v/>
      </c>
      <c r="CD53" s="413"/>
      <c r="CE53" s="112"/>
      <c r="CF53" s="133" t="str">
        <f ca="1">IF('3.5 St Lights - Pole'!CR53="","",'3.5 St Lights - Pole'!CR53)</f>
        <v/>
      </c>
      <c r="CG53" s="112" t="str">
        <f>IF('3.5 St Lights - Pole'!CS53="","",'3.5 St Lights - Pole'!CS53)</f>
        <v/>
      </c>
      <c r="CH53" s="112"/>
      <c r="CI53" s="112"/>
    </row>
    <row r="54" spans="1:87" x14ac:dyDescent="0.2">
      <c r="A54" s="237"/>
      <c r="B54" s="413" t="str">
        <f t="shared" si="21"/>
        <v/>
      </c>
      <c r="C54" s="413" t="str">
        <f>IF('3.5 St Lights - Bracket'!B54="","",'3.5 St Lights - Bracket'!B54)</f>
        <v/>
      </c>
      <c r="D54" s="89" t="str">
        <f>IF('3.5 St Lights - Bracket'!D54="","",'3.5 St Lights - Bracket'!D54)</f>
        <v/>
      </c>
      <c r="E54" s="413" t="str">
        <f>IF('3.5 St Lights - Bracket'!E54="","",'3.5 St Lights - Bracket'!E54)</f>
        <v/>
      </c>
      <c r="F54" s="413" t="str">
        <f>IF('3.5 St Lights - Bracket'!F54="","",'3.5 St Lights - Bracket'!F54)</f>
        <v/>
      </c>
      <c r="G54" s="413" t="str">
        <f>IF('3.5 St Lights - Bracket'!G54="","",'3.5 St Lights - Bracket'!G54)</f>
        <v/>
      </c>
      <c r="H54" s="413" t="str">
        <f>IF('3.5 St Lights - Bracket'!H54="","",'3.5 St Lights - Bracket'!H54)</f>
        <v/>
      </c>
      <c r="I54" s="413"/>
      <c r="J54" s="89" t="str">
        <f t="shared" si="22"/>
        <v/>
      </c>
      <c r="K54" s="413"/>
      <c r="L54" s="89" t="str">
        <f t="shared" si="23"/>
        <v/>
      </c>
      <c r="M54" s="414" t="str">
        <f t="shared" si="24"/>
        <v/>
      </c>
      <c r="N54" s="413"/>
      <c r="O54" s="89" t="str">
        <f t="shared" si="25"/>
        <v/>
      </c>
      <c r="P54" s="413" t="str">
        <f t="shared" si="26"/>
        <v/>
      </c>
      <c r="Q54" s="89" t="str">
        <f t="shared" si="27"/>
        <v/>
      </c>
      <c r="R54" s="413"/>
      <c r="S54" s="413" t="str">
        <f>IFERROR(VLOOKUP('3.5 St Lights - Pole'!AE54,sl_lights_light_supply_auto,2,FALSE),"")</f>
        <v/>
      </c>
      <c r="T54" s="89" t="str">
        <f t="shared" si="28"/>
        <v/>
      </c>
      <c r="U54" s="413"/>
      <c r="V54" s="413"/>
      <c r="W54" s="413"/>
      <c r="X54" s="413"/>
      <c r="Y54" s="89" t="str">
        <f t="shared" si="29"/>
        <v/>
      </c>
      <c r="Z54" s="415" t="str">
        <f>IF('3.5 St Lights - Pole'!$AM54="","",'3.5 St Lights - Pole'!$AM54)</f>
        <v/>
      </c>
      <c r="AA54" s="413"/>
      <c r="AB54" s="413"/>
      <c r="AC54" s="89" t="str">
        <f t="shared" si="30"/>
        <v/>
      </c>
      <c r="AD54" s="85"/>
      <c r="AE54" s="413"/>
      <c r="AF54" s="413" t="str">
        <f t="shared" si="31"/>
        <v/>
      </c>
      <c r="AG54" s="89" t="str">
        <f t="shared" si="32"/>
        <v/>
      </c>
      <c r="AH54" s="414" t="str">
        <f t="shared" si="33"/>
        <v/>
      </c>
      <c r="AI54" s="413" t="str">
        <f t="shared" si="34"/>
        <v/>
      </c>
      <c r="AJ54" s="89" t="str">
        <f t="shared" si="35"/>
        <v/>
      </c>
      <c r="AK54" s="413"/>
      <c r="AL54" s="89" t="str">
        <f t="shared" si="36"/>
        <v/>
      </c>
      <c r="AM54" s="413"/>
      <c r="AN54" s="89" t="str">
        <f t="shared" si="37"/>
        <v/>
      </c>
      <c r="AO54" s="413"/>
      <c r="AP54" s="89" t="str">
        <f t="shared" si="38"/>
        <v/>
      </c>
      <c r="AQ54" s="413"/>
      <c r="AR54" s="415" t="str">
        <f>IF('3.5 St Lights - Pole'!$AM54="","",'3.5 St Lights - Pole'!$AM54)</f>
        <v/>
      </c>
      <c r="AS54" s="413"/>
      <c r="AT54" s="89" t="str">
        <f t="shared" si="39"/>
        <v/>
      </c>
      <c r="AU54" s="85"/>
      <c r="AV54" s="85"/>
      <c r="AW54" s="413"/>
      <c r="AX54" s="413"/>
      <c r="AY54" s="89" t="str">
        <f t="shared" si="40"/>
        <v/>
      </c>
      <c r="AZ54" s="85"/>
      <c r="BA54" s="85"/>
      <c r="BB54" s="413" t="str">
        <f t="shared" si="41"/>
        <v/>
      </c>
      <c r="BC54" s="89" t="str">
        <f t="shared" si="42"/>
        <v/>
      </c>
      <c r="BD54" s="414" t="str">
        <f t="shared" si="43"/>
        <v/>
      </c>
      <c r="BE54" s="413"/>
      <c r="BF54" s="416" t="str">
        <f t="shared" si="44"/>
        <v/>
      </c>
      <c r="BG54" s="415" t="str">
        <f>IF('3.5 St Lights - Pole'!$AM54="","",'3.5 St Lights - Pole'!$AM54)</f>
        <v/>
      </c>
      <c r="BH54" s="413"/>
      <c r="BI54" s="89" t="str">
        <f t="shared" si="45"/>
        <v/>
      </c>
      <c r="BJ54" s="85"/>
      <c r="BK54" s="413"/>
      <c r="BL54" s="413"/>
      <c r="BM54" s="413"/>
      <c r="BN54" s="89" t="str">
        <f t="shared" si="46"/>
        <v/>
      </c>
      <c r="BO54" s="85"/>
      <c r="BP54" s="413"/>
      <c r="BQ54" s="415" t="str">
        <f>IF('3.5 St Lights - Pole'!$AM54="","",'3.5 St Lights - Pole'!$AM54)</f>
        <v/>
      </c>
      <c r="BR54" s="85"/>
      <c r="BS54" s="85"/>
      <c r="BT54" s="85" t="str">
        <f>'3.5 St Lights - Pole'!CE54</f>
        <v/>
      </c>
      <c r="BU54" s="85"/>
      <c r="BV54" s="85" t="str">
        <f t="shared" si="47"/>
        <v/>
      </c>
      <c r="BW54" s="271"/>
      <c r="BX54" s="85" t="str">
        <f>'3.5 St Lights - Pole'!CI54</f>
        <v/>
      </c>
      <c r="BY54" s="85" t="str">
        <f>'3.5 St Lights - Pole'!CJ54</f>
        <v/>
      </c>
      <c r="BZ54" s="85" t="str">
        <f>'3.5 St Lights - Pole'!CK54</f>
        <v/>
      </c>
      <c r="CA54" s="85"/>
      <c r="CB54" s="85"/>
      <c r="CC54" s="85" t="str">
        <f t="shared" si="48"/>
        <v/>
      </c>
      <c r="CD54" s="413"/>
      <c r="CE54" s="112"/>
      <c r="CF54" s="133" t="str">
        <f ca="1">IF('3.5 St Lights - Pole'!CR54="","",'3.5 St Lights - Pole'!CR54)</f>
        <v/>
      </c>
      <c r="CG54" s="112" t="str">
        <f>IF('3.5 St Lights - Pole'!CS54="","",'3.5 St Lights - Pole'!CS54)</f>
        <v/>
      </c>
      <c r="CH54" s="112"/>
      <c r="CI54" s="112"/>
    </row>
    <row r="55" spans="1:87" x14ac:dyDescent="0.2">
      <c r="A55" s="237"/>
      <c r="B55" s="413" t="str">
        <f t="shared" si="21"/>
        <v/>
      </c>
      <c r="C55" s="413" t="str">
        <f>IF('3.5 St Lights - Bracket'!B55="","",'3.5 St Lights - Bracket'!B55)</f>
        <v/>
      </c>
      <c r="D55" s="89" t="str">
        <f>IF('3.5 St Lights - Bracket'!D55="","",'3.5 St Lights - Bracket'!D55)</f>
        <v/>
      </c>
      <c r="E55" s="413" t="str">
        <f>IF('3.5 St Lights - Bracket'!E55="","",'3.5 St Lights - Bracket'!E55)</f>
        <v/>
      </c>
      <c r="F55" s="413" t="str">
        <f>IF('3.5 St Lights - Bracket'!F55="","",'3.5 St Lights - Bracket'!F55)</f>
        <v/>
      </c>
      <c r="G55" s="413" t="str">
        <f>IF('3.5 St Lights - Bracket'!G55="","",'3.5 St Lights - Bracket'!G55)</f>
        <v/>
      </c>
      <c r="H55" s="413" t="str">
        <f>IF('3.5 St Lights - Bracket'!H55="","",'3.5 St Lights - Bracket'!H55)</f>
        <v/>
      </c>
      <c r="I55" s="413"/>
      <c r="J55" s="89" t="str">
        <f t="shared" si="22"/>
        <v/>
      </c>
      <c r="K55" s="413"/>
      <c r="L55" s="89" t="str">
        <f t="shared" si="23"/>
        <v/>
      </c>
      <c r="M55" s="414" t="str">
        <f t="shared" si="24"/>
        <v/>
      </c>
      <c r="N55" s="413"/>
      <c r="O55" s="89" t="str">
        <f t="shared" si="25"/>
        <v/>
      </c>
      <c r="P55" s="413" t="str">
        <f t="shared" si="26"/>
        <v/>
      </c>
      <c r="Q55" s="89" t="str">
        <f t="shared" si="27"/>
        <v/>
      </c>
      <c r="R55" s="413"/>
      <c r="S55" s="413" t="str">
        <f>IFERROR(VLOOKUP('3.5 St Lights - Pole'!AE55,sl_lights_light_supply_auto,2,FALSE),"")</f>
        <v/>
      </c>
      <c r="T55" s="89" t="str">
        <f t="shared" si="28"/>
        <v/>
      </c>
      <c r="U55" s="413"/>
      <c r="V55" s="413"/>
      <c r="W55" s="413"/>
      <c r="X55" s="413"/>
      <c r="Y55" s="89" t="str">
        <f t="shared" si="29"/>
        <v/>
      </c>
      <c r="Z55" s="415" t="str">
        <f>IF('3.5 St Lights - Pole'!$AM55="","",'3.5 St Lights - Pole'!$AM55)</f>
        <v/>
      </c>
      <c r="AA55" s="413"/>
      <c r="AB55" s="413"/>
      <c r="AC55" s="89" t="str">
        <f t="shared" si="30"/>
        <v/>
      </c>
      <c r="AD55" s="85"/>
      <c r="AE55" s="413"/>
      <c r="AF55" s="413" t="str">
        <f t="shared" si="31"/>
        <v/>
      </c>
      <c r="AG55" s="89" t="str">
        <f t="shared" si="32"/>
        <v/>
      </c>
      <c r="AH55" s="414" t="str">
        <f t="shared" si="33"/>
        <v/>
      </c>
      <c r="AI55" s="413" t="str">
        <f t="shared" si="34"/>
        <v/>
      </c>
      <c r="AJ55" s="89" t="str">
        <f t="shared" si="35"/>
        <v/>
      </c>
      <c r="AK55" s="413"/>
      <c r="AL55" s="89" t="str">
        <f t="shared" si="36"/>
        <v/>
      </c>
      <c r="AM55" s="413"/>
      <c r="AN55" s="89" t="str">
        <f t="shared" si="37"/>
        <v/>
      </c>
      <c r="AO55" s="413"/>
      <c r="AP55" s="89" t="str">
        <f t="shared" si="38"/>
        <v/>
      </c>
      <c r="AQ55" s="413"/>
      <c r="AR55" s="415" t="str">
        <f>IF('3.5 St Lights - Pole'!$AM55="","",'3.5 St Lights - Pole'!$AM55)</f>
        <v/>
      </c>
      <c r="AS55" s="413"/>
      <c r="AT55" s="89" t="str">
        <f t="shared" si="39"/>
        <v/>
      </c>
      <c r="AU55" s="85"/>
      <c r="AV55" s="85"/>
      <c r="AW55" s="413"/>
      <c r="AX55" s="413"/>
      <c r="AY55" s="89" t="str">
        <f t="shared" si="40"/>
        <v/>
      </c>
      <c r="AZ55" s="85"/>
      <c r="BA55" s="85"/>
      <c r="BB55" s="413" t="str">
        <f t="shared" si="41"/>
        <v/>
      </c>
      <c r="BC55" s="89" t="str">
        <f t="shared" si="42"/>
        <v/>
      </c>
      <c r="BD55" s="414" t="str">
        <f t="shared" si="43"/>
        <v/>
      </c>
      <c r="BE55" s="413"/>
      <c r="BF55" s="416" t="str">
        <f t="shared" si="44"/>
        <v/>
      </c>
      <c r="BG55" s="415" t="str">
        <f>IF('3.5 St Lights - Pole'!$AM55="","",'3.5 St Lights - Pole'!$AM55)</f>
        <v/>
      </c>
      <c r="BH55" s="413"/>
      <c r="BI55" s="89" t="str">
        <f t="shared" si="45"/>
        <v/>
      </c>
      <c r="BJ55" s="85"/>
      <c r="BK55" s="413"/>
      <c r="BL55" s="413"/>
      <c r="BM55" s="413"/>
      <c r="BN55" s="89" t="str">
        <f t="shared" si="46"/>
        <v/>
      </c>
      <c r="BO55" s="85"/>
      <c r="BP55" s="413"/>
      <c r="BQ55" s="415" t="str">
        <f>IF('3.5 St Lights - Pole'!$AM55="","",'3.5 St Lights - Pole'!$AM55)</f>
        <v/>
      </c>
      <c r="BR55" s="85"/>
      <c r="BS55" s="85"/>
      <c r="BT55" s="85" t="str">
        <f>'3.5 St Lights - Pole'!CE55</f>
        <v/>
      </c>
      <c r="BU55" s="85"/>
      <c r="BV55" s="85" t="str">
        <f t="shared" si="47"/>
        <v/>
      </c>
      <c r="BW55" s="271"/>
      <c r="BX55" s="85" t="str">
        <f>'3.5 St Lights - Pole'!CI55</f>
        <v/>
      </c>
      <c r="BY55" s="85" t="str">
        <f>'3.5 St Lights - Pole'!CJ55</f>
        <v/>
      </c>
      <c r="BZ55" s="85" t="str">
        <f>'3.5 St Lights - Pole'!CK55</f>
        <v/>
      </c>
      <c r="CA55" s="85"/>
      <c r="CB55" s="85"/>
      <c r="CC55" s="85" t="str">
        <f t="shared" si="48"/>
        <v/>
      </c>
      <c r="CD55" s="413"/>
      <c r="CE55" s="112"/>
      <c r="CF55" s="133" t="str">
        <f ca="1">IF('3.5 St Lights - Pole'!CR55="","",'3.5 St Lights - Pole'!CR55)</f>
        <v/>
      </c>
      <c r="CG55" s="112" t="str">
        <f>IF('3.5 St Lights - Pole'!CS55="","",'3.5 St Lights - Pole'!CS55)</f>
        <v/>
      </c>
      <c r="CH55" s="112"/>
      <c r="CI55" s="112"/>
    </row>
    <row r="56" spans="1:87" x14ac:dyDescent="0.2">
      <c r="A56" s="237"/>
      <c r="B56" s="413" t="str">
        <f t="shared" si="21"/>
        <v/>
      </c>
      <c r="C56" s="413" t="str">
        <f>IF('3.5 St Lights - Bracket'!B56="","",'3.5 St Lights - Bracket'!B56)</f>
        <v/>
      </c>
      <c r="D56" s="89" t="str">
        <f>IF('3.5 St Lights - Bracket'!D56="","",'3.5 St Lights - Bracket'!D56)</f>
        <v/>
      </c>
      <c r="E56" s="413" t="str">
        <f>IF('3.5 St Lights - Bracket'!E56="","",'3.5 St Lights - Bracket'!E56)</f>
        <v/>
      </c>
      <c r="F56" s="413" t="str">
        <f>IF('3.5 St Lights - Bracket'!F56="","",'3.5 St Lights - Bracket'!F56)</f>
        <v/>
      </c>
      <c r="G56" s="413" t="str">
        <f>IF('3.5 St Lights - Bracket'!G56="","",'3.5 St Lights - Bracket'!G56)</f>
        <v/>
      </c>
      <c r="H56" s="413" t="str">
        <f>IF('3.5 St Lights - Bracket'!H56="","",'3.5 St Lights - Bracket'!H56)</f>
        <v/>
      </c>
      <c r="I56" s="413"/>
      <c r="J56" s="89" t="str">
        <f t="shared" si="22"/>
        <v/>
      </c>
      <c r="K56" s="413"/>
      <c r="L56" s="89" t="str">
        <f t="shared" si="23"/>
        <v/>
      </c>
      <c r="M56" s="414" t="str">
        <f t="shared" si="24"/>
        <v/>
      </c>
      <c r="N56" s="413"/>
      <c r="O56" s="89" t="str">
        <f t="shared" si="25"/>
        <v/>
      </c>
      <c r="P56" s="413" t="str">
        <f t="shared" si="26"/>
        <v/>
      </c>
      <c r="Q56" s="89" t="str">
        <f t="shared" si="27"/>
        <v/>
      </c>
      <c r="R56" s="413"/>
      <c r="S56" s="413" t="str">
        <f>IFERROR(VLOOKUP('3.5 St Lights - Pole'!AE56,sl_lights_light_supply_auto,2,FALSE),"")</f>
        <v/>
      </c>
      <c r="T56" s="89" t="str">
        <f t="shared" si="28"/>
        <v/>
      </c>
      <c r="U56" s="413"/>
      <c r="V56" s="413"/>
      <c r="W56" s="413"/>
      <c r="X56" s="413"/>
      <c r="Y56" s="89" t="str">
        <f t="shared" si="29"/>
        <v/>
      </c>
      <c r="Z56" s="415" t="str">
        <f>IF('3.5 St Lights - Pole'!$AM56="","",'3.5 St Lights - Pole'!$AM56)</f>
        <v/>
      </c>
      <c r="AA56" s="413"/>
      <c r="AB56" s="413"/>
      <c r="AC56" s="89" t="str">
        <f t="shared" si="30"/>
        <v/>
      </c>
      <c r="AD56" s="85"/>
      <c r="AE56" s="413"/>
      <c r="AF56" s="413" t="str">
        <f t="shared" si="31"/>
        <v/>
      </c>
      <c r="AG56" s="89" t="str">
        <f t="shared" si="32"/>
        <v/>
      </c>
      <c r="AH56" s="414" t="str">
        <f t="shared" si="33"/>
        <v/>
      </c>
      <c r="AI56" s="413" t="str">
        <f t="shared" si="34"/>
        <v/>
      </c>
      <c r="AJ56" s="89" t="str">
        <f t="shared" si="35"/>
        <v/>
      </c>
      <c r="AK56" s="413"/>
      <c r="AL56" s="89" t="str">
        <f t="shared" si="36"/>
        <v/>
      </c>
      <c r="AM56" s="413"/>
      <c r="AN56" s="89" t="str">
        <f t="shared" si="37"/>
        <v/>
      </c>
      <c r="AO56" s="413"/>
      <c r="AP56" s="89" t="str">
        <f t="shared" si="38"/>
        <v/>
      </c>
      <c r="AQ56" s="413"/>
      <c r="AR56" s="415" t="str">
        <f>IF('3.5 St Lights - Pole'!$AM56="","",'3.5 St Lights - Pole'!$AM56)</f>
        <v/>
      </c>
      <c r="AS56" s="413"/>
      <c r="AT56" s="89" t="str">
        <f t="shared" si="39"/>
        <v/>
      </c>
      <c r="AU56" s="85"/>
      <c r="AV56" s="85"/>
      <c r="AW56" s="413"/>
      <c r="AX56" s="413"/>
      <c r="AY56" s="89" t="str">
        <f t="shared" si="40"/>
        <v/>
      </c>
      <c r="AZ56" s="85"/>
      <c r="BA56" s="85"/>
      <c r="BB56" s="413" t="str">
        <f t="shared" si="41"/>
        <v/>
      </c>
      <c r="BC56" s="89" t="str">
        <f t="shared" si="42"/>
        <v/>
      </c>
      <c r="BD56" s="414" t="str">
        <f t="shared" si="43"/>
        <v/>
      </c>
      <c r="BE56" s="413"/>
      <c r="BF56" s="416" t="str">
        <f t="shared" si="44"/>
        <v/>
      </c>
      <c r="BG56" s="415" t="str">
        <f>IF('3.5 St Lights - Pole'!$AM56="","",'3.5 St Lights - Pole'!$AM56)</f>
        <v/>
      </c>
      <c r="BH56" s="413"/>
      <c r="BI56" s="89" t="str">
        <f t="shared" si="45"/>
        <v/>
      </c>
      <c r="BJ56" s="85"/>
      <c r="BK56" s="413"/>
      <c r="BL56" s="413"/>
      <c r="BM56" s="413"/>
      <c r="BN56" s="89" t="str">
        <f t="shared" si="46"/>
        <v/>
      </c>
      <c r="BO56" s="85"/>
      <c r="BP56" s="413"/>
      <c r="BQ56" s="415" t="str">
        <f>IF('3.5 St Lights - Pole'!$AM56="","",'3.5 St Lights - Pole'!$AM56)</f>
        <v/>
      </c>
      <c r="BR56" s="85"/>
      <c r="BS56" s="85"/>
      <c r="BT56" s="85" t="str">
        <f>'3.5 St Lights - Pole'!CE56</f>
        <v/>
      </c>
      <c r="BU56" s="85"/>
      <c r="BV56" s="85" t="str">
        <f t="shared" si="47"/>
        <v/>
      </c>
      <c r="BW56" s="271"/>
      <c r="BX56" s="85" t="str">
        <f>'3.5 St Lights - Pole'!CI56</f>
        <v/>
      </c>
      <c r="BY56" s="85" t="str">
        <f>'3.5 St Lights - Pole'!CJ56</f>
        <v/>
      </c>
      <c r="BZ56" s="85" t="str">
        <f>'3.5 St Lights - Pole'!CK56</f>
        <v/>
      </c>
      <c r="CA56" s="85"/>
      <c r="CB56" s="85"/>
      <c r="CC56" s="85" t="str">
        <f t="shared" si="48"/>
        <v/>
      </c>
      <c r="CD56" s="413"/>
      <c r="CE56" s="112"/>
      <c r="CF56" s="133" t="str">
        <f ca="1">IF('3.5 St Lights - Pole'!CR56="","",'3.5 St Lights - Pole'!CR56)</f>
        <v/>
      </c>
      <c r="CG56" s="112" t="str">
        <f>IF('3.5 St Lights - Pole'!CS56="","",'3.5 St Lights - Pole'!CS56)</f>
        <v/>
      </c>
      <c r="CH56" s="112"/>
      <c r="CI56" s="112"/>
    </row>
    <row r="57" spans="1:87" x14ac:dyDescent="0.2">
      <c r="A57" s="237"/>
      <c r="B57" s="413" t="str">
        <f t="shared" si="21"/>
        <v/>
      </c>
      <c r="C57" s="413" t="str">
        <f>IF('3.5 St Lights - Bracket'!B57="","",'3.5 St Lights - Bracket'!B57)</f>
        <v/>
      </c>
      <c r="D57" s="89" t="str">
        <f>IF('3.5 St Lights - Bracket'!D57="","",'3.5 St Lights - Bracket'!D57)</f>
        <v/>
      </c>
      <c r="E57" s="413" t="str">
        <f>IF('3.5 St Lights - Bracket'!E57="","",'3.5 St Lights - Bracket'!E57)</f>
        <v/>
      </c>
      <c r="F57" s="413" t="str">
        <f>IF('3.5 St Lights - Bracket'!F57="","",'3.5 St Lights - Bracket'!F57)</f>
        <v/>
      </c>
      <c r="G57" s="413" t="str">
        <f>IF('3.5 St Lights - Bracket'!G57="","",'3.5 St Lights - Bracket'!G57)</f>
        <v/>
      </c>
      <c r="H57" s="413" t="str">
        <f>IF('3.5 St Lights - Bracket'!H57="","",'3.5 St Lights - Bracket'!H57)</f>
        <v/>
      </c>
      <c r="I57" s="413"/>
      <c r="J57" s="89" t="str">
        <f t="shared" si="22"/>
        <v/>
      </c>
      <c r="K57" s="413"/>
      <c r="L57" s="89" t="str">
        <f t="shared" si="23"/>
        <v/>
      </c>
      <c r="M57" s="414" t="str">
        <f t="shared" si="24"/>
        <v/>
      </c>
      <c r="N57" s="413"/>
      <c r="O57" s="89" t="str">
        <f t="shared" si="25"/>
        <v/>
      </c>
      <c r="P57" s="413" t="str">
        <f t="shared" si="26"/>
        <v/>
      </c>
      <c r="Q57" s="89" t="str">
        <f t="shared" si="27"/>
        <v/>
      </c>
      <c r="R57" s="413"/>
      <c r="S57" s="413" t="str">
        <f>IFERROR(VLOOKUP('3.5 St Lights - Pole'!AE57,sl_lights_light_supply_auto,2,FALSE),"")</f>
        <v/>
      </c>
      <c r="T57" s="89" t="str">
        <f t="shared" si="28"/>
        <v/>
      </c>
      <c r="U57" s="413"/>
      <c r="V57" s="413"/>
      <c r="W57" s="413"/>
      <c r="X57" s="413"/>
      <c r="Y57" s="89" t="str">
        <f t="shared" si="29"/>
        <v/>
      </c>
      <c r="Z57" s="415" t="str">
        <f>IF('3.5 St Lights - Pole'!$AM57="","",'3.5 St Lights - Pole'!$AM57)</f>
        <v/>
      </c>
      <c r="AA57" s="413"/>
      <c r="AB57" s="413"/>
      <c r="AC57" s="89" t="str">
        <f t="shared" si="30"/>
        <v/>
      </c>
      <c r="AD57" s="85"/>
      <c r="AE57" s="413"/>
      <c r="AF57" s="413" t="str">
        <f t="shared" si="31"/>
        <v/>
      </c>
      <c r="AG57" s="89" t="str">
        <f t="shared" si="32"/>
        <v/>
      </c>
      <c r="AH57" s="414" t="str">
        <f t="shared" si="33"/>
        <v/>
      </c>
      <c r="AI57" s="413" t="str">
        <f t="shared" si="34"/>
        <v/>
      </c>
      <c r="AJ57" s="89" t="str">
        <f t="shared" si="35"/>
        <v/>
      </c>
      <c r="AK57" s="413"/>
      <c r="AL57" s="89" t="str">
        <f t="shared" si="36"/>
        <v/>
      </c>
      <c r="AM57" s="413"/>
      <c r="AN57" s="89" t="str">
        <f t="shared" si="37"/>
        <v/>
      </c>
      <c r="AO57" s="413"/>
      <c r="AP57" s="89" t="str">
        <f t="shared" si="38"/>
        <v/>
      </c>
      <c r="AQ57" s="413"/>
      <c r="AR57" s="415" t="str">
        <f>IF('3.5 St Lights - Pole'!$AM57="","",'3.5 St Lights - Pole'!$AM57)</f>
        <v/>
      </c>
      <c r="AS57" s="413"/>
      <c r="AT57" s="89" t="str">
        <f t="shared" si="39"/>
        <v/>
      </c>
      <c r="AU57" s="85"/>
      <c r="AV57" s="85"/>
      <c r="AW57" s="413"/>
      <c r="AX57" s="413"/>
      <c r="AY57" s="89" t="str">
        <f t="shared" si="40"/>
        <v/>
      </c>
      <c r="AZ57" s="85"/>
      <c r="BA57" s="85"/>
      <c r="BB57" s="413" t="str">
        <f t="shared" si="41"/>
        <v/>
      </c>
      <c r="BC57" s="89" t="str">
        <f t="shared" si="42"/>
        <v/>
      </c>
      <c r="BD57" s="414" t="str">
        <f t="shared" si="43"/>
        <v/>
      </c>
      <c r="BE57" s="413"/>
      <c r="BF57" s="416" t="str">
        <f t="shared" si="44"/>
        <v/>
      </c>
      <c r="BG57" s="415" t="str">
        <f>IF('3.5 St Lights - Pole'!$AM57="","",'3.5 St Lights - Pole'!$AM57)</f>
        <v/>
      </c>
      <c r="BH57" s="413"/>
      <c r="BI57" s="89" t="str">
        <f t="shared" si="45"/>
        <v/>
      </c>
      <c r="BJ57" s="85"/>
      <c r="BK57" s="413"/>
      <c r="BL57" s="413"/>
      <c r="BM57" s="413"/>
      <c r="BN57" s="89" t="str">
        <f t="shared" si="46"/>
        <v/>
      </c>
      <c r="BO57" s="85"/>
      <c r="BP57" s="413"/>
      <c r="BQ57" s="415" t="str">
        <f>IF('3.5 St Lights - Pole'!$AM57="","",'3.5 St Lights - Pole'!$AM57)</f>
        <v/>
      </c>
      <c r="BR57" s="85"/>
      <c r="BS57" s="85"/>
      <c r="BT57" s="85" t="str">
        <f>'3.5 St Lights - Pole'!CE57</f>
        <v/>
      </c>
      <c r="BU57" s="85"/>
      <c r="BV57" s="85" t="str">
        <f t="shared" si="47"/>
        <v/>
      </c>
      <c r="BW57" s="271"/>
      <c r="BX57" s="85" t="str">
        <f>'3.5 St Lights - Pole'!CI57</f>
        <v/>
      </c>
      <c r="BY57" s="85" t="str">
        <f>'3.5 St Lights - Pole'!CJ57</f>
        <v/>
      </c>
      <c r="BZ57" s="85" t="str">
        <f>'3.5 St Lights - Pole'!CK57</f>
        <v/>
      </c>
      <c r="CA57" s="85"/>
      <c r="CB57" s="85"/>
      <c r="CC57" s="85" t="str">
        <f t="shared" si="48"/>
        <v/>
      </c>
      <c r="CD57" s="413"/>
      <c r="CE57" s="112"/>
      <c r="CF57" s="133" t="str">
        <f ca="1">IF('3.5 St Lights - Pole'!CR57="","",'3.5 St Lights - Pole'!CR57)</f>
        <v/>
      </c>
      <c r="CG57" s="112" t="str">
        <f>IF('3.5 St Lights - Pole'!CS57="","",'3.5 St Lights - Pole'!CS57)</f>
        <v/>
      </c>
      <c r="CH57" s="112"/>
      <c r="CI57" s="112"/>
    </row>
    <row r="58" spans="1:87" x14ac:dyDescent="0.2">
      <c r="A58" s="237"/>
      <c r="B58" s="413" t="str">
        <f t="shared" si="21"/>
        <v/>
      </c>
      <c r="C58" s="413" t="str">
        <f>IF('3.5 St Lights - Bracket'!B58="","",'3.5 St Lights - Bracket'!B58)</f>
        <v/>
      </c>
      <c r="D58" s="89" t="str">
        <f>IF('3.5 St Lights - Bracket'!D58="","",'3.5 St Lights - Bracket'!D58)</f>
        <v/>
      </c>
      <c r="E58" s="413" t="str">
        <f>IF('3.5 St Lights - Bracket'!E58="","",'3.5 St Lights - Bracket'!E58)</f>
        <v/>
      </c>
      <c r="F58" s="413" t="str">
        <f>IF('3.5 St Lights - Bracket'!F58="","",'3.5 St Lights - Bracket'!F58)</f>
        <v/>
      </c>
      <c r="G58" s="413" t="str">
        <f>IF('3.5 St Lights - Bracket'!G58="","",'3.5 St Lights - Bracket'!G58)</f>
        <v/>
      </c>
      <c r="H58" s="413" t="str">
        <f>IF('3.5 St Lights - Bracket'!H58="","",'3.5 St Lights - Bracket'!H58)</f>
        <v/>
      </c>
      <c r="I58" s="413"/>
      <c r="J58" s="89" t="str">
        <f t="shared" si="22"/>
        <v/>
      </c>
      <c r="K58" s="413"/>
      <c r="L58" s="89" t="str">
        <f t="shared" si="23"/>
        <v/>
      </c>
      <c r="M58" s="414" t="str">
        <f t="shared" si="24"/>
        <v/>
      </c>
      <c r="N58" s="413"/>
      <c r="O58" s="89" t="str">
        <f t="shared" si="25"/>
        <v/>
      </c>
      <c r="P58" s="413" t="str">
        <f t="shared" si="26"/>
        <v/>
      </c>
      <c r="Q58" s="89" t="str">
        <f t="shared" si="27"/>
        <v/>
      </c>
      <c r="R58" s="413"/>
      <c r="S58" s="413" t="str">
        <f>IFERROR(VLOOKUP('3.5 St Lights - Pole'!AE58,sl_lights_light_supply_auto,2,FALSE),"")</f>
        <v/>
      </c>
      <c r="T58" s="89" t="str">
        <f t="shared" si="28"/>
        <v/>
      </c>
      <c r="U58" s="413"/>
      <c r="V58" s="413"/>
      <c r="W58" s="413"/>
      <c r="X58" s="413"/>
      <c r="Y58" s="89" t="str">
        <f t="shared" si="29"/>
        <v/>
      </c>
      <c r="Z58" s="415" t="str">
        <f>IF('3.5 St Lights - Pole'!$AM58="","",'3.5 St Lights - Pole'!$AM58)</f>
        <v/>
      </c>
      <c r="AA58" s="413"/>
      <c r="AB58" s="413"/>
      <c r="AC58" s="89" t="str">
        <f t="shared" si="30"/>
        <v/>
      </c>
      <c r="AD58" s="85"/>
      <c r="AE58" s="413"/>
      <c r="AF58" s="413" t="str">
        <f t="shared" si="31"/>
        <v/>
      </c>
      <c r="AG58" s="89" t="str">
        <f t="shared" si="32"/>
        <v/>
      </c>
      <c r="AH58" s="414" t="str">
        <f t="shared" si="33"/>
        <v/>
      </c>
      <c r="AI58" s="413" t="str">
        <f t="shared" si="34"/>
        <v/>
      </c>
      <c r="AJ58" s="89" t="str">
        <f t="shared" si="35"/>
        <v/>
      </c>
      <c r="AK58" s="413"/>
      <c r="AL58" s="89" t="str">
        <f t="shared" si="36"/>
        <v/>
      </c>
      <c r="AM58" s="413"/>
      <c r="AN58" s="89" t="str">
        <f t="shared" si="37"/>
        <v/>
      </c>
      <c r="AO58" s="413"/>
      <c r="AP58" s="89" t="str">
        <f t="shared" si="38"/>
        <v/>
      </c>
      <c r="AQ58" s="413"/>
      <c r="AR58" s="415" t="str">
        <f>IF('3.5 St Lights - Pole'!$AM58="","",'3.5 St Lights - Pole'!$AM58)</f>
        <v/>
      </c>
      <c r="AS58" s="413"/>
      <c r="AT58" s="89" t="str">
        <f t="shared" si="39"/>
        <v/>
      </c>
      <c r="AU58" s="85"/>
      <c r="AV58" s="85"/>
      <c r="AW58" s="413"/>
      <c r="AX58" s="413"/>
      <c r="AY58" s="89" t="str">
        <f t="shared" si="40"/>
        <v/>
      </c>
      <c r="AZ58" s="85"/>
      <c r="BA58" s="85"/>
      <c r="BB58" s="413" t="str">
        <f t="shared" si="41"/>
        <v/>
      </c>
      <c r="BC58" s="89" t="str">
        <f t="shared" si="42"/>
        <v/>
      </c>
      <c r="BD58" s="414" t="str">
        <f t="shared" si="43"/>
        <v/>
      </c>
      <c r="BE58" s="413"/>
      <c r="BF58" s="416" t="str">
        <f t="shared" si="44"/>
        <v/>
      </c>
      <c r="BG58" s="415" t="str">
        <f>IF('3.5 St Lights - Pole'!$AM58="","",'3.5 St Lights - Pole'!$AM58)</f>
        <v/>
      </c>
      <c r="BH58" s="413"/>
      <c r="BI58" s="89" t="str">
        <f t="shared" si="45"/>
        <v/>
      </c>
      <c r="BJ58" s="85"/>
      <c r="BK58" s="413"/>
      <c r="BL58" s="413"/>
      <c r="BM58" s="413"/>
      <c r="BN58" s="89" t="str">
        <f t="shared" si="46"/>
        <v/>
      </c>
      <c r="BO58" s="85"/>
      <c r="BP58" s="413"/>
      <c r="BQ58" s="415" t="str">
        <f>IF('3.5 St Lights - Pole'!$AM58="","",'3.5 St Lights - Pole'!$AM58)</f>
        <v/>
      </c>
      <c r="BR58" s="85"/>
      <c r="BS58" s="85"/>
      <c r="BT58" s="85" t="str">
        <f>'3.5 St Lights - Pole'!CE58</f>
        <v/>
      </c>
      <c r="BU58" s="85"/>
      <c r="BV58" s="85" t="str">
        <f t="shared" si="47"/>
        <v/>
      </c>
      <c r="BW58" s="271"/>
      <c r="BX58" s="85" t="str">
        <f>'3.5 St Lights - Pole'!CI58</f>
        <v/>
      </c>
      <c r="BY58" s="85" t="str">
        <f>'3.5 St Lights - Pole'!CJ58</f>
        <v/>
      </c>
      <c r="BZ58" s="85" t="str">
        <f>'3.5 St Lights - Pole'!CK58</f>
        <v/>
      </c>
      <c r="CA58" s="85"/>
      <c r="CB58" s="85"/>
      <c r="CC58" s="85" t="str">
        <f t="shared" si="48"/>
        <v/>
      </c>
      <c r="CD58" s="413"/>
      <c r="CE58" s="112"/>
      <c r="CF58" s="133" t="str">
        <f ca="1">IF('3.5 St Lights - Pole'!CR58="","",'3.5 St Lights - Pole'!CR58)</f>
        <v/>
      </c>
      <c r="CG58" s="112" t="str">
        <f>IF('3.5 St Lights - Pole'!CS58="","",'3.5 St Lights - Pole'!CS58)</f>
        <v/>
      </c>
      <c r="CH58" s="112"/>
      <c r="CI58" s="112"/>
    </row>
    <row r="59" spans="1:87" x14ac:dyDescent="0.2">
      <c r="A59" s="237"/>
      <c r="B59" s="413" t="str">
        <f t="shared" si="21"/>
        <v/>
      </c>
      <c r="C59" s="413" t="str">
        <f>IF('3.5 St Lights - Bracket'!B59="","",'3.5 St Lights - Bracket'!B59)</f>
        <v/>
      </c>
      <c r="D59" s="89" t="str">
        <f>IF('3.5 St Lights - Bracket'!D59="","",'3.5 St Lights - Bracket'!D59)</f>
        <v/>
      </c>
      <c r="E59" s="413" t="str">
        <f>IF('3.5 St Lights - Bracket'!E59="","",'3.5 St Lights - Bracket'!E59)</f>
        <v/>
      </c>
      <c r="F59" s="413" t="str">
        <f>IF('3.5 St Lights - Bracket'!F59="","",'3.5 St Lights - Bracket'!F59)</f>
        <v/>
      </c>
      <c r="G59" s="413" t="str">
        <f>IF('3.5 St Lights - Bracket'!G59="","",'3.5 St Lights - Bracket'!G59)</f>
        <v/>
      </c>
      <c r="H59" s="413" t="str">
        <f>IF('3.5 St Lights - Bracket'!H59="","",'3.5 St Lights - Bracket'!H59)</f>
        <v/>
      </c>
      <c r="I59" s="413"/>
      <c r="J59" s="89" t="str">
        <f t="shared" si="22"/>
        <v/>
      </c>
      <c r="K59" s="413"/>
      <c r="L59" s="89" t="str">
        <f t="shared" si="23"/>
        <v/>
      </c>
      <c r="M59" s="414" t="str">
        <f t="shared" si="24"/>
        <v/>
      </c>
      <c r="N59" s="413"/>
      <c r="O59" s="89" t="str">
        <f t="shared" si="25"/>
        <v/>
      </c>
      <c r="P59" s="413" t="str">
        <f t="shared" si="26"/>
        <v/>
      </c>
      <c r="Q59" s="89" t="str">
        <f t="shared" si="27"/>
        <v/>
      </c>
      <c r="R59" s="413"/>
      <c r="S59" s="413" t="str">
        <f>IFERROR(VLOOKUP('3.5 St Lights - Pole'!AE59,sl_lights_light_supply_auto,2,FALSE),"")</f>
        <v/>
      </c>
      <c r="T59" s="89" t="str">
        <f t="shared" si="28"/>
        <v/>
      </c>
      <c r="U59" s="413"/>
      <c r="V59" s="413"/>
      <c r="W59" s="413"/>
      <c r="X59" s="413"/>
      <c r="Y59" s="89" t="str">
        <f t="shared" si="29"/>
        <v/>
      </c>
      <c r="Z59" s="415" t="str">
        <f>IF('3.5 St Lights - Pole'!$AM59="","",'3.5 St Lights - Pole'!$AM59)</f>
        <v/>
      </c>
      <c r="AA59" s="413"/>
      <c r="AB59" s="413"/>
      <c r="AC59" s="89" t="str">
        <f t="shared" si="30"/>
        <v/>
      </c>
      <c r="AD59" s="85"/>
      <c r="AE59" s="413"/>
      <c r="AF59" s="413" t="str">
        <f t="shared" si="31"/>
        <v/>
      </c>
      <c r="AG59" s="89" t="str">
        <f t="shared" si="32"/>
        <v/>
      </c>
      <c r="AH59" s="414" t="str">
        <f t="shared" si="33"/>
        <v/>
      </c>
      <c r="AI59" s="413" t="str">
        <f t="shared" si="34"/>
        <v/>
      </c>
      <c r="AJ59" s="89" t="str">
        <f t="shared" si="35"/>
        <v/>
      </c>
      <c r="AK59" s="413"/>
      <c r="AL59" s="89" t="str">
        <f t="shared" si="36"/>
        <v/>
      </c>
      <c r="AM59" s="413"/>
      <c r="AN59" s="89" t="str">
        <f t="shared" si="37"/>
        <v/>
      </c>
      <c r="AO59" s="413"/>
      <c r="AP59" s="89" t="str">
        <f t="shared" si="38"/>
        <v/>
      </c>
      <c r="AQ59" s="413"/>
      <c r="AR59" s="415" t="str">
        <f>IF('3.5 St Lights - Pole'!$AM59="","",'3.5 St Lights - Pole'!$AM59)</f>
        <v/>
      </c>
      <c r="AS59" s="413"/>
      <c r="AT59" s="89" t="str">
        <f t="shared" si="39"/>
        <v/>
      </c>
      <c r="AU59" s="85"/>
      <c r="AV59" s="85"/>
      <c r="AW59" s="413"/>
      <c r="AX59" s="413"/>
      <c r="AY59" s="89" t="str">
        <f t="shared" si="40"/>
        <v/>
      </c>
      <c r="AZ59" s="85"/>
      <c r="BA59" s="85"/>
      <c r="BB59" s="413" t="str">
        <f t="shared" si="41"/>
        <v/>
      </c>
      <c r="BC59" s="89" t="str">
        <f t="shared" si="42"/>
        <v/>
      </c>
      <c r="BD59" s="414" t="str">
        <f t="shared" si="43"/>
        <v/>
      </c>
      <c r="BE59" s="413"/>
      <c r="BF59" s="416" t="str">
        <f t="shared" si="44"/>
        <v/>
      </c>
      <c r="BG59" s="415" t="str">
        <f>IF('3.5 St Lights - Pole'!$AM59="","",'3.5 St Lights - Pole'!$AM59)</f>
        <v/>
      </c>
      <c r="BH59" s="413"/>
      <c r="BI59" s="89" t="str">
        <f t="shared" si="45"/>
        <v/>
      </c>
      <c r="BJ59" s="85"/>
      <c r="BK59" s="413"/>
      <c r="BL59" s="413"/>
      <c r="BM59" s="413"/>
      <c r="BN59" s="89" t="str">
        <f t="shared" si="46"/>
        <v/>
      </c>
      <c r="BO59" s="85"/>
      <c r="BP59" s="413"/>
      <c r="BQ59" s="415" t="str">
        <f>IF('3.5 St Lights - Pole'!$AM59="","",'3.5 St Lights - Pole'!$AM59)</f>
        <v/>
      </c>
      <c r="BR59" s="85"/>
      <c r="BS59" s="85"/>
      <c r="BT59" s="85" t="str">
        <f>'3.5 St Lights - Pole'!CE59</f>
        <v/>
      </c>
      <c r="BU59" s="85"/>
      <c r="BV59" s="85" t="str">
        <f t="shared" si="47"/>
        <v/>
      </c>
      <c r="BW59" s="271"/>
      <c r="BX59" s="85" t="str">
        <f>'3.5 St Lights - Pole'!CI59</f>
        <v/>
      </c>
      <c r="BY59" s="85" t="str">
        <f>'3.5 St Lights - Pole'!CJ59</f>
        <v/>
      </c>
      <c r="BZ59" s="85" t="str">
        <f>'3.5 St Lights - Pole'!CK59</f>
        <v/>
      </c>
      <c r="CA59" s="85"/>
      <c r="CB59" s="85"/>
      <c r="CC59" s="85" t="str">
        <f t="shared" si="48"/>
        <v/>
      </c>
      <c r="CD59" s="413"/>
      <c r="CE59" s="112"/>
      <c r="CF59" s="133" t="str">
        <f ca="1">IF('3.5 St Lights - Pole'!CR59="","",'3.5 St Lights - Pole'!CR59)</f>
        <v/>
      </c>
      <c r="CG59" s="112" t="str">
        <f>IF('3.5 St Lights - Pole'!CS59="","",'3.5 St Lights - Pole'!CS59)</f>
        <v/>
      </c>
      <c r="CH59" s="112"/>
      <c r="CI59" s="112"/>
    </row>
    <row r="60" spans="1:87" x14ac:dyDescent="0.2">
      <c r="A60" s="237"/>
      <c r="B60" s="413" t="str">
        <f t="shared" si="21"/>
        <v/>
      </c>
      <c r="C60" s="413" t="str">
        <f>IF('3.5 St Lights - Bracket'!B60="","",'3.5 St Lights - Bracket'!B60)</f>
        <v/>
      </c>
      <c r="D60" s="89" t="str">
        <f>IF('3.5 St Lights - Bracket'!D60="","",'3.5 St Lights - Bracket'!D60)</f>
        <v/>
      </c>
      <c r="E60" s="413" t="str">
        <f>IF('3.5 St Lights - Bracket'!E60="","",'3.5 St Lights - Bracket'!E60)</f>
        <v/>
      </c>
      <c r="F60" s="413" t="str">
        <f>IF('3.5 St Lights - Bracket'!F60="","",'3.5 St Lights - Bracket'!F60)</f>
        <v/>
      </c>
      <c r="G60" s="413" t="str">
        <f>IF('3.5 St Lights - Bracket'!G60="","",'3.5 St Lights - Bracket'!G60)</f>
        <v/>
      </c>
      <c r="H60" s="413" t="str">
        <f>IF('3.5 St Lights - Bracket'!H60="","",'3.5 St Lights - Bracket'!H60)</f>
        <v/>
      </c>
      <c r="I60" s="413"/>
      <c r="J60" s="89" t="str">
        <f t="shared" si="22"/>
        <v/>
      </c>
      <c r="K60" s="413"/>
      <c r="L60" s="89" t="str">
        <f t="shared" si="23"/>
        <v/>
      </c>
      <c r="M60" s="414" t="str">
        <f t="shared" si="24"/>
        <v/>
      </c>
      <c r="N60" s="413"/>
      <c r="O60" s="89" t="str">
        <f t="shared" si="25"/>
        <v/>
      </c>
      <c r="P60" s="413" t="str">
        <f t="shared" si="26"/>
        <v/>
      </c>
      <c r="Q60" s="89" t="str">
        <f t="shared" si="27"/>
        <v/>
      </c>
      <c r="R60" s="413"/>
      <c r="S60" s="413" t="str">
        <f>IFERROR(VLOOKUP('3.5 St Lights - Pole'!AE60,sl_lights_light_supply_auto,2,FALSE),"")</f>
        <v/>
      </c>
      <c r="T60" s="89" t="str">
        <f t="shared" si="28"/>
        <v/>
      </c>
      <c r="U60" s="413"/>
      <c r="V60" s="413"/>
      <c r="W60" s="413"/>
      <c r="X60" s="413"/>
      <c r="Y60" s="89" t="str">
        <f t="shared" si="29"/>
        <v/>
      </c>
      <c r="Z60" s="415" t="str">
        <f>IF('3.5 St Lights - Pole'!$AM60="","",'3.5 St Lights - Pole'!$AM60)</f>
        <v/>
      </c>
      <c r="AA60" s="413"/>
      <c r="AB60" s="413"/>
      <c r="AC60" s="89" t="str">
        <f t="shared" si="30"/>
        <v/>
      </c>
      <c r="AD60" s="85"/>
      <c r="AE60" s="413"/>
      <c r="AF60" s="413" t="str">
        <f t="shared" si="31"/>
        <v/>
      </c>
      <c r="AG60" s="89" t="str">
        <f t="shared" si="32"/>
        <v/>
      </c>
      <c r="AH60" s="414" t="str">
        <f t="shared" si="33"/>
        <v/>
      </c>
      <c r="AI60" s="413" t="str">
        <f t="shared" si="34"/>
        <v/>
      </c>
      <c r="AJ60" s="89" t="str">
        <f t="shared" si="35"/>
        <v/>
      </c>
      <c r="AK60" s="413"/>
      <c r="AL60" s="89" t="str">
        <f t="shared" si="36"/>
        <v/>
      </c>
      <c r="AM60" s="413"/>
      <c r="AN60" s="89" t="str">
        <f t="shared" si="37"/>
        <v/>
      </c>
      <c r="AO60" s="413"/>
      <c r="AP60" s="89" t="str">
        <f t="shared" si="38"/>
        <v/>
      </c>
      <c r="AQ60" s="413"/>
      <c r="AR60" s="415" t="str">
        <f>IF('3.5 St Lights - Pole'!$AM60="","",'3.5 St Lights - Pole'!$AM60)</f>
        <v/>
      </c>
      <c r="AS60" s="413"/>
      <c r="AT60" s="89" t="str">
        <f t="shared" si="39"/>
        <v/>
      </c>
      <c r="AU60" s="85"/>
      <c r="AV60" s="85"/>
      <c r="AW60" s="413"/>
      <c r="AX60" s="413"/>
      <c r="AY60" s="89" t="str">
        <f t="shared" si="40"/>
        <v/>
      </c>
      <c r="AZ60" s="85"/>
      <c r="BA60" s="85"/>
      <c r="BB60" s="413" t="str">
        <f t="shared" si="41"/>
        <v/>
      </c>
      <c r="BC60" s="89" t="str">
        <f t="shared" si="42"/>
        <v/>
      </c>
      <c r="BD60" s="414" t="str">
        <f t="shared" si="43"/>
        <v/>
      </c>
      <c r="BE60" s="413"/>
      <c r="BF60" s="416" t="str">
        <f t="shared" si="44"/>
        <v/>
      </c>
      <c r="BG60" s="415" t="str">
        <f>IF('3.5 St Lights - Pole'!$AM60="","",'3.5 St Lights - Pole'!$AM60)</f>
        <v/>
      </c>
      <c r="BH60" s="413"/>
      <c r="BI60" s="89" t="str">
        <f t="shared" si="45"/>
        <v/>
      </c>
      <c r="BJ60" s="85"/>
      <c r="BK60" s="413"/>
      <c r="BL60" s="413"/>
      <c r="BM60" s="413"/>
      <c r="BN60" s="89" t="str">
        <f t="shared" si="46"/>
        <v/>
      </c>
      <c r="BO60" s="85"/>
      <c r="BP60" s="413"/>
      <c r="BQ60" s="415" t="str">
        <f>IF('3.5 St Lights - Pole'!$AM60="","",'3.5 St Lights - Pole'!$AM60)</f>
        <v/>
      </c>
      <c r="BR60" s="85"/>
      <c r="BS60" s="85"/>
      <c r="BT60" s="85" t="str">
        <f>'3.5 St Lights - Pole'!CE60</f>
        <v/>
      </c>
      <c r="BU60" s="85"/>
      <c r="BV60" s="85" t="str">
        <f t="shared" si="47"/>
        <v/>
      </c>
      <c r="BW60" s="271"/>
      <c r="BX60" s="85" t="str">
        <f>'3.5 St Lights - Pole'!CI60</f>
        <v/>
      </c>
      <c r="BY60" s="85" t="str">
        <f>'3.5 St Lights - Pole'!CJ60</f>
        <v/>
      </c>
      <c r="BZ60" s="85" t="str">
        <f>'3.5 St Lights - Pole'!CK60</f>
        <v/>
      </c>
      <c r="CA60" s="85"/>
      <c r="CB60" s="85"/>
      <c r="CC60" s="85" t="str">
        <f t="shared" si="48"/>
        <v/>
      </c>
      <c r="CD60" s="413"/>
      <c r="CE60" s="112"/>
      <c r="CF60" s="133" t="str">
        <f ca="1">IF('3.5 St Lights - Pole'!CR60="","",'3.5 St Lights - Pole'!CR60)</f>
        <v/>
      </c>
      <c r="CG60" s="112" t="str">
        <f>IF('3.5 St Lights - Pole'!CS60="","",'3.5 St Lights - Pole'!CS60)</f>
        <v/>
      </c>
      <c r="CH60" s="112"/>
      <c r="CI60" s="112"/>
    </row>
    <row r="61" spans="1:87" x14ac:dyDescent="0.2">
      <c r="A61" s="237"/>
      <c r="B61" s="413" t="str">
        <f t="shared" si="21"/>
        <v/>
      </c>
      <c r="C61" s="413" t="str">
        <f>IF('3.5 St Lights - Bracket'!B61="","",'3.5 St Lights - Bracket'!B61)</f>
        <v/>
      </c>
      <c r="D61" s="89" t="str">
        <f>IF('3.5 St Lights - Bracket'!D61="","",'3.5 St Lights - Bracket'!D61)</f>
        <v/>
      </c>
      <c r="E61" s="413" t="str">
        <f>IF('3.5 St Lights - Bracket'!E61="","",'3.5 St Lights - Bracket'!E61)</f>
        <v/>
      </c>
      <c r="F61" s="413" t="str">
        <f>IF('3.5 St Lights - Bracket'!F61="","",'3.5 St Lights - Bracket'!F61)</f>
        <v/>
      </c>
      <c r="G61" s="413" t="str">
        <f>IF('3.5 St Lights - Bracket'!G61="","",'3.5 St Lights - Bracket'!G61)</f>
        <v/>
      </c>
      <c r="H61" s="413" t="str">
        <f>IF('3.5 St Lights - Bracket'!H61="","",'3.5 St Lights - Bracket'!H61)</f>
        <v/>
      </c>
      <c r="I61" s="413"/>
      <c r="J61" s="89" t="str">
        <f t="shared" si="22"/>
        <v/>
      </c>
      <c r="K61" s="413"/>
      <c r="L61" s="89" t="str">
        <f t="shared" si="23"/>
        <v/>
      </c>
      <c r="M61" s="414" t="str">
        <f t="shared" si="24"/>
        <v/>
      </c>
      <c r="N61" s="413"/>
      <c r="O61" s="89" t="str">
        <f t="shared" si="25"/>
        <v/>
      </c>
      <c r="P61" s="413" t="str">
        <f t="shared" si="26"/>
        <v/>
      </c>
      <c r="Q61" s="89" t="str">
        <f t="shared" si="27"/>
        <v/>
      </c>
      <c r="R61" s="413"/>
      <c r="S61" s="413" t="str">
        <f>IFERROR(VLOOKUP('3.5 St Lights - Pole'!AE61,sl_lights_light_supply_auto,2,FALSE),"")</f>
        <v/>
      </c>
      <c r="T61" s="89" t="str">
        <f t="shared" si="28"/>
        <v/>
      </c>
      <c r="U61" s="413"/>
      <c r="V61" s="413"/>
      <c r="W61" s="413"/>
      <c r="X61" s="413"/>
      <c r="Y61" s="89" t="str">
        <f t="shared" si="29"/>
        <v/>
      </c>
      <c r="Z61" s="415" t="str">
        <f>IF('3.5 St Lights - Pole'!$AM61="","",'3.5 St Lights - Pole'!$AM61)</f>
        <v/>
      </c>
      <c r="AA61" s="413"/>
      <c r="AB61" s="413"/>
      <c r="AC61" s="89" t="str">
        <f t="shared" si="30"/>
        <v/>
      </c>
      <c r="AD61" s="85"/>
      <c r="AE61" s="413"/>
      <c r="AF61" s="413" t="str">
        <f t="shared" si="31"/>
        <v/>
      </c>
      <c r="AG61" s="89" t="str">
        <f t="shared" si="32"/>
        <v/>
      </c>
      <c r="AH61" s="414" t="str">
        <f t="shared" si="33"/>
        <v/>
      </c>
      <c r="AI61" s="413" t="str">
        <f t="shared" si="34"/>
        <v/>
      </c>
      <c r="AJ61" s="89" t="str">
        <f t="shared" si="35"/>
        <v/>
      </c>
      <c r="AK61" s="413"/>
      <c r="AL61" s="89" t="str">
        <f t="shared" si="36"/>
        <v/>
      </c>
      <c r="AM61" s="413"/>
      <c r="AN61" s="89" t="str">
        <f t="shared" si="37"/>
        <v/>
      </c>
      <c r="AO61" s="413"/>
      <c r="AP61" s="89" t="str">
        <f t="shared" si="38"/>
        <v/>
      </c>
      <c r="AQ61" s="413"/>
      <c r="AR61" s="415" t="str">
        <f>IF('3.5 St Lights - Pole'!$AM61="","",'3.5 St Lights - Pole'!$AM61)</f>
        <v/>
      </c>
      <c r="AS61" s="413"/>
      <c r="AT61" s="89" t="str">
        <f t="shared" si="39"/>
        <v/>
      </c>
      <c r="AU61" s="85"/>
      <c r="AV61" s="85"/>
      <c r="AW61" s="413"/>
      <c r="AX61" s="413"/>
      <c r="AY61" s="89" t="str">
        <f t="shared" si="40"/>
        <v/>
      </c>
      <c r="AZ61" s="85"/>
      <c r="BA61" s="85"/>
      <c r="BB61" s="413" t="str">
        <f t="shared" si="41"/>
        <v/>
      </c>
      <c r="BC61" s="89" t="str">
        <f t="shared" si="42"/>
        <v/>
      </c>
      <c r="BD61" s="414" t="str">
        <f t="shared" si="43"/>
        <v/>
      </c>
      <c r="BE61" s="413"/>
      <c r="BF61" s="416" t="str">
        <f t="shared" si="44"/>
        <v/>
      </c>
      <c r="BG61" s="415" t="str">
        <f>IF('3.5 St Lights - Pole'!$AM61="","",'3.5 St Lights - Pole'!$AM61)</f>
        <v/>
      </c>
      <c r="BH61" s="413"/>
      <c r="BI61" s="89" t="str">
        <f t="shared" si="45"/>
        <v/>
      </c>
      <c r="BJ61" s="85"/>
      <c r="BK61" s="413"/>
      <c r="BL61" s="413"/>
      <c r="BM61" s="413"/>
      <c r="BN61" s="89" t="str">
        <f t="shared" si="46"/>
        <v/>
      </c>
      <c r="BO61" s="85"/>
      <c r="BP61" s="413"/>
      <c r="BQ61" s="415" t="str">
        <f>IF('3.5 St Lights - Pole'!$AM61="","",'3.5 St Lights - Pole'!$AM61)</f>
        <v/>
      </c>
      <c r="BR61" s="85"/>
      <c r="BS61" s="85"/>
      <c r="BT61" s="85" t="str">
        <f>'3.5 St Lights - Pole'!CE61</f>
        <v/>
      </c>
      <c r="BU61" s="85"/>
      <c r="BV61" s="85" t="str">
        <f t="shared" si="47"/>
        <v/>
      </c>
      <c r="BW61" s="271"/>
      <c r="BX61" s="85" t="str">
        <f>'3.5 St Lights - Pole'!CI61</f>
        <v/>
      </c>
      <c r="BY61" s="85" t="str">
        <f>'3.5 St Lights - Pole'!CJ61</f>
        <v/>
      </c>
      <c r="BZ61" s="85" t="str">
        <f>'3.5 St Lights - Pole'!CK61</f>
        <v/>
      </c>
      <c r="CA61" s="85"/>
      <c r="CB61" s="85"/>
      <c r="CC61" s="85" t="str">
        <f t="shared" si="48"/>
        <v/>
      </c>
      <c r="CD61" s="413"/>
      <c r="CE61" s="112"/>
      <c r="CF61" s="133" t="str">
        <f ca="1">IF('3.5 St Lights - Pole'!CR61="","",'3.5 St Lights - Pole'!CR61)</f>
        <v/>
      </c>
      <c r="CG61" s="112" t="str">
        <f>IF('3.5 St Lights - Pole'!CS61="","",'3.5 St Lights - Pole'!CS61)</f>
        <v/>
      </c>
      <c r="CH61" s="112"/>
      <c r="CI61" s="112"/>
    </row>
    <row r="62" spans="1:87" x14ac:dyDescent="0.2">
      <c r="A62" s="237"/>
      <c r="B62" s="413" t="str">
        <f t="shared" si="21"/>
        <v/>
      </c>
      <c r="C62" s="413" t="str">
        <f>IF('3.5 St Lights - Bracket'!B62="","",'3.5 St Lights - Bracket'!B62)</f>
        <v/>
      </c>
      <c r="D62" s="89" t="str">
        <f>IF('3.5 St Lights - Bracket'!D62="","",'3.5 St Lights - Bracket'!D62)</f>
        <v/>
      </c>
      <c r="E62" s="413" t="str">
        <f>IF('3.5 St Lights - Bracket'!E62="","",'3.5 St Lights - Bracket'!E62)</f>
        <v/>
      </c>
      <c r="F62" s="413" t="str">
        <f>IF('3.5 St Lights - Bracket'!F62="","",'3.5 St Lights - Bracket'!F62)</f>
        <v/>
      </c>
      <c r="G62" s="413" t="str">
        <f>IF('3.5 St Lights - Bracket'!G62="","",'3.5 St Lights - Bracket'!G62)</f>
        <v/>
      </c>
      <c r="H62" s="413" t="str">
        <f>IF('3.5 St Lights - Bracket'!H62="","",'3.5 St Lights - Bracket'!H62)</f>
        <v/>
      </c>
      <c r="I62" s="413"/>
      <c r="J62" s="89" t="str">
        <f t="shared" si="22"/>
        <v/>
      </c>
      <c r="K62" s="413"/>
      <c r="L62" s="89" t="str">
        <f t="shared" si="23"/>
        <v/>
      </c>
      <c r="M62" s="414" t="str">
        <f t="shared" si="24"/>
        <v/>
      </c>
      <c r="N62" s="413"/>
      <c r="O62" s="89" t="str">
        <f t="shared" si="25"/>
        <v/>
      </c>
      <c r="P62" s="413" t="str">
        <f t="shared" si="26"/>
        <v/>
      </c>
      <c r="Q62" s="89" t="str">
        <f t="shared" si="27"/>
        <v/>
      </c>
      <c r="R62" s="413"/>
      <c r="S62" s="413" t="str">
        <f>IFERROR(VLOOKUP('3.5 St Lights - Pole'!AE62,sl_lights_light_supply_auto,2,FALSE),"")</f>
        <v/>
      </c>
      <c r="T62" s="89" t="str">
        <f t="shared" si="28"/>
        <v/>
      </c>
      <c r="U62" s="413"/>
      <c r="V62" s="413"/>
      <c r="W62" s="413"/>
      <c r="X62" s="413"/>
      <c r="Y62" s="89" t="str">
        <f t="shared" si="29"/>
        <v/>
      </c>
      <c r="Z62" s="415" t="str">
        <f>IF('3.5 St Lights - Pole'!$AM62="","",'3.5 St Lights - Pole'!$AM62)</f>
        <v/>
      </c>
      <c r="AA62" s="413"/>
      <c r="AB62" s="413"/>
      <c r="AC62" s="89" t="str">
        <f t="shared" si="30"/>
        <v/>
      </c>
      <c r="AD62" s="85"/>
      <c r="AE62" s="413"/>
      <c r="AF62" s="413" t="str">
        <f t="shared" si="31"/>
        <v/>
      </c>
      <c r="AG62" s="89" t="str">
        <f t="shared" si="32"/>
        <v/>
      </c>
      <c r="AH62" s="414" t="str">
        <f t="shared" si="33"/>
        <v/>
      </c>
      <c r="AI62" s="413" t="str">
        <f t="shared" si="34"/>
        <v/>
      </c>
      <c r="AJ62" s="89" t="str">
        <f t="shared" si="35"/>
        <v/>
      </c>
      <c r="AK62" s="413"/>
      <c r="AL62" s="89" t="str">
        <f t="shared" si="36"/>
        <v/>
      </c>
      <c r="AM62" s="413"/>
      <c r="AN62" s="89" t="str">
        <f t="shared" si="37"/>
        <v/>
      </c>
      <c r="AO62" s="413"/>
      <c r="AP62" s="89" t="str">
        <f t="shared" si="38"/>
        <v/>
      </c>
      <c r="AQ62" s="413"/>
      <c r="AR62" s="415" t="str">
        <f>IF('3.5 St Lights - Pole'!$AM62="","",'3.5 St Lights - Pole'!$AM62)</f>
        <v/>
      </c>
      <c r="AS62" s="413"/>
      <c r="AT62" s="89" t="str">
        <f t="shared" si="39"/>
        <v/>
      </c>
      <c r="AU62" s="85"/>
      <c r="AV62" s="85"/>
      <c r="AW62" s="413"/>
      <c r="AX62" s="413"/>
      <c r="AY62" s="89" t="str">
        <f t="shared" si="40"/>
        <v/>
      </c>
      <c r="AZ62" s="85"/>
      <c r="BA62" s="85"/>
      <c r="BB62" s="413" t="str">
        <f t="shared" si="41"/>
        <v/>
      </c>
      <c r="BC62" s="89" t="str">
        <f t="shared" si="42"/>
        <v/>
      </c>
      <c r="BD62" s="414" t="str">
        <f t="shared" si="43"/>
        <v/>
      </c>
      <c r="BE62" s="413"/>
      <c r="BF62" s="416" t="str">
        <f t="shared" si="44"/>
        <v/>
      </c>
      <c r="BG62" s="415" t="str">
        <f>IF('3.5 St Lights - Pole'!$AM62="","",'3.5 St Lights - Pole'!$AM62)</f>
        <v/>
      </c>
      <c r="BH62" s="413"/>
      <c r="BI62" s="89" t="str">
        <f t="shared" si="45"/>
        <v/>
      </c>
      <c r="BJ62" s="85"/>
      <c r="BK62" s="413"/>
      <c r="BL62" s="413"/>
      <c r="BM62" s="413"/>
      <c r="BN62" s="89" t="str">
        <f t="shared" si="46"/>
        <v/>
      </c>
      <c r="BO62" s="85"/>
      <c r="BP62" s="413"/>
      <c r="BQ62" s="415" t="str">
        <f>IF('3.5 St Lights - Pole'!$AM62="","",'3.5 St Lights - Pole'!$AM62)</f>
        <v/>
      </c>
      <c r="BR62" s="85"/>
      <c r="BS62" s="85"/>
      <c r="BT62" s="85" t="str">
        <f>'3.5 St Lights - Pole'!CE62</f>
        <v/>
      </c>
      <c r="BU62" s="85"/>
      <c r="BV62" s="85" t="str">
        <f t="shared" si="47"/>
        <v/>
      </c>
      <c r="BW62" s="271"/>
      <c r="BX62" s="85" t="str">
        <f>'3.5 St Lights - Pole'!CI62</f>
        <v/>
      </c>
      <c r="BY62" s="85" t="str">
        <f>'3.5 St Lights - Pole'!CJ62</f>
        <v/>
      </c>
      <c r="BZ62" s="85" t="str">
        <f>'3.5 St Lights - Pole'!CK62</f>
        <v/>
      </c>
      <c r="CA62" s="85"/>
      <c r="CB62" s="85"/>
      <c r="CC62" s="85" t="str">
        <f t="shared" si="48"/>
        <v/>
      </c>
      <c r="CD62" s="413"/>
      <c r="CE62" s="112"/>
      <c r="CF62" s="133" t="str">
        <f ca="1">IF('3.5 St Lights - Pole'!CR62="","",'3.5 St Lights - Pole'!CR62)</f>
        <v/>
      </c>
      <c r="CG62" s="112" t="str">
        <f>IF('3.5 St Lights - Pole'!CS62="","",'3.5 St Lights - Pole'!CS62)</f>
        <v/>
      </c>
      <c r="CH62" s="112"/>
      <c r="CI62" s="112"/>
    </row>
    <row r="63" spans="1:87" x14ac:dyDescent="0.2">
      <c r="A63" s="237"/>
      <c r="B63" s="413" t="str">
        <f t="shared" si="21"/>
        <v/>
      </c>
      <c r="C63" s="413" t="str">
        <f>IF('3.5 St Lights - Bracket'!B63="","",'3.5 St Lights - Bracket'!B63)</f>
        <v/>
      </c>
      <c r="D63" s="89" t="str">
        <f>IF('3.5 St Lights - Bracket'!D63="","",'3.5 St Lights - Bracket'!D63)</f>
        <v/>
      </c>
      <c r="E63" s="413" t="str">
        <f>IF('3.5 St Lights - Bracket'!E63="","",'3.5 St Lights - Bracket'!E63)</f>
        <v/>
      </c>
      <c r="F63" s="413" t="str">
        <f>IF('3.5 St Lights - Bracket'!F63="","",'3.5 St Lights - Bracket'!F63)</f>
        <v/>
      </c>
      <c r="G63" s="413" t="str">
        <f>IF('3.5 St Lights - Bracket'!G63="","",'3.5 St Lights - Bracket'!G63)</f>
        <v/>
      </c>
      <c r="H63" s="413" t="str">
        <f>IF('3.5 St Lights - Bracket'!H63="","",'3.5 St Lights - Bracket'!H63)</f>
        <v/>
      </c>
      <c r="I63" s="413"/>
      <c r="J63" s="89" t="str">
        <f t="shared" si="22"/>
        <v/>
      </c>
      <c r="K63" s="413"/>
      <c r="L63" s="89" t="str">
        <f t="shared" si="23"/>
        <v/>
      </c>
      <c r="M63" s="414" t="str">
        <f t="shared" si="24"/>
        <v/>
      </c>
      <c r="N63" s="413"/>
      <c r="O63" s="89" t="str">
        <f t="shared" si="25"/>
        <v/>
      </c>
      <c r="P63" s="413" t="str">
        <f t="shared" si="26"/>
        <v/>
      </c>
      <c r="Q63" s="89" t="str">
        <f t="shared" si="27"/>
        <v/>
      </c>
      <c r="R63" s="413"/>
      <c r="S63" s="413" t="str">
        <f>IFERROR(VLOOKUP('3.5 St Lights - Pole'!AE63,sl_lights_light_supply_auto,2,FALSE),"")</f>
        <v/>
      </c>
      <c r="T63" s="89" t="str">
        <f t="shared" si="28"/>
        <v/>
      </c>
      <c r="U63" s="413"/>
      <c r="V63" s="413"/>
      <c r="W63" s="413"/>
      <c r="X63" s="413"/>
      <c r="Y63" s="89" t="str">
        <f t="shared" si="29"/>
        <v/>
      </c>
      <c r="Z63" s="415" t="str">
        <f>IF('3.5 St Lights - Pole'!$AM63="","",'3.5 St Lights - Pole'!$AM63)</f>
        <v/>
      </c>
      <c r="AA63" s="413"/>
      <c r="AB63" s="413"/>
      <c r="AC63" s="89" t="str">
        <f t="shared" si="30"/>
        <v/>
      </c>
      <c r="AD63" s="85"/>
      <c r="AE63" s="413"/>
      <c r="AF63" s="413" t="str">
        <f t="shared" si="31"/>
        <v/>
      </c>
      <c r="AG63" s="89" t="str">
        <f t="shared" si="32"/>
        <v/>
      </c>
      <c r="AH63" s="414" t="str">
        <f t="shared" si="33"/>
        <v/>
      </c>
      <c r="AI63" s="413" t="str">
        <f t="shared" si="34"/>
        <v/>
      </c>
      <c r="AJ63" s="89" t="str">
        <f t="shared" si="35"/>
        <v/>
      </c>
      <c r="AK63" s="413"/>
      <c r="AL63" s="89" t="str">
        <f t="shared" si="36"/>
        <v/>
      </c>
      <c r="AM63" s="413"/>
      <c r="AN63" s="89" t="str">
        <f t="shared" si="37"/>
        <v/>
      </c>
      <c r="AO63" s="413"/>
      <c r="AP63" s="89" t="str">
        <f t="shared" si="38"/>
        <v/>
      </c>
      <c r="AQ63" s="413"/>
      <c r="AR63" s="415" t="str">
        <f>IF('3.5 St Lights - Pole'!$AM63="","",'3.5 St Lights - Pole'!$AM63)</f>
        <v/>
      </c>
      <c r="AS63" s="413"/>
      <c r="AT63" s="89" t="str">
        <f t="shared" si="39"/>
        <v/>
      </c>
      <c r="AU63" s="85"/>
      <c r="AV63" s="85"/>
      <c r="AW63" s="413"/>
      <c r="AX63" s="413"/>
      <c r="AY63" s="89" t="str">
        <f t="shared" si="40"/>
        <v/>
      </c>
      <c r="AZ63" s="85"/>
      <c r="BA63" s="85"/>
      <c r="BB63" s="413" t="str">
        <f t="shared" si="41"/>
        <v/>
      </c>
      <c r="BC63" s="89" t="str">
        <f t="shared" si="42"/>
        <v/>
      </c>
      <c r="BD63" s="414" t="str">
        <f t="shared" si="43"/>
        <v/>
      </c>
      <c r="BE63" s="413"/>
      <c r="BF63" s="416" t="str">
        <f t="shared" si="44"/>
        <v/>
      </c>
      <c r="BG63" s="415" t="str">
        <f>IF('3.5 St Lights - Pole'!$AM63="","",'3.5 St Lights - Pole'!$AM63)</f>
        <v/>
      </c>
      <c r="BH63" s="413"/>
      <c r="BI63" s="89" t="str">
        <f t="shared" si="45"/>
        <v/>
      </c>
      <c r="BJ63" s="85"/>
      <c r="BK63" s="413"/>
      <c r="BL63" s="413"/>
      <c r="BM63" s="413"/>
      <c r="BN63" s="89" t="str">
        <f t="shared" si="46"/>
        <v/>
      </c>
      <c r="BO63" s="85"/>
      <c r="BP63" s="413"/>
      <c r="BQ63" s="415" t="str">
        <f>IF('3.5 St Lights - Pole'!$AM63="","",'3.5 St Lights - Pole'!$AM63)</f>
        <v/>
      </c>
      <c r="BR63" s="85"/>
      <c r="BS63" s="85"/>
      <c r="BT63" s="85" t="str">
        <f>'3.5 St Lights - Pole'!CE63</f>
        <v/>
      </c>
      <c r="BU63" s="85"/>
      <c r="BV63" s="85" t="str">
        <f t="shared" si="47"/>
        <v/>
      </c>
      <c r="BW63" s="271"/>
      <c r="BX63" s="85" t="str">
        <f>'3.5 St Lights - Pole'!CI63</f>
        <v/>
      </c>
      <c r="BY63" s="85" t="str">
        <f>'3.5 St Lights - Pole'!CJ63</f>
        <v/>
      </c>
      <c r="BZ63" s="85" t="str">
        <f>'3.5 St Lights - Pole'!CK63</f>
        <v/>
      </c>
      <c r="CA63" s="85"/>
      <c r="CB63" s="85"/>
      <c r="CC63" s="85" t="str">
        <f t="shared" si="48"/>
        <v/>
      </c>
      <c r="CD63" s="413"/>
      <c r="CE63" s="112"/>
      <c r="CF63" s="133" t="str">
        <f ca="1">IF('3.5 St Lights - Pole'!CR63="","",'3.5 St Lights - Pole'!CR63)</f>
        <v/>
      </c>
      <c r="CG63" s="112" t="str">
        <f>IF('3.5 St Lights - Pole'!CS63="","",'3.5 St Lights - Pole'!CS63)</f>
        <v/>
      </c>
      <c r="CH63" s="112"/>
      <c r="CI63" s="112"/>
    </row>
    <row r="64" spans="1:87" x14ac:dyDescent="0.2">
      <c r="A64" s="237"/>
      <c r="B64" s="413" t="str">
        <f t="shared" si="21"/>
        <v/>
      </c>
      <c r="C64" s="413" t="str">
        <f>IF('3.5 St Lights - Bracket'!B64="","",'3.5 St Lights - Bracket'!B64)</f>
        <v/>
      </c>
      <c r="D64" s="89" t="str">
        <f>IF('3.5 St Lights - Bracket'!D64="","",'3.5 St Lights - Bracket'!D64)</f>
        <v/>
      </c>
      <c r="E64" s="413" t="str">
        <f>IF('3.5 St Lights - Bracket'!E64="","",'3.5 St Lights - Bracket'!E64)</f>
        <v/>
      </c>
      <c r="F64" s="413" t="str">
        <f>IF('3.5 St Lights - Bracket'!F64="","",'3.5 St Lights - Bracket'!F64)</f>
        <v/>
      </c>
      <c r="G64" s="413" t="str">
        <f>IF('3.5 St Lights - Bracket'!G64="","",'3.5 St Lights - Bracket'!G64)</f>
        <v/>
      </c>
      <c r="H64" s="413" t="str">
        <f>IF('3.5 St Lights - Bracket'!H64="","",'3.5 St Lights - Bracket'!H64)</f>
        <v/>
      </c>
      <c r="I64" s="413"/>
      <c r="J64" s="89" t="str">
        <f t="shared" si="22"/>
        <v/>
      </c>
      <c r="K64" s="413"/>
      <c r="L64" s="89" t="str">
        <f t="shared" si="23"/>
        <v/>
      </c>
      <c r="M64" s="414" t="str">
        <f t="shared" si="24"/>
        <v/>
      </c>
      <c r="N64" s="413"/>
      <c r="O64" s="89" t="str">
        <f t="shared" si="25"/>
        <v/>
      </c>
      <c r="P64" s="413" t="str">
        <f t="shared" si="26"/>
        <v/>
      </c>
      <c r="Q64" s="89" t="str">
        <f t="shared" si="27"/>
        <v/>
      </c>
      <c r="R64" s="413"/>
      <c r="S64" s="413" t="str">
        <f>IFERROR(VLOOKUP('3.5 St Lights - Pole'!AE64,sl_lights_light_supply_auto,2,FALSE),"")</f>
        <v/>
      </c>
      <c r="T64" s="89" t="str">
        <f t="shared" si="28"/>
        <v/>
      </c>
      <c r="U64" s="413"/>
      <c r="V64" s="413"/>
      <c r="W64" s="413"/>
      <c r="X64" s="413"/>
      <c r="Y64" s="89" t="str">
        <f t="shared" si="29"/>
        <v/>
      </c>
      <c r="Z64" s="415" t="str">
        <f>IF('3.5 St Lights - Pole'!$AM64="","",'3.5 St Lights - Pole'!$AM64)</f>
        <v/>
      </c>
      <c r="AA64" s="413"/>
      <c r="AB64" s="413"/>
      <c r="AC64" s="89" t="str">
        <f t="shared" si="30"/>
        <v/>
      </c>
      <c r="AD64" s="85"/>
      <c r="AE64" s="413"/>
      <c r="AF64" s="413" t="str">
        <f t="shared" si="31"/>
        <v/>
      </c>
      <c r="AG64" s="89" t="str">
        <f t="shared" si="32"/>
        <v/>
      </c>
      <c r="AH64" s="414" t="str">
        <f t="shared" si="33"/>
        <v/>
      </c>
      <c r="AI64" s="413" t="str">
        <f t="shared" si="34"/>
        <v/>
      </c>
      <c r="AJ64" s="89" t="str">
        <f t="shared" si="35"/>
        <v/>
      </c>
      <c r="AK64" s="413"/>
      <c r="AL64" s="89" t="str">
        <f t="shared" si="36"/>
        <v/>
      </c>
      <c r="AM64" s="413"/>
      <c r="AN64" s="89" t="str">
        <f t="shared" si="37"/>
        <v/>
      </c>
      <c r="AO64" s="413"/>
      <c r="AP64" s="89" t="str">
        <f t="shared" si="38"/>
        <v/>
      </c>
      <c r="AQ64" s="413"/>
      <c r="AR64" s="415" t="str">
        <f>IF('3.5 St Lights - Pole'!$AM64="","",'3.5 St Lights - Pole'!$AM64)</f>
        <v/>
      </c>
      <c r="AS64" s="413"/>
      <c r="AT64" s="89" t="str">
        <f t="shared" si="39"/>
        <v/>
      </c>
      <c r="AU64" s="85"/>
      <c r="AV64" s="85"/>
      <c r="AW64" s="413"/>
      <c r="AX64" s="413"/>
      <c r="AY64" s="89" t="str">
        <f t="shared" si="40"/>
        <v/>
      </c>
      <c r="AZ64" s="85"/>
      <c r="BA64" s="85"/>
      <c r="BB64" s="413" t="str">
        <f t="shared" si="41"/>
        <v/>
      </c>
      <c r="BC64" s="89" t="str">
        <f t="shared" si="42"/>
        <v/>
      </c>
      <c r="BD64" s="414" t="str">
        <f t="shared" si="43"/>
        <v/>
      </c>
      <c r="BE64" s="413"/>
      <c r="BF64" s="416" t="str">
        <f t="shared" si="44"/>
        <v/>
      </c>
      <c r="BG64" s="415" t="str">
        <f>IF('3.5 St Lights - Pole'!$AM64="","",'3.5 St Lights - Pole'!$AM64)</f>
        <v/>
      </c>
      <c r="BH64" s="413"/>
      <c r="BI64" s="89" t="str">
        <f t="shared" si="45"/>
        <v/>
      </c>
      <c r="BJ64" s="85"/>
      <c r="BK64" s="413"/>
      <c r="BL64" s="413"/>
      <c r="BM64" s="413"/>
      <c r="BN64" s="89" t="str">
        <f t="shared" si="46"/>
        <v/>
      </c>
      <c r="BO64" s="85"/>
      <c r="BP64" s="413"/>
      <c r="BQ64" s="415" t="str">
        <f>IF('3.5 St Lights - Pole'!$AM64="","",'3.5 St Lights - Pole'!$AM64)</f>
        <v/>
      </c>
      <c r="BR64" s="85"/>
      <c r="BS64" s="85"/>
      <c r="BT64" s="85" t="str">
        <f>'3.5 St Lights - Pole'!CE64</f>
        <v/>
      </c>
      <c r="BU64" s="85"/>
      <c r="BV64" s="85" t="str">
        <f t="shared" si="47"/>
        <v/>
      </c>
      <c r="BW64" s="271"/>
      <c r="BX64" s="85" t="str">
        <f>'3.5 St Lights - Pole'!CI64</f>
        <v/>
      </c>
      <c r="BY64" s="85" t="str">
        <f>'3.5 St Lights - Pole'!CJ64</f>
        <v/>
      </c>
      <c r="BZ64" s="85" t="str">
        <f>'3.5 St Lights - Pole'!CK64</f>
        <v/>
      </c>
      <c r="CA64" s="85"/>
      <c r="CB64" s="85"/>
      <c r="CC64" s="85" t="str">
        <f t="shared" si="48"/>
        <v/>
      </c>
      <c r="CD64" s="413"/>
      <c r="CE64" s="112"/>
      <c r="CF64" s="133" t="str">
        <f ca="1">IF('3.5 St Lights - Pole'!CR64="","",'3.5 St Lights - Pole'!CR64)</f>
        <v/>
      </c>
      <c r="CG64" s="112" t="str">
        <f>IF('3.5 St Lights - Pole'!CS64="","",'3.5 St Lights - Pole'!CS64)</f>
        <v/>
      </c>
      <c r="CH64" s="112"/>
      <c r="CI64" s="112"/>
    </row>
    <row r="65" spans="1:87" x14ac:dyDescent="0.2">
      <c r="A65" s="237"/>
      <c r="B65" s="413" t="str">
        <f t="shared" si="21"/>
        <v/>
      </c>
      <c r="C65" s="413" t="str">
        <f>IF('3.5 St Lights - Bracket'!B65="","",'3.5 St Lights - Bracket'!B65)</f>
        <v/>
      </c>
      <c r="D65" s="89" t="str">
        <f>IF('3.5 St Lights - Bracket'!D65="","",'3.5 St Lights - Bracket'!D65)</f>
        <v/>
      </c>
      <c r="E65" s="413" t="str">
        <f>IF('3.5 St Lights - Bracket'!E65="","",'3.5 St Lights - Bracket'!E65)</f>
        <v/>
      </c>
      <c r="F65" s="413" t="str">
        <f>IF('3.5 St Lights - Bracket'!F65="","",'3.5 St Lights - Bracket'!F65)</f>
        <v/>
      </c>
      <c r="G65" s="413" t="str">
        <f>IF('3.5 St Lights - Bracket'!G65="","",'3.5 St Lights - Bracket'!G65)</f>
        <v/>
      </c>
      <c r="H65" s="413" t="str">
        <f>IF('3.5 St Lights - Bracket'!H65="","",'3.5 St Lights - Bracket'!H65)</f>
        <v/>
      </c>
      <c r="I65" s="413"/>
      <c r="J65" s="89" t="str">
        <f t="shared" si="22"/>
        <v/>
      </c>
      <c r="K65" s="413"/>
      <c r="L65" s="89" t="str">
        <f t="shared" si="23"/>
        <v/>
      </c>
      <c r="M65" s="414" t="str">
        <f t="shared" si="24"/>
        <v/>
      </c>
      <c r="N65" s="413"/>
      <c r="O65" s="89" t="str">
        <f t="shared" si="25"/>
        <v/>
      </c>
      <c r="P65" s="413" t="str">
        <f t="shared" si="26"/>
        <v/>
      </c>
      <c r="Q65" s="89" t="str">
        <f t="shared" si="27"/>
        <v/>
      </c>
      <c r="R65" s="413"/>
      <c r="S65" s="413" t="str">
        <f>IFERROR(VLOOKUP('3.5 St Lights - Pole'!AE65,sl_lights_light_supply_auto,2,FALSE),"")</f>
        <v/>
      </c>
      <c r="T65" s="89" t="str">
        <f t="shared" si="28"/>
        <v/>
      </c>
      <c r="U65" s="413"/>
      <c r="V65" s="413"/>
      <c r="W65" s="413"/>
      <c r="X65" s="413"/>
      <c r="Y65" s="89" t="str">
        <f t="shared" si="29"/>
        <v/>
      </c>
      <c r="Z65" s="415" t="str">
        <f>IF('3.5 St Lights - Pole'!$AM65="","",'3.5 St Lights - Pole'!$AM65)</f>
        <v/>
      </c>
      <c r="AA65" s="413"/>
      <c r="AB65" s="413"/>
      <c r="AC65" s="89" t="str">
        <f t="shared" si="30"/>
        <v/>
      </c>
      <c r="AD65" s="85"/>
      <c r="AE65" s="413"/>
      <c r="AF65" s="413" t="str">
        <f t="shared" si="31"/>
        <v/>
      </c>
      <c r="AG65" s="89" t="str">
        <f t="shared" si="32"/>
        <v/>
      </c>
      <c r="AH65" s="414" t="str">
        <f t="shared" si="33"/>
        <v/>
      </c>
      <c r="AI65" s="413" t="str">
        <f t="shared" si="34"/>
        <v/>
      </c>
      <c r="AJ65" s="89" t="str">
        <f t="shared" si="35"/>
        <v/>
      </c>
      <c r="AK65" s="413"/>
      <c r="AL65" s="89" t="str">
        <f t="shared" si="36"/>
        <v/>
      </c>
      <c r="AM65" s="413"/>
      <c r="AN65" s="89" t="str">
        <f t="shared" si="37"/>
        <v/>
      </c>
      <c r="AO65" s="413"/>
      <c r="AP65" s="89" t="str">
        <f t="shared" si="38"/>
        <v/>
      </c>
      <c r="AQ65" s="413"/>
      <c r="AR65" s="415" t="str">
        <f>IF('3.5 St Lights - Pole'!$AM65="","",'3.5 St Lights - Pole'!$AM65)</f>
        <v/>
      </c>
      <c r="AS65" s="413"/>
      <c r="AT65" s="89" t="str">
        <f t="shared" si="39"/>
        <v/>
      </c>
      <c r="AU65" s="85"/>
      <c r="AV65" s="85"/>
      <c r="AW65" s="413"/>
      <c r="AX65" s="413"/>
      <c r="AY65" s="89" t="str">
        <f t="shared" si="40"/>
        <v/>
      </c>
      <c r="AZ65" s="85"/>
      <c r="BA65" s="85"/>
      <c r="BB65" s="413" t="str">
        <f t="shared" si="41"/>
        <v/>
      </c>
      <c r="BC65" s="89" t="str">
        <f t="shared" si="42"/>
        <v/>
      </c>
      <c r="BD65" s="414" t="str">
        <f t="shared" si="43"/>
        <v/>
      </c>
      <c r="BE65" s="413"/>
      <c r="BF65" s="416" t="str">
        <f t="shared" si="44"/>
        <v/>
      </c>
      <c r="BG65" s="415" t="str">
        <f>IF('3.5 St Lights - Pole'!$AM65="","",'3.5 St Lights - Pole'!$AM65)</f>
        <v/>
      </c>
      <c r="BH65" s="413"/>
      <c r="BI65" s="89" t="str">
        <f t="shared" si="45"/>
        <v/>
      </c>
      <c r="BJ65" s="85"/>
      <c r="BK65" s="413"/>
      <c r="BL65" s="413"/>
      <c r="BM65" s="413"/>
      <c r="BN65" s="89" t="str">
        <f t="shared" si="46"/>
        <v/>
      </c>
      <c r="BO65" s="85"/>
      <c r="BP65" s="413"/>
      <c r="BQ65" s="415" t="str">
        <f>IF('3.5 St Lights - Pole'!$AM65="","",'3.5 St Lights - Pole'!$AM65)</f>
        <v/>
      </c>
      <c r="BR65" s="85"/>
      <c r="BS65" s="85"/>
      <c r="BT65" s="85" t="str">
        <f>'3.5 St Lights - Pole'!CE65</f>
        <v/>
      </c>
      <c r="BU65" s="85"/>
      <c r="BV65" s="85" t="str">
        <f t="shared" si="47"/>
        <v/>
      </c>
      <c r="BW65" s="271"/>
      <c r="BX65" s="85" t="str">
        <f>'3.5 St Lights - Pole'!CI65</f>
        <v/>
      </c>
      <c r="BY65" s="85" t="str">
        <f>'3.5 St Lights - Pole'!CJ65</f>
        <v/>
      </c>
      <c r="BZ65" s="85" t="str">
        <f>'3.5 St Lights - Pole'!CK65</f>
        <v/>
      </c>
      <c r="CA65" s="85"/>
      <c r="CB65" s="85"/>
      <c r="CC65" s="85" t="str">
        <f t="shared" si="48"/>
        <v/>
      </c>
      <c r="CD65" s="413"/>
      <c r="CE65" s="112"/>
      <c r="CF65" s="133" t="str">
        <f ca="1">IF('3.5 St Lights - Pole'!CR65="","",'3.5 St Lights - Pole'!CR65)</f>
        <v/>
      </c>
      <c r="CG65" s="112" t="str">
        <f>IF('3.5 St Lights - Pole'!CS65="","",'3.5 St Lights - Pole'!CS65)</f>
        <v/>
      </c>
      <c r="CH65" s="112"/>
      <c r="CI65" s="112"/>
    </row>
    <row r="66" spans="1:87" x14ac:dyDescent="0.2">
      <c r="A66" s="237"/>
      <c r="B66" s="413" t="str">
        <f t="shared" si="21"/>
        <v/>
      </c>
      <c r="C66" s="413" t="str">
        <f>IF('3.5 St Lights - Bracket'!B66="","",'3.5 St Lights - Bracket'!B66)</f>
        <v/>
      </c>
      <c r="D66" s="89" t="str">
        <f>IF('3.5 St Lights - Bracket'!D66="","",'3.5 St Lights - Bracket'!D66)</f>
        <v/>
      </c>
      <c r="E66" s="413" t="str">
        <f>IF('3.5 St Lights - Bracket'!E66="","",'3.5 St Lights - Bracket'!E66)</f>
        <v/>
      </c>
      <c r="F66" s="413" t="str">
        <f>IF('3.5 St Lights - Bracket'!F66="","",'3.5 St Lights - Bracket'!F66)</f>
        <v/>
      </c>
      <c r="G66" s="413" t="str">
        <f>IF('3.5 St Lights - Bracket'!G66="","",'3.5 St Lights - Bracket'!G66)</f>
        <v/>
      </c>
      <c r="H66" s="413" t="str">
        <f>IF('3.5 St Lights - Bracket'!H66="","",'3.5 St Lights - Bracket'!H66)</f>
        <v/>
      </c>
      <c r="I66" s="413"/>
      <c r="J66" s="89" t="str">
        <f t="shared" si="22"/>
        <v/>
      </c>
      <c r="K66" s="413"/>
      <c r="L66" s="89" t="str">
        <f t="shared" si="23"/>
        <v/>
      </c>
      <c r="M66" s="414" t="str">
        <f t="shared" si="24"/>
        <v/>
      </c>
      <c r="N66" s="413"/>
      <c r="O66" s="89" t="str">
        <f t="shared" si="25"/>
        <v/>
      </c>
      <c r="P66" s="413" t="str">
        <f t="shared" si="26"/>
        <v/>
      </c>
      <c r="Q66" s="89" t="str">
        <f t="shared" si="27"/>
        <v/>
      </c>
      <c r="R66" s="413"/>
      <c r="S66" s="413" t="str">
        <f>IFERROR(VLOOKUP('3.5 St Lights - Pole'!AE66,sl_lights_light_supply_auto,2,FALSE),"")</f>
        <v/>
      </c>
      <c r="T66" s="89" t="str">
        <f t="shared" si="28"/>
        <v/>
      </c>
      <c r="U66" s="413"/>
      <c r="V66" s="413"/>
      <c r="W66" s="413"/>
      <c r="X66" s="413"/>
      <c r="Y66" s="89" t="str">
        <f t="shared" si="29"/>
        <v/>
      </c>
      <c r="Z66" s="415" t="str">
        <f>IF('3.5 St Lights - Pole'!$AM66="","",'3.5 St Lights - Pole'!$AM66)</f>
        <v/>
      </c>
      <c r="AA66" s="413"/>
      <c r="AB66" s="413"/>
      <c r="AC66" s="89" t="str">
        <f t="shared" si="30"/>
        <v/>
      </c>
      <c r="AD66" s="85"/>
      <c r="AE66" s="413"/>
      <c r="AF66" s="413" t="str">
        <f t="shared" si="31"/>
        <v/>
      </c>
      <c r="AG66" s="89" t="str">
        <f t="shared" si="32"/>
        <v/>
      </c>
      <c r="AH66" s="414" t="str">
        <f t="shared" si="33"/>
        <v/>
      </c>
      <c r="AI66" s="413" t="str">
        <f t="shared" si="34"/>
        <v/>
      </c>
      <c r="AJ66" s="89" t="str">
        <f t="shared" si="35"/>
        <v/>
      </c>
      <c r="AK66" s="413"/>
      <c r="AL66" s="89" t="str">
        <f t="shared" si="36"/>
        <v/>
      </c>
      <c r="AM66" s="413"/>
      <c r="AN66" s="89" t="str">
        <f t="shared" si="37"/>
        <v/>
      </c>
      <c r="AO66" s="413"/>
      <c r="AP66" s="89" t="str">
        <f t="shared" si="38"/>
        <v/>
      </c>
      <c r="AQ66" s="413"/>
      <c r="AR66" s="415" t="str">
        <f>IF('3.5 St Lights - Pole'!$AM66="","",'3.5 St Lights - Pole'!$AM66)</f>
        <v/>
      </c>
      <c r="AS66" s="413"/>
      <c r="AT66" s="89" t="str">
        <f t="shared" si="39"/>
        <v/>
      </c>
      <c r="AU66" s="85"/>
      <c r="AV66" s="85"/>
      <c r="AW66" s="413"/>
      <c r="AX66" s="413"/>
      <c r="AY66" s="89" t="str">
        <f t="shared" si="40"/>
        <v/>
      </c>
      <c r="AZ66" s="85"/>
      <c r="BA66" s="85"/>
      <c r="BB66" s="413" t="str">
        <f t="shared" si="41"/>
        <v/>
      </c>
      <c r="BC66" s="89" t="str">
        <f t="shared" si="42"/>
        <v/>
      </c>
      <c r="BD66" s="414" t="str">
        <f t="shared" si="43"/>
        <v/>
      </c>
      <c r="BE66" s="413"/>
      <c r="BF66" s="416" t="str">
        <f t="shared" si="44"/>
        <v/>
      </c>
      <c r="BG66" s="415" t="str">
        <f>IF('3.5 St Lights - Pole'!$AM66="","",'3.5 St Lights - Pole'!$AM66)</f>
        <v/>
      </c>
      <c r="BH66" s="413"/>
      <c r="BI66" s="89" t="str">
        <f t="shared" si="45"/>
        <v/>
      </c>
      <c r="BJ66" s="85"/>
      <c r="BK66" s="413"/>
      <c r="BL66" s="413"/>
      <c r="BM66" s="413"/>
      <c r="BN66" s="89" t="str">
        <f t="shared" si="46"/>
        <v/>
      </c>
      <c r="BO66" s="85"/>
      <c r="BP66" s="413"/>
      <c r="BQ66" s="415" t="str">
        <f>IF('3.5 St Lights - Pole'!$AM66="","",'3.5 St Lights - Pole'!$AM66)</f>
        <v/>
      </c>
      <c r="BR66" s="85"/>
      <c r="BS66" s="85"/>
      <c r="BT66" s="85" t="str">
        <f>'3.5 St Lights - Pole'!CE66</f>
        <v/>
      </c>
      <c r="BU66" s="85"/>
      <c r="BV66" s="85" t="str">
        <f t="shared" si="47"/>
        <v/>
      </c>
      <c r="BW66" s="271"/>
      <c r="BX66" s="85" t="str">
        <f>'3.5 St Lights - Pole'!CI66</f>
        <v/>
      </c>
      <c r="BY66" s="85" t="str">
        <f>'3.5 St Lights - Pole'!CJ66</f>
        <v/>
      </c>
      <c r="BZ66" s="85" t="str">
        <f>'3.5 St Lights - Pole'!CK66</f>
        <v/>
      </c>
      <c r="CA66" s="85"/>
      <c r="CB66" s="85"/>
      <c r="CC66" s="85" t="str">
        <f t="shared" si="48"/>
        <v/>
      </c>
      <c r="CD66" s="413"/>
      <c r="CE66" s="112"/>
      <c r="CF66" s="133" t="str">
        <f ca="1">IF('3.5 St Lights - Pole'!CR66="","",'3.5 St Lights - Pole'!CR66)</f>
        <v/>
      </c>
      <c r="CG66" s="112" t="str">
        <f>IF('3.5 St Lights - Pole'!CS66="","",'3.5 St Lights - Pole'!CS66)</f>
        <v/>
      </c>
      <c r="CH66" s="112"/>
      <c r="CI66" s="112"/>
    </row>
    <row r="67" spans="1:87" x14ac:dyDescent="0.2">
      <c r="A67" s="237"/>
      <c r="B67" s="413" t="str">
        <f t="shared" si="21"/>
        <v/>
      </c>
      <c r="C67" s="413" t="str">
        <f>IF('3.5 St Lights - Bracket'!B67="","",'3.5 St Lights - Bracket'!B67)</f>
        <v/>
      </c>
      <c r="D67" s="89" t="str">
        <f>IF('3.5 St Lights - Bracket'!D67="","",'3.5 St Lights - Bracket'!D67)</f>
        <v/>
      </c>
      <c r="E67" s="413" t="str">
        <f>IF('3.5 St Lights - Bracket'!E67="","",'3.5 St Lights - Bracket'!E67)</f>
        <v/>
      </c>
      <c r="F67" s="413" t="str">
        <f>IF('3.5 St Lights - Bracket'!F67="","",'3.5 St Lights - Bracket'!F67)</f>
        <v/>
      </c>
      <c r="G67" s="413" t="str">
        <f>IF('3.5 St Lights - Bracket'!G67="","",'3.5 St Lights - Bracket'!G67)</f>
        <v/>
      </c>
      <c r="H67" s="413" t="str">
        <f>IF('3.5 St Lights - Bracket'!H67="","",'3.5 St Lights - Bracket'!H67)</f>
        <v/>
      </c>
      <c r="I67" s="413"/>
      <c r="J67" s="89" t="str">
        <f t="shared" si="22"/>
        <v/>
      </c>
      <c r="K67" s="413"/>
      <c r="L67" s="89" t="str">
        <f t="shared" si="23"/>
        <v/>
      </c>
      <c r="M67" s="414" t="str">
        <f t="shared" si="24"/>
        <v/>
      </c>
      <c r="N67" s="413"/>
      <c r="O67" s="89" t="str">
        <f t="shared" si="25"/>
        <v/>
      </c>
      <c r="P67" s="413" t="str">
        <f t="shared" si="26"/>
        <v/>
      </c>
      <c r="Q67" s="89" t="str">
        <f t="shared" si="27"/>
        <v/>
      </c>
      <c r="R67" s="413"/>
      <c r="S67" s="413" t="str">
        <f>IFERROR(VLOOKUP('3.5 St Lights - Pole'!AE67,sl_lights_light_supply_auto,2,FALSE),"")</f>
        <v/>
      </c>
      <c r="T67" s="89" t="str">
        <f t="shared" si="28"/>
        <v/>
      </c>
      <c r="U67" s="413"/>
      <c r="V67" s="413"/>
      <c r="W67" s="413"/>
      <c r="X67" s="413"/>
      <c r="Y67" s="89" t="str">
        <f t="shared" si="29"/>
        <v/>
      </c>
      <c r="Z67" s="415" t="str">
        <f>IF('3.5 St Lights - Pole'!$AM67="","",'3.5 St Lights - Pole'!$AM67)</f>
        <v/>
      </c>
      <c r="AA67" s="413"/>
      <c r="AB67" s="413"/>
      <c r="AC67" s="89" t="str">
        <f t="shared" si="30"/>
        <v/>
      </c>
      <c r="AD67" s="85"/>
      <c r="AE67" s="413"/>
      <c r="AF67" s="413" t="str">
        <f t="shared" si="31"/>
        <v/>
      </c>
      <c r="AG67" s="89" t="str">
        <f t="shared" si="32"/>
        <v/>
      </c>
      <c r="AH67" s="414" t="str">
        <f t="shared" si="33"/>
        <v/>
      </c>
      <c r="AI67" s="413" t="str">
        <f t="shared" si="34"/>
        <v/>
      </c>
      <c r="AJ67" s="89" t="str">
        <f t="shared" si="35"/>
        <v/>
      </c>
      <c r="AK67" s="413"/>
      <c r="AL67" s="89" t="str">
        <f t="shared" si="36"/>
        <v/>
      </c>
      <c r="AM67" s="413"/>
      <c r="AN67" s="89" t="str">
        <f t="shared" si="37"/>
        <v/>
      </c>
      <c r="AO67" s="413"/>
      <c r="AP67" s="89" t="str">
        <f t="shared" si="38"/>
        <v/>
      </c>
      <c r="AQ67" s="413"/>
      <c r="AR67" s="415" t="str">
        <f>IF('3.5 St Lights - Pole'!$AM67="","",'3.5 St Lights - Pole'!$AM67)</f>
        <v/>
      </c>
      <c r="AS67" s="413"/>
      <c r="AT67" s="89" t="str">
        <f t="shared" si="39"/>
        <v/>
      </c>
      <c r="AU67" s="85"/>
      <c r="AV67" s="85"/>
      <c r="AW67" s="413"/>
      <c r="AX67" s="413"/>
      <c r="AY67" s="89" t="str">
        <f t="shared" si="40"/>
        <v/>
      </c>
      <c r="AZ67" s="85"/>
      <c r="BA67" s="85"/>
      <c r="BB67" s="413" t="str">
        <f t="shared" si="41"/>
        <v/>
      </c>
      <c r="BC67" s="89" t="str">
        <f t="shared" si="42"/>
        <v/>
      </c>
      <c r="BD67" s="414" t="str">
        <f t="shared" si="43"/>
        <v/>
      </c>
      <c r="BE67" s="413"/>
      <c r="BF67" s="416" t="str">
        <f t="shared" si="44"/>
        <v/>
      </c>
      <c r="BG67" s="415" t="str">
        <f>IF('3.5 St Lights - Pole'!$AM67="","",'3.5 St Lights - Pole'!$AM67)</f>
        <v/>
      </c>
      <c r="BH67" s="413"/>
      <c r="BI67" s="89" t="str">
        <f t="shared" si="45"/>
        <v/>
      </c>
      <c r="BJ67" s="85"/>
      <c r="BK67" s="413"/>
      <c r="BL67" s="413"/>
      <c r="BM67" s="413"/>
      <c r="BN67" s="89" t="str">
        <f t="shared" si="46"/>
        <v/>
      </c>
      <c r="BO67" s="85"/>
      <c r="BP67" s="413"/>
      <c r="BQ67" s="415" t="str">
        <f>IF('3.5 St Lights - Pole'!$AM67="","",'3.5 St Lights - Pole'!$AM67)</f>
        <v/>
      </c>
      <c r="BR67" s="85"/>
      <c r="BS67" s="85"/>
      <c r="BT67" s="85" t="str">
        <f>'3.5 St Lights - Pole'!CE67</f>
        <v/>
      </c>
      <c r="BU67" s="85"/>
      <c r="BV67" s="85" t="str">
        <f t="shared" si="47"/>
        <v/>
      </c>
      <c r="BW67" s="271"/>
      <c r="BX67" s="85" t="str">
        <f>'3.5 St Lights - Pole'!CI67</f>
        <v/>
      </c>
      <c r="BY67" s="85" t="str">
        <f>'3.5 St Lights - Pole'!CJ67</f>
        <v/>
      </c>
      <c r="BZ67" s="85" t="str">
        <f>'3.5 St Lights - Pole'!CK67</f>
        <v/>
      </c>
      <c r="CA67" s="85"/>
      <c r="CB67" s="85"/>
      <c r="CC67" s="85" t="str">
        <f t="shared" si="48"/>
        <v/>
      </c>
      <c r="CD67" s="413"/>
      <c r="CE67" s="112"/>
      <c r="CF67" s="133" t="str">
        <f ca="1">IF('3.5 St Lights - Pole'!CR67="","",'3.5 St Lights - Pole'!CR67)</f>
        <v/>
      </c>
      <c r="CG67" s="112" t="str">
        <f>IF('3.5 St Lights - Pole'!CS67="","",'3.5 St Lights - Pole'!CS67)</f>
        <v/>
      </c>
      <c r="CH67" s="112"/>
      <c r="CI67" s="112"/>
    </row>
    <row r="68" spans="1:87" x14ac:dyDescent="0.2">
      <c r="A68" s="237"/>
      <c r="B68" s="413" t="str">
        <f t="shared" si="21"/>
        <v/>
      </c>
      <c r="C68" s="413" t="str">
        <f>IF('3.5 St Lights - Bracket'!B68="","",'3.5 St Lights - Bracket'!B68)</f>
        <v/>
      </c>
      <c r="D68" s="89" t="str">
        <f>IF('3.5 St Lights - Bracket'!D68="","",'3.5 St Lights - Bracket'!D68)</f>
        <v/>
      </c>
      <c r="E68" s="413" t="str">
        <f>IF('3.5 St Lights - Bracket'!E68="","",'3.5 St Lights - Bracket'!E68)</f>
        <v/>
      </c>
      <c r="F68" s="413" t="str">
        <f>IF('3.5 St Lights - Bracket'!F68="","",'3.5 St Lights - Bracket'!F68)</f>
        <v/>
      </c>
      <c r="G68" s="413" t="str">
        <f>IF('3.5 St Lights - Bracket'!G68="","",'3.5 St Lights - Bracket'!G68)</f>
        <v/>
      </c>
      <c r="H68" s="413" t="str">
        <f>IF('3.5 St Lights - Bracket'!H68="","",'3.5 St Lights - Bracket'!H68)</f>
        <v/>
      </c>
      <c r="I68" s="413"/>
      <c r="J68" s="89" t="str">
        <f t="shared" si="22"/>
        <v/>
      </c>
      <c r="K68" s="413"/>
      <c r="L68" s="89" t="str">
        <f t="shared" si="23"/>
        <v/>
      </c>
      <c r="M68" s="414" t="str">
        <f t="shared" si="24"/>
        <v/>
      </c>
      <c r="N68" s="413"/>
      <c r="O68" s="89" t="str">
        <f t="shared" si="25"/>
        <v/>
      </c>
      <c r="P68" s="413" t="str">
        <f t="shared" si="26"/>
        <v/>
      </c>
      <c r="Q68" s="89" t="str">
        <f t="shared" si="27"/>
        <v/>
      </c>
      <c r="R68" s="413"/>
      <c r="S68" s="413" t="str">
        <f>IFERROR(VLOOKUP('3.5 St Lights - Pole'!AE68,sl_lights_light_supply_auto,2,FALSE),"")</f>
        <v/>
      </c>
      <c r="T68" s="89" t="str">
        <f t="shared" si="28"/>
        <v/>
      </c>
      <c r="U68" s="413"/>
      <c r="V68" s="413"/>
      <c r="W68" s="413"/>
      <c r="X68" s="413"/>
      <c r="Y68" s="89" t="str">
        <f t="shared" si="29"/>
        <v/>
      </c>
      <c r="Z68" s="415" t="str">
        <f>IF('3.5 St Lights - Pole'!$AM68="","",'3.5 St Lights - Pole'!$AM68)</f>
        <v/>
      </c>
      <c r="AA68" s="413"/>
      <c r="AB68" s="413"/>
      <c r="AC68" s="89" t="str">
        <f t="shared" si="30"/>
        <v/>
      </c>
      <c r="AD68" s="85"/>
      <c r="AE68" s="413"/>
      <c r="AF68" s="413" t="str">
        <f t="shared" si="31"/>
        <v/>
      </c>
      <c r="AG68" s="89" t="str">
        <f t="shared" si="32"/>
        <v/>
      </c>
      <c r="AH68" s="414" t="str">
        <f t="shared" si="33"/>
        <v/>
      </c>
      <c r="AI68" s="413" t="str">
        <f t="shared" si="34"/>
        <v/>
      </c>
      <c r="AJ68" s="89" t="str">
        <f t="shared" si="35"/>
        <v/>
      </c>
      <c r="AK68" s="413"/>
      <c r="AL68" s="89" t="str">
        <f t="shared" si="36"/>
        <v/>
      </c>
      <c r="AM68" s="413"/>
      <c r="AN68" s="89" t="str">
        <f t="shared" si="37"/>
        <v/>
      </c>
      <c r="AO68" s="413"/>
      <c r="AP68" s="89" t="str">
        <f t="shared" si="38"/>
        <v/>
      </c>
      <c r="AQ68" s="413"/>
      <c r="AR68" s="415" t="str">
        <f>IF('3.5 St Lights - Pole'!$AM68="","",'3.5 St Lights - Pole'!$AM68)</f>
        <v/>
      </c>
      <c r="AS68" s="413"/>
      <c r="AT68" s="89" t="str">
        <f t="shared" si="39"/>
        <v/>
      </c>
      <c r="AU68" s="85"/>
      <c r="AV68" s="85"/>
      <c r="AW68" s="413"/>
      <c r="AX68" s="413"/>
      <c r="AY68" s="89" t="str">
        <f t="shared" si="40"/>
        <v/>
      </c>
      <c r="AZ68" s="85"/>
      <c r="BA68" s="85"/>
      <c r="BB68" s="413" t="str">
        <f t="shared" si="41"/>
        <v/>
      </c>
      <c r="BC68" s="89" t="str">
        <f t="shared" si="42"/>
        <v/>
      </c>
      <c r="BD68" s="414" t="str">
        <f t="shared" si="43"/>
        <v/>
      </c>
      <c r="BE68" s="413"/>
      <c r="BF68" s="416" t="str">
        <f t="shared" si="44"/>
        <v/>
      </c>
      <c r="BG68" s="415" t="str">
        <f>IF('3.5 St Lights - Pole'!$AM68="","",'3.5 St Lights - Pole'!$AM68)</f>
        <v/>
      </c>
      <c r="BH68" s="413"/>
      <c r="BI68" s="89" t="str">
        <f t="shared" si="45"/>
        <v/>
      </c>
      <c r="BJ68" s="85"/>
      <c r="BK68" s="413"/>
      <c r="BL68" s="413"/>
      <c r="BM68" s="413"/>
      <c r="BN68" s="89" t="str">
        <f t="shared" si="46"/>
        <v/>
      </c>
      <c r="BO68" s="85"/>
      <c r="BP68" s="413"/>
      <c r="BQ68" s="415" t="str">
        <f>IF('3.5 St Lights - Pole'!$AM68="","",'3.5 St Lights - Pole'!$AM68)</f>
        <v/>
      </c>
      <c r="BR68" s="85"/>
      <c r="BS68" s="85"/>
      <c r="BT68" s="85" t="str">
        <f>'3.5 St Lights - Pole'!CE68</f>
        <v/>
      </c>
      <c r="BU68" s="85"/>
      <c r="BV68" s="85" t="str">
        <f t="shared" si="47"/>
        <v/>
      </c>
      <c r="BW68" s="271"/>
      <c r="BX68" s="85" t="str">
        <f>'3.5 St Lights - Pole'!CI68</f>
        <v/>
      </c>
      <c r="BY68" s="85" t="str">
        <f>'3.5 St Lights - Pole'!CJ68</f>
        <v/>
      </c>
      <c r="BZ68" s="85" t="str">
        <f>'3.5 St Lights - Pole'!CK68</f>
        <v/>
      </c>
      <c r="CA68" s="85"/>
      <c r="CB68" s="85"/>
      <c r="CC68" s="85" t="str">
        <f t="shared" si="48"/>
        <v/>
      </c>
      <c r="CD68" s="413"/>
      <c r="CE68" s="112"/>
      <c r="CF68" s="133" t="str">
        <f ca="1">IF('3.5 St Lights - Pole'!CR68="","",'3.5 St Lights - Pole'!CR68)</f>
        <v/>
      </c>
      <c r="CG68" s="112" t="str">
        <f>IF('3.5 St Lights - Pole'!CS68="","",'3.5 St Lights - Pole'!CS68)</f>
        <v/>
      </c>
      <c r="CH68" s="112"/>
      <c r="CI68" s="112"/>
    </row>
    <row r="69" spans="1:87" x14ac:dyDescent="0.2">
      <c r="A69" s="237"/>
      <c r="B69" s="413" t="str">
        <f t="shared" si="21"/>
        <v/>
      </c>
      <c r="C69" s="413" t="str">
        <f>IF('3.5 St Lights - Bracket'!B69="","",'3.5 St Lights - Bracket'!B69)</f>
        <v/>
      </c>
      <c r="D69" s="89" t="str">
        <f>IF('3.5 St Lights - Bracket'!D69="","",'3.5 St Lights - Bracket'!D69)</f>
        <v/>
      </c>
      <c r="E69" s="413" t="str">
        <f>IF('3.5 St Lights - Bracket'!E69="","",'3.5 St Lights - Bracket'!E69)</f>
        <v/>
      </c>
      <c r="F69" s="413" t="str">
        <f>IF('3.5 St Lights - Bracket'!F69="","",'3.5 St Lights - Bracket'!F69)</f>
        <v/>
      </c>
      <c r="G69" s="413" t="str">
        <f>IF('3.5 St Lights - Bracket'!G69="","",'3.5 St Lights - Bracket'!G69)</f>
        <v/>
      </c>
      <c r="H69" s="413" t="str">
        <f>IF('3.5 St Lights - Bracket'!H69="","",'3.5 St Lights - Bracket'!H69)</f>
        <v/>
      </c>
      <c r="I69" s="413"/>
      <c r="J69" s="89" t="str">
        <f t="shared" si="22"/>
        <v/>
      </c>
      <c r="K69" s="413"/>
      <c r="L69" s="89" t="str">
        <f t="shared" si="23"/>
        <v/>
      </c>
      <c r="M69" s="414" t="str">
        <f t="shared" si="24"/>
        <v/>
      </c>
      <c r="N69" s="413"/>
      <c r="O69" s="89" t="str">
        <f t="shared" si="25"/>
        <v/>
      </c>
      <c r="P69" s="413" t="str">
        <f t="shared" si="26"/>
        <v/>
      </c>
      <c r="Q69" s="89" t="str">
        <f t="shared" si="27"/>
        <v/>
      </c>
      <c r="R69" s="413"/>
      <c r="S69" s="413" t="str">
        <f>IFERROR(VLOOKUP('3.5 St Lights - Pole'!AE69,sl_lights_light_supply_auto,2,FALSE),"")</f>
        <v/>
      </c>
      <c r="T69" s="89" t="str">
        <f t="shared" si="28"/>
        <v/>
      </c>
      <c r="U69" s="413"/>
      <c r="V69" s="413"/>
      <c r="W69" s="413"/>
      <c r="X69" s="413"/>
      <c r="Y69" s="89" t="str">
        <f t="shared" si="29"/>
        <v/>
      </c>
      <c r="Z69" s="415" t="str">
        <f>IF('3.5 St Lights - Pole'!$AM69="","",'3.5 St Lights - Pole'!$AM69)</f>
        <v/>
      </c>
      <c r="AA69" s="413"/>
      <c r="AB69" s="413"/>
      <c r="AC69" s="89" t="str">
        <f t="shared" si="30"/>
        <v/>
      </c>
      <c r="AD69" s="85"/>
      <c r="AE69" s="413"/>
      <c r="AF69" s="413" t="str">
        <f t="shared" si="31"/>
        <v/>
      </c>
      <c r="AG69" s="89" t="str">
        <f t="shared" si="32"/>
        <v/>
      </c>
      <c r="AH69" s="414" t="str">
        <f t="shared" si="33"/>
        <v/>
      </c>
      <c r="AI69" s="413" t="str">
        <f t="shared" si="34"/>
        <v/>
      </c>
      <c r="AJ69" s="89" t="str">
        <f t="shared" si="35"/>
        <v/>
      </c>
      <c r="AK69" s="413"/>
      <c r="AL69" s="89" t="str">
        <f t="shared" si="36"/>
        <v/>
      </c>
      <c r="AM69" s="413"/>
      <c r="AN69" s="89" t="str">
        <f t="shared" si="37"/>
        <v/>
      </c>
      <c r="AO69" s="413"/>
      <c r="AP69" s="89" t="str">
        <f t="shared" si="38"/>
        <v/>
      </c>
      <c r="AQ69" s="413"/>
      <c r="AR69" s="415" t="str">
        <f>IF('3.5 St Lights - Pole'!$AM69="","",'3.5 St Lights - Pole'!$AM69)</f>
        <v/>
      </c>
      <c r="AS69" s="413"/>
      <c r="AT69" s="89" t="str">
        <f t="shared" si="39"/>
        <v/>
      </c>
      <c r="AU69" s="85"/>
      <c r="AV69" s="85"/>
      <c r="AW69" s="413"/>
      <c r="AX69" s="413"/>
      <c r="AY69" s="89" t="str">
        <f t="shared" si="40"/>
        <v/>
      </c>
      <c r="AZ69" s="85"/>
      <c r="BA69" s="85"/>
      <c r="BB69" s="413" t="str">
        <f t="shared" si="41"/>
        <v/>
      </c>
      <c r="BC69" s="89" t="str">
        <f t="shared" si="42"/>
        <v/>
      </c>
      <c r="BD69" s="414" t="str">
        <f t="shared" si="43"/>
        <v/>
      </c>
      <c r="BE69" s="413"/>
      <c r="BF69" s="416" t="str">
        <f t="shared" si="44"/>
        <v/>
      </c>
      <c r="BG69" s="415" t="str">
        <f>IF('3.5 St Lights - Pole'!$AM69="","",'3.5 St Lights - Pole'!$AM69)</f>
        <v/>
      </c>
      <c r="BH69" s="413"/>
      <c r="BI69" s="89" t="str">
        <f t="shared" si="45"/>
        <v/>
      </c>
      <c r="BJ69" s="85"/>
      <c r="BK69" s="413"/>
      <c r="BL69" s="413"/>
      <c r="BM69" s="413"/>
      <c r="BN69" s="89" t="str">
        <f t="shared" si="46"/>
        <v/>
      </c>
      <c r="BO69" s="85"/>
      <c r="BP69" s="413"/>
      <c r="BQ69" s="415" t="str">
        <f>IF('3.5 St Lights - Pole'!$AM69="","",'3.5 St Lights - Pole'!$AM69)</f>
        <v/>
      </c>
      <c r="BR69" s="85"/>
      <c r="BS69" s="85"/>
      <c r="BT69" s="85" t="str">
        <f>'3.5 St Lights - Pole'!CE69</f>
        <v/>
      </c>
      <c r="BU69" s="85"/>
      <c r="BV69" s="85" t="str">
        <f t="shared" si="47"/>
        <v/>
      </c>
      <c r="BW69" s="271"/>
      <c r="BX69" s="85" t="str">
        <f>'3.5 St Lights - Pole'!CI69</f>
        <v/>
      </c>
      <c r="BY69" s="85" t="str">
        <f>'3.5 St Lights - Pole'!CJ69</f>
        <v/>
      </c>
      <c r="BZ69" s="85" t="str">
        <f>'3.5 St Lights - Pole'!CK69</f>
        <v/>
      </c>
      <c r="CA69" s="85"/>
      <c r="CB69" s="85"/>
      <c r="CC69" s="85" t="str">
        <f t="shared" si="48"/>
        <v/>
      </c>
      <c r="CD69" s="413"/>
      <c r="CE69" s="112"/>
      <c r="CF69" s="133" t="str">
        <f ca="1">IF('3.5 St Lights - Pole'!CR69="","",'3.5 St Lights - Pole'!CR69)</f>
        <v/>
      </c>
      <c r="CG69" s="112" t="str">
        <f>IF('3.5 St Lights - Pole'!CS69="","",'3.5 St Lights - Pole'!CS69)</f>
        <v/>
      </c>
      <c r="CH69" s="112"/>
      <c r="CI69" s="112"/>
    </row>
    <row r="70" spans="1:87" x14ac:dyDescent="0.2">
      <c r="A70" s="237"/>
      <c r="B70" s="413" t="str">
        <f t="shared" si="21"/>
        <v/>
      </c>
      <c r="C70" s="413" t="str">
        <f>IF('3.5 St Lights - Bracket'!B70="","",'3.5 St Lights - Bracket'!B70)</f>
        <v/>
      </c>
      <c r="D70" s="89" t="str">
        <f>IF('3.5 St Lights - Bracket'!D70="","",'3.5 St Lights - Bracket'!D70)</f>
        <v/>
      </c>
      <c r="E70" s="413" t="str">
        <f>IF('3.5 St Lights - Bracket'!E70="","",'3.5 St Lights - Bracket'!E70)</f>
        <v/>
      </c>
      <c r="F70" s="413" t="str">
        <f>IF('3.5 St Lights - Bracket'!F70="","",'3.5 St Lights - Bracket'!F70)</f>
        <v/>
      </c>
      <c r="G70" s="413" t="str">
        <f>IF('3.5 St Lights - Bracket'!G70="","",'3.5 St Lights - Bracket'!G70)</f>
        <v/>
      </c>
      <c r="H70" s="413" t="str">
        <f>IF('3.5 St Lights - Bracket'!H70="","",'3.5 St Lights - Bracket'!H70)</f>
        <v/>
      </c>
      <c r="I70" s="413"/>
      <c r="J70" s="89" t="str">
        <f t="shared" si="22"/>
        <v/>
      </c>
      <c r="K70" s="413"/>
      <c r="L70" s="89" t="str">
        <f t="shared" si="23"/>
        <v/>
      </c>
      <c r="M70" s="414" t="str">
        <f t="shared" si="24"/>
        <v/>
      </c>
      <c r="N70" s="413"/>
      <c r="O70" s="89" t="str">
        <f t="shared" si="25"/>
        <v/>
      </c>
      <c r="P70" s="413" t="str">
        <f t="shared" si="26"/>
        <v/>
      </c>
      <c r="Q70" s="89" t="str">
        <f t="shared" si="27"/>
        <v/>
      </c>
      <c r="R70" s="413"/>
      <c r="S70" s="413" t="str">
        <f>IFERROR(VLOOKUP('3.5 St Lights - Pole'!AE70,sl_lights_light_supply_auto,2,FALSE),"")</f>
        <v/>
      </c>
      <c r="T70" s="89" t="str">
        <f t="shared" si="28"/>
        <v/>
      </c>
      <c r="U70" s="413"/>
      <c r="V70" s="413"/>
      <c r="W70" s="413"/>
      <c r="X70" s="413"/>
      <c r="Y70" s="89" t="str">
        <f t="shared" si="29"/>
        <v/>
      </c>
      <c r="Z70" s="415" t="str">
        <f>IF('3.5 St Lights - Pole'!$AM70="","",'3.5 St Lights - Pole'!$AM70)</f>
        <v/>
      </c>
      <c r="AA70" s="413"/>
      <c r="AB70" s="413"/>
      <c r="AC70" s="89" t="str">
        <f t="shared" si="30"/>
        <v/>
      </c>
      <c r="AD70" s="85"/>
      <c r="AE70" s="413"/>
      <c r="AF70" s="413" t="str">
        <f t="shared" si="31"/>
        <v/>
      </c>
      <c r="AG70" s="89" t="str">
        <f t="shared" si="32"/>
        <v/>
      </c>
      <c r="AH70" s="414" t="str">
        <f t="shared" si="33"/>
        <v/>
      </c>
      <c r="AI70" s="413" t="str">
        <f t="shared" si="34"/>
        <v/>
      </c>
      <c r="AJ70" s="89" t="str">
        <f t="shared" si="35"/>
        <v/>
      </c>
      <c r="AK70" s="413"/>
      <c r="AL70" s="89" t="str">
        <f t="shared" si="36"/>
        <v/>
      </c>
      <c r="AM70" s="413"/>
      <c r="AN70" s="89" t="str">
        <f t="shared" si="37"/>
        <v/>
      </c>
      <c r="AO70" s="413"/>
      <c r="AP70" s="89" t="str">
        <f t="shared" si="38"/>
        <v/>
      </c>
      <c r="AQ70" s="413"/>
      <c r="AR70" s="415" t="str">
        <f>IF('3.5 St Lights - Pole'!$AM70="","",'3.5 St Lights - Pole'!$AM70)</f>
        <v/>
      </c>
      <c r="AS70" s="413"/>
      <c r="AT70" s="89" t="str">
        <f t="shared" si="39"/>
        <v/>
      </c>
      <c r="AU70" s="85"/>
      <c r="AV70" s="85"/>
      <c r="AW70" s="413"/>
      <c r="AX70" s="413"/>
      <c r="AY70" s="89" t="str">
        <f t="shared" si="40"/>
        <v/>
      </c>
      <c r="AZ70" s="85"/>
      <c r="BA70" s="85"/>
      <c r="BB70" s="413" t="str">
        <f t="shared" si="41"/>
        <v/>
      </c>
      <c r="BC70" s="89" t="str">
        <f t="shared" si="42"/>
        <v/>
      </c>
      <c r="BD70" s="414" t="str">
        <f t="shared" si="43"/>
        <v/>
      </c>
      <c r="BE70" s="413"/>
      <c r="BF70" s="416" t="str">
        <f t="shared" si="44"/>
        <v/>
      </c>
      <c r="BG70" s="415" t="str">
        <f>IF('3.5 St Lights - Pole'!$AM70="","",'3.5 St Lights - Pole'!$AM70)</f>
        <v/>
      </c>
      <c r="BH70" s="413"/>
      <c r="BI70" s="89" t="str">
        <f t="shared" si="45"/>
        <v/>
      </c>
      <c r="BJ70" s="85"/>
      <c r="BK70" s="413"/>
      <c r="BL70" s="413"/>
      <c r="BM70" s="413"/>
      <c r="BN70" s="89" t="str">
        <f t="shared" si="46"/>
        <v/>
      </c>
      <c r="BO70" s="85"/>
      <c r="BP70" s="413"/>
      <c r="BQ70" s="415" t="str">
        <f>IF('3.5 St Lights - Pole'!$AM70="","",'3.5 St Lights - Pole'!$AM70)</f>
        <v/>
      </c>
      <c r="BR70" s="85"/>
      <c r="BS70" s="85"/>
      <c r="BT70" s="85" t="str">
        <f>'3.5 St Lights - Pole'!CE70</f>
        <v/>
      </c>
      <c r="BU70" s="85"/>
      <c r="BV70" s="85" t="str">
        <f t="shared" si="47"/>
        <v/>
      </c>
      <c r="BW70" s="271"/>
      <c r="BX70" s="85" t="str">
        <f>'3.5 St Lights - Pole'!CI70</f>
        <v/>
      </c>
      <c r="BY70" s="85" t="str">
        <f>'3.5 St Lights - Pole'!CJ70</f>
        <v/>
      </c>
      <c r="BZ70" s="85" t="str">
        <f>'3.5 St Lights - Pole'!CK70</f>
        <v/>
      </c>
      <c r="CA70" s="85"/>
      <c r="CB70" s="85"/>
      <c r="CC70" s="85" t="str">
        <f t="shared" si="48"/>
        <v/>
      </c>
      <c r="CD70" s="413"/>
      <c r="CE70" s="112"/>
      <c r="CF70" s="133" t="str">
        <f ca="1">IF('3.5 St Lights - Pole'!CR70="","",'3.5 St Lights - Pole'!CR70)</f>
        <v/>
      </c>
      <c r="CG70" s="112" t="str">
        <f>IF('3.5 St Lights - Pole'!CS70="","",'3.5 St Lights - Pole'!CS70)</f>
        <v/>
      </c>
      <c r="CH70" s="112"/>
      <c r="CI70" s="112"/>
    </row>
    <row r="71" spans="1:87" x14ac:dyDescent="0.2">
      <c r="A71" s="237"/>
      <c r="B71" s="413" t="str">
        <f t="shared" ref="B71:B134" si="49">IF(C71="","",C71)</f>
        <v/>
      </c>
      <c r="C71" s="413" t="str">
        <f>IF('3.5 St Lights - Bracket'!B71="","",'3.5 St Lights - Bracket'!B71)</f>
        <v/>
      </c>
      <c r="D71" s="89" t="str">
        <f>IF('3.5 St Lights - Bracket'!D71="","",'3.5 St Lights - Bracket'!D71)</f>
        <v/>
      </c>
      <c r="E71" s="413" t="str">
        <f>IF('3.5 St Lights - Bracket'!E71="","",'3.5 St Lights - Bracket'!E71)</f>
        <v/>
      </c>
      <c r="F71" s="413" t="str">
        <f>IF('3.5 St Lights - Bracket'!F71="","",'3.5 St Lights - Bracket'!F71)</f>
        <v/>
      </c>
      <c r="G71" s="413" t="str">
        <f>IF('3.5 St Lights - Bracket'!G71="","",'3.5 St Lights - Bracket'!G71)</f>
        <v/>
      </c>
      <c r="H71" s="413" t="str">
        <f>IF('3.5 St Lights - Bracket'!H71="","",'3.5 St Lights - Bracket'!H71)</f>
        <v/>
      </c>
      <c r="I71" s="413"/>
      <c r="J71" s="89" t="str">
        <f t="shared" ref="J71:J134" si="50">IF(I71="","",(VLOOKUP(I71,St_Lights_Generic_owner_array,2,FALSE)))</f>
        <v/>
      </c>
      <c r="K71" s="413"/>
      <c r="L71" s="89" t="str">
        <f t="shared" ref="L71:L134" si="51">IF(K71="","",(VLOOKUP(K71,St_Lights_Light_Light_Make_Table_Array,2,FALSE)))</f>
        <v/>
      </c>
      <c r="M71" s="414" t="str">
        <f t="shared" ref="M71:M134" si="52">IF(L71="","",IFERROR(VLOOKUP(L71,St_Lights_Light_Light_Make_Ref_Only_Table_Array,2,FALSE),""))</f>
        <v/>
      </c>
      <c r="N71" s="413"/>
      <c r="O71" s="89" t="str">
        <f t="shared" ref="O71:O134" si="53">IF(N71="","",(VLOOKUP(N71,St_Lights_Light_Light_Model_Table_Array,2,FALSE)))</f>
        <v/>
      </c>
      <c r="P71" s="413" t="str">
        <f t="shared" ref="P71:P134" si="54">IF(A71="ADD","New ",IF(A71="DELETE","Unknown",IF(A71="UPDATE","Unknown",IF(A71="",""))))</f>
        <v/>
      </c>
      <c r="Q71" s="89" t="str">
        <f t="shared" ref="Q71:Q134" si="55">IF(P71="","",(VLOOKUP(P71,St_Lights_Light_Light_Status_Table_Array,2,FALSE)))</f>
        <v/>
      </c>
      <c r="R71" s="413"/>
      <c r="S71" s="413" t="str">
        <f>IFERROR(VLOOKUP('3.5 St Lights - Pole'!AE71,sl_lights_light_supply_auto,2,FALSE),"")</f>
        <v/>
      </c>
      <c r="T71" s="89" t="str">
        <f t="shared" ref="T71:T134" si="56">IF(S71="","",(VLOOKUP(S71,St_Lights_Light_Supply_Point_Table_Array,2,FALSE)))</f>
        <v/>
      </c>
      <c r="U71" s="413"/>
      <c r="V71" s="413"/>
      <c r="W71" s="413"/>
      <c r="X71" s="413"/>
      <c r="Y71" s="89" t="str">
        <f t="shared" ref="Y71:Y134" si="57">IF(X71="","",(VLOOKUP(X71,St_Lights_Light_Light_Shade_Table_Array,2,FALSE)))</f>
        <v/>
      </c>
      <c r="Z71" s="415" t="str">
        <f>IF('3.5 St Lights - Pole'!$AM71="","",'3.5 St Lights - Pole'!$AM71)</f>
        <v/>
      </c>
      <c r="AA71" s="413"/>
      <c r="AB71" s="413"/>
      <c r="AC71" s="89" t="str">
        <f t="shared" ref="AC71:AC134" si="58">IF(AB71="","",(VLOOKUP(AB71,St_Lights_Generic_Replace_Reason_Table_Array,2,FALSE)))</f>
        <v/>
      </c>
      <c r="AD71" s="85"/>
      <c r="AE71" s="413"/>
      <c r="AF71" s="413" t="str">
        <f t="shared" ref="AF71:AF134" si="59">IF(A71="ADD","NA - LED",IF(A71="DELETE","No Data",IF(A71="UPDATE","No Data",IF(A71="",""))))</f>
        <v/>
      </c>
      <c r="AG71" s="89" t="str">
        <f t="shared" ref="AG71:AG134" si="60">IF(AF71="","",(VLOOKUP(AF71,St_Lights_Light_Gear_Make_Table_Array,2,FALSE)))</f>
        <v/>
      </c>
      <c r="AH71" s="414" t="str">
        <f t="shared" ref="AH71:AH134" si="61">IF(AG71="","",(VLOOKUP(AG71,st_lights_gear_make_ref_only_table_array,2,FALSE)))</f>
        <v/>
      </c>
      <c r="AI71" s="413" t="str">
        <f t="shared" ref="AI71:AI134" si="62">IF(A71="ADD","NA - LED",IF(A71="DELETE","D",IF(A71="UPDATE","D",IF(A71="",""))))</f>
        <v/>
      </c>
      <c r="AJ71" s="89" t="str">
        <f t="shared" ref="AJ71:AJ134" si="63">IF(AI71="","",(VLOOKUP(AI71,St_Lights_Light_Gear_Model_Table_Array,2,FALSE)))</f>
        <v/>
      </c>
      <c r="AK71" s="413"/>
      <c r="AL71" s="89" t="str">
        <f t="shared" ref="AL71:AL134" si="64">IF(A71="ADD","N",IF(A71="DELETE","D",IF(A71="UPDATE","D",IF(A71="",""))))</f>
        <v/>
      </c>
      <c r="AM71" s="413"/>
      <c r="AN71" s="89" t="str">
        <f t="shared" ref="AN71:AN134" si="65">IF(AM71="","",(VLOOKUP(AM71,St_Lights_Light_Ballast_Table_Array,2,FALSE)))</f>
        <v/>
      </c>
      <c r="AO71" s="413"/>
      <c r="AP71" s="89" t="str">
        <f t="shared" ref="AP71:AP134" si="66">IF(AO71="","",(VLOOKUP(AO71,St_Lights_Light_Ignitor_Table_Array,2,FALSE)))</f>
        <v/>
      </c>
      <c r="AQ71" s="413"/>
      <c r="AR71" s="415" t="str">
        <f>IF('3.5 St Lights - Pole'!$AM71="","",'3.5 St Lights - Pole'!$AM71)</f>
        <v/>
      </c>
      <c r="AS71" s="413"/>
      <c r="AT71" s="89" t="str">
        <f t="shared" ref="AT71:AT134" si="67">IF(AS71="","",(VLOOKUP(AS71,St_Lights_Generic_Replace_Reason_Table_Array,2,FALSE)))</f>
        <v/>
      </c>
      <c r="AU71" s="85"/>
      <c r="AV71" s="85"/>
      <c r="AW71" s="413"/>
      <c r="AX71" s="413"/>
      <c r="AY71" s="89" t="str">
        <f t="shared" ref="AY71:AY134" si="68">IF(AX71="","",(VLOOKUP(AX71,St_Lights_Generic_Replace_Reason_Table_Array,2,FALSE)))</f>
        <v/>
      </c>
      <c r="AZ71" s="85"/>
      <c r="BA71" s="85"/>
      <c r="BB71" s="413" t="str">
        <f t="shared" ref="BB71:BB134" si="69">IF(A71="ADD","Light Emitting Diode (LED)",IF(A71="DELETE","No Data",IF(A71="UPDATE","No Data",IF(A71="",""))))</f>
        <v/>
      </c>
      <c r="BC71" s="89" t="str">
        <f t="shared" ref="BC71:BC134" si="70">IF(BB71="","",(VLOOKUP(BB71,St_Lights_Light_Lamp_Make_Table_Array,2,FALSE)))</f>
        <v/>
      </c>
      <c r="BD71" s="414" t="str">
        <f t="shared" ref="BD71:BD134" si="71">IF(BC71="","",(VLOOKUP(BC71,St_Lights_Light_Lamp_Make_Ref_Only_Table_Array,2,FALSE)))</f>
        <v/>
      </c>
      <c r="BE71" s="413"/>
      <c r="BF71" s="416" t="str">
        <f t="shared" ref="BF71:BF134" si="72">IF(BE71="","",(VLOOKUP(BE71,St_Lights_Light_Lamp_Model_Table_Array,2,FALSE)))</f>
        <v/>
      </c>
      <c r="BG71" s="415" t="str">
        <f>IF('3.5 St Lights - Pole'!$AM71="","",'3.5 St Lights - Pole'!$AM71)</f>
        <v/>
      </c>
      <c r="BH71" s="413"/>
      <c r="BI71" s="89" t="str">
        <f t="shared" ref="BI71:BI134" si="73">IF(BH71="","",(VLOOKUP(BH71,St_Lights_Generic_Replace_Reason_Table_Array,2,FALSE)))</f>
        <v/>
      </c>
      <c r="BJ71" s="85"/>
      <c r="BK71" s="413"/>
      <c r="BL71" s="413"/>
      <c r="BM71" s="413"/>
      <c r="BN71" s="89" t="str">
        <f t="shared" ref="BN71:BN134" si="74">IF(BM71="","",(VLOOKUP(BM71,St_Lights_Generic_Replace_Reason_Table_Array,2,FALSE)))</f>
        <v/>
      </c>
      <c r="BO71" s="85"/>
      <c r="BP71" s="413"/>
      <c r="BQ71" s="415" t="str">
        <f>IF('3.5 St Lights - Pole'!$AM71="","",'3.5 St Lights - Pole'!$AM71)</f>
        <v/>
      </c>
      <c r="BR71" s="85"/>
      <c r="BS71" s="85"/>
      <c r="BT71" s="85" t="str">
        <f>'3.5 St Lights - Pole'!CE71</f>
        <v/>
      </c>
      <c r="BU71" s="85"/>
      <c r="BV71" s="85" t="str">
        <f t="shared" ref="BV71:BV134" si="75">IF(A71&lt;&gt;"",IF(BU71="","U",(VLOOKUP(BU71,generic_condition_table_array,2,FALSE))),"")</f>
        <v/>
      </c>
      <c r="BW71" s="271"/>
      <c r="BX71" s="85" t="str">
        <f>'3.5 St Lights - Pole'!CI71</f>
        <v/>
      </c>
      <c r="BY71" s="85" t="str">
        <f>'3.5 St Lights - Pole'!CJ71</f>
        <v/>
      </c>
      <c r="BZ71" s="85" t="str">
        <f>'3.5 St Lights - Pole'!CK71</f>
        <v/>
      </c>
      <c r="CA71" s="85"/>
      <c r="CB71" s="85"/>
      <c r="CC71" s="85" t="str">
        <f t="shared" ref="CC71:CC134" si="76">IF(A71="ADD","D",IF(A71="DELETE","D",IF(A71="UPDATE","D",IF(A71="",""))))</f>
        <v/>
      </c>
      <c r="CD71" s="413"/>
      <c r="CE71" s="112"/>
      <c r="CF71" s="133" t="str">
        <f ca="1">IF('3.5 St Lights - Pole'!CR71="","",'3.5 St Lights - Pole'!CR71)</f>
        <v/>
      </c>
      <c r="CG71" s="112" t="str">
        <f>IF('3.5 St Lights - Pole'!CS71="","",'3.5 St Lights - Pole'!CS71)</f>
        <v/>
      </c>
      <c r="CH71" s="112"/>
      <c r="CI71" s="112"/>
    </row>
    <row r="72" spans="1:87" x14ac:dyDescent="0.2">
      <c r="A72" s="237"/>
      <c r="B72" s="413" t="str">
        <f t="shared" si="49"/>
        <v/>
      </c>
      <c r="C72" s="413" t="str">
        <f>IF('3.5 St Lights - Bracket'!B72="","",'3.5 St Lights - Bracket'!B72)</f>
        <v/>
      </c>
      <c r="D72" s="89" t="str">
        <f>IF('3.5 St Lights - Bracket'!D72="","",'3.5 St Lights - Bracket'!D72)</f>
        <v/>
      </c>
      <c r="E72" s="413" t="str">
        <f>IF('3.5 St Lights - Bracket'!E72="","",'3.5 St Lights - Bracket'!E72)</f>
        <v/>
      </c>
      <c r="F72" s="413" t="str">
        <f>IF('3.5 St Lights - Bracket'!F72="","",'3.5 St Lights - Bracket'!F72)</f>
        <v/>
      </c>
      <c r="G72" s="413" t="str">
        <f>IF('3.5 St Lights - Bracket'!G72="","",'3.5 St Lights - Bracket'!G72)</f>
        <v/>
      </c>
      <c r="H72" s="413" t="str">
        <f>IF('3.5 St Lights - Bracket'!H72="","",'3.5 St Lights - Bracket'!H72)</f>
        <v/>
      </c>
      <c r="I72" s="413"/>
      <c r="J72" s="89" t="str">
        <f t="shared" si="50"/>
        <v/>
      </c>
      <c r="K72" s="413"/>
      <c r="L72" s="89" t="str">
        <f t="shared" si="51"/>
        <v/>
      </c>
      <c r="M72" s="414" t="str">
        <f t="shared" si="52"/>
        <v/>
      </c>
      <c r="N72" s="413"/>
      <c r="O72" s="89" t="str">
        <f t="shared" si="53"/>
        <v/>
      </c>
      <c r="P72" s="413" t="str">
        <f t="shared" si="54"/>
        <v/>
      </c>
      <c r="Q72" s="89" t="str">
        <f t="shared" si="55"/>
        <v/>
      </c>
      <c r="R72" s="413"/>
      <c r="S72" s="413" t="str">
        <f>IFERROR(VLOOKUP('3.5 St Lights - Pole'!AE72,sl_lights_light_supply_auto,2,FALSE),"")</f>
        <v/>
      </c>
      <c r="T72" s="89" t="str">
        <f t="shared" si="56"/>
        <v/>
      </c>
      <c r="U72" s="413"/>
      <c r="V72" s="413"/>
      <c r="W72" s="413"/>
      <c r="X72" s="413"/>
      <c r="Y72" s="89" t="str">
        <f t="shared" si="57"/>
        <v/>
      </c>
      <c r="Z72" s="415" t="str">
        <f>IF('3.5 St Lights - Pole'!$AM72="","",'3.5 St Lights - Pole'!$AM72)</f>
        <v/>
      </c>
      <c r="AA72" s="413"/>
      <c r="AB72" s="413"/>
      <c r="AC72" s="89" t="str">
        <f t="shared" si="58"/>
        <v/>
      </c>
      <c r="AD72" s="85"/>
      <c r="AE72" s="413"/>
      <c r="AF72" s="413" t="str">
        <f t="shared" si="59"/>
        <v/>
      </c>
      <c r="AG72" s="89" t="str">
        <f t="shared" si="60"/>
        <v/>
      </c>
      <c r="AH72" s="414" t="str">
        <f t="shared" si="61"/>
        <v/>
      </c>
      <c r="AI72" s="413" t="str">
        <f t="shared" si="62"/>
        <v/>
      </c>
      <c r="AJ72" s="89" t="str">
        <f t="shared" si="63"/>
        <v/>
      </c>
      <c r="AK72" s="413"/>
      <c r="AL72" s="89" t="str">
        <f t="shared" si="64"/>
        <v/>
      </c>
      <c r="AM72" s="413"/>
      <c r="AN72" s="89" t="str">
        <f t="shared" si="65"/>
        <v/>
      </c>
      <c r="AO72" s="413"/>
      <c r="AP72" s="89" t="str">
        <f t="shared" si="66"/>
        <v/>
      </c>
      <c r="AQ72" s="413"/>
      <c r="AR72" s="415" t="str">
        <f>IF('3.5 St Lights - Pole'!$AM72="","",'3.5 St Lights - Pole'!$AM72)</f>
        <v/>
      </c>
      <c r="AS72" s="413"/>
      <c r="AT72" s="89" t="str">
        <f t="shared" si="67"/>
        <v/>
      </c>
      <c r="AU72" s="85"/>
      <c r="AV72" s="85"/>
      <c r="AW72" s="413"/>
      <c r="AX72" s="413"/>
      <c r="AY72" s="89" t="str">
        <f t="shared" si="68"/>
        <v/>
      </c>
      <c r="AZ72" s="85"/>
      <c r="BA72" s="85"/>
      <c r="BB72" s="413" t="str">
        <f t="shared" si="69"/>
        <v/>
      </c>
      <c r="BC72" s="89" t="str">
        <f t="shared" si="70"/>
        <v/>
      </c>
      <c r="BD72" s="414" t="str">
        <f t="shared" si="71"/>
        <v/>
      </c>
      <c r="BE72" s="413"/>
      <c r="BF72" s="416" t="str">
        <f t="shared" si="72"/>
        <v/>
      </c>
      <c r="BG72" s="415" t="str">
        <f>IF('3.5 St Lights - Pole'!$AM72="","",'3.5 St Lights - Pole'!$AM72)</f>
        <v/>
      </c>
      <c r="BH72" s="413"/>
      <c r="BI72" s="89" t="str">
        <f t="shared" si="73"/>
        <v/>
      </c>
      <c r="BJ72" s="85"/>
      <c r="BK72" s="413"/>
      <c r="BL72" s="413"/>
      <c r="BM72" s="413"/>
      <c r="BN72" s="89" t="str">
        <f t="shared" si="74"/>
        <v/>
      </c>
      <c r="BO72" s="85"/>
      <c r="BP72" s="413"/>
      <c r="BQ72" s="415" t="str">
        <f>IF('3.5 St Lights - Pole'!$AM72="","",'3.5 St Lights - Pole'!$AM72)</f>
        <v/>
      </c>
      <c r="BR72" s="85"/>
      <c r="BS72" s="85"/>
      <c r="BT72" s="85" t="str">
        <f>'3.5 St Lights - Pole'!CE72</f>
        <v/>
      </c>
      <c r="BU72" s="85"/>
      <c r="BV72" s="85" t="str">
        <f t="shared" si="75"/>
        <v/>
      </c>
      <c r="BW72" s="271"/>
      <c r="BX72" s="85" t="str">
        <f>'3.5 St Lights - Pole'!CI72</f>
        <v/>
      </c>
      <c r="BY72" s="85" t="str">
        <f>'3.5 St Lights - Pole'!CJ72</f>
        <v/>
      </c>
      <c r="BZ72" s="85" t="str">
        <f>'3.5 St Lights - Pole'!CK72</f>
        <v/>
      </c>
      <c r="CA72" s="85"/>
      <c r="CB72" s="85"/>
      <c r="CC72" s="85" t="str">
        <f t="shared" si="76"/>
        <v/>
      </c>
      <c r="CD72" s="413"/>
      <c r="CE72" s="112"/>
      <c r="CF72" s="133" t="str">
        <f ca="1">IF('3.5 St Lights - Pole'!CR72="","",'3.5 St Lights - Pole'!CR72)</f>
        <v/>
      </c>
      <c r="CG72" s="112" t="str">
        <f>IF('3.5 St Lights - Pole'!CS72="","",'3.5 St Lights - Pole'!CS72)</f>
        <v/>
      </c>
      <c r="CH72" s="112"/>
      <c r="CI72" s="112"/>
    </row>
    <row r="73" spans="1:87" x14ac:dyDescent="0.2">
      <c r="A73" s="237"/>
      <c r="B73" s="413" t="str">
        <f t="shared" si="49"/>
        <v/>
      </c>
      <c r="C73" s="413" t="str">
        <f>IF('3.5 St Lights - Bracket'!B73="","",'3.5 St Lights - Bracket'!B73)</f>
        <v/>
      </c>
      <c r="D73" s="89" t="str">
        <f>IF('3.5 St Lights - Bracket'!D73="","",'3.5 St Lights - Bracket'!D73)</f>
        <v/>
      </c>
      <c r="E73" s="413" t="str">
        <f>IF('3.5 St Lights - Bracket'!E73="","",'3.5 St Lights - Bracket'!E73)</f>
        <v/>
      </c>
      <c r="F73" s="413" t="str">
        <f>IF('3.5 St Lights - Bracket'!F73="","",'3.5 St Lights - Bracket'!F73)</f>
        <v/>
      </c>
      <c r="G73" s="413" t="str">
        <f>IF('3.5 St Lights - Bracket'!G73="","",'3.5 St Lights - Bracket'!G73)</f>
        <v/>
      </c>
      <c r="H73" s="413" t="str">
        <f>IF('3.5 St Lights - Bracket'!H73="","",'3.5 St Lights - Bracket'!H73)</f>
        <v/>
      </c>
      <c r="I73" s="413"/>
      <c r="J73" s="89" t="str">
        <f t="shared" si="50"/>
        <v/>
      </c>
      <c r="K73" s="413"/>
      <c r="L73" s="89" t="str">
        <f t="shared" si="51"/>
        <v/>
      </c>
      <c r="M73" s="414" t="str">
        <f t="shared" si="52"/>
        <v/>
      </c>
      <c r="N73" s="413"/>
      <c r="O73" s="89" t="str">
        <f t="shared" si="53"/>
        <v/>
      </c>
      <c r="P73" s="413" t="str">
        <f t="shared" si="54"/>
        <v/>
      </c>
      <c r="Q73" s="89" t="str">
        <f t="shared" si="55"/>
        <v/>
      </c>
      <c r="R73" s="413"/>
      <c r="S73" s="413" t="str">
        <f>IFERROR(VLOOKUP('3.5 St Lights - Pole'!AE73,sl_lights_light_supply_auto,2,FALSE),"")</f>
        <v/>
      </c>
      <c r="T73" s="89" t="str">
        <f t="shared" si="56"/>
        <v/>
      </c>
      <c r="U73" s="413"/>
      <c r="V73" s="413"/>
      <c r="W73" s="413"/>
      <c r="X73" s="413"/>
      <c r="Y73" s="89" t="str">
        <f t="shared" si="57"/>
        <v/>
      </c>
      <c r="Z73" s="415" t="str">
        <f>IF('3.5 St Lights - Pole'!$AM73="","",'3.5 St Lights - Pole'!$AM73)</f>
        <v/>
      </c>
      <c r="AA73" s="413"/>
      <c r="AB73" s="413"/>
      <c r="AC73" s="89" t="str">
        <f t="shared" si="58"/>
        <v/>
      </c>
      <c r="AD73" s="85"/>
      <c r="AE73" s="413"/>
      <c r="AF73" s="413" t="str">
        <f t="shared" si="59"/>
        <v/>
      </c>
      <c r="AG73" s="89" t="str">
        <f t="shared" si="60"/>
        <v/>
      </c>
      <c r="AH73" s="414" t="str">
        <f t="shared" si="61"/>
        <v/>
      </c>
      <c r="AI73" s="413" t="str">
        <f t="shared" si="62"/>
        <v/>
      </c>
      <c r="AJ73" s="89" t="str">
        <f t="shared" si="63"/>
        <v/>
      </c>
      <c r="AK73" s="413"/>
      <c r="AL73" s="89" t="str">
        <f t="shared" si="64"/>
        <v/>
      </c>
      <c r="AM73" s="413"/>
      <c r="AN73" s="89" t="str">
        <f t="shared" si="65"/>
        <v/>
      </c>
      <c r="AO73" s="413"/>
      <c r="AP73" s="89" t="str">
        <f t="shared" si="66"/>
        <v/>
      </c>
      <c r="AQ73" s="413"/>
      <c r="AR73" s="415" t="str">
        <f>IF('3.5 St Lights - Pole'!$AM73="","",'3.5 St Lights - Pole'!$AM73)</f>
        <v/>
      </c>
      <c r="AS73" s="413"/>
      <c r="AT73" s="89" t="str">
        <f t="shared" si="67"/>
        <v/>
      </c>
      <c r="AU73" s="85"/>
      <c r="AV73" s="85"/>
      <c r="AW73" s="413"/>
      <c r="AX73" s="413"/>
      <c r="AY73" s="89" t="str">
        <f t="shared" si="68"/>
        <v/>
      </c>
      <c r="AZ73" s="85"/>
      <c r="BA73" s="85"/>
      <c r="BB73" s="413" t="str">
        <f t="shared" si="69"/>
        <v/>
      </c>
      <c r="BC73" s="89" t="str">
        <f t="shared" si="70"/>
        <v/>
      </c>
      <c r="BD73" s="414" t="str">
        <f t="shared" si="71"/>
        <v/>
      </c>
      <c r="BE73" s="413"/>
      <c r="BF73" s="416" t="str">
        <f t="shared" si="72"/>
        <v/>
      </c>
      <c r="BG73" s="415" t="str">
        <f>IF('3.5 St Lights - Pole'!$AM73="","",'3.5 St Lights - Pole'!$AM73)</f>
        <v/>
      </c>
      <c r="BH73" s="413"/>
      <c r="BI73" s="89" t="str">
        <f t="shared" si="73"/>
        <v/>
      </c>
      <c r="BJ73" s="85"/>
      <c r="BK73" s="413"/>
      <c r="BL73" s="413"/>
      <c r="BM73" s="413"/>
      <c r="BN73" s="89" t="str">
        <f t="shared" si="74"/>
        <v/>
      </c>
      <c r="BO73" s="85"/>
      <c r="BP73" s="413"/>
      <c r="BQ73" s="415" t="str">
        <f>IF('3.5 St Lights - Pole'!$AM73="","",'3.5 St Lights - Pole'!$AM73)</f>
        <v/>
      </c>
      <c r="BR73" s="85"/>
      <c r="BS73" s="85"/>
      <c r="BT73" s="85" t="str">
        <f>'3.5 St Lights - Pole'!CE73</f>
        <v/>
      </c>
      <c r="BU73" s="85"/>
      <c r="BV73" s="85" t="str">
        <f t="shared" si="75"/>
        <v/>
      </c>
      <c r="BW73" s="271"/>
      <c r="BX73" s="85" t="str">
        <f>'3.5 St Lights - Pole'!CI73</f>
        <v/>
      </c>
      <c r="BY73" s="85" t="str">
        <f>'3.5 St Lights - Pole'!CJ73</f>
        <v/>
      </c>
      <c r="BZ73" s="85" t="str">
        <f>'3.5 St Lights - Pole'!CK73</f>
        <v/>
      </c>
      <c r="CA73" s="85"/>
      <c r="CB73" s="85"/>
      <c r="CC73" s="85" t="str">
        <f t="shared" si="76"/>
        <v/>
      </c>
      <c r="CD73" s="413"/>
      <c r="CE73" s="112"/>
      <c r="CF73" s="133" t="str">
        <f ca="1">IF('3.5 St Lights - Pole'!CR73="","",'3.5 St Lights - Pole'!CR73)</f>
        <v/>
      </c>
      <c r="CG73" s="112" t="str">
        <f>IF('3.5 St Lights - Pole'!CS73="","",'3.5 St Lights - Pole'!CS73)</f>
        <v/>
      </c>
      <c r="CH73" s="112"/>
      <c r="CI73" s="112"/>
    </row>
    <row r="74" spans="1:87" x14ac:dyDescent="0.2">
      <c r="A74" s="237"/>
      <c r="B74" s="413" t="str">
        <f t="shared" si="49"/>
        <v/>
      </c>
      <c r="C74" s="413" t="str">
        <f>IF('3.5 St Lights - Bracket'!B74="","",'3.5 St Lights - Bracket'!B74)</f>
        <v/>
      </c>
      <c r="D74" s="89" t="str">
        <f>IF('3.5 St Lights - Bracket'!D74="","",'3.5 St Lights - Bracket'!D74)</f>
        <v/>
      </c>
      <c r="E74" s="413" t="str">
        <f>IF('3.5 St Lights - Bracket'!E74="","",'3.5 St Lights - Bracket'!E74)</f>
        <v/>
      </c>
      <c r="F74" s="413" t="str">
        <f>IF('3.5 St Lights - Bracket'!F74="","",'3.5 St Lights - Bracket'!F74)</f>
        <v/>
      </c>
      <c r="G74" s="413" t="str">
        <f>IF('3.5 St Lights - Bracket'!G74="","",'3.5 St Lights - Bracket'!G74)</f>
        <v/>
      </c>
      <c r="H74" s="413" t="str">
        <f>IF('3.5 St Lights - Bracket'!H74="","",'3.5 St Lights - Bracket'!H74)</f>
        <v/>
      </c>
      <c r="I74" s="413"/>
      <c r="J74" s="89" t="str">
        <f t="shared" si="50"/>
        <v/>
      </c>
      <c r="K74" s="413"/>
      <c r="L74" s="89" t="str">
        <f t="shared" si="51"/>
        <v/>
      </c>
      <c r="M74" s="414" t="str">
        <f t="shared" si="52"/>
        <v/>
      </c>
      <c r="N74" s="413"/>
      <c r="O74" s="89" t="str">
        <f t="shared" si="53"/>
        <v/>
      </c>
      <c r="P74" s="413" t="str">
        <f t="shared" si="54"/>
        <v/>
      </c>
      <c r="Q74" s="89" t="str">
        <f t="shared" si="55"/>
        <v/>
      </c>
      <c r="R74" s="413"/>
      <c r="S74" s="413" t="str">
        <f>IFERROR(VLOOKUP('3.5 St Lights - Pole'!AE74,sl_lights_light_supply_auto,2,FALSE),"")</f>
        <v/>
      </c>
      <c r="T74" s="89" t="str">
        <f t="shared" si="56"/>
        <v/>
      </c>
      <c r="U74" s="413"/>
      <c r="V74" s="413"/>
      <c r="W74" s="413"/>
      <c r="X74" s="413"/>
      <c r="Y74" s="89" t="str">
        <f t="shared" si="57"/>
        <v/>
      </c>
      <c r="Z74" s="415" t="str">
        <f>IF('3.5 St Lights - Pole'!$AM74="","",'3.5 St Lights - Pole'!$AM74)</f>
        <v/>
      </c>
      <c r="AA74" s="413"/>
      <c r="AB74" s="413"/>
      <c r="AC74" s="89" t="str">
        <f t="shared" si="58"/>
        <v/>
      </c>
      <c r="AD74" s="85"/>
      <c r="AE74" s="413"/>
      <c r="AF74" s="413" t="str">
        <f t="shared" si="59"/>
        <v/>
      </c>
      <c r="AG74" s="89" t="str">
        <f t="shared" si="60"/>
        <v/>
      </c>
      <c r="AH74" s="414" t="str">
        <f t="shared" si="61"/>
        <v/>
      </c>
      <c r="AI74" s="413" t="str">
        <f t="shared" si="62"/>
        <v/>
      </c>
      <c r="AJ74" s="89" t="str">
        <f t="shared" si="63"/>
        <v/>
      </c>
      <c r="AK74" s="413"/>
      <c r="AL74" s="89" t="str">
        <f t="shared" si="64"/>
        <v/>
      </c>
      <c r="AM74" s="413"/>
      <c r="AN74" s="89" t="str">
        <f t="shared" si="65"/>
        <v/>
      </c>
      <c r="AO74" s="413"/>
      <c r="AP74" s="89" t="str">
        <f t="shared" si="66"/>
        <v/>
      </c>
      <c r="AQ74" s="413"/>
      <c r="AR74" s="415" t="str">
        <f>IF('3.5 St Lights - Pole'!$AM74="","",'3.5 St Lights - Pole'!$AM74)</f>
        <v/>
      </c>
      <c r="AS74" s="413"/>
      <c r="AT74" s="89" t="str">
        <f t="shared" si="67"/>
        <v/>
      </c>
      <c r="AU74" s="85"/>
      <c r="AV74" s="85"/>
      <c r="AW74" s="413"/>
      <c r="AX74" s="413"/>
      <c r="AY74" s="89" t="str">
        <f t="shared" si="68"/>
        <v/>
      </c>
      <c r="AZ74" s="85"/>
      <c r="BA74" s="85"/>
      <c r="BB74" s="413" t="str">
        <f t="shared" si="69"/>
        <v/>
      </c>
      <c r="BC74" s="89" t="str">
        <f t="shared" si="70"/>
        <v/>
      </c>
      <c r="BD74" s="414" t="str">
        <f t="shared" si="71"/>
        <v/>
      </c>
      <c r="BE74" s="413"/>
      <c r="BF74" s="416" t="str">
        <f t="shared" si="72"/>
        <v/>
      </c>
      <c r="BG74" s="415" t="str">
        <f>IF('3.5 St Lights - Pole'!$AM74="","",'3.5 St Lights - Pole'!$AM74)</f>
        <v/>
      </c>
      <c r="BH74" s="413"/>
      <c r="BI74" s="89" t="str">
        <f t="shared" si="73"/>
        <v/>
      </c>
      <c r="BJ74" s="85"/>
      <c r="BK74" s="413"/>
      <c r="BL74" s="413"/>
      <c r="BM74" s="413"/>
      <c r="BN74" s="89" t="str">
        <f t="shared" si="74"/>
        <v/>
      </c>
      <c r="BO74" s="85"/>
      <c r="BP74" s="413"/>
      <c r="BQ74" s="415" t="str">
        <f>IF('3.5 St Lights - Pole'!$AM74="","",'3.5 St Lights - Pole'!$AM74)</f>
        <v/>
      </c>
      <c r="BR74" s="85"/>
      <c r="BS74" s="85"/>
      <c r="BT74" s="85" t="str">
        <f>'3.5 St Lights - Pole'!CE74</f>
        <v/>
      </c>
      <c r="BU74" s="85"/>
      <c r="BV74" s="85" t="str">
        <f t="shared" si="75"/>
        <v/>
      </c>
      <c r="BW74" s="271"/>
      <c r="BX74" s="85" t="str">
        <f>'3.5 St Lights - Pole'!CI74</f>
        <v/>
      </c>
      <c r="BY74" s="85" t="str">
        <f>'3.5 St Lights - Pole'!CJ74</f>
        <v/>
      </c>
      <c r="BZ74" s="85" t="str">
        <f>'3.5 St Lights - Pole'!CK74</f>
        <v/>
      </c>
      <c r="CA74" s="85"/>
      <c r="CB74" s="85"/>
      <c r="CC74" s="85" t="str">
        <f t="shared" si="76"/>
        <v/>
      </c>
      <c r="CD74" s="413"/>
      <c r="CE74" s="112"/>
      <c r="CF74" s="133" t="str">
        <f ca="1">IF('3.5 St Lights - Pole'!CR74="","",'3.5 St Lights - Pole'!CR74)</f>
        <v/>
      </c>
      <c r="CG74" s="112" t="str">
        <f>IF('3.5 St Lights - Pole'!CS74="","",'3.5 St Lights - Pole'!CS74)</f>
        <v/>
      </c>
      <c r="CH74" s="112"/>
      <c r="CI74" s="112"/>
    </row>
    <row r="75" spans="1:87" x14ac:dyDescent="0.2">
      <c r="A75" s="237"/>
      <c r="B75" s="413" t="str">
        <f t="shared" si="49"/>
        <v/>
      </c>
      <c r="C75" s="413" t="str">
        <f>IF('3.5 St Lights - Bracket'!B75="","",'3.5 St Lights - Bracket'!B75)</f>
        <v/>
      </c>
      <c r="D75" s="89" t="str">
        <f>IF('3.5 St Lights - Bracket'!D75="","",'3.5 St Lights - Bracket'!D75)</f>
        <v/>
      </c>
      <c r="E75" s="413" t="str">
        <f>IF('3.5 St Lights - Bracket'!E75="","",'3.5 St Lights - Bracket'!E75)</f>
        <v/>
      </c>
      <c r="F75" s="413" t="str">
        <f>IF('3.5 St Lights - Bracket'!F75="","",'3.5 St Lights - Bracket'!F75)</f>
        <v/>
      </c>
      <c r="G75" s="413" t="str">
        <f>IF('3.5 St Lights - Bracket'!G75="","",'3.5 St Lights - Bracket'!G75)</f>
        <v/>
      </c>
      <c r="H75" s="413" t="str">
        <f>IF('3.5 St Lights - Bracket'!H75="","",'3.5 St Lights - Bracket'!H75)</f>
        <v/>
      </c>
      <c r="I75" s="413"/>
      <c r="J75" s="89" t="str">
        <f t="shared" si="50"/>
        <v/>
      </c>
      <c r="K75" s="413"/>
      <c r="L75" s="89" t="str">
        <f t="shared" si="51"/>
        <v/>
      </c>
      <c r="M75" s="414" t="str">
        <f t="shared" si="52"/>
        <v/>
      </c>
      <c r="N75" s="413"/>
      <c r="O75" s="89" t="str">
        <f t="shared" si="53"/>
        <v/>
      </c>
      <c r="P75" s="413" t="str">
        <f t="shared" si="54"/>
        <v/>
      </c>
      <c r="Q75" s="89" t="str">
        <f t="shared" si="55"/>
        <v/>
      </c>
      <c r="R75" s="413"/>
      <c r="S75" s="413" t="str">
        <f>IFERROR(VLOOKUP('3.5 St Lights - Pole'!AE75,sl_lights_light_supply_auto,2,FALSE),"")</f>
        <v/>
      </c>
      <c r="T75" s="89" t="str">
        <f t="shared" si="56"/>
        <v/>
      </c>
      <c r="U75" s="413"/>
      <c r="V75" s="413"/>
      <c r="W75" s="413"/>
      <c r="X75" s="413"/>
      <c r="Y75" s="89" t="str">
        <f t="shared" si="57"/>
        <v/>
      </c>
      <c r="Z75" s="415" t="str">
        <f>IF('3.5 St Lights - Pole'!$AM75="","",'3.5 St Lights - Pole'!$AM75)</f>
        <v/>
      </c>
      <c r="AA75" s="413"/>
      <c r="AB75" s="413"/>
      <c r="AC75" s="89" t="str">
        <f t="shared" si="58"/>
        <v/>
      </c>
      <c r="AD75" s="85"/>
      <c r="AE75" s="413"/>
      <c r="AF75" s="413" t="str">
        <f t="shared" si="59"/>
        <v/>
      </c>
      <c r="AG75" s="89" t="str">
        <f t="shared" si="60"/>
        <v/>
      </c>
      <c r="AH75" s="414" t="str">
        <f t="shared" si="61"/>
        <v/>
      </c>
      <c r="AI75" s="413" t="str">
        <f t="shared" si="62"/>
        <v/>
      </c>
      <c r="AJ75" s="89" t="str">
        <f t="shared" si="63"/>
        <v/>
      </c>
      <c r="AK75" s="413"/>
      <c r="AL75" s="89" t="str">
        <f t="shared" si="64"/>
        <v/>
      </c>
      <c r="AM75" s="413"/>
      <c r="AN75" s="89" t="str">
        <f t="shared" si="65"/>
        <v/>
      </c>
      <c r="AO75" s="413"/>
      <c r="AP75" s="89" t="str">
        <f t="shared" si="66"/>
        <v/>
      </c>
      <c r="AQ75" s="413"/>
      <c r="AR75" s="415" t="str">
        <f>IF('3.5 St Lights - Pole'!$AM75="","",'3.5 St Lights - Pole'!$AM75)</f>
        <v/>
      </c>
      <c r="AS75" s="413"/>
      <c r="AT75" s="89" t="str">
        <f t="shared" si="67"/>
        <v/>
      </c>
      <c r="AU75" s="85"/>
      <c r="AV75" s="85"/>
      <c r="AW75" s="413"/>
      <c r="AX75" s="413"/>
      <c r="AY75" s="89" t="str">
        <f t="shared" si="68"/>
        <v/>
      </c>
      <c r="AZ75" s="85"/>
      <c r="BA75" s="85"/>
      <c r="BB75" s="413" t="str">
        <f t="shared" si="69"/>
        <v/>
      </c>
      <c r="BC75" s="89" t="str">
        <f t="shared" si="70"/>
        <v/>
      </c>
      <c r="BD75" s="414" t="str">
        <f t="shared" si="71"/>
        <v/>
      </c>
      <c r="BE75" s="413"/>
      <c r="BF75" s="416" t="str">
        <f t="shared" si="72"/>
        <v/>
      </c>
      <c r="BG75" s="415" t="str">
        <f>IF('3.5 St Lights - Pole'!$AM75="","",'3.5 St Lights - Pole'!$AM75)</f>
        <v/>
      </c>
      <c r="BH75" s="413"/>
      <c r="BI75" s="89" t="str">
        <f t="shared" si="73"/>
        <v/>
      </c>
      <c r="BJ75" s="85"/>
      <c r="BK75" s="413"/>
      <c r="BL75" s="413"/>
      <c r="BM75" s="413"/>
      <c r="BN75" s="89" t="str">
        <f t="shared" si="74"/>
        <v/>
      </c>
      <c r="BO75" s="85"/>
      <c r="BP75" s="413"/>
      <c r="BQ75" s="415" t="str">
        <f>IF('3.5 St Lights - Pole'!$AM75="","",'3.5 St Lights - Pole'!$AM75)</f>
        <v/>
      </c>
      <c r="BR75" s="85"/>
      <c r="BS75" s="85"/>
      <c r="BT75" s="85" t="str">
        <f>'3.5 St Lights - Pole'!CE75</f>
        <v/>
      </c>
      <c r="BU75" s="85"/>
      <c r="BV75" s="85" t="str">
        <f t="shared" si="75"/>
        <v/>
      </c>
      <c r="BW75" s="271"/>
      <c r="BX75" s="85" t="str">
        <f>'3.5 St Lights - Pole'!CI75</f>
        <v/>
      </c>
      <c r="BY75" s="85" t="str">
        <f>'3.5 St Lights - Pole'!CJ75</f>
        <v/>
      </c>
      <c r="BZ75" s="85" t="str">
        <f>'3.5 St Lights - Pole'!CK75</f>
        <v/>
      </c>
      <c r="CA75" s="85"/>
      <c r="CB75" s="85"/>
      <c r="CC75" s="85" t="str">
        <f t="shared" si="76"/>
        <v/>
      </c>
      <c r="CD75" s="413"/>
      <c r="CE75" s="112"/>
      <c r="CF75" s="133" t="str">
        <f ca="1">IF('3.5 St Lights - Pole'!CR75="","",'3.5 St Lights - Pole'!CR75)</f>
        <v/>
      </c>
      <c r="CG75" s="112" t="str">
        <f>IF('3.5 St Lights - Pole'!CS75="","",'3.5 St Lights - Pole'!CS75)</f>
        <v/>
      </c>
      <c r="CH75" s="112"/>
      <c r="CI75" s="112"/>
    </row>
    <row r="76" spans="1:87" x14ac:dyDescent="0.2">
      <c r="A76" s="237"/>
      <c r="B76" s="413" t="str">
        <f t="shared" si="49"/>
        <v/>
      </c>
      <c r="C76" s="413" t="str">
        <f>IF('3.5 St Lights - Bracket'!B76="","",'3.5 St Lights - Bracket'!B76)</f>
        <v/>
      </c>
      <c r="D76" s="89" t="str">
        <f>IF('3.5 St Lights - Bracket'!D76="","",'3.5 St Lights - Bracket'!D76)</f>
        <v/>
      </c>
      <c r="E76" s="413" t="str">
        <f>IF('3.5 St Lights - Bracket'!E76="","",'3.5 St Lights - Bracket'!E76)</f>
        <v/>
      </c>
      <c r="F76" s="413" t="str">
        <f>IF('3.5 St Lights - Bracket'!F76="","",'3.5 St Lights - Bracket'!F76)</f>
        <v/>
      </c>
      <c r="G76" s="413" t="str">
        <f>IF('3.5 St Lights - Bracket'!G76="","",'3.5 St Lights - Bracket'!G76)</f>
        <v/>
      </c>
      <c r="H76" s="413" t="str">
        <f>IF('3.5 St Lights - Bracket'!H76="","",'3.5 St Lights - Bracket'!H76)</f>
        <v/>
      </c>
      <c r="I76" s="413"/>
      <c r="J76" s="89" t="str">
        <f t="shared" si="50"/>
        <v/>
      </c>
      <c r="K76" s="413"/>
      <c r="L76" s="89" t="str">
        <f t="shared" si="51"/>
        <v/>
      </c>
      <c r="M76" s="414" t="str">
        <f t="shared" si="52"/>
        <v/>
      </c>
      <c r="N76" s="413"/>
      <c r="O76" s="89" t="str">
        <f t="shared" si="53"/>
        <v/>
      </c>
      <c r="P76" s="413" t="str">
        <f t="shared" si="54"/>
        <v/>
      </c>
      <c r="Q76" s="89" t="str">
        <f t="shared" si="55"/>
        <v/>
      </c>
      <c r="R76" s="413"/>
      <c r="S76" s="413" t="str">
        <f>IFERROR(VLOOKUP('3.5 St Lights - Pole'!AE76,sl_lights_light_supply_auto,2,FALSE),"")</f>
        <v/>
      </c>
      <c r="T76" s="89" t="str">
        <f t="shared" si="56"/>
        <v/>
      </c>
      <c r="U76" s="413"/>
      <c r="V76" s="413"/>
      <c r="W76" s="413"/>
      <c r="X76" s="413"/>
      <c r="Y76" s="89" t="str">
        <f t="shared" si="57"/>
        <v/>
      </c>
      <c r="Z76" s="415" t="str">
        <f>IF('3.5 St Lights - Pole'!$AM76="","",'3.5 St Lights - Pole'!$AM76)</f>
        <v/>
      </c>
      <c r="AA76" s="413"/>
      <c r="AB76" s="413"/>
      <c r="AC76" s="89" t="str">
        <f t="shared" si="58"/>
        <v/>
      </c>
      <c r="AD76" s="85"/>
      <c r="AE76" s="413"/>
      <c r="AF76" s="413" t="str">
        <f t="shared" si="59"/>
        <v/>
      </c>
      <c r="AG76" s="89" t="str">
        <f t="shared" si="60"/>
        <v/>
      </c>
      <c r="AH76" s="414" t="str">
        <f t="shared" si="61"/>
        <v/>
      </c>
      <c r="AI76" s="413" t="str">
        <f t="shared" si="62"/>
        <v/>
      </c>
      <c r="AJ76" s="89" t="str">
        <f t="shared" si="63"/>
        <v/>
      </c>
      <c r="AK76" s="413"/>
      <c r="AL76" s="89" t="str">
        <f t="shared" si="64"/>
        <v/>
      </c>
      <c r="AM76" s="413"/>
      <c r="AN76" s="89" t="str">
        <f t="shared" si="65"/>
        <v/>
      </c>
      <c r="AO76" s="413"/>
      <c r="AP76" s="89" t="str">
        <f t="shared" si="66"/>
        <v/>
      </c>
      <c r="AQ76" s="413"/>
      <c r="AR76" s="415" t="str">
        <f>IF('3.5 St Lights - Pole'!$AM76="","",'3.5 St Lights - Pole'!$AM76)</f>
        <v/>
      </c>
      <c r="AS76" s="413"/>
      <c r="AT76" s="89" t="str">
        <f t="shared" si="67"/>
        <v/>
      </c>
      <c r="AU76" s="85"/>
      <c r="AV76" s="85"/>
      <c r="AW76" s="413"/>
      <c r="AX76" s="413"/>
      <c r="AY76" s="89" t="str">
        <f t="shared" si="68"/>
        <v/>
      </c>
      <c r="AZ76" s="85"/>
      <c r="BA76" s="85"/>
      <c r="BB76" s="413" t="str">
        <f t="shared" si="69"/>
        <v/>
      </c>
      <c r="BC76" s="89" t="str">
        <f t="shared" si="70"/>
        <v/>
      </c>
      <c r="BD76" s="414" t="str">
        <f t="shared" si="71"/>
        <v/>
      </c>
      <c r="BE76" s="413"/>
      <c r="BF76" s="416" t="str">
        <f t="shared" si="72"/>
        <v/>
      </c>
      <c r="BG76" s="415" t="str">
        <f>IF('3.5 St Lights - Pole'!$AM76="","",'3.5 St Lights - Pole'!$AM76)</f>
        <v/>
      </c>
      <c r="BH76" s="413"/>
      <c r="BI76" s="89" t="str">
        <f t="shared" si="73"/>
        <v/>
      </c>
      <c r="BJ76" s="85"/>
      <c r="BK76" s="413"/>
      <c r="BL76" s="413"/>
      <c r="BM76" s="413"/>
      <c r="BN76" s="89" t="str">
        <f t="shared" si="74"/>
        <v/>
      </c>
      <c r="BO76" s="85"/>
      <c r="BP76" s="413"/>
      <c r="BQ76" s="415" t="str">
        <f>IF('3.5 St Lights - Pole'!$AM76="","",'3.5 St Lights - Pole'!$AM76)</f>
        <v/>
      </c>
      <c r="BR76" s="85"/>
      <c r="BS76" s="85"/>
      <c r="BT76" s="85" t="str">
        <f>'3.5 St Lights - Pole'!CE76</f>
        <v/>
      </c>
      <c r="BU76" s="85"/>
      <c r="BV76" s="85" t="str">
        <f t="shared" si="75"/>
        <v/>
      </c>
      <c r="BW76" s="271"/>
      <c r="BX76" s="85" t="str">
        <f>'3.5 St Lights - Pole'!CI76</f>
        <v/>
      </c>
      <c r="BY76" s="85" t="str">
        <f>'3.5 St Lights - Pole'!CJ76</f>
        <v/>
      </c>
      <c r="BZ76" s="85" t="str">
        <f>'3.5 St Lights - Pole'!CK76</f>
        <v/>
      </c>
      <c r="CA76" s="85"/>
      <c r="CB76" s="85"/>
      <c r="CC76" s="85" t="str">
        <f t="shared" si="76"/>
        <v/>
      </c>
      <c r="CD76" s="413"/>
      <c r="CE76" s="112"/>
      <c r="CF76" s="133" t="str">
        <f ca="1">IF('3.5 St Lights - Pole'!CR76="","",'3.5 St Lights - Pole'!CR76)</f>
        <v/>
      </c>
      <c r="CG76" s="112" t="str">
        <f>IF('3.5 St Lights - Pole'!CS76="","",'3.5 St Lights - Pole'!CS76)</f>
        <v/>
      </c>
      <c r="CH76" s="112"/>
      <c r="CI76" s="112"/>
    </row>
    <row r="77" spans="1:87" x14ac:dyDescent="0.2">
      <c r="A77" s="237"/>
      <c r="B77" s="413" t="str">
        <f t="shared" si="49"/>
        <v/>
      </c>
      <c r="C77" s="413" t="str">
        <f>IF('3.5 St Lights - Bracket'!B77="","",'3.5 St Lights - Bracket'!B77)</f>
        <v/>
      </c>
      <c r="D77" s="89" t="str">
        <f>IF('3.5 St Lights - Bracket'!D77="","",'3.5 St Lights - Bracket'!D77)</f>
        <v/>
      </c>
      <c r="E77" s="413" t="str">
        <f>IF('3.5 St Lights - Bracket'!E77="","",'3.5 St Lights - Bracket'!E77)</f>
        <v/>
      </c>
      <c r="F77" s="413" t="str">
        <f>IF('3.5 St Lights - Bracket'!F77="","",'3.5 St Lights - Bracket'!F77)</f>
        <v/>
      </c>
      <c r="G77" s="413" t="str">
        <f>IF('3.5 St Lights - Bracket'!G77="","",'3.5 St Lights - Bracket'!G77)</f>
        <v/>
      </c>
      <c r="H77" s="413" t="str">
        <f>IF('3.5 St Lights - Bracket'!H77="","",'3.5 St Lights - Bracket'!H77)</f>
        <v/>
      </c>
      <c r="I77" s="413"/>
      <c r="J77" s="89" t="str">
        <f t="shared" si="50"/>
        <v/>
      </c>
      <c r="K77" s="413"/>
      <c r="L77" s="89" t="str">
        <f t="shared" si="51"/>
        <v/>
      </c>
      <c r="M77" s="414" t="str">
        <f t="shared" si="52"/>
        <v/>
      </c>
      <c r="N77" s="413"/>
      <c r="O77" s="89" t="str">
        <f t="shared" si="53"/>
        <v/>
      </c>
      <c r="P77" s="413" t="str">
        <f t="shared" si="54"/>
        <v/>
      </c>
      <c r="Q77" s="89" t="str">
        <f t="shared" si="55"/>
        <v/>
      </c>
      <c r="R77" s="413"/>
      <c r="S77" s="413" t="str">
        <f>IFERROR(VLOOKUP('3.5 St Lights - Pole'!AE77,sl_lights_light_supply_auto,2,FALSE),"")</f>
        <v/>
      </c>
      <c r="T77" s="89" t="str">
        <f t="shared" si="56"/>
        <v/>
      </c>
      <c r="U77" s="413"/>
      <c r="V77" s="413"/>
      <c r="W77" s="413"/>
      <c r="X77" s="413"/>
      <c r="Y77" s="89" t="str">
        <f t="shared" si="57"/>
        <v/>
      </c>
      <c r="Z77" s="415" t="str">
        <f>IF('3.5 St Lights - Pole'!$AM77="","",'3.5 St Lights - Pole'!$AM77)</f>
        <v/>
      </c>
      <c r="AA77" s="413"/>
      <c r="AB77" s="413"/>
      <c r="AC77" s="89" t="str">
        <f t="shared" si="58"/>
        <v/>
      </c>
      <c r="AD77" s="85"/>
      <c r="AE77" s="413"/>
      <c r="AF77" s="413" t="str">
        <f t="shared" si="59"/>
        <v/>
      </c>
      <c r="AG77" s="89" t="str">
        <f t="shared" si="60"/>
        <v/>
      </c>
      <c r="AH77" s="414" t="str">
        <f t="shared" si="61"/>
        <v/>
      </c>
      <c r="AI77" s="413" t="str">
        <f t="shared" si="62"/>
        <v/>
      </c>
      <c r="AJ77" s="89" t="str">
        <f t="shared" si="63"/>
        <v/>
      </c>
      <c r="AK77" s="413"/>
      <c r="AL77" s="89" t="str">
        <f t="shared" si="64"/>
        <v/>
      </c>
      <c r="AM77" s="413"/>
      <c r="AN77" s="89" t="str">
        <f t="shared" si="65"/>
        <v/>
      </c>
      <c r="AO77" s="413"/>
      <c r="AP77" s="89" t="str">
        <f t="shared" si="66"/>
        <v/>
      </c>
      <c r="AQ77" s="413"/>
      <c r="AR77" s="415" t="str">
        <f>IF('3.5 St Lights - Pole'!$AM77="","",'3.5 St Lights - Pole'!$AM77)</f>
        <v/>
      </c>
      <c r="AS77" s="413"/>
      <c r="AT77" s="89" t="str">
        <f t="shared" si="67"/>
        <v/>
      </c>
      <c r="AU77" s="85"/>
      <c r="AV77" s="85"/>
      <c r="AW77" s="413"/>
      <c r="AX77" s="413"/>
      <c r="AY77" s="89" t="str">
        <f t="shared" si="68"/>
        <v/>
      </c>
      <c r="AZ77" s="85"/>
      <c r="BA77" s="85"/>
      <c r="BB77" s="413" t="str">
        <f t="shared" si="69"/>
        <v/>
      </c>
      <c r="BC77" s="89" t="str">
        <f t="shared" si="70"/>
        <v/>
      </c>
      <c r="BD77" s="414" t="str">
        <f t="shared" si="71"/>
        <v/>
      </c>
      <c r="BE77" s="413"/>
      <c r="BF77" s="416" t="str">
        <f t="shared" si="72"/>
        <v/>
      </c>
      <c r="BG77" s="415" t="str">
        <f>IF('3.5 St Lights - Pole'!$AM77="","",'3.5 St Lights - Pole'!$AM77)</f>
        <v/>
      </c>
      <c r="BH77" s="413"/>
      <c r="BI77" s="89" t="str">
        <f t="shared" si="73"/>
        <v/>
      </c>
      <c r="BJ77" s="85"/>
      <c r="BK77" s="413"/>
      <c r="BL77" s="413"/>
      <c r="BM77" s="413"/>
      <c r="BN77" s="89" t="str">
        <f t="shared" si="74"/>
        <v/>
      </c>
      <c r="BO77" s="85"/>
      <c r="BP77" s="413"/>
      <c r="BQ77" s="415" t="str">
        <f>IF('3.5 St Lights - Pole'!$AM77="","",'3.5 St Lights - Pole'!$AM77)</f>
        <v/>
      </c>
      <c r="BR77" s="85"/>
      <c r="BS77" s="85"/>
      <c r="BT77" s="85" t="str">
        <f>'3.5 St Lights - Pole'!CE77</f>
        <v/>
      </c>
      <c r="BU77" s="85"/>
      <c r="BV77" s="85" t="str">
        <f t="shared" si="75"/>
        <v/>
      </c>
      <c r="BW77" s="271"/>
      <c r="BX77" s="85" t="str">
        <f>'3.5 St Lights - Pole'!CI77</f>
        <v/>
      </c>
      <c r="BY77" s="85" t="str">
        <f>'3.5 St Lights - Pole'!CJ77</f>
        <v/>
      </c>
      <c r="BZ77" s="85" t="str">
        <f>'3.5 St Lights - Pole'!CK77</f>
        <v/>
      </c>
      <c r="CA77" s="85"/>
      <c r="CB77" s="85"/>
      <c r="CC77" s="85" t="str">
        <f t="shared" si="76"/>
        <v/>
      </c>
      <c r="CD77" s="413"/>
      <c r="CE77" s="112"/>
      <c r="CF77" s="133" t="str">
        <f ca="1">IF('3.5 St Lights - Pole'!CR77="","",'3.5 St Lights - Pole'!CR77)</f>
        <v/>
      </c>
      <c r="CG77" s="112" t="str">
        <f>IF('3.5 St Lights - Pole'!CS77="","",'3.5 St Lights - Pole'!CS77)</f>
        <v/>
      </c>
      <c r="CH77" s="112"/>
      <c r="CI77" s="112"/>
    </row>
    <row r="78" spans="1:87" x14ac:dyDescent="0.2">
      <c r="A78" s="237"/>
      <c r="B78" s="413" t="str">
        <f t="shared" si="49"/>
        <v/>
      </c>
      <c r="C78" s="413" t="str">
        <f>IF('3.5 St Lights - Bracket'!B78="","",'3.5 St Lights - Bracket'!B78)</f>
        <v/>
      </c>
      <c r="D78" s="89" t="str">
        <f>IF('3.5 St Lights - Bracket'!D78="","",'3.5 St Lights - Bracket'!D78)</f>
        <v/>
      </c>
      <c r="E78" s="413" t="str">
        <f>IF('3.5 St Lights - Bracket'!E78="","",'3.5 St Lights - Bracket'!E78)</f>
        <v/>
      </c>
      <c r="F78" s="413" t="str">
        <f>IF('3.5 St Lights - Bracket'!F78="","",'3.5 St Lights - Bracket'!F78)</f>
        <v/>
      </c>
      <c r="G78" s="413" t="str">
        <f>IF('3.5 St Lights - Bracket'!G78="","",'3.5 St Lights - Bracket'!G78)</f>
        <v/>
      </c>
      <c r="H78" s="413" t="str">
        <f>IF('3.5 St Lights - Bracket'!H78="","",'3.5 St Lights - Bracket'!H78)</f>
        <v/>
      </c>
      <c r="I78" s="413"/>
      <c r="J78" s="89" t="str">
        <f t="shared" si="50"/>
        <v/>
      </c>
      <c r="K78" s="413"/>
      <c r="L78" s="89" t="str">
        <f t="shared" si="51"/>
        <v/>
      </c>
      <c r="M78" s="414" t="str">
        <f t="shared" si="52"/>
        <v/>
      </c>
      <c r="N78" s="413"/>
      <c r="O78" s="89" t="str">
        <f t="shared" si="53"/>
        <v/>
      </c>
      <c r="P78" s="413" t="str">
        <f t="shared" si="54"/>
        <v/>
      </c>
      <c r="Q78" s="89" t="str">
        <f t="shared" si="55"/>
        <v/>
      </c>
      <c r="R78" s="413"/>
      <c r="S78" s="413" t="str">
        <f>IFERROR(VLOOKUP('3.5 St Lights - Pole'!AE78,sl_lights_light_supply_auto,2,FALSE),"")</f>
        <v/>
      </c>
      <c r="T78" s="89" t="str">
        <f t="shared" si="56"/>
        <v/>
      </c>
      <c r="U78" s="413"/>
      <c r="V78" s="413"/>
      <c r="W78" s="413"/>
      <c r="X78" s="413"/>
      <c r="Y78" s="89" t="str">
        <f t="shared" si="57"/>
        <v/>
      </c>
      <c r="Z78" s="415" t="str">
        <f>IF('3.5 St Lights - Pole'!$AM78="","",'3.5 St Lights - Pole'!$AM78)</f>
        <v/>
      </c>
      <c r="AA78" s="413"/>
      <c r="AB78" s="413"/>
      <c r="AC78" s="89" t="str">
        <f t="shared" si="58"/>
        <v/>
      </c>
      <c r="AD78" s="85"/>
      <c r="AE78" s="413"/>
      <c r="AF78" s="413" t="str">
        <f t="shared" si="59"/>
        <v/>
      </c>
      <c r="AG78" s="89" t="str">
        <f t="shared" si="60"/>
        <v/>
      </c>
      <c r="AH78" s="414" t="str">
        <f t="shared" si="61"/>
        <v/>
      </c>
      <c r="AI78" s="413" t="str">
        <f t="shared" si="62"/>
        <v/>
      </c>
      <c r="AJ78" s="89" t="str">
        <f t="shared" si="63"/>
        <v/>
      </c>
      <c r="AK78" s="413"/>
      <c r="AL78" s="89" t="str">
        <f t="shared" si="64"/>
        <v/>
      </c>
      <c r="AM78" s="413"/>
      <c r="AN78" s="89" t="str">
        <f t="shared" si="65"/>
        <v/>
      </c>
      <c r="AO78" s="413"/>
      <c r="AP78" s="89" t="str">
        <f t="shared" si="66"/>
        <v/>
      </c>
      <c r="AQ78" s="413"/>
      <c r="AR78" s="415" t="str">
        <f>IF('3.5 St Lights - Pole'!$AM78="","",'3.5 St Lights - Pole'!$AM78)</f>
        <v/>
      </c>
      <c r="AS78" s="413"/>
      <c r="AT78" s="89" t="str">
        <f t="shared" si="67"/>
        <v/>
      </c>
      <c r="AU78" s="85"/>
      <c r="AV78" s="85"/>
      <c r="AW78" s="413"/>
      <c r="AX78" s="413"/>
      <c r="AY78" s="89" t="str">
        <f t="shared" si="68"/>
        <v/>
      </c>
      <c r="AZ78" s="85"/>
      <c r="BA78" s="85"/>
      <c r="BB78" s="413" t="str">
        <f t="shared" si="69"/>
        <v/>
      </c>
      <c r="BC78" s="89" t="str">
        <f t="shared" si="70"/>
        <v/>
      </c>
      <c r="BD78" s="414" t="str">
        <f t="shared" si="71"/>
        <v/>
      </c>
      <c r="BE78" s="413"/>
      <c r="BF78" s="416" t="str">
        <f t="shared" si="72"/>
        <v/>
      </c>
      <c r="BG78" s="415" t="str">
        <f>IF('3.5 St Lights - Pole'!$AM78="","",'3.5 St Lights - Pole'!$AM78)</f>
        <v/>
      </c>
      <c r="BH78" s="413"/>
      <c r="BI78" s="89" t="str">
        <f t="shared" si="73"/>
        <v/>
      </c>
      <c r="BJ78" s="85"/>
      <c r="BK78" s="413"/>
      <c r="BL78" s="413"/>
      <c r="BM78" s="413"/>
      <c r="BN78" s="89" t="str">
        <f t="shared" si="74"/>
        <v/>
      </c>
      <c r="BO78" s="85"/>
      <c r="BP78" s="413"/>
      <c r="BQ78" s="415" t="str">
        <f>IF('3.5 St Lights - Pole'!$AM78="","",'3.5 St Lights - Pole'!$AM78)</f>
        <v/>
      </c>
      <c r="BR78" s="85"/>
      <c r="BS78" s="85"/>
      <c r="BT78" s="85" t="str">
        <f>'3.5 St Lights - Pole'!CE78</f>
        <v/>
      </c>
      <c r="BU78" s="85"/>
      <c r="BV78" s="85" t="str">
        <f t="shared" si="75"/>
        <v/>
      </c>
      <c r="BW78" s="271"/>
      <c r="BX78" s="85" t="str">
        <f>'3.5 St Lights - Pole'!CI78</f>
        <v/>
      </c>
      <c r="BY78" s="85" t="str">
        <f>'3.5 St Lights - Pole'!CJ78</f>
        <v/>
      </c>
      <c r="BZ78" s="85" t="str">
        <f>'3.5 St Lights - Pole'!CK78</f>
        <v/>
      </c>
      <c r="CA78" s="85"/>
      <c r="CB78" s="85"/>
      <c r="CC78" s="85" t="str">
        <f t="shared" si="76"/>
        <v/>
      </c>
      <c r="CD78" s="413"/>
      <c r="CE78" s="112"/>
      <c r="CF78" s="133" t="str">
        <f ca="1">IF('3.5 St Lights - Pole'!CR78="","",'3.5 St Lights - Pole'!CR78)</f>
        <v/>
      </c>
      <c r="CG78" s="112" t="str">
        <f>IF('3.5 St Lights - Pole'!CS78="","",'3.5 St Lights - Pole'!CS78)</f>
        <v/>
      </c>
      <c r="CH78" s="112"/>
      <c r="CI78" s="112"/>
    </row>
    <row r="79" spans="1:87" x14ac:dyDescent="0.2">
      <c r="A79" s="237"/>
      <c r="B79" s="413" t="str">
        <f t="shared" si="49"/>
        <v/>
      </c>
      <c r="C79" s="413" t="str">
        <f>IF('3.5 St Lights - Bracket'!B79="","",'3.5 St Lights - Bracket'!B79)</f>
        <v/>
      </c>
      <c r="D79" s="89" t="str">
        <f>IF('3.5 St Lights - Bracket'!D79="","",'3.5 St Lights - Bracket'!D79)</f>
        <v/>
      </c>
      <c r="E79" s="413" t="str">
        <f>IF('3.5 St Lights - Bracket'!E79="","",'3.5 St Lights - Bracket'!E79)</f>
        <v/>
      </c>
      <c r="F79" s="413" t="str">
        <f>IF('3.5 St Lights - Bracket'!F79="","",'3.5 St Lights - Bracket'!F79)</f>
        <v/>
      </c>
      <c r="G79" s="413" t="str">
        <f>IF('3.5 St Lights - Bracket'!G79="","",'3.5 St Lights - Bracket'!G79)</f>
        <v/>
      </c>
      <c r="H79" s="413" t="str">
        <f>IF('3.5 St Lights - Bracket'!H79="","",'3.5 St Lights - Bracket'!H79)</f>
        <v/>
      </c>
      <c r="I79" s="413"/>
      <c r="J79" s="89" t="str">
        <f t="shared" si="50"/>
        <v/>
      </c>
      <c r="K79" s="413"/>
      <c r="L79" s="89" t="str">
        <f t="shared" si="51"/>
        <v/>
      </c>
      <c r="M79" s="414" t="str">
        <f t="shared" si="52"/>
        <v/>
      </c>
      <c r="N79" s="413"/>
      <c r="O79" s="89" t="str">
        <f t="shared" si="53"/>
        <v/>
      </c>
      <c r="P79" s="413" t="str">
        <f t="shared" si="54"/>
        <v/>
      </c>
      <c r="Q79" s="89" t="str">
        <f t="shared" si="55"/>
        <v/>
      </c>
      <c r="R79" s="413"/>
      <c r="S79" s="413" t="str">
        <f>IFERROR(VLOOKUP('3.5 St Lights - Pole'!AE79,sl_lights_light_supply_auto,2,FALSE),"")</f>
        <v/>
      </c>
      <c r="T79" s="89" t="str">
        <f t="shared" si="56"/>
        <v/>
      </c>
      <c r="U79" s="413"/>
      <c r="V79" s="413"/>
      <c r="W79" s="413"/>
      <c r="X79" s="413"/>
      <c r="Y79" s="89" t="str">
        <f t="shared" si="57"/>
        <v/>
      </c>
      <c r="Z79" s="415" t="str">
        <f>IF('3.5 St Lights - Pole'!$AM79="","",'3.5 St Lights - Pole'!$AM79)</f>
        <v/>
      </c>
      <c r="AA79" s="413"/>
      <c r="AB79" s="413"/>
      <c r="AC79" s="89" t="str">
        <f t="shared" si="58"/>
        <v/>
      </c>
      <c r="AD79" s="85"/>
      <c r="AE79" s="413"/>
      <c r="AF79" s="413" t="str">
        <f t="shared" si="59"/>
        <v/>
      </c>
      <c r="AG79" s="89" t="str">
        <f t="shared" si="60"/>
        <v/>
      </c>
      <c r="AH79" s="414" t="str">
        <f t="shared" si="61"/>
        <v/>
      </c>
      <c r="AI79" s="413" t="str">
        <f t="shared" si="62"/>
        <v/>
      </c>
      <c r="AJ79" s="89" t="str">
        <f t="shared" si="63"/>
        <v/>
      </c>
      <c r="AK79" s="413"/>
      <c r="AL79" s="89" t="str">
        <f t="shared" si="64"/>
        <v/>
      </c>
      <c r="AM79" s="413"/>
      <c r="AN79" s="89" t="str">
        <f t="shared" si="65"/>
        <v/>
      </c>
      <c r="AO79" s="413"/>
      <c r="AP79" s="89" t="str">
        <f t="shared" si="66"/>
        <v/>
      </c>
      <c r="AQ79" s="413"/>
      <c r="AR79" s="415" t="str">
        <f>IF('3.5 St Lights - Pole'!$AM79="","",'3.5 St Lights - Pole'!$AM79)</f>
        <v/>
      </c>
      <c r="AS79" s="413"/>
      <c r="AT79" s="89" t="str">
        <f t="shared" si="67"/>
        <v/>
      </c>
      <c r="AU79" s="85"/>
      <c r="AV79" s="85"/>
      <c r="AW79" s="413"/>
      <c r="AX79" s="413"/>
      <c r="AY79" s="89" t="str">
        <f t="shared" si="68"/>
        <v/>
      </c>
      <c r="AZ79" s="85"/>
      <c r="BA79" s="85"/>
      <c r="BB79" s="413" t="str">
        <f t="shared" si="69"/>
        <v/>
      </c>
      <c r="BC79" s="89" t="str">
        <f t="shared" si="70"/>
        <v/>
      </c>
      <c r="BD79" s="414" t="str">
        <f t="shared" si="71"/>
        <v/>
      </c>
      <c r="BE79" s="413"/>
      <c r="BF79" s="416" t="str">
        <f t="shared" si="72"/>
        <v/>
      </c>
      <c r="BG79" s="415" t="str">
        <f>IF('3.5 St Lights - Pole'!$AM79="","",'3.5 St Lights - Pole'!$AM79)</f>
        <v/>
      </c>
      <c r="BH79" s="413"/>
      <c r="BI79" s="89" t="str">
        <f t="shared" si="73"/>
        <v/>
      </c>
      <c r="BJ79" s="85"/>
      <c r="BK79" s="413"/>
      <c r="BL79" s="413"/>
      <c r="BM79" s="413"/>
      <c r="BN79" s="89" t="str">
        <f t="shared" si="74"/>
        <v/>
      </c>
      <c r="BO79" s="85"/>
      <c r="BP79" s="413"/>
      <c r="BQ79" s="415" t="str">
        <f>IF('3.5 St Lights - Pole'!$AM79="","",'3.5 St Lights - Pole'!$AM79)</f>
        <v/>
      </c>
      <c r="BR79" s="85"/>
      <c r="BS79" s="85"/>
      <c r="BT79" s="85" t="str">
        <f>'3.5 St Lights - Pole'!CE79</f>
        <v/>
      </c>
      <c r="BU79" s="85"/>
      <c r="BV79" s="85" t="str">
        <f t="shared" si="75"/>
        <v/>
      </c>
      <c r="BW79" s="271"/>
      <c r="BX79" s="85" t="str">
        <f>'3.5 St Lights - Pole'!CI79</f>
        <v/>
      </c>
      <c r="BY79" s="85" t="str">
        <f>'3.5 St Lights - Pole'!CJ79</f>
        <v/>
      </c>
      <c r="BZ79" s="85" t="str">
        <f>'3.5 St Lights - Pole'!CK79</f>
        <v/>
      </c>
      <c r="CA79" s="85"/>
      <c r="CB79" s="85"/>
      <c r="CC79" s="85" t="str">
        <f t="shared" si="76"/>
        <v/>
      </c>
      <c r="CD79" s="413"/>
      <c r="CE79" s="112"/>
      <c r="CF79" s="133" t="str">
        <f ca="1">IF('3.5 St Lights - Pole'!CR79="","",'3.5 St Lights - Pole'!CR79)</f>
        <v/>
      </c>
      <c r="CG79" s="112" t="str">
        <f>IF('3.5 St Lights - Pole'!CS79="","",'3.5 St Lights - Pole'!CS79)</f>
        <v/>
      </c>
      <c r="CH79" s="112"/>
      <c r="CI79" s="112"/>
    </row>
    <row r="80" spans="1:87" x14ac:dyDescent="0.2">
      <c r="A80" s="237"/>
      <c r="B80" s="413" t="str">
        <f t="shared" si="49"/>
        <v/>
      </c>
      <c r="C80" s="413" t="str">
        <f>IF('3.5 St Lights - Bracket'!B80="","",'3.5 St Lights - Bracket'!B80)</f>
        <v/>
      </c>
      <c r="D80" s="89" t="str">
        <f>IF('3.5 St Lights - Bracket'!D80="","",'3.5 St Lights - Bracket'!D80)</f>
        <v/>
      </c>
      <c r="E80" s="413" t="str">
        <f>IF('3.5 St Lights - Bracket'!E80="","",'3.5 St Lights - Bracket'!E80)</f>
        <v/>
      </c>
      <c r="F80" s="413" t="str">
        <f>IF('3.5 St Lights - Bracket'!F80="","",'3.5 St Lights - Bracket'!F80)</f>
        <v/>
      </c>
      <c r="G80" s="413" t="str">
        <f>IF('3.5 St Lights - Bracket'!G80="","",'3.5 St Lights - Bracket'!G80)</f>
        <v/>
      </c>
      <c r="H80" s="413" t="str">
        <f>IF('3.5 St Lights - Bracket'!H80="","",'3.5 St Lights - Bracket'!H80)</f>
        <v/>
      </c>
      <c r="I80" s="413"/>
      <c r="J80" s="89" t="str">
        <f t="shared" si="50"/>
        <v/>
      </c>
      <c r="K80" s="413"/>
      <c r="L80" s="89" t="str">
        <f t="shared" si="51"/>
        <v/>
      </c>
      <c r="M80" s="414" t="str">
        <f t="shared" si="52"/>
        <v/>
      </c>
      <c r="N80" s="413"/>
      <c r="O80" s="89" t="str">
        <f t="shared" si="53"/>
        <v/>
      </c>
      <c r="P80" s="413" t="str">
        <f t="shared" si="54"/>
        <v/>
      </c>
      <c r="Q80" s="89" t="str">
        <f t="shared" si="55"/>
        <v/>
      </c>
      <c r="R80" s="413"/>
      <c r="S80" s="413" t="str">
        <f>IFERROR(VLOOKUP('3.5 St Lights - Pole'!AE80,sl_lights_light_supply_auto,2,FALSE),"")</f>
        <v/>
      </c>
      <c r="T80" s="89" t="str">
        <f t="shared" si="56"/>
        <v/>
      </c>
      <c r="U80" s="413"/>
      <c r="V80" s="413"/>
      <c r="W80" s="413"/>
      <c r="X80" s="413"/>
      <c r="Y80" s="89" t="str">
        <f t="shared" si="57"/>
        <v/>
      </c>
      <c r="Z80" s="415" t="str">
        <f>IF('3.5 St Lights - Pole'!$AM80="","",'3.5 St Lights - Pole'!$AM80)</f>
        <v/>
      </c>
      <c r="AA80" s="413"/>
      <c r="AB80" s="413"/>
      <c r="AC80" s="89" t="str">
        <f t="shared" si="58"/>
        <v/>
      </c>
      <c r="AD80" s="85"/>
      <c r="AE80" s="413"/>
      <c r="AF80" s="413" t="str">
        <f t="shared" si="59"/>
        <v/>
      </c>
      <c r="AG80" s="89" t="str">
        <f t="shared" si="60"/>
        <v/>
      </c>
      <c r="AH80" s="414" t="str">
        <f t="shared" si="61"/>
        <v/>
      </c>
      <c r="AI80" s="413" t="str">
        <f t="shared" si="62"/>
        <v/>
      </c>
      <c r="AJ80" s="89" t="str">
        <f t="shared" si="63"/>
        <v/>
      </c>
      <c r="AK80" s="413"/>
      <c r="AL80" s="89" t="str">
        <f t="shared" si="64"/>
        <v/>
      </c>
      <c r="AM80" s="413"/>
      <c r="AN80" s="89" t="str">
        <f t="shared" si="65"/>
        <v/>
      </c>
      <c r="AO80" s="413"/>
      <c r="AP80" s="89" t="str">
        <f t="shared" si="66"/>
        <v/>
      </c>
      <c r="AQ80" s="413"/>
      <c r="AR80" s="415" t="str">
        <f>IF('3.5 St Lights - Pole'!$AM80="","",'3.5 St Lights - Pole'!$AM80)</f>
        <v/>
      </c>
      <c r="AS80" s="413"/>
      <c r="AT80" s="89" t="str">
        <f t="shared" si="67"/>
        <v/>
      </c>
      <c r="AU80" s="85"/>
      <c r="AV80" s="85"/>
      <c r="AW80" s="413"/>
      <c r="AX80" s="413"/>
      <c r="AY80" s="89" t="str">
        <f t="shared" si="68"/>
        <v/>
      </c>
      <c r="AZ80" s="85"/>
      <c r="BA80" s="85"/>
      <c r="BB80" s="413" t="str">
        <f t="shared" si="69"/>
        <v/>
      </c>
      <c r="BC80" s="89" t="str">
        <f t="shared" si="70"/>
        <v/>
      </c>
      <c r="BD80" s="414" t="str">
        <f t="shared" si="71"/>
        <v/>
      </c>
      <c r="BE80" s="413"/>
      <c r="BF80" s="416" t="str">
        <f t="shared" si="72"/>
        <v/>
      </c>
      <c r="BG80" s="415" t="str">
        <f>IF('3.5 St Lights - Pole'!$AM80="","",'3.5 St Lights - Pole'!$AM80)</f>
        <v/>
      </c>
      <c r="BH80" s="413"/>
      <c r="BI80" s="89" t="str">
        <f t="shared" si="73"/>
        <v/>
      </c>
      <c r="BJ80" s="85"/>
      <c r="BK80" s="413"/>
      <c r="BL80" s="413"/>
      <c r="BM80" s="413"/>
      <c r="BN80" s="89" t="str">
        <f t="shared" si="74"/>
        <v/>
      </c>
      <c r="BO80" s="85"/>
      <c r="BP80" s="413"/>
      <c r="BQ80" s="415" t="str">
        <f>IF('3.5 St Lights - Pole'!$AM80="","",'3.5 St Lights - Pole'!$AM80)</f>
        <v/>
      </c>
      <c r="BR80" s="85"/>
      <c r="BS80" s="85"/>
      <c r="BT80" s="85" t="str">
        <f>'3.5 St Lights - Pole'!CE80</f>
        <v/>
      </c>
      <c r="BU80" s="85"/>
      <c r="BV80" s="85" t="str">
        <f t="shared" si="75"/>
        <v/>
      </c>
      <c r="BW80" s="271"/>
      <c r="BX80" s="85" t="str">
        <f>'3.5 St Lights - Pole'!CI80</f>
        <v/>
      </c>
      <c r="BY80" s="85" t="str">
        <f>'3.5 St Lights - Pole'!CJ80</f>
        <v/>
      </c>
      <c r="BZ80" s="85" t="str">
        <f>'3.5 St Lights - Pole'!CK80</f>
        <v/>
      </c>
      <c r="CA80" s="85"/>
      <c r="CB80" s="85"/>
      <c r="CC80" s="85" t="str">
        <f t="shared" si="76"/>
        <v/>
      </c>
      <c r="CD80" s="413"/>
      <c r="CE80" s="112"/>
      <c r="CF80" s="133" t="str">
        <f ca="1">IF('3.5 St Lights - Pole'!CR80="","",'3.5 St Lights - Pole'!CR80)</f>
        <v/>
      </c>
      <c r="CG80" s="112" t="str">
        <f>IF('3.5 St Lights - Pole'!CS80="","",'3.5 St Lights - Pole'!CS80)</f>
        <v/>
      </c>
      <c r="CH80" s="112"/>
      <c r="CI80" s="112"/>
    </row>
    <row r="81" spans="1:87" x14ac:dyDescent="0.2">
      <c r="A81" s="237"/>
      <c r="B81" s="413" t="str">
        <f t="shared" si="49"/>
        <v/>
      </c>
      <c r="C81" s="413" t="str">
        <f>IF('3.5 St Lights - Bracket'!B81="","",'3.5 St Lights - Bracket'!B81)</f>
        <v/>
      </c>
      <c r="D81" s="89" t="str">
        <f>IF('3.5 St Lights - Bracket'!D81="","",'3.5 St Lights - Bracket'!D81)</f>
        <v/>
      </c>
      <c r="E81" s="413" t="str">
        <f>IF('3.5 St Lights - Bracket'!E81="","",'3.5 St Lights - Bracket'!E81)</f>
        <v/>
      </c>
      <c r="F81" s="413" t="str">
        <f>IF('3.5 St Lights - Bracket'!F81="","",'3.5 St Lights - Bracket'!F81)</f>
        <v/>
      </c>
      <c r="G81" s="413" t="str">
        <f>IF('3.5 St Lights - Bracket'!G81="","",'3.5 St Lights - Bracket'!G81)</f>
        <v/>
      </c>
      <c r="H81" s="413" t="str">
        <f>IF('3.5 St Lights - Bracket'!H81="","",'3.5 St Lights - Bracket'!H81)</f>
        <v/>
      </c>
      <c r="I81" s="413"/>
      <c r="J81" s="89" t="str">
        <f t="shared" si="50"/>
        <v/>
      </c>
      <c r="K81" s="413"/>
      <c r="L81" s="89" t="str">
        <f t="shared" si="51"/>
        <v/>
      </c>
      <c r="M81" s="414" t="str">
        <f t="shared" si="52"/>
        <v/>
      </c>
      <c r="N81" s="413"/>
      <c r="O81" s="89" t="str">
        <f t="shared" si="53"/>
        <v/>
      </c>
      <c r="P81" s="413" t="str">
        <f t="shared" si="54"/>
        <v/>
      </c>
      <c r="Q81" s="89" t="str">
        <f t="shared" si="55"/>
        <v/>
      </c>
      <c r="R81" s="413"/>
      <c r="S81" s="413" t="str">
        <f>IFERROR(VLOOKUP('3.5 St Lights - Pole'!AE81,sl_lights_light_supply_auto,2,FALSE),"")</f>
        <v/>
      </c>
      <c r="T81" s="89" t="str">
        <f t="shared" si="56"/>
        <v/>
      </c>
      <c r="U81" s="413"/>
      <c r="V81" s="413"/>
      <c r="W81" s="413"/>
      <c r="X81" s="413"/>
      <c r="Y81" s="89" t="str">
        <f t="shared" si="57"/>
        <v/>
      </c>
      <c r="Z81" s="415" t="str">
        <f>IF('3.5 St Lights - Pole'!$AM81="","",'3.5 St Lights - Pole'!$AM81)</f>
        <v/>
      </c>
      <c r="AA81" s="413"/>
      <c r="AB81" s="413"/>
      <c r="AC81" s="89" t="str">
        <f t="shared" si="58"/>
        <v/>
      </c>
      <c r="AD81" s="85"/>
      <c r="AE81" s="413"/>
      <c r="AF81" s="413" t="str">
        <f t="shared" si="59"/>
        <v/>
      </c>
      <c r="AG81" s="89" t="str">
        <f t="shared" si="60"/>
        <v/>
      </c>
      <c r="AH81" s="414" t="str">
        <f t="shared" si="61"/>
        <v/>
      </c>
      <c r="AI81" s="413" t="str">
        <f t="shared" si="62"/>
        <v/>
      </c>
      <c r="AJ81" s="89" t="str">
        <f t="shared" si="63"/>
        <v/>
      </c>
      <c r="AK81" s="413"/>
      <c r="AL81" s="89" t="str">
        <f t="shared" si="64"/>
        <v/>
      </c>
      <c r="AM81" s="413"/>
      <c r="AN81" s="89" t="str">
        <f t="shared" si="65"/>
        <v/>
      </c>
      <c r="AO81" s="413"/>
      <c r="AP81" s="89" t="str">
        <f t="shared" si="66"/>
        <v/>
      </c>
      <c r="AQ81" s="413"/>
      <c r="AR81" s="415" t="str">
        <f>IF('3.5 St Lights - Pole'!$AM81="","",'3.5 St Lights - Pole'!$AM81)</f>
        <v/>
      </c>
      <c r="AS81" s="413"/>
      <c r="AT81" s="89" t="str">
        <f t="shared" si="67"/>
        <v/>
      </c>
      <c r="AU81" s="85"/>
      <c r="AV81" s="85"/>
      <c r="AW81" s="413"/>
      <c r="AX81" s="413"/>
      <c r="AY81" s="89" t="str">
        <f t="shared" si="68"/>
        <v/>
      </c>
      <c r="AZ81" s="85"/>
      <c r="BA81" s="85"/>
      <c r="BB81" s="413" t="str">
        <f t="shared" si="69"/>
        <v/>
      </c>
      <c r="BC81" s="89" t="str">
        <f t="shared" si="70"/>
        <v/>
      </c>
      <c r="BD81" s="414" t="str">
        <f t="shared" si="71"/>
        <v/>
      </c>
      <c r="BE81" s="413"/>
      <c r="BF81" s="416" t="str">
        <f t="shared" si="72"/>
        <v/>
      </c>
      <c r="BG81" s="415" t="str">
        <f>IF('3.5 St Lights - Pole'!$AM81="","",'3.5 St Lights - Pole'!$AM81)</f>
        <v/>
      </c>
      <c r="BH81" s="413"/>
      <c r="BI81" s="89" t="str">
        <f t="shared" si="73"/>
        <v/>
      </c>
      <c r="BJ81" s="85"/>
      <c r="BK81" s="413"/>
      <c r="BL81" s="413"/>
      <c r="BM81" s="413"/>
      <c r="BN81" s="89" t="str">
        <f t="shared" si="74"/>
        <v/>
      </c>
      <c r="BO81" s="85"/>
      <c r="BP81" s="413"/>
      <c r="BQ81" s="415" t="str">
        <f>IF('3.5 St Lights - Pole'!$AM81="","",'3.5 St Lights - Pole'!$AM81)</f>
        <v/>
      </c>
      <c r="BR81" s="85"/>
      <c r="BS81" s="85"/>
      <c r="BT81" s="85" t="str">
        <f>'3.5 St Lights - Pole'!CE81</f>
        <v/>
      </c>
      <c r="BU81" s="85"/>
      <c r="BV81" s="85" t="str">
        <f t="shared" si="75"/>
        <v/>
      </c>
      <c r="BW81" s="271"/>
      <c r="BX81" s="85" t="str">
        <f>'3.5 St Lights - Pole'!CI81</f>
        <v/>
      </c>
      <c r="BY81" s="85" t="str">
        <f>'3.5 St Lights - Pole'!CJ81</f>
        <v/>
      </c>
      <c r="BZ81" s="85" t="str">
        <f>'3.5 St Lights - Pole'!CK81</f>
        <v/>
      </c>
      <c r="CA81" s="85"/>
      <c r="CB81" s="85"/>
      <c r="CC81" s="85" t="str">
        <f t="shared" si="76"/>
        <v/>
      </c>
      <c r="CD81" s="413"/>
      <c r="CE81" s="112"/>
      <c r="CF81" s="133" t="str">
        <f ca="1">IF('3.5 St Lights - Pole'!CR81="","",'3.5 St Lights - Pole'!CR81)</f>
        <v/>
      </c>
      <c r="CG81" s="112" t="str">
        <f>IF('3.5 St Lights - Pole'!CS81="","",'3.5 St Lights - Pole'!CS81)</f>
        <v/>
      </c>
      <c r="CH81" s="112"/>
      <c r="CI81" s="112"/>
    </row>
    <row r="82" spans="1:87" x14ac:dyDescent="0.2">
      <c r="A82" s="237"/>
      <c r="B82" s="413" t="str">
        <f t="shared" si="49"/>
        <v/>
      </c>
      <c r="C82" s="413" t="str">
        <f>IF('3.5 St Lights - Bracket'!B82="","",'3.5 St Lights - Bracket'!B82)</f>
        <v/>
      </c>
      <c r="D82" s="89" t="str">
        <f>IF('3.5 St Lights - Bracket'!D82="","",'3.5 St Lights - Bracket'!D82)</f>
        <v/>
      </c>
      <c r="E82" s="413" t="str">
        <f>IF('3.5 St Lights - Bracket'!E82="","",'3.5 St Lights - Bracket'!E82)</f>
        <v/>
      </c>
      <c r="F82" s="413" t="str">
        <f>IF('3.5 St Lights - Bracket'!F82="","",'3.5 St Lights - Bracket'!F82)</f>
        <v/>
      </c>
      <c r="G82" s="413" t="str">
        <f>IF('3.5 St Lights - Bracket'!G82="","",'3.5 St Lights - Bracket'!G82)</f>
        <v/>
      </c>
      <c r="H82" s="413" t="str">
        <f>IF('3.5 St Lights - Bracket'!H82="","",'3.5 St Lights - Bracket'!H82)</f>
        <v/>
      </c>
      <c r="I82" s="413"/>
      <c r="J82" s="89" t="str">
        <f t="shared" si="50"/>
        <v/>
      </c>
      <c r="K82" s="413"/>
      <c r="L82" s="89" t="str">
        <f t="shared" si="51"/>
        <v/>
      </c>
      <c r="M82" s="414" t="str">
        <f t="shared" si="52"/>
        <v/>
      </c>
      <c r="N82" s="413"/>
      <c r="O82" s="89" t="str">
        <f t="shared" si="53"/>
        <v/>
      </c>
      <c r="P82" s="413" t="str">
        <f t="shared" si="54"/>
        <v/>
      </c>
      <c r="Q82" s="89" t="str">
        <f t="shared" si="55"/>
        <v/>
      </c>
      <c r="R82" s="413"/>
      <c r="S82" s="413" t="str">
        <f>IFERROR(VLOOKUP('3.5 St Lights - Pole'!AE82,sl_lights_light_supply_auto,2,FALSE),"")</f>
        <v/>
      </c>
      <c r="T82" s="89" t="str">
        <f t="shared" si="56"/>
        <v/>
      </c>
      <c r="U82" s="413"/>
      <c r="V82" s="413"/>
      <c r="W82" s="413"/>
      <c r="X82" s="413"/>
      <c r="Y82" s="89" t="str">
        <f t="shared" si="57"/>
        <v/>
      </c>
      <c r="Z82" s="415" t="str">
        <f>IF('3.5 St Lights - Pole'!$AM82="","",'3.5 St Lights - Pole'!$AM82)</f>
        <v/>
      </c>
      <c r="AA82" s="413"/>
      <c r="AB82" s="413"/>
      <c r="AC82" s="89" t="str">
        <f t="shared" si="58"/>
        <v/>
      </c>
      <c r="AD82" s="85"/>
      <c r="AE82" s="413"/>
      <c r="AF82" s="413" t="str">
        <f t="shared" si="59"/>
        <v/>
      </c>
      <c r="AG82" s="89" t="str">
        <f t="shared" si="60"/>
        <v/>
      </c>
      <c r="AH82" s="414" t="str">
        <f t="shared" si="61"/>
        <v/>
      </c>
      <c r="AI82" s="413" t="str">
        <f t="shared" si="62"/>
        <v/>
      </c>
      <c r="AJ82" s="89" t="str">
        <f t="shared" si="63"/>
        <v/>
      </c>
      <c r="AK82" s="413"/>
      <c r="AL82" s="89" t="str">
        <f t="shared" si="64"/>
        <v/>
      </c>
      <c r="AM82" s="413"/>
      <c r="AN82" s="89" t="str">
        <f t="shared" si="65"/>
        <v/>
      </c>
      <c r="AO82" s="413"/>
      <c r="AP82" s="89" t="str">
        <f t="shared" si="66"/>
        <v/>
      </c>
      <c r="AQ82" s="413"/>
      <c r="AR82" s="415" t="str">
        <f>IF('3.5 St Lights - Pole'!$AM82="","",'3.5 St Lights - Pole'!$AM82)</f>
        <v/>
      </c>
      <c r="AS82" s="413"/>
      <c r="AT82" s="89" t="str">
        <f t="shared" si="67"/>
        <v/>
      </c>
      <c r="AU82" s="85"/>
      <c r="AV82" s="85"/>
      <c r="AW82" s="413"/>
      <c r="AX82" s="413"/>
      <c r="AY82" s="89" t="str">
        <f t="shared" si="68"/>
        <v/>
      </c>
      <c r="AZ82" s="85"/>
      <c r="BA82" s="85"/>
      <c r="BB82" s="413" t="str">
        <f t="shared" si="69"/>
        <v/>
      </c>
      <c r="BC82" s="89" t="str">
        <f t="shared" si="70"/>
        <v/>
      </c>
      <c r="BD82" s="414" t="str">
        <f t="shared" si="71"/>
        <v/>
      </c>
      <c r="BE82" s="413"/>
      <c r="BF82" s="416" t="str">
        <f t="shared" si="72"/>
        <v/>
      </c>
      <c r="BG82" s="415" t="str">
        <f>IF('3.5 St Lights - Pole'!$AM82="","",'3.5 St Lights - Pole'!$AM82)</f>
        <v/>
      </c>
      <c r="BH82" s="413"/>
      <c r="BI82" s="89" t="str">
        <f t="shared" si="73"/>
        <v/>
      </c>
      <c r="BJ82" s="85"/>
      <c r="BK82" s="413"/>
      <c r="BL82" s="413"/>
      <c r="BM82" s="413"/>
      <c r="BN82" s="89" t="str">
        <f t="shared" si="74"/>
        <v/>
      </c>
      <c r="BO82" s="85"/>
      <c r="BP82" s="413"/>
      <c r="BQ82" s="415" t="str">
        <f>IF('3.5 St Lights - Pole'!$AM82="","",'3.5 St Lights - Pole'!$AM82)</f>
        <v/>
      </c>
      <c r="BR82" s="85"/>
      <c r="BS82" s="85"/>
      <c r="BT82" s="85" t="str">
        <f>'3.5 St Lights - Pole'!CE82</f>
        <v/>
      </c>
      <c r="BU82" s="85"/>
      <c r="BV82" s="85" t="str">
        <f t="shared" si="75"/>
        <v/>
      </c>
      <c r="BW82" s="271"/>
      <c r="BX82" s="85" t="str">
        <f>'3.5 St Lights - Pole'!CI82</f>
        <v/>
      </c>
      <c r="BY82" s="85" t="str">
        <f>'3.5 St Lights - Pole'!CJ82</f>
        <v/>
      </c>
      <c r="BZ82" s="85" t="str">
        <f>'3.5 St Lights - Pole'!CK82</f>
        <v/>
      </c>
      <c r="CA82" s="85"/>
      <c r="CB82" s="85"/>
      <c r="CC82" s="85" t="str">
        <f t="shared" si="76"/>
        <v/>
      </c>
      <c r="CD82" s="413"/>
      <c r="CE82" s="112"/>
      <c r="CF82" s="133" t="str">
        <f ca="1">IF('3.5 St Lights - Pole'!CR82="","",'3.5 St Lights - Pole'!CR82)</f>
        <v/>
      </c>
      <c r="CG82" s="112" t="str">
        <f>IF('3.5 St Lights - Pole'!CS82="","",'3.5 St Lights - Pole'!CS82)</f>
        <v/>
      </c>
      <c r="CH82" s="112"/>
      <c r="CI82" s="112"/>
    </row>
    <row r="83" spans="1:87" x14ac:dyDescent="0.2">
      <c r="A83" s="237"/>
      <c r="B83" s="413" t="str">
        <f t="shared" si="49"/>
        <v/>
      </c>
      <c r="C83" s="413" t="str">
        <f>IF('3.5 St Lights - Bracket'!B83="","",'3.5 St Lights - Bracket'!B83)</f>
        <v/>
      </c>
      <c r="D83" s="89" t="str">
        <f>IF('3.5 St Lights - Bracket'!D83="","",'3.5 St Lights - Bracket'!D83)</f>
        <v/>
      </c>
      <c r="E83" s="413" t="str">
        <f>IF('3.5 St Lights - Bracket'!E83="","",'3.5 St Lights - Bracket'!E83)</f>
        <v/>
      </c>
      <c r="F83" s="413" t="str">
        <f>IF('3.5 St Lights - Bracket'!F83="","",'3.5 St Lights - Bracket'!F83)</f>
        <v/>
      </c>
      <c r="G83" s="413" t="str">
        <f>IF('3.5 St Lights - Bracket'!G83="","",'3.5 St Lights - Bracket'!G83)</f>
        <v/>
      </c>
      <c r="H83" s="413" t="str">
        <f>IF('3.5 St Lights - Bracket'!H83="","",'3.5 St Lights - Bracket'!H83)</f>
        <v/>
      </c>
      <c r="I83" s="413"/>
      <c r="J83" s="89" t="str">
        <f t="shared" si="50"/>
        <v/>
      </c>
      <c r="K83" s="413"/>
      <c r="L83" s="89" t="str">
        <f t="shared" si="51"/>
        <v/>
      </c>
      <c r="M83" s="414" t="str">
        <f t="shared" si="52"/>
        <v/>
      </c>
      <c r="N83" s="413"/>
      <c r="O83" s="89" t="str">
        <f t="shared" si="53"/>
        <v/>
      </c>
      <c r="P83" s="413" t="str">
        <f t="shared" si="54"/>
        <v/>
      </c>
      <c r="Q83" s="89" t="str">
        <f t="shared" si="55"/>
        <v/>
      </c>
      <c r="R83" s="413"/>
      <c r="S83" s="413" t="str">
        <f>IFERROR(VLOOKUP('3.5 St Lights - Pole'!AE83,sl_lights_light_supply_auto,2,FALSE),"")</f>
        <v/>
      </c>
      <c r="T83" s="89" t="str">
        <f t="shared" si="56"/>
        <v/>
      </c>
      <c r="U83" s="413"/>
      <c r="V83" s="413"/>
      <c r="W83" s="413"/>
      <c r="X83" s="413"/>
      <c r="Y83" s="89" t="str">
        <f t="shared" si="57"/>
        <v/>
      </c>
      <c r="Z83" s="415" t="str">
        <f>IF('3.5 St Lights - Pole'!$AM83="","",'3.5 St Lights - Pole'!$AM83)</f>
        <v/>
      </c>
      <c r="AA83" s="413"/>
      <c r="AB83" s="413"/>
      <c r="AC83" s="89" t="str">
        <f t="shared" si="58"/>
        <v/>
      </c>
      <c r="AD83" s="85"/>
      <c r="AE83" s="413"/>
      <c r="AF83" s="413" t="str">
        <f t="shared" si="59"/>
        <v/>
      </c>
      <c r="AG83" s="89" t="str">
        <f t="shared" si="60"/>
        <v/>
      </c>
      <c r="AH83" s="414" t="str">
        <f t="shared" si="61"/>
        <v/>
      </c>
      <c r="AI83" s="413" t="str">
        <f t="shared" si="62"/>
        <v/>
      </c>
      <c r="AJ83" s="89" t="str">
        <f t="shared" si="63"/>
        <v/>
      </c>
      <c r="AK83" s="413"/>
      <c r="AL83" s="89" t="str">
        <f t="shared" si="64"/>
        <v/>
      </c>
      <c r="AM83" s="413"/>
      <c r="AN83" s="89" t="str">
        <f t="shared" si="65"/>
        <v/>
      </c>
      <c r="AO83" s="413"/>
      <c r="AP83" s="89" t="str">
        <f t="shared" si="66"/>
        <v/>
      </c>
      <c r="AQ83" s="413"/>
      <c r="AR83" s="415" t="str">
        <f>IF('3.5 St Lights - Pole'!$AM83="","",'3.5 St Lights - Pole'!$AM83)</f>
        <v/>
      </c>
      <c r="AS83" s="413"/>
      <c r="AT83" s="89" t="str">
        <f t="shared" si="67"/>
        <v/>
      </c>
      <c r="AU83" s="85"/>
      <c r="AV83" s="85"/>
      <c r="AW83" s="413"/>
      <c r="AX83" s="413"/>
      <c r="AY83" s="89" t="str">
        <f t="shared" si="68"/>
        <v/>
      </c>
      <c r="AZ83" s="85"/>
      <c r="BA83" s="85"/>
      <c r="BB83" s="413" t="str">
        <f t="shared" si="69"/>
        <v/>
      </c>
      <c r="BC83" s="89" t="str">
        <f t="shared" si="70"/>
        <v/>
      </c>
      <c r="BD83" s="414" t="str">
        <f t="shared" si="71"/>
        <v/>
      </c>
      <c r="BE83" s="413"/>
      <c r="BF83" s="416" t="str">
        <f t="shared" si="72"/>
        <v/>
      </c>
      <c r="BG83" s="415" t="str">
        <f>IF('3.5 St Lights - Pole'!$AM83="","",'3.5 St Lights - Pole'!$AM83)</f>
        <v/>
      </c>
      <c r="BH83" s="413"/>
      <c r="BI83" s="89" t="str">
        <f t="shared" si="73"/>
        <v/>
      </c>
      <c r="BJ83" s="85"/>
      <c r="BK83" s="413"/>
      <c r="BL83" s="413"/>
      <c r="BM83" s="413"/>
      <c r="BN83" s="89" t="str">
        <f t="shared" si="74"/>
        <v/>
      </c>
      <c r="BO83" s="85"/>
      <c r="BP83" s="413"/>
      <c r="BQ83" s="415" t="str">
        <f>IF('3.5 St Lights - Pole'!$AM83="","",'3.5 St Lights - Pole'!$AM83)</f>
        <v/>
      </c>
      <c r="BR83" s="85"/>
      <c r="BS83" s="85"/>
      <c r="BT83" s="85" t="str">
        <f>'3.5 St Lights - Pole'!CE83</f>
        <v/>
      </c>
      <c r="BU83" s="85"/>
      <c r="BV83" s="85" t="str">
        <f t="shared" si="75"/>
        <v/>
      </c>
      <c r="BW83" s="271"/>
      <c r="BX83" s="85" t="str">
        <f>'3.5 St Lights - Pole'!CI83</f>
        <v/>
      </c>
      <c r="BY83" s="85" t="str">
        <f>'3.5 St Lights - Pole'!CJ83</f>
        <v/>
      </c>
      <c r="BZ83" s="85" t="str">
        <f>'3.5 St Lights - Pole'!CK83</f>
        <v/>
      </c>
      <c r="CA83" s="85"/>
      <c r="CB83" s="85"/>
      <c r="CC83" s="85" t="str">
        <f t="shared" si="76"/>
        <v/>
      </c>
      <c r="CD83" s="413"/>
      <c r="CE83" s="112"/>
      <c r="CF83" s="133" t="str">
        <f ca="1">IF('3.5 St Lights - Pole'!CR83="","",'3.5 St Lights - Pole'!CR83)</f>
        <v/>
      </c>
      <c r="CG83" s="112" t="str">
        <f>IF('3.5 St Lights - Pole'!CS83="","",'3.5 St Lights - Pole'!CS83)</f>
        <v/>
      </c>
      <c r="CH83" s="112"/>
      <c r="CI83" s="112"/>
    </row>
    <row r="84" spans="1:87" x14ac:dyDescent="0.2">
      <c r="A84" s="237"/>
      <c r="B84" s="413" t="str">
        <f t="shared" si="49"/>
        <v/>
      </c>
      <c r="C84" s="413" t="str">
        <f>IF('3.5 St Lights - Bracket'!B84="","",'3.5 St Lights - Bracket'!B84)</f>
        <v/>
      </c>
      <c r="D84" s="89" t="str">
        <f>IF('3.5 St Lights - Bracket'!D84="","",'3.5 St Lights - Bracket'!D84)</f>
        <v/>
      </c>
      <c r="E84" s="413" t="str">
        <f>IF('3.5 St Lights - Bracket'!E84="","",'3.5 St Lights - Bracket'!E84)</f>
        <v/>
      </c>
      <c r="F84" s="413" t="str">
        <f>IF('3.5 St Lights - Bracket'!F84="","",'3.5 St Lights - Bracket'!F84)</f>
        <v/>
      </c>
      <c r="G84" s="413" t="str">
        <f>IF('3.5 St Lights - Bracket'!G84="","",'3.5 St Lights - Bracket'!G84)</f>
        <v/>
      </c>
      <c r="H84" s="413" t="str">
        <f>IF('3.5 St Lights - Bracket'!H84="","",'3.5 St Lights - Bracket'!H84)</f>
        <v/>
      </c>
      <c r="I84" s="413"/>
      <c r="J84" s="89" t="str">
        <f t="shared" si="50"/>
        <v/>
      </c>
      <c r="K84" s="413"/>
      <c r="L84" s="89" t="str">
        <f t="shared" si="51"/>
        <v/>
      </c>
      <c r="M84" s="414" t="str">
        <f t="shared" si="52"/>
        <v/>
      </c>
      <c r="N84" s="413"/>
      <c r="O84" s="89" t="str">
        <f t="shared" si="53"/>
        <v/>
      </c>
      <c r="P84" s="413" t="str">
        <f t="shared" si="54"/>
        <v/>
      </c>
      <c r="Q84" s="89" t="str">
        <f t="shared" si="55"/>
        <v/>
      </c>
      <c r="R84" s="413"/>
      <c r="S84" s="413" t="str">
        <f>IFERROR(VLOOKUP('3.5 St Lights - Pole'!AE84,sl_lights_light_supply_auto,2,FALSE),"")</f>
        <v/>
      </c>
      <c r="T84" s="89" t="str">
        <f t="shared" si="56"/>
        <v/>
      </c>
      <c r="U84" s="413"/>
      <c r="V84" s="413"/>
      <c r="W84" s="413"/>
      <c r="X84" s="413"/>
      <c r="Y84" s="89" t="str">
        <f t="shared" si="57"/>
        <v/>
      </c>
      <c r="Z84" s="415" t="str">
        <f>IF('3.5 St Lights - Pole'!$AM84="","",'3.5 St Lights - Pole'!$AM84)</f>
        <v/>
      </c>
      <c r="AA84" s="413"/>
      <c r="AB84" s="413"/>
      <c r="AC84" s="89" t="str">
        <f t="shared" si="58"/>
        <v/>
      </c>
      <c r="AD84" s="85"/>
      <c r="AE84" s="413"/>
      <c r="AF84" s="413" t="str">
        <f t="shared" si="59"/>
        <v/>
      </c>
      <c r="AG84" s="89" t="str">
        <f t="shared" si="60"/>
        <v/>
      </c>
      <c r="AH84" s="414" t="str">
        <f t="shared" si="61"/>
        <v/>
      </c>
      <c r="AI84" s="413" t="str">
        <f t="shared" si="62"/>
        <v/>
      </c>
      <c r="AJ84" s="89" t="str">
        <f t="shared" si="63"/>
        <v/>
      </c>
      <c r="AK84" s="413"/>
      <c r="AL84" s="89" t="str">
        <f t="shared" si="64"/>
        <v/>
      </c>
      <c r="AM84" s="413"/>
      <c r="AN84" s="89" t="str">
        <f t="shared" si="65"/>
        <v/>
      </c>
      <c r="AO84" s="413"/>
      <c r="AP84" s="89" t="str">
        <f t="shared" si="66"/>
        <v/>
      </c>
      <c r="AQ84" s="413"/>
      <c r="AR84" s="415" t="str">
        <f>IF('3.5 St Lights - Pole'!$AM84="","",'3.5 St Lights - Pole'!$AM84)</f>
        <v/>
      </c>
      <c r="AS84" s="413"/>
      <c r="AT84" s="89" t="str">
        <f t="shared" si="67"/>
        <v/>
      </c>
      <c r="AU84" s="85"/>
      <c r="AV84" s="85"/>
      <c r="AW84" s="413"/>
      <c r="AX84" s="413"/>
      <c r="AY84" s="89" t="str">
        <f t="shared" si="68"/>
        <v/>
      </c>
      <c r="AZ84" s="85"/>
      <c r="BA84" s="85"/>
      <c r="BB84" s="413" t="str">
        <f t="shared" si="69"/>
        <v/>
      </c>
      <c r="BC84" s="89" t="str">
        <f t="shared" si="70"/>
        <v/>
      </c>
      <c r="BD84" s="414" t="str">
        <f t="shared" si="71"/>
        <v/>
      </c>
      <c r="BE84" s="413"/>
      <c r="BF84" s="416" t="str">
        <f t="shared" si="72"/>
        <v/>
      </c>
      <c r="BG84" s="415" t="str">
        <f>IF('3.5 St Lights - Pole'!$AM84="","",'3.5 St Lights - Pole'!$AM84)</f>
        <v/>
      </c>
      <c r="BH84" s="413"/>
      <c r="BI84" s="89" t="str">
        <f t="shared" si="73"/>
        <v/>
      </c>
      <c r="BJ84" s="85"/>
      <c r="BK84" s="413"/>
      <c r="BL84" s="413"/>
      <c r="BM84" s="413"/>
      <c r="BN84" s="89" t="str">
        <f t="shared" si="74"/>
        <v/>
      </c>
      <c r="BO84" s="85"/>
      <c r="BP84" s="413"/>
      <c r="BQ84" s="415" t="str">
        <f>IF('3.5 St Lights - Pole'!$AM84="","",'3.5 St Lights - Pole'!$AM84)</f>
        <v/>
      </c>
      <c r="BR84" s="85"/>
      <c r="BS84" s="85"/>
      <c r="BT84" s="85" t="str">
        <f>'3.5 St Lights - Pole'!CE84</f>
        <v/>
      </c>
      <c r="BU84" s="85"/>
      <c r="BV84" s="85" t="str">
        <f t="shared" si="75"/>
        <v/>
      </c>
      <c r="BW84" s="271"/>
      <c r="BX84" s="85" t="str">
        <f>'3.5 St Lights - Pole'!CI84</f>
        <v/>
      </c>
      <c r="BY84" s="85" t="str">
        <f>'3.5 St Lights - Pole'!CJ84</f>
        <v/>
      </c>
      <c r="BZ84" s="85" t="str">
        <f>'3.5 St Lights - Pole'!CK84</f>
        <v/>
      </c>
      <c r="CA84" s="85"/>
      <c r="CB84" s="85"/>
      <c r="CC84" s="85" t="str">
        <f t="shared" si="76"/>
        <v/>
      </c>
      <c r="CD84" s="413"/>
      <c r="CE84" s="112"/>
      <c r="CF84" s="133" t="str">
        <f ca="1">IF('3.5 St Lights - Pole'!CR84="","",'3.5 St Lights - Pole'!CR84)</f>
        <v/>
      </c>
      <c r="CG84" s="112" t="str">
        <f>IF('3.5 St Lights - Pole'!CS84="","",'3.5 St Lights - Pole'!CS84)</f>
        <v/>
      </c>
      <c r="CH84" s="112"/>
      <c r="CI84" s="112"/>
    </row>
    <row r="85" spans="1:87" x14ac:dyDescent="0.2">
      <c r="A85" s="237"/>
      <c r="B85" s="413" t="str">
        <f t="shared" si="49"/>
        <v/>
      </c>
      <c r="C85" s="413" t="str">
        <f>IF('3.5 St Lights - Bracket'!B85="","",'3.5 St Lights - Bracket'!B85)</f>
        <v/>
      </c>
      <c r="D85" s="89" t="str">
        <f>IF('3.5 St Lights - Bracket'!D85="","",'3.5 St Lights - Bracket'!D85)</f>
        <v/>
      </c>
      <c r="E85" s="413" t="str">
        <f>IF('3.5 St Lights - Bracket'!E85="","",'3.5 St Lights - Bracket'!E85)</f>
        <v/>
      </c>
      <c r="F85" s="413" t="str">
        <f>IF('3.5 St Lights - Bracket'!F85="","",'3.5 St Lights - Bracket'!F85)</f>
        <v/>
      </c>
      <c r="G85" s="413" t="str">
        <f>IF('3.5 St Lights - Bracket'!G85="","",'3.5 St Lights - Bracket'!G85)</f>
        <v/>
      </c>
      <c r="H85" s="413" t="str">
        <f>IF('3.5 St Lights - Bracket'!H85="","",'3.5 St Lights - Bracket'!H85)</f>
        <v/>
      </c>
      <c r="I85" s="413"/>
      <c r="J85" s="89" t="str">
        <f t="shared" si="50"/>
        <v/>
      </c>
      <c r="K85" s="413"/>
      <c r="L85" s="89" t="str">
        <f t="shared" si="51"/>
        <v/>
      </c>
      <c r="M85" s="414" t="str">
        <f t="shared" si="52"/>
        <v/>
      </c>
      <c r="N85" s="413"/>
      <c r="O85" s="89" t="str">
        <f t="shared" si="53"/>
        <v/>
      </c>
      <c r="P85" s="413" t="str">
        <f t="shared" si="54"/>
        <v/>
      </c>
      <c r="Q85" s="89" t="str">
        <f t="shared" si="55"/>
        <v/>
      </c>
      <c r="R85" s="413"/>
      <c r="S85" s="413" t="str">
        <f>IFERROR(VLOOKUP('3.5 St Lights - Pole'!AE85,sl_lights_light_supply_auto,2,FALSE),"")</f>
        <v/>
      </c>
      <c r="T85" s="89" t="str">
        <f t="shared" si="56"/>
        <v/>
      </c>
      <c r="U85" s="413"/>
      <c r="V85" s="413"/>
      <c r="W85" s="413"/>
      <c r="X85" s="413"/>
      <c r="Y85" s="89" t="str">
        <f t="shared" si="57"/>
        <v/>
      </c>
      <c r="Z85" s="415" t="str">
        <f>IF('3.5 St Lights - Pole'!$AM85="","",'3.5 St Lights - Pole'!$AM85)</f>
        <v/>
      </c>
      <c r="AA85" s="413"/>
      <c r="AB85" s="413"/>
      <c r="AC85" s="89" t="str">
        <f t="shared" si="58"/>
        <v/>
      </c>
      <c r="AD85" s="85"/>
      <c r="AE85" s="413"/>
      <c r="AF85" s="413" t="str">
        <f t="shared" si="59"/>
        <v/>
      </c>
      <c r="AG85" s="89" t="str">
        <f t="shared" si="60"/>
        <v/>
      </c>
      <c r="AH85" s="414" t="str">
        <f t="shared" si="61"/>
        <v/>
      </c>
      <c r="AI85" s="413" t="str">
        <f t="shared" si="62"/>
        <v/>
      </c>
      <c r="AJ85" s="89" t="str">
        <f t="shared" si="63"/>
        <v/>
      </c>
      <c r="AK85" s="413"/>
      <c r="AL85" s="89" t="str">
        <f t="shared" si="64"/>
        <v/>
      </c>
      <c r="AM85" s="413"/>
      <c r="AN85" s="89" t="str">
        <f t="shared" si="65"/>
        <v/>
      </c>
      <c r="AO85" s="413"/>
      <c r="AP85" s="89" t="str">
        <f t="shared" si="66"/>
        <v/>
      </c>
      <c r="AQ85" s="413"/>
      <c r="AR85" s="415" t="str">
        <f>IF('3.5 St Lights - Pole'!$AM85="","",'3.5 St Lights - Pole'!$AM85)</f>
        <v/>
      </c>
      <c r="AS85" s="413"/>
      <c r="AT85" s="89" t="str">
        <f t="shared" si="67"/>
        <v/>
      </c>
      <c r="AU85" s="85"/>
      <c r="AV85" s="85"/>
      <c r="AW85" s="413"/>
      <c r="AX85" s="413"/>
      <c r="AY85" s="89" t="str">
        <f t="shared" si="68"/>
        <v/>
      </c>
      <c r="AZ85" s="85"/>
      <c r="BA85" s="85"/>
      <c r="BB85" s="413" t="str">
        <f t="shared" si="69"/>
        <v/>
      </c>
      <c r="BC85" s="89" t="str">
        <f t="shared" si="70"/>
        <v/>
      </c>
      <c r="BD85" s="414" t="str">
        <f t="shared" si="71"/>
        <v/>
      </c>
      <c r="BE85" s="413"/>
      <c r="BF85" s="416" t="str">
        <f t="shared" si="72"/>
        <v/>
      </c>
      <c r="BG85" s="415" t="str">
        <f>IF('3.5 St Lights - Pole'!$AM85="","",'3.5 St Lights - Pole'!$AM85)</f>
        <v/>
      </c>
      <c r="BH85" s="413"/>
      <c r="BI85" s="89" t="str">
        <f t="shared" si="73"/>
        <v/>
      </c>
      <c r="BJ85" s="85"/>
      <c r="BK85" s="413"/>
      <c r="BL85" s="413"/>
      <c r="BM85" s="413"/>
      <c r="BN85" s="89" t="str">
        <f t="shared" si="74"/>
        <v/>
      </c>
      <c r="BO85" s="85"/>
      <c r="BP85" s="413"/>
      <c r="BQ85" s="415" t="str">
        <f>IF('3.5 St Lights - Pole'!$AM85="","",'3.5 St Lights - Pole'!$AM85)</f>
        <v/>
      </c>
      <c r="BR85" s="85"/>
      <c r="BS85" s="85"/>
      <c r="BT85" s="85" t="str">
        <f>'3.5 St Lights - Pole'!CE85</f>
        <v/>
      </c>
      <c r="BU85" s="85"/>
      <c r="BV85" s="85" t="str">
        <f t="shared" si="75"/>
        <v/>
      </c>
      <c r="BW85" s="271"/>
      <c r="BX85" s="85" t="str">
        <f>'3.5 St Lights - Pole'!CI85</f>
        <v/>
      </c>
      <c r="BY85" s="85" t="str">
        <f>'3.5 St Lights - Pole'!CJ85</f>
        <v/>
      </c>
      <c r="BZ85" s="85" t="str">
        <f>'3.5 St Lights - Pole'!CK85</f>
        <v/>
      </c>
      <c r="CA85" s="85"/>
      <c r="CB85" s="85"/>
      <c r="CC85" s="85" t="str">
        <f t="shared" si="76"/>
        <v/>
      </c>
      <c r="CD85" s="413"/>
      <c r="CE85" s="112"/>
      <c r="CF85" s="133" t="str">
        <f ca="1">IF('3.5 St Lights - Pole'!CR85="","",'3.5 St Lights - Pole'!CR85)</f>
        <v/>
      </c>
      <c r="CG85" s="112" t="str">
        <f>IF('3.5 St Lights - Pole'!CS85="","",'3.5 St Lights - Pole'!CS85)</f>
        <v/>
      </c>
      <c r="CH85" s="112"/>
      <c r="CI85" s="112"/>
    </row>
    <row r="86" spans="1:87" x14ac:dyDescent="0.2">
      <c r="A86" s="237"/>
      <c r="B86" s="413" t="str">
        <f t="shared" si="49"/>
        <v/>
      </c>
      <c r="C86" s="413" t="str">
        <f>IF('3.5 St Lights - Bracket'!B86="","",'3.5 St Lights - Bracket'!B86)</f>
        <v/>
      </c>
      <c r="D86" s="89" t="str">
        <f>IF('3.5 St Lights - Bracket'!D86="","",'3.5 St Lights - Bracket'!D86)</f>
        <v/>
      </c>
      <c r="E86" s="413" t="str">
        <f>IF('3.5 St Lights - Bracket'!E86="","",'3.5 St Lights - Bracket'!E86)</f>
        <v/>
      </c>
      <c r="F86" s="413" t="str">
        <f>IF('3.5 St Lights - Bracket'!F86="","",'3.5 St Lights - Bracket'!F86)</f>
        <v/>
      </c>
      <c r="G86" s="413" t="str">
        <f>IF('3.5 St Lights - Bracket'!G86="","",'3.5 St Lights - Bracket'!G86)</f>
        <v/>
      </c>
      <c r="H86" s="413" t="str">
        <f>IF('3.5 St Lights - Bracket'!H86="","",'3.5 St Lights - Bracket'!H86)</f>
        <v/>
      </c>
      <c r="I86" s="413"/>
      <c r="J86" s="89" t="str">
        <f t="shared" si="50"/>
        <v/>
      </c>
      <c r="K86" s="413"/>
      <c r="L86" s="89" t="str">
        <f t="shared" si="51"/>
        <v/>
      </c>
      <c r="M86" s="414" t="str">
        <f t="shared" si="52"/>
        <v/>
      </c>
      <c r="N86" s="413"/>
      <c r="O86" s="89" t="str">
        <f t="shared" si="53"/>
        <v/>
      </c>
      <c r="P86" s="413" t="str">
        <f t="shared" si="54"/>
        <v/>
      </c>
      <c r="Q86" s="89" t="str">
        <f t="shared" si="55"/>
        <v/>
      </c>
      <c r="R86" s="413"/>
      <c r="S86" s="413" t="str">
        <f>IFERROR(VLOOKUP('3.5 St Lights - Pole'!AE86,sl_lights_light_supply_auto,2,FALSE),"")</f>
        <v/>
      </c>
      <c r="T86" s="89" t="str">
        <f t="shared" si="56"/>
        <v/>
      </c>
      <c r="U86" s="413"/>
      <c r="V86" s="413"/>
      <c r="W86" s="413"/>
      <c r="X86" s="413"/>
      <c r="Y86" s="89" t="str">
        <f t="shared" si="57"/>
        <v/>
      </c>
      <c r="Z86" s="415" t="str">
        <f>IF('3.5 St Lights - Pole'!$AM86="","",'3.5 St Lights - Pole'!$AM86)</f>
        <v/>
      </c>
      <c r="AA86" s="413"/>
      <c r="AB86" s="413"/>
      <c r="AC86" s="89" t="str">
        <f t="shared" si="58"/>
        <v/>
      </c>
      <c r="AD86" s="85"/>
      <c r="AE86" s="413"/>
      <c r="AF86" s="413" t="str">
        <f t="shared" si="59"/>
        <v/>
      </c>
      <c r="AG86" s="89" t="str">
        <f t="shared" si="60"/>
        <v/>
      </c>
      <c r="AH86" s="414" t="str">
        <f t="shared" si="61"/>
        <v/>
      </c>
      <c r="AI86" s="413" t="str">
        <f t="shared" si="62"/>
        <v/>
      </c>
      <c r="AJ86" s="89" t="str">
        <f t="shared" si="63"/>
        <v/>
      </c>
      <c r="AK86" s="413"/>
      <c r="AL86" s="89" t="str">
        <f t="shared" si="64"/>
        <v/>
      </c>
      <c r="AM86" s="413"/>
      <c r="AN86" s="89" t="str">
        <f t="shared" si="65"/>
        <v/>
      </c>
      <c r="AO86" s="413"/>
      <c r="AP86" s="89" t="str">
        <f t="shared" si="66"/>
        <v/>
      </c>
      <c r="AQ86" s="413"/>
      <c r="AR86" s="415" t="str">
        <f>IF('3.5 St Lights - Pole'!$AM86="","",'3.5 St Lights - Pole'!$AM86)</f>
        <v/>
      </c>
      <c r="AS86" s="413"/>
      <c r="AT86" s="89" t="str">
        <f t="shared" si="67"/>
        <v/>
      </c>
      <c r="AU86" s="85"/>
      <c r="AV86" s="85"/>
      <c r="AW86" s="413"/>
      <c r="AX86" s="413"/>
      <c r="AY86" s="89" t="str">
        <f t="shared" si="68"/>
        <v/>
      </c>
      <c r="AZ86" s="85"/>
      <c r="BA86" s="85"/>
      <c r="BB86" s="413" t="str">
        <f t="shared" si="69"/>
        <v/>
      </c>
      <c r="BC86" s="89" t="str">
        <f t="shared" si="70"/>
        <v/>
      </c>
      <c r="BD86" s="414" t="str">
        <f t="shared" si="71"/>
        <v/>
      </c>
      <c r="BE86" s="413"/>
      <c r="BF86" s="416" t="str">
        <f t="shared" si="72"/>
        <v/>
      </c>
      <c r="BG86" s="415" t="str">
        <f>IF('3.5 St Lights - Pole'!$AM86="","",'3.5 St Lights - Pole'!$AM86)</f>
        <v/>
      </c>
      <c r="BH86" s="413"/>
      <c r="BI86" s="89" t="str">
        <f t="shared" si="73"/>
        <v/>
      </c>
      <c r="BJ86" s="85"/>
      <c r="BK86" s="413"/>
      <c r="BL86" s="413"/>
      <c r="BM86" s="413"/>
      <c r="BN86" s="89" t="str">
        <f t="shared" si="74"/>
        <v/>
      </c>
      <c r="BO86" s="85"/>
      <c r="BP86" s="413"/>
      <c r="BQ86" s="415" t="str">
        <f>IF('3.5 St Lights - Pole'!$AM86="","",'3.5 St Lights - Pole'!$AM86)</f>
        <v/>
      </c>
      <c r="BR86" s="85"/>
      <c r="BS86" s="85"/>
      <c r="BT86" s="85" t="str">
        <f>'3.5 St Lights - Pole'!CE86</f>
        <v/>
      </c>
      <c r="BU86" s="85"/>
      <c r="BV86" s="85" t="str">
        <f t="shared" si="75"/>
        <v/>
      </c>
      <c r="BW86" s="271"/>
      <c r="BX86" s="85" t="str">
        <f>'3.5 St Lights - Pole'!CI86</f>
        <v/>
      </c>
      <c r="BY86" s="85" t="str">
        <f>'3.5 St Lights - Pole'!CJ86</f>
        <v/>
      </c>
      <c r="BZ86" s="85" t="str">
        <f>'3.5 St Lights - Pole'!CK86</f>
        <v/>
      </c>
      <c r="CA86" s="85"/>
      <c r="CB86" s="85"/>
      <c r="CC86" s="85" t="str">
        <f t="shared" si="76"/>
        <v/>
      </c>
      <c r="CD86" s="413"/>
      <c r="CE86" s="112"/>
      <c r="CF86" s="133" t="str">
        <f ca="1">IF('3.5 St Lights - Pole'!CR86="","",'3.5 St Lights - Pole'!CR86)</f>
        <v/>
      </c>
      <c r="CG86" s="112" t="str">
        <f>IF('3.5 St Lights - Pole'!CS86="","",'3.5 St Lights - Pole'!CS86)</f>
        <v/>
      </c>
      <c r="CH86" s="112"/>
      <c r="CI86" s="112"/>
    </row>
    <row r="87" spans="1:87" x14ac:dyDescent="0.2">
      <c r="A87" s="237"/>
      <c r="B87" s="413" t="str">
        <f t="shared" si="49"/>
        <v/>
      </c>
      <c r="C87" s="413" t="str">
        <f>IF('3.5 St Lights - Bracket'!B87="","",'3.5 St Lights - Bracket'!B87)</f>
        <v/>
      </c>
      <c r="D87" s="89" t="str">
        <f>IF('3.5 St Lights - Bracket'!D87="","",'3.5 St Lights - Bracket'!D87)</f>
        <v/>
      </c>
      <c r="E87" s="413" t="str">
        <f>IF('3.5 St Lights - Bracket'!E87="","",'3.5 St Lights - Bracket'!E87)</f>
        <v/>
      </c>
      <c r="F87" s="413" t="str">
        <f>IF('3.5 St Lights - Bracket'!F87="","",'3.5 St Lights - Bracket'!F87)</f>
        <v/>
      </c>
      <c r="G87" s="413" t="str">
        <f>IF('3.5 St Lights - Bracket'!G87="","",'3.5 St Lights - Bracket'!G87)</f>
        <v/>
      </c>
      <c r="H87" s="413" t="str">
        <f>IF('3.5 St Lights - Bracket'!H87="","",'3.5 St Lights - Bracket'!H87)</f>
        <v/>
      </c>
      <c r="I87" s="413"/>
      <c r="J87" s="89" t="str">
        <f t="shared" si="50"/>
        <v/>
      </c>
      <c r="K87" s="413"/>
      <c r="L87" s="89" t="str">
        <f t="shared" si="51"/>
        <v/>
      </c>
      <c r="M87" s="414" t="str">
        <f t="shared" si="52"/>
        <v/>
      </c>
      <c r="N87" s="413"/>
      <c r="O87" s="89" t="str">
        <f t="shared" si="53"/>
        <v/>
      </c>
      <c r="P87" s="413" t="str">
        <f t="shared" si="54"/>
        <v/>
      </c>
      <c r="Q87" s="89" t="str">
        <f t="shared" si="55"/>
        <v/>
      </c>
      <c r="R87" s="413"/>
      <c r="S87" s="413" t="str">
        <f>IFERROR(VLOOKUP('3.5 St Lights - Pole'!AE87,sl_lights_light_supply_auto,2,FALSE),"")</f>
        <v/>
      </c>
      <c r="T87" s="89" t="str">
        <f t="shared" si="56"/>
        <v/>
      </c>
      <c r="U87" s="413"/>
      <c r="V87" s="413"/>
      <c r="W87" s="413"/>
      <c r="X87" s="413"/>
      <c r="Y87" s="89" t="str">
        <f t="shared" si="57"/>
        <v/>
      </c>
      <c r="Z87" s="415" t="str">
        <f>IF('3.5 St Lights - Pole'!$AM87="","",'3.5 St Lights - Pole'!$AM87)</f>
        <v/>
      </c>
      <c r="AA87" s="413"/>
      <c r="AB87" s="413"/>
      <c r="AC87" s="89" t="str">
        <f t="shared" si="58"/>
        <v/>
      </c>
      <c r="AD87" s="85"/>
      <c r="AE87" s="413"/>
      <c r="AF87" s="413" t="str">
        <f t="shared" si="59"/>
        <v/>
      </c>
      <c r="AG87" s="89" t="str">
        <f t="shared" si="60"/>
        <v/>
      </c>
      <c r="AH87" s="414" t="str">
        <f t="shared" si="61"/>
        <v/>
      </c>
      <c r="AI87" s="413" t="str">
        <f t="shared" si="62"/>
        <v/>
      </c>
      <c r="AJ87" s="89" t="str">
        <f t="shared" si="63"/>
        <v/>
      </c>
      <c r="AK87" s="413"/>
      <c r="AL87" s="89" t="str">
        <f t="shared" si="64"/>
        <v/>
      </c>
      <c r="AM87" s="413"/>
      <c r="AN87" s="89" t="str">
        <f t="shared" si="65"/>
        <v/>
      </c>
      <c r="AO87" s="413"/>
      <c r="AP87" s="89" t="str">
        <f t="shared" si="66"/>
        <v/>
      </c>
      <c r="AQ87" s="413"/>
      <c r="AR87" s="415" t="str">
        <f>IF('3.5 St Lights - Pole'!$AM87="","",'3.5 St Lights - Pole'!$AM87)</f>
        <v/>
      </c>
      <c r="AS87" s="413"/>
      <c r="AT87" s="89" t="str">
        <f t="shared" si="67"/>
        <v/>
      </c>
      <c r="AU87" s="85"/>
      <c r="AV87" s="85"/>
      <c r="AW87" s="413"/>
      <c r="AX87" s="413"/>
      <c r="AY87" s="89" t="str">
        <f t="shared" si="68"/>
        <v/>
      </c>
      <c r="AZ87" s="85"/>
      <c r="BA87" s="85"/>
      <c r="BB87" s="413" t="str">
        <f t="shared" si="69"/>
        <v/>
      </c>
      <c r="BC87" s="89" t="str">
        <f t="shared" si="70"/>
        <v/>
      </c>
      <c r="BD87" s="414" t="str">
        <f t="shared" si="71"/>
        <v/>
      </c>
      <c r="BE87" s="413"/>
      <c r="BF87" s="416" t="str">
        <f t="shared" si="72"/>
        <v/>
      </c>
      <c r="BG87" s="415" t="str">
        <f>IF('3.5 St Lights - Pole'!$AM87="","",'3.5 St Lights - Pole'!$AM87)</f>
        <v/>
      </c>
      <c r="BH87" s="413"/>
      <c r="BI87" s="89" t="str">
        <f t="shared" si="73"/>
        <v/>
      </c>
      <c r="BJ87" s="85"/>
      <c r="BK87" s="413"/>
      <c r="BL87" s="413"/>
      <c r="BM87" s="413"/>
      <c r="BN87" s="89" t="str">
        <f t="shared" si="74"/>
        <v/>
      </c>
      <c r="BO87" s="85"/>
      <c r="BP87" s="413"/>
      <c r="BQ87" s="415" t="str">
        <f>IF('3.5 St Lights - Pole'!$AM87="","",'3.5 St Lights - Pole'!$AM87)</f>
        <v/>
      </c>
      <c r="BR87" s="85"/>
      <c r="BS87" s="85"/>
      <c r="BT87" s="85" t="str">
        <f>'3.5 St Lights - Pole'!CE87</f>
        <v/>
      </c>
      <c r="BU87" s="85"/>
      <c r="BV87" s="85" t="str">
        <f t="shared" si="75"/>
        <v/>
      </c>
      <c r="BW87" s="271"/>
      <c r="BX87" s="85" t="str">
        <f>'3.5 St Lights - Pole'!CI87</f>
        <v/>
      </c>
      <c r="BY87" s="85" t="str">
        <f>'3.5 St Lights - Pole'!CJ87</f>
        <v/>
      </c>
      <c r="BZ87" s="85" t="str">
        <f>'3.5 St Lights - Pole'!CK87</f>
        <v/>
      </c>
      <c r="CA87" s="85"/>
      <c r="CB87" s="85"/>
      <c r="CC87" s="85" t="str">
        <f t="shared" si="76"/>
        <v/>
      </c>
      <c r="CD87" s="413"/>
      <c r="CE87" s="112"/>
      <c r="CF87" s="133" t="str">
        <f ca="1">IF('3.5 St Lights - Pole'!CR87="","",'3.5 St Lights - Pole'!CR87)</f>
        <v/>
      </c>
      <c r="CG87" s="112" t="str">
        <f>IF('3.5 St Lights - Pole'!CS87="","",'3.5 St Lights - Pole'!CS87)</f>
        <v/>
      </c>
      <c r="CH87" s="112"/>
      <c r="CI87" s="112"/>
    </row>
    <row r="88" spans="1:87" x14ac:dyDescent="0.2">
      <c r="A88" s="237"/>
      <c r="B88" s="413" t="str">
        <f t="shared" si="49"/>
        <v/>
      </c>
      <c r="C88" s="413" t="str">
        <f>IF('3.5 St Lights - Bracket'!B88="","",'3.5 St Lights - Bracket'!B88)</f>
        <v/>
      </c>
      <c r="D88" s="89" t="str">
        <f>IF('3.5 St Lights - Bracket'!D88="","",'3.5 St Lights - Bracket'!D88)</f>
        <v/>
      </c>
      <c r="E88" s="413" t="str">
        <f>IF('3.5 St Lights - Bracket'!E88="","",'3.5 St Lights - Bracket'!E88)</f>
        <v/>
      </c>
      <c r="F88" s="413" t="str">
        <f>IF('3.5 St Lights - Bracket'!F88="","",'3.5 St Lights - Bracket'!F88)</f>
        <v/>
      </c>
      <c r="G88" s="413" t="str">
        <f>IF('3.5 St Lights - Bracket'!G88="","",'3.5 St Lights - Bracket'!G88)</f>
        <v/>
      </c>
      <c r="H88" s="413" t="str">
        <f>IF('3.5 St Lights - Bracket'!H88="","",'3.5 St Lights - Bracket'!H88)</f>
        <v/>
      </c>
      <c r="I88" s="413"/>
      <c r="J88" s="89" t="str">
        <f t="shared" si="50"/>
        <v/>
      </c>
      <c r="K88" s="413"/>
      <c r="L88" s="89" t="str">
        <f t="shared" si="51"/>
        <v/>
      </c>
      <c r="M88" s="414" t="str">
        <f t="shared" si="52"/>
        <v/>
      </c>
      <c r="N88" s="413"/>
      <c r="O88" s="89" t="str">
        <f t="shared" si="53"/>
        <v/>
      </c>
      <c r="P88" s="413" t="str">
        <f t="shared" si="54"/>
        <v/>
      </c>
      <c r="Q88" s="89" t="str">
        <f t="shared" si="55"/>
        <v/>
      </c>
      <c r="R88" s="413"/>
      <c r="S88" s="413" t="str">
        <f>IFERROR(VLOOKUP('3.5 St Lights - Pole'!AE88,sl_lights_light_supply_auto,2,FALSE),"")</f>
        <v/>
      </c>
      <c r="T88" s="89" t="str">
        <f t="shared" si="56"/>
        <v/>
      </c>
      <c r="U88" s="413"/>
      <c r="V88" s="413"/>
      <c r="W88" s="413"/>
      <c r="X88" s="413"/>
      <c r="Y88" s="89" t="str">
        <f t="shared" si="57"/>
        <v/>
      </c>
      <c r="Z88" s="415" t="str">
        <f>IF('3.5 St Lights - Pole'!$AM88="","",'3.5 St Lights - Pole'!$AM88)</f>
        <v/>
      </c>
      <c r="AA88" s="413"/>
      <c r="AB88" s="413"/>
      <c r="AC88" s="89" t="str">
        <f t="shared" si="58"/>
        <v/>
      </c>
      <c r="AD88" s="85"/>
      <c r="AE88" s="413"/>
      <c r="AF88" s="413" t="str">
        <f t="shared" si="59"/>
        <v/>
      </c>
      <c r="AG88" s="89" t="str">
        <f t="shared" si="60"/>
        <v/>
      </c>
      <c r="AH88" s="414" t="str">
        <f t="shared" si="61"/>
        <v/>
      </c>
      <c r="AI88" s="413" t="str">
        <f t="shared" si="62"/>
        <v/>
      </c>
      <c r="AJ88" s="89" t="str">
        <f t="shared" si="63"/>
        <v/>
      </c>
      <c r="AK88" s="413"/>
      <c r="AL88" s="89" t="str">
        <f t="shared" si="64"/>
        <v/>
      </c>
      <c r="AM88" s="413"/>
      <c r="AN88" s="89" t="str">
        <f t="shared" si="65"/>
        <v/>
      </c>
      <c r="AO88" s="413"/>
      <c r="AP88" s="89" t="str">
        <f t="shared" si="66"/>
        <v/>
      </c>
      <c r="AQ88" s="413"/>
      <c r="AR88" s="415" t="str">
        <f>IF('3.5 St Lights - Pole'!$AM88="","",'3.5 St Lights - Pole'!$AM88)</f>
        <v/>
      </c>
      <c r="AS88" s="413"/>
      <c r="AT88" s="89" t="str">
        <f t="shared" si="67"/>
        <v/>
      </c>
      <c r="AU88" s="85"/>
      <c r="AV88" s="85"/>
      <c r="AW88" s="413"/>
      <c r="AX88" s="413"/>
      <c r="AY88" s="89" t="str">
        <f t="shared" si="68"/>
        <v/>
      </c>
      <c r="AZ88" s="85"/>
      <c r="BA88" s="85"/>
      <c r="BB88" s="413" t="str">
        <f t="shared" si="69"/>
        <v/>
      </c>
      <c r="BC88" s="89" t="str">
        <f t="shared" si="70"/>
        <v/>
      </c>
      <c r="BD88" s="414" t="str">
        <f t="shared" si="71"/>
        <v/>
      </c>
      <c r="BE88" s="413"/>
      <c r="BF88" s="416" t="str">
        <f t="shared" si="72"/>
        <v/>
      </c>
      <c r="BG88" s="415" t="str">
        <f>IF('3.5 St Lights - Pole'!$AM88="","",'3.5 St Lights - Pole'!$AM88)</f>
        <v/>
      </c>
      <c r="BH88" s="413"/>
      <c r="BI88" s="89" t="str">
        <f t="shared" si="73"/>
        <v/>
      </c>
      <c r="BJ88" s="85"/>
      <c r="BK88" s="413"/>
      <c r="BL88" s="413"/>
      <c r="BM88" s="413"/>
      <c r="BN88" s="89" t="str">
        <f t="shared" si="74"/>
        <v/>
      </c>
      <c r="BO88" s="85"/>
      <c r="BP88" s="413"/>
      <c r="BQ88" s="415" t="str">
        <f>IF('3.5 St Lights - Pole'!$AM88="","",'3.5 St Lights - Pole'!$AM88)</f>
        <v/>
      </c>
      <c r="BR88" s="85"/>
      <c r="BS88" s="85"/>
      <c r="BT88" s="85" t="str">
        <f>'3.5 St Lights - Pole'!CE88</f>
        <v/>
      </c>
      <c r="BU88" s="85"/>
      <c r="BV88" s="85" t="str">
        <f t="shared" si="75"/>
        <v/>
      </c>
      <c r="BW88" s="271"/>
      <c r="BX88" s="85" t="str">
        <f>'3.5 St Lights - Pole'!CI88</f>
        <v/>
      </c>
      <c r="BY88" s="85" t="str">
        <f>'3.5 St Lights - Pole'!CJ88</f>
        <v/>
      </c>
      <c r="BZ88" s="85" t="str">
        <f>'3.5 St Lights - Pole'!CK88</f>
        <v/>
      </c>
      <c r="CA88" s="85"/>
      <c r="CB88" s="85"/>
      <c r="CC88" s="85" t="str">
        <f t="shared" si="76"/>
        <v/>
      </c>
      <c r="CD88" s="413"/>
      <c r="CE88" s="112"/>
      <c r="CF88" s="133" t="str">
        <f ca="1">IF('3.5 St Lights - Pole'!CR88="","",'3.5 St Lights - Pole'!CR88)</f>
        <v/>
      </c>
      <c r="CG88" s="112" t="str">
        <f>IF('3.5 St Lights - Pole'!CS88="","",'3.5 St Lights - Pole'!CS88)</f>
        <v/>
      </c>
      <c r="CH88" s="112"/>
      <c r="CI88" s="112"/>
    </row>
    <row r="89" spans="1:87" x14ac:dyDescent="0.2">
      <c r="A89" s="237"/>
      <c r="B89" s="413" t="str">
        <f t="shared" si="49"/>
        <v/>
      </c>
      <c r="C89" s="413" t="str">
        <f>IF('3.5 St Lights - Bracket'!B89="","",'3.5 St Lights - Bracket'!B89)</f>
        <v/>
      </c>
      <c r="D89" s="89" t="str">
        <f>IF('3.5 St Lights - Bracket'!D89="","",'3.5 St Lights - Bracket'!D89)</f>
        <v/>
      </c>
      <c r="E89" s="413" t="str">
        <f>IF('3.5 St Lights - Bracket'!E89="","",'3.5 St Lights - Bracket'!E89)</f>
        <v/>
      </c>
      <c r="F89" s="413" t="str">
        <f>IF('3.5 St Lights - Bracket'!F89="","",'3.5 St Lights - Bracket'!F89)</f>
        <v/>
      </c>
      <c r="G89" s="413" t="str">
        <f>IF('3.5 St Lights - Bracket'!G89="","",'3.5 St Lights - Bracket'!G89)</f>
        <v/>
      </c>
      <c r="H89" s="413" t="str">
        <f>IF('3.5 St Lights - Bracket'!H89="","",'3.5 St Lights - Bracket'!H89)</f>
        <v/>
      </c>
      <c r="I89" s="413"/>
      <c r="J89" s="89" t="str">
        <f t="shared" si="50"/>
        <v/>
      </c>
      <c r="K89" s="413"/>
      <c r="L89" s="89" t="str">
        <f t="shared" si="51"/>
        <v/>
      </c>
      <c r="M89" s="414" t="str">
        <f t="shared" si="52"/>
        <v/>
      </c>
      <c r="N89" s="413"/>
      <c r="O89" s="89" t="str">
        <f t="shared" si="53"/>
        <v/>
      </c>
      <c r="P89" s="413" t="str">
        <f t="shared" si="54"/>
        <v/>
      </c>
      <c r="Q89" s="89" t="str">
        <f t="shared" si="55"/>
        <v/>
      </c>
      <c r="R89" s="413"/>
      <c r="S89" s="413" t="str">
        <f>IFERROR(VLOOKUP('3.5 St Lights - Pole'!AE89,sl_lights_light_supply_auto,2,FALSE),"")</f>
        <v/>
      </c>
      <c r="T89" s="89" t="str">
        <f t="shared" si="56"/>
        <v/>
      </c>
      <c r="U89" s="413"/>
      <c r="V89" s="413"/>
      <c r="W89" s="413"/>
      <c r="X89" s="413"/>
      <c r="Y89" s="89" t="str">
        <f t="shared" si="57"/>
        <v/>
      </c>
      <c r="Z89" s="415" t="str">
        <f>IF('3.5 St Lights - Pole'!$AM89="","",'3.5 St Lights - Pole'!$AM89)</f>
        <v/>
      </c>
      <c r="AA89" s="413"/>
      <c r="AB89" s="413"/>
      <c r="AC89" s="89" t="str">
        <f t="shared" si="58"/>
        <v/>
      </c>
      <c r="AD89" s="85"/>
      <c r="AE89" s="413"/>
      <c r="AF89" s="413" t="str">
        <f t="shared" si="59"/>
        <v/>
      </c>
      <c r="AG89" s="89" t="str">
        <f t="shared" si="60"/>
        <v/>
      </c>
      <c r="AH89" s="414" t="str">
        <f t="shared" si="61"/>
        <v/>
      </c>
      <c r="AI89" s="413" t="str">
        <f t="shared" si="62"/>
        <v/>
      </c>
      <c r="AJ89" s="89" t="str">
        <f t="shared" si="63"/>
        <v/>
      </c>
      <c r="AK89" s="413"/>
      <c r="AL89" s="89" t="str">
        <f t="shared" si="64"/>
        <v/>
      </c>
      <c r="AM89" s="413"/>
      <c r="AN89" s="89" t="str">
        <f t="shared" si="65"/>
        <v/>
      </c>
      <c r="AO89" s="413"/>
      <c r="AP89" s="89" t="str">
        <f t="shared" si="66"/>
        <v/>
      </c>
      <c r="AQ89" s="413"/>
      <c r="AR89" s="415" t="str">
        <f>IF('3.5 St Lights - Pole'!$AM89="","",'3.5 St Lights - Pole'!$AM89)</f>
        <v/>
      </c>
      <c r="AS89" s="413"/>
      <c r="AT89" s="89" t="str">
        <f t="shared" si="67"/>
        <v/>
      </c>
      <c r="AU89" s="85"/>
      <c r="AV89" s="85"/>
      <c r="AW89" s="413"/>
      <c r="AX89" s="413"/>
      <c r="AY89" s="89" t="str">
        <f t="shared" si="68"/>
        <v/>
      </c>
      <c r="AZ89" s="85"/>
      <c r="BA89" s="85"/>
      <c r="BB89" s="413" t="str">
        <f t="shared" si="69"/>
        <v/>
      </c>
      <c r="BC89" s="89" t="str">
        <f t="shared" si="70"/>
        <v/>
      </c>
      <c r="BD89" s="414" t="str">
        <f t="shared" si="71"/>
        <v/>
      </c>
      <c r="BE89" s="413"/>
      <c r="BF89" s="416" t="str">
        <f t="shared" si="72"/>
        <v/>
      </c>
      <c r="BG89" s="415" t="str">
        <f>IF('3.5 St Lights - Pole'!$AM89="","",'3.5 St Lights - Pole'!$AM89)</f>
        <v/>
      </c>
      <c r="BH89" s="413"/>
      <c r="BI89" s="89" t="str">
        <f t="shared" si="73"/>
        <v/>
      </c>
      <c r="BJ89" s="85"/>
      <c r="BK89" s="413"/>
      <c r="BL89" s="413"/>
      <c r="BM89" s="413"/>
      <c r="BN89" s="89" t="str">
        <f t="shared" si="74"/>
        <v/>
      </c>
      <c r="BO89" s="85"/>
      <c r="BP89" s="413"/>
      <c r="BQ89" s="415" t="str">
        <f>IF('3.5 St Lights - Pole'!$AM89="","",'3.5 St Lights - Pole'!$AM89)</f>
        <v/>
      </c>
      <c r="BR89" s="85"/>
      <c r="BS89" s="85"/>
      <c r="BT89" s="85" t="str">
        <f>'3.5 St Lights - Pole'!CE89</f>
        <v/>
      </c>
      <c r="BU89" s="85"/>
      <c r="BV89" s="85" t="str">
        <f t="shared" si="75"/>
        <v/>
      </c>
      <c r="BW89" s="271"/>
      <c r="BX89" s="85" t="str">
        <f>'3.5 St Lights - Pole'!CI89</f>
        <v/>
      </c>
      <c r="BY89" s="85" t="str">
        <f>'3.5 St Lights - Pole'!CJ89</f>
        <v/>
      </c>
      <c r="BZ89" s="85" t="str">
        <f>'3.5 St Lights - Pole'!CK89</f>
        <v/>
      </c>
      <c r="CA89" s="85"/>
      <c r="CB89" s="85"/>
      <c r="CC89" s="85" t="str">
        <f t="shared" si="76"/>
        <v/>
      </c>
      <c r="CD89" s="413"/>
      <c r="CE89" s="112"/>
      <c r="CF89" s="133" t="str">
        <f ca="1">IF('3.5 St Lights - Pole'!CR89="","",'3.5 St Lights - Pole'!CR89)</f>
        <v/>
      </c>
      <c r="CG89" s="112" t="str">
        <f>IF('3.5 St Lights - Pole'!CS89="","",'3.5 St Lights - Pole'!CS89)</f>
        <v/>
      </c>
      <c r="CH89" s="112"/>
      <c r="CI89" s="112"/>
    </row>
    <row r="90" spans="1:87" x14ac:dyDescent="0.2">
      <c r="A90" s="237"/>
      <c r="B90" s="413" t="str">
        <f t="shared" si="49"/>
        <v/>
      </c>
      <c r="C90" s="413" t="str">
        <f>IF('3.5 St Lights - Bracket'!B90="","",'3.5 St Lights - Bracket'!B90)</f>
        <v/>
      </c>
      <c r="D90" s="89" t="str">
        <f>IF('3.5 St Lights - Bracket'!D90="","",'3.5 St Lights - Bracket'!D90)</f>
        <v/>
      </c>
      <c r="E90" s="413" t="str">
        <f>IF('3.5 St Lights - Bracket'!E90="","",'3.5 St Lights - Bracket'!E90)</f>
        <v/>
      </c>
      <c r="F90" s="413" t="str">
        <f>IF('3.5 St Lights - Bracket'!F90="","",'3.5 St Lights - Bracket'!F90)</f>
        <v/>
      </c>
      <c r="G90" s="413" t="str">
        <f>IF('3.5 St Lights - Bracket'!G90="","",'3.5 St Lights - Bracket'!G90)</f>
        <v/>
      </c>
      <c r="H90" s="413" t="str">
        <f>IF('3.5 St Lights - Bracket'!H90="","",'3.5 St Lights - Bracket'!H90)</f>
        <v/>
      </c>
      <c r="I90" s="413"/>
      <c r="J90" s="89" t="str">
        <f t="shared" si="50"/>
        <v/>
      </c>
      <c r="K90" s="413"/>
      <c r="L90" s="89" t="str">
        <f t="shared" si="51"/>
        <v/>
      </c>
      <c r="M90" s="414" t="str">
        <f t="shared" si="52"/>
        <v/>
      </c>
      <c r="N90" s="413"/>
      <c r="O90" s="89" t="str">
        <f t="shared" si="53"/>
        <v/>
      </c>
      <c r="P90" s="413" t="str">
        <f t="shared" si="54"/>
        <v/>
      </c>
      <c r="Q90" s="89" t="str">
        <f t="shared" si="55"/>
        <v/>
      </c>
      <c r="R90" s="413"/>
      <c r="S90" s="413" t="str">
        <f>IFERROR(VLOOKUP('3.5 St Lights - Pole'!AE90,sl_lights_light_supply_auto,2,FALSE),"")</f>
        <v/>
      </c>
      <c r="T90" s="89" t="str">
        <f t="shared" si="56"/>
        <v/>
      </c>
      <c r="U90" s="413"/>
      <c r="V90" s="413"/>
      <c r="W90" s="413"/>
      <c r="X90" s="413"/>
      <c r="Y90" s="89" t="str">
        <f t="shared" si="57"/>
        <v/>
      </c>
      <c r="Z90" s="415" t="str">
        <f>IF('3.5 St Lights - Pole'!$AM90="","",'3.5 St Lights - Pole'!$AM90)</f>
        <v/>
      </c>
      <c r="AA90" s="413"/>
      <c r="AB90" s="413"/>
      <c r="AC90" s="89" t="str">
        <f t="shared" si="58"/>
        <v/>
      </c>
      <c r="AD90" s="85"/>
      <c r="AE90" s="413"/>
      <c r="AF90" s="413" t="str">
        <f t="shared" si="59"/>
        <v/>
      </c>
      <c r="AG90" s="89" t="str">
        <f t="shared" si="60"/>
        <v/>
      </c>
      <c r="AH90" s="414" t="str">
        <f t="shared" si="61"/>
        <v/>
      </c>
      <c r="AI90" s="413" t="str">
        <f t="shared" si="62"/>
        <v/>
      </c>
      <c r="AJ90" s="89" t="str">
        <f t="shared" si="63"/>
        <v/>
      </c>
      <c r="AK90" s="413"/>
      <c r="AL90" s="89" t="str">
        <f t="shared" si="64"/>
        <v/>
      </c>
      <c r="AM90" s="413"/>
      <c r="AN90" s="89" t="str">
        <f t="shared" si="65"/>
        <v/>
      </c>
      <c r="AO90" s="413"/>
      <c r="AP90" s="89" t="str">
        <f t="shared" si="66"/>
        <v/>
      </c>
      <c r="AQ90" s="413"/>
      <c r="AR90" s="415" t="str">
        <f>IF('3.5 St Lights - Pole'!$AM90="","",'3.5 St Lights - Pole'!$AM90)</f>
        <v/>
      </c>
      <c r="AS90" s="413"/>
      <c r="AT90" s="89" t="str">
        <f t="shared" si="67"/>
        <v/>
      </c>
      <c r="AU90" s="85"/>
      <c r="AV90" s="85"/>
      <c r="AW90" s="413"/>
      <c r="AX90" s="413"/>
      <c r="AY90" s="89" t="str">
        <f t="shared" si="68"/>
        <v/>
      </c>
      <c r="AZ90" s="85"/>
      <c r="BA90" s="85"/>
      <c r="BB90" s="413" t="str">
        <f t="shared" si="69"/>
        <v/>
      </c>
      <c r="BC90" s="89" t="str">
        <f t="shared" si="70"/>
        <v/>
      </c>
      <c r="BD90" s="414" t="str">
        <f t="shared" si="71"/>
        <v/>
      </c>
      <c r="BE90" s="413"/>
      <c r="BF90" s="416" t="str">
        <f t="shared" si="72"/>
        <v/>
      </c>
      <c r="BG90" s="415" t="str">
        <f>IF('3.5 St Lights - Pole'!$AM90="","",'3.5 St Lights - Pole'!$AM90)</f>
        <v/>
      </c>
      <c r="BH90" s="413"/>
      <c r="BI90" s="89" t="str">
        <f t="shared" si="73"/>
        <v/>
      </c>
      <c r="BJ90" s="85"/>
      <c r="BK90" s="413"/>
      <c r="BL90" s="413"/>
      <c r="BM90" s="413"/>
      <c r="BN90" s="89" t="str">
        <f t="shared" si="74"/>
        <v/>
      </c>
      <c r="BO90" s="85"/>
      <c r="BP90" s="413"/>
      <c r="BQ90" s="415" t="str">
        <f>IF('3.5 St Lights - Pole'!$AM90="","",'3.5 St Lights - Pole'!$AM90)</f>
        <v/>
      </c>
      <c r="BR90" s="85"/>
      <c r="BS90" s="85"/>
      <c r="BT90" s="85" t="str">
        <f>'3.5 St Lights - Pole'!CE90</f>
        <v/>
      </c>
      <c r="BU90" s="85"/>
      <c r="BV90" s="85" t="str">
        <f t="shared" si="75"/>
        <v/>
      </c>
      <c r="BW90" s="271"/>
      <c r="BX90" s="85" t="str">
        <f>'3.5 St Lights - Pole'!CI90</f>
        <v/>
      </c>
      <c r="BY90" s="85" t="str">
        <f>'3.5 St Lights - Pole'!CJ90</f>
        <v/>
      </c>
      <c r="BZ90" s="85" t="str">
        <f>'3.5 St Lights - Pole'!CK90</f>
        <v/>
      </c>
      <c r="CA90" s="85"/>
      <c r="CB90" s="85"/>
      <c r="CC90" s="85" t="str">
        <f t="shared" si="76"/>
        <v/>
      </c>
      <c r="CD90" s="413"/>
      <c r="CE90" s="112"/>
      <c r="CF90" s="133" t="str">
        <f ca="1">IF('3.5 St Lights - Pole'!CR90="","",'3.5 St Lights - Pole'!CR90)</f>
        <v/>
      </c>
      <c r="CG90" s="112" t="str">
        <f>IF('3.5 St Lights - Pole'!CS90="","",'3.5 St Lights - Pole'!CS90)</f>
        <v/>
      </c>
      <c r="CH90" s="112"/>
      <c r="CI90" s="112"/>
    </row>
    <row r="91" spans="1:87" x14ac:dyDescent="0.2">
      <c r="A91" s="237"/>
      <c r="B91" s="413" t="str">
        <f t="shared" si="49"/>
        <v/>
      </c>
      <c r="C91" s="413" t="str">
        <f>IF('3.5 St Lights - Bracket'!B91="","",'3.5 St Lights - Bracket'!B91)</f>
        <v/>
      </c>
      <c r="D91" s="89" t="str">
        <f>IF('3.5 St Lights - Bracket'!D91="","",'3.5 St Lights - Bracket'!D91)</f>
        <v/>
      </c>
      <c r="E91" s="413" t="str">
        <f>IF('3.5 St Lights - Bracket'!E91="","",'3.5 St Lights - Bracket'!E91)</f>
        <v/>
      </c>
      <c r="F91" s="413" t="str">
        <f>IF('3.5 St Lights - Bracket'!F91="","",'3.5 St Lights - Bracket'!F91)</f>
        <v/>
      </c>
      <c r="G91" s="413" t="str">
        <f>IF('3.5 St Lights - Bracket'!G91="","",'3.5 St Lights - Bracket'!G91)</f>
        <v/>
      </c>
      <c r="H91" s="413" t="str">
        <f>IF('3.5 St Lights - Bracket'!H91="","",'3.5 St Lights - Bracket'!H91)</f>
        <v/>
      </c>
      <c r="I91" s="413"/>
      <c r="J91" s="89" t="str">
        <f t="shared" si="50"/>
        <v/>
      </c>
      <c r="K91" s="413"/>
      <c r="L91" s="89" t="str">
        <f t="shared" si="51"/>
        <v/>
      </c>
      <c r="M91" s="414" t="str">
        <f t="shared" si="52"/>
        <v/>
      </c>
      <c r="N91" s="413"/>
      <c r="O91" s="89" t="str">
        <f t="shared" si="53"/>
        <v/>
      </c>
      <c r="P91" s="413" t="str">
        <f t="shared" si="54"/>
        <v/>
      </c>
      <c r="Q91" s="89" t="str">
        <f t="shared" si="55"/>
        <v/>
      </c>
      <c r="R91" s="413"/>
      <c r="S91" s="413" t="str">
        <f>IFERROR(VLOOKUP('3.5 St Lights - Pole'!AE91,sl_lights_light_supply_auto,2,FALSE),"")</f>
        <v/>
      </c>
      <c r="T91" s="89" t="str">
        <f t="shared" si="56"/>
        <v/>
      </c>
      <c r="U91" s="413"/>
      <c r="V91" s="413"/>
      <c r="W91" s="413"/>
      <c r="X91" s="413"/>
      <c r="Y91" s="89" t="str">
        <f t="shared" si="57"/>
        <v/>
      </c>
      <c r="Z91" s="415" t="str">
        <f>IF('3.5 St Lights - Pole'!$AM91="","",'3.5 St Lights - Pole'!$AM91)</f>
        <v/>
      </c>
      <c r="AA91" s="413"/>
      <c r="AB91" s="413"/>
      <c r="AC91" s="89" t="str">
        <f t="shared" si="58"/>
        <v/>
      </c>
      <c r="AD91" s="85"/>
      <c r="AE91" s="413"/>
      <c r="AF91" s="413" t="str">
        <f t="shared" si="59"/>
        <v/>
      </c>
      <c r="AG91" s="89" t="str">
        <f t="shared" si="60"/>
        <v/>
      </c>
      <c r="AH91" s="414" t="str">
        <f t="shared" si="61"/>
        <v/>
      </c>
      <c r="AI91" s="413" t="str">
        <f t="shared" si="62"/>
        <v/>
      </c>
      <c r="AJ91" s="89" t="str">
        <f t="shared" si="63"/>
        <v/>
      </c>
      <c r="AK91" s="413"/>
      <c r="AL91" s="89" t="str">
        <f t="shared" si="64"/>
        <v/>
      </c>
      <c r="AM91" s="413"/>
      <c r="AN91" s="89" t="str">
        <f t="shared" si="65"/>
        <v/>
      </c>
      <c r="AO91" s="413"/>
      <c r="AP91" s="89" t="str">
        <f t="shared" si="66"/>
        <v/>
      </c>
      <c r="AQ91" s="413"/>
      <c r="AR91" s="415" t="str">
        <f>IF('3.5 St Lights - Pole'!$AM91="","",'3.5 St Lights - Pole'!$AM91)</f>
        <v/>
      </c>
      <c r="AS91" s="413"/>
      <c r="AT91" s="89" t="str">
        <f t="shared" si="67"/>
        <v/>
      </c>
      <c r="AU91" s="85"/>
      <c r="AV91" s="85"/>
      <c r="AW91" s="413"/>
      <c r="AX91" s="413"/>
      <c r="AY91" s="89" t="str">
        <f t="shared" si="68"/>
        <v/>
      </c>
      <c r="AZ91" s="85"/>
      <c r="BA91" s="85"/>
      <c r="BB91" s="413" t="str">
        <f t="shared" si="69"/>
        <v/>
      </c>
      <c r="BC91" s="89" t="str">
        <f t="shared" si="70"/>
        <v/>
      </c>
      <c r="BD91" s="414" t="str">
        <f t="shared" si="71"/>
        <v/>
      </c>
      <c r="BE91" s="413"/>
      <c r="BF91" s="416" t="str">
        <f t="shared" si="72"/>
        <v/>
      </c>
      <c r="BG91" s="415" t="str">
        <f>IF('3.5 St Lights - Pole'!$AM91="","",'3.5 St Lights - Pole'!$AM91)</f>
        <v/>
      </c>
      <c r="BH91" s="413"/>
      <c r="BI91" s="89" t="str">
        <f t="shared" si="73"/>
        <v/>
      </c>
      <c r="BJ91" s="85"/>
      <c r="BK91" s="413"/>
      <c r="BL91" s="413"/>
      <c r="BM91" s="413"/>
      <c r="BN91" s="89" t="str">
        <f t="shared" si="74"/>
        <v/>
      </c>
      <c r="BO91" s="85"/>
      <c r="BP91" s="413"/>
      <c r="BQ91" s="415" t="str">
        <f>IF('3.5 St Lights - Pole'!$AM91="","",'3.5 St Lights - Pole'!$AM91)</f>
        <v/>
      </c>
      <c r="BR91" s="85"/>
      <c r="BS91" s="85"/>
      <c r="BT91" s="85" t="str">
        <f>'3.5 St Lights - Pole'!CE91</f>
        <v/>
      </c>
      <c r="BU91" s="85"/>
      <c r="BV91" s="85" t="str">
        <f t="shared" si="75"/>
        <v/>
      </c>
      <c r="BW91" s="271"/>
      <c r="BX91" s="85" t="str">
        <f>'3.5 St Lights - Pole'!CI91</f>
        <v/>
      </c>
      <c r="BY91" s="85" t="str">
        <f>'3.5 St Lights - Pole'!CJ91</f>
        <v/>
      </c>
      <c r="BZ91" s="85" t="str">
        <f>'3.5 St Lights - Pole'!CK91</f>
        <v/>
      </c>
      <c r="CA91" s="85"/>
      <c r="CB91" s="85"/>
      <c r="CC91" s="85" t="str">
        <f t="shared" si="76"/>
        <v/>
      </c>
      <c r="CD91" s="413"/>
      <c r="CE91" s="112"/>
      <c r="CF91" s="133" t="str">
        <f ca="1">IF('3.5 St Lights - Pole'!CR91="","",'3.5 St Lights - Pole'!CR91)</f>
        <v/>
      </c>
      <c r="CG91" s="112" t="str">
        <f>IF('3.5 St Lights - Pole'!CS91="","",'3.5 St Lights - Pole'!CS91)</f>
        <v/>
      </c>
      <c r="CH91" s="112"/>
      <c r="CI91" s="112"/>
    </row>
    <row r="92" spans="1:87" x14ac:dyDescent="0.2">
      <c r="A92" s="237"/>
      <c r="B92" s="413" t="str">
        <f t="shared" si="49"/>
        <v/>
      </c>
      <c r="C92" s="413" t="str">
        <f>IF('3.5 St Lights - Bracket'!B92="","",'3.5 St Lights - Bracket'!B92)</f>
        <v/>
      </c>
      <c r="D92" s="89" t="str">
        <f>IF('3.5 St Lights - Bracket'!D92="","",'3.5 St Lights - Bracket'!D92)</f>
        <v/>
      </c>
      <c r="E92" s="413" t="str">
        <f>IF('3.5 St Lights - Bracket'!E92="","",'3.5 St Lights - Bracket'!E92)</f>
        <v/>
      </c>
      <c r="F92" s="413" t="str">
        <f>IF('3.5 St Lights - Bracket'!F92="","",'3.5 St Lights - Bracket'!F92)</f>
        <v/>
      </c>
      <c r="G92" s="413" t="str">
        <f>IF('3.5 St Lights - Bracket'!G92="","",'3.5 St Lights - Bracket'!G92)</f>
        <v/>
      </c>
      <c r="H92" s="413" t="str">
        <f>IF('3.5 St Lights - Bracket'!H92="","",'3.5 St Lights - Bracket'!H92)</f>
        <v/>
      </c>
      <c r="I92" s="413"/>
      <c r="J92" s="89" t="str">
        <f t="shared" si="50"/>
        <v/>
      </c>
      <c r="K92" s="413"/>
      <c r="L92" s="89" t="str">
        <f t="shared" si="51"/>
        <v/>
      </c>
      <c r="M92" s="414" t="str">
        <f t="shared" si="52"/>
        <v/>
      </c>
      <c r="N92" s="413"/>
      <c r="O92" s="89" t="str">
        <f t="shared" si="53"/>
        <v/>
      </c>
      <c r="P92" s="413" t="str">
        <f t="shared" si="54"/>
        <v/>
      </c>
      <c r="Q92" s="89" t="str">
        <f t="shared" si="55"/>
        <v/>
      </c>
      <c r="R92" s="413"/>
      <c r="S92" s="413" t="str">
        <f>IFERROR(VLOOKUP('3.5 St Lights - Pole'!AE92,sl_lights_light_supply_auto,2,FALSE),"")</f>
        <v/>
      </c>
      <c r="T92" s="89" t="str">
        <f t="shared" si="56"/>
        <v/>
      </c>
      <c r="U92" s="413"/>
      <c r="V92" s="413"/>
      <c r="W92" s="413"/>
      <c r="X92" s="413"/>
      <c r="Y92" s="89" t="str">
        <f t="shared" si="57"/>
        <v/>
      </c>
      <c r="Z92" s="415" t="str">
        <f>IF('3.5 St Lights - Pole'!$AM92="","",'3.5 St Lights - Pole'!$AM92)</f>
        <v/>
      </c>
      <c r="AA92" s="413"/>
      <c r="AB92" s="413"/>
      <c r="AC92" s="89" t="str">
        <f t="shared" si="58"/>
        <v/>
      </c>
      <c r="AD92" s="85"/>
      <c r="AE92" s="413"/>
      <c r="AF92" s="413" t="str">
        <f t="shared" si="59"/>
        <v/>
      </c>
      <c r="AG92" s="89" t="str">
        <f t="shared" si="60"/>
        <v/>
      </c>
      <c r="AH92" s="414" t="str">
        <f t="shared" si="61"/>
        <v/>
      </c>
      <c r="AI92" s="413" t="str">
        <f t="shared" si="62"/>
        <v/>
      </c>
      <c r="AJ92" s="89" t="str">
        <f t="shared" si="63"/>
        <v/>
      </c>
      <c r="AK92" s="413"/>
      <c r="AL92" s="89" t="str">
        <f t="shared" si="64"/>
        <v/>
      </c>
      <c r="AM92" s="413"/>
      <c r="AN92" s="89" t="str">
        <f t="shared" si="65"/>
        <v/>
      </c>
      <c r="AO92" s="413"/>
      <c r="AP92" s="89" t="str">
        <f t="shared" si="66"/>
        <v/>
      </c>
      <c r="AQ92" s="413"/>
      <c r="AR92" s="415" t="str">
        <f>IF('3.5 St Lights - Pole'!$AM92="","",'3.5 St Lights - Pole'!$AM92)</f>
        <v/>
      </c>
      <c r="AS92" s="413"/>
      <c r="AT92" s="89" t="str">
        <f t="shared" si="67"/>
        <v/>
      </c>
      <c r="AU92" s="85"/>
      <c r="AV92" s="85"/>
      <c r="AW92" s="413"/>
      <c r="AX92" s="413"/>
      <c r="AY92" s="89" t="str">
        <f t="shared" si="68"/>
        <v/>
      </c>
      <c r="AZ92" s="85"/>
      <c r="BA92" s="85"/>
      <c r="BB92" s="413" t="str">
        <f t="shared" si="69"/>
        <v/>
      </c>
      <c r="BC92" s="89" t="str">
        <f t="shared" si="70"/>
        <v/>
      </c>
      <c r="BD92" s="414" t="str">
        <f t="shared" si="71"/>
        <v/>
      </c>
      <c r="BE92" s="413"/>
      <c r="BF92" s="416" t="str">
        <f t="shared" si="72"/>
        <v/>
      </c>
      <c r="BG92" s="415" t="str">
        <f>IF('3.5 St Lights - Pole'!$AM92="","",'3.5 St Lights - Pole'!$AM92)</f>
        <v/>
      </c>
      <c r="BH92" s="413"/>
      <c r="BI92" s="89" t="str">
        <f t="shared" si="73"/>
        <v/>
      </c>
      <c r="BJ92" s="85"/>
      <c r="BK92" s="413"/>
      <c r="BL92" s="413"/>
      <c r="BM92" s="413"/>
      <c r="BN92" s="89" t="str">
        <f t="shared" si="74"/>
        <v/>
      </c>
      <c r="BO92" s="85"/>
      <c r="BP92" s="413"/>
      <c r="BQ92" s="415" t="str">
        <f>IF('3.5 St Lights - Pole'!$AM92="","",'3.5 St Lights - Pole'!$AM92)</f>
        <v/>
      </c>
      <c r="BR92" s="85"/>
      <c r="BS92" s="85"/>
      <c r="BT92" s="85" t="str">
        <f>'3.5 St Lights - Pole'!CE92</f>
        <v/>
      </c>
      <c r="BU92" s="85"/>
      <c r="BV92" s="85" t="str">
        <f t="shared" si="75"/>
        <v/>
      </c>
      <c r="BW92" s="271"/>
      <c r="BX92" s="85" t="str">
        <f>'3.5 St Lights - Pole'!CI92</f>
        <v/>
      </c>
      <c r="BY92" s="85" t="str">
        <f>'3.5 St Lights - Pole'!CJ92</f>
        <v/>
      </c>
      <c r="BZ92" s="85" t="str">
        <f>'3.5 St Lights - Pole'!CK92</f>
        <v/>
      </c>
      <c r="CA92" s="85"/>
      <c r="CB92" s="85"/>
      <c r="CC92" s="85" t="str">
        <f t="shared" si="76"/>
        <v/>
      </c>
      <c r="CD92" s="413"/>
      <c r="CE92" s="112"/>
      <c r="CF92" s="133" t="str">
        <f ca="1">IF('3.5 St Lights - Pole'!CR92="","",'3.5 St Lights - Pole'!CR92)</f>
        <v/>
      </c>
      <c r="CG92" s="112" t="str">
        <f>IF('3.5 St Lights - Pole'!CS92="","",'3.5 St Lights - Pole'!CS92)</f>
        <v/>
      </c>
      <c r="CH92" s="112"/>
      <c r="CI92" s="112"/>
    </row>
    <row r="93" spans="1:87" x14ac:dyDescent="0.2">
      <c r="A93" s="237"/>
      <c r="B93" s="413" t="str">
        <f t="shared" si="49"/>
        <v/>
      </c>
      <c r="C93" s="413" t="str">
        <f>IF('3.5 St Lights - Bracket'!B93="","",'3.5 St Lights - Bracket'!B93)</f>
        <v/>
      </c>
      <c r="D93" s="89" t="str">
        <f>IF('3.5 St Lights - Bracket'!D93="","",'3.5 St Lights - Bracket'!D93)</f>
        <v/>
      </c>
      <c r="E93" s="413" t="str">
        <f>IF('3.5 St Lights - Bracket'!E93="","",'3.5 St Lights - Bracket'!E93)</f>
        <v/>
      </c>
      <c r="F93" s="413" t="str">
        <f>IF('3.5 St Lights - Bracket'!F93="","",'3.5 St Lights - Bracket'!F93)</f>
        <v/>
      </c>
      <c r="G93" s="413" t="str">
        <f>IF('3.5 St Lights - Bracket'!G93="","",'3.5 St Lights - Bracket'!G93)</f>
        <v/>
      </c>
      <c r="H93" s="413" t="str">
        <f>IF('3.5 St Lights - Bracket'!H93="","",'3.5 St Lights - Bracket'!H93)</f>
        <v/>
      </c>
      <c r="I93" s="413"/>
      <c r="J93" s="89" t="str">
        <f t="shared" si="50"/>
        <v/>
      </c>
      <c r="K93" s="413"/>
      <c r="L93" s="89" t="str">
        <f t="shared" si="51"/>
        <v/>
      </c>
      <c r="M93" s="414" t="str">
        <f t="shared" si="52"/>
        <v/>
      </c>
      <c r="N93" s="413"/>
      <c r="O93" s="89" t="str">
        <f t="shared" si="53"/>
        <v/>
      </c>
      <c r="P93" s="413" t="str">
        <f t="shared" si="54"/>
        <v/>
      </c>
      <c r="Q93" s="89" t="str">
        <f t="shared" si="55"/>
        <v/>
      </c>
      <c r="R93" s="413"/>
      <c r="S93" s="413" t="str">
        <f>IFERROR(VLOOKUP('3.5 St Lights - Pole'!AE93,sl_lights_light_supply_auto,2,FALSE),"")</f>
        <v/>
      </c>
      <c r="T93" s="89" t="str">
        <f t="shared" si="56"/>
        <v/>
      </c>
      <c r="U93" s="413"/>
      <c r="V93" s="413"/>
      <c r="W93" s="413"/>
      <c r="X93" s="413"/>
      <c r="Y93" s="89" t="str">
        <f t="shared" si="57"/>
        <v/>
      </c>
      <c r="Z93" s="415" t="str">
        <f>IF('3.5 St Lights - Pole'!$AM93="","",'3.5 St Lights - Pole'!$AM93)</f>
        <v/>
      </c>
      <c r="AA93" s="413"/>
      <c r="AB93" s="413"/>
      <c r="AC93" s="89" t="str">
        <f t="shared" si="58"/>
        <v/>
      </c>
      <c r="AD93" s="85"/>
      <c r="AE93" s="413"/>
      <c r="AF93" s="413" t="str">
        <f t="shared" si="59"/>
        <v/>
      </c>
      <c r="AG93" s="89" t="str">
        <f t="shared" si="60"/>
        <v/>
      </c>
      <c r="AH93" s="414" t="str">
        <f t="shared" si="61"/>
        <v/>
      </c>
      <c r="AI93" s="413" t="str">
        <f t="shared" si="62"/>
        <v/>
      </c>
      <c r="AJ93" s="89" t="str">
        <f t="shared" si="63"/>
        <v/>
      </c>
      <c r="AK93" s="413"/>
      <c r="AL93" s="89" t="str">
        <f t="shared" si="64"/>
        <v/>
      </c>
      <c r="AM93" s="413"/>
      <c r="AN93" s="89" t="str">
        <f t="shared" si="65"/>
        <v/>
      </c>
      <c r="AO93" s="413"/>
      <c r="AP93" s="89" t="str">
        <f t="shared" si="66"/>
        <v/>
      </c>
      <c r="AQ93" s="413"/>
      <c r="AR93" s="415" t="str">
        <f>IF('3.5 St Lights - Pole'!$AM93="","",'3.5 St Lights - Pole'!$AM93)</f>
        <v/>
      </c>
      <c r="AS93" s="413"/>
      <c r="AT93" s="89" t="str">
        <f t="shared" si="67"/>
        <v/>
      </c>
      <c r="AU93" s="85"/>
      <c r="AV93" s="85"/>
      <c r="AW93" s="413"/>
      <c r="AX93" s="413"/>
      <c r="AY93" s="89" t="str">
        <f t="shared" si="68"/>
        <v/>
      </c>
      <c r="AZ93" s="85"/>
      <c r="BA93" s="85"/>
      <c r="BB93" s="413" t="str">
        <f t="shared" si="69"/>
        <v/>
      </c>
      <c r="BC93" s="89" t="str">
        <f t="shared" si="70"/>
        <v/>
      </c>
      <c r="BD93" s="414" t="str">
        <f t="shared" si="71"/>
        <v/>
      </c>
      <c r="BE93" s="413"/>
      <c r="BF93" s="416" t="str">
        <f t="shared" si="72"/>
        <v/>
      </c>
      <c r="BG93" s="415" t="str">
        <f>IF('3.5 St Lights - Pole'!$AM93="","",'3.5 St Lights - Pole'!$AM93)</f>
        <v/>
      </c>
      <c r="BH93" s="413"/>
      <c r="BI93" s="89" t="str">
        <f t="shared" si="73"/>
        <v/>
      </c>
      <c r="BJ93" s="85"/>
      <c r="BK93" s="413"/>
      <c r="BL93" s="413"/>
      <c r="BM93" s="413"/>
      <c r="BN93" s="89" t="str">
        <f t="shared" si="74"/>
        <v/>
      </c>
      <c r="BO93" s="85"/>
      <c r="BP93" s="413"/>
      <c r="BQ93" s="415" t="str">
        <f>IF('3.5 St Lights - Pole'!$AM93="","",'3.5 St Lights - Pole'!$AM93)</f>
        <v/>
      </c>
      <c r="BR93" s="85"/>
      <c r="BS93" s="85"/>
      <c r="BT93" s="85" t="str">
        <f>'3.5 St Lights - Pole'!CE93</f>
        <v/>
      </c>
      <c r="BU93" s="85"/>
      <c r="BV93" s="85" t="str">
        <f t="shared" si="75"/>
        <v/>
      </c>
      <c r="BW93" s="271"/>
      <c r="BX93" s="85" t="str">
        <f>'3.5 St Lights - Pole'!CI93</f>
        <v/>
      </c>
      <c r="BY93" s="85" t="str">
        <f>'3.5 St Lights - Pole'!CJ93</f>
        <v/>
      </c>
      <c r="BZ93" s="85" t="str">
        <f>'3.5 St Lights - Pole'!CK93</f>
        <v/>
      </c>
      <c r="CA93" s="85"/>
      <c r="CB93" s="85"/>
      <c r="CC93" s="85" t="str">
        <f t="shared" si="76"/>
        <v/>
      </c>
      <c r="CD93" s="413"/>
      <c r="CE93" s="112"/>
      <c r="CF93" s="133" t="str">
        <f ca="1">IF('3.5 St Lights - Pole'!CR93="","",'3.5 St Lights - Pole'!CR93)</f>
        <v/>
      </c>
      <c r="CG93" s="112" t="str">
        <f>IF('3.5 St Lights - Pole'!CS93="","",'3.5 St Lights - Pole'!CS93)</f>
        <v/>
      </c>
      <c r="CH93" s="112"/>
      <c r="CI93" s="112"/>
    </row>
    <row r="94" spans="1:87" x14ac:dyDescent="0.2">
      <c r="A94" s="237"/>
      <c r="B94" s="413" t="str">
        <f t="shared" si="49"/>
        <v/>
      </c>
      <c r="C94" s="413" t="str">
        <f>IF('3.5 St Lights - Bracket'!B94="","",'3.5 St Lights - Bracket'!B94)</f>
        <v/>
      </c>
      <c r="D94" s="89" t="str">
        <f>IF('3.5 St Lights - Bracket'!D94="","",'3.5 St Lights - Bracket'!D94)</f>
        <v/>
      </c>
      <c r="E94" s="413" t="str">
        <f>IF('3.5 St Lights - Bracket'!E94="","",'3.5 St Lights - Bracket'!E94)</f>
        <v/>
      </c>
      <c r="F94" s="413" t="str">
        <f>IF('3.5 St Lights - Bracket'!F94="","",'3.5 St Lights - Bracket'!F94)</f>
        <v/>
      </c>
      <c r="G94" s="413" t="str">
        <f>IF('3.5 St Lights - Bracket'!G94="","",'3.5 St Lights - Bracket'!G94)</f>
        <v/>
      </c>
      <c r="H94" s="413" t="str">
        <f>IF('3.5 St Lights - Bracket'!H94="","",'3.5 St Lights - Bracket'!H94)</f>
        <v/>
      </c>
      <c r="I94" s="413"/>
      <c r="J94" s="89" t="str">
        <f t="shared" si="50"/>
        <v/>
      </c>
      <c r="K94" s="413"/>
      <c r="L94" s="89" t="str">
        <f t="shared" si="51"/>
        <v/>
      </c>
      <c r="M94" s="414" t="str">
        <f t="shared" si="52"/>
        <v/>
      </c>
      <c r="N94" s="413"/>
      <c r="O94" s="89" t="str">
        <f t="shared" si="53"/>
        <v/>
      </c>
      <c r="P94" s="413" t="str">
        <f t="shared" si="54"/>
        <v/>
      </c>
      <c r="Q94" s="89" t="str">
        <f t="shared" si="55"/>
        <v/>
      </c>
      <c r="R94" s="413"/>
      <c r="S94" s="413" t="str">
        <f>IFERROR(VLOOKUP('3.5 St Lights - Pole'!AE94,sl_lights_light_supply_auto,2,FALSE),"")</f>
        <v/>
      </c>
      <c r="T94" s="89" t="str">
        <f t="shared" si="56"/>
        <v/>
      </c>
      <c r="U94" s="413"/>
      <c r="V94" s="413"/>
      <c r="W94" s="413"/>
      <c r="X94" s="413"/>
      <c r="Y94" s="89" t="str">
        <f t="shared" si="57"/>
        <v/>
      </c>
      <c r="Z94" s="415" t="str">
        <f>IF('3.5 St Lights - Pole'!$AM94="","",'3.5 St Lights - Pole'!$AM94)</f>
        <v/>
      </c>
      <c r="AA94" s="413"/>
      <c r="AB94" s="413"/>
      <c r="AC94" s="89" t="str">
        <f t="shared" si="58"/>
        <v/>
      </c>
      <c r="AD94" s="85"/>
      <c r="AE94" s="413"/>
      <c r="AF94" s="413" t="str">
        <f t="shared" si="59"/>
        <v/>
      </c>
      <c r="AG94" s="89" t="str">
        <f t="shared" si="60"/>
        <v/>
      </c>
      <c r="AH94" s="414" t="str">
        <f t="shared" si="61"/>
        <v/>
      </c>
      <c r="AI94" s="413" t="str">
        <f t="shared" si="62"/>
        <v/>
      </c>
      <c r="AJ94" s="89" t="str">
        <f t="shared" si="63"/>
        <v/>
      </c>
      <c r="AK94" s="413"/>
      <c r="AL94" s="89" t="str">
        <f t="shared" si="64"/>
        <v/>
      </c>
      <c r="AM94" s="413"/>
      <c r="AN94" s="89" t="str">
        <f t="shared" si="65"/>
        <v/>
      </c>
      <c r="AO94" s="413"/>
      <c r="AP94" s="89" t="str">
        <f t="shared" si="66"/>
        <v/>
      </c>
      <c r="AQ94" s="413"/>
      <c r="AR94" s="415" t="str">
        <f>IF('3.5 St Lights - Pole'!$AM94="","",'3.5 St Lights - Pole'!$AM94)</f>
        <v/>
      </c>
      <c r="AS94" s="413"/>
      <c r="AT94" s="89" t="str">
        <f t="shared" si="67"/>
        <v/>
      </c>
      <c r="AU94" s="85"/>
      <c r="AV94" s="85"/>
      <c r="AW94" s="413"/>
      <c r="AX94" s="413"/>
      <c r="AY94" s="89" t="str">
        <f t="shared" si="68"/>
        <v/>
      </c>
      <c r="AZ94" s="85"/>
      <c r="BA94" s="85"/>
      <c r="BB94" s="413" t="str">
        <f t="shared" si="69"/>
        <v/>
      </c>
      <c r="BC94" s="89" t="str">
        <f t="shared" si="70"/>
        <v/>
      </c>
      <c r="BD94" s="414" t="str">
        <f t="shared" si="71"/>
        <v/>
      </c>
      <c r="BE94" s="413"/>
      <c r="BF94" s="416" t="str">
        <f t="shared" si="72"/>
        <v/>
      </c>
      <c r="BG94" s="415" t="str">
        <f>IF('3.5 St Lights - Pole'!$AM94="","",'3.5 St Lights - Pole'!$AM94)</f>
        <v/>
      </c>
      <c r="BH94" s="413"/>
      <c r="BI94" s="89" t="str">
        <f t="shared" si="73"/>
        <v/>
      </c>
      <c r="BJ94" s="85"/>
      <c r="BK94" s="413"/>
      <c r="BL94" s="413"/>
      <c r="BM94" s="413"/>
      <c r="BN94" s="89" t="str">
        <f t="shared" si="74"/>
        <v/>
      </c>
      <c r="BO94" s="85"/>
      <c r="BP94" s="413"/>
      <c r="BQ94" s="415" t="str">
        <f>IF('3.5 St Lights - Pole'!$AM94="","",'3.5 St Lights - Pole'!$AM94)</f>
        <v/>
      </c>
      <c r="BR94" s="85"/>
      <c r="BS94" s="85"/>
      <c r="BT94" s="85" t="str">
        <f>'3.5 St Lights - Pole'!CE94</f>
        <v/>
      </c>
      <c r="BU94" s="85"/>
      <c r="BV94" s="85" t="str">
        <f t="shared" si="75"/>
        <v/>
      </c>
      <c r="BW94" s="271"/>
      <c r="BX94" s="85" t="str">
        <f>'3.5 St Lights - Pole'!CI94</f>
        <v/>
      </c>
      <c r="BY94" s="85" t="str">
        <f>'3.5 St Lights - Pole'!CJ94</f>
        <v/>
      </c>
      <c r="BZ94" s="85" t="str">
        <f>'3.5 St Lights - Pole'!CK94</f>
        <v/>
      </c>
      <c r="CA94" s="85"/>
      <c r="CB94" s="85"/>
      <c r="CC94" s="85" t="str">
        <f t="shared" si="76"/>
        <v/>
      </c>
      <c r="CD94" s="413"/>
      <c r="CE94" s="112"/>
      <c r="CF94" s="133" t="str">
        <f ca="1">IF('3.5 St Lights - Pole'!CR94="","",'3.5 St Lights - Pole'!CR94)</f>
        <v/>
      </c>
      <c r="CG94" s="112" t="str">
        <f>IF('3.5 St Lights - Pole'!CS94="","",'3.5 St Lights - Pole'!CS94)</f>
        <v/>
      </c>
      <c r="CH94" s="112"/>
      <c r="CI94" s="112"/>
    </row>
    <row r="95" spans="1:87" x14ac:dyDescent="0.2">
      <c r="A95" s="237"/>
      <c r="B95" s="413" t="str">
        <f t="shared" si="49"/>
        <v/>
      </c>
      <c r="C95" s="413" t="str">
        <f>IF('3.5 St Lights - Bracket'!B95="","",'3.5 St Lights - Bracket'!B95)</f>
        <v/>
      </c>
      <c r="D95" s="89" t="str">
        <f>IF('3.5 St Lights - Bracket'!D95="","",'3.5 St Lights - Bracket'!D95)</f>
        <v/>
      </c>
      <c r="E95" s="413" t="str">
        <f>IF('3.5 St Lights - Bracket'!E95="","",'3.5 St Lights - Bracket'!E95)</f>
        <v/>
      </c>
      <c r="F95" s="413" t="str">
        <f>IF('3.5 St Lights - Bracket'!F95="","",'3.5 St Lights - Bracket'!F95)</f>
        <v/>
      </c>
      <c r="G95" s="413" t="str">
        <f>IF('3.5 St Lights - Bracket'!G95="","",'3.5 St Lights - Bracket'!G95)</f>
        <v/>
      </c>
      <c r="H95" s="413" t="str">
        <f>IF('3.5 St Lights - Bracket'!H95="","",'3.5 St Lights - Bracket'!H95)</f>
        <v/>
      </c>
      <c r="I95" s="413"/>
      <c r="J95" s="89" t="str">
        <f t="shared" si="50"/>
        <v/>
      </c>
      <c r="K95" s="413"/>
      <c r="L95" s="89" t="str">
        <f t="shared" si="51"/>
        <v/>
      </c>
      <c r="M95" s="414" t="str">
        <f t="shared" si="52"/>
        <v/>
      </c>
      <c r="N95" s="413"/>
      <c r="O95" s="89" t="str">
        <f t="shared" si="53"/>
        <v/>
      </c>
      <c r="P95" s="413" t="str">
        <f t="shared" si="54"/>
        <v/>
      </c>
      <c r="Q95" s="89" t="str">
        <f t="shared" si="55"/>
        <v/>
      </c>
      <c r="R95" s="413"/>
      <c r="S95" s="413" t="str">
        <f>IFERROR(VLOOKUP('3.5 St Lights - Pole'!AE95,sl_lights_light_supply_auto,2,FALSE),"")</f>
        <v/>
      </c>
      <c r="T95" s="89" t="str">
        <f t="shared" si="56"/>
        <v/>
      </c>
      <c r="U95" s="413"/>
      <c r="V95" s="413"/>
      <c r="W95" s="413"/>
      <c r="X95" s="413"/>
      <c r="Y95" s="89" t="str">
        <f t="shared" si="57"/>
        <v/>
      </c>
      <c r="Z95" s="415" t="str">
        <f>IF('3.5 St Lights - Pole'!$AM95="","",'3.5 St Lights - Pole'!$AM95)</f>
        <v/>
      </c>
      <c r="AA95" s="413"/>
      <c r="AB95" s="413"/>
      <c r="AC95" s="89" t="str">
        <f t="shared" si="58"/>
        <v/>
      </c>
      <c r="AD95" s="85"/>
      <c r="AE95" s="413"/>
      <c r="AF95" s="413" t="str">
        <f t="shared" si="59"/>
        <v/>
      </c>
      <c r="AG95" s="89" t="str">
        <f t="shared" si="60"/>
        <v/>
      </c>
      <c r="AH95" s="414" t="str">
        <f t="shared" si="61"/>
        <v/>
      </c>
      <c r="AI95" s="413" t="str">
        <f t="shared" si="62"/>
        <v/>
      </c>
      <c r="AJ95" s="89" t="str">
        <f t="shared" si="63"/>
        <v/>
      </c>
      <c r="AK95" s="413"/>
      <c r="AL95" s="89" t="str">
        <f t="shared" si="64"/>
        <v/>
      </c>
      <c r="AM95" s="413"/>
      <c r="AN95" s="89" t="str">
        <f t="shared" si="65"/>
        <v/>
      </c>
      <c r="AO95" s="413"/>
      <c r="AP95" s="89" t="str">
        <f t="shared" si="66"/>
        <v/>
      </c>
      <c r="AQ95" s="413"/>
      <c r="AR95" s="415" t="str">
        <f>IF('3.5 St Lights - Pole'!$AM95="","",'3.5 St Lights - Pole'!$AM95)</f>
        <v/>
      </c>
      <c r="AS95" s="413"/>
      <c r="AT95" s="89" t="str">
        <f t="shared" si="67"/>
        <v/>
      </c>
      <c r="AU95" s="85"/>
      <c r="AV95" s="85"/>
      <c r="AW95" s="413"/>
      <c r="AX95" s="413"/>
      <c r="AY95" s="89" t="str">
        <f t="shared" si="68"/>
        <v/>
      </c>
      <c r="AZ95" s="85"/>
      <c r="BA95" s="85"/>
      <c r="BB95" s="413" t="str">
        <f t="shared" si="69"/>
        <v/>
      </c>
      <c r="BC95" s="89" t="str">
        <f t="shared" si="70"/>
        <v/>
      </c>
      <c r="BD95" s="414" t="str">
        <f t="shared" si="71"/>
        <v/>
      </c>
      <c r="BE95" s="413"/>
      <c r="BF95" s="416" t="str">
        <f t="shared" si="72"/>
        <v/>
      </c>
      <c r="BG95" s="415" t="str">
        <f>IF('3.5 St Lights - Pole'!$AM95="","",'3.5 St Lights - Pole'!$AM95)</f>
        <v/>
      </c>
      <c r="BH95" s="413"/>
      <c r="BI95" s="89" t="str">
        <f t="shared" si="73"/>
        <v/>
      </c>
      <c r="BJ95" s="85"/>
      <c r="BK95" s="413"/>
      <c r="BL95" s="413"/>
      <c r="BM95" s="413"/>
      <c r="BN95" s="89" t="str">
        <f t="shared" si="74"/>
        <v/>
      </c>
      <c r="BO95" s="85"/>
      <c r="BP95" s="413"/>
      <c r="BQ95" s="415" t="str">
        <f>IF('3.5 St Lights - Pole'!$AM95="","",'3.5 St Lights - Pole'!$AM95)</f>
        <v/>
      </c>
      <c r="BR95" s="85"/>
      <c r="BS95" s="85"/>
      <c r="BT95" s="85" t="str">
        <f>'3.5 St Lights - Pole'!CE95</f>
        <v/>
      </c>
      <c r="BU95" s="85"/>
      <c r="BV95" s="85" t="str">
        <f t="shared" si="75"/>
        <v/>
      </c>
      <c r="BW95" s="271"/>
      <c r="BX95" s="85" t="str">
        <f>'3.5 St Lights - Pole'!CI95</f>
        <v/>
      </c>
      <c r="BY95" s="85" t="str">
        <f>'3.5 St Lights - Pole'!CJ95</f>
        <v/>
      </c>
      <c r="BZ95" s="85" t="str">
        <f>'3.5 St Lights - Pole'!CK95</f>
        <v/>
      </c>
      <c r="CA95" s="85"/>
      <c r="CB95" s="85"/>
      <c r="CC95" s="85" t="str">
        <f t="shared" si="76"/>
        <v/>
      </c>
      <c r="CD95" s="413"/>
      <c r="CE95" s="112"/>
      <c r="CF95" s="133" t="str">
        <f ca="1">IF('3.5 St Lights - Pole'!CR95="","",'3.5 St Lights - Pole'!CR95)</f>
        <v/>
      </c>
      <c r="CG95" s="112" t="str">
        <f>IF('3.5 St Lights - Pole'!CS95="","",'3.5 St Lights - Pole'!CS95)</f>
        <v/>
      </c>
      <c r="CH95" s="112"/>
      <c r="CI95" s="112"/>
    </row>
    <row r="96" spans="1:87" x14ac:dyDescent="0.2">
      <c r="A96" s="237"/>
      <c r="B96" s="413" t="str">
        <f t="shared" si="49"/>
        <v/>
      </c>
      <c r="C96" s="413" t="str">
        <f>IF('3.5 St Lights - Bracket'!B96="","",'3.5 St Lights - Bracket'!B96)</f>
        <v/>
      </c>
      <c r="D96" s="89" t="str">
        <f>IF('3.5 St Lights - Bracket'!D96="","",'3.5 St Lights - Bracket'!D96)</f>
        <v/>
      </c>
      <c r="E96" s="413" t="str">
        <f>IF('3.5 St Lights - Bracket'!E96="","",'3.5 St Lights - Bracket'!E96)</f>
        <v/>
      </c>
      <c r="F96" s="413" t="str">
        <f>IF('3.5 St Lights - Bracket'!F96="","",'3.5 St Lights - Bracket'!F96)</f>
        <v/>
      </c>
      <c r="G96" s="413" t="str">
        <f>IF('3.5 St Lights - Bracket'!G96="","",'3.5 St Lights - Bracket'!G96)</f>
        <v/>
      </c>
      <c r="H96" s="413" t="str">
        <f>IF('3.5 St Lights - Bracket'!H96="","",'3.5 St Lights - Bracket'!H96)</f>
        <v/>
      </c>
      <c r="I96" s="413"/>
      <c r="J96" s="89" t="str">
        <f t="shared" si="50"/>
        <v/>
      </c>
      <c r="K96" s="413"/>
      <c r="L96" s="89" t="str">
        <f t="shared" si="51"/>
        <v/>
      </c>
      <c r="M96" s="414" t="str">
        <f t="shared" si="52"/>
        <v/>
      </c>
      <c r="N96" s="413"/>
      <c r="O96" s="89" t="str">
        <f t="shared" si="53"/>
        <v/>
      </c>
      <c r="P96" s="413" t="str">
        <f t="shared" si="54"/>
        <v/>
      </c>
      <c r="Q96" s="89" t="str">
        <f t="shared" si="55"/>
        <v/>
      </c>
      <c r="R96" s="413"/>
      <c r="S96" s="413" t="str">
        <f>IFERROR(VLOOKUP('3.5 St Lights - Pole'!AE96,sl_lights_light_supply_auto,2,FALSE),"")</f>
        <v/>
      </c>
      <c r="T96" s="89" t="str">
        <f t="shared" si="56"/>
        <v/>
      </c>
      <c r="U96" s="413"/>
      <c r="V96" s="413"/>
      <c r="W96" s="413"/>
      <c r="X96" s="413"/>
      <c r="Y96" s="89" t="str">
        <f t="shared" si="57"/>
        <v/>
      </c>
      <c r="Z96" s="415" t="str">
        <f>IF('3.5 St Lights - Pole'!$AM96="","",'3.5 St Lights - Pole'!$AM96)</f>
        <v/>
      </c>
      <c r="AA96" s="413"/>
      <c r="AB96" s="413"/>
      <c r="AC96" s="89" t="str">
        <f t="shared" si="58"/>
        <v/>
      </c>
      <c r="AD96" s="85"/>
      <c r="AE96" s="413"/>
      <c r="AF96" s="413" t="str">
        <f t="shared" si="59"/>
        <v/>
      </c>
      <c r="AG96" s="89" t="str">
        <f t="shared" si="60"/>
        <v/>
      </c>
      <c r="AH96" s="414" t="str">
        <f t="shared" si="61"/>
        <v/>
      </c>
      <c r="AI96" s="413" t="str">
        <f t="shared" si="62"/>
        <v/>
      </c>
      <c r="AJ96" s="89" t="str">
        <f t="shared" si="63"/>
        <v/>
      </c>
      <c r="AK96" s="413"/>
      <c r="AL96" s="89" t="str">
        <f t="shared" si="64"/>
        <v/>
      </c>
      <c r="AM96" s="413"/>
      <c r="AN96" s="89" t="str">
        <f t="shared" si="65"/>
        <v/>
      </c>
      <c r="AO96" s="413"/>
      <c r="AP96" s="89" t="str">
        <f t="shared" si="66"/>
        <v/>
      </c>
      <c r="AQ96" s="413"/>
      <c r="AR96" s="415" t="str">
        <f>IF('3.5 St Lights - Pole'!$AM96="","",'3.5 St Lights - Pole'!$AM96)</f>
        <v/>
      </c>
      <c r="AS96" s="413"/>
      <c r="AT96" s="89" t="str">
        <f t="shared" si="67"/>
        <v/>
      </c>
      <c r="AU96" s="85"/>
      <c r="AV96" s="85"/>
      <c r="AW96" s="413"/>
      <c r="AX96" s="413"/>
      <c r="AY96" s="89" t="str">
        <f t="shared" si="68"/>
        <v/>
      </c>
      <c r="AZ96" s="85"/>
      <c r="BA96" s="85"/>
      <c r="BB96" s="413" t="str">
        <f t="shared" si="69"/>
        <v/>
      </c>
      <c r="BC96" s="89" t="str">
        <f t="shared" si="70"/>
        <v/>
      </c>
      <c r="BD96" s="414" t="str">
        <f t="shared" si="71"/>
        <v/>
      </c>
      <c r="BE96" s="413"/>
      <c r="BF96" s="416" t="str">
        <f t="shared" si="72"/>
        <v/>
      </c>
      <c r="BG96" s="415" t="str">
        <f>IF('3.5 St Lights - Pole'!$AM96="","",'3.5 St Lights - Pole'!$AM96)</f>
        <v/>
      </c>
      <c r="BH96" s="413"/>
      <c r="BI96" s="89" t="str">
        <f t="shared" si="73"/>
        <v/>
      </c>
      <c r="BJ96" s="85"/>
      <c r="BK96" s="413"/>
      <c r="BL96" s="413"/>
      <c r="BM96" s="413"/>
      <c r="BN96" s="89" t="str">
        <f t="shared" si="74"/>
        <v/>
      </c>
      <c r="BO96" s="85"/>
      <c r="BP96" s="413"/>
      <c r="BQ96" s="415" t="str">
        <f>IF('3.5 St Lights - Pole'!$AM96="","",'3.5 St Lights - Pole'!$AM96)</f>
        <v/>
      </c>
      <c r="BR96" s="85"/>
      <c r="BS96" s="85"/>
      <c r="BT96" s="85" t="str">
        <f>'3.5 St Lights - Pole'!CE96</f>
        <v/>
      </c>
      <c r="BU96" s="85"/>
      <c r="BV96" s="85" t="str">
        <f t="shared" si="75"/>
        <v/>
      </c>
      <c r="BW96" s="271"/>
      <c r="BX96" s="85" t="str">
        <f>'3.5 St Lights - Pole'!CI96</f>
        <v/>
      </c>
      <c r="BY96" s="85" t="str">
        <f>'3.5 St Lights - Pole'!CJ96</f>
        <v/>
      </c>
      <c r="BZ96" s="85" t="str">
        <f>'3.5 St Lights - Pole'!CK96</f>
        <v/>
      </c>
      <c r="CA96" s="85"/>
      <c r="CB96" s="85"/>
      <c r="CC96" s="85" t="str">
        <f t="shared" si="76"/>
        <v/>
      </c>
      <c r="CD96" s="413"/>
      <c r="CE96" s="112"/>
      <c r="CF96" s="133" t="str">
        <f ca="1">IF('3.5 St Lights - Pole'!CR96="","",'3.5 St Lights - Pole'!CR96)</f>
        <v/>
      </c>
      <c r="CG96" s="112" t="str">
        <f>IF('3.5 St Lights - Pole'!CS96="","",'3.5 St Lights - Pole'!CS96)</f>
        <v/>
      </c>
      <c r="CH96" s="112"/>
      <c r="CI96" s="112"/>
    </row>
    <row r="97" spans="1:87" x14ac:dyDescent="0.2">
      <c r="A97" s="237"/>
      <c r="B97" s="413" t="str">
        <f t="shared" si="49"/>
        <v/>
      </c>
      <c r="C97" s="413" t="str">
        <f>IF('3.5 St Lights - Bracket'!B97="","",'3.5 St Lights - Bracket'!B97)</f>
        <v/>
      </c>
      <c r="D97" s="89" t="str">
        <f>IF('3.5 St Lights - Bracket'!D97="","",'3.5 St Lights - Bracket'!D97)</f>
        <v/>
      </c>
      <c r="E97" s="413" t="str">
        <f>IF('3.5 St Lights - Bracket'!E97="","",'3.5 St Lights - Bracket'!E97)</f>
        <v/>
      </c>
      <c r="F97" s="413" t="str">
        <f>IF('3.5 St Lights - Bracket'!F97="","",'3.5 St Lights - Bracket'!F97)</f>
        <v/>
      </c>
      <c r="G97" s="413" t="str">
        <f>IF('3.5 St Lights - Bracket'!G97="","",'3.5 St Lights - Bracket'!G97)</f>
        <v/>
      </c>
      <c r="H97" s="413" t="str">
        <f>IF('3.5 St Lights - Bracket'!H97="","",'3.5 St Lights - Bracket'!H97)</f>
        <v/>
      </c>
      <c r="I97" s="413"/>
      <c r="J97" s="89" t="str">
        <f t="shared" si="50"/>
        <v/>
      </c>
      <c r="K97" s="413"/>
      <c r="L97" s="89" t="str">
        <f t="shared" si="51"/>
        <v/>
      </c>
      <c r="M97" s="414" t="str">
        <f t="shared" si="52"/>
        <v/>
      </c>
      <c r="N97" s="413"/>
      <c r="O97" s="89" t="str">
        <f t="shared" si="53"/>
        <v/>
      </c>
      <c r="P97" s="413" t="str">
        <f t="shared" si="54"/>
        <v/>
      </c>
      <c r="Q97" s="89" t="str">
        <f t="shared" si="55"/>
        <v/>
      </c>
      <c r="R97" s="413"/>
      <c r="S97" s="413" t="str">
        <f>IFERROR(VLOOKUP('3.5 St Lights - Pole'!AE97,sl_lights_light_supply_auto,2,FALSE),"")</f>
        <v/>
      </c>
      <c r="T97" s="89" t="str">
        <f t="shared" si="56"/>
        <v/>
      </c>
      <c r="U97" s="413"/>
      <c r="V97" s="413"/>
      <c r="W97" s="413"/>
      <c r="X97" s="413"/>
      <c r="Y97" s="89" t="str">
        <f t="shared" si="57"/>
        <v/>
      </c>
      <c r="Z97" s="415" t="str">
        <f>IF('3.5 St Lights - Pole'!$AM97="","",'3.5 St Lights - Pole'!$AM97)</f>
        <v/>
      </c>
      <c r="AA97" s="413"/>
      <c r="AB97" s="413"/>
      <c r="AC97" s="89" t="str">
        <f t="shared" si="58"/>
        <v/>
      </c>
      <c r="AD97" s="85"/>
      <c r="AE97" s="413"/>
      <c r="AF97" s="413" t="str">
        <f t="shared" si="59"/>
        <v/>
      </c>
      <c r="AG97" s="89" t="str">
        <f t="shared" si="60"/>
        <v/>
      </c>
      <c r="AH97" s="414" t="str">
        <f t="shared" si="61"/>
        <v/>
      </c>
      <c r="AI97" s="413" t="str">
        <f t="shared" si="62"/>
        <v/>
      </c>
      <c r="AJ97" s="89" t="str">
        <f t="shared" si="63"/>
        <v/>
      </c>
      <c r="AK97" s="413"/>
      <c r="AL97" s="89" t="str">
        <f t="shared" si="64"/>
        <v/>
      </c>
      <c r="AM97" s="413"/>
      <c r="AN97" s="89" t="str">
        <f t="shared" si="65"/>
        <v/>
      </c>
      <c r="AO97" s="413"/>
      <c r="AP97" s="89" t="str">
        <f t="shared" si="66"/>
        <v/>
      </c>
      <c r="AQ97" s="413"/>
      <c r="AR97" s="415" t="str">
        <f>IF('3.5 St Lights - Pole'!$AM97="","",'3.5 St Lights - Pole'!$AM97)</f>
        <v/>
      </c>
      <c r="AS97" s="413"/>
      <c r="AT97" s="89" t="str">
        <f t="shared" si="67"/>
        <v/>
      </c>
      <c r="AU97" s="85"/>
      <c r="AV97" s="85"/>
      <c r="AW97" s="413"/>
      <c r="AX97" s="413"/>
      <c r="AY97" s="89" t="str">
        <f t="shared" si="68"/>
        <v/>
      </c>
      <c r="AZ97" s="85"/>
      <c r="BA97" s="85"/>
      <c r="BB97" s="413" t="str">
        <f t="shared" si="69"/>
        <v/>
      </c>
      <c r="BC97" s="89" t="str">
        <f t="shared" si="70"/>
        <v/>
      </c>
      <c r="BD97" s="414" t="str">
        <f t="shared" si="71"/>
        <v/>
      </c>
      <c r="BE97" s="413"/>
      <c r="BF97" s="416" t="str">
        <f t="shared" si="72"/>
        <v/>
      </c>
      <c r="BG97" s="415" t="str">
        <f>IF('3.5 St Lights - Pole'!$AM97="","",'3.5 St Lights - Pole'!$AM97)</f>
        <v/>
      </c>
      <c r="BH97" s="413"/>
      <c r="BI97" s="89" t="str">
        <f t="shared" si="73"/>
        <v/>
      </c>
      <c r="BJ97" s="85"/>
      <c r="BK97" s="413"/>
      <c r="BL97" s="413"/>
      <c r="BM97" s="413"/>
      <c r="BN97" s="89" t="str">
        <f t="shared" si="74"/>
        <v/>
      </c>
      <c r="BO97" s="85"/>
      <c r="BP97" s="413"/>
      <c r="BQ97" s="415" t="str">
        <f>IF('3.5 St Lights - Pole'!$AM97="","",'3.5 St Lights - Pole'!$AM97)</f>
        <v/>
      </c>
      <c r="BR97" s="85"/>
      <c r="BS97" s="85"/>
      <c r="BT97" s="85" t="str">
        <f>'3.5 St Lights - Pole'!CE97</f>
        <v/>
      </c>
      <c r="BU97" s="85"/>
      <c r="BV97" s="85" t="str">
        <f t="shared" si="75"/>
        <v/>
      </c>
      <c r="BW97" s="271"/>
      <c r="BX97" s="85" t="str">
        <f>'3.5 St Lights - Pole'!CI97</f>
        <v/>
      </c>
      <c r="BY97" s="85" t="str">
        <f>'3.5 St Lights - Pole'!CJ97</f>
        <v/>
      </c>
      <c r="BZ97" s="85" t="str">
        <f>'3.5 St Lights - Pole'!CK97</f>
        <v/>
      </c>
      <c r="CA97" s="85"/>
      <c r="CB97" s="85"/>
      <c r="CC97" s="85" t="str">
        <f t="shared" si="76"/>
        <v/>
      </c>
      <c r="CD97" s="413"/>
      <c r="CE97" s="112"/>
      <c r="CF97" s="133" t="str">
        <f ca="1">IF('3.5 St Lights - Pole'!CR97="","",'3.5 St Lights - Pole'!CR97)</f>
        <v/>
      </c>
      <c r="CG97" s="112" t="str">
        <f>IF('3.5 St Lights - Pole'!CS97="","",'3.5 St Lights - Pole'!CS97)</f>
        <v/>
      </c>
      <c r="CH97" s="112"/>
      <c r="CI97" s="112"/>
    </row>
    <row r="98" spans="1:87" x14ac:dyDescent="0.2">
      <c r="A98" s="237"/>
      <c r="B98" s="413" t="str">
        <f t="shared" si="49"/>
        <v/>
      </c>
      <c r="C98" s="413" t="str">
        <f>IF('3.5 St Lights - Bracket'!B98="","",'3.5 St Lights - Bracket'!B98)</f>
        <v/>
      </c>
      <c r="D98" s="89" t="str">
        <f>IF('3.5 St Lights - Bracket'!D98="","",'3.5 St Lights - Bracket'!D98)</f>
        <v/>
      </c>
      <c r="E98" s="413" t="str">
        <f>IF('3.5 St Lights - Bracket'!E98="","",'3.5 St Lights - Bracket'!E98)</f>
        <v/>
      </c>
      <c r="F98" s="413" t="str">
        <f>IF('3.5 St Lights - Bracket'!F98="","",'3.5 St Lights - Bracket'!F98)</f>
        <v/>
      </c>
      <c r="G98" s="413" t="str">
        <f>IF('3.5 St Lights - Bracket'!G98="","",'3.5 St Lights - Bracket'!G98)</f>
        <v/>
      </c>
      <c r="H98" s="413" t="str">
        <f>IF('3.5 St Lights - Bracket'!H98="","",'3.5 St Lights - Bracket'!H98)</f>
        <v/>
      </c>
      <c r="I98" s="413"/>
      <c r="J98" s="89" t="str">
        <f t="shared" si="50"/>
        <v/>
      </c>
      <c r="K98" s="413"/>
      <c r="L98" s="89" t="str">
        <f t="shared" si="51"/>
        <v/>
      </c>
      <c r="M98" s="414" t="str">
        <f t="shared" si="52"/>
        <v/>
      </c>
      <c r="N98" s="413"/>
      <c r="O98" s="89" t="str">
        <f t="shared" si="53"/>
        <v/>
      </c>
      <c r="P98" s="413" t="str">
        <f t="shared" si="54"/>
        <v/>
      </c>
      <c r="Q98" s="89" t="str">
        <f t="shared" si="55"/>
        <v/>
      </c>
      <c r="R98" s="413"/>
      <c r="S98" s="413" t="str">
        <f>IFERROR(VLOOKUP('3.5 St Lights - Pole'!AE98,sl_lights_light_supply_auto,2,FALSE),"")</f>
        <v/>
      </c>
      <c r="T98" s="89" t="str">
        <f t="shared" si="56"/>
        <v/>
      </c>
      <c r="U98" s="413"/>
      <c r="V98" s="413"/>
      <c r="W98" s="413"/>
      <c r="X98" s="413"/>
      <c r="Y98" s="89" t="str">
        <f t="shared" si="57"/>
        <v/>
      </c>
      <c r="Z98" s="415" t="str">
        <f>IF('3.5 St Lights - Pole'!$AM98="","",'3.5 St Lights - Pole'!$AM98)</f>
        <v/>
      </c>
      <c r="AA98" s="413"/>
      <c r="AB98" s="413"/>
      <c r="AC98" s="89" t="str">
        <f t="shared" si="58"/>
        <v/>
      </c>
      <c r="AD98" s="85"/>
      <c r="AE98" s="413"/>
      <c r="AF98" s="413" t="str">
        <f t="shared" si="59"/>
        <v/>
      </c>
      <c r="AG98" s="89" t="str">
        <f t="shared" si="60"/>
        <v/>
      </c>
      <c r="AH98" s="414" t="str">
        <f t="shared" si="61"/>
        <v/>
      </c>
      <c r="AI98" s="413" t="str">
        <f t="shared" si="62"/>
        <v/>
      </c>
      <c r="AJ98" s="89" t="str">
        <f t="shared" si="63"/>
        <v/>
      </c>
      <c r="AK98" s="413"/>
      <c r="AL98" s="89" t="str">
        <f t="shared" si="64"/>
        <v/>
      </c>
      <c r="AM98" s="413"/>
      <c r="AN98" s="89" t="str">
        <f t="shared" si="65"/>
        <v/>
      </c>
      <c r="AO98" s="413"/>
      <c r="AP98" s="89" t="str">
        <f t="shared" si="66"/>
        <v/>
      </c>
      <c r="AQ98" s="413"/>
      <c r="AR98" s="415" t="str">
        <f>IF('3.5 St Lights - Pole'!$AM98="","",'3.5 St Lights - Pole'!$AM98)</f>
        <v/>
      </c>
      <c r="AS98" s="413"/>
      <c r="AT98" s="89" t="str">
        <f t="shared" si="67"/>
        <v/>
      </c>
      <c r="AU98" s="85"/>
      <c r="AV98" s="85"/>
      <c r="AW98" s="413"/>
      <c r="AX98" s="413"/>
      <c r="AY98" s="89" t="str">
        <f t="shared" si="68"/>
        <v/>
      </c>
      <c r="AZ98" s="85"/>
      <c r="BA98" s="85"/>
      <c r="BB98" s="413" t="str">
        <f t="shared" si="69"/>
        <v/>
      </c>
      <c r="BC98" s="89" t="str">
        <f t="shared" si="70"/>
        <v/>
      </c>
      <c r="BD98" s="414" t="str">
        <f t="shared" si="71"/>
        <v/>
      </c>
      <c r="BE98" s="413"/>
      <c r="BF98" s="416" t="str">
        <f t="shared" si="72"/>
        <v/>
      </c>
      <c r="BG98" s="415" t="str">
        <f>IF('3.5 St Lights - Pole'!$AM98="","",'3.5 St Lights - Pole'!$AM98)</f>
        <v/>
      </c>
      <c r="BH98" s="413"/>
      <c r="BI98" s="89" t="str">
        <f t="shared" si="73"/>
        <v/>
      </c>
      <c r="BJ98" s="85"/>
      <c r="BK98" s="413"/>
      <c r="BL98" s="413"/>
      <c r="BM98" s="413"/>
      <c r="BN98" s="89" t="str">
        <f t="shared" si="74"/>
        <v/>
      </c>
      <c r="BO98" s="85"/>
      <c r="BP98" s="413"/>
      <c r="BQ98" s="415" t="str">
        <f>IF('3.5 St Lights - Pole'!$AM98="","",'3.5 St Lights - Pole'!$AM98)</f>
        <v/>
      </c>
      <c r="BR98" s="85"/>
      <c r="BS98" s="85"/>
      <c r="BT98" s="85" t="str">
        <f>'3.5 St Lights - Pole'!CE98</f>
        <v/>
      </c>
      <c r="BU98" s="85"/>
      <c r="BV98" s="85" t="str">
        <f t="shared" si="75"/>
        <v/>
      </c>
      <c r="BW98" s="271"/>
      <c r="BX98" s="85" t="str">
        <f>'3.5 St Lights - Pole'!CI98</f>
        <v/>
      </c>
      <c r="BY98" s="85" t="str">
        <f>'3.5 St Lights - Pole'!CJ98</f>
        <v/>
      </c>
      <c r="BZ98" s="85" t="str">
        <f>'3.5 St Lights - Pole'!CK98</f>
        <v/>
      </c>
      <c r="CA98" s="85"/>
      <c r="CB98" s="85"/>
      <c r="CC98" s="85" t="str">
        <f t="shared" si="76"/>
        <v/>
      </c>
      <c r="CD98" s="413"/>
      <c r="CE98" s="112"/>
      <c r="CF98" s="133" t="str">
        <f ca="1">IF('3.5 St Lights - Pole'!CR98="","",'3.5 St Lights - Pole'!CR98)</f>
        <v/>
      </c>
      <c r="CG98" s="112" t="str">
        <f>IF('3.5 St Lights - Pole'!CS98="","",'3.5 St Lights - Pole'!CS98)</f>
        <v/>
      </c>
      <c r="CH98" s="112"/>
      <c r="CI98" s="112"/>
    </row>
    <row r="99" spans="1:87" x14ac:dyDescent="0.2">
      <c r="A99" s="237"/>
      <c r="B99" s="413" t="str">
        <f t="shared" si="49"/>
        <v/>
      </c>
      <c r="C99" s="413" t="str">
        <f>IF('3.5 St Lights - Bracket'!B99="","",'3.5 St Lights - Bracket'!B99)</f>
        <v/>
      </c>
      <c r="D99" s="89" t="str">
        <f>IF('3.5 St Lights - Bracket'!D99="","",'3.5 St Lights - Bracket'!D99)</f>
        <v/>
      </c>
      <c r="E99" s="413" t="str">
        <f>IF('3.5 St Lights - Bracket'!E99="","",'3.5 St Lights - Bracket'!E99)</f>
        <v/>
      </c>
      <c r="F99" s="413" t="str">
        <f>IF('3.5 St Lights - Bracket'!F99="","",'3.5 St Lights - Bracket'!F99)</f>
        <v/>
      </c>
      <c r="G99" s="413" t="str">
        <f>IF('3.5 St Lights - Bracket'!G99="","",'3.5 St Lights - Bracket'!G99)</f>
        <v/>
      </c>
      <c r="H99" s="413" t="str">
        <f>IF('3.5 St Lights - Bracket'!H99="","",'3.5 St Lights - Bracket'!H99)</f>
        <v/>
      </c>
      <c r="I99" s="413"/>
      <c r="J99" s="89" t="str">
        <f t="shared" si="50"/>
        <v/>
      </c>
      <c r="K99" s="413"/>
      <c r="L99" s="89" t="str">
        <f t="shared" si="51"/>
        <v/>
      </c>
      <c r="M99" s="414" t="str">
        <f t="shared" si="52"/>
        <v/>
      </c>
      <c r="N99" s="413"/>
      <c r="O99" s="89" t="str">
        <f t="shared" si="53"/>
        <v/>
      </c>
      <c r="P99" s="413" t="str">
        <f t="shared" si="54"/>
        <v/>
      </c>
      <c r="Q99" s="89" t="str">
        <f t="shared" si="55"/>
        <v/>
      </c>
      <c r="R99" s="413"/>
      <c r="S99" s="413" t="str">
        <f>IFERROR(VLOOKUP('3.5 St Lights - Pole'!AE99,sl_lights_light_supply_auto,2,FALSE),"")</f>
        <v/>
      </c>
      <c r="T99" s="89" t="str">
        <f t="shared" si="56"/>
        <v/>
      </c>
      <c r="U99" s="413"/>
      <c r="V99" s="413"/>
      <c r="W99" s="413"/>
      <c r="X99" s="413"/>
      <c r="Y99" s="89" t="str">
        <f t="shared" si="57"/>
        <v/>
      </c>
      <c r="Z99" s="415" t="str">
        <f>IF('3.5 St Lights - Pole'!$AM99="","",'3.5 St Lights - Pole'!$AM99)</f>
        <v/>
      </c>
      <c r="AA99" s="413"/>
      <c r="AB99" s="413"/>
      <c r="AC99" s="89" t="str">
        <f t="shared" si="58"/>
        <v/>
      </c>
      <c r="AD99" s="85"/>
      <c r="AE99" s="413"/>
      <c r="AF99" s="413" t="str">
        <f t="shared" si="59"/>
        <v/>
      </c>
      <c r="AG99" s="89" t="str">
        <f t="shared" si="60"/>
        <v/>
      </c>
      <c r="AH99" s="414" t="str">
        <f t="shared" si="61"/>
        <v/>
      </c>
      <c r="AI99" s="413" t="str">
        <f t="shared" si="62"/>
        <v/>
      </c>
      <c r="AJ99" s="89" t="str">
        <f t="shared" si="63"/>
        <v/>
      </c>
      <c r="AK99" s="413"/>
      <c r="AL99" s="89" t="str">
        <f t="shared" si="64"/>
        <v/>
      </c>
      <c r="AM99" s="413"/>
      <c r="AN99" s="89" t="str">
        <f t="shared" si="65"/>
        <v/>
      </c>
      <c r="AO99" s="413"/>
      <c r="AP99" s="89" t="str">
        <f t="shared" si="66"/>
        <v/>
      </c>
      <c r="AQ99" s="413"/>
      <c r="AR99" s="415" t="str">
        <f>IF('3.5 St Lights - Pole'!$AM99="","",'3.5 St Lights - Pole'!$AM99)</f>
        <v/>
      </c>
      <c r="AS99" s="413"/>
      <c r="AT99" s="89" t="str">
        <f t="shared" si="67"/>
        <v/>
      </c>
      <c r="AU99" s="85"/>
      <c r="AV99" s="85"/>
      <c r="AW99" s="413"/>
      <c r="AX99" s="413"/>
      <c r="AY99" s="89" t="str">
        <f t="shared" si="68"/>
        <v/>
      </c>
      <c r="AZ99" s="85"/>
      <c r="BA99" s="85"/>
      <c r="BB99" s="413" t="str">
        <f t="shared" si="69"/>
        <v/>
      </c>
      <c r="BC99" s="89" t="str">
        <f t="shared" si="70"/>
        <v/>
      </c>
      <c r="BD99" s="414" t="str">
        <f t="shared" si="71"/>
        <v/>
      </c>
      <c r="BE99" s="413"/>
      <c r="BF99" s="416" t="str">
        <f t="shared" si="72"/>
        <v/>
      </c>
      <c r="BG99" s="415" t="str">
        <f>IF('3.5 St Lights - Pole'!$AM99="","",'3.5 St Lights - Pole'!$AM99)</f>
        <v/>
      </c>
      <c r="BH99" s="413"/>
      <c r="BI99" s="89" t="str">
        <f t="shared" si="73"/>
        <v/>
      </c>
      <c r="BJ99" s="85"/>
      <c r="BK99" s="413"/>
      <c r="BL99" s="413"/>
      <c r="BM99" s="413"/>
      <c r="BN99" s="89" t="str">
        <f t="shared" si="74"/>
        <v/>
      </c>
      <c r="BO99" s="85"/>
      <c r="BP99" s="413"/>
      <c r="BQ99" s="415" t="str">
        <f>IF('3.5 St Lights - Pole'!$AM99="","",'3.5 St Lights - Pole'!$AM99)</f>
        <v/>
      </c>
      <c r="BR99" s="85"/>
      <c r="BS99" s="85"/>
      <c r="BT99" s="85" t="str">
        <f>'3.5 St Lights - Pole'!CE99</f>
        <v/>
      </c>
      <c r="BU99" s="85"/>
      <c r="BV99" s="85" t="str">
        <f t="shared" si="75"/>
        <v/>
      </c>
      <c r="BW99" s="271"/>
      <c r="BX99" s="85" t="str">
        <f>'3.5 St Lights - Pole'!CI99</f>
        <v/>
      </c>
      <c r="BY99" s="85" t="str">
        <f>'3.5 St Lights - Pole'!CJ99</f>
        <v/>
      </c>
      <c r="BZ99" s="85" t="str">
        <f>'3.5 St Lights - Pole'!CK99</f>
        <v/>
      </c>
      <c r="CA99" s="85"/>
      <c r="CB99" s="85"/>
      <c r="CC99" s="85" t="str">
        <f t="shared" si="76"/>
        <v/>
      </c>
      <c r="CD99" s="413"/>
      <c r="CE99" s="112"/>
      <c r="CF99" s="133" t="str">
        <f ca="1">IF('3.5 St Lights - Pole'!CR99="","",'3.5 St Lights - Pole'!CR99)</f>
        <v/>
      </c>
      <c r="CG99" s="112" t="str">
        <f>IF('3.5 St Lights - Pole'!CS99="","",'3.5 St Lights - Pole'!CS99)</f>
        <v/>
      </c>
      <c r="CH99" s="112"/>
      <c r="CI99" s="112"/>
    </row>
    <row r="100" spans="1:87" x14ac:dyDescent="0.2">
      <c r="A100" s="237"/>
      <c r="B100" s="413" t="str">
        <f t="shared" si="49"/>
        <v/>
      </c>
      <c r="C100" s="413" t="str">
        <f>IF('3.5 St Lights - Bracket'!B100="","",'3.5 St Lights - Bracket'!B100)</f>
        <v/>
      </c>
      <c r="D100" s="89" t="str">
        <f>IF('3.5 St Lights - Bracket'!D100="","",'3.5 St Lights - Bracket'!D100)</f>
        <v/>
      </c>
      <c r="E100" s="413" t="str">
        <f>IF('3.5 St Lights - Bracket'!E100="","",'3.5 St Lights - Bracket'!E100)</f>
        <v/>
      </c>
      <c r="F100" s="413" t="str">
        <f>IF('3.5 St Lights - Bracket'!F100="","",'3.5 St Lights - Bracket'!F100)</f>
        <v/>
      </c>
      <c r="G100" s="413" t="str">
        <f>IF('3.5 St Lights - Bracket'!G100="","",'3.5 St Lights - Bracket'!G100)</f>
        <v/>
      </c>
      <c r="H100" s="413" t="str">
        <f>IF('3.5 St Lights - Bracket'!H100="","",'3.5 St Lights - Bracket'!H100)</f>
        <v/>
      </c>
      <c r="I100" s="413"/>
      <c r="J100" s="89" t="str">
        <f t="shared" si="50"/>
        <v/>
      </c>
      <c r="K100" s="413"/>
      <c r="L100" s="89" t="str">
        <f t="shared" si="51"/>
        <v/>
      </c>
      <c r="M100" s="414" t="str">
        <f t="shared" si="52"/>
        <v/>
      </c>
      <c r="N100" s="413"/>
      <c r="O100" s="89" t="str">
        <f t="shared" si="53"/>
        <v/>
      </c>
      <c r="P100" s="413" t="str">
        <f t="shared" si="54"/>
        <v/>
      </c>
      <c r="Q100" s="89" t="str">
        <f t="shared" si="55"/>
        <v/>
      </c>
      <c r="R100" s="413"/>
      <c r="S100" s="413" t="str">
        <f>IFERROR(VLOOKUP('3.5 St Lights - Pole'!AE100,sl_lights_light_supply_auto,2,FALSE),"")</f>
        <v/>
      </c>
      <c r="T100" s="89" t="str">
        <f t="shared" si="56"/>
        <v/>
      </c>
      <c r="U100" s="413"/>
      <c r="V100" s="413"/>
      <c r="W100" s="413"/>
      <c r="X100" s="413"/>
      <c r="Y100" s="89" t="str">
        <f t="shared" si="57"/>
        <v/>
      </c>
      <c r="Z100" s="415" t="str">
        <f>IF('3.5 St Lights - Pole'!$AM100="","",'3.5 St Lights - Pole'!$AM100)</f>
        <v/>
      </c>
      <c r="AA100" s="413"/>
      <c r="AB100" s="413"/>
      <c r="AC100" s="89" t="str">
        <f t="shared" si="58"/>
        <v/>
      </c>
      <c r="AD100" s="85"/>
      <c r="AE100" s="413"/>
      <c r="AF100" s="413" t="str">
        <f t="shared" si="59"/>
        <v/>
      </c>
      <c r="AG100" s="89" t="str">
        <f t="shared" si="60"/>
        <v/>
      </c>
      <c r="AH100" s="414" t="str">
        <f t="shared" si="61"/>
        <v/>
      </c>
      <c r="AI100" s="413" t="str">
        <f t="shared" si="62"/>
        <v/>
      </c>
      <c r="AJ100" s="89" t="str">
        <f t="shared" si="63"/>
        <v/>
      </c>
      <c r="AK100" s="413"/>
      <c r="AL100" s="89" t="str">
        <f t="shared" si="64"/>
        <v/>
      </c>
      <c r="AM100" s="413"/>
      <c r="AN100" s="89" t="str">
        <f t="shared" si="65"/>
        <v/>
      </c>
      <c r="AO100" s="413"/>
      <c r="AP100" s="89" t="str">
        <f t="shared" si="66"/>
        <v/>
      </c>
      <c r="AQ100" s="413"/>
      <c r="AR100" s="415" t="str">
        <f>IF('3.5 St Lights - Pole'!$AM100="","",'3.5 St Lights - Pole'!$AM100)</f>
        <v/>
      </c>
      <c r="AS100" s="413"/>
      <c r="AT100" s="89" t="str">
        <f t="shared" si="67"/>
        <v/>
      </c>
      <c r="AU100" s="85"/>
      <c r="AV100" s="85"/>
      <c r="AW100" s="413"/>
      <c r="AX100" s="413"/>
      <c r="AY100" s="89" t="str">
        <f t="shared" si="68"/>
        <v/>
      </c>
      <c r="AZ100" s="85"/>
      <c r="BA100" s="85"/>
      <c r="BB100" s="413" t="str">
        <f t="shared" si="69"/>
        <v/>
      </c>
      <c r="BC100" s="89" t="str">
        <f t="shared" si="70"/>
        <v/>
      </c>
      <c r="BD100" s="414" t="str">
        <f t="shared" si="71"/>
        <v/>
      </c>
      <c r="BE100" s="413"/>
      <c r="BF100" s="416" t="str">
        <f t="shared" si="72"/>
        <v/>
      </c>
      <c r="BG100" s="415" t="str">
        <f>IF('3.5 St Lights - Pole'!$AM100="","",'3.5 St Lights - Pole'!$AM100)</f>
        <v/>
      </c>
      <c r="BH100" s="413"/>
      <c r="BI100" s="89" t="str">
        <f t="shared" si="73"/>
        <v/>
      </c>
      <c r="BJ100" s="85"/>
      <c r="BK100" s="413"/>
      <c r="BL100" s="413"/>
      <c r="BM100" s="413"/>
      <c r="BN100" s="89" t="str">
        <f t="shared" si="74"/>
        <v/>
      </c>
      <c r="BO100" s="85"/>
      <c r="BP100" s="413"/>
      <c r="BQ100" s="415" t="str">
        <f>IF('3.5 St Lights - Pole'!$AM100="","",'3.5 St Lights - Pole'!$AM100)</f>
        <v/>
      </c>
      <c r="BR100" s="85"/>
      <c r="BS100" s="85"/>
      <c r="BT100" s="85" t="str">
        <f>'3.5 St Lights - Pole'!CE100</f>
        <v/>
      </c>
      <c r="BU100" s="85"/>
      <c r="BV100" s="85" t="str">
        <f t="shared" si="75"/>
        <v/>
      </c>
      <c r="BW100" s="271"/>
      <c r="BX100" s="85" t="str">
        <f>'3.5 St Lights - Pole'!CI100</f>
        <v/>
      </c>
      <c r="BY100" s="85" t="str">
        <f>'3.5 St Lights - Pole'!CJ100</f>
        <v/>
      </c>
      <c r="BZ100" s="85" t="str">
        <f>'3.5 St Lights - Pole'!CK100</f>
        <v/>
      </c>
      <c r="CA100" s="85"/>
      <c r="CB100" s="85"/>
      <c r="CC100" s="85" t="str">
        <f t="shared" si="76"/>
        <v/>
      </c>
      <c r="CD100" s="413"/>
      <c r="CE100" s="112"/>
      <c r="CF100" s="133" t="str">
        <f ca="1">IF('3.5 St Lights - Pole'!CR100="","",'3.5 St Lights - Pole'!CR100)</f>
        <v/>
      </c>
      <c r="CG100" s="112" t="str">
        <f>IF('3.5 St Lights - Pole'!CS100="","",'3.5 St Lights - Pole'!CS100)</f>
        <v/>
      </c>
      <c r="CH100" s="112"/>
      <c r="CI100" s="112"/>
    </row>
    <row r="101" spans="1:87" x14ac:dyDescent="0.2">
      <c r="A101" s="237"/>
      <c r="B101" s="413" t="str">
        <f t="shared" si="49"/>
        <v/>
      </c>
      <c r="C101" s="413" t="str">
        <f>IF('3.5 St Lights - Bracket'!B101="","",'3.5 St Lights - Bracket'!B101)</f>
        <v/>
      </c>
      <c r="D101" s="89" t="str">
        <f>IF('3.5 St Lights - Bracket'!D101="","",'3.5 St Lights - Bracket'!D101)</f>
        <v/>
      </c>
      <c r="E101" s="413" t="str">
        <f>IF('3.5 St Lights - Bracket'!E101="","",'3.5 St Lights - Bracket'!E101)</f>
        <v/>
      </c>
      <c r="F101" s="413" t="str">
        <f>IF('3.5 St Lights - Bracket'!F101="","",'3.5 St Lights - Bracket'!F101)</f>
        <v/>
      </c>
      <c r="G101" s="413" t="str">
        <f>IF('3.5 St Lights - Bracket'!G101="","",'3.5 St Lights - Bracket'!G101)</f>
        <v/>
      </c>
      <c r="H101" s="413" t="str">
        <f>IF('3.5 St Lights - Bracket'!H101="","",'3.5 St Lights - Bracket'!H101)</f>
        <v/>
      </c>
      <c r="I101" s="413"/>
      <c r="J101" s="89" t="str">
        <f t="shared" si="50"/>
        <v/>
      </c>
      <c r="K101" s="413"/>
      <c r="L101" s="89" t="str">
        <f t="shared" si="51"/>
        <v/>
      </c>
      <c r="M101" s="414" t="str">
        <f t="shared" si="52"/>
        <v/>
      </c>
      <c r="N101" s="413"/>
      <c r="O101" s="89" t="str">
        <f t="shared" si="53"/>
        <v/>
      </c>
      <c r="P101" s="413" t="str">
        <f t="shared" si="54"/>
        <v/>
      </c>
      <c r="Q101" s="89" t="str">
        <f t="shared" si="55"/>
        <v/>
      </c>
      <c r="R101" s="413"/>
      <c r="S101" s="413" t="str">
        <f>IFERROR(VLOOKUP('3.5 St Lights - Pole'!AE101,sl_lights_light_supply_auto,2,FALSE),"")</f>
        <v/>
      </c>
      <c r="T101" s="89" t="str">
        <f t="shared" si="56"/>
        <v/>
      </c>
      <c r="U101" s="413"/>
      <c r="V101" s="413"/>
      <c r="W101" s="413"/>
      <c r="X101" s="413"/>
      <c r="Y101" s="89" t="str">
        <f t="shared" si="57"/>
        <v/>
      </c>
      <c r="Z101" s="415" t="str">
        <f>IF('3.5 St Lights - Pole'!$AM101="","",'3.5 St Lights - Pole'!$AM101)</f>
        <v/>
      </c>
      <c r="AA101" s="413"/>
      <c r="AB101" s="413"/>
      <c r="AC101" s="89" t="str">
        <f t="shared" si="58"/>
        <v/>
      </c>
      <c r="AD101" s="85"/>
      <c r="AE101" s="413"/>
      <c r="AF101" s="413" t="str">
        <f t="shared" si="59"/>
        <v/>
      </c>
      <c r="AG101" s="89" t="str">
        <f t="shared" si="60"/>
        <v/>
      </c>
      <c r="AH101" s="414" t="str">
        <f t="shared" si="61"/>
        <v/>
      </c>
      <c r="AI101" s="413" t="str">
        <f t="shared" si="62"/>
        <v/>
      </c>
      <c r="AJ101" s="89" t="str">
        <f t="shared" si="63"/>
        <v/>
      </c>
      <c r="AK101" s="413"/>
      <c r="AL101" s="89" t="str">
        <f t="shared" si="64"/>
        <v/>
      </c>
      <c r="AM101" s="413"/>
      <c r="AN101" s="89" t="str">
        <f t="shared" si="65"/>
        <v/>
      </c>
      <c r="AO101" s="413"/>
      <c r="AP101" s="89" t="str">
        <f t="shared" si="66"/>
        <v/>
      </c>
      <c r="AQ101" s="413"/>
      <c r="AR101" s="415" t="str">
        <f>IF('3.5 St Lights - Pole'!$AM101="","",'3.5 St Lights - Pole'!$AM101)</f>
        <v/>
      </c>
      <c r="AS101" s="413"/>
      <c r="AT101" s="89" t="str">
        <f t="shared" si="67"/>
        <v/>
      </c>
      <c r="AU101" s="85"/>
      <c r="AV101" s="85"/>
      <c r="AW101" s="413"/>
      <c r="AX101" s="413"/>
      <c r="AY101" s="89" t="str">
        <f t="shared" si="68"/>
        <v/>
      </c>
      <c r="AZ101" s="85"/>
      <c r="BA101" s="85"/>
      <c r="BB101" s="413" t="str">
        <f t="shared" si="69"/>
        <v/>
      </c>
      <c r="BC101" s="89" t="str">
        <f t="shared" si="70"/>
        <v/>
      </c>
      <c r="BD101" s="414" t="str">
        <f t="shared" si="71"/>
        <v/>
      </c>
      <c r="BE101" s="413"/>
      <c r="BF101" s="416" t="str">
        <f t="shared" si="72"/>
        <v/>
      </c>
      <c r="BG101" s="415" t="str">
        <f>IF('3.5 St Lights - Pole'!$AM101="","",'3.5 St Lights - Pole'!$AM101)</f>
        <v/>
      </c>
      <c r="BH101" s="413"/>
      <c r="BI101" s="89" t="str">
        <f t="shared" si="73"/>
        <v/>
      </c>
      <c r="BJ101" s="85"/>
      <c r="BK101" s="413"/>
      <c r="BL101" s="413"/>
      <c r="BM101" s="413"/>
      <c r="BN101" s="89" t="str">
        <f t="shared" si="74"/>
        <v/>
      </c>
      <c r="BO101" s="85"/>
      <c r="BP101" s="413"/>
      <c r="BQ101" s="415" t="str">
        <f>IF('3.5 St Lights - Pole'!$AM101="","",'3.5 St Lights - Pole'!$AM101)</f>
        <v/>
      </c>
      <c r="BR101" s="85"/>
      <c r="BS101" s="85"/>
      <c r="BT101" s="85" t="str">
        <f>'3.5 St Lights - Pole'!CE101</f>
        <v/>
      </c>
      <c r="BU101" s="85"/>
      <c r="BV101" s="85" t="str">
        <f t="shared" si="75"/>
        <v/>
      </c>
      <c r="BW101" s="271"/>
      <c r="BX101" s="85" t="str">
        <f>'3.5 St Lights - Pole'!CI101</f>
        <v/>
      </c>
      <c r="BY101" s="85" t="str">
        <f>'3.5 St Lights - Pole'!CJ101</f>
        <v/>
      </c>
      <c r="BZ101" s="85" t="str">
        <f>'3.5 St Lights - Pole'!CK101</f>
        <v/>
      </c>
      <c r="CA101" s="85"/>
      <c r="CB101" s="85"/>
      <c r="CC101" s="85" t="str">
        <f t="shared" si="76"/>
        <v/>
      </c>
      <c r="CD101" s="413"/>
      <c r="CE101" s="112"/>
      <c r="CF101" s="133" t="str">
        <f ca="1">IF('3.5 St Lights - Pole'!CR101="","",'3.5 St Lights - Pole'!CR101)</f>
        <v/>
      </c>
      <c r="CG101" s="112" t="str">
        <f>IF('3.5 St Lights - Pole'!CS101="","",'3.5 St Lights - Pole'!CS101)</f>
        <v/>
      </c>
      <c r="CH101" s="112"/>
      <c r="CI101" s="112"/>
    </row>
    <row r="102" spans="1:87" x14ac:dyDescent="0.2">
      <c r="A102" s="237"/>
      <c r="B102" s="413" t="str">
        <f t="shared" si="49"/>
        <v/>
      </c>
      <c r="C102" s="413" t="str">
        <f>IF('3.5 St Lights - Bracket'!B102="","",'3.5 St Lights - Bracket'!B102)</f>
        <v/>
      </c>
      <c r="D102" s="89" t="str">
        <f>IF('3.5 St Lights - Bracket'!D102="","",'3.5 St Lights - Bracket'!D102)</f>
        <v/>
      </c>
      <c r="E102" s="413" t="str">
        <f>IF('3.5 St Lights - Bracket'!E102="","",'3.5 St Lights - Bracket'!E102)</f>
        <v/>
      </c>
      <c r="F102" s="413" t="str">
        <f>IF('3.5 St Lights - Bracket'!F102="","",'3.5 St Lights - Bracket'!F102)</f>
        <v/>
      </c>
      <c r="G102" s="413" t="str">
        <f>IF('3.5 St Lights - Bracket'!G102="","",'3.5 St Lights - Bracket'!G102)</f>
        <v/>
      </c>
      <c r="H102" s="413" t="str">
        <f>IF('3.5 St Lights - Bracket'!H102="","",'3.5 St Lights - Bracket'!H102)</f>
        <v/>
      </c>
      <c r="I102" s="413"/>
      <c r="J102" s="89" t="str">
        <f t="shared" si="50"/>
        <v/>
      </c>
      <c r="K102" s="413"/>
      <c r="L102" s="89" t="str">
        <f t="shared" si="51"/>
        <v/>
      </c>
      <c r="M102" s="414" t="str">
        <f t="shared" si="52"/>
        <v/>
      </c>
      <c r="N102" s="413"/>
      <c r="O102" s="89" t="str">
        <f t="shared" si="53"/>
        <v/>
      </c>
      <c r="P102" s="413" t="str">
        <f t="shared" si="54"/>
        <v/>
      </c>
      <c r="Q102" s="89" t="str">
        <f t="shared" si="55"/>
        <v/>
      </c>
      <c r="R102" s="413"/>
      <c r="S102" s="413" t="str">
        <f>IFERROR(VLOOKUP('3.5 St Lights - Pole'!AE102,sl_lights_light_supply_auto,2,FALSE),"")</f>
        <v/>
      </c>
      <c r="T102" s="89" t="str">
        <f t="shared" si="56"/>
        <v/>
      </c>
      <c r="U102" s="413"/>
      <c r="V102" s="413"/>
      <c r="W102" s="413"/>
      <c r="X102" s="413"/>
      <c r="Y102" s="89" t="str">
        <f t="shared" si="57"/>
        <v/>
      </c>
      <c r="Z102" s="415" t="str">
        <f>IF('3.5 St Lights - Pole'!$AM102="","",'3.5 St Lights - Pole'!$AM102)</f>
        <v/>
      </c>
      <c r="AA102" s="413"/>
      <c r="AB102" s="413"/>
      <c r="AC102" s="89" t="str">
        <f t="shared" si="58"/>
        <v/>
      </c>
      <c r="AD102" s="85"/>
      <c r="AE102" s="413"/>
      <c r="AF102" s="413" t="str">
        <f t="shared" si="59"/>
        <v/>
      </c>
      <c r="AG102" s="89" t="str">
        <f t="shared" si="60"/>
        <v/>
      </c>
      <c r="AH102" s="414" t="str">
        <f t="shared" si="61"/>
        <v/>
      </c>
      <c r="AI102" s="413" t="str">
        <f t="shared" si="62"/>
        <v/>
      </c>
      <c r="AJ102" s="89" t="str">
        <f t="shared" si="63"/>
        <v/>
      </c>
      <c r="AK102" s="413"/>
      <c r="AL102" s="89" t="str">
        <f t="shared" si="64"/>
        <v/>
      </c>
      <c r="AM102" s="413"/>
      <c r="AN102" s="89" t="str">
        <f t="shared" si="65"/>
        <v/>
      </c>
      <c r="AO102" s="413"/>
      <c r="AP102" s="89" t="str">
        <f t="shared" si="66"/>
        <v/>
      </c>
      <c r="AQ102" s="413"/>
      <c r="AR102" s="415" t="str">
        <f>IF('3.5 St Lights - Pole'!$AM102="","",'3.5 St Lights - Pole'!$AM102)</f>
        <v/>
      </c>
      <c r="AS102" s="413"/>
      <c r="AT102" s="89" t="str">
        <f t="shared" si="67"/>
        <v/>
      </c>
      <c r="AU102" s="85"/>
      <c r="AV102" s="85"/>
      <c r="AW102" s="413"/>
      <c r="AX102" s="413"/>
      <c r="AY102" s="89" t="str">
        <f t="shared" si="68"/>
        <v/>
      </c>
      <c r="AZ102" s="85"/>
      <c r="BA102" s="85"/>
      <c r="BB102" s="413" t="str">
        <f t="shared" si="69"/>
        <v/>
      </c>
      <c r="BC102" s="89" t="str">
        <f t="shared" si="70"/>
        <v/>
      </c>
      <c r="BD102" s="414" t="str">
        <f t="shared" si="71"/>
        <v/>
      </c>
      <c r="BE102" s="413"/>
      <c r="BF102" s="416" t="str">
        <f t="shared" si="72"/>
        <v/>
      </c>
      <c r="BG102" s="415" t="str">
        <f>IF('3.5 St Lights - Pole'!$AM102="","",'3.5 St Lights - Pole'!$AM102)</f>
        <v/>
      </c>
      <c r="BH102" s="413"/>
      <c r="BI102" s="89" t="str">
        <f t="shared" si="73"/>
        <v/>
      </c>
      <c r="BJ102" s="85"/>
      <c r="BK102" s="413"/>
      <c r="BL102" s="413"/>
      <c r="BM102" s="413"/>
      <c r="BN102" s="89" t="str">
        <f t="shared" si="74"/>
        <v/>
      </c>
      <c r="BO102" s="85"/>
      <c r="BP102" s="413"/>
      <c r="BQ102" s="415" t="str">
        <f>IF('3.5 St Lights - Pole'!$AM102="","",'3.5 St Lights - Pole'!$AM102)</f>
        <v/>
      </c>
      <c r="BR102" s="85"/>
      <c r="BS102" s="85"/>
      <c r="BT102" s="85" t="str">
        <f>'3.5 St Lights - Pole'!CE102</f>
        <v/>
      </c>
      <c r="BU102" s="85"/>
      <c r="BV102" s="85" t="str">
        <f t="shared" si="75"/>
        <v/>
      </c>
      <c r="BW102" s="271"/>
      <c r="BX102" s="85" t="str">
        <f>'3.5 St Lights - Pole'!CI102</f>
        <v/>
      </c>
      <c r="BY102" s="85" t="str">
        <f>'3.5 St Lights - Pole'!CJ102</f>
        <v/>
      </c>
      <c r="BZ102" s="85" t="str">
        <f>'3.5 St Lights - Pole'!CK102</f>
        <v/>
      </c>
      <c r="CA102" s="85"/>
      <c r="CB102" s="85"/>
      <c r="CC102" s="85" t="str">
        <f t="shared" si="76"/>
        <v/>
      </c>
      <c r="CD102" s="413"/>
      <c r="CE102" s="112"/>
      <c r="CF102" s="133" t="str">
        <f ca="1">IF('3.5 St Lights - Pole'!CR102="","",'3.5 St Lights - Pole'!CR102)</f>
        <v/>
      </c>
      <c r="CG102" s="112" t="str">
        <f>IF('3.5 St Lights - Pole'!CS102="","",'3.5 St Lights - Pole'!CS102)</f>
        <v/>
      </c>
      <c r="CH102" s="112"/>
      <c r="CI102" s="112"/>
    </row>
    <row r="103" spans="1:87" x14ac:dyDescent="0.2">
      <c r="A103" s="237"/>
      <c r="B103" s="413" t="str">
        <f t="shared" si="49"/>
        <v/>
      </c>
      <c r="C103" s="413" t="str">
        <f>IF('3.5 St Lights - Bracket'!B103="","",'3.5 St Lights - Bracket'!B103)</f>
        <v/>
      </c>
      <c r="D103" s="89" t="str">
        <f>IF('3.5 St Lights - Bracket'!D103="","",'3.5 St Lights - Bracket'!D103)</f>
        <v/>
      </c>
      <c r="E103" s="413" t="str">
        <f>IF('3.5 St Lights - Bracket'!E103="","",'3.5 St Lights - Bracket'!E103)</f>
        <v/>
      </c>
      <c r="F103" s="413" t="str">
        <f>IF('3.5 St Lights - Bracket'!F103="","",'3.5 St Lights - Bracket'!F103)</f>
        <v/>
      </c>
      <c r="G103" s="413" t="str">
        <f>IF('3.5 St Lights - Bracket'!G103="","",'3.5 St Lights - Bracket'!G103)</f>
        <v/>
      </c>
      <c r="H103" s="413" t="str">
        <f>IF('3.5 St Lights - Bracket'!H103="","",'3.5 St Lights - Bracket'!H103)</f>
        <v/>
      </c>
      <c r="I103" s="413"/>
      <c r="J103" s="89" t="str">
        <f t="shared" si="50"/>
        <v/>
      </c>
      <c r="K103" s="413"/>
      <c r="L103" s="89" t="str">
        <f t="shared" si="51"/>
        <v/>
      </c>
      <c r="M103" s="414" t="str">
        <f t="shared" si="52"/>
        <v/>
      </c>
      <c r="N103" s="413"/>
      <c r="O103" s="89" t="str">
        <f t="shared" si="53"/>
        <v/>
      </c>
      <c r="P103" s="413" t="str">
        <f t="shared" si="54"/>
        <v/>
      </c>
      <c r="Q103" s="89" t="str">
        <f t="shared" si="55"/>
        <v/>
      </c>
      <c r="R103" s="413"/>
      <c r="S103" s="413" t="str">
        <f>IFERROR(VLOOKUP('3.5 St Lights - Pole'!AE103,sl_lights_light_supply_auto,2,FALSE),"")</f>
        <v/>
      </c>
      <c r="T103" s="89" t="str">
        <f t="shared" si="56"/>
        <v/>
      </c>
      <c r="U103" s="413"/>
      <c r="V103" s="413"/>
      <c r="W103" s="413"/>
      <c r="X103" s="413"/>
      <c r="Y103" s="89" t="str">
        <f t="shared" si="57"/>
        <v/>
      </c>
      <c r="Z103" s="415" t="str">
        <f>IF('3.5 St Lights - Pole'!$AM103="","",'3.5 St Lights - Pole'!$AM103)</f>
        <v/>
      </c>
      <c r="AA103" s="413"/>
      <c r="AB103" s="413"/>
      <c r="AC103" s="89" t="str">
        <f t="shared" si="58"/>
        <v/>
      </c>
      <c r="AD103" s="85"/>
      <c r="AE103" s="413"/>
      <c r="AF103" s="413" t="str">
        <f t="shared" si="59"/>
        <v/>
      </c>
      <c r="AG103" s="89" t="str">
        <f t="shared" si="60"/>
        <v/>
      </c>
      <c r="AH103" s="414" t="str">
        <f t="shared" si="61"/>
        <v/>
      </c>
      <c r="AI103" s="413" t="str">
        <f t="shared" si="62"/>
        <v/>
      </c>
      <c r="AJ103" s="89" t="str">
        <f t="shared" si="63"/>
        <v/>
      </c>
      <c r="AK103" s="413"/>
      <c r="AL103" s="89" t="str">
        <f t="shared" si="64"/>
        <v/>
      </c>
      <c r="AM103" s="413"/>
      <c r="AN103" s="89" t="str">
        <f t="shared" si="65"/>
        <v/>
      </c>
      <c r="AO103" s="413"/>
      <c r="AP103" s="89" t="str">
        <f t="shared" si="66"/>
        <v/>
      </c>
      <c r="AQ103" s="413"/>
      <c r="AR103" s="415" t="str">
        <f>IF('3.5 St Lights - Pole'!$AM103="","",'3.5 St Lights - Pole'!$AM103)</f>
        <v/>
      </c>
      <c r="AS103" s="413"/>
      <c r="AT103" s="89" t="str">
        <f t="shared" si="67"/>
        <v/>
      </c>
      <c r="AU103" s="85"/>
      <c r="AV103" s="85"/>
      <c r="AW103" s="413"/>
      <c r="AX103" s="413"/>
      <c r="AY103" s="89" t="str">
        <f t="shared" si="68"/>
        <v/>
      </c>
      <c r="AZ103" s="85"/>
      <c r="BA103" s="85"/>
      <c r="BB103" s="413" t="str">
        <f t="shared" si="69"/>
        <v/>
      </c>
      <c r="BC103" s="89" t="str">
        <f t="shared" si="70"/>
        <v/>
      </c>
      <c r="BD103" s="414" t="str">
        <f t="shared" si="71"/>
        <v/>
      </c>
      <c r="BE103" s="413"/>
      <c r="BF103" s="416" t="str">
        <f t="shared" si="72"/>
        <v/>
      </c>
      <c r="BG103" s="415" t="str">
        <f>IF('3.5 St Lights - Pole'!$AM103="","",'3.5 St Lights - Pole'!$AM103)</f>
        <v/>
      </c>
      <c r="BH103" s="413"/>
      <c r="BI103" s="89" t="str">
        <f t="shared" si="73"/>
        <v/>
      </c>
      <c r="BJ103" s="85"/>
      <c r="BK103" s="413"/>
      <c r="BL103" s="413"/>
      <c r="BM103" s="413"/>
      <c r="BN103" s="89" t="str">
        <f t="shared" si="74"/>
        <v/>
      </c>
      <c r="BO103" s="85"/>
      <c r="BP103" s="413"/>
      <c r="BQ103" s="415" t="str">
        <f>IF('3.5 St Lights - Pole'!$AM103="","",'3.5 St Lights - Pole'!$AM103)</f>
        <v/>
      </c>
      <c r="BR103" s="85"/>
      <c r="BS103" s="85"/>
      <c r="BT103" s="85" t="str">
        <f>'3.5 St Lights - Pole'!CE103</f>
        <v/>
      </c>
      <c r="BU103" s="85"/>
      <c r="BV103" s="85" t="str">
        <f t="shared" si="75"/>
        <v/>
      </c>
      <c r="BW103" s="271"/>
      <c r="BX103" s="85" t="str">
        <f>'3.5 St Lights - Pole'!CI103</f>
        <v/>
      </c>
      <c r="BY103" s="85" t="str">
        <f>'3.5 St Lights - Pole'!CJ103</f>
        <v/>
      </c>
      <c r="BZ103" s="85" t="str">
        <f>'3.5 St Lights - Pole'!CK103</f>
        <v/>
      </c>
      <c r="CA103" s="85"/>
      <c r="CB103" s="85"/>
      <c r="CC103" s="85" t="str">
        <f t="shared" si="76"/>
        <v/>
      </c>
      <c r="CD103" s="413"/>
      <c r="CE103" s="112"/>
      <c r="CF103" s="133" t="str">
        <f ca="1">IF('3.5 St Lights - Pole'!CR103="","",'3.5 St Lights - Pole'!CR103)</f>
        <v/>
      </c>
      <c r="CG103" s="112" t="str">
        <f>IF('3.5 St Lights - Pole'!CS103="","",'3.5 St Lights - Pole'!CS103)</f>
        <v/>
      </c>
      <c r="CH103" s="112"/>
      <c r="CI103" s="112"/>
    </row>
    <row r="104" spans="1:87" x14ac:dyDescent="0.2">
      <c r="A104" s="237"/>
      <c r="B104" s="413" t="str">
        <f t="shared" si="49"/>
        <v/>
      </c>
      <c r="C104" s="413" t="str">
        <f>IF('3.5 St Lights - Bracket'!B104="","",'3.5 St Lights - Bracket'!B104)</f>
        <v/>
      </c>
      <c r="D104" s="89" t="str">
        <f>IF('3.5 St Lights - Bracket'!D104="","",'3.5 St Lights - Bracket'!D104)</f>
        <v/>
      </c>
      <c r="E104" s="413" t="str">
        <f>IF('3.5 St Lights - Bracket'!E104="","",'3.5 St Lights - Bracket'!E104)</f>
        <v/>
      </c>
      <c r="F104" s="413" t="str">
        <f>IF('3.5 St Lights - Bracket'!F104="","",'3.5 St Lights - Bracket'!F104)</f>
        <v/>
      </c>
      <c r="G104" s="413" t="str">
        <f>IF('3.5 St Lights - Bracket'!G104="","",'3.5 St Lights - Bracket'!G104)</f>
        <v/>
      </c>
      <c r="H104" s="413" t="str">
        <f>IF('3.5 St Lights - Bracket'!H104="","",'3.5 St Lights - Bracket'!H104)</f>
        <v/>
      </c>
      <c r="I104" s="413"/>
      <c r="J104" s="89" t="str">
        <f t="shared" si="50"/>
        <v/>
      </c>
      <c r="K104" s="413"/>
      <c r="L104" s="89" t="str">
        <f t="shared" si="51"/>
        <v/>
      </c>
      <c r="M104" s="414" t="str">
        <f t="shared" si="52"/>
        <v/>
      </c>
      <c r="N104" s="413"/>
      <c r="O104" s="89" t="str">
        <f t="shared" si="53"/>
        <v/>
      </c>
      <c r="P104" s="413" t="str">
        <f t="shared" si="54"/>
        <v/>
      </c>
      <c r="Q104" s="89" t="str">
        <f t="shared" si="55"/>
        <v/>
      </c>
      <c r="R104" s="413"/>
      <c r="S104" s="413" t="str">
        <f>IFERROR(VLOOKUP('3.5 St Lights - Pole'!AE104,sl_lights_light_supply_auto,2,FALSE),"")</f>
        <v/>
      </c>
      <c r="T104" s="89" t="str">
        <f t="shared" si="56"/>
        <v/>
      </c>
      <c r="U104" s="413"/>
      <c r="V104" s="413"/>
      <c r="W104" s="413"/>
      <c r="X104" s="413"/>
      <c r="Y104" s="89" t="str">
        <f t="shared" si="57"/>
        <v/>
      </c>
      <c r="Z104" s="415" t="str">
        <f>IF('3.5 St Lights - Pole'!$AM104="","",'3.5 St Lights - Pole'!$AM104)</f>
        <v/>
      </c>
      <c r="AA104" s="413"/>
      <c r="AB104" s="413"/>
      <c r="AC104" s="89" t="str">
        <f t="shared" si="58"/>
        <v/>
      </c>
      <c r="AD104" s="85"/>
      <c r="AE104" s="413"/>
      <c r="AF104" s="413" t="str">
        <f t="shared" si="59"/>
        <v/>
      </c>
      <c r="AG104" s="89" t="str">
        <f t="shared" si="60"/>
        <v/>
      </c>
      <c r="AH104" s="414" t="str">
        <f t="shared" si="61"/>
        <v/>
      </c>
      <c r="AI104" s="413" t="str">
        <f t="shared" si="62"/>
        <v/>
      </c>
      <c r="AJ104" s="89" t="str">
        <f t="shared" si="63"/>
        <v/>
      </c>
      <c r="AK104" s="413"/>
      <c r="AL104" s="89" t="str">
        <f t="shared" si="64"/>
        <v/>
      </c>
      <c r="AM104" s="413"/>
      <c r="AN104" s="89" t="str">
        <f t="shared" si="65"/>
        <v/>
      </c>
      <c r="AO104" s="413"/>
      <c r="AP104" s="89" t="str">
        <f t="shared" si="66"/>
        <v/>
      </c>
      <c r="AQ104" s="413"/>
      <c r="AR104" s="415" t="str">
        <f>IF('3.5 St Lights - Pole'!$AM104="","",'3.5 St Lights - Pole'!$AM104)</f>
        <v/>
      </c>
      <c r="AS104" s="413"/>
      <c r="AT104" s="89" t="str">
        <f t="shared" si="67"/>
        <v/>
      </c>
      <c r="AU104" s="85"/>
      <c r="AV104" s="85"/>
      <c r="AW104" s="413"/>
      <c r="AX104" s="413"/>
      <c r="AY104" s="89" t="str">
        <f t="shared" si="68"/>
        <v/>
      </c>
      <c r="AZ104" s="85"/>
      <c r="BA104" s="85"/>
      <c r="BB104" s="413" t="str">
        <f t="shared" si="69"/>
        <v/>
      </c>
      <c r="BC104" s="89" t="str">
        <f t="shared" si="70"/>
        <v/>
      </c>
      <c r="BD104" s="414" t="str">
        <f t="shared" si="71"/>
        <v/>
      </c>
      <c r="BE104" s="413"/>
      <c r="BF104" s="416" t="str">
        <f t="shared" si="72"/>
        <v/>
      </c>
      <c r="BG104" s="415" t="str">
        <f>IF('3.5 St Lights - Pole'!$AM104="","",'3.5 St Lights - Pole'!$AM104)</f>
        <v/>
      </c>
      <c r="BH104" s="413"/>
      <c r="BI104" s="89" t="str">
        <f t="shared" si="73"/>
        <v/>
      </c>
      <c r="BJ104" s="85"/>
      <c r="BK104" s="413"/>
      <c r="BL104" s="413"/>
      <c r="BM104" s="413"/>
      <c r="BN104" s="89" t="str">
        <f t="shared" si="74"/>
        <v/>
      </c>
      <c r="BO104" s="85"/>
      <c r="BP104" s="413"/>
      <c r="BQ104" s="415" t="str">
        <f>IF('3.5 St Lights - Pole'!$AM104="","",'3.5 St Lights - Pole'!$AM104)</f>
        <v/>
      </c>
      <c r="BR104" s="85"/>
      <c r="BS104" s="85"/>
      <c r="BT104" s="85" t="str">
        <f>'3.5 St Lights - Pole'!CE104</f>
        <v/>
      </c>
      <c r="BU104" s="85"/>
      <c r="BV104" s="85" t="str">
        <f t="shared" si="75"/>
        <v/>
      </c>
      <c r="BW104" s="271"/>
      <c r="BX104" s="85" t="str">
        <f>'3.5 St Lights - Pole'!CI104</f>
        <v/>
      </c>
      <c r="BY104" s="85" t="str">
        <f>'3.5 St Lights - Pole'!CJ104</f>
        <v/>
      </c>
      <c r="BZ104" s="85" t="str">
        <f>'3.5 St Lights - Pole'!CK104</f>
        <v/>
      </c>
      <c r="CA104" s="85"/>
      <c r="CB104" s="85"/>
      <c r="CC104" s="85" t="str">
        <f t="shared" si="76"/>
        <v/>
      </c>
      <c r="CD104" s="413"/>
      <c r="CE104" s="112"/>
      <c r="CF104" s="133" t="str">
        <f ca="1">IF('3.5 St Lights - Pole'!CR104="","",'3.5 St Lights - Pole'!CR104)</f>
        <v/>
      </c>
      <c r="CG104" s="112" t="str">
        <f>IF('3.5 St Lights - Pole'!CS104="","",'3.5 St Lights - Pole'!CS104)</f>
        <v/>
      </c>
      <c r="CH104" s="112"/>
      <c r="CI104" s="112"/>
    </row>
    <row r="105" spans="1:87" x14ac:dyDescent="0.2">
      <c r="A105" s="237"/>
      <c r="B105" s="413" t="str">
        <f t="shared" si="49"/>
        <v/>
      </c>
      <c r="C105" s="413" t="str">
        <f>IF('3.5 St Lights - Bracket'!B105="","",'3.5 St Lights - Bracket'!B105)</f>
        <v/>
      </c>
      <c r="D105" s="89" t="str">
        <f>IF('3.5 St Lights - Bracket'!D105="","",'3.5 St Lights - Bracket'!D105)</f>
        <v/>
      </c>
      <c r="E105" s="413" t="str">
        <f>IF('3.5 St Lights - Bracket'!E105="","",'3.5 St Lights - Bracket'!E105)</f>
        <v/>
      </c>
      <c r="F105" s="413" t="str">
        <f>IF('3.5 St Lights - Bracket'!F105="","",'3.5 St Lights - Bracket'!F105)</f>
        <v/>
      </c>
      <c r="G105" s="413" t="str">
        <f>IF('3.5 St Lights - Bracket'!G105="","",'3.5 St Lights - Bracket'!G105)</f>
        <v/>
      </c>
      <c r="H105" s="413" t="str">
        <f>IF('3.5 St Lights - Bracket'!H105="","",'3.5 St Lights - Bracket'!H105)</f>
        <v/>
      </c>
      <c r="I105" s="413"/>
      <c r="J105" s="89" t="str">
        <f t="shared" si="50"/>
        <v/>
      </c>
      <c r="K105" s="413"/>
      <c r="L105" s="89" t="str">
        <f t="shared" si="51"/>
        <v/>
      </c>
      <c r="M105" s="414" t="str">
        <f t="shared" si="52"/>
        <v/>
      </c>
      <c r="N105" s="413"/>
      <c r="O105" s="89" t="str">
        <f t="shared" si="53"/>
        <v/>
      </c>
      <c r="P105" s="413" t="str">
        <f t="shared" si="54"/>
        <v/>
      </c>
      <c r="Q105" s="89" t="str">
        <f t="shared" si="55"/>
        <v/>
      </c>
      <c r="R105" s="413"/>
      <c r="S105" s="413" t="str">
        <f>IFERROR(VLOOKUP('3.5 St Lights - Pole'!AE105,sl_lights_light_supply_auto,2,FALSE),"")</f>
        <v/>
      </c>
      <c r="T105" s="89" t="str">
        <f t="shared" si="56"/>
        <v/>
      </c>
      <c r="U105" s="413"/>
      <c r="V105" s="413"/>
      <c r="W105" s="413"/>
      <c r="X105" s="413"/>
      <c r="Y105" s="89" t="str">
        <f t="shared" si="57"/>
        <v/>
      </c>
      <c r="Z105" s="415" t="str">
        <f>IF('3.5 St Lights - Pole'!$AM105="","",'3.5 St Lights - Pole'!$AM105)</f>
        <v/>
      </c>
      <c r="AA105" s="413"/>
      <c r="AB105" s="413"/>
      <c r="AC105" s="89" t="str">
        <f t="shared" si="58"/>
        <v/>
      </c>
      <c r="AD105" s="85"/>
      <c r="AE105" s="413"/>
      <c r="AF105" s="413" t="str">
        <f t="shared" si="59"/>
        <v/>
      </c>
      <c r="AG105" s="89" t="str">
        <f t="shared" si="60"/>
        <v/>
      </c>
      <c r="AH105" s="414" t="str">
        <f t="shared" si="61"/>
        <v/>
      </c>
      <c r="AI105" s="413" t="str">
        <f t="shared" si="62"/>
        <v/>
      </c>
      <c r="AJ105" s="89" t="str">
        <f t="shared" si="63"/>
        <v/>
      </c>
      <c r="AK105" s="413"/>
      <c r="AL105" s="89" t="str">
        <f t="shared" si="64"/>
        <v/>
      </c>
      <c r="AM105" s="413"/>
      <c r="AN105" s="89" t="str">
        <f t="shared" si="65"/>
        <v/>
      </c>
      <c r="AO105" s="413"/>
      <c r="AP105" s="89" t="str">
        <f t="shared" si="66"/>
        <v/>
      </c>
      <c r="AQ105" s="413"/>
      <c r="AR105" s="415" t="str">
        <f>IF('3.5 St Lights - Pole'!$AM105="","",'3.5 St Lights - Pole'!$AM105)</f>
        <v/>
      </c>
      <c r="AS105" s="413"/>
      <c r="AT105" s="89" t="str">
        <f t="shared" si="67"/>
        <v/>
      </c>
      <c r="AU105" s="85"/>
      <c r="AV105" s="85"/>
      <c r="AW105" s="413"/>
      <c r="AX105" s="413"/>
      <c r="AY105" s="89" t="str">
        <f t="shared" si="68"/>
        <v/>
      </c>
      <c r="AZ105" s="85"/>
      <c r="BA105" s="85"/>
      <c r="BB105" s="413" t="str">
        <f t="shared" si="69"/>
        <v/>
      </c>
      <c r="BC105" s="89" t="str">
        <f t="shared" si="70"/>
        <v/>
      </c>
      <c r="BD105" s="414" t="str">
        <f t="shared" si="71"/>
        <v/>
      </c>
      <c r="BE105" s="413"/>
      <c r="BF105" s="416" t="str">
        <f t="shared" si="72"/>
        <v/>
      </c>
      <c r="BG105" s="415" t="str">
        <f>IF('3.5 St Lights - Pole'!$AM105="","",'3.5 St Lights - Pole'!$AM105)</f>
        <v/>
      </c>
      <c r="BH105" s="413"/>
      <c r="BI105" s="89" t="str">
        <f t="shared" si="73"/>
        <v/>
      </c>
      <c r="BJ105" s="85"/>
      <c r="BK105" s="413"/>
      <c r="BL105" s="413"/>
      <c r="BM105" s="413"/>
      <c r="BN105" s="89" t="str">
        <f t="shared" si="74"/>
        <v/>
      </c>
      <c r="BO105" s="85"/>
      <c r="BP105" s="413"/>
      <c r="BQ105" s="415" t="str">
        <f>IF('3.5 St Lights - Pole'!$AM105="","",'3.5 St Lights - Pole'!$AM105)</f>
        <v/>
      </c>
      <c r="BR105" s="85"/>
      <c r="BS105" s="85"/>
      <c r="BT105" s="85" t="str">
        <f>'3.5 St Lights - Pole'!CE105</f>
        <v/>
      </c>
      <c r="BU105" s="85"/>
      <c r="BV105" s="85" t="str">
        <f t="shared" si="75"/>
        <v/>
      </c>
      <c r="BW105" s="271"/>
      <c r="BX105" s="85" t="str">
        <f>'3.5 St Lights - Pole'!CI105</f>
        <v/>
      </c>
      <c r="BY105" s="85" t="str">
        <f>'3.5 St Lights - Pole'!CJ105</f>
        <v/>
      </c>
      <c r="BZ105" s="85" t="str">
        <f>'3.5 St Lights - Pole'!CK105</f>
        <v/>
      </c>
      <c r="CA105" s="85"/>
      <c r="CB105" s="85"/>
      <c r="CC105" s="85" t="str">
        <f t="shared" si="76"/>
        <v/>
      </c>
      <c r="CD105" s="413"/>
      <c r="CE105" s="112"/>
      <c r="CF105" s="133" t="str">
        <f ca="1">IF('3.5 St Lights - Pole'!CR105="","",'3.5 St Lights - Pole'!CR105)</f>
        <v/>
      </c>
      <c r="CG105" s="112" t="str">
        <f>IF('3.5 St Lights - Pole'!CS105="","",'3.5 St Lights - Pole'!CS105)</f>
        <v/>
      </c>
      <c r="CH105" s="112"/>
      <c r="CI105" s="112"/>
    </row>
    <row r="106" spans="1:87" x14ac:dyDescent="0.2">
      <c r="A106" s="237"/>
      <c r="B106" s="413" t="str">
        <f t="shared" si="49"/>
        <v/>
      </c>
      <c r="C106" s="413" t="str">
        <f>IF('3.5 St Lights - Bracket'!B106="","",'3.5 St Lights - Bracket'!B106)</f>
        <v/>
      </c>
      <c r="D106" s="89" t="str">
        <f>IF('3.5 St Lights - Bracket'!D106="","",'3.5 St Lights - Bracket'!D106)</f>
        <v/>
      </c>
      <c r="E106" s="413" t="str">
        <f>IF('3.5 St Lights - Bracket'!E106="","",'3.5 St Lights - Bracket'!E106)</f>
        <v/>
      </c>
      <c r="F106" s="413" t="str">
        <f>IF('3.5 St Lights - Bracket'!F106="","",'3.5 St Lights - Bracket'!F106)</f>
        <v/>
      </c>
      <c r="G106" s="413" t="str">
        <f>IF('3.5 St Lights - Bracket'!G106="","",'3.5 St Lights - Bracket'!G106)</f>
        <v/>
      </c>
      <c r="H106" s="413" t="str">
        <f>IF('3.5 St Lights - Bracket'!H106="","",'3.5 St Lights - Bracket'!H106)</f>
        <v/>
      </c>
      <c r="I106" s="413"/>
      <c r="J106" s="89" t="str">
        <f t="shared" si="50"/>
        <v/>
      </c>
      <c r="K106" s="413"/>
      <c r="L106" s="89" t="str">
        <f t="shared" si="51"/>
        <v/>
      </c>
      <c r="M106" s="414" t="str">
        <f t="shared" si="52"/>
        <v/>
      </c>
      <c r="N106" s="413"/>
      <c r="O106" s="89" t="str">
        <f t="shared" si="53"/>
        <v/>
      </c>
      <c r="P106" s="413" t="str">
        <f t="shared" si="54"/>
        <v/>
      </c>
      <c r="Q106" s="89" t="str">
        <f t="shared" si="55"/>
        <v/>
      </c>
      <c r="R106" s="413"/>
      <c r="S106" s="413" t="str">
        <f>IFERROR(VLOOKUP('3.5 St Lights - Pole'!AE106,sl_lights_light_supply_auto,2,FALSE),"")</f>
        <v/>
      </c>
      <c r="T106" s="89" t="str">
        <f t="shared" si="56"/>
        <v/>
      </c>
      <c r="U106" s="413"/>
      <c r="V106" s="413"/>
      <c r="W106" s="413"/>
      <c r="X106" s="413"/>
      <c r="Y106" s="89" t="str">
        <f t="shared" si="57"/>
        <v/>
      </c>
      <c r="Z106" s="415" t="str">
        <f>IF('3.5 St Lights - Pole'!$AM106="","",'3.5 St Lights - Pole'!$AM106)</f>
        <v/>
      </c>
      <c r="AA106" s="413"/>
      <c r="AB106" s="413"/>
      <c r="AC106" s="89" t="str">
        <f t="shared" si="58"/>
        <v/>
      </c>
      <c r="AD106" s="85"/>
      <c r="AE106" s="413"/>
      <c r="AF106" s="413" t="str">
        <f t="shared" si="59"/>
        <v/>
      </c>
      <c r="AG106" s="89" t="str">
        <f t="shared" si="60"/>
        <v/>
      </c>
      <c r="AH106" s="414" t="str">
        <f t="shared" si="61"/>
        <v/>
      </c>
      <c r="AI106" s="413" t="str">
        <f t="shared" si="62"/>
        <v/>
      </c>
      <c r="AJ106" s="89" t="str">
        <f t="shared" si="63"/>
        <v/>
      </c>
      <c r="AK106" s="413"/>
      <c r="AL106" s="89" t="str">
        <f t="shared" si="64"/>
        <v/>
      </c>
      <c r="AM106" s="413"/>
      <c r="AN106" s="89" t="str">
        <f t="shared" si="65"/>
        <v/>
      </c>
      <c r="AO106" s="413"/>
      <c r="AP106" s="89" t="str">
        <f t="shared" si="66"/>
        <v/>
      </c>
      <c r="AQ106" s="413"/>
      <c r="AR106" s="415" t="str">
        <f>IF('3.5 St Lights - Pole'!$AM106="","",'3.5 St Lights - Pole'!$AM106)</f>
        <v/>
      </c>
      <c r="AS106" s="413"/>
      <c r="AT106" s="89" t="str">
        <f t="shared" si="67"/>
        <v/>
      </c>
      <c r="AU106" s="85"/>
      <c r="AV106" s="85"/>
      <c r="AW106" s="413"/>
      <c r="AX106" s="413"/>
      <c r="AY106" s="89" t="str">
        <f t="shared" si="68"/>
        <v/>
      </c>
      <c r="AZ106" s="85"/>
      <c r="BA106" s="85"/>
      <c r="BB106" s="413" t="str">
        <f t="shared" si="69"/>
        <v/>
      </c>
      <c r="BC106" s="89" t="str">
        <f t="shared" si="70"/>
        <v/>
      </c>
      <c r="BD106" s="414" t="str">
        <f t="shared" si="71"/>
        <v/>
      </c>
      <c r="BE106" s="413"/>
      <c r="BF106" s="416" t="str">
        <f t="shared" si="72"/>
        <v/>
      </c>
      <c r="BG106" s="415" t="str">
        <f>IF('3.5 St Lights - Pole'!$AM106="","",'3.5 St Lights - Pole'!$AM106)</f>
        <v/>
      </c>
      <c r="BH106" s="413"/>
      <c r="BI106" s="89" t="str">
        <f t="shared" si="73"/>
        <v/>
      </c>
      <c r="BJ106" s="85"/>
      <c r="BK106" s="413"/>
      <c r="BL106" s="413"/>
      <c r="BM106" s="413"/>
      <c r="BN106" s="89" t="str">
        <f t="shared" si="74"/>
        <v/>
      </c>
      <c r="BO106" s="85"/>
      <c r="BP106" s="413"/>
      <c r="BQ106" s="415" t="str">
        <f>IF('3.5 St Lights - Pole'!$AM106="","",'3.5 St Lights - Pole'!$AM106)</f>
        <v/>
      </c>
      <c r="BR106" s="85"/>
      <c r="BS106" s="85"/>
      <c r="BT106" s="85" t="str">
        <f>'3.5 St Lights - Pole'!CE106</f>
        <v/>
      </c>
      <c r="BU106" s="85"/>
      <c r="BV106" s="85" t="str">
        <f t="shared" si="75"/>
        <v/>
      </c>
      <c r="BW106" s="271"/>
      <c r="BX106" s="85" t="str">
        <f>'3.5 St Lights - Pole'!CI106</f>
        <v/>
      </c>
      <c r="BY106" s="85" t="str">
        <f>'3.5 St Lights - Pole'!CJ106</f>
        <v/>
      </c>
      <c r="BZ106" s="85" t="str">
        <f>'3.5 St Lights - Pole'!CK106</f>
        <v/>
      </c>
      <c r="CA106" s="85"/>
      <c r="CB106" s="85"/>
      <c r="CC106" s="85" t="str">
        <f t="shared" si="76"/>
        <v/>
      </c>
      <c r="CD106" s="413"/>
      <c r="CE106" s="112"/>
      <c r="CF106" s="133" t="str">
        <f ca="1">IF('3.5 St Lights - Pole'!CR106="","",'3.5 St Lights - Pole'!CR106)</f>
        <v/>
      </c>
      <c r="CG106" s="112" t="str">
        <f>IF('3.5 St Lights - Pole'!CS106="","",'3.5 St Lights - Pole'!CS106)</f>
        <v/>
      </c>
      <c r="CH106" s="112"/>
      <c r="CI106" s="112"/>
    </row>
    <row r="107" spans="1:87" x14ac:dyDescent="0.2">
      <c r="A107" s="237"/>
      <c r="B107" s="413" t="str">
        <f t="shared" si="49"/>
        <v/>
      </c>
      <c r="C107" s="413" t="str">
        <f>IF('3.5 St Lights - Bracket'!B107="","",'3.5 St Lights - Bracket'!B107)</f>
        <v/>
      </c>
      <c r="D107" s="89" t="str">
        <f>IF('3.5 St Lights - Bracket'!D107="","",'3.5 St Lights - Bracket'!D107)</f>
        <v/>
      </c>
      <c r="E107" s="413" t="str">
        <f>IF('3.5 St Lights - Bracket'!E107="","",'3.5 St Lights - Bracket'!E107)</f>
        <v/>
      </c>
      <c r="F107" s="413" t="str">
        <f>IF('3.5 St Lights - Bracket'!F107="","",'3.5 St Lights - Bracket'!F107)</f>
        <v/>
      </c>
      <c r="G107" s="413" t="str">
        <f>IF('3.5 St Lights - Bracket'!G107="","",'3.5 St Lights - Bracket'!G107)</f>
        <v/>
      </c>
      <c r="H107" s="413" t="str">
        <f>IF('3.5 St Lights - Bracket'!H107="","",'3.5 St Lights - Bracket'!H107)</f>
        <v/>
      </c>
      <c r="I107" s="413"/>
      <c r="J107" s="89" t="str">
        <f t="shared" si="50"/>
        <v/>
      </c>
      <c r="K107" s="413"/>
      <c r="L107" s="89" t="str">
        <f t="shared" si="51"/>
        <v/>
      </c>
      <c r="M107" s="414" t="str">
        <f t="shared" si="52"/>
        <v/>
      </c>
      <c r="N107" s="413"/>
      <c r="O107" s="89" t="str">
        <f t="shared" si="53"/>
        <v/>
      </c>
      <c r="P107" s="413" t="str">
        <f t="shared" si="54"/>
        <v/>
      </c>
      <c r="Q107" s="89" t="str">
        <f t="shared" si="55"/>
        <v/>
      </c>
      <c r="R107" s="413"/>
      <c r="S107" s="413" t="str">
        <f>IFERROR(VLOOKUP('3.5 St Lights - Pole'!AE107,sl_lights_light_supply_auto,2,FALSE),"")</f>
        <v/>
      </c>
      <c r="T107" s="89" t="str">
        <f t="shared" si="56"/>
        <v/>
      </c>
      <c r="U107" s="413"/>
      <c r="V107" s="413"/>
      <c r="W107" s="413"/>
      <c r="X107" s="413"/>
      <c r="Y107" s="89" t="str">
        <f t="shared" si="57"/>
        <v/>
      </c>
      <c r="Z107" s="415" t="str">
        <f>IF('3.5 St Lights - Pole'!$AM107="","",'3.5 St Lights - Pole'!$AM107)</f>
        <v/>
      </c>
      <c r="AA107" s="413"/>
      <c r="AB107" s="413"/>
      <c r="AC107" s="89" t="str">
        <f t="shared" si="58"/>
        <v/>
      </c>
      <c r="AD107" s="85"/>
      <c r="AE107" s="413"/>
      <c r="AF107" s="413" t="str">
        <f t="shared" si="59"/>
        <v/>
      </c>
      <c r="AG107" s="89" t="str">
        <f t="shared" si="60"/>
        <v/>
      </c>
      <c r="AH107" s="414" t="str">
        <f t="shared" si="61"/>
        <v/>
      </c>
      <c r="AI107" s="413" t="str">
        <f t="shared" si="62"/>
        <v/>
      </c>
      <c r="AJ107" s="89" t="str">
        <f t="shared" si="63"/>
        <v/>
      </c>
      <c r="AK107" s="413"/>
      <c r="AL107" s="89" t="str">
        <f t="shared" si="64"/>
        <v/>
      </c>
      <c r="AM107" s="413"/>
      <c r="AN107" s="89" t="str">
        <f t="shared" si="65"/>
        <v/>
      </c>
      <c r="AO107" s="413"/>
      <c r="AP107" s="89" t="str">
        <f t="shared" si="66"/>
        <v/>
      </c>
      <c r="AQ107" s="413"/>
      <c r="AR107" s="415" t="str">
        <f>IF('3.5 St Lights - Pole'!$AM107="","",'3.5 St Lights - Pole'!$AM107)</f>
        <v/>
      </c>
      <c r="AS107" s="413"/>
      <c r="AT107" s="89" t="str">
        <f t="shared" si="67"/>
        <v/>
      </c>
      <c r="AU107" s="85"/>
      <c r="AV107" s="85"/>
      <c r="AW107" s="413"/>
      <c r="AX107" s="413"/>
      <c r="AY107" s="89" t="str">
        <f t="shared" si="68"/>
        <v/>
      </c>
      <c r="AZ107" s="85"/>
      <c r="BA107" s="85"/>
      <c r="BB107" s="413" t="str">
        <f t="shared" si="69"/>
        <v/>
      </c>
      <c r="BC107" s="89" t="str">
        <f t="shared" si="70"/>
        <v/>
      </c>
      <c r="BD107" s="414" t="str">
        <f t="shared" si="71"/>
        <v/>
      </c>
      <c r="BE107" s="413"/>
      <c r="BF107" s="416" t="str">
        <f t="shared" si="72"/>
        <v/>
      </c>
      <c r="BG107" s="415" t="str">
        <f>IF('3.5 St Lights - Pole'!$AM107="","",'3.5 St Lights - Pole'!$AM107)</f>
        <v/>
      </c>
      <c r="BH107" s="413"/>
      <c r="BI107" s="89" t="str">
        <f t="shared" si="73"/>
        <v/>
      </c>
      <c r="BJ107" s="85"/>
      <c r="BK107" s="413"/>
      <c r="BL107" s="413"/>
      <c r="BM107" s="413"/>
      <c r="BN107" s="89" t="str">
        <f t="shared" si="74"/>
        <v/>
      </c>
      <c r="BO107" s="85"/>
      <c r="BP107" s="413"/>
      <c r="BQ107" s="415" t="str">
        <f>IF('3.5 St Lights - Pole'!$AM107="","",'3.5 St Lights - Pole'!$AM107)</f>
        <v/>
      </c>
      <c r="BR107" s="85"/>
      <c r="BS107" s="85"/>
      <c r="BT107" s="85" t="str">
        <f>'3.5 St Lights - Pole'!CE107</f>
        <v/>
      </c>
      <c r="BU107" s="85"/>
      <c r="BV107" s="85" t="str">
        <f t="shared" si="75"/>
        <v/>
      </c>
      <c r="BW107" s="271"/>
      <c r="BX107" s="85" t="str">
        <f>'3.5 St Lights - Pole'!CI107</f>
        <v/>
      </c>
      <c r="BY107" s="85" t="str">
        <f>'3.5 St Lights - Pole'!CJ107</f>
        <v/>
      </c>
      <c r="BZ107" s="85" t="str">
        <f>'3.5 St Lights - Pole'!CK107</f>
        <v/>
      </c>
      <c r="CA107" s="85"/>
      <c r="CB107" s="85"/>
      <c r="CC107" s="85" t="str">
        <f t="shared" si="76"/>
        <v/>
      </c>
      <c r="CD107" s="413"/>
      <c r="CE107" s="112"/>
      <c r="CF107" s="133" t="str">
        <f ca="1">IF('3.5 St Lights - Pole'!CR107="","",'3.5 St Lights - Pole'!CR107)</f>
        <v/>
      </c>
      <c r="CG107" s="112" t="str">
        <f>IF('3.5 St Lights - Pole'!CS107="","",'3.5 St Lights - Pole'!CS107)</f>
        <v/>
      </c>
      <c r="CH107" s="112"/>
      <c r="CI107" s="112"/>
    </row>
    <row r="108" spans="1:87" x14ac:dyDescent="0.2">
      <c r="A108" s="237"/>
      <c r="B108" s="413" t="str">
        <f t="shared" si="49"/>
        <v/>
      </c>
      <c r="C108" s="413" t="str">
        <f>IF('3.5 St Lights - Bracket'!B108="","",'3.5 St Lights - Bracket'!B108)</f>
        <v/>
      </c>
      <c r="D108" s="89" t="str">
        <f>IF('3.5 St Lights - Bracket'!D108="","",'3.5 St Lights - Bracket'!D108)</f>
        <v/>
      </c>
      <c r="E108" s="413" t="str">
        <f>IF('3.5 St Lights - Bracket'!E108="","",'3.5 St Lights - Bracket'!E108)</f>
        <v/>
      </c>
      <c r="F108" s="413" t="str">
        <f>IF('3.5 St Lights - Bracket'!F108="","",'3.5 St Lights - Bracket'!F108)</f>
        <v/>
      </c>
      <c r="G108" s="413" t="str">
        <f>IF('3.5 St Lights - Bracket'!G108="","",'3.5 St Lights - Bracket'!G108)</f>
        <v/>
      </c>
      <c r="H108" s="413" t="str">
        <f>IF('3.5 St Lights - Bracket'!H108="","",'3.5 St Lights - Bracket'!H108)</f>
        <v/>
      </c>
      <c r="I108" s="413"/>
      <c r="J108" s="89" t="str">
        <f t="shared" si="50"/>
        <v/>
      </c>
      <c r="K108" s="413"/>
      <c r="L108" s="89" t="str">
        <f t="shared" si="51"/>
        <v/>
      </c>
      <c r="M108" s="414" t="str">
        <f t="shared" si="52"/>
        <v/>
      </c>
      <c r="N108" s="413"/>
      <c r="O108" s="89" t="str">
        <f t="shared" si="53"/>
        <v/>
      </c>
      <c r="P108" s="413" t="str">
        <f t="shared" si="54"/>
        <v/>
      </c>
      <c r="Q108" s="89" t="str">
        <f t="shared" si="55"/>
        <v/>
      </c>
      <c r="R108" s="413"/>
      <c r="S108" s="413" t="str">
        <f>IFERROR(VLOOKUP('3.5 St Lights - Pole'!AE108,sl_lights_light_supply_auto,2,FALSE),"")</f>
        <v/>
      </c>
      <c r="T108" s="89" t="str">
        <f t="shared" si="56"/>
        <v/>
      </c>
      <c r="U108" s="413"/>
      <c r="V108" s="413"/>
      <c r="W108" s="413"/>
      <c r="X108" s="413"/>
      <c r="Y108" s="89" t="str">
        <f t="shared" si="57"/>
        <v/>
      </c>
      <c r="Z108" s="415" t="str">
        <f>IF('3.5 St Lights - Pole'!$AM108="","",'3.5 St Lights - Pole'!$AM108)</f>
        <v/>
      </c>
      <c r="AA108" s="413"/>
      <c r="AB108" s="413"/>
      <c r="AC108" s="89" t="str">
        <f t="shared" si="58"/>
        <v/>
      </c>
      <c r="AD108" s="85"/>
      <c r="AE108" s="413"/>
      <c r="AF108" s="413" t="str">
        <f t="shared" si="59"/>
        <v/>
      </c>
      <c r="AG108" s="89" t="str">
        <f t="shared" si="60"/>
        <v/>
      </c>
      <c r="AH108" s="414" t="str">
        <f t="shared" si="61"/>
        <v/>
      </c>
      <c r="AI108" s="413" t="str">
        <f t="shared" si="62"/>
        <v/>
      </c>
      <c r="AJ108" s="89" t="str">
        <f t="shared" si="63"/>
        <v/>
      </c>
      <c r="AK108" s="413"/>
      <c r="AL108" s="89" t="str">
        <f t="shared" si="64"/>
        <v/>
      </c>
      <c r="AM108" s="413"/>
      <c r="AN108" s="89" t="str">
        <f t="shared" si="65"/>
        <v/>
      </c>
      <c r="AO108" s="413"/>
      <c r="AP108" s="89" t="str">
        <f t="shared" si="66"/>
        <v/>
      </c>
      <c r="AQ108" s="413"/>
      <c r="AR108" s="415" t="str">
        <f>IF('3.5 St Lights - Pole'!$AM108="","",'3.5 St Lights - Pole'!$AM108)</f>
        <v/>
      </c>
      <c r="AS108" s="413"/>
      <c r="AT108" s="89" t="str">
        <f t="shared" si="67"/>
        <v/>
      </c>
      <c r="AU108" s="85"/>
      <c r="AV108" s="85"/>
      <c r="AW108" s="413"/>
      <c r="AX108" s="413"/>
      <c r="AY108" s="89" t="str">
        <f t="shared" si="68"/>
        <v/>
      </c>
      <c r="AZ108" s="85"/>
      <c r="BA108" s="85"/>
      <c r="BB108" s="413" t="str">
        <f t="shared" si="69"/>
        <v/>
      </c>
      <c r="BC108" s="89" t="str">
        <f t="shared" si="70"/>
        <v/>
      </c>
      <c r="BD108" s="414" t="str">
        <f t="shared" si="71"/>
        <v/>
      </c>
      <c r="BE108" s="413"/>
      <c r="BF108" s="416" t="str">
        <f t="shared" si="72"/>
        <v/>
      </c>
      <c r="BG108" s="415" t="str">
        <f>IF('3.5 St Lights - Pole'!$AM108="","",'3.5 St Lights - Pole'!$AM108)</f>
        <v/>
      </c>
      <c r="BH108" s="413"/>
      <c r="BI108" s="89" t="str">
        <f t="shared" si="73"/>
        <v/>
      </c>
      <c r="BJ108" s="85"/>
      <c r="BK108" s="413"/>
      <c r="BL108" s="413"/>
      <c r="BM108" s="413"/>
      <c r="BN108" s="89" t="str">
        <f t="shared" si="74"/>
        <v/>
      </c>
      <c r="BO108" s="85"/>
      <c r="BP108" s="413"/>
      <c r="BQ108" s="415" t="str">
        <f>IF('3.5 St Lights - Pole'!$AM108="","",'3.5 St Lights - Pole'!$AM108)</f>
        <v/>
      </c>
      <c r="BR108" s="85"/>
      <c r="BS108" s="85"/>
      <c r="BT108" s="85" t="str">
        <f>'3.5 St Lights - Pole'!CE108</f>
        <v/>
      </c>
      <c r="BU108" s="85"/>
      <c r="BV108" s="85" t="str">
        <f t="shared" si="75"/>
        <v/>
      </c>
      <c r="BW108" s="271"/>
      <c r="BX108" s="85" t="str">
        <f>'3.5 St Lights - Pole'!CI108</f>
        <v/>
      </c>
      <c r="BY108" s="85" t="str">
        <f>'3.5 St Lights - Pole'!CJ108</f>
        <v/>
      </c>
      <c r="BZ108" s="85" t="str">
        <f>'3.5 St Lights - Pole'!CK108</f>
        <v/>
      </c>
      <c r="CA108" s="85"/>
      <c r="CB108" s="85"/>
      <c r="CC108" s="85" t="str">
        <f t="shared" si="76"/>
        <v/>
      </c>
      <c r="CD108" s="413"/>
      <c r="CE108" s="112"/>
      <c r="CF108" s="133" t="str">
        <f ca="1">IF('3.5 St Lights - Pole'!CR108="","",'3.5 St Lights - Pole'!CR108)</f>
        <v/>
      </c>
      <c r="CG108" s="112" t="str">
        <f>IF('3.5 St Lights - Pole'!CS108="","",'3.5 St Lights - Pole'!CS108)</f>
        <v/>
      </c>
      <c r="CH108" s="112"/>
      <c r="CI108" s="112"/>
    </row>
    <row r="109" spans="1:87" x14ac:dyDescent="0.2">
      <c r="A109" s="237"/>
      <c r="B109" s="413" t="str">
        <f t="shared" si="49"/>
        <v/>
      </c>
      <c r="C109" s="413" t="str">
        <f>IF('3.5 St Lights - Bracket'!B109="","",'3.5 St Lights - Bracket'!B109)</f>
        <v/>
      </c>
      <c r="D109" s="89" t="str">
        <f>IF('3.5 St Lights - Bracket'!D109="","",'3.5 St Lights - Bracket'!D109)</f>
        <v/>
      </c>
      <c r="E109" s="413" t="str">
        <f>IF('3.5 St Lights - Bracket'!E109="","",'3.5 St Lights - Bracket'!E109)</f>
        <v/>
      </c>
      <c r="F109" s="413" t="str">
        <f>IF('3.5 St Lights - Bracket'!F109="","",'3.5 St Lights - Bracket'!F109)</f>
        <v/>
      </c>
      <c r="G109" s="413" t="str">
        <f>IF('3.5 St Lights - Bracket'!G109="","",'3.5 St Lights - Bracket'!G109)</f>
        <v/>
      </c>
      <c r="H109" s="413" t="str">
        <f>IF('3.5 St Lights - Bracket'!H109="","",'3.5 St Lights - Bracket'!H109)</f>
        <v/>
      </c>
      <c r="I109" s="413"/>
      <c r="J109" s="89" t="str">
        <f t="shared" si="50"/>
        <v/>
      </c>
      <c r="K109" s="413"/>
      <c r="L109" s="89" t="str">
        <f t="shared" si="51"/>
        <v/>
      </c>
      <c r="M109" s="414" t="str">
        <f t="shared" si="52"/>
        <v/>
      </c>
      <c r="N109" s="413"/>
      <c r="O109" s="89" t="str">
        <f t="shared" si="53"/>
        <v/>
      </c>
      <c r="P109" s="413" t="str">
        <f t="shared" si="54"/>
        <v/>
      </c>
      <c r="Q109" s="89" t="str">
        <f t="shared" si="55"/>
        <v/>
      </c>
      <c r="R109" s="413"/>
      <c r="S109" s="413" t="str">
        <f>IFERROR(VLOOKUP('3.5 St Lights - Pole'!AE109,sl_lights_light_supply_auto,2,FALSE),"")</f>
        <v/>
      </c>
      <c r="T109" s="89" t="str">
        <f t="shared" si="56"/>
        <v/>
      </c>
      <c r="U109" s="413"/>
      <c r="V109" s="413"/>
      <c r="W109" s="413"/>
      <c r="X109" s="413"/>
      <c r="Y109" s="89" t="str">
        <f t="shared" si="57"/>
        <v/>
      </c>
      <c r="Z109" s="415" t="str">
        <f>IF('3.5 St Lights - Pole'!$AM109="","",'3.5 St Lights - Pole'!$AM109)</f>
        <v/>
      </c>
      <c r="AA109" s="413"/>
      <c r="AB109" s="413"/>
      <c r="AC109" s="89" t="str">
        <f t="shared" si="58"/>
        <v/>
      </c>
      <c r="AD109" s="85"/>
      <c r="AE109" s="413"/>
      <c r="AF109" s="413" t="str">
        <f t="shared" si="59"/>
        <v/>
      </c>
      <c r="AG109" s="89" t="str">
        <f t="shared" si="60"/>
        <v/>
      </c>
      <c r="AH109" s="414" t="str">
        <f t="shared" si="61"/>
        <v/>
      </c>
      <c r="AI109" s="413" t="str">
        <f t="shared" si="62"/>
        <v/>
      </c>
      <c r="AJ109" s="89" t="str">
        <f t="shared" si="63"/>
        <v/>
      </c>
      <c r="AK109" s="413"/>
      <c r="AL109" s="89" t="str">
        <f t="shared" si="64"/>
        <v/>
      </c>
      <c r="AM109" s="413"/>
      <c r="AN109" s="89" t="str">
        <f t="shared" si="65"/>
        <v/>
      </c>
      <c r="AO109" s="413"/>
      <c r="AP109" s="89" t="str">
        <f t="shared" si="66"/>
        <v/>
      </c>
      <c r="AQ109" s="413"/>
      <c r="AR109" s="415" t="str">
        <f>IF('3.5 St Lights - Pole'!$AM109="","",'3.5 St Lights - Pole'!$AM109)</f>
        <v/>
      </c>
      <c r="AS109" s="413"/>
      <c r="AT109" s="89" t="str">
        <f t="shared" si="67"/>
        <v/>
      </c>
      <c r="AU109" s="85"/>
      <c r="AV109" s="85"/>
      <c r="AW109" s="413"/>
      <c r="AX109" s="413"/>
      <c r="AY109" s="89" t="str">
        <f t="shared" si="68"/>
        <v/>
      </c>
      <c r="AZ109" s="85"/>
      <c r="BA109" s="85"/>
      <c r="BB109" s="413" t="str">
        <f t="shared" si="69"/>
        <v/>
      </c>
      <c r="BC109" s="89" t="str">
        <f t="shared" si="70"/>
        <v/>
      </c>
      <c r="BD109" s="414" t="str">
        <f t="shared" si="71"/>
        <v/>
      </c>
      <c r="BE109" s="413"/>
      <c r="BF109" s="416" t="str">
        <f t="shared" si="72"/>
        <v/>
      </c>
      <c r="BG109" s="415" t="str">
        <f>IF('3.5 St Lights - Pole'!$AM109="","",'3.5 St Lights - Pole'!$AM109)</f>
        <v/>
      </c>
      <c r="BH109" s="413"/>
      <c r="BI109" s="89" t="str">
        <f t="shared" si="73"/>
        <v/>
      </c>
      <c r="BJ109" s="85"/>
      <c r="BK109" s="413"/>
      <c r="BL109" s="413"/>
      <c r="BM109" s="413"/>
      <c r="BN109" s="89" t="str">
        <f t="shared" si="74"/>
        <v/>
      </c>
      <c r="BO109" s="85"/>
      <c r="BP109" s="413"/>
      <c r="BQ109" s="415" t="str">
        <f>IF('3.5 St Lights - Pole'!$AM109="","",'3.5 St Lights - Pole'!$AM109)</f>
        <v/>
      </c>
      <c r="BR109" s="85"/>
      <c r="BS109" s="85"/>
      <c r="BT109" s="85" t="str">
        <f>'3.5 St Lights - Pole'!CE109</f>
        <v/>
      </c>
      <c r="BU109" s="85"/>
      <c r="BV109" s="85" t="str">
        <f t="shared" si="75"/>
        <v/>
      </c>
      <c r="BW109" s="271"/>
      <c r="BX109" s="85" t="str">
        <f>'3.5 St Lights - Pole'!CI109</f>
        <v/>
      </c>
      <c r="BY109" s="85" t="str">
        <f>'3.5 St Lights - Pole'!CJ109</f>
        <v/>
      </c>
      <c r="BZ109" s="85" t="str">
        <f>'3.5 St Lights - Pole'!CK109</f>
        <v/>
      </c>
      <c r="CA109" s="85"/>
      <c r="CB109" s="85"/>
      <c r="CC109" s="85" t="str">
        <f t="shared" si="76"/>
        <v/>
      </c>
      <c r="CD109" s="413"/>
      <c r="CE109" s="112"/>
      <c r="CF109" s="133" t="str">
        <f ca="1">IF('3.5 St Lights - Pole'!CR109="","",'3.5 St Lights - Pole'!CR109)</f>
        <v/>
      </c>
      <c r="CG109" s="112" t="str">
        <f>IF('3.5 St Lights - Pole'!CS109="","",'3.5 St Lights - Pole'!CS109)</f>
        <v/>
      </c>
      <c r="CH109" s="112"/>
      <c r="CI109" s="112"/>
    </row>
    <row r="110" spans="1:87" x14ac:dyDescent="0.2">
      <c r="A110" s="237"/>
      <c r="B110" s="413" t="str">
        <f t="shared" si="49"/>
        <v/>
      </c>
      <c r="C110" s="413" t="str">
        <f>IF('3.5 St Lights - Bracket'!B110="","",'3.5 St Lights - Bracket'!B110)</f>
        <v/>
      </c>
      <c r="D110" s="89" t="str">
        <f>IF('3.5 St Lights - Bracket'!D110="","",'3.5 St Lights - Bracket'!D110)</f>
        <v/>
      </c>
      <c r="E110" s="413" t="str">
        <f>IF('3.5 St Lights - Bracket'!E110="","",'3.5 St Lights - Bracket'!E110)</f>
        <v/>
      </c>
      <c r="F110" s="413" t="str">
        <f>IF('3.5 St Lights - Bracket'!F110="","",'3.5 St Lights - Bracket'!F110)</f>
        <v/>
      </c>
      <c r="G110" s="413" t="str">
        <f>IF('3.5 St Lights - Bracket'!G110="","",'3.5 St Lights - Bracket'!G110)</f>
        <v/>
      </c>
      <c r="H110" s="413" t="str">
        <f>IF('3.5 St Lights - Bracket'!H110="","",'3.5 St Lights - Bracket'!H110)</f>
        <v/>
      </c>
      <c r="I110" s="413"/>
      <c r="J110" s="89" t="str">
        <f t="shared" si="50"/>
        <v/>
      </c>
      <c r="K110" s="413"/>
      <c r="L110" s="89" t="str">
        <f t="shared" si="51"/>
        <v/>
      </c>
      <c r="M110" s="414" t="str">
        <f t="shared" si="52"/>
        <v/>
      </c>
      <c r="N110" s="413"/>
      <c r="O110" s="89" t="str">
        <f t="shared" si="53"/>
        <v/>
      </c>
      <c r="P110" s="413" t="str">
        <f t="shared" si="54"/>
        <v/>
      </c>
      <c r="Q110" s="89" t="str">
        <f t="shared" si="55"/>
        <v/>
      </c>
      <c r="R110" s="413"/>
      <c r="S110" s="413" t="str">
        <f>IFERROR(VLOOKUP('3.5 St Lights - Pole'!AE110,sl_lights_light_supply_auto,2,FALSE),"")</f>
        <v/>
      </c>
      <c r="T110" s="89" t="str">
        <f t="shared" si="56"/>
        <v/>
      </c>
      <c r="U110" s="413"/>
      <c r="V110" s="413"/>
      <c r="W110" s="413"/>
      <c r="X110" s="413"/>
      <c r="Y110" s="89" t="str">
        <f t="shared" si="57"/>
        <v/>
      </c>
      <c r="Z110" s="415" t="str">
        <f>IF('3.5 St Lights - Pole'!$AM110="","",'3.5 St Lights - Pole'!$AM110)</f>
        <v/>
      </c>
      <c r="AA110" s="413"/>
      <c r="AB110" s="413"/>
      <c r="AC110" s="89" t="str">
        <f t="shared" si="58"/>
        <v/>
      </c>
      <c r="AD110" s="85"/>
      <c r="AE110" s="413"/>
      <c r="AF110" s="413" t="str">
        <f t="shared" si="59"/>
        <v/>
      </c>
      <c r="AG110" s="89" t="str">
        <f t="shared" si="60"/>
        <v/>
      </c>
      <c r="AH110" s="414" t="str">
        <f t="shared" si="61"/>
        <v/>
      </c>
      <c r="AI110" s="413" t="str">
        <f t="shared" si="62"/>
        <v/>
      </c>
      <c r="AJ110" s="89" t="str">
        <f t="shared" si="63"/>
        <v/>
      </c>
      <c r="AK110" s="413"/>
      <c r="AL110" s="89" t="str">
        <f t="shared" si="64"/>
        <v/>
      </c>
      <c r="AM110" s="413"/>
      <c r="AN110" s="89" t="str">
        <f t="shared" si="65"/>
        <v/>
      </c>
      <c r="AO110" s="413"/>
      <c r="AP110" s="89" t="str">
        <f t="shared" si="66"/>
        <v/>
      </c>
      <c r="AQ110" s="413"/>
      <c r="AR110" s="415" t="str">
        <f>IF('3.5 St Lights - Pole'!$AM110="","",'3.5 St Lights - Pole'!$AM110)</f>
        <v/>
      </c>
      <c r="AS110" s="413"/>
      <c r="AT110" s="89" t="str">
        <f t="shared" si="67"/>
        <v/>
      </c>
      <c r="AU110" s="85"/>
      <c r="AV110" s="85"/>
      <c r="AW110" s="413"/>
      <c r="AX110" s="413"/>
      <c r="AY110" s="89" t="str">
        <f t="shared" si="68"/>
        <v/>
      </c>
      <c r="AZ110" s="85"/>
      <c r="BA110" s="85"/>
      <c r="BB110" s="413" t="str">
        <f t="shared" si="69"/>
        <v/>
      </c>
      <c r="BC110" s="89" t="str">
        <f t="shared" si="70"/>
        <v/>
      </c>
      <c r="BD110" s="414" t="str">
        <f t="shared" si="71"/>
        <v/>
      </c>
      <c r="BE110" s="413"/>
      <c r="BF110" s="416" t="str">
        <f t="shared" si="72"/>
        <v/>
      </c>
      <c r="BG110" s="415" t="str">
        <f>IF('3.5 St Lights - Pole'!$AM110="","",'3.5 St Lights - Pole'!$AM110)</f>
        <v/>
      </c>
      <c r="BH110" s="413"/>
      <c r="BI110" s="89" t="str">
        <f t="shared" si="73"/>
        <v/>
      </c>
      <c r="BJ110" s="85"/>
      <c r="BK110" s="413"/>
      <c r="BL110" s="413"/>
      <c r="BM110" s="413"/>
      <c r="BN110" s="89" t="str">
        <f t="shared" si="74"/>
        <v/>
      </c>
      <c r="BO110" s="85"/>
      <c r="BP110" s="413"/>
      <c r="BQ110" s="415" t="str">
        <f>IF('3.5 St Lights - Pole'!$AM110="","",'3.5 St Lights - Pole'!$AM110)</f>
        <v/>
      </c>
      <c r="BR110" s="85"/>
      <c r="BS110" s="85"/>
      <c r="BT110" s="85" t="str">
        <f>'3.5 St Lights - Pole'!CE110</f>
        <v/>
      </c>
      <c r="BU110" s="85"/>
      <c r="BV110" s="85" t="str">
        <f t="shared" si="75"/>
        <v/>
      </c>
      <c r="BW110" s="271"/>
      <c r="BX110" s="85" t="str">
        <f>'3.5 St Lights - Pole'!CI110</f>
        <v/>
      </c>
      <c r="BY110" s="85" t="str">
        <f>'3.5 St Lights - Pole'!CJ110</f>
        <v/>
      </c>
      <c r="BZ110" s="85" t="str">
        <f>'3.5 St Lights - Pole'!CK110</f>
        <v/>
      </c>
      <c r="CA110" s="85"/>
      <c r="CB110" s="85"/>
      <c r="CC110" s="85" t="str">
        <f t="shared" si="76"/>
        <v/>
      </c>
      <c r="CD110" s="413"/>
      <c r="CE110" s="112"/>
      <c r="CF110" s="133" t="str">
        <f ca="1">IF('3.5 St Lights - Pole'!CR110="","",'3.5 St Lights - Pole'!CR110)</f>
        <v/>
      </c>
      <c r="CG110" s="112" t="str">
        <f>IF('3.5 St Lights - Pole'!CS110="","",'3.5 St Lights - Pole'!CS110)</f>
        <v/>
      </c>
      <c r="CH110" s="112"/>
      <c r="CI110" s="112"/>
    </row>
    <row r="111" spans="1:87" x14ac:dyDescent="0.2">
      <c r="A111" s="237"/>
      <c r="B111" s="413" t="str">
        <f t="shared" si="49"/>
        <v/>
      </c>
      <c r="C111" s="413" t="str">
        <f>IF('3.5 St Lights - Bracket'!B111="","",'3.5 St Lights - Bracket'!B111)</f>
        <v/>
      </c>
      <c r="D111" s="89" t="str">
        <f>IF('3.5 St Lights - Bracket'!D111="","",'3.5 St Lights - Bracket'!D111)</f>
        <v/>
      </c>
      <c r="E111" s="413" t="str">
        <f>IF('3.5 St Lights - Bracket'!E111="","",'3.5 St Lights - Bracket'!E111)</f>
        <v/>
      </c>
      <c r="F111" s="413" t="str">
        <f>IF('3.5 St Lights - Bracket'!F111="","",'3.5 St Lights - Bracket'!F111)</f>
        <v/>
      </c>
      <c r="G111" s="413" t="str">
        <f>IF('3.5 St Lights - Bracket'!G111="","",'3.5 St Lights - Bracket'!G111)</f>
        <v/>
      </c>
      <c r="H111" s="413" t="str">
        <f>IF('3.5 St Lights - Bracket'!H111="","",'3.5 St Lights - Bracket'!H111)</f>
        <v/>
      </c>
      <c r="I111" s="413"/>
      <c r="J111" s="89" t="str">
        <f t="shared" si="50"/>
        <v/>
      </c>
      <c r="K111" s="413"/>
      <c r="L111" s="89" t="str">
        <f t="shared" si="51"/>
        <v/>
      </c>
      <c r="M111" s="414" t="str">
        <f t="shared" si="52"/>
        <v/>
      </c>
      <c r="N111" s="413"/>
      <c r="O111" s="89" t="str">
        <f t="shared" si="53"/>
        <v/>
      </c>
      <c r="P111" s="413" t="str">
        <f t="shared" si="54"/>
        <v/>
      </c>
      <c r="Q111" s="89" t="str">
        <f t="shared" si="55"/>
        <v/>
      </c>
      <c r="R111" s="413"/>
      <c r="S111" s="413" t="str">
        <f>IFERROR(VLOOKUP('3.5 St Lights - Pole'!AE111,sl_lights_light_supply_auto,2,FALSE),"")</f>
        <v/>
      </c>
      <c r="T111" s="89" t="str">
        <f t="shared" si="56"/>
        <v/>
      </c>
      <c r="U111" s="413"/>
      <c r="V111" s="413"/>
      <c r="W111" s="413"/>
      <c r="X111" s="413"/>
      <c r="Y111" s="89" t="str">
        <f t="shared" si="57"/>
        <v/>
      </c>
      <c r="Z111" s="415" t="str">
        <f>IF('3.5 St Lights - Pole'!$AM111="","",'3.5 St Lights - Pole'!$AM111)</f>
        <v/>
      </c>
      <c r="AA111" s="413"/>
      <c r="AB111" s="413"/>
      <c r="AC111" s="89" t="str">
        <f t="shared" si="58"/>
        <v/>
      </c>
      <c r="AD111" s="85"/>
      <c r="AE111" s="413"/>
      <c r="AF111" s="413" t="str">
        <f t="shared" si="59"/>
        <v/>
      </c>
      <c r="AG111" s="89" t="str">
        <f t="shared" si="60"/>
        <v/>
      </c>
      <c r="AH111" s="414" t="str">
        <f t="shared" si="61"/>
        <v/>
      </c>
      <c r="AI111" s="413" t="str">
        <f t="shared" si="62"/>
        <v/>
      </c>
      <c r="AJ111" s="89" t="str">
        <f t="shared" si="63"/>
        <v/>
      </c>
      <c r="AK111" s="413"/>
      <c r="AL111" s="89" t="str">
        <f t="shared" si="64"/>
        <v/>
      </c>
      <c r="AM111" s="413"/>
      <c r="AN111" s="89" t="str">
        <f t="shared" si="65"/>
        <v/>
      </c>
      <c r="AO111" s="413"/>
      <c r="AP111" s="89" t="str">
        <f t="shared" si="66"/>
        <v/>
      </c>
      <c r="AQ111" s="413"/>
      <c r="AR111" s="415" t="str">
        <f>IF('3.5 St Lights - Pole'!$AM111="","",'3.5 St Lights - Pole'!$AM111)</f>
        <v/>
      </c>
      <c r="AS111" s="413"/>
      <c r="AT111" s="89" t="str">
        <f t="shared" si="67"/>
        <v/>
      </c>
      <c r="AU111" s="85"/>
      <c r="AV111" s="85"/>
      <c r="AW111" s="413"/>
      <c r="AX111" s="413"/>
      <c r="AY111" s="89" t="str">
        <f t="shared" si="68"/>
        <v/>
      </c>
      <c r="AZ111" s="85"/>
      <c r="BA111" s="85"/>
      <c r="BB111" s="413" t="str">
        <f t="shared" si="69"/>
        <v/>
      </c>
      <c r="BC111" s="89" t="str">
        <f t="shared" si="70"/>
        <v/>
      </c>
      <c r="BD111" s="414" t="str">
        <f t="shared" si="71"/>
        <v/>
      </c>
      <c r="BE111" s="413"/>
      <c r="BF111" s="416" t="str">
        <f t="shared" si="72"/>
        <v/>
      </c>
      <c r="BG111" s="415" t="str">
        <f>IF('3.5 St Lights - Pole'!$AM111="","",'3.5 St Lights - Pole'!$AM111)</f>
        <v/>
      </c>
      <c r="BH111" s="413"/>
      <c r="BI111" s="89" t="str">
        <f t="shared" si="73"/>
        <v/>
      </c>
      <c r="BJ111" s="85"/>
      <c r="BK111" s="413"/>
      <c r="BL111" s="413"/>
      <c r="BM111" s="413"/>
      <c r="BN111" s="89" t="str">
        <f t="shared" si="74"/>
        <v/>
      </c>
      <c r="BO111" s="85"/>
      <c r="BP111" s="413"/>
      <c r="BQ111" s="415" t="str">
        <f>IF('3.5 St Lights - Pole'!$AM111="","",'3.5 St Lights - Pole'!$AM111)</f>
        <v/>
      </c>
      <c r="BR111" s="85"/>
      <c r="BS111" s="85"/>
      <c r="BT111" s="85" t="str">
        <f>'3.5 St Lights - Pole'!CE111</f>
        <v/>
      </c>
      <c r="BU111" s="85"/>
      <c r="BV111" s="85" t="str">
        <f t="shared" si="75"/>
        <v/>
      </c>
      <c r="BW111" s="271"/>
      <c r="BX111" s="85" t="str">
        <f>'3.5 St Lights - Pole'!CI111</f>
        <v/>
      </c>
      <c r="BY111" s="85" t="str">
        <f>'3.5 St Lights - Pole'!CJ111</f>
        <v/>
      </c>
      <c r="BZ111" s="85" t="str">
        <f>'3.5 St Lights - Pole'!CK111</f>
        <v/>
      </c>
      <c r="CA111" s="85"/>
      <c r="CB111" s="85"/>
      <c r="CC111" s="85" t="str">
        <f t="shared" si="76"/>
        <v/>
      </c>
      <c r="CD111" s="413"/>
      <c r="CE111" s="112"/>
      <c r="CF111" s="133" t="str">
        <f ca="1">IF('3.5 St Lights - Pole'!CR111="","",'3.5 St Lights - Pole'!CR111)</f>
        <v/>
      </c>
      <c r="CG111" s="112" t="str">
        <f>IF('3.5 St Lights - Pole'!CS111="","",'3.5 St Lights - Pole'!CS111)</f>
        <v/>
      </c>
      <c r="CH111" s="112"/>
      <c r="CI111" s="112"/>
    </row>
    <row r="112" spans="1:87" x14ac:dyDescent="0.2">
      <c r="A112" s="237"/>
      <c r="B112" s="413" t="str">
        <f t="shared" si="49"/>
        <v/>
      </c>
      <c r="C112" s="413" t="str">
        <f>IF('3.5 St Lights - Bracket'!B112="","",'3.5 St Lights - Bracket'!B112)</f>
        <v/>
      </c>
      <c r="D112" s="89" t="str">
        <f>IF('3.5 St Lights - Bracket'!D112="","",'3.5 St Lights - Bracket'!D112)</f>
        <v/>
      </c>
      <c r="E112" s="413" t="str">
        <f>IF('3.5 St Lights - Bracket'!E112="","",'3.5 St Lights - Bracket'!E112)</f>
        <v/>
      </c>
      <c r="F112" s="413" t="str">
        <f>IF('3.5 St Lights - Bracket'!F112="","",'3.5 St Lights - Bracket'!F112)</f>
        <v/>
      </c>
      <c r="G112" s="413" t="str">
        <f>IF('3.5 St Lights - Bracket'!G112="","",'3.5 St Lights - Bracket'!G112)</f>
        <v/>
      </c>
      <c r="H112" s="413" t="str">
        <f>IF('3.5 St Lights - Bracket'!H112="","",'3.5 St Lights - Bracket'!H112)</f>
        <v/>
      </c>
      <c r="I112" s="413"/>
      <c r="J112" s="89" t="str">
        <f t="shared" si="50"/>
        <v/>
      </c>
      <c r="K112" s="413"/>
      <c r="L112" s="89" t="str">
        <f t="shared" si="51"/>
        <v/>
      </c>
      <c r="M112" s="414" t="str">
        <f t="shared" si="52"/>
        <v/>
      </c>
      <c r="N112" s="413"/>
      <c r="O112" s="89" t="str">
        <f t="shared" si="53"/>
        <v/>
      </c>
      <c r="P112" s="413" t="str">
        <f t="shared" si="54"/>
        <v/>
      </c>
      <c r="Q112" s="89" t="str">
        <f t="shared" si="55"/>
        <v/>
      </c>
      <c r="R112" s="413"/>
      <c r="S112" s="413" t="str">
        <f>IFERROR(VLOOKUP('3.5 St Lights - Pole'!AE112,sl_lights_light_supply_auto,2,FALSE),"")</f>
        <v/>
      </c>
      <c r="T112" s="89" t="str">
        <f t="shared" si="56"/>
        <v/>
      </c>
      <c r="U112" s="413"/>
      <c r="V112" s="413"/>
      <c r="W112" s="413"/>
      <c r="X112" s="413"/>
      <c r="Y112" s="89" t="str">
        <f t="shared" si="57"/>
        <v/>
      </c>
      <c r="Z112" s="415" t="str">
        <f>IF('3.5 St Lights - Pole'!$AM112="","",'3.5 St Lights - Pole'!$AM112)</f>
        <v/>
      </c>
      <c r="AA112" s="413"/>
      <c r="AB112" s="413"/>
      <c r="AC112" s="89" t="str">
        <f t="shared" si="58"/>
        <v/>
      </c>
      <c r="AD112" s="85"/>
      <c r="AE112" s="413"/>
      <c r="AF112" s="413" t="str">
        <f t="shared" si="59"/>
        <v/>
      </c>
      <c r="AG112" s="89" t="str">
        <f t="shared" si="60"/>
        <v/>
      </c>
      <c r="AH112" s="414" t="str">
        <f t="shared" si="61"/>
        <v/>
      </c>
      <c r="AI112" s="413" t="str">
        <f t="shared" si="62"/>
        <v/>
      </c>
      <c r="AJ112" s="89" t="str">
        <f t="shared" si="63"/>
        <v/>
      </c>
      <c r="AK112" s="413"/>
      <c r="AL112" s="89" t="str">
        <f t="shared" si="64"/>
        <v/>
      </c>
      <c r="AM112" s="413"/>
      <c r="AN112" s="89" t="str">
        <f t="shared" si="65"/>
        <v/>
      </c>
      <c r="AO112" s="413"/>
      <c r="AP112" s="89" t="str">
        <f t="shared" si="66"/>
        <v/>
      </c>
      <c r="AQ112" s="413"/>
      <c r="AR112" s="415" t="str">
        <f>IF('3.5 St Lights - Pole'!$AM112="","",'3.5 St Lights - Pole'!$AM112)</f>
        <v/>
      </c>
      <c r="AS112" s="413"/>
      <c r="AT112" s="89" t="str">
        <f t="shared" si="67"/>
        <v/>
      </c>
      <c r="AU112" s="85"/>
      <c r="AV112" s="85"/>
      <c r="AW112" s="413"/>
      <c r="AX112" s="413"/>
      <c r="AY112" s="89" t="str">
        <f t="shared" si="68"/>
        <v/>
      </c>
      <c r="AZ112" s="85"/>
      <c r="BA112" s="85"/>
      <c r="BB112" s="413" t="str">
        <f t="shared" si="69"/>
        <v/>
      </c>
      <c r="BC112" s="89" t="str">
        <f t="shared" si="70"/>
        <v/>
      </c>
      <c r="BD112" s="414" t="str">
        <f t="shared" si="71"/>
        <v/>
      </c>
      <c r="BE112" s="413"/>
      <c r="BF112" s="416" t="str">
        <f t="shared" si="72"/>
        <v/>
      </c>
      <c r="BG112" s="415" t="str">
        <f>IF('3.5 St Lights - Pole'!$AM112="","",'3.5 St Lights - Pole'!$AM112)</f>
        <v/>
      </c>
      <c r="BH112" s="413"/>
      <c r="BI112" s="89" t="str">
        <f t="shared" si="73"/>
        <v/>
      </c>
      <c r="BJ112" s="85"/>
      <c r="BK112" s="413"/>
      <c r="BL112" s="413"/>
      <c r="BM112" s="413"/>
      <c r="BN112" s="89" t="str">
        <f t="shared" si="74"/>
        <v/>
      </c>
      <c r="BO112" s="85"/>
      <c r="BP112" s="413"/>
      <c r="BQ112" s="415" t="str">
        <f>IF('3.5 St Lights - Pole'!$AM112="","",'3.5 St Lights - Pole'!$AM112)</f>
        <v/>
      </c>
      <c r="BR112" s="85"/>
      <c r="BS112" s="85"/>
      <c r="BT112" s="85" t="str">
        <f>'3.5 St Lights - Pole'!CE112</f>
        <v/>
      </c>
      <c r="BU112" s="85"/>
      <c r="BV112" s="85" t="str">
        <f t="shared" si="75"/>
        <v/>
      </c>
      <c r="BW112" s="271"/>
      <c r="BX112" s="85" t="str">
        <f>'3.5 St Lights - Pole'!CI112</f>
        <v/>
      </c>
      <c r="BY112" s="85" t="str">
        <f>'3.5 St Lights - Pole'!CJ112</f>
        <v/>
      </c>
      <c r="BZ112" s="85" t="str">
        <f>'3.5 St Lights - Pole'!CK112</f>
        <v/>
      </c>
      <c r="CA112" s="85"/>
      <c r="CB112" s="85"/>
      <c r="CC112" s="85" t="str">
        <f t="shared" si="76"/>
        <v/>
      </c>
      <c r="CD112" s="413"/>
      <c r="CE112" s="112"/>
      <c r="CF112" s="133" t="str">
        <f ca="1">IF('3.5 St Lights - Pole'!CR112="","",'3.5 St Lights - Pole'!CR112)</f>
        <v/>
      </c>
      <c r="CG112" s="112" t="str">
        <f>IF('3.5 St Lights - Pole'!CS112="","",'3.5 St Lights - Pole'!CS112)</f>
        <v/>
      </c>
      <c r="CH112" s="112"/>
      <c r="CI112" s="112"/>
    </row>
    <row r="113" spans="1:87" x14ac:dyDescent="0.2">
      <c r="A113" s="237"/>
      <c r="B113" s="413" t="str">
        <f t="shared" si="49"/>
        <v/>
      </c>
      <c r="C113" s="413" t="str">
        <f>IF('3.5 St Lights - Bracket'!B113="","",'3.5 St Lights - Bracket'!B113)</f>
        <v/>
      </c>
      <c r="D113" s="89" t="str">
        <f>IF('3.5 St Lights - Bracket'!D113="","",'3.5 St Lights - Bracket'!D113)</f>
        <v/>
      </c>
      <c r="E113" s="413" t="str">
        <f>IF('3.5 St Lights - Bracket'!E113="","",'3.5 St Lights - Bracket'!E113)</f>
        <v/>
      </c>
      <c r="F113" s="413" t="str">
        <f>IF('3.5 St Lights - Bracket'!F113="","",'3.5 St Lights - Bracket'!F113)</f>
        <v/>
      </c>
      <c r="G113" s="413" t="str">
        <f>IF('3.5 St Lights - Bracket'!G113="","",'3.5 St Lights - Bracket'!G113)</f>
        <v/>
      </c>
      <c r="H113" s="413" t="str">
        <f>IF('3.5 St Lights - Bracket'!H113="","",'3.5 St Lights - Bracket'!H113)</f>
        <v/>
      </c>
      <c r="I113" s="413"/>
      <c r="J113" s="89" t="str">
        <f t="shared" si="50"/>
        <v/>
      </c>
      <c r="K113" s="413"/>
      <c r="L113" s="89" t="str">
        <f t="shared" si="51"/>
        <v/>
      </c>
      <c r="M113" s="414" t="str">
        <f t="shared" si="52"/>
        <v/>
      </c>
      <c r="N113" s="413"/>
      <c r="O113" s="89" t="str">
        <f t="shared" si="53"/>
        <v/>
      </c>
      <c r="P113" s="413" t="str">
        <f t="shared" si="54"/>
        <v/>
      </c>
      <c r="Q113" s="89" t="str">
        <f t="shared" si="55"/>
        <v/>
      </c>
      <c r="R113" s="413"/>
      <c r="S113" s="413" t="str">
        <f>IFERROR(VLOOKUP('3.5 St Lights - Pole'!AE113,sl_lights_light_supply_auto,2,FALSE),"")</f>
        <v/>
      </c>
      <c r="T113" s="89" t="str">
        <f t="shared" si="56"/>
        <v/>
      </c>
      <c r="U113" s="413"/>
      <c r="V113" s="413"/>
      <c r="W113" s="413"/>
      <c r="X113" s="413"/>
      <c r="Y113" s="89" t="str">
        <f t="shared" si="57"/>
        <v/>
      </c>
      <c r="Z113" s="415" t="str">
        <f>IF('3.5 St Lights - Pole'!$AM113="","",'3.5 St Lights - Pole'!$AM113)</f>
        <v/>
      </c>
      <c r="AA113" s="413"/>
      <c r="AB113" s="413"/>
      <c r="AC113" s="89" t="str">
        <f t="shared" si="58"/>
        <v/>
      </c>
      <c r="AD113" s="85"/>
      <c r="AE113" s="413"/>
      <c r="AF113" s="413" t="str">
        <f t="shared" si="59"/>
        <v/>
      </c>
      <c r="AG113" s="89" t="str">
        <f t="shared" si="60"/>
        <v/>
      </c>
      <c r="AH113" s="414" t="str">
        <f t="shared" si="61"/>
        <v/>
      </c>
      <c r="AI113" s="413" t="str">
        <f t="shared" si="62"/>
        <v/>
      </c>
      <c r="AJ113" s="89" t="str">
        <f t="shared" si="63"/>
        <v/>
      </c>
      <c r="AK113" s="413"/>
      <c r="AL113" s="89" t="str">
        <f t="shared" si="64"/>
        <v/>
      </c>
      <c r="AM113" s="413"/>
      <c r="AN113" s="89" t="str">
        <f t="shared" si="65"/>
        <v/>
      </c>
      <c r="AO113" s="413"/>
      <c r="AP113" s="89" t="str">
        <f t="shared" si="66"/>
        <v/>
      </c>
      <c r="AQ113" s="413"/>
      <c r="AR113" s="415" t="str">
        <f>IF('3.5 St Lights - Pole'!$AM113="","",'3.5 St Lights - Pole'!$AM113)</f>
        <v/>
      </c>
      <c r="AS113" s="413"/>
      <c r="AT113" s="89" t="str">
        <f t="shared" si="67"/>
        <v/>
      </c>
      <c r="AU113" s="85"/>
      <c r="AV113" s="85"/>
      <c r="AW113" s="413"/>
      <c r="AX113" s="413"/>
      <c r="AY113" s="89" t="str">
        <f t="shared" si="68"/>
        <v/>
      </c>
      <c r="AZ113" s="85"/>
      <c r="BA113" s="85"/>
      <c r="BB113" s="413" t="str">
        <f t="shared" si="69"/>
        <v/>
      </c>
      <c r="BC113" s="89" t="str">
        <f t="shared" si="70"/>
        <v/>
      </c>
      <c r="BD113" s="414" t="str">
        <f t="shared" si="71"/>
        <v/>
      </c>
      <c r="BE113" s="413"/>
      <c r="BF113" s="416" t="str">
        <f t="shared" si="72"/>
        <v/>
      </c>
      <c r="BG113" s="415" t="str">
        <f>IF('3.5 St Lights - Pole'!$AM113="","",'3.5 St Lights - Pole'!$AM113)</f>
        <v/>
      </c>
      <c r="BH113" s="413"/>
      <c r="BI113" s="89" t="str">
        <f t="shared" si="73"/>
        <v/>
      </c>
      <c r="BJ113" s="85"/>
      <c r="BK113" s="413"/>
      <c r="BL113" s="413"/>
      <c r="BM113" s="413"/>
      <c r="BN113" s="89" t="str">
        <f t="shared" si="74"/>
        <v/>
      </c>
      <c r="BO113" s="85"/>
      <c r="BP113" s="413"/>
      <c r="BQ113" s="415" t="str">
        <f>IF('3.5 St Lights - Pole'!$AM113="","",'3.5 St Lights - Pole'!$AM113)</f>
        <v/>
      </c>
      <c r="BR113" s="85"/>
      <c r="BS113" s="85"/>
      <c r="BT113" s="85" t="str">
        <f>'3.5 St Lights - Pole'!CE113</f>
        <v/>
      </c>
      <c r="BU113" s="85"/>
      <c r="BV113" s="85" t="str">
        <f t="shared" si="75"/>
        <v/>
      </c>
      <c r="BW113" s="271"/>
      <c r="BX113" s="85" t="str">
        <f>'3.5 St Lights - Pole'!CI113</f>
        <v/>
      </c>
      <c r="BY113" s="85" t="str">
        <f>'3.5 St Lights - Pole'!CJ113</f>
        <v/>
      </c>
      <c r="BZ113" s="85" t="str">
        <f>'3.5 St Lights - Pole'!CK113</f>
        <v/>
      </c>
      <c r="CA113" s="85"/>
      <c r="CB113" s="85"/>
      <c r="CC113" s="85" t="str">
        <f t="shared" si="76"/>
        <v/>
      </c>
      <c r="CD113" s="413"/>
      <c r="CE113" s="112"/>
      <c r="CF113" s="133" t="str">
        <f ca="1">IF('3.5 St Lights - Pole'!CR113="","",'3.5 St Lights - Pole'!CR113)</f>
        <v/>
      </c>
      <c r="CG113" s="112" t="str">
        <f>IF('3.5 St Lights - Pole'!CS113="","",'3.5 St Lights - Pole'!CS113)</f>
        <v/>
      </c>
      <c r="CH113" s="112"/>
      <c r="CI113" s="112"/>
    </row>
    <row r="114" spans="1:87" x14ac:dyDescent="0.2">
      <c r="A114" s="237"/>
      <c r="B114" s="413" t="str">
        <f t="shared" si="49"/>
        <v/>
      </c>
      <c r="C114" s="413" t="str">
        <f>IF('3.5 St Lights - Bracket'!B114="","",'3.5 St Lights - Bracket'!B114)</f>
        <v/>
      </c>
      <c r="D114" s="89" t="str">
        <f>IF('3.5 St Lights - Bracket'!D114="","",'3.5 St Lights - Bracket'!D114)</f>
        <v/>
      </c>
      <c r="E114" s="413" t="str">
        <f>IF('3.5 St Lights - Bracket'!E114="","",'3.5 St Lights - Bracket'!E114)</f>
        <v/>
      </c>
      <c r="F114" s="413" t="str">
        <f>IF('3.5 St Lights - Bracket'!F114="","",'3.5 St Lights - Bracket'!F114)</f>
        <v/>
      </c>
      <c r="G114" s="413" t="str">
        <f>IF('3.5 St Lights - Bracket'!G114="","",'3.5 St Lights - Bracket'!G114)</f>
        <v/>
      </c>
      <c r="H114" s="413" t="str">
        <f>IF('3.5 St Lights - Bracket'!H114="","",'3.5 St Lights - Bracket'!H114)</f>
        <v/>
      </c>
      <c r="I114" s="413"/>
      <c r="J114" s="89" t="str">
        <f t="shared" si="50"/>
        <v/>
      </c>
      <c r="K114" s="413"/>
      <c r="L114" s="89" t="str">
        <f t="shared" si="51"/>
        <v/>
      </c>
      <c r="M114" s="414" t="str">
        <f t="shared" si="52"/>
        <v/>
      </c>
      <c r="N114" s="413"/>
      <c r="O114" s="89" t="str">
        <f t="shared" si="53"/>
        <v/>
      </c>
      <c r="P114" s="413" t="str">
        <f t="shared" si="54"/>
        <v/>
      </c>
      <c r="Q114" s="89" t="str">
        <f t="shared" si="55"/>
        <v/>
      </c>
      <c r="R114" s="413"/>
      <c r="S114" s="413" t="str">
        <f>IFERROR(VLOOKUP('3.5 St Lights - Pole'!AE114,sl_lights_light_supply_auto,2,FALSE),"")</f>
        <v/>
      </c>
      <c r="T114" s="89" t="str">
        <f t="shared" si="56"/>
        <v/>
      </c>
      <c r="U114" s="413"/>
      <c r="V114" s="413"/>
      <c r="W114" s="413"/>
      <c r="X114" s="413"/>
      <c r="Y114" s="89" t="str">
        <f t="shared" si="57"/>
        <v/>
      </c>
      <c r="Z114" s="415" t="str">
        <f>IF('3.5 St Lights - Pole'!$AM114="","",'3.5 St Lights - Pole'!$AM114)</f>
        <v/>
      </c>
      <c r="AA114" s="413"/>
      <c r="AB114" s="413"/>
      <c r="AC114" s="89" t="str">
        <f t="shared" si="58"/>
        <v/>
      </c>
      <c r="AD114" s="85"/>
      <c r="AE114" s="413"/>
      <c r="AF114" s="413" t="str">
        <f t="shared" si="59"/>
        <v/>
      </c>
      <c r="AG114" s="89" t="str">
        <f t="shared" si="60"/>
        <v/>
      </c>
      <c r="AH114" s="414" t="str">
        <f t="shared" si="61"/>
        <v/>
      </c>
      <c r="AI114" s="413" t="str">
        <f t="shared" si="62"/>
        <v/>
      </c>
      <c r="AJ114" s="89" t="str">
        <f t="shared" si="63"/>
        <v/>
      </c>
      <c r="AK114" s="413"/>
      <c r="AL114" s="89" t="str">
        <f t="shared" si="64"/>
        <v/>
      </c>
      <c r="AM114" s="413"/>
      <c r="AN114" s="89" t="str">
        <f t="shared" si="65"/>
        <v/>
      </c>
      <c r="AO114" s="413"/>
      <c r="AP114" s="89" t="str">
        <f t="shared" si="66"/>
        <v/>
      </c>
      <c r="AQ114" s="413"/>
      <c r="AR114" s="415" t="str">
        <f>IF('3.5 St Lights - Pole'!$AM114="","",'3.5 St Lights - Pole'!$AM114)</f>
        <v/>
      </c>
      <c r="AS114" s="413"/>
      <c r="AT114" s="89" t="str">
        <f t="shared" si="67"/>
        <v/>
      </c>
      <c r="AU114" s="85"/>
      <c r="AV114" s="85"/>
      <c r="AW114" s="413"/>
      <c r="AX114" s="413"/>
      <c r="AY114" s="89" t="str">
        <f t="shared" si="68"/>
        <v/>
      </c>
      <c r="AZ114" s="85"/>
      <c r="BA114" s="85"/>
      <c r="BB114" s="413" t="str">
        <f t="shared" si="69"/>
        <v/>
      </c>
      <c r="BC114" s="89" t="str">
        <f t="shared" si="70"/>
        <v/>
      </c>
      <c r="BD114" s="414" t="str">
        <f t="shared" si="71"/>
        <v/>
      </c>
      <c r="BE114" s="413"/>
      <c r="BF114" s="416" t="str">
        <f t="shared" si="72"/>
        <v/>
      </c>
      <c r="BG114" s="415" t="str">
        <f>IF('3.5 St Lights - Pole'!$AM114="","",'3.5 St Lights - Pole'!$AM114)</f>
        <v/>
      </c>
      <c r="BH114" s="413"/>
      <c r="BI114" s="89" t="str">
        <f t="shared" si="73"/>
        <v/>
      </c>
      <c r="BJ114" s="85"/>
      <c r="BK114" s="413"/>
      <c r="BL114" s="413"/>
      <c r="BM114" s="413"/>
      <c r="BN114" s="89" t="str">
        <f t="shared" si="74"/>
        <v/>
      </c>
      <c r="BO114" s="85"/>
      <c r="BP114" s="413"/>
      <c r="BQ114" s="415" t="str">
        <f>IF('3.5 St Lights - Pole'!$AM114="","",'3.5 St Lights - Pole'!$AM114)</f>
        <v/>
      </c>
      <c r="BR114" s="85"/>
      <c r="BS114" s="85"/>
      <c r="BT114" s="85" t="str">
        <f>'3.5 St Lights - Pole'!CE114</f>
        <v/>
      </c>
      <c r="BU114" s="85"/>
      <c r="BV114" s="85" t="str">
        <f t="shared" si="75"/>
        <v/>
      </c>
      <c r="BW114" s="271"/>
      <c r="BX114" s="85" t="str">
        <f>'3.5 St Lights - Pole'!CI114</f>
        <v/>
      </c>
      <c r="BY114" s="85" t="str">
        <f>'3.5 St Lights - Pole'!CJ114</f>
        <v/>
      </c>
      <c r="BZ114" s="85" t="str">
        <f>'3.5 St Lights - Pole'!CK114</f>
        <v/>
      </c>
      <c r="CA114" s="85"/>
      <c r="CB114" s="85"/>
      <c r="CC114" s="85" t="str">
        <f t="shared" si="76"/>
        <v/>
      </c>
      <c r="CD114" s="413"/>
      <c r="CE114" s="112"/>
      <c r="CF114" s="133" t="str">
        <f ca="1">IF('3.5 St Lights - Pole'!CR114="","",'3.5 St Lights - Pole'!CR114)</f>
        <v/>
      </c>
      <c r="CG114" s="112" t="str">
        <f>IF('3.5 St Lights - Pole'!CS114="","",'3.5 St Lights - Pole'!CS114)</f>
        <v/>
      </c>
      <c r="CH114" s="112"/>
      <c r="CI114" s="112"/>
    </row>
    <row r="115" spans="1:87" x14ac:dyDescent="0.2">
      <c r="A115" s="237"/>
      <c r="B115" s="413" t="str">
        <f t="shared" si="49"/>
        <v/>
      </c>
      <c r="C115" s="413" t="str">
        <f>IF('3.5 St Lights - Bracket'!B115="","",'3.5 St Lights - Bracket'!B115)</f>
        <v/>
      </c>
      <c r="D115" s="89" t="str">
        <f>IF('3.5 St Lights - Bracket'!D115="","",'3.5 St Lights - Bracket'!D115)</f>
        <v/>
      </c>
      <c r="E115" s="413" t="str">
        <f>IF('3.5 St Lights - Bracket'!E115="","",'3.5 St Lights - Bracket'!E115)</f>
        <v/>
      </c>
      <c r="F115" s="413" t="str">
        <f>IF('3.5 St Lights - Bracket'!F115="","",'3.5 St Lights - Bracket'!F115)</f>
        <v/>
      </c>
      <c r="G115" s="413" t="str">
        <f>IF('3.5 St Lights - Bracket'!G115="","",'3.5 St Lights - Bracket'!G115)</f>
        <v/>
      </c>
      <c r="H115" s="413" t="str">
        <f>IF('3.5 St Lights - Bracket'!H115="","",'3.5 St Lights - Bracket'!H115)</f>
        <v/>
      </c>
      <c r="I115" s="413"/>
      <c r="J115" s="89" t="str">
        <f t="shared" si="50"/>
        <v/>
      </c>
      <c r="K115" s="413"/>
      <c r="L115" s="89" t="str">
        <f t="shared" si="51"/>
        <v/>
      </c>
      <c r="M115" s="414" t="str">
        <f t="shared" si="52"/>
        <v/>
      </c>
      <c r="N115" s="413"/>
      <c r="O115" s="89" t="str">
        <f t="shared" si="53"/>
        <v/>
      </c>
      <c r="P115" s="413" t="str">
        <f t="shared" si="54"/>
        <v/>
      </c>
      <c r="Q115" s="89" t="str">
        <f t="shared" si="55"/>
        <v/>
      </c>
      <c r="R115" s="413"/>
      <c r="S115" s="413" t="str">
        <f>IFERROR(VLOOKUP('3.5 St Lights - Pole'!AE115,sl_lights_light_supply_auto,2,FALSE),"")</f>
        <v/>
      </c>
      <c r="T115" s="89" t="str">
        <f t="shared" si="56"/>
        <v/>
      </c>
      <c r="U115" s="413"/>
      <c r="V115" s="413"/>
      <c r="W115" s="413"/>
      <c r="X115" s="413"/>
      <c r="Y115" s="89" t="str">
        <f t="shared" si="57"/>
        <v/>
      </c>
      <c r="Z115" s="415" t="str">
        <f>IF('3.5 St Lights - Pole'!$AM115="","",'3.5 St Lights - Pole'!$AM115)</f>
        <v/>
      </c>
      <c r="AA115" s="413"/>
      <c r="AB115" s="413"/>
      <c r="AC115" s="89" t="str">
        <f t="shared" si="58"/>
        <v/>
      </c>
      <c r="AD115" s="85"/>
      <c r="AE115" s="413"/>
      <c r="AF115" s="413" t="str">
        <f t="shared" si="59"/>
        <v/>
      </c>
      <c r="AG115" s="89" t="str">
        <f t="shared" si="60"/>
        <v/>
      </c>
      <c r="AH115" s="414" t="str">
        <f t="shared" si="61"/>
        <v/>
      </c>
      <c r="AI115" s="413" t="str">
        <f t="shared" si="62"/>
        <v/>
      </c>
      <c r="AJ115" s="89" t="str">
        <f t="shared" si="63"/>
        <v/>
      </c>
      <c r="AK115" s="413"/>
      <c r="AL115" s="89" t="str">
        <f t="shared" si="64"/>
        <v/>
      </c>
      <c r="AM115" s="413"/>
      <c r="AN115" s="89" t="str">
        <f t="shared" si="65"/>
        <v/>
      </c>
      <c r="AO115" s="413"/>
      <c r="AP115" s="89" t="str">
        <f t="shared" si="66"/>
        <v/>
      </c>
      <c r="AQ115" s="413"/>
      <c r="AR115" s="415" t="str">
        <f>IF('3.5 St Lights - Pole'!$AM115="","",'3.5 St Lights - Pole'!$AM115)</f>
        <v/>
      </c>
      <c r="AS115" s="413"/>
      <c r="AT115" s="89" t="str">
        <f t="shared" si="67"/>
        <v/>
      </c>
      <c r="AU115" s="85"/>
      <c r="AV115" s="85"/>
      <c r="AW115" s="413"/>
      <c r="AX115" s="413"/>
      <c r="AY115" s="89" t="str">
        <f t="shared" si="68"/>
        <v/>
      </c>
      <c r="AZ115" s="85"/>
      <c r="BA115" s="85"/>
      <c r="BB115" s="413" t="str">
        <f t="shared" si="69"/>
        <v/>
      </c>
      <c r="BC115" s="89" t="str">
        <f t="shared" si="70"/>
        <v/>
      </c>
      <c r="BD115" s="414" t="str">
        <f t="shared" si="71"/>
        <v/>
      </c>
      <c r="BE115" s="413"/>
      <c r="BF115" s="416" t="str">
        <f t="shared" si="72"/>
        <v/>
      </c>
      <c r="BG115" s="415" t="str">
        <f>IF('3.5 St Lights - Pole'!$AM115="","",'3.5 St Lights - Pole'!$AM115)</f>
        <v/>
      </c>
      <c r="BH115" s="413"/>
      <c r="BI115" s="89" t="str">
        <f t="shared" si="73"/>
        <v/>
      </c>
      <c r="BJ115" s="85"/>
      <c r="BK115" s="413"/>
      <c r="BL115" s="413"/>
      <c r="BM115" s="413"/>
      <c r="BN115" s="89" t="str">
        <f t="shared" si="74"/>
        <v/>
      </c>
      <c r="BO115" s="85"/>
      <c r="BP115" s="413"/>
      <c r="BQ115" s="415" t="str">
        <f>IF('3.5 St Lights - Pole'!$AM115="","",'3.5 St Lights - Pole'!$AM115)</f>
        <v/>
      </c>
      <c r="BR115" s="85"/>
      <c r="BS115" s="85"/>
      <c r="BT115" s="85" t="str">
        <f>'3.5 St Lights - Pole'!CE115</f>
        <v/>
      </c>
      <c r="BU115" s="85"/>
      <c r="BV115" s="85" t="str">
        <f t="shared" si="75"/>
        <v/>
      </c>
      <c r="BW115" s="271"/>
      <c r="BX115" s="85" t="str">
        <f>'3.5 St Lights - Pole'!CI115</f>
        <v/>
      </c>
      <c r="BY115" s="85" t="str">
        <f>'3.5 St Lights - Pole'!CJ115</f>
        <v/>
      </c>
      <c r="BZ115" s="85" t="str">
        <f>'3.5 St Lights - Pole'!CK115</f>
        <v/>
      </c>
      <c r="CA115" s="85"/>
      <c r="CB115" s="85"/>
      <c r="CC115" s="85" t="str">
        <f t="shared" si="76"/>
        <v/>
      </c>
      <c r="CD115" s="413"/>
      <c r="CE115" s="112"/>
      <c r="CF115" s="133" t="str">
        <f ca="1">IF('3.5 St Lights - Pole'!CR115="","",'3.5 St Lights - Pole'!CR115)</f>
        <v/>
      </c>
      <c r="CG115" s="112" t="str">
        <f>IF('3.5 St Lights - Pole'!CS115="","",'3.5 St Lights - Pole'!CS115)</f>
        <v/>
      </c>
      <c r="CH115" s="112"/>
      <c r="CI115" s="112"/>
    </row>
    <row r="116" spans="1:87" x14ac:dyDescent="0.2">
      <c r="A116" s="237"/>
      <c r="B116" s="413" t="str">
        <f t="shared" si="49"/>
        <v/>
      </c>
      <c r="C116" s="413" t="str">
        <f>IF('3.5 St Lights - Bracket'!B116="","",'3.5 St Lights - Bracket'!B116)</f>
        <v/>
      </c>
      <c r="D116" s="89" t="str">
        <f>IF('3.5 St Lights - Bracket'!D116="","",'3.5 St Lights - Bracket'!D116)</f>
        <v/>
      </c>
      <c r="E116" s="413" t="str">
        <f>IF('3.5 St Lights - Bracket'!E116="","",'3.5 St Lights - Bracket'!E116)</f>
        <v/>
      </c>
      <c r="F116" s="413" t="str">
        <f>IF('3.5 St Lights - Bracket'!F116="","",'3.5 St Lights - Bracket'!F116)</f>
        <v/>
      </c>
      <c r="G116" s="413" t="str">
        <f>IF('3.5 St Lights - Bracket'!G116="","",'3.5 St Lights - Bracket'!G116)</f>
        <v/>
      </c>
      <c r="H116" s="413" t="str">
        <f>IF('3.5 St Lights - Bracket'!H116="","",'3.5 St Lights - Bracket'!H116)</f>
        <v/>
      </c>
      <c r="I116" s="413"/>
      <c r="J116" s="89" t="str">
        <f t="shared" si="50"/>
        <v/>
      </c>
      <c r="K116" s="413"/>
      <c r="L116" s="89" t="str">
        <f t="shared" si="51"/>
        <v/>
      </c>
      <c r="M116" s="414" t="str">
        <f t="shared" si="52"/>
        <v/>
      </c>
      <c r="N116" s="413"/>
      <c r="O116" s="89" t="str">
        <f t="shared" si="53"/>
        <v/>
      </c>
      <c r="P116" s="413" t="str">
        <f t="shared" si="54"/>
        <v/>
      </c>
      <c r="Q116" s="89" t="str">
        <f t="shared" si="55"/>
        <v/>
      </c>
      <c r="R116" s="413"/>
      <c r="S116" s="413" t="str">
        <f>IFERROR(VLOOKUP('3.5 St Lights - Pole'!AE116,sl_lights_light_supply_auto,2,FALSE),"")</f>
        <v/>
      </c>
      <c r="T116" s="89" t="str">
        <f t="shared" si="56"/>
        <v/>
      </c>
      <c r="U116" s="413"/>
      <c r="V116" s="413"/>
      <c r="W116" s="413"/>
      <c r="X116" s="413"/>
      <c r="Y116" s="89" t="str">
        <f t="shared" si="57"/>
        <v/>
      </c>
      <c r="Z116" s="415" t="str">
        <f>IF('3.5 St Lights - Pole'!$AM116="","",'3.5 St Lights - Pole'!$AM116)</f>
        <v/>
      </c>
      <c r="AA116" s="413"/>
      <c r="AB116" s="413"/>
      <c r="AC116" s="89" t="str">
        <f t="shared" si="58"/>
        <v/>
      </c>
      <c r="AD116" s="85"/>
      <c r="AE116" s="413"/>
      <c r="AF116" s="413" t="str">
        <f t="shared" si="59"/>
        <v/>
      </c>
      <c r="AG116" s="89" t="str">
        <f t="shared" si="60"/>
        <v/>
      </c>
      <c r="AH116" s="414" t="str">
        <f t="shared" si="61"/>
        <v/>
      </c>
      <c r="AI116" s="413" t="str">
        <f t="shared" si="62"/>
        <v/>
      </c>
      <c r="AJ116" s="89" t="str">
        <f t="shared" si="63"/>
        <v/>
      </c>
      <c r="AK116" s="413"/>
      <c r="AL116" s="89" t="str">
        <f t="shared" si="64"/>
        <v/>
      </c>
      <c r="AM116" s="413"/>
      <c r="AN116" s="89" t="str">
        <f t="shared" si="65"/>
        <v/>
      </c>
      <c r="AO116" s="413"/>
      <c r="AP116" s="89" t="str">
        <f t="shared" si="66"/>
        <v/>
      </c>
      <c r="AQ116" s="413"/>
      <c r="AR116" s="415" t="str">
        <f>IF('3.5 St Lights - Pole'!$AM116="","",'3.5 St Lights - Pole'!$AM116)</f>
        <v/>
      </c>
      <c r="AS116" s="413"/>
      <c r="AT116" s="89" t="str">
        <f t="shared" si="67"/>
        <v/>
      </c>
      <c r="AU116" s="85"/>
      <c r="AV116" s="85"/>
      <c r="AW116" s="413"/>
      <c r="AX116" s="413"/>
      <c r="AY116" s="89" t="str">
        <f t="shared" si="68"/>
        <v/>
      </c>
      <c r="AZ116" s="85"/>
      <c r="BA116" s="85"/>
      <c r="BB116" s="413" t="str">
        <f t="shared" si="69"/>
        <v/>
      </c>
      <c r="BC116" s="89" t="str">
        <f t="shared" si="70"/>
        <v/>
      </c>
      <c r="BD116" s="414" t="str">
        <f t="shared" si="71"/>
        <v/>
      </c>
      <c r="BE116" s="413"/>
      <c r="BF116" s="416" t="str">
        <f t="shared" si="72"/>
        <v/>
      </c>
      <c r="BG116" s="415" t="str">
        <f>IF('3.5 St Lights - Pole'!$AM116="","",'3.5 St Lights - Pole'!$AM116)</f>
        <v/>
      </c>
      <c r="BH116" s="413"/>
      <c r="BI116" s="89" t="str">
        <f t="shared" si="73"/>
        <v/>
      </c>
      <c r="BJ116" s="85"/>
      <c r="BK116" s="413"/>
      <c r="BL116" s="413"/>
      <c r="BM116" s="413"/>
      <c r="BN116" s="89" t="str">
        <f t="shared" si="74"/>
        <v/>
      </c>
      <c r="BO116" s="85"/>
      <c r="BP116" s="413"/>
      <c r="BQ116" s="415" t="str">
        <f>IF('3.5 St Lights - Pole'!$AM116="","",'3.5 St Lights - Pole'!$AM116)</f>
        <v/>
      </c>
      <c r="BR116" s="85"/>
      <c r="BS116" s="85"/>
      <c r="BT116" s="85" t="str">
        <f>'3.5 St Lights - Pole'!CE116</f>
        <v/>
      </c>
      <c r="BU116" s="85"/>
      <c r="BV116" s="85" t="str">
        <f t="shared" si="75"/>
        <v/>
      </c>
      <c r="BW116" s="271"/>
      <c r="BX116" s="85" t="str">
        <f>'3.5 St Lights - Pole'!CI116</f>
        <v/>
      </c>
      <c r="BY116" s="85" t="str">
        <f>'3.5 St Lights - Pole'!CJ116</f>
        <v/>
      </c>
      <c r="BZ116" s="85" t="str">
        <f>'3.5 St Lights - Pole'!CK116</f>
        <v/>
      </c>
      <c r="CA116" s="85"/>
      <c r="CB116" s="85"/>
      <c r="CC116" s="85" t="str">
        <f t="shared" si="76"/>
        <v/>
      </c>
      <c r="CD116" s="413"/>
      <c r="CE116" s="112"/>
      <c r="CF116" s="133" t="str">
        <f ca="1">IF('3.5 St Lights - Pole'!CR116="","",'3.5 St Lights - Pole'!CR116)</f>
        <v/>
      </c>
      <c r="CG116" s="112" t="str">
        <f>IF('3.5 St Lights - Pole'!CS116="","",'3.5 St Lights - Pole'!CS116)</f>
        <v/>
      </c>
      <c r="CH116" s="112"/>
      <c r="CI116" s="112"/>
    </row>
    <row r="117" spans="1:87" x14ac:dyDescent="0.2">
      <c r="A117" s="237"/>
      <c r="B117" s="413" t="str">
        <f t="shared" si="49"/>
        <v/>
      </c>
      <c r="C117" s="413" t="str">
        <f>IF('3.5 St Lights - Bracket'!B117="","",'3.5 St Lights - Bracket'!B117)</f>
        <v/>
      </c>
      <c r="D117" s="89" t="str">
        <f>IF('3.5 St Lights - Bracket'!D117="","",'3.5 St Lights - Bracket'!D117)</f>
        <v/>
      </c>
      <c r="E117" s="413" t="str">
        <f>IF('3.5 St Lights - Bracket'!E117="","",'3.5 St Lights - Bracket'!E117)</f>
        <v/>
      </c>
      <c r="F117" s="413" t="str">
        <f>IF('3.5 St Lights - Bracket'!F117="","",'3.5 St Lights - Bracket'!F117)</f>
        <v/>
      </c>
      <c r="G117" s="413" t="str">
        <f>IF('3.5 St Lights - Bracket'!G117="","",'3.5 St Lights - Bracket'!G117)</f>
        <v/>
      </c>
      <c r="H117" s="413" t="str">
        <f>IF('3.5 St Lights - Bracket'!H117="","",'3.5 St Lights - Bracket'!H117)</f>
        <v/>
      </c>
      <c r="I117" s="413"/>
      <c r="J117" s="89" t="str">
        <f t="shared" si="50"/>
        <v/>
      </c>
      <c r="K117" s="413"/>
      <c r="L117" s="89" t="str">
        <f t="shared" si="51"/>
        <v/>
      </c>
      <c r="M117" s="414" t="str">
        <f t="shared" si="52"/>
        <v/>
      </c>
      <c r="N117" s="413"/>
      <c r="O117" s="89" t="str">
        <f t="shared" si="53"/>
        <v/>
      </c>
      <c r="P117" s="413" t="str">
        <f t="shared" si="54"/>
        <v/>
      </c>
      <c r="Q117" s="89" t="str">
        <f t="shared" si="55"/>
        <v/>
      </c>
      <c r="R117" s="413"/>
      <c r="S117" s="413" t="str">
        <f>IFERROR(VLOOKUP('3.5 St Lights - Pole'!AE117,sl_lights_light_supply_auto,2,FALSE),"")</f>
        <v/>
      </c>
      <c r="T117" s="89" t="str">
        <f t="shared" si="56"/>
        <v/>
      </c>
      <c r="U117" s="413"/>
      <c r="V117" s="413"/>
      <c r="W117" s="413"/>
      <c r="X117" s="413"/>
      <c r="Y117" s="89" t="str">
        <f t="shared" si="57"/>
        <v/>
      </c>
      <c r="Z117" s="415" t="str">
        <f>IF('3.5 St Lights - Pole'!$AM117="","",'3.5 St Lights - Pole'!$AM117)</f>
        <v/>
      </c>
      <c r="AA117" s="413"/>
      <c r="AB117" s="413"/>
      <c r="AC117" s="89" t="str">
        <f t="shared" si="58"/>
        <v/>
      </c>
      <c r="AD117" s="85"/>
      <c r="AE117" s="413"/>
      <c r="AF117" s="413" t="str">
        <f t="shared" si="59"/>
        <v/>
      </c>
      <c r="AG117" s="89" t="str">
        <f t="shared" si="60"/>
        <v/>
      </c>
      <c r="AH117" s="414" t="str">
        <f t="shared" si="61"/>
        <v/>
      </c>
      <c r="AI117" s="413" t="str">
        <f t="shared" si="62"/>
        <v/>
      </c>
      <c r="AJ117" s="89" t="str">
        <f t="shared" si="63"/>
        <v/>
      </c>
      <c r="AK117" s="413"/>
      <c r="AL117" s="89" t="str">
        <f t="shared" si="64"/>
        <v/>
      </c>
      <c r="AM117" s="413"/>
      <c r="AN117" s="89" t="str">
        <f t="shared" si="65"/>
        <v/>
      </c>
      <c r="AO117" s="413"/>
      <c r="AP117" s="89" t="str">
        <f t="shared" si="66"/>
        <v/>
      </c>
      <c r="AQ117" s="413"/>
      <c r="AR117" s="415" t="str">
        <f>IF('3.5 St Lights - Pole'!$AM117="","",'3.5 St Lights - Pole'!$AM117)</f>
        <v/>
      </c>
      <c r="AS117" s="413"/>
      <c r="AT117" s="89" t="str">
        <f t="shared" si="67"/>
        <v/>
      </c>
      <c r="AU117" s="85"/>
      <c r="AV117" s="85"/>
      <c r="AW117" s="413"/>
      <c r="AX117" s="413"/>
      <c r="AY117" s="89" t="str">
        <f t="shared" si="68"/>
        <v/>
      </c>
      <c r="AZ117" s="85"/>
      <c r="BA117" s="85"/>
      <c r="BB117" s="413" t="str">
        <f t="shared" si="69"/>
        <v/>
      </c>
      <c r="BC117" s="89" t="str">
        <f t="shared" si="70"/>
        <v/>
      </c>
      <c r="BD117" s="414" t="str">
        <f t="shared" si="71"/>
        <v/>
      </c>
      <c r="BE117" s="413"/>
      <c r="BF117" s="416" t="str">
        <f t="shared" si="72"/>
        <v/>
      </c>
      <c r="BG117" s="415" t="str">
        <f>IF('3.5 St Lights - Pole'!$AM117="","",'3.5 St Lights - Pole'!$AM117)</f>
        <v/>
      </c>
      <c r="BH117" s="413"/>
      <c r="BI117" s="89" t="str">
        <f t="shared" si="73"/>
        <v/>
      </c>
      <c r="BJ117" s="85"/>
      <c r="BK117" s="413"/>
      <c r="BL117" s="413"/>
      <c r="BM117" s="413"/>
      <c r="BN117" s="89" t="str">
        <f t="shared" si="74"/>
        <v/>
      </c>
      <c r="BO117" s="85"/>
      <c r="BP117" s="413"/>
      <c r="BQ117" s="415" t="str">
        <f>IF('3.5 St Lights - Pole'!$AM117="","",'3.5 St Lights - Pole'!$AM117)</f>
        <v/>
      </c>
      <c r="BR117" s="85"/>
      <c r="BS117" s="85"/>
      <c r="BT117" s="85" t="str">
        <f>'3.5 St Lights - Pole'!CE117</f>
        <v/>
      </c>
      <c r="BU117" s="85"/>
      <c r="BV117" s="85" t="str">
        <f t="shared" si="75"/>
        <v/>
      </c>
      <c r="BW117" s="271"/>
      <c r="BX117" s="85" t="str">
        <f>'3.5 St Lights - Pole'!CI117</f>
        <v/>
      </c>
      <c r="BY117" s="85" t="str">
        <f>'3.5 St Lights - Pole'!CJ117</f>
        <v/>
      </c>
      <c r="BZ117" s="85" t="str">
        <f>'3.5 St Lights - Pole'!CK117</f>
        <v/>
      </c>
      <c r="CA117" s="85"/>
      <c r="CB117" s="85"/>
      <c r="CC117" s="85" t="str">
        <f t="shared" si="76"/>
        <v/>
      </c>
      <c r="CD117" s="413"/>
      <c r="CE117" s="112"/>
      <c r="CF117" s="133" t="str">
        <f ca="1">IF('3.5 St Lights - Pole'!CR117="","",'3.5 St Lights - Pole'!CR117)</f>
        <v/>
      </c>
      <c r="CG117" s="112" t="str">
        <f>IF('3.5 St Lights - Pole'!CS117="","",'3.5 St Lights - Pole'!CS117)</f>
        <v/>
      </c>
      <c r="CH117" s="112"/>
      <c r="CI117" s="112"/>
    </row>
    <row r="118" spans="1:87" x14ac:dyDescent="0.2">
      <c r="A118" s="237"/>
      <c r="B118" s="413" t="str">
        <f t="shared" si="49"/>
        <v/>
      </c>
      <c r="C118" s="413" t="str">
        <f>IF('3.5 St Lights - Bracket'!B118="","",'3.5 St Lights - Bracket'!B118)</f>
        <v/>
      </c>
      <c r="D118" s="89" t="str">
        <f>IF('3.5 St Lights - Bracket'!D118="","",'3.5 St Lights - Bracket'!D118)</f>
        <v/>
      </c>
      <c r="E118" s="413" t="str">
        <f>IF('3.5 St Lights - Bracket'!E118="","",'3.5 St Lights - Bracket'!E118)</f>
        <v/>
      </c>
      <c r="F118" s="413" t="str">
        <f>IF('3.5 St Lights - Bracket'!F118="","",'3.5 St Lights - Bracket'!F118)</f>
        <v/>
      </c>
      <c r="G118" s="413" t="str">
        <f>IF('3.5 St Lights - Bracket'!G118="","",'3.5 St Lights - Bracket'!G118)</f>
        <v/>
      </c>
      <c r="H118" s="413" t="str">
        <f>IF('3.5 St Lights - Bracket'!H118="","",'3.5 St Lights - Bracket'!H118)</f>
        <v/>
      </c>
      <c r="I118" s="413"/>
      <c r="J118" s="89" t="str">
        <f t="shared" si="50"/>
        <v/>
      </c>
      <c r="K118" s="413"/>
      <c r="L118" s="89" t="str">
        <f t="shared" si="51"/>
        <v/>
      </c>
      <c r="M118" s="414" t="str">
        <f t="shared" si="52"/>
        <v/>
      </c>
      <c r="N118" s="413"/>
      <c r="O118" s="89" t="str">
        <f t="shared" si="53"/>
        <v/>
      </c>
      <c r="P118" s="413" t="str">
        <f t="shared" si="54"/>
        <v/>
      </c>
      <c r="Q118" s="89" t="str">
        <f t="shared" si="55"/>
        <v/>
      </c>
      <c r="R118" s="413"/>
      <c r="S118" s="413" t="str">
        <f>IFERROR(VLOOKUP('3.5 St Lights - Pole'!AE118,sl_lights_light_supply_auto,2,FALSE),"")</f>
        <v/>
      </c>
      <c r="T118" s="89" t="str">
        <f t="shared" si="56"/>
        <v/>
      </c>
      <c r="U118" s="413"/>
      <c r="V118" s="413"/>
      <c r="W118" s="413"/>
      <c r="X118" s="413"/>
      <c r="Y118" s="89" t="str">
        <f t="shared" si="57"/>
        <v/>
      </c>
      <c r="Z118" s="415" t="str">
        <f>IF('3.5 St Lights - Pole'!$AM118="","",'3.5 St Lights - Pole'!$AM118)</f>
        <v/>
      </c>
      <c r="AA118" s="413"/>
      <c r="AB118" s="413"/>
      <c r="AC118" s="89" t="str">
        <f t="shared" si="58"/>
        <v/>
      </c>
      <c r="AD118" s="85"/>
      <c r="AE118" s="413"/>
      <c r="AF118" s="413" t="str">
        <f t="shared" si="59"/>
        <v/>
      </c>
      <c r="AG118" s="89" t="str">
        <f t="shared" si="60"/>
        <v/>
      </c>
      <c r="AH118" s="414" t="str">
        <f t="shared" si="61"/>
        <v/>
      </c>
      <c r="AI118" s="413" t="str">
        <f t="shared" si="62"/>
        <v/>
      </c>
      <c r="AJ118" s="89" t="str">
        <f t="shared" si="63"/>
        <v/>
      </c>
      <c r="AK118" s="413"/>
      <c r="AL118" s="89" t="str">
        <f t="shared" si="64"/>
        <v/>
      </c>
      <c r="AM118" s="413"/>
      <c r="AN118" s="89" t="str">
        <f t="shared" si="65"/>
        <v/>
      </c>
      <c r="AO118" s="413"/>
      <c r="AP118" s="89" t="str">
        <f t="shared" si="66"/>
        <v/>
      </c>
      <c r="AQ118" s="413"/>
      <c r="AR118" s="415" t="str">
        <f>IF('3.5 St Lights - Pole'!$AM118="","",'3.5 St Lights - Pole'!$AM118)</f>
        <v/>
      </c>
      <c r="AS118" s="413"/>
      <c r="AT118" s="89" t="str">
        <f t="shared" si="67"/>
        <v/>
      </c>
      <c r="AU118" s="85"/>
      <c r="AV118" s="85"/>
      <c r="AW118" s="413"/>
      <c r="AX118" s="413"/>
      <c r="AY118" s="89" t="str">
        <f t="shared" si="68"/>
        <v/>
      </c>
      <c r="AZ118" s="85"/>
      <c r="BA118" s="85"/>
      <c r="BB118" s="413" t="str">
        <f t="shared" si="69"/>
        <v/>
      </c>
      <c r="BC118" s="89" t="str">
        <f t="shared" si="70"/>
        <v/>
      </c>
      <c r="BD118" s="414" t="str">
        <f t="shared" si="71"/>
        <v/>
      </c>
      <c r="BE118" s="413"/>
      <c r="BF118" s="416" t="str">
        <f t="shared" si="72"/>
        <v/>
      </c>
      <c r="BG118" s="415" t="str">
        <f>IF('3.5 St Lights - Pole'!$AM118="","",'3.5 St Lights - Pole'!$AM118)</f>
        <v/>
      </c>
      <c r="BH118" s="413"/>
      <c r="BI118" s="89" t="str">
        <f t="shared" si="73"/>
        <v/>
      </c>
      <c r="BJ118" s="85"/>
      <c r="BK118" s="413"/>
      <c r="BL118" s="413"/>
      <c r="BM118" s="413"/>
      <c r="BN118" s="89" t="str">
        <f t="shared" si="74"/>
        <v/>
      </c>
      <c r="BO118" s="85"/>
      <c r="BP118" s="413"/>
      <c r="BQ118" s="415" t="str">
        <f>IF('3.5 St Lights - Pole'!$AM118="","",'3.5 St Lights - Pole'!$AM118)</f>
        <v/>
      </c>
      <c r="BR118" s="85"/>
      <c r="BS118" s="85"/>
      <c r="BT118" s="85" t="str">
        <f>'3.5 St Lights - Pole'!CE118</f>
        <v/>
      </c>
      <c r="BU118" s="85"/>
      <c r="BV118" s="85" t="str">
        <f t="shared" si="75"/>
        <v/>
      </c>
      <c r="BW118" s="271"/>
      <c r="BX118" s="85" t="str">
        <f>'3.5 St Lights - Pole'!CI118</f>
        <v/>
      </c>
      <c r="BY118" s="85" t="str">
        <f>'3.5 St Lights - Pole'!CJ118</f>
        <v/>
      </c>
      <c r="BZ118" s="85" t="str">
        <f>'3.5 St Lights - Pole'!CK118</f>
        <v/>
      </c>
      <c r="CA118" s="85"/>
      <c r="CB118" s="85"/>
      <c r="CC118" s="85" t="str">
        <f t="shared" si="76"/>
        <v/>
      </c>
      <c r="CD118" s="413"/>
      <c r="CE118" s="112"/>
      <c r="CF118" s="133" t="str">
        <f ca="1">IF('3.5 St Lights - Pole'!CR118="","",'3.5 St Lights - Pole'!CR118)</f>
        <v/>
      </c>
      <c r="CG118" s="112" t="str">
        <f>IF('3.5 St Lights - Pole'!CS118="","",'3.5 St Lights - Pole'!CS118)</f>
        <v/>
      </c>
      <c r="CH118" s="112"/>
      <c r="CI118" s="112"/>
    </row>
    <row r="119" spans="1:87" x14ac:dyDescent="0.2">
      <c r="A119" s="237"/>
      <c r="B119" s="413" t="str">
        <f t="shared" si="49"/>
        <v/>
      </c>
      <c r="C119" s="413" t="str">
        <f>IF('3.5 St Lights - Bracket'!B119="","",'3.5 St Lights - Bracket'!B119)</f>
        <v/>
      </c>
      <c r="D119" s="89" t="str">
        <f>IF('3.5 St Lights - Bracket'!D119="","",'3.5 St Lights - Bracket'!D119)</f>
        <v/>
      </c>
      <c r="E119" s="413" t="str">
        <f>IF('3.5 St Lights - Bracket'!E119="","",'3.5 St Lights - Bracket'!E119)</f>
        <v/>
      </c>
      <c r="F119" s="413" t="str">
        <f>IF('3.5 St Lights - Bracket'!F119="","",'3.5 St Lights - Bracket'!F119)</f>
        <v/>
      </c>
      <c r="G119" s="413" t="str">
        <f>IF('3.5 St Lights - Bracket'!G119="","",'3.5 St Lights - Bracket'!G119)</f>
        <v/>
      </c>
      <c r="H119" s="413" t="str">
        <f>IF('3.5 St Lights - Bracket'!H119="","",'3.5 St Lights - Bracket'!H119)</f>
        <v/>
      </c>
      <c r="I119" s="413"/>
      <c r="J119" s="89" t="str">
        <f t="shared" si="50"/>
        <v/>
      </c>
      <c r="K119" s="413"/>
      <c r="L119" s="89" t="str">
        <f t="shared" si="51"/>
        <v/>
      </c>
      <c r="M119" s="414" t="str">
        <f t="shared" si="52"/>
        <v/>
      </c>
      <c r="N119" s="413"/>
      <c r="O119" s="89" t="str">
        <f t="shared" si="53"/>
        <v/>
      </c>
      <c r="P119" s="413" t="str">
        <f t="shared" si="54"/>
        <v/>
      </c>
      <c r="Q119" s="89" t="str">
        <f t="shared" si="55"/>
        <v/>
      </c>
      <c r="R119" s="413"/>
      <c r="S119" s="413" t="str">
        <f>IFERROR(VLOOKUP('3.5 St Lights - Pole'!AE119,sl_lights_light_supply_auto,2,FALSE),"")</f>
        <v/>
      </c>
      <c r="T119" s="89" t="str">
        <f t="shared" si="56"/>
        <v/>
      </c>
      <c r="U119" s="413"/>
      <c r="V119" s="413"/>
      <c r="W119" s="413"/>
      <c r="X119" s="413"/>
      <c r="Y119" s="89" t="str">
        <f t="shared" si="57"/>
        <v/>
      </c>
      <c r="Z119" s="415" t="str">
        <f>IF('3.5 St Lights - Pole'!$AM119="","",'3.5 St Lights - Pole'!$AM119)</f>
        <v/>
      </c>
      <c r="AA119" s="413"/>
      <c r="AB119" s="413"/>
      <c r="AC119" s="89" t="str">
        <f t="shared" si="58"/>
        <v/>
      </c>
      <c r="AD119" s="85"/>
      <c r="AE119" s="413"/>
      <c r="AF119" s="413" t="str">
        <f t="shared" si="59"/>
        <v/>
      </c>
      <c r="AG119" s="89" t="str">
        <f t="shared" si="60"/>
        <v/>
      </c>
      <c r="AH119" s="414" t="str">
        <f t="shared" si="61"/>
        <v/>
      </c>
      <c r="AI119" s="413" t="str">
        <f t="shared" si="62"/>
        <v/>
      </c>
      <c r="AJ119" s="89" t="str">
        <f t="shared" si="63"/>
        <v/>
      </c>
      <c r="AK119" s="413"/>
      <c r="AL119" s="89" t="str">
        <f t="shared" si="64"/>
        <v/>
      </c>
      <c r="AM119" s="413"/>
      <c r="AN119" s="89" t="str">
        <f t="shared" si="65"/>
        <v/>
      </c>
      <c r="AO119" s="413"/>
      <c r="AP119" s="89" t="str">
        <f t="shared" si="66"/>
        <v/>
      </c>
      <c r="AQ119" s="413"/>
      <c r="AR119" s="415" t="str">
        <f>IF('3.5 St Lights - Pole'!$AM119="","",'3.5 St Lights - Pole'!$AM119)</f>
        <v/>
      </c>
      <c r="AS119" s="413"/>
      <c r="AT119" s="89" t="str">
        <f t="shared" si="67"/>
        <v/>
      </c>
      <c r="AU119" s="85"/>
      <c r="AV119" s="85"/>
      <c r="AW119" s="413"/>
      <c r="AX119" s="413"/>
      <c r="AY119" s="89" t="str">
        <f t="shared" si="68"/>
        <v/>
      </c>
      <c r="AZ119" s="85"/>
      <c r="BA119" s="85"/>
      <c r="BB119" s="413" t="str">
        <f t="shared" si="69"/>
        <v/>
      </c>
      <c r="BC119" s="89" t="str">
        <f t="shared" si="70"/>
        <v/>
      </c>
      <c r="BD119" s="414" t="str">
        <f t="shared" si="71"/>
        <v/>
      </c>
      <c r="BE119" s="413"/>
      <c r="BF119" s="416" t="str">
        <f t="shared" si="72"/>
        <v/>
      </c>
      <c r="BG119" s="415" t="str">
        <f>IF('3.5 St Lights - Pole'!$AM119="","",'3.5 St Lights - Pole'!$AM119)</f>
        <v/>
      </c>
      <c r="BH119" s="413"/>
      <c r="BI119" s="89" t="str">
        <f t="shared" si="73"/>
        <v/>
      </c>
      <c r="BJ119" s="85"/>
      <c r="BK119" s="413"/>
      <c r="BL119" s="413"/>
      <c r="BM119" s="413"/>
      <c r="BN119" s="89" t="str">
        <f t="shared" si="74"/>
        <v/>
      </c>
      <c r="BO119" s="85"/>
      <c r="BP119" s="413"/>
      <c r="BQ119" s="415" t="str">
        <f>IF('3.5 St Lights - Pole'!$AM119="","",'3.5 St Lights - Pole'!$AM119)</f>
        <v/>
      </c>
      <c r="BR119" s="85"/>
      <c r="BS119" s="85"/>
      <c r="BT119" s="85" t="str">
        <f>'3.5 St Lights - Pole'!CE119</f>
        <v/>
      </c>
      <c r="BU119" s="85"/>
      <c r="BV119" s="85" t="str">
        <f t="shared" si="75"/>
        <v/>
      </c>
      <c r="BW119" s="271"/>
      <c r="BX119" s="85" t="str">
        <f>'3.5 St Lights - Pole'!CI119</f>
        <v/>
      </c>
      <c r="BY119" s="85" t="str">
        <f>'3.5 St Lights - Pole'!CJ119</f>
        <v/>
      </c>
      <c r="BZ119" s="85" t="str">
        <f>'3.5 St Lights - Pole'!CK119</f>
        <v/>
      </c>
      <c r="CA119" s="85"/>
      <c r="CB119" s="85"/>
      <c r="CC119" s="85" t="str">
        <f t="shared" si="76"/>
        <v/>
      </c>
      <c r="CD119" s="413"/>
      <c r="CE119" s="112"/>
      <c r="CF119" s="133" t="str">
        <f ca="1">IF('3.5 St Lights - Pole'!CR119="","",'3.5 St Lights - Pole'!CR119)</f>
        <v/>
      </c>
      <c r="CG119" s="112" t="str">
        <f>IF('3.5 St Lights - Pole'!CS119="","",'3.5 St Lights - Pole'!CS119)</f>
        <v/>
      </c>
      <c r="CH119" s="112"/>
      <c r="CI119" s="112"/>
    </row>
    <row r="120" spans="1:87" x14ac:dyDescent="0.2">
      <c r="A120" s="237"/>
      <c r="B120" s="413" t="str">
        <f t="shared" si="49"/>
        <v/>
      </c>
      <c r="C120" s="413" t="str">
        <f>IF('3.5 St Lights - Bracket'!B120="","",'3.5 St Lights - Bracket'!B120)</f>
        <v/>
      </c>
      <c r="D120" s="89" t="str">
        <f>IF('3.5 St Lights - Bracket'!D120="","",'3.5 St Lights - Bracket'!D120)</f>
        <v/>
      </c>
      <c r="E120" s="413" t="str">
        <f>IF('3.5 St Lights - Bracket'!E120="","",'3.5 St Lights - Bracket'!E120)</f>
        <v/>
      </c>
      <c r="F120" s="413" t="str">
        <f>IF('3.5 St Lights - Bracket'!F120="","",'3.5 St Lights - Bracket'!F120)</f>
        <v/>
      </c>
      <c r="G120" s="413" t="str">
        <f>IF('3.5 St Lights - Bracket'!G120="","",'3.5 St Lights - Bracket'!G120)</f>
        <v/>
      </c>
      <c r="H120" s="413" t="str">
        <f>IF('3.5 St Lights - Bracket'!H120="","",'3.5 St Lights - Bracket'!H120)</f>
        <v/>
      </c>
      <c r="I120" s="413"/>
      <c r="J120" s="89" t="str">
        <f t="shared" si="50"/>
        <v/>
      </c>
      <c r="K120" s="413"/>
      <c r="L120" s="89" t="str">
        <f t="shared" si="51"/>
        <v/>
      </c>
      <c r="M120" s="414" t="str">
        <f t="shared" si="52"/>
        <v/>
      </c>
      <c r="N120" s="413"/>
      <c r="O120" s="89" t="str">
        <f t="shared" si="53"/>
        <v/>
      </c>
      <c r="P120" s="413" t="str">
        <f t="shared" si="54"/>
        <v/>
      </c>
      <c r="Q120" s="89" t="str">
        <f t="shared" si="55"/>
        <v/>
      </c>
      <c r="R120" s="413"/>
      <c r="S120" s="413" t="str">
        <f>IFERROR(VLOOKUP('3.5 St Lights - Pole'!AE120,sl_lights_light_supply_auto,2,FALSE),"")</f>
        <v/>
      </c>
      <c r="T120" s="89" t="str">
        <f t="shared" si="56"/>
        <v/>
      </c>
      <c r="U120" s="413"/>
      <c r="V120" s="413"/>
      <c r="W120" s="413"/>
      <c r="X120" s="413"/>
      <c r="Y120" s="89" t="str">
        <f t="shared" si="57"/>
        <v/>
      </c>
      <c r="Z120" s="415" t="str">
        <f>IF('3.5 St Lights - Pole'!$AM120="","",'3.5 St Lights - Pole'!$AM120)</f>
        <v/>
      </c>
      <c r="AA120" s="413"/>
      <c r="AB120" s="413"/>
      <c r="AC120" s="89" t="str">
        <f t="shared" si="58"/>
        <v/>
      </c>
      <c r="AD120" s="85"/>
      <c r="AE120" s="413"/>
      <c r="AF120" s="413" t="str">
        <f t="shared" si="59"/>
        <v/>
      </c>
      <c r="AG120" s="89" t="str">
        <f t="shared" si="60"/>
        <v/>
      </c>
      <c r="AH120" s="414" t="str">
        <f t="shared" si="61"/>
        <v/>
      </c>
      <c r="AI120" s="413" t="str">
        <f t="shared" si="62"/>
        <v/>
      </c>
      <c r="AJ120" s="89" t="str">
        <f t="shared" si="63"/>
        <v/>
      </c>
      <c r="AK120" s="413"/>
      <c r="AL120" s="89" t="str">
        <f t="shared" si="64"/>
        <v/>
      </c>
      <c r="AM120" s="413"/>
      <c r="AN120" s="89" t="str">
        <f t="shared" si="65"/>
        <v/>
      </c>
      <c r="AO120" s="413"/>
      <c r="AP120" s="89" t="str">
        <f t="shared" si="66"/>
        <v/>
      </c>
      <c r="AQ120" s="413"/>
      <c r="AR120" s="415" t="str">
        <f>IF('3.5 St Lights - Pole'!$AM120="","",'3.5 St Lights - Pole'!$AM120)</f>
        <v/>
      </c>
      <c r="AS120" s="413"/>
      <c r="AT120" s="89" t="str">
        <f t="shared" si="67"/>
        <v/>
      </c>
      <c r="AU120" s="85"/>
      <c r="AV120" s="85"/>
      <c r="AW120" s="413"/>
      <c r="AX120" s="413"/>
      <c r="AY120" s="89" t="str">
        <f t="shared" si="68"/>
        <v/>
      </c>
      <c r="AZ120" s="85"/>
      <c r="BA120" s="85"/>
      <c r="BB120" s="413" t="str">
        <f t="shared" si="69"/>
        <v/>
      </c>
      <c r="BC120" s="89" t="str">
        <f t="shared" si="70"/>
        <v/>
      </c>
      <c r="BD120" s="414" t="str">
        <f t="shared" si="71"/>
        <v/>
      </c>
      <c r="BE120" s="413"/>
      <c r="BF120" s="416" t="str">
        <f t="shared" si="72"/>
        <v/>
      </c>
      <c r="BG120" s="415" t="str">
        <f>IF('3.5 St Lights - Pole'!$AM120="","",'3.5 St Lights - Pole'!$AM120)</f>
        <v/>
      </c>
      <c r="BH120" s="413"/>
      <c r="BI120" s="89" t="str">
        <f t="shared" si="73"/>
        <v/>
      </c>
      <c r="BJ120" s="85"/>
      <c r="BK120" s="413"/>
      <c r="BL120" s="413"/>
      <c r="BM120" s="413"/>
      <c r="BN120" s="89" t="str">
        <f t="shared" si="74"/>
        <v/>
      </c>
      <c r="BO120" s="85"/>
      <c r="BP120" s="413"/>
      <c r="BQ120" s="415" t="str">
        <f>IF('3.5 St Lights - Pole'!$AM120="","",'3.5 St Lights - Pole'!$AM120)</f>
        <v/>
      </c>
      <c r="BR120" s="85"/>
      <c r="BS120" s="85"/>
      <c r="BT120" s="85" t="str">
        <f>'3.5 St Lights - Pole'!CE120</f>
        <v/>
      </c>
      <c r="BU120" s="85"/>
      <c r="BV120" s="85" t="str">
        <f t="shared" si="75"/>
        <v/>
      </c>
      <c r="BW120" s="271"/>
      <c r="BX120" s="85" t="str">
        <f>'3.5 St Lights - Pole'!CI120</f>
        <v/>
      </c>
      <c r="BY120" s="85" t="str">
        <f>'3.5 St Lights - Pole'!CJ120</f>
        <v/>
      </c>
      <c r="BZ120" s="85" t="str">
        <f>'3.5 St Lights - Pole'!CK120</f>
        <v/>
      </c>
      <c r="CA120" s="85"/>
      <c r="CB120" s="85"/>
      <c r="CC120" s="85" t="str">
        <f t="shared" si="76"/>
        <v/>
      </c>
      <c r="CD120" s="413"/>
      <c r="CE120" s="112"/>
      <c r="CF120" s="133" t="str">
        <f ca="1">IF('3.5 St Lights - Pole'!CR120="","",'3.5 St Lights - Pole'!CR120)</f>
        <v/>
      </c>
      <c r="CG120" s="112" t="str">
        <f>IF('3.5 St Lights - Pole'!CS120="","",'3.5 St Lights - Pole'!CS120)</f>
        <v/>
      </c>
      <c r="CH120" s="112"/>
      <c r="CI120" s="112"/>
    </row>
    <row r="121" spans="1:87" x14ac:dyDescent="0.2">
      <c r="A121" s="237"/>
      <c r="B121" s="413" t="str">
        <f t="shared" si="49"/>
        <v/>
      </c>
      <c r="C121" s="413" t="str">
        <f>IF('3.5 St Lights - Bracket'!B121="","",'3.5 St Lights - Bracket'!B121)</f>
        <v/>
      </c>
      <c r="D121" s="89" t="str">
        <f>IF('3.5 St Lights - Bracket'!D121="","",'3.5 St Lights - Bracket'!D121)</f>
        <v/>
      </c>
      <c r="E121" s="413" t="str">
        <f>IF('3.5 St Lights - Bracket'!E121="","",'3.5 St Lights - Bracket'!E121)</f>
        <v/>
      </c>
      <c r="F121" s="413" t="str">
        <f>IF('3.5 St Lights - Bracket'!F121="","",'3.5 St Lights - Bracket'!F121)</f>
        <v/>
      </c>
      <c r="G121" s="413" t="str">
        <f>IF('3.5 St Lights - Bracket'!G121="","",'3.5 St Lights - Bracket'!G121)</f>
        <v/>
      </c>
      <c r="H121" s="413" t="str">
        <f>IF('3.5 St Lights - Bracket'!H121="","",'3.5 St Lights - Bracket'!H121)</f>
        <v/>
      </c>
      <c r="I121" s="413"/>
      <c r="J121" s="89" t="str">
        <f t="shared" si="50"/>
        <v/>
      </c>
      <c r="K121" s="413"/>
      <c r="L121" s="89" t="str">
        <f t="shared" si="51"/>
        <v/>
      </c>
      <c r="M121" s="414" t="str">
        <f t="shared" si="52"/>
        <v/>
      </c>
      <c r="N121" s="413"/>
      <c r="O121" s="89" t="str">
        <f t="shared" si="53"/>
        <v/>
      </c>
      <c r="P121" s="413" t="str">
        <f t="shared" si="54"/>
        <v/>
      </c>
      <c r="Q121" s="89" t="str">
        <f t="shared" si="55"/>
        <v/>
      </c>
      <c r="R121" s="413"/>
      <c r="S121" s="413" t="str">
        <f>IFERROR(VLOOKUP('3.5 St Lights - Pole'!AE121,sl_lights_light_supply_auto,2,FALSE),"")</f>
        <v/>
      </c>
      <c r="T121" s="89" t="str">
        <f t="shared" si="56"/>
        <v/>
      </c>
      <c r="U121" s="413"/>
      <c r="V121" s="413"/>
      <c r="W121" s="413"/>
      <c r="X121" s="413"/>
      <c r="Y121" s="89" t="str">
        <f t="shared" si="57"/>
        <v/>
      </c>
      <c r="Z121" s="415" t="str">
        <f>IF('3.5 St Lights - Pole'!$AM121="","",'3.5 St Lights - Pole'!$AM121)</f>
        <v/>
      </c>
      <c r="AA121" s="413"/>
      <c r="AB121" s="413"/>
      <c r="AC121" s="89" t="str">
        <f t="shared" si="58"/>
        <v/>
      </c>
      <c r="AD121" s="85"/>
      <c r="AE121" s="413"/>
      <c r="AF121" s="413" t="str">
        <f t="shared" si="59"/>
        <v/>
      </c>
      <c r="AG121" s="89" t="str">
        <f t="shared" si="60"/>
        <v/>
      </c>
      <c r="AH121" s="414" t="str">
        <f t="shared" si="61"/>
        <v/>
      </c>
      <c r="AI121" s="413" t="str">
        <f t="shared" si="62"/>
        <v/>
      </c>
      <c r="AJ121" s="89" t="str">
        <f t="shared" si="63"/>
        <v/>
      </c>
      <c r="AK121" s="413"/>
      <c r="AL121" s="89" t="str">
        <f t="shared" si="64"/>
        <v/>
      </c>
      <c r="AM121" s="413"/>
      <c r="AN121" s="89" t="str">
        <f t="shared" si="65"/>
        <v/>
      </c>
      <c r="AO121" s="413"/>
      <c r="AP121" s="89" t="str">
        <f t="shared" si="66"/>
        <v/>
      </c>
      <c r="AQ121" s="413"/>
      <c r="AR121" s="415" t="str">
        <f>IF('3.5 St Lights - Pole'!$AM121="","",'3.5 St Lights - Pole'!$AM121)</f>
        <v/>
      </c>
      <c r="AS121" s="413"/>
      <c r="AT121" s="89" t="str">
        <f t="shared" si="67"/>
        <v/>
      </c>
      <c r="AU121" s="85"/>
      <c r="AV121" s="85"/>
      <c r="AW121" s="413"/>
      <c r="AX121" s="413"/>
      <c r="AY121" s="89" t="str">
        <f t="shared" si="68"/>
        <v/>
      </c>
      <c r="AZ121" s="85"/>
      <c r="BA121" s="85"/>
      <c r="BB121" s="413" t="str">
        <f t="shared" si="69"/>
        <v/>
      </c>
      <c r="BC121" s="89" t="str">
        <f t="shared" si="70"/>
        <v/>
      </c>
      <c r="BD121" s="414" t="str">
        <f t="shared" si="71"/>
        <v/>
      </c>
      <c r="BE121" s="413"/>
      <c r="BF121" s="416" t="str">
        <f t="shared" si="72"/>
        <v/>
      </c>
      <c r="BG121" s="415" t="str">
        <f>IF('3.5 St Lights - Pole'!$AM121="","",'3.5 St Lights - Pole'!$AM121)</f>
        <v/>
      </c>
      <c r="BH121" s="413"/>
      <c r="BI121" s="89" t="str">
        <f t="shared" si="73"/>
        <v/>
      </c>
      <c r="BJ121" s="85"/>
      <c r="BK121" s="413"/>
      <c r="BL121" s="413"/>
      <c r="BM121" s="413"/>
      <c r="BN121" s="89" t="str">
        <f t="shared" si="74"/>
        <v/>
      </c>
      <c r="BO121" s="85"/>
      <c r="BP121" s="413"/>
      <c r="BQ121" s="415" t="str">
        <f>IF('3.5 St Lights - Pole'!$AM121="","",'3.5 St Lights - Pole'!$AM121)</f>
        <v/>
      </c>
      <c r="BR121" s="85"/>
      <c r="BS121" s="85"/>
      <c r="BT121" s="85" t="str">
        <f>'3.5 St Lights - Pole'!CE121</f>
        <v/>
      </c>
      <c r="BU121" s="85"/>
      <c r="BV121" s="85" t="str">
        <f t="shared" si="75"/>
        <v/>
      </c>
      <c r="BW121" s="271"/>
      <c r="BX121" s="85" t="str">
        <f>'3.5 St Lights - Pole'!CI121</f>
        <v/>
      </c>
      <c r="BY121" s="85" t="str">
        <f>'3.5 St Lights - Pole'!CJ121</f>
        <v/>
      </c>
      <c r="BZ121" s="85" t="str">
        <f>'3.5 St Lights - Pole'!CK121</f>
        <v/>
      </c>
      <c r="CA121" s="85"/>
      <c r="CB121" s="85"/>
      <c r="CC121" s="85" t="str">
        <f t="shared" si="76"/>
        <v/>
      </c>
      <c r="CD121" s="413"/>
      <c r="CE121" s="112"/>
      <c r="CF121" s="133" t="str">
        <f ca="1">IF('3.5 St Lights - Pole'!CR121="","",'3.5 St Lights - Pole'!CR121)</f>
        <v/>
      </c>
      <c r="CG121" s="112" t="str">
        <f>IF('3.5 St Lights - Pole'!CS121="","",'3.5 St Lights - Pole'!CS121)</f>
        <v/>
      </c>
      <c r="CH121" s="112"/>
      <c r="CI121" s="112"/>
    </row>
    <row r="122" spans="1:87" x14ac:dyDescent="0.2">
      <c r="A122" s="237"/>
      <c r="B122" s="413" t="str">
        <f t="shared" si="49"/>
        <v/>
      </c>
      <c r="C122" s="413" t="str">
        <f>IF('3.5 St Lights - Bracket'!B122="","",'3.5 St Lights - Bracket'!B122)</f>
        <v/>
      </c>
      <c r="D122" s="89" t="str">
        <f>IF('3.5 St Lights - Bracket'!D122="","",'3.5 St Lights - Bracket'!D122)</f>
        <v/>
      </c>
      <c r="E122" s="413" t="str">
        <f>IF('3.5 St Lights - Bracket'!E122="","",'3.5 St Lights - Bracket'!E122)</f>
        <v/>
      </c>
      <c r="F122" s="413" t="str">
        <f>IF('3.5 St Lights - Bracket'!F122="","",'3.5 St Lights - Bracket'!F122)</f>
        <v/>
      </c>
      <c r="G122" s="413" t="str">
        <f>IF('3.5 St Lights - Bracket'!G122="","",'3.5 St Lights - Bracket'!G122)</f>
        <v/>
      </c>
      <c r="H122" s="413" t="str">
        <f>IF('3.5 St Lights - Bracket'!H122="","",'3.5 St Lights - Bracket'!H122)</f>
        <v/>
      </c>
      <c r="I122" s="413"/>
      <c r="J122" s="89" t="str">
        <f t="shared" si="50"/>
        <v/>
      </c>
      <c r="K122" s="413"/>
      <c r="L122" s="89" t="str">
        <f t="shared" si="51"/>
        <v/>
      </c>
      <c r="M122" s="414" t="str">
        <f t="shared" si="52"/>
        <v/>
      </c>
      <c r="N122" s="413"/>
      <c r="O122" s="89" t="str">
        <f t="shared" si="53"/>
        <v/>
      </c>
      <c r="P122" s="413" t="str">
        <f t="shared" si="54"/>
        <v/>
      </c>
      <c r="Q122" s="89" t="str">
        <f t="shared" si="55"/>
        <v/>
      </c>
      <c r="R122" s="413"/>
      <c r="S122" s="413" t="str">
        <f>IFERROR(VLOOKUP('3.5 St Lights - Pole'!AE122,sl_lights_light_supply_auto,2,FALSE),"")</f>
        <v/>
      </c>
      <c r="T122" s="89" t="str">
        <f t="shared" si="56"/>
        <v/>
      </c>
      <c r="U122" s="413"/>
      <c r="V122" s="413"/>
      <c r="W122" s="413"/>
      <c r="X122" s="413"/>
      <c r="Y122" s="89" t="str">
        <f t="shared" si="57"/>
        <v/>
      </c>
      <c r="Z122" s="415" t="str">
        <f>IF('3.5 St Lights - Pole'!$AM122="","",'3.5 St Lights - Pole'!$AM122)</f>
        <v/>
      </c>
      <c r="AA122" s="413"/>
      <c r="AB122" s="413"/>
      <c r="AC122" s="89" t="str">
        <f t="shared" si="58"/>
        <v/>
      </c>
      <c r="AD122" s="85"/>
      <c r="AE122" s="413"/>
      <c r="AF122" s="413" t="str">
        <f t="shared" si="59"/>
        <v/>
      </c>
      <c r="AG122" s="89" t="str">
        <f t="shared" si="60"/>
        <v/>
      </c>
      <c r="AH122" s="414" t="str">
        <f t="shared" si="61"/>
        <v/>
      </c>
      <c r="AI122" s="413" t="str">
        <f t="shared" si="62"/>
        <v/>
      </c>
      <c r="AJ122" s="89" t="str">
        <f t="shared" si="63"/>
        <v/>
      </c>
      <c r="AK122" s="413"/>
      <c r="AL122" s="89" t="str">
        <f t="shared" si="64"/>
        <v/>
      </c>
      <c r="AM122" s="413"/>
      <c r="AN122" s="89" t="str">
        <f t="shared" si="65"/>
        <v/>
      </c>
      <c r="AO122" s="413"/>
      <c r="AP122" s="89" t="str">
        <f t="shared" si="66"/>
        <v/>
      </c>
      <c r="AQ122" s="413"/>
      <c r="AR122" s="415" t="str">
        <f>IF('3.5 St Lights - Pole'!$AM122="","",'3.5 St Lights - Pole'!$AM122)</f>
        <v/>
      </c>
      <c r="AS122" s="413"/>
      <c r="AT122" s="89" t="str">
        <f t="shared" si="67"/>
        <v/>
      </c>
      <c r="AU122" s="85"/>
      <c r="AV122" s="85"/>
      <c r="AW122" s="413"/>
      <c r="AX122" s="413"/>
      <c r="AY122" s="89" t="str">
        <f t="shared" si="68"/>
        <v/>
      </c>
      <c r="AZ122" s="85"/>
      <c r="BA122" s="85"/>
      <c r="BB122" s="413" t="str">
        <f t="shared" si="69"/>
        <v/>
      </c>
      <c r="BC122" s="89" t="str">
        <f t="shared" si="70"/>
        <v/>
      </c>
      <c r="BD122" s="414" t="str">
        <f t="shared" si="71"/>
        <v/>
      </c>
      <c r="BE122" s="413"/>
      <c r="BF122" s="416" t="str">
        <f t="shared" si="72"/>
        <v/>
      </c>
      <c r="BG122" s="415" t="str">
        <f>IF('3.5 St Lights - Pole'!$AM122="","",'3.5 St Lights - Pole'!$AM122)</f>
        <v/>
      </c>
      <c r="BH122" s="413"/>
      <c r="BI122" s="89" t="str">
        <f t="shared" si="73"/>
        <v/>
      </c>
      <c r="BJ122" s="85"/>
      <c r="BK122" s="413"/>
      <c r="BL122" s="413"/>
      <c r="BM122" s="413"/>
      <c r="BN122" s="89" t="str">
        <f t="shared" si="74"/>
        <v/>
      </c>
      <c r="BO122" s="85"/>
      <c r="BP122" s="413"/>
      <c r="BQ122" s="415" t="str">
        <f>IF('3.5 St Lights - Pole'!$AM122="","",'3.5 St Lights - Pole'!$AM122)</f>
        <v/>
      </c>
      <c r="BR122" s="85"/>
      <c r="BS122" s="85"/>
      <c r="BT122" s="85" t="str">
        <f>'3.5 St Lights - Pole'!CE122</f>
        <v/>
      </c>
      <c r="BU122" s="85"/>
      <c r="BV122" s="85" t="str">
        <f t="shared" si="75"/>
        <v/>
      </c>
      <c r="BW122" s="271"/>
      <c r="BX122" s="85" t="str">
        <f>'3.5 St Lights - Pole'!CI122</f>
        <v/>
      </c>
      <c r="BY122" s="85" t="str">
        <f>'3.5 St Lights - Pole'!CJ122</f>
        <v/>
      </c>
      <c r="BZ122" s="85" t="str">
        <f>'3.5 St Lights - Pole'!CK122</f>
        <v/>
      </c>
      <c r="CA122" s="85"/>
      <c r="CB122" s="85"/>
      <c r="CC122" s="85" t="str">
        <f t="shared" si="76"/>
        <v/>
      </c>
      <c r="CD122" s="413"/>
      <c r="CE122" s="112"/>
      <c r="CF122" s="133" t="str">
        <f ca="1">IF('3.5 St Lights - Pole'!CR122="","",'3.5 St Lights - Pole'!CR122)</f>
        <v/>
      </c>
      <c r="CG122" s="112" t="str">
        <f>IF('3.5 St Lights - Pole'!CS122="","",'3.5 St Lights - Pole'!CS122)</f>
        <v/>
      </c>
      <c r="CH122" s="112"/>
      <c r="CI122" s="112"/>
    </row>
    <row r="123" spans="1:87" x14ac:dyDescent="0.2">
      <c r="A123" s="237"/>
      <c r="B123" s="413" t="str">
        <f t="shared" si="49"/>
        <v/>
      </c>
      <c r="C123" s="413" t="str">
        <f>IF('3.5 St Lights - Bracket'!B123="","",'3.5 St Lights - Bracket'!B123)</f>
        <v/>
      </c>
      <c r="D123" s="89" t="str">
        <f>IF('3.5 St Lights - Bracket'!D123="","",'3.5 St Lights - Bracket'!D123)</f>
        <v/>
      </c>
      <c r="E123" s="413" t="str">
        <f>IF('3.5 St Lights - Bracket'!E123="","",'3.5 St Lights - Bracket'!E123)</f>
        <v/>
      </c>
      <c r="F123" s="413" t="str">
        <f>IF('3.5 St Lights - Bracket'!F123="","",'3.5 St Lights - Bracket'!F123)</f>
        <v/>
      </c>
      <c r="G123" s="413" t="str">
        <f>IF('3.5 St Lights - Bracket'!G123="","",'3.5 St Lights - Bracket'!G123)</f>
        <v/>
      </c>
      <c r="H123" s="413" t="str">
        <f>IF('3.5 St Lights - Bracket'!H123="","",'3.5 St Lights - Bracket'!H123)</f>
        <v/>
      </c>
      <c r="I123" s="413"/>
      <c r="J123" s="89" t="str">
        <f t="shared" si="50"/>
        <v/>
      </c>
      <c r="K123" s="413"/>
      <c r="L123" s="89" t="str">
        <f t="shared" si="51"/>
        <v/>
      </c>
      <c r="M123" s="414" t="str">
        <f t="shared" si="52"/>
        <v/>
      </c>
      <c r="N123" s="413"/>
      <c r="O123" s="89" t="str">
        <f t="shared" si="53"/>
        <v/>
      </c>
      <c r="P123" s="413" t="str">
        <f t="shared" si="54"/>
        <v/>
      </c>
      <c r="Q123" s="89" t="str">
        <f t="shared" si="55"/>
        <v/>
      </c>
      <c r="R123" s="413"/>
      <c r="S123" s="413" t="str">
        <f>IFERROR(VLOOKUP('3.5 St Lights - Pole'!AE123,sl_lights_light_supply_auto,2,FALSE),"")</f>
        <v/>
      </c>
      <c r="T123" s="89" t="str">
        <f t="shared" si="56"/>
        <v/>
      </c>
      <c r="U123" s="413"/>
      <c r="V123" s="413"/>
      <c r="W123" s="413"/>
      <c r="X123" s="413"/>
      <c r="Y123" s="89" t="str">
        <f t="shared" si="57"/>
        <v/>
      </c>
      <c r="Z123" s="415" t="str">
        <f>IF('3.5 St Lights - Pole'!$AM123="","",'3.5 St Lights - Pole'!$AM123)</f>
        <v/>
      </c>
      <c r="AA123" s="413"/>
      <c r="AB123" s="413"/>
      <c r="AC123" s="89" t="str">
        <f t="shared" si="58"/>
        <v/>
      </c>
      <c r="AD123" s="85"/>
      <c r="AE123" s="413"/>
      <c r="AF123" s="413" t="str">
        <f t="shared" si="59"/>
        <v/>
      </c>
      <c r="AG123" s="89" t="str">
        <f t="shared" si="60"/>
        <v/>
      </c>
      <c r="AH123" s="414" t="str">
        <f t="shared" si="61"/>
        <v/>
      </c>
      <c r="AI123" s="413" t="str">
        <f t="shared" si="62"/>
        <v/>
      </c>
      <c r="AJ123" s="89" t="str">
        <f t="shared" si="63"/>
        <v/>
      </c>
      <c r="AK123" s="413"/>
      <c r="AL123" s="89" t="str">
        <f t="shared" si="64"/>
        <v/>
      </c>
      <c r="AM123" s="413"/>
      <c r="AN123" s="89" t="str">
        <f t="shared" si="65"/>
        <v/>
      </c>
      <c r="AO123" s="413"/>
      <c r="AP123" s="89" t="str">
        <f t="shared" si="66"/>
        <v/>
      </c>
      <c r="AQ123" s="413"/>
      <c r="AR123" s="415" t="str">
        <f>IF('3.5 St Lights - Pole'!$AM123="","",'3.5 St Lights - Pole'!$AM123)</f>
        <v/>
      </c>
      <c r="AS123" s="413"/>
      <c r="AT123" s="89" t="str">
        <f t="shared" si="67"/>
        <v/>
      </c>
      <c r="AU123" s="85"/>
      <c r="AV123" s="85"/>
      <c r="AW123" s="413"/>
      <c r="AX123" s="413"/>
      <c r="AY123" s="89" t="str">
        <f t="shared" si="68"/>
        <v/>
      </c>
      <c r="AZ123" s="85"/>
      <c r="BA123" s="85"/>
      <c r="BB123" s="413" t="str">
        <f t="shared" si="69"/>
        <v/>
      </c>
      <c r="BC123" s="89" t="str">
        <f t="shared" si="70"/>
        <v/>
      </c>
      <c r="BD123" s="414" t="str">
        <f t="shared" si="71"/>
        <v/>
      </c>
      <c r="BE123" s="413"/>
      <c r="BF123" s="416" t="str">
        <f t="shared" si="72"/>
        <v/>
      </c>
      <c r="BG123" s="415" t="str">
        <f>IF('3.5 St Lights - Pole'!$AM123="","",'3.5 St Lights - Pole'!$AM123)</f>
        <v/>
      </c>
      <c r="BH123" s="413"/>
      <c r="BI123" s="89" t="str">
        <f t="shared" si="73"/>
        <v/>
      </c>
      <c r="BJ123" s="85"/>
      <c r="BK123" s="413"/>
      <c r="BL123" s="413"/>
      <c r="BM123" s="413"/>
      <c r="BN123" s="89" t="str">
        <f t="shared" si="74"/>
        <v/>
      </c>
      <c r="BO123" s="85"/>
      <c r="BP123" s="413"/>
      <c r="BQ123" s="415" t="str">
        <f>IF('3.5 St Lights - Pole'!$AM123="","",'3.5 St Lights - Pole'!$AM123)</f>
        <v/>
      </c>
      <c r="BR123" s="85"/>
      <c r="BS123" s="85"/>
      <c r="BT123" s="85" t="str">
        <f>'3.5 St Lights - Pole'!CE123</f>
        <v/>
      </c>
      <c r="BU123" s="85"/>
      <c r="BV123" s="85" t="str">
        <f t="shared" si="75"/>
        <v/>
      </c>
      <c r="BW123" s="271"/>
      <c r="BX123" s="85" t="str">
        <f>'3.5 St Lights - Pole'!CI123</f>
        <v/>
      </c>
      <c r="BY123" s="85" t="str">
        <f>'3.5 St Lights - Pole'!CJ123</f>
        <v/>
      </c>
      <c r="BZ123" s="85" t="str">
        <f>'3.5 St Lights - Pole'!CK123</f>
        <v/>
      </c>
      <c r="CA123" s="85"/>
      <c r="CB123" s="85"/>
      <c r="CC123" s="85" t="str">
        <f t="shared" si="76"/>
        <v/>
      </c>
      <c r="CD123" s="413"/>
      <c r="CE123" s="112"/>
      <c r="CF123" s="133" t="str">
        <f ca="1">IF('3.5 St Lights - Pole'!CR123="","",'3.5 St Lights - Pole'!CR123)</f>
        <v/>
      </c>
      <c r="CG123" s="112" t="str">
        <f>IF('3.5 St Lights - Pole'!CS123="","",'3.5 St Lights - Pole'!CS123)</f>
        <v/>
      </c>
      <c r="CH123" s="112"/>
      <c r="CI123" s="112"/>
    </row>
    <row r="124" spans="1:87" x14ac:dyDescent="0.2">
      <c r="A124" s="237"/>
      <c r="B124" s="413" t="str">
        <f t="shared" si="49"/>
        <v/>
      </c>
      <c r="C124" s="413" t="str">
        <f>IF('3.5 St Lights - Bracket'!B124="","",'3.5 St Lights - Bracket'!B124)</f>
        <v/>
      </c>
      <c r="D124" s="89" t="str">
        <f>IF('3.5 St Lights - Bracket'!D124="","",'3.5 St Lights - Bracket'!D124)</f>
        <v/>
      </c>
      <c r="E124" s="413" t="str">
        <f>IF('3.5 St Lights - Bracket'!E124="","",'3.5 St Lights - Bracket'!E124)</f>
        <v/>
      </c>
      <c r="F124" s="413" t="str">
        <f>IF('3.5 St Lights - Bracket'!F124="","",'3.5 St Lights - Bracket'!F124)</f>
        <v/>
      </c>
      <c r="G124" s="413" t="str">
        <f>IF('3.5 St Lights - Bracket'!G124="","",'3.5 St Lights - Bracket'!G124)</f>
        <v/>
      </c>
      <c r="H124" s="413" t="str">
        <f>IF('3.5 St Lights - Bracket'!H124="","",'3.5 St Lights - Bracket'!H124)</f>
        <v/>
      </c>
      <c r="I124" s="413"/>
      <c r="J124" s="89" t="str">
        <f t="shared" si="50"/>
        <v/>
      </c>
      <c r="K124" s="413"/>
      <c r="L124" s="89" t="str">
        <f t="shared" si="51"/>
        <v/>
      </c>
      <c r="M124" s="414" t="str">
        <f t="shared" si="52"/>
        <v/>
      </c>
      <c r="N124" s="413"/>
      <c r="O124" s="89" t="str">
        <f t="shared" si="53"/>
        <v/>
      </c>
      <c r="P124" s="413" t="str">
        <f t="shared" si="54"/>
        <v/>
      </c>
      <c r="Q124" s="89" t="str">
        <f t="shared" si="55"/>
        <v/>
      </c>
      <c r="R124" s="413"/>
      <c r="S124" s="413" t="str">
        <f>IFERROR(VLOOKUP('3.5 St Lights - Pole'!AE124,sl_lights_light_supply_auto,2,FALSE),"")</f>
        <v/>
      </c>
      <c r="T124" s="89" t="str">
        <f t="shared" si="56"/>
        <v/>
      </c>
      <c r="U124" s="413"/>
      <c r="V124" s="413"/>
      <c r="W124" s="413"/>
      <c r="X124" s="413"/>
      <c r="Y124" s="89" t="str">
        <f t="shared" si="57"/>
        <v/>
      </c>
      <c r="Z124" s="415" t="str">
        <f>IF('3.5 St Lights - Pole'!$AM124="","",'3.5 St Lights - Pole'!$AM124)</f>
        <v/>
      </c>
      <c r="AA124" s="413"/>
      <c r="AB124" s="413"/>
      <c r="AC124" s="89" t="str">
        <f t="shared" si="58"/>
        <v/>
      </c>
      <c r="AD124" s="85"/>
      <c r="AE124" s="413"/>
      <c r="AF124" s="413" t="str">
        <f t="shared" si="59"/>
        <v/>
      </c>
      <c r="AG124" s="89" t="str">
        <f t="shared" si="60"/>
        <v/>
      </c>
      <c r="AH124" s="414" t="str">
        <f t="shared" si="61"/>
        <v/>
      </c>
      <c r="AI124" s="413" t="str">
        <f t="shared" si="62"/>
        <v/>
      </c>
      <c r="AJ124" s="89" t="str">
        <f t="shared" si="63"/>
        <v/>
      </c>
      <c r="AK124" s="413"/>
      <c r="AL124" s="89" t="str">
        <f t="shared" si="64"/>
        <v/>
      </c>
      <c r="AM124" s="413"/>
      <c r="AN124" s="89" t="str">
        <f t="shared" si="65"/>
        <v/>
      </c>
      <c r="AO124" s="413"/>
      <c r="AP124" s="89" t="str">
        <f t="shared" si="66"/>
        <v/>
      </c>
      <c r="AQ124" s="413"/>
      <c r="AR124" s="415" t="str">
        <f>IF('3.5 St Lights - Pole'!$AM124="","",'3.5 St Lights - Pole'!$AM124)</f>
        <v/>
      </c>
      <c r="AS124" s="413"/>
      <c r="AT124" s="89" t="str">
        <f t="shared" si="67"/>
        <v/>
      </c>
      <c r="AU124" s="85"/>
      <c r="AV124" s="85"/>
      <c r="AW124" s="413"/>
      <c r="AX124" s="413"/>
      <c r="AY124" s="89" t="str">
        <f t="shared" si="68"/>
        <v/>
      </c>
      <c r="AZ124" s="85"/>
      <c r="BA124" s="85"/>
      <c r="BB124" s="413" t="str">
        <f t="shared" si="69"/>
        <v/>
      </c>
      <c r="BC124" s="89" t="str">
        <f t="shared" si="70"/>
        <v/>
      </c>
      <c r="BD124" s="414" t="str">
        <f t="shared" si="71"/>
        <v/>
      </c>
      <c r="BE124" s="413"/>
      <c r="BF124" s="416" t="str">
        <f t="shared" si="72"/>
        <v/>
      </c>
      <c r="BG124" s="415" t="str">
        <f>IF('3.5 St Lights - Pole'!$AM124="","",'3.5 St Lights - Pole'!$AM124)</f>
        <v/>
      </c>
      <c r="BH124" s="413"/>
      <c r="BI124" s="89" t="str">
        <f t="shared" si="73"/>
        <v/>
      </c>
      <c r="BJ124" s="85"/>
      <c r="BK124" s="413"/>
      <c r="BL124" s="413"/>
      <c r="BM124" s="413"/>
      <c r="BN124" s="89" t="str">
        <f t="shared" si="74"/>
        <v/>
      </c>
      <c r="BO124" s="85"/>
      <c r="BP124" s="413"/>
      <c r="BQ124" s="415" t="str">
        <f>IF('3.5 St Lights - Pole'!$AM124="","",'3.5 St Lights - Pole'!$AM124)</f>
        <v/>
      </c>
      <c r="BR124" s="85"/>
      <c r="BS124" s="85"/>
      <c r="BT124" s="85" t="str">
        <f>'3.5 St Lights - Pole'!CE124</f>
        <v/>
      </c>
      <c r="BU124" s="85"/>
      <c r="BV124" s="85" t="str">
        <f t="shared" si="75"/>
        <v/>
      </c>
      <c r="BW124" s="271"/>
      <c r="BX124" s="85" t="str">
        <f>'3.5 St Lights - Pole'!CI124</f>
        <v/>
      </c>
      <c r="BY124" s="85" t="str">
        <f>'3.5 St Lights - Pole'!CJ124</f>
        <v/>
      </c>
      <c r="BZ124" s="85" t="str">
        <f>'3.5 St Lights - Pole'!CK124</f>
        <v/>
      </c>
      <c r="CA124" s="85"/>
      <c r="CB124" s="85"/>
      <c r="CC124" s="85" t="str">
        <f t="shared" si="76"/>
        <v/>
      </c>
      <c r="CD124" s="413"/>
      <c r="CE124" s="112"/>
      <c r="CF124" s="133" t="str">
        <f ca="1">IF('3.5 St Lights - Pole'!CR124="","",'3.5 St Lights - Pole'!CR124)</f>
        <v/>
      </c>
      <c r="CG124" s="112" t="str">
        <f>IF('3.5 St Lights - Pole'!CS124="","",'3.5 St Lights - Pole'!CS124)</f>
        <v/>
      </c>
      <c r="CH124" s="112"/>
      <c r="CI124" s="112"/>
    </row>
    <row r="125" spans="1:87" x14ac:dyDescent="0.2">
      <c r="A125" s="237"/>
      <c r="B125" s="413" t="str">
        <f t="shared" si="49"/>
        <v/>
      </c>
      <c r="C125" s="413" t="str">
        <f>IF('3.5 St Lights - Bracket'!B125="","",'3.5 St Lights - Bracket'!B125)</f>
        <v/>
      </c>
      <c r="D125" s="89" t="str">
        <f>IF('3.5 St Lights - Bracket'!D125="","",'3.5 St Lights - Bracket'!D125)</f>
        <v/>
      </c>
      <c r="E125" s="413" t="str">
        <f>IF('3.5 St Lights - Bracket'!E125="","",'3.5 St Lights - Bracket'!E125)</f>
        <v/>
      </c>
      <c r="F125" s="413" t="str">
        <f>IF('3.5 St Lights - Bracket'!F125="","",'3.5 St Lights - Bracket'!F125)</f>
        <v/>
      </c>
      <c r="G125" s="413" t="str">
        <f>IF('3.5 St Lights - Bracket'!G125="","",'3.5 St Lights - Bracket'!G125)</f>
        <v/>
      </c>
      <c r="H125" s="413" t="str">
        <f>IF('3.5 St Lights - Bracket'!H125="","",'3.5 St Lights - Bracket'!H125)</f>
        <v/>
      </c>
      <c r="I125" s="413"/>
      <c r="J125" s="89" t="str">
        <f t="shared" si="50"/>
        <v/>
      </c>
      <c r="K125" s="413"/>
      <c r="L125" s="89" t="str">
        <f t="shared" si="51"/>
        <v/>
      </c>
      <c r="M125" s="414" t="str">
        <f t="shared" si="52"/>
        <v/>
      </c>
      <c r="N125" s="413"/>
      <c r="O125" s="89" t="str">
        <f t="shared" si="53"/>
        <v/>
      </c>
      <c r="P125" s="413" t="str">
        <f t="shared" si="54"/>
        <v/>
      </c>
      <c r="Q125" s="89" t="str">
        <f t="shared" si="55"/>
        <v/>
      </c>
      <c r="R125" s="413"/>
      <c r="S125" s="413" t="str">
        <f>IFERROR(VLOOKUP('3.5 St Lights - Pole'!AE125,sl_lights_light_supply_auto,2,FALSE),"")</f>
        <v/>
      </c>
      <c r="T125" s="89" t="str">
        <f t="shared" si="56"/>
        <v/>
      </c>
      <c r="U125" s="413"/>
      <c r="V125" s="413"/>
      <c r="W125" s="413"/>
      <c r="X125" s="413"/>
      <c r="Y125" s="89" t="str">
        <f t="shared" si="57"/>
        <v/>
      </c>
      <c r="Z125" s="415" t="str">
        <f>IF('3.5 St Lights - Pole'!$AM125="","",'3.5 St Lights - Pole'!$AM125)</f>
        <v/>
      </c>
      <c r="AA125" s="413"/>
      <c r="AB125" s="413"/>
      <c r="AC125" s="89" t="str">
        <f t="shared" si="58"/>
        <v/>
      </c>
      <c r="AD125" s="85"/>
      <c r="AE125" s="413"/>
      <c r="AF125" s="413" t="str">
        <f t="shared" si="59"/>
        <v/>
      </c>
      <c r="AG125" s="89" t="str">
        <f t="shared" si="60"/>
        <v/>
      </c>
      <c r="AH125" s="414" t="str">
        <f t="shared" si="61"/>
        <v/>
      </c>
      <c r="AI125" s="413" t="str">
        <f t="shared" si="62"/>
        <v/>
      </c>
      <c r="AJ125" s="89" t="str">
        <f t="shared" si="63"/>
        <v/>
      </c>
      <c r="AK125" s="413"/>
      <c r="AL125" s="89" t="str">
        <f t="shared" si="64"/>
        <v/>
      </c>
      <c r="AM125" s="413"/>
      <c r="AN125" s="89" t="str">
        <f t="shared" si="65"/>
        <v/>
      </c>
      <c r="AO125" s="413"/>
      <c r="AP125" s="89" t="str">
        <f t="shared" si="66"/>
        <v/>
      </c>
      <c r="AQ125" s="413"/>
      <c r="AR125" s="415" t="str">
        <f>IF('3.5 St Lights - Pole'!$AM125="","",'3.5 St Lights - Pole'!$AM125)</f>
        <v/>
      </c>
      <c r="AS125" s="413"/>
      <c r="AT125" s="89" t="str">
        <f t="shared" si="67"/>
        <v/>
      </c>
      <c r="AU125" s="85"/>
      <c r="AV125" s="85"/>
      <c r="AW125" s="413"/>
      <c r="AX125" s="413"/>
      <c r="AY125" s="89" t="str">
        <f t="shared" si="68"/>
        <v/>
      </c>
      <c r="AZ125" s="85"/>
      <c r="BA125" s="85"/>
      <c r="BB125" s="413" t="str">
        <f t="shared" si="69"/>
        <v/>
      </c>
      <c r="BC125" s="89" t="str">
        <f t="shared" si="70"/>
        <v/>
      </c>
      <c r="BD125" s="414" t="str">
        <f t="shared" si="71"/>
        <v/>
      </c>
      <c r="BE125" s="413"/>
      <c r="BF125" s="416" t="str">
        <f t="shared" si="72"/>
        <v/>
      </c>
      <c r="BG125" s="415" t="str">
        <f>IF('3.5 St Lights - Pole'!$AM125="","",'3.5 St Lights - Pole'!$AM125)</f>
        <v/>
      </c>
      <c r="BH125" s="413"/>
      <c r="BI125" s="89" t="str">
        <f t="shared" si="73"/>
        <v/>
      </c>
      <c r="BJ125" s="85"/>
      <c r="BK125" s="413"/>
      <c r="BL125" s="413"/>
      <c r="BM125" s="413"/>
      <c r="BN125" s="89" t="str">
        <f t="shared" si="74"/>
        <v/>
      </c>
      <c r="BO125" s="85"/>
      <c r="BP125" s="413"/>
      <c r="BQ125" s="415" t="str">
        <f>IF('3.5 St Lights - Pole'!$AM125="","",'3.5 St Lights - Pole'!$AM125)</f>
        <v/>
      </c>
      <c r="BR125" s="85"/>
      <c r="BS125" s="85"/>
      <c r="BT125" s="85" t="str">
        <f>'3.5 St Lights - Pole'!CE125</f>
        <v/>
      </c>
      <c r="BU125" s="85"/>
      <c r="BV125" s="85" t="str">
        <f t="shared" si="75"/>
        <v/>
      </c>
      <c r="BW125" s="271"/>
      <c r="BX125" s="85" t="str">
        <f>'3.5 St Lights - Pole'!CI125</f>
        <v/>
      </c>
      <c r="BY125" s="85" t="str">
        <f>'3.5 St Lights - Pole'!CJ125</f>
        <v/>
      </c>
      <c r="BZ125" s="85" t="str">
        <f>'3.5 St Lights - Pole'!CK125</f>
        <v/>
      </c>
      <c r="CA125" s="85"/>
      <c r="CB125" s="85"/>
      <c r="CC125" s="85" t="str">
        <f t="shared" si="76"/>
        <v/>
      </c>
      <c r="CD125" s="413"/>
      <c r="CE125" s="112"/>
      <c r="CF125" s="133" t="str">
        <f ca="1">IF('3.5 St Lights - Pole'!CR125="","",'3.5 St Lights - Pole'!CR125)</f>
        <v/>
      </c>
      <c r="CG125" s="112" t="str">
        <f>IF('3.5 St Lights - Pole'!CS125="","",'3.5 St Lights - Pole'!CS125)</f>
        <v/>
      </c>
      <c r="CH125" s="112"/>
      <c r="CI125" s="112"/>
    </row>
    <row r="126" spans="1:87" x14ac:dyDescent="0.2">
      <c r="A126" s="237"/>
      <c r="B126" s="413" t="str">
        <f t="shared" si="49"/>
        <v/>
      </c>
      <c r="C126" s="413" t="str">
        <f>IF('3.5 St Lights - Bracket'!B126="","",'3.5 St Lights - Bracket'!B126)</f>
        <v/>
      </c>
      <c r="D126" s="89" t="str">
        <f>IF('3.5 St Lights - Bracket'!D126="","",'3.5 St Lights - Bracket'!D126)</f>
        <v/>
      </c>
      <c r="E126" s="413" t="str">
        <f>IF('3.5 St Lights - Bracket'!E126="","",'3.5 St Lights - Bracket'!E126)</f>
        <v/>
      </c>
      <c r="F126" s="413" t="str">
        <f>IF('3.5 St Lights - Bracket'!F126="","",'3.5 St Lights - Bracket'!F126)</f>
        <v/>
      </c>
      <c r="G126" s="413" t="str">
        <f>IF('3.5 St Lights - Bracket'!G126="","",'3.5 St Lights - Bracket'!G126)</f>
        <v/>
      </c>
      <c r="H126" s="413" t="str">
        <f>IF('3.5 St Lights - Bracket'!H126="","",'3.5 St Lights - Bracket'!H126)</f>
        <v/>
      </c>
      <c r="I126" s="413"/>
      <c r="J126" s="89" t="str">
        <f t="shared" si="50"/>
        <v/>
      </c>
      <c r="K126" s="413"/>
      <c r="L126" s="89" t="str">
        <f t="shared" si="51"/>
        <v/>
      </c>
      <c r="M126" s="414" t="str">
        <f t="shared" si="52"/>
        <v/>
      </c>
      <c r="N126" s="413"/>
      <c r="O126" s="89" t="str">
        <f t="shared" si="53"/>
        <v/>
      </c>
      <c r="P126" s="413" t="str">
        <f t="shared" si="54"/>
        <v/>
      </c>
      <c r="Q126" s="89" t="str">
        <f t="shared" si="55"/>
        <v/>
      </c>
      <c r="R126" s="413"/>
      <c r="S126" s="413" t="str">
        <f>IFERROR(VLOOKUP('3.5 St Lights - Pole'!AE126,sl_lights_light_supply_auto,2,FALSE),"")</f>
        <v/>
      </c>
      <c r="T126" s="89" t="str">
        <f t="shared" si="56"/>
        <v/>
      </c>
      <c r="U126" s="413"/>
      <c r="V126" s="413"/>
      <c r="W126" s="413"/>
      <c r="X126" s="413"/>
      <c r="Y126" s="89" t="str">
        <f t="shared" si="57"/>
        <v/>
      </c>
      <c r="Z126" s="415" t="str">
        <f>IF('3.5 St Lights - Pole'!$AM126="","",'3.5 St Lights - Pole'!$AM126)</f>
        <v/>
      </c>
      <c r="AA126" s="413"/>
      <c r="AB126" s="413"/>
      <c r="AC126" s="89" t="str">
        <f t="shared" si="58"/>
        <v/>
      </c>
      <c r="AD126" s="85"/>
      <c r="AE126" s="413"/>
      <c r="AF126" s="413" t="str">
        <f t="shared" si="59"/>
        <v/>
      </c>
      <c r="AG126" s="89" t="str">
        <f t="shared" si="60"/>
        <v/>
      </c>
      <c r="AH126" s="414" t="str">
        <f t="shared" si="61"/>
        <v/>
      </c>
      <c r="AI126" s="413" t="str">
        <f t="shared" si="62"/>
        <v/>
      </c>
      <c r="AJ126" s="89" t="str">
        <f t="shared" si="63"/>
        <v/>
      </c>
      <c r="AK126" s="413"/>
      <c r="AL126" s="89" t="str">
        <f t="shared" si="64"/>
        <v/>
      </c>
      <c r="AM126" s="413"/>
      <c r="AN126" s="89" t="str">
        <f t="shared" si="65"/>
        <v/>
      </c>
      <c r="AO126" s="413"/>
      <c r="AP126" s="89" t="str">
        <f t="shared" si="66"/>
        <v/>
      </c>
      <c r="AQ126" s="413"/>
      <c r="AR126" s="415" t="str">
        <f>IF('3.5 St Lights - Pole'!$AM126="","",'3.5 St Lights - Pole'!$AM126)</f>
        <v/>
      </c>
      <c r="AS126" s="413"/>
      <c r="AT126" s="89" t="str">
        <f t="shared" si="67"/>
        <v/>
      </c>
      <c r="AU126" s="85"/>
      <c r="AV126" s="85"/>
      <c r="AW126" s="413"/>
      <c r="AX126" s="413"/>
      <c r="AY126" s="89" t="str">
        <f t="shared" si="68"/>
        <v/>
      </c>
      <c r="AZ126" s="85"/>
      <c r="BA126" s="85"/>
      <c r="BB126" s="413" t="str">
        <f t="shared" si="69"/>
        <v/>
      </c>
      <c r="BC126" s="89" t="str">
        <f t="shared" si="70"/>
        <v/>
      </c>
      <c r="BD126" s="414" t="str">
        <f t="shared" si="71"/>
        <v/>
      </c>
      <c r="BE126" s="413"/>
      <c r="BF126" s="416" t="str">
        <f t="shared" si="72"/>
        <v/>
      </c>
      <c r="BG126" s="415" t="str">
        <f>IF('3.5 St Lights - Pole'!$AM126="","",'3.5 St Lights - Pole'!$AM126)</f>
        <v/>
      </c>
      <c r="BH126" s="413"/>
      <c r="BI126" s="89" t="str">
        <f t="shared" si="73"/>
        <v/>
      </c>
      <c r="BJ126" s="85"/>
      <c r="BK126" s="413"/>
      <c r="BL126" s="413"/>
      <c r="BM126" s="413"/>
      <c r="BN126" s="89" t="str">
        <f t="shared" si="74"/>
        <v/>
      </c>
      <c r="BO126" s="85"/>
      <c r="BP126" s="413"/>
      <c r="BQ126" s="415" t="str">
        <f>IF('3.5 St Lights - Pole'!$AM126="","",'3.5 St Lights - Pole'!$AM126)</f>
        <v/>
      </c>
      <c r="BR126" s="85"/>
      <c r="BS126" s="85"/>
      <c r="BT126" s="85" t="str">
        <f>'3.5 St Lights - Pole'!CE126</f>
        <v/>
      </c>
      <c r="BU126" s="85"/>
      <c r="BV126" s="85" t="str">
        <f t="shared" si="75"/>
        <v/>
      </c>
      <c r="BW126" s="271"/>
      <c r="BX126" s="85" t="str">
        <f>'3.5 St Lights - Pole'!CI126</f>
        <v/>
      </c>
      <c r="BY126" s="85" t="str">
        <f>'3.5 St Lights - Pole'!CJ126</f>
        <v/>
      </c>
      <c r="BZ126" s="85" t="str">
        <f>'3.5 St Lights - Pole'!CK126</f>
        <v/>
      </c>
      <c r="CA126" s="85"/>
      <c r="CB126" s="85"/>
      <c r="CC126" s="85" t="str">
        <f t="shared" si="76"/>
        <v/>
      </c>
      <c r="CD126" s="413"/>
      <c r="CE126" s="112"/>
      <c r="CF126" s="133" t="str">
        <f ca="1">IF('3.5 St Lights - Pole'!CR126="","",'3.5 St Lights - Pole'!CR126)</f>
        <v/>
      </c>
      <c r="CG126" s="112" t="str">
        <f>IF('3.5 St Lights - Pole'!CS126="","",'3.5 St Lights - Pole'!CS126)</f>
        <v/>
      </c>
      <c r="CH126" s="112"/>
      <c r="CI126" s="112"/>
    </row>
    <row r="127" spans="1:87" x14ac:dyDescent="0.2">
      <c r="A127" s="237"/>
      <c r="B127" s="413" t="str">
        <f t="shared" si="49"/>
        <v/>
      </c>
      <c r="C127" s="413" t="str">
        <f>IF('3.5 St Lights - Bracket'!B127="","",'3.5 St Lights - Bracket'!B127)</f>
        <v/>
      </c>
      <c r="D127" s="89" t="str">
        <f>IF('3.5 St Lights - Bracket'!D127="","",'3.5 St Lights - Bracket'!D127)</f>
        <v/>
      </c>
      <c r="E127" s="413" t="str">
        <f>IF('3.5 St Lights - Bracket'!E127="","",'3.5 St Lights - Bracket'!E127)</f>
        <v/>
      </c>
      <c r="F127" s="413" t="str">
        <f>IF('3.5 St Lights - Bracket'!F127="","",'3.5 St Lights - Bracket'!F127)</f>
        <v/>
      </c>
      <c r="G127" s="413" t="str">
        <f>IF('3.5 St Lights - Bracket'!G127="","",'3.5 St Lights - Bracket'!G127)</f>
        <v/>
      </c>
      <c r="H127" s="413" t="str">
        <f>IF('3.5 St Lights - Bracket'!H127="","",'3.5 St Lights - Bracket'!H127)</f>
        <v/>
      </c>
      <c r="I127" s="413"/>
      <c r="J127" s="89" t="str">
        <f t="shared" si="50"/>
        <v/>
      </c>
      <c r="K127" s="413"/>
      <c r="L127" s="89" t="str">
        <f t="shared" si="51"/>
        <v/>
      </c>
      <c r="M127" s="414" t="str">
        <f t="shared" si="52"/>
        <v/>
      </c>
      <c r="N127" s="413"/>
      <c r="O127" s="89" t="str">
        <f t="shared" si="53"/>
        <v/>
      </c>
      <c r="P127" s="413" t="str">
        <f t="shared" si="54"/>
        <v/>
      </c>
      <c r="Q127" s="89" t="str">
        <f t="shared" si="55"/>
        <v/>
      </c>
      <c r="R127" s="413"/>
      <c r="S127" s="413" t="str">
        <f>IFERROR(VLOOKUP('3.5 St Lights - Pole'!AE127,sl_lights_light_supply_auto,2,FALSE),"")</f>
        <v/>
      </c>
      <c r="T127" s="89" t="str">
        <f t="shared" si="56"/>
        <v/>
      </c>
      <c r="U127" s="413"/>
      <c r="V127" s="413"/>
      <c r="W127" s="413"/>
      <c r="X127" s="413"/>
      <c r="Y127" s="89" t="str">
        <f t="shared" si="57"/>
        <v/>
      </c>
      <c r="Z127" s="415" t="str">
        <f>IF('3.5 St Lights - Pole'!$AM127="","",'3.5 St Lights - Pole'!$AM127)</f>
        <v/>
      </c>
      <c r="AA127" s="413"/>
      <c r="AB127" s="413"/>
      <c r="AC127" s="89" t="str">
        <f t="shared" si="58"/>
        <v/>
      </c>
      <c r="AD127" s="85"/>
      <c r="AE127" s="413"/>
      <c r="AF127" s="413" t="str">
        <f t="shared" si="59"/>
        <v/>
      </c>
      <c r="AG127" s="89" t="str">
        <f t="shared" si="60"/>
        <v/>
      </c>
      <c r="AH127" s="414" t="str">
        <f t="shared" si="61"/>
        <v/>
      </c>
      <c r="AI127" s="413" t="str">
        <f t="shared" si="62"/>
        <v/>
      </c>
      <c r="AJ127" s="89" t="str">
        <f t="shared" si="63"/>
        <v/>
      </c>
      <c r="AK127" s="413"/>
      <c r="AL127" s="89" t="str">
        <f t="shared" si="64"/>
        <v/>
      </c>
      <c r="AM127" s="413"/>
      <c r="AN127" s="89" t="str">
        <f t="shared" si="65"/>
        <v/>
      </c>
      <c r="AO127" s="413"/>
      <c r="AP127" s="89" t="str">
        <f t="shared" si="66"/>
        <v/>
      </c>
      <c r="AQ127" s="413"/>
      <c r="AR127" s="415" t="str">
        <f>IF('3.5 St Lights - Pole'!$AM127="","",'3.5 St Lights - Pole'!$AM127)</f>
        <v/>
      </c>
      <c r="AS127" s="413"/>
      <c r="AT127" s="89" t="str">
        <f t="shared" si="67"/>
        <v/>
      </c>
      <c r="AU127" s="85"/>
      <c r="AV127" s="85"/>
      <c r="AW127" s="413"/>
      <c r="AX127" s="413"/>
      <c r="AY127" s="89" t="str">
        <f t="shared" si="68"/>
        <v/>
      </c>
      <c r="AZ127" s="85"/>
      <c r="BA127" s="85"/>
      <c r="BB127" s="413" t="str">
        <f t="shared" si="69"/>
        <v/>
      </c>
      <c r="BC127" s="89" t="str">
        <f t="shared" si="70"/>
        <v/>
      </c>
      <c r="BD127" s="414" t="str">
        <f t="shared" si="71"/>
        <v/>
      </c>
      <c r="BE127" s="413"/>
      <c r="BF127" s="416" t="str">
        <f t="shared" si="72"/>
        <v/>
      </c>
      <c r="BG127" s="415" t="str">
        <f>IF('3.5 St Lights - Pole'!$AM127="","",'3.5 St Lights - Pole'!$AM127)</f>
        <v/>
      </c>
      <c r="BH127" s="413"/>
      <c r="BI127" s="89" t="str">
        <f t="shared" si="73"/>
        <v/>
      </c>
      <c r="BJ127" s="85"/>
      <c r="BK127" s="413"/>
      <c r="BL127" s="413"/>
      <c r="BM127" s="413"/>
      <c r="BN127" s="89" t="str">
        <f t="shared" si="74"/>
        <v/>
      </c>
      <c r="BO127" s="85"/>
      <c r="BP127" s="413"/>
      <c r="BQ127" s="415" t="str">
        <f>IF('3.5 St Lights - Pole'!$AM127="","",'3.5 St Lights - Pole'!$AM127)</f>
        <v/>
      </c>
      <c r="BR127" s="85"/>
      <c r="BS127" s="85"/>
      <c r="BT127" s="85" t="str">
        <f>'3.5 St Lights - Pole'!CE127</f>
        <v/>
      </c>
      <c r="BU127" s="85"/>
      <c r="BV127" s="85" t="str">
        <f t="shared" si="75"/>
        <v/>
      </c>
      <c r="BW127" s="271"/>
      <c r="BX127" s="85" t="str">
        <f>'3.5 St Lights - Pole'!CI127</f>
        <v/>
      </c>
      <c r="BY127" s="85" t="str">
        <f>'3.5 St Lights - Pole'!CJ127</f>
        <v/>
      </c>
      <c r="BZ127" s="85" t="str">
        <f>'3.5 St Lights - Pole'!CK127</f>
        <v/>
      </c>
      <c r="CA127" s="85"/>
      <c r="CB127" s="85"/>
      <c r="CC127" s="85" t="str">
        <f t="shared" si="76"/>
        <v/>
      </c>
      <c r="CD127" s="413"/>
      <c r="CE127" s="112"/>
      <c r="CF127" s="133" t="str">
        <f ca="1">IF('3.5 St Lights - Pole'!CR127="","",'3.5 St Lights - Pole'!CR127)</f>
        <v/>
      </c>
      <c r="CG127" s="112" t="str">
        <f>IF('3.5 St Lights - Pole'!CS127="","",'3.5 St Lights - Pole'!CS127)</f>
        <v/>
      </c>
      <c r="CH127" s="112"/>
      <c r="CI127" s="112"/>
    </row>
    <row r="128" spans="1:87" x14ac:dyDescent="0.2">
      <c r="A128" s="237"/>
      <c r="B128" s="413" t="str">
        <f t="shared" si="49"/>
        <v/>
      </c>
      <c r="C128" s="413" t="str">
        <f>IF('3.5 St Lights - Bracket'!B128="","",'3.5 St Lights - Bracket'!B128)</f>
        <v/>
      </c>
      <c r="D128" s="89" t="str">
        <f>IF('3.5 St Lights - Bracket'!D128="","",'3.5 St Lights - Bracket'!D128)</f>
        <v/>
      </c>
      <c r="E128" s="413" t="str">
        <f>IF('3.5 St Lights - Bracket'!E128="","",'3.5 St Lights - Bracket'!E128)</f>
        <v/>
      </c>
      <c r="F128" s="413" t="str">
        <f>IF('3.5 St Lights - Bracket'!F128="","",'3.5 St Lights - Bracket'!F128)</f>
        <v/>
      </c>
      <c r="G128" s="413" t="str">
        <f>IF('3.5 St Lights - Bracket'!G128="","",'3.5 St Lights - Bracket'!G128)</f>
        <v/>
      </c>
      <c r="H128" s="413" t="str">
        <f>IF('3.5 St Lights - Bracket'!H128="","",'3.5 St Lights - Bracket'!H128)</f>
        <v/>
      </c>
      <c r="I128" s="413"/>
      <c r="J128" s="89" t="str">
        <f t="shared" si="50"/>
        <v/>
      </c>
      <c r="K128" s="413"/>
      <c r="L128" s="89" t="str">
        <f t="shared" si="51"/>
        <v/>
      </c>
      <c r="M128" s="414" t="str">
        <f t="shared" si="52"/>
        <v/>
      </c>
      <c r="N128" s="413"/>
      <c r="O128" s="89" t="str">
        <f t="shared" si="53"/>
        <v/>
      </c>
      <c r="P128" s="413" t="str">
        <f t="shared" si="54"/>
        <v/>
      </c>
      <c r="Q128" s="89" t="str">
        <f t="shared" si="55"/>
        <v/>
      </c>
      <c r="R128" s="413"/>
      <c r="S128" s="413" t="str">
        <f>IFERROR(VLOOKUP('3.5 St Lights - Pole'!AE128,sl_lights_light_supply_auto,2,FALSE),"")</f>
        <v/>
      </c>
      <c r="T128" s="89" t="str">
        <f t="shared" si="56"/>
        <v/>
      </c>
      <c r="U128" s="413"/>
      <c r="V128" s="413"/>
      <c r="W128" s="413"/>
      <c r="X128" s="413"/>
      <c r="Y128" s="89" t="str">
        <f t="shared" si="57"/>
        <v/>
      </c>
      <c r="Z128" s="415" t="str">
        <f>IF('3.5 St Lights - Pole'!$AM128="","",'3.5 St Lights - Pole'!$AM128)</f>
        <v/>
      </c>
      <c r="AA128" s="413"/>
      <c r="AB128" s="413"/>
      <c r="AC128" s="89" t="str">
        <f t="shared" si="58"/>
        <v/>
      </c>
      <c r="AD128" s="85"/>
      <c r="AE128" s="413"/>
      <c r="AF128" s="413" t="str">
        <f t="shared" si="59"/>
        <v/>
      </c>
      <c r="AG128" s="89" t="str">
        <f t="shared" si="60"/>
        <v/>
      </c>
      <c r="AH128" s="414" t="str">
        <f t="shared" si="61"/>
        <v/>
      </c>
      <c r="AI128" s="413" t="str">
        <f t="shared" si="62"/>
        <v/>
      </c>
      <c r="AJ128" s="89" t="str">
        <f t="shared" si="63"/>
        <v/>
      </c>
      <c r="AK128" s="413"/>
      <c r="AL128" s="89" t="str">
        <f t="shared" si="64"/>
        <v/>
      </c>
      <c r="AM128" s="413"/>
      <c r="AN128" s="89" t="str">
        <f t="shared" si="65"/>
        <v/>
      </c>
      <c r="AO128" s="413"/>
      <c r="AP128" s="89" t="str">
        <f t="shared" si="66"/>
        <v/>
      </c>
      <c r="AQ128" s="413"/>
      <c r="AR128" s="415" t="str">
        <f>IF('3.5 St Lights - Pole'!$AM128="","",'3.5 St Lights - Pole'!$AM128)</f>
        <v/>
      </c>
      <c r="AS128" s="413"/>
      <c r="AT128" s="89" t="str">
        <f t="shared" si="67"/>
        <v/>
      </c>
      <c r="AU128" s="85"/>
      <c r="AV128" s="85"/>
      <c r="AW128" s="413"/>
      <c r="AX128" s="413"/>
      <c r="AY128" s="89" t="str">
        <f t="shared" si="68"/>
        <v/>
      </c>
      <c r="AZ128" s="85"/>
      <c r="BA128" s="85"/>
      <c r="BB128" s="413" t="str">
        <f t="shared" si="69"/>
        <v/>
      </c>
      <c r="BC128" s="89" t="str">
        <f t="shared" si="70"/>
        <v/>
      </c>
      <c r="BD128" s="414" t="str">
        <f t="shared" si="71"/>
        <v/>
      </c>
      <c r="BE128" s="413"/>
      <c r="BF128" s="416" t="str">
        <f t="shared" si="72"/>
        <v/>
      </c>
      <c r="BG128" s="415" t="str">
        <f>IF('3.5 St Lights - Pole'!$AM128="","",'3.5 St Lights - Pole'!$AM128)</f>
        <v/>
      </c>
      <c r="BH128" s="413"/>
      <c r="BI128" s="89" t="str">
        <f t="shared" si="73"/>
        <v/>
      </c>
      <c r="BJ128" s="85"/>
      <c r="BK128" s="413"/>
      <c r="BL128" s="413"/>
      <c r="BM128" s="413"/>
      <c r="BN128" s="89" t="str">
        <f t="shared" si="74"/>
        <v/>
      </c>
      <c r="BO128" s="85"/>
      <c r="BP128" s="413"/>
      <c r="BQ128" s="415" t="str">
        <f>IF('3.5 St Lights - Pole'!$AM128="","",'3.5 St Lights - Pole'!$AM128)</f>
        <v/>
      </c>
      <c r="BR128" s="85"/>
      <c r="BS128" s="85"/>
      <c r="BT128" s="85" t="str">
        <f>'3.5 St Lights - Pole'!CE128</f>
        <v/>
      </c>
      <c r="BU128" s="85"/>
      <c r="BV128" s="85" t="str">
        <f t="shared" si="75"/>
        <v/>
      </c>
      <c r="BW128" s="271"/>
      <c r="BX128" s="85" t="str">
        <f>'3.5 St Lights - Pole'!CI128</f>
        <v/>
      </c>
      <c r="BY128" s="85" t="str">
        <f>'3.5 St Lights - Pole'!CJ128</f>
        <v/>
      </c>
      <c r="BZ128" s="85" t="str">
        <f>'3.5 St Lights - Pole'!CK128</f>
        <v/>
      </c>
      <c r="CA128" s="85"/>
      <c r="CB128" s="85"/>
      <c r="CC128" s="85" t="str">
        <f t="shared" si="76"/>
        <v/>
      </c>
      <c r="CD128" s="413"/>
      <c r="CE128" s="112"/>
      <c r="CF128" s="133" t="str">
        <f ca="1">IF('3.5 St Lights - Pole'!CR128="","",'3.5 St Lights - Pole'!CR128)</f>
        <v/>
      </c>
      <c r="CG128" s="112" t="str">
        <f>IF('3.5 St Lights - Pole'!CS128="","",'3.5 St Lights - Pole'!CS128)</f>
        <v/>
      </c>
      <c r="CH128" s="112"/>
      <c r="CI128" s="112"/>
    </row>
    <row r="129" spans="1:87" x14ac:dyDescent="0.2">
      <c r="A129" s="237"/>
      <c r="B129" s="413" t="str">
        <f t="shared" si="49"/>
        <v/>
      </c>
      <c r="C129" s="413" t="str">
        <f>IF('3.5 St Lights - Bracket'!B129="","",'3.5 St Lights - Bracket'!B129)</f>
        <v/>
      </c>
      <c r="D129" s="89" t="str">
        <f>IF('3.5 St Lights - Bracket'!D129="","",'3.5 St Lights - Bracket'!D129)</f>
        <v/>
      </c>
      <c r="E129" s="413" t="str">
        <f>IF('3.5 St Lights - Bracket'!E129="","",'3.5 St Lights - Bracket'!E129)</f>
        <v/>
      </c>
      <c r="F129" s="413" t="str">
        <f>IF('3.5 St Lights - Bracket'!F129="","",'3.5 St Lights - Bracket'!F129)</f>
        <v/>
      </c>
      <c r="G129" s="413" t="str">
        <f>IF('3.5 St Lights - Bracket'!G129="","",'3.5 St Lights - Bracket'!G129)</f>
        <v/>
      </c>
      <c r="H129" s="413" t="str">
        <f>IF('3.5 St Lights - Bracket'!H129="","",'3.5 St Lights - Bracket'!H129)</f>
        <v/>
      </c>
      <c r="I129" s="413"/>
      <c r="J129" s="89" t="str">
        <f t="shared" si="50"/>
        <v/>
      </c>
      <c r="K129" s="413"/>
      <c r="L129" s="89" t="str">
        <f t="shared" si="51"/>
        <v/>
      </c>
      <c r="M129" s="414" t="str">
        <f t="shared" si="52"/>
        <v/>
      </c>
      <c r="N129" s="413"/>
      <c r="O129" s="89" t="str">
        <f t="shared" si="53"/>
        <v/>
      </c>
      <c r="P129" s="413" t="str">
        <f t="shared" si="54"/>
        <v/>
      </c>
      <c r="Q129" s="89" t="str">
        <f t="shared" si="55"/>
        <v/>
      </c>
      <c r="R129" s="413"/>
      <c r="S129" s="413" t="str">
        <f>IFERROR(VLOOKUP('3.5 St Lights - Pole'!AE129,sl_lights_light_supply_auto,2,FALSE),"")</f>
        <v/>
      </c>
      <c r="T129" s="89" t="str">
        <f t="shared" si="56"/>
        <v/>
      </c>
      <c r="U129" s="413"/>
      <c r="V129" s="413"/>
      <c r="W129" s="413"/>
      <c r="X129" s="413"/>
      <c r="Y129" s="89" t="str">
        <f t="shared" si="57"/>
        <v/>
      </c>
      <c r="Z129" s="415" t="str">
        <f>IF('3.5 St Lights - Pole'!$AM129="","",'3.5 St Lights - Pole'!$AM129)</f>
        <v/>
      </c>
      <c r="AA129" s="413"/>
      <c r="AB129" s="413"/>
      <c r="AC129" s="89" t="str">
        <f t="shared" si="58"/>
        <v/>
      </c>
      <c r="AD129" s="85"/>
      <c r="AE129" s="413"/>
      <c r="AF129" s="413" t="str">
        <f t="shared" si="59"/>
        <v/>
      </c>
      <c r="AG129" s="89" t="str">
        <f t="shared" si="60"/>
        <v/>
      </c>
      <c r="AH129" s="414" t="str">
        <f t="shared" si="61"/>
        <v/>
      </c>
      <c r="AI129" s="413" t="str">
        <f t="shared" si="62"/>
        <v/>
      </c>
      <c r="AJ129" s="89" t="str">
        <f t="shared" si="63"/>
        <v/>
      </c>
      <c r="AK129" s="413"/>
      <c r="AL129" s="89" t="str">
        <f t="shared" si="64"/>
        <v/>
      </c>
      <c r="AM129" s="413"/>
      <c r="AN129" s="89" t="str">
        <f t="shared" si="65"/>
        <v/>
      </c>
      <c r="AO129" s="413"/>
      <c r="AP129" s="89" t="str">
        <f t="shared" si="66"/>
        <v/>
      </c>
      <c r="AQ129" s="413"/>
      <c r="AR129" s="415" t="str">
        <f>IF('3.5 St Lights - Pole'!$AM129="","",'3.5 St Lights - Pole'!$AM129)</f>
        <v/>
      </c>
      <c r="AS129" s="413"/>
      <c r="AT129" s="89" t="str">
        <f t="shared" si="67"/>
        <v/>
      </c>
      <c r="AU129" s="85"/>
      <c r="AV129" s="85"/>
      <c r="AW129" s="413"/>
      <c r="AX129" s="413"/>
      <c r="AY129" s="89" t="str">
        <f t="shared" si="68"/>
        <v/>
      </c>
      <c r="AZ129" s="85"/>
      <c r="BA129" s="85"/>
      <c r="BB129" s="413" t="str">
        <f t="shared" si="69"/>
        <v/>
      </c>
      <c r="BC129" s="89" t="str">
        <f t="shared" si="70"/>
        <v/>
      </c>
      <c r="BD129" s="414" t="str">
        <f t="shared" si="71"/>
        <v/>
      </c>
      <c r="BE129" s="413"/>
      <c r="BF129" s="416" t="str">
        <f t="shared" si="72"/>
        <v/>
      </c>
      <c r="BG129" s="415" t="str">
        <f>IF('3.5 St Lights - Pole'!$AM129="","",'3.5 St Lights - Pole'!$AM129)</f>
        <v/>
      </c>
      <c r="BH129" s="413"/>
      <c r="BI129" s="89" t="str">
        <f t="shared" si="73"/>
        <v/>
      </c>
      <c r="BJ129" s="85"/>
      <c r="BK129" s="413"/>
      <c r="BL129" s="413"/>
      <c r="BM129" s="413"/>
      <c r="BN129" s="89" t="str">
        <f t="shared" si="74"/>
        <v/>
      </c>
      <c r="BO129" s="85"/>
      <c r="BP129" s="413"/>
      <c r="BQ129" s="415" t="str">
        <f>IF('3.5 St Lights - Pole'!$AM129="","",'3.5 St Lights - Pole'!$AM129)</f>
        <v/>
      </c>
      <c r="BR129" s="85"/>
      <c r="BS129" s="85"/>
      <c r="BT129" s="85" t="str">
        <f>'3.5 St Lights - Pole'!CE129</f>
        <v/>
      </c>
      <c r="BU129" s="85"/>
      <c r="BV129" s="85" t="str">
        <f t="shared" si="75"/>
        <v/>
      </c>
      <c r="BW129" s="271"/>
      <c r="BX129" s="85" t="str">
        <f>'3.5 St Lights - Pole'!CI129</f>
        <v/>
      </c>
      <c r="BY129" s="85" t="str">
        <f>'3.5 St Lights - Pole'!CJ129</f>
        <v/>
      </c>
      <c r="BZ129" s="85" t="str">
        <f>'3.5 St Lights - Pole'!CK129</f>
        <v/>
      </c>
      <c r="CA129" s="85"/>
      <c r="CB129" s="85"/>
      <c r="CC129" s="85" t="str">
        <f t="shared" si="76"/>
        <v/>
      </c>
      <c r="CD129" s="413"/>
      <c r="CE129" s="112"/>
      <c r="CF129" s="133" t="str">
        <f ca="1">IF('3.5 St Lights - Pole'!CR129="","",'3.5 St Lights - Pole'!CR129)</f>
        <v/>
      </c>
      <c r="CG129" s="112" t="str">
        <f>IF('3.5 St Lights - Pole'!CS129="","",'3.5 St Lights - Pole'!CS129)</f>
        <v/>
      </c>
      <c r="CH129" s="112"/>
      <c r="CI129" s="112"/>
    </row>
    <row r="130" spans="1:87" x14ac:dyDescent="0.2">
      <c r="A130" s="237"/>
      <c r="B130" s="413" t="str">
        <f t="shared" si="49"/>
        <v/>
      </c>
      <c r="C130" s="413" t="str">
        <f>IF('3.5 St Lights - Bracket'!B130="","",'3.5 St Lights - Bracket'!B130)</f>
        <v/>
      </c>
      <c r="D130" s="89" t="str">
        <f>IF('3.5 St Lights - Bracket'!D130="","",'3.5 St Lights - Bracket'!D130)</f>
        <v/>
      </c>
      <c r="E130" s="413" t="str">
        <f>IF('3.5 St Lights - Bracket'!E130="","",'3.5 St Lights - Bracket'!E130)</f>
        <v/>
      </c>
      <c r="F130" s="413" t="str">
        <f>IF('3.5 St Lights - Bracket'!F130="","",'3.5 St Lights - Bracket'!F130)</f>
        <v/>
      </c>
      <c r="G130" s="413" t="str">
        <f>IF('3.5 St Lights - Bracket'!G130="","",'3.5 St Lights - Bracket'!G130)</f>
        <v/>
      </c>
      <c r="H130" s="413" t="str">
        <f>IF('3.5 St Lights - Bracket'!H130="","",'3.5 St Lights - Bracket'!H130)</f>
        <v/>
      </c>
      <c r="I130" s="413"/>
      <c r="J130" s="89" t="str">
        <f t="shared" si="50"/>
        <v/>
      </c>
      <c r="K130" s="413"/>
      <c r="L130" s="89" t="str">
        <f t="shared" si="51"/>
        <v/>
      </c>
      <c r="M130" s="414" t="str">
        <f t="shared" si="52"/>
        <v/>
      </c>
      <c r="N130" s="413"/>
      <c r="O130" s="89" t="str">
        <f t="shared" si="53"/>
        <v/>
      </c>
      <c r="P130" s="413" t="str">
        <f t="shared" si="54"/>
        <v/>
      </c>
      <c r="Q130" s="89" t="str">
        <f t="shared" si="55"/>
        <v/>
      </c>
      <c r="R130" s="413"/>
      <c r="S130" s="413" t="str">
        <f>IFERROR(VLOOKUP('3.5 St Lights - Pole'!AE130,sl_lights_light_supply_auto,2,FALSE),"")</f>
        <v/>
      </c>
      <c r="T130" s="89" t="str">
        <f t="shared" si="56"/>
        <v/>
      </c>
      <c r="U130" s="413"/>
      <c r="V130" s="413"/>
      <c r="W130" s="413"/>
      <c r="X130" s="413"/>
      <c r="Y130" s="89" t="str">
        <f t="shared" si="57"/>
        <v/>
      </c>
      <c r="Z130" s="415" t="str">
        <f>IF('3.5 St Lights - Pole'!$AM130="","",'3.5 St Lights - Pole'!$AM130)</f>
        <v/>
      </c>
      <c r="AA130" s="413"/>
      <c r="AB130" s="413"/>
      <c r="AC130" s="89" t="str">
        <f t="shared" si="58"/>
        <v/>
      </c>
      <c r="AD130" s="85"/>
      <c r="AE130" s="413"/>
      <c r="AF130" s="413" t="str">
        <f t="shared" si="59"/>
        <v/>
      </c>
      <c r="AG130" s="89" t="str">
        <f t="shared" si="60"/>
        <v/>
      </c>
      <c r="AH130" s="414" t="str">
        <f t="shared" si="61"/>
        <v/>
      </c>
      <c r="AI130" s="413" t="str">
        <f t="shared" si="62"/>
        <v/>
      </c>
      <c r="AJ130" s="89" t="str">
        <f t="shared" si="63"/>
        <v/>
      </c>
      <c r="AK130" s="413"/>
      <c r="AL130" s="89" t="str">
        <f t="shared" si="64"/>
        <v/>
      </c>
      <c r="AM130" s="413"/>
      <c r="AN130" s="89" t="str">
        <f t="shared" si="65"/>
        <v/>
      </c>
      <c r="AO130" s="413"/>
      <c r="AP130" s="89" t="str">
        <f t="shared" si="66"/>
        <v/>
      </c>
      <c r="AQ130" s="413"/>
      <c r="AR130" s="415" t="str">
        <f>IF('3.5 St Lights - Pole'!$AM130="","",'3.5 St Lights - Pole'!$AM130)</f>
        <v/>
      </c>
      <c r="AS130" s="413"/>
      <c r="AT130" s="89" t="str">
        <f t="shared" si="67"/>
        <v/>
      </c>
      <c r="AU130" s="85"/>
      <c r="AV130" s="85"/>
      <c r="AW130" s="413"/>
      <c r="AX130" s="413"/>
      <c r="AY130" s="89" t="str">
        <f t="shared" si="68"/>
        <v/>
      </c>
      <c r="AZ130" s="85"/>
      <c r="BA130" s="85"/>
      <c r="BB130" s="413" t="str">
        <f t="shared" si="69"/>
        <v/>
      </c>
      <c r="BC130" s="89" t="str">
        <f t="shared" si="70"/>
        <v/>
      </c>
      <c r="BD130" s="414" t="str">
        <f t="shared" si="71"/>
        <v/>
      </c>
      <c r="BE130" s="413"/>
      <c r="BF130" s="416" t="str">
        <f t="shared" si="72"/>
        <v/>
      </c>
      <c r="BG130" s="415" t="str">
        <f>IF('3.5 St Lights - Pole'!$AM130="","",'3.5 St Lights - Pole'!$AM130)</f>
        <v/>
      </c>
      <c r="BH130" s="413"/>
      <c r="BI130" s="89" t="str">
        <f t="shared" si="73"/>
        <v/>
      </c>
      <c r="BJ130" s="85"/>
      <c r="BK130" s="413"/>
      <c r="BL130" s="413"/>
      <c r="BM130" s="413"/>
      <c r="BN130" s="89" t="str">
        <f t="shared" si="74"/>
        <v/>
      </c>
      <c r="BO130" s="85"/>
      <c r="BP130" s="413"/>
      <c r="BQ130" s="415" t="str">
        <f>IF('3.5 St Lights - Pole'!$AM130="","",'3.5 St Lights - Pole'!$AM130)</f>
        <v/>
      </c>
      <c r="BR130" s="85"/>
      <c r="BS130" s="85"/>
      <c r="BT130" s="85" t="str">
        <f>'3.5 St Lights - Pole'!CE130</f>
        <v/>
      </c>
      <c r="BU130" s="85"/>
      <c r="BV130" s="85" t="str">
        <f t="shared" si="75"/>
        <v/>
      </c>
      <c r="BW130" s="271"/>
      <c r="BX130" s="85" t="str">
        <f>'3.5 St Lights - Pole'!CI130</f>
        <v/>
      </c>
      <c r="BY130" s="85" t="str">
        <f>'3.5 St Lights - Pole'!CJ130</f>
        <v/>
      </c>
      <c r="BZ130" s="85" t="str">
        <f>'3.5 St Lights - Pole'!CK130</f>
        <v/>
      </c>
      <c r="CA130" s="85"/>
      <c r="CB130" s="85"/>
      <c r="CC130" s="85" t="str">
        <f t="shared" si="76"/>
        <v/>
      </c>
      <c r="CD130" s="413"/>
      <c r="CE130" s="112"/>
      <c r="CF130" s="133" t="str">
        <f ca="1">IF('3.5 St Lights - Pole'!CR130="","",'3.5 St Lights - Pole'!CR130)</f>
        <v/>
      </c>
      <c r="CG130" s="112" t="str">
        <f>IF('3.5 St Lights - Pole'!CS130="","",'3.5 St Lights - Pole'!CS130)</f>
        <v/>
      </c>
      <c r="CH130" s="112"/>
      <c r="CI130" s="112"/>
    </row>
    <row r="131" spans="1:87" x14ac:dyDescent="0.2">
      <c r="A131" s="237"/>
      <c r="B131" s="413" t="str">
        <f t="shared" si="49"/>
        <v/>
      </c>
      <c r="C131" s="413" t="str">
        <f>IF('3.5 St Lights - Bracket'!B131="","",'3.5 St Lights - Bracket'!B131)</f>
        <v/>
      </c>
      <c r="D131" s="89" t="str">
        <f>IF('3.5 St Lights - Bracket'!D131="","",'3.5 St Lights - Bracket'!D131)</f>
        <v/>
      </c>
      <c r="E131" s="413" t="str">
        <f>IF('3.5 St Lights - Bracket'!E131="","",'3.5 St Lights - Bracket'!E131)</f>
        <v/>
      </c>
      <c r="F131" s="413" t="str">
        <f>IF('3.5 St Lights - Bracket'!F131="","",'3.5 St Lights - Bracket'!F131)</f>
        <v/>
      </c>
      <c r="G131" s="413" t="str">
        <f>IF('3.5 St Lights - Bracket'!G131="","",'3.5 St Lights - Bracket'!G131)</f>
        <v/>
      </c>
      <c r="H131" s="413" t="str">
        <f>IF('3.5 St Lights - Bracket'!H131="","",'3.5 St Lights - Bracket'!H131)</f>
        <v/>
      </c>
      <c r="I131" s="413"/>
      <c r="J131" s="89" t="str">
        <f t="shared" si="50"/>
        <v/>
      </c>
      <c r="K131" s="413"/>
      <c r="L131" s="89" t="str">
        <f t="shared" si="51"/>
        <v/>
      </c>
      <c r="M131" s="414" t="str">
        <f t="shared" si="52"/>
        <v/>
      </c>
      <c r="N131" s="413"/>
      <c r="O131" s="89" t="str">
        <f t="shared" si="53"/>
        <v/>
      </c>
      <c r="P131" s="413" t="str">
        <f t="shared" si="54"/>
        <v/>
      </c>
      <c r="Q131" s="89" t="str">
        <f t="shared" si="55"/>
        <v/>
      </c>
      <c r="R131" s="413"/>
      <c r="S131" s="413" t="str">
        <f>IFERROR(VLOOKUP('3.5 St Lights - Pole'!AE131,sl_lights_light_supply_auto,2,FALSE),"")</f>
        <v/>
      </c>
      <c r="T131" s="89" t="str">
        <f t="shared" si="56"/>
        <v/>
      </c>
      <c r="U131" s="413"/>
      <c r="V131" s="413"/>
      <c r="W131" s="413"/>
      <c r="X131" s="413"/>
      <c r="Y131" s="89" t="str">
        <f t="shared" si="57"/>
        <v/>
      </c>
      <c r="Z131" s="415" t="str">
        <f>IF('3.5 St Lights - Pole'!$AM131="","",'3.5 St Lights - Pole'!$AM131)</f>
        <v/>
      </c>
      <c r="AA131" s="413"/>
      <c r="AB131" s="413"/>
      <c r="AC131" s="89" t="str">
        <f t="shared" si="58"/>
        <v/>
      </c>
      <c r="AD131" s="85"/>
      <c r="AE131" s="413"/>
      <c r="AF131" s="413" t="str">
        <f t="shared" si="59"/>
        <v/>
      </c>
      <c r="AG131" s="89" t="str">
        <f t="shared" si="60"/>
        <v/>
      </c>
      <c r="AH131" s="414" t="str">
        <f t="shared" si="61"/>
        <v/>
      </c>
      <c r="AI131" s="413" t="str">
        <f t="shared" si="62"/>
        <v/>
      </c>
      <c r="AJ131" s="89" t="str">
        <f t="shared" si="63"/>
        <v/>
      </c>
      <c r="AK131" s="413"/>
      <c r="AL131" s="89" t="str">
        <f t="shared" si="64"/>
        <v/>
      </c>
      <c r="AM131" s="413"/>
      <c r="AN131" s="89" t="str">
        <f t="shared" si="65"/>
        <v/>
      </c>
      <c r="AO131" s="413"/>
      <c r="AP131" s="89" t="str">
        <f t="shared" si="66"/>
        <v/>
      </c>
      <c r="AQ131" s="413"/>
      <c r="AR131" s="415" t="str">
        <f>IF('3.5 St Lights - Pole'!$AM131="","",'3.5 St Lights - Pole'!$AM131)</f>
        <v/>
      </c>
      <c r="AS131" s="413"/>
      <c r="AT131" s="89" t="str">
        <f t="shared" si="67"/>
        <v/>
      </c>
      <c r="AU131" s="85"/>
      <c r="AV131" s="85"/>
      <c r="AW131" s="413"/>
      <c r="AX131" s="413"/>
      <c r="AY131" s="89" t="str">
        <f t="shared" si="68"/>
        <v/>
      </c>
      <c r="AZ131" s="85"/>
      <c r="BA131" s="85"/>
      <c r="BB131" s="413" t="str">
        <f t="shared" si="69"/>
        <v/>
      </c>
      <c r="BC131" s="89" t="str">
        <f t="shared" si="70"/>
        <v/>
      </c>
      <c r="BD131" s="414" t="str">
        <f t="shared" si="71"/>
        <v/>
      </c>
      <c r="BE131" s="413"/>
      <c r="BF131" s="416" t="str">
        <f t="shared" si="72"/>
        <v/>
      </c>
      <c r="BG131" s="415" t="str">
        <f>IF('3.5 St Lights - Pole'!$AM131="","",'3.5 St Lights - Pole'!$AM131)</f>
        <v/>
      </c>
      <c r="BH131" s="413"/>
      <c r="BI131" s="89" t="str">
        <f t="shared" si="73"/>
        <v/>
      </c>
      <c r="BJ131" s="85"/>
      <c r="BK131" s="413"/>
      <c r="BL131" s="413"/>
      <c r="BM131" s="413"/>
      <c r="BN131" s="89" t="str">
        <f t="shared" si="74"/>
        <v/>
      </c>
      <c r="BO131" s="85"/>
      <c r="BP131" s="413"/>
      <c r="BQ131" s="415" t="str">
        <f>IF('3.5 St Lights - Pole'!$AM131="","",'3.5 St Lights - Pole'!$AM131)</f>
        <v/>
      </c>
      <c r="BR131" s="85"/>
      <c r="BS131" s="85"/>
      <c r="BT131" s="85" t="str">
        <f>'3.5 St Lights - Pole'!CE131</f>
        <v/>
      </c>
      <c r="BU131" s="85"/>
      <c r="BV131" s="85" t="str">
        <f t="shared" si="75"/>
        <v/>
      </c>
      <c r="BW131" s="271"/>
      <c r="BX131" s="85" t="str">
        <f>'3.5 St Lights - Pole'!CI131</f>
        <v/>
      </c>
      <c r="BY131" s="85" t="str">
        <f>'3.5 St Lights - Pole'!CJ131</f>
        <v/>
      </c>
      <c r="BZ131" s="85" t="str">
        <f>'3.5 St Lights - Pole'!CK131</f>
        <v/>
      </c>
      <c r="CA131" s="85"/>
      <c r="CB131" s="85"/>
      <c r="CC131" s="85" t="str">
        <f t="shared" si="76"/>
        <v/>
      </c>
      <c r="CD131" s="413"/>
      <c r="CE131" s="112"/>
      <c r="CF131" s="133" t="str">
        <f ca="1">IF('3.5 St Lights - Pole'!CR131="","",'3.5 St Lights - Pole'!CR131)</f>
        <v/>
      </c>
      <c r="CG131" s="112" t="str">
        <f>IF('3.5 St Lights - Pole'!CS131="","",'3.5 St Lights - Pole'!CS131)</f>
        <v/>
      </c>
      <c r="CH131" s="112"/>
      <c r="CI131" s="112"/>
    </row>
    <row r="132" spans="1:87" x14ac:dyDescent="0.2">
      <c r="A132" s="237"/>
      <c r="B132" s="413" t="str">
        <f t="shared" si="49"/>
        <v/>
      </c>
      <c r="C132" s="413" t="str">
        <f>IF('3.5 St Lights - Bracket'!B132="","",'3.5 St Lights - Bracket'!B132)</f>
        <v/>
      </c>
      <c r="D132" s="89" t="str">
        <f>IF('3.5 St Lights - Bracket'!D132="","",'3.5 St Lights - Bracket'!D132)</f>
        <v/>
      </c>
      <c r="E132" s="413" t="str">
        <f>IF('3.5 St Lights - Bracket'!E132="","",'3.5 St Lights - Bracket'!E132)</f>
        <v/>
      </c>
      <c r="F132" s="413" t="str">
        <f>IF('3.5 St Lights - Bracket'!F132="","",'3.5 St Lights - Bracket'!F132)</f>
        <v/>
      </c>
      <c r="G132" s="413" t="str">
        <f>IF('3.5 St Lights - Bracket'!G132="","",'3.5 St Lights - Bracket'!G132)</f>
        <v/>
      </c>
      <c r="H132" s="413" t="str">
        <f>IF('3.5 St Lights - Bracket'!H132="","",'3.5 St Lights - Bracket'!H132)</f>
        <v/>
      </c>
      <c r="I132" s="413"/>
      <c r="J132" s="89" t="str">
        <f t="shared" si="50"/>
        <v/>
      </c>
      <c r="K132" s="413"/>
      <c r="L132" s="89" t="str">
        <f t="shared" si="51"/>
        <v/>
      </c>
      <c r="M132" s="414" t="str">
        <f t="shared" si="52"/>
        <v/>
      </c>
      <c r="N132" s="413"/>
      <c r="O132" s="89" t="str">
        <f t="shared" si="53"/>
        <v/>
      </c>
      <c r="P132" s="413" t="str">
        <f t="shared" si="54"/>
        <v/>
      </c>
      <c r="Q132" s="89" t="str">
        <f t="shared" si="55"/>
        <v/>
      </c>
      <c r="R132" s="413"/>
      <c r="S132" s="413" t="str">
        <f>IFERROR(VLOOKUP('3.5 St Lights - Pole'!AE132,sl_lights_light_supply_auto,2,FALSE),"")</f>
        <v/>
      </c>
      <c r="T132" s="89" t="str">
        <f t="shared" si="56"/>
        <v/>
      </c>
      <c r="U132" s="413"/>
      <c r="V132" s="413"/>
      <c r="W132" s="413"/>
      <c r="X132" s="413"/>
      <c r="Y132" s="89" t="str">
        <f t="shared" si="57"/>
        <v/>
      </c>
      <c r="Z132" s="415" t="str">
        <f>IF('3.5 St Lights - Pole'!$AM132="","",'3.5 St Lights - Pole'!$AM132)</f>
        <v/>
      </c>
      <c r="AA132" s="413"/>
      <c r="AB132" s="413"/>
      <c r="AC132" s="89" t="str">
        <f t="shared" si="58"/>
        <v/>
      </c>
      <c r="AD132" s="85"/>
      <c r="AE132" s="413"/>
      <c r="AF132" s="413" t="str">
        <f t="shared" si="59"/>
        <v/>
      </c>
      <c r="AG132" s="89" t="str">
        <f t="shared" si="60"/>
        <v/>
      </c>
      <c r="AH132" s="414" t="str">
        <f t="shared" si="61"/>
        <v/>
      </c>
      <c r="AI132" s="413" t="str">
        <f t="shared" si="62"/>
        <v/>
      </c>
      <c r="AJ132" s="89" t="str">
        <f t="shared" si="63"/>
        <v/>
      </c>
      <c r="AK132" s="413"/>
      <c r="AL132" s="89" t="str">
        <f t="shared" si="64"/>
        <v/>
      </c>
      <c r="AM132" s="413"/>
      <c r="AN132" s="89" t="str">
        <f t="shared" si="65"/>
        <v/>
      </c>
      <c r="AO132" s="413"/>
      <c r="AP132" s="89" t="str">
        <f t="shared" si="66"/>
        <v/>
      </c>
      <c r="AQ132" s="413"/>
      <c r="AR132" s="415" t="str">
        <f>IF('3.5 St Lights - Pole'!$AM132="","",'3.5 St Lights - Pole'!$AM132)</f>
        <v/>
      </c>
      <c r="AS132" s="413"/>
      <c r="AT132" s="89" t="str">
        <f t="shared" si="67"/>
        <v/>
      </c>
      <c r="AU132" s="85"/>
      <c r="AV132" s="85"/>
      <c r="AW132" s="413"/>
      <c r="AX132" s="413"/>
      <c r="AY132" s="89" t="str">
        <f t="shared" si="68"/>
        <v/>
      </c>
      <c r="AZ132" s="85"/>
      <c r="BA132" s="85"/>
      <c r="BB132" s="413" t="str">
        <f t="shared" si="69"/>
        <v/>
      </c>
      <c r="BC132" s="89" t="str">
        <f t="shared" si="70"/>
        <v/>
      </c>
      <c r="BD132" s="414" t="str">
        <f t="shared" si="71"/>
        <v/>
      </c>
      <c r="BE132" s="413"/>
      <c r="BF132" s="416" t="str">
        <f t="shared" si="72"/>
        <v/>
      </c>
      <c r="BG132" s="415" t="str">
        <f>IF('3.5 St Lights - Pole'!$AM132="","",'3.5 St Lights - Pole'!$AM132)</f>
        <v/>
      </c>
      <c r="BH132" s="413"/>
      <c r="BI132" s="89" t="str">
        <f t="shared" si="73"/>
        <v/>
      </c>
      <c r="BJ132" s="85"/>
      <c r="BK132" s="413"/>
      <c r="BL132" s="413"/>
      <c r="BM132" s="413"/>
      <c r="BN132" s="89" t="str">
        <f t="shared" si="74"/>
        <v/>
      </c>
      <c r="BO132" s="85"/>
      <c r="BP132" s="413"/>
      <c r="BQ132" s="415" t="str">
        <f>IF('3.5 St Lights - Pole'!$AM132="","",'3.5 St Lights - Pole'!$AM132)</f>
        <v/>
      </c>
      <c r="BR132" s="85"/>
      <c r="BS132" s="85"/>
      <c r="BT132" s="85" t="str">
        <f>'3.5 St Lights - Pole'!CE132</f>
        <v/>
      </c>
      <c r="BU132" s="85"/>
      <c r="BV132" s="85" t="str">
        <f t="shared" si="75"/>
        <v/>
      </c>
      <c r="BW132" s="271"/>
      <c r="BX132" s="85" t="str">
        <f>'3.5 St Lights - Pole'!CI132</f>
        <v/>
      </c>
      <c r="BY132" s="85" t="str">
        <f>'3.5 St Lights - Pole'!CJ132</f>
        <v/>
      </c>
      <c r="BZ132" s="85" t="str">
        <f>'3.5 St Lights - Pole'!CK132</f>
        <v/>
      </c>
      <c r="CA132" s="85"/>
      <c r="CB132" s="85"/>
      <c r="CC132" s="85" t="str">
        <f t="shared" si="76"/>
        <v/>
      </c>
      <c r="CD132" s="413"/>
      <c r="CE132" s="112"/>
      <c r="CF132" s="133" t="str">
        <f ca="1">IF('3.5 St Lights - Pole'!CR132="","",'3.5 St Lights - Pole'!CR132)</f>
        <v/>
      </c>
      <c r="CG132" s="112" t="str">
        <f>IF('3.5 St Lights - Pole'!CS132="","",'3.5 St Lights - Pole'!CS132)</f>
        <v/>
      </c>
      <c r="CH132" s="112"/>
      <c r="CI132" s="112"/>
    </row>
    <row r="133" spans="1:87" x14ac:dyDescent="0.2">
      <c r="A133" s="237"/>
      <c r="B133" s="413" t="str">
        <f t="shared" si="49"/>
        <v/>
      </c>
      <c r="C133" s="413" t="str">
        <f>IF('3.5 St Lights - Bracket'!B133="","",'3.5 St Lights - Bracket'!B133)</f>
        <v/>
      </c>
      <c r="D133" s="89" t="str">
        <f>IF('3.5 St Lights - Bracket'!D133="","",'3.5 St Lights - Bracket'!D133)</f>
        <v/>
      </c>
      <c r="E133" s="413" t="str">
        <f>IF('3.5 St Lights - Bracket'!E133="","",'3.5 St Lights - Bracket'!E133)</f>
        <v/>
      </c>
      <c r="F133" s="413" t="str">
        <f>IF('3.5 St Lights - Bracket'!F133="","",'3.5 St Lights - Bracket'!F133)</f>
        <v/>
      </c>
      <c r="G133" s="413" t="str">
        <f>IF('3.5 St Lights - Bracket'!G133="","",'3.5 St Lights - Bracket'!G133)</f>
        <v/>
      </c>
      <c r="H133" s="413" t="str">
        <f>IF('3.5 St Lights - Bracket'!H133="","",'3.5 St Lights - Bracket'!H133)</f>
        <v/>
      </c>
      <c r="I133" s="413"/>
      <c r="J133" s="89" t="str">
        <f t="shared" si="50"/>
        <v/>
      </c>
      <c r="K133" s="413"/>
      <c r="L133" s="89" t="str">
        <f t="shared" si="51"/>
        <v/>
      </c>
      <c r="M133" s="414" t="str">
        <f t="shared" si="52"/>
        <v/>
      </c>
      <c r="N133" s="413"/>
      <c r="O133" s="89" t="str">
        <f t="shared" si="53"/>
        <v/>
      </c>
      <c r="P133" s="413" t="str">
        <f t="shared" si="54"/>
        <v/>
      </c>
      <c r="Q133" s="89" t="str">
        <f t="shared" si="55"/>
        <v/>
      </c>
      <c r="R133" s="413"/>
      <c r="S133" s="413" t="str">
        <f>IFERROR(VLOOKUP('3.5 St Lights - Pole'!AE133,sl_lights_light_supply_auto,2,FALSE),"")</f>
        <v/>
      </c>
      <c r="T133" s="89" t="str">
        <f t="shared" si="56"/>
        <v/>
      </c>
      <c r="U133" s="413"/>
      <c r="V133" s="413"/>
      <c r="W133" s="413"/>
      <c r="X133" s="413"/>
      <c r="Y133" s="89" t="str">
        <f t="shared" si="57"/>
        <v/>
      </c>
      <c r="Z133" s="415" t="str">
        <f>IF('3.5 St Lights - Pole'!$AM133="","",'3.5 St Lights - Pole'!$AM133)</f>
        <v/>
      </c>
      <c r="AA133" s="413"/>
      <c r="AB133" s="413"/>
      <c r="AC133" s="89" t="str">
        <f t="shared" si="58"/>
        <v/>
      </c>
      <c r="AD133" s="85"/>
      <c r="AE133" s="413"/>
      <c r="AF133" s="413" t="str">
        <f t="shared" si="59"/>
        <v/>
      </c>
      <c r="AG133" s="89" t="str">
        <f t="shared" si="60"/>
        <v/>
      </c>
      <c r="AH133" s="414" t="str">
        <f t="shared" si="61"/>
        <v/>
      </c>
      <c r="AI133" s="413" t="str">
        <f t="shared" si="62"/>
        <v/>
      </c>
      <c r="AJ133" s="89" t="str">
        <f t="shared" si="63"/>
        <v/>
      </c>
      <c r="AK133" s="413"/>
      <c r="AL133" s="89" t="str">
        <f t="shared" si="64"/>
        <v/>
      </c>
      <c r="AM133" s="413"/>
      <c r="AN133" s="89" t="str">
        <f t="shared" si="65"/>
        <v/>
      </c>
      <c r="AO133" s="413"/>
      <c r="AP133" s="89" t="str">
        <f t="shared" si="66"/>
        <v/>
      </c>
      <c r="AQ133" s="413"/>
      <c r="AR133" s="415" t="str">
        <f>IF('3.5 St Lights - Pole'!$AM133="","",'3.5 St Lights - Pole'!$AM133)</f>
        <v/>
      </c>
      <c r="AS133" s="413"/>
      <c r="AT133" s="89" t="str">
        <f t="shared" si="67"/>
        <v/>
      </c>
      <c r="AU133" s="85"/>
      <c r="AV133" s="85"/>
      <c r="AW133" s="413"/>
      <c r="AX133" s="413"/>
      <c r="AY133" s="89" t="str">
        <f t="shared" si="68"/>
        <v/>
      </c>
      <c r="AZ133" s="85"/>
      <c r="BA133" s="85"/>
      <c r="BB133" s="413" t="str">
        <f t="shared" si="69"/>
        <v/>
      </c>
      <c r="BC133" s="89" t="str">
        <f t="shared" si="70"/>
        <v/>
      </c>
      <c r="BD133" s="414" t="str">
        <f t="shared" si="71"/>
        <v/>
      </c>
      <c r="BE133" s="413"/>
      <c r="BF133" s="416" t="str">
        <f t="shared" si="72"/>
        <v/>
      </c>
      <c r="BG133" s="415" t="str">
        <f>IF('3.5 St Lights - Pole'!$AM133="","",'3.5 St Lights - Pole'!$AM133)</f>
        <v/>
      </c>
      <c r="BH133" s="413"/>
      <c r="BI133" s="89" t="str">
        <f t="shared" si="73"/>
        <v/>
      </c>
      <c r="BJ133" s="85"/>
      <c r="BK133" s="413"/>
      <c r="BL133" s="413"/>
      <c r="BM133" s="413"/>
      <c r="BN133" s="89" t="str">
        <f t="shared" si="74"/>
        <v/>
      </c>
      <c r="BO133" s="85"/>
      <c r="BP133" s="413"/>
      <c r="BQ133" s="415" t="str">
        <f>IF('3.5 St Lights - Pole'!$AM133="","",'3.5 St Lights - Pole'!$AM133)</f>
        <v/>
      </c>
      <c r="BR133" s="85"/>
      <c r="BS133" s="85"/>
      <c r="BT133" s="85" t="str">
        <f>'3.5 St Lights - Pole'!CE133</f>
        <v/>
      </c>
      <c r="BU133" s="85"/>
      <c r="BV133" s="85" t="str">
        <f t="shared" si="75"/>
        <v/>
      </c>
      <c r="BW133" s="271"/>
      <c r="BX133" s="85" t="str">
        <f>'3.5 St Lights - Pole'!CI133</f>
        <v/>
      </c>
      <c r="BY133" s="85" t="str">
        <f>'3.5 St Lights - Pole'!CJ133</f>
        <v/>
      </c>
      <c r="BZ133" s="85" t="str">
        <f>'3.5 St Lights - Pole'!CK133</f>
        <v/>
      </c>
      <c r="CA133" s="85"/>
      <c r="CB133" s="85"/>
      <c r="CC133" s="85" t="str">
        <f t="shared" si="76"/>
        <v/>
      </c>
      <c r="CD133" s="413"/>
      <c r="CE133" s="112"/>
      <c r="CF133" s="133" t="str">
        <f ca="1">IF('3.5 St Lights - Pole'!CR133="","",'3.5 St Lights - Pole'!CR133)</f>
        <v/>
      </c>
      <c r="CG133" s="112" t="str">
        <f>IF('3.5 St Lights - Pole'!CS133="","",'3.5 St Lights - Pole'!CS133)</f>
        <v/>
      </c>
      <c r="CH133" s="112"/>
      <c r="CI133" s="112"/>
    </row>
    <row r="134" spans="1:87" x14ac:dyDescent="0.2">
      <c r="A134" s="237"/>
      <c r="B134" s="413" t="str">
        <f t="shared" si="49"/>
        <v/>
      </c>
      <c r="C134" s="413" t="str">
        <f>IF('3.5 St Lights - Bracket'!B134="","",'3.5 St Lights - Bracket'!B134)</f>
        <v/>
      </c>
      <c r="D134" s="89" t="str">
        <f>IF('3.5 St Lights - Bracket'!D134="","",'3.5 St Lights - Bracket'!D134)</f>
        <v/>
      </c>
      <c r="E134" s="413" t="str">
        <f>IF('3.5 St Lights - Bracket'!E134="","",'3.5 St Lights - Bracket'!E134)</f>
        <v/>
      </c>
      <c r="F134" s="413" t="str">
        <f>IF('3.5 St Lights - Bracket'!F134="","",'3.5 St Lights - Bracket'!F134)</f>
        <v/>
      </c>
      <c r="G134" s="413" t="str">
        <f>IF('3.5 St Lights - Bracket'!G134="","",'3.5 St Lights - Bracket'!G134)</f>
        <v/>
      </c>
      <c r="H134" s="413" t="str">
        <f>IF('3.5 St Lights - Bracket'!H134="","",'3.5 St Lights - Bracket'!H134)</f>
        <v/>
      </c>
      <c r="I134" s="413"/>
      <c r="J134" s="89" t="str">
        <f t="shared" si="50"/>
        <v/>
      </c>
      <c r="K134" s="413"/>
      <c r="L134" s="89" t="str">
        <f t="shared" si="51"/>
        <v/>
      </c>
      <c r="M134" s="414" t="str">
        <f t="shared" si="52"/>
        <v/>
      </c>
      <c r="N134" s="413"/>
      <c r="O134" s="89" t="str">
        <f t="shared" si="53"/>
        <v/>
      </c>
      <c r="P134" s="413" t="str">
        <f t="shared" si="54"/>
        <v/>
      </c>
      <c r="Q134" s="89" t="str">
        <f t="shared" si="55"/>
        <v/>
      </c>
      <c r="R134" s="413"/>
      <c r="S134" s="413" t="str">
        <f>IFERROR(VLOOKUP('3.5 St Lights - Pole'!AE134,sl_lights_light_supply_auto,2,FALSE),"")</f>
        <v/>
      </c>
      <c r="T134" s="89" t="str">
        <f t="shared" si="56"/>
        <v/>
      </c>
      <c r="U134" s="413"/>
      <c r="V134" s="413"/>
      <c r="W134" s="413"/>
      <c r="X134" s="413"/>
      <c r="Y134" s="89" t="str">
        <f t="shared" si="57"/>
        <v/>
      </c>
      <c r="Z134" s="415" t="str">
        <f>IF('3.5 St Lights - Pole'!$AM134="","",'3.5 St Lights - Pole'!$AM134)</f>
        <v/>
      </c>
      <c r="AA134" s="413"/>
      <c r="AB134" s="413"/>
      <c r="AC134" s="89" t="str">
        <f t="shared" si="58"/>
        <v/>
      </c>
      <c r="AD134" s="85"/>
      <c r="AE134" s="413"/>
      <c r="AF134" s="413" t="str">
        <f t="shared" si="59"/>
        <v/>
      </c>
      <c r="AG134" s="89" t="str">
        <f t="shared" si="60"/>
        <v/>
      </c>
      <c r="AH134" s="414" t="str">
        <f t="shared" si="61"/>
        <v/>
      </c>
      <c r="AI134" s="413" t="str">
        <f t="shared" si="62"/>
        <v/>
      </c>
      <c r="AJ134" s="89" t="str">
        <f t="shared" si="63"/>
        <v/>
      </c>
      <c r="AK134" s="413"/>
      <c r="AL134" s="89" t="str">
        <f t="shared" si="64"/>
        <v/>
      </c>
      <c r="AM134" s="413"/>
      <c r="AN134" s="89" t="str">
        <f t="shared" si="65"/>
        <v/>
      </c>
      <c r="AO134" s="413"/>
      <c r="AP134" s="89" t="str">
        <f t="shared" si="66"/>
        <v/>
      </c>
      <c r="AQ134" s="413"/>
      <c r="AR134" s="415" t="str">
        <f>IF('3.5 St Lights - Pole'!$AM134="","",'3.5 St Lights - Pole'!$AM134)</f>
        <v/>
      </c>
      <c r="AS134" s="413"/>
      <c r="AT134" s="89" t="str">
        <f t="shared" si="67"/>
        <v/>
      </c>
      <c r="AU134" s="85"/>
      <c r="AV134" s="85"/>
      <c r="AW134" s="413"/>
      <c r="AX134" s="413"/>
      <c r="AY134" s="89" t="str">
        <f t="shared" si="68"/>
        <v/>
      </c>
      <c r="AZ134" s="85"/>
      <c r="BA134" s="85"/>
      <c r="BB134" s="413" t="str">
        <f t="shared" si="69"/>
        <v/>
      </c>
      <c r="BC134" s="89" t="str">
        <f t="shared" si="70"/>
        <v/>
      </c>
      <c r="BD134" s="414" t="str">
        <f t="shared" si="71"/>
        <v/>
      </c>
      <c r="BE134" s="413"/>
      <c r="BF134" s="416" t="str">
        <f t="shared" si="72"/>
        <v/>
      </c>
      <c r="BG134" s="415" t="str">
        <f>IF('3.5 St Lights - Pole'!$AM134="","",'3.5 St Lights - Pole'!$AM134)</f>
        <v/>
      </c>
      <c r="BH134" s="413"/>
      <c r="BI134" s="89" t="str">
        <f t="shared" si="73"/>
        <v/>
      </c>
      <c r="BJ134" s="85"/>
      <c r="BK134" s="413"/>
      <c r="BL134" s="413"/>
      <c r="BM134" s="413"/>
      <c r="BN134" s="89" t="str">
        <f t="shared" si="74"/>
        <v/>
      </c>
      <c r="BO134" s="85"/>
      <c r="BP134" s="413"/>
      <c r="BQ134" s="415" t="str">
        <f>IF('3.5 St Lights - Pole'!$AM134="","",'3.5 St Lights - Pole'!$AM134)</f>
        <v/>
      </c>
      <c r="BR134" s="85"/>
      <c r="BS134" s="85"/>
      <c r="BT134" s="85" t="str">
        <f>'3.5 St Lights - Pole'!CE134</f>
        <v/>
      </c>
      <c r="BU134" s="85"/>
      <c r="BV134" s="85" t="str">
        <f t="shared" si="75"/>
        <v/>
      </c>
      <c r="BW134" s="271"/>
      <c r="BX134" s="85" t="str">
        <f>'3.5 St Lights - Pole'!CI134</f>
        <v/>
      </c>
      <c r="BY134" s="85" t="str">
        <f>'3.5 St Lights - Pole'!CJ134</f>
        <v/>
      </c>
      <c r="BZ134" s="85" t="str">
        <f>'3.5 St Lights - Pole'!CK134</f>
        <v/>
      </c>
      <c r="CA134" s="85"/>
      <c r="CB134" s="85"/>
      <c r="CC134" s="85" t="str">
        <f t="shared" si="76"/>
        <v/>
      </c>
      <c r="CD134" s="413"/>
      <c r="CE134" s="112"/>
      <c r="CF134" s="133" t="str">
        <f ca="1">IF('3.5 St Lights - Pole'!CR134="","",'3.5 St Lights - Pole'!CR134)</f>
        <v/>
      </c>
      <c r="CG134" s="112" t="str">
        <f>IF('3.5 St Lights - Pole'!CS134="","",'3.5 St Lights - Pole'!CS134)</f>
        <v/>
      </c>
      <c r="CH134" s="112"/>
      <c r="CI134" s="112"/>
    </row>
    <row r="135" spans="1:87" x14ac:dyDescent="0.2">
      <c r="A135" s="237"/>
      <c r="B135" s="413" t="str">
        <f t="shared" ref="B135:B198" si="77">IF(C135="","",C135)</f>
        <v/>
      </c>
      <c r="C135" s="413" t="str">
        <f>IF('3.5 St Lights - Bracket'!B135="","",'3.5 St Lights - Bracket'!B135)</f>
        <v/>
      </c>
      <c r="D135" s="89" t="str">
        <f>IF('3.5 St Lights - Bracket'!D135="","",'3.5 St Lights - Bracket'!D135)</f>
        <v/>
      </c>
      <c r="E135" s="413" t="str">
        <f>IF('3.5 St Lights - Bracket'!E135="","",'3.5 St Lights - Bracket'!E135)</f>
        <v/>
      </c>
      <c r="F135" s="413" t="str">
        <f>IF('3.5 St Lights - Bracket'!F135="","",'3.5 St Lights - Bracket'!F135)</f>
        <v/>
      </c>
      <c r="G135" s="413" t="str">
        <f>IF('3.5 St Lights - Bracket'!G135="","",'3.5 St Lights - Bracket'!G135)</f>
        <v/>
      </c>
      <c r="H135" s="413" t="str">
        <f>IF('3.5 St Lights - Bracket'!H135="","",'3.5 St Lights - Bracket'!H135)</f>
        <v/>
      </c>
      <c r="I135" s="413"/>
      <c r="J135" s="89" t="str">
        <f t="shared" ref="J135:J198" si="78">IF(I135="","",(VLOOKUP(I135,St_Lights_Generic_owner_array,2,FALSE)))</f>
        <v/>
      </c>
      <c r="K135" s="413"/>
      <c r="L135" s="89" t="str">
        <f t="shared" ref="L135:L198" si="79">IF(K135="","",(VLOOKUP(K135,St_Lights_Light_Light_Make_Table_Array,2,FALSE)))</f>
        <v/>
      </c>
      <c r="M135" s="414" t="str">
        <f t="shared" ref="M135:M198" si="80">IF(L135="","",IFERROR(VLOOKUP(L135,St_Lights_Light_Light_Make_Ref_Only_Table_Array,2,FALSE),""))</f>
        <v/>
      </c>
      <c r="N135" s="413"/>
      <c r="O135" s="89" t="str">
        <f t="shared" ref="O135:O198" si="81">IF(N135="","",(VLOOKUP(N135,St_Lights_Light_Light_Model_Table_Array,2,FALSE)))</f>
        <v/>
      </c>
      <c r="P135" s="413" t="str">
        <f t="shared" ref="P135:P198" si="82">IF(A135="ADD","New ",IF(A135="DELETE","Unknown",IF(A135="UPDATE","Unknown",IF(A135="",""))))</f>
        <v/>
      </c>
      <c r="Q135" s="89" t="str">
        <f t="shared" ref="Q135:Q198" si="83">IF(P135="","",(VLOOKUP(P135,St_Lights_Light_Light_Status_Table_Array,2,FALSE)))</f>
        <v/>
      </c>
      <c r="R135" s="413"/>
      <c r="S135" s="413" t="str">
        <f>IFERROR(VLOOKUP('3.5 St Lights - Pole'!AE135,sl_lights_light_supply_auto,2,FALSE),"")</f>
        <v/>
      </c>
      <c r="T135" s="89" t="str">
        <f t="shared" ref="T135:T198" si="84">IF(S135="","",(VLOOKUP(S135,St_Lights_Light_Supply_Point_Table_Array,2,FALSE)))</f>
        <v/>
      </c>
      <c r="U135" s="413"/>
      <c r="V135" s="413"/>
      <c r="W135" s="413"/>
      <c r="X135" s="413"/>
      <c r="Y135" s="89" t="str">
        <f t="shared" ref="Y135:Y198" si="85">IF(X135="","",(VLOOKUP(X135,St_Lights_Light_Light_Shade_Table_Array,2,FALSE)))</f>
        <v/>
      </c>
      <c r="Z135" s="415" t="str">
        <f>IF('3.5 St Lights - Pole'!$AM135="","",'3.5 St Lights - Pole'!$AM135)</f>
        <v/>
      </c>
      <c r="AA135" s="413"/>
      <c r="AB135" s="413"/>
      <c r="AC135" s="89" t="str">
        <f t="shared" ref="AC135:AC198" si="86">IF(AB135="","",(VLOOKUP(AB135,St_Lights_Generic_Replace_Reason_Table_Array,2,FALSE)))</f>
        <v/>
      </c>
      <c r="AD135" s="85"/>
      <c r="AE135" s="413"/>
      <c r="AF135" s="413" t="str">
        <f t="shared" ref="AF135:AF198" si="87">IF(A135="ADD","NA - LED",IF(A135="DELETE","No Data",IF(A135="UPDATE","No Data",IF(A135="",""))))</f>
        <v/>
      </c>
      <c r="AG135" s="89" t="str">
        <f t="shared" ref="AG135:AG198" si="88">IF(AF135="","",(VLOOKUP(AF135,St_Lights_Light_Gear_Make_Table_Array,2,FALSE)))</f>
        <v/>
      </c>
      <c r="AH135" s="414" t="str">
        <f t="shared" ref="AH135:AH198" si="89">IF(AG135="","",(VLOOKUP(AG135,st_lights_gear_make_ref_only_table_array,2,FALSE)))</f>
        <v/>
      </c>
      <c r="AI135" s="413" t="str">
        <f t="shared" ref="AI135:AI198" si="90">IF(A135="ADD","NA - LED",IF(A135="DELETE","D",IF(A135="UPDATE","D",IF(A135="",""))))</f>
        <v/>
      </c>
      <c r="AJ135" s="89" t="str">
        <f t="shared" ref="AJ135:AJ198" si="91">IF(AI135="","",(VLOOKUP(AI135,St_Lights_Light_Gear_Model_Table_Array,2,FALSE)))</f>
        <v/>
      </c>
      <c r="AK135" s="413"/>
      <c r="AL135" s="89" t="str">
        <f t="shared" ref="AL135:AL198" si="92">IF(A135="ADD","N",IF(A135="DELETE","D",IF(A135="UPDATE","D",IF(A135="",""))))</f>
        <v/>
      </c>
      <c r="AM135" s="413"/>
      <c r="AN135" s="89" t="str">
        <f t="shared" ref="AN135:AN198" si="93">IF(AM135="","",(VLOOKUP(AM135,St_Lights_Light_Ballast_Table_Array,2,FALSE)))</f>
        <v/>
      </c>
      <c r="AO135" s="413"/>
      <c r="AP135" s="89" t="str">
        <f t="shared" ref="AP135:AP198" si="94">IF(AO135="","",(VLOOKUP(AO135,St_Lights_Light_Ignitor_Table_Array,2,FALSE)))</f>
        <v/>
      </c>
      <c r="AQ135" s="413"/>
      <c r="AR135" s="415" t="str">
        <f>IF('3.5 St Lights - Pole'!$AM135="","",'3.5 St Lights - Pole'!$AM135)</f>
        <v/>
      </c>
      <c r="AS135" s="413"/>
      <c r="AT135" s="89" t="str">
        <f t="shared" ref="AT135:AT198" si="95">IF(AS135="","",(VLOOKUP(AS135,St_Lights_Generic_Replace_Reason_Table_Array,2,FALSE)))</f>
        <v/>
      </c>
      <c r="AU135" s="85"/>
      <c r="AV135" s="85"/>
      <c r="AW135" s="413"/>
      <c r="AX135" s="413"/>
      <c r="AY135" s="89" t="str">
        <f t="shared" ref="AY135:AY198" si="96">IF(AX135="","",(VLOOKUP(AX135,St_Lights_Generic_Replace_Reason_Table_Array,2,FALSE)))</f>
        <v/>
      </c>
      <c r="AZ135" s="85"/>
      <c r="BA135" s="85"/>
      <c r="BB135" s="413" t="str">
        <f t="shared" ref="BB135:BB198" si="97">IF(A135="ADD","Light Emitting Diode (LED)",IF(A135="DELETE","No Data",IF(A135="UPDATE","No Data",IF(A135="",""))))</f>
        <v/>
      </c>
      <c r="BC135" s="89" t="str">
        <f t="shared" ref="BC135:BC198" si="98">IF(BB135="","",(VLOOKUP(BB135,St_Lights_Light_Lamp_Make_Table_Array,2,FALSE)))</f>
        <v/>
      </c>
      <c r="BD135" s="414" t="str">
        <f t="shared" ref="BD135:BD198" si="99">IF(BC135="","",(VLOOKUP(BC135,St_Lights_Light_Lamp_Make_Ref_Only_Table_Array,2,FALSE)))</f>
        <v/>
      </c>
      <c r="BE135" s="413"/>
      <c r="BF135" s="416" t="str">
        <f t="shared" ref="BF135:BF198" si="100">IF(BE135="","",(VLOOKUP(BE135,St_Lights_Light_Lamp_Model_Table_Array,2,FALSE)))</f>
        <v/>
      </c>
      <c r="BG135" s="415" t="str">
        <f>IF('3.5 St Lights - Pole'!$AM135="","",'3.5 St Lights - Pole'!$AM135)</f>
        <v/>
      </c>
      <c r="BH135" s="413"/>
      <c r="BI135" s="89" t="str">
        <f t="shared" ref="BI135:BI198" si="101">IF(BH135="","",(VLOOKUP(BH135,St_Lights_Generic_Replace_Reason_Table_Array,2,FALSE)))</f>
        <v/>
      </c>
      <c r="BJ135" s="85"/>
      <c r="BK135" s="413"/>
      <c r="BL135" s="413"/>
      <c r="BM135" s="413"/>
      <c r="BN135" s="89" t="str">
        <f t="shared" ref="BN135:BN198" si="102">IF(BM135="","",(VLOOKUP(BM135,St_Lights_Generic_Replace_Reason_Table_Array,2,FALSE)))</f>
        <v/>
      </c>
      <c r="BO135" s="85"/>
      <c r="BP135" s="413"/>
      <c r="BQ135" s="415" t="str">
        <f>IF('3.5 St Lights - Pole'!$AM135="","",'3.5 St Lights - Pole'!$AM135)</f>
        <v/>
      </c>
      <c r="BR135" s="85"/>
      <c r="BS135" s="85"/>
      <c r="BT135" s="85" t="str">
        <f>'3.5 St Lights - Pole'!CE135</f>
        <v/>
      </c>
      <c r="BU135" s="85"/>
      <c r="BV135" s="85" t="str">
        <f t="shared" ref="BV135:BV198" si="103">IF(A135&lt;&gt;"",IF(BU135="","U",(VLOOKUP(BU135,generic_condition_table_array,2,FALSE))),"")</f>
        <v/>
      </c>
      <c r="BW135" s="271"/>
      <c r="BX135" s="85" t="str">
        <f>'3.5 St Lights - Pole'!CI135</f>
        <v/>
      </c>
      <c r="BY135" s="85" t="str">
        <f>'3.5 St Lights - Pole'!CJ135</f>
        <v/>
      </c>
      <c r="BZ135" s="85" t="str">
        <f>'3.5 St Lights - Pole'!CK135</f>
        <v/>
      </c>
      <c r="CA135" s="85"/>
      <c r="CB135" s="85"/>
      <c r="CC135" s="85" t="str">
        <f t="shared" ref="CC135:CC198" si="104">IF(A135="ADD","D",IF(A135="DELETE","D",IF(A135="UPDATE","D",IF(A135="",""))))</f>
        <v/>
      </c>
      <c r="CD135" s="413"/>
      <c r="CE135" s="112"/>
      <c r="CF135" s="133" t="str">
        <f ca="1">IF('3.5 St Lights - Pole'!CR135="","",'3.5 St Lights - Pole'!CR135)</f>
        <v/>
      </c>
      <c r="CG135" s="112" t="str">
        <f>IF('3.5 St Lights - Pole'!CS135="","",'3.5 St Lights - Pole'!CS135)</f>
        <v/>
      </c>
      <c r="CH135" s="112"/>
      <c r="CI135" s="112"/>
    </row>
    <row r="136" spans="1:87" x14ac:dyDescent="0.2">
      <c r="A136" s="237"/>
      <c r="B136" s="413" t="str">
        <f t="shared" si="77"/>
        <v/>
      </c>
      <c r="C136" s="413" t="str">
        <f>IF('3.5 St Lights - Bracket'!B136="","",'3.5 St Lights - Bracket'!B136)</f>
        <v/>
      </c>
      <c r="D136" s="89" t="str">
        <f>IF('3.5 St Lights - Bracket'!D136="","",'3.5 St Lights - Bracket'!D136)</f>
        <v/>
      </c>
      <c r="E136" s="413" t="str">
        <f>IF('3.5 St Lights - Bracket'!E136="","",'3.5 St Lights - Bracket'!E136)</f>
        <v/>
      </c>
      <c r="F136" s="413" t="str">
        <f>IF('3.5 St Lights - Bracket'!F136="","",'3.5 St Lights - Bracket'!F136)</f>
        <v/>
      </c>
      <c r="G136" s="413" t="str">
        <f>IF('3.5 St Lights - Bracket'!G136="","",'3.5 St Lights - Bracket'!G136)</f>
        <v/>
      </c>
      <c r="H136" s="413" t="str">
        <f>IF('3.5 St Lights - Bracket'!H136="","",'3.5 St Lights - Bracket'!H136)</f>
        <v/>
      </c>
      <c r="I136" s="413"/>
      <c r="J136" s="89" t="str">
        <f t="shared" si="78"/>
        <v/>
      </c>
      <c r="K136" s="413"/>
      <c r="L136" s="89" t="str">
        <f t="shared" si="79"/>
        <v/>
      </c>
      <c r="M136" s="414" t="str">
        <f t="shared" si="80"/>
        <v/>
      </c>
      <c r="N136" s="413"/>
      <c r="O136" s="89" t="str">
        <f t="shared" si="81"/>
        <v/>
      </c>
      <c r="P136" s="413" t="str">
        <f t="shared" si="82"/>
        <v/>
      </c>
      <c r="Q136" s="89" t="str">
        <f t="shared" si="83"/>
        <v/>
      </c>
      <c r="R136" s="413"/>
      <c r="S136" s="413" t="str">
        <f>IFERROR(VLOOKUP('3.5 St Lights - Pole'!AE136,sl_lights_light_supply_auto,2,FALSE),"")</f>
        <v/>
      </c>
      <c r="T136" s="89" t="str">
        <f t="shared" si="84"/>
        <v/>
      </c>
      <c r="U136" s="413"/>
      <c r="V136" s="413"/>
      <c r="W136" s="413"/>
      <c r="X136" s="413"/>
      <c r="Y136" s="89" t="str">
        <f t="shared" si="85"/>
        <v/>
      </c>
      <c r="Z136" s="415" t="str">
        <f>IF('3.5 St Lights - Pole'!$AM136="","",'3.5 St Lights - Pole'!$AM136)</f>
        <v/>
      </c>
      <c r="AA136" s="413"/>
      <c r="AB136" s="413"/>
      <c r="AC136" s="89" t="str">
        <f t="shared" si="86"/>
        <v/>
      </c>
      <c r="AD136" s="85"/>
      <c r="AE136" s="413"/>
      <c r="AF136" s="413" t="str">
        <f t="shared" si="87"/>
        <v/>
      </c>
      <c r="AG136" s="89" t="str">
        <f t="shared" si="88"/>
        <v/>
      </c>
      <c r="AH136" s="414" t="str">
        <f t="shared" si="89"/>
        <v/>
      </c>
      <c r="AI136" s="413" t="str">
        <f t="shared" si="90"/>
        <v/>
      </c>
      <c r="AJ136" s="89" t="str">
        <f t="shared" si="91"/>
        <v/>
      </c>
      <c r="AK136" s="413"/>
      <c r="AL136" s="89" t="str">
        <f t="shared" si="92"/>
        <v/>
      </c>
      <c r="AM136" s="413"/>
      <c r="AN136" s="89" t="str">
        <f t="shared" si="93"/>
        <v/>
      </c>
      <c r="AO136" s="413"/>
      <c r="AP136" s="89" t="str">
        <f t="shared" si="94"/>
        <v/>
      </c>
      <c r="AQ136" s="413"/>
      <c r="AR136" s="415" t="str">
        <f>IF('3.5 St Lights - Pole'!$AM136="","",'3.5 St Lights - Pole'!$AM136)</f>
        <v/>
      </c>
      <c r="AS136" s="413"/>
      <c r="AT136" s="89" t="str">
        <f t="shared" si="95"/>
        <v/>
      </c>
      <c r="AU136" s="85"/>
      <c r="AV136" s="85"/>
      <c r="AW136" s="413"/>
      <c r="AX136" s="413"/>
      <c r="AY136" s="89" t="str">
        <f t="shared" si="96"/>
        <v/>
      </c>
      <c r="AZ136" s="85"/>
      <c r="BA136" s="85"/>
      <c r="BB136" s="413" t="str">
        <f t="shared" si="97"/>
        <v/>
      </c>
      <c r="BC136" s="89" t="str">
        <f t="shared" si="98"/>
        <v/>
      </c>
      <c r="BD136" s="414" t="str">
        <f t="shared" si="99"/>
        <v/>
      </c>
      <c r="BE136" s="413"/>
      <c r="BF136" s="416" t="str">
        <f t="shared" si="100"/>
        <v/>
      </c>
      <c r="BG136" s="415" t="str">
        <f>IF('3.5 St Lights - Pole'!$AM136="","",'3.5 St Lights - Pole'!$AM136)</f>
        <v/>
      </c>
      <c r="BH136" s="413"/>
      <c r="BI136" s="89" t="str">
        <f t="shared" si="101"/>
        <v/>
      </c>
      <c r="BJ136" s="85"/>
      <c r="BK136" s="413"/>
      <c r="BL136" s="413"/>
      <c r="BM136" s="413"/>
      <c r="BN136" s="89" t="str">
        <f t="shared" si="102"/>
        <v/>
      </c>
      <c r="BO136" s="85"/>
      <c r="BP136" s="413"/>
      <c r="BQ136" s="415" t="str">
        <f>IF('3.5 St Lights - Pole'!$AM136="","",'3.5 St Lights - Pole'!$AM136)</f>
        <v/>
      </c>
      <c r="BR136" s="85"/>
      <c r="BS136" s="85"/>
      <c r="BT136" s="85" t="str">
        <f>'3.5 St Lights - Pole'!CE136</f>
        <v/>
      </c>
      <c r="BU136" s="85"/>
      <c r="BV136" s="85" t="str">
        <f t="shared" si="103"/>
        <v/>
      </c>
      <c r="BW136" s="271"/>
      <c r="BX136" s="85" t="str">
        <f>'3.5 St Lights - Pole'!CI136</f>
        <v/>
      </c>
      <c r="BY136" s="85" t="str">
        <f>'3.5 St Lights - Pole'!CJ136</f>
        <v/>
      </c>
      <c r="BZ136" s="85" t="str">
        <f>'3.5 St Lights - Pole'!CK136</f>
        <v/>
      </c>
      <c r="CA136" s="85"/>
      <c r="CB136" s="85"/>
      <c r="CC136" s="85" t="str">
        <f t="shared" si="104"/>
        <v/>
      </c>
      <c r="CD136" s="413"/>
      <c r="CE136" s="112"/>
      <c r="CF136" s="133" t="str">
        <f ca="1">IF('3.5 St Lights - Pole'!CR136="","",'3.5 St Lights - Pole'!CR136)</f>
        <v/>
      </c>
      <c r="CG136" s="112" t="str">
        <f>IF('3.5 St Lights - Pole'!CS136="","",'3.5 St Lights - Pole'!CS136)</f>
        <v/>
      </c>
      <c r="CH136" s="112"/>
      <c r="CI136" s="112"/>
    </row>
    <row r="137" spans="1:87" x14ac:dyDescent="0.2">
      <c r="A137" s="237"/>
      <c r="B137" s="413" t="str">
        <f t="shared" si="77"/>
        <v/>
      </c>
      <c r="C137" s="413" t="str">
        <f>IF('3.5 St Lights - Bracket'!B137="","",'3.5 St Lights - Bracket'!B137)</f>
        <v/>
      </c>
      <c r="D137" s="89" t="str">
        <f>IF('3.5 St Lights - Bracket'!D137="","",'3.5 St Lights - Bracket'!D137)</f>
        <v/>
      </c>
      <c r="E137" s="413" t="str">
        <f>IF('3.5 St Lights - Bracket'!E137="","",'3.5 St Lights - Bracket'!E137)</f>
        <v/>
      </c>
      <c r="F137" s="413" t="str">
        <f>IF('3.5 St Lights - Bracket'!F137="","",'3.5 St Lights - Bracket'!F137)</f>
        <v/>
      </c>
      <c r="G137" s="413" t="str">
        <f>IF('3.5 St Lights - Bracket'!G137="","",'3.5 St Lights - Bracket'!G137)</f>
        <v/>
      </c>
      <c r="H137" s="413" t="str">
        <f>IF('3.5 St Lights - Bracket'!H137="","",'3.5 St Lights - Bracket'!H137)</f>
        <v/>
      </c>
      <c r="I137" s="413"/>
      <c r="J137" s="89" t="str">
        <f t="shared" si="78"/>
        <v/>
      </c>
      <c r="K137" s="413"/>
      <c r="L137" s="89" t="str">
        <f t="shared" si="79"/>
        <v/>
      </c>
      <c r="M137" s="414" t="str">
        <f t="shared" si="80"/>
        <v/>
      </c>
      <c r="N137" s="413"/>
      <c r="O137" s="89" t="str">
        <f t="shared" si="81"/>
        <v/>
      </c>
      <c r="P137" s="413" t="str">
        <f t="shared" si="82"/>
        <v/>
      </c>
      <c r="Q137" s="89" t="str">
        <f t="shared" si="83"/>
        <v/>
      </c>
      <c r="R137" s="413"/>
      <c r="S137" s="413" t="str">
        <f>IFERROR(VLOOKUP('3.5 St Lights - Pole'!AE137,sl_lights_light_supply_auto,2,FALSE),"")</f>
        <v/>
      </c>
      <c r="T137" s="89" t="str">
        <f t="shared" si="84"/>
        <v/>
      </c>
      <c r="U137" s="413"/>
      <c r="V137" s="413"/>
      <c r="W137" s="413"/>
      <c r="X137" s="413"/>
      <c r="Y137" s="89" t="str">
        <f t="shared" si="85"/>
        <v/>
      </c>
      <c r="Z137" s="415" t="str">
        <f>IF('3.5 St Lights - Pole'!$AM137="","",'3.5 St Lights - Pole'!$AM137)</f>
        <v/>
      </c>
      <c r="AA137" s="413"/>
      <c r="AB137" s="413"/>
      <c r="AC137" s="89" t="str">
        <f t="shared" si="86"/>
        <v/>
      </c>
      <c r="AD137" s="85"/>
      <c r="AE137" s="413"/>
      <c r="AF137" s="413" t="str">
        <f t="shared" si="87"/>
        <v/>
      </c>
      <c r="AG137" s="89" t="str">
        <f t="shared" si="88"/>
        <v/>
      </c>
      <c r="AH137" s="414" t="str">
        <f t="shared" si="89"/>
        <v/>
      </c>
      <c r="AI137" s="413" t="str">
        <f t="shared" si="90"/>
        <v/>
      </c>
      <c r="AJ137" s="89" t="str">
        <f t="shared" si="91"/>
        <v/>
      </c>
      <c r="AK137" s="413"/>
      <c r="AL137" s="89" t="str">
        <f t="shared" si="92"/>
        <v/>
      </c>
      <c r="AM137" s="413"/>
      <c r="AN137" s="89" t="str">
        <f t="shared" si="93"/>
        <v/>
      </c>
      <c r="AO137" s="413"/>
      <c r="AP137" s="89" t="str">
        <f t="shared" si="94"/>
        <v/>
      </c>
      <c r="AQ137" s="413"/>
      <c r="AR137" s="415" t="str">
        <f>IF('3.5 St Lights - Pole'!$AM137="","",'3.5 St Lights - Pole'!$AM137)</f>
        <v/>
      </c>
      <c r="AS137" s="413"/>
      <c r="AT137" s="89" t="str">
        <f t="shared" si="95"/>
        <v/>
      </c>
      <c r="AU137" s="85"/>
      <c r="AV137" s="85"/>
      <c r="AW137" s="413"/>
      <c r="AX137" s="413"/>
      <c r="AY137" s="89" t="str">
        <f t="shared" si="96"/>
        <v/>
      </c>
      <c r="AZ137" s="85"/>
      <c r="BA137" s="85"/>
      <c r="BB137" s="413" t="str">
        <f t="shared" si="97"/>
        <v/>
      </c>
      <c r="BC137" s="89" t="str">
        <f t="shared" si="98"/>
        <v/>
      </c>
      <c r="BD137" s="414" t="str">
        <f t="shared" si="99"/>
        <v/>
      </c>
      <c r="BE137" s="413"/>
      <c r="BF137" s="416" t="str">
        <f t="shared" si="100"/>
        <v/>
      </c>
      <c r="BG137" s="415" t="str">
        <f>IF('3.5 St Lights - Pole'!$AM137="","",'3.5 St Lights - Pole'!$AM137)</f>
        <v/>
      </c>
      <c r="BH137" s="413"/>
      <c r="BI137" s="89" t="str">
        <f t="shared" si="101"/>
        <v/>
      </c>
      <c r="BJ137" s="85"/>
      <c r="BK137" s="413"/>
      <c r="BL137" s="413"/>
      <c r="BM137" s="413"/>
      <c r="BN137" s="89" t="str">
        <f t="shared" si="102"/>
        <v/>
      </c>
      <c r="BO137" s="85"/>
      <c r="BP137" s="413"/>
      <c r="BQ137" s="415" t="str">
        <f>IF('3.5 St Lights - Pole'!$AM137="","",'3.5 St Lights - Pole'!$AM137)</f>
        <v/>
      </c>
      <c r="BR137" s="85"/>
      <c r="BS137" s="85"/>
      <c r="BT137" s="85" t="str">
        <f>'3.5 St Lights - Pole'!CE137</f>
        <v/>
      </c>
      <c r="BU137" s="85"/>
      <c r="BV137" s="85" t="str">
        <f t="shared" si="103"/>
        <v/>
      </c>
      <c r="BW137" s="271"/>
      <c r="BX137" s="85" t="str">
        <f>'3.5 St Lights - Pole'!CI137</f>
        <v/>
      </c>
      <c r="BY137" s="85" t="str">
        <f>'3.5 St Lights - Pole'!CJ137</f>
        <v/>
      </c>
      <c r="BZ137" s="85" t="str">
        <f>'3.5 St Lights - Pole'!CK137</f>
        <v/>
      </c>
      <c r="CA137" s="85"/>
      <c r="CB137" s="85"/>
      <c r="CC137" s="85" t="str">
        <f t="shared" si="104"/>
        <v/>
      </c>
      <c r="CD137" s="413"/>
      <c r="CE137" s="112"/>
      <c r="CF137" s="133" t="str">
        <f ca="1">IF('3.5 St Lights - Pole'!CR137="","",'3.5 St Lights - Pole'!CR137)</f>
        <v/>
      </c>
      <c r="CG137" s="112" t="str">
        <f>IF('3.5 St Lights - Pole'!CS137="","",'3.5 St Lights - Pole'!CS137)</f>
        <v/>
      </c>
      <c r="CH137" s="112"/>
      <c r="CI137" s="112"/>
    </row>
    <row r="138" spans="1:87" x14ac:dyDescent="0.2">
      <c r="A138" s="237"/>
      <c r="B138" s="413" t="str">
        <f t="shared" si="77"/>
        <v/>
      </c>
      <c r="C138" s="413" t="str">
        <f>IF('3.5 St Lights - Bracket'!B138="","",'3.5 St Lights - Bracket'!B138)</f>
        <v/>
      </c>
      <c r="D138" s="89" t="str">
        <f>IF('3.5 St Lights - Bracket'!D138="","",'3.5 St Lights - Bracket'!D138)</f>
        <v/>
      </c>
      <c r="E138" s="413" t="str">
        <f>IF('3.5 St Lights - Bracket'!E138="","",'3.5 St Lights - Bracket'!E138)</f>
        <v/>
      </c>
      <c r="F138" s="413" t="str">
        <f>IF('3.5 St Lights - Bracket'!F138="","",'3.5 St Lights - Bracket'!F138)</f>
        <v/>
      </c>
      <c r="G138" s="413" t="str">
        <f>IF('3.5 St Lights - Bracket'!G138="","",'3.5 St Lights - Bracket'!G138)</f>
        <v/>
      </c>
      <c r="H138" s="413" t="str">
        <f>IF('3.5 St Lights - Bracket'!H138="","",'3.5 St Lights - Bracket'!H138)</f>
        <v/>
      </c>
      <c r="I138" s="413"/>
      <c r="J138" s="89" t="str">
        <f t="shared" si="78"/>
        <v/>
      </c>
      <c r="K138" s="413"/>
      <c r="L138" s="89" t="str">
        <f t="shared" si="79"/>
        <v/>
      </c>
      <c r="M138" s="414" t="str">
        <f t="shared" si="80"/>
        <v/>
      </c>
      <c r="N138" s="413"/>
      <c r="O138" s="89" t="str">
        <f t="shared" si="81"/>
        <v/>
      </c>
      <c r="P138" s="413" t="str">
        <f t="shared" si="82"/>
        <v/>
      </c>
      <c r="Q138" s="89" t="str">
        <f t="shared" si="83"/>
        <v/>
      </c>
      <c r="R138" s="413"/>
      <c r="S138" s="413" t="str">
        <f>IFERROR(VLOOKUP('3.5 St Lights - Pole'!AE138,sl_lights_light_supply_auto,2,FALSE),"")</f>
        <v/>
      </c>
      <c r="T138" s="89" t="str">
        <f t="shared" si="84"/>
        <v/>
      </c>
      <c r="U138" s="413"/>
      <c r="V138" s="413"/>
      <c r="W138" s="413"/>
      <c r="X138" s="413"/>
      <c r="Y138" s="89" t="str">
        <f t="shared" si="85"/>
        <v/>
      </c>
      <c r="Z138" s="415" t="str">
        <f>IF('3.5 St Lights - Pole'!$AM138="","",'3.5 St Lights - Pole'!$AM138)</f>
        <v/>
      </c>
      <c r="AA138" s="413"/>
      <c r="AB138" s="413"/>
      <c r="AC138" s="89" t="str">
        <f t="shared" si="86"/>
        <v/>
      </c>
      <c r="AD138" s="85"/>
      <c r="AE138" s="413"/>
      <c r="AF138" s="413" t="str">
        <f t="shared" si="87"/>
        <v/>
      </c>
      <c r="AG138" s="89" t="str">
        <f t="shared" si="88"/>
        <v/>
      </c>
      <c r="AH138" s="414" t="str">
        <f t="shared" si="89"/>
        <v/>
      </c>
      <c r="AI138" s="413" t="str">
        <f t="shared" si="90"/>
        <v/>
      </c>
      <c r="AJ138" s="89" t="str">
        <f t="shared" si="91"/>
        <v/>
      </c>
      <c r="AK138" s="413"/>
      <c r="AL138" s="89" t="str">
        <f t="shared" si="92"/>
        <v/>
      </c>
      <c r="AM138" s="413"/>
      <c r="AN138" s="89" t="str">
        <f t="shared" si="93"/>
        <v/>
      </c>
      <c r="AO138" s="413"/>
      <c r="AP138" s="89" t="str">
        <f t="shared" si="94"/>
        <v/>
      </c>
      <c r="AQ138" s="413"/>
      <c r="AR138" s="415" t="str">
        <f>IF('3.5 St Lights - Pole'!$AM138="","",'3.5 St Lights - Pole'!$AM138)</f>
        <v/>
      </c>
      <c r="AS138" s="413"/>
      <c r="AT138" s="89" t="str">
        <f t="shared" si="95"/>
        <v/>
      </c>
      <c r="AU138" s="85"/>
      <c r="AV138" s="85"/>
      <c r="AW138" s="413"/>
      <c r="AX138" s="413"/>
      <c r="AY138" s="89" t="str">
        <f t="shared" si="96"/>
        <v/>
      </c>
      <c r="AZ138" s="85"/>
      <c r="BA138" s="85"/>
      <c r="BB138" s="413" t="str">
        <f t="shared" si="97"/>
        <v/>
      </c>
      <c r="BC138" s="89" t="str">
        <f t="shared" si="98"/>
        <v/>
      </c>
      <c r="BD138" s="414" t="str">
        <f t="shared" si="99"/>
        <v/>
      </c>
      <c r="BE138" s="413"/>
      <c r="BF138" s="416" t="str">
        <f t="shared" si="100"/>
        <v/>
      </c>
      <c r="BG138" s="415" t="str">
        <f>IF('3.5 St Lights - Pole'!$AM138="","",'3.5 St Lights - Pole'!$AM138)</f>
        <v/>
      </c>
      <c r="BH138" s="413"/>
      <c r="BI138" s="89" t="str">
        <f t="shared" si="101"/>
        <v/>
      </c>
      <c r="BJ138" s="85"/>
      <c r="BK138" s="413"/>
      <c r="BL138" s="413"/>
      <c r="BM138" s="413"/>
      <c r="BN138" s="89" t="str">
        <f t="shared" si="102"/>
        <v/>
      </c>
      <c r="BO138" s="85"/>
      <c r="BP138" s="413"/>
      <c r="BQ138" s="415" t="str">
        <f>IF('3.5 St Lights - Pole'!$AM138="","",'3.5 St Lights - Pole'!$AM138)</f>
        <v/>
      </c>
      <c r="BR138" s="85"/>
      <c r="BS138" s="85"/>
      <c r="BT138" s="85" t="str">
        <f>'3.5 St Lights - Pole'!CE138</f>
        <v/>
      </c>
      <c r="BU138" s="85"/>
      <c r="BV138" s="85" t="str">
        <f t="shared" si="103"/>
        <v/>
      </c>
      <c r="BW138" s="271"/>
      <c r="BX138" s="85" t="str">
        <f>'3.5 St Lights - Pole'!CI138</f>
        <v/>
      </c>
      <c r="BY138" s="85" t="str">
        <f>'3.5 St Lights - Pole'!CJ138</f>
        <v/>
      </c>
      <c r="BZ138" s="85" t="str">
        <f>'3.5 St Lights - Pole'!CK138</f>
        <v/>
      </c>
      <c r="CA138" s="85"/>
      <c r="CB138" s="85"/>
      <c r="CC138" s="85" t="str">
        <f t="shared" si="104"/>
        <v/>
      </c>
      <c r="CD138" s="413"/>
      <c r="CE138" s="112"/>
      <c r="CF138" s="133" t="str">
        <f ca="1">IF('3.5 St Lights - Pole'!CR138="","",'3.5 St Lights - Pole'!CR138)</f>
        <v/>
      </c>
      <c r="CG138" s="112" t="str">
        <f>IF('3.5 St Lights - Pole'!CS138="","",'3.5 St Lights - Pole'!CS138)</f>
        <v/>
      </c>
      <c r="CH138" s="112"/>
      <c r="CI138" s="112"/>
    </row>
    <row r="139" spans="1:87" x14ac:dyDescent="0.2">
      <c r="A139" s="237"/>
      <c r="B139" s="413" t="str">
        <f t="shared" si="77"/>
        <v/>
      </c>
      <c r="C139" s="413" t="str">
        <f>IF('3.5 St Lights - Bracket'!B139="","",'3.5 St Lights - Bracket'!B139)</f>
        <v/>
      </c>
      <c r="D139" s="89" t="str">
        <f>IF('3.5 St Lights - Bracket'!D139="","",'3.5 St Lights - Bracket'!D139)</f>
        <v/>
      </c>
      <c r="E139" s="413" t="str">
        <f>IF('3.5 St Lights - Bracket'!E139="","",'3.5 St Lights - Bracket'!E139)</f>
        <v/>
      </c>
      <c r="F139" s="413" t="str">
        <f>IF('3.5 St Lights - Bracket'!F139="","",'3.5 St Lights - Bracket'!F139)</f>
        <v/>
      </c>
      <c r="G139" s="413" t="str">
        <f>IF('3.5 St Lights - Bracket'!G139="","",'3.5 St Lights - Bracket'!G139)</f>
        <v/>
      </c>
      <c r="H139" s="413" t="str">
        <f>IF('3.5 St Lights - Bracket'!H139="","",'3.5 St Lights - Bracket'!H139)</f>
        <v/>
      </c>
      <c r="I139" s="413"/>
      <c r="J139" s="89" t="str">
        <f t="shared" si="78"/>
        <v/>
      </c>
      <c r="K139" s="413"/>
      <c r="L139" s="89" t="str">
        <f t="shared" si="79"/>
        <v/>
      </c>
      <c r="M139" s="414" t="str">
        <f t="shared" si="80"/>
        <v/>
      </c>
      <c r="N139" s="413"/>
      <c r="O139" s="89" t="str">
        <f t="shared" si="81"/>
        <v/>
      </c>
      <c r="P139" s="413" t="str">
        <f t="shared" si="82"/>
        <v/>
      </c>
      <c r="Q139" s="89" t="str">
        <f t="shared" si="83"/>
        <v/>
      </c>
      <c r="R139" s="413"/>
      <c r="S139" s="413" t="str">
        <f>IFERROR(VLOOKUP('3.5 St Lights - Pole'!AE139,sl_lights_light_supply_auto,2,FALSE),"")</f>
        <v/>
      </c>
      <c r="T139" s="89" t="str">
        <f t="shared" si="84"/>
        <v/>
      </c>
      <c r="U139" s="413"/>
      <c r="V139" s="413"/>
      <c r="W139" s="413"/>
      <c r="X139" s="413"/>
      <c r="Y139" s="89" t="str">
        <f t="shared" si="85"/>
        <v/>
      </c>
      <c r="Z139" s="415" t="str">
        <f>IF('3.5 St Lights - Pole'!$AM139="","",'3.5 St Lights - Pole'!$AM139)</f>
        <v/>
      </c>
      <c r="AA139" s="413"/>
      <c r="AB139" s="413"/>
      <c r="AC139" s="89" t="str">
        <f t="shared" si="86"/>
        <v/>
      </c>
      <c r="AD139" s="85"/>
      <c r="AE139" s="413"/>
      <c r="AF139" s="413" t="str">
        <f t="shared" si="87"/>
        <v/>
      </c>
      <c r="AG139" s="89" t="str">
        <f t="shared" si="88"/>
        <v/>
      </c>
      <c r="AH139" s="414" t="str">
        <f t="shared" si="89"/>
        <v/>
      </c>
      <c r="AI139" s="413" t="str">
        <f t="shared" si="90"/>
        <v/>
      </c>
      <c r="AJ139" s="89" t="str">
        <f t="shared" si="91"/>
        <v/>
      </c>
      <c r="AK139" s="413"/>
      <c r="AL139" s="89" t="str">
        <f t="shared" si="92"/>
        <v/>
      </c>
      <c r="AM139" s="413"/>
      <c r="AN139" s="89" t="str">
        <f t="shared" si="93"/>
        <v/>
      </c>
      <c r="AO139" s="413"/>
      <c r="AP139" s="89" t="str">
        <f t="shared" si="94"/>
        <v/>
      </c>
      <c r="AQ139" s="413"/>
      <c r="AR139" s="415" t="str">
        <f>IF('3.5 St Lights - Pole'!$AM139="","",'3.5 St Lights - Pole'!$AM139)</f>
        <v/>
      </c>
      <c r="AS139" s="413"/>
      <c r="AT139" s="89" t="str">
        <f t="shared" si="95"/>
        <v/>
      </c>
      <c r="AU139" s="85"/>
      <c r="AV139" s="85"/>
      <c r="AW139" s="413"/>
      <c r="AX139" s="413"/>
      <c r="AY139" s="89" t="str">
        <f t="shared" si="96"/>
        <v/>
      </c>
      <c r="AZ139" s="85"/>
      <c r="BA139" s="85"/>
      <c r="BB139" s="413" t="str">
        <f t="shared" si="97"/>
        <v/>
      </c>
      <c r="BC139" s="89" t="str">
        <f t="shared" si="98"/>
        <v/>
      </c>
      <c r="BD139" s="414" t="str">
        <f t="shared" si="99"/>
        <v/>
      </c>
      <c r="BE139" s="413"/>
      <c r="BF139" s="416" t="str">
        <f t="shared" si="100"/>
        <v/>
      </c>
      <c r="BG139" s="415" t="str">
        <f>IF('3.5 St Lights - Pole'!$AM139="","",'3.5 St Lights - Pole'!$AM139)</f>
        <v/>
      </c>
      <c r="BH139" s="413"/>
      <c r="BI139" s="89" t="str">
        <f t="shared" si="101"/>
        <v/>
      </c>
      <c r="BJ139" s="85"/>
      <c r="BK139" s="413"/>
      <c r="BL139" s="413"/>
      <c r="BM139" s="413"/>
      <c r="BN139" s="89" t="str">
        <f t="shared" si="102"/>
        <v/>
      </c>
      <c r="BO139" s="85"/>
      <c r="BP139" s="413"/>
      <c r="BQ139" s="415" t="str">
        <f>IF('3.5 St Lights - Pole'!$AM139="","",'3.5 St Lights - Pole'!$AM139)</f>
        <v/>
      </c>
      <c r="BR139" s="85"/>
      <c r="BS139" s="85"/>
      <c r="BT139" s="85" t="str">
        <f>'3.5 St Lights - Pole'!CE139</f>
        <v/>
      </c>
      <c r="BU139" s="85"/>
      <c r="BV139" s="85" t="str">
        <f t="shared" si="103"/>
        <v/>
      </c>
      <c r="BW139" s="271"/>
      <c r="BX139" s="85" t="str">
        <f>'3.5 St Lights - Pole'!CI139</f>
        <v/>
      </c>
      <c r="BY139" s="85" t="str">
        <f>'3.5 St Lights - Pole'!CJ139</f>
        <v/>
      </c>
      <c r="BZ139" s="85" t="str">
        <f>'3.5 St Lights - Pole'!CK139</f>
        <v/>
      </c>
      <c r="CA139" s="85"/>
      <c r="CB139" s="85"/>
      <c r="CC139" s="85" t="str">
        <f t="shared" si="104"/>
        <v/>
      </c>
      <c r="CD139" s="413"/>
      <c r="CE139" s="112"/>
      <c r="CF139" s="133" t="str">
        <f ca="1">IF('3.5 St Lights - Pole'!CR139="","",'3.5 St Lights - Pole'!CR139)</f>
        <v/>
      </c>
      <c r="CG139" s="112" t="str">
        <f>IF('3.5 St Lights - Pole'!CS139="","",'3.5 St Lights - Pole'!CS139)</f>
        <v/>
      </c>
      <c r="CH139" s="112"/>
      <c r="CI139" s="112"/>
    </row>
    <row r="140" spans="1:87" x14ac:dyDescent="0.2">
      <c r="A140" s="237"/>
      <c r="B140" s="413" t="str">
        <f t="shared" si="77"/>
        <v/>
      </c>
      <c r="C140" s="413" t="str">
        <f>IF('3.5 St Lights - Bracket'!B140="","",'3.5 St Lights - Bracket'!B140)</f>
        <v/>
      </c>
      <c r="D140" s="89" t="str">
        <f>IF('3.5 St Lights - Bracket'!D140="","",'3.5 St Lights - Bracket'!D140)</f>
        <v/>
      </c>
      <c r="E140" s="413" t="str">
        <f>IF('3.5 St Lights - Bracket'!E140="","",'3.5 St Lights - Bracket'!E140)</f>
        <v/>
      </c>
      <c r="F140" s="413" t="str">
        <f>IF('3.5 St Lights - Bracket'!F140="","",'3.5 St Lights - Bracket'!F140)</f>
        <v/>
      </c>
      <c r="G140" s="413" t="str">
        <f>IF('3.5 St Lights - Bracket'!G140="","",'3.5 St Lights - Bracket'!G140)</f>
        <v/>
      </c>
      <c r="H140" s="413" t="str">
        <f>IF('3.5 St Lights - Bracket'!H140="","",'3.5 St Lights - Bracket'!H140)</f>
        <v/>
      </c>
      <c r="I140" s="413"/>
      <c r="J140" s="89" t="str">
        <f t="shared" si="78"/>
        <v/>
      </c>
      <c r="K140" s="413"/>
      <c r="L140" s="89" t="str">
        <f t="shared" si="79"/>
        <v/>
      </c>
      <c r="M140" s="414" t="str">
        <f t="shared" si="80"/>
        <v/>
      </c>
      <c r="N140" s="413"/>
      <c r="O140" s="89" t="str">
        <f t="shared" si="81"/>
        <v/>
      </c>
      <c r="P140" s="413" t="str">
        <f t="shared" si="82"/>
        <v/>
      </c>
      <c r="Q140" s="89" t="str">
        <f t="shared" si="83"/>
        <v/>
      </c>
      <c r="R140" s="413"/>
      <c r="S140" s="413" t="str">
        <f>IFERROR(VLOOKUP('3.5 St Lights - Pole'!AE140,sl_lights_light_supply_auto,2,FALSE),"")</f>
        <v/>
      </c>
      <c r="T140" s="89" t="str">
        <f t="shared" si="84"/>
        <v/>
      </c>
      <c r="U140" s="413"/>
      <c r="V140" s="413"/>
      <c r="W140" s="413"/>
      <c r="X140" s="413"/>
      <c r="Y140" s="89" t="str">
        <f t="shared" si="85"/>
        <v/>
      </c>
      <c r="Z140" s="415" t="str">
        <f>IF('3.5 St Lights - Pole'!$AM140="","",'3.5 St Lights - Pole'!$AM140)</f>
        <v/>
      </c>
      <c r="AA140" s="413"/>
      <c r="AB140" s="413"/>
      <c r="AC140" s="89" t="str">
        <f t="shared" si="86"/>
        <v/>
      </c>
      <c r="AD140" s="85"/>
      <c r="AE140" s="413"/>
      <c r="AF140" s="413" t="str">
        <f t="shared" si="87"/>
        <v/>
      </c>
      <c r="AG140" s="89" t="str">
        <f t="shared" si="88"/>
        <v/>
      </c>
      <c r="AH140" s="414" t="str">
        <f t="shared" si="89"/>
        <v/>
      </c>
      <c r="AI140" s="413" t="str">
        <f t="shared" si="90"/>
        <v/>
      </c>
      <c r="AJ140" s="89" t="str">
        <f t="shared" si="91"/>
        <v/>
      </c>
      <c r="AK140" s="413"/>
      <c r="AL140" s="89" t="str">
        <f t="shared" si="92"/>
        <v/>
      </c>
      <c r="AM140" s="413"/>
      <c r="AN140" s="89" t="str">
        <f t="shared" si="93"/>
        <v/>
      </c>
      <c r="AO140" s="413"/>
      <c r="AP140" s="89" t="str">
        <f t="shared" si="94"/>
        <v/>
      </c>
      <c r="AQ140" s="413"/>
      <c r="AR140" s="415" t="str">
        <f>IF('3.5 St Lights - Pole'!$AM140="","",'3.5 St Lights - Pole'!$AM140)</f>
        <v/>
      </c>
      <c r="AS140" s="413"/>
      <c r="AT140" s="89" t="str">
        <f t="shared" si="95"/>
        <v/>
      </c>
      <c r="AU140" s="85"/>
      <c r="AV140" s="85"/>
      <c r="AW140" s="413"/>
      <c r="AX140" s="413"/>
      <c r="AY140" s="89" t="str">
        <f t="shared" si="96"/>
        <v/>
      </c>
      <c r="AZ140" s="85"/>
      <c r="BA140" s="85"/>
      <c r="BB140" s="413" t="str">
        <f t="shared" si="97"/>
        <v/>
      </c>
      <c r="BC140" s="89" t="str">
        <f t="shared" si="98"/>
        <v/>
      </c>
      <c r="BD140" s="414" t="str">
        <f t="shared" si="99"/>
        <v/>
      </c>
      <c r="BE140" s="413"/>
      <c r="BF140" s="416" t="str">
        <f t="shared" si="100"/>
        <v/>
      </c>
      <c r="BG140" s="415" t="str">
        <f>IF('3.5 St Lights - Pole'!$AM140="","",'3.5 St Lights - Pole'!$AM140)</f>
        <v/>
      </c>
      <c r="BH140" s="413"/>
      <c r="BI140" s="89" t="str">
        <f t="shared" si="101"/>
        <v/>
      </c>
      <c r="BJ140" s="85"/>
      <c r="BK140" s="413"/>
      <c r="BL140" s="413"/>
      <c r="BM140" s="413"/>
      <c r="BN140" s="89" t="str">
        <f t="shared" si="102"/>
        <v/>
      </c>
      <c r="BO140" s="85"/>
      <c r="BP140" s="413"/>
      <c r="BQ140" s="415" t="str">
        <f>IF('3.5 St Lights - Pole'!$AM140="","",'3.5 St Lights - Pole'!$AM140)</f>
        <v/>
      </c>
      <c r="BR140" s="85"/>
      <c r="BS140" s="85"/>
      <c r="BT140" s="85" t="str">
        <f>'3.5 St Lights - Pole'!CE140</f>
        <v/>
      </c>
      <c r="BU140" s="85"/>
      <c r="BV140" s="85" t="str">
        <f t="shared" si="103"/>
        <v/>
      </c>
      <c r="BW140" s="271"/>
      <c r="BX140" s="85" t="str">
        <f>'3.5 St Lights - Pole'!CI140</f>
        <v/>
      </c>
      <c r="BY140" s="85" t="str">
        <f>'3.5 St Lights - Pole'!CJ140</f>
        <v/>
      </c>
      <c r="BZ140" s="85" t="str">
        <f>'3.5 St Lights - Pole'!CK140</f>
        <v/>
      </c>
      <c r="CA140" s="85"/>
      <c r="CB140" s="85"/>
      <c r="CC140" s="85" t="str">
        <f t="shared" si="104"/>
        <v/>
      </c>
      <c r="CD140" s="413"/>
      <c r="CE140" s="112"/>
      <c r="CF140" s="133" t="str">
        <f ca="1">IF('3.5 St Lights - Pole'!CR140="","",'3.5 St Lights - Pole'!CR140)</f>
        <v/>
      </c>
      <c r="CG140" s="112" t="str">
        <f>IF('3.5 St Lights - Pole'!CS140="","",'3.5 St Lights - Pole'!CS140)</f>
        <v/>
      </c>
      <c r="CH140" s="112"/>
      <c r="CI140" s="112"/>
    </row>
    <row r="141" spans="1:87" x14ac:dyDescent="0.2">
      <c r="A141" s="237"/>
      <c r="B141" s="413" t="str">
        <f t="shared" si="77"/>
        <v/>
      </c>
      <c r="C141" s="413" t="str">
        <f>IF('3.5 St Lights - Bracket'!B141="","",'3.5 St Lights - Bracket'!B141)</f>
        <v/>
      </c>
      <c r="D141" s="89" t="str">
        <f>IF('3.5 St Lights - Bracket'!D141="","",'3.5 St Lights - Bracket'!D141)</f>
        <v/>
      </c>
      <c r="E141" s="413" t="str">
        <f>IF('3.5 St Lights - Bracket'!E141="","",'3.5 St Lights - Bracket'!E141)</f>
        <v/>
      </c>
      <c r="F141" s="413" t="str">
        <f>IF('3.5 St Lights - Bracket'!F141="","",'3.5 St Lights - Bracket'!F141)</f>
        <v/>
      </c>
      <c r="G141" s="413" t="str">
        <f>IF('3.5 St Lights - Bracket'!G141="","",'3.5 St Lights - Bracket'!G141)</f>
        <v/>
      </c>
      <c r="H141" s="413" t="str">
        <f>IF('3.5 St Lights - Bracket'!H141="","",'3.5 St Lights - Bracket'!H141)</f>
        <v/>
      </c>
      <c r="I141" s="413"/>
      <c r="J141" s="89" t="str">
        <f t="shared" si="78"/>
        <v/>
      </c>
      <c r="K141" s="413"/>
      <c r="L141" s="89" t="str">
        <f t="shared" si="79"/>
        <v/>
      </c>
      <c r="M141" s="414" t="str">
        <f t="shared" si="80"/>
        <v/>
      </c>
      <c r="N141" s="413"/>
      <c r="O141" s="89" t="str">
        <f t="shared" si="81"/>
        <v/>
      </c>
      <c r="P141" s="413" t="str">
        <f t="shared" si="82"/>
        <v/>
      </c>
      <c r="Q141" s="89" t="str">
        <f t="shared" si="83"/>
        <v/>
      </c>
      <c r="R141" s="413"/>
      <c r="S141" s="413" t="str">
        <f>IFERROR(VLOOKUP('3.5 St Lights - Pole'!AE141,sl_lights_light_supply_auto,2,FALSE),"")</f>
        <v/>
      </c>
      <c r="T141" s="89" t="str">
        <f t="shared" si="84"/>
        <v/>
      </c>
      <c r="U141" s="413"/>
      <c r="V141" s="413"/>
      <c r="W141" s="413"/>
      <c r="X141" s="413"/>
      <c r="Y141" s="89" t="str">
        <f t="shared" si="85"/>
        <v/>
      </c>
      <c r="Z141" s="415" t="str">
        <f>IF('3.5 St Lights - Pole'!$AM141="","",'3.5 St Lights - Pole'!$AM141)</f>
        <v/>
      </c>
      <c r="AA141" s="413"/>
      <c r="AB141" s="413"/>
      <c r="AC141" s="89" t="str">
        <f t="shared" si="86"/>
        <v/>
      </c>
      <c r="AD141" s="85"/>
      <c r="AE141" s="413"/>
      <c r="AF141" s="413" t="str">
        <f t="shared" si="87"/>
        <v/>
      </c>
      <c r="AG141" s="89" t="str">
        <f t="shared" si="88"/>
        <v/>
      </c>
      <c r="AH141" s="414" t="str">
        <f t="shared" si="89"/>
        <v/>
      </c>
      <c r="AI141" s="413" t="str">
        <f t="shared" si="90"/>
        <v/>
      </c>
      <c r="AJ141" s="89" t="str">
        <f t="shared" si="91"/>
        <v/>
      </c>
      <c r="AK141" s="413"/>
      <c r="AL141" s="89" t="str">
        <f t="shared" si="92"/>
        <v/>
      </c>
      <c r="AM141" s="413"/>
      <c r="AN141" s="89" t="str">
        <f t="shared" si="93"/>
        <v/>
      </c>
      <c r="AO141" s="413"/>
      <c r="AP141" s="89" t="str">
        <f t="shared" si="94"/>
        <v/>
      </c>
      <c r="AQ141" s="413"/>
      <c r="AR141" s="415" t="str">
        <f>IF('3.5 St Lights - Pole'!$AM141="","",'3.5 St Lights - Pole'!$AM141)</f>
        <v/>
      </c>
      <c r="AS141" s="413"/>
      <c r="AT141" s="89" t="str">
        <f t="shared" si="95"/>
        <v/>
      </c>
      <c r="AU141" s="85"/>
      <c r="AV141" s="85"/>
      <c r="AW141" s="413"/>
      <c r="AX141" s="413"/>
      <c r="AY141" s="89" t="str">
        <f t="shared" si="96"/>
        <v/>
      </c>
      <c r="AZ141" s="85"/>
      <c r="BA141" s="85"/>
      <c r="BB141" s="413" t="str">
        <f t="shared" si="97"/>
        <v/>
      </c>
      <c r="BC141" s="89" t="str">
        <f t="shared" si="98"/>
        <v/>
      </c>
      <c r="BD141" s="414" t="str">
        <f t="shared" si="99"/>
        <v/>
      </c>
      <c r="BE141" s="413"/>
      <c r="BF141" s="416" t="str">
        <f t="shared" si="100"/>
        <v/>
      </c>
      <c r="BG141" s="415" t="str">
        <f>IF('3.5 St Lights - Pole'!$AM141="","",'3.5 St Lights - Pole'!$AM141)</f>
        <v/>
      </c>
      <c r="BH141" s="413"/>
      <c r="BI141" s="89" t="str">
        <f t="shared" si="101"/>
        <v/>
      </c>
      <c r="BJ141" s="85"/>
      <c r="BK141" s="413"/>
      <c r="BL141" s="413"/>
      <c r="BM141" s="413"/>
      <c r="BN141" s="89" t="str">
        <f t="shared" si="102"/>
        <v/>
      </c>
      <c r="BO141" s="85"/>
      <c r="BP141" s="413"/>
      <c r="BQ141" s="415" t="str">
        <f>IF('3.5 St Lights - Pole'!$AM141="","",'3.5 St Lights - Pole'!$AM141)</f>
        <v/>
      </c>
      <c r="BR141" s="85"/>
      <c r="BS141" s="85"/>
      <c r="BT141" s="85" t="str">
        <f>'3.5 St Lights - Pole'!CE141</f>
        <v/>
      </c>
      <c r="BU141" s="85"/>
      <c r="BV141" s="85" t="str">
        <f t="shared" si="103"/>
        <v/>
      </c>
      <c r="BW141" s="271"/>
      <c r="BX141" s="85" t="str">
        <f>'3.5 St Lights - Pole'!CI141</f>
        <v/>
      </c>
      <c r="BY141" s="85" t="str">
        <f>'3.5 St Lights - Pole'!CJ141</f>
        <v/>
      </c>
      <c r="BZ141" s="85" t="str">
        <f>'3.5 St Lights - Pole'!CK141</f>
        <v/>
      </c>
      <c r="CA141" s="85"/>
      <c r="CB141" s="85"/>
      <c r="CC141" s="85" t="str">
        <f t="shared" si="104"/>
        <v/>
      </c>
      <c r="CD141" s="413"/>
      <c r="CE141" s="112"/>
      <c r="CF141" s="133" t="str">
        <f ca="1">IF('3.5 St Lights - Pole'!CR141="","",'3.5 St Lights - Pole'!CR141)</f>
        <v/>
      </c>
      <c r="CG141" s="112" t="str">
        <f>IF('3.5 St Lights - Pole'!CS141="","",'3.5 St Lights - Pole'!CS141)</f>
        <v/>
      </c>
      <c r="CH141" s="112"/>
      <c r="CI141" s="112"/>
    </row>
    <row r="142" spans="1:87" x14ac:dyDescent="0.2">
      <c r="A142" s="237"/>
      <c r="B142" s="413" t="str">
        <f t="shared" si="77"/>
        <v/>
      </c>
      <c r="C142" s="413" t="str">
        <f>IF('3.5 St Lights - Bracket'!B142="","",'3.5 St Lights - Bracket'!B142)</f>
        <v/>
      </c>
      <c r="D142" s="89" t="str">
        <f>IF('3.5 St Lights - Bracket'!D142="","",'3.5 St Lights - Bracket'!D142)</f>
        <v/>
      </c>
      <c r="E142" s="413" t="str">
        <f>IF('3.5 St Lights - Bracket'!E142="","",'3.5 St Lights - Bracket'!E142)</f>
        <v/>
      </c>
      <c r="F142" s="413" t="str">
        <f>IF('3.5 St Lights - Bracket'!F142="","",'3.5 St Lights - Bracket'!F142)</f>
        <v/>
      </c>
      <c r="G142" s="413" t="str">
        <f>IF('3.5 St Lights - Bracket'!G142="","",'3.5 St Lights - Bracket'!G142)</f>
        <v/>
      </c>
      <c r="H142" s="413" t="str">
        <f>IF('3.5 St Lights - Bracket'!H142="","",'3.5 St Lights - Bracket'!H142)</f>
        <v/>
      </c>
      <c r="I142" s="413"/>
      <c r="J142" s="89" t="str">
        <f t="shared" si="78"/>
        <v/>
      </c>
      <c r="K142" s="413"/>
      <c r="L142" s="89" t="str">
        <f t="shared" si="79"/>
        <v/>
      </c>
      <c r="M142" s="414" t="str">
        <f t="shared" si="80"/>
        <v/>
      </c>
      <c r="N142" s="413"/>
      <c r="O142" s="89" t="str">
        <f t="shared" si="81"/>
        <v/>
      </c>
      <c r="P142" s="413" t="str">
        <f t="shared" si="82"/>
        <v/>
      </c>
      <c r="Q142" s="89" t="str">
        <f t="shared" si="83"/>
        <v/>
      </c>
      <c r="R142" s="413"/>
      <c r="S142" s="413" t="str">
        <f>IFERROR(VLOOKUP('3.5 St Lights - Pole'!AE142,sl_lights_light_supply_auto,2,FALSE),"")</f>
        <v/>
      </c>
      <c r="T142" s="89" t="str">
        <f t="shared" si="84"/>
        <v/>
      </c>
      <c r="U142" s="413"/>
      <c r="V142" s="413"/>
      <c r="W142" s="413"/>
      <c r="X142" s="413"/>
      <c r="Y142" s="89" t="str">
        <f t="shared" si="85"/>
        <v/>
      </c>
      <c r="Z142" s="415" t="str">
        <f>IF('3.5 St Lights - Pole'!$AM142="","",'3.5 St Lights - Pole'!$AM142)</f>
        <v/>
      </c>
      <c r="AA142" s="413"/>
      <c r="AB142" s="413"/>
      <c r="AC142" s="89" t="str">
        <f t="shared" si="86"/>
        <v/>
      </c>
      <c r="AD142" s="85"/>
      <c r="AE142" s="413"/>
      <c r="AF142" s="413" t="str">
        <f t="shared" si="87"/>
        <v/>
      </c>
      <c r="AG142" s="89" t="str">
        <f t="shared" si="88"/>
        <v/>
      </c>
      <c r="AH142" s="414" t="str">
        <f t="shared" si="89"/>
        <v/>
      </c>
      <c r="AI142" s="413" t="str">
        <f t="shared" si="90"/>
        <v/>
      </c>
      <c r="AJ142" s="89" t="str">
        <f t="shared" si="91"/>
        <v/>
      </c>
      <c r="AK142" s="413"/>
      <c r="AL142" s="89" t="str">
        <f t="shared" si="92"/>
        <v/>
      </c>
      <c r="AM142" s="413"/>
      <c r="AN142" s="89" t="str">
        <f t="shared" si="93"/>
        <v/>
      </c>
      <c r="AO142" s="413"/>
      <c r="AP142" s="89" t="str">
        <f t="shared" si="94"/>
        <v/>
      </c>
      <c r="AQ142" s="413"/>
      <c r="AR142" s="415" t="str">
        <f>IF('3.5 St Lights - Pole'!$AM142="","",'3.5 St Lights - Pole'!$AM142)</f>
        <v/>
      </c>
      <c r="AS142" s="413"/>
      <c r="AT142" s="89" t="str">
        <f t="shared" si="95"/>
        <v/>
      </c>
      <c r="AU142" s="85"/>
      <c r="AV142" s="85"/>
      <c r="AW142" s="413"/>
      <c r="AX142" s="413"/>
      <c r="AY142" s="89" t="str">
        <f t="shared" si="96"/>
        <v/>
      </c>
      <c r="AZ142" s="85"/>
      <c r="BA142" s="85"/>
      <c r="BB142" s="413" t="str">
        <f t="shared" si="97"/>
        <v/>
      </c>
      <c r="BC142" s="89" t="str">
        <f t="shared" si="98"/>
        <v/>
      </c>
      <c r="BD142" s="414" t="str">
        <f t="shared" si="99"/>
        <v/>
      </c>
      <c r="BE142" s="413"/>
      <c r="BF142" s="416" t="str">
        <f t="shared" si="100"/>
        <v/>
      </c>
      <c r="BG142" s="415" t="str">
        <f>IF('3.5 St Lights - Pole'!$AM142="","",'3.5 St Lights - Pole'!$AM142)</f>
        <v/>
      </c>
      <c r="BH142" s="413"/>
      <c r="BI142" s="89" t="str">
        <f t="shared" si="101"/>
        <v/>
      </c>
      <c r="BJ142" s="85"/>
      <c r="BK142" s="413"/>
      <c r="BL142" s="413"/>
      <c r="BM142" s="413"/>
      <c r="BN142" s="89" t="str">
        <f t="shared" si="102"/>
        <v/>
      </c>
      <c r="BO142" s="85"/>
      <c r="BP142" s="413"/>
      <c r="BQ142" s="415" t="str">
        <f>IF('3.5 St Lights - Pole'!$AM142="","",'3.5 St Lights - Pole'!$AM142)</f>
        <v/>
      </c>
      <c r="BR142" s="85"/>
      <c r="BS142" s="85"/>
      <c r="BT142" s="85" t="str">
        <f>'3.5 St Lights - Pole'!CE142</f>
        <v/>
      </c>
      <c r="BU142" s="85"/>
      <c r="BV142" s="85" t="str">
        <f t="shared" si="103"/>
        <v/>
      </c>
      <c r="BW142" s="271"/>
      <c r="BX142" s="85" t="str">
        <f>'3.5 St Lights - Pole'!CI142</f>
        <v/>
      </c>
      <c r="BY142" s="85" t="str">
        <f>'3.5 St Lights - Pole'!CJ142</f>
        <v/>
      </c>
      <c r="BZ142" s="85" t="str">
        <f>'3.5 St Lights - Pole'!CK142</f>
        <v/>
      </c>
      <c r="CA142" s="85"/>
      <c r="CB142" s="85"/>
      <c r="CC142" s="85" t="str">
        <f t="shared" si="104"/>
        <v/>
      </c>
      <c r="CD142" s="413"/>
      <c r="CE142" s="112"/>
      <c r="CF142" s="133" t="str">
        <f ca="1">IF('3.5 St Lights - Pole'!CR142="","",'3.5 St Lights - Pole'!CR142)</f>
        <v/>
      </c>
      <c r="CG142" s="112" t="str">
        <f>IF('3.5 St Lights - Pole'!CS142="","",'3.5 St Lights - Pole'!CS142)</f>
        <v/>
      </c>
      <c r="CH142" s="112"/>
      <c r="CI142" s="112"/>
    </row>
    <row r="143" spans="1:87" x14ac:dyDescent="0.2">
      <c r="A143" s="237"/>
      <c r="B143" s="413" t="str">
        <f t="shared" si="77"/>
        <v/>
      </c>
      <c r="C143" s="413" t="str">
        <f>IF('3.5 St Lights - Bracket'!B143="","",'3.5 St Lights - Bracket'!B143)</f>
        <v/>
      </c>
      <c r="D143" s="89" t="str">
        <f>IF('3.5 St Lights - Bracket'!D143="","",'3.5 St Lights - Bracket'!D143)</f>
        <v/>
      </c>
      <c r="E143" s="413" t="str">
        <f>IF('3.5 St Lights - Bracket'!E143="","",'3.5 St Lights - Bracket'!E143)</f>
        <v/>
      </c>
      <c r="F143" s="413" t="str">
        <f>IF('3.5 St Lights - Bracket'!F143="","",'3.5 St Lights - Bracket'!F143)</f>
        <v/>
      </c>
      <c r="G143" s="413" t="str">
        <f>IF('3.5 St Lights - Bracket'!G143="","",'3.5 St Lights - Bracket'!G143)</f>
        <v/>
      </c>
      <c r="H143" s="413" t="str">
        <f>IF('3.5 St Lights - Bracket'!H143="","",'3.5 St Lights - Bracket'!H143)</f>
        <v/>
      </c>
      <c r="I143" s="413"/>
      <c r="J143" s="89" t="str">
        <f t="shared" si="78"/>
        <v/>
      </c>
      <c r="K143" s="413"/>
      <c r="L143" s="89" t="str">
        <f t="shared" si="79"/>
        <v/>
      </c>
      <c r="M143" s="414" t="str">
        <f t="shared" si="80"/>
        <v/>
      </c>
      <c r="N143" s="413"/>
      <c r="O143" s="89" t="str">
        <f t="shared" si="81"/>
        <v/>
      </c>
      <c r="P143" s="413" t="str">
        <f t="shared" si="82"/>
        <v/>
      </c>
      <c r="Q143" s="89" t="str">
        <f t="shared" si="83"/>
        <v/>
      </c>
      <c r="R143" s="413"/>
      <c r="S143" s="413" t="str">
        <f>IFERROR(VLOOKUP('3.5 St Lights - Pole'!AE143,sl_lights_light_supply_auto,2,FALSE),"")</f>
        <v/>
      </c>
      <c r="T143" s="89" t="str">
        <f t="shared" si="84"/>
        <v/>
      </c>
      <c r="U143" s="413"/>
      <c r="V143" s="413"/>
      <c r="W143" s="413"/>
      <c r="X143" s="413"/>
      <c r="Y143" s="89" t="str">
        <f t="shared" si="85"/>
        <v/>
      </c>
      <c r="Z143" s="415" t="str">
        <f>IF('3.5 St Lights - Pole'!$AM143="","",'3.5 St Lights - Pole'!$AM143)</f>
        <v/>
      </c>
      <c r="AA143" s="413"/>
      <c r="AB143" s="413"/>
      <c r="AC143" s="89" t="str">
        <f t="shared" si="86"/>
        <v/>
      </c>
      <c r="AD143" s="85"/>
      <c r="AE143" s="413"/>
      <c r="AF143" s="413" t="str">
        <f t="shared" si="87"/>
        <v/>
      </c>
      <c r="AG143" s="89" t="str">
        <f t="shared" si="88"/>
        <v/>
      </c>
      <c r="AH143" s="414" t="str">
        <f t="shared" si="89"/>
        <v/>
      </c>
      <c r="AI143" s="413" t="str">
        <f t="shared" si="90"/>
        <v/>
      </c>
      <c r="AJ143" s="89" t="str">
        <f t="shared" si="91"/>
        <v/>
      </c>
      <c r="AK143" s="413"/>
      <c r="AL143" s="89" t="str">
        <f t="shared" si="92"/>
        <v/>
      </c>
      <c r="AM143" s="413"/>
      <c r="AN143" s="89" t="str">
        <f t="shared" si="93"/>
        <v/>
      </c>
      <c r="AO143" s="413"/>
      <c r="AP143" s="89" t="str">
        <f t="shared" si="94"/>
        <v/>
      </c>
      <c r="AQ143" s="413"/>
      <c r="AR143" s="415" t="str">
        <f>IF('3.5 St Lights - Pole'!$AM143="","",'3.5 St Lights - Pole'!$AM143)</f>
        <v/>
      </c>
      <c r="AS143" s="413"/>
      <c r="AT143" s="89" t="str">
        <f t="shared" si="95"/>
        <v/>
      </c>
      <c r="AU143" s="85"/>
      <c r="AV143" s="85"/>
      <c r="AW143" s="413"/>
      <c r="AX143" s="413"/>
      <c r="AY143" s="89" t="str">
        <f t="shared" si="96"/>
        <v/>
      </c>
      <c r="AZ143" s="85"/>
      <c r="BA143" s="85"/>
      <c r="BB143" s="413" t="str">
        <f t="shared" si="97"/>
        <v/>
      </c>
      <c r="BC143" s="89" t="str">
        <f t="shared" si="98"/>
        <v/>
      </c>
      <c r="BD143" s="414" t="str">
        <f t="shared" si="99"/>
        <v/>
      </c>
      <c r="BE143" s="413"/>
      <c r="BF143" s="416" t="str">
        <f t="shared" si="100"/>
        <v/>
      </c>
      <c r="BG143" s="415" t="str">
        <f>IF('3.5 St Lights - Pole'!$AM143="","",'3.5 St Lights - Pole'!$AM143)</f>
        <v/>
      </c>
      <c r="BH143" s="413"/>
      <c r="BI143" s="89" t="str">
        <f t="shared" si="101"/>
        <v/>
      </c>
      <c r="BJ143" s="85"/>
      <c r="BK143" s="413"/>
      <c r="BL143" s="413"/>
      <c r="BM143" s="413"/>
      <c r="BN143" s="89" t="str">
        <f t="shared" si="102"/>
        <v/>
      </c>
      <c r="BO143" s="85"/>
      <c r="BP143" s="413"/>
      <c r="BQ143" s="415" t="str">
        <f>IF('3.5 St Lights - Pole'!$AM143="","",'3.5 St Lights - Pole'!$AM143)</f>
        <v/>
      </c>
      <c r="BR143" s="85"/>
      <c r="BS143" s="85"/>
      <c r="BT143" s="85" t="str">
        <f>'3.5 St Lights - Pole'!CE143</f>
        <v/>
      </c>
      <c r="BU143" s="85"/>
      <c r="BV143" s="85" t="str">
        <f t="shared" si="103"/>
        <v/>
      </c>
      <c r="BW143" s="271"/>
      <c r="BX143" s="85" t="str">
        <f>'3.5 St Lights - Pole'!CI143</f>
        <v/>
      </c>
      <c r="BY143" s="85" t="str">
        <f>'3.5 St Lights - Pole'!CJ143</f>
        <v/>
      </c>
      <c r="BZ143" s="85" t="str">
        <f>'3.5 St Lights - Pole'!CK143</f>
        <v/>
      </c>
      <c r="CA143" s="85"/>
      <c r="CB143" s="85"/>
      <c r="CC143" s="85" t="str">
        <f t="shared" si="104"/>
        <v/>
      </c>
      <c r="CD143" s="413"/>
      <c r="CE143" s="112"/>
      <c r="CF143" s="133" t="str">
        <f ca="1">IF('3.5 St Lights - Pole'!CR143="","",'3.5 St Lights - Pole'!CR143)</f>
        <v/>
      </c>
      <c r="CG143" s="112" t="str">
        <f>IF('3.5 St Lights - Pole'!CS143="","",'3.5 St Lights - Pole'!CS143)</f>
        <v/>
      </c>
      <c r="CH143" s="112"/>
      <c r="CI143" s="112"/>
    </row>
    <row r="144" spans="1:87" x14ac:dyDescent="0.2">
      <c r="A144" s="237"/>
      <c r="B144" s="413" t="str">
        <f t="shared" si="77"/>
        <v/>
      </c>
      <c r="C144" s="413" t="str">
        <f>IF('3.5 St Lights - Bracket'!B144="","",'3.5 St Lights - Bracket'!B144)</f>
        <v/>
      </c>
      <c r="D144" s="89" t="str">
        <f>IF('3.5 St Lights - Bracket'!D144="","",'3.5 St Lights - Bracket'!D144)</f>
        <v/>
      </c>
      <c r="E144" s="413" t="str">
        <f>IF('3.5 St Lights - Bracket'!E144="","",'3.5 St Lights - Bracket'!E144)</f>
        <v/>
      </c>
      <c r="F144" s="413" t="str">
        <f>IF('3.5 St Lights - Bracket'!F144="","",'3.5 St Lights - Bracket'!F144)</f>
        <v/>
      </c>
      <c r="G144" s="413" t="str">
        <f>IF('3.5 St Lights - Bracket'!G144="","",'3.5 St Lights - Bracket'!G144)</f>
        <v/>
      </c>
      <c r="H144" s="413" t="str">
        <f>IF('3.5 St Lights - Bracket'!H144="","",'3.5 St Lights - Bracket'!H144)</f>
        <v/>
      </c>
      <c r="I144" s="413"/>
      <c r="J144" s="89" t="str">
        <f t="shared" si="78"/>
        <v/>
      </c>
      <c r="K144" s="413"/>
      <c r="L144" s="89" t="str">
        <f t="shared" si="79"/>
        <v/>
      </c>
      <c r="M144" s="414" t="str">
        <f t="shared" si="80"/>
        <v/>
      </c>
      <c r="N144" s="413"/>
      <c r="O144" s="89" t="str">
        <f t="shared" si="81"/>
        <v/>
      </c>
      <c r="P144" s="413" t="str">
        <f t="shared" si="82"/>
        <v/>
      </c>
      <c r="Q144" s="89" t="str">
        <f t="shared" si="83"/>
        <v/>
      </c>
      <c r="R144" s="413"/>
      <c r="S144" s="413" t="str">
        <f>IFERROR(VLOOKUP('3.5 St Lights - Pole'!AE144,sl_lights_light_supply_auto,2,FALSE),"")</f>
        <v/>
      </c>
      <c r="T144" s="89" t="str">
        <f t="shared" si="84"/>
        <v/>
      </c>
      <c r="U144" s="413"/>
      <c r="V144" s="413"/>
      <c r="W144" s="413"/>
      <c r="X144" s="413"/>
      <c r="Y144" s="89" t="str">
        <f t="shared" si="85"/>
        <v/>
      </c>
      <c r="Z144" s="415" t="str">
        <f>IF('3.5 St Lights - Pole'!$AM144="","",'3.5 St Lights - Pole'!$AM144)</f>
        <v/>
      </c>
      <c r="AA144" s="413"/>
      <c r="AB144" s="413"/>
      <c r="AC144" s="89" t="str">
        <f t="shared" si="86"/>
        <v/>
      </c>
      <c r="AD144" s="85"/>
      <c r="AE144" s="413"/>
      <c r="AF144" s="413" t="str">
        <f t="shared" si="87"/>
        <v/>
      </c>
      <c r="AG144" s="89" t="str">
        <f t="shared" si="88"/>
        <v/>
      </c>
      <c r="AH144" s="414" t="str">
        <f t="shared" si="89"/>
        <v/>
      </c>
      <c r="AI144" s="413" t="str">
        <f t="shared" si="90"/>
        <v/>
      </c>
      <c r="AJ144" s="89" t="str">
        <f t="shared" si="91"/>
        <v/>
      </c>
      <c r="AK144" s="413"/>
      <c r="AL144" s="89" t="str">
        <f t="shared" si="92"/>
        <v/>
      </c>
      <c r="AM144" s="413"/>
      <c r="AN144" s="89" t="str">
        <f t="shared" si="93"/>
        <v/>
      </c>
      <c r="AO144" s="413"/>
      <c r="AP144" s="89" t="str">
        <f t="shared" si="94"/>
        <v/>
      </c>
      <c r="AQ144" s="413"/>
      <c r="AR144" s="415" t="str">
        <f>IF('3.5 St Lights - Pole'!$AM144="","",'3.5 St Lights - Pole'!$AM144)</f>
        <v/>
      </c>
      <c r="AS144" s="413"/>
      <c r="AT144" s="89" t="str">
        <f t="shared" si="95"/>
        <v/>
      </c>
      <c r="AU144" s="85"/>
      <c r="AV144" s="85"/>
      <c r="AW144" s="413"/>
      <c r="AX144" s="413"/>
      <c r="AY144" s="89" t="str">
        <f t="shared" si="96"/>
        <v/>
      </c>
      <c r="AZ144" s="85"/>
      <c r="BA144" s="85"/>
      <c r="BB144" s="413" t="str">
        <f t="shared" si="97"/>
        <v/>
      </c>
      <c r="BC144" s="89" t="str">
        <f t="shared" si="98"/>
        <v/>
      </c>
      <c r="BD144" s="414" t="str">
        <f t="shared" si="99"/>
        <v/>
      </c>
      <c r="BE144" s="413"/>
      <c r="BF144" s="416" t="str">
        <f t="shared" si="100"/>
        <v/>
      </c>
      <c r="BG144" s="415" t="str">
        <f>IF('3.5 St Lights - Pole'!$AM144="","",'3.5 St Lights - Pole'!$AM144)</f>
        <v/>
      </c>
      <c r="BH144" s="413"/>
      <c r="BI144" s="89" t="str">
        <f t="shared" si="101"/>
        <v/>
      </c>
      <c r="BJ144" s="85"/>
      <c r="BK144" s="413"/>
      <c r="BL144" s="413"/>
      <c r="BM144" s="413"/>
      <c r="BN144" s="89" t="str">
        <f t="shared" si="102"/>
        <v/>
      </c>
      <c r="BO144" s="85"/>
      <c r="BP144" s="413"/>
      <c r="BQ144" s="415" t="str">
        <f>IF('3.5 St Lights - Pole'!$AM144="","",'3.5 St Lights - Pole'!$AM144)</f>
        <v/>
      </c>
      <c r="BR144" s="85"/>
      <c r="BS144" s="85"/>
      <c r="BT144" s="85" t="str">
        <f>'3.5 St Lights - Pole'!CE144</f>
        <v/>
      </c>
      <c r="BU144" s="85"/>
      <c r="BV144" s="85" t="str">
        <f t="shared" si="103"/>
        <v/>
      </c>
      <c r="BW144" s="271"/>
      <c r="BX144" s="85" t="str">
        <f>'3.5 St Lights - Pole'!CI144</f>
        <v/>
      </c>
      <c r="BY144" s="85" t="str">
        <f>'3.5 St Lights - Pole'!CJ144</f>
        <v/>
      </c>
      <c r="BZ144" s="85" t="str">
        <f>'3.5 St Lights - Pole'!CK144</f>
        <v/>
      </c>
      <c r="CA144" s="85"/>
      <c r="CB144" s="85"/>
      <c r="CC144" s="85" t="str">
        <f t="shared" si="104"/>
        <v/>
      </c>
      <c r="CD144" s="413"/>
      <c r="CE144" s="112"/>
      <c r="CF144" s="133" t="str">
        <f ca="1">IF('3.5 St Lights - Pole'!CR144="","",'3.5 St Lights - Pole'!CR144)</f>
        <v/>
      </c>
      <c r="CG144" s="112" t="str">
        <f>IF('3.5 St Lights - Pole'!CS144="","",'3.5 St Lights - Pole'!CS144)</f>
        <v/>
      </c>
      <c r="CH144" s="112"/>
      <c r="CI144" s="112"/>
    </row>
    <row r="145" spans="1:87" x14ac:dyDescent="0.2">
      <c r="A145" s="237"/>
      <c r="B145" s="413" t="str">
        <f t="shared" si="77"/>
        <v/>
      </c>
      <c r="C145" s="413" t="str">
        <f>IF('3.5 St Lights - Bracket'!B145="","",'3.5 St Lights - Bracket'!B145)</f>
        <v/>
      </c>
      <c r="D145" s="89" t="str">
        <f>IF('3.5 St Lights - Bracket'!D145="","",'3.5 St Lights - Bracket'!D145)</f>
        <v/>
      </c>
      <c r="E145" s="413" t="str">
        <f>IF('3.5 St Lights - Bracket'!E145="","",'3.5 St Lights - Bracket'!E145)</f>
        <v/>
      </c>
      <c r="F145" s="413" t="str">
        <f>IF('3.5 St Lights - Bracket'!F145="","",'3.5 St Lights - Bracket'!F145)</f>
        <v/>
      </c>
      <c r="G145" s="413" t="str">
        <f>IF('3.5 St Lights - Bracket'!G145="","",'3.5 St Lights - Bracket'!G145)</f>
        <v/>
      </c>
      <c r="H145" s="413" t="str">
        <f>IF('3.5 St Lights - Bracket'!H145="","",'3.5 St Lights - Bracket'!H145)</f>
        <v/>
      </c>
      <c r="I145" s="413"/>
      <c r="J145" s="89" t="str">
        <f t="shared" si="78"/>
        <v/>
      </c>
      <c r="K145" s="413"/>
      <c r="L145" s="89" t="str">
        <f t="shared" si="79"/>
        <v/>
      </c>
      <c r="M145" s="414" t="str">
        <f t="shared" si="80"/>
        <v/>
      </c>
      <c r="N145" s="413"/>
      <c r="O145" s="89" t="str">
        <f t="shared" si="81"/>
        <v/>
      </c>
      <c r="P145" s="413" t="str">
        <f t="shared" si="82"/>
        <v/>
      </c>
      <c r="Q145" s="89" t="str">
        <f t="shared" si="83"/>
        <v/>
      </c>
      <c r="R145" s="413"/>
      <c r="S145" s="413" t="str">
        <f>IFERROR(VLOOKUP('3.5 St Lights - Pole'!AE145,sl_lights_light_supply_auto,2,FALSE),"")</f>
        <v/>
      </c>
      <c r="T145" s="89" t="str">
        <f t="shared" si="84"/>
        <v/>
      </c>
      <c r="U145" s="413"/>
      <c r="V145" s="413"/>
      <c r="W145" s="413"/>
      <c r="X145" s="413"/>
      <c r="Y145" s="89" t="str">
        <f t="shared" si="85"/>
        <v/>
      </c>
      <c r="Z145" s="415" t="str">
        <f>IF('3.5 St Lights - Pole'!$AM145="","",'3.5 St Lights - Pole'!$AM145)</f>
        <v/>
      </c>
      <c r="AA145" s="413"/>
      <c r="AB145" s="413"/>
      <c r="AC145" s="89" t="str">
        <f t="shared" si="86"/>
        <v/>
      </c>
      <c r="AD145" s="85"/>
      <c r="AE145" s="413"/>
      <c r="AF145" s="413" t="str">
        <f t="shared" si="87"/>
        <v/>
      </c>
      <c r="AG145" s="89" t="str">
        <f t="shared" si="88"/>
        <v/>
      </c>
      <c r="AH145" s="414" t="str">
        <f t="shared" si="89"/>
        <v/>
      </c>
      <c r="AI145" s="413" t="str">
        <f t="shared" si="90"/>
        <v/>
      </c>
      <c r="AJ145" s="89" t="str">
        <f t="shared" si="91"/>
        <v/>
      </c>
      <c r="AK145" s="413"/>
      <c r="AL145" s="89" t="str">
        <f t="shared" si="92"/>
        <v/>
      </c>
      <c r="AM145" s="413"/>
      <c r="AN145" s="89" t="str">
        <f t="shared" si="93"/>
        <v/>
      </c>
      <c r="AO145" s="413"/>
      <c r="AP145" s="89" t="str">
        <f t="shared" si="94"/>
        <v/>
      </c>
      <c r="AQ145" s="413"/>
      <c r="AR145" s="415" t="str">
        <f>IF('3.5 St Lights - Pole'!$AM145="","",'3.5 St Lights - Pole'!$AM145)</f>
        <v/>
      </c>
      <c r="AS145" s="413"/>
      <c r="AT145" s="89" t="str">
        <f t="shared" si="95"/>
        <v/>
      </c>
      <c r="AU145" s="85"/>
      <c r="AV145" s="85"/>
      <c r="AW145" s="413"/>
      <c r="AX145" s="413"/>
      <c r="AY145" s="89" t="str">
        <f t="shared" si="96"/>
        <v/>
      </c>
      <c r="AZ145" s="85"/>
      <c r="BA145" s="85"/>
      <c r="BB145" s="413" t="str">
        <f t="shared" si="97"/>
        <v/>
      </c>
      <c r="BC145" s="89" t="str">
        <f t="shared" si="98"/>
        <v/>
      </c>
      <c r="BD145" s="414" t="str">
        <f t="shared" si="99"/>
        <v/>
      </c>
      <c r="BE145" s="413"/>
      <c r="BF145" s="416" t="str">
        <f t="shared" si="100"/>
        <v/>
      </c>
      <c r="BG145" s="415" t="str">
        <f>IF('3.5 St Lights - Pole'!$AM145="","",'3.5 St Lights - Pole'!$AM145)</f>
        <v/>
      </c>
      <c r="BH145" s="413"/>
      <c r="BI145" s="89" t="str">
        <f t="shared" si="101"/>
        <v/>
      </c>
      <c r="BJ145" s="85"/>
      <c r="BK145" s="413"/>
      <c r="BL145" s="413"/>
      <c r="BM145" s="413"/>
      <c r="BN145" s="89" t="str">
        <f t="shared" si="102"/>
        <v/>
      </c>
      <c r="BO145" s="85"/>
      <c r="BP145" s="413"/>
      <c r="BQ145" s="415" t="str">
        <f>IF('3.5 St Lights - Pole'!$AM145="","",'3.5 St Lights - Pole'!$AM145)</f>
        <v/>
      </c>
      <c r="BR145" s="85"/>
      <c r="BS145" s="85"/>
      <c r="BT145" s="85" t="str">
        <f>'3.5 St Lights - Pole'!CE145</f>
        <v/>
      </c>
      <c r="BU145" s="85"/>
      <c r="BV145" s="85" t="str">
        <f t="shared" si="103"/>
        <v/>
      </c>
      <c r="BW145" s="271"/>
      <c r="BX145" s="85" t="str">
        <f>'3.5 St Lights - Pole'!CI145</f>
        <v/>
      </c>
      <c r="BY145" s="85" t="str">
        <f>'3.5 St Lights - Pole'!CJ145</f>
        <v/>
      </c>
      <c r="BZ145" s="85" t="str">
        <f>'3.5 St Lights - Pole'!CK145</f>
        <v/>
      </c>
      <c r="CA145" s="85"/>
      <c r="CB145" s="85"/>
      <c r="CC145" s="85" t="str">
        <f t="shared" si="104"/>
        <v/>
      </c>
      <c r="CD145" s="413"/>
      <c r="CE145" s="112"/>
      <c r="CF145" s="133" t="str">
        <f ca="1">IF('3.5 St Lights - Pole'!CR145="","",'3.5 St Lights - Pole'!CR145)</f>
        <v/>
      </c>
      <c r="CG145" s="112" t="str">
        <f>IF('3.5 St Lights - Pole'!CS145="","",'3.5 St Lights - Pole'!CS145)</f>
        <v/>
      </c>
      <c r="CH145" s="112"/>
      <c r="CI145" s="112"/>
    </row>
    <row r="146" spans="1:87" x14ac:dyDescent="0.2">
      <c r="A146" s="237"/>
      <c r="B146" s="413" t="str">
        <f t="shared" si="77"/>
        <v/>
      </c>
      <c r="C146" s="413" t="str">
        <f>IF('3.5 St Lights - Bracket'!B146="","",'3.5 St Lights - Bracket'!B146)</f>
        <v/>
      </c>
      <c r="D146" s="89" t="str">
        <f>IF('3.5 St Lights - Bracket'!D146="","",'3.5 St Lights - Bracket'!D146)</f>
        <v/>
      </c>
      <c r="E146" s="413" t="str">
        <f>IF('3.5 St Lights - Bracket'!E146="","",'3.5 St Lights - Bracket'!E146)</f>
        <v/>
      </c>
      <c r="F146" s="413" t="str">
        <f>IF('3.5 St Lights - Bracket'!F146="","",'3.5 St Lights - Bracket'!F146)</f>
        <v/>
      </c>
      <c r="G146" s="413" t="str">
        <f>IF('3.5 St Lights - Bracket'!G146="","",'3.5 St Lights - Bracket'!G146)</f>
        <v/>
      </c>
      <c r="H146" s="413" t="str">
        <f>IF('3.5 St Lights - Bracket'!H146="","",'3.5 St Lights - Bracket'!H146)</f>
        <v/>
      </c>
      <c r="I146" s="413"/>
      <c r="J146" s="89" t="str">
        <f t="shared" si="78"/>
        <v/>
      </c>
      <c r="K146" s="413"/>
      <c r="L146" s="89" t="str">
        <f t="shared" si="79"/>
        <v/>
      </c>
      <c r="M146" s="414" t="str">
        <f t="shared" si="80"/>
        <v/>
      </c>
      <c r="N146" s="413"/>
      <c r="O146" s="89" t="str">
        <f t="shared" si="81"/>
        <v/>
      </c>
      <c r="P146" s="413" t="str">
        <f t="shared" si="82"/>
        <v/>
      </c>
      <c r="Q146" s="89" t="str">
        <f t="shared" si="83"/>
        <v/>
      </c>
      <c r="R146" s="413"/>
      <c r="S146" s="413" t="str">
        <f>IFERROR(VLOOKUP('3.5 St Lights - Pole'!AE146,sl_lights_light_supply_auto,2,FALSE),"")</f>
        <v/>
      </c>
      <c r="T146" s="89" t="str">
        <f t="shared" si="84"/>
        <v/>
      </c>
      <c r="U146" s="413"/>
      <c r="V146" s="413"/>
      <c r="W146" s="413"/>
      <c r="X146" s="413"/>
      <c r="Y146" s="89" t="str">
        <f t="shared" si="85"/>
        <v/>
      </c>
      <c r="Z146" s="415" t="str">
        <f>IF('3.5 St Lights - Pole'!$AM146="","",'3.5 St Lights - Pole'!$AM146)</f>
        <v/>
      </c>
      <c r="AA146" s="413"/>
      <c r="AB146" s="413"/>
      <c r="AC146" s="89" t="str">
        <f t="shared" si="86"/>
        <v/>
      </c>
      <c r="AD146" s="85"/>
      <c r="AE146" s="413"/>
      <c r="AF146" s="413" t="str">
        <f t="shared" si="87"/>
        <v/>
      </c>
      <c r="AG146" s="89" t="str">
        <f t="shared" si="88"/>
        <v/>
      </c>
      <c r="AH146" s="414" t="str">
        <f t="shared" si="89"/>
        <v/>
      </c>
      <c r="AI146" s="413" t="str">
        <f t="shared" si="90"/>
        <v/>
      </c>
      <c r="AJ146" s="89" t="str">
        <f t="shared" si="91"/>
        <v/>
      </c>
      <c r="AK146" s="413"/>
      <c r="AL146" s="89" t="str">
        <f t="shared" si="92"/>
        <v/>
      </c>
      <c r="AM146" s="413"/>
      <c r="AN146" s="89" t="str">
        <f t="shared" si="93"/>
        <v/>
      </c>
      <c r="AO146" s="413"/>
      <c r="AP146" s="89" t="str">
        <f t="shared" si="94"/>
        <v/>
      </c>
      <c r="AQ146" s="413"/>
      <c r="AR146" s="415" t="str">
        <f>IF('3.5 St Lights - Pole'!$AM146="","",'3.5 St Lights - Pole'!$AM146)</f>
        <v/>
      </c>
      <c r="AS146" s="413"/>
      <c r="AT146" s="89" t="str">
        <f t="shared" si="95"/>
        <v/>
      </c>
      <c r="AU146" s="85"/>
      <c r="AV146" s="85"/>
      <c r="AW146" s="413"/>
      <c r="AX146" s="413"/>
      <c r="AY146" s="89" t="str">
        <f t="shared" si="96"/>
        <v/>
      </c>
      <c r="AZ146" s="85"/>
      <c r="BA146" s="85"/>
      <c r="BB146" s="413" t="str">
        <f t="shared" si="97"/>
        <v/>
      </c>
      <c r="BC146" s="89" t="str">
        <f t="shared" si="98"/>
        <v/>
      </c>
      <c r="BD146" s="414" t="str">
        <f t="shared" si="99"/>
        <v/>
      </c>
      <c r="BE146" s="413"/>
      <c r="BF146" s="416" t="str">
        <f t="shared" si="100"/>
        <v/>
      </c>
      <c r="BG146" s="415" t="str">
        <f>IF('3.5 St Lights - Pole'!$AM146="","",'3.5 St Lights - Pole'!$AM146)</f>
        <v/>
      </c>
      <c r="BH146" s="413"/>
      <c r="BI146" s="89" t="str">
        <f t="shared" si="101"/>
        <v/>
      </c>
      <c r="BJ146" s="85"/>
      <c r="BK146" s="413"/>
      <c r="BL146" s="413"/>
      <c r="BM146" s="413"/>
      <c r="BN146" s="89" t="str">
        <f t="shared" si="102"/>
        <v/>
      </c>
      <c r="BO146" s="85"/>
      <c r="BP146" s="413"/>
      <c r="BQ146" s="415" t="str">
        <f>IF('3.5 St Lights - Pole'!$AM146="","",'3.5 St Lights - Pole'!$AM146)</f>
        <v/>
      </c>
      <c r="BR146" s="85"/>
      <c r="BS146" s="85"/>
      <c r="BT146" s="85" t="str">
        <f>'3.5 St Lights - Pole'!CE146</f>
        <v/>
      </c>
      <c r="BU146" s="85"/>
      <c r="BV146" s="85" t="str">
        <f t="shared" si="103"/>
        <v/>
      </c>
      <c r="BW146" s="271"/>
      <c r="BX146" s="85" t="str">
        <f>'3.5 St Lights - Pole'!CI146</f>
        <v/>
      </c>
      <c r="BY146" s="85" t="str">
        <f>'3.5 St Lights - Pole'!CJ146</f>
        <v/>
      </c>
      <c r="BZ146" s="85" t="str">
        <f>'3.5 St Lights - Pole'!CK146</f>
        <v/>
      </c>
      <c r="CA146" s="85"/>
      <c r="CB146" s="85"/>
      <c r="CC146" s="85" t="str">
        <f t="shared" si="104"/>
        <v/>
      </c>
      <c r="CD146" s="413"/>
      <c r="CE146" s="112"/>
      <c r="CF146" s="133" t="str">
        <f ca="1">IF('3.5 St Lights - Pole'!CR146="","",'3.5 St Lights - Pole'!CR146)</f>
        <v/>
      </c>
      <c r="CG146" s="112" t="str">
        <f>IF('3.5 St Lights - Pole'!CS146="","",'3.5 St Lights - Pole'!CS146)</f>
        <v/>
      </c>
      <c r="CH146" s="112"/>
      <c r="CI146" s="112"/>
    </row>
    <row r="147" spans="1:87" x14ac:dyDescent="0.2">
      <c r="A147" s="237"/>
      <c r="B147" s="413" t="str">
        <f t="shared" si="77"/>
        <v/>
      </c>
      <c r="C147" s="413" t="str">
        <f>IF('3.5 St Lights - Bracket'!B147="","",'3.5 St Lights - Bracket'!B147)</f>
        <v/>
      </c>
      <c r="D147" s="89" t="str">
        <f>IF('3.5 St Lights - Bracket'!D147="","",'3.5 St Lights - Bracket'!D147)</f>
        <v/>
      </c>
      <c r="E147" s="413" t="str">
        <f>IF('3.5 St Lights - Bracket'!E147="","",'3.5 St Lights - Bracket'!E147)</f>
        <v/>
      </c>
      <c r="F147" s="413" t="str">
        <f>IF('3.5 St Lights - Bracket'!F147="","",'3.5 St Lights - Bracket'!F147)</f>
        <v/>
      </c>
      <c r="G147" s="413" t="str">
        <f>IF('3.5 St Lights - Bracket'!G147="","",'3.5 St Lights - Bracket'!G147)</f>
        <v/>
      </c>
      <c r="H147" s="413" t="str">
        <f>IF('3.5 St Lights - Bracket'!H147="","",'3.5 St Lights - Bracket'!H147)</f>
        <v/>
      </c>
      <c r="I147" s="413"/>
      <c r="J147" s="89" t="str">
        <f t="shared" si="78"/>
        <v/>
      </c>
      <c r="K147" s="413"/>
      <c r="L147" s="89" t="str">
        <f t="shared" si="79"/>
        <v/>
      </c>
      <c r="M147" s="414" t="str">
        <f t="shared" si="80"/>
        <v/>
      </c>
      <c r="N147" s="413"/>
      <c r="O147" s="89" t="str">
        <f t="shared" si="81"/>
        <v/>
      </c>
      <c r="P147" s="413" t="str">
        <f t="shared" si="82"/>
        <v/>
      </c>
      <c r="Q147" s="89" t="str">
        <f t="shared" si="83"/>
        <v/>
      </c>
      <c r="R147" s="413"/>
      <c r="S147" s="413" t="str">
        <f>IFERROR(VLOOKUP('3.5 St Lights - Pole'!AE147,sl_lights_light_supply_auto,2,FALSE),"")</f>
        <v/>
      </c>
      <c r="T147" s="89" t="str">
        <f t="shared" si="84"/>
        <v/>
      </c>
      <c r="U147" s="413"/>
      <c r="V147" s="413"/>
      <c r="W147" s="413"/>
      <c r="X147" s="413"/>
      <c r="Y147" s="89" t="str">
        <f t="shared" si="85"/>
        <v/>
      </c>
      <c r="Z147" s="415" t="str">
        <f>IF('3.5 St Lights - Pole'!$AM147="","",'3.5 St Lights - Pole'!$AM147)</f>
        <v/>
      </c>
      <c r="AA147" s="413"/>
      <c r="AB147" s="413"/>
      <c r="AC147" s="89" t="str">
        <f t="shared" si="86"/>
        <v/>
      </c>
      <c r="AD147" s="85"/>
      <c r="AE147" s="413"/>
      <c r="AF147" s="413" t="str">
        <f t="shared" si="87"/>
        <v/>
      </c>
      <c r="AG147" s="89" t="str">
        <f t="shared" si="88"/>
        <v/>
      </c>
      <c r="AH147" s="414" t="str">
        <f t="shared" si="89"/>
        <v/>
      </c>
      <c r="AI147" s="413" t="str">
        <f t="shared" si="90"/>
        <v/>
      </c>
      <c r="AJ147" s="89" t="str">
        <f t="shared" si="91"/>
        <v/>
      </c>
      <c r="AK147" s="413"/>
      <c r="AL147" s="89" t="str">
        <f t="shared" si="92"/>
        <v/>
      </c>
      <c r="AM147" s="413"/>
      <c r="AN147" s="89" t="str">
        <f t="shared" si="93"/>
        <v/>
      </c>
      <c r="AO147" s="413"/>
      <c r="AP147" s="89" t="str">
        <f t="shared" si="94"/>
        <v/>
      </c>
      <c r="AQ147" s="413"/>
      <c r="AR147" s="415" t="str">
        <f>IF('3.5 St Lights - Pole'!$AM147="","",'3.5 St Lights - Pole'!$AM147)</f>
        <v/>
      </c>
      <c r="AS147" s="413"/>
      <c r="AT147" s="89" t="str">
        <f t="shared" si="95"/>
        <v/>
      </c>
      <c r="AU147" s="85"/>
      <c r="AV147" s="85"/>
      <c r="AW147" s="413"/>
      <c r="AX147" s="413"/>
      <c r="AY147" s="89" t="str">
        <f t="shared" si="96"/>
        <v/>
      </c>
      <c r="AZ147" s="85"/>
      <c r="BA147" s="85"/>
      <c r="BB147" s="413" t="str">
        <f t="shared" si="97"/>
        <v/>
      </c>
      <c r="BC147" s="89" t="str">
        <f t="shared" si="98"/>
        <v/>
      </c>
      <c r="BD147" s="414" t="str">
        <f t="shared" si="99"/>
        <v/>
      </c>
      <c r="BE147" s="413"/>
      <c r="BF147" s="416" t="str">
        <f t="shared" si="100"/>
        <v/>
      </c>
      <c r="BG147" s="415" t="str">
        <f>IF('3.5 St Lights - Pole'!$AM147="","",'3.5 St Lights - Pole'!$AM147)</f>
        <v/>
      </c>
      <c r="BH147" s="413"/>
      <c r="BI147" s="89" t="str">
        <f t="shared" si="101"/>
        <v/>
      </c>
      <c r="BJ147" s="85"/>
      <c r="BK147" s="413"/>
      <c r="BL147" s="413"/>
      <c r="BM147" s="413"/>
      <c r="BN147" s="89" t="str">
        <f t="shared" si="102"/>
        <v/>
      </c>
      <c r="BO147" s="85"/>
      <c r="BP147" s="413"/>
      <c r="BQ147" s="415" t="str">
        <f>IF('3.5 St Lights - Pole'!$AM147="","",'3.5 St Lights - Pole'!$AM147)</f>
        <v/>
      </c>
      <c r="BR147" s="85"/>
      <c r="BS147" s="85"/>
      <c r="BT147" s="85" t="str">
        <f>'3.5 St Lights - Pole'!CE147</f>
        <v/>
      </c>
      <c r="BU147" s="85"/>
      <c r="BV147" s="85" t="str">
        <f t="shared" si="103"/>
        <v/>
      </c>
      <c r="BW147" s="271"/>
      <c r="BX147" s="85" t="str">
        <f>'3.5 St Lights - Pole'!CI147</f>
        <v/>
      </c>
      <c r="BY147" s="85" t="str">
        <f>'3.5 St Lights - Pole'!CJ147</f>
        <v/>
      </c>
      <c r="BZ147" s="85" t="str">
        <f>'3.5 St Lights - Pole'!CK147</f>
        <v/>
      </c>
      <c r="CA147" s="85"/>
      <c r="CB147" s="85"/>
      <c r="CC147" s="85" t="str">
        <f t="shared" si="104"/>
        <v/>
      </c>
      <c r="CD147" s="413"/>
      <c r="CE147" s="112"/>
      <c r="CF147" s="133" t="str">
        <f ca="1">IF('3.5 St Lights - Pole'!CR147="","",'3.5 St Lights - Pole'!CR147)</f>
        <v/>
      </c>
      <c r="CG147" s="112" t="str">
        <f>IF('3.5 St Lights - Pole'!CS147="","",'3.5 St Lights - Pole'!CS147)</f>
        <v/>
      </c>
      <c r="CH147" s="112"/>
      <c r="CI147" s="112"/>
    </row>
    <row r="148" spans="1:87" x14ac:dyDescent="0.2">
      <c r="A148" s="237"/>
      <c r="B148" s="413" t="str">
        <f t="shared" si="77"/>
        <v/>
      </c>
      <c r="C148" s="413" t="str">
        <f>IF('3.5 St Lights - Bracket'!B148="","",'3.5 St Lights - Bracket'!B148)</f>
        <v/>
      </c>
      <c r="D148" s="89" t="str">
        <f>IF('3.5 St Lights - Bracket'!D148="","",'3.5 St Lights - Bracket'!D148)</f>
        <v/>
      </c>
      <c r="E148" s="413" t="str">
        <f>IF('3.5 St Lights - Bracket'!E148="","",'3.5 St Lights - Bracket'!E148)</f>
        <v/>
      </c>
      <c r="F148" s="413" t="str">
        <f>IF('3.5 St Lights - Bracket'!F148="","",'3.5 St Lights - Bracket'!F148)</f>
        <v/>
      </c>
      <c r="G148" s="413" t="str">
        <f>IF('3.5 St Lights - Bracket'!G148="","",'3.5 St Lights - Bracket'!G148)</f>
        <v/>
      </c>
      <c r="H148" s="413" t="str">
        <f>IF('3.5 St Lights - Bracket'!H148="","",'3.5 St Lights - Bracket'!H148)</f>
        <v/>
      </c>
      <c r="I148" s="413"/>
      <c r="J148" s="89" t="str">
        <f t="shared" si="78"/>
        <v/>
      </c>
      <c r="K148" s="413"/>
      <c r="L148" s="89" t="str">
        <f t="shared" si="79"/>
        <v/>
      </c>
      <c r="M148" s="414" t="str">
        <f t="shared" si="80"/>
        <v/>
      </c>
      <c r="N148" s="413"/>
      <c r="O148" s="89" t="str">
        <f t="shared" si="81"/>
        <v/>
      </c>
      <c r="P148" s="413" t="str">
        <f t="shared" si="82"/>
        <v/>
      </c>
      <c r="Q148" s="89" t="str">
        <f t="shared" si="83"/>
        <v/>
      </c>
      <c r="R148" s="413"/>
      <c r="S148" s="413" t="str">
        <f>IFERROR(VLOOKUP('3.5 St Lights - Pole'!AE148,sl_lights_light_supply_auto,2,FALSE),"")</f>
        <v/>
      </c>
      <c r="T148" s="89" t="str">
        <f t="shared" si="84"/>
        <v/>
      </c>
      <c r="U148" s="413"/>
      <c r="V148" s="413"/>
      <c r="W148" s="413"/>
      <c r="X148" s="413"/>
      <c r="Y148" s="89" t="str">
        <f t="shared" si="85"/>
        <v/>
      </c>
      <c r="Z148" s="415" t="str">
        <f>IF('3.5 St Lights - Pole'!$AM148="","",'3.5 St Lights - Pole'!$AM148)</f>
        <v/>
      </c>
      <c r="AA148" s="413"/>
      <c r="AB148" s="413"/>
      <c r="AC148" s="89" t="str">
        <f t="shared" si="86"/>
        <v/>
      </c>
      <c r="AD148" s="85"/>
      <c r="AE148" s="413"/>
      <c r="AF148" s="413" t="str">
        <f t="shared" si="87"/>
        <v/>
      </c>
      <c r="AG148" s="89" t="str">
        <f t="shared" si="88"/>
        <v/>
      </c>
      <c r="AH148" s="414" t="str">
        <f t="shared" si="89"/>
        <v/>
      </c>
      <c r="AI148" s="413" t="str">
        <f t="shared" si="90"/>
        <v/>
      </c>
      <c r="AJ148" s="89" t="str">
        <f t="shared" si="91"/>
        <v/>
      </c>
      <c r="AK148" s="413"/>
      <c r="AL148" s="89" t="str">
        <f t="shared" si="92"/>
        <v/>
      </c>
      <c r="AM148" s="413"/>
      <c r="AN148" s="89" t="str">
        <f t="shared" si="93"/>
        <v/>
      </c>
      <c r="AO148" s="413"/>
      <c r="AP148" s="89" t="str">
        <f t="shared" si="94"/>
        <v/>
      </c>
      <c r="AQ148" s="413"/>
      <c r="AR148" s="415" t="str">
        <f>IF('3.5 St Lights - Pole'!$AM148="","",'3.5 St Lights - Pole'!$AM148)</f>
        <v/>
      </c>
      <c r="AS148" s="413"/>
      <c r="AT148" s="89" t="str">
        <f t="shared" si="95"/>
        <v/>
      </c>
      <c r="AU148" s="85"/>
      <c r="AV148" s="85"/>
      <c r="AW148" s="413"/>
      <c r="AX148" s="413"/>
      <c r="AY148" s="89" t="str">
        <f t="shared" si="96"/>
        <v/>
      </c>
      <c r="AZ148" s="85"/>
      <c r="BA148" s="85"/>
      <c r="BB148" s="413" t="str">
        <f t="shared" si="97"/>
        <v/>
      </c>
      <c r="BC148" s="89" t="str">
        <f t="shared" si="98"/>
        <v/>
      </c>
      <c r="BD148" s="414" t="str">
        <f t="shared" si="99"/>
        <v/>
      </c>
      <c r="BE148" s="413"/>
      <c r="BF148" s="416" t="str">
        <f t="shared" si="100"/>
        <v/>
      </c>
      <c r="BG148" s="415" t="str">
        <f>IF('3.5 St Lights - Pole'!$AM148="","",'3.5 St Lights - Pole'!$AM148)</f>
        <v/>
      </c>
      <c r="BH148" s="413"/>
      <c r="BI148" s="89" t="str">
        <f t="shared" si="101"/>
        <v/>
      </c>
      <c r="BJ148" s="85"/>
      <c r="BK148" s="413"/>
      <c r="BL148" s="413"/>
      <c r="BM148" s="413"/>
      <c r="BN148" s="89" t="str">
        <f t="shared" si="102"/>
        <v/>
      </c>
      <c r="BO148" s="85"/>
      <c r="BP148" s="413"/>
      <c r="BQ148" s="415" t="str">
        <f>IF('3.5 St Lights - Pole'!$AM148="","",'3.5 St Lights - Pole'!$AM148)</f>
        <v/>
      </c>
      <c r="BR148" s="85"/>
      <c r="BS148" s="85"/>
      <c r="BT148" s="85" t="str">
        <f>'3.5 St Lights - Pole'!CE148</f>
        <v/>
      </c>
      <c r="BU148" s="85"/>
      <c r="BV148" s="85" t="str">
        <f t="shared" si="103"/>
        <v/>
      </c>
      <c r="BW148" s="271"/>
      <c r="BX148" s="85" t="str">
        <f>'3.5 St Lights - Pole'!CI148</f>
        <v/>
      </c>
      <c r="BY148" s="85" t="str">
        <f>'3.5 St Lights - Pole'!CJ148</f>
        <v/>
      </c>
      <c r="BZ148" s="85" t="str">
        <f>'3.5 St Lights - Pole'!CK148</f>
        <v/>
      </c>
      <c r="CA148" s="85"/>
      <c r="CB148" s="85"/>
      <c r="CC148" s="85" t="str">
        <f t="shared" si="104"/>
        <v/>
      </c>
      <c r="CD148" s="413"/>
      <c r="CE148" s="112"/>
      <c r="CF148" s="133" t="str">
        <f ca="1">IF('3.5 St Lights - Pole'!CR148="","",'3.5 St Lights - Pole'!CR148)</f>
        <v/>
      </c>
      <c r="CG148" s="112" t="str">
        <f>IF('3.5 St Lights - Pole'!CS148="","",'3.5 St Lights - Pole'!CS148)</f>
        <v/>
      </c>
      <c r="CH148" s="112"/>
      <c r="CI148" s="112"/>
    </row>
    <row r="149" spans="1:87" x14ac:dyDescent="0.2">
      <c r="A149" s="237"/>
      <c r="B149" s="413" t="str">
        <f t="shared" si="77"/>
        <v/>
      </c>
      <c r="C149" s="413" t="str">
        <f>IF('3.5 St Lights - Bracket'!B149="","",'3.5 St Lights - Bracket'!B149)</f>
        <v/>
      </c>
      <c r="D149" s="89" t="str">
        <f>IF('3.5 St Lights - Bracket'!D149="","",'3.5 St Lights - Bracket'!D149)</f>
        <v/>
      </c>
      <c r="E149" s="413" t="str">
        <f>IF('3.5 St Lights - Bracket'!E149="","",'3.5 St Lights - Bracket'!E149)</f>
        <v/>
      </c>
      <c r="F149" s="413" t="str">
        <f>IF('3.5 St Lights - Bracket'!F149="","",'3.5 St Lights - Bracket'!F149)</f>
        <v/>
      </c>
      <c r="G149" s="413" t="str">
        <f>IF('3.5 St Lights - Bracket'!G149="","",'3.5 St Lights - Bracket'!G149)</f>
        <v/>
      </c>
      <c r="H149" s="413" t="str">
        <f>IF('3.5 St Lights - Bracket'!H149="","",'3.5 St Lights - Bracket'!H149)</f>
        <v/>
      </c>
      <c r="I149" s="413"/>
      <c r="J149" s="89" t="str">
        <f t="shared" si="78"/>
        <v/>
      </c>
      <c r="K149" s="413"/>
      <c r="L149" s="89" t="str">
        <f t="shared" si="79"/>
        <v/>
      </c>
      <c r="M149" s="414" t="str">
        <f t="shared" si="80"/>
        <v/>
      </c>
      <c r="N149" s="413"/>
      <c r="O149" s="89" t="str">
        <f t="shared" si="81"/>
        <v/>
      </c>
      <c r="P149" s="413" t="str">
        <f t="shared" si="82"/>
        <v/>
      </c>
      <c r="Q149" s="89" t="str">
        <f t="shared" si="83"/>
        <v/>
      </c>
      <c r="R149" s="413"/>
      <c r="S149" s="413" t="str">
        <f>IFERROR(VLOOKUP('3.5 St Lights - Pole'!AE149,sl_lights_light_supply_auto,2,FALSE),"")</f>
        <v/>
      </c>
      <c r="T149" s="89" t="str">
        <f t="shared" si="84"/>
        <v/>
      </c>
      <c r="U149" s="413"/>
      <c r="V149" s="413"/>
      <c r="W149" s="413"/>
      <c r="X149" s="413"/>
      <c r="Y149" s="89" t="str">
        <f t="shared" si="85"/>
        <v/>
      </c>
      <c r="Z149" s="415" t="str">
        <f>IF('3.5 St Lights - Pole'!$AM149="","",'3.5 St Lights - Pole'!$AM149)</f>
        <v/>
      </c>
      <c r="AA149" s="413"/>
      <c r="AB149" s="413"/>
      <c r="AC149" s="89" t="str">
        <f t="shared" si="86"/>
        <v/>
      </c>
      <c r="AD149" s="85"/>
      <c r="AE149" s="413"/>
      <c r="AF149" s="413" t="str">
        <f t="shared" si="87"/>
        <v/>
      </c>
      <c r="AG149" s="89" t="str">
        <f t="shared" si="88"/>
        <v/>
      </c>
      <c r="AH149" s="414" t="str">
        <f t="shared" si="89"/>
        <v/>
      </c>
      <c r="AI149" s="413" t="str">
        <f t="shared" si="90"/>
        <v/>
      </c>
      <c r="AJ149" s="89" t="str">
        <f t="shared" si="91"/>
        <v/>
      </c>
      <c r="AK149" s="413"/>
      <c r="AL149" s="89" t="str">
        <f t="shared" si="92"/>
        <v/>
      </c>
      <c r="AM149" s="413"/>
      <c r="AN149" s="89" t="str">
        <f t="shared" si="93"/>
        <v/>
      </c>
      <c r="AO149" s="413"/>
      <c r="AP149" s="89" t="str">
        <f t="shared" si="94"/>
        <v/>
      </c>
      <c r="AQ149" s="413"/>
      <c r="AR149" s="415" t="str">
        <f>IF('3.5 St Lights - Pole'!$AM149="","",'3.5 St Lights - Pole'!$AM149)</f>
        <v/>
      </c>
      <c r="AS149" s="413"/>
      <c r="AT149" s="89" t="str">
        <f t="shared" si="95"/>
        <v/>
      </c>
      <c r="AU149" s="85"/>
      <c r="AV149" s="85"/>
      <c r="AW149" s="413"/>
      <c r="AX149" s="413"/>
      <c r="AY149" s="89" t="str">
        <f t="shared" si="96"/>
        <v/>
      </c>
      <c r="AZ149" s="85"/>
      <c r="BA149" s="85"/>
      <c r="BB149" s="413" t="str">
        <f t="shared" si="97"/>
        <v/>
      </c>
      <c r="BC149" s="89" t="str">
        <f t="shared" si="98"/>
        <v/>
      </c>
      <c r="BD149" s="414" t="str">
        <f t="shared" si="99"/>
        <v/>
      </c>
      <c r="BE149" s="413"/>
      <c r="BF149" s="416" t="str">
        <f t="shared" si="100"/>
        <v/>
      </c>
      <c r="BG149" s="415" t="str">
        <f>IF('3.5 St Lights - Pole'!$AM149="","",'3.5 St Lights - Pole'!$AM149)</f>
        <v/>
      </c>
      <c r="BH149" s="413"/>
      <c r="BI149" s="89" t="str">
        <f t="shared" si="101"/>
        <v/>
      </c>
      <c r="BJ149" s="85"/>
      <c r="BK149" s="413"/>
      <c r="BL149" s="413"/>
      <c r="BM149" s="413"/>
      <c r="BN149" s="89" t="str">
        <f t="shared" si="102"/>
        <v/>
      </c>
      <c r="BO149" s="85"/>
      <c r="BP149" s="413"/>
      <c r="BQ149" s="415" t="str">
        <f>IF('3.5 St Lights - Pole'!$AM149="","",'3.5 St Lights - Pole'!$AM149)</f>
        <v/>
      </c>
      <c r="BR149" s="85"/>
      <c r="BS149" s="85"/>
      <c r="BT149" s="85" t="str">
        <f>'3.5 St Lights - Pole'!CE149</f>
        <v/>
      </c>
      <c r="BU149" s="85"/>
      <c r="BV149" s="85" t="str">
        <f t="shared" si="103"/>
        <v/>
      </c>
      <c r="BW149" s="271"/>
      <c r="BX149" s="85" t="str">
        <f>'3.5 St Lights - Pole'!CI149</f>
        <v/>
      </c>
      <c r="BY149" s="85" t="str">
        <f>'3.5 St Lights - Pole'!CJ149</f>
        <v/>
      </c>
      <c r="BZ149" s="85" t="str">
        <f>'3.5 St Lights - Pole'!CK149</f>
        <v/>
      </c>
      <c r="CA149" s="85"/>
      <c r="CB149" s="85"/>
      <c r="CC149" s="85" t="str">
        <f t="shared" si="104"/>
        <v/>
      </c>
      <c r="CD149" s="413"/>
      <c r="CE149" s="112"/>
      <c r="CF149" s="133" t="str">
        <f ca="1">IF('3.5 St Lights - Pole'!CR149="","",'3.5 St Lights - Pole'!CR149)</f>
        <v/>
      </c>
      <c r="CG149" s="112" t="str">
        <f>IF('3.5 St Lights - Pole'!CS149="","",'3.5 St Lights - Pole'!CS149)</f>
        <v/>
      </c>
      <c r="CH149" s="112"/>
      <c r="CI149" s="112"/>
    </row>
    <row r="150" spans="1:87" x14ac:dyDescent="0.2">
      <c r="A150" s="237"/>
      <c r="B150" s="413" t="str">
        <f t="shared" si="77"/>
        <v/>
      </c>
      <c r="C150" s="413" t="str">
        <f>IF('3.5 St Lights - Bracket'!B150="","",'3.5 St Lights - Bracket'!B150)</f>
        <v/>
      </c>
      <c r="D150" s="89" t="str">
        <f>IF('3.5 St Lights - Bracket'!D150="","",'3.5 St Lights - Bracket'!D150)</f>
        <v/>
      </c>
      <c r="E150" s="413" t="str">
        <f>IF('3.5 St Lights - Bracket'!E150="","",'3.5 St Lights - Bracket'!E150)</f>
        <v/>
      </c>
      <c r="F150" s="413" t="str">
        <f>IF('3.5 St Lights - Bracket'!F150="","",'3.5 St Lights - Bracket'!F150)</f>
        <v/>
      </c>
      <c r="G150" s="413" t="str">
        <f>IF('3.5 St Lights - Bracket'!G150="","",'3.5 St Lights - Bracket'!G150)</f>
        <v/>
      </c>
      <c r="H150" s="413" t="str">
        <f>IF('3.5 St Lights - Bracket'!H150="","",'3.5 St Lights - Bracket'!H150)</f>
        <v/>
      </c>
      <c r="I150" s="413"/>
      <c r="J150" s="89" t="str">
        <f t="shared" si="78"/>
        <v/>
      </c>
      <c r="K150" s="413"/>
      <c r="L150" s="89" t="str">
        <f t="shared" si="79"/>
        <v/>
      </c>
      <c r="M150" s="414" t="str">
        <f t="shared" si="80"/>
        <v/>
      </c>
      <c r="N150" s="413"/>
      <c r="O150" s="89" t="str">
        <f t="shared" si="81"/>
        <v/>
      </c>
      <c r="P150" s="413" t="str">
        <f t="shared" si="82"/>
        <v/>
      </c>
      <c r="Q150" s="89" t="str">
        <f t="shared" si="83"/>
        <v/>
      </c>
      <c r="R150" s="413"/>
      <c r="S150" s="413" t="str">
        <f>IFERROR(VLOOKUP('3.5 St Lights - Pole'!AE150,sl_lights_light_supply_auto,2,FALSE),"")</f>
        <v/>
      </c>
      <c r="T150" s="89" t="str">
        <f t="shared" si="84"/>
        <v/>
      </c>
      <c r="U150" s="413"/>
      <c r="V150" s="413"/>
      <c r="W150" s="413"/>
      <c r="X150" s="413"/>
      <c r="Y150" s="89" t="str">
        <f t="shared" si="85"/>
        <v/>
      </c>
      <c r="Z150" s="415" t="str">
        <f>IF('3.5 St Lights - Pole'!$AM150="","",'3.5 St Lights - Pole'!$AM150)</f>
        <v/>
      </c>
      <c r="AA150" s="413"/>
      <c r="AB150" s="413"/>
      <c r="AC150" s="89" t="str">
        <f t="shared" si="86"/>
        <v/>
      </c>
      <c r="AD150" s="85"/>
      <c r="AE150" s="413"/>
      <c r="AF150" s="413" t="str">
        <f t="shared" si="87"/>
        <v/>
      </c>
      <c r="AG150" s="89" t="str">
        <f t="shared" si="88"/>
        <v/>
      </c>
      <c r="AH150" s="414" t="str">
        <f t="shared" si="89"/>
        <v/>
      </c>
      <c r="AI150" s="413" t="str">
        <f t="shared" si="90"/>
        <v/>
      </c>
      <c r="AJ150" s="89" t="str">
        <f t="shared" si="91"/>
        <v/>
      </c>
      <c r="AK150" s="413"/>
      <c r="AL150" s="89" t="str">
        <f t="shared" si="92"/>
        <v/>
      </c>
      <c r="AM150" s="413"/>
      <c r="AN150" s="89" t="str">
        <f t="shared" si="93"/>
        <v/>
      </c>
      <c r="AO150" s="413"/>
      <c r="AP150" s="89" t="str">
        <f t="shared" si="94"/>
        <v/>
      </c>
      <c r="AQ150" s="413"/>
      <c r="AR150" s="415" t="str">
        <f>IF('3.5 St Lights - Pole'!$AM150="","",'3.5 St Lights - Pole'!$AM150)</f>
        <v/>
      </c>
      <c r="AS150" s="413"/>
      <c r="AT150" s="89" t="str">
        <f t="shared" si="95"/>
        <v/>
      </c>
      <c r="AU150" s="85"/>
      <c r="AV150" s="85"/>
      <c r="AW150" s="413"/>
      <c r="AX150" s="413"/>
      <c r="AY150" s="89" t="str">
        <f t="shared" si="96"/>
        <v/>
      </c>
      <c r="AZ150" s="85"/>
      <c r="BA150" s="85"/>
      <c r="BB150" s="413" t="str">
        <f t="shared" si="97"/>
        <v/>
      </c>
      <c r="BC150" s="89" t="str">
        <f t="shared" si="98"/>
        <v/>
      </c>
      <c r="BD150" s="414" t="str">
        <f t="shared" si="99"/>
        <v/>
      </c>
      <c r="BE150" s="413"/>
      <c r="BF150" s="416" t="str">
        <f t="shared" si="100"/>
        <v/>
      </c>
      <c r="BG150" s="415" t="str">
        <f>IF('3.5 St Lights - Pole'!$AM150="","",'3.5 St Lights - Pole'!$AM150)</f>
        <v/>
      </c>
      <c r="BH150" s="413"/>
      <c r="BI150" s="89" t="str">
        <f t="shared" si="101"/>
        <v/>
      </c>
      <c r="BJ150" s="85"/>
      <c r="BK150" s="413"/>
      <c r="BL150" s="413"/>
      <c r="BM150" s="413"/>
      <c r="BN150" s="89" t="str">
        <f t="shared" si="102"/>
        <v/>
      </c>
      <c r="BO150" s="85"/>
      <c r="BP150" s="413"/>
      <c r="BQ150" s="415" t="str">
        <f>IF('3.5 St Lights - Pole'!$AM150="","",'3.5 St Lights - Pole'!$AM150)</f>
        <v/>
      </c>
      <c r="BR150" s="85"/>
      <c r="BS150" s="85"/>
      <c r="BT150" s="85" t="str">
        <f>'3.5 St Lights - Pole'!CE150</f>
        <v/>
      </c>
      <c r="BU150" s="85"/>
      <c r="BV150" s="85" t="str">
        <f t="shared" si="103"/>
        <v/>
      </c>
      <c r="BW150" s="271"/>
      <c r="BX150" s="85" t="str">
        <f>'3.5 St Lights - Pole'!CI150</f>
        <v/>
      </c>
      <c r="BY150" s="85" t="str">
        <f>'3.5 St Lights - Pole'!CJ150</f>
        <v/>
      </c>
      <c r="BZ150" s="85" t="str">
        <f>'3.5 St Lights - Pole'!CK150</f>
        <v/>
      </c>
      <c r="CA150" s="85"/>
      <c r="CB150" s="85"/>
      <c r="CC150" s="85" t="str">
        <f t="shared" si="104"/>
        <v/>
      </c>
      <c r="CD150" s="413"/>
      <c r="CE150" s="112"/>
      <c r="CF150" s="133" t="str">
        <f ca="1">IF('3.5 St Lights - Pole'!CR150="","",'3.5 St Lights - Pole'!CR150)</f>
        <v/>
      </c>
      <c r="CG150" s="112" t="str">
        <f>IF('3.5 St Lights - Pole'!CS150="","",'3.5 St Lights - Pole'!CS150)</f>
        <v/>
      </c>
      <c r="CH150" s="112"/>
      <c r="CI150" s="112"/>
    </row>
    <row r="151" spans="1:87" x14ac:dyDescent="0.2">
      <c r="A151" s="237"/>
      <c r="B151" s="413" t="str">
        <f t="shared" si="77"/>
        <v/>
      </c>
      <c r="C151" s="413" t="str">
        <f>IF('3.5 St Lights - Bracket'!B151="","",'3.5 St Lights - Bracket'!B151)</f>
        <v/>
      </c>
      <c r="D151" s="89" t="str">
        <f>IF('3.5 St Lights - Bracket'!D151="","",'3.5 St Lights - Bracket'!D151)</f>
        <v/>
      </c>
      <c r="E151" s="413" t="str">
        <f>IF('3.5 St Lights - Bracket'!E151="","",'3.5 St Lights - Bracket'!E151)</f>
        <v/>
      </c>
      <c r="F151" s="413" t="str">
        <f>IF('3.5 St Lights - Bracket'!F151="","",'3.5 St Lights - Bracket'!F151)</f>
        <v/>
      </c>
      <c r="G151" s="413" t="str">
        <f>IF('3.5 St Lights - Bracket'!G151="","",'3.5 St Lights - Bracket'!G151)</f>
        <v/>
      </c>
      <c r="H151" s="413" t="str">
        <f>IF('3.5 St Lights - Bracket'!H151="","",'3.5 St Lights - Bracket'!H151)</f>
        <v/>
      </c>
      <c r="I151" s="413"/>
      <c r="J151" s="89" t="str">
        <f t="shared" si="78"/>
        <v/>
      </c>
      <c r="K151" s="413"/>
      <c r="L151" s="89" t="str">
        <f t="shared" si="79"/>
        <v/>
      </c>
      <c r="M151" s="414" t="str">
        <f t="shared" si="80"/>
        <v/>
      </c>
      <c r="N151" s="413"/>
      <c r="O151" s="89" t="str">
        <f t="shared" si="81"/>
        <v/>
      </c>
      <c r="P151" s="413" t="str">
        <f t="shared" si="82"/>
        <v/>
      </c>
      <c r="Q151" s="89" t="str">
        <f t="shared" si="83"/>
        <v/>
      </c>
      <c r="R151" s="413"/>
      <c r="S151" s="413" t="str">
        <f>IFERROR(VLOOKUP('3.5 St Lights - Pole'!AE151,sl_lights_light_supply_auto,2,FALSE),"")</f>
        <v/>
      </c>
      <c r="T151" s="89" t="str">
        <f t="shared" si="84"/>
        <v/>
      </c>
      <c r="U151" s="413"/>
      <c r="V151" s="413"/>
      <c r="W151" s="413"/>
      <c r="X151" s="413"/>
      <c r="Y151" s="89" t="str">
        <f t="shared" si="85"/>
        <v/>
      </c>
      <c r="Z151" s="415" t="str">
        <f>IF('3.5 St Lights - Pole'!$AM151="","",'3.5 St Lights - Pole'!$AM151)</f>
        <v/>
      </c>
      <c r="AA151" s="413"/>
      <c r="AB151" s="413"/>
      <c r="AC151" s="89" t="str">
        <f t="shared" si="86"/>
        <v/>
      </c>
      <c r="AD151" s="85"/>
      <c r="AE151" s="413"/>
      <c r="AF151" s="413" t="str">
        <f t="shared" si="87"/>
        <v/>
      </c>
      <c r="AG151" s="89" t="str">
        <f t="shared" si="88"/>
        <v/>
      </c>
      <c r="AH151" s="414" t="str">
        <f t="shared" si="89"/>
        <v/>
      </c>
      <c r="AI151" s="413" t="str">
        <f t="shared" si="90"/>
        <v/>
      </c>
      <c r="AJ151" s="89" t="str">
        <f t="shared" si="91"/>
        <v/>
      </c>
      <c r="AK151" s="413"/>
      <c r="AL151" s="89" t="str">
        <f t="shared" si="92"/>
        <v/>
      </c>
      <c r="AM151" s="413"/>
      <c r="AN151" s="89" t="str">
        <f t="shared" si="93"/>
        <v/>
      </c>
      <c r="AO151" s="413"/>
      <c r="AP151" s="89" t="str">
        <f t="shared" si="94"/>
        <v/>
      </c>
      <c r="AQ151" s="413"/>
      <c r="AR151" s="415" t="str">
        <f>IF('3.5 St Lights - Pole'!$AM151="","",'3.5 St Lights - Pole'!$AM151)</f>
        <v/>
      </c>
      <c r="AS151" s="413"/>
      <c r="AT151" s="89" t="str">
        <f t="shared" si="95"/>
        <v/>
      </c>
      <c r="AU151" s="85"/>
      <c r="AV151" s="85"/>
      <c r="AW151" s="413"/>
      <c r="AX151" s="413"/>
      <c r="AY151" s="89" t="str">
        <f t="shared" si="96"/>
        <v/>
      </c>
      <c r="AZ151" s="85"/>
      <c r="BA151" s="85"/>
      <c r="BB151" s="413" t="str">
        <f t="shared" si="97"/>
        <v/>
      </c>
      <c r="BC151" s="89" t="str">
        <f t="shared" si="98"/>
        <v/>
      </c>
      <c r="BD151" s="414" t="str">
        <f t="shared" si="99"/>
        <v/>
      </c>
      <c r="BE151" s="413"/>
      <c r="BF151" s="416" t="str">
        <f t="shared" si="100"/>
        <v/>
      </c>
      <c r="BG151" s="415" t="str">
        <f>IF('3.5 St Lights - Pole'!$AM151="","",'3.5 St Lights - Pole'!$AM151)</f>
        <v/>
      </c>
      <c r="BH151" s="413"/>
      <c r="BI151" s="89" t="str">
        <f t="shared" si="101"/>
        <v/>
      </c>
      <c r="BJ151" s="85"/>
      <c r="BK151" s="413"/>
      <c r="BL151" s="413"/>
      <c r="BM151" s="413"/>
      <c r="BN151" s="89" t="str">
        <f t="shared" si="102"/>
        <v/>
      </c>
      <c r="BO151" s="85"/>
      <c r="BP151" s="413"/>
      <c r="BQ151" s="415" t="str">
        <f>IF('3.5 St Lights - Pole'!$AM151="","",'3.5 St Lights - Pole'!$AM151)</f>
        <v/>
      </c>
      <c r="BR151" s="85"/>
      <c r="BS151" s="85"/>
      <c r="BT151" s="85" t="str">
        <f>'3.5 St Lights - Pole'!CE151</f>
        <v/>
      </c>
      <c r="BU151" s="85"/>
      <c r="BV151" s="85" t="str">
        <f t="shared" si="103"/>
        <v/>
      </c>
      <c r="BW151" s="271"/>
      <c r="BX151" s="85" t="str">
        <f>'3.5 St Lights - Pole'!CI151</f>
        <v/>
      </c>
      <c r="BY151" s="85" t="str">
        <f>'3.5 St Lights - Pole'!CJ151</f>
        <v/>
      </c>
      <c r="BZ151" s="85" t="str">
        <f>'3.5 St Lights - Pole'!CK151</f>
        <v/>
      </c>
      <c r="CA151" s="85"/>
      <c r="CB151" s="85"/>
      <c r="CC151" s="85" t="str">
        <f t="shared" si="104"/>
        <v/>
      </c>
      <c r="CD151" s="413"/>
      <c r="CE151" s="112"/>
      <c r="CF151" s="133" t="str">
        <f ca="1">IF('3.5 St Lights - Pole'!CR151="","",'3.5 St Lights - Pole'!CR151)</f>
        <v/>
      </c>
      <c r="CG151" s="112" t="str">
        <f>IF('3.5 St Lights - Pole'!CS151="","",'3.5 St Lights - Pole'!CS151)</f>
        <v/>
      </c>
      <c r="CH151" s="112"/>
      <c r="CI151" s="112"/>
    </row>
    <row r="152" spans="1:87" x14ac:dyDescent="0.2">
      <c r="A152" s="237"/>
      <c r="B152" s="413" t="str">
        <f t="shared" si="77"/>
        <v/>
      </c>
      <c r="C152" s="413" t="str">
        <f>IF('3.5 St Lights - Bracket'!B152="","",'3.5 St Lights - Bracket'!B152)</f>
        <v/>
      </c>
      <c r="D152" s="89" t="str">
        <f>IF('3.5 St Lights - Bracket'!D152="","",'3.5 St Lights - Bracket'!D152)</f>
        <v/>
      </c>
      <c r="E152" s="413" t="str">
        <f>IF('3.5 St Lights - Bracket'!E152="","",'3.5 St Lights - Bracket'!E152)</f>
        <v/>
      </c>
      <c r="F152" s="413" t="str">
        <f>IF('3.5 St Lights - Bracket'!F152="","",'3.5 St Lights - Bracket'!F152)</f>
        <v/>
      </c>
      <c r="G152" s="413" t="str">
        <f>IF('3.5 St Lights - Bracket'!G152="","",'3.5 St Lights - Bracket'!G152)</f>
        <v/>
      </c>
      <c r="H152" s="413" t="str">
        <f>IF('3.5 St Lights - Bracket'!H152="","",'3.5 St Lights - Bracket'!H152)</f>
        <v/>
      </c>
      <c r="I152" s="413"/>
      <c r="J152" s="89" t="str">
        <f t="shared" si="78"/>
        <v/>
      </c>
      <c r="K152" s="413"/>
      <c r="L152" s="89" t="str">
        <f t="shared" si="79"/>
        <v/>
      </c>
      <c r="M152" s="414" t="str">
        <f t="shared" si="80"/>
        <v/>
      </c>
      <c r="N152" s="413"/>
      <c r="O152" s="89" t="str">
        <f t="shared" si="81"/>
        <v/>
      </c>
      <c r="P152" s="413" t="str">
        <f t="shared" si="82"/>
        <v/>
      </c>
      <c r="Q152" s="89" t="str">
        <f t="shared" si="83"/>
        <v/>
      </c>
      <c r="R152" s="413"/>
      <c r="S152" s="413" t="str">
        <f>IFERROR(VLOOKUP('3.5 St Lights - Pole'!AE152,sl_lights_light_supply_auto,2,FALSE),"")</f>
        <v/>
      </c>
      <c r="T152" s="89" t="str">
        <f t="shared" si="84"/>
        <v/>
      </c>
      <c r="U152" s="413"/>
      <c r="V152" s="413"/>
      <c r="W152" s="413"/>
      <c r="X152" s="413"/>
      <c r="Y152" s="89" t="str">
        <f t="shared" si="85"/>
        <v/>
      </c>
      <c r="Z152" s="415" t="str">
        <f>IF('3.5 St Lights - Pole'!$AM152="","",'3.5 St Lights - Pole'!$AM152)</f>
        <v/>
      </c>
      <c r="AA152" s="413"/>
      <c r="AB152" s="413"/>
      <c r="AC152" s="89" t="str">
        <f t="shared" si="86"/>
        <v/>
      </c>
      <c r="AD152" s="85"/>
      <c r="AE152" s="413"/>
      <c r="AF152" s="413" t="str">
        <f t="shared" si="87"/>
        <v/>
      </c>
      <c r="AG152" s="89" t="str">
        <f t="shared" si="88"/>
        <v/>
      </c>
      <c r="AH152" s="414" t="str">
        <f t="shared" si="89"/>
        <v/>
      </c>
      <c r="AI152" s="413" t="str">
        <f t="shared" si="90"/>
        <v/>
      </c>
      <c r="AJ152" s="89" t="str">
        <f t="shared" si="91"/>
        <v/>
      </c>
      <c r="AK152" s="413"/>
      <c r="AL152" s="89" t="str">
        <f t="shared" si="92"/>
        <v/>
      </c>
      <c r="AM152" s="413"/>
      <c r="AN152" s="89" t="str">
        <f t="shared" si="93"/>
        <v/>
      </c>
      <c r="AO152" s="413"/>
      <c r="AP152" s="89" t="str">
        <f t="shared" si="94"/>
        <v/>
      </c>
      <c r="AQ152" s="413"/>
      <c r="AR152" s="415" t="str">
        <f>IF('3.5 St Lights - Pole'!$AM152="","",'3.5 St Lights - Pole'!$AM152)</f>
        <v/>
      </c>
      <c r="AS152" s="413"/>
      <c r="AT152" s="89" t="str">
        <f t="shared" si="95"/>
        <v/>
      </c>
      <c r="AU152" s="85"/>
      <c r="AV152" s="85"/>
      <c r="AW152" s="413"/>
      <c r="AX152" s="413"/>
      <c r="AY152" s="89" t="str">
        <f t="shared" si="96"/>
        <v/>
      </c>
      <c r="AZ152" s="85"/>
      <c r="BA152" s="85"/>
      <c r="BB152" s="413" t="str">
        <f t="shared" si="97"/>
        <v/>
      </c>
      <c r="BC152" s="89" t="str">
        <f t="shared" si="98"/>
        <v/>
      </c>
      <c r="BD152" s="414" t="str">
        <f t="shared" si="99"/>
        <v/>
      </c>
      <c r="BE152" s="413"/>
      <c r="BF152" s="416" t="str">
        <f t="shared" si="100"/>
        <v/>
      </c>
      <c r="BG152" s="415" t="str">
        <f>IF('3.5 St Lights - Pole'!$AM152="","",'3.5 St Lights - Pole'!$AM152)</f>
        <v/>
      </c>
      <c r="BH152" s="413"/>
      <c r="BI152" s="89" t="str">
        <f t="shared" si="101"/>
        <v/>
      </c>
      <c r="BJ152" s="85"/>
      <c r="BK152" s="413"/>
      <c r="BL152" s="413"/>
      <c r="BM152" s="413"/>
      <c r="BN152" s="89" t="str">
        <f t="shared" si="102"/>
        <v/>
      </c>
      <c r="BO152" s="85"/>
      <c r="BP152" s="413"/>
      <c r="BQ152" s="415" t="str">
        <f>IF('3.5 St Lights - Pole'!$AM152="","",'3.5 St Lights - Pole'!$AM152)</f>
        <v/>
      </c>
      <c r="BR152" s="85"/>
      <c r="BS152" s="85"/>
      <c r="BT152" s="85" t="str">
        <f>'3.5 St Lights - Pole'!CE152</f>
        <v/>
      </c>
      <c r="BU152" s="85"/>
      <c r="BV152" s="85" t="str">
        <f t="shared" si="103"/>
        <v/>
      </c>
      <c r="BW152" s="271"/>
      <c r="BX152" s="85" t="str">
        <f>'3.5 St Lights - Pole'!CI152</f>
        <v/>
      </c>
      <c r="BY152" s="85" t="str">
        <f>'3.5 St Lights - Pole'!CJ152</f>
        <v/>
      </c>
      <c r="BZ152" s="85" t="str">
        <f>'3.5 St Lights - Pole'!CK152</f>
        <v/>
      </c>
      <c r="CA152" s="85"/>
      <c r="CB152" s="85"/>
      <c r="CC152" s="85" t="str">
        <f t="shared" si="104"/>
        <v/>
      </c>
      <c r="CD152" s="413"/>
      <c r="CE152" s="112"/>
      <c r="CF152" s="133" t="str">
        <f ca="1">IF('3.5 St Lights - Pole'!CR152="","",'3.5 St Lights - Pole'!CR152)</f>
        <v/>
      </c>
      <c r="CG152" s="112" t="str">
        <f>IF('3.5 St Lights - Pole'!CS152="","",'3.5 St Lights - Pole'!CS152)</f>
        <v/>
      </c>
      <c r="CH152" s="112"/>
      <c r="CI152" s="112"/>
    </row>
    <row r="153" spans="1:87" x14ac:dyDescent="0.2">
      <c r="A153" s="237"/>
      <c r="B153" s="413" t="str">
        <f t="shared" si="77"/>
        <v/>
      </c>
      <c r="C153" s="413" t="str">
        <f>IF('3.5 St Lights - Bracket'!B153="","",'3.5 St Lights - Bracket'!B153)</f>
        <v/>
      </c>
      <c r="D153" s="89" t="str">
        <f>IF('3.5 St Lights - Bracket'!D153="","",'3.5 St Lights - Bracket'!D153)</f>
        <v/>
      </c>
      <c r="E153" s="413" t="str">
        <f>IF('3.5 St Lights - Bracket'!E153="","",'3.5 St Lights - Bracket'!E153)</f>
        <v/>
      </c>
      <c r="F153" s="413" t="str">
        <f>IF('3.5 St Lights - Bracket'!F153="","",'3.5 St Lights - Bracket'!F153)</f>
        <v/>
      </c>
      <c r="G153" s="413" t="str">
        <f>IF('3.5 St Lights - Bracket'!G153="","",'3.5 St Lights - Bracket'!G153)</f>
        <v/>
      </c>
      <c r="H153" s="413" t="str">
        <f>IF('3.5 St Lights - Bracket'!H153="","",'3.5 St Lights - Bracket'!H153)</f>
        <v/>
      </c>
      <c r="I153" s="413"/>
      <c r="J153" s="89" t="str">
        <f t="shared" si="78"/>
        <v/>
      </c>
      <c r="K153" s="413"/>
      <c r="L153" s="89" t="str">
        <f t="shared" si="79"/>
        <v/>
      </c>
      <c r="M153" s="414" t="str">
        <f t="shared" si="80"/>
        <v/>
      </c>
      <c r="N153" s="413"/>
      <c r="O153" s="89" t="str">
        <f t="shared" si="81"/>
        <v/>
      </c>
      <c r="P153" s="413" t="str">
        <f t="shared" si="82"/>
        <v/>
      </c>
      <c r="Q153" s="89" t="str">
        <f t="shared" si="83"/>
        <v/>
      </c>
      <c r="R153" s="413"/>
      <c r="S153" s="413" t="str">
        <f>IFERROR(VLOOKUP('3.5 St Lights - Pole'!AE153,sl_lights_light_supply_auto,2,FALSE),"")</f>
        <v/>
      </c>
      <c r="T153" s="89" t="str">
        <f t="shared" si="84"/>
        <v/>
      </c>
      <c r="U153" s="413"/>
      <c r="V153" s="413"/>
      <c r="W153" s="413"/>
      <c r="X153" s="413"/>
      <c r="Y153" s="89" t="str">
        <f t="shared" si="85"/>
        <v/>
      </c>
      <c r="Z153" s="415" t="str">
        <f>IF('3.5 St Lights - Pole'!$AM153="","",'3.5 St Lights - Pole'!$AM153)</f>
        <v/>
      </c>
      <c r="AA153" s="413"/>
      <c r="AB153" s="413"/>
      <c r="AC153" s="89" t="str">
        <f t="shared" si="86"/>
        <v/>
      </c>
      <c r="AD153" s="85"/>
      <c r="AE153" s="413"/>
      <c r="AF153" s="413" t="str">
        <f t="shared" si="87"/>
        <v/>
      </c>
      <c r="AG153" s="89" t="str">
        <f t="shared" si="88"/>
        <v/>
      </c>
      <c r="AH153" s="414" t="str">
        <f t="shared" si="89"/>
        <v/>
      </c>
      <c r="AI153" s="413" t="str">
        <f t="shared" si="90"/>
        <v/>
      </c>
      <c r="AJ153" s="89" t="str">
        <f t="shared" si="91"/>
        <v/>
      </c>
      <c r="AK153" s="413"/>
      <c r="AL153" s="89" t="str">
        <f t="shared" si="92"/>
        <v/>
      </c>
      <c r="AM153" s="413"/>
      <c r="AN153" s="89" t="str">
        <f t="shared" si="93"/>
        <v/>
      </c>
      <c r="AO153" s="413"/>
      <c r="AP153" s="89" t="str">
        <f t="shared" si="94"/>
        <v/>
      </c>
      <c r="AQ153" s="413"/>
      <c r="AR153" s="415" t="str">
        <f>IF('3.5 St Lights - Pole'!$AM153="","",'3.5 St Lights - Pole'!$AM153)</f>
        <v/>
      </c>
      <c r="AS153" s="413"/>
      <c r="AT153" s="89" t="str">
        <f t="shared" si="95"/>
        <v/>
      </c>
      <c r="AU153" s="85"/>
      <c r="AV153" s="85"/>
      <c r="AW153" s="413"/>
      <c r="AX153" s="413"/>
      <c r="AY153" s="89" t="str">
        <f t="shared" si="96"/>
        <v/>
      </c>
      <c r="AZ153" s="85"/>
      <c r="BA153" s="85"/>
      <c r="BB153" s="413" t="str">
        <f t="shared" si="97"/>
        <v/>
      </c>
      <c r="BC153" s="89" t="str">
        <f t="shared" si="98"/>
        <v/>
      </c>
      <c r="BD153" s="414" t="str">
        <f t="shared" si="99"/>
        <v/>
      </c>
      <c r="BE153" s="413"/>
      <c r="BF153" s="416" t="str">
        <f t="shared" si="100"/>
        <v/>
      </c>
      <c r="BG153" s="415" t="str">
        <f>IF('3.5 St Lights - Pole'!$AM153="","",'3.5 St Lights - Pole'!$AM153)</f>
        <v/>
      </c>
      <c r="BH153" s="413"/>
      <c r="BI153" s="89" t="str">
        <f t="shared" si="101"/>
        <v/>
      </c>
      <c r="BJ153" s="85"/>
      <c r="BK153" s="413"/>
      <c r="BL153" s="413"/>
      <c r="BM153" s="413"/>
      <c r="BN153" s="89" t="str">
        <f t="shared" si="102"/>
        <v/>
      </c>
      <c r="BO153" s="85"/>
      <c r="BP153" s="413"/>
      <c r="BQ153" s="415" t="str">
        <f>IF('3.5 St Lights - Pole'!$AM153="","",'3.5 St Lights - Pole'!$AM153)</f>
        <v/>
      </c>
      <c r="BR153" s="85"/>
      <c r="BS153" s="85"/>
      <c r="BT153" s="85" t="str">
        <f>'3.5 St Lights - Pole'!CE153</f>
        <v/>
      </c>
      <c r="BU153" s="85"/>
      <c r="BV153" s="85" t="str">
        <f t="shared" si="103"/>
        <v/>
      </c>
      <c r="BW153" s="271"/>
      <c r="BX153" s="85" t="str">
        <f>'3.5 St Lights - Pole'!CI153</f>
        <v/>
      </c>
      <c r="BY153" s="85" t="str">
        <f>'3.5 St Lights - Pole'!CJ153</f>
        <v/>
      </c>
      <c r="BZ153" s="85" t="str">
        <f>'3.5 St Lights - Pole'!CK153</f>
        <v/>
      </c>
      <c r="CA153" s="85"/>
      <c r="CB153" s="85"/>
      <c r="CC153" s="85" t="str">
        <f t="shared" si="104"/>
        <v/>
      </c>
      <c r="CD153" s="413"/>
      <c r="CE153" s="112"/>
      <c r="CF153" s="133" t="str">
        <f ca="1">IF('3.5 St Lights - Pole'!CR153="","",'3.5 St Lights - Pole'!CR153)</f>
        <v/>
      </c>
      <c r="CG153" s="112" t="str">
        <f>IF('3.5 St Lights - Pole'!CS153="","",'3.5 St Lights - Pole'!CS153)</f>
        <v/>
      </c>
      <c r="CH153" s="112"/>
      <c r="CI153" s="112"/>
    </row>
    <row r="154" spans="1:87" x14ac:dyDescent="0.2">
      <c r="A154" s="237"/>
      <c r="B154" s="413" t="str">
        <f t="shared" si="77"/>
        <v/>
      </c>
      <c r="C154" s="413" t="str">
        <f>IF('3.5 St Lights - Bracket'!B154="","",'3.5 St Lights - Bracket'!B154)</f>
        <v/>
      </c>
      <c r="D154" s="89" t="str">
        <f>IF('3.5 St Lights - Bracket'!D154="","",'3.5 St Lights - Bracket'!D154)</f>
        <v/>
      </c>
      <c r="E154" s="413" t="str">
        <f>IF('3.5 St Lights - Bracket'!E154="","",'3.5 St Lights - Bracket'!E154)</f>
        <v/>
      </c>
      <c r="F154" s="413" t="str">
        <f>IF('3.5 St Lights - Bracket'!F154="","",'3.5 St Lights - Bracket'!F154)</f>
        <v/>
      </c>
      <c r="G154" s="413" t="str">
        <f>IF('3.5 St Lights - Bracket'!G154="","",'3.5 St Lights - Bracket'!G154)</f>
        <v/>
      </c>
      <c r="H154" s="413" t="str">
        <f>IF('3.5 St Lights - Bracket'!H154="","",'3.5 St Lights - Bracket'!H154)</f>
        <v/>
      </c>
      <c r="I154" s="413"/>
      <c r="J154" s="89" t="str">
        <f t="shared" si="78"/>
        <v/>
      </c>
      <c r="K154" s="413"/>
      <c r="L154" s="89" t="str">
        <f t="shared" si="79"/>
        <v/>
      </c>
      <c r="M154" s="414" t="str">
        <f t="shared" si="80"/>
        <v/>
      </c>
      <c r="N154" s="413"/>
      <c r="O154" s="89" t="str">
        <f t="shared" si="81"/>
        <v/>
      </c>
      <c r="P154" s="413" t="str">
        <f t="shared" si="82"/>
        <v/>
      </c>
      <c r="Q154" s="89" t="str">
        <f t="shared" si="83"/>
        <v/>
      </c>
      <c r="R154" s="413"/>
      <c r="S154" s="413" t="str">
        <f>IFERROR(VLOOKUP('3.5 St Lights - Pole'!AE154,sl_lights_light_supply_auto,2,FALSE),"")</f>
        <v/>
      </c>
      <c r="T154" s="89" t="str">
        <f t="shared" si="84"/>
        <v/>
      </c>
      <c r="U154" s="413"/>
      <c r="V154" s="413"/>
      <c r="W154" s="413"/>
      <c r="X154" s="413"/>
      <c r="Y154" s="89" t="str">
        <f t="shared" si="85"/>
        <v/>
      </c>
      <c r="Z154" s="415" t="str">
        <f>IF('3.5 St Lights - Pole'!$AM154="","",'3.5 St Lights - Pole'!$AM154)</f>
        <v/>
      </c>
      <c r="AA154" s="413"/>
      <c r="AB154" s="413"/>
      <c r="AC154" s="89" t="str">
        <f t="shared" si="86"/>
        <v/>
      </c>
      <c r="AD154" s="85"/>
      <c r="AE154" s="413"/>
      <c r="AF154" s="413" t="str">
        <f t="shared" si="87"/>
        <v/>
      </c>
      <c r="AG154" s="89" t="str">
        <f t="shared" si="88"/>
        <v/>
      </c>
      <c r="AH154" s="414" t="str">
        <f t="shared" si="89"/>
        <v/>
      </c>
      <c r="AI154" s="413" t="str">
        <f t="shared" si="90"/>
        <v/>
      </c>
      <c r="AJ154" s="89" t="str">
        <f t="shared" si="91"/>
        <v/>
      </c>
      <c r="AK154" s="413"/>
      <c r="AL154" s="89" t="str">
        <f t="shared" si="92"/>
        <v/>
      </c>
      <c r="AM154" s="413"/>
      <c r="AN154" s="89" t="str">
        <f t="shared" si="93"/>
        <v/>
      </c>
      <c r="AO154" s="413"/>
      <c r="AP154" s="89" t="str">
        <f t="shared" si="94"/>
        <v/>
      </c>
      <c r="AQ154" s="413"/>
      <c r="AR154" s="415" t="str">
        <f>IF('3.5 St Lights - Pole'!$AM154="","",'3.5 St Lights - Pole'!$AM154)</f>
        <v/>
      </c>
      <c r="AS154" s="413"/>
      <c r="AT154" s="89" t="str">
        <f t="shared" si="95"/>
        <v/>
      </c>
      <c r="AU154" s="85"/>
      <c r="AV154" s="85"/>
      <c r="AW154" s="413"/>
      <c r="AX154" s="413"/>
      <c r="AY154" s="89" t="str">
        <f t="shared" si="96"/>
        <v/>
      </c>
      <c r="AZ154" s="85"/>
      <c r="BA154" s="85"/>
      <c r="BB154" s="413" t="str">
        <f t="shared" si="97"/>
        <v/>
      </c>
      <c r="BC154" s="89" t="str">
        <f t="shared" si="98"/>
        <v/>
      </c>
      <c r="BD154" s="414" t="str">
        <f t="shared" si="99"/>
        <v/>
      </c>
      <c r="BE154" s="413"/>
      <c r="BF154" s="416" t="str">
        <f t="shared" si="100"/>
        <v/>
      </c>
      <c r="BG154" s="415" t="str">
        <f>IF('3.5 St Lights - Pole'!$AM154="","",'3.5 St Lights - Pole'!$AM154)</f>
        <v/>
      </c>
      <c r="BH154" s="413"/>
      <c r="BI154" s="89" t="str">
        <f t="shared" si="101"/>
        <v/>
      </c>
      <c r="BJ154" s="85"/>
      <c r="BK154" s="413"/>
      <c r="BL154" s="413"/>
      <c r="BM154" s="413"/>
      <c r="BN154" s="89" t="str">
        <f t="shared" si="102"/>
        <v/>
      </c>
      <c r="BO154" s="85"/>
      <c r="BP154" s="413"/>
      <c r="BQ154" s="415" t="str">
        <f>IF('3.5 St Lights - Pole'!$AM154="","",'3.5 St Lights - Pole'!$AM154)</f>
        <v/>
      </c>
      <c r="BR154" s="85"/>
      <c r="BS154" s="85"/>
      <c r="BT154" s="85" t="str">
        <f>'3.5 St Lights - Pole'!CE154</f>
        <v/>
      </c>
      <c r="BU154" s="85"/>
      <c r="BV154" s="85" t="str">
        <f t="shared" si="103"/>
        <v/>
      </c>
      <c r="BW154" s="271"/>
      <c r="BX154" s="85" t="str">
        <f>'3.5 St Lights - Pole'!CI154</f>
        <v/>
      </c>
      <c r="BY154" s="85" t="str">
        <f>'3.5 St Lights - Pole'!CJ154</f>
        <v/>
      </c>
      <c r="BZ154" s="85" t="str">
        <f>'3.5 St Lights - Pole'!CK154</f>
        <v/>
      </c>
      <c r="CA154" s="85"/>
      <c r="CB154" s="85"/>
      <c r="CC154" s="85" t="str">
        <f t="shared" si="104"/>
        <v/>
      </c>
      <c r="CD154" s="413"/>
      <c r="CE154" s="112"/>
      <c r="CF154" s="133" t="str">
        <f ca="1">IF('3.5 St Lights - Pole'!CR154="","",'3.5 St Lights - Pole'!CR154)</f>
        <v/>
      </c>
      <c r="CG154" s="112" t="str">
        <f>IF('3.5 St Lights - Pole'!CS154="","",'3.5 St Lights - Pole'!CS154)</f>
        <v/>
      </c>
      <c r="CH154" s="112"/>
      <c r="CI154" s="112"/>
    </row>
    <row r="155" spans="1:87" x14ac:dyDescent="0.2">
      <c r="A155" s="237"/>
      <c r="B155" s="413" t="str">
        <f t="shared" si="77"/>
        <v/>
      </c>
      <c r="C155" s="413" t="str">
        <f>IF('3.5 St Lights - Bracket'!B155="","",'3.5 St Lights - Bracket'!B155)</f>
        <v/>
      </c>
      <c r="D155" s="89" t="str">
        <f>IF('3.5 St Lights - Bracket'!D155="","",'3.5 St Lights - Bracket'!D155)</f>
        <v/>
      </c>
      <c r="E155" s="413" t="str">
        <f>IF('3.5 St Lights - Bracket'!E155="","",'3.5 St Lights - Bracket'!E155)</f>
        <v/>
      </c>
      <c r="F155" s="413" t="str">
        <f>IF('3.5 St Lights - Bracket'!F155="","",'3.5 St Lights - Bracket'!F155)</f>
        <v/>
      </c>
      <c r="G155" s="413" t="str">
        <f>IF('3.5 St Lights - Bracket'!G155="","",'3.5 St Lights - Bracket'!G155)</f>
        <v/>
      </c>
      <c r="H155" s="413" t="str">
        <f>IF('3.5 St Lights - Bracket'!H155="","",'3.5 St Lights - Bracket'!H155)</f>
        <v/>
      </c>
      <c r="I155" s="413"/>
      <c r="J155" s="89" t="str">
        <f t="shared" si="78"/>
        <v/>
      </c>
      <c r="K155" s="413"/>
      <c r="L155" s="89" t="str">
        <f t="shared" si="79"/>
        <v/>
      </c>
      <c r="M155" s="414" t="str">
        <f t="shared" si="80"/>
        <v/>
      </c>
      <c r="N155" s="413"/>
      <c r="O155" s="89" t="str">
        <f t="shared" si="81"/>
        <v/>
      </c>
      <c r="P155" s="413" t="str">
        <f t="shared" si="82"/>
        <v/>
      </c>
      <c r="Q155" s="89" t="str">
        <f t="shared" si="83"/>
        <v/>
      </c>
      <c r="R155" s="413"/>
      <c r="S155" s="413" t="str">
        <f>IFERROR(VLOOKUP('3.5 St Lights - Pole'!AE155,sl_lights_light_supply_auto,2,FALSE),"")</f>
        <v/>
      </c>
      <c r="T155" s="89" t="str">
        <f t="shared" si="84"/>
        <v/>
      </c>
      <c r="U155" s="413"/>
      <c r="V155" s="413"/>
      <c r="W155" s="413"/>
      <c r="X155" s="413"/>
      <c r="Y155" s="89" t="str">
        <f t="shared" si="85"/>
        <v/>
      </c>
      <c r="Z155" s="415" t="str">
        <f>IF('3.5 St Lights - Pole'!$AM155="","",'3.5 St Lights - Pole'!$AM155)</f>
        <v/>
      </c>
      <c r="AA155" s="413"/>
      <c r="AB155" s="413"/>
      <c r="AC155" s="89" t="str">
        <f t="shared" si="86"/>
        <v/>
      </c>
      <c r="AD155" s="85"/>
      <c r="AE155" s="413"/>
      <c r="AF155" s="413" t="str">
        <f t="shared" si="87"/>
        <v/>
      </c>
      <c r="AG155" s="89" t="str">
        <f t="shared" si="88"/>
        <v/>
      </c>
      <c r="AH155" s="414" t="str">
        <f t="shared" si="89"/>
        <v/>
      </c>
      <c r="AI155" s="413" t="str">
        <f t="shared" si="90"/>
        <v/>
      </c>
      <c r="AJ155" s="89" t="str">
        <f t="shared" si="91"/>
        <v/>
      </c>
      <c r="AK155" s="413"/>
      <c r="AL155" s="89" t="str">
        <f t="shared" si="92"/>
        <v/>
      </c>
      <c r="AM155" s="413"/>
      <c r="AN155" s="89" t="str">
        <f t="shared" si="93"/>
        <v/>
      </c>
      <c r="AO155" s="413"/>
      <c r="AP155" s="89" t="str">
        <f t="shared" si="94"/>
        <v/>
      </c>
      <c r="AQ155" s="413"/>
      <c r="AR155" s="415" t="str">
        <f>IF('3.5 St Lights - Pole'!$AM155="","",'3.5 St Lights - Pole'!$AM155)</f>
        <v/>
      </c>
      <c r="AS155" s="413"/>
      <c r="AT155" s="89" t="str">
        <f t="shared" si="95"/>
        <v/>
      </c>
      <c r="AU155" s="85"/>
      <c r="AV155" s="85"/>
      <c r="AW155" s="413"/>
      <c r="AX155" s="413"/>
      <c r="AY155" s="89" t="str">
        <f t="shared" si="96"/>
        <v/>
      </c>
      <c r="AZ155" s="85"/>
      <c r="BA155" s="85"/>
      <c r="BB155" s="413" t="str">
        <f t="shared" si="97"/>
        <v/>
      </c>
      <c r="BC155" s="89" t="str">
        <f t="shared" si="98"/>
        <v/>
      </c>
      <c r="BD155" s="414" t="str">
        <f t="shared" si="99"/>
        <v/>
      </c>
      <c r="BE155" s="413"/>
      <c r="BF155" s="416" t="str">
        <f t="shared" si="100"/>
        <v/>
      </c>
      <c r="BG155" s="415" t="str">
        <f>IF('3.5 St Lights - Pole'!$AM155="","",'3.5 St Lights - Pole'!$AM155)</f>
        <v/>
      </c>
      <c r="BH155" s="413"/>
      <c r="BI155" s="89" t="str">
        <f t="shared" si="101"/>
        <v/>
      </c>
      <c r="BJ155" s="85"/>
      <c r="BK155" s="413"/>
      <c r="BL155" s="413"/>
      <c r="BM155" s="413"/>
      <c r="BN155" s="89" t="str">
        <f t="shared" si="102"/>
        <v/>
      </c>
      <c r="BO155" s="85"/>
      <c r="BP155" s="413"/>
      <c r="BQ155" s="415" t="str">
        <f>IF('3.5 St Lights - Pole'!$AM155="","",'3.5 St Lights - Pole'!$AM155)</f>
        <v/>
      </c>
      <c r="BR155" s="85"/>
      <c r="BS155" s="85"/>
      <c r="BT155" s="85" t="str">
        <f>'3.5 St Lights - Pole'!CE155</f>
        <v/>
      </c>
      <c r="BU155" s="85"/>
      <c r="BV155" s="85" t="str">
        <f t="shared" si="103"/>
        <v/>
      </c>
      <c r="BW155" s="271"/>
      <c r="BX155" s="85" t="str">
        <f>'3.5 St Lights - Pole'!CI155</f>
        <v/>
      </c>
      <c r="BY155" s="85" t="str">
        <f>'3.5 St Lights - Pole'!CJ155</f>
        <v/>
      </c>
      <c r="BZ155" s="85" t="str">
        <f>'3.5 St Lights - Pole'!CK155</f>
        <v/>
      </c>
      <c r="CA155" s="85"/>
      <c r="CB155" s="85"/>
      <c r="CC155" s="85" t="str">
        <f t="shared" si="104"/>
        <v/>
      </c>
      <c r="CD155" s="413"/>
      <c r="CE155" s="112"/>
      <c r="CF155" s="133" t="str">
        <f ca="1">IF('3.5 St Lights - Pole'!CR155="","",'3.5 St Lights - Pole'!CR155)</f>
        <v/>
      </c>
      <c r="CG155" s="112" t="str">
        <f>IF('3.5 St Lights - Pole'!CS155="","",'3.5 St Lights - Pole'!CS155)</f>
        <v/>
      </c>
      <c r="CH155" s="112"/>
      <c r="CI155" s="112"/>
    </row>
    <row r="156" spans="1:87" x14ac:dyDescent="0.2">
      <c r="A156" s="237"/>
      <c r="B156" s="413" t="str">
        <f t="shared" si="77"/>
        <v/>
      </c>
      <c r="C156" s="413" t="str">
        <f>IF('3.5 St Lights - Bracket'!B156="","",'3.5 St Lights - Bracket'!B156)</f>
        <v/>
      </c>
      <c r="D156" s="89" t="str">
        <f>IF('3.5 St Lights - Bracket'!D156="","",'3.5 St Lights - Bracket'!D156)</f>
        <v/>
      </c>
      <c r="E156" s="413" t="str">
        <f>IF('3.5 St Lights - Bracket'!E156="","",'3.5 St Lights - Bracket'!E156)</f>
        <v/>
      </c>
      <c r="F156" s="413" t="str">
        <f>IF('3.5 St Lights - Bracket'!F156="","",'3.5 St Lights - Bracket'!F156)</f>
        <v/>
      </c>
      <c r="G156" s="413" t="str">
        <f>IF('3.5 St Lights - Bracket'!G156="","",'3.5 St Lights - Bracket'!G156)</f>
        <v/>
      </c>
      <c r="H156" s="413" t="str">
        <f>IF('3.5 St Lights - Bracket'!H156="","",'3.5 St Lights - Bracket'!H156)</f>
        <v/>
      </c>
      <c r="I156" s="413"/>
      <c r="J156" s="89" t="str">
        <f t="shared" si="78"/>
        <v/>
      </c>
      <c r="K156" s="413"/>
      <c r="L156" s="89" t="str">
        <f t="shared" si="79"/>
        <v/>
      </c>
      <c r="M156" s="414" t="str">
        <f t="shared" si="80"/>
        <v/>
      </c>
      <c r="N156" s="413"/>
      <c r="O156" s="89" t="str">
        <f t="shared" si="81"/>
        <v/>
      </c>
      <c r="P156" s="413" t="str">
        <f t="shared" si="82"/>
        <v/>
      </c>
      <c r="Q156" s="89" t="str">
        <f t="shared" si="83"/>
        <v/>
      </c>
      <c r="R156" s="413"/>
      <c r="S156" s="413" t="str">
        <f>IFERROR(VLOOKUP('3.5 St Lights - Pole'!AE156,sl_lights_light_supply_auto,2,FALSE),"")</f>
        <v/>
      </c>
      <c r="T156" s="89" t="str">
        <f t="shared" si="84"/>
        <v/>
      </c>
      <c r="U156" s="413"/>
      <c r="V156" s="413"/>
      <c r="W156" s="413"/>
      <c r="X156" s="413"/>
      <c r="Y156" s="89" t="str">
        <f t="shared" si="85"/>
        <v/>
      </c>
      <c r="Z156" s="415" t="str">
        <f>IF('3.5 St Lights - Pole'!$AM156="","",'3.5 St Lights - Pole'!$AM156)</f>
        <v/>
      </c>
      <c r="AA156" s="413"/>
      <c r="AB156" s="413"/>
      <c r="AC156" s="89" t="str">
        <f t="shared" si="86"/>
        <v/>
      </c>
      <c r="AD156" s="85"/>
      <c r="AE156" s="413"/>
      <c r="AF156" s="413" t="str">
        <f t="shared" si="87"/>
        <v/>
      </c>
      <c r="AG156" s="89" t="str">
        <f t="shared" si="88"/>
        <v/>
      </c>
      <c r="AH156" s="414" t="str">
        <f t="shared" si="89"/>
        <v/>
      </c>
      <c r="AI156" s="413" t="str">
        <f t="shared" si="90"/>
        <v/>
      </c>
      <c r="AJ156" s="89" t="str">
        <f t="shared" si="91"/>
        <v/>
      </c>
      <c r="AK156" s="413"/>
      <c r="AL156" s="89" t="str">
        <f t="shared" si="92"/>
        <v/>
      </c>
      <c r="AM156" s="413"/>
      <c r="AN156" s="89" t="str">
        <f t="shared" si="93"/>
        <v/>
      </c>
      <c r="AO156" s="413"/>
      <c r="AP156" s="89" t="str">
        <f t="shared" si="94"/>
        <v/>
      </c>
      <c r="AQ156" s="413"/>
      <c r="AR156" s="415" t="str">
        <f>IF('3.5 St Lights - Pole'!$AM156="","",'3.5 St Lights - Pole'!$AM156)</f>
        <v/>
      </c>
      <c r="AS156" s="413"/>
      <c r="AT156" s="89" t="str">
        <f t="shared" si="95"/>
        <v/>
      </c>
      <c r="AU156" s="85"/>
      <c r="AV156" s="85"/>
      <c r="AW156" s="413"/>
      <c r="AX156" s="413"/>
      <c r="AY156" s="89" t="str">
        <f t="shared" si="96"/>
        <v/>
      </c>
      <c r="AZ156" s="85"/>
      <c r="BA156" s="85"/>
      <c r="BB156" s="413" t="str">
        <f t="shared" si="97"/>
        <v/>
      </c>
      <c r="BC156" s="89" t="str">
        <f t="shared" si="98"/>
        <v/>
      </c>
      <c r="BD156" s="414" t="str">
        <f t="shared" si="99"/>
        <v/>
      </c>
      <c r="BE156" s="413"/>
      <c r="BF156" s="416" t="str">
        <f t="shared" si="100"/>
        <v/>
      </c>
      <c r="BG156" s="415" t="str">
        <f>IF('3.5 St Lights - Pole'!$AM156="","",'3.5 St Lights - Pole'!$AM156)</f>
        <v/>
      </c>
      <c r="BH156" s="413"/>
      <c r="BI156" s="89" t="str">
        <f t="shared" si="101"/>
        <v/>
      </c>
      <c r="BJ156" s="85"/>
      <c r="BK156" s="413"/>
      <c r="BL156" s="413"/>
      <c r="BM156" s="413"/>
      <c r="BN156" s="89" t="str">
        <f t="shared" si="102"/>
        <v/>
      </c>
      <c r="BO156" s="85"/>
      <c r="BP156" s="413"/>
      <c r="BQ156" s="415" t="str">
        <f>IF('3.5 St Lights - Pole'!$AM156="","",'3.5 St Lights - Pole'!$AM156)</f>
        <v/>
      </c>
      <c r="BR156" s="85"/>
      <c r="BS156" s="85"/>
      <c r="BT156" s="85" t="str">
        <f>'3.5 St Lights - Pole'!CE156</f>
        <v/>
      </c>
      <c r="BU156" s="85"/>
      <c r="BV156" s="85" t="str">
        <f t="shared" si="103"/>
        <v/>
      </c>
      <c r="BW156" s="271"/>
      <c r="BX156" s="85" t="str">
        <f>'3.5 St Lights - Pole'!CI156</f>
        <v/>
      </c>
      <c r="BY156" s="85" t="str">
        <f>'3.5 St Lights - Pole'!CJ156</f>
        <v/>
      </c>
      <c r="BZ156" s="85" t="str">
        <f>'3.5 St Lights - Pole'!CK156</f>
        <v/>
      </c>
      <c r="CA156" s="85"/>
      <c r="CB156" s="85"/>
      <c r="CC156" s="85" t="str">
        <f t="shared" si="104"/>
        <v/>
      </c>
      <c r="CD156" s="413"/>
      <c r="CE156" s="112"/>
      <c r="CF156" s="133" t="str">
        <f ca="1">IF('3.5 St Lights - Pole'!CR156="","",'3.5 St Lights - Pole'!CR156)</f>
        <v/>
      </c>
      <c r="CG156" s="112" t="str">
        <f>IF('3.5 St Lights - Pole'!CS156="","",'3.5 St Lights - Pole'!CS156)</f>
        <v/>
      </c>
      <c r="CH156" s="112"/>
      <c r="CI156" s="112"/>
    </row>
    <row r="157" spans="1:87" x14ac:dyDescent="0.2">
      <c r="A157" s="237"/>
      <c r="B157" s="413" t="str">
        <f t="shared" si="77"/>
        <v/>
      </c>
      <c r="C157" s="413" t="str">
        <f>IF('3.5 St Lights - Bracket'!B157="","",'3.5 St Lights - Bracket'!B157)</f>
        <v/>
      </c>
      <c r="D157" s="89" t="str">
        <f>IF('3.5 St Lights - Bracket'!D157="","",'3.5 St Lights - Bracket'!D157)</f>
        <v/>
      </c>
      <c r="E157" s="413" t="str">
        <f>IF('3.5 St Lights - Bracket'!E157="","",'3.5 St Lights - Bracket'!E157)</f>
        <v/>
      </c>
      <c r="F157" s="413" t="str">
        <f>IF('3.5 St Lights - Bracket'!F157="","",'3.5 St Lights - Bracket'!F157)</f>
        <v/>
      </c>
      <c r="G157" s="413" t="str">
        <f>IF('3.5 St Lights - Bracket'!G157="","",'3.5 St Lights - Bracket'!G157)</f>
        <v/>
      </c>
      <c r="H157" s="413" t="str">
        <f>IF('3.5 St Lights - Bracket'!H157="","",'3.5 St Lights - Bracket'!H157)</f>
        <v/>
      </c>
      <c r="I157" s="413"/>
      <c r="J157" s="89" t="str">
        <f t="shared" si="78"/>
        <v/>
      </c>
      <c r="K157" s="413"/>
      <c r="L157" s="89" t="str">
        <f t="shared" si="79"/>
        <v/>
      </c>
      <c r="M157" s="414" t="str">
        <f t="shared" si="80"/>
        <v/>
      </c>
      <c r="N157" s="413"/>
      <c r="O157" s="89" t="str">
        <f t="shared" si="81"/>
        <v/>
      </c>
      <c r="P157" s="413" t="str">
        <f t="shared" si="82"/>
        <v/>
      </c>
      <c r="Q157" s="89" t="str">
        <f t="shared" si="83"/>
        <v/>
      </c>
      <c r="R157" s="413"/>
      <c r="S157" s="413" t="str">
        <f>IFERROR(VLOOKUP('3.5 St Lights - Pole'!AE157,sl_lights_light_supply_auto,2,FALSE),"")</f>
        <v/>
      </c>
      <c r="T157" s="89" t="str">
        <f t="shared" si="84"/>
        <v/>
      </c>
      <c r="U157" s="413"/>
      <c r="V157" s="413"/>
      <c r="W157" s="413"/>
      <c r="X157" s="413"/>
      <c r="Y157" s="89" t="str">
        <f t="shared" si="85"/>
        <v/>
      </c>
      <c r="Z157" s="415" t="str">
        <f>IF('3.5 St Lights - Pole'!$AM157="","",'3.5 St Lights - Pole'!$AM157)</f>
        <v/>
      </c>
      <c r="AA157" s="413"/>
      <c r="AB157" s="413"/>
      <c r="AC157" s="89" t="str">
        <f t="shared" si="86"/>
        <v/>
      </c>
      <c r="AD157" s="85"/>
      <c r="AE157" s="413"/>
      <c r="AF157" s="413" t="str">
        <f t="shared" si="87"/>
        <v/>
      </c>
      <c r="AG157" s="89" t="str">
        <f t="shared" si="88"/>
        <v/>
      </c>
      <c r="AH157" s="414" t="str">
        <f t="shared" si="89"/>
        <v/>
      </c>
      <c r="AI157" s="413" t="str">
        <f t="shared" si="90"/>
        <v/>
      </c>
      <c r="AJ157" s="89" t="str">
        <f t="shared" si="91"/>
        <v/>
      </c>
      <c r="AK157" s="413"/>
      <c r="AL157" s="89" t="str">
        <f t="shared" si="92"/>
        <v/>
      </c>
      <c r="AM157" s="413"/>
      <c r="AN157" s="89" t="str">
        <f t="shared" si="93"/>
        <v/>
      </c>
      <c r="AO157" s="413"/>
      <c r="AP157" s="89" t="str">
        <f t="shared" si="94"/>
        <v/>
      </c>
      <c r="AQ157" s="413"/>
      <c r="AR157" s="415" t="str">
        <f>IF('3.5 St Lights - Pole'!$AM157="","",'3.5 St Lights - Pole'!$AM157)</f>
        <v/>
      </c>
      <c r="AS157" s="413"/>
      <c r="AT157" s="89" t="str">
        <f t="shared" si="95"/>
        <v/>
      </c>
      <c r="AU157" s="85"/>
      <c r="AV157" s="85"/>
      <c r="AW157" s="413"/>
      <c r="AX157" s="413"/>
      <c r="AY157" s="89" t="str">
        <f t="shared" si="96"/>
        <v/>
      </c>
      <c r="AZ157" s="85"/>
      <c r="BA157" s="85"/>
      <c r="BB157" s="413" t="str">
        <f t="shared" si="97"/>
        <v/>
      </c>
      <c r="BC157" s="89" t="str">
        <f t="shared" si="98"/>
        <v/>
      </c>
      <c r="BD157" s="414" t="str">
        <f t="shared" si="99"/>
        <v/>
      </c>
      <c r="BE157" s="413"/>
      <c r="BF157" s="416" t="str">
        <f t="shared" si="100"/>
        <v/>
      </c>
      <c r="BG157" s="415" t="str">
        <f>IF('3.5 St Lights - Pole'!$AM157="","",'3.5 St Lights - Pole'!$AM157)</f>
        <v/>
      </c>
      <c r="BH157" s="413"/>
      <c r="BI157" s="89" t="str">
        <f t="shared" si="101"/>
        <v/>
      </c>
      <c r="BJ157" s="85"/>
      <c r="BK157" s="413"/>
      <c r="BL157" s="413"/>
      <c r="BM157" s="413"/>
      <c r="BN157" s="89" t="str">
        <f t="shared" si="102"/>
        <v/>
      </c>
      <c r="BO157" s="85"/>
      <c r="BP157" s="413"/>
      <c r="BQ157" s="415" t="str">
        <f>IF('3.5 St Lights - Pole'!$AM157="","",'3.5 St Lights - Pole'!$AM157)</f>
        <v/>
      </c>
      <c r="BR157" s="85"/>
      <c r="BS157" s="85"/>
      <c r="BT157" s="85" t="str">
        <f>'3.5 St Lights - Pole'!CE157</f>
        <v/>
      </c>
      <c r="BU157" s="85"/>
      <c r="BV157" s="85" t="str">
        <f t="shared" si="103"/>
        <v/>
      </c>
      <c r="BW157" s="271"/>
      <c r="BX157" s="85" t="str">
        <f>'3.5 St Lights - Pole'!CI157</f>
        <v/>
      </c>
      <c r="BY157" s="85" t="str">
        <f>'3.5 St Lights - Pole'!CJ157</f>
        <v/>
      </c>
      <c r="BZ157" s="85" t="str">
        <f>'3.5 St Lights - Pole'!CK157</f>
        <v/>
      </c>
      <c r="CA157" s="85"/>
      <c r="CB157" s="85"/>
      <c r="CC157" s="85" t="str">
        <f t="shared" si="104"/>
        <v/>
      </c>
      <c r="CD157" s="413"/>
      <c r="CE157" s="112"/>
      <c r="CF157" s="133" t="str">
        <f ca="1">IF('3.5 St Lights - Pole'!CR157="","",'3.5 St Lights - Pole'!CR157)</f>
        <v/>
      </c>
      <c r="CG157" s="112" t="str">
        <f>IF('3.5 St Lights - Pole'!CS157="","",'3.5 St Lights - Pole'!CS157)</f>
        <v/>
      </c>
      <c r="CH157" s="112"/>
      <c r="CI157" s="112"/>
    </row>
    <row r="158" spans="1:87" x14ac:dyDescent="0.2">
      <c r="A158" s="237"/>
      <c r="B158" s="413" t="str">
        <f t="shared" si="77"/>
        <v/>
      </c>
      <c r="C158" s="413" t="str">
        <f>IF('3.5 St Lights - Bracket'!B158="","",'3.5 St Lights - Bracket'!B158)</f>
        <v/>
      </c>
      <c r="D158" s="89" t="str">
        <f>IF('3.5 St Lights - Bracket'!D158="","",'3.5 St Lights - Bracket'!D158)</f>
        <v/>
      </c>
      <c r="E158" s="413" t="str">
        <f>IF('3.5 St Lights - Bracket'!E158="","",'3.5 St Lights - Bracket'!E158)</f>
        <v/>
      </c>
      <c r="F158" s="413" t="str">
        <f>IF('3.5 St Lights - Bracket'!F158="","",'3.5 St Lights - Bracket'!F158)</f>
        <v/>
      </c>
      <c r="G158" s="413" t="str">
        <f>IF('3.5 St Lights - Bracket'!G158="","",'3.5 St Lights - Bracket'!G158)</f>
        <v/>
      </c>
      <c r="H158" s="413" t="str">
        <f>IF('3.5 St Lights - Bracket'!H158="","",'3.5 St Lights - Bracket'!H158)</f>
        <v/>
      </c>
      <c r="I158" s="413"/>
      <c r="J158" s="89" t="str">
        <f t="shared" si="78"/>
        <v/>
      </c>
      <c r="K158" s="413"/>
      <c r="L158" s="89" t="str">
        <f t="shared" si="79"/>
        <v/>
      </c>
      <c r="M158" s="414" t="str">
        <f t="shared" si="80"/>
        <v/>
      </c>
      <c r="N158" s="413"/>
      <c r="O158" s="89" t="str">
        <f t="shared" si="81"/>
        <v/>
      </c>
      <c r="P158" s="413" t="str">
        <f t="shared" si="82"/>
        <v/>
      </c>
      <c r="Q158" s="89" t="str">
        <f t="shared" si="83"/>
        <v/>
      </c>
      <c r="R158" s="413"/>
      <c r="S158" s="413" t="str">
        <f>IFERROR(VLOOKUP('3.5 St Lights - Pole'!AE158,sl_lights_light_supply_auto,2,FALSE),"")</f>
        <v/>
      </c>
      <c r="T158" s="89" t="str">
        <f t="shared" si="84"/>
        <v/>
      </c>
      <c r="U158" s="413"/>
      <c r="V158" s="413"/>
      <c r="W158" s="413"/>
      <c r="X158" s="413"/>
      <c r="Y158" s="89" t="str">
        <f t="shared" si="85"/>
        <v/>
      </c>
      <c r="Z158" s="415" t="str">
        <f>IF('3.5 St Lights - Pole'!$AM158="","",'3.5 St Lights - Pole'!$AM158)</f>
        <v/>
      </c>
      <c r="AA158" s="413"/>
      <c r="AB158" s="413"/>
      <c r="AC158" s="89" t="str">
        <f t="shared" si="86"/>
        <v/>
      </c>
      <c r="AD158" s="85"/>
      <c r="AE158" s="413"/>
      <c r="AF158" s="413" t="str">
        <f t="shared" si="87"/>
        <v/>
      </c>
      <c r="AG158" s="89" t="str">
        <f t="shared" si="88"/>
        <v/>
      </c>
      <c r="AH158" s="414" t="str">
        <f t="shared" si="89"/>
        <v/>
      </c>
      <c r="AI158" s="413" t="str">
        <f t="shared" si="90"/>
        <v/>
      </c>
      <c r="AJ158" s="89" t="str">
        <f t="shared" si="91"/>
        <v/>
      </c>
      <c r="AK158" s="413"/>
      <c r="AL158" s="89" t="str">
        <f t="shared" si="92"/>
        <v/>
      </c>
      <c r="AM158" s="413"/>
      <c r="AN158" s="89" t="str">
        <f t="shared" si="93"/>
        <v/>
      </c>
      <c r="AO158" s="413"/>
      <c r="AP158" s="89" t="str">
        <f t="shared" si="94"/>
        <v/>
      </c>
      <c r="AQ158" s="413"/>
      <c r="AR158" s="415" t="str">
        <f>IF('3.5 St Lights - Pole'!$AM158="","",'3.5 St Lights - Pole'!$AM158)</f>
        <v/>
      </c>
      <c r="AS158" s="413"/>
      <c r="AT158" s="89" t="str">
        <f t="shared" si="95"/>
        <v/>
      </c>
      <c r="AU158" s="85"/>
      <c r="AV158" s="85"/>
      <c r="AW158" s="413"/>
      <c r="AX158" s="413"/>
      <c r="AY158" s="89" t="str">
        <f t="shared" si="96"/>
        <v/>
      </c>
      <c r="AZ158" s="85"/>
      <c r="BA158" s="85"/>
      <c r="BB158" s="413" t="str">
        <f t="shared" si="97"/>
        <v/>
      </c>
      <c r="BC158" s="89" t="str">
        <f t="shared" si="98"/>
        <v/>
      </c>
      <c r="BD158" s="414" t="str">
        <f t="shared" si="99"/>
        <v/>
      </c>
      <c r="BE158" s="413"/>
      <c r="BF158" s="416" t="str">
        <f t="shared" si="100"/>
        <v/>
      </c>
      <c r="BG158" s="415" t="str">
        <f>IF('3.5 St Lights - Pole'!$AM158="","",'3.5 St Lights - Pole'!$AM158)</f>
        <v/>
      </c>
      <c r="BH158" s="413"/>
      <c r="BI158" s="89" t="str">
        <f t="shared" si="101"/>
        <v/>
      </c>
      <c r="BJ158" s="85"/>
      <c r="BK158" s="413"/>
      <c r="BL158" s="413"/>
      <c r="BM158" s="413"/>
      <c r="BN158" s="89" t="str">
        <f t="shared" si="102"/>
        <v/>
      </c>
      <c r="BO158" s="85"/>
      <c r="BP158" s="413"/>
      <c r="BQ158" s="415" t="str">
        <f>IF('3.5 St Lights - Pole'!$AM158="","",'3.5 St Lights - Pole'!$AM158)</f>
        <v/>
      </c>
      <c r="BR158" s="85"/>
      <c r="BS158" s="85"/>
      <c r="BT158" s="85" t="str">
        <f>'3.5 St Lights - Pole'!CE158</f>
        <v/>
      </c>
      <c r="BU158" s="85"/>
      <c r="BV158" s="85" t="str">
        <f t="shared" si="103"/>
        <v/>
      </c>
      <c r="BW158" s="271"/>
      <c r="BX158" s="85" t="str">
        <f>'3.5 St Lights - Pole'!CI158</f>
        <v/>
      </c>
      <c r="BY158" s="85" t="str">
        <f>'3.5 St Lights - Pole'!CJ158</f>
        <v/>
      </c>
      <c r="BZ158" s="85" t="str">
        <f>'3.5 St Lights - Pole'!CK158</f>
        <v/>
      </c>
      <c r="CA158" s="85"/>
      <c r="CB158" s="85"/>
      <c r="CC158" s="85" t="str">
        <f t="shared" si="104"/>
        <v/>
      </c>
      <c r="CD158" s="413"/>
      <c r="CE158" s="112"/>
      <c r="CF158" s="133" t="str">
        <f ca="1">IF('3.5 St Lights - Pole'!CR158="","",'3.5 St Lights - Pole'!CR158)</f>
        <v/>
      </c>
      <c r="CG158" s="112" t="str">
        <f>IF('3.5 St Lights - Pole'!CS158="","",'3.5 St Lights - Pole'!CS158)</f>
        <v/>
      </c>
      <c r="CH158" s="112"/>
      <c r="CI158" s="112"/>
    </row>
    <row r="159" spans="1:87" x14ac:dyDescent="0.2">
      <c r="A159" s="237"/>
      <c r="B159" s="413" t="str">
        <f t="shared" si="77"/>
        <v/>
      </c>
      <c r="C159" s="413" t="str">
        <f>IF('3.5 St Lights - Bracket'!B159="","",'3.5 St Lights - Bracket'!B159)</f>
        <v/>
      </c>
      <c r="D159" s="89" t="str">
        <f>IF('3.5 St Lights - Bracket'!D159="","",'3.5 St Lights - Bracket'!D159)</f>
        <v/>
      </c>
      <c r="E159" s="413" t="str">
        <f>IF('3.5 St Lights - Bracket'!E159="","",'3.5 St Lights - Bracket'!E159)</f>
        <v/>
      </c>
      <c r="F159" s="413" t="str">
        <f>IF('3.5 St Lights - Bracket'!F159="","",'3.5 St Lights - Bracket'!F159)</f>
        <v/>
      </c>
      <c r="G159" s="413" t="str">
        <f>IF('3.5 St Lights - Bracket'!G159="","",'3.5 St Lights - Bracket'!G159)</f>
        <v/>
      </c>
      <c r="H159" s="413" t="str">
        <f>IF('3.5 St Lights - Bracket'!H159="","",'3.5 St Lights - Bracket'!H159)</f>
        <v/>
      </c>
      <c r="I159" s="413"/>
      <c r="J159" s="89" t="str">
        <f t="shared" si="78"/>
        <v/>
      </c>
      <c r="K159" s="413"/>
      <c r="L159" s="89" t="str">
        <f t="shared" si="79"/>
        <v/>
      </c>
      <c r="M159" s="414" t="str">
        <f t="shared" si="80"/>
        <v/>
      </c>
      <c r="N159" s="413"/>
      <c r="O159" s="89" t="str">
        <f t="shared" si="81"/>
        <v/>
      </c>
      <c r="P159" s="413" t="str">
        <f t="shared" si="82"/>
        <v/>
      </c>
      <c r="Q159" s="89" t="str">
        <f t="shared" si="83"/>
        <v/>
      </c>
      <c r="R159" s="413"/>
      <c r="S159" s="413" t="str">
        <f>IFERROR(VLOOKUP('3.5 St Lights - Pole'!AE159,sl_lights_light_supply_auto,2,FALSE),"")</f>
        <v/>
      </c>
      <c r="T159" s="89" t="str">
        <f t="shared" si="84"/>
        <v/>
      </c>
      <c r="U159" s="413"/>
      <c r="V159" s="413"/>
      <c r="W159" s="413"/>
      <c r="X159" s="413"/>
      <c r="Y159" s="89" t="str">
        <f t="shared" si="85"/>
        <v/>
      </c>
      <c r="Z159" s="415" t="str">
        <f>IF('3.5 St Lights - Pole'!$AM159="","",'3.5 St Lights - Pole'!$AM159)</f>
        <v/>
      </c>
      <c r="AA159" s="413"/>
      <c r="AB159" s="413"/>
      <c r="AC159" s="89" t="str">
        <f t="shared" si="86"/>
        <v/>
      </c>
      <c r="AD159" s="85"/>
      <c r="AE159" s="413"/>
      <c r="AF159" s="413" t="str">
        <f t="shared" si="87"/>
        <v/>
      </c>
      <c r="AG159" s="89" t="str">
        <f t="shared" si="88"/>
        <v/>
      </c>
      <c r="AH159" s="414" t="str">
        <f t="shared" si="89"/>
        <v/>
      </c>
      <c r="AI159" s="413" t="str">
        <f t="shared" si="90"/>
        <v/>
      </c>
      <c r="AJ159" s="89" t="str">
        <f t="shared" si="91"/>
        <v/>
      </c>
      <c r="AK159" s="413"/>
      <c r="AL159" s="89" t="str">
        <f t="shared" si="92"/>
        <v/>
      </c>
      <c r="AM159" s="413"/>
      <c r="AN159" s="89" t="str">
        <f t="shared" si="93"/>
        <v/>
      </c>
      <c r="AO159" s="413"/>
      <c r="AP159" s="89" t="str">
        <f t="shared" si="94"/>
        <v/>
      </c>
      <c r="AQ159" s="413"/>
      <c r="AR159" s="415" t="str">
        <f>IF('3.5 St Lights - Pole'!$AM159="","",'3.5 St Lights - Pole'!$AM159)</f>
        <v/>
      </c>
      <c r="AS159" s="413"/>
      <c r="AT159" s="89" t="str">
        <f t="shared" si="95"/>
        <v/>
      </c>
      <c r="AU159" s="85"/>
      <c r="AV159" s="85"/>
      <c r="AW159" s="413"/>
      <c r="AX159" s="413"/>
      <c r="AY159" s="89" t="str">
        <f t="shared" si="96"/>
        <v/>
      </c>
      <c r="AZ159" s="85"/>
      <c r="BA159" s="85"/>
      <c r="BB159" s="413" t="str">
        <f t="shared" si="97"/>
        <v/>
      </c>
      <c r="BC159" s="89" t="str">
        <f t="shared" si="98"/>
        <v/>
      </c>
      <c r="BD159" s="414" t="str">
        <f t="shared" si="99"/>
        <v/>
      </c>
      <c r="BE159" s="413"/>
      <c r="BF159" s="416" t="str">
        <f t="shared" si="100"/>
        <v/>
      </c>
      <c r="BG159" s="415" t="str">
        <f>IF('3.5 St Lights - Pole'!$AM159="","",'3.5 St Lights - Pole'!$AM159)</f>
        <v/>
      </c>
      <c r="BH159" s="413"/>
      <c r="BI159" s="89" t="str">
        <f t="shared" si="101"/>
        <v/>
      </c>
      <c r="BJ159" s="85"/>
      <c r="BK159" s="413"/>
      <c r="BL159" s="413"/>
      <c r="BM159" s="413"/>
      <c r="BN159" s="89" t="str">
        <f t="shared" si="102"/>
        <v/>
      </c>
      <c r="BO159" s="85"/>
      <c r="BP159" s="413"/>
      <c r="BQ159" s="415" t="str">
        <f>IF('3.5 St Lights - Pole'!$AM159="","",'3.5 St Lights - Pole'!$AM159)</f>
        <v/>
      </c>
      <c r="BR159" s="85"/>
      <c r="BS159" s="85"/>
      <c r="BT159" s="85" t="str">
        <f>'3.5 St Lights - Pole'!CE159</f>
        <v/>
      </c>
      <c r="BU159" s="85"/>
      <c r="BV159" s="85" t="str">
        <f t="shared" si="103"/>
        <v/>
      </c>
      <c r="BW159" s="271"/>
      <c r="BX159" s="85" t="str">
        <f>'3.5 St Lights - Pole'!CI159</f>
        <v/>
      </c>
      <c r="BY159" s="85" t="str">
        <f>'3.5 St Lights - Pole'!CJ159</f>
        <v/>
      </c>
      <c r="BZ159" s="85" t="str">
        <f>'3.5 St Lights - Pole'!CK159</f>
        <v/>
      </c>
      <c r="CA159" s="85"/>
      <c r="CB159" s="85"/>
      <c r="CC159" s="85" t="str">
        <f t="shared" si="104"/>
        <v/>
      </c>
      <c r="CD159" s="413"/>
      <c r="CE159" s="112"/>
      <c r="CF159" s="133" t="str">
        <f ca="1">IF('3.5 St Lights - Pole'!CR159="","",'3.5 St Lights - Pole'!CR159)</f>
        <v/>
      </c>
      <c r="CG159" s="112" t="str">
        <f>IF('3.5 St Lights - Pole'!CS159="","",'3.5 St Lights - Pole'!CS159)</f>
        <v/>
      </c>
      <c r="CH159" s="112"/>
      <c r="CI159" s="112"/>
    </row>
    <row r="160" spans="1:87" x14ac:dyDescent="0.2">
      <c r="A160" s="237"/>
      <c r="B160" s="413" t="str">
        <f t="shared" si="77"/>
        <v/>
      </c>
      <c r="C160" s="413" t="str">
        <f>IF('3.5 St Lights - Bracket'!B160="","",'3.5 St Lights - Bracket'!B160)</f>
        <v/>
      </c>
      <c r="D160" s="89" t="str">
        <f>IF('3.5 St Lights - Bracket'!D160="","",'3.5 St Lights - Bracket'!D160)</f>
        <v/>
      </c>
      <c r="E160" s="413" t="str">
        <f>IF('3.5 St Lights - Bracket'!E160="","",'3.5 St Lights - Bracket'!E160)</f>
        <v/>
      </c>
      <c r="F160" s="413" t="str">
        <f>IF('3.5 St Lights - Bracket'!F160="","",'3.5 St Lights - Bracket'!F160)</f>
        <v/>
      </c>
      <c r="G160" s="413" t="str">
        <f>IF('3.5 St Lights - Bracket'!G160="","",'3.5 St Lights - Bracket'!G160)</f>
        <v/>
      </c>
      <c r="H160" s="413" t="str">
        <f>IF('3.5 St Lights - Bracket'!H160="","",'3.5 St Lights - Bracket'!H160)</f>
        <v/>
      </c>
      <c r="I160" s="413"/>
      <c r="J160" s="89" t="str">
        <f t="shared" si="78"/>
        <v/>
      </c>
      <c r="K160" s="413"/>
      <c r="L160" s="89" t="str">
        <f t="shared" si="79"/>
        <v/>
      </c>
      <c r="M160" s="414" t="str">
        <f t="shared" si="80"/>
        <v/>
      </c>
      <c r="N160" s="413"/>
      <c r="O160" s="89" t="str">
        <f t="shared" si="81"/>
        <v/>
      </c>
      <c r="P160" s="413" t="str">
        <f t="shared" si="82"/>
        <v/>
      </c>
      <c r="Q160" s="89" t="str">
        <f t="shared" si="83"/>
        <v/>
      </c>
      <c r="R160" s="413"/>
      <c r="S160" s="413" t="str">
        <f>IFERROR(VLOOKUP('3.5 St Lights - Pole'!AE160,sl_lights_light_supply_auto,2,FALSE),"")</f>
        <v/>
      </c>
      <c r="T160" s="89" t="str">
        <f t="shared" si="84"/>
        <v/>
      </c>
      <c r="U160" s="413"/>
      <c r="V160" s="413"/>
      <c r="W160" s="413"/>
      <c r="X160" s="413"/>
      <c r="Y160" s="89" t="str">
        <f t="shared" si="85"/>
        <v/>
      </c>
      <c r="Z160" s="415" t="str">
        <f>IF('3.5 St Lights - Pole'!$AM160="","",'3.5 St Lights - Pole'!$AM160)</f>
        <v/>
      </c>
      <c r="AA160" s="413"/>
      <c r="AB160" s="413"/>
      <c r="AC160" s="89" t="str">
        <f t="shared" si="86"/>
        <v/>
      </c>
      <c r="AD160" s="85"/>
      <c r="AE160" s="413"/>
      <c r="AF160" s="413" t="str">
        <f t="shared" si="87"/>
        <v/>
      </c>
      <c r="AG160" s="89" t="str">
        <f t="shared" si="88"/>
        <v/>
      </c>
      <c r="AH160" s="414" t="str">
        <f t="shared" si="89"/>
        <v/>
      </c>
      <c r="AI160" s="413" t="str">
        <f t="shared" si="90"/>
        <v/>
      </c>
      <c r="AJ160" s="89" t="str">
        <f t="shared" si="91"/>
        <v/>
      </c>
      <c r="AK160" s="413"/>
      <c r="AL160" s="89" t="str">
        <f t="shared" si="92"/>
        <v/>
      </c>
      <c r="AM160" s="413"/>
      <c r="AN160" s="89" t="str">
        <f t="shared" si="93"/>
        <v/>
      </c>
      <c r="AO160" s="413"/>
      <c r="AP160" s="89" t="str">
        <f t="shared" si="94"/>
        <v/>
      </c>
      <c r="AQ160" s="413"/>
      <c r="AR160" s="415" t="str">
        <f>IF('3.5 St Lights - Pole'!$AM160="","",'3.5 St Lights - Pole'!$AM160)</f>
        <v/>
      </c>
      <c r="AS160" s="413"/>
      <c r="AT160" s="89" t="str">
        <f t="shared" si="95"/>
        <v/>
      </c>
      <c r="AU160" s="85"/>
      <c r="AV160" s="85"/>
      <c r="AW160" s="413"/>
      <c r="AX160" s="413"/>
      <c r="AY160" s="89" t="str">
        <f t="shared" si="96"/>
        <v/>
      </c>
      <c r="AZ160" s="85"/>
      <c r="BA160" s="85"/>
      <c r="BB160" s="413" t="str">
        <f t="shared" si="97"/>
        <v/>
      </c>
      <c r="BC160" s="89" t="str">
        <f t="shared" si="98"/>
        <v/>
      </c>
      <c r="BD160" s="414" t="str">
        <f t="shared" si="99"/>
        <v/>
      </c>
      <c r="BE160" s="413"/>
      <c r="BF160" s="416" t="str">
        <f t="shared" si="100"/>
        <v/>
      </c>
      <c r="BG160" s="415" t="str">
        <f>IF('3.5 St Lights - Pole'!$AM160="","",'3.5 St Lights - Pole'!$AM160)</f>
        <v/>
      </c>
      <c r="BH160" s="413"/>
      <c r="BI160" s="89" t="str">
        <f t="shared" si="101"/>
        <v/>
      </c>
      <c r="BJ160" s="85"/>
      <c r="BK160" s="413"/>
      <c r="BL160" s="413"/>
      <c r="BM160" s="413"/>
      <c r="BN160" s="89" t="str">
        <f t="shared" si="102"/>
        <v/>
      </c>
      <c r="BO160" s="85"/>
      <c r="BP160" s="413"/>
      <c r="BQ160" s="415" t="str">
        <f>IF('3.5 St Lights - Pole'!$AM160="","",'3.5 St Lights - Pole'!$AM160)</f>
        <v/>
      </c>
      <c r="BR160" s="85"/>
      <c r="BS160" s="85"/>
      <c r="BT160" s="85" t="str">
        <f>'3.5 St Lights - Pole'!CE160</f>
        <v/>
      </c>
      <c r="BU160" s="85"/>
      <c r="BV160" s="85" t="str">
        <f t="shared" si="103"/>
        <v/>
      </c>
      <c r="BW160" s="271"/>
      <c r="BX160" s="85" t="str">
        <f>'3.5 St Lights - Pole'!CI160</f>
        <v/>
      </c>
      <c r="BY160" s="85" t="str">
        <f>'3.5 St Lights - Pole'!CJ160</f>
        <v/>
      </c>
      <c r="BZ160" s="85" t="str">
        <f>'3.5 St Lights - Pole'!CK160</f>
        <v/>
      </c>
      <c r="CA160" s="85"/>
      <c r="CB160" s="85"/>
      <c r="CC160" s="85" t="str">
        <f t="shared" si="104"/>
        <v/>
      </c>
      <c r="CD160" s="413"/>
      <c r="CE160" s="112"/>
      <c r="CF160" s="133" t="str">
        <f ca="1">IF('3.5 St Lights - Pole'!CR160="","",'3.5 St Lights - Pole'!CR160)</f>
        <v/>
      </c>
      <c r="CG160" s="112" t="str">
        <f>IF('3.5 St Lights - Pole'!CS160="","",'3.5 St Lights - Pole'!CS160)</f>
        <v/>
      </c>
      <c r="CH160" s="112"/>
      <c r="CI160" s="112"/>
    </row>
    <row r="161" spans="1:87" x14ac:dyDescent="0.2">
      <c r="A161" s="237"/>
      <c r="B161" s="413" t="str">
        <f t="shared" si="77"/>
        <v/>
      </c>
      <c r="C161" s="413" t="str">
        <f>IF('3.5 St Lights - Bracket'!B161="","",'3.5 St Lights - Bracket'!B161)</f>
        <v/>
      </c>
      <c r="D161" s="89" t="str">
        <f>IF('3.5 St Lights - Bracket'!D161="","",'3.5 St Lights - Bracket'!D161)</f>
        <v/>
      </c>
      <c r="E161" s="413" t="str">
        <f>IF('3.5 St Lights - Bracket'!E161="","",'3.5 St Lights - Bracket'!E161)</f>
        <v/>
      </c>
      <c r="F161" s="413" t="str">
        <f>IF('3.5 St Lights - Bracket'!F161="","",'3.5 St Lights - Bracket'!F161)</f>
        <v/>
      </c>
      <c r="G161" s="413" t="str">
        <f>IF('3.5 St Lights - Bracket'!G161="","",'3.5 St Lights - Bracket'!G161)</f>
        <v/>
      </c>
      <c r="H161" s="413" t="str">
        <f>IF('3.5 St Lights - Bracket'!H161="","",'3.5 St Lights - Bracket'!H161)</f>
        <v/>
      </c>
      <c r="I161" s="413"/>
      <c r="J161" s="89" t="str">
        <f t="shared" si="78"/>
        <v/>
      </c>
      <c r="K161" s="413"/>
      <c r="L161" s="89" t="str">
        <f t="shared" si="79"/>
        <v/>
      </c>
      <c r="M161" s="414" t="str">
        <f t="shared" si="80"/>
        <v/>
      </c>
      <c r="N161" s="413"/>
      <c r="O161" s="89" t="str">
        <f t="shared" si="81"/>
        <v/>
      </c>
      <c r="P161" s="413" t="str">
        <f t="shared" si="82"/>
        <v/>
      </c>
      <c r="Q161" s="89" t="str">
        <f t="shared" si="83"/>
        <v/>
      </c>
      <c r="R161" s="413"/>
      <c r="S161" s="413" t="str">
        <f>IFERROR(VLOOKUP('3.5 St Lights - Pole'!AE161,sl_lights_light_supply_auto,2,FALSE),"")</f>
        <v/>
      </c>
      <c r="T161" s="89" t="str">
        <f t="shared" si="84"/>
        <v/>
      </c>
      <c r="U161" s="413"/>
      <c r="V161" s="413"/>
      <c r="W161" s="413"/>
      <c r="X161" s="413"/>
      <c r="Y161" s="89" t="str">
        <f t="shared" si="85"/>
        <v/>
      </c>
      <c r="Z161" s="415" t="str">
        <f>IF('3.5 St Lights - Pole'!$AM161="","",'3.5 St Lights - Pole'!$AM161)</f>
        <v/>
      </c>
      <c r="AA161" s="413"/>
      <c r="AB161" s="413"/>
      <c r="AC161" s="89" t="str">
        <f t="shared" si="86"/>
        <v/>
      </c>
      <c r="AD161" s="85"/>
      <c r="AE161" s="413"/>
      <c r="AF161" s="413" t="str">
        <f t="shared" si="87"/>
        <v/>
      </c>
      <c r="AG161" s="89" t="str">
        <f t="shared" si="88"/>
        <v/>
      </c>
      <c r="AH161" s="414" t="str">
        <f t="shared" si="89"/>
        <v/>
      </c>
      <c r="AI161" s="413" t="str">
        <f t="shared" si="90"/>
        <v/>
      </c>
      <c r="AJ161" s="89" t="str">
        <f t="shared" si="91"/>
        <v/>
      </c>
      <c r="AK161" s="413"/>
      <c r="AL161" s="89" t="str">
        <f t="shared" si="92"/>
        <v/>
      </c>
      <c r="AM161" s="413"/>
      <c r="AN161" s="89" t="str">
        <f t="shared" si="93"/>
        <v/>
      </c>
      <c r="AO161" s="413"/>
      <c r="AP161" s="89" t="str">
        <f t="shared" si="94"/>
        <v/>
      </c>
      <c r="AQ161" s="413"/>
      <c r="AR161" s="415" t="str">
        <f>IF('3.5 St Lights - Pole'!$AM161="","",'3.5 St Lights - Pole'!$AM161)</f>
        <v/>
      </c>
      <c r="AS161" s="413"/>
      <c r="AT161" s="89" t="str">
        <f t="shared" si="95"/>
        <v/>
      </c>
      <c r="AU161" s="85"/>
      <c r="AV161" s="85"/>
      <c r="AW161" s="413"/>
      <c r="AX161" s="413"/>
      <c r="AY161" s="89" t="str">
        <f t="shared" si="96"/>
        <v/>
      </c>
      <c r="AZ161" s="85"/>
      <c r="BA161" s="85"/>
      <c r="BB161" s="413" t="str">
        <f t="shared" si="97"/>
        <v/>
      </c>
      <c r="BC161" s="89" t="str">
        <f t="shared" si="98"/>
        <v/>
      </c>
      <c r="BD161" s="414" t="str">
        <f t="shared" si="99"/>
        <v/>
      </c>
      <c r="BE161" s="413"/>
      <c r="BF161" s="416" t="str">
        <f t="shared" si="100"/>
        <v/>
      </c>
      <c r="BG161" s="415" t="str">
        <f>IF('3.5 St Lights - Pole'!$AM161="","",'3.5 St Lights - Pole'!$AM161)</f>
        <v/>
      </c>
      <c r="BH161" s="413"/>
      <c r="BI161" s="89" t="str">
        <f t="shared" si="101"/>
        <v/>
      </c>
      <c r="BJ161" s="85"/>
      <c r="BK161" s="413"/>
      <c r="BL161" s="413"/>
      <c r="BM161" s="413"/>
      <c r="BN161" s="89" t="str">
        <f t="shared" si="102"/>
        <v/>
      </c>
      <c r="BO161" s="85"/>
      <c r="BP161" s="413"/>
      <c r="BQ161" s="415" t="str">
        <f>IF('3.5 St Lights - Pole'!$AM161="","",'3.5 St Lights - Pole'!$AM161)</f>
        <v/>
      </c>
      <c r="BR161" s="85"/>
      <c r="BS161" s="85"/>
      <c r="BT161" s="85" t="str">
        <f>'3.5 St Lights - Pole'!CE161</f>
        <v/>
      </c>
      <c r="BU161" s="85"/>
      <c r="BV161" s="85" t="str">
        <f t="shared" si="103"/>
        <v/>
      </c>
      <c r="BW161" s="271"/>
      <c r="BX161" s="85" t="str">
        <f>'3.5 St Lights - Pole'!CI161</f>
        <v/>
      </c>
      <c r="BY161" s="85" t="str">
        <f>'3.5 St Lights - Pole'!CJ161</f>
        <v/>
      </c>
      <c r="BZ161" s="85" t="str">
        <f>'3.5 St Lights - Pole'!CK161</f>
        <v/>
      </c>
      <c r="CA161" s="85"/>
      <c r="CB161" s="85"/>
      <c r="CC161" s="85" t="str">
        <f t="shared" si="104"/>
        <v/>
      </c>
      <c r="CD161" s="413"/>
      <c r="CE161" s="112"/>
      <c r="CF161" s="133" t="str">
        <f ca="1">IF('3.5 St Lights - Pole'!CR161="","",'3.5 St Lights - Pole'!CR161)</f>
        <v/>
      </c>
      <c r="CG161" s="112" t="str">
        <f>IF('3.5 St Lights - Pole'!CS161="","",'3.5 St Lights - Pole'!CS161)</f>
        <v/>
      </c>
      <c r="CH161" s="112"/>
      <c r="CI161" s="112"/>
    </row>
    <row r="162" spans="1:87" x14ac:dyDescent="0.2">
      <c r="A162" s="237"/>
      <c r="B162" s="413" t="str">
        <f t="shared" si="77"/>
        <v/>
      </c>
      <c r="C162" s="413" t="str">
        <f>IF('3.5 St Lights - Bracket'!B162="","",'3.5 St Lights - Bracket'!B162)</f>
        <v/>
      </c>
      <c r="D162" s="89" t="str">
        <f>IF('3.5 St Lights - Bracket'!D162="","",'3.5 St Lights - Bracket'!D162)</f>
        <v/>
      </c>
      <c r="E162" s="413" t="str">
        <f>IF('3.5 St Lights - Bracket'!E162="","",'3.5 St Lights - Bracket'!E162)</f>
        <v/>
      </c>
      <c r="F162" s="413" t="str">
        <f>IF('3.5 St Lights - Bracket'!F162="","",'3.5 St Lights - Bracket'!F162)</f>
        <v/>
      </c>
      <c r="G162" s="413" t="str">
        <f>IF('3.5 St Lights - Bracket'!G162="","",'3.5 St Lights - Bracket'!G162)</f>
        <v/>
      </c>
      <c r="H162" s="413" t="str">
        <f>IF('3.5 St Lights - Bracket'!H162="","",'3.5 St Lights - Bracket'!H162)</f>
        <v/>
      </c>
      <c r="I162" s="413"/>
      <c r="J162" s="89" t="str">
        <f t="shared" si="78"/>
        <v/>
      </c>
      <c r="K162" s="413"/>
      <c r="L162" s="89" t="str">
        <f t="shared" si="79"/>
        <v/>
      </c>
      <c r="M162" s="414" t="str">
        <f t="shared" si="80"/>
        <v/>
      </c>
      <c r="N162" s="413"/>
      <c r="O162" s="89" t="str">
        <f t="shared" si="81"/>
        <v/>
      </c>
      <c r="P162" s="413" t="str">
        <f t="shared" si="82"/>
        <v/>
      </c>
      <c r="Q162" s="89" t="str">
        <f t="shared" si="83"/>
        <v/>
      </c>
      <c r="R162" s="413"/>
      <c r="S162" s="413" t="str">
        <f>IFERROR(VLOOKUP('3.5 St Lights - Pole'!AE162,sl_lights_light_supply_auto,2,FALSE),"")</f>
        <v/>
      </c>
      <c r="T162" s="89" t="str">
        <f t="shared" si="84"/>
        <v/>
      </c>
      <c r="U162" s="413"/>
      <c r="V162" s="413"/>
      <c r="W162" s="413"/>
      <c r="X162" s="413"/>
      <c r="Y162" s="89" t="str">
        <f t="shared" si="85"/>
        <v/>
      </c>
      <c r="Z162" s="415" t="str">
        <f>IF('3.5 St Lights - Pole'!$AM162="","",'3.5 St Lights - Pole'!$AM162)</f>
        <v/>
      </c>
      <c r="AA162" s="413"/>
      <c r="AB162" s="413"/>
      <c r="AC162" s="89" t="str">
        <f t="shared" si="86"/>
        <v/>
      </c>
      <c r="AD162" s="85"/>
      <c r="AE162" s="413"/>
      <c r="AF162" s="413" t="str">
        <f t="shared" si="87"/>
        <v/>
      </c>
      <c r="AG162" s="89" t="str">
        <f t="shared" si="88"/>
        <v/>
      </c>
      <c r="AH162" s="414" t="str">
        <f t="shared" si="89"/>
        <v/>
      </c>
      <c r="AI162" s="413" t="str">
        <f t="shared" si="90"/>
        <v/>
      </c>
      <c r="AJ162" s="89" t="str">
        <f t="shared" si="91"/>
        <v/>
      </c>
      <c r="AK162" s="413"/>
      <c r="AL162" s="89" t="str">
        <f t="shared" si="92"/>
        <v/>
      </c>
      <c r="AM162" s="413"/>
      <c r="AN162" s="89" t="str">
        <f t="shared" si="93"/>
        <v/>
      </c>
      <c r="AO162" s="413"/>
      <c r="AP162" s="89" t="str">
        <f t="shared" si="94"/>
        <v/>
      </c>
      <c r="AQ162" s="413"/>
      <c r="AR162" s="415" t="str">
        <f>IF('3.5 St Lights - Pole'!$AM162="","",'3.5 St Lights - Pole'!$AM162)</f>
        <v/>
      </c>
      <c r="AS162" s="413"/>
      <c r="AT162" s="89" t="str">
        <f t="shared" si="95"/>
        <v/>
      </c>
      <c r="AU162" s="85"/>
      <c r="AV162" s="85"/>
      <c r="AW162" s="413"/>
      <c r="AX162" s="413"/>
      <c r="AY162" s="89" t="str">
        <f t="shared" si="96"/>
        <v/>
      </c>
      <c r="AZ162" s="85"/>
      <c r="BA162" s="85"/>
      <c r="BB162" s="413" t="str">
        <f t="shared" si="97"/>
        <v/>
      </c>
      <c r="BC162" s="89" t="str">
        <f t="shared" si="98"/>
        <v/>
      </c>
      <c r="BD162" s="414" t="str">
        <f t="shared" si="99"/>
        <v/>
      </c>
      <c r="BE162" s="413"/>
      <c r="BF162" s="416" t="str">
        <f t="shared" si="100"/>
        <v/>
      </c>
      <c r="BG162" s="415" t="str">
        <f>IF('3.5 St Lights - Pole'!$AM162="","",'3.5 St Lights - Pole'!$AM162)</f>
        <v/>
      </c>
      <c r="BH162" s="413"/>
      <c r="BI162" s="89" t="str">
        <f t="shared" si="101"/>
        <v/>
      </c>
      <c r="BJ162" s="85"/>
      <c r="BK162" s="413"/>
      <c r="BL162" s="413"/>
      <c r="BM162" s="413"/>
      <c r="BN162" s="89" t="str">
        <f t="shared" si="102"/>
        <v/>
      </c>
      <c r="BO162" s="85"/>
      <c r="BP162" s="413"/>
      <c r="BQ162" s="415" t="str">
        <f>IF('3.5 St Lights - Pole'!$AM162="","",'3.5 St Lights - Pole'!$AM162)</f>
        <v/>
      </c>
      <c r="BR162" s="85"/>
      <c r="BS162" s="85"/>
      <c r="BT162" s="85" t="str">
        <f>'3.5 St Lights - Pole'!CE162</f>
        <v/>
      </c>
      <c r="BU162" s="85"/>
      <c r="BV162" s="85" t="str">
        <f t="shared" si="103"/>
        <v/>
      </c>
      <c r="BW162" s="271"/>
      <c r="BX162" s="85" t="str">
        <f>'3.5 St Lights - Pole'!CI162</f>
        <v/>
      </c>
      <c r="BY162" s="85" t="str">
        <f>'3.5 St Lights - Pole'!CJ162</f>
        <v/>
      </c>
      <c r="BZ162" s="85" t="str">
        <f>'3.5 St Lights - Pole'!CK162</f>
        <v/>
      </c>
      <c r="CA162" s="85"/>
      <c r="CB162" s="85"/>
      <c r="CC162" s="85" t="str">
        <f t="shared" si="104"/>
        <v/>
      </c>
      <c r="CD162" s="413"/>
      <c r="CE162" s="112"/>
      <c r="CF162" s="133" t="str">
        <f ca="1">IF('3.5 St Lights - Pole'!CR162="","",'3.5 St Lights - Pole'!CR162)</f>
        <v/>
      </c>
      <c r="CG162" s="112" t="str">
        <f>IF('3.5 St Lights - Pole'!CS162="","",'3.5 St Lights - Pole'!CS162)</f>
        <v/>
      </c>
      <c r="CH162" s="112"/>
      <c r="CI162" s="112"/>
    </row>
    <row r="163" spans="1:87" x14ac:dyDescent="0.2">
      <c r="A163" s="237"/>
      <c r="B163" s="413" t="str">
        <f t="shared" si="77"/>
        <v/>
      </c>
      <c r="C163" s="413" t="str">
        <f>IF('3.5 St Lights - Bracket'!B163="","",'3.5 St Lights - Bracket'!B163)</f>
        <v/>
      </c>
      <c r="D163" s="89" t="str">
        <f>IF('3.5 St Lights - Bracket'!D163="","",'3.5 St Lights - Bracket'!D163)</f>
        <v/>
      </c>
      <c r="E163" s="413" t="str">
        <f>IF('3.5 St Lights - Bracket'!E163="","",'3.5 St Lights - Bracket'!E163)</f>
        <v/>
      </c>
      <c r="F163" s="413" t="str">
        <f>IF('3.5 St Lights - Bracket'!F163="","",'3.5 St Lights - Bracket'!F163)</f>
        <v/>
      </c>
      <c r="G163" s="413" t="str">
        <f>IF('3.5 St Lights - Bracket'!G163="","",'3.5 St Lights - Bracket'!G163)</f>
        <v/>
      </c>
      <c r="H163" s="413" t="str">
        <f>IF('3.5 St Lights - Bracket'!H163="","",'3.5 St Lights - Bracket'!H163)</f>
        <v/>
      </c>
      <c r="I163" s="413"/>
      <c r="J163" s="89" t="str">
        <f t="shared" si="78"/>
        <v/>
      </c>
      <c r="K163" s="413"/>
      <c r="L163" s="89" t="str">
        <f t="shared" si="79"/>
        <v/>
      </c>
      <c r="M163" s="414" t="str">
        <f t="shared" si="80"/>
        <v/>
      </c>
      <c r="N163" s="413"/>
      <c r="O163" s="89" t="str">
        <f t="shared" si="81"/>
        <v/>
      </c>
      <c r="P163" s="413" t="str">
        <f t="shared" si="82"/>
        <v/>
      </c>
      <c r="Q163" s="89" t="str">
        <f t="shared" si="83"/>
        <v/>
      </c>
      <c r="R163" s="413"/>
      <c r="S163" s="413" t="str">
        <f>IFERROR(VLOOKUP('3.5 St Lights - Pole'!AE163,sl_lights_light_supply_auto,2,FALSE),"")</f>
        <v/>
      </c>
      <c r="T163" s="89" t="str">
        <f t="shared" si="84"/>
        <v/>
      </c>
      <c r="U163" s="413"/>
      <c r="V163" s="413"/>
      <c r="W163" s="413"/>
      <c r="X163" s="413"/>
      <c r="Y163" s="89" t="str">
        <f t="shared" si="85"/>
        <v/>
      </c>
      <c r="Z163" s="415" t="str">
        <f>IF('3.5 St Lights - Pole'!$AM163="","",'3.5 St Lights - Pole'!$AM163)</f>
        <v/>
      </c>
      <c r="AA163" s="413"/>
      <c r="AB163" s="413"/>
      <c r="AC163" s="89" t="str">
        <f t="shared" si="86"/>
        <v/>
      </c>
      <c r="AD163" s="85"/>
      <c r="AE163" s="413"/>
      <c r="AF163" s="413" t="str">
        <f t="shared" si="87"/>
        <v/>
      </c>
      <c r="AG163" s="89" t="str">
        <f t="shared" si="88"/>
        <v/>
      </c>
      <c r="AH163" s="414" t="str">
        <f t="shared" si="89"/>
        <v/>
      </c>
      <c r="AI163" s="413" t="str">
        <f t="shared" si="90"/>
        <v/>
      </c>
      <c r="AJ163" s="89" t="str">
        <f t="shared" si="91"/>
        <v/>
      </c>
      <c r="AK163" s="413"/>
      <c r="AL163" s="89" t="str">
        <f t="shared" si="92"/>
        <v/>
      </c>
      <c r="AM163" s="413"/>
      <c r="AN163" s="89" t="str">
        <f t="shared" si="93"/>
        <v/>
      </c>
      <c r="AO163" s="413"/>
      <c r="AP163" s="89" t="str">
        <f t="shared" si="94"/>
        <v/>
      </c>
      <c r="AQ163" s="413"/>
      <c r="AR163" s="415" t="str">
        <f>IF('3.5 St Lights - Pole'!$AM163="","",'3.5 St Lights - Pole'!$AM163)</f>
        <v/>
      </c>
      <c r="AS163" s="413"/>
      <c r="AT163" s="89" t="str">
        <f t="shared" si="95"/>
        <v/>
      </c>
      <c r="AU163" s="85"/>
      <c r="AV163" s="85"/>
      <c r="AW163" s="413"/>
      <c r="AX163" s="413"/>
      <c r="AY163" s="89" t="str">
        <f t="shared" si="96"/>
        <v/>
      </c>
      <c r="AZ163" s="85"/>
      <c r="BA163" s="85"/>
      <c r="BB163" s="413" t="str">
        <f t="shared" si="97"/>
        <v/>
      </c>
      <c r="BC163" s="89" t="str">
        <f t="shared" si="98"/>
        <v/>
      </c>
      <c r="BD163" s="414" t="str">
        <f t="shared" si="99"/>
        <v/>
      </c>
      <c r="BE163" s="413"/>
      <c r="BF163" s="416" t="str">
        <f t="shared" si="100"/>
        <v/>
      </c>
      <c r="BG163" s="415" t="str">
        <f>IF('3.5 St Lights - Pole'!$AM163="","",'3.5 St Lights - Pole'!$AM163)</f>
        <v/>
      </c>
      <c r="BH163" s="413"/>
      <c r="BI163" s="89" t="str">
        <f t="shared" si="101"/>
        <v/>
      </c>
      <c r="BJ163" s="85"/>
      <c r="BK163" s="413"/>
      <c r="BL163" s="413"/>
      <c r="BM163" s="413"/>
      <c r="BN163" s="89" t="str">
        <f t="shared" si="102"/>
        <v/>
      </c>
      <c r="BO163" s="85"/>
      <c r="BP163" s="413"/>
      <c r="BQ163" s="415" t="str">
        <f>IF('3.5 St Lights - Pole'!$AM163="","",'3.5 St Lights - Pole'!$AM163)</f>
        <v/>
      </c>
      <c r="BR163" s="85"/>
      <c r="BS163" s="85"/>
      <c r="BT163" s="85" t="str">
        <f>'3.5 St Lights - Pole'!CE163</f>
        <v/>
      </c>
      <c r="BU163" s="85"/>
      <c r="BV163" s="85" t="str">
        <f t="shared" si="103"/>
        <v/>
      </c>
      <c r="BW163" s="271"/>
      <c r="BX163" s="85" t="str">
        <f>'3.5 St Lights - Pole'!CI163</f>
        <v/>
      </c>
      <c r="BY163" s="85" t="str">
        <f>'3.5 St Lights - Pole'!CJ163</f>
        <v/>
      </c>
      <c r="BZ163" s="85" t="str">
        <f>'3.5 St Lights - Pole'!CK163</f>
        <v/>
      </c>
      <c r="CA163" s="85"/>
      <c r="CB163" s="85"/>
      <c r="CC163" s="85" t="str">
        <f t="shared" si="104"/>
        <v/>
      </c>
      <c r="CD163" s="413"/>
      <c r="CE163" s="112"/>
      <c r="CF163" s="133" t="str">
        <f ca="1">IF('3.5 St Lights - Pole'!CR163="","",'3.5 St Lights - Pole'!CR163)</f>
        <v/>
      </c>
      <c r="CG163" s="112" t="str">
        <f>IF('3.5 St Lights - Pole'!CS163="","",'3.5 St Lights - Pole'!CS163)</f>
        <v/>
      </c>
      <c r="CH163" s="112"/>
      <c r="CI163" s="112"/>
    </row>
    <row r="164" spans="1:87" x14ac:dyDescent="0.2">
      <c r="A164" s="237"/>
      <c r="B164" s="413" t="str">
        <f t="shared" si="77"/>
        <v/>
      </c>
      <c r="C164" s="413" t="str">
        <f>IF('3.5 St Lights - Bracket'!B164="","",'3.5 St Lights - Bracket'!B164)</f>
        <v/>
      </c>
      <c r="D164" s="89" t="str">
        <f>IF('3.5 St Lights - Bracket'!D164="","",'3.5 St Lights - Bracket'!D164)</f>
        <v/>
      </c>
      <c r="E164" s="413" t="str">
        <f>IF('3.5 St Lights - Bracket'!E164="","",'3.5 St Lights - Bracket'!E164)</f>
        <v/>
      </c>
      <c r="F164" s="413" t="str">
        <f>IF('3.5 St Lights - Bracket'!F164="","",'3.5 St Lights - Bracket'!F164)</f>
        <v/>
      </c>
      <c r="G164" s="413" t="str">
        <f>IF('3.5 St Lights - Bracket'!G164="","",'3.5 St Lights - Bracket'!G164)</f>
        <v/>
      </c>
      <c r="H164" s="413" t="str">
        <f>IF('3.5 St Lights - Bracket'!H164="","",'3.5 St Lights - Bracket'!H164)</f>
        <v/>
      </c>
      <c r="I164" s="413"/>
      <c r="J164" s="89" t="str">
        <f t="shared" si="78"/>
        <v/>
      </c>
      <c r="K164" s="413"/>
      <c r="L164" s="89" t="str">
        <f t="shared" si="79"/>
        <v/>
      </c>
      <c r="M164" s="414" t="str">
        <f t="shared" si="80"/>
        <v/>
      </c>
      <c r="N164" s="413"/>
      <c r="O164" s="89" t="str">
        <f t="shared" si="81"/>
        <v/>
      </c>
      <c r="P164" s="413" t="str">
        <f t="shared" si="82"/>
        <v/>
      </c>
      <c r="Q164" s="89" t="str">
        <f t="shared" si="83"/>
        <v/>
      </c>
      <c r="R164" s="413"/>
      <c r="S164" s="413" t="str">
        <f>IFERROR(VLOOKUP('3.5 St Lights - Pole'!AE164,sl_lights_light_supply_auto,2,FALSE),"")</f>
        <v/>
      </c>
      <c r="T164" s="89" t="str">
        <f t="shared" si="84"/>
        <v/>
      </c>
      <c r="U164" s="413"/>
      <c r="V164" s="413"/>
      <c r="W164" s="413"/>
      <c r="X164" s="413"/>
      <c r="Y164" s="89" t="str">
        <f t="shared" si="85"/>
        <v/>
      </c>
      <c r="Z164" s="415" t="str">
        <f>IF('3.5 St Lights - Pole'!$AM164="","",'3.5 St Lights - Pole'!$AM164)</f>
        <v/>
      </c>
      <c r="AA164" s="413"/>
      <c r="AB164" s="413"/>
      <c r="AC164" s="89" t="str">
        <f t="shared" si="86"/>
        <v/>
      </c>
      <c r="AD164" s="85"/>
      <c r="AE164" s="413"/>
      <c r="AF164" s="413" t="str">
        <f t="shared" si="87"/>
        <v/>
      </c>
      <c r="AG164" s="89" t="str">
        <f t="shared" si="88"/>
        <v/>
      </c>
      <c r="AH164" s="414" t="str">
        <f t="shared" si="89"/>
        <v/>
      </c>
      <c r="AI164" s="413" t="str">
        <f t="shared" si="90"/>
        <v/>
      </c>
      <c r="AJ164" s="89" t="str">
        <f t="shared" si="91"/>
        <v/>
      </c>
      <c r="AK164" s="413"/>
      <c r="AL164" s="89" t="str">
        <f t="shared" si="92"/>
        <v/>
      </c>
      <c r="AM164" s="413"/>
      <c r="AN164" s="89" t="str">
        <f t="shared" si="93"/>
        <v/>
      </c>
      <c r="AO164" s="413"/>
      <c r="AP164" s="89" t="str">
        <f t="shared" si="94"/>
        <v/>
      </c>
      <c r="AQ164" s="413"/>
      <c r="AR164" s="415" t="str">
        <f>IF('3.5 St Lights - Pole'!$AM164="","",'3.5 St Lights - Pole'!$AM164)</f>
        <v/>
      </c>
      <c r="AS164" s="413"/>
      <c r="AT164" s="89" t="str">
        <f t="shared" si="95"/>
        <v/>
      </c>
      <c r="AU164" s="85"/>
      <c r="AV164" s="85"/>
      <c r="AW164" s="413"/>
      <c r="AX164" s="413"/>
      <c r="AY164" s="89" t="str">
        <f t="shared" si="96"/>
        <v/>
      </c>
      <c r="AZ164" s="85"/>
      <c r="BA164" s="85"/>
      <c r="BB164" s="413" t="str">
        <f t="shared" si="97"/>
        <v/>
      </c>
      <c r="BC164" s="89" t="str">
        <f t="shared" si="98"/>
        <v/>
      </c>
      <c r="BD164" s="414" t="str">
        <f t="shared" si="99"/>
        <v/>
      </c>
      <c r="BE164" s="413"/>
      <c r="BF164" s="416" t="str">
        <f t="shared" si="100"/>
        <v/>
      </c>
      <c r="BG164" s="415" t="str">
        <f>IF('3.5 St Lights - Pole'!$AM164="","",'3.5 St Lights - Pole'!$AM164)</f>
        <v/>
      </c>
      <c r="BH164" s="413"/>
      <c r="BI164" s="89" t="str">
        <f t="shared" si="101"/>
        <v/>
      </c>
      <c r="BJ164" s="85"/>
      <c r="BK164" s="413"/>
      <c r="BL164" s="413"/>
      <c r="BM164" s="413"/>
      <c r="BN164" s="89" t="str">
        <f t="shared" si="102"/>
        <v/>
      </c>
      <c r="BO164" s="85"/>
      <c r="BP164" s="413"/>
      <c r="BQ164" s="415" t="str">
        <f>IF('3.5 St Lights - Pole'!$AM164="","",'3.5 St Lights - Pole'!$AM164)</f>
        <v/>
      </c>
      <c r="BR164" s="85"/>
      <c r="BS164" s="85"/>
      <c r="BT164" s="85" t="str">
        <f>'3.5 St Lights - Pole'!CE164</f>
        <v/>
      </c>
      <c r="BU164" s="85"/>
      <c r="BV164" s="85" t="str">
        <f t="shared" si="103"/>
        <v/>
      </c>
      <c r="BW164" s="271"/>
      <c r="BX164" s="85" t="str">
        <f>'3.5 St Lights - Pole'!CI164</f>
        <v/>
      </c>
      <c r="BY164" s="85" t="str">
        <f>'3.5 St Lights - Pole'!CJ164</f>
        <v/>
      </c>
      <c r="BZ164" s="85" t="str">
        <f>'3.5 St Lights - Pole'!CK164</f>
        <v/>
      </c>
      <c r="CA164" s="85"/>
      <c r="CB164" s="85"/>
      <c r="CC164" s="85" t="str">
        <f t="shared" si="104"/>
        <v/>
      </c>
      <c r="CD164" s="413"/>
      <c r="CE164" s="112"/>
      <c r="CF164" s="133" t="str">
        <f ca="1">IF('3.5 St Lights - Pole'!CR164="","",'3.5 St Lights - Pole'!CR164)</f>
        <v/>
      </c>
      <c r="CG164" s="112" t="str">
        <f>IF('3.5 St Lights - Pole'!CS164="","",'3.5 St Lights - Pole'!CS164)</f>
        <v/>
      </c>
      <c r="CH164" s="112"/>
      <c r="CI164" s="112"/>
    </row>
    <row r="165" spans="1:87" x14ac:dyDescent="0.2">
      <c r="A165" s="237"/>
      <c r="B165" s="413" t="str">
        <f t="shared" si="77"/>
        <v/>
      </c>
      <c r="C165" s="413" t="str">
        <f>IF('3.5 St Lights - Bracket'!B165="","",'3.5 St Lights - Bracket'!B165)</f>
        <v/>
      </c>
      <c r="D165" s="89" t="str">
        <f>IF('3.5 St Lights - Bracket'!D165="","",'3.5 St Lights - Bracket'!D165)</f>
        <v/>
      </c>
      <c r="E165" s="413" t="str">
        <f>IF('3.5 St Lights - Bracket'!E165="","",'3.5 St Lights - Bracket'!E165)</f>
        <v/>
      </c>
      <c r="F165" s="413" t="str">
        <f>IF('3.5 St Lights - Bracket'!F165="","",'3.5 St Lights - Bracket'!F165)</f>
        <v/>
      </c>
      <c r="G165" s="413" t="str">
        <f>IF('3.5 St Lights - Bracket'!G165="","",'3.5 St Lights - Bracket'!G165)</f>
        <v/>
      </c>
      <c r="H165" s="413" t="str">
        <f>IF('3.5 St Lights - Bracket'!H165="","",'3.5 St Lights - Bracket'!H165)</f>
        <v/>
      </c>
      <c r="I165" s="413"/>
      <c r="J165" s="89" t="str">
        <f t="shared" si="78"/>
        <v/>
      </c>
      <c r="K165" s="413"/>
      <c r="L165" s="89" t="str">
        <f t="shared" si="79"/>
        <v/>
      </c>
      <c r="M165" s="414" t="str">
        <f t="shared" si="80"/>
        <v/>
      </c>
      <c r="N165" s="413"/>
      <c r="O165" s="89" t="str">
        <f t="shared" si="81"/>
        <v/>
      </c>
      <c r="P165" s="413" t="str">
        <f t="shared" si="82"/>
        <v/>
      </c>
      <c r="Q165" s="89" t="str">
        <f t="shared" si="83"/>
        <v/>
      </c>
      <c r="R165" s="413"/>
      <c r="S165" s="413" t="str">
        <f>IFERROR(VLOOKUP('3.5 St Lights - Pole'!AE165,sl_lights_light_supply_auto,2,FALSE),"")</f>
        <v/>
      </c>
      <c r="T165" s="89" t="str">
        <f t="shared" si="84"/>
        <v/>
      </c>
      <c r="U165" s="413"/>
      <c r="V165" s="413"/>
      <c r="W165" s="413"/>
      <c r="X165" s="413"/>
      <c r="Y165" s="89" t="str">
        <f t="shared" si="85"/>
        <v/>
      </c>
      <c r="Z165" s="415" t="str">
        <f>IF('3.5 St Lights - Pole'!$AM165="","",'3.5 St Lights - Pole'!$AM165)</f>
        <v/>
      </c>
      <c r="AA165" s="413"/>
      <c r="AB165" s="413"/>
      <c r="AC165" s="89" t="str">
        <f t="shared" si="86"/>
        <v/>
      </c>
      <c r="AD165" s="85"/>
      <c r="AE165" s="413"/>
      <c r="AF165" s="413" t="str">
        <f t="shared" si="87"/>
        <v/>
      </c>
      <c r="AG165" s="89" t="str">
        <f t="shared" si="88"/>
        <v/>
      </c>
      <c r="AH165" s="414" t="str">
        <f t="shared" si="89"/>
        <v/>
      </c>
      <c r="AI165" s="413" t="str">
        <f t="shared" si="90"/>
        <v/>
      </c>
      <c r="AJ165" s="89" t="str">
        <f t="shared" si="91"/>
        <v/>
      </c>
      <c r="AK165" s="413"/>
      <c r="AL165" s="89" t="str">
        <f t="shared" si="92"/>
        <v/>
      </c>
      <c r="AM165" s="413"/>
      <c r="AN165" s="89" t="str">
        <f t="shared" si="93"/>
        <v/>
      </c>
      <c r="AO165" s="413"/>
      <c r="AP165" s="89" t="str">
        <f t="shared" si="94"/>
        <v/>
      </c>
      <c r="AQ165" s="413"/>
      <c r="AR165" s="415" t="str">
        <f>IF('3.5 St Lights - Pole'!$AM165="","",'3.5 St Lights - Pole'!$AM165)</f>
        <v/>
      </c>
      <c r="AS165" s="413"/>
      <c r="AT165" s="89" t="str">
        <f t="shared" si="95"/>
        <v/>
      </c>
      <c r="AU165" s="85"/>
      <c r="AV165" s="85"/>
      <c r="AW165" s="413"/>
      <c r="AX165" s="413"/>
      <c r="AY165" s="89" t="str">
        <f t="shared" si="96"/>
        <v/>
      </c>
      <c r="AZ165" s="85"/>
      <c r="BA165" s="85"/>
      <c r="BB165" s="413" t="str">
        <f t="shared" si="97"/>
        <v/>
      </c>
      <c r="BC165" s="89" t="str">
        <f t="shared" si="98"/>
        <v/>
      </c>
      <c r="BD165" s="414" t="str">
        <f t="shared" si="99"/>
        <v/>
      </c>
      <c r="BE165" s="413"/>
      <c r="BF165" s="416" t="str">
        <f t="shared" si="100"/>
        <v/>
      </c>
      <c r="BG165" s="415" t="str">
        <f>IF('3.5 St Lights - Pole'!$AM165="","",'3.5 St Lights - Pole'!$AM165)</f>
        <v/>
      </c>
      <c r="BH165" s="413"/>
      <c r="BI165" s="89" t="str">
        <f t="shared" si="101"/>
        <v/>
      </c>
      <c r="BJ165" s="85"/>
      <c r="BK165" s="413"/>
      <c r="BL165" s="413"/>
      <c r="BM165" s="413"/>
      <c r="BN165" s="89" t="str">
        <f t="shared" si="102"/>
        <v/>
      </c>
      <c r="BO165" s="85"/>
      <c r="BP165" s="413"/>
      <c r="BQ165" s="415" t="str">
        <f>IF('3.5 St Lights - Pole'!$AM165="","",'3.5 St Lights - Pole'!$AM165)</f>
        <v/>
      </c>
      <c r="BR165" s="85"/>
      <c r="BS165" s="85"/>
      <c r="BT165" s="85" t="str">
        <f>'3.5 St Lights - Pole'!CE165</f>
        <v/>
      </c>
      <c r="BU165" s="85"/>
      <c r="BV165" s="85" t="str">
        <f t="shared" si="103"/>
        <v/>
      </c>
      <c r="BW165" s="271"/>
      <c r="BX165" s="85" t="str">
        <f>'3.5 St Lights - Pole'!CI165</f>
        <v/>
      </c>
      <c r="BY165" s="85" t="str">
        <f>'3.5 St Lights - Pole'!CJ165</f>
        <v/>
      </c>
      <c r="BZ165" s="85" t="str">
        <f>'3.5 St Lights - Pole'!CK165</f>
        <v/>
      </c>
      <c r="CA165" s="85"/>
      <c r="CB165" s="85"/>
      <c r="CC165" s="85" t="str">
        <f t="shared" si="104"/>
        <v/>
      </c>
      <c r="CD165" s="413"/>
      <c r="CE165" s="112"/>
      <c r="CF165" s="133" t="str">
        <f ca="1">IF('3.5 St Lights - Pole'!CR165="","",'3.5 St Lights - Pole'!CR165)</f>
        <v/>
      </c>
      <c r="CG165" s="112" t="str">
        <f>IF('3.5 St Lights - Pole'!CS165="","",'3.5 St Lights - Pole'!CS165)</f>
        <v/>
      </c>
      <c r="CH165" s="112"/>
      <c r="CI165" s="112"/>
    </row>
    <row r="166" spans="1:87" x14ac:dyDescent="0.2">
      <c r="A166" s="237"/>
      <c r="B166" s="413" t="str">
        <f t="shared" si="77"/>
        <v/>
      </c>
      <c r="C166" s="413" t="str">
        <f>IF('3.5 St Lights - Bracket'!B166="","",'3.5 St Lights - Bracket'!B166)</f>
        <v/>
      </c>
      <c r="D166" s="89" t="str">
        <f>IF('3.5 St Lights - Bracket'!D166="","",'3.5 St Lights - Bracket'!D166)</f>
        <v/>
      </c>
      <c r="E166" s="413" t="str">
        <f>IF('3.5 St Lights - Bracket'!E166="","",'3.5 St Lights - Bracket'!E166)</f>
        <v/>
      </c>
      <c r="F166" s="413" t="str">
        <f>IF('3.5 St Lights - Bracket'!F166="","",'3.5 St Lights - Bracket'!F166)</f>
        <v/>
      </c>
      <c r="G166" s="413" t="str">
        <f>IF('3.5 St Lights - Bracket'!G166="","",'3.5 St Lights - Bracket'!G166)</f>
        <v/>
      </c>
      <c r="H166" s="413" t="str">
        <f>IF('3.5 St Lights - Bracket'!H166="","",'3.5 St Lights - Bracket'!H166)</f>
        <v/>
      </c>
      <c r="I166" s="413"/>
      <c r="J166" s="89" t="str">
        <f t="shared" si="78"/>
        <v/>
      </c>
      <c r="K166" s="413"/>
      <c r="L166" s="89" t="str">
        <f t="shared" si="79"/>
        <v/>
      </c>
      <c r="M166" s="414" t="str">
        <f t="shared" si="80"/>
        <v/>
      </c>
      <c r="N166" s="413"/>
      <c r="O166" s="89" t="str">
        <f t="shared" si="81"/>
        <v/>
      </c>
      <c r="P166" s="413" t="str">
        <f t="shared" si="82"/>
        <v/>
      </c>
      <c r="Q166" s="89" t="str">
        <f t="shared" si="83"/>
        <v/>
      </c>
      <c r="R166" s="413"/>
      <c r="S166" s="413" t="str">
        <f>IFERROR(VLOOKUP('3.5 St Lights - Pole'!AE166,sl_lights_light_supply_auto,2,FALSE),"")</f>
        <v/>
      </c>
      <c r="T166" s="89" t="str">
        <f t="shared" si="84"/>
        <v/>
      </c>
      <c r="U166" s="413"/>
      <c r="V166" s="413"/>
      <c r="W166" s="413"/>
      <c r="X166" s="413"/>
      <c r="Y166" s="89" t="str">
        <f t="shared" si="85"/>
        <v/>
      </c>
      <c r="Z166" s="415" t="str">
        <f>IF('3.5 St Lights - Pole'!$AM166="","",'3.5 St Lights - Pole'!$AM166)</f>
        <v/>
      </c>
      <c r="AA166" s="413"/>
      <c r="AB166" s="413"/>
      <c r="AC166" s="89" t="str">
        <f t="shared" si="86"/>
        <v/>
      </c>
      <c r="AD166" s="85"/>
      <c r="AE166" s="413"/>
      <c r="AF166" s="413" t="str">
        <f t="shared" si="87"/>
        <v/>
      </c>
      <c r="AG166" s="89" t="str">
        <f t="shared" si="88"/>
        <v/>
      </c>
      <c r="AH166" s="414" t="str">
        <f t="shared" si="89"/>
        <v/>
      </c>
      <c r="AI166" s="413" t="str">
        <f t="shared" si="90"/>
        <v/>
      </c>
      <c r="AJ166" s="89" t="str">
        <f t="shared" si="91"/>
        <v/>
      </c>
      <c r="AK166" s="413"/>
      <c r="AL166" s="89" t="str">
        <f t="shared" si="92"/>
        <v/>
      </c>
      <c r="AM166" s="413"/>
      <c r="AN166" s="89" t="str">
        <f t="shared" si="93"/>
        <v/>
      </c>
      <c r="AO166" s="413"/>
      <c r="AP166" s="89" t="str">
        <f t="shared" si="94"/>
        <v/>
      </c>
      <c r="AQ166" s="413"/>
      <c r="AR166" s="415" t="str">
        <f>IF('3.5 St Lights - Pole'!$AM166="","",'3.5 St Lights - Pole'!$AM166)</f>
        <v/>
      </c>
      <c r="AS166" s="413"/>
      <c r="AT166" s="89" t="str">
        <f t="shared" si="95"/>
        <v/>
      </c>
      <c r="AU166" s="85"/>
      <c r="AV166" s="85"/>
      <c r="AW166" s="413"/>
      <c r="AX166" s="413"/>
      <c r="AY166" s="89" t="str">
        <f t="shared" si="96"/>
        <v/>
      </c>
      <c r="AZ166" s="85"/>
      <c r="BA166" s="85"/>
      <c r="BB166" s="413" t="str">
        <f t="shared" si="97"/>
        <v/>
      </c>
      <c r="BC166" s="89" t="str">
        <f t="shared" si="98"/>
        <v/>
      </c>
      <c r="BD166" s="414" t="str">
        <f t="shared" si="99"/>
        <v/>
      </c>
      <c r="BE166" s="413"/>
      <c r="BF166" s="416" t="str">
        <f t="shared" si="100"/>
        <v/>
      </c>
      <c r="BG166" s="415" t="str">
        <f>IF('3.5 St Lights - Pole'!$AM166="","",'3.5 St Lights - Pole'!$AM166)</f>
        <v/>
      </c>
      <c r="BH166" s="413"/>
      <c r="BI166" s="89" t="str">
        <f t="shared" si="101"/>
        <v/>
      </c>
      <c r="BJ166" s="85"/>
      <c r="BK166" s="413"/>
      <c r="BL166" s="413"/>
      <c r="BM166" s="413"/>
      <c r="BN166" s="89" t="str">
        <f t="shared" si="102"/>
        <v/>
      </c>
      <c r="BO166" s="85"/>
      <c r="BP166" s="413"/>
      <c r="BQ166" s="415" t="str">
        <f>IF('3.5 St Lights - Pole'!$AM166="","",'3.5 St Lights - Pole'!$AM166)</f>
        <v/>
      </c>
      <c r="BR166" s="85"/>
      <c r="BS166" s="85"/>
      <c r="BT166" s="85" t="str">
        <f>'3.5 St Lights - Pole'!CE166</f>
        <v/>
      </c>
      <c r="BU166" s="85"/>
      <c r="BV166" s="85" t="str">
        <f t="shared" si="103"/>
        <v/>
      </c>
      <c r="BW166" s="271"/>
      <c r="BX166" s="85" t="str">
        <f>'3.5 St Lights - Pole'!CI166</f>
        <v/>
      </c>
      <c r="BY166" s="85" t="str">
        <f>'3.5 St Lights - Pole'!CJ166</f>
        <v/>
      </c>
      <c r="BZ166" s="85" t="str">
        <f>'3.5 St Lights - Pole'!CK166</f>
        <v/>
      </c>
      <c r="CA166" s="85"/>
      <c r="CB166" s="85"/>
      <c r="CC166" s="85" t="str">
        <f t="shared" si="104"/>
        <v/>
      </c>
      <c r="CD166" s="413"/>
      <c r="CE166" s="112"/>
      <c r="CF166" s="133" t="str">
        <f ca="1">IF('3.5 St Lights - Pole'!CR166="","",'3.5 St Lights - Pole'!CR166)</f>
        <v/>
      </c>
      <c r="CG166" s="112" t="str">
        <f>IF('3.5 St Lights - Pole'!CS166="","",'3.5 St Lights - Pole'!CS166)</f>
        <v/>
      </c>
      <c r="CH166" s="112"/>
      <c r="CI166" s="112"/>
    </row>
    <row r="167" spans="1:87" x14ac:dyDescent="0.2">
      <c r="A167" s="237"/>
      <c r="B167" s="413" t="str">
        <f t="shared" si="77"/>
        <v/>
      </c>
      <c r="C167" s="413" t="str">
        <f>IF('3.5 St Lights - Bracket'!B167="","",'3.5 St Lights - Bracket'!B167)</f>
        <v/>
      </c>
      <c r="D167" s="89" t="str">
        <f>IF('3.5 St Lights - Bracket'!D167="","",'3.5 St Lights - Bracket'!D167)</f>
        <v/>
      </c>
      <c r="E167" s="413" t="str">
        <f>IF('3.5 St Lights - Bracket'!E167="","",'3.5 St Lights - Bracket'!E167)</f>
        <v/>
      </c>
      <c r="F167" s="413" t="str">
        <f>IF('3.5 St Lights - Bracket'!F167="","",'3.5 St Lights - Bracket'!F167)</f>
        <v/>
      </c>
      <c r="G167" s="413" t="str">
        <f>IF('3.5 St Lights - Bracket'!G167="","",'3.5 St Lights - Bracket'!G167)</f>
        <v/>
      </c>
      <c r="H167" s="413" t="str">
        <f>IF('3.5 St Lights - Bracket'!H167="","",'3.5 St Lights - Bracket'!H167)</f>
        <v/>
      </c>
      <c r="I167" s="413"/>
      <c r="J167" s="89" t="str">
        <f t="shared" si="78"/>
        <v/>
      </c>
      <c r="K167" s="413"/>
      <c r="L167" s="89" t="str">
        <f t="shared" si="79"/>
        <v/>
      </c>
      <c r="M167" s="414" t="str">
        <f t="shared" si="80"/>
        <v/>
      </c>
      <c r="N167" s="413"/>
      <c r="O167" s="89" t="str">
        <f t="shared" si="81"/>
        <v/>
      </c>
      <c r="P167" s="413" t="str">
        <f t="shared" si="82"/>
        <v/>
      </c>
      <c r="Q167" s="89" t="str">
        <f t="shared" si="83"/>
        <v/>
      </c>
      <c r="R167" s="413"/>
      <c r="S167" s="413" t="str">
        <f>IFERROR(VLOOKUP('3.5 St Lights - Pole'!AE167,sl_lights_light_supply_auto,2,FALSE),"")</f>
        <v/>
      </c>
      <c r="T167" s="89" t="str">
        <f t="shared" si="84"/>
        <v/>
      </c>
      <c r="U167" s="413"/>
      <c r="V167" s="413"/>
      <c r="W167" s="413"/>
      <c r="X167" s="413"/>
      <c r="Y167" s="89" t="str">
        <f t="shared" si="85"/>
        <v/>
      </c>
      <c r="Z167" s="415" t="str">
        <f>IF('3.5 St Lights - Pole'!$AM167="","",'3.5 St Lights - Pole'!$AM167)</f>
        <v/>
      </c>
      <c r="AA167" s="413"/>
      <c r="AB167" s="413"/>
      <c r="AC167" s="89" t="str">
        <f t="shared" si="86"/>
        <v/>
      </c>
      <c r="AD167" s="85"/>
      <c r="AE167" s="413"/>
      <c r="AF167" s="413" t="str">
        <f t="shared" si="87"/>
        <v/>
      </c>
      <c r="AG167" s="89" t="str">
        <f t="shared" si="88"/>
        <v/>
      </c>
      <c r="AH167" s="414" t="str">
        <f t="shared" si="89"/>
        <v/>
      </c>
      <c r="AI167" s="413" t="str">
        <f t="shared" si="90"/>
        <v/>
      </c>
      <c r="AJ167" s="89" t="str">
        <f t="shared" si="91"/>
        <v/>
      </c>
      <c r="AK167" s="413"/>
      <c r="AL167" s="89" t="str">
        <f t="shared" si="92"/>
        <v/>
      </c>
      <c r="AM167" s="413"/>
      <c r="AN167" s="89" t="str">
        <f t="shared" si="93"/>
        <v/>
      </c>
      <c r="AO167" s="413"/>
      <c r="AP167" s="89" t="str">
        <f t="shared" si="94"/>
        <v/>
      </c>
      <c r="AQ167" s="413"/>
      <c r="AR167" s="415" t="str">
        <f>IF('3.5 St Lights - Pole'!$AM167="","",'3.5 St Lights - Pole'!$AM167)</f>
        <v/>
      </c>
      <c r="AS167" s="413"/>
      <c r="AT167" s="89" t="str">
        <f t="shared" si="95"/>
        <v/>
      </c>
      <c r="AU167" s="85"/>
      <c r="AV167" s="85"/>
      <c r="AW167" s="413"/>
      <c r="AX167" s="413"/>
      <c r="AY167" s="89" t="str">
        <f t="shared" si="96"/>
        <v/>
      </c>
      <c r="AZ167" s="85"/>
      <c r="BA167" s="85"/>
      <c r="BB167" s="413" t="str">
        <f t="shared" si="97"/>
        <v/>
      </c>
      <c r="BC167" s="89" t="str">
        <f t="shared" si="98"/>
        <v/>
      </c>
      <c r="BD167" s="414" t="str">
        <f t="shared" si="99"/>
        <v/>
      </c>
      <c r="BE167" s="413"/>
      <c r="BF167" s="416" t="str">
        <f t="shared" si="100"/>
        <v/>
      </c>
      <c r="BG167" s="415" t="str">
        <f>IF('3.5 St Lights - Pole'!$AM167="","",'3.5 St Lights - Pole'!$AM167)</f>
        <v/>
      </c>
      <c r="BH167" s="413"/>
      <c r="BI167" s="89" t="str">
        <f t="shared" si="101"/>
        <v/>
      </c>
      <c r="BJ167" s="85"/>
      <c r="BK167" s="413"/>
      <c r="BL167" s="413"/>
      <c r="BM167" s="413"/>
      <c r="BN167" s="89" t="str">
        <f t="shared" si="102"/>
        <v/>
      </c>
      <c r="BO167" s="85"/>
      <c r="BP167" s="413"/>
      <c r="BQ167" s="415" t="str">
        <f>IF('3.5 St Lights - Pole'!$AM167="","",'3.5 St Lights - Pole'!$AM167)</f>
        <v/>
      </c>
      <c r="BR167" s="85"/>
      <c r="BS167" s="85"/>
      <c r="BT167" s="85" t="str">
        <f>'3.5 St Lights - Pole'!CE167</f>
        <v/>
      </c>
      <c r="BU167" s="85"/>
      <c r="BV167" s="85" t="str">
        <f t="shared" si="103"/>
        <v/>
      </c>
      <c r="BW167" s="271"/>
      <c r="BX167" s="85" t="str">
        <f>'3.5 St Lights - Pole'!CI167</f>
        <v/>
      </c>
      <c r="BY167" s="85" t="str">
        <f>'3.5 St Lights - Pole'!CJ167</f>
        <v/>
      </c>
      <c r="BZ167" s="85" t="str">
        <f>'3.5 St Lights - Pole'!CK167</f>
        <v/>
      </c>
      <c r="CA167" s="85"/>
      <c r="CB167" s="85"/>
      <c r="CC167" s="85" t="str">
        <f t="shared" si="104"/>
        <v/>
      </c>
      <c r="CD167" s="413"/>
      <c r="CE167" s="112"/>
      <c r="CF167" s="133" t="str">
        <f ca="1">IF('3.5 St Lights - Pole'!CR167="","",'3.5 St Lights - Pole'!CR167)</f>
        <v/>
      </c>
      <c r="CG167" s="112" t="str">
        <f>IF('3.5 St Lights - Pole'!CS167="","",'3.5 St Lights - Pole'!CS167)</f>
        <v/>
      </c>
      <c r="CH167" s="112"/>
      <c r="CI167" s="112"/>
    </row>
    <row r="168" spans="1:87" x14ac:dyDescent="0.2">
      <c r="A168" s="237"/>
      <c r="B168" s="413" t="str">
        <f t="shared" si="77"/>
        <v/>
      </c>
      <c r="C168" s="413" t="str">
        <f>IF('3.5 St Lights - Bracket'!B168="","",'3.5 St Lights - Bracket'!B168)</f>
        <v/>
      </c>
      <c r="D168" s="89" t="str">
        <f>IF('3.5 St Lights - Bracket'!D168="","",'3.5 St Lights - Bracket'!D168)</f>
        <v/>
      </c>
      <c r="E168" s="413" t="str">
        <f>IF('3.5 St Lights - Bracket'!E168="","",'3.5 St Lights - Bracket'!E168)</f>
        <v/>
      </c>
      <c r="F168" s="413" t="str">
        <f>IF('3.5 St Lights - Bracket'!F168="","",'3.5 St Lights - Bracket'!F168)</f>
        <v/>
      </c>
      <c r="G168" s="413" t="str">
        <f>IF('3.5 St Lights - Bracket'!G168="","",'3.5 St Lights - Bracket'!G168)</f>
        <v/>
      </c>
      <c r="H168" s="413" t="str">
        <f>IF('3.5 St Lights - Bracket'!H168="","",'3.5 St Lights - Bracket'!H168)</f>
        <v/>
      </c>
      <c r="I168" s="413"/>
      <c r="J168" s="89" t="str">
        <f t="shared" si="78"/>
        <v/>
      </c>
      <c r="K168" s="413"/>
      <c r="L168" s="89" t="str">
        <f t="shared" si="79"/>
        <v/>
      </c>
      <c r="M168" s="414" t="str">
        <f t="shared" si="80"/>
        <v/>
      </c>
      <c r="N168" s="413"/>
      <c r="O168" s="89" t="str">
        <f t="shared" si="81"/>
        <v/>
      </c>
      <c r="P168" s="413" t="str">
        <f t="shared" si="82"/>
        <v/>
      </c>
      <c r="Q168" s="89" t="str">
        <f t="shared" si="83"/>
        <v/>
      </c>
      <c r="R168" s="413"/>
      <c r="S168" s="413" t="str">
        <f>IFERROR(VLOOKUP('3.5 St Lights - Pole'!AE168,sl_lights_light_supply_auto,2,FALSE),"")</f>
        <v/>
      </c>
      <c r="T168" s="89" t="str">
        <f t="shared" si="84"/>
        <v/>
      </c>
      <c r="U168" s="413"/>
      <c r="V168" s="413"/>
      <c r="W168" s="413"/>
      <c r="X168" s="413"/>
      <c r="Y168" s="89" t="str">
        <f t="shared" si="85"/>
        <v/>
      </c>
      <c r="Z168" s="415" t="str">
        <f>IF('3.5 St Lights - Pole'!$AM168="","",'3.5 St Lights - Pole'!$AM168)</f>
        <v/>
      </c>
      <c r="AA168" s="413"/>
      <c r="AB168" s="413"/>
      <c r="AC168" s="89" t="str">
        <f t="shared" si="86"/>
        <v/>
      </c>
      <c r="AD168" s="85"/>
      <c r="AE168" s="413"/>
      <c r="AF168" s="413" t="str">
        <f t="shared" si="87"/>
        <v/>
      </c>
      <c r="AG168" s="89" t="str">
        <f t="shared" si="88"/>
        <v/>
      </c>
      <c r="AH168" s="414" t="str">
        <f t="shared" si="89"/>
        <v/>
      </c>
      <c r="AI168" s="413" t="str">
        <f t="shared" si="90"/>
        <v/>
      </c>
      <c r="AJ168" s="89" t="str">
        <f t="shared" si="91"/>
        <v/>
      </c>
      <c r="AK168" s="413"/>
      <c r="AL168" s="89" t="str">
        <f t="shared" si="92"/>
        <v/>
      </c>
      <c r="AM168" s="413"/>
      <c r="AN168" s="89" t="str">
        <f t="shared" si="93"/>
        <v/>
      </c>
      <c r="AO168" s="413"/>
      <c r="AP168" s="89" t="str">
        <f t="shared" si="94"/>
        <v/>
      </c>
      <c r="AQ168" s="413"/>
      <c r="AR168" s="415" t="str">
        <f>IF('3.5 St Lights - Pole'!$AM168="","",'3.5 St Lights - Pole'!$AM168)</f>
        <v/>
      </c>
      <c r="AS168" s="413"/>
      <c r="AT168" s="89" t="str">
        <f t="shared" si="95"/>
        <v/>
      </c>
      <c r="AU168" s="85"/>
      <c r="AV168" s="85"/>
      <c r="AW168" s="413"/>
      <c r="AX168" s="413"/>
      <c r="AY168" s="89" t="str">
        <f t="shared" si="96"/>
        <v/>
      </c>
      <c r="AZ168" s="85"/>
      <c r="BA168" s="85"/>
      <c r="BB168" s="413" t="str">
        <f t="shared" si="97"/>
        <v/>
      </c>
      <c r="BC168" s="89" t="str">
        <f t="shared" si="98"/>
        <v/>
      </c>
      <c r="BD168" s="414" t="str">
        <f t="shared" si="99"/>
        <v/>
      </c>
      <c r="BE168" s="413"/>
      <c r="BF168" s="416" t="str">
        <f t="shared" si="100"/>
        <v/>
      </c>
      <c r="BG168" s="415" t="str">
        <f>IF('3.5 St Lights - Pole'!$AM168="","",'3.5 St Lights - Pole'!$AM168)</f>
        <v/>
      </c>
      <c r="BH168" s="413"/>
      <c r="BI168" s="89" t="str">
        <f t="shared" si="101"/>
        <v/>
      </c>
      <c r="BJ168" s="85"/>
      <c r="BK168" s="413"/>
      <c r="BL168" s="413"/>
      <c r="BM168" s="413"/>
      <c r="BN168" s="89" t="str">
        <f t="shared" si="102"/>
        <v/>
      </c>
      <c r="BO168" s="85"/>
      <c r="BP168" s="413"/>
      <c r="BQ168" s="415" t="str">
        <f>IF('3.5 St Lights - Pole'!$AM168="","",'3.5 St Lights - Pole'!$AM168)</f>
        <v/>
      </c>
      <c r="BR168" s="85"/>
      <c r="BS168" s="85"/>
      <c r="BT168" s="85" t="str">
        <f>'3.5 St Lights - Pole'!CE168</f>
        <v/>
      </c>
      <c r="BU168" s="85"/>
      <c r="BV168" s="85" t="str">
        <f t="shared" si="103"/>
        <v/>
      </c>
      <c r="BW168" s="271"/>
      <c r="BX168" s="85" t="str">
        <f>'3.5 St Lights - Pole'!CI168</f>
        <v/>
      </c>
      <c r="BY168" s="85" t="str">
        <f>'3.5 St Lights - Pole'!CJ168</f>
        <v/>
      </c>
      <c r="BZ168" s="85" t="str">
        <f>'3.5 St Lights - Pole'!CK168</f>
        <v/>
      </c>
      <c r="CA168" s="85"/>
      <c r="CB168" s="85"/>
      <c r="CC168" s="85" t="str">
        <f t="shared" si="104"/>
        <v/>
      </c>
      <c r="CD168" s="413"/>
      <c r="CE168" s="112"/>
      <c r="CF168" s="133" t="str">
        <f ca="1">IF('3.5 St Lights - Pole'!CR168="","",'3.5 St Lights - Pole'!CR168)</f>
        <v/>
      </c>
      <c r="CG168" s="112" t="str">
        <f>IF('3.5 St Lights - Pole'!CS168="","",'3.5 St Lights - Pole'!CS168)</f>
        <v/>
      </c>
      <c r="CH168" s="112"/>
      <c r="CI168" s="112"/>
    </row>
    <row r="169" spans="1:87" x14ac:dyDescent="0.2">
      <c r="A169" s="237"/>
      <c r="B169" s="413" t="str">
        <f t="shared" si="77"/>
        <v/>
      </c>
      <c r="C169" s="413" t="str">
        <f>IF('3.5 St Lights - Bracket'!B169="","",'3.5 St Lights - Bracket'!B169)</f>
        <v/>
      </c>
      <c r="D169" s="89" t="str">
        <f>IF('3.5 St Lights - Bracket'!D169="","",'3.5 St Lights - Bracket'!D169)</f>
        <v/>
      </c>
      <c r="E169" s="413" t="str">
        <f>IF('3.5 St Lights - Bracket'!E169="","",'3.5 St Lights - Bracket'!E169)</f>
        <v/>
      </c>
      <c r="F169" s="413" t="str">
        <f>IF('3.5 St Lights - Bracket'!F169="","",'3.5 St Lights - Bracket'!F169)</f>
        <v/>
      </c>
      <c r="G169" s="413" t="str">
        <f>IF('3.5 St Lights - Bracket'!G169="","",'3.5 St Lights - Bracket'!G169)</f>
        <v/>
      </c>
      <c r="H169" s="413" t="str">
        <f>IF('3.5 St Lights - Bracket'!H169="","",'3.5 St Lights - Bracket'!H169)</f>
        <v/>
      </c>
      <c r="I169" s="413"/>
      <c r="J169" s="89" t="str">
        <f t="shared" si="78"/>
        <v/>
      </c>
      <c r="K169" s="413"/>
      <c r="L169" s="89" t="str">
        <f t="shared" si="79"/>
        <v/>
      </c>
      <c r="M169" s="414" t="str">
        <f t="shared" si="80"/>
        <v/>
      </c>
      <c r="N169" s="413"/>
      <c r="O169" s="89" t="str">
        <f t="shared" si="81"/>
        <v/>
      </c>
      <c r="P169" s="413" t="str">
        <f t="shared" si="82"/>
        <v/>
      </c>
      <c r="Q169" s="89" t="str">
        <f t="shared" si="83"/>
        <v/>
      </c>
      <c r="R169" s="413"/>
      <c r="S169" s="413" t="str">
        <f>IFERROR(VLOOKUP('3.5 St Lights - Pole'!AE169,sl_lights_light_supply_auto,2,FALSE),"")</f>
        <v/>
      </c>
      <c r="T169" s="89" t="str">
        <f t="shared" si="84"/>
        <v/>
      </c>
      <c r="U169" s="413"/>
      <c r="V169" s="413"/>
      <c r="W169" s="413"/>
      <c r="X169" s="413"/>
      <c r="Y169" s="89" t="str">
        <f t="shared" si="85"/>
        <v/>
      </c>
      <c r="Z169" s="415" t="str">
        <f>IF('3.5 St Lights - Pole'!$AM169="","",'3.5 St Lights - Pole'!$AM169)</f>
        <v/>
      </c>
      <c r="AA169" s="413"/>
      <c r="AB169" s="413"/>
      <c r="AC169" s="89" t="str">
        <f t="shared" si="86"/>
        <v/>
      </c>
      <c r="AD169" s="85"/>
      <c r="AE169" s="413"/>
      <c r="AF169" s="413" t="str">
        <f t="shared" si="87"/>
        <v/>
      </c>
      <c r="AG169" s="89" t="str">
        <f t="shared" si="88"/>
        <v/>
      </c>
      <c r="AH169" s="414" t="str">
        <f t="shared" si="89"/>
        <v/>
      </c>
      <c r="AI169" s="413" t="str">
        <f t="shared" si="90"/>
        <v/>
      </c>
      <c r="AJ169" s="89" t="str">
        <f t="shared" si="91"/>
        <v/>
      </c>
      <c r="AK169" s="413"/>
      <c r="AL169" s="89" t="str">
        <f t="shared" si="92"/>
        <v/>
      </c>
      <c r="AM169" s="413"/>
      <c r="AN169" s="89" t="str">
        <f t="shared" si="93"/>
        <v/>
      </c>
      <c r="AO169" s="413"/>
      <c r="AP169" s="89" t="str">
        <f t="shared" si="94"/>
        <v/>
      </c>
      <c r="AQ169" s="413"/>
      <c r="AR169" s="415" t="str">
        <f>IF('3.5 St Lights - Pole'!$AM169="","",'3.5 St Lights - Pole'!$AM169)</f>
        <v/>
      </c>
      <c r="AS169" s="413"/>
      <c r="AT169" s="89" t="str">
        <f t="shared" si="95"/>
        <v/>
      </c>
      <c r="AU169" s="85"/>
      <c r="AV169" s="85"/>
      <c r="AW169" s="413"/>
      <c r="AX169" s="413"/>
      <c r="AY169" s="89" t="str">
        <f t="shared" si="96"/>
        <v/>
      </c>
      <c r="AZ169" s="85"/>
      <c r="BA169" s="85"/>
      <c r="BB169" s="413" t="str">
        <f t="shared" si="97"/>
        <v/>
      </c>
      <c r="BC169" s="89" t="str">
        <f t="shared" si="98"/>
        <v/>
      </c>
      <c r="BD169" s="414" t="str">
        <f t="shared" si="99"/>
        <v/>
      </c>
      <c r="BE169" s="413"/>
      <c r="BF169" s="416" t="str">
        <f t="shared" si="100"/>
        <v/>
      </c>
      <c r="BG169" s="415" t="str">
        <f>IF('3.5 St Lights - Pole'!$AM169="","",'3.5 St Lights - Pole'!$AM169)</f>
        <v/>
      </c>
      <c r="BH169" s="413"/>
      <c r="BI169" s="89" t="str">
        <f t="shared" si="101"/>
        <v/>
      </c>
      <c r="BJ169" s="85"/>
      <c r="BK169" s="413"/>
      <c r="BL169" s="413"/>
      <c r="BM169" s="413"/>
      <c r="BN169" s="89" t="str">
        <f t="shared" si="102"/>
        <v/>
      </c>
      <c r="BO169" s="85"/>
      <c r="BP169" s="413"/>
      <c r="BQ169" s="415" t="str">
        <f>IF('3.5 St Lights - Pole'!$AM169="","",'3.5 St Lights - Pole'!$AM169)</f>
        <v/>
      </c>
      <c r="BR169" s="85"/>
      <c r="BS169" s="85"/>
      <c r="BT169" s="85" t="str">
        <f>'3.5 St Lights - Pole'!CE169</f>
        <v/>
      </c>
      <c r="BU169" s="85"/>
      <c r="BV169" s="85" t="str">
        <f t="shared" si="103"/>
        <v/>
      </c>
      <c r="BW169" s="271"/>
      <c r="BX169" s="85" t="str">
        <f>'3.5 St Lights - Pole'!CI169</f>
        <v/>
      </c>
      <c r="BY169" s="85" t="str">
        <f>'3.5 St Lights - Pole'!CJ169</f>
        <v/>
      </c>
      <c r="BZ169" s="85" t="str">
        <f>'3.5 St Lights - Pole'!CK169</f>
        <v/>
      </c>
      <c r="CA169" s="85"/>
      <c r="CB169" s="85"/>
      <c r="CC169" s="85" t="str">
        <f t="shared" si="104"/>
        <v/>
      </c>
      <c r="CD169" s="413"/>
      <c r="CE169" s="112"/>
      <c r="CF169" s="133" t="str">
        <f ca="1">IF('3.5 St Lights - Pole'!CR169="","",'3.5 St Lights - Pole'!CR169)</f>
        <v/>
      </c>
      <c r="CG169" s="112" t="str">
        <f>IF('3.5 St Lights - Pole'!CS169="","",'3.5 St Lights - Pole'!CS169)</f>
        <v/>
      </c>
      <c r="CH169" s="112"/>
      <c r="CI169" s="112"/>
    </row>
    <row r="170" spans="1:87" x14ac:dyDescent="0.2">
      <c r="A170" s="237"/>
      <c r="B170" s="413" t="str">
        <f t="shared" si="77"/>
        <v/>
      </c>
      <c r="C170" s="413" t="str">
        <f>IF('3.5 St Lights - Bracket'!B170="","",'3.5 St Lights - Bracket'!B170)</f>
        <v/>
      </c>
      <c r="D170" s="89" t="str">
        <f>IF('3.5 St Lights - Bracket'!D170="","",'3.5 St Lights - Bracket'!D170)</f>
        <v/>
      </c>
      <c r="E170" s="413" t="str">
        <f>IF('3.5 St Lights - Bracket'!E170="","",'3.5 St Lights - Bracket'!E170)</f>
        <v/>
      </c>
      <c r="F170" s="413" t="str">
        <f>IF('3.5 St Lights - Bracket'!F170="","",'3.5 St Lights - Bracket'!F170)</f>
        <v/>
      </c>
      <c r="G170" s="413" t="str">
        <f>IF('3.5 St Lights - Bracket'!G170="","",'3.5 St Lights - Bracket'!G170)</f>
        <v/>
      </c>
      <c r="H170" s="413" t="str">
        <f>IF('3.5 St Lights - Bracket'!H170="","",'3.5 St Lights - Bracket'!H170)</f>
        <v/>
      </c>
      <c r="I170" s="413"/>
      <c r="J170" s="89" t="str">
        <f t="shared" si="78"/>
        <v/>
      </c>
      <c r="K170" s="413"/>
      <c r="L170" s="89" t="str">
        <f t="shared" si="79"/>
        <v/>
      </c>
      <c r="M170" s="414" t="str">
        <f t="shared" si="80"/>
        <v/>
      </c>
      <c r="N170" s="413"/>
      <c r="O170" s="89" t="str">
        <f t="shared" si="81"/>
        <v/>
      </c>
      <c r="P170" s="413" t="str">
        <f t="shared" si="82"/>
        <v/>
      </c>
      <c r="Q170" s="89" t="str">
        <f t="shared" si="83"/>
        <v/>
      </c>
      <c r="R170" s="413"/>
      <c r="S170" s="413" t="str">
        <f>IFERROR(VLOOKUP('3.5 St Lights - Pole'!AE170,sl_lights_light_supply_auto,2,FALSE),"")</f>
        <v/>
      </c>
      <c r="T170" s="89" t="str">
        <f t="shared" si="84"/>
        <v/>
      </c>
      <c r="U170" s="413"/>
      <c r="V170" s="413"/>
      <c r="W170" s="413"/>
      <c r="X170" s="413"/>
      <c r="Y170" s="89" t="str">
        <f t="shared" si="85"/>
        <v/>
      </c>
      <c r="Z170" s="415" t="str">
        <f>IF('3.5 St Lights - Pole'!$AM170="","",'3.5 St Lights - Pole'!$AM170)</f>
        <v/>
      </c>
      <c r="AA170" s="413"/>
      <c r="AB170" s="413"/>
      <c r="AC170" s="89" t="str">
        <f t="shared" si="86"/>
        <v/>
      </c>
      <c r="AD170" s="85"/>
      <c r="AE170" s="413"/>
      <c r="AF170" s="413" t="str">
        <f t="shared" si="87"/>
        <v/>
      </c>
      <c r="AG170" s="89" t="str">
        <f t="shared" si="88"/>
        <v/>
      </c>
      <c r="AH170" s="414" t="str">
        <f t="shared" si="89"/>
        <v/>
      </c>
      <c r="AI170" s="413" t="str">
        <f t="shared" si="90"/>
        <v/>
      </c>
      <c r="AJ170" s="89" t="str">
        <f t="shared" si="91"/>
        <v/>
      </c>
      <c r="AK170" s="413"/>
      <c r="AL170" s="89" t="str">
        <f t="shared" si="92"/>
        <v/>
      </c>
      <c r="AM170" s="413"/>
      <c r="AN170" s="89" t="str">
        <f t="shared" si="93"/>
        <v/>
      </c>
      <c r="AO170" s="413"/>
      <c r="AP170" s="89" t="str">
        <f t="shared" si="94"/>
        <v/>
      </c>
      <c r="AQ170" s="413"/>
      <c r="AR170" s="415" t="str">
        <f>IF('3.5 St Lights - Pole'!$AM170="","",'3.5 St Lights - Pole'!$AM170)</f>
        <v/>
      </c>
      <c r="AS170" s="413"/>
      <c r="AT170" s="89" t="str">
        <f t="shared" si="95"/>
        <v/>
      </c>
      <c r="AU170" s="85"/>
      <c r="AV170" s="85"/>
      <c r="AW170" s="413"/>
      <c r="AX170" s="413"/>
      <c r="AY170" s="89" t="str">
        <f t="shared" si="96"/>
        <v/>
      </c>
      <c r="AZ170" s="85"/>
      <c r="BA170" s="85"/>
      <c r="BB170" s="413" t="str">
        <f t="shared" si="97"/>
        <v/>
      </c>
      <c r="BC170" s="89" t="str">
        <f t="shared" si="98"/>
        <v/>
      </c>
      <c r="BD170" s="414" t="str">
        <f t="shared" si="99"/>
        <v/>
      </c>
      <c r="BE170" s="413"/>
      <c r="BF170" s="416" t="str">
        <f t="shared" si="100"/>
        <v/>
      </c>
      <c r="BG170" s="415" t="str">
        <f>IF('3.5 St Lights - Pole'!$AM170="","",'3.5 St Lights - Pole'!$AM170)</f>
        <v/>
      </c>
      <c r="BH170" s="413"/>
      <c r="BI170" s="89" t="str">
        <f t="shared" si="101"/>
        <v/>
      </c>
      <c r="BJ170" s="85"/>
      <c r="BK170" s="413"/>
      <c r="BL170" s="413"/>
      <c r="BM170" s="413"/>
      <c r="BN170" s="89" t="str">
        <f t="shared" si="102"/>
        <v/>
      </c>
      <c r="BO170" s="85"/>
      <c r="BP170" s="413"/>
      <c r="BQ170" s="415" t="str">
        <f>IF('3.5 St Lights - Pole'!$AM170="","",'3.5 St Lights - Pole'!$AM170)</f>
        <v/>
      </c>
      <c r="BR170" s="85"/>
      <c r="BS170" s="85"/>
      <c r="BT170" s="85" t="str">
        <f>'3.5 St Lights - Pole'!CE170</f>
        <v/>
      </c>
      <c r="BU170" s="85"/>
      <c r="BV170" s="85" t="str">
        <f t="shared" si="103"/>
        <v/>
      </c>
      <c r="BW170" s="271"/>
      <c r="BX170" s="85" t="str">
        <f>'3.5 St Lights - Pole'!CI170</f>
        <v/>
      </c>
      <c r="BY170" s="85" t="str">
        <f>'3.5 St Lights - Pole'!CJ170</f>
        <v/>
      </c>
      <c r="BZ170" s="85" t="str">
        <f>'3.5 St Lights - Pole'!CK170</f>
        <v/>
      </c>
      <c r="CA170" s="85"/>
      <c r="CB170" s="85"/>
      <c r="CC170" s="85" t="str">
        <f t="shared" si="104"/>
        <v/>
      </c>
      <c r="CD170" s="413"/>
      <c r="CE170" s="112"/>
      <c r="CF170" s="133" t="str">
        <f ca="1">IF('3.5 St Lights - Pole'!CR170="","",'3.5 St Lights - Pole'!CR170)</f>
        <v/>
      </c>
      <c r="CG170" s="112" t="str">
        <f>IF('3.5 St Lights - Pole'!CS170="","",'3.5 St Lights - Pole'!CS170)</f>
        <v/>
      </c>
      <c r="CH170" s="112"/>
      <c r="CI170" s="112"/>
    </row>
    <row r="171" spans="1:87" x14ac:dyDescent="0.2">
      <c r="A171" s="237"/>
      <c r="B171" s="413" t="str">
        <f t="shared" si="77"/>
        <v/>
      </c>
      <c r="C171" s="413" t="str">
        <f>IF('3.5 St Lights - Bracket'!B171="","",'3.5 St Lights - Bracket'!B171)</f>
        <v/>
      </c>
      <c r="D171" s="89" t="str">
        <f>IF('3.5 St Lights - Bracket'!D171="","",'3.5 St Lights - Bracket'!D171)</f>
        <v/>
      </c>
      <c r="E171" s="413" t="str">
        <f>IF('3.5 St Lights - Bracket'!E171="","",'3.5 St Lights - Bracket'!E171)</f>
        <v/>
      </c>
      <c r="F171" s="413" t="str">
        <f>IF('3.5 St Lights - Bracket'!F171="","",'3.5 St Lights - Bracket'!F171)</f>
        <v/>
      </c>
      <c r="G171" s="413" t="str">
        <f>IF('3.5 St Lights - Bracket'!G171="","",'3.5 St Lights - Bracket'!G171)</f>
        <v/>
      </c>
      <c r="H171" s="413" t="str">
        <f>IF('3.5 St Lights - Bracket'!H171="","",'3.5 St Lights - Bracket'!H171)</f>
        <v/>
      </c>
      <c r="I171" s="413"/>
      <c r="J171" s="89" t="str">
        <f t="shared" si="78"/>
        <v/>
      </c>
      <c r="K171" s="413"/>
      <c r="L171" s="89" t="str">
        <f t="shared" si="79"/>
        <v/>
      </c>
      <c r="M171" s="414" t="str">
        <f t="shared" si="80"/>
        <v/>
      </c>
      <c r="N171" s="413"/>
      <c r="O171" s="89" t="str">
        <f t="shared" si="81"/>
        <v/>
      </c>
      <c r="P171" s="413" t="str">
        <f t="shared" si="82"/>
        <v/>
      </c>
      <c r="Q171" s="89" t="str">
        <f t="shared" si="83"/>
        <v/>
      </c>
      <c r="R171" s="413"/>
      <c r="S171" s="413" t="str">
        <f>IFERROR(VLOOKUP('3.5 St Lights - Pole'!AE171,sl_lights_light_supply_auto,2,FALSE),"")</f>
        <v/>
      </c>
      <c r="T171" s="89" t="str">
        <f t="shared" si="84"/>
        <v/>
      </c>
      <c r="U171" s="413"/>
      <c r="V171" s="413"/>
      <c r="W171" s="413"/>
      <c r="X171" s="413"/>
      <c r="Y171" s="89" t="str">
        <f t="shared" si="85"/>
        <v/>
      </c>
      <c r="Z171" s="415" t="str">
        <f>IF('3.5 St Lights - Pole'!$AM171="","",'3.5 St Lights - Pole'!$AM171)</f>
        <v/>
      </c>
      <c r="AA171" s="413"/>
      <c r="AB171" s="413"/>
      <c r="AC171" s="89" t="str">
        <f t="shared" si="86"/>
        <v/>
      </c>
      <c r="AD171" s="85"/>
      <c r="AE171" s="413"/>
      <c r="AF171" s="413" t="str">
        <f t="shared" si="87"/>
        <v/>
      </c>
      <c r="AG171" s="89" t="str">
        <f t="shared" si="88"/>
        <v/>
      </c>
      <c r="AH171" s="414" t="str">
        <f t="shared" si="89"/>
        <v/>
      </c>
      <c r="AI171" s="413" t="str">
        <f t="shared" si="90"/>
        <v/>
      </c>
      <c r="AJ171" s="89" t="str">
        <f t="shared" si="91"/>
        <v/>
      </c>
      <c r="AK171" s="413"/>
      <c r="AL171" s="89" t="str">
        <f t="shared" si="92"/>
        <v/>
      </c>
      <c r="AM171" s="413"/>
      <c r="AN171" s="89" t="str">
        <f t="shared" si="93"/>
        <v/>
      </c>
      <c r="AO171" s="413"/>
      <c r="AP171" s="89" t="str">
        <f t="shared" si="94"/>
        <v/>
      </c>
      <c r="AQ171" s="413"/>
      <c r="AR171" s="415" t="str">
        <f>IF('3.5 St Lights - Pole'!$AM171="","",'3.5 St Lights - Pole'!$AM171)</f>
        <v/>
      </c>
      <c r="AS171" s="413"/>
      <c r="AT171" s="89" t="str">
        <f t="shared" si="95"/>
        <v/>
      </c>
      <c r="AU171" s="85"/>
      <c r="AV171" s="85"/>
      <c r="AW171" s="413"/>
      <c r="AX171" s="413"/>
      <c r="AY171" s="89" t="str">
        <f t="shared" si="96"/>
        <v/>
      </c>
      <c r="AZ171" s="85"/>
      <c r="BA171" s="85"/>
      <c r="BB171" s="413" t="str">
        <f t="shared" si="97"/>
        <v/>
      </c>
      <c r="BC171" s="89" t="str">
        <f t="shared" si="98"/>
        <v/>
      </c>
      <c r="BD171" s="414" t="str">
        <f t="shared" si="99"/>
        <v/>
      </c>
      <c r="BE171" s="413"/>
      <c r="BF171" s="416" t="str">
        <f t="shared" si="100"/>
        <v/>
      </c>
      <c r="BG171" s="415" t="str">
        <f>IF('3.5 St Lights - Pole'!$AM171="","",'3.5 St Lights - Pole'!$AM171)</f>
        <v/>
      </c>
      <c r="BH171" s="413"/>
      <c r="BI171" s="89" t="str">
        <f t="shared" si="101"/>
        <v/>
      </c>
      <c r="BJ171" s="85"/>
      <c r="BK171" s="413"/>
      <c r="BL171" s="413"/>
      <c r="BM171" s="413"/>
      <c r="BN171" s="89" t="str">
        <f t="shared" si="102"/>
        <v/>
      </c>
      <c r="BO171" s="85"/>
      <c r="BP171" s="413"/>
      <c r="BQ171" s="415" t="str">
        <f>IF('3.5 St Lights - Pole'!$AM171="","",'3.5 St Lights - Pole'!$AM171)</f>
        <v/>
      </c>
      <c r="BR171" s="85"/>
      <c r="BS171" s="85"/>
      <c r="BT171" s="85" t="str">
        <f>'3.5 St Lights - Pole'!CE171</f>
        <v/>
      </c>
      <c r="BU171" s="85"/>
      <c r="BV171" s="85" t="str">
        <f t="shared" si="103"/>
        <v/>
      </c>
      <c r="BW171" s="271"/>
      <c r="BX171" s="85" t="str">
        <f>'3.5 St Lights - Pole'!CI171</f>
        <v/>
      </c>
      <c r="BY171" s="85" t="str">
        <f>'3.5 St Lights - Pole'!CJ171</f>
        <v/>
      </c>
      <c r="BZ171" s="85" t="str">
        <f>'3.5 St Lights - Pole'!CK171</f>
        <v/>
      </c>
      <c r="CA171" s="85"/>
      <c r="CB171" s="85"/>
      <c r="CC171" s="85" t="str">
        <f t="shared" si="104"/>
        <v/>
      </c>
      <c r="CD171" s="413"/>
      <c r="CE171" s="112"/>
      <c r="CF171" s="133" t="str">
        <f ca="1">IF('3.5 St Lights - Pole'!CR171="","",'3.5 St Lights - Pole'!CR171)</f>
        <v/>
      </c>
      <c r="CG171" s="112" t="str">
        <f>IF('3.5 St Lights - Pole'!CS171="","",'3.5 St Lights - Pole'!CS171)</f>
        <v/>
      </c>
      <c r="CH171" s="112"/>
      <c r="CI171" s="112"/>
    </row>
    <row r="172" spans="1:87" x14ac:dyDescent="0.2">
      <c r="A172" s="237"/>
      <c r="B172" s="413" t="str">
        <f t="shared" si="77"/>
        <v/>
      </c>
      <c r="C172" s="413" t="str">
        <f>IF('3.5 St Lights - Bracket'!B172="","",'3.5 St Lights - Bracket'!B172)</f>
        <v/>
      </c>
      <c r="D172" s="89" t="str">
        <f>IF('3.5 St Lights - Bracket'!D172="","",'3.5 St Lights - Bracket'!D172)</f>
        <v/>
      </c>
      <c r="E172" s="413" t="str">
        <f>IF('3.5 St Lights - Bracket'!E172="","",'3.5 St Lights - Bracket'!E172)</f>
        <v/>
      </c>
      <c r="F172" s="413" t="str">
        <f>IF('3.5 St Lights - Bracket'!F172="","",'3.5 St Lights - Bracket'!F172)</f>
        <v/>
      </c>
      <c r="G172" s="413" t="str">
        <f>IF('3.5 St Lights - Bracket'!G172="","",'3.5 St Lights - Bracket'!G172)</f>
        <v/>
      </c>
      <c r="H172" s="413" t="str">
        <f>IF('3.5 St Lights - Bracket'!H172="","",'3.5 St Lights - Bracket'!H172)</f>
        <v/>
      </c>
      <c r="I172" s="413"/>
      <c r="J172" s="89" t="str">
        <f t="shared" si="78"/>
        <v/>
      </c>
      <c r="K172" s="413"/>
      <c r="L172" s="89" t="str">
        <f t="shared" si="79"/>
        <v/>
      </c>
      <c r="M172" s="414" t="str">
        <f t="shared" si="80"/>
        <v/>
      </c>
      <c r="N172" s="413"/>
      <c r="O172" s="89" t="str">
        <f t="shared" si="81"/>
        <v/>
      </c>
      <c r="P172" s="413" t="str">
        <f t="shared" si="82"/>
        <v/>
      </c>
      <c r="Q172" s="89" t="str">
        <f t="shared" si="83"/>
        <v/>
      </c>
      <c r="R172" s="413"/>
      <c r="S172" s="413" t="str">
        <f>IFERROR(VLOOKUP('3.5 St Lights - Pole'!AE172,sl_lights_light_supply_auto,2,FALSE),"")</f>
        <v/>
      </c>
      <c r="T172" s="89" t="str">
        <f t="shared" si="84"/>
        <v/>
      </c>
      <c r="U172" s="413"/>
      <c r="V172" s="413"/>
      <c r="W172" s="413"/>
      <c r="X172" s="413"/>
      <c r="Y172" s="89" t="str">
        <f t="shared" si="85"/>
        <v/>
      </c>
      <c r="Z172" s="415" t="str">
        <f>IF('3.5 St Lights - Pole'!$AM172="","",'3.5 St Lights - Pole'!$AM172)</f>
        <v/>
      </c>
      <c r="AA172" s="413"/>
      <c r="AB172" s="413"/>
      <c r="AC172" s="89" t="str">
        <f t="shared" si="86"/>
        <v/>
      </c>
      <c r="AD172" s="85"/>
      <c r="AE172" s="413"/>
      <c r="AF172" s="413" t="str">
        <f t="shared" si="87"/>
        <v/>
      </c>
      <c r="AG172" s="89" t="str">
        <f t="shared" si="88"/>
        <v/>
      </c>
      <c r="AH172" s="414" t="str">
        <f t="shared" si="89"/>
        <v/>
      </c>
      <c r="AI172" s="413" t="str">
        <f t="shared" si="90"/>
        <v/>
      </c>
      <c r="AJ172" s="89" t="str">
        <f t="shared" si="91"/>
        <v/>
      </c>
      <c r="AK172" s="413"/>
      <c r="AL172" s="89" t="str">
        <f t="shared" si="92"/>
        <v/>
      </c>
      <c r="AM172" s="413"/>
      <c r="AN172" s="89" t="str">
        <f t="shared" si="93"/>
        <v/>
      </c>
      <c r="AO172" s="413"/>
      <c r="AP172" s="89" t="str">
        <f t="shared" si="94"/>
        <v/>
      </c>
      <c r="AQ172" s="413"/>
      <c r="AR172" s="415" t="str">
        <f>IF('3.5 St Lights - Pole'!$AM172="","",'3.5 St Lights - Pole'!$AM172)</f>
        <v/>
      </c>
      <c r="AS172" s="413"/>
      <c r="AT172" s="89" t="str">
        <f t="shared" si="95"/>
        <v/>
      </c>
      <c r="AU172" s="85"/>
      <c r="AV172" s="85"/>
      <c r="AW172" s="413"/>
      <c r="AX172" s="413"/>
      <c r="AY172" s="89" t="str">
        <f t="shared" si="96"/>
        <v/>
      </c>
      <c r="AZ172" s="85"/>
      <c r="BA172" s="85"/>
      <c r="BB172" s="413" t="str">
        <f t="shared" si="97"/>
        <v/>
      </c>
      <c r="BC172" s="89" t="str">
        <f t="shared" si="98"/>
        <v/>
      </c>
      <c r="BD172" s="414" t="str">
        <f t="shared" si="99"/>
        <v/>
      </c>
      <c r="BE172" s="413"/>
      <c r="BF172" s="416" t="str">
        <f t="shared" si="100"/>
        <v/>
      </c>
      <c r="BG172" s="415" t="str">
        <f>IF('3.5 St Lights - Pole'!$AM172="","",'3.5 St Lights - Pole'!$AM172)</f>
        <v/>
      </c>
      <c r="BH172" s="413"/>
      <c r="BI172" s="89" t="str">
        <f t="shared" si="101"/>
        <v/>
      </c>
      <c r="BJ172" s="85"/>
      <c r="BK172" s="413"/>
      <c r="BL172" s="413"/>
      <c r="BM172" s="413"/>
      <c r="BN172" s="89" t="str">
        <f t="shared" si="102"/>
        <v/>
      </c>
      <c r="BO172" s="85"/>
      <c r="BP172" s="413"/>
      <c r="BQ172" s="415" t="str">
        <f>IF('3.5 St Lights - Pole'!$AM172="","",'3.5 St Lights - Pole'!$AM172)</f>
        <v/>
      </c>
      <c r="BR172" s="85"/>
      <c r="BS172" s="85"/>
      <c r="BT172" s="85" t="str">
        <f>'3.5 St Lights - Pole'!CE172</f>
        <v/>
      </c>
      <c r="BU172" s="85"/>
      <c r="BV172" s="85" t="str">
        <f t="shared" si="103"/>
        <v/>
      </c>
      <c r="BW172" s="271"/>
      <c r="BX172" s="85" t="str">
        <f>'3.5 St Lights - Pole'!CI172</f>
        <v/>
      </c>
      <c r="BY172" s="85" t="str">
        <f>'3.5 St Lights - Pole'!CJ172</f>
        <v/>
      </c>
      <c r="BZ172" s="85" t="str">
        <f>'3.5 St Lights - Pole'!CK172</f>
        <v/>
      </c>
      <c r="CA172" s="85"/>
      <c r="CB172" s="85"/>
      <c r="CC172" s="85" t="str">
        <f t="shared" si="104"/>
        <v/>
      </c>
      <c r="CD172" s="413"/>
      <c r="CE172" s="112"/>
      <c r="CF172" s="133" t="str">
        <f ca="1">IF('3.5 St Lights - Pole'!CR172="","",'3.5 St Lights - Pole'!CR172)</f>
        <v/>
      </c>
      <c r="CG172" s="112" t="str">
        <f>IF('3.5 St Lights - Pole'!CS172="","",'3.5 St Lights - Pole'!CS172)</f>
        <v/>
      </c>
      <c r="CH172" s="112"/>
      <c r="CI172" s="112"/>
    </row>
    <row r="173" spans="1:87" x14ac:dyDescent="0.2">
      <c r="A173" s="237"/>
      <c r="B173" s="413" t="str">
        <f t="shared" si="77"/>
        <v/>
      </c>
      <c r="C173" s="413" t="str">
        <f>IF('3.5 St Lights - Bracket'!B173="","",'3.5 St Lights - Bracket'!B173)</f>
        <v/>
      </c>
      <c r="D173" s="89" t="str">
        <f>IF('3.5 St Lights - Bracket'!D173="","",'3.5 St Lights - Bracket'!D173)</f>
        <v/>
      </c>
      <c r="E173" s="413" t="str">
        <f>IF('3.5 St Lights - Bracket'!E173="","",'3.5 St Lights - Bracket'!E173)</f>
        <v/>
      </c>
      <c r="F173" s="413" t="str">
        <f>IF('3.5 St Lights - Bracket'!F173="","",'3.5 St Lights - Bracket'!F173)</f>
        <v/>
      </c>
      <c r="G173" s="413" t="str">
        <f>IF('3.5 St Lights - Bracket'!G173="","",'3.5 St Lights - Bracket'!G173)</f>
        <v/>
      </c>
      <c r="H173" s="413" t="str">
        <f>IF('3.5 St Lights - Bracket'!H173="","",'3.5 St Lights - Bracket'!H173)</f>
        <v/>
      </c>
      <c r="I173" s="413"/>
      <c r="J173" s="89" t="str">
        <f t="shared" si="78"/>
        <v/>
      </c>
      <c r="K173" s="413"/>
      <c r="L173" s="89" t="str">
        <f t="shared" si="79"/>
        <v/>
      </c>
      <c r="M173" s="414" t="str">
        <f t="shared" si="80"/>
        <v/>
      </c>
      <c r="N173" s="413"/>
      <c r="O173" s="89" t="str">
        <f t="shared" si="81"/>
        <v/>
      </c>
      <c r="P173" s="413" t="str">
        <f t="shared" si="82"/>
        <v/>
      </c>
      <c r="Q173" s="89" t="str">
        <f t="shared" si="83"/>
        <v/>
      </c>
      <c r="R173" s="413"/>
      <c r="S173" s="413" t="str">
        <f>IFERROR(VLOOKUP('3.5 St Lights - Pole'!AE173,sl_lights_light_supply_auto,2,FALSE),"")</f>
        <v/>
      </c>
      <c r="T173" s="89" t="str">
        <f t="shared" si="84"/>
        <v/>
      </c>
      <c r="U173" s="413"/>
      <c r="V173" s="413"/>
      <c r="W173" s="413"/>
      <c r="X173" s="413"/>
      <c r="Y173" s="89" t="str">
        <f t="shared" si="85"/>
        <v/>
      </c>
      <c r="Z173" s="415" t="str">
        <f>IF('3.5 St Lights - Pole'!$AM173="","",'3.5 St Lights - Pole'!$AM173)</f>
        <v/>
      </c>
      <c r="AA173" s="413"/>
      <c r="AB173" s="413"/>
      <c r="AC173" s="89" t="str">
        <f t="shared" si="86"/>
        <v/>
      </c>
      <c r="AD173" s="85"/>
      <c r="AE173" s="413"/>
      <c r="AF173" s="413" t="str">
        <f t="shared" si="87"/>
        <v/>
      </c>
      <c r="AG173" s="89" t="str">
        <f t="shared" si="88"/>
        <v/>
      </c>
      <c r="AH173" s="414" t="str">
        <f t="shared" si="89"/>
        <v/>
      </c>
      <c r="AI173" s="413" t="str">
        <f t="shared" si="90"/>
        <v/>
      </c>
      <c r="AJ173" s="89" t="str">
        <f t="shared" si="91"/>
        <v/>
      </c>
      <c r="AK173" s="413"/>
      <c r="AL173" s="89" t="str">
        <f t="shared" si="92"/>
        <v/>
      </c>
      <c r="AM173" s="413"/>
      <c r="AN173" s="89" t="str">
        <f t="shared" si="93"/>
        <v/>
      </c>
      <c r="AO173" s="413"/>
      <c r="AP173" s="89" t="str">
        <f t="shared" si="94"/>
        <v/>
      </c>
      <c r="AQ173" s="413"/>
      <c r="AR173" s="415" t="str">
        <f>IF('3.5 St Lights - Pole'!$AM173="","",'3.5 St Lights - Pole'!$AM173)</f>
        <v/>
      </c>
      <c r="AS173" s="413"/>
      <c r="AT173" s="89" t="str">
        <f t="shared" si="95"/>
        <v/>
      </c>
      <c r="AU173" s="85"/>
      <c r="AV173" s="85"/>
      <c r="AW173" s="413"/>
      <c r="AX173" s="413"/>
      <c r="AY173" s="89" t="str">
        <f t="shared" si="96"/>
        <v/>
      </c>
      <c r="AZ173" s="85"/>
      <c r="BA173" s="85"/>
      <c r="BB173" s="413" t="str">
        <f t="shared" si="97"/>
        <v/>
      </c>
      <c r="BC173" s="89" t="str">
        <f t="shared" si="98"/>
        <v/>
      </c>
      <c r="BD173" s="414" t="str">
        <f t="shared" si="99"/>
        <v/>
      </c>
      <c r="BE173" s="413"/>
      <c r="BF173" s="416" t="str">
        <f t="shared" si="100"/>
        <v/>
      </c>
      <c r="BG173" s="415" t="str">
        <f>IF('3.5 St Lights - Pole'!$AM173="","",'3.5 St Lights - Pole'!$AM173)</f>
        <v/>
      </c>
      <c r="BH173" s="413"/>
      <c r="BI173" s="89" t="str">
        <f t="shared" si="101"/>
        <v/>
      </c>
      <c r="BJ173" s="85"/>
      <c r="BK173" s="413"/>
      <c r="BL173" s="413"/>
      <c r="BM173" s="413"/>
      <c r="BN173" s="89" t="str">
        <f t="shared" si="102"/>
        <v/>
      </c>
      <c r="BO173" s="85"/>
      <c r="BP173" s="413"/>
      <c r="BQ173" s="415" t="str">
        <f>IF('3.5 St Lights - Pole'!$AM173="","",'3.5 St Lights - Pole'!$AM173)</f>
        <v/>
      </c>
      <c r="BR173" s="85"/>
      <c r="BS173" s="85"/>
      <c r="BT173" s="85" t="str">
        <f>'3.5 St Lights - Pole'!CE173</f>
        <v/>
      </c>
      <c r="BU173" s="85"/>
      <c r="BV173" s="85" t="str">
        <f t="shared" si="103"/>
        <v/>
      </c>
      <c r="BW173" s="271"/>
      <c r="BX173" s="85" t="str">
        <f>'3.5 St Lights - Pole'!CI173</f>
        <v/>
      </c>
      <c r="BY173" s="85" t="str">
        <f>'3.5 St Lights - Pole'!CJ173</f>
        <v/>
      </c>
      <c r="BZ173" s="85" t="str">
        <f>'3.5 St Lights - Pole'!CK173</f>
        <v/>
      </c>
      <c r="CA173" s="85"/>
      <c r="CB173" s="85"/>
      <c r="CC173" s="85" t="str">
        <f t="shared" si="104"/>
        <v/>
      </c>
      <c r="CD173" s="413"/>
      <c r="CE173" s="112"/>
      <c r="CF173" s="133" t="str">
        <f ca="1">IF('3.5 St Lights - Pole'!CR173="","",'3.5 St Lights - Pole'!CR173)</f>
        <v/>
      </c>
      <c r="CG173" s="112" t="str">
        <f>IF('3.5 St Lights - Pole'!CS173="","",'3.5 St Lights - Pole'!CS173)</f>
        <v/>
      </c>
      <c r="CH173" s="112"/>
      <c r="CI173" s="112"/>
    </row>
    <row r="174" spans="1:87" x14ac:dyDescent="0.2">
      <c r="A174" s="237"/>
      <c r="B174" s="413" t="str">
        <f t="shared" si="77"/>
        <v/>
      </c>
      <c r="C174" s="413" t="str">
        <f>IF('3.5 St Lights - Bracket'!B174="","",'3.5 St Lights - Bracket'!B174)</f>
        <v/>
      </c>
      <c r="D174" s="89" t="str">
        <f>IF('3.5 St Lights - Bracket'!D174="","",'3.5 St Lights - Bracket'!D174)</f>
        <v/>
      </c>
      <c r="E174" s="413" t="str">
        <f>IF('3.5 St Lights - Bracket'!E174="","",'3.5 St Lights - Bracket'!E174)</f>
        <v/>
      </c>
      <c r="F174" s="413" t="str">
        <f>IF('3.5 St Lights - Bracket'!F174="","",'3.5 St Lights - Bracket'!F174)</f>
        <v/>
      </c>
      <c r="G174" s="413" t="str">
        <f>IF('3.5 St Lights - Bracket'!G174="","",'3.5 St Lights - Bracket'!G174)</f>
        <v/>
      </c>
      <c r="H174" s="413" t="str">
        <f>IF('3.5 St Lights - Bracket'!H174="","",'3.5 St Lights - Bracket'!H174)</f>
        <v/>
      </c>
      <c r="I174" s="413"/>
      <c r="J174" s="89" t="str">
        <f t="shared" si="78"/>
        <v/>
      </c>
      <c r="K174" s="413"/>
      <c r="L174" s="89" t="str">
        <f t="shared" si="79"/>
        <v/>
      </c>
      <c r="M174" s="414" t="str">
        <f t="shared" si="80"/>
        <v/>
      </c>
      <c r="N174" s="413"/>
      <c r="O174" s="89" t="str">
        <f t="shared" si="81"/>
        <v/>
      </c>
      <c r="P174" s="413" t="str">
        <f t="shared" si="82"/>
        <v/>
      </c>
      <c r="Q174" s="89" t="str">
        <f t="shared" si="83"/>
        <v/>
      </c>
      <c r="R174" s="413"/>
      <c r="S174" s="413" t="str">
        <f>IFERROR(VLOOKUP('3.5 St Lights - Pole'!AE174,sl_lights_light_supply_auto,2,FALSE),"")</f>
        <v/>
      </c>
      <c r="T174" s="89" t="str">
        <f t="shared" si="84"/>
        <v/>
      </c>
      <c r="U174" s="413"/>
      <c r="V174" s="413"/>
      <c r="W174" s="413"/>
      <c r="X174" s="413"/>
      <c r="Y174" s="89" t="str">
        <f t="shared" si="85"/>
        <v/>
      </c>
      <c r="Z174" s="415" t="str">
        <f>IF('3.5 St Lights - Pole'!$AM174="","",'3.5 St Lights - Pole'!$AM174)</f>
        <v/>
      </c>
      <c r="AA174" s="413"/>
      <c r="AB174" s="413"/>
      <c r="AC174" s="89" t="str">
        <f t="shared" si="86"/>
        <v/>
      </c>
      <c r="AD174" s="85"/>
      <c r="AE174" s="413"/>
      <c r="AF174" s="413" t="str">
        <f t="shared" si="87"/>
        <v/>
      </c>
      <c r="AG174" s="89" t="str">
        <f t="shared" si="88"/>
        <v/>
      </c>
      <c r="AH174" s="414" t="str">
        <f t="shared" si="89"/>
        <v/>
      </c>
      <c r="AI174" s="413" t="str">
        <f t="shared" si="90"/>
        <v/>
      </c>
      <c r="AJ174" s="89" t="str">
        <f t="shared" si="91"/>
        <v/>
      </c>
      <c r="AK174" s="413"/>
      <c r="AL174" s="89" t="str">
        <f t="shared" si="92"/>
        <v/>
      </c>
      <c r="AM174" s="413"/>
      <c r="AN174" s="89" t="str">
        <f t="shared" si="93"/>
        <v/>
      </c>
      <c r="AO174" s="413"/>
      <c r="AP174" s="89" t="str">
        <f t="shared" si="94"/>
        <v/>
      </c>
      <c r="AQ174" s="413"/>
      <c r="AR174" s="415" t="str">
        <f>IF('3.5 St Lights - Pole'!$AM174="","",'3.5 St Lights - Pole'!$AM174)</f>
        <v/>
      </c>
      <c r="AS174" s="413"/>
      <c r="AT174" s="89" t="str">
        <f t="shared" si="95"/>
        <v/>
      </c>
      <c r="AU174" s="85"/>
      <c r="AV174" s="85"/>
      <c r="AW174" s="413"/>
      <c r="AX174" s="413"/>
      <c r="AY174" s="89" t="str">
        <f t="shared" si="96"/>
        <v/>
      </c>
      <c r="AZ174" s="85"/>
      <c r="BA174" s="85"/>
      <c r="BB174" s="413" t="str">
        <f t="shared" si="97"/>
        <v/>
      </c>
      <c r="BC174" s="89" t="str">
        <f t="shared" si="98"/>
        <v/>
      </c>
      <c r="BD174" s="414" t="str">
        <f t="shared" si="99"/>
        <v/>
      </c>
      <c r="BE174" s="413"/>
      <c r="BF174" s="416" t="str">
        <f t="shared" si="100"/>
        <v/>
      </c>
      <c r="BG174" s="415" t="str">
        <f>IF('3.5 St Lights - Pole'!$AM174="","",'3.5 St Lights - Pole'!$AM174)</f>
        <v/>
      </c>
      <c r="BH174" s="413"/>
      <c r="BI174" s="89" t="str">
        <f t="shared" si="101"/>
        <v/>
      </c>
      <c r="BJ174" s="85"/>
      <c r="BK174" s="413"/>
      <c r="BL174" s="413"/>
      <c r="BM174" s="413"/>
      <c r="BN174" s="89" t="str">
        <f t="shared" si="102"/>
        <v/>
      </c>
      <c r="BO174" s="85"/>
      <c r="BP174" s="413"/>
      <c r="BQ174" s="415" t="str">
        <f>IF('3.5 St Lights - Pole'!$AM174="","",'3.5 St Lights - Pole'!$AM174)</f>
        <v/>
      </c>
      <c r="BR174" s="85"/>
      <c r="BS174" s="85"/>
      <c r="BT174" s="85" t="str">
        <f>'3.5 St Lights - Pole'!CE174</f>
        <v/>
      </c>
      <c r="BU174" s="85"/>
      <c r="BV174" s="85" t="str">
        <f t="shared" si="103"/>
        <v/>
      </c>
      <c r="BW174" s="271"/>
      <c r="BX174" s="85" t="str">
        <f>'3.5 St Lights - Pole'!CI174</f>
        <v/>
      </c>
      <c r="BY174" s="85" t="str">
        <f>'3.5 St Lights - Pole'!CJ174</f>
        <v/>
      </c>
      <c r="BZ174" s="85" t="str">
        <f>'3.5 St Lights - Pole'!CK174</f>
        <v/>
      </c>
      <c r="CA174" s="85"/>
      <c r="CB174" s="85"/>
      <c r="CC174" s="85" t="str">
        <f t="shared" si="104"/>
        <v/>
      </c>
      <c r="CD174" s="413"/>
      <c r="CE174" s="112"/>
      <c r="CF174" s="133" t="str">
        <f ca="1">IF('3.5 St Lights - Pole'!CR174="","",'3.5 St Lights - Pole'!CR174)</f>
        <v/>
      </c>
      <c r="CG174" s="112" t="str">
        <f>IF('3.5 St Lights - Pole'!CS174="","",'3.5 St Lights - Pole'!CS174)</f>
        <v/>
      </c>
      <c r="CH174" s="112"/>
      <c r="CI174" s="112"/>
    </row>
    <row r="175" spans="1:87" x14ac:dyDescent="0.2">
      <c r="A175" s="237"/>
      <c r="B175" s="413" t="str">
        <f t="shared" si="77"/>
        <v/>
      </c>
      <c r="C175" s="413" t="str">
        <f>IF('3.5 St Lights - Bracket'!B175="","",'3.5 St Lights - Bracket'!B175)</f>
        <v/>
      </c>
      <c r="D175" s="89" t="str">
        <f>IF('3.5 St Lights - Bracket'!D175="","",'3.5 St Lights - Bracket'!D175)</f>
        <v/>
      </c>
      <c r="E175" s="413" t="str">
        <f>IF('3.5 St Lights - Bracket'!E175="","",'3.5 St Lights - Bracket'!E175)</f>
        <v/>
      </c>
      <c r="F175" s="413" t="str">
        <f>IF('3.5 St Lights - Bracket'!F175="","",'3.5 St Lights - Bracket'!F175)</f>
        <v/>
      </c>
      <c r="G175" s="413" t="str">
        <f>IF('3.5 St Lights - Bracket'!G175="","",'3.5 St Lights - Bracket'!G175)</f>
        <v/>
      </c>
      <c r="H175" s="413" t="str">
        <f>IF('3.5 St Lights - Bracket'!H175="","",'3.5 St Lights - Bracket'!H175)</f>
        <v/>
      </c>
      <c r="I175" s="413"/>
      <c r="J175" s="89" t="str">
        <f t="shared" si="78"/>
        <v/>
      </c>
      <c r="K175" s="413"/>
      <c r="L175" s="89" t="str">
        <f t="shared" si="79"/>
        <v/>
      </c>
      <c r="M175" s="414" t="str">
        <f t="shared" si="80"/>
        <v/>
      </c>
      <c r="N175" s="413"/>
      <c r="O175" s="89" t="str">
        <f t="shared" si="81"/>
        <v/>
      </c>
      <c r="P175" s="413" t="str">
        <f t="shared" si="82"/>
        <v/>
      </c>
      <c r="Q175" s="89" t="str">
        <f t="shared" si="83"/>
        <v/>
      </c>
      <c r="R175" s="413"/>
      <c r="S175" s="413" t="str">
        <f>IFERROR(VLOOKUP('3.5 St Lights - Pole'!AE175,sl_lights_light_supply_auto,2,FALSE),"")</f>
        <v/>
      </c>
      <c r="T175" s="89" t="str">
        <f t="shared" si="84"/>
        <v/>
      </c>
      <c r="U175" s="413"/>
      <c r="V175" s="413"/>
      <c r="W175" s="413"/>
      <c r="X175" s="413"/>
      <c r="Y175" s="89" t="str">
        <f t="shared" si="85"/>
        <v/>
      </c>
      <c r="Z175" s="415" t="str">
        <f>IF('3.5 St Lights - Pole'!$AM175="","",'3.5 St Lights - Pole'!$AM175)</f>
        <v/>
      </c>
      <c r="AA175" s="413"/>
      <c r="AB175" s="413"/>
      <c r="AC175" s="89" t="str">
        <f t="shared" si="86"/>
        <v/>
      </c>
      <c r="AD175" s="85"/>
      <c r="AE175" s="413"/>
      <c r="AF175" s="413" t="str">
        <f t="shared" si="87"/>
        <v/>
      </c>
      <c r="AG175" s="89" t="str">
        <f t="shared" si="88"/>
        <v/>
      </c>
      <c r="AH175" s="414" t="str">
        <f t="shared" si="89"/>
        <v/>
      </c>
      <c r="AI175" s="413" t="str">
        <f t="shared" si="90"/>
        <v/>
      </c>
      <c r="AJ175" s="89" t="str">
        <f t="shared" si="91"/>
        <v/>
      </c>
      <c r="AK175" s="413"/>
      <c r="AL175" s="89" t="str">
        <f t="shared" si="92"/>
        <v/>
      </c>
      <c r="AM175" s="413"/>
      <c r="AN175" s="89" t="str">
        <f t="shared" si="93"/>
        <v/>
      </c>
      <c r="AO175" s="413"/>
      <c r="AP175" s="89" t="str">
        <f t="shared" si="94"/>
        <v/>
      </c>
      <c r="AQ175" s="413"/>
      <c r="AR175" s="415" t="str">
        <f>IF('3.5 St Lights - Pole'!$AM175="","",'3.5 St Lights - Pole'!$AM175)</f>
        <v/>
      </c>
      <c r="AS175" s="413"/>
      <c r="AT175" s="89" t="str">
        <f t="shared" si="95"/>
        <v/>
      </c>
      <c r="AU175" s="85"/>
      <c r="AV175" s="85"/>
      <c r="AW175" s="413"/>
      <c r="AX175" s="413"/>
      <c r="AY175" s="89" t="str">
        <f t="shared" si="96"/>
        <v/>
      </c>
      <c r="AZ175" s="85"/>
      <c r="BA175" s="85"/>
      <c r="BB175" s="413" t="str">
        <f t="shared" si="97"/>
        <v/>
      </c>
      <c r="BC175" s="89" t="str">
        <f t="shared" si="98"/>
        <v/>
      </c>
      <c r="BD175" s="414" t="str">
        <f t="shared" si="99"/>
        <v/>
      </c>
      <c r="BE175" s="413"/>
      <c r="BF175" s="416" t="str">
        <f t="shared" si="100"/>
        <v/>
      </c>
      <c r="BG175" s="415" t="str">
        <f>IF('3.5 St Lights - Pole'!$AM175="","",'3.5 St Lights - Pole'!$AM175)</f>
        <v/>
      </c>
      <c r="BH175" s="413"/>
      <c r="BI175" s="89" t="str">
        <f t="shared" si="101"/>
        <v/>
      </c>
      <c r="BJ175" s="85"/>
      <c r="BK175" s="413"/>
      <c r="BL175" s="413"/>
      <c r="BM175" s="413"/>
      <c r="BN175" s="89" t="str">
        <f t="shared" si="102"/>
        <v/>
      </c>
      <c r="BO175" s="85"/>
      <c r="BP175" s="413"/>
      <c r="BQ175" s="415" t="str">
        <f>IF('3.5 St Lights - Pole'!$AM175="","",'3.5 St Lights - Pole'!$AM175)</f>
        <v/>
      </c>
      <c r="BR175" s="85"/>
      <c r="BS175" s="85"/>
      <c r="BT175" s="85" t="str">
        <f>'3.5 St Lights - Pole'!CE175</f>
        <v/>
      </c>
      <c r="BU175" s="85"/>
      <c r="BV175" s="85" t="str">
        <f t="shared" si="103"/>
        <v/>
      </c>
      <c r="BW175" s="271"/>
      <c r="BX175" s="85" t="str">
        <f>'3.5 St Lights - Pole'!CI175</f>
        <v/>
      </c>
      <c r="BY175" s="85" t="str">
        <f>'3.5 St Lights - Pole'!CJ175</f>
        <v/>
      </c>
      <c r="BZ175" s="85" t="str">
        <f>'3.5 St Lights - Pole'!CK175</f>
        <v/>
      </c>
      <c r="CA175" s="85"/>
      <c r="CB175" s="85"/>
      <c r="CC175" s="85" t="str">
        <f t="shared" si="104"/>
        <v/>
      </c>
      <c r="CD175" s="413"/>
      <c r="CE175" s="112"/>
      <c r="CF175" s="133" t="str">
        <f ca="1">IF('3.5 St Lights - Pole'!CR175="","",'3.5 St Lights - Pole'!CR175)</f>
        <v/>
      </c>
      <c r="CG175" s="112" t="str">
        <f>IF('3.5 St Lights - Pole'!CS175="","",'3.5 St Lights - Pole'!CS175)</f>
        <v/>
      </c>
      <c r="CH175" s="112"/>
      <c r="CI175" s="112"/>
    </row>
    <row r="176" spans="1:87" x14ac:dyDescent="0.2">
      <c r="A176" s="237"/>
      <c r="B176" s="413" t="str">
        <f t="shared" si="77"/>
        <v/>
      </c>
      <c r="C176" s="413" t="str">
        <f>IF('3.5 St Lights - Bracket'!B176="","",'3.5 St Lights - Bracket'!B176)</f>
        <v/>
      </c>
      <c r="D176" s="89" t="str">
        <f>IF('3.5 St Lights - Bracket'!D176="","",'3.5 St Lights - Bracket'!D176)</f>
        <v/>
      </c>
      <c r="E176" s="413" t="str">
        <f>IF('3.5 St Lights - Bracket'!E176="","",'3.5 St Lights - Bracket'!E176)</f>
        <v/>
      </c>
      <c r="F176" s="413" t="str">
        <f>IF('3.5 St Lights - Bracket'!F176="","",'3.5 St Lights - Bracket'!F176)</f>
        <v/>
      </c>
      <c r="G176" s="413" t="str">
        <f>IF('3.5 St Lights - Bracket'!G176="","",'3.5 St Lights - Bracket'!G176)</f>
        <v/>
      </c>
      <c r="H176" s="413" t="str">
        <f>IF('3.5 St Lights - Bracket'!H176="","",'3.5 St Lights - Bracket'!H176)</f>
        <v/>
      </c>
      <c r="I176" s="413"/>
      <c r="J176" s="89" t="str">
        <f t="shared" si="78"/>
        <v/>
      </c>
      <c r="K176" s="413"/>
      <c r="L176" s="89" t="str">
        <f t="shared" si="79"/>
        <v/>
      </c>
      <c r="M176" s="414" t="str">
        <f t="shared" si="80"/>
        <v/>
      </c>
      <c r="N176" s="413"/>
      <c r="O176" s="89" t="str">
        <f t="shared" si="81"/>
        <v/>
      </c>
      <c r="P176" s="413" t="str">
        <f t="shared" si="82"/>
        <v/>
      </c>
      <c r="Q176" s="89" t="str">
        <f t="shared" si="83"/>
        <v/>
      </c>
      <c r="R176" s="413"/>
      <c r="S176" s="413" t="str">
        <f>IFERROR(VLOOKUP('3.5 St Lights - Pole'!AE176,sl_lights_light_supply_auto,2,FALSE),"")</f>
        <v/>
      </c>
      <c r="T176" s="89" t="str">
        <f t="shared" si="84"/>
        <v/>
      </c>
      <c r="U176" s="413"/>
      <c r="V176" s="413"/>
      <c r="W176" s="413"/>
      <c r="X176" s="413"/>
      <c r="Y176" s="89" t="str">
        <f t="shared" si="85"/>
        <v/>
      </c>
      <c r="Z176" s="415" t="str">
        <f>IF('3.5 St Lights - Pole'!$AM176="","",'3.5 St Lights - Pole'!$AM176)</f>
        <v/>
      </c>
      <c r="AA176" s="413"/>
      <c r="AB176" s="413"/>
      <c r="AC176" s="89" t="str">
        <f t="shared" si="86"/>
        <v/>
      </c>
      <c r="AD176" s="85"/>
      <c r="AE176" s="413"/>
      <c r="AF176" s="413" t="str">
        <f t="shared" si="87"/>
        <v/>
      </c>
      <c r="AG176" s="89" t="str">
        <f t="shared" si="88"/>
        <v/>
      </c>
      <c r="AH176" s="414" t="str">
        <f t="shared" si="89"/>
        <v/>
      </c>
      <c r="AI176" s="413" t="str">
        <f t="shared" si="90"/>
        <v/>
      </c>
      <c r="AJ176" s="89" t="str">
        <f t="shared" si="91"/>
        <v/>
      </c>
      <c r="AK176" s="413"/>
      <c r="AL176" s="89" t="str">
        <f t="shared" si="92"/>
        <v/>
      </c>
      <c r="AM176" s="413"/>
      <c r="AN176" s="89" t="str">
        <f t="shared" si="93"/>
        <v/>
      </c>
      <c r="AO176" s="413"/>
      <c r="AP176" s="89" t="str">
        <f t="shared" si="94"/>
        <v/>
      </c>
      <c r="AQ176" s="413"/>
      <c r="AR176" s="415" t="str">
        <f>IF('3.5 St Lights - Pole'!$AM176="","",'3.5 St Lights - Pole'!$AM176)</f>
        <v/>
      </c>
      <c r="AS176" s="413"/>
      <c r="AT176" s="89" t="str">
        <f t="shared" si="95"/>
        <v/>
      </c>
      <c r="AU176" s="85"/>
      <c r="AV176" s="85"/>
      <c r="AW176" s="413"/>
      <c r="AX176" s="413"/>
      <c r="AY176" s="89" t="str">
        <f t="shared" si="96"/>
        <v/>
      </c>
      <c r="AZ176" s="85"/>
      <c r="BA176" s="85"/>
      <c r="BB176" s="413" t="str">
        <f t="shared" si="97"/>
        <v/>
      </c>
      <c r="BC176" s="89" t="str">
        <f t="shared" si="98"/>
        <v/>
      </c>
      <c r="BD176" s="414" t="str">
        <f t="shared" si="99"/>
        <v/>
      </c>
      <c r="BE176" s="413"/>
      <c r="BF176" s="416" t="str">
        <f t="shared" si="100"/>
        <v/>
      </c>
      <c r="BG176" s="415" t="str">
        <f>IF('3.5 St Lights - Pole'!$AM176="","",'3.5 St Lights - Pole'!$AM176)</f>
        <v/>
      </c>
      <c r="BH176" s="413"/>
      <c r="BI176" s="89" t="str">
        <f t="shared" si="101"/>
        <v/>
      </c>
      <c r="BJ176" s="85"/>
      <c r="BK176" s="413"/>
      <c r="BL176" s="413"/>
      <c r="BM176" s="413"/>
      <c r="BN176" s="89" t="str">
        <f t="shared" si="102"/>
        <v/>
      </c>
      <c r="BO176" s="85"/>
      <c r="BP176" s="413"/>
      <c r="BQ176" s="415" t="str">
        <f>IF('3.5 St Lights - Pole'!$AM176="","",'3.5 St Lights - Pole'!$AM176)</f>
        <v/>
      </c>
      <c r="BR176" s="85"/>
      <c r="BS176" s="85"/>
      <c r="BT176" s="85" t="str">
        <f>'3.5 St Lights - Pole'!CE176</f>
        <v/>
      </c>
      <c r="BU176" s="85"/>
      <c r="BV176" s="85" t="str">
        <f t="shared" si="103"/>
        <v/>
      </c>
      <c r="BW176" s="271"/>
      <c r="BX176" s="85" t="str">
        <f>'3.5 St Lights - Pole'!CI176</f>
        <v/>
      </c>
      <c r="BY176" s="85" t="str">
        <f>'3.5 St Lights - Pole'!CJ176</f>
        <v/>
      </c>
      <c r="BZ176" s="85" t="str">
        <f>'3.5 St Lights - Pole'!CK176</f>
        <v/>
      </c>
      <c r="CA176" s="85"/>
      <c r="CB176" s="85"/>
      <c r="CC176" s="85" t="str">
        <f t="shared" si="104"/>
        <v/>
      </c>
      <c r="CD176" s="413"/>
      <c r="CE176" s="112"/>
      <c r="CF176" s="133" t="str">
        <f ca="1">IF('3.5 St Lights - Pole'!CR176="","",'3.5 St Lights - Pole'!CR176)</f>
        <v/>
      </c>
      <c r="CG176" s="112" t="str">
        <f>IF('3.5 St Lights - Pole'!CS176="","",'3.5 St Lights - Pole'!CS176)</f>
        <v/>
      </c>
      <c r="CH176" s="112"/>
      <c r="CI176" s="112"/>
    </row>
    <row r="177" spans="1:87" x14ac:dyDescent="0.2">
      <c r="A177" s="237"/>
      <c r="B177" s="413" t="str">
        <f t="shared" si="77"/>
        <v/>
      </c>
      <c r="C177" s="413" t="str">
        <f>IF('3.5 St Lights - Bracket'!B177="","",'3.5 St Lights - Bracket'!B177)</f>
        <v/>
      </c>
      <c r="D177" s="89" t="str">
        <f>IF('3.5 St Lights - Bracket'!D177="","",'3.5 St Lights - Bracket'!D177)</f>
        <v/>
      </c>
      <c r="E177" s="413" t="str">
        <f>IF('3.5 St Lights - Bracket'!E177="","",'3.5 St Lights - Bracket'!E177)</f>
        <v/>
      </c>
      <c r="F177" s="413" t="str">
        <f>IF('3.5 St Lights - Bracket'!F177="","",'3.5 St Lights - Bracket'!F177)</f>
        <v/>
      </c>
      <c r="G177" s="413" t="str">
        <f>IF('3.5 St Lights - Bracket'!G177="","",'3.5 St Lights - Bracket'!G177)</f>
        <v/>
      </c>
      <c r="H177" s="413" t="str">
        <f>IF('3.5 St Lights - Bracket'!H177="","",'3.5 St Lights - Bracket'!H177)</f>
        <v/>
      </c>
      <c r="I177" s="413"/>
      <c r="J177" s="89" t="str">
        <f t="shared" si="78"/>
        <v/>
      </c>
      <c r="K177" s="413"/>
      <c r="L177" s="89" t="str">
        <f t="shared" si="79"/>
        <v/>
      </c>
      <c r="M177" s="414" t="str">
        <f t="shared" si="80"/>
        <v/>
      </c>
      <c r="N177" s="413"/>
      <c r="O177" s="89" t="str">
        <f t="shared" si="81"/>
        <v/>
      </c>
      <c r="P177" s="413" t="str">
        <f t="shared" si="82"/>
        <v/>
      </c>
      <c r="Q177" s="89" t="str">
        <f t="shared" si="83"/>
        <v/>
      </c>
      <c r="R177" s="413"/>
      <c r="S177" s="413" t="str">
        <f>IFERROR(VLOOKUP('3.5 St Lights - Pole'!AE177,sl_lights_light_supply_auto,2,FALSE),"")</f>
        <v/>
      </c>
      <c r="T177" s="89" t="str">
        <f t="shared" si="84"/>
        <v/>
      </c>
      <c r="U177" s="413"/>
      <c r="V177" s="413"/>
      <c r="W177" s="413"/>
      <c r="X177" s="413"/>
      <c r="Y177" s="89" t="str">
        <f t="shared" si="85"/>
        <v/>
      </c>
      <c r="Z177" s="415" t="str">
        <f>IF('3.5 St Lights - Pole'!$AM177="","",'3.5 St Lights - Pole'!$AM177)</f>
        <v/>
      </c>
      <c r="AA177" s="413"/>
      <c r="AB177" s="413"/>
      <c r="AC177" s="89" t="str">
        <f t="shared" si="86"/>
        <v/>
      </c>
      <c r="AD177" s="85"/>
      <c r="AE177" s="413"/>
      <c r="AF177" s="413" t="str">
        <f t="shared" si="87"/>
        <v/>
      </c>
      <c r="AG177" s="89" t="str">
        <f t="shared" si="88"/>
        <v/>
      </c>
      <c r="AH177" s="414" t="str">
        <f t="shared" si="89"/>
        <v/>
      </c>
      <c r="AI177" s="413" t="str">
        <f t="shared" si="90"/>
        <v/>
      </c>
      <c r="AJ177" s="89" t="str">
        <f t="shared" si="91"/>
        <v/>
      </c>
      <c r="AK177" s="413"/>
      <c r="AL177" s="89" t="str">
        <f t="shared" si="92"/>
        <v/>
      </c>
      <c r="AM177" s="413"/>
      <c r="AN177" s="89" t="str">
        <f t="shared" si="93"/>
        <v/>
      </c>
      <c r="AO177" s="413"/>
      <c r="AP177" s="89" t="str">
        <f t="shared" si="94"/>
        <v/>
      </c>
      <c r="AQ177" s="413"/>
      <c r="AR177" s="415" t="str">
        <f>IF('3.5 St Lights - Pole'!$AM177="","",'3.5 St Lights - Pole'!$AM177)</f>
        <v/>
      </c>
      <c r="AS177" s="413"/>
      <c r="AT177" s="89" t="str">
        <f t="shared" si="95"/>
        <v/>
      </c>
      <c r="AU177" s="85"/>
      <c r="AV177" s="85"/>
      <c r="AW177" s="413"/>
      <c r="AX177" s="413"/>
      <c r="AY177" s="89" t="str">
        <f t="shared" si="96"/>
        <v/>
      </c>
      <c r="AZ177" s="85"/>
      <c r="BA177" s="85"/>
      <c r="BB177" s="413" t="str">
        <f t="shared" si="97"/>
        <v/>
      </c>
      <c r="BC177" s="89" t="str">
        <f t="shared" si="98"/>
        <v/>
      </c>
      <c r="BD177" s="414" t="str">
        <f t="shared" si="99"/>
        <v/>
      </c>
      <c r="BE177" s="413"/>
      <c r="BF177" s="416" t="str">
        <f t="shared" si="100"/>
        <v/>
      </c>
      <c r="BG177" s="415" t="str">
        <f>IF('3.5 St Lights - Pole'!$AM177="","",'3.5 St Lights - Pole'!$AM177)</f>
        <v/>
      </c>
      <c r="BH177" s="413"/>
      <c r="BI177" s="89" t="str">
        <f t="shared" si="101"/>
        <v/>
      </c>
      <c r="BJ177" s="85"/>
      <c r="BK177" s="413"/>
      <c r="BL177" s="413"/>
      <c r="BM177" s="413"/>
      <c r="BN177" s="89" t="str">
        <f t="shared" si="102"/>
        <v/>
      </c>
      <c r="BO177" s="85"/>
      <c r="BP177" s="413"/>
      <c r="BQ177" s="415" t="str">
        <f>IF('3.5 St Lights - Pole'!$AM177="","",'3.5 St Lights - Pole'!$AM177)</f>
        <v/>
      </c>
      <c r="BR177" s="85"/>
      <c r="BS177" s="85"/>
      <c r="BT177" s="85" t="str">
        <f>'3.5 St Lights - Pole'!CE177</f>
        <v/>
      </c>
      <c r="BU177" s="85"/>
      <c r="BV177" s="85" t="str">
        <f t="shared" si="103"/>
        <v/>
      </c>
      <c r="BW177" s="271"/>
      <c r="BX177" s="85" t="str">
        <f>'3.5 St Lights - Pole'!CI177</f>
        <v/>
      </c>
      <c r="BY177" s="85" t="str">
        <f>'3.5 St Lights - Pole'!CJ177</f>
        <v/>
      </c>
      <c r="BZ177" s="85" t="str">
        <f>'3.5 St Lights - Pole'!CK177</f>
        <v/>
      </c>
      <c r="CA177" s="85"/>
      <c r="CB177" s="85"/>
      <c r="CC177" s="85" t="str">
        <f t="shared" si="104"/>
        <v/>
      </c>
      <c r="CD177" s="413"/>
      <c r="CE177" s="112"/>
      <c r="CF177" s="133" t="str">
        <f ca="1">IF('3.5 St Lights - Pole'!CR177="","",'3.5 St Lights - Pole'!CR177)</f>
        <v/>
      </c>
      <c r="CG177" s="112" t="str">
        <f>IF('3.5 St Lights - Pole'!CS177="","",'3.5 St Lights - Pole'!CS177)</f>
        <v/>
      </c>
      <c r="CH177" s="112"/>
      <c r="CI177" s="112"/>
    </row>
    <row r="178" spans="1:87" x14ac:dyDescent="0.2">
      <c r="A178" s="237"/>
      <c r="B178" s="413" t="str">
        <f t="shared" si="77"/>
        <v/>
      </c>
      <c r="C178" s="413" t="str">
        <f>IF('3.5 St Lights - Bracket'!B178="","",'3.5 St Lights - Bracket'!B178)</f>
        <v/>
      </c>
      <c r="D178" s="89" t="str">
        <f>IF('3.5 St Lights - Bracket'!D178="","",'3.5 St Lights - Bracket'!D178)</f>
        <v/>
      </c>
      <c r="E178" s="413" t="str">
        <f>IF('3.5 St Lights - Bracket'!E178="","",'3.5 St Lights - Bracket'!E178)</f>
        <v/>
      </c>
      <c r="F178" s="413" t="str">
        <f>IF('3.5 St Lights - Bracket'!F178="","",'3.5 St Lights - Bracket'!F178)</f>
        <v/>
      </c>
      <c r="G178" s="413" t="str">
        <f>IF('3.5 St Lights - Bracket'!G178="","",'3.5 St Lights - Bracket'!G178)</f>
        <v/>
      </c>
      <c r="H178" s="413" t="str">
        <f>IF('3.5 St Lights - Bracket'!H178="","",'3.5 St Lights - Bracket'!H178)</f>
        <v/>
      </c>
      <c r="I178" s="413"/>
      <c r="J178" s="89" t="str">
        <f t="shared" si="78"/>
        <v/>
      </c>
      <c r="K178" s="413"/>
      <c r="L178" s="89" t="str">
        <f t="shared" si="79"/>
        <v/>
      </c>
      <c r="M178" s="414" t="str">
        <f t="shared" si="80"/>
        <v/>
      </c>
      <c r="N178" s="413"/>
      <c r="O178" s="89" t="str">
        <f t="shared" si="81"/>
        <v/>
      </c>
      <c r="P178" s="413" t="str">
        <f t="shared" si="82"/>
        <v/>
      </c>
      <c r="Q178" s="89" t="str">
        <f t="shared" si="83"/>
        <v/>
      </c>
      <c r="R178" s="413"/>
      <c r="S178" s="413" t="str">
        <f>IFERROR(VLOOKUP('3.5 St Lights - Pole'!AE178,sl_lights_light_supply_auto,2,FALSE),"")</f>
        <v/>
      </c>
      <c r="T178" s="89" t="str">
        <f t="shared" si="84"/>
        <v/>
      </c>
      <c r="U178" s="413"/>
      <c r="V178" s="413"/>
      <c r="W178" s="413"/>
      <c r="X178" s="413"/>
      <c r="Y178" s="89" t="str">
        <f t="shared" si="85"/>
        <v/>
      </c>
      <c r="Z178" s="415" t="str">
        <f>IF('3.5 St Lights - Pole'!$AM178="","",'3.5 St Lights - Pole'!$AM178)</f>
        <v/>
      </c>
      <c r="AA178" s="413"/>
      <c r="AB178" s="413"/>
      <c r="AC178" s="89" t="str">
        <f t="shared" si="86"/>
        <v/>
      </c>
      <c r="AD178" s="85"/>
      <c r="AE178" s="413"/>
      <c r="AF178" s="413" t="str">
        <f t="shared" si="87"/>
        <v/>
      </c>
      <c r="AG178" s="89" t="str">
        <f t="shared" si="88"/>
        <v/>
      </c>
      <c r="AH178" s="414" t="str">
        <f t="shared" si="89"/>
        <v/>
      </c>
      <c r="AI178" s="413" t="str">
        <f t="shared" si="90"/>
        <v/>
      </c>
      <c r="AJ178" s="89" t="str">
        <f t="shared" si="91"/>
        <v/>
      </c>
      <c r="AK178" s="413"/>
      <c r="AL178" s="89" t="str">
        <f t="shared" si="92"/>
        <v/>
      </c>
      <c r="AM178" s="413"/>
      <c r="AN178" s="89" t="str">
        <f t="shared" si="93"/>
        <v/>
      </c>
      <c r="AO178" s="413"/>
      <c r="AP178" s="89" t="str">
        <f t="shared" si="94"/>
        <v/>
      </c>
      <c r="AQ178" s="413"/>
      <c r="AR178" s="415" t="str">
        <f>IF('3.5 St Lights - Pole'!$AM178="","",'3.5 St Lights - Pole'!$AM178)</f>
        <v/>
      </c>
      <c r="AS178" s="413"/>
      <c r="AT178" s="89" t="str">
        <f t="shared" si="95"/>
        <v/>
      </c>
      <c r="AU178" s="85"/>
      <c r="AV178" s="85"/>
      <c r="AW178" s="413"/>
      <c r="AX178" s="413"/>
      <c r="AY178" s="89" t="str">
        <f t="shared" si="96"/>
        <v/>
      </c>
      <c r="AZ178" s="85"/>
      <c r="BA178" s="85"/>
      <c r="BB178" s="413" t="str">
        <f t="shared" si="97"/>
        <v/>
      </c>
      <c r="BC178" s="89" t="str">
        <f t="shared" si="98"/>
        <v/>
      </c>
      <c r="BD178" s="414" t="str">
        <f t="shared" si="99"/>
        <v/>
      </c>
      <c r="BE178" s="413"/>
      <c r="BF178" s="416" t="str">
        <f t="shared" si="100"/>
        <v/>
      </c>
      <c r="BG178" s="415" t="str">
        <f>IF('3.5 St Lights - Pole'!$AM178="","",'3.5 St Lights - Pole'!$AM178)</f>
        <v/>
      </c>
      <c r="BH178" s="413"/>
      <c r="BI178" s="89" t="str">
        <f t="shared" si="101"/>
        <v/>
      </c>
      <c r="BJ178" s="85"/>
      <c r="BK178" s="413"/>
      <c r="BL178" s="413"/>
      <c r="BM178" s="413"/>
      <c r="BN178" s="89" t="str">
        <f t="shared" si="102"/>
        <v/>
      </c>
      <c r="BO178" s="85"/>
      <c r="BP178" s="413"/>
      <c r="BQ178" s="415" t="str">
        <f>IF('3.5 St Lights - Pole'!$AM178="","",'3.5 St Lights - Pole'!$AM178)</f>
        <v/>
      </c>
      <c r="BR178" s="85"/>
      <c r="BS178" s="85"/>
      <c r="BT178" s="85" t="str">
        <f>'3.5 St Lights - Pole'!CE178</f>
        <v/>
      </c>
      <c r="BU178" s="85"/>
      <c r="BV178" s="85" t="str">
        <f t="shared" si="103"/>
        <v/>
      </c>
      <c r="BW178" s="271"/>
      <c r="BX178" s="85" t="str">
        <f>'3.5 St Lights - Pole'!CI178</f>
        <v/>
      </c>
      <c r="BY178" s="85" t="str">
        <f>'3.5 St Lights - Pole'!CJ178</f>
        <v/>
      </c>
      <c r="BZ178" s="85" t="str">
        <f>'3.5 St Lights - Pole'!CK178</f>
        <v/>
      </c>
      <c r="CA178" s="85"/>
      <c r="CB178" s="85"/>
      <c r="CC178" s="85" t="str">
        <f t="shared" si="104"/>
        <v/>
      </c>
      <c r="CD178" s="413"/>
      <c r="CE178" s="112"/>
      <c r="CF178" s="133" t="str">
        <f ca="1">IF('3.5 St Lights - Pole'!CR178="","",'3.5 St Lights - Pole'!CR178)</f>
        <v/>
      </c>
      <c r="CG178" s="112" t="str">
        <f>IF('3.5 St Lights - Pole'!CS178="","",'3.5 St Lights - Pole'!CS178)</f>
        <v/>
      </c>
      <c r="CH178" s="112"/>
      <c r="CI178" s="112"/>
    </row>
    <row r="179" spans="1:87" x14ac:dyDescent="0.2">
      <c r="A179" s="237"/>
      <c r="B179" s="413" t="str">
        <f t="shared" si="77"/>
        <v/>
      </c>
      <c r="C179" s="413" t="str">
        <f>IF('3.5 St Lights - Bracket'!B179="","",'3.5 St Lights - Bracket'!B179)</f>
        <v/>
      </c>
      <c r="D179" s="89" t="str">
        <f>IF('3.5 St Lights - Bracket'!D179="","",'3.5 St Lights - Bracket'!D179)</f>
        <v/>
      </c>
      <c r="E179" s="413" t="str">
        <f>IF('3.5 St Lights - Bracket'!E179="","",'3.5 St Lights - Bracket'!E179)</f>
        <v/>
      </c>
      <c r="F179" s="413" t="str">
        <f>IF('3.5 St Lights - Bracket'!F179="","",'3.5 St Lights - Bracket'!F179)</f>
        <v/>
      </c>
      <c r="G179" s="413" t="str">
        <f>IF('3.5 St Lights - Bracket'!G179="","",'3.5 St Lights - Bracket'!G179)</f>
        <v/>
      </c>
      <c r="H179" s="413" t="str">
        <f>IF('3.5 St Lights - Bracket'!H179="","",'3.5 St Lights - Bracket'!H179)</f>
        <v/>
      </c>
      <c r="I179" s="413"/>
      <c r="J179" s="89" t="str">
        <f t="shared" si="78"/>
        <v/>
      </c>
      <c r="K179" s="413"/>
      <c r="L179" s="89" t="str">
        <f t="shared" si="79"/>
        <v/>
      </c>
      <c r="M179" s="414" t="str">
        <f t="shared" si="80"/>
        <v/>
      </c>
      <c r="N179" s="413"/>
      <c r="O179" s="89" t="str">
        <f t="shared" si="81"/>
        <v/>
      </c>
      <c r="P179" s="413" t="str">
        <f t="shared" si="82"/>
        <v/>
      </c>
      <c r="Q179" s="89" t="str">
        <f t="shared" si="83"/>
        <v/>
      </c>
      <c r="R179" s="413"/>
      <c r="S179" s="413" t="str">
        <f>IFERROR(VLOOKUP('3.5 St Lights - Pole'!AE179,sl_lights_light_supply_auto,2,FALSE),"")</f>
        <v/>
      </c>
      <c r="T179" s="89" t="str">
        <f t="shared" si="84"/>
        <v/>
      </c>
      <c r="U179" s="413"/>
      <c r="V179" s="413"/>
      <c r="W179" s="413"/>
      <c r="X179" s="413"/>
      <c r="Y179" s="89" t="str">
        <f t="shared" si="85"/>
        <v/>
      </c>
      <c r="Z179" s="415" t="str">
        <f>IF('3.5 St Lights - Pole'!$AM179="","",'3.5 St Lights - Pole'!$AM179)</f>
        <v/>
      </c>
      <c r="AA179" s="413"/>
      <c r="AB179" s="413"/>
      <c r="AC179" s="89" t="str">
        <f t="shared" si="86"/>
        <v/>
      </c>
      <c r="AD179" s="85"/>
      <c r="AE179" s="413"/>
      <c r="AF179" s="413" t="str">
        <f t="shared" si="87"/>
        <v/>
      </c>
      <c r="AG179" s="89" t="str">
        <f t="shared" si="88"/>
        <v/>
      </c>
      <c r="AH179" s="414" t="str">
        <f t="shared" si="89"/>
        <v/>
      </c>
      <c r="AI179" s="413" t="str">
        <f t="shared" si="90"/>
        <v/>
      </c>
      <c r="AJ179" s="89" t="str">
        <f t="shared" si="91"/>
        <v/>
      </c>
      <c r="AK179" s="413"/>
      <c r="AL179" s="89" t="str">
        <f t="shared" si="92"/>
        <v/>
      </c>
      <c r="AM179" s="413"/>
      <c r="AN179" s="89" t="str">
        <f t="shared" si="93"/>
        <v/>
      </c>
      <c r="AO179" s="413"/>
      <c r="AP179" s="89" t="str">
        <f t="shared" si="94"/>
        <v/>
      </c>
      <c r="AQ179" s="413"/>
      <c r="AR179" s="415" t="str">
        <f>IF('3.5 St Lights - Pole'!$AM179="","",'3.5 St Lights - Pole'!$AM179)</f>
        <v/>
      </c>
      <c r="AS179" s="413"/>
      <c r="AT179" s="89" t="str">
        <f t="shared" si="95"/>
        <v/>
      </c>
      <c r="AU179" s="85"/>
      <c r="AV179" s="85"/>
      <c r="AW179" s="413"/>
      <c r="AX179" s="413"/>
      <c r="AY179" s="89" t="str">
        <f t="shared" si="96"/>
        <v/>
      </c>
      <c r="AZ179" s="85"/>
      <c r="BA179" s="85"/>
      <c r="BB179" s="413" t="str">
        <f t="shared" si="97"/>
        <v/>
      </c>
      <c r="BC179" s="89" t="str">
        <f t="shared" si="98"/>
        <v/>
      </c>
      <c r="BD179" s="414" t="str">
        <f t="shared" si="99"/>
        <v/>
      </c>
      <c r="BE179" s="413"/>
      <c r="BF179" s="416" t="str">
        <f t="shared" si="100"/>
        <v/>
      </c>
      <c r="BG179" s="415" t="str">
        <f>IF('3.5 St Lights - Pole'!$AM179="","",'3.5 St Lights - Pole'!$AM179)</f>
        <v/>
      </c>
      <c r="BH179" s="413"/>
      <c r="BI179" s="89" t="str">
        <f t="shared" si="101"/>
        <v/>
      </c>
      <c r="BJ179" s="85"/>
      <c r="BK179" s="413"/>
      <c r="BL179" s="413"/>
      <c r="BM179" s="413"/>
      <c r="BN179" s="89" t="str">
        <f t="shared" si="102"/>
        <v/>
      </c>
      <c r="BO179" s="85"/>
      <c r="BP179" s="413"/>
      <c r="BQ179" s="415" t="str">
        <f>IF('3.5 St Lights - Pole'!$AM179="","",'3.5 St Lights - Pole'!$AM179)</f>
        <v/>
      </c>
      <c r="BR179" s="85"/>
      <c r="BS179" s="85"/>
      <c r="BT179" s="85" t="str">
        <f>'3.5 St Lights - Pole'!CE179</f>
        <v/>
      </c>
      <c r="BU179" s="85"/>
      <c r="BV179" s="85" t="str">
        <f t="shared" si="103"/>
        <v/>
      </c>
      <c r="BW179" s="271"/>
      <c r="BX179" s="85" t="str">
        <f>'3.5 St Lights - Pole'!CI179</f>
        <v/>
      </c>
      <c r="BY179" s="85" t="str">
        <f>'3.5 St Lights - Pole'!CJ179</f>
        <v/>
      </c>
      <c r="BZ179" s="85" t="str">
        <f>'3.5 St Lights - Pole'!CK179</f>
        <v/>
      </c>
      <c r="CA179" s="85"/>
      <c r="CB179" s="85"/>
      <c r="CC179" s="85" t="str">
        <f t="shared" si="104"/>
        <v/>
      </c>
      <c r="CD179" s="413"/>
      <c r="CE179" s="112"/>
      <c r="CF179" s="133" t="str">
        <f ca="1">IF('3.5 St Lights - Pole'!CR179="","",'3.5 St Lights - Pole'!CR179)</f>
        <v/>
      </c>
      <c r="CG179" s="112" t="str">
        <f>IF('3.5 St Lights - Pole'!CS179="","",'3.5 St Lights - Pole'!CS179)</f>
        <v/>
      </c>
      <c r="CH179" s="112"/>
      <c r="CI179" s="112"/>
    </row>
    <row r="180" spans="1:87" x14ac:dyDescent="0.2">
      <c r="A180" s="237"/>
      <c r="B180" s="413" t="str">
        <f t="shared" si="77"/>
        <v/>
      </c>
      <c r="C180" s="413" t="str">
        <f>IF('3.5 St Lights - Bracket'!B180="","",'3.5 St Lights - Bracket'!B180)</f>
        <v/>
      </c>
      <c r="D180" s="89" t="str">
        <f>IF('3.5 St Lights - Bracket'!D180="","",'3.5 St Lights - Bracket'!D180)</f>
        <v/>
      </c>
      <c r="E180" s="413" t="str">
        <f>IF('3.5 St Lights - Bracket'!E180="","",'3.5 St Lights - Bracket'!E180)</f>
        <v/>
      </c>
      <c r="F180" s="413" t="str">
        <f>IF('3.5 St Lights - Bracket'!F180="","",'3.5 St Lights - Bracket'!F180)</f>
        <v/>
      </c>
      <c r="G180" s="413" t="str">
        <f>IF('3.5 St Lights - Bracket'!G180="","",'3.5 St Lights - Bracket'!G180)</f>
        <v/>
      </c>
      <c r="H180" s="413" t="str">
        <f>IF('3.5 St Lights - Bracket'!H180="","",'3.5 St Lights - Bracket'!H180)</f>
        <v/>
      </c>
      <c r="I180" s="413"/>
      <c r="J180" s="89" t="str">
        <f t="shared" si="78"/>
        <v/>
      </c>
      <c r="K180" s="413"/>
      <c r="L180" s="89" t="str">
        <f t="shared" si="79"/>
        <v/>
      </c>
      <c r="M180" s="414" t="str">
        <f t="shared" si="80"/>
        <v/>
      </c>
      <c r="N180" s="413"/>
      <c r="O180" s="89" t="str">
        <f t="shared" si="81"/>
        <v/>
      </c>
      <c r="P180" s="413" t="str">
        <f t="shared" si="82"/>
        <v/>
      </c>
      <c r="Q180" s="89" t="str">
        <f t="shared" si="83"/>
        <v/>
      </c>
      <c r="R180" s="413"/>
      <c r="S180" s="413" t="str">
        <f>IFERROR(VLOOKUP('3.5 St Lights - Pole'!AE180,sl_lights_light_supply_auto,2,FALSE),"")</f>
        <v/>
      </c>
      <c r="T180" s="89" t="str">
        <f t="shared" si="84"/>
        <v/>
      </c>
      <c r="U180" s="413"/>
      <c r="V180" s="413"/>
      <c r="W180" s="413"/>
      <c r="X180" s="413"/>
      <c r="Y180" s="89" t="str">
        <f t="shared" si="85"/>
        <v/>
      </c>
      <c r="Z180" s="415" t="str">
        <f>IF('3.5 St Lights - Pole'!$AM180="","",'3.5 St Lights - Pole'!$AM180)</f>
        <v/>
      </c>
      <c r="AA180" s="413"/>
      <c r="AB180" s="413"/>
      <c r="AC180" s="89" t="str">
        <f t="shared" si="86"/>
        <v/>
      </c>
      <c r="AD180" s="85"/>
      <c r="AE180" s="413"/>
      <c r="AF180" s="413" t="str">
        <f t="shared" si="87"/>
        <v/>
      </c>
      <c r="AG180" s="89" t="str">
        <f t="shared" si="88"/>
        <v/>
      </c>
      <c r="AH180" s="414" t="str">
        <f t="shared" si="89"/>
        <v/>
      </c>
      <c r="AI180" s="413" t="str">
        <f t="shared" si="90"/>
        <v/>
      </c>
      <c r="AJ180" s="89" t="str">
        <f t="shared" si="91"/>
        <v/>
      </c>
      <c r="AK180" s="413"/>
      <c r="AL180" s="89" t="str">
        <f t="shared" si="92"/>
        <v/>
      </c>
      <c r="AM180" s="413"/>
      <c r="AN180" s="89" t="str">
        <f t="shared" si="93"/>
        <v/>
      </c>
      <c r="AO180" s="413"/>
      <c r="AP180" s="89" t="str">
        <f t="shared" si="94"/>
        <v/>
      </c>
      <c r="AQ180" s="413"/>
      <c r="AR180" s="415" t="str">
        <f>IF('3.5 St Lights - Pole'!$AM180="","",'3.5 St Lights - Pole'!$AM180)</f>
        <v/>
      </c>
      <c r="AS180" s="413"/>
      <c r="AT180" s="89" t="str">
        <f t="shared" si="95"/>
        <v/>
      </c>
      <c r="AU180" s="85"/>
      <c r="AV180" s="85"/>
      <c r="AW180" s="413"/>
      <c r="AX180" s="413"/>
      <c r="AY180" s="89" t="str">
        <f t="shared" si="96"/>
        <v/>
      </c>
      <c r="AZ180" s="85"/>
      <c r="BA180" s="85"/>
      <c r="BB180" s="413" t="str">
        <f t="shared" si="97"/>
        <v/>
      </c>
      <c r="BC180" s="89" t="str">
        <f t="shared" si="98"/>
        <v/>
      </c>
      <c r="BD180" s="414" t="str">
        <f t="shared" si="99"/>
        <v/>
      </c>
      <c r="BE180" s="413"/>
      <c r="BF180" s="416" t="str">
        <f t="shared" si="100"/>
        <v/>
      </c>
      <c r="BG180" s="415" t="str">
        <f>IF('3.5 St Lights - Pole'!$AM180="","",'3.5 St Lights - Pole'!$AM180)</f>
        <v/>
      </c>
      <c r="BH180" s="413"/>
      <c r="BI180" s="89" t="str">
        <f t="shared" si="101"/>
        <v/>
      </c>
      <c r="BJ180" s="85"/>
      <c r="BK180" s="413"/>
      <c r="BL180" s="413"/>
      <c r="BM180" s="413"/>
      <c r="BN180" s="89" t="str">
        <f t="shared" si="102"/>
        <v/>
      </c>
      <c r="BO180" s="85"/>
      <c r="BP180" s="413"/>
      <c r="BQ180" s="415" t="str">
        <f>IF('3.5 St Lights - Pole'!$AM180="","",'3.5 St Lights - Pole'!$AM180)</f>
        <v/>
      </c>
      <c r="BR180" s="85"/>
      <c r="BS180" s="85"/>
      <c r="BT180" s="85" t="str">
        <f>'3.5 St Lights - Pole'!CE180</f>
        <v/>
      </c>
      <c r="BU180" s="85"/>
      <c r="BV180" s="85" t="str">
        <f t="shared" si="103"/>
        <v/>
      </c>
      <c r="BW180" s="271"/>
      <c r="BX180" s="85" t="str">
        <f>'3.5 St Lights - Pole'!CI180</f>
        <v/>
      </c>
      <c r="BY180" s="85" t="str">
        <f>'3.5 St Lights - Pole'!CJ180</f>
        <v/>
      </c>
      <c r="BZ180" s="85" t="str">
        <f>'3.5 St Lights - Pole'!CK180</f>
        <v/>
      </c>
      <c r="CA180" s="85"/>
      <c r="CB180" s="85"/>
      <c r="CC180" s="85" t="str">
        <f t="shared" si="104"/>
        <v/>
      </c>
      <c r="CD180" s="413"/>
      <c r="CE180" s="112"/>
      <c r="CF180" s="133" t="str">
        <f ca="1">IF('3.5 St Lights - Pole'!CR180="","",'3.5 St Lights - Pole'!CR180)</f>
        <v/>
      </c>
      <c r="CG180" s="112" t="str">
        <f>IF('3.5 St Lights - Pole'!CS180="","",'3.5 St Lights - Pole'!CS180)</f>
        <v/>
      </c>
      <c r="CH180" s="112"/>
      <c r="CI180" s="112"/>
    </row>
    <row r="181" spans="1:87" x14ac:dyDescent="0.2">
      <c r="A181" s="237"/>
      <c r="B181" s="413" t="str">
        <f t="shared" si="77"/>
        <v/>
      </c>
      <c r="C181" s="413" t="str">
        <f>IF('3.5 St Lights - Bracket'!B181="","",'3.5 St Lights - Bracket'!B181)</f>
        <v/>
      </c>
      <c r="D181" s="89" t="str">
        <f>IF('3.5 St Lights - Bracket'!D181="","",'3.5 St Lights - Bracket'!D181)</f>
        <v/>
      </c>
      <c r="E181" s="413" t="str">
        <f>IF('3.5 St Lights - Bracket'!E181="","",'3.5 St Lights - Bracket'!E181)</f>
        <v/>
      </c>
      <c r="F181" s="413" t="str">
        <f>IF('3.5 St Lights - Bracket'!F181="","",'3.5 St Lights - Bracket'!F181)</f>
        <v/>
      </c>
      <c r="G181" s="413" t="str">
        <f>IF('3.5 St Lights - Bracket'!G181="","",'3.5 St Lights - Bracket'!G181)</f>
        <v/>
      </c>
      <c r="H181" s="413" t="str">
        <f>IF('3.5 St Lights - Bracket'!H181="","",'3.5 St Lights - Bracket'!H181)</f>
        <v/>
      </c>
      <c r="I181" s="413"/>
      <c r="J181" s="89" t="str">
        <f t="shared" si="78"/>
        <v/>
      </c>
      <c r="K181" s="413"/>
      <c r="L181" s="89" t="str">
        <f t="shared" si="79"/>
        <v/>
      </c>
      <c r="M181" s="414" t="str">
        <f t="shared" si="80"/>
        <v/>
      </c>
      <c r="N181" s="413"/>
      <c r="O181" s="89" t="str">
        <f t="shared" si="81"/>
        <v/>
      </c>
      <c r="P181" s="413" t="str">
        <f t="shared" si="82"/>
        <v/>
      </c>
      <c r="Q181" s="89" t="str">
        <f t="shared" si="83"/>
        <v/>
      </c>
      <c r="R181" s="413"/>
      <c r="S181" s="413" t="str">
        <f>IFERROR(VLOOKUP('3.5 St Lights - Pole'!AE181,sl_lights_light_supply_auto,2,FALSE),"")</f>
        <v/>
      </c>
      <c r="T181" s="89" t="str">
        <f t="shared" si="84"/>
        <v/>
      </c>
      <c r="U181" s="413"/>
      <c r="V181" s="413"/>
      <c r="W181" s="413"/>
      <c r="X181" s="413"/>
      <c r="Y181" s="89" t="str">
        <f t="shared" si="85"/>
        <v/>
      </c>
      <c r="Z181" s="415" t="str">
        <f>IF('3.5 St Lights - Pole'!$AM181="","",'3.5 St Lights - Pole'!$AM181)</f>
        <v/>
      </c>
      <c r="AA181" s="413"/>
      <c r="AB181" s="413"/>
      <c r="AC181" s="89" t="str">
        <f t="shared" si="86"/>
        <v/>
      </c>
      <c r="AD181" s="85"/>
      <c r="AE181" s="413"/>
      <c r="AF181" s="413" t="str">
        <f t="shared" si="87"/>
        <v/>
      </c>
      <c r="AG181" s="89" t="str">
        <f t="shared" si="88"/>
        <v/>
      </c>
      <c r="AH181" s="414" t="str">
        <f t="shared" si="89"/>
        <v/>
      </c>
      <c r="AI181" s="413" t="str">
        <f t="shared" si="90"/>
        <v/>
      </c>
      <c r="AJ181" s="89" t="str">
        <f t="shared" si="91"/>
        <v/>
      </c>
      <c r="AK181" s="413"/>
      <c r="AL181" s="89" t="str">
        <f t="shared" si="92"/>
        <v/>
      </c>
      <c r="AM181" s="413"/>
      <c r="AN181" s="89" t="str">
        <f t="shared" si="93"/>
        <v/>
      </c>
      <c r="AO181" s="413"/>
      <c r="AP181" s="89" t="str">
        <f t="shared" si="94"/>
        <v/>
      </c>
      <c r="AQ181" s="413"/>
      <c r="AR181" s="415" t="str">
        <f>IF('3.5 St Lights - Pole'!$AM181="","",'3.5 St Lights - Pole'!$AM181)</f>
        <v/>
      </c>
      <c r="AS181" s="413"/>
      <c r="AT181" s="89" t="str">
        <f t="shared" si="95"/>
        <v/>
      </c>
      <c r="AU181" s="85"/>
      <c r="AV181" s="85"/>
      <c r="AW181" s="413"/>
      <c r="AX181" s="413"/>
      <c r="AY181" s="89" t="str">
        <f t="shared" si="96"/>
        <v/>
      </c>
      <c r="AZ181" s="85"/>
      <c r="BA181" s="85"/>
      <c r="BB181" s="413" t="str">
        <f t="shared" si="97"/>
        <v/>
      </c>
      <c r="BC181" s="89" t="str">
        <f t="shared" si="98"/>
        <v/>
      </c>
      <c r="BD181" s="414" t="str">
        <f t="shared" si="99"/>
        <v/>
      </c>
      <c r="BE181" s="413"/>
      <c r="BF181" s="416" t="str">
        <f t="shared" si="100"/>
        <v/>
      </c>
      <c r="BG181" s="415" t="str">
        <f>IF('3.5 St Lights - Pole'!$AM181="","",'3.5 St Lights - Pole'!$AM181)</f>
        <v/>
      </c>
      <c r="BH181" s="413"/>
      <c r="BI181" s="89" t="str">
        <f t="shared" si="101"/>
        <v/>
      </c>
      <c r="BJ181" s="85"/>
      <c r="BK181" s="413"/>
      <c r="BL181" s="413"/>
      <c r="BM181" s="413"/>
      <c r="BN181" s="89" t="str">
        <f t="shared" si="102"/>
        <v/>
      </c>
      <c r="BO181" s="85"/>
      <c r="BP181" s="413"/>
      <c r="BQ181" s="415" t="str">
        <f>IF('3.5 St Lights - Pole'!$AM181="","",'3.5 St Lights - Pole'!$AM181)</f>
        <v/>
      </c>
      <c r="BR181" s="85"/>
      <c r="BS181" s="85"/>
      <c r="BT181" s="85" t="str">
        <f>'3.5 St Lights - Pole'!CE181</f>
        <v/>
      </c>
      <c r="BU181" s="85"/>
      <c r="BV181" s="85" t="str">
        <f t="shared" si="103"/>
        <v/>
      </c>
      <c r="BW181" s="271"/>
      <c r="BX181" s="85" t="str">
        <f>'3.5 St Lights - Pole'!CI181</f>
        <v/>
      </c>
      <c r="BY181" s="85" t="str">
        <f>'3.5 St Lights - Pole'!CJ181</f>
        <v/>
      </c>
      <c r="BZ181" s="85" t="str">
        <f>'3.5 St Lights - Pole'!CK181</f>
        <v/>
      </c>
      <c r="CA181" s="85"/>
      <c r="CB181" s="85"/>
      <c r="CC181" s="85" t="str">
        <f t="shared" si="104"/>
        <v/>
      </c>
      <c r="CD181" s="413"/>
      <c r="CE181" s="112"/>
      <c r="CF181" s="133" t="str">
        <f ca="1">IF('3.5 St Lights - Pole'!CR181="","",'3.5 St Lights - Pole'!CR181)</f>
        <v/>
      </c>
      <c r="CG181" s="112" t="str">
        <f>IF('3.5 St Lights - Pole'!CS181="","",'3.5 St Lights - Pole'!CS181)</f>
        <v/>
      </c>
      <c r="CH181" s="112"/>
      <c r="CI181" s="112"/>
    </row>
    <row r="182" spans="1:87" x14ac:dyDescent="0.2">
      <c r="A182" s="237"/>
      <c r="B182" s="413" t="str">
        <f t="shared" si="77"/>
        <v/>
      </c>
      <c r="C182" s="413" t="str">
        <f>IF('3.5 St Lights - Bracket'!B182="","",'3.5 St Lights - Bracket'!B182)</f>
        <v/>
      </c>
      <c r="D182" s="89" t="str">
        <f>IF('3.5 St Lights - Bracket'!D182="","",'3.5 St Lights - Bracket'!D182)</f>
        <v/>
      </c>
      <c r="E182" s="413" t="str">
        <f>IF('3.5 St Lights - Bracket'!E182="","",'3.5 St Lights - Bracket'!E182)</f>
        <v/>
      </c>
      <c r="F182" s="413" t="str">
        <f>IF('3.5 St Lights - Bracket'!F182="","",'3.5 St Lights - Bracket'!F182)</f>
        <v/>
      </c>
      <c r="G182" s="413" t="str">
        <f>IF('3.5 St Lights - Bracket'!G182="","",'3.5 St Lights - Bracket'!G182)</f>
        <v/>
      </c>
      <c r="H182" s="413" t="str">
        <f>IF('3.5 St Lights - Bracket'!H182="","",'3.5 St Lights - Bracket'!H182)</f>
        <v/>
      </c>
      <c r="I182" s="413"/>
      <c r="J182" s="89" t="str">
        <f t="shared" si="78"/>
        <v/>
      </c>
      <c r="K182" s="413"/>
      <c r="L182" s="89" t="str">
        <f t="shared" si="79"/>
        <v/>
      </c>
      <c r="M182" s="414" t="str">
        <f t="shared" si="80"/>
        <v/>
      </c>
      <c r="N182" s="413"/>
      <c r="O182" s="89" t="str">
        <f t="shared" si="81"/>
        <v/>
      </c>
      <c r="P182" s="413" t="str">
        <f t="shared" si="82"/>
        <v/>
      </c>
      <c r="Q182" s="89" t="str">
        <f t="shared" si="83"/>
        <v/>
      </c>
      <c r="R182" s="413"/>
      <c r="S182" s="413" t="str">
        <f>IFERROR(VLOOKUP('3.5 St Lights - Pole'!AE182,sl_lights_light_supply_auto,2,FALSE),"")</f>
        <v/>
      </c>
      <c r="T182" s="89" t="str">
        <f t="shared" si="84"/>
        <v/>
      </c>
      <c r="U182" s="413"/>
      <c r="V182" s="413"/>
      <c r="W182" s="413"/>
      <c r="X182" s="413"/>
      <c r="Y182" s="89" t="str">
        <f t="shared" si="85"/>
        <v/>
      </c>
      <c r="Z182" s="415" t="str">
        <f>IF('3.5 St Lights - Pole'!$AM182="","",'3.5 St Lights - Pole'!$AM182)</f>
        <v/>
      </c>
      <c r="AA182" s="413"/>
      <c r="AB182" s="413"/>
      <c r="AC182" s="89" t="str">
        <f t="shared" si="86"/>
        <v/>
      </c>
      <c r="AD182" s="85"/>
      <c r="AE182" s="413"/>
      <c r="AF182" s="413" t="str">
        <f t="shared" si="87"/>
        <v/>
      </c>
      <c r="AG182" s="89" t="str">
        <f t="shared" si="88"/>
        <v/>
      </c>
      <c r="AH182" s="414" t="str">
        <f t="shared" si="89"/>
        <v/>
      </c>
      <c r="AI182" s="413" t="str">
        <f t="shared" si="90"/>
        <v/>
      </c>
      <c r="AJ182" s="89" t="str">
        <f t="shared" si="91"/>
        <v/>
      </c>
      <c r="AK182" s="413"/>
      <c r="AL182" s="89" t="str">
        <f t="shared" si="92"/>
        <v/>
      </c>
      <c r="AM182" s="413"/>
      <c r="AN182" s="89" t="str">
        <f t="shared" si="93"/>
        <v/>
      </c>
      <c r="AO182" s="413"/>
      <c r="AP182" s="89" t="str">
        <f t="shared" si="94"/>
        <v/>
      </c>
      <c r="AQ182" s="413"/>
      <c r="AR182" s="415" t="str">
        <f>IF('3.5 St Lights - Pole'!$AM182="","",'3.5 St Lights - Pole'!$AM182)</f>
        <v/>
      </c>
      <c r="AS182" s="413"/>
      <c r="AT182" s="89" t="str">
        <f t="shared" si="95"/>
        <v/>
      </c>
      <c r="AU182" s="85"/>
      <c r="AV182" s="85"/>
      <c r="AW182" s="413"/>
      <c r="AX182" s="413"/>
      <c r="AY182" s="89" t="str">
        <f t="shared" si="96"/>
        <v/>
      </c>
      <c r="AZ182" s="85"/>
      <c r="BA182" s="85"/>
      <c r="BB182" s="413" t="str">
        <f t="shared" si="97"/>
        <v/>
      </c>
      <c r="BC182" s="89" t="str">
        <f t="shared" si="98"/>
        <v/>
      </c>
      <c r="BD182" s="414" t="str">
        <f t="shared" si="99"/>
        <v/>
      </c>
      <c r="BE182" s="413"/>
      <c r="BF182" s="416" t="str">
        <f t="shared" si="100"/>
        <v/>
      </c>
      <c r="BG182" s="415" t="str">
        <f>IF('3.5 St Lights - Pole'!$AM182="","",'3.5 St Lights - Pole'!$AM182)</f>
        <v/>
      </c>
      <c r="BH182" s="413"/>
      <c r="BI182" s="89" t="str">
        <f t="shared" si="101"/>
        <v/>
      </c>
      <c r="BJ182" s="85"/>
      <c r="BK182" s="413"/>
      <c r="BL182" s="413"/>
      <c r="BM182" s="413"/>
      <c r="BN182" s="89" t="str">
        <f t="shared" si="102"/>
        <v/>
      </c>
      <c r="BO182" s="85"/>
      <c r="BP182" s="413"/>
      <c r="BQ182" s="415" t="str">
        <f>IF('3.5 St Lights - Pole'!$AM182="","",'3.5 St Lights - Pole'!$AM182)</f>
        <v/>
      </c>
      <c r="BR182" s="85"/>
      <c r="BS182" s="85"/>
      <c r="BT182" s="85" t="str">
        <f>'3.5 St Lights - Pole'!CE182</f>
        <v/>
      </c>
      <c r="BU182" s="85"/>
      <c r="BV182" s="85" t="str">
        <f t="shared" si="103"/>
        <v/>
      </c>
      <c r="BW182" s="271"/>
      <c r="BX182" s="85" t="str">
        <f>'3.5 St Lights - Pole'!CI182</f>
        <v/>
      </c>
      <c r="BY182" s="85" t="str">
        <f>'3.5 St Lights - Pole'!CJ182</f>
        <v/>
      </c>
      <c r="BZ182" s="85" t="str">
        <f>'3.5 St Lights - Pole'!CK182</f>
        <v/>
      </c>
      <c r="CA182" s="85"/>
      <c r="CB182" s="85"/>
      <c r="CC182" s="85" t="str">
        <f t="shared" si="104"/>
        <v/>
      </c>
      <c r="CD182" s="413"/>
      <c r="CE182" s="112"/>
      <c r="CF182" s="133" t="str">
        <f ca="1">IF('3.5 St Lights - Pole'!CR182="","",'3.5 St Lights - Pole'!CR182)</f>
        <v/>
      </c>
      <c r="CG182" s="112" t="str">
        <f>IF('3.5 St Lights - Pole'!CS182="","",'3.5 St Lights - Pole'!CS182)</f>
        <v/>
      </c>
      <c r="CH182" s="112"/>
      <c r="CI182" s="112"/>
    </row>
    <row r="183" spans="1:87" x14ac:dyDescent="0.2">
      <c r="A183" s="237"/>
      <c r="B183" s="413" t="str">
        <f t="shared" si="77"/>
        <v/>
      </c>
      <c r="C183" s="413" t="str">
        <f>IF('3.5 St Lights - Bracket'!B183="","",'3.5 St Lights - Bracket'!B183)</f>
        <v/>
      </c>
      <c r="D183" s="89" t="str">
        <f>IF('3.5 St Lights - Bracket'!D183="","",'3.5 St Lights - Bracket'!D183)</f>
        <v/>
      </c>
      <c r="E183" s="413" t="str">
        <f>IF('3.5 St Lights - Bracket'!E183="","",'3.5 St Lights - Bracket'!E183)</f>
        <v/>
      </c>
      <c r="F183" s="413" t="str">
        <f>IF('3.5 St Lights - Bracket'!F183="","",'3.5 St Lights - Bracket'!F183)</f>
        <v/>
      </c>
      <c r="G183" s="413" t="str">
        <f>IF('3.5 St Lights - Bracket'!G183="","",'3.5 St Lights - Bracket'!G183)</f>
        <v/>
      </c>
      <c r="H183" s="413" t="str">
        <f>IF('3.5 St Lights - Bracket'!H183="","",'3.5 St Lights - Bracket'!H183)</f>
        <v/>
      </c>
      <c r="I183" s="413"/>
      <c r="J183" s="89" t="str">
        <f t="shared" si="78"/>
        <v/>
      </c>
      <c r="K183" s="413"/>
      <c r="L183" s="89" t="str">
        <f t="shared" si="79"/>
        <v/>
      </c>
      <c r="M183" s="414" t="str">
        <f t="shared" si="80"/>
        <v/>
      </c>
      <c r="N183" s="413"/>
      <c r="O183" s="89" t="str">
        <f t="shared" si="81"/>
        <v/>
      </c>
      <c r="P183" s="413" t="str">
        <f t="shared" si="82"/>
        <v/>
      </c>
      <c r="Q183" s="89" t="str">
        <f t="shared" si="83"/>
        <v/>
      </c>
      <c r="R183" s="413"/>
      <c r="S183" s="413" t="str">
        <f>IFERROR(VLOOKUP('3.5 St Lights - Pole'!AE183,sl_lights_light_supply_auto,2,FALSE),"")</f>
        <v/>
      </c>
      <c r="T183" s="89" t="str">
        <f t="shared" si="84"/>
        <v/>
      </c>
      <c r="U183" s="413"/>
      <c r="V183" s="413"/>
      <c r="W183" s="413"/>
      <c r="X183" s="413"/>
      <c r="Y183" s="89" t="str">
        <f t="shared" si="85"/>
        <v/>
      </c>
      <c r="Z183" s="415" t="str">
        <f>IF('3.5 St Lights - Pole'!$AM183="","",'3.5 St Lights - Pole'!$AM183)</f>
        <v/>
      </c>
      <c r="AA183" s="413"/>
      <c r="AB183" s="413"/>
      <c r="AC183" s="89" t="str">
        <f t="shared" si="86"/>
        <v/>
      </c>
      <c r="AD183" s="85"/>
      <c r="AE183" s="413"/>
      <c r="AF183" s="413" t="str">
        <f t="shared" si="87"/>
        <v/>
      </c>
      <c r="AG183" s="89" t="str">
        <f t="shared" si="88"/>
        <v/>
      </c>
      <c r="AH183" s="414" t="str">
        <f t="shared" si="89"/>
        <v/>
      </c>
      <c r="AI183" s="413" t="str">
        <f t="shared" si="90"/>
        <v/>
      </c>
      <c r="AJ183" s="89" t="str">
        <f t="shared" si="91"/>
        <v/>
      </c>
      <c r="AK183" s="413"/>
      <c r="AL183" s="89" t="str">
        <f t="shared" si="92"/>
        <v/>
      </c>
      <c r="AM183" s="413"/>
      <c r="AN183" s="89" t="str">
        <f t="shared" si="93"/>
        <v/>
      </c>
      <c r="AO183" s="413"/>
      <c r="AP183" s="89" t="str">
        <f t="shared" si="94"/>
        <v/>
      </c>
      <c r="AQ183" s="413"/>
      <c r="AR183" s="415" t="str">
        <f>IF('3.5 St Lights - Pole'!$AM183="","",'3.5 St Lights - Pole'!$AM183)</f>
        <v/>
      </c>
      <c r="AS183" s="413"/>
      <c r="AT183" s="89" t="str">
        <f t="shared" si="95"/>
        <v/>
      </c>
      <c r="AU183" s="85"/>
      <c r="AV183" s="85"/>
      <c r="AW183" s="413"/>
      <c r="AX183" s="413"/>
      <c r="AY183" s="89" t="str">
        <f t="shared" si="96"/>
        <v/>
      </c>
      <c r="AZ183" s="85"/>
      <c r="BA183" s="85"/>
      <c r="BB183" s="413" t="str">
        <f t="shared" si="97"/>
        <v/>
      </c>
      <c r="BC183" s="89" t="str">
        <f t="shared" si="98"/>
        <v/>
      </c>
      <c r="BD183" s="414" t="str">
        <f t="shared" si="99"/>
        <v/>
      </c>
      <c r="BE183" s="413"/>
      <c r="BF183" s="416" t="str">
        <f t="shared" si="100"/>
        <v/>
      </c>
      <c r="BG183" s="415" t="str">
        <f>IF('3.5 St Lights - Pole'!$AM183="","",'3.5 St Lights - Pole'!$AM183)</f>
        <v/>
      </c>
      <c r="BH183" s="413"/>
      <c r="BI183" s="89" t="str">
        <f t="shared" si="101"/>
        <v/>
      </c>
      <c r="BJ183" s="85"/>
      <c r="BK183" s="413"/>
      <c r="BL183" s="413"/>
      <c r="BM183" s="413"/>
      <c r="BN183" s="89" t="str">
        <f t="shared" si="102"/>
        <v/>
      </c>
      <c r="BO183" s="85"/>
      <c r="BP183" s="413"/>
      <c r="BQ183" s="415" t="str">
        <f>IF('3.5 St Lights - Pole'!$AM183="","",'3.5 St Lights - Pole'!$AM183)</f>
        <v/>
      </c>
      <c r="BR183" s="85"/>
      <c r="BS183" s="85"/>
      <c r="BT183" s="85" t="str">
        <f>'3.5 St Lights - Pole'!CE183</f>
        <v/>
      </c>
      <c r="BU183" s="85"/>
      <c r="BV183" s="85" t="str">
        <f t="shared" si="103"/>
        <v/>
      </c>
      <c r="BW183" s="271"/>
      <c r="BX183" s="85" t="str">
        <f>'3.5 St Lights - Pole'!CI183</f>
        <v/>
      </c>
      <c r="BY183" s="85" t="str">
        <f>'3.5 St Lights - Pole'!CJ183</f>
        <v/>
      </c>
      <c r="BZ183" s="85" t="str">
        <f>'3.5 St Lights - Pole'!CK183</f>
        <v/>
      </c>
      <c r="CA183" s="85"/>
      <c r="CB183" s="85"/>
      <c r="CC183" s="85" t="str">
        <f t="shared" si="104"/>
        <v/>
      </c>
      <c r="CD183" s="413"/>
      <c r="CE183" s="112"/>
      <c r="CF183" s="133" t="str">
        <f ca="1">IF('3.5 St Lights - Pole'!CR183="","",'3.5 St Lights - Pole'!CR183)</f>
        <v/>
      </c>
      <c r="CG183" s="112" t="str">
        <f>IF('3.5 St Lights - Pole'!CS183="","",'3.5 St Lights - Pole'!CS183)</f>
        <v/>
      </c>
      <c r="CH183" s="112"/>
      <c r="CI183" s="112"/>
    </row>
    <row r="184" spans="1:87" x14ac:dyDescent="0.2">
      <c r="A184" s="237"/>
      <c r="B184" s="413" t="str">
        <f t="shared" si="77"/>
        <v/>
      </c>
      <c r="C184" s="413" t="str">
        <f>IF('3.5 St Lights - Bracket'!B184="","",'3.5 St Lights - Bracket'!B184)</f>
        <v/>
      </c>
      <c r="D184" s="89" t="str">
        <f>IF('3.5 St Lights - Bracket'!D184="","",'3.5 St Lights - Bracket'!D184)</f>
        <v/>
      </c>
      <c r="E184" s="413" t="str">
        <f>IF('3.5 St Lights - Bracket'!E184="","",'3.5 St Lights - Bracket'!E184)</f>
        <v/>
      </c>
      <c r="F184" s="413" t="str">
        <f>IF('3.5 St Lights - Bracket'!F184="","",'3.5 St Lights - Bracket'!F184)</f>
        <v/>
      </c>
      <c r="G184" s="413" t="str">
        <f>IF('3.5 St Lights - Bracket'!G184="","",'3.5 St Lights - Bracket'!G184)</f>
        <v/>
      </c>
      <c r="H184" s="413" t="str">
        <f>IF('3.5 St Lights - Bracket'!H184="","",'3.5 St Lights - Bracket'!H184)</f>
        <v/>
      </c>
      <c r="I184" s="413"/>
      <c r="J184" s="89" t="str">
        <f t="shared" si="78"/>
        <v/>
      </c>
      <c r="K184" s="413"/>
      <c r="L184" s="89" t="str">
        <f t="shared" si="79"/>
        <v/>
      </c>
      <c r="M184" s="414" t="str">
        <f t="shared" si="80"/>
        <v/>
      </c>
      <c r="N184" s="413"/>
      <c r="O184" s="89" t="str">
        <f t="shared" si="81"/>
        <v/>
      </c>
      <c r="P184" s="413" t="str">
        <f t="shared" si="82"/>
        <v/>
      </c>
      <c r="Q184" s="89" t="str">
        <f t="shared" si="83"/>
        <v/>
      </c>
      <c r="R184" s="413"/>
      <c r="S184" s="413" t="str">
        <f>IFERROR(VLOOKUP('3.5 St Lights - Pole'!AE184,sl_lights_light_supply_auto,2,FALSE),"")</f>
        <v/>
      </c>
      <c r="T184" s="89" t="str">
        <f t="shared" si="84"/>
        <v/>
      </c>
      <c r="U184" s="413"/>
      <c r="V184" s="413"/>
      <c r="W184" s="413"/>
      <c r="X184" s="413"/>
      <c r="Y184" s="89" t="str">
        <f t="shared" si="85"/>
        <v/>
      </c>
      <c r="Z184" s="415" t="str">
        <f>IF('3.5 St Lights - Pole'!$AM184="","",'3.5 St Lights - Pole'!$AM184)</f>
        <v/>
      </c>
      <c r="AA184" s="413"/>
      <c r="AB184" s="413"/>
      <c r="AC184" s="89" t="str">
        <f t="shared" si="86"/>
        <v/>
      </c>
      <c r="AD184" s="85"/>
      <c r="AE184" s="413"/>
      <c r="AF184" s="413" t="str">
        <f t="shared" si="87"/>
        <v/>
      </c>
      <c r="AG184" s="89" t="str">
        <f t="shared" si="88"/>
        <v/>
      </c>
      <c r="AH184" s="414" t="str">
        <f t="shared" si="89"/>
        <v/>
      </c>
      <c r="AI184" s="413" t="str">
        <f t="shared" si="90"/>
        <v/>
      </c>
      <c r="AJ184" s="89" t="str">
        <f t="shared" si="91"/>
        <v/>
      </c>
      <c r="AK184" s="413"/>
      <c r="AL184" s="89" t="str">
        <f t="shared" si="92"/>
        <v/>
      </c>
      <c r="AM184" s="413"/>
      <c r="AN184" s="89" t="str">
        <f t="shared" si="93"/>
        <v/>
      </c>
      <c r="AO184" s="413"/>
      <c r="AP184" s="89" t="str">
        <f t="shared" si="94"/>
        <v/>
      </c>
      <c r="AQ184" s="413"/>
      <c r="AR184" s="415" t="str">
        <f>IF('3.5 St Lights - Pole'!$AM184="","",'3.5 St Lights - Pole'!$AM184)</f>
        <v/>
      </c>
      <c r="AS184" s="413"/>
      <c r="AT184" s="89" t="str">
        <f t="shared" si="95"/>
        <v/>
      </c>
      <c r="AU184" s="85"/>
      <c r="AV184" s="85"/>
      <c r="AW184" s="413"/>
      <c r="AX184" s="413"/>
      <c r="AY184" s="89" t="str">
        <f t="shared" si="96"/>
        <v/>
      </c>
      <c r="AZ184" s="85"/>
      <c r="BA184" s="85"/>
      <c r="BB184" s="413" t="str">
        <f t="shared" si="97"/>
        <v/>
      </c>
      <c r="BC184" s="89" t="str">
        <f t="shared" si="98"/>
        <v/>
      </c>
      <c r="BD184" s="414" t="str">
        <f t="shared" si="99"/>
        <v/>
      </c>
      <c r="BE184" s="413"/>
      <c r="BF184" s="416" t="str">
        <f t="shared" si="100"/>
        <v/>
      </c>
      <c r="BG184" s="415" t="str">
        <f>IF('3.5 St Lights - Pole'!$AM184="","",'3.5 St Lights - Pole'!$AM184)</f>
        <v/>
      </c>
      <c r="BH184" s="413"/>
      <c r="BI184" s="89" t="str">
        <f t="shared" si="101"/>
        <v/>
      </c>
      <c r="BJ184" s="85"/>
      <c r="BK184" s="413"/>
      <c r="BL184" s="413"/>
      <c r="BM184" s="413"/>
      <c r="BN184" s="89" t="str">
        <f t="shared" si="102"/>
        <v/>
      </c>
      <c r="BO184" s="85"/>
      <c r="BP184" s="413"/>
      <c r="BQ184" s="415" t="str">
        <f>IF('3.5 St Lights - Pole'!$AM184="","",'3.5 St Lights - Pole'!$AM184)</f>
        <v/>
      </c>
      <c r="BR184" s="85"/>
      <c r="BS184" s="85"/>
      <c r="BT184" s="85" t="str">
        <f>'3.5 St Lights - Pole'!CE184</f>
        <v/>
      </c>
      <c r="BU184" s="85"/>
      <c r="BV184" s="85" t="str">
        <f t="shared" si="103"/>
        <v/>
      </c>
      <c r="BW184" s="271"/>
      <c r="BX184" s="85" t="str">
        <f>'3.5 St Lights - Pole'!CI184</f>
        <v/>
      </c>
      <c r="BY184" s="85" t="str">
        <f>'3.5 St Lights - Pole'!CJ184</f>
        <v/>
      </c>
      <c r="BZ184" s="85" t="str">
        <f>'3.5 St Lights - Pole'!CK184</f>
        <v/>
      </c>
      <c r="CA184" s="85"/>
      <c r="CB184" s="85"/>
      <c r="CC184" s="85" t="str">
        <f t="shared" si="104"/>
        <v/>
      </c>
      <c r="CD184" s="413"/>
      <c r="CE184" s="112"/>
      <c r="CF184" s="133" t="str">
        <f ca="1">IF('3.5 St Lights - Pole'!CR184="","",'3.5 St Lights - Pole'!CR184)</f>
        <v/>
      </c>
      <c r="CG184" s="112" t="str">
        <f>IF('3.5 St Lights - Pole'!CS184="","",'3.5 St Lights - Pole'!CS184)</f>
        <v/>
      </c>
      <c r="CH184" s="112"/>
      <c r="CI184" s="112"/>
    </row>
    <row r="185" spans="1:87" x14ac:dyDescent="0.2">
      <c r="A185" s="237"/>
      <c r="B185" s="413" t="str">
        <f t="shared" si="77"/>
        <v/>
      </c>
      <c r="C185" s="413" t="str">
        <f>IF('3.5 St Lights - Bracket'!B185="","",'3.5 St Lights - Bracket'!B185)</f>
        <v/>
      </c>
      <c r="D185" s="89" t="str">
        <f>IF('3.5 St Lights - Bracket'!D185="","",'3.5 St Lights - Bracket'!D185)</f>
        <v/>
      </c>
      <c r="E185" s="413" t="str">
        <f>IF('3.5 St Lights - Bracket'!E185="","",'3.5 St Lights - Bracket'!E185)</f>
        <v/>
      </c>
      <c r="F185" s="413" t="str">
        <f>IF('3.5 St Lights - Bracket'!F185="","",'3.5 St Lights - Bracket'!F185)</f>
        <v/>
      </c>
      <c r="G185" s="413" t="str">
        <f>IF('3.5 St Lights - Bracket'!G185="","",'3.5 St Lights - Bracket'!G185)</f>
        <v/>
      </c>
      <c r="H185" s="413" t="str">
        <f>IF('3.5 St Lights - Bracket'!H185="","",'3.5 St Lights - Bracket'!H185)</f>
        <v/>
      </c>
      <c r="I185" s="413"/>
      <c r="J185" s="89" t="str">
        <f t="shared" si="78"/>
        <v/>
      </c>
      <c r="K185" s="413"/>
      <c r="L185" s="89" t="str">
        <f t="shared" si="79"/>
        <v/>
      </c>
      <c r="M185" s="414" t="str">
        <f t="shared" si="80"/>
        <v/>
      </c>
      <c r="N185" s="413"/>
      <c r="O185" s="89" t="str">
        <f t="shared" si="81"/>
        <v/>
      </c>
      <c r="P185" s="413" t="str">
        <f t="shared" si="82"/>
        <v/>
      </c>
      <c r="Q185" s="89" t="str">
        <f t="shared" si="83"/>
        <v/>
      </c>
      <c r="R185" s="413"/>
      <c r="S185" s="413" t="str">
        <f>IFERROR(VLOOKUP('3.5 St Lights - Pole'!AE185,sl_lights_light_supply_auto,2,FALSE),"")</f>
        <v/>
      </c>
      <c r="T185" s="89" t="str">
        <f t="shared" si="84"/>
        <v/>
      </c>
      <c r="U185" s="413"/>
      <c r="V185" s="413"/>
      <c r="W185" s="413"/>
      <c r="X185" s="413"/>
      <c r="Y185" s="89" t="str">
        <f t="shared" si="85"/>
        <v/>
      </c>
      <c r="Z185" s="415" t="str">
        <f>IF('3.5 St Lights - Pole'!$AM185="","",'3.5 St Lights - Pole'!$AM185)</f>
        <v/>
      </c>
      <c r="AA185" s="413"/>
      <c r="AB185" s="413"/>
      <c r="AC185" s="89" t="str">
        <f t="shared" si="86"/>
        <v/>
      </c>
      <c r="AD185" s="85"/>
      <c r="AE185" s="413"/>
      <c r="AF185" s="413" t="str">
        <f t="shared" si="87"/>
        <v/>
      </c>
      <c r="AG185" s="89" t="str">
        <f t="shared" si="88"/>
        <v/>
      </c>
      <c r="AH185" s="414" t="str">
        <f t="shared" si="89"/>
        <v/>
      </c>
      <c r="AI185" s="413" t="str">
        <f t="shared" si="90"/>
        <v/>
      </c>
      <c r="AJ185" s="89" t="str">
        <f t="shared" si="91"/>
        <v/>
      </c>
      <c r="AK185" s="413"/>
      <c r="AL185" s="89" t="str">
        <f t="shared" si="92"/>
        <v/>
      </c>
      <c r="AM185" s="413"/>
      <c r="AN185" s="89" t="str">
        <f t="shared" si="93"/>
        <v/>
      </c>
      <c r="AO185" s="413"/>
      <c r="AP185" s="89" t="str">
        <f t="shared" si="94"/>
        <v/>
      </c>
      <c r="AQ185" s="413"/>
      <c r="AR185" s="415" t="str">
        <f>IF('3.5 St Lights - Pole'!$AM185="","",'3.5 St Lights - Pole'!$AM185)</f>
        <v/>
      </c>
      <c r="AS185" s="413"/>
      <c r="AT185" s="89" t="str">
        <f t="shared" si="95"/>
        <v/>
      </c>
      <c r="AU185" s="85"/>
      <c r="AV185" s="85"/>
      <c r="AW185" s="413"/>
      <c r="AX185" s="413"/>
      <c r="AY185" s="89" t="str">
        <f t="shared" si="96"/>
        <v/>
      </c>
      <c r="AZ185" s="85"/>
      <c r="BA185" s="85"/>
      <c r="BB185" s="413" t="str">
        <f t="shared" si="97"/>
        <v/>
      </c>
      <c r="BC185" s="89" t="str">
        <f t="shared" si="98"/>
        <v/>
      </c>
      <c r="BD185" s="414" t="str">
        <f t="shared" si="99"/>
        <v/>
      </c>
      <c r="BE185" s="413"/>
      <c r="BF185" s="416" t="str">
        <f t="shared" si="100"/>
        <v/>
      </c>
      <c r="BG185" s="415" t="str">
        <f>IF('3.5 St Lights - Pole'!$AM185="","",'3.5 St Lights - Pole'!$AM185)</f>
        <v/>
      </c>
      <c r="BH185" s="413"/>
      <c r="BI185" s="89" t="str">
        <f t="shared" si="101"/>
        <v/>
      </c>
      <c r="BJ185" s="85"/>
      <c r="BK185" s="413"/>
      <c r="BL185" s="413"/>
      <c r="BM185" s="413"/>
      <c r="BN185" s="89" t="str">
        <f t="shared" si="102"/>
        <v/>
      </c>
      <c r="BO185" s="85"/>
      <c r="BP185" s="413"/>
      <c r="BQ185" s="415" t="str">
        <f>IF('3.5 St Lights - Pole'!$AM185="","",'3.5 St Lights - Pole'!$AM185)</f>
        <v/>
      </c>
      <c r="BR185" s="85"/>
      <c r="BS185" s="85"/>
      <c r="BT185" s="85" t="str">
        <f>'3.5 St Lights - Pole'!CE185</f>
        <v/>
      </c>
      <c r="BU185" s="85"/>
      <c r="BV185" s="85" t="str">
        <f t="shared" si="103"/>
        <v/>
      </c>
      <c r="BW185" s="271"/>
      <c r="BX185" s="85" t="str">
        <f>'3.5 St Lights - Pole'!CI185</f>
        <v/>
      </c>
      <c r="BY185" s="85" t="str">
        <f>'3.5 St Lights - Pole'!CJ185</f>
        <v/>
      </c>
      <c r="BZ185" s="85" t="str">
        <f>'3.5 St Lights - Pole'!CK185</f>
        <v/>
      </c>
      <c r="CA185" s="85"/>
      <c r="CB185" s="85"/>
      <c r="CC185" s="85" t="str">
        <f t="shared" si="104"/>
        <v/>
      </c>
      <c r="CD185" s="413"/>
      <c r="CE185" s="112"/>
      <c r="CF185" s="133" t="str">
        <f ca="1">IF('3.5 St Lights - Pole'!CR185="","",'3.5 St Lights - Pole'!CR185)</f>
        <v/>
      </c>
      <c r="CG185" s="112" t="str">
        <f>IF('3.5 St Lights - Pole'!CS185="","",'3.5 St Lights - Pole'!CS185)</f>
        <v/>
      </c>
      <c r="CH185" s="112"/>
      <c r="CI185" s="112"/>
    </row>
    <row r="186" spans="1:87" x14ac:dyDescent="0.2">
      <c r="A186" s="237"/>
      <c r="B186" s="413" t="str">
        <f t="shared" si="77"/>
        <v/>
      </c>
      <c r="C186" s="413" t="str">
        <f>IF('3.5 St Lights - Bracket'!B186="","",'3.5 St Lights - Bracket'!B186)</f>
        <v/>
      </c>
      <c r="D186" s="89" t="str">
        <f>IF('3.5 St Lights - Bracket'!D186="","",'3.5 St Lights - Bracket'!D186)</f>
        <v/>
      </c>
      <c r="E186" s="413" t="str">
        <f>IF('3.5 St Lights - Bracket'!E186="","",'3.5 St Lights - Bracket'!E186)</f>
        <v/>
      </c>
      <c r="F186" s="413" t="str">
        <f>IF('3.5 St Lights - Bracket'!F186="","",'3.5 St Lights - Bracket'!F186)</f>
        <v/>
      </c>
      <c r="G186" s="413" t="str">
        <f>IF('3.5 St Lights - Bracket'!G186="","",'3.5 St Lights - Bracket'!G186)</f>
        <v/>
      </c>
      <c r="H186" s="413" t="str">
        <f>IF('3.5 St Lights - Bracket'!H186="","",'3.5 St Lights - Bracket'!H186)</f>
        <v/>
      </c>
      <c r="I186" s="413"/>
      <c r="J186" s="89" t="str">
        <f t="shared" si="78"/>
        <v/>
      </c>
      <c r="K186" s="413"/>
      <c r="L186" s="89" t="str">
        <f t="shared" si="79"/>
        <v/>
      </c>
      <c r="M186" s="414" t="str">
        <f t="shared" si="80"/>
        <v/>
      </c>
      <c r="N186" s="413"/>
      <c r="O186" s="89" t="str">
        <f t="shared" si="81"/>
        <v/>
      </c>
      <c r="P186" s="413" t="str">
        <f t="shared" si="82"/>
        <v/>
      </c>
      <c r="Q186" s="89" t="str">
        <f t="shared" si="83"/>
        <v/>
      </c>
      <c r="R186" s="413"/>
      <c r="S186" s="413" t="str">
        <f>IFERROR(VLOOKUP('3.5 St Lights - Pole'!AE186,sl_lights_light_supply_auto,2,FALSE),"")</f>
        <v/>
      </c>
      <c r="T186" s="89" t="str">
        <f t="shared" si="84"/>
        <v/>
      </c>
      <c r="U186" s="413"/>
      <c r="V186" s="413"/>
      <c r="W186" s="413"/>
      <c r="X186" s="413"/>
      <c r="Y186" s="89" t="str">
        <f t="shared" si="85"/>
        <v/>
      </c>
      <c r="Z186" s="415" t="str">
        <f>IF('3.5 St Lights - Pole'!$AM186="","",'3.5 St Lights - Pole'!$AM186)</f>
        <v/>
      </c>
      <c r="AA186" s="413"/>
      <c r="AB186" s="413"/>
      <c r="AC186" s="89" t="str">
        <f t="shared" si="86"/>
        <v/>
      </c>
      <c r="AD186" s="85"/>
      <c r="AE186" s="413"/>
      <c r="AF186" s="413" t="str">
        <f t="shared" si="87"/>
        <v/>
      </c>
      <c r="AG186" s="89" t="str">
        <f t="shared" si="88"/>
        <v/>
      </c>
      <c r="AH186" s="414" t="str">
        <f t="shared" si="89"/>
        <v/>
      </c>
      <c r="AI186" s="413" t="str">
        <f t="shared" si="90"/>
        <v/>
      </c>
      <c r="AJ186" s="89" t="str">
        <f t="shared" si="91"/>
        <v/>
      </c>
      <c r="AK186" s="413"/>
      <c r="AL186" s="89" t="str">
        <f t="shared" si="92"/>
        <v/>
      </c>
      <c r="AM186" s="413"/>
      <c r="AN186" s="89" t="str">
        <f t="shared" si="93"/>
        <v/>
      </c>
      <c r="AO186" s="413"/>
      <c r="AP186" s="89" t="str">
        <f t="shared" si="94"/>
        <v/>
      </c>
      <c r="AQ186" s="413"/>
      <c r="AR186" s="415" t="str">
        <f>IF('3.5 St Lights - Pole'!$AM186="","",'3.5 St Lights - Pole'!$AM186)</f>
        <v/>
      </c>
      <c r="AS186" s="413"/>
      <c r="AT186" s="89" t="str">
        <f t="shared" si="95"/>
        <v/>
      </c>
      <c r="AU186" s="85"/>
      <c r="AV186" s="85"/>
      <c r="AW186" s="413"/>
      <c r="AX186" s="413"/>
      <c r="AY186" s="89" t="str">
        <f t="shared" si="96"/>
        <v/>
      </c>
      <c r="AZ186" s="85"/>
      <c r="BA186" s="85"/>
      <c r="BB186" s="413" t="str">
        <f t="shared" si="97"/>
        <v/>
      </c>
      <c r="BC186" s="89" t="str">
        <f t="shared" si="98"/>
        <v/>
      </c>
      <c r="BD186" s="414" t="str">
        <f t="shared" si="99"/>
        <v/>
      </c>
      <c r="BE186" s="413"/>
      <c r="BF186" s="416" t="str">
        <f t="shared" si="100"/>
        <v/>
      </c>
      <c r="BG186" s="415" t="str">
        <f>IF('3.5 St Lights - Pole'!$AM186="","",'3.5 St Lights - Pole'!$AM186)</f>
        <v/>
      </c>
      <c r="BH186" s="413"/>
      <c r="BI186" s="89" t="str">
        <f t="shared" si="101"/>
        <v/>
      </c>
      <c r="BJ186" s="85"/>
      <c r="BK186" s="413"/>
      <c r="BL186" s="413"/>
      <c r="BM186" s="413"/>
      <c r="BN186" s="89" t="str">
        <f t="shared" si="102"/>
        <v/>
      </c>
      <c r="BO186" s="85"/>
      <c r="BP186" s="413"/>
      <c r="BQ186" s="415" t="str">
        <f>IF('3.5 St Lights - Pole'!$AM186="","",'3.5 St Lights - Pole'!$AM186)</f>
        <v/>
      </c>
      <c r="BR186" s="85"/>
      <c r="BS186" s="85"/>
      <c r="BT186" s="85" t="str">
        <f>'3.5 St Lights - Pole'!CE186</f>
        <v/>
      </c>
      <c r="BU186" s="85"/>
      <c r="BV186" s="85" t="str">
        <f t="shared" si="103"/>
        <v/>
      </c>
      <c r="BW186" s="271"/>
      <c r="BX186" s="85" t="str">
        <f>'3.5 St Lights - Pole'!CI186</f>
        <v/>
      </c>
      <c r="BY186" s="85" t="str">
        <f>'3.5 St Lights - Pole'!CJ186</f>
        <v/>
      </c>
      <c r="BZ186" s="85" t="str">
        <f>'3.5 St Lights - Pole'!CK186</f>
        <v/>
      </c>
      <c r="CA186" s="85"/>
      <c r="CB186" s="85"/>
      <c r="CC186" s="85" t="str">
        <f t="shared" si="104"/>
        <v/>
      </c>
      <c r="CD186" s="413"/>
      <c r="CE186" s="112"/>
      <c r="CF186" s="133" t="str">
        <f ca="1">IF('3.5 St Lights - Pole'!CR186="","",'3.5 St Lights - Pole'!CR186)</f>
        <v/>
      </c>
      <c r="CG186" s="112" t="str">
        <f>IF('3.5 St Lights - Pole'!CS186="","",'3.5 St Lights - Pole'!CS186)</f>
        <v/>
      </c>
      <c r="CH186" s="112"/>
      <c r="CI186" s="112"/>
    </row>
    <row r="187" spans="1:87" x14ac:dyDescent="0.2">
      <c r="A187" s="237"/>
      <c r="B187" s="413" t="str">
        <f t="shared" si="77"/>
        <v/>
      </c>
      <c r="C187" s="413" t="str">
        <f>IF('3.5 St Lights - Bracket'!B187="","",'3.5 St Lights - Bracket'!B187)</f>
        <v/>
      </c>
      <c r="D187" s="89" t="str">
        <f>IF('3.5 St Lights - Bracket'!D187="","",'3.5 St Lights - Bracket'!D187)</f>
        <v/>
      </c>
      <c r="E187" s="413" t="str">
        <f>IF('3.5 St Lights - Bracket'!E187="","",'3.5 St Lights - Bracket'!E187)</f>
        <v/>
      </c>
      <c r="F187" s="413" t="str">
        <f>IF('3.5 St Lights - Bracket'!F187="","",'3.5 St Lights - Bracket'!F187)</f>
        <v/>
      </c>
      <c r="G187" s="413" t="str">
        <f>IF('3.5 St Lights - Bracket'!G187="","",'3.5 St Lights - Bracket'!G187)</f>
        <v/>
      </c>
      <c r="H187" s="413" t="str">
        <f>IF('3.5 St Lights - Bracket'!H187="","",'3.5 St Lights - Bracket'!H187)</f>
        <v/>
      </c>
      <c r="I187" s="413"/>
      <c r="J187" s="89" t="str">
        <f t="shared" si="78"/>
        <v/>
      </c>
      <c r="K187" s="413"/>
      <c r="L187" s="89" t="str">
        <f t="shared" si="79"/>
        <v/>
      </c>
      <c r="M187" s="414" t="str">
        <f t="shared" si="80"/>
        <v/>
      </c>
      <c r="N187" s="413"/>
      <c r="O187" s="89" t="str">
        <f t="shared" si="81"/>
        <v/>
      </c>
      <c r="P187" s="413" t="str">
        <f t="shared" si="82"/>
        <v/>
      </c>
      <c r="Q187" s="89" t="str">
        <f t="shared" si="83"/>
        <v/>
      </c>
      <c r="R187" s="413"/>
      <c r="S187" s="413" t="str">
        <f>IFERROR(VLOOKUP('3.5 St Lights - Pole'!AE187,sl_lights_light_supply_auto,2,FALSE),"")</f>
        <v/>
      </c>
      <c r="T187" s="89" t="str">
        <f t="shared" si="84"/>
        <v/>
      </c>
      <c r="U187" s="413"/>
      <c r="V187" s="413"/>
      <c r="W187" s="413"/>
      <c r="X187" s="413"/>
      <c r="Y187" s="89" t="str">
        <f t="shared" si="85"/>
        <v/>
      </c>
      <c r="Z187" s="415" t="str">
        <f>IF('3.5 St Lights - Pole'!$AM187="","",'3.5 St Lights - Pole'!$AM187)</f>
        <v/>
      </c>
      <c r="AA187" s="413"/>
      <c r="AB187" s="413"/>
      <c r="AC187" s="89" t="str">
        <f t="shared" si="86"/>
        <v/>
      </c>
      <c r="AD187" s="85"/>
      <c r="AE187" s="413"/>
      <c r="AF187" s="413" t="str">
        <f t="shared" si="87"/>
        <v/>
      </c>
      <c r="AG187" s="89" t="str">
        <f t="shared" si="88"/>
        <v/>
      </c>
      <c r="AH187" s="414" t="str">
        <f t="shared" si="89"/>
        <v/>
      </c>
      <c r="AI187" s="413" t="str">
        <f t="shared" si="90"/>
        <v/>
      </c>
      <c r="AJ187" s="89" t="str">
        <f t="shared" si="91"/>
        <v/>
      </c>
      <c r="AK187" s="413"/>
      <c r="AL187" s="89" t="str">
        <f t="shared" si="92"/>
        <v/>
      </c>
      <c r="AM187" s="413"/>
      <c r="AN187" s="89" t="str">
        <f t="shared" si="93"/>
        <v/>
      </c>
      <c r="AO187" s="413"/>
      <c r="AP187" s="89" t="str">
        <f t="shared" si="94"/>
        <v/>
      </c>
      <c r="AQ187" s="413"/>
      <c r="AR187" s="415" t="str">
        <f>IF('3.5 St Lights - Pole'!$AM187="","",'3.5 St Lights - Pole'!$AM187)</f>
        <v/>
      </c>
      <c r="AS187" s="413"/>
      <c r="AT187" s="89" t="str">
        <f t="shared" si="95"/>
        <v/>
      </c>
      <c r="AU187" s="85"/>
      <c r="AV187" s="85"/>
      <c r="AW187" s="413"/>
      <c r="AX187" s="413"/>
      <c r="AY187" s="89" t="str">
        <f t="shared" si="96"/>
        <v/>
      </c>
      <c r="AZ187" s="85"/>
      <c r="BA187" s="85"/>
      <c r="BB187" s="413" t="str">
        <f t="shared" si="97"/>
        <v/>
      </c>
      <c r="BC187" s="89" t="str">
        <f t="shared" si="98"/>
        <v/>
      </c>
      <c r="BD187" s="414" t="str">
        <f t="shared" si="99"/>
        <v/>
      </c>
      <c r="BE187" s="413"/>
      <c r="BF187" s="416" t="str">
        <f t="shared" si="100"/>
        <v/>
      </c>
      <c r="BG187" s="415" t="str">
        <f>IF('3.5 St Lights - Pole'!$AM187="","",'3.5 St Lights - Pole'!$AM187)</f>
        <v/>
      </c>
      <c r="BH187" s="413"/>
      <c r="BI187" s="89" t="str">
        <f t="shared" si="101"/>
        <v/>
      </c>
      <c r="BJ187" s="85"/>
      <c r="BK187" s="413"/>
      <c r="BL187" s="413"/>
      <c r="BM187" s="413"/>
      <c r="BN187" s="89" t="str">
        <f t="shared" si="102"/>
        <v/>
      </c>
      <c r="BO187" s="85"/>
      <c r="BP187" s="413"/>
      <c r="BQ187" s="415" t="str">
        <f>IF('3.5 St Lights - Pole'!$AM187="","",'3.5 St Lights - Pole'!$AM187)</f>
        <v/>
      </c>
      <c r="BR187" s="85"/>
      <c r="BS187" s="85"/>
      <c r="BT187" s="85" t="str">
        <f>'3.5 St Lights - Pole'!CE187</f>
        <v/>
      </c>
      <c r="BU187" s="85"/>
      <c r="BV187" s="85" t="str">
        <f t="shared" si="103"/>
        <v/>
      </c>
      <c r="BW187" s="271"/>
      <c r="BX187" s="85" t="str">
        <f>'3.5 St Lights - Pole'!CI187</f>
        <v/>
      </c>
      <c r="BY187" s="85" t="str">
        <f>'3.5 St Lights - Pole'!CJ187</f>
        <v/>
      </c>
      <c r="BZ187" s="85" t="str">
        <f>'3.5 St Lights - Pole'!CK187</f>
        <v/>
      </c>
      <c r="CA187" s="85"/>
      <c r="CB187" s="85"/>
      <c r="CC187" s="85" t="str">
        <f t="shared" si="104"/>
        <v/>
      </c>
      <c r="CD187" s="413"/>
      <c r="CE187" s="112"/>
      <c r="CF187" s="133" t="str">
        <f ca="1">IF('3.5 St Lights - Pole'!CR187="","",'3.5 St Lights - Pole'!CR187)</f>
        <v/>
      </c>
      <c r="CG187" s="112" t="str">
        <f>IF('3.5 St Lights - Pole'!CS187="","",'3.5 St Lights - Pole'!CS187)</f>
        <v/>
      </c>
      <c r="CH187" s="112"/>
      <c r="CI187" s="112"/>
    </row>
    <row r="188" spans="1:87" x14ac:dyDescent="0.2">
      <c r="A188" s="237"/>
      <c r="B188" s="413" t="str">
        <f t="shared" si="77"/>
        <v/>
      </c>
      <c r="C188" s="413" t="str">
        <f>IF('3.5 St Lights - Bracket'!B188="","",'3.5 St Lights - Bracket'!B188)</f>
        <v/>
      </c>
      <c r="D188" s="89" t="str">
        <f>IF('3.5 St Lights - Bracket'!D188="","",'3.5 St Lights - Bracket'!D188)</f>
        <v/>
      </c>
      <c r="E188" s="413" t="str">
        <f>IF('3.5 St Lights - Bracket'!E188="","",'3.5 St Lights - Bracket'!E188)</f>
        <v/>
      </c>
      <c r="F188" s="413" t="str">
        <f>IF('3.5 St Lights - Bracket'!F188="","",'3.5 St Lights - Bracket'!F188)</f>
        <v/>
      </c>
      <c r="G188" s="413" t="str">
        <f>IF('3.5 St Lights - Bracket'!G188="","",'3.5 St Lights - Bracket'!G188)</f>
        <v/>
      </c>
      <c r="H188" s="413" t="str">
        <f>IF('3.5 St Lights - Bracket'!H188="","",'3.5 St Lights - Bracket'!H188)</f>
        <v/>
      </c>
      <c r="I188" s="413"/>
      <c r="J188" s="89" t="str">
        <f t="shared" si="78"/>
        <v/>
      </c>
      <c r="K188" s="413"/>
      <c r="L188" s="89" t="str">
        <f t="shared" si="79"/>
        <v/>
      </c>
      <c r="M188" s="414" t="str">
        <f t="shared" si="80"/>
        <v/>
      </c>
      <c r="N188" s="413"/>
      <c r="O188" s="89" t="str">
        <f t="shared" si="81"/>
        <v/>
      </c>
      <c r="P188" s="413" t="str">
        <f t="shared" si="82"/>
        <v/>
      </c>
      <c r="Q188" s="89" t="str">
        <f t="shared" si="83"/>
        <v/>
      </c>
      <c r="R188" s="413"/>
      <c r="S188" s="413" t="str">
        <f>IFERROR(VLOOKUP('3.5 St Lights - Pole'!AE188,sl_lights_light_supply_auto,2,FALSE),"")</f>
        <v/>
      </c>
      <c r="T188" s="89" t="str">
        <f t="shared" si="84"/>
        <v/>
      </c>
      <c r="U188" s="413"/>
      <c r="V188" s="413"/>
      <c r="W188" s="413"/>
      <c r="X188" s="413"/>
      <c r="Y188" s="89" t="str">
        <f t="shared" si="85"/>
        <v/>
      </c>
      <c r="Z188" s="415" t="str">
        <f>IF('3.5 St Lights - Pole'!$AM188="","",'3.5 St Lights - Pole'!$AM188)</f>
        <v/>
      </c>
      <c r="AA188" s="413"/>
      <c r="AB188" s="413"/>
      <c r="AC188" s="89" t="str">
        <f t="shared" si="86"/>
        <v/>
      </c>
      <c r="AD188" s="85"/>
      <c r="AE188" s="413"/>
      <c r="AF188" s="413" t="str">
        <f t="shared" si="87"/>
        <v/>
      </c>
      <c r="AG188" s="89" t="str">
        <f t="shared" si="88"/>
        <v/>
      </c>
      <c r="AH188" s="414" t="str">
        <f t="shared" si="89"/>
        <v/>
      </c>
      <c r="AI188" s="413" t="str">
        <f t="shared" si="90"/>
        <v/>
      </c>
      <c r="AJ188" s="89" t="str">
        <f t="shared" si="91"/>
        <v/>
      </c>
      <c r="AK188" s="413"/>
      <c r="AL188" s="89" t="str">
        <f t="shared" si="92"/>
        <v/>
      </c>
      <c r="AM188" s="413"/>
      <c r="AN188" s="89" t="str">
        <f t="shared" si="93"/>
        <v/>
      </c>
      <c r="AO188" s="413"/>
      <c r="AP188" s="89" t="str">
        <f t="shared" si="94"/>
        <v/>
      </c>
      <c r="AQ188" s="413"/>
      <c r="AR188" s="415" t="str">
        <f>IF('3.5 St Lights - Pole'!$AM188="","",'3.5 St Lights - Pole'!$AM188)</f>
        <v/>
      </c>
      <c r="AS188" s="413"/>
      <c r="AT188" s="89" t="str">
        <f t="shared" si="95"/>
        <v/>
      </c>
      <c r="AU188" s="85"/>
      <c r="AV188" s="85"/>
      <c r="AW188" s="413"/>
      <c r="AX188" s="413"/>
      <c r="AY188" s="89" t="str">
        <f t="shared" si="96"/>
        <v/>
      </c>
      <c r="AZ188" s="85"/>
      <c r="BA188" s="85"/>
      <c r="BB188" s="413" t="str">
        <f t="shared" si="97"/>
        <v/>
      </c>
      <c r="BC188" s="89" t="str">
        <f t="shared" si="98"/>
        <v/>
      </c>
      <c r="BD188" s="414" t="str">
        <f t="shared" si="99"/>
        <v/>
      </c>
      <c r="BE188" s="413"/>
      <c r="BF188" s="416" t="str">
        <f t="shared" si="100"/>
        <v/>
      </c>
      <c r="BG188" s="415" t="str">
        <f>IF('3.5 St Lights - Pole'!$AM188="","",'3.5 St Lights - Pole'!$AM188)</f>
        <v/>
      </c>
      <c r="BH188" s="413"/>
      <c r="BI188" s="89" t="str">
        <f t="shared" si="101"/>
        <v/>
      </c>
      <c r="BJ188" s="85"/>
      <c r="BK188" s="413"/>
      <c r="BL188" s="413"/>
      <c r="BM188" s="413"/>
      <c r="BN188" s="89" t="str">
        <f t="shared" si="102"/>
        <v/>
      </c>
      <c r="BO188" s="85"/>
      <c r="BP188" s="413"/>
      <c r="BQ188" s="415" t="str">
        <f>IF('3.5 St Lights - Pole'!$AM188="","",'3.5 St Lights - Pole'!$AM188)</f>
        <v/>
      </c>
      <c r="BR188" s="85"/>
      <c r="BS188" s="85"/>
      <c r="BT188" s="85" t="str">
        <f>'3.5 St Lights - Pole'!CE188</f>
        <v/>
      </c>
      <c r="BU188" s="85"/>
      <c r="BV188" s="85" t="str">
        <f t="shared" si="103"/>
        <v/>
      </c>
      <c r="BW188" s="271"/>
      <c r="BX188" s="85" t="str">
        <f>'3.5 St Lights - Pole'!CI188</f>
        <v/>
      </c>
      <c r="BY188" s="85" t="str">
        <f>'3.5 St Lights - Pole'!CJ188</f>
        <v/>
      </c>
      <c r="BZ188" s="85" t="str">
        <f>'3.5 St Lights - Pole'!CK188</f>
        <v/>
      </c>
      <c r="CA188" s="85"/>
      <c r="CB188" s="85"/>
      <c r="CC188" s="85" t="str">
        <f t="shared" si="104"/>
        <v/>
      </c>
      <c r="CD188" s="413"/>
      <c r="CE188" s="112"/>
      <c r="CF188" s="133" t="str">
        <f ca="1">IF('3.5 St Lights - Pole'!CR188="","",'3.5 St Lights - Pole'!CR188)</f>
        <v/>
      </c>
      <c r="CG188" s="112" t="str">
        <f>IF('3.5 St Lights - Pole'!CS188="","",'3.5 St Lights - Pole'!CS188)</f>
        <v/>
      </c>
      <c r="CH188" s="112"/>
      <c r="CI188" s="112"/>
    </row>
    <row r="189" spans="1:87" x14ac:dyDescent="0.2">
      <c r="A189" s="237"/>
      <c r="B189" s="413" t="str">
        <f t="shared" si="77"/>
        <v/>
      </c>
      <c r="C189" s="413" t="str">
        <f>IF('3.5 St Lights - Bracket'!B189="","",'3.5 St Lights - Bracket'!B189)</f>
        <v/>
      </c>
      <c r="D189" s="89" t="str">
        <f>IF('3.5 St Lights - Bracket'!D189="","",'3.5 St Lights - Bracket'!D189)</f>
        <v/>
      </c>
      <c r="E189" s="413" t="str">
        <f>IF('3.5 St Lights - Bracket'!E189="","",'3.5 St Lights - Bracket'!E189)</f>
        <v/>
      </c>
      <c r="F189" s="413" t="str">
        <f>IF('3.5 St Lights - Bracket'!F189="","",'3.5 St Lights - Bracket'!F189)</f>
        <v/>
      </c>
      <c r="G189" s="413" t="str">
        <f>IF('3.5 St Lights - Bracket'!G189="","",'3.5 St Lights - Bracket'!G189)</f>
        <v/>
      </c>
      <c r="H189" s="413" t="str">
        <f>IF('3.5 St Lights - Bracket'!H189="","",'3.5 St Lights - Bracket'!H189)</f>
        <v/>
      </c>
      <c r="I189" s="413"/>
      <c r="J189" s="89" t="str">
        <f t="shared" si="78"/>
        <v/>
      </c>
      <c r="K189" s="413"/>
      <c r="L189" s="89" t="str">
        <f t="shared" si="79"/>
        <v/>
      </c>
      <c r="M189" s="414" t="str">
        <f t="shared" si="80"/>
        <v/>
      </c>
      <c r="N189" s="413"/>
      <c r="O189" s="89" t="str">
        <f t="shared" si="81"/>
        <v/>
      </c>
      <c r="P189" s="413" t="str">
        <f t="shared" si="82"/>
        <v/>
      </c>
      <c r="Q189" s="89" t="str">
        <f t="shared" si="83"/>
        <v/>
      </c>
      <c r="R189" s="413"/>
      <c r="S189" s="413" t="str">
        <f>IFERROR(VLOOKUP('3.5 St Lights - Pole'!AE189,sl_lights_light_supply_auto,2,FALSE),"")</f>
        <v/>
      </c>
      <c r="T189" s="89" t="str">
        <f t="shared" si="84"/>
        <v/>
      </c>
      <c r="U189" s="413"/>
      <c r="V189" s="413"/>
      <c r="W189" s="413"/>
      <c r="X189" s="413"/>
      <c r="Y189" s="89" t="str">
        <f t="shared" si="85"/>
        <v/>
      </c>
      <c r="Z189" s="415" t="str">
        <f>IF('3.5 St Lights - Pole'!$AM189="","",'3.5 St Lights - Pole'!$AM189)</f>
        <v/>
      </c>
      <c r="AA189" s="413"/>
      <c r="AB189" s="413"/>
      <c r="AC189" s="89" t="str">
        <f t="shared" si="86"/>
        <v/>
      </c>
      <c r="AD189" s="85"/>
      <c r="AE189" s="413"/>
      <c r="AF189" s="413" t="str">
        <f t="shared" si="87"/>
        <v/>
      </c>
      <c r="AG189" s="89" t="str">
        <f t="shared" si="88"/>
        <v/>
      </c>
      <c r="AH189" s="414" t="str">
        <f t="shared" si="89"/>
        <v/>
      </c>
      <c r="AI189" s="413" t="str">
        <f t="shared" si="90"/>
        <v/>
      </c>
      <c r="AJ189" s="89" t="str">
        <f t="shared" si="91"/>
        <v/>
      </c>
      <c r="AK189" s="413"/>
      <c r="AL189" s="89" t="str">
        <f t="shared" si="92"/>
        <v/>
      </c>
      <c r="AM189" s="413"/>
      <c r="AN189" s="89" t="str">
        <f t="shared" si="93"/>
        <v/>
      </c>
      <c r="AO189" s="413"/>
      <c r="AP189" s="89" t="str">
        <f t="shared" si="94"/>
        <v/>
      </c>
      <c r="AQ189" s="413"/>
      <c r="AR189" s="415" t="str">
        <f>IF('3.5 St Lights - Pole'!$AM189="","",'3.5 St Lights - Pole'!$AM189)</f>
        <v/>
      </c>
      <c r="AS189" s="413"/>
      <c r="AT189" s="89" t="str">
        <f t="shared" si="95"/>
        <v/>
      </c>
      <c r="AU189" s="85"/>
      <c r="AV189" s="85"/>
      <c r="AW189" s="413"/>
      <c r="AX189" s="413"/>
      <c r="AY189" s="89" t="str">
        <f t="shared" si="96"/>
        <v/>
      </c>
      <c r="AZ189" s="85"/>
      <c r="BA189" s="85"/>
      <c r="BB189" s="413" t="str">
        <f t="shared" si="97"/>
        <v/>
      </c>
      <c r="BC189" s="89" t="str">
        <f t="shared" si="98"/>
        <v/>
      </c>
      <c r="BD189" s="414" t="str">
        <f t="shared" si="99"/>
        <v/>
      </c>
      <c r="BE189" s="413"/>
      <c r="BF189" s="416" t="str">
        <f t="shared" si="100"/>
        <v/>
      </c>
      <c r="BG189" s="415" t="str">
        <f>IF('3.5 St Lights - Pole'!$AM189="","",'3.5 St Lights - Pole'!$AM189)</f>
        <v/>
      </c>
      <c r="BH189" s="413"/>
      <c r="BI189" s="89" t="str">
        <f t="shared" si="101"/>
        <v/>
      </c>
      <c r="BJ189" s="85"/>
      <c r="BK189" s="413"/>
      <c r="BL189" s="413"/>
      <c r="BM189" s="413"/>
      <c r="BN189" s="89" t="str">
        <f t="shared" si="102"/>
        <v/>
      </c>
      <c r="BO189" s="85"/>
      <c r="BP189" s="413"/>
      <c r="BQ189" s="415" t="str">
        <f>IF('3.5 St Lights - Pole'!$AM189="","",'3.5 St Lights - Pole'!$AM189)</f>
        <v/>
      </c>
      <c r="BR189" s="85"/>
      <c r="BS189" s="85"/>
      <c r="BT189" s="85" t="str">
        <f>'3.5 St Lights - Pole'!CE189</f>
        <v/>
      </c>
      <c r="BU189" s="85"/>
      <c r="BV189" s="85" t="str">
        <f t="shared" si="103"/>
        <v/>
      </c>
      <c r="BW189" s="271"/>
      <c r="BX189" s="85" t="str">
        <f>'3.5 St Lights - Pole'!CI189</f>
        <v/>
      </c>
      <c r="BY189" s="85" t="str">
        <f>'3.5 St Lights - Pole'!CJ189</f>
        <v/>
      </c>
      <c r="BZ189" s="85" t="str">
        <f>'3.5 St Lights - Pole'!CK189</f>
        <v/>
      </c>
      <c r="CA189" s="85"/>
      <c r="CB189" s="85"/>
      <c r="CC189" s="85" t="str">
        <f t="shared" si="104"/>
        <v/>
      </c>
      <c r="CD189" s="413"/>
      <c r="CE189" s="112"/>
      <c r="CF189" s="133" t="str">
        <f ca="1">IF('3.5 St Lights - Pole'!CR189="","",'3.5 St Lights - Pole'!CR189)</f>
        <v/>
      </c>
      <c r="CG189" s="112" t="str">
        <f>IF('3.5 St Lights - Pole'!CS189="","",'3.5 St Lights - Pole'!CS189)</f>
        <v/>
      </c>
      <c r="CH189" s="112"/>
      <c r="CI189" s="112"/>
    </row>
    <row r="190" spans="1:87" x14ac:dyDescent="0.2">
      <c r="A190" s="237"/>
      <c r="B190" s="413" t="str">
        <f t="shared" si="77"/>
        <v/>
      </c>
      <c r="C190" s="413" t="str">
        <f>IF('3.5 St Lights - Bracket'!B190="","",'3.5 St Lights - Bracket'!B190)</f>
        <v/>
      </c>
      <c r="D190" s="89" t="str">
        <f>IF('3.5 St Lights - Bracket'!D190="","",'3.5 St Lights - Bracket'!D190)</f>
        <v/>
      </c>
      <c r="E190" s="413" t="str">
        <f>IF('3.5 St Lights - Bracket'!E190="","",'3.5 St Lights - Bracket'!E190)</f>
        <v/>
      </c>
      <c r="F190" s="413" t="str">
        <f>IF('3.5 St Lights - Bracket'!F190="","",'3.5 St Lights - Bracket'!F190)</f>
        <v/>
      </c>
      <c r="G190" s="413" t="str">
        <f>IF('3.5 St Lights - Bracket'!G190="","",'3.5 St Lights - Bracket'!G190)</f>
        <v/>
      </c>
      <c r="H190" s="413" t="str">
        <f>IF('3.5 St Lights - Bracket'!H190="","",'3.5 St Lights - Bracket'!H190)</f>
        <v/>
      </c>
      <c r="I190" s="413"/>
      <c r="J190" s="89" t="str">
        <f t="shared" si="78"/>
        <v/>
      </c>
      <c r="K190" s="413"/>
      <c r="L190" s="89" t="str">
        <f t="shared" si="79"/>
        <v/>
      </c>
      <c r="M190" s="414" t="str">
        <f t="shared" si="80"/>
        <v/>
      </c>
      <c r="N190" s="413"/>
      <c r="O190" s="89" t="str">
        <f t="shared" si="81"/>
        <v/>
      </c>
      <c r="P190" s="413" t="str">
        <f t="shared" si="82"/>
        <v/>
      </c>
      <c r="Q190" s="89" t="str">
        <f t="shared" si="83"/>
        <v/>
      </c>
      <c r="R190" s="413"/>
      <c r="S190" s="413" t="str">
        <f>IFERROR(VLOOKUP('3.5 St Lights - Pole'!AE190,sl_lights_light_supply_auto,2,FALSE),"")</f>
        <v/>
      </c>
      <c r="T190" s="89" t="str">
        <f t="shared" si="84"/>
        <v/>
      </c>
      <c r="U190" s="413"/>
      <c r="V190" s="413"/>
      <c r="W190" s="413"/>
      <c r="X190" s="413"/>
      <c r="Y190" s="89" t="str">
        <f t="shared" si="85"/>
        <v/>
      </c>
      <c r="Z190" s="415" t="str">
        <f>IF('3.5 St Lights - Pole'!$AM190="","",'3.5 St Lights - Pole'!$AM190)</f>
        <v/>
      </c>
      <c r="AA190" s="413"/>
      <c r="AB190" s="413"/>
      <c r="AC190" s="89" t="str">
        <f t="shared" si="86"/>
        <v/>
      </c>
      <c r="AD190" s="85"/>
      <c r="AE190" s="413"/>
      <c r="AF190" s="413" t="str">
        <f t="shared" si="87"/>
        <v/>
      </c>
      <c r="AG190" s="89" t="str">
        <f t="shared" si="88"/>
        <v/>
      </c>
      <c r="AH190" s="414" t="str">
        <f t="shared" si="89"/>
        <v/>
      </c>
      <c r="AI190" s="413" t="str">
        <f t="shared" si="90"/>
        <v/>
      </c>
      <c r="AJ190" s="89" t="str">
        <f t="shared" si="91"/>
        <v/>
      </c>
      <c r="AK190" s="413"/>
      <c r="AL190" s="89" t="str">
        <f t="shared" si="92"/>
        <v/>
      </c>
      <c r="AM190" s="413"/>
      <c r="AN190" s="89" t="str">
        <f t="shared" si="93"/>
        <v/>
      </c>
      <c r="AO190" s="413"/>
      <c r="AP190" s="89" t="str">
        <f t="shared" si="94"/>
        <v/>
      </c>
      <c r="AQ190" s="413"/>
      <c r="AR190" s="415" t="str">
        <f>IF('3.5 St Lights - Pole'!$AM190="","",'3.5 St Lights - Pole'!$AM190)</f>
        <v/>
      </c>
      <c r="AS190" s="413"/>
      <c r="AT190" s="89" t="str">
        <f t="shared" si="95"/>
        <v/>
      </c>
      <c r="AU190" s="85"/>
      <c r="AV190" s="85"/>
      <c r="AW190" s="413"/>
      <c r="AX190" s="413"/>
      <c r="AY190" s="89" t="str">
        <f t="shared" si="96"/>
        <v/>
      </c>
      <c r="AZ190" s="85"/>
      <c r="BA190" s="85"/>
      <c r="BB190" s="413" t="str">
        <f t="shared" si="97"/>
        <v/>
      </c>
      <c r="BC190" s="89" t="str">
        <f t="shared" si="98"/>
        <v/>
      </c>
      <c r="BD190" s="414" t="str">
        <f t="shared" si="99"/>
        <v/>
      </c>
      <c r="BE190" s="413"/>
      <c r="BF190" s="416" t="str">
        <f t="shared" si="100"/>
        <v/>
      </c>
      <c r="BG190" s="415" t="str">
        <f>IF('3.5 St Lights - Pole'!$AM190="","",'3.5 St Lights - Pole'!$AM190)</f>
        <v/>
      </c>
      <c r="BH190" s="413"/>
      <c r="BI190" s="89" t="str">
        <f t="shared" si="101"/>
        <v/>
      </c>
      <c r="BJ190" s="85"/>
      <c r="BK190" s="413"/>
      <c r="BL190" s="413"/>
      <c r="BM190" s="413"/>
      <c r="BN190" s="89" t="str">
        <f t="shared" si="102"/>
        <v/>
      </c>
      <c r="BO190" s="85"/>
      <c r="BP190" s="413"/>
      <c r="BQ190" s="415" t="str">
        <f>IF('3.5 St Lights - Pole'!$AM190="","",'3.5 St Lights - Pole'!$AM190)</f>
        <v/>
      </c>
      <c r="BR190" s="85"/>
      <c r="BS190" s="85"/>
      <c r="BT190" s="85" t="str">
        <f>'3.5 St Lights - Pole'!CE190</f>
        <v/>
      </c>
      <c r="BU190" s="85"/>
      <c r="BV190" s="85" t="str">
        <f t="shared" si="103"/>
        <v/>
      </c>
      <c r="BW190" s="271"/>
      <c r="BX190" s="85" t="str">
        <f>'3.5 St Lights - Pole'!CI190</f>
        <v/>
      </c>
      <c r="BY190" s="85" t="str">
        <f>'3.5 St Lights - Pole'!CJ190</f>
        <v/>
      </c>
      <c r="BZ190" s="85" t="str">
        <f>'3.5 St Lights - Pole'!CK190</f>
        <v/>
      </c>
      <c r="CA190" s="85"/>
      <c r="CB190" s="85"/>
      <c r="CC190" s="85" t="str">
        <f t="shared" si="104"/>
        <v/>
      </c>
      <c r="CD190" s="413"/>
      <c r="CE190" s="112"/>
      <c r="CF190" s="133" t="str">
        <f ca="1">IF('3.5 St Lights - Pole'!CR190="","",'3.5 St Lights - Pole'!CR190)</f>
        <v/>
      </c>
      <c r="CG190" s="112" t="str">
        <f>IF('3.5 St Lights - Pole'!CS190="","",'3.5 St Lights - Pole'!CS190)</f>
        <v/>
      </c>
      <c r="CH190" s="112"/>
      <c r="CI190" s="112"/>
    </row>
    <row r="191" spans="1:87" x14ac:dyDescent="0.2">
      <c r="A191" s="237"/>
      <c r="B191" s="413" t="str">
        <f t="shared" si="77"/>
        <v/>
      </c>
      <c r="C191" s="413" t="str">
        <f>IF('3.5 St Lights - Bracket'!B191="","",'3.5 St Lights - Bracket'!B191)</f>
        <v/>
      </c>
      <c r="D191" s="89" t="str">
        <f>IF('3.5 St Lights - Bracket'!D191="","",'3.5 St Lights - Bracket'!D191)</f>
        <v/>
      </c>
      <c r="E191" s="413" t="str">
        <f>IF('3.5 St Lights - Bracket'!E191="","",'3.5 St Lights - Bracket'!E191)</f>
        <v/>
      </c>
      <c r="F191" s="413" t="str">
        <f>IF('3.5 St Lights - Bracket'!F191="","",'3.5 St Lights - Bracket'!F191)</f>
        <v/>
      </c>
      <c r="G191" s="413" t="str">
        <f>IF('3.5 St Lights - Bracket'!G191="","",'3.5 St Lights - Bracket'!G191)</f>
        <v/>
      </c>
      <c r="H191" s="413" t="str">
        <f>IF('3.5 St Lights - Bracket'!H191="","",'3.5 St Lights - Bracket'!H191)</f>
        <v/>
      </c>
      <c r="I191" s="413"/>
      <c r="J191" s="89" t="str">
        <f t="shared" si="78"/>
        <v/>
      </c>
      <c r="K191" s="413"/>
      <c r="L191" s="89" t="str">
        <f t="shared" si="79"/>
        <v/>
      </c>
      <c r="M191" s="414" t="str">
        <f t="shared" si="80"/>
        <v/>
      </c>
      <c r="N191" s="413"/>
      <c r="O191" s="89" t="str">
        <f t="shared" si="81"/>
        <v/>
      </c>
      <c r="P191" s="413" t="str">
        <f t="shared" si="82"/>
        <v/>
      </c>
      <c r="Q191" s="89" t="str">
        <f t="shared" si="83"/>
        <v/>
      </c>
      <c r="R191" s="413"/>
      <c r="S191" s="413" t="str">
        <f>IFERROR(VLOOKUP('3.5 St Lights - Pole'!AE191,sl_lights_light_supply_auto,2,FALSE),"")</f>
        <v/>
      </c>
      <c r="T191" s="89" t="str">
        <f t="shared" si="84"/>
        <v/>
      </c>
      <c r="U191" s="413"/>
      <c r="V191" s="413"/>
      <c r="W191" s="413"/>
      <c r="X191" s="413"/>
      <c r="Y191" s="89" t="str">
        <f t="shared" si="85"/>
        <v/>
      </c>
      <c r="Z191" s="415" t="str">
        <f>IF('3.5 St Lights - Pole'!$AM191="","",'3.5 St Lights - Pole'!$AM191)</f>
        <v/>
      </c>
      <c r="AA191" s="413"/>
      <c r="AB191" s="413"/>
      <c r="AC191" s="89" t="str">
        <f t="shared" si="86"/>
        <v/>
      </c>
      <c r="AD191" s="85"/>
      <c r="AE191" s="413"/>
      <c r="AF191" s="413" t="str">
        <f t="shared" si="87"/>
        <v/>
      </c>
      <c r="AG191" s="89" t="str">
        <f t="shared" si="88"/>
        <v/>
      </c>
      <c r="AH191" s="414" t="str">
        <f t="shared" si="89"/>
        <v/>
      </c>
      <c r="AI191" s="413" t="str">
        <f t="shared" si="90"/>
        <v/>
      </c>
      <c r="AJ191" s="89" t="str">
        <f t="shared" si="91"/>
        <v/>
      </c>
      <c r="AK191" s="413"/>
      <c r="AL191" s="89" t="str">
        <f t="shared" si="92"/>
        <v/>
      </c>
      <c r="AM191" s="413"/>
      <c r="AN191" s="89" t="str">
        <f t="shared" si="93"/>
        <v/>
      </c>
      <c r="AO191" s="413"/>
      <c r="AP191" s="89" t="str">
        <f t="shared" si="94"/>
        <v/>
      </c>
      <c r="AQ191" s="413"/>
      <c r="AR191" s="415" t="str">
        <f>IF('3.5 St Lights - Pole'!$AM191="","",'3.5 St Lights - Pole'!$AM191)</f>
        <v/>
      </c>
      <c r="AS191" s="413"/>
      <c r="AT191" s="89" t="str">
        <f t="shared" si="95"/>
        <v/>
      </c>
      <c r="AU191" s="85"/>
      <c r="AV191" s="85"/>
      <c r="AW191" s="413"/>
      <c r="AX191" s="413"/>
      <c r="AY191" s="89" t="str">
        <f t="shared" si="96"/>
        <v/>
      </c>
      <c r="AZ191" s="85"/>
      <c r="BA191" s="85"/>
      <c r="BB191" s="413" t="str">
        <f t="shared" si="97"/>
        <v/>
      </c>
      <c r="BC191" s="89" t="str">
        <f t="shared" si="98"/>
        <v/>
      </c>
      <c r="BD191" s="414" t="str">
        <f t="shared" si="99"/>
        <v/>
      </c>
      <c r="BE191" s="413"/>
      <c r="BF191" s="416" t="str">
        <f t="shared" si="100"/>
        <v/>
      </c>
      <c r="BG191" s="415" t="str">
        <f>IF('3.5 St Lights - Pole'!$AM191="","",'3.5 St Lights - Pole'!$AM191)</f>
        <v/>
      </c>
      <c r="BH191" s="413"/>
      <c r="BI191" s="89" t="str">
        <f t="shared" si="101"/>
        <v/>
      </c>
      <c r="BJ191" s="85"/>
      <c r="BK191" s="413"/>
      <c r="BL191" s="413"/>
      <c r="BM191" s="413"/>
      <c r="BN191" s="89" t="str">
        <f t="shared" si="102"/>
        <v/>
      </c>
      <c r="BO191" s="85"/>
      <c r="BP191" s="413"/>
      <c r="BQ191" s="415" t="str">
        <f>IF('3.5 St Lights - Pole'!$AM191="","",'3.5 St Lights - Pole'!$AM191)</f>
        <v/>
      </c>
      <c r="BR191" s="85"/>
      <c r="BS191" s="85"/>
      <c r="BT191" s="85" t="str">
        <f>'3.5 St Lights - Pole'!CE191</f>
        <v/>
      </c>
      <c r="BU191" s="85"/>
      <c r="BV191" s="85" t="str">
        <f t="shared" si="103"/>
        <v/>
      </c>
      <c r="BW191" s="271"/>
      <c r="BX191" s="85" t="str">
        <f>'3.5 St Lights - Pole'!CI191</f>
        <v/>
      </c>
      <c r="BY191" s="85" t="str">
        <f>'3.5 St Lights - Pole'!CJ191</f>
        <v/>
      </c>
      <c r="BZ191" s="85" t="str">
        <f>'3.5 St Lights - Pole'!CK191</f>
        <v/>
      </c>
      <c r="CA191" s="85"/>
      <c r="CB191" s="85"/>
      <c r="CC191" s="85" t="str">
        <f t="shared" si="104"/>
        <v/>
      </c>
      <c r="CD191" s="413"/>
      <c r="CE191" s="112"/>
      <c r="CF191" s="133" t="str">
        <f ca="1">IF('3.5 St Lights - Pole'!CR191="","",'3.5 St Lights - Pole'!CR191)</f>
        <v/>
      </c>
      <c r="CG191" s="112" t="str">
        <f>IF('3.5 St Lights - Pole'!CS191="","",'3.5 St Lights - Pole'!CS191)</f>
        <v/>
      </c>
      <c r="CH191" s="112"/>
      <c r="CI191" s="112"/>
    </row>
    <row r="192" spans="1:87" x14ac:dyDescent="0.2">
      <c r="A192" s="237"/>
      <c r="B192" s="413" t="str">
        <f t="shared" si="77"/>
        <v/>
      </c>
      <c r="C192" s="413" t="str">
        <f>IF('3.5 St Lights - Bracket'!B192="","",'3.5 St Lights - Bracket'!B192)</f>
        <v/>
      </c>
      <c r="D192" s="89" t="str">
        <f>IF('3.5 St Lights - Bracket'!D192="","",'3.5 St Lights - Bracket'!D192)</f>
        <v/>
      </c>
      <c r="E192" s="413" t="str">
        <f>IF('3.5 St Lights - Bracket'!E192="","",'3.5 St Lights - Bracket'!E192)</f>
        <v/>
      </c>
      <c r="F192" s="413" t="str">
        <f>IF('3.5 St Lights - Bracket'!F192="","",'3.5 St Lights - Bracket'!F192)</f>
        <v/>
      </c>
      <c r="G192" s="413" t="str">
        <f>IF('3.5 St Lights - Bracket'!G192="","",'3.5 St Lights - Bracket'!G192)</f>
        <v/>
      </c>
      <c r="H192" s="413" t="str">
        <f>IF('3.5 St Lights - Bracket'!H192="","",'3.5 St Lights - Bracket'!H192)</f>
        <v/>
      </c>
      <c r="I192" s="413"/>
      <c r="J192" s="89" t="str">
        <f t="shared" si="78"/>
        <v/>
      </c>
      <c r="K192" s="413"/>
      <c r="L192" s="89" t="str">
        <f t="shared" si="79"/>
        <v/>
      </c>
      <c r="M192" s="414" t="str">
        <f t="shared" si="80"/>
        <v/>
      </c>
      <c r="N192" s="413"/>
      <c r="O192" s="89" t="str">
        <f t="shared" si="81"/>
        <v/>
      </c>
      <c r="P192" s="413" t="str">
        <f t="shared" si="82"/>
        <v/>
      </c>
      <c r="Q192" s="89" t="str">
        <f t="shared" si="83"/>
        <v/>
      </c>
      <c r="R192" s="413"/>
      <c r="S192" s="413" t="str">
        <f>IFERROR(VLOOKUP('3.5 St Lights - Pole'!AE192,sl_lights_light_supply_auto,2,FALSE),"")</f>
        <v/>
      </c>
      <c r="T192" s="89" t="str">
        <f t="shared" si="84"/>
        <v/>
      </c>
      <c r="U192" s="413"/>
      <c r="V192" s="413"/>
      <c r="W192" s="413"/>
      <c r="X192" s="413"/>
      <c r="Y192" s="89" t="str">
        <f t="shared" si="85"/>
        <v/>
      </c>
      <c r="Z192" s="415" t="str">
        <f>IF('3.5 St Lights - Pole'!$AM192="","",'3.5 St Lights - Pole'!$AM192)</f>
        <v/>
      </c>
      <c r="AA192" s="413"/>
      <c r="AB192" s="413"/>
      <c r="AC192" s="89" t="str">
        <f t="shared" si="86"/>
        <v/>
      </c>
      <c r="AD192" s="85"/>
      <c r="AE192" s="413"/>
      <c r="AF192" s="413" t="str">
        <f t="shared" si="87"/>
        <v/>
      </c>
      <c r="AG192" s="89" t="str">
        <f t="shared" si="88"/>
        <v/>
      </c>
      <c r="AH192" s="414" t="str">
        <f t="shared" si="89"/>
        <v/>
      </c>
      <c r="AI192" s="413" t="str">
        <f t="shared" si="90"/>
        <v/>
      </c>
      <c r="AJ192" s="89" t="str">
        <f t="shared" si="91"/>
        <v/>
      </c>
      <c r="AK192" s="413"/>
      <c r="AL192" s="89" t="str">
        <f t="shared" si="92"/>
        <v/>
      </c>
      <c r="AM192" s="413"/>
      <c r="AN192" s="89" t="str">
        <f t="shared" si="93"/>
        <v/>
      </c>
      <c r="AO192" s="413"/>
      <c r="AP192" s="89" t="str">
        <f t="shared" si="94"/>
        <v/>
      </c>
      <c r="AQ192" s="413"/>
      <c r="AR192" s="415" t="str">
        <f>IF('3.5 St Lights - Pole'!$AM192="","",'3.5 St Lights - Pole'!$AM192)</f>
        <v/>
      </c>
      <c r="AS192" s="413"/>
      <c r="AT192" s="89" t="str">
        <f t="shared" si="95"/>
        <v/>
      </c>
      <c r="AU192" s="85"/>
      <c r="AV192" s="85"/>
      <c r="AW192" s="413"/>
      <c r="AX192" s="413"/>
      <c r="AY192" s="89" t="str">
        <f t="shared" si="96"/>
        <v/>
      </c>
      <c r="AZ192" s="85"/>
      <c r="BA192" s="85"/>
      <c r="BB192" s="413" t="str">
        <f t="shared" si="97"/>
        <v/>
      </c>
      <c r="BC192" s="89" t="str">
        <f t="shared" si="98"/>
        <v/>
      </c>
      <c r="BD192" s="414" t="str">
        <f t="shared" si="99"/>
        <v/>
      </c>
      <c r="BE192" s="413"/>
      <c r="BF192" s="416" t="str">
        <f t="shared" si="100"/>
        <v/>
      </c>
      <c r="BG192" s="415" t="str">
        <f>IF('3.5 St Lights - Pole'!$AM192="","",'3.5 St Lights - Pole'!$AM192)</f>
        <v/>
      </c>
      <c r="BH192" s="413"/>
      <c r="BI192" s="89" t="str">
        <f t="shared" si="101"/>
        <v/>
      </c>
      <c r="BJ192" s="85"/>
      <c r="BK192" s="413"/>
      <c r="BL192" s="413"/>
      <c r="BM192" s="413"/>
      <c r="BN192" s="89" t="str">
        <f t="shared" si="102"/>
        <v/>
      </c>
      <c r="BO192" s="85"/>
      <c r="BP192" s="413"/>
      <c r="BQ192" s="415" t="str">
        <f>IF('3.5 St Lights - Pole'!$AM192="","",'3.5 St Lights - Pole'!$AM192)</f>
        <v/>
      </c>
      <c r="BR192" s="85"/>
      <c r="BS192" s="85"/>
      <c r="BT192" s="85" t="str">
        <f>'3.5 St Lights - Pole'!CE192</f>
        <v/>
      </c>
      <c r="BU192" s="85"/>
      <c r="BV192" s="85" t="str">
        <f t="shared" si="103"/>
        <v/>
      </c>
      <c r="BW192" s="271"/>
      <c r="BX192" s="85" t="str">
        <f>'3.5 St Lights - Pole'!CI192</f>
        <v/>
      </c>
      <c r="BY192" s="85" t="str">
        <f>'3.5 St Lights - Pole'!CJ192</f>
        <v/>
      </c>
      <c r="BZ192" s="85" t="str">
        <f>'3.5 St Lights - Pole'!CK192</f>
        <v/>
      </c>
      <c r="CA192" s="85"/>
      <c r="CB192" s="85"/>
      <c r="CC192" s="85" t="str">
        <f t="shared" si="104"/>
        <v/>
      </c>
      <c r="CD192" s="413"/>
      <c r="CE192" s="112"/>
      <c r="CF192" s="133" t="str">
        <f ca="1">IF('3.5 St Lights - Pole'!CR192="","",'3.5 St Lights - Pole'!CR192)</f>
        <v/>
      </c>
      <c r="CG192" s="112" t="str">
        <f>IF('3.5 St Lights - Pole'!CS192="","",'3.5 St Lights - Pole'!CS192)</f>
        <v/>
      </c>
      <c r="CH192" s="112"/>
      <c r="CI192" s="112"/>
    </row>
    <row r="193" spans="1:87" x14ac:dyDescent="0.2">
      <c r="A193" s="237"/>
      <c r="B193" s="413" t="str">
        <f t="shared" si="77"/>
        <v/>
      </c>
      <c r="C193" s="413" t="str">
        <f>IF('3.5 St Lights - Bracket'!B193="","",'3.5 St Lights - Bracket'!B193)</f>
        <v/>
      </c>
      <c r="D193" s="89" t="str">
        <f>IF('3.5 St Lights - Bracket'!D193="","",'3.5 St Lights - Bracket'!D193)</f>
        <v/>
      </c>
      <c r="E193" s="413" t="str">
        <f>IF('3.5 St Lights - Bracket'!E193="","",'3.5 St Lights - Bracket'!E193)</f>
        <v/>
      </c>
      <c r="F193" s="413" t="str">
        <f>IF('3.5 St Lights - Bracket'!F193="","",'3.5 St Lights - Bracket'!F193)</f>
        <v/>
      </c>
      <c r="G193" s="413" t="str">
        <f>IF('3.5 St Lights - Bracket'!G193="","",'3.5 St Lights - Bracket'!G193)</f>
        <v/>
      </c>
      <c r="H193" s="413" t="str">
        <f>IF('3.5 St Lights - Bracket'!H193="","",'3.5 St Lights - Bracket'!H193)</f>
        <v/>
      </c>
      <c r="I193" s="413"/>
      <c r="J193" s="89" t="str">
        <f t="shared" si="78"/>
        <v/>
      </c>
      <c r="K193" s="413"/>
      <c r="L193" s="89" t="str">
        <f t="shared" si="79"/>
        <v/>
      </c>
      <c r="M193" s="414" t="str">
        <f t="shared" si="80"/>
        <v/>
      </c>
      <c r="N193" s="413"/>
      <c r="O193" s="89" t="str">
        <f t="shared" si="81"/>
        <v/>
      </c>
      <c r="P193" s="413" t="str">
        <f t="shared" si="82"/>
        <v/>
      </c>
      <c r="Q193" s="89" t="str">
        <f t="shared" si="83"/>
        <v/>
      </c>
      <c r="R193" s="413"/>
      <c r="S193" s="413" t="str">
        <f>IFERROR(VLOOKUP('3.5 St Lights - Pole'!AE193,sl_lights_light_supply_auto,2,FALSE),"")</f>
        <v/>
      </c>
      <c r="T193" s="89" t="str">
        <f t="shared" si="84"/>
        <v/>
      </c>
      <c r="U193" s="413"/>
      <c r="V193" s="413"/>
      <c r="W193" s="413"/>
      <c r="X193" s="413"/>
      <c r="Y193" s="89" t="str">
        <f t="shared" si="85"/>
        <v/>
      </c>
      <c r="Z193" s="415" t="str">
        <f>IF('3.5 St Lights - Pole'!$AM193="","",'3.5 St Lights - Pole'!$AM193)</f>
        <v/>
      </c>
      <c r="AA193" s="413"/>
      <c r="AB193" s="413"/>
      <c r="AC193" s="89" t="str">
        <f t="shared" si="86"/>
        <v/>
      </c>
      <c r="AD193" s="85"/>
      <c r="AE193" s="413"/>
      <c r="AF193" s="413" t="str">
        <f t="shared" si="87"/>
        <v/>
      </c>
      <c r="AG193" s="89" t="str">
        <f t="shared" si="88"/>
        <v/>
      </c>
      <c r="AH193" s="414" t="str">
        <f t="shared" si="89"/>
        <v/>
      </c>
      <c r="AI193" s="413" t="str">
        <f t="shared" si="90"/>
        <v/>
      </c>
      <c r="AJ193" s="89" t="str">
        <f t="shared" si="91"/>
        <v/>
      </c>
      <c r="AK193" s="413"/>
      <c r="AL193" s="89" t="str">
        <f t="shared" si="92"/>
        <v/>
      </c>
      <c r="AM193" s="413"/>
      <c r="AN193" s="89" t="str">
        <f t="shared" si="93"/>
        <v/>
      </c>
      <c r="AO193" s="413"/>
      <c r="AP193" s="89" t="str">
        <f t="shared" si="94"/>
        <v/>
      </c>
      <c r="AQ193" s="413"/>
      <c r="AR193" s="415" t="str">
        <f>IF('3.5 St Lights - Pole'!$AM193="","",'3.5 St Lights - Pole'!$AM193)</f>
        <v/>
      </c>
      <c r="AS193" s="413"/>
      <c r="AT193" s="89" t="str">
        <f t="shared" si="95"/>
        <v/>
      </c>
      <c r="AU193" s="85"/>
      <c r="AV193" s="85"/>
      <c r="AW193" s="413"/>
      <c r="AX193" s="413"/>
      <c r="AY193" s="89" t="str">
        <f t="shared" si="96"/>
        <v/>
      </c>
      <c r="AZ193" s="85"/>
      <c r="BA193" s="85"/>
      <c r="BB193" s="413" t="str">
        <f t="shared" si="97"/>
        <v/>
      </c>
      <c r="BC193" s="89" t="str">
        <f t="shared" si="98"/>
        <v/>
      </c>
      <c r="BD193" s="414" t="str">
        <f t="shared" si="99"/>
        <v/>
      </c>
      <c r="BE193" s="413"/>
      <c r="BF193" s="416" t="str">
        <f t="shared" si="100"/>
        <v/>
      </c>
      <c r="BG193" s="415" t="str">
        <f>IF('3.5 St Lights - Pole'!$AM193="","",'3.5 St Lights - Pole'!$AM193)</f>
        <v/>
      </c>
      <c r="BH193" s="413"/>
      <c r="BI193" s="89" t="str">
        <f t="shared" si="101"/>
        <v/>
      </c>
      <c r="BJ193" s="85"/>
      <c r="BK193" s="413"/>
      <c r="BL193" s="413"/>
      <c r="BM193" s="413"/>
      <c r="BN193" s="89" t="str">
        <f t="shared" si="102"/>
        <v/>
      </c>
      <c r="BO193" s="85"/>
      <c r="BP193" s="413"/>
      <c r="BQ193" s="415" t="str">
        <f>IF('3.5 St Lights - Pole'!$AM193="","",'3.5 St Lights - Pole'!$AM193)</f>
        <v/>
      </c>
      <c r="BR193" s="85"/>
      <c r="BS193" s="85"/>
      <c r="BT193" s="85" t="str">
        <f>'3.5 St Lights - Pole'!CE193</f>
        <v/>
      </c>
      <c r="BU193" s="85"/>
      <c r="BV193" s="85" t="str">
        <f t="shared" si="103"/>
        <v/>
      </c>
      <c r="BW193" s="271"/>
      <c r="BX193" s="85" t="str">
        <f>'3.5 St Lights - Pole'!CI193</f>
        <v/>
      </c>
      <c r="BY193" s="85" t="str">
        <f>'3.5 St Lights - Pole'!CJ193</f>
        <v/>
      </c>
      <c r="BZ193" s="85" t="str">
        <f>'3.5 St Lights - Pole'!CK193</f>
        <v/>
      </c>
      <c r="CA193" s="85"/>
      <c r="CB193" s="85"/>
      <c r="CC193" s="85" t="str">
        <f t="shared" si="104"/>
        <v/>
      </c>
      <c r="CD193" s="413"/>
      <c r="CE193" s="112"/>
      <c r="CF193" s="133" t="str">
        <f ca="1">IF('3.5 St Lights - Pole'!CR193="","",'3.5 St Lights - Pole'!CR193)</f>
        <v/>
      </c>
      <c r="CG193" s="112" t="str">
        <f>IF('3.5 St Lights - Pole'!CS193="","",'3.5 St Lights - Pole'!CS193)</f>
        <v/>
      </c>
      <c r="CH193" s="112"/>
      <c r="CI193" s="112"/>
    </row>
    <row r="194" spans="1:87" x14ac:dyDescent="0.2">
      <c r="A194" s="237"/>
      <c r="B194" s="413" t="str">
        <f t="shared" si="77"/>
        <v/>
      </c>
      <c r="C194" s="413" t="str">
        <f>IF('3.5 St Lights - Bracket'!B194="","",'3.5 St Lights - Bracket'!B194)</f>
        <v/>
      </c>
      <c r="D194" s="89" t="str">
        <f>IF('3.5 St Lights - Bracket'!D194="","",'3.5 St Lights - Bracket'!D194)</f>
        <v/>
      </c>
      <c r="E194" s="413" t="str">
        <f>IF('3.5 St Lights - Bracket'!E194="","",'3.5 St Lights - Bracket'!E194)</f>
        <v/>
      </c>
      <c r="F194" s="413" t="str">
        <f>IF('3.5 St Lights - Bracket'!F194="","",'3.5 St Lights - Bracket'!F194)</f>
        <v/>
      </c>
      <c r="G194" s="413" t="str">
        <f>IF('3.5 St Lights - Bracket'!G194="","",'3.5 St Lights - Bracket'!G194)</f>
        <v/>
      </c>
      <c r="H194" s="413" t="str">
        <f>IF('3.5 St Lights - Bracket'!H194="","",'3.5 St Lights - Bracket'!H194)</f>
        <v/>
      </c>
      <c r="I194" s="413"/>
      <c r="J194" s="89" t="str">
        <f t="shared" si="78"/>
        <v/>
      </c>
      <c r="K194" s="413"/>
      <c r="L194" s="89" t="str">
        <f t="shared" si="79"/>
        <v/>
      </c>
      <c r="M194" s="414" t="str">
        <f t="shared" si="80"/>
        <v/>
      </c>
      <c r="N194" s="413"/>
      <c r="O194" s="89" t="str">
        <f t="shared" si="81"/>
        <v/>
      </c>
      <c r="P194" s="413" t="str">
        <f t="shared" si="82"/>
        <v/>
      </c>
      <c r="Q194" s="89" t="str">
        <f t="shared" si="83"/>
        <v/>
      </c>
      <c r="R194" s="413"/>
      <c r="S194" s="413" t="str">
        <f>IFERROR(VLOOKUP('3.5 St Lights - Pole'!AE194,sl_lights_light_supply_auto,2,FALSE),"")</f>
        <v/>
      </c>
      <c r="T194" s="89" t="str">
        <f t="shared" si="84"/>
        <v/>
      </c>
      <c r="U194" s="413"/>
      <c r="V194" s="413"/>
      <c r="W194" s="413"/>
      <c r="X194" s="413"/>
      <c r="Y194" s="89" t="str">
        <f t="shared" si="85"/>
        <v/>
      </c>
      <c r="Z194" s="415" t="str">
        <f>IF('3.5 St Lights - Pole'!$AM194="","",'3.5 St Lights - Pole'!$AM194)</f>
        <v/>
      </c>
      <c r="AA194" s="413"/>
      <c r="AB194" s="413"/>
      <c r="AC194" s="89" t="str">
        <f t="shared" si="86"/>
        <v/>
      </c>
      <c r="AD194" s="85"/>
      <c r="AE194" s="413"/>
      <c r="AF194" s="413" t="str">
        <f t="shared" si="87"/>
        <v/>
      </c>
      <c r="AG194" s="89" t="str">
        <f t="shared" si="88"/>
        <v/>
      </c>
      <c r="AH194" s="414" t="str">
        <f t="shared" si="89"/>
        <v/>
      </c>
      <c r="AI194" s="413" t="str">
        <f t="shared" si="90"/>
        <v/>
      </c>
      <c r="AJ194" s="89" t="str">
        <f t="shared" si="91"/>
        <v/>
      </c>
      <c r="AK194" s="413"/>
      <c r="AL194" s="89" t="str">
        <f t="shared" si="92"/>
        <v/>
      </c>
      <c r="AM194" s="413"/>
      <c r="AN194" s="89" t="str">
        <f t="shared" si="93"/>
        <v/>
      </c>
      <c r="AO194" s="413"/>
      <c r="AP194" s="89" t="str">
        <f t="shared" si="94"/>
        <v/>
      </c>
      <c r="AQ194" s="413"/>
      <c r="AR194" s="415" t="str">
        <f>IF('3.5 St Lights - Pole'!$AM194="","",'3.5 St Lights - Pole'!$AM194)</f>
        <v/>
      </c>
      <c r="AS194" s="413"/>
      <c r="AT194" s="89" t="str">
        <f t="shared" si="95"/>
        <v/>
      </c>
      <c r="AU194" s="85"/>
      <c r="AV194" s="85"/>
      <c r="AW194" s="413"/>
      <c r="AX194" s="413"/>
      <c r="AY194" s="89" t="str">
        <f t="shared" si="96"/>
        <v/>
      </c>
      <c r="AZ194" s="85"/>
      <c r="BA194" s="85"/>
      <c r="BB194" s="413" t="str">
        <f t="shared" si="97"/>
        <v/>
      </c>
      <c r="BC194" s="89" t="str">
        <f t="shared" si="98"/>
        <v/>
      </c>
      <c r="BD194" s="414" t="str">
        <f t="shared" si="99"/>
        <v/>
      </c>
      <c r="BE194" s="413"/>
      <c r="BF194" s="416" t="str">
        <f t="shared" si="100"/>
        <v/>
      </c>
      <c r="BG194" s="415" t="str">
        <f>IF('3.5 St Lights - Pole'!$AM194="","",'3.5 St Lights - Pole'!$AM194)</f>
        <v/>
      </c>
      <c r="BH194" s="413"/>
      <c r="BI194" s="89" t="str">
        <f t="shared" si="101"/>
        <v/>
      </c>
      <c r="BJ194" s="85"/>
      <c r="BK194" s="413"/>
      <c r="BL194" s="413"/>
      <c r="BM194" s="413"/>
      <c r="BN194" s="89" t="str">
        <f t="shared" si="102"/>
        <v/>
      </c>
      <c r="BO194" s="85"/>
      <c r="BP194" s="413"/>
      <c r="BQ194" s="415" t="str">
        <f>IF('3.5 St Lights - Pole'!$AM194="","",'3.5 St Lights - Pole'!$AM194)</f>
        <v/>
      </c>
      <c r="BR194" s="85"/>
      <c r="BS194" s="85"/>
      <c r="BT194" s="85" t="str">
        <f>'3.5 St Lights - Pole'!CE194</f>
        <v/>
      </c>
      <c r="BU194" s="85"/>
      <c r="BV194" s="85" t="str">
        <f t="shared" si="103"/>
        <v/>
      </c>
      <c r="BW194" s="271"/>
      <c r="BX194" s="85" t="str">
        <f>'3.5 St Lights - Pole'!CI194</f>
        <v/>
      </c>
      <c r="BY194" s="85" t="str">
        <f>'3.5 St Lights - Pole'!CJ194</f>
        <v/>
      </c>
      <c r="BZ194" s="85" t="str">
        <f>'3.5 St Lights - Pole'!CK194</f>
        <v/>
      </c>
      <c r="CA194" s="85"/>
      <c r="CB194" s="85"/>
      <c r="CC194" s="85" t="str">
        <f t="shared" si="104"/>
        <v/>
      </c>
      <c r="CD194" s="413"/>
      <c r="CE194" s="112"/>
      <c r="CF194" s="133" t="str">
        <f ca="1">IF('3.5 St Lights - Pole'!CR194="","",'3.5 St Lights - Pole'!CR194)</f>
        <v/>
      </c>
      <c r="CG194" s="112" t="str">
        <f>IF('3.5 St Lights - Pole'!CS194="","",'3.5 St Lights - Pole'!CS194)</f>
        <v/>
      </c>
      <c r="CH194" s="112"/>
      <c r="CI194" s="112"/>
    </row>
    <row r="195" spans="1:87" x14ac:dyDescent="0.2">
      <c r="A195" s="237"/>
      <c r="B195" s="413" t="str">
        <f t="shared" si="77"/>
        <v/>
      </c>
      <c r="C195" s="413" t="str">
        <f>IF('3.5 St Lights - Bracket'!B195="","",'3.5 St Lights - Bracket'!B195)</f>
        <v/>
      </c>
      <c r="D195" s="89" t="str">
        <f>IF('3.5 St Lights - Bracket'!D195="","",'3.5 St Lights - Bracket'!D195)</f>
        <v/>
      </c>
      <c r="E195" s="413" t="str">
        <f>IF('3.5 St Lights - Bracket'!E195="","",'3.5 St Lights - Bracket'!E195)</f>
        <v/>
      </c>
      <c r="F195" s="413" t="str">
        <f>IF('3.5 St Lights - Bracket'!F195="","",'3.5 St Lights - Bracket'!F195)</f>
        <v/>
      </c>
      <c r="G195" s="413" t="str">
        <f>IF('3.5 St Lights - Bracket'!G195="","",'3.5 St Lights - Bracket'!G195)</f>
        <v/>
      </c>
      <c r="H195" s="413" t="str">
        <f>IF('3.5 St Lights - Bracket'!H195="","",'3.5 St Lights - Bracket'!H195)</f>
        <v/>
      </c>
      <c r="I195" s="413"/>
      <c r="J195" s="89" t="str">
        <f t="shared" si="78"/>
        <v/>
      </c>
      <c r="K195" s="413"/>
      <c r="L195" s="89" t="str">
        <f t="shared" si="79"/>
        <v/>
      </c>
      <c r="M195" s="414" t="str">
        <f t="shared" si="80"/>
        <v/>
      </c>
      <c r="N195" s="413"/>
      <c r="O195" s="89" t="str">
        <f t="shared" si="81"/>
        <v/>
      </c>
      <c r="P195" s="413" t="str">
        <f t="shared" si="82"/>
        <v/>
      </c>
      <c r="Q195" s="89" t="str">
        <f t="shared" si="83"/>
        <v/>
      </c>
      <c r="R195" s="413"/>
      <c r="S195" s="413" t="str">
        <f>IFERROR(VLOOKUP('3.5 St Lights - Pole'!AE195,sl_lights_light_supply_auto,2,FALSE),"")</f>
        <v/>
      </c>
      <c r="T195" s="89" t="str">
        <f t="shared" si="84"/>
        <v/>
      </c>
      <c r="U195" s="413"/>
      <c r="V195" s="413"/>
      <c r="W195" s="413"/>
      <c r="X195" s="413"/>
      <c r="Y195" s="89" t="str">
        <f t="shared" si="85"/>
        <v/>
      </c>
      <c r="Z195" s="415" t="str">
        <f>IF('3.5 St Lights - Pole'!$AM195="","",'3.5 St Lights - Pole'!$AM195)</f>
        <v/>
      </c>
      <c r="AA195" s="413"/>
      <c r="AB195" s="413"/>
      <c r="AC195" s="89" t="str">
        <f t="shared" si="86"/>
        <v/>
      </c>
      <c r="AD195" s="85"/>
      <c r="AE195" s="413"/>
      <c r="AF195" s="413" t="str">
        <f t="shared" si="87"/>
        <v/>
      </c>
      <c r="AG195" s="89" t="str">
        <f t="shared" si="88"/>
        <v/>
      </c>
      <c r="AH195" s="414" t="str">
        <f t="shared" si="89"/>
        <v/>
      </c>
      <c r="AI195" s="413" t="str">
        <f t="shared" si="90"/>
        <v/>
      </c>
      <c r="AJ195" s="89" t="str">
        <f t="shared" si="91"/>
        <v/>
      </c>
      <c r="AK195" s="413"/>
      <c r="AL195" s="89" t="str">
        <f t="shared" si="92"/>
        <v/>
      </c>
      <c r="AM195" s="413"/>
      <c r="AN195" s="89" t="str">
        <f t="shared" si="93"/>
        <v/>
      </c>
      <c r="AO195" s="413"/>
      <c r="AP195" s="89" t="str">
        <f t="shared" si="94"/>
        <v/>
      </c>
      <c r="AQ195" s="413"/>
      <c r="AR195" s="415" t="str">
        <f>IF('3.5 St Lights - Pole'!$AM195="","",'3.5 St Lights - Pole'!$AM195)</f>
        <v/>
      </c>
      <c r="AS195" s="413"/>
      <c r="AT195" s="89" t="str">
        <f t="shared" si="95"/>
        <v/>
      </c>
      <c r="AU195" s="85"/>
      <c r="AV195" s="85"/>
      <c r="AW195" s="413"/>
      <c r="AX195" s="413"/>
      <c r="AY195" s="89" t="str">
        <f t="shared" si="96"/>
        <v/>
      </c>
      <c r="AZ195" s="85"/>
      <c r="BA195" s="85"/>
      <c r="BB195" s="413" t="str">
        <f t="shared" si="97"/>
        <v/>
      </c>
      <c r="BC195" s="89" t="str">
        <f t="shared" si="98"/>
        <v/>
      </c>
      <c r="BD195" s="414" t="str">
        <f t="shared" si="99"/>
        <v/>
      </c>
      <c r="BE195" s="413"/>
      <c r="BF195" s="416" t="str">
        <f t="shared" si="100"/>
        <v/>
      </c>
      <c r="BG195" s="415" t="str">
        <f>IF('3.5 St Lights - Pole'!$AM195="","",'3.5 St Lights - Pole'!$AM195)</f>
        <v/>
      </c>
      <c r="BH195" s="413"/>
      <c r="BI195" s="89" t="str">
        <f t="shared" si="101"/>
        <v/>
      </c>
      <c r="BJ195" s="85"/>
      <c r="BK195" s="413"/>
      <c r="BL195" s="413"/>
      <c r="BM195" s="413"/>
      <c r="BN195" s="89" t="str">
        <f t="shared" si="102"/>
        <v/>
      </c>
      <c r="BO195" s="85"/>
      <c r="BP195" s="413"/>
      <c r="BQ195" s="415" t="str">
        <f>IF('3.5 St Lights - Pole'!$AM195="","",'3.5 St Lights - Pole'!$AM195)</f>
        <v/>
      </c>
      <c r="BR195" s="85"/>
      <c r="BS195" s="85"/>
      <c r="BT195" s="85" t="str">
        <f>'3.5 St Lights - Pole'!CE195</f>
        <v/>
      </c>
      <c r="BU195" s="85"/>
      <c r="BV195" s="85" t="str">
        <f t="shared" si="103"/>
        <v/>
      </c>
      <c r="BW195" s="271"/>
      <c r="BX195" s="85" t="str">
        <f>'3.5 St Lights - Pole'!CI195</f>
        <v/>
      </c>
      <c r="BY195" s="85" t="str">
        <f>'3.5 St Lights - Pole'!CJ195</f>
        <v/>
      </c>
      <c r="BZ195" s="85" t="str">
        <f>'3.5 St Lights - Pole'!CK195</f>
        <v/>
      </c>
      <c r="CA195" s="85"/>
      <c r="CB195" s="85"/>
      <c r="CC195" s="85" t="str">
        <f t="shared" si="104"/>
        <v/>
      </c>
      <c r="CD195" s="413"/>
      <c r="CE195" s="112"/>
      <c r="CF195" s="133" t="str">
        <f ca="1">IF('3.5 St Lights - Pole'!CR195="","",'3.5 St Lights - Pole'!CR195)</f>
        <v/>
      </c>
      <c r="CG195" s="112" t="str">
        <f>IF('3.5 St Lights - Pole'!CS195="","",'3.5 St Lights - Pole'!CS195)</f>
        <v/>
      </c>
      <c r="CH195" s="112"/>
      <c r="CI195" s="112"/>
    </row>
    <row r="196" spans="1:87" x14ac:dyDescent="0.2">
      <c r="A196" s="237"/>
      <c r="B196" s="413" t="str">
        <f t="shared" si="77"/>
        <v/>
      </c>
      <c r="C196" s="413" t="str">
        <f>IF('3.5 St Lights - Bracket'!B196="","",'3.5 St Lights - Bracket'!B196)</f>
        <v/>
      </c>
      <c r="D196" s="89" t="str">
        <f>IF('3.5 St Lights - Bracket'!D196="","",'3.5 St Lights - Bracket'!D196)</f>
        <v/>
      </c>
      <c r="E196" s="413" t="str">
        <f>IF('3.5 St Lights - Bracket'!E196="","",'3.5 St Lights - Bracket'!E196)</f>
        <v/>
      </c>
      <c r="F196" s="413" t="str">
        <f>IF('3.5 St Lights - Bracket'!F196="","",'3.5 St Lights - Bracket'!F196)</f>
        <v/>
      </c>
      <c r="G196" s="413" t="str">
        <f>IF('3.5 St Lights - Bracket'!G196="","",'3.5 St Lights - Bracket'!G196)</f>
        <v/>
      </c>
      <c r="H196" s="413" t="str">
        <f>IF('3.5 St Lights - Bracket'!H196="","",'3.5 St Lights - Bracket'!H196)</f>
        <v/>
      </c>
      <c r="I196" s="413"/>
      <c r="J196" s="89" t="str">
        <f t="shared" si="78"/>
        <v/>
      </c>
      <c r="K196" s="413"/>
      <c r="L196" s="89" t="str">
        <f t="shared" si="79"/>
        <v/>
      </c>
      <c r="M196" s="414" t="str">
        <f t="shared" si="80"/>
        <v/>
      </c>
      <c r="N196" s="413"/>
      <c r="O196" s="89" t="str">
        <f t="shared" si="81"/>
        <v/>
      </c>
      <c r="P196" s="413" t="str">
        <f t="shared" si="82"/>
        <v/>
      </c>
      <c r="Q196" s="89" t="str">
        <f t="shared" si="83"/>
        <v/>
      </c>
      <c r="R196" s="413"/>
      <c r="S196" s="413" t="str">
        <f>IFERROR(VLOOKUP('3.5 St Lights - Pole'!AE196,sl_lights_light_supply_auto,2,FALSE),"")</f>
        <v/>
      </c>
      <c r="T196" s="89" t="str">
        <f t="shared" si="84"/>
        <v/>
      </c>
      <c r="U196" s="413"/>
      <c r="V196" s="413"/>
      <c r="W196" s="413"/>
      <c r="X196" s="413"/>
      <c r="Y196" s="89" t="str">
        <f t="shared" si="85"/>
        <v/>
      </c>
      <c r="Z196" s="415" t="str">
        <f>IF('3.5 St Lights - Pole'!$AM196="","",'3.5 St Lights - Pole'!$AM196)</f>
        <v/>
      </c>
      <c r="AA196" s="413"/>
      <c r="AB196" s="413"/>
      <c r="AC196" s="89" t="str">
        <f t="shared" si="86"/>
        <v/>
      </c>
      <c r="AD196" s="85"/>
      <c r="AE196" s="413"/>
      <c r="AF196" s="413" t="str">
        <f t="shared" si="87"/>
        <v/>
      </c>
      <c r="AG196" s="89" t="str">
        <f t="shared" si="88"/>
        <v/>
      </c>
      <c r="AH196" s="414" t="str">
        <f t="shared" si="89"/>
        <v/>
      </c>
      <c r="AI196" s="413" t="str">
        <f t="shared" si="90"/>
        <v/>
      </c>
      <c r="AJ196" s="89" t="str">
        <f t="shared" si="91"/>
        <v/>
      </c>
      <c r="AK196" s="413"/>
      <c r="AL196" s="89" t="str">
        <f t="shared" si="92"/>
        <v/>
      </c>
      <c r="AM196" s="413"/>
      <c r="AN196" s="89" t="str">
        <f t="shared" si="93"/>
        <v/>
      </c>
      <c r="AO196" s="413"/>
      <c r="AP196" s="89" t="str">
        <f t="shared" si="94"/>
        <v/>
      </c>
      <c r="AQ196" s="413"/>
      <c r="AR196" s="415" t="str">
        <f>IF('3.5 St Lights - Pole'!$AM196="","",'3.5 St Lights - Pole'!$AM196)</f>
        <v/>
      </c>
      <c r="AS196" s="413"/>
      <c r="AT196" s="89" t="str">
        <f t="shared" si="95"/>
        <v/>
      </c>
      <c r="AU196" s="85"/>
      <c r="AV196" s="85"/>
      <c r="AW196" s="413"/>
      <c r="AX196" s="413"/>
      <c r="AY196" s="89" t="str">
        <f t="shared" si="96"/>
        <v/>
      </c>
      <c r="AZ196" s="85"/>
      <c r="BA196" s="85"/>
      <c r="BB196" s="413" t="str">
        <f t="shared" si="97"/>
        <v/>
      </c>
      <c r="BC196" s="89" t="str">
        <f t="shared" si="98"/>
        <v/>
      </c>
      <c r="BD196" s="414" t="str">
        <f t="shared" si="99"/>
        <v/>
      </c>
      <c r="BE196" s="413"/>
      <c r="BF196" s="416" t="str">
        <f t="shared" si="100"/>
        <v/>
      </c>
      <c r="BG196" s="415" t="str">
        <f>IF('3.5 St Lights - Pole'!$AM196="","",'3.5 St Lights - Pole'!$AM196)</f>
        <v/>
      </c>
      <c r="BH196" s="413"/>
      <c r="BI196" s="89" t="str">
        <f t="shared" si="101"/>
        <v/>
      </c>
      <c r="BJ196" s="85"/>
      <c r="BK196" s="413"/>
      <c r="BL196" s="413"/>
      <c r="BM196" s="413"/>
      <c r="BN196" s="89" t="str">
        <f t="shared" si="102"/>
        <v/>
      </c>
      <c r="BO196" s="85"/>
      <c r="BP196" s="413"/>
      <c r="BQ196" s="415" t="str">
        <f>IF('3.5 St Lights - Pole'!$AM196="","",'3.5 St Lights - Pole'!$AM196)</f>
        <v/>
      </c>
      <c r="BR196" s="85"/>
      <c r="BS196" s="85"/>
      <c r="BT196" s="85" t="str">
        <f>'3.5 St Lights - Pole'!CE196</f>
        <v/>
      </c>
      <c r="BU196" s="85"/>
      <c r="BV196" s="85" t="str">
        <f t="shared" si="103"/>
        <v/>
      </c>
      <c r="BW196" s="271"/>
      <c r="BX196" s="85" t="str">
        <f>'3.5 St Lights - Pole'!CI196</f>
        <v/>
      </c>
      <c r="BY196" s="85" t="str">
        <f>'3.5 St Lights - Pole'!CJ196</f>
        <v/>
      </c>
      <c r="BZ196" s="85" t="str">
        <f>'3.5 St Lights - Pole'!CK196</f>
        <v/>
      </c>
      <c r="CA196" s="85"/>
      <c r="CB196" s="85"/>
      <c r="CC196" s="85" t="str">
        <f t="shared" si="104"/>
        <v/>
      </c>
      <c r="CD196" s="413"/>
      <c r="CE196" s="112"/>
      <c r="CF196" s="133" t="str">
        <f ca="1">IF('3.5 St Lights - Pole'!CR196="","",'3.5 St Lights - Pole'!CR196)</f>
        <v/>
      </c>
      <c r="CG196" s="112" t="str">
        <f>IF('3.5 St Lights - Pole'!CS196="","",'3.5 St Lights - Pole'!CS196)</f>
        <v/>
      </c>
      <c r="CH196" s="112"/>
      <c r="CI196" s="112"/>
    </row>
    <row r="197" spans="1:87" x14ac:dyDescent="0.2">
      <c r="A197" s="237"/>
      <c r="B197" s="413" t="str">
        <f t="shared" si="77"/>
        <v/>
      </c>
      <c r="C197" s="413" t="str">
        <f>IF('3.5 St Lights - Bracket'!B197="","",'3.5 St Lights - Bracket'!B197)</f>
        <v/>
      </c>
      <c r="D197" s="89" t="str">
        <f>IF('3.5 St Lights - Bracket'!D197="","",'3.5 St Lights - Bracket'!D197)</f>
        <v/>
      </c>
      <c r="E197" s="413" t="str">
        <f>IF('3.5 St Lights - Bracket'!E197="","",'3.5 St Lights - Bracket'!E197)</f>
        <v/>
      </c>
      <c r="F197" s="413" t="str">
        <f>IF('3.5 St Lights - Bracket'!F197="","",'3.5 St Lights - Bracket'!F197)</f>
        <v/>
      </c>
      <c r="G197" s="413" t="str">
        <f>IF('3.5 St Lights - Bracket'!G197="","",'3.5 St Lights - Bracket'!G197)</f>
        <v/>
      </c>
      <c r="H197" s="413" t="str">
        <f>IF('3.5 St Lights - Bracket'!H197="","",'3.5 St Lights - Bracket'!H197)</f>
        <v/>
      </c>
      <c r="I197" s="413"/>
      <c r="J197" s="89" t="str">
        <f t="shared" si="78"/>
        <v/>
      </c>
      <c r="K197" s="413"/>
      <c r="L197" s="89" t="str">
        <f t="shared" si="79"/>
        <v/>
      </c>
      <c r="M197" s="414" t="str">
        <f t="shared" si="80"/>
        <v/>
      </c>
      <c r="N197" s="413"/>
      <c r="O197" s="89" t="str">
        <f t="shared" si="81"/>
        <v/>
      </c>
      <c r="P197" s="413" t="str">
        <f t="shared" si="82"/>
        <v/>
      </c>
      <c r="Q197" s="89" t="str">
        <f t="shared" si="83"/>
        <v/>
      </c>
      <c r="R197" s="413"/>
      <c r="S197" s="413" t="str">
        <f>IFERROR(VLOOKUP('3.5 St Lights - Pole'!AE197,sl_lights_light_supply_auto,2,FALSE),"")</f>
        <v/>
      </c>
      <c r="T197" s="89" t="str">
        <f t="shared" si="84"/>
        <v/>
      </c>
      <c r="U197" s="413"/>
      <c r="V197" s="413"/>
      <c r="W197" s="413"/>
      <c r="X197" s="413"/>
      <c r="Y197" s="89" t="str">
        <f t="shared" si="85"/>
        <v/>
      </c>
      <c r="Z197" s="415" t="str">
        <f>IF('3.5 St Lights - Pole'!$AM197="","",'3.5 St Lights - Pole'!$AM197)</f>
        <v/>
      </c>
      <c r="AA197" s="413"/>
      <c r="AB197" s="413"/>
      <c r="AC197" s="89" t="str">
        <f t="shared" si="86"/>
        <v/>
      </c>
      <c r="AD197" s="85"/>
      <c r="AE197" s="413"/>
      <c r="AF197" s="413" t="str">
        <f t="shared" si="87"/>
        <v/>
      </c>
      <c r="AG197" s="89" t="str">
        <f t="shared" si="88"/>
        <v/>
      </c>
      <c r="AH197" s="414" t="str">
        <f t="shared" si="89"/>
        <v/>
      </c>
      <c r="AI197" s="413" t="str">
        <f t="shared" si="90"/>
        <v/>
      </c>
      <c r="AJ197" s="89" t="str">
        <f t="shared" si="91"/>
        <v/>
      </c>
      <c r="AK197" s="413"/>
      <c r="AL197" s="89" t="str">
        <f t="shared" si="92"/>
        <v/>
      </c>
      <c r="AM197" s="413"/>
      <c r="AN197" s="89" t="str">
        <f t="shared" si="93"/>
        <v/>
      </c>
      <c r="AO197" s="413"/>
      <c r="AP197" s="89" t="str">
        <f t="shared" si="94"/>
        <v/>
      </c>
      <c r="AQ197" s="413"/>
      <c r="AR197" s="415" t="str">
        <f>IF('3.5 St Lights - Pole'!$AM197="","",'3.5 St Lights - Pole'!$AM197)</f>
        <v/>
      </c>
      <c r="AS197" s="413"/>
      <c r="AT197" s="89" t="str">
        <f t="shared" si="95"/>
        <v/>
      </c>
      <c r="AU197" s="85"/>
      <c r="AV197" s="85"/>
      <c r="AW197" s="413"/>
      <c r="AX197" s="413"/>
      <c r="AY197" s="89" t="str">
        <f t="shared" si="96"/>
        <v/>
      </c>
      <c r="AZ197" s="85"/>
      <c r="BA197" s="85"/>
      <c r="BB197" s="413" t="str">
        <f t="shared" si="97"/>
        <v/>
      </c>
      <c r="BC197" s="89" t="str">
        <f t="shared" si="98"/>
        <v/>
      </c>
      <c r="BD197" s="414" t="str">
        <f t="shared" si="99"/>
        <v/>
      </c>
      <c r="BE197" s="413"/>
      <c r="BF197" s="416" t="str">
        <f t="shared" si="100"/>
        <v/>
      </c>
      <c r="BG197" s="415" t="str">
        <f>IF('3.5 St Lights - Pole'!$AM197="","",'3.5 St Lights - Pole'!$AM197)</f>
        <v/>
      </c>
      <c r="BH197" s="413"/>
      <c r="BI197" s="89" t="str">
        <f t="shared" si="101"/>
        <v/>
      </c>
      <c r="BJ197" s="85"/>
      <c r="BK197" s="413"/>
      <c r="BL197" s="413"/>
      <c r="BM197" s="413"/>
      <c r="BN197" s="89" t="str">
        <f t="shared" si="102"/>
        <v/>
      </c>
      <c r="BO197" s="85"/>
      <c r="BP197" s="413"/>
      <c r="BQ197" s="415" t="str">
        <f>IF('3.5 St Lights - Pole'!$AM197="","",'3.5 St Lights - Pole'!$AM197)</f>
        <v/>
      </c>
      <c r="BR197" s="85"/>
      <c r="BS197" s="85"/>
      <c r="BT197" s="85" t="str">
        <f>'3.5 St Lights - Pole'!CE197</f>
        <v/>
      </c>
      <c r="BU197" s="85"/>
      <c r="BV197" s="85" t="str">
        <f t="shared" si="103"/>
        <v/>
      </c>
      <c r="BW197" s="271"/>
      <c r="BX197" s="85" t="str">
        <f>'3.5 St Lights - Pole'!CI197</f>
        <v/>
      </c>
      <c r="BY197" s="85" t="str">
        <f>'3.5 St Lights - Pole'!CJ197</f>
        <v/>
      </c>
      <c r="BZ197" s="85" t="str">
        <f>'3.5 St Lights - Pole'!CK197</f>
        <v/>
      </c>
      <c r="CA197" s="85"/>
      <c r="CB197" s="85"/>
      <c r="CC197" s="85" t="str">
        <f t="shared" si="104"/>
        <v/>
      </c>
      <c r="CD197" s="413"/>
      <c r="CE197" s="112"/>
      <c r="CF197" s="133" t="str">
        <f ca="1">IF('3.5 St Lights - Pole'!CR197="","",'3.5 St Lights - Pole'!CR197)</f>
        <v/>
      </c>
      <c r="CG197" s="112" t="str">
        <f>IF('3.5 St Lights - Pole'!CS197="","",'3.5 St Lights - Pole'!CS197)</f>
        <v/>
      </c>
      <c r="CH197" s="112"/>
      <c r="CI197" s="112"/>
    </row>
    <row r="198" spans="1:87" x14ac:dyDescent="0.2">
      <c r="A198" s="237"/>
      <c r="B198" s="413" t="str">
        <f t="shared" si="77"/>
        <v/>
      </c>
      <c r="C198" s="413" t="str">
        <f>IF('3.5 St Lights - Bracket'!B198="","",'3.5 St Lights - Bracket'!B198)</f>
        <v/>
      </c>
      <c r="D198" s="89" t="str">
        <f>IF('3.5 St Lights - Bracket'!D198="","",'3.5 St Lights - Bracket'!D198)</f>
        <v/>
      </c>
      <c r="E198" s="413" t="str">
        <f>IF('3.5 St Lights - Bracket'!E198="","",'3.5 St Lights - Bracket'!E198)</f>
        <v/>
      </c>
      <c r="F198" s="413" t="str">
        <f>IF('3.5 St Lights - Bracket'!F198="","",'3.5 St Lights - Bracket'!F198)</f>
        <v/>
      </c>
      <c r="G198" s="413" t="str">
        <f>IF('3.5 St Lights - Bracket'!G198="","",'3.5 St Lights - Bracket'!G198)</f>
        <v/>
      </c>
      <c r="H198" s="413" t="str">
        <f>IF('3.5 St Lights - Bracket'!H198="","",'3.5 St Lights - Bracket'!H198)</f>
        <v/>
      </c>
      <c r="I198" s="413"/>
      <c r="J198" s="89" t="str">
        <f t="shared" si="78"/>
        <v/>
      </c>
      <c r="K198" s="413"/>
      <c r="L198" s="89" t="str">
        <f t="shared" si="79"/>
        <v/>
      </c>
      <c r="M198" s="414" t="str">
        <f t="shared" si="80"/>
        <v/>
      </c>
      <c r="N198" s="413"/>
      <c r="O198" s="89" t="str">
        <f t="shared" si="81"/>
        <v/>
      </c>
      <c r="P198" s="413" t="str">
        <f t="shared" si="82"/>
        <v/>
      </c>
      <c r="Q198" s="89" t="str">
        <f t="shared" si="83"/>
        <v/>
      </c>
      <c r="R198" s="413"/>
      <c r="S198" s="413" t="str">
        <f>IFERROR(VLOOKUP('3.5 St Lights - Pole'!AE198,sl_lights_light_supply_auto,2,FALSE),"")</f>
        <v/>
      </c>
      <c r="T198" s="89" t="str">
        <f t="shared" si="84"/>
        <v/>
      </c>
      <c r="U198" s="413"/>
      <c r="V198" s="413"/>
      <c r="W198" s="413"/>
      <c r="X198" s="413"/>
      <c r="Y198" s="89" t="str">
        <f t="shared" si="85"/>
        <v/>
      </c>
      <c r="Z198" s="415" t="str">
        <f>IF('3.5 St Lights - Pole'!$AM198="","",'3.5 St Lights - Pole'!$AM198)</f>
        <v/>
      </c>
      <c r="AA198" s="413"/>
      <c r="AB198" s="413"/>
      <c r="AC198" s="89" t="str">
        <f t="shared" si="86"/>
        <v/>
      </c>
      <c r="AD198" s="85"/>
      <c r="AE198" s="413"/>
      <c r="AF198" s="413" t="str">
        <f t="shared" si="87"/>
        <v/>
      </c>
      <c r="AG198" s="89" t="str">
        <f t="shared" si="88"/>
        <v/>
      </c>
      <c r="AH198" s="414" t="str">
        <f t="shared" si="89"/>
        <v/>
      </c>
      <c r="AI198" s="413" t="str">
        <f t="shared" si="90"/>
        <v/>
      </c>
      <c r="AJ198" s="89" t="str">
        <f t="shared" si="91"/>
        <v/>
      </c>
      <c r="AK198" s="413"/>
      <c r="AL198" s="89" t="str">
        <f t="shared" si="92"/>
        <v/>
      </c>
      <c r="AM198" s="413"/>
      <c r="AN198" s="89" t="str">
        <f t="shared" si="93"/>
        <v/>
      </c>
      <c r="AO198" s="413"/>
      <c r="AP198" s="89" t="str">
        <f t="shared" si="94"/>
        <v/>
      </c>
      <c r="AQ198" s="413"/>
      <c r="AR198" s="415" t="str">
        <f>IF('3.5 St Lights - Pole'!$AM198="","",'3.5 St Lights - Pole'!$AM198)</f>
        <v/>
      </c>
      <c r="AS198" s="413"/>
      <c r="AT198" s="89" t="str">
        <f t="shared" si="95"/>
        <v/>
      </c>
      <c r="AU198" s="85"/>
      <c r="AV198" s="85"/>
      <c r="AW198" s="413"/>
      <c r="AX198" s="413"/>
      <c r="AY198" s="89" t="str">
        <f t="shared" si="96"/>
        <v/>
      </c>
      <c r="AZ198" s="85"/>
      <c r="BA198" s="85"/>
      <c r="BB198" s="413" t="str">
        <f t="shared" si="97"/>
        <v/>
      </c>
      <c r="BC198" s="89" t="str">
        <f t="shared" si="98"/>
        <v/>
      </c>
      <c r="BD198" s="414" t="str">
        <f t="shared" si="99"/>
        <v/>
      </c>
      <c r="BE198" s="413"/>
      <c r="BF198" s="416" t="str">
        <f t="shared" si="100"/>
        <v/>
      </c>
      <c r="BG198" s="415" t="str">
        <f>IF('3.5 St Lights - Pole'!$AM198="","",'3.5 St Lights - Pole'!$AM198)</f>
        <v/>
      </c>
      <c r="BH198" s="413"/>
      <c r="BI198" s="89" t="str">
        <f t="shared" si="101"/>
        <v/>
      </c>
      <c r="BJ198" s="85"/>
      <c r="BK198" s="413"/>
      <c r="BL198" s="413"/>
      <c r="BM198" s="413"/>
      <c r="BN198" s="89" t="str">
        <f t="shared" si="102"/>
        <v/>
      </c>
      <c r="BO198" s="85"/>
      <c r="BP198" s="413"/>
      <c r="BQ198" s="415" t="str">
        <f>IF('3.5 St Lights - Pole'!$AM198="","",'3.5 St Lights - Pole'!$AM198)</f>
        <v/>
      </c>
      <c r="BR198" s="85"/>
      <c r="BS198" s="85"/>
      <c r="BT198" s="85" t="str">
        <f>'3.5 St Lights - Pole'!CE198</f>
        <v/>
      </c>
      <c r="BU198" s="85"/>
      <c r="BV198" s="85" t="str">
        <f t="shared" si="103"/>
        <v/>
      </c>
      <c r="BW198" s="271"/>
      <c r="BX198" s="85" t="str">
        <f>'3.5 St Lights - Pole'!CI198</f>
        <v/>
      </c>
      <c r="BY198" s="85" t="str">
        <f>'3.5 St Lights - Pole'!CJ198</f>
        <v/>
      </c>
      <c r="BZ198" s="85" t="str">
        <f>'3.5 St Lights - Pole'!CK198</f>
        <v/>
      </c>
      <c r="CA198" s="85"/>
      <c r="CB198" s="85"/>
      <c r="CC198" s="85" t="str">
        <f t="shared" si="104"/>
        <v/>
      </c>
      <c r="CD198" s="413"/>
      <c r="CE198" s="112"/>
      <c r="CF198" s="133" t="str">
        <f ca="1">IF('3.5 St Lights - Pole'!CR198="","",'3.5 St Lights - Pole'!CR198)</f>
        <v/>
      </c>
      <c r="CG198" s="112" t="str">
        <f>IF('3.5 St Lights - Pole'!CS198="","",'3.5 St Lights - Pole'!CS198)</f>
        <v/>
      </c>
      <c r="CH198" s="112"/>
      <c r="CI198" s="112"/>
    </row>
    <row r="199" spans="1:87" x14ac:dyDescent="0.2">
      <c r="A199" s="237"/>
      <c r="B199" s="413" t="str">
        <f t="shared" ref="B199:B262" si="105">IF(C199="","",C199)</f>
        <v/>
      </c>
      <c r="C199" s="413" t="str">
        <f>IF('3.5 St Lights - Bracket'!B199="","",'3.5 St Lights - Bracket'!B199)</f>
        <v/>
      </c>
      <c r="D199" s="89" t="str">
        <f>IF('3.5 St Lights - Bracket'!D199="","",'3.5 St Lights - Bracket'!D199)</f>
        <v/>
      </c>
      <c r="E199" s="413" t="str">
        <f>IF('3.5 St Lights - Bracket'!E199="","",'3.5 St Lights - Bracket'!E199)</f>
        <v/>
      </c>
      <c r="F199" s="413" t="str">
        <f>IF('3.5 St Lights - Bracket'!F199="","",'3.5 St Lights - Bracket'!F199)</f>
        <v/>
      </c>
      <c r="G199" s="413" t="str">
        <f>IF('3.5 St Lights - Bracket'!G199="","",'3.5 St Lights - Bracket'!G199)</f>
        <v/>
      </c>
      <c r="H199" s="413" t="str">
        <f>IF('3.5 St Lights - Bracket'!H199="","",'3.5 St Lights - Bracket'!H199)</f>
        <v/>
      </c>
      <c r="I199" s="413"/>
      <c r="J199" s="89" t="str">
        <f t="shared" ref="J199:J262" si="106">IF(I199="","",(VLOOKUP(I199,St_Lights_Generic_owner_array,2,FALSE)))</f>
        <v/>
      </c>
      <c r="K199" s="413"/>
      <c r="L199" s="89" t="str">
        <f t="shared" ref="L199:L262" si="107">IF(K199="","",(VLOOKUP(K199,St_Lights_Light_Light_Make_Table_Array,2,FALSE)))</f>
        <v/>
      </c>
      <c r="M199" s="414" t="str">
        <f t="shared" ref="M199:M262" si="108">IF(L199="","",IFERROR(VLOOKUP(L199,St_Lights_Light_Light_Make_Ref_Only_Table_Array,2,FALSE),""))</f>
        <v/>
      </c>
      <c r="N199" s="413"/>
      <c r="O199" s="89" t="str">
        <f t="shared" ref="O199:O262" si="109">IF(N199="","",(VLOOKUP(N199,St_Lights_Light_Light_Model_Table_Array,2,FALSE)))</f>
        <v/>
      </c>
      <c r="P199" s="413" t="str">
        <f t="shared" ref="P199:P262" si="110">IF(A199="ADD","New ",IF(A199="DELETE","Unknown",IF(A199="UPDATE","Unknown",IF(A199="",""))))</f>
        <v/>
      </c>
      <c r="Q199" s="89" t="str">
        <f t="shared" ref="Q199:Q262" si="111">IF(P199="","",(VLOOKUP(P199,St_Lights_Light_Light_Status_Table_Array,2,FALSE)))</f>
        <v/>
      </c>
      <c r="R199" s="413"/>
      <c r="S199" s="413" t="str">
        <f>IFERROR(VLOOKUP('3.5 St Lights - Pole'!AE199,sl_lights_light_supply_auto,2,FALSE),"")</f>
        <v/>
      </c>
      <c r="T199" s="89" t="str">
        <f t="shared" ref="T199:T262" si="112">IF(S199="","",(VLOOKUP(S199,St_Lights_Light_Supply_Point_Table_Array,2,FALSE)))</f>
        <v/>
      </c>
      <c r="U199" s="413"/>
      <c r="V199" s="413"/>
      <c r="W199" s="413"/>
      <c r="X199" s="413"/>
      <c r="Y199" s="89" t="str">
        <f t="shared" ref="Y199:Y262" si="113">IF(X199="","",(VLOOKUP(X199,St_Lights_Light_Light_Shade_Table_Array,2,FALSE)))</f>
        <v/>
      </c>
      <c r="Z199" s="415" t="str">
        <f>IF('3.5 St Lights - Pole'!$AM199="","",'3.5 St Lights - Pole'!$AM199)</f>
        <v/>
      </c>
      <c r="AA199" s="413"/>
      <c r="AB199" s="413"/>
      <c r="AC199" s="89" t="str">
        <f t="shared" ref="AC199:AC262" si="114">IF(AB199="","",(VLOOKUP(AB199,St_Lights_Generic_Replace_Reason_Table_Array,2,FALSE)))</f>
        <v/>
      </c>
      <c r="AD199" s="85"/>
      <c r="AE199" s="413"/>
      <c r="AF199" s="413" t="str">
        <f t="shared" ref="AF199:AF262" si="115">IF(A199="ADD","NA - LED",IF(A199="DELETE","No Data",IF(A199="UPDATE","No Data",IF(A199="",""))))</f>
        <v/>
      </c>
      <c r="AG199" s="89" t="str">
        <f t="shared" ref="AG199:AG262" si="116">IF(AF199="","",(VLOOKUP(AF199,St_Lights_Light_Gear_Make_Table_Array,2,FALSE)))</f>
        <v/>
      </c>
      <c r="AH199" s="414" t="str">
        <f t="shared" ref="AH199:AH262" si="117">IF(AG199="","",(VLOOKUP(AG199,st_lights_gear_make_ref_only_table_array,2,FALSE)))</f>
        <v/>
      </c>
      <c r="AI199" s="413" t="str">
        <f t="shared" ref="AI199:AI262" si="118">IF(A199="ADD","NA - LED",IF(A199="DELETE","D",IF(A199="UPDATE","D",IF(A199="",""))))</f>
        <v/>
      </c>
      <c r="AJ199" s="89" t="str">
        <f t="shared" ref="AJ199:AJ262" si="119">IF(AI199="","",(VLOOKUP(AI199,St_Lights_Light_Gear_Model_Table_Array,2,FALSE)))</f>
        <v/>
      </c>
      <c r="AK199" s="413"/>
      <c r="AL199" s="89" t="str">
        <f t="shared" ref="AL199:AL262" si="120">IF(A199="ADD","N",IF(A199="DELETE","D",IF(A199="UPDATE","D",IF(A199="",""))))</f>
        <v/>
      </c>
      <c r="AM199" s="413"/>
      <c r="AN199" s="89" t="str">
        <f t="shared" ref="AN199:AN262" si="121">IF(AM199="","",(VLOOKUP(AM199,St_Lights_Light_Ballast_Table_Array,2,FALSE)))</f>
        <v/>
      </c>
      <c r="AO199" s="413"/>
      <c r="AP199" s="89" t="str">
        <f t="shared" ref="AP199:AP262" si="122">IF(AO199="","",(VLOOKUP(AO199,St_Lights_Light_Ignitor_Table_Array,2,FALSE)))</f>
        <v/>
      </c>
      <c r="AQ199" s="413"/>
      <c r="AR199" s="415" t="str">
        <f>IF('3.5 St Lights - Pole'!$AM199="","",'3.5 St Lights - Pole'!$AM199)</f>
        <v/>
      </c>
      <c r="AS199" s="413"/>
      <c r="AT199" s="89" t="str">
        <f t="shared" ref="AT199:AT262" si="123">IF(AS199="","",(VLOOKUP(AS199,St_Lights_Generic_Replace_Reason_Table_Array,2,FALSE)))</f>
        <v/>
      </c>
      <c r="AU199" s="85"/>
      <c r="AV199" s="85"/>
      <c r="AW199" s="413"/>
      <c r="AX199" s="413"/>
      <c r="AY199" s="89" t="str">
        <f t="shared" ref="AY199:AY262" si="124">IF(AX199="","",(VLOOKUP(AX199,St_Lights_Generic_Replace_Reason_Table_Array,2,FALSE)))</f>
        <v/>
      </c>
      <c r="AZ199" s="85"/>
      <c r="BA199" s="85"/>
      <c r="BB199" s="413" t="str">
        <f t="shared" ref="BB199:BB262" si="125">IF(A199="ADD","Light Emitting Diode (LED)",IF(A199="DELETE","No Data",IF(A199="UPDATE","No Data",IF(A199="",""))))</f>
        <v/>
      </c>
      <c r="BC199" s="89" t="str">
        <f t="shared" ref="BC199:BC262" si="126">IF(BB199="","",(VLOOKUP(BB199,St_Lights_Light_Lamp_Make_Table_Array,2,FALSE)))</f>
        <v/>
      </c>
      <c r="BD199" s="414" t="str">
        <f t="shared" ref="BD199:BD262" si="127">IF(BC199="","",(VLOOKUP(BC199,St_Lights_Light_Lamp_Make_Ref_Only_Table_Array,2,FALSE)))</f>
        <v/>
      </c>
      <c r="BE199" s="413"/>
      <c r="BF199" s="416" t="str">
        <f t="shared" ref="BF199:BF262" si="128">IF(BE199="","",(VLOOKUP(BE199,St_Lights_Light_Lamp_Model_Table_Array,2,FALSE)))</f>
        <v/>
      </c>
      <c r="BG199" s="415" t="str">
        <f>IF('3.5 St Lights - Pole'!$AM199="","",'3.5 St Lights - Pole'!$AM199)</f>
        <v/>
      </c>
      <c r="BH199" s="413"/>
      <c r="BI199" s="89" t="str">
        <f t="shared" ref="BI199:BI262" si="129">IF(BH199="","",(VLOOKUP(BH199,St_Lights_Generic_Replace_Reason_Table_Array,2,FALSE)))</f>
        <v/>
      </c>
      <c r="BJ199" s="85"/>
      <c r="BK199" s="413"/>
      <c r="BL199" s="413"/>
      <c r="BM199" s="413"/>
      <c r="BN199" s="89" t="str">
        <f t="shared" ref="BN199:BN262" si="130">IF(BM199="","",(VLOOKUP(BM199,St_Lights_Generic_Replace_Reason_Table_Array,2,FALSE)))</f>
        <v/>
      </c>
      <c r="BO199" s="85"/>
      <c r="BP199" s="413"/>
      <c r="BQ199" s="415" t="str">
        <f>IF('3.5 St Lights - Pole'!$AM199="","",'3.5 St Lights - Pole'!$AM199)</f>
        <v/>
      </c>
      <c r="BR199" s="85"/>
      <c r="BS199" s="85"/>
      <c r="BT199" s="85" t="str">
        <f>'3.5 St Lights - Pole'!CE199</f>
        <v/>
      </c>
      <c r="BU199" s="85"/>
      <c r="BV199" s="85" t="str">
        <f t="shared" ref="BV199:BV262" si="131">IF(A199&lt;&gt;"",IF(BU199="","U",(VLOOKUP(BU199,generic_condition_table_array,2,FALSE))),"")</f>
        <v/>
      </c>
      <c r="BW199" s="271"/>
      <c r="BX199" s="85" t="str">
        <f>'3.5 St Lights - Pole'!CI199</f>
        <v/>
      </c>
      <c r="BY199" s="85" t="str">
        <f>'3.5 St Lights - Pole'!CJ199</f>
        <v/>
      </c>
      <c r="BZ199" s="85" t="str">
        <f>'3.5 St Lights - Pole'!CK199</f>
        <v/>
      </c>
      <c r="CA199" s="85"/>
      <c r="CB199" s="85"/>
      <c r="CC199" s="85" t="str">
        <f t="shared" ref="CC199:CC262" si="132">IF(A199="ADD","D",IF(A199="DELETE","D",IF(A199="UPDATE","D",IF(A199="",""))))</f>
        <v/>
      </c>
      <c r="CD199" s="413"/>
      <c r="CE199" s="112"/>
      <c r="CF199" s="133" t="str">
        <f ca="1">IF('3.5 St Lights - Pole'!CR199="","",'3.5 St Lights - Pole'!CR199)</f>
        <v/>
      </c>
      <c r="CG199" s="112" t="str">
        <f>IF('3.5 St Lights - Pole'!CS199="","",'3.5 St Lights - Pole'!CS199)</f>
        <v/>
      </c>
      <c r="CH199" s="112"/>
      <c r="CI199" s="112"/>
    </row>
    <row r="200" spans="1:87" x14ac:dyDescent="0.2">
      <c r="A200" s="237"/>
      <c r="B200" s="413" t="str">
        <f t="shared" si="105"/>
        <v/>
      </c>
      <c r="C200" s="413" t="str">
        <f>IF('3.5 St Lights - Bracket'!B200="","",'3.5 St Lights - Bracket'!B200)</f>
        <v/>
      </c>
      <c r="D200" s="89" t="str">
        <f>IF('3.5 St Lights - Bracket'!D200="","",'3.5 St Lights - Bracket'!D200)</f>
        <v/>
      </c>
      <c r="E200" s="413" t="str">
        <f>IF('3.5 St Lights - Bracket'!E200="","",'3.5 St Lights - Bracket'!E200)</f>
        <v/>
      </c>
      <c r="F200" s="413" t="str">
        <f>IF('3.5 St Lights - Bracket'!F200="","",'3.5 St Lights - Bracket'!F200)</f>
        <v/>
      </c>
      <c r="G200" s="413" t="str">
        <f>IF('3.5 St Lights - Bracket'!G200="","",'3.5 St Lights - Bracket'!G200)</f>
        <v/>
      </c>
      <c r="H200" s="413" t="str">
        <f>IF('3.5 St Lights - Bracket'!H200="","",'3.5 St Lights - Bracket'!H200)</f>
        <v/>
      </c>
      <c r="I200" s="413"/>
      <c r="J200" s="89" t="str">
        <f t="shared" si="106"/>
        <v/>
      </c>
      <c r="K200" s="413"/>
      <c r="L200" s="89" t="str">
        <f t="shared" si="107"/>
        <v/>
      </c>
      <c r="M200" s="414" t="str">
        <f t="shared" si="108"/>
        <v/>
      </c>
      <c r="N200" s="413"/>
      <c r="O200" s="89" t="str">
        <f t="shared" si="109"/>
        <v/>
      </c>
      <c r="P200" s="413" t="str">
        <f t="shared" si="110"/>
        <v/>
      </c>
      <c r="Q200" s="89" t="str">
        <f t="shared" si="111"/>
        <v/>
      </c>
      <c r="R200" s="413"/>
      <c r="S200" s="413" t="str">
        <f>IFERROR(VLOOKUP('3.5 St Lights - Pole'!AE200,sl_lights_light_supply_auto,2,FALSE),"")</f>
        <v/>
      </c>
      <c r="T200" s="89" t="str">
        <f t="shared" si="112"/>
        <v/>
      </c>
      <c r="U200" s="413"/>
      <c r="V200" s="413"/>
      <c r="W200" s="413"/>
      <c r="X200" s="413"/>
      <c r="Y200" s="89" t="str">
        <f t="shared" si="113"/>
        <v/>
      </c>
      <c r="Z200" s="415" t="str">
        <f>IF('3.5 St Lights - Pole'!$AM200="","",'3.5 St Lights - Pole'!$AM200)</f>
        <v/>
      </c>
      <c r="AA200" s="413"/>
      <c r="AB200" s="413"/>
      <c r="AC200" s="89" t="str">
        <f t="shared" si="114"/>
        <v/>
      </c>
      <c r="AD200" s="85"/>
      <c r="AE200" s="413"/>
      <c r="AF200" s="413" t="str">
        <f t="shared" si="115"/>
        <v/>
      </c>
      <c r="AG200" s="89" t="str">
        <f t="shared" si="116"/>
        <v/>
      </c>
      <c r="AH200" s="414" t="str">
        <f t="shared" si="117"/>
        <v/>
      </c>
      <c r="AI200" s="413" t="str">
        <f t="shared" si="118"/>
        <v/>
      </c>
      <c r="AJ200" s="89" t="str">
        <f t="shared" si="119"/>
        <v/>
      </c>
      <c r="AK200" s="413"/>
      <c r="AL200" s="89" t="str">
        <f t="shared" si="120"/>
        <v/>
      </c>
      <c r="AM200" s="413"/>
      <c r="AN200" s="89" t="str">
        <f t="shared" si="121"/>
        <v/>
      </c>
      <c r="AO200" s="413"/>
      <c r="AP200" s="89" t="str">
        <f t="shared" si="122"/>
        <v/>
      </c>
      <c r="AQ200" s="413"/>
      <c r="AR200" s="415" t="str">
        <f>IF('3.5 St Lights - Pole'!$AM200="","",'3.5 St Lights - Pole'!$AM200)</f>
        <v/>
      </c>
      <c r="AS200" s="413"/>
      <c r="AT200" s="89" t="str">
        <f t="shared" si="123"/>
        <v/>
      </c>
      <c r="AU200" s="85"/>
      <c r="AV200" s="85"/>
      <c r="AW200" s="413"/>
      <c r="AX200" s="413"/>
      <c r="AY200" s="89" t="str">
        <f t="shared" si="124"/>
        <v/>
      </c>
      <c r="AZ200" s="85"/>
      <c r="BA200" s="85"/>
      <c r="BB200" s="413" t="str">
        <f t="shared" si="125"/>
        <v/>
      </c>
      <c r="BC200" s="89" t="str">
        <f t="shared" si="126"/>
        <v/>
      </c>
      <c r="BD200" s="414" t="str">
        <f t="shared" si="127"/>
        <v/>
      </c>
      <c r="BE200" s="413"/>
      <c r="BF200" s="416" t="str">
        <f t="shared" si="128"/>
        <v/>
      </c>
      <c r="BG200" s="415" t="str">
        <f>IF('3.5 St Lights - Pole'!$AM200="","",'3.5 St Lights - Pole'!$AM200)</f>
        <v/>
      </c>
      <c r="BH200" s="413"/>
      <c r="BI200" s="89" t="str">
        <f t="shared" si="129"/>
        <v/>
      </c>
      <c r="BJ200" s="85"/>
      <c r="BK200" s="413"/>
      <c r="BL200" s="413"/>
      <c r="BM200" s="413"/>
      <c r="BN200" s="89" t="str">
        <f t="shared" si="130"/>
        <v/>
      </c>
      <c r="BO200" s="85"/>
      <c r="BP200" s="413"/>
      <c r="BQ200" s="415" t="str">
        <f>IF('3.5 St Lights - Pole'!$AM200="","",'3.5 St Lights - Pole'!$AM200)</f>
        <v/>
      </c>
      <c r="BR200" s="85"/>
      <c r="BS200" s="85"/>
      <c r="BT200" s="85" t="str">
        <f>'3.5 St Lights - Pole'!CE200</f>
        <v/>
      </c>
      <c r="BU200" s="85"/>
      <c r="BV200" s="85" t="str">
        <f t="shared" si="131"/>
        <v/>
      </c>
      <c r="BW200" s="271"/>
      <c r="BX200" s="85" t="str">
        <f>'3.5 St Lights - Pole'!CI200</f>
        <v/>
      </c>
      <c r="BY200" s="85" t="str">
        <f>'3.5 St Lights - Pole'!CJ200</f>
        <v/>
      </c>
      <c r="BZ200" s="85" t="str">
        <f>'3.5 St Lights - Pole'!CK200</f>
        <v/>
      </c>
      <c r="CA200" s="85"/>
      <c r="CB200" s="85"/>
      <c r="CC200" s="85" t="str">
        <f t="shared" si="132"/>
        <v/>
      </c>
      <c r="CD200" s="413"/>
      <c r="CE200" s="112"/>
      <c r="CF200" s="133" t="str">
        <f ca="1">IF('3.5 St Lights - Pole'!CR200="","",'3.5 St Lights - Pole'!CR200)</f>
        <v/>
      </c>
      <c r="CG200" s="112" t="str">
        <f>IF('3.5 St Lights - Pole'!CS200="","",'3.5 St Lights - Pole'!CS200)</f>
        <v/>
      </c>
      <c r="CH200" s="112"/>
      <c r="CI200" s="112"/>
    </row>
    <row r="201" spans="1:87" x14ac:dyDescent="0.2">
      <c r="A201" s="237"/>
      <c r="B201" s="413" t="str">
        <f t="shared" si="105"/>
        <v/>
      </c>
      <c r="C201" s="413" t="str">
        <f>IF('3.5 St Lights - Bracket'!B201="","",'3.5 St Lights - Bracket'!B201)</f>
        <v/>
      </c>
      <c r="D201" s="89" t="str">
        <f>IF('3.5 St Lights - Bracket'!D201="","",'3.5 St Lights - Bracket'!D201)</f>
        <v/>
      </c>
      <c r="E201" s="413" t="str">
        <f>IF('3.5 St Lights - Bracket'!E201="","",'3.5 St Lights - Bracket'!E201)</f>
        <v/>
      </c>
      <c r="F201" s="413" t="str">
        <f>IF('3.5 St Lights - Bracket'!F201="","",'3.5 St Lights - Bracket'!F201)</f>
        <v/>
      </c>
      <c r="G201" s="413" t="str">
        <f>IF('3.5 St Lights - Bracket'!G201="","",'3.5 St Lights - Bracket'!G201)</f>
        <v/>
      </c>
      <c r="H201" s="413" t="str">
        <f>IF('3.5 St Lights - Bracket'!H201="","",'3.5 St Lights - Bracket'!H201)</f>
        <v/>
      </c>
      <c r="I201" s="413"/>
      <c r="J201" s="89" t="str">
        <f t="shared" si="106"/>
        <v/>
      </c>
      <c r="K201" s="413"/>
      <c r="L201" s="89" t="str">
        <f t="shared" si="107"/>
        <v/>
      </c>
      <c r="M201" s="414" t="str">
        <f t="shared" si="108"/>
        <v/>
      </c>
      <c r="N201" s="413"/>
      <c r="O201" s="89" t="str">
        <f t="shared" si="109"/>
        <v/>
      </c>
      <c r="P201" s="413" t="str">
        <f t="shared" si="110"/>
        <v/>
      </c>
      <c r="Q201" s="89" t="str">
        <f t="shared" si="111"/>
        <v/>
      </c>
      <c r="R201" s="413"/>
      <c r="S201" s="413" t="str">
        <f>IFERROR(VLOOKUP('3.5 St Lights - Pole'!AE201,sl_lights_light_supply_auto,2,FALSE),"")</f>
        <v/>
      </c>
      <c r="T201" s="89" t="str">
        <f t="shared" si="112"/>
        <v/>
      </c>
      <c r="U201" s="413"/>
      <c r="V201" s="413"/>
      <c r="W201" s="413"/>
      <c r="X201" s="413"/>
      <c r="Y201" s="89" t="str">
        <f t="shared" si="113"/>
        <v/>
      </c>
      <c r="Z201" s="415" t="str">
        <f>IF('3.5 St Lights - Pole'!$AM201="","",'3.5 St Lights - Pole'!$AM201)</f>
        <v/>
      </c>
      <c r="AA201" s="413"/>
      <c r="AB201" s="413"/>
      <c r="AC201" s="89" t="str">
        <f t="shared" si="114"/>
        <v/>
      </c>
      <c r="AD201" s="85"/>
      <c r="AE201" s="413"/>
      <c r="AF201" s="413" t="str">
        <f t="shared" si="115"/>
        <v/>
      </c>
      <c r="AG201" s="89" t="str">
        <f t="shared" si="116"/>
        <v/>
      </c>
      <c r="AH201" s="414" t="str">
        <f t="shared" si="117"/>
        <v/>
      </c>
      <c r="AI201" s="413" t="str">
        <f t="shared" si="118"/>
        <v/>
      </c>
      <c r="AJ201" s="89" t="str">
        <f t="shared" si="119"/>
        <v/>
      </c>
      <c r="AK201" s="413"/>
      <c r="AL201" s="89" t="str">
        <f t="shared" si="120"/>
        <v/>
      </c>
      <c r="AM201" s="413"/>
      <c r="AN201" s="89" t="str">
        <f t="shared" si="121"/>
        <v/>
      </c>
      <c r="AO201" s="413"/>
      <c r="AP201" s="89" t="str">
        <f t="shared" si="122"/>
        <v/>
      </c>
      <c r="AQ201" s="413"/>
      <c r="AR201" s="415" t="str">
        <f>IF('3.5 St Lights - Pole'!$AM201="","",'3.5 St Lights - Pole'!$AM201)</f>
        <v/>
      </c>
      <c r="AS201" s="413"/>
      <c r="AT201" s="89" t="str">
        <f t="shared" si="123"/>
        <v/>
      </c>
      <c r="AU201" s="85"/>
      <c r="AV201" s="85"/>
      <c r="AW201" s="413"/>
      <c r="AX201" s="413"/>
      <c r="AY201" s="89" t="str">
        <f t="shared" si="124"/>
        <v/>
      </c>
      <c r="AZ201" s="85"/>
      <c r="BA201" s="85"/>
      <c r="BB201" s="413" t="str">
        <f t="shared" si="125"/>
        <v/>
      </c>
      <c r="BC201" s="89" t="str">
        <f t="shared" si="126"/>
        <v/>
      </c>
      <c r="BD201" s="414" t="str">
        <f t="shared" si="127"/>
        <v/>
      </c>
      <c r="BE201" s="413"/>
      <c r="BF201" s="416" t="str">
        <f t="shared" si="128"/>
        <v/>
      </c>
      <c r="BG201" s="415" t="str">
        <f>IF('3.5 St Lights - Pole'!$AM201="","",'3.5 St Lights - Pole'!$AM201)</f>
        <v/>
      </c>
      <c r="BH201" s="413"/>
      <c r="BI201" s="89" t="str">
        <f t="shared" si="129"/>
        <v/>
      </c>
      <c r="BJ201" s="85"/>
      <c r="BK201" s="413"/>
      <c r="BL201" s="413"/>
      <c r="BM201" s="413"/>
      <c r="BN201" s="89" t="str">
        <f t="shared" si="130"/>
        <v/>
      </c>
      <c r="BO201" s="85"/>
      <c r="BP201" s="413"/>
      <c r="BQ201" s="415" t="str">
        <f>IF('3.5 St Lights - Pole'!$AM201="","",'3.5 St Lights - Pole'!$AM201)</f>
        <v/>
      </c>
      <c r="BR201" s="85"/>
      <c r="BS201" s="85"/>
      <c r="BT201" s="85" t="str">
        <f>'3.5 St Lights - Pole'!CE201</f>
        <v/>
      </c>
      <c r="BU201" s="85"/>
      <c r="BV201" s="85" t="str">
        <f t="shared" si="131"/>
        <v/>
      </c>
      <c r="BW201" s="271"/>
      <c r="BX201" s="85" t="str">
        <f>'3.5 St Lights - Pole'!CI201</f>
        <v/>
      </c>
      <c r="BY201" s="85" t="str">
        <f>'3.5 St Lights - Pole'!CJ201</f>
        <v/>
      </c>
      <c r="BZ201" s="85" t="str">
        <f>'3.5 St Lights - Pole'!CK201</f>
        <v/>
      </c>
      <c r="CA201" s="85"/>
      <c r="CB201" s="85"/>
      <c r="CC201" s="85" t="str">
        <f t="shared" si="132"/>
        <v/>
      </c>
      <c r="CD201" s="413"/>
      <c r="CE201" s="112"/>
      <c r="CF201" s="133" t="str">
        <f ca="1">IF('3.5 St Lights - Pole'!CR201="","",'3.5 St Lights - Pole'!CR201)</f>
        <v/>
      </c>
      <c r="CG201" s="112" t="str">
        <f>IF('3.5 St Lights - Pole'!CS201="","",'3.5 St Lights - Pole'!CS201)</f>
        <v/>
      </c>
      <c r="CH201" s="112"/>
      <c r="CI201" s="112"/>
    </row>
    <row r="202" spans="1:87" x14ac:dyDescent="0.2">
      <c r="A202" s="237"/>
      <c r="B202" s="413" t="str">
        <f t="shared" si="105"/>
        <v/>
      </c>
      <c r="C202" s="413" t="str">
        <f>IF('3.5 St Lights - Bracket'!B202="","",'3.5 St Lights - Bracket'!B202)</f>
        <v/>
      </c>
      <c r="D202" s="89" t="str">
        <f>IF('3.5 St Lights - Bracket'!D202="","",'3.5 St Lights - Bracket'!D202)</f>
        <v/>
      </c>
      <c r="E202" s="413" t="str">
        <f>IF('3.5 St Lights - Bracket'!E202="","",'3.5 St Lights - Bracket'!E202)</f>
        <v/>
      </c>
      <c r="F202" s="413" t="str">
        <f>IF('3.5 St Lights - Bracket'!F202="","",'3.5 St Lights - Bracket'!F202)</f>
        <v/>
      </c>
      <c r="G202" s="413" t="str">
        <f>IF('3.5 St Lights - Bracket'!G202="","",'3.5 St Lights - Bracket'!G202)</f>
        <v/>
      </c>
      <c r="H202" s="413" t="str">
        <f>IF('3.5 St Lights - Bracket'!H202="","",'3.5 St Lights - Bracket'!H202)</f>
        <v/>
      </c>
      <c r="I202" s="413"/>
      <c r="J202" s="89" t="str">
        <f t="shared" si="106"/>
        <v/>
      </c>
      <c r="K202" s="413"/>
      <c r="L202" s="89" t="str">
        <f t="shared" si="107"/>
        <v/>
      </c>
      <c r="M202" s="414" t="str">
        <f t="shared" si="108"/>
        <v/>
      </c>
      <c r="N202" s="413"/>
      <c r="O202" s="89" t="str">
        <f t="shared" si="109"/>
        <v/>
      </c>
      <c r="P202" s="413" t="str">
        <f t="shared" si="110"/>
        <v/>
      </c>
      <c r="Q202" s="89" t="str">
        <f t="shared" si="111"/>
        <v/>
      </c>
      <c r="R202" s="413"/>
      <c r="S202" s="413" t="str">
        <f>IFERROR(VLOOKUP('3.5 St Lights - Pole'!AE202,sl_lights_light_supply_auto,2,FALSE),"")</f>
        <v/>
      </c>
      <c r="T202" s="89" t="str">
        <f t="shared" si="112"/>
        <v/>
      </c>
      <c r="U202" s="413"/>
      <c r="V202" s="413"/>
      <c r="W202" s="413"/>
      <c r="X202" s="413"/>
      <c r="Y202" s="89" t="str">
        <f t="shared" si="113"/>
        <v/>
      </c>
      <c r="Z202" s="415" t="str">
        <f>IF('3.5 St Lights - Pole'!$AM202="","",'3.5 St Lights - Pole'!$AM202)</f>
        <v/>
      </c>
      <c r="AA202" s="413"/>
      <c r="AB202" s="413"/>
      <c r="AC202" s="89" t="str">
        <f t="shared" si="114"/>
        <v/>
      </c>
      <c r="AD202" s="85"/>
      <c r="AE202" s="413"/>
      <c r="AF202" s="413" t="str">
        <f t="shared" si="115"/>
        <v/>
      </c>
      <c r="AG202" s="89" t="str">
        <f t="shared" si="116"/>
        <v/>
      </c>
      <c r="AH202" s="414" t="str">
        <f t="shared" si="117"/>
        <v/>
      </c>
      <c r="AI202" s="413" t="str">
        <f t="shared" si="118"/>
        <v/>
      </c>
      <c r="AJ202" s="89" t="str">
        <f t="shared" si="119"/>
        <v/>
      </c>
      <c r="AK202" s="413"/>
      <c r="AL202" s="89" t="str">
        <f t="shared" si="120"/>
        <v/>
      </c>
      <c r="AM202" s="413"/>
      <c r="AN202" s="89" t="str">
        <f t="shared" si="121"/>
        <v/>
      </c>
      <c r="AO202" s="413"/>
      <c r="AP202" s="89" t="str">
        <f t="shared" si="122"/>
        <v/>
      </c>
      <c r="AQ202" s="413"/>
      <c r="AR202" s="415" t="str">
        <f>IF('3.5 St Lights - Pole'!$AM202="","",'3.5 St Lights - Pole'!$AM202)</f>
        <v/>
      </c>
      <c r="AS202" s="413"/>
      <c r="AT202" s="89" t="str">
        <f t="shared" si="123"/>
        <v/>
      </c>
      <c r="AU202" s="85"/>
      <c r="AV202" s="85"/>
      <c r="AW202" s="413"/>
      <c r="AX202" s="413"/>
      <c r="AY202" s="89" t="str">
        <f t="shared" si="124"/>
        <v/>
      </c>
      <c r="AZ202" s="85"/>
      <c r="BA202" s="85"/>
      <c r="BB202" s="413" t="str">
        <f t="shared" si="125"/>
        <v/>
      </c>
      <c r="BC202" s="89" t="str">
        <f t="shared" si="126"/>
        <v/>
      </c>
      <c r="BD202" s="414" t="str">
        <f t="shared" si="127"/>
        <v/>
      </c>
      <c r="BE202" s="413"/>
      <c r="BF202" s="416" t="str">
        <f t="shared" si="128"/>
        <v/>
      </c>
      <c r="BG202" s="415" t="str">
        <f>IF('3.5 St Lights - Pole'!$AM202="","",'3.5 St Lights - Pole'!$AM202)</f>
        <v/>
      </c>
      <c r="BH202" s="413"/>
      <c r="BI202" s="89" t="str">
        <f t="shared" si="129"/>
        <v/>
      </c>
      <c r="BJ202" s="85"/>
      <c r="BK202" s="413"/>
      <c r="BL202" s="413"/>
      <c r="BM202" s="413"/>
      <c r="BN202" s="89" t="str">
        <f t="shared" si="130"/>
        <v/>
      </c>
      <c r="BO202" s="85"/>
      <c r="BP202" s="413"/>
      <c r="BQ202" s="415" t="str">
        <f>IF('3.5 St Lights - Pole'!$AM202="","",'3.5 St Lights - Pole'!$AM202)</f>
        <v/>
      </c>
      <c r="BR202" s="85"/>
      <c r="BS202" s="85"/>
      <c r="BT202" s="85" t="str">
        <f>'3.5 St Lights - Pole'!CE202</f>
        <v/>
      </c>
      <c r="BU202" s="85"/>
      <c r="BV202" s="85" t="str">
        <f t="shared" si="131"/>
        <v/>
      </c>
      <c r="BW202" s="271"/>
      <c r="BX202" s="85" t="str">
        <f>'3.5 St Lights - Pole'!CI202</f>
        <v/>
      </c>
      <c r="BY202" s="85" t="str">
        <f>'3.5 St Lights - Pole'!CJ202</f>
        <v/>
      </c>
      <c r="BZ202" s="85" t="str">
        <f>'3.5 St Lights - Pole'!CK202</f>
        <v/>
      </c>
      <c r="CA202" s="85"/>
      <c r="CB202" s="85"/>
      <c r="CC202" s="85" t="str">
        <f t="shared" si="132"/>
        <v/>
      </c>
      <c r="CD202" s="413"/>
      <c r="CE202" s="112"/>
      <c r="CF202" s="133" t="str">
        <f ca="1">IF('3.5 St Lights - Pole'!CR202="","",'3.5 St Lights - Pole'!CR202)</f>
        <v/>
      </c>
      <c r="CG202" s="112" t="str">
        <f>IF('3.5 St Lights - Pole'!CS202="","",'3.5 St Lights - Pole'!CS202)</f>
        <v/>
      </c>
      <c r="CH202" s="112"/>
      <c r="CI202" s="112"/>
    </row>
    <row r="203" spans="1:87" x14ac:dyDescent="0.2">
      <c r="A203" s="237"/>
      <c r="B203" s="413" t="str">
        <f t="shared" si="105"/>
        <v/>
      </c>
      <c r="C203" s="413" t="str">
        <f>IF('3.5 St Lights - Bracket'!B203="","",'3.5 St Lights - Bracket'!B203)</f>
        <v/>
      </c>
      <c r="D203" s="89" t="str">
        <f>IF('3.5 St Lights - Bracket'!D203="","",'3.5 St Lights - Bracket'!D203)</f>
        <v/>
      </c>
      <c r="E203" s="413" t="str">
        <f>IF('3.5 St Lights - Bracket'!E203="","",'3.5 St Lights - Bracket'!E203)</f>
        <v/>
      </c>
      <c r="F203" s="413" t="str">
        <f>IF('3.5 St Lights - Bracket'!F203="","",'3.5 St Lights - Bracket'!F203)</f>
        <v/>
      </c>
      <c r="G203" s="413" t="str">
        <f>IF('3.5 St Lights - Bracket'!G203="","",'3.5 St Lights - Bracket'!G203)</f>
        <v/>
      </c>
      <c r="H203" s="413" t="str">
        <f>IF('3.5 St Lights - Bracket'!H203="","",'3.5 St Lights - Bracket'!H203)</f>
        <v/>
      </c>
      <c r="I203" s="413"/>
      <c r="J203" s="89" t="str">
        <f t="shared" si="106"/>
        <v/>
      </c>
      <c r="K203" s="413"/>
      <c r="L203" s="89" t="str">
        <f t="shared" si="107"/>
        <v/>
      </c>
      <c r="M203" s="414" t="str">
        <f t="shared" si="108"/>
        <v/>
      </c>
      <c r="N203" s="413"/>
      <c r="O203" s="89" t="str">
        <f t="shared" si="109"/>
        <v/>
      </c>
      <c r="P203" s="413" t="str">
        <f t="shared" si="110"/>
        <v/>
      </c>
      <c r="Q203" s="89" t="str">
        <f t="shared" si="111"/>
        <v/>
      </c>
      <c r="R203" s="413"/>
      <c r="S203" s="413" t="str">
        <f>IFERROR(VLOOKUP('3.5 St Lights - Pole'!AE203,sl_lights_light_supply_auto,2,FALSE),"")</f>
        <v/>
      </c>
      <c r="T203" s="89" t="str">
        <f t="shared" si="112"/>
        <v/>
      </c>
      <c r="U203" s="413"/>
      <c r="V203" s="413"/>
      <c r="W203" s="413"/>
      <c r="X203" s="413"/>
      <c r="Y203" s="89" t="str">
        <f t="shared" si="113"/>
        <v/>
      </c>
      <c r="Z203" s="415" t="str">
        <f>IF('3.5 St Lights - Pole'!$AM203="","",'3.5 St Lights - Pole'!$AM203)</f>
        <v/>
      </c>
      <c r="AA203" s="413"/>
      <c r="AB203" s="413"/>
      <c r="AC203" s="89" t="str">
        <f t="shared" si="114"/>
        <v/>
      </c>
      <c r="AD203" s="85"/>
      <c r="AE203" s="413"/>
      <c r="AF203" s="413" t="str">
        <f t="shared" si="115"/>
        <v/>
      </c>
      <c r="AG203" s="89" t="str">
        <f t="shared" si="116"/>
        <v/>
      </c>
      <c r="AH203" s="414" t="str">
        <f t="shared" si="117"/>
        <v/>
      </c>
      <c r="AI203" s="413" t="str">
        <f t="shared" si="118"/>
        <v/>
      </c>
      <c r="AJ203" s="89" t="str">
        <f t="shared" si="119"/>
        <v/>
      </c>
      <c r="AK203" s="413"/>
      <c r="AL203" s="89" t="str">
        <f t="shared" si="120"/>
        <v/>
      </c>
      <c r="AM203" s="413"/>
      <c r="AN203" s="89" t="str">
        <f t="shared" si="121"/>
        <v/>
      </c>
      <c r="AO203" s="413"/>
      <c r="AP203" s="89" t="str">
        <f t="shared" si="122"/>
        <v/>
      </c>
      <c r="AQ203" s="413"/>
      <c r="AR203" s="415" t="str">
        <f>IF('3.5 St Lights - Pole'!$AM203="","",'3.5 St Lights - Pole'!$AM203)</f>
        <v/>
      </c>
      <c r="AS203" s="413"/>
      <c r="AT203" s="89" t="str">
        <f t="shared" si="123"/>
        <v/>
      </c>
      <c r="AU203" s="85"/>
      <c r="AV203" s="85"/>
      <c r="AW203" s="413"/>
      <c r="AX203" s="413"/>
      <c r="AY203" s="89" t="str">
        <f t="shared" si="124"/>
        <v/>
      </c>
      <c r="AZ203" s="85"/>
      <c r="BA203" s="85"/>
      <c r="BB203" s="413" t="str">
        <f t="shared" si="125"/>
        <v/>
      </c>
      <c r="BC203" s="89" t="str">
        <f t="shared" si="126"/>
        <v/>
      </c>
      <c r="BD203" s="414" t="str">
        <f t="shared" si="127"/>
        <v/>
      </c>
      <c r="BE203" s="413"/>
      <c r="BF203" s="416" t="str">
        <f t="shared" si="128"/>
        <v/>
      </c>
      <c r="BG203" s="415" t="str">
        <f>IF('3.5 St Lights - Pole'!$AM203="","",'3.5 St Lights - Pole'!$AM203)</f>
        <v/>
      </c>
      <c r="BH203" s="413"/>
      <c r="BI203" s="89" t="str">
        <f t="shared" si="129"/>
        <v/>
      </c>
      <c r="BJ203" s="85"/>
      <c r="BK203" s="413"/>
      <c r="BL203" s="413"/>
      <c r="BM203" s="413"/>
      <c r="BN203" s="89" t="str">
        <f t="shared" si="130"/>
        <v/>
      </c>
      <c r="BO203" s="85"/>
      <c r="BP203" s="413"/>
      <c r="BQ203" s="415" t="str">
        <f>IF('3.5 St Lights - Pole'!$AM203="","",'3.5 St Lights - Pole'!$AM203)</f>
        <v/>
      </c>
      <c r="BR203" s="85"/>
      <c r="BS203" s="85"/>
      <c r="BT203" s="85" t="str">
        <f>'3.5 St Lights - Pole'!CE203</f>
        <v/>
      </c>
      <c r="BU203" s="85"/>
      <c r="BV203" s="85" t="str">
        <f t="shared" si="131"/>
        <v/>
      </c>
      <c r="BW203" s="271"/>
      <c r="BX203" s="85" t="str">
        <f>'3.5 St Lights - Pole'!CI203</f>
        <v/>
      </c>
      <c r="BY203" s="85" t="str">
        <f>'3.5 St Lights - Pole'!CJ203</f>
        <v/>
      </c>
      <c r="BZ203" s="85" t="str">
        <f>'3.5 St Lights - Pole'!CK203</f>
        <v/>
      </c>
      <c r="CA203" s="85"/>
      <c r="CB203" s="85"/>
      <c r="CC203" s="85" t="str">
        <f t="shared" si="132"/>
        <v/>
      </c>
      <c r="CD203" s="413"/>
      <c r="CE203" s="112"/>
      <c r="CF203" s="133" t="str">
        <f ca="1">IF('3.5 St Lights - Pole'!CR203="","",'3.5 St Lights - Pole'!CR203)</f>
        <v/>
      </c>
      <c r="CG203" s="112" t="str">
        <f>IF('3.5 St Lights - Pole'!CS203="","",'3.5 St Lights - Pole'!CS203)</f>
        <v/>
      </c>
      <c r="CH203" s="112"/>
      <c r="CI203" s="112"/>
    </row>
    <row r="204" spans="1:87" x14ac:dyDescent="0.2">
      <c r="A204" s="237"/>
      <c r="B204" s="413" t="str">
        <f t="shared" si="105"/>
        <v/>
      </c>
      <c r="C204" s="413" t="str">
        <f>IF('3.5 St Lights - Bracket'!B204="","",'3.5 St Lights - Bracket'!B204)</f>
        <v/>
      </c>
      <c r="D204" s="89" t="str">
        <f>IF('3.5 St Lights - Bracket'!D204="","",'3.5 St Lights - Bracket'!D204)</f>
        <v/>
      </c>
      <c r="E204" s="413" t="str">
        <f>IF('3.5 St Lights - Bracket'!E204="","",'3.5 St Lights - Bracket'!E204)</f>
        <v/>
      </c>
      <c r="F204" s="413" t="str">
        <f>IF('3.5 St Lights - Bracket'!F204="","",'3.5 St Lights - Bracket'!F204)</f>
        <v/>
      </c>
      <c r="G204" s="413" t="str">
        <f>IF('3.5 St Lights - Bracket'!G204="","",'3.5 St Lights - Bracket'!G204)</f>
        <v/>
      </c>
      <c r="H204" s="413" t="str">
        <f>IF('3.5 St Lights - Bracket'!H204="","",'3.5 St Lights - Bracket'!H204)</f>
        <v/>
      </c>
      <c r="I204" s="413"/>
      <c r="J204" s="89" t="str">
        <f t="shared" si="106"/>
        <v/>
      </c>
      <c r="K204" s="413"/>
      <c r="L204" s="89" t="str">
        <f t="shared" si="107"/>
        <v/>
      </c>
      <c r="M204" s="414" t="str">
        <f t="shared" si="108"/>
        <v/>
      </c>
      <c r="N204" s="413"/>
      <c r="O204" s="89" t="str">
        <f t="shared" si="109"/>
        <v/>
      </c>
      <c r="P204" s="413" t="str">
        <f t="shared" si="110"/>
        <v/>
      </c>
      <c r="Q204" s="89" t="str">
        <f t="shared" si="111"/>
        <v/>
      </c>
      <c r="R204" s="413"/>
      <c r="S204" s="413" t="str">
        <f>IFERROR(VLOOKUP('3.5 St Lights - Pole'!AE204,sl_lights_light_supply_auto,2,FALSE),"")</f>
        <v/>
      </c>
      <c r="T204" s="89" t="str">
        <f t="shared" si="112"/>
        <v/>
      </c>
      <c r="U204" s="413"/>
      <c r="V204" s="413"/>
      <c r="W204" s="413"/>
      <c r="X204" s="413"/>
      <c r="Y204" s="89" t="str">
        <f t="shared" si="113"/>
        <v/>
      </c>
      <c r="Z204" s="415" t="str">
        <f>IF('3.5 St Lights - Pole'!$AM204="","",'3.5 St Lights - Pole'!$AM204)</f>
        <v/>
      </c>
      <c r="AA204" s="413"/>
      <c r="AB204" s="413"/>
      <c r="AC204" s="89" t="str">
        <f t="shared" si="114"/>
        <v/>
      </c>
      <c r="AD204" s="85"/>
      <c r="AE204" s="413"/>
      <c r="AF204" s="413" t="str">
        <f t="shared" si="115"/>
        <v/>
      </c>
      <c r="AG204" s="89" t="str">
        <f t="shared" si="116"/>
        <v/>
      </c>
      <c r="AH204" s="414" t="str">
        <f t="shared" si="117"/>
        <v/>
      </c>
      <c r="AI204" s="413" t="str">
        <f t="shared" si="118"/>
        <v/>
      </c>
      <c r="AJ204" s="89" t="str">
        <f t="shared" si="119"/>
        <v/>
      </c>
      <c r="AK204" s="413"/>
      <c r="AL204" s="89" t="str">
        <f t="shared" si="120"/>
        <v/>
      </c>
      <c r="AM204" s="413"/>
      <c r="AN204" s="89" t="str">
        <f t="shared" si="121"/>
        <v/>
      </c>
      <c r="AO204" s="413"/>
      <c r="AP204" s="89" t="str">
        <f t="shared" si="122"/>
        <v/>
      </c>
      <c r="AQ204" s="413"/>
      <c r="AR204" s="415" t="str">
        <f>IF('3.5 St Lights - Pole'!$AM204="","",'3.5 St Lights - Pole'!$AM204)</f>
        <v/>
      </c>
      <c r="AS204" s="413"/>
      <c r="AT204" s="89" t="str">
        <f t="shared" si="123"/>
        <v/>
      </c>
      <c r="AU204" s="85"/>
      <c r="AV204" s="85"/>
      <c r="AW204" s="413"/>
      <c r="AX204" s="413"/>
      <c r="AY204" s="89" t="str">
        <f t="shared" si="124"/>
        <v/>
      </c>
      <c r="AZ204" s="85"/>
      <c r="BA204" s="85"/>
      <c r="BB204" s="413" t="str">
        <f t="shared" si="125"/>
        <v/>
      </c>
      <c r="BC204" s="89" t="str">
        <f t="shared" si="126"/>
        <v/>
      </c>
      <c r="BD204" s="414" t="str">
        <f t="shared" si="127"/>
        <v/>
      </c>
      <c r="BE204" s="413"/>
      <c r="BF204" s="416" t="str">
        <f t="shared" si="128"/>
        <v/>
      </c>
      <c r="BG204" s="415" t="str">
        <f>IF('3.5 St Lights - Pole'!$AM204="","",'3.5 St Lights - Pole'!$AM204)</f>
        <v/>
      </c>
      <c r="BH204" s="413"/>
      <c r="BI204" s="89" t="str">
        <f t="shared" si="129"/>
        <v/>
      </c>
      <c r="BJ204" s="85"/>
      <c r="BK204" s="413"/>
      <c r="BL204" s="413"/>
      <c r="BM204" s="413"/>
      <c r="BN204" s="89" t="str">
        <f t="shared" si="130"/>
        <v/>
      </c>
      <c r="BO204" s="85"/>
      <c r="BP204" s="413"/>
      <c r="BQ204" s="415" t="str">
        <f>IF('3.5 St Lights - Pole'!$AM204="","",'3.5 St Lights - Pole'!$AM204)</f>
        <v/>
      </c>
      <c r="BR204" s="85"/>
      <c r="BS204" s="85"/>
      <c r="BT204" s="85" t="str">
        <f>'3.5 St Lights - Pole'!CE204</f>
        <v/>
      </c>
      <c r="BU204" s="85"/>
      <c r="BV204" s="85" t="str">
        <f t="shared" si="131"/>
        <v/>
      </c>
      <c r="BW204" s="271"/>
      <c r="BX204" s="85" t="str">
        <f>'3.5 St Lights - Pole'!CI204</f>
        <v/>
      </c>
      <c r="BY204" s="85" t="str">
        <f>'3.5 St Lights - Pole'!CJ204</f>
        <v/>
      </c>
      <c r="BZ204" s="85" t="str">
        <f>'3.5 St Lights - Pole'!CK204</f>
        <v/>
      </c>
      <c r="CA204" s="85"/>
      <c r="CB204" s="85"/>
      <c r="CC204" s="85" t="str">
        <f t="shared" si="132"/>
        <v/>
      </c>
      <c r="CD204" s="413"/>
      <c r="CE204" s="112"/>
      <c r="CF204" s="133" t="str">
        <f ca="1">IF('3.5 St Lights - Pole'!CR204="","",'3.5 St Lights - Pole'!CR204)</f>
        <v/>
      </c>
      <c r="CG204" s="112" t="str">
        <f>IF('3.5 St Lights - Pole'!CS204="","",'3.5 St Lights - Pole'!CS204)</f>
        <v/>
      </c>
      <c r="CH204" s="112"/>
      <c r="CI204" s="112"/>
    </row>
    <row r="205" spans="1:87" x14ac:dyDescent="0.2">
      <c r="A205" s="237"/>
      <c r="B205" s="413" t="str">
        <f t="shared" si="105"/>
        <v/>
      </c>
      <c r="C205" s="413" t="str">
        <f>IF('3.5 St Lights - Bracket'!B205="","",'3.5 St Lights - Bracket'!B205)</f>
        <v/>
      </c>
      <c r="D205" s="89" t="str">
        <f>IF('3.5 St Lights - Bracket'!D205="","",'3.5 St Lights - Bracket'!D205)</f>
        <v/>
      </c>
      <c r="E205" s="413" t="str">
        <f>IF('3.5 St Lights - Bracket'!E205="","",'3.5 St Lights - Bracket'!E205)</f>
        <v/>
      </c>
      <c r="F205" s="413" t="str">
        <f>IF('3.5 St Lights - Bracket'!F205="","",'3.5 St Lights - Bracket'!F205)</f>
        <v/>
      </c>
      <c r="G205" s="413" t="str">
        <f>IF('3.5 St Lights - Bracket'!G205="","",'3.5 St Lights - Bracket'!G205)</f>
        <v/>
      </c>
      <c r="H205" s="413" t="str">
        <f>IF('3.5 St Lights - Bracket'!H205="","",'3.5 St Lights - Bracket'!H205)</f>
        <v/>
      </c>
      <c r="I205" s="413"/>
      <c r="J205" s="89" t="str">
        <f t="shared" si="106"/>
        <v/>
      </c>
      <c r="K205" s="413"/>
      <c r="L205" s="89" t="str">
        <f t="shared" si="107"/>
        <v/>
      </c>
      <c r="M205" s="414" t="str">
        <f t="shared" si="108"/>
        <v/>
      </c>
      <c r="N205" s="413"/>
      <c r="O205" s="89" t="str">
        <f t="shared" si="109"/>
        <v/>
      </c>
      <c r="P205" s="413" t="str">
        <f t="shared" si="110"/>
        <v/>
      </c>
      <c r="Q205" s="89" t="str">
        <f t="shared" si="111"/>
        <v/>
      </c>
      <c r="R205" s="413"/>
      <c r="S205" s="413" t="str">
        <f>IFERROR(VLOOKUP('3.5 St Lights - Pole'!AE205,sl_lights_light_supply_auto,2,FALSE),"")</f>
        <v/>
      </c>
      <c r="T205" s="89" t="str">
        <f t="shared" si="112"/>
        <v/>
      </c>
      <c r="U205" s="413"/>
      <c r="V205" s="413"/>
      <c r="W205" s="413"/>
      <c r="X205" s="413"/>
      <c r="Y205" s="89" t="str">
        <f t="shared" si="113"/>
        <v/>
      </c>
      <c r="Z205" s="415" t="str">
        <f>IF('3.5 St Lights - Pole'!$AM205="","",'3.5 St Lights - Pole'!$AM205)</f>
        <v/>
      </c>
      <c r="AA205" s="413"/>
      <c r="AB205" s="413"/>
      <c r="AC205" s="89" t="str">
        <f t="shared" si="114"/>
        <v/>
      </c>
      <c r="AD205" s="85"/>
      <c r="AE205" s="413"/>
      <c r="AF205" s="413" t="str">
        <f t="shared" si="115"/>
        <v/>
      </c>
      <c r="AG205" s="89" t="str">
        <f t="shared" si="116"/>
        <v/>
      </c>
      <c r="AH205" s="414" t="str">
        <f t="shared" si="117"/>
        <v/>
      </c>
      <c r="AI205" s="413" t="str">
        <f t="shared" si="118"/>
        <v/>
      </c>
      <c r="AJ205" s="89" t="str">
        <f t="shared" si="119"/>
        <v/>
      </c>
      <c r="AK205" s="413"/>
      <c r="AL205" s="89" t="str">
        <f t="shared" si="120"/>
        <v/>
      </c>
      <c r="AM205" s="413"/>
      <c r="AN205" s="89" t="str">
        <f t="shared" si="121"/>
        <v/>
      </c>
      <c r="AO205" s="413"/>
      <c r="AP205" s="89" t="str">
        <f t="shared" si="122"/>
        <v/>
      </c>
      <c r="AQ205" s="413"/>
      <c r="AR205" s="415" t="str">
        <f>IF('3.5 St Lights - Pole'!$AM205="","",'3.5 St Lights - Pole'!$AM205)</f>
        <v/>
      </c>
      <c r="AS205" s="413"/>
      <c r="AT205" s="89" t="str">
        <f t="shared" si="123"/>
        <v/>
      </c>
      <c r="AU205" s="85"/>
      <c r="AV205" s="85"/>
      <c r="AW205" s="413"/>
      <c r="AX205" s="413"/>
      <c r="AY205" s="89" t="str">
        <f t="shared" si="124"/>
        <v/>
      </c>
      <c r="AZ205" s="85"/>
      <c r="BA205" s="85"/>
      <c r="BB205" s="413" t="str">
        <f t="shared" si="125"/>
        <v/>
      </c>
      <c r="BC205" s="89" t="str">
        <f t="shared" si="126"/>
        <v/>
      </c>
      <c r="BD205" s="414" t="str">
        <f t="shared" si="127"/>
        <v/>
      </c>
      <c r="BE205" s="413"/>
      <c r="BF205" s="416" t="str">
        <f t="shared" si="128"/>
        <v/>
      </c>
      <c r="BG205" s="415" t="str">
        <f>IF('3.5 St Lights - Pole'!$AM205="","",'3.5 St Lights - Pole'!$AM205)</f>
        <v/>
      </c>
      <c r="BH205" s="413"/>
      <c r="BI205" s="89" t="str">
        <f t="shared" si="129"/>
        <v/>
      </c>
      <c r="BJ205" s="85"/>
      <c r="BK205" s="413"/>
      <c r="BL205" s="413"/>
      <c r="BM205" s="413"/>
      <c r="BN205" s="89" t="str">
        <f t="shared" si="130"/>
        <v/>
      </c>
      <c r="BO205" s="85"/>
      <c r="BP205" s="413"/>
      <c r="BQ205" s="415" t="str">
        <f>IF('3.5 St Lights - Pole'!$AM205="","",'3.5 St Lights - Pole'!$AM205)</f>
        <v/>
      </c>
      <c r="BR205" s="85"/>
      <c r="BS205" s="85"/>
      <c r="BT205" s="85" t="str">
        <f>'3.5 St Lights - Pole'!CE205</f>
        <v/>
      </c>
      <c r="BU205" s="85"/>
      <c r="BV205" s="85" t="str">
        <f t="shared" si="131"/>
        <v/>
      </c>
      <c r="BW205" s="271"/>
      <c r="BX205" s="85" t="str">
        <f>'3.5 St Lights - Pole'!CI205</f>
        <v/>
      </c>
      <c r="BY205" s="85" t="str">
        <f>'3.5 St Lights - Pole'!CJ205</f>
        <v/>
      </c>
      <c r="BZ205" s="85" t="str">
        <f>'3.5 St Lights - Pole'!CK205</f>
        <v/>
      </c>
      <c r="CA205" s="85"/>
      <c r="CB205" s="85"/>
      <c r="CC205" s="85" t="str">
        <f t="shared" si="132"/>
        <v/>
      </c>
      <c r="CD205" s="413"/>
      <c r="CE205" s="112"/>
      <c r="CF205" s="133" t="str">
        <f ca="1">IF('3.5 St Lights - Pole'!CR205="","",'3.5 St Lights - Pole'!CR205)</f>
        <v/>
      </c>
      <c r="CG205" s="112" t="str">
        <f>IF('3.5 St Lights - Pole'!CS205="","",'3.5 St Lights - Pole'!CS205)</f>
        <v/>
      </c>
      <c r="CH205" s="112"/>
      <c r="CI205" s="112"/>
    </row>
    <row r="206" spans="1:87" x14ac:dyDescent="0.2">
      <c r="A206" s="237"/>
      <c r="B206" s="413" t="str">
        <f t="shared" si="105"/>
        <v/>
      </c>
      <c r="C206" s="413" t="str">
        <f>IF('3.5 St Lights - Bracket'!B206="","",'3.5 St Lights - Bracket'!B206)</f>
        <v/>
      </c>
      <c r="D206" s="89" t="str">
        <f>IF('3.5 St Lights - Bracket'!D206="","",'3.5 St Lights - Bracket'!D206)</f>
        <v/>
      </c>
      <c r="E206" s="413" t="str">
        <f>IF('3.5 St Lights - Bracket'!E206="","",'3.5 St Lights - Bracket'!E206)</f>
        <v/>
      </c>
      <c r="F206" s="413" t="str">
        <f>IF('3.5 St Lights - Bracket'!F206="","",'3.5 St Lights - Bracket'!F206)</f>
        <v/>
      </c>
      <c r="G206" s="413" t="str">
        <f>IF('3.5 St Lights - Bracket'!G206="","",'3.5 St Lights - Bracket'!G206)</f>
        <v/>
      </c>
      <c r="H206" s="413" t="str">
        <f>IF('3.5 St Lights - Bracket'!H206="","",'3.5 St Lights - Bracket'!H206)</f>
        <v/>
      </c>
      <c r="I206" s="413"/>
      <c r="J206" s="89" t="str">
        <f t="shared" si="106"/>
        <v/>
      </c>
      <c r="K206" s="413"/>
      <c r="L206" s="89" t="str">
        <f t="shared" si="107"/>
        <v/>
      </c>
      <c r="M206" s="414" t="str">
        <f t="shared" si="108"/>
        <v/>
      </c>
      <c r="N206" s="413"/>
      <c r="O206" s="89" t="str">
        <f t="shared" si="109"/>
        <v/>
      </c>
      <c r="P206" s="413" t="str">
        <f t="shared" si="110"/>
        <v/>
      </c>
      <c r="Q206" s="89" t="str">
        <f t="shared" si="111"/>
        <v/>
      </c>
      <c r="R206" s="413"/>
      <c r="S206" s="413" t="str">
        <f>IFERROR(VLOOKUP('3.5 St Lights - Pole'!AE206,sl_lights_light_supply_auto,2,FALSE),"")</f>
        <v/>
      </c>
      <c r="T206" s="89" t="str">
        <f t="shared" si="112"/>
        <v/>
      </c>
      <c r="U206" s="413"/>
      <c r="V206" s="413"/>
      <c r="W206" s="413"/>
      <c r="X206" s="413"/>
      <c r="Y206" s="89" t="str">
        <f t="shared" si="113"/>
        <v/>
      </c>
      <c r="Z206" s="415" t="str">
        <f>IF('3.5 St Lights - Pole'!$AM206="","",'3.5 St Lights - Pole'!$AM206)</f>
        <v/>
      </c>
      <c r="AA206" s="413"/>
      <c r="AB206" s="413"/>
      <c r="AC206" s="89" t="str">
        <f t="shared" si="114"/>
        <v/>
      </c>
      <c r="AD206" s="85"/>
      <c r="AE206" s="413"/>
      <c r="AF206" s="413" t="str">
        <f t="shared" si="115"/>
        <v/>
      </c>
      <c r="AG206" s="89" t="str">
        <f t="shared" si="116"/>
        <v/>
      </c>
      <c r="AH206" s="414" t="str">
        <f t="shared" si="117"/>
        <v/>
      </c>
      <c r="AI206" s="413" t="str">
        <f t="shared" si="118"/>
        <v/>
      </c>
      <c r="AJ206" s="89" t="str">
        <f t="shared" si="119"/>
        <v/>
      </c>
      <c r="AK206" s="413"/>
      <c r="AL206" s="89" t="str">
        <f t="shared" si="120"/>
        <v/>
      </c>
      <c r="AM206" s="413"/>
      <c r="AN206" s="89" t="str">
        <f t="shared" si="121"/>
        <v/>
      </c>
      <c r="AO206" s="413"/>
      <c r="AP206" s="89" t="str">
        <f t="shared" si="122"/>
        <v/>
      </c>
      <c r="AQ206" s="413"/>
      <c r="AR206" s="415" t="str">
        <f>IF('3.5 St Lights - Pole'!$AM206="","",'3.5 St Lights - Pole'!$AM206)</f>
        <v/>
      </c>
      <c r="AS206" s="413"/>
      <c r="AT206" s="89" t="str">
        <f t="shared" si="123"/>
        <v/>
      </c>
      <c r="AU206" s="85"/>
      <c r="AV206" s="85"/>
      <c r="AW206" s="413"/>
      <c r="AX206" s="413"/>
      <c r="AY206" s="89" t="str">
        <f t="shared" si="124"/>
        <v/>
      </c>
      <c r="AZ206" s="85"/>
      <c r="BA206" s="85"/>
      <c r="BB206" s="413" t="str">
        <f t="shared" si="125"/>
        <v/>
      </c>
      <c r="BC206" s="89" t="str">
        <f t="shared" si="126"/>
        <v/>
      </c>
      <c r="BD206" s="414" t="str">
        <f t="shared" si="127"/>
        <v/>
      </c>
      <c r="BE206" s="413"/>
      <c r="BF206" s="416" t="str">
        <f t="shared" si="128"/>
        <v/>
      </c>
      <c r="BG206" s="415" t="str">
        <f>IF('3.5 St Lights - Pole'!$AM206="","",'3.5 St Lights - Pole'!$AM206)</f>
        <v/>
      </c>
      <c r="BH206" s="413"/>
      <c r="BI206" s="89" t="str">
        <f t="shared" si="129"/>
        <v/>
      </c>
      <c r="BJ206" s="85"/>
      <c r="BK206" s="413"/>
      <c r="BL206" s="413"/>
      <c r="BM206" s="413"/>
      <c r="BN206" s="89" t="str">
        <f t="shared" si="130"/>
        <v/>
      </c>
      <c r="BO206" s="85"/>
      <c r="BP206" s="413"/>
      <c r="BQ206" s="415" t="str">
        <f>IF('3.5 St Lights - Pole'!$AM206="","",'3.5 St Lights - Pole'!$AM206)</f>
        <v/>
      </c>
      <c r="BR206" s="85"/>
      <c r="BS206" s="85"/>
      <c r="BT206" s="85" t="str">
        <f>'3.5 St Lights - Pole'!CE206</f>
        <v/>
      </c>
      <c r="BU206" s="85"/>
      <c r="BV206" s="85" t="str">
        <f t="shared" si="131"/>
        <v/>
      </c>
      <c r="BW206" s="271"/>
      <c r="BX206" s="85" t="str">
        <f>'3.5 St Lights - Pole'!CI206</f>
        <v/>
      </c>
      <c r="BY206" s="85" t="str">
        <f>'3.5 St Lights - Pole'!CJ206</f>
        <v/>
      </c>
      <c r="BZ206" s="85" t="str">
        <f>'3.5 St Lights - Pole'!CK206</f>
        <v/>
      </c>
      <c r="CA206" s="85"/>
      <c r="CB206" s="85"/>
      <c r="CC206" s="85" t="str">
        <f t="shared" si="132"/>
        <v/>
      </c>
      <c r="CD206" s="413"/>
      <c r="CE206" s="112"/>
      <c r="CF206" s="133" t="str">
        <f ca="1">IF('3.5 St Lights - Pole'!CR206="","",'3.5 St Lights - Pole'!CR206)</f>
        <v/>
      </c>
      <c r="CG206" s="112" t="str">
        <f>IF('3.5 St Lights - Pole'!CS206="","",'3.5 St Lights - Pole'!CS206)</f>
        <v/>
      </c>
      <c r="CH206" s="112"/>
      <c r="CI206" s="112"/>
    </row>
    <row r="207" spans="1:87" x14ac:dyDescent="0.2">
      <c r="A207" s="237"/>
      <c r="B207" s="413" t="str">
        <f t="shared" si="105"/>
        <v/>
      </c>
      <c r="C207" s="413" t="str">
        <f>IF('3.5 St Lights - Bracket'!B207="","",'3.5 St Lights - Bracket'!B207)</f>
        <v/>
      </c>
      <c r="D207" s="89" t="str">
        <f>IF('3.5 St Lights - Bracket'!D207="","",'3.5 St Lights - Bracket'!D207)</f>
        <v/>
      </c>
      <c r="E207" s="413" t="str">
        <f>IF('3.5 St Lights - Bracket'!E207="","",'3.5 St Lights - Bracket'!E207)</f>
        <v/>
      </c>
      <c r="F207" s="413" t="str">
        <f>IF('3.5 St Lights - Bracket'!F207="","",'3.5 St Lights - Bracket'!F207)</f>
        <v/>
      </c>
      <c r="G207" s="413" t="str">
        <f>IF('3.5 St Lights - Bracket'!G207="","",'3.5 St Lights - Bracket'!G207)</f>
        <v/>
      </c>
      <c r="H207" s="413" t="str">
        <f>IF('3.5 St Lights - Bracket'!H207="","",'3.5 St Lights - Bracket'!H207)</f>
        <v/>
      </c>
      <c r="I207" s="413"/>
      <c r="J207" s="89" t="str">
        <f t="shared" si="106"/>
        <v/>
      </c>
      <c r="K207" s="413"/>
      <c r="L207" s="89" t="str">
        <f t="shared" si="107"/>
        <v/>
      </c>
      <c r="M207" s="414" t="str">
        <f t="shared" si="108"/>
        <v/>
      </c>
      <c r="N207" s="413"/>
      <c r="O207" s="89" t="str">
        <f t="shared" si="109"/>
        <v/>
      </c>
      <c r="P207" s="413" t="str">
        <f t="shared" si="110"/>
        <v/>
      </c>
      <c r="Q207" s="89" t="str">
        <f t="shared" si="111"/>
        <v/>
      </c>
      <c r="R207" s="413"/>
      <c r="S207" s="413" t="str">
        <f>IFERROR(VLOOKUP('3.5 St Lights - Pole'!AE207,sl_lights_light_supply_auto,2,FALSE),"")</f>
        <v/>
      </c>
      <c r="T207" s="89" t="str">
        <f t="shared" si="112"/>
        <v/>
      </c>
      <c r="U207" s="413"/>
      <c r="V207" s="413"/>
      <c r="W207" s="413"/>
      <c r="X207" s="413"/>
      <c r="Y207" s="89" t="str">
        <f t="shared" si="113"/>
        <v/>
      </c>
      <c r="Z207" s="415" t="str">
        <f>IF('3.5 St Lights - Pole'!$AM207="","",'3.5 St Lights - Pole'!$AM207)</f>
        <v/>
      </c>
      <c r="AA207" s="413"/>
      <c r="AB207" s="413"/>
      <c r="AC207" s="89" t="str">
        <f t="shared" si="114"/>
        <v/>
      </c>
      <c r="AD207" s="85"/>
      <c r="AE207" s="413"/>
      <c r="AF207" s="413" t="str">
        <f t="shared" si="115"/>
        <v/>
      </c>
      <c r="AG207" s="89" t="str">
        <f t="shared" si="116"/>
        <v/>
      </c>
      <c r="AH207" s="414" t="str">
        <f t="shared" si="117"/>
        <v/>
      </c>
      <c r="AI207" s="413" t="str">
        <f t="shared" si="118"/>
        <v/>
      </c>
      <c r="AJ207" s="89" t="str">
        <f t="shared" si="119"/>
        <v/>
      </c>
      <c r="AK207" s="413"/>
      <c r="AL207" s="89" t="str">
        <f t="shared" si="120"/>
        <v/>
      </c>
      <c r="AM207" s="413"/>
      <c r="AN207" s="89" t="str">
        <f t="shared" si="121"/>
        <v/>
      </c>
      <c r="AO207" s="413"/>
      <c r="AP207" s="89" t="str">
        <f t="shared" si="122"/>
        <v/>
      </c>
      <c r="AQ207" s="413"/>
      <c r="AR207" s="415" t="str">
        <f>IF('3.5 St Lights - Pole'!$AM207="","",'3.5 St Lights - Pole'!$AM207)</f>
        <v/>
      </c>
      <c r="AS207" s="413"/>
      <c r="AT207" s="89" t="str">
        <f t="shared" si="123"/>
        <v/>
      </c>
      <c r="AU207" s="85"/>
      <c r="AV207" s="85"/>
      <c r="AW207" s="413"/>
      <c r="AX207" s="413"/>
      <c r="AY207" s="89" t="str">
        <f t="shared" si="124"/>
        <v/>
      </c>
      <c r="AZ207" s="85"/>
      <c r="BA207" s="85"/>
      <c r="BB207" s="413" t="str">
        <f t="shared" si="125"/>
        <v/>
      </c>
      <c r="BC207" s="89" t="str">
        <f t="shared" si="126"/>
        <v/>
      </c>
      <c r="BD207" s="414" t="str">
        <f t="shared" si="127"/>
        <v/>
      </c>
      <c r="BE207" s="413"/>
      <c r="BF207" s="416" t="str">
        <f t="shared" si="128"/>
        <v/>
      </c>
      <c r="BG207" s="415" t="str">
        <f>IF('3.5 St Lights - Pole'!$AM207="","",'3.5 St Lights - Pole'!$AM207)</f>
        <v/>
      </c>
      <c r="BH207" s="413"/>
      <c r="BI207" s="89" t="str">
        <f t="shared" si="129"/>
        <v/>
      </c>
      <c r="BJ207" s="85"/>
      <c r="BK207" s="413"/>
      <c r="BL207" s="413"/>
      <c r="BM207" s="413"/>
      <c r="BN207" s="89" t="str">
        <f t="shared" si="130"/>
        <v/>
      </c>
      <c r="BO207" s="85"/>
      <c r="BP207" s="413"/>
      <c r="BQ207" s="415" t="str">
        <f>IF('3.5 St Lights - Pole'!$AM207="","",'3.5 St Lights - Pole'!$AM207)</f>
        <v/>
      </c>
      <c r="BR207" s="85"/>
      <c r="BS207" s="85"/>
      <c r="BT207" s="85" t="str">
        <f>'3.5 St Lights - Pole'!CE207</f>
        <v/>
      </c>
      <c r="BU207" s="85"/>
      <c r="BV207" s="85" t="str">
        <f t="shared" si="131"/>
        <v/>
      </c>
      <c r="BW207" s="271"/>
      <c r="BX207" s="85" t="str">
        <f>'3.5 St Lights - Pole'!CI207</f>
        <v/>
      </c>
      <c r="BY207" s="85" t="str">
        <f>'3.5 St Lights - Pole'!CJ207</f>
        <v/>
      </c>
      <c r="BZ207" s="85" t="str">
        <f>'3.5 St Lights - Pole'!CK207</f>
        <v/>
      </c>
      <c r="CA207" s="85"/>
      <c r="CB207" s="85"/>
      <c r="CC207" s="85" t="str">
        <f t="shared" si="132"/>
        <v/>
      </c>
      <c r="CD207" s="413"/>
      <c r="CE207" s="112"/>
      <c r="CF207" s="133" t="str">
        <f ca="1">IF('3.5 St Lights - Pole'!CR207="","",'3.5 St Lights - Pole'!CR207)</f>
        <v/>
      </c>
      <c r="CG207" s="112" t="str">
        <f>IF('3.5 St Lights - Pole'!CS207="","",'3.5 St Lights - Pole'!CS207)</f>
        <v/>
      </c>
      <c r="CH207" s="112"/>
      <c r="CI207" s="112"/>
    </row>
    <row r="208" spans="1:87" x14ac:dyDescent="0.2">
      <c r="A208" s="237"/>
      <c r="B208" s="413" t="str">
        <f t="shared" si="105"/>
        <v/>
      </c>
      <c r="C208" s="413" t="str">
        <f>IF('3.5 St Lights - Bracket'!B208="","",'3.5 St Lights - Bracket'!B208)</f>
        <v/>
      </c>
      <c r="D208" s="89" t="str">
        <f>IF('3.5 St Lights - Bracket'!D208="","",'3.5 St Lights - Bracket'!D208)</f>
        <v/>
      </c>
      <c r="E208" s="413" t="str">
        <f>IF('3.5 St Lights - Bracket'!E208="","",'3.5 St Lights - Bracket'!E208)</f>
        <v/>
      </c>
      <c r="F208" s="413" t="str">
        <f>IF('3.5 St Lights - Bracket'!F208="","",'3.5 St Lights - Bracket'!F208)</f>
        <v/>
      </c>
      <c r="G208" s="413" t="str">
        <f>IF('3.5 St Lights - Bracket'!G208="","",'3.5 St Lights - Bracket'!G208)</f>
        <v/>
      </c>
      <c r="H208" s="413" t="str">
        <f>IF('3.5 St Lights - Bracket'!H208="","",'3.5 St Lights - Bracket'!H208)</f>
        <v/>
      </c>
      <c r="I208" s="413"/>
      <c r="J208" s="89" t="str">
        <f t="shared" si="106"/>
        <v/>
      </c>
      <c r="K208" s="413"/>
      <c r="L208" s="89" t="str">
        <f t="shared" si="107"/>
        <v/>
      </c>
      <c r="M208" s="414" t="str">
        <f t="shared" si="108"/>
        <v/>
      </c>
      <c r="N208" s="413"/>
      <c r="O208" s="89" t="str">
        <f t="shared" si="109"/>
        <v/>
      </c>
      <c r="P208" s="413" t="str">
        <f t="shared" si="110"/>
        <v/>
      </c>
      <c r="Q208" s="89" t="str">
        <f t="shared" si="111"/>
        <v/>
      </c>
      <c r="R208" s="413"/>
      <c r="S208" s="413" t="str">
        <f>IFERROR(VLOOKUP('3.5 St Lights - Pole'!AE208,sl_lights_light_supply_auto,2,FALSE),"")</f>
        <v/>
      </c>
      <c r="T208" s="89" t="str">
        <f t="shared" si="112"/>
        <v/>
      </c>
      <c r="U208" s="413"/>
      <c r="V208" s="413"/>
      <c r="W208" s="413"/>
      <c r="X208" s="413"/>
      <c r="Y208" s="89" t="str">
        <f t="shared" si="113"/>
        <v/>
      </c>
      <c r="Z208" s="415" t="str">
        <f>IF('3.5 St Lights - Pole'!$AM208="","",'3.5 St Lights - Pole'!$AM208)</f>
        <v/>
      </c>
      <c r="AA208" s="413"/>
      <c r="AB208" s="413"/>
      <c r="AC208" s="89" t="str">
        <f t="shared" si="114"/>
        <v/>
      </c>
      <c r="AD208" s="85"/>
      <c r="AE208" s="413"/>
      <c r="AF208" s="413" t="str">
        <f t="shared" si="115"/>
        <v/>
      </c>
      <c r="AG208" s="89" t="str">
        <f t="shared" si="116"/>
        <v/>
      </c>
      <c r="AH208" s="414" t="str">
        <f t="shared" si="117"/>
        <v/>
      </c>
      <c r="AI208" s="413" t="str">
        <f t="shared" si="118"/>
        <v/>
      </c>
      <c r="AJ208" s="89" t="str">
        <f t="shared" si="119"/>
        <v/>
      </c>
      <c r="AK208" s="413"/>
      <c r="AL208" s="89" t="str">
        <f t="shared" si="120"/>
        <v/>
      </c>
      <c r="AM208" s="413"/>
      <c r="AN208" s="89" t="str">
        <f t="shared" si="121"/>
        <v/>
      </c>
      <c r="AO208" s="413"/>
      <c r="AP208" s="89" t="str">
        <f t="shared" si="122"/>
        <v/>
      </c>
      <c r="AQ208" s="413"/>
      <c r="AR208" s="415" t="str">
        <f>IF('3.5 St Lights - Pole'!$AM208="","",'3.5 St Lights - Pole'!$AM208)</f>
        <v/>
      </c>
      <c r="AS208" s="413"/>
      <c r="AT208" s="89" t="str">
        <f t="shared" si="123"/>
        <v/>
      </c>
      <c r="AU208" s="85"/>
      <c r="AV208" s="85"/>
      <c r="AW208" s="413"/>
      <c r="AX208" s="413"/>
      <c r="AY208" s="89" t="str">
        <f t="shared" si="124"/>
        <v/>
      </c>
      <c r="AZ208" s="85"/>
      <c r="BA208" s="85"/>
      <c r="BB208" s="413" t="str">
        <f t="shared" si="125"/>
        <v/>
      </c>
      <c r="BC208" s="89" t="str">
        <f t="shared" si="126"/>
        <v/>
      </c>
      <c r="BD208" s="414" t="str">
        <f t="shared" si="127"/>
        <v/>
      </c>
      <c r="BE208" s="413"/>
      <c r="BF208" s="416" t="str">
        <f t="shared" si="128"/>
        <v/>
      </c>
      <c r="BG208" s="415" t="str">
        <f>IF('3.5 St Lights - Pole'!$AM208="","",'3.5 St Lights - Pole'!$AM208)</f>
        <v/>
      </c>
      <c r="BH208" s="413"/>
      <c r="BI208" s="89" t="str">
        <f t="shared" si="129"/>
        <v/>
      </c>
      <c r="BJ208" s="85"/>
      <c r="BK208" s="413"/>
      <c r="BL208" s="413"/>
      <c r="BM208" s="413"/>
      <c r="BN208" s="89" t="str">
        <f t="shared" si="130"/>
        <v/>
      </c>
      <c r="BO208" s="85"/>
      <c r="BP208" s="413"/>
      <c r="BQ208" s="415" t="str">
        <f>IF('3.5 St Lights - Pole'!$AM208="","",'3.5 St Lights - Pole'!$AM208)</f>
        <v/>
      </c>
      <c r="BR208" s="85"/>
      <c r="BS208" s="85"/>
      <c r="BT208" s="85" t="str">
        <f>'3.5 St Lights - Pole'!CE208</f>
        <v/>
      </c>
      <c r="BU208" s="85"/>
      <c r="BV208" s="85" t="str">
        <f t="shared" si="131"/>
        <v/>
      </c>
      <c r="BW208" s="271"/>
      <c r="BX208" s="85" t="str">
        <f>'3.5 St Lights - Pole'!CI208</f>
        <v/>
      </c>
      <c r="BY208" s="85" t="str">
        <f>'3.5 St Lights - Pole'!CJ208</f>
        <v/>
      </c>
      <c r="BZ208" s="85" t="str">
        <f>'3.5 St Lights - Pole'!CK208</f>
        <v/>
      </c>
      <c r="CA208" s="85"/>
      <c r="CB208" s="85"/>
      <c r="CC208" s="85" t="str">
        <f t="shared" si="132"/>
        <v/>
      </c>
      <c r="CD208" s="413"/>
      <c r="CE208" s="112"/>
      <c r="CF208" s="133" t="str">
        <f ca="1">IF('3.5 St Lights - Pole'!CR208="","",'3.5 St Lights - Pole'!CR208)</f>
        <v/>
      </c>
      <c r="CG208" s="112" t="str">
        <f>IF('3.5 St Lights - Pole'!CS208="","",'3.5 St Lights - Pole'!CS208)</f>
        <v/>
      </c>
      <c r="CH208" s="112"/>
      <c r="CI208" s="112"/>
    </row>
    <row r="209" spans="1:87" x14ac:dyDescent="0.2">
      <c r="A209" s="237"/>
      <c r="B209" s="413" t="str">
        <f t="shared" si="105"/>
        <v/>
      </c>
      <c r="C209" s="413" t="str">
        <f>IF('3.5 St Lights - Bracket'!B209="","",'3.5 St Lights - Bracket'!B209)</f>
        <v/>
      </c>
      <c r="D209" s="89" t="str">
        <f>IF('3.5 St Lights - Bracket'!D209="","",'3.5 St Lights - Bracket'!D209)</f>
        <v/>
      </c>
      <c r="E209" s="413" t="str">
        <f>IF('3.5 St Lights - Bracket'!E209="","",'3.5 St Lights - Bracket'!E209)</f>
        <v/>
      </c>
      <c r="F209" s="413" t="str">
        <f>IF('3.5 St Lights - Bracket'!F209="","",'3.5 St Lights - Bracket'!F209)</f>
        <v/>
      </c>
      <c r="G209" s="413" t="str">
        <f>IF('3.5 St Lights - Bracket'!G209="","",'3.5 St Lights - Bracket'!G209)</f>
        <v/>
      </c>
      <c r="H209" s="413" t="str">
        <f>IF('3.5 St Lights - Bracket'!H209="","",'3.5 St Lights - Bracket'!H209)</f>
        <v/>
      </c>
      <c r="I209" s="413"/>
      <c r="J209" s="89" t="str">
        <f t="shared" si="106"/>
        <v/>
      </c>
      <c r="K209" s="413"/>
      <c r="L209" s="89" t="str">
        <f t="shared" si="107"/>
        <v/>
      </c>
      <c r="M209" s="414" t="str">
        <f t="shared" si="108"/>
        <v/>
      </c>
      <c r="N209" s="413"/>
      <c r="O209" s="89" t="str">
        <f t="shared" si="109"/>
        <v/>
      </c>
      <c r="P209" s="413" t="str">
        <f t="shared" si="110"/>
        <v/>
      </c>
      <c r="Q209" s="89" t="str">
        <f t="shared" si="111"/>
        <v/>
      </c>
      <c r="R209" s="413"/>
      <c r="S209" s="413" t="str">
        <f>IFERROR(VLOOKUP('3.5 St Lights - Pole'!AE209,sl_lights_light_supply_auto,2,FALSE),"")</f>
        <v/>
      </c>
      <c r="T209" s="89" t="str">
        <f t="shared" si="112"/>
        <v/>
      </c>
      <c r="U209" s="413"/>
      <c r="V209" s="413"/>
      <c r="W209" s="413"/>
      <c r="X209" s="413"/>
      <c r="Y209" s="89" t="str">
        <f t="shared" si="113"/>
        <v/>
      </c>
      <c r="Z209" s="415" t="str">
        <f>IF('3.5 St Lights - Pole'!$AM209="","",'3.5 St Lights - Pole'!$AM209)</f>
        <v/>
      </c>
      <c r="AA209" s="413"/>
      <c r="AB209" s="413"/>
      <c r="AC209" s="89" t="str">
        <f t="shared" si="114"/>
        <v/>
      </c>
      <c r="AD209" s="85"/>
      <c r="AE209" s="413"/>
      <c r="AF209" s="413" t="str">
        <f t="shared" si="115"/>
        <v/>
      </c>
      <c r="AG209" s="89" t="str">
        <f t="shared" si="116"/>
        <v/>
      </c>
      <c r="AH209" s="414" t="str">
        <f t="shared" si="117"/>
        <v/>
      </c>
      <c r="AI209" s="413" t="str">
        <f t="shared" si="118"/>
        <v/>
      </c>
      <c r="AJ209" s="89" t="str">
        <f t="shared" si="119"/>
        <v/>
      </c>
      <c r="AK209" s="413"/>
      <c r="AL209" s="89" t="str">
        <f t="shared" si="120"/>
        <v/>
      </c>
      <c r="AM209" s="413"/>
      <c r="AN209" s="89" t="str">
        <f t="shared" si="121"/>
        <v/>
      </c>
      <c r="AO209" s="413"/>
      <c r="AP209" s="89" t="str">
        <f t="shared" si="122"/>
        <v/>
      </c>
      <c r="AQ209" s="413"/>
      <c r="AR209" s="415" t="str">
        <f>IF('3.5 St Lights - Pole'!$AM209="","",'3.5 St Lights - Pole'!$AM209)</f>
        <v/>
      </c>
      <c r="AS209" s="413"/>
      <c r="AT209" s="89" t="str">
        <f t="shared" si="123"/>
        <v/>
      </c>
      <c r="AU209" s="85"/>
      <c r="AV209" s="85"/>
      <c r="AW209" s="413"/>
      <c r="AX209" s="413"/>
      <c r="AY209" s="89" t="str">
        <f t="shared" si="124"/>
        <v/>
      </c>
      <c r="AZ209" s="85"/>
      <c r="BA209" s="85"/>
      <c r="BB209" s="413" t="str">
        <f t="shared" si="125"/>
        <v/>
      </c>
      <c r="BC209" s="89" t="str">
        <f t="shared" si="126"/>
        <v/>
      </c>
      <c r="BD209" s="414" t="str">
        <f t="shared" si="127"/>
        <v/>
      </c>
      <c r="BE209" s="413"/>
      <c r="BF209" s="416" t="str">
        <f t="shared" si="128"/>
        <v/>
      </c>
      <c r="BG209" s="415" t="str">
        <f>IF('3.5 St Lights - Pole'!$AM209="","",'3.5 St Lights - Pole'!$AM209)</f>
        <v/>
      </c>
      <c r="BH209" s="413"/>
      <c r="BI209" s="89" t="str">
        <f t="shared" si="129"/>
        <v/>
      </c>
      <c r="BJ209" s="85"/>
      <c r="BK209" s="413"/>
      <c r="BL209" s="413"/>
      <c r="BM209" s="413"/>
      <c r="BN209" s="89" t="str">
        <f t="shared" si="130"/>
        <v/>
      </c>
      <c r="BO209" s="85"/>
      <c r="BP209" s="413"/>
      <c r="BQ209" s="415" t="str">
        <f>IF('3.5 St Lights - Pole'!$AM209="","",'3.5 St Lights - Pole'!$AM209)</f>
        <v/>
      </c>
      <c r="BR209" s="85"/>
      <c r="BS209" s="85"/>
      <c r="BT209" s="85" t="str">
        <f>'3.5 St Lights - Pole'!CE209</f>
        <v/>
      </c>
      <c r="BU209" s="85"/>
      <c r="BV209" s="85" t="str">
        <f t="shared" si="131"/>
        <v/>
      </c>
      <c r="BW209" s="271"/>
      <c r="BX209" s="85" t="str">
        <f>'3.5 St Lights - Pole'!CI209</f>
        <v/>
      </c>
      <c r="BY209" s="85" t="str">
        <f>'3.5 St Lights - Pole'!CJ209</f>
        <v/>
      </c>
      <c r="BZ209" s="85" t="str">
        <f>'3.5 St Lights - Pole'!CK209</f>
        <v/>
      </c>
      <c r="CA209" s="85"/>
      <c r="CB209" s="85"/>
      <c r="CC209" s="85" t="str">
        <f t="shared" si="132"/>
        <v/>
      </c>
      <c r="CD209" s="413"/>
      <c r="CE209" s="112"/>
      <c r="CF209" s="133" t="str">
        <f ca="1">IF('3.5 St Lights - Pole'!CR209="","",'3.5 St Lights - Pole'!CR209)</f>
        <v/>
      </c>
      <c r="CG209" s="112" t="str">
        <f>IF('3.5 St Lights - Pole'!CS209="","",'3.5 St Lights - Pole'!CS209)</f>
        <v/>
      </c>
      <c r="CH209" s="112"/>
      <c r="CI209" s="112"/>
    </row>
    <row r="210" spans="1:87" x14ac:dyDescent="0.2">
      <c r="A210" s="237"/>
      <c r="B210" s="413" t="str">
        <f t="shared" si="105"/>
        <v/>
      </c>
      <c r="C210" s="413" t="str">
        <f>IF('3.5 St Lights - Bracket'!B210="","",'3.5 St Lights - Bracket'!B210)</f>
        <v/>
      </c>
      <c r="D210" s="89" t="str">
        <f>IF('3.5 St Lights - Bracket'!D210="","",'3.5 St Lights - Bracket'!D210)</f>
        <v/>
      </c>
      <c r="E210" s="413" t="str">
        <f>IF('3.5 St Lights - Bracket'!E210="","",'3.5 St Lights - Bracket'!E210)</f>
        <v/>
      </c>
      <c r="F210" s="413" t="str">
        <f>IF('3.5 St Lights - Bracket'!F210="","",'3.5 St Lights - Bracket'!F210)</f>
        <v/>
      </c>
      <c r="G210" s="413" t="str">
        <f>IF('3.5 St Lights - Bracket'!G210="","",'3.5 St Lights - Bracket'!G210)</f>
        <v/>
      </c>
      <c r="H210" s="413" t="str">
        <f>IF('3.5 St Lights - Bracket'!H210="","",'3.5 St Lights - Bracket'!H210)</f>
        <v/>
      </c>
      <c r="I210" s="413"/>
      <c r="J210" s="89" t="str">
        <f t="shared" si="106"/>
        <v/>
      </c>
      <c r="K210" s="413"/>
      <c r="L210" s="89" t="str">
        <f t="shared" si="107"/>
        <v/>
      </c>
      <c r="M210" s="414" t="str">
        <f t="shared" si="108"/>
        <v/>
      </c>
      <c r="N210" s="413"/>
      <c r="O210" s="89" t="str">
        <f t="shared" si="109"/>
        <v/>
      </c>
      <c r="P210" s="413" t="str">
        <f t="shared" si="110"/>
        <v/>
      </c>
      <c r="Q210" s="89" t="str">
        <f t="shared" si="111"/>
        <v/>
      </c>
      <c r="R210" s="413"/>
      <c r="S210" s="413" t="str">
        <f>IFERROR(VLOOKUP('3.5 St Lights - Pole'!AE210,sl_lights_light_supply_auto,2,FALSE),"")</f>
        <v/>
      </c>
      <c r="T210" s="89" t="str">
        <f t="shared" si="112"/>
        <v/>
      </c>
      <c r="U210" s="413"/>
      <c r="V210" s="413"/>
      <c r="W210" s="413"/>
      <c r="X210" s="413"/>
      <c r="Y210" s="89" t="str">
        <f t="shared" si="113"/>
        <v/>
      </c>
      <c r="Z210" s="415" t="str">
        <f>IF('3.5 St Lights - Pole'!$AM210="","",'3.5 St Lights - Pole'!$AM210)</f>
        <v/>
      </c>
      <c r="AA210" s="413"/>
      <c r="AB210" s="413"/>
      <c r="AC210" s="89" t="str">
        <f t="shared" si="114"/>
        <v/>
      </c>
      <c r="AD210" s="85"/>
      <c r="AE210" s="413"/>
      <c r="AF210" s="413" t="str">
        <f t="shared" si="115"/>
        <v/>
      </c>
      <c r="AG210" s="89" t="str">
        <f t="shared" si="116"/>
        <v/>
      </c>
      <c r="AH210" s="414" t="str">
        <f t="shared" si="117"/>
        <v/>
      </c>
      <c r="AI210" s="413" t="str">
        <f t="shared" si="118"/>
        <v/>
      </c>
      <c r="AJ210" s="89" t="str">
        <f t="shared" si="119"/>
        <v/>
      </c>
      <c r="AK210" s="413"/>
      <c r="AL210" s="89" t="str">
        <f t="shared" si="120"/>
        <v/>
      </c>
      <c r="AM210" s="413"/>
      <c r="AN210" s="89" t="str">
        <f t="shared" si="121"/>
        <v/>
      </c>
      <c r="AO210" s="413"/>
      <c r="AP210" s="89" t="str">
        <f t="shared" si="122"/>
        <v/>
      </c>
      <c r="AQ210" s="413"/>
      <c r="AR210" s="415" t="str">
        <f>IF('3.5 St Lights - Pole'!$AM210="","",'3.5 St Lights - Pole'!$AM210)</f>
        <v/>
      </c>
      <c r="AS210" s="413"/>
      <c r="AT210" s="89" t="str">
        <f t="shared" si="123"/>
        <v/>
      </c>
      <c r="AU210" s="85"/>
      <c r="AV210" s="85"/>
      <c r="AW210" s="413"/>
      <c r="AX210" s="413"/>
      <c r="AY210" s="89" t="str">
        <f t="shared" si="124"/>
        <v/>
      </c>
      <c r="AZ210" s="85"/>
      <c r="BA210" s="85"/>
      <c r="BB210" s="413" t="str">
        <f t="shared" si="125"/>
        <v/>
      </c>
      <c r="BC210" s="89" t="str">
        <f t="shared" si="126"/>
        <v/>
      </c>
      <c r="BD210" s="414" t="str">
        <f t="shared" si="127"/>
        <v/>
      </c>
      <c r="BE210" s="413"/>
      <c r="BF210" s="416" t="str">
        <f t="shared" si="128"/>
        <v/>
      </c>
      <c r="BG210" s="415" t="str">
        <f>IF('3.5 St Lights - Pole'!$AM210="","",'3.5 St Lights - Pole'!$AM210)</f>
        <v/>
      </c>
      <c r="BH210" s="413"/>
      <c r="BI210" s="89" t="str">
        <f t="shared" si="129"/>
        <v/>
      </c>
      <c r="BJ210" s="85"/>
      <c r="BK210" s="413"/>
      <c r="BL210" s="413"/>
      <c r="BM210" s="413"/>
      <c r="BN210" s="89" t="str">
        <f t="shared" si="130"/>
        <v/>
      </c>
      <c r="BO210" s="85"/>
      <c r="BP210" s="413"/>
      <c r="BQ210" s="415" t="str">
        <f>IF('3.5 St Lights - Pole'!$AM210="","",'3.5 St Lights - Pole'!$AM210)</f>
        <v/>
      </c>
      <c r="BR210" s="85"/>
      <c r="BS210" s="85"/>
      <c r="BT210" s="85" t="str">
        <f>'3.5 St Lights - Pole'!CE210</f>
        <v/>
      </c>
      <c r="BU210" s="85"/>
      <c r="BV210" s="85" t="str">
        <f t="shared" si="131"/>
        <v/>
      </c>
      <c r="BW210" s="271"/>
      <c r="BX210" s="85" t="str">
        <f>'3.5 St Lights - Pole'!CI210</f>
        <v/>
      </c>
      <c r="BY210" s="85" t="str">
        <f>'3.5 St Lights - Pole'!CJ210</f>
        <v/>
      </c>
      <c r="BZ210" s="85" t="str">
        <f>'3.5 St Lights - Pole'!CK210</f>
        <v/>
      </c>
      <c r="CA210" s="85"/>
      <c r="CB210" s="85"/>
      <c r="CC210" s="85" t="str">
        <f t="shared" si="132"/>
        <v/>
      </c>
      <c r="CD210" s="413"/>
      <c r="CE210" s="112"/>
      <c r="CF210" s="133" t="str">
        <f ca="1">IF('3.5 St Lights - Pole'!CR210="","",'3.5 St Lights - Pole'!CR210)</f>
        <v/>
      </c>
      <c r="CG210" s="112" t="str">
        <f>IF('3.5 St Lights - Pole'!CS210="","",'3.5 St Lights - Pole'!CS210)</f>
        <v/>
      </c>
      <c r="CH210" s="112"/>
      <c r="CI210" s="112"/>
    </row>
    <row r="211" spans="1:87" x14ac:dyDescent="0.2">
      <c r="A211" s="237"/>
      <c r="B211" s="413" t="str">
        <f t="shared" si="105"/>
        <v/>
      </c>
      <c r="C211" s="413" t="str">
        <f>IF('3.5 St Lights - Bracket'!B211="","",'3.5 St Lights - Bracket'!B211)</f>
        <v/>
      </c>
      <c r="D211" s="89" t="str">
        <f>IF('3.5 St Lights - Bracket'!D211="","",'3.5 St Lights - Bracket'!D211)</f>
        <v/>
      </c>
      <c r="E211" s="413" t="str">
        <f>IF('3.5 St Lights - Bracket'!E211="","",'3.5 St Lights - Bracket'!E211)</f>
        <v/>
      </c>
      <c r="F211" s="413" t="str">
        <f>IF('3.5 St Lights - Bracket'!F211="","",'3.5 St Lights - Bracket'!F211)</f>
        <v/>
      </c>
      <c r="G211" s="413" t="str">
        <f>IF('3.5 St Lights - Bracket'!G211="","",'3.5 St Lights - Bracket'!G211)</f>
        <v/>
      </c>
      <c r="H211" s="413" t="str">
        <f>IF('3.5 St Lights - Bracket'!H211="","",'3.5 St Lights - Bracket'!H211)</f>
        <v/>
      </c>
      <c r="I211" s="413"/>
      <c r="J211" s="89" t="str">
        <f t="shared" si="106"/>
        <v/>
      </c>
      <c r="K211" s="413"/>
      <c r="L211" s="89" t="str">
        <f t="shared" si="107"/>
        <v/>
      </c>
      <c r="M211" s="414" t="str">
        <f t="shared" si="108"/>
        <v/>
      </c>
      <c r="N211" s="413"/>
      <c r="O211" s="89" t="str">
        <f t="shared" si="109"/>
        <v/>
      </c>
      <c r="P211" s="413" t="str">
        <f t="shared" si="110"/>
        <v/>
      </c>
      <c r="Q211" s="89" t="str">
        <f t="shared" si="111"/>
        <v/>
      </c>
      <c r="R211" s="413"/>
      <c r="S211" s="413" t="str">
        <f>IFERROR(VLOOKUP('3.5 St Lights - Pole'!AE211,sl_lights_light_supply_auto,2,FALSE),"")</f>
        <v/>
      </c>
      <c r="T211" s="89" t="str">
        <f t="shared" si="112"/>
        <v/>
      </c>
      <c r="U211" s="413"/>
      <c r="V211" s="413"/>
      <c r="W211" s="413"/>
      <c r="X211" s="413"/>
      <c r="Y211" s="89" t="str">
        <f t="shared" si="113"/>
        <v/>
      </c>
      <c r="Z211" s="415" t="str">
        <f>IF('3.5 St Lights - Pole'!$AM211="","",'3.5 St Lights - Pole'!$AM211)</f>
        <v/>
      </c>
      <c r="AA211" s="413"/>
      <c r="AB211" s="413"/>
      <c r="AC211" s="89" t="str">
        <f t="shared" si="114"/>
        <v/>
      </c>
      <c r="AD211" s="85"/>
      <c r="AE211" s="413"/>
      <c r="AF211" s="413" t="str">
        <f t="shared" si="115"/>
        <v/>
      </c>
      <c r="AG211" s="89" t="str">
        <f t="shared" si="116"/>
        <v/>
      </c>
      <c r="AH211" s="414" t="str">
        <f t="shared" si="117"/>
        <v/>
      </c>
      <c r="AI211" s="413" t="str">
        <f t="shared" si="118"/>
        <v/>
      </c>
      <c r="AJ211" s="89" t="str">
        <f t="shared" si="119"/>
        <v/>
      </c>
      <c r="AK211" s="413"/>
      <c r="AL211" s="89" t="str">
        <f t="shared" si="120"/>
        <v/>
      </c>
      <c r="AM211" s="413"/>
      <c r="AN211" s="89" t="str">
        <f t="shared" si="121"/>
        <v/>
      </c>
      <c r="AO211" s="413"/>
      <c r="AP211" s="89" t="str">
        <f t="shared" si="122"/>
        <v/>
      </c>
      <c r="AQ211" s="413"/>
      <c r="AR211" s="415" t="str">
        <f>IF('3.5 St Lights - Pole'!$AM211="","",'3.5 St Lights - Pole'!$AM211)</f>
        <v/>
      </c>
      <c r="AS211" s="413"/>
      <c r="AT211" s="89" t="str">
        <f t="shared" si="123"/>
        <v/>
      </c>
      <c r="AU211" s="85"/>
      <c r="AV211" s="85"/>
      <c r="AW211" s="413"/>
      <c r="AX211" s="413"/>
      <c r="AY211" s="89" t="str">
        <f t="shared" si="124"/>
        <v/>
      </c>
      <c r="AZ211" s="85"/>
      <c r="BA211" s="85"/>
      <c r="BB211" s="413" t="str">
        <f t="shared" si="125"/>
        <v/>
      </c>
      <c r="BC211" s="89" t="str">
        <f t="shared" si="126"/>
        <v/>
      </c>
      <c r="BD211" s="414" t="str">
        <f t="shared" si="127"/>
        <v/>
      </c>
      <c r="BE211" s="413"/>
      <c r="BF211" s="416" t="str">
        <f t="shared" si="128"/>
        <v/>
      </c>
      <c r="BG211" s="415" t="str">
        <f>IF('3.5 St Lights - Pole'!$AM211="","",'3.5 St Lights - Pole'!$AM211)</f>
        <v/>
      </c>
      <c r="BH211" s="413"/>
      <c r="BI211" s="89" t="str">
        <f t="shared" si="129"/>
        <v/>
      </c>
      <c r="BJ211" s="85"/>
      <c r="BK211" s="413"/>
      <c r="BL211" s="413"/>
      <c r="BM211" s="413"/>
      <c r="BN211" s="89" t="str">
        <f t="shared" si="130"/>
        <v/>
      </c>
      <c r="BO211" s="85"/>
      <c r="BP211" s="413"/>
      <c r="BQ211" s="415" t="str">
        <f>IF('3.5 St Lights - Pole'!$AM211="","",'3.5 St Lights - Pole'!$AM211)</f>
        <v/>
      </c>
      <c r="BR211" s="85"/>
      <c r="BS211" s="85"/>
      <c r="BT211" s="85" t="str">
        <f>'3.5 St Lights - Pole'!CE211</f>
        <v/>
      </c>
      <c r="BU211" s="85"/>
      <c r="BV211" s="85" t="str">
        <f t="shared" si="131"/>
        <v/>
      </c>
      <c r="BW211" s="271"/>
      <c r="BX211" s="85" t="str">
        <f>'3.5 St Lights - Pole'!CI211</f>
        <v/>
      </c>
      <c r="BY211" s="85" t="str">
        <f>'3.5 St Lights - Pole'!CJ211</f>
        <v/>
      </c>
      <c r="BZ211" s="85" t="str">
        <f>'3.5 St Lights - Pole'!CK211</f>
        <v/>
      </c>
      <c r="CA211" s="85"/>
      <c r="CB211" s="85"/>
      <c r="CC211" s="85" t="str">
        <f t="shared" si="132"/>
        <v/>
      </c>
      <c r="CD211" s="413"/>
      <c r="CE211" s="112"/>
      <c r="CF211" s="133" t="str">
        <f ca="1">IF('3.5 St Lights - Pole'!CR211="","",'3.5 St Lights - Pole'!CR211)</f>
        <v/>
      </c>
      <c r="CG211" s="112" t="str">
        <f>IF('3.5 St Lights - Pole'!CS211="","",'3.5 St Lights - Pole'!CS211)</f>
        <v/>
      </c>
      <c r="CH211" s="112"/>
      <c r="CI211" s="112"/>
    </row>
    <row r="212" spans="1:87" x14ac:dyDescent="0.2">
      <c r="A212" s="237"/>
      <c r="B212" s="413" t="str">
        <f t="shared" si="105"/>
        <v/>
      </c>
      <c r="C212" s="413" t="str">
        <f>IF('3.5 St Lights - Bracket'!B212="","",'3.5 St Lights - Bracket'!B212)</f>
        <v/>
      </c>
      <c r="D212" s="89" t="str">
        <f>IF('3.5 St Lights - Bracket'!D212="","",'3.5 St Lights - Bracket'!D212)</f>
        <v/>
      </c>
      <c r="E212" s="413" t="str">
        <f>IF('3.5 St Lights - Bracket'!E212="","",'3.5 St Lights - Bracket'!E212)</f>
        <v/>
      </c>
      <c r="F212" s="413" t="str">
        <f>IF('3.5 St Lights - Bracket'!F212="","",'3.5 St Lights - Bracket'!F212)</f>
        <v/>
      </c>
      <c r="G212" s="413" t="str">
        <f>IF('3.5 St Lights - Bracket'!G212="","",'3.5 St Lights - Bracket'!G212)</f>
        <v/>
      </c>
      <c r="H212" s="413" t="str">
        <f>IF('3.5 St Lights - Bracket'!H212="","",'3.5 St Lights - Bracket'!H212)</f>
        <v/>
      </c>
      <c r="I212" s="413"/>
      <c r="J212" s="89" t="str">
        <f t="shared" si="106"/>
        <v/>
      </c>
      <c r="K212" s="413"/>
      <c r="L212" s="89" t="str">
        <f t="shared" si="107"/>
        <v/>
      </c>
      <c r="M212" s="414" t="str">
        <f t="shared" si="108"/>
        <v/>
      </c>
      <c r="N212" s="413"/>
      <c r="O212" s="89" t="str">
        <f t="shared" si="109"/>
        <v/>
      </c>
      <c r="P212" s="413" t="str">
        <f t="shared" si="110"/>
        <v/>
      </c>
      <c r="Q212" s="89" t="str">
        <f t="shared" si="111"/>
        <v/>
      </c>
      <c r="R212" s="413"/>
      <c r="S212" s="413" t="str">
        <f>IFERROR(VLOOKUP('3.5 St Lights - Pole'!AE212,sl_lights_light_supply_auto,2,FALSE),"")</f>
        <v/>
      </c>
      <c r="T212" s="89" t="str">
        <f t="shared" si="112"/>
        <v/>
      </c>
      <c r="U212" s="413"/>
      <c r="V212" s="413"/>
      <c r="W212" s="413"/>
      <c r="X212" s="413"/>
      <c r="Y212" s="89" t="str">
        <f t="shared" si="113"/>
        <v/>
      </c>
      <c r="Z212" s="415" t="str">
        <f>IF('3.5 St Lights - Pole'!$AM212="","",'3.5 St Lights - Pole'!$AM212)</f>
        <v/>
      </c>
      <c r="AA212" s="413"/>
      <c r="AB212" s="413"/>
      <c r="AC212" s="89" t="str">
        <f t="shared" si="114"/>
        <v/>
      </c>
      <c r="AD212" s="85"/>
      <c r="AE212" s="413"/>
      <c r="AF212" s="413" t="str">
        <f t="shared" si="115"/>
        <v/>
      </c>
      <c r="AG212" s="89" t="str">
        <f t="shared" si="116"/>
        <v/>
      </c>
      <c r="AH212" s="414" t="str">
        <f t="shared" si="117"/>
        <v/>
      </c>
      <c r="AI212" s="413" t="str">
        <f t="shared" si="118"/>
        <v/>
      </c>
      <c r="AJ212" s="89" t="str">
        <f t="shared" si="119"/>
        <v/>
      </c>
      <c r="AK212" s="413"/>
      <c r="AL212" s="89" t="str">
        <f t="shared" si="120"/>
        <v/>
      </c>
      <c r="AM212" s="413"/>
      <c r="AN212" s="89" t="str">
        <f t="shared" si="121"/>
        <v/>
      </c>
      <c r="AO212" s="413"/>
      <c r="AP212" s="89" t="str">
        <f t="shared" si="122"/>
        <v/>
      </c>
      <c r="AQ212" s="413"/>
      <c r="AR212" s="415" t="str">
        <f>IF('3.5 St Lights - Pole'!$AM212="","",'3.5 St Lights - Pole'!$AM212)</f>
        <v/>
      </c>
      <c r="AS212" s="413"/>
      <c r="AT212" s="89" t="str">
        <f t="shared" si="123"/>
        <v/>
      </c>
      <c r="AU212" s="85"/>
      <c r="AV212" s="85"/>
      <c r="AW212" s="413"/>
      <c r="AX212" s="413"/>
      <c r="AY212" s="89" t="str">
        <f t="shared" si="124"/>
        <v/>
      </c>
      <c r="AZ212" s="85"/>
      <c r="BA212" s="85"/>
      <c r="BB212" s="413" t="str">
        <f t="shared" si="125"/>
        <v/>
      </c>
      <c r="BC212" s="89" t="str">
        <f t="shared" si="126"/>
        <v/>
      </c>
      <c r="BD212" s="414" t="str">
        <f t="shared" si="127"/>
        <v/>
      </c>
      <c r="BE212" s="413"/>
      <c r="BF212" s="416" t="str">
        <f t="shared" si="128"/>
        <v/>
      </c>
      <c r="BG212" s="415" t="str">
        <f>IF('3.5 St Lights - Pole'!$AM212="","",'3.5 St Lights - Pole'!$AM212)</f>
        <v/>
      </c>
      <c r="BH212" s="413"/>
      <c r="BI212" s="89" t="str">
        <f t="shared" si="129"/>
        <v/>
      </c>
      <c r="BJ212" s="85"/>
      <c r="BK212" s="413"/>
      <c r="BL212" s="413"/>
      <c r="BM212" s="413"/>
      <c r="BN212" s="89" t="str">
        <f t="shared" si="130"/>
        <v/>
      </c>
      <c r="BO212" s="85"/>
      <c r="BP212" s="413"/>
      <c r="BQ212" s="415" t="str">
        <f>IF('3.5 St Lights - Pole'!$AM212="","",'3.5 St Lights - Pole'!$AM212)</f>
        <v/>
      </c>
      <c r="BR212" s="85"/>
      <c r="BS212" s="85"/>
      <c r="BT212" s="85" t="str">
        <f>'3.5 St Lights - Pole'!CE212</f>
        <v/>
      </c>
      <c r="BU212" s="85"/>
      <c r="BV212" s="85" t="str">
        <f t="shared" si="131"/>
        <v/>
      </c>
      <c r="BW212" s="271"/>
      <c r="BX212" s="85" t="str">
        <f>'3.5 St Lights - Pole'!CI212</f>
        <v/>
      </c>
      <c r="BY212" s="85" t="str">
        <f>'3.5 St Lights - Pole'!CJ212</f>
        <v/>
      </c>
      <c r="BZ212" s="85" t="str">
        <f>'3.5 St Lights - Pole'!CK212</f>
        <v/>
      </c>
      <c r="CA212" s="85"/>
      <c r="CB212" s="85"/>
      <c r="CC212" s="85" t="str">
        <f t="shared" si="132"/>
        <v/>
      </c>
      <c r="CD212" s="413"/>
      <c r="CE212" s="112"/>
      <c r="CF212" s="133" t="str">
        <f ca="1">IF('3.5 St Lights - Pole'!CR212="","",'3.5 St Lights - Pole'!CR212)</f>
        <v/>
      </c>
      <c r="CG212" s="112" t="str">
        <f>IF('3.5 St Lights - Pole'!CS212="","",'3.5 St Lights - Pole'!CS212)</f>
        <v/>
      </c>
      <c r="CH212" s="112"/>
      <c r="CI212" s="112"/>
    </row>
    <row r="213" spans="1:87" x14ac:dyDescent="0.2">
      <c r="A213" s="237"/>
      <c r="B213" s="413" t="str">
        <f t="shared" si="105"/>
        <v/>
      </c>
      <c r="C213" s="413" t="str">
        <f>IF('3.5 St Lights - Bracket'!B213="","",'3.5 St Lights - Bracket'!B213)</f>
        <v/>
      </c>
      <c r="D213" s="89" t="str">
        <f>IF('3.5 St Lights - Bracket'!D213="","",'3.5 St Lights - Bracket'!D213)</f>
        <v/>
      </c>
      <c r="E213" s="413" t="str">
        <f>IF('3.5 St Lights - Bracket'!E213="","",'3.5 St Lights - Bracket'!E213)</f>
        <v/>
      </c>
      <c r="F213" s="413" t="str">
        <f>IF('3.5 St Lights - Bracket'!F213="","",'3.5 St Lights - Bracket'!F213)</f>
        <v/>
      </c>
      <c r="G213" s="413" t="str">
        <f>IF('3.5 St Lights - Bracket'!G213="","",'3.5 St Lights - Bracket'!G213)</f>
        <v/>
      </c>
      <c r="H213" s="413" t="str">
        <f>IF('3.5 St Lights - Bracket'!H213="","",'3.5 St Lights - Bracket'!H213)</f>
        <v/>
      </c>
      <c r="I213" s="413"/>
      <c r="J213" s="89" t="str">
        <f t="shared" si="106"/>
        <v/>
      </c>
      <c r="K213" s="413"/>
      <c r="L213" s="89" t="str">
        <f t="shared" si="107"/>
        <v/>
      </c>
      <c r="M213" s="414" t="str">
        <f t="shared" si="108"/>
        <v/>
      </c>
      <c r="N213" s="413"/>
      <c r="O213" s="89" t="str">
        <f t="shared" si="109"/>
        <v/>
      </c>
      <c r="P213" s="413" t="str">
        <f t="shared" si="110"/>
        <v/>
      </c>
      <c r="Q213" s="89" t="str">
        <f t="shared" si="111"/>
        <v/>
      </c>
      <c r="R213" s="413"/>
      <c r="S213" s="413" t="str">
        <f>IFERROR(VLOOKUP('3.5 St Lights - Pole'!AE213,sl_lights_light_supply_auto,2,FALSE),"")</f>
        <v/>
      </c>
      <c r="T213" s="89" t="str">
        <f t="shared" si="112"/>
        <v/>
      </c>
      <c r="U213" s="413"/>
      <c r="V213" s="413"/>
      <c r="W213" s="413"/>
      <c r="X213" s="413"/>
      <c r="Y213" s="89" t="str">
        <f t="shared" si="113"/>
        <v/>
      </c>
      <c r="Z213" s="415" t="str">
        <f>IF('3.5 St Lights - Pole'!$AM213="","",'3.5 St Lights - Pole'!$AM213)</f>
        <v/>
      </c>
      <c r="AA213" s="413"/>
      <c r="AB213" s="413"/>
      <c r="AC213" s="89" t="str">
        <f t="shared" si="114"/>
        <v/>
      </c>
      <c r="AD213" s="85"/>
      <c r="AE213" s="413"/>
      <c r="AF213" s="413" t="str">
        <f t="shared" si="115"/>
        <v/>
      </c>
      <c r="AG213" s="89" t="str">
        <f t="shared" si="116"/>
        <v/>
      </c>
      <c r="AH213" s="414" t="str">
        <f t="shared" si="117"/>
        <v/>
      </c>
      <c r="AI213" s="413" t="str">
        <f t="shared" si="118"/>
        <v/>
      </c>
      <c r="AJ213" s="89" t="str">
        <f t="shared" si="119"/>
        <v/>
      </c>
      <c r="AK213" s="413"/>
      <c r="AL213" s="89" t="str">
        <f t="shared" si="120"/>
        <v/>
      </c>
      <c r="AM213" s="413"/>
      <c r="AN213" s="89" t="str">
        <f t="shared" si="121"/>
        <v/>
      </c>
      <c r="AO213" s="413"/>
      <c r="AP213" s="89" t="str">
        <f t="shared" si="122"/>
        <v/>
      </c>
      <c r="AQ213" s="413"/>
      <c r="AR213" s="415" t="str">
        <f>IF('3.5 St Lights - Pole'!$AM213="","",'3.5 St Lights - Pole'!$AM213)</f>
        <v/>
      </c>
      <c r="AS213" s="413"/>
      <c r="AT213" s="89" t="str">
        <f t="shared" si="123"/>
        <v/>
      </c>
      <c r="AU213" s="85"/>
      <c r="AV213" s="85"/>
      <c r="AW213" s="413"/>
      <c r="AX213" s="413"/>
      <c r="AY213" s="89" t="str">
        <f t="shared" si="124"/>
        <v/>
      </c>
      <c r="AZ213" s="85"/>
      <c r="BA213" s="85"/>
      <c r="BB213" s="413" t="str">
        <f t="shared" si="125"/>
        <v/>
      </c>
      <c r="BC213" s="89" t="str">
        <f t="shared" si="126"/>
        <v/>
      </c>
      <c r="BD213" s="414" t="str">
        <f t="shared" si="127"/>
        <v/>
      </c>
      <c r="BE213" s="413"/>
      <c r="BF213" s="416" t="str">
        <f t="shared" si="128"/>
        <v/>
      </c>
      <c r="BG213" s="415" t="str">
        <f>IF('3.5 St Lights - Pole'!$AM213="","",'3.5 St Lights - Pole'!$AM213)</f>
        <v/>
      </c>
      <c r="BH213" s="413"/>
      <c r="BI213" s="89" t="str">
        <f t="shared" si="129"/>
        <v/>
      </c>
      <c r="BJ213" s="85"/>
      <c r="BK213" s="413"/>
      <c r="BL213" s="413"/>
      <c r="BM213" s="413"/>
      <c r="BN213" s="89" t="str">
        <f t="shared" si="130"/>
        <v/>
      </c>
      <c r="BO213" s="85"/>
      <c r="BP213" s="413"/>
      <c r="BQ213" s="415" t="str">
        <f>IF('3.5 St Lights - Pole'!$AM213="","",'3.5 St Lights - Pole'!$AM213)</f>
        <v/>
      </c>
      <c r="BR213" s="85"/>
      <c r="BS213" s="85"/>
      <c r="BT213" s="85" t="str">
        <f>'3.5 St Lights - Pole'!CE213</f>
        <v/>
      </c>
      <c r="BU213" s="85"/>
      <c r="BV213" s="85" t="str">
        <f t="shared" si="131"/>
        <v/>
      </c>
      <c r="BW213" s="271"/>
      <c r="BX213" s="85" t="str">
        <f>'3.5 St Lights - Pole'!CI213</f>
        <v/>
      </c>
      <c r="BY213" s="85" t="str">
        <f>'3.5 St Lights - Pole'!CJ213</f>
        <v/>
      </c>
      <c r="BZ213" s="85" t="str">
        <f>'3.5 St Lights - Pole'!CK213</f>
        <v/>
      </c>
      <c r="CA213" s="85"/>
      <c r="CB213" s="85"/>
      <c r="CC213" s="85" t="str">
        <f t="shared" si="132"/>
        <v/>
      </c>
      <c r="CD213" s="413"/>
      <c r="CE213" s="112"/>
      <c r="CF213" s="133" t="str">
        <f ca="1">IF('3.5 St Lights - Pole'!CR213="","",'3.5 St Lights - Pole'!CR213)</f>
        <v/>
      </c>
      <c r="CG213" s="112" t="str">
        <f>IF('3.5 St Lights - Pole'!CS213="","",'3.5 St Lights - Pole'!CS213)</f>
        <v/>
      </c>
      <c r="CH213" s="112"/>
      <c r="CI213" s="112"/>
    </row>
    <row r="214" spans="1:87" x14ac:dyDescent="0.2">
      <c r="A214" s="237"/>
      <c r="B214" s="413" t="str">
        <f t="shared" si="105"/>
        <v/>
      </c>
      <c r="C214" s="413" t="str">
        <f>IF('3.5 St Lights - Bracket'!B214="","",'3.5 St Lights - Bracket'!B214)</f>
        <v/>
      </c>
      <c r="D214" s="89" t="str">
        <f>IF('3.5 St Lights - Bracket'!D214="","",'3.5 St Lights - Bracket'!D214)</f>
        <v/>
      </c>
      <c r="E214" s="413" t="str">
        <f>IF('3.5 St Lights - Bracket'!E214="","",'3.5 St Lights - Bracket'!E214)</f>
        <v/>
      </c>
      <c r="F214" s="413" t="str">
        <f>IF('3.5 St Lights - Bracket'!F214="","",'3.5 St Lights - Bracket'!F214)</f>
        <v/>
      </c>
      <c r="G214" s="413" t="str">
        <f>IF('3.5 St Lights - Bracket'!G214="","",'3.5 St Lights - Bracket'!G214)</f>
        <v/>
      </c>
      <c r="H214" s="413" t="str">
        <f>IF('3.5 St Lights - Bracket'!H214="","",'3.5 St Lights - Bracket'!H214)</f>
        <v/>
      </c>
      <c r="I214" s="413"/>
      <c r="J214" s="89" t="str">
        <f t="shared" si="106"/>
        <v/>
      </c>
      <c r="K214" s="413"/>
      <c r="L214" s="89" t="str">
        <f t="shared" si="107"/>
        <v/>
      </c>
      <c r="M214" s="414" t="str">
        <f t="shared" si="108"/>
        <v/>
      </c>
      <c r="N214" s="413"/>
      <c r="O214" s="89" t="str">
        <f t="shared" si="109"/>
        <v/>
      </c>
      <c r="P214" s="413" t="str">
        <f t="shared" si="110"/>
        <v/>
      </c>
      <c r="Q214" s="89" t="str">
        <f t="shared" si="111"/>
        <v/>
      </c>
      <c r="R214" s="413"/>
      <c r="S214" s="413" t="str">
        <f>IFERROR(VLOOKUP('3.5 St Lights - Pole'!AE214,sl_lights_light_supply_auto,2,FALSE),"")</f>
        <v/>
      </c>
      <c r="T214" s="89" t="str">
        <f t="shared" si="112"/>
        <v/>
      </c>
      <c r="U214" s="413"/>
      <c r="V214" s="413"/>
      <c r="W214" s="413"/>
      <c r="X214" s="413"/>
      <c r="Y214" s="89" t="str">
        <f t="shared" si="113"/>
        <v/>
      </c>
      <c r="Z214" s="415" t="str">
        <f>IF('3.5 St Lights - Pole'!$AM214="","",'3.5 St Lights - Pole'!$AM214)</f>
        <v/>
      </c>
      <c r="AA214" s="413"/>
      <c r="AB214" s="413"/>
      <c r="AC214" s="89" t="str">
        <f t="shared" si="114"/>
        <v/>
      </c>
      <c r="AD214" s="85"/>
      <c r="AE214" s="413"/>
      <c r="AF214" s="413" t="str">
        <f t="shared" si="115"/>
        <v/>
      </c>
      <c r="AG214" s="89" t="str">
        <f t="shared" si="116"/>
        <v/>
      </c>
      <c r="AH214" s="414" t="str">
        <f t="shared" si="117"/>
        <v/>
      </c>
      <c r="AI214" s="413" t="str">
        <f t="shared" si="118"/>
        <v/>
      </c>
      <c r="AJ214" s="89" t="str">
        <f t="shared" si="119"/>
        <v/>
      </c>
      <c r="AK214" s="413"/>
      <c r="AL214" s="89" t="str">
        <f t="shared" si="120"/>
        <v/>
      </c>
      <c r="AM214" s="413"/>
      <c r="AN214" s="89" t="str">
        <f t="shared" si="121"/>
        <v/>
      </c>
      <c r="AO214" s="413"/>
      <c r="AP214" s="89" t="str">
        <f t="shared" si="122"/>
        <v/>
      </c>
      <c r="AQ214" s="413"/>
      <c r="AR214" s="415" t="str">
        <f>IF('3.5 St Lights - Pole'!$AM214="","",'3.5 St Lights - Pole'!$AM214)</f>
        <v/>
      </c>
      <c r="AS214" s="413"/>
      <c r="AT214" s="89" t="str">
        <f t="shared" si="123"/>
        <v/>
      </c>
      <c r="AU214" s="85"/>
      <c r="AV214" s="85"/>
      <c r="AW214" s="413"/>
      <c r="AX214" s="413"/>
      <c r="AY214" s="89" t="str">
        <f t="shared" si="124"/>
        <v/>
      </c>
      <c r="AZ214" s="85"/>
      <c r="BA214" s="85"/>
      <c r="BB214" s="413" t="str">
        <f t="shared" si="125"/>
        <v/>
      </c>
      <c r="BC214" s="89" t="str">
        <f t="shared" si="126"/>
        <v/>
      </c>
      <c r="BD214" s="414" t="str">
        <f t="shared" si="127"/>
        <v/>
      </c>
      <c r="BE214" s="413"/>
      <c r="BF214" s="416" t="str">
        <f t="shared" si="128"/>
        <v/>
      </c>
      <c r="BG214" s="415" t="str">
        <f>IF('3.5 St Lights - Pole'!$AM214="","",'3.5 St Lights - Pole'!$AM214)</f>
        <v/>
      </c>
      <c r="BH214" s="413"/>
      <c r="BI214" s="89" t="str">
        <f t="shared" si="129"/>
        <v/>
      </c>
      <c r="BJ214" s="85"/>
      <c r="BK214" s="413"/>
      <c r="BL214" s="413"/>
      <c r="BM214" s="413"/>
      <c r="BN214" s="89" t="str">
        <f t="shared" si="130"/>
        <v/>
      </c>
      <c r="BO214" s="85"/>
      <c r="BP214" s="413"/>
      <c r="BQ214" s="415" t="str">
        <f>IF('3.5 St Lights - Pole'!$AM214="","",'3.5 St Lights - Pole'!$AM214)</f>
        <v/>
      </c>
      <c r="BR214" s="85"/>
      <c r="BS214" s="85"/>
      <c r="BT214" s="85" t="str">
        <f>'3.5 St Lights - Pole'!CE214</f>
        <v/>
      </c>
      <c r="BU214" s="85"/>
      <c r="BV214" s="85" t="str">
        <f t="shared" si="131"/>
        <v/>
      </c>
      <c r="BW214" s="271"/>
      <c r="BX214" s="85" t="str">
        <f>'3.5 St Lights - Pole'!CI214</f>
        <v/>
      </c>
      <c r="BY214" s="85" t="str">
        <f>'3.5 St Lights - Pole'!CJ214</f>
        <v/>
      </c>
      <c r="BZ214" s="85" t="str">
        <f>'3.5 St Lights - Pole'!CK214</f>
        <v/>
      </c>
      <c r="CA214" s="85"/>
      <c r="CB214" s="85"/>
      <c r="CC214" s="85" t="str">
        <f t="shared" si="132"/>
        <v/>
      </c>
      <c r="CD214" s="413"/>
      <c r="CE214" s="112"/>
      <c r="CF214" s="133" t="str">
        <f ca="1">IF('3.5 St Lights - Pole'!CR214="","",'3.5 St Lights - Pole'!CR214)</f>
        <v/>
      </c>
      <c r="CG214" s="112" t="str">
        <f>IF('3.5 St Lights - Pole'!CS214="","",'3.5 St Lights - Pole'!CS214)</f>
        <v/>
      </c>
      <c r="CH214" s="112"/>
      <c r="CI214" s="112"/>
    </row>
    <row r="215" spans="1:87" x14ac:dyDescent="0.2">
      <c r="A215" s="237"/>
      <c r="B215" s="413" t="str">
        <f t="shared" si="105"/>
        <v/>
      </c>
      <c r="C215" s="413" t="str">
        <f>IF('3.5 St Lights - Bracket'!B215="","",'3.5 St Lights - Bracket'!B215)</f>
        <v/>
      </c>
      <c r="D215" s="89" t="str">
        <f>IF('3.5 St Lights - Bracket'!D215="","",'3.5 St Lights - Bracket'!D215)</f>
        <v/>
      </c>
      <c r="E215" s="413" t="str">
        <f>IF('3.5 St Lights - Bracket'!E215="","",'3.5 St Lights - Bracket'!E215)</f>
        <v/>
      </c>
      <c r="F215" s="413" t="str">
        <f>IF('3.5 St Lights - Bracket'!F215="","",'3.5 St Lights - Bracket'!F215)</f>
        <v/>
      </c>
      <c r="G215" s="413" t="str">
        <f>IF('3.5 St Lights - Bracket'!G215="","",'3.5 St Lights - Bracket'!G215)</f>
        <v/>
      </c>
      <c r="H215" s="413" t="str">
        <f>IF('3.5 St Lights - Bracket'!H215="","",'3.5 St Lights - Bracket'!H215)</f>
        <v/>
      </c>
      <c r="I215" s="413"/>
      <c r="J215" s="89" t="str">
        <f t="shared" si="106"/>
        <v/>
      </c>
      <c r="K215" s="413"/>
      <c r="L215" s="89" t="str">
        <f t="shared" si="107"/>
        <v/>
      </c>
      <c r="M215" s="414" t="str">
        <f t="shared" si="108"/>
        <v/>
      </c>
      <c r="N215" s="413"/>
      <c r="O215" s="89" t="str">
        <f t="shared" si="109"/>
        <v/>
      </c>
      <c r="P215" s="413" t="str">
        <f t="shared" si="110"/>
        <v/>
      </c>
      <c r="Q215" s="89" t="str">
        <f t="shared" si="111"/>
        <v/>
      </c>
      <c r="R215" s="413"/>
      <c r="S215" s="413" t="str">
        <f>IFERROR(VLOOKUP('3.5 St Lights - Pole'!AE215,sl_lights_light_supply_auto,2,FALSE),"")</f>
        <v/>
      </c>
      <c r="T215" s="89" t="str">
        <f t="shared" si="112"/>
        <v/>
      </c>
      <c r="U215" s="413"/>
      <c r="V215" s="413"/>
      <c r="W215" s="413"/>
      <c r="X215" s="413"/>
      <c r="Y215" s="89" t="str">
        <f t="shared" si="113"/>
        <v/>
      </c>
      <c r="Z215" s="415" t="str">
        <f>IF('3.5 St Lights - Pole'!$AM215="","",'3.5 St Lights - Pole'!$AM215)</f>
        <v/>
      </c>
      <c r="AA215" s="413"/>
      <c r="AB215" s="413"/>
      <c r="AC215" s="89" t="str">
        <f t="shared" si="114"/>
        <v/>
      </c>
      <c r="AD215" s="85"/>
      <c r="AE215" s="413"/>
      <c r="AF215" s="413" t="str">
        <f t="shared" si="115"/>
        <v/>
      </c>
      <c r="AG215" s="89" t="str">
        <f t="shared" si="116"/>
        <v/>
      </c>
      <c r="AH215" s="414" t="str">
        <f t="shared" si="117"/>
        <v/>
      </c>
      <c r="AI215" s="413" t="str">
        <f t="shared" si="118"/>
        <v/>
      </c>
      <c r="AJ215" s="89" t="str">
        <f t="shared" si="119"/>
        <v/>
      </c>
      <c r="AK215" s="413"/>
      <c r="AL215" s="89" t="str">
        <f t="shared" si="120"/>
        <v/>
      </c>
      <c r="AM215" s="413"/>
      <c r="AN215" s="89" t="str">
        <f t="shared" si="121"/>
        <v/>
      </c>
      <c r="AO215" s="413"/>
      <c r="AP215" s="89" t="str">
        <f t="shared" si="122"/>
        <v/>
      </c>
      <c r="AQ215" s="413"/>
      <c r="AR215" s="415" t="str">
        <f>IF('3.5 St Lights - Pole'!$AM215="","",'3.5 St Lights - Pole'!$AM215)</f>
        <v/>
      </c>
      <c r="AS215" s="413"/>
      <c r="AT215" s="89" t="str">
        <f t="shared" si="123"/>
        <v/>
      </c>
      <c r="AU215" s="85"/>
      <c r="AV215" s="85"/>
      <c r="AW215" s="413"/>
      <c r="AX215" s="413"/>
      <c r="AY215" s="89" t="str">
        <f t="shared" si="124"/>
        <v/>
      </c>
      <c r="AZ215" s="85"/>
      <c r="BA215" s="85"/>
      <c r="BB215" s="413" t="str">
        <f t="shared" si="125"/>
        <v/>
      </c>
      <c r="BC215" s="89" t="str">
        <f t="shared" si="126"/>
        <v/>
      </c>
      <c r="BD215" s="414" t="str">
        <f t="shared" si="127"/>
        <v/>
      </c>
      <c r="BE215" s="413"/>
      <c r="BF215" s="416" t="str">
        <f t="shared" si="128"/>
        <v/>
      </c>
      <c r="BG215" s="415" t="str">
        <f>IF('3.5 St Lights - Pole'!$AM215="","",'3.5 St Lights - Pole'!$AM215)</f>
        <v/>
      </c>
      <c r="BH215" s="413"/>
      <c r="BI215" s="89" t="str">
        <f t="shared" si="129"/>
        <v/>
      </c>
      <c r="BJ215" s="85"/>
      <c r="BK215" s="413"/>
      <c r="BL215" s="413"/>
      <c r="BM215" s="413"/>
      <c r="BN215" s="89" t="str">
        <f t="shared" si="130"/>
        <v/>
      </c>
      <c r="BO215" s="85"/>
      <c r="BP215" s="413"/>
      <c r="BQ215" s="415" t="str">
        <f>IF('3.5 St Lights - Pole'!$AM215="","",'3.5 St Lights - Pole'!$AM215)</f>
        <v/>
      </c>
      <c r="BR215" s="85"/>
      <c r="BS215" s="85"/>
      <c r="BT215" s="85" t="str">
        <f>'3.5 St Lights - Pole'!CE215</f>
        <v/>
      </c>
      <c r="BU215" s="85"/>
      <c r="BV215" s="85" t="str">
        <f t="shared" si="131"/>
        <v/>
      </c>
      <c r="BW215" s="271"/>
      <c r="BX215" s="85" t="str">
        <f>'3.5 St Lights - Pole'!CI215</f>
        <v/>
      </c>
      <c r="BY215" s="85" t="str">
        <f>'3.5 St Lights - Pole'!CJ215</f>
        <v/>
      </c>
      <c r="BZ215" s="85" t="str">
        <f>'3.5 St Lights - Pole'!CK215</f>
        <v/>
      </c>
      <c r="CA215" s="85"/>
      <c r="CB215" s="85"/>
      <c r="CC215" s="85" t="str">
        <f t="shared" si="132"/>
        <v/>
      </c>
      <c r="CD215" s="413"/>
      <c r="CE215" s="112"/>
      <c r="CF215" s="133" t="str">
        <f ca="1">IF('3.5 St Lights - Pole'!CR215="","",'3.5 St Lights - Pole'!CR215)</f>
        <v/>
      </c>
      <c r="CG215" s="112" t="str">
        <f>IF('3.5 St Lights - Pole'!CS215="","",'3.5 St Lights - Pole'!CS215)</f>
        <v/>
      </c>
      <c r="CH215" s="112"/>
      <c r="CI215" s="112"/>
    </row>
    <row r="216" spans="1:87" x14ac:dyDescent="0.2">
      <c r="A216" s="237"/>
      <c r="B216" s="413" t="str">
        <f t="shared" si="105"/>
        <v/>
      </c>
      <c r="C216" s="413" t="str">
        <f>IF('3.5 St Lights - Bracket'!B216="","",'3.5 St Lights - Bracket'!B216)</f>
        <v/>
      </c>
      <c r="D216" s="89" t="str">
        <f>IF('3.5 St Lights - Bracket'!D216="","",'3.5 St Lights - Bracket'!D216)</f>
        <v/>
      </c>
      <c r="E216" s="413" t="str">
        <f>IF('3.5 St Lights - Bracket'!E216="","",'3.5 St Lights - Bracket'!E216)</f>
        <v/>
      </c>
      <c r="F216" s="413" t="str">
        <f>IF('3.5 St Lights - Bracket'!F216="","",'3.5 St Lights - Bracket'!F216)</f>
        <v/>
      </c>
      <c r="G216" s="413" t="str">
        <f>IF('3.5 St Lights - Bracket'!G216="","",'3.5 St Lights - Bracket'!G216)</f>
        <v/>
      </c>
      <c r="H216" s="413" t="str">
        <f>IF('3.5 St Lights - Bracket'!H216="","",'3.5 St Lights - Bracket'!H216)</f>
        <v/>
      </c>
      <c r="I216" s="413"/>
      <c r="J216" s="89" t="str">
        <f t="shared" si="106"/>
        <v/>
      </c>
      <c r="K216" s="413"/>
      <c r="L216" s="89" t="str">
        <f t="shared" si="107"/>
        <v/>
      </c>
      <c r="M216" s="414" t="str">
        <f t="shared" si="108"/>
        <v/>
      </c>
      <c r="N216" s="413"/>
      <c r="O216" s="89" t="str">
        <f t="shared" si="109"/>
        <v/>
      </c>
      <c r="P216" s="413" t="str">
        <f t="shared" si="110"/>
        <v/>
      </c>
      <c r="Q216" s="89" t="str">
        <f t="shared" si="111"/>
        <v/>
      </c>
      <c r="R216" s="413"/>
      <c r="S216" s="413" t="str">
        <f>IFERROR(VLOOKUP('3.5 St Lights - Pole'!AE216,sl_lights_light_supply_auto,2,FALSE),"")</f>
        <v/>
      </c>
      <c r="T216" s="89" t="str">
        <f t="shared" si="112"/>
        <v/>
      </c>
      <c r="U216" s="413"/>
      <c r="V216" s="413"/>
      <c r="W216" s="413"/>
      <c r="X216" s="413"/>
      <c r="Y216" s="89" t="str">
        <f t="shared" si="113"/>
        <v/>
      </c>
      <c r="Z216" s="415" t="str">
        <f>IF('3.5 St Lights - Pole'!$AM216="","",'3.5 St Lights - Pole'!$AM216)</f>
        <v/>
      </c>
      <c r="AA216" s="413"/>
      <c r="AB216" s="413"/>
      <c r="AC216" s="89" t="str">
        <f t="shared" si="114"/>
        <v/>
      </c>
      <c r="AD216" s="85"/>
      <c r="AE216" s="413"/>
      <c r="AF216" s="413" t="str">
        <f t="shared" si="115"/>
        <v/>
      </c>
      <c r="AG216" s="89" t="str">
        <f t="shared" si="116"/>
        <v/>
      </c>
      <c r="AH216" s="414" t="str">
        <f t="shared" si="117"/>
        <v/>
      </c>
      <c r="AI216" s="413" t="str">
        <f t="shared" si="118"/>
        <v/>
      </c>
      <c r="AJ216" s="89" t="str">
        <f t="shared" si="119"/>
        <v/>
      </c>
      <c r="AK216" s="413"/>
      <c r="AL216" s="89" t="str">
        <f t="shared" si="120"/>
        <v/>
      </c>
      <c r="AM216" s="413"/>
      <c r="AN216" s="89" t="str">
        <f t="shared" si="121"/>
        <v/>
      </c>
      <c r="AO216" s="413"/>
      <c r="AP216" s="89" t="str">
        <f t="shared" si="122"/>
        <v/>
      </c>
      <c r="AQ216" s="413"/>
      <c r="AR216" s="415" t="str">
        <f>IF('3.5 St Lights - Pole'!$AM216="","",'3.5 St Lights - Pole'!$AM216)</f>
        <v/>
      </c>
      <c r="AS216" s="413"/>
      <c r="AT216" s="89" t="str">
        <f t="shared" si="123"/>
        <v/>
      </c>
      <c r="AU216" s="85"/>
      <c r="AV216" s="85"/>
      <c r="AW216" s="413"/>
      <c r="AX216" s="413"/>
      <c r="AY216" s="89" t="str">
        <f t="shared" si="124"/>
        <v/>
      </c>
      <c r="AZ216" s="85"/>
      <c r="BA216" s="85"/>
      <c r="BB216" s="413" t="str">
        <f t="shared" si="125"/>
        <v/>
      </c>
      <c r="BC216" s="89" t="str">
        <f t="shared" si="126"/>
        <v/>
      </c>
      <c r="BD216" s="414" t="str">
        <f t="shared" si="127"/>
        <v/>
      </c>
      <c r="BE216" s="413"/>
      <c r="BF216" s="416" t="str">
        <f t="shared" si="128"/>
        <v/>
      </c>
      <c r="BG216" s="415" t="str">
        <f>IF('3.5 St Lights - Pole'!$AM216="","",'3.5 St Lights - Pole'!$AM216)</f>
        <v/>
      </c>
      <c r="BH216" s="413"/>
      <c r="BI216" s="89" t="str">
        <f t="shared" si="129"/>
        <v/>
      </c>
      <c r="BJ216" s="85"/>
      <c r="BK216" s="413"/>
      <c r="BL216" s="413"/>
      <c r="BM216" s="413"/>
      <c r="BN216" s="89" t="str">
        <f t="shared" si="130"/>
        <v/>
      </c>
      <c r="BO216" s="85"/>
      <c r="BP216" s="413"/>
      <c r="BQ216" s="415" t="str">
        <f>IF('3.5 St Lights - Pole'!$AM216="","",'3.5 St Lights - Pole'!$AM216)</f>
        <v/>
      </c>
      <c r="BR216" s="85"/>
      <c r="BS216" s="85"/>
      <c r="BT216" s="85" t="str">
        <f>'3.5 St Lights - Pole'!CE216</f>
        <v/>
      </c>
      <c r="BU216" s="85"/>
      <c r="BV216" s="85" t="str">
        <f t="shared" si="131"/>
        <v/>
      </c>
      <c r="BW216" s="271"/>
      <c r="BX216" s="85" t="str">
        <f>'3.5 St Lights - Pole'!CI216</f>
        <v/>
      </c>
      <c r="BY216" s="85" t="str">
        <f>'3.5 St Lights - Pole'!CJ216</f>
        <v/>
      </c>
      <c r="BZ216" s="85" t="str">
        <f>'3.5 St Lights - Pole'!CK216</f>
        <v/>
      </c>
      <c r="CA216" s="85"/>
      <c r="CB216" s="85"/>
      <c r="CC216" s="85" t="str">
        <f t="shared" si="132"/>
        <v/>
      </c>
      <c r="CD216" s="413"/>
      <c r="CE216" s="112"/>
      <c r="CF216" s="133" t="str">
        <f ca="1">IF('3.5 St Lights - Pole'!CR216="","",'3.5 St Lights - Pole'!CR216)</f>
        <v/>
      </c>
      <c r="CG216" s="112" t="str">
        <f>IF('3.5 St Lights - Pole'!CS216="","",'3.5 St Lights - Pole'!CS216)</f>
        <v/>
      </c>
      <c r="CH216" s="112"/>
      <c r="CI216" s="112"/>
    </row>
    <row r="217" spans="1:87" x14ac:dyDescent="0.2">
      <c r="A217" s="237"/>
      <c r="B217" s="413" t="str">
        <f t="shared" si="105"/>
        <v/>
      </c>
      <c r="C217" s="413" t="str">
        <f>IF('3.5 St Lights - Bracket'!B217="","",'3.5 St Lights - Bracket'!B217)</f>
        <v/>
      </c>
      <c r="D217" s="89" t="str">
        <f>IF('3.5 St Lights - Bracket'!D217="","",'3.5 St Lights - Bracket'!D217)</f>
        <v/>
      </c>
      <c r="E217" s="413" t="str">
        <f>IF('3.5 St Lights - Bracket'!E217="","",'3.5 St Lights - Bracket'!E217)</f>
        <v/>
      </c>
      <c r="F217" s="413" t="str">
        <f>IF('3.5 St Lights - Bracket'!F217="","",'3.5 St Lights - Bracket'!F217)</f>
        <v/>
      </c>
      <c r="G217" s="413" t="str">
        <f>IF('3.5 St Lights - Bracket'!G217="","",'3.5 St Lights - Bracket'!G217)</f>
        <v/>
      </c>
      <c r="H217" s="413" t="str">
        <f>IF('3.5 St Lights - Bracket'!H217="","",'3.5 St Lights - Bracket'!H217)</f>
        <v/>
      </c>
      <c r="I217" s="413"/>
      <c r="J217" s="89" t="str">
        <f t="shared" si="106"/>
        <v/>
      </c>
      <c r="K217" s="413"/>
      <c r="L217" s="89" t="str">
        <f t="shared" si="107"/>
        <v/>
      </c>
      <c r="M217" s="414" t="str">
        <f t="shared" si="108"/>
        <v/>
      </c>
      <c r="N217" s="413"/>
      <c r="O217" s="89" t="str">
        <f t="shared" si="109"/>
        <v/>
      </c>
      <c r="P217" s="413" t="str">
        <f t="shared" si="110"/>
        <v/>
      </c>
      <c r="Q217" s="89" t="str">
        <f t="shared" si="111"/>
        <v/>
      </c>
      <c r="R217" s="413"/>
      <c r="S217" s="413" t="str">
        <f>IFERROR(VLOOKUP('3.5 St Lights - Pole'!AE217,sl_lights_light_supply_auto,2,FALSE),"")</f>
        <v/>
      </c>
      <c r="T217" s="89" t="str">
        <f t="shared" si="112"/>
        <v/>
      </c>
      <c r="U217" s="413"/>
      <c r="V217" s="413"/>
      <c r="W217" s="413"/>
      <c r="X217" s="413"/>
      <c r="Y217" s="89" t="str">
        <f t="shared" si="113"/>
        <v/>
      </c>
      <c r="Z217" s="415" t="str">
        <f>IF('3.5 St Lights - Pole'!$AM217="","",'3.5 St Lights - Pole'!$AM217)</f>
        <v/>
      </c>
      <c r="AA217" s="413"/>
      <c r="AB217" s="413"/>
      <c r="AC217" s="89" t="str">
        <f t="shared" si="114"/>
        <v/>
      </c>
      <c r="AD217" s="85"/>
      <c r="AE217" s="413"/>
      <c r="AF217" s="413" t="str">
        <f t="shared" si="115"/>
        <v/>
      </c>
      <c r="AG217" s="89" t="str">
        <f t="shared" si="116"/>
        <v/>
      </c>
      <c r="AH217" s="414" t="str">
        <f t="shared" si="117"/>
        <v/>
      </c>
      <c r="AI217" s="413" t="str">
        <f t="shared" si="118"/>
        <v/>
      </c>
      <c r="AJ217" s="89" t="str">
        <f t="shared" si="119"/>
        <v/>
      </c>
      <c r="AK217" s="413"/>
      <c r="AL217" s="89" t="str">
        <f t="shared" si="120"/>
        <v/>
      </c>
      <c r="AM217" s="413"/>
      <c r="AN217" s="89" t="str">
        <f t="shared" si="121"/>
        <v/>
      </c>
      <c r="AO217" s="413"/>
      <c r="AP217" s="89" t="str">
        <f t="shared" si="122"/>
        <v/>
      </c>
      <c r="AQ217" s="413"/>
      <c r="AR217" s="415" t="str">
        <f>IF('3.5 St Lights - Pole'!$AM217="","",'3.5 St Lights - Pole'!$AM217)</f>
        <v/>
      </c>
      <c r="AS217" s="413"/>
      <c r="AT217" s="89" t="str">
        <f t="shared" si="123"/>
        <v/>
      </c>
      <c r="AU217" s="85"/>
      <c r="AV217" s="85"/>
      <c r="AW217" s="413"/>
      <c r="AX217" s="413"/>
      <c r="AY217" s="89" t="str">
        <f t="shared" si="124"/>
        <v/>
      </c>
      <c r="AZ217" s="85"/>
      <c r="BA217" s="85"/>
      <c r="BB217" s="413" t="str">
        <f t="shared" si="125"/>
        <v/>
      </c>
      <c r="BC217" s="89" t="str">
        <f t="shared" si="126"/>
        <v/>
      </c>
      <c r="BD217" s="414" t="str">
        <f t="shared" si="127"/>
        <v/>
      </c>
      <c r="BE217" s="413"/>
      <c r="BF217" s="416" t="str">
        <f t="shared" si="128"/>
        <v/>
      </c>
      <c r="BG217" s="415" t="str">
        <f>IF('3.5 St Lights - Pole'!$AM217="","",'3.5 St Lights - Pole'!$AM217)</f>
        <v/>
      </c>
      <c r="BH217" s="413"/>
      <c r="BI217" s="89" t="str">
        <f t="shared" si="129"/>
        <v/>
      </c>
      <c r="BJ217" s="85"/>
      <c r="BK217" s="413"/>
      <c r="BL217" s="413"/>
      <c r="BM217" s="413"/>
      <c r="BN217" s="89" t="str">
        <f t="shared" si="130"/>
        <v/>
      </c>
      <c r="BO217" s="85"/>
      <c r="BP217" s="413"/>
      <c r="BQ217" s="415" t="str">
        <f>IF('3.5 St Lights - Pole'!$AM217="","",'3.5 St Lights - Pole'!$AM217)</f>
        <v/>
      </c>
      <c r="BR217" s="85"/>
      <c r="BS217" s="85"/>
      <c r="BT217" s="85" t="str">
        <f>'3.5 St Lights - Pole'!CE217</f>
        <v/>
      </c>
      <c r="BU217" s="85"/>
      <c r="BV217" s="85" t="str">
        <f t="shared" si="131"/>
        <v/>
      </c>
      <c r="BW217" s="271"/>
      <c r="BX217" s="85" t="str">
        <f>'3.5 St Lights - Pole'!CI217</f>
        <v/>
      </c>
      <c r="BY217" s="85" t="str">
        <f>'3.5 St Lights - Pole'!CJ217</f>
        <v/>
      </c>
      <c r="BZ217" s="85" t="str">
        <f>'3.5 St Lights - Pole'!CK217</f>
        <v/>
      </c>
      <c r="CA217" s="85"/>
      <c r="CB217" s="85"/>
      <c r="CC217" s="85" t="str">
        <f t="shared" si="132"/>
        <v/>
      </c>
      <c r="CD217" s="413"/>
      <c r="CE217" s="112"/>
      <c r="CF217" s="133" t="str">
        <f ca="1">IF('3.5 St Lights - Pole'!CR217="","",'3.5 St Lights - Pole'!CR217)</f>
        <v/>
      </c>
      <c r="CG217" s="112" t="str">
        <f>IF('3.5 St Lights - Pole'!CS217="","",'3.5 St Lights - Pole'!CS217)</f>
        <v/>
      </c>
      <c r="CH217" s="112"/>
      <c r="CI217" s="112"/>
    </row>
    <row r="218" spans="1:87" x14ac:dyDescent="0.2">
      <c r="A218" s="237"/>
      <c r="B218" s="413" t="str">
        <f t="shared" si="105"/>
        <v/>
      </c>
      <c r="C218" s="413" t="str">
        <f>IF('3.5 St Lights - Bracket'!B218="","",'3.5 St Lights - Bracket'!B218)</f>
        <v/>
      </c>
      <c r="D218" s="89" t="str">
        <f>IF('3.5 St Lights - Bracket'!D218="","",'3.5 St Lights - Bracket'!D218)</f>
        <v/>
      </c>
      <c r="E218" s="413" t="str">
        <f>IF('3.5 St Lights - Bracket'!E218="","",'3.5 St Lights - Bracket'!E218)</f>
        <v/>
      </c>
      <c r="F218" s="413" t="str">
        <f>IF('3.5 St Lights - Bracket'!F218="","",'3.5 St Lights - Bracket'!F218)</f>
        <v/>
      </c>
      <c r="G218" s="413" t="str">
        <f>IF('3.5 St Lights - Bracket'!G218="","",'3.5 St Lights - Bracket'!G218)</f>
        <v/>
      </c>
      <c r="H218" s="413" t="str">
        <f>IF('3.5 St Lights - Bracket'!H218="","",'3.5 St Lights - Bracket'!H218)</f>
        <v/>
      </c>
      <c r="I218" s="413"/>
      <c r="J218" s="89" t="str">
        <f t="shared" si="106"/>
        <v/>
      </c>
      <c r="K218" s="413"/>
      <c r="L218" s="89" t="str">
        <f t="shared" si="107"/>
        <v/>
      </c>
      <c r="M218" s="414" t="str">
        <f t="shared" si="108"/>
        <v/>
      </c>
      <c r="N218" s="413"/>
      <c r="O218" s="89" t="str">
        <f t="shared" si="109"/>
        <v/>
      </c>
      <c r="P218" s="413" t="str">
        <f t="shared" si="110"/>
        <v/>
      </c>
      <c r="Q218" s="89" t="str">
        <f t="shared" si="111"/>
        <v/>
      </c>
      <c r="R218" s="413"/>
      <c r="S218" s="413" t="str">
        <f>IFERROR(VLOOKUP('3.5 St Lights - Pole'!AE218,sl_lights_light_supply_auto,2,FALSE),"")</f>
        <v/>
      </c>
      <c r="T218" s="89" t="str">
        <f t="shared" si="112"/>
        <v/>
      </c>
      <c r="U218" s="413"/>
      <c r="V218" s="413"/>
      <c r="W218" s="413"/>
      <c r="X218" s="413"/>
      <c r="Y218" s="89" t="str">
        <f t="shared" si="113"/>
        <v/>
      </c>
      <c r="Z218" s="415" t="str">
        <f>IF('3.5 St Lights - Pole'!$AM218="","",'3.5 St Lights - Pole'!$AM218)</f>
        <v/>
      </c>
      <c r="AA218" s="413"/>
      <c r="AB218" s="413"/>
      <c r="AC218" s="89" t="str">
        <f t="shared" si="114"/>
        <v/>
      </c>
      <c r="AD218" s="85"/>
      <c r="AE218" s="413"/>
      <c r="AF218" s="413" t="str">
        <f t="shared" si="115"/>
        <v/>
      </c>
      <c r="AG218" s="89" t="str">
        <f t="shared" si="116"/>
        <v/>
      </c>
      <c r="AH218" s="414" t="str">
        <f t="shared" si="117"/>
        <v/>
      </c>
      <c r="AI218" s="413" t="str">
        <f t="shared" si="118"/>
        <v/>
      </c>
      <c r="AJ218" s="89" t="str">
        <f t="shared" si="119"/>
        <v/>
      </c>
      <c r="AK218" s="413"/>
      <c r="AL218" s="89" t="str">
        <f t="shared" si="120"/>
        <v/>
      </c>
      <c r="AM218" s="413"/>
      <c r="AN218" s="89" t="str">
        <f t="shared" si="121"/>
        <v/>
      </c>
      <c r="AO218" s="413"/>
      <c r="AP218" s="89" t="str">
        <f t="shared" si="122"/>
        <v/>
      </c>
      <c r="AQ218" s="413"/>
      <c r="AR218" s="415" t="str">
        <f>IF('3.5 St Lights - Pole'!$AM218="","",'3.5 St Lights - Pole'!$AM218)</f>
        <v/>
      </c>
      <c r="AS218" s="413"/>
      <c r="AT218" s="89" t="str">
        <f t="shared" si="123"/>
        <v/>
      </c>
      <c r="AU218" s="85"/>
      <c r="AV218" s="85"/>
      <c r="AW218" s="413"/>
      <c r="AX218" s="413"/>
      <c r="AY218" s="89" t="str">
        <f t="shared" si="124"/>
        <v/>
      </c>
      <c r="AZ218" s="85"/>
      <c r="BA218" s="85"/>
      <c r="BB218" s="413" t="str">
        <f t="shared" si="125"/>
        <v/>
      </c>
      <c r="BC218" s="89" t="str">
        <f t="shared" si="126"/>
        <v/>
      </c>
      <c r="BD218" s="414" t="str">
        <f t="shared" si="127"/>
        <v/>
      </c>
      <c r="BE218" s="413"/>
      <c r="BF218" s="416" t="str">
        <f t="shared" si="128"/>
        <v/>
      </c>
      <c r="BG218" s="415" t="str">
        <f>IF('3.5 St Lights - Pole'!$AM218="","",'3.5 St Lights - Pole'!$AM218)</f>
        <v/>
      </c>
      <c r="BH218" s="413"/>
      <c r="BI218" s="89" t="str">
        <f t="shared" si="129"/>
        <v/>
      </c>
      <c r="BJ218" s="85"/>
      <c r="BK218" s="413"/>
      <c r="BL218" s="413"/>
      <c r="BM218" s="413"/>
      <c r="BN218" s="89" t="str">
        <f t="shared" si="130"/>
        <v/>
      </c>
      <c r="BO218" s="85"/>
      <c r="BP218" s="413"/>
      <c r="BQ218" s="415" t="str">
        <f>IF('3.5 St Lights - Pole'!$AM218="","",'3.5 St Lights - Pole'!$AM218)</f>
        <v/>
      </c>
      <c r="BR218" s="85"/>
      <c r="BS218" s="85"/>
      <c r="BT218" s="85" t="str">
        <f>'3.5 St Lights - Pole'!CE218</f>
        <v/>
      </c>
      <c r="BU218" s="85"/>
      <c r="BV218" s="85" t="str">
        <f t="shared" si="131"/>
        <v/>
      </c>
      <c r="BW218" s="271"/>
      <c r="BX218" s="85" t="str">
        <f>'3.5 St Lights - Pole'!CI218</f>
        <v/>
      </c>
      <c r="BY218" s="85" t="str">
        <f>'3.5 St Lights - Pole'!CJ218</f>
        <v/>
      </c>
      <c r="BZ218" s="85" t="str">
        <f>'3.5 St Lights - Pole'!CK218</f>
        <v/>
      </c>
      <c r="CA218" s="85"/>
      <c r="CB218" s="85"/>
      <c r="CC218" s="85" t="str">
        <f t="shared" si="132"/>
        <v/>
      </c>
      <c r="CD218" s="413"/>
      <c r="CE218" s="112"/>
      <c r="CF218" s="133" t="str">
        <f ca="1">IF('3.5 St Lights - Pole'!CR218="","",'3.5 St Lights - Pole'!CR218)</f>
        <v/>
      </c>
      <c r="CG218" s="112" t="str">
        <f>IF('3.5 St Lights - Pole'!CS218="","",'3.5 St Lights - Pole'!CS218)</f>
        <v/>
      </c>
      <c r="CH218" s="112"/>
      <c r="CI218" s="112"/>
    </row>
    <row r="219" spans="1:87" x14ac:dyDescent="0.2">
      <c r="A219" s="237"/>
      <c r="B219" s="413" t="str">
        <f t="shared" si="105"/>
        <v/>
      </c>
      <c r="C219" s="413" t="str">
        <f>IF('3.5 St Lights - Bracket'!B219="","",'3.5 St Lights - Bracket'!B219)</f>
        <v/>
      </c>
      <c r="D219" s="89" t="str">
        <f>IF('3.5 St Lights - Bracket'!D219="","",'3.5 St Lights - Bracket'!D219)</f>
        <v/>
      </c>
      <c r="E219" s="413" t="str">
        <f>IF('3.5 St Lights - Bracket'!E219="","",'3.5 St Lights - Bracket'!E219)</f>
        <v/>
      </c>
      <c r="F219" s="413" t="str">
        <f>IF('3.5 St Lights - Bracket'!F219="","",'3.5 St Lights - Bracket'!F219)</f>
        <v/>
      </c>
      <c r="G219" s="413" t="str">
        <f>IF('3.5 St Lights - Bracket'!G219="","",'3.5 St Lights - Bracket'!G219)</f>
        <v/>
      </c>
      <c r="H219" s="413" t="str">
        <f>IF('3.5 St Lights - Bracket'!H219="","",'3.5 St Lights - Bracket'!H219)</f>
        <v/>
      </c>
      <c r="I219" s="413"/>
      <c r="J219" s="89" t="str">
        <f t="shared" si="106"/>
        <v/>
      </c>
      <c r="K219" s="413"/>
      <c r="L219" s="89" t="str">
        <f t="shared" si="107"/>
        <v/>
      </c>
      <c r="M219" s="414" t="str">
        <f t="shared" si="108"/>
        <v/>
      </c>
      <c r="N219" s="413"/>
      <c r="O219" s="89" t="str">
        <f t="shared" si="109"/>
        <v/>
      </c>
      <c r="P219" s="413" t="str">
        <f t="shared" si="110"/>
        <v/>
      </c>
      <c r="Q219" s="89" t="str">
        <f t="shared" si="111"/>
        <v/>
      </c>
      <c r="R219" s="413"/>
      <c r="S219" s="413" t="str">
        <f>IFERROR(VLOOKUP('3.5 St Lights - Pole'!AE219,sl_lights_light_supply_auto,2,FALSE),"")</f>
        <v/>
      </c>
      <c r="T219" s="89" t="str">
        <f t="shared" si="112"/>
        <v/>
      </c>
      <c r="U219" s="413"/>
      <c r="V219" s="413"/>
      <c r="W219" s="413"/>
      <c r="X219" s="413"/>
      <c r="Y219" s="89" t="str">
        <f t="shared" si="113"/>
        <v/>
      </c>
      <c r="Z219" s="415" t="str">
        <f>IF('3.5 St Lights - Pole'!$AM219="","",'3.5 St Lights - Pole'!$AM219)</f>
        <v/>
      </c>
      <c r="AA219" s="413"/>
      <c r="AB219" s="413"/>
      <c r="AC219" s="89" t="str">
        <f t="shared" si="114"/>
        <v/>
      </c>
      <c r="AD219" s="85"/>
      <c r="AE219" s="413"/>
      <c r="AF219" s="413" t="str">
        <f t="shared" si="115"/>
        <v/>
      </c>
      <c r="AG219" s="89" t="str">
        <f t="shared" si="116"/>
        <v/>
      </c>
      <c r="AH219" s="414" t="str">
        <f t="shared" si="117"/>
        <v/>
      </c>
      <c r="AI219" s="413" t="str">
        <f t="shared" si="118"/>
        <v/>
      </c>
      <c r="AJ219" s="89" t="str">
        <f t="shared" si="119"/>
        <v/>
      </c>
      <c r="AK219" s="413"/>
      <c r="AL219" s="89" t="str">
        <f t="shared" si="120"/>
        <v/>
      </c>
      <c r="AM219" s="413"/>
      <c r="AN219" s="89" t="str">
        <f t="shared" si="121"/>
        <v/>
      </c>
      <c r="AO219" s="413"/>
      <c r="AP219" s="89" t="str">
        <f t="shared" si="122"/>
        <v/>
      </c>
      <c r="AQ219" s="413"/>
      <c r="AR219" s="415" t="str">
        <f>IF('3.5 St Lights - Pole'!$AM219="","",'3.5 St Lights - Pole'!$AM219)</f>
        <v/>
      </c>
      <c r="AS219" s="413"/>
      <c r="AT219" s="89" t="str">
        <f t="shared" si="123"/>
        <v/>
      </c>
      <c r="AU219" s="85"/>
      <c r="AV219" s="85"/>
      <c r="AW219" s="413"/>
      <c r="AX219" s="413"/>
      <c r="AY219" s="89" t="str">
        <f t="shared" si="124"/>
        <v/>
      </c>
      <c r="AZ219" s="85"/>
      <c r="BA219" s="85"/>
      <c r="BB219" s="413" t="str">
        <f t="shared" si="125"/>
        <v/>
      </c>
      <c r="BC219" s="89" t="str">
        <f t="shared" si="126"/>
        <v/>
      </c>
      <c r="BD219" s="414" t="str">
        <f t="shared" si="127"/>
        <v/>
      </c>
      <c r="BE219" s="413"/>
      <c r="BF219" s="416" t="str">
        <f t="shared" si="128"/>
        <v/>
      </c>
      <c r="BG219" s="415" t="str">
        <f>IF('3.5 St Lights - Pole'!$AM219="","",'3.5 St Lights - Pole'!$AM219)</f>
        <v/>
      </c>
      <c r="BH219" s="413"/>
      <c r="BI219" s="89" t="str">
        <f t="shared" si="129"/>
        <v/>
      </c>
      <c r="BJ219" s="85"/>
      <c r="BK219" s="413"/>
      <c r="BL219" s="413"/>
      <c r="BM219" s="413"/>
      <c r="BN219" s="89" t="str">
        <f t="shared" si="130"/>
        <v/>
      </c>
      <c r="BO219" s="85"/>
      <c r="BP219" s="413"/>
      <c r="BQ219" s="415" t="str">
        <f>IF('3.5 St Lights - Pole'!$AM219="","",'3.5 St Lights - Pole'!$AM219)</f>
        <v/>
      </c>
      <c r="BR219" s="85"/>
      <c r="BS219" s="85"/>
      <c r="BT219" s="85" t="str">
        <f>'3.5 St Lights - Pole'!CE219</f>
        <v/>
      </c>
      <c r="BU219" s="85"/>
      <c r="BV219" s="85" t="str">
        <f t="shared" si="131"/>
        <v/>
      </c>
      <c r="BW219" s="271"/>
      <c r="BX219" s="85" t="str">
        <f>'3.5 St Lights - Pole'!CI219</f>
        <v/>
      </c>
      <c r="BY219" s="85" t="str">
        <f>'3.5 St Lights - Pole'!CJ219</f>
        <v/>
      </c>
      <c r="BZ219" s="85" t="str">
        <f>'3.5 St Lights - Pole'!CK219</f>
        <v/>
      </c>
      <c r="CA219" s="85"/>
      <c r="CB219" s="85"/>
      <c r="CC219" s="85" t="str">
        <f t="shared" si="132"/>
        <v/>
      </c>
      <c r="CD219" s="413"/>
      <c r="CE219" s="112"/>
      <c r="CF219" s="133" t="str">
        <f ca="1">IF('3.5 St Lights - Pole'!CR219="","",'3.5 St Lights - Pole'!CR219)</f>
        <v/>
      </c>
      <c r="CG219" s="112" t="str">
        <f>IF('3.5 St Lights - Pole'!CS219="","",'3.5 St Lights - Pole'!CS219)</f>
        <v/>
      </c>
      <c r="CH219" s="112"/>
      <c r="CI219" s="112"/>
    </row>
    <row r="220" spans="1:87" x14ac:dyDescent="0.2">
      <c r="A220" s="237"/>
      <c r="B220" s="413" t="str">
        <f t="shared" si="105"/>
        <v/>
      </c>
      <c r="C220" s="413" t="str">
        <f>IF('3.5 St Lights - Bracket'!B220="","",'3.5 St Lights - Bracket'!B220)</f>
        <v/>
      </c>
      <c r="D220" s="89" t="str">
        <f>IF('3.5 St Lights - Bracket'!D220="","",'3.5 St Lights - Bracket'!D220)</f>
        <v/>
      </c>
      <c r="E220" s="413" t="str">
        <f>IF('3.5 St Lights - Bracket'!E220="","",'3.5 St Lights - Bracket'!E220)</f>
        <v/>
      </c>
      <c r="F220" s="413" t="str">
        <f>IF('3.5 St Lights - Bracket'!F220="","",'3.5 St Lights - Bracket'!F220)</f>
        <v/>
      </c>
      <c r="G220" s="413" t="str">
        <f>IF('3.5 St Lights - Bracket'!G220="","",'3.5 St Lights - Bracket'!G220)</f>
        <v/>
      </c>
      <c r="H220" s="413" t="str">
        <f>IF('3.5 St Lights - Bracket'!H220="","",'3.5 St Lights - Bracket'!H220)</f>
        <v/>
      </c>
      <c r="I220" s="413"/>
      <c r="J220" s="89" t="str">
        <f t="shared" si="106"/>
        <v/>
      </c>
      <c r="K220" s="413"/>
      <c r="L220" s="89" t="str">
        <f t="shared" si="107"/>
        <v/>
      </c>
      <c r="M220" s="414" t="str">
        <f t="shared" si="108"/>
        <v/>
      </c>
      <c r="N220" s="413"/>
      <c r="O220" s="89" t="str">
        <f t="shared" si="109"/>
        <v/>
      </c>
      <c r="P220" s="413" t="str">
        <f t="shared" si="110"/>
        <v/>
      </c>
      <c r="Q220" s="89" t="str">
        <f t="shared" si="111"/>
        <v/>
      </c>
      <c r="R220" s="413"/>
      <c r="S220" s="413" t="str">
        <f>IFERROR(VLOOKUP('3.5 St Lights - Pole'!AE220,sl_lights_light_supply_auto,2,FALSE),"")</f>
        <v/>
      </c>
      <c r="T220" s="89" t="str">
        <f t="shared" si="112"/>
        <v/>
      </c>
      <c r="U220" s="413"/>
      <c r="V220" s="413"/>
      <c r="W220" s="413"/>
      <c r="X220" s="413"/>
      <c r="Y220" s="89" t="str">
        <f t="shared" si="113"/>
        <v/>
      </c>
      <c r="Z220" s="415" t="str">
        <f>IF('3.5 St Lights - Pole'!$AM220="","",'3.5 St Lights - Pole'!$AM220)</f>
        <v/>
      </c>
      <c r="AA220" s="413"/>
      <c r="AB220" s="413"/>
      <c r="AC220" s="89" t="str">
        <f t="shared" si="114"/>
        <v/>
      </c>
      <c r="AD220" s="85"/>
      <c r="AE220" s="413"/>
      <c r="AF220" s="413" t="str">
        <f t="shared" si="115"/>
        <v/>
      </c>
      <c r="AG220" s="89" t="str">
        <f t="shared" si="116"/>
        <v/>
      </c>
      <c r="AH220" s="414" t="str">
        <f t="shared" si="117"/>
        <v/>
      </c>
      <c r="AI220" s="413" t="str">
        <f t="shared" si="118"/>
        <v/>
      </c>
      <c r="AJ220" s="89" t="str">
        <f t="shared" si="119"/>
        <v/>
      </c>
      <c r="AK220" s="413"/>
      <c r="AL220" s="89" t="str">
        <f t="shared" si="120"/>
        <v/>
      </c>
      <c r="AM220" s="413"/>
      <c r="AN220" s="89" t="str">
        <f t="shared" si="121"/>
        <v/>
      </c>
      <c r="AO220" s="413"/>
      <c r="AP220" s="89" t="str">
        <f t="shared" si="122"/>
        <v/>
      </c>
      <c r="AQ220" s="413"/>
      <c r="AR220" s="415" t="str">
        <f>IF('3.5 St Lights - Pole'!$AM220="","",'3.5 St Lights - Pole'!$AM220)</f>
        <v/>
      </c>
      <c r="AS220" s="413"/>
      <c r="AT220" s="89" t="str">
        <f t="shared" si="123"/>
        <v/>
      </c>
      <c r="AU220" s="85"/>
      <c r="AV220" s="85"/>
      <c r="AW220" s="413"/>
      <c r="AX220" s="413"/>
      <c r="AY220" s="89" t="str">
        <f t="shared" si="124"/>
        <v/>
      </c>
      <c r="AZ220" s="85"/>
      <c r="BA220" s="85"/>
      <c r="BB220" s="413" t="str">
        <f t="shared" si="125"/>
        <v/>
      </c>
      <c r="BC220" s="89" t="str">
        <f t="shared" si="126"/>
        <v/>
      </c>
      <c r="BD220" s="414" t="str">
        <f t="shared" si="127"/>
        <v/>
      </c>
      <c r="BE220" s="413"/>
      <c r="BF220" s="416" t="str">
        <f t="shared" si="128"/>
        <v/>
      </c>
      <c r="BG220" s="415" t="str">
        <f>IF('3.5 St Lights - Pole'!$AM220="","",'3.5 St Lights - Pole'!$AM220)</f>
        <v/>
      </c>
      <c r="BH220" s="413"/>
      <c r="BI220" s="89" t="str">
        <f t="shared" si="129"/>
        <v/>
      </c>
      <c r="BJ220" s="85"/>
      <c r="BK220" s="413"/>
      <c r="BL220" s="413"/>
      <c r="BM220" s="413"/>
      <c r="BN220" s="89" t="str">
        <f t="shared" si="130"/>
        <v/>
      </c>
      <c r="BO220" s="85"/>
      <c r="BP220" s="413"/>
      <c r="BQ220" s="415" t="str">
        <f>IF('3.5 St Lights - Pole'!$AM220="","",'3.5 St Lights - Pole'!$AM220)</f>
        <v/>
      </c>
      <c r="BR220" s="85"/>
      <c r="BS220" s="85"/>
      <c r="BT220" s="85" t="str">
        <f>'3.5 St Lights - Pole'!CE220</f>
        <v/>
      </c>
      <c r="BU220" s="85"/>
      <c r="BV220" s="85" t="str">
        <f t="shared" si="131"/>
        <v/>
      </c>
      <c r="BW220" s="271"/>
      <c r="BX220" s="85" t="str">
        <f>'3.5 St Lights - Pole'!CI220</f>
        <v/>
      </c>
      <c r="BY220" s="85" t="str">
        <f>'3.5 St Lights - Pole'!CJ220</f>
        <v/>
      </c>
      <c r="BZ220" s="85" t="str">
        <f>'3.5 St Lights - Pole'!CK220</f>
        <v/>
      </c>
      <c r="CA220" s="85"/>
      <c r="CB220" s="85"/>
      <c r="CC220" s="85" t="str">
        <f t="shared" si="132"/>
        <v/>
      </c>
      <c r="CD220" s="413"/>
      <c r="CE220" s="112"/>
      <c r="CF220" s="133" t="str">
        <f ca="1">IF('3.5 St Lights - Pole'!CR220="","",'3.5 St Lights - Pole'!CR220)</f>
        <v/>
      </c>
      <c r="CG220" s="112" t="str">
        <f>IF('3.5 St Lights - Pole'!CS220="","",'3.5 St Lights - Pole'!CS220)</f>
        <v/>
      </c>
      <c r="CH220" s="112"/>
      <c r="CI220" s="112"/>
    </row>
    <row r="221" spans="1:87" x14ac:dyDescent="0.2">
      <c r="A221" s="237"/>
      <c r="B221" s="413" t="str">
        <f t="shared" si="105"/>
        <v/>
      </c>
      <c r="C221" s="413" t="str">
        <f>IF('3.5 St Lights - Bracket'!B221="","",'3.5 St Lights - Bracket'!B221)</f>
        <v/>
      </c>
      <c r="D221" s="89" t="str">
        <f>IF('3.5 St Lights - Bracket'!D221="","",'3.5 St Lights - Bracket'!D221)</f>
        <v/>
      </c>
      <c r="E221" s="413" t="str">
        <f>IF('3.5 St Lights - Bracket'!E221="","",'3.5 St Lights - Bracket'!E221)</f>
        <v/>
      </c>
      <c r="F221" s="413" t="str">
        <f>IF('3.5 St Lights - Bracket'!F221="","",'3.5 St Lights - Bracket'!F221)</f>
        <v/>
      </c>
      <c r="G221" s="413" t="str">
        <f>IF('3.5 St Lights - Bracket'!G221="","",'3.5 St Lights - Bracket'!G221)</f>
        <v/>
      </c>
      <c r="H221" s="413" t="str">
        <f>IF('3.5 St Lights - Bracket'!H221="","",'3.5 St Lights - Bracket'!H221)</f>
        <v/>
      </c>
      <c r="I221" s="413"/>
      <c r="J221" s="89" t="str">
        <f t="shared" si="106"/>
        <v/>
      </c>
      <c r="K221" s="413"/>
      <c r="L221" s="89" t="str">
        <f t="shared" si="107"/>
        <v/>
      </c>
      <c r="M221" s="414" t="str">
        <f t="shared" si="108"/>
        <v/>
      </c>
      <c r="N221" s="413"/>
      <c r="O221" s="89" t="str">
        <f t="shared" si="109"/>
        <v/>
      </c>
      <c r="P221" s="413" t="str">
        <f t="shared" si="110"/>
        <v/>
      </c>
      <c r="Q221" s="89" t="str">
        <f t="shared" si="111"/>
        <v/>
      </c>
      <c r="R221" s="413"/>
      <c r="S221" s="413" t="str">
        <f>IFERROR(VLOOKUP('3.5 St Lights - Pole'!AE221,sl_lights_light_supply_auto,2,FALSE),"")</f>
        <v/>
      </c>
      <c r="T221" s="89" t="str">
        <f t="shared" si="112"/>
        <v/>
      </c>
      <c r="U221" s="413"/>
      <c r="V221" s="413"/>
      <c r="W221" s="413"/>
      <c r="X221" s="413"/>
      <c r="Y221" s="89" t="str">
        <f t="shared" si="113"/>
        <v/>
      </c>
      <c r="Z221" s="415" t="str">
        <f>IF('3.5 St Lights - Pole'!$AM221="","",'3.5 St Lights - Pole'!$AM221)</f>
        <v/>
      </c>
      <c r="AA221" s="413"/>
      <c r="AB221" s="413"/>
      <c r="AC221" s="89" t="str">
        <f t="shared" si="114"/>
        <v/>
      </c>
      <c r="AD221" s="85"/>
      <c r="AE221" s="413"/>
      <c r="AF221" s="413" t="str">
        <f t="shared" si="115"/>
        <v/>
      </c>
      <c r="AG221" s="89" t="str">
        <f t="shared" si="116"/>
        <v/>
      </c>
      <c r="AH221" s="414" t="str">
        <f t="shared" si="117"/>
        <v/>
      </c>
      <c r="AI221" s="413" t="str">
        <f t="shared" si="118"/>
        <v/>
      </c>
      <c r="AJ221" s="89" t="str">
        <f t="shared" si="119"/>
        <v/>
      </c>
      <c r="AK221" s="413"/>
      <c r="AL221" s="89" t="str">
        <f t="shared" si="120"/>
        <v/>
      </c>
      <c r="AM221" s="413"/>
      <c r="AN221" s="89" t="str">
        <f t="shared" si="121"/>
        <v/>
      </c>
      <c r="AO221" s="413"/>
      <c r="AP221" s="89" t="str">
        <f t="shared" si="122"/>
        <v/>
      </c>
      <c r="AQ221" s="413"/>
      <c r="AR221" s="415" t="str">
        <f>IF('3.5 St Lights - Pole'!$AM221="","",'3.5 St Lights - Pole'!$AM221)</f>
        <v/>
      </c>
      <c r="AS221" s="413"/>
      <c r="AT221" s="89" t="str">
        <f t="shared" si="123"/>
        <v/>
      </c>
      <c r="AU221" s="85"/>
      <c r="AV221" s="85"/>
      <c r="AW221" s="413"/>
      <c r="AX221" s="413"/>
      <c r="AY221" s="89" t="str">
        <f t="shared" si="124"/>
        <v/>
      </c>
      <c r="AZ221" s="85"/>
      <c r="BA221" s="85"/>
      <c r="BB221" s="413" t="str">
        <f t="shared" si="125"/>
        <v/>
      </c>
      <c r="BC221" s="89" t="str">
        <f t="shared" si="126"/>
        <v/>
      </c>
      <c r="BD221" s="414" t="str">
        <f t="shared" si="127"/>
        <v/>
      </c>
      <c r="BE221" s="413"/>
      <c r="BF221" s="416" t="str">
        <f t="shared" si="128"/>
        <v/>
      </c>
      <c r="BG221" s="415" t="str">
        <f>IF('3.5 St Lights - Pole'!$AM221="","",'3.5 St Lights - Pole'!$AM221)</f>
        <v/>
      </c>
      <c r="BH221" s="413"/>
      <c r="BI221" s="89" t="str">
        <f t="shared" si="129"/>
        <v/>
      </c>
      <c r="BJ221" s="85"/>
      <c r="BK221" s="413"/>
      <c r="BL221" s="413"/>
      <c r="BM221" s="413"/>
      <c r="BN221" s="89" t="str">
        <f t="shared" si="130"/>
        <v/>
      </c>
      <c r="BO221" s="85"/>
      <c r="BP221" s="413"/>
      <c r="BQ221" s="415" t="str">
        <f>IF('3.5 St Lights - Pole'!$AM221="","",'3.5 St Lights - Pole'!$AM221)</f>
        <v/>
      </c>
      <c r="BR221" s="85"/>
      <c r="BS221" s="85"/>
      <c r="BT221" s="85" t="str">
        <f>'3.5 St Lights - Pole'!CE221</f>
        <v/>
      </c>
      <c r="BU221" s="85"/>
      <c r="BV221" s="85" t="str">
        <f t="shared" si="131"/>
        <v/>
      </c>
      <c r="BW221" s="271"/>
      <c r="BX221" s="85" t="str">
        <f>'3.5 St Lights - Pole'!CI221</f>
        <v/>
      </c>
      <c r="BY221" s="85" t="str">
        <f>'3.5 St Lights - Pole'!CJ221</f>
        <v/>
      </c>
      <c r="BZ221" s="85" t="str">
        <f>'3.5 St Lights - Pole'!CK221</f>
        <v/>
      </c>
      <c r="CA221" s="85"/>
      <c r="CB221" s="85"/>
      <c r="CC221" s="85" t="str">
        <f t="shared" si="132"/>
        <v/>
      </c>
      <c r="CD221" s="413"/>
      <c r="CE221" s="112"/>
      <c r="CF221" s="133" t="str">
        <f ca="1">IF('3.5 St Lights - Pole'!CR221="","",'3.5 St Lights - Pole'!CR221)</f>
        <v/>
      </c>
      <c r="CG221" s="112" t="str">
        <f>IF('3.5 St Lights - Pole'!CS221="","",'3.5 St Lights - Pole'!CS221)</f>
        <v/>
      </c>
      <c r="CH221" s="112"/>
      <c r="CI221" s="112"/>
    </row>
    <row r="222" spans="1:87" x14ac:dyDescent="0.2">
      <c r="A222" s="237"/>
      <c r="B222" s="413" t="str">
        <f t="shared" si="105"/>
        <v/>
      </c>
      <c r="C222" s="413" t="str">
        <f>IF('3.5 St Lights - Bracket'!B222="","",'3.5 St Lights - Bracket'!B222)</f>
        <v/>
      </c>
      <c r="D222" s="89" t="str">
        <f>IF('3.5 St Lights - Bracket'!D222="","",'3.5 St Lights - Bracket'!D222)</f>
        <v/>
      </c>
      <c r="E222" s="413" t="str">
        <f>IF('3.5 St Lights - Bracket'!E222="","",'3.5 St Lights - Bracket'!E222)</f>
        <v/>
      </c>
      <c r="F222" s="413" t="str">
        <f>IF('3.5 St Lights - Bracket'!F222="","",'3.5 St Lights - Bracket'!F222)</f>
        <v/>
      </c>
      <c r="G222" s="413" t="str">
        <f>IF('3.5 St Lights - Bracket'!G222="","",'3.5 St Lights - Bracket'!G222)</f>
        <v/>
      </c>
      <c r="H222" s="413" t="str">
        <f>IF('3.5 St Lights - Bracket'!H222="","",'3.5 St Lights - Bracket'!H222)</f>
        <v/>
      </c>
      <c r="I222" s="413"/>
      <c r="J222" s="89" t="str">
        <f t="shared" si="106"/>
        <v/>
      </c>
      <c r="K222" s="413"/>
      <c r="L222" s="89" t="str">
        <f t="shared" si="107"/>
        <v/>
      </c>
      <c r="M222" s="414" t="str">
        <f t="shared" si="108"/>
        <v/>
      </c>
      <c r="N222" s="413"/>
      <c r="O222" s="89" t="str">
        <f t="shared" si="109"/>
        <v/>
      </c>
      <c r="P222" s="413" t="str">
        <f t="shared" si="110"/>
        <v/>
      </c>
      <c r="Q222" s="89" t="str">
        <f t="shared" si="111"/>
        <v/>
      </c>
      <c r="R222" s="413"/>
      <c r="S222" s="413" t="str">
        <f>IFERROR(VLOOKUP('3.5 St Lights - Pole'!AE222,sl_lights_light_supply_auto,2,FALSE),"")</f>
        <v/>
      </c>
      <c r="T222" s="89" t="str">
        <f t="shared" si="112"/>
        <v/>
      </c>
      <c r="U222" s="413"/>
      <c r="V222" s="413"/>
      <c r="W222" s="413"/>
      <c r="X222" s="413"/>
      <c r="Y222" s="89" t="str">
        <f t="shared" si="113"/>
        <v/>
      </c>
      <c r="Z222" s="415" t="str">
        <f>IF('3.5 St Lights - Pole'!$AM222="","",'3.5 St Lights - Pole'!$AM222)</f>
        <v/>
      </c>
      <c r="AA222" s="413"/>
      <c r="AB222" s="413"/>
      <c r="AC222" s="89" t="str">
        <f t="shared" si="114"/>
        <v/>
      </c>
      <c r="AD222" s="85"/>
      <c r="AE222" s="413"/>
      <c r="AF222" s="413" t="str">
        <f t="shared" si="115"/>
        <v/>
      </c>
      <c r="AG222" s="89" t="str">
        <f t="shared" si="116"/>
        <v/>
      </c>
      <c r="AH222" s="414" t="str">
        <f t="shared" si="117"/>
        <v/>
      </c>
      <c r="AI222" s="413" t="str">
        <f t="shared" si="118"/>
        <v/>
      </c>
      <c r="AJ222" s="89" t="str">
        <f t="shared" si="119"/>
        <v/>
      </c>
      <c r="AK222" s="413"/>
      <c r="AL222" s="89" t="str">
        <f t="shared" si="120"/>
        <v/>
      </c>
      <c r="AM222" s="413"/>
      <c r="AN222" s="89" t="str">
        <f t="shared" si="121"/>
        <v/>
      </c>
      <c r="AO222" s="413"/>
      <c r="AP222" s="89" t="str">
        <f t="shared" si="122"/>
        <v/>
      </c>
      <c r="AQ222" s="413"/>
      <c r="AR222" s="415" t="str">
        <f>IF('3.5 St Lights - Pole'!$AM222="","",'3.5 St Lights - Pole'!$AM222)</f>
        <v/>
      </c>
      <c r="AS222" s="413"/>
      <c r="AT222" s="89" t="str">
        <f t="shared" si="123"/>
        <v/>
      </c>
      <c r="AU222" s="85"/>
      <c r="AV222" s="85"/>
      <c r="AW222" s="413"/>
      <c r="AX222" s="413"/>
      <c r="AY222" s="89" t="str">
        <f t="shared" si="124"/>
        <v/>
      </c>
      <c r="AZ222" s="85"/>
      <c r="BA222" s="85"/>
      <c r="BB222" s="413" t="str">
        <f t="shared" si="125"/>
        <v/>
      </c>
      <c r="BC222" s="89" t="str">
        <f t="shared" si="126"/>
        <v/>
      </c>
      <c r="BD222" s="414" t="str">
        <f t="shared" si="127"/>
        <v/>
      </c>
      <c r="BE222" s="413"/>
      <c r="BF222" s="416" t="str">
        <f t="shared" si="128"/>
        <v/>
      </c>
      <c r="BG222" s="415" t="str">
        <f>IF('3.5 St Lights - Pole'!$AM222="","",'3.5 St Lights - Pole'!$AM222)</f>
        <v/>
      </c>
      <c r="BH222" s="413"/>
      <c r="BI222" s="89" t="str">
        <f t="shared" si="129"/>
        <v/>
      </c>
      <c r="BJ222" s="85"/>
      <c r="BK222" s="413"/>
      <c r="BL222" s="413"/>
      <c r="BM222" s="413"/>
      <c r="BN222" s="89" t="str">
        <f t="shared" si="130"/>
        <v/>
      </c>
      <c r="BO222" s="85"/>
      <c r="BP222" s="413"/>
      <c r="BQ222" s="415" t="str">
        <f>IF('3.5 St Lights - Pole'!$AM222="","",'3.5 St Lights - Pole'!$AM222)</f>
        <v/>
      </c>
      <c r="BR222" s="85"/>
      <c r="BS222" s="85"/>
      <c r="BT222" s="85" t="str">
        <f>'3.5 St Lights - Pole'!CE222</f>
        <v/>
      </c>
      <c r="BU222" s="85"/>
      <c r="BV222" s="85" t="str">
        <f t="shared" si="131"/>
        <v/>
      </c>
      <c r="BW222" s="271"/>
      <c r="BX222" s="85" t="str">
        <f>'3.5 St Lights - Pole'!CI222</f>
        <v/>
      </c>
      <c r="BY222" s="85" t="str">
        <f>'3.5 St Lights - Pole'!CJ222</f>
        <v/>
      </c>
      <c r="BZ222" s="85" t="str">
        <f>'3.5 St Lights - Pole'!CK222</f>
        <v/>
      </c>
      <c r="CA222" s="85"/>
      <c r="CB222" s="85"/>
      <c r="CC222" s="85" t="str">
        <f t="shared" si="132"/>
        <v/>
      </c>
      <c r="CD222" s="413"/>
      <c r="CE222" s="112"/>
      <c r="CF222" s="133" t="str">
        <f ca="1">IF('3.5 St Lights - Pole'!CR222="","",'3.5 St Lights - Pole'!CR222)</f>
        <v/>
      </c>
      <c r="CG222" s="112" t="str">
        <f>IF('3.5 St Lights - Pole'!CS222="","",'3.5 St Lights - Pole'!CS222)</f>
        <v/>
      </c>
      <c r="CH222" s="112"/>
      <c r="CI222" s="112"/>
    </row>
    <row r="223" spans="1:87" x14ac:dyDescent="0.2">
      <c r="A223" s="237"/>
      <c r="B223" s="413" t="str">
        <f t="shared" si="105"/>
        <v/>
      </c>
      <c r="C223" s="413" t="str">
        <f>IF('3.5 St Lights - Bracket'!B223="","",'3.5 St Lights - Bracket'!B223)</f>
        <v/>
      </c>
      <c r="D223" s="89" t="str">
        <f>IF('3.5 St Lights - Bracket'!D223="","",'3.5 St Lights - Bracket'!D223)</f>
        <v/>
      </c>
      <c r="E223" s="413" t="str">
        <f>IF('3.5 St Lights - Bracket'!E223="","",'3.5 St Lights - Bracket'!E223)</f>
        <v/>
      </c>
      <c r="F223" s="413" t="str">
        <f>IF('3.5 St Lights - Bracket'!F223="","",'3.5 St Lights - Bracket'!F223)</f>
        <v/>
      </c>
      <c r="G223" s="413" t="str">
        <f>IF('3.5 St Lights - Bracket'!G223="","",'3.5 St Lights - Bracket'!G223)</f>
        <v/>
      </c>
      <c r="H223" s="413" t="str">
        <f>IF('3.5 St Lights - Bracket'!H223="","",'3.5 St Lights - Bracket'!H223)</f>
        <v/>
      </c>
      <c r="I223" s="413"/>
      <c r="J223" s="89" t="str">
        <f t="shared" si="106"/>
        <v/>
      </c>
      <c r="K223" s="413"/>
      <c r="L223" s="89" t="str">
        <f t="shared" si="107"/>
        <v/>
      </c>
      <c r="M223" s="414" t="str">
        <f t="shared" si="108"/>
        <v/>
      </c>
      <c r="N223" s="413"/>
      <c r="O223" s="89" t="str">
        <f t="shared" si="109"/>
        <v/>
      </c>
      <c r="P223" s="413" t="str">
        <f t="shared" si="110"/>
        <v/>
      </c>
      <c r="Q223" s="89" t="str">
        <f t="shared" si="111"/>
        <v/>
      </c>
      <c r="R223" s="413"/>
      <c r="S223" s="413" t="str">
        <f>IFERROR(VLOOKUP('3.5 St Lights - Pole'!AE223,sl_lights_light_supply_auto,2,FALSE),"")</f>
        <v/>
      </c>
      <c r="T223" s="89" t="str">
        <f t="shared" si="112"/>
        <v/>
      </c>
      <c r="U223" s="413"/>
      <c r="V223" s="413"/>
      <c r="W223" s="413"/>
      <c r="X223" s="413"/>
      <c r="Y223" s="89" t="str">
        <f t="shared" si="113"/>
        <v/>
      </c>
      <c r="Z223" s="415" t="str">
        <f>IF('3.5 St Lights - Pole'!$AM223="","",'3.5 St Lights - Pole'!$AM223)</f>
        <v/>
      </c>
      <c r="AA223" s="413"/>
      <c r="AB223" s="413"/>
      <c r="AC223" s="89" t="str">
        <f t="shared" si="114"/>
        <v/>
      </c>
      <c r="AD223" s="85"/>
      <c r="AE223" s="413"/>
      <c r="AF223" s="413" t="str">
        <f t="shared" si="115"/>
        <v/>
      </c>
      <c r="AG223" s="89" t="str">
        <f t="shared" si="116"/>
        <v/>
      </c>
      <c r="AH223" s="414" t="str">
        <f t="shared" si="117"/>
        <v/>
      </c>
      <c r="AI223" s="413" t="str">
        <f t="shared" si="118"/>
        <v/>
      </c>
      <c r="AJ223" s="89" t="str">
        <f t="shared" si="119"/>
        <v/>
      </c>
      <c r="AK223" s="413"/>
      <c r="AL223" s="89" t="str">
        <f t="shared" si="120"/>
        <v/>
      </c>
      <c r="AM223" s="413"/>
      <c r="AN223" s="89" t="str">
        <f t="shared" si="121"/>
        <v/>
      </c>
      <c r="AO223" s="413"/>
      <c r="AP223" s="89" t="str">
        <f t="shared" si="122"/>
        <v/>
      </c>
      <c r="AQ223" s="413"/>
      <c r="AR223" s="415" t="str">
        <f>IF('3.5 St Lights - Pole'!$AM223="","",'3.5 St Lights - Pole'!$AM223)</f>
        <v/>
      </c>
      <c r="AS223" s="413"/>
      <c r="AT223" s="89" t="str">
        <f t="shared" si="123"/>
        <v/>
      </c>
      <c r="AU223" s="85"/>
      <c r="AV223" s="85"/>
      <c r="AW223" s="413"/>
      <c r="AX223" s="413"/>
      <c r="AY223" s="89" t="str">
        <f t="shared" si="124"/>
        <v/>
      </c>
      <c r="AZ223" s="85"/>
      <c r="BA223" s="85"/>
      <c r="BB223" s="413" t="str">
        <f t="shared" si="125"/>
        <v/>
      </c>
      <c r="BC223" s="89" t="str">
        <f t="shared" si="126"/>
        <v/>
      </c>
      <c r="BD223" s="414" t="str">
        <f t="shared" si="127"/>
        <v/>
      </c>
      <c r="BE223" s="413"/>
      <c r="BF223" s="416" t="str">
        <f t="shared" si="128"/>
        <v/>
      </c>
      <c r="BG223" s="415" t="str">
        <f>IF('3.5 St Lights - Pole'!$AM223="","",'3.5 St Lights - Pole'!$AM223)</f>
        <v/>
      </c>
      <c r="BH223" s="413"/>
      <c r="BI223" s="89" t="str">
        <f t="shared" si="129"/>
        <v/>
      </c>
      <c r="BJ223" s="85"/>
      <c r="BK223" s="413"/>
      <c r="BL223" s="413"/>
      <c r="BM223" s="413"/>
      <c r="BN223" s="89" t="str">
        <f t="shared" si="130"/>
        <v/>
      </c>
      <c r="BO223" s="85"/>
      <c r="BP223" s="413"/>
      <c r="BQ223" s="415" t="str">
        <f>IF('3.5 St Lights - Pole'!$AM223="","",'3.5 St Lights - Pole'!$AM223)</f>
        <v/>
      </c>
      <c r="BR223" s="85"/>
      <c r="BS223" s="85"/>
      <c r="BT223" s="85" t="str">
        <f>'3.5 St Lights - Pole'!CE223</f>
        <v/>
      </c>
      <c r="BU223" s="85"/>
      <c r="BV223" s="85" t="str">
        <f t="shared" si="131"/>
        <v/>
      </c>
      <c r="BW223" s="271"/>
      <c r="BX223" s="85" t="str">
        <f>'3.5 St Lights - Pole'!CI223</f>
        <v/>
      </c>
      <c r="BY223" s="85" t="str">
        <f>'3.5 St Lights - Pole'!CJ223</f>
        <v/>
      </c>
      <c r="BZ223" s="85" t="str">
        <f>'3.5 St Lights - Pole'!CK223</f>
        <v/>
      </c>
      <c r="CA223" s="85"/>
      <c r="CB223" s="85"/>
      <c r="CC223" s="85" t="str">
        <f t="shared" si="132"/>
        <v/>
      </c>
      <c r="CD223" s="413"/>
      <c r="CE223" s="112"/>
      <c r="CF223" s="133" t="str">
        <f ca="1">IF('3.5 St Lights - Pole'!CR223="","",'3.5 St Lights - Pole'!CR223)</f>
        <v/>
      </c>
      <c r="CG223" s="112" t="str">
        <f>IF('3.5 St Lights - Pole'!CS223="","",'3.5 St Lights - Pole'!CS223)</f>
        <v/>
      </c>
      <c r="CH223" s="112"/>
      <c r="CI223" s="112"/>
    </row>
    <row r="224" spans="1:87" x14ac:dyDescent="0.2">
      <c r="A224" s="237"/>
      <c r="B224" s="413" t="str">
        <f t="shared" si="105"/>
        <v/>
      </c>
      <c r="C224" s="413" t="str">
        <f>IF('3.5 St Lights - Bracket'!B224="","",'3.5 St Lights - Bracket'!B224)</f>
        <v/>
      </c>
      <c r="D224" s="89" t="str">
        <f>IF('3.5 St Lights - Bracket'!D224="","",'3.5 St Lights - Bracket'!D224)</f>
        <v/>
      </c>
      <c r="E224" s="413" t="str">
        <f>IF('3.5 St Lights - Bracket'!E224="","",'3.5 St Lights - Bracket'!E224)</f>
        <v/>
      </c>
      <c r="F224" s="413" t="str">
        <f>IF('3.5 St Lights - Bracket'!F224="","",'3.5 St Lights - Bracket'!F224)</f>
        <v/>
      </c>
      <c r="G224" s="413" t="str">
        <f>IF('3.5 St Lights - Bracket'!G224="","",'3.5 St Lights - Bracket'!G224)</f>
        <v/>
      </c>
      <c r="H224" s="413" t="str">
        <f>IF('3.5 St Lights - Bracket'!H224="","",'3.5 St Lights - Bracket'!H224)</f>
        <v/>
      </c>
      <c r="I224" s="413"/>
      <c r="J224" s="89" t="str">
        <f t="shared" si="106"/>
        <v/>
      </c>
      <c r="K224" s="413"/>
      <c r="L224" s="89" t="str">
        <f t="shared" si="107"/>
        <v/>
      </c>
      <c r="M224" s="414" t="str">
        <f t="shared" si="108"/>
        <v/>
      </c>
      <c r="N224" s="413"/>
      <c r="O224" s="89" t="str">
        <f t="shared" si="109"/>
        <v/>
      </c>
      <c r="P224" s="413" t="str">
        <f t="shared" si="110"/>
        <v/>
      </c>
      <c r="Q224" s="89" t="str">
        <f t="shared" si="111"/>
        <v/>
      </c>
      <c r="R224" s="413"/>
      <c r="S224" s="413" t="str">
        <f>IFERROR(VLOOKUP('3.5 St Lights - Pole'!AE224,sl_lights_light_supply_auto,2,FALSE),"")</f>
        <v/>
      </c>
      <c r="T224" s="89" t="str">
        <f t="shared" si="112"/>
        <v/>
      </c>
      <c r="U224" s="413"/>
      <c r="V224" s="413"/>
      <c r="W224" s="413"/>
      <c r="X224" s="413"/>
      <c r="Y224" s="89" t="str">
        <f t="shared" si="113"/>
        <v/>
      </c>
      <c r="Z224" s="415" t="str">
        <f>IF('3.5 St Lights - Pole'!$AM224="","",'3.5 St Lights - Pole'!$AM224)</f>
        <v/>
      </c>
      <c r="AA224" s="413"/>
      <c r="AB224" s="413"/>
      <c r="AC224" s="89" t="str">
        <f t="shared" si="114"/>
        <v/>
      </c>
      <c r="AD224" s="85"/>
      <c r="AE224" s="413"/>
      <c r="AF224" s="413" t="str">
        <f t="shared" si="115"/>
        <v/>
      </c>
      <c r="AG224" s="89" t="str">
        <f t="shared" si="116"/>
        <v/>
      </c>
      <c r="AH224" s="414" t="str">
        <f t="shared" si="117"/>
        <v/>
      </c>
      <c r="AI224" s="413" t="str">
        <f t="shared" si="118"/>
        <v/>
      </c>
      <c r="AJ224" s="89" t="str">
        <f t="shared" si="119"/>
        <v/>
      </c>
      <c r="AK224" s="413"/>
      <c r="AL224" s="89" t="str">
        <f t="shared" si="120"/>
        <v/>
      </c>
      <c r="AM224" s="413"/>
      <c r="AN224" s="89" t="str">
        <f t="shared" si="121"/>
        <v/>
      </c>
      <c r="AO224" s="413"/>
      <c r="AP224" s="89" t="str">
        <f t="shared" si="122"/>
        <v/>
      </c>
      <c r="AQ224" s="413"/>
      <c r="AR224" s="415" t="str">
        <f>IF('3.5 St Lights - Pole'!$AM224="","",'3.5 St Lights - Pole'!$AM224)</f>
        <v/>
      </c>
      <c r="AS224" s="413"/>
      <c r="AT224" s="89" t="str">
        <f t="shared" si="123"/>
        <v/>
      </c>
      <c r="AU224" s="85"/>
      <c r="AV224" s="85"/>
      <c r="AW224" s="413"/>
      <c r="AX224" s="413"/>
      <c r="AY224" s="89" t="str">
        <f t="shared" si="124"/>
        <v/>
      </c>
      <c r="AZ224" s="85"/>
      <c r="BA224" s="85"/>
      <c r="BB224" s="413" t="str">
        <f t="shared" si="125"/>
        <v/>
      </c>
      <c r="BC224" s="89" t="str">
        <f t="shared" si="126"/>
        <v/>
      </c>
      <c r="BD224" s="414" t="str">
        <f t="shared" si="127"/>
        <v/>
      </c>
      <c r="BE224" s="413"/>
      <c r="BF224" s="416" t="str">
        <f t="shared" si="128"/>
        <v/>
      </c>
      <c r="BG224" s="415" t="str">
        <f>IF('3.5 St Lights - Pole'!$AM224="","",'3.5 St Lights - Pole'!$AM224)</f>
        <v/>
      </c>
      <c r="BH224" s="413"/>
      <c r="BI224" s="89" t="str">
        <f t="shared" si="129"/>
        <v/>
      </c>
      <c r="BJ224" s="85"/>
      <c r="BK224" s="413"/>
      <c r="BL224" s="413"/>
      <c r="BM224" s="413"/>
      <c r="BN224" s="89" t="str">
        <f t="shared" si="130"/>
        <v/>
      </c>
      <c r="BO224" s="85"/>
      <c r="BP224" s="413"/>
      <c r="BQ224" s="415" t="str">
        <f>IF('3.5 St Lights - Pole'!$AM224="","",'3.5 St Lights - Pole'!$AM224)</f>
        <v/>
      </c>
      <c r="BR224" s="85"/>
      <c r="BS224" s="85"/>
      <c r="BT224" s="85" t="str">
        <f>'3.5 St Lights - Pole'!CE224</f>
        <v/>
      </c>
      <c r="BU224" s="85"/>
      <c r="BV224" s="85" t="str">
        <f t="shared" si="131"/>
        <v/>
      </c>
      <c r="BW224" s="271"/>
      <c r="BX224" s="85" t="str">
        <f>'3.5 St Lights - Pole'!CI224</f>
        <v/>
      </c>
      <c r="BY224" s="85" t="str">
        <f>'3.5 St Lights - Pole'!CJ224</f>
        <v/>
      </c>
      <c r="BZ224" s="85" t="str">
        <f>'3.5 St Lights - Pole'!CK224</f>
        <v/>
      </c>
      <c r="CA224" s="85"/>
      <c r="CB224" s="85"/>
      <c r="CC224" s="85" t="str">
        <f t="shared" si="132"/>
        <v/>
      </c>
      <c r="CD224" s="413"/>
      <c r="CE224" s="112"/>
      <c r="CF224" s="133" t="str">
        <f ca="1">IF('3.5 St Lights - Pole'!CR224="","",'3.5 St Lights - Pole'!CR224)</f>
        <v/>
      </c>
      <c r="CG224" s="112" t="str">
        <f>IF('3.5 St Lights - Pole'!CS224="","",'3.5 St Lights - Pole'!CS224)</f>
        <v/>
      </c>
      <c r="CH224" s="112"/>
      <c r="CI224" s="112"/>
    </row>
    <row r="225" spans="1:87" x14ac:dyDescent="0.2">
      <c r="A225" s="237"/>
      <c r="B225" s="413" t="str">
        <f t="shared" si="105"/>
        <v/>
      </c>
      <c r="C225" s="413" t="str">
        <f>IF('3.5 St Lights - Bracket'!B225="","",'3.5 St Lights - Bracket'!B225)</f>
        <v/>
      </c>
      <c r="D225" s="89" t="str">
        <f>IF('3.5 St Lights - Bracket'!D225="","",'3.5 St Lights - Bracket'!D225)</f>
        <v/>
      </c>
      <c r="E225" s="413" t="str">
        <f>IF('3.5 St Lights - Bracket'!E225="","",'3.5 St Lights - Bracket'!E225)</f>
        <v/>
      </c>
      <c r="F225" s="413" t="str">
        <f>IF('3.5 St Lights - Bracket'!F225="","",'3.5 St Lights - Bracket'!F225)</f>
        <v/>
      </c>
      <c r="G225" s="413" t="str">
        <f>IF('3.5 St Lights - Bracket'!G225="","",'3.5 St Lights - Bracket'!G225)</f>
        <v/>
      </c>
      <c r="H225" s="413" t="str">
        <f>IF('3.5 St Lights - Bracket'!H225="","",'3.5 St Lights - Bracket'!H225)</f>
        <v/>
      </c>
      <c r="I225" s="413"/>
      <c r="J225" s="89" t="str">
        <f t="shared" si="106"/>
        <v/>
      </c>
      <c r="K225" s="413"/>
      <c r="L225" s="89" t="str">
        <f t="shared" si="107"/>
        <v/>
      </c>
      <c r="M225" s="414" t="str">
        <f t="shared" si="108"/>
        <v/>
      </c>
      <c r="N225" s="413"/>
      <c r="O225" s="89" t="str">
        <f t="shared" si="109"/>
        <v/>
      </c>
      <c r="P225" s="413" t="str">
        <f t="shared" si="110"/>
        <v/>
      </c>
      <c r="Q225" s="89" t="str">
        <f t="shared" si="111"/>
        <v/>
      </c>
      <c r="R225" s="413"/>
      <c r="S225" s="413" t="str">
        <f>IFERROR(VLOOKUP('3.5 St Lights - Pole'!AE225,sl_lights_light_supply_auto,2,FALSE),"")</f>
        <v/>
      </c>
      <c r="T225" s="89" t="str">
        <f t="shared" si="112"/>
        <v/>
      </c>
      <c r="U225" s="413"/>
      <c r="V225" s="413"/>
      <c r="W225" s="413"/>
      <c r="X225" s="413"/>
      <c r="Y225" s="89" t="str">
        <f t="shared" si="113"/>
        <v/>
      </c>
      <c r="Z225" s="415" t="str">
        <f>IF('3.5 St Lights - Pole'!$AM225="","",'3.5 St Lights - Pole'!$AM225)</f>
        <v/>
      </c>
      <c r="AA225" s="413"/>
      <c r="AB225" s="413"/>
      <c r="AC225" s="89" t="str">
        <f t="shared" si="114"/>
        <v/>
      </c>
      <c r="AD225" s="85"/>
      <c r="AE225" s="413"/>
      <c r="AF225" s="413" t="str">
        <f t="shared" si="115"/>
        <v/>
      </c>
      <c r="AG225" s="89" t="str">
        <f t="shared" si="116"/>
        <v/>
      </c>
      <c r="AH225" s="414" t="str">
        <f t="shared" si="117"/>
        <v/>
      </c>
      <c r="AI225" s="413" t="str">
        <f t="shared" si="118"/>
        <v/>
      </c>
      <c r="AJ225" s="89" t="str">
        <f t="shared" si="119"/>
        <v/>
      </c>
      <c r="AK225" s="413"/>
      <c r="AL225" s="89" t="str">
        <f t="shared" si="120"/>
        <v/>
      </c>
      <c r="AM225" s="413"/>
      <c r="AN225" s="89" t="str">
        <f t="shared" si="121"/>
        <v/>
      </c>
      <c r="AO225" s="413"/>
      <c r="AP225" s="89" t="str">
        <f t="shared" si="122"/>
        <v/>
      </c>
      <c r="AQ225" s="413"/>
      <c r="AR225" s="415" t="str">
        <f>IF('3.5 St Lights - Pole'!$AM225="","",'3.5 St Lights - Pole'!$AM225)</f>
        <v/>
      </c>
      <c r="AS225" s="413"/>
      <c r="AT225" s="89" t="str">
        <f t="shared" si="123"/>
        <v/>
      </c>
      <c r="AU225" s="85"/>
      <c r="AV225" s="85"/>
      <c r="AW225" s="413"/>
      <c r="AX225" s="413"/>
      <c r="AY225" s="89" t="str">
        <f t="shared" si="124"/>
        <v/>
      </c>
      <c r="AZ225" s="85"/>
      <c r="BA225" s="85"/>
      <c r="BB225" s="413" t="str">
        <f t="shared" si="125"/>
        <v/>
      </c>
      <c r="BC225" s="89" t="str">
        <f t="shared" si="126"/>
        <v/>
      </c>
      <c r="BD225" s="414" t="str">
        <f t="shared" si="127"/>
        <v/>
      </c>
      <c r="BE225" s="413"/>
      <c r="BF225" s="416" t="str">
        <f t="shared" si="128"/>
        <v/>
      </c>
      <c r="BG225" s="415" t="str">
        <f>IF('3.5 St Lights - Pole'!$AM225="","",'3.5 St Lights - Pole'!$AM225)</f>
        <v/>
      </c>
      <c r="BH225" s="413"/>
      <c r="BI225" s="89" t="str">
        <f t="shared" si="129"/>
        <v/>
      </c>
      <c r="BJ225" s="85"/>
      <c r="BK225" s="413"/>
      <c r="BL225" s="413"/>
      <c r="BM225" s="413"/>
      <c r="BN225" s="89" t="str">
        <f t="shared" si="130"/>
        <v/>
      </c>
      <c r="BO225" s="85"/>
      <c r="BP225" s="413"/>
      <c r="BQ225" s="415" t="str">
        <f>IF('3.5 St Lights - Pole'!$AM225="","",'3.5 St Lights - Pole'!$AM225)</f>
        <v/>
      </c>
      <c r="BR225" s="85"/>
      <c r="BS225" s="85"/>
      <c r="BT225" s="85" t="str">
        <f>'3.5 St Lights - Pole'!CE225</f>
        <v/>
      </c>
      <c r="BU225" s="85"/>
      <c r="BV225" s="85" t="str">
        <f t="shared" si="131"/>
        <v/>
      </c>
      <c r="BW225" s="271"/>
      <c r="BX225" s="85" t="str">
        <f>'3.5 St Lights - Pole'!CI225</f>
        <v/>
      </c>
      <c r="BY225" s="85" t="str">
        <f>'3.5 St Lights - Pole'!CJ225</f>
        <v/>
      </c>
      <c r="BZ225" s="85" t="str">
        <f>'3.5 St Lights - Pole'!CK225</f>
        <v/>
      </c>
      <c r="CA225" s="85"/>
      <c r="CB225" s="85"/>
      <c r="CC225" s="85" t="str">
        <f t="shared" si="132"/>
        <v/>
      </c>
      <c r="CD225" s="413"/>
      <c r="CE225" s="112"/>
      <c r="CF225" s="133" t="str">
        <f ca="1">IF('3.5 St Lights - Pole'!CR225="","",'3.5 St Lights - Pole'!CR225)</f>
        <v/>
      </c>
      <c r="CG225" s="112" t="str">
        <f>IF('3.5 St Lights - Pole'!CS225="","",'3.5 St Lights - Pole'!CS225)</f>
        <v/>
      </c>
      <c r="CH225" s="112"/>
      <c r="CI225" s="112"/>
    </row>
    <row r="226" spans="1:87" x14ac:dyDescent="0.2">
      <c r="A226" s="237"/>
      <c r="B226" s="413" t="str">
        <f t="shared" si="105"/>
        <v/>
      </c>
      <c r="C226" s="413" t="str">
        <f>IF('3.5 St Lights - Bracket'!B226="","",'3.5 St Lights - Bracket'!B226)</f>
        <v/>
      </c>
      <c r="D226" s="89" t="str">
        <f>IF('3.5 St Lights - Bracket'!D226="","",'3.5 St Lights - Bracket'!D226)</f>
        <v/>
      </c>
      <c r="E226" s="413" t="str">
        <f>IF('3.5 St Lights - Bracket'!E226="","",'3.5 St Lights - Bracket'!E226)</f>
        <v/>
      </c>
      <c r="F226" s="413" t="str">
        <f>IF('3.5 St Lights - Bracket'!F226="","",'3.5 St Lights - Bracket'!F226)</f>
        <v/>
      </c>
      <c r="G226" s="413" t="str">
        <f>IF('3.5 St Lights - Bracket'!G226="","",'3.5 St Lights - Bracket'!G226)</f>
        <v/>
      </c>
      <c r="H226" s="413" t="str">
        <f>IF('3.5 St Lights - Bracket'!H226="","",'3.5 St Lights - Bracket'!H226)</f>
        <v/>
      </c>
      <c r="I226" s="413"/>
      <c r="J226" s="89" t="str">
        <f t="shared" si="106"/>
        <v/>
      </c>
      <c r="K226" s="413"/>
      <c r="L226" s="89" t="str">
        <f t="shared" si="107"/>
        <v/>
      </c>
      <c r="M226" s="414" t="str">
        <f t="shared" si="108"/>
        <v/>
      </c>
      <c r="N226" s="413"/>
      <c r="O226" s="89" t="str">
        <f t="shared" si="109"/>
        <v/>
      </c>
      <c r="P226" s="413" t="str">
        <f t="shared" si="110"/>
        <v/>
      </c>
      <c r="Q226" s="89" t="str">
        <f t="shared" si="111"/>
        <v/>
      </c>
      <c r="R226" s="413"/>
      <c r="S226" s="413" t="str">
        <f>IFERROR(VLOOKUP('3.5 St Lights - Pole'!AE226,sl_lights_light_supply_auto,2,FALSE),"")</f>
        <v/>
      </c>
      <c r="T226" s="89" t="str">
        <f t="shared" si="112"/>
        <v/>
      </c>
      <c r="U226" s="413"/>
      <c r="V226" s="413"/>
      <c r="W226" s="413"/>
      <c r="X226" s="413"/>
      <c r="Y226" s="89" t="str">
        <f t="shared" si="113"/>
        <v/>
      </c>
      <c r="Z226" s="415" t="str">
        <f>IF('3.5 St Lights - Pole'!$AM226="","",'3.5 St Lights - Pole'!$AM226)</f>
        <v/>
      </c>
      <c r="AA226" s="413"/>
      <c r="AB226" s="413"/>
      <c r="AC226" s="89" t="str">
        <f t="shared" si="114"/>
        <v/>
      </c>
      <c r="AD226" s="85"/>
      <c r="AE226" s="413"/>
      <c r="AF226" s="413" t="str">
        <f t="shared" si="115"/>
        <v/>
      </c>
      <c r="AG226" s="89" t="str">
        <f t="shared" si="116"/>
        <v/>
      </c>
      <c r="AH226" s="414" t="str">
        <f t="shared" si="117"/>
        <v/>
      </c>
      <c r="AI226" s="413" t="str">
        <f t="shared" si="118"/>
        <v/>
      </c>
      <c r="AJ226" s="89" t="str">
        <f t="shared" si="119"/>
        <v/>
      </c>
      <c r="AK226" s="413"/>
      <c r="AL226" s="89" t="str">
        <f t="shared" si="120"/>
        <v/>
      </c>
      <c r="AM226" s="413"/>
      <c r="AN226" s="89" t="str">
        <f t="shared" si="121"/>
        <v/>
      </c>
      <c r="AO226" s="413"/>
      <c r="AP226" s="89" t="str">
        <f t="shared" si="122"/>
        <v/>
      </c>
      <c r="AQ226" s="413"/>
      <c r="AR226" s="415" t="str">
        <f>IF('3.5 St Lights - Pole'!$AM226="","",'3.5 St Lights - Pole'!$AM226)</f>
        <v/>
      </c>
      <c r="AS226" s="413"/>
      <c r="AT226" s="89" t="str">
        <f t="shared" si="123"/>
        <v/>
      </c>
      <c r="AU226" s="85"/>
      <c r="AV226" s="85"/>
      <c r="AW226" s="413"/>
      <c r="AX226" s="413"/>
      <c r="AY226" s="89" t="str">
        <f t="shared" si="124"/>
        <v/>
      </c>
      <c r="AZ226" s="85"/>
      <c r="BA226" s="85"/>
      <c r="BB226" s="413" t="str">
        <f t="shared" si="125"/>
        <v/>
      </c>
      <c r="BC226" s="89" t="str">
        <f t="shared" si="126"/>
        <v/>
      </c>
      <c r="BD226" s="414" t="str">
        <f t="shared" si="127"/>
        <v/>
      </c>
      <c r="BE226" s="413"/>
      <c r="BF226" s="416" t="str">
        <f t="shared" si="128"/>
        <v/>
      </c>
      <c r="BG226" s="415" t="str">
        <f>IF('3.5 St Lights - Pole'!$AM226="","",'3.5 St Lights - Pole'!$AM226)</f>
        <v/>
      </c>
      <c r="BH226" s="413"/>
      <c r="BI226" s="89" t="str">
        <f t="shared" si="129"/>
        <v/>
      </c>
      <c r="BJ226" s="85"/>
      <c r="BK226" s="413"/>
      <c r="BL226" s="413"/>
      <c r="BM226" s="413"/>
      <c r="BN226" s="89" t="str">
        <f t="shared" si="130"/>
        <v/>
      </c>
      <c r="BO226" s="85"/>
      <c r="BP226" s="413"/>
      <c r="BQ226" s="415" t="str">
        <f>IF('3.5 St Lights - Pole'!$AM226="","",'3.5 St Lights - Pole'!$AM226)</f>
        <v/>
      </c>
      <c r="BR226" s="85"/>
      <c r="BS226" s="85"/>
      <c r="BT226" s="85" t="str">
        <f>'3.5 St Lights - Pole'!CE226</f>
        <v/>
      </c>
      <c r="BU226" s="85"/>
      <c r="BV226" s="85" t="str">
        <f t="shared" si="131"/>
        <v/>
      </c>
      <c r="BW226" s="271"/>
      <c r="BX226" s="85" t="str">
        <f>'3.5 St Lights - Pole'!CI226</f>
        <v/>
      </c>
      <c r="BY226" s="85" t="str">
        <f>'3.5 St Lights - Pole'!CJ226</f>
        <v/>
      </c>
      <c r="BZ226" s="85" t="str">
        <f>'3.5 St Lights - Pole'!CK226</f>
        <v/>
      </c>
      <c r="CA226" s="85"/>
      <c r="CB226" s="85"/>
      <c r="CC226" s="85" t="str">
        <f t="shared" si="132"/>
        <v/>
      </c>
      <c r="CD226" s="413"/>
      <c r="CE226" s="112"/>
      <c r="CF226" s="133" t="str">
        <f ca="1">IF('3.5 St Lights - Pole'!CR226="","",'3.5 St Lights - Pole'!CR226)</f>
        <v/>
      </c>
      <c r="CG226" s="112" t="str">
        <f>IF('3.5 St Lights - Pole'!CS226="","",'3.5 St Lights - Pole'!CS226)</f>
        <v/>
      </c>
      <c r="CH226" s="112"/>
      <c r="CI226" s="112"/>
    </row>
    <row r="227" spans="1:87" x14ac:dyDescent="0.2">
      <c r="A227" s="237"/>
      <c r="B227" s="413" t="str">
        <f t="shared" si="105"/>
        <v/>
      </c>
      <c r="C227" s="413" t="str">
        <f>IF('3.5 St Lights - Bracket'!B227="","",'3.5 St Lights - Bracket'!B227)</f>
        <v/>
      </c>
      <c r="D227" s="89" t="str">
        <f>IF('3.5 St Lights - Bracket'!D227="","",'3.5 St Lights - Bracket'!D227)</f>
        <v/>
      </c>
      <c r="E227" s="413" t="str">
        <f>IF('3.5 St Lights - Bracket'!E227="","",'3.5 St Lights - Bracket'!E227)</f>
        <v/>
      </c>
      <c r="F227" s="413" t="str">
        <f>IF('3.5 St Lights - Bracket'!F227="","",'3.5 St Lights - Bracket'!F227)</f>
        <v/>
      </c>
      <c r="G227" s="413" t="str">
        <f>IF('3.5 St Lights - Bracket'!G227="","",'3.5 St Lights - Bracket'!G227)</f>
        <v/>
      </c>
      <c r="H227" s="413" t="str">
        <f>IF('3.5 St Lights - Bracket'!H227="","",'3.5 St Lights - Bracket'!H227)</f>
        <v/>
      </c>
      <c r="I227" s="413"/>
      <c r="J227" s="89" t="str">
        <f t="shared" si="106"/>
        <v/>
      </c>
      <c r="K227" s="413"/>
      <c r="L227" s="89" t="str">
        <f t="shared" si="107"/>
        <v/>
      </c>
      <c r="M227" s="414" t="str">
        <f t="shared" si="108"/>
        <v/>
      </c>
      <c r="N227" s="413"/>
      <c r="O227" s="89" t="str">
        <f t="shared" si="109"/>
        <v/>
      </c>
      <c r="P227" s="413" t="str">
        <f t="shared" si="110"/>
        <v/>
      </c>
      <c r="Q227" s="89" t="str">
        <f t="shared" si="111"/>
        <v/>
      </c>
      <c r="R227" s="413"/>
      <c r="S227" s="413" t="str">
        <f>IFERROR(VLOOKUP('3.5 St Lights - Pole'!AE227,sl_lights_light_supply_auto,2,FALSE),"")</f>
        <v/>
      </c>
      <c r="T227" s="89" t="str">
        <f t="shared" si="112"/>
        <v/>
      </c>
      <c r="U227" s="413"/>
      <c r="V227" s="413"/>
      <c r="W227" s="413"/>
      <c r="X227" s="413"/>
      <c r="Y227" s="89" t="str">
        <f t="shared" si="113"/>
        <v/>
      </c>
      <c r="Z227" s="415" t="str">
        <f>IF('3.5 St Lights - Pole'!$AM227="","",'3.5 St Lights - Pole'!$AM227)</f>
        <v/>
      </c>
      <c r="AA227" s="413"/>
      <c r="AB227" s="413"/>
      <c r="AC227" s="89" t="str">
        <f t="shared" si="114"/>
        <v/>
      </c>
      <c r="AD227" s="85"/>
      <c r="AE227" s="413"/>
      <c r="AF227" s="413" t="str">
        <f t="shared" si="115"/>
        <v/>
      </c>
      <c r="AG227" s="89" t="str">
        <f t="shared" si="116"/>
        <v/>
      </c>
      <c r="AH227" s="414" t="str">
        <f t="shared" si="117"/>
        <v/>
      </c>
      <c r="AI227" s="413" t="str">
        <f t="shared" si="118"/>
        <v/>
      </c>
      <c r="AJ227" s="89" t="str">
        <f t="shared" si="119"/>
        <v/>
      </c>
      <c r="AK227" s="413"/>
      <c r="AL227" s="89" t="str">
        <f t="shared" si="120"/>
        <v/>
      </c>
      <c r="AM227" s="413"/>
      <c r="AN227" s="89" t="str">
        <f t="shared" si="121"/>
        <v/>
      </c>
      <c r="AO227" s="413"/>
      <c r="AP227" s="89" t="str">
        <f t="shared" si="122"/>
        <v/>
      </c>
      <c r="AQ227" s="413"/>
      <c r="AR227" s="415" t="str">
        <f>IF('3.5 St Lights - Pole'!$AM227="","",'3.5 St Lights - Pole'!$AM227)</f>
        <v/>
      </c>
      <c r="AS227" s="413"/>
      <c r="AT227" s="89" t="str">
        <f t="shared" si="123"/>
        <v/>
      </c>
      <c r="AU227" s="85"/>
      <c r="AV227" s="85"/>
      <c r="AW227" s="413"/>
      <c r="AX227" s="413"/>
      <c r="AY227" s="89" t="str">
        <f t="shared" si="124"/>
        <v/>
      </c>
      <c r="AZ227" s="85"/>
      <c r="BA227" s="85"/>
      <c r="BB227" s="413" t="str">
        <f t="shared" si="125"/>
        <v/>
      </c>
      <c r="BC227" s="89" t="str">
        <f t="shared" si="126"/>
        <v/>
      </c>
      <c r="BD227" s="414" t="str">
        <f t="shared" si="127"/>
        <v/>
      </c>
      <c r="BE227" s="413"/>
      <c r="BF227" s="416" t="str">
        <f t="shared" si="128"/>
        <v/>
      </c>
      <c r="BG227" s="415" t="str">
        <f>IF('3.5 St Lights - Pole'!$AM227="","",'3.5 St Lights - Pole'!$AM227)</f>
        <v/>
      </c>
      <c r="BH227" s="413"/>
      <c r="BI227" s="89" t="str">
        <f t="shared" si="129"/>
        <v/>
      </c>
      <c r="BJ227" s="85"/>
      <c r="BK227" s="413"/>
      <c r="BL227" s="413"/>
      <c r="BM227" s="413"/>
      <c r="BN227" s="89" t="str">
        <f t="shared" si="130"/>
        <v/>
      </c>
      <c r="BO227" s="85"/>
      <c r="BP227" s="413"/>
      <c r="BQ227" s="415" t="str">
        <f>IF('3.5 St Lights - Pole'!$AM227="","",'3.5 St Lights - Pole'!$AM227)</f>
        <v/>
      </c>
      <c r="BR227" s="85"/>
      <c r="BS227" s="85"/>
      <c r="BT227" s="85" t="str">
        <f>'3.5 St Lights - Pole'!CE227</f>
        <v/>
      </c>
      <c r="BU227" s="85"/>
      <c r="BV227" s="85" t="str">
        <f t="shared" si="131"/>
        <v/>
      </c>
      <c r="BW227" s="271"/>
      <c r="BX227" s="85" t="str">
        <f>'3.5 St Lights - Pole'!CI227</f>
        <v/>
      </c>
      <c r="BY227" s="85" t="str">
        <f>'3.5 St Lights - Pole'!CJ227</f>
        <v/>
      </c>
      <c r="BZ227" s="85" t="str">
        <f>'3.5 St Lights - Pole'!CK227</f>
        <v/>
      </c>
      <c r="CA227" s="85"/>
      <c r="CB227" s="85"/>
      <c r="CC227" s="85" t="str">
        <f t="shared" si="132"/>
        <v/>
      </c>
      <c r="CD227" s="413"/>
      <c r="CE227" s="112"/>
      <c r="CF227" s="133" t="str">
        <f ca="1">IF('3.5 St Lights - Pole'!CR227="","",'3.5 St Lights - Pole'!CR227)</f>
        <v/>
      </c>
      <c r="CG227" s="112" t="str">
        <f>IF('3.5 St Lights - Pole'!CS227="","",'3.5 St Lights - Pole'!CS227)</f>
        <v/>
      </c>
      <c r="CH227" s="112"/>
      <c r="CI227" s="112"/>
    </row>
    <row r="228" spans="1:87" x14ac:dyDescent="0.2">
      <c r="A228" s="237"/>
      <c r="B228" s="413" t="str">
        <f t="shared" si="105"/>
        <v/>
      </c>
      <c r="C228" s="413" t="str">
        <f>IF('3.5 St Lights - Bracket'!B228="","",'3.5 St Lights - Bracket'!B228)</f>
        <v/>
      </c>
      <c r="D228" s="89" t="str">
        <f>IF('3.5 St Lights - Bracket'!D228="","",'3.5 St Lights - Bracket'!D228)</f>
        <v/>
      </c>
      <c r="E228" s="413" t="str">
        <f>IF('3.5 St Lights - Bracket'!E228="","",'3.5 St Lights - Bracket'!E228)</f>
        <v/>
      </c>
      <c r="F228" s="413" t="str">
        <f>IF('3.5 St Lights - Bracket'!F228="","",'3.5 St Lights - Bracket'!F228)</f>
        <v/>
      </c>
      <c r="G228" s="413" t="str">
        <f>IF('3.5 St Lights - Bracket'!G228="","",'3.5 St Lights - Bracket'!G228)</f>
        <v/>
      </c>
      <c r="H228" s="413" t="str">
        <f>IF('3.5 St Lights - Bracket'!H228="","",'3.5 St Lights - Bracket'!H228)</f>
        <v/>
      </c>
      <c r="I228" s="413"/>
      <c r="J228" s="89" t="str">
        <f t="shared" si="106"/>
        <v/>
      </c>
      <c r="K228" s="413"/>
      <c r="L228" s="89" t="str">
        <f t="shared" si="107"/>
        <v/>
      </c>
      <c r="M228" s="414" t="str">
        <f t="shared" si="108"/>
        <v/>
      </c>
      <c r="N228" s="413"/>
      <c r="O228" s="89" t="str">
        <f t="shared" si="109"/>
        <v/>
      </c>
      <c r="P228" s="413" t="str">
        <f t="shared" si="110"/>
        <v/>
      </c>
      <c r="Q228" s="89" t="str">
        <f t="shared" si="111"/>
        <v/>
      </c>
      <c r="R228" s="413"/>
      <c r="S228" s="413" t="str">
        <f>IFERROR(VLOOKUP('3.5 St Lights - Pole'!AE228,sl_lights_light_supply_auto,2,FALSE),"")</f>
        <v/>
      </c>
      <c r="T228" s="89" t="str">
        <f t="shared" si="112"/>
        <v/>
      </c>
      <c r="U228" s="413"/>
      <c r="V228" s="413"/>
      <c r="W228" s="413"/>
      <c r="X228" s="413"/>
      <c r="Y228" s="89" t="str">
        <f t="shared" si="113"/>
        <v/>
      </c>
      <c r="Z228" s="415" t="str">
        <f>IF('3.5 St Lights - Pole'!$AM228="","",'3.5 St Lights - Pole'!$AM228)</f>
        <v/>
      </c>
      <c r="AA228" s="413"/>
      <c r="AB228" s="413"/>
      <c r="AC228" s="89" t="str">
        <f t="shared" si="114"/>
        <v/>
      </c>
      <c r="AD228" s="85"/>
      <c r="AE228" s="413"/>
      <c r="AF228" s="413" t="str">
        <f t="shared" si="115"/>
        <v/>
      </c>
      <c r="AG228" s="89" t="str">
        <f t="shared" si="116"/>
        <v/>
      </c>
      <c r="AH228" s="414" t="str">
        <f t="shared" si="117"/>
        <v/>
      </c>
      <c r="AI228" s="413" t="str">
        <f t="shared" si="118"/>
        <v/>
      </c>
      <c r="AJ228" s="89" t="str">
        <f t="shared" si="119"/>
        <v/>
      </c>
      <c r="AK228" s="413"/>
      <c r="AL228" s="89" t="str">
        <f t="shared" si="120"/>
        <v/>
      </c>
      <c r="AM228" s="413"/>
      <c r="AN228" s="89" t="str">
        <f t="shared" si="121"/>
        <v/>
      </c>
      <c r="AO228" s="413"/>
      <c r="AP228" s="89" t="str">
        <f t="shared" si="122"/>
        <v/>
      </c>
      <c r="AQ228" s="413"/>
      <c r="AR228" s="415" t="str">
        <f>IF('3.5 St Lights - Pole'!$AM228="","",'3.5 St Lights - Pole'!$AM228)</f>
        <v/>
      </c>
      <c r="AS228" s="413"/>
      <c r="AT228" s="89" t="str">
        <f t="shared" si="123"/>
        <v/>
      </c>
      <c r="AU228" s="85"/>
      <c r="AV228" s="85"/>
      <c r="AW228" s="413"/>
      <c r="AX228" s="413"/>
      <c r="AY228" s="89" t="str">
        <f t="shared" si="124"/>
        <v/>
      </c>
      <c r="AZ228" s="85"/>
      <c r="BA228" s="85"/>
      <c r="BB228" s="413" t="str">
        <f t="shared" si="125"/>
        <v/>
      </c>
      <c r="BC228" s="89" t="str">
        <f t="shared" si="126"/>
        <v/>
      </c>
      <c r="BD228" s="414" t="str">
        <f t="shared" si="127"/>
        <v/>
      </c>
      <c r="BE228" s="413"/>
      <c r="BF228" s="416" t="str">
        <f t="shared" si="128"/>
        <v/>
      </c>
      <c r="BG228" s="415" t="str">
        <f>IF('3.5 St Lights - Pole'!$AM228="","",'3.5 St Lights - Pole'!$AM228)</f>
        <v/>
      </c>
      <c r="BH228" s="413"/>
      <c r="BI228" s="89" t="str">
        <f t="shared" si="129"/>
        <v/>
      </c>
      <c r="BJ228" s="85"/>
      <c r="BK228" s="413"/>
      <c r="BL228" s="413"/>
      <c r="BM228" s="413"/>
      <c r="BN228" s="89" t="str">
        <f t="shared" si="130"/>
        <v/>
      </c>
      <c r="BO228" s="85"/>
      <c r="BP228" s="413"/>
      <c r="BQ228" s="415" t="str">
        <f>IF('3.5 St Lights - Pole'!$AM228="","",'3.5 St Lights - Pole'!$AM228)</f>
        <v/>
      </c>
      <c r="BR228" s="85"/>
      <c r="BS228" s="85"/>
      <c r="BT228" s="85" t="str">
        <f>'3.5 St Lights - Pole'!CE228</f>
        <v/>
      </c>
      <c r="BU228" s="85"/>
      <c r="BV228" s="85" t="str">
        <f t="shared" si="131"/>
        <v/>
      </c>
      <c r="BW228" s="271"/>
      <c r="BX228" s="85" t="str">
        <f>'3.5 St Lights - Pole'!CI228</f>
        <v/>
      </c>
      <c r="BY228" s="85" t="str">
        <f>'3.5 St Lights - Pole'!CJ228</f>
        <v/>
      </c>
      <c r="BZ228" s="85" t="str">
        <f>'3.5 St Lights - Pole'!CK228</f>
        <v/>
      </c>
      <c r="CA228" s="85"/>
      <c r="CB228" s="85"/>
      <c r="CC228" s="85" t="str">
        <f t="shared" si="132"/>
        <v/>
      </c>
      <c r="CD228" s="413"/>
      <c r="CE228" s="112"/>
      <c r="CF228" s="133" t="str">
        <f ca="1">IF('3.5 St Lights - Pole'!CR228="","",'3.5 St Lights - Pole'!CR228)</f>
        <v/>
      </c>
      <c r="CG228" s="112" t="str">
        <f>IF('3.5 St Lights - Pole'!CS228="","",'3.5 St Lights - Pole'!CS228)</f>
        <v/>
      </c>
      <c r="CH228" s="112"/>
      <c r="CI228" s="112"/>
    </row>
    <row r="229" spans="1:87" x14ac:dyDescent="0.2">
      <c r="A229" s="237"/>
      <c r="B229" s="413" t="str">
        <f t="shared" si="105"/>
        <v/>
      </c>
      <c r="C229" s="413" t="str">
        <f>IF('3.5 St Lights - Bracket'!B229="","",'3.5 St Lights - Bracket'!B229)</f>
        <v/>
      </c>
      <c r="D229" s="89" t="str">
        <f>IF('3.5 St Lights - Bracket'!D229="","",'3.5 St Lights - Bracket'!D229)</f>
        <v/>
      </c>
      <c r="E229" s="413" t="str">
        <f>IF('3.5 St Lights - Bracket'!E229="","",'3.5 St Lights - Bracket'!E229)</f>
        <v/>
      </c>
      <c r="F229" s="413" t="str">
        <f>IF('3.5 St Lights - Bracket'!F229="","",'3.5 St Lights - Bracket'!F229)</f>
        <v/>
      </c>
      <c r="G229" s="413" t="str">
        <f>IF('3.5 St Lights - Bracket'!G229="","",'3.5 St Lights - Bracket'!G229)</f>
        <v/>
      </c>
      <c r="H229" s="413" t="str">
        <f>IF('3.5 St Lights - Bracket'!H229="","",'3.5 St Lights - Bracket'!H229)</f>
        <v/>
      </c>
      <c r="I229" s="413"/>
      <c r="J229" s="89" t="str">
        <f t="shared" si="106"/>
        <v/>
      </c>
      <c r="K229" s="413"/>
      <c r="L229" s="89" t="str">
        <f t="shared" si="107"/>
        <v/>
      </c>
      <c r="M229" s="414" t="str">
        <f t="shared" si="108"/>
        <v/>
      </c>
      <c r="N229" s="413"/>
      <c r="O229" s="89" t="str">
        <f t="shared" si="109"/>
        <v/>
      </c>
      <c r="P229" s="413" t="str">
        <f t="shared" si="110"/>
        <v/>
      </c>
      <c r="Q229" s="89" t="str">
        <f t="shared" si="111"/>
        <v/>
      </c>
      <c r="R229" s="413"/>
      <c r="S229" s="413" t="str">
        <f>IFERROR(VLOOKUP('3.5 St Lights - Pole'!AE229,sl_lights_light_supply_auto,2,FALSE),"")</f>
        <v/>
      </c>
      <c r="T229" s="89" t="str">
        <f t="shared" si="112"/>
        <v/>
      </c>
      <c r="U229" s="413"/>
      <c r="V229" s="413"/>
      <c r="W229" s="413"/>
      <c r="X229" s="413"/>
      <c r="Y229" s="89" t="str">
        <f t="shared" si="113"/>
        <v/>
      </c>
      <c r="Z229" s="415" t="str">
        <f>IF('3.5 St Lights - Pole'!$AM229="","",'3.5 St Lights - Pole'!$AM229)</f>
        <v/>
      </c>
      <c r="AA229" s="413"/>
      <c r="AB229" s="413"/>
      <c r="AC229" s="89" t="str">
        <f t="shared" si="114"/>
        <v/>
      </c>
      <c r="AD229" s="85"/>
      <c r="AE229" s="413"/>
      <c r="AF229" s="413" t="str">
        <f t="shared" si="115"/>
        <v/>
      </c>
      <c r="AG229" s="89" t="str">
        <f t="shared" si="116"/>
        <v/>
      </c>
      <c r="AH229" s="414" t="str">
        <f t="shared" si="117"/>
        <v/>
      </c>
      <c r="AI229" s="413" t="str">
        <f t="shared" si="118"/>
        <v/>
      </c>
      <c r="AJ229" s="89" t="str">
        <f t="shared" si="119"/>
        <v/>
      </c>
      <c r="AK229" s="413"/>
      <c r="AL229" s="89" t="str">
        <f t="shared" si="120"/>
        <v/>
      </c>
      <c r="AM229" s="413"/>
      <c r="AN229" s="89" t="str">
        <f t="shared" si="121"/>
        <v/>
      </c>
      <c r="AO229" s="413"/>
      <c r="AP229" s="89" t="str">
        <f t="shared" si="122"/>
        <v/>
      </c>
      <c r="AQ229" s="413"/>
      <c r="AR229" s="415" t="str">
        <f>IF('3.5 St Lights - Pole'!$AM229="","",'3.5 St Lights - Pole'!$AM229)</f>
        <v/>
      </c>
      <c r="AS229" s="413"/>
      <c r="AT229" s="89" t="str">
        <f t="shared" si="123"/>
        <v/>
      </c>
      <c r="AU229" s="85"/>
      <c r="AV229" s="85"/>
      <c r="AW229" s="413"/>
      <c r="AX229" s="413"/>
      <c r="AY229" s="89" t="str">
        <f t="shared" si="124"/>
        <v/>
      </c>
      <c r="AZ229" s="85"/>
      <c r="BA229" s="85"/>
      <c r="BB229" s="413" t="str">
        <f t="shared" si="125"/>
        <v/>
      </c>
      <c r="BC229" s="89" t="str">
        <f t="shared" si="126"/>
        <v/>
      </c>
      <c r="BD229" s="414" t="str">
        <f t="shared" si="127"/>
        <v/>
      </c>
      <c r="BE229" s="413"/>
      <c r="BF229" s="416" t="str">
        <f t="shared" si="128"/>
        <v/>
      </c>
      <c r="BG229" s="415" t="str">
        <f>IF('3.5 St Lights - Pole'!$AM229="","",'3.5 St Lights - Pole'!$AM229)</f>
        <v/>
      </c>
      <c r="BH229" s="413"/>
      <c r="BI229" s="89" t="str">
        <f t="shared" si="129"/>
        <v/>
      </c>
      <c r="BJ229" s="85"/>
      <c r="BK229" s="413"/>
      <c r="BL229" s="413"/>
      <c r="BM229" s="413"/>
      <c r="BN229" s="89" t="str">
        <f t="shared" si="130"/>
        <v/>
      </c>
      <c r="BO229" s="85"/>
      <c r="BP229" s="413"/>
      <c r="BQ229" s="415" t="str">
        <f>IF('3.5 St Lights - Pole'!$AM229="","",'3.5 St Lights - Pole'!$AM229)</f>
        <v/>
      </c>
      <c r="BR229" s="85"/>
      <c r="BS229" s="85"/>
      <c r="BT229" s="85" t="str">
        <f>'3.5 St Lights - Pole'!CE229</f>
        <v/>
      </c>
      <c r="BU229" s="85"/>
      <c r="BV229" s="85" t="str">
        <f t="shared" si="131"/>
        <v/>
      </c>
      <c r="BW229" s="271"/>
      <c r="BX229" s="85" t="str">
        <f>'3.5 St Lights - Pole'!CI229</f>
        <v/>
      </c>
      <c r="BY229" s="85" t="str">
        <f>'3.5 St Lights - Pole'!CJ229</f>
        <v/>
      </c>
      <c r="BZ229" s="85" t="str">
        <f>'3.5 St Lights - Pole'!CK229</f>
        <v/>
      </c>
      <c r="CA229" s="85"/>
      <c r="CB229" s="85"/>
      <c r="CC229" s="85" t="str">
        <f t="shared" si="132"/>
        <v/>
      </c>
      <c r="CD229" s="413"/>
      <c r="CE229" s="112"/>
      <c r="CF229" s="133" t="str">
        <f ca="1">IF('3.5 St Lights - Pole'!CR229="","",'3.5 St Lights - Pole'!CR229)</f>
        <v/>
      </c>
      <c r="CG229" s="112" t="str">
        <f>IF('3.5 St Lights - Pole'!CS229="","",'3.5 St Lights - Pole'!CS229)</f>
        <v/>
      </c>
      <c r="CH229" s="112"/>
      <c r="CI229" s="112"/>
    </row>
    <row r="230" spans="1:87" x14ac:dyDescent="0.2">
      <c r="A230" s="237"/>
      <c r="B230" s="413" t="str">
        <f t="shared" si="105"/>
        <v/>
      </c>
      <c r="C230" s="413" t="str">
        <f>IF('3.5 St Lights - Bracket'!B230="","",'3.5 St Lights - Bracket'!B230)</f>
        <v/>
      </c>
      <c r="D230" s="89" t="str">
        <f>IF('3.5 St Lights - Bracket'!D230="","",'3.5 St Lights - Bracket'!D230)</f>
        <v/>
      </c>
      <c r="E230" s="413" t="str">
        <f>IF('3.5 St Lights - Bracket'!E230="","",'3.5 St Lights - Bracket'!E230)</f>
        <v/>
      </c>
      <c r="F230" s="413" t="str">
        <f>IF('3.5 St Lights - Bracket'!F230="","",'3.5 St Lights - Bracket'!F230)</f>
        <v/>
      </c>
      <c r="G230" s="413" t="str">
        <f>IF('3.5 St Lights - Bracket'!G230="","",'3.5 St Lights - Bracket'!G230)</f>
        <v/>
      </c>
      <c r="H230" s="413" t="str">
        <f>IF('3.5 St Lights - Bracket'!H230="","",'3.5 St Lights - Bracket'!H230)</f>
        <v/>
      </c>
      <c r="I230" s="413"/>
      <c r="J230" s="89" t="str">
        <f t="shared" si="106"/>
        <v/>
      </c>
      <c r="K230" s="413"/>
      <c r="L230" s="89" t="str">
        <f t="shared" si="107"/>
        <v/>
      </c>
      <c r="M230" s="414" t="str">
        <f t="shared" si="108"/>
        <v/>
      </c>
      <c r="N230" s="413"/>
      <c r="O230" s="89" t="str">
        <f t="shared" si="109"/>
        <v/>
      </c>
      <c r="P230" s="413" t="str">
        <f t="shared" si="110"/>
        <v/>
      </c>
      <c r="Q230" s="89" t="str">
        <f t="shared" si="111"/>
        <v/>
      </c>
      <c r="R230" s="413"/>
      <c r="S230" s="413" t="str">
        <f>IFERROR(VLOOKUP('3.5 St Lights - Pole'!AE230,sl_lights_light_supply_auto,2,FALSE),"")</f>
        <v/>
      </c>
      <c r="T230" s="89" t="str">
        <f t="shared" si="112"/>
        <v/>
      </c>
      <c r="U230" s="413"/>
      <c r="V230" s="413"/>
      <c r="W230" s="413"/>
      <c r="X230" s="413"/>
      <c r="Y230" s="89" t="str">
        <f t="shared" si="113"/>
        <v/>
      </c>
      <c r="Z230" s="415" t="str">
        <f>IF('3.5 St Lights - Pole'!$AM230="","",'3.5 St Lights - Pole'!$AM230)</f>
        <v/>
      </c>
      <c r="AA230" s="413"/>
      <c r="AB230" s="413"/>
      <c r="AC230" s="89" t="str">
        <f t="shared" si="114"/>
        <v/>
      </c>
      <c r="AD230" s="85"/>
      <c r="AE230" s="413"/>
      <c r="AF230" s="413" t="str">
        <f t="shared" si="115"/>
        <v/>
      </c>
      <c r="AG230" s="89" t="str">
        <f t="shared" si="116"/>
        <v/>
      </c>
      <c r="AH230" s="414" t="str">
        <f t="shared" si="117"/>
        <v/>
      </c>
      <c r="AI230" s="413" t="str">
        <f t="shared" si="118"/>
        <v/>
      </c>
      <c r="AJ230" s="89" t="str">
        <f t="shared" si="119"/>
        <v/>
      </c>
      <c r="AK230" s="413"/>
      <c r="AL230" s="89" t="str">
        <f t="shared" si="120"/>
        <v/>
      </c>
      <c r="AM230" s="413"/>
      <c r="AN230" s="89" t="str">
        <f t="shared" si="121"/>
        <v/>
      </c>
      <c r="AO230" s="413"/>
      <c r="AP230" s="89" t="str">
        <f t="shared" si="122"/>
        <v/>
      </c>
      <c r="AQ230" s="413"/>
      <c r="AR230" s="415" t="str">
        <f>IF('3.5 St Lights - Pole'!$AM230="","",'3.5 St Lights - Pole'!$AM230)</f>
        <v/>
      </c>
      <c r="AS230" s="413"/>
      <c r="AT230" s="89" t="str">
        <f t="shared" si="123"/>
        <v/>
      </c>
      <c r="AU230" s="85"/>
      <c r="AV230" s="85"/>
      <c r="AW230" s="413"/>
      <c r="AX230" s="413"/>
      <c r="AY230" s="89" t="str">
        <f t="shared" si="124"/>
        <v/>
      </c>
      <c r="AZ230" s="85"/>
      <c r="BA230" s="85"/>
      <c r="BB230" s="413" t="str">
        <f t="shared" si="125"/>
        <v/>
      </c>
      <c r="BC230" s="89" t="str">
        <f t="shared" si="126"/>
        <v/>
      </c>
      <c r="BD230" s="414" t="str">
        <f t="shared" si="127"/>
        <v/>
      </c>
      <c r="BE230" s="413"/>
      <c r="BF230" s="416" t="str">
        <f t="shared" si="128"/>
        <v/>
      </c>
      <c r="BG230" s="415" t="str">
        <f>IF('3.5 St Lights - Pole'!$AM230="","",'3.5 St Lights - Pole'!$AM230)</f>
        <v/>
      </c>
      <c r="BH230" s="413"/>
      <c r="BI230" s="89" t="str">
        <f t="shared" si="129"/>
        <v/>
      </c>
      <c r="BJ230" s="85"/>
      <c r="BK230" s="413"/>
      <c r="BL230" s="413"/>
      <c r="BM230" s="413"/>
      <c r="BN230" s="89" t="str">
        <f t="shared" si="130"/>
        <v/>
      </c>
      <c r="BO230" s="85"/>
      <c r="BP230" s="413"/>
      <c r="BQ230" s="415" t="str">
        <f>IF('3.5 St Lights - Pole'!$AM230="","",'3.5 St Lights - Pole'!$AM230)</f>
        <v/>
      </c>
      <c r="BR230" s="85"/>
      <c r="BS230" s="85"/>
      <c r="BT230" s="85" t="str">
        <f>'3.5 St Lights - Pole'!CE230</f>
        <v/>
      </c>
      <c r="BU230" s="85"/>
      <c r="BV230" s="85" t="str">
        <f t="shared" si="131"/>
        <v/>
      </c>
      <c r="BW230" s="271"/>
      <c r="BX230" s="85" t="str">
        <f>'3.5 St Lights - Pole'!CI230</f>
        <v/>
      </c>
      <c r="BY230" s="85" t="str">
        <f>'3.5 St Lights - Pole'!CJ230</f>
        <v/>
      </c>
      <c r="BZ230" s="85" t="str">
        <f>'3.5 St Lights - Pole'!CK230</f>
        <v/>
      </c>
      <c r="CA230" s="85"/>
      <c r="CB230" s="85"/>
      <c r="CC230" s="85" t="str">
        <f t="shared" si="132"/>
        <v/>
      </c>
      <c r="CD230" s="413"/>
      <c r="CE230" s="112"/>
      <c r="CF230" s="133" t="str">
        <f ca="1">IF('3.5 St Lights - Pole'!CR230="","",'3.5 St Lights - Pole'!CR230)</f>
        <v/>
      </c>
      <c r="CG230" s="112" t="str">
        <f>IF('3.5 St Lights - Pole'!CS230="","",'3.5 St Lights - Pole'!CS230)</f>
        <v/>
      </c>
      <c r="CH230" s="112"/>
      <c r="CI230" s="112"/>
    </row>
    <row r="231" spans="1:87" x14ac:dyDescent="0.2">
      <c r="A231" s="237"/>
      <c r="B231" s="413" t="str">
        <f t="shared" si="105"/>
        <v/>
      </c>
      <c r="C231" s="413" t="str">
        <f>IF('3.5 St Lights - Bracket'!B231="","",'3.5 St Lights - Bracket'!B231)</f>
        <v/>
      </c>
      <c r="D231" s="89" t="str">
        <f>IF('3.5 St Lights - Bracket'!D231="","",'3.5 St Lights - Bracket'!D231)</f>
        <v/>
      </c>
      <c r="E231" s="413" t="str">
        <f>IF('3.5 St Lights - Bracket'!E231="","",'3.5 St Lights - Bracket'!E231)</f>
        <v/>
      </c>
      <c r="F231" s="413" t="str">
        <f>IF('3.5 St Lights - Bracket'!F231="","",'3.5 St Lights - Bracket'!F231)</f>
        <v/>
      </c>
      <c r="G231" s="413" t="str">
        <f>IF('3.5 St Lights - Bracket'!G231="","",'3.5 St Lights - Bracket'!G231)</f>
        <v/>
      </c>
      <c r="H231" s="413" t="str">
        <f>IF('3.5 St Lights - Bracket'!H231="","",'3.5 St Lights - Bracket'!H231)</f>
        <v/>
      </c>
      <c r="I231" s="413"/>
      <c r="J231" s="89" t="str">
        <f t="shared" si="106"/>
        <v/>
      </c>
      <c r="K231" s="413"/>
      <c r="L231" s="89" t="str">
        <f t="shared" si="107"/>
        <v/>
      </c>
      <c r="M231" s="414" t="str">
        <f t="shared" si="108"/>
        <v/>
      </c>
      <c r="N231" s="413"/>
      <c r="O231" s="89" t="str">
        <f t="shared" si="109"/>
        <v/>
      </c>
      <c r="P231" s="413" t="str">
        <f t="shared" si="110"/>
        <v/>
      </c>
      <c r="Q231" s="89" t="str">
        <f t="shared" si="111"/>
        <v/>
      </c>
      <c r="R231" s="413"/>
      <c r="S231" s="413" t="str">
        <f>IFERROR(VLOOKUP('3.5 St Lights - Pole'!AE231,sl_lights_light_supply_auto,2,FALSE),"")</f>
        <v/>
      </c>
      <c r="T231" s="89" t="str">
        <f t="shared" si="112"/>
        <v/>
      </c>
      <c r="U231" s="413"/>
      <c r="V231" s="413"/>
      <c r="W231" s="413"/>
      <c r="X231" s="413"/>
      <c r="Y231" s="89" t="str">
        <f t="shared" si="113"/>
        <v/>
      </c>
      <c r="Z231" s="415" t="str">
        <f>IF('3.5 St Lights - Pole'!$AM231="","",'3.5 St Lights - Pole'!$AM231)</f>
        <v/>
      </c>
      <c r="AA231" s="413"/>
      <c r="AB231" s="413"/>
      <c r="AC231" s="89" t="str">
        <f t="shared" si="114"/>
        <v/>
      </c>
      <c r="AD231" s="85"/>
      <c r="AE231" s="413"/>
      <c r="AF231" s="413" t="str">
        <f t="shared" si="115"/>
        <v/>
      </c>
      <c r="AG231" s="89" t="str">
        <f t="shared" si="116"/>
        <v/>
      </c>
      <c r="AH231" s="414" t="str">
        <f t="shared" si="117"/>
        <v/>
      </c>
      <c r="AI231" s="413" t="str">
        <f t="shared" si="118"/>
        <v/>
      </c>
      <c r="AJ231" s="89" t="str">
        <f t="shared" si="119"/>
        <v/>
      </c>
      <c r="AK231" s="413"/>
      <c r="AL231" s="89" t="str">
        <f t="shared" si="120"/>
        <v/>
      </c>
      <c r="AM231" s="413"/>
      <c r="AN231" s="89" t="str">
        <f t="shared" si="121"/>
        <v/>
      </c>
      <c r="AO231" s="413"/>
      <c r="AP231" s="89" t="str">
        <f t="shared" si="122"/>
        <v/>
      </c>
      <c r="AQ231" s="413"/>
      <c r="AR231" s="415" t="str">
        <f>IF('3.5 St Lights - Pole'!$AM231="","",'3.5 St Lights - Pole'!$AM231)</f>
        <v/>
      </c>
      <c r="AS231" s="413"/>
      <c r="AT231" s="89" t="str">
        <f t="shared" si="123"/>
        <v/>
      </c>
      <c r="AU231" s="85"/>
      <c r="AV231" s="85"/>
      <c r="AW231" s="413"/>
      <c r="AX231" s="413"/>
      <c r="AY231" s="89" t="str">
        <f t="shared" si="124"/>
        <v/>
      </c>
      <c r="AZ231" s="85"/>
      <c r="BA231" s="85"/>
      <c r="BB231" s="413" t="str">
        <f t="shared" si="125"/>
        <v/>
      </c>
      <c r="BC231" s="89" t="str">
        <f t="shared" si="126"/>
        <v/>
      </c>
      <c r="BD231" s="414" t="str">
        <f t="shared" si="127"/>
        <v/>
      </c>
      <c r="BE231" s="413"/>
      <c r="BF231" s="416" t="str">
        <f t="shared" si="128"/>
        <v/>
      </c>
      <c r="BG231" s="415" t="str">
        <f>IF('3.5 St Lights - Pole'!$AM231="","",'3.5 St Lights - Pole'!$AM231)</f>
        <v/>
      </c>
      <c r="BH231" s="413"/>
      <c r="BI231" s="89" t="str">
        <f t="shared" si="129"/>
        <v/>
      </c>
      <c r="BJ231" s="85"/>
      <c r="BK231" s="413"/>
      <c r="BL231" s="413"/>
      <c r="BM231" s="413"/>
      <c r="BN231" s="89" t="str">
        <f t="shared" si="130"/>
        <v/>
      </c>
      <c r="BO231" s="85"/>
      <c r="BP231" s="413"/>
      <c r="BQ231" s="415" t="str">
        <f>IF('3.5 St Lights - Pole'!$AM231="","",'3.5 St Lights - Pole'!$AM231)</f>
        <v/>
      </c>
      <c r="BR231" s="85"/>
      <c r="BS231" s="85"/>
      <c r="BT231" s="85" t="str">
        <f>'3.5 St Lights - Pole'!CE231</f>
        <v/>
      </c>
      <c r="BU231" s="85"/>
      <c r="BV231" s="85" t="str">
        <f t="shared" si="131"/>
        <v/>
      </c>
      <c r="BW231" s="271"/>
      <c r="BX231" s="85" t="str">
        <f>'3.5 St Lights - Pole'!CI231</f>
        <v/>
      </c>
      <c r="BY231" s="85" t="str">
        <f>'3.5 St Lights - Pole'!CJ231</f>
        <v/>
      </c>
      <c r="BZ231" s="85" t="str">
        <f>'3.5 St Lights - Pole'!CK231</f>
        <v/>
      </c>
      <c r="CA231" s="85"/>
      <c r="CB231" s="85"/>
      <c r="CC231" s="85" t="str">
        <f t="shared" si="132"/>
        <v/>
      </c>
      <c r="CD231" s="413"/>
      <c r="CE231" s="112"/>
      <c r="CF231" s="133" t="str">
        <f ca="1">IF('3.5 St Lights - Pole'!CR231="","",'3.5 St Lights - Pole'!CR231)</f>
        <v/>
      </c>
      <c r="CG231" s="112" t="str">
        <f>IF('3.5 St Lights - Pole'!CS231="","",'3.5 St Lights - Pole'!CS231)</f>
        <v/>
      </c>
      <c r="CH231" s="112"/>
      <c r="CI231" s="112"/>
    </row>
    <row r="232" spans="1:87" x14ac:dyDescent="0.2">
      <c r="A232" s="237"/>
      <c r="B232" s="413" t="str">
        <f t="shared" si="105"/>
        <v/>
      </c>
      <c r="C232" s="413" t="str">
        <f>IF('3.5 St Lights - Bracket'!B232="","",'3.5 St Lights - Bracket'!B232)</f>
        <v/>
      </c>
      <c r="D232" s="89" t="str">
        <f>IF('3.5 St Lights - Bracket'!D232="","",'3.5 St Lights - Bracket'!D232)</f>
        <v/>
      </c>
      <c r="E232" s="413" t="str">
        <f>IF('3.5 St Lights - Bracket'!E232="","",'3.5 St Lights - Bracket'!E232)</f>
        <v/>
      </c>
      <c r="F232" s="413" t="str">
        <f>IF('3.5 St Lights - Bracket'!F232="","",'3.5 St Lights - Bracket'!F232)</f>
        <v/>
      </c>
      <c r="G232" s="413" t="str">
        <f>IF('3.5 St Lights - Bracket'!G232="","",'3.5 St Lights - Bracket'!G232)</f>
        <v/>
      </c>
      <c r="H232" s="413" t="str">
        <f>IF('3.5 St Lights - Bracket'!H232="","",'3.5 St Lights - Bracket'!H232)</f>
        <v/>
      </c>
      <c r="I232" s="413"/>
      <c r="J232" s="89" t="str">
        <f t="shared" si="106"/>
        <v/>
      </c>
      <c r="K232" s="413"/>
      <c r="L232" s="89" t="str">
        <f t="shared" si="107"/>
        <v/>
      </c>
      <c r="M232" s="414" t="str">
        <f t="shared" si="108"/>
        <v/>
      </c>
      <c r="N232" s="413"/>
      <c r="O232" s="89" t="str">
        <f t="shared" si="109"/>
        <v/>
      </c>
      <c r="P232" s="413" t="str">
        <f t="shared" si="110"/>
        <v/>
      </c>
      <c r="Q232" s="89" t="str">
        <f t="shared" si="111"/>
        <v/>
      </c>
      <c r="R232" s="413"/>
      <c r="S232" s="413" t="str">
        <f>IFERROR(VLOOKUP('3.5 St Lights - Pole'!AE232,sl_lights_light_supply_auto,2,FALSE),"")</f>
        <v/>
      </c>
      <c r="T232" s="89" t="str">
        <f t="shared" si="112"/>
        <v/>
      </c>
      <c r="U232" s="413"/>
      <c r="V232" s="413"/>
      <c r="W232" s="413"/>
      <c r="X232" s="413"/>
      <c r="Y232" s="89" t="str">
        <f t="shared" si="113"/>
        <v/>
      </c>
      <c r="Z232" s="415" t="str">
        <f>IF('3.5 St Lights - Pole'!$AM232="","",'3.5 St Lights - Pole'!$AM232)</f>
        <v/>
      </c>
      <c r="AA232" s="413"/>
      <c r="AB232" s="413"/>
      <c r="AC232" s="89" t="str">
        <f t="shared" si="114"/>
        <v/>
      </c>
      <c r="AD232" s="85"/>
      <c r="AE232" s="413"/>
      <c r="AF232" s="413" t="str">
        <f t="shared" si="115"/>
        <v/>
      </c>
      <c r="AG232" s="89" t="str">
        <f t="shared" si="116"/>
        <v/>
      </c>
      <c r="AH232" s="414" t="str">
        <f t="shared" si="117"/>
        <v/>
      </c>
      <c r="AI232" s="413" t="str">
        <f t="shared" si="118"/>
        <v/>
      </c>
      <c r="AJ232" s="89" t="str">
        <f t="shared" si="119"/>
        <v/>
      </c>
      <c r="AK232" s="413"/>
      <c r="AL232" s="89" t="str">
        <f t="shared" si="120"/>
        <v/>
      </c>
      <c r="AM232" s="413"/>
      <c r="AN232" s="89" t="str">
        <f t="shared" si="121"/>
        <v/>
      </c>
      <c r="AO232" s="413"/>
      <c r="AP232" s="89" t="str">
        <f t="shared" si="122"/>
        <v/>
      </c>
      <c r="AQ232" s="413"/>
      <c r="AR232" s="415" t="str">
        <f>IF('3.5 St Lights - Pole'!$AM232="","",'3.5 St Lights - Pole'!$AM232)</f>
        <v/>
      </c>
      <c r="AS232" s="413"/>
      <c r="AT232" s="89" t="str">
        <f t="shared" si="123"/>
        <v/>
      </c>
      <c r="AU232" s="85"/>
      <c r="AV232" s="85"/>
      <c r="AW232" s="413"/>
      <c r="AX232" s="413"/>
      <c r="AY232" s="89" t="str">
        <f t="shared" si="124"/>
        <v/>
      </c>
      <c r="AZ232" s="85"/>
      <c r="BA232" s="85"/>
      <c r="BB232" s="413" t="str">
        <f t="shared" si="125"/>
        <v/>
      </c>
      <c r="BC232" s="89" t="str">
        <f t="shared" si="126"/>
        <v/>
      </c>
      <c r="BD232" s="414" t="str">
        <f t="shared" si="127"/>
        <v/>
      </c>
      <c r="BE232" s="413"/>
      <c r="BF232" s="416" t="str">
        <f t="shared" si="128"/>
        <v/>
      </c>
      <c r="BG232" s="415" t="str">
        <f>IF('3.5 St Lights - Pole'!$AM232="","",'3.5 St Lights - Pole'!$AM232)</f>
        <v/>
      </c>
      <c r="BH232" s="413"/>
      <c r="BI232" s="89" t="str">
        <f t="shared" si="129"/>
        <v/>
      </c>
      <c r="BJ232" s="85"/>
      <c r="BK232" s="413"/>
      <c r="BL232" s="413"/>
      <c r="BM232" s="413"/>
      <c r="BN232" s="89" t="str">
        <f t="shared" si="130"/>
        <v/>
      </c>
      <c r="BO232" s="85"/>
      <c r="BP232" s="413"/>
      <c r="BQ232" s="415" t="str">
        <f>IF('3.5 St Lights - Pole'!$AM232="","",'3.5 St Lights - Pole'!$AM232)</f>
        <v/>
      </c>
      <c r="BR232" s="85"/>
      <c r="BS232" s="85"/>
      <c r="BT232" s="85" t="str">
        <f>'3.5 St Lights - Pole'!CE232</f>
        <v/>
      </c>
      <c r="BU232" s="85"/>
      <c r="BV232" s="85" t="str">
        <f t="shared" si="131"/>
        <v/>
      </c>
      <c r="BW232" s="271"/>
      <c r="BX232" s="85" t="str">
        <f>'3.5 St Lights - Pole'!CI232</f>
        <v/>
      </c>
      <c r="BY232" s="85" t="str">
        <f>'3.5 St Lights - Pole'!CJ232</f>
        <v/>
      </c>
      <c r="BZ232" s="85" t="str">
        <f>'3.5 St Lights - Pole'!CK232</f>
        <v/>
      </c>
      <c r="CA232" s="85"/>
      <c r="CB232" s="85"/>
      <c r="CC232" s="85" t="str">
        <f t="shared" si="132"/>
        <v/>
      </c>
      <c r="CD232" s="413"/>
      <c r="CE232" s="112"/>
      <c r="CF232" s="133" t="str">
        <f ca="1">IF('3.5 St Lights - Pole'!CR232="","",'3.5 St Lights - Pole'!CR232)</f>
        <v/>
      </c>
      <c r="CG232" s="112" t="str">
        <f>IF('3.5 St Lights - Pole'!CS232="","",'3.5 St Lights - Pole'!CS232)</f>
        <v/>
      </c>
      <c r="CH232" s="112"/>
      <c r="CI232" s="112"/>
    </row>
    <row r="233" spans="1:87" x14ac:dyDescent="0.2">
      <c r="A233" s="237"/>
      <c r="B233" s="413" t="str">
        <f t="shared" si="105"/>
        <v/>
      </c>
      <c r="C233" s="413" t="str">
        <f>IF('3.5 St Lights - Bracket'!B233="","",'3.5 St Lights - Bracket'!B233)</f>
        <v/>
      </c>
      <c r="D233" s="89" t="str">
        <f>IF('3.5 St Lights - Bracket'!D233="","",'3.5 St Lights - Bracket'!D233)</f>
        <v/>
      </c>
      <c r="E233" s="413" t="str">
        <f>IF('3.5 St Lights - Bracket'!E233="","",'3.5 St Lights - Bracket'!E233)</f>
        <v/>
      </c>
      <c r="F233" s="413" t="str">
        <f>IF('3.5 St Lights - Bracket'!F233="","",'3.5 St Lights - Bracket'!F233)</f>
        <v/>
      </c>
      <c r="G233" s="413" t="str">
        <f>IF('3.5 St Lights - Bracket'!G233="","",'3.5 St Lights - Bracket'!G233)</f>
        <v/>
      </c>
      <c r="H233" s="413" t="str">
        <f>IF('3.5 St Lights - Bracket'!H233="","",'3.5 St Lights - Bracket'!H233)</f>
        <v/>
      </c>
      <c r="I233" s="413"/>
      <c r="J233" s="89" t="str">
        <f t="shared" si="106"/>
        <v/>
      </c>
      <c r="K233" s="413"/>
      <c r="L233" s="89" t="str">
        <f t="shared" si="107"/>
        <v/>
      </c>
      <c r="M233" s="414" t="str">
        <f t="shared" si="108"/>
        <v/>
      </c>
      <c r="N233" s="413"/>
      <c r="O233" s="89" t="str">
        <f t="shared" si="109"/>
        <v/>
      </c>
      <c r="P233" s="413" t="str">
        <f t="shared" si="110"/>
        <v/>
      </c>
      <c r="Q233" s="89" t="str">
        <f t="shared" si="111"/>
        <v/>
      </c>
      <c r="R233" s="413"/>
      <c r="S233" s="413" t="str">
        <f>IFERROR(VLOOKUP('3.5 St Lights - Pole'!AE233,sl_lights_light_supply_auto,2,FALSE),"")</f>
        <v/>
      </c>
      <c r="T233" s="89" t="str">
        <f t="shared" si="112"/>
        <v/>
      </c>
      <c r="U233" s="413"/>
      <c r="V233" s="413"/>
      <c r="W233" s="413"/>
      <c r="X233" s="413"/>
      <c r="Y233" s="89" t="str">
        <f t="shared" si="113"/>
        <v/>
      </c>
      <c r="Z233" s="415" t="str">
        <f>IF('3.5 St Lights - Pole'!$AM233="","",'3.5 St Lights - Pole'!$AM233)</f>
        <v/>
      </c>
      <c r="AA233" s="413"/>
      <c r="AB233" s="413"/>
      <c r="AC233" s="89" t="str">
        <f t="shared" si="114"/>
        <v/>
      </c>
      <c r="AD233" s="85"/>
      <c r="AE233" s="413"/>
      <c r="AF233" s="413" t="str">
        <f t="shared" si="115"/>
        <v/>
      </c>
      <c r="AG233" s="89" t="str">
        <f t="shared" si="116"/>
        <v/>
      </c>
      <c r="AH233" s="414" t="str">
        <f t="shared" si="117"/>
        <v/>
      </c>
      <c r="AI233" s="413" t="str">
        <f t="shared" si="118"/>
        <v/>
      </c>
      <c r="AJ233" s="89" t="str">
        <f t="shared" si="119"/>
        <v/>
      </c>
      <c r="AK233" s="413"/>
      <c r="AL233" s="89" t="str">
        <f t="shared" si="120"/>
        <v/>
      </c>
      <c r="AM233" s="413"/>
      <c r="AN233" s="89" t="str">
        <f t="shared" si="121"/>
        <v/>
      </c>
      <c r="AO233" s="413"/>
      <c r="AP233" s="89" t="str">
        <f t="shared" si="122"/>
        <v/>
      </c>
      <c r="AQ233" s="413"/>
      <c r="AR233" s="415" t="str">
        <f>IF('3.5 St Lights - Pole'!$AM233="","",'3.5 St Lights - Pole'!$AM233)</f>
        <v/>
      </c>
      <c r="AS233" s="413"/>
      <c r="AT233" s="89" t="str">
        <f t="shared" si="123"/>
        <v/>
      </c>
      <c r="AU233" s="85"/>
      <c r="AV233" s="85"/>
      <c r="AW233" s="413"/>
      <c r="AX233" s="413"/>
      <c r="AY233" s="89" t="str">
        <f t="shared" si="124"/>
        <v/>
      </c>
      <c r="AZ233" s="85"/>
      <c r="BA233" s="85"/>
      <c r="BB233" s="413" t="str">
        <f t="shared" si="125"/>
        <v/>
      </c>
      <c r="BC233" s="89" t="str">
        <f t="shared" si="126"/>
        <v/>
      </c>
      <c r="BD233" s="414" t="str">
        <f t="shared" si="127"/>
        <v/>
      </c>
      <c r="BE233" s="413"/>
      <c r="BF233" s="416" t="str">
        <f t="shared" si="128"/>
        <v/>
      </c>
      <c r="BG233" s="415" t="str">
        <f>IF('3.5 St Lights - Pole'!$AM233="","",'3.5 St Lights - Pole'!$AM233)</f>
        <v/>
      </c>
      <c r="BH233" s="413"/>
      <c r="BI233" s="89" t="str">
        <f t="shared" si="129"/>
        <v/>
      </c>
      <c r="BJ233" s="85"/>
      <c r="BK233" s="413"/>
      <c r="BL233" s="413"/>
      <c r="BM233" s="413"/>
      <c r="BN233" s="89" t="str">
        <f t="shared" si="130"/>
        <v/>
      </c>
      <c r="BO233" s="85"/>
      <c r="BP233" s="413"/>
      <c r="BQ233" s="415" t="str">
        <f>IF('3.5 St Lights - Pole'!$AM233="","",'3.5 St Lights - Pole'!$AM233)</f>
        <v/>
      </c>
      <c r="BR233" s="85"/>
      <c r="BS233" s="85"/>
      <c r="BT233" s="85" t="str">
        <f>'3.5 St Lights - Pole'!CE233</f>
        <v/>
      </c>
      <c r="BU233" s="85"/>
      <c r="BV233" s="85" t="str">
        <f t="shared" si="131"/>
        <v/>
      </c>
      <c r="BW233" s="271"/>
      <c r="BX233" s="85" t="str">
        <f>'3.5 St Lights - Pole'!CI233</f>
        <v/>
      </c>
      <c r="BY233" s="85" t="str">
        <f>'3.5 St Lights - Pole'!CJ233</f>
        <v/>
      </c>
      <c r="BZ233" s="85" t="str">
        <f>'3.5 St Lights - Pole'!CK233</f>
        <v/>
      </c>
      <c r="CA233" s="85"/>
      <c r="CB233" s="85"/>
      <c r="CC233" s="85" t="str">
        <f t="shared" si="132"/>
        <v/>
      </c>
      <c r="CD233" s="413"/>
      <c r="CE233" s="112"/>
      <c r="CF233" s="133" t="str">
        <f ca="1">IF('3.5 St Lights - Pole'!CR233="","",'3.5 St Lights - Pole'!CR233)</f>
        <v/>
      </c>
      <c r="CG233" s="112" t="str">
        <f>IF('3.5 St Lights - Pole'!CS233="","",'3.5 St Lights - Pole'!CS233)</f>
        <v/>
      </c>
      <c r="CH233" s="112"/>
      <c r="CI233" s="112"/>
    </row>
    <row r="234" spans="1:87" x14ac:dyDescent="0.2">
      <c r="A234" s="237"/>
      <c r="B234" s="413" t="str">
        <f t="shared" si="105"/>
        <v/>
      </c>
      <c r="C234" s="413" t="str">
        <f>IF('3.5 St Lights - Bracket'!B234="","",'3.5 St Lights - Bracket'!B234)</f>
        <v/>
      </c>
      <c r="D234" s="89" t="str">
        <f>IF('3.5 St Lights - Bracket'!D234="","",'3.5 St Lights - Bracket'!D234)</f>
        <v/>
      </c>
      <c r="E234" s="413" t="str">
        <f>IF('3.5 St Lights - Bracket'!E234="","",'3.5 St Lights - Bracket'!E234)</f>
        <v/>
      </c>
      <c r="F234" s="413" t="str">
        <f>IF('3.5 St Lights - Bracket'!F234="","",'3.5 St Lights - Bracket'!F234)</f>
        <v/>
      </c>
      <c r="G234" s="413" t="str">
        <f>IF('3.5 St Lights - Bracket'!G234="","",'3.5 St Lights - Bracket'!G234)</f>
        <v/>
      </c>
      <c r="H234" s="413" t="str">
        <f>IF('3.5 St Lights - Bracket'!H234="","",'3.5 St Lights - Bracket'!H234)</f>
        <v/>
      </c>
      <c r="I234" s="413"/>
      <c r="J234" s="89" t="str">
        <f t="shared" si="106"/>
        <v/>
      </c>
      <c r="K234" s="413"/>
      <c r="L234" s="89" t="str">
        <f t="shared" si="107"/>
        <v/>
      </c>
      <c r="M234" s="414" t="str">
        <f t="shared" si="108"/>
        <v/>
      </c>
      <c r="N234" s="413"/>
      <c r="O234" s="89" t="str">
        <f t="shared" si="109"/>
        <v/>
      </c>
      <c r="P234" s="413" t="str">
        <f t="shared" si="110"/>
        <v/>
      </c>
      <c r="Q234" s="89" t="str">
        <f t="shared" si="111"/>
        <v/>
      </c>
      <c r="R234" s="413"/>
      <c r="S234" s="413" t="str">
        <f>IFERROR(VLOOKUP('3.5 St Lights - Pole'!AE234,sl_lights_light_supply_auto,2,FALSE),"")</f>
        <v/>
      </c>
      <c r="T234" s="89" t="str">
        <f t="shared" si="112"/>
        <v/>
      </c>
      <c r="U234" s="413"/>
      <c r="V234" s="413"/>
      <c r="W234" s="413"/>
      <c r="X234" s="413"/>
      <c r="Y234" s="89" t="str">
        <f t="shared" si="113"/>
        <v/>
      </c>
      <c r="Z234" s="415" t="str">
        <f>IF('3.5 St Lights - Pole'!$AM234="","",'3.5 St Lights - Pole'!$AM234)</f>
        <v/>
      </c>
      <c r="AA234" s="413"/>
      <c r="AB234" s="413"/>
      <c r="AC234" s="89" t="str">
        <f t="shared" si="114"/>
        <v/>
      </c>
      <c r="AD234" s="85"/>
      <c r="AE234" s="413"/>
      <c r="AF234" s="413" t="str">
        <f t="shared" si="115"/>
        <v/>
      </c>
      <c r="AG234" s="89" t="str">
        <f t="shared" si="116"/>
        <v/>
      </c>
      <c r="AH234" s="414" t="str">
        <f t="shared" si="117"/>
        <v/>
      </c>
      <c r="AI234" s="413" t="str">
        <f t="shared" si="118"/>
        <v/>
      </c>
      <c r="AJ234" s="89" t="str">
        <f t="shared" si="119"/>
        <v/>
      </c>
      <c r="AK234" s="413"/>
      <c r="AL234" s="89" t="str">
        <f t="shared" si="120"/>
        <v/>
      </c>
      <c r="AM234" s="413"/>
      <c r="AN234" s="89" t="str">
        <f t="shared" si="121"/>
        <v/>
      </c>
      <c r="AO234" s="413"/>
      <c r="AP234" s="89" t="str">
        <f t="shared" si="122"/>
        <v/>
      </c>
      <c r="AQ234" s="413"/>
      <c r="AR234" s="415" t="str">
        <f>IF('3.5 St Lights - Pole'!$AM234="","",'3.5 St Lights - Pole'!$AM234)</f>
        <v/>
      </c>
      <c r="AS234" s="413"/>
      <c r="AT234" s="89" t="str">
        <f t="shared" si="123"/>
        <v/>
      </c>
      <c r="AU234" s="85"/>
      <c r="AV234" s="85"/>
      <c r="AW234" s="413"/>
      <c r="AX234" s="413"/>
      <c r="AY234" s="89" t="str">
        <f t="shared" si="124"/>
        <v/>
      </c>
      <c r="AZ234" s="85"/>
      <c r="BA234" s="85"/>
      <c r="BB234" s="413" t="str">
        <f t="shared" si="125"/>
        <v/>
      </c>
      <c r="BC234" s="89" t="str">
        <f t="shared" si="126"/>
        <v/>
      </c>
      <c r="BD234" s="414" t="str">
        <f t="shared" si="127"/>
        <v/>
      </c>
      <c r="BE234" s="413"/>
      <c r="BF234" s="416" t="str">
        <f t="shared" si="128"/>
        <v/>
      </c>
      <c r="BG234" s="415" t="str">
        <f>IF('3.5 St Lights - Pole'!$AM234="","",'3.5 St Lights - Pole'!$AM234)</f>
        <v/>
      </c>
      <c r="BH234" s="413"/>
      <c r="BI234" s="89" t="str">
        <f t="shared" si="129"/>
        <v/>
      </c>
      <c r="BJ234" s="85"/>
      <c r="BK234" s="413"/>
      <c r="BL234" s="413"/>
      <c r="BM234" s="413"/>
      <c r="BN234" s="89" t="str">
        <f t="shared" si="130"/>
        <v/>
      </c>
      <c r="BO234" s="85"/>
      <c r="BP234" s="413"/>
      <c r="BQ234" s="415" t="str">
        <f>IF('3.5 St Lights - Pole'!$AM234="","",'3.5 St Lights - Pole'!$AM234)</f>
        <v/>
      </c>
      <c r="BR234" s="85"/>
      <c r="BS234" s="85"/>
      <c r="BT234" s="85" t="str">
        <f>'3.5 St Lights - Pole'!CE234</f>
        <v/>
      </c>
      <c r="BU234" s="85"/>
      <c r="BV234" s="85" t="str">
        <f t="shared" si="131"/>
        <v/>
      </c>
      <c r="BW234" s="271"/>
      <c r="BX234" s="85" t="str">
        <f>'3.5 St Lights - Pole'!CI234</f>
        <v/>
      </c>
      <c r="BY234" s="85" t="str">
        <f>'3.5 St Lights - Pole'!CJ234</f>
        <v/>
      </c>
      <c r="BZ234" s="85" t="str">
        <f>'3.5 St Lights - Pole'!CK234</f>
        <v/>
      </c>
      <c r="CA234" s="85"/>
      <c r="CB234" s="85"/>
      <c r="CC234" s="85" t="str">
        <f t="shared" si="132"/>
        <v/>
      </c>
      <c r="CD234" s="413"/>
      <c r="CE234" s="112"/>
      <c r="CF234" s="133" t="str">
        <f ca="1">IF('3.5 St Lights - Pole'!CR234="","",'3.5 St Lights - Pole'!CR234)</f>
        <v/>
      </c>
      <c r="CG234" s="112" t="str">
        <f>IF('3.5 St Lights - Pole'!CS234="","",'3.5 St Lights - Pole'!CS234)</f>
        <v/>
      </c>
      <c r="CH234" s="112"/>
      <c r="CI234" s="112"/>
    </row>
    <row r="235" spans="1:87" x14ac:dyDescent="0.2">
      <c r="A235" s="237"/>
      <c r="B235" s="413" t="str">
        <f t="shared" si="105"/>
        <v/>
      </c>
      <c r="C235" s="413" t="str">
        <f>IF('3.5 St Lights - Bracket'!B235="","",'3.5 St Lights - Bracket'!B235)</f>
        <v/>
      </c>
      <c r="D235" s="89" t="str">
        <f>IF('3.5 St Lights - Bracket'!D235="","",'3.5 St Lights - Bracket'!D235)</f>
        <v/>
      </c>
      <c r="E235" s="413" t="str">
        <f>IF('3.5 St Lights - Bracket'!E235="","",'3.5 St Lights - Bracket'!E235)</f>
        <v/>
      </c>
      <c r="F235" s="413" t="str">
        <f>IF('3.5 St Lights - Bracket'!F235="","",'3.5 St Lights - Bracket'!F235)</f>
        <v/>
      </c>
      <c r="G235" s="413" t="str">
        <f>IF('3.5 St Lights - Bracket'!G235="","",'3.5 St Lights - Bracket'!G235)</f>
        <v/>
      </c>
      <c r="H235" s="413" t="str">
        <f>IF('3.5 St Lights - Bracket'!H235="","",'3.5 St Lights - Bracket'!H235)</f>
        <v/>
      </c>
      <c r="I235" s="413"/>
      <c r="J235" s="89" t="str">
        <f t="shared" si="106"/>
        <v/>
      </c>
      <c r="K235" s="413"/>
      <c r="L235" s="89" t="str">
        <f t="shared" si="107"/>
        <v/>
      </c>
      <c r="M235" s="414" t="str">
        <f t="shared" si="108"/>
        <v/>
      </c>
      <c r="N235" s="413"/>
      <c r="O235" s="89" t="str">
        <f t="shared" si="109"/>
        <v/>
      </c>
      <c r="P235" s="413" t="str">
        <f t="shared" si="110"/>
        <v/>
      </c>
      <c r="Q235" s="89" t="str">
        <f t="shared" si="111"/>
        <v/>
      </c>
      <c r="R235" s="413"/>
      <c r="S235" s="413" t="str">
        <f>IFERROR(VLOOKUP('3.5 St Lights - Pole'!AE235,sl_lights_light_supply_auto,2,FALSE),"")</f>
        <v/>
      </c>
      <c r="T235" s="89" t="str">
        <f t="shared" si="112"/>
        <v/>
      </c>
      <c r="U235" s="413"/>
      <c r="V235" s="413"/>
      <c r="W235" s="413"/>
      <c r="X235" s="413"/>
      <c r="Y235" s="89" t="str">
        <f t="shared" si="113"/>
        <v/>
      </c>
      <c r="Z235" s="415" t="str">
        <f>IF('3.5 St Lights - Pole'!$AM235="","",'3.5 St Lights - Pole'!$AM235)</f>
        <v/>
      </c>
      <c r="AA235" s="413"/>
      <c r="AB235" s="413"/>
      <c r="AC235" s="89" t="str">
        <f t="shared" si="114"/>
        <v/>
      </c>
      <c r="AD235" s="85"/>
      <c r="AE235" s="413"/>
      <c r="AF235" s="413" t="str">
        <f t="shared" si="115"/>
        <v/>
      </c>
      <c r="AG235" s="89" t="str">
        <f t="shared" si="116"/>
        <v/>
      </c>
      <c r="AH235" s="414" t="str">
        <f t="shared" si="117"/>
        <v/>
      </c>
      <c r="AI235" s="413" t="str">
        <f t="shared" si="118"/>
        <v/>
      </c>
      <c r="AJ235" s="89" t="str">
        <f t="shared" si="119"/>
        <v/>
      </c>
      <c r="AK235" s="413"/>
      <c r="AL235" s="89" t="str">
        <f t="shared" si="120"/>
        <v/>
      </c>
      <c r="AM235" s="413"/>
      <c r="AN235" s="89" t="str">
        <f t="shared" si="121"/>
        <v/>
      </c>
      <c r="AO235" s="413"/>
      <c r="AP235" s="89" t="str">
        <f t="shared" si="122"/>
        <v/>
      </c>
      <c r="AQ235" s="413"/>
      <c r="AR235" s="415" t="str">
        <f>IF('3.5 St Lights - Pole'!$AM235="","",'3.5 St Lights - Pole'!$AM235)</f>
        <v/>
      </c>
      <c r="AS235" s="413"/>
      <c r="AT235" s="89" t="str">
        <f t="shared" si="123"/>
        <v/>
      </c>
      <c r="AU235" s="85"/>
      <c r="AV235" s="85"/>
      <c r="AW235" s="413"/>
      <c r="AX235" s="413"/>
      <c r="AY235" s="89" t="str">
        <f t="shared" si="124"/>
        <v/>
      </c>
      <c r="AZ235" s="85"/>
      <c r="BA235" s="85"/>
      <c r="BB235" s="413" t="str">
        <f t="shared" si="125"/>
        <v/>
      </c>
      <c r="BC235" s="89" t="str">
        <f t="shared" si="126"/>
        <v/>
      </c>
      <c r="BD235" s="414" t="str">
        <f t="shared" si="127"/>
        <v/>
      </c>
      <c r="BE235" s="413"/>
      <c r="BF235" s="416" t="str">
        <f t="shared" si="128"/>
        <v/>
      </c>
      <c r="BG235" s="415" t="str">
        <f>IF('3.5 St Lights - Pole'!$AM235="","",'3.5 St Lights - Pole'!$AM235)</f>
        <v/>
      </c>
      <c r="BH235" s="413"/>
      <c r="BI235" s="89" t="str">
        <f t="shared" si="129"/>
        <v/>
      </c>
      <c r="BJ235" s="85"/>
      <c r="BK235" s="413"/>
      <c r="BL235" s="413"/>
      <c r="BM235" s="413"/>
      <c r="BN235" s="89" t="str">
        <f t="shared" si="130"/>
        <v/>
      </c>
      <c r="BO235" s="85"/>
      <c r="BP235" s="413"/>
      <c r="BQ235" s="415" t="str">
        <f>IF('3.5 St Lights - Pole'!$AM235="","",'3.5 St Lights - Pole'!$AM235)</f>
        <v/>
      </c>
      <c r="BR235" s="85"/>
      <c r="BS235" s="85"/>
      <c r="BT235" s="85" t="str">
        <f>'3.5 St Lights - Pole'!CE235</f>
        <v/>
      </c>
      <c r="BU235" s="85"/>
      <c r="BV235" s="85" t="str">
        <f t="shared" si="131"/>
        <v/>
      </c>
      <c r="BW235" s="271"/>
      <c r="BX235" s="85" t="str">
        <f>'3.5 St Lights - Pole'!CI235</f>
        <v/>
      </c>
      <c r="BY235" s="85" t="str">
        <f>'3.5 St Lights - Pole'!CJ235</f>
        <v/>
      </c>
      <c r="BZ235" s="85" t="str">
        <f>'3.5 St Lights - Pole'!CK235</f>
        <v/>
      </c>
      <c r="CA235" s="85"/>
      <c r="CB235" s="85"/>
      <c r="CC235" s="85" t="str">
        <f t="shared" si="132"/>
        <v/>
      </c>
      <c r="CD235" s="413"/>
      <c r="CE235" s="112"/>
      <c r="CF235" s="133" t="str">
        <f ca="1">IF('3.5 St Lights - Pole'!CR235="","",'3.5 St Lights - Pole'!CR235)</f>
        <v/>
      </c>
      <c r="CG235" s="112" t="str">
        <f>IF('3.5 St Lights - Pole'!CS235="","",'3.5 St Lights - Pole'!CS235)</f>
        <v/>
      </c>
      <c r="CH235" s="112"/>
      <c r="CI235" s="112"/>
    </row>
    <row r="236" spans="1:87" x14ac:dyDescent="0.2">
      <c r="A236" s="237"/>
      <c r="B236" s="413" t="str">
        <f t="shared" si="105"/>
        <v/>
      </c>
      <c r="C236" s="413" t="str">
        <f>IF('3.5 St Lights - Bracket'!B236="","",'3.5 St Lights - Bracket'!B236)</f>
        <v/>
      </c>
      <c r="D236" s="89" t="str">
        <f>IF('3.5 St Lights - Bracket'!D236="","",'3.5 St Lights - Bracket'!D236)</f>
        <v/>
      </c>
      <c r="E236" s="413" t="str">
        <f>IF('3.5 St Lights - Bracket'!E236="","",'3.5 St Lights - Bracket'!E236)</f>
        <v/>
      </c>
      <c r="F236" s="413" t="str">
        <f>IF('3.5 St Lights - Bracket'!F236="","",'3.5 St Lights - Bracket'!F236)</f>
        <v/>
      </c>
      <c r="G236" s="413" t="str">
        <f>IF('3.5 St Lights - Bracket'!G236="","",'3.5 St Lights - Bracket'!G236)</f>
        <v/>
      </c>
      <c r="H236" s="413" t="str">
        <f>IF('3.5 St Lights - Bracket'!H236="","",'3.5 St Lights - Bracket'!H236)</f>
        <v/>
      </c>
      <c r="I236" s="413"/>
      <c r="J236" s="89" t="str">
        <f t="shared" si="106"/>
        <v/>
      </c>
      <c r="K236" s="413"/>
      <c r="L236" s="89" t="str">
        <f t="shared" si="107"/>
        <v/>
      </c>
      <c r="M236" s="414" t="str">
        <f t="shared" si="108"/>
        <v/>
      </c>
      <c r="N236" s="413"/>
      <c r="O236" s="89" t="str">
        <f t="shared" si="109"/>
        <v/>
      </c>
      <c r="P236" s="413" t="str">
        <f t="shared" si="110"/>
        <v/>
      </c>
      <c r="Q236" s="89" t="str">
        <f t="shared" si="111"/>
        <v/>
      </c>
      <c r="R236" s="413"/>
      <c r="S236" s="413" t="str">
        <f>IFERROR(VLOOKUP('3.5 St Lights - Pole'!AE236,sl_lights_light_supply_auto,2,FALSE),"")</f>
        <v/>
      </c>
      <c r="T236" s="89" t="str">
        <f t="shared" si="112"/>
        <v/>
      </c>
      <c r="U236" s="413"/>
      <c r="V236" s="413"/>
      <c r="W236" s="413"/>
      <c r="X236" s="413"/>
      <c r="Y236" s="89" t="str">
        <f t="shared" si="113"/>
        <v/>
      </c>
      <c r="Z236" s="415" t="str">
        <f>IF('3.5 St Lights - Pole'!$AM236="","",'3.5 St Lights - Pole'!$AM236)</f>
        <v/>
      </c>
      <c r="AA236" s="413"/>
      <c r="AB236" s="413"/>
      <c r="AC236" s="89" t="str">
        <f t="shared" si="114"/>
        <v/>
      </c>
      <c r="AD236" s="85"/>
      <c r="AE236" s="413"/>
      <c r="AF236" s="413" t="str">
        <f t="shared" si="115"/>
        <v/>
      </c>
      <c r="AG236" s="89" t="str">
        <f t="shared" si="116"/>
        <v/>
      </c>
      <c r="AH236" s="414" t="str">
        <f t="shared" si="117"/>
        <v/>
      </c>
      <c r="AI236" s="413" t="str">
        <f t="shared" si="118"/>
        <v/>
      </c>
      <c r="AJ236" s="89" t="str">
        <f t="shared" si="119"/>
        <v/>
      </c>
      <c r="AK236" s="413"/>
      <c r="AL236" s="89" t="str">
        <f t="shared" si="120"/>
        <v/>
      </c>
      <c r="AM236" s="413"/>
      <c r="AN236" s="89" t="str">
        <f t="shared" si="121"/>
        <v/>
      </c>
      <c r="AO236" s="413"/>
      <c r="AP236" s="89" t="str">
        <f t="shared" si="122"/>
        <v/>
      </c>
      <c r="AQ236" s="413"/>
      <c r="AR236" s="415" t="str">
        <f>IF('3.5 St Lights - Pole'!$AM236="","",'3.5 St Lights - Pole'!$AM236)</f>
        <v/>
      </c>
      <c r="AS236" s="413"/>
      <c r="AT236" s="89" t="str">
        <f t="shared" si="123"/>
        <v/>
      </c>
      <c r="AU236" s="85"/>
      <c r="AV236" s="85"/>
      <c r="AW236" s="413"/>
      <c r="AX236" s="413"/>
      <c r="AY236" s="89" t="str">
        <f t="shared" si="124"/>
        <v/>
      </c>
      <c r="AZ236" s="85"/>
      <c r="BA236" s="85"/>
      <c r="BB236" s="413" t="str">
        <f t="shared" si="125"/>
        <v/>
      </c>
      <c r="BC236" s="89" t="str">
        <f t="shared" si="126"/>
        <v/>
      </c>
      <c r="BD236" s="414" t="str">
        <f t="shared" si="127"/>
        <v/>
      </c>
      <c r="BE236" s="413"/>
      <c r="BF236" s="416" t="str">
        <f t="shared" si="128"/>
        <v/>
      </c>
      <c r="BG236" s="415" t="str">
        <f>IF('3.5 St Lights - Pole'!$AM236="","",'3.5 St Lights - Pole'!$AM236)</f>
        <v/>
      </c>
      <c r="BH236" s="413"/>
      <c r="BI236" s="89" t="str">
        <f t="shared" si="129"/>
        <v/>
      </c>
      <c r="BJ236" s="85"/>
      <c r="BK236" s="413"/>
      <c r="BL236" s="413"/>
      <c r="BM236" s="413"/>
      <c r="BN236" s="89" t="str">
        <f t="shared" si="130"/>
        <v/>
      </c>
      <c r="BO236" s="85"/>
      <c r="BP236" s="413"/>
      <c r="BQ236" s="415" t="str">
        <f>IF('3.5 St Lights - Pole'!$AM236="","",'3.5 St Lights - Pole'!$AM236)</f>
        <v/>
      </c>
      <c r="BR236" s="85"/>
      <c r="BS236" s="85"/>
      <c r="BT236" s="85" t="str">
        <f>'3.5 St Lights - Pole'!CE236</f>
        <v/>
      </c>
      <c r="BU236" s="85"/>
      <c r="BV236" s="85" t="str">
        <f t="shared" si="131"/>
        <v/>
      </c>
      <c r="BW236" s="271"/>
      <c r="BX236" s="85" t="str">
        <f>'3.5 St Lights - Pole'!CI236</f>
        <v/>
      </c>
      <c r="BY236" s="85" t="str">
        <f>'3.5 St Lights - Pole'!CJ236</f>
        <v/>
      </c>
      <c r="BZ236" s="85" t="str">
        <f>'3.5 St Lights - Pole'!CK236</f>
        <v/>
      </c>
      <c r="CA236" s="85"/>
      <c r="CB236" s="85"/>
      <c r="CC236" s="85" t="str">
        <f t="shared" si="132"/>
        <v/>
      </c>
      <c r="CD236" s="413"/>
      <c r="CE236" s="112"/>
      <c r="CF236" s="133" t="str">
        <f ca="1">IF('3.5 St Lights - Pole'!CR236="","",'3.5 St Lights - Pole'!CR236)</f>
        <v/>
      </c>
      <c r="CG236" s="112" t="str">
        <f>IF('3.5 St Lights - Pole'!CS236="","",'3.5 St Lights - Pole'!CS236)</f>
        <v/>
      </c>
      <c r="CH236" s="112"/>
      <c r="CI236" s="112"/>
    </row>
    <row r="237" spans="1:87" x14ac:dyDescent="0.2">
      <c r="A237" s="237"/>
      <c r="B237" s="413" t="str">
        <f t="shared" si="105"/>
        <v/>
      </c>
      <c r="C237" s="413" t="str">
        <f>IF('3.5 St Lights - Bracket'!B237="","",'3.5 St Lights - Bracket'!B237)</f>
        <v/>
      </c>
      <c r="D237" s="89" t="str">
        <f>IF('3.5 St Lights - Bracket'!D237="","",'3.5 St Lights - Bracket'!D237)</f>
        <v/>
      </c>
      <c r="E237" s="413" t="str">
        <f>IF('3.5 St Lights - Bracket'!E237="","",'3.5 St Lights - Bracket'!E237)</f>
        <v/>
      </c>
      <c r="F237" s="413" t="str">
        <f>IF('3.5 St Lights - Bracket'!F237="","",'3.5 St Lights - Bracket'!F237)</f>
        <v/>
      </c>
      <c r="G237" s="413" t="str">
        <f>IF('3.5 St Lights - Bracket'!G237="","",'3.5 St Lights - Bracket'!G237)</f>
        <v/>
      </c>
      <c r="H237" s="413" t="str">
        <f>IF('3.5 St Lights - Bracket'!H237="","",'3.5 St Lights - Bracket'!H237)</f>
        <v/>
      </c>
      <c r="I237" s="413"/>
      <c r="J237" s="89" t="str">
        <f t="shared" si="106"/>
        <v/>
      </c>
      <c r="K237" s="413"/>
      <c r="L237" s="89" t="str">
        <f t="shared" si="107"/>
        <v/>
      </c>
      <c r="M237" s="414" t="str">
        <f t="shared" si="108"/>
        <v/>
      </c>
      <c r="N237" s="413"/>
      <c r="O237" s="89" t="str">
        <f t="shared" si="109"/>
        <v/>
      </c>
      <c r="P237" s="413" t="str">
        <f t="shared" si="110"/>
        <v/>
      </c>
      <c r="Q237" s="89" t="str">
        <f t="shared" si="111"/>
        <v/>
      </c>
      <c r="R237" s="413"/>
      <c r="S237" s="413" t="str">
        <f>IFERROR(VLOOKUP('3.5 St Lights - Pole'!AE237,sl_lights_light_supply_auto,2,FALSE),"")</f>
        <v/>
      </c>
      <c r="T237" s="89" t="str">
        <f t="shared" si="112"/>
        <v/>
      </c>
      <c r="U237" s="413"/>
      <c r="V237" s="413"/>
      <c r="W237" s="413"/>
      <c r="X237" s="413"/>
      <c r="Y237" s="89" t="str">
        <f t="shared" si="113"/>
        <v/>
      </c>
      <c r="Z237" s="415" t="str">
        <f>IF('3.5 St Lights - Pole'!$AM237="","",'3.5 St Lights - Pole'!$AM237)</f>
        <v/>
      </c>
      <c r="AA237" s="413"/>
      <c r="AB237" s="413"/>
      <c r="AC237" s="89" t="str">
        <f t="shared" si="114"/>
        <v/>
      </c>
      <c r="AD237" s="85"/>
      <c r="AE237" s="413"/>
      <c r="AF237" s="413" t="str">
        <f t="shared" si="115"/>
        <v/>
      </c>
      <c r="AG237" s="89" t="str">
        <f t="shared" si="116"/>
        <v/>
      </c>
      <c r="AH237" s="414" t="str">
        <f t="shared" si="117"/>
        <v/>
      </c>
      <c r="AI237" s="413" t="str">
        <f t="shared" si="118"/>
        <v/>
      </c>
      <c r="AJ237" s="89" t="str">
        <f t="shared" si="119"/>
        <v/>
      </c>
      <c r="AK237" s="413"/>
      <c r="AL237" s="89" t="str">
        <f t="shared" si="120"/>
        <v/>
      </c>
      <c r="AM237" s="413"/>
      <c r="AN237" s="89" t="str">
        <f t="shared" si="121"/>
        <v/>
      </c>
      <c r="AO237" s="413"/>
      <c r="AP237" s="89" t="str">
        <f t="shared" si="122"/>
        <v/>
      </c>
      <c r="AQ237" s="413"/>
      <c r="AR237" s="415" t="str">
        <f>IF('3.5 St Lights - Pole'!$AM237="","",'3.5 St Lights - Pole'!$AM237)</f>
        <v/>
      </c>
      <c r="AS237" s="413"/>
      <c r="AT237" s="89" t="str">
        <f t="shared" si="123"/>
        <v/>
      </c>
      <c r="AU237" s="85"/>
      <c r="AV237" s="85"/>
      <c r="AW237" s="413"/>
      <c r="AX237" s="413"/>
      <c r="AY237" s="89" t="str">
        <f t="shared" si="124"/>
        <v/>
      </c>
      <c r="AZ237" s="85"/>
      <c r="BA237" s="85"/>
      <c r="BB237" s="413" t="str">
        <f t="shared" si="125"/>
        <v/>
      </c>
      <c r="BC237" s="89" t="str">
        <f t="shared" si="126"/>
        <v/>
      </c>
      <c r="BD237" s="414" t="str">
        <f t="shared" si="127"/>
        <v/>
      </c>
      <c r="BE237" s="413"/>
      <c r="BF237" s="416" t="str">
        <f t="shared" si="128"/>
        <v/>
      </c>
      <c r="BG237" s="415" t="str">
        <f>IF('3.5 St Lights - Pole'!$AM237="","",'3.5 St Lights - Pole'!$AM237)</f>
        <v/>
      </c>
      <c r="BH237" s="413"/>
      <c r="BI237" s="89" t="str">
        <f t="shared" si="129"/>
        <v/>
      </c>
      <c r="BJ237" s="85"/>
      <c r="BK237" s="413"/>
      <c r="BL237" s="413"/>
      <c r="BM237" s="413"/>
      <c r="BN237" s="89" t="str">
        <f t="shared" si="130"/>
        <v/>
      </c>
      <c r="BO237" s="85"/>
      <c r="BP237" s="413"/>
      <c r="BQ237" s="415" t="str">
        <f>IF('3.5 St Lights - Pole'!$AM237="","",'3.5 St Lights - Pole'!$AM237)</f>
        <v/>
      </c>
      <c r="BR237" s="85"/>
      <c r="BS237" s="85"/>
      <c r="BT237" s="85" t="str">
        <f>'3.5 St Lights - Pole'!CE237</f>
        <v/>
      </c>
      <c r="BU237" s="85"/>
      <c r="BV237" s="85" t="str">
        <f t="shared" si="131"/>
        <v/>
      </c>
      <c r="BW237" s="271"/>
      <c r="BX237" s="85" t="str">
        <f>'3.5 St Lights - Pole'!CI237</f>
        <v/>
      </c>
      <c r="BY237" s="85" t="str">
        <f>'3.5 St Lights - Pole'!CJ237</f>
        <v/>
      </c>
      <c r="BZ237" s="85" t="str">
        <f>'3.5 St Lights - Pole'!CK237</f>
        <v/>
      </c>
      <c r="CA237" s="85"/>
      <c r="CB237" s="85"/>
      <c r="CC237" s="85" t="str">
        <f t="shared" si="132"/>
        <v/>
      </c>
      <c r="CD237" s="413"/>
      <c r="CE237" s="112"/>
      <c r="CF237" s="133" t="str">
        <f ca="1">IF('3.5 St Lights - Pole'!CR237="","",'3.5 St Lights - Pole'!CR237)</f>
        <v/>
      </c>
      <c r="CG237" s="112" t="str">
        <f>IF('3.5 St Lights - Pole'!CS237="","",'3.5 St Lights - Pole'!CS237)</f>
        <v/>
      </c>
      <c r="CH237" s="112"/>
      <c r="CI237" s="112"/>
    </row>
    <row r="238" spans="1:87" x14ac:dyDescent="0.2">
      <c r="A238" s="237"/>
      <c r="B238" s="413" t="str">
        <f t="shared" si="105"/>
        <v/>
      </c>
      <c r="C238" s="413" t="str">
        <f>IF('3.5 St Lights - Bracket'!B238="","",'3.5 St Lights - Bracket'!B238)</f>
        <v/>
      </c>
      <c r="D238" s="89" t="str">
        <f>IF('3.5 St Lights - Bracket'!D238="","",'3.5 St Lights - Bracket'!D238)</f>
        <v/>
      </c>
      <c r="E238" s="413" t="str">
        <f>IF('3.5 St Lights - Bracket'!E238="","",'3.5 St Lights - Bracket'!E238)</f>
        <v/>
      </c>
      <c r="F238" s="413" t="str">
        <f>IF('3.5 St Lights - Bracket'!F238="","",'3.5 St Lights - Bracket'!F238)</f>
        <v/>
      </c>
      <c r="G238" s="413" t="str">
        <f>IF('3.5 St Lights - Bracket'!G238="","",'3.5 St Lights - Bracket'!G238)</f>
        <v/>
      </c>
      <c r="H238" s="413" t="str">
        <f>IF('3.5 St Lights - Bracket'!H238="","",'3.5 St Lights - Bracket'!H238)</f>
        <v/>
      </c>
      <c r="I238" s="413"/>
      <c r="J238" s="89" t="str">
        <f t="shared" si="106"/>
        <v/>
      </c>
      <c r="K238" s="413"/>
      <c r="L238" s="89" t="str">
        <f t="shared" si="107"/>
        <v/>
      </c>
      <c r="M238" s="414" t="str">
        <f t="shared" si="108"/>
        <v/>
      </c>
      <c r="N238" s="413"/>
      <c r="O238" s="89" t="str">
        <f t="shared" si="109"/>
        <v/>
      </c>
      <c r="P238" s="413" t="str">
        <f t="shared" si="110"/>
        <v/>
      </c>
      <c r="Q238" s="89" t="str">
        <f t="shared" si="111"/>
        <v/>
      </c>
      <c r="R238" s="413"/>
      <c r="S238" s="413" t="str">
        <f>IFERROR(VLOOKUP('3.5 St Lights - Pole'!AE238,sl_lights_light_supply_auto,2,FALSE),"")</f>
        <v/>
      </c>
      <c r="T238" s="89" t="str">
        <f t="shared" si="112"/>
        <v/>
      </c>
      <c r="U238" s="413"/>
      <c r="V238" s="413"/>
      <c r="W238" s="413"/>
      <c r="X238" s="413"/>
      <c r="Y238" s="89" t="str">
        <f t="shared" si="113"/>
        <v/>
      </c>
      <c r="Z238" s="415" t="str">
        <f>IF('3.5 St Lights - Pole'!$AM238="","",'3.5 St Lights - Pole'!$AM238)</f>
        <v/>
      </c>
      <c r="AA238" s="413"/>
      <c r="AB238" s="413"/>
      <c r="AC238" s="89" t="str">
        <f t="shared" si="114"/>
        <v/>
      </c>
      <c r="AD238" s="85"/>
      <c r="AE238" s="413"/>
      <c r="AF238" s="413" t="str">
        <f t="shared" si="115"/>
        <v/>
      </c>
      <c r="AG238" s="89" t="str">
        <f t="shared" si="116"/>
        <v/>
      </c>
      <c r="AH238" s="414" t="str">
        <f t="shared" si="117"/>
        <v/>
      </c>
      <c r="AI238" s="413" t="str">
        <f t="shared" si="118"/>
        <v/>
      </c>
      <c r="AJ238" s="89" t="str">
        <f t="shared" si="119"/>
        <v/>
      </c>
      <c r="AK238" s="413"/>
      <c r="AL238" s="89" t="str">
        <f t="shared" si="120"/>
        <v/>
      </c>
      <c r="AM238" s="413"/>
      <c r="AN238" s="89" t="str">
        <f t="shared" si="121"/>
        <v/>
      </c>
      <c r="AO238" s="413"/>
      <c r="AP238" s="89" t="str">
        <f t="shared" si="122"/>
        <v/>
      </c>
      <c r="AQ238" s="413"/>
      <c r="AR238" s="415" t="str">
        <f>IF('3.5 St Lights - Pole'!$AM238="","",'3.5 St Lights - Pole'!$AM238)</f>
        <v/>
      </c>
      <c r="AS238" s="413"/>
      <c r="AT238" s="89" t="str">
        <f t="shared" si="123"/>
        <v/>
      </c>
      <c r="AU238" s="85"/>
      <c r="AV238" s="85"/>
      <c r="AW238" s="413"/>
      <c r="AX238" s="413"/>
      <c r="AY238" s="89" t="str">
        <f t="shared" si="124"/>
        <v/>
      </c>
      <c r="AZ238" s="85"/>
      <c r="BA238" s="85"/>
      <c r="BB238" s="413" t="str">
        <f t="shared" si="125"/>
        <v/>
      </c>
      <c r="BC238" s="89" t="str">
        <f t="shared" si="126"/>
        <v/>
      </c>
      <c r="BD238" s="414" t="str">
        <f t="shared" si="127"/>
        <v/>
      </c>
      <c r="BE238" s="413"/>
      <c r="BF238" s="416" t="str">
        <f t="shared" si="128"/>
        <v/>
      </c>
      <c r="BG238" s="415" t="str">
        <f>IF('3.5 St Lights - Pole'!$AM238="","",'3.5 St Lights - Pole'!$AM238)</f>
        <v/>
      </c>
      <c r="BH238" s="413"/>
      <c r="BI238" s="89" t="str">
        <f t="shared" si="129"/>
        <v/>
      </c>
      <c r="BJ238" s="85"/>
      <c r="BK238" s="413"/>
      <c r="BL238" s="413"/>
      <c r="BM238" s="413"/>
      <c r="BN238" s="89" t="str">
        <f t="shared" si="130"/>
        <v/>
      </c>
      <c r="BO238" s="85"/>
      <c r="BP238" s="413"/>
      <c r="BQ238" s="415" t="str">
        <f>IF('3.5 St Lights - Pole'!$AM238="","",'3.5 St Lights - Pole'!$AM238)</f>
        <v/>
      </c>
      <c r="BR238" s="85"/>
      <c r="BS238" s="85"/>
      <c r="BT238" s="85" t="str">
        <f>'3.5 St Lights - Pole'!CE238</f>
        <v/>
      </c>
      <c r="BU238" s="85"/>
      <c r="BV238" s="85" t="str">
        <f t="shared" si="131"/>
        <v/>
      </c>
      <c r="BW238" s="271"/>
      <c r="BX238" s="85" t="str">
        <f>'3.5 St Lights - Pole'!CI238</f>
        <v/>
      </c>
      <c r="BY238" s="85" t="str">
        <f>'3.5 St Lights - Pole'!CJ238</f>
        <v/>
      </c>
      <c r="BZ238" s="85" t="str">
        <f>'3.5 St Lights - Pole'!CK238</f>
        <v/>
      </c>
      <c r="CA238" s="85"/>
      <c r="CB238" s="85"/>
      <c r="CC238" s="85" t="str">
        <f t="shared" si="132"/>
        <v/>
      </c>
      <c r="CD238" s="413"/>
      <c r="CE238" s="112"/>
      <c r="CF238" s="133" t="str">
        <f ca="1">IF('3.5 St Lights - Pole'!CR238="","",'3.5 St Lights - Pole'!CR238)</f>
        <v/>
      </c>
      <c r="CG238" s="112" t="str">
        <f>IF('3.5 St Lights - Pole'!CS238="","",'3.5 St Lights - Pole'!CS238)</f>
        <v/>
      </c>
      <c r="CH238" s="112"/>
      <c r="CI238" s="112"/>
    </row>
    <row r="239" spans="1:87" x14ac:dyDescent="0.2">
      <c r="A239" s="237"/>
      <c r="B239" s="413" t="str">
        <f t="shared" si="105"/>
        <v/>
      </c>
      <c r="C239" s="413" t="str">
        <f>IF('3.5 St Lights - Bracket'!B239="","",'3.5 St Lights - Bracket'!B239)</f>
        <v/>
      </c>
      <c r="D239" s="89" t="str">
        <f>IF('3.5 St Lights - Bracket'!D239="","",'3.5 St Lights - Bracket'!D239)</f>
        <v/>
      </c>
      <c r="E239" s="413" t="str">
        <f>IF('3.5 St Lights - Bracket'!E239="","",'3.5 St Lights - Bracket'!E239)</f>
        <v/>
      </c>
      <c r="F239" s="413" t="str">
        <f>IF('3.5 St Lights - Bracket'!F239="","",'3.5 St Lights - Bracket'!F239)</f>
        <v/>
      </c>
      <c r="G239" s="413" t="str">
        <f>IF('3.5 St Lights - Bracket'!G239="","",'3.5 St Lights - Bracket'!G239)</f>
        <v/>
      </c>
      <c r="H239" s="413" t="str">
        <f>IF('3.5 St Lights - Bracket'!H239="","",'3.5 St Lights - Bracket'!H239)</f>
        <v/>
      </c>
      <c r="I239" s="413"/>
      <c r="J239" s="89" t="str">
        <f t="shared" si="106"/>
        <v/>
      </c>
      <c r="K239" s="413"/>
      <c r="L239" s="89" t="str">
        <f t="shared" si="107"/>
        <v/>
      </c>
      <c r="M239" s="414" t="str">
        <f t="shared" si="108"/>
        <v/>
      </c>
      <c r="N239" s="413"/>
      <c r="O239" s="89" t="str">
        <f t="shared" si="109"/>
        <v/>
      </c>
      <c r="P239" s="413" t="str">
        <f t="shared" si="110"/>
        <v/>
      </c>
      <c r="Q239" s="89" t="str">
        <f t="shared" si="111"/>
        <v/>
      </c>
      <c r="R239" s="413"/>
      <c r="S239" s="413" t="str">
        <f>IFERROR(VLOOKUP('3.5 St Lights - Pole'!AE239,sl_lights_light_supply_auto,2,FALSE),"")</f>
        <v/>
      </c>
      <c r="T239" s="89" t="str">
        <f t="shared" si="112"/>
        <v/>
      </c>
      <c r="U239" s="413"/>
      <c r="V239" s="413"/>
      <c r="W239" s="413"/>
      <c r="X239" s="413"/>
      <c r="Y239" s="89" t="str">
        <f t="shared" si="113"/>
        <v/>
      </c>
      <c r="Z239" s="415" t="str">
        <f>IF('3.5 St Lights - Pole'!$AM239="","",'3.5 St Lights - Pole'!$AM239)</f>
        <v/>
      </c>
      <c r="AA239" s="413"/>
      <c r="AB239" s="413"/>
      <c r="AC239" s="89" t="str">
        <f t="shared" si="114"/>
        <v/>
      </c>
      <c r="AD239" s="85"/>
      <c r="AE239" s="413"/>
      <c r="AF239" s="413" t="str">
        <f t="shared" si="115"/>
        <v/>
      </c>
      <c r="AG239" s="89" t="str">
        <f t="shared" si="116"/>
        <v/>
      </c>
      <c r="AH239" s="414" t="str">
        <f t="shared" si="117"/>
        <v/>
      </c>
      <c r="AI239" s="413" t="str">
        <f t="shared" si="118"/>
        <v/>
      </c>
      <c r="AJ239" s="89" t="str">
        <f t="shared" si="119"/>
        <v/>
      </c>
      <c r="AK239" s="413"/>
      <c r="AL239" s="89" t="str">
        <f t="shared" si="120"/>
        <v/>
      </c>
      <c r="AM239" s="413"/>
      <c r="AN239" s="89" t="str">
        <f t="shared" si="121"/>
        <v/>
      </c>
      <c r="AO239" s="413"/>
      <c r="AP239" s="89" t="str">
        <f t="shared" si="122"/>
        <v/>
      </c>
      <c r="AQ239" s="413"/>
      <c r="AR239" s="415" t="str">
        <f>IF('3.5 St Lights - Pole'!$AM239="","",'3.5 St Lights - Pole'!$AM239)</f>
        <v/>
      </c>
      <c r="AS239" s="413"/>
      <c r="AT239" s="89" t="str">
        <f t="shared" si="123"/>
        <v/>
      </c>
      <c r="AU239" s="85"/>
      <c r="AV239" s="85"/>
      <c r="AW239" s="413"/>
      <c r="AX239" s="413"/>
      <c r="AY239" s="89" t="str">
        <f t="shared" si="124"/>
        <v/>
      </c>
      <c r="AZ239" s="85"/>
      <c r="BA239" s="85"/>
      <c r="BB239" s="413" t="str">
        <f t="shared" si="125"/>
        <v/>
      </c>
      <c r="BC239" s="89" t="str">
        <f t="shared" si="126"/>
        <v/>
      </c>
      <c r="BD239" s="414" t="str">
        <f t="shared" si="127"/>
        <v/>
      </c>
      <c r="BE239" s="413"/>
      <c r="BF239" s="416" t="str">
        <f t="shared" si="128"/>
        <v/>
      </c>
      <c r="BG239" s="415" t="str">
        <f>IF('3.5 St Lights - Pole'!$AM239="","",'3.5 St Lights - Pole'!$AM239)</f>
        <v/>
      </c>
      <c r="BH239" s="413"/>
      <c r="BI239" s="89" t="str">
        <f t="shared" si="129"/>
        <v/>
      </c>
      <c r="BJ239" s="85"/>
      <c r="BK239" s="413"/>
      <c r="BL239" s="413"/>
      <c r="BM239" s="413"/>
      <c r="BN239" s="89" t="str">
        <f t="shared" si="130"/>
        <v/>
      </c>
      <c r="BO239" s="85"/>
      <c r="BP239" s="413"/>
      <c r="BQ239" s="415" t="str">
        <f>IF('3.5 St Lights - Pole'!$AM239="","",'3.5 St Lights - Pole'!$AM239)</f>
        <v/>
      </c>
      <c r="BR239" s="85"/>
      <c r="BS239" s="85"/>
      <c r="BT239" s="85" t="str">
        <f>'3.5 St Lights - Pole'!CE239</f>
        <v/>
      </c>
      <c r="BU239" s="85"/>
      <c r="BV239" s="85" t="str">
        <f t="shared" si="131"/>
        <v/>
      </c>
      <c r="BW239" s="271"/>
      <c r="BX239" s="85" t="str">
        <f>'3.5 St Lights - Pole'!CI239</f>
        <v/>
      </c>
      <c r="BY239" s="85" t="str">
        <f>'3.5 St Lights - Pole'!CJ239</f>
        <v/>
      </c>
      <c r="BZ239" s="85" t="str">
        <f>'3.5 St Lights - Pole'!CK239</f>
        <v/>
      </c>
      <c r="CA239" s="85"/>
      <c r="CB239" s="85"/>
      <c r="CC239" s="85" t="str">
        <f t="shared" si="132"/>
        <v/>
      </c>
      <c r="CD239" s="413"/>
      <c r="CE239" s="112"/>
      <c r="CF239" s="133" t="str">
        <f ca="1">IF('3.5 St Lights - Pole'!CR239="","",'3.5 St Lights - Pole'!CR239)</f>
        <v/>
      </c>
      <c r="CG239" s="112" t="str">
        <f>IF('3.5 St Lights - Pole'!CS239="","",'3.5 St Lights - Pole'!CS239)</f>
        <v/>
      </c>
      <c r="CH239" s="112"/>
      <c r="CI239" s="112"/>
    </row>
    <row r="240" spans="1:87" x14ac:dyDescent="0.2">
      <c r="A240" s="237"/>
      <c r="B240" s="413" t="str">
        <f t="shared" si="105"/>
        <v/>
      </c>
      <c r="C240" s="413" t="str">
        <f>IF('3.5 St Lights - Bracket'!B240="","",'3.5 St Lights - Bracket'!B240)</f>
        <v/>
      </c>
      <c r="D240" s="89" t="str">
        <f>IF('3.5 St Lights - Bracket'!D240="","",'3.5 St Lights - Bracket'!D240)</f>
        <v/>
      </c>
      <c r="E240" s="413" t="str">
        <f>IF('3.5 St Lights - Bracket'!E240="","",'3.5 St Lights - Bracket'!E240)</f>
        <v/>
      </c>
      <c r="F240" s="413" t="str">
        <f>IF('3.5 St Lights - Bracket'!F240="","",'3.5 St Lights - Bracket'!F240)</f>
        <v/>
      </c>
      <c r="G240" s="413" t="str">
        <f>IF('3.5 St Lights - Bracket'!G240="","",'3.5 St Lights - Bracket'!G240)</f>
        <v/>
      </c>
      <c r="H240" s="413" t="str">
        <f>IF('3.5 St Lights - Bracket'!H240="","",'3.5 St Lights - Bracket'!H240)</f>
        <v/>
      </c>
      <c r="I240" s="413"/>
      <c r="J240" s="89" t="str">
        <f t="shared" si="106"/>
        <v/>
      </c>
      <c r="K240" s="413"/>
      <c r="L240" s="89" t="str">
        <f t="shared" si="107"/>
        <v/>
      </c>
      <c r="M240" s="414" t="str">
        <f t="shared" si="108"/>
        <v/>
      </c>
      <c r="N240" s="413"/>
      <c r="O240" s="89" t="str">
        <f t="shared" si="109"/>
        <v/>
      </c>
      <c r="P240" s="413" t="str">
        <f t="shared" si="110"/>
        <v/>
      </c>
      <c r="Q240" s="89" t="str">
        <f t="shared" si="111"/>
        <v/>
      </c>
      <c r="R240" s="413"/>
      <c r="S240" s="413" t="str">
        <f>IFERROR(VLOOKUP('3.5 St Lights - Pole'!AE240,sl_lights_light_supply_auto,2,FALSE),"")</f>
        <v/>
      </c>
      <c r="T240" s="89" t="str">
        <f t="shared" si="112"/>
        <v/>
      </c>
      <c r="U240" s="413"/>
      <c r="V240" s="413"/>
      <c r="W240" s="413"/>
      <c r="X240" s="413"/>
      <c r="Y240" s="89" t="str">
        <f t="shared" si="113"/>
        <v/>
      </c>
      <c r="Z240" s="415" t="str">
        <f>IF('3.5 St Lights - Pole'!$AM240="","",'3.5 St Lights - Pole'!$AM240)</f>
        <v/>
      </c>
      <c r="AA240" s="413"/>
      <c r="AB240" s="413"/>
      <c r="AC240" s="89" t="str">
        <f t="shared" si="114"/>
        <v/>
      </c>
      <c r="AD240" s="85"/>
      <c r="AE240" s="413"/>
      <c r="AF240" s="413" t="str">
        <f t="shared" si="115"/>
        <v/>
      </c>
      <c r="AG240" s="89" t="str">
        <f t="shared" si="116"/>
        <v/>
      </c>
      <c r="AH240" s="414" t="str">
        <f t="shared" si="117"/>
        <v/>
      </c>
      <c r="AI240" s="413" t="str">
        <f t="shared" si="118"/>
        <v/>
      </c>
      <c r="AJ240" s="89" t="str">
        <f t="shared" si="119"/>
        <v/>
      </c>
      <c r="AK240" s="413"/>
      <c r="AL240" s="89" t="str">
        <f t="shared" si="120"/>
        <v/>
      </c>
      <c r="AM240" s="413"/>
      <c r="AN240" s="89" t="str">
        <f t="shared" si="121"/>
        <v/>
      </c>
      <c r="AO240" s="413"/>
      <c r="AP240" s="89" t="str">
        <f t="shared" si="122"/>
        <v/>
      </c>
      <c r="AQ240" s="413"/>
      <c r="AR240" s="415" t="str">
        <f>IF('3.5 St Lights - Pole'!$AM240="","",'3.5 St Lights - Pole'!$AM240)</f>
        <v/>
      </c>
      <c r="AS240" s="413"/>
      <c r="AT240" s="89" t="str">
        <f t="shared" si="123"/>
        <v/>
      </c>
      <c r="AU240" s="85"/>
      <c r="AV240" s="85"/>
      <c r="AW240" s="413"/>
      <c r="AX240" s="413"/>
      <c r="AY240" s="89" t="str">
        <f t="shared" si="124"/>
        <v/>
      </c>
      <c r="AZ240" s="85"/>
      <c r="BA240" s="85"/>
      <c r="BB240" s="413" t="str">
        <f t="shared" si="125"/>
        <v/>
      </c>
      <c r="BC240" s="89" t="str">
        <f t="shared" si="126"/>
        <v/>
      </c>
      <c r="BD240" s="414" t="str">
        <f t="shared" si="127"/>
        <v/>
      </c>
      <c r="BE240" s="413"/>
      <c r="BF240" s="416" t="str">
        <f t="shared" si="128"/>
        <v/>
      </c>
      <c r="BG240" s="415" t="str">
        <f>IF('3.5 St Lights - Pole'!$AM240="","",'3.5 St Lights - Pole'!$AM240)</f>
        <v/>
      </c>
      <c r="BH240" s="413"/>
      <c r="BI240" s="89" t="str">
        <f t="shared" si="129"/>
        <v/>
      </c>
      <c r="BJ240" s="85"/>
      <c r="BK240" s="413"/>
      <c r="BL240" s="413"/>
      <c r="BM240" s="413"/>
      <c r="BN240" s="89" t="str">
        <f t="shared" si="130"/>
        <v/>
      </c>
      <c r="BO240" s="85"/>
      <c r="BP240" s="413"/>
      <c r="BQ240" s="415" t="str">
        <f>IF('3.5 St Lights - Pole'!$AM240="","",'3.5 St Lights - Pole'!$AM240)</f>
        <v/>
      </c>
      <c r="BR240" s="85"/>
      <c r="BS240" s="85"/>
      <c r="BT240" s="85" t="str">
        <f>'3.5 St Lights - Pole'!CE240</f>
        <v/>
      </c>
      <c r="BU240" s="85"/>
      <c r="BV240" s="85" t="str">
        <f t="shared" si="131"/>
        <v/>
      </c>
      <c r="BW240" s="271"/>
      <c r="BX240" s="85" t="str">
        <f>'3.5 St Lights - Pole'!CI240</f>
        <v/>
      </c>
      <c r="BY240" s="85" t="str">
        <f>'3.5 St Lights - Pole'!CJ240</f>
        <v/>
      </c>
      <c r="BZ240" s="85" t="str">
        <f>'3.5 St Lights - Pole'!CK240</f>
        <v/>
      </c>
      <c r="CA240" s="85"/>
      <c r="CB240" s="85"/>
      <c r="CC240" s="85" t="str">
        <f t="shared" si="132"/>
        <v/>
      </c>
      <c r="CD240" s="413"/>
      <c r="CE240" s="112"/>
      <c r="CF240" s="133" t="str">
        <f ca="1">IF('3.5 St Lights - Pole'!CR240="","",'3.5 St Lights - Pole'!CR240)</f>
        <v/>
      </c>
      <c r="CG240" s="112" t="str">
        <f>IF('3.5 St Lights - Pole'!CS240="","",'3.5 St Lights - Pole'!CS240)</f>
        <v/>
      </c>
      <c r="CH240" s="112"/>
      <c r="CI240" s="112"/>
    </row>
    <row r="241" spans="1:87" x14ac:dyDescent="0.2">
      <c r="A241" s="237"/>
      <c r="B241" s="413" t="str">
        <f t="shared" si="105"/>
        <v/>
      </c>
      <c r="C241" s="413" t="str">
        <f>IF('3.5 St Lights - Bracket'!B241="","",'3.5 St Lights - Bracket'!B241)</f>
        <v/>
      </c>
      <c r="D241" s="89" t="str">
        <f>IF('3.5 St Lights - Bracket'!D241="","",'3.5 St Lights - Bracket'!D241)</f>
        <v/>
      </c>
      <c r="E241" s="413" t="str">
        <f>IF('3.5 St Lights - Bracket'!E241="","",'3.5 St Lights - Bracket'!E241)</f>
        <v/>
      </c>
      <c r="F241" s="413" t="str">
        <f>IF('3.5 St Lights - Bracket'!F241="","",'3.5 St Lights - Bracket'!F241)</f>
        <v/>
      </c>
      <c r="G241" s="413" t="str">
        <f>IF('3.5 St Lights - Bracket'!G241="","",'3.5 St Lights - Bracket'!G241)</f>
        <v/>
      </c>
      <c r="H241" s="413" t="str">
        <f>IF('3.5 St Lights - Bracket'!H241="","",'3.5 St Lights - Bracket'!H241)</f>
        <v/>
      </c>
      <c r="I241" s="413"/>
      <c r="J241" s="89" t="str">
        <f t="shared" si="106"/>
        <v/>
      </c>
      <c r="K241" s="413"/>
      <c r="L241" s="89" t="str">
        <f t="shared" si="107"/>
        <v/>
      </c>
      <c r="M241" s="414" t="str">
        <f t="shared" si="108"/>
        <v/>
      </c>
      <c r="N241" s="413"/>
      <c r="O241" s="89" t="str">
        <f t="shared" si="109"/>
        <v/>
      </c>
      <c r="P241" s="413" t="str">
        <f t="shared" si="110"/>
        <v/>
      </c>
      <c r="Q241" s="89" t="str">
        <f t="shared" si="111"/>
        <v/>
      </c>
      <c r="R241" s="413"/>
      <c r="S241" s="413" t="str">
        <f>IFERROR(VLOOKUP('3.5 St Lights - Pole'!AE241,sl_lights_light_supply_auto,2,FALSE),"")</f>
        <v/>
      </c>
      <c r="T241" s="89" t="str">
        <f t="shared" si="112"/>
        <v/>
      </c>
      <c r="U241" s="413"/>
      <c r="V241" s="413"/>
      <c r="W241" s="413"/>
      <c r="X241" s="413"/>
      <c r="Y241" s="89" t="str">
        <f t="shared" si="113"/>
        <v/>
      </c>
      <c r="Z241" s="415" t="str">
        <f>IF('3.5 St Lights - Pole'!$AM241="","",'3.5 St Lights - Pole'!$AM241)</f>
        <v/>
      </c>
      <c r="AA241" s="413"/>
      <c r="AB241" s="413"/>
      <c r="AC241" s="89" t="str">
        <f t="shared" si="114"/>
        <v/>
      </c>
      <c r="AD241" s="85"/>
      <c r="AE241" s="413"/>
      <c r="AF241" s="413" t="str">
        <f t="shared" si="115"/>
        <v/>
      </c>
      <c r="AG241" s="89" t="str">
        <f t="shared" si="116"/>
        <v/>
      </c>
      <c r="AH241" s="414" t="str">
        <f t="shared" si="117"/>
        <v/>
      </c>
      <c r="AI241" s="413" t="str">
        <f t="shared" si="118"/>
        <v/>
      </c>
      <c r="AJ241" s="89" t="str">
        <f t="shared" si="119"/>
        <v/>
      </c>
      <c r="AK241" s="413"/>
      <c r="AL241" s="89" t="str">
        <f t="shared" si="120"/>
        <v/>
      </c>
      <c r="AM241" s="413"/>
      <c r="AN241" s="89" t="str">
        <f t="shared" si="121"/>
        <v/>
      </c>
      <c r="AO241" s="413"/>
      <c r="AP241" s="89" t="str">
        <f t="shared" si="122"/>
        <v/>
      </c>
      <c r="AQ241" s="413"/>
      <c r="AR241" s="415" t="str">
        <f>IF('3.5 St Lights - Pole'!$AM241="","",'3.5 St Lights - Pole'!$AM241)</f>
        <v/>
      </c>
      <c r="AS241" s="413"/>
      <c r="AT241" s="89" t="str">
        <f t="shared" si="123"/>
        <v/>
      </c>
      <c r="AU241" s="85"/>
      <c r="AV241" s="85"/>
      <c r="AW241" s="413"/>
      <c r="AX241" s="413"/>
      <c r="AY241" s="89" t="str">
        <f t="shared" si="124"/>
        <v/>
      </c>
      <c r="AZ241" s="85"/>
      <c r="BA241" s="85"/>
      <c r="BB241" s="413" t="str">
        <f t="shared" si="125"/>
        <v/>
      </c>
      <c r="BC241" s="89" t="str">
        <f t="shared" si="126"/>
        <v/>
      </c>
      <c r="BD241" s="414" t="str">
        <f t="shared" si="127"/>
        <v/>
      </c>
      <c r="BE241" s="413"/>
      <c r="BF241" s="416" t="str">
        <f t="shared" si="128"/>
        <v/>
      </c>
      <c r="BG241" s="415" t="str">
        <f>IF('3.5 St Lights - Pole'!$AM241="","",'3.5 St Lights - Pole'!$AM241)</f>
        <v/>
      </c>
      <c r="BH241" s="413"/>
      <c r="BI241" s="89" t="str">
        <f t="shared" si="129"/>
        <v/>
      </c>
      <c r="BJ241" s="85"/>
      <c r="BK241" s="413"/>
      <c r="BL241" s="413"/>
      <c r="BM241" s="413"/>
      <c r="BN241" s="89" t="str">
        <f t="shared" si="130"/>
        <v/>
      </c>
      <c r="BO241" s="85"/>
      <c r="BP241" s="413"/>
      <c r="BQ241" s="415" t="str">
        <f>IF('3.5 St Lights - Pole'!$AM241="","",'3.5 St Lights - Pole'!$AM241)</f>
        <v/>
      </c>
      <c r="BR241" s="85"/>
      <c r="BS241" s="85"/>
      <c r="BT241" s="85" t="str">
        <f>'3.5 St Lights - Pole'!CE241</f>
        <v/>
      </c>
      <c r="BU241" s="85"/>
      <c r="BV241" s="85" t="str">
        <f t="shared" si="131"/>
        <v/>
      </c>
      <c r="BW241" s="271"/>
      <c r="BX241" s="85" t="str">
        <f>'3.5 St Lights - Pole'!CI241</f>
        <v/>
      </c>
      <c r="BY241" s="85" t="str">
        <f>'3.5 St Lights - Pole'!CJ241</f>
        <v/>
      </c>
      <c r="BZ241" s="85" t="str">
        <f>'3.5 St Lights - Pole'!CK241</f>
        <v/>
      </c>
      <c r="CA241" s="85"/>
      <c r="CB241" s="85"/>
      <c r="CC241" s="85" t="str">
        <f t="shared" si="132"/>
        <v/>
      </c>
      <c r="CD241" s="413"/>
      <c r="CE241" s="112"/>
      <c r="CF241" s="133" t="str">
        <f ca="1">IF('3.5 St Lights - Pole'!CR241="","",'3.5 St Lights - Pole'!CR241)</f>
        <v/>
      </c>
      <c r="CG241" s="112" t="str">
        <f>IF('3.5 St Lights - Pole'!CS241="","",'3.5 St Lights - Pole'!CS241)</f>
        <v/>
      </c>
      <c r="CH241" s="112"/>
      <c r="CI241" s="112"/>
    </row>
    <row r="242" spans="1:87" x14ac:dyDescent="0.2">
      <c r="A242" s="237"/>
      <c r="B242" s="413" t="str">
        <f t="shared" si="105"/>
        <v/>
      </c>
      <c r="C242" s="413" t="str">
        <f>IF('3.5 St Lights - Bracket'!B242="","",'3.5 St Lights - Bracket'!B242)</f>
        <v/>
      </c>
      <c r="D242" s="89" t="str">
        <f>IF('3.5 St Lights - Bracket'!D242="","",'3.5 St Lights - Bracket'!D242)</f>
        <v/>
      </c>
      <c r="E242" s="413" t="str">
        <f>IF('3.5 St Lights - Bracket'!E242="","",'3.5 St Lights - Bracket'!E242)</f>
        <v/>
      </c>
      <c r="F242" s="413" t="str">
        <f>IF('3.5 St Lights - Bracket'!F242="","",'3.5 St Lights - Bracket'!F242)</f>
        <v/>
      </c>
      <c r="G242" s="413" t="str">
        <f>IF('3.5 St Lights - Bracket'!G242="","",'3.5 St Lights - Bracket'!G242)</f>
        <v/>
      </c>
      <c r="H242" s="413" t="str">
        <f>IF('3.5 St Lights - Bracket'!H242="","",'3.5 St Lights - Bracket'!H242)</f>
        <v/>
      </c>
      <c r="I242" s="413"/>
      <c r="J242" s="89" t="str">
        <f t="shared" si="106"/>
        <v/>
      </c>
      <c r="K242" s="413"/>
      <c r="L242" s="89" t="str">
        <f t="shared" si="107"/>
        <v/>
      </c>
      <c r="M242" s="414" t="str">
        <f t="shared" si="108"/>
        <v/>
      </c>
      <c r="N242" s="413"/>
      <c r="O242" s="89" t="str">
        <f t="shared" si="109"/>
        <v/>
      </c>
      <c r="P242" s="413" t="str">
        <f t="shared" si="110"/>
        <v/>
      </c>
      <c r="Q242" s="89" t="str">
        <f t="shared" si="111"/>
        <v/>
      </c>
      <c r="R242" s="413"/>
      <c r="S242" s="413" t="str">
        <f>IFERROR(VLOOKUP('3.5 St Lights - Pole'!AE242,sl_lights_light_supply_auto,2,FALSE),"")</f>
        <v/>
      </c>
      <c r="T242" s="89" t="str">
        <f t="shared" si="112"/>
        <v/>
      </c>
      <c r="U242" s="413"/>
      <c r="V242" s="413"/>
      <c r="W242" s="413"/>
      <c r="X242" s="413"/>
      <c r="Y242" s="89" t="str">
        <f t="shared" si="113"/>
        <v/>
      </c>
      <c r="Z242" s="415" t="str">
        <f>IF('3.5 St Lights - Pole'!$AM242="","",'3.5 St Lights - Pole'!$AM242)</f>
        <v/>
      </c>
      <c r="AA242" s="413"/>
      <c r="AB242" s="413"/>
      <c r="AC242" s="89" t="str">
        <f t="shared" si="114"/>
        <v/>
      </c>
      <c r="AD242" s="85"/>
      <c r="AE242" s="413"/>
      <c r="AF242" s="413" t="str">
        <f t="shared" si="115"/>
        <v/>
      </c>
      <c r="AG242" s="89" t="str">
        <f t="shared" si="116"/>
        <v/>
      </c>
      <c r="AH242" s="414" t="str">
        <f t="shared" si="117"/>
        <v/>
      </c>
      <c r="AI242" s="413" t="str">
        <f t="shared" si="118"/>
        <v/>
      </c>
      <c r="AJ242" s="89" t="str">
        <f t="shared" si="119"/>
        <v/>
      </c>
      <c r="AK242" s="413"/>
      <c r="AL242" s="89" t="str">
        <f t="shared" si="120"/>
        <v/>
      </c>
      <c r="AM242" s="413"/>
      <c r="AN242" s="89" t="str">
        <f t="shared" si="121"/>
        <v/>
      </c>
      <c r="AO242" s="413"/>
      <c r="AP242" s="89" t="str">
        <f t="shared" si="122"/>
        <v/>
      </c>
      <c r="AQ242" s="413"/>
      <c r="AR242" s="415" t="str">
        <f>IF('3.5 St Lights - Pole'!$AM242="","",'3.5 St Lights - Pole'!$AM242)</f>
        <v/>
      </c>
      <c r="AS242" s="413"/>
      <c r="AT242" s="89" t="str">
        <f t="shared" si="123"/>
        <v/>
      </c>
      <c r="AU242" s="85"/>
      <c r="AV242" s="85"/>
      <c r="AW242" s="413"/>
      <c r="AX242" s="413"/>
      <c r="AY242" s="89" t="str">
        <f t="shared" si="124"/>
        <v/>
      </c>
      <c r="AZ242" s="85"/>
      <c r="BA242" s="85"/>
      <c r="BB242" s="413" t="str">
        <f t="shared" si="125"/>
        <v/>
      </c>
      <c r="BC242" s="89" t="str">
        <f t="shared" si="126"/>
        <v/>
      </c>
      <c r="BD242" s="414" t="str">
        <f t="shared" si="127"/>
        <v/>
      </c>
      <c r="BE242" s="413"/>
      <c r="BF242" s="416" t="str">
        <f t="shared" si="128"/>
        <v/>
      </c>
      <c r="BG242" s="415" t="str">
        <f>IF('3.5 St Lights - Pole'!$AM242="","",'3.5 St Lights - Pole'!$AM242)</f>
        <v/>
      </c>
      <c r="BH242" s="413"/>
      <c r="BI242" s="89" t="str">
        <f t="shared" si="129"/>
        <v/>
      </c>
      <c r="BJ242" s="85"/>
      <c r="BK242" s="413"/>
      <c r="BL242" s="413"/>
      <c r="BM242" s="413"/>
      <c r="BN242" s="89" t="str">
        <f t="shared" si="130"/>
        <v/>
      </c>
      <c r="BO242" s="85"/>
      <c r="BP242" s="413"/>
      <c r="BQ242" s="415" t="str">
        <f>IF('3.5 St Lights - Pole'!$AM242="","",'3.5 St Lights - Pole'!$AM242)</f>
        <v/>
      </c>
      <c r="BR242" s="85"/>
      <c r="BS242" s="85"/>
      <c r="BT242" s="85" t="str">
        <f>'3.5 St Lights - Pole'!CE242</f>
        <v/>
      </c>
      <c r="BU242" s="85"/>
      <c r="BV242" s="85" t="str">
        <f t="shared" si="131"/>
        <v/>
      </c>
      <c r="BW242" s="271"/>
      <c r="BX242" s="85" t="str">
        <f>'3.5 St Lights - Pole'!CI242</f>
        <v/>
      </c>
      <c r="BY242" s="85" t="str">
        <f>'3.5 St Lights - Pole'!CJ242</f>
        <v/>
      </c>
      <c r="BZ242" s="85" t="str">
        <f>'3.5 St Lights - Pole'!CK242</f>
        <v/>
      </c>
      <c r="CA242" s="85"/>
      <c r="CB242" s="85"/>
      <c r="CC242" s="85" t="str">
        <f t="shared" si="132"/>
        <v/>
      </c>
      <c r="CD242" s="413"/>
      <c r="CE242" s="112"/>
      <c r="CF242" s="133" t="str">
        <f ca="1">IF('3.5 St Lights - Pole'!CR242="","",'3.5 St Lights - Pole'!CR242)</f>
        <v/>
      </c>
      <c r="CG242" s="112" t="str">
        <f>IF('3.5 St Lights - Pole'!CS242="","",'3.5 St Lights - Pole'!CS242)</f>
        <v/>
      </c>
      <c r="CH242" s="112"/>
      <c r="CI242" s="112"/>
    </row>
    <row r="243" spans="1:87" x14ac:dyDescent="0.2">
      <c r="A243" s="237"/>
      <c r="B243" s="413" t="str">
        <f t="shared" si="105"/>
        <v/>
      </c>
      <c r="C243" s="413" t="str">
        <f>IF('3.5 St Lights - Bracket'!B243="","",'3.5 St Lights - Bracket'!B243)</f>
        <v/>
      </c>
      <c r="D243" s="89" t="str">
        <f>IF('3.5 St Lights - Bracket'!D243="","",'3.5 St Lights - Bracket'!D243)</f>
        <v/>
      </c>
      <c r="E243" s="413" t="str">
        <f>IF('3.5 St Lights - Bracket'!E243="","",'3.5 St Lights - Bracket'!E243)</f>
        <v/>
      </c>
      <c r="F243" s="413" t="str">
        <f>IF('3.5 St Lights - Bracket'!F243="","",'3.5 St Lights - Bracket'!F243)</f>
        <v/>
      </c>
      <c r="G243" s="413" t="str">
        <f>IF('3.5 St Lights - Bracket'!G243="","",'3.5 St Lights - Bracket'!G243)</f>
        <v/>
      </c>
      <c r="H243" s="413" t="str">
        <f>IF('3.5 St Lights - Bracket'!H243="","",'3.5 St Lights - Bracket'!H243)</f>
        <v/>
      </c>
      <c r="I243" s="413"/>
      <c r="J243" s="89" t="str">
        <f t="shared" si="106"/>
        <v/>
      </c>
      <c r="K243" s="413"/>
      <c r="L243" s="89" t="str">
        <f t="shared" si="107"/>
        <v/>
      </c>
      <c r="M243" s="414" t="str">
        <f t="shared" si="108"/>
        <v/>
      </c>
      <c r="N243" s="413"/>
      <c r="O243" s="89" t="str">
        <f t="shared" si="109"/>
        <v/>
      </c>
      <c r="P243" s="413" t="str">
        <f t="shared" si="110"/>
        <v/>
      </c>
      <c r="Q243" s="89" t="str">
        <f t="shared" si="111"/>
        <v/>
      </c>
      <c r="R243" s="413"/>
      <c r="S243" s="413" t="str">
        <f>IFERROR(VLOOKUP('3.5 St Lights - Pole'!AE243,sl_lights_light_supply_auto,2,FALSE),"")</f>
        <v/>
      </c>
      <c r="T243" s="89" t="str">
        <f t="shared" si="112"/>
        <v/>
      </c>
      <c r="U243" s="413"/>
      <c r="V243" s="413"/>
      <c r="W243" s="413"/>
      <c r="X243" s="413"/>
      <c r="Y243" s="89" t="str">
        <f t="shared" si="113"/>
        <v/>
      </c>
      <c r="Z243" s="415" t="str">
        <f>IF('3.5 St Lights - Pole'!$AM243="","",'3.5 St Lights - Pole'!$AM243)</f>
        <v/>
      </c>
      <c r="AA243" s="413"/>
      <c r="AB243" s="413"/>
      <c r="AC243" s="89" t="str">
        <f t="shared" si="114"/>
        <v/>
      </c>
      <c r="AD243" s="85"/>
      <c r="AE243" s="413"/>
      <c r="AF243" s="413" t="str">
        <f t="shared" si="115"/>
        <v/>
      </c>
      <c r="AG243" s="89" t="str">
        <f t="shared" si="116"/>
        <v/>
      </c>
      <c r="AH243" s="414" t="str">
        <f t="shared" si="117"/>
        <v/>
      </c>
      <c r="AI243" s="413" t="str">
        <f t="shared" si="118"/>
        <v/>
      </c>
      <c r="AJ243" s="89" t="str">
        <f t="shared" si="119"/>
        <v/>
      </c>
      <c r="AK243" s="413"/>
      <c r="AL243" s="89" t="str">
        <f t="shared" si="120"/>
        <v/>
      </c>
      <c r="AM243" s="413"/>
      <c r="AN243" s="89" t="str">
        <f t="shared" si="121"/>
        <v/>
      </c>
      <c r="AO243" s="413"/>
      <c r="AP243" s="89" t="str">
        <f t="shared" si="122"/>
        <v/>
      </c>
      <c r="AQ243" s="413"/>
      <c r="AR243" s="415" t="str">
        <f>IF('3.5 St Lights - Pole'!$AM243="","",'3.5 St Lights - Pole'!$AM243)</f>
        <v/>
      </c>
      <c r="AS243" s="413"/>
      <c r="AT243" s="89" t="str">
        <f t="shared" si="123"/>
        <v/>
      </c>
      <c r="AU243" s="85"/>
      <c r="AV243" s="85"/>
      <c r="AW243" s="413"/>
      <c r="AX243" s="413"/>
      <c r="AY243" s="89" t="str">
        <f t="shared" si="124"/>
        <v/>
      </c>
      <c r="AZ243" s="85"/>
      <c r="BA243" s="85"/>
      <c r="BB243" s="413" t="str">
        <f t="shared" si="125"/>
        <v/>
      </c>
      <c r="BC243" s="89" t="str">
        <f t="shared" si="126"/>
        <v/>
      </c>
      <c r="BD243" s="414" t="str">
        <f t="shared" si="127"/>
        <v/>
      </c>
      <c r="BE243" s="413"/>
      <c r="BF243" s="416" t="str">
        <f t="shared" si="128"/>
        <v/>
      </c>
      <c r="BG243" s="415" t="str">
        <f>IF('3.5 St Lights - Pole'!$AM243="","",'3.5 St Lights - Pole'!$AM243)</f>
        <v/>
      </c>
      <c r="BH243" s="413"/>
      <c r="BI243" s="89" t="str">
        <f t="shared" si="129"/>
        <v/>
      </c>
      <c r="BJ243" s="85"/>
      <c r="BK243" s="413"/>
      <c r="BL243" s="413"/>
      <c r="BM243" s="413"/>
      <c r="BN243" s="89" t="str">
        <f t="shared" si="130"/>
        <v/>
      </c>
      <c r="BO243" s="85"/>
      <c r="BP243" s="413"/>
      <c r="BQ243" s="415" t="str">
        <f>IF('3.5 St Lights - Pole'!$AM243="","",'3.5 St Lights - Pole'!$AM243)</f>
        <v/>
      </c>
      <c r="BR243" s="85"/>
      <c r="BS243" s="85"/>
      <c r="BT243" s="85" t="str">
        <f>'3.5 St Lights - Pole'!CE243</f>
        <v/>
      </c>
      <c r="BU243" s="85"/>
      <c r="BV243" s="85" t="str">
        <f t="shared" si="131"/>
        <v/>
      </c>
      <c r="BW243" s="271"/>
      <c r="BX243" s="85" t="str">
        <f>'3.5 St Lights - Pole'!CI243</f>
        <v/>
      </c>
      <c r="BY243" s="85" t="str">
        <f>'3.5 St Lights - Pole'!CJ243</f>
        <v/>
      </c>
      <c r="BZ243" s="85" t="str">
        <f>'3.5 St Lights - Pole'!CK243</f>
        <v/>
      </c>
      <c r="CA243" s="85"/>
      <c r="CB243" s="85"/>
      <c r="CC243" s="85" t="str">
        <f t="shared" si="132"/>
        <v/>
      </c>
      <c r="CD243" s="413"/>
      <c r="CE243" s="112"/>
      <c r="CF243" s="133" t="str">
        <f ca="1">IF('3.5 St Lights - Pole'!CR243="","",'3.5 St Lights - Pole'!CR243)</f>
        <v/>
      </c>
      <c r="CG243" s="112" t="str">
        <f>IF('3.5 St Lights - Pole'!CS243="","",'3.5 St Lights - Pole'!CS243)</f>
        <v/>
      </c>
      <c r="CH243" s="112"/>
      <c r="CI243" s="112"/>
    </row>
    <row r="244" spans="1:87" x14ac:dyDescent="0.2">
      <c r="A244" s="237"/>
      <c r="B244" s="413" t="str">
        <f t="shared" si="105"/>
        <v/>
      </c>
      <c r="C244" s="413" t="str">
        <f>IF('3.5 St Lights - Bracket'!B244="","",'3.5 St Lights - Bracket'!B244)</f>
        <v/>
      </c>
      <c r="D244" s="89" t="str">
        <f>IF('3.5 St Lights - Bracket'!D244="","",'3.5 St Lights - Bracket'!D244)</f>
        <v/>
      </c>
      <c r="E244" s="413" t="str">
        <f>IF('3.5 St Lights - Bracket'!E244="","",'3.5 St Lights - Bracket'!E244)</f>
        <v/>
      </c>
      <c r="F244" s="413" t="str">
        <f>IF('3.5 St Lights - Bracket'!F244="","",'3.5 St Lights - Bracket'!F244)</f>
        <v/>
      </c>
      <c r="G244" s="413" t="str">
        <f>IF('3.5 St Lights - Bracket'!G244="","",'3.5 St Lights - Bracket'!G244)</f>
        <v/>
      </c>
      <c r="H244" s="413" t="str">
        <f>IF('3.5 St Lights - Bracket'!H244="","",'3.5 St Lights - Bracket'!H244)</f>
        <v/>
      </c>
      <c r="I244" s="413"/>
      <c r="J244" s="89" t="str">
        <f t="shared" si="106"/>
        <v/>
      </c>
      <c r="K244" s="413"/>
      <c r="L244" s="89" t="str">
        <f t="shared" si="107"/>
        <v/>
      </c>
      <c r="M244" s="414" t="str">
        <f t="shared" si="108"/>
        <v/>
      </c>
      <c r="N244" s="413"/>
      <c r="O244" s="89" t="str">
        <f t="shared" si="109"/>
        <v/>
      </c>
      <c r="P244" s="413" t="str">
        <f t="shared" si="110"/>
        <v/>
      </c>
      <c r="Q244" s="89" t="str">
        <f t="shared" si="111"/>
        <v/>
      </c>
      <c r="R244" s="413"/>
      <c r="S244" s="413" t="str">
        <f>IFERROR(VLOOKUP('3.5 St Lights - Pole'!AE244,sl_lights_light_supply_auto,2,FALSE),"")</f>
        <v/>
      </c>
      <c r="T244" s="89" t="str">
        <f t="shared" si="112"/>
        <v/>
      </c>
      <c r="U244" s="413"/>
      <c r="V244" s="413"/>
      <c r="W244" s="413"/>
      <c r="X244" s="413"/>
      <c r="Y244" s="89" t="str">
        <f t="shared" si="113"/>
        <v/>
      </c>
      <c r="Z244" s="415" t="str">
        <f>IF('3.5 St Lights - Pole'!$AM244="","",'3.5 St Lights - Pole'!$AM244)</f>
        <v/>
      </c>
      <c r="AA244" s="413"/>
      <c r="AB244" s="413"/>
      <c r="AC244" s="89" t="str">
        <f t="shared" si="114"/>
        <v/>
      </c>
      <c r="AD244" s="85"/>
      <c r="AE244" s="413"/>
      <c r="AF244" s="413" t="str">
        <f t="shared" si="115"/>
        <v/>
      </c>
      <c r="AG244" s="89" t="str">
        <f t="shared" si="116"/>
        <v/>
      </c>
      <c r="AH244" s="414" t="str">
        <f t="shared" si="117"/>
        <v/>
      </c>
      <c r="AI244" s="413" t="str">
        <f t="shared" si="118"/>
        <v/>
      </c>
      <c r="AJ244" s="89" t="str">
        <f t="shared" si="119"/>
        <v/>
      </c>
      <c r="AK244" s="413"/>
      <c r="AL244" s="89" t="str">
        <f t="shared" si="120"/>
        <v/>
      </c>
      <c r="AM244" s="413"/>
      <c r="AN244" s="89" t="str">
        <f t="shared" si="121"/>
        <v/>
      </c>
      <c r="AO244" s="413"/>
      <c r="AP244" s="89" t="str">
        <f t="shared" si="122"/>
        <v/>
      </c>
      <c r="AQ244" s="413"/>
      <c r="AR244" s="415" t="str">
        <f>IF('3.5 St Lights - Pole'!$AM244="","",'3.5 St Lights - Pole'!$AM244)</f>
        <v/>
      </c>
      <c r="AS244" s="413"/>
      <c r="AT244" s="89" t="str">
        <f t="shared" si="123"/>
        <v/>
      </c>
      <c r="AU244" s="85"/>
      <c r="AV244" s="85"/>
      <c r="AW244" s="413"/>
      <c r="AX244" s="413"/>
      <c r="AY244" s="89" t="str">
        <f t="shared" si="124"/>
        <v/>
      </c>
      <c r="AZ244" s="85"/>
      <c r="BA244" s="85"/>
      <c r="BB244" s="413" t="str">
        <f t="shared" si="125"/>
        <v/>
      </c>
      <c r="BC244" s="89" t="str">
        <f t="shared" si="126"/>
        <v/>
      </c>
      <c r="BD244" s="414" t="str">
        <f t="shared" si="127"/>
        <v/>
      </c>
      <c r="BE244" s="413"/>
      <c r="BF244" s="416" t="str">
        <f t="shared" si="128"/>
        <v/>
      </c>
      <c r="BG244" s="415" t="str">
        <f>IF('3.5 St Lights - Pole'!$AM244="","",'3.5 St Lights - Pole'!$AM244)</f>
        <v/>
      </c>
      <c r="BH244" s="413"/>
      <c r="BI244" s="89" t="str">
        <f t="shared" si="129"/>
        <v/>
      </c>
      <c r="BJ244" s="85"/>
      <c r="BK244" s="413"/>
      <c r="BL244" s="413"/>
      <c r="BM244" s="413"/>
      <c r="BN244" s="89" t="str">
        <f t="shared" si="130"/>
        <v/>
      </c>
      <c r="BO244" s="85"/>
      <c r="BP244" s="413"/>
      <c r="BQ244" s="415" t="str">
        <f>IF('3.5 St Lights - Pole'!$AM244="","",'3.5 St Lights - Pole'!$AM244)</f>
        <v/>
      </c>
      <c r="BR244" s="85"/>
      <c r="BS244" s="85"/>
      <c r="BT244" s="85" t="str">
        <f>'3.5 St Lights - Pole'!CE244</f>
        <v/>
      </c>
      <c r="BU244" s="85"/>
      <c r="BV244" s="85" t="str">
        <f t="shared" si="131"/>
        <v/>
      </c>
      <c r="BW244" s="271"/>
      <c r="BX244" s="85" t="str">
        <f>'3.5 St Lights - Pole'!CI244</f>
        <v/>
      </c>
      <c r="BY244" s="85" t="str">
        <f>'3.5 St Lights - Pole'!CJ244</f>
        <v/>
      </c>
      <c r="BZ244" s="85" t="str">
        <f>'3.5 St Lights - Pole'!CK244</f>
        <v/>
      </c>
      <c r="CA244" s="85"/>
      <c r="CB244" s="85"/>
      <c r="CC244" s="85" t="str">
        <f t="shared" si="132"/>
        <v/>
      </c>
      <c r="CD244" s="413"/>
      <c r="CE244" s="112"/>
      <c r="CF244" s="133" t="str">
        <f ca="1">IF('3.5 St Lights - Pole'!CR244="","",'3.5 St Lights - Pole'!CR244)</f>
        <v/>
      </c>
      <c r="CG244" s="112" t="str">
        <f>IF('3.5 St Lights - Pole'!CS244="","",'3.5 St Lights - Pole'!CS244)</f>
        <v/>
      </c>
      <c r="CH244" s="112"/>
      <c r="CI244" s="112"/>
    </row>
    <row r="245" spans="1:87" x14ac:dyDescent="0.2">
      <c r="A245" s="237"/>
      <c r="B245" s="413" t="str">
        <f t="shared" si="105"/>
        <v/>
      </c>
      <c r="C245" s="413" t="str">
        <f>IF('3.5 St Lights - Bracket'!B245="","",'3.5 St Lights - Bracket'!B245)</f>
        <v/>
      </c>
      <c r="D245" s="89" t="str">
        <f>IF('3.5 St Lights - Bracket'!D245="","",'3.5 St Lights - Bracket'!D245)</f>
        <v/>
      </c>
      <c r="E245" s="413" t="str">
        <f>IF('3.5 St Lights - Bracket'!E245="","",'3.5 St Lights - Bracket'!E245)</f>
        <v/>
      </c>
      <c r="F245" s="413" t="str">
        <f>IF('3.5 St Lights - Bracket'!F245="","",'3.5 St Lights - Bracket'!F245)</f>
        <v/>
      </c>
      <c r="G245" s="413" t="str">
        <f>IF('3.5 St Lights - Bracket'!G245="","",'3.5 St Lights - Bracket'!G245)</f>
        <v/>
      </c>
      <c r="H245" s="413" t="str">
        <f>IF('3.5 St Lights - Bracket'!H245="","",'3.5 St Lights - Bracket'!H245)</f>
        <v/>
      </c>
      <c r="I245" s="413"/>
      <c r="J245" s="89" t="str">
        <f t="shared" si="106"/>
        <v/>
      </c>
      <c r="K245" s="413"/>
      <c r="L245" s="89" t="str">
        <f t="shared" si="107"/>
        <v/>
      </c>
      <c r="M245" s="414" t="str">
        <f t="shared" si="108"/>
        <v/>
      </c>
      <c r="N245" s="413"/>
      <c r="O245" s="89" t="str">
        <f t="shared" si="109"/>
        <v/>
      </c>
      <c r="P245" s="413" t="str">
        <f t="shared" si="110"/>
        <v/>
      </c>
      <c r="Q245" s="89" t="str">
        <f t="shared" si="111"/>
        <v/>
      </c>
      <c r="R245" s="413"/>
      <c r="S245" s="413" t="str">
        <f>IFERROR(VLOOKUP('3.5 St Lights - Pole'!AE245,sl_lights_light_supply_auto,2,FALSE),"")</f>
        <v/>
      </c>
      <c r="T245" s="89" t="str">
        <f t="shared" si="112"/>
        <v/>
      </c>
      <c r="U245" s="413"/>
      <c r="V245" s="413"/>
      <c r="W245" s="413"/>
      <c r="X245" s="413"/>
      <c r="Y245" s="89" t="str">
        <f t="shared" si="113"/>
        <v/>
      </c>
      <c r="Z245" s="415" t="str">
        <f>IF('3.5 St Lights - Pole'!$AM245="","",'3.5 St Lights - Pole'!$AM245)</f>
        <v/>
      </c>
      <c r="AA245" s="413"/>
      <c r="AB245" s="413"/>
      <c r="AC245" s="89" t="str">
        <f t="shared" si="114"/>
        <v/>
      </c>
      <c r="AD245" s="85"/>
      <c r="AE245" s="413"/>
      <c r="AF245" s="413" t="str">
        <f t="shared" si="115"/>
        <v/>
      </c>
      <c r="AG245" s="89" t="str">
        <f t="shared" si="116"/>
        <v/>
      </c>
      <c r="AH245" s="414" t="str">
        <f t="shared" si="117"/>
        <v/>
      </c>
      <c r="AI245" s="413" t="str">
        <f t="shared" si="118"/>
        <v/>
      </c>
      <c r="AJ245" s="89" t="str">
        <f t="shared" si="119"/>
        <v/>
      </c>
      <c r="AK245" s="413"/>
      <c r="AL245" s="89" t="str">
        <f t="shared" si="120"/>
        <v/>
      </c>
      <c r="AM245" s="413"/>
      <c r="AN245" s="89" t="str">
        <f t="shared" si="121"/>
        <v/>
      </c>
      <c r="AO245" s="413"/>
      <c r="AP245" s="89" t="str">
        <f t="shared" si="122"/>
        <v/>
      </c>
      <c r="AQ245" s="413"/>
      <c r="AR245" s="415" t="str">
        <f>IF('3.5 St Lights - Pole'!$AM245="","",'3.5 St Lights - Pole'!$AM245)</f>
        <v/>
      </c>
      <c r="AS245" s="413"/>
      <c r="AT245" s="89" t="str">
        <f t="shared" si="123"/>
        <v/>
      </c>
      <c r="AU245" s="85"/>
      <c r="AV245" s="85"/>
      <c r="AW245" s="413"/>
      <c r="AX245" s="413"/>
      <c r="AY245" s="89" t="str">
        <f t="shared" si="124"/>
        <v/>
      </c>
      <c r="AZ245" s="85"/>
      <c r="BA245" s="85"/>
      <c r="BB245" s="413" t="str">
        <f t="shared" si="125"/>
        <v/>
      </c>
      <c r="BC245" s="89" t="str">
        <f t="shared" si="126"/>
        <v/>
      </c>
      <c r="BD245" s="414" t="str">
        <f t="shared" si="127"/>
        <v/>
      </c>
      <c r="BE245" s="413"/>
      <c r="BF245" s="416" t="str">
        <f t="shared" si="128"/>
        <v/>
      </c>
      <c r="BG245" s="415" t="str">
        <f>IF('3.5 St Lights - Pole'!$AM245="","",'3.5 St Lights - Pole'!$AM245)</f>
        <v/>
      </c>
      <c r="BH245" s="413"/>
      <c r="BI245" s="89" t="str">
        <f t="shared" si="129"/>
        <v/>
      </c>
      <c r="BJ245" s="85"/>
      <c r="BK245" s="413"/>
      <c r="BL245" s="413"/>
      <c r="BM245" s="413"/>
      <c r="BN245" s="89" t="str">
        <f t="shared" si="130"/>
        <v/>
      </c>
      <c r="BO245" s="85"/>
      <c r="BP245" s="413"/>
      <c r="BQ245" s="415" t="str">
        <f>IF('3.5 St Lights - Pole'!$AM245="","",'3.5 St Lights - Pole'!$AM245)</f>
        <v/>
      </c>
      <c r="BR245" s="85"/>
      <c r="BS245" s="85"/>
      <c r="BT245" s="85" t="str">
        <f>'3.5 St Lights - Pole'!CE245</f>
        <v/>
      </c>
      <c r="BU245" s="85"/>
      <c r="BV245" s="85" t="str">
        <f t="shared" si="131"/>
        <v/>
      </c>
      <c r="BW245" s="271"/>
      <c r="BX245" s="85" t="str">
        <f>'3.5 St Lights - Pole'!CI245</f>
        <v/>
      </c>
      <c r="BY245" s="85" t="str">
        <f>'3.5 St Lights - Pole'!CJ245</f>
        <v/>
      </c>
      <c r="BZ245" s="85" t="str">
        <f>'3.5 St Lights - Pole'!CK245</f>
        <v/>
      </c>
      <c r="CA245" s="85"/>
      <c r="CB245" s="85"/>
      <c r="CC245" s="85" t="str">
        <f t="shared" si="132"/>
        <v/>
      </c>
      <c r="CD245" s="413"/>
      <c r="CE245" s="112"/>
      <c r="CF245" s="133" t="str">
        <f ca="1">IF('3.5 St Lights - Pole'!CR245="","",'3.5 St Lights - Pole'!CR245)</f>
        <v/>
      </c>
      <c r="CG245" s="112" t="str">
        <f>IF('3.5 St Lights - Pole'!CS245="","",'3.5 St Lights - Pole'!CS245)</f>
        <v/>
      </c>
      <c r="CH245" s="112"/>
      <c r="CI245" s="112"/>
    </row>
    <row r="246" spans="1:87" x14ac:dyDescent="0.2">
      <c r="A246" s="237"/>
      <c r="B246" s="413" t="str">
        <f t="shared" si="105"/>
        <v/>
      </c>
      <c r="C246" s="413" t="str">
        <f>IF('3.5 St Lights - Bracket'!B246="","",'3.5 St Lights - Bracket'!B246)</f>
        <v/>
      </c>
      <c r="D246" s="89" t="str">
        <f>IF('3.5 St Lights - Bracket'!D246="","",'3.5 St Lights - Bracket'!D246)</f>
        <v/>
      </c>
      <c r="E246" s="413" t="str">
        <f>IF('3.5 St Lights - Bracket'!E246="","",'3.5 St Lights - Bracket'!E246)</f>
        <v/>
      </c>
      <c r="F246" s="413" t="str">
        <f>IF('3.5 St Lights - Bracket'!F246="","",'3.5 St Lights - Bracket'!F246)</f>
        <v/>
      </c>
      <c r="G246" s="413" t="str">
        <f>IF('3.5 St Lights - Bracket'!G246="","",'3.5 St Lights - Bracket'!G246)</f>
        <v/>
      </c>
      <c r="H246" s="413" t="str">
        <f>IF('3.5 St Lights - Bracket'!H246="","",'3.5 St Lights - Bracket'!H246)</f>
        <v/>
      </c>
      <c r="I246" s="413"/>
      <c r="J246" s="89" t="str">
        <f t="shared" si="106"/>
        <v/>
      </c>
      <c r="K246" s="413"/>
      <c r="L246" s="89" t="str">
        <f t="shared" si="107"/>
        <v/>
      </c>
      <c r="M246" s="414" t="str">
        <f t="shared" si="108"/>
        <v/>
      </c>
      <c r="N246" s="413"/>
      <c r="O246" s="89" t="str">
        <f t="shared" si="109"/>
        <v/>
      </c>
      <c r="P246" s="413" t="str">
        <f t="shared" si="110"/>
        <v/>
      </c>
      <c r="Q246" s="89" t="str">
        <f t="shared" si="111"/>
        <v/>
      </c>
      <c r="R246" s="413"/>
      <c r="S246" s="413" t="str">
        <f>IFERROR(VLOOKUP('3.5 St Lights - Pole'!AE246,sl_lights_light_supply_auto,2,FALSE),"")</f>
        <v/>
      </c>
      <c r="T246" s="89" t="str">
        <f t="shared" si="112"/>
        <v/>
      </c>
      <c r="U246" s="413"/>
      <c r="V246" s="413"/>
      <c r="W246" s="413"/>
      <c r="X246" s="413"/>
      <c r="Y246" s="89" t="str">
        <f t="shared" si="113"/>
        <v/>
      </c>
      <c r="Z246" s="415" t="str">
        <f>IF('3.5 St Lights - Pole'!$AM246="","",'3.5 St Lights - Pole'!$AM246)</f>
        <v/>
      </c>
      <c r="AA246" s="413"/>
      <c r="AB246" s="413"/>
      <c r="AC246" s="89" t="str">
        <f t="shared" si="114"/>
        <v/>
      </c>
      <c r="AD246" s="85"/>
      <c r="AE246" s="413"/>
      <c r="AF246" s="413" t="str">
        <f t="shared" si="115"/>
        <v/>
      </c>
      <c r="AG246" s="89" t="str">
        <f t="shared" si="116"/>
        <v/>
      </c>
      <c r="AH246" s="414" t="str">
        <f t="shared" si="117"/>
        <v/>
      </c>
      <c r="AI246" s="413" t="str">
        <f t="shared" si="118"/>
        <v/>
      </c>
      <c r="AJ246" s="89" t="str">
        <f t="shared" si="119"/>
        <v/>
      </c>
      <c r="AK246" s="413"/>
      <c r="AL246" s="89" t="str">
        <f t="shared" si="120"/>
        <v/>
      </c>
      <c r="AM246" s="413"/>
      <c r="AN246" s="89" t="str">
        <f t="shared" si="121"/>
        <v/>
      </c>
      <c r="AO246" s="413"/>
      <c r="AP246" s="89" t="str">
        <f t="shared" si="122"/>
        <v/>
      </c>
      <c r="AQ246" s="413"/>
      <c r="AR246" s="415" t="str">
        <f>IF('3.5 St Lights - Pole'!$AM246="","",'3.5 St Lights - Pole'!$AM246)</f>
        <v/>
      </c>
      <c r="AS246" s="413"/>
      <c r="AT246" s="89" t="str">
        <f t="shared" si="123"/>
        <v/>
      </c>
      <c r="AU246" s="85"/>
      <c r="AV246" s="85"/>
      <c r="AW246" s="413"/>
      <c r="AX246" s="413"/>
      <c r="AY246" s="89" t="str">
        <f t="shared" si="124"/>
        <v/>
      </c>
      <c r="AZ246" s="85"/>
      <c r="BA246" s="85"/>
      <c r="BB246" s="413" t="str">
        <f t="shared" si="125"/>
        <v/>
      </c>
      <c r="BC246" s="89" t="str">
        <f t="shared" si="126"/>
        <v/>
      </c>
      <c r="BD246" s="414" t="str">
        <f t="shared" si="127"/>
        <v/>
      </c>
      <c r="BE246" s="413"/>
      <c r="BF246" s="416" t="str">
        <f t="shared" si="128"/>
        <v/>
      </c>
      <c r="BG246" s="415" t="str">
        <f>IF('3.5 St Lights - Pole'!$AM246="","",'3.5 St Lights - Pole'!$AM246)</f>
        <v/>
      </c>
      <c r="BH246" s="413"/>
      <c r="BI246" s="89" t="str">
        <f t="shared" si="129"/>
        <v/>
      </c>
      <c r="BJ246" s="85"/>
      <c r="BK246" s="413"/>
      <c r="BL246" s="413"/>
      <c r="BM246" s="413"/>
      <c r="BN246" s="89" t="str">
        <f t="shared" si="130"/>
        <v/>
      </c>
      <c r="BO246" s="85"/>
      <c r="BP246" s="413"/>
      <c r="BQ246" s="415" t="str">
        <f>IF('3.5 St Lights - Pole'!$AM246="","",'3.5 St Lights - Pole'!$AM246)</f>
        <v/>
      </c>
      <c r="BR246" s="85"/>
      <c r="BS246" s="85"/>
      <c r="BT246" s="85" t="str">
        <f>'3.5 St Lights - Pole'!CE246</f>
        <v/>
      </c>
      <c r="BU246" s="85"/>
      <c r="BV246" s="85" t="str">
        <f t="shared" si="131"/>
        <v/>
      </c>
      <c r="BW246" s="271"/>
      <c r="BX246" s="85" t="str">
        <f>'3.5 St Lights - Pole'!CI246</f>
        <v/>
      </c>
      <c r="BY246" s="85" t="str">
        <f>'3.5 St Lights - Pole'!CJ246</f>
        <v/>
      </c>
      <c r="BZ246" s="85" t="str">
        <f>'3.5 St Lights - Pole'!CK246</f>
        <v/>
      </c>
      <c r="CA246" s="85"/>
      <c r="CB246" s="85"/>
      <c r="CC246" s="85" t="str">
        <f t="shared" si="132"/>
        <v/>
      </c>
      <c r="CD246" s="413"/>
      <c r="CE246" s="112"/>
      <c r="CF246" s="133" t="str">
        <f ca="1">IF('3.5 St Lights - Pole'!CR246="","",'3.5 St Lights - Pole'!CR246)</f>
        <v/>
      </c>
      <c r="CG246" s="112" t="str">
        <f>IF('3.5 St Lights - Pole'!CS246="","",'3.5 St Lights - Pole'!CS246)</f>
        <v/>
      </c>
      <c r="CH246" s="112"/>
      <c r="CI246" s="112"/>
    </row>
    <row r="247" spans="1:87" x14ac:dyDescent="0.2">
      <c r="A247" s="237"/>
      <c r="B247" s="413" t="str">
        <f t="shared" si="105"/>
        <v/>
      </c>
      <c r="C247" s="413" t="str">
        <f>IF('3.5 St Lights - Bracket'!B247="","",'3.5 St Lights - Bracket'!B247)</f>
        <v/>
      </c>
      <c r="D247" s="89" t="str">
        <f>IF('3.5 St Lights - Bracket'!D247="","",'3.5 St Lights - Bracket'!D247)</f>
        <v/>
      </c>
      <c r="E247" s="413" t="str">
        <f>IF('3.5 St Lights - Bracket'!E247="","",'3.5 St Lights - Bracket'!E247)</f>
        <v/>
      </c>
      <c r="F247" s="413" t="str">
        <f>IF('3.5 St Lights - Bracket'!F247="","",'3.5 St Lights - Bracket'!F247)</f>
        <v/>
      </c>
      <c r="G247" s="413" t="str">
        <f>IF('3.5 St Lights - Bracket'!G247="","",'3.5 St Lights - Bracket'!G247)</f>
        <v/>
      </c>
      <c r="H247" s="413" t="str">
        <f>IF('3.5 St Lights - Bracket'!H247="","",'3.5 St Lights - Bracket'!H247)</f>
        <v/>
      </c>
      <c r="I247" s="413"/>
      <c r="J247" s="89" t="str">
        <f t="shared" si="106"/>
        <v/>
      </c>
      <c r="K247" s="413"/>
      <c r="L247" s="89" t="str">
        <f t="shared" si="107"/>
        <v/>
      </c>
      <c r="M247" s="414" t="str">
        <f t="shared" si="108"/>
        <v/>
      </c>
      <c r="N247" s="413"/>
      <c r="O247" s="89" t="str">
        <f t="shared" si="109"/>
        <v/>
      </c>
      <c r="P247" s="413" t="str">
        <f t="shared" si="110"/>
        <v/>
      </c>
      <c r="Q247" s="89" t="str">
        <f t="shared" si="111"/>
        <v/>
      </c>
      <c r="R247" s="413"/>
      <c r="S247" s="413" t="str">
        <f>IFERROR(VLOOKUP('3.5 St Lights - Pole'!AE247,sl_lights_light_supply_auto,2,FALSE),"")</f>
        <v/>
      </c>
      <c r="T247" s="89" t="str">
        <f t="shared" si="112"/>
        <v/>
      </c>
      <c r="U247" s="413"/>
      <c r="V247" s="413"/>
      <c r="W247" s="413"/>
      <c r="X247" s="413"/>
      <c r="Y247" s="89" t="str">
        <f t="shared" si="113"/>
        <v/>
      </c>
      <c r="Z247" s="415" t="str">
        <f>IF('3.5 St Lights - Pole'!$AM247="","",'3.5 St Lights - Pole'!$AM247)</f>
        <v/>
      </c>
      <c r="AA247" s="413"/>
      <c r="AB247" s="413"/>
      <c r="AC247" s="89" t="str">
        <f t="shared" si="114"/>
        <v/>
      </c>
      <c r="AD247" s="85"/>
      <c r="AE247" s="413"/>
      <c r="AF247" s="413" t="str">
        <f t="shared" si="115"/>
        <v/>
      </c>
      <c r="AG247" s="89" t="str">
        <f t="shared" si="116"/>
        <v/>
      </c>
      <c r="AH247" s="414" t="str">
        <f t="shared" si="117"/>
        <v/>
      </c>
      <c r="AI247" s="413" t="str">
        <f t="shared" si="118"/>
        <v/>
      </c>
      <c r="AJ247" s="89" t="str">
        <f t="shared" si="119"/>
        <v/>
      </c>
      <c r="AK247" s="413"/>
      <c r="AL247" s="89" t="str">
        <f t="shared" si="120"/>
        <v/>
      </c>
      <c r="AM247" s="413"/>
      <c r="AN247" s="89" t="str">
        <f t="shared" si="121"/>
        <v/>
      </c>
      <c r="AO247" s="413"/>
      <c r="AP247" s="89" t="str">
        <f t="shared" si="122"/>
        <v/>
      </c>
      <c r="AQ247" s="413"/>
      <c r="AR247" s="415" t="str">
        <f>IF('3.5 St Lights - Pole'!$AM247="","",'3.5 St Lights - Pole'!$AM247)</f>
        <v/>
      </c>
      <c r="AS247" s="413"/>
      <c r="AT247" s="89" t="str">
        <f t="shared" si="123"/>
        <v/>
      </c>
      <c r="AU247" s="85"/>
      <c r="AV247" s="85"/>
      <c r="AW247" s="413"/>
      <c r="AX247" s="413"/>
      <c r="AY247" s="89" t="str">
        <f t="shared" si="124"/>
        <v/>
      </c>
      <c r="AZ247" s="85"/>
      <c r="BA247" s="85"/>
      <c r="BB247" s="413" t="str">
        <f t="shared" si="125"/>
        <v/>
      </c>
      <c r="BC247" s="89" t="str">
        <f t="shared" si="126"/>
        <v/>
      </c>
      <c r="BD247" s="414" t="str">
        <f t="shared" si="127"/>
        <v/>
      </c>
      <c r="BE247" s="413"/>
      <c r="BF247" s="416" t="str">
        <f t="shared" si="128"/>
        <v/>
      </c>
      <c r="BG247" s="415" t="str">
        <f>IF('3.5 St Lights - Pole'!$AM247="","",'3.5 St Lights - Pole'!$AM247)</f>
        <v/>
      </c>
      <c r="BH247" s="413"/>
      <c r="BI247" s="89" t="str">
        <f t="shared" si="129"/>
        <v/>
      </c>
      <c r="BJ247" s="85"/>
      <c r="BK247" s="413"/>
      <c r="BL247" s="413"/>
      <c r="BM247" s="413"/>
      <c r="BN247" s="89" t="str">
        <f t="shared" si="130"/>
        <v/>
      </c>
      <c r="BO247" s="85"/>
      <c r="BP247" s="413"/>
      <c r="BQ247" s="415" t="str">
        <f>IF('3.5 St Lights - Pole'!$AM247="","",'3.5 St Lights - Pole'!$AM247)</f>
        <v/>
      </c>
      <c r="BR247" s="85"/>
      <c r="BS247" s="85"/>
      <c r="BT247" s="85" t="str">
        <f>'3.5 St Lights - Pole'!CE247</f>
        <v/>
      </c>
      <c r="BU247" s="85"/>
      <c r="BV247" s="85" t="str">
        <f t="shared" si="131"/>
        <v/>
      </c>
      <c r="BW247" s="271"/>
      <c r="BX247" s="85" t="str">
        <f>'3.5 St Lights - Pole'!CI247</f>
        <v/>
      </c>
      <c r="BY247" s="85" t="str">
        <f>'3.5 St Lights - Pole'!CJ247</f>
        <v/>
      </c>
      <c r="BZ247" s="85" t="str">
        <f>'3.5 St Lights - Pole'!CK247</f>
        <v/>
      </c>
      <c r="CA247" s="85"/>
      <c r="CB247" s="85"/>
      <c r="CC247" s="85" t="str">
        <f t="shared" si="132"/>
        <v/>
      </c>
      <c r="CD247" s="413"/>
      <c r="CE247" s="112"/>
      <c r="CF247" s="133" t="str">
        <f ca="1">IF('3.5 St Lights - Pole'!CR247="","",'3.5 St Lights - Pole'!CR247)</f>
        <v/>
      </c>
      <c r="CG247" s="112" t="str">
        <f>IF('3.5 St Lights - Pole'!CS247="","",'3.5 St Lights - Pole'!CS247)</f>
        <v/>
      </c>
      <c r="CH247" s="112"/>
      <c r="CI247" s="112"/>
    </row>
    <row r="248" spans="1:87" x14ac:dyDescent="0.2">
      <c r="A248" s="237"/>
      <c r="B248" s="413" t="str">
        <f t="shared" si="105"/>
        <v/>
      </c>
      <c r="C248" s="413" t="str">
        <f>IF('3.5 St Lights - Bracket'!B248="","",'3.5 St Lights - Bracket'!B248)</f>
        <v/>
      </c>
      <c r="D248" s="89" t="str">
        <f>IF('3.5 St Lights - Bracket'!D248="","",'3.5 St Lights - Bracket'!D248)</f>
        <v/>
      </c>
      <c r="E248" s="413" t="str">
        <f>IF('3.5 St Lights - Bracket'!E248="","",'3.5 St Lights - Bracket'!E248)</f>
        <v/>
      </c>
      <c r="F248" s="413" t="str">
        <f>IF('3.5 St Lights - Bracket'!F248="","",'3.5 St Lights - Bracket'!F248)</f>
        <v/>
      </c>
      <c r="G248" s="413" t="str">
        <f>IF('3.5 St Lights - Bracket'!G248="","",'3.5 St Lights - Bracket'!G248)</f>
        <v/>
      </c>
      <c r="H248" s="413" t="str">
        <f>IF('3.5 St Lights - Bracket'!H248="","",'3.5 St Lights - Bracket'!H248)</f>
        <v/>
      </c>
      <c r="I248" s="413"/>
      <c r="J248" s="89" t="str">
        <f t="shared" si="106"/>
        <v/>
      </c>
      <c r="K248" s="413"/>
      <c r="L248" s="89" t="str">
        <f t="shared" si="107"/>
        <v/>
      </c>
      <c r="M248" s="414" t="str">
        <f t="shared" si="108"/>
        <v/>
      </c>
      <c r="N248" s="413"/>
      <c r="O248" s="89" t="str">
        <f t="shared" si="109"/>
        <v/>
      </c>
      <c r="P248" s="413" t="str">
        <f t="shared" si="110"/>
        <v/>
      </c>
      <c r="Q248" s="89" t="str">
        <f t="shared" si="111"/>
        <v/>
      </c>
      <c r="R248" s="413"/>
      <c r="S248" s="413" t="str">
        <f>IFERROR(VLOOKUP('3.5 St Lights - Pole'!AE248,sl_lights_light_supply_auto,2,FALSE),"")</f>
        <v/>
      </c>
      <c r="T248" s="89" t="str">
        <f t="shared" si="112"/>
        <v/>
      </c>
      <c r="U248" s="413"/>
      <c r="V248" s="413"/>
      <c r="W248" s="413"/>
      <c r="X248" s="413"/>
      <c r="Y248" s="89" t="str">
        <f t="shared" si="113"/>
        <v/>
      </c>
      <c r="Z248" s="415" t="str">
        <f>IF('3.5 St Lights - Pole'!$AM248="","",'3.5 St Lights - Pole'!$AM248)</f>
        <v/>
      </c>
      <c r="AA248" s="413"/>
      <c r="AB248" s="413"/>
      <c r="AC248" s="89" t="str">
        <f t="shared" si="114"/>
        <v/>
      </c>
      <c r="AD248" s="85"/>
      <c r="AE248" s="413"/>
      <c r="AF248" s="413" t="str">
        <f t="shared" si="115"/>
        <v/>
      </c>
      <c r="AG248" s="89" t="str">
        <f t="shared" si="116"/>
        <v/>
      </c>
      <c r="AH248" s="414" t="str">
        <f t="shared" si="117"/>
        <v/>
      </c>
      <c r="AI248" s="413" t="str">
        <f t="shared" si="118"/>
        <v/>
      </c>
      <c r="AJ248" s="89" t="str">
        <f t="shared" si="119"/>
        <v/>
      </c>
      <c r="AK248" s="413"/>
      <c r="AL248" s="89" t="str">
        <f t="shared" si="120"/>
        <v/>
      </c>
      <c r="AM248" s="413"/>
      <c r="AN248" s="89" t="str">
        <f t="shared" si="121"/>
        <v/>
      </c>
      <c r="AO248" s="413"/>
      <c r="AP248" s="89" t="str">
        <f t="shared" si="122"/>
        <v/>
      </c>
      <c r="AQ248" s="413"/>
      <c r="AR248" s="415" t="str">
        <f>IF('3.5 St Lights - Pole'!$AM248="","",'3.5 St Lights - Pole'!$AM248)</f>
        <v/>
      </c>
      <c r="AS248" s="413"/>
      <c r="AT248" s="89" t="str">
        <f t="shared" si="123"/>
        <v/>
      </c>
      <c r="AU248" s="85"/>
      <c r="AV248" s="85"/>
      <c r="AW248" s="413"/>
      <c r="AX248" s="413"/>
      <c r="AY248" s="89" t="str">
        <f t="shared" si="124"/>
        <v/>
      </c>
      <c r="AZ248" s="85"/>
      <c r="BA248" s="85"/>
      <c r="BB248" s="413" t="str">
        <f t="shared" si="125"/>
        <v/>
      </c>
      <c r="BC248" s="89" t="str">
        <f t="shared" si="126"/>
        <v/>
      </c>
      <c r="BD248" s="414" t="str">
        <f t="shared" si="127"/>
        <v/>
      </c>
      <c r="BE248" s="413"/>
      <c r="BF248" s="416" t="str">
        <f t="shared" si="128"/>
        <v/>
      </c>
      <c r="BG248" s="415" t="str">
        <f>IF('3.5 St Lights - Pole'!$AM248="","",'3.5 St Lights - Pole'!$AM248)</f>
        <v/>
      </c>
      <c r="BH248" s="413"/>
      <c r="BI248" s="89" t="str">
        <f t="shared" si="129"/>
        <v/>
      </c>
      <c r="BJ248" s="85"/>
      <c r="BK248" s="413"/>
      <c r="BL248" s="413"/>
      <c r="BM248" s="413"/>
      <c r="BN248" s="89" t="str">
        <f t="shared" si="130"/>
        <v/>
      </c>
      <c r="BO248" s="85"/>
      <c r="BP248" s="413"/>
      <c r="BQ248" s="415" t="str">
        <f>IF('3.5 St Lights - Pole'!$AM248="","",'3.5 St Lights - Pole'!$AM248)</f>
        <v/>
      </c>
      <c r="BR248" s="85"/>
      <c r="BS248" s="85"/>
      <c r="BT248" s="85" t="str">
        <f>'3.5 St Lights - Pole'!CE248</f>
        <v/>
      </c>
      <c r="BU248" s="85"/>
      <c r="BV248" s="85" t="str">
        <f t="shared" si="131"/>
        <v/>
      </c>
      <c r="BW248" s="271"/>
      <c r="BX248" s="85" t="str">
        <f>'3.5 St Lights - Pole'!CI248</f>
        <v/>
      </c>
      <c r="BY248" s="85" t="str">
        <f>'3.5 St Lights - Pole'!CJ248</f>
        <v/>
      </c>
      <c r="BZ248" s="85" t="str">
        <f>'3.5 St Lights - Pole'!CK248</f>
        <v/>
      </c>
      <c r="CA248" s="85"/>
      <c r="CB248" s="85"/>
      <c r="CC248" s="85" t="str">
        <f t="shared" si="132"/>
        <v/>
      </c>
      <c r="CD248" s="413"/>
      <c r="CE248" s="112"/>
      <c r="CF248" s="133" t="str">
        <f ca="1">IF('3.5 St Lights - Pole'!CR248="","",'3.5 St Lights - Pole'!CR248)</f>
        <v/>
      </c>
      <c r="CG248" s="112" t="str">
        <f>IF('3.5 St Lights - Pole'!CS248="","",'3.5 St Lights - Pole'!CS248)</f>
        <v/>
      </c>
      <c r="CH248" s="112"/>
      <c r="CI248" s="112"/>
    </row>
    <row r="249" spans="1:87" x14ac:dyDescent="0.2">
      <c r="A249" s="237"/>
      <c r="B249" s="413" t="str">
        <f t="shared" si="105"/>
        <v/>
      </c>
      <c r="C249" s="413" t="str">
        <f>IF('3.5 St Lights - Bracket'!B249="","",'3.5 St Lights - Bracket'!B249)</f>
        <v/>
      </c>
      <c r="D249" s="89" t="str">
        <f>IF('3.5 St Lights - Bracket'!D249="","",'3.5 St Lights - Bracket'!D249)</f>
        <v/>
      </c>
      <c r="E249" s="413" t="str">
        <f>IF('3.5 St Lights - Bracket'!E249="","",'3.5 St Lights - Bracket'!E249)</f>
        <v/>
      </c>
      <c r="F249" s="413" t="str">
        <f>IF('3.5 St Lights - Bracket'!F249="","",'3.5 St Lights - Bracket'!F249)</f>
        <v/>
      </c>
      <c r="G249" s="413" t="str">
        <f>IF('3.5 St Lights - Bracket'!G249="","",'3.5 St Lights - Bracket'!G249)</f>
        <v/>
      </c>
      <c r="H249" s="413" t="str">
        <f>IF('3.5 St Lights - Bracket'!H249="","",'3.5 St Lights - Bracket'!H249)</f>
        <v/>
      </c>
      <c r="I249" s="413"/>
      <c r="J249" s="89" t="str">
        <f t="shared" si="106"/>
        <v/>
      </c>
      <c r="K249" s="413"/>
      <c r="L249" s="89" t="str">
        <f t="shared" si="107"/>
        <v/>
      </c>
      <c r="M249" s="414" t="str">
        <f t="shared" si="108"/>
        <v/>
      </c>
      <c r="N249" s="413"/>
      <c r="O249" s="89" t="str">
        <f t="shared" si="109"/>
        <v/>
      </c>
      <c r="P249" s="413" t="str">
        <f t="shared" si="110"/>
        <v/>
      </c>
      <c r="Q249" s="89" t="str">
        <f t="shared" si="111"/>
        <v/>
      </c>
      <c r="R249" s="413"/>
      <c r="S249" s="413" t="str">
        <f>IFERROR(VLOOKUP('3.5 St Lights - Pole'!AE249,sl_lights_light_supply_auto,2,FALSE),"")</f>
        <v/>
      </c>
      <c r="T249" s="89" t="str">
        <f t="shared" si="112"/>
        <v/>
      </c>
      <c r="U249" s="413"/>
      <c r="V249" s="413"/>
      <c r="W249" s="413"/>
      <c r="X249" s="413"/>
      <c r="Y249" s="89" t="str">
        <f t="shared" si="113"/>
        <v/>
      </c>
      <c r="Z249" s="415" t="str">
        <f>IF('3.5 St Lights - Pole'!$AM249="","",'3.5 St Lights - Pole'!$AM249)</f>
        <v/>
      </c>
      <c r="AA249" s="413"/>
      <c r="AB249" s="413"/>
      <c r="AC249" s="89" t="str">
        <f t="shared" si="114"/>
        <v/>
      </c>
      <c r="AD249" s="85"/>
      <c r="AE249" s="413"/>
      <c r="AF249" s="413" t="str">
        <f t="shared" si="115"/>
        <v/>
      </c>
      <c r="AG249" s="89" t="str">
        <f t="shared" si="116"/>
        <v/>
      </c>
      <c r="AH249" s="414" t="str">
        <f t="shared" si="117"/>
        <v/>
      </c>
      <c r="AI249" s="413" t="str">
        <f t="shared" si="118"/>
        <v/>
      </c>
      <c r="AJ249" s="89" t="str">
        <f t="shared" si="119"/>
        <v/>
      </c>
      <c r="AK249" s="413"/>
      <c r="AL249" s="89" t="str">
        <f t="shared" si="120"/>
        <v/>
      </c>
      <c r="AM249" s="413"/>
      <c r="AN249" s="89" t="str">
        <f t="shared" si="121"/>
        <v/>
      </c>
      <c r="AO249" s="413"/>
      <c r="AP249" s="89" t="str">
        <f t="shared" si="122"/>
        <v/>
      </c>
      <c r="AQ249" s="413"/>
      <c r="AR249" s="415" t="str">
        <f>IF('3.5 St Lights - Pole'!$AM249="","",'3.5 St Lights - Pole'!$AM249)</f>
        <v/>
      </c>
      <c r="AS249" s="413"/>
      <c r="AT249" s="89" t="str">
        <f t="shared" si="123"/>
        <v/>
      </c>
      <c r="AU249" s="85"/>
      <c r="AV249" s="85"/>
      <c r="AW249" s="413"/>
      <c r="AX249" s="413"/>
      <c r="AY249" s="89" t="str">
        <f t="shared" si="124"/>
        <v/>
      </c>
      <c r="AZ249" s="85"/>
      <c r="BA249" s="85"/>
      <c r="BB249" s="413" t="str">
        <f t="shared" si="125"/>
        <v/>
      </c>
      <c r="BC249" s="89" t="str">
        <f t="shared" si="126"/>
        <v/>
      </c>
      <c r="BD249" s="414" t="str">
        <f t="shared" si="127"/>
        <v/>
      </c>
      <c r="BE249" s="413"/>
      <c r="BF249" s="416" t="str">
        <f t="shared" si="128"/>
        <v/>
      </c>
      <c r="BG249" s="415" t="str">
        <f>IF('3.5 St Lights - Pole'!$AM249="","",'3.5 St Lights - Pole'!$AM249)</f>
        <v/>
      </c>
      <c r="BH249" s="413"/>
      <c r="BI249" s="89" t="str">
        <f t="shared" si="129"/>
        <v/>
      </c>
      <c r="BJ249" s="85"/>
      <c r="BK249" s="413"/>
      <c r="BL249" s="413"/>
      <c r="BM249" s="413"/>
      <c r="BN249" s="89" t="str">
        <f t="shared" si="130"/>
        <v/>
      </c>
      <c r="BO249" s="85"/>
      <c r="BP249" s="413"/>
      <c r="BQ249" s="415" t="str">
        <f>IF('3.5 St Lights - Pole'!$AM249="","",'3.5 St Lights - Pole'!$AM249)</f>
        <v/>
      </c>
      <c r="BR249" s="85"/>
      <c r="BS249" s="85"/>
      <c r="BT249" s="85" t="str">
        <f>'3.5 St Lights - Pole'!CE249</f>
        <v/>
      </c>
      <c r="BU249" s="85"/>
      <c r="BV249" s="85" t="str">
        <f t="shared" si="131"/>
        <v/>
      </c>
      <c r="BW249" s="271"/>
      <c r="BX249" s="85" t="str">
        <f>'3.5 St Lights - Pole'!CI249</f>
        <v/>
      </c>
      <c r="BY249" s="85" t="str">
        <f>'3.5 St Lights - Pole'!CJ249</f>
        <v/>
      </c>
      <c r="BZ249" s="85" t="str">
        <f>'3.5 St Lights - Pole'!CK249</f>
        <v/>
      </c>
      <c r="CA249" s="85"/>
      <c r="CB249" s="85"/>
      <c r="CC249" s="85" t="str">
        <f t="shared" si="132"/>
        <v/>
      </c>
      <c r="CD249" s="413"/>
      <c r="CE249" s="112"/>
      <c r="CF249" s="133" t="str">
        <f ca="1">IF('3.5 St Lights - Pole'!CR249="","",'3.5 St Lights - Pole'!CR249)</f>
        <v/>
      </c>
      <c r="CG249" s="112" t="str">
        <f>IF('3.5 St Lights - Pole'!CS249="","",'3.5 St Lights - Pole'!CS249)</f>
        <v/>
      </c>
      <c r="CH249" s="112"/>
      <c r="CI249" s="112"/>
    </row>
    <row r="250" spans="1:87" x14ac:dyDescent="0.2">
      <c r="A250" s="237"/>
      <c r="B250" s="413" t="str">
        <f t="shared" si="105"/>
        <v/>
      </c>
      <c r="C250" s="413" t="str">
        <f>IF('3.5 St Lights - Bracket'!B250="","",'3.5 St Lights - Bracket'!B250)</f>
        <v/>
      </c>
      <c r="D250" s="89" t="str">
        <f>IF('3.5 St Lights - Bracket'!D250="","",'3.5 St Lights - Bracket'!D250)</f>
        <v/>
      </c>
      <c r="E250" s="413" t="str">
        <f>IF('3.5 St Lights - Bracket'!E250="","",'3.5 St Lights - Bracket'!E250)</f>
        <v/>
      </c>
      <c r="F250" s="413" t="str">
        <f>IF('3.5 St Lights - Bracket'!F250="","",'3.5 St Lights - Bracket'!F250)</f>
        <v/>
      </c>
      <c r="G250" s="413" t="str">
        <f>IF('3.5 St Lights - Bracket'!G250="","",'3.5 St Lights - Bracket'!G250)</f>
        <v/>
      </c>
      <c r="H250" s="413" t="str">
        <f>IF('3.5 St Lights - Bracket'!H250="","",'3.5 St Lights - Bracket'!H250)</f>
        <v/>
      </c>
      <c r="I250" s="413"/>
      <c r="J250" s="89" t="str">
        <f t="shared" si="106"/>
        <v/>
      </c>
      <c r="K250" s="413"/>
      <c r="L250" s="89" t="str">
        <f t="shared" si="107"/>
        <v/>
      </c>
      <c r="M250" s="414" t="str">
        <f t="shared" si="108"/>
        <v/>
      </c>
      <c r="N250" s="413"/>
      <c r="O250" s="89" t="str">
        <f t="shared" si="109"/>
        <v/>
      </c>
      <c r="P250" s="413" t="str">
        <f t="shared" si="110"/>
        <v/>
      </c>
      <c r="Q250" s="89" t="str">
        <f t="shared" si="111"/>
        <v/>
      </c>
      <c r="R250" s="413"/>
      <c r="S250" s="413" t="str">
        <f>IFERROR(VLOOKUP('3.5 St Lights - Pole'!AE250,sl_lights_light_supply_auto,2,FALSE),"")</f>
        <v/>
      </c>
      <c r="T250" s="89" t="str">
        <f t="shared" si="112"/>
        <v/>
      </c>
      <c r="U250" s="413"/>
      <c r="V250" s="413"/>
      <c r="W250" s="413"/>
      <c r="X250" s="413"/>
      <c r="Y250" s="89" t="str">
        <f t="shared" si="113"/>
        <v/>
      </c>
      <c r="Z250" s="415" t="str">
        <f>IF('3.5 St Lights - Pole'!$AM250="","",'3.5 St Lights - Pole'!$AM250)</f>
        <v/>
      </c>
      <c r="AA250" s="413"/>
      <c r="AB250" s="413"/>
      <c r="AC250" s="89" t="str">
        <f t="shared" si="114"/>
        <v/>
      </c>
      <c r="AD250" s="85"/>
      <c r="AE250" s="413"/>
      <c r="AF250" s="413" t="str">
        <f t="shared" si="115"/>
        <v/>
      </c>
      <c r="AG250" s="89" t="str">
        <f t="shared" si="116"/>
        <v/>
      </c>
      <c r="AH250" s="414" t="str">
        <f t="shared" si="117"/>
        <v/>
      </c>
      <c r="AI250" s="413" t="str">
        <f t="shared" si="118"/>
        <v/>
      </c>
      <c r="AJ250" s="89" t="str">
        <f t="shared" si="119"/>
        <v/>
      </c>
      <c r="AK250" s="413"/>
      <c r="AL250" s="89" t="str">
        <f t="shared" si="120"/>
        <v/>
      </c>
      <c r="AM250" s="413"/>
      <c r="AN250" s="89" t="str">
        <f t="shared" si="121"/>
        <v/>
      </c>
      <c r="AO250" s="413"/>
      <c r="AP250" s="89" t="str">
        <f t="shared" si="122"/>
        <v/>
      </c>
      <c r="AQ250" s="413"/>
      <c r="AR250" s="415" t="str">
        <f>IF('3.5 St Lights - Pole'!$AM250="","",'3.5 St Lights - Pole'!$AM250)</f>
        <v/>
      </c>
      <c r="AS250" s="413"/>
      <c r="AT250" s="89" t="str">
        <f t="shared" si="123"/>
        <v/>
      </c>
      <c r="AU250" s="85"/>
      <c r="AV250" s="85"/>
      <c r="AW250" s="413"/>
      <c r="AX250" s="413"/>
      <c r="AY250" s="89" t="str">
        <f t="shared" si="124"/>
        <v/>
      </c>
      <c r="AZ250" s="85"/>
      <c r="BA250" s="85"/>
      <c r="BB250" s="413" t="str">
        <f t="shared" si="125"/>
        <v/>
      </c>
      <c r="BC250" s="89" t="str">
        <f t="shared" si="126"/>
        <v/>
      </c>
      <c r="BD250" s="414" t="str">
        <f t="shared" si="127"/>
        <v/>
      </c>
      <c r="BE250" s="413"/>
      <c r="BF250" s="416" t="str">
        <f t="shared" si="128"/>
        <v/>
      </c>
      <c r="BG250" s="415" t="str">
        <f>IF('3.5 St Lights - Pole'!$AM250="","",'3.5 St Lights - Pole'!$AM250)</f>
        <v/>
      </c>
      <c r="BH250" s="413"/>
      <c r="BI250" s="89" t="str">
        <f t="shared" si="129"/>
        <v/>
      </c>
      <c r="BJ250" s="85"/>
      <c r="BK250" s="413"/>
      <c r="BL250" s="413"/>
      <c r="BM250" s="413"/>
      <c r="BN250" s="89" t="str">
        <f t="shared" si="130"/>
        <v/>
      </c>
      <c r="BO250" s="85"/>
      <c r="BP250" s="413"/>
      <c r="BQ250" s="415" t="str">
        <f>IF('3.5 St Lights - Pole'!$AM250="","",'3.5 St Lights - Pole'!$AM250)</f>
        <v/>
      </c>
      <c r="BR250" s="85"/>
      <c r="BS250" s="85"/>
      <c r="BT250" s="85" t="str">
        <f>'3.5 St Lights - Pole'!CE250</f>
        <v/>
      </c>
      <c r="BU250" s="85"/>
      <c r="BV250" s="85" t="str">
        <f t="shared" si="131"/>
        <v/>
      </c>
      <c r="BW250" s="271"/>
      <c r="BX250" s="85" t="str">
        <f>'3.5 St Lights - Pole'!CI250</f>
        <v/>
      </c>
      <c r="BY250" s="85" t="str">
        <f>'3.5 St Lights - Pole'!CJ250</f>
        <v/>
      </c>
      <c r="BZ250" s="85" t="str">
        <f>'3.5 St Lights - Pole'!CK250</f>
        <v/>
      </c>
      <c r="CA250" s="85"/>
      <c r="CB250" s="85"/>
      <c r="CC250" s="85" t="str">
        <f t="shared" si="132"/>
        <v/>
      </c>
      <c r="CD250" s="413"/>
      <c r="CE250" s="112"/>
      <c r="CF250" s="133" t="str">
        <f ca="1">IF('3.5 St Lights - Pole'!CR250="","",'3.5 St Lights - Pole'!CR250)</f>
        <v/>
      </c>
      <c r="CG250" s="112" t="str">
        <f>IF('3.5 St Lights - Pole'!CS250="","",'3.5 St Lights - Pole'!CS250)</f>
        <v/>
      </c>
      <c r="CH250" s="112"/>
      <c r="CI250" s="112"/>
    </row>
    <row r="251" spans="1:87" x14ac:dyDescent="0.2">
      <c r="A251" s="237"/>
      <c r="B251" s="413" t="str">
        <f t="shared" si="105"/>
        <v/>
      </c>
      <c r="C251" s="413" t="str">
        <f>IF('3.5 St Lights - Bracket'!B251="","",'3.5 St Lights - Bracket'!B251)</f>
        <v/>
      </c>
      <c r="D251" s="89" t="str">
        <f>IF('3.5 St Lights - Bracket'!D251="","",'3.5 St Lights - Bracket'!D251)</f>
        <v/>
      </c>
      <c r="E251" s="413" t="str">
        <f>IF('3.5 St Lights - Bracket'!E251="","",'3.5 St Lights - Bracket'!E251)</f>
        <v/>
      </c>
      <c r="F251" s="413" t="str">
        <f>IF('3.5 St Lights - Bracket'!F251="","",'3.5 St Lights - Bracket'!F251)</f>
        <v/>
      </c>
      <c r="G251" s="413" t="str">
        <f>IF('3.5 St Lights - Bracket'!G251="","",'3.5 St Lights - Bracket'!G251)</f>
        <v/>
      </c>
      <c r="H251" s="413" t="str">
        <f>IF('3.5 St Lights - Bracket'!H251="","",'3.5 St Lights - Bracket'!H251)</f>
        <v/>
      </c>
      <c r="I251" s="413"/>
      <c r="J251" s="89" t="str">
        <f t="shared" si="106"/>
        <v/>
      </c>
      <c r="K251" s="413"/>
      <c r="L251" s="89" t="str">
        <f t="shared" si="107"/>
        <v/>
      </c>
      <c r="M251" s="414" t="str">
        <f t="shared" si="108"/>
        <v/>
      </c>
      <c r="N251" s="413"/>
      <c r="O251" s="89" t="str">
        <f t="shared" si="109"/>
        <v/>
      </c>
      <c r="P251" s="413" t="str">
        <f t="shared" si="110"/>
        <v/>
      </c>
      <c r="Q251" s="89" t="str">
        <f t="shared" si="111"/>
        <v/>
      </c>
      <c r="R251" s="413"/>
      <c r="S251" s="413" t="str">
        <f>IFERROR(VLOOKUP('3.5 St Lights - Pole'!AE251,sl_lights_light_supply_auto,2,FALSE),"")</f>
        <v/>
      </c>
      <c r="T251" s="89" t="str">
        <f t="shared" si="112"/>
        <v/>
      </c>
      <c r="U251" s="413"/>
      <c r="V251" s="413"/>
      <c r="W251" s="413"/>
      <c r="X251" s="413"/>
      <c r="Y251" s="89" t="str">
        <f t="shared" si="113"/>
        <v/>
      </c>
      <c r="Z251" s="415" t="str">
        <f>IF('3.5 St Lights - Pole'!$AM251="","",'3.5 St Lights - Pole'!$AM251)</f>
        <v/>
      </c>
      <c r="AA251" s="413"/>
      <c r="AB251" s="413"/>
      <c r="AC251" s="89" t="str">
        <f t="shared" si="114"/>
        <v/>
      </c>
      <c r="AD251" s="85"/>
      <c r="AE251" s="413"/>
      <c r="AF251" s="413" t="str">
        <f t="shared" si="115"/>
        <v/>
      </c>
      <c r="AG251" s="89" t="str">
        <f t="shared" si="116"/>
        <v/>
      </c>
      <c r="AH251" s="414" t="str">
        <f t="shared" si="117"/>
        <v/>
      </c>
      <c r="AI251" s="413" t="str">
        <f t="shared" si="118"/>
        <v/>
      </c>
      <c r="AJ251" s="89" t="str">
        <f t="shared" si="119"/>
        <v/>
      </c>
      <c r="AK251" s="413"/>
      <c r="AL251" s="89" t="str">
        <f t="shared" si="120"/>
        <v/>
      </c>
      <c r="AM251" s="413"/>
      <c r="AN251" s="89" t="str">
        <f t="shared" si="121"/>
        <v/>
      </c>
      <c r="AO251" s="413"/>
      <c r="AP251" s="89" t="str">
        <f t="shared" si="122"/>
        <v/>
      </c>
      <c r="AQ251" s="413"/>
      <c r="AR251" s="415" t="str">
        <f>IF('3.5 St Lights - Pole'!$AM251="","",'3.5 St Lights - Pole'!$AM251)</f>
        <v/>
      </c>
      <c r="AS251" s="413"/>
      <c r="AT251" s="89" t="str">
        <f t="shared" si="123"/>
        <v/>
      </c>
      <c r="AU251" s="85"/>
      <c r="AV251" s="85"/>
      <c r="AW251" s="413"/>
      <c r="AX251" s="413"/>
      <c r="AY251" s="89" t="str">
        <f t="shared" si="124"/>
        <v/>
      </c>
      <c r="AZ251" s="85"/>
      <c r="BA251" s="85"/>
      <c r="BB251" s="413" t="str">
        <f t="shared" si="125"/>
        <v/>
      </c>
      <c r="BC251" s="89" t="str">
        <f t="shared" si="126"/>
        <v/>
      </c>
      <c r="BD251" s="414" t="str">
        <f t="shared" si="127"/>
        <v/>
      </c>
      <c r="BE251" s="413"/>
      <c r="BF251" s="416" t="str">
        <f t="shared" si="128"/>
        <v/>
      </c>
      <c r="BG251" s="415" t="str">
        <f>IF('3.5 St Lights - Pole'!$AM251="","",'3.5 St Lights - Pole'!$AM251)</f>
        <v/>
      </c>
      <c r="BH251" s="413"/>
      <c r="BI251" s="89" t="str">
        <f t="shared" si="129"/>
        <v/>
      </c>
      <c r="BJ251" s="85"/>
      <c r="BK251" s="413"/>
      <c r="BL251" s="413"/>
      <c r="BM251" s="413"/>
      <c r="BN251" s="89" t="str">
        <f t="shared" si="130"/>
        <v/>
      </c>
      <c r="BO251" s="85"/>
      <c r="BP251" s="413"/>
      <c r="BQ251" s="415" t="str">
        <f>IF('3.5 St Lights - Pole'!$AM251="","",'3.5 St Lights - Pole'!$AM251)</f>
        <v/>
      </c>
      <c r="BR251" s="85"/>
      <c r="BS251" s="85"/>
      <c r="BT251" s="85" t="str">
        <f>'3.5 St Lights - Pole'!CE251</f>
        <v/>
      </c>
      <c r="BU251" s="85"/>
      <c r="BV251" s="85" t="str">
        <f t="shared" si="131"/>
        <v/>
      </c>
      <c r="BW251" s="271"/>
      <c r="BX251" s="85" t="str">
        <f>'3.5 St Lights - Pole'!CI251</f>
        <v/>
      </c>
      <c r="BY251" s="85" t="str">
        <f>'3.5 St Lights - Pole'!CJ251</f>
        <v/>
      </c>
      <c r="BZ251" s="85" t="str">
        <f>'3.5 St Lights - Pole'!CK251</f>
        <v/>
      </c>
      <c r="CA251" s="85"/>
      <c r="CB251" s="85"/>
      <c r="CC251" s="85" t="str">
        <f t="shared" si="132"/>
        <v/>
      </c>
      <c r="CD251" s="413"/>
      <c r="CE251" s="112"/>
      <c r="CF251" s="133" t="str">
        <f ca="1">IF('3.5 St Lights - Pole'!CR251="","",'3.5 St Lights - Pole'!CR251)</f>
        <v/>
      </c>
      <c r="CG251" s="112" t="str">
        <f>IF('3.5 St Lights - Pole'!CS251="","",'3.5 St Lights - Pole'!CS251)</f>
        <v/>
      </c>
      <c r="CH251" s="112"/>
      <c r="CI251" s="112"/>
    </row>
    <row r="252" spans="1:87" x14ac:dyDescent="0.2">
      <c r="A252" s="237"/>
      <c r="B252" s="413" t="str">
        <f t="shared" si="105"/>
        <v/>
      </c>
      <c r="C252" s="413" t="str">
        <f>IF('3.5 St Lights - Bracket'!B252="","",'3.5 St Lights - Bracket'!B252)</f>
        <v/>
      </c>
      <c r="D252" s="89" t="str">
        <f>IF('3.5 St Lights - Bracket'!D252="","",'3.5 St Lights - Bracket'!D252)</f>
        <v/>
      </c>
      <c r="E252" s="413" t="str">
        <f>IF('3.5 St Lights - Bracket'!E252="","",'3.5 St Lights - Bracket'!E252)</f>
        <v/>
      </c>
      <c r="F252" s="413" t="str">
        <f>IF('3.5 St Lights - Bracket'!F252="","",'3.5 St Lights - Bracket'!F252)</f>
        <v/>
      </c>
      <c r="G252" s="413" t="str">
        <f>IF('3.5 St Lights - Bracket'!G252="","",'3.5 St Lights - Bracket'!G252)</f>
        <v/>
      </c>
      <c r="H252" s="413" t="str">
        <f>IF('3.5 St Lights - Bracket'!H252="","",'3.5 St Lights - Bracket'!H252)</f>
        <v/>
      </c>
      <c r="I252" s="413"/>
      <c r="J252" s="89" t="str">
        <f t="shared" si="106"/>
        <v/>
      </c>
      <c r="K252" s="413"/>
      <c r="L252" s="89" t="str">
        <f t="shared" si="107"/>
        <v/>
      </c>
      <c r="M252" s="414" t="str">
        <f t="shared" si="108"/>
        <v/>
      </c>
      <c r="N252" s="413"/>
      <c r="O252" s="89" t="str">
        <f t="shared" si="109"/>
        <v/>
      </c>
      <c r="P252" s="413" t="str">
        <f t="shared" si="110"/>
        <v/>
      </c>
      <c r="Q252" s="89" t="str">
        <f t="shared" si="111"/>
        <v/>
      </c>
      <c r="R252" s="413"/>
      <c r="S252" s="413" t="str">
        <f>IFERROR(VLOOKUP('3.5 St Lights - Pole'!AE252,sl_lights_light_supply_auto,2,FALSE),"")</f>
        <v/>
      </c>
      <c r="T252" s="89" t="str">
        <f t="shared" si="112"/>
        <v/>
      </c>
      <c r="U252" s="413"/>
      <c r="V252" s="413"/>
      <c r="W252" s="413"/>
      <c r="X252" s="413"/>
      <c r="Y252" s="89" t="str">
        <f t="shared" si="113"/>
        <v/>
      </c>
      <c r="Z252" s="415" t="str">
        <f>IF('3.5 St Lights - Pole'!$AM252="","",'3.5 St Lights - Pole'!$AM252)</f>
        <v/>
      </c>
      <c r="AA252" s="413"/>
      <c r="AB252" s="413"/>
      <c r="AC252" s="89" t="str">
        <f t="shared" si="114"/>
        <v/>
      </c>
      <c r="AD252" s="85"/>
      <c r="AE252" s="413"/>
      <c r="AF252" s="413" t="str">
        <f t="shared" si="115"/>
        <v/>
      </c>
      <c r="AG252" s="89" t="str">
        <f t="shared" si="116"/>
        <v/>
      </c>
      <c r="AH252" s="414" t="str">
        <f t="shared" si="117"/>
        <v/>
      </c>
      <c r="AI252" s="413" t="str">
        <f t="shared" si="118"/>
        <v/>
      </c>
      <c r="AJ252" s="89" t="str">
        <f t="shared" si="119"/>
        <v/>
      </c>
      <c r="AK252" s="413"/>
      <c r="AL252" s="89" t="str">
        <f t="shared" si="120"/>
        <v/>
      </c>
      <c r="AM252" s="413"/>
      <c r="AN252" s="89" t="str">
        <f t="shared" si="121"/>
        <v/>
      </c>
      <c r="AO252" s="413"/>
      <c r="AP252" s="89" t="str">
        <f t="shared" si="122"/>
        <v/>
      </c>
      <c r="AQ252" s="413"/>
      <c r="AR252" s="415" t="str">
        <f>IF('3.5 St Lights - Pole'!$AM252="","",'3.5 St Lights - Pole'!$AM252)</f>
        <v/>
      </c>
      <c r="AS252" s="413"/>
      <c r="AT252" s="89" t="str">
        <f t="shared" si="123"/>
        <v/>
      </c>
      <c r="AU252" s="85"/>
      <c r="AV252" s="85"/>
      <c r="AW252" s="413"/>
      <c r="AX252" s="413"/>
      <c r="AY252" s="89" t="str">
        <f t="shared" si="124"/>
        <v/>
      </c>
      <c r="AZ252" s="85"/>
      <c r="BA252" s="85"/>
      <c r="BB252" s="413" t="str">
        <f t="shared" si="125"/>
        <v/>
      </c>
      <c r="BC252" s="89" t="str">
        <f t="shared" si="126"/>
        <v/>
      </c>
      <c r="BD252" s="414" t="str">
        <f t="shared" si="127"/>
        <v/>
      </c>
      <c r="BE252" s="413"/>
      <c r="BF252" s="416" t="str">
        <f t="shared" si="128"/>
        <v/>
      </c>
      <c r="BG252" s="415" t="str">
        <f>IF('3.5 St Lights - Pole'!$AM252="","",'3.5 St Lights - Pole'!$AM252)</f>
        <v/>
      </c>
      <c r="BH252" s="413"/>
      <c r="BI252" s="89" t="str">
        <f t="shared" si="129"/>
        <v/>
      </c>
      <c r="BJ252" s="85"/>
      <c r="BK252" s="413"/>
      <c r="BL252" s="413"/>
      <c r="BM252" s="413"/>
      <c r="BN252" s="89" t="str">
        <f t="shared" si="130"/>
        <v/>
      </c>
      <c r="BO252" s="85"/>
      <c r="BP252" s="413"/>
      <c r="BQ252" s="415" t="str">
        <f>IF('3.5 St Lights - Pole'!$AM252="","",'3.5 St Lights - Pole'!$AM252)</f>
        <v/>
      </c>
      <c r="BR252" s="85"/>
      <c r="BS252" s="85"/>
      <c r="BT252" s="85" t="str">
        <f>'3.5 St Lights - Pole'!CE252</f>
        <v/>
      </c>
      <c r="BU252" s="85"/>
      <c r="BV252" s="85" t="str">
        <f t="shared" si="131"/>
        <v/>
      </c>
      <c r="BW252" s="271"/>
      <c r="BX252" s="85" t="str">
        <f>'3.5 St Lights - Pole'!CI252</f>
        <v/>
      </c>
      <c r="BY252" s="85" t="str">
        <f>'3.5 St Lights - Pole'!CJ252</f>
        <v/>
      </c>
      <c r="BZ252" s="85" t="str">
        <f>'3.5 St Lights - Pole'!CK252</f>
        <v/>
      </c>
      <c r="CA252" s="85"/>
      <c r="CB252" s="85"/>
      <c r="CC252" s="85" t="str">
        <f t="shared" si="132"/>
        <v/>
      </c>
      <c r="CD252" s="413"/>
      <c r="CE252" s="112"/>
      <c r="CF252" s="133" t="str">
        <f ca="1">IF('3.5 St Lights - Pole'!CR252="","",'3.5 St Lights - Pole'!CR252)</f>
        <v/>
      </c>
      <c r="CG252" s="112" t="str">
        <f>IF('3.5 St Lights - Pole'!CS252="","",'3.5 St Lights - Pole'!CS252)</f>
        <v/>
      </c>
      <c r="CH252" s="112"/>
      <c r="CI252" s="112"/>
    </row>
    <row r="253" spans="1:87" x14ac:dyDescent="0.2">
      <c r="A253" s="237"/>
      <c r="B253" s="413" t="str">
        <f t="shared" si="105"/>
        <v/>
      </c>
      <c r="C253" s="413" t="str">
        <f>IF('3.5 St Lights - Bracket'!B253="","",'3.5 St Lights - Bracket'!B253)</f>
        <v/>
      </c>
      <c r="D253" s="89" t="str">
        <f>IF('3.5 St Lights - Bracket'!D253="","",'3.5 St Lights - Bracket'!D253)</f>
        <v/>
      </c>
      <c r="E253" s="413" t="str">
        <f>IF('3.5 St Lights - Bracket'!E253="","",'3.5 St Lights - Bracket'!E253)</f>
        <v/>
      </c>
      <c r="F253" s="413" t="str">
        <f>IF('3.5 St Lights - Bracket'!F253="","",'3.5 St Lights - Bracket'!F253)</f>
        <v/>
      </c>
      <c r="G253" s="413" t="str">
        <f>IF('3.5 St Lights - Bracket'!G253="","",'3.5 St Lights - Bracket'!G253)</f>
        <v/>
      </c>
      <c r="H253" s="413" t="str">
        <f>IF('3.5 St Lights - Bracket'!H253="","",'3.5 St Lights - Bracket'!H253)</f>
        <v/>
      </c>
      <c r="I253" s="413"/>
      <c r="J253" s="89" t="str">
        <f t="shared" si="106"/>
        <v/>
      </c>
      <c r="K253" s="413"/>
      <c r="L253" s="89" t="str">
        <f t="shared" si="107"/>
        <v/>
      </c>
      <c r="M253" s="414" t="str">
        <f t="shared" si="108"/>
        <v/>
      </c>
      <c r="N253" s="413"/>
      <c r="O253" s="89" t="str">
        <f t="shared" si="109"/>
        <v/>
      </c>
      <c r="P253" s="413" t="str">
        <f t="shared" si="110"/>
        <v/>
      </c>
      <c r="Q253" s="89" t="str">
        <f t="shared" si="111"/>
        <v/>
      </c>
      <c r="R253" s="413"/>
      <c r="S253" s="413" t="str">
        <f>IFERROR(VLOOKUP('3.5 St Lights - Pole'!AE253,sl_lights_light_supply_auto,2,FALSE),"")</f>
        <v/>
      </c>
      <c r="T253" s="89" t="str">
        <f t="shared" si="112"/>
        <v/>
      </c>
      <c r="U253" s="413"/>
      <c r="V253" s="413"/>
      <c r="W253" s="413"/>
      <c r="X253" s="413"/>
      <c r="Y253" s="89" t="str">
        <f t="shared" si="113"/>
        <v/>
      </c>
      <c r="Z253" s="415" t="str">
        <f>IF('3.5 St Lights - Pole'!$AM253="","",'3.5 St Lights - Pole'!$AM253)</f>
        <v/>
      </c>
      <c r="AA253" s="413"/>
      <c r="AB253" s="413"/>
      <c r="AC253" s="89" t="str">
        <f t="shared" si="114"/>
        <v/>
      </c>
      <c r="AD253" s="85"/>
      <c r="AE253" s="413"/>
      <c r="AF253" s="413" t="str">
        <f t="shared" si="115"/>
        <v/>
      </c>
      <c r="AG253" s="89" t="str">
        <f t="shared" si="116"/>
        <v/>
      </c>
      <c r="AH253" s="414" t="str">
        <f t="shared" si="117"/>
        <v/>
      </c>
      <c r="AI253" s="413" t="str">
        <f t="shared" si="118"/>
        <v/>
      </c>
      <c r="AJ253" s="89" t="str">
        <f t="shared" si="119"/>
        <v/>
      </c>
      <c r="AK253" s="413"/>
      <c r="AL253" s="89" t="str">
        <f t="shared" si="120"/>
        <v/>
      </c>
      <c r="AM253" s="413"/>
      <c r="AN253" s="89" t="str">
        <f t="shared" si="121"/>
        <v/>
      </c>
      <c r="AO253" s="413"/>
      <c r="AP253" s="89" t="str">
        <f t="shared" si="122"/>
        <v/>
      </c>
      <c r="AQ253" s="413"/>
      <c r="AR253" s="415" t="str">
        <f>IF('3.5 St Lights - Pole'!$AM253="","",'3.5 St Lights - Pole'!$AM253)</f>
        <v/>
      </c>
      <c r="AS253" s="413"/>
      <c r="AT253" s="89" t="str">
        <f t="shared" si="123"/>
        <v/>
      </c>
      <c r="AU253" s="85"/>
      <c r="AV253" s="85"/>
      <c r="AW253" s="413"/>
      <c r="AX253" s="413"/>
      <c r="AY253" s="89" t="str">
        <f t="shared" si="124"/>
        <v/>
      </c>
      <c r="AZ253" s="85"/>
      <c r="BA253" s="85"/>
      <c r="BB253" s="413" t="str">
        <f t="shared" si="125"/>
        <v/>
      </c>
      <c r="BC253" s="89" t="str">
        <f t="shared" si="126"/>
        <v/>
      </c>
      <c r="BD253" s="414" t="str">
        <f t="shared" si="127"/>
        <v/>
      </c>
      <c r="BE253" s="413"/>
      <c r="BF253" s="416" t="str">
        <f t="shared" si="128"/>
        <v/>
      </c>
      <c r="BG253" s="415" t="str">
        <f>IF('3.5 St Lights - Pole'!$AM253="","",'3.5 St Lights - Pole'!$AM253)</f>
        <v/>
      </c>
      <c r="BH253" s="413"/>
      <c r="BI253" s="89" t="str">
        <f t="shared" si="129"/>
        <v/>
      </c>
      <c r="BJ253" s="85"/>
      <c r="BK253" s="413"/>
      <c r="BL253" s="413"/>
      <c r="BM253" s="413"/>
      <c r="BN253" s="89" t="str">
        <f t="shared" si="130"/>
        <v/>
      </c>
      <c r="BO253" s="85"/>
      <c r="BP253" s="413"/>
      <c r="BQ253" s="415" t="str">
        <f>IF('3.5 St Lights - Pole'!$AM253="","",'3.5 St Lights - Pole'!$AM253)</f>
        <v/>
      </c>
      <c r="BR253" s="85"/>
      <c r="BS253" s="85"/>
      <c r="BT253" s="85" t="str">
        <f>'3.5 St Lights - Pole'!CE253</f>
        <v/>
      </c>
      <c r="BU253" s="85"/>
      <c r="BV253" s="85" t="str">
        <f t="shared" si="131"/>
        <v/>
      </c>
      <c r="BW253" s="271"/>
      <c r="BX253" s="85" t="str">
        <f>'3.5 St Lights - Pole'!CI253</f>
        <v/>
      </c>
      <c r="BY253" s="85" t="str">
        <f>'3.5 St Lights - Pole'!CJ253</f>
        <v/>
      </c>
      <c r="BZ253" s="85" t="str">
        <f>'3.5 St Lights - Pole'!CK253</f>
        <v/>
      </c>
      <c r="CA253" s="85"/>
      <c r="CB253" s="85"/>
      <c r="CC253" s="85" t="str">
        <f t="shared" si="132"/>
        <v/>
      </c>
      <c r="CD253" s="413"/>
      <c r="CE253" s="112"/>
      <c r="CF253" s="133" t="str">
        <f ca="1">IF('3.5 St Lights - Pole'!CR253="","",'3.5 St Lights - Pole'!CR253)</f>
        <v/>
      </c>
      <c r="CG253" s="112" t="str">
        <f>IF('3.5 St Lights - Pole'!CS253="","",'3.5 St Lights - Pole'!CS253)</f>
        <v/>
      </c>
      <c r="CH253" s="112"/>
      <c r="CI253" s="112"/>
    </row>
    <row r="254" spans="1:87" x14ac:dyDescent="0.2">
      <c r="A254" s="237"/>
      <c r="B254" s="413" t="str">
        <f t="shared" si="105"/>
        <v/>
      </c>
      <c r="C254" s="413" t="str">
        <f>IF('3.5 St Lights - Bracket'!B254="","",'3.5 St Lights - Bracket'!B254)</f>
        <v/>
      </c>
      <c r="D254" s="89" t="str">
        <f>IF('3.5 St Lights - Bracket'!D254="","",'3.5 St Lights - Bracket'!D254)</f>
        <v/>
      </c>
      <c r="E254" s="413" t="str">
        <f>IF('3.5 St Lights - Bracket'!E254="","",'3.5 St Lights - Bracket'!E254)</f>
        <v/>
      </c>
      <c r="F254" s="413" t="str">
        <f>IF('3.5 St Lights - Bracket'!F254="","",'3.5 St Lights - Bracket'!F254)</f>
        <v/>
      </c>
      <c r="G254" s="413" t="str">
        <f>IF('3.5 St Lights - Bracket'!G254="","",'3.5 St Lights - Bracket'!G254)</f>
        <v/>
      </c>
      <c r="H254" s="413" t="str">
        <f>IF('3.5 St Lights - Bracket'!H254="","",'3.5 St Lights - Bracket'!H254)</f>
        <v/>
      </c>
      <c r="I254" s="413"/>
      <c r="J254" s="89" t="str">
        <f t="shared" si="106"/>
        <v/>
      </c>
      <c r="K254" s="413"/>
      <c r="L254" s="89" t="str">
        <f t="shared" si="107"/>
        <v/>
      </c>
      <c r="M254" s="414" t="str">
        <f t="shared" si="108"/>
        <v/>
      </c>
      <c r="N254" s="413"/>
      <c r="O254" s="89" t="str">
        <f t="shared" si="109"/>
        <v/>
      </c>
      <c r="P254" s="413" t="str">
        <f t="shared" si="110"/>
        <v/>
      </c>
      <c r="Q254" s="89" t="str">
        <f t="shared" si="111"/>
        <v/>
      </c>
      <c r="R254" s="413"/>
      <c r="S254" s="413" t="str">
        <f>IFERROR(VLOOKUP('3.5 St Lights - Pole'!AE254,sl_lights_light_supply_auto,2,FALSE),"")</f>
        <v/>
      </c>
      <c r="T254" s="89" t="str">
        <f t="shared" si="112"/>
        <v/>
      </c>
      <c r="U254" s="413"/>
      <c r="V254" s="413"/>
      <c r="W254" s="413"/>
      <c r="X254" s="413"/>
      <c r="Y254" s="89" t="str">
        <f t="shared" si="113"/>
        <v/>
      </c>
      <c r="Z254" s="415" t="str">
        <f>IF('3.5 St Lights - Pole'!$AM254="","",'3.5 St Lights - Pole'!$AM254)</f>
        <v/>
      </c>
      <c r="AA254" s="413"/>
      <c r="AB254" s="413"/>
      <c r="AC254" s="89" t="str">
        <f t="shared" si="114"/>
        <v/>
      </c>
      <c r="AD254" s="85"/>
      <c r="AE254" s="413"/>
      <c r="AF254" s="413" t="str">
        <f t="shared" si="115"/>
        <v/>
      </c>
      <c r="AG254" s="89" t="str">
        <f t="shared" si="116"/>
        <v/>
      </c>
      <c r="AH254" s="414" t="str">
        <f t="shared" si="117"/>
        <v/>
      </c>
      <c r="AI254" s="413" t="str">
        <f t="shared" si="118"/>
        <v/>
      </c>
      <c r="AJ254" s="89" t="str">
        <f t="shared" si="119"/>
        <v/>
      </c>
      <c r="AK254" s="413"/>
      <c r="AL254" s="89" t="str">
        <f t="shared" si="120"/>
        <v/>
      </c>
      <c r="AM254" s="413"/>
      <c r="AN254" s="89" t="str">
        <f t="shared" si="121"/>
        <v/>
      </c>
      <c r="AO254" s="413"/>
      <c r="AP254" s="89" t="str">
        <f t="shared" si="122"/>
        <v/>
      </c>
      <c r="AQ254" s="413"/>
      <c r="AR254" s="415" t="str">
        <f>IF('3.5 St Lights - Pole'!$AM254="","",'3.5 St Lights - Pole'!$AM254)</f>
        <v/>
      </c>
      <c r="AS254" s="413"/>
      <c r="AT254" s="89" t="str">
        <f t="shared" si="123"/>
        <v/>
      </c>
      <c r="AU254" s="85"/>
      <c r="AV254" s="85"/>
      <c r="AW254" s="413"/>
      <c r="AX254" s="413"/>
      <c r="AY254" s="89" t="str">
        <f t="shared" si="124"/>
        <v/>
      </c>
      <c r="AZ254" s="85"/>
      <c r="BA254" s="85"/>
      <c r="BB254" s="413" t="str">
        <f t="shared" si="125"/>
        <v/>
      </c>
      <c r="BC254" s="89" t="str">
        <f t="shared" si="126"/>
        <v/>
      </c>
      <c r="BD254" s="414" t="str">
        <f t="shared" si="127"/>
        <v/>
      </c>
      <c r="BE254" s="413"/>
      <c r="BF254" s="416" t="str">
        <f t="shared" si="128"/>
        <v/>
      </c>
      <c r="BG254" s="415" t="str">
        <f>IF('3.5 St Lights - Pole'!$AM254="","",'3.5 St Lights - Pole'!$AM254)</f>
        <v/>
      </c>
      <c r="BH254" s="413"/>
      <c r="BI254" s="89" t="str">
        <f t="shared" si="129"/>
        <v/>
      </c>
      <c r="BJ254" s="85"/>
      <c r="BK254" s="413"/>
      <c r="BL254" s="413"/>
      <c r="BM254" s="413"/>
      <c r="BN254" s="89" t="str">
        <f t="shared" si="130"/>
        <v/>
      </c>
      <c r="BO254" s="85"/>
      <c r="BP254" s="413"/>
      <c r="BQ254" s="415" t="str">
        <f>IF('3.5 St Lights - Pole'!$AM254="","",'3.5 St Lights - Pole'!$AM254)</f>
        <v/>
      </c>
      <c r="BR254" s="85"/>
      <c r="BS254" s="85"/>
      <c r="BT254" s="85" t="str">
        <f>'3.5 St Lights - Pole'!CE254</f>
        <v/>
      </c>
      <c r="BU254" s="85"/>
      <c r="BV254" s="85" t="str">
        <f t="shared" si="131"/>
        <v/>
      </c>
      <c r="BW254" s="271"/>
      <c r="BX254" s="85" t="str">
        <f>'3.5 St Lights - Pole'!CI254</f>
        <v/>
      </c>
      <c r="BY254" s="85" t="str">
        <f>'3.5 St Lights - Pole'!CJ254</f>
        <v/>
      </c>
      <c r="BZ254" s="85" t="str">
        <f>'3.5 St Lights - Pole'!CK254</f>
        <v/>
      </c>
      <c r="CA254" s="85"/>
      <c r="CB254" s="85"/>
      <c r="CC254" s="85" t="str">
        <f t="shared" si="132"/>
        <v/>
      </c>
      <c r="CD254" s="413"/>
      <c r="CE254" s="112"/>
      <c r="CF254" s="133" t="str">
        <f ca="1">IF('3.5 St Lights - Pole'!CR254="","",'3.5 St Lights - Pole'!CR254)</f>
        <v/>
      </c>
      <c r="CG254" s="112" t="str">
        <f>IF('3.5 St Lights - Pole'!CS254="","",'3.5 St Lights - Pole'!CS254)</f>
        <v/>
      </c>
      <c r="CH254" s="112"/>
      <c r="CI254" s="112"/>
    </row>
    <row r="255" spans="1:87" x14ac:dyDescent="0.2">
      <c r="A255" s="237"/>
      <c r="B255" s="413" t="str">
        <f t="shared" si="105"/>
        <v/>
      </c>
      <c r="C255" s="413" t="str">
        <f>IF('3.5 St Lights - Bracket'!B255="","",'3.5 St Lights - Bracket'!B255)</f>
        <v/>
      </c>
      <c r="D255" s="89" t="str">
        <f>IF('3.5 St Lights - Bracket'!D255="","",'3.5 St Lights - Bracket'!D255)</f>
        <v/>
      </c>
      <c r="E255" s="413" t="str">
        <f>IF('3.5 St Lights - Bracket'!E255="","",'3.5 St Lights - Bracket'!E255)</f>
        <v/>
      </c>
      <c r="F255" s="413" t="str">
        <f>IF('3.5 St Lights - Bracket'!F255="","",'3.5 St Lights - Bracket'!F255)</f>
        <v/>
      </c>
      <c r="G255" s="413" t="str">
        <f>IF('3.5 St Lights - Bracket'!G255="","",'3.5 St Lights - Bracket'!G255)</f>
        <v/>
      </c>
      <c r="H255" s="413" t="str">
        <f>IF('3.5 St Lights - Bracket'!H255="","",'3.5 St Lights - Bracket'!H255)</f>
        <v/>
      </c>
      <c r="I255" s="413"/>
      <c r="J255" s="89" t="str">
        <f t="shared" si="106"/>
        <v/>
      </c>
      <c r="K255" s="413"/>
      <c r="L255" s="89" t="str">
        <f t="shared" si="107"/>
        <v/>
      </c>
      <c r="M255" s="414" t="str">
        <f t="shared" si="108"/>
        <v/>
      </c>
      <c r="N255" s="413"/>
      <c r="O255" s="89" t="str">
        <f t="shared" si="109"/>
        <v/>
      </c>
      <c r="P255" s="413" t="str">
        <f t="shared" si="110"/>
        <v/>
      </c>
      <c r="Q255" s="89" t="str">
        <f t="shared" si="111"/>
        <v/>
      </c>
      <c r="R255" s="413"/>
      <c r="S255" s="413" t="str">
        <f>IFERROR(VLOOKUP('3.5 St Lights - Pole'!AE255,sl_lights_light_supply_auto,2,FALSE),"")</f>
        <v/>
      </c>
      <c r="T255" s="89" t="str">
        <f t="shared" si="112"/>
        <v/>
      </c>
      <c r="U255" s="413"/>
      <c r="V255" s="413"/>
      <c r="W255" s="413"/>
      <c r="X255" s="413"/>
      <c r="Y255" s="89" t="str">
        <f t="shared" si="113"/>
        <v/>
      </c>
      <c r="Z255" s="415" t="str">
        <f>IF('3.5 St Lights - Pole'!$AM255="","",'3.5 St Lights - Pole'!$AM255)</f>
        <v/>
      </c>
      <c r="AA255" s="413"/>
      <c r="AB255" s="413"/>
      <c r="AC255" s="89" t="str">
        <f t="shared" si="114"/>
        <v/>
      </c>
      <c r="AD255" s="85"/>
      <c r="AE255" s="413"/>
      <c r="AF255" s="413" t="str">
        <f t="shared" si="115"/>
        <v/>
      </c>
      <c r="AG255" s="89" t="str">
        <f t="shared" si="116"/>
        <v/>
      </c>
      <c r="AH255" s="414" t="str">
        <f t="shared" si="117"/>
        <v/>
      </c>
      <c r="AI255" s="413" t="str">
        <f t="shared" si="118"/>
        <v/>
      </c>
      <c r="AJ255" s="89" t="str">
        <f t="shared" si="119"/>
        <v/>
      </c>
      <c r="AK255" s="413"/>
      <c r="AL255" s="89" t="str">
        <f t="shared" si="120"/>
        <v/>
      </c>
      <c r="AM255" s="413"/>
      <c r="AN255" s="89" t="str">
        <f t="shared" si="121"/>
        <v/>
      </c>
      <c r="AO255" s="413"/>
      <c r="AP255" s="89" t="str">
        <f t="shared" si="122"/>
        <v/>
      </c>
      <c r="AQ255" s="413"/>
      <c r="AR255" s="415" t="str">
        <f>IF('3.5 St Lights - Pole'!$AM255="","",'3.5 St Lights - Pole'!$AM255)</f>
        <v/>
      </c>
      <c r="AS255" s="413"/>
      <c r="AT255" s="89" t="str">
        <f t="shared" si="123"/>
        <v/>
      </c>
      <c r="AU255" s="85"/>
      <c r="AV255" s="85"/>
      <c r="AW255" s="413"/>
      <c r="AX255" s="413"/>
      <c r="AY255" s="89" t="str">
        <f t="shared" si="124"/>
        <v/>
      </c>
      <c r="AZ255" s="85"/>
      <c r="BA255" s="85"/>
      <c r="BB255" s="413" t="str">
        <f t="shared" si="125"/>
        <v/>
      </c>
      <c r="BC255" s="89" t="str">
        <f t="shared" si="126"/>
        <v/>
      </c>
      <c r="BD255" s="414" t="str">
        <f t="shared" si="127"/>
        <v/>
      </c>
      <c r="BE255" s="413"/>
      <c r="BF255" s="416" t="str">
        <f t="shared" si="128"/>
        <v/>
      </c>
      <c r="BG255" s="415" t="str">
        <f>IF('3.5 St Lights - Pole'!$AM255="","",'3.5 St Lights - Pole'!$AM255)</f>
        <v/>
      </c>
      <c r="BH255" s="413"/>
      <c r="BI255" s="89" t="str">
        <f t="shared" si="129"/>
        <v/>
      </c>
      <c r="BJ255" s="85"/>
      <c r="BK255" s="413"/>
      <c r="BL255" s="413"/>
      <c r="BM255" s="413"/>
      <c r="BN255" s="89" t="str">
        <f t="shared" si="130"/>
        <v/>
      </c>
      <c r="BO255" s="85"/>
      <c r="BP255" s="413"/>
      <c r="BQ255" s="415" t="str">
        <f>IF('3.5 St Lights - Pole'!$AM255="","",'3.5 St Lights - Pole'!$AM255)</f>
        <v/>
      </c>
      <c r="BR255" s="85"/>
      <c r="BS255" s="85"/>
      <c r="BT255" s="85" t="str">
        <f>'3.5 St Lights - Pole'!CE255</f>
        <v/>
      </c>
      <c r="BU255" s="85"/>
      <c r="BV255" s="85" t="str">
        <f t="shared" si="131"/>
        <v/>
      </c>
      <c r="BW255" s="271"/>
      <c r="BX255" s="85" t="str">
        <f>'3.5 St Lights - Pole'!CI255</f>
        <v/>
      </c>
      <c r="BY255" s="85" t="str">
        <f>'3.5 St Lights - Pole'!CJ255</f>
        <v/>
      </c>
      <c r="BZ255" s="85" t="str">
        <f>'3.5 St Lights - Pole'!CK255</f>
        <v/>
      </c>
      <c r="CA255" s="85"/>
      <c r="CB255" s="85"/>
      <c r="CC255" s="85" t="str">
        <f t="shared" si="132"/>
        <v/>
      </c>
      <c r="CD255" s="413"/>
      <c r="CE255" s="112"/>
      <c r="CF255" s="133" t="str">
        <f ca="1">IF('3.5 St Lights - Pole'!CR255="","",'3.5 St Lights - Pole'!CR255)</f>
        <v/>
      </c>
      <c r="CG255" s="112" t="str">
        <f>IF('3.5 St Lights - Pole'!CS255="","",'3.5 St Lights - Pole'!CS255)</f>
        <v/>
      </c>
      <c r="CH255" s="112"/>
      <c r="CI255" s="112"/>
    </row>
    <row r="256" spans="1:87" x14ac:dyDescent="0.2">
      <c r="A256" s="237"/>
      <c r="B256" s="413" t="str">
        <f t="shared" si="105"/>
        <v/>
      </c>
      <c r="C256" s="413" t="str">
        <f>IF('3.5 St Lights - Bracket'!B256="","",'3.5 St Lights - Bracket'!B256)</f>
        <v/>
      </c>
      <c r="D256" s="89" t="str">
        <f>IF('3.5 St Lights - Bracket'!D256="","",'3.5 St Lights - Bracket'!D256)</f>
        <v/>
      </c>
      <c r="E256" s="413" t="str">
        <f>IF('3.5 St Lights - Bracket'!E256="","",'3.5 St Lights - Bracket'!E256)</f>
        <v/>
      </c>
      <c r="F256" s="413" t="str">
        <f>IF('3.5 St Lights - Bracket'!F256="","",'3.5 St Lights - Bracket'!F256)</f>
        <v/>
      </c>
      <c r="G256" s="413" t="str">
        <f>IF('3.5 St Lights - Bracket'!G256="","",'3.5 St Lights - Bracket'!G256)</f>
        <v/>
      </c>
      <c r="H256" s="413" t="str">
        <f>IF('3.5 St Lights - Bracket'!H256="","",'3.5 St Lights - Bracket'!H256)</f>
        <v/>
      </c>
      <c r="I256" s="413"/>
      <c r="J256" s="89" t="str">
        <f t="shared" si="106"/>
        <v/>
      </c>
      <c r="K256" s="413"/>
      <c r="L256" s="89" t="str">
        <f t="shared" si="107"/>
        <v/>
      </c>
      <c r="M256" s="414" t="str">
        <f t="shared" si="108"/>
        <v/>
      </c>
      <c r="N256" s="413"/>
      <c r="O256" s="89" t="str">
        <f t="shared" si="109"/>
        <v/>
      </c>
      <c r="P256" s="413" t="str">
        <f t="shared" si="110"/>
        <v/>
      </c>
      <c r="Q256" s="89" t="str">
        <f t="shared" si="111"/>
        <v/>
      </c>
      <c r="R256" s="413"/>
      <c r="S256" s="413" t="str">
        <f>IFERROR(VLOOKUP('3.5 St Lights - Pole'!AE256,sl_lights_light_supply_auto,2,FALSE),"")</f>
        <v/>
      </c>
      <c r="T256" s="89" t="str">
        <f t="shared" si="112"/>
        <v/>
      </c>
      <c r="U256" s="413"/>
      <c r="V256" s="413"/>
      <c r="W256" s="413"/>
      <c r="X256" s="413"/>
      <c r="Y256" s="89" t="str">
        <f t="shared" si="113"/>
        <v/>
      </c>
      <c r="Z256" s="415" t="str">
        <f>IF('3.5 St Lights - Pole'!$AM256="","",'3.5 St Lights - Pole'!$AM256)</f>
        <v/>
      </c>
      <c r="AA256" s="413"/>
      <c r="AB256" s="413"/>
      <c r="AC256" s="89" t="str">
        <f t="shared" si="114"/>
        <v/>
      </c>
      <c r="AD256" s="85"/>
      <c r="AE256" s="413"/>
      <c r="AF256" s="413" t="str">
        <f t="shared" si="115"/>
        <v/>
      </c>
      <c r="AG256" s="89" t="str">
        <f t="shared" si="116"/>
        <v/>
      </c>
      <c r="AH256" s="414" t="str">
        <f t="shared" si="117"/>
        <v/>
      </c>
      <c r="AI256" s="413" t="str">
        <f t="shared" si="118"/>
        <v/>
      </c>
      <c r="AJ256" s="89" t="str">
        <f t="shared" si="119"/>
        <v/>
      </c>
      <c r="AK256" s="413"/>
      <c r="AL256" s="89" t="str">
        <f t="shared" si="120"/>
        <v/>
      </c>
      <c r="AM256" s="413"/>
      <c r="AN256" s="89" t="str">
        <f t="shared" si="121"/>
        <v/>
      </c>
      <c r="AO256" s="413"/>
      <c r="AP256" s="89" t="str">
        <f t="shared" si="122"/>
        <v/>
      </c>
      <c r="AQ256" s="413"/>
      <c r="AR256" s="415" t="str">
        <f>IF('3.5 St Lights - Pole'!$AM256="","",'3.5 St Lights - Pole'!$AM256)</f>
        <v/>
      </c>
      <c r="AS256" s="413"/>
      <c r="AT256" s="89" t="str">
        <f t="shared" si="123"/>
        <v/>
      </c>
      <c r="AU256" s="85"/>
      <c r="AV256" s="85"/>
      <c r="AW256" s="413"/>
      <c r="AX256" s="413"/>
      <c r="AY256" s="89" t="str">
        <f t="shared" si="124"/>
        <v/>
      </c>
      <c r="AZ256" s="85"/>
      <c r="BA256" s="85"/>
      <c r="BB256" s="413" t="str">
        <f t="shared" si="125"/>
        <v/>
      </c>
      <c r="BC256" s="89" t="str">
        <f t="shared" si="126"/>
        <v/>
      </c>
      <c r="BD256" s="414" t="str">
        <f t="shared" si="127"/>
        <v/>
      </c>
      <c r="BE256" s="413"/>
      <c r="BF256" s="416" t="str">
        <f t="shared" si="128"/>
        <v/>
      </c>
      <c r="BG256" s="415" t="str">
        <f>IF('3.5 St Lights - Pole'!$AM256="","",'3.5 St Lights - Pole'!$AM256)</f>
        <v/>
      </c>
      <c r="BH256" s="413"/>
      <c r="BI256" s="89" t="str">
        <f t="shared" si="129"/>
        <v/>
      </c>
      <c r="BJ256" s="85"/>
      <c r="BK256" s="413"/>
      <c r="BL256" s="413"/>
      <c r="BM256" s="413"/>
      <c r="BN256" s="89" t="str">
        <f t="shared" si="130"/>
        <v/>
      </c>
      <c r="BO256" s="85"/>
      <c r="BP256" s="413"/>
      <c r="BQ256" s="415" t="str">
        <f>IF('3.5 St Lights - Pole'!$AM256="","",'3.5 St Lights - Pole'!$AM256)</f>
        <v/>
      </c>
      <c r="BR256" s="85"/>
      <c r="BS256" s="85"/>
      <c r="BT256" s="85" t="str">
        <f>'3.5 St Lights - Pole'!CE256</f>
        <v/>
      </c>
      <c r="BU256" s="85"/>
      <c r="BV256" s="85" t="str">
        <f t="shared" si="131"/>
        <v/>
      </c>
      <c r="BW256" s="271"/>
      <c r="BX256" s="85" t="str">
        <f>'3.5 St Lights - Pole'!CI256</f>
        <v/>
      </c>
      <c r="BY256" s="85" t="str">
        <f>'3.5 St Lights - Pole'!CJ256</f>
        <v/>
      </c>
      <c r="BZ256" s="85" t="str">
        <f>'3.5 St Lights - Pole'!CK256</f>
        <v/>
      </c>
      <c r="CA256" s="85"/>
      <c r="CB256" s="85"/>
      <c r="CC256" s="85" t="str">
        <f t="shared" si="132"/>
        <v/>
      </c>
      <c r="CD256" s="413"/>
      <c r="CE256" s="112"/>
      <c r="CF256" s="133" t="str">
        <f ca="1">IF('3.5 St Lights - Pole'!CR256="","",'3.5 St Lights - Pole'!CR256)</f>
        <v/>
      </c>
      <c r="CG256" s="112" t="str">
        <f>IF('3.5 St Lights - Pole'!CS256="","",'3.5 St Lights - Pole'!CS256)</f>
        <v/>
      </c>
      <c r="CH256" s="112"/>
      <c r="CI256" s="112"/>
    </row>
    <row r="257" spans="1:87" x14ac:dyDescent="0.2">
      <c r="A257" s="237"/>
      <c r="B257" s="413" t="str">
        <f t="shared" si="105"/>
        <v/>
      </c>
      <c r="C257" s="413" t="str">
        <f>IF('3.5 St Lights - Bracket'!B257="","",'3.5 St Lights - Bracket'!B257)</f>
        <v/>
      </c>
      <c r="D257" s="89" t="str">
        <f>IF('3.5 St Lights - Bracket'!D257="","",'3.5 St Lights - Bracket'!D257)</f>
        <v/>
      </c>
      <c r="E257" s="413" t="str">
        <f>IF('3.5 St Lights - Bracket'!E257="","",'3.5 St Lights - Bracket'!E257)</f>
        <v/>
      </c>
      <c r="F257" s="413" t="str">
        <f>IF('3.5 St Lights - Bracket'!F257="","",'3.5 St Lights - Bracket'!F257)</f>
        <v/>
      </c>
      <c r="G257" s="413" t="str">
        <f>IF('3.5 St Lights - Bracket'!G257="","",'3.5 St Lights - Bracket'!G257)</f>
        <v/>
      </c>
      <c r="H257" s="413" t="str">
        <f>IF('3.5 St Lights - Bracket'!H257="","",'3.5 St Lights - Bracket'!H257)</f>
        <v/>
      </c>
      <c r="I257" s="413"/>
      <c r="J257" s="89" t="str">
        <f t="shared" si="106"/>
        <v/>
      </c>
      <c r="K257" s="413"/>
      <c r="L257" s="89" t="str">
        <f t="shared" si="107"/>
        <v/>
      </c>
      <c r="M257" s="414" t="str">
        <f t="shared" si="108"/>
        <v/>
      </c>
      <c r="N257" s="413"/>
      <c r="O257" s="89" t="str">
        <f t="shared" si="109"/>
        <v/>
      </c>
      <c r="P257" s="413" t="str">
        <f t="shared" si="110"/>
        <v/>
      </c>
      <c r="Q257" s="89" t="str">
        <f t="shared" si="111"/>
        <v/>
      </c>
      <c r="R257" s="413"/>
      <c r="S257" s="413" t="str">
        <f>IFERROR(VLOOKUP('3.5 St Lights - Pole'!AE257,sl_lights_light_supply_auto,2,FALSE),"")</f>
        <v/>
      </c>
      <c r="T257" s="89" t="str">
        <f t="shared" si="112"/>
        <v/>
      </c>
      <c r="U257" s="413"/>
      <c r="V257" s="413"/>
      <c r="W257" s="413"/>
      <c r="X257" s="413"/>
      <c r="Y257" s="89" t="str">
        <f t="shared" si="113"/>
        <v/>
      </c>
      <c r="Z257" s="415" t="str">
        <f>IF('3.5 St Lights - Pole'!$AM257="","",'3.5 St Lights - Pole'!$AM257)</f>
        <v/>
      </c>
      <c r="AA257" s="413"/>
      <c r="AB257" s="413"/>
      <c r="AC257" s="89" t="str">
        <f t="shared" si="114"/>
        <v/>
      </c>
      <c r="AD257" s="85"/>
      <c r="AE257" s="413"/>
      <c r="AF257" s="413" t="str">
        <f t="shared" si="115"/>
        <v/>
      </c>
      <c r="AG257" s="89" t="str">
        <f t="shared" si="116"/>
        <v/>
      </c>
      <c r="AH257" s="414" t="str">
        <f t="shared" si="117"/>
        <v/>
      </c>
      <c r="AI257" s="413" t="str">
        <f t="shared" si="118"/>
        <v/>
      </c>
      <c r="AJ257" s="89" t="str">
        <f t="shared" si="119"/>
        <v/>
      </c>
      <c r="AK257" s="413"/>
      <c r="AL257" s="89" t="str">
        <f t="shared" si="120"/>
        <v/>
      </c>
      <c r="AM257" s="413"/>
      <c r="AN257" s="89" t="str">
        <f t="shared" si="121"/>
        <v/>
      </c>
      <c r="AO257" s="413"/>
      <c r="AP257" s="89" t="str">
        <f t="shared" si="122"/>
        <v/>
      </c>
      <c r="AQ257" s="413"/>
      <c r="AR257" s="415" t="str">
        <f>IF('3.5 St Lights - Pole'!$AM257="","",'3.5 St Lights - Pole'!$AM257)</f>
        <v/>
      </c>
      <c r="AS257" s="413"/>
      <c r="AT257" s="89" t="str">
        <f t="shared" si="123"/>
        <v/>
      </c>
      <c r="AU257" s="85"/>
      <c r="AV257" s="85"/>
      <c r="AW257" s="413"/>
      <c r="AX257" s="413"/>
      <c r="AY257" s="89" t="str">
        <f t="shared" si="124"/>
        <v/>
      </c>
      <c r="AZ257" s="85"/>
      <c r="BA257" s="85"/>
      <c r="BB257" s="413" t="str">
        <f t="shared" si="125"/>
        <v/>
      </c>
      <c r="BC257" s="89" t="str">
        <f t="shared" si="126"/>
        <v/>
      </c>
      <c r="BD257" s="414" t="str">
        <f t="shared" si="127"/>
        <v/>
      </c>
      <c r="BE257" s="413"/>
      <c r="BF257" s="416" t="str">
        <f t="shared" si="128"/>
        <v/>
      </c>
      <c r="BG257" s="415" t="str">
        <f>IF('3.5 St Lights - Pole'!$AM257="","",'3.5 St Lights - Pole'!$AM257)</f>
        <v/>
      </c>
      <c r="BH257" s="413"/>
      <c r="BI257" s="89" t="str">
        <f t="shared" si="129"/>
        <v/>
      </c>
      <c r="BJ257" s="85"/>
      <c r="BK257" s="413"/>
      <c r="BL257" s="413"/>
      <c r="BM257" s="413"/>
      <c r="BN257" s="89" t="str">
        <f t="shared" si="130"/>
        <v/>
      </c>
      <c r="BO257" s="85"/>
      <c r="BP257" s="413"/>
      <c r="BQ257" s="415" t="str">
        <f>IF('3.5 St Lights - Pole'!$AM257="","",'3.5 St Lights - Pole'!$AM257)</f>
        <v/>
      </c>
      <c r="BR257" s="85"/>
      <c r="BS257" s="85"/>
      <c r="BT257" s="85" t="str">
        <f>'3.5 St Lights - Pole'!CE257</f>
        <v/>
      </c>
      <c r="BU257" s="85"/>
      <c r="BV257" s="85" t="str">
        <f t="shared" si="131"/>
        <v/>
      </c>
      <c r="BW257" s="271"/>
      <c r="BX257" s="85" t="str">
        <f>'3.5 St Lights - Pole'!CI257</f>
        <v/>
      </c>
      <c r="BY257" s="85" t="str">
        <f>'3.5 St Lights - Pole'!CJ257</f>
        <v/>
      </c>
      <c r="BZ257" s="85" t="str">
        <f>'3.5 St Lights - Pole'!CK257</f>
        <v/>
      </c>
      <c r="CA257" s="85"/>
      <c r="CB257" s="85"/>
      <c r="CC257" s="85" t="str">
        <f t="shared" si="132"/>
        <v/>
      </c>
      <c r="CD257" s="413"/>
      <c r="CE257" s="112"/>
      <c r="CF257" s="133" t="str">
        <f ca="1">IF('3.5 St Lights - Pole'!CR257="","",'3.5 St Lights - Pole'!CR257)</f>
        <v/>
      </c>
      <c r="CG257" s="112" t="str">
        <f>IF('3.5 St Lights - Pole'!CS257="","",'3.5 St Lights - Pole'!CS257)</f>
        <v/>
      </c>
      <c r="CH257" s="112"/>
      <c r="CI257" s="112"/>
    </row>
    <row r="258" spans="1:87" x14ac:dyDescent="0.2">
      <c r="A258" s="237"/>
      <c r="B258" s="413" t="str">
        <f t="shared" si="105"/>
        <v/>
      </c>
      <c r="C258" s="413" t="str">
        <f>IF('3.5 St Lights - Bracket'!B258="","",'3.5 St Lights - Bracket'!B258)</f>
        <v/>
      </c>
      <c r="D258" s="89" t="str">
        <f>IF('3.5 St Lights - Bracket'!D258="","",'3.5 St Lights - Bracket'!D258)</f>
        <v/>
      </c>
      <c r="E258" s="413" t="str">
        <f>IF('3.5 St Lights - Bracket'!E258="","",'3.5 St Lights - Bracket'!E258)</f>
        <v/>
      </c>
      <c r="F258" s="413" t="str">
        <f>IF('3.5 St Lights - Bracket'!F258="","",'3.5 St Lights - Bracket'!F258)</f>
        <v/>
      </c>
      <c r="G258" s="413" t="str">
        <f>IF('3.5 St Lights - Bracket'!G258="","",'3.5 St Lights - Bracket'!G258)</f>
        <v/>
      </c>
      <c r="H258" s="413" t="str">
        <f>IF('3.5 St Lights - Bracket'!H258="","",'3.5 St Lights - Bracket'!H258)</f>
        <v/>
      </c>
      <c r="I258" s="413"/>
      <c r="J258" s="89" t="str">
        <f t="shared" si="106"/>
        <v/>
      </c>
      <c r="K258" s="413"/>
      <c r="L258" s="89" t="str">
        <f t="shared" si="107"/>
        <v/>
      </c>
      <c r="M258" s="414" t="str">
        <f t="shared" si="108"/>
        <v/>
      </c>
      <c r="N258" s="413"/>
      <c r="O258" s="89" t="str">
        <f t="shared" si="109"/>
        <v/>
      </c>
      <c r="P258" s="413" t="str">
        <f t="shared" si="110"/>
        <v/>
      </c>
      <c r="Q258" s="89" t="str">
        <f t="shared" si="111"/>
        <v/>
      </c>
      <c r="R258" s="413"/>
      <c r="S258" s="413" t="str">
        <f>IFERROR(VLOOKUP('3.5 St Lights - Pole'!AE258,sl_lights_light_supply_auto,2,FALSE),"")</f>
        <v/>
      </c>
      <c r="T258" s="89" t="str">
        <f t="shared" si="112"/>
        <v/>
      </c>
      <c r="U258" s="413"/>
      <c r="V258" s="413"/>
      <c r="W258" s="413"/>
      <c r="X258" s="413"/>
      <c r="Y258" s="89" t="str">
        <f t="shared" si="113"/>
        <v/>
      </c>
      <c r="Z258" s="415" t="str">
        <f>IF('3.5 St Lights - Pole'!$AM258="","",'3.5 St Lights - Pole'!$AM258)</f>
        <v/>
      </c>
      <c r="AA258" s="413"/>
      <c r="AB258" s="413"/>
      <c r="AC258" s="89" t="str">
        <f t="shared" si="114"/>
        <v/>
      </c>
      <c r="AD258" s="85"/>
      <c r="AE258" s="413"/>
      <c r="AF258" s="413" t="str">
        <f t="shared" si="115"/>
        <v/>
      </c>
      <c r="AG258" s="89" t="str">
        <f t="shared" si="116"/>
        <v/>
      </c>
      <c r="AH258" s="414" t="str">
        <f t="shared" si="117"/>
        <v/>
      </c>
      <c r="AI258" s="413" t="str">
        <f t="shared" si="118"/>
        <v/>
      </c>
      <c r="AJ258" s="89" t="str">
        <f t="shared" si="119"/>
        <v/>
      </c>
      <c r="AK258" s="413"/>
      <c r="AL258" s="89" t="str">
        <f t="shared" si="120"/>
        <v/>
      </c>
      <c r="AM258" s="413"/>
      <c r="AN258" s="89" t="str">
        <f t="shared" si="121"/>
        <v/>
      </c>
      <c r="AO258" s="413"/>
      <c r="AP258" s="89" t="str">
        <f t="shared" si="122"/>
        <v/>
      </c>
      <c r="AQ258" s="413"/>
      <c r="AR258" s="415" t="str">
        <f>IF('3.5 St Lights - Pole'!$AM258="","",'3.5 St Lights - Pole'!$AM258)</f>
        <v/>
      </c>
      <c r="AS258" s="413"/>
      <c r="AT258" s="89" t="str">
        <f t="shared" si="123"/>
        <v/>
      </c>
      <c r="AU258" s="85"/>
      <c r="AV258" s="85"/>
      <c r="AW258" s="413"/>
      <c r="AX258" s="413"/>
      <c r="AY258" s="89" t="str">
        <f t="shared" si="124"/>
        <v/>
      </c>
      <c r="AZ258" s="85"/>
      <c r="BA258" s="85"/>
      <c r="BB258" s="413" t="str">
        <f t="shared" si="125"/>
        <v/>
      </c>
      <c r="BC258" s="89" t="str">
        <f t="shared" si="126"/>
        <v/>
      </c>
      <c r="BD258" s="414" t="str">
        <f t="shared" si="127"/>
        <v/>
      </c>
      <c r="BE258" s="413"/>
      <c r="BF258" s="416" t="str">
        <f t="shared" si="128"/>
        <v/>
      </c>
      <c r="BG258" s="415" t="str">
        <f>IF('3.5 St Lights - Pole'!$AM258="","",'3.5 St Lights - Pole'!$AM258)</f>
        <v/>
      </c>
      <c r="BH258" s="413"/>
      <c r="BI258" s="89" t="str">
        <f t="shared" si="129"/>
        <v/>
      </c>
      <c r="BJ258" s="85"/>
      <c r="BK258" s="413"/>
      <c r="BL258" s="413"/>
      <c r="BM258" s="413"/>
      <c r="BN258" s="89" t="str">
        <f t="shared" si="130"/>
        <v/>
      </c>
      <c r="BO258" s="85"/>
      <c r="BP258" s="413"/>
      <c r="BQ258" s="415" t="str">
        <f>IF('3.5 St Lights - Pole'!$AM258="","",'3.5 St Lights - Pole'!$AM258)</f>
        <v/>
      </c>
      <c r="BR258" s="85"/>
      <c r="BS258" s="85"/>
      <c r="BT258" s="85" t="str">
        <f>'3.5 St Lights - Pole'!CE258</f>
        <v/>
      </c>
      <c r="BU258" s="85"/>
      <c r="BV258" s="85" t="str">
        <f t="shared" si="131"/>
        <v/>
      </c>
      <c r="BW258" s="271"/>
      <c r="BX258" s="85" t="str">
        <f>'3.5 St Lights - Pole'!CI258</f>
        <v/>
      </c>
      <c r="BY258" s="85" t="str">
        <f>'3.5 St Lights - Pole'!CJ258</f>
        <v/>
      </c>
      <c r="BZ258" s="85" t="str">
        <f>'3.5 St Lights - Pole'!CK258</f>
        <v/>
      </c>
      <c r="CA258" s="85"/>
      <c r="CB258" s="85"/>
      <c r="CC258" s="85" t="str">
        <f t="shared" si="132"/>
        <v/>
      </c>
      <c r="CD258" s="413"/>
      <c r="CE258" s="112"/>
      <c r="CF258" s="133" t="str">
        <f ca="1">IF('3.5 St Lights - Pole'!CR258="","",'3.5 St Lights - Pole'!CR258)</f>
        <v/>
      </c>
      <c r="CG258" s="112" t="str">
        <f>IF('3.5 St Lights - Pole'!CS258="","",'3.5 St Lights - Pole'!CS258)</f>
        <v/>
      </c>
      <c r="CH258" s="112"/>
      <c r="CI258" s="112"/>
    </row>
    <row r="259" spans="1:87" x14ac:dyDescent="0.2">
      <c r="A259" s="237"/>
      <c r="B259" s="413" t="str">
        <f t="shared" si="105"/>
        <v/>
      </c>
      <c r="C259" s="413" t="str">
        <f>IF('3.5 St Lights - Bracket'!B259="","",'3.5 St Lights - Bracket'!B259)</f>
        <v/>
      </c>
      <c r="D259" s="89" t="str">
        <f>IF('3.5 St Lights - Bracket'!D259="","",'3.5 St Lights - Bracket'!D259)</f>
        <v/>
      </c>
      <c r="E259" s="413" t="str">
        <f>IF('3.5 St Lights - Bracket'!E259="","",'3.5 St Lights - Bracket'!E259)</f>
        <v/>
      </c>
      <c r="F259" s="413" t="str">
        <f>IF('3.5 St Lights - Bracket'!F259="","",'3.5 St Lights - Bracket'!F259)</f>
        <v/>
      </c>
      <c r="G259" s="413" t="str">
        <f>IF('3.5 St Lights - Bracket'!G259="","",'3.5 St Lights - Bracket'!G259)</f>
        <v/>
      </c>
      <c r="H259" s="413" t="str">
        <f>IF('3.5 St Lights - Bracket'!H259="","",'3.5 St Lights - Bracket'!H259)</f>
        <v/>
      </c>
      <c r="I259" s="413"/>
      <c r="J259" s="89" t="str">
        <f t="shared" si="106"/>
        <v/>
      </c>
      <c r="K259" s="413"/>
      <c r="L259" s="89" t="str">
        <f t="shared" si="107"/>
        <v/>
      </c>
      <c r="M259" s="414" t="str">
        <f t="shared" si="108"/>
        <v/>
      </c>
      <c r="N259" s="413"/>
      <c r="O259" s="89" t="str">
        <f t="shared" si="109"/>
        <v/>
      </c>
      <c r="P259" s="413" t="str">
        <f t="shared" si="110"/>
        <v/>
      </c>
      <c r="Q259" s="89" t="str">
        <f t="shared" si="111"/>
        <v/>
      </c>
      <c r="R259" s="413"/>
      <c r="S259" s="413" t="str">
        <f>IFERROR(VLOOKUP('3.5 St Lights - Pole'!AE259,sl_lights_light_supply_auto,2,FALSE),"")</f>
        <v/>
      </c>
      <c r="T259" s="89" t="str">
        <f t="shared" si="112"/>
        <v/>
      </c>
      <c r="U259" s="413"/>
      <c r="V259" s="413"/>
      <c r="W259" s="413"/>
      <c r="X259" s="413"/>
      <c r="Y259" s="89" t="str">
        <f t="shared" si="113"/>
        <v/>
      </c>
      <c r="Z259" s="415" t="str">
        <f>IF('3.5 St Lights - Pole'!$AM259="","",'3.5 St Lights - Pole'!$AM259)</f>
        <v/>
      </c>
      <c r="AA259" s="413"/>
      <c r="AB259" s="413"/>
      <c r="AC259" s="89" t="str">
        <f t="shared" si="114"/>
        <v/>
      </c>
      <c r="AD259" s="85"/>
      <c r="AE259" s="413"/>
      <c r="AF259" s="413" t="str">
        <f t="shared" si="115"/>
        <v/>
      </c>
      <c r="AG259" s="89" t="str">
        <f t="shared" si="116"/>
        <v/>
      </c>
      <c r="AH259" s="414" t="str">
        <f t="shared" si="117"/>
        <v/>
      </c>
      <c r="AI259" s="413" t="str">
        <f t="shared" si="118"/>
        <v/>
      </c>
      <c r="AJ259" s="89" t="str">
        <f t="shared" si="119"/>
        <v/>
      </c>
      <c r="AK259" s="413"/>
      <c r="AL259" s="89" t="str">
        <f t="shared" si="120"/>
        <v/>
      </c>
      <c r="AM259" s="413"/>
      <c r="AN259" s="89" t="str">
        <f t="shared" si="121"/>
        <v/>
      </c>
      <c r="AO259" s="413"/>
      <c r="AP259" s="89" t="str">
        <f t="shared" si="122"/>
        <v/>
      </c>
      <c r="AQ259" s="413"/>
      <c r="AR259" s="415" t="str">
        <f>IF('3.5 St Lights - Pole'!$AM259="","",'3.5 St Lights - Pole'!$AM259)</f>
        <v/>
      </c>
      <c r="AS259" s="413"/>
      <c r="AT259" s="89" t="str">
        <f t="shared" si="123"/>
        <v/>
      </c>
      <c r="AU259" s="85"/>
      <c r="AV259" s="85"/>
      <c r="AW259" s="413"/>
      <c r="AX259" s="413"/>
      <c r="AY259" s="89" t="str">
        <f t="shared" si="124"/>
        <v/>
      </c>
      <c r="AZ259" s="85"/>
      <c r="BA259" s="85"/>
      <c r="BB259" s="413" t="str">
        <f t="shared" si="125"/>
        <v/>
      </c>
      <c r="BC259" s="89" t="str">
        <f t="shared" si="126"/>
        <v/>
      </c>
      <c r="BD259" s="414" t="str">
        <f t="shared" si="127"/>
        <v/>
      </c>
      <c r="BE259" s="413"/>
      <c r="BF259" s="416" t="str">
        <f t="shared" si="128"/>
        <v/>
      </c>
      <c r="BG259" s="415" t="str">
        <f>IF('3.5 St Lights - Pole'!$AM259="","",'3.5 St Lights - Pole'!$AM259)</f>
        <v/>
      </c>
      <c r="BH259" s="413"/>
      <c r="BI259" s="89" t="str">
        <f t="shared" si="129"/>
        <v/>
      </c>
      <c r="BJ259" s="85"/>
      <c r="BK259" s="413"/>
      <c r="BL259" s="413"/>
      <c r="BM259" s="413"/>
      <c r="BN259" s="89" t="str">
        <f t="shared" si="130"/>
        <v/>
      </c>
      <c r="BO259" s="85"/>
      <c r="BP259" s="413"/>
      <c r="BQ259" s="415" t="str">
        <f>IF('3.5 St Lights - Pole'!$AM259="","",'3.5 St Lights - Pole'!$AM259)</f>
        <v/>
      </c>
      <c r="BR259" s="85"/>
      <c r="BS259" s="85"/>
      <c r="BT259" s="85" t="str">
        <f>'3.5 St Lights - Pole'!CE259</f>
        <v/>
      </c>
      <c r="BU259" s="85"/>
      <c r="BV259" s="85" t="str">
        <f t="shared" si="131"/>
        <v/>
      </c>
      <c r="BW259" s="271"/>
      <c r="BX259" s="85" t="str">
        <f>'3.5 St Lights - Pole'!CI259</f>
        <v/>
      </c>
      <c r="BY259" s="85" t="str">
        <f>'3.5 St Lights - Pole'!CJ259</f>
        <v/>
      </c>
      <c r="BZ259" s="85" t="str">
        <f>'3.5 St Lights - Pole'!CK259</f>
        <v/>
      </c>
      <c r="CA259" s="85"/>
      <c r="CB259" s="85"/>
      <c r="CC259" s="85" t="str">
        <f t="shared" si="132"/>
        <v/>
      </c>
      <c r="CD259" s="413"/>
      <c r="CE259" s="112"/>
      <c r="CF259" s="133" t="str">
        <f ca="1">IF('3.5 St Lights - Pole'!CR259="","",'3.5 St Lights - Pole'!CR259)</f>
        <v/>
      </c>
      <c r="CG259" s="112" t="str">
        <f>IF('3.5 St Lights - Pole'!CS259="","",'3.5 St Lights - Pole'!CS259)</f>
        <v/>
      </c>
      <c r="CH259" s="112"/>
      <c r="CI259" s="112"/>
    </row>
    <row r="260" spans="1:87" x14ac:dyDescent="0.2">
      <c r="A260" s="237"/>
      <c r="B260" s="413" t="str">
        <f t="shared" si="105"/>
        <v/>
      </c>
      <c r="C260" s="413" t="str">
        <f>IF('3.5 St Lights - Bracket'!B260="","",'3.5 St Lights - Bracket'!B260)</f>
        <v/>
      </c>
      <c r="D260" s="89" t="str">
        <f>IF('3.5 St Lights - Bracket'!D260="","",'3.5 St Lights - Bracket'!D260)</f>
        <v/>
      </c>
      <c r="E260" s="413" t="str">
        <f>IF('3.5 St Lights - Bracket'!E260="","",'3.5 St Lights - Bracket'!E260)</f>
        <v/>
      </c>
      <c r="F260" s="413" t="str">
        <f>IF('3.5 St Lights - Bracket'!F260="","",'3.5 St Lights - Bracket'!F260)</f>
        <v/>
      </c>
      <c r="G260" s="413" t="str">
        <f>IF('3.5 St Lights - Bracket'!G260="","",'3.5 St Lights - Bracket'!G260)</f>
        <v/>
      </c>
      <c r="H260" s="413" t="str">
        <f>IF('3.5 St Lights - Bracket'!H260="","",'3.5 St Lights - Bracket'!H260)</f>
        <v/>
      </c>
      <c r="I260" s="413"/>
      <c r="J260" s="89" t="str">
        <f t="shared" si="106"/>
        <v/>
      </c>
      <c r="K260" s="413"/>
      <c r="L260" s="89" t="str">
        <f t="shared" si="107"/>
        <v/>
      </c>
      <c r="M260" s="414" t="str">
        <f t="shared" si="108"/>
        <v/>
      </c>
      <c r="N260" s="413"/>
      <c r="O260" s="89" t="str">
        <f t="shared" si="109"/>
        <v/>
      </c>
      <c r="P260" s="413" t="str">
        <f t="shared" si="110"/>
        <v/>
      </c>
      <c r="Q260" s="89" t="str">
        <f t="shared" si="111"/>
        <v/>
      </c>
      <c r="R260" s="413"/>
      <c r="S260" s="413" t="str">
        <f>IFERROR(VLOOKUP('3.5 St Lights - Pole'!AE260,sl_lights_light_supply_auto,2,FALSE),"")</f>
        <v/>
      </c>
      <c r="T260" s="89" t="str">
        <f t="shared" si="112"/>
        <v/>
      </c>
      <c r="U260" s="413"/>
      <c r="V260" s="413"/>
      <c r="W260" s="413"/>
      <c r="X260" s="413"/>
      <c r="Y260" s="89" t="str">
        <f t="shared" si="113"/>
        <v/>
      </c>
      <c r="Z260" s="415" t="str">
        <f>IF('3.5 St Lights - Pole'!$AM260="","",'3.5 St Lights - Pole'!$AM260)</f>
        <v/>
      </c>
      <c r="AA260" s="413"/>
      <c r="AB260" s="413"/>
      <c r="AC260" s="89" t="str">
        <f t="shared" si="114"/>
        <v/>
      </c>
      <c r="AD260" s="85"/>
      <c r="AE260" s="413"/>
      <c r="AF260" s="413" t="str">
        <f t="shared" si="115"/>
        <v/>
      </c>
      <c r="AG260" s="89" t="str">
        <f t="shared" si="116"/>
        <v/>
      </c>
      <c r="AH260" s="414" t="str">
        <f t="shared" si="117"/>
        <v/>
      </c>
      <c r="AI260" s="413" t="str">
        <f t="shared" si="118"/>
        <v/>
      </c>
      <c r="AJ260" s="89" t="str">
        <f t="shared" si="119"/>
        <v/>
      </c>
      <c r="AK260" s="413"/>
      <c r="AL260" s="89" t="str">
        <f t="shared" si="120"/>
        <v/>
      </c>
      <c r="AM260" s="413"/>
      <c r="AN260" s="89" t="str">
        <f t="shared" si="121"/>
        <v/>
      </c>
      <c r="AO260" s="413"/>
      <c r="AP260" s="89" t="str">
        <f t="shared" si="122"/>
        <v/>
      </c>
      <c r="AQ260" s="413"/>
      <c r="AR260" s="415" t="str">
        <f>IF('3.5 St Lights - Pole'!$AM260="","",'3.5 St Lights - Pole'!$AM260)</f>
        <v/>
      </c>
      <c r="AS260" s="413"/>
      <c r="AT260" s="89" t="str">
        <f t="shared" si="123"/>
        <v/>
      </c>
      <c r="AU260" s="85"/>
      <c r="AV260" s="85"/>
      <c r="AW260" s="413"/>
      <c r="AX260" s="413"/>
      <c r="AY260" s="89" t="str">
        <f t="shared" si="124"/>
        <v/>
      </c>
      <c r="AZ260" s="85"/>
      <c r="BA260" s="85"/>
      <c r="BB260" s="413" t="str">
        <f t="shared" si="125"/>
        <v/>
      </c>
      <c r="BC260" s="89" t="str">
        <f t="shared" si="126"/>
        <v/>
      </c>
      <c r="BD260" s="414" t="str">
        <f t="shared" si="127"/>
        <v/>
      </c>
      <c r="BE260" s="413"/>
      <c r="BF260" s="416" t="str">
        <f t="shared" si="128"/>
        <v/>
      </c>
      <c r="BG260" s="415" t="str">
        <f>IF('3.5 St Lights - Pole'!$AM260="","",'3.5 St Lights - Pole'!$AM260)</f>
        <v/>
      </c>
      <c r="BH260" s="413"/>
      <c r="BI260" s="89" t="str">
        <f t="shared" si="129"/>
        <v/>
      </c>
      <c r="BJ260" s="85"/>
      <c r="BK260" s="413"/>
      <c r="BL260" s="413"/>
      <c r="BM260" s="413"/>
      <c r="BN260" s="89" t="str">
        <f t="shared" si="130"/>
        <v/>
      </c>
      <c r="BO260" s="85"/>
      <c r="BP260" s="413"/>
      <c r="BQ260" s="415" t="str">
        <f>IF('3.5 St Lights - Pole'!$AM260="","",'3.5 St Lights - Pole'!$AM260)</f>
        <v/>
      </c>
      <c r="BR260" s="85"/>
      <c r="BS260" s="85"/>
      <c r="BT260" s="85" t="str">
        <f>'3.5 St Lights - Pole'!CE260</f>
        <v/>
      </c>
      <c r="BU260" s="85"/>
      <c r="BV260" s="85" t="str">
        <f t="shared" si="131"/>
        <v/>
      </c>
      <c r="BW260" s="271"/>
      <c r="BX260" s="85" t="str">
        <f>'3.5 St Lights - Pole'!CI260</f>
        <v/>
      </c>
      <c r="BY260" s="85" t="str">
        <f>'3.5 St Lights - Pole'!CJ260</f>
        <v/>
      </c>
      <c r="BZ260" s="85" t="str">
        <f>'3.5 St Lights - Pole'!CK260</f>
        <v/>
      </c>
      <c r="CA260" s="85"/>
      <c r="CB260" s="85"/>
      <c r="CC260" s="85" t="str">
        <f t="shared" si="132"/>
        <v/>
      </c>
      <c r="CD260" s="413"/>
      <c r="CE260" s="112"/>
      <c r="CF260" s="133" t="str">
        <f ca="1">IF('3.5 St Lights - Pole'!CR260="","",'3.5 St Lights - Pole'!CR260)</f>
        <v/>
      </c>
      <c r="CG260" s="112" t="str">
        <f>IF('3.5 St Lights - Pole'!CS260="","",'3.5 St Lights - Pole'!CS260)</f>
        <v/>
      </c>
      <c r="CH260" s="112"/>
      <c r="CI260" s="112"/>
    </row>
    <row r="261" spans="1:87" x14ac:dyDescent="0.2">
      <c r="A261" s="237"/>
      <c r="B261" s="413" t="str">
        <f t="shared" si="105"/>
        <v/>
      </c>
      <c r="C261" s="413" t="str">
        <f>IF('3.5 St Lights - Bracket'!B261="","",'3.5 St Lights - Bracket'!B261)</f>
        <v/>
      </c>
      <c r="D261" s="89" t="str">
        <f>IF('3.5 St Lights - Bracket'!D261="","",'3.5 St Lights - Bracket'!D261)</f>
        <v/>
      </c>
      <c r="E261" s="413" t="str">
        <f>IF('3.5 St Lights - Bracket'!E261="","",'3.5 St Lights - Bracket'!E261)</f>
        <v/>
      </c>
      <c r="F261" s="413" t="str">
        <f>IF('3.5 St Lights - Bracket'!F261="","",'3.5 St Lights - Bracket'!F261)</f>
        <v/>
      </c>
      <c r="G261" s="413" t="str">
        <f>IF('3.5 St Lights - Bracket'!G261="","",'3.5 St Lights - Bracket'!G261)</f>
        <v/>
      </c>
      <c r="H261" s="413" t="str">
        <f>IF('3.5 St Lights - Bracket'!H261="","",'3.5 St Lights - Bracket'!H261)</f>
        <v/>
      </c>
      <c r="I261" s="413"/>
      <c r="J261" s="89" t="str">
        <f t="shared" si="106"/>
        <v/>
      </c>
      <c r="K261" s="413"/>
      <c r="L261" s="89" t="str">
        <f t="shared" si="107"/>
        <v/>
      </c>
      <c r="M261" s="414" t="str">
        <f t="shared" si="108"/>
        <v/>
      </c>
      <c r="N261" s="413"/>
      <c r="O261" s="89" t="str">
        <f t="shared" si="109"/>
        <v/>
      </c>
      <c r="P261" s="413" t="str">
        <f t="shared" si="110"/>
        <v/>
      </c>
      <c r="Q261" s="89" t="str">
        <f t="shared" si="111"/>
        <v/>
      </c>
      <c r="R261" s="413"/>
      <c r="S261" s="413" t="str">
        <f>IFERROR(VLOOKUP('3.5 St Lights - Pole'!AE261,sl_lights_light_supply_auto,2,FALSE),"")</f>
        <v/>
      </c>
      <c r="T261" s="89" t="str">
        <f t="shared" si="112"/>
        <v/>
      </c>
      <c r="U261" s="413"/>
      <c r="V261" s="413"/>
      <c r="W261" s="413"/>
      <c r="X261" s="413"/>
      <c r="Y261" s="89" t="str">
        <f t="shared" si="113"/>
        <v/>
      </c>
      <c r="Z261" s="415" t="str">
        <f>IF('3.5 St Lights - Pole'!$AM261="","",'3.5 St Lights - Pole'!$AM261)</f>
        <v/>
      </c>
      <c r="AA261" s="413"/>
      <c r="AB261" s="413"/>
      <c r="AC261" s="89" t="str">
        <f t="shared" si="114"/>
        <v/>
      </c>
      <c r="AD261" s="85"/>
      <c r="AE261" s="413"/>
      <c r="AF261" s="413" t="str">
        <f t="shared" si="115"/>
        <v/>
      </c>
      <c r="AG261" s="89" t="str">
        <f t="shared" si="116"/>
        <v/>
      </c>
      <c r="AH261" s="414" t="str">
        <f t="shared" si="117"/>
        <v/>
      </c>
      <c r="AI261" s="413" t="str">
        <f t="shared" si="118"/>
        <v/>
      </c>
      <c r="AJ261" s="89" t="str">
        <f t="shared" si="119"/>
        <v/>
      </c>
      <c r="AK261" s="413"/>
      <c r="AL261" s="89" t="str">
        <f t="shared" si="120"/>
        <v/>
      </c>
      <c r="AM261" s="413"/>
      <c r="AN261" s="89" t="str">
        <f t="shared" si="121"/>
        <v/>
      </c>
      <c r="AO261" s="413"/>
      <c r="AP261" s="89" t="str">
        <f t="shared" si="122"/>
        <v/>
      </c>
      <c r="AQ261" s="413"/>
      <c r="AR261" s="415" t="str">
        <f>IF('3.5 St Lights - Pole'!$AM261="","",'3.5 St Lights - Pole'!$AM261)</f>
        <v/>
      </c>
      <c r="AS261" s="413"/>
      <c r="AT261" s="89" t="str">
        <f t="shared" si="123"/>
        <v/>
      </c>
      <c r="AU261" s="85"/>
      <c r="AV261" s="85"/>
      <c r="AW261" s="413"/>
      <c r="AX261" s="413"/>
      <c r="AY261" s="89" t="str">
        <f t="shared" si="124"/>
        <v/>
      </c>
      <c r="AZ261" s="85"/>
      <c r="BA261" s="85"/>
      <c r="BB261" s="413" t="str">
        <f t="shared" si="125"/>
        <v/>
      </c>
      <c r="BC261" s="89" t="str">
        <f t="shared" si="126"/>
        <v/>
      </c>
      <c r="BD261" s="414" t="str">
        <f t="shared" si="127"/>
        <v/>
      </c>
      <c r="BE261" s="413"/>
      <c r="BF261" s="416" t="str">
        <f t="shared" si="128"/>
        <v/>
      </c>
      <c r="BG261" s="415" t="str">
        <f>IF('3.5 St Lights - Pole'!$AM261="","",'3.5 St Lights - Pole'!$AM261)</f>
        <v/>
      </c>
      <c r="BH261" s="413"/>
      <c r="BI261" s="89" t="str">
        <f t="shared" si="129"/>
        <v/>
      </c>
      <c r="BJ261" s="85"/>
      <c r="BK261" s="413"/>
      <c r="BL261" s="413"/>
      <c r="BM261" s="413"/>
      <c r="BN261" s="89" t="str">
        <f t="shared" si="130"/>
        <v/>
      </c>
      <c r="BO261" s="85"/>
      <c r="BP261" s="413"/>
      <c r="BQ261" s="415" t="str">
        <f>IF('3.5 St Lights - Pole'!$AM261="","",'3.5 St Lights - Pole'!$AM261)</f>
        <v/>
      </c>
      <c r="BR261" s="85"/>
      <c r="BS261" s="85"/>
      <c r="BT261" s="85" t="str">
        <f>'3.5 St Lights - Pole'!CE261</f>
        <v/>
      </c>
      <c r="BU261" s="85"/>
      <c r="BV261" s="85" t="str">
        <f t="shared" si="131"/>
        <v/>
      </c>
      <c r="BW261" s="271"/>
      <c r="BX261" s="85" t="str">
        <f>'3.5 St Lights - Pole'!CI261</f>
        <v/>
      </c>
      <c r="BY261" s="85" t="str">
        <f>'3.5 St Lights - Pole'!CJ261</f>
        <v/>
      </c>
      <c r="BZ261" s="85" t="str">
        <f>'3.5 St Lights - Pole'!CK261</f>
        <v/>
      </c>
      <c r="CA261" s="85"/>
      <c r="CB261" s="85"/>
      <c r="CC261" s="85" t="str">
        <f t="shared" si="132"/>
        <v/>
      </c>
      <c r="CD261" s="413"/>
      <c r="CE261" s="112"/>
      <c r="CF261" s="133" t="str">
        <f ca="1">IF('3.5 St Lights - Pole'!CR261="","",'3.5 St Lights - Pole'!CR261)</f>
        <v/>
      </c>
      <c r="CG261" s="112" t="str">
        <f>IF('3.5 St Lights - Pole'!CS261="","",'3.5 St Lights - Pole'!CS261)</f>
        <v/>
      </c>
      <c r="CH261" s="112"/>
      <c r="CI261" s="112"/>
    </row>
    <row r="262" spans="1:87" x14ac:dyDescent="0.2">
      <c r="A262" s="237"/>
      <c r="B262" s="413" t="str">
        <f t="shared" si="105"/>
        <v/>
      </c>
      <c r="C262" s="413" t="str">
        <f>IF('3.5 St Lights - Bracket'!B262="","",'3.5 St Lights - Bracket'!B262)</f>
        <v/>
      </c>
      <c r="D262" s="89" t="str">
        <f>IF('3.5 St Lights - Bracket'!D262="","",'3.5 St Lights - Bracket'!D262)</f>
        <v/>
      </c>
      <c r="E262" s="413" t="str">
        <f>IF('3.5 St Lights - Bracket'!E262="","",'3.5 St Lights - Bracket'!E262)</f>
        <v/>
      </c>
      <c r="F262" s="413" t="str">
        <f>IF('3.5 St Lights - Bracket'!F262="","",'3.5 St Lights - Bracket'!F262)</f>
        <v/>
      </c>
      <c r="G262" s="413" t="str">
        <f>IF('3.5 St Lights - Bracket'!G262="","",'3.5 St Lights - Bracket'!G262)</f>
        <v/>
      </c>
      <c r="H262" s="413" t="str">
        <f>IF('3.5 St Lights - Bracket'!H262="","",'3.5 St Lights - Bracket'!H262)</f>
        <v/>
      </c>
      <c r="I262" s="413"/>
      <c r="J262" s="89" t="str">
        <f t="shared" si="106"/>
        <v/>
      </c>
      <c r="K262" s="413"/>
      <c r="L262" s="89" t="str">
        <f t="shared" si="107"/>
        <v/>
      </c>
      <c r="M262" s="414" t="str">
        <f t="shared" si="108"/>
        <v/>
      </c>
      <c r="N262" s="413"/>
      <c r="O262" s="89" t="str">
        <f t="shared" si="109"/>
        <v/>
      </c>
      <c r="P262" s="413" t="str">
        <f t="shared" si="110"/>
        <v/>
      </c>
      <c r="Q262" s="89" t="str">
        <f t="shared" si="111"/>
        <v/>
      </c>
      <c r="R262" s="413"/>
      <c r="S262" s="413" t="str">
        <f>IFERROR(VLOOKUP('3.5 St Lights - Pole'!AE262,sl_lights_light_supply_auto,2,FALSE),"")</f>
        <v/>
      </c>
      <c r="T262" s="89" t="str">
        <f t="shared" si="112"/>
        <v/>
      </c>
      <c r="U262" s="413"/>
      <c r="V262" s="413"/>
      <c r="W262" s="413"/>
      <c r="X262" s="413"/>
      <c r="Y262" s="89" t="str">
        <f t="shared" si="113"/>
        <v/>
      </c>
      <c r="Z262" s="415" t="str">
        <f>IF('3.5 St Lights - Pole'!$AM262="","",'3.5 St Lights - Pole'!$AM262)</f>
        <v/>
      </c>
      <c r="AA262" s="413"/>
      <c r="AB262" s="413"/>
      <c r="AC262" s="89" t="str">
        <f t="shared" si="114"/>
        <v/>
      </c>
      <c r="AD262" s="85"/>
      <c r="AE262" s="413"/>
      <c r="AF262" s="413" t="str">
        <f t="shared" si="115"/>
        <v/>
      </c>
      <c r="AG262" s="89" t="str">
        <f t="shared" si="116"/>
        <v/>
      </c>
      <c r="AH262" s="414" t="str">
        <f t="shared" si="117"/>
        <v/>
      </c>
      <c r="AI262" s="413" t="str">
        <f t="shared" si="118"/>
        <v/>
      </c>
      <c r="AJ262" s="89" t="str">
        <f t="shared" si="119"/>
        <v/>
      </c>
      <c r="AK262" s="413"/>
      <c r="AL262" s="89" t="str">
        <f t="shared" si="120"/>
        <v/>
      </c>
      <c r="AM262" s="413"/>
      <c r="AN262" s="89" t="str">
        <f t="shared" si="121"/>
        <v/>
      </c>
      <c r="AO262" s="413"/>
      <c r="AP262" s="89" t="str">
        <f t="shared" si="122"/>
        <v/>
      </c>
      <c r="AQ262" s="413"/>
      <c r="AR262" s="415" t="str">
        <f>IF('3.5 St Lights - Pole'!$AM262="","",'3.5 St Lights - Pole'!$AM262)</f>
        <v/>
      </c>
      <c r="AS262" s="413"/>
      <c r="AT262" s="89" t="str">
        <f t="shared" si="123"/>
        <v/>
      </c>
      <c r="AU262" s="85"/>
      <c r="AV262" s="85"/>
      <c r="AW262" s="413"/>
      <c r="AX262" s="413"/>
      <c r="AY262" s="89" t="str">
        <f t="shared" si="124"/>
        <v/>
      </c>
      <c r="AZ262" s="85"/>
      <c r="BA262" s="85"/>
      <c r="BB262" s="413" t="str">
        <f t="shared" si="125"/>
        <v/>
      </c>
      <c r="BC262" s="89" t="str">
        <f t="shared" si="126"/>
        <v/>
      </c>
      <c r="BD262" s="414" t="str">
        <f t="shared" si="127"/>
        <v/>
      </c>
      <c r="BE262" s="413"/>
      <c r="BF262" s="416" t="str">
        <f t="shared" si="128"/>
        <v/>
      </c>
      <c r="BG262" s="415" t="str">
        <f>IF('3.5 St Lights - Pole'!$AM262="","",'3.5 St Lights - Pole'!$AM262)</f>
        <v/>
      </c>
      <c r="BH262" s="413"/>
      <c r="BI262" s="89" t="str">
        <f t="shared" si="129"/>
        <v/>
      </c>
      <c r="BJ262" s="85"/>
      <c r="BK262" s="413"/>
      <c r="BL262" s="413"/>
      <c r="BM262" s="413"/>
      <c r="BN262" s="89" t="str">
        <f t="shared" si="130"/>
        <v/>
      </c>
      <c r="BO262" s="85"/>
      <c r="BP262" s="413"/>
      <c r="BQ262" s="415" t="str">
        <f>IF('3.5 St Lights - Pole'!$AM262="","",'3.5 St Lights - Pole'!$AM262)</f>
        <v/>
      </c>
      <c r="BR262" s="85"/>
      <c r="BS262" s="85"/>
      <c r="BT262" s="85" t="str">
        <f>'3.5 St Lights - Pole'!CE262</f>
        <v/>
      </c>
      <c r="BU262" s="85"/>
      <c r="BV262" s="85" t="str">
        <f t="shared" si="131"/>
        <v/>
      </c>
      <c r="BW262" s="271"/>
      <c r="BX262" s="85" t="str">
        <f>'3.5 St Lights - Pole'!CI262</f>
        <v/>
      </c>
      <c r="BY262" s="85" t="str">
        <f>'3.5 St Lights - Pole'!CJ262</f>
        <v/>
      </c>
      <c r="BZ262" s="85" t="str">
        <f>'3.5 St Lights - Pole'!CK262</f>
        <v/>
      </c>
      <c r="CA262" s="85"/>
      <c r="CB262" s="85"/>
      <c r="CC262" s="85" t="str">
        <f t="shared" si="132"/>
        <v/>
      </c>
      <c r="CD262" s="413"/>
      <c r="CE262" s="112"/>
      <c r="CF262" s="133" t="str">
        <f ca="1">IF('3.5 St Lights - Pole'!CR262="","",'3.5 St Lights - Pole'!CR262)</f>
        <v/>
      </c>
      <c r="CG262" s="112" t="str">
        <f>IF('3.5 St Lights - Pole'!CS262="","",'3.5 St Lights - Pole'!CS262)</f>
        <v/>
      </c>
      <c r="CH262" s="112"/>
      <c r="CI262" s="112"/>
    </row>
    <row r="263" spans="1:87" x14ac:dyDescent="0.2">
      <c r="A263" s="237"/>
      <c r="B263" s="413" t="str">
        <f t="shared" ref="B263:B326" si="133">IF(C263="","",C263)</f>
        <v/>
      </c>
      <c r="C263" s="413" t="str">
        <f>IF('3.5 St Lights - Bracket'!B263="","",'3.5 St Lights - Bracket'!B263)</f>
        <v/>
      </c>
      <c r="D263" s="89" t="str">
        <f>IF('3.5 St Lights - Bracket'!D263="","",'3.5 St Lights - Bracket'!D263)</f>
        <v/>
      </c>
      <c r="E263" s="413" t="str">
        <f>IF('3.5 St Lights - Bracket'!E263="","",'3.5 St Lights - Bracket'!E263)</f>
        <v/>
      </c>
      <c r="F263" s="413" t="str">
        <f>IF('3.5 St Lights - Bracket'!F263="","",'3.5 St Lights - Bracket'!F263)</f>
        <v/>
      </c>
      <c r="G263" s="413" t="str">
        <f>IF('3.5 St Lights - Bracket'!G263="","",'3.5 St Lights - Bracket'!G263)</f>
        <v/>
      </c>
      <c r="H263" s="413" t="str">
        <f>IF('3.5 St Lights - Bracket'!H263="","",'3.5 St Lights - Bracket'!H263)</f>
        <v/>
      </c>
      <c r="I263" s="413"/>
      <c r="J263" s="89" t="str">
        <f t="shared" ref="J263:J326" si="134">IF(I263="","",(VLOOKUP(I263,St_Lights_Generic_owner_array,2,FALSE)))</f>
        <v/>
      </c>
      <c r="K263" s="413"/>
      <c r="L263" s="89" t="str">
        <f t="shared" ref="L263:L326" si="135">IF(K263="","",(VLOOKUP(K263,St_Lights_Light_Light_Make_Table_Array,2,FALSE)))</f>
        <v/>
      </c>
      <c r="M263" s="414" t="str">
        <f t="shared" ref="M263:M326" si="136">IF(L263="","",IFERROR(VLOOKUP(L263,St_Lights_Light_Light_Make_Ref_Only_Table_Array,2,FALSE),""))</f>
        <v/>
      </c>
      <c r="N263" s="413"/>
      <c r="O263" s="89" t="str">
        <f t="shared" ref="O263:O326" si="137">IF(N263="","",(VLOOKUP(N263,St_Lights_Light_Light_Model_Table_Array,2,FALSE)))</f>
        <v/>
      </c>
      <c r="P263" s="413" t="str">
        <f t="shared" ref="P263:P326" si="138">IF(A263="ADD","New ",IF(A263="DELETE","Unknown",IF(A263="UPDATE","Unknown",IF(A263="",""))))</f>
        <v/>
      </c>
      <c r="Q263" s="89" t="str">
        <f t="shared" ref="Q263:Q326" si="139">IF(P263="","",(VLOOKUP(P263,St_Lights_Light_Light_Status_Table_Array,2,FALSE)))</f>
        <v/>
      </c>
      <c r="R263" s="413"/>
      <c r="S263" s="413" t="str">
        <f>IFERROR(VLOOKUP('3.5 St Lights - Pole'!AE263,sl_lights_light_supply_auto,2,FALSE),"")</f>
        <v/>
      </c>
      <c r="T263" s="89" t="str">
        <f t="shared" ref="T263:T326" si="140">IF(S263="","",(VLOOKUP(S263,St_Lights_Light_Supply_Point_Table_Array,2,FALSE)))</f>
        <v/>
      </c>
      <c r="U263" s="413"/>
      <c r="V263" s="413"/>
      <c r="W263" s="413"/>
      <c r="X263" s="413"/>
      <c r="Y263" s="89" t="str">
        <f t="shared" ref="Y263:Y326" si="141">IF(X263="","",(VLOOKUP(X263,St_Lights_Light_Light_Shade_Table_Array,2,FALSE)))</f>
        <v/>
      </c>
      <c r="Z263" s="415" t="str">
        <f>IF('3.5 St Lights - Pole'!$AM263="","",'3.5 St Lights - Pole'!$AM263)</f>
        <v/>
      </c>
      <c r="AA263" s="413"/>
      <c r="AB263" s="413"/>
      <c r="AC263" s="89" t="str">
        <f t="shared" ref="AC263:AC326" si="142">IF(AB263="","",(VLOOKUP(AB263,St_Lights_Generic_Replace_Reason_Table_Array,2,FALSE)))</f>
        <v/>
      </c>
      <c r="AD263" s="85"/>
      <c r="AE263" s="413"/>
      <c r="AF263" s="413" t="str">
        <f t="shared" ref="AF263:AF326" si="143">IF(A263="ADD","NA - LED",IF(A263="DELETE","No Data",IF(A263="UPDATE","No Data",IF(A263="",""))))</f>
        <v/>
      </c>
      <c r="AG263" s="89" t="str">
        <f t="shared" ref="AG263:AG326" si="144">IF(AF263="","",(VLOOKUP(AF263,St_Lights_Light_Gear_Make_Table_Array,2,FALSE)))</f>
        <v/>
      </c>
      <c r="AH263" s="414" t="str">
        <f t="shared" ref="AH263:AH326" si="145">IF(AG263="","",(VLOOKUP(AG263,st_lights_gear_make_ref_only_table_array,2,FALSE)))</f>
        <v/>
      </c>
      <c r="AI263" s="413" t="str">
        <f t="shared" ref="AI263:AI326" si="146">IF(A263="ADD","NA - LED",IF(A263="DELETE","D",IF(A263="UPDATE","D",IF(A263="",""))))</f>
        <v/>
      </c>
      <c r="AJ263" s="89" t="str">
        <f t="shared" ref="AJ263:AJ326" si="147">IF(AI263="","",(VLOOKUP(AI263,St_Lights_Light_Gear_Model_Table_Array,2,FALSE)))</f>
        <v/>
      </c>
      <c r="AK263" s="413"/>
      <c r="AL263" s="89" t="str">
        <f t="shared" ref="AL263:AL326" si="148">IF(A263="ADD","N",IF(A263="DELETE","D",IF(A263="UPDATE","D",IF(A263="",""))))</f>
        <v/>
      </c>
      <c r="AM263" s="413"/>
      <c r="AN263" s="89" t="str">
        <f t="shared" ref="AN263:AN326" si="149">IF(AM263="","",(VLOOKUP(AM263,St_Lights_Light_Ballast_Table_Array,2,FALSE)))</f>
        <v/>
      </c>
      <c r="AO263" s="413"/>
      <c r="AP263" s="89" t="str">
        <f t="shared" ref="AP263:AP326" si="150">IF(AO263="","",(VLOOKUP(AO263,St_Lights_Light_Ignitor_Table_Array,2,FALSE)))</f>
        <v/>
      </c>
      <c r="AQ263" s="413"/>
      <c r="AR263" s="415" t="str">
        <f>IF('3.5 St Lights - Pole'!$AM263="","",'3.5 St Lights - Pole'!$AM263)</f>
        <v/>
      </c>
      <c r="AS263" s="413"/>
      <c r="AT263" s="89" t="str">
        <f t="shared" ref="AT263:AT326" si="151">IF(AS263="","",(VLOOKUP(AS263,St_Lights_Generic_Replace_Reason_Table_Array,2,FALSE)))</f>
        <v/>
      </c>
      <c r="AU263" s="85"/>
      <c r="AV263" s="85"/>
      <c r="AW263" s="413"/>
      <c r="AX263" s="413"/>
      <c r="AY263" s="89" t="str">
        <f t="shared" ref="AY263:AY326" si="152">IF(AX263="","",(VLOOKUP(AX263,St_Lights_Generic_Replace_Reason_Table_Array,2,FALSE)))</f>
        <v/>
      </c>
      <c r="AZ263" s="85"/>
      <c r="BA263" s="85"/>
      <c r="BB263" s="413" t="str">
        <f t="shared" ref="BB263:BB326" si="153">IF(A263="ADD","Light Emitting Diode (LED)",IF(A263="DELETE","No Data",IF(A263="UPDATE","No Data",IF(A263="",""))))</f>
        <v/>
      </c>
      <c r="BC263" s="89" t="str">
        <f t="shared" ref="BC263:BC326" si="154">IF(BB263="","",(VLOOKUP(BB263,St_Lights_Light_Lamp_Make_Table_Array,2,FALSE)))</f>
        <v/>
      </c>
      <c r="BD263" s="414" t="str">
        <f t="shared" ref="BD263:BD326" si="155">IF(BC263="","",(VLOOKUP(BC263,St_Lights_Light_Lamp_Make_Ref_Only_Table_Array,2,FALSE)))</f>
        <v/>
      </c>
      <c r="BE263" s="413"/>
      <c r="BF263" s="416" t="str">
        <f t="shared" ref="BF263:BF326" si="156">IF(BE263="","",(VLOOKUP(BE263,St_Lights_Light_Lamp_Model_Table_Array,2,FALSE)))</f>
        <v/>
      </c>
      <c r="BG263" s="415" t="str">
        <f>IF('3.5 St Lights - Pole'!$AM263="","",'3.5 St Lights - Pole'!$AM263)</f>
        <v/>
      </c>
      <c r="BH263" s="413"/>
      <c r="BI263" s="89" t="str">
        <f t="shared" ref="BI263:BI326" si="157">IF(BH263="","",(VLOOKUP(BH263,St_Lights_Generic_Replace_Reason_Table_Array,2,FALSE)))</f>
        <v/>
      </c>
      <c r="BJ263" s="85"/>
      <c r="BK263" s="413"/>
      <c r="BL263" s="413"/>
      <c r="BM263" s="413"/>
      <c r="BN263" s="89" t="str">
        <f t="shared" ref="BN263:BN326" si="158">IF(BM263="","",(VLOOKUP(BM263,St_Lights_Generic_Replace_Reason_Table_Array,2,FALSE)))</f>
        <v/>
      </c>
      <c r="BO263" s="85"/>
      <c r="BP263" s="413"/>
      <c r="BQ263" s="415" t="str">
        <f>IF('3.5 St Lights - Pole'!$AM263="","",'3.5 St Lights - Pole'!$AM263)</f>
        <v/>
      </c>
      <c r="BR263" s="85"/>
      <c r="BS263" s="85"/>
      <c r="BT263" s="85" t="str">
        <f>'3.5 St Lights - Pole'!CE263</f>
        <v/>
      </c>
      <c r="BU263" s="85"/>
      <c r="BV263" s="85" t="str">
        <f t="shared" ref="BV263:BV326" si="159">IF(A263&lt;&gt;"",IF(BU263="","U",(VLOOKUP(BU263,generic_condition_table_array,2,FALSE))),"")</f>
        <v/>
      </c>
      <c r="BW263" s="271"/>
      <c r="BX263" s="85" t="str">
        <f>'3.5 St Lights - Pole'!CI263</f>
        <v/>
      </c>
      <c r="BY263" s="85" t="str">
        <f>'3.5 St Lights - Pole'!CJ263</f>
        <v/>
      </c>
      <c r="BZ263" s="85" t="str">
        <f>'3.5 St Lights - Pole'!CK263</f>
        <v/>
      </c>
      <c r="CA263" s="85"/>
      <c r="CB263" s="85"/>
      <c r="CC263" s="85" t="str">
        <f t="shared" ref="CC263:CC326" si="160">IF(A263="ADD","D",IF(A263="DELETE","D",IF(A263="UPDATE","D",IF(A263="",""))))</f>
        <v/>
      </c>
      <c r="CD263" s="413"/>
      <c r="CE263" s="112"/>
      <c r="CF263" s="133" t="str">
        <f ca="1">IF('3.5 St Lights - Pole'!CR263="","",'3.5 St Lights - Pole'!CR263)</f>
        <v/>
      </c>
      <c r="CG263" s="112" t="str">
        <f>IF('3.5 St Lights - Pole'!CS263="","",'3.5 St Lights - Pole'!CS263)</f>
        <v/>
      </c>
      <c r="CH263" s="112"/>
      <c r="CI263" s="112"/>
    </row>
    <row r="264" spans="1:87" x14ac:dyDescent="0.2">
      <c r="A264" s="237"/>
      <c r="B264" s="413" t="str">
        <f t="shared" si="133"/>
        <v/>
      </c>
      <c r="C264" s="413" t="str">
        <f>IF('3.5 St Lights - Bracket'!B264="","",'3.5 St Lights - Bracket'!B264)</f>
        <v/>
      </c>
      <c r="D264" s="89" t="str">
        <f>IF('3.5 St Lights - Bracket'!D264="","",'3.5 St Lights - Bracket'!D264)</f>
        <v/>
      </c>
      <c r="E264" s="413" t="str">
        <f>IF('3.5 St Lights - Bracket'!E264="","",'3.5 St Lights - Bracket'!E264)</f>
        <v/>
      </c>
      <c r="F264" s="413" t="str">
        <f>IF('3.5 St Lights - Bracket'!F264="","",'3.5 St Lights - Bracket'!F264)</f>
        <v/>
      </c>
      <c r="G264" s="413" t="str">
        <f>IF('3.5 St Lights - Bracket'!G264="","",'3.5 St Lights - Bracket'!G264)</f>
        <v/>
      </c>
      <c r="H264" s="413" t="str">
        <f>IF('3.5 St Lights - Bracket'!H264="","",'3.5 St Lights - Bracket'!H264)</f>
        <v/>
      </c>
      <c r="I264" s="413"/>
      <c r="J264" s="89" t="str">
        <f t="shared" si="134"/>
        <v/>
      </c>
      <c r="K264" s="413"/>
      <c r="L264" s="89" t="str">
        <f t="shared" si="135"/>
        <v/>
      </c>
      <c r="M264" s="414" t="str">
        <f t="shared" si="136"/>
        <v/>
      </c>
      <c r="N264" s="413"/>
      <c r="O264" s="89" t="str">
        <f t="shared" si="137"/>
        <v/>
      </c>
      <c r="P264" s="413" t="str">
        <f t="shared" si="138"/>
        <v/>
      </c>
      <c r="Q264" s="89" t="str">
        <f t="shared" si="139"/>
        <v/>
      </c>
      <c r="R264" s="413"/>
      <c r="S264" s="413" t="str">
        <f>IFERROR(VLOOKUP('3.5 St Lights - Pole'!AE264,sl_lights_light_supply_auto,2,FALSE),"")</f>
        <v/>
      </c>
      <c r="T264" s="89" t="str">
        <f t="shared" si="140"/>
        <v/>
      </c>
      <c r="U264" s="413"/>
      <c r="V264" s="413"/>
      <c r="W264" s="413"/>
      <c r="X264" s="413"/>
      <c r="Y264" s="89" t="str">
        <f t="shared" si="141"/>
        <v/>
      </c>
      <c r="Z264" s="415" t="str">
        <f>IF('3.5 St Lights - Pole'!$AM264="","",'3.5 St Lights - Pole'!$AM264)</f>
        <v/>
      </c>
      <c r="AA264" s="413"/>
      <c r="AB264" s="413"/>
      <c r="AC264" s="89" t="str">
        <f t="shared" si="142"/>
        <v/>
      </c>
      <c r="AD264" s="85"/>
      <c r="AE264" s="413"/>
      <c r="AF264" s="413" t="str">
        <f t="shared" si="143"/>
        <v/>
      </c>
      <c r="AG264" s="89" t="str">
        <f t="shared" si="144"/>
        <v/>
      </c>
      <c r="AH264" s="414" t="str">
        <f t="shared" si="145"/>
        <v/>
      </c>
      <c r="AI264" s="413" t="str">
        <f t="shared" si="146"/>
        <v/>
      </c>
      <c r="AJ264" s="89" t="str">
        <f t="shared" si="147"/>
        <v/>
      </c>
      <c r="AK264" s="413"/>
      <c r="AL264" s="89" t="str">
        <f t="shared" si="148"/>
        <v/>
      </c>
      <c r="AM264" s="413"/>
      <c r="AN264" s="89" t="str">
        <f t="shared" si="149"/>
        <v/>
      </c>
      <c r="AO264" s="413"/>
      <c r="AP264" s="89" t="str">
        <f t="shared" si="150"/>
        <v/>
      </c>
      <c r="AQ264" s="413"/>
      <c r="AR264" s="415" t="str">
        <f>IF('3.5 St Lights - Pole'!$AM264="","",'3.5 St Lights - Pole'!$AM264)</f>
        <v/>
      </c>
      <c r="AS264" s="413"/>
      <c r="AT264" s="89" t="str">
        <f t="shared" si="151"/>
        <v/>
      </c>
      <c r="AU264" s="85"/>
      <c r="AV264" s="85"/>
      <c r="AW264" s="413"/>
      <c r="AX264" s="413"/>
      <c r="AY264" s="89" t="str">
        <f t="shared" si="152"/>
        <v/>
      </c>
      <c r="AZ264" s="85"/>
      <c r="BA264" s="85"/>
      <c r="BB264" s="413" t="str">
        <f t="shared" si="153"/>
        <v/>
      </c>
      <c r="BC264" s="89" t="str">
        <f t="shared" si="154"/>
        <v/>
      </c>
      <c r="BD264" s="414" t="str">
        <f t="shared" si="155"/>
        <v/>
      </c>
      <c r="BE264" s="413"/>
      <c r="BF264" s="416" t="str">
        <f t="shared" si="156"/>
        <v/>
      </c>
      <c r="BG264" s="415" t="str">
        <f>IF('3.5 St Lights - Pole'!$AM264="","",'3.5 St Lights - Pole'!$AM264)</f>
        <v/>
      </c>
      <c r="BH264" s="413"/>
      <c r="BI264" s="89" t="str">
        <f t="shared" si="157"/>
        <v/>
      </c>
      <c r="BJ264" s="85"/>
      <c r="BK264" s="413"/>
      <c r="BL264" s="413"/>
      <c r="BM264" s="413"/>
      <c r="BN264" s="89" t="str">
        <f t="shared" si="158"/>
        <v/>
      </c>
      <c r="BO264" s="85"/>
      <c r="BP264" s="413"/>
      <c r="BQ264" s="415" t="str">
        <f>IF('3.5 St Lights - Pole'!$AM264="","",'3.5 St Lights - Pole'!$AM264)</f>
        <v/>
      </c>
      <c r="BR264" s="85"/>
      <c r="BS264" s="85"/>
      <c r="BT264" s="85" t="str">
        <f>'3.5 St Lights - Pole'!CE264</f>
        <v/>
      </c>
      <c r="BU264" s="85"/>
      <c r="BV264" s="85" t="str">
        <f t="shared" si="159"/>
        <v/>
      </c>
      <c r="BW264" s="271"/>
      <c r="BX264" s="85" t="str">
        <f>'3.5 St Lights - Pole'!CI264</f>
        <v/>
      </c>
      <c r="BY264" s="85" t="str">
        <f>'3.5 St Lights - Pole'!CJ264</f>
        <v/>
      </c>
      <c r="BZ264" s="85" t="str">
        <f>'3.5 St Lights - Pole'!CK264</f>
        <v/>
      </c>
      <c r="CA264" s="85"/>
      <c r="CB264" s="85"/>
      <c r="CC264" s="85" t="str">
        <f t="shared" si="160"/>
        <v/>
      </c>
      <c r="CD264" s="413"/>
      <c r="CE264" s="112"/>
      <c r="CF264" s="133" t="str">
        <f ca="1">IF('3.5 St Lights - Pole'!CR264="","",'3.5 St Lights - Pole'!CR264)</f>
        <v/>
      </c>
      <c r="CG264" s="112" t="str">
        <f>IF('3.5 St Lights - Pole'!CS264="","",'3.5 St Lights - Pole'!CS264)</f>
        <v/>
      </c>
      <c r="CH264" s="112"/>
      <c r="CI264" s="112"/>
    </row>
    <row r="265" spans="1:87" x14ac:dyDescent="0.2">
      <c r="A265" s="237"/>
      <c r="B265" s="413" t="str">
        <f t="shared" si="133"/>
        <v/>
      </c>
      <c r="C265" s="413" t="str">
        <f>IF('3.5 St Lights - Bracket'!B265="","",'3.5 St Lights - Bracket'!B265)</f>
        <v/>
      </c>
      <c r="D265" s="89" t="str">
        <f>IF('3.5 St Lights - Bracket'!D265="","",'3.5 St Lights - Bracket'!D265)</f>
        <v/>
      </c>
      <c r="E265" s="413" t="str">
        <f>IF('3.5 St Lights - Bracket'!E265="","",'3.5 St Lights - Bracket'!E265)</f>
        <v/>
      </c>
      <c r="F265" s="413" t="str">
        <f>IF('3.5 St Lights - Bracket'!F265="","",'3.5 St Lights - Bracket'!F265)</f>
        <v/>
      </c>
      <c r="G265" s="413" t="str">
        <f>IF('3.5 St Lights - Bracket'!G265="","",'3.5 St Lights - Bracket'!G265)</f>
        <v/>
      </c>
      <c r="H265" s="413" t="str">
        <f>IF('3.5 St Lights - Bracket'!H265="","",'3.5 St Lights - Bracket'!H265)</f>
        <v/>
      </c>
      <c r="I265" s="413"/>
      <c r="J265" s="89" t="str">
        <f t="shared" si="134"/>
        <v/>
      </c>
      <c r="K265" s="413"/>
      <c r="L265" s="89" t="str">
        <f t="shared" si="135"/>
        <v/>
      </c>
      <c r="M265" s="414" t="str">
        <f t="shared" si="136"/>
        <v/>
      </c>
      <c r="N265" s="413"/>
      <c r="O265" s="89" t="str">
        <f t="shared" si="137"/>
        <v/>
      </c>
      <c r="P265" s="413" t="str">
        <f t="shared" si="138"/>
        <v/>
      </c>
      <c r="Q265" s="89" t="str">
        <f t="shared" si="139"/>
        <v/>
      </c>
      <c r="R265" s="413"/>
      <c r="S265" s="413" t="str">
        <f>IFERROR(VLOOKUP('3.5 St Lights - Pole'!AE265,sl_lights_light_supply_auto,2,FALSE),"")</f>
        <v/>
      </c>
      <c r="T265" s="89" t="str">
        <f t="shared" si="140"/>
        <v/>
      </c>
      <c r="U265" s="413"/>
      <c r="V265" s="413"/>
      <c r="W265" s="413"/>
      <c r="X265" s="413"/>
      <c r="Y265" s="89" t="str">
        <f t="shared" si="141"/>
        <v/>
      </c>
      <c r="Z265" s="415" t="str">
        <f>IF('3.5 St Lights - Pole'!$AM265="","",'3.5 St Lights - Pole'!$AM265)</f>
        <v/>
      </c>
      <c r="AA265" s="413"/>
      <c r="AB265" s="413"/>
      <c r="AC265" s="89" t="str">
        <f t="shared" si="142"/>
        <v/>
      </c>
      <c r="AD265" s="85"/>
      <c r="AE265" s="413"/>
      <c r="AF265" s="413" t="str">
        <f t="shared" si="143"/>
        <v/>
      </c>
      <c r="AG265" s="89" t="str">
        <f t="shared" si="144"/>
        <v/>
      </c>
      <c r="AH265" s="414" t="str">
        <f t="shared" si="145"/>
        <v/>
      </c>
      <c r="AI265" s="413" t="str">
        <f t="shared" si="146"/>
        <v/>
      </c>
      <c r="AJ265" s="89" t="str">
        <f t="shared" si="147"/>
        <v/>
      </c>
      <c r="AK265" s="413"/>
      <c r="AL265" s="89" t="str">
        <f t="shared" si="148"/>
        <v/>
      </c>
      <c r="AM265" s="413"/>
      <c r="AN265" s="89" t="str">
        <f t="shared" si="149"/>
        <v/>
      </c>
      <c r="AO265" s="413"/>
      <c r="AP265" s="89" t="str">
        <f t="shared" si="150"/>
        <v/>
      </c>
      <c r="AQ265" s="413"/>
      <c r="AR265" s="415" t="str">
        <f>IF('3.5 St Lights - Pole'!$AM265="","",'3.5 St Lights - Pole'!$AM265)</f>
        <v/>
      </c>
      <c r="AS265" s="413"/>
      <c r="AT265" s="89" t="str">
        <f t="shared" si="151"/>
        <v/>
      </c>
      <c r="AU265" s="85"/>
      <c r="AV265" s="85"/>
      <c r="AW265" s="413"/>
      <c r="AX265" s="413"/>
      <c r="AY265" s="89" t="str">
        <f t="shared" si="152"/>
        <v/>
      </c>
      <c r="AZ265" s="85"/>
      <c r="BA265" s="85"/>
      <c r="BB265" s="413" t="str">
        <f t="shared" si="153"/>
        <v/>
      </c>
      <c r="BC265" s="89" t="str">
        <f t="shared" si="154"/>
        <v/>
      </c>
      <c r="BD265" s="414" t="str">
        <f t="shared" si="155"/>
        <v/>
      </c>
      <c r="BE265" s="413"/>
      <c r="BF265" s="416" t="str">
        <f t="shared" si="156"/>
        <v/>
      </c>
      <c r="BG265" s="415" t="str">
        <f>IF('3.5 St Lights - Pole'!$AM265="","",'3.5 St Lights - Pole'!$AM265)</f>
        <v/>
      </c>
      <c r="BH265" s="413"/>
      <c r="BI265" s="89" t="str">
        <f t="shared" si="157"/>
        <v/>
      </c>
      <c r="BJ265" s="85"/>
      <c r="BK265" s="413"/>
      <c r="BL265" s="413"/>
      <c r="BM265" s="413"/>
      <c r="BN265" s="89" t="str">
        <f t="shared" si="158"/>
        <v/>
      </c>
      <c r="BO265" s="85"/>
      <c r="BP265" s="413"/>
      <c r="BQ265" s="415" t="str">
        <f>IF('3.5 St Lights - Pole'!$AM265="","",'3.5 St Lights - Pole'!$AM265)</f>
        <v/>
      </c>
      <c r="BR265" s="85"/>
      <c r="BS265" s="85"/>
      <c r="BT265" s="85" t="str">
        <f>'3.5 St Lights - Pole'!CE265</f>
        <v/>
      </c>
      <c r="BU265" s="85"/>
      <c r="BV265" s="85" t="str">
        <f t="shared" si="159"/>
        <v/>
      </c>
      <c r="BW265" s="271"/>
      <c r="BX265" s="85" t="str">
        <f>'3.5 St Lights - Pole'!CI265</f>
        <v/>
      </c>
      <c r="BY265" s="85" t="str">
        <f>'3.5 St Lights - Pole'!CJ265</f>
        <v/>
      </c>
      <c r="BZ265" s="85" t="str">
        <f>'3.5 St Lights - Pole'!CK265</f>
        <v/>
      </c>
      <c r="CA265" s="85"/>
      <c r="CB265" s="85"/>
      <c r="CC265" s="85" t="str">
        <f t="shared" si="160"/>
        <v/>
      </c>
      <c r="CD265" s="413"/>
      <c r="CE265" s="112"/>
      <c r="CF265" s="133" t="str">
        <f ca="1">IF('3.5 St Lights - Pole'!CR265="","",'3.5 St Lights - Pole'!CR265)</f>
        <v/>
      </c>
      <c r="CG265" s="112" t="str">
        <f>IF('3.5 St Lights - Pole'!CS265="","",'3.5 St Lights - Pole'!CS265)</f>
        <v/>
      </c>
      <c r="CH265" s="112"/>
      <c r="CI265" s="112"/>
    </row>
    <row r="266" spans="1:87" x14ac:dyDescent="0.2">
      <c r="A266" s="237"/>
      <c r="B266" s="413" t="str">
        <f t="shared" si="133"/>
        <v/>
      </c>
      <c r="C266" s="413" t="str">
        <f>IF('3.5 St Lights - Bracket'!B266="","",'3.5 St Lights - Bracket'!B266)</f>
        <v/>
      </c>
      <c r="D266" s="89" t="str">
        <f>IF('3.5 St Lights - Bracket'!D266="","",'3.5 St Lights - Bracket'!D266)</f>
        <v/>
      </c>
      <c r="E266" s="413" t="str">
        <f>IF('3.5 St Lights - Bracket'!E266="","",'3.5 St Lights - Bracket'!E266)</f>
        <v/>
      </c>
      <c r="F266" s="413" t="str">
        <f>IF('3.5 St Lights - Bracket'!F266="","",'3.5 St Lights - Bracket'!F266)</f>
        <v/>
      </c>
      <c r="G266" s="413" t="str">
        <f>IF('3.5 St Lights - Bracket'!G266="","",'3.5 St Lights - Bracket'!G266)</f>
        <v/>
      </c>
      <c r="H266" s="413" t="str">
        <f>IF('3.5 St Lights - Bracket'!H266="","",'3.5 St Lights - Bracket'!H266)</f>
        <v/>
      </c>
      <c r="I266" s="413"/>
      <c r="J266" s="89" t="str">
        <f t="shared" si="134"/>
        <v/>
      </c>
      <c r="K266" s="413"/>
      <c r="L266" s="89" t="str">
        <f t="shared" si="135"/>
        <v/>
      </c>
      <c r="M266" s="414" t="str">
        <f t="shared" si="136"/>
        <v/>
      </c>
      <c r="N266" s="413"/>
      <c r="O266" s="89" t="str">
        <f t="shared" si="137"/>
        <v/>
      </c>
      <c r="P266" s="413" t="str">
        <f t="shared" si="138"/>
        <v/>
      </c>
      <c r="Q266" s="89" t="str">
        <f t="shared" si="139"/>
        <v/>
      </c>
      <c r="R266" s="413"/>
      <c r="S266" s="413" t="str">
        <f>IFERROR(VLOOKUP('3.5 St Lights - Pole'!AE266,sl_lights_light_supply_auto,2,FALSE),"")</f>
        <v/>
      </c>
      <c r="T266" s="89" t="str">
        <f t="shared" si="140"/>
        <v/>
      </c>
      <c r="U266" s="413"/>
      <c r="V266" s="413"/>
      <c r="W266" s="413"/>
      <c r="X266" s="413"/>
      <c r="Y266" s="89" t="str">
        <f t="shared" si="141"/>
        <v/>
      </c>
      <c r="Z266" s="415" t="str">
        <f>IF('3.5 St Lights - Pole'!$AM266="","",'3.5 St Lights - Pole'!$AM266)</f>
        <v/>
      </c>
      <c r="AA266" s="413"/>
      <c r="AB266" s="413"/>
      <c r="AC266" s="89" t="str">
        <f t="shared" si="142"/>
        <v/>
      </c>
      <c r="AD266" s="85"/>
      <c r="AE266" s="413"/>
      <c r="AF266" s="413" t="str">
        <f t="shared" si="143"/>
        <v/>
      </c>
      <c r="AG266" s="89" t="str">
        <f t="shared" si="144"/>
        <v/>
      </c>
      <c r="AH266" s="414" t="str">
        <f t="shared" si="145"/>
        <v/>
      </c>
      <c r="AI266" s="413" t="str">
        <f t="shared" si="146"/>
        <v/>
      </c>
      <c r="AJ266" s="89" t="str">
        <f t="shared" si="147"/>
        <v/>
      </c>
      <c r="AK266" s="413"/>
      <c r="AL266" s="89" t="str">
        <f t="shared" si="148"/>
        <v/>
      </c>
      <c r="AM266" s="413"/>
      <c r="AN266" s="89" t="str">
        <f t="shared" si="149"/>
        <v/>
      </c>
      <c r="AO266" s="413"/>
      <c r="AP266" s="89" t="str">
        <f t="shared" si="150"/>
        <v/>
      </c>
      <c r="AQ266" s="413"/>
      <c r="AR266" s="415" t="str">
        <f>IF('3.5 St Lights - Pole'!$AM266="","",'3.5 St Lights - Pole'!$AM266)</f>
        <v/>
      </c>
      <c r="AS266" s="413"/>
      <c r="AT266" s="89" t="str">
        <f t="shared" si="151"/>
        <v/>
      </c>
      <c r="AU266" s="85"/>
      <c r="AV266" s="85"/>
      <c r="AW266" s="413"/>
      <c r="AX266" s="413"/>
      <c r="AY266" s="89" t="str">
        <f t="shared" si="152"/>
        <v/>
      </c>
      <c r="AZ266" s="85"/>
      <c r="BA266" s="85"/>
      <c r="BB266" s="413" t="str">
        <f t="shared" si="153"/>
        <v/>
      </c>
      <c r="BC266" s="89" t="str">
        <f t="shared" si="154"/>
        <v/>
      </c>
      <c r="BD266" s="414" t="str">
        <f t="shared" si="155"/>
        <v/>
      </c>
      <c r="BE266" s="413"/>
      <c r="BF266" s="416" t="str">
        <f t="shared" si="156"/>
        <v/>
      </c>
      <c r="BG266" s="415" t="str">
        <f>IF('3.5 St Lights - Pole'!$AM266="","",'3.5 St Lights - Pole'!$AM266)</f>
        <v/>
      </c>
      <c r="BH266" s="413"/>
      <c r="BI266" s="89" t="str">
        <f t="shared" si="157"/>
        <v/>
      </c>
      <c r="BJ266" s="85"/>
      <c r="BK266" s="413"/>
      <c r="BL266" s="413"/>
      <c r="BM266" s="413"/>
      <c r="BN266" s="89" t="str">
        <f t="shared" si="158"/>
        <v/>
      </c>
      <c r="BO266" s="85"/>
      <c r="BP266" s="413"/>
      <c r="BQ266" s="415" t="str">
        <f>IF('3.5 St Lights - Pole'!$AM266="","",'3.5 St Lights - Pole'!$AM266)</f>
        <v/>
      </c>
      <c r="BR266" s="85"/>
      <c r="BS266" s="85"/>
      <c r="BT266" s="85" t="str">
        <f>'3.5 St Lights - Pole'!CE266</f>
        <v/>
      </c>
      <c r="BU266" s="85"/>
      <c r="BV266" s="85" t="str">
        <f t="shared" si="159"/>
        <v/>
      </c>
      <c r="BW266" s="271"/>
      <c r="BX266" s="85" t="str">
        <f>'3.5 St Lights - Pole'!CI266</f>
        <v/>
      </c>
      <c r="BY266" s="85" t="str">
        <f>'3.5 St Lights - Pole'!CJ266</f>
        <v/>
      </c>
      <c r="BZ266" s="85" t="str">
        <f>'3.5 St Lights - Pole'!CK266</f>
        <v/>
      </c>
      <c r="CA266" s="85"/>
      <c r="CB266" s="85"/>
      <c r="CC266" s="85" t="str">
        <f t="shared" si="160"/>
        <v/>
      </c>
      <c r="CD266" s="413"/>
      <c r="CE266" s="112"/>
      <c r="CF266" s="133" t="str">
        <f ca="1">IF('3.5 St Lights - Pole'!CR266="","",'3.5 St Lights - Pole'!CR266)</f>
        <v/>
      </c>
      <c r="CG266" s="112" t="str">
        <f>IF('3.5 St Lights - Pole'!CS266="","",'3.5 St Lights - Pole'!CS266)</f>
        <v/>
      </c>
      <c r="CH266" s="112"/>
      <c r="CI266" s="112"/>
    </row>
    <row r="267" spans="1:87" x14ac:dyDescent="0.2">
      <c r="A267" s="237"/>
      <c r="B267" s="413" t="str">
        <f t="shared" si="133"/>
        <v/>
      </c>
      <c r="C267" s="413" t="str">
        <f>IF('3.5 St Lights - Bracket'!B267="","",'3.5 St Lights - Bracket'!B267)</f>
        <v/>
      </c>
      <c r="D267" s="89" t="str">
        <f>IF('3.5 St Lights - Bracket'!D267="","",'3.5 St Lights - Bracket'!D267)</f>
        <v/>
      </c>
      <c r="E267" s="413" t="str">
        <f>IF('3.5 St Lights - Bracket'!E267="","",'3.5 St Lights - Bracket'!E267)</f>
        <v/>
      </c>
      <c r="F267" s="413" t="str">
        <f>IF('3.5 St Lights - Bracket'!F267="","",'3.5 St Lights - Bracket'!F267)</f>
        <v/>
      </c>
      <c r="G267" s="413" t="str">
        <f>IF('3.5 St Lights - Bracket'!G267="","",'3.5 St Lights - Bracket'!G267)</f>
        <v/>
      </c>
      <c r="H267" s="413" t="str">
        <f>IF('3.5 St Lights - Bracket'!H267="","",'3.5 St Lights - Bracket'!H267)</f>
        <v/>
      </c>
      <c r="I267" s="413"/>
      <c r="J267" s="89" t="str">
        <f t="shared" si="134"/>
        <v/>
      </c>
      <c r="K267" s="413"/>
      <c r="L267" s="89" t="str">
        <f t="shared" si="135"/>
        <v/>
      </c>
      <c r="M267" s="414" t="str">
        <f t="shared" si="136"/>
        <v/>
      </c>
      <c r="N267" s="413"/>
      <c r="O267" s="89" t="str">
        <f t="shared" si="137"/>
        <v/>
      </c>
      <c r="P267" s="413" t="str">
        <f t="shared" si="138"/>
        <v/>
      </c>
      <c r="Q267" s="89" t="str">
        <f t="shared" si="139"/>
        <v/>
      </c>
      <c r="R267" s="413"/>
      <c r="S267" s="413" t="str">
        <f>IFERROR(VLOOKUP('3.5 St Lights - Pole'!AE267,sl_lights_light_supply_auto,2,FALSE),"")</f>
        <v/>
      </c>
      <c r="T267" s="89" t="str">
        <f t="shared" si="140"/>
        <v/>
      </c>
      <c r="U267" s="413"/>
      <c r="V267" s="413"/>
      <c r="W267" s="413"/>
      <c r="X267" s="413"/>
      <c r="Y267" s="89" t="str">
        <f t="shared" si="141"/>
        <v/>
      </c>
      <c r="Z267" s="415" t="str">
        <f>IF('3.5 St Lights - Pole'!$AM267="","",'3.5 St Lights - Pole'!$AM267)</f>
        <v/>
      </c>
      <c r="AA267" s="413"/>
      <c r="AB267" s="413"/>
      <c r="AC267" s="89" t="str">
        <f t="shared" si="142"/>
        <v/>
      </c>
      <c r="AD267" s="85"/>
      <c r="AE267" s="413"/>
      <c r="AF267" s="413" t="str">
        <f t="shared" si="143"/>
        <v/>
      </c>
      <c r="AG267" s="89" t="str">
        <f t="shared" si="144"/>
        <v/>
      </c>
      <c r="AH267" s="414" t="str">
        <f t="shared" si="145"/>
        <v/>
      </c>
      <c r="AI267" s="413" t="str">
        <f t="shared" si="146"/>
        <v/>
      </c>
      <c r="AJ267" s="89" t="str">
        <f t="shared" si="147"/>
        <v/>
      </c>
      <c r="AK267" s="413"/>
      <c r="AL267" s="89" t="str">
        <f t="shared" si="148"/>
        <v/>
      </c>
      <c r="AM267" s="413"/>
      <c r="AN267" s="89" t="str">
        <f t="shared" si="149"/>
        <v/>
      </c>
      <c r="AO267" s="413"/>
      <c r="AP267" s="89" t="str">
        <f t="shared" si="150"/>
        <v/>
      </c>
      <c r="AQ267" s="413"/>
      <c r="AR267" s="415" t="str">
        <f>IF('3.5 St Lights - Pole'!$AM267="","",'3.5 St Lights - Pole'!$AM267)</f>
        <v/>
      </c>
      <c r="AS267" s="413"/>
      <c r="AT267" s="89" t="str">
        <f t="shared" si="151"/>
        <v/>
      </c>
      <c r="AU267" s="85"/>
      <c r="AV267" s="85"/>
      <c r="AW267" s="413"/>
      <c r="AX267" s="413"/>
      <c r="AY267" s="89" t="str">
        <f t="shared" si="152"/>
        <v/>
      </c>
      <c r="AZ267" s="85"/>
      <c r="BA267" s="85"/>
      <c r="BB267" s="413" t="str">
        <f t="shared" si="153"/>
        <v/>
      </c>
      <c r="BC267" s="89" t="str">
        <f t="shared" si="154"/>
        <v/>
      </c>
      <c r="BD267" s="414" t="str">
        <f t="shared" si="155"/>
        <v/>
      </c>
      <c r="BE267" s="413"/>
      <c r="BF267" s="416" t="str">
        <f t="shared" si="156"/>
        <v/>
      </c>
      <c r="BG267" s="415" t="str">
        <f>IF('3.5 St Lights - Pole'!$AM267="","",'3.5 St Lights - Pole'!$AM267)</f>
        <v/>
      </c>
      <c r="BH267" s="413"/>
      <c r="BI267" s="89" t="str">
        <f t="shared" si="157"/>
        <v/>
      </c>
      <c r="BJ267" s="85"/>
      <c r="BK267" s="413"/>
      <c r="BL267" s="413"/>
      <c r="BM267" s="413"/>
      <c r="BN267" s="89" t="str">
        <f t="shared" si="158"/>
        <v/>
      </c>
      <c r="BO267" s="85"/>
      <c r="BP267" s="413"/>
      <c r="BQ267" s="415" t="str">
        <f>IF('3.5 St Lights - Pole'!$AM267="","",'3.5 St Lights - Pole'!$AM267)</f>
        <v/>
      </c>
      <c r="BR267" s="85"/>
      <c r="BS267" s="85"/>
      <c r="BT267" s="85" t="str">
        <f>'3.5 St Lights - Pole'!CE267</f>
        <v/>
      </c>
      <c r="BU267" s="85"/>
      <c r="BV267" s="85" t="str">
        <f t="shared" si="159"/>
        <v/>
      </c>
      <c r="BW267" s="271"/>
      <c r="BX267" s="85" t="str">
        <f>'3.5 St Lights - Pole'!CI267</f>
        <v/>
      </c>
      <c r="BY267" s="85" t="str">
        <f>'3.5 St Lights - Pole'!CJ267</f>
        <v/>
      </c>
      <c r="BZ267" s="85" t="str">
        <f>'3.5 St Lights - Pole'!CK267</f>
        <v/>
      </c>
      <c r="CA267" s="85"/>
      <c r="CB267" s="85"/>
      <c r="CC267" s="85" t="str">
        <f t="shared" si="160"/>
        <v/>
      </c>
      <c r="CD267" s="413"/>
      <c r="CE267" s="112"/>
      <c r="CF267" s="133" t="str">
        <f ca="1">IF('3.5 St Lights - Pole'!CR267="","",'3.5 St Lights - Pole'!CR267)</f>
        <v/>
      </c>
      <c r="CG267" s="112" t="str">
        <f>IF('3.5 St Lights - Pole'!CS267="","",'3.5 St Lights - Pole'!CS267)</f>
        <v/>
      </c>
      <c r="CH267" s="112"/>
      <c r="CI267" s="112"/>
    </row>
    <row r="268" spans="1:87" x14ac:dyDescent="0.2">
      <c r="A268" s="237"/>
      <c r="B268" s="413" t="str">
        <f t="shared" si="133"/>
        <v/>
      </c>
      <c r="C268" s="413" t="str">
        <f>IF('3.5 St Lights - Bracket'!B268="","",'3.5 St Lights - Bracket'!B268)</f>
        <v/>
      </c>
      <c r="D268" s="89" t="str">
        <f>IF('3.5 St Lights - Bracket'!D268="","",'3.5 St Lights - Bracket'!D268)</f>
        <v/>
      </c>
      <c r="E268" s="413" t="str">
        <f>IF('3.5 St Lights - Bracket'!E268="","",'3.5 St Lights - Bracket'!E268)</f>
        <v/>
      </c>
      <c r="F268" s="413" t="str">
        <f>IF('3.5 St Lights - Bracket'!F268="","",'3.5 St Lights - Bracket'!F268)</f>
        <v/>
      </c>
      <c r="G268" s="413" t="str">
        <f>IF('3.5 St Lights - Bracket'!G268="","",'3.5 St Lights - Bracket'!G268)</f>
        <v/>
      </c>
      <c r="H268" s="413" t="str">
        <f>IF('3.5 St Lights - Bracket'!H268="","",'3.5 St Lights - Bracket'!H268)</f>
        <v/>
      </c>
      <c r="I268" s="413"/>
      <c r="J268" s="89" t="str">
        <f t="shared" si="134"/>
        <v/>
      </c>
      <c r="K268" s="413"/>
      <c r="L268" s="89" t="str">
        <f t="shared" si="135"/>
        <v/>
      </c>
      <c r="M268" s="414" t="str">
        <f t="shared" si="136"/>
        <v/>
      </c>
      <c r="N268" s="413"/>
      <c r="O268" s="89" t="str">
        <f t="shared" si="137"/>
        <v/>
      </c>
      <c r="P268" s="413" t="str">
        <f t="shared" si="138"/>
        <v/>
      </c>
      <c r="Q268" s="89" t="str">
        <f t="shared" si="139"/>
        <v/>
      </c>
      <c r="R268" s="413"/>
      <c r="S268" s="413" t="str">
        <f>IFERROR(VLOOKUP('3.5 St Lights - Pole'!AE268,sl_lights_light_supply_auto,2,FALSE),"")</f>
        <v/>
      </c>
      <c r="T268" s="89" t="str">
        <f t="shared" si="140"/>
        <v/>
      </c>
      <c r="U268" s="413"/>
      <c r="V268" s="413"/>
      <c r="W268" s="413"/>
      <c r="X268" s="413"/>
      <c r="Y268" s="89" t="str">
        <f t="shared" si="141"/>
        <v/>
      </c>
      <c r="Z268" s="415" t="str">
        <f>IF('3.5 St Lights - Pole'!$AM268="","",'3.5 St Lights - Pole'!$AM268)</f>
        <v/>
      </c>
      <c r="AA268" s="413"/>
      <c r="AB268" s="413"/>
      <c r="AC268" s="89" t="str">
        <f t="shared" si="142"/>
        <v/>
      </c>
      <c r="AD268" s="85"/>
      <c r="AE268" s="413"/>
      <c r="AF268" s="413" t="str">
        <f t="shared" si="143"/>
        <v/>
      </c>
      <c r="AG268" s="89" t="str">
        <f t="shared" si="144"/>
        <v/>
      </c>
      <c r="AH268" s="414" t="str">
        <f t="shared" si="145"/>
        <v/>
      </c>
      <c r="AI268" s="413" t="str">
        <f t="shared" si="146"/>
        <v/>
      </c>
      <c r="AJ268" s="89" t="str">
        <f t="shared" si="147"/>
        <v/>
      </c>
      <c r="AK268" s="413"/>
      <c r="AL268" s="89" t="str">
        <f t="shared" si="148"/>
        <v/>
      </c>
      <c r="AM268" s="413"/>
      <c r="AN268" s="89" t="str">
        <f t="shared" si="149"/>
        <v/>
      </c>
      <c r="AO268" s="413"/>
      <c r="AP268" s="89" t="str">
        <f t="shared" si="150"/>
        <v/>
      </c>
      <c r="AQ268" s="413"/>
      <c r="AR268" s="415" t="str">
        <f>IF('3.5 St Lights - Pole'!$AM268="","",'3.5 St Lights - Pole'!$AM268)</f>
        <v/>
      </c>
      <c r="AS268" s="413"/>
      <c r="AT268" s="89" t="str">
        <f t="shared" si="151"/>
        <v/>
      </c>
      <c r="AU268" s="85"/>
      <c r="AV268" s="85"/>
      <c r="AW268" s="413"/>
      <c r="AX268" s="413"/>
      <c r="AY268" s="89" t="str">
        <f t="shared" si="152"/>
        <v/>
      </c>
      <c r="AZ268" s="85"/>
      <c r="BA268" s="85"/>
      <c r="BB268" s="413" t="str">
        <f t="shared" si="153"/>
        <v/>
      </c>
      <c r="BC268" s="89" t="str">
        <f t="shared" si="154"/>
        <v/>
      </c>
      <c r="BD268" s="414" t="str">
        <f t="shared" si="155"/>
        <v/>
      </c>
      <c r="BE268" s="413"/>
      <c r="BF268" s="416" t="str">
        <f t="shared" si="156"/>
        <v/>
      </c>
      <c r="BG268" s="415" t="str">
        <f>IF('3.5 St Lights - Pole'!$AM268="","",'3.5 St Lights - Pole'!$AM268)</f>
        <v/>
      </c>
      <c r="BH268" s="413"/>
      <c r="BI268" s="89" t="str">
        <f t="shared" si="157"/>
        <v/>
      </c>
      <c r="BJ268" s="85"/>
      <c r="BK268" s="413"/>
      <c r="BL268" s="413"/>
      <c r="BM268" s="413"/>
      <c r="BN268" s="89" t="str">
        <f t="shared" si="158"/>
        <v/>
      </c>
      <c r="BO268" s="85"/>
      <c r="BP268" s="413"/>
      <c r="BQ268" s="415" t="str">
        <f>IF('3.5 St Lights - Pole'!$AM268="","",'3.5 St Lights - Pole'!$AM268)</f>
        <v/>
      </c>
      <c r="BR268" s="85"/>
      <c r="BS268" s="85"/>
      <c r="BT268" s="85" t="str">
        <f>'3.5 St Lights - Pole'!CE268</f>
        <v/>
      </c>
      <c r="BU268" s="85"/>
      <c r="BV268" s="85" t="str">
        <f t="shared" si="159"/>
        <v/>
      </c>
      <c r="BW268" s="271"/>
      <c r="BX268" s="85" t="str">
        <f>'3.5 St Lights - Pole'!CI268</f>
        <v/>
      </c>
      <c r="BY268" s="85" t="str">
        <f>'3.5 St Lights - Pole'!CJ268</f>
        <v/>
      </c>
      <c r="BZ268" s="85" t="str">
        <f>'3.5 St Lights - Pole'!CK268</f>
        <v/>
      </c>
      <c r="CA268" s="85"/>
      <c r="CB268" s="85"/>
      <c r="CC268" s="85" t="str">
        <f t="shared" si="160"/>
        <v/>
      </c>
      <c r="CD268" s="413"/>
      <c r="CE268" s="112"/>
      <c r="CF268" s="133" t="str">
        <f ca="1">IF('3.5 St Lights - Pole'!CR268="","",'3.5 St Lights - Pole'!CR268)</f>
        <v/>
      </c>
      <c r="CG268" s="112" t="str">
        <f>IF('3.5 St Lights - Pole'!CS268="","",'3.5 St Lights - Pole'!CS268)</f>
        <v/>
      </c>
      <c r="CH268" s="112"/>
      <c r="CI268" s="112"/>
    </row>
    <row r="269" spans="1:87" x14ac:dyDescent="0.2">
      <c r="A269" s="237"/>
      <c r="B269" s="413" t="str">
        <f t="shared" si="133"/>
        <v/>
      </c>
      <c r="C269" s="413" t="str">
        <f>IF('3.5 St Lights - Bracket'!B269="","",'3.5 St Lights - Bracket'!B269)</f>
        <v/>
      </c>
      <c r="D269" s="89" t="str">
        <f>IF('3.5 St Lights - Bracket'!D269="","",'3.5 St Lights - Bracket'!D269)</f>
        <v/>
      </c>
      <c r="E269" s="413" t="str">
        <f>IF('3.5 St Lights - Bracket'!E269="","",'3.5 St Lights - Bracket'!E269)</f>
        <v/>
      </c>
      <c r="F269" s="413" t="str">
        <f>IF('3.5 St Lights - Bracket'!F269="","",'3.5 St Lights - Bracket'!F269)</f>
        <v/>
      </c>
      <c r="G269" s="413" t="str">
        <f>IF('3.5 St Lights - Bracket'!G269="","",'3.5 St Lights - Bracket'!G269)</f>
        <v/>
      </c>
      <c r="H269" s="413" t="str">
        <f>IF('3.5 St Lights - Bracket'!H269="","",'3.5 St Lights - Bracket'!H269)</f>
        <v/>
      </c>
      <c r="I269" s="413"/>
      <c r="J269" s="89" t="str">
        <f t="shared" si="134"/>
        <v/>
      </c>
      <c r="K269" s="413"/>
      <c r="L269" s="89" t="str">
        <f t="shared" si="135"/>
        <v/>
      </c>
      <c r="M269" s="414" t="str">
        <f t="shared" si="136"/>
        <v/>
      </c>
      <c r="N269" s="413"/>
      <c r="O269" s="89" t="str">
        <f t="shared" si="137"/>
        <v/>
      </c>
      <c r="P269" s="413" t="str">
        <f t="shared" si="138"/>
        <v/>
      </c>
      <c r="Q269" s="89" t="str">
        <f t="shared" si="139"/>
        <v/>
      </c>
      <c r="R269" s="413"/>
      <c r="S269" s="413" t="str">
        <f>IFERROR(VLOOKUP('3.5 St Lights - Pole'!AE269,sl_lights_light_supply_auto,2,FALSE),"")</f>
        <v/>
      </c>
      <c r="T269" s="89" t="str">
        <f t="shared" si="140"/>
        <v/>
      </c>
      <c r="U269" s="413"/>
      <c r="V269" s="413"/>
      <c r="W269" s="413"/>
      <c r="X269" s="413"/>
      <c r="Y269" s="89" t="str">
        <f t="shared" si="141"/>
        <v/>
      </c>
      <c r="Z269" s="415" t="str">
        <f>IF('3.5 St Lights - Pole'!$AM269="","",'3.5 St Lights - Pole'!$AM269)</f>
        <v/>
      </c>
      <c r="AA269" s="413"/>
      <c r="AB269" s="413"/>
      <c r="AC269" s="89" t="str">
        <f t="shared" si="142"/>
        <v/>
      </c>
      <c r="AD269" s="85"/>
      <c r="AE269" s="413"/>
      <c r="AF269" s="413" t="str">
        <f t="shared" si="143"/>
        <v/>
      </c>
      <c r="AG269" s="89" t="str">
        <f t="shared" si="144"/>
        <v/>
      </c>
      <c r="AH269" s="414" t="str">
        <f t="shared" si="145"/>
        <v/>
      </c>
      <c r="AI269" s="413" t="str">
        <f t="shared" si="146"/>
        <v/>
      </c>
      <c r="AJ269" s="89" t="str">
        <f t="shared" si="147"/>
        <v/>
      </c>
      <c r="AK269" s="413"/>
      <c r="AL269" s="89" t="str">
        <f t="shared" si="148"/>
        <v/>
      </c>
      <c r="AM269" s="413"/>
      <c r="AN269" s="89" t="str">
        <f t="shared" si="149"/>
        <v/>
      </c>
      <c r="AO269" s="413"/>
      <c r="AP269" s="89" t="str">
        <f t="shared" si="150"/>
        <v/>
      </c>
      <c r="AQ269" s="413"/>
      <c r="AR269" s="415" t="str">
        <f>IF('3.5 St Lights - Pole'!$AM269="","",'3.5 St Lights - Pole'!$AM269)</f>
        <v/>
      </c>
      <c r="AS269" s="413"/>
      <c r="AT269" s="89" t="str">
        <f t="shared" si="151"/>
        <v/>
      </c>
      <c r="AU269" s="85"/>
      <c r="AV269" s="85"/>
      <c r="AW269" s="413"/>
      <c r="AX269" s="413"/>
      <c r="AY269" s="89" t="str">
        <f t="shared" si="152"/>
        <v/>
      </c>
      <c r="AZ269" s="85"/>
      <c r="BA269" s="85"/>
      <c r="BB269" s="413" t="str">
        <f t="shared" si="153"/>
        <v/>
      </c>
      <c r="BC269" s="89" t="str">
        <f t="shared" si="154"/>
        <v/>
      </c>
      <c r="BD269" s="414" t="str">
        <f t="shared" si="155"/>
        <v/>
      </c>
      <c r="BE269" s="413"/>
      <c r="BF269" s="416" t="str">
        <f t="shared" si="156"/>
        <v/>
      </c>
      <c r="BG269" s="415" t="str">
        <f>IF('3.5 St Lights - Pole'!$AM269="","",'3.5 St Lights - Pole'!$AM269)</f>
        <v/>
      </c>
      <c r="BH269" s="413"/>
      <c r="BI269" s="89" t="str">
        <f t="shared" si="157"/>
        <v/>
      </c>
      <c r="BJ269" s="85"/>
      <c r="BK269" s="413"/>
      <c r="BL269" s="413"/>
      <c r="BM269" s="413"/>
      <c r="BN269" s="89" t="str">
        <f t="shared" si="158"/>
        <v/>
      </c>
      <c r="BO269" s="85"/>
      <c r="BP269" s="413"/>
      <c r="BQ269" s="415" t="str">
        <f>IF('3.5 St Lights - Pole'!$AM269="","",'3.5 St Lights - Pole'!$AM269)</f>
        <v/>
      </c>
      <c r="BR269" s="85"/>
      <c r="BS269" s="85"/>
      <c r="BT269" s="85" t="str">
        <f>'3.5 St Lights - Pole'!CE269</f>
        <v/>
      </c>
      <c r="BU269" s="85"/>
      <c r="BV269" s="85" t="str">
        <f t="shared" si="159"/>
        <v/>
      </c>
      <c r="BW269" s="271"/>
      <c r="BX269" s="85" t="str">
        <f>'3.5 St Lights - Pole'!CI269</f>
        <v/>
      </c>
      <c r="BY269" s="85" t="str">
        <f>'3.5 St Lights - Pole'!CJ269</f>
        <v/>
      </c>
      <c r="BZ269" s="85" t="str">
        <f>'3.5 St Lights - Pole'!CK269</f>
        <v/>
      </c>
      <c r="CA269" s="85"/>
      <c r="CB269" s="85"/>
      <c r="CC269" s="85" t="str">
        <f t="shared" si="160"/>
        <v/>
      </c>
      <c r="CD269" s="413"/>
      <c r="CE269" s="112"/>
      <c r="CF269" s="133" t="str">
        <f ca="1">IF('3.5 St Lights - Pole'!CR269="","",'3.5 St Lights - Pole'!CR269)</f>
        <v/>
      </c>
      <c r="CG269" s="112" t="str">
        <f>IF('3.5 St Lights - Pole'!CS269="","",'3.5 St Lights - Pole'!CS269)</f>
        <v/>
      </c>
      <c r="CH269" s="112"/>
      <c r="CI269" s="112"/>
    </row>
    <row r="270" spans="1:87" x14ac:dyDescent="0.2">
      <c r="A270" s="237"/>
      <c r="B270" s="413" t="str">
        <f t="shared" si="133"/>
        <v/>
      </c>
      <c r="C270" s="413" t="str">
        <f>IF('3.5 St Lights - Bracket'!B270="","",'3.5 St Lights - Bracket'!B270)</f>
        <v/>
      </c>
      <c r="D270" s="89" t="str">
        <f>IF('3.5 St Lights - Bracket'!D270="","",'3.5 St Lights - Bracket'!D270)</f>
        <v/>
      </c>
      <c r="E270" s="413" t="str">
        <f>IF('3.5 St Lights - Bracket'!E270="","",'3.5 St Lights - Bracket'!E270)</f>
        <v/>
      </c>
      <c r="F270" s="413" t="str">
        <f>IF('3.5 St Lights - Bracket'!F270="","",'3.5 St Lights - Bracket'!F270)</f>
        <v/>
      </c>
      <c r="G270" s="413" t="str">
        <f>IF('3.5 St Lights - Bracket'!G270="","",'3.5 St Lights - Bracket'!G270)</f>
        <v/>
      </c>
      <c r="H270" s="413" t="str">
        <f>IF('3.5 St Lights - Bracket'!H270="","",'3.5 St Lights - Bracket'!H270)</f>
        <v/>
      </c>
      <c r="I270" s="413"/>
      <c r="J270" s="89" t="str">
        <f t="shared" si="134"/>
        <v/>
      </c>
      <c r="K270" s="413"/>
      <c r="L270" s="89" t="str">
        <f t="shared" si="135"/>
        <v/>
      </c>
      <c r="M270" s="414" t="str">
        <f t="shared" si="136"/>
        <v/>
      </c>
      <c r="N270" s="413"/>
      <c r="O270" s="89" t="str">
        <f t="shared" si="137"/>
        <v/>
      </c>
      <c r="P270" s="413" t="str">
        <f t="shared" si="138"/>
        <v/>
      </c>
      <c r="Q270" s="89" t="str">
        <f t="shared" si="139"/>
        <v/>
      </c>
      <c r="R270" s="413"/>
      <c r="S270" s="413" t="str">
        <f>IFERROR(VLOOKUP('3.5 St Lights - Pole'!AE270,sl_lights_light_supply_auto,2,FALSE),"")</f>
        <v/>
      </c>
      <c r="T270" s="89" t="str">
        <f t="shared" si="140"/>
        <v/>
      </c>
      <c r="U270" s="413"/>
      <c r="V270" s="413"/>
      <c r="W270" s="413"/>
      <c r="X270" s="413"/>
      <c r="Y270" s="89" t="str">
        <f t="shared" si="141"/>
        <v/>
      </c>
      <c r="Z270" s="415" t="str">
        <f>IF('3.5 St Lights - Pole'!$AM270="","",'3.5 St Lights - Pole'!$AM270)</f>
        <v/>
      </c>
      <c r="AA270" s="413"/>
      <c r="AB270" s="413"/>
      <c r="AC270" s="89" t="str">
        <f t="shared" si="142"/>
        <v/>
      </c>
      <c r="AD270" s="85"/>
      <c r="AE270" s="413"/>
      <c r="AF270" s="413" t="str">
        <f t="shared" si="143"/>
        <v/>
      </c>
      <c r="AG270" s="89" t="str">
        <f t="shared" si="144"/>
        <v/>
      </c>
      <c r="AH270" s="414" t="str">
        <f t="shared" si="145"/>
        <v/>
      </c>
      <c r="AI270" s="413" t="str">
        <f t="shared" si="146"/>
        <v/>
      </c>
      <c r="AJ270" s="89" t="str">
        <f t="shared" si="147"/>
        <v/>
      </c>
      <c r="AK270" s="413"/>
      <c r="AL270" s="89" t="str">
        <f t="shared" si="148"/>
        <v/>
      </c>
      <c r="AM270" s="413"/>
      <c r="AN270" s="89" t="str">
        <f t="shared" si="149"/>
        <v/>
      </c>
      <c r="AO270" s="413"/>
      <c r="AP270" s="89" t="str">
        <f t="shared" si="150"/>
        <v/>
      </c>
      <c r="AQ270" s="413"/>
      <c r="AR270" s="415" t="str">
        <f>IF('3.5 St Lights - Pole'!$AM270="","",'3.5 St Lights - Pole'!$AM270)</f>
        <v/>
      </c>
      <c r="AS270" s="413"/>
      <c r="AT270" s="89" t="str">
        <f t="shared" si="151"/>
        <v/>
      </c>
      <c r="AU270" s="85"/>
      <c r="AV270" s="85"/>
      <c r="AW270" s="413"/>
      <c r="AX270" s="413"/>
      <c r="AY270" s="89" t="str">
        <f t="shared" si="152"/>
        <v/>
      </c>
      <c r="AZ270" s="85"/>
      <c r="BA270" s="85"/>
      <c r="BB270" s="413" t="str">
        <f t="shared" si="153"/>
        <v/>
      </c>
      <c r="BC270" s="89" t="str">
        <f t="shared" si="154"/>
        <v/>
      </c>
      <c r="BD270" s="414" t="str">
        <f t="shared" si="155"/>
        <v/>
      </c>
      <c r="BE270" s="413"/>
      <c r="BF270" s="416" t="str">
        <f t="shared" si="156"/>
        <v/>
      </c>
      <c r="BG270" s="415" t="str">
        <f>IF('3.5 St Lights - Pole'!$AM270="","",'3.5 St Lights - Pole'!$AM270)</f>
        <v/>
      </c>
      <c r="BH270" s="413"/>
      <c r="BI270" s="89" t="str">
        <f t="shared" si="157"/>
        <v/>
      </c>
      <c r="BJ270" s="85"/>
      <c r="BK270" s="413"/>
      <c r="BL270" s="413"/>
      <c r="BM270" s="413"/>
      <c r="BN270" s="89" t="str">
        <f t="shared" si="158"/>
        <v/>
      </c>
      <c r="BO270" s="85"/>
      <c r="BP270" s="413"/>
      <c r="BQ270" s="415" t="str">
        <f>IF('3.5 St Lights - Pole'!$AM270="","",'3.5 St Lights - Pole'!$AM270)</f>
        <v/>
      </c>
      <c r="BR270" s="85"/>
      <c r="BS270" s="85"/>
      <c r="BT270" s="85" t="str">
        <f>'3.5 St Lights - Pole'!CE270</f>
        <v/>
      </c>
      <c r="BU270" s="85"/>
      <c r="BV270" s="85" t="str">
        <f t="shared" si="159"/>
        <v/>
      </c>
      <c r="BW270" s="271"/>
      <c r="BX270" s="85" t="str">
        <f>'3.5 St Lights - Pole'!CI270</f>
        <v/>
      </c>
      <c r="BY270" s="85" t="str">
        <f>'3.5 St Lights - Pole'!CJ270</f>
        <v/>
      </c>
      <c r="BZ270" s="85" t="str">
        <f>'3.5 St Lights - Pole'!CK270</f>
        <v/>
      </c>
      <c r="CA270" s="85"/>
      <c r="CB270" s="85"/>
      <c r="CC270" s="85" t="str">
        <f t="shared" si="160"/>
        <v/>
      </c>
      <c r="CD270" s="413"/>
      <c r="CE270" s="112"/>
      <c r="CF270" s="133" t="str">
        <f ca="1">IF('3.5 St Lights - Pole'!CR270="","",'3.5 St Lights - Pole'!CR270)</f>
        <v/>
      </c>
      <c r="CG270" s="112" t="str">
        <f>IF('3.5 St Lights - Pole'!CS270="","",'3.5 St Lights - Pole'!CS270)</f>
        <v/>
      </c>
      <c r="CH270" s="112"/>
      <c r="CI270" s="112"/>
    </row>
    <row r="271" spans="1:87" x14ac:dyDescent="0.2">
      <c r="A271" s="237"/>
      <c r="B271" s="413" t="str">
        <f t="shared" si="133"/>
        <v/>
      </c>
      <c r="C271" s="413" t="str">
        <f>IF('3.5 St Lights - Bracket'!B271="","",'3.5 St Lights - Bracket'!B271)</f>
        <v/>
      </c>
      <c r="D271" s="89" t="str">
        <f>IF('3.5 St Lights - Bracket'!D271="","",'3.5 St Lights - Bracket'!D271)</f>
        <v/>
      </c>
      <c r="E271" s="413" t="str">
        <f>IF('3.5 St Lights - Bracket'!E271="","",'3.5 St Lights - Bracket'!E271)</f>
        <v/>
      </c>
      <c r="F271" s="413" t="str">
        <f>IF('3.5 St Lights - Bracket'!F271="","",'3.5 St Lights - Bracket'!F271)</f>
        <v/>
      </c>
      <c r="G271" s="413" t="str">
        <f>IF('3.5 St Lights - Bracket'!G271="","",'3.5 St Lights - Bracket'!G271)</f>
        <v/>
      </c>
      <c r="H271" s="413" t="str">
        <f>IF('3.5 St Lights - Bracket'!H271="","",'3.5 St Lights - Bracket'!H271)</f>
        <v/>
      </c>
      <c r="I271" s="413"/>
      <c r="J271" s="89" t="str">
        <f t="shared" si="134"/>
        <v/>
      </c>
      <c r="K271" s="413"/>
      <c r="L271" s="89" t="str">
        <f t="shared" si="135"/>
        <v/>
      </c>
      <c r="M271" s="414" t="str">
        <f t="shared" si="136"/>
        <v/>
      </c>
      <c r="N271" s="413"/>
      <c r="O271" s="89" t="str">
        <f t="shared" si="137"/>
        <v/>
      </c>
      <c r="P271" s="413" t="str">
        <f t="shared" si="138"/>
        <v/>
      </c>
      <c r="Q271" s="89" t="str">
        <f t="shared" si="139"/>
        <v/>
      </c>
      <c r="R271" s="413"/>
      <c r="S271" s="413" t="str">
        <f>IFERROR(VLOOKUP('3.5 St Lights - Pole'!AE271,sl_lights_light_supply_auto,2,FALSE),"")</f>
        <v/>
      </c>
      <c r="T271" s="89" t="str">
        <f t="shared" si="140"/>
        <v/>
      </c>
      <c r="U271" s="413"/>
      <c r="V271" s="413"/>
      <c r="W271" s="413"/>
      <c r="X271" s="413"/>
      <c r="Y271" s="89" t="str">
        <f t="shared" si="141"/>
        <v/>
      </c>
      <c r="Z271" s="415" t="str">
        <f>IF('3.5 St Lights - Pole'!$AM271="","",'3.5 St Lights - Pole'!$AM271)</f>
        <v/>
      </c>
      <c r="AA271" s="413"/>
      <c r="AB271" s="413"/>
      <c r="AC271" s="89" t="str">
        <f t="shared" si="142"/>
        <v/>
      </c>
      <c r="AD271" s="85"/>
      <c r="AE271" s="413"/>
      <c r="AF271" s="413" t="str">
        <f t="shared" si="143"/>
        <v/>
      </c>
      <c r="AG271" s="89" t="str">
        <f t="shared" si="144"/>
        <v/>
      </c>
      <c r="AH271" s="414" t="str">
        <f t="shared" si="145"/>
        <v/>
      </c>
      <c r="AI271" s="413" t="str">
        <f t="shared" si="146"/>
        <v/>
      </c>
      <c r="AJ271" s="89" t="str">
        <f t="shared" si="147"/>
        <v/>
      </c>
      <c r="AK271" s="413"/>
      <c r="AL271" s="89" t="str">
        <f t="shared" si="148"/>
        <v/>
      </c>
      <c r="AM271" s="413"/>
      <c r="AN271" s="89" t="str">
        <f t="shared" si="149"/>
        <v/>
      </c>
      <c r="AO271" s="413"/>
      <c r="AP271" s="89" t="str">
        <f t="shared" si="150"/>
        <v/>
      </c>
      <c r="AQ271" s="413"/>
      <c r="AR271" s="415" t="str">
        <f>IF('3.5 St Lights - Pole'!$AM271="","",'3.5 St Lights - Pole'!$AM271)</f>
        <v/>
      </c>
      <c r="AS271" s="413"/>
      <c r="AT271" s="89" t="str">
        <f t="shared" si="151"/>
        <v/>
      </c>
      <c r="AU271" s="85"/>
      <c r="AV271" s="85"/>
      <c r="AW271" s="413"/>
      <c r="AX271" s="413"/>
      <c r="AY271" s="89" t="str">
        <f t="shared" si="152"/>
        <v/>
      </c>
      <c r="AZ271" s="85"/>
      <c r="BA271" s="85"/>
      <c r="BB271" s="413" t="str">
        <f t="shared" si="153"/>
        <v/>
      </c>
      <c r="BC271" s="89" t="str">
        <f t="shared" si="154"/>
        <v/>
      </c>
      <c r="BD271" s="414" t="str">
        <f t="shared" si="155"/>
        <v/>
      </c>
      <c r="BE271" s="413"/>
      <c r="BF271" s="416" t="str">
        <f t="shared" si="156"/>
        <v/>
      </c>
      <c r="BG271" s="415" t="str">
        <f>IF('3.5 St Lights - Pole'!$AM271="","",'3.5 St Lights - Pole'!$AM271)</f>
        <v/>
      </c>
      <c r="BH271" s="413"/>
      <c r="BI271" s="89" t="str">
        <f t="shared" si="157"/>
        <v/>
      </c>
      <c r="BJ271" s="85"/>
      <c r="BK271" s="413"/>
      <c r="BL271" s="413"/>
      <c r="BM271" s="413"/>
      <c r="BN271" s="89" t="str">
        <f t="shared" si="158"/>
        <v/>
      </c>
      <c r="BO271" s="85"/>
      <c r="BP271" s="413"/>
      <c r="BQ271" s="415" t="str">
        <f>IF('3.5 St Lights - Pole'!$AM271="","",'3.5 St Lights - Pole'!$AM271)</f>
        <v/>
      </c>
      <c r="BR271" s="85"/>
      <c r="BS271" s="85"/>
      <c r="BT271" s="85" t="str">
        <f>'3.5 St Lights - Pole'!CE271</f>
        <v/>
      </c>
      <c r="BU271" s="85"/>
      <c r="BV271" s="85" t="str">
        <f t="shared" si="159"/>
        <v/>
      </c>
      <c r="BW271" s="271"/>
      <c r="BX271" s="85" t="str">
        <f>'3.5 St Lights - Pole'!CI271</f>
        <v/>
      </c>
      <c r="BY271" s="85" t="str">
        <f>'3.5 St Lights - Pole'!CJ271</f>
        <v/>
      </c>
      <c r="BZ271" s="85" t="str">
        <f>'3.5 St Lights - Pole'!CK271</f>
        <v/>
      </c>
      <c r="CA271" s="85"/>
      <c r="CB271" s="85"/>
      <c r="CC271" s="85" t="str">
        <f t="shared" si="160"/>
        <v/>
      </c>
      <c r="CD271" s="413"/>
      <c r="CE271" s="112"/>
      <c r="CF271" s="133" t="str">
        <f ca="1">IF('3.5 St Lights - Pole'!CR271="","",'3.5 St Lights - Pole'!CR271)</f>
        <v/>
      </c>
      <c r="CG271" s="112" t="str">
        <f>IF('3.5 St Lights - Pole'!CS271="","",'3.5 St Lights - Pole'!CS271)</f>
        <v/>
      </c>
      <c r="CH271" s="112"/>
      <c r="CI271" s="112"/>
    </row>
    <row r="272" spans="1:87" x14ac:dyDescent="0.2">
      <c r="A272" s="237"/>
      <c r="B272" s="413" t="str">
        <f t="shared" si="133"/>
        <v/>
      </c>
      <c r="C272" s="413" t="str">
        <f>IF('3.5 St Lights - Bracket'!B272="","",'3.5 St Lights - Bracket'!B272)</f>
        <v/>
      </c>
      <c r="D272" s="89" t="str">
        <f>IF('3.5 St Lights - Bracket'!D272="","",'3.5 St Lights - Bracket'!D272)</f>
        <v/>
      </c>
      <c r="E272" s="413" t="str">
        <f>IF('3.5 St Lights - Bracket'!E272="","",'3.5 St Lights - Bracket'!E272)</f>
        <v/>
      </c>
      <c r="F272" s="413" t="str">
        <f>IF('3.5 St Lights - Bracket'!F272="","",'3.5 St Lights - Bracket'!F272)</f>
        <v/>
      </c>
      <c r="G272" s="413" t="str">
        <f>IF('3.5 St Lights - Bracket'!G272="","",'3.5 St Lights - Bracket'!G272)</f>
        <v/>
      </c>
      <c r="H272" s="413" t="str">
        <f>IF('3.5 St Lights - Bracket'!H272="","",'3.5 St Lights - Bracket'!H272)</f>
        <v/>
      </c>
      <c r="I272" s="413"/>
      <c r="J272" s="89" t="str">
        <f t="shared" si="134"/>
        <v/>
      </c>
      <c r="K272" s="413"/>
      <c r="L272" s="89" t="str">
        <f t="shared" si="135"/>
        <v/>
      </c>
      <c r="M272" s="414" t="str">
        <f t="shared" si="136"/>
        <v/>
      </c>
      <c r="N272" s="413"/>
      <c r="O272" s="89" t="str">
        <f t="shared" si="137"/>
        <v/>
      </c>
      <c r="P272" s="413" t="str">
        <f t="shared" si="138"/>
        <v/>
      </c>
      <c r="Q272" s="89" t="str">
        <f t="shared" si="139"/>
        <v/>
      </c>
      <c r="R272" s="413"/>
      <c r="S272" s="413" t="str">
        <f>IFERROR(VLOOKUP('3.5 St Lights - Pole'!AE272,sl_lights_light_supply_auto,2,FALSE),"")</f>
        <v/>
      </c>
      <c r="T272" s="89" t="str">
        <f t="shared" si="140"/>
        <v/>
      </c>
      <c r="U272" s="413"/>
      <c r="V272" s="413"/>
      <c r="W272" s="413"/>
      <c r="X272" s="413"/>
      <c r="Y272" s="89" t="str">
        <f t="shared" si="141"/>
        <v/>
      </c>
      <c r="Z272" s="415" t="str">
        <f>IF('3.5 St Lights - Pole'!$AM272="","",'3.5 St Lights - Pole'!$AM272)</f>
        <v/>
      </c>
      <c r="AA272" s="413"/>
      <c r="AB272" s="413"/>
      <c r="AC272" s="89" t="str">
        <f t="shared" si="142"/>
        <v/>
      </c>
      <c r="AD272" s="85"/>
      <c r="AE272" s="413"/>
      <c r="AF272" s="413" t="str">
        <f t="shared" si="143"/>
        <v/>
      </c>
      <c r="AG272" s="89" t="str">
        <f t="shared" si="144"/>
        <v/>
      </c>
      <c r="AH272" s="414" t="str">
        <f t="shared" si="145"/>
        <v/>
      </c>
      <c r="AI272" s="413" t="str">
        <f t="shared" si="146"/>
        <v/>
      </c>
      <c r="AJ272" s="89" t="str">
        <f t="shared" si="147"/>
        <v/>
      </c>
      <c r="AK272" s="413"/>
      <c r="AL272" s="89" t="str">
        <f t="shared" si="148"/>
        <v/>
      </c>
      <c r="AM272" s="413"/>
      <c r="AN272" s="89" t="str">
        <f t="shared" si="149"/>
        <v/>
      </c>
      <c r="AO272" s="413"/>
      <c r="AP272" s="89" t="str">
        <f t="shared" si="150"/>
        <v/>
      </c>
      <c r="AQ272" s="413"/>
      <c r="AR272" s="415" t="str">
        <f>IF('3.5 St Lights - Pole'!$AM272="","",'3.5 St Lights - Pole'!$AM272)</f>
        <v/>
      </c>
      <c r="AS272" s="413"/>
      <c r="AT272" s="89" t="str">
        <f t="shared" si="151"/>
        <v/>
      </c>
      <c r="AU272" s="85"/>
      <c r="AV272" s="85"/>
      <c r="AW272" s="413"/>
      <c r="AX272" s="413"/>
      <c r="AY272" s="89" t="str">
        <f t="shared" si="152"/>
        <v/>
      </c>
      <c r="AZ272" s="85"/>
      <c r="BA272" s="85"/>
      <c r="BB272" s="413" t="str">
        <f t="shared" si="153"/>
        <v/>
      </c>
      <c r="BC272" s="89" t="str">
        <f t="shared" si="154"/>
        <v/>
      </c>
      <c r="BD272" s="414" t="str">
        <f t="shared" si="155"/>
        <v/>
      </c>
      <c r="BE272" s="413"/>
      <c r="BF272" s="416" t="str">
        <f t="shared" si="156"/>
        <v/>
      </c>
      <c r="BG272" s="415" t="str">
        <f>IF('3.5 St Lights - Pole'!$AM272="","",'3.5 St Lights - Pole'!$AM272)</f>
        <v/>
      </c>
      <c r="BH272" s="413"/>
      <c r="BI272" s="89" t="str">
        <f t="shared" si="157"/>
        <v/>
      </c>
      <c r="BJ272" s="85"/>
      <c r="BK272" s="413"/>
      <c r="BL272" s="413"/>
      <c r="BM272" s="413"/>
      <c r="BN272" s="89" t="str">
        <f t="shared" si="158"/>
        <v/>
      </c>
      <c r="BO272" s="85"/>
      <c r="BP272" s="413"/>
      <c r="BQ272" s="415" t="str">
        <f>IF('3.5 St Lights - Pole'!$AM272="","",'3.5 St Lights - Pole'!$AM272)</f>
        <v/>
      </c>
      <c r="BR272" s="85"/>
      <c r="BS272" s="85"/>
      <c r="BT272" s="85" t="str">
        <f>'3.5 St Lights - Pole'!CE272</f>
        <v/>
      </c>
      <c r="BU272" s="85"/>
      <c r="BV272" s="85" t="str">
        <f t="shared" si="159"/>
        <v/>
      </c>
      <c r="BW272" s="271"/>
      <c r="BX272" s="85" t="str">
        <f>'3.5 St Lights - Pole'!CI272</f>
        <v/>
      </c>
      <c r="BY272" s="85" t="str">
        <f>'3.5 St Lights - Pole'!CJ272</f>
        <v/>
      </c>
      <c r="BZ272" s="85" t="str">
        <f>'3.5 St Lights - Pole'!CK272</f>
        <v/>
      </c>
      <c r="CA272" s="85"/>
      <c r="CB272" s="85"/>
      <c r="CC272" s="85" t="str">
        <f t="shared" si="160"/>
        <v/>
      </c>
      <c r="CD272" s="413"/>
      <c r="CE272" s="112"/>
      <c r="CF272" s="133" t="str">
        <f ca="1">IF('3.5 St Lights - Pole'!CR272="","",'3.5 St Lights - Pole'!CR272)</f>
        <v/>
      </c>
      <c r="CG272" s="112" t="str">
        <f>IF('3.5 St Lights - Pole'!CS272="","",'3.5 St Lights - Pole'!CS272)</f>
        <v/>
      </c>
      <c r="CH272" s="112"/>
      <c r="CI272" s="112"/>
    </row>
    <row r="273" spans="1:87" x14ac:dyDescent="0.2">
      <c r="A273" s="237"/>
      <c r="B273" s="413" t="str">
        <f t="shared" si="133"/>
        <v/>
      </c>
      <c r="C273" s="413" t="str">
        <f>IF('3.5 St Lights - Bracket'!B273="","",'3.5 St Lights - Bracket'!B273)</f>
        <v/>
      </c>
      <c r="D273" s="89" t="str">
        <f>IF('3.5 St Lights - Bracket'!D273="","",'3.5 St Lights - Bracket'!D273)</f>
        <v/>
      </c>
      <c r="E273" s="413" t="str">
        <f>IF('3.5 St Lights - Bracket'!E273="","",'3.5 St Lights - Bracket'!E273)</f>
        <v/>
      </c>
      <c r="F273" s="413" t="str">
        <f>IF('3.5 St Lights - Bracket'!F273="","",'3.5 St Lights - Bracket'!F273)</f>
        <v/>
      </c>
      <c r="G273" s="413" t="str">
        <f>IF('3.5 St Lights - Bracket'!G273="","",'3.5 St Lights - Bracket'!G273)</f>
        <v/>
      </c>
      <c r="H273" s="413" t="str">
        <f>IF('3.5 St Lights - Bracket'!H273="","",'3.5 St Lights - Bracket'!H273)</f>
        <v/>
      </c>
      <c r="I273" s="413"/>
      <c r="J273" s="89" t="str">
        <f t="shared" si="134"/>
        <v/>
      </c>
      <c r="K273" s="413"/>
      <c r="L273" s="89" t="str">
        <f t="shared" si="135"/>
        <v/>
      </c>
      <c r="M273" s="414" t="str">
        <f t="shared" si="136"/>
        <v/>
      </c>
      <c r="N273" s="413"/>
      <c r="O273" s="89" t="str">
        <f t="shared" si="137"/>
        <v/>
      </c>
      <c r="P273" s="413" t="str">
        <f t="shared" si="138"/>
        <v/>
      </c>
      <c r="Q273" s="89" t="str">
        <f t="shared" si="139"/>
        <v/>
      </c>
      <c r="R273" s="413"/>
      <c r="S273" s="413" t="str">
        <f>IFERROR(VLOOKUP('3.5 St Lights - Pole'!AE273,sl_lights_light_supply_auto,2,FALSE),"")</f>
        <v/>
      </c>
      <c r="T273" s="89" t="str">
        <f t="shared" si="140"/>
        <v/>
      </c>
      <c r="U273" s="413"/>
      <c r="V273" s="413"/>
      <c r="W273" s="413"/>
      <c r="X273" s="413"/>
      <c r="Y273" s="89" t="str">
        <f t="shared" si="141"/>
        <v/>
      </c>
      <c r="Z273" s="415" t="str">
        <f>IF('3.5 St Lights - Pole'!$AM273="","",'3.5 St Lights - Pole'!$AM273)</f>
        <v/>
      </c>
      <c r="AA273" s="413"/>
      <c r="AB273" s="413"/>
      <c r="AC273" s="89" t="str">
        <f t="shared" si="142"/>
        <v/>
      </c>
      <c r="AD273" s="85"/>
      <c r="AE273" s="413"/>
      <c r="AF273" s="413" t="str">
        <f t="shared" si="143"/>
        <v/>
      </c>
      <c r="AG273" s="89" t="str">
        <f t="shared" si="144"/>
        <v/>
      </c>
      <c r="AH273" s="414" t="str">
        <f t="shared" si="145"/>
        <v/>
      </c>
      <c r="AI273" s="413" t="str">
        <f t="shared" si="146"/>
        <v/>
      </c>
      <c r="AJ273" s="89" t="str">
        <f t="shared" si="147"/>
        <v/>
      </c>
      <c r="AK273" s="413"/>
      <c r="AL273" s="89" t="str">
        <f t="shared" si="148"/>
        <v/>
      </c>
      <c r="AM273" s="413"/>
      <c r="AN273" s="89" t="str">
        <f t="shared" si="149"/>
        <v/>
      </c>
      <c r="AO273" s="413"/>
      <c r="AP273" s="89" t="str">
        <f t="shared" si="150"/>
        <v/>
      </c>
      <c r="AQ273" s="413"/>
      <c r="AR273" s="415" t="str">
        <f>IF('3.5 St Lights - Pole'!$AM273="","",'3.5 St Lights - Pole'!$AM273)</f>
        <v/>
      </c>
      <c r="AS273" s="413"/>
      <c r="AT273" s="89" t="str">
        <f t="shared" si="151"/>
        <v/>
      </c>
      <c r="AU273" s="85"/>
      <c r="AV273" s="85"/>
      <c r="AW273" s="413"/>
      <c r="AX273" s="413"/>
      <c r="AY273" s="89" t="str">
        <f t="shared" si="152"/>
        <v/>
      </c>
      <c r="AZ273" s="85"/>
      <c r="BA273" s="85"/>
      <c r="BB273" s="413" t="str">
        <f t="shared" si="153"/>
        <v/>
      </c>
      <c r="BC273" s="89" t="str">
        <f t="shared" si="154"/>
        <v/>
      </c>
      <c r="BD273" s="414" t="str">
        <f t="shared" si="155"/>
        <v/>
      </c>
      <c r="BE273" s="413"/>
      <c r="BF273" s="416" t="str">
        <f t="shared" si="156"/>
        <v/>
      </c>
      <c r="BG273" s="415" t="str">
        <f>IF('3.5 St Lights - Pole'!$AM273="","",'3.5 St Lights - Pole'!$AM273)</f>
        <v/>
      </c>
      <c r="BH273" s="413"/>
      <c r="BI273" s="89" t="str">
        <f t="shared" si="157"/>
        <v/>
      </c>
      <c r="BJ273" s="85"/>
      <c r="BK273" s="413"/>
      <c r="BL273" s="413"/>
      <c r="BM273" s="413"/>
      <c r="BN273" s="89" t="str">
        <f t="shared" si="158"/>
        <v/>
      </c>
      <c r="BO273" s="85"/>
      <c r="BP273" s="413"/>
      <c r="BQ273" s="415" t="str">
        <f>IF('3.5 St Lights - Pole'!$AM273="","",'3.5 St Lights - Pole'!$AM273)</f>
        <v/>
      </c>
      <c r="BR273" s="85"/>
      <c r="BS273" s="85"/>
      <c r="BT273" s="85" t="str">
        <f>'3.5 St Lights - Pole'!CE273</f>
        <v/>
      </c>
      <c r="BU273" s="85"/>
      <c r="BV273" s="85" t="str">
        <f t="shared" si="159"/>
        <v/>
      </c>
      <c r="BW273" s="271"/>
      <c r="BX273" s="85" t="str">
        <f>'3.5 St Lights - Pole'!CI273</f>
        <v/>
      </c>
      <c r="BY273" s="85" t="str">
        <f>'3.5 St Lights - Pole'!CJ273</f>
        <v/>
      </c>
      <c r="BZ273" s="85" t="str">
        <f>'3.5 St Lights - Pole'!CK273</f>
        <v/>
      </c>
      <c r="CA273" s="85"/>
      <c r="CB273" s="85"/>
      <c r="CC273" s="85" t="str">
        <f t="shared" si="160"/>
        <v/>
      </c>
      <c r="CD273" s="413"/>
      <c r="CE273" s="112"/>
      <c r="CF273" s="133" t="str">
        <f ca="1">IF('3.5 St Lights - Pole'!CR273="","",'3.5 St Lights - Pole'!CR273)</f>
        <v/>
      </c>
      <c r="CG273" s="112" t="str">
        <f>IF('3.5 St Lights - Pole'!CS273="","",'3.5 St Lights - Pole'!CS273)</f>
        <v/>
      </c>
      <c r="CH273" s="112"/>
      <c r="CI273" s="112"/>
    </row>
    <row r="274" spans="1:87" x14ac:dyDescent="0.2">
      <c r="A274" s="237"/>
      <c r="B274" s="413" t="str">
        <f t="shared" si="133"/>
        <v/>
      </c>
      <c r="C274" s="413" t="str">
        <f>IF('3.5 St Lights - Bracket'!B274="","",'3.5 St Lights - Bracket'!B274)</f>
        <v/>
      </c>
      <c r="D274" s="89" t="str">
        <f>IF('3.5 St Lights - Bracket'!D274="","",'3.5 St Lights - Bracket'!D274)</f>
        <v/>
      </c>
      <c r="E274" s="413" t="str">
        <f>IF('3.5 St Lights - Bracket'!E274="","",'3.5 St Lights - Bracket'!E274)</f>
        <v/>
      </c>
      <c r="F274" s="413" t="str">
        <f>IF('3.5 St Lights - Bracket'!F274="","",'3.5 St Lights - Bracket'!F274)</f>
        <v/>
      </c>
      <c r="G274" s="413" t="str">
        <f>IF('3.5 St Lights - Bracket'!G274="","",'3.5 St Lights - Bracket'!G274)</f>
        <v/>
      </c>
      <c r="H274" s="413" t="str">
        <f>IF('3.5 St Lights - Bracket'!H274="","",'3.5 St Lights - Bracket'!H274)</f>
        <v/>
      </c>
      <c r="I274" s="413"/>
      <c r="J274" s="89" t="str">
        <f t="shared" si="134"/>
        <v/>
      </c>
      <c r="K274" s="413"/>
      <c r="L274" s="89" t="str">
        <f t="shared" si="135"/>
        <v/>
      </c>
      <c r="M274" s="414" t="str">
        <f t="shared" si="136"/>
        <v/>
      </c>
      <c r="N274" s="413"/>
      <c r="O274" s="89" t="str">
        <f t="shared" si="137"/>
        <v/>
      </c>
      <c r="P274" s="413" t="str">
        <f t="shared" si="138"/>
        <v/>
      </c>
      <c r="Q274" s="89" t="str">
        <f t="shared" si="139"/>
        <v/>
      </c>
      <c r="R274" s="413"/>
      <c r="S274" s="413" t="str">
        <f>IFERROR(VLOOKUP('3.5 St Lights - Pole'!AE274,sl_lights_light_supply_auto,2,FALSE),"")</f>
        <v/>
      </c>
      <c r="T274" s="89" t="str">
        <f t="shared" si="140"/>
        <v/>
      </c>
      <c r="U274" s="413"/>
      <c r="V274" s="413"/>
      <c r="W274" s="413"/>
      <c r="X274" s="413"/>
      <c r="Y274" s="89" t="str">
        <f t="shared" si="141"/>
        <v/>
      </c>
      <c r="Z274" s="415" t="str">
        <f>IF('3.5 St Lights - Pole'!$AM274="","",'3.5 St Lights - Pole'!$AM274)</f>
        <v/>
      </c>
      <c r="AA274" s="413"/>
      <c r="AB274" s="413"/>
      <c r="AC274" s="89" t="str">
        <f t="shared" si="142"/>
        <v/>
      </c>
      <c r="AD274" s="85"/>
      <c r="AE274" s="413"/>
      <c r="AF274" s="413" t="str">
        <f t="shared" si="143"/>
        <v/>
      </c>
      <c r="AG274" s="89" t="str">
        <f t="shared" si="144"/>
        <v/>
      </c>
      <c r="AH274" s="414" t="str">
        <f t="shared" si="145"/>
        <v/>
      </c>
      <c r="AI274" s="413" t="str">
        <f t="shared" si="146"/>
        <v/>
      </c>
      <c r="AJ274" s="89" t="str">
        <f t="shared" si="147"/>
        <v/>
      </c>
      <c r="AK274" s="413"/>
      <c r="AL274" s="89" t="str">
        <f t="shared" si="148"/>
        <v/>
      </c>
      <c r="AM274" s="413"/>
      <c r="AN274" s="89" t="str">
        <f t="shared" si="149"/>
        <v/>
      </c>
      <c r="AO274" s="413"/>
      <c r="AP274" s="89" t="str">
        <f t="shared" si="150"/>
        <v/>
      </c>
      <c r="AQ274" s="413"/>
      <c r="AR274" s="415" t="str">
        <f>IF('3.5 St Lights - Pole'!$AM274="","",'3.5 St Lights - Pole'!$AM274)</f>
        <v/>
      </c>
      <c r="AS274" s="413"/>
      <c r="AT274" s="89" t="str">
        <f t="shared" si="151"/>
        <v/>
      </c>
      <c r="AU274" s="85"/>
      <c r="AV274" s="85"/>
      <c r="AW274" s="413"/>
      <c r="AX274" s="413"/>
      <c r="AY274" s="89" t="str">
        <f t="shared" si="152"/>
        <v/>
      </c>
      <c r="AZ274" s="85"/>
      <c r="BA274" s="85"/>
      <c r="BB274" s="413" t="str">
        <f t="shared" si="153"/>
        <v/>
      </c>
      <c r="BC274" s="89" t="str">
        <f t="shared" si="154"/>
        <v/>
      </c>
      <c r="BD274" s="414" t="str">
        <f t="shared" si="155"/>
        <v/>
      </c>
      <c r="BE274" s="413"/>
      <c r="BF274" s="416" t="str">
        <f t="shared" si="156"/>
        <v/>
      </c>
      <c r="BG274" s="415" t="str">
        <f>IF('3.5 St Lights - Pole'!$AM274="","",'3.5 St Lights - Pole'!$AM274)</f>
        <v/>
      </c>
      <c r="BH274" s="413"/>
      <c r="BI274" s="89" t="str">
        <f t="shared" si="157"/>
        <v/>
      </c>
      <c r="BJ274" s="85"/>
      <c r="BK274" s="413"/>
      <c r="BL274" s="413"/>
      <c r="BM274" s="413"/>
      <c r="BN274" s="89" t="str">
        <f t="shared" si="158"/>
        <v/>
      </c>
      <c r="BO274" s="85"/>
      <c r="BP274" s="413"/>
      <c r="BQ274" s="415" t="str">
        <f>IF('3.5 St Lights - Pole'!$AM274="","",'3.5 St Lights - Pole'!$AM274)</f>
        <v/>
      </c>
      <c r="BR274" s="85"/>
      <c r="BS274" s="85"/>
      <c r="BT274" s="85" t="str">
        <f>'3.5 St Lights - Pole'!CE274</f>
        <v/>
      </c>
      <c r="BU274" s="85"/>
      <c r="BV274" s="85" t="str">
        <f t="shared" si="159"/>
        <v/>
      </c>
      <c r="BW274" s="271"/>
      <c r="BX274" s="85" t="str">
        <f>'3.5 St Lights - Pole'!CI274</f>
        <v/>
      </c>
      <c r="BY274" s="85" t="str">
        <f>'3.5 St Lights - Pole'!CJ274</f>
        <v/>
      </c>
      <c r="BZ274" s="85" t="str">
        <f>'3.5 St Lights - Pole'!CK274</f>
        <v/>
      </c>
      <c r="CA274" s="85"/>
      <c r="CB274" s="85"/>
      <c r="CC274" s="85" t="str">
        <f t="shared" si="160"/>
        <v/>
      </c>
      <c r="CD274" s="413"/>
      <c r="CE274" s="112"/>
      <c r="CF274" s="133" t="str">
        <f ca="1">IF('3.5 St Lights - Pole'!CR274="","",'3.5 St Lights - Pole'!CR274)</f>
        <v/>
      </c>
      <c r="CG274" s="112" t="str">
        <f>IF('3.5 St Lights - Pole'!CS274="","",'3.5 St Lights - Pole'!CS274)</f>
        <v/>
      </c>
      <c r="CH274" s="112"/>
      <c r="CI274" s="112"/>
    </row>
    <row r="275" spans="1:87" x14ac:dyDescent="0.2">
      <c r="A275" s="237"/>
      <c r="B275" s="413" t="str">
        <f t="shared" si="133"/>
        <v/>
      </c>
      <c r="C275" s="413" t="str">
        <f>IF('3.5 St Lights - Bracket'!B275="","",'3.5 St Lights - Bracket'!B275)</f>
        <v/>
      </c>
      <c r="D275" s="89" t="str">
        <f>IF('3.5 St Lights - Bracket'!D275="","",'3.5 St Lights - Bracket'!D275)</f>
        <v/>
      </c>
      <c r="E275" s="413" t="str">
        <f>IF('3.5 St Lights - Bracket'!E275="","",'3.5 St Lights - Bracket'!E275)</f>
        <v/>
      </c>
      <c r="F275" s="413" t="str">
        <f>IF('3.5 St Lights - Bracket'!F275="","",'3.5 St Lights - Bracket'!F275)</f>
        <v/>
      </c>
      <c r="G275" s="413" t="str">
        <f>IF('3.5 St Lights - Bracket'!G275="","",'3.5 St Lights - Bracket'!G275)</f>
        <v/>
      </c>
      <c r="H275" s="413" t="str">
        <f>IF('3.5 St Lights - Bracket'!H275="","",'3.5 St Lights - Bracket'!H275)</f>
        <v/>
      </c>
      <c r="I275" s="413"/>
      <c r="J275" s="89" t="str">
        <f t="shared" si="134"/>
        <v/>
      </c>
      <c r="K275" s="413"/>
      <c r="L275" s="89" t="str">
        <f t="shared" si="135"/>
        <v/>
      </c>
      <c r="M275" s="414" t="str">
        <f t="shared" si="136"/>
        <v/>
      </c>
      <c r="N275" s="413"/>
      <c r="O275" s="89" t="str">
        <f t="shared" si="137"/>
        <v/>
      </c>
      <c r="P275" s="413" t="str">
        <f t="shared" si="138"/>
        <v/>
      </c>
      <c r="Q275" s="89" t="str">
        <f t="shared" si="139"/>
        <v/>
      </c>
      <c r="R275" s="413"/>
      <c r="S275" s="413" t="str">
        <f>IFERROR(VLOOKUP('3.5 St Lights - Pole'!AE275,sl_lights_light_supply_auto,2,FALSE),"")</f>
        <v/>
      </c>
      <c r="T275" s="89" t="str">
        <f t="shared" si="140"/>
        <v/>
      </c>
      <c r="U275" s="413"/>
      <c r="V275" s="413"/>
      <c r="W275" s="413"/>
      <c r="X275" s="413"/>
      <c r="Y275" s="89" t="str">
        <f t="shared" si="141"/>
        <v/>
      </c>
      <c r="Z275" s="415" t="str">
        <f>IF('3.5 St Lights - Pole'!$AM275="","",'3.5 St Lights - Pole'!$AM275)</f>
        <v/>
      </c>
      <c r="AA275" s="413"/>
      <c r="AB275" s="413"/>
      <c r="AC275" s="89" t="str">
        <f t="shared" si="142"/>
        <v/>
      </c>
      <c r="AD275" s="85"/>
      <c r="AE275" s="413"/>
      <c r="AF275" s="413" t="str">
        <f t="shared" si="143"/>
        <v/>
      </c>
      <c r="AG275" s="89" t="str">
        <f t="shared" si="144"/>
        <v/>
      </c>
      <c r="AH275" s="414" t="str">
        <f t="shared" si="145"/>
        <v/>
      </c>
      <c r="AI275" s="413" t="str">
        <f t="shared" si="146"/>
        <v/>
      </c>
      <c r="AJ275" s="89" t="str">
        <f t="shared" si="147"/>
        <v/>
      </c>
      <c r="AK275" s="413"/>
      <c r="AL275" s="89" t="str">
        <f t="shared" si="148"/>
        <v/>
      </c>
      <c r="AM275" s="413"/>
      <c r="AN275" s="89" t="str">
        <f t="shared" si="149"/>
        <v/>
      </c>
      <c r="AO275" s="413"/>
      <c r="AP275" s="89" t="str">
        <f t="shared" si="150"/>
        <v/>
      </c>
      <c r="AQ275" s="413"/>
      <c r="AR275" s="415" t="str">
        <f>IF('3.5 St Lights - Pole'!$AM275="","",'3.5 St Lights - Pole'!$AM275)</f>
        <v/>
      </c>
      <c r="AS275" s="413"/>
      <c r="AT275" s="89" t="str">
        <f t="shared" si="151"/>
        <v/>
      </c>
      <c r="AU275" s="85"/>
      <c r="AV275" s="85"/>
      <c r="AW275" s="413"/>
      <c r="AX275" s="413"/>
      <c r="AY275" s="89" t="str">
        <f t="shared" si="152"/>
        <v/>
      </c>
      <c r="AZ275" s="85"/>
      <c r="BA275" s="85"/>
      <c r="BB275" s="413" t="str">
        <f t="shared" si="153"/>
        <v/>
      </c>
      <c r="BC275" s="89" t="str">
        <f t="shared" si="154"/>
        <v/>
      </c>
      <c r="BD275" s="414" t="str">
        <f t="shared" si="155"/>
        <v/>
      </c>
      <c r="BE275" s="413"/>
      <c r="BF275" s="416" t="str">
        <f t="shared" si="156"/>
        <v/>
      </c>
      <c r="BG275" s="415" t="str">
        <f>IF('3.5 St Lights - Pole'!$AM275="","",'3.5 St Lights - Pole'!$AM275)</f>
        <v/>
      </c>
      <c r="BH275" s="413"/>
      <c r="BI275" s="89" t="str">
        <f t="shared" si="157"/>
        <v/>
      </c>
      <c r="BJ275" s="85"/>
      <c r="BK275" s="413"/>
      <c r="BL275" s="413"/>
      <c r="BM275" s="413"/>
      <c r="BN275" s="89" t="str">
        <f t="shared" si="158"/>
        <v/>
      </c>
      <c r="BO275" s="85"/>
      <c r="BP275" s="413"/>
      <c r="BQ275" s="415" t="str">
        <f>IF('3.5 St Lights - Pole'!$AM275="","",'3.5 St Lights - Pole'!$AM275)</f>
        <v/>
      </c>
      <c r="BR275" s="85"/>
      <c r="BS275" s="85"/>
      <c r="BT275" s="85" t="str">
        <f>'3.5 St Lights - Pole'!CE275</f>
        <v/>
      </c>
      <c r="BU275" s="85"/>
      <c r="BV275" s="85" t="str">
        <f t="shared" si="159"/>
        <v/>
      </c>
      <c r="BW275" s="271"/>
      <c r="BX275" s="85" t="str">
        <f>'3.5 St Lights - Pole'!CI275</f>
        <v/>
      </c>
      <c r="BY275" s="85" t="str">
        <f>'3.5 St Lights - Pole'!CJ275</f>
        <v/>
      </c>
      <c r="BZ275" s="85" t="str">
        <f>'3.5 St Lights - Pole'!CK275</f>
        <v/>
      </c>
      <c r="CA275" s="85"/>
      <c r="CB275" s="85"/>
      <c r="CC275" s="85" t="str">
        <f t="shared" si="160"/>
        <v/>
      </c>
      <c r="CD275" s="413"/>
      <c r="CE275" s="112"/>
      <c r="CF275" s="133" t="str">
        <f ca="1">IF('3.5 St Lights - Pole'!CR275="","",'3.5 St Lights - Pole'!CR275)</f>
        <v/>
      </c>
      <c r="CG275" s="112" t="str">
        <f>IF('3.5 St Lights - Pole'!CS275="","",'3.5 St Lights - Pole'!CS275)</f>
        <v/>
      </c>
      <c r="CH275" s="112"/>
      <c r="CI275" s="112"/>
    </row>
    <row r="276" spans="1:87" x14ac:dyDescent="0.2">
      <c r="A276" s="237"/>
      <c r="B276" s="413" t="str">
        <f t="shared" si="133"/>
        <v/>
      </c>
      <c r="C276" s="413" t="str">
        <f>IF('3.5 St Lights - Bracket'!B276="","",'3.5 St Lights - Bracket'!B276)</f>
        <v/>
      </c>
      <c r="D276" s="89" t="str">
        <f>IF('3.5 St Lights - Bracket'!D276="","",'3.5 St Lights - Bracket'!D276)</f>
        <v/>
      </c>
      <c r="E276" s="413" t="str">
        <f>IF('3.5 St Lights - Bracket'!E276="","",'3.5 St Lights - Bracket'!E276)</f>
        <v/>
      </c>
      <c r="F276" s="413" t="str">
        <f>IF('3.5 St Lights - Bracket'!F276="","",'3.5 St Lights - Bracket'!F276)</f>
        <v/>
      </c>
      <c r="G276" s="413" t="str">
        <f>IF('3.5 St Lights - Bracket'!G276="","",'3.5 St Lights - Bracket'!G276)</f>
        <v/>
      </c>
      <c r="H276" s="413" t="str">
        <f>IF('3.5 St Lights - Bracket'!H276="","",'3.5 St Lights - Bracket'!H276)</f>
        <v/>
      </c>
      <c r="I276" s="413"/>
      <c r="J276" s="89" t="str">
        <f t="shared" si="134"/>
        <v/>
      </c>
      <c r="K276" s="413"/>
      <c r="L276" s="89" t="str">
        <f t="shared" si="135"/>
        <v/>
      </c>
      <c r="M276" s="414" t="str">
        <f t="shared" si="136"/>
        <v/>
      </c>
      <c r="N276" s="413"/>
      <c r="O276" s="89" t="str">
        <f t="shared" si="137"/>
        <v/>
      </c>
      <c r="P276" s="413" t="str">
        <f t="shared" si="138"/>
        <v/>
      </c>
      <c r="Q276" s="89" t="str">
        <f t="shared" si="139"/>
        <v/>
      </c>
      <c r="R276" s="413"/>
      <c r="S276" s="413" t="str">
        <f>IFERROR(VLOOKUP('3.5 St Lights - Pole'!AE276,sl_lights_light_supply_auto,2,FALSE),"")</f>
        <v/>
      </c>
      <c r="T276" s="89" t="str">
        <f t="shared" si="140"/>
        <v/>
      </c>
      <c r="U276" s="413"/>
      <c r="V276" s="413"/>
      <c r="W276" s="413"/>
      <c r="X276" s="413"/>
      <c r="Y276" s="89" t="str">
        <f t="shared" si="141"/>
        <v/>
      </c>
      <c r="Z276" s="415" t="str">
        <f>IF('3.5 St Lights - Pole'!$AM276="","",'3.5 St Lights - Pole'!$AM276)</f>
        <v/>
      </c>
      <c r="AA276" s="413"/>
      <c r="AB276" s="413"/>
      <c r="AC276" s="89" t="str">
        <f t="shared" si="142"/>
        <v/>
      </c>
      <c r="AD276" s="85"/>
      <c r="AE276" s="413"/>
      <c r="AF276" s="413" t="str">
        <f t="shared" si="143"/>
        <v/>
      </c>
      <c r="AG276" s="89" t="str">
        <f t="shared" si="144"/>
        <v/>
      </c>
      <c r="AH276" s="414" t="str">
        <f t="shared" si="145"/>
        <v/>
      </c>
      <c r="AI276" s="413" t="str">
        <f t="shared" si="146"/>
        <v/>
      </c>
      <c r="AJ276" s="89" t="str">
        <f t="shared" si="147"/>
        <v/>
      </c>
      <c r="AK276" s="413"/>
      <c r="AL276" s="89" t="str">
        <f t="shared" si="148"/>
        <v/>
      </c>
      <c r="AM276" s="413"/>
      <c r="AN276" s="89" t="str">
        <f t="shared" si="149"/>
        <v/>
      </c>
      <c r="AO276" s="413"/>
      <c r="AP276" s="89" t="str">
        <f t="shared" si="150"/>
        <v/>
      </c>
      <c r="AQ276" s="413"/>
      <c r="AR276" s="415" t="str">
        <f>IF('3.5 St Lights - Pole'!$AM276="","",'3.5 St Lights - Pole'!$AM276)</f>
        <v/>
      </c>
      <c r="AS276" s="413"/>
      <c r="AT276" s="89" t="str">
        <f t="shared" si="151"/>
        <v/>
      </c>
      <c r="AU276" s="85"/>
      <c r="AV276" s="85"/>
      <c r="AW276" s="413"/>
      <c r="AX276" s="413"/>
      <c r="AY276" s="89" t="str">
        <f t="shared" si="152"/>
        <v/>
      </c>
      <c r="AZ276" s="85"/>
      <c r="BA276" s="85"/>
      <c r="BB276" s="413" t="str">
        <f t="shared" si="153"/>
        <v/>
      </c>
      <c r="BC276" s="89" t="str">
        <f t="shared" si="154"/>
        <v/>
      </c>
      <c r="BD276" s="414" t="str">
        <f t="shared" si="155"/>
        <v/>
      </c>
      <c r="BE276" s="413"/>
      <c r="BF276" s="416" t="str">
        <f t="shared" si="156"/>
        <v/>
      </c>
      <c r="BG276" s="415" t="str">
        <f>IF('3.5 St Lights - Pole'!$AM276="","",'3.5 St Lights - Pole'!$AM276)</f>
        <v/>
      </c>
      <c r="BH276" s="413"/>
      <c r="BI276" s="89" t="str">
        <f t="shared" si="157"/>
        <v/>
      </c>
      <c r="BJ276" s="85"/>
      <c r="BK276" s="413"/>
      <c r="BL276" s="413"/>
      <c r="BM276" s="413"/>
      <c r="BN276" s="89" t="str">
        <f t="shared" si="158"/>
        <v/>
      </c>
      <c r="BO276" s="85"/>
      <c r="BP276" s="413"/>
      <c r="BQ276" s="415" t="str">
        <f>IF('3.5 St Lights - Pole'!$AM276="","",'3.5 St Lights - Pole'!$AM276)</f>
        <v/>
      </c>
      <c r="BR276" s="85"/>
      <c r="BS276" s="85"/>
      <c r="BT276" s="85" t="str">
        <f>'3.5 St Lights - Pole'!CE276</f>
        <v/>
      </c>
      <c r="BU276" s="85"/>
      <c r="BV276" s="85" t="str">
        <f t="shared" si="159"/>
        <v/>
      </c>
      <c r="BW276" s="271"/>
      <c r="BX276" s="85" t="str">
        <f>'3.5 St Lights - Pole'!CI276</f>
        <v/>
      </c>
      <c r="BY276" s="85" t="str">
        <f>'3.5 St Lights - Pole'!CJ276</f>
        <v/>
      </c>
      <c r="BZ276" s="85" t="str">
        <f>'3.5 St Lights - Pole'!CK276</f>
        <v/>
      </c>
      <c r="CA276" s="85"/>
      <c r="CB276" s="85"/>
      <c r="CC276" s="85" t="str">
        <f t="shared" si="160"/>
        <v/>
      </c>
      <c r="CD276" s="413"/>
      <c r="CE276" s="112"/>
      <c r="CF276" s="133" t="str">
        <f ca="1">IF('3.5 St Lights - Pole'!CR276="","",'3.5 St Lights - Pole'!CR276)</f>
        <v/>
      </c>
      <c r="CG276" s="112" t="str">
        <f>IF('3.5 St Lights - Pole'!CS276="","",'3.5 St Lights - Pole'!CS276)</f>
        <v/>
      </c>
      <c r="CH276" s="112"/>
      <c r="CI276" s="112"/>
    </row>
    <row r="277" spans="1:87" x14ac:dyDescent="0.2">
      <c r="A277" s="237"/>
      <c r="B277" s="413" t="str">
        <f t="shared" si="133"/>
        <v/>
      </c>
      <c r="C277" s="413" t="str">
        <f>IF('3.5 St Lights - Bracket'!B277="","",'3.5 St Lights - Bracket'!B277)</f>
        <v/>
      </c>
      <c r="D277" s="89" t="str">
        <f>IF('3.5 St Lights - Bracket'!D277="","",'3.5 St Lights - Bracket'!D277)</f>
        <v/>
      </c>
      <c r="E277" s="413" t="str">
        <f>IF('3.5 St Lights - Bracket'!E277="","",'3.5 St Lights - Bracket'!E277)</f>
        <v/>
      </c>
      <c r="F277" s="413" t="str">
        <f>IF('3.5 St Lights - Bracket'!F277="","",'3.5 St Lights - Bracket'!F277)</f>
        <v/>
      </c>
      <c r="G277" s="413" t="str">
        <f>IF('3.5 St Lights - Bracket'!G277="","",'3.5 St Lights - Bracket'!G277)</f>
        <v/>
      </c>
      <c r="H277" s="413" t="str">
        <f>IF('3.5 St Lights - Bracket'!H277="","",'3.5 St Lights - Bracket'!H277)</f>
        <v/>
      </c>
      <c r="I277" s="413"/>
      <c r="J277" s="89" t="str">
        <f t="shared" si="134"/>
        <v/>
      </c>
      <c r="K277" s="413"/>
      <c r="L277" s="89" t="str">
        <f t="shared" si="135"/>
        <v/>
      </c>
      <c r="M277" s="414" t="str">
        <f t="shared" si="136"/>
        <v/>
      </c>
      <c r="N277" s="413"/>
      <c r="O277" s="89" t="str">
        <f t="shared" si="137"/>
        <v/>
      </c>
      <c r="P277" s="413" t="str">
        <f t="shared" si="138"/>
        <v/>
      </c>
      <c r="Q277" s="89" t="str">
        <f t="shared" si="139"/>
        <v/>
      </c>
      <c r="R277" s="413"/>
      <c r="S277" s="413" t="str">
        <f>IFERROR(VLOOKUP('3.5 St Lights - Pole'!AE277,sl_lights_light_supply_auto,2,FALSE),"")</f>
        <v/>
      </c>
      <c r="T277" s="89" t="str">
        <f t="shared" si="140"/>
        <v/>
      </c>
      <c r="U277" s="413"/>
      <c r="V277" s="413"/>
      <c r="W277" s="413"/>
      <c r="X277" s="413"/>
      <c r="Y277" s="89" t="str">
        <f t="shared" si="141"/>
        <v/>
      </c>
      <c r="Z277" s="415" t="str">
        <f>IF('3.5 St Lights - Pole'!$AM277="","",'3.5 St Lights - Pole'!$AM277)</f>
        <v/>
      </c>
      <c r="AA277" s="413"/>
      <c r="AB277" s="413"/>
      <c r="AC277" s="89" t="str">
        <f t="shared" si="142"/>
        <v/>
      </c>
      <c r="AD277" s="85"/>
      <c r="AE277" s="413"/>
      <c r="AF277" s="413" t="str">
        <f t="shared" si="143"/>
        <v/>
      </c>
      <c r="AG277" s="89" t="str">
        <f t="shared" si="144"/>
        <v/>
      </c>
      <c r="AH277" s="414" t="str">
        <f t="shared" si="145"/>
        <v/>
      </c>
      <c r="AI277" s="413" t="str">
        <f t="shared" si="146"/>
        <v/>
      </c>
      <c r="AJ277" s="89" t="str">
        <f t="shared" si="147"/>
        <v/>
      </c>
      <c r="AK277" s="413"/>
      <c r="AL277" s="89" t="str">
        <f t="shared" si="148"/>
        <v/>
      </c>
      <c r="AM277" s="413"/>
      <c r="AN277" s="89" t="str">
        <f t="shared" si="149"/>
        <v/>
      </c>
      <c r="AO277" s="413"/>
      <c r="AP277" s="89" t="str">
        <f t="shared" si="150"/>
        <v/>
      </c>
      <c r="AQ277" s="413"/>
      <c r="AR277" s="415" t="str">
        <f>IF('3.5 St Lights - Pole'!$AM277="","",'3.5 St Lights - Pole'!$AM277)</f>
        <v/>
      </c>
      <c r="AS277" s="413"/>
      <c r="AT277" s="89" t="str">
        <f t="shared" si="151"/>
        <v/>
      </c>
      <c r="AU277" s="85"/>
      <c r="AV277" s="85"/>
      <c r="AW277" s="413"/>
      <c r="AX277" s="413"/>
      <c r="AY277" s="89" t="str">
        <f t="shared" si="152"/>
        <v/>
      </c>
      <c r="AZ277" s="85"/>
      <c r="BA277" s="85"/>
      <c r="BB277" s="413" t="str">
        <f t="shared" si="153"/>
        <v/>
      </c>
      <c r="BC277" s="89" t="str">
        <f t="shared" si="154"/>
        <v/>
      </c>
      <c r="BD277" s="414" t="str">
        <f t="shared" si="155"/>
        <v/>
      </c>
      <c r="BE277" s="413"/>
      <c r="BF277" s="416" t="str">
        <f t="shared" si="156"/>
        <v/>
      </c>
      <c r="BG277" s="415" t="str">
        <f>IF('3.5 St Lights - Pole'!$AM277="","",'3.5 St Lights - Pole'!$AM277)</f>
        <v/>
      </c>
      <c r="BH277" s="413"/>
      <c r="BI277" s="89" t="str">
        <f t="shared" si="157"/>
        <v/>
      </c>
      <c r="BJ277" s="85"/>
      <c r="BK277" s="413"/>
      <c r="BL277" s="413"/>
      <c r="BM277" s="413"/>
      <c r="BN277" s="89" t="str">
        <f t="shared" si="158"/>
        <v/>
      </c>
      <c r="BO277" s="85"/>
      <c r="BP277" s="413"/>
      <c r="BQ277" s="415" t="str">
        <f>IF('3.5 St Lights - Pole'!$AM277="","",'3.5 St Lights - Pole'!$AM277)</f>
        <v/>
      </c>
      <c r="BR277" s="85"/>
      <c r="BS277" s="85"/>
      <c r="BT277" s="85" t="str">
        <f>'3.5 St Lights - Pole'!CE277</f>
        <v/>
      </c>
      <c r="BU277" s="85"/>
      <c r="BV277" s="85" t="str">
        <f t="shared" si="159"/>
        <v/>
      </c>
      <c r="BW277" s="271"/>
      <c r="BX277" s="85" t="str">
        <f>'3.5 St Lights - Pole'!CI277</f>
        <v/>
      </c>
      <c r="BY277" s="85" t="str">
        <f>'3.5 St Lights - Pole'!CJ277</f>
        <v/>
      </c>
      <c r="BZ277" s="85" t="str">
        <f>'3.5 St Lights - Pole'!CK277</f>
        <v/>
      </c>
      <c r="CA277" s="85"/>
      <c r="CB277" s="85"/>
      <c r="CC277" s="85" t="str">
        <f t="shared" si="160"/>
        <v/>
      </c>
      <c r="CD277" s="413"/>
      <c r="CE277" s="112"/>
      <c r="CF277" s="133" t="str">
        <f ca="1">IF('3.5 St Lights - Pole'!CR277="","",'3.5 St Lights - Pole'!CR277)</f>
        <v/>
      </c>
      <c r="CG277" s="112" t="str">
        <f>IF('3.5 St Lights - Pole'!CS277="","",'3.5 St Lights - Pole'!CS277)</f>
        <v/>
      </c>
      <c r="CH277" s="112"/>
      <c r="CI277" s="112"/>
    </row>
    <row r="278" spans="1:87" x14ac:dyDescent="0.2">
      <c r="A278" s="237"/>
      <c r="B278" s="413" t="str">
        <f t="shared" si="133"/>
        <v/>
      </c>
      <c r="C278" s="413" t="str">
        <f>IF('3.5 St Lights - Bracket'!B278="","",'3.5 St Lights - Bracket'!B278)</f>
        <v/>
      </c>
      <c r="D278" s="89" t="str">
        <f>IF('3.5 St Lights - Bracket'!D278="","",'3.5 St Lights - Bracket'!D278)</f>
        <v/>
      </c>
      <c r="E278" s="413" t="str">
        <f>IF('3.5 St Lights - Bracket'!E278="","",'3.5 St Lights - Bracket'!E278)</f>
        <v/>
      </c>
      <c r="F278" s="413" t="str">
        <f>IF('3.5 St Lights - Bracket'!F278="","",'3.5 St Lights - Bracket'!F278)</f>
        <v/>
      </c>
      <c r="G278" s="413" t="str">
        <f>IF('3.5 St Lights - Bracket'!G278="","",'3.5 St Lights - Bracket'!G278)</f>
        <v/>
      </c>
      <c r="H278" s="413" t="str">
        <f>IF('3.5 St Lights - Bracket'!H278="","",'3.5 St Lights - Bracket'!H278)</f>
        <v/>
      </c>
      <c r="I278" s="413"/>
      <c r="J278" s="89" t="str">
        <f t="shared" si="134"/>
        <v/>
      </c>
      <c r="K278" s="413"/>
      <c r="L278" s="89" t="str">
        <f t="shared" si="135"/>
        <v/>
      </c>
      <c r="M278" s="414" t="str">
        <f t="shared" si="136"/>
        <v/>
      </c>
      <c r="N278" s="413"/>
      <c r="O278" s="89" t="str">
        <f t="shared" si="137"/>
        <v/>
      </c>
      <c r="P278" s="413" t="str">
        <f t="shared" si="138"/>
        <v/>
      </c>
      <c r="Q278" s="89" t="str">
        <f t="shared" si="139"/>
        <v/>
      </c>
      <c r="R278" s="413"/>
      <c r="S278" s="413" t="str">
        <f>IFERROR(VLOOKUP('3.5 St Lights - Pole'!AE278,sl_lights_light_supply_auto,2,FALSE),"")</f>
        <v/>
      </c>
      <c r="T278" s="89" t="str">
        <f t="shared" si="140"/>
        <v/>
      </c>
      <c r="U278" s="413"/>
      <c r="V278" s="413"/>
      <c r="W278" s="413"/>
      <c r="X278" s="413"/>
      <c r="Y278" s="89" t="str">
        <f t="shared" si="141"/>
        <v/>
      </c>
      <c r="Z278" s="415" t="str">
        <f>IF('3.5 St Lights - Pole'!$AM278="","",'3.5 St Lights - Pole'!$AM278)</f>
        <v/>
      </c>
      <c r="AA278" s="413"/>
      <c r="AB278" s="413"/>
      <c r="AC278" s="89" t="str">
        <f t="shared" si="142"/>
        <v/>
      </c>
      <c r="AD278" s="85"/>
      <c r="AE278" s="413"/>
      <c r="AF278" s="413" t="str">
        <f t="shared" si="143"/>
        <v/>
      </c>
      <c r="AG278" s="89" t="str">
        <f t="shared" si="144"/>
        <v/>
      </c>
      <c r="AH278" s="414" t="str">
        <f t="shared" si="145"/>
        <v/>
      </c>
      <c r="AI278" s="413" t="str">
        <f t="shared" si="146"/>
        <v/>
      </c>
      <c r="AJ278" s="89" t="str">
        <f t="shared" si="147"/>
        <v/>
      </c>
      <c r="AK278" s="413"/>
      <c r="AL278" s="89" t="str">
        <f t="shared" si="148"/>
        <v/>
      </c>
      <c r="AM278" s="413"/>
      <c r="AN278" s="89" t="str">
        <f t="shared" si="149"/>
        <v/>
      </c>
      <c r="AO278" s="413"/>
      <c r="AP278" s="89" t="str">
        <f t="shared" si="150"/>
        <v/>
      </c>
      <c r="AQ278" s="413"/>
      <c r="AR278" s="415" t="str">
        <f>IF('3.5 St Lights - Pole'!$AM278="","",'3.5 St Lights - Pole'!$AM278)</f>
        <v/>
      </c>
      <c r="AS278" s="413"/>
      <c r="AT278" s="89" t="str">
        <f t="shared" si="151"/>
        <v/>
      </c>
      <c r="AU278" s="85"/>
      <c r="AV278" s="85"/>
      <c r="AW278" s="413"/>
      <c r="AX278" s="413"/>
      <c r="AY278" s="89" t="str">
        <f t="shared" si="152"/>
        <v/>
      </c>
      <c r="AZ278" s="85"/>
      <c r="BA278" s="85"/>
      <c r="BB278" s="413" t="str">
        <f t="shared" si="153"/>
        <v/>
      </c>
      <c r="BC278" s="89" t="str">
        <f t="shared" si="154"/>
        <v/>
      </c>
      <c r="BD278" s="414" t="str">
        <f t="shared" si="155"/>
        <v/>
      </c>
      <c r="BE278" s="413"/>
      <c r="BF278" s="416" t="str">
        <f t="shared" si="156"/>
        <v/>
      </c>
      <c r="BG278" s="415" t="str">
        <f>IF('3.5 St Lights - Pole'!$AM278="","",'3.5 St Lights - Pole'!$AM278)</f>
        <v/>
      </c>
      <c r="BH278" s="413"/>
      <c r="BI278" s="89" t="str">
        <f t="shared" si="157"/>
        <v/>
      </c>
      <c r="BJ278" s="85"/>
      <c r="BK278" s="413"/>
      <c r="BL278" s="413"/>
      <c r="BM278" s="413"/>
      <c r="BN278" s="89" t="str">
        <f t="shared" si="158"/>
        <v/>
      </c>
      <c r="BO278" s="85"/>
      <c r="BP278" s="413"/>
      <c r="BQ278" s="415" t="str">
        <f>IF('3.5 St Lights - Pole'!$AM278="","",'3.5 St Lights - Pole'!$AM278)</f>
        <v/>
      </c>
      <c r="BR278" s="85"/>
      <c r="BS278" s="85"/>
      <c r="BT278" s="85" t="str">
        <f>'3.5 St Lights - Pole'!CE278</f>
        <v/>
      </c>
      <c r="BU278" s="85"/>
      <c r="BV278" s="85" t="str">
        <f t="shared" si="159"/>
        <v/>
      </c>
      <c r="BW278" s="271"/>
      <c r="BX278" s="85" t="str">
        <f>'3.5 St Lights - Pole'!CI278</f>
        <v/>
      </c>
      <c r="BY278" s="85" t="str">
        <f>'3.5 St Lights - Pole'!CJ278</f>
        <v/>
      </c>
      <c r="BZ278" s="85" t="str">
        <f>'3.5 St Lights - Pole'!CK278</f>
        <v/>
      </c>
      <c r="CA278" s="85"/>
      <c r="CB278" s="85"/>
      <c r="CC278" s="85" t="str">
        <f t="shared" si="160"/>
        <v/>
      </c>
      <c r="CD278" s="413"/>
      <c r="CE278" s="112"/>
      <c r="CF278" s="133" t="str">
        <f ca="1">IF('3.5 St Lights - Pole'!CR278="","",'3.5 St Lights - Pole'!CR278)</f>
        <v/>
      </c>
      <c r="CG278" s="112" t="str">
        <f>IF('3.5 St Lights - Pole'!CS278="","",'3.5 St Lights - Pole'!CS278)</f>
        <v/>
      </c>
      <c r="CH278" s="112"/>
      <c r="CI278" s="112"/>
    </row>
    <row r="279" spans="1:87" x14ac:dyDescent="0.2">
      <c r="A279" s="237"/>
      <c r="B279" s="413" t="str">
        <f t="shared" si="133"/>
        <v/>
      </c>
      <c r="C279" s="413" t="str">
        <f>IF('3.5 St Lights - Bracket'!B279="","",'3.5 St Lights - Bracket'!B279)</f>
        <v/>
      </c>
      <c r="D279" s="89" t="str">
        <f>IF('3.5 St Lights - Bracket'!D279="","",'3.5 St Lights - Bracket'!D279)</f>
        <v/>
      </c>
      <c r="E279" s="413" t="str">
        <f>IF('3.5 St Lights - Bracket'!E279="","",'3.5 St Lights - Bracket'!E279)</f>
        <v/>
      </c>
      <c r="F279" s="413" t="str">
        <f>IF('3.5 St Lights - Bracket'!F279="","",'3.5 St Lights - Bracket'!F279)</f>
        <v/>
      </c>
      <c r="G279" s="413" t="str">
        <f>IF('3.5 St Lights - Bracket'!G279="","",'3.5 St Lights - Bracket'!G279)</f>
        <v/>
      </c>
      <c r="H279" s="413" t="str">
        <f>IF('3.5 St Lights - Bracket'!H279="","",'3.5 St Lights - Bracket'!H279)</f>
        <v/>
      </c>
      <c r="I279" s="413"/>
      <c r="J279" s="89" t="str">
        <f t="shared" si="134"/>
        <v/>
      </c>
      <c r="K279" s="413"/>
      <c r="L279" s="89" t="str">
        <f t="shared" si="135"/>
        <v/>
      </c>
      <c r="M279" s="414" t="str">
        <f t="shared" si="136"/>
        <v/>
      </c>
      <c r="N279" s="413"/>
      <c r="O279" s="89" t="str">
        <f t="shared" si="137"/>
        <v/>
      </c>
      <c r="P279" s="413" t="str">
        <f t="shared" si="138"/>
        <v/>
      </c>
      <c r="Q279" s="89" t="str">
        <f t="shared" si="139"/>
        <v/>
      </c>
      <c r="R279" s="413"/>
      <c r="S279" s="413" t="str">
        <f>IFERROR(VLOOKUP('3.5 St Lights - Pole'!AE279,sl_lights_light_supply_auto,2,FALSE),"")</f>
        <v/>
      </c>
      <c r="T279" s="89" t="str">
        <f t="shared" si="140"/>
        <v/>
      </c>
      <c r="U279" s="413"/>
      <c r="V279" s="413"/>
      <c r="W279" s="413"/>
      <c r="X279" s="413"/>
      <c r="Y279" s="89" t="str">
        <f t="shared" si="141"/>
        <v/>
      </c>
      <c r="Z279" s="415" t="str">
        <f>IF('3.5 St Lights - Pole'!$AM279="","",'3.5 St Lights - Pole'!$AM279)</f>
        <v/>
      </c>
      <c r="AA279" s="413"/>
      <c r="AB279" s="413"/>
      <c r="AC279" s="89" t="str">
        <f t="shared" si="142"/>
        <v/>
      </c>
      <c r="AD279" s="85"/>
      <c r="AE279" s="413"/>
      <c r="AF279" s="413" t="str">
        <f t="shared" si="143"/>
        <v/>
      </c>
      <c r="AG279" s="89" t="str">
        <f t="shared" si="144"/>
        <v/>
      </c>
      <c r="AH279" s="414" t="str">
        <f t="shared" si="145"/>
        <v/>
      </c>
      <c r="AI279" s="413" t="str">
        <f t="shared" si="146"/>
        <v/>
      </c>
      <c r="AJ279" s="89" t="str">
        <f t="shared" si="147"/>
        <v/>
      </c>
      <c r="AK279" s="413"/>
      <c r="AL279" s="89" t="str">
        <f t="shared" si="148"/>
        <v/>
      </c>
      <c r="AM279" s="413"/>
      <c r="AN279" s="89" t="str">
        <f t="shared" si="149"/>
        <v/>
      </c>
      <c r="AO279" s="413"/>
      <c r="AP279" s="89" t="str">
        <f t="shared" si="150"/>
        <v/>
      </c>
      <c r="AQ279" s="413"/>
      <c r="AR279" s="415" t="str">
        <f>IF('3.5 St Lights - Pole'!$AM279="","",'3.5 St Lights - Pole'!$AM279)</f>
        <v/>
      </c>
      <c r="AS279" s="413"/>
      <c r="AT279" s="89" t="str">
        <f t="shared" si="151"/>
        <v/>
      </c>
      <c r="AU279" s="85"/>
      <c r="AV279" s="85"/>
      <c r="AW279" s="413"/>
      <c r="AX279" s="413"/>
      <c r="AY279" s="89" t="str">
        <f t="shared" si="152"/>
        <v/>
      </c>
      <c r="AZ279" s="85"/>
      <c r="BA279" s="85"/>
      <c r="BB279" s="413" t="str">
        <f t="shared" si="153"/>
        <v/>
      </c>
      <c r="BC279" s="89" t="str">
        <f t="shared" si="154"/>
        <v/>
      </c>
      <c r="BD279" s="414" t="str">
        <f t="shared" si="155"/>
        <v/>
      </c>
      <c r="BE279" s="413"/>
      <c r="BF279" s="416" t="str">
        <f t="shared" si="156"/>
        <v/>
      </c>
      <c r="BG279" s="415" t="str">
        <f>IF('3.5 St Lights - Pole'!$AM279="","",'3.5 St Lights - Pole'!$AM279)</f>
        <v/>
      </c>
      <c r="BH279" s="413"/>
      <c r="BI279" s="89" t="str">
        <f t="shared" si="157"/>
        <v/>
      </c>
      <c r="BJ279" s="85"/>
      <c r="BK279" s="413"/>
      <c r="BL279" s="413"/>
      <c r="BM279" s="413"/>
      <c r="BN279" s="89" t="str">
        <f t="shared" si="158"/>
        <v/>
      </c>
      <c r="BO279" s="85"/>
      <c r="BP279" s="413"/>
      <c r="BQ279" s="415" t="str">
        <f>IF('3.5 St Lights - Pole'!$AM279="","",'3.5 St Lights - Pole'!$AM279)</f>
        <v/>
      </c>
      <c r="BR279" s="85"/>
      <c r="BS279" s="85"/>
      <c r="BT279" s="85" t="str">
        <f>'3.5 St Lights - Pole'!CE279</f>
        <v/>
      </c>
      <c r="BU279" s="85"/>
      <c r="BV279" s="85" t="str">
        <f t="shared" si="159"/>
        <v/>
      </c>
      <c r="BW279" s="271"/>
      <c r="BX279" s="85" t="str">
        <f>'3.5 St Lights - Pole'!CI279</f>
        <v/>
      </c>
      <c r="BY279" s="85" t="str">
        <f>'3.5 St Lights - Pole'!CJ279</f>
        <v/>
      </c>
      <c r="BZ279" s="85" t="str">
        <f>'3.5 St Lights - Pole'!CK279</f>
        <v/>
      </c>
      <c r="CA279" s="85"/>
      <c r="CB279" s="85"/>
      <c r="CC279" s="85" t="str">
        <f t="shared" si="160"/>
        <v/>
      </c>
      <c r="CD279" s="413"/>
      <c r="CE279" s="112"/>
      <c r="CF279" s="133" t="str">
        <f ca="1">IF('3.5 St Lights - Pole'!CR279="","",'3.5 St Lights - Pole'!CR279)</f>
        <v/>
      </c>
      <c r="CG279" s="112" t="str">
        <f>IF('3.5 St Lights - Pole'!CS279="","",'3.5 St Lights - Pole'!CS279)</f>
        <v/>
      </c>
      <c r="CH279" s="112"/>
      <c r="CI279" s="112"/>
    </row>
    <row r="280" spans="1:87" x14ac:dyDescent="0.2">
      <c r="A280" s="237"/>
      <c r="B280" s="413" t="str">
        <f t="shared" si="133"/>
        <v/>
      </c>
      <c r="C280" s="413" t="str">
        <f>IF('3.5 St Lights - Bracket'!B280="","",'3.5 St Lights - Bracket'!B280)</f>
        <v/>
      </c>
      <c r="D280" s="89" t="str">
        <f>IF('3.5 St Lights - Bracket'!D280="","",'3.5 St Lights - Bracket'!D280)</f>
        <v/>
      </c>
      <c r="E280" s="413" t="str">
        <f>IF('3.5 St Lights - Bracket'!E280="","",'3.5 St Lights - Bracket'!E280)</f>
        <v/>
      </c>
      <c r="F280" s="413" t="str">
        <f>IF('3.5 St Lights - Bracket'!F280="","",'3.5 St Lights - Bracket'!F280)</f>
        <v/>
      </c>
      <c r="G280" s="413" t="str">
        <f>IF('3.5 St Lights - Bracket'!G280="","",'3.5 St Lights - Bracket'!G280)</f>
        <v/>
      </c>
      <c r="H280" s="413" t="str">
        <f>IF('3.5 St Lights - Bracket'!H280="","",'3.5 St Lights - Bracket'!H280)</f>
        <v/>
      </c>
      <c r="I280" s="413"/>
      <c r="J280" s="89" t="str">
        <f t="shared" si="134"/>
        <v/>
      </c>
      <c r="K280" s="413"/>
      <c r="L280" s="89" t="str">
        <f t="shared" si="135"/>
        <v/>
      </c>
      <c r="M280" s="414" t="str">
        <f t="shared" si="136"/>
        <v/>
      </c>
      <c r="N280" s="413"/>
      <c r="O280" s="89" t="str">
        <f t="shared" si="137"/>
        <v/>
      </c>
      <c r="P280" s="413" t="str">
        <f t="shared" si="138"/>
        <v/>
      </c>
      <c r="Q280" s="89" t="str">
        <f t="shared" si="139"/>
        <v/>
      </c>
      <c r="R280" s="413"/>
      <c r="S280" s="413" t="str">
        <f>IFERROR(VLOOKUP('3.5 St Lights - Pole'!AE280,sl_lights_light_supply_auto,2,FALSE),"")</f>
        <v/>
      </c>
      <c r="T280" s="89" t="str">
        <f t="shared" si="140"/>
        <v/>
      </c>
      <c r="U280" s="413"/>
      <c r="V280" s="413"/>
      <c r="W280" s="413"/>
      <c r="X280" s="413"/>
      <c r="Y280" s="89" t="str">
        <f t="shared" si="141"/>
        <v/>
      </c>
      <c r="Z280" s="415" t="str">
        <f>IF('3.5 St Lights - Pole'!$AM280="","",'3.5 St Lights - Pole'!$AM280)</f>
        <v/>
      </c>
      <c r="AA280" s="413"/>
      <c r="AB280" s="413"/>
      <c r="AC280" s="89" t="str">
        <f t="shared" si="142"/>
        <v/>
      </c>
      <c r="AD280" s="85"/>
      <c r="AE280" s="413"/>
      <c r="AF280" s="413" t="str">
        <f t="shared" si="143"/>
        <v/>
      </c>
      <c r="AG280" s="89" t="str">
        <f t="shared" si="144"/>
        <v/>
      </c>
      <c r="AH280" s="414" t="str">
        <f t="shared" si="145"/>
        <v/>
      </c>
      <c r="AI280" s="413" t="str">
        <f t="shared" si="146"/>
        <v/>
      </c>
      <c r="AJ280" s="89" t="str">
        <f t="shared" si="147"/>
        <v/>
      </c>
      <c r="AK280" s="413"/>
      <c r="AL280" s="89" t="str">
        <f t="shared" si="148"/>
        <v/>
      </c>
      <c r="AM280" s="413"/>
      <c r="AN280" s="89" t="str">
        <f t="shared" si="149"/>
        <v/>
      </c>
      <c r="AO280" s="413"/>
      <c r="AP280" s="89" t="str">
        <f t="shared" si="150"/>
        <v/>
      </c>
      <c r="AQ280" s="413"/>
      <c r="AR280" s="415" t="str">
        <f>IF('3.5 St Lights - Pole'!$AM280="","",'3.5 St Lights - Pole'!$AM280)</f>
        <v/>
      </c>
      <c r="AS280" s="413"/>
      <c r="AT280" s="89" t="str">
        <f t="shared" si="151"/>
        <v/>
      </c>
      <c r="AU280" s="85"/>
      <c r="AV280" s="85"/>
      <c r="AW280" s="413"/>
      <c r="AX280" s="413"/>
      <c r="AY280" s="89" t="str">
        <f t="shared" si="152"/>
        <v/>
      </c>
      <c r="AZ280" s="85"/>
      <c r="BA280" s="85"/>
      <c r="BB280" s="413" t="str">
        <f t="shared" si="153"/>
        <v/>
      </c>
      <c r="BC280" s="89" t="str">
        <f t="shared" si="154"/>
        <v/>
      </c>
      <c r="BD280" s="414" t="str">
        <f t="shared" si="155"/>
        <v/>
      </c>
      <c r="BE280" s="413"/>
      <c r="BF280" s="416" t="str">
        <f t="shared" si="156"/>
        <v/>
      </c>
      <c r="BG280" s="415" t="str">
        <f>IF('3.5 St Lights - Pole'!$AM280="","",'3.5 St Lights - Pole'!$AM280)</f>
        <v/>
      </c>
      <c r="BH280" s="413"/>
      <c r="BI280" s="89" t="str">
        <f t="shared" si="157"/>
        <v/>
      </c>
      <c r="BJ280" s="85"/>
      <c r="BK280" s="413"/>
      <c r="BL280" s="413"/>
      <c r="BM280" s="413"/>
      <c r="BN280" s="89" t="str">
        <f t="shared" si="158"/>
        <v/>
      </c>
      <c r="BO280" s="85"/>
      <c r="BP280" s="413"/>
      <c r="BQ280" s="415" t="str">
        <f>IF('3.5 St Lights - Pole'!$AM280="","",'3.5 St Lights - Pole'!$AM280)</f>
        <v/>
      </c>
      <c r="BR280" s="85"/>
      <c r="BS280" s="85"/>
      <c r="BT280" s="85" t="str">
        <f>'3.5 St Lights - Pole'!CE280</f>
        <v/>
      </c>
      <c r="BU280" s="85"/>
      <c r="BV280" s="85" t="str">
        <f t="shared" si="159"/>
        <v/>
      </c>
      <c r="BW280" s="271"/>
      <c r="BX280" s="85" t="str">
        <f>'3.5 St Lights - Pole'!CI280</f>
        <v/>
      </c>
      <c r="BY280" s="85" t="str">
        <f>'3.5 St Lights - Pole'!CJ280</f>
        <v/>
      </c>
      <c r="BZ280" s="85" t="str">
        <f>'3.5 St Lights - Pole'!CK280</f>
        <v/>
      </c>
      <c r="CA280" s="85"/>
      <c r="CB280" s="85"/>
      <c r="CC280" s="85" t="str">
        <f t="shared" si="160"/>
        <v/>
      </c>
      <c r="CD280" s="413"/>
      <c r="CE280" s="112"/>
      <c r="CF280" s="133" t="str">
        <f ca="1">IF('3.5 St Lights - Pole'!CR280="","",'3.5 St Lights - Pole'!CR280)</f>
        <v/>
      </c>
      <c r="CG280" s="112" t="str">
        <f>IF('3.5 St Lights - Pole'!CS280="","",'3.5 St Lights - Pole'!CS280)</f>
        <v/>
      </c>
      <c r="CH280" s="112"/>
      <c r="CI280" s="112"/>
    </row>
    <row r="281" spans="1:87" x14ac:dyDescent="0.2">
      <c r="A281" s="237"/>
      <c r="B281" s="413" t="str">
        <f t="shared" si="133"/>
        <v/>
      </c>
      <c r="C281" s="413" t="str">
        <f>IF('3.5 St Lights - Bracket'!B281="","",'3.5 St Lights - Bracket'!B281)</f>
        <v/>
      </c>
      <c r="D281" s="89" t="str">
        <f>IF('3.5 St Lights - Bracket'!D281="","",'3.5 St Lights - Bracket'!D281)</f>
        <v/>
      </c>
      <c r="E281" s="413" t="str">
        <f>IF('3.5 St Lights - Bracket'!E281="","",'3.5 St Lights - Bracket'!E281)</f>
        <v/>
      </c>
      <c r="F281" s="413" t="str">
        <f>IF('3.5 St Lights - Bracket'!F281="","",'3.5 St Lights - Bracket'!F281)</f>
        <v/>
      </c>
      <c r="G281" s="413" t="str">
        <f>IF('3.5 St Lights - Bracket'!G281="","",'3.5 St Lights - Bracket'!G281)</f>
        <v/>
      </c>
      <c r="H281" s="413" t="str">
        <f>IF('3.5 St Lights - Bracket'!H281="","",'3.5 St Lights - Bracket'!H281)</f>
        <v/>
      </c>
      <c r="I281" s="413"/>
      <c r="J281" s="89" t="str">
        <f t="shared" si="134"/>
        <v/>
      </c>
      <c r="K281" s="413"/>
      <c r="L281" s="89" t="str">
        <f t="shared" si="135"/>
        <v/>
      </c>
      <c r="M281" s="414" t="str">
        <f t="shared" si="136"/>
        <v/>
      </c>
      <c r="N281" s="413"/>
      <c r="O281" s="89" t="str">
        <f t="shared" si="137"/>
        <v/>
      </c>
      <c r="P281" s="413" t="str">
        <f t="shared" si="138"/>
        <v/>
      </c>
      <c r="Q281" s="89" t="str">
        <f t="shared" si="139"/>
        <v/>
      </c>
      <c r="R281" s="413"/>
      <c r="S281" s="413" t="str">
        <f>IFERROR(VLOOKUP('3.5 St Lights - Pole'!AE281,sl_lights_light_supply_auto,2,FALSE),"")</f>
        <v/>
      </c>
      <c r="T281" s="89" t="str">
        <f t="shared" si="140"/>
        <v/>
      </c>
      <c r="U281" s="413"/>
      <c r="V281" s="413"/>
      <c r="W281" s="413"/>
      <c r="X281" s="413"/>
      <c r="Y281" s="89" t="str">
        <f t="shared" si="141"/>
        <v/>
      </c>
      <c r="Z281" s="415" t="str">
        <f>IF('3.5 St Lights - Pole'!$AM281="","",'3.5 St Lights - Pole'!$AM281)</f>
        <v/>
      </c>
      <c r="AA281" s="413"/>
      <c r="AB281" s="413"/>
      <c r="AC281" s="89" t="str">
        <f t="shared" si="142"/>
        <v/>
      </c>
      <c r="AD281" s="85"/>
      <c r="AE281" s="413"/>
      <c r="AF281" s="413" t="str">
        <f t="shared" si="143"/>
        <v/>
      </c>
      <c r="AG281" s="89" t="str">
        <f t="shared" si="144"/>
        <v/>
      </c>
      <c r="AH281" s="414" t="str">
        <f t="shared" si="145"/>
        <v/>
      </c>
      <c r="AI281" s="413" t="str">
        <f t="shared" si="146"/>
        <v/>
      </c>
      <c r="AJ281" s="89" t="str">
        <f t="shared" si="147"/>
        <v/>
      </c>
      <c r="AK281" s="413"/>
      <c r="AL281" s="89" t="str">
        <f t="shared" si="148"/>
        <v/>
      </c>
      <c r="AM281" s="413"/>
      <c r="AN281" s="89" t="str">
        <f t="shared" si="149"/>
        <v/>
      </c>
      <c r="AO281" s="413"/>
      <c r="AP281" s="89" t="str">
        <f t="shared" si="150"/>
        <v/>
      </c>
      <c r="AQ281" s="413"/>
      <c r="AR281" s="415" t="str">
        <f>IF('3.5 St Lights - Pole'!$AM281="","",'3.5 St Lights - Pole'!$AM281)</f>
        <v/>
      </c>
      <c r="AS281" s="413"/>
      <c r="AT281" s="89" t="str">
        <f t="shared" si="151"/>
        <v/>
      </c>
      <c r="AU281" s="85"/>
      <c r="AV281" s="85"/>
      <c r="AW281" s="413"/>
      <c r="AX281" s="413"/>
      <c r="AY281" s="89" t="str">
        <f t="shared" si="152"/>
        <v/>
      </c>
      <c r="AZ281" s="85"/>
      <c r="BA281" s="85"/>
      <c r="BB281" s="413" t="str">
        <f t="shared" si="153"/>
        <v/>
      </c>
      <c r="BC281" s="89" t="str">
        <f t="shared" si="154"/>
        <v/>
      </c>
      <c r="BD281" s="414" t="str">
        <f t="shared" si="155"/>
        <v/>
      </c>
      <c r="BE281" s="413"/>
      <c r="BF281" s="416" t="str">
        <f t="shared" si="156"/>
        <v/>
      </c>
      <c r="BG281" s="415" t="str">
        <f>IF('3.5 St Lights - Pole'!$AM281="","",'3.5 St Lights - Pole'!$AM281)</f>
        <v/>
      </c>
      <c r="BH281" s="413"/>
      <c r="BI281" s="89" t="str">
        <f t="shared" si="157"/>
        <v/>
      </c>
      <c r="BJ281" s="85"/>
      <c r="BK281" s="413"/>
      <c r="BL281" s="413"/>
      <c r="BM281" s="413"/>
      <c r="BN281" s="89" t="str">
        <f t="shared" si="158"/>
        <v/>
      </c>
      <c r="BO281" s="85"/>
      <c r="BP281" s="413"/>
      <c r="BQ281" s="415" t="str">
        <f>IF('3.5 St Lights - Pole'!$AM281="","",'3.5 St Lights - Pole'!$AM281)</f>
        <v/>
      </c>
      <c r="BR281" s="85"/>
      <c r="BS281" s="85"/>
      <c r="BT281" s="85" t="str">
        <f>'3.5 St Lights - Pole'!CE281</f>
        <v/>
      </c>
      <c r="BU281" s="85"/>
      <c r="BV281" s="85" t="str">
        <f t="shared" si="159"/>
        <v/>
      </c>
      <c r="BW281" s="271"/>
      <c r="BX281" s="85" t="str">
        <f>'3.5 St Lights - Pole'!CI281</f>
        <v/>
      </c>
      <c r="BY281" s="85" t="str">
        <f>'3.5 St Lights - Pole'!CJ281</f>
        <v/>
      </c>
      <c r="BZ281" s="85" t="str">
        <f>'3.5 St Lights - Pole'!CK281</f>
        <v/>
      </c>
      <c r="CA281" s="85"/>
      <c r="CB281" s="85"/>
      <c r="CC281" s="85" t="str">
        <f t="shared" si="160"/>
        <v/>
      </c>
      <c r="CD281" s="413"/>
      <c r="CE281" s="112"/>
      <c r="CF281" s="133" t="str">
        <f ca="1">IF('3.5 St Lights - Pole'!CR281="","",'3.5 St Lights - Pole'!CR281)</f>
        <v/>
      </c>
      <c r="CG281" s="112" t="str">
        <f>IF('3.5 St Lights - Pole'!CS281="","",'3.5 St Lights - Pole'!CS281)</f>
        <v/>
      </c>
      <c r="CH281" s="112"/>
      <c r="CI281" s="112"/>
    </row>
    <row r="282" spans="1:87" x14ac:dyDescent="0.2">
      <c r="A282" s="237"/>
      <c r="B282" s="413" t="str">
        <f t="shared" si="133"/>
        <v/>
      </c>
      <c r="C282" s="413" t="str">
        <f>IF('3.5 St Lights - Bracket'!B282="","",'3.5 St Lights - Bracket'!B282)</f>
        <v/>
      </c>
      <c r="D282" s="89" t="str">
        <f>IF('3.5 St Lights - Bracket'!D282="","",'3.5 St Lights - Bracket'!D282)</f>
        <v/>
      </c>
      <c r="E282" s="413" t="str">
        <f>IF('3.5 St Lights - Bracket'!E282="","",'3.5 St Lights - Bracket'!E282)</f>
        <v/>
      </c>
      <c r="F282" s="413" t="str">
        <f>IF('3.5 St Lights - Bracket'!F282="","",'3.5 St Lights - Bracket'!F282)</f>
        <v/>
      </c>
      <c r="G282" s="413" t="str">
        <f>IF('3.5 St Lights - Bracket'!G282="","",'3.5 St Lights - Bracket'!G282)</f>
        <v/>
      </c>
      <c r="H282" s="413" t="str">
        <f>IF('3.5 St Lights - Bracket'!H282="","",'3.5 St Lights - Bracket'!H282)</f>
        <v/>
      </c>
      <c r="I282" s="413"/>
      <c r="J282" s="89" t="str">
        <f t="shared" si="134"/>
        <v/>
      </c>
      <c r="K282" s="413"/>
      <c r="L282" s="89" t="str">
        <f t="shared" si="135"/>
        <v/>
      </c>
      <c r="M282" s="414" t="str">
        <f t="shared" si="136"/>
        <v/>
      </c>
      <c r="N282" s="413"/>
      <c r="O282" s="89" t="str">
        <f t="shared" si="137"/>
        <v/>
      </c>
      <c r="P282" s="413" t="str">
        <f t="shared" si="138"/>
        <v/>
      </c>
      <c r="Q282" s="89" t="str">
        <f t="shared" si="139"/>
        <v/>
      </c>
      <c r="R282" s="413"/>
      <c r="S282" s="413" t="str">
        <f>IFERROR(VLOOKUP('3.5 St Lights - Pole'!AE282,sl_lights_light_supply_auto,2,FALSE),"")</f>
        <v/>
      </c>
      <c r="T282" s="89" t="str">
        <f t="shared" si="140"/>
        <v/>
      </c>
      <c r="U282" s="413"/>
      <c r="V282" s="413"/>
      <c r="W282" s="413"/>
      <c r="X282" s="413"/>
      <c r="Y282" s="89" t="str">
        <f t="shared" si="141"/>
        <v/>
      </c>
      <c r="Z282" s="415" t="str">
        <f>IF('3.5 St Lights - Pole'!$AM282="","",'3.5 St Lights - Pole'!$AM282)</f>
        <v/>
      </c>
      <c r="AA282" s="413"/>
      <c r="AB282" s="413"/>
      <c r="AC282" s="89" t="str">
        <f t="shared" si="142"/>
        <v/>
      </c>
      <c r="AD282" s="85"/>
      <c r="AE282" s="413"/>
      <c r="AF282" s="413" t="str">
        <f t="shared" si="143"/>
        <v/>
      </c>
      <c r="AG282" s="89" t="str">
        <f t="shared" si="144"/>
        <v/>
      </c>
      <c r="AH282" s="414" t="str">
        <f t="shared" si="145"/>
        <v/>
      </c>
      <c r="AI282" s="413" t="str">
        <f t="shared" si="146"/>
        <v/>
      </c>
      <c r="AJ282" s="89" t="str">
        <f t="shared" si="147"/>
        <v/>
      </c>
      <c r="AK282" s="413"/>
      <c r="AL282" s="89" t="str">
        <f t="shared" si="148"/>
        <v/>
      </c>
      <c r="AM282" s="413"/>
      <c r="AN282" s="89" t="str">
        <f t="shared" si="149"/>
        <v/>
      </c>
      <c r="AO282" s="413"/>
      <c r="AP282" s="89" t="str">
        <f t="shared" si="150"/>
        <v/>
      </c>
      <c r="AQ282" s="413"/>
      <c r="AR282" s="415" t="str">
        <f>IF('3.5 St Lights - Pole'!$AM282="","",'3.5 St Lights - Pole'!$AM282)</f>
        <v/>
      </c>
      <c r="AS282" s="413"/>
      <c r="AT282" s="89" t="str">
        <f t="shared" si="151"/>
        <v/>
      </c>
      <c r="AU282" s="85"/>
      <c r="AV282" s="85"/>
      <c r="AW282" s="413"/>
      <c r="AX282" s="413"/>
      <c r="AY282" s="89" t="str">
        <f t="shared" si="152"/>
        <v/>
      </c>
      <c r="AZ282" s="85"/>
      <c r="BA282" s="85"/>
      <c r="BB282" s="413" t="str">
        <f t="shared" si="153"/>
        <v/>
      </c>
      <c r="BC282" s="89" t="str">
        <f t="shared" si="154"/>
        <v/>
      </c>
      <c r="BD282" s="414" t="str">
        <f t="shared" si="155"/>
        <v/>
      </c>
      <c r="BE282" s="413"/>
      <c r="BF282" s="416" t="str">
        <f t="shared" si="156"/>
        <v/>
      </c>
      <c r="BG282" s="415" t="str">
        <f>IF('3.5 St Lights - Pole'!$AM282="","",'3.5 St Lights - Pole'!$AM282)</f>
        <v/>
      </c>
      <c r="BH282" s="413"/>
      <c r="BI282" s="89" t="str">
        <f t="shared" si="157"/>
        <v/>
      </c>
      <c r="BJ282" s="85"/>
      <c r="BK282" s="413"/>
      <c r="BL282" s="413"/>
      <c r="BM282" s="413"/>
      <c r="BN282" s="89" t="str">
        <f t="shared" si="158"/>
        <v/>
      </c>
      <c r="BO282" s="85"/>
      <c r="BP282" s="413"/>
      <c r="BQ282" s="415" t="str">
        <f>IF('3.5 St Lights - Pole'!$AM282="","",'3.5 St Lights - Pole'!$AM282)</f>
        <v/>
      </c>
      <c r="BR282" s="85"/>
      <c r="BS282" s="85"/>
      <c r="BT282" s="85" t="str">
        <f>'3.5 St Lights - Pole'!CE282</f>
        <v/>
      </c>
      <c r="BU282" s="85"/>
      <c r="BV282" s="85" t="str">
        <f t="shared" si="159"/>
        <v/>
      </c>
      <c r="BW282" s="271"/>
      <c r="BX282" s="85" t="str">
        <f>'3.5 St Lights - Pole'!CI282</f>
        <v/>
      </c>
      <c r="BY282" s="85" t="str">
        <f>'3.5 St Lights - Pole'!CJ282</f>
        <v/>
      </c>
      <c r="BZ282" s="85" t="str">
        <f>'3.5 St Lights - Pole'!CK282</f>
        <v/>
      </c>
      <c r="CA282" s="85"/>
      <c r="CB282" s="85"/>
      <c r="CC282" s="85" t="str">
        <f t="shared" si="160"/>
        <v/>
      </c>
      <c r="CD282" s="413"/>
      <c r="CE282" s="112"/>
      <c r="CF282" s="133" t="str">
        <f ca="1">IF('3.5 St Lights - Pole'!CR282="","",'3.5 St Lights - Pole'!CR282)</f>
        <v/>
      </c>
      <c r="CG282" s="112" t="str">
        <f>IF('3.5 St Lights - Pole'!CS282="","",'3.5 St Lights - Pole'!CS282)</f>
        <v/>
      </c>
      <c r="CH282" s="112"/>
      <c r="CI282" s="112"/>
    </row>
    <row r="283" spans="1:87" x14ac:dyDescent="0.2">
      <c r="A283" s="237"/>
      <c r="B283" s="413" t="str">
        <f t="shared" si="133"/>
        <v/>
      </c>
      <c r="C283" s="413" t="str">
        <f>IF('3.5 St Lights - Bracket'!B283="","",'3.5 St Lights - Bracket'!B283)</f>
        <v/>
      </c>
      <c r="D283" s="89" t="str">
        <f>IF('3.5 St Lights - Bracket'!D283="","",'3.5 St Lights - Bracket'!D283)</f>
        <v/>
      </c>
      <c r="E283" s="413" t="str">
        <f>IF('3.5 St Lights - Bracket'!E283="","",'3.5 St Lights - Bracket'!E283)</f>
        <v/>
      </c>
      <c r="F283" s="413" t="str">
        <f>IF('3.5 St Lights - Bracket'!F283="","",'3.5 St Lights - Bracket'!F283)</f>
        <v/>
      </c>
      <c r="G283" s="413" t="str">
        <f>IF('3.5 St Lights - Bracket'!G283="","",'3.5 St Lights - Bracket'!G283)</f>
        <v/>
      </c>
      <c r="H283" s="413" t="str">
        <f>IF('3.5 St Lights - Bracket'!H283="","",'3.5 St Lights - Bracket'!H283)</f>
        <v/>
      </c>
      <c r="I283" s="413"/>
      <c r="J283" s="89" t="str">
        <f t="shared" si="134"/>
        <v/>
      </c>
      <c r="K283" s="413"/>
      <c r="L283" s="89" t="str">
        <f t="shared" si="135"/>
        <v/>
      </c>
      <c r="M283" s="414" t="str">
        <f t="shared" si="136"/>
        <v/>
      </c>
      <c r="N283" s="413"/>
      <c r="O283" s="89" t="str">
        <f t="shared" si="137"/>
        <v/>
      </c>
      <c r="P283" s="413" t="str">
        <f t="shared" si="138"/>
        <v/>
      </c>
      <c r="Q283" s="89" t="str">
        <f t="shared" si="139"/>
        <v/>
      </c>
      <c r="R283" s="413"/>
      <c r="S283" s="413" t="str">
        <f>IFERROR(VLOOKUP('3.5 St Lights - Pole'!AE283,sl_lights_light_supply_auto,2,FALSE),"")</f>
        <v/>
      </c>
      <c r="T283" s="89" t="str">
        <f t="shared" si="140"/>
        <v/>
      </c>
      <c r="U283" s="413"/>
      <c r="V283" s="413"/>
      <c r="W283" s="413"/>
      <c r="X283" s="413"/>
      <c r="Y283" s="89" t="str">
        <f t="shared" si="141"/>
        <v/>
      </c>
      <c r="Z283" s="415" t="str">
        <f>IF('3.5 St Lights - Pole'!$AM283="","",'3.5 St Lights - Pole'!$AM283)</f>
        <v/>
      </c>
      <c r="AA283" s="413"/>
      <c r="AB283" s="413"/>
      <c r="AC283" s="89" t="str">
        <f t="shared" si="142"/>
        <v/>
      </c>
      <c r="AD283" s="85"/>
      <c r="AE283" s="413"/>
      <c r="AF283" s="413" t="str">
        <f t="shared" si="143"/>
        <v/>
      </c>
      <c r="AG283" s="89" t="str">
        <f t="shared" si="144"/>
        <v/>
      </c>
      <c r="AH283" s="414" t="str">
        <f t="shared" si="145"/>
        <v/>
      </c>
      <c r="AI283" s="413" t="str">
        <f t="shared" si="146"/>
        <v/>
      </c>
      <c r="AJ283" s="89" t="str">
        <f t="shared" si="147"/>
        <v/>
      </c>
      <c r="AK283" s="413"/>
      <c r="AL283" s="89" t="str">
        <f t="shared" si="148"/>
        <v/>
      </c>
      <c r="AM283" s="413"/>
      <c r="AN283" s="89" t="str">
        <f t="shared" si="149"/>
        <v/>
      </c>
      <c r="AO283" s="413"/>
      <c r="AP283" s="89" t="str">
        <f t="shared" si="150"/>
        <v/>
      </c>
      <c r="AQ283" s="413"/>
      <c r="AR283" s="415" t="str">
        <f>IF('3.5 St Lights - Pole'!$AM283="","",'3.5 St Lights - Pole'!$AM283)</f>
        <v/>
      </c>
      <c r="AS283" s="413"/>
      <c r="AT283" s="89" t="str">
        <f t="shared" si="151"/>
        <v/>
      </c>
      <c r="AU283" s="85"/>
      <c r="AV283" s="85"/>
      <c r="AW283" s="413"/>
      <c r="AX283" s="413"/>
      <c r="AY283" s="89" t="str">
        <f t="shared" si="152"/>
        <v/>
      </c>
      <c r="AZ283" s="85"/>
      <c r="BA283" s="85"/>
      <c r="BB283" s="413" t="str">
        <f t="shared" si="153"/>
        <v/>
      </c>
      <c r="BC283" s="89" t="str">
        <f t="shared" si="154"/>
        <v/>
      </c>
      <c r="BD283" s="414" t="str">
        <f t="shared" si="155"/>
        <v/>
      </c>
      <c r="BE283" s="413"/>
      <c r="BF283" s="416" t="str">
        <f t="shared" si="156"/>
        <v/>
      </c>
      <c r="BG283" s="415" t="str">
        <f>IF('3.5 St Lights - Pole'!$AM283="","",'3.5 St Lights - Pole'!$AM283)</f>
        <v/>
      </c>
      <c r="BH283" s="413"/>
      <c r="BI283" s="89" t="str">
        <f t="shared" si="157"/>
        <v/>
      </c>
      <c r="BJ283" s="85"/>
      <c r="BK283" s="413"/>
      <c r="BL283" s="413"/>
      <c r="BM283" s="413"/>
      <c r="BN283" s="89" t="str">
        <f t="shared" si="158"/>
        <v/>
      </c>
      <c r="BO283" s="85"/>
      <c r="BP283" s="413"/>
      <c r="BQ283" s="415" t="str">
        <f>IF('3.5 St Lights - Pole'!$AM283="","",'3.5 St Lights - Pole'!$AM283)</f>
        <v/>
      </c>
      <c r="BR283" s="85"/>
      <c r="BS283" s="85"/>
      <c r="BT283" s="85" t="str">
        <f>'3.5 St Lights - Pole'!CE283</f>
        <v/>
      </c>
      <c r="BU283" s="85"/>
      <c r="BV283" s="85" t="str">
        <f t="shared" si="159"/>
        <v/>
      </c>
      <c r="BW283" s="271"/>
      <c r="BX283" s="85" t="str">
        <f>'3.5 St Lights - Pole'!CI283</f>
        <v/>
      </c>
      <c r="BY283" s="85" t="str">
        <f>'3.5 St Lights - Pole'!CJ283</f>
        <v/>
      </c>
      <c r="BZ283" s="85" t="str">
        <f>'3.5 St Lights - Pole'!CK283</f>
        <v/>
      </c>
      <c r="CA283" s="85"/>
      <c r="CB283" s="85"/>
      <c r="CC283" s="85" t="str">
        <f t="shared" si="160"/>
        <v/>
      </c>
      <c r="CD283" s="413"/>
      <c r="CE283" s="112"/>
      <c r="CF283" s="133" t="str">
        <f ca="1">IF('3.5 St Lights - Pole'!CR283="","",'3.5 St Lights - Pole'!CR283)</f>
        <v/>
      </c>
      <c r="CG283" s="112" t="str">
        <f>IF('3.5 St Lights - Pole'!CS283="","",'3.5 St Lights - Pole'!CS283)</f>
        <v/>
      </c>
      <c r="CH283" s="112"/>
      <c r="CI283" s="112"/>
    </row>
    <row r="284" spans="1:87" x14ac:dyDescent="0.2">
      <c r="A284" s="237"/>
      <c r="B284" s="413" t="str">
        <f t="shared" si="133"/>
        <v/>
      </c>
      <c r="C284" s="413" t="str">
        <f>IF('3.5 St Lights - Bracket'!B284="","",'3.5 St Lights - Bracket'!B284)</f>
        <v/>
      </c>
      <c r="D284" s="89" t="str">
        <f>IF('3.5 St Lights - Bracket'!D284="","",'3.5 St Lights - Bracket'!D284)</f>
        <v/>
      </c>
      <c r="E284" s="413" t="str">
        <f>IF('3.5 St Lights - Bracket'!E284="","",'3.5 St Lights - Bracket'!E284)</f>
        <v/>
      </c>
      <c r="F284" s="413" t="str">
        <f>IF('3.5 St Lights - Bracket'!F284="","",'3.5 St Lights - Bracket'!F284)</f>
        <v/>
      </c>
      <c r="G284" s="413" t="str">
        <f>IF('3.5 St Lights - Bracket'!G284="","",'3.5 St Lights - Bracket'!G284)</f>
        <v/>
      </c>
      <c r="H284" s="413" t="str">
        <f>IF('3.5 St Lights - Bracket'!H284="","",'3.5 St Lights - Bracket'!H284)</f>
        <v/>
      </c>
      <c r="I284" s="413"/>
      <c r="J284" s="89" t="str">
        <f t="shared" si="134"/>
        <v/>
      </c>
      <c r="K284" s="413"/>
      <c r="L284" s="89" t="str">
        <f t="shared" si="135"/>
        <v/>
      </c>
      <c r="M284" s="414" t="str">
        <f t="shared" si="136"/>
        <v/>
      </c>
      <c r="N284" s="413"/>
      <c r="O284" s="89" t="str">
        <f t="shared" si="137"/>
        <v/>
      </c>
      <c r="P284" s="413" t="str">
        <f t="shared" si="138"/>
        <v/>
      </c>
      <c r="Q284" s="89" t="str">
        <f t="shared" si="139"/>
        <v/>
      </c>
      <c r="R284" s="413"/>
      <c r="S284" s="413" t="str">
        <f>IFERROR(VLOOKUP('3.5 St Lights - Pole'!AE284,sl_lights_light_supply_auto,2,FALSE),"")</f>
        <v/>
      </c>
      <c r="T284" s="89" t="str">
        <f t="shared" si="140"/>
        <v/>
      </c>
      <c r="U284" s="413"/>
      <c r="V284" s="413"/>
      <c r="W284" s="413"/>
      <c r="X284" s="413"/>
      <c r="Y284" s="89" t="str">
        <f t="shared" si="141"/>
        <v/>
      </c>
      <c r="Z284" s="415" t="str">
        <f>IF('3.5 St Lights - Pole'!$AM284="","",'3.5 St Lights - Pole'!$AM284)</f>
        <v/>
      </c>
      <c r="AA284" s="413"/>
      <c r="AB284" s="413"/>
      <c r="AC284" s="89" t="str">
        <f t="shared" si="142"/>
        <v/>
      </c>
      <c r="AD284" s="85"/>
      <c r="AE284" s="413"/>
      <c r="AF284" s="413" t="str">
        <f t="shared" si="143"/>
        <v/>
      </c>
      <c r="AG284" s="89" t="str">
        <f t="shared" si="144"/>
        <v/>
      </c>
      <c r="AH284" s="414" t="str">
        <f t="shared" si="145"/>
        <v/>
      </c>
      <c r="AI284" s="413" t="str">
        <f t="shared" si="146"/>
        <v/>
      </c>
      <c r="AJ284" s="89" t="str">
        <f t="shared" si="147"/>
        <v/>
      </c>
      <c r="AK284" s="413"/>
      <c r="AL284" s="89" t="str">
        <f t="shared" si="148"/>
        <v/>
      </c>
      <c r="AM284" s="413"/>
      <c r="AN284" s="89" t="str">
        <f t="shared" si="149"/>
        <v/>
      </c>
      <c r="AO284" s="413"/>
      <c r="AP284" s="89" t="str">
        <f t="shared" si="150"/>
        <v/>
      </c>
      <c r="AQ284" s="413"/>
      <c r="AR284" s="415" t="str">
        <f>IF('3.5 St Lights - Pole'!$AM284="","",'3.5 St Lights - Pole'!$AM284)</f>
        <v/>
      </c>
      <c r="AS284" s="413"/>
      <c r="AT284" s="89" t="str">
        <f t="shared" si="151"/>
        <v/>
      </c>
      <c r="AU284" s="85"/>
      <c r="AV284" s="85"/>
      <c r="AW284" s="413"/>
      <c r="AX284" s="413"/>
      <c r="AY284" s="89" t="str">
        <f t="shared" si="152"/>
        <v/>
      </c>
      <c r="AZ284" s="85"/>
      <c r="BA284" s="85"/>
      <c r="BB284" s="413" t="str">
        <f t="shared" si="153"/>
        <v/>
      </c>
      <c r="BC284" s="89" t="str">
        <f t="shared" si="154"/>
        <v/>
      </c>
      <c r="BD284" s="414" t="str">
        <f t="shared" si="155"/>
        <v/>
      </c>
      <c r="BE284" s="413"/>
      <c r="BF284" s="416" t="str">
        <f t="shared" si="156"/>
        <v/>
      </c>
      <c r="BG284" s="415" t="str">
        <f>IF('3.5 St Lights - Pole'!$AM284="","",'3.5 St Lights - Pole'!$AM284)</f>
        <v/>
      </c>
      <c r="BH284" s="413"/>
      <c r="BI284" s="89" t="str">
        <f t="shared" si="157"/>
        <v/>
      </c>
      <c r="BJ284" s="85"/>
      <c r="BK284" s="413"/>
      <c r="BL284" s="413"/>
      <c r="BM284" s="413"/>
      <c r="BN284" s="89" t="str">
        <f t="shared" si="158"/>
        <v/>
      </c>
      <c r="BO284" s="85"/>
      <c r="BP284" s="413"/>
      <c r="BQ284" s="415" t="str">
        <f>IF('3.5 St Lights - Pole'!$AM284="","",'3.5 St Lights - Pole'!$AM284)</f>
        <v/>
      </c>
      <c r="BR284" s="85"/>
      <c r="BS284" s="85"/>
      <c r="BT284" s="85" t="str">
        <f>'3.5 St Lights - Pole'!CE284</f>
        <v/>
      </c>
      <c r="BU284" s="85"/>
      <c r="BV284" s="85" t="str">
        <f t="shared" si="159"/>
        <v/>
      </c>
      <c r="BW284" s="271"/>
      <c r="BX284" s="85" t="str">
        <f>'3.5 St Lights - Pole'!CI284</f>
        <v/>
      </c>
      <c r="BY284" s="85" t="str">
        <f>'3.5 St Lights - Pole'!CJ284</f>
        <v/>
      </c>
      <c r="BZ284" s="85" t="str">
        <f>'3.5 St Lights - Pole'!CK284</f>
        <v/>
      </c>
      <c r="CA284" s="85"/>
      <c r="CB284" s="85"/>
      <c r="CC284" s="85" t="str">
        <f t="shared" si="160"/>
        <v/>
      </c>
      <c r="CD284" s="413"/>
      <c r="CE284" s="112"/>
      <c r="CF284" s="133" t="str">
        <f ca="1">IF('3.5 St Lights - Pole'!CR284="","",'3.5 St Lights - Pole'!CR284)</f>
        <v/>
      </c>
      <c r="CG284" s="112" t="str">
        <f>IF('3.5 St Lights - Pole'!CS284="","",'3.5 St Lights - Pole'!CS284)</f>
        <v/>
      </c>
      <c r="CH284" s="112"/>
      <c r="CI284" s="112"/>
    </row>
    <row r="285" spans="1:87" x14ac:dyDescent="0.2">
      <c r="A285" s="237"/>
      <c r="B285" s="413" t="str">
        <f t="shared" si="133"/>
        <v/>
      </c>
      <c r="C285" s="413" t="str">
        <f>IF('3.5 St Lights - Bracket'!B285="","",'3.5 St Lights - Bracket'!B285)</f>
        <v/>
      </c>
      <c r="D285" s="89" t="str">
        <f>IF('3.5 St Lights - Bracket'!D285="","",'3.5 St Lights - Bracket'!D285)</f>
        <v/>
      </c>
      <c r="E285" s="413" t="str">
        <f>IF('3.5 St Lights - Bracket'!E285="","",'3.5 St Lights - Bracket'!E285)</f>
        <v/>
      </c>
      <c r="F285" s="413" t="str">
        <f>IF('3.5 St Lights - Bracket'!F285="","",'3.5 St Lights - Bracket'!F285)</f>
        <v/>
      </c>
      <c r="G285" s="413" t="str">
        <f>IF('3.5 St Lights - Bracket'!G285="","",'3.5 St Lights - Bracket'!G285)</f>
        <v/>
      </c>
      <c r="H285" s="413" t="str">
        <f>IF('3.5 St Lights - Bracket'!H285="","",'3.5 St Lights - Bracket'!H285)</f>
        <v/>
      </c>
      <c r="I285" s="413"/>
      <c r="J285" s="89" t="str">
        <f t="shared" si="134"/>
        <v/>
      </c>
      <c r="K285" s="413"/>
      <c r="L285" s="89" t="str">
        <f t="shared" si="135"/>
        <v/>
      </c>
      <c r="M285" s="414" t="str">
        <f t="shared" si="136"/>
        <v/>
      </c>
      <c r="N285" s="413"/>
      <c r="O285" s="89" t="str">
        <f t="shared" si="137"/>
        <v/>
      </c>
      <c r="P285" s="413" t="str">
        <f t="shared" si="138"/>
        <v/>
      </c>
      <c r="Q285" s="89" t="str">
        <f t="shared" si="139"/>
        <v/>
      </c>
      <c r="R285" s="413"/>
      <c r="S285" s="413" t="str">
        <f>IFERROR(VLOOKUP('3.5 St Lights - Pole'!AE285,sl_lights_light_supply_auto,2,FALSE),"")</f>
        <v/>
      </c>
      <c r="T285" s="89" t="str">
        <f t="shared" si="140"/>
        <v/>
      </c>
      <c r="U285" s="413"/>
      <c r="V285" s="413"/>
      <c r="W285" s="413"/>
      <c r="X285" s="413"/>
      <c r="Y285" s="89" t="str">
        <f t="shared" si="141"/>
        <v/>
      </c>
      <c r="Z285" s="415" t="str">
        <f>IF('3.5 St Lights - Pole'!$AM285="","",'3.5 St Lights - Pole'!$AM285)</f>
        <v/>
      </c>
      <c r="AA285" s="413"/>
      <c r="AB285" s="413"/>
      <c r="AC285" s="89" t="str">
        <f t="shared" si="142"/>
        <v/>
      </c>
      <c r="AD285" s="85"/>
      <c r="AE285" s="413"/>
      <c r="AF285" s="413" t="str">
        <f t="shared" si="143"/>
        <v/>
      </c>
      <c r="AG285" s="89" t="str">
        <f t="shared" si="144"/>
        <v/>
      </c>
      <c r="AH285" s="414" t="str">
        <f t="shared" si="145"/>
        <v/>
      </c>
      <c r="AI285" s="413" t="str">
        <f t="shared" si="146"/>
        <v/>
      </c>
      <c r="AJ285" s="89" t="str">
        <f t="shared" si="147"/>
        <v/>
      </c>
      <c r="AK285" s="413"/>
      <c r="AL285" s="89" t="str">
        <f t="shared" si="148"/>
        <v/>
      </c>
      <c r="AM285" s="413"/>
      <c r="AN285" s="89" t="str">
        <f t="shared" si="149"/>
        <v/>
      </c>
      <c r="AO285" s="413"/>
      <c r="AP285" s="89" t="str">
        <f t="shared" si="150"/>
        <v/>
      </c>
      <c r="AQ285" s="413"/>
      <c r="AR285" s="415" t="str">
        <f>IF('3.5 St Lights - Pole'!$AM285="","",'3.5 St Lights - Pole'!$AM285)</f>
        <v/>
      </c>
      <c r="AS285" s="413"/>
      <c r="AT285" s="89" t="str">
        <f t="shared" si="151"/>
        <v/>
      </c>
      <c r="AU285" s="85"/>
      <c r="AV285" s="85"/>
      <c r="AW285" s="413"/>
      <c r="AX285" s="413"/>
      <c r="AY285" s="89" t="str">
        <f t="shared" si="152"/>
        <v/>
      </c>
      <c r="AZ285" s="85"/>
      <c r="BA285" s="85"/>
      <c r="BB285" s="413" t="str">
        <f t="shared" si="153"/>
        <v/>
      </c>
      <c r="BC285" s="89" t="str">
        <f t="shared" si="154"/>
        <v/>
      </c>
      <c r="BD285" s="414" t="str">
        <f t="shared" si="155"/>
        <v/>
      </c>
      <c r="BE285" s="413"/>
      <c r="BF285" s="416" t="str">
        <f t="shared" si="156"/>
        <v/>
      </c>
      <c r="BG285" s="415" t="str">
        <f>IF('3.5 St Lights - Pole'!$AM285="","",'3.5 St Lights - Pole'!$AM285)</f>
        <v/>
      </c>
      <c r="BH285" s="413"/>
      <c r="BI285" s="89" t="str">
        <f t="shared" si="157"/>
        <v/>
      </c>
      <c r="BJ285" s="85"/>
      <c r="BK285" s="413"/>
      <c r="BL285" s="413"/>
      <c r="BM285" s="413"/>
      <c r="BN285" s="89" t="str">
        <f t="shared" si="158"/>
        <v/>
      </c>
      <c r="BO285" s="85"/>
      <c r="BP285" s="413"/>
      <c r="BQ285" s="415" t="str">
        <f>IF('3.5 St Lights - Pole'!$AM285="","",'3.5 St Lights - Pole'!$AM285)</f>
        <v/>
      </c>
      <c r="BR285" s="85"/>
      <c r="BS285" s="85"/>
      <c r="BT285" s="85" t="str">
        <f>'3.5 St Lights - Pole'!CE285</f>
        <v/>
      </c>
      <c r="BU285" s="85"/>
      <c r="BV285" s="85" t="str">
        <f t="shared" si="159"/>
        <v/>
      </c>
      <c r="BW285" s="271"/>
      <c r="BX285" s="85" t="str">
        <f>'3.5 St Lights - Pole'!CI285</f>
        <v/>
      </c>
      <c r="BY285" s="85" t="str">
        <f>'3.5 St Lights - Pole'!CJ285</f>
        <v/>
      </c>
      <c r="BZ285" s="85" t="str">
        <f>'3.5 St Lights - Pole'!CK285</f>
        <v/>
      </c>
      <c r="CA285" s="85"/>
      <c r="CB285" s="85"/>
      <c r="CC285" s="85" t="str">
        <f t="shared" si="160"/>
        <v/>
      </c>
      <c r="CD285" s="413"/>
      <c r="CE285" s="112"/>
      <c r="CF285" s="133" t="str">
        <f ca="1">IF('3.5 St Lights - Pole'!CR285="","",'3.5 St Lights - Pole'!CR285)</f>
        <v/>
      </c>
      <c r="CG285" s="112" t="str">
        <f>IF('3.5 St Lights - Pole'!CS285="","",'3.5 St Lights - Pole'!CS285)</f>
        <v/>
      </c>
      <c r="CH285" s="112"/>
      <c r="CI285" s="112"/>
    </row>
    <row r="286" spans="1:87" x14ac:dyDescent="0.2">
      <c r="A286" s="237"/>
      <c r="B286" s="413" t="str">
        <f t="shared" si="133"/>
        <v/>
      </c>
      <c r="C286" s="413" t="str">
        <f>IF('3.5 St Lights - Bracket'!B286="","",'3.5 St Lights - Bracket'!B286)</f>
        <v/>
      </c>
      <c r="D286" s="89" t="str">
        <f>IF('3.5 St Lights - Bracket'!D286="","",'3.5 St Lights - Bracket'!D286)</f>
        <v/>
      </c>
      <c r="E286" s="413" t="str">
        <f>IF('3.5 St Lights - Bracket'!E286="","",'3.5 St Lights - Bracket'!E286)</f>
        <v/>
      </c>
      <c r="F286" s="413" t="str">
        <f>IF('3.5 St Lights - Bracket'!F286="","",'3.5 St Lights - Bracket'!F286)</f>
        <v/>
      </c>
      <c r="G286" s="413" t="str">
        <f>IF('3.5 St Lights - Bracket'!G286="","",'3.5 St Lights - Bracket'!G286)</f>
        <v/>
      </c>
      <c r="H286" s="413" t="str">
        <f>IF('3.5 St Lights - Bracket'!H286="","",'3.5 St Lights - Bracket'!H286)</f>
        <v/>
      </c>
      <c r="I286" s="413"/>
      <c r="J286" s="89" t="str">
        <f t="shared" si="134"/>
        <v/>
      </c>
      <c r="K286" s="413"/>
      <c r="L286" s="89" t="str">
        <f t="shared" si="135"/>
        <v/>
      </c>
      <c r="M286" s="414" t="str">
        <f t="shared" si="136"/>
        <v/>
      </c>
      <c r="N286" s="413"/>
      <c r="O286" s="89" t="str">
        <f t="shared" si="137"/>
        <v/>
      </c>
      <c r="P286" s="413" t="str">
        <f t="shared" si="138"/>
        <v/>
      </c>
      <c r="Q286" s="89" t="str">
        <f t="shared" si="139"/>
        <v/>
      </c>
      <c r="R286" s="413"/>
      <c r="S286" s="413" t="str">
        <f>IFERROR(VLOOKUP('3.5 St Lights - Pole'!AE286,sl_lights_light_supply_auto,2,FALSE),"")</f>
        <v/>
      </c>
      <c r="T286" s="89" t="str">
        <f t="shared" si="140"/>
        <v/>
      </c>
      <c r="U286" s="413"/>
      <c r="V286" s="413"/>
      <c r="W286" s="413"/>
      <c r="X286" s="413"/>
      <c r="Y286" s="89" t="str">
        <f t="shared" si="141"/>
        <v/>
      </c>
      <c r="Z286" s="415" t="str">
        <f>IF('3.5 St Lights - Pole'!$AM286="","",'3.5 St Lights - Pole'!$AM286)</f>
        <v/>
      </c>
      <c r="AA286" s="413"/>
      <c r="AB286" s="413"/>
      <c r="AC286" s="89" t="str">
        <f t="shared" si="142"/>
        <v/>
      </c>
      <c r="AD286" s="85"/>
      <c r="AE286" s="413"/>
      <c r="AF286" s="413" t="str">
        <f t="shared" si="143"/>
        <v/>
      </c>
      <c r="AG286" s="89" t="str">
        <f t="shared" si="144"/>
        <v/>
      </c>
      <c r="AH286" s="414" t="str">
        <f t="shared" si="145"/>
        <v/>
      </c>
      <c r="AI286" s="413" t="str">
        <f t="shared" si="146"/>
        <v/>
      </c>
      <c r="AJ286" s="89" t="str">
        <f t="shared" si="147"/>
        <v/>
      </c>
      <c r="AK286" s="413"/>
      <c r="AL286" s="89" t="str">
        <f t="shared" si="148"/>
        <v/>
      </c>
      <c r="AM286" s="413"/>
      <c r="AN286" s="89" t="str">
        <f t="shared" si="149"/>
        <v/>
      </c>
      <c r="AO286" s="413"/>
      <c r="AP286" s="89" t="str">
        <f t="shared" si="150"/>
        <v/>
      </c>
      <c r="AQ286" s="413"/>
      <c r="AR286" s="415" t="str">
        <f>IF('3.5 St Lights - Pole'!$AM286="","",'3.5 St Lights - Pole'!$AM286)</f>
        <v/>
      </c>
      <c r="AS286" s="413"/>
      <c r="AT286" s="89" t="str">
        <f t="shared" si="151"/>
        <v/>
      </c>
      <c r="AU286" s="85"/>
      <c r="AV286" s="85"/>
      <c r="AW286" s="413"/>
      <c r="AX286" s="413"/>
      <c r="AY286" s="89" t="str">
        <f t="shared" si="152"/>
        <v/>
      </c>
      <c r="AZ286" s="85"/>
      <c r="BA286" s="85"/>
      <c r="BB286" s="413" t="str">
        <f t="shared" si="153"/>
        <v/>
      </c>
      <c r="BC286" s="89" t="str">
        <f t="shared" si="154"/>
        <v/>
      </c>
      <c r="BD286" s="414" t="str">
        <f t="shared" si="155"/>
        <v/>
      </c>
      <c r="BE286" s="413"/>
      <c r="BF286" s="416" t="str">
        <f t="shared" si="156"/>
        <v/>
      </c>
      <c r="BG286" s="415" t="str">
        <f>IF('3.5 St Lights - Pole'!$AM286="","",'3.5 St Lights - Pole'!$AM286)</f>
        <v/>
      </c>
      <c r="BH286" s="413"/>
      <c r="BI286" s="89" t="str">
        <f t="shared" si="157"/>
        <v/>
      </c>
      <c r="BJ286" s="85"/>
      <c r="BK286" s="413"/>
      <c r="BL286" s="413"/>
      <c r="BM286" s="413"/>
      <c r="BN286" s="89" t="str">
        <f t="shared" si="158"/>
        <v/>
      </c>
      <c r="BO286" s="85"/>
      <c r="BP286" s="413"/>
      <c r="BQ286" s="415" t="str">
        <f>IF('3.5 St Lights - Pole'!$AM286="","",'3.5 St Lights - Pole'!$AM286)</f>
        <v/>
      </c>
      <c r="BR286" s="85"/>
      <c r="BS286" s="85"/>
      <c r="BT286" s="85" t="str">
        <f>'3.5 St Lights - Pole'!CE286</f>
        <v/>
      </c>
      <c r="BU286" s="85"/>
      <c r="BV286" s="85" t="str">
        <f t="shared" si="159"/>
        <v/>
      </c>
      <c r="BW286" s="271"/>
      <c r="BX286" s="85" t="str">
        <f>'3.5 St Lights - Pole'!CI286</f>
        <v/>
      </c>
      <c r="BY286" s="85" t="str">
        <f>'3.5 St Lights - Pole'!CJ286</f>
        <v/>
      </c>
      <c r="BZ286" s="85" t="str">
        <f>'3.5 St Lights - Pole'!CK286</f>
        <v/>
      </c>
      <c r="CA286" s="85"/>
      <c r="CB286" s="85"/>
      <c r="CC286" s="85" t="str">
        <f t="shared" si="160"/>
        <v/>
      </c>
      <c r="CD286" s="413"/>
      <c r="CE286" s="112"/>
      <c r="CF286" s="133" t="str">
        <f ca="1">IF('3.5 St Lights - Pole'!CR286="","",'3.5 St Lights - Pole'!CR286)</f>
        <v/>
      </c>
      <c r="CG286" s="112" t="str">
        <f>IF('3.5 St Lights - Pole'!CS286="","",'3.5 St Lights - Pole'!CS286)</f>
        <v/>
      </c>
      <c r="CH286" s="112"/>
      <c r="CI286" s="112"/>
    </row>
    <row r="287" spans="1:87" x14ac:dyDescent="0.2">
      <c r="A287" s="237"/>
      <c r="B287" s="413" t="str">
        <f t="shared" si="133"/>
        <v/>
      </c>
      <c r="C287" s="413" t="str">
        <f>IF('3.5 St Lights - Bracket'!B287="","",'3.5 St Lights - Bracket'!B287)</f>
        <v/>
      </c>
      <c r="D287" s="89" t="str">
        <f>IF('3.5 St Lights - Bracket'!D287="","",'3.5 St Lights - Bracket'!D287)</f>
        <v/>
      </c>
      <c r="E287" s="413" t="str">
        <f>IF('3.5 St Lights - Bracket'!E287="","",'3.5 St Lights - Bracket'!E287)</f>
        <v/>
      </c>
      <c r="F287" s="413" t="str">
        <f>IF('3.5 St Lights - Bracket'!F287="","",'3.5 St Lights - Bracket'!F287)</f>
        <v/>
      </c>
      <c r="G287" s="413" t="str">
        <f>IF('3.5 St Lights - Bracket'!G287="","",'3.5 St Lights - Bracket'!G287)</f>
        <v/>
      </c>
      <c r="H287" s="413" t="str">
        <f>IF('3.5 St Lights - Bracket'!H287="","",'3.5 St Lights - Bracket'!H287)</f>
        <v/>
      </c>
      <c r="I287" s="413"/>
      <c r="J287" s="89" t="str">
        <f t="shared" si="134"/>
        <v/>
      </c>
      <c r="K287" s="413"/>
      <c r="L287" s="89" t="str">
        <f t="shared" si="135"/>
        <v/>
      </c>
      <c r="M287" s="414" t="str">
        <f t="shared" si="136"/>
        <v/>
      </c>
      <c r="N287" s="413"/>
      <c r="O287" s="89" t="str">
        <f t="shared" si="137"/>
        <v/>
      </c>
      <c r="P287" s="413" t="str">
        <f t="shared" si="138"/>
        <v/>
      </c>
      <c r="Q287" s="89" t="str">
        <f t="shared" si="139"/>
        <v/>
      </c>
      <c r="R287" s="413"/>
      <c r="S287" s="413" t="str">
        <f>IFERROR(VLOOKUP('3.5 St Lights - Pole'!AE287,sl_lights_light_supply_auto,2,FALSE),"")</f>
        <v/>
      </c>
      <c r="T287" s="89" t="str">
        <f t="shared" si="140"/>
        <v/>
      </c>
      <c r="U287" s="413"/>
      <c r="V287" s="413"/>
      <c r="W287" s="413"/>
      <c r="X287" s="413"/>
      <c r="Y287" s="89" t="str">
        <f t="shared" si="141"/>
        <v/>
      </c>
      <c r="Z287" s="415" t="str">
        <f>IF('3.5 St Lights - Pole'!$AM287="","",'3.5 St Lights - Pole'!$AM287)</f>
        <v/>
      </c>
      <c r="AA287" s="413"/>
      <c r="AB287" s="413"/>
      <c r="AC287" s="89" t="str">
        <f t="shared" si="142"/>
        <v/>
      </c>
      <c r="AD287" s="85"/>
      <c r="AE287" s="413"/>
      <c r="AF287" s="413" t="str">
        <f t="shared" si="143"/>
        <v/>
      </c>
      <c r="AG287" s="89" t="str">
        <f t="shared" si="144"/>
        <v/>
      </c>
      <c r="AH287" s="414" t="str">
        <f t="shared" si="145"/>
        <v/>
      </c>
      <c r="AI287" s="413" t="str">
        <f t="shared" si="146"/>
        <v/>
      </c>
      <c r="AJ287" s="89" t="str">
        <f t="shared" si="147"/>
        <v/>
      </c>
      <c r="AK287" s="413"/>
      <c r="AL287" s="89" t="str">
        <f t="shared" si="148"/>
        <v/>
      </c>
      <c r="AM287" s="413"/>
      <c r="AN287" s="89" t="str">
        <f t="shared" si="149"/>
        <v/>
      </c>
      <c r="AO287" s="413"/>
      <c r="AP287" s="89" t="str">
        <f t="shared" si="150"/>
        <v/>
      </c>
      <c r="AQ287" s="413"/>
      <c r="AR287" s="415" t="str">
        <f>IF('3.5 St Lights - Pole'!$AM287="","",'3.5 St Lights - Pole'!$AM287)</f>
        <v/>
      </c>
      <c r="AS287" s="413"/>
      <c r="AT287" s="89" t="str">
        <f t="shared" si="151"/>
        <v/>
      </c>
      <c r="AU287" s="85"/>
      <c r="AV287" s="85"/>
      <c r="AW287" s="413"/>
      <c r="AX287" s="413"/>
      <c r="AY287" s="89" t="str">
        <f t="shared" si="152"/>
        <v/>
      </c>
      <c r="AZ287" s="85"/>
      <c r="BA287" s="85"/>
      <c r="BB287" s="413" t="str">
        <f t="shared" si="153"/>
        <v/>
      </c>
      <c r="BC287" s="89" t="str">
        <f t="shared" si="154"/>
        <v/>
      </c>
      <c r="BD287" s="414" t="str">
        <f t="shared" si="155"/>
        <v/>
      </c>
      <c r="BE287" s="413"/>
      <c r="BF287" s="416" t="str">
        <f t="shared" si="156"/>
        <v/>
      </c>
      <c r="BG287" s="415" t="str">
        <f>IF('3.5 St Lights - Pole'!$AM287="","",'3.5 St Lights - Pole'!$AM287)</f>
        <v/>
      </c>
      <c r="BH287" s="413"/>
      <c r="BI287" s="89" t="str">
        <f t="shared" si="157"/>
        <v/>
      </c>
      <c r="BJ287" s="85"/>
      <c r="BK287" s="413"/>
      <c r="BL287" s="413"/>
      <c r="BM287" s="413"/>
      <c r="BN287" s="89" t="str">
        <f t="shared" si="158"/>
        <v/>
      </c>
      <c r="BO287" s="85"/>
      <c r="BP287" s="413"/>
      <c r="BQ287" s="415" t="str">
        <f>IF('3.5 St Lights - Pole'!$AM287="","",'3.5 St Lights - Pole'!$AM287)</f>
        <v/>
      </c>
      <c r="BR287" s="85"/>
      <c r="BS287" s="85"/>
      <c r="BT287" s="85" t="str">
        <f>'3.5 St Lights - Pole'!CE287</f>
        <v/>
      </c>
      <c r="BU287" s="85"/>
      <c r="BV287" s="85" t="str">
        <f t="shared" si="159"/>
        <v/>
      </c>
      <c r="BW287" s="271"/>
      <c r="BX287" s="85" t="str">
        <f>'3.5 St Lights - Pole'!CI287</f>
        <v/>
      </c>
      <c r="BY287" s="85" t="str">
        <f>'3.5 St Lights - Pole'!CJ287</f>
        <v/>
      </c>
      <c r="BZ287" s="85" t="str">
        <f>'3.5 St Lights - Pole'!CK287</f>
        <v/>
      </c>
      <c r="CA287" s="85"/>
      <c r="CB287" s="85"/>
      <c r="CC287" s="85" t="str">
        <f t="shared" si="160"/>
        <v/>
      </c>
      <c r="CD287" s="413"/>
      <c r="CE287" s="112"/>
      <c r="CF287" s="133" t="str">
        <f ca="1">IF('3.5 St Lights - Pole'!CR287="","",'3.5 St Lights - Pole'!CR287)</f>
        <v/>
      </c>
      <c r="CG287" s="112" t="str">
        <f>IF('3.5 St Lights - Pole'!CS287="","",'3.5 St Lights - Pole'!CS287)</f>
        <v/>
      </c>
      <c r="CH287" s="112"/>
      <c r="CI287" s="112"/>
    </row>
    <row r="288" spans="1:87" x14ac:dyDescent="0.2">
      <c r="A288" s="237"/>
      <c r="B288" s="413" t="str">
        <f t="shared" si="133"/>
        <v/>
      </c>
      <c r="C288" s="413" t="str">
        <f>IF('3.5 St Lights - Bracket'!B288="","",'3.5 St Lights - Bracket'!B288)</f>
        <v/>
      </c>
      <c r="D288" s="89" t="str">
        <f>IF('3.5 St Lights - Bracket'!D288="","",'3.5 St Lights - Bracket'!D288)</f>
        <v/>
      </c>
      <c r="E288" s="413" t="str">
        <f>IF('3.5 St Lights - Bracket'!E288="","",'3.5 St Lights - Bracket'!E288)</f>
        <v/>
      </c>
      <c r="F288" s="413" t="str">
        <f>IF('3.5 St Lights - Bracket'!F288="","",'3.5 St Lights - Bracket'!F288)</f>
        <v/>
      </c>
      <c r="G288" s="413" t="str">
        <f>IF('3.5 St Lights - Bracket'!G288="","",'3.5 St Lights - Bracket'!G288)</f>
        <v/>
      </c>
      <c r="H288" s="413" t="str">
        <f>IF('3.5 St Lights - Bracket'!H288="","",'3.5 St Lights - Bracket'!H288)</f>
        <v/>
      </c>
      <c r="I288" s="413"/>
      <c r="J288" s="89" t="str">
        <f t="shared" si="134"/>
        <v/>
      </c>
      <c r="K288" s="413"/>
      <c r="L288" s="89" t="str">
        <f t="shared" si="135"/>
        <v/>
      </c>
      <c r="M288" s="414" t="str">
        <f t="shared" si="136"/>
        <v/>
      </c>
      <c r="N288" s="413"/>
      <c r="O288" s="89" t="str">
        <f t="shared" si="137"/>
        <v/>
      </c>
      <c r="P288" s="413" t="str">
        <f t="shared" si="138"/>
        <v/>
      </c>
      <c r="Q288" s="89" t="str">
        <f t="shared" si="139"/>
        <v/>
      </c>
      <c r="R288" s="413"/>
      <c r="S288" s="413" t="str">
        <f>IFERROR(VLOOKUP('3.5 St Lights - Pole'!AE288,sl_lights_light_supply_auto,2,FALSE),"")</f>
        <v/>
      </c>
      <c r="T288" s="89" t="str">
        <f t="shared" si="140"/>
        <v/>
      </c>
      <c r="U288" s="413"/>
      <c r="V288" s="413"/>
      <c r="W288" s="413"/>
      <c r="X288" s="413"/>
      <c r="Y288" s="89" t="str">
        <f t="shared" si="141"/>
        <v/>
      </c>
      <c r="Z288" s="415" t="str">
        <f>IF('3.5 St Lights - Pole'!$AM288="","",'3.5 St Lights - Pole'!$AM288)</f>
        <v/>
      </c>
      <c r="AA288" s="413"/>
      <c r="AB288" s="413"/>
      <c r="AC288" s="89" t="str">
        <f t="shared" si="142"/>
        <v/>
      </c>
      <c r="AD288" s="85"/>
      <c r="AE288" s="413"/>
      <c r="AF288" s="413" t="str">
        <f t="shared" si="143"/>
        <v/>
      </c>
      <c r="AG288" s="89" t="str">
        <f t="shared" si="144"/>
        <v/>
      </c>
      <c r="AH288" s="414" t="str">
        <f t="shared" si="145"/>
        <v/>
      </c>
      <c r="AI288" s="413" t="str">
        <f t="shared" si="146"/>
        <v/>
      </c>
      <c r="AJ288" s="89" t="str">
        <f t="shared" si="147"/>
        <v/>
      </c>
      <c r="AK288" s="413"/>
      <c r="AL288" s="89" t="str">
        <f t="shared" si="148"/>
        <v/>
      </c>
      <c r="AM288" s="413"/>
      <c r="AN288" s="89" t="str">
        <f t="shared" si="149"/>
        <v/>
      </c>
      <c r="AO288" s="413"/>
      <c r="AP288" s="89" t="str">
        <f t="shared" si="150"/>
        <v/>
      </c>
      <c r="AQ288" s="413"/>
      <c r="AR288" s="415" t="str">
        <f>IF('3.5 St Lights - Pole'!$AM288="","",'3.5 St Lights - Pole'!$AM288)</f>
        <v/>
      </c>
      <c r="AS288" s="413"/>
      <c r="AT288" s="89" t="str">
        <f t="shared" si="151"/>
        <v/>
      </c>
      <c r="AU288" s="85"/>
      <c r="AV288" s="85"/>
      <c r="AW288" s="413"/>
      <c r="AX288" s="413"/>
      <c r="AY288" s="89" t="str">
        <f t="shared" si="152"/>
        <v/>
      </c>
      <c r="AZ288" s="85"/>
      <c r="BA288" s="85"/>
      <c r="BB288" s="413" t="str">
        <f t="shared" si="153"/>
        <v/>
      </c>
      <c r="BC288" s="89" t="str">
        <f t="shared" si="154"/>
        <v/>
      </c>
      <c r="BD288" s="414" t="str">
        <f t="shared" si="155"/>
        <v/>
      </c>
      <c r="BE288" s="413"/>
      <c r="BF288" s="416" t="str">
        <f t="shared" si="156"/>
        <v/>
      </c>
      <c r="BG288" s="415" t="str">
        <f>IF('3.5 St Lights - Pole'!$AM288="","",'3.5 St Lights - Pole'!$AM288)</f>
        <v/>
      </c>
      <c r="BH288" s="413"/>
      <c r="BI288" s="89" t="str">
        <f t="shared" si="157"/>
        <v/>
      </c>
      <c r="BJ288" s="85"/>
      <c r="BK288" s="413"/>
      <c r="BL288" s="413"/>
      <c r="BM288" s="413"/>
      <c r="BN288" s="89" t="str">
        <f t="shared" si="158"/>
        <v/>
      </c>
      <c r="BO288" s="85"/>
      <c r="BP288" s="413"/>
      <c r="BQ288" s="415" t="str">
        <f>IF('3.5 St Lights - Pole'!$AM288="","",'3.5 St Lights - Pole'!$AM288)</f>
        <v/>
      </c>
      <c r="BR288" s="85"/>
      <c r="BS288" s="85"/>
      <c r="BT288" s="85" t="str">
        <f>'3.5 St Lights - Pole'!CE288</f>
        <v/>
      </c>
      <c r="BU288" s="85"/>
      <c r="BV288" s="85" t="str">
        <f t="shared" si="159"/>
        <v/>
      </c>
      <c r="BW288" s="271"/>
      <c r="BX288" s="85" t="str">
        <f>'3.5 St Lights - Pole'!CI288</f>
        <v/>
      </c>
      <c r="BY288" s="85" t="str">
        <f>'3.5 St Lights - Pole'!CJ288</f>
        <v/>
      </c>
      <c r="BZ288" s="85" t="str">
        <f>'3.5 St Lights - Pole'!CK288</f>
        <v/>
      </c>
      <c r="CA288" s="85"/>
      <c r="CB288" s="85"/>
      <c r="CC288" s="85" t="str">
        <f t="shared" si="160"/>
        <v/>
      </c>
      <c r="CD288" s="413"/>
      <c r="CE288" s="112"/>
      <c r="CF288" s="133" t="str">
        <f ca="1">IF('3.5 St Lights - Pole'!CR288="","",'3.5 St Lights - Pole'!CR288)</f>
        <v/>
      </c>
      <c r="CG288" s="112" t="str">
        <f>IF('3.5 St Lights - Pole'!CS288="","",'3.5 St Lights - Pole'!CS288)</f>
        <v/>
      </c>
      <c r="CH288" s="112"/>
      <c r="CI288" s="112"/>
    </row>
    <row r="289" spans="1:87" x14ac:dyDescent="0.2">
      <c r="A289" s="237"/>
      <c r="B289" s="413" t="str">
        <f t="shared" si="133"/>
        <v/>
      </c>
      <c r="C289" s="413" t="str">
        <f>IF('3.5 St Lights - Bracket'!B289="","",'3.5 St Lights - Bracket'!B289)</f>
        <v/>
      </c>
      <c r="D289" s="89" t="str">
        <f>IF('3.5 St Lights - Bracket'!D289="","",'3.5 St Lights - Bracket'!D289)</f>
        <v/>
      </c>
      <c r="E289" s="413" t="str">
        <f>IF('3.5 St Lights - Bracket'!E289="","",'3.5 St Lights - Bracket'!E289)</f>
        <v/>
      </c>
      <c r="F289" s="413" t="str">
        <f>IF('3.5 St Lights - Bracket'!F289="","",'3.5 St Lights - Bracket'!F289)</f>
        <v/>
      </c>
      <c r="G289" s="413" t="str">
        <f>IF('3.5 St Lights - Bracket'!G289="","",'3.5 St Lights - Bracket'!G289)</f>
        <v/>
      </c>
      <c r="H289" s="413" t="str">
        <f>IF('3.5 St Lights - Bracket'!H289="","",'3.5 St Lights - Bracket'!H289)</f>
        <v/>
      </c>
      <c r="I289" s="413"/>
      <c r="J289" s="89" t="str">
        <f t="shared" si="134"/>
        <v/>
      </c>
      <c r="K289" s="413"/>
      <c r="L289" s="89" t="str">
        <f t="shared" si="135"/>
        <v/>
      </c>
      <c r="M289" s="414" t="str">
        <f t="shared" si="136"/>
        <v/>
      </c>
      <c r="N289" s="413"/>
      <c r="O289" s="89" t="str">
        <f t="shared" si="137"/>
        <v/>
      </c>
      <c r="P289" s="413" t="str">
        <f t="shared" si="138"/>
        <v/>
      </c>
      <c r="Q289" s="89" t="str">
        <f t="shared" si="139"/>
        <v/>
      </c>
      <c r="R289" s="413"/>
      <c r="S289" s="413" t="str">
        <f>IFERROR(VLOOKUP('3.5 St Lights - Pole'!AE289,sl_lights_light_supply_auto,2,FALSE),"")</f>
        <v/>
      </c>
      <c r="T289" s="89" t="str">
        <f t="shared" si="140"/>
        <v/>
      </c>
      <c r="U289" s="413"/>
      <c r="V289" s="413"/>
      <c r="W289" s="413"/>
      <c r="X289" s="413"/>
      <c r="Y289" s="89" t="str">
        <f t="shared" si="141"/>
        <v/>
      </c>
      <c r="Z289" s="415" t="str">
        <f>IF('3.5 St Lights - Pole'!$AM289="","",'3.5 St Lights - Pole'!$AM289)</f>
        <v/>
      </c>
      <c r="AA289" s="413"/>
      <c r="AB289" s="413"/>
      <c r="AC289" s="89" t="str">
        <f t="shared" si="142"/>
        <v/>
      </c>
      <c r="AD289" s="85"/>
      <c r="AE289" s="413"/>
      <c r="AF289" s="413" t="str">
        <f t="shared" si="143"/>
        <v/>
      </c>
      <c r="AG289" s="89" t="str">
        <f t="shared" si="144"/>
        <v/>
      </c>
      <c r="AH289" s="414" t="str">
        <f t="shared" si="145"/>
        <v/>
      </c>
      <c r="AI289" s="413" t="str">
        <f t="shared" si="146"/>
        <v/>
      </c>
      <c r="AJ289" s="89" t="str">
        <f t="shared" si="147"/>
        <v/>
      </c>
      <c r="AK289" s="413"/>
      <c r="AL289" s="89" t="str">
        <f t="shared" si="148"/>
        <v/>
      </c>
      <c r="AM289" s="413"/>
      <c r="AN289" s="89" t="str">
        <f t="shared" si="149"/>
        <v/>
      </c>
      <c r="AO289" s="413"/>
      <c r="AP289" s="89" t="str">
        <f t="shared" si="150"/>
        <v/>
      </c>
      <c r="AQ289" s="413"/>
      <c r="AR289" s="415" t="str">
        <f>IF('3.5 St Lights - Pole'!$AM289="","",'3.5 St Lights - Pole'!$AM289)</f>
        <v/>
      </c>
      <c r="AS289" s="413"/>
      <c r="AT289" s="89" t="str">
        <f t="shared" si="151"/>
        <v/>
      </c>
      <c r="AU289" s="85"/>
      <c r="AV289" s="85"/>
      <c r="AW289" s="413"/>
      <c r="AX289" s="413"/>
      <c r="AY289" s="89" t="str">
        <f t="shared" si="152"/>
        <v/>
      </c>
      <c r="AZ289" s="85"/>
      <c r="BA289" s="85"/>
      <c r="BB289" s="413" t="str">
        <f t="shared" si="153"/>
        <v/>
      </c>
      <c r="BC289" s="89" t="str">
        <f t="shared" si="154"/>
        <v/>
      </c>
      <c r="BD289" s="414" t="str">
        <f t="shared" si="155"/>
        <v/>
      </c>
      <c r="BE289" s="413"/>
      <c r="BF289" s="416" t="str">
        <f t="shared" si="156"/>
        <v/>
      </c>
      <c r="BG289" s="415" t="str">
        <f>IF('3.5 St Lights - Pole'!$AM289="","",'3.5 St Lights - Pole'!$AM289)</f>
        <v/>
      </c>
      <c r="BH289" s="413"/>
      <c r="BI289" s="89" t="str">
        <f t="shared" si="157"/>
        <v/>
      </c>
      <c r="BJ289" s="85"/>
      <c r="BK289" s="413"/>
      <c r="BL289" s="413"/>
      <c r="BM289" s="413"/>
      <c r="BN289" s="89" t="str">
        <f t="shared" si="158"/>
        <v/>
      </c>
      <c r="BO289" s="85"/>
      <c r="BP289" s="413"/>
      <c r="BQ289" s="415" t="str">
        <f>IF('3.5 St Lights - Pole'!$AM289="","",'3.5 St Lights - Pole'!$AM289)</f>
        <v/>
      </c>
      <c r="BR289" s="85"/>
      <c r="BS289" s="85"/>
      <c r="BT289" s="85" t="str">
        <f>'3.5 St Lights - Pole'!CE289</f>
        <v/>
      </c>
      <c r="BU289" s="85"/>
      <c r="BV289" s="85" t="str">
        <f t="shared" si="159"/>
        <v/>
      </c>
      <c r="BW289" s="271"/>
      <c r="BX289" s="85" t="str">
        <f>'3.5 St Lights - Pole'!CI289</f>
        <v/>
      </c>
      <c r="BY289" s="85" t="str">
        <f>'3.5 St Lights - Pole'!CJ289</f>
        <v/>
      </c>
      <c r="BZ289" s="85" t="str">
        <f>'3.5 St Lights - Pole'!CK289</f>
        <v/>
      </c>
      <c r="CA289" s="85"/>
      <c r="CB289" s="85"/>
      <c r="CC289" s="85" t="str">
        <f t="shared" si="160"/>
        <v/>
      </c>
      <c r="CD289" s="413"/>
      <c r="CE289" s="112"/>
      <c r="CF289" s="133" t="str">
        <f ca="1">IF('3.5 St Lights - Pole'!CR289="","",'3.5 St Lights - Pole'!CR289)</f>
        <v/>
      </c>
      <c r="CG289" s="112" t="str">
        <f>IF('3.5 St Lights - Pole'!CS289="","",'3.5 St Lights - Pole'!CS289)</f>
        <v/>
      </c>
      <c r="CH289" s="112"/>
      <c r="CI289" s="112"/>
    </row>
    <row r="290" spans="1:87" x14ac:dyDescent="0.2">
      <c r="A290" s="237"/>
      <c r="B290" s="413" t="str">
        <f t="shared" si="133"/>
        <v/>
      </c>
      <c r="C290" s="413" t="str">
        <f>IF('3.5 St Lights - Bracket'!B290="","",'3.5 St Lights - Bracket'!B290)</f>
        <v/>
      </c>
      <c r="D290" s="89" t="str">
        <f>IF('3.5 St Lights - Bracket'!D290="","",'3.5 St Lights - Bracket'!D290)</f>
        <v/>
      </c>
      <c r="E290" s="413" t="str">
        <f>IF('3.5 St Lights - Bracket'!E290="","",'3.5 St Lights - Bracket'!E290)</f>
        <v/>
      </c>
      <c r="F290" s="413" t="str">
        <f>IF('3.5 St Lights - Bracket'!F290="","",'3.5 St Lights - Bracket'!F290)</f>
        <v/>
      </c>
      <c r="G290" s="413" t="str">
        <f>IF('3.5 St Lights - Bracket'!G290="","",'3.5 St Lights - Bracket'!G290)</f>
        <v/>
      </c>
      <c r="H290" s="413" t="str">
        <f>IF('3.5 St Lights - Bracket'!H290="","",'3.5 St Lights - Bracket'!H290)</f>
        <v/>
      </c>
      <c r="I290" s="413"/>
      <c r="J290" s="89" t="str">
        <f t="shared" si="134"/>
        <v/>
      </c>
      <c r="K290" s="413"/>
      <c r="L290" s="89" t="str">
        <f t="shared" si="135"/>
        <v/>
      </c>
      <c r="M290" s="414" t="str">
        <f t="shared" si="136"/>
        <v/>
      </c>
      <c r="N290" s="413"/>
      <c r="O290" s="89" t="str">
        <f t="shared" si="137"/>
        <v/>
      </c>
      <c r="P290" s="413" t="str">
        <f t="shared" si="138"/>
        <v/>
      </c>
      <c r="Q290" s="89" t="str">
        <f t="shared" si="139"/>
        <v/>
      </c>
      <c r="R290" s="413"/>
      <c r="S290" s="413" t="str">
        <f>IFERROR(VLOOKUP('3.5 St Lights - Pole'!AE290,sl_lights_light_supply_auto,2,FALSE),"")</f>
        <v/>
      </c>
      <c r="T290" s="89" t="str">
        <f t="shared" si="140"/>
        <v/>
      </c>
      <c r="U290" s="413"/>
      <c r="V290" s="413"/>
      <c r="W290" s="413"/>
      <c r="X290" s="413"/>
      <c r="Y290" s="89" t="str">
        <f t="shared" si="141"/>
        <v/>
      </c>
      <c r="Z290" s="415" t="str">
        <f>IF('3.5 St Lights - Pole'!$AM290="","",'3.5 St Lights - Pole'!$AM290)</f>
        <v/>
      </c>
      <c r="AA290" s="413"/>
      <c r="AB290" s="413"/>
      <c r="AC290" s="89" t="str">
        <f t="shared" si="142"/>
        <v/>
      </c>
      <c r="AD290" s="85"/>
      <c r="AE290" s="413"/>
      <c r="AF290" s="413" t="str">
        <f t="shared" si="143"/>
        <v/>
      </c>
      <c r="AG290" s="89" t="str">
        <f t="shared" si="144"/>
        <v/>
      </c>
      <c r="AH290" s="414" t="str">
        <f t="shared" si="145"/>
        <v/>
      </c>
      <c r="AI290" s="413" t="str">
        <f t="shared" si="146"/>
        <v/>
      </c>
      <c r="AJ290" s="89" t="str">
        <f t="shared" si="147"/>
        <v/>
      </c>
      <c r="AK290" s="413"/>
      <c r="AL290" s="89" t="str">
        <f t="shared" si="148"/>
        <v/>
      </c>
      <c r="AM290" s="413"/>
      <c r="AN290" s="89" t="str">
        <f t="shared" si="149"/>
        <v/>
      </c>
      <c r="AO290" s="413"/>
      <c r="AP290" s="89" t="str">
        <f t="shared" si="150"/>
        <v/>
      </c>
      <c r="AQ290" s="413"/>
      <c r="AR290" s="415" t="str">
        <f>IF('3.5 St Lights - Pole'!$AM290="","",'3.5 St Lights - Pole'!$AM290)</f>
        <v/>
      </c>
      <c r="AS290" s="413"/>
      <c r="AT290" s="89" t="str">
        <f t="shared" si="151"/>
        <v/>
      </c>
      <c r="AU290" s="85"/>
      <c r="AV290" s="85"/>
      <c r="AW290" s="413"/>
      <c r="AX290" s="413"/>
      <c r="AY290" s="89" t="str">
        <f t="shared" si="152"/>
        <v/>
      </c>
      <c r="AZ290" s="85"/>
      <c r="BA290" s="85"/>
      <c r="BB290" s="413" t="str">
        <f t="shared" si="153"/>
        <v/>
      </c>
      <c r="BC290" s="89" t="str">
        <f t="shared" si="154"/>
        <v/>
      </c>
      <c r="BD290" s="414" t="str">
        <f t="shared" si="155"/>
        <v/>
      </c>
      <c r="BE290" s="413"/>
      <c r="BF290" s="416" t="str">
        <f t="shared" si="156"/>
        <v/>
      </c>
      <c r="BG290" s="415" t="str">
        <f>IF('3.5 St Lights - Pole'!$AM290="","",'3.5 St Lights - Pole'!$AM290)</f>
        <v/>
      </c>
      <c r="BH290" s="413"/>
      <c r="BI290" s="89" t="str">
        <f t="shared" si="157"/>
        <v/>
      </c>
      <c r="BJ290" s="85"/>
      <c r="BK290" s="413"/>
      <c r="BL290" s="413"/>
      <c r="BM290" s="413"/>
      <c r="BN290" s="89" t="str">
        <f t="shared" si="158"/>
        <v/>
      </c>
      <c r="BO290" s="85"/>
      <c r="BP290" s="413"/>
      <c r="BQ290" s="415" t="str">
        <f>IF('3.5 St Lights - Pole'!$AM290="","",'3.5 St Lights - Pole'!$AM290)</f>
        <v/>
      </c>
      <c r="BR290" s="85"/>
      <c r="BS290" s="85"/>
      <c r="BT290" s="85" t="str">
        <f>'3.5 St Lights - Pole'!CE290</f>
        <v/>
      </c>
      <c r="BU290" s="85"/>
      <c r="BV290" s="85" t="str">
        <f t="shared" si="159"/>
        <v/>
      </c>
      <c r="BW290" s="271"/>
      <c r="BX290" s="85" t="str">
        <f>'3.5 St Lights - Pole'!CI290</f>
        <v/>
      </c>
      <c r="BY290" s="85" t="str">
        <f>'3.5 St Lights - Pole'!CJ290</f>
        <v/>
      </c>
      <c r="BZ290" s="85" t="str">
        <f>'3.5 St Lights - Pole'!CK290</f>
        <v/>
      </c>
      <c r="CA290" s="85"/>
      <c r="CB290" s="85"/>
      <c r="CC290" s="85" t="str">
        <f t="shared" si="160"/>
        <v/>
      </c>
      <c r="CD290" s="413"/>
      <c r="CE290" s="112"/>
      <c r="CF290" s="133" t="str">
        <f ca="1">IF('3.5 St Lights - Pole'!CR290="","",'3.5 St Lights - Pole'!CR290)</f>
        <v/>
      </c>
      <c r="CG290" s="112" t="str">
        <f>IF('3.5 St Lights - Pole'!CS290="","",'3.5 St Lights - Pole'!CS290)</f>
        <v/>
      </c>
      <c r="CH290" s="112"/>
      <c r="CI290" s="112"/>
    </row>
    <row r="291" spans="1:87" x14ac:dyDescent="0.2">
      <c r="A291" s="237"/>
      <c r="B291" s="413" t="str">
        <f t="shared" si="133"/>
        <v/>
      </c>
      <c r="C291" s="413" t="str">
        <f>IF('3.5 St Lights - Bracket'!B291="","",'3.5 St Lights - Bracket'!B291)</f>
        <v/>
      </c>
      <c r="D291" s="89" t="str">
        <f>IF('3.5 St Lights - Bracket'!D291="","",'3.5 St Lights - Bracket'!D291)</f>
        <v/>
      </c>
      <c r="E291" s="413" t="str">
        <f>IF('3.5 St Lights - Bracket'!E291="","",'3.5 St Lights - Bracket'!E291)</f>
        <v/>
      </c>
      <c r="F291" s="413" t="str">
        <f>IF('3.5 St Lights - Bracket'!F291="","",'3.5 St Lights - Bracket'!F291)</f>
        <v/>
      </c>
      <c r="G291" s="413" t="str">
        <f>IF('3.5 St Lights - Bracket'!G291="","",'3.5 St Lights - Bracket'!G291)</f>
        <v/>
      </c>
      <c r="H291" s="413" t="str">
        <f>IF('3.5 St Lights - Bracket'!H291="","",'3.5 St Lights - Bracket'!H291)</f>
        <v/>
      </c>
      <c r="I291" s="413"/>
      <c r="J291" s="89" t="str">
        <f t="shared" si="134"/>
        <v/>
      </c>
      <c r="K291" s="413"/>
      <c r="L291" s="89" t="str">
        <f t="shared" si="135"/>
        <v/>
      </c>
      <c r="M291" s="414" t="str">
        <f t="shared" si="136"/>
        <v/>
      </c>
      <c r="N291" s="413"/>
      <c r="O291" s="89" t="str">
        <f t="shared" si="137"/>
        <v/>
      </c>
      <c r="P291" s="413" t="str">
        <f t="shared" si="138"/>
        <v/>
      </c>
      <c r="Q291" s="89" t="str">
        <f t="shared" si="139"/>
        <v/>
      </c>
      <c r="R291" s="413"/>
      <c r="S291" s="413" t="str">
        <f>IFERROR(VLOOKUP('3.5 St Lights - Pole'!AE291,sl_lights_light_supply_auto,2,FALSE),"")</f>
        <v/>
      </c>
      <c r="T291" s="89" t="str">
        <f t="shared" si="140"/>
        <v/>
      </c>
      <c r="U291" s="413"/>
      <c r="V291" s="413"/>
      <c r="W291" s="413"/>
      <c r="X291" s="413"/>
      <c r="Y291" s="89" t="str">
        <f t="shared" si="141"/>
        <v/>
      </c>
      <c r="Z291" s="415" t="str">
        <f>IF('3.5 St Lights - Pole'!$AM291="","",'3.5 St Lights - Pole'!$AM291)</f>
        <v/>
      </c>
      <c r="AA291" s="413"/>
      <c r="AB291" s="413"/>
      <c r="AC291" s="89" t="str">
        <f t="shared" si="142"/>
        <v/>
      </c>
      <c r="AD291" s="85"/>
      <c r="AE291" s="413"/>
      <c r="AF291" s="413" t="str">
        <f t="shared" si="143"/>
        <v/>
      </c>
      <c r="AG291" s="89" t="str">
        <f t="shared" si="144"/>
        <v/>
      </c>
      <c r="AH291" s="414" t="str">
        <f t="shared" si="145"/>
        <v/>
      </c>
      <c r="AI291" s="413" t="str">
        <f t="shared" si="146"/>
        <v/>
      </c>
      <c r="AJ291" s="89" t="str">
        <f t="shared" si="147"/>
        <v/>
      </c>
      <c r="AK291" s="413"/>
      <c r="AL291" s="89" t="str">
        <f t="shared" si="148"/>
        <v/>
      </c>
      <c r="AM291" s="413"/>
      <c r="AN291" s="89" t="str">
        <f t="shared" si="149"/>
        <v/>
      </c>
      <c r="AO291" s="413"/>
      <c r="AP291" s="89" t="str">
        <f t="shared" si="150"/>
        <v/>
      </c>
      <c r="AQ291" s="413"/>
      <c r="AR291" s="415" t="str">
        <f>IF('3.5 St Lights - Pole'!$AM291="","",'3.5 St Lights - Pole'!$AM291)</f>
        <v/>
      </c>
      <c r="AS291" s="413"/>
      <c r="AT291" s="89" t="str">
        <f t="shared" si="151"/>
        <v/>
      </c>
      <c r="AU291" s="85"/>
      <c r="AV291" s="85"/>
      <c r="AW291" s="413"/>
      <c r="AX291" s="413"/>
      <c r="AY291" s="89" t="str">
        <f t="shared" si="152"/>
        <v/>
      </c>
      <c r="AZ291" s="85"/>
      <c r="BA291" s="85"/>
      <c r="BB291" s="413" t="str">
        <f t="shared" si="153"/>
        <v/>
      </c>
      <c r="BC291" s="89" t="str">
        <f t="shared" si="154"/>
        <v/>
      </c>
      <c r="BD291" s="414" t="str">
        <f t="shared" si="155"/>
        <v/>
      </c>
      <c r="BE291" s="413"/>
      <c r="BF291" s="416" t="str">
        <f t="shared" si="156"/>
        <v/>
      </c>
      <c r="BG291" s="415" t="str">
        <f>IF('3.5 St Lights - Pole'!$AM291="","",'3.5 St Lights - Pole'!$AM291)</f>
        <v/>
      </c>
      <c r="BH291" s="413"/>
      <c r="BI291" s="89" t="str">
        <f t="shared" si="157"/>
        <v/>
      </c>
      <c r="BJ291" s="85"/>
      <c r="BK291" s="413"/>
      <c r="BL291" s="413"/>
      <c r="BM291" s="413"/>
      <c r="BN291" s="89" t="str">
        <f t="shared" si="158"/>
        <v/>
      </c>
      <c r="BO291" s="85"/>
      <c r="BP291" s="413"/>
      <c r="BQ291" s="415" t="str">
        <f>IF('3.5 St Lights - Pole'!$AM291="","",'3.5 St Lights - Pole'!$AM291)</f>
        <v/>
      </c>
      <c r="BR291" s="85"/>
      <c r="BS291" s="85"/>
      <c r="BT291" s="85" t="str">
        <f>'3.5 St Lights - Pole'!CE291</f>
        <v/>
      </c>
      <c r="BU291" s="85"/>
      <c r="BV291" s="85" t="str">
        <f t="shared" si="159"/>
        <v/>
      </c>
      <c r="BW291" s="271"/>
      <c r="BX291" s="85" t="str">
        <f>'3.5 St Lights - Pole'!CI291</f>
        <v/>
      </c>
      <c r="BY291" s="85" t="str">
        <f>'3.5 St Lights - Pole'!CJ291</f>
        <v/>
      </c>
      <c r="BZ291" s="85" t="str">
        <f>'3.5 St Lights - Pole'!CK291</f>
        <v/>
      </c>
      <c r="CA291" s="85"/>
      <c r="CB291" s="85"/>
      <c r="CC291" s="85" t="str">
        <f t="shared" si="160"/>
        <v/>
      </c>
      <c r="CD291" s="413"/>
      <c r="CE291" s="112"/>
      <c r="CF291" s="133" t="str">
        <f ca="1">IF('3.5 St Lights - Pole'!CR291="","",'3.5 St Lights - Pole'!CR291)</f>
        <v/>
      </c>
      <c r="CG291" s="112" t="str">
        <f>IF('3.5 St Lights - Pole'!CS291="","",'3.5 St Lights - Pole'!CS291)</f>
        <v/>
      </c>
      <c r="CH291" s="112"/>
      <c r="CI291" s="112"/>
    </row>
    <row r="292" spans="1:87" x14ac:dyDescent="0.2">
      <c r="A292" s="237"/>
      <c r="B292" s="413" t="str">
        <f t="shared" si="133"/>
        <v/>
      </c>
      <c r="C292" s="413" t="str">
        <f>IF('3.5 St Lights - Bracket'!B292="","",'3.5 St Lights - Bracket'!B292)</f>
        <v/>
      </c>
      <c r="D292" s="89" t="str">
        <f>IF('3.5 St Lights - Bracket'!D292="","",'3.5 St Lights - Bracket'!D292)</f>
        <v/>
      </c>
      <c r="E292" s="413" t="str">
        <f>IF('3.5 St Lights - Bracket'!E292="","",'3.5 St Lights - Bracket'!E292)</f>
        <v/>
      </c>
      <c r="F292" s="413" t="str">
        <f>IF('3.5 St Lights - Bracket'!F292="","",'3.5 St Lights - Bracket'!F292)</f>
        <v/>
      </c>
      <c r="G292" s="413" t="str">
        <f>IF('3.5 St Lights - Bracket'!G292="","",'3.5 St Lights - Bracket'!G292)</f>
        <v/>
      </c>
      <c r="H292" s="413" t="str">
        <f>IF('3.5 St Lights - Bracket'!H292="","",'3.5 St Lights - Bracket'!H292)</f>
        <v/>
      </c>
      <c r="I292" s="413"/>
      <c r="J292" s="89" t="str">
        <f t="shared" si="134"/>
        <v/>
      </c>
      <c r="K292" s="413"/>
      <c r="L292" s="89" t="str">
        <f t="shared" si="135"/>
        <v/>
      </c>
      <c r="M292" s="414" t="str">
        <f t="shared" si="136"/>
        <v/>
      </c>
      <c r="N292" s="413"/>
      <c r="O292" s="89" t="str">
        <f t="shared" si="137"/>
        <v/>
      </c>
      <c r="P292" s="413" t="str">
        <f t="shared" si="138"/>
        <v/>
      </c>
      <c r="Q292" s="89" t="str">
        <f t="shared" si="139"/>
        <v/>
      </c>
      <c r="R292" s="413"/>
      <c r="S292" s="413" t="str">
        <f>IFERROR(VLOOKUP('3.5 St Lights - Pole'!AE292,sl_lights_light_supply_auto,2,FALSE),"")</f>
        <v/>
      </c>
      <c r="T292" s="89" t="str">
        <f t="shared" si="140"/>
        <v/>
      </c>
      <c r="U292" s="413"/>
      <c r="V292" s="413"/>
      <c r="W292" s="413"/>
      <c r="X292" s="413"/>
      <c r="Y292" s="89" t="str">
        <f t="shared" si="141"/>
        <v/>
      </c>
      <c r="Z292" s="415" t="str">
        <f>IF('3.5 St Lights - Pole'!$AM292="","",'3.5 St Lights - Pole'!$AM292)</f>
        <v/>
      </c>
      <c r="AA292" s="413"/>
      <c r="AB292" s="413"/>
      <c r="AC292" s="89" t="str">
        <f t="shared" si="142"/>
        <v/>
      </c>
      <c r="AD292" s="85"/>
      <c r="AE292" s="413"/>
      <c r="AF292" s="413" t="str">
        <f t="shared" si="143"/>
        <v/>
      </c>
      <c r="AG292" s="89" t="str">
        <f t="shared" si="144"/>
        <v/>
      </c>
      <c r="AH292" s="414" t="str">
        <f t="shared" si="145"/>
        <v/>
      </c>
      <c r="AI292" s="413" t="str">
        <f t="shared" si="146"/>
        <v/>
      </c>
      <c r="AJ292" s="89" t="str">
        <f t="shared" si="147"/>
        <v/>
      </c>
      <c r="AK292" s="413"/>
      <c r="AL292" s="89" t="str">
        <f t="shared" si="148"/>
        <v/>
      </c>
      <c r="AM292" s="413"/>
      <c r="AN292" s="89" t="str">
        <f t="shared" si="149"/>
        <v/>
      </c>
      <c r="AO292" s="413"/>
      <c r="AP292" s="89" t="str">
        <f t="shared" si="150"/>
        <v/>
      </c>
      <c r="AQ292" s="413"/>
      <c r="AR292" s="415" t="str">
        <f>IF('3.5 St Lights - Pole'!$AM292="","",'3.5 St Lights - Pole'!$AM292)</f>
        <v/>
      </c>
      <c r="AS292" s="413"/>
      <c r="AT292" s="89" t="str">
        <f t="shared" si="151"/>
        <v/>
      </c>
      <c r="AU292" s="85"/>
      <c r="AV292" s="85"/>
      <c r="AW292" s="413"/>
      <c r="AX292" s="413"/>
      <c r="AY292" s="89" t="str">
        <f t="shared" si="152"/>
        <v/>
      </c>
      <c r="AZ292" s="85"/>
      <c r="BA292" s="85"/>
      <c r="BB292" s="413" t="str">
        <f t="shared" si="153"/>
        <v/>
      </c>
      <c r="BC292" s="89" t="str">
        <f t="shared" si="154"/>
        <v/>
      </c>
      <c r="BD292" s="414" t="str">
        <f t="shared" si="155"/>
        <v/>
      </c>
      <c r="BE292" s="413"/>
      <c r="BF292" s="416" t="str">
        <f t="shared" si="156"/>
        <v/>
      </c>
      <c r="BG292" s="415" t="str">
        <f>IF('3.5 St Lights - Pole'!$AM292="","",'3.5 St Lights - Pole'!$AM292)</f>
        <v/>
      </c>
      <c r="BH292" s="413"/>
      <c r="BI292" s="89" t="str">
        <f t="shared" si="157"/>
        <v/>
      </c>
      <c r="BJ292" s="85"/>
      <c r="BK292" s="413"/>
      <c r="BL292" s="413"/>
      <c r="BM292" s="413"/>
      <c r="BN292" s="89" t="str">
        <f t="shared" si="158"/>
        <v/>
      </c>
      <c r="BO292" s="85"/>
      <c r="BP292" s="413"/>
      <c r="BQ292" s="415" t="str">
        <f>IF('3.5 St Lights - Pole'!$AM292="","",'3.5 St Lights - Pole'!$AM292)</f>
        <v/>
      </c>
      <c r="BR292" s="85"/>
      <c r="BS292" s="85"/>
      <c r="BT292" s="85" t="str">
        <f>'3.5 St Lights - Pole'!CE292</f>
        <v/>
      </c>
      <c r="BU292" s="85"/>
      <c r="BV292" s="85" t="str">
        <f t="shared" si="159"/>
        <v/>
      </c>
      <c r="BW292" s="271"/>
      <c r="BX292" s="85" t="str">
        <f>'3.5 St Lights - Pole'!CI292</f>
        <v/>
      </c>
      <c r="BY292" s="85" t="str">
        <f>'3.5 St Lights - Pole'!CJ292</f>
        <v/>
      </c>
      <c r="BZ292" s="85" t="str">
        <f>'3.5 St Lights - Pole'!CK292</f>
        <v/>
      </c>
      <c r="CA292" s="85"/>
      <c r="CB292" s="85"/>
      <c r="CC292" s="85" t="str">
        <f t="shared" si="160"/>
        <v/>
      </c>
      <c r="CD292" s="413"/>
      <c r="CE292" s="112"/>
      <c r="CF292" s="133" t="str">
        <f ca="1">IF('3.5 St Lights - Pole'!CR292="","",'3.5 St Lights - Pole'!CR292)</f>
        <v/>
      </c>
      <c r="CG292" s="112" t="str">
        <f>IF('3.5 St Lights - Pole'!CS292="","",'3.5 St Lights - Pole'!CS292)</f>
        <v/>
      </c>
      <c r="CH292" s="112"/>
      <c r="CI292" s="112"/>
    </row>
    <row r="293" spans="1:87" x14ac:dyDescent="0.2">
      <c r="A293" s="237"/>
      <c r="B293" s="413" t="str">
        <f t="shared" si="133"/>
        <v/>
      </c>
      <c r="C293" s="413" t="str">
        <f>IF('3.5 St Lights - Bracket'!B293="","",'3.5 St Lights - Bracket'!B293)</f>
        <v/>
      </c>
      <c r="D293" s="89" t="str">
        <f>IF('3.5 St Lights - Bracket'!D293="","",'3.5 St Lights - Bracket'!D293)</f>
        <v/>
      </c>
      <c r="E293" s="413" t="str">
        <f>IF('3.5 St Lights - Bracket'!E293="","",'3.5 St Lights - Bracket'!E293)</f>
        <v/>
      </c>
      <c r="F293" s="413" t="str">
        <f>IF('3.5 St Lights - Bracket'!F293="","",'3.5 St Lights - Bracket'!F293)</f>
        <v/>
      </c>
      <c r="G293" s="413" t="str">
        <f>IF('3.5 St Lights - Bracket'!G293="","",'3.5 St Lights - Bracket'!G293)</f>
        <v/>
      </c>
      <c r="H293" s="413" t="str">
        <f>IF('3.5 St Lights - Bracket'!H293="","",'3.5 St Lights - Bracket'!H293)</f>
        <v/>
      </c>
      <c r="I293" s="413"/>
      <c r="J293" s="89" t="str">
        <f t="shared" si="134"/>
        <v/>
      </c>
      <c r="K293" s="413"/>
      <c r="L293" s="89" t="str">
        <f t="shared" si="135"/>
        <v/>
      </c>
      <c r="M293" s="414" t="str">
        <f t="shared" si="136"/>
        <v/>
      </c>
      <c r="N293" s="413"/>
      <c r="O293" s="89" t="str">
        <f t="shared" si="137"/>
        <v/>
      </c>
      <c r="P293" s="413" t="str">
        <f t="shared" si="138"/>
        <v/>
      </c>
      <c r="Q293" s="89" t="str">
        <f t="shared" si="139"/>
        <v/>
      </c>
      <c r="R293" s="413"/>
      <c r="S293" s="413" t="str">
        <f>IFERROR(VLOOKUP('3.5 St Lights - Pole'!AE293,sl_lights_light_supply_auto,2,FALSE),"")</f>
        <v/>
      </c>
      <c r="T293" s="89" t="str">
        <f t="shared" si="140"/>
        <v/>
      </c>
      <c r="U293" s="413"/>
      <c r="V293" s="413"/>
      <c r="W293" s="413"/>
      <c r="X293" s="413"/>
      <c r="Y293" s="89" t="str">
        <f t="shared" si="141"/>
        <v/>
      </c>
      <c r="Z293" s="415" t="str">
        <f>IF('3.5 St Lights - Pole'!$AM293="","",'3.5 St Lights - Pole'!$AM293)</f>
        <v/>
      </c>
      <c r="AA293" s="413"/>
      <c r="AB293" s="413"/>
      <c r="AC293" s="89" t="str">
        <f t="shared" si="142"/>
        <v/>
      </c>
      <c r="AD293" s="85"/>
      <c r="AE293" s="413"/>
      <c r="AF293" s="413" t="str">
        <f t="shared" si="143"/>
        <v/>
      </c>
      <c r="AG293" s="89" t="str">
        <f t="shared" si="144"/>
        <v/>
      </c>
      <c r="AH293" s="414" t="str">
        <f t="shared" si="145"/>
        <v/>
      </c>
      <c r="AI293" s="413" t="str">
        <f t="shared" si="146"/>
        <v/>
      </c>
      <c r="AJ293" s="89" t="str">
        <f t="shared" si="147"/>
        <v/>
      </c>
      <c r="AK293" s="413"/>
      <c r="AL293" s="89" t="str">
        <f t="shared" si="148"/>
        <v/>
      </c>
      <c r="AM293" s="413"/>
      <c r="AN293" s="89" t="str">
        <f t="shared" si="149"/>
        <v/>
      </c>
      <c r="AO293" s="413"/>
      <c r="AP293" s="89" t="str">
        <f t="shared" si="150"/>
        <v/>
      </c>
      <c r="AQ293" s="413"/>
      <c r="AR293" s="415" t="str">
        <f>IF('3.5 St Lights - Pole'!$AM293="","",'3.5 St Lights - Pole'!$AM293)</f>
        <v/>
      </c>
      <c r="AS293" s="413"/>
      <c r="AT293" s="89" t="str">
        <f t="shared" si="151"/>
        <v/>
      </c>
      <c r="AU293" s="85"/>
      <c r="AV293" s="85"/>
      <c r="AW293" s="413"/>
      <c r="AX293" s="413"/>
      <c r="AY293" s="89" t="str">
        <f t="shared" si="152"/>
        <v/>
      </c>
      <c r="AZ293" s="85"/>
      <c r="BA293" s="85"/>
      <c r="BB293" s="413" t="str">
        <f t="shared" si="153"/>
        <v/>
      </c>
      <c r="BC293" s="89" t="str">
        <f t="shared" si="154"/>
        <v/>
      </c>
      <c r="BD293" s="414" t="str">
        <f t="shared" si="155"/>
        <v/>
      </c>
      <c r="BE293" s="413"/>
      <c r="BF293" s="416" t="str">
        <f t="shared" si="156"/>
        <v/>
      </c>
      <c r="BG293" s="415" t="str">
        <f>IF('3.5 St Lights - Pole'!$AM293="","",'3.5 St Lights - Pole'!$AM293)</f>
        <v/>
      </c>
      <c r="BH293" s="413"/>
      <c r="BI293" s="89" t="str">
        <f t="shared" si="157"/>
        <v/>
      </c>
      <c r="BJ293" s="85"/>
      <c r="BK293" s="413"/>
      <c r="BL293" s="413"/>
      <c r="BM293" s="413"/>
      <c r="BN293" s="89" t="str">
        <f t="shared" si="158"/>
        <v/>
      </c>
      <c r="BO293" s="85"/>
      <c r="BP293" s="413"/>
      <c r="BQ293" s="415" t="str">
        <f>IF('3.5 St Lights - Pole'!$AM293="","",'3.5 St Lights - Pole'!$AM293)</f>
        <v/>
      </c>
      <c r="BR293" s="85"/>
      <c r="BS293" s="85"/>
      <c r="BT293" s="85" t="str">
        <f>'3.5 St Lights - Pole'!CE293</f>
        <v/>
      </c>
      <c r="BU293" s="85"/>
      <c r="BV293" s="85" t="str">
        <f t="shared" si="159"/>
        <v/>
      </c>
      <c r="BW293" s="271"/>
      <c r="BX293" s="85" t="str">
        <f>'3.5 St Lights - Pole'!CI293</f>
        <v/>
      </c>
      <c r="BY293" s="85" t="str">
        <f>'3.5 St Lights - Pole'!CJ293</f>
        <v/>
      </c>
      <c r="BZ293" s="85" t="str">
        <f>'3.5 St Lights - Pole'!CK293</f>
        <v/>
      </c>
      <c r="CA293" s="85"/>
      <c r="CB293" s="85"/>
      <c r="CC293" s="85" t="str">
        <f t="shared" si="160"/>
        <v/>
      </c>
      <c r="CD293" s="413"/>
      <c r="CE293" s="112"/>
      <c r="CF293" s="133" t="str">
        <f ca="1">IF('3.5 St Lights - Pole'!CR293="","",'3.5 St Lights - Pole'!CR293)</f>
        <v/>
      </c>
      <c r="CG293" s="112" t="str">
        <f>IF('3.5 St Lights - Pole'!CS293="","",'3.5 St Lights - Pole'!CS293)</f>
        <v/>
      </c>
      <c r="CH293" s="112"/>
      <c r="CI293" s="112"/>
    </row>
    <row r="294" spans="1:87" x14ac:dyDescent="0.2">
      <c r="A294" s="237"/>
      <c r="B294" s="413" t="str">
        <f t="shared" si="133"/>
        <v/>
      </c>
      <c r="C294" s="413" t="str">
        <f>IF('3.5 St Lights - Bracket'!B294="","",'3.5 St Lights - Bracket'!B294)</f>
        <v/>
      </c>
      <c r="D294" s="89" t="str">
        <f>IF('3.5 St Lights - Bracket'!D294="","",'3.5 St Lights - Bracket'!D294)</f>
        <v/>
      </c>
      <c r="E294" s="413" t="str">
        <f>IF('3.5 St Lights - Bracket'!E294="","",'3.5 St Lights - Bracket'!E294)</f>
        <v/>
      </c>
      <c r="F294" s="413" t="str">
        <f>IF('3.5 St Lights - Bracket'!F294="","",'3.5 St Lights - Bracket'!F294)</f>
        <v/>
      </c>
      <c r="G294" s="413" t="str">
        <f>IF('3.5 St Lights - Bracket'!G294="","",'3.5 St Lights - Bracket'!G294)</f>
        <v/>
      </c>
      <c r="H294" s="413" t="str">
        <f>IF('3.5 St Lights - Bracket'!H294="","",'3.5 St Lights - Bracket'!H294)</f>
        <v/>
      </c>
      <c r="I294" s="413"/>
      <c r="J294" s="89" t="str">
        <f t="shared" si="134"/>
        <v/>
      </c>
      <c r="K294" s="413"/>
      <c r="L294" s="89" t="str">
        <f t="shared" si="135"/>
        <v/>
      </c>
      <c r="M294" s="414" t="str">
        <f t="shared" si="136"/>
        <v/>
      </c>
      <c r="N294" s="413"/>
      <c r="O294" s="89" t="str">
        <f t="shared" si="137"/>
        <v/>
      </c>
      <c r="P294" s="413" t="str">
        <f t="shared" si="138"/>
        <v/>
      </c>
      <c r="Q294" s="89" t="str">
        <f t="shared" si="139"/>
        <v/>
      </c>
      <c r="R294" s="413"/>
      <c r="S294" s="413" t="str">
        <f>IFERROR(VLOOKUP('3.5 St Lights - Pole'!AE294,sl_lights_light_supply_auto,2,FALSE),"")</f>
        <v/>
      </c>
      <c r="T294" s="89" t="str">
        <f t="shared" si="140"/>
        <v/>
      </c>
      <c r="U294" s="413"/>
      <c r="V294" s="413"/>
      <c r="W294" s="413"/>
      <c r="X294" s="413"/>
      <c r="Y294" s="89" t="str">
        <f t="shared" si="141"/>
        <v/>
      </c>
      <c r="Z294" s="415" t="str">
        <f>IF('3.5 St Lights - Pole'!$AM294="","",'3.5 St Lights - Pole'!$AM294)</f>
        <v/>
      </c>
      <c r="AA294" s="413"/>
      <c r="AB294" s="413"/>
      <c r="AC294" s="89" t="str">
        <f t="shared" si="142"/>
        <v/>
      </c>
      <c r="AD294" s="85"/>
      <c r="AE294" s="413"/>
      <c r="AF294" s="413" t="str">
        <f t="shared" si="143"/>
        <v/>
      </c>
      <c r="AG294" s="89" t="str">
        <f t="shared" si="144"/>
        <v/>
      </c>
      <c r="AH294" s="414" t="str">
        <f t="shared" si="145"/>
        <v/>
      </c>
      <c r="AI294" s="413" t="str">
        <f t="shared" si="146"/>
        <v/>
      </c>
      <c r="AJ294" s="89" t="str">
        <f t="shared" si="147"/>
        <v/>
      </c>
      <c r="AK294" s="413"/>
      <c r="AL294" s="89" t="str">
        <f t="shared" si="148"/>
        <v/>
      </c>
      <c r="AM294" s="413"/>
      <c r="AN294" s="89" t="str">
        <f t="shared" si="149"/>
        <v/>
      </c>
      <c r="AO294" s="413"/>
      <c r="AP294" s="89" t="str">
        <f t="shared" si="150"/>
        <v/>
      </c>
      <c r="AQ294" s="413"/>
      <c r="AR294" s="415" t="str">
        <f>IF('3.5 St Lights - Pole'!$AM294="","",'3.5 St Lights - Pole'!$AM294)</f>
        <v/>
      </c>
      <c r="AS294" s="413"/>
      <c r="AT294" s="89" t="str">
        <f t="shared" si="151"/>
        <v/>
      </c>
      <c r="AU294" s="85"/>
      <c r="AV294" s="85"/>
      <c r="AW294" s="413"/>
      <c r="AX294" s="413"/>
      <c r="AY294" s="89" t="str">
        <f t="shared" si="152"/>
        <v/>
      </c>
      <c r="AZ294" s="85"/>
      <c r="BA294" s="85"/>
      <c r="BB294" s="413" t="str">
        <f t="shared" si="153"/>
        <v/>
      </c>
      <c r="BC294" s="89" t="str">
        <f t="shared" si="154"/>
        <v/>
      </c>
      <c r="BD294" s="414" t="str">
        <f t="shared" si="155"/>
        <v/>
      </c>
      <c r="BE294" s="413"/>
      <c r="BF294" s="416" t="str">
        <f t="shared" si="156"/>
        <v/>
      </c>
      <c r="BG294" s="415" t="str">
        <f>IF('3.5 St Lights - Pole'!$AM294="","",'3.5 St Lights - Pole'!$AM294)</f>
        <v/>
      </c>
      <c r="BH294" s="413"/>
      <c r="BI294" s="89" t="str">
        <f t="shared" si="157"/>
        <v/>
      </c>
      <c r="BJ294" s="85"/>
      <c r="BK294" s="413"/>
      <c r="BL294" s="413"/>
      <c r="BM294" s="413"/>
      <c r="BN294" s="89" t="str">
        <f t="shared" si="158"/>
        <v/>
      </c>
      <c r="BO294" s="85"/>
      <c r="BP294" s="413"/>
      <c r="BQ294" s="415" t="str">
        <f>IF('3.5 St Lights - Pole'!$AM294="","",'3.5 St Lights - Pole'!$AM294)</f>
        <v/>
      </c>
      <c r="BR294" s="85"/>
      <c r="BS294" s="85"/>
      <c r="BT294" s="85" t="str">
        <f>'3.5 St Lights - Pole'!CE294</f>
        <v/>
      </c>
      <c r="BU294" s="85"/>
      <c r="BV294" s="85" t="str">
        <f t="shared" si="159"/>
        <v/>
      </c>
      <c r="BW294" s="271"/>
      <c r="BX294" s="85" t="str">
        <f>'3.5 St Lights - Pole'!CI294</f>
        <v/>
      </c>
      <c r="BY294" s="85" t="str">
        <f>'3.5 St Lights - Pole'!CJ294</f>
        <v/>
      </c>
      <c r="BZ294" s="85" t="str">
        <f>'3.5 St Lights - Pole'!CK294</f>
        <v/>
      </c>
      <c r="CA294" s="85"/>
      <c r="CB294" s="85"/>
      <c r="CC294" s="85" t="str">
        <f t="shared" si="160"/>
        <v/>
      </c>
      <c r="CD294" s="413"/>
      <c r="CE294" s="112"/>
      <c r="CF294" s="133" t="str">
        <f ca="1">IF('3.5 St Lights - Pole'!CR294="","",'3.5 St Lights - Pole'!CR294)</f>
        <v/>
      </c>
      <c r="CG294" s="112" t="str">
        <f>IF('3.5 St Lights - Pole'!CS294="","",'3.5 St Lights - Pole'!CS294)</f>
        <v/>
      </c>
      <c r="CH294" s="112"/>
      <c r="CI294" s="112"/>
    </row>
    <row r="295" spans="1:87" x14ac:dyDescent="0.2">
      <c r="A295" s="237"/>
      <c r="B295" s="413" t="str">
        <f t="shared" si="133"/>
        <v/>
      </c>
      <c r="C295" s="413" t="str">
        <f>IF('3.5 St Lights - Bracket'!B295="","",'3.5 St Lights - Bracket'!B295)</f>
        <v/>
      </c>
      <c r="D295" s="89" t="str">
        <f>IF('3.5 St Lights - Bracket'!D295="","",'3.5 St Lights - Bracket'!D295)</f>
        <v/>
      </c>
      <c r="E295" s="413" t="str">
        <f>IF('3.5 St Lights - Bracket'!E295="","",'3.5 St Lights - Bracket'!E295)</f>
        <v/>
      </c>
      <c r="F295" s="413" t="str">
        <f>IF('3.5 St Lights - Bracket'!F295="","",'3.5 St Lights - Bracket'!F295)</f>
        <v/>
      </c>
      <c r="G295" s="413" t="str">
        <f>IF('3.5 St Lights - Bracket'!G295="","",'3.5 St Lights - Bracket'!G295)</f>
        <v/>
      </c>
      <c r="H295" s="413" t="str">
        <f>IF('3.5 St Lights - Bracket'!H295="","",'3.5 St Lights - Bracket'!H295)</f>
        <v/>
      </c>
      <c r="I295" s="413"/>
      <c r="J295" s="89" t="str">
        <f t="shared" si="134"/>
        <v/>
      </c>
      <c r="K295" s="413"/>
      <c r="L295" s="89" t="str">
        <f t="shared" si="135"/>
        <v/>
      </c>
      <c r="M295" s="414" t="str">
        <f t="shared" si="136"/>
        <v/>
      </c>
      <c r="N295" s="413"/>
      <c r="O295" s="89" t="str">
        <f t="shared" si="137"/>
        <v/>
      </c>
      <c r="P295" s="413" t="str">
        <f t="shared" si="138"/>
        <v/>
      </c>
      <c r="Q295" s="89" t="str">
        <f t="shared" si="139"/>
        <v/>
      </c>
      <c r="R295" s="413"/>
      <c r="S295" s="413" t="str">
        <f>IFERROR(VLOOKUP('3.5 St Lights - Pole'!AE295,sl_lights_light_supply_auto,2,FALSE),"")</f>
        <v/>
      </c>
      <c r="T295" s="89" t="str">
        <f t="shared" si="140"/>
        <v/>
      </c>
      <c r="U295" s="413"/>
      <c r="V295" s="413"/>
      <c r="W295" s="413"/>
      <c r="X295" s="413"/>
      <c r="Y295" s="89" t="str">
        <f t="shared" si="141"/>
        <v/>
      </c>
      <c r="Z295" s="415" t="str">
        <f>IF('3.5 St Lights - Pole'!$AM295="","",'3.5 St Lights - Pole'!$AM295)</f>
        <v/>
      </c>
      <c r="AA295" s="413"/>
      <c r="AB295" s="413"/>
      <c r="AC295" s="89" t="str">
        <f t="shared" si="142"/>
        <v/>
      </c>
      <c r="AD295" s="85"/>
      <c r="AE295" s="413"/>
      <c r="AF295" s="413" t="str">
        <f t="shared" si="143"/>
        <v/>
      </c>
      <c r="AG295" s="89" t="str">
        <f t="shared" si="144"/>
        <v/>
      </c>
      <c r="AH295" s="414" t="str">
        <f t="shared" si="145"/>
        <v/>
      </c>
      <c r="AI295" s="413" t="str">
        <f t="shared" si="146"/>
        <v/>
      </c>
      <c r="AJ295" s="89" t="str">
        <f t="shared" si="147"/>
        <v/>
      </c>
      <c r="AK295" s="413"/>
      <c r="AL295" s="89" t="str">
        <f t="shared" si="148"/>
        <v/>
      </c>
      <c r="AM295" s="413"/>
      <c r="AN295" s="89" t="str">
        <f t="shared" si="149"/>
        <v/>
      </c>
      <c r="AO295" s="413"/>
      <c r="AP295" s="89" t="str">
        <f t="shared" si="150"/>
        <v/>
      </c>
      <c r="AQ295" s="413"/>
      <c r="AR295" s="415" t="str">
        <f>IF('3.5 St Lights - Pole'!$AM295="","",'3.5 St Lights - Pole'!$AM295)</f>
        <v/>
      </c>
      <c r="AS295" s="413"/>
      <c r="AT295" s="89" t="str">
        <f t="shared" si="151"/>
        <v/>
      </c>
      <c r="AU295" s="85"/>
      <c r="AV295" s="85"/>
      <c r="AW295" s="413"/>
      <c r="AX295" s="413"/>
      <c r="AY295" s="89" t="str">
        <f t="shared" si="152"/>
        <v/>
      </c>
      <c r="AZ295" s="85"/>
      <c r="BA295" s="85"/>
      <c r="BB295" s="413" t="str">
        <f t="shared" si="153"/>
        <v/>
      </c>
      <c r="BC295" s="89" t="str">
        <f t="shared" si="154"/>
        <v/>
      </c>
      <c r="BD295" s="414" t="str">
        <f t="shared" si="155"/>
        <v/>
      </c>
      <c r="BE295" s="413"/>
      <c r="BF295" s="416" t="str">
        <f t="shared" si="156"/>
        <v/>
      </c>
      <c r="BG295" s="415" t="str">
        <f>IF('3.5 St Lights - Pole'!$AM295="","",'3.5 St Lights - Pole'!$AM295)</f>
        <v/>
      </c>
      <c r="BH295" s="413"/>
      <c r="BI295" s="89" t="str">
        <f t="shared" si="157"/>
        <v/>
      </c>
      <c r="BJ295" s="85"/>
      <c r="BK295" s="413"/>
      <c r="BL295" s="413"/>
      <c r="BM295" s="413"/>
      <c r="BN295" s="89" t="str">
        <f t="shared" si="158"/>
        <v/>
      </c>
      <c r="BO295" s="85"/>
      <c r="BP295" s="413"/>
      <c r="BQ295" s="415" t="str">
        <f>IF('3.5 St Lights - Pole'!$AM295="","",'3.5 St Lights - Pole'!$AM295)</f>
        <v/>
      </c>
      <c r="BR295" s="85"/>
      <c r="BS295" s="85"/>
      <c r="BT295" s="85" t="str">
        <f>'3.5 St Lights - Pole'!CE295</f>
        <v/>
      </c>
      <c r="BU295" s="85"/>
      <c r="BV295" s="85" t="str">
        <f t="shared" si="159"/>
        <v/>
      </c>
      <c r="BW295" s="271"/>
      <c r="BX295" s="85" t="str">
        <f>'3.5 St Lights - Pole'!CI295</f>
        <v/>
      </c>
      <c r="BY295" s="85" t="str">
        <f>'3.5 St Lights - Pole'!CJ295</f>
        <v/>
      </c>
      <c r="BZ295" s="85" t="str">
        <f>'3.5 St Lights - Pole'!CK295</f>
        <v/>
      </c>
      <c r="CA295" s="85"/>
      <c r="CB295" s="85"/>
      <c r="CC295" s="85" t="str">
        <f t="shared" si="160"/>
        <v/>
      </c>
      <c r="CD295" s="413"/>
      <c r="CE295" s="112"/>
      <c r="CF295" s="133" t="str">
        <f ca="1">IF('3.5 St Lights - Pole'!CR295="","",'3.5 St Lights - Pole'!CR295)</f>
        <v/>
      </c>
      <c r="CG295" s="112" t="str">
        <f>IF('3.5 St Lights - Pole'!CS295="","",'3.5 St Lights - Pole'!CS295)</f>
        <v/>
      </c>
      <c r="CH295" s="112"/>
      <c r="CI295" s="112"/>
    </row>
    <row r="296" spans="1:87" x14ac:dyDescent="0.2">
      <c r="A296" s="237"/>
      <c r="B296" s="413" t="str">
        <f t="shared" si="133"/>
        <v/>
      </c>
      <c r="C296" s="413" t="str">
        <f>IF('3.5 St Lights - Bracket'!B296="","",'3.5 St Lights - Bracket'!B296)</f>
        <v/>
      </c>
      <c r="D296" s="89" t="str">
        <f>IF('3.5 St Lights - Bracket'!D296="","",'3.5 St Lights - Bracket'!D296)</f>
        <v/>
      </c>
      <c r="E296" s="413" t="str">
        <f>IF('3.5 St Lights - Bracket'!E296="","",'3.5 St Lights - Bracket'!E296)</f>
        <v/>
      </c>
      <c r="F296" s="413" t="str">
        <f>IF('3.5 St Lights - Bracket'!F296="","",'3.5 St Lights - Bracket'!F296)</f>
        <v/>
      </c>
      <c r="G296" s="413" t="str">
        <f>IF('3.5 St Lights - Bracket'!G296="","",'3.5 St Lights - Bracket'!G296)</f>
        <v/>
      </c>
      <c r="H296" s="413" t="str">
        <f>IF('3.5 St Lights - Bracket'!H296="","",'3.5 St Lights - Bracket'!H296)</f>
        <v/>
      </c>
      <c r="I296" s="413"/>
      <c r="J296" s="89" t="str">
        <f t="shared" si="134"/>
        <v/>
      </c>
      <c r="K296" s="413"/>
      <c r="L296" s="89" t="str">
        <f t="shared" si="135"/>
        <v/>
      </c>
      <c r="M296" s="414" t="str">
        <f t="shared" si="136"/>
        <v/>
      </c>
      <c r="N296" s="413"/>
      <c r="O296" s="89" t="str">
        <f t="shared" si="137"/>
        <v/>
      </c>
      <c r="P296" s="413" t="str">
        <f t="shared" si="138"/>
        <v/>
      </c>
      <c r="Q296" s="89" t="str">
        <f t="shared" si="139"/>
        <v/>
      </c>
      <c r="R296" s="413"/>
      <c r="S296" s="413" t="str">
        <f>IFERROR(VLOOKUP('3.5 St Lights - Pole'!AE296,sl_lights_light_supply_auto,2,FALSE),"")</f>
        <v/>
      </c>
      <c r="T296" s="89" t="str">
        <f t="shared" si="140"/>
        <v/>
      </c>
      <c r="U296" s="413"/>
      <c r="V296" s="413"/>
      <c r="W296" s="413"/>
      <c r="X296" s="413"/>
      <c r="Y296" s="89" t="str">
        <f t="shared" si="141"/>
        <v/>
      </c>
      <c r="Z296" s="415" t="str">
        <f>IF('3.5 St Lights - Pole'!$AM296="","",'3.5 St Lights - Pole'!$AM296)</f>
        <v/>
      </c>
      <c r="AA296" s="413"/>
      <c r="AB296" s="413"/>
      <c r="AC296" s="89" t="str">
        <f t="shared" si="142"/>
        <v/>
      </c>
      <c r="AD296" s="85"/>
      <c r="AE296" s="413"/>
      <c r="AF296" s="413" t="str">
        <f t="shared" si="143"/>
        <v/>
      </c>
      <c r="AG296" s="89" t="str">
        <f t="shared" si="144"/>
        <v/>
      </c>
      <c r="AH296" s="414" t="str">
        <f t="shared" si="145"/>
        <v/>
      </c>
      <c r="AI296" s="413" t="str">
        <f t="shared" si="146"/>
        <v/>
      </c>
      <c r="AJ296" s="89" t="str">
        <f t="shared" si="147"/>
        <v/>
      </c>
      <c r="AK296" s="413"/>
      <c r="AL296" s="89" t="str">
        <f t="shared" si="148"/>
        <v/>
      </c>
      <c r="AM296" s="413"/>
      <c r="AN296" s="89" t="str">
        <f t="shared" si="149"/>
        <v/>
      </c>
      <c r="AO296" s="413"/>
      <c r="AP296" s="89" t="str">
        <f t="shared" si="150"/>
        <v/>
      </c>
      <c r="AQ296" s="413"/>
      <c r="AR296" s="415" t="str">
        <f>IF('3.5 St Lights - Pole'!$AM296="","",'3.5 St Lights - Pole'!$AM296)</f>
        <v/>
      </c>
      <c r="AS296" s="413"/>
      <c r="AT296" s="89" t="str">
        <f t="shared" si="151"/>
        <v/>
      </c>
      <c r="AU296" s="85"/>
      <c r="AV296" s="85"/>
      <c r="AW296" s="413"/>
      <c r="AX296" s="413"/>
      <c r="AY296" s="89" t="str">
        <f t="shared" si="152"/>
        <v/>
      </c>
      <c r="AZ296" s="85"/>
      <c r="BA296" s="85"/>
      <c r="BB296" s="413" t="str">
        <f t="shared" si="153"/>
        <v/>
      </c>
      <c r="BC296" s="89" t="str">
        <f t="shared" si="154"/>
        <v/>
      </c>
      <c r="BD296" s="414" t="str">
        <f t="shared" si="155"/>
        <v/>
      </c>
      <c r="BE296" s="413"/>
      <c r="BF296" s="416" t="str">
        <f t="shared" si="156"/>
        <v/>
      </c>
      <c r="BG296" s="415" t="str">
        <f>IF('3.5 St Lights - Pole'!$AM296="","",'3.5 St Lights - Pole'!$AM296)</f>
        <v/>
      </c>
      <c r="BH296" s="413"/>
      <c r="BI296" s="89" t="str">
        <f t="shared" si="157"/>
        <v/>
      </c>
      <c r="BJ296" s="85"/>
      <c r="BK296" s="413"/>
      <c r="BL296" s="413"/>
      <c r="BM296" s="413"/>
      <c r="BN296" s="89" t="str">
        <f t="shared" si="158"/>
        <v/>
      </c>
      <c r="BO296" s="85"/>
      <c r="BP296" s="413"/>
      <c r="BQ296" s="415" t="str">
        <f>IF('3.5 St Lights - Pole'!$AM296="","",'3.5 St Lights - Pole'!$AM296)</f>
        <v/>
      </c>
      <c r="BR296" s="85"/>
      <c r="BS296" s="85"/>
      <c r="BT296" s="85" t="str">
        <f>'3.5 St Lights - Pole'!CE296</f>
        <v/>
      </c>
      <c r="BU296" s="85"/>
      <c r="BV296" s="85" t="str">
        <f t="shared" si="159"/>
        <v/>
      </c>
      <c r="BW296" s="271"/>
      <c r="BX296" s="85" t="str">
        <f>'3.5 St Lights - Pole'!CI296</f>
        <v/>
      </c>
      <c r="BY296" s="85" t="str">
        <f>'3.5 St Lights - Pole'!CJ296</f>
        <v/>
      </c>
      <c r="BZ296" s="85" t="str">
        <f>'3.5 St Lights - Pole'!CK296</f>
        <v/>
      </c>
      <c r="CA296" s="85"/>
      <c r="CB296" s="85"/>
      <c r="CC296" s="85" t="str">
        <f t="shared" si="160"/>
        <v/>
      </c>
      <c r="CD296" s="413"/>
      <c r="CE296" s="112"/>
      <c r="CF296" s="133" t="str">
        <f ca="1">IF('3.5 St Lights - Pole'!CR296="","",'3.5 St Lights - Pole'!CR296)</f>
        <v/>
      </c>
      <c r="CG296" s="112" t="str">
        <f>IF('3.5 St Lights - Pole'!CS296="","",'3.5 St Lights - Pole'!CS296)</f>
        <v/>
      </c>
      <c r="CH296" s="112"/>
      <c r="CI296" s="112"/>
    </row>
    <row r="297" spans="1:87" x14ac:dyDescent="0.2">
      <c r="A297" s="237"/>
      <c r="B297" s="413" t="str">
        <f t="shared" si="133"/>
        <v/>
      </c>
      <c r="C297" s="413" t="str">
        <f>IF('3.5 St Lights - Bracket'!B297="","",'3.5 St Lights - Bracket'!B297)</f>
        <v/>
      </c>
      <c r="D297" s="89" t="str">
        <f>IF('3.5 St Lights - Bracket'!D297="","",'3.5 St Lights - Bracket'!D297)</f>
        <v/>
      </c>
      <c r="E297" s="413" t="str">
        <f>IF('3.5 St Lights - Bracket'!E297="","",'3.5 St Lights - Bracket'!E297)</f>
        <v/>
      </c>
      <c r="F297" s="413" t="str">
        <f>IF('3.5 St Lights - Bracket'!F297="","",'3.5 St Lights - Bracket'!F297)</f>
        <v/>
      </c>
      <c r="G297" s="413" t="str">
        <f>IF('3.5 St Lights - Bracket'!G297="","",'3.5 St Lights - Bracket'!G297)</f>
        <v/>
      </c>
      <c r="H297" s="413" t="str">
        <f>IF('3.5 St Lights - Bracket'!H297="","",'3.5 St Lights - Bracket'!H297)</f>
        <v/>
      </c>
      <c r="I297" s="413"/>
      <c r="J297" s="89" t="str">
        <f t="shared" si="134"/>
        <v/>
      </c>
      <c r="K297" s="413"/>
      <c r="L297" s="89" t="str">
        <f t="shared" si="135"/>
        <v/>
      </c>
      <c r="M297" s="414" t="str">
        <f t="shared" si="136"/>
        <v/>
      </c>
      <c r="N297" s="413"/>
      <c r="O297" s="89" t="str">
        <f t="shared" si="137"/>
        <v/>
      </c>
      <c r="P297" s="413" t="str">
        <f t="shared" si="138"/>
        <v/>
      </c>
      <c r="Q297" s="89" t="str">
        <f t="shared" si="139"/>
        <v/>
      </c>
      <c r="R297" s="413"/>
      <c r="S297" s="413" t="str">
        <f>IFERROR(VLOOKUP('3.5 St Lights - Pole'!AE297,sl_lights_light_supply_auto,2,FALSE),"")</f>
        <v/>
      </c>
      <c r="T297" s="89" t="str">
        <f t="shared" si="140"/>
        <v/>
      </c>
      <c r="U297" s="413"/>
      <c r="V297" s="413"/>
      <c r="W297" s="413"/>
      <c r="X297" s="413"/>
      <c r="Y297" s="89" t="str">
        <f t="shared" si="141"/>
        <v/>
      </c>
      <c r="Z297" s="415" t="str">
        <f>IF('3.5 St Lights - Pole'!$AM297="","",'3.5 St Lights - Pole'!$AM297)</f>
        <v/>
      </c>
      <c r="AA297" s="413"/>
      <c r="AB297" s="413"/>
      <c r="AC297" s="89" t="str">
        <f t="shared" si="142"/>
        <v/>
      </c>
      <c r="AD297" s="85"/>
      <c r="AE297" s="413"/>
      <c r="AF297" s="413" t="str">
        <f t="shared" si="143"/>
        <v/>
      </c>
      <c r="AG297" s="89" t="str">
        <f t="shared" si="144"/>
        <v/>
      </c>
      <c r="AH297" s="414" t="str">
        <f t="shared" si="145"/>
        <v/>
      </c>
      <c r="AI297" s="413" t="str">
        <f t="shared" si="146"/>
        <v/>
      </c>
      <c r="AJ297" s="89" t="str">
        <f t="shared" si="147"/>
        <v/>
      </c>
      <c r="AK297" s="413"/>
      <c r="AL297" s="89" t="str">
        <f t="shared" si="148"/>
        <v/>
      </c>
      <c r="AM297" s="413"/>
      <c r="AN297" s="89" t="str">
        <f t="shared" si="149"/>
        <v/>
      </c>
      <c r="AO297" s="413"/>
      <c r="AP297" s="89" t="str">
        <f t="shared" si="150"/>
        <v/>
      </c>
      <c r="AQ297" s="413"/>
      <c r="AR297" s="415" t="str">
        <f>IF('3.5 St Lights - Pole'!$AM297="","",'3.5 St Lights - Pole'!$AM297)</f>
        <v/>
      </c>
      <c r="AS297" s="413"/>
      <c r="AT297" s="89" t="str">
        <f t="shared" si="151"/>
        <v/>
      </c>
      <c r="AU297" s="85"/>
      <c r="AV297" s="85"/>
      <c r="AW297" s="413"/>
      <c r="AX297" s="413"/>
      <c r="AY297" s="89" t="str">
        <f t="shared" si="152"/>
        <v/>
      </c>
      <c r="AZ297" s="85"/>
      <c r="BA297" s="85"/>
      <c r="BB297" s="413" t="str">
        <f t="shared" si="153"/>
        <v/>
      </c>
      <c r="BC297" s="89" t="str">
        <f t="shared" si="154"/>
        <v/>
      </c>
      <c r="BD297" s="414" t="str">
        <f t="shared" si="155"/>
        <v/>
      </c>
      <c r="BE297" s="413"/>
      <c r="BF297" s="416" t="str">
        <f t="shared" si="156"/>
        <v/>
      </c>
      <c r="BG297" s="415" t="str">
        <f>IF('3.5 St Lights - Pole'!$AM297="","",'3.5 St Lights - Pole'!$AM297)</f>
        <v/>
      </c>
      <c r="BH297" s="413"/>
      <c r="BI297" s="89" t="str">
        <f t="shared" si="157"/>
        <v/>
      </c>
      <c r="BJ297" s="85"/>
      <c r="BK297" s="413"/>
      <c r="BL297" s="413"/>
      <c r="BM297" s="413"/>
      <c r="BN297" s="89" t="str">
        <f t="shared" si="158"/>
        <v/>
      </c>
      <c r="BO297" s="85"/>
      <c r="BP297" s="413"/>
      <c r="BQ297" s="415" t="str">
        <f>IF('3.5 St Lights - Pole'!$AM297="","",'3.5 St Lights - Pole'!$AM297)</f>
        <v/>
      </c>
      <c r="BR297" s="85"/>
      <c r="BS297" s="85"/>
      <c r="BT297" s="85" t="str">
        <f>'3.5 St Lights - Pole'!CE297</f>
        <v/>
      </c>
      <c r="BU297" s="85"/>
      <c r="BV297" s="85" t="str">
        <f t="shared" si="159"/>
        <v/>
      </c>
      <c r="BW297" s="271"/>
      <c r="BX297" s="85" t="str">
        <f>'3.5 St Lights - Pole'!CI297</f>
        <v/>
      </c>
      <c r="BY297" s="85" t="str">
        <f>'3.5 St Lights - Pole'!CJ297</f>
        <v/>
      </c>
      <c r="BZ297" s="85" t="str">
        <f>'3.5 St Lights - Pole'!CK297</f>
        <v/>
      </c>
      <c r="CA297" s="85"/>
      <c r="CB297" s="85"/>
      <c r="CC297" s="85" t="str">
        <f t="shared" si="160"/>
        <v/>
      </c>
      <c r="CD297" s="413"/>
      <c r="CE297" s="112"/>
      <c r="CF297" s="133" t="str">
        <f ca="1">IF('3.5 St Lights - Pole'!CR297="","",'3.5 St Lights - Pole'!CR297)</f>
        <v/>
      </c>
      <c r="CG297" s="112" t="str">
        <f>IF('3.5 St Lights - Pole'!CS297="","",'3.5 St Lights - Pole'!CS297)</f>
        <v/>
      </c>
      <c r="CH297" s="112"/>
      <c r="CI297" s="112"/>
    </row>
    <row r="298" spans="1:87" x14ac:dyDescent="0.2">
      <c r="A298" s="237"/>
      <c r="B298" s="413" t="str">
        <f t="shared" si="133"/>
        <v/>
      </c>
      <c r="C298" s="413" t="str">
        <f>IF('3.5 St Lights - Bracket'!B298="","",'3.5 St Lights - Bracket'!B298)</f>
        <v/>
      </c>
      <c r="D298" s="89" t="str">
        <f>IF('3.5 St Lights - Bracket'!D298="","",'3.5 St Lights - Bracket'!D298)</f>
        <v/>
      </c>
      <c r="E298" s="413" t="str">
        <f>IF('3.5 St Lights - Bracket'!E298="","",'3.5 St Lights - Bracket'!E298)</f>
        <v/>
      </c>
      <c r="F298" s="413" t="str">
        <f>IF('3.5 St Lights - Bracket'!F298="","",'3.5 St Lights - Bracket'!F298)</f>
        <v/>
      </c>
      <c r="G298" s="413" t="str">
        <f>IF('3.5 St Lights - Bracket'!G298="","",'3.5 St Lights - Bracket'!G298)</f>
        <v/>
      </c>
      <c r="H298" s="413" t="str">
        <f>IF('3.5 St Lights - Bracket'!H298="","",'3.5 St Lights - Bracket'!H298)</f>
        <v/>
      </c>
      <c r="I298" s="413"/>
      <c r="J298" s="89" t="str">
        <f t="shared" si="134"/>
        <v/>
      </c>
      <c r="K298" s="413"/>
      <c r="L298" s="89" t="str">
        <f t="shared" si="135"/>
        <v/>
      </c>
      <c r="M298" s="414" t="str">
        <f t="shared" si="136"/>
        <v/>
      </c>
      <c r="N298" s="413"/>
      <c r="O298" s="89" t="str">
        <f t="shared" si="137"/>
        <v/>
      </c>
      <c r="P298" s="413" t="str">
        <f t="shared" si="138"/>
        <v/>
      </c>
      <c r="Q298" s="89" t="str">
        <f t="shared" si="139"/>
        <v/>
      </c>
      <c r="R298" s="413"/>
      <c r="S298" s="413" t="str">
        <f>IFERROR(VLOOKUP('3.5 St Lights - Pole'!AE298,sl_lights_light_supply_auto,2,FALSE),"")</f>
        <v/>
      </c>
      <c r="T298" s="89" t="str">
        <f t="shared" si="140"/>
        <v/>
      </c>
      <c r="U298" s="413"/>
      <c r="V298" s="413"/>
      <c r="W298" s="413"/>
      <c r="X298" s="413"/>
      <c r="Y298" s="89" t="str">
        <f t="shared" si="141"/>
        <v/>
      </c>
      <c r="Z298" s="415" t="str">
        <f>IF('3.5 St Lights - Pole'!$AM298="","",'3.5 St Lights - Pole'!$AM298)</f>
        <v/>
      </c>
      <c r="AA298" s="413"/>
      <c r="AB298" s="413"/>
      <c r="AC298" s="89" t="str">
        <f t="shared" si="142"/>
        <v/>
      </c>
      <c r="AD298" s="85"/>
      <c r="AE298" s="413"/>
      <c r="AF298" s="413" t="str">
        <f t="shared" si="143"/>
        <v/>
      </c>
      <c r="AG298" s="89" t="str">
        <f t="shared" si="144"/>
        <v/>
      </c>
      <c r="AH298" s="414" t="str">
        <f t="shared" si="145"/>
        <v/>
      </c>
      <c r="AI298" s="413" t="str">
        <f t="shared" si="146"/>
        <v/>
      </c>
      <c r="AJ298" s="89" t="str">
        <f t="shared" si="147"/>
        <v/>
      </c>
      <c r="AK298" s="413"/>
      <c r="AL298" s="89" t="str">
        <f t="shared" si="148"/>
        <v/>
      </c>
      <c r="AM298" s="413"/>
      <c r="AN298" s="89" t="str">
        <f t="shared" si="149"/>
        <v/>
      </c>
      <c r="AO298" s="413"/>
      <c r="AP298" s="89" t="str">
        <f t="shared" si="150"/>
        <v/>
      </c>
      <c r="AQ298" s="413"/>
      <c r="AR298" s="415" t="str">
        <f>IF('3.5 St Lights - Pole'!$AM298="","",'3.5 St Lights - Pole'!$AM298)</f>
        <v/>
      </c>
      <c r="AS298" s="413"/>
      <c r="AT298" s="89" t="str">
        <f t="shared" si="151"/>
        <v/>
      </c>
      <c r="AU298" s="85"/>
      <c r="AV298" s="85"/>
      <c r="AW298" s="413"/>
      <c r="AX298" s="413"/>
      <c r="AY298" s="89" t="str">
        <f t="shared" si="152"/>
        <v/>
      </c>
      <c r="AZ298" s="85"/>
      <c r="BA298" s="85"/>
      <c r="BB298" s="413" t="str">
        <f t="shared" si="153"/>
        <v/>
      </c>
      <c r="BC298" s="89" t="str">
        <f t="shared" si="154"/>
        <v/>
      </c>
      <c r="BD298" s="414" t="str">
        <f t="shared" si="155"/>
        <v/>
      </c>
      <c r="BE298" s="413"/>
      <c r="BF298" s="416" t="str">
        <f t="shared" si="156"/>
        <v/>
      </c>
      <c r="BG298" s="415" t="str">
        <f>IF('3.5 St Lights - Pole'!$AM298="","",'3.5 St Lights - Pole'!$AM298)</f>
        <v/>
      </c>
      <c r="BH298" s="413"/>
      <c r="BI298" s="89" t="str">
        <f t="shared" si="157"/>
        <v/>
      </c>
      <c r="BJ298" s="85"/>
      <c r="BK298" s="413"/>
      <c r="BL298" s="413"/>
      <c r="BM298" s="413"/>
      <c r="BN298" s="89" t="str">
        <f t="shared" si="158"/>
        <v/>
      </c>
      <c r="BO298" s="85"/>
      <c r="BP298" s="413"/>
      <c r="BQ298" s="415" t="str">
        <f>IF('3.5 St Lights - Pole'!$AM298="","",'3.5 St Lights - Pole'!$AM298)</f>
        <v/>
      </c>
      <c r="BR298" s="85"/>
      <c r="BS298" s="85"/>
      <c r="BT298" s="85" t="str">
        <f>'3.5 St Lights - Pole'!CE298</f>
        <v/>
      </c>
      <c r="BU298" s="85"/>
      <c r="BV298" s="85" t="str">
        <f t="shared" si="159"/>
        <v/>
      </c>
      <c r="BW298" s="271"/>
      <c r="BX298" s="85" t="str">
        <f>'3.5 St Lights - Pole'!CI298</f>
        <v/>
      </c>
      <c r="BY298" s="85" t="str">
        <f>'3.5 St Lights - Pole'!CJ298</f>
        <v/>
      </c>
      <c r="BZ298" s="85" t="str">
        <f>'3.5 St Lights - Pole'!CK298</f>
        <v/>
      </c>
      <c r="CA298" s="85"/>
      <c r="CB298" s="85"/>
      <c r="CC298" s="85" t="str">
        <f t="shared" si="160"/>
        <v/>
      </c>
      <c r="CD298" s="413"/>
      <c r="CE298" s="112"/>
      <c r="CF298" s="133" t="str">
        <f ca="1">IF('3.5 St Lights - Pole'!CR298="","",'3.5 St Lights - Pole'!CR298)</f>
        <v/>
      </c>
      <c r="CG298" s="112" t="str">
        <f>IF('3.5 St Lights - Pole'!CS298="","",'3.5 St Lights - Pole'!CS298)</f>
        <v/>
      </c>
      <c r="CH298" s="112"/>
      <c r="CI298" s="112"/>
    </row>
    <row r="299" spans="1:87" x14ac:dyDescent="0.2">
      <c r="A299" s="237"/>
      <c r="B299" s="413" t="str">
        <f t="shared" si="133"/>
        <v/>
      </c>
      <c r="C299" s="413" t="str">
        <f>IF('3.5 St Lights - Bracket'!B299="","",'3.5 St Lights - Bracket'!B299)</f>
        <v/>
      </c>
      <c r="D299" s="89" t="str">
        <f>IF('3.5 St Lights - Bracket'!D299="","",'3.5 St Lights - Bracket'!D299)</f>
        <v/>
      </c>
      <c r="E299" s="413" t="str">
        <f>IF('3.5 St Lights - Bracket'!E299="","",'3.5 St Lights - Bracket'!E299)</f>
        <v/>
      </c>
      <c r="F299" s="413" t="str">
        <f>IF('3.5 St Lights - Bracket'!F299="","",'3.5 St Lights - Bracket'!F299)</f>
        <v/>
      </c>
      <c r="G299" s="413" t="str">
        <f>IF('3.5 St Lights - Bracket'!G299="","",'3.5 St Lights - Bracket'!G299)</f>
        <v/>
      </c>
      <c r="H299" s="413" t="str">
        <f>IF('3.5 St Lights - Bracket'!H299="","",'3.5 St Lights - Bracket'!H299)</f>
        <v/>
      </c>
      <c r="I299" s="413"/>
      <c r="J299" s="89" t="str">
        <f t="shared" si="134"/>
        <v/>
      </c>
      <c r="K299" s="413"/>
      <c r="L299" s="89" t="str">
        <f t="shared" si="135"/>
        <v/>
      </c>
      <c r="M299" s="414" t="str">
        <f t="shared" si="136"/>
        <v/>
      </c>
      <c r="N299" s="413"/>
      <c r="O299" s="89" t="str">
        <f t="shared" si="137"/>
        <v/>
      </c>
      <c r="P299" s="413" t="str">
        <f t="shared" si="138"/>
        <v/>
      </c>
      <c r="Q299" s="89" t="str">
        <f t="shared" si="139"/>
        <v/>
      </c>
      <c r="R299" s="413"/>
      <c r="S299" s="413" t="str">
        <f>IFERROR(VLOOKUP('3.5 St Lights - Pole'!AE299,sl_lights_light_supply_auto,2,FALSE),"")</f>
        <v/>
      </c>
      <c r="T299" s="89" t="str">
        <f t="shared" si="140"/>
        <v/>
      </c>
      <c r="U299" s="413"/>
      <c r="V299" s="413"/>
      <c r="W299" s="413"/>
      <c r="X299" s="413"/>
      <c r="Y299" s="89" t="str">
        <f t="shared" si="141"/>
        <v/>
      </c>
      <c r="Z299" s="415" t="str">
        <f>IF('3.5 St Lights - Pole'!$AM299="","",'3.5 St Lights - Pole'!$AM299)</f>
        <v/>
      </c>
      <c r="AA299" s="413"/>
      <c r="AB299" s="413"/>
      <c r="AC299" s="89" t="str">
        <f t="shared" si="142"/>
        <v/>
      </c>
      <c r="AD299" s="85"/>
      <c r="AE299" s="413"/>
      <c r="AF299" s="413" t="str">
        <f t="shared" si="143"/>
        <v/>
      </c>
      <c r="AG299" s="89" t="str">
        <f t="shared" si="144"/>
        <v/>
      </c>
      <c r="AH299" s="414" t="str">
        <f t="shared" si="145"/>
        <v/>
      </c>
      <c r="AI299" s="413" t="str">
        <f t="shared" si="146"/>
        <v/>
      </c>
      <c r="AJ299" s="89" t="str">
        <f t="shared" si="147"/>
        <v/>
      </c>
      <c r="AK299" s="413"/>
      <c r="AL299" s="89" t="str">
        <f t="shared" si="148"/>
        <v/>
      </c>
      <c r="AM299" s="413"/>
      <c r="AN299" s="89" t="str">
        <f t="shared" si="149"/>
        <v/>
      </c>
      <c r="AO299" s="413"/>
      <c r="AP299" s="89" t="str">
        <f t="shared" si="150"/>
        <v/>
      </c>
      <c r="AQ299" s="413"/>
      <c r="AR299" s="415" t="str">
        <f>IF('3.5 St Lights - Pole'!$AM299="","",'3.5 St Lights - Pole'!$AM299)</f>
        <v/>
      </c>
      <c r="AS299" s="413"/>
      <c r="AT299" s="89" t="str">
        <f t="shared" si="151"/>
        <v/>
      </c>
      <c r="AU299" s="85"/>
      <c r="AV299" s="85"/>
      <c r="AW299" s="413"/>
      <c r="AX299" s="413"/>
      <c r="AY299" s="89" t="str">
        <f t="shared" si="152"/>
        <v/>
      </c>
      <c r="AZ299" s="85"/>
      <c r="BA299" s="85"/>
      <c r="BB299" s="413" t="str">
        <f t="shared" si="153"/>
        <v/>
      </c>
      <c r="BC299" s="89" t="str">
        <f t="shared" si="154"/>
        <v/>
      </c>
      <c r="BD299" s="414" t="str">
        <f t="shared" si="155"/>
        <v/>
      </c>
      <c r="BE299" s="413"/>
      <c r="BF299" s="416" t="str">
        <f t="shared" si="156"/>
        <v/>
      </c>
      <c r="BG299" s="415" t="str">
        <f>IF('3.5 St Lights - Pole'!$AM299="","",'3.5 St Lights - Pole'!$AM299)</f>
        <v/>
      </c>
      <c r="BH299" s="413"/>
      <c r="BI299" s="89" t="str">
        <f t="shared" si="157"/>
        <v/>
      </c>
      <c r="BJ299" s="85"/>
      <c r="BK299" s="413"/>
      <c r="BL299" s="413"/>
      <c r="BM299" s="413"/>
      <c r="BN299" s="89" t="str">
        <f t="shared" si="158"/>
        <v/>
      </c>
      <c r="BO299" s="85"/>
      <c r="BP299" s="413"/>
      <c r="BQ299" s="415" t="str">
        <f>IF('3.5 St Lights - Pole'!$AM299="","",'3.5 St Lights - Pole'!$AM299)</f>
        <v/>
      </c>
      <c r="BR299" s="85"/>
      <c r="BS299" s="85"/>
      <c r="BT299" s="85" t="str">
        <f>'3.5 St Lights - Pole'!CE299</f>
        <v/>
      </c>
      <c r="BU299" s="85"/>
      <c r="BV299" s="85" t="str">
        <f t="shared" si="159"/>
        <v/>
      </c>
      <c r="BW299" s="271"/>
      <c r="BX299" s="85" t="str">
        <f>'3.5 St Lights - Pole'!CI299</f>
        <v/>
      </c>
      <c r="BY299" s="85" t="str">
        <f>'3.5 St Lights - Pole'!CJ299</f>
        <v/>
      </c>
      <c r="BZ299" s="85" t="str">
        <f>'3.5 St Lights - Pole'!CK299</f>
        <v/>
      </c>
      <c r="CA299" s="85"/>
      <c r="CB299" s="85"/>
      <c r="CC299" s="85" t="str">
        <f t="shared" si="160"/>
        <v/>
      </c>
      <c r="CD299" s="413"/>
      <c r="CE299" s="112"/>
      <c r="CF299" s="133" t="str">
        <f ca="1">IF('3.5 St Lights - Pole'!CR299="","",'3.5 St Lights - Pole'!CR299)</f>
        <v/>
      </c>
      <c r="CG299" s="112" t="str">
        <f>IF('3.5 St Lights - Pole'!CS299="","",'3.5 St Lights - Pole'!CS299)</f>
        <v/>
      </c>
      <c r="CH299" s="112"/>
      <c r="CI299" s="112"/>
    </row>
    <row r="300" spans="1:87" x14ac:dyDescent="0.2">
      <c r="A300" s="237"/>
      <c r="B300" s="413" t="str">
        <f t="shared" si="133"/>
        <v/>
      </c>
      <c r="C300" s="413" t="str">
        <f>IF('3.5 St Lights - Bracket'!B300="","",'3.5 St Lights - Bracket'!B300)</f>
        <v/>
      </c>
      <c r="D300" s="89" t="str">
        <f>IF('3.5 St Lights - Bracket'!D300="","",'3.5 St Lights - Bracket'!D300)</f>
        <v/>
      </c>
      <c r="E300" s="413" t="str">
        <f>IF('3.5 St Lights - Bracket'!E300="","",'3.5 St Lights - Bracket'!E300)</f>
        <v/>
      </c>
      <c r="F300" s="413" t="str">
        <f>IF('3.5 St Lights - Bracket'!F300="","",'3.5 St Lights - Bracket'!F300)</f>
        <v/>
      </c>
      <c r="G300" s="413" t="str">
        <f>IF('3.5 St Lights - Bracket'!G300="","",'3.5 St Lights - Bracket'!G300)</f>
        <v/>
      </c>
      <c r="H300" s="413" t="str">
        <f>IF('3.5 St Lights - Bracket'!H300="","",'3.5 St Lights - Bracket'!H300)</f>
        <v/>
      </c>
      <c r="I300" s="413"/>
      <c r="J300" s="89" t="str">
        <f t="shared" si="134"/>
        <v/>
      </c>
      <c r="K300" s="413"/>
      <c r="L300" s="89" t="str">
        <f t="shared" si="135"/>
        <v/>
      </c>
      <c r="M300" s="414" t="str">
        <f t="shared" si="136"/>
        <v/>
      </c>
      <c r="N300" s="413"/>
      <c r="O300" s="89" t="str">
        <f t="shared" si="137"/>
        <v/>
      </c>
      <c r="P300" s="413" t="str">
        <f t="shared" si="138"/>
        <v/>
      </c>
      <c r="Q300" s="89" t="str">
        <f t="shared" si="139"/>
        <v/>
      </c>
      <c r="R300" s="413"/>
      <c r="S300" s="413" t="str">
        <f>IFERROR(VLOOKUP('3.5 St Lights - Pole'!AE300,sl_lights_light_supply_auto,2,FALSE),"")</f>
        <v/>
      </c>
      <c r="T300" s="89" t="str">
        <f t="shared" si="140"/>
        <v/>
      </c>
      <c r="U300" s="413"/>
      <c r="V300" s="413"/>
      <c r="W300" s="413"/>
      <c r="X300" s="413"/>
      <c r="Y300" s="89" t="str">
        <f t="shared" si="141"/>
        <v/>
      </c>
      <c r="Z300" s="415" t="str">
        <f>IF('3.5 St Lights - Pole'!$AM300="","",'3.5 St Lights - Pole'!$AM300)</f>
        <v/>
      </c>
      <c r="AA300" s="413"/>
      <c r="AB300" s="413"/>
      <c r="AC300" s="89" t="str">
        <f t="shared" si="142"/>
        <v/>
      </c>
      <c r="AD300" s="85"/>
      <c r="AE300" s="413"/>
      <c r="AF300" s="413" t="str">
        <f t="shared" si="143"/>
        <v/>
      </c>
      <c r="AG300" s="89" t="str">
        <f t="shared" si="144"/>
        <v/>
      </c>
      <c r="AH300" s="414" t="str">
        <f t="shared" si="145"/>
        <v/>
      </c>
      <c r="AI300" s="413" t="str">
        <f t="shared" si="146"/>
        <v/>
      </c>
      <c r="AJ300" s="89" t="str">
        <f t="shared" si="147"/>
        <v/>
      </c>
      <c r="AK300" s="413"/>
      <c r="AL300" s="89" t="str">
        <f t="shared" si="148"/>
        <v/>
      </c>
      <c r="AM300" s="413"/>
      <c r="AN300" s="89" t="str">
        <f t="shared" si="149"/>
        <v/>
      </c>
      <c r="AO300" s="413"/>
      <c r="AP300" s="89" t="str">
        <f t="shared" si="150"/>
        <v/>
      </c>
      <c r="AQ300" s="413"/>
      <c r="AR300" s="415" t="str">
        <f>IF('3.5 St Lights - Pole'!$AM300="","",'3.5 St Lights - Pole'!$AM300)</f>
        <v/>
      </c>
      <c r="AS300" s="413"/>
      <c r="AT300" s="89" t="str">
        <f t="shared" si="151"/>
        <v/>
      </c>
      <c r="AU300" s="85"/>
      <c r="AV300" s="85"/>
      <c r="AW300" s="413"/>
      <c r="AX300" s="413"/>
      <c r="AY300" s="89" t="str">
        <f t="shared" si="152"/>
        <v/>
      </c>
      <c r="AZ300" s="85"/>
      <c r="BA300" s="85"/>
      <c r="BB300" s="413" t="str">
        <f t="shared" si="153"/>
        <v/>
      </c>
      <c r="BC300" s="89" t="str">
        <f t="shared" si="154"/>
        <v/>
      </c>
      <c r="BD300" s="414" t="str">
        <f t="shared" si="155"/>
        <v/>
      </c>
      <c r="BE300" s="413"/>
      <c r="BF300" s="416" t="str">
        <f t="shared" si="156"/>
        <v/>
      </c>
      <c r="BG300" s="415" t="str">
        <f>IF('3.5 St Lights - Pole'!$AM300="","",'3.5 St Lights - Pole'!$AM300)</f>
        <v/>
      </c>
      <c r="BH300" s="413"/>
      <c r="BI300" s="89" t="str">
        <f t="shared" si="157"/>
        <v/>
      </c>
      <c r="BJ300" s="85"/>
      <c r="BK300" s="413"/>
      <c r="BL300" s="413"/>
      <c r="BM300" s="413"/>
      <c r="BN300" s="89" t="str">
        <f t="shared" si="158"/>
        <v/>
      </c>
      <c r="BO300" s="85"/>
      <c r="BP300" s="413"/>
      <c r="BQ300" s="415" t="str">
        <f>IF('3.5 St Lights - Pole'!$AM300="","",'3.5 St Lights - Pole'!$AM300)</f>
        <v/>
      </c>
      <c r="BR300" s="85"/>
      <c r="BS300" s="85"/>
      <c r="BT300" s="85" t="str">
        <f>'3.5 St Lights - Pole'!CE300</f>
        <v/>
      </c>
      <c r="BU300" s="85"/>
      <c r="BV300" s="85" t="str">
        <f t="shared" si="159"/>
        <v/>
      </c>
      <c r="BW300" s="271"/>
      <c r="BX300" s="85" t="str">
        <f>'3.5 St Lights - Pole'!CI300</f>
        <v/>
      </c>
      <c r="BY300" s="85" t="str">
        <f>'3.5 St Lights - Pole'!CJ300</f>
        <v/>
      </c>
      <c r="BZ300" s="85" t="str">
        <f>'3.5 St Lights - Pole'!CK300</f>
        <v/>
      </c>
      <c r="CA300" s="85"/>
      <c r="CB300" s="85"/>
      <c r="CC300" s="85" t="str">
        <f t="shared" si="160"/>
        <v/>
      </c>
      <c r="CD300" s="413"/>
      <c r="CE300" s="112"/>
      <c r="CF300" s="133" t="str">
        <f ca="1">IF('3.5 St Lights - Pole'!CR300="","",'3.5 St Lights - Pole'!CR300)</f>
        <v/>
      </c>
      <c r="CG300" s="112" t="str">
        <f>IF('3.5 St Lights - Pole'!CS300="","",'3.5 St Lights - Pole'!CS300)</f>
        <v/>
      </c>
      <c r="CH300" s="112"/>
      <c r="CI300" s="112"/>
    </row>
    <row r="301" spans="1:87" x14ac:dyDescent="0.2">
      <c r="A301" s="237"/>
      <c r="B301" s="413" t="str">
        <f t="shared" si="133"/>
        <v/>
      </c>
      <c r="C301" s="413" t="str">
        <f>IF('3.5 St Lights - Bracket'!B301="","",'3.5 St Lights - Bracket'!B301)</f>
        <v/>
      </c>
      <c r="D301" s="89" t="str">
        <f>IF('3.5 St Lights - Bracket'!D301="","",'3.5 St Lights - Bracket'!D301)</f>
        <v/>
      </c>
      <c r="E301" s="413" t="str">
        <f>IF('3.5 St Lights - Bracket'!E301="","",'3.5 St Lights - Bracket'!E301)</f>
        <v/>
      </c>
      <c r="F301" s="413" t="str">
        <f>IF('3.5 St Lights - Bracket'!F301="","",'3.5 St Lights - Bracket'!F301)</f>
        <v/>
      </c>
      <c r="G301" s="413" t="str">
        <f>IF('3.5 St Lights - Bracket'!G301="","",'3.5 St Lights - Bracket'!G301)</f>
        <v/>
      </c>
      <c r="H301" s="413" t="str">
        <f>IF('3.5 St Lights - Bracket'!H301="","",'3.5 St Lights - Bracket'!H301)</f>
        <v/>
      </c>
      <c r="I301" s="413"/>
      <c r="J301" s="89" t="str">
        <f t="shared" si="134"/>
        <v/>
      </c>
      <c r="K301" s="413"/>
      <c r="L301" s="89" t="str">
        <f t="shared" si="135"/>
        <v/>
      </c>
      <c r="M301" s="414" t="str">
        <f t="shared" si="136"/>
        <v/>
      </c>
      <c r="N301" s="413"/>
      <c r="O301" s="89" t="str">
        <f t="shared" si="137"/>
        <v/>
      </c>
      <c r="P301" s="413" t="str">
        <f t="shared" si="138"/>
        <v/>
      </c>
      <c r="Q301" s="89" t="str">
        <f t="shared" si="139"/>
        <v/>
      </c>
      <c r="R301" s="413"/>
      <c r="S301" s="413" t="str">
        <f>IFERROR(VLOOKUP('3.5 St Lights - Pole'!AE301,sl_lights_light_supply_auto,2,FALSE),"")</f>
        <v/>
      </c>
      <c r="T301" s="89" t="str">
        <f t="shared" si="140"/>
        <v/>
      </c>
      <c r="U301" s="413"/>
      <c r="V301" s="413"/>
      <c r="W301" s="413"/>
      <c r="X301" s="413"/>
      <c r="Y301" s="89" t="str">
        <f t="shared" si="141"/>
        <v/>
      </c>
      <c r="Z301" s="415" t="str">
        <f>IF('3.5 St Lights - Pole'!$AM301="","",'3.5 St Lights - Pole'!$AM301)</f>
        <v/>
      </c>
      <c r="AA301" s="413"/>
      <c r="AB301" s="413"/>
      <c r="AC301" s="89" t="str">
        <f t="shared" si="142"/>
        <v/>
      </c>
      <c r="AD301" s="85"/>
      <c r="AE301" s="413"/>
      <c r="AF301" s="413" t="str">
        <f t="shared" si="143"/>
        <v/>
      </c>
      <c r="AG301" s="89" t="str">
        <f t="shared" si="144"/>
        <v/>
      </c>
      <c r="AH301" s="414" t="str">
        <f t="shared" si="145"/>
        <v/>
      </c>
      <c r="AI301" s="413" t="str">
        <f t="shared" si="146"/>
        <v/>
      </c>
      <c r="AJ301" s="89" t="str">
        <f t="shared" si="147"/>
        <v/>
      </c>
      <c r="AK301" s="413"/>
      <c r="AL301" s="89" t="str">
        <f t="shared" si="148"/>
        <v/>
      </c>
      <c r="AM301" s="413"/>
      <c r="AN301" s="89" t="str">
        <f t="shared" si="149"/>
        <v/>
      </c>
      <c r="AO301" s="413"/>
      <c r="AP301" s="89" t="str">
        <f t="shared" si="150"/>
        <v/>
      </c>
      <c r="AQ301" s="413"/>
      <c r="AR301" s="415" t="str">
        <f>IF('3.5 St Lights - Pole'!$AM301="","",'3.5 St Lights - Pole'!$AM301)</f>
        <v/>
      </c>
      <c r="AS301" s="413"/>
      <c r="AT301" s="89" t="str">
        <f t="shared" si="151"/>
        <v/>
      </c>
      <c r="AU301" s="85"/>
      <c r="AV301" s="85"/>
      <c r="AW301" s="413"/>
      <c r="AX301" s="413"/>
      <c r="AY301" s="89" t="str">
        <f t="shared" si="152"/>
        <v/>
      </c>
      <c r="AZ301" s="85"/>
      <c r="BA301" s="85"/>
      <c r="BB301" s="413" t="str">
        <f t="shared" si="153"/>
        <v/>
      </c>
      <c r="BC301" s="89" t="str">
        <f t="shared" si="154"/>
        <v/>
      </c>
      <c r="BD301" s="414" t="str">
        <f t="shared" si="155"/>
        <v/>
      </c>
      <c r="BE301" s="413"/>
      <c r="BF301" s="416" t="str">
        <f t="shared" si="156"/>
        <v/>
      </c>
      <c r="BG301" s="415" t="str">
        <f>IF('3.5 St Lights - Pole'!$AM301="","",'3.5 St Lights - Pole'!$AM301)</f>
        <v/>
      </c>
      <c r="BH301" s="413"/>
      <c r="BI301" s="89" t="str">
        <f t="shared" si="157"/>
        <v/>
      </c>
      <c r="BJ301" s="85"/>
      <c r="BK301" s="413"/>
      <c r="BL301" s="413"/>
      <c r="BM301" s="413"/>
      <c r="BN301" s="89" t="str">
        <f t="shared" si="158"/>
        <v/>
      </c>
      <c r="BO301" s="85"/>
      <c r="BP301" s="413"/>
      <c r="BQ301" s="415" t="str">
        <f>IF('3.5 St Lights - Pole'!$AM301="","",'3.5 St Lights - Pole'!$AM301)</f>
        <v/>
      </c>
      <c r="BR301" s="85"/>
      <c r="BS301" s="85"/>
      <c r="BT301" s="85" t="str">
        <f>'3.5 St Lights - Pole'!CE301</f>
        <v/>
      </c>
      <c r="BU301" s="85"/>
      <c r="BV301" s="85" t="str">
        <f t="shared" si="159"/>
        <v/>
      </c>
      <c r="BW301" s="271"/>
      <c r="BX301" s="85" t="str">
        <f>'3.5 St Lights - Pole'!CI301</f>
        <v/>
      </c>
      <c r="BY301" s="85" t="str">
        <f>'3.5 St Lights - Pole'!CJ301</f>
        <v/>
      </c>
      <c r="BZ301" s="85" t="str">
        <f>'3.5 St Lights - Pole'!CK301</f>
        <v/>
      </c>
      <c r="CA301" s="85"/>
      <c r="CB301" s="85"/>
      <c r="CC301" s="85" t="str">
        <f t="shared" si="160"/>
        <v/>
      </c>
      <c r="CD301" s="413"/>
      <c r="CE301" s="112"/>
      <c r="CF301" s="133" t="str">
        <f ca="1">IF('3.5 St Lights - Pole'!CR301="","",'3.5 St Lights - Pole'!CR301)</f>
        <v/>
      </c>
      <c r="CG301" s="112" t="str">
        <f>IF('3.5 St Lights - Pole'!CS301="","",'3.5 St Lights - Pole'!CS301)</f>
        <v/>
      </c>
      <c r="CH301" s="112"/>
      <c r="CI301" s="112"/>
    </row>
    <row r="302" spans="1:87" x14ac:dyDescent="0.2">
      <c r="A302" s="237"/>
      <c r="B302" s="413" t="str">
        <f t="shared" si="133"/>
        <v/>
      </c>
      <c r="C302" s="413" t="str">
        <f>IF('3.5 St Lights - Bracket'!B302="","",'3.5 St Lights - Bracket'!B302)</f>
        <v/>
      </c>
      <c r="D302" s="89" t="str">
        <f>IF('3.5 St Lights - Bracket'!D302="","",'3.5 St Lights - Bracket'!D302)</f>
        <v/>
      </c>
      <c r="E302" s="413" t="str">
        <f>IF('3.5 St Lights - Bracket'!E302="","",'3.5 St Lights - Bracket'!E302)</f>
        <v/>
      </c>
      <c r="F302" s="413" t="str">
        <f>IF('3.5 St Lights - Bracket'!F302="","",'3.5 St Lights - Bracket'!F302)</f>
        <v/>
      </c>
      <c r="G302" s="413" t="str">
        <f>IF('3.5 St Lights - Bracket'!G302="","",'3.5 St Lights - Bracket'!G302)</f>
        <v/>
      </c>
      <c r="H302" s="413" t="str">
        <f>IF('3.5 St Lights - Bracket'!H302="","",'3.5 St Lights - Bracket'!H302)</f>
        <v/>
      </c>
      <c r="I302" s="413"/>
      <c r="J302" s="89" t="str">
        <f t="shared" si="134"/>
        <v/>
      </c>
      <c r="K302" s="413"/>
      <c r="L302" s="89" t="str">
        <f t="shared" si="135"/>
        <v/>
      </c>
      <c r="M302" s="414" t="str">
        <f t="shared" si="136"/>
        <v/>
      </c>
      <c r="N302" s="413"/>
      <c r="O302" s="89" t="str">
        <f t="shared" si="137"/>
        <v/>
      </c>
      <c r="P302" s="413" t="str">
        <f t="shared" si="138"/>
        <v/>
      </c>
      <c r="Q302" s="89" t="str">
        <f t="shared" si="139"/>
        <v/>
      </c>
      <c r="R302" s="413"/>
      <c r="S302" s="413" t="str">
        <f>IFERROR(VLOOKUP('3.5 St Lights - Pole'!AE302,sl_lights_light_supply_auto,2,FALSE),"")</f>
        <v/>
      </c>
      <c r="T302" s="89" t="str">
        <f t="shared" si="140"/>
        <v/>
      </c>
      <c r="U302" s="413"/>
      <c r="V302" s="413"/>
      <c r="W302" s="413"/>
      <c r="X302" s="413"/>
      <c r="Y302" s="89" t="str">
        <f t="shared" si="141"/>
        <v/>
      </c>
      <c r="Z302" s="415" t="str">
        <f>IF('3.5 St Lights - Pole'!$AM302="","",'3.5 St Lights - Pole'!$AM302)</f>
        <v/>
      </c>
      <c r="AA302" s="413"/>
      <c r="AB302" s="413"/>
      <c r="AC302" s="89" t="str">
        <f t="shared" si="142"/>
        <v/>
      </c>
      <c r="AD302" s="85"/>
      <c r="AE302" s="413"/>
      <c r="AF302" s="413" t="str">
        <f t="shared" si="143"/>
        <v/>
      </c>
      <c r="AG302" s="89" t="str">
        <f t="shared" si="144"/>
        <v/>
      </c>
      <c r="AH302" s="414" t="str">
        <f t="shared" si="145"/>
        <v/>
      </c>
      <c r="AI302" s="413" t="str">
        <f t="shared" si="146"/>
        <v/>
      </c>
      <c r="AJ302" s="89" t="str">
        <f t="shared" si="147"/>
        <v/>
      </c>
      <c r="AK302" s="413"/>
      <c r="AL302" s="89" t="str">
        <f t="shared" si="148"/>
        <v/>
      </c>
      <c r="AM302" s="413"/>
      <c r="AN302" s="89" t="str">
        <f t="shared" si="149"/>
        <v/>
      </c>
      <c r="AO302" s="413"/>
      <c r="AP302" s="89" t="str">
        <f t="shared" si="150"/>
        <v/>
      </c>
      <c r="AQ302" s="413"/>
      <c r="AR302" s="415" t="str">
        <f>IF('3.5 St Lights - Pole'!$AM302="","",'3.5 St Lights - Pole'!$AM302)</f>
        <v/>
      </c>
      <c r="AS302" s="413"/>
      <c r="AT302" s="89" t="str">
        <f t="shared" si="151"/>
        <v/>
      </c>
      <c r="AU302" s="85"/>
      <c r="AV302" s="85"/>
      <c r="AW302" s="413"/>
      <c r="AX302" s="413"/>
      <c r="AY302" s="89" t="str">
        <f t="shared" si="152"/>
        <v/>
      </c>
      <c r="AZ302" s="85"/>
      <c r="BA302" s="85"/>
      <c r="BB302" s="413" t="str">
        <f t="shared" si="153"/>
        <v/>
      </c>
      <c r="BC302" s="89" t="str">
        <f t="shared" si="154"/>
        <v/>
      </c>
      <c r="BD302" s="414" t="str">
        <f t="shared" si="155"/>
        <v/>
      </c>
      <c r="BE302" s="413"/>
      <c r="BF302" s="416" t="str">
        <f t="shared" si="156"/>
        <v/>
      </c>
      <c r="BG302" s="415" t="str">
        <f>IF('3.5 St Lights - Pole'!$AM302="","",'3.5 St Lights - Pole'!$AM302)</f>
        <v/>
      </c>
      <c r="BH302" s="413"/>
      <c r="BI302" s="89" t="str">
        <f t="shared" si="157"/>
        <v/>
      </c>
      <c r="BJ302" s="85"/>
      <c r="BK302" s="413"/>
      <c r="BL302" s="413"/>
      <c r="BM302" s="413"/>
      <c r="BN302" s="89" t="str">
        <f t="shared" si="158"/>
        <v/>
      </c>
      <c r="BO302" s="85"/>
      <c r="BP302" s="413"/>
      <c r="BQ302" s="415" t="str">
        <f>IF('3.5 St Lights - Pole'!$AM302="","",'3.5 St Lights - Pole'!$AM302)</f>
        <v/>
      </c>
      <c r="BR302" s="85"/>
      <c r="BS302" s="85"/>
      <c r="BT302" s="85" t="str">
        <f>'3.5 St Lights - Pole'!CE302</f>
        <v/>
      </c>
      <c r="BU302" s="85"/>
      <c r="BV302" s="85" t="str">
        <f t="shared" si="159"/>
        <v/>
      </c>
      <c r="BW302" s="271"/>
      <c r="BX302" s="85" t="str">
        <f>'3.5 St Lights - Pole'!CI302</f>
        <v/>
      </c>
      <c r="BY302" s="85" t="str">
        <f>'3.5 St Lights - Pole'!CJ302</f>
        <v/>
      </c>
      <c r="BZ302" s="85" t="str">
        <f>'3.5 St Lights - Pole'!CK302</f>
        <v/>
      </c>
      <c r="CA302" s="85"/>
      <c r="CB302" s="85"/>
      <c r="CC302" s="85" t="str">
        <f t="shared" si="160"/>
        <v/>
      </c>
      <c r="CD302" s="413"/>
      <c r="CE302" s="112"/>
      <c r="CF302" s="133" t="str">
        <f ca="1">IF('3.5 St Lights - Pole'!CR302="","",'3.5 St Lights - Pole'!CR302)</f>
        <v/>
      </c>
      <c r="CG302" s="112" t="str">
        <f>IF('3.5 St Lights - Pole'!CS302="","",'3.5 St Lights - Pole'!CS302)</f>
        <v/>
      </c>
      <c r="CH302" s="112"/>
      <c r="CI302" s="112"/>
    </row>
    <row r="303" spans="1:87" x14ac:dyDescent="0.2">
      <c r="A303" s="237"/>
      <c r="B303" s="413" t="str">
        <f t="shared" si="133"/>
        <v/>
      </c>
      <c r="C303" s="413" t="str">
        <f>IF('3.5 St Lights - Bracket'!B303="","",'3.5 St Lights - Bracket'!B303)</f>
        <v/>
      </c>
      <c r="D303" s="89" t="str">
        <f>IF('3.5 St Lights - Bracket'!D303="","",'3.5 St Lights - Bracket'!D303)</f>
        <v/>
      </c>
      <c r="E303" s="413" t="str">
        <f>IF('3.5 St Lights - Bracket'!E303="","",'3.5 St Lights - Bracket'!E303)</f>
        <v/>
      </c>
      <c r="F303" s="413" t="str">
        <f>IF('3.5 St Lights - Bracket'!F303="","",'3.5 St Lights - Bracket'!F303)</f>
        <v/>
      </c>
      <c r="G303" s="413" t="str">
        <f>IF('3.5 St Lights - Bracket'!G303="","",'3.5 St Lights - Bracket'!G303)</f>
        <v/>
      </c>
      <c r="H303" s="413" t="str">
        <f>IF('3.5 St Lights - Bracket'!H303="","",'3.5 St Lights - Bracket'!H303)</f>
        <v/>
      </c>
      <c r="I303" s="413"/>
      <c r="J303" s="89" t="str">
        <f t="shared" si="134"/>
        <v/>
      </c>
      <c r="K303" s="413"/>
      <c r="L303" s="89" t="str">
        <f t="shared" si="135"/>
        <v/>
      </c>
      <c r="M303" s="414" t="str">
        <f t="shared" si="136"/>
        <v/>
      </c>
      <c r="N303" s="413"/>
      <c r="O303" s="89" t="str">
        <f t="shared" si="137"/>
        <v/>
      </c>
      <c r="P303" s="413" t="str">
        <f t="shared" si="138"/>
        <v/>
      </c>
      <c r="Q303" s="89" t="str">
        <f t="shared" si="139"/>
        <v/>
      </c>
      <c r="R303" s="413"/>
      <c r="S303" s="413" t="str">
        <f>IFERROR(VLOOKUP('3.5 St Lights - Pole'!AE303,sl_lights_light_supply_auto,2,FALSE),"")</f>
        <v/>
      </c>
      <c r="T303" s="89" t="str">
        <f t="shared" si="140"/>
        <v/>
      </c>
      <c r="U303" s="413"/>
      <c r="V303" s="413"/>
      <c r="W303" s="413"/>
      <c r="X303" s="413"/>
      <c r="Y303" s="89" t="str">
        <f t="shared" si="141"/>
        <v/>
      </c>
      <c r="Z303" s="415" t="str">
        <f>IF('3.5 St Lights - Pole'!$AM303="","",'3.5 St Lights - Pole'!$AM303)</f>
        <v/>
      </c>
      <c r="AA303" s="413"/>
      <c r="AB303" s="413"/>
      <c r="AC303" s="89" t="str">
        <f t="shared" si="142"/>
        <v/>
      </c>
      <c r="AD303" s="85"/>
      <c r="AE303" s="413"/>
      <c r="AF303" s="413" t="str">
        <f t="shared" si="143"/>
        <v/>
      </c>
      <c r="AG303" s="89" t="str">
        <f t="shared" si="144"/>
        <v/>
      </c>
      <c r="AH303" s="414" t="str">
        <f t="shared" si="145"/>
        <v/>
      </c>
      <c r="AI303" s="413" t="str">
        <f t="shared" si="146"/>
        <v/>
      </c>
      <c r="AJ303" s="89" t="str">
        <f t="shared" si="147"/>
        <v/>
      </c>
      <c r="AK303" s="413"/>
      <c r="AL303" s="89" t="str">
        <f t="shared" si="148"/>
        <v/>
      </c>
      <c r="AM303" s="413"/>
      <c r="AN303" s="89" t="str">
        <f t="shared" si="149"/>
        <v/>
      </c>
      <c r="AO303" s="413"/>
      <c r="AP303" s="89" t="str">
        <f t="shared" si="150"/>
        <v/>
      </c>
      <c r="AQ303" s="413"/>
      <c r="AR303" s="415" t="str">
        <f>IF('3.5 St Lights - Pole'!$AM303="","",'3.5 St Lights - Pole'!$AM303)</f>
        <v/>
      </c>
      <c r="AS303" s="413"/>
      <c r="AT303" s="89" t="str">
        <f t="shared" si="151"/>
        <v/>
      </c>
      <c r="AU303" s="85"/>
      <c r="AV303" s="85"/>
      <c r="AW303" s="413"/>
      <c r="AX303" s="413"/>
      <c r="AY303" s="89" t="str">
        <f t="shared" si="152"/>
        <v/>
      </c>
      <c r="AZ303" s="85"/>
      <c r="BA303" s="85"/>
      <c r="BB303" s="413" t="str">
        <f t="shared" si="153"/>
        <v/>
      </c>
      <c r="BC303" s="89" t="str">
        <f t="shared" si="154"/>
        <v/>
      </c>
      <c r="BD303" s="414" t="str">
        <f t="shared" si="155"/>
        <v/>
      </c>
      <c r="BE303" s="413"/>
      <c r="BF303" s="416" t="str">
        <f t="shared" si="156"/>
        <v/>
      </c>
      <c r="BG303" s="415" t="str">
        <f>IF('3.5 St Lights - Pole'!$AM303="","",'3.5 St Lights - Pole'!$AM303)</f>
        <v/>
      </c>
      <c r="BH303" s="413"/>
      <c r="BI303" s="89" t="str">
        <f t="shared" si="157"/>
        <v/>
      </c>
      <c r="BJ303" s="85"/>
      <c r="BK303" s="413"/>
      <c r="BL303" s="413"/>
      <c r="BM303" s="413"/>
      <c r="BN303" s="89" t="str">
        <f t="shared" si="158"/>
        <v/>
      </c>
      <c r="BO303" s="85"/>
      <c r="BP303" s="413"/>
      <c r="BQ303" s="415" t="str">
        <f>IF('3.5 St Lights - Pole'!$AM303="","",'3.5 St Lights - Pole'!$AM303)</f>
        <v/>
      </c>
      <c r="BR303" s="85"/>
      <c r="BS303" s="85"/>
      <c r="BT303" s="85" t="str">
        <f>'3.5 St Lights - Pole'!CE303</f>
        <v/>
      </c>
      <c r="BU303" s="85"/>
      <c r="BV303" s="85" t="str">
        <f t="shared" si="159"/>
        <v/>
      </c>
      <c r="BW303" s="271"/>
      <c r="BX303" s="85" t="str">
        <f>'3.5 St Lights - Pole'!CI303</f>
        <v/>
      </c>
      <c r="BY303" s="85" t="str">
        <f>'3.5 St Lights - Pole'!CJ303</f>
        <v/>
      </c>
      <c r="BZ303" s="85" t="str">
        <f>'3.5 St Lights - Pole'!CK303</f>
        <v/>
      </c>
      <c r="CA303" s="85"/>
      <c r="CB303" s="85"/>
      <c r="CC303" s="85" t="str">
        <f t="shared" si="160"/>
        <v/>
      </c>
      <c r="CD303" s="413"/>
      <c r="CE303" s="112"/>
      <c r="CF303" s="133" t="str">
        <f ca="1">IF('3.5 St Lights - Pole'!CR303="","",'3.5 St Lights - Pole'!CR303)</f>
        <v/>
      </c>
      <c r="CG303" s="112" t="str">
        <f>IF('3.5 St Lights - Pole'!CS303="","",'3.5 St Lights - Pole'!CS303)</f>
        <v/>
      </c>
      <c r="CH303" s="112"/>
      <c r="CI303" s="112"/>
    </row>
    <row r="304" spans="1:87" x14ac:dyDescent="0.2">
      <c r="A304" s="237"/>
      <c r="B304" s="413" t="str">
        <f t="shared" si="133"/>
        <v/>
      </c>
      <c r="C304" s="413" t="str">
        <f>IF('3.5 St Lights - Bracket'!B304="","",'3.5 St Lights - Bracket'!B304)</f>
        <v/>
      </c>
      <c r="D304" s="89" t="str">
        <f>IF('3.5 St Lights - Bracket'!D304="","",'3.5 St Lights - Bracket'!D304)</f>
        <v/>
      </c>
      <c r="E304" s="413" t="str">
        <f>IF('3.5 St Lights - Bracket'!E304="","",'3.5 St Lights - Bracket'!E304)</f>
        <v/>
      </c>
      <c r="F304" s="413" t="str">
        <f>IF('3.5 St Lights - Bracket'!F304="","",'3.5 St Lights - Bracket'!F304)</f>
        <v/>
      </c>
      <c r="G304" s="413" t="str">
        <f>IF('3.5 St Lights - Bracket'!G304="","",'3.5 St Lights - Bracket'!G304)</f>
        <v/>
      </c>
      <c r="H304" s="413" t="str">
        <f>IF('3.5 St Lights - Bracket'!H304="","",'3.5 St Lights - Bracket'!H304)</f>
        <v/>
      </c>
      <c r="I304" s="413"/>
      <c r="J304" s="89" t="str">
        <f t="shared" si="134"/>
        <v/>
      </c>
      <c r="K304" s="413"/>
      <c r="L304" s="89" t="str">
        <f t="shared" si="135"/>
        <v/>
      </c>
      <c r="M304" s="414" t="str">
        <f t="shared" si="136"/>
        <v/>
      </c>
      <c r="N304" s="413"/>
      <c r="O304" s="89" t="str">
        <f t="shared" si="137"/>
        <v/>
      </c>
      <c r="P304" s="413" t="str">
        <f t="shared" si="138"/>
        <v/>
      </c>
      <c r="Q304" s="89" t="str">
        <f t="shared" si="139"/>
        <v/>
      </c>
      <c r="R304" s="413"/>
      <c r="S304" s="413" t="str">
        <f>IFERROR(VLOOKUP('3.5 St Lights - Pole'!AE304,sl_lights_light_supply_auto,2,FALSE),"")</f>
        <v/>
      </c>
      <c r="T304" s="89" t="str">
        <f t="shared" si="140"/>
        <v/>
      </c>
      <c r="U304" s="413"/>
      <c r="V304" s="413"/>
      <c r="W304" s="413"/>
      <c r="X304" s="413"/>
      <c r="Y304" s="89" t="str">
        <f t="shared" si="141"/>
        <v/>
      </c>
      <c r="Z304" s="415" t="str">
        <f>IF('3.5 St Lights - Pole'!$AM304="","",'3.5 St Lights - Pole'!$AM304)</f>
        <v/>
      </c>
      <c r="AA304" s="413"/>
      <c r="AB304" s="413"/>
      <c r="AC304" s="89" t="str">
        <f t="shared" si="142"/>
        <v/>
      </c>
      <c r="AD304" s="85"/>
      <c r="AE304" s="413"/>
      <c r="AF304" s="413" t="str">
        <f t="shared" si="143"/>
        <v/>
      </c>
      <c r="AG304" s="89" t="str">
        <f t="shared" si="144"/>
        <v/>
      </c>
      <c r="AH304" s="414" t="str">
        <f t="shared" si="145"/>
        <v/>
      </c>
      <c r="AI304" s="413" t="str">
        <f t="shared" si="146"/>
        <v/>
      </c>
      <c r="AJ304" s="89" t="str">
        <f t="shared" si="147"/>
        <v/>
      </c>
      <c r="AK304" s="413"/>
      <c r="AL304" s="89" t="str">
        <f t="shared" si="148"/>
        <v/>
      </c>
      <c r="AM304" s="413"/>
      <c r="AN304" s="89" t="str">
        <f t="shared" si="149"/>
        <v/>
      </c>
      <c r="AO304" s="413"/>
      <c r="AP304" s="89" t="str">
        <f t="shared" si="150"/>
        <v/>
      </c>
      <c r="AQ304" s="413"/>
      <c r="AR304" s="415" t="str">
        <f>IF('3.5 St Lights - Pole'!$AM304="","",'3.5 St Lights - Pole'!$AM304)</f>
        <v/>
      </c>
      <c r="AS304" s="413"/>
      <c r="AT304" s="89" t="str">
        <f t="shared" si="151"/>
        <v/>
      </c>
      <c r="AU304" s="85"/>
      <c r="AV304" s="85"/>
      <c r="AW304" s="413"/>
      <c r="AX304" s="413"/>
      <c r="AY304" s="89" t="str">
        <f t="shared" si="152"/>
        <v/>
      </c>
      <c r="AZ304" s="85"/>
      <c r="BA304" s="85"/>
      <c r="BB304" s="413" t="str">
        <f t="shared" si="153"/>
        <v/>
      </c>
      <c r="BC304" s="89" t="str">
        <f t="shared" si="154"/>
        <v/>
      </c>
      <c r="BD304" s="414" t="str">
        <f t="shared" si="155"/>
        <v/>
      </c>
      <c r="BE304" s="413"/>
      <c r="BF304" s="416" t="str">
        <f t="shared" si="156"/>
        <v/>
      </c>
      <c r="BG304" s="415" t="str">
        <f>IF('3.5 St Lights - Pole'!$AM304="","",'3.5 St Lights - Pole'!$AM304)</f>
        <v/>
      </c>
      <c r="BH304" s="413"/>
      <c r="BI304" s="89" t="str">
        <f t="shared" si="157"/>
        <v/>
      </c>
      <c r="BJ304" s="85"/>
      <c r="BK304" s="413"/>
      <c r="BL304" s="413"/>
      <c r="BM304" s="413"/>
      <c r="BN304" s="89" t="str">
        <f t="shared" si="158"/>
        <v/>
      </c>
      <c r="BO304" s="85"/>
      <c r="BP304" s="413"/>
      <c r="BQ304" s="415" t="str">
        <f>IF('3.5 St Lights - Pole'!$AM304="","",'3.5 St Lights - Pole'!$AM304)</f>
        <v/>
      </c>
      <c r="BR304" s="85"/>
      <c r="BS304" s="85"/>
      <c r="BT304" s="85" t="str">
        <f>'3.5 St Lights - Pole'!CE304</f>
        <v/>
      </c>
      <c r="BU304" s="85"/>
      <c r="BV304" s="85" t="str">
        <f t="shared" si="159"/>
        <v/>
      </c>
      <c r="BW304" s="271"/>
      <c r="BX304" s="85" t="str">
        <f>'3.5 St Lights - Pole'!CI304</f>
        <v/>
      </c>
      <c r="BY304" s="85" t="str">
        <f>'3.5 St Lights - Pole'!CJ304</f>
        <v/>
      </c>
      <c r="BZ304" s="85" t="str">
        <f>'3.5 St Lights - Pole'!CK304</f>
        <v/>
      </c>
      <c r="CA304" s="85"/>
      <c r="CB304" s="85"/>
      <c r="CC304" s="85" t="str">
        <f t="shared" si="160"/>
        <v/>
      </c>
      <c r="CD304" s="413"/>
      <c r="CE304" s="112"/>
      <c r="CF304" s="133" t="str">
        <f ca="1">IF('3.5 St Lights - Pole'!CR304="","",'3.5 St Lights - Pole'!CR304)</f>
        <v/>
      </c>
      <c r="CG304" s="112" t="str">
        <f>IF('3.5 St Lights - Pole'!CS304="","",'3.5 St Lights - Pole'!CS304)</f>
        <v/>
      </c>
      <c r="CH304" s="112"/>
      <c r="CI304" s="112"/>
    </row>
    <row r="305" spans="1:87" x14ac:dyDescent="0.2">
      <c r="A305" s="237"/>
      <c r="B305" s="413" t="str">
        <f t="shared" si="133"/>
        <v/>
      </c>
      <c r="C305" s="413" t="str">
        <f>IF('3.5 St Lights - Bracket'!B305="","",'3.5 St Lights - Bracket'!B305)</f>
        <v/>
      </c>
      <c r="D305" s="89" t="str">
        <f>IF('3.5 St Lights - Bracket'!D305="","",'3.5 St Lights - Bracket'!D305)</f>
        <v/>
      </c>
      <c r="E305" s="413" t="str">
        <f>IF('3.5 St Lights - Bracket'!E305="","",'3.5 St Lights - Bracket'!E305)</f>
        <v/>
      </c>
      <c r="F305" s="413" t="str">
        <f>IF('3.5 St Lights - Bracket'!F305="","",'3.5 St Lights - Bracket'!F305)</f>
        <v/>
      </c>
      <c r="G305" s="413" t="str">
        <f>IF('3.5 St Lights - Bracket'!G305="","",'3.5 St Lights - Bracket'!G305)</f>
        <v/>
      </c>
      <c r="H305" s="413" t="str">
        <f>IF('3.5 St Lights - Bracket'!H305="","",'3.5 St Lights - Bracket'!H305)</f>
        <v/>
      </c>
      <c r="I305" s="413"/>
      <c r="J305" s="89" t="str">
        <f t="shared" si="134"/>
        <v/>
      </c>
      <c r="K305" s="413"/>
      <c r="L305" s="89" t="str">
        <f t="shared" si="135"/>
        <v/>
      </c>
      <c r="M305" s="414" t="str">
        <f t="shared" si="136"/>
        <v/>
      </c>
      <c r="N305" s="413"/>
      <c r="O305" s="89" t="str">
        <f t="shared" si="137"/>
        <v/>
      </c>
      <c r="P305" s="413" t="str">
        <f t="shared" si="138"/>
        <v/>
      </c>
      <c r="Q305" s="89" t="str">
        <f t="shared" si="139"/>
        <v/>
      </c>
      <c r="R305" s="413"/>
      <c r="S305" s="413" t="str">
        <f>IFERROR(VLOOKUP('3.5 St Lights - Pole'!AE305,sl_lights_light_supply_auto,2,FALSE),"")</f>
        <v/>
      </c>
      <c r="T305" s="89" t="str">
        <f t="shared" si="140"/>
        <v/>
      </c>
      <c r="U305" s="413"/>
      <c r="V305" s="413"/>
      <c r="W305" s="413"/>
      <c r="X305" s="413"/>
      <c r="Y305" s="89" t="str">
        <f t="shared" si="141"/>
        <v/>
      </c>
      <c r="Z305" s="415" t="str">
        <f>IF('3.5 St Lights - Pole'!$AM305="","",'3.5 St Lights - Pole'!$AM305)</f>
        <v/>
      </c>
      <c r="AA305" s="413"/>
      <c r="AB305" s="413"/>
      <c r="AC305" s="89" t="str">
        <f t="shared" si="142"/>
        <v/>
      </c>
      <c r="AD305" s="85"/>
      <c r="AE305" s="413"/>
      <c r="AF305" s="413" t="str">
        <f t="shared" si="143"/>
        <v/>
      </c>
      <c r="AG305" s="89" t="str">
        <f t="shared" si="144"/>
        <v/>
      </c>
      <c r="AH305" s="414" t="str">
        <f t="shared" si="145"/>
        <v/>
      </c>
      <c r="AI305" s="413" t="str">
        <f t="shared" si="146"/>
        <v/>
      </c>
      <c r="AJ305" s="89" t="str">
        <f t="shared" si="147"/>
        <v/>
      </c>
      <c r="AK305" s="413"/>
      <c r="AL305" s="89" t="str">
        <f t="shared" si="148"/>
        <v/>
      </c>
      <c r="AM305" s="413"/>
      <c r="AN305" s="89" t="str">
        <f t="shared" si="149"/>
        <v/>
      </c>
      <c r="AO305" s="413"/>
      <c r="AP305" s="89" t="str">
        <f t="shared" si="150"/>
        <v/>
      </c>
      <c r="AQ305" s="413"/>
      <c r="AR305" s="415" t="str">
        <f>IF('3.5 St Lights - Pole'!$AM305="","",'3.5 St Lights - Pole'!$AM305)</f>
        <v/>
      </c>
      <c r="AS305" s="413"/>
      <c r="AT305" s="89" t="str">
        <f t="shared" si="151"/>
        <v/>
      </c>
      <c r="AU305" s="85"/>
      <c r="AV305" s="85"/>
      <c r="AW305" s="413"/>
      <c r="AX305" s="413"/>
      <c r="AY305" s="89" t="str">
        <f t="shared" si="152"/>
        <v/>
      </c>
      <c r="AZ305" s="85"/>
      <c r="BA305" s="85"/>
      <c r="BB305" s="413" t="str">
        <f t="shared" si="153"/>
        <v/>
      </c>
      <c r="BC305" s="89" t="str">
        <f t="shared" si="154"/>
        <v/>
      </c>
      <c r="BD305" s="414" t="str">
        <f t="shared" si="155"/>
        <v/>
      </c>
      <c r="BE305" s="413"/>
      <c r="BF305" s="416" t="str">
        <f t="shared" si="156"/>
        <v/>
      </c>
      <c r="BG305" s="415" t="str">
        <f>IF('3.5 St Lights - Pole'!$AM305="","",'3.5 St Lights - Pole'!$AM305)</f>
        <v/>
      </c>
      <c r="BH305" s="413"/>
      <c r="BI305" s="89" t="str">
        <f t="shared" si="157"/>
        <v/>
      </c>
      <c r="BJ305" s="85"/>
      <c r="BK305" s="413"/>
      <c r="BL305" s="413"/>
      <c r="BM305" s="413"/>
      <c r="BN305" s="89" t="str">
        <f t="shared" si="158"/>
        <v/>
      </c>
      <c r="BO305" s="85"/>
      <c r="BP305" s="413"/>
      <c r="BQ305" s="415" t="str">
        <f>IF('3.5 St Lights - Pole'!$AM305="","",'3.5 St Lights - Pole'!$AM305)</f>
        <v/>
      </c>
      <c r="BR305" s="85"/>
      <c r="BS305" s="85"/>
      <c r="BT305" s="85" t="str">
        <f>'3.5 St Lights - Pole'!CE305</f>
        <v/>
      </c>
      <c r="BU305" s="85"/>
      <c r="BV305" s="85" t="str">
        <f t="shared" si="159"/>
        <v/>
      </c>
      <c r="BW305" s="271"/>
      <c r="BX305" s="85" t="str">
        <f>'3.5 St Lights - Pole'!CI305</f>
        <v/>
      </c>
      <c r="BY305" s="85" t="str">
        <f>'3.5 St Lights - Pole'!CJ305</f>
        <v/>
      </c>
      <c r="BZ305" s="85" t="str">
        <f>'3.5 St Lights - Pole'!CK305</f>
        <v/>
      </c>
      <c r="CA305" s="85"/>
      <c r="CB305" s="85"/>
      <c r="CC305" s="85" t="str">
        <f t="shared" si="160"/>
        <v/>
      </c>
      <c r="CD305" s="413"/>
      <c r="CE305" s="112"/>
      <c r="CF305" s="133" t="str">
        <f ca="1">IF('3.5 St Lights - Pole'!CR305="","",'3.5 St Lights - Pole'!CR305)</f>
        <v/>
      </c>
      <c r="CG305" s="112" t="str">
        <f>IF('3.5 St Lights - Pole'!CS305="","",'3.5 St Lights - Pole'!CS305)</f>
        <v/>
      </c>
      <c r="CH305" s="112"/>
      <c r="CI305" s="112"/>
    </row>
    <row r="306" spans="1:87" x14ac:dyDescent="0.2">
      <c r="A306" s="237"/>
      <c r="B306" s="413" t="str">
        <f t="shared" si="133"/>
        <v/>
      </c>
      <c r="C306" s="413" t="str">
        <f>IF('3.5 St Lights - Bracket'!B306="","",'3.5 St Lights - Bracket'!B306)</f>
        <v/>
      </c>
      <c r="D306" s="89" t="str">
        <f>IF('3.5 St Lights - Bracket'!D306="","",'3.5 St Lights - Bracket'!D306)</f>
        <v/>
      </c>
      <c r="E306" s="413" t="str">
        <f>IF('3.5 St Lights - Bracket'!E306="","",'3.5 St Lights - Bracket'!E306)</f>
        <v/>
      </c>
      <c r="F306" s="413" t="str">
        <f>IF('3.5 St Lights - Bracket'!F306="","",'3.5 St Lights - Bracket'!F306)</f>
        <v/>
      </c>
      <c r="G306" s="413" t="str">
        <f>IF('3.5 St Lights - Bracket'!G306="","",'3.5 St Lights - Bracket'!G306)</f>
        <v/>
      </c>
      <c r="H306" s="413" t="str">
        <f>IF('3.5 St Lights - Bracket'!H306="","",'3.5 St Lights - Bracket'!H306)</f>
        <v/>
      </c>
      <c r="I306" s="413"/>
      <c r="J306" s="89" t="str">
        <f t="shared" si="134"/>
        <v/>
      </c>
      <c r="K306" s="413"/>
      <c r="L306" s="89" t="str">
        <f t="shared" si="135"/>
        <v/>
      </c>
      <c r="M306" s="414" t="str">
        <f t="shared" si="136"/>
        <v/>
      </c>
      <c r="N306" s="413"/>
      <c r="O306" s="89" t="str">
        <f t="shared" si="137"/>
        <v/>
      </c>
      <c r="P306" s="413" t="str">
        <f t="shared" si="138"/>
        <v/>
      </c>
      <c r="Q306" s="89" t="str">
        <f t="shared" si="139"/>
        <v/>
      </c>
      <c r="R306" s="413"/>
      <c r="S306" s="413" t="str">
        <f>IFERROR(VLOOKUP('3.5 St Lights - Pole'!AE306,sl_lights_light_supply_auto,2,FALSE),"")</f>
        <v/>
      </c>
      <c r="T306" s="89" t="str">
        <f t="shared" si="140"/>
        <v/>
      </c>
      <c r="U306" s="413"/>
      <c r="V306" s="413"/>
      <c r="W306" s="413"/>
      <c r="X306" s="413"/>
      <c r="Y306" s="89" t="str">
        <f t="shared" si="141"/>
        <v/>
      </c>
      <c r="Z306" s="415" t="str">
        <f>IF('3.5 St Lights - Pole'!$AM306="","",'3.5 St Lights - Pole'!$AM306)</f>
        <v/>
      </c>
      <c r="AA306" s="413"/>
      <c r="AB306" s="413"/>
      <c r="AC306" s="89" t="str">
        <f t="shared" si="142"/>
        <v/>
      </c>
      <c r="AD306" s="85"/>
      <c r="AE306" s="413"/>
      <c r="AF306" s="413" t="str">
        <f t="shared" si="143"/>
        <v/>
      </c>
      <c r="AG306" s="89" t="str">
        <f t="shared" si="144"/>
        <v/>
      </c>
      <c r="AH306" s="414" t="str">
        <f t="shared" si="145"/>
        <v/>
      </c>
      <c r="AI306" s="413" t="str">
        <f t="shared" si="146"/>
        <v/>
      </c>
      <c r="AJ306" s="89" t="str">
        <f t="shared" si="147"/>
        <v/>
      </c>
      <c r="AK306" s="413"/>
      <c r="AL306" s="89" t="str">
        <f t="shared" si="148"/>
        <v/>
      </c>
      <c r="AM306" s="413"/>
      <c r="AN306" s="89" t="str">
        <f t="shared" si="149"/>
        <v/>
      </c>
      <c r="AO306" s="413"/>
      <c r="AP306" s="89" t="str">
        <f t="shared" si="150"/>
        <v/>
      </c>
      <c r="AQ306" s="413"/>
      <c r="AR306" s="415" t="str">
        <f>IF('3.5 St Lights - Pole'!$AM306="","",'3.5 St Lights - Pole'!$AM306)</f>
        <v/>
      </c>
      <c r="AS306" s="413"/>
      <c r="AT306" s="89" t="str">
        <f t="shared" si="151"/>
        <v/>
      </c>
      <c r="AU306" s="85"/>
      <c r="AV306" s="85"/>
      <c r="AW306" s="413"/>
      <c r="AX306" s="413"/>
      <c r="AY306" s="89" t="str">
        <f t="shared" si="152"/>
        <v/>
      </c>
      <c r="AZ306" s="85"/>
      <c r="BA306" s="85"/>
      <c r="BB306" s="413" t="str">
        <f t="shared" si="153"/>
        <v/>
      </c>
      <c r="BC306" s="89" t="str">
        <f t="shared" si="154"/>
        <v/>
      </c>
      <c r="BD306" s="414" t="str">
        <f t="shared" si="155"/>
        <v/>
      </c>
      <c r="BE306" s="413"/>
      <c r="BF306" s="416" t="str">
        <f t="shared" si="156"/>
        <v/>
      </c>
      <c r="BG306" s="415" t="str">
        <f>IF('3.5 St Lights - Pole'!$AM306="","",'3.5 St Lights - Pole'!$AM306)</f>
        <v/>
      </c>
      <c r="BH306" s="413"/>
      <c r="BI306" s="89" t="str">
        <f t="shared" si="157"/>
        <v/>
      </c>
      <c r="BJ306" s="85"/>
      <c r="BK306" s="413"/>
      <c r="BL306" s="413"/>
      <c r="BM306" s="413"/>
      <c r="BN306" s="89" t="str">
        <f t="shared" si="158"/>
        <v/>
      </c>
      <c r="BO306" s="85"/>
      <c r="BP306" s="413"/>
      <c r="BQ306" s="415" t="str">
        <f>IF('3.5 St Lights - Pole'!$AM306="","",'3.5 St Lights - Pole'!$AM306)</f>
        <v/>
      </c>
      <c r="BR306" s="85"/>
      <c r="BS306" s="85"/>
      <c r="BT306" s="85" t="str">
        <f>'3.5 St Lights - Pole'!CE306</f>
        <v/>
      </c>
      <c r="BU306" s="85"/>
      <c r="BV306" s="85" t="str">
        <f t="shared" si="159"/>
        <v/>
      </c>
      <c r="BW306" s="271"/>
      <c r="BX306" s="85" t="str">
        <f>'3.5 St Lights - Pole'!CI306</f>
        <v/>
      </c>
      <c r="BY306" s="85" t="str">
        <f>'3.5 St Lights - Pole'!CJ306</f>
        <v/>
      </c>
      <c r="BZ306" s="85" t="str">
        <f>'3.5 St Lights - Pole'!CK306</f>
        <v/>
      </c>
      <c r="CA306" s="85"/>
      <c r="CB306" s="85"/>
      <c r="CC306" s="85" t="str">
        <f t="shared" si="160"/>
        <v/>
      </c>
      <c r="CD306" s="413"/>
      <c r="CE306" s="112"/>
      <c r="CF306" s="133" t="str">
        <f ca="1">IF('3.5 St Lights - Pole'!CR306="","",'3.5 St Lights - Pole'!CR306)</f>
        <v/>
      </c>
      <c r="CG306" s="112" t="str">
        <f>IF('3.5 St Lights - Pole'!CS306="","",'3.5 St Lights - Pole'!CS306)</f>
        <v/>
      </c>
      <c r="CH306" s="112"/>
      <c r="CI306" s="112"/>
    </row>
    <row r="307" spans="1:87" x14ac:dyDescent="0.2">
      <c r="A307" s="237"/>
      <c r="B307" s="413" t="str">
        <f t="shared" si="133"/>
        <v/>
      </c>
      <c r="C307" s="413" t="str">
        <f>IF('3.5 St Lights - Bracket'!B307="","",'3.5 St Lights - Bracket'!B307)</f>
        <v/>
      </c>
      <c r="D307" s="89" t="str">
        <f>IF('3.5 St Lights - Bracket'!D307="","",'3.5 St Lights - Bracket'!D307)</f>
        <v/>
      </c>
      <c r="E307" s="413" t="str">
        <f>IF('3.5 St Lights - Bracket'!E307="","",'3.5 St Lights - Bracket'!E307)</f>
        <v/>
      </c>
      <c r="F307" s="413" t="str">
        <f>IF('3.5 St Lights - Bracket'!F307="","",'3.5 St Lights - Bracket'!F307)</f>
        <v/>
      </c>
      <c r="G307" s="413" t="str">
        <f>IF('3.5 St Lights - Bracket'!G307="","",'3.5 St Lights - Bracket'!G307)</f>
        <v/>
      </c>
      <c r="H307" s="413" t="str">
        <f>IF('3.5 St Lights - Bracket'!H307="","",'3.5 St Lights - Bracket'!H307)</f>
        <v/>
      </c>
      <c r="I307" s="413"/>
      <c r="J307" s="89" t="str">
        <f t="shared" si="134"/>
        <v/>
      </c>
      <c r="K307" s="413"/>
      <c r="L307" s="89" t="str">
        <f t="shared" si="135"/>
        <v/>
      </c>
      <c r="M307" s="414" t="str">
        <f t="shared" si="136"/>
        <v/>
      </c>
      <c r="N307" s="413"/>
      <c r="O307" s="89" t="str">
        <f t="shared" si="137"/>
        <v/>
      </c>
      <c r="P307" s="413" t="str">
        <f t="shared" si="138"/>
        <v/>
      </c>
      <c r="Q307" s="89" t="str">
        <f t="shared" si="139"/>
        <v/>
      </c>
      <c r="R307" s="413"/>
      <c r="S307" s="413" t="str">
        <f>IFERROR(VLOOKUP('3.5 St Lights - Pole'!AE307,sl_lights_light_supply_auto,2,FALSE),"")</f>
        <v/>
      </c>
      <c r="T307" s="89" t="str">
        <f t="shared" si="140"/>
        <v/>
      </c>
      <c r="U307" s="413"/>
      <c r="V307" s="413"/>
      <c r="W307" s="413"/>
      <c r="X307" s="413"/>
      <c r="Y307" s="89" t="str">
        <f t="shared" si="141"/>
        <v/>
      </c>
      <c r="Z307" s="415" t="str">
        <f>IF('3.5 St Lights - Pole'!$AM307="","",'3.5 St Lights - Pole'!$AM307)</f>
        <v/>
      </c>
      <c r="AA307" s="413"/>
      <c r="AB307" s="413"/>
      <c r="AC307" s="89" t="str">
        <f t="shared" si="142"/>
        <v/>
      </c>
      <c r="AD307" s="85"/>
      <c r="AE307" s="413"/>
      <c r="AF307" s="413" t="str">
        <f t="shared" si="143"/>
        <v/>
      </c>
      <c r="AG307" s="89" t="str">
        <f t="shared" si="144"/>
        <v/>
      </c>
      <c r="AH307" s="414" t="str">
        <f t="shared" si="145"/>
        <v/>
      </c>
      <c r="AI307" s="413" t="str">
        <f t="shared" si="146"/>
        <v/>
      </c>
      <c r="AJ307" s="89" t="str">
        <f t="shared" si="147"/>
        <v/>
      </c>
      <c r="AK307" s="413"/>
      <c r="AL307" s="89" t="str">
        <f t="shared" si="148"/>
        <v/>
      </c>
      <c r="AM307" s="413"/>
      <c r="AN307" s="89" t="str">
        <f t="shared" si="149"/>
        <v/>
      </c>
      <c r="AO307" s="413"/>
      <c r="AP307" s="89" t="str">
        <f t="shared" si="150"/>
        <v/>
      </c>
      <c r="AQ307" s="413"/>
      <c r="AR307" s="415" t="str">
        <f>IF('3.5 St Lights - Pole'!$AM307="","",'3.5 St Lights - Pole'!$AM307)</f>
        <v/>
      </c>
      <c r="AS307" s="413"/>
      <c r="AT307" s="89" t="str">
        <f t="shared" si="151"/>
        <v/>
      </c>
      <c r="AU307" s="85"/>
      <c r="AV307" s="85"/>
      <c r="AW307" s="413"/>
      <c r="AX307" s="413"/>
      <c r="AY307" s="89" t="str">
        <f t="shared" si="152"/>
        <v/>
      </c>
      <c r="AZ307" s="85"/>
      <c r="BA307" s="85"/>
      <c r="BB307" s="413" t="str">
        <f t="shared" si="153"/>
        <v/>
      </c>
      <c r="BC307" s="89" t="str">
        <f t="shared" si="154"/>
        <v/>
      </c>
      <c r="BD307" s="414" t="str">
        <f t="shared" si="155"/>
        <v/>
      </c>
      <c r="BE307" s="413"/>
      <c r="BF307" s="416" t="str">
        <f t="shared" si="156"/>
        <v/>
      </c>
      <c r="BG307" s="415" t="str">
        <f>IF('3.5 St Lights - Pole'!$AM307="","",'3.5 St Lights - Pole'!$AM307)</f>
        <v/>
      </c>
      <c r="BH307" s="413"/>
      <c r="BI307" s="89" t="str">
        <f t="shared" si="157"/>
        <v/>
      </c>
      <c r="BJ307" s="85"/>
      <c r="BK307" s="413"/>
      <c r="BL307" s="413"/>
      <c r="BM307" s="413"/>
      <c r="BN307" s="89" t="str">
        <f t="shared" si="158"/>
        <v/>
      </c>
      <c r="BO307" s="85"/>
      <c r="BP307" s="413"/>
      <c r="BQ307" s="415" t="str">
        <f>IF('3.5 St Lights - Pole'!$AM307="","",'3.5 St Lights - Pole'!$AM307)</f>
        <v/>
      </c>
      <c r="BR307" s="85"/>
      <c r="BS307" s="85"/>
      <c r="BT307" s="85" t="str">
        <f>'3.5 St Lights - Pole'!CE307</f>
        <v/>
      </c>
      <c r="BU307" s="85"/>
      <c r="BV307" s="85" t="str">
        <f t="shared" si="159"/>
        <v/>
      </c>
      <c r="BW307" s="271"/>
      <c r="BX307" s="85" t="str">
        <f>'3.5 St Lights - Pole'!CI307</f>
        <v/>
      </c>
      <c r="BY307" s="85" t="str">
        <f>'3.5 St Lights - Pole'!CJ307</f>
        <v/>
      </c>
      <c r="BZ307" s="85" t="str">
        <f>'3.5 St Lights - Pole'!CK307</f>
        <v/>
      </c>
      <c r="CA307" s="85"/>
      <c r="CB307" s="85"/>
      <c r="CC307" s="85" t="str">
        <f t="shared" si="160"/>
        <v/>
      </c>
      <c r="CD307" s="413"/>
      <c r="CE307" s="112"/>
      <c r="CF307" s="133" t="str">
        <f ca="1">IF('3.5 St Lights - Pole'!CR307="","",'3.5 St Lights - Pole'!CR307)</f>
        <v/>
      </c>
      <c r="CG307" s="112" t="str">
        <f>IF('3.5 St Lights - Pole'!CS307="","",'3.5 St Lights - Pole'!CS307)</f>
        <v/>
      </c>
      <c r="CH307" s="112"/>
      <c r="CI307" s="112"/>
    </row>
    <row r="308" spans="1:87" x14ac:dyDescent="0.2">
      <c r="A308" s="237"/>
      <c r="B308" s="413" t="str">
        <f t="shared" si="133"/>
        <v/>
      </c>
      <c r="C308" s="413" t="str">
        <f>IF('3.5 St Lights - Bracket'!B308="","",'3.5 St Lights - Bracket'!B308)</f>
        <v/>
      </c>
      <c r="D308" s="89" t="str">
        <f>IF('3.5 St Lights - Bracket'!D308="","",'3.5 St Lights - Bracket'!D308)</f>
        <v/>
      </c>
      <c r="E308" s="413" t="str">
        <f>IF('3.5 St Lights - Bracket'!E308="","",'3.5 St Lights - Bracket'!E308)</f>
        <v/>
      </c>
      <c r="F308" s="413" t="str">
        <f>IF('3.5 St Lights - Bracket'!F308="","",'3.5 St Lights - Bracket'!F308)</f>
        <v/>
      </c>
      <c r="G308" s="413" t="str">
        <f>IF('3.5 St Lights - Bracket'!G308="","",'3.5 St Lights - Bracket'!G308)</f>
        <v/>
      </c>
      <c r="H308" s="413" t="str">
        <f>IF('3.5 St Lights - Bracket'!H308="","",'3.5 St Lights - Bracket'!H308)</f>
        <v/>
      </c>
      <c r="I308" s="413"/>
      <c r="J308" s="89" t="str">
        <f t="shared" si="134"/>
        <v/>
      </c>
      <c r="K308" s="413"/>
      <c r="L308" s="89" t="str">
        <f t="shared" si="135"/>
        <v/>
      </c>
      <c r="M308" s="414" t="str">
        <f t="shared" si="136"/>
        <v/>
      </c>
      <c r="N308" s="413"/>
      <c r="O308" s="89" t="str">
        <f t="shared" si="137"/>
        <v/>
      </c>
      <c r="P308" s="413" t="str">
        <f t="shared" si="138"/>
        <v/>
      </c>
      <c r="Q308" s="89" t="str">
        <f t="shared" si="139"/>
        <v/>
      </c>
      <c r="R308" s="413"/>
      <c r="S308" s="413" t="str">
        <f>IFERROR(VLOOKUP('3.5 St Lights - Pole'!AE308,sl_lights_light_supply_auto,2,FALSE),"")</f>
        <v/>
      </c>
      <c r="T308" s="89" t="str">
        <f t="shared" si="140"/>
        <v/>
      </c>
      <c r="U308" s="413"/>
      <c r="V308" s="413"/>
      <c r="W308" s="413"/>
      <c r="X308" s="413"/>
      <c r="Y308" s="89" t="str">
        <f t="shared" si="141"/>
        <v/>
      </c>
      <c r="Z308" s="415" t="str">
        <f>IF('3.5 St Lights - Pole'!$AM308="","",'3.5 St Lights - Pole'!$AM308)</f>
        <v/>
      </c>
      <c r="AA308" s="413"/>
      <c r="AB308" s="413"/>
      <c r="AC308" s="89" t="str">
        <f t="shared" si="142"/>
        <v/>
      </c>
      <c r="AD308" s="85"/>
      <c r="AE308" s="413"/>
      <c r="AF308" s="413" t="str">
        <f t="shared" si="143"/>
        <v/>
      </c>
      <c r="AG308" s="89" t="str">
        <f t="shared" si="144"/>
        <v/>
      </c>
      <c r="AH308" s="414" t="str">
        <f t="shared" si="145"/>
        <v/>
      </c>
      <c r="AI308" s="413" t="str">
        <f t="shared" si="146"/>
        <v/>
      </c>
      <c r="AJ308" s="89" t="str">
        <f t="shared" si="147"/>
        <v/>
      </c>
      <c r="AK308" s="413"/>
      <c r="AL308" s="89" t="str">
        <f t="shared" si="148"/>
        <v/>
      </c>
      <c r="AM308" s="413"/>
      <c r="AN308" s="89" t="str">
        <f t="shared" si="149"/>
        <v/>
      </c>
      <c r="AO308" s="413"/>
      <c r="AP308" s="89" t="str">
        <f t="shared" si="150"/>
        <v/>
      </c>
      <c r="AQ308" s="413"/>
      <c r="AR308" s="415" t="str">
        <f>IF('3.5 St Lights - Pole'!$AM308="","",'3.5 St Lights - Pole'!$AM308)</f>
        <v/>
      </c>
      <c r="AS308" s="413"/>
      <c r="AT308" s="89" t="str">
        <f t="shared" si="151"/>
        <v/>
      </c>
      <c r="AU308" s="85"/>
      <c r="AV308" s="85"/>
      <c r="AW308" s="413"/>
      <c r="AX308" s="413"/>
      <c r="AY308" s="89" t="str">
        <f t="shared" si="152"/>
        <v/>
      </c>
      <c r="AZ308" s="85"/>
      <c r="BA308" s="85"/>
      <c r="BB308" s="413" t="str">
        <f t="shared" si="153"/>
        <v/>
      </c>
      <c r="BC308" s="89" t="str">
        <f t="shared" si="154"/>
        <v/>
      </c>
      <c r="BD308" s="414" t="str">
        <f t="shared" si="155"/>
        <v/>
      </c>
      <c r="BE308" s="413"/>
      <c r="BF308" s="416" t="str">
        <f t="shared" si="156"/>
        <v/>
      </c>
      <c r="BG308" s="415" t="str">
        <f>IF('3.5 St Lights - Pole'!$AM308="","",'3.5 St Lights - Pole'!$AM308)</f>
        <v/>
      </c>
      <c r="BH308" s="413"/>
      <c r="BI308" s="89" t="str">
        <f t="shared" si="157"/>
        <v/>
      </c>
      <c r="BJ308" s="85"/>
      <c r="BK308" s="413"/>
      <c r="BL308" s="413"/>
      <c r="BM308" s="413"/>
      <c r="BN308" s="89" t="str">
        <f t="shared" si="158"/>
        <v/>
      </c>
      <c r="BO308" s="85"/>
      <c r="BP308" s="413"/>
      <c r="BQ308" s="415" t="str">
        <f>IF('3.5 St Lights - Pole'!$AM308="","",'3.5 St Lights - Pole'!$AM308)</f>
        <v/>
      </c>
      <c r="BR308" s="85"/>
      <c r="BS308" s="85"/>
      <c r="BT308" s="85" t="str">
        <f>'3.5 St Lights - Pole'!CE308</f>
        <v/>
      </c>
      <c r="BU308" s="85"/>
      <c r="BV308" s="85" t="str">
        <f t="shared" si="159"/>
        <v/>
      </c>
      <c r="BW308" s="271"/>
      <c r="BX308" s="85" t="str">
        <f>'3.5 St Lights - Pole'!CI308</f>
        <v/>
      </c>
      <c r="BY308" s="85" t="str">
        <f>'3.5 St Lights - Pole'!CJ308</f>
        <v/>
      </c>
      <c r="BZ308" s="85" t="str">
        <f>'3.5 St Lights - Pole'!CK308</f>
        <v/>
      </c>
      <c r="CA308" s="85"/>
      <c r="CB308" s="85"/>
      <c r="CC308" s="85" t="str">
        <f t="shared" si="160"/>
        <v/>
      </c>
      <c r="CD308" s="413"/>
      <c r="CE308" s="112"/>
      <c r="CF308" s="133" t="str">
        <f ca="1">IF('3.5 St Lights - Pole'!CR308="","",'3.5 St Lights - Pole'!CR308)</f>
        <v/>
      </c>
      <c r="CG308" s="112" t="str">
        <f>IF('3.5 St Lights - Pole'!CS308="","",'3.5 St Lights - Pole'!CS308)</f>
        <v/>
      </c>
      <c r="CH308" s="112"/>
      <c r="CI308" s="112"/>
    </row>
    <row r="309" spans="1:87" x14ac:dyDescent="0.2">
      <c r="A309" s="237"/>
      <c r="B309" s="413" t="str">
        <f t="shared" si="133"/>
        <v/>
      </c>
      <c r="C309" s="413" t="str">
        <f>IF('3.5 St Lights - Bracket'!B309="","",'3.5 St Lights - Bracket'!B309)</f>
        <v/>
      </c>
      <c r="D309" s="89" t="str">
        <f>IF('3.5 St Lights - Bracket'!D309="","",'3.5 St Lights - Bracket'!D309)</f>
        <v/>
      </c>
      <c r="E309" s="413" t="str">
        <f>IF('3.5 St Lights - Bracket'!E309="","",'3.5 St Lights - Bracket'!E309)</f>
        <v/>
      </c>
      <c r="F309" s="413" t="str">
        <f>IF('3.5 St Lights - Bracket'!F309="","",'3.5 St Lights - Bracket'!F309)</f>
        <v/>
      </c>
      <c r="G309" s="413" t="str">
        <f>IF('3.5 St Lights - Bracket'!G309="","",'3.5 St Lights - Bracket'!G309)</f>
        <v/>
      </c>
      <c r="H309" s="413" t="str">
        <f>IF('3.5 St Lights - Bracket'!H309="","",'3.5 St Lights - Bracket'!H309)</f>
        <v/>
      </c>
      <c r="I309" s="413"/>
      <c r="J309" s="89" t="str">
        <f t="shared" si="134"/>
        <v/>
      </c>
      <c r="K309" s="413"/>
      <c r="L309" s="89" t="str">
        <f t="shared" si="135"/>
        <v/>
      </c>
      <c r="M309" s="414" t="str">
        <f t="shared" si="136"/>
        <v/>
      </c>
      <c r="N309" s="413"/>
      <c r="O309" s="89" t="str">
        <f t="shared" si="137"/>
        <v/>
      </c>
      <c r="P309" s="413" t="str">
        <f t="shared" si="138"/>
        <v/>
      </c>
      <c r="Q309" s="89" t="str">
        <f t="shared" si="139"/>
        <v/>
      </c>
      <c r="R309" s="413"/>
      <c r="S309" s="413" t="str">
        <f>IFERROR(VLOOKUP('3.5 St Lights - Pole'!AE309,sl_lights_light_supply_auto,2,FALSE),"")</f>
        <v/>
      </c>
      <c r="T309" s="89" t="str">
        <f t="shared" si="140"/>
        <v/>
      </c>
      <c r="U309" s="413"/>
      <c r="V309" s="413"/>
      <c r="W309" s="413"/>
      <c r="X309" s="413"/>
      <c r="Y309" s="89" t="str">
        <f t="shared" si="141"/>
        <v/>
      </c>
      <c r="Z309" s="415" t="str">
        <f>IF('3.5 St Lights - Pole'!$AM309="","",'3.5 St Lights - Pole'!$AM309)</f>
        <v/>
      </c>
      <c r="AA309" s="413"/>
      <c r="AB309" s="413"/>
      <c r="AC309" s="89" t="str">
        <f t="shared" si="142"/>
        <v/>
      </c>
      <c r="AD309" s="85"/>
      <c r="AE309" s="413"/>
      <c r="AF309" s="413" t="str">
        <f t="shared" si="143"/>
        <v/>
      </c>
      <c r="AG309" s="89" t="str">
        <f t="shared" si="144"/>
        <v/>
      </c>
      <c r="AH309" s="414" t="str">
        <f t="shared" si="145"/>
        <v/>
      </c>
      <c r="AI309" s="413" t="str">
        <f t="shared" si="146"/>
        <v/>
      </c>
      <c r="AJ309" s="89" t="str">
        <f t="shared" si="147"/>
        <v/>
      </c>
      <c r="AK309" s="413"/>
      <c r="AL309" s="89" t="str">
        <f t="shared" si="148"/>
        <v/>
      </c>
      <c r="AM309" s="413"/>
      <c r="AN309" s="89" t="str">
        <f t="shared" si="149"/>
        <v/>
      </c>
      <c r="AO309" s="413"/>
      <c r="AP309" s="89" t="str">
        <f t="shared" si="150"/>
        <v/>
      </c>
      <c r="AQ309" s="413"/>
      <c r="AR309" s="415" t="str">
        <f>IF('3.5 St Lights - Pole'!$AM309="","",'3.5 St Lights - Pole'!$AM309)</f>
        <v/>
      </c>
      <c r="AS309" s="413"/>
      <c r="AT309" s="89" t="str">
        <f t="shared" si="151"/>
        <v/>
      </c>
      <c r="AU309" s="85"/>
      <c r="AV309" s="85"/>
      <c r="AW309" s="413"/>
      <c r="AX309" s="413"/>
      <c r="AY309" s="89" t="str">
        <f t="shared" si="152"/>
        <v/>
      </c>
      <c r="AZ309" s="85"/>
      <c r="BA309" s="85"/>
      <c r="BB309" s="413" t="str">
        <f t="shared" si="153"/>
        <v/>
      </c>
      <c r="BC309" s="89" t="str">
        <f t="shared" si="154"/>
        <v/>
      </c>
      <c r="BD309" s="414" t="str">
        <f t="shared" si="155"/>
        <v/>
      </c>
      <c r="BE309" s="413"/>
      <c r="BF309" s="416" t="str">
        <f t="shared" si="156"/>
        <v/>
      </c>
      <c r="BG309" s="415" t="str">
        <f>IF('3.5 St Lights - Pole'!$AM309="","",'3.5 St Lights - Pole'!$AM309)</f>
        <v/>
      </c>
      <c r="BH309" s="413"/>
      <c r="BI309" s="89" t="str">
        <f t="shared" si="157"/>
        <v/>
      </c>
      <c r="BJ309" s="85"/>
      <c r="BK309" s="413"/>
      <c r="BL309" s="413"/>
      <c r="BM309" s="413"/>
      <c r="BN309" s="89" t="str">
        <f t="shared" si="158"/>
        <v/>
      </c>
      <c r="BO309" s="85"/>
      <c r="BP309" s="413"/>
      <c r="BQ309" s="415" t="str">
        <f>IF('3.5 St Lights - Pole'!$AM309="","",'3.5 St Lights - Pole'!$AM309)</f>
        <v/>
      </c>
      <c r="BR309" s="85"/>
      <c r="BS309" s="85"/>
      <c r="BT309" s="85" t="str">
        <f>'3.5 St Lights - Pole'!CE309</f>
        <v/>
      </c>
      <c r="BU309" s="85"/>
      <c r="BV309" s="85" t="str">
        <f t="shared" si="159"/>
        <v/>
      </c>
      <c r="BW309" s="271"/>
      <c r="BX309" s="85" t="str">
        <f>'3.5 St Lights - Pole'!CI309</f>
        <v/>
      </c>
      <c r="BY309" s="85" t="str">
        <f>'3.5 St Lights - Pole'!CJ309</f>
        <v/>
      </c>
      <c r="BZ309" s="85" t="str">
        <f>'3.5 St Lights - Pole'!CK309</f>
        <v/>
      </c>
      <c r="CA309" s="85"/>
      <c r="CB309" s="85"/>
      <c r="CC309" s="85" t="str">
        <f t="shared" si="160"/>
        <v/>
      </c>
      <c r="CD309" s="413"/>
      <c r="CE309" s="112"/>
      <c r="CF309" s="133" t="str">
        <f ca="1">IF('3.5 St Lights - Pole'!CR309="","",'3.5 St Lights - Pole'!CR309)</f>
        <v/>
      </c>
      <c r="CG309" s="112" t="str">
        <f>IF('3.5 St Lights - Pole'!CS309="","",'3.5 St Lights - Pole'!CS309)</f>
        <v/>
      </c>
      <c r="CH309" s="112"/>
      <c r="CI309" s="112"/>
    </row>
    <row r="310" spans="1:87" x14ac:dyDescent="0.2">
      <c r="A310" s="237"/>
      <c r="B310" s="413" t="str">
        <f t="shared" si="133"/>
        <v/>
      </c>
      <c r="C310" s="413" t="str">
        <f>IF('3.5 St Lights - Bracket'!B310="","",'3.5 St Lights - Bracket'!B310)</f>
        <v/>
      </c>
      <c r="D310" s="89" t="str">
        <f>IF('3.5 St Lights - Bracket'!D310="","",'3.5 St Lights - Bracket'!D310)</f>
        <v/>
      </c>
      <c r="E310" s="413" t="str">
        <f>IF('3.5 St Lights - Bracket'!E310="","",'3.5 St Lights - Bracket'!E310)</f>
        <v/>
      </c>
      <c r="F310" s="413" t="str">
        <f>IF('3.5 St Lights - Bracket'!F310="","",'3.5 St Lights - Bracket'!F310)</f>
        <v/>
      </c>
      <c r="G310" s="413" t="str">
        <f>IF('3.5 St Lights - Bracket'!G310="","",'3.5 St Lights - Bracket'!G310)</f>
        <v/>
      </c>
      <c r="H310" s="413" t="str">
        <f>IF('3.5 St Lights - Bracket'!H310="","",'3.5 St Lights - Bracket'!H310)</f>
        <v/>
      </c>
      <c r="I310" s="413"/>
      <c r="J310" s="89" t="str">
        <f t="shared" si="134"/>
        <v/>
      </c>
      <c r="K310" s="413"/>
      <c r="L310" s="89" t="str">
        <f t="shared" si="135"/>
        <v/>
      </c>
      <c r="M310" s="414" t="str">
        <f t="shared" si="136"/>
        <v/>
      </c>
      <c r="N310" s="413"/>
      <c r="O310" s="89" t="str">
        <f t="shared" si="137"/>
        <v/>
      </c>
      <c r="P310" s="413" t="str">
        <f t="shared" si="138"/>
        <v/>
      </c>
      <c r="Q310" s="89" t="str">
        <f t="shared" si="139"/>
        <v/>
      </c>
      <c r="R310" s="413"/>
      <c r="S310" s="413" t="str">
        <f>IFERROR(VLOOKUP('3.5 St Lights - Pole'!AE310,sl_lights_light_supply_auto,2,FALSE),"")</f>
        <v/>
      </c>
      <c r="T310" s="89" t="str">
        <f t="shared" si="140"/>
        <v/>
      </c>
      <c r="U310" s="413"/>
      <c r="V310" s="413"/>
      <c r="W310" s="413"/>
      <c r="X310" s="413"/>
      <c r="Y310" s="89" t="str">
        <f t="shared" si="141"/>
        <v/>
      </c>
      <c r="Z310" s="415" t="str">
        <f>IF('3.5 St Lights - Pole'!$AM310="","",'3.5 St Lights - Pole'!$AM310)</f>
        <v/>
      </c>
      <c r="AA310" s="413"/>
      <c r="AB310" s="413"/>
      <c r="AC310" s="89" t="str">
        <f t="shared" si="142"/>
        <v/>
      </c>
      <c r="AD310" s="85"/>
      <c r="AE310" s="413"/>
      <c r="AF310" s="413" t="str">
        <f t="shared" si="143"/>
        <v/>
      </c>
      <c r="AG310" s="89" t="str">
        <f t="shared" si="144"/>
        <v/>
      </c>
      <c r="AH310" s="414" t="str">
        <f t="shared" si="145"/>
        <v/>
      </c>
      <c r="AI310" s="413" t="str">
        <f t="shared" si="146"/>
        <v/>
      </c>
      <c r="AJ310" s="89" t="str">
        <f t="shared" si="147"/>
        <v/>
      </c>
      <c r="AK310" s="413"/>
      <c r="AL310" s="89" t="str">
        <f t="shared" si="148"/>
        <v/>
      </c>
      <c r="AM310" s="413"/>
      <c r="AN310" s="89" t="str">
        <f t="shared" si="149"/>
        <v/>
      </c>
      <c r="AO310" s="413"/>
      <c r="AP310" s="89" t="str">
        <f t="shared" si="150"/>
        <v/>
      </c>
      <c r="AQ310" s="413"/>
      <c r="AR310" s="415" t="str">
        <f>IF('3.5 St Lights - Pole'!$AM310="","",'3.5 St Lights - Pole'!$AM310)</f>
        <v/>
      </c>
      <c r="AS310" s="413"/>
      <c r="AT310" s="89" t="str">
        <f t="shared" si="151"/>
        <v/>
      </c>
      <c r="AU310" s="85"/>
      <c r="AV310" s="85"/>
      <c r="AW310" s="413"/>
      <c r="AX310" s="413"/>
      <c r="AY310" s="89" t="str">
        <f t="shared" si="152"/>
        <v/>
      </c>
      <c r="AZ310" s="85"/>
      <c r="BA310" s="85"/>
      <c r="BB310" s="413" t="str">
        <f t="shared" si="153"/>
        <v/>
      </c>
      <c r="BC310" s="89" t="str">
        <f t="shared" si="154"/>
        <v/>
      </c>
      <c r="BD310" s="414" t="str">
        <f t="shared" si="155"/>
        <v/>
      </c>
      <c r="BE310" s="413"/>
      <c r="BF310" s="416" t="str">
        <f t="shared" si="156"/>
        <v/>
      </c>
      <c r="BG310" s="415" t="str">
        <f>IF('3.5 St Lights - Pole'!$AM310="","",'3.5 St Lights - Pole'!$AM310)</f>
        <v/>
      </c>
      <c r="BH310" s="413"/>
      <c r="BI310" s="89" t="str">
        <f t="shared" si="157"/>
        <v/>
      </c>
      <c r="BJ310" s="85"/>
      <c r="BK310" s="413"/>
      <c r="BL310" s="413"/>
      <c r="BM310" s="413"/>
      <c r="BN310" s="89" t="str">
        <f t="shared" si="158"/>
        <v/>
      </c>
      <c r="BO310" s="85"/>
      <c r="BP310" s="413"/>
      <c r="BQ310" s="415" t="str">
        <f>IF('3.5 St Lights - Pole'!$AM310="","",'3.5 St Lights - Pole'!$AM310)</f>
        <v/>
      </c>
      <c r="BR310" s="85"/>
      <c r="BS310" s="85"/>
      <c r="BT310" s="85" t="str">
        <f>'3.5 St Lights - Pole'!CE310</f>
        <v/>
      </c>
      <c r="BU310" s="85"/>
      <c r="BV310" s="85" t="str">
        <f t="shared" si="159"/>
        <v/>
      </c>
      <c r="BW310" s="271"/>
      <c r="BX310" s="85" t="str">
        <f>'3.5 St Lights - Pole'!CI310</f>
        <v/>
      </c>
      <c r="BY310" s="85" t="str">
        <f>'3.5 St Lights - Pole'!CJ310</f>
        <v/>
      </c>
      <c r="BZ310" s="85" t="str">
        <f>'3.5 St Lights - Pole'!CK310</f>
        <v/>
      </c>
      <c r="CA310" s="85"/>
      <c r="CB310" s="85"/>
      <c r="CC310" s="85" t="str">
        <f t="shared" si="160"/>
        <v/>
      </c>
      <c r="CD310" s="413"/>
      <c r="CE310" s="112"/>
      <c r="CF310" s="133" t="str">
        <f ca="1">IF('3.5 St Lights - Pole'!CR310="","",'3.5 St Lights - Pole'!CR310)</f>
        <v/>
      </c>
      <c r="CG310" s="112" t="str">
        <f>IF('3.5 St Lights - Pole'!CS310="","",'3.5 St Lights - Pole'!CS310)</f>
        <v/>
      </c>
      <c r="CH310" s="112"/>
      <c r="CI310" s="112"/>
    </row>
    <row r="311" spans="1:87" x14ac:dyDescent="0.2">
      <c r="A311" s="237"/>
      <c r="B311" s="413" t="str">
        <f t="shared" si="133"/>
        <v/>
      </c>
      <c r="C311" s="413" t="str">
        <f>IF('3.5 St Lights - Bracket'!B311="","",'3.5 St Lights - Bracket'!B311)</f>
        <v/>
      </c>
      <c r="D311" s="89" t="str">
        <f>IF('3.5 St Lights - Bracket'!D311="","",'3.5 St Lights - Bracket'!D311)</f>
        <v/>
      </c>
      <c r="E311" s="413" t="str">
        <f>IF('3.5 St Lights - Bracket'!E311="","",'3.5 St Lights - Bracket'!E311)</f>
        <v/>
      </c>
      <c r="F311" s="413" t="str">
        <f>IF('3.5 St Lights - Bracket'!F311="","",'3.5 St Lights - Bracket'!F311)</f>
        <v/>
      </c>
      <c r="G311" s="413" t="str">
        <f>IF('3.5 St Lights - Bracket'!G311="","",'3.5 St Lights - Bracket'!G311)</f>
        <v/>
      </c>
      <c r="H311" s="413" t="str">
        <f>IF('3.5 St Lights - Bracket'!H311="","",'3.5 St Lights - Bracket'!H311)</f>
        <v/>
      </c>
      <c r="I311" s="413"/>
      <c r="J311" s="89" t="str">
        <f t="shared" si="134"/>
        <v/>
      </c>
      <c r="K311" s="413"/>
      <c r="L311" s="89" t="str">
        <f t="shared" si="135"/>
        <v/>
      </c>
      <c r="M311" s="414" t="str">
        <f t="shared" si="136"/>
        <v/>
      </c>
      <c r="N311" s="413"/>
      <c r="O311" s="89" t="str">
        <f t="shared" si="137"/>
        <v/>
      </c>
      <c r="P311" s="413" t="str">
        <f t="shared" si="138"/>
        <v/>
      </c>
      <c r="Q311" s="89" t="str">
        <f t="shared" si="139"/>
        <v/>
      </c>
      <c r="R311" s="413"/>
      <c r="S311" s="413" t="str">
        <f>IFERROR(VLOOKUP('3.5 St Lights - Pole'!AE311,sl_lights_light_supply_auto,2,FALSE),"")</f>
        <v/>
      </c>
      <c r="T311" s="89" t="str">
        <f t="shared" si="140"/>
        <v/>
      </c>
      <c r="U311" s="413"/>
      <c r="V311" s="413"/>
      <c r="W311" s="413"/>
      <c r="X311" s="413"/>
      <c r="Y311" s="89" t="str">
        <f t="shared" si="141"/>
        <v/>
      </c>
      <c r="Z311" s="415" t="str">
        <f>IF('3.5 St Lights - Pole'!$AM311="","",'3.5 St Lights - Pole'!$AM311)</f>
        <v/>
      </c>
      <c r="AA311" s="413"/>
      <c r="AB311" s="413"/>
      <c r="AC311" s="89" t="str">
        <f t="shared" si="142"/>
        <v/>
      </c>
      <c r="AD311" s="85"/>
      <c r="AE311" s="413"/>
      <c r="AF311" s="413" t="str">
        <f t="shared" si="143"/>
        <v/>
      </c>
      <c r="AG311" s="89" t="str">
        <f t="shared" si="144"/>
        <v/>
      </c>
      <c r="AH311" s="414" t="str">
        <f t="shared" si="145"/>
        <v/>
      </c>
      <c r="AI311" s="413" t="str">
        <f t="shared" si="146"/>
        <v/>
      </c>
      <c r="AJ311" s="89" t="str">
        <f t="shared" si="147"/>
        <v/>
      </c>
      <c r="AK311" s="413"/>
      <c r="AL311" s="89" t="str">
        <f t="shared" si="148"/>
        <v/>
      </c>
      <c r="AM311" s="413"/>
      <c r="AN311" s="89" t="str">
        <f t="shared" si="149"/>
        <v/>
      </c>
      <c r="AO311" s="413"/>
      <c r="AP311" s="89" t="str">
        <f t="shared" si="150"/>
        <v/>
      </c>
      <c r="AQ311" s="413"/>
      <c r="AR311" s="415" t="str">
        <f>IF('3.5 St Lights - Pole'!$AM311="","",'3.5 St Lights - Pole'!$AM311)</f>
        <v/>
      </c>
      <c r="AS311" s="413"/>
      <c r="AT311" s="89" t="str">
        <f t="shared" si="151"/>
        <v/>
      </c>
      <c r="AU311" s="85"/>
      <c r="AV311" s="85"/>
      <c r="AW311" s="413"/>
      <c r="AX311" s="413"/>
      <c r="AY311" s="89" t="str">
        <f t="shared" si="152"/>
        <v/>
      </c>
      <c r="AZ311" s="85"/>
      <c r="BA311" s="85"/>
      <c r="BB311" s="413" t="str">
        <f t="shared" si="153"/>
        <v/>
      </c>
      <c r="BC311" s="89" t="str">
        <f t="shared" si="154"/>
        <v/>
      </c>
      <c r="BD311" s="414" t="str">
        <f t="shared" si="155"/>
        <v/>
      </c>
      <c r="BE311" s="413"/>
      <c r="BF311" s="416" t="str">
        <f t="shared" si="156"/>
        <v/>
      </c>
      <c r="BG311" s="415" t="str">
        <f>IF('3.5 St Lights - Pole'!$AM311="","",'3.5 St Lights - Pole'!$AM311)</f>
        <v/>
      </c>
      <c r="BH311" s="413"/>
      <c r="BI311" s="89" t="str">
        <f t="shared" si="157"/>
        <v/>
      </c>
      <c r="BJ311" s="85"/>
      <c r="BK311" s="413"/>
      <c r="BL311" s="413"/>
      <c r="BM311" s="413"/>
      <c r="BN311" s="89" t="str">
        <f t="shared" si="158"/>
        <v/>
      </c>
      <c r="BO311" s="85"/>
      <c r="BP311" s="413"/>
      <c r="BQ311" s="415" t="str">
        <f>IF('3.5 St Lights - Pole'!$AM311="","",'3.5 St Lights - Pole'!$AM311)</f>
        <v/>
      </c>
      <c r="BR311" s="85"/>
      <c r="BS311" s="85"/>
      <c r="BT311" s="85" t="str">
        <f>'3.5 St Lights - Pole'!CE311</f>
        <v/>
      </c>
      <c r="BU311" s="85"/>
      <c r="BV311" s="85" t="str">
        <f t="shared" si="159"/>
        <v/>
      </c>
      <c r="BW311" s="271"/>
      <c r="BX311" s="85" t="str">
        <f>'3.5 St Lights - Pole'!CI311</f>
        <v/>
      </c>
      <c r="BY311" s="85" t="str">
        <f>'3.5 St Lights - Pole'!CJ311</f>
        <v/>
      </c>
      <c r="BZ311" s="85" t="str">
        <f>'3.5 St Lights - Pole'!CK311</f>
        <v/>
      </c>
      <c r="CA311" s="85"/>
      <c r="CB311" s="85"/>
      <c r="CC311" s="85" t="str">
        <f t="shared" si="160"/>
        <v/>
      </c>
      <c r="CD311" s="413"/>
      <c r="CE311" s="112"/>
      <c r="CF311" s="133" t="str">
        <f ca="1">IF('3.5 St Lights - Pole'!CR311="","",'3.5 St Lights - Pole'!CR311)</f>
        <v/>
      </c>
      <c r="CG311" s="112" t="str">
        <f>IF('3.5 St Lights - Pole'!CS311="","",'3.5 St Lights - Pole'!CS311)</f>
        <v/>
      </c>
      <c r="CH311" s="112"/>
      <c r="CI311" s="112"/>
    </row>
    <row r="312" spans="1:87" x14ac:dyDescent="0.2">
      <c r="A312" s="237"/>
      <c r="B312" s="413" t="str">
        <f t="shared" si="133"/>
        <v/>
      </c>
      <c r="C312" s="413" t="str">
        <f>IF('3.5 St Lights - Bracket'!B312="","",'3.5 St Lights - Bracket'!B312)</f>
        <v/>
      </c>
      <c r="D312" s="89" t="str">
        <f>IF('3.5 St Lights - Bracket'!D312="","",'3.5 St Lights - Bracket'!D312)</f>
        <v/>
      </c>
      <c r="E312" s="413" t="str">
        <f>IF('3.5 St Lights - Bracket'!E312="","",'3.5 St Lights - Bracket'!E312)</f>
        <v/>
      </c>
      <c r="F312" s="413" t="str">
        <f>IF('3.5 St Lights - Bracket'!F312="","",'3.5 St Lights - Bracket'!F312)</f>
        <v/>
      </c>
      <c r="G312" s="413" t="str">
        <f>IF('3.5 St Lights - Bracket'!G312="","",'3.5 St Lights - Bracket'!G312)</f>
        <v/>
      </c>
      <c r="H312" s="413" t="str">
        <f>IF('3.5 St Lights - Bracket'!H312="","",'3.5 St Lights - Bracket'!H312)</f>
        <v/>
      </c>
      <c r="I312" s="413"/>
      <c r="J312" s="89" t="str">
        <f t="shared" si="134"/>
        <v/>
      </c>
      <c r="K312" s="413"/>
      <c r="L312" s="89" t="str">
        <f t="shared" si="135"/>
        <v/>
      </c>
      <c r="M312" s="414" t="str">
        <f t="shared" si="136"/>
        <v/>
      </c>
      <c r="N312" s="413"/>
      <c r="O312" s="89" t="str">
        <f t="shared" si="137"/>
        <v/>
      </c>
      <c r="P312" s="413" t="str">
        <f t="shared" si="138"/>
        <v/>
      </c>
      <c r="Q312" s="89" t="str">
        <f t="shared" si="139"/>
        <v/>
      </c>
      <c r="R312" s="413"/>
      <c r="S312" s="413" t="str">
        <f>IFERROR(VLOOKUP('3.5 St Lights - Pole'!AE312,sl_lights_light_supply_auto,2,FALSE),"")</f>
        <v/>
      </c>
      <c r="T312" s="89" t="str">
        <f t="shared" si="140"/>
        <v/>
      </c>
      <c r="U312" s="413"/>
      <c r="V312" s="413"/>
      <c r="W312" s="413"/>
      <c r="X312" s="413"/>
      <c r="Y312" s="89" t="str">
        <f t="shared" si="141"/>
        <v/>
      </c>
      <c r="Z312" s="415" t="str">
        <f>IF('3.5 St Lights - Pole'!$AM312="","",'3.5 St Lights - Pole'!$AM312)</f>
        <v/>
      </c>
      <c r="AA312" s="413"/>
      <c r="AB312" s="413"/>
      <c r="AC312" s="89" t="str">
        <f t="shared" si="142"/>
        <v/>
      </c>
      <c r="AD312" s="85"/>
      <c r="AE312" s="413"/>
      <c r="AF312" s="413" t="str">
        <f t="shared" si="143"/>
        <v/>
      </c>
      <c r="AG312" s="89" t="str">
        <f t="shared" si="144"/>
        <v/>
      </c>
      <c r="AH312" s="414" t="str">
        <f t="shared" si="145"/>
        <v/>
      </c>
      <c r="AI312" s="413" t="str">
        <f t="shared" si="146"/>
        <v/>
      </c>
      <c r="AJ312" s="89" t="str">
        <f t="shared" si="147"/>
        <v/>
      </c>
      <c r="AK312" s="413"/>
      <c r="AL312" s="89" t="str">
        <f t="shared" si="148"/>
        <v/>
      </c>
      <c r="AM312" s="413"/>
      <c r="AN312" s="89" t="str">
        <f t="shared" si="149"/>
        <v/>
      </c>
      <c r="AO312" s="413"/>
      <c r="AP312" s="89" t="str">
        <f t="shared" si="150"/>
        <v/>
      </c>
      <c r="AQ312" s="413"/>
      <c r="AR312" s="415" t="str">
        <f>IF('3.5 St Lights - Pole'!$AM312="","",'3.5 St Lights - Pole'!$AM312)</f>
        <v/>
      </c>
      <c r="AS312" s="413"/>
      <c r="AT312" s="89" t="str">
        <f t="shared" si="151"/>
        <v/>
      </c>
      <c r="AU312" s="85"/>
      <c r="AV312" s="85"/>
      <c r="AW312" s="413"/>
      <c r="AX312" s="413"/>
      <c r="AY312" s="89" t="str">
        <f t="shared" si="152"/>
        <v/>
      </c>
      <c r="AZ312" s="85"/>
      <c r="BA312" s="85"/>
      <c r="BB312" s="413" t="str">
        <f t="shared" si="153"/>
        <v/>
      </c>
      <c r="BC312" s="89" t="str">
        <f t="shared" si="154"/>
        <v/>
      </c>
      <c r="BD312" s="414" t="str">
        <f t="shared" si="155"/>
        <v/>
      </c>
      <c r="BE312" s="413"/>
      <c r="BF312" s="416" t="str">
        <f t="shared" si="156"/>
        <v/>
      </c>
      <c r="BG312" s="415" t="str">
        <f>IF('3.5 St Lights - Pole'!$AM312="","",'3.5 St Lights - Pole'!$AM312)</f>
        <v/>
      </c>
      <c r="BH312" s="413"/>
      <c r="BI312" s="89" t="str">
        <f t="shared" si="157"/>
        <v/>
      </c>
      <c r="BJ312" s="85"/>
      <c r="BK312" s="413"/>
      <c r="BL312" s="413"/>
      <c r="BM312" s="413"/>
      <c r="BN312" s="89" t="str">
        <f t="shared" si="158"/>
        <v/>
      </c>
      <c r="BO312" s="85"/>
      <c r="BP312" s="413"/>
      <c r="BQ312" s="415" t="str">
        <f>IF('3.5 St Lights - Pole'!$AM312="","",'3.5 St Lights - Pole'!$AM312)</f>
        <v/>
      </c>
      <c r="BR312" s="85"/>
      <c r="BS312" s="85"/>
      <c r="BT312" s="85" t="str">
        <f>'3.5 St Lights - Pole'!CE312</f>
        <v/>
      </c>
      <c r="BU312" s="85"/>
      <c r="BV312" s="85" t="str">
        <f t="shared" si="159"/>
        <v/>
      </c>
      <c r="BW312" s="271"/>
      <c r="BX312" s="85" t="str">
        <f>'3.5 St Lights - Pole'!CI312</f>
        <v/>
      </c>
      <c r="BY312" s="85" t="str">
        <f>'3.5 St Lights - Pole'!CJ312</f>
        <v/>
      </c>
      <c r="BZ312" s="85" t="str">
        <f>'3.5 St Lights - Pole'!CK312</f>
        <v/>
      </c>
      <c r="CA312" s="85"/>
      <c r="CB312" s="85"/>
      <c r="CC312" s="85" t="str">
        <f t="shared" si="160"/>
        <v/>
      </c>
      <c r="CD312" s="413"/>
      <c r="CE312" s="112"/>
      <c r="CF312" s="133" t="str">
        <f ca="1">IF('3.5 St Lights - Pole'!CR312="","",'3.5 St Lights - Pole'!CR312)</f>
        <v/>
      </c>
      <c r="CG312" s="112" t="str">
        <f>IF('3.5 St Lights - Pole'!CS312="","",'3.5 St Lights - Pole'!CS312)</f>
        <v/>
      </c>
      <c r="CH312" s="112"/>
      <c r="CI312" s="112"/>
    </row>
    <row r="313" spans="1:87" x14ac:dyDescent="0.2">
      <c r="A313" s="237"/>
      <c r="B313" s="413" t="str">
        <f t="shared" si="133"/>
        <v/>
      </c>
      <c r="C313" s="413" t="str">
        <f>IF('3.5 St Lights - Bracket'!B313="","",'3.5 St Lights - Bracket'!B313)</f>
        <v/>
      </c>
      <c r="D313" s="89" t="str">
        <f>IF('3.5 St Lights - Bracket'!D313="","",'3.5 St Lights - Bracket'!D313)</f>
        <v/>
      </c>
      <c r="E313" s="413" t="str">
        <f>IF('3.5 St Lights - Bracket'!E313="","",'3.5 St Lights - Bracket'!E313)</f>
        <v/>
      </c>
      <c r="F313" s="413" t="str">
        <f>IF('3.5 St Lights - Bracket'!F313="","",'3.5 St Lights - Bracket'!F313)</f>
        <v/>
      </c>
      <c r="G313" s="413" t="str">
        <f>IF('3.5 St Lights - Bracket'!G313="","",'3.5 St Lights - Bracket'!G313)</f>
        <v/>
      </c>
      <c r="H313" s="413" t="str">
        <f>IF('3.5 St Lights - Bracket'!H313="","",'3.5 St Lights - Bracket'!H313)</f>
        <v/>
      </c>
      <c r="I313" s="413"/>
      <c r="J313" s="89" t="str">
        <f t="shared" si="134"/>
        <v/>
      </c>
      <c r="K313" s="413"/>
      <c r="L313" s="89" t="str">
        <f t="shared" si="135"/>
        <v/>
      </c>
      <c r="M313" s="414" t="str">
        <f t="shared" si="136"/>
        <v/>
      </c>
      <c r="N313" s="413"/>
      <c r="O313" s="89" t="str">
        <f t="shared" si="137"/>
        <v/>
      </c>
      <c r="P313" s="413" t="str">
        <f t="shared" si="138"/>
        <v/>
      </c>
      <c r="Q313" s="89" t="str">
        <f t="shared" si="139"/>
        <v/>
      </c>
      <c r="R313" s="413"/>
      <c r="S313" s="413" t="str">
        <f>IFERROR(VLOOKUP('3.5 St Lights - Pole'!AE313,sl_lights_light_supply_auto,2,FALSE),"")</f>
        <v/>
      </c>
      <c r="T313" s="89" t="str">
        <f t="shared" si="140"/>
        <v/>
      </c>
      <c r="U313" s="413"/>
      <c r="V313" s="413"/>
      <c r="W313" s="413"/>
      <c r="X313" s="413"/>
      <c r="Y313" s="89" t="str">
        <f t="shared" si="141"/>
        <v/>
      </c>
      <c r="Z313" s="415" t="str">
        <f>IF('3.5 St Lights - Pole'!$AM313="","",'3.5 St Lights - Pole'!$AM313)</f>
        <v/>
      </c>
      <c r="AA313" s="413"/>
      <c r="AB313" s="413"/>
      <c r="AC313" s="89" t="str">
        <f t="shared" si="142"/>
        <v/>
      </c>
      <c r="AD313" s="85"/>
      <c r="AE313" s="413"/>
      <c r="AF313" s="413" t="str">
        <f t="shared" si="143"/>
        <v/>
      </c>
      <c r="AG313" s="89" t="str">
        <f t="shared" si="144"/>
        <v/>
      </c>
      <c r="AH313" s="414" t="str">
        <f t="shared" si="145"/>
        <v/>
      </c>
      <c r="AI313" s="413" t="str">
        <f t="shared" si="146"/>
        <v/>
      </c>
      <c r="AJ313" s="89" t="str">
        <f t="shared" si="147"/>
        <v/>
      </c>
      <c r="AK313" s="413"/>
      <c r="AL313" s="89" t="str">
        <f t="shared" si="148"/>
        <v/>
      </c>
      <c r="AM313" s="413"/>
      <c r="AN313" s="89" t="str">
        <f t="shared" si="149"/>
        <v/>
      </c>
      <c r="AO313" s="413"/>
      <c r="AP313" s="89" t="str">
        <f t="shared" si="150"/>
        <v/>
      </c>
      <c r="AQ313" s="413"/>
      <c r="AR313" s="415" t="str">
        <f>IF('3.5 St Lights - Pole'!$AM313="","",'3.5 St Lights - Pole'!$AM313)</f>
        <v/>
      </c>
      <c r="AS313" s="413"/>
      <c r="AT313" s="89" t="str">
        <f t="shared" si="151"/>
        <v/>
      </c>
      <c r="AU313" s="85"/>
      <c r="AV313" s="85"/>
      <c r="AW313" s="413"/>
      <c r="AX313" s="413"/>
      <c r="AY313" s="89" t="str">
        <f t="shared" si="152"/>
        <v/>
      </c>
      <c r="AZ313" s="85"/>
      <c r="BA313" s="85"/>
      <c r="BB313" s="413" t="str">
        <f t="shared" si="153"/>
        <v/>
      </c>
      <c r="BC313" s="89" t="str">
        <f t="shared" si="154"/>
        <v/>
      </c>
      <c r="BD313" s="414" t="str">
        <f t="shared" si="155"/>
        <v/>
      </c>
      <c r="BE313" s="413"/>
      <c r="BF313" s="416" t="str">
        <f t="shared" si="156"/>
        <v/>
      </c>
      <c r="BG313" s="415" t="str">
        <f>IF('3.5 St Lights - Pole'!$AM313="","",'3.5 St Lights - Pole'!$AM313)</f>
        <v/>
      </c>
      <c r="BH313" s="413"/>
      <c r="BI313" s="89" t="str">
        <f t="shared" si="157"/>
        <v/>
      </c>
      <c r="BJ313" s="85"/>
      <c r="BK313" s="413"/>
      <c r="BL313" s="413"/>
      <c r="BM313" s="413"/>
      <c r="BN313" s="89" t="str">
        <f t="shared" si="158"/>
        <v/>
      </c>
      <c r="BO313" s="85"/>
      <c r="BP313" s="413"/>
      <c r="BQ313" s="415" t="str">
        <f>IF('3.5 St Lights - Pole'!$AM313="","",'3.5 St Lights - Pole'!$AM313)</f>
        <v/>
      </c>
      <c r="BR313" s="85"/>
      <c r="BS313" s="85"/>
      <c r="BT313" s="85" t="str">
        <f>'3.5 St Lights - Pole'!CE313</f>
        <v/>
      </c>
      <c r="BU313" s="85"/>
      <c r="BV313" s="85" t="str">
        <f t="shared" si="159"/>
        <v/>
      </c>
      <c r="BW313" s="271"/>
      <c r="BX313" s="85" t="str">
        <f>'3.5 St Lights - Pole'!CI313</f>
        <v/>
      </c>
      <c r="BY313" s="85" t="str">
        <f>'3.5 St Lights - Pole'!CJ313</f>
        <v/>
      </c>
      <c r="BZ313" s="85" t="str">
        <f>'3.5 St Lights - Pole'!CK313</f>
        <v/>
      </c>
      <c r="CA313" s="85"/>
      <c r="CB313" s="85"/>
      <c r="CC313" s="85" t="str">
        <f t="shared" si="160"/>
        <v/>
      </c>
      <c r="CD313" s="413"/>
      <c r="CE313" s="112"/>
      <c r="CF313" s="133" t="str">
        <f ca="1">IF('3.5 St Lights - Pole'!CR313="","",'3.5 St Lights - Pole'!CR313)</f>
        <v/>
      </c>
      <c r="CG313" s="112" t="str">
        <f>IF('3.5 St Lights - Pole'!CS313="","",'3.5 St Lights - Pole'!CS313)</f>
        <v/>
      </c>
      <c r="CH313" s="112"/>
      <c r="CI313" s="112"/>
    </row>
    <row r="314" spans="1:87" x14ac:dyDescent="0.2">
      <c r="A314" s="237"/>
      <c r="B314" s="413" t="str">
        <f t="shared" si="133"/>
        <v/>
      </c>
      <c r="C314" s="413" t="str">
        <f>IF('3.5 St Lights - Bracket'!B314="","",'3.5 St Lights - Bracket'!B314)</f>
        <v/>
      </c>
      <c r="D314" s="89" t="str">
        <f>IF('3.5 St Lights - Bracket'!D314="","",'3.5 St Lights - Bracket'!D314)</f>
        <v/>
      </c>
      <c r="E314" s="413" t="str">
        <f>IF('3.5 St Lights - Bracket'!E314="","",'3.5 St Lights - Bracket'!E314)</f>
        <v/>
      </c>
      <c r="F314" s="413" t="str">
        <f>IF('3.5 St Lights - Bracket'!F314="","",'3.5 St Lights - Bracket'!F314)</f>
        <v/>
      </c>
      <c r="G314" s="413" t="str">
        <f>IF('3.5 St Lights - Bracket'!G314="","",'3.5 St Lights - Bracket'!G314)</f>
        <v/>
      </c>
      <c r="H314" s="413" t="str">
        <f>IF('3.5 St Lights - Bracket'!H314="","",'3.5 St Lights - Bracket'!H314)</f>
        <v/>
      </c>
      <c r="I314" s="413"/>
      <c r="J314" s="89" t="str">
        <f t="shared" si="134"/>
        <v/>
      </c>
      <c r="K314" s="413"/>
      <c r="L314" s="89" t="str">
        <f t="shared" si="135"/>
        <v/>
      </c>
      <c r="M314" s="414" t="str">
        <f t="shared" si="136"/>
        <v/>
      </c>
      <c r="N314" s="413"/>
      <c r="O314" s="89" t="str">
        <f t="shared" si="137"/>
        <v/>
      </c>
      <c r="P314" s="413" t="str">
        <f t="shared" si="138"/>
        <v/>
      </c>
      <c r="Q314" s="89" t="str">
        <f t="shared" si="139"/>
        <v/>
      </c>
      <c r="R314" s="413"/>
      <c r="S314" s="413" t="str">
        <f>IFERROR(VLOOKUP('3.5 St Lights - Pole'!AE314,sl_lights_light_supply_auto,2,FALSE),"")</f>
        <v/>
      </c>
      <c r="T314" s="89" t="str">
        <f t="shared" si="140"/>
        <v/>
      </c>
      <c r="U314" s="413"/>
      <c r="V314" s="413"/>
      <c r="W314" s="413"/>
      <c r="X314" s="413"/>
      <c r="Y314" s="89" t="str">
        <f t="shared" si="141"/>
        <v/>
      </c>
      <c r="Z314" s="415" t="str">
        <f>IF('3.5 St Lights - Pole'!$AM314="","",'3.5 St Lights - Pole'!$AM314)</f>
        <v/>
      </c>
      <c r="AA314" s="413"/>
      <c r="AB314" s="413"/>
      <c r="AC314" s="89" t="str">
        <f t="shared" si="142"/>
        <v/>
      </c>
      <c r="AD314" s="85"/>
      <c r="AE314" s="413"/>
      <c r="AF314" s="413" t="str">
        <f t="shared" si="143"/>
        <v/>
      </c>
      <c r="AG314" s="89" t="str">
        <f t="shared" si="144"/>
        <v/>
      </c>
      <c r="AH314" s="414" t="str">
        <f t="shared" si="145"/>
        <v/>
      </c>
      <c r="AI314" s="413" t="str">
        <f t="shared" si="146"/>
        <v/>
      </c>
      <c r="AJ314" s="89" t="str">
        <f t="shared" si="147"/>
        <v/>
      </c>
      <c r="AK314" s="413"/>
      <c r="AL314" s="89" t="str">
        <f t="shared" si="148"/>
        <v/>
      </c>
      <c r="AM314" s="413"/>
      <c r="AN314" s="89" t="str">
        <f t="shared" si="149"/>
        <v/>
      </c>
      <c r="AO314" s="413"/>
      <c r="AP314" s="89" t="str">
        <f t="shared" si="150"/>
        <v/>
      </c>
      <c r="AQ314" s="413"/>
      <c r="AR314" s="415" t="str">
        <f>IF('3.5 St Lights - Pole'!$AM314="","",'3.5 St Lights - Pole'!$AM314)</f>
        <v/>
      </c>
      <c r="AS314" s="413"/>
      <c r="AT314" s="89" t="str">
        <f t="shared" si="151"/>
        <v/>
      </c>
      <c r="AU314" s="85"/>
      <c r="AV314" s="85"/>
      <c r="AW314" s="413"/>
      <c r="AX314" s="413"/>
      <c r="AY314" s="89" t="str">
        <f t="shared" si="152"/>
        <v/>
      </c>
      <c r="AZ314" s="85"/>
      <c r="BA314" s="85"/>
      <c r="BB314" s="413" t="str">
        <f t="shared" si="153"/>
        <v/>
      </c>
      <c r="BC314" s="89" t="str">
        <f t="shared" si="154"/>
        <v/>
      </c>
      <c r="BD314" s="414" t="str">
        <f t="shared" si="155"/>
        <v/>
      </c>
      <c r="BE314" s="413"/>
      <c r="BF314" s="416" t="str">
        <f t="shared" si="156"/>
        <v/>
      </c>
      <c r="BG314" s="415" t="str">
        <f>IF('3.5 St Lights - Pole'!$AM314="","",'3.5 St Lights - Pole'!$AM314)</f>
        <v/>
      </c>
      <c r="BH314" s="413"/>
      <c r="BI314" s="89" t="str">
        <f t="shared" si="157"/>
        <v/>
      </c>
      <c r="BJ314" s="85"/>
      <c r="BK314" s="413"/>
      <c r="BL314" s="413"/>
      <c r="BM314" s="413"/>
      <c r="BN314" s="89" t="str">
        <f t="shared" si="158"/>
        <v/>
      </c>
      <c r="BO314" s="85"/>
      <c r="BP314" s="413"/>
      <c r="BQ314" s="415" t="str">
        <f>IF('3.5 St Lights - Pole'!$AM314="","",'3.5 St Lights - Pole'!$AM314)</f>
        <v/>
      </c>
      <c r="BR314" s="85"/>
      <c r="BS314" s="85"/>
      <c r="BT314" s="85" t="str">
        <f>'3.5 St Lights - Pole'!CE314</f>
        <v/>
      </c>
      <c r="BU314" s="85"/>
      <c r="BV314" s="85" t="str">
        <f t="shared" si="159"/>
        <v/>
      </c>
      <c r="BW314" s="271"/>
      <c r="BX314" s="85" t="str">
        <f>'3.5 St Lights - Pole'!CI314</f>
        <v/>
      </c>
      <c r="BY314" s="85" t="str">
        <f>'3.5 St Lights - Pole'!CJ314</f>
        <v/>
      </c>
      <c r="BZ314" s="85" t="str">
        <f>'3.5 St Lights - Pole'!CK314</f>
        <v/>
      </c>
      <c r="CA314" s="85"/>
      <c r="CB314" s="85"/>
      <c r="CC314" s="85" t="str">
        <f t="shared" si="160"/>
        <v/>
      </c>
      <c r="CD314" s="413"/>
      <c r="CE314" s="112"/>
      <c r="CF314" s="133" t="str">
        <f ca="1">IF('3.5 St Lights - Pole'!CR314="","",'3.5 St Lights - Pole'!CR314)</f>
        <v/>
      </c>
      <c r="CG314" s="112" t="str">
        <f>IF('3.5 St Lights - Pole'!CS314="","",'3.5 St Lights - Pole'!CS314)</f>
        <v/>
      </c>
      <c r="CH314" s="112"/>
      <c r="CI314" s="112"/>
    </row>
    <row r="315" spans="1:87" x14ac:dyDescent="0.2">
      <c r="A315" s="237"/>
      <c r="B315" s="413" t="str">
        <f t="shared" si="133"/>
        <v/>
      </c>
      <c r="C315" s="413" t="str">
        <f>IF('3.5 St Lights - Bracket'!B315="","",'3.5 St Lights - Bracket'!B315)</f>
        <v/>
      </c>
      <c r="D315" s="89" t="str">
        <f>IF('3.5 St Lights - Bracket'!D315="","",'3.5 St Lights - Bracket'!D315)</f>
        <v/>
      </c>
      <c r="E315" s="413" t="str">
        <f>IF('3.5 St Lights - Bracket'!E315="","",'3.5 St Lights - Bracket'!E315)</f>
        <v/>
      </c>
      <c r="F315" s="413" t="str">
        <f>IF('3.5 St Lights - Bracket'!F315="","",'3.5 St Lights - Bracket'!F315)</f>
        <v/>
      </c>
      <c r="G315" s="413" t="str">
        <f>IF('3.5 St Lights - Bracket'!G315="","",'3.5 St Lights - Bracket'!G315)</f>
        <v/>
      </c>
      <c r="H315" s="413" t="str">
        <f>IF('3.5 St Lights - Bracket'!H315="","",'3.5 St Lights - Bracket'!H315)</f>
        <v/>
      </c>
      <c r="I315" s="413"/>
      <c r="J315" s="89" t="str">
        <f t="shared" si="134"/>
        <v/>
      </c>
      <c r="K315" s="413"/>
      <c r="L315" s="89" t="str">
        <f t="shared" si="135"/>
        <v/>
      </c>
      <c r="M315" s="414" t="str">
        <f t="shared" si="136"/>
        <v/>
      </c>
      <c r="N315" s="413"/>
      <c r="O315" s="89" t="str">
        <f t="shared" si="137"/>
        <v/>
      </c>
      <c r="P315" s="413" t="str">
        <f t="shared" si="138"/>
        <v/>
      </c>
      <c r="Q315" s="89" t="str">
        <f t="shared" si="139"/>
        <v/>
      </c>
      <c r="R315" s="413"/>
      <c r="S315" s="413" t="str">
        <f>IFERROR(VLOOKUP('3.5 St Lights - Pole'!AE315,sl_lights_light_supply_auto,2,FALSE),"")</f>
        <v/>
      </c>
      <c r="T315" s="89" t="str">
        <f t="shared" si="140"/>
        <v/>
      </c>
      <c r="U315" s="413"/>
      <c r="V315" s="413"/>
      <c r="W315" s="413"/>
      <c r="X315" s="413"/>
      <c r="Y315" s="89" t="str">
        <f t="shared" si="141"/>
        <v/>
      </c>
      <c r="Z315" s="415" t="str">
        <f>IF('3.5 St Lights - Pole'!$AM315="","",'3.5 St Lights - Pole'!$AM315)</f>
        <v/>
      </c>
      <c r="AA315" s="413"/>
      <c r="AB315" s="413"/>
      <c r="AC315" s="89" t="str">
        <f t="shared" si="142"/>
        <v/>
      </c>
      <c r="AD315" s="85"/>
      <c r="AE315" s="413"/>
      <c r="AF315" s="413" t="str">
        <f t="shared" si="143"/>
        <v/>
      </c>
      <c r="AG315" s="89" t="str">
        <f t="shared" si="144"/>
        <v/>
      </c>
      <c r="AH315" s="414" t="str">
        <f t="shared" si="145"/>
        <v/>
      </c>
      <c r="AI315" s="413" t="str">
        <f t="shared" si="146"/>
        <v/>
      </c>
      <c r="AJ315" s="89" t="str">
        <f t="shared" si="147"/>
        <v/>
      </c>
      <c r="AK315" s="413"/>
      <c r="AL315" s="89" t="str">
        <f t="shared" si="148"/>
        <v/>
      </c>
      <c r="AM315" s="413"/>
      <c r="AN315" s="89" t="str">
        <f t="shared" si="149"/>
        <v/>
      </c>
      <c r="AO315" s="413"/>
      <c r="AP315" s="89" t="str">
        <f t="shared" si="150"/>
        <v/>
      </c>
      <c r="AQ315" s="413"/>
      <c r="AR315" s="415" t="str">
        <f>IF('3.5 St Lights - Pole'!$AM315="","",'3.5 St Lights - Pole'!$AM315)</f>
        <v/>
      </c>
      <c r="AS315" s="413"/>
      <c r="AT315" s="89" t="str">
        <f t="shared" si="151"/>
        <v/>
      </c>
      <c r="AU315" s="85"/>
      <c r="AV315" s="85"/>
      <c r="AW315" s="413"/>
      <c r="AX315" s="413"/>
      <c r="AY315" s="89" t="str">
        <f t="shared" si="152"/>
        <v/>
      </c>
      <c r="AZ315" s="85"/>
      <c r="BA315" s="85"/>
      <c r="BB315" s="413" t="str">
        <f t="shared" si="153"/>
        <v/>
      </c>
      <c r="BC315" s="89" t="str">
        <f t="shared" si="154"/>
        <v/>
      </c>
      <c r="BD315" s="414" t="str">
        <f t="shared" si="155"/>
        <v/>
      </c>
      <c r="BE315" s="413"/>
      <c r="BF315" s="416" t="str">
        <f t="shared" si="156"/>
        <v/>
      </c>
      <c r="BG315" s="415" t="str">
        <f>IF('3.5 St Lights - Pole'!$AM315="","",'3.5 St Lights - Pole'!$AM315)</f>
        <v/>
      </c>
      <c r="BH315" s="413"/>
      <c r="BI315" s="89" t="str">
        <f t="shared" si="157"/>
        <v/>
      </c>
      <c r="BJ315" s="85"/>
      <c r="BK315" s="413"/>
      <c r="BL315" s="413"/>
      <c r="BM315" s="413"/>
      <c r="BN315" s="89" t="str">
        <f t="shared" si="158"/>
        <v/>
      </c>
      <c r="BO315" s="85"/>
      <c r="BP315" s="413"/>
      <c r="BQ315" s="415" t="str">
        <f>IF('3.5 St Lights - Pole'!$AM315="","",'3.5 St Lights - Pole'!$AM315)</f>
        <v/>
      </c>
      <c r="BR315" s="85"/>
      <c r="BS315" s="85"/>
      <c r="BT315" s="85" t="str">
        <f>'3.5 St Lights - Pole'!CE315</f>
        <v/>
      </c>
      <c r="BU315" s="85"/>
      <c r="BV315" s="85" t="str">
        <f t="shared" si="159"/>
        <v/>
      </c>
      <c r="BW315" s="271"/>
      <c r="BX315" s="85" t="str">
        <f>'3.5 St Lights - Pole'!CI315</f>
        <v/>
      </c>
      <c r="BY315" s="85" t="str">
        <f>'3.5 St Lights - Pole'!CJ315</f>
        <v/>
      </c>
      <c r="BZ315" s="85" t="str">
        <f>'3.5 St Lights - Pole'!CK315</f>
        <v/>
      </c>
      <c r="CA315" s="85"/>
      <c r="CB315" s="85"/>
      <c r="CC315" s="85" t="str">
        <f t="shared" si="160"/>
        <v/>
      </c>
      <c r="CD315" s="413"/>
      <c r="CE315" s="112"/>
      <c r="CF315" s="133" t="str">
        <f ca="1">IF('3.5 St Lights - Pole'!CR315="","",'3.5 St Lights - Pole'!CR315)</f>
        <v/>
      </c>
      <c r="CG315" s="112" t="str">
        <f>IF('3.5 St Lights - Pole'!CS315="","",'3.5 St Lights - Pole'!CS315)</f>
        <v/>
      </c>
      <c r="CH315" s="112"/>
      <c r="CI315" s="112"/>
    </row>
    <row r="316" spans="1:87" x14ac:dyDescent="0.2">
      <c r="A316" s="237"/>
      <c r="B316" s="413" t="str">
        <f t="shared" si="133"/>
        <v/>
      </c>
      <c r="C316" s="413" t="str">
        <f>IF('3.5 St Lights - Bracket'!B316="","",'3.5 St Lights - Bracket'!B316)</f>
        <v/>
      </c>
      <c r="D316" s="89" t="str">
        <f>IF('3.5 St Lights - Bracket'!D316="","",'3.5 St Lights - Bracket'!D316)</f>
        <v/>
      </c>
      <c r="E316" s="413" t="str">
        <f>IF('3.5 St Lights - Bracket'!E316="","",'3.5 St Lights - Bracket'!E316)</f>
        <v/>
      </c>
      <c r="F316" s="413" t="str">
        <f>IF('3.5 St Lights - Bracket'!F316="","",'3.5 St Lights - Bracket'!F316)</f>
        <v/>
      </c>
      <c r="G316" s="413" t="str">
        <f>IF('3.5 St Lights - Bracket'!G316="","",'3.5 St Lights - Bracket'!G316)</f>
        <v/>
      </c>
      <c r="H316" s="413" t="str">
        <f>IF('3.5 St Lights - Bracket'!H316="","",'3.5 St Lights - Bracket'!H316)</f>
        <v/>
      </c>
      <c r="I316" s="413"/>
      <c r="J316" s="89" t="str">
        <f t="shared" si="134"/>
        <v/>
      </c>
      <c r="K316" s="413"/>
      <c r="L316" s="89" t="str">
        <f t="shared" si="135"/>
        <v/>
      </c>
      <c r="M316" s="414" t="str">
        <f t="shared" si="136"/>
        <v/>
      </c>
      <c r="N316" s="413"/>
      <c r="O316" s="89" t="str">
        <f t="shared" si="137"/>
        <v/>
      </c>
      <c r="P316" s="413" t="str">
        <f t="shared" si="138"/>
        <v/>
      </c>
      <c r="Q316" s="89" t="str">
        <f t="shared" si="139"/>
        <v/>
      </c>
      <c r="R316" s="413"/>
      <c r="S316" s="413" t="str">
        <f>IFERROR(VLOOKUP('3.5 St Lights - Pole'!AE316,sl_lights_light_supply_auto,2,FALSE),"")</f>
        <v/>
      </c>
      <c r="T316" s="89" t="str">
        <f t="shared" si="140"/>
        <v/>
      </c>
      <c r="U316" s="413"/>
      <c r="V316" s="413"/>
      <c r="W316" s="413"/>
      <c r="X316" s="413"/>
      <c r="Y316" s="89" t="str">
        <f t="shared" si="141"/>
        <v/>
      </c>
      <c r="Z316" s="415" t="str">
        <f>IF('3.5 St Lights - Pole'!$AM316="","",'3.5 St Lights - Pole'!$AM316)</f>
        <v/>
      </c>
      <c r="AA316" s="413"/>
      <c r="AB316" s="413"/>
      <c r="AC316" s="89" t="str">
        <f t="shared" si="142"/>
        <v/>
      </c>
      <c r="AD316" s="85"/>
      <c r="AE316" s="413"/>
      <c r="AF316" s="413" t="str">
        <f t="shared" si="143"/>
        <v/>
      </c>
      <c r="AG316" s="89" t="str">
        <f t="shared" si="144"/>
        <v/>
      </c>
      <c r="AH316" s="414" t="str">
        <f t="shared" si="145"/>
        <v/>
      </c>
      <c r="AI316" s="413" t="str">
        <f t="shared" si="146"/>
        <v/>
      </c>
      <c r="AJ316" s="89" t="str">
        <f t="shared" si="147"/>
        <v/>
      </c>
      <c r="AK316" s="413"/>
      <c r="AL316" s="89" t="str">
        <f t="shared" si="148"/>
        <v/>
      </c>
      <c r="AM316" s="413"/>
      <c r="AN316" s="89" t="str">
        <f t="shared" si="149"/>
        <v/>
      </c>
      <c r="AO316" s="413"/>
      <c r="AP316" s="89" t="str">
        <f t="shared" si="150"/>
        <v/>
      </c>
      <c r="AQ316" s="413"/>
      <c r="AR316" s="415" t="str">
        <f>IF('3.5 St Lights - Pole'!$AM316="","",'3.5 St Lights - Pole'!$AM316)</f>
        <v/>
      </c>
      <c r="AS316" s="413"/>
      <c r="AT316" s="89" t="str">
        <f t="shared" si="151"/>
        <v/>
      </c>
      <c r="AU316" s="85"/>
      <c r="AV316" s="85"/>
      <c r="AW316" s="413"/>
      <c r="AX316" s="413"/>
      <c r="AY316" s="89" t="str">
        <f t="shared" si="152"/>
        <v/>
      </c>
      <c r="AZ316" s="85"/>
      <c r="BA316" s="85"/>
      <c r="BB316" s="413" t="str">
        <f t="shared" si="153"/>
        <v/>
      </c>
      <c r="BC316" s="89" t="str">
        <f t="shared" si="154"/>
        <v/>
      </c>
      <c r="BD316" s="414" t="str">
        <f t="shared" si="155"/>
        <v/>
      </c>
      <c r="BE316" s="413"/>
      <c r="BF316" s="416" t="str">
        <f t="shared" si="156"/>
        <v/>
      </c>
      <c r="BG316" s="415" t="str">
        <f>IF('3.5 St Lights - Pole'!$AM316="","",'3.5 St Lights - Pole'!$AM316)</f>
        <v/>
      </c>
      <c r="BH316" s="413"/>
      <c r="BI316" s="89" t="str">
        <f t="shared" si="157"/>
        <v/>
      </c>
      <c r="BJ316" s="85"/>
      <c r="BK316" s="413"/>
      <c r="BL316" s="413"/>
      <c r="BM316" s="413"/>
      <c r="BN316" s="89" t="str">
        <f t="shared" si="158"/>
        <v/>
      </c>
      <c r="BO316" s="85"/>
      <c r="BP316" s="413"/>
      <c r="BQ316" s="415" t="str">
        <f>IF('3.5 St Lights - Pole'!$AM316="","",'3.5 St Lights - Pole'!$AM316)</f>
        <v/>
      </c>
      <c r="BR316" s="85"/>
      <c r="BS316" s="85"/>
      <c r="BT316" s="85" t="str">
        <f>'3.5 St Lights - Pole'!CE316</f>
        <v/>
      </c>
      <c r="BU316" s="85"/>
      <c r="BV316" s="85" t="str">
        <f t="shared" si="159"/>
        <v/>
      </c>
      <c r="BW316" s="271"/>
      <c r="BX316" s="85" t="str">
        <f>'3.5 St Lights - Pole'!CI316</f>
        <v/>
      </c>
      <c r="BY316" s="85" t="str">
        <f>'3.5 St Lights - Pole'!CJ316</f>
        <v/>
      </c>
      <c r="BZ316" s="85" t="str">
        <f>'3.5 St Lights - Pole'!CK316</f>
        <v/>
      </c>
      <c r="CA316" s="85"/>
      <c r="CB316" s="85"/>
      <c r="CC316" s="85" t="str">
        <f t="shared" si="160"/>
        <v/>
      </c>
      <c r="CD316" s="413"/>
      <c r="CE316" s="112"/>
      <c r="CF316" s="133" t="str">
        <f ca="1">IF('3.5 St Lights - Pole'!CR316="","",'3.5 St Lights - Pole'!CR316)</f>
        <v/>
      </c>
      <c r="CG316" s="112" t="str">
        <f>IF('3.5 St Lights - Pole'!CS316="","",'3.5 St Lights - Pole'!CS316)</f>
        <v/>
      </c>
      <c r="CH316" s="112"/>
      <c r="CI316" s="112"/>
    </row>
    <row r="317" spans="1:87" x14ac:dyDescent="0.2">
      <c r="A317" s="237"/>
      <c r="B317" s="413" t="str">
        <f t="shared" si="133"/>
        <v/>
      </c>
      <c r="C317" s="413" t="str">
        <f>IF('3.5 St Lights - Bracket'!B317="","",'3.5 St Lights - Bracket'!B317)</f>
        <v/>
      </c>
      <c r="D317" s="89" t="str">
        <f>IF('3.5 St Lights - Bracket'!D317="","",'3.5 St Lights - Bracket'!D317)</f>
        <v/>
      </c>
      <c r="E317" s="413" t="str">
        <f>IF('3.5 St Lights - Bracket'!E317="","",'3.5 St Lights - Bracket'!E317)</f>
        <v/>
      </c>
      <c r="F317" s="413" t="str">
        <f>IF('3.5 St Lights - Bracket'!F317="","",'3.5 St Lights - Bracket'!F317)</f>
        <v/>
      </c>
      <c r="G317" s="413" t="str">
        <f>IF('3.5 St Lights - Bracket'!G317="","",'3.5 St Lights - Bracket'!G317)</f>
        <v/>
      </c>
      <c r="H317" s="413" t="str">
        <f>IF('3.5 St Lights - Bracket'!H317="","",'3.5 St Lights - Bracket'!H317)</f>
        <v/>
      </c>
      <c r="I317" s="413"/>
      <c r="J317" s="89" t="str">
        <f t="shared" si="134"/>
        <v/>
      </c>
      <c r="K317" s="413"/>
      <c r="L317" s="89" t="str">
        <f t="shared" si="135"/>
        <v/>
      </c>
      <c r="M317" s="414" t="str">
        <f t="shared" si="136"/>
        <v/>
      </c>
      <c r="N317" s="413"/>
      <c r="O317" s="89" t="str">
        <f t="shared" si="137"/>
        <v/>
      </c>
      <c r="P317" s="413" t="str">
        <f t="shared" si="138"/>
        <v/>
      </c>
      <c r="Q317" s="89" t="str">
        <f t="shared" si="139"/>
        <v/>
      </c>
      <c r="R317" s="413"/>
      <c r="S317" s="413" t="str">
        <f>IFERROR(VLOOKUP('3.5 St Lights - Pole'!AE317,sl_lights_light_supply_auto,2,FALSE),"")</f>
        <v/>
      </c>
      <c r="T317" s="89" t="str">
        <f t="shared" si="140"/>
        <v/>
      </c>
      <c r="U317" s="413"/>
      <c r="V317" s="413"/>
      <c r="W317" s="413"/>
      <c r="X317" s="413"/>
      <c r="Y317" s="89" t="str">
        <f t="shared" si="141"/>
        <v/>
      </c>
      <c r="Z317" s="415" t="str">
        <f>IF('3.5 St Lights - Pole'!$AM317="","",'3.5 St Lights - Pole'!$AM317)</f>
        <v/>
      </c>
      <c r="AA317" s="413"/>
      <c r="AB317" s="413"/>
      <c r="AC317" s="89" t="str">
        <f t="shared" si="142"/>
        <v/>
      </c>
      <c r="AD317" s="85"/>
      <c r="AE317" s="413"/>
      <c r="AF317" s="413" t="str">
        <f t="shared" si="143"/>
        <v/>
      </c>
      <c r="AG317" s="89" t="str">
        <f t="shared" si="144"/>
        <v/>
      </c>
      <c r="AH317" s="414" t="str">
        <f t="shared" si="145"/>
        <v/>
      </c>
      <c r="AI317" s="413" t="str">
        <f t="shared" si="146"/>
        <v/>
      </c>
      <c r="AJ317" s="89" t="str">
        <f t="shared" si="147"/>
        <v/>
      </c>
      <c r="AK317" s="413"/>
      <c r="AL317" s="89" t="str">
        <f t="shared" si="148"/>
        <v/>
      </c>
      <c r="AM317" s="413"/>
      <c r="AN317" s="89" t="str">
        <f t="shared" si="149"/>
        <v/>
      </c>
      <c r="AO317" s="413"/>
      <c r="AP317" s="89" t="str">
        <f t="shared" si="150"/>
        <v/>
      </c>
      <c r="AQ317" s="413"/>
      <c r="AR317" s="415" t="str">
        <f>IF('3.5 St Lights - Pole'!$AM317="","",'3.5 St Lights - Pole'!$AM317)</f>
        <v/>
      </c>
      <c r="AS317" s="413"/>
      <c r="AT317" s="89" t="str">
        <f t="shared" si="151"/>
        <v/>
      </c>
      <c r="AU317" s="85"/>
      <c r="AV317" s="85"/>
      <c r="AW317" s="413"/>
      <c r="AX317" s="413"/>
      <c r="AY317" s="89" t="str">
        <f t="shared" si="152"/>
        <v/>
      </c>
      <c r="AZ317" s="85"/>
      <c r="BA317" s="85"/>
      <c r="BB317" s="413" t="str">
        <f t="shared" si="153"/>
        <v/>
      </c>
      <c r="BC317" s="89" t="str">
        <f t="shared" si="154"/>
        <v/>
      </c>
      <c r="BD317" s="414" t="str">
        <f t="shared" si="155"/>
        <v/>
      </c>
      <c r="BE317" s="413"/>
      <c r="BF317" s="416" t="str">
        <f t="shared" si="156"/>
        <v/>
      </c>
      <c r="BG317" s="415" t="str">
        <f>IF('3.5 St Lights - Pole'!$AM317="","",'3.5 St Lights - Pole'!$AM317)</f>
        <v/>
      </c>
      <c r="BH317" s="413"/>
      <c r="BI317" s="89" t="str">
        <f t="shared" si="157"/>
        <v/>
      </c>
      <c r="BJ317" s="85"/>
      <c r="BK317" s="413"/>
      <c r="BL317" s="413"/>
      <c r="BM317" s="413"/>
      <c r="BN317" s="89" t="str">
        <f t="shared" si="158"/>
        <v/>
      </c>
      <c r="BO317" s="85"/>
      <c r="BP317" s="413"/>
      <c r="BQ317" s="415" t="str">
        <f>IF('3.5 St Lights - Pole'!$AM317="","",'3.5 St Lights - Pole'!$AM317)</f>
        <v/>
      </c>
      <c r="BR317" s="85"/>
      <c r="BS317" s="85"/>
      <c r="BT317" s="85" t="str">
        <f>'3.5 St Lights - Pole'!CE317</f>
        <v/>
      </c>
      <c r="BU317" s="85"/>
      <c r="BV317" s="85" t="str">
        <f t="shared" si="159"/>
        <v/>
      </c>
      <c r="BW317" s="271"/>
      <c r="BX317" s="85" t="str">
        <f>'3.5 St Lights - Pole'!CI317</f>
        <v/>
      </c>
      <c r="BY317" s="85" t="str">
        <f>'3.5 St Lights - Pole'!CJ317</f>
        <v/>
      </c>
      <c r="BZ317" s="85" t="str">
        <f>'3.5 St Lights - Pole'!CK317</f>
        <v/>
      </c>
      <c r="CA317" s="85"/>
      <c r="CB317" s="85"/>
      <c r="CC317" s="85" t="str">
        <f t="shared" si="160"/>
        <v/>
      </c>
      <c r="CD317" s="413"/>
      <c r="CE317" s="112"/>
      <c r="CF317" s="133" t="str">
        <f ca="1">IF('3.5 St Lights - Pole'!CR317="","",'3.5 St Lights - Pole'!CR317)</f>
        <v/>
      </c>
      <c r="CG317" s="112" t="str">
        <f>IF('3.5 St Lights - Pole'!CS317="","",'3.5 St Lights - Pole'!CS317)</f>
        <v/>
      </c>
      <c r="CH317" s="112"/>
      <c r="CI317" s="112"/>
    </row>
    <row r="318" spans="1:87" x14ac:dyDescent="0.2">
      <c r="A318" s="237"/>
      <c r="B318" s="413" t="str">
        <f t="shared" si="133"/>
        <v/>
      </c>
      <c r="C318" s="413" t="str">
        <f>IF('3.5 St Lights - Bracket'!B318="","",'3.5 St Lights - Bracket'!B318)</f>
        <v/>
      </c>
      <c r="D318" s="89" t="str">
        <f>IF('3.5 St Lights - Bracket'!D318="","",'3.5 St Lights - Bracket'!D318)</f>
        <v/>
      </c>
      <c r="E318" s="413" t="str">
        <f>IF('3.5 St Lights - Bracket'!E318="","",'3.5 St Lights - Bracket'!E318)</f>
        <v/>
      </c>
      <c r="F318" s="413" t="str">
        <f>IF('3.5 St Lights - Bracket'!F318="","",'3.5 St Lights - Bracket'!F318)</f>
        <v/>
      </c>
      <c r="G318" s="413" t="str">
        <f>IF('3.5 St Lights - Bracket'!G318="","",'3.5 St Lights - Bracket'!G318)</f>
        <v/>
      </c>
      <c r="H318" s="413" t="str">
        <f>IF('3.5 St Lights - Bracket'!H318="","",'3.5 St Lights - Bracket'!H318)</f>
        <v/>
      </c>
      <c r="I318" s="413"/>
      <c r="J318" s="89" t="str">
        <f t="shared" si="134"/>
        <v/>
      </c>
      <c r="K318" s="413"/>
      <c r="L318" s="89" t="str">
        <f t="shared" si="135"/>
        <v/>
      </c>
      <c r="M318" s="414" t="str">
        <f t="shared" si="136"/>
        <v/>
      </c>
      <c r="N318" s="413"/>
      <c r="O318" s="89" t="str">
        <f t="shared" si="137"/>
        <v/>
      </c>
      <c r="P318" s="413" t="str">
        <f t="shared" si="138"/>
        <v/>
      </c>
      <c r="Q318" s="89" t="str">
        <f t="shared" si="139"/>
        <v/>
      </c>
      <c r="R318" s="413"/>
      <c r="S318" s="413" t="str">
        <f>IFERROR(VLOOKUP('3.5 St Lights - Pole'!AE318,sl_lights_light_supply_auto,2,FALSE),"")</f>
        <v/>
      </c>
      <c r="T318" s="89" t="str">
        <f t="shared" si="140"/>
        <v/>
      </c>
      <c r="U318" s="413"/>
      <c r="V318" s="413"/>
      <c r="W318" s="413"/>
      <c r="X318" s="413"/>
      <c r="Y318" s="89" t="str">
        <f t="shared" si="141"/>
        <v/>
      </c>
      <c r="Z318" s="415" t="str">
        <f>IF('3.5 St Lights - Pole'!$AM318="","",'3.5 St Lights - Pole'!$AM318)</f>
        <v/>
      </c>
      <c r="AA318" s="413"/>
      <c r="AB318" s="413"/>
      <c r="AC318" s="89" t="str">
        <f t="shared" si="142"/>
        <v/>
      </c>
      <c r="AD318" s="85"/>
      <c r="AE318" s="413"/>
      <c r="AF318" s="413" t="str">
        <f t="shared" si="143"/>
        <v/>
      </c>
      <c r="AG318" s="89" t="str">
        <f t="shared" si="144"/>
        <v/>
      </c>
      <c r="AH318" s="414" t="str">
        <f t="shared" si="145"/>
        <v/>
      </c>
      <c r="AI318" s="413" t="str">
        <f t="shared" si="146"/>
        <v/>
      </c>
      <c r="AJ318" s="89" t="str">
        <f t="shared" si="147"/>
        <v/>
      </c>
      <c r="AK318" s="413"/>
      <c r="AL318" s="89" t="str">
        <f t="shared" si="148"/>
        <v/>
      </c>
      <c r="AM318" s="413"/>
      <c r="AN318" s="89" t="str">
        <f t="shared" si="149"/>
        <v/>
      </c>
      <c r="AO318" s="413"/>
      <c r="AP318" s="89" t="str">
        <f t="shared" si="150"/>
        <v/>
      </c>
      <c r="AQ318" s="413"/>
      <c r="AR318" s="415" t="str">
        <f>IF('3.5 St Lights - Pole'!$AM318="","",'3.5 St Lights - Pole'!$AM318)</f>
        <v/>
      </c>
      <c r="AS318" s="413"/>
      <c r="AT318" s="89" t="str">
        <f t="shared" si="151"/>
        <v/>
      </c>
      <c r="AU318" s="85"/>
      <c r="AV318" s="85"/>
      <c r="AW318" s="413"/>
      <c r="AX318" s="413"/>
      <c r="AY318" s="89" t="str">
        <f t="shared" si="152"/>
        <v/>
      </c>
      <c r="AZ318" s="85"/>
      <c r="BA318" s="85"/>
      <c r="BB318" s="413" t="str">
        <f t="shared" si="153"/>
        <v/>
      </c>
      <c r="BC318" s="89" t="str">
        <f t="shared" si="154"/>
        <v/>
      </c>
      <c r="BD318" s="414" t="str">
        <f t="shared" si="155"/>
        <v/>
      </c>
      <c r="BE318" s="413"/>
      <c r="BF318" s="416" t="str">
        <f t="shared" si="156"/>
        <v/>
      </c>
      <c r="BG318" s="415" t="str">
        <f>IF('3.5 St Lights - Pole'!$AM318="","",'3.5 St Lights - Pole'!$AM318)</f>
        <v/>
      </c>
      <c r="BH318" s="413"/>
      <c r="BI318" s="89" t="str">
        <f t="shared" si="157"/>
        <v/>
      </c>
      <c r="BJ318" s="85"/>
      <c r="BK318" s="413"/>
      <c r="BL318" s="413"/>
      <c r="BM318" s="413"/>
      <c r="BN318" s="89" t="str">
        <f t="shared" si="158"/>
        <v/>
      </c>
      <c r="BO318" s="85"/>
      <c r="BP318" s="413"/>
      <c r="BQ318" s="415" t="str">
        <f>IF('3.5 St Lights - Pole'!$AM318="","",'3.5 St Lights - Pole'!$AM318)</f>
        <v/>
      </c>
      <c r="BR318" s="85"/>
      <c r="BS318" s="85"/>
      <c r="BT318" s="85" t="str">
        <f>'3.5 St Lights - Pole'!CE318</f>
        <v/>
      </c>
      <c r="BU318" s="85"/>
      <c r="BV318" s="85" t="str">
        <f t="shared" si="159"/>
        <v/>
      </c>
      <c r="BW318" s="271"/>
      <c r="BX318" s="85" t="str">
        <f>'3.5 St Lights - Pole'!CI318</f>
        <v/>
      </c>
      <c r="BY318" s="85" t="str">
        <f>'3.5 St Lights - Pole'!CJ318</f>
        <v/>
      </c>
      <c r="BZ318" s="85" t="str">
        <f>'3.5 St Lights - Pole'!CK318</f>
        <v/>
      </c>
      <c r="CA318" s="85"/>
      <c r="CB318" s="85"/>
      <c r="CC318" s="85" t="str">
        <f t="shared" si="160"/>
        <v/>
      </c>
      <c r="CD318" s="413"/>
      <c r="CE318" s="112"/>
      <c r="CF318" s="133" t="str">
        <f ca="1">IF('3.5 St Lights - Pole'!CR318="","",'3.5 St Lights - Pole'!CR318)</f>
        <v/>
      </c>
      <c r="CG318" s="112" t="str">
        <f>IF('3.5 St Lights - Pole'!CS318="","",'3.5 St Lights - Pole'!CS318)</f>
        <v/>
      </c>
      <c r="CH318" s="112"/>
      <c r="CI318" s="112"/>
    </row>
    <row r="319" spans="1:87" x14ac:dyDescent="0.2">
      <c r="A319" s="237"/>
      <c r="B319" s="413" t="str">
        <f t="shared" si="133"/>
        <v/>
      </c>
      <c r="C319" s="413" t="str">
        <f>IF('3.5 St Lights - Bracket'!B319="","",'3.5 St Lights - Bracket'!B319)</f>
        <v/>
      </c>
      <c r="D319" s="89" t="str">
        <f>IF('3.5 St Lights - Bracket'!D319="","",'3.5 St Lights - Bracket'!D319)</f>
        <v/>
      </c>
      <c r="E319" s="413" t="str">
        <f>IF('3.5 St Lights - Bracket'!E319="","",'3.5 St Lights - Bracket'!E319)</f>
        <v/>
      </c>
      <c r="F319" s="413" t="str">
        <f>IF('3.5 St Lights - Bracket'!F319="","",'3.5 St Lights - Bracket'!F319)</f>
        <v/>
      </c>
      <c r="G319" s="413" t="str">
        <f>IF('3.5 St Lights - Bracket'!G319="","",'3.5 St Lights - Bracket'!G319)</f>
        <v/>
      </c>
      <c r="H319" s="413" t="str">
        <f>IF('3.5 St Lights - Bracket'!H319="","",'3.5 St Lights - Bracket'!H319)</f>
        <v/>
      </c>
      <c r="I319" s="413"/>
      <c r="J319" s="89" t="str">
        <f t="shared" si="134"/>
        <v/>
      </c>
      <c r="K319" s="413"/>
      <c r="L319" s="89" t="str">
        <f t="shared" si="135"/>
        <v/>
      </c>
      <c r="M319" s="414" t="str">
        <f t="shared" si="136"/>
        <v/>
      </c>
      <c r="N319" s="413"/>
      <c r="O319" s="89" t="str">
        <f t="shared" si="137"/>
        <v/>
      </c>
      <c r="P319" s="413" t="str">
        <f t="shared" si="138"/>
        <v/>
      </c>
      <c r="Q319" s="89" t="str">
        <f t="shared" si="139"/>
        <v/>
      </c>
      <c r="R319" s="413"/>
      <c r="S319" s="413" t="str">
        <f>IFERROR(VLOOKUP('3.5 St Lights - Pole'!AE319,sl_lights_light_supply_auto,2,FALSE),"")</f>
        <v/>
      </c>
      <c r="T319" s="89" t="str">
        <f t="shared" si="140"/>
        <v/>
      </c>
      <c r="U319" s="413"/>
      <c r="V319" s="413"/>
      <c r="W319" s="413"/>
      <c r="X319" s="413"/>
      <c r="Y319" s="89" t="str">
        <f t="shared" si="141"/>
        <v/>
      </c>
      <c r="Z319" s="415" t="str">
        <f>IF('3.5 St Lights - Pole'!$AM319="","",'3.5 St Lights - Pole'!$AM319)</f>
        <v/>
      </c>
      <c r="AA319" s="413"/>
      <c r="AB319" s="413"/>
      <c r="AC319" s="89" t="str">
        <f t="shared" si="142"/>
        <v/>
      </c>
      <c r="AD319" s="85"/>
      <c r="AE319" s="413"/>
      <c r="AF319" s="413" t="str">
        <f t="shared" si="143"/>
        <v/>
      </c>
      <c r="AG319" s="89" t="str">
        <f t="shared" si="144"/>
        <v/>
      </c>
      <c r="AH319" s="414" t="str">
        <f t="shared" si="145"/>
        <v/>
      </c>
      <c r="AI319" s="413" t="str">
        <f t="shared" si="146"/>
        <v/>
      </c>
      <c r="AJ319" s="89" t="str">
        <f t="shared" si="147"/>
        <v/>
      </c>
      <c r="AK319" s="413"/>
      <c r="AL319" s="89" t="str">
        <f t="shared" si="148"/>
        <v/>
      </c>
      <c r="AM319" s="413"/>
      <c r="AN319" s="89" t="str">
        <f t="shared" si="149"/>
        <v/>
      </c>
      <c r="AO319" s="413"/>
      <c r="AP319" s="89" t="str">
        <f t="shared" si="150"/>
        <v/>
      </c>
      <c r="AQ319" s="413"/>
      <c r="AR319" s="415" t="str">
        <f>IF('3.5 St Lights - Pole'!$AM319="","",'3.5 St Lights - Pole'!$AM319)</f>
        <v/>
      </c>
      <c r="AS319" s="413"/>
      <c r="AT319" s="89" t="str">
        <f t="shared" si="151"/>
        <v/>
      </c>
      <c r="AU319" s="85"/>
      <c r="AV319" s="85"/>
      <c r="AW319" s="413"/>
      <c r="AX319" s="413"/>
      <c r="AY319" s="89" t="str">
        <f t="shared" si="152"/>
        <v/>
      </c>
      <c r="AZ319" s="85"/>
      <c r="BA319" s="85"/>
      <c r="BB319" s="413" t="str">
        <f t="shared" si="153"/>
        <v/>
      </c>
      <c r="BC319" s="89" t="str">
        <f t="shared" si="154"/>
        <v/>
      </c>
      <c r="BD319" s="414" t="str">
        <f t="shared" si="155"/>
        <v/>
      </c>
      <c r="BE319" s="413"/>
      <c r="BF319" s="416" t="str">
        <f t="shared" si="156"/>
        <v/>
      </c>
      <c r="BG319" s="415" t="str">
        <f>IF('3.5 St Lights - Pole'!$AM319="","",'3.5 St Lights - Pole'!$AM319)</f>
        <v/>
      </c>
      <c r="BH319" s="413"/>
      <c r="BI319" s="89" t="str">
        <f t="shared" si="157"/>
        <v/>
      </c>
      <c r="BJ319" s="85"/>
      <c r="BK319" s="413"/>
      <c r="BL319" s="413"/>
      <c r="BM319" s="413"/>
      <c r="BN319" s="89" t="str">
        <f t="shared" si="158"/>
        <v/>
      </c>
      <c r="BO319" s="85"/>
      <c r="BP319" s="413"/>
      <c r="BQ319" s="415" t="str">
        <f>IF('3.5 St Lights - Pole'!$AM319="","",'3.5 St Lights - Pole'!$AM319)</f>
        <v/>
      </c>
      <c r="BR319" s="85"/>
      <c r="BS319" s="85"/>
      <c r="BT319" s="85" t="str">
        <f>'3.5 St Lights - Pole'!CE319</f>
        <v/>
      </c>
      <c r="BU319" s="85"/>
      <c r="BV319" s="85" t="str">
        <f t="shared" si="159"/>
        <v/>
      </c>
      <c r="BW319" s="271"/>
      <c r="BX319" s="85" t="str">
        <f>'3.5 St Lights - Pole'!CI319</f>
        <v/>
      </c>
      <c r="BY319" s="85" t="str">
        <f>'3.5 St Lights - Pole'!CJ319</f>
        <v/>
      </c>
      <c r="BZ319" s="85" t="str">
        <f>'3.5 St Lights - Pole'!CK319</f>
        <v/>
      </c>
      <c r="CA319" s="85"/>
      <c r="CB319" s="85"/>
      <c r="CC319" s="85" t="str">
        <f t="shared" si="160"/>
        <v/>
      </c>
      <c r="CD319" s="413"/>
      <c r="CE319" s="112"/>
      <c r="CF319" s="133" t="str">
        <f ca="1">IF('3.5 St Lights - Pole'!CR319="","",'3.5 St Lights - Pole'!CR319)</f>
        <v/>
      </c>
      <c r="CG319" s="112" t="str">
        <f>IF('3.5 St Lights - Pole'!CS319="","",'3.5 St Lights - Pole'!CS319)</f>
        <v/>
      </c>
      <c r="CH319" s="112"/>
      <c r="CI319" s="112"/>
    </row>
    <row r="320" spans="1:87" x14ac:dyDescent="0.2">
      <c r="A320" s="237"/>
      <c r="B320" s="413" t="str">
        <f t="shared" si="133"/>
        <v/>
      </c>
      <c r="C320" s="413" t="str">
        <f>IF('3.5 St Lights - Bracket'!B320="","",'3.5 St Lights - Bracket'!B320)</f>
        <v/>
      </c>
      <c r="D320" s="89" t="str">
        <f>IF('3.5 St Lights - Bracket'!D320="","",'3.5 St Lights - Bracket'!D320)</f>
        <v/>
      </c>
      <c r="E320" s="413" t="str">
        <f>IF('3.5 St Lights - Bracket'!E320="","",'3.5 St Lights - Bracket'!E320)</f>
        <v/>
      </c>
      <c r="F320" s="413" t="str">
        <f>IF('3.5 St Lights - Bracket'!F320="","",'3.5 St Lights - Bracket'!F320)</f>
        <v/>
      </c>
      <c r="G320" s="413" t="str">
        <f>IF('3.5 St Lights - Bracket'!G320="","",'3.5 St Lights - Bracket'!G320)</f>
        <v/>
      </c>
      <c r="H320" s="413" t="str">
        <f>IF('3.5 St Lights - Bracket'!H320="","",'3.5 St Lights - Bracket'!H320)</f>
        <v/>
      </c>
      <c r="I320" s="413"/>
      <c r="J320" s="89" t="str">
        <f t="shared" si="134"/>
        <v/>
      </c>
      <c r="K320" s="413"/>
      <c r="L320" s="89" t="str">
        <f t="shared" si="135"/>
        <v/>
      </c>
      <c r="M320" s="414" t="str">
        <f t="shared" si="136"/>
        <v/>
      </c>
      <c r="N320" s="413"/>
      <c r="O320" s="89" t="str">
        <f t="shared" si="137"/>
        <v/>
      </c>
      <c r="P320" s="413" t="str">
        <f t="shared" si="138"/>
        <v/>
      </c>
      <c r="Q320" s="89" t="str">
        <f t="shared" si="139"/>
        <v/>
      </c>
      <c r="R320" s="413"/>
      <c r="S320" s="413" t="str">
        <f>IFERROR(VLOOKUP('3.5 St Lights - Pole'!AE320,sl_lights_light_supply_auto,2,FALSE),"")</f>
        <v/>
      </c>
      <c r="T320" s="89" t="str">
        <f t="shared" si="140"/>
        <v/>
      </c>
      <c r="U320" s="413"/>
      <c r="V320" s="413"/>
      <c r="W320" s="413"/>
      <c r="X320" s="413"/>
      <c r="Y320" s="89" t="str">
        <f t="shared" si="141"/>
        <v/>
      </c>
      <c r="Z320" s="415" t="str">
        <f>IF('3.5 St Lights - Pole'!$AM320="","",'3.5 St Lights - Pole'!$AM320)</f>
        <v/>
      </c>
      <c r="AA320" s="413"/>
      <c r="AB320" s="413"/>
      <c r="AC320" s="89" t="str">
        <f t="shared" si="142"/>
        <v/>
      </c>
      <c r="AD320" s="85"/>
      <c r="AE320" s="413"/>
      <c r="AF320" s="413" t="str">
        <f t="shared" si="143"/>
        <v/>
      </c>
      <c r="AG320" s="89" t="str">
        <f t="shared" si="144"/>
        <v/>
      </c>
      <c r="AH320" s="414" t="str">
        <f t="shared" si="145"/>
        <v/>
      </c>
      <c r="AI320" s="413" t="str">
        <f t="shared" si="146"/>
        <v/>
      </c>
      <c r="AJ320" s="89" t="str">
        <f t="shared" si="147"/>
        <v/>
      </c>
      <c r="AK320" s="413"/>
      <c r="AL320" s="89" t="str">
        <f t="shared" si="148"/>
        <v/>
      </c>
      <c r="AM320" s="413"/>
      <c r="AN320" s="89" t="str">
        <f t="shared" si="149"/>
        <v/>
      </c>
      <c r="AO320" s="413"/>
      <c r="AP320" s="89" t="str">
        <f t="shared" si="150"/>
        <v/>
      </c>
      <c r="AQ320" s="413"/>
      <c r="AR320" s="415" t="str">
        <f>IF('3.5 St Lights - Pole'!$AM320="","",'3.5 St Lights - Pole'!$AM320)</f>
        <v/>
      </c>
      <c r="AS320" s="413"/>
      <c r="AT320" s="89" t="str">
        <f t="shared" si="151"/>
        <v/>
      </c>
      <c r="AU320" s="85"/>
      <c r="AV320" s="85"/>
      <c r="AW320" s="413"/>
      <c r="AX320" s="413"/>
      <c r="AY320" s="89" t="str">
        <f t="shared" si="152"/>
        <v/>
      </c>
      <c r="AZ320" s="85"/>
      <c r="BA320" s="85"/>
      <c r="BB320" s="413" t="str">
        <f t="shared" si="153"/>
        <v/>
      </c>
      <c r="BC320" s="89" t="str">
        <f t="shared" si="154"/>
        <v/>
      </c>
      <c r="BD320" s="414" t="str">
        <f t="shared" si="155"/>
        <v/>
      </c>
      <c r="BE320" s="413"/>
      <c r="BF320" s="416" t="str">
        <f t="shared" si="156"/>
        <v/>
      </c>
      <c r="BG320" s="415" t="str">
        <f>IF('3.5 St Lights - Pole'!$AM320="","",'3.5 St Lights - Pole'!$AM320)</f>
        <v/>
      </c>
      <c r="BH320" s="413"/>
      <c r="BI320" s="89" t="str">
        <f t="shared" si="157"/>
        <v/>
      </c>
      <c r="BJ320" s="85"/>
      <c r="BK320" s="413"/>
      <c r="BL320" s="413"/>
      <c r="BM320" s="413"/>
      <c r="BN320" s="89" t="str">
        <f t="shared" si="158"/>
        <v/>
      </c>
      <c r="BO320" s="85"/>
      <c r="BP320" s="413"/>
      <c r="BQ320" s="415" t="str">
        <f>IF('3.5 St Lights - Pole'!$AM320="","",'3.5 St Lights - Pole'!$AM320)</f>
        <v/>
      </c>
      <c r="BR320" s="85"/>
      <c r="BS320" s="85"/>
      <c r="BT320" s="85" t="str">
        <f>'3.5 St Lights - Pole'!CE320</f>
        <v/>
      </c>
      <c r="BU320" s="85"/>
      <c r="BV320" s="85" t="str">
        <f t="shared" si="159"/>
        <v/>
      </c>
      <c r="BW320" s="271"/>
      <c r="BX320" s="85" t="str">
        <f>'3.5 St Lights - Pole'!CI320</f>
        <v/>
      </c>
      <c r="BY320" s="85" t="str">
        <f>'3.5 St Lights - Pole'!CJ320</f>
        <v/>
      </c>
      <c r="BZ320" s="85" t="str">
        <f>'3.5 St Lights - Pole'!CK320</f>
        <v/>
      </c>
      <c r="CA320" s="85"/>
      <c r="CB320" s="85"/>
      <c r="CC320" s="85" t="str">
        <f t="shared" si="160"/>
        <v/>
      </c>
      <c r="CD320" s="413"/>
      <c r="CE320" s="112"/>
      <c r="CF320" s="133" t="str">
        <f ca="1">IF('3.5 St Lights - Pole'!CR320="","",'3.5 St Lights - Pole'!CR320)</f>
        <v/>
      </c>
      <c r="CG320" s="112" t="str">
        <f>IF('3.5 St Lights - Pole'!CS320="","",'3.5 St Lights - Pole'!CS320)</f>
        <v/>
      </c>
      <c r="CH320" s="112"/>
      <c r="CI320" s="112"/>
    </row>
    <row r="321" spans="1:87" x14ac:dyDescent="0.2">
      <c r="A321" s="237"/>
      <c r="B321" s="413" t="str">
        <f t="shared" si="133"/>
        <v/>
      </c>
      <c r="C321" s="413" t="str">
        <f>IF('3.5 St Lights - Bracket'!B321="","",'3.5 St Lights - Bracket'!B321)</f>
        <v/>
      </c>
      <c r="D321" s="89" t="str">
        <f>IF('3.5 St Lights - Bracket'!D321="","",'3.5 St Lights - Bracket'!D321)</f>
        <v/>
      </c>
      <c r="E321" s="413" t="str">
        <f>IF('3.5 St Lights - Bracket'!E321="","",'3.5 St Lights - Bracket'!E321)</f>
        <v/>
      </c>
      <c r="F321" s="413" t="str">
        <f>IF('3.5 St Lights - Bracket'!F321="","",'3.5 St Lights - Bracket'!F321)</f>
        <v/>
      </c>
      <c r="G321" s="413" t="str">
        <f>IF('3.5 St Lights - Bracket'!G321="","",'3.5 St Lights - Bracket'!G321)</f>
        <v/>
      </c>
      <c r="H321" s="413" t="str">
        <f>IF('3.5 St Lights - Bracket'!H321="","",'3.5 St Lights - Bracket'!H321)</f>
        <v/>
      </c>
      <c r="I321" s="413"/>
      <c r="J321" s="89" t="str">
        <f t="shared" si="134"/>
        <v/>
      </c>
      <c r="K321" s="413"/>
      <c r="L321" s="89" t="str">
        <f t="shared" si="135"/>
        <v/>
      </c>
      <c r="M321" s="414" t="str">
        <f t="shared" si="136"/>
        <v/>
      </c>
      <c r="N321" s="413"/>
      <c r="O321" s="89" t="str">
        <f t="shared" si="137"/>
        <v/>
      </c>
      <c r="P321" s="413" t="str">
        <f t="shared" si="138"/>
        <v/>
      </c>
      <c r="Q321" s="89" t="str">
        <f t="shared" si="139"/>
        <v/>
      </c>
      <c r="R321" s="413"/>
      <c r="S321" s="413" t="str">
        <f>IFERROR(VLOOKUP('3.5 St Lights - Pole'!AE321,sl_lights_light_supply_auto,2,FALSE),"")</f>
        <v/>
      </c>
      <c r="T321" s="89" t="str">
        <f t="shared" si="140"/>
        <v/>
      </c>
      <c r="U321" s="413"/>
      <c r="V321" s="413"/>
      <c r="W321" s="413"/>
      <c r="X321" s="413"/>
      <c r="Y321" s="89" t="str">
        <f t="shared" si="141"/>
        <v/>
      </c>
      <c r="Z321" s="415" t="str">
        <f>IF('3.5 St Lights - Pole'!$AM321="","",'3.5 St Lights - Pole'!$AM321)</f>
        <v/>
      </c>
      <c r="AA321" s="413"/>
      <c r="AB321" s="413"/>
      <c r="AC321" s="89" t="str">
        <f t="shared" si="142"/>
        <v/>
      </c>
      <c r="AD321" s="85"/>
      <c r="AE321" s="413"/>
      <c r="AF321" s="413" t="str">
        <f t="shared" si="143"/>
        <v/>
      </c>
      <c r="AG321" s="89" t="str">
        <f t="shared" si="144"/>
        <v/>
      </c>
      <c r="AH321" s="414" t="str">
        <f t="shared" si="145"/>
        <v/>
      </c>
      <c r="AI321" s="413" t="str">
        <f t="shared" si="146"/>
        <v/>
      </c>
      <c r="AJ321" s="89" t="str">
        <f t="shared" si="147"/>
        <v/>
      </c>
      <c r="AK321" s="413"/>
      <c r="AL321" s="89" t="str">
        <f t="shared" si="148"/>
        <v/>
      </c>
      <c r="AM321" s="413"/>
      <c r="AN321" s="89" t="str">
        <f t="shared" si="149"/>
        <v/>
      </c>
      <c r="AO321" s="413"/>
      <c r="AP321" s="89" t="str">
        <f t="shared" si="150"/>
        <v/>
      </c>
      <c r="AQ321" s="413"/>
      <c r="AR321" s="415" t="str">
        <f>IF('3.5 St Lights - Pole'!$AM321="","",'3.5 St Lights - Pole'!$AM321)</f>
        <v/>
      </c>
      <c r="AS321" s="413"/>
      <c r="AT321" s="89" t="str">
        <f t="shared" si="151"/>
        <v/>
      </c>
      <c r="AU321" s="85"/>
      <c r="AV321" s="85"/>
      <c r="AW321" s="413"/>
      <c r="AX321" s="413"/>
      <c r="AY321" s="89" t="str">
        <f t="shared" si="152"/>
        <v/>
      </c>
      <c r="AZ321" s="85"/>
      <c r="BA321" s="85"/>
      <c r="BB321" s="413" t="str">
        <f t="shared" si="153"/>
        <v/>
      </c>
      <c r="BC321" s="89" t="str">
        <f t="shared" si="154"/>
        <v/>
      </c>
      <c r="BD321" s="414" t="str">
        <f t="shared" si="155"/>
        <v/>
      </c>
      <c r="BE321" s="413"/>
      <c r="BF321" s="416" t="str">
        <f t="shared" si="156"/>
        <v/>
      </c>
      <c r="BG321" s="415" t="str">
        <f>IF('3.5 St Lights - Pole'!$AM321="","",'3.5 St Lights - Pole'!$AM321)</f>
        <v/>
      </c>
      <c r="BH321" s="413"/>
      <c r="BI321" s="89" t="str">
        <f t="shared" si="157"/>
        <v/>
      </c>
      <c r="BJ321" s="85"/>
      <c r="BK321" s="413"/>
      <c r="BL321" s="413"/>
      <c r="BM321" s="413"/>
      <c r="BN321" s="89" t="str">
        <f t="shared" si="158"/>
        <v/>
      </c>
      <c r="BO321" s="85"/>
      <c r="BP321" s="413"/>
      <c r="BQ321" s="415" t="str">
        <f>IF('3.5 St Lights - Pole'!$AM321="","",'3.5 St Lights - Pole'!$AM321)</f>
        <v/>
      </c>
      <c r="BR321" s="85"/>
      <c r="BS321" s="85"/>
      <c r="BT321" s="85" t="str">
        <f>'3.5 St Lights - Pole'!CE321</f>
        <v/>
      </c>
      <c r="BU321" s="85"/>
      <c r="BV321" s="85" t="str">
        <f t="shared" si="159"/>
        <v/>
      </c>
      <c r="BW321" s="271"/>
      <c r="BX321" s="85" t="str">
        <f>'3.5 St Lights - Pole'!CI321</f>
        <v/>
      </c>
      <c r="BY321" s="85" t="str">
        <f>'3.5 St Lights - Pole'!CJ321</f>
        <v/>
      </c>
      <c r="BZ321" s="85" t="str">
        <f>'3.5 St Lights - Pole'!CK321</f>
        <v/>
      </c>
      <c r="CA321" s="85"/>
      <c r="CB321" s="85"/>
      <c r="CC321" s="85" t="str">
        <f t="shared" si="160"/>
        <v/>
      </c>
      <c r="CD321" s="413"/>
      <c r="CE321" s="112"/>
      <c r="CF321" s="133" t="str">
        <f ca="1">IF('3.5 St Lights - Pole'!CR321="","",'3.5 St Lights - Pole'!CR321)</f>
        <v/>
      </c>
      <c r="CG321" s="112" t="str">
        <f>IF('3.5 St Lights - Pole'!CS321="","",'3.5 St Lights - Pole'!CS321)</f>
        <v/>
      </c>
      <c r="CH321" s="112"/>
      <c r="CI321" s="112"/>
    </row>
    <row r="322" spans="1:87" x14ac:dyDescent="0.2">
      <c r="A322" s="237"/>
      <c r="B322" s="413" t="str">
        <f t="shared" si="133"/>
        <v/>
      </c>
      <c r="C322" s="413" t="str">
        <f>IF('3.5 St Lights - Bracket'!B322="","",'3.5 St Lights - Bracket'!B322)</f>
        <v/>
      </c>
      <c r="D322" s="89" t="str">
        <f>IF('3.5 St Lights - Bracket'!D322="","",'3.5 St Lights - Bracket'!D322)</f>
        <v/>
      </c>
      <c r="E322" s="413" t="str">
        <f>IF('3.5 St Lights - Bracket'!E322="","",'3.5 St Lights - Bracket'!E322)</f>
        <v/>
      </c>
      <c r="F322" s="413" t="str">
        <f>IF('3.5 St Lights - Bracket'!F322="","",'3.5 St Lights - Bracket'!F322)</f>
        <v/>
      </c>
      <c r="G322" s="413" t="str">
        <f>IF('3.5 St Lights - Bracket'!G322="","",'3.5 St Lights - Bracket'!G322)</f>
        <v/>
      </c>
      <c r="H322" s="413" t="str">
        <f>IF('3.5 St Lights - Bracket'!H322="","",'3.5 St Lights - Bracket'!H322)</f>
        <v/>
      </c>
      <c r="I322" s="413"/>
      <c r="J322" s="89" t="str">
        <f t="shared" si="134"/>
        <v/>
      </c>
      <c r="K322" s="413"/>
      <c r="L322" s="89" t="str">
        <f t="shared" si="135"/>
        <v/>
      </c>
      <c r="M322" s="414" t="str">
        <f t="shared" si="136"/>
        <v/>
      </c>
      <c r="N322" s="413"/>
      <c r="O322" s="89" t="str">
        <f t="shared" si="137"/>
        <v/>
      </c>
      <c r="P322" s="413" t="str">
        <f t="shared" si="138"/>
        <v/>
      </c>
      <c r="Q322" s="89" t="str">
        <f t="shared" si="139"/>
        <v/>
      </c>
      <c r="R322" s="413"/>
      <c r="S322" s="413" t="str">
        <f>IFERROR(VLOOKUP('3.5 St Lights - Pole'!AE322,sl_lights_light_supply_auto,2,FALSE),"")</f>
        <v/>
      </c>
      <c r="T322" s="89" t="str">
        <f t="shared" si="140"/>
        <v/>
      </c>
      <c r="U322" s="413"/>
      <c r="V322" s="413"/>
      <c r="W322" s="413"/>
      <c r="X322" s="413"/>
      <c r="Y322" s="89" t="str">
        <f t="shared" si="141"/>
        <v/>
      </c>
      <c r="Z322" s="415" t="str">
        <f>IF('3.5 St Lights - Pole'!$AM322="","",'3.5 St Lights - Pole'!$AM322)</f>
        <v/>
      </c>
      <c r="AA322" s="413"/>
      <c r="AB322" s="413"/>
      <c r="AC322" s="89" t="str">
        <f t="shared" si="142"/>
        <v/>
      </c>
      <c r="AD322" s="85"/>
      <c r="AE322" s="413"/>
      <c r="AF322" s="413" t="str">
        <f t="shared" si="143"/>
        <v/>
      </c>
      <c r="AG322" s="89" t="str">
        <f t="shared" si="144"/>
        <v/>
      </c>
      <c r="AH322" s="414" t="str">
        <f t="shared" si="145"/>
        <v/>
      </c>
      <c r="AI322" s="413" t="str">
        <f t="shared" si="146"/>
        <v/>
      </c>
      <c r="AJ322" s="89" t="str">
        <f t="shared" si="147"/>
        <v/>
      </c>
      <c r="AK322" s="413"/>
      <c r="AL322" s="89" t="str">
        <f t="shared" si="148"/>
        <v/>
      </c>
      <c r="AM322" s="413"/>
      <c r="AN322" s="89" t="str">
        <f t="shared" si="149"/>
        <v/>
      </c>
      <c r="AO322" s="413"/>
      <c r="AP322" s="89" t="str">
        <f t="shared" si="150"/>
        <v/>
      </c>
      <c r="AQ322" s="413"/>
      <c r="AR322" s="415" t="str">
        <f>IF('3.5 St Lights - Pole'!$AM322="","",'3.5 St Lights - Pole'!$AM322)</f>
        <v/>
      </c>
      <c r="AS322" s="413"/>
      <c r="AT322" s="89" t="str">
        <f t="shared" si="151"/>
        <v/>
      </c>
      <c r="AU322" s="85"/>
      <c r="AV322" s="85"/>
      <c r="AW322" s="413"/>
      <c r="AX322" s="413"/>
      <c r="AY322" s="89" t="str">
        <f t="shared" si="152"/>
        <v/>
      </c>
      <c r="AZ322" s="85"/>
      <c r="BA322" s="85"/>
      <c r="BB322" s="413" t="str">
        <f t="shared" si="153"/>
        <v/>
      </c>
      <c r="BC322" s="89" t="str">
        <f t="shared" si="154"/>
        <v/>
      </c>
      <c r="BD322" s="414" t="str">
        <f t="shared" si="155"/>
        <v/>
      </c>
      <c r="BE322" s="413"/>
      <c r="BF322" s="416" t="str">
        <f t="shared" si="156"/>
        <v/>
      </c>
      <c r="BG322" s="415" t="str">
        <f>IF('3.5 St Lights - Pole'!$AM322="","",'3.5 St Lights - Pole'!$AM322)</f>
        <v/>
      </c>
      <c r="BH322" s="413"/>
      <c r="BI322" s="89" t="str">
        <f t="shared" si="157"/>
        <v/>
      </c>
      <c r="BJ322" s="85"/>
      <c r="BK322" s="413"/>
      <c r="BL322" s="413"/>
      <c r="BM322" s="413"/>
      <c r="BN322" s="89" t="str">
        <f t="shared" si="158"/>
        <v/>
      </c>
      <c r="BO322" s="85"/>
      <c r="BP322" s="413"/>
      <c r="BQ322" s="415" t="str">
        <f>IF('3.5 St Lights - Pole'!$AM322="","",'3.5 St Lights - Pole'!$AM322)</f>
        <v/>
      </c>
      <c r="BR322" s="85"/>
      <c r="BS322" s="85"/>
      <c r="BT322" s="85" t="str">
        <f>'3.5 St Lights - Pole'!CE322</f>
        <v/>
      </c>
      <c r="BU322" s="85"/>
      <c r="BV322" s="85" t="str">
        <f t="shared" si="159"/>
        <v/>
      </c>
      <c r="BW322" s="271"/>
      <c r="BX322" s="85" t="str">
        <f>'3.5 St Lights - Pole'!CI322</f>
        <v/>
      </c>
      <c r="BY322" s="85" t="str">
        <f>'3.5 St Lights - Pole'!CJ322</f>
        <v/>
      </c>
      <c r="BZ322" s="85" t="str">
        <f>'3.5 St Lights - Pole'!CK322</f>
        <v/>
      </c>
      <c r="CA322" s="85"/>
      <c r="CB322" s="85"/>
      <c r="CC322" s="85" t="str">
        <f t="shared" si="160"/>
        <v/>
      </c>
      <c r="CD322" s="413"/>
      <c r="CE322" s="112"/>
      <c r="CF322" s="133" t="str">
        <f ca="1">IF('3.5 St Lights - Pole'!CR322="","",'3.5 St Lights - Pole'!CR322)</f>
        <v/>
      </c>
      <c r="CG322" s="112" t="str">
        <f>IF('3.5 St Lights - Pole'!CS322="","",'3.5 St Lights - Pole'!CS322)</f>
        <v/>
      </c>
      <c r="CH322" s="112"/>
      <c r="CI322" s="112"/>
    </row>
    <row r="323" spans="1:87" x14ac:dyDescent="0.2">
      <c r="A323" s="237"/>
      <c r="B323" s="413" t="str">
        <f t="shared" si="133"/>
        <v/>
      </c>
      <c r="C323" s="413" t="str">
        <f>IF('3.5 St Lights - Bracket'!B323="","",'3.5 St Lights - Bracket'!B323)</f>
        <v/>
      </c>
      <c r="D323" s="89" t="str">
        <f>IF('3.5 St Lights - Bracket'!D323="","",'3.5 St Lights - Bracket'!D323)</f>
        <v/>
      </c>
      <c r="E323" s="413" t="str">
        <f>IF('3.5 St Lights - Bracket'!E323="","",'3.5 St Lights - Bracket'!E323)</f>
        <v/>
      </c>
      <c r="F323" s="413" t="str">
        <f>IF('3.5 St Lights - Bracket'!F323="","",'3.5 St Lights - Bracket'!F323)</f>
        <v/>
      </c>
      <c r="G323" s="413" t="str">
        <f>IF('3.5 St Lights - Bracket'!G323="","",'3.5 St Lights - Bracket'!G323)</f>
        <v/>
      </c>
      <c r="H323" s="413" t="str">
        <f>IF('3.5 St Lights - Bracket'!H323="","",'3.5 St Lights - Bracket'!H323)</f>
        <v/>
      </c>
      <c r="I323" s="413"/>
      <c r="J323" s="89" t="str">
        <f t="shared" si="134"/>
        <v/>
      </c>
      <c r="K323" s="413"/>
      <c r="L323" s="89" t="str">
        <f t="shared" si="135"/>
        <v/>
      </c>
      <c r="M323" s="414" t="str">
        <f t="shared" si="136"/>
        <v/>
      </c>
      <c r="N323" s="413"/>
      <c r="O323" s="89" t="str">
        <f t="shared" si="137"/>
        <v/>
      </c>
      <c r="P323" s="413" t="str">
        <f t="shared" si="138"/>
        <v/>
      </c>
      <c r="Q323" s="89" t="str">
        <f t="shared" si="139"/>
        <v/>
      </c>
      <c r="R323" s="413"/>
      <c r="S323" s="413" t="str">
        <f>IFERROR(VLOOKUP('3.5 St Lights - Pole'!AE323,sl_lights_light_supply_auto,2,FALSE),"")</f>
        <v/>
      </c>
      <c r="T323" s="89" t="str">
        <f t="shared" si="140"/>
        <v/>
      </c>
      <c r="U323" s="413"/>
      <c r="V323" s="413"/>
      <c r="W323" s="413"/>
      <c r="X323" s="413"/>
      <c r="Y323" s="89" t="str">
        <f t="shared" si="141"/>
        <v/>
      </c>
      <c r="Z323" s="415" t="str">
        <f>IF('3.5 St Lights - Pole'!$AM323="","",'3.5 St Lights - Pole'!$AM323)</f>
        <v/>
      </c>
      <c r="AA323" s="413"/>
      <c r="AB323" s="413"/>
      <c r="AC323" s="89" t="str">
        <f t="shared" si="142"/>
        <v/>
      </c>
      <c r="AD323" s="85"/>
      <c r="AE323" s="413"/>
      <c r="AF323" s="413" t="str">
        <f t="shared" si="143"/>
        <v/>
      </c>
      <c r="AG323" s="89" t="str">
        <f t="shared" si="144"/>
        <v/>
      </c>
      <c r="AH323" s="414" t="str">
        <f t="shared" si="145"/>
        <v/>
      </c>
      <c r="AI323" s="413" t="str">
        <f t="shared" si="146"/>
        <v/>
      </c>
      <c r="AJ323" s="89" t="str">
        <f t="shared" si="147"/>
        <v/>
      </c>
      <c r="AK323" s="413"/>
      <c r="AL323" s="89" t="str">
        <f t="shared" si="148"/>
        <v/>
      </c>
      <c r="AM323" s="413"/>
      <c r="AN323" s="89" t="str">
        <f t="shared" si="149"/>
        <v/>
      </c>
      <c r="AO323" s="413"/>
      <c r="AP323" s="89" t="str">
        <f t="shared" si="150"/>
        <v/>
      </c>
      <c r="AQ323" s="413"/>
      <c r="AR323" s="415" t="str">
        <f>IF('3.5 St Lights - Pole'!$AM323="","",'3.5 St Lights - Pole'!$AM323)</f>
        <v/>
      </c>
      <c r="AS323" s="413"/>
      <c r="AT323" s="89" t="str">
        <f t="shared" si="151"/>
        <v/>
      </c>
      <c r="AU323" s="85"/>
      <c r="AV323" s="85"/>
      <c r="AW323" s="413"/>
      <c r="AX323" s="413"/>
      <c r="AY323" s="89" t="str">
        <f t="shared" si="152"/>
        <v/>
      </c>
      <c r="AZ323" s="85"/>
      <c r="BA323" s="85"/>
      <c r="BB323" s="413" t="str">
        <f t="shared" si="153"/>
        <v/>
      </c>
      <c r="BC323" s="89" t="str">
        <f t="shared" si="154"/>
        <v/>
      </c>
      <c r="BD323" s="414" t="str">
        <f t="shared" si="155"/>
        <v/>
      </c>
      <c r="BE323" s="413"/>
      <c r="BF323" s="416" t="str">
        <f t="shared" si="156"/>
        <v/>
      </c>
      <c r="BG323" s="415" t="str">
        <f>IF('3.5 St Lights - Pole'!$AM323="","",'3.5 St Lights - Pole'!$AM323)</f>
        <v/>
      </c>
      <c r="BH323" s="413"/>
      <c r="BI323" s="89" t="str">
        <f t="shared" si="157"/>
        <v/>
      </c>
      <c r="BJ323" s="85"/>
      <c r="BK323" s="413"/>
      <c r="BL323" s="413"/>
      <c r="BM323" s="413"/>
      <c r="BN323" s="89" t="str">
        <f t="shared" si="158"/>
        <v/>
      </c>
      <c r="BO323" s="85"/>
      <c r="BP323" s="413"/>
      <c r="BQ323" s="415" t="str">
        <f>IF('3.5 St Lights - Pole'!$AM323="","",'3.5 St Lights - Pole'!$AM323)</f>
        <v/>
      </c>
      <c r="BR323" s="85"/>
      <c r="BS323" s="85"/>
      <c r="BT323" s="85" t="str">
        <f>'3.5 St Lights - Pole'!CE323</f>
        <v/>
      </c>
      <c r="BU323" s="85"/>
      <c r="BV323" s="85" t="str">
        <f t="shared" si="159"/>
        <v/>
      </c>
      <c r="BW323" s="271"/>
      <c r="BX323" s="85" t="str">
        <f>'3.5 St Lights - Pole'!CI323</f>
        <v/>
      </c>
      <c r="BY323" s="85" t="str">
        <f>'3.5 St Lights - Pole'!CJ323</f>
        <v/>
      </c>
      <c r="BZ323" s="85" t="str">
        <f>'3.5 St Lights - Pole'!CK323</f>
        <v/>
      </c>
      <c r="CA323" s="85"/>
      <c r="CB323" s="85"/>
      <c r="CC323" s="85" t="str">
        <f t="shared" si="160"/>
        <v/>
      </c>
      <c r="CD323" s="413"/>
      <c r="CE323" s="112"/>
      <c r="CF323" s="133" t="str">
        <f ca="1">IF('3.5 St Lights - Pole'!CR323="","",'3.5 St Lights - Pole'!CR323)</f>
        <v/>
      </c>
      <c r="CG323" s="112" t="str">
        <f>IF('3.5 St Lights - Pole'!CS323="","",'3.5 St Lights - Pole'!CS323)</f>
        <v/>
      </c>
      <c r="CH323" s="112"/>
      <c r="CI323" s="112"/>
    </row>
    <row r="324" spans="1:87" x14ac:dyDescent="0.2">
      <c r="A324" s="237"/>
      <c r="B324" s="413" t="str">
        <f t="shared" si="133"/>
        <v/>
      </c>
      <c r="C324" s="413" t="str">
        <f>IF('3.5 St Lights - Bracket'!B324="","",'3.5 St Lights - Bracket'!B324)</f>
        <v/>
      </c>
      <c r="D324" s="89" t="str">
        <f>IF('3.5 St Lights - Bracket'!D324="","",'3.5 St Lights - Bracket'!D324)</f>
        <v/>
      </c>
      <c r="E324" s="413" t="str">
        <f>IF('3.5 St Lights - Bracket'!E324="","",'3.5 St Lights - Bracket'!E324)</f>
        <v/>
      </c>
      <c r="F324" s="413" t="str">
        <f>IF('3.5 St Lights - Bracket'!F324="","",'3.5 St Lights - Bracket'!F324)</f>
        <v/>
      </c>
      <c r="G324" s="413" t="str">
        <f>IF('3.5 St Lights - Bracket'!G324="","",'3.5 St Lights - Bracket'!G324)</f>
        <v/>
      </c>
      <c r="H324" s="413" t="str">
        <f>IF('3.5 St Lights - Bracket'!H324="","",'3.5 St Lights - Bracket'!H324)</f>
        <v/>
      </c>
      <c r="I324" s="413"/>
      <c r="J324" s="89" t="str">
        <f t="shared" si="134"/>
        <v/>
      </c>
      <c r="K324" s="413"/>
      <c r="L324" s="89" t="str">
        <f t="shared" si="135"/>
        <v/>
      </c>
      <c r="M324" s="414" t="str">
        <f t="shared" si="136"/>
        <v/>
      </c>
      <c r="N324" s="413"/>
      <c r="O324" s="89" t="str">
        <f t="shared" si="137"/>
        <v/>
      </c>
      <c r="P324" s="413" t="str">
        <f t="shared" si="138"/>
        <v/>
      </c>
      <c r="Q324" s="89" t="str">
        <f t="shared" si="139"/>
        <v/>
      </c>
      <c r="R324" s="413"/>
      <c r="S324" s="413" t="str">
        <f>IFERROR(VLOOKUP('3.5 St Lights - Pole'!AE324,sl_lights_light_supply_auto,2,FALSE),"")</f>
        <v/>
      </c>
      <c r="T324" s="89" t="str">
        <f t="shared" si="140"/>
        <v/>
      </c>
      <c r="U324" s="413"/>
      <c r="V324" s="413"/>
      <c r="W324" s="413"/>
      <c r="X324" s="413"/>
      <c r="Y324" s="89" t="str">
        <f t="shared" si="141"/>
        <v/>
      </c>
      <c r="Z324" s="415" t="str">
        <f>IF('3.5 St Lights - Pole'!$AM324="","",'3.5 St Lights - Pole'!$AM324)</f>
        <v/>
      </c>
      <c r="AA324" s="413"/>
      <c r="AB324" s="413"/>
      <c r="AC324" s="89" t="str">
        <f t="shared" si="142"/>
        <v/>
      </c>
      <c r="AD324" s="85"/>
      <c r="AE324" s="413"/>
      <c r="AF324" s="413" t="str">
        <f t="shared" si="143"/>
        <v/>
      </c>
      <c r="AG324" s="89" t="str">
        <f t="shared" si="144"/>
        <v/>
      </c>
      <c r="AH324" s="414" t="str">
        <f t="shared" si="145"/>
        <v/>
      </c>
      <c r="AI324" s="413" t="str">
        <f t="shared" si="146"/>
        <v/>
      </c>
      <c r="AJ324" s="89" t="str">
        <f t="shared" si="147"/>
        <v/>
      </c>
      <c r="AK324" s="413"/>
      <c r="AL324" s="89" t="str">
        <f t="shared" si="148"/>
        <v/>
      </c>
      <c r="AM324" s="413"/>
      <c r="AN324" s="89" t="str">
        <f t="shared" si="149"/>
        <v/>
      </c>
      <c r="AO324" s="413"/>
      <c r="AP324" s="89" t="str">
        <f t="shared" si="150"/>
        <v/>
      </c>
      <c r="AQ324" s="413"/>
      <c r="AR324" s="415" t="str">
        <f>IF('3.5 St Lights - Pole'!$AM324="","",'3.5 St Lights - Pole'!$AM324)</f>
        <v/>
      </c>
      <c r="AS324" s="413"/>
      <c r="AT324" s="89" t="str">
        <f t="shared" si="151"/>
        <v/>
      </c>
      <c r="AU324" s="85"/>
      <c r="AV324" s="85"/>
      <c r="AW324" s="413"/>
      <c r="AX324" s="413"/>
      <c r="AY324" s="89" t="str">
        <f t="shared" si="152"/>
        <v/>
      </c>
      <c r="AZ324" s="85"/>
      <c r="BA324" s="85"/>
      <c r="BB324" s="413" t="str">
        <f t="shared" si="153"/>
        <v/>
      </c>
      <c r="BC324" s="89" t="str">
        <f t="shared" si="154"/>
        <v/>
      </c>
      <c r="BD324" s="414" t="str">
        <f t="shared" si="155"/>
        <v/>
      </c>
      <c r="BE324" s="413"/>
      <c r="BF324" s="416" t="str">
        <f t="shared" si="156"/>
        <v/>
      </c>
      <c r="BG324" s="415" t="str">
        <f>IF('3.5 St Lights - Pole'!$AM324="","",'3.5 St Lights - Pole'!$AM324)</f>
        <v/>
      </c>
      <c r="BH324" s="413"/>
      <c r="BI324" s="89" t="str">
        <f t="shared" si="157"/>
        <v/>
      </c>
      <c r="BJ324" s="85"/>
      <c r="BK324" s="413"/>
      <c r="BL324" s="413"/>
      <c r="BM324" s="413"/>
      <c r="BN324" s="89" t="str">
        <f t="shared" si="158"/>
        <v/>
      </c>
      <c r="BO324" s="85"/>
      <c r="BP324" s="413"/>
      <c r="BQ324" s="415" t="str">
        <f>IF('3.5 St Lights - Pole'!$AM324="","",'3.5 St Lights - Pole'!$AM324)</f>
        <v/>
      </c>
      <c r="BR324" s="85"/>
      <c r="BS324" s="85"/>
      <c r="BT324" s="85" t="str">
        <f>'3.5 St Lights - Pole'!CE324</f>
        <v/>
      </c>
      <c r="BU324" s="85"/>
      <c r="BV324" s="85" t="str">
        <f t="shared" si="159"/>
        <v/>
      </c>
      <c r="BW324" s="271"/>
      <c r="BX324" s="85" t="str">
        <f>'3.5 St Lights - Pole'!CI324</f>
        <v/>
      </c>
      <c r="BY324" s="85" t="str">
        <f>'3.5 St Lights - Pole'!CJ324</f>
        <v/>
      </c>
      <c r="BZ324" s="85" t="str">
        <f>'3.5 St Lights - Pole'!CK324</f>
        <v/>
      </c>
      <c r="CA324" s="85"/>
      <c r="CB324" s="85"/>
      <c r="CC324" s="85" t="str">
        <f t="shared" si="160"/>
        <v/>
      </c>
      <c r="CD324" s="413"/>
      <c r="CE324" s="112"/>
      <c r="CF324" s="133" t="str">
        <f ca="1">IF('3.5 St Lights - Pole'!CR324="","",'3.5 St Lights - Pole'!CR324)</f>
        <v/>
      </c>
      <c r="CG324" s="112" t="str">
        <f>IF('3.5 St Lights - Pole'!CS324="","",'3.5 St Lights - Pole'!CS324)</f>
        <v/>
      </c>
      <c r="CH324" s="112"/>
      <c r="CI324" s="112"/>
    </row>
    <row r="325" spans="1:87" x14ac:dyDescent="0.2">
      <c r="A325" s="237"/>
      <c r="B325" s="413" t="str">
        <f t="shared" si="133"/>
        <v/>
      </c>
      <c r="C325" s="413" t="str">
        <f>IF('3.5 St Lights - Bracket'!B325="","",'3.5 St Lights - Bracket'!B325)</f>
        <v/>
      </c>
      <c r="D325" s="89" t="str">
        <f>IF('3.5 St Lights - Bracket'!D325="","",'3.5 St Lights - Bracket'!D325)</f>
        <v/>
      </c>
      <c r="E325" s="413" t="str">
        <f>IF('3.5 St Lights - Bracket'!E325="","",'3.5 St Lights - Bracket'!E325)</f>
        <v/>
      </c>
      <c r="F325" s="413" t="str">
        <f>IF('3.5 St Lights - Bracket'!F325="","",'3.5 St Lights - Bracket'!F325)</f>
        <v/>
      </c>
      <c r="G325" s="413" t="str">
        <f>IF('3.5 St Lights - Bracket'!G325="","",'3.5 St Lights - Bracket'!G325)</f>
        <v/>
      </c>
      <c r="H325" s="413" t="str">
        <f>IF('3.5 St Lights - Bracket'!H325="","",'3.5 St Lights - Bracket'!H325)</f>
        <v/>
      </c>
      <c r="I325" s="413"/>
      <c r="J325" s="89" t="str">
        <f t="shared" si="134"/>
        <v/>
      </c>
      <c r="K325" s="413"/>
      <c r="L325" s="89" t="str">
        <f t="shared" si="135"/>
        <v/>
      </c>
      <c r="M325" s="414" t="str">
        <f t="shared" si="136"/>
        <v/>
      </c>
      <c r="N325" s="413"/>
      <c r="O325" s="89" t="str">
        <f t="shared" si="137"/>
        <v/>
      </c>
      <c r="P325" s="413" t="str">
        <f t="shared" si="138"/>
        <v/>
      </c>
      <c r="Q325" s="89" t="str">
        <f t="shared" si="139"/>
        <v/>
      </c>
      <c r="R325" s="413"/>
      <c r="S325" s="413" t="str">
        <f>IFERROR(VLOOKUP('3.5 St Lights - Pole'!AE325,sl_lights_light_supply_auto,2,FALSE),"")</f>
        <v/>
      </c>
      <c r="T325" s="89" t="str">
        <f t="shared" si="140"/>
        <v/>
      </c>
      <c r="U325" s="413"/>
      <c r="V325" s="413"/>
      <c r="W325" s="413"/>
      <c r="X325" s="413"/>
      <c r="Y325" s="89" t="str">
        <f t="shared" si="141"/>
        <v/>
      </c>
      <c r="Z325" s="415" t="str">
        <f>IF('3.5 St Lights - Pole'!$AM325="","",'3.5 St Lights - Pole'!$AM325)</f>
        <v/>
      </c>
      <c r="AA325" s="413"/>
      <c r="AB325" s="413"/>
      <c r="AC325" s="89" t="str">
        <f t="shared" si="142"/>
        <v/>
      </c>
      <c r="AD325" s="85"/>
      <c r="AE325" s="413"/>
      <c r="AF325" s="413" t="str">
        <f t="shared" si="143"/>
        <v/>
      </c>
      <c r="AG325" s="89" t="str">
        <f t="shared" si="144"/>
        <v/>
      </c>
      <c r="AH325" s="414" t="str">
        <f t="shared" si="145"/>
        <v/>
      </c>
      <c r="AI325" s="413" t="str">
        <f t="shared" si="146"/>
        <v/>
      </c>
      <c r="AJ325" s="89" t="str">
        <f t="shared" si="147"/>
        <v/>
      </c>
      <c r="AK325" s="413"/>
      <c r="AL325" s="89" t="str">
        <f t="shared" si="148"/>
        <v/>
      </c>
      <c r="AM325" s="413"/>
      <c r="AN325" s="89" t="str">
        <f t="shared" si="149"/>
        <v/>
      </c>
      <c r="AO325" s="413"/>
      <c r="AP325" s="89" t="str">
        <f t="shared" si="150"/>
        <v/>
      </c>
      <c r="AQ325" s="413"/>
      <c r="AR325" s="415" t="str">
        <f>IF('3.5 St Lights - Pole'!$AM325="","",'3.5 St Lights - Pole'!$AM325)</f>
        <v/>
      </c>
      <c r="AS325" s="413"/>
      <c r="AT325" s="89" t="str">
        <f t="shared" si="151"/>
        <v/>
      </c>
      <c r="AU325" s="85"/>
      <c r="AV325" s="85"/>
      <c r="AW325" s="413"/>
      <c r="AX325" s="413"/>
      <c r="AY325" s="89" t="str">
        <f t="shared" si="152"/>
        <v/>
      </c>
      <c r="AZ325" s="85"/>
      <c r="BA325" s="85"/>
      <c r="BB325" s="413" t="str">
        <f t="shared" si="153"/>
        <v/>
      </c>
      <c r="BC325" s="89" t="str">
        <f t="shared" si="154"/>
        <v/>
      </c>
      <c r="BD325" s="414" t="str">
        <f t="shared" si="155"/>
        <v/>
      </c>
      <c r="BE325" s="413"/>
      <c r="BF325" s="416" t="str">
        <f t="shared" si="156"/>
        <v/>
      </c>
      <c r="BG325" s="415" t="str">
        <f>IF('3.5 St Lights - Pole'!$AM325="","",'3.5 St Lights - Pole'!$AM325)</f>
        <v/>
      </c>
      <c r="BH325" s="413"/>
      <c r="BI325" s="89" t="str">
        <f t="shared" si="157"/>
        <v/>
      </c>
      <c r="BJ325" s="85"/>
      <c r="BK325" s="413"/>
      <c r="BL325" s="413"/>
      <c r="BM325" s="413"/>
      <c r="BN325" s="89" t="str">
        <f t="shared" si="158"/>
        <v/>
      </c>
      <c r="BO325" s="85"/>
      <c r="BP325" s="413"/>
      <c r="BQ325" s="415" t="str">
        <f>IF('3.5 St Lights - Pole'!$AM325="","",'3.5 St Lights - Pole'!$AM325)</f>
        <v/>
      </c>
      <c r="BR325" s="85"/>
      <c r="BS325" s="85"/>
      <c r="BT325" s="85" t="str">
        <f>'3.5 St Lights - Pole'!CE325</f>
        <v/>
      </c>
      <c r="BU325" s="85"/>
      <c r="BV325" s="85" t="str">
        <f t="shared" si="159"/>
        <v/>
      </c>
      <c r="BW325" s="271"/>
      <c r="BX325" s="85" t="str">
        <f>'3.5 St Lights - Pole'!CI325</f>
        <v/>
      </c>
      <c r="BY325" s="85" t="str">
        <f>'3.5 St Lights - Pole'!CJ325</f>
        <v/>
      </c>
      <c r="BZ325" s="85" t="str">
        <f>'3.5 St Lights - Pole'!CK325</f>
        <v/>
      </c>
      <c r="CA325" s="85"/>
      <c r="CB325" s="85"/>
      <c r="CC325" s="85" t="str">
        <f t="shared" si="160"/>
        <v/>
      </c>
      <c r="CD325" s="413"/>
      <c r="CE325" s="112"/>
      <c r="CF325" s="133" t="str">
        <f ca="1">IF('3.5 St Lights - Pole'!CR325="","",'3.5 St Lights - Pole'!CR325)</f>
        <v/>
      </c>
      <c r="CG325" s="112" t="str">
        <f>IF('3.5 St Lights - Pole'!CS325="","",'3.5 St Lights - Pole'!CS325)</f>
        <v/>
      </c>
      <c r="CH325" s="112"/>
      <c r="CI325" s="112"/>
    </row>
    <row r="326" spans="1:87" x14ac:dyDescent="0.2">
      <c r="A326" s="237"/>
      <c r="B326" s="413" t="str">
        <f t="shared" si="133"/>
        <v/>
      </c>
      <c r="C326" s="413" t="str">
        <f>IF('3.5 St Lights - Bracket'!B326="","",'3.5 St Lights - Bracket'!B326)</f>
        <v/>
      </c>
      <c r="D326" s="89" t="str">
        <f>IF('3.5 St Lights - Bracket'!D326="","",'3.5 St Lights - Bracket'!D326)</f>
        <v/>
      </c>
      <c r="E326" s="413" t="str">
        <f>IF('3.5 St Lights - Bracket'!E326="","",'3.5 St Lights - Bracket'!E326)</f>
        <v/>
      </c>
      <c r="F326" s="413" t="str">
        <f>IF('3.5 St Lights - Bracket'!F326="","",'3.5 St Lights - Bracket'!F326)</f>
        <v/>
      </c>
      <c r="G326" s="413" t="str">
        <f>IF('3.5 St Lights - Bracket'!G326="","",'3.5 St Lights - Bracket'!G326)</f>
        <v/>
      </c>
      <c r="H326" s="413" t="str">
        <f>IF('3.5 St Lights - Bracket'!H326="","",'3.5 St Lights - Bracket'!H326)</f>
        <v/>
      </c>
      <c r="I326" s="413"/>
      <c r="J326" s="89" t="str">
        <f t="shared" si="134"/>
        <v/>
      </c>
      <c r="K326" s="413"/>
      <c r="L326" s="89" t="str">
        <f t="shared" si="135"/>
        <v/>
      </c>
      <c r="M326" s="414" t="str">
        <f t="shared" si="136"/>
        <v/>
      </c>
      <c r="N326" s="413"/>
      <c r="O326" s="89" t="str">
        <f t="shared" si="137"/>
        <v/>
      </c>
      <c r="P326" s="413" t="str">
        <f t="shared" si="138"/>
        <v/>
      </c>
      <c r="Q326" s="89" t="str">
        <f t="shared" si="139"/>
        <v/>
      </c>
      <c r="R326" s="413"/>
      <c r="S326" s="413" t="str">
        <f>IFERROR(VLOOKUP('3.5 St Lights - Pole'!AE326,sl_lights_light_supply_auto,2,FALSE),"")</f>
        <v/>
      </c>
      <c r="T326" s="89" t="str">
        <f t="shared" si="140"/>
        <v/>
      </c>
      <c r="U326" s="413"/>
      <c r="V326" s="413"/>
      <c r="W326" s="413"/>
      <c r="X326" s="413"/>
      <c r="Y326" s="89" t="str">
        <f t="shared" si="141"/>
        <v/>
      </c>
      <c r="Z326" s="415" t="str">
        <f>IF('3.5 St Lights - Pole'!$AM326="","",'3.5 St Lights - Pole'!$AM326)</f>
        <v/>
      </c>
      <c r="AA326" s="413"/>
      <c r="AB326" s="413"/>
      <c r="AC326" s="89" t="str">
        <f t="shared" si="142"/>
        <v/>
      </c>
      <c r="AD326" s="85"/>
      <c r="AE326" s="413"/>
      <c r="AF326" s="413" t="str">
        <f t="shared" si="143"/>
        <v/>
      </c>
      <c r="AG326" s="89" t="str">
        <f t="shared" si="144"/>
        <v/>
      </c>
      <c r="AH326" s="414" t="str">
        <f t="shared" si="145"/>
        <v/>
      </c>
      <c r="AI326" s="413" t="str">
        <f t="shared" si="146"/>
        <v/>
      </c>
      <c r="AJ326" s="89" t="str">
        <f t="shared" si="147"/>
        <v/>
      </c>
      <c r="AK326" s="413"/>
      <c r="AL326" s="89" t="str">
        <f t="shared" si="148"/>
        <v/>
      </c>
      <c r="AM326" s="413"/>
      <c r="AN326" s="89" t="str">
        <f t="shared" si="149"/>
        <v/>
      </c>
      <c r="AO326" s="413"/>
      <c r="AP326" s="89" t="str">
        <f t="shared" si="150"/>
        <v/>
      </c>
      <c r="AQ326" s="413"/>
      <c r="AR326" s="415" t="str">
        <f>IF('3.5 St Lights - Pole'!$AM326="","",'3.5 St Lights - Pole'!$AM326)</f>
        <v/>
      </c>
      <c r="AS326" s="413"/>
      <c r="AT326" s="89" t="str">
        <f t="shared" si="151"/>
        <v/>
      </c>
      <c r="AU326" s="85"/>
      <c r="AV326" s="85"/>
      <c r="AW326" s="413"/>
      <c r="AX326" s="413"/>
      <c r="AY326" s="89" t="str">
        <f t="shared" si="152"/>
        <v/>
      </c>
      <c r="AZ326" s="85"/>
      <c r="BA326" s="85"/>
      <c r="BB326" s="413" t="str">
        <f t="shared" si="153"/>
        <v/>
      </c>
      <c r="BC326" s="89" t="str">
        <f t="shared" si="154"/>
        <v/>
      </c>
      <c r="BD326" s="414" t="str">
        <f t="shared" si="155"/>
        <v/>
      </c>
      <c r="BE326" s="413"/>
      <c r="BF326" s="416" t="str">
        <f t="shared" si="156"/>
        <v/>
      </c>
      <c r="BG326" s="415" t="str">
        <f>IF('3.5 St Lights - Pole'!$AM326="","",'3.5 St Lights - Pole'!$AM326)</f>
        <v/>
      </c>
      <c r="BH326" s="413"/>
      <c r="BI326" s="89" t="str">
        <f t="shared" si="157"/>
        <v/>
      </c>
      <c r="BJ326" s="85"/>
      <c r="BK326" s="413"/>
      <c r="BL326" s="413"/>
      <c r="BM326" s="413"/>
      <c r="BN326" s="89" t="str">
        <f t="shared" si="158"/>
        <v/>
      </c>
      <c r="BO326" s="85"/>
      <c r="BP326" s="413"/>
      <c r="BQ326" s="415" t="str">
        <f>IF('3.5 St Lights - Pole'!$AM326="","",'3.5 St Lights - Pole'!$AM326)</f>
        <v/>
      </c>
      <c r="BR326" s="85"/>
      <c r="BS326" s="85"/>
      <c r="BT326" s="85" t="str">
        <f>'3.5 St Lights - Pole'!CE326</f>
        <v/>
      </c>
      <c r="BU326" s="85"/>
      <c r="BV326" s="85" t="str">
        <f t="shared" si="159"/>
        <v/>
      </c>
      <c r="BW326" s="271"/>
      <c r="BX326" s="85" t="str">
        <f>'3.5 St Lights - Pole'!CI326</f>
        <v/>
      </c>
      <c r="BY326" s="85" t="str">
        <f>'3.5 St Lights - Pole'!CJ326</f>
        <v/>
      </c>
      <c r="BZ326" s="85" t="str">
        <f>'3.5 St Lights - Pole'!CK326</f>
        <v/>
      </c>
      <c r="CA326" s="85"/>
      <c r="CB326" s="85"/>
      <c r="CC326" s="85" t="str">
        <f t="shared" si="160"/>
        <v/>
      </c>
      <c r="CD326" s="413"/>
      <c r="CE326" s="112"/>
      <c r="CF326" s="133" t="str">
        <f ca="1">IF('3.5 St Lights - Pole'!CR326="","",'3.5 St Lights - Pole'!CR326)</f>
        <v/>
      </c>
      <c r="CG326" s="112" t="str">
        <f>IF('3.5 St Lights - Pole'!CS326="","",'3.5 St Lights - Pole'!CS326)</f>
        <v/>
      </c>
      <c r="CH326" s="112"/>
      <c r="CI326" s="112"/>
    </row>
    <row r="327" spans="1:87" x14ac:dyDescent="0.2">
      <c r="A327" s="237"/>
      <c r="B327" s="413" t="str">
        <f t="shared" ref="B327:B390" si="161">IF(C327="","",C327)</f>
        <v/>
      </c>
      <c r="C327" s="413" t="str">
        <f>IF('3.5 St Lights - Bracket'!B327="","",'3.5 St Lights - Bracket'!B327)</f>
        <v/>
      </c>
      <c r="D327" s="89" t="str">
        <f>IF('3.5 St Lights - Bracket'!D327="","",'3.5 St Lights - Bracket'!D327)</f>
        <v/>
      </c>
      <c r="E327" s="413" t="str">
        <f>IF('3.5 St Lights - Bracket'!E327="","",'3.5 St Lights - Bracket'!E327)</f>
        <v/>
      </c>
      <c r="F327" s="413" t="str">
        <f>IF('3.5 St Lights - Bracket'!F327="","",'3.5 St Lights - Bracket'!F327)</f>
        <v/>
      </c>
      <c r="G327" s="413" t="str">
        <f>IF('3.5 St Lights - Bracket'!G327="","",'3.5 St Lights - Bracket'!G327)</f>
        <v/>
      </c>
      <c r="H327" s="413" t="str">
        <f>IF('3.5 St Lights - Bracket'!H327="","",'3.5 St Lights - Bracket'!H327)</f>
        <v/>
      </c>
      <c r="I327" s="413"/>
      <c r="J327" s="89" t="str">
        <f t="shared" ref="J327:J390" si="162">IF(I327="","",(VLOOKUP(I327,St_Lights_Generic_owner_array,2,FALSE)))</f>
        <v/>
      </c>
      <c r="K327" s="413"/>
      <c r="L327" s="89" t="str">
        <f t="shared" ref="L327:L390" si="163">IF(K327="","",(VLOOKUP(K327,St_Lights_Light_Light_Make_Table_Array,2,FALSE)))</f>
        <v/>
      </c>
      <c r="M327" s="414" t="str">
        <f t="shared" ref="M327:M390" si="164">IF(L327="","",IFERROR(VLOOKUP(L327,St_Lights_Light_Light_Make_Ref_Only_Table_Array,2,FALSE),""))</f>
        <v/>
      </c>
      <c r="N327" s="413"/>
      <c r="O327" s="89" t="str">
        <f t="shared" ref="O327:O390" si="165">IF(N327="","",(VLOOKUP(N327,St_Lights_Light_Light_Model_Table_Array,2,FALSE)))</f>
        <v/>
      </c>
      <c r="P327" s="413" t="str">
        <f t="shared" ref="P327:P390" si="166">IF(A327="ADD","New ",IF(A327="DELETE","Unknown",IF(A327="UPDATE","Unknown",IF(A327="",""))))</f>
        <v/>
      </c>
      <c r="Q327" s="89" t="str">
        <f t="shared" ref="Q327:Q390" si="167">IF(P327="","",(VLOOKUP(P327,St_Lights_Light_Light_Status_Table_Array,2,FALSE)))</f>
        <v/>
      </c>
      <c r="R327" s="413"/>
      <c r="S327" s="413" t="str">
        <f>IFERROR(VLOOKUP('3.5 St Lights - Pole'!AE327,sl_lights_light_supply_auto,2,FALSE),"")</f>
        <v/>
      </c>
      <c r="T327" s="89" t="str">
        <f t="shared" ref="T327:T390" si="168">IF(S327="","",(VLOOKUP(S327,St_Lights_Light_Supply_Point_Table_Array,2,FALSE)))</f>
        <v/>
      </c>
      <c r="U327" s="413"/>
      <c r="V327" s="413"/>
      <c r="W327" s="413"/>
      <c r="X327" s="413"/>
      <c r="Y327" s="89" t="str">
        <f t="shared" ref="Y327:Y390" si="169">IF(X327="","",(VLOOKUP(X327,St_Lights_Light_Light_Shade_Table_Array,2,FALSE)))</f>
        <v/>
      </c>
      <c r="Z327" s="415" t="str">
        <f>IF('3.5 St Lights - Pole'!$AM327="","",'3.5 St Lights - Pole'!$AM327)</f>
        <v/>
      </c>
      <c r="AA327" s="413"/>
      <c r="AB327" s="413"/>
      <c r="AC327" s="89" t="str">
        <f t="shared" ref="AC327:AC390" si="170">IF(AB327="","",(VLOOKUP(AB327,St_Lights_Generic_Replace_Reason_Table_Array,2,FALSE)))</f>
        <v/>
      </c>
      <c r="AD327" s="85"/>
      <c r="AE327" s="413"/>
      <c r="AF327" s="413" t="str">
        <f t="shared" ref="AF327:AF390" si="171">IF(A327="ADD","NA - LED",IF(A327="DELETE","No Data",IF(A327="UPDATE","No Data",IF(A327="",""))))</f>
        <v/>
      </c>
      <c r="AG327" s="89" t="str">
        <f t="shared" ref="AG327:AG390" si="172">IF(AF327="","",(VLOOKUP(AF327,St_Lights_Light_Gear_Make_Table_Array,2,FALSE)))</f>
        <v/>
      </c>
      <c r="AH327" s="414" t="str">
        <f t="shared" ref="AH327:AH390" si="173">IF(AG327="","",(VLOOKUP(AG327,st_lights_gear_make_ref_only_table_array,2,FALSE)))</f>
        <v/>
      </c>
      <c r="AI327" s="413" t="str">
        <f t="shared" ref="AI327:AI390" si="174">IF(A327="ADD","NA - LED",IF(A327="DELETE","D",IF(A327="UPDATE","D",IF(A327="",""))))</f>
        <v/>
      </c>
      <c r="AJ327" s="89" t="str">
        <f t="shared" ref="AJ327:AJ390" si="175">IF(AI327="","",(VLOOKUP(AI327,St_Lights_Light_Gear_Model_Table_Array,2,FALSE)))</f>
        <v/>
      </c>
      <c r="AK327" s="413"/>
      <c r="AL327" s="89" t="str">
        <f t="shared" ref="AL327:AL390" si="176">IF(A327="ADD","N",IF(A327="DELETE","D",IF(A327="UPDATE","D",IF(A327="",""))))</f>
        <v/>
      </c>
      <c r="AM327" s="413"/>
      <c r="AN327" s="89" t="str">
        <f t="shared" ref="AN327:AN390" si="177">IF(AM327="","",(VLOOKUP(AM327,St_Lights_Light_Ballast_Table_Array,2,FALSE)))</f>
        <v/>
      </c>
      <c r="AO327" s="413"/>
      <c r="AP327" s="89" t="str">
        <f t="shared" ref="AP327:AP390" si="178">IF(AO327="","",(VLOOKUP(AO327,St_Lights_Light_Ignitor_Table_Array,2,FALSE)))</f>
        <v/>
      </c>
      <c r="AQ327" s="413"/>
      <c r="AR327" s="415" t="str">
        <f>IF('3.5 St Lights - Pole'!$AM327="","",'3.5 St Lights - Pole'!$AM327)</f>
        <v/>
      </c>
      <c r="AS327" s="413"/>
      <c r="AT327" s="89" t="str">
        <f t="shared" ref="AT327:AT390" si="179">IF(AS327="","",(VLOOKUP(AS327,St_Lights_Generic_Replace_Reason_Table_Array,2,FALSE)))</f>
        <v/>
      </c>
      <c r="AU327" s="85"/>
      <c r="AV327" s="85"/>
      <c r="AW327" s="413"/>
      <c r="AX327" s="413"/>
      <c r="AY327" s="89" t="str">
        <f t="shared" ref="AY327:AY390" si="180">IF(AX327="","",(VLOOKUP(AX327,St_Lights_Generic_Replace_Reason_Table_Array,2,FALSE)))</f>
        <v/>
      </c>
      <c r="AZ327" s="85"/>
      <c r="BA327" s="85"/>
      <c r="BB327" s="413" t="str">
        <f t="shared" ref="BB327:BB390" si="181">IF(A327="ADD","Light Emitting Diode (LED)",IF(A327="DELETE","No Data",IF(A327="UPDATE","No Data",IF(A327="",""))))</f>
        <v/>
      </c>
      <c r="BC327" s="89" t="str">
        <f t="shared" ref="BC327:BC390" si="182">IF(BB327="","",(VLOOKUP(BB327,St_Lights_Light_Lamp_Make_Table_Array,2,FALSE)))</f>
        <v/>
      </c>
      <c r="BD327" s="414" t="str">
        <f t="shared" ref="BD327:BD390" si="183">IF(BC327="","",(VLOOKUP(BC327,St_Lights_Light_Lamp_Make_Ref_Only_Table_Array,2,FALSE)))</f>
        <v/>
      </c>
      <c r="BE327" s="413"/>
      <c r="BF327" s="416" t="str">
        <f t="shared" ref="BF327:BF390" si="184">IF(BE327="","",(VLOOKUP(BE327,St_Lights_Light_Lamp_Model_Table_Array,2,FALSE)))</f>
        <v/>
      </c>
      <c r="BG327" s="415" t="str">
        <f>IF('3.5 St Lights - Pole'!$AM327="","",'3.5 St Lights - Pole'!$AM327)</f>
        <v/>
      </c>
      <c r="BH327" s="413"/>
      <c r="BI327" s="89" t="str">
        <f t="shared" ref="BI327:BI390" si="185">IF(BH327="","",(VLOOKUP(BH327,St_Lights_Generic_Replace_Reason_Table_Array,2,FALSE)))</f>
        <v/>
      </c>
      <c r="BJ327" s="85"/>
      <c r="BK327" s="413"/>
      <c r="BL327" s="413"/>
      <c r="BM327" s="413"/>
      <c r="BN327" s="89" t="str">
        <f t="shared" ref="BN327:BN390" si="186">IF(BM327="","",(VLOOKUP(BM327,St_Lights_Generic_Replace_Reason_Table_Array,2,FALSE)))</f>
        <v/>
      </c>
      <c r="BO327" s="85"/>
      <c r="BP327" s="413"/>
      <c r="BQ327" s="415" t="str">
        <f>IF('3.5 St Lights - Pole'!$AM327="","",'3.5 St Lights - Pole'!$AM327)</f>
        <v/>
      </c>
      <c r="BR327" s="85"/>
      <c r="BS327" s="85"/>
      <c r="BT327" s="85" t="str">
        <f>'3.5 St Lights - Pole'!CE327</f>
        <v/>
      </c>
      <c r="BU327" s="85"/>
      <c r="BV327" s="85" t="str">
        <f t="shared" ref="BV327:BV390" si="187">IF(A327&lt;&gt;"",IF(BU327="","U",(VLOOKUP(BU327,generic_condition_table_array,2,FALSE))),"")</f>
        <v/>
      </c>
      <c r="BW327" s="271"/>
      <c r="BX327" s="85" t="str">
        <f>'3.5 St Lights - Pole'!CI327</f>
        <v/>
      </c>
      <c r="BY327" s="85" t="str">
        <f>'3.5 St Lights - Pole'!CJ327</f>
        <v/>
      </c>
      <c r="BZ327" s="85" t="str">
        <f>'3.5 St Lights - Pole'!CK327</f>
        <v/>
      </c>
      <c r="CA327" s="85"/>
      <c r="CB327" s="85"/>
      <c r="CC327" s="85" t="str">
        <f t="shared" ref="CC327:CC390" si="188">IF(A327="ADD","D",IF(A327="DELETE","D",IF(A327="UPDATE","D",IF(A327="",""))))</f>
        <v/>
      </c>
      <c r="CD327" s="413"/>
      <c r="CE327" s="112"/>
      <c r="CF327" s="133" t="str">
        <f ca="1">IF('3.5 St Lights - Pole'!CR327="","",'3.5 St Lights - Pole'!CR327)</f>
        <v/>
      </c>
      <c r="CG327" s="112" t="str">
        <f>IF('3.5 St Lights - Pole'!CS327="","",'3.5 St Lights - Pole'!CS327)</f>
        <v/>
      </c>
      <c r="CH327" s="112"/>
      <c r="CI327" s="112"/>
    </row>
    <row r="328" spans="1:87" x14ac:dyDescent="0.2">
      <c r="A328" s="237"/>
      <c r="B328" s="413" t="str">
        <f t="shared" si="161"/>
        <v/>
      </c>
      <c r="C328" s="413" t="str">
        <f>IF('3.5 St Lights - Bracket'!B328="","",'3.5 St Lights - Bracket'!B328)</f>
        <v/>
      </c>
      <c r="D328" s="89" t="str">
        <f>IF('3.5 St Lights - Bracket'!D328="","",'3.5 St Lights - Bracket'!D328)</f>
        <v/>
      </c>
      <c r="E328" s="413" t="str">
        <f>IF('3.5 St Lights - Bracket'!E328="","",'3.5 St Lights - Bracket'!E328)</f>
        <v/>
      </c>
      <c r="F328" s="413" t="str">
        <f>IF('3.5 St Lights - Bracket'!F328="","",'3.5 St Lights - Bracket'!F328)</f>
        <v/>
      </c>
      <c r="G328" s="413" t="str">
        <f>IF('3.5 St Lights - Bracket'!G328="","",'3.5 St Lights - Bracket'!G328)</f>
        <v/>
      </c>
      <c r="H328" s="413" t="str">
        <f>IF('3.5 St Lights - Bracket'!H328="","",'3.5 St Lights - Bracket'!H328)</f>
        <v/>
      </c>
      <c r="I328" s="413"/>
      <c r="J328" s="89" t="str">
        <f t="shared" si="162"/>
        <v/>
      </c>
      <c r="K328" s="413"/>
      <c r="L328" s="89" t="str">
        <f t="shared" si="163"/>
        <v/>
      </c>
      <c r="M328" s="414" t="str">
        <f t="shared" si="164"/>
        <v/>
      </c>
      <c r="N328" s="413"/>
      <c r="O328" s="89" t="str">
        <f t="shared" si="165"/>
        <v/>
      </c>
      <c r="P328" s="413" t="str">
        <f t="shared" si="166"/>
        <v/>
      </c>
      <c r="Q328" s="89" t="str">
        <f t="shared" si="167"/>
        <v/>
      </c>
      <c r="R328" s="413"/>
      <c r="S328" s="413" t="str">
        <f>IFERROR(VLOOKUP('3.5 St Lights - Pole'!AE328,sl_lights_light_supply_auto,2,FALSE),"")</f>
        <v/>
      </c>
      <c r="T328" s="89" t="str">
        <f t="shared" si="168"/>
        <v/>
      </c>
      <c r="U328" s="413"/>
      <c r="V328" s="413"/>
      <c r="W328" s="413"/>
      <c r="X328" s="413"/>
      <c r="Y328" s="89" t="str">
        <f t="shared" si="169"/>
        <v/>
      </c>
      <c r="Z328" s="415" t="str">
        <f>IF('3.5 St Lights - Pole'!$AM328="","",'3.5 St Lights - Pole'!$AM328)</f>
        <v/>
      </c>
      <c r="AA328" s="413"/>
      <c r="AB328" s="413"/>
      <c r="AC328" s="89" t="str">
        <f t="shared" si="170"/>
        <v/>
      </c>
      <c r="AD328" s="85"/>
      <c r="AE328" s="413"/>
      <c r="AF328" s="413" t="str">
        <f t="shared" si="171"/>
        <v/>
      </c>
      <c r="AG328" s="89" t="str">
        <f t="shared" si="172"/>
        <v/>
      </c>
      <c r="AH328" s="414" t="str">
        <f t="shared" si="173"/>
        <v/>
      </c>
      <c r="AI328" s="413" t="str">
        <f t="shared" si="174"/>
        <v/>
      </c>
      <c r="AJ328" s="89" t="str">
        <f t="shared" si="175"/>
        <v/>
      </c>
      <c r="AK328" s="413"/>
      <c r="AL328" s="89" t="str">
        <f t="shared" si="176"/>
        <v/>
      </c>
      <c r="AM328" s="413"/>
      <c r="AN328" s="89" t="str">
        <f t="shared" si="177"/>
        <v/>
      </c>
      <c r="AO328" s="413"/>
      <c r="AP328" s="89" t="str">
        <f t="shared" si="178"/>
        <v/>
      </c>
      <c r="AQ328" s="413"/>
      <c r="AR328" s="415" t="str">
        <f>IF('3.5 St Lights - Pole'!$AM328="","",'3.5 St Lights - Pole'!$AM328)</f>
        <v/>
      </c>
      <c r="AS328" s="413"/>
      <c r="AT328" s="89" t="str">
        <f t="shared" si="179"/>
        <v/>
      </c>
      <c r="AU328" s="85"/>
      <c r="AV328" s="85"/>
      <c r="AW328" s="413"/>
      <c r="AX328" s="413"/>
      <c r="AY328" s="89" t="str">
        <f t="shared" si="180"/>
        <v/>
      </c>
      <c r="AZ328" s="85"/>
      <c r="BA328" s="85"/>
      <c r="BB328" s="413" t="str">
        <f t="shared" si="181"/>
        <v/>
      </c>
      <c r="BC328" s="89" t="str">
        <f t="shared" si="182"/>
        <v/>
      </c>
      <c r="BD328" s="414" t="str">
        <f t="shared" si="183"/>
        <v/>
      </c>
      <c r="BE328" s="413"/>
      <c r="BF328" s="416" t="str">
        <f t="shared" si="184"/>
        <v/>
      </c>
      <c r="BG328" s="415" t="str">
        <f>IF('3.5 St Lights - Pole'!$AM328="","",'3.5 St Lights - Pole'!$AM328)</f>
        <v/>
      </c>
      <c r="BH328" s="413"/>
      <c r="BI328" s="89" t="str">
        <f t="shared" si="185"/>
        <v/>
      </c>
      <c r="BJ328" s="85"/>
      <c r="BK328" s="413"/>
      <c r="BL328" s="413"/>
      <c r="BM328" s="413"/>
      <c r="BN328" s="89" t="str">
        <f t="shared" si="186"/>
        <v/>
      </c>
      <c r="BO328" s="85"/>
      <c r="BP328" s="413"/>
      <c r="BQ328" s="415" t="str">
        <f>IF('3.5 St Lights - Pole'!$AM328="","",'3.5 St Lights - Pole'!$AM328)</f>
        <v/>
      </c>
      <c r="BR328" s="85"/>
      <c r="BS328" s="85"/>
      <c r="BT328" s="85" t="str">
        <f>'3.5 St Lights - Pole'!CE328</f>
        <v/>
      </c>
      <c r="BU328" s="85"/>
      <c r="BV328" s="85" t="str">
        <f t="shared" si="187"/>
        <v/>
      </c>
      <c r="BW328" s="271"/>
      <c r="BX328" s="85" t="str">
        <f>'3.5 St Lights - Pole'!CI328</f>
        <v/>
      </c>
      <c r="BY328" s="85" t="str">
        <f>'3.5 St Lights - Pole'!CJ328</f>
        <v/>
      </c>
      <c r="BZ328" s="85" t="str">
        <f>'3.5 St Lights - Pole'!CK328</f>
        <v/>
      </c>
      <c r="CA328" s="85"/>
      <c r="CB328" s="85"/>
      <c r="CC328" s="85" t="str">
        <f t="shared" si="188"/>
        <v/>
      </c>
      <c r="CD328" s="413"/>
      <c r="CE328" s="112"/>
      <c r="CF328" s="133" t="str">
        <f ca="1">IF('3.5 St Lights - Pole'!CR328="","",'3.5 St Lights - Pole'!CR328)</f>
        <v/>
      </c>
      <c r="CG328" s="112" t="str">
        <f>IF('3.5 St Lights - Pole'!CS328="","",'3.5 St Lights - Pole'!CS328)</f>
        <v/>
      </c>
      <c r="CH328" s="112"/>
      <c r="CI328" s="112"/>
    </row>
    <row r="329" spans="1:87" x14ac:dyDescent="0.2">
      <c r="A329" s="237"/>
      <c r="B329" s="413" t="str">
        <f t="shared" si="161"/>
        <v/>
      </c>
      <c r="C329" s="413" t="str">
        <f>IF('3.5 St Lights - Bracket'!B329="","",'3.5 St Lights - Bracket'!B329)</f>
        <v/>
      </c>
      <c r="D329" s="89" t="str">
        <f>IF('3.5 St Lights - Bracket'!D329="","",'3.5 St Lights - Bracket'!D329)</f>
        <v/>
      </c>
      <c r="E329" s="413" t="str">
        <f>IF('3.5 St Lights - Bracket'!E329="","",'3.5 St Lights - Bracket'!E329)</f>
        <v/>
      </c>
      <c r="F329" s="413" t="str">
        <f>IF('3.5 St Lights - Bracket'!F329="","",'3.5 St Lights - Bracket'!F329)</f>
        <v/>
      </c>
      <c r="G329" s="413" t="str">
        <f>IF('3.5 St Lights - Bracket'!G329="","",'3.5 St Lights - Bracket'!G329)</f>
        <v/>
      </c>
      <c r="H329" s="413" t="str">
        <f>IF('3.5 St Lights - Bracket'!H329="","",'3.5 St Lights - Bracket'!H329)</f>
        <v/>
      </c>
      <c r="I329" s="413"/>
      <c r="J329" s="89" t="str">
        <f t="shared" si="162"/>
        <v/>
      </c>
      <c r="K329" s="413"/>
      <c r="L329" s="89" t="str">
        <f t="shared" si="163"/>
        <v/>
      </c>
      <c r="M329" s="414" t="str">
        <f t="shared" si="164"/>
        <v/>
      </c>
      <c r="N329" s="413"/>
      <c r="O329" s="89" t="str">
        <f t="shared" si="165"/>
        <v/>
      </c>
      <c r="P329" s="413" t="str">
        <f t="shared" si="166"/>
        <v/>
      </c>
      <c r="Q329" s="89" t="str">
        <f t="shared" si="167"/>
        <v/>
      </c>
      <c r="R329" s="413"/>
      <c r="S329" s="413" t="str">
        <f>IFERROR(VLOOKUP('3.5 St Lights - Pole'!AE329,sl_lights_light_supply_auto,2,FALSE),"")</f>
        <v/>
      </c>
      <c r="T329" s="89" t="str">
        <f t="shared" si="168"/>
        <v/>
      </c>
      <c r="U329" s="413"/>
      <c r="V329" s="413"/>
      <c r="W329" s="413"/>
      <c r="X329" s="413"/>
      <c r="Y329" s="89" t="str">
        <f t="shared" si="169"/>
        <v/>
      </c>
      <c r="Z329" s="415" t="str">
        <f>IF('3.5 St Lights - Pole'!$AM329="","",'3.5 St Lights - Pole'!$AM329)</f>
        <v/>
      </c>
      <c r="AA329" s="413"/>
      <c r="AB329" s="413"/>
      <c r="AC329" s="89" t="str">
        <f t="shared" si="170"/>
        <v/>
      </c>
      <c r="AD329" s="85"/>
      <c r="AE329" s="413"/>
      <c r="AF329" s="413" t="str">
        <f t="shared" si="171"/>
        <v/>
      </c>
      <c r="AG329" s="89" t="str">
        <f t="shared" si="172"/>
        <v/>
      </c>
      <c r="AH329" s="414" t="str">
        <f t="shared" si="173"/>
        <v/>
      </c>
      <c r="AI329" s="413" t="str">
        <f t="shared" si="174"/>
        <v/>
      </c>
      <c r="AJ329" s="89" t="str">
        <f t="shared" si="175"/>
        <v/>
      </c>
      <c r="AK329" s="413"/>
      <c r="AL329" s="89" t="str">
        <f t="shared" si="176"/>
        <v/>
      </c>
      <c r="AM329" s="413"/>
      <c r="AN329" s="89" t="str">
        <f t="shared" si="177"/>
        <v/>
      </c>
      <c r="AO329" s="413"/>
      <c r="AP329" s="89" t="str">
        <f t="shared" si="178"/>
        <v/>
      </c>
      <c r="AQ329" s="413"/>
      <c r="AR329" s="415" t="str">
        <f>IF('3.5 St Lights - Pole'!$AM329="","",'3.5 St Lights - Pole'!$AM329)</f>
        <v/>
      </c>
      <c r="AS329" s="413"/>
      <c r="AT329" s="89" t="str">
        <f t="shared" si="179"/>
        <v/>
      </c>
      <c r="AU329" s="85"/>
      <c r="AV329" s="85"/>
      <c r="AW329" s="413"/>
      <c r="AX329" s="413"/>
      <c r="AY329" s="89" t="str">
        <f t="shared" si="180"/>
        <v/>
      </c>
      <c r="AZ329" s="85"/>
      <c r="BA329" s="85"/>
      <c r="BB329" s="413" t="str">
        <f t="shared" si="181"/>
        <v/>
      </c>
      <c r="BC329" s="89" t="str">
        <f t="shared" si="182"/>
        <v/>
      </c>
      <c r="BD329" s="414" t="str">
        <f t="shared" si="183"/>
        <v/>
      </c>
      <c r="BE329" s="413"/>
      <c r="BF329" s="416" t="str">
        <f t="shared" si="184"/>
        <v/>
      </c>
      <c r="BG329" s="415" t="str">
        <f>IF('3.5 St Lights - Pole'!$AM329="","",'3.5 St Lights - Pole'!$AM329)</f>
        <v/>
      </c>
      <c r="BH329" s="413"/>
      <c r="BI329" s="89" t="str">
        <f t="shared" si="185"/>
        <v/>
      </c>
      <c r="BJ329" s="85"/>
      <c r="BK329" s="413"/>
      <c r="BL329" s="413"/>
      <c r="BM329" s="413"/>
      <c r="BN329" s="89" t="str">
        <f t="shared" si="186"/>
        <v/>
      </c>
      <c r="BO329" s="85"/>
      <c r="BP329" s="413"/>
      <c r="BQ329" s="415" t="str">
        <f>IF('3.5 St Lights - Pole'!$AM329="","",'3.5 St Lights - Pole'!$AM329)</f>
        <v/>
      </c>
      <c r="BR329" s="85"/>
      <c r="BS329" s="85"/>
      <c r="BT329" s="85" t="str">
        <f>'3.5 St Lights - Pole'!CE329</f>
        <v/>
      </c>
      <c r="BU329" s="85"/>
      <c r="BV329" s="85" t="str">
        <f t="shared" si="187"/>
        <v/>
      </c>
      <c r="BW329" s="271"/>
      <c r="BX329" s="85" t="str">
        <f>'3.5 St Lights - Pole'!CI329</f>
        <v/>
      </c>
      <c r="BY329" s="85" t="str">
        <f>'3.5 St Lights - Pole'!CJ329</f>
        <v/>
      </c>
      <c r="BZ329" s="85" t="str">
        <f>'3.5 St Lights - Pole'!CK329</f>
        <v/>
      </c>
      <c r="CA329" s="85"/>
      <c r="CB329" s="85"/>
      <c r="CC329" s="85" t="str">
        <f t="shared" si="188"/>
        <v/>
      </c>
      <c r="CD329" s="413"/>
      <c r="CE329" s="112"/>
      <c r="CF329" s="133" t="str">
        <f ca="1">IF('3.5 St Lights - Pole'!CR329="","",'3.5 St Lights - Pole'!CR329)</f>
        <v/>
      </c>
      <c r="CG329" s="112" t="str">
        <f>IF('3.5 St Lights - Pole'!CS329="","",'3.5 St Lights - Pole'!CS329)</f>
        <v/>
      </c>
      <c r="CH329" s="112"/>
      <c r="CI329" s="112"/>
    </row>
    <row r="330" spans="1:87" x14ac:dyDescent="0.2">
      <c r="A330" s="237"/>
      <c r="B330" s="413" t="str">
        <f t="shared" si="161"/>
        <v/>
      </c>
      <c r="C330" s="413" t="str">
        <f>IF('3.5 St Lights - Bracket'!B330="","",'3.5 St Lights - Bracket'!B330)</f>
        <v/>
      </c>
      <c r="D330" s="89" t="str">
        <f>IF('3.5 St Lights - Bracket'!D330="","",'3.5 St Lights - Bracket'!D330)</f>
        <v/>
      </c>
      <c r="E330" s="413" t="str">
        <f>IF('3.5 St Lights - Bracket'!E330="","",'3.5 St Lights - Bracket'!E330)</f>
        <v/>
      </c>
      <c r="F330" s="413" t="str">
        <f>IF('3.5 St Lights - Bracket'!F330="","",'3.5 St Lights - Bracket'!F330)</f>
        <v/>
      </c>
      <c r="G330" s="413" t="str">
        <f>IF('3.5 St Lights - Bracket'!G330="","",'3.5 St Lights - Bracket'!G330)</f>
        <v/>
      </c>
      <c r="H330" s="413" t="str">
        <f>IF('3.5 St Lights - Bracket'!H330="","",'3.5 St Lights - Bracket'!H330)</f>
        <v/>
      </c>
      <c r="I330" s="413"/>
      <c r="J330" s="89" t="str">
        <f t="shared" si="162"/>
        <v/>
      </c>
      <c r="K330" s="413"/>
      <c r="L330" s="89" t="str">
        <f t="shared" si="163"/>
        <v/>
      </c>
      <c r="M330" s="414" t="str">
        <f t="shared" si="164"/>
        <v/>
      </c>
      <c r="N330" s="413"/>
      <c r="O330" s="89" t="str">
        <f t="shared" si="165"/>
        <v/>
      </c>
      <c r="P330" s="413" t="str">
        <f t="shared" si="166"/>
        <v/>
      </c>
      <c r="Q330" s="89" t="str">
        <f t="shared" si="167"/>
        <v/>
      </c>
      <c r="R330" s="413"/>
      <c r="S330" s="413" t="str">
        <f>IFERROR(VLOOKUP('3.5 St Lights - Pole'!AE330,sl_lights_light_supply_auto,2,FALSE),"")</f>
        <v/>
      </c>
      <c r="T330" s="89" t="str">
        <f t="shared" si="168"/>
        <v/>
      </c>
      <c r="U330" s="413"/>
      <c r="V330" s="413"/>
      <c r="W330" s="413"/>
      <c r="X330" s="413"/>
      <c r="Y330" s="89" t="str">
        <f t="shared" si="169"/>
        <v/>
      </c>
      <c r="Z330" s="415" t="str">
        <f>IF('3.5 St Lights - Pole'!$AM330="","",'3.5 St Lights - Pole'!$AM330)</f>
        <v/>
      </c>
      <c r="AA330" s="413"/>
      <c r="AB330" s="413"/>
      <c r="AC330" s="89" t="str">
        <f t="shared" si="170"/>
        <v/>
      </c>
      <c r="AD330" s="85"/>
      <c r="AE330" s="413"/>
      <c r="AF330" s="413" t="str">
        <f t="shared" si="171"/>
        <v/>
      </c>
      <c r="AG330" s="89" t="str">
        <f t="shared" si="172"/>
        <v/>
      </c>
      <c r="AH330" s="414" t="str">
        <f t="shared" si="173"/>
        <v/>
      </c>
      <c r="AI330" s="413" t="str">
        <f t="shared" si="174"/>
        <v/>
      </c>
      <c r="AJ330" s="89" t="str">
        <f t="shared" si="175"/>
        <v/>
      </c>
      <c r="AK330" s="413"/>
      <c r="AL330" s="89" t="str">
        <f t="shared" si="176"/>
        <v/>
      </c>
      <c r="AM330" s="413"/>
      <c r="AN330" s="89" t="str">
        <f t="shared" si="177"/>
        <v/>
      </c>
      <c r="AO330" s="413"/>
      <c r="AP330" s="89" t="str">
        <f t="shared" si="178"/>
        <v/>
      </c>
      <c r="AQ330" s="413"/>
      <c r="AR330" s="415" t="str">
        <f>IF('3.5 St Lights - Pole'!$AM330="","",'3.5 St Lights - Pole'!$AM330)</f>
        <v/>
      </c>
      <c r="AS330" s="413"/>
      <c r="AT330" s="89" t="str">
        <f t="shared" si="179"/>
        <v/>
      </c>
      <c r="AU330" s="85"/>
      <c r="AV330" s="85"/>
      <c r="AW330" s="413"/>
      <c r="AX330" s="413"/>
      <c r="AY330" s="89" t="str">
        <f t="shared" si="180"/>
        <v/>
      </c>
      <c r="AZ330" s="85"/>
      <c r="BA330" s="85"/>
      <c r="BB330" s="413" t="str">
        <f t="shared" si="181"/>
        <v/>
      </c>
      <c r="BC330" s="89" t="str">
        <f t="shared" si="182"/>
        <v/>
      </c>
      <c r="BD330" s="414" t="str">
        <f t="shared" si="183"/>
        <v/>
      </c>
      <c r="BE330" s="413"/>
      <c r="BF330" s="416" t="str">
        <f t="shared" si="184"/>
        <v/>
      </c>
      <c r="BG330" s="415" t="str">
        <f>IF('3.5 St Lights - Pole'!$AM330="","",'3.5 St Lights - Pole'!$AM330)</f>
        <v/>
      </c>
      <c r="BH330" s="413"/>
      <c r="BI330" s="89" t="str">
        <f t="shared" si="185"/>
        <v/>
      </c>
      <c r="BJ330" s="85"/>
      <c r="BK330" s="413"/>
      <c r="BL330" s="413"/>
      <c r="BM330" s="413"/>
      <c r="BN330" s="89" t="str">
        <f t="shared" si="186"/>
        <v/>
      </c>
      <c r="BO330" s="85"/>
      <c r="BP330" s="413"/>
      <c r="BQ330" s="415" t="str">
        <f>IF('3.5 St Lights - Pole'!$AM330="","",'3.5 St Lights - Pole'!$AM330)</f>
        <v/>
      </c>
      <c r="BR330" s="85"/>
      <c r="BS330" s="85"/>
      <c r="BT330" s="85" t="str">
        <f>'3.5 St Lights - Pole'!CE330</f>
        <v/>
      </c>
      <c r="BU330" s="85"/>
      <c r="BV330" s="85" t="str">
        <f t="shared" si="187"/>
        <v/>
      </c>
      <c r="BW330" s="271"/>
      <c r="BX330" s="85" t="str">
        <f>'3.5 St Lights - Pole'!CI330</f>
        <v/>
      </c>
      <c r="BY330" s="85" t="str">
        <f>'3.5 St Lights - Pole'!CJ330</f>
        <v/>
      </c>
      <c r="BZ330" s="85" t="str">
        <f>'3.5 St Lights - Pole'!CK330</f>
        <v/>
      </c>
      <c r="CA330" s="85"/>
      <c r="CB330" s="85"/>
      <c r="CC330" s="85" t="str">
        <f t="shared" si="188"/>
        <v/>
      </c>
      <c r="CD330" s="413"/>
      <c r="CE330" s="112"/>
      <c r="CF330" s="133" t="str">
        <f ca="1">IF('3.5 St Lights - Pole'!CR330="","",'3.5 St Lights - Pole'!CR330)</f>
        <v/>
      </c>
      <c r="CG330" s="112" t="str">
        <f>IF('3.5 St Lights - Pole'!CS330="","",'3.5 St Lights - Pole'!CS330)</f>
        <v/>
      </c>
      <c r="CH330" s="112"/>
      <c r="CI330" s="112"/>
    </row>
    <row r="331" spans="1:87" x14ac:dyDescent="0.2">
      <c r="A331" s="237"/>
      <c r="B331" s="413" t="str">
        <f t="shared" si="161"/>
        <v/>
      </c>
      <c r="C331" s="413" t="str">
        <f>IF('3.5 St Lights - Bracket'!B331="","",'3.5 St Lights - Bracket'!B331)</f>
        <v/>
      </c>
      <c r="D331" s="89" t="str">
        <f>IF('3.5 St Lights - Bracket'!D331="","",'3.5 St Lights - Bracket'!D331)</f>
        <v/>
      </c>
      <c r="E331" s="413" t="str">
        <f>IF('3.5 St Lights - Bracket'!E331="","",'3.5 St Lights - Bracket'!E331)</f>
        <v/>
      </c>
      <c r="F331" s="413" t="str">
        <f>IF('3.5 St Lights - Bracket'!F331="","",'3.5 St Lights - Bracket'!F331)</f>
        <v/>
      </c>
      <c r="G331" s="413" t="str">
        <f>IF('3.5 St Lights - Bracket'!G331="","",'3.5 St Lights - Bracket'!G331)</f>
        <v/>
      </c>
      <c r="H331" s="413" t="str">
        <f>IF('3.5 St Lights - Bracket'!H331="","",'3.5 St Lights - Bracket'!H331)</f>
        <v/>
      </c>
      <c r="I331" s="413"/>
      <c r="J331" s="89" t="str">
        <f t="shared" si="162"/>
        <v/>
      </c>
      <c r="K331" s="413"/>
      <c r="L331" s="89" t="str">
        <f t="shared" si="163"/>
        <v/>
      </c>
      <c r="M331" s="414" t="str">
        <f t="shared" si="164"/>
        <v/>
      </c>
      <c r="N331" s="413"/>
      <c r="O331" s="89" t="str">
        <f t="shared" si="165"/>
        <v/>
      </c>
      <c r="P331" s="413" t="str">
        <f t="shared" si="166"/>
        <v/>
      </c>
      <c r="Q331" s="89" t="str">
        <f t="shared" si="167"/>
        <v/>
      </c>
      <c r="R331" s="413"/>
      <c r="S331" s="413" t="str">
        <f>IFERROR(VLOOKUP('3.5 St Lights - Pole'!AE331,sl_lights_light_supply_auto,2,FALSE),"")</f>
        <v/>
      </c>
      <c r="T331" s="89" t="str">
        <f t="shared" si="168"/>
        <v/>
      </c>
      <c r="U331" s="413"/>
      <c r="V331" s="413"/>
      <c r="W331" s="413"/>
      <c r="X331" s="413"/>
      <c r="Y331" s="89" t="str">
        <f t="shared" si="169"/>
        <v/>
      </c>
      <c r="Z331" s="415" t="str">
        <f>IF('3.5 St Lights - Pole'!$AM331="","",'3.5 St Lights - Pole'!$AM331)</f>
        <v/>
      </c>
      <c r="AA331" s="413"/>
      <c r="AB331" s="413"/>
      <c r="AC331" s="89" t="str">
        <f t="shared" si="170"/>
        <v/>
      </c>
      <c r="AD331" s="85"/>
      <c r="AE331" s="413"/>
      <c r="AF331" s="413" t="str">
        <f t="shared" si="171"/>
        <v/>
      </c>
      <c r="AG331" s="89" t="str">
        <f t="shared" si="172"/>
        <v/>
      </c>
      <c r="AH331" s="414" t="str">
        <f t="shared" si="173"/>
        <v/>
      </c>
      <c r="AI331" s="413" t="str">
        <f t="shared" si="174"/>
        <v/>
      </c>
      <c r="AJ331" s="89" t="str">
        <f t="shared" si="175"/>
        <v/>
      </c>
      <c r="AK331" s="413"/>
      <c r="AL331" s="89" t="str">
        <f t="shared" si="176"/>
        <v/>
      </c>
      <c r="AM331" s="413"/>
      <c r="AN331" s="89" t="str">
        <f t="shared" si="177"/>
        <v/>
      </c>
      <c r="AO331" s="413"/>
      <c r="AP331" s="89" t="str">
        <f t="shared" si="178"/>
        <v/>
      </c>
      <c r="AQ331" s="413"/>
      <c r="AR331" s="415" t="str">
        <f>IF('3.5 St Lights - Pole'!$AM331="","",'3.5 St Lights - Pole'!$AM331)</f>
        <v/>
      </c>
      <c r="AS331" s="413"/>
      <c r="AT331" s="89" t="str">
        <f t="shared" si="179"/>
        <v/>
      </c>
      <c r="AU331" s="85"/>
      <c r="AV331" s="85"/>
      <c r="AW331" s="413"/>
      <c r="AX331" s="413"/>
      <c r="AY331" s="89" t="str">
        <f t="shared" si="180"/>
        <v/>
      </c>
      <c r="AZ331" s="85"/>
      <c r="BA331" s="85"/>
      <c r="BB331" s="413" t="str">
        <f t="shared" si="181"/>
        <v/>
      </c>
      <c r="BC331" s="89" t="str">
        <f t="shared" si="182"/>
        <v/>
      </c>
      <c r="BD331" s="414" t="str">
        <f t="shared" si="183"/>
        <v/>
      </c>
      <c r="BE331" s="413"/>
      <c r="BF331" s="416" t="str">
        <f t="shared" si="184"/>
        <v/>
      </c>
      <c r="BG331" s="415" t="str">
        <f>IF('3.5 St Lights - Pole'!$AM331="","",'3.5 St Lights - Pole'!$AM331)</f>
        <v/>
      </c>
      <c r="BH331" s="413"/>
      <c r="BI331" s="89" t="str">
        <f t="shared" si="185"/>
        <v/>
      </c>
      <c r="BJ331" s="85"/>
      <c r="BK331" s="413"/>
      <c r="BL331" s="413"/>
      <c r="BM331" s="413"/>
      <c r="BN331" s="89" t="str">
        <f t="shared" si="186"/>
        <v/>
      </c>
      <c r="BO331" s="85"/>
      <c r="BP331" s="413"/>
      <c r="BQ331" s="415" t="str">
        <f>IF('3.5 St Lights - Pole'!$AM331="","",'3.5 St Lights - Pole'!$AM331)</f>
        <v/>
      </c>
      <c r="BR331" s="85"/>
      <c r="BS331" s="85"/>
      <c r="BT331" s="85" t="str">
        <f>'3.5 St Lights - Pole'!CE331</f>
        <v/>
      </c>
      <c r="BU331" s="85"/>
      <c r="BV331" s="85" t="str">
        <f t="shared" si="187"/>
        <v/>
      </c>
      <c r="BW331" s="271"/>
      <c r="BX331" s="85" t="str">
        <f>'3.5 St Lights - Pole'!CI331</f>
        <v/>
      </c>
      <c r="BY331" s="85" t="str">
        <f>'3.5 St Lights - Pole'!CJ331</f>
        <v/>
      </c>
      <c r="BZ331" s="85" t="str">
        <f>'3.5 St Lights - Pole'!CK331</f>
        <v/>
      </c>
      <c r="CA331" s="85"/>
      <c r="CB331" s="85"/>
      <c r="CC331" s="85" t="str">
        <f t="shared" si="188"/>
        <v/>
      </c>
      <c r="CD331" s="413"/>
      <c r="CE331" s="112"/>
      <c r="CF331" s="133" t="str">
        <f ca="1">IF('3.5 St Lights - Pole'!CR331="","",'3.5 St Lights - Pole'!CR331)</f>
        <v/>
      </c>
      <c r="CG331" s="112" t="str">
        <f>IF('3.5 St Lights - Pole'!CS331="","",'3.5 St Lights - Pole'!CS331)</f>
        <v/>
      </c>
      <c r="CH331" s="112"/>
      <c r="CI331" s="112"/>
    </row>
    <row r="332" spans="1:87" x14ac:dyDescent="0.2">
      <c r="A332" s="237"/>
      <c r="B332" s="413" t="str">
        <f t="shared" si="161"/>
        <v/>
      </c>
      <c r="C332" s="413" t="str">
        <f>IF('3.5 St Lights - Bracket'!B332="","",'3.5 St Lights - Bracket'!B332)</f>
        <v/>
      </c>
      <c r="D332" s="89" t="str">
        <f>IF('3.5 St Lights - Bracket'!D332="","",'3.5 St Lights - Bracket'!D332)</f>
        <v/>
      </c>
      <c r="E332" s="413" t="str">
        <f>IF('3.5 St Lights - Bracket'!E332="","",'3.5 St Lights - Bracket'!E332)</f>
        <v/>
      </c>
      <c r="F332" s="413" t="str">
        <f>IF('3.5 St Lights - Bracket'!F332="","",'3.5 St Lights - Bracket'!F332)</f>
        <v/>
      </c>
      <c r="G332" s="413" t="str">
        <f>IF('3.5 St Lights - Bracket'!G332="","",'3.5 St Lights - Bracket'!G332)</f>
        <v/>
      </c>
      <c r="H332" s="413" t="str">
        <f>IF('3.5 St Lights - Bracket'!H332="","",'3.5 St Lights - Bracket'!H332)</f>
        <v/>
      </c>
      <c r="I332" s="413"/>
      <c r="J332" s="89" t="str">
        <f t="shared" si="162"/>
        <v/>
      </c>
      <c r="K332" s="413"/>
      <c r="L332" s="89" t="str">
        <f t="shared" si="163"/>
        <v/>
      </c>
      <c r="M332" s="414" t="str">
        <f t="shared" si="164"/>
        <v/>
      </c>
      <c r="N332" s="413"/>
      <c r="O332" s="89" t="str">
        <f t="shared" si="165"/>
        <v/>
      </c>
      <c r="P332" s="413" t="str">
        <f t="shared" si="166"/>
        <v/>
      </c>
      <c r="Q332" s="89" t="str">
        <f t="shared" si="167"/>
        <v/>
      </c>
      <c r="R332" s="413"/>
      <c r="S332" s="413" t="str">
        <f>IFERROR(VLOOKUP('3.5 St Lights - Pole'!AE332,sl_lights_light_supply_auto,2,FALSE),"")</f>
        <v/>
      </c>
      <c r="T332" s="89" t="str">
        <f t="shared" si="168"/>
        <v/>
      </c>
      <c r="U332" s="413"/>
      <c r="V332" s="413"/>
      <c r="W332" s="413"/>
      <c r="X332" s="413"/>
      <c r="Y332" s="89" t="str">
        <f t="shared" si="169"/>
        <v/>
      </c>
      <c r="Z332" s="415" t="str">
        <f>IF('3.5 St Lights - Pole'!$AM332="","",'3.5 St Lights - Pole'!$AM332)</f>
        <v/>
      </c>
      <c r="AA332" s="413"/>
      <c r="AB332" s="413"/>
      <c r="AC332" s="89" t="str">
        <f t="shared" si="170"/>
        <v/>
      </c>
      <c r="AD332" s="85"/>
      <c r="AE332" s="413"/>
      <c r="AF332" s="413" t="str">
        <f t="shared" si="171"/>
        <v/>
      </c>
      <c r="AG332" s="89" t="str">
        <f t="shared" si="172"/>
        <v/>
      </c>
      <c r="AH332" s="414" t="str">
        <f t="shared" si="173"/>
        <v/>
      </c>
      <c r="AI332" s="413" t="str">
        <f t="shared" si="174"/>
        <v/>
      </c>
      <c r="AJ332" s="89" t="str">
        <f t="shared" si="175"/>
        <v/>
      </c>
      <c r="AK332" s="413"/>
      <c r="AL332" s="89" t="str">
        <f t="shared" si="176"/>
        <v/>
      </c>
      <c r="AM332" s="413"/>
      <c r="AN332" s="89" t="str">
        <f t="shared" si="177"/>
        <v/>
      </c>
      <c r="AO332" s="413"/>
      <c r="AP332" s="89" t="str">
        <f t="shared" si="178"/>
        <v/>
      </c>
      <c r="AQ332" s="413"/>
      <c r="AR332" s="415" t="str">
        <f>IF('3.5 St Lights - Pole'!$AM332="","",'3.5 St Lights - Pole'!$AM332)</f>
        <v/>
      </c>
      <c r="AS332" s="413"/>
      <c r="AT332" s="89" t="str">
        <f t="shared" si="179"/>
        <v/>
      </c>
      <c r="AU332" s="85"/>
      <c r="AV332" s="85"/>
      <c r="AW332" s="413"/>
      <c r="AX332" s="413"/>
      <c r="AY332" s="89" t="str">
        <f t="shared" si="180"/>
        <v/>
      </c>
      <c r="AZ332" s="85"/>
      <c r="BA332" s="85"/>
      <c r="BB332" s="413" t="str">
        <f t="shared" si="181"/>
        <v/>
      </c>
      <c r="BC332" s="89" t="str">
        <f t="shared" si="182"/>
        <v/>
      </c>
      <c r="BD332" s="414" t="str">
        <f t="shared" si="183"/>
        <v/>
      </c>
      <c r="BE332" s="413"/>
      <c r="BF332" s="416" t="str">
        <f t="shared" si="184"/>
        <v/>
      </c>
      <c r="BG332" s="415" t="str">
        <f>IF('3.5 St Lights - Pole'!$AM332="","",'3.5 St Lights - Pole'!$AM332)</f>
        <v/>
      </c>
      <c r="BH332" s="413"/>
      <c r="BI332" s="89" t="str">
        <f t="shared" si="185"/>
        <v/>
      </c>
      <c r="BJ332" s="85"/>
      <c r="BK332" s="413"/>
      <c r="BL332" s="413"/>
      <c r="BM332" s="413"/>
      <c r="BN332" s="89" t="str">
        <f t="shared" si="186"/>
        <v/>
      </c>
      <c r="BO332" s="85"/>
      <c r="BP332" s="413"/>
      <c r="BQ332" s="415" t="str">
        <f>IF('3.5 St Lights - Pole'!$AM332="","",'3.5 St Lights - Pole'!$AM332)</f>
        <v/>
      </c>
      <c r="BR332" s="85"/>
      <c r="BS332" s="85"/>
      <c r="BT332" s="85" t="str">
        <f>'3.5 St Lights - Pole'!CE332</f>
        <v/>
      </c>
      <c r="BU332" s="85"/>
      <c r="BV332" s="85" t="str">
        <f t="shared" si="187"/>
        <v/>
      </c>
      <c r="BW332" s="271"/>
      <c r="BX332" s="85" t="str">
        <f>'3.5 St Lights - Pole'!CI332</f>
        <v/>
      </c>
      <c r="BY332" s="85" t="str">
        <f>'3.5 St Lights - Pole'!CJ332</f>
        <v/>
      </c>
      <c r="BZ332" s="85" t="str">
        <f>'3.5 St Lights - Pole'!CK332</f>
        <v/>
      </c>
      <c r="CA332" s="85"/>
      <c r="CB332" s="85"/>
      <c r="CC332" s="85" t="str">
        <f t="shared" si="188"/>
        <v/>
      </c>
      <c r="CD332" s="413"/>
      <c r="CE332" s="112"/>
      <c r="CF332" s="133" t="str">
        <f ca="1">IF('3.5 St Lights - Pole'!CR332="","",'3.5 St Lights - Pole'!CR332)</f>
        <v/>
      </c>
      <c r="CG332" s="112" t="str">
        <f>IF('3.5 St Lights - Pole'!CS332="","",'3.5 St Lights - Pole'!CS332)</f>
        <v/>
      </c>
      <c r="CH332" s="112"/>
      <c r="CI332" s="112"/>
    </row>
    <row r="333" spans="1:87" x14ac:dyDescent="0.2">
      <c r="A333" s="237"/>
      <c r="B333" s="413" t="str">
        <f t="shared" si="161"/>
        <v/>
      </c>
      <c r="C333" s="413" t="str">
        <f>IF('3.5 St Lights - Bracket'!B333="","",'3.5 St Lights - Bracket'!B333)</f>
        <v/>
      </c>
      <c r="D333" s="89" t="str">
        <f>IF('3.5 St Lights - Bracket'!D333="","",'3.5 St Lights - Bracket'!D333)</f>
        <v/>
      </c>
      <c r="E333" s="413" t="str">
        <f>IF('3.5 St Lights - Bracket'!E333="","",'3.5 St Lights - Bracket'!E333)</f>
        <v/>
      </c>
      <c r="F333" s="413" t="str">
        <f>IF('3.5 St Lights - Bracket'!F333="","",'3.5 St Lights - Bracket'!F333)</f>
        <v/>
      </c>
      <c r="G333" s="413" t="str">
        <f>IF('3.5 St Lights - Bracket'!G333="","",'3.5 St Lights - Bracket'!G333)</f>
        <v/>
      </c>
      <c r="H333" s="413" t="str">
        <f>IF('3.5 St Lights - Bracket'!H333="","",'3.5 St Lights - Bracket'!H333)</f>
        <v/>
      </c>
      <c r="I333" s="413"/>
      <c r="J333" s="89" t="str">
        <f t="shared" si="162"/>
        <v/>
      </c>
      <c r="K333" s="413"/>
      <c r="L333" s="89" t="str">
        <f t="shared" si="163"/>
        <v/>
      </c>
      <c r="M333" s="414" t="str">
        <f t="shared" si="164"/>
        <v/>
      </c>
      <c r="N333" s="413"/>
      <c r="O333" s="89" t="str">
        <f t="shared" si="165"/>
        <v/>
      </c>
      <c r="P333" s="413" t="str">
        <f t="shared" si="166"/>
        <v/>
      </c>
      <c r="Q333" s="89" t="str">
        <f t="shared" si="167"/>
        <v/>
      </c>
      <c r="R333" s="413"/>
      <c r="S333" s="413" t="str">
        <f>IFERROR(VLOOKUP('3.5 St Lights - Pole'!AE333,sl_lights_light_supply_auto,2,FALSE),"")</f>
        <v/>
      </c>
      <c r="T333" s="89" t="str">
        <f t="shared" si="168"/>
        <v/>
      </c>
      <c r="U333" s="413"/>
      <c r="V333" s="413"/>
      <c r="W333" s="413"/>
      <c r="X333" s="413"/>
      <c r="Y333" s="89" t="str">
        <f t="shared" si="169"/>
        <v/>
      </c>
      <c r="Z333" s="415" t="str">
        <f>IF('3.5 St Lights - Pole'!$AM333="","",'3.5 St Lights - Pole'!$AM333)</f>
        <v/>
      </c>
      <c r="AA333" s="413"/>
      <c r="AB333" s="413"/>
      <c r="AC333" s="89" t="str">
        <f t="shared" si="170"/>
        <v/>
      </c>
      <c r="AD333" s="85"/>
      <c r="AE333" s="413"/>
      <c r="AF333" s="413" t="str">
        <f t="shared" si="171"/>
        <v/>
      </c>
      <c r="AG333" s="89" t="str">
        <f t="shared" si="172"/>
        <v/>
      </c>
      <c r="AH333" s="414" t="str">
        <f t="shared" si="173"/>
        <v/>
      </c>
      <c r="AI333" s="413" t="str">
        <f t="shared" si="174"/>
        <v/>
      </c>
      <c r="AJ333" s="89" t="str">
        <f t="shared" si="175"/>
        <v/>
      </c>
      <c r="AK333" s="413"/>
      <c r="AL333" s="89" t="str">
        <f t="shared" si="176"/>
        <v/>
      </c>
      <c r="AM333" s="413"/>
      <c r="AN333" s="89" t="str">
        <f t="shared" si="177"/>
        <v/>
      </c>
      <c r="AO333" s="413"/>
      <c r="AP333" s="89" t="str">
        <f t="shared" si="178"/>
        <v/>
      </c>
      <c r="AQ333" s="413"/>
      <c r="AR333" s="415" t="str">
        <f>IF('3.5 St Lights - Pole'!$AM333="","",'3.5 St Lights - Pole'!$AM333)</f>
        <v/>
      </c>
      <c r="AS333" s="413"/>
      <c r="AT333" s="89" t="str">
        <f t="shared" si="179"/>
        <v/>
      </c>
      <c r="AU333" s="85"/>
      <c r="AV333" s="85"/>
      <c r="AW333" s="413"/>
      <c r="AX333" s="413"/>
      <c r="AY333" s="89" t="str">
        <f t="shared" si="180"/>
        <v/>
      </c>
      <c r="AZ333" s="85"/>
      <c r="BA333" s="85"/>
      <c r="BB333" s="413" t="str">
        <f t="shared" si="181"/>
        <v/>
      </c>
      <c r="BC333" s="89" t="str">
        <f t="shared" si="182"/>
        <v/>
      </c>
      <c r="BD333" s="414" t="str">
        <f t="shared" si="183"/>
        <v/>
      </c>
      <c r="BE333" s="413"/>
      <c r="BF333" s="416" t="str">
        <f t="shared" si="184"/>
        <v/>
      </c>
      <c r="BG333" s="415" t="str">
        <f>IF('3.5 St Lights - Pole'!$AM333="","",'3.5 St Lights - Pole'!$AM333)</f>
        <v/>
      </c>
      <c r="BH333" s="413"/>
      <c r="BI333" s="89" t="str">
        <f t="shared" si="185"/>
        <v/>
      </c>
      <c r="BJ333" s="85"/>
      <c r="BK333" s="413"/>
      <c r="BL333" s="413"/>
      <c r="BM333" s="413"/>
      <c r="BN333" s="89" t="str">
        <f t="shared" si="186"/>
        <v/>
      </c>
      <c r="BO333" s="85"/>
      <c r="BP333" s="413"/>
      <c r="BQ333" s="415" t="str">
        <f>IF('3.5 St Lights - Pole'!$AM333="","",'3.5 St Lights - Pole'!$AM333)</f>
        <v/>
      </c>
      <c r="BR333" s="85"/>
      <c r="BS333" s="85"/>
      <c r="BT333" s="85" t="str">
        <f>'3.5 St Lights - Pole'!CE333</f>
        <v/>
      </c>
      <c r="BU333" s="85"/>
      <c r="BV333" s="85" t="str">
        <f t="shared" si="187"/>
        <v/>
      </c>
      <c r="BW333" s="271"/>
      <c r="BX333" s="85" t="str">
        <f>'3.5 St Lights - Pole'!CI333</f>
        <v/>
      </c>
      <c r="BY333" s="85" t="str">
        <f>'3.5 St Lights - Pole'!CJ333</f>
        <v/>
      </c>
      <c r="BZ333" s="85" t="str">
        <f>'3.5 St Lights - Pole'!CK333</f>
        <v/>
      </c>
      <c r="CA333" s="85"/>
      <c r="CB333" s="85"/>
      <c r="CC333" s="85" t="str">
        <f t="shared" si="188"/>
        <v/>
      </c>
      <c r="CD333" s="413"/>
      <c r="CE333" s="112"/>
      <c r="CF333" s="133" t="str">
        <f ca="1">IF('3.5 St Lights - Pole'!CR333="","",'3.5 St Lights - Pole'!CR333)</f>
        <v/>
      </c>
      <c r="CG333" s="112" t="str">
        <f>IF('3.5 St Lights - Pole'!CS333="","",'3.5 St Lights - Pole'!CS333)</f>
        <v/>
      </c>
      <c r="CH333" s="112"/>
      <c r="CI333" s="112"/>
    </row>
    <row r="334" spans="1:87" x14ac:dyDescent="0.2">
      <c r="A334" s="237"/>
      <c r="B334" s="413" t="str">
        <f t="shared" si="161"/>
        <v/>
      </c>
      <c r="C334" s="413" t="str">
        <f>IF('3.5 St Lights - Bracket'!B334="","",'3.5 St Lights - Bracket'!B334)</f>
        <v/>
      </c>
      <c r="D334" s="89" t="str">
        <f>IF('3.5 St Lights - Bracket'!D334="","",'3.5 St Lights - Bracket'!D334)</f>
        <v/>
      </c>
      <c r="E334" s="413" t="str">
        <f>IF('3.5 St Lights - Bracket'!E334="","",'3.5 St Lights - Bracket'!E334)</f>
        <v/>
      </c>
      <c r="F334" s="413" t="str">
        <f>IF('3.5 St Lights - Bracket'!F334="","",'3.5 St Lights - Bracket'!F334)</f>
        <v/>
      </c>
      <c r="G334" s="413" t="str">
        <f>IF('3.5 St Lights - Bracket'!G334="","",'3.5 St Lights - Bracket'!G334)</f>
        <v/>
      </c>
      <c r="H334" s="413" t="str">
        <f>IF('3.5 St Lights - Bracket'!H334="","",'3.5 St Lights - Bracket'!H334)</f>
        <v/>
      </c>
      <c r="I334" s="413"/>
      <c r="J334" s="89" t="str">
        <f t="shared" si="162"/>
        <v/>
      </c>
      <c r="K334" s="413"/>
      <c r="L334" s="89" t="str">
        <f t="shared" si="163"/>
        <v/>
      </c>
      <c r="M334" s="414" t="str">
        <f t="shared" si="164"/>
        <v/>
      </c>
      <c r="N334" s="413"/>
      <c r="O334" s="89" t="str">
        <f t="shared" si="165"/>
        <v/>
      </c>
      <c r="P334" s="413" t="str">
        <f t="shared" si="166"/>
        <v/>
      </c>
      <c r="Q334" s="89" t="str">
        <f t="shared" si="167"/>
        <v/>
      </c>
      <c r="R334" s="413"/>
      <c r="S334" s="413" t="str">
        <f>IFERROR(VLOOKUP('3.5 St Lights - Pole'!AE334,sl_lights_light_supply_auto,2,FALSE),"")</f>
        <v/>
      </c>
      <c r="T334" s="89" t="str">
        <f t="shared" si="168"/>
        <v/>
      </c>
      <c r="U334" s="413"/>
      <c r="V334" s="413"/>
      <c r="W334" s="413"/>
      <c r="X334" s="413"/>
      <c r="Y334" s="89" t="str">
        <f t="shared" si="169"/>
        <v/>
      </c>
      <c r="Z334" s="415" t="str">
        <f>IF('3.5 St Lights - Pole'!$AM334="","",'3.5 St Lights - Pole'!$AM334)</f>
        <v/>
      </c>
      <c r="AA334" s="413"/>
      <c r="AB334" s="413"/>
      <c r="AC334" s="89" t="str">
        <f t="shared" si="170"/>
        <v/>
      </c>
      <c r="AD334" s="85"/>
      <c r="AE334" s="413"/>
      <c r="AF334" s="413" t="str">
        <f t="shared" si="171"/>
        <v/>
      </c>
      <c r="AG334" s="89" t="str">
        <f t="shared" si="172"/>
        <v/>
      </c>
      <c r="AH334" s="414" t="str">
        <f t="shared" si="173"/>
        <v/>
      </c>
      <c r="AI334" s="413" t="str">
        <f t="shared" si="174"/>
        <v/>
      </c>
      <c r="AJ334" s="89" t="str">
        <f t="shared" si="175"/>
        <v/>
      </c>
      <c r="AK334" s="413"/>
      <c r="AL334" s="89" t="str">
        <f t="shared" si="176"/>
        <v/>
      </c>
      <c r="AM334" s="413"/>
      <c r="AN334" s="89" t="str">
        <f t="shared" si="177"/>
        <v/>
      </c>
      <c r="AO334" s="413"/>
      <c r="AP334" s="89" t="str">
        <f t="shared" si="178"/>
        <v/>
      </c>
      <c r="AQ334" s="413"/>
      <c r="AR334" s="415" t="str">
        <f>IF('3.5 St Lights - Pole'!$AM334="","",'3.5 St Lights - Pole'!$AM334)</f>
        <v/>
      </c>
      <c r="AS334" s="413"/>
      <c r="AT334" s="89" t="str">
        <f t="shared" si="179"/>
        <v/>
      </c>
      <c r="AU334" s="85"/>
      <c r="AV334" s="85"/>
      <c r="AW334" s="413"/>
      <c r="AX334" s="413"/>
      <c r="AY334" s="89" t="str">
        <f t="shared" si="180"/>
        <v/>
      </c>
      <c r="AZ334" s="85"/>
      <c r="BA334" s="85"/>
      <c r="BB334" s="413" t="str">
        <f t="shared" si="181"/>
        <v/>
      </c>
      <c r="BC334" s="89" t="str">
        <f t="shared" si="182"/>
        <v/>
      </c>
      <c r="BD334" s="414" t="str">
        <f t="shared" si="183"/>
        <v/>
      </c>
      <c r="BE334" s="413"/>
      <c r="BF334" s="416" t="str">
        <f t="shared" si="184"/>
        <v/>
      </c>
      <c r="BG334" s="415" t="str">
        <f>IF('3.5 St Lights - Pole'!$AM334="","",'3.5 St Lights - Pole'!$AM334)</f>
        <v/>
      </c>
      <c r="BH334" s="413"/>
      <c r="BI334" s="89" t="str">
        <f t="shared" si="185"/>
        <v/>
      </c>
      <c r="BJ334" s="85"/>
      <c r="BK334" s="413"/>
      <c r="BL334" s="413"/>
      <c r="BM334" s="413"/>
      <c r="BN334" s="89" t="str">
        <f t="shared" si="186"/>
        <v/>
      </c>
      <c r="BO334" s="85"/>
      <c r="BP334" s="413"/>
      <c r="BQ334" s="415" t="str">
        <f>IF('3.5 St Lights - Pole'!$AM334="","",'3.5 St Lights - Pole'!$AM334)</f>
        <v/>
      </c>
      <c r="BR334" s="85"/>
      <c r="BS334" s="85"/>
      <c r="BT334" s="85" t="str">
        <f>'3.5 St Lights - Pole'!CE334</f>
        <v/>
      </c>
      <c r="BU334" s="85"/>
      <c r="BV334" s="85" t="str">
        <f t="shared" si="187"/>
        <v/>
      </c>
      <c r="BW334" s="271"/>
      <c r="BX334" s="85" t="str">
        <f>'3.5 St Lights - Pole'!CI334</f>
        <v/>
      </c>
      <c r="BY334" s="85" t="str">
        <f>'3.5 St Lights - Pole'!CJ334</f>
        <v/>
      </c>
      <c r="BZ334" s="85" t="str">
        <f>'3.5 St Lights - Pole'!CK334</f>
        <v/>
      </c>
      <c r="CA334" s="85"/>
      <c r="CB334" s="85"/>
      <c r="CC334" s="85" t="str">
        <f t="shared" si="188"/>
        <v/>
      </c>
      <c r="CD334" s="413"/>
      <c r="CE334" s="112"/>
      <c r="CF334" s="133" t="str">
        <f ca="1">IF('3.5 St Lights - Pole'!CR334="","",'3.5 St Lights - Pole'!CR334)</f>
        <v/>
      </c>
      <c r="CG334" s="112" t="str">
        <f>IF('3.5 St Lights - Pole'!CS334="","",'3.5 St Lights - Pole'!CS334)</f>
        <v/>
      </c>
      <c r="CH334" s="112"/>
      <c r="CI334" s="112"/>
    </row>
    <row r="335" spans="1:87" x14ac:dyDescent="0.2">
      <c r="A335" s="237"/>
      <c r="B335" s="413" t="str">
        <f t="shared" si="161"/>
        <v/>
      </c>
      <c r="C335" s="413" t="str">
        <f>IF('3.5 St Lights - Bracket'!B335="","",'3.5 St Lights - Bracket'!B335)</f>
        <v/>
      </c>
      <c r="D335" s="89" t="str">
        <f>IF('3.5 St Lights - Bracket'!D335="","",'3.5 St Lights - Bracket'!D335)</f>
        <v/>
      </c>
      <c r="E335" s="413" t="str">
        <f>IF('3.5 St Lights - Bracket'!E335="","",'3.5 St Lights - Bracket'!E335)</f>
        <v/>
      </c>
      <c r="F335" s="413" t="str">
        <f>IF('3.5 St Lights - Bracket'!F335="","",'3.5 St Lights - Bracket'!F335)</f>
        <v/>
      </c>
      <c r="G335" s="413" t="str">
        <f>IF('3.5 St Lights - Bracket'!G335="","",'3.5 St Lights - Bracket'!G335)</f>
        <v/>
      </c>
      <c r="H335" s="413" t="str">
        <f>IF('3.5 St Lights - Bracket'!H335="","",'3.5 St Lights - Bracket'!H335)</f>
        <v/>
      </c>
      <c r="I335" s="413"/>
      <c r="J335" s="89" t="str">
        <f t="shared" si="162"/>
        <v/>
      </c>
      <c r="K335" s="413"/>
      <c r="L335" s="89" t="str">
        <f t="shared" si="163"/>
        <v/>
      </c>
      <c r="M335" s="414" t="str">
        <f t="shared" si="164"/>
        <v/>
      </c>
      <c r="N335" s="413"/>
      <c r="O335" s="89" t="str">
        <f t="shared" si="165"/>
        <v/>
      </c>
      <c r="P335" s="413" t="str">
        <f t="shared" si="166"/>
        <v/>
      </c>
      <c r="Q335" s="89" t="str">
        <f t="shared" si="167"/>
        <v/>
      </c>
      <c r="R335" s="413"/>
      <c r="S335" s="413" t="str">
        <f>IFERROR(VLOOKUP('3.5 St Lights - Pole'!AE335,sl_lights_light_supply_auto,2,FALSE),"")</f>
        <v/>
      </c>
      <c r="T335" s="89" t="str">
        <f t="shared" si="168"/>
        <v/>
      </c>
      <c r="U335" s="413"/>
      <c r="V335" s="413"/>
      <c r="W335" s="413"/>
      <c r="X335" s="413"/>
      <c r="Y335" s="89" t="str">
        <f t="shared" si="169"/>
        <v/>
      </c>
      <c r="Z335" s="415" t="str">
        <f>IF('3.5 St Lights - Pole'!$AM335="","",'3.5 St Lights - Pole'!$AM335)</f>
        <v/>
      </c>
      <c r="AA335" s="413"/>
      <c r="AB335" s="413"/>
      <c r="AC335" s="89" t="str">
        <f t="shared" si="170"/>
        <v/>
      </c>
      <c r="AD335" s="85"/>
      <c r="AE335" s="413"/>
      <c r="AF335" s="413" t="str">
        <f t="shared" si="171"/>
        <v/>
      </c>
      <c r="AG335" s="89" t="str">
        <f t="shared" si="172"/>
        <v/>
      </c>
      <c r="AH335" s="414" t="str">
        <f t="shared" si="173"/>
        <v/>
      </c>
      <c r="AI335" s="413" t="str">
        <f t="shared" si="174"/>
        <v/>
      </c>
      <c r="AJ335" s="89" t="str">
        <f t="shared" si="175"/>
        <v/>
      </c>
      <c r="AK335" s="413"/>
      <c r="AL335" s="89" t="str">
        <f t="shared" si="176"/>
        <v/>
      </c>
      <c r="AM335" s="413"/>
      <c r="AN335" s="89" t="str">
        <f t="shared" si="177"/>
        <v/>
      </c>
      <c r="AO335" s="413"/>
      <c r="AP335" s="89" t="str">
        <f t="shared" si="178"/>
        <v/>
      </c>
      <c r="AQ335" s="413"/>
      <c r="AR335" s="415" t="str">
        <f>IF('3.5 St Lights - Pole'!$AM335="","",'3.5 St Lights - Pole'!$AM335)</f>
        <v/>
      </c>
      <c r="AS335" s="413"/>
      <c r="AT335" s="89" t="str">
        <f t="shared" si="179"/>
        <v/>
      </c>
      <c r="AU335" s="85"/>
      <c r="AV335" s="85"/>
      <c r="AW335" s="413"/>
      <c r="AX335" s="413"/>
      <c r="AY335" s="89" t="str">
        <f t="shared" si="180"/>
        <v/>
      </c>
      <c r="AZ335" s="85"/>
      <c r="BA335" s="85"/>
      <c r="BB335" s="413" t="str">
        <f t="shared" si="181"/>
        <v/>
      </c>
      <c r="BC335" s="89" t="str">
        <f t="shared" si="182"/>
        <v/>
      </c>
      <c r="BD335" s="414" t="str">
        <f t="shared" si="183"/>
        <v/>
      </c>
      <c r="BE335" s="413"/>
      <c r="BF335" s="416" t="str">
        <f t="shared" si="184"/>
        <v/>
      </c>
      <c r="BG335" s="415" t="str">
        <f>IF('3.5 St Lights - Pole'!$AM335="","",'3.5 St Lights - Pole'!$AM335)</f>
        <v/>
      </c>
      <c r="BH335" s="413"/>
      <c r="BI335" s="89" t="str">
        <f t="shared" si="185"/>
        <v/>
      </c>
      <c r="BJ335" s="85"/>
      <c r="BK335" s="413"/>
      <c r="BL335" s="413"/>
      <c r="BM335" s="413"/>
      <c r="BN335" s="89" t="str">
        <f t="shared" si="186"/>
        <v/>
      </c>
      <c r="BO335" s="85"/>
      <c r="BP335" s="413"/>
      <c r="BQ335" s="415" t="str">
        <f>IF('3.5 St Lights - Pole'!$AM335="","",'3.5 St Lights - Pole'!$AM335)</f>
        <v/>
      </c>
      <c r="BR335" s="85"/>
      <c r="BS335" s="85"/>
      <c r="BT335" s="85" t="str">
        <f>'3.5 St Lights - Pole'!CE335</f>
        <v/>
      </c>
      <c r="BU335" s="85"/>
      <c r="BV335" s="85" t="str">
        <f t="shared" si="187"/>
        <v/>
      </c>
      <c r="BW335" s="271"/>
      <c r="BX335" s="85" t="str">
        <f>'3.5 St Lights - Pole'!CI335</f>
        <v/>
      </c>
      <c r="BY335" s="85" t="str">
        <f>'3.5 St Lights - Pole'!CJ335</f>
        <v/>
      </c>
      <c r="BZ335" s="85" t="str">
        <f>'3.5 St Lights - Pole'!CK335</f>
        <v/>
      </c>
      <c r="CA335" s="85"/>
      <c r="CB335" s="85"/>
      <c r="CC335" s="85" t="str">
        <f t="shared" si="188"/>
        <v/>
      </c>
      <c r="CD335" s="413"/>
      <c r="CE335" s="112"/>
      <c r="CF335" s="133" t="str">
        <f ca="1">IF('3.5 St Lights - Pole'!CR335="","",'3.5 St Lights - Pole'!CR335)</f>
        <v/>
      </c>
      <c r="CG335" s="112" t="str">
        <f>IF('3.5 St Lights - Pole'!CS335="","",'3.5 St Lights - Pole'!CS335)</f>
        <v/>
      </c>
      <c r="CH335" s="112"/>
      <c r="CI335" s="112"/>
    </row>
    <row r="336" spans="1:87" x14ac:dyDescent="0.2">
      <c r="A336" s="237"/>
      <c r="B336" s="413" t="str">
        <f t="shared" si="161"/>
        <v/>
      </c>
      <c r="C336" s="413" t="str">
        <f>IF('3.5 St Lights - Bracket'!B336="","",'3.5 St Lights - Bracket'!B336)</f>
        <v/>
      </c>
      <c r="D336" s="89" t="str">
        <f>IF('3.5 St Lights - Bracket'!D336="","",'3.5 St Lights - Bracket'!D336)</f>
        <v/>
      </c>
      <c r="E336" s="413" t="str">
        <f>IF('3.5 St Lights - Bracket'!E336="","",'3.5 St Lights - Bracket'!E336)</f>
        <v/>
      </c>
      <c r="F336" s="413" t="str">
        <f>IF('3.5 St Lights - Bracket'!F336="","",'3.5 St Lights - Bracket'!F336)</f>
        <v/>
      </c>
      <c r="G336" s="413" t="str">
        <f>IF('3.5 St Lights - Bracket'!G336="","",'3.5 St Lights - Bracket'!G336)</f>
        <v/>
      </c>
      <c r="H336" s="413" t="str">
        <f>IF('3.5 St Lights - Bracket'!H336="","",'3.5 St Lights - Bracket'!H336)</f>
        <v/>
      </c>
      <c r="I336" s="413"/>
      <c r="J336" s="89" t="str">
        <f t="shared" si="162"/>
        <v/>
      </c>
      <c r="K336" s="413"/>
      <c r="L336" s="89" t="str">
        <f t="shared" si="163"/>
        <v/>
      </c>
      <c r="M336" s="414" t="str">
        <f t="shared" si="164"/>
        <v/>
      </c>
      <c r="N336" s="413"/>
      <c r="O336" s="89" t="str">
        <f t="shared" si="165"/>
        <v/>
      </c>
      <c r="P336" s="413" t="str">
        <f t="shared" si="166"/>
        <v/>
      </c>
      <c r="Q336" s="89" t="str">
        <f t="shared" si="167"/>
        <v/>
      </c>
      <c r="R336" s="413"/>
      <c r="S336" s="413" t="str">
        <f>IFERROR(VLOOKUP('3.5 St Lights - Pole'!AE336,sl_lights_light_supply_auto,2,FALSE),"")</f>
        <v/>
      </c>
      <c r="T336" s="89" t="str">
        <f t="shared" si="168"/>
        <v/>
      </c>
      <c r="U336" s="413"/>
      <c r="V336" s="413"/>
      <c r="W336" s="413"/>
      <c r="X336" s="413"/>
      <c r="Y336" s="89" t="str">
        <f t="shared" si="169"/>
        <v/>
      </c>
      <c r="Z336" s="415" t="str">
        <f>IF('3.5 St Lights - Pole'!$AM336="","",'3.5 St Lights - Pole'!$AM336)</f>
        <v/>
      </c>
      <c r="AA336" s="413"/>
      <c r="AB336" s="413"/>
      <c r="AC336" s="89" t="str">
        <f t="shared" si="170"/>
        <v/>
      </c>
      <c r="AD336" s="85"/>
      <c r="AE336" s="413"/>
      <c r="AF336" s="413" t="str">
        <f t="shared" si="171"/>
        <v/>
      </c>
      <c r="AG336" s="89" t="str">
        <f t="shared" si="172"/>
        <v/>
      </c>
      <c r="AH336" s="414" t="str">
        <f t="shared" si="173"/>
        <v/>
      </c>
      <c r="AI336" s="413" t="str">
        <f t="shared" si="174"/>
        <v/>
      </c>
      <c r="AJ336" s="89" t="str">
        <f t="shared" si="175"/>
        <v/>
      </c>
      <c r="AK336" s="413"/>
      <c r="AL336" s="89" t="str">
        <f t="shared" si="176"/>
        <v/>
      </c>
      <c r="AM336" s="413"/>
      <c r="AN336" s="89" t="str">
        <f t="shared" si="177"/>
        <v/>
      </c>
      <c r="AO336" s="413"/>
      <c r="AP336" s="89" t="str">
        <f t="shared" si="178"/>
        <v/>
      </c>
      <c r="AQ336" s="413"/>
      <c r="AR336" s="415" t="str">
        <f>IF('3.5 St Lights - Pole'!$AM336="","",'3.5 St Lights - Pole'!$AM336)</f>
        <v/>
      </c>
      <c r="AS336" s="413"/>
      <c r="AT336" s="89" t="str">
        <f t="shared" si="179"/>
        <v/>
      </c>
      <c r="AU336" s="85"/>
      <c r="AV336" s="85"/>
      <c r="AW336" s="413"/>
      <c r="AX336" s="413"/>
      <c r="AY336" s="89" t="str">
        <f t="shared" si="180"/>
        <v/>
      </c>
      <c r="AZ336" s="85"/>
      <c r="BA336" s="85"/>
      <c r="BB336" s="413" t="str">
        <f t="shared" si="181"/>
        <v/>
      </c>
      <c r="BC336" s="89" t="str">
        <f t="shared" si="182"/>
        <v/>
      </c>
      <c r="BD336" s="414" t="str">
        <f t="shared" si="183"/>
        <v/>
      </c>
      <c r="BE336" s="413"/>
      <c r="BF336" s="416" t="str">
        <f t="shared" si="184"/>
        <v/>
      </c>
      <c r="BG336" s="415" t="str">
        <f>IF('3.5 St Lights - Pole'!$AM336="","",'3.5 St Lights - Pole'!$AM336)</f>
        <v/>
      </c>
      <c r="BH336" s="413"/>
      <c r="BI336" s="89" t="str">
        <f t="shared" si="185"/>
        <v/>
      </c>
      <c r="BJ336" s="85"/>
      <c r="BK336" s="413"/>
      <c r="BL336" s="413"/>
      <c r="BM336" s="413"/>
      <c r="BN336" s="89" t="str">
        <f t="shared" si="186"/>
        <v/>
      </c>
      <c r="BO336" s="85"/>
      <c r="BP336" s="413"/>
      <c r="BQ336" s="415" t="str">
        <f>IF('3.5 St Lights - Pole'!$AM336="","",'3.5 St Lights - Pole'!$AM336)</f>
        <v/>
      </c>
      <c r="BR336" s="85"/>
      <c r="BS336" s="85"/>
      <c r="BT336" s="85" t="str">
        <f>'3.5 St Lights - Pole'!CE336</f>
        <v/>
      </c>
      <c r="BU336" s="85"/>
      <c r="BV336" s="85" t="str">
        <f t="shared" si="187"/>
        <v/>
      </c>
      <c r="BW336" s="271"/>
      <c r="BX336" s="85" t="str">
        <f>'3.5 St Lights - Pole'!CI336</f>
        <v/>
      </c>
      <c r="BY336" s="85" t="str">
        <f>'3.5 St Lights - Pole'!CJ336</f>
        <v/>
      </c>
      <c r="BZ336" s="85" t="str">
        <f>'3.5 St Lights - Pole'!CK336</f>
        <v/>
      </c>
      <c r="CA336" s="85"/>
      <c r="CB336" s="85"/>
      <c r="CC336" s="85" t="str">
        <f t="shared" si="188"/>
        <v/>
      </c>
      <c r="CD336" s="413"/>
      <c r="CE336" s="112"/>
      <c r="CF336" s="133" t="str">
        <f ca="1">IF('3.5 St Lights - Pole'!CR336="","",'3.5 St Lights - Pole'!CR336)</f>
        <v/>
      </c>
      <c r="CG336" s="112" t="str">
        <f>IF('3.5 St Lights - Pole'!CS336="","",'3.5 St Lights - Pole'!CS336)</f>
        <v/>
      </c>
      <c r="CH336" s="112"/>
      <c r="CI336" s="112"/>
    </row>
    <row r="337" spans="1:87" x14ac:dyDescent="0.2">
      <c r="A337" s="237"/>
      <c r="B337" s="413" t="str">
        <f t="shared" si="161"/>
        <v/>
      </c>
      <c r="C337" s="413" t="str">
        <f>IF('3.5 St Lights - Bracket'!B337="","",'3.5 St Lights - Bracket'!B337)</f>
        <v/>
      </c>
      <c r="D337" s="89" t="str">
        <f>IF('3.5 St Lights - Bracket'!D337="","",'3.5 St Lights - Bracket'!D337)</f>
        <v/>
      </c>
      <c r="E337" s="413" t="str">
        <f>IF('3.5 St Lights - Bracket'!E337="","",'3.5 St Lights - Bracket'!E337)</f>
        <v/>
      </c>
      <c r="F337" s="413" t="str">
        <f>IF('3.5 St Lights - Bracket'!F337="","",'3.5 St Lights - Bracket'!F337)</f>
        <v/>
      </c>
      <c r="G337" s="413" t="str">
        <f>IF('3.5 St Lights - Bracket'!G337="","",'3.5 St Lights - Bracket'!G337)</f>
        <v/>
      </c>
      <c r="H337" s="413" t="str">
        <f>IF('3.5 St Lights - Bracket'!H337="","",'3.5 St Lights - Bracket'!H337)</f>
        <v/>
      </c>
      <c r="I337" s="413"/>
      <c r="J337" s="89" t="str">
        <f t="shared" si="162"/>
        <v/>
      </c>
      <c r="K337" s="413"/>
      <c r="L337" s="89" t="str">
        <f t="shared" si="163"/>
        <v/>
      </c>
      <c r="M337" s="414" t="str">
        <f t="shared" si="164"/>
        <v/>
      </c>
      <c r="N337" s="413"/>
      <c r="O337" s="89" t="str">
        <f t="shared" si="165"/>
        <v/>
      </c>
      <c r="P337" s="413" t="str">
        <f t="shared" si="166"/>
        <v/>
      </c>
      <c r="Q337" s="89" t="str">
        <f t="shared" si="167"/>
        <v/>
      </c>
      <c r="R337" s="413"/>
      <c r="S337" s="413" t="str">
        <f>IFERROR(VLOOKUP('3.5 St Lights - Pole'!AE337,sl_lights_light_supply_auto,2,FALSE),"")</f>
        <v/>
      </c>
      <c r="T337" s="89" t="str">
        <f t="shared" si="168"/>
        <v/>
      </c>
      <c r="U337" s="413"/>
      <c r="V337" s="413"/>
      <c r="W337" s="413"/>
      <c r="X337" s="413"/>
      <c r="Y337" s="89" t="str">
        <f t="shared" si="169"/>
        <v/>
      </c>
      <c r="Z337" s="415" t="str">
        <f>IF('3.5 St Lights - Pole'!$AM337="","",'3.5 St Lights - Pole'!$AM337)</f>
        <v/>
      </c>
      <c r="AA337" s="413"/>
      <c r="AB337" s="413"/>
      <c r="AC337" s="89" t="str">
        <f t="shared" si="170"/>
        <v/>
      </c>
      <c r="AD337" s="85"/>
      <c r="AE337" s="413"/>
      <c r="AF337" s="413" t="str">
        <f t="shared" si="171"/>
        <v/>
      </c>
      <c r="AG337" s="89" t="str">
        <f t="shared" si="172"/>
        <v/>
      </c>
      <c r="AH337" s="414" t="str">
        <f t="shared" si="173"/>
        <v/>
      </c>
      <c r="AI337" s="413" t="str">
        <f t="shared" si="174"/>
        <v/>
      </c>
      <c r="AJ337" s="89" t="str">
        <f t="shared" si="175"/>
        <v/>
      </c>
      <c r="AK337" s="413"/>
      <c r="AL337" s="89" t="str">
        <f t="shared" si="176"/>
        <v/>
      </c>
      <c r="AM337" s="413"/>
      <c r="AN337" s="89" t="str">
        <f t="shared" si="177"/>
        <v/>
      </c>
      <c r="AO337" s="413"/>
      <c r="AP337" s="89" t="str">
        <f t="shared" si="178"/>
        <v/>
      </c>
      <c r="AQ337" s="413"/>
      <c r="AR337" s="415" t="str">
        <f>IF('3.5 St Lights - Pole'!$AM337="","",'3.5 St Lights - Pole'!$AM337)</f>
        <v/>
      </c>
      <c r="AS337" s="413"/>
      <c r="AT337" s="89" t="str">
        <f t="shared" si="179"/>
        <v/>
      </c>
      <c r="AU337" s="85"/>
      <c r="AV337" s="85"/>
      <c r="AW337" s="413"/>
      <c r="AX337" s="413"/>
      <c r="AY337" s="89" t="str">
        <f t="shared" si="180"/>
        <v/>
      </c>
      <c r="AZ337" s="85"/>
      <c r="BA337" s="85"/>
      <c r="BB337" s="413" t="str">
        <f t="shared" si="181"/>
        <v/>
      </c>
      <c r="BC337" s="89" t="str">
        <f t="shared" si="182"/>
        <v/>
      </c>
      <c r="BD337" s="414" t="str">
        <f t="shared" si="183"/>
        <v/>
      </c>
      <c r="BE337" s="413"/>
      <c r="BF337" s="416" t="str">
        <f t="shared" si="184"/>
        <v/>
      </c>
      <c r="BG337" s="415" t="str">
        <f>IF('3.5 St Lights - Pole'!$AM337="","",'3.5 St Lights - Pole'!$AM337)</f>
        <v/>
      </c>
      <c r="BH337" s="413"/>
      <c r="BI337" s="89" t="str">
        <f t="shared" si="185"/>
        <v/>
      </c>
      <c r="BJ337" s="85"/>
      <c r="BK337" s="413"/>
      <c r="BL337" s="413"/>
      <c r="BM337" s="413"/>
      <c r="BN337" s="89" t="str">
        <f t="shared" si="186"/>
        <v/>
      </c>
      <c r="BO337" s="85"/>
      <c r="BP337" s="413"/>
      <c r="BQ337" s="415" t="str">
        <f>IF('3.5 St Lights - Pole'!$AM337="","",'3.5 St Lights - Pole'!$AM337)</f>
        <v/>
      </c>
      <c r="BR337" s="85"/>
      <c r="BS337" s="85"/>
      <c r="BT337" s="85" t="str">
        <f>'3.5 St Lights - Pole'!CE337</f>
        <v/>
      </c>
      <c r="BU337" s="85"/>
      <c r="BV337" s="85" t="str">
        <f t="shared" si="187"/>
        <v/>
      </c>
      <c r="BW337" s="271"/>
      <c r="BX337" s="85" t="str">
        <f>'3.5 St Lights - Pole'!CI337</f>
        <v/>
      </c>
      <c r="BY337" s="85" t="str">
        <f>'3.5 St Lights - Pole'!CJ337</f>
        <v/>
      </c>
      <c r="BZ337" s="85" t="str">
        <f>'3.5 St Lights - Pole'!CK337</f>
        <v/>
      </c>
      <c r="CA337" s="85"/>
      <c r="CB337" s="85"/>
      <c r="CC337" s="85" t="str">
        <f t="shared" si="188"/>
        <v/>
      </c>
      <c r="CD337" s="413"/>
      <c r="CE337" s="112"/>
      <c r="CF337" s="133" t="str">
        <f ca="1">IF('3.5 St Lights - Pole'!CR337="","",'3.5 St Lights - Pole'!CR337)</f>
        <v/>
      </c>
      <c r="CG337" s="112" t="str">
        <f>IF('3.5 St Lights - Pole'!CS337="","",'3.5 St Lights - Pole'!CS337)</f>
        <v/>
      </c>
      <c r="CH337" s="112"/>
      <c r="CI337" s="112"/>
    </row>
    <row r="338" spans="1:87" x14ac:dyDescent="0.2">
      <c r="A338" s="237"/>
      <c r="B338" s="413" t="str">
        <f t="shared" si="161"/>
        <v/>
      </c>
      <c r="C338" s="413" t="str">
        <f>IF('3.5 St Lights - Bracket'!B338="","",'3.5 St Lights - Bracket'!B338)</f>
        <v/>
      </c>
      <c r="D338" s="89" t="str">
        <f>IF('3.5 St Lights - Bracket'!D338="","",'3.5 St Lights - Bracket'!D338)</f>
        <v/>
      </c>
      <c r="E338" s="413" t="str">
        <f>IF('3.5 St Lights - Bracket'!E338="","",'3.5 St Lights - Bracket'!E338)</f>
        <v/>
      </c>
      <c r="F338" s="413" t="str">
        <f>IF('3.5 St Lights - Bracket'!F338="","",'3.5 St Lights - Bracket'!F338)</f>
        <v/>
      </c>
      <c r="G338" s="413" t="str">
        <f>IF('3.5 St Lights - Bracket'!G338="","",'3.5 St Lights - Bracket'!G338)</f>
        <v/>
      </c>
      <c r="H338" s="413" t="str">
        <f>IF('3.5 St Lights - Bracket'!H338="","",'3.5 St Lights - Bracket'!H338)</f>
        <v/>
      </c>
      <c r="I338" s="413"/>
      <c r="J338" s="89" t="str">
        <f t="shared" si="162"/>
        <v/>
      </c>
      <c r="K338" s="413"/>
      <c r="L338" s="89" t="str">
        <f t="shared" si="163"/>
        <v/>
      </c>
      <c r="M338" s="414" t="str">
        <f t="shared" si="164"/>
        <v/>
      </c>
      <c r="N338" s="413"/>
      <c r="O338" s="89" t="str">
        <f t="shared" si="165"/>
        <v/>
      </c>
      <c r="P338" s="413" t="str">
        <f t="shared" si="166"/>
        <v/>
      </c>
      <c r="Q338" s="89" t="str">
        <f t="shared" si="167"/>
        <v/>
      </c>
      <c r="R338" s="413"/>
      <c r="S338" s="413" t="str">
        <f>IFERROR(VLOOKUP('3.5 St Lights - Pole'!AE338,sl_lights_light_supply_auto,2,FALSE),"")</f>
        <v/>
      </c>
      <c r="T338" s="89" t="str">
        <f t="shared" si="168"/>
        <v/>
      </c>
      <c r="U338" s="413"/>
      <c r="V338" s="413"/>
      <c r="W338" s="413"/>
      <c r="X338" s="413"/>
      <c r="Y338" s="89" t="str">
        <f t="shared" si="169"/>
        <v/>
      </c>
      <c r="Z338" s="415" t="str">
        <f>IF('3.5 St Lights - Pole'!$AM338="","",'3.5 St Lights - Pole'!$AM338)</f>
        <v/>
      </c>
      <c r="AA338" s="413"/>
      <c r="AB338" s="413"/>
      <c r="AC338" s="89" t="str">
        <f t="shared" si="170"/>
        <v/>
      </c>
      <c r="AD338" s="85"/>
      <c r="AE338" s="413"/>
      <c r="AF338" s="413" t="str">
        <f t="shared" si="171"/>
        <v/>
      </c>
      <c r="AG338" s="89" t="str">
        <f t="shared" si="172"/>
        <v/>
      </c>
      <c r="AH338" s="414" t="str">
        <f t="shared" si="173"/>
        <v/>
      </c>
      <c r="AI338" s="413" t="str">
        <f t="shared" si="174"/>
        <v/>
      </c>
      <c r="AJ338" s="89" t="str">
        <f t="shared" si="175"/>
        <v/>
      </c>
      <c r="AK338" s="413"/>
      <c r="AL338" s="89" t="str">
        <f t="shared" si="176"/>
        <v/>
      </c>
      <c r="AM338" s="413"/>
      <c r="AN338" s="89" t="str">
        <f t="shared" si="177"/>
        <v/>
      </c>
      <c r="AO338" s="413"/>
      <c r="AP338" s="89" t="str">
        <f t="shared" si="178"/>
        <v/>
      </c>
      <c r="AQ338" s="413"/>
      <c r="AR338" s="415" t="str">
        <f>IF('3.5 St Lights - Pole'!$AM338="","",'3.5 St Lights - Pole'!$AM338)</f>
        <v/>
      </c>
      <c r="AS338" s="413"/>
      <c r="AT338" s="89" t="str">
        <f t="shared" si="179"/>
        <v/>
      </c>
      <c r="AU338" s="85"/>
      <c r="AV338" s="85"/>
      <c r="AW338" s="413"/>
      <c r="AX338" s="413"/>
      <c r="AY338" s="89" t="str">
        <f t="shared" si="180"/>
        <v/>
      </c>
      <c r="AZ338" s="85"/>
      <c r="BA338" s="85"/>
      <c r="BB338" s="413" t="str">
        <f t="shared" si="181"/>
        <v/>
      </c>
      <c r="BC338" s="89" t="str">
        <f t="shared" si="182"/>
        <v/>
      </c>
      <c r="BD338" s="414" t="str">
        <f t="shared" si="183"/>
        <v/>
      </c>
      <c r="BE338" s="413"/>
      <c r="BF338" s="416" t="str">
        <f t="shared" si="184"/>
        <v/>
      </c>
      <c r="BG338" s="415" t="str">
        <f>IF('3.5 St Lights - Pole'!$AM338="","",'3.5 St Lights - Pole'!$AM338)</f>
        <v/>
      </c>
      <c r="BH338" s="413"/>
      <c r="BI338" s="89" t="str">
        <f t="shared" si="185"/>
        <v/>
      </c>
      <c r="BJ338" s="85"/>
      <c r="BK338" s="413"/>
      <c r="BL338" s="413"/>
      <c r="BM338" s="413"/>
      <c r="BN338" s="89" t="str">
        <f t="shared" si="186"/>
        <v/>
      </c>
      <c r="BO338" s="85"/>
      <c r="BP338" s="413"/>
      <c r="BQ338" s="415" t="str">
        <f>IF('3.5 St Lights - Pole'!$AM338="","",'3.5 St Lights - Pole'!$AM338)</f>
        <v/>
      </c>
      <c r="BR338" s="85"/>
      <c r="BS338" s="85"/>
      <c r="BT338" s="85" t="str">
        <f>'3.5 St Lights - Pole'!CE338</f>
        <v/>
      </c>
      <c r="BU338" s="85"/>
      <c r="BV338" s="85" t="str">
        <f t="shared" si="187"/>
        <v/>
      </c>
      <c r="BW338" s="271"/>
      <c r="BX338" s="85" t="str">
        <f>'3.5 St Lights - Pole'!CI338</f>
        <v/>
      </c>
      <c r="BY338" s="85" t="str">
        <f>'3.5 St Lights - Pole'!CJ338</f>
        <v/>
      </c>
      <c r="BZ338" s="85" t="str">
        <f>'3.5 St Lights - Pole'!CK338</f>
        <v/>
      </c>
      <c r="CA338" s="85"/>
      <c r="CB338" s="85"/>
      <c r="CC338" s="85" t="str">
        <f t="shared" si="188"/>
        <v/>
      </c>
      <c r="CD338" s="413"/>
      <c r="CE338" s="112"/>
      <c r="CF338" s="133" t="str">
        <f ca="1">IF('3.5 St Lights - Pole'!CR338="","",'3.5 St Lights - Pole'!CR338)</f>
        <v/>
      </c>
      <c r="CG338" s="112" t="str">
        <f>IF('3.5 St Lights - Pole'!CS338="","",'3.5 St Lights - Pole'!CS338)</f>
        <v/>
      </c>
      <c r="CH338" s="112"/>
      <c r="CI338" s="112"/>
    </row>
    <row r="339" spans="1:87" x14ac:dyDescent="0.2">
      <c r="A339" s="237"/>
      <c r="B339" s="413" t="str">
        <f t="shared" si="161"/>
        <v/>
      </c>
      <c r="C339" s="413" t="str">
        <f>IF('3.5 St Lights - Bracket'!B339="","",'3.5 St Lights - Bracket'!B339)</f>
        <v/>
      </c>
      <c r="D339" s="89" t="str">
        <f>IF('3.5 St Lights - Bracket'!D339="","",'3.5 St Lights - Bracket'!D339)</f>
        <v/>
      </c>
      <c r="E339" s="413" t="str">
        <f>IF('3.5 St Lights - Bracket'!E339="","",'3.5 St Lights - Bracket'!E339)</f>
        <v/>
      </c>
      <c r="F339" s="413" t="str">
        <f>IF('3.5 St Lights - Bracket'!F339="","",'3.5 St Lights - Bracket'!F339)</f>
        <v/>
      </c>
      <c r="G339" s="413" t="str">
        <f>IF('3.5 St Lights - Bracket'!G339="","",'3.5 St Lights - Bracket'!G339)</f>
        <v/>
      </c>
      <c r="H339" s="413" t="str">
        <f>IF('3.5 St Lights - Bracket'!H339="","",'3.5 St Lights - Bracket'!H339)</f>
        <v/>
      </c>
      <c r="I339" s="413"/>
      <c r="J339" s="89" t="str">
        <f t="shared" si="162"/>
        <v/>
      </c>
      <c r="K339" s="413"/>
      <c r="L339" s="89" t="str">
        <f t="shared" si="163"/>
        <v/>
      </c>
      <c r="M339" s="414" t="str">
        <f t="shared" si="164"/>
        <v/>
      </c>
      <c r="N339" s="413"/>
      <c r="O339" s="89" t="str">
        <f t="shared" si="165"/>
        <v/>
      </c>
      <c r="P339" s="413" t="str">
        <f t="shared" si="166"/>
        <v/>
      </c>
      <c r="Q339" s="89" t="str">
        <f t="shared" si="167"/>
        <v/>
      </c>
      <c r="R339" s="413"/>
      <c r="S339" s="413" t="str">
        <f>IFERROR(VLOOKUP('3.5 St Lights - Pole'!AE339,sl_lights_light_supply_auto,2,FALSE),"")</f>
        <v/>
      </c>
      <c r="T339" s="89" t="str">
        <f t="shared" si="168"/>
        <v/>
      </c>
      <c r="U339" s="413"/>
      <c r="V339" s="413"/>
      <c r="W339" s="413"/>
      <c r="X339" s="413"/>
      <c r="Y339" s="89" t="str">
        <f t="shared" si="169"/>
        <v/>
      </c>
      <c r="Z339" s="415" t="str">
        <f>IF('3.5 St Lights - Pole'!$AM339="","",'3.5 St Lights - Pole'!$AM339)</f>
        <v/>
      </c>
      <c r="AA339" s="413"/>
      <c r="AB339" s="413"/>
      <c r="AC339" s="89" t="str">
        <f t="shared" si="170"/>
        <v/>
      </c>
      <c r="AD339" s="85"/>
      <c r="AE339" s="413"/>
      <c r="AF339" s="413" t="str">
        <f t="shared" si="171"/>
        <v/>
      </c>
      <c r="AG339" s="89" t="str">
        <f t="shared" si="172"/>
        <v/>
      </c>
      <c r="AH339" s="414" t="str">
        <f t="shared" si="173"/>
        <v/>
      </c>
      <c r="AI339" s="413" t="str">
        <f t="shared" si="174"/>
        <v/>
      </c>
      <c r="AJ339" s="89" t="str">
        <f t="shared" si="175"/>
        <v/>
      </c>
      <c r="AK339" s="413"/>
      <c r="AL339" s="89" t="str">
        <f t="shared" si="176"/>
        <v/>
      </c>
      <c r="AM339" s="413"/>
      <c r="AN339" s="89" t="str">
        <f t="shared" si="177"/>
        <v/>
      </c>
      <c r="AO339" s="413"/>
      <c r="AP339" s="89" t="str">
        <f t="shared" si="178"/>
        <v/>
      </c>
      <c r="AQ339" s="413"/>
      <c r="AR339" s="415" t="str">
        <f>IF('3.5 St Lights - Pole'!$AM339="","",'3.5 St Lights - Pole'!$AM339)</f>
        <v/>
      </c>
      <c r="AS339" s="413"/>
      <c r="AT339" s="89" t="str">
        <f t="shared" si="179"/>
        <v/>
      </c>
      <c r="AU339" s="85"/>
      <c r="AV339" s="85"/>
      <c r="AW339" s="413"/>
      <c r="AX339" s="413"/>
      <c r="AY339" s="89" t="str">
        <f t="shared" si="180"/>
        <v/>
      </c>
      <c r="AZ339" s="85"/>
      <c r="BA339" s="85"/>
      <c r="BB339" s="413" t="str">
        <f t="shared" si="181"/>
        <v/>
      </c>
      <c r="BC339" s="89" t="str">
        <f t="shared" si="182"/>
        <v/>
      </c>
      <c r="BD339" s="414" t="str">
        <f t="shared" si="183"/>
        <v/>
      </c>
      <c r="BE339" s="413"/>
      <c r="BF339" s="416" t="str">
        <f t="shared" si="184"/>
        <v/>
      </c>
      <c r="BG339" s="415" t="str">
        <f>IF('3.5 St Lights - Pole'!$AM339="","",'3.5 St Lights - Pole'!$AM339)</f>
        <v/>
      </c>
      <c r="BH339" s="413"/>
      <c r="BI339" s="89" t="str">
        <f t="shared" si="185"/>
        <v/>
      </c>
      <c r="BJ339" s="85"/>
      <c r="BK339" s="413"/>
      <c r="BL339" s="413"/>
      <c r="BM339" s="413"/>
      <c r="BN339" s="89" t="str">
        <f t="shared" si="186"/>
        <v/>
      </c>
      <c r="BO339" s="85"/>
      <c r="BP339" s="413"/>
      <c r="BQ339" s="415" t="str">
        <f>IF('3.5 St Lights - Pole'!$AM339="","",'3.5 St Lights - Pole'!$AM339)</f>
        <v/>
      </c>
      <c r="BR339" s="85"/>
      <c r="BS339" s="85"/>
      <c r="BT339" s="85" t="str">
        <f>'3.5 St Lights - Pole'!CE339</f>
        <v/>
      </c>
      <c r="BU339" s="85"/>
      <c r="BV339" s="85" t="str">
        <f t="shared" si="187"/>
        <v/>
      </c>
      <c r="BW339" s="271"/>
      <c r="BX339" s="85" t="str">
        <f>'3.5 St Lights - Pole'!CI339</f>
        <v/>
      </c>
      <c r="BY339" s="85" t="str">
        <f>'3.5 St Lights - Pole'!CJ339</f>
        <v/>
      </c>
      <c r="BZ339" s="85" t="str">
        <f>'3.5 St Lights - Pole'!CK339</f>
        <v/>
      </c>
      <c r="CA339" s="85"/>
      <c r="CB339" s="85"/>
      <c r="CC339" s="85" t="str">
        <f t="shared" si="188"/>
        <v/>
      </c>
      <c r="CD339" s="413"/>
      <c r="CE339" s="112"/>
      <c r="CF339" s="133" t="str">
        <f ca="1">IF('3.5 St Lights - Pole'!CR339="","",'3.5 St Lights - Pole'!CR339)</f>
        <v/>
      </c>
      <c r="CG339" s="112" t="str">
        <f>IF('3.5 St Lights - Pole'!CS339="","",'3.5 St Lights - Pole'!CS339)</f>
        <v/>
      </c>
      <c r="CH339" s="112"/>
      <c r="CI339" s="112"/>
    </row>
    <row r="340" spans="1:87" x14ac:dyDescent="0.2">
      <c r="A340" s="237"/>
      <c r="B340" s="413" t="str">
        <f t="shared" si="161"/>
        <v/>
      </c>
      <c r="C340" s="413" t="str">
        <f>IF('3.5 St Lights - Bracket'!B340="","",'3.5 St Lights - Bracket'!B340)</f>
        <v/>
      </c>
      <c r="D340" s="89" t="str">
        <f>IF('3.5 St Lights - Bracket'!D340="","",'3.5 St Lights - Bracket'!D340)</f>
        <v/>
      </c>
      <c r="E340" s="413" t="str">
        <f>IF('3.5 St Lights - Bracket'!E340="","",'3.5 St Lights - Bracket'!E340)</f>
        <v/>
      </c>
      <c r="F340" s="413" t="str">
        <f>IF('3.5 St Lights - Bracket'!F340="","",'3.5 St Lights - Bracket'!F340)</f>
        <v/>
      </c>
      <c r="G340" s="413" t="str">
        <f>IF('3.5 St Lights - Bracket'!G340="","",'3.5 St Lights - Bracket'!G340)</f>
        <v/>
      </c>
      <c r="H340" s="413" t="str">
        <f>IF('3.5 St Lights - Bracket'!H340="","",'3.5 St Lights - Bracket'!H340)</f>
        <v/>
      </c>
      <c r="I340" s="413"/>
      <c r="J340" s="89" t="str">
        <f t="shared" si="162"/>
        <v/>
      </c>
      <c r="K340" s="413"/>
      <c r="L340" s="89" t="str">
        <f t="shared" si="163"/>
        <v/>
      </c>
      <c r="M340" s="414" t="str">
        <f t="shared" si="164"/>
        <v/>
      </c>
      <c r="N340" s="413"/>
      <c r="O340" s="89" t="str">
        <f t="shared" si="165"/>
        <v/>
      </c>
      <c r="P340" s="413" t="str">
        <f t="shared" si="166"/>
        <v/>
      </c>
      <c r="Q340" s="89" t="str">
        <f t="shared" si="167"/>
        <v/>
      </c>
      <c r="R340" s="413"/>
      <c r="S340" s="413" t="str">
        <f>IFERROR(VLOOKUP('3.5 St Lights - Pole'!AE340,sl_lights_light_supply_auto,2,FALSE),"")</f>
        <v/>
      </c>
      <c r="T340" s="89" t="str">
        <f t="shared" si="168"/>
        <v/>
      </c>
      <c r="U340" s="413"/>
      <c r="V340" s="413"/>
      <c r="W340" s="413"/>
      <c r="X340" s="413"/>
      <c r="Y340" s="89" t="str">
        <f t="shared" si="169"/>
        <v/>
      </c>
      <c r="Z340" s="415" t="str">
        <f>IF('3.5 St Lights - Pole'!$AM340="","",'3.5 St Lights - Pole'!$AM340)</f>
        <v/>
      </c>
      <c r="AA340" s="413"/>
      <c r="AB340" s="413"/>
      <c r="AC340" s="89" t="str">
        <f t="shared" si="170"/>
        <v/>
      </c>
      <c r="AD340" s="85"/>
      <c r="AE340" s="413"/>
      <c r="AF340" s="413" t="str">
        <f t="shared" si="171"/>
        <v/>
      </c>
      <c r="AG340" s="89" t="str">
        <f t="shared" si="172"/>
        <v/>
      </c>
      <c r="AH340" s="414" t="str">
        <f t="shared" si="173"/>
        <v/>
      </c>
      <c r="AI340" s="413" t="str">
        <f t="shared" si="174"/>
        <v/>
      </c>
      <c r="AJ340" s="89" t="str">
        <f t="shared" si="175"/>
        <v/>
      </c>
      <c r="AK340" s="413"/>
      <c r="AL340" s="89" t="str">
        <f t="shared" si="176"/>
        <v/>
      </c>
      <c r="AM340" s="413"/>
      <c r="AN340" s="89" t="str">
        <f t="shared" si="177"/>
        <v/>
      </c>
      <c r="AO340" s="413"/>
      <c r="AP340" s="89" t="str">
        <f t="shared" si="178"/>
        <v/>
      </c>
      <c r="AQ340" s="413"/>
      <c r="AR340" s="415" t="str">
        <f>IF('3.5 St Lights - Pole'!$AM340="","",'3.5 St Lights - Pole'!$AM340)</f>
        <v/>
      </c>
      <c r="AS340" s="413"/>
      <c r="AT340" s="89" t="str">
        <f t="shared" si="179"/>
        <v/>
      </c>
      <c r="AU340" s="85"/>
      <c r="AV340" s="85"/>
      <c r="AW340" s="413"/>
      <c r="AX340" s="413"/>
      <c r="AY340" s="89" t="str">
        <f t="shared" si="180"/>
        <v/>
      </c>
      <c r="AZ340" s="85"/>
      <c r="BA340" s="85"/>
      <c r="BB340" s="413" t="str">
        <f t="shared" si="181"/>
        <v/>
      </c>
      <c r="BC340" s="89" t="str">
        <f t="shared" si="182"/>
        <v/>
      </c>
      <c r="BD340" s="414" t="str">
        <f t="shared" si="183"/>
        <v/>
      </c>
      <c r="BE340" s="413"/>
      <c r="BF340" s="416" t="str">
        <f t="shared" si="184"/>
        <v/>
      </c>
      <c r="BG340" s="415" t="str">
        <f>IF('3.5 St Lights - Pole'!$AM340="","",'3.5 St Lights - Pole'!$AM340)</f>
        <v/>
      </c>
      <c r="BH340" s="413"/>
      <c r="BI340" s="89" t="str">
        <f t="shared" si="185"/>
        <v/>
      </c>
      <c r="BJ340" s="85"/>
      <c r="BK340" s="413"/>
      <c r="BL340" s="413"/>
      <c r="BM340" s="413"/>
      <c r="BN340" s="89" t="str">
        <f t="shared" si="186"/>
        <v/>
      </c>
      <c r="BO340" s="85"/>
      <c r="BP340" s="413"/>
      <c r="BQ340" s="415" t="str">
        <f>IF('3.5 St Lights - Pole'!$AM340="","",'3.5 St Lights - Pole'!$AM340)</f>
        <v/>
      </c>
      <c r="BR340" s="85"/>
      <c r="BS340" s="85"/>
      <c r="BT340" s="85" t="str">
        <f>'3.5 St Lights - Pole'!CE340</f>
        <v/>
      </c>
      <c r="BU340" s="85"/>
      <c r="BV340" s="85" t="str">
        <f t="shared" si="187"/>
        <v/>
      </c>
      <c r="BW340" s="271"/>
      <c r="BX340" s="85" t="str">
        <f>'3.5 St Lights - Pole'!CI340</f>
        <v/>
      </c>
      <c r="BY340" s="85" t="str">
        <f>'3.5 St Lights - Pole'!CJ340</f>
        <v/>
      </c>
      <c r="BZ340" s="85" t="str">
        <f>'3.5 St Lights - Pole'!CK340</f>
        <v/>
      </c>
      <c r="CA340" s="85"/>
      <c r="CB340" s="85"/>
      <c r="CC340" s="85" t="str">
        <f t="shared" si="188"/>
        <v/>
      </c>
      <c r="CD340" s="413"/>
      <c r="CE340" s="112"/>
      <c r="CF340" s="133" t="str">
        <f ca="1">IF('3.5 St Lights - Pole'!CR340="","",'3.5 St Lights - Pole'!CR340)</f>
        <v/>
      </c>
      <c r="CG340" s="112" t="str">
        <f>IF('3.5 St Lights - Pole'!CS340="","",'3.5 St Lights - Pole'!CS340)</f>
        <v/>
      </c>
      <c r="CH340" s="112"/>
      <c r="CI340" s="112"/>
    </row>
    <row r="341" spans="1:87" x14ac:dyDescent="0.2">
      <c r="A341" s="237"/>
      <c r="B341" s="413" t="str">
        <f t="shared" si="161"/>
        <v/>
      </c>
      <c r="C341" s="413" t="str">
        <f>IF('3.5 St Lights - Bracket'!B341="","",'3.5 St Lights - Bracket'!B341)</f>
        <v/>
      </c>
      <c r="D341" s="89" t="str">
        <f>IF('3.5 St Lights - Bracket'!D341="","",'3.5 St Lights - Bracket'!D341)</f>
        <v/>
      </c>
      <c r="E341" s="413" t="str">
        <f>IF('3.5 St Lights - Bracket'!E341="","",'3.5 St Lights - Bracket'!E341)</f>
        <v/>
      </c>
      <c r="F341" s="413" t="str">
        <f>IF('3.5 St Lights - Bracket'!F341="","",'3.5 St Lights - Bracket'!F341)</f>
        <v/>
      </c>
      <c r="G341" s="413" t="str">
        <f>IF('3.5 St Lights - Bracket'!G341="","",'3.5 St Lights - Bracket'!G341)</f>
        <v/>
      </c>
      <c r="H341" s="413" t="str">
        <f>IF('3.5 St Lights - Bracket'!H341="","",'3.5 St Lights - Bracket'!H341)</f>
        <v/>
      </c>
      <c r="I341" s="413"/>
      <c r="J341" s="89" t="str">
        <f t="shared" si="162"/>
        <v/>
      </c>
      <c r="K341" s="413"/>
      <c r="L341" s="89" t="str">
        <f t="shared" si="163"/>
        <v/>
      </c>
      <c r="M341" s="414" t="str">
        <f t="shared" si="164"/>
        <v/>
      </c>
      <c r="N341" s="413"/>
      <c r="O341" s="89" t="str">
        <f t="shared" si="165"/>
        <v/>
      </c>
      <c r="P341" s="413" t="str">
        <f t="shared" si="166"/>
        <v/>
      </c>
      <c r="Q341" s="89" t="str">
        <f t="shared" si="167"/>
        <v/>
      </c>
      <c r="R341" s="413"/>
      <c r="S341" s="413" t="str">
        <f>IFERROR(VLOOKUP('3.5 St Lights - Pole'!AE341,sl_lights_light_supply_auto,2,FALSE),"")</f>
        <v/>
      </c>
      <c r="T341" s="89" t="str">
        <f t="shared" si="168"/>
        <v/>
      </c>
      <c r="U341" s="413"/>
      <c r="V341" s="413"/>
      <c r="W341" s="413"/>
      <c r="X341" s="413"/>
      <c r="Y341" s="89" t="str">
        <f t="shared" si="169"/>
        <v/>
      </c>
      <c r="Z341" s="415" t="str">
        <f>IF('3.5 St Lights - Pole'!$AM341="","",'3.5 St Lights - Pole'!$AM341)</f>
        <v/>
      </c>
      <c r="AA341" s="413"/>
      <c r="AB341" s="413"/>
      <c r="AC341" s="89" t="str">
        <f t="shared" si="170"/>
        <v/>
      </c>
      <c r="AD341" s="85"/>
      <c r="AE341" s="413"/>
      <c r="AF341" s="413" t="str">
        <f t="shared" si="171"/>
        <v/>
      </c>
      <c r="AG341" s="89" t="str">
        <f t="shared" si="172"/>
        <v/>
      </c>
      <c r="AH341" s="414" t="str">
        <f t="shared" si="173"/>
        <v/>
      </c>
      <c r="AI341" s="413" t="str">
        <f t="shared" si="174"/>
        <v/>
      </c>
      <c r="AJ341" s="89" t="str">
        <f t="shared" si="175"/>
        <v/>
      </c>
      <c r="AK341" s="413"/>
      <c r="AL341" s="89" t="str">
        <f t="shared" si="176"/>
        <v/>
      </c>
      <c r="AM341" s="413"/>
      <c r="AN341" s="89" t="str">
        <f t="shared" si="177"/>
        <v/>
      </c>
      <c r="AO341" s="413"/>
      <c r="AP341" s="89" t="str">
        <f t="shared" si="178"/>
        <v/>
      </c>
      <c r="AQ341" s="413"/>
      <c r="AR341" s="415" t="str">
        <f>IF('3.5 St Lights - Pole'!$AM341="","",'3.5 St Lights - Pole'!$AM341)</f>
        <v/>
      </c>
      <c r="AS341" s="413"/>
      <c r="AT341" s="89" t="str">
        <f t="shared" si="179"/>
        <v/>
      </c>
      <c r="AU341" s="85"/>
      <c r="AV341" s="85"/>
      <c r="AW341" s="413"/>
      <c r="AX341" s="413"/>
      <c r="AY341" s="89" t="str">
        <f t="shared" si="180"/>
        <v/>
      </c>
      <c r="AZ341" s="85"/>
      <c r="BA341" s="85"/>
      <c r="BB341" s="413" t="str">
        <f t="shared" si="181"/>
        <v/>
      </c>
      <c r="BC341" s="89" t="str">
        <f t="shared" si="182"/>
        <v/>
      </c>
      <c r="BD341" s="414" t="str">
        <f t="shared" si="183"/>
        <v/>
      </c>
      <c r="BE341" s="413"/>
      <c r="BF341" s="416" t="str">
        <f t="shared" si="184"/>
        <v/>
      </c>
      <c r="BG341" s="415" t="str">
        <f>IF('3.5 St Lights - Pole'!$AM341="","",'3.5 St Lights - Pole'!$AM341)</f>
        <v/>
      </c>
      <c r="BH341" s="413"/>
      <c r="BI341" s="89" t="str">
        <f t="shared" si="185"/>
        <v/>
      </c>
      <c r="BJ341" s="85"/>
      <c r="BK341" s="413"/>
      <c r="BL341" s="413"/>
      <c r="BM341" s="413"/>
      <c r="BN341" s="89" t="str">
        <f t="shared" si="186"/>
        <v/>
      </c>
      <c r="BO341" s="85"/>
      <c r="BP341" s="413"/>
      <c r="BQ341" s="415" t="str">
        <f>IF('3.5 St Lights - Pole'!$AM341="","",'3.5 St Lights - Pole'!$AM341)</f>
        <v/>
      </c>
      <c r="BR341" s="85"/>
      <c r="BS341" s="85"/>
      <c r="BT341" s="85" t="str">
        <f>'3.5 St Lights - Pole'!CE341</f>
        <v/>
      </c>
      <c r="BU341" s="85"/>
      <c r="BV341" s="85" t="str">
        <f t="shared" si="187"/>
        <v/>
      </c>
      <c r="BW341" s="271"/>
      <c r="BX341" s="85" t="str">
        <f>'3.5 St Lights - Pole'!CI341</f>
        <v/>
      </c>
      <c r="BY341" s="85" t="str">
        <f>'3.5 St Lights - Pole'!CJ341</f>
        <v/>
      </c>
      <c r="BZ341" s="85" t="str">
        <f>'3.5 St Lights - Pole'!CK341</f>
        <v/>
      </c>
      <c r="CA341" s="85"/>
      <c r="CB341" s="85"/>
      <c r="CC341" s="85" t="str">
        <f t="shared" si="188"/>
        <v/>
      </c>
      <c r="CD341" s="413"/>
      <c r="CE341" s="112"/>
      <c r="CF341" s="133" t="str">
        <f ca="1">IF('3.5 St Lights - Pole'!CR341="","",'3.5 St Lights - Pole'!CR341)</f>
        <v/>
      </c>
      <c r="CG341" s="112" t="str">
        <f>IF('3.5 St Lights - Pole'!CS341="","",'3.5 St Lights - Pole'!CS341)</f>
        <v/>
      </c>
      <c r="CH341" s="112"/>
      <c r="CI341" s="112"/>
    </row>
    <row r="342" spans="1:87" x14ac:dyDescent="0.2">
      <c r="A342" s="237"/>
      <c r="B342" s="413" t="str">
        <f t="shared" si="161"/>
        <v/>
      </c>
      <c r="C342" s="413" t="str">
        <f>IF('3.5 St Lights - Bracket'!B342="","",'3.5 St Lights - Bracket'!B342)</f>
        <v/>
      </c>
      <c r="D342" s="89" t="str">
        <f>IF('3.5 St Lights - Bracket'!D342="","",'3.5 St Lights - Bracket'!D342)</f>
        <v/>
      </c>
      <c r="E342" s="413" t="str">
        <f>IF('3.5 St Lights - Bracket'!E342="","",'3.5 St Lights - Bracket'!E342)</f>
        <v/>
      </c>
      <c r="F342" s="413" t="str">
        <f>IF('3.5 St Lights - Bracket'!F342="","",'3.5 St Lights - Bracket'!F342)</f>
        <v/>
      </c>
      <c r="G342" s="413" t="str">
        <f>IF('3.5 St Lights - Bracket'!G342="","",'3.5 St Lights - Bracket'!G342)</f>
        <v/>
      </c>
      <c r="H342" s="413" t="str">
        <f>IF('3.5 St Lights - Bracket'!H342="","",'3.5 St Lights - Bracket'!H342)</f>
        <v/>
      </c>
      <c r="I342" s="413"/>
      <c r="J342" s="89" t="str">
        <f t="shared" si="162"/>
        <v/>
      </c>
      <c r="K342" s="413"/>
      <c r="L342" s="89" t="str">
        <f t="shared" si="163"/>
        <v/>
      </c>
      <c r="M342" s="414" t="str">
        <f t="shared" si="164"/>
        <v/>
      </c>
      <c r="N342" s="413"/>
      <c r="O342" s="89" t="str">
        <f t="shared" si="165"/>
        <v/>
      </c>
      <c r="P342" s="413" t="str">
        <f t="shared" si="166"/>
        <v/>
      </c>
      <c r="Q342" s="89" t="str">
        <f t="shared" si="167"/>
        <v/>
      </c>
      <c r="R342" s="413"/>
      <c r="S342" s="413" t="str">
        <f>IFERROR(VLOOKUP('3.5 St Lights - Pole'!AE342,sl_lights_light_supply_auto,2,FALSE),"")</f>
        <v/>
      </c>
      <c r="T342" s="89" t="str">
        <f t="shared" si="168"/>
        <v/>
      </c>
      <c r="U342" s="413"/>
      <c r="V342" s="413"/>
      <c r="W342" s="413"/>
      <c r="X342" s="413"/>
      <c r="Y342" s="89" t="str">
        <f t="shared" si="169"/>
        <v/>
      </c>
      <c r="Z342" s="415" t="str">
        <f>IF('3.5 St Lights - Pole'!$AM342="","",'3.5 St Lights - Pole'!$AM342)</f>
        <v/>
      </c>
      <c r="AA342" s="413"/>
      <c r="AB342" s="413"/>
      <c r="AC342" s="89" t="str">
        <f t="shared" si="170"/>
        <v/>
      </c>
      <c r="AD342" s="85"/>
      <c r="AE342" s="413"/>
      <c r="AF342" s="413" t="str">
        <f t="shared" si="171"/>
        <v/>
      </c>
      <c r="AG342" s="89" t="str">
        <f t="shared" si="172"/>
        <v/>
      </c>
      <c r="AH342" s="414" t="str">
        <f t="shared" si="173"/>
        <v/>
      </c>
      <c r="AI342" s="413" t="str">
        <f t="shared" si="174"/>
        <v/>
      </c>
      <c r="AJ342" s="89" t="str">
        <f t="shared" si="175"/>
        <v/>
      </c>
      <c r="AK342" s="413"/>
      <c r="AL342" s="89" t="str">
        <f t="shared" si="176"/>
        <v/>
      </c>
      <c r="AM342" s="413"/>
      <c r="AN342" s="89" t="str">
        <f t="shared" si="177"/>
        <v/>
      </c>
      <c r="AO342" s="413"/>
      <c r="AP342" s="89" t="str">
        <f t="shared" si="178"/>
        <v/>
      </c>
      <c r="AQ342" s="413"/>
      <c r="AR342" s="415" t="str">
        <f>IF('3.5 St Lights - Pole'!$AM342="","",'3.5 St Lights - Pole'!$AM342)</f>
        <v/>
      </c>
      <c r="AS342" s="413"/>
      <c r="AT342" s="89" t="str">
        <f t="shared" si="179"/>
        <v/>
      </c>
      <c r="AU342" s="85"/>
      <c r="AV342" s="85"/>
      <c r="AW342" s="413"/>
      <c r="AX342" s="413"/>
      <c r="AY342" s="89" t="str">
        <f t="shared" si="180"/>
        <v/>
      </c>
      <c r="AZ342" s="85"/>
      <c r="BA342" s="85"/>
      <c r="BB342" s="413" t="str">
        <f t="shared" si="181"/>
        <v/>
      </c>
      <c r="BC342" s="89" t="str">
        <f t="shared" si="182"/>
        <v/>
      </c>
      <c r="BD342" s="414" t="str">
        <f t="shared" si="183"/>
        <v/>
      </c>
      <c r="BE342" s="413"/>
      <c r="BF342" s="416" t="str">
        <f t="shared" si="184"/>
        <v/>
      </c>
      <c r="BG342" s="415" t="str">
        <f>IF('3.5 St Lights - Pole'!$AM342="","",'3.5 St Lights - Pole'!$AM342)</f>
        <v/>
      </c>
      <c r="BH342" s="413"/>
      <c r="BI342" s="89" t="str">
        <f t="shared" si="185"/>
        <v/>
      </c>
      <c r="BJ342" s="85"/>
      <c r="BK342" s="413"/>
      <c r="BL342" s="413"/>
      <c r="BM342" s="413"/>
      <c r="BN342" s="89" t="str">
        <f t="shared" si="186"/>
        <v/>
      </c>
      <c r="BO342" s="85"/>
      <c r="BP342" s="413"/>
      <c r="BQ342" s="415" t="str">
        <f>IF('3.5 St Lights - Pole'!$AM342="","",'3.5 St Lights - Pole'!$AM342)</f>
        <v/>
      </c>
      <c r="BR342" s="85"/>
      <c r="BS342" s="85"/>
      <c r="BT342" s="85" t="str">
        <f>'3.5 St Lights - Pole'!CE342</f>
        <v/>
      </c>
      <c r="BU342" s="85"/>
      <c r="BV342" s="85" t="str">
        <f t="shared" si="187"/>
        <v/>
      </c>
      <c r="BW342" s="271"/>
      <c r="BX342" s="85" t="str">
        <f>'3.5 St Lights - Pole'!CI342</f>
        <v/>
      </c>
      <c r="BY342" s="85" t="str">
        <f>'3.5 St Lights - Pole'!CJ342</f>
        <v/>
      </c>
      <c r="BZ342" s="85" t="str">
        <f>'3.5 St Lights - Pole'!CK342</f>
        <v/>
      </c>
      <c r="CA342" s="85"/>
      <c r="CB342" s="85"/>
      <c r="CC342" s="85" t="str">
        <f t="shared" si="188"/>
        <v/>
      </c>
      <c r="CD342" s="413"/>
      <c r="CE342" s="112"/>
      <c r="CF342" s="133" t="str">
        <f ca="1">IF('3.5 St Lights - Pole'!CR342="","",'3.5 St Lights - Pole'!CR342)</f>
        <v/>
      </c>
      <c r="CG342" s="112" t="str">
        <f>IF('3.5 St Lights - Pole'!CS342="","",'3.5 St Lights - Pole'!CS342)</f>
        <v/>
      </c>
      <c r="CH342" s="112"/>
      <c r="CI342" s="112"/>
    </row>
    <row r="343" spans="1:87" x14ac:dyDescent="0.2">
      <c r="A343" s="237"/>
      <c r="B343" s="413" t="str">
        <f t="shared" si="161"/>
        <v/>
      </c>
      <c r="C343" s="413" t="str">
        <f>IF('3.5 St Lights - Bracket'!B343="","",'3.5 St Lights - Bracket'!B343)</f>
        <v/>
      </c>
      <c r="D343" s="89" t="str">
        <f>IF('3.5 St Lights - Bracket'!D343="","",'3.5 St Lights - Bracket'!D343)</f>
        <v/>
      </c>
      <c r="E343" s="413" t="str">
        <f>IF('3.5 St Lights - Bracket'!E343="","",'3.5 St Lights - Bracket'!E343)</f>
        <v/>
      </c>
      <c r="F343" s="413" t="str">
        <f>IF('3.5 St Lights - Bracket'!F343="","",'3.5 St Lights - Bracket'!F343)</f>
        <v/>
      </c>
      <c r="G343" s="413" t="str">
        <f>IF('3.5 St Lights - Bracket'!G343="","",'3.5 St Lights - Bracket'!G343)</f>
        <v/>
      </c>
      <c r="H343" s="413" t="str">
        <f>IF('3.5 St Lights - Bracket'!H343="","",'3.5 St Lights - Bracket'!H343)</f>
        <v/>
      </c>
      <c r="I343" s="413"/>
      <c r="J343" s="89" t="str">
        <f t="shared" si="162"/>
        <v/>
      </c>
      <c r="K343" s="413"/>
      <c r="L343" s="89" t="str">
        <f t="shared" si="163"/>
        <v/>
      </c>
      <c r="M343" s="414" t="str">
        <f t="shared" si="164"/>
        <v/>
      </c>
      <c r="N343" s="413"/>
      <c r="O343" s="89" t="str">
        <f t="shared" si="165"/>
        <v/>
      </c>
      <c r="P343" s="413" t="str">
        <f t="shared" si="166"/>
        <v/>
      </c>
      <c r="Q343" s="89" t="str">
        <f t="shared" si="167"/>
        <v/>
      </c>
      <c r="R343" s="413"/>
      <c r="S343" s="413" t="str">
        <f>IFERROR(VLOOKUP('3.5 St Lights - Pole'!AE343,sl_lights_light_supply_auto,2,FALSE),"")</f>
        <v/>
      </c>
      <c r="T343" s="89" t="str">
        <f t="shared" si="168"/>
        <v/>
      </c>
      <c r="U343" s="413"/>
      <c r="V343" s="413"/>
      <c r="W343" s="413"/>
      <c r="X343" s="413"/>
      <c r="Y343" s="89" t="str">
        <f t="shared" si="169"/>
        <v/>
      </c>
      <c r="Z343" s="415" t="str">
        <f>IF('3.5 St Lights - Pole'!$AM343="","",'3.5 St Lights - Pole'!$AM343)</f>
        <v/>
      </c>
      <c r="AA343" s="413"/>
      <c r="AB343" s="413"/>
      <c r="AC343" s="89" t="str">
        <f t="shared" si="170"/>
        <v/>
      </c>
      <c r="AD343" s="85"/>
      <c r="AE343" s="413"/>
      <c r="AF343" s="413" t="str">
        <f t="shared" si="171"/>
        <v/>
      </c>
      <c r="AG343" s="89" t="str">
        <f t="shared" si="172"/>
        <v/>
      </c>
      <c r="AH343" s="414" t="str">
        <f t="shared" si="173"/>
        <v/>
      </c>
      <c r="AI343" s="413" t="str">
        <f t="shared" si="174"/>
        <v/>
      </c>
      <c r="AJ343" s="89" t="str">
        <f t="shared" si="175"/>
        <v/>
      </c>
      <c r="AK343" s="413"/>
      <c r="AL343" s="89" t="str">
        <f t="shared" si="176"/>
        <v/>
      </c>
      <c r="AM343" s="413"/>
      <c r="AN343" s="89" t="str">
        <f t="shared" si="177"/>
        <v/>
      </c>
      <c r="AO343" s="413"/>
      <c r="AP343" s="89" t="str">
        <f t="shared" si="178"/>
        <v/>
      </c>
      <c r="AQ343" s="413"/>
      <c r="AR343" s="415" t="str">
        <f>IF('3.5 St Lights - Pole'!$AM343="","",'3.5 St Lights - Pole'!$AM343)</f>
        <v/>
      </c>
      <c r="AS343" s="413"/>
      <c r="AT343" s="89" t="str">
        <f t="shared" si="179"/>
        <v/>
      </c>
      <c r="AU343" s="85"/>
      <c r="AV343" s="85"/>
      <c r="AW343" s="413"/>
      <c r="AX343" s="413"/>
      <c r="AY343" s="89" t="str">
        <f t="shared" si="180"/>
        <v/>
      </c>
      <c r="AZ343" s="85"/>
      <c r="BA343" s="85"/>
      <c r="BB343" s="413" t="str">
        <f t="shared" si="181"/>
        <v/>
      </c>
      <c r="BC343" s="89" t="str">
        <f t="shared" si="182"/>
        <v/>
      </c>
      <c r="BD343" s="414" t="str">
        <f t="shared" si="183"/>
        <v/>
      </c>
      <c r="BE343" s="413"/>
      <c r="BF343" s="416" t="str">
        <f t="shared" si="184"/>
        <v/>
      </c>
      <c r="BG343" s="415" t="str">
        <f>IF('3.5 St Lights - Pole'!$AM343="","",'3.5 St Lights - Pole'!$AM343)</f>
        <v/>
      </c>
      <c r="BH343" s="413"/>
      <c r="BI343" s="89" t="str">
        <f t="shared" si="185"/>
        <v/>
      </c>
      <c r="BJ343" s="85"/>
      <c r="BK343" s="413"/>
      <c r="BL343" s="413"/>
      <c r="BM343" s="413"/>
      <c r="BN343" s="89" t="str">
        <f t="shared" si="186"/>
        <v/>
      </c>
      <c r="BO343" s="85"/>
      <c r="BP343" s="413"/>
      <c r="BQ343" s="415" t="str">
        <f>IF('3.5 St Lights - Pole'!$AM343="","",'3.5 St Lights - Pole'!$AM343)</f>
        <v/>
      </c>
      <c r="BR343" s="85"/>
      <c r="BS343" s="85"/>
      <c r="BT343" s="85" t="str">
        <f>'3.5 St Lights - Pole'!CE343</f>
        <v/>
      </c>
      <c r="BU343" s="85"/>
      <c r="BV343" s="85" t="str">
        <f t="shared" si="187"/>
        <v/>
      </c>
      <c r="BW343" s="271"/>
      <c r="BX343" s="85" t="str">
        <f>'3.5 St Lights - Pole'!CI343</f>
        <v/>
      </c>
      <c r="BY343" s="85" t="str">
        <f>'3.5 St Lights - Pole'!CJ343</f>
        <v/>
      </c>
      <c r="BZ343" s="85" t="str">
        <f>'3.5 St Lights - Pole'!CK343</f>
        <v/>
      </c>
      <c r="CA343" s="85"/>
      <c r="CB343" s="85"/>
      <c r="CC343" s="85" t="str">
        <f t="shared" si="188"/>
        <v/>
      </c>
      <c r="CD343" s="413"/>
      <c r="CE343" s="112"/>
      <c r="CF343" s="133" t="str">
        <f ca="1">IF('3.5 St Lights - Pole'!CR343="","",'3.5 St Lights - Pole'!CR343)</f>
        <v/>
      </c>
      <c r="CG343" s="112" t="str">
        <f>IF('3.5 St Lights - Pole'!CS343="","",'3.5 St Lights - Pole'!CS343)</f>
        <v/>
      </c>
      <c r="CH343" s="112"/>
      <c r="CI343" s="112"/>
    </row>
    <row r="344" spans="1:87" x14ac:dyDescent="0.2">
      <c r="A344" s="237"/>
      <c r="B344" s="413" t="str">
        <f t="shared" si="161"/>
        <v/>
      </c>
      <c r="C344" s="413" t="str">
        <f>IF('3.5 St Lights - Bracket'!B344="","",'3.5 St Lights - Bracket'!B344)</f>
        <v/>
      </c>
      <c r="D344" s="89" t="str">
        <f>IF('3.5 St Lights - Bracket'!D344="","",'3.5 St Lights - Bracket'!D344)</f>
        <v/>
      </c>
      <c r="E344" s="413" t="str">
        <f>IF('3.5 St Lights - Bracket'!E344="","",'3.5 St Lights - Bracket'!E344)</f>
        <v/>
      </c>
      <c r="F344" s="413" t="str">
        <f>IF('3.5 St Lights - Bracket'!F344="","",'3.5 St Lights - Bracket'!F344)</f>
        <v/>
      </c>
      <c r="G344" s="413" t="str">
        <f>IF('3.5 St Lights - Bracket'!G344="","",'3.5 St Lights - Bracket'!G344)</f>
        <v/>
      </c>
      <c r="H344" s="413" t="str">
        <f>IF('3.5 St Lights - Bracket'!H344="","",'3.5 St Lights - Bracket'!H344)</f>
        <v/>
      </c>
      <c r="I344" s="413"/>
      <c r="J344" s="89" t="str">
        <f t="shared" si="162"/>
        <v/>
      </c>
      <c r="K344" s="413"/>
      <c r="L344" s="89" t="str">
        <f t="shared" si="163"/>
        <v/>
      </c>
      <c r="M344" s="414" t="str">
        <f t="shared" si="164"/>
        <v/>
      </c>
      <c r="N344" s="413"/>
      <c r="O344" s="89" t="str">
        <f t="shared" si="165"/>
        <v/>
      </c>
      <c r="P344" s="413" t="str">
        <f t="shared" si="166"/>
        <v/>
      </c>
      <c r="Q344" s="89" t="str">
        <f t="shared" si="167"/>
        <v/>
      </c>
      <c r="R344" s="413"/>
      <c r="S344" s="413" t="str">
        <f>IFERROR(VLOOKUP('3.5 St Lights - Pole'!AE344,sl_lights_light_supply_auto,2,FALSE),"")</f>
        <v/>
      </c>
      <c r="T344" s="89" t="str">
        <f t="shared" si="168"/>
        <v/>
      </c>
      <c r="U344" s="413"/>
      <c r="V344" s="413"/>
      <c r="W344" s="413"/>
      <c r="X344" s="413"/>
      <c r="Y344" s="89" t="str">
        <f t="shared" si="169"/>
        <v/>
      </c>
      <c r="Z344" s="415" t="str">
        <f>IF('3.5 St Lights - Pole'!$AM344="","",'3.5 St Lights - Pole'!$AM344)</f>
        <v/>
      </c>
      <c r="AA344" s="413"/>
      <c r="AB344" s="413"/>
      <c r="AC344" s="89" t="str">
        <f t="shared" si="170"/>
        <v/>
      </c>
      <c r="AD344" s="85"/>
      <c r="AE344" s="413"/>
      <c r="AF344" s="413" t="str">
        <f t="shared" si="171"/>
        <v/>
      </c>
      <c r="AG344" s="89" t="str">
        <f t="shared" si="172"/>
        <v/>
      </c>
      <c r="AH344" s="414" t="str">
        <f t="shared" si="173"/>
        <v/>
      </c>
      <c r="AI344" s="413" t="str">
        <f t="shared" si="174"/>
        <v/>
      </c>
      <c r="AJ344" s="89" t="str">
        <f t="shared" si="175"/>
        <v/>
      </c>
      <c r="AK344" s="413"/>
      <c r="AL344" s="89" t="str">
        <f t="shared" si="176"/>
        <v/>
      </c>
      <c r="AM344" s="413"/>
      <c r="AN344" s="89" t="str">
        <f t="shared" si="177"/>
        <v/>
      </c>
      <c r="AO344" s="413"/>
      <c r="AP344" s="89" t="str">
        <f t="shared" si="178"/>
        <v/>
      </c>
      <c r="AQ344" s="413"/>
      <c r="AR344" s="415" t="str">
        <f>IF('3.5 St Lights - Pole'!$AM344="","",'3.5 St Lights - Pole'!$AM344)</f>
        <v/>
      </c>
      <c r="AS344" s="413"/>
      <c r="AT344" s="89" t="str">
        <f t="shared" si="179"/>
        <v/>
      </c>
      <c r="AU344" s="85"/>
      <c r="AV344" s="85"/>
      <c r="AW344" s="413"/>
      <c r="AX344" s="413"/>
      <c r="AY344" s="89" t="str">
        <f t="shared" si="180"/>
        <v/>
      </c>
      <c r="AZ344" s="85"/>
      <c r="BA344" s="85"/>
      <c r="BB344" s="413" t="str">
        <f t="shared" si="181"/>
        <v/>
      </c>
      <c r="BC344" s="89" t="str">
        <f t="shared" si="182"/>
        <v/>
      </c>
      <c r="BD344" s="414" t="str">
        <f t="shared" si="183"/>
        <v/>
      </c>
      <c r="BE344" s="413"/>
      <c r="BF344" s="416" t="str">
        <f t="shared" si="184"/>
        <v/>
      </c>
      <c r="BG344" s="415" t="str">
        <f>IF('3.5 St Lights - Pole'!$AM344="","",'3.5 St Lights - Pole'!$AM344)</f>
        <v/>
      </c>
      <c r="BH344" s="413"/>
      <c r="BI344" s="89" t="str">
        <f t="shared" si="185"/>
        <v/>
      </c>
      <c r="BJ344" s="85"/>
      <c r="BK344" s="413"/>
      <c r="BL344" s="413"/>
      <c r="BM344" s="413"/>
      <c r="BN344" s="89" t="str">
        <f t="shared" si="186"/>
        <v/>
      </c>
      <c r="BO344" s="85"/>
      <c r="BP344" s="413"/>
      <c r="BQ344" s="415" t="str">
        <f>IF('3.5 St Lights - Pole'!$AM344="","",'3.5 St Lights - Pole'!$AM344)</f>
        <v/>
      </c>
      <c r="BR344" s="85"/>
      <c r="BS344" s="85"/>
      <c r="BT344" s="85" t="str">
        <f>'3.5 St Lights - Pole'!CE344</f>
        <v/>
      </c>
      <c r="BU344" s="85"/>
      <c r="BV344" s="85" t="str">
        <f t="shared" si="187"/>
        <v/>
      </c>
      <c r="BW344" s="271"/>
      <c r="BX344" s="85" t="str">
        <f>'3.5 St Lights - Pole'!CI344</f>
        <v/>
      </c>
      <c r="BY344" s="85" t="str">
        <f>'3.5 St Lights - Pole'!CJ344</f>
        <v/>
      </c>
      <c r="BZ344" s="85" t="str">
        <f>'3.5 St Lights - Pole'!CK344</f>
        <v/>
      </c>
      <c r="CA344" s="85"/>
      <c r="CB344" s="85"/>
      <c r="CC344" s="85" t="str">
        <f t="shared" si="188"/>
        <v/>
      </c>
      <c r="CD344" s="413"/>
      <c r="CE344" s="112"/>
      <c r="CF344" s="133" t="str">
        <f ca="1">IF('3.5 St Lights - Pole'!CR344="","",'3.5 St Lights - Pole'!CR344)</f>
        <v/>
      </c>
      <c r="CG344" s="112" t="str">
        <f>IF('3.5 St Lights - Pole'!CS344="","",'3.5 St Lights - Pole'!CS344)</f>
        <v/>
      </c>
      <c r="CH344" s="112"/>
      <c r="CI344" s="112"/>
    </row>
    <row r="345" spans="1:87" x14ac:dyDescent="0.2">
      <c r="A345" s="237"/>
      <c r="B345" s="413" t="str">
        <f t="shared" si="161"/>
        <v/>
      </c>
      <c r="C345" s="413" t="str">
        <f>IF('3.5 St Lights - Bracket'!B345="","",'3.5 St Lights - Bracket'!B345)</f>
        <v/>
      </c>
      <c r="D345" s="89" t="str">
        <f>IF('3.5 St Lights - Bracket'!D345="","",'3.5 St Lights - Bracket'!D345)</f>
        <v/>
      </c>
      <c r="E345" s="413" t="str">
        <f>IF('3.5 St Lights - Bracket'!E345="","",'3.5 St Lights - Bracket'!E345)</f>
        <v/>
      </c>
      <c r="F345" s="413" t="str">
        <f>IF('3.5 St Lights - Bracket'!F345="","",'3.5 St Lights - Bracket'!F345)</f>
        <v/>
      </c>
      <c r="G345" s="413" t="str">
        <f>IF('3.5 St Lights - Bracket'!G345="","",'3.5 St Lights - Bracket'!G345)</f>
        <v/>
      </c>
      <c r="H345" s="413" t="str">
        <f>IF('3.5 St Lights - Bracket'!H345="","",'3.5 St Lights - Bracket'!H345)</f>
        <v/>
      </c>
      <c r="I345" s="413"/>
      <c r="J345" s="89" t="str">
        <f t="shared" si="162"/>
        <v/>
      </c>
      <c r="K345" s="413"/>
      <c r="L345" s="89" t="str">
        <f t="shared" si="163"/>
        <v/>
      </c>
      <c r="M345" s="414" t="str">
        <f t="shared" si="164"/>
        <v/>
      </c>
      <c r="N345" s="413"/>
      <c r="O345" s="89" t="str">
        <f t="shared" si="165"/>
        <v/>
      </c>
      <c r="P345" s="413" t="str">
        <f t="shared" si="166"/>
        <v/>
      </c>
      <c r="Q345" s="89" t="str">
        <f t="shared" si="167"/>
        <v/>
      </c>
      <c r="R345" s="413"/>
      <c r="S345" s="413" t="str">
        <f>IFERROR(VLOOKUP('3.5 St Lights - Pole'!AE345,sl_lights_light_supply_auto,2,FALSE),"")</f>
        <v/>
      </c>
      <c r="T345" s="89" t="str">
        <f t="shared" si="168"/>
        <v/>
      </c>
      <c r="U345" s="413"/>
      <c r="V345" s="413"/>
      <c r="W345" s="413"/>
      <c r="X345" s="413"/>
      <c r="Y345" s="89" t="str">
        <f t="shared" si="169"/>
        <v/>
      </c>
      <c r="Z345" s="415" t="str">
        <f>IF('3.5 St Lights - Pole'!$AM345="","",'3.5 St Lights - Pole'!$AM345)</f>
        <v/>
      </c>
      <c r="AA345" s="413"/>
      <c r="AB345" s="413"/>
      <c r="AC345" s="89" t="str">
        <f t="shared" si="170"/>
        <v/>
      </c>
      <c r="AD345" s="85"/>
      <c r="AE345" s="413"/>
      <c r="AF345" s="413" t="str">
        <f t="shared" si="171"/>
        <v/>
      </c>
      <c r="AG345" s="89" t="str">
        <f t="shared" si="172"/>
        <v/>
      </c>
      <c r="AH345" s="414" t="str">
        <f t="shared" si="173"/>
        <v/>
      </c>
      <c r="AI345" s="413" t="str">
        <f t="shared" si="174"/>
        <v/>
      </c>
      <c r="AJ345" s="89" t="str">
        <f t="shared" si="175"/>
        <v/>
      </c>
      <c r="AK345" s="413"/>
      <c r="AL345" s="89" t="str">
        <f t="shared" si="176"/>
        <v/>
      </c>
      <c r="AM345" s="413"/>
      <c r="AN345" s="89" t="str">
        <f t="shared" si="177"/>
        <v/>
      </c>
      <c r="AO345" s="413"/>
      <c r="AP345" s="89" t="str">
        <f t="shared" si="178"/>
        <v/>
      </c>
      <c r="AQ345" s="413"/>
      <c r="AR345" s="415" t="str">
        <f>IF('3.5 St Lights - Pole'!$AM345="","",'3.5 St Lights - Pole'!$AM345)</f>
        <v/>
      </c>
      <c r="AS345" s="413"/>
      <c r="AT345" s="89" t="str">
        <f t="shared" si="179"/>
        <v/>
      </c>
      <c r="AU345" s="85"/>
      <c r="AV345" s="85"/>
      <c r="AW345" s="413"/>
      <c r="AX345" s="413"/>
      <c r="AY345" s="89" t="str">
        <f t="shared" si="180"/>
        <v/>
      </c>
      <c r="AZ345" s="85"/>
      <c r="BA345" s="85"/>
      <c r="BB345" s="413" t="str">
        <f t="shared" si="181"/>
        <v/>
      </c>
      <c r="BC345" s="89" t="str">
        <f t="shared" si="182"/>
        <v/>
      </c>
      <c r="BD345" s="414" t="str">
        <f t="shared" si="183"/>
        <v/>
      </c>
      <c r="BE345" s="413"/>
      <c r="BF345" s="416" t="str">
        <f t="shared" si="184"/>
        <v/>
      </c>
      <c r="BG345" s="415" t="str">
        <f>IF('3.5 St Lights - Pole'!$AM345="","",'3.5 St Lights - Pole'!$AM345)</f>
        <v/>
      </c>
      <c r="BH345" s="413"/>
      <c r="BI345" s="89" t="str">
        <f t="shared" si="185"/>
        <v/>
      </c>
      <c r="BJ345" s="85"/>
      <c r="BK345" s="413"/>
      <c r="BL345" s="413"/>
      <c r="BM345" s="413"/>
      <c r="BN345" s="89" t="str">
        <f t="shared" si="186"/>
        <v/>
      </c>
      <c r="BO345" s="85"/>
      <c r="BP345" s="413"/>
      <c r="BQ345" s="415" t="str">
        <f>IF('3.5 St Lights - Pole'!$AM345="","",'3.5 St Lights - Pole'!$AM345)</f>
        <v/>
      </c>
      <c r="BR345" s="85"/>
      <c r="BS345" s="85"/>
      <c r="BT345" s="85" t="str">
        <f>'3.5 St Lights - Pole'!CE345</f>
        <v/>
      </c>
      <c r="BU345" s="85"/>
      <c r="BV345" s="85" t="str">
        <f t="shared" si="187"/>
        <v/>
      </c>
      <c r="BW345" s="271"/>
      <c r="BX345" s="85" t="str">
        <f>'3.5 St Lights - Pole'!CI345</f>
        <v/>
      </c>
      <c r="BY345" s="85" t="str">
        <f>'3.5 St Lights - Pole'!CJ345</f>
        <v/>
      </c>
      <c r="BZ345" s="85" t="str">
        <f>'3.5 St Lights - Pole'!CK345</f>
        <v/>
      </c>
      <c r="CA345" s="85"/>
      <c r="CB345" s="85"/>
      <c r="CC345" s="85" t="str">
        <f t="shared" si="188"/>
        <v/>
      </c>
      <c r="CD345" s="413"/>
      <c r="CE345" s="112"/>
      <c r="CF345" s="133" t="str">
        <f ca="1">IF('3.5 St Lights - Pole'!CR345="","",'3.5 St Lights - Pole'!CR345)</f>
        <v/>
      </c>
      <c r="CG345" s="112" t="str">
        <f>IF('3.5 St Lights - Pole'!CS345="","",'3.5 St Lights - Pole'!CS345)</f>
        <v/>
      </c>
      <c r="CH345" s="112"/>
      <c r="CI345" s="112"/>
    </row>
    <row r="346" spans="1:87" x14ac:dyDescent="0.2">
      <c r="A346" s="237"/>
      <c r="B346" s="413" t="str">
        <f t="shared" si="161"/>
        <v/>
      </c>
      <c r="C346" s="413" t="str">
        <f>IF('3.5 St Lights - Bracket'!B346="","",'3.5 St Lights - Bracket'!B346)</f>
        <v/>
      </c>
      <c r="D346" s="89" t="str">
        <f>IF('3.5 St Lights - Bracket'!D346="","",'3.5 St Lights - Bracket'!D346)</f>
        <v/>
      </c>
      <c r="E346" s="413" t="str">
        <f>IF('3.5 St Lights - Bracket'!E346="","",'3.5 St Lights - Bracket'!E346)</f>
        <v/>
      </c>
      <c r="F346" s="413" t="str">
        <f>IF('3.5 St Lights - Bracket'!F346="","",'3.5 St Lights - Bracket'!F346)</f>
        <v/>
      </c>
      <c r="G346" s="413" t="str">
        <f>IF('3.5 St Lights - Bracket'!G346="","",'3.5 St Lights - Bracket'!G346)</f>
        <v/>
      </c>
      <c r="H346" s="413" t="str">
        <f>IF('3.5 St Lights - Bracket'!H346="","",'3.5 St Lights - Bracket'!H346)</f>
        <v/>
      </c>
      <c r="I346" s="413"/>
      <c r="J346" s="89" t="str">
        <f t="shared" si="162"/>
        <v/>
      </c>
      <c r="K346" s="413"/>
      <c r="L346" s="89" t="str">
        <f t="shared" si="163"/>
        <v/>
      </c>
      <c r="M346" s="414" t="str">
        <f t="shared" si="164"/>
        <v/>
      </c>
      <c r="N346" s="413"/>
      <c r="O346" s="89" t="str">
        <f t="shared" si="165"/>
        <v/>
      </c>
      <c r="P346" s="413" t="str">
        <f t="shared" si="166"/>
        <v/>
      </c>
      <c r="Q346" s="89" t="str">
        <f t="shared" si="167"/>
        <v/>
      </c>
      <c r="R346" s="413"/>
      <c r="S346" s="413" t="str">
        <f>IFERROR(VLOOKUP('3.5 St Lights - Pole'!AE346,sl_lights_light_supply_auto,2,FALSE),"")</f>
        <v/>
      </c>
      <c r="T346" s="89" t="str">
        <f t="shared" si="168"/>
        <v/>
      </c>
      <c r="U346" s="413"/>
      <c r="V346" s="413"/>
      <c r="W346" s="413"/>
      <c r="X346" s="413"/>
      <c r="Y346" s="89" t="str">
        <f t="shared" si="169"/>
        <v/>
      </c>
      <c r="Z346" s="415" t="str">
        <f>IF('3.5 St Lights - Pole'!$AM346="","",'3.5 St Lights - Pole'!$AM346)</f>
        <v/>
      </c>
      <c r="AA346" s="413"/>
      <c r="AB346" s="413"/>
      <c r="AC346" s="89" t="str">
        <f t="shared" si="170"/>
        <v/>
      </c>
      <c r="AD346" s="85"/>
      <c r="AE346" s="413"/>
      <c r="AF346" s="413" t="str">
        <f t="shared" si="171"/>
        <v/>
      </c>
      <c r="AG346" s="89" t="str">
        <f t="shared" si="172"/>
        <v/>
      </c>
      <c r="AH346" s="414" t="str">
        <f t="shared" si="173"/>
        <v/>
      </c>
      <c r="AI346" s="413" t="str">
        <f t="shared" si="174"/>
        <v/>
      </c>
      <c r="AJ346" s="89" t="str">
        <f t="shared" si="175"/>
        <v/>
      </c>
      <c r="AK346" s="413"/>
      <c r="AL346" s="89" t="str">
        <f t="shared" si="176"/>
        <v/>
      </c>
      <c r="AM346" s="413"/>
      <c r="AN346" s="89" t="str">
        <f t="shared" si="177"/>
        <v/>
      </c>
      <c r="AO346" s="413"/>
      <c r="AP346" s="89" t="str">
        <f t="shared" si="178"/>
        <v/>
      </c>
      <c r="AQ346" s="413"/>
      <c r="AR346" s="415" t="str">
        <f>IF('3.5 St Lights - Pole'!$AM346="","",'3.5 St Lights - Pole'!$AM346)</f>
        <v/>
      </c>
      <c r="AS346" s="413"/>
      <c r="AT346" s="89" t="str">
        <f t="shared" si="179"/>
        <v/>
      </c>
      <c r="AU346" s="85"/>
      <c r="AV346" s="85"/>
      <c r="AW346" s="413"/>
      <c r="AX346" s="413"/>
      <c r="AY346" s="89" t="str">
        <f t="shared" si="180"/>
        <v/>
      </c>
      <c r="AZ346" s="85"/>
      <c r="BA346" s="85"/>
      <c r="BB346" s="413" t="str">
        <f t="shared" si="181"/>
        <v/>
      </c>
      <c r="BC346" s="89" t="str">
        <f t="shared" si="182"/>
        <v/>
      </c>
      <c r="BD346" s="414" t="str">
        <f t="shared" si="183"/>
        <v/>
      </c>
      <c r="BE346" s="413"/>
      <c r="BF346" s="416" t="str">
        <f t="shared" si="184"/>
        <v/>
      </c>
      <c r="BG346" s="415" t="str">
        <f>IF('3.5 St Lights - Pole'!$AM346="","",'3.5 St Lights - Pole'!$AM346)</f>
        <v/>
      </c>
      <c r="BH346" s="413"/>
      <c r="BI346" s="89" t="str">
        <f t="shared" si="185"/>
        <v/>
      </c>
      <c r="BJ346" s="85"/>
      <c r="BK346" s="413"/>
      <c r="BL346" s="413"/>
      <c r="BM346" s="413"/>
      <c r="BN346" s="89" t="str">
        <f t="shared" si="186"/>
        <v/>
      </c>
      <c r="BO346" s="85"/>
      <c r="BP346" s="413"/>
      <c r="BQ346" s="415" t="str">
        <f>IF('3.5 St Lights - Pole'!$AM346="","",'3.5 St Lights - Pole'!$AM346)</f>
        <v/>
      </c>
      <c r="BR346" s="85"/>
      <c r="BS346" s="85"/>
      <c r="BT346" s="85" t="str">
        <f>'3.5 St Lights - Pole'!CE346</f>
        <v/>
      </c>
      <c r="BU346" s="85"/>
      <c r="BV346" s="85" t="str">
        <f t="shared" si="187"/>
        <v/>
      </c>
      <c r="BW346" s="271"/>
      <c r="BX346" s="85" t="str">
        <f>'3.5 St Lights - Pole'!CI346</f>
        <v/>
      </c>
      <c r="BY346" s="85" t="str">
        <f>'3.5 St Lights - Pole'!CJ346</f>
        <v/>
      </c>
      <c r="BZ346" s="85" t="str">
        <f>'3.5 St Lights - Pole'!CK346</f>
        <v/>
      </c>
      <c r="CA346" s="85"/>
      <c r="CB346" s="85"/>
      <c r="CC346" s="85" t="str">
        <f t="shared" si="188"/>
        <v/>
      </c>
      <c r="CD346" s="413"/>
      <c r="CE346" s="112"/>
      <c r="CF346" s="133" t="str">
        <f ca="1">IF('3.5 St Lights - Pole'!CR346="","",'3.5 St Lights - Pole'!CR346)</f>
        <v/>
      </c>
      <c r="CG346" s="112" t="str">
        <f>IF('3.5 St Lights - Pole'!CS346="","",'3.5 St Lights - Pole'!CS346)</f>
        <v/>
      </c>
      <c r="CH346" s="112"/>
      <c r="CI346" s="112"/>
    </row>
    <row r="347" spans="1:87" x14ac:dyDescent="0.2">
      <c r="A347" s="237"/>
      <c r="B347" s="413" t="str">
        <f t="shared" si="161"/>
        <v/>
      </c>
      <c r="C347" s="413" t="str">
        <f>IF('3.5 St Lights - Bracket'!B347="","",'3.5 St Lights - Bracket'!B347)</f>
        <v/>
      </c>
      <c r="D347" s="89" t="str">
        <f>IF('3.5 St Lights - Bracket'!D347="","",'3.5 St Lights - Bracket'!D347)</f>
        <v/>
      </c>
      <c r="E347" s="413" t="str">
        <f>IF('3.5 St Lights - Bracket'!E347="","",'3.5 St Lights - Bracket'!E347)</f>
        <v/>
      </c>
      <c r="F347" s="413" t="str">
        <f>IF('3.5 St Lights - Bracket'!F347="","",'3.5 St Lights - Bracket'!F347)</f>
        <v/>
      </c>
      <c r="G347" s="413" t="str">
        <f>IF('3.5 St Lights - Bracket'!G347="","",'3.5 St Lights - Bracket'!G347)</f>
        <v/>
      </c>
      <c r="H347" s="413" t="str">
        <f>IF('3.5 St Lights - Bracket'!H347="","",'3.5 St Lights - Bracket'!H347)</f>
        <v/>
      </c>
      <c r="I347" s="413"/>
      <c r="J347" s="89" t="str">
        <f t="shared" si="162"/>
        <v/>
      </c>
      <c r="K347" s="413"/>
      <c r="L347" s="89" t="str">
        <f t="shared" si="163"/>
        <v/>
      </c>
      <c r="M347" s="414" t="str">
        <f t="shared" si="164"/>
        <v/>
      </c>
      <c r="N347" s="413"/>
      <c r="O347" s="89" t="str">
        <f t="shared" si="165"/>
        <v/>
      </c>
      <c r="P347" s="413" t="str">
        <f t="shared" si="166"/>
        <v/>
      </c>
      <c r="Q347" s="89" t="str">
        <f t="shared" si="167"/>
        <v/>
      </c>
      <c r="R347" s="413"/>
      <c r="S347" s="413" t="str">
        <f>IFERROR(VLOOKUP('3.5 St Lights - Pole'!AE347,sl_lights_light_supply_auto,2,FALSE),"")</f>
        <v/>
      </c>
      <c r="T347" s="89" t="str">
        <f t="shared" si="168"/>
        <v/>
      </c>
      <c r="U347" s="413"/>
      <c r="V347" s="413"/>
      <c r="W347" s="413"/>
      <c r="X347" s="413"/>
      <c r="Y347" s="89" t="str">
        <f t="shared" si="169"/>
        <v/>
      </c>
      <c r="Z347" s="415" t="str">
        <f>IF('3.5 St Lights - Pole'!$AM347="","",'3.5 St Lights - Pole'!$AM347)</f>
        <v/>
      </c>
      <c r="AA347" s="413"/>
      <c r="AB347" s="413"/>
      <c r="AC347" s="89" t="str">
        <f t="shared" si="170"/>
        <v/>
      </c>
      <c r="AD347" s="85"/>
      <c r="AE347" s="413"/>
      <c r="AF347" s="413" t="str">
        <f t="shared" si="171"/>
        <v/>
      </c>
      <c r="AG347" s="89" t="str">
        <f t="shared" si="172"/>
        <v/>
      </c>
      <c r="AH347" s="414" t="str">
        <f t="shared" si="173"/>
        <v/>
      </c>
      <c r="AI347" s="413" t="str">
        <f t="shared" si="174"/>
        <v/>
      </c>
      <c r="AJ347" s="89" t="str">
        <f t="shared" si="175"/>
        <v/>
      </c>
      <c r="AK347" s="413"/>
      <c r="AL347" s="89" t="str">
        <f t="shared" si="176"/>
        <v/>
      </c>
      <c r="AM347" s="413"/>
      <c r="AN347" s="89" t="str">
        <f t="shared" si="177"/>
        <v/>
      </c>
      <c r="AO347" s="413"/>
      <c r="AP347" s="89" t="str">
        <f t="shared" si="178"/>
        <v/>
      </c>
      <c r="AQ347" s="413"/>
      <c r="AR347" s="415" t="str">
        <f>IF('3.5 St Lights - Pole'!$AM347="","",'3.5 St Lights - Pole'!$AM347)</f>
        <v/>
      </c>
      <c r="AS347" s="413"/>
      <c r="AT347" s="89" t="str">
        <f t="shared" si="179"/>
        <v/>
      </c>
      <c r="AU347" s="85"/>
      <c r="AV347" s="85"/>
      <c r="AW347" s="413"/>
      <c r="AX347" s="413"/>
      <c r="AY347" s="89" t="str">
        <f t="shared" si="180"/>
        <v/>
      </c>
      <c r="AZ347" s="85"/>
      <c r="BA347" s="85"/>
      <c r="BB347" s="413" t="str">
        <f t="shared" si="181"/>
        <v/>
      </c>
      <c r="BC347" s="89" t="str">
        <f t="shared" si="182"/>
        <v/>
      </c>
      <c r="BD347" s="414" t="str">
        <f t="shared" si="183"/>
        <v/>
      </c>
      <c r="BE347" s="413"/>
      <c r="BF347" s="416" t="str">
        <f t="shared" si="184"/>
        <v/>
      </c>
      <c r="BG347" s="415" t="str">
        <f>IF('3.5 St Lights - Pole'!$AM347="","",'3.5 St Lights - Pole'!$AM347)</f>
        <v/>
      </c>
      <c r="BH347" s="413"/>
      <c r="BI347" s="89" t="str">
        <f t="shared" si="185"/>
        <v/>
      </c>
      <c r="BJ347" s="85"/>
      <c r="BK347" s="413"/>
      <c r="BL347" s="413"/>
      <c r="BM347" s="413"/>
      <c r="BN347" s="89" t="str">
        <f t="shared" si="186"/>
        <v/>
      </c>
      <c r="BO347" s="85"/>
      <c r="BP347" s="413"/>
      <c r="BQ347" s="415" t="str">
        <f>IF('3.5 St Lights - Pole'!$AM347="","",'3.5 St Lights - Pole'!$AM347)</f>
        <v/>
      </c>
      <c r="BR347" s="85"/>
      <c r="BS347" s="85"/>
      <c r="BT347" s="85" t="str">
        <f>'3.5 St Lights - Pole'!CE347</f>
        <v/>
      </c>
      <c r="BU347" s="85"/>
      <c r="BV347" s="85" t="str">
        <f t="shared" si="187"/>
        <v/>
      </c>
      <c r="BW347" s="271"/>
      <c r="BX347" s="85" t="str">
        <f>'3.5 St Lights - Pole'!CI347</f>
        <v/>
      </c>
      <c r="BY347" s="85" t="str">
        <f>'3.5 St Lights - Pole'!CJ347</f>
        <v/>
      </c>
      <c r="BZ347" s="85" t="str">
        <f>'3.5 St Lights - Pole'!CK347</f>
        <v/>
      </c>
      <c r="CA347" s="85"/>
      <c r="CB347" s="85"/>
      <c r="CC347" s="85" t="str">
        <f t="shared" si="188"/>
        <v/>
      </c>
      <c r="CD347" s="413"/>
      <c r="CE347" s="112"/>
      <c r="CF347" s="133" t="str">
        <f ca="1">IF('3.5 St Lights - Pole'!CR347="","",'3.5 St Lights - Pole'!CR347)</f>
        <v/>
      </c>
      <c r="CG347" s="112" t="str">
        <f>IF('3.5 St Lights - Pole'!CS347="","",'3.5 St Lights - Pole'!CS347)</f>
        <v/>
      </c>
      <c r="CH347" s="112"/>
      <c r="CI347" s="112"/>
    </row>
    <row r="348" spans="1:87" x14ac:dyDescent="0.2">
      <c r="A348" s="237"/>
      <c r="B348" s="413" t="str">
        <f t="shared" si="161"/>
        <v/>
      </c>
      <c r="C348" s="413" t="str">
        <f>IF('3.5 St Lights - Bracket'!B348="","",'3.5 St Lights - Bracket'!B348)</f>
        <v/>
      </c>
      <c r="D348" s="89" t="str">
        <f>IF('3.5 St Lights - Bracket'!D348="","",'3.5 St Lights - Bracket'!D348)</f>
        <v/>
      </c>
      <c r="E348" s="413" t="str">
        <f>IF('3.5 St Lights - Bracket'!E348="","",'3.5 St Lights - Bracket'!E348)</f>
        <v/>
      </c>
      <c r="F348" s="413" t="str">
        <f>IF('3.5 St Lights - Bracket'!F348="","",'3.5 St Lights - Bracket'!F348)</f>
        <v/>
      </c>
      <c r="G348" s="413" t="str">
        <f>IF('3.5 St Lights - Bracket'!G348="","",'3.5 St Lights - Bracket'!G348)</f>
        <v/>
      </c>
      <c r="H348" s="413" t="str">
        <f>IF('3.5 St Lights - Bracket'!H348="","",'3.5 St Lights - Bracket'!H348)</f>
        <v/>
      </c>
      <c r="I348" s="413"/>
      <c r="J348" s="89" t="str">
        <f t="shared" si="162"/>
        <v/>
      </c>
      <c r="K348" s="413"/>
      <c r="L348" s="89" t="str">
        <f t="shared" si="163"/>
        <v/>
      </c>
      <c r="M348" s="414" t="str">
        <f t="shared" si="164"/>
        <v/>
      </c>
      <c r="N348" s="413"/>
      <c r="O348" s="89" t="str">
        <f t="shared" si="165"/>
        <v/>
      </c>
      <c r="P348" s="413" t="str">
        <f t="shared" si="166"/>
        <v/>
      </c>
      <c r="Q348" s="89" t="str">
        <f t="shared" si="167"/>
        <v/>
      </c>
      <c r="R348" s="413"/>
      <c r="S348" s="413" t="str">
        <f>IFERROR(VLOOKUP('3.5 St Lights - Pole'!AE348,sl_lights_light_supply_auto,2,FALSE),"")</f>
        <v/>
      </c>
      <c r="T348" s="89" t="str">
        <f t="shared" si="168"/>
        <v/>
      </c>
      <c r="U348" s="413"/>
      <c r="V348" s="413"/>
      <c r="W348" s="413"/>
      <c r="X348" s="413"/>
      <c r="Y348" s="89" t="str">
        <f t="shared" si="169"/>
        <v/>
      </c>
      <c r="Z348" s="415" t="str">
        <f>IF('3.5 St Lights - Pole'!$AM348="","",'3.5 St Lights - Pole'!$AM348)</f>
        <v/>
      </c>
      <c r="AA348" s="413"/>
      <c r="AB348" s="413"/>
      <c r="AC348" s="89" t="str">
        <f t="shared" si="170"/>
        <v/>
      </c>
      <c r="AD348" s="85"/>
      <c r="AE348" s="413"/>
      <c r="AF348" s="413" t="str">
        <f t="shared" si="171"/>
        <v/>
      </c>
      <c r="AG348" s="89" t="str">
        <f t="shared" si="172"/>
        <v/>
      </c>
      <c r="AH348" s="414" t="str">
        <f t="shared" si="173"/>
        <v/>
      </c>
      <c r="AI348" s="413" t="str">
        <f t="shared" si="174"/>
        <v/>
      </c>
      <c r="AJ348" s="89" t="str">
        <f t="shared" si="175"/>
        <v/>
      </c>
      <c r="AK348" s="413"/>
      <c r="AL348" s="89" t="str">
        <f t="shared" si="176"/>
        <v/>
      </c>
      <c r="AM348" s="413"/>
      <c r="AN348" s="89" t="str">
        <f t="shared" si="177"/>
        <v/>
      </c>
      <c r="AO348" s="413"/>
      <c r="AP348" s="89" t="str">
        <f t="shared" si="178"/>
        <v/>
      </c>
      <c r="AQ348" s="413"/>
      <c r="AR348" s="415" t="str">
        <f>IF('3.5 St Lights - Pole'!$AM348="","",'3.5 St Lights - Pole'!$AM348)</f>
        <v/>
      </c>
      <c r="AS348" s="413"/>
      <c r="AT348" s="89" t="str">
        <f t="shared" si="179"/>
        <v/>
      </c>
      <c r="AU348" s="85"/>
      <c r="AV348" s="85"/>
      <c r="AW348" s="413"/>
      <c r="AX348" s="413"/>
      <c r="AY348" s="89" t="str">
        <f t="shared" si="180"/>
        <v/>
      </c>
      <c r="AZ348" s="85"/>
      <c r="BA348" s="85"/>
      <c r="BB348" s="413" t="str">
        <f t="shared" si="181"/>
        <v/>
      </c>
      <c r="BC348" s="89" t="str">
        <f t="shared" si="182"/>
        <v/>
      </c>
      <c r="BD348" s="414" t="str">
        <f t="shared" si="183"/>
        <v/>
      </c>
      <c r="BE348" s="413"/>
      <c r="BF348" s="416" t="str">
        <f t="shared" si="184"/>
        <v/>
      </c>
      <c r="BG348" s="415" t="str">
        <f>IF('3.5 St Lights - Pole'!$AM348="","",'3.5 St Lights - Pole'!$AM348)</f>
        <v/>
      </c>
      <c r="BH348" s="413"/>
      <c r="BI348" s="89" t="str">
        <f t="shared" si="185"/>
        <v/>
      </c>
      <c r="BJ348" s="85"/>
      <c r="BK348" s="413"/>
      <c r="BL348" s="413"/>
      <c r="BM348" s="413"/>
      <c r="BN348" s="89" t="str">
        <f t="shared" si="186"/>
        <v/>
      </c>
      <c r="BO348" s="85"/>
      <c r="BP348" s="413"/>
      <c r="BQ348" s="415" t="str">
        <f>IF('3.5 St Lights - Pole'!$AM348="","",'3.5 St Lights - Pole'!$AM348)</f>
        <v/>
      </c>
      <c r="BR348" s="85"/>
      <c r="BS348" s="85"/>
      <c r="BT348" s="85" t="str">
        <f>'3.5 St Lights - Pole'!CE348</f>
        <v/>
      </c>
      <c r="BU348" s="85"/>
      <c r="BV348" s="85" t="str">
        <f t="shared" si="187"/>
        <v/>
      </c>
      <c r="BW348" s="271"/>
      <c r="BX348" s="85" t="str">
        <f>'3.5 St Lights - Pole'!CI348</f>
        <v/>
      </c>
      <c r="BY348" s="85" t="str">
        <f>'3.5 St Lights - Pole'!CJ348</f>
        <v/>
      </c>
      <c r="BZ348" s="85" t="str">
        <f>'3.5 St Lights - Pole'!CK348</f>
        <v/>
      </c>
      <c r="CA348" s="85"/>
      <c r="CB348" s="85"/>
      <c r="CC348" s="85" t="str">
        <f t="shared" si="188"/>
        <v/>
      </c>
      <c r="CD348" s="413"/>
      <c r="CE348" s="112"/>
      <c r="CF348" s="133" t="str">
        <f ca="1">IF('3.5 St Lights - Pole'!CR348="","",'3.5 St Lights - Pole'!CR348)</f>
        <v/>
      </c>
      <c r="CG348" s="112" t="str">
        <f>IF('3.5 St Lights - Pole'!CS348="","",'3.5 St Lights - Pole'!CS348)</f>
        <v/>
      </c>
      <c r="CH348" s="112"/>
      <c r="CI348" s="112"/>
    </row>
    <row r="349" spans="1:87" x14ac:dyDescent="0.2">
      <c r="A349" s="237"/>
      <c r="B349" s="413" t="str">
        <f t="shared" si="161"/>
        <v/>
      </c>
      <c r="C349" s="413" t="str">
        <f>IF('3.5 St Lights - Bracket'!B349="","",'3.5 St Lights - Bracket'!B349)</f>
        <v/>
      </c>
      <c r="D349" s="89" t="str">
        <f>IF('3.5 St Lights - Bracket'!D349="","",'3.5 St Lights - Bracket'!D349)</f>
        <v/>
      </c>
      <c r="E349" s="413" t="str">
        <f>IF('3.5 St Lights - Bracket'!E349="","",'3.5 St Lights - Bracket'!E349)</f>
        <v/>
      </c>
      <c r="F349" s="413" t="str">
        <f>IF('3.5 St Lights - Bracket'!F349="","",'3.5 St Lights - Bracket'!F349)</f>
        <v/>
      </c>
      <c r="G349" s="413" t="str">
        <f>IF('3.5 St Lights - Bracket'!G349="","",'3.5 St Lights - Bracket'!G349)</f>
        <v/>
      </c>
      <c r="H349" s="413" t="str">
        <f>IF('3.5 St Lights - Bracket'!H349="","",'3.5 St Lights - Bracket'!H349)</f>
        <v/>
      </c>
      <c r="I349" s="413"/>
      <c r="J349" s="89" t="str">
        <f t="shared" si="162"/>
        <v/>
      </c>
      <c r="K349" s="413"/>
      <c r="L349" s="89" t="str">
        <f t="shared" si="163"/>
        <v/>
      </c>
      <c r="M349" s="414" t="str">
        <f t="shared" si="164"/>
        <v/>
      </c>
      <c r="N349" s="413"/>
      <c r="O349" s="89" t="str">
        <f t="shared" si="165"/>
        <v/>
      </c>
      <c r="P349" s="413" t="str">
        <f t="shared" si="166"/>
        <v/>
      </c>
      <c r="Q349" s="89" t="str">
        <f t="shared" si="167"/>
        <v/>
      </c>
      <c r="R349" s="413"/>
      <c r="S349" s="413" t="str">
        <f>IFERROR(VLOOKUP('3.5 St Lights - Pole'!AE349,sl_lights_light_supply_auto,2,FALSE),"")</f>
        <v/>
      </c>
      <c r="T349" s="89" t="str">
        <f t="shared" si="168"/>
        <v/>
      </c>
      <c r="U349" s="413"/>
      <c r="V349" s="413"/>
      <c r="W349" s="413"/>
      <c r="X349" s="413"/>
      <c r="Y349" s="89" t="str">
        <f t="shared" si="169"/>
        <v/>
      </c>
      <c r="Z349" s="415" t="str">
        <f>IF('3.5 St Lights - Pole'!$AM349="","",'3.5 St Lights - Pole'!$AM349)</f>
        <v/>
      </c>
      <c r="AA349" s="413"/>
      <c r="AB349" s="413"/>
      <c r="AC349" s="89" t="str">
        <f t="shared" si="170"/>
        <v/>
      </c>
      <c r="AD349" s="85"/>
      <c r="AE349" s="413"/>
      <c r="AF349" s="413" t="str">
        <f t="shared" si="171"/>
        <v/>
      </c>
      <c r="AG349" s="89" t="str">
        <f t="shared" si="172"/>
        <v/>
      </c>
      <c r="AH349" s="414" t="str">
        <f t="shared" si="173"/>
        <v/>
      </c>
      <c r="AI349" s="413" t="str">
        <f t="shared" si="174"/>
        <v/>
      </c>
      <c r="AJ349" s="89" t="str">
        <f t="shared" si="175"/>
        <v/>
      </c>
      <c r="AK349" s="413"/>
      <c r="AL349" s="89" t="str">
        <f t="shared" si="176"/>
        <v/>
      </c>
      <c r="AM349" s="413"/>
      <c r="AN349" s="89" t="str">
        <f t="shared" si="177"/>
        <v/>
      </c>
      <c r="AO349" s="413"/>
      <c r="AP349" s="89" t="str">
        <f t="shared" si="178"/>
        <v/>
      </c>
      <c r="AQ349" s="413"/>
      <c r="AR349" s="415" t="str">
        <f>IF('3.5 St Lights - Pole'!$AM349="","",'3.5 St Lights - Pole'!$AM349)</f>
        <v/>
      </c>
      <c r="AS349" s="413"/>
      <c r="AT349" s="89" t="str">
        <f t="shared" si="179"/>
        <v/>
      </c>
      <c r="AU349" s="85"/>
      <c r="AV349" s="85"/>
      <c r="AW349" s="413"/>
      <c r="AX349" s="413"/>
      <c r="AY349" s="89" t="str">
        <f t="shared" si="180"/>
        <v/>
      </c>
      <c r="AZ349" s="85"/>
      <c r="BA349" s="85"/>
      <c r="BB349" s="413" t="str">
        <f t="shared" si="181"/>
        <v/>
      </c>
      <c r="BC349" s="89" t="str">
        <f t="shared" si="182"/>
        <v/>
      </c>
      <c r="BD349" s="414" t="str">
        <f t="shared" si="183"/>
        <v/>
      </c>
      <c r="BE349" s="413"/>
      <c r="BF349" s="416" t="str">
        <f t="shared" si="184"/>
        <v/>
      </c>
      <c r="BG349" s="415" t="str">
        <f>IF('3.5 St Lights - Pole'!$AM349="","",'3.5 St Lights - Pole'!$AM349)</f>
        <v/>
      </c>
      <c r="BH349" s="413"/>
      <c r="BI349" s="89" t="str">
        <f t="shared" si="185"/>
        <v/>
      </c>
      <c r="BJ349" s="85"/>
      <c r="BK349" s="413"/>
      <c r="BL349" s="413"/>
      <c r="BM349" s="413"/>
      <c r="BN349" s="89" t="str">
        <f t="shared" si="186"/>
        <v/>
      </c>
      <c r="BO349" s="85"/>
      <c r="BP349" s="413"/>
      <c r="BQ349" s="415" t="str">
        <f>IF('3.5 St Lights - Pole'!$AM349="","",'3.5 St Lights - Pole'!$AM349)</f>
        <v/>
      </c>
      <c r="BR349" s="85"/>
      <c r="BS349" s="85"/>
      <c r="BT349" s="85" t="str">
        <f>'3.5 St Lights - Pole'!CE349</f>
        <v/>
      </c>
      <c r="BU349" s="85"/>
      <c r="BV349" s="85" t="str">
        <f t="shared" si="187"/>
        <v/>
      </c>
      <c r="BW349" s="271"/>
      <c r="BX349" s="85" t="str">
        <f>'3.5 St Lights - Pole'!CI349</f>
        <v/>
      </c>
      <c r="BY349" s="85" t="str">
        <f>'3.5 St Lights - Pole'!CJ349</f>
        <v/>
      </c>
      <c r="BZ349" s="85" t="str">
        <f>'3.5 St Lights - Pole'!CK349</f>
        <v/>
      </c>
      <c r="CA349" s="85"/>
      <c r="CB349" s="85"/>
      <c r="CC349" s="85" t="str">
        <f t="shared" si="188"/>
        <v/>
      </c>
      <c r="CD349" s="413"/>
      <c r="CE349" s="112"/>
      <c r="CF349" s="133" t="str">
        <f ca="1">IF('3.5 St Lights - Pole'!CR349="","",'3.5 St Lights - Pole'!CR349)</f>
        <v/>
      </c>
      <c r="CG349" s="112" t="str">
        <f>IF('3.5 St Lights - Pole'!CS349="","",'3.5 St Lights - Pole'!CS349)</f>
        <v/>
      </c>
      <c r="CH349" s="112"/>
      <c r="CI349" s="112"/>
    </row>
    <row r="350" spans="1:87" x14ac:dyDescent="0.2">
      <c r="A350" s="237"/>
      <c r="B350" s="413" t="str">
        <f t="shared" si="161"/>
        <v/>
      </c>
      <c r="C350" s="413" t="str">
        <f>IF('3.5 St Lights - Bracket'!B350="","",'3.5 St Lights - Bracket'!B350)</f>
        <v/>
      </c>
      <c r="D350" s="89" t="str">
        <f>IF('3.5 St Lights - Bracket'!D350="","",'3.5 St Lights - Bracket'!D350)</f>
        <v/>
      </c>
      <c r="E350" s="413" t="str">
        <f>IF('3.5 St Lights - Bracket'!E350="","",'3.5 St Lights - Bracket'!E350)</f>
        <v/>
      </c>
      <c r="F350" s="413" t="str">
        <f>IF('3.5 St Lights - Bracket'!F350="","",'3.5 St Lights - Bracket'!F350)</f>
        <v/>
      </c>
      <c r="G350" s="413" t="str">
        <f>IF('3.5 St Lights - Bracket'!G350="","",'3.5 St Lights - Bracket'!G350)</f>
        <v/>
      </c>
      <c r="H350" s="413" t="str">
        <f>IF('3.5 St Lights - Bracket'!H350="","",'3.5 St Lights - Bracket'!H350)</f>
        <v/>
      </c>
      <c r="I350" s="413"/>
      <c r="J350" s="89" t="str">
        <f t="shared" si="162"/>
        <v/>
      </c>
      <c r="K350" s="413"/>
      <c r="L350" s="89" t="str">
        <f t="shared" si="163"/>
        <v/>
      </c>
      <c r="M350" s="414" t="str">
        <f t="shared" si="164"/>
        <v/>
      </c>
      <c r="N350" s="413"/>
      <c r="O350" s="89" t="str">
        <f t="shared" si="165"/>
        <v/>
      </c>
      <c r="P350" s="413" t="str">
        <f t="shared" si="166"/>
        <v/>
      </c>
      <c r="Q350" s="89" t="str">
        <f t="shared" si="167"/>
        <v/>
      </c>
      <c r="R350" s="413"/>
      <c r="S350" s="413" t="str">
        <f>IFERROR(VLOOKUP('3.5 St Lights - Pole'!AE350,sl_lights_light_supply_auto,2,FALSE),"")</f>
        <v/>
      </c>
      <c r="T350" s="89" t="str">
        <f t="shared" si="168"/>
        <v/>
      </c>
      <c r="U350" s="413"/>
      <c r="V350" s="413"/>
      <c r="W350" s="413"/>
      <c r="X350" s="413"/>
      <c r="Y350" s="89" t="str">
        <f t="shared" si="169"/>
        <v/>
      </c>
      <c r="Z350" s="415" t="str">
        <f>IF('3.5 St Lights - Pole'!$AM350="","",'3.5 St Lights - Pole'!$AM350)</f>
        <v/>
      </c>
      <c r="AA350" s="413"/>
      <c r="AB350" s="413"/>
      <c r="AC350" s="89" t="str">
        <f t="shared" si="170"/>
        <v/>
      </c>
      <c r="AD350" s="85"/>
      <c r="AE350" s="413"/>
      <c r="AF350" s="413" t="str">
        <f t="shared" si="171"/>
        <v/>
      </c>
      <c r="AG350" s="89" t="str">
        <f t="shared" si="172"/>
        <v/>
      </c>
      <c r="AH350" s="414" t="str">
        <f t="shared" si="173"/>
        <v/>
      </c>
      <c r="AI350" s="413" t="str">
        <f t="shared" si="174"/>
        <v/>
      </c>
      <c r="AJ350" s="89" t="str">
        <f t="shared" si="175"/>
        <v/>
      </c>
      <c r="AK350" s="413"/>
      <c r="AL350" s="89" t="str">
        <f t="shared" si="176"/>
        <v/>
      </c>
      <c r="AM350" s="413"/>
      <c r="AN350" s="89" t="str">
        <f t="shared" si="177"/>
        <v/>
      </c>
      <c r="AO350" s="413"/>
      <c r="AP350" s="89" t="str">
        <f t="shared" si="178"/>
        <v/>
      </c>
      <c r="AQ350" s="413"/>
      <c r="AR350" s="415" t="str">
        <f>IF('3.5 St Lights - Pole'!$AM350="","",'3.5 St Lights - Pole'!$AM350)</f>
        <v/>
      </c>
      <c r="AS350" s="413"/>
      <c r="AT350" s="89" t="str">
        <f t="shared" si="179"/>
        <v/>
      </c>
      <c r="AU350" s="85"/>
      <c r="AV350" s="85"/>
      <c r="AW350" s="413"/>
      <c r="AX350" s="413"/>
      <c r="AY350" s="89" t="str">
        <f t="shared" si="180"/>
        <v/>
      </c>
      <c r="AZ350" s="85"/>
      <c r="BA350" s="85"/>
      <c r="BB350" s="413" t="str">
        <f t="shared" si="181"/>
        <v/>
      </c>
      <c r="BC350" s="89" t="str">
        <f t="shared" si="182"/>
        <v/>
      </c>
      <c r="BD350" s="414" t="str">
        <f t="shared" si="183"/>
        <v/>
      </c>
      <c r="BE350" s="413"/>
      <c r="BF350" s="416" t="str">
        <f t="shared" si="184"/>
        <v/>
      </c>
      <c r="BG350" s="415" t="str">
        <f>IF('3.5 St Lights - Pole'!$AM350="","",'3.5 St Lights - Pole'!$AM350)</f>
        <v/>
      </c>
      <c r="BH350" s="413"/>
      <c r="BI350" s="89" t="str">
        <f t="shared" si="185"/>
        <v/>
      </c>
      <c r="BJ350" s="85"/>
      <c r="BK350" s="413"/>
      <c r="BL350" s="413"/>
      <c r="BM350" s="413"/>
      <c r="BN350" s="89" t="str">
        <f t="shared" si="186"/>
        <v/>
      </c>
      <c r="BO350" s="85"/>
      <c r="BP350" s="413"/>
      <c r="BQ350" s="415" t="str">
        <f>IF('3.5 St Lights - Pole'!$AM350="","",'3.5 St Lights - Pole'!$AM350)</f>
        <v/>
      </c>
      <c r="BR350" s="85"/>
      <c r="BS350" s="85"/>
      <c r="BT350" s="85" t="str">
        <f>'3.5 St Lights - Pole'!CE350</f>
        <v/>
      </c>
      <c r="BU350" s="85"/>
      <c r="BV350" s="85" t="str">
        <f t="shared" si="187"/>
        <v/>
      </c>
      <c r="BW350" s="271"/>
      <c r="BX350" s="85" t="str">
        <f>'3.5 St Lights - Pole'!CI350</f>
        <v/>
      </c>
      <c r="BY350" s="85" t="str">
        <f>'3.5 St Lights - Pole'!CJ350</f>
        <v/>
      </c>
      <c r="BZ350" s="85" t="str">
        <f>'3.5 St Lights - Pole'!CK350</f>
        <v/>
      </c>
      <c r="CA350" s="85"/>
      <c r="CB350" s="85"/>
      <c r="CC350" s="85" t="str">
        <f t="shared" si="188"/>
        <v/>
      </c>
      <c r="CD350" s="413"/>
      <c r="CE350" s="112"/>
      <c r="CF350" s="133" t="str">
        <f ca="1">IF('3.5 St Lights - Pole'!CR350="","",'3.5 St Lights - Pole'!CR350)</f>
        <v/>
      </c>
      <c r="CG350" s="112" t="str">
        <f>IF('3.5 St Lights - Pole'!CS350="","",'3.5 St Lights - Pole'!CS350)</f>
        <v/>
      </c>
      <c r="CH350" s="112"/>
      <c r="CI350" s="112"/>
    </row>
    <row r="351" spans="1:87" x14ac:dyDescent="0.2">
      <c r="A351" s="237"/>
      <c r="B351" s="413" t="str">
        <f t="shared" si="161"/>
        <v/>
      </c>
      <c r="C351" s="413" t="str">
        <f>IF('3.5 St Lights - Bracket'!B351="","",'3.5 St Lights - Bracket'!B351)</f>
        <v/>
      </c>
      <c r="D351" s="89" t="str">
        <f>IF('3.5 St Lights - Bracket'!D351="","",'3.5 St Lights - Bracket'!D351)</f>
        <v/>
      </c>
      <c r="E351" s="413" t="str">
        <f>IF('3.5 St Lights - Bracket'!E351="","",'3.5 St Lights - Bracket'!E351)</f>
        <v/>
      </c>
      <c r="F351" s="413" t="str">
        <f>IF('3.5 St Lights - Bracket'!F351="","",'3.5 St Lights - Bracket'!F351)</f>
        <v/>
      </c>
      <c r="G351" s="413" t="str">
        <f>IF('3.5 St Lights - Bracket'!G351="","",'3.5 St Lights - Bracket'!G351)</f>
        <v/>
      </c>
      <c r="H351" s="413" t="str">
        <f>IF('3.5 St Lights - Bracket'!H351="","",'3.5 St Lights - Bracket'!H351)</f>
        <v/>
      </c>
      <c r="I351" s="413"/>
      <c r="J351" s="89" t="str">
        <f t="shared" si="162"/>
        <v/>
      </c>
      <c r="K351" s="413"/>
      <c r="L351" s="89" t="str">
        <f t="shared" si="163"/>
        <v/>
      </c>
      <c r="M351" s="414" t="str">
        <f t="shared" si="164"/>
        <v/>
      </c>
      <c r="N351" s="413"/>
      <c r="O351" s="89" t="str">
        <f t="shared" si="165"/>
        <v/>
      </c>
      <c r="P351" s="413" t="str">
        <f t="shared" si="166"/>
        <v/>
      </c>
      <c r="Q351" s="89" t="str">
        <f t="shared" si="167"/>
        <v/>
      </c>
      <c r="R351" s="413"/>
      <c r="S351" s="413" t="str">
        <f>IFERROR(VLOOKUP('3.5 St Lights - Pole'!AE351,sl_lights_light_supply_auto,2,FALSE),"")</f>
        <v/>
      </c>
      <c r="T351" s="89" t="str">
        <f t="shared" si="168"/>
        <v/>
      </c>
      <c r="U351" s="413"/>
      <c r="V351" s="413"/>
      <c r="W351" s="413"/>
      <c r="X351" s="413"/>
      <c r="Y351" s="89" t="str">
        <f t="shared" si="169"/>
        <v/>
      </c>
      <c r="Z351" s="415" t="str">
        <f>IF('3.5 St Lights - Pole'!$AM351="","",'3.5 St Lights - Pole'!$AM351)</f>
        <v/>
      </c>
      <c r="AA351" s="413"/>
      <c r="AB351" s="413"/>
      <c r="AC351" s="89" t="str">
        <f t="shared" si="170"/>
        <v/>
      </c>
      <c r="AD351" s="85"/>
      <c r="AE351" s="413"/>
      <c r="AF351" s="413" t="str">
        <f t="shared" si="171"/>
        <v/>
      </c>
      <c r="AG351" s="89" t="str">
        <f t="shared" si="172"/>
        <v/>
      </c>
      <c r="AH351" s="414" t="str">
        <f t="shared" si="173"/>
        <v/>
      </c>
      <c r="AI351" s="413" t="str">
        <f t="shared" si="174"/>
        <v/>
      </c>
      <c r="AJ351" s="89" t="str">
        <f t="shared" si="175"/>
        <v/>
      </c>
      <c r="AK351" s="413"/>
      <c r="AL351" s="89" t="str">
        <f t="shared" si="176"/>
        <v/>
      </c>
      <c r="AM351" s="413"/>
      <c r="AN351" s="89" t="str">
        <f t="shared" si="177"/>
        <v/>
      </c>
      <c r="AO351" s="413"/>
      <c r="AP351" s="89" t="str">
        <f t="shared" si="178"/>
        <v/>
      </c>
      <c r="AQ351" s="413"/>
      <c r="AR351" s="415" t="str">
        <f>IF('3.5 St Lights - Pole'!$AM351="","",'3.5 St Lights - Pole'!$AM351)</f>
        <v/>
      </c>
      <c r="AS351" s="413"/>
      <c r="AT351" s="89" t="str">
        <f t="shared" si="179"/>
        <v/>
      </c>
      <c r="AU351" s="85"/>
      <c r="AV351" s="85"/>
      <c r="AW351" s="413"/>
      <c r="AX351" s="413"/>
      <c r="AY351" s="89" t="str">
        <f t="shared" si="180"/>
        <v/>
      </c>
      <c r="AZ351" s="85"/>
      <c r="BA351" s="85"/>
      <c r="BB351" s="413" t="str">
        <f t="shared" si="181"/>
        <v/>
      </c>
      <c r="BC351" s="89" t="str">
        <f t="shared" si="182"/>
        <v/>
      </c>
      <c r="BD351" s="414" t="str">
        <f t="shared" si="183"/>
        <v/>
      </c>
      <c r="BE351" s="413"/>
      <c r="BF351" s="416" t="str">
        <f t="shared" si="184"/>
        <v/>
      </c>
      <c r="BG351" s="415" t="str">
        <f>IF('3.5 St Lights - Pole'!$AM351="","",'3.5 St Lights - Pole'!$AM351)</f>
        <v/>
      </c>
      <c r="BH351" s="413"/>
      <c r="BI351" s="89" t="str">
        <f t="shared" si="185"/>
        <v/>
      </c>
      <c r="BJ351" s="85"/>
      <c r="BK351" s="413"/>
      <c r="BL351" s="413"/>
      <c r="BM351" s="413"/>
      <c r="BN351" s="89" t="str">
        <f t="shared" si="186"/>
        <v/>
      </c>
      <c r="BO351" s="85"/>
      <c r="BP351" s="413"/>
      <c r="BQ351" s="415" t="str">
        <f>IF('3.5 St Lights - Pole'!$AM351="","",'3.5 St Lights - Pole'!$AM351)</f>
        <v/>
      </c>
      <c r="BR351" s="85"/>
      <c r="BS351" s="85"/>
      <c r="BT351" s="85" t="str">
        <f>'3.5 St Lights - Pole'!CE351</f>
        <v/>
      </c>
      <c r="BU351" s="85"/>
      <c r="BV351" s="85" t="str">
        <f t="shared" si="187"/>
        <v/>
      </c>
      <c r="BW351" s="271"/>
      <c r="BX351" s="85" t="str">
        <f>'3.5 St Lights - Pole'!CI351</f>
        <v/>
      </c>
      <c r="BY351" s="85" t="str">
        <f>'3.5 St Lights - Pole'!CJ351</f>
        <v/>
      </c>
      <c r="BZ351" s="85" t="str">
        <f>'3.5 St Lights - Pole'!CK351</f>
        <v/>
      </c>
      <c r="CA351" s="85"/>
      <c r="CB351" s="85"/>
      <c r="CC351" s="85" t="str">
        <f t="shared" si="188"/>
        <v/>
      </c>
      <c r="CD351" s="413"/>
      <c r="CE351" s="112"/>
      <c r="CF351" s="133" t="str">
        <f ca="1">IF('3.5 St Lights - Pole'!CR351="","",'3.5 St Lights - Pole'!CR351)</f>
        <v/>
      </c>
      <c r="CG351" s="112" t="str">
        <f>IF('3.5 St Lights - Pole'!CS351="","",'3.5 St Lights - Pole'!CS351)</f>
        <v/>
      </c>
      <c r="CH351" s="112"/>
      <c r="CI351" s="112"/>
    </row>
    <row r="352" spans="1:87" x14ac:dyDescent="0.2">
      <c r="A352" s="237"/>
      <c r="B352" s="413" t="str">
        <f t="shared" si="161"/>
        <v/>
      </c>
      <c r="C352" s="413" t="str">
        <f>IF('3.5 St Lights - Bracket'!B352="","",'3.5 St Lights - Bracket'!B352)</f>
        <v/>
      </c>
      <c r="D352" s="89" t="str">
        <f>IF('3.5 St Lights - Bracket'!D352="","",'3.5 St Lights - Bracket'!D352)</f>
        <v/>
      </c>
      <c r="E352" s="413" t="str">
        <f>IF('3.5 St Lights - Bracket'!E352="","",'3.5 St Lights - Bracket'!E352)</f>
        <v/>
      </c>
      <c r="F352" s="413" t="str">
        <f>IF('3.5 St Lights - Bracket'!F352="","",'3.5 St Lights - Bracket'!F352)</f>
        <v/>
      </c>
      <c r="G352" s="413" t="str">
        <f>IF('3.5 St Lights - Bracket'!G352="","",'3.5 St Lights - Bracket'!G352)</f>
        <v/>
      </c>
      <c r="H352" s="413" t="str">
        <f>IF('3.5 St Lights - Bracket'!H352="","",'3.5 St Lights - Bracket'!H352)</f>
        <v/>
      </c>
      <c r="I352" s="413"/>
      <c r="J352" s="89" t="str">
        <f t="shared" si="162"/>
        <v/>
      </c>
      <c r="K352" s="413"/>
      <c r="L352" s="89" t="str">
        <f t="shared" si="163"/>
        <v/>
      </c>
      <c r="M352" s="414" t="str">
        <f t="shared" si="164"/>
        <v/>
      </c>
      <c r="N352" s="413"/>
      <c r="O352" s="89" t="str">
        <f t="shared" si="165"/>
        <v/>
      </c>
      <c r="P352" s="413" t="str">
        <f t="shared" si="166"/>
        <v/>
      </c>
      <c r="Q352" s="89" t="str">
        <f t="shared" si="167"/>
        <v/>
      </c>
      <c r="R352" s="413"/>
      <c r="S352" s="413" t="str">
        <f>IFERROR(VLOOKUP('3.5 St Lights - Pole'!AE352,sl_lights_light_supply_auto,2,FALSE),"")</f>
        <v/>
      </c>
      <c r="T352" s="89" t="str">
        <f t="shared" si="168"/>
        <v/>
      </c>
      <c r="U352" s="413"/>
      <c r="V352" s="413"/>
      <c r="W352" s="413"/>
      <c r="X352" s="413"/>
      <c r="Y352" s="89" t="str">
        <f t="shared" si="169"/>
        <v/>
      </c>
      <c r="Z352" s="415" t="str">
        <f>IF('3.5 St Lights - Pole'!$AM352="","",'3.5 St Lights - Pole'!$AM352)</f>
        <v/>
      </c>
      <c r="AA352" s="413"/>
      <c r="AB352" s="413"/>
      <c r="AC352" s="89" t="str">
        <f t="shared" si="170"/>
        <v/>
      </c>
      <c r="AD352" s="85"/>
      <c r="AE352" s="413"/>
      <c r="AF352" s="413" t="str">
        <f t="shared" si="171"/>
        <v/>
      </c>
      <c r="AG352" s="89" t="str">
        <f t="shared" si="172"/>
        <v/>
      </c>
      <c r="AH352" s="414" t="str">
        <f t="shared" si="173"/>
        <v/>
      </c>
      <c r="AI352" s="413" t="str">
        <f t="shared" si="174"/>
        <v/>
      </c>
      <c r="AJ352" s="89" t="str">
        <f t="shared" si="175"/>
        <v/>
      </c>
      <c r="AK352" s="413"/>
      <c r="AL352" s="89" t="str">
        <f t="shared" si="176"/>
        <v/>
      </c>
      <c r="AM352" s="413"/>
      <c r="AN352" s="89" t="str">
        <f t="shared" si="177"/>
        <v/>
      </c>
      <c r="AO352" s="413"/>
      <c r="AP352" s="89" t="str">
        <f t="shared" si="178"/>
        <v/>
      </c>
      <c r="AQ352" s="413"/>
      <c r="AR352" s="415" t="str">
        <f>IF('3.5 St Lights - Pole'!$AM352="","",'3.5 St Lights - Pole'!$AM352)</f>
        <v/>
      </c>
      <c r="AS352" s="413"/>
      <c r="AT352" s="89" t="str">
        <f t="shared" si="179"/>
        <v/>
      </c>
      <c r="AU352" s="85"/>
      <c r="AV352" s="85"/>
      <c r="AW352" s="413"/>
      <c r="AX352" s="413"/>
      <c r="AY352" s="89" t="str">
        <f t="shared" si="180"/>
        <v/>
      </c>
      <c r="AZ352" s="85"/>
      <c r="BA352" s="85"/>
      <c r="BB352" s="413" t="str">
        <f t="shared" si="181"/>
        <v/>
      </c>
      <c r="BC352" s="89" t="str">
        <f t="shared" si="182"/>
        <v/>
      </c>
      <c r="BD352" s="414" t="str">
        <f t="shared" si="183"/>
        <v/>
      </c>
      <c r="BE352" s="413"/>
      <c r="BF352" s="416" t="str">
        <f t="shared" si="184"/>
        <v/>
      </c>
      <c r="BG352" s="415" t="str">
        <f>IF('3.5 St Lights - Pole'!$AM352="","",'3.5 St Lights - Pole'!$AM352)</f>
        <v/>
      </c>
      <c r="BH352" s="413"/>
      <c r="BI352" s="89" t="str">
        <f t="shared" si="185"/>
        <v/>
      </c>
      <c r="BJ352" s="85"/>
      <c r="BK352" s="413"/>
      <c r="BL352" s="413"/>
      <c r="BM352" s="413"/>
      <c r="BN352" s="89" t="str">
        <f t="shared" si="186"/>
        <v/>
      </c>
      <c r="BO352" s="85"/>
      <c r="BP352" s="413"/>
      <c r="BQ352" s="415" t="str">
        <f>IF('3.5 St Lights - Pole'!$AM352="","",'3.5 St Lights - Pole'!$AM352)</f>
        <v/>
      </c>
      <c r="BR352" s="85"/>
      <c r="BS352" s="85"/>
      <c r="BT352" s="85" t="str">
        <f>'3.5 St Lights - Pole'!CE352</f>
        <v/>
      </c>
      <c r="BU352" s="85"/>
      <c r="BV352" s="85" t="str">
        <f t="shared" si="187"/>
        <v/>
      </c>
      <c r="BW352" s="271"/>
      <c r="BX352" s="85" t="str">
        <f>'3.5 St Lights - Pole'!CI352</f>
        <v/>
      </c>
      <c r="BY352" s="85" t="str">
        <f>'3.5 St Lights - Pole'!CJ352</f>
        <v/>
      </c>
      <c r="BZ352" s="85" t="str">
        <f>'3.5 St Lights - Pole'!CK352</f>
        <v/>
      </c>
      <c r="CA352" s="85"/>
      <c r="CB352" s="85"/>
      <c r="CC352" s="85" t="str">
        <f t="shared" si="188"/>
        <v/>
      </c>
      <c r="CD352" s="413"/>
      <c r="CE352" s="112"/>
      <c r="CF352" s="133" t="str">
        <f ca="1">IF('3.5 St Lights - Pole'!CR352="","",'3.5 St Lights - Pole'!CR352)</f>
        <v/>
      </c>
      <c r="CG352" s="112" t="str">
        <f>IF('3.5 St Lights - Pole'!CS352="","",'3.5 St Lights - Pole'!CS352)</f>
        <v/>
      </c>
      <c r="CH352" s="112"/>
      <c r="CI352" s="112"/>
    </row>
    <row r="353" spans="1:87" x14ac:dyDescent="0.2">
      <c r="A353" s="237"/>
      <c r="B353" s="413" t="str">
        <f t="shared" si="161"/>
        <v/>
      </c>
      <c r="C353" s="413" t="str">
        <f>IF('3.5 St Lights - Bracket'!B353="","",'3.5 St Lights - Bracket'!B353)</f>
        <v/>
      </c>
      <c r="D353" s="89" t="str">
        <f>IF('3.5 St Lights - Bracket'!D353="","",'3.5 St Lights - Bracket'!D353)</f>
        <v/>
      </c>
      <c r="E353" s="413" t="str">
        <f>IF('3.5 St Lights - Bracket'!E353="","",'3.5 St Lights - Bracket'!E353)</f>
        <v/>
      </c>
      <c r="F353" s="413" t="str">
        <f>IF('3.5 St Lights - Bracket'!F353="","",'3.5 St Lights - Bracket'!F353)</f>
        <v/>
      </c>
      <c r="G353" s="413" t="str">
        <f>IF('3.5 St Lights - Bracket'!G353="","",'3.5 St Lights - Bracket'!G353)</f>
        <v/>
      </c>
      <c r="H353" s="413" t="str">
        <f>IF('3.5 St Lights - Bracket'!H353="","",'3.5 St Lights - Bracket'!H353)</f>
        <v/>
      </c>
      <c r="I353" s="413"/>
      <c r="J353" s="89" t="str">
        <f t="shared" si="162"/>
        <v/>
      </c>
      <c r="K353" s="413"/>
      <c r="L353" s="89" t="str">
        <f t="shared" si="163"/>
        <v/>
      </c>
      <c r="M353" s="414" t="str">
        <f t="shared" si="164"/>
        <v/>
      </c>
      <c r="N353" s="413"/>
      <c r="O353" s="89" t="str">
        <f t="shared" si="165"/>
        <v/>
      </c>
      <c r="P353" s="413" t="str">
        <f t="shared" si="166"/>
        <v/>
      </c>
      <c r="Q353" s="89" t="str">
        <f t="shared" si="167"/>
        <v/>
      </c>
      <c r="R353" s="413"/>
      <c r="S353" s="413" t="str">
        <f>IFERROR(VLOOKUP('3.5 St Lights - Pole'!AE353,sl_lights_light_supply_auto,2,FALSE),"")</f>
        <v/>
      </c>
      <c r="T353" s="89" t="str">
        <f t="shared" si="168"/>
        <v/>
      </c>
      <c r="U353" s="413"/>
      <c r="V353" s="413"/>
      <c r="W353" s="413"/>
      <c r="X353" s="413"/>
      <c r="Y353" s="89" t="str">
        <f t="shared" si="169"/>
        <v/>
      </c>
      <c r="Z353" s="415" t="str">
        <f>IF('3.5 St Lights - Pole'!$AM353="","",'3.5 St Lights - Pole'!$AM353)</f>
        <v/>
      </c>
      <c r="AA353" s="413"/>
      <c r="AB353" s="413"/>
      <c r="AC353" s="89" t="str">
        <f t="shared" si="170"/>
        <v/>
      </c>
      <c r="AD353" s="85"/>
      <c r="AE353" s="413"/>
      <c r="AF353" s="413" t="str">
        <f t="shared" si="171"/>
        <v/>
      </c>
      <c r="AG353" s="89" t="str">
        <f t="shared" si="172"/>
        <v/>
      </c>
      <c r="AH353" s="414" t="str">
        <f t="shared" si="173"/>
        <v/>
      </c>
      <c r="AI353" s="413" t="str">
        <f t="shared" si="174"/>
        <v/>
      </c>
      <c r="AJ353" s="89" t="str">
        <f t="shared" si="175"/>
        <v/>
      </c>
      <c r="AK353" s="413"/>
      <c r="AL353" s="89" t="str">
        <f t="shared" si="176"/>
        <v/>
      </c>
      <c r="AM353" s="413"/>
      <c r="AN353" s="89" t="str">
        <f t="shared" si="177"/>
        <v/>
      </c>
      <c r="AO353" s="413"/>
      <c r="AP353" s="89" t="str">
        <f t="shared" si="178"/>
        <v/>
      </c>
      <c r="AQ353" s="413"/>
      <c r="AR353" s="415" t="str">
        <f>IF('3.5 St Lights - Pole'!$AM353="","",'3.5 St Lights - Pole'!$AM353)</f>
        <v/>
      </c>
      <c r="AS353" s="413"/>
      <c r="AT353" s="89" t="str">
        <f t="shared" si="179"/>
        <v/>
      </c>
      <c r="AU353" s="85"/>
      <c r="AV353" s="85"/>
      <c r="AW353" s="413"/>
      <c r="AX353" s="413"/>
      <c r="AY353" s="89" t="str">
        <f t="shared" si="180"/>
        <v/>
      </c>
      <c r="AZ353" s="85"/>
      <c r="BA353" s="85"/>
      <c r="BB353" s="413" t="str">
        <f t="shared" si="181"/>
        <v/>
      </c>
      <c r="BC353" s="89" t="str">
        <f t="shared" si="182"/>
        <v/>
      </c>
      <c r="BD353" s="414" t="str">
        <f t="shared" si="183"/>
        <v/>
      </c>
      <c r="BE353" s="413"/>
      <c r="BF353" s="416" t="str">
        <f t="shared" si="184"/>
        <v/>
      </c>
      <c r="BG353" s="415" t="str">
        <f>IF('3.5 St Lights - Pole'!$AM353="","",'3.5 St Lights - Pole'!$AM353)</f>
        <v/>
      </c>
      <c r="BH353" s="413"/>
      <c r="BI353" s="89" t="str">
        <f t="shared" si="185"/>
        <v/>
      </c>
      <c r="BJ353" s="85"/>
      <c r="BK353" s="413"/>
      <c r="BL353" s="413"/>
      <c r="BM353" s="413"/>
      <c r="BN353" s="89" t="str">
        <f t="shared" si="186"/>
        <v/>
      </c>
      <c r="BO353" s="85"/>
      <c r="BP353" s="413"/>
      <c r="BQ353" s="415" t="str">
        <f>IF('3.5 St Lights - Pole'!$AM353="","",'3.5 St Lights - Pole'!$AM353)</f>
        <v/>
      </c>
      <c r="BR353" s="85"/>
      <c r="BS353" s="85"/>
      <c r="BT353" s="85" t="str">
        <f>'3.5 St Lights - Pole'!CE353</f>
        <v/>
      </c>
      <c r="BU353" s="85"/>
      <c r="BV353" s="85" t="str">
        <f t="shared" si="187"/>
        <v/>
      </c>
      <c r="BW353" s="271"/>
      <c r="BX353" s="85" t="str">
        <f>'3.5 St Lights - Pole'!CI353</f>
        <v/>
      </c>
      <c r="BY353" s="85" t="str">
        <f>'3.5 St Lights - Pole'!CJ353</f>
        <v/>
      </c>
      <c r="BZ353" s="85" t="str">
        <f>'3.5 St Lights - Pole'!CK353</f>
        <v/>
      </c>
      <c r="CA353" s="85"/>
      <c r="CB353" s="85"/>
      <c r="CC353" s="85" t="str">
        <f t="shared" si="188"/>
        <v/>
      </c>
      <c r="CD353" s="413"/>
      <c r="CE353" s="112"/>
      <c r="CF353" s="133" t="str">
        <f ca="1">IF('3.5 St Lights - Pole'!CR353="","",'3.5 St Lights - Pole'!CR353)</f>
        <v/>
      </c>
      <c r="CG353" s="112" t="str">
        <f>IF('3.5 St Lights - Pole'!CS353="","",'3.5 St Lights - Pole'!CS353)</f>
        <v/>
      </c>
      <c r="CH353" s="112"/>
      <c r="CI353" s="112"/>
    </row>
    <row r="354" spans="1:87" x14ac:dyDescent="0.2">
      <c r="A354" s="237"/>
      <c r="B354" s="413" t="str">
        <f t="shared" si="161"/>
        <v/>
      </c>
      <c r="C354" s="413" t="str">
        <f>IF('3.5 St Lights - Bracket'!B354="","",'3.5 St Lights - Bracket'!B354)</f>
        <v/>
      </c>
      <c r="D354" s="89" t="str">
        <f>IF('3.5 St Lights - Bracket'!D354="","",'3.5 St Lights - Bracket'!D354)</f>
        <v/>
      </c>
      <c r="E354" s="413" t="str">
        <f>IF('3.5 St Lights - Bracket'!E354="","",'3.5 St Lights - Bracket'!E354)</f>
        <v/>
      </c>
      <c r="F354" s="413" t="str">
        <f>IF('3.5 St Lights - Bracket'!F354="","",'3.5 St Lights - Bracket'!F354)</f>
        <v/>
      </c>
      <c r="G354" s="413" t="str">
        <f>IF('3.5 St Lights - Bracket'!G354="","",'3.5 St Lights - Bracket'!G354)</f>
        <v/>
      </c>
      <c r="H354" s="413" t="str">
        <f>IF('3.5 St Lights - Bracket'!H354="","",'3.5 St Lights - Bracket'!H354)</f>
        <v/>
      </c>
      <c r="I354" s="413"/>
      <c r="J354" s="89" t="str">
        <f t="shared" si="162"/>
        <v/>
      </c>
      <c r="K354" s="413"/>
      <c r="L354" s="89" t="str">
        <f t="shared" si="163"/>
        <v/>
      </c>
      <c r="M354" s="414" t="str">
        <f t="shared" si="164"/>
        <v/>
      </c>
      <c r="N354" s="413"/>
      <c r="O354" s="89" t="str">
        <f t="shared" si="165"/>
        <v/>
      </c>
      <c r="P354" s="413" t="str">
        <f t="shared" si="166"/>
        <v/>
      </c>
      <c r="Q354" s="89" t="str">
        <f t="shared" si="167"/>
        <v/>
      </c>
      <c r="R354" s="413"/>
      <c r="S354" s="413" t="str">
        <f>IFERROR(VLOOKUP('3.5 St Lights - Pole'!AE354,sl_lights_light_supply_auto,2,FALSE),"")</f>
        <v/>
      </c>
      <c r="T354" s="89" t="str">
        <f t="shared" si="168"/>
        <v/>
      </c>
      <c r="U354" s="413"/>
      <c r="V354" s="413"/>
      <c r="W354" s="413"/>
      <c r="X354" s="413"/>
      <c r="Y354" s="89" t="str">
        <f t="shared" si="169"/>
        <v/>
      </c>
      <c r="Z354" s="415" t="str">
        <f>IF('3.5 St Lights - Pole'!$AM354="","",'3.5 St Lights - Pole'!$AM354)</f>
        <v/>
      </c>
      <c r="AA354" s="413"/>
      <c r="AB354" s="413"/>
      <c r="AC354" s="89" t="str">
        <f t="shared" si="170"/>
        <v/>
      </c>
      <c r="AD354" s="85"/>
      <c r="AE354" s="413"/>
      <c r="AF354" s="413" t="str">
        <f t="shared" si="171"/>
        <v/>
      </c>
      <c r="AG354" s="89" t="str">
        <f t="shared" si="172"/>
        <v/>
      </c>
      <c r="AH354" s="414" t="str">
        <f t="shared" si="173"/>
        <v/>
      </c>
      <c r="AI354" s="413" t="str">
        <f t="shared" si="174"/>
        <v/>
      </c>
      <c r="AJ354" s="89" t="str">
        <f t="shared" si="175"/>
        <v/>
      </c>
      <c r="AK354" s="413"/>
      <c r="AL354" s="89" t="str">
        <f t="shared" si="176"/>
        <v/>
      </c>
      <c r="AM354" s="413"/>
      <c r="AN354" s="89" t="str">
        <f t="shared" si="177"/>
        <v/>
      </c>
      <c r="AO354" s="413"/>
      <c r="AP354" s="89" t="str">
        <f t="shared" si="178"/>
        <v/>
      </c>
      <c r="AQ354" s="413"/>
      <c r="AR354" s="415" t="str">
        <f>IF('3.5 St Lights - Pole'!$AM354="","",'3.5 St Lights - Pole'!$AM354)</f>
        <v/>
      </c>
      <c r="AS354" s="413"/>
      <c r="AT354" s="89" t="str">
        <f t="shared" si="179"/>
        <v/>
      </c>
      <c r="AU354" s="85"/>
      <c r="AV354" s="85"/>
      <c r="AW354" s="413"/>
      <c r="AX354" s="413"/>
      <c r="AY354" s="89" t="str">
        <f t="shared" si="180"/>
        <v/>
      </c>
      <c r="AZ354" s="85"/>
      <c r="BA354" s="85"/>
      <c r="BB354" s="413" t="str">
        <f t="shared" si="181"/>
        <v/>
      </c>
      <c r="BC354" s="89" t="str">
        <f t="shared" si="182"/>
        <v/>
      </c>
      <c r="BD354" s="414" t="str">
        <f t="shared" si="183"/>
        <v/>
      </c>
      <c r="BE354" s="413"/>
      <c r="BF354" s="416" t="str">
        <f t="shared" si="184"/>
        <v/>
      </c>
      <c r="BG354" s="415" t="str">
        <f>IF('3.5 St Lights - Pole'!$AM354="","",'3.5 St Lights - Pole'!$AM354)</f>
        <v/>
      </c>
      <c r="BH354" s="413"/>
      <c r="BI354" s="89" t="str">
        <f t="shared" si="185"/>
        <v/>
      </c>
      <c r="BJ354" s="85"/>
      <c r="BK354" s="413"/>
      <c r="BL354" s="413"/>
      <c r="BM354" s="413"/>
      <c r="BN354" s="89" t="str">
        <f t="shared" si="186"/>
        <v/>
      </c>
      <c r="BO354" s="85"/>
      <c r="BP354" s="413"/>
      <c r="BQ354" s="415" t="str">
        <f>IF('3.5 St Lights - Pole'!$AM354="","",'3.5 St Lights - Pole'!$AM354)</f>
        <v/>
      </c>
      <c r="BR354" s="85"/>
      <c r="BS354" s="85"/>
      <c r="BT354" s="85" t="str">
        <f>'3.5 St Lights - Pole'!CE354</f>
        <v/>
      </c>
      <c r="BU354" s="85"/>
      <c r="BV354" s="85" t="str">
        <f t="shared" si="187"/>
        <v/>
      </c>
      <c r="BW354" s="271"/>
      <c r="BX354" s="85" t="str">
        <f>'3.5 St Lights - Pole'!CI354</f>
        <v/>
      </c>
      <c r="BY354" s="85" t="str">
        <f>'3.5 St Lights - Pole'!CJ354</f>
        <v/>
      </c>
      <c r="BZ354" s="85" t="str">
        <f>'3.5 St Lights - Pole'!CK354</f>
        <v/>
      </c>
      <c r="CA354" s="85"/>
      <c r="CB354" s="85"/>
      <c r="CC354" s="85" t="str">
        <f t="shared" si="188"/>
        <v/>
      </c>
      <c r="CD354" s="413"/>
      <c r="CE354" s="112"/>
      <c r="CF354" s="133" t="str">
        <f ca="1">IF('3.5 St Lights - Pole'!CR354="","",'3.5 St Lights - Pole'!CR354)</f>
        <v/>
      </c>
      <c r="CG354" s="112" t="str">
        <f>IF('3.5 St Lights - Pole'!CS354="","",'3.5 St Lights - Pole'!CS354)</f>
        <v/>
      </c>
      <c r="CH354" s="112"/>
      <c r="CI354" s="112"/>
    </row>
    <row r="355" spans="1:87" x14ac:dyDescent="0.2">
      <c r="A355" s="237"/>
      <c r="B355" s="413" t="str">
        <f t="shared" si="161"/>
        <v/>
      </c>
      <c r="C355" s="413" t="str">
        <f>IF('3.5 St Lights - Bracket'!B355="","",'3.5 St Lights - Bracket'!B355)</f>
        <v/>
      </c>
      <c r="D355" s="89" t="str">
        <f>IF('3.5 St Lights - Bracket'!D355="","",'3.5 St Lights - Bracket'!D355)</f>
        <v/>
      </c>
      <c r="E355" s="413" t="str">
        <f>IF('3.5 St Lights - Bracket'!E355="","",'3.5 St Lights - Bracket'!E355)</f>
        <v/>
      </c>
      <c r="F355" s="413" t="str">
        <f>IF('3.5 St Lights - Bracket'!F355="","",'3.5 St Lights - Bracket'!F355)</f>
        <v/>
      </c>
      <c r="G355" s="413" t="str">
        <f>IF('3.5 St Lights - Bracket'!G355="","",'3.5 St Lights - Bracket'!G355)</f>
        <v/>
      </c>
      <c r="H355" s="413" t="str">
        <f>IF('3.5 St Lights - Bracket'!H355="","",'3.5 St Lights - Bracket'!H355)</f>
        <v/>
      </c>
      <c r="I355" s="413"/>
      <c r="J355" s="89" t="str">
        <f t="shared" si="162"/>
        <v/>
      </c>
      <c r="K355" s="413"/>
      <c r="L355" s="89" t="str">
        <f t="shared" si="163"/>
        <v/>
      </c>
      <c r="M355" s="414" t="str">
        <f t="shared" si="164"/>
        <v/>
      </c>
      <c r="N355" s="413"/>
      <c r="O355" s="89" t="str">
        <f t="shared" si="165"/>
        <v/>
      </c>
      <c r="P355" s="413" t="str">
        <f t="shared" si="166"/>
        <v/>
      </c>
      <c r="Q355" s="89" t="str">
        <f t="shared" si="167"/>
        <v/>
      </c>
      <c r="R355" s="413"/>
      <c r="S355" s="413" t="str">
        <f>IFERROR(VLOOKUP('3.5 St Lights - Pole'!AE355,sl_lights_light_supply_auto,2,FALSE),"")</f>
        <v/>
      </c>
      <c r="T355" s="89" t="str">
        <f t="shared" si="168"/>
        <v/>
      </c>
      <c r="U355" s="413"/>
      <c r="V355" s="413"/>
      <c r="W355" s="413"/>
      <c r="X355" s="413"/>
      <c r="Y355" s="89" t="str">
        <f t="shared" si="169"/>
        <v/>
      </c>
      <c r="Z355" s="415" t="str">
        <f>IF('3.5 St Lights - Pole'!$AM355="","",'3.5 St Lights - Pole'!$AM355)</f>
        <v/>
      </c>
      <c r="AA355" s="413"/>
      <c r="AB355" s="413"/>
      <c r="AC355" s="89" t="str">
        <f t="shared" si="170"/>
        <v/>
      </c>
      <c r="AD355" s="85"/>
      <c r="AE355" s="413"/>
      <c r="AF355" s="413" t="str">
        <f t="shared" si="171"/>
        <v/>
      </c>
      <c r="AG355" s="89" t="str">
        <f t="shared" si="172"/>
        <v/>
      </c>
      <c r="AH355" s="414" t="str">
        <f t="shared" si="173"/>
        <v/>
      </c>
      <c r="AI355" s="413" t="str">
        <f t="shared" si="174"/>
        <v/>
      </c>
      <c r="AJ355" s="89" t="str">
        <f t="shared" si="175"/>
        <v/>
      </c>
      <c r="AK355" s="413"/>
      <c r="AL355" s="89" t="str">
        <f t="shared" si="176"/>
        <v/>
      </c>
      <c r="AM355" s="413"/>
      <c r="AN355" s="89" t="str">
        <f t="shared" si="177"/>
        <v/>
      </c>
      <c r="AO355" s="413"/>
      <c r="AP355" s="89" t="str">
        <f t="shared" si="178"/>
        <v/>
      </c>
      <c r="AQ355" s="413"/>
      <c r="AR355" s="415" t="str">
        <f>IF('3.5 St Lights - Pole'!$AM355="","",'3.5 St Lights - Pole'!$AM355)</f>
        <v/>
      </c>
      <c r="AS355" s="413"/>
      <c r="AT355" s="89" t="str">
        <f t="shared" si="179"/>
        <v/>
      </c>
      <c r="AU355" s="85"/>
      <c r="AV355" s="85"/>
      <c r="AW355" s="413"/>
      <c r="AX355" s="413"/>
      <c r="AY355" s="89" t="str">
        <f t="shared" si="180"/>
        <v/>
      </c>
      <c r="AZ355" s="85"/>
      <c r="BA355" s="85"/>
      <c r="BB355" s="413" t="str">
        <f t="shared" si="181"/>
        <v/>
      </c>
      <c r="BC355" s="89" t="str">
        <f t="shared" si="182"/>
        <v/>
      </c>
      <c r="BD355" s="414" t="str">
        <f t="shared" si="183"/>
        <v/>
      </c>
      <c r="BE355" s="413"/>
      <c r="BF355" s="416" t="str">
        <f t="shared" si="184"/>
        <v/>
      </c>
      <c r="BG355" s="415" t="str">
        <f>IF('3.5 St Lights - Pole'!$AM355="","",'3.5 St Lights - Pole'!$AM355)</f>
        <v/>
      </c>
      <c r="BH355" s="413"/>
      <c r="BI355" s="89" t="str">
        <f t="shared" si="185"/>
        <v/>
      </c>
      <c r="BJ355" s="85"/>
      <c r="BK355" s="413"/>
      <c r="BL355" s="413"/>
      <c r="BM355" s="413"/>
      <c r="BN355" s="89" t="str">
        <f t="shared" si="186"/>
        <v/>
      </c>
      <c r="BO355" s="85"/>
      <c r="BP355" s="413"/>
      <c r="BQ355" s="415" t="str">
        <f>IF('3.5 St Lights - Pole'!$AM355="","",'3.5 St Lights - Pole'!$AM355)</f>
        <v/>
      </c>
      <c r="BR355" s="85"/>
      <c r="BS355" s="85"/>
      <c r="BT355" s="85" t="str">
        <f>'3.5 St Lights - Pole'!CE355</f>
        <v/>
      </c>
      <c r="BU355" s="85"/>
      <c r="BV355" s="85" t="str">
        <f t="shared" si="187"/>
        <v/>
      </c>
      <c r="BW355" s="271"/>
      <c r="BX355" s="85" t="str">
        <f>'3.5 St Lights - Pole'!CI355</f>
        <v/>
      </c>
      <c r="BY355" s="85" t="str">
        <f>'3.5 St Lights - Pole'!CJ355</f>
        <v/>
      </c>
      <c r="BZ355" s="85" t="str">
        <f>'3.5 St Lights - Pole'!CK355</f>
        <v/>
      </c>
      <c r="CA355" s="85"/>
      <c r="CB355" s="85"/>
      <c r="CC355" s="85" t="str">
        <f t="shared" si="188"/>
        <v/>
      </c>
      <c r="CD355" s="413"/>
      <c r="CE355" s="112"/>
      <c r="CF355" s="133" t="str">
        <f ca="1">IF('3.5 St Lights - Pole'!CR355="","",'3.5 St Lights - Pole'!CR355)</f>
        <v/>
      </c>
      <c r="CG355" s="112" t="str">
        <f>IF('3.5 St Lights - Pole'!CS355="","",'3.5 St Lights - Pole'!CS355)</f>
        <v/>
      </c>
      <c r="CH355" s="112"/>
      <c r="CI355" s="112"/>
    </row>
    <row r="356" spans="1:87" x14ac:dyDescent="0.2">
      <c r="A356" s="237"/>
      <c r="B356" s="413" t="str">
        <f t="shared" si="161"/>
        <v/>
      </c>
      <c r="C356" s="413" t="str">
        <f>IF('3.5 St Lights - Bracket'!B356="","",'3.5 St Lights - Bracket'!B356)</f>
        <v/>
      </c>
      <c r="D356" s="89" t="str">
        <f>IF('3.5 St Lights - Bracket'!D356="","",'3.5 St Lights - Bracket'!D356)</f>
        <v/>
      </c>
      <c r="E356" s="413" t="str">
        <f>IF('3.5 St Lights - Bracket'!E356="","",'3.5 St Lights - Bracket'!E356)</f>
        <v/>
      </c>
      <c r="F356" s="413" t="str">
        <f>IF('3.5 St Lights - Bracket'!F356="","",'3.5 St Lights - Bracket'!F356)</f>
        <v/>
      </c>
      <c r="G356" s="413" t="str">
        <f>IF('3.5 St Lights - Bracket'!G356="","",'3.5 St Lights - Bracket'!G356)</f>
        <v/>
      </c>
      <c r="H356" s="413" t="str">
        <f>IF('3.5 St Lights - Bracket'!H356="","",'3.5 St Lights - Bracket'!H356)</f>
        <v/>
      </c>
      <c r="I356" s="413"/>
      <c r="J356" s="89" t="str">
        <f t="shared" si="162"/>
        <v/>
      </c>
      <c r="K356" s="413"/>
      <c r="L356" s="89" t="str">
        <f t="shared" si="163"/>
        <v/>
      </c>
      <c r="M356" s="414" t="str">
        <f t="shared" si="164"/>
        <v/>
      </c>
      <c r="N356" s="413"/>
      <c r="O356" s="89" t="str">
        <f t="shared" si="165"/>
        <v/>
      </c>
      <c r="P356" s="413" t="str">
        <f t="shared" si="166"/>
        <v/>
      </c>
      <c r="Q356" s="89" t="str">
        <f t="shared" si="167"/>
        <v/>
      </c>
      <c r="R356" s="413"/>
      <c r="S356" s="413" t="str">
        <f>IFERROR(VLOOKUP('3.5 St Lights - Pole'!AE356,sl_lights_light_supply_auto,2,FALSE),"")</f>
        <v/>
      </c>
      <c r="T356" s="89" t="str">
        <f t="shared" si="168"/>
        <v/>
      </c>
      <c r="U356" s="413"/>
      <c r="V356" s="413"/>
      <c r="W356" s="413"/>
      <c r="X356" s="413"/>
      <c r="Y356" s="89" t="str">
        <f t="shared" si="169"/>
        <v/>
      </c>
      <c r="Z356" s="415" t="str">
        <f>IF('3.5 St Lights - Pole'!$AM356="","",'3.5 St Lights - Pole'!$AM356)</f>
        <v/>
      </c>
      <c r="AA356" s="413"/>
      <c r="AB356" s="413"/>
      <c r="AC356" s="89" t="str">
        <f t="shared" si="170"/>
        <v/>
      </c>
      <c r="AD356" s="85"/>
      <c r="AE356" s="413"/>
      <c r="AF356" s="413" t="str">
        <f t="shared" si="171"/>
        <v/>
      </c>
      <c r="AG356" s="89" t="str">
        <f t="shared" si="172"/>
        <v/>
      </c>
      <c r="AH356" s="414" t="str">
        <f t="shared" si="173"/>
        <v/>
      </c>
      <c r="AI356" s="413" t="str">
        <f t="shared" si="174"/>
        <v/>
      </c>
      <c r="AJ356" s="89" t="str">
        <f t="shared" si="175"/>
        <v/>
      </c>
      <c r="AK356" s="413"/>
      <c r="AL356" s="89" t="str">
        <f t="shared" si="176"/>
        <v/>
      </c>
      <c r="AM356" s="413"/>
      <c r="AN356" s="89" t="str">
        <f t="shared" si="177"/>
        <v/>
      </c>
      <c r="AO356" s="413"/>
      <c r="AP356" s="89" t="str">
        <f t="shared" si="178"/>
        <v/>
      </c>
      <c r="AQ356" s="413"/>
      <c r="AR356" s="415" t="str">
        <f>IF('3.5 St Lights - Pole'!$AM356="","",'3.5 St Lights - Pole'!$AM356)</f>
        <v/>
      </c>
      <c r="AS356" s="413"/>
      <c r="AT356" s="89" t="str">
        <f t="shared" si="179"/>
        <v/>
      </c>
      <c r="AU356" s="85"/>
      <c r="AV356" s="85"/>
      <c r="AW356" s="413"/>
      <c r="AX356" s="413"/>
      <c r="AY356" s="89" t="str">
        <f t="shared" si="180"/>
        <v/>
      </c>
      <c r="AZ356" s="85"/>
      <c r="BA356" s="85"/>
      <c r="BB356" s="413" t="str">
        <f t="shared" si="181"/>
        <v/>
      </c>
      <c r="BC356" s="89" t="str">
        <f t="shared" si="182"/>
        <v/>
      </c>
      <c r="BD356" s="414" t="str">
        <f t="shared" si="183"/>
        <v/>
      </c>
      <c r="BE356" s="413"/>
      <c r="BF356" s="416" t="str">
        <f t="shared" si="184"/>
        <v/>
      </c>
      <c r="BG356" s="415" t="str">
        <f>IF('3.5 St Lights - Pole'!$AM356="","",'3.5 St Lights - Pole'!$AM356)</f>
        <v/>
      </c>
      <c r="BH356" s="413"/>
      <c r="BI356" s="89" t="str">
        <f t="shared" si="185"/>
        <v/>
      </c>
      <c r="BJ356" s="85"/>
      <c r="BK356" s="413"/>
      <c r="BL356" s="413"/>
      <c r="BM356" s="413"/>
      <c r="BN356" s="89" t="str">
        <f t="shared" si="186"/>
        <v/>
      </c>
      <c r="BO356" s="85"/>
      <c r="BP356" s="413"/>
      <c r="BQ356" s="415" t="str">
        <f>IF('3.5 St Lights - Pole'!$AM356="","",'3.5 St Lights - Pole'!$AM356)</f>
        <v/>
      </c>
      <c r="BR356" s="85"/>
      <c r="BS356" s="85"/>
      <c r="BT356" s="85" t="str">
        <f>'3.5 St Lights - Pole'!CE356</f>
        <v/>
      </c>
      <c r="BU356" s="85"/>
      <c r="BV356" s="85" t="str">
        <f t="shared" si="187"/>
        <v/>
      </c>
      <c r="BW356" s="271"/>
      <c r="BX356" s="85" t="str">
        <f>'3.5 St Lights - Pole'!CI356</f>
        <v/>
      </c>
      <c r="BY356" s="85" t="str">
        <f>'3.5 St Lights - Pole'!CJ356</f>
        <v/>
      </c>
      <c r="BZ356" s="85" t="str">
        <f>'3.5 St Lights - Pole'!CK356</f>
        <v/>
      </c>
      <c r="CA356" s="85"/>
      <c r="CB356" s="85"/>
      <c r="CC356" s="85" t="str">
        <f t="shared" si="188"/>
        <v/>
      </c>
      <c r="CD356" s="413"/>
      <c r="CE356" s="112"/>
      <c r="CF356" s="133" t="str">
        <f ca="1">IF('3.5 St Lights - Pole'!CR356="","",'3.5 St Lights - Pole'!CR356)</f>
        <v/>
      </c>
      <c r="CG356" s="112" t="str">
        <f>IF('3.5 St Lights - Pole'!CS356="","",'3.5 St Lights - Pole'!CS356)</f>
        <v/>
      </c>
      <c r="CH356" s="112"/>
      <c r="CI356" s="112"/>
    </row>
    <row r="357" spans="1:87" x14ac:dyDescent="0.2">
      <c r="A357" s="237"/>
      <c r="B357" s="413" t="str">
        <f t="shared" si="161"/>
        <v/>
      </c>
      <c r="C357" s="413" t="str">
        <f>IF('3.5 St Lights - Bracket'!B357="","",'3.5 St Lights - Bracket'!B357)</f>
        <v/>
      </c>
      <c r="D357" s="89" t="str">
        <f>IF('3.5 St Lights - Bracket'!D357="","",'3.5 St Lights - Bracket'!D357)</f>
        <v/>
      </c>
      <c r="E357" s="413" t="str">
        <f>IF('3.5 St Lights - Bracket'!E357="","",'3.5 St Lights - Bracket'!E357)</f>
        <v/>
      </c>
      <c r="F357" s="413" t="str">
        <f>IF('3.5 St Lights - Bracket'!F357="","",'3.5 St Lights - Bracket'!F357)</f>
        <v/>
      </c>
      <c r="G357" s="413" t="str">
        <f>IF('3.5 St Lights - Bracket'!G357="","",'3.5 St Lights - Bracket'!G357)</f>
        <v/>
      </c>
      <c r="H357" s="413" t="str">
        <f>IF('3.5 St Lights - Bracket'!H357="","",'3.5 St Lights - Bracket'!H357)</f>
        <v/>
      </c>
      <c r="I357" s="413"/>
      <c r="J357" s="89" t="str">
        <f t="shared" si="162"/>
        <v/>
      </c>
      <c r="K357" s="413"/>
      <c r="L357" s="89" t="str">
        <f t="shared" si="163"/>
        <v/>
      </c>
      <c r="M357" s="414" t="str">
        <f t="shared" si="164"/>
        <v/>
      </c>
      <c r="N357" s="413"/>
      <c r="O357" s="89" t="str">
        <f t="shared" si="165"/>
        <v/>
      </c>
      <c r="P357" s="413" t="str">
        <f t="shared" si="166"/>
        <v/>
      </c>
      <c r="Q357" s="89" t="str">
        <f t="shared" si="167"/>
        <v/>
      </c>
      <c r="R357" s="413"/>
      <c r="S357" s="413" t="str">
        <f>IFERROR(VLOOKUP('3.5 St Lights - Pole'!AE357,sl_lights_light_supply_auto,2,FALSE),"")</f>
        <v/>
      </c>
      <c r="T357" s="89" t="str">
        <f t="shared" si="168"/>
        <v/>
      </c>
      <c r="U357" s="413"/>
      <c r="V357" s="413"/>
      <c r="W357" s="413"/>
      <c r="X357" s="413"/>
      <c r="Y357" s="89" t="str">
        <f t="shared" si="169"/>
        <v/>
      </c>
      <c r="Z357" s="415" t="str">
        <f>IF('3.5 St Lights - Pole'!$AM357="","",'3.5 St Lights - Pole'!$AM357)</f>
        <v/>
      </c>
      <c r="AA357" s="413"/>
      <c r="AB357" s="413"/>
      <c r="AC357" s="89" t="str">
        <f t="shared" si="170"/>
        <v/>
      </c>
      <c r="AD357" s="85"/>
      <c r="AE357" s="413"/>
      <c r="AF357" s="413" t="str">
        <f t="shared" si="171"/>
        <v/>
      </c>
      <c r="AG357" s="89" t="str">
        <f t="shared" si="172"/>
        <v/>
      </c>
      <c r="AH357" s="414" t="str">
        <f t="shared" si="173"/>
        <v/>
      </c>
      <c r="AI357" s="413" t="str">
        <f t="shared" si="174"/>
        <v/>
      </c>
      <c r="AJ357" s="89" t="str">
        <f t="shared" si="175"/>
        <v/>
      </c>
      <c r="AK357" s="413"/>
      <c r="AL357" s="89" t="str">
        <f t="shared" si="176"/>
        <v/>
      </c>
      <c r="AM357" s="413"/>
      <c r="AN357" s="89" t="str">
        <f t="shared" si="177"/>
        <v/>
      </c>
      <c r="AO357" s="413"/>
      <c r="AP357" s="89" t="str">
        <f t="shared" si="178"/>
        <v/>
      </c>
      <c r="AQ357" s="413"/>
      <c r="AR357" s="415" t="str">
        <f>IF('3.5 St Lights - Pole'!$AM357="","",'3.5 St Lights - Pole'!$AM357)</f>
        <v/>
      </c>
      <c r="AS357" s="413"/>
      <c r="AT357" s="89" t="str">
        <f t="shared" si="179"/>
        <v/>
      </c>
      <c r="AU357" s="85"/>
      <c r="AV357" s="85"/>
      <c r="AW357" s="413"/>
      <c r="AX357" s="413"/>
      <c r="AY357" s="89" t="str">
        <f t="shared" si="180"/>
        <v/>
      </c>
      <c r="AZ357" s="85"/>
      <c r="BA357" s="85"/>
      <c r="BB357" s="413" t="str">
        <f t="shared" si="181"/>
        <v/>
      </c>
      <c r="BC357" s="89" t="str">
        <f t="shared" si="182"/>
        <v/>
      </c>
      <c r="BD357" s="414" t="str">
        <f t="shared" si="183"/>
        <v/>
      </c>
      <c r="BE357" s="413"/>
      <c r="BF357" s="416" t="str">
        <f t="shared" si="184"/>
        <v/>
      </c>
      <c r="BG357" s="415" t="str">
        <f>IF('3.5 St Lights - Pole'!$AM357="","",'3.5 St Lights - Pole'!$AM357)</f>
        <v/>
      </c>
      <c r="BH357" s="413"/>
      <c r="BI357" s="89" t="str">
        <f t="shared" si="185"/>
        <v/>
      </c>
      <c r="BJ357" s="85"/>
      <c r="BK357" s="413"/>
      <c r="BL357" s="413"/>
      <c r="BM357" s="413"/>
      <c r="BN357" s="89" t="str">
        <f t="shared" si="186"/>
        <v/>
      </c>
      <c r="BO357" s="85"/>
      <c r="BP357" s="413"/>
      <c r="BQ357" s="415" t="str">
        <f>IF('3.5 St Lights - Pole'!$AM357="","",'3.5 St Lights - Pole'!$AM357)</f>
        <v/>
      </c>
      <c r="BR357" s="85"/>
      <c r="BS357" s="85"/>
      <c r="BT357" s="85" t="str">
        <f>'3.5 St Lights - Pole'!CE357</f>
        <v/>
      </c>
      <c r="BU357" s="85"/>
      <c r="BV357" s="85" t="str">
        <f t="shared" si="187"/>
        <v/>
      </c>
      <c r="BW357" s="271"/>
      <c r="BX357" s="85" t="str">
        <f>'3.5 St Lights - Pole'!CI357</f>
        <v/>
      </c>
      <c r="BY357" s="85" t="str">
        <f>'3.5 St Lights - Pole'!CJ357</f>
        <v/>
      </c>
      <c r="BZ357" s="85" t="str">
        <f>'3.5 St Lights - Pole'!CK357</f>
        <v/>
      </c>
      <c r="CA357" s="85"/>
      <c r="CB357" s="85"/>
      <c r="CC357" s="85" t="str">
        <f t="shared" si="188"/>
        <v/>
      </c>
      <c r="CD357" s="413"/>
      <c r="CE357" s="112"/>
      <c r="CF357" s="133" t="str">
        <f ca="1">IF('3.5 St Lights - Pole'!CR357="","",'3.5 St Lights - Pole'!CR357)</f>
        <v/>
      </c>
      <c r="CG357" s="112" t="str">
        <f>IF('3.5 St Lights - Pole'!CS357="","",'3.5 St Lights - Pole'!CS357)</f>
        <v/>
      </c>
      <c r="CH357" s="112"/>
      <c r="CI357" s="112"/>
    </row>
    <row r="358" spans="1:87" x14ac:dyDescent="0.2">
      <c r="A358" s="237"/>
      <c r="B358" s="413" t="str">
        <f t="shared" si="161"/>
        <v/>
      </c>
      <c r="C358" s="413" t="str">
        <f>IF('3.5 St Lights - Bracket'!B358="","",'3.5 St Lights - Bracket'!B358)</f>
        <v/>
      </c>
      <c r="D358" s="89" t="str">
        <f>IF('3.5 St Lights - Bracket'!D358="","",'3.5 St Lights - Bracket'!D358)</f>
        <v/>
      </c>
      <c r="E358" s="413" t="str">
        <f>IF('3.5 St Lights - Bracket'!E358="","",'3.5 St Lights - Bracket'!E358)</f>
        <v/>
      </c>
      <c r="F358" s="413" t="str">
        <f>IF('3.5 St Lights - Bracket'!F358="","",'3.5 St Lights - Bracket'!F358)</f>
        <v/>
      </c>
      <c r="G358" s="413" t="str">
        <f>IF('3.5 St Lights - Bracket'!G358="","",'3.5 St Lights - Bracket'!G358)</f>
        <v/>
      </c>
      <c r="H358" s="413" t="str">
        <f>IF('3.5 St Lights - Bracket'!H358="","",'3.5 St Lights - Bracket'!H358)</f>
        <v/>
      </c>
      <c r="I358" s="413"/>
      <c r="J358" s="89" t="str">
        <f t="shared" si="162"/>
        <v/>
      </c>
      <c r="K358" s="413"/>
      <c r="L358" s="89" t="str">
        <f t="shared" si="163"/>
        <v/>
      </c>
      <c r="M358" s="414" t="str">
        <f t="shared" si="164"/>
        <v/>
      </c>
      <c r="N358" s="413"/>
      <c r="O358" s="89" t="str">
        <f t="shared" si="165"/>
        <v/>
      </c>
      <c r="P358" s="413" t="str">
        <f t="shared" si="166"/>
        <v/>
      </c>
      <c r="Q358" s="89" t="str">
        <f t="shared" si="167"/>
        <v/>
      </c>
      <c r="R358" s="413"/>
      <c r="S358" s="413" t="str">
        <f>IFERROR(VLOOKUP('3.5 St Lights - Pole'!AE358,sl_lights_light_supply_auto,2,FALSE),"")</f>
        <v/>
      </c>
      <c r="T358" s="89" t="str">
        <f t="shared" si="168"/>
        <v/>
      </c>
      <c r="U358" s="413"/>
      <c r="V358" s="413"/>
      <c r="W358" s="413"/>
      <c r="X358" s="413"/>
      <c r="Y358" s="89" t="str">
        <f t="shared" si="169"/>
        <v/>
      </c>
      <c r="Z358" s="415" t="str">
        <f>IF('3.5 St Lights - Pole'!$AM358="","",'3.5 St Lights - Pole'!$AM358)</f>
        <v/>
      </c>
      <c r="AA358" s="413"/>
      <c r="AB358" s="413"/>
      <c r="AC358" s="89" t="str">
        <f t="shared" si="170"/>
        <v/>
      </c>
      <c r="AD358" s="85"/>
      <c r="AE358" s="413"/>
      <c r="AF358" s="413" t="str">
        <f t="shared" si="171"/>
        <v/>
      </c>
      <c r="AG358" s="89" t="str">
        <f t="shared" si="172"/>
        <v/>
      </c>
      <c r="AH358" s="414" t="str">
        <f t="shared" si="173"/>
        <v/>
      </c>
      <c r="AI358" s="413" t="str">
        <f t="shared" si="174"/>
        <v/>
      </c>
      <c r="AJ358" s="89" t="str">
        <f t="shared" si="175"/>
        <v/>
      </c>
      <c r="AK358" s="413"/>
      <c r="AL358" s="89" t="str">
        <f t="shared" si="176"/>
        <v/>
      </c>
      <c r="AM358" s="413"/>
      <c r="AN358" s="89" t="str">
        <f t="shared" si="177"/>
        <v/>
      </c>
      <c r="AO358" s="413"/>
      <c r="AP358" s="89" t="str">
        <f t="shared" si="178"/>
        <v/>
      </c>
      <c r="AQ358" s="413"/>
      <c r="AR358" s="415" t="str">
        <f>IF('3.5 St Lights - Pole'!$AM358="","",'3.5 St Lights - Pole'!$AM358)</f>
        <v/>
      </c>
      <c r="AS358" s="413"/>
      <c r="AT358" s="89" t="str">
        <f t="shared" si="179"/>
        <v/>
      </c>
      <c r="AU358" s="85"/>
      <c r="AV358" s="85"/>
      <c r="AW358" s="413"/>
      <c r="AX358" s="413"/>
      <c r="AY358" s="89" t="str">
        <f t="shared" si="180"/>
        <v/>
      </c>
      <c r="AZ358" s="85"/>
      <c r="BA358" s="85"/>
      <c r="BB358" s="413" t="str">
        <f t="shared" si="181"/>
        <v/>
      </c>
      <c r="BC358" s="89" t="str">
        <f t="shared" si="182"/>
        <v/>
      </c>
      <c r="BD358" s="414" t="str">
        <f t="shared" si="183"/>
        <v/>
      </c>
      <c r="BE358" s="413"/>
      <c r="BF358" s="416" t="str">
        <f t="shared" si="184"/>
        <v/>
      </c>
      <c r="BG358" s="415" t="str">
        <f>IF('3.5 St Lights - Pole'!$AM358="","",'3.5 St Lights - Pole'!$AM358)</f>
        <v/>
      </c>
      <c r="BH358" s="413"/>
      <c r="BI358" s="89" t="str">
        <f t="shared" si="185"/>
        <v/>
      </c>
      <c r="BJ358" s="85"/>
      <c r="BK358" s="413"/>
      <c r="BL358" s="413"/>
      <c r="BM358" s="413"/>
      <c r="BN358" s="89" t="str">
        <f t="shared" si="186"/>
        <v/>
      </c>
      <c r="BO358" s="85"/>
      <c r="BP358" s="413"/>
      <c r="BQ358" s="415" t="str">
        <f>IF('3.5 St Lights - Pole'!$AM358="","",'3.5 St Lights - Pole'!$AM358)</f>
        <v/>
      </c>
      <c r="BR358" s="85"/>
      <c r="BS358" s="85"/>
      <c r="BT358" s="85" t="str">
        <f>'3.5 St Lights - Pole'!CE358</f>
        <v/>
      </c>
      <c r="BU358" s="85"/>
      <c r="BV358" s="85" t="str">
        <f t="shared" si="187"/>
        <v/>
      </c>
      <c r="BW358" s="271"/>
      <c r="BX358" s="85" t="str">
        <f>'3.5 St Lights - Pole'!CI358</f>
        <v/>
      </c>
      <c r="BY358" s="85" t="str">
        <f>'3.5 St Lights - Pole'!CJ358</f>
        <v/>
      </c>
      <c r="BZ358" s="85" t="str">
        <f>'3.5 St Lights - Pole'!CK358</f>
        <v/>
      </c>
      <c r="CA358" s="85"/>
      <c r="CB358" s="85"/>
      <c r="CC358" s="85" t="str">
        <f t="shared" si="188"/>
        <v/>
      </c>
      <c r="CD358" s="413"/>
      <c r="CE358" s="112"/>
      <c r="CF358" s="133" t="str">
        <f ca="1">IF('3.5 St Lights - Pole'!CR358="","",'3.5 St Lights - Pole'!CR358)</f>
        <v/>
      </c>
      <c r="CG358" s="112" t="str">
        <f>IF('3.5 St Lights - Pole'!CS358="","",'3.5 St Lights - Pole'!CS358)</f>
        <v/>
      </c>
      <c r="CH358" s="112"/>
      <c r="CI358" s="112"/>
    </row>
    <row r="359" spans="1:87" x14ac:dyDescent="0.2">
      <c r="A359" s="237"/>
      <c r="B359" s="413" t="str">
        <f t="shared" si="161"/>
        <v/>
      </c>
      <c r="C359" s="413" t="str">
        <f>IF('3.5 St Lights - Bracket'!B359="","",'3.5 St Lights - Bracket'!B359)</f>
        <v/>
      </c>
      <c r="D359" s="89" t="str">
        <f>IF('3.5 St Lights - Bracket'!D359="","",'3.5 St Lights - Bracket'!D359)</f>
        <v/>
      </c>
      <c r="E359" s="413" t="str">
        <f>IF('3.5 St Lights - Bracket'!E359="","",'3.5 St Lights - Bracket'!E359)</f>
        <v/>
      </c>
      <c r="F359" s="413" t="str">
        <f>IF('3.5 St Lights - Bracket'!F359="","",'3.5 St Lights - Bracket'!F359)</f>
        <v/>
      </c>
      <c r="G359" s="413" t="str">
        <f>IF('3.5 St Lights - Bracket'!G359="","",'3.5 St Lights - Bracket'!G359)</f>
        <v/>
      </c>
      <c r="H359" s="413" t="str">
        <f>IF('3.5 St Lights - Bracket'!H359="","",'3.5 St Lights - Bracket'!H359)</f>
        <v/>
      </c>
      <c r="I359" s="413"/>
      <c r="J359" s="89" t="str">
        <f t="shared" si="162"/>
        <v/>
      </c>
      <c r="K359" s="413"/>
      <c r="L359" s="89" t="str">
        <f t="shared" si="163"/>
        <v/>
      </c>
      <c r="M359" s="414" t="str">
        <f t="shared" si="164"/>
        <v/>
      </c>
      <c r="N359" s="413"/>
      <c r="O359" s="89" t="str">
        <f t="shared" si="165"/>
        <v/>
      </c>
      <c r="P359" s="413" t="str">
        <f t="shared" si="166"/>
        <v/>
      </c>
      <c r="Q359" s="89" t="str">
        <f t="shared" si="167"/>
        <v/>
      </c>
      <c r="R359" s="413"/>
      <c r="S359" s="413" t="str">
        <f>IFERROR(VLOOKUP('3.5 St Lights - Pole'!AE359,sl_lights_light_supply_auto,2,FALSE),"")</f>
        <v/>
      </c>
      <c r="T359" s="89" t="str">
        <f t="shared" si="168"/>
        <v/>
      </c>
      <c r="U359" s="413"/>
      <c r="V359" s="413"/>
      <c r="W359" s="413"/>
      <c r="X359" s="413"/>
      <c r="Y359" s="89" t="str">
        <f t="shared" si="169"/>
        <v/>
      </c>
      <c r="Z359" s="415" t="str">
        <f>IF('3.5 St Lights - Pole'!$AM359="","",'3.5 St Lights - Pole'!$AM359)</f>
        <v/>
      </c>
      <c r="AA359" s="413"/>
      <c r="AB359" s="413"/>
      <c r="AC359" s="89" t="str">
        <f t="shared" si="170"/>
        <v/>
      </c>
      <c r="AD359" s="85"/>
      <c r="AE359" s="413"/>
      <c r="AF359" s="413" t="str">
        <f t="shared" si="171"/>
        <v/>
      </c>
      <c r="AG359" s="89" t="str">
        <f t="shared" si="172"/>
        <v/>
      </c>
      <c r="AH359" s="414" t="str">
        <f t="shared" si="173"/>
        <v/>
      </c>
      <c r="AI359" s="413" t="str">
        <f t="shared" si="174"/>
        <v/>
      </c>
      <c r="AJ359" s="89" t="str">
        <f t="shared" si="175"/>
        <v/>
      </c>
      <c r="AK359" s="413"/>
      <c r="AL359" s="89" t="str">
        <f t="shared" si="176"/>
        <v/>
      </c>
      <c r="AM359" s="413"/>
      <c r="AN359" s="89" t="str">
        <f t="shared" si="177"/>
        <v/>
      </c>
      <c r="AO359" s="413"/>
      <c r="AP359" s="89" t="str">
        <f t="shared" si="178"/>
        <v/>
      </c>
      <c r="AQ359" s="413"/>
      <c r="AR359" s="415" t="str">
        <f>IF('3.5 St Lights - Pole'!$AM359="","",'3.5 St Lights - Pole'!$AM359)</f>
        <v/>
      </c>
      <c r="AS359" s="413"/>
      <c r="AT359" s="89" t="str">
        <f t="shared" si="179"/>
        <v/>
      </c>
      <c r="AU359" s="85"/>
      <c r="AV359" s="85"/>
      <c r="AW359" s="413"/>
      <c r="AX359" s="413"/>
      <c r="AY359" s="89" t="str">
        <f t="shared" si="180"/>
        <v/>
      </c>
      <c r="AZ359" s="85"/>
      <c r="BA359" s="85"/>
      <c r="BB359" s="413" t="str">
        <f t="shared" si="181"/>
        <v/>
      </c>
      <c r="BC359" s="89" t="str">
        <f t="shared" si="182"/>
        <v/>
      </c>
      <c r="BD359" s="414" t="str">
        <f t="shared" si="183"/>
        <v/>
      </c>
      <c r="BE359" s="413"/>
      <c r="BF359" s="416" t="str">
        <f t="shared" si="184"/>
        <v/>
      </c>
      <c r="BG359" s="415" t="str">
        <f>IF('3.5 St Lights - Pole'!$AM359="","",'3.5 St Lights - Pole'!$AM359)</f>
        <v/>
      </c>
      <c r="BH359" s="413"/>
      <c r="BI359" s="89" t="str">
        <f t="shared" si="185"/>
        <v/>
      </c>
      <c r="BJ359" s="85"/>
      <c r="BK359" s="413"/>
      <c r="BL359" s="413"/>
      <c r="BM359" s="413"/>
      <c r="BN359" s="89" t="str">
        <f t="shared" si="186"/>
        <v/>
      </c>
      <c r="BO359" s="85"/>
      <c r="BP359" s="413"/>
      <c r="BQ359" s="415" t="str">
        <f>IF('3.5 St Lights - Pole'!$AM359="","",'3.5 St Lights - Pole'!$AM359)</f>
        <v/>
      </c>
      <c r="BR359" s="85"/>
      <c r="BS359" s="85"/>
      <c r="BT359" s="85" t="str">
        <f>'3.5 St Lights - Pole'!CE359</f>
        <v/>
      </c>
      <c r="BU359" s="85"/>
      <c r="BV359" s="85" t="str">
        <f t="shared" si="187"/>
        <v/>
      </c>
      <c r="BW359" s="271"/>
      <c r="BX359" s="85" t="str">
        <f>'3.5 St Lights - Pole'!CI359</f>
        <v/>
      </c>
      <c r="BY359" s="85" t="str">
        <f>'3.5 St Lights - Pole'!CJ359</f>
        <v/>
      </c>
      <c r="BZ359" s="85" t="str">
        <f>'3.5 St Lights - Pole'!CK359</f>
        <v/>
      </c>
      <c r="CA359" s="85"/>
      <c r="CB359" s="85"/>
      <c r="CC359" s="85" t="str">
        <f t="shared" si="188"/>
        <v/>
      </c>
      <c r="CD359" s="413"/>
      <c r="CE359" s="112"/>
      <c r="CF359" s="133" t="str">
        <f ca="1">IF('3.5 St Lights - Pole'!CR359="","",'3.5 St Lights - Pole'!CR359)</f>
        <v/>
      </c>
      <c r="CG359" s="112" t="str">
        <f>IF('3.5 St Lights - Pole'!CS359="","",'3.5 St Lights - Pole'!CS359)</f>
        <v/>
      </c>
      <c r="CH359" s="112"/>
      <c r="CI359" s="112"/>
    </row>
    <row r="360" spans="1:87" x14ac:dyDescent="0.2">
      <c r="A360" s="237"/>
      <c r="B360" s="413" t="str">
        <f t="shared" si="161"/>
        <v/>
      </c>
      <c r="C360" s="413" t="str">
        <f>IF('3.5 St Lights - Bracket'!B360="","",'3.5 St Lights - Bracket'!B360)</f>
        <v/>
      </c>
      <c r="D360" s="89" t="str">
        <f>IF('3.5 St Lights - Bracket'!D360="","",'3.5 St Lights - Bracket'!D360)</f>
        <v/>
      </c>
      <c r="E360" s="413" t="str">
        <f>IF('3.5 St Lights - Bracket'!E360="","",'3.5 St Lights - Bracket'!E360)</f>
        <v/>
      </c>
      <c r="F360" s="413" t="str">
        <f>IF('3.5 St Lights - Bracket'!F360="","",'3.5 St Lights - Bracket'!F360)</f>
        <v/>
      </c>
      <c r="G360" s="413" t="str">
        <f>IF('3.5 St Lights - Bracket'!G360="","",'3.5 St Lights - Bracket'!G360)</f>
        <v/>
      </c>
      <c r="H360" s="413" t="str">
        <f>IF('3.5 St Lights - Bracket'!H360="","",'3.5 St Lights - Bracket'!H360)</f>
        <v/>
      </c>
      <c r="I360" s="413"/>
      <c r="J360" s="89" t="str">
        <f t="shared" si="162"/>
        <v/>
      </c>
      <c r="K360" s="413"/>
      <c r="L360" s="89" t="str">
        <f t="shared" si="163"/>
        <v/>
      </c>
      <c r="M360" s="414" t="str">
        <f t="shared" si="164"/>
        <v/>
      </c>
      <c r="N360" s="413"/>
      <c r="O360" s="89" t="str">
        <f t="shared" si="165"/>
        <v/>
      </c>
      <c r="P360" s="413" t="str">
        <f t="shared" si="166"/>
        <v/>
      </c>
      <c r="Q360" s="89" t="str">
        <f t="shared" si="167"/>
        <v/>
      </c>
      <c r="R360" s="413"/>
      <c r="S360" s="413" t="str">
        <f>IFERROR(VLOOKUP('3.5 St Lights - Pole'!AE360,sl_lights_light_supply_auto,2,FALSE),"")</f>
        <v/>
      </c>
      <c r="T360" s="89" t="str">
        <f t="shared" si="168"/>
        <v/>
      </c>
      <c r="U360" s="413"/>
      <c r="V360" s="413"/>
      <c r="W360" s="413"/>
      <c r="X360" s="413"/>
      <c r="Y360" s="89" t="str">
        <f t="shared" si="169"/>
        <v/>
      </c>
      <c r="Z360" s="415" t="str">
        <f>IF('3.5 St Lights - Pole'!$AM360="","",'3.5 St Lights - Pole'!$AM360)</f>
        <v/>
      </c>
      <c r="AA360" s="413"/>
      <c r="AB360" s="413"/>
      <c r="AC360" s="89" t="str">
        <f t="shared" si="170"/>
        <v/>
      </c>
      <c r="AD360" s="85"/>
      <c r="AE360" s="413"/>
      <c r="AF360" s="413" t="str">
        <f t="shared" si="171"/>
        <v/>
      </c>
      <c r="AG360" s="89" t="str">
        <f t="shared" si="172"/>
        <v/>
      </c>
      <c r="AH360" s="414" t="str">
        <f t="shared" si="173"/>
        <v/>
      </c>
      <c r="AI360" s="413" t="str">
        <f t="shared" si="174"/>
        <v/>
      </c>
      <c r="AJ360" s="89" t="str">
        <f t="shared" si="175"/>
        <v/>
      </c>
      <c r="AK360" s="413"/>
      <c r="AL360" s="89" t="str">
        <f t="shared" si="176"/>
        <v/>
      </c>
      <c r="AM360" s="413"/>
      <c r="AN360" s="89" t="str">
        <f t="shared" si="177"/>
        <v/>
      </c>
      <c r="AO360" s="413"/>
      <c r="AP360" s="89" t="str">
        <f t="shared" si="178"/>
        <v/>
      </c>
      <c r="AQ360" s="413"/>
      <c r="AR360" s="415" t="str">
        <f>IF('3.5 St Lights - Pole'!$AM360="","",'3.5 St Lights - Pole'!$AM360)</f>
        <v/>
      </c>
      <c r="AS360" s="413"/>
      <c r="AT360" s="89" t="str">
        <f t="shared" si="179"/>
        <v/>
      </c>
      <c r="AU360" s="85"/>
      <c r="AV360" s="85"/>
      <c r="AW360" s="413"/>
      <c r="AX360" s="413"/>
      <c r="AY360" s="89" t="str">
        <f t="shared" si="180"/>
        <v/>
      </c>
      <c r="AZ360" s="85"/>
      <c r="BA360" s="85"/>
      <c r="BB360" s="413" t="str">
        <f t="shared" si="181"/>
        <v/>
      </c>
      <c r="BC360" s="89" t="str">
        <f t="shared" si="182"/>
        <v/>
      </c>
      <c r="BD360" s="414" t="str">
        <f t="shared" si="183"/>
        <v/>
      </c>
      <c r="BE360" s="413"/>
      <c r="BF360" s="416" t="str">
        <f t="shared" si="184"/>
        <v/>
      </c>
      <c r="BG360" s="415" t="str">
        <f>IF('3.5 St Lights - Pole'!$AM360="","",'3.5 St Lights - Pole'!$AM360)</f>
        <v/>
      </c>
      <c r="BH360" s="413"/>
      <c r="BI360" s="89" t="str">
        <f t="shared" si="185"/>
        <v/>
      </c>
      <c r="BJ360" s="85"/>
      <c r="BK360" s="413"/>
      <c r="BL360" s="413"/>
      <c r="BM360" s="413"/>
      <c r="BN360" s="89" t="str">
        <f t="shared" si="186"/>
        <v/>
      </c>
      <c r="BO360" s="85"/>
      <c r="BP360" s="413"/>
      <c r="BQ360" s="415" t="str">
        <f>IF('3.5 St Lights - Pole'!$AM360="","",'3.5 St Lights - Pole'!$AM360)</f>
        <v/>
      </c>
      <c r="BR360" s="85"/>
      <c r="BS360" s="85"/>
      <c r="BT360" s="85" t="str">
        <f>'3.5 St Lights - Pole'!CE360</f>
        <v/>
      </c>
      <c r="BU360" s="85"/>
      <c r="BV360" s="85" t="str">
        <f t="shared" si="187"/>
        <v/>
      </c>
      <c r="BW360" s="271"/>
      <c r="BX360" s="85" t="str">
        <f>'3.5 St Lights - Pole'!CI360</f>
        <v/>
      </c>
      <c r="BY360" s="85" t="str">
        <f>'3.5 St Lights - Pole'!CJ360</f>
        <v/>
      </c>
      <c r="BZ360" s="85" t="str">
        <f>'3.5 St Lights - Pole'!CK360</f>
        <v/>
      </c>
      <c r="CA360" s="85"/>
      <c r="CB360" s="85"/>
      <c r="CC360" s="85" t="str">
        <f t="shared" si="188"/>
        <v/>
      </c>
      <c r="CD360" s="413"/>
      <c r="CE360" s="112"/>
      <c r="CF360" s="133" t="str">
        <f ca="1">IF('3.5 St Lights - Pole'!CR360="","",'3.5 St Lights - Pole'!CR360)</f>
        <v/>
      </c>
      <c r="CG360" s="112" t="str">
        <f>IF('3.5 St Lights - Pole'!CS360="","",'3.5 St Lights - Pole'!CS360)</f>
        <v/>
      </c>
      <c r="CH360" s="112"/>
      <c r="CI360" s="112"/>
    </row>
    <row r="361" spans="1:87" x14ac:dyDescent="0.2">
      <c r="A361" s="237"/>
      <c r="B361" s="413" t="str">
        <f t="shared" si="161"/>
        <v/>
      </c>
      <c r="C361" s="413" t="str">
        <f>IF('3.5 St Lights - Bracket'!B361="","",'3.5 St Lights - Bracket'!B361)</f>
        <v/>
      </c>
      <c r="D361" s="89" t="str">
        <f>IF('3.5 St Lights - Bracket'!D361="","",'3.5 St Lights - Bracket'!D361)</f>
        <v/>
      </c>
      <c r="E361" s="413" t="str">
        <f>IF('3.5 St Lights - Bracket'!E361="","",'3.5 St Lights - Bracket'!E361)</f>
        <v/>
      </c>
      <c r="F361" s="413" t="str">
        <f>IF('3.5 St Lights - Bracket'!F361="","",'3.5 St Lights - Bracket'!F361)</f>
        <v/>
      </c>
      <c r="G361" s="413" t="str">
        <f>IF('3.5 St Lights - Bracket'!G361="","",'3.5 St Lights - Bracket'!G361)</f>
        <v/>
      </c>
      <c r="H361" s="413" t="str">
        <f>IF('3.5 St Lights - Bracket'!H361="","",'3.5 St Lights - Bracket'!H361)</f>
        <v/>
      </c>
      <c r="I361" s="413"/>
      <c r="J361" s="89" t="str">
        <f t="shared" si="162"/>
        <v/>
      </c>
      <c r="K361" s="413"/>
      <c r="L361" s="89" t="str">
        <f t="shared" si="163"/>
        <v/>
      </c>
      <c r="M361" s="414" t="str">
        <f t="shared" si="164"/>
        <v/>
      </c>
      <c r="N361" s="413"/>
      <c r="O361" s="89" t="str">
        <f t="shared" si="165"/>
        <v/>
      </c>
      <c r="P361" s="413" t="str">
        <f t="shared" si="166"/>
        <v/>
      </c>
      <c r="Q361" s="89" t="str">
        <f t="shared" si="167"/>
        <v/>
      </c>
      <c r="R361" s="413"/>
      <c r="S361" s="413" t="str">
        <f>IFERROR(VLOOKUP('3.5 St Lights - Pole'!AE361,sl_lights_light_supply_auto,2,FALSE),"")</f>
        <v/>
      </c>
      <c r="T361" s="89" t="str">
        <f t="shared" si="168"/>
        <v/>
      </c>
      <c r="U361" s="413"/>
      <c r="V361" s="413"/>
      <c r="W361" s="413"/>
      <c r="X361" s="413"/>
      <c r="Y361" s="89" t="str">
        <f t="shared" si="169"/>
        <v/>
      </c>
      <c r="Z361" s="415" t="str">
        <f>IF('3.5 St Lights - Pole'!$AM361="","",'3.5 St Lights - Pole'!$AM361)</f>
        <v/>
      </c>
      <c r="AA361" s="413"/>
      <c r="AB361" s="413"/>
      <c r="AC361" s="89" t="str">
        <f t="shared" si="170"/>
        <v/>
      </c>
      <c r="AD361" s="85"/>
      <c r="AE361" s="413"/>
      <c r="AF361" s="413" t="str">
        <f t="shared" si="171"/>
        <v/>
      </c>
      <c r="AG361" s="89" t="str">
        <f t="shared" si="172"/>
        <v/>
      </c>
      <c r="AH361" s="414" t="str">
        <f t="shared" si="173"/>
        <v/>
      </c>
      <c r="AI361" s="413" t="str">
        <f t="shared" si="174"/>
        <v/>
      </c>
      <c r="AJ361" s="89" t="str">
        <f t="shared" si="175"/>
        <v/>
      </c>
      <c r="AK361" s="413"/>
      <c r="AL361" s="89" t="str">
        <f t="shared" si="176"/>
        <v/>
      </c>
      <c r="AM361" s="413"/>
      <c r="AN361" s="89" t="str">
        <f t="shared" si="177"/>
        <v/>
      </c>
      <c r="AO361" s="413"/>
      <c r="AP361" s="89" t="str">
        <f t="shared" si="178"/>
        <v/>
      </c>
      <c r="AQ361" s="413"/>
      <c r="AR361" s="415" t="str">
        <f>IF('3.5 St Lights - Pole'!$AM361="","",'3.5 St Lights - Pole'!$AM361)</f>
        <v/>
      </c>
      <c r="AS361" s="413"/>
      <c r="AT361" s="89" t="str">
        <f t="shared" si="179"/>
        <v/>
      </c>
      <c r="AU361" s="85"/>
      <c r="AV361" s="85"/>
      <c r="AW361" s="413"/>
      <c r="AX361" s="413"/>
      <c r="AY361" s="89" t="str">
        <f t="shared" si="180"/>
        <v/>
      </c>
      <c r="AZ361" s="85"/>
      <c r="BA361" s="85"/>
      <c r="BB361" s="413" t="str">
        <f t="shared" si="181"/>
        <v/>
      </c>
      <c r="BC361" s="89" t="str">
        <f t="shared" si="182"/>
        <v/>
      </c>
      <c r="BD361" s="414" t="str">
        <f t="shared" si="183"/>
        <v/>
      </c>
      <c r="BE361" s="413"/>
      <c r="BF361" s="416" t="str">
        <f t="shared" si="184"/>
        <v/>
      </c>
      <c r="BG361" s="415" t="str">
        <f>IF('3.5 St Lights - Pole'!$AM361="","",'3.5 St Lights - Pole'!$AM361)</f>
        <v/>
      </c>
      <c r="BH361" s="413"/>
      <c r="BI361" s="89" t="str">
        <f t="shared" si="185"/>
        <v/>
      </c>
      <c r="BJ361" s="85"/>
      <c r="BK361" s="413"/>
      <c r="BL361" s="413"/>
      <c r="BM361" s="413"/>
      <c r="BN361" s="89" t="str">
        <f t="shared" si="186"/>
        <v/>
      </c>
      <c r="BO361" s="85"/>
      <c r="BP361" s="413"/>
      <c r="BQ361" s="415" t="str">
        <f>IF('3.5 St Lights - Pole'!$AM361="","",'3.5 St Lights - Pole'!$AM361)</f>
        <v/>
      </c>
      <c r="BR361" s="85"/>
      <c r="BS361" s="85"/>
      <c r="BT361" s="85" t="str">
        <f>'3.5 St Lights - Pole'!CE361</f>
        <v/>
      </c>
      <c r="BU361" s="85"/>
      <c r="BV361" s="85" t="str">
        <f t="shared" si="187"/>
        <v/>
      </c>
      <c r="BW361" s="271"/>
      <c r="BX361" s="85" t="str">
        <f>'3.5 St Lights - Pole'!CI361</f>
        <v/>
      </c>
      <c r="BY361" s="85" t="str">
        <f>'3.5 St Lights - Pole'!CJ361</f>
        <v/>
      </c>
      <c r="BZ361" s="85" t="str">
        <f>'3.5 St Lights - Pole'!CK361</f>
        <v/>
      </c>
      <c r="CA361" s="85"/>
      <c r="CB361" s="85"/>
      <c r="CC361" s="85" t="str">
        <f t="shared" si="188"/>
        <v/>
      </c>
      <c r="CD361" s="413"/>
      <c r="CE361" s="112"/>
      <c r="CF361" s="133" t="str">
        <f ca="1">IF('3.5 St Lights - Pole'!CR361="","",'3.5 St Lights - Pole'!CR361)</f>
        <v/>
      </c>
      <c r="CG361" s="112" t="str">
        <f>IF('3.5 St Lights - Pole'!CS361="","",'3.5 St Lights - Pole'!CS361)</f>
        <v/>
      </c>
      <c r="CH361" s="112"/>
      <c r="CI361" s="112"/>
    </row>
    <row r="362" spans="1:87" x14ac:dyDescent="0.2">
      <c r="A362" s="237"/>
      <c r="B362" s="413" t="str">
        <f t="shared" si="161"/>
        <v/>
      </c>
      <c r="C362" s="413" t="str">
        <f>IF('3.5 St Lights - Bracket'!B362="","",'3.5 St Lights - Bracket'!B362)</f>
        <v/>
      </c>
      <c r="D362" s="89" t="str">
        <f>IF('3.5 St Lights - Bracket'!D362="","",'3.5 St Lights - Bracket'!D362)</f>
        <v/>
      </c>
      <c r="E362" s="413" t="str">
        <f>IF('3.5 St Lights - Bracket'!E362="","",'3.5 St Lights - Bracket'!E362)</f>
        <v/>
      </c>
      <c r="F362" s="413" t="str">
        <f>IF('3.5 St Lights - Bracket'!F362="","",'3.5 St Lights - Bracket'!F362)</f>
        <v/>
      </c>
      <c r="G362" s="413" t="str">
        <f>IF('3.5 St Lights - Bracket'!G362="","",'3.5 St Lights - Bracket'!G362)</f>
        <v/>
      </c>
      <c r="H362" s="413" t="str">
        <f>IF('3.5 St Lights - Bracket'!H362="","",'3.5 St Lights - Bracket'!H362)</f>
        <v/>
      </c>
      <c r="I362" s="413"/>
      <c r="J362" s="89" t="str">
        <f t="shared" si="162"/>
        <v/>
      </c>
      <c r="K362" s="413"/>
      <c r="L362" s="89" t="str">
        <f t="shared" si="163"/>
        <v/>
      </c>
      <c r="M362" s="414" t="str">
        <f t="shared" si="164"/>
        <v/>
      </c>
      <c r="N362" s="413"/>
      <c r="O362" s="89" t="str">
        <f t="shared" si="165"/>
        <v/>
      </c>
      <c r="P362" s="413" t="str">
        <f t="shared" si="166"/>
        <v/>
      </c>
      <c r="Q362" s="89" t="str">
        <f t="shared" si="167"/>
        <v/>
      </c>
      <c r="R362" s="413"/>
      <c r="S362" s="413" t="str">
        <f>IFERROR(VLOOKUP('3.5 St Lights - Pole'!AE362,sl_lights_light_supply_auto,2,FALSE),"")</f>
        <v/>
      </c>
      <c r="T362" s="89" t="str">
        <f t="shared" si="168"/>
        <v/>
      </c>
      <c r="U362" s="413"/>
      <c r="V362" s="413"/>
      <c r="W362" s="413"/>
      <c r="X362" s="413"/>
      <c r="Y362" s="89" t="str">
        <f t="shared" si="169"/>
        <v/>
      </c>
      <c r="Z362" s="415" t="str">
        <f>IF('3.5 St Lights - Pole'!$AM362="","",'3.5 St Lights - Pole'!$AM362)</f>
        <v/>
      </c>
      <c r="AA362" s="413"/>
      <c r="AB362" s="413"/>
      <c r="AC362" s="89" t="str">
        <f t="shared" si="170"/>
        <v/>
      </c>
      <c r="AD362" s="85"/>
      <c r="AE362" s="413"/>
      <c r="AF362" s="413" t="str">
        <f t="shared" si="171"/>
        <v/>
      </c>
      <c r="AG362" s="89" t="str">
        <f t="shared" si="172"/>
        <v/>
      </c>
      <c r="AH362" s="414" t="str">
        <f t="shared" si="173"/>
        <v/>
      </c>
      <c r="AI362" s="413" t="str">
        <f t="shared" si="174"/>
        <v/>
      </c>
      <c r="AJ362" s="89" t="str">
        <f t="shared" si="175"/>
        <v/>
      </c>
      <c r="AK362" s="413"/>
      <c r="AL362" s="89" t="str">
        <f t="shared" si="176"/>
        <v/>
      </c>
      <c r="AM362" s="413"/>
      <c r="AN362" s="89" t="str">
        <f t="shared" si="177"/>
        <v/>
      </c>
      <c r="AO362" s="413"/>
      <c r="AP362" s="89" t="str">
        <f t="shared" si="178"/>
        <v/>
      </c>
      <c r="AQ362" s="413"/>
      <c r="AR362" s="415" t="str">
        <f>IF('3.5 St Lights - Pole'!$AM362="","",'3.5 St Lights - Pole'!$AM362)</f>
        <v/>
      </c>
      <c r="AS362" s="413"/>
      <c r="AT362" s="89" t="str">
        <f t="shared" si="179"/>
        <v/>
      </c>
      <c r="AU362" s="85"/>
      <c r="AV362" s="85"/>
      <c r="AW362" s="413"/>
      <c r="AX362" s="413"/>
      <c r="AY362" s="89" t="str">
        <f t="shared" si="180"/>
        <v/>
      </c>
      <c r="AZ362" s="85"/>
      <c r="BA362" s="85"/>
      <c r="BB362" s="413" t="str">
        <f t="shared" si="181"/>
        <v/>
      </c>
      <c r="BC362" s="89" t="str">
        <f t="shared" si="182"/>
        <v/>
      </c>
      <c r="BD362" s="414" t="str">
        <f t="shared" si="183"/>
        <v/>
      </c>
      <c r="BE362" s="413"/>
      <c r="BF362" s="416" t="str">
        <f t="shared" si="184"/>
        <v/>
      </c>
      <c r="BG362" s="415" t="str">
        <f>IF('3.5 St Lights - Pole'!$AM362="","",'3.5 St Lights - Pole'!$AM362)</f>
        <v/>
      </c>
      <c r="BH362" s="413"/>
      <c r="BI362" s="89" t="str">
        <f t="shared" si="185"/>
        <v/>
      </c>
      <c r="BJ362" s="85"/>
      <c r="BK362" s="413"/>
      <c r="BL362" s="413"/>
      <c r="BM362" s="413"/>
      <c r="BN362" s="89" t="str">
        <f t="shared" si="186"/>
        <v/>
      </c>
      <c r="BO362" s="85"/>
      <c r="BP362" s="413"/>
      <c r="BQ362" s="415" t="str">
        <f>IF('3.5 St Lights - Pole'!$AM362="","",'3.5 St Lights - Pole'!$AM362)</f>
        <v/>
      </c>
      <c r="BR362" s="85"/>
      <c r="BS362" s="85"/>
      <c r="BT362" s="85" t="str">
        <f>'3.5 St Lights - Pole'!CE362</f>
        <v/>
      </c>
      <c r="BU362" s="85"/>
      <c r="BV362" s="85" t="str">
        <f t="shared" si="187"/>
        <v/>
      </c>
      <c r="BW362" s="271"/>
      <c r="BX362" s="85" t="str">
        <f>'3.5 St Lights - Pole'!CI362</f>
        <v/>
      </c>
      <c r="BY362" s="85" t="str">
        <f>'3.5 St Lights - Pole'!CJ362</f>
        <v/>
      </c>
      <c r="BZ362" s="85" t="str">
        <f>'3.5 St Lights - Pole'!CK362</f>
        <v/>
      </c>
      <c r="CA362" s="85"/>
      <c r="CB362" s="85"/>
      <c r="CC362" s="85" t="str">
        <f t="shared" si="188"/>
        <v/>
      </c>
      <c r="CD362" s="413"/>
      <c r="CE362" s="112"/>
      <c r="CF362" s="133" t="str">
        <f ca="1">IF('3.5 St Lights - Pole'!CR362="","",'3.5 St Lights - Pole'!CR362)</f>
        <v/>
      </c>
      <c r="CG362" s="112" t="str">
        <f>IF('3.5 St Lights - Pole'!CS362="","",'3.5 St Lights - Pole'!CS362)</f>
        <v/>
      </c>
      <c r="CH362" s="112"/>
      <c r="CI362" s="112"/>
    </row>
    <row r="363" spans="1:87" x14ac:dyDescent="0.2">
      <c r="A363" s="237"/>
      <c r="B363" s="413" t="str">
        <f t="shared" si="161"/>
        <v/>
      </c>
      <c r="C363" s="413" t="str">
        <f>IF('3.5 St Lights - Bracket'!B363="","",'3.5 St Lights - Bracket'!B363)</f>
        <v/>
      </c>
      <c r="D363" s="89" t="str">
        <f>IF('3.5 St Lights - Bracket'!D363="","",'3.5 St Lights - Bracket'!D363)</f>
        <v/>
      </c>
      <c r="E363" s="413" t="str">
        <f>IF('3.5 St Lights - Bracket'!E363="","",'3.5 St Lights - Bracket'!E363)</f>
        <v/>
      </c>
      <c r="F363" s="413" t="str">
        <f>IF('3.5 St Lights - Bracket'!F363="","",'3.5 St Lights - Bracket'!F363)</f>
        <v/>
      </c>
      <c r="G363" s="413" t="str">
        <f>IF('3.5 St Lights - Bracket'!G363="","",'3.5 St Lights - Bracket'!G363)</f>
        <v/>
      </c>
      <c r="H363" s="413" t="str">
        <f>IF('3.5 St Lights - Bracket'!H363="","",'3.5 St Lights - Bracket'!H363)</f>
        <v/>
      </c>
      <c r="I363" s="413"/>
      <c r="J363" s="89" t="str">
        <f t="shared" si="162"/>
        <v/>
      </c>
      <c r="K363" s="413"/>
      <c r="L363" s="89" t="str">
        <f t="shared" si="163"/>
        <v/>
      </c>
      <c r="M363" s="414" t="str">
        <f t="shared" si="164"/>
        <v/>
      </c>
      <c r="N363" s="413"/>
      <c r="O363" s="89" t="str">
        <f t="shared" si="165"/>
        <v/>
      </c>
      <c r="P363" s="413" t="str">
        <f t="shared" si="166"/>
        <v/>
      </c>
      <c r="Q363" s="89" t="str">
        <f t="shared" si="167"/>
        <v/>
      </c>
      <c r="R363" s="413"/>
      <c r="S363" s="413" t="str">
        <f>IFERROR(VLOOKUP('3.5 St Lights - Pole'!AE363,sl_lights_light_supply_auto,2,FALSE),"")</f>
        <v/>
      </c>
      <c r="T363" s="89" t="str">
        <f t="shared" si="168"/>
        <v/>
      </c>
      <c r="U363" s="413"/>
      <c r="V363" s="413"/>
      <c r="W363" s="413"/>
      <c r="X363" s="413"/>
      <c r="Y363" s="89" t="str">
        <f t="shared" si="169"/>
        <v/>
      </c>
      <c r="Z363" s="415" t="str">
        <f>IF('3.5 St Lights - Pole'!$AM363="","",'3.5 St Lights - Pole'!$AM363)</f>
        <v/>
      </c>
      <c r="AA363" s="413"/>
      <c r="AB363" s="413"/>
      <c r="AC363" s="89" t="str">
        <f t="shared" si="170"/>
        <v/>
      </c>
      <c r="AD363" s="85"/>
      <c r="AE363" s="413"/>
      <c r="AF363" s="413" t="str">
        <f t="shared" si="171"/>
        <v/>
      </c>
      <c r="AG363" s="89" t="str">
        <f t="shared" si="172"/>
        <v/>
      </c>
      <c r="AH363" s="414" t="str">
        <f t="shared" si="173"/>
        <v/>
      </c>
      <c r="AI363" s="413" t="str">
        <f t="shared" si="174"/>
        <v/>
      </c>
      <c r="AJ363" s="89" t="str">
        <f t="shared" si="175"/>
        <v/>
      </c>
      <c r="AK363" s="413"/>
      <c r="AL363" s="89" t="str">
        <f t="shared" si="176"/>
        <v/>
      </c>
      <c r="AM363" s="413"/>
      <c r="AN363" s="89" t="str">
        <f t="shared" si="177"/>
        <v/>
      </c>
      <c r="AO363" s="413"/>
      <c r="AP363" s="89" t="str">
        <f t="shared" si="178"/>
        <v/>
      </c>
      <c r="AQ363" s="413"/>
      <c r="AR363" s="415" t="str">
        <f>IF('3.5 St Lights - Pole'!$AM363="","",'3.5 St Lights - Pole'!$AM363)</f>
        <v/>
      </c>
      <c r="AS363" s="413"/>
      <c r="AT363" s="89" t="str">
        <f t="shared" si="179"/>
        <v/>
      </c>
      <c r="AU363" s="85"/>
      <c r="AV363" s="85"/>
      <c r="AW363" s="413"/>
      <c r="AX363" s="413"/>
      <c r="AY363" s="89" t="str">
        <f t="shared" si="180"/>
        <v/>
      </c>
      <c r="AZ363" s="85"/>
      <c r="BA363" s="85"/>
      <c r="BB363" s="413" t="str">
        <f t="shared" si="181"/>
        <v/>
      </c>
      <c r="BC363" s="89" t="str">
        <f t="shared" si="182"/>
        <v/>
      </c>
      <c r="BD363" s="414" t="str">
        <f t="shared" si="183"/>
        <v/>
      </c>
      <c r="BE363" s="413"/>
      <c r="BF363" s="416" t="str">
        <f t="shared" si="184"/>
        <v/>
      </c>
      <c r="BG363" s="415" t="str">
        <f>IF('3.5 St Lights - Pole'!$AM363="","",'3.5 St Lights - Pole'!$AM363)</f>
        <v/>
      </c>
      <c r="BH363" s="413"/>
      <c r="BI363" s="89" t="str">
        <f t="shared" si="185"/>
        <v/>
      </c>
      <c r="BJ363" s="85"/>
      <c r="BK363" s="413"/>
      <c r="BL363" s="413"/>
      <c r="BM363" s="413"/>
      <c r="BN363" s="89" t="str">
        <f t="shared" si="186"/>
        <v/>
      </c>
      <c r="BO363" s="85"/>
      <c r="BP363" s="413"/>
      <c r="BQ363" s="415" t="str">
        <f>IF('3.5 St Lights - Pole'!$AM363="","",'3.5 St Lights - Pole'!$AM363)</f>
        <v/>
      </c>
      <c r="BR363" s="85"/>
      <c r="BS363" s="85"/>
      <c r="BT363" s="85" t="str">
        <f>'3.5 St Lights - Pole'!CE363</f>
        <v/>
      </c>
      <c r="BU363" s="85"/>
      <c r="BV363" s="85" t="str">
        <f t="shared" si="187"/>
        <v/>
      </c>
      <c r="BW363" s="271"/>
      <c r="BX363" s="85" t="str">
        <f>'3.5 St Lights - Pole'!CI363</f>
        <v/>
      </c>
      <c r="BY363" s="85" t="str">
        <f>'3.5 St Lights - Pole'!CJ363</f>
        <v/>
      </c>
      <c r="BZ363" s="85" t="str">
        <f>'3.5 St Lights - Pole'!CK363</f>
        <v/>
      </c>
      <c r="CA363" s="85"/>
      <c r="CB363" s="85"/>
      <c r="CC363" s="85" t="str">
        <f t="shared" si="188"/>
        <v/>
      </c>
      <c r="CD363" s="413"/>
      <c r="CE363" s="112"/>
      <c r="CF363" s="133" t="str">
        <f ca="1">IF('3.5 St Lights - Pole'!CR363="","",'3.5 St Lights - Pole'!CR363)</f>
        <v/>
      </c>
      <c r="CG363" s="112" t="str">
        <f>IF('3.5 St Lights - Pole'!CS363="","",'3.5 St Lights - Pole'!CS363)</f>
        <v/>
      </c>
      <c r="CH363" s="112"/>
      <c r="CI363" s="112"/>
    </row>
    <row r="364" spans="1:87" x14ac:dyDescent="0.2">
      <c r="A364" s="237"/>
      <c r="B364" s="413" t="str">
        <f t="shared" si="161"/>
        <v/>
      </c>
      <c r="C364" s="413" t="str">
        <f>IF('3.5 St Lights - Bracket'!B364="","",'3.5 St Lights - Bracket'!B364)</f>
        <v/>
      </c>
      <c r="D364" s="89" t="str">
        <f>IF('3.5 St Lights - Bracket'!D364="","",'3.5 St Lights - Bracket'!D364)</f>
        <v/>
      </c>
      <c r="E364" s="413" t="str">
        <f>IF('3.5 St Lights - Bracket'!E364="","",'3.5 St Lights - Bracket'!E364)</f>
        <v/>
      </c>
      <c r="F364" s="413" t="str">
        <f>IF('3.5 St Lights - Bracket'!F364="","",'3.5 St Lights - Bracket'!F364)</f>
        <v/>
      </c>
      <c r="G364" s="413" t="str">
        <f>IF('3.5 St Lights - Bracket'!G364="","",'3.5 St Lights - Bracket'!G364)</f>
        <v/>
      </c>
      <c r="H364" s="413" t="str">
        <f>IF('3.5 St Lights - Bracket'!H364="","",'3.5 St Lights - Bracket'!H364)</f>
        <v/>
      </c>
      <c r="I364" s="413"/>
      <c r="J364" s="89" t="str">
        <f t="shared" si="162"/>
        <v/>
      </c>
      <c r="K364" s="413"/>
      <c r="L364" s="89" t="str">
        <f t="shared" si="163"/>
        <v/>
      </c>
      <c r="M364" s="414" t="str">
        <f t="shared" si="164"/>
        <v/>
      </c>
      <c r="N364" s="413"/>
      <c r="O364" s="89" t="str">
        <f t="shared" si="165"/>
        <v/>
      </c>
      <c r="P364" s="413" t="str">
        <f t="shared" si="166"/>
        <v/>
      </c>
      <c r="Q364" s="89" t="str">
        <f t="shared" si="167"/>
        <v/>
      </c>
      <c r="R364" s="413"/>
      <c r="S364" s="413" t="str">
        <f>IFERROR(VLOOKUP('3.5 St Lights - Pole'!AE364,sl_lights_light_supply_auto,2,FALSE),"")</f>
        <v/>
      </c>
      <c r="T364" s="89" t="str">
        <f t="shared" si="168"/>
        <v/>
      </c>
      <c r="U364" s="413"/>
      <c r="V364" s="413"/>
      <c r="W364" s="413"/>
      <c r="X364" s="413"/>
      <c r="Y364" s="89" t="str">
        <f t="shared" si="169"/>
        <v/>
      </c>
      <c r="Z364" s="415" t="str">
        <f>IF('3.5 St Lights - Pole'!$AM364="","",'3.5 St Lights - Pole'!$AM364)</f>
        <v/>
      </c>
      <c r="AA364" s="413"/>
      <c r="AB364" s="413"/>
      <c r="AC364" s="89" t="str">
        <f t="shared" si="170"/>
        <v/>
      </c>
      <c r="AD364" s="85"/>
      <c r="AE364" s="413"/>
      <c r="AF364" s="413" t="str">
        <f t="shared" si="171"/>
        <v/>
      </c>
      <c r="AG364" s="89" t="str">
        <f t="shared" si="172"/>
        <v/>
      </c>
      <c r="AH364" s="414" t="str">
        <f t="shared" si="173"/>
        <v/>
      </c>
      <c r="AI364" s="413" t="str">
        <f t="shared" si="174"/>
        <v/>
      </c>
      <c r="AJ364" s="89" t="str">
        <f t="shared" si="175"/>
        <v/>
      </c>
      <c r="AK364" s="413"/>
      <c r="AL364" s="89" t="str">
        <f t="shared" si="176"/>
        <v/>
      </c>
      <c r="AM364" s="413"/>
      <c r="AN364" s="89" t="str">
        <f t="shared" si="177"/>
        <v/>
      </c>
      <c r="AO364" s="413"/>
      <c r="AP364" s="89" t="str">
        <f t="shared" si="178"/>
        <v/>
      </c>
      <c r="AQ364" s="413"/>
      <c r="AR364" s="415" t="str">
        <f>IF('3.5 St Lights - Pole'!$AM364="","",'3.5 St Lights - Pole'!$AM364)</f>
        <v/>
      </c>
      <c r="AS364" s="413"/>
      <c r="AT364" s="89" t="str">
        <f t="shared" si="179"/>
        <v/>
      </c>
      <c r="AU364" s="85"/>
      <c r="AV364" s="85"/>
      <c r="AW364" s="413"/>
      <c r="AX364" s="413"/>
      <c r="AY364" s="89" t="str">
        <f t="shared" si="180"/>
        <v/>
      </c>
      <c r="AZ364" s="85"/>
      <c r="BA364" s="85"/>
      <c r="BB364" s="413" t="str">
        <f t="shared" si="181"/>
        <v/>
      </c>
      <c r="BC364" s="89" t="str">
        <f t="shared" si="182"/>
        <v/>
      </c>
      <c r="BD364" s="414" t="str">
        <f t="shared" si="183"/>
        <v/>
      </c>
      <c r="BE364" s="413"/>
      <c r="BF364" s="416" t="str">
        <f t="shared" si="184"/>
        <v/>
      </c>
      <c r="BG364" s="415" t="str">
        <f>IF('3.5 St Lights - Pole'!$AM364="","",'3.5 St Lights - Pole'!$AM364)</f>
        <v/>
      </c>
      <c r="BH364" s="413"/>
      <c r="BI364" s="89" t="str">
        <f t="shared" si="185"/>
        <v/>
      </c>
      <c r="BJ364" s="85"/>
      <c r="BK364" s="413"/>
      <c r="BL364" s="413"/>
      <c r="BM364" s="413"/>
      <c r="BN364" s="89" t="str">
        <f t="shared" si="186"/>
        <v/>
      </c>
      <c r="BO364" s="85"/>
      <c r="BP364" s="413"/>
      <c r="BQ364" s="415" t="str">
        <f>IF('3.5 St Lights - Pole'!$AM364="","",'3.5 St Lights - Pole'!$AM364)</f>
        <v/>
      </c>
      <c r="BR364" s="85"/>
      <c r="BS364" s="85"/>
      <c r="BT364" s="85" t="str">
        <f>'3.5 St Lights - Pole'!CE364</f>
        <v/>
      </c>
      <c r="BU364" s="85"/>
      <c r="BV364" s="85" t="str">
        <f t="shared" si="187"/>
        <v/>
      </c>
      <c r="BW364" s="271"/>
      <c r="BX364" s="85" t="str">
        <f>'3.5 St Lights - Pole'!CI364</f>
        <v/>
      </c>
      <c r="BY364" s="85" t="str">
        <f>'3.5 St Lights - Pole'!CJ364</f>
        <v/>
      </c>
      <c r="BZ364" s="85" t="str">
        <f>'3.5 St Lights - Pole'!CK364</f>
        <v/>
      </c>
      <c r="CA364" s="85"/>
      <c r="CB364" s="85"/>
      <c r="CC364" s="85" t="str">
        <f t="shared" si="188"/>
        <v/>
      </c>
      <c r="CD364" s="413"/>
      <c r="CE364" s="112"/>
      <c r="CF364" s="133" t="str">
        <f ca="1">IF('3.5 St Lights - Pole'!CR364="","",'3.5 St Lights - Pole'!CR364)</f>
        <v/>
      </c>
      <c r="CG364" s="112" t="str">
        <f>IF('3.5 St Lights - Pole'!CS364="","",'3.5 St Lights - Pole'!CS364)</f>
        <v/>
      </c>
      <c r="CH364" s="112"/>
      <c r="CI364" s="112"/>
    </row>
    <row r="365" spans="1:87" x14ac:dyDescent="0.2">
      <c r="A365" s="237"/>
      <c r="B365" s="413" t="str">
        <f t="shared" si="161"/>
        <v/>
      </c>
      <c r="C365" s="413" t="str">
        <f>IF('3.5 St Lights - Bracket'!B365="","",'3.5 St Lights - Bracket'!B365)</f>
        <v/>
      </c>
      <c r="D365" s="89" t="str">
        <f>IF('3.5 St Lights - Bracket'!D365="","",'3.5 St Lights - Bracket'!D365)</f>
        <v/>
      </c>
      <c r="E365" s="413" t="str">
        <f>IF('3.5 St Lights - Bracket'!E365="","",'3.5 St Lights - Bracket'!E365)</f>
        <v/>
      </c>
      <c r="F365" s="413" t="str">
        <f>IF('3.5 St Lights - Bracket'!F365="","",'3.5 St Lights - Bracket'!F365)</f>
        <v/>
      </c>
      <c r="G365" s="413" t="str">
        <f>IF('3.5 St Lights - Bracket'!G365="","",'3.5 St Lights - Bracket'!G365)</f>
        <v/>
      </c>
      <c r="H365" s="413" t="str">
        <f>IF('3.5 St Lights - Bracket'!H365="","",'3.5 St Lights - Bracket'!H365)</f>
        <v/>
      </c>
      <c r="I365" s="413"/>
      <c r="J365" s="89" t="str">
        <f t="shared" si="162"/>
        <v/>
      </c>
      <c r="K365" s="413"/>
      <c r="L365" s="89" t="str">
        <f t="shared" si="163"/>
        <v/>
      </c>
      <c r="M365" s="414" t="str">
        <f t="shared" si="164"/>
        <v/>
      </c>
      <c r="N365" s="413"/>
      <c r="O365" s="89" t="str">
        <f t="shared" si="165"/>
        <v/>
      </c>
      <c r="P365" s="413" t="str">
        <f t="shared" si="166"/>
        <v/>
      </c>
      <c r="Q365" s="89" t="str">
        <f t="shared" si="167"/>
        <v/>
      </c>
      <c r="R365" s="413"/>
      <c r="S365" s="413" t="str">
        <f>IFERROR(VLOOKUP('3.5 St Lights - Pole'!AE365,sl_lights_light_supply_auto,2,FALSE),"")</f>
        <v/>
      </c>
      <c r="T365" s="89" t="str">
        <f t="shared" si="168"/>
        <v/>
      </c>
      <c r="U365" s="413"/>
      <c r="V365" s="413"/>
      <c r="W365" s="413"/>
      <c r="X365" s="413"/>
      <c r="Y365" s="89" t="str">
        <f t="shared" si="169"/>
        <v/>
      </c>
      <c r="Z365" s="415" t="str">
        <f>IF('3.5 St Lights - Pole'!$AM365="","",'3.5 St Lights - Pole'!$AM365)</f>
        <v/>
      </c>
      <c r="AA365" s="413"/>
      <c r="AB365" s="413"/>
      <c r="AC365" s="89" t="str">
        <f t="shared" si="170"/>
        <v/>
      </c>
      <c r="AD365" s="85"/>
      <c r="AE365" s="413"/>
      <c r="AF365" s="413" t="str">
        <f t="shared" si="171"/>
        <v/>
      </c>
      <c r="AG365" s="89" t="str">
        <f t="shared" si="172"/>
        <v/>
      </c>
      <c r="AH365" s="414" t="str">
        <f t="shared" si="173"/>
        <v/>
      </c>
      <c r="AI365" s="413" t="str">
        <f t="shared" si="174"/>
        <v/>
      </c>
      <c r="AJ365" s="89" t="str">
        <f t="shared" si="175"/>
        <v/>
      </c>
      <c r="AK365" s="413"/>
      <c r="AL365" s="89" t="str">
        <f t="shared" si="176"/>
        <v/>
      </c>
      <c r="AM365" s="413"/>
      <c r="AN365" s="89" t="str">
        <f t="shared" si="177"/>
        <v/>
      </c>
      <c r="AO365" s="413"/>
      <c r="AP365" s="89" t="str">
        <f t="shared" si="178"/>
        <v/>
      </c>
      <c r="AQ365" s="413"/>
      <c r="AR365" s="415" t="str">
        <f>IF('3.5 St Lights - Pole'!$AM365="","",'3.5 St Lights - Pole'!$AM365)</f>
        <v/>
      </c>
      <c r="AS365" s="413"/>
      <c r="AT365" s="89" t="str">
        <f t="shared" si="179"/>
        <v/>
      </c>
      <c r="AU365" s="85"/>
      <c r="AV365" s="85"/>
      <c r="AW365" s="413"/>
      <c r="AX365" s="413"/>
      <c r="AY365" s="89" t="str">
        <f t="shared" si="180"/>
        <v/>
      </c>
      <c r="AZ365" s="85"/>
      <c r="BA365" s="85"/>
      <c r="BB365" s="413" t="str">
        <f t="shared" si="181"/>
        <v/>
      </c>
      <c r="BC365" s="89" t="str">
        <f t="shared" si="182"/>
        <v/>
      </c>
      <c r="BD365" s="414" t="str">
        <f t="shared" si="183"/>
        <v/>
      </c>
      <c r="BE365" s="413"/>
      <c r="BF365" s="416" t="str">
        <f t="shared" si="184"/>
        <v/>
      </c>
      <c r="BG365" s="415" t="str">
        <f>IF('3.5 St Lights - Pole'!$AM365="","",'3.5 St Lights - Pole'!$AM365)</f>
        <v/>
      </c>
      <c r="BH365" s="413"/>
      <c r="BI365" s="89" t="str">
        <f t="shared" si="185"/>
        <v/>
      </c>
      <c r="BJ365" s="85"/>
      <c r="BK365" s="413"/>
      <c r="BL365" s="413"/>
      <c r="BM365" s="413"/>
      <c r="BN365" s="89" t="str">
        <f t="shared" si="186"/>
        <v/>
      </c>
      <c r="BO365" s="85"/>
      <c r="BP365" s="413"/>
      <c r="BQ365" s="415" t="str">
        <f>IF('3.5 St Lights - Pole'!$AM365="","",'3.5 St Lights - Pole'!$AM365)</f>
        <v/>
      </c>
      <c r="BR365" s="85"/>
      <c r="BS365" s="85"/>
      <c r="BT365" s="85" t="str">
        <f>'3.5 St Lights - Pole'!CE365</f>
        <v/>
      </c>
      <c r="BU365" s="85"/>
      <c r="BV365" s="85" t="str">
        <f t="shared" si="187"/>
        <v/>
      </c>
      <c r="BW365" s="271"/>
      <c r="BX365" s="85" t="str">
        <f>'3.5 St Lights - Pole'!CI365</f>
        <v/>
      </c>
      <c r="BY365" s="85" t="str">
        <f>'3.5 St Lights - Pole'!CJ365</f>
        <v/>
      </c>
      <c r="BZ365" s="85" t="str">
        <f>'3.5 St Lights - Pole'!CK365</f>
        <v/>
      </c>
      <c r="CA365" s="85"/>
      <c r="CB365" s="85"/>
      <c r="CC365" s="85" t="str">
        <f t="shared" si="188"/>
        <v/>
      </c>
      <c r="CD365" s="413"/>
      <c r="CE365" s="112"/>
      <c r="CF365" s="133" t="str">
        <f ca="1">IF('3.5 St Lights - Pole'!CR365="","",'3.5 St Lights - Pole'!CR365)</f>
        <v/>
      </c>
      <c r="CG365" s="112" t="str">
        <f>IF('3.5 St Lights - Pole'!CS365="","",'3.5 St Lights - Pole'!CS365)</f>
        <v/>
      </c>
      <c r="CH365" s="112"/>
      <c r="CI365" s="112"/>
    </row>
    <row r="366" spans="1:87" x14ac:dyDescent="0.2">
      <c r="A366" s="237"/>
      <c r="B366" s="413" t="str">
        <f t="shared" si="161"/>
        <v/>
      </c>
      <c r="C366" s="413" t="str">
        <f>IF('3.5 St Lights - Bracket'!B366="","",'3.5 St Lights - Bracket'!B366)</f>
        <v/>
      </c>
      <c r="D366" s="89" t="str">
        <f>IF('3.5 St Lights - Bracket'!D366="","",'3.5 St Lights - Bracket'!D366)</f>
        <v/>
      </c>
      <c r="E366" s="413" t="str">
        <f>IF('3.5 St Lights - Bracket'!E366="","",'3.5 St Lights - Bracket'!E366)</f>
        <v/>
      </c>
      <c r="F366" s="413" t="str">
        <f>IF('3.5 St Lights - Bracket'!F366="","",'3.5 St Lights - Bracket'!F366)</f>
        <v/>
      </c>
      <c r="G366" s="413" t="str">
        <f>IF('3.5 St Lights - Bracket'!G366="","",'3.5 St Lights - Bracket'!G366)</f>
        <v/>
      </c>
      <c r="H366" s="413" t="str">
        <f>IF('3.5 St Lights - Bracket'!H366="","",'3.5 St Lights - Bracket'!H366)</f>
        <v/>
      </c>
      <c r="I366" s="413"/>
      <c r="J366" s="89" t="str">
        <f t="shared" si="162"/>
        <v/>
      </c>
      <c r="K366" s="413"/>
      <c r="L366" s="89" t="str">
        <f t="shared" si="163"/>
        <v/>
      </c>
      <c r="M366" s="414" t="str">
        <f t="shared" si="164"/>
        <v/>
      </c>
      <c r="N366" s="413"/>
      <c r="O366" s="89" t="str">
        <f t="shared" si="165"/>
        <v/>
      </c>
      <c r="P366" s="413" t="str">
        <f t="shared" si="166"/>
        <v/>
      </c>
      <c r="Q366" s="89" t="str">
        <f t="shared" si="167"/>
        <v/>
      </c>
      <c r="R366" s="413"/>
      <c r="S366" s="413" t="str">
        <f>IFERROR(VLOOKUP('3.5 St Lights - Pole'!AE366,sl_lights_light_supply_auto,2,FALSE),"")</f>
        <v/>
      </c>
      <c r="T366" s="89" t="str">
        <f t="shared" si="168"/>
        <v/>
      </c>
      <c r="U366" s="413"/>
      <c r="V366" s="413"/>
      <c r="W366" s="413"/>
      <c r="X366" s="413"/>
      <c r="Y366" s="89" t="str">
        <f t="shared" si="169"/>
        <v/>
      </c>
      <c r="Z366" s="415" t="str">
        <f>IF('3.5 St Lights - Pole'!$AM366="","",'3.5 St Lights - Pole'!$AM366)</f>
        <v/>
      </c>
      <c r="AA366" s="413"/>
      <c r="AB366" s="413"/>
      <c r="AC366" s="89" t="str">
        <f t="shared" si="170"/>
        <v/>
      </c>
      <c r="AD366" s="85"/>
      <c r="AE366" s="413"/>
      <c r="AF366" s="413" t="str">
        <f t="shared" si="171"/>
        <v/>
      </c>
      <c r="AG366" s="89" t="str">
        <f t="shared" si="172"/>
        <v/>
      </c>
      <c r="AH366" s="414" t="str">
        <f t="shared" si="173"/>
        <v/>
      </c>
      <c r="AI366" s="413" t="str">
        <f t="shared" si="174"/>
        <v/>
      </c>
      <c r="AJ366" s="89" t="str">
        <f t="shared" si="175"/>
        <v/>
      </c>
      <c r="AK366" s="413"/>
      <c r="AL366" s="89" t="str">
        <f t="shared" si="176"/>
        <v/>
      </c>
      <c r="AM366" s="413"/>
      <c r="AN366" s="89" t="str">
        <f t="shared" si="177"/>
        <v/>
      </c>
      <c r="AO366" s="413"/>
      <c r="AP366" s="89" t="str">
        <f t="shared" si="178"/>
        <v/>
      </c>
      <c r="AQ366" s="413"/>
      <c r="AR366" s="415" t="str">
        <f>IF('3.5 St Lights - Pole'!$AM366="","",'3.5 St Lights - Pole'!$AM366)</f>
        <v/>
      </c>
      <c r="AS366" s="413"/>
      <c r="AT366" s="89" t="str">
        <f t="shared" si="179"/>
        <v/>
      </c>
      <c r="AU366" s="85"/>
      <c r="AV366" s="85"/>
      <c r="AW366" s="413"/>
      <c r="AX366" s="413"/>
      <c r="AY366" s="89" t="str">
        <f t="shared" si="180"/>
        <v/>
      </c>
      <c r="AZ366" s="85"/>
      <c r="BA366" s="85"/>
      <c r="BB366" s="413" t="str">
        <f t="shared" si="181"/>
        <v/>
      </c>
      <c r="BC366" s="89" t="str">
        <f t="shared" si="182"/>
        <v/>
      </c>
      <c r="BD366" s="414" t="str">
        <f t="shared" si="183"/>
        <v/>
      </c>
      <c r="BE366" s="413"/>
      <c r="BF366" s="416" t="str">
        <f t="shared" si="184"/>
        <v/>
      </c>
      <c r="BG366" s="415" t="str">
        <f>IF('3.5 St Lights - Pole'!$AM366="","",'3.5 St Lights - Pole'!$AM366)</f>
        <v/>
      </c>
      <c r="BH366" s="413"/>
      <c r="BI366" s="89" t="str">
        <f t="shared" si="185"/>
        <v/>
      </c>
      <c r="BJ366" s="85"/>
      <c r="BK366" s="413"/>
      <c r="BL366" s="413"/>
      <c r="BM366" s="413"/>
      <c r="BN366" s="89" t="str">
        <f t="shared" si="186"/>
        <v/>
      </c>
      <c r="BO366" s="85"/>
      <c r="BP366" s="413"/>
      <c r="BQ366" s="415" t="str">
        <f>IF('3.5 St Lights - Pole'!$AM366="","",'3.5 St Lights - Pole'!$AM366)</f>
        <v/>
      </c>
      <c r="BR366" s="85"/>
      <c r="BS366" s="85"/>
      <c r="BT366" s="85" t="str">
        <f>'3.5 St Lights - Pole'!CE366</f>
        <v/>
      </c>
      <c r="BU366" s="85"/>
      <c r="BV366" s="85" t="str">
        <f t="shared" si="187"/>
        <v/>
      </c>
      <c r="BW366" s="271"/>
      <c r="BX366" s="85" t="str">
        <f>'3.5 St Lights - Pole'!CI366</f>
        <v/>
      </c>
      <c r="BY366" s="85" t="str">
        <f>'3.5 St Lights - Pole'!CJ366</f>
        <v/>
      </c>
      <c r="BZ366" s="85" t="str">
        <f>'3.5 St Lights - Pole'!CK366</f>
        <v/>
      </c>
      <c r="CA366" s="85"/>
      <c r="CB366" s="85"/>
      <c r="CC366" s="85" t="str">
        <f t="shared" si="188"/>
        <v/>
      </c>
      <c r="CD366" s="413"/>
      <c r="CE366" s="112"/>
      <c r="CF366" s="133" t="str">
        <f ca="1">IF('3.5 St Lights - Pole'!CR366="","",'3.5 St Lights - Pole'!CR366)</f>
        <v/>
      </c>
      <c r="CG366" s="112" t="str">
        <f>IF('3.5 St Lights - Pole'!CS366="","",'3.5 St Lights - Pole'!CS366)</f>
        <v/>
      </c>
      <c r="CH366" s="112"/>
      <c r="CI366" s="112"/>
    </row>
    <row r="367" spans="1:87" x14ac:dyDescent="0.2">
      <c r="A367" s="237"/>
      <c r="B367" s="413" t="str">
        <f t="shared" si="161"/>
        <v/>
      </c>
      <c r="C367" s="413" t="str">
        <f>IF('3.5 St Lights - Bracket'!B367="","",'3.5 St Lights - Bracket'!B367)</f>
        <v/>
      </c>
      <c r="D367" s="89" t="str">
        <f>IF('3.5 St Lights - Bracket'!D367="","",'3.5 St Lights - Bracket'!D367)</f>
        <v/>
      </c>
      <c r="E367" s="413" t="str">
        <f>IF('3.5 St Lights - Bracket'!E367="","",'3.5 St Lights - Bracket'!E367)</f>
        <v/>
      </c>
      <c r="F367" s="413" t="str">
        <f>IF('3.5 St Lights - Bracket'!F367="","",'3.5 St Lights - Bracket'!F367)</f>
        <v/>
      </c>
      <c r="G367" s="413" t="str">
        <f>IF('3.5 St Lights - Bracket'!G367="","",'3.5 St Lights - Bracket'!G367)</f>
        <v/>
      </c>
      <c r="H367" s="413" t="str">
        <f>IF('3.5 St Lights - Bracket'!H367="","",'3.5 St Lights - Bracket'!H367)</f>
        <v/>
      </c>
      <c r="I367" s="413"/>
      <c r="J367" s="89" t="str">
        <f t="shared" si="162"/>
        <v/>
      </c>
      <c r="K367" s="413"/>
      <c r="L367" s="89" t="str">
        <f t="shared" si="163"/>
        <v/>
      </c>
      <c r="M367" s="414" t="str">
        <f t="shared" si="164"/>
        <v/>
      </c>
      <c r="N367" s="413"/>
      <c r="O367" s="89" t="str">
        <f t="shared" si="165"/>
        <v/>
      </c>
      <c r="P367" s="413" t="str">
        <f t="shared" si="166"/>
        <v/>
      </c>
      <c r="Q367" s="89" t="str">
        <f t="shared" si="167"/>
        <v/>
      </c>
      <c r="R367" s="413"/>
      <c r="S367" s="413" t="str">
        <f>IFERROR(VLOOKUP('3.5 St Lights - Pole'!AE367,sl_lights_light_supply_auto,2,FALSE),"")</f>
        <v/>
      </c>
      <c r="T367" s="89" t="str">
        <f t="shared" si="168"/>
        <v/>
      </c>
      <c r="U367" s="413"/>
      <c r="V367" s="413"/>
      <c r="W367" s="413"/>
      <c r="X367" s="413"/>
      <c r="Y367" s="89" t="str">
        <f t="shared" si="169"/>
        <v/>
      </c>
      <c r="Z367" s="415" t="str">
        <f>IF('3.5 St Lights - Pole'!$AM367="","",'3.5 St Lights - Pole'!$AM367)</f>
        <v/>
      </c>
      <c r="AA367" s="413"/>
      <c r="AB367" s="413"/>
      <c r="AC367" s="89" t="str">
        <f t="shared" si="170"/>
        <v/>
      </c>
      <c r="AD367" s="85"/>
      <c r="AE367" s="413"/>
      <c r="AF367" s="413" t="str">
        <f t="shared" si="171"/>
        <v/>
      </c>
      <c r="AG367" s="89" t="str">
        <f t="shared" si="172"/>
        <v/>
      </c>
      <c r="AH367" s="414" t="str">
        <f t="shared" si="173"/>
        <v/>
      </c>
      <c r="AI367" s="413" t="str">
        <f t="shared" si="174"/>
        <v/>
      </c>
      <c r="AJ367" s="89" t="str">
        <f t="shared" si="175"/>
        <v/>
      </c>
      <c r="AK367" s="413"/>
      <c r="AL367" s="89" t="str">
        <f t="shared" si="176"/>
        <v/>
      </c>
      <c r="AM367" s="413"/>
      <c r="AN367" s="89" t="str">
        <f t="shared" si="177"/>
        <v/>
      </c>
      <c r="AO367" s="413"/>
      <c r="AP367" s="89" t="str">
        <f t="shared" si="178"/>
        <v/>
      </c>
      <c r="AQ367" s="413"/>
      <c r="AR367" s="415" t="str">
        <f>IF('3.5 St Lights - Pole'!$AM367="","",'3.5 St Lights - Pole'!$AM367)</f>
        <v/>
      </c>
      <c r="AS367" s="413"/>
      <c r="AT367" s="89" t="str">
        <f t="shared" si="179"/>
        <v/>
      </c>
      <c r="AU367" s="85"/>
      <c r="AV367" s="85"/>
      <c r="AW367" s="413"/>
      <c r="AX367" s="413"/>
      <c r="AY367" s="89" t="str">
        <f t="shared" si="180"/>
        <v/>
      </c>
      <c r="AZ367" s="85"/>
      <c r="BA367" s="85"/>
      <c r="BB367" s="413" t="str">
        <f t="shared" si="181"/>
        <v/>
      </c>
      <c r="BC367" s="89" t="str">
        <f t="shared" si="182"/>
        <v/>
      </c>
      <c r="BD367" s="414" t="str">
        <f t="shared" si="183"/>
        <v/>
      </c>
      <c r="BE367" s="413"/>
      <c r="BF367" s="416" t="str">
        <f t="shared" si="184"/>
        <v/>
      </c>
      <c r="BG367" s="415" t="str">
        <f>IF('3.5 St Lights - Pole'!$AM367="","",'3.5 St Lights - Pole'!$AM367)</f>
        <v/>
      </c>
      <c r="BH367" s="413"/>
      <c r="BI367" s="89" t="str">
        <f t="shared" si="185"/>
        <v/>
      </c>
      <c r="BJ367" s="85"/>
      <c r="BK367" s="413"/>
      <c r="BL367" s="413"/>
      <c r="BM367" s="413"/>
      <c r="BN367" s="89" t="str">
        <f t="shared" si="186"/>
        <v/>
      </c>
      <c r="BO367" s="85"/>
      <c r="BP367" s="413"/>
      <c r="BQ367" s="415" t="str">
        <f>IF('3.5 St Lights - Pole'!$AM367="","",'3.5 St Lights - Pole'!$AM367)</f>
        <v/>
      </c>
      <c r="BR367" s="85"/>
      <c r="BS367" s="85"/>
      <c r="BT367" s="85" t="str">
        <f>'3.5 St Lights - Pole'!CE367</f>
        <v/>
      </c>
      <c r="BU367" s="85"/>
      <c r="BV367" s="85" t="str">
        <f t="shared" si="187"/>
        <v/>
      </c>
      <c r="BW367" s="271"/>
      <c r="BX367" s="85" t="str">
        <f>'3.5 St Lights - Pole'!CI367</f>
        <v/>
      </c>
      <c r="BY367" s="85" t="str">
        <f>'3.5 St Lights - Pole'!CJ367</f>
        <v/>
      </c>
      <c r="BZ367" s="85" t="str">
        <f>'3.5 St Lights - Pole'!CK367</f>
        <v/>
      </c>
      <c r="CA367" s="85"/>
      <c r="CB367" s="85"/>
      <c r="CC367" s="85" t="str">
        <f t="shared" si="188"/>
        <v/>
      </c>
      <c r="CD367" s="413"/>
      <c r="CE367" s="112"/>
      <c r="CF367" s="133" t="str">
        <f ca="1">IF('3.5 St Lights - Pole'!CR367="","",'3.5 St Lights - Pole'!CR367)</f>
        <v/>
      </c>
      <c r="CG367" s="112" t="str">
        <f>IF('3.5 St Lights - Pole'!CS367="","",'3.5 St Lights - Pole'!CS367)</f>
        <v/>
      </c>
      <c r="CH367" s="112"/>
      <c r="CI367" s="112"/>
    </row>
    <row r="368" spans="1:87" x14ac:dyDescent="0.2">
      <c r="A368" s="237"/>
      <c r="B368" s="413" t="str">
        <f t="shared" si="161"/>
        <v/>
      </c>
      <c r="C368" s="413" t="str">
        <f>IF('3.5 St Lights - Bracket'!B368="","",'3.5 St Lights - Bracket'!B368)</f>
        <v/>
      </c>
      <c r="D368" s="89" t="str">
        <f>IF('3.5 St Lights - Bracket'!D368="","",'3.5 St Lights - Bracket'!D368)</f>
        <v/>
      </c>
      <c r="E368" s="413" t="str">
        <f>IF('3.5 St Lights - Bracket'!E368="","",'3.5 St Lights - Bracket'!E368)</f>
        <v/>
      </c>
      <c r="F368" s="413" t="str">
        <f>IF('3.5 St Lights - Bracket'!F368="","",'3.5 St Lights - Bracket'!F368)</f>
        <v/>
      </c>
      <c r="G368" s="413" t="str">
        <f>IF('3.5 St Lights - Bracket'!G368="","",'3.5 St Lights - Bracket'!G368)</f>
        <v/>
      </c>
      <c r="H368" s="413" t="str">
        <f>IF('3.5 St Lights - Bracket'!H368="","",'3.5 St Lights - Bracket'!H368)</f>
        <v/>
      </c>
      <c r="I368" s="413"/>
      <c r="J368" s="89" t="str">
        <f t="shared" si="162"/>
        <v/>
      </c>
      <c r="K368" s="413"/>
      <c r="L368" s="89" t="str">
        <f t="shared" si="163"/>
        <v/>
      </c>
      <c r="M368" s="414" t="str">
        <f t="shared" si="164"/>
        <v/>
      </c>
      <c r="N368" s="413"/>
      <c r="O368" s="89" t="str">
        <f t="shared" si="165"/>
        <v/>
      </c>
      <c r="P368" s="413" t="str">
        <f t="shared" si="166"/>
        <v/>
      </c>
      <c r="Q368" s="89" t="str">
        <f t="shared" si="167"/>
        <v/>
      </c>
      <c r="R368" s="413"/>
      <c r="S368" s="413" t="str">
        <f>IFERROR(VLOOKUP('3.5 St Lights - Pole'!AE368,sl_lights_light_supply_auto,2,FALSE),"")</f>
        <v/>
      </c>
      <c r="T368" s="89" t="str">
        <f t="shared" si="168"/>
        <v/>
      </c>
      <c r="U368" s="413"/>
      <c r="V368" s="413"/>
      <c r="W368" s="413"/>
      <c r="X368" s="413"/>
      <c r="Y368" s="89" t="str">
        <f t="shared" si="169"/>
        <v/>
      </c>
      <c r="Z368" s="415" t="str">
        <f>IF('3.5 St Lights - Pole'!$AM368="","",'3.5 St Lights - Pole'!$AM368)</f>
        <v/>
      </c>
      <c r="AA368" s="413"/>
      <c r="AB368" s="413"/>
      <c r="AC368" s="89" t="str">
        <f t="shared" si="170"/>
        <v/>
      </c>
      <c r="AD368" s="85"/>
      <c r="AE368" s="413"/>
      <c r="AF368" s="413" t="str">
        <f t="shared" si="171"/>
        <v/>
      </c>
      <c r="AG368" s="89" t="str">
        <f t="shared" si="172"/>
        <v/>
      </c>
      <c r="AH368" s="414" t="str">
        <f t="shared" si="173"/>
        <v/>
      </c>
      <c r="AI368" s="413" t="str">
        <f t="shared" si="174"/>
        <v/>
      </c>
      <c r="AJ368" s="89" t="str">
        <f t="shared" si="175"/>
        <v/>
      </c>
      <c r="AK368" s="413"/>
      <c r="AL368" s="89" t="str">
        <f t="shared" si="176"/>
        <v/>
      </c>
      <c r="AM368" s="413"/>
      <c r="AN368" s="89" t="str">
        <f t="shared" si="177"/>
        <v/>
      </c>
      <c r="AO368" s="413"/>
      <c r="AP368" s="89" t="str">
        <f t="shared" si="178"/>
        <v/>
      </c>
      <c r="AQ368" s="413"/>
      <c r="AR368" s="415" t="str">
        <f>IF('3.5 St Lights - Pole'!$AM368="","",'3.5 St Lights - Pole'!$AM368)</f>
        <v/>
      </c>
      <c r="AS368" s="413"/>
      <c r="AT368" s="89" t="str">
        <f t="shared" si="179"/>
        <v/>
      </c>
      <c r="AU368" s="85"/>
      <c r="AV368" s="85"/>
      <c r="AW368" s="413"/>
      <c r="AX368" s="413"/>
      <c r="AY368" s="89" t="str">
        <f t="shared" si="180"/>
        <v/>
      </c>
      <c r="AZ368" s="85"/>
      <c r="BA368" s="85"/>
      <c r="BB368" s="413" t="str">
        <f t="shared" si="181"/>
        <v/>
      </c>
      <c r="BC368" s="89" t="str">
        <f t="shared" si="182"/>
        <v/>
      </c>
      <c r="BD368" s="414" t="str">
        <f t="shared" si="183"/>
        <v/>
      </c>
      <c r="BE368" s="413"/>
      <c r="BF368" s="416" t="str">
        <f t="shared" si="184"/>
        <v/>
      </c>
      <c r="BG368" s="415" t="str">
        <f>IF('3.5 St Lights - Pole'!$AM368="","",'3.5 St Lights - Pole'!$AM368)</f>
        <v/>
      </c>
      <c r="BH368" s="413"/>
      <c r="BI368" s="89" t="str">
        <f t="shared" si="185"/>
        <v/>
      </c>
      <c r="BJ368" s="85"/>
      <c r="BK368" s="413"/>
      <c r="BL368" s="413"/>
      <c r="BM368" s="413"/>
      <c r="BN368" s="89" t="str">
        <f t="shared" si="186"/>
        <v/>
      </c>
      <c r="BO368" s="85"/>
      <c r="BP368" s="413"/>
      <c r="BQ368" s="415" t="str">
        <f>IF('3.5 St Lights - Pole'!$AM368="","",'3.5 St Lights - Pole'!$AM368)</f>
        <v/>
      </c>
      <c r="BR368" s="85"/>
      <c r="BS368" s="85"/>
      <c r="BT368" s="85" t="str">
        <f>'3.5 St Lights - Pole'!CE368</f>
        <v/>
      </c>
      <c r="BU368" s="85"/>
      <c r="BV368" s="85" t="str">
        <f t="shared" si="187"/>
        <v/>
      </c>
      <c r="BW368" s="271"/>
      <c r="BX368" s="85" t="str">
        <f>'3.5 St Lights - Pole'!CI368</f>
        <v/>
      </c>
      <c r="BY368" s="85" t="str">
        <f>'3.5 St Lights - Pole'!CJ368</f>
        <v/>
      </c>
      <c r="BZ368" s="85" t="str">
        <f>'3.5 St Lights - Pole'!CK368</f>
        <v/>
      </c>
      <c r="CA368" s="85"/>
      <c r="CB368" s="85"/>
      <c r="CC368" s="85" t="str">
        <f t="shared" si="188"/>
        <v/>
      </c>
      <c r="CD368" s="413"/>
      <c r="CE368" s="112"/>
      <c r="CF368" s="133" t="str">
        <f ca="1">IF('3.5 St Lights - Pole'!CR368="","",'3.5 St Lights - Pole'!CR368)</f>
        <v/>
      </c>
      <c r="CG368" s="112" t="str">
        <f>IF('3.5 St Lights - Pole'!CS368="","",'3.5 St Lights - Pole'!CS368)</f>
        <v/>
      </c>
      <c r="CH368" s="112"/>
      <c r="CI368" s="112"/>
    </row>
    <row r="369" spans="1:87" x14ac:dyDescent="0.2">
      <c r="A369" s="237"/>
      <c r="B369" s="413" t="str">
        <f t="shared" si="161"/>
        <v/>
      </c>
      <c r="C369" s="413" t="str">
        <f>IF('3.5 St Lights - Bracket'!B369="","",'3.5 St Lights - Bracket'!B369)</f>
        <v/>
      </c>
      <c r="D369" s="89" t="str">
        <f>IF('3.5 St Lights - Bracket'!D369="","",'3.5 St Lights - Bracket'!D369)</f>
        <v/>
      </c>
      <c r="E369" s="413" t="str">
        <f>IF('3.5 St Lights - Bracket'!E369="","",'3.5 St Lights - Bracket'!E369)</f>
        <v/>
      </c>
      <c r="F369" s="413" t="str">
        <f>IF('3.5 St Lights - Bracket'!F369="","",'3.5 St Lights - Bracket'!F369)</f>
        <v/>
      </c>
      <c r="G369" s="413" t="str">
        <f>IF('3.5 St Lights - Bracket'!G369="","",'3.5 St Lights - Bracket'!G369)</f>
        <v/>
      </c>
      <c r="H369" s="413" t="str">
        <f>IF('3.5 St Lights - Bracket'!H369="","",'3.5 St Lights - Bracket'!H369)</f>
        <v/>
      </c>
      <c r="I369" s="413"/>
      <c r="J369" s="89" t="str">
        <f t="shared" si="162"/>
        <v/>
      </c>
      <c r="K369" s="413"/>
      <c r="L369" s="89" t="str">
        <f t="shared" si="163"/>
        <v/>
      </c>
      <c r="M369" s="414" t="str">
        <f t="shared" si="164"/>
        <v/>
      </c>
      <c r="N369" s="413"/>
      <c r="O369" s="89" t="str">
        <f t="shared" si="165"/>
        <v/>
      </c>
      <c r="P369" s="413" t="str">
        <f t="shared" si="166"/>
        <v/>
      </c>
      <c r="Q369" s="89" t="str">
        <f t="shared" si="167"/>
        <v/>
      </c>
      <c r="R369" s="413"/>
      <c r="S369" s="413" t="str">
        <f>IFERROR(VLOOKUP('3.5 St Lights - Pole'!AE369,sl_lights_light_supply_auto,2,FALSE),"")</f>
        <v/>
      </c>
      <c r="T369" s="89" t="str">
        <f t="shared" si="168"/>
        <v/>
      </c>
      <c r="U369" s="413"/>
      <c r="V369" s="413"/>
      <c r="W369" s="413"/>
      <c r="X369" s="413"/>
      <c r="Y369" s="89" t="str">
        <f t="shared" si="169"/>
        <v/>
      </c>
      <c r="Z369" s="415" t="str">
        <f>IF('3.5 St Lights - Pole'!$AM369="","",'3.5 St Lights - Pole'!$AM369)</f>
        <v/>
      </c>
      <c r="AA369" s="413"/>
      <c r="AB369" s="413"/>
      <c r="AC369" s="89" t="str">
        <f t="shared" si="170"/>
        <v/>
      </c>
      <c r="AD369" s="85"/>
      <c r="AE369" s="413"/>
      <c r="AF369" s="413" t="str">
        <f t="shared" si="171"/>
        <v/>
      </c>
      <c r="AG369" s="89" t="str">
        <f t="shared" si="172"/>
        <v/>
      </c>
      <c r="AH369" s="414" t="str">
        <f t="shared" si="173"/>
        <v/>
      </c>
      <c r="AI369" s="413" t="str">
        <f t="shared" si="174"/>
        <v/>
      </c>
      <c r="AJ369" s="89" t="str">
        <f t="shared" si="175"/>
        <v/>
      </c>
      <c r="AK369" s="413"/>
      <c r="AL369" s="89" t="str">
        <f t="shared" si="176"/>
        <v/>
      </c>
      <c r="AM369" s="413"/>
      <c r="AN369" s="89" t="str">
        <f t="shared" si="177"/>
        <v/>
      </c>
      <c r="AO369" s="413"/>
      <c r="AP369" s="89" t="str">
        <f t="shared" si="178"/>
        <v/>
      </c>
      <c r="AQ369" s="413"/>
      <c r="AR369" s="415" t="str">
        <f>IF('3.5 St Lights - Pole'!$AM369="","",'3.5 St Lights - Pole'!$AM369)</f>
        <v/>
      </c>
      <c r="AS369" s="413"/>
      <c r="AT369" s="89" t="str">
        <f t="shared" si="179"/>
        <v/>
      </c>
      <c r="AU369" s="85"/>
      <c r="AV369" s="85"/>
      <c r="AW369" s="413"/>
      <c r="AX369" s="413"/>
      <c r="AY369" s="89" t="str">
        <f t="shared" si="180"/>
        <v/>
      </c>
      <c r="AZ369" s="85"/>
      <c r="BA369" s="85"/>
      <c r="BB369" s="413" t="str">
        <f t="shared" si="181"/>
        <v/>
      </c>
      <c r="BC369" s="89" t="str">
        <f t="shared" si="182"/>
        <v/>
      </c>
      <c r="BD369" s="414" t="str">
        <f t="shared" si="183"/>
        <v/>
      </c>
      <c r="BE369" s="413"/>
      <c r="BF369" s="416" t="str">
        <f t="shared" si="184"/>
        <v/>
      </c>
      <c r="BG369" s="415" t="str">
        <f>IF('3.5 St Lights - Pole'!$AM369="","",'3.5 St Lights - Pole'!$AM369)</f>
        <v/>
      </c>
      <c r="BH369" s="413"/>
      <c r="BI369" s="89" t="str">
        <f t="shared" si="185"/>
        <v/>
      </c>
      <c r="BJ369" s="85"/>
      <c r="BK369" s="413"/>
      <c r="BL369" s="413"/>
      <c r="BM369" s="413"/>
      <c r="BN369" s="89" t="str">
        <f t="shared" si="186"/>
        <v/>
      </c>
      <c r="BO369" s="85"/>
      <c r="BP369" s="413"/>
      <c r="BQ369" s="415" t="str">
        <f>IF('3.5 St Lights - Pole'!$AM369="","",'3.5 St Lights - Pole'!$AM369)</f>
        <v/>
      </c>
      <c r="BR369" s="85"/>
      <c r="BS369" s="85"/>
      <c r="BT369" s="85" t="str">
        <f>'3.5 St Lights - Pole'!CE369</f>
        <v/>
      </c>
      <c r="BU369" s="85"/>
      <c r="BV369" s="85" t="str">
        <f t="shared" si="187"/>
        <v/>
      </c>
      <c r="BW369" s="271"/>
      <c r="BX369" s="85" t="str">
        <f>'3.5 St Lights - Pole'!CI369</f>
        <v/>
      </c>
      <c r="BY369" s="85" t="str">
        <f>'3.5 St Lights - Pole'!CJ369</f>
        <v/>
      </c>
      <c r="BZ369" s="85" t="str">
        <f>'3.5 St Lights - Pole'!CK369</f>
        <v/>
      </c>
      <c r="CA369" s="85"/>
      <c r="CB369" s="85"/>
      <c r="CC369" s="85" t="str">
        <f t="shared" si="188"/>
        <v/>
      </c>
      <c r="CD369" s="413"/>
      <c r="CE369" s="112"/>
      <c r="CF369" s="133" t="str">
        <f ca="1">IF('3.5 St Lights - Pole'!CR369="","",'3.5 St Lights - Pole'!CR369)</f>
        <v/>
      </c>
      <c r="CG369" s="112" t="str">
        <f>IF('3.5 St Lights - Pole'!CS369="","",'3.5 St Lights - Pole'!CS369)</f>
        <v/>
      </c>
      <c r="CH369" s="112"/>
      <c r="CI369" s="112"/>
    </row>
    <row r="370" spans="1:87" x14ac:dyDescent="0.2">
      <c r="A370" s="237"/>
      <c r="B370" s="413" t="str">
        <f t="shared" si="161"/>
        <v/>
      </c>
      <c r="C370" s="413" t="str">
        <f>IF('3.5 St Lights - Bracket'!B370="","",'3.5 St Lights - Bracket'!B370)</f>
        <v/>
      </c>
      <c r="D370" s="89" t="str">
        <f>IF('3.5 St Lights - Bracket'!D370="","",'3.5 St Lights - Bracket'!D370)</f>
        <v/>
      </c>
      <c r="E370" s="413" t="str">
        <f>IF('3.5 St Lights - Bracket'!E370="","",'3.5 St Lights - Bracket'!E370)</f>
        <v/>
      </c>
      <c r="F370" s="413" t="str">
        <f>IF('3.5 St Lights - Bracket'!F370="","",'3.5 St Lights - Bracket'!F370)</f>
        <v/>
      </c>
      <c r="G370" s="413" t="str">
        <f>IF('3.5 St Lights - Bracket'!G370="","",'3.5 St Lights - Bracket'!G370)</f>
        <v/>
      </c>
      <c r="H370" s="413" t="str">
        <f>IF('3.5 St Lights - Bracket'!H370="","",'3.5 St Lights - Bracket'!H370)</f>
        <v/>
      </c>
      <c r="I370" s="413"/>
      <c r="J370" s="89" t="str">
        <f t="shared" si="162"/>
        <v/>
      </c>
      <c r="K370" s="413"/>
      <c r="L370" s="89" t="str">
        <f t="shared" si="163"/>
        <v/>
      </c>
      <c r="M370" s="414" t="str">
        <f t="shared" si="164"/>
        <v/>
      </c>
      <c r="N370" s="413"/>
      <c r="O370" s="89" t="str">
        <f t="shared" si="165"/>
        <v/>
      </c>
      <c r="P370" s="413" t="str">
        <f t="shared" si="166"/>
        <v/>
      </c>
      <c r="Q370" s="89" t="str">
        <f t="shared" si="167"/>
        <v/>
      </c>
      <c r="R370" s="413"/>
      <c r="S370" s="413" t="str">
        <f>IFERROR(VLOOKUP('3.5 St Lights - Pole'!AE370,sl_lights_light_supply_auto,2,FALSE),"")</f>
        <v/>
      </c>
      <c r="T370" s="89" t="str">
        <f t="shared" si="168"/>
        <v/>
      </c>
      <c r="U370" s="413"/>
      <c r="V370" s="413"/>
      <c r="W370" s="413"/>
      <c r="X370" s="413"/>
      <c r="Y370" s="89" t="str">
        <f t="shared" si="169"/>
        <v/>
      </c>
      <c r="Z370" s="415" t="str">
        <f>IF('3.5 St Lights - Pole'!$AM370="","",'3.5 St Lights - Pole'!$AM370)</f>
        <v/>
      </c>
      <c r="AA370" s="413"/>
      <c r="AB370" s="413"/>
      <c r="AC370" s="89" t="str">
        <f t="shared" si="170"/>
        <v/>
      </c>
      <c r="AD370" s="85"/>
      <c r="AE370" s="413"/>
      <c r="AF370" s="413" t="str">
        <f t="shared" si="171"/>
        <v/>
      </c>
      <c r="AG370" s="89" t="str">
        <f t="shared" si="172"/>
        <v/>
      </c>
      <c r="AH370" s="414" t="str">
        <f t="shared" si="173"/>
        <v/>
      </c>
      <c r="AI370" s="413" t="str">
        <f t="shared" si="174"/>
        <v/>
      </c>
      <c r="AJ370" s="89" t="str">
        <f t="shared" si="175"/>
        <v/>
      </c>
      <c r="AK370" s="413"/>
      <c r="AL370" s="89" t="str">
        <f t="shared" si="176"/>
        <v/>
      </c>
      <c r="AM370" s="413"/>
      <c r="AN370" s="89" t="str">
        <f t="shared" si="177"/>
        <v/>
      </c>
      <c r="AO370" s="413"/>
      <c r="AP370" s="89" t="str">
        <f t="shared" si="178"/>
        <v/>
      </c>
      <c r="AQ370" s="413"/>
      <c r="AR370" s="415" t="str">
        <f>IF('3.5 St Lights - Pole'!$AM370="","",'3.5 St Lights - Pole'!$AM370)</f>
        <v/>
      </c>
      <c r="AS370" s="413"/>
      <c r="AT370" s="89" t="str">
        <f t="shared" si="179"/>
        <v/>
      </c>
      <c r="AU370" s="85"/>
      <c r="AV370" s="85"/>
      <c r="AW370" s="413"/>
      <c r="AX370" s="413"/>
      <c r="AY370" s="89" t="str">
        <f t="shared" si="180"/>
        <v/>
      </c>
      <c r="AZ370" s="85"/>
      <c r="BA370" s="85"/>
      <c r="BB370" s="413" t="str">
        <f t="shared" si="181"/>
        <v/>
      </c>
      <c r="BC370" s="89" t="str">
        <f t="shared" si="182"/>
        <v/>
      </c>
      <c r="BD370" s="414" t="str">
        <f t="shared" si="183"/>
        <v/>
      </c>
      <c r="BE370" s="413"/>
      <c r="BF370" s="416" t="str">
        <f t="shared" si="184"/>
        <v/>
      </c>
      <c r="BG370" s="415" t="str">
        <f>IF('3.5 St Lights - Pole'!$AM370="","",'3.5 St Lights - Pole'!$AM370)</f>
        <v/>
      </c>
      <c r="BH370" s="413"/>
      <c r="BI370" s="89" t="str">
        <f t="shared" si="185"/>
        <v/>
      </c>
      <c r="BJ370" s="85"/>
      <c r="BK370" s="413"/>
      <c r="BL370" s="413"/>
      <c r="BM370" s="413"/>
      <c r="BN370" s="89" t="str">
        <f t="shared" si="186"/>
        <v/>
      </c>
      <c r="BO370" s="85"/>
      <c r="BP370" s="413"/>
      <c r="BQ370" s="415" t="str">
        <f>IF('3.5 St Lights - Pole'!$AM370="","",'3.5 St Lights - Pole'!$AM370)</f>
        <v/>
      </c>
      <c r="BR370" s="85"/>
      <c r="BS370" s="85"/>
      <c r="BT370" s="85" t="str">
        <f>'3.5 St Lights - Pole'!CE370</f>
        <v/>
      </c>
      <c r="BU370" s="85"/>
      <c r="BV370" s="85" t="str">
        <f t="shared" si="187"/>
        <v/>
      </c>
      <c r="BW370" s="271"/>
      <c r="BX370" s="85" t="str">
        <f>'3.5 St Lights - Pole'!CI370</f>
        <v/>
      </c>
      <c r="BY370" s="85" t="str">
        <f>'3.5 St Lights - Pole'!CJ370</f>
        <v/>
      </c>
      <c r="BZ370" s="85" t="str">
        <f>'3.5 St Lights - Pole'!CK370</f>
        <v/>
      </c>
      <c r="CA370" s="85"/>
      <c r="CB370" s="85"/>
      <c r="CC370" s="85" t="str">
        <f t="shared" si="188"/>
        <v/>
      </c>
      <c r="CD370" s="413"/>
      <c r="CE370" s="112"/>
      <c r="CF370" s="133" t="str">
        <f ca="1">IF('3.5 St Lights - Pole'!CR370="","",'3.5 St Lights - Pole'!CR370)</f>
        <v/>
      </c>
      <c r="CG370" s="112" t="str">
        <f>IF('3.5 St Lights - Pole'!CS370="","",'3.5 St Lights - Pole'!CS370)</f>
        <v/>
      </c>
      <c r="CH370" s="112"/>
      <c r="CI370" s="112"/>
    </row>
    <row r="371" spans="1:87" x14ac:dyDescent="0.2">
      <c r="A371" s="237"/>
      <c r="B371" s="413" t="str">
        <f t="shared" si="161"/>
        <v/>
      </c>
      <c r="C371" s="413" t="str">
        <f>IF('3.5 St Lights - Bracket'!B371="","",'3.5 St Lights - Bracket'!B371)</f>
        <v/>
      </c>
      <c r="D371" s="89" t="str">
        <f>IF('3.5 St Lights - Bracket'!D371="","",'3.5 St Lights - Bracket'!D371)</f>
        <v/>
      </c>
      <c r="E371" s="413" t="str">
        <f>IF('3.5 St Lights - Bracket'!E371="","",'3.5 St Lights - Bracket'!E371)</f>
        <v/>
      </c>
      <c r="F371" s="413" t="str">
        <f>IF('3.5 St Lights - Bracket'!F371="","",'3.5 St Lights - Bracket'!F371)</f>
        <v/>
      </c>
      <c r="G371" s="413" t="str">
        <f>IF('3.5 St Lights - Bracket'!G371="","",'3.5 St Lights - Bracket'!G371)</f>
        <v/>
      </c>
      <c r="H371" s="413" t="str">
        <f>IF('3.5 St Lights - Bracket'!H371="","",'3.5 St Lights - Bracket'!H371)</f>
        <v/>
      </c>
      <c r="I371" s="413"/>
      <c r="J371" s="89" t="str">
        <f t="shared" si="162"/>
        <v/>
      </c>
      <c r="K371" s="413"/>
      <c r="L371" s="89" t="str">
        <f t="shared" si="163"/>
        <v/>
      </c>
      <c r="M371" s="414" t="str">
        <f t="shared" si="164"/>
        <v/>
      </c>
      <c r="N371" s="413"/>
      <c r="O371" s="89" t="str">
        <f t="shared" si="165"/>
        <v/>
      </c>
      <c r="P371" s="413" t="str">
        <f t="shared" si="166"/>
        <v/>
      </c>
      <c r="Q371" s="89" t="str">
        <f t="shared" si="167"/>
        <v/>
      </c>
      <c r="R371" s="413"/>
      <c r="S371" s="413" t="str">
        <f>IFERROR(VLOOKUP('3.5 St Lights - Pole'!AE371,sl_lights_light_supply_auto,2,FALSE),"")</f>
        <v/>
      </c>
      <c r="T371" s="89" t="str">
        <f t="shared" si="168"/>
        <v/>
      </c>
      <c r="U371" s="413"/>
      <c r="V371" s="413"/>
      <c r="W371" s="413"/>
      <c r="X371" s="413"/>
      <c r="Y371" s="89" t="str">
        <f t="shared" si="169"/>
        <v/>
      </c>
      <c r="Z371" s="415" t="str">
        <f>IF('3.5 St Lights - Pole'!$AM371="","",'3.5 St Lights - Pole'!$AM371)</f>
        <v/>
      </c>
      <c r="AA371" s="413"/>
      <c r="AB371" s="413"/>
      <c r="AC371" s="89" t="str">
        <f t="shared" si="170"/>
        <v/>
      </c>
      <c r="AD371" s="85"/>
      <c r="AE371" s="413"/>
      <c r="AF371" s="413" t="str">
        <f t="shared" si="171"/>
        <v/>
      </c>
      <c r="AG371" s="89" t="str">
        <f t="shared" si="172"/>
        <v/>
      </c>
      <c r="AH371" s="414" t="str">
        <f t="shared" si="173"/>
        <v/>
      </c>
      <c r="AI371" s="413" t="str">
        <f t="shared" si="174"/>
        <v/>
      </c>
      <c r="AJ371" s="89" t="str">
        <f t="shared" si="175"/>
        <v/>
      </c>
      <c r="AK371" s="413"/>
      <c r="AL371" s="89" t="str">
        <f t="shared" si="176"/>
        <v/>
      </c>
      <c r="AM371" s="413"/>
      <c r="AN371" s="89" t="str">
        <f t="shared" si="177"/>
        <v/>
      </c>
      <c r="AO371" s="413"/>
      <c r="AP371" s="89" t="str">
        <f t="shared" si="178"/>
        <v/>
      </c>
      <c r="AQ371" s="413"/>
      <c r="AR371" s="415" t="str">
        <f>IF('3.5 St Lights - Pole'!$AM371="","",'3.5 St Lights - Pole'!$AM371)</f>
        <v/>
      </c>
      <c r="AS371" s="413"/>
      <c r="AT371" s="89" t="str">
        <f t="shared" si="179"/>
        <v/>
      </c>
      <c r="AU371" s="85"/>
      <c r="AV371" s="85"/>
      <c r="AW371" s="413"/>
      <c r="AX371" s="413"/>
      <c r="AY371" s="89" t="str">
        <f t="shared" si="180"/>
        <v/>
      </c>
      <c r="AZ371" s="85"/>
      <c r="BA371" s="85"/>
      <c r="BB371" s="413" t="str">
        <f t="shared" si="181"/>
        <v/>
      </c>
      <c r="BC371" s="89" t="str">
        <f t="shared" si="182"/>
        <v/>
      </c>
      <c r="BD371" s="414" t="str">
        <f t="shared" si="183"/>
        <v/>
      </c>
      <c r="BE371" s="413"/>
      <c r="BF371" s="416" t="str">
        <f t="shared" si="184"/>
        <v/>
      </c>
      <c r="BG371" s="415" t="str">
        <f>IF('3.5 St Lights - Pole'!$AM371="","",'3.5 St Lights - Pole'!$AM371)</f>
        <v/>
      </c>
      <c r="BH371" s="413"/>
      <c r="BI371" s="89" t="str">
        <f t="shared" si="185"/>
        <v/>
      </c>
      <c r="BJ371" s="85"/>
      <c r="BK371" s="413"/>
      <c r="BL371" s="413"/>
      <c r="BM371" s="413"/>
      <c r="BN371" s="89" t="str">
        <f t="shared" si="186"/>
        <v/>
      </c>
      <c r="BO371" s="85"/>
      <c r="BP371" s="413"/>
      <c r="BQ371" s="415" t="str">
        <f>IF('3.5 St Lights - Pole'!$AM371="","",'3.5 St Lights - Pole'!$AM371)</f>
        <v/>
      </c>
      <c r="BR371" s="85"/>
      <c r="BS371" s="85"/>
      <c r="BT371" s="85" t="str">
        <f>'3.5 St Lights - Pole'!CE371</f>
        <v/>
      </c>
      <c r="BU371" s="85"/>
      <c r="BV371" s="85" t="str">
        <f t="shared" si="187"/>
        <v/>
      </c>
      <c r="BW371" s="271"/>
      <c r="BX371" s="85" t="str">
        <f>'3.5 St Lights - Pole'!CI371</f>
        <v/>
      </c>
      <c r="BY371" s="85" t="str">
        <f>'3.5 St Lights - Pole'!CJ371</f>
        <v/>
      </c>
      <c r="BZ371" s="85" t="str">
        <f>'3.5 St Lights - Pole'!CK371</f>
        <v/>
      </c>
      <c r="CA371" s="85"/>
      <c r="CB371" s="85"/>
      <c r="CC371" s="85" t="str">
        <f t="shared" si="188"/>
        <v/>
      </c>
      <c r="CD371" s="413"/>
      <c r="CE371" s="112"/>
      <c r="CF371" s="133" t="str">
        <f ca="1">IF('3.5 St Lights - Pole'!CR371="","",'3.5 St Lights - Pole'!CR371)</f>
        <v/>
      </c>
      <c r="CG371" s="112" t="str">
        <f>IF('3.5 St Lights - Pole'!CS371="","",'3.5 St Lights - Pole'!CS371)</f>
        <v/>
      </c>
      <c r="CH371" s="112"/>
      <c r="CI371" s="112"/>
    </row>
    <row r="372" spans="1:87" x14ac:dyDescent="0.2">
      <c r="A372" s="237"/>
      <c r="B372" s="413" t="str">
        <f t="shared" si="161"/>
        <v/>
      </c>
      <c r="C372" s="413" t="str">
        <f>IF('3.5 St Lights - Bracket'!B372="","",'3.5 St Lights - Bracket'!B372)</f>
        <v/>
      </c>
      <c r="D372" s="89" t="str">
        <f>IF('3.5 St Lights - Bracket'!D372="","",'3.5 St Lights - Bracket'!D372)</f>
        <v/>
      </c>
      <c r="E372" s="413" t="str">
        <f>IF('3.5 St Lights - Bracket'!E372="","",'3.5 St Lights - Bracket'!E372)</f>
        <v/>
      </c>
      <c r="F372" s="413" t="str">
        <f>IF('3.5 St Lights - Bracket'!F372="","",'3.5 St Lights - Bracket'!F372)</f>
        <v/>
      </c>
      <c r="G372" s="413" t="str">
        <f>IF('3.5 St Lights - Bracket'!G372="","",'3.5 St Lights - Bracket'!G372)</f>
        <v/>
      </c>
      <c r="H372" s="413" t="str">
        <f>IF('3.5 St Lights - Bracket'!H372="","",'3.5 St Lights - Bracket'!H372)</f>
        <v/>
      </c>
      <c r="I372" s="413"/>
      <c r="J372" s="89" t="str">
        <f t="shared" si="162"/>
        <v/>
      </c>
      <c r="K372" s="413"/>
      <c r="L372" s="89" t="str">
        <f t="shared" si="163"/>
        <v/>
      </c>
      <c r="M372" s="414" t="str">
        <f t="shared" si="164"/>
        <v/>
      </c>
      <c r="N372" s="413"/>
      <c r="O372" s="89" t="str">
        <f t="shared" si="165"/>
        <v/>
      </c>
      <c r="P372" s="413" t="str">
        <f t="shared" si="166"/>
        <v/>
      </c>
      <c r="Q372" s="89" t="str">
        <f t="shared" si="167"/>
        <v/>
      </c>
      <c r="R372" s="413"/>
      <c r="S372" s="413" t="str">
        <f>IFERROR(VLOOKUP('3.5 St Lights - Pole'!AE372,sl_lights_light_supply_auto,2,FALSE),"")</f>
        <v/>
      </c>
      <c r="T372" s="89" t="str">
        <f t="shared" si="168"/>
        <v/>
      </c>
      <c r="U372" s="413"/>
      <c r="V372" s="413"/>
      <c r="W372" s="413"/>
      <c r="X372" s="413"/>
      <c r="Y372" s="89" t="str">
        <f t="shared" si="169"/>
        <v/>
      </c>
      <c r="Z372" s="415" t="str">
        <f>IF('3.5 St Lights - Pole'!$AM372="","",'3.5 St Lights - Pole'!$AM372)</f>
        <v/>
      </c>
      <c r="AA372" s="413"/>
      <c r="AB372" s="413"/>
      <c r="AC372" s="89" t="str">
        <f t="shared" si="170"/>
        <v/>
      </c>
      <c r="AD372" s="85"/>
      <c r="AE372" s="413"/>
      <c r="AF372" s="413" t="str">
        <f t="shared" si="171"/>
        <v/>
      </c>
      <c r="AG372" s="89" t="str">
        <f t="shared" si="172"/>
        <v/>
      </c>
      <c r="AH372" s="414" t="str">
        <f t="shared" si="173"/>
        <v/>
      </c>
      <c r="AI372" s="413" t="str">
        <f t="shared" si="174"/>
        <v/>
      </c>
      <c r="AJ372" s="89" t="str">
        <f t="shared" si="175"/>
        <v/>
      </c>
      <c r="AK372" s="413"/>
      <c r="AL372" s="89" t="str">
        <f t="shared" si="176"/>
        <v/>
      </c>
      <c r="AM372" s="413"/>
      <c r="AN372" s="89" t="str">
        <f t="shared" si="177"/>
        <v/>
      </c>
      <c r="AO372" s="413"/>
      <c r="AP372" s="89" t="str">
        <f t="shared" si="178"/>
        <v/>
      </c>
      <c r="AQ372" s="413"/>
      <c r="AR372" s="415" t="str">
        <f>IF('3.5 St Lights - Pole'!$AM372="","",'3.5 St Lights - Pole'!$AM372)</f>
        <v/>
      </c>
      <c r="AS372" s="413"/>
      <c r="AT372" s="89" t="str">
        <f t="shared" si="179"/>
        <v/>
      </c>
      <c r="AU372" s="85"/>
      <c r="AV372" s="85"/>
      <c r="AW372" s="413"/>
      <c r="AX372" s="413"/>
      <c r="AY372" s="89" t="str">
        <f t="shared" si="180"/>
        <v/>
      </c>
      <c r="AZ372" s="85"/>
      <c r="BA372" s="85"/>
      <c r="BB372" s="413" t="str">
        <f t="shared" si="181"/>
        <v/>
      </c>
      <c r="BC372" s="89" t="str">
        <f t="shared" si="182"/>
        <v/>
      </c>
      <c r="BD372" s="414" t="str">
        <f t="shared" si="183"/>
        <v/>
      </c>
      <c r="BE372" s="413"/>
      <c r="BF372" s="416" t="str">
        <f t="shared" si="184"/>
        <v/>
      </c>
      <c r="BG372" s="415" t="str">
        <f>IF('3.5 St Lights - Pole'!$AM372="","",'3.5 St Lights - Pole'!$AM372)</f>
        <v/>
      </c>
      <c r="BH372" s="413"/>
      <c r="BI372" s="89" t="str">
        <f t="shared" si="185"/>
        <v/>
      </c>
      <c r="BJ372" s="85"/>
      <c r="BK372" s="413"/>
      <c r="BL372" s="413"/>
      <c r="BM372" s="413"/>
      <c r="BN372" s="89" t="str">
        <f t="shared" si="186"/>
        <v/>
      </c>
      <c r="BO372" s="85"/>
      <c r="BP372" s="413"/>
      <c r="BQ372" s="415" t="str">
        <f>IF('3.5 St Lights - Pole'!$AM372="","",'3.5 St Lights - Pole'!$AM372)</f>
        <v/>
      </c>
      <c r="BR372" s="85"/>
      <c r="BS372" s="85"/>
      <c r="BT372" s="85" t="str">
        <f>'3.5 St Lights - Pole'!CE372</f>
        <v/>
      </c>
      <c r="BU372" s="85"/>
      <c r="BV372" s="85" t="str">
        <f t="shared" si="187"/>
        <v/>
      </c>
      <c r="BW372" s="271"/>
      <c r="BX372" s="85" t="str">
        <f>'3.5 St Lights - Pole'!CI372</f>
        <v/>
      </c>
      <c r="BY372" s="85" t="str">
        <f>'3.5 St Lights - Pole'!CJ372</f>
        <v/>
      </c>
      <c r="BZ372" s="85" t="str">
        <f>'3.5 St Lights - Pole'!CK372</f>
        <v/>
      </c>
      <c r="CA372" s="85"/>
      <c r="CB372" s="85"/>
      <c r="CC372" s="85" t="str">
        <f t="shared" si="188"/>
        <v/>
      </c>
      <c r="CD372" s="413"/>
      <c r="CE372" s="112"/>
      <c r="CF372" s="133" t="str">
        <f ca="1">IF('3.5 St Lights - Pole'!CR372="","",'3.5 St Lights - Pole'!CR372)</f>
        <v/>
      </c>
      <c r="CG372" s="112" t="str">
        <f>IF('3.5 St Lights - Pole'!CS372="","",'3.5 St Lights - Pole'!CS372)</f>
        <v/>
      </c>
      <c r="CH372" s="112"/>
      <c r="CI372" s="112"/>
    </row>
    <row r="373" spans="1:87" x14ac:dyDescent="0.2">
      <c r="A373" s="237"/>
      <c r="B373" s="413" t="str">
        <f t="shared" si="161"/>
        <v/>
      </c>
      <c r="C373" s="413" t="str">
        <f>IF('3.5 St Lights - Bracket'!B373="","",'3.5 St Lights - Bracket'!B373)</f>
        <v/>
      </c>
      <c r="D373" s="89" t="str">
        <f>IF('3.5 St Lights - Bracket'!D373="","",'3.5 St Lights - Bracket'!D373)</f>
        <v/>
      </c>
      <c r="E373" s="413" t="str">
        <f>IF('3.5 St Lights - Bracket'!E373="","",'3.5 St Lights - Bracket'!E373)</f>
        <v/>
      </c>
      <c r="F373" s="413" t="str">
        <f>IF('3.5 St Lights - Bracket'!F373="","",'3.5 St Lights - Bracket'!F373)</f>
        <v/>
      </c>
      <c r="G373" s="413" t="str">
        <f>IF('3.5 St Lights - Bracket'!G373="","",'3.5 St Lights - Bracket'!G373)</f>
        <v/>
      </c>
      <c r="H373" s="413" t="str">
        <f>IF('3.5 St Lights - Bracket'!H373="","",'3.5 St Lights - Bracket'!H373)</f>
        <v/>
      </c>
      <c r="I373" s="413"/>
      <c r="J373" s="89" t="str">
        <f t="shared" si="162"/>
        <v/>
      </c>
      <c r="K373" s="413"/>
      <c r="L373" s="89" t="str">
        <f t="shared" si="163"/>
        <v/>
      </c>
      <c r="M373" s="414" t="str">
        <f t="shared" si="164"/>
        <v/>
      </c>
      <c r="N373" s="413"/>
      <c r="O373" s="89" t="str">
        <f t="shared" si="165"/>
        <v/>
      </c>
      <c r="P373" s="413" t="str">
        <f t="shared" si="166"/>
        <v/>
      </c>
      <c r="Q373" s="89" t="str">
        <f t="shared" si="167"/>
        <v/>
      </c>
      <c r="R373" s="413"/>
      <c r="S373" s="413" t="str">
        <f>IFERROR(VLOOKUP('3.5 St Lights - Pole'!AE373,sl_lights_light_supply_auto,2,FALSE),"")</f>
        <v/>
      </c>
      <c r="T373" s="89" t="str">
        <f t="shared" si="168"/>
        <v/>
      </c>
      <c r="U373" s="413"/>
      <c r="V373" s="413"/>
      <c r="W373" s="413"/>
      <c r="X373" s="413"/>
      <c r="Y373" s="89" t="str">
        <f t="shared" si="169"/>
        <v/>
      </c>
      <c r="Z373" s="415" t="str">
        <f>IF('3.5 St Lights - Pole'!$AM373="","",'3.5 St Lights - Pole'!$AM373)</f>
        <v/>
      </c>
      <c r="AA373" s="413"/>
      <c r="AB373" s="413"/>
      <c r="AC373" s="89" t="str">
        <f t="shared" si="170"/>
        <v/>
      </c>
      <c r="AD373" s="85"/>
      <c r="AE373" s="413"/>
      <c r="AF373" s="413" t="str">
        <f t="shared" si="171"/>
        <v/>
      </c>
      <c r="AG373" s="89" t="str">
        <f t="shared" si="172"/>
        <v/>
      </c>
      <c r="AH373" s="414" t="str">
        <f t="shared" si="173"/>
        <v/>
      </c>
      <c r="AI373" s="413" t="str">
        <f t="shared" si="174"/>
        <v/>
      </c>
      <c r="AJ373" s="89" t="str">
        <f t="shared" si="175"/>
        <v/>
      </c>
      <c r="AK373" s="413"/>
      <c r="AL373" s="89" t="str">
        <f t="shared" si="176"/>
        <v/>
      </c>
      <c r="AM373" s="413"/>
      <c r="AN373" s="89" t="str">
        <f t="shared" si="177"/>
        <v/>
      </c>
      <c r="AO373" s="413"/>
      <c r="AP373" s="89" t="str">
        <f t="shared" si="178"/>
        <v/>
      </c>
      <c r="AQ373" s="413"/>
      <c r="AR373" s="415" t="str">
        <f>IF('3.5 St Lights - Pole'!$AM373="","",'3.5 St Lights - Pole'!$AM373)</f>
        <v/>
      </c>
      <c r="AS373" s="413"/>
      <c r="AT373" s="89" t="str">
        <f t="shared" si="179"/>
        <v/>
      </c>
      <c r="AU373" s="85"/>
      <c r="AV373" s="85"/>
      <c r="AW373" s="413"/>
      <c r="AX373" s="413"/>
      <c r="AY373" s="89" t="str">
        <f t="shared" si="180"/>
        <v/>
      </c>
      <c r="AZ373" s="85"/>
      <c r="BA373" s="85"/>
      <c r="BB373" s="413" t="str">
        <f t="shared" si="181"/>
        <v/>
      </c>
      <c r="BC373" s="89" t="str">
        <f t="shared" si="182"/>
        <v/>
      </c>
      <c r="BD373" s="414" t="str">
        <f t="shared" si="183"/>
        <v/>
      </c>
      <c r="BE373" s="413"/>
      <c r="BF373" s="416" t="str">
        <f t="shared" si="184"/>
        <v/>
      </c>
      <c r="BG373" s="415" t="str">
        <f>IF('3.5 St Lights - Pole'!$AM373="","",'3.5 St Lights - Pole'!$AM373)</f>
        <v/>
      </c>
      <c r="BH373" s="413"/>
      <c r="BI373" s="89" t="str">
        <f t="shared" si="185"/>
        <v/>
      </c>
      <c r="BJ373" s="85"/>
      <c r="BK373" s="413"/>
      <c r="BL373" s="413"/>
      <c r="BM373" s="413"/>
      <c r="BN373" s="89" t="str">
        <f t="shared" si="186"/>
        <v/>
      </c>
      <c r="BO373" s="85"/>
      <c r="BP373" s="413"/>
      <c r="BQ373" s="415" t="str">
        <f>IF('3.5 St Lights - Pole'!$AM373="","",'3.5 St Lights - Pole'!$AM373)</f>
        <v/>
      </c>
      <c r="BR373" s="85"/>
      <c r="BS373" s="85"/>
      <c r="BT373" s="85" t="str">
        <f>'3.5 St Lights - Pole'!CE373</f>
        <v/>
      </c>
      <c r="BU373" s="85"/>
      <c r="BV373" s="85" t="str">
        <f t="shared" si="187"/>
        <v/>
      </c>
      <c r="BW373" s="271"/>
      <c r="BX373" s="85" t="str">
        <f>'3.5 St Lights - Pole'!CI373</f>
        <v/>
      </c>
      <c r="BY373" s="85" t="str">
        <f>'3.5 St Lights - Pole'!CJ373</f>
        <v/>
      </c>
      <c r="BZ373" s="85" t="str">
        <f>'3.5 St Lights - Pole'!CK373</f>
        <v/>
      </c>
      <c r="CA373" s="85"/>
      <c r="CB373" s="85"/>
      <c r="CC373" s="85" t="str">
        <f t="shared" si="188"/>
        <v/>
      </c>
      <c r="CD373" s="413"/>
      <c r="CE373" s="112"/>
      <c r="CF373" s="133" t="str">
        <f ca="1">IF('3.5 St Lights - Pole'!CR373="","",'3.5 St Lights - Pole'!CR373)</f>
        <v/>
      </c>
      <c r="CG373" s="112" t="str">
        <f>IF('3.5 St Lights - Pole'!CS373="","",'3.5 St Lights - Pole'!CS373)</f>
        <v/>
      </c>
      <c r="CH373" s="112"/>
      <c r="CI373" s="112"/>
    </row>
    <row r="374" spans="1:87" x14ac:dyDescent="0.2">
      <c r="A374" s="237"/>
      <c r="B374" s="413" t="str">
        <f t="shared" si="161"/>
        <v/>
      </c>
      <c r="C374" s="413" t="str">
        <f>IF('3.5 St Lights - Bracket'!B374="","",'3.5 St Lights - Bracket'!B374)</f>
        <v/>
      </c>
      <c r="D374" s="89" t="str">
        <f>IF('3.5 St Lights - Bracket'!D374="","",'3.5 St Lights - Bracket'!D374)</f>
        <v/>
      </c>
      <c r="E374" s="413" t="str">
        <f>IF('3.5 St Lights - Bracket'!E374="","",'3.5 St Lights - Bracket'!E374)</f>
        <v/>
      </c>
      <c r="F374" s="413" t="str">
        <f>IF('3.5 St Lights - Bracket'!F374="","",'3.5 St Lights - Bracket'!F374)</f>
        <v/>
      </c>
      <c r="G374" s="413" t="str">
        <f>IF('3.5 St Lights - Bracket'!G374="","",'3.5 St Lights - Bracket'!G374)</f>
        <v/>
      </c>
      <c r="H374" s="413" t="str">
        <f>IF('3.5 St Lights - Bracket'!H374="","",'3.5 St Lights - Bracket'!H374)</f>
        <v/>
      </c>
      <c r="I374" s="413"/>
      <c r="J374" s="89" t="str">
        <f t="shared" si="162"/>
        <v/>
      </c>
      <c r="K374" s="413"/>
      <c r="L374" s="89" t="str">
        <f t="shared" si="163"/>
        <v/>
      </c>
      <c r="M374" s="414" t="str">
        <f t="shared" si="164"/>
        <v/>
      </c>
      <c r="N374" s="413"/>
      <c r="O374" s="89" t="str">
        <f t="shared" si="165"/>
        <v/>
      </c>
      <c r="P374" s="413" t="str">
        <f t="shared" si="166"/>
        <v/>
      </c>
      <c r="Q374" s="89" t="str">
        <f t="shared" si="167"/>
        <v/>
      </c>
      <c r="R374" s="413"/>
      <c r="S374" s="413" t="str">
        <f>IFERROR(VLOOKUP('3.5 St Lights - Pole'!AE374,sl_lights_light_supply_auto,2,FALSE),"")</f>
        <v/>
      </c>
      <c r="T374" s="89" t="str">
        <f t="shared" si="168"/>
        <v/>
      </c>
      <c r="U374" s="413"/>
      <c r="V374" s="413"/>
      <c r="W374" s="413"/>
      <c r="X374" s="413"/>
      <c r="Y374" s="89" t="str">
        <f t="shared" si="169"/>
        <v/>
      </c>
      <c r="Z374" s="415" t="str">
        <f>IF('3.5 St Lights - Pole'!$AM374="","",'3.5 St Lights - Pole'!$AM374)</f>
        <v/>
      </c>
      <c r="AA374" s="413"/>
      <c r="AB374" s="413"/>
      <c r="AC374" s="89" t="str">
        <f t="shared" si="170"/>
        <v/>
      </c>
      <c r="AD374" s="85"/>
      <c r="AE374" s="413"/>
      <c r="AF374" s="413" t="str">
        <f t="shared" si="171"/>
        <v/>
      </c>
      <c r="AG374" s="89" t="str">
        <f t="shared" si="172"/>
        <v/>
      </c>
      <c r="AH374" s="414" t="str">
        <f t="shared" si="173"/>
        <v/>
      </c>
      <c r="AI374" s="413" t="str">
        <f t="shared" si="174"/>
        <v/>
      </c>
      <c r="AJ374" s="89" t="str">
        <f t="shared" si="175"/>
        <v/>
      </c>
      <c r="AK374" s="413"/>
      <c r="AL374" s="89" t="str">
        <f t="shared" si="176"/>
        <v/>
      </c>
      <c r="AM374" s="413"/>
      <c r="AN374" s="89" t="str">
        <f t="shared" si="177"/>
        <v/>
      </c>
      <c r="AO374" s="413"/>
      <c r="AP374" s="89" t="str">
        <f t="shared" si="178"/>
        <v/>
      </c>
      <c r="AQ374" s="413"/>
      <c r="AR374" s="415" t="str">
        <f>IF('3.5 St Lights - Pole'!$AM374="","",'3.5 St Lights - Pole'!$AM374)</f>
        <v/>
      </c>
      <c r="AS374" s="413"/>
      <c r="AT374" s="89" t="str">
        <f t="shared" si="179"/>
        <v/>
      </c>
      <c r="AU374" s="85"/>
      <c r="AV374" s="85"/>
      <c r="AW374" s="413"/>
      <c r="AX374" s="413"/>
      <c r="AY374" s="89" t="str">
        <f t="shared" si="180"/>
        <v/>
      </c>
      <c r="AZ374" s="85"/>
      <c r="BA374" s="85"/>
      <c r="BB374" s="413" t="str">
        <f t="shared" si="181"/>
        <v/>
      </c>
      <c r="BC374" s="89" t="str">
        <f t="shared" si="182"/>
        <v/>
      </c>
      <c r="BD374" s="414" t="str">
        <f t="shared" si="183"/>
        <v/>
      </c>
      <c r="BE374" s="413"/>
      <c r="BF374" s="416" t="str">
        <f t="shared" si="184"/>
        <v/>
      </c>
      <c r="BG374" s="415" t="str">
        <f>IF('3.5 St Lights - Pole'!$AM374="","",'3.5 St Lights - Pole'!$AM374)</f>
        <v/>
      </c>
      <c r="BH374" s="413"/>
      <c r="BI374" s="89" t="str">
        <f t="shared" si="185"/>
        <v/>
      </c>
      <c r="BJ374" s="85"/>
      <c r="BK374" s="413"/>
      <c r="BL374" s="413"/>
      <c r="BM374" s="413"/>
      <c r="BN374" s="89" t="str">
        <f t="shared" si="186"/>
        <v/>
      </c>
      <c r="BO374" s="85"/>
      <c r="BP374" s="413"/>
      <c r="BQ374" s="415" t="str">
        <f>IF('3.5 St Lights - Pole'!$AM374="","",'3.5 St Lights - Pole'!$AM374)</f>
        <v/>
      </c>
      <c r="BR374" s="85"/>
      <c r="BS374" s="85"/>
      <c r="BT374" s="85" t="str">
        <f>'3.5 St Lights - Pole'!CE374</f>
        <v/>
      </c>
      <c r="BU374" s="85"/>
      <c r="BV374" s="85" t="str">
        <f t="shared" si="187"/>
        <v/>
      </c>
      <c r="BW374" s="271"/>
      <c r="BX374" s="85" t="str">
        <f>'3.5 St Lights - Pole'!CI374</f>
        <v/>
      </c>
      <c r="BY374" s="85" t="str">
        <f>'3.5 St Lights - Pole'!CJ374</f>
        <v/>
      </c>
      <c r="BZ374" s="85" t="str">
        <f>'3.5 St Lights - Pole'!CK374</f>
        <v/>
      </c>
      <c r="CA374" s="85"/>
      <c r="CB374" s="85"/>
      <c r="CC374" s="85" t="str">
        <f t="shared" si="188"/>
        <v/>
      </c>
      <c r="CD374" s="413"/>
      <c r="CE374" s="112"/>
      <c r="CF374" s="133" t="str">
        <f ca="1">IF('3.5 St Lights - Pole'!CR374="","",'3.5 St Lights - Pole'!CR374)</f>
        <v/>
      </c>
      <c r="CG374" s="112" t="str">
        <f>IF('3.5 St Lights - Pole'!CS374="","",'3.5 St Lights - Pole'!CS374)</f>
        <v/>
      </c>
      <c r="CH374" s="112"/>
      <c r="CI374" s="112"/>
    </row>
    <row r="375" spans="1:87" x14ac:dyDescent="0.2">
      <c r="A375" s="237"/>
      <c r="B375" s="413" t="str">
        <f t="shared" si="161"/>
        <v/>
      </c>
      <c r="C375" s="413" t="str">
        <f>IF('3.5 St Lights - Bracket'!B375="","",'3.5 St Lights - Bracket'!B375)</f>
        <v/>
      </c>
      <c r="D375" s="89" t="str">
        <f>IF('3.5 St Lights - Bracket'!D375="","",'3.5 St Lights - Bracket'!D375)</f>
        <v/>
      </c>
      <c r="E375" s="413" t="str">
        <f>IF('3.5 St Lights - Bracket'!E375="","",'3.5 St Lights - Bracket'!E375)</f>
        <v/>
      </c>
      <c r="F375" s="413" t="str">
        <f>IF('3.5 St Lights - Bracket'!F375="","",'3.5 St Lights - Bracket'!F375)</f>
        <v/>
      </c>
      <c r="G375" s="413" t="str">
        <f>IF('3.5 St Lights - Bracket'!G375="","",'3.5 St Lights - Bracket'!G375)</f>
        <v/>
      </c>
      <c r="H375" s="413" t="str">
        <f>IF('3.5 St Lights - Bracket'!H375="","",'3.5 St Lights - Bracket'!H375)</f>
        <v/>
      </c>
      <c r="I375" s="413"/>
      <c r="J375" s="89" t="str">
        <f t="shared" si="162"/>
        <v/>
      </c>
      <c r="K375" s="413"/>
      <c r="L375" s="89" t="str">
        <f t="shared" si="163"/>
        <v/>
      </c>
      <c r="M375" s="414" t="str">
        <f t="shared" si="164"/>
        <v/>
      </c>
      <c r="N375" s="413"/>
      <c r="O375" s="89" t="str">
        <f t="shared" si="165"/>
        <v/>
      </c>
      <c r="P375" s="413" t="str">
        <f t="shared" si="166"/>
        <v/>
      </c>
      <c r="Q375" s="89" t="str">
        <f t="shared" si="167"/>
        <v/>
      </c>
      <c r="R375" s="413"/>
      <c r="S375" s="413" t="str">
        <f>IFERROR(VLOOKUP('3.5 St Lights - Pole'!AE375,sl_lights_light_supply_auto,2,FALSE),"")</f>
        <v/>
      </c>
      <c r="T375" s="89" t="str">
        <f t="shared" si="168"/>
        <v/>
      </c>
      <c r="U375" s="413"/>
      <c r="V375" s="413"/>
      <c r="W375" s="413"/>
      <c r="X375" s="413"/>
      <c r="Y375" s="89" t="str">
        <f t="shared" si="169"/>
        <v/>
      </c>
      <c r="Z375" s="415" t="str">
        <f>IF('3.5 St Lights - Pole'!$AM375="","",'3.5 St Lights - Pole'!$AM375)</f>
        <v/>
      </c>
      <c r="AA375" s="413"/>
      <c r="AB375" s="413"/>
      <c r="AC375" s="89" t="str">
        <f t="shared" si="170"/>
        <v/>
      </c>
      <c r="AD375" s="85"/>
      <c r="AE375" s="413"/>
      <c r="AF375" s="413" t="str">
        <f t="shared" si="171"/>
        <v/>
      </c>
      <c r="AG375" s="89" t="str">
        <f t="shared" si="172"/>
        <v/>
      </c>
      <c r="AH375" s="414" t="str">
        <f t="shared" si="173"/>
        <v/>
      </c>
      <c r="AI375" s="413" t="str">
        <f t="shared" si="174"/>
        <v/>
      </c>
      <c r="AJ375" s="89" t="str">
        <f t="shared" si="175"/>
        <v/>
      </c>
      <c r="AK375" s="413"/>
      <c r="AL375" s="89" t="str">
        <f t="shared" si="176"/>
        <v/>
      </c>
      <c r="AM375" s="413"/>
      <c r="AN375" s="89" t="str">
        <f t="shared" si="177"/>
        <v/>
      </c>
      <c r="AO375" s="413"/>
      <c r="AP375" s="89" t="str">
        <f t="shared" si="178"/>
        <v/>
      </c>
      <c r="AQ375" s="413"/>
      <c r="AR375" s="415" t="str">
        <f>IF('3.5 St Lights - Pole'!$AM375="","",'3.5 St Lights - Pole'!$AM375)</f>
        <v/>
      </c>
      <c r="AS375" s="413"/>
      <c r="AT375" s="89" t="str">
        <f t="shared" si="179"/>
        <v/>
      </c>
      <c r="AU375" s="85"/>
      <c r="AV375" s="85"/>
      <c r="AW375" s="413"/>
      <c r="AX375" s="413"/>
      <c r="AY375" s="89" t="str">
        <f t="shared" si="180"/>
        <v/>
      </c>
      <c r="AZ375" s="85"/>
      <c r="BA375" s="85"/>
      <c r="BB375" s="413" t="str">
        <f t="shared" si="181"/>
        <v/>
      </c>
      <c r="BC375" s="89" t="str">
        <f t="shared" si="182"/>
        <v/>
      </c>
      <c r="BD375" s="414" t="str">
        <f t="shared" si="183"/>
        <v/>
      </c>
      <c r="BE375" s="413"/>
      <c r="BF375" s="416" t="str">
        <f t="shared" si="184"/>
        <v/>
      </c>
      <c r="BG375" s="415" t="str">
        <f>IF('3.5 St Lights - Pole'!$AM375="","",'3.5 St Lights - Pole'!$AM375)</f>
        <v/>
      </c>
      <c r="BH375" s="413"/>
      <c r="BI375" s="89" t="str">
        <f t="shared" si="185"/>
        <v/>
      </c>
      <c r="BJ375" s="85"/>
      <c r="BK375" s="413"/>
      <c r="BL375" s="413"/>
      <c r="BM375" s="413"/>
      <c r="BN375" s="89" t="str">
        <f t="shared" si="186"/>
        <v/>
      </c>
      <c r="BO375" s="85"/>
      <c r="BP375" s="413"/>
      <c r="BQ375" s="415" t="str">
        <f>IF('3.5 St Lights - Pole'!$AM375="","",'3.5 St Lights - Pole'!$AM375)</f>
        <v/>
      </c>
      <c r="BR375" s="85"/>
      <c r="BS375" s="85"/>
      <c r="BT375" s="85" t="str">
        <f>'3.5 St Lights - Pole'!CE375</f>
        <v/>
      </c>
      <c r="BU375" s="85"/>
      <c r="BV375" s="85" t="str">
        <f t="shared" si="187"/>
        <v/>
      </c>
      <c r="BW375" s="271"/>
      <c r="BX375" s="85" t="str">
        <f>'3.5 St Lights - Pole'!CI375</f>
        <v/>
      </c>
      <c r="BY375" s="85" t="str">
        <f>'3.5 St Lights - Pole'!CJ375</f>
        <v/>
      </c>
      <c r="BZ375" s="85" t="str">
        <f>'3.5 St Lights - Pole'!CK375</f>
        <v/>
      </c>
      <c r="CA375" s="85"/>
      <c r="CB375" s="85"/>
      <c r="CC375" s="85" t="str">
        <f t="shared" si="188"/>
        <v/>
      </c>
      <c r="CD375" s="413"/>
      <c r="CE375" s="112"/>
      <c r="CF375" s="133" t="str">
        <f ca="1">IF('3.5 St Lights - Pole'!CR375="","",'3.5 St Lights - Pole'!CR375)</f>
        <v/>
      </c>
      <c r="CG375" s="112" t="str">
        <f>IF('3.5 St Lights - Pole'!CS375="","",'3.5 St Lights - Pole'!CS375)</f>
        <v/>
      </c>
      <c r="CH375" s="112"/>
      <c r="CI375" s="112"/>
    </row>
    <row r="376" spans="1:87" x14ac:dyDescent="0.2">
      <c r="A376" s="237"/>
      <c r="B376" s="413" t="str">
        <f t="shared" si="161"/>
        <v/>
      </c>
      <c r="C376" s="413" t="str">
        <f>IF('3.5 St Lights - Bracket'!B376="","",'3.5 St Lights - Bracket'!B376)</f>
        <v/>
      </c>
      <c r="D376" s="89" t="str">
        <f>IF('3.5 St Lights - Bracket'!D376="","",'3.5 St Lights - Bracket'!D376)</f>
        <v/>
      </c>
      <c r="E376" s="413" t="str">
        <f>IF('3.5 St Lights - Bracket'!E376="","",'3.5 St Lights - Bracket'!E376)</f>
        <v/>
      </c>
      <c r="F376" s="413" t="str">
        <f>IF('3.5 St Lights - Bracket'!F376="","",'3.5 St Lights - Bracket'!F376)</f>
        <v/>
      </c>
      <c r="G376" s="413" t="str">
        <f>IF('3.5 St Lights - Bracket'!G376="","",'3.5 St Lights - Bracket'!G376)</f>
        <v/>
      </c>
      <c r="H376" s="413" t="str">
        <f>IF('3.5 St Lights - Bracket'!H376="","",'3.5 St Lights - Bracket'!H376)</f>
        <v/>
      </c>
      <c r="I376" s="413"/>
      <c r="J376" s="89" t="str">
        <f t="shared" si="162"/>
        <v/>
      </c>
      <c r="K376" s="413"/>
      <c r="L376" s="89" t="str">
        <f t="shared" si="163"/>
        <v/>
      </c>
      <c r="M376" s="414" t="str">
        <f t="shared" si="164"/>
        <v/>
      </c>
      <c r="N376" s="413"/>
      <c r="O376" s="89" t="str">
        <f t="shared" si="165"/>
        <v/>
      </c>
      <c r="P376" s="413" t="str">
        <f t="shared" si="166"/>
        <v/>
      </c>
      <c r="Q376" s="89" t="str">
        <f t="shared" si="167"/>
        <v/>
      </c>
      <c r="R376" s="413"/>
      <c r="S376" s="413" t="str">
        <f>IFERROR(VLOOKUP('3.5 St Lights - Pole'!AE376,sl_lights_light_supply_auto,2,FALSE),"")</f>
        <v/>
      </c>
      <c r="T376" s="89" t="str">
        <f t="shared" si="168"/>
        <v/>
      </c>
      <c r="U376" s="413"/>
      <c r="V376" s="413"/>
      <c r="W376" s="413"/>
      <c r="X376" s="413"/>
      <c r="Y376" s="89" t="str">
        <f t="shared" si="169"/>
        <v/>
      </c>
      <c r="Z376" s="415" t="str">
        <f>IF('3.5 St Lights - Pole'!$AM376="","",'3.5 St Lights - Pole'!$AM376)</f>
        <v/>
      </c>
      <c r="AA376" s="413"/>
      <c r="AB376" s="413"/>
      <c r="AC376" s="89" t="str">
        <f t="shared" si="170"/>
        <v/>
      </c>
      <c r="AD376" s="85"/>
      <c r="AE376" s="413"/>
      <c r="AF376" s="413" t="str">
        <f t="shared" si="171"/>
        <v/>
      </c>
      <c r="AG376" s="89" t="str">
        <f t="shared" si="172"/>
        <v/>
      </c>
      <c r="AH376" s="414" t="str">
        <f t="shared" si="173"/>
        <v/>
      </c>
      <c r="AI376" s="413" t="str">
        <f t="shared" si="174"/>
        <v/>
      </c>
      <c r="AJ376" s="89" t="str">
        <f t="shared" si="175"/>
        <v/>
      </c>
      <c r="AK376" s="413"/>
      <c r="AL376" s="89" t="str">
        <f t="shared" si="176"/>
        <v/>
      </c>
      <c r="AM376" s="413"/>
      <c r="AN376" s="89" t="str">
        <f t="shared" si="177"/>
        <v/>
      </c>
      <c r="AO376" s="413"/>
      <c r="AP376" s="89" t="str">
        <f t="shared" si="178"/>
        <v/>
      </c>
      <c r="AQ376" s="413"/>
      <c r="AR376" s="415" t="str">
        <f>IF('3.5 St Lights - Pole'!$AM376="","",'3.5 St Lights - Pole'!$AM376)</f>
        <v/>
      </c>
      <c r="AS376" s="413"/>
      <c r="AT376" s="89" t="str">
        <f t="shared" si="179"/>
        <v/>
      </c>
      <c r="AU376" s="85"/>
      <c r="AV376" s="85"/>
      <c r="AW376" s="413"/>
      <c r="AX376" s="413"/>
      <c r="AY376" s="89" t="str">
        <f t="shared" si="180"/>
        <v/>
      </c>
      <c r="AZ376" s="85"/>
      <c r="BA376" s="85"/>
      <c r="BB376" s="413" t="str">
        <f t="shared" si="181"/>
        <v/>
      </c>
      <c r="BC376" s="89" t="str">
        <f t="shared" si="182"/>
        <v/>
      </c>
      <c r="BD376" s="414" t="str">
        <f t="shared" si="183"/>
        <v/>
      </c>
      <c r="BE376" s="413"/>
      <c r="BF376" s="416" t="str">
        <f t="shared" si="184"/>
        <v/>
      </c>
      <c r="BG376" s="415" t="str">
        <f>IF('3.5 St Lights - Pole'!$AM376="","",'3.5 St Lights - Pole'!$AM376)</f>
        <v/>
      </c>
      <c r="BH376" s="413"/>
      <c r="BI376" s="89" t="str">
        <f t="shared" si="185"/>
        <v/>
      </c>
      <c r="BJ376" s="85"/>
      <c r="BK376" s="413"/>
      <c r="BL376" s="413"/>
      <c r="BM376" s="413"/>
      <c r="BN376" s="89" t="str">
        <f t="shared" si="186"/>
        <v/>
      </c>
      <c r="BO376" s="85"/>
      <c r="BP376" s="413"/>
      <c r="BQ376" s="415" t="str">
        <f>IF('3.5 St Lights - Pole'!$AM376="","",'3.5 St Lights - Pole'!$AM376)</f>
        <v/>
      </c>
      <c r="BR376" s="85"/>
      <c r="BS376" s="85"/>
      <c r="BT376" s="85" t="str">
        <f>'3.5 St Lights - Pole'!CE376</f>
        <v/>
      </c>
      <c r="BU376" s="85"/>
      <c r="BV376" s="85" t="str">
        <f t="shared" si="187"/>
        <v/>
      </c>
      <c r="BW376" s="271"/>
      <c r="BX376" s="85" t="str">
        <f>'3.5 St Lights - Pole'!CI376</f>
        <v/>
      </c>
      <c r="BY376" s="85" t="str">
        <f>'3.5 St Lights - Pole'!CJ376</f>
        <v/>
      </c>
      <c r="BZ376" s="85" t="str">
        <f>'3.5 St Lights - Pole'!CK376</f>
        <v/>
      </c>
      <c r="CA376" s="85"/>
      <c r="CB376" s="85"/>
      <c r="CC376" s="85" t="str">
        <f t="shared" si="188"/>
        <v/>
      </c>
      <c r="CD376" s="413"/>
      <c r="CE376" s="112"/>
      <c r="CF376" s="133" t="str">
        <f ca="1">IF('3.5 St Lights - Pole'!CR376="","",'3.5 St Lights - Pole'!CR376)</f>
        <v/>
      </c>
      <c r="CG376" s="112" t="str">
        <f>IF('3.5 St Lights - Pole'!CS376="","",'3.5 St Lights - Pole'!CS376)</f>
        <v/>
      </c>
      <c r="CH376" s="112"/>
      <c r="CI376" s="112"/>
    </row>
    <row r="377" spans="1:87" x14ac:dyDescent="0.2">
      <c r="A377" s="237"/>
      <c r="B377" s="413" t="str">
        <f t="shared" si="161"/>
        <v/>
      </c>
      <c r="C377" s="413" t="str">
        <f>IF('3.5 St Lights - Bracket'!B377="","",'3.5 St Lights - Bracket'!B377)</f>
        <v/>
      </c>
      <c r="D377" s="89" t="str">
        <f>IF('3.5 St Lights - Bracket'!D377="","",'3.5 St Lights - Bracket'!D377)</f>
        <v/>
      </c>
      <c r="E377" s="413" t="str">
        <f>IF('3.5 St Lights - Bracket'!E377="","",'3.5 St Lights - Bracket'!E377)</f>
        <v/>
      </c>
      <c r="F377" s="413" t="str">
        <f>IF('3.5 St Lights - Bracket'!F377="","",'3.5 St Lights - Bracket'!F377)</f>
        <v/>
      </c>
      <c r="G377" s="413" t="str">
        <f>IF('3.5 St Lights - Bracket'!G377="","",'3.5 St Lights - Bracket'!G377)</f>
        <v/>
      </c>
      <c r="H377" s="413" t="str">
        <f>IF('3.5 St Lights - Bracket'!H377="","",'3.5 St Lights - Bracket'!H377)</f>
        <v/>
      </c>
      <c r="I377" s="413"/>
      <c r="J377" s="89" t="str">
        <f t="shared" si="162"/>
        <v/>
      </c>
      <c r="K377" s="413"/>
      <c r="L377" s="89" t="str">
        <f t="shared" si="163"/>
        <v/>
      </c>
      <c r="M377" s="414" t="str">
        <f t="shared" si="164"/>
        <v/>
      </c>
      <c r="N377" s="413"/>
      <c r="O377" s="89" t="str">
        <f t="shared" si="165"/>
        <v/>
      </c>
      <c r="P377" s="413" t="str">
        <f t="shared" si="166"/>
        <v/>
      </c>
      <c r="Q377" s="89" t="str">
        <f t="shared" si="167"/>
        <v/>
      </c>
      <c r="R377" s="413"/>
      <c r="S377" s="413" t="str">
        <f>IFERROR(VLOOKUP('3.5 St Lights - Pole'!AE377,sl_lights_light_supply_auto,2,FALSE),"")</f>
        <v/>
      </c>
      <c r="T377" s="89" t="str">
        <f t="shared" si="168"/>
        <v/>
      </c>
      <c r="U377" s="413"/>
      <c r="V377" s="413"/>
      <c r="W377" s="413"/>
      <c r="X377" s="413"/>
      <c r="Y377" s="89" t="str">
        <f t="shared" si="169"/>
        <v/>
      </c>
      <c r="Z377" s="415" t="str">
        <f>IF('3.5 St Lights - Pole'!$AM377="","",'3.5 St Lights - Pole'!$AM377)</f>
        <v/>
      </c>
      <c r="AA377" s="413"/>
      <c r="AB377" s="413"/>
      <c r="AC377" s="89" t="str">
        <f t="shared" si="170"/>
        <v/>
      </c>
      <c r="AD377" s="85"/>
      <c r="AE377" s="413"/>
      <c r="AF377" s="413" t="str">
        <f t="shared" si="171"/>
        <v/>
      </c>
      <c r="AG377" s="89" t="str">
        <f t="shared" si="172"/>
        <v/>
      </c>
      <c r="AH377" s="414" t="str">
        <f t="shared" si="173"/>
        <v/>
      </c>
      <c r="AI377" s="413" t="str">
        <f t="shared" si="174"/>
        <v/>
      </c>
      <c r="AJ377" s="89" t="str">
        <f t="shared" si="175"/>
        <v/>
      </c>
      <c r="AK377" s="413"/>
      <c r="AL377" s="89" t="str">
        <f t="shared" si="176"/>
        <v/>
      </c>
      <c r="AM377" s="413"/>
      <c r="AN377" s="89" t="str">
        <f t="shared" si="177"/>
        <v/>
      </c>
      <c r="AO377" s="413"/>
      <c r="AP377" s="89" t="str">
        <f t="shared" si="178"/>
        <v/>
      </c>
      <c r="AQ377" s="413"/>
      <c r="AR377" s="415" t="str">
        <f>IF('3.5 St Lights - Pole'!$AM377="","",'3.5 St Lights - Pole'!$AM377)</f>
        <v/>
      </c>
      <c r="AS377" s="413"/>
      <c r="AT377" s="89" t="str">
        <f t="shared" si="179"/>
        <v/>
      </c>
      <c r="AU377" s="85"/>
      <c r="AV377" s="85"/>
      <c r="AW377" s="413"/>
      <c r="AX377" s="413"/>
      <c r="AY377" s="89" t="str">
        <f t="shared" si="180"/>
        <v/>
      </c>
      <c r="AZ377" s="85"/>
      <c r="BA377" s="85"/>
      <c r="BB377" s="413" t="str">
        <f t="shared" si="181"/>
        <v/>
      </c>
      <c r="BC377" s="89" t="str">
        <f t="shared" si="182"/>
        <v/>
      </c>
      <c r="BD377" s="414" t="str">
        <f t="shared" si="183"/>
        <v/>
      </c>
      <c r="BE377" s="413"/>
      <c r="BF377" s="416" t="str">
        <f t="shared" si="184"/>
        <v/>
      </c>
      <c r="BG377" s="415" t="str">
        <f>IF('3.5 St Lights - Pole'!$AM377="","",'3.5 St Lights - Pole'!$AM377)</f>
        <v/>
      </c>
      <c r="BH377" s="413"/>
      <c r="BI377" s="89" t="str">
        <f t="shared" si="185"/>
        <v/>
      </c>
      <c r="BJ377" s="85"/>
      <c r="BK377" s="413"/>
      <c r="BL377" s="413"/>
      <c r="BM377" s="413"/>
      <c r="BN377" s="89" t="str">
        <f t="shared" si="186"/>
        <v/>
      </c>
      <c r="BO377" s="85"/>
      <c r="BP377" s="413"/>
      <c r="BQ377" s="415" t="str">
        <f>IF('3.5 St Lights - Pole'!$AM377="","",'3.5 St Lights - Pole'!$AM377)</f>
        <v/>
      </c>
      <c r="BR377" s="85"/>
      <c r="BS377" s="85"/>
      <c r="BT377" s="85" t="str">
        <f>'3.5 St Lights - Pole'!CE377</f>
        <v/>
      </c>
      <c r="BU377" s="85"/>
      <c r="BV377" s="85" t="str">
        <f t="shared" si="187"/>
        <v/>
      </c>
      <c r="BW377" s="271"/>
      <c r="BX377" s="85" t="str">
        <f>'3.5 St Lights - Pole'!CI377</f>
        <v/>
      </c>
      <c r="BY377" s="85" t="str">
        <f>'3.5 St Lights - Pole'!CJ377</f>
        <v/>
      </c>
      <c r="BZ377" s="85" t="str">
        <f>'3.5 St Lights - Pole'!CK377</f>
        <v/>
      </c>
      <c r="CA377" s="85"/>
      <c r="CB377" s="85"/>
      <c r="CC377" s="85" t="str">
        <f t="shared" si="188"/>
        <v/>
      </c>
      <c r="CD377" s="413"/>
      <c r="CE377" s="112"/>
      <c r="CF377" s="133" t="str">
        <f ca="1">IF('3.5 St Lights - Pole'!CR377="","",'3.5 St Lights - Pole'!CR377)</f>
        <v/>
      </c>
      <c r="CG377" s="112" t="str">
        <f>IF('3.5 St Lights - Pole'!CS377="","",'3.5 St Lights - Pole'!CS377)</f>
        <v/>
      </c>
      <c r="CH377" s="112"/>
      <c r="CI377" s="112"/>
    </row>
    <row r="378" spans="1:87" x14ac:dyDescent="0.2">
      <c r="A378" s="237"/>
      <c r="B378" s="413" t="str">
        <f t="shared" si="161"/>
        <v/>
      </c>
      <c r="C378" s="413" t="str">
        <f>IF('3.5 St Lights - Bracket'!B378="","",'3.5 St Lights - Bracket'!B378)</f>
        <v/>
      </c>
      <c r="D378" s="89" t="str">
        <f>IF('3.5 St Lights - Bracket'!D378="","",'3.5 St Lights - Bracket'!D378)</f>
        <v/>
      </c>
      <c r="E378" s="413" t="str">
        <f>IF('3.5 St Lights - Bracket'!E378="","",'3.5 St Lights - Bracket'!E378)</f>
        <v/>
      </c>
      <c r="F378" s="413" t="str">
        <f>IF('3.5 St Lights - Bracket'!F378="","",'3.5 St Lights - Bracket'!F378)</f>
        <v/>
      </c>
      <c r="G378" s="413" t="str">
        <f>IF('3.5 St Lights - Bracket'!G378="","",'3.5 St Lights - Bracket'!G378)</f>
        <v/>
      </c>
      <c r="H378" s="413" t="str">
        <f>IF('3.5 St Lights - Bracket'!H378="","",'3.5 St Lights - Bracket'!H378)</f>
        <v/>
      </c>
      <c r="I378" s="413"/>
      <c r="J378" s="89" t="str">
        <f t="shared" si="162"/>
        <v/>
      </c>
      <c r="K378" s="413"/>
      <c r="L378" s="89" t="str">
        <f t="shared" si="163"/>
        <v/>
      </c>
      <c r="M378" s="414" t="str">
        <f t="shared" si="164"/>
        <v/>
      </c>
      <c r="N378" s="413"/>
      <c r="O378" s="89" t="str">
        <f t="shared" si="165"/>
        <v/>
      </c>
      <c r="P378" s="413" t="str">
        <f t="shared" si="166"/>
        <v/>
      </c>
      <c r="Q378" s="89" t="str">
        <f t="shared" si="167"/>
        <v/>
      </c>
      <c r="R378" s="413"/>
      <c r="S378" s="413" t="str">
        <f>IFERROR(VLOOKUP('3.5 St Lights - Pole'!AE378,sl_lights_light_supply_auto,2,FALSE),"")</f>
        <v/>
      </c>
      <c r="T378" s="89" t="str">
        <f t="shared" si="168"/>
        <v/>
      </c>
      <c r="U378" s="413"/>
      <c r="V378" s="413"/>
      <c r="W378" s="413"/>
      <c r="X378" s="413"/>
      <c r="Y378" s="89" t="str">
        <f t="shared" si="169"/>
        <v/>
      </c>
      <c r="Z378" s="415" t="str">
        <f>IF('3.5 St Lights - Pole'!$AM378="","",'3.5 St Lights - Pole'!$AM378)</f>
        <v/>
      </c>
      <c r="AA378" s="413"/>
      <c r="AB378" s="413"/>
      <c r="AC378" s="89" t="str">
        <f t="shared" si="170"/>
        <v/>
      </c>
      <c r="AD378" s="85"/>
      <c r="AE378" s="413"/>
      <c r="AF378" s="413" t="str">
        <f t="shared" si="171"/>
        <v/>
      </c>
      <c r="AG378" s="89" t="str">
        <f t="shared" si="172"/>
        <v/>
      </c>
      <c r="AH378" s="414" t="str">
        <f t="shared" si="173"/>
        <v/>
      </c>
      <c r="AI378" s="413" t="str">
        <f t="shared" si="174"/>
        <v/>
      </c>
      <c r="AJ378" s="89" t="str">
        <f t="shared" si="175"/>
        <v/>
      </c>
      <c r="AK378" s="413"/>
      <c r="AL378" s="89" t="str">
        <f t="shared" si="176"/>
        <v/>
      </c>
      <c r="AM378" s="413"/>
      <c r="AN378" s="89" t="str">
        <f t="shared" si="177"/>
        <v/>
      </c>
      <c r="AO378" s="413"/>
      <c r="AP378" s="89" t="str">
        <f t="shared" si="178"/>
        <v/>
      </c>
      <c r="AQ378" s="413"/>
      <c r="AR378" s="415" t="str">
        <f>IF('3.5 St Lights - Pole'!$AM378="","",'3.5 St Lights - Pole'!$AM378)</f>
        <v/>
      </c>
      <c r="AS378" s="413"/>
      <c r="AT378" s="89" t="str">
        <f t="shared" si="179"/>
        <v/>
      </c>
      <c r="AU378" s="85"/>
      <c r="AV378" s="85"/>
      <c r="AW378" s="413"/>
      <c r="AX378" s="413"/>
      <c r="AY378" s="89" t="str">
        <f t="shared" si="180"/>
        <v/>
      </c>
      <c r="AZ378" s="85"/>
      <c r="BA378" s="85"/>
      <c r="BB378" s="413" t="str">
        <f t="shared" si="181"/>
        <v/>
      </c>
      <c r="BC378" s="89" t="str">
        <f t="shared" si="182"/>
        <v/>
      </c>
      <c r="BD378" s="414" t="str">
        <f t="shared" si="183"/>
        <v/>
      </c>
      <c r="BE378" s="413"/>
      <c r="BF378" s="416" t="str">
        <f t="shared" si="184"/>
        <v/>
      </c>
      <c r="BG378" s="415" t="str">
        <f>IF('3.5 St Lights - Pole'!$AM378="","",'3.5 St Lights - Pole'!$AM378)</f>
        <v/>
      </c>
      <c r="BH378" s="413"/>
      <c r="BI378" s="89" t="str">
        <f t="shared" si="185"/>
        <v/>
      </c>
      <c r="BJ378" s="85"/>
      <c r="BK378" s="413"/>
      <c r="BL378" s="413"/>
      <c r="BM378" s="413"/>
      <c r="BN378" s="89" t="str">
        <f t="shared" si="186"/>
        <v/>
      </c>
      <c r="BO378" s="85"/>
      <c r="BP378" s="413"/>
      <c r="BQ378" s="415" t="str">
        <f>IF('3.5 St Lights - Pole'!$AM378="","",'3.5 St Lights - Pole'!$AM378)</f>
        <v/>
      </c>
      <c r="BR378" s="85"/>
      <c r="BS378" s="85"/>
      <c r="BT378" s="85" t="str">
        <f>'3.5 St Lights - Pole'!CE378</f>
        <v/>
      </c>
      <c r="BU378" s="85"/>
      <c r="BV378" s="85" t="str">
        <f t="shared" si="187"/>
        <v/>
      </c>
      <c r="BW378" s="271"/>
      <c r="BX378" s="85" t="str">
        <f>'3.5 St Lights - Pole'!CI378</f>
        <v/>
      </c>
      <c r="BY378" s="85" t="str">
        <f>'3.5 St Lights - Pole'!CJ378</f>
        <v/>
      </c>
      <c r="BZ378" s="85" t="str">
        <f>'3.5 St Lights - Pole'!CK378</f>
        <v/>
      </c>
      <c r="CA378" s="85"/>
      <c r="CB378" s="85"/>
      <c r="CC378" s="85" t="str">
        <f t="shared" si="188"/>
        <v/>
      </c>
      <c r="CD378" s="413"/>
      <c r="CE378" s="112"/>
      <c r="CF378" s="133" t="str">
        <f ca="1">IF('3.5 St Lights - Pole'!CR378="","",'3.5 St Lights - Pole'!CR378)</f>
        <v/>
      </c>
      <c r="CG378" s="112" t="str">
        <f>IF('3.5 St Lights - Pole'!CS378="","",'3.5 St Lights - Pole'!CS378)</f>
        <v/>
      </c>
      <c r="CH378" s="112"/>
      <c r="CI378" s="112"/>
    </row>
    <row r="379" spans="1:87" x14ac:dyDescent="0.2">
      <c r="A379" s="237"/>
      <c r="B379" s="413" t="str">
        <f t="shared" si="161"/>
        <v/>
      </c>
      <c r="C379" s="413" t="str">
        <f>IF('3.5 St Lights - Bracket'!B379="","",'3.5 St Lights - Bracket'!B379)</f>
        <v/>
      </c>
      <c r="D379" s="89" t="str">
        <f>IF('3.5 St Lights - Bracket'!D379="","",'3.5 St Lights - Bracket'!D379)</f>
        <v/>
      </c>
      <c r="E379" s="413" t="str">
        <f>IF('3.5 St Lights - Bracket'!E379="","",'3.5 St Lights - Bracket'!E379)</f>
        <v/>
      </c>
      <c r="F379" s="413" t="str">
        <f>IF('3.5 St Lights - Bracket'!F379="","",'3.5 St Lights - Bracket'!F379)</f>
        <v/>
      </c>
      <c r="G379" s="413" t="str">
        <f>IF('3.5 St Lights - Bracket'!G379="","",'3.5 St Lights - Bracket'!G379)</f>
        <v/>
      </c>
      <c r="H379" s="413" t="str">
        <f>IF('3.5 St Lights - Bracket'!H379="","",'3.5 St Lights - Bracket'!H379)</f>
        <v/>
      </c>
      <c r="I379" s="413"/>
      <c r="J379" s="89" t="str">
        <f t="shared" si="162"/>
        <v/>
      </c>
      <c r="K379" s="413"/>
      <c r="L379" s="89" t="str">
        <f t="shared" si="163"/>
        <v/>
      </c>
      <c r="M379" s="414" t="str">
        <f t="shared" si="164"/>
        <v/>
      </c>
      <c r="N379" s="413"/>
      <c r="O379" s="89" t="str">
        <f t="shared" si="165"/>
        <v/>
      </c>
      <c r="P379" s="413" t="str">
        <f t="shared" si="166"/>
        <v/>
      </c>
      <c r="Q379" s="89" t="str">
        <f t="shared" si="167"/>
        <v/>
      </c>
      <c r="R379" s="413"/>
      <c r="S379" s="413" t="str">
        <f>IFERROR(VLOOKUP('3.5 St Lights - Pole'!AE379,sl_lights_light_supply_auto,2,FALSE),"")</f>
        <v/>
      </c>
      <c r="T379" s="89" t="str">
        <f t="shared" si="168"/>
        <v/>
      </c>
      <c r="U379" s="413"/>
      <c r="V379" s="413"/>
      <c r="W379" s="413"/>
      <c r="X379" s="413"/>
      <c r="Y379" s="89" t="str">
        <f t="shared" si="169"/>
        <v/>
      </c>
      <c r="Z379" s="415" t="str">
        <f>IF('3.5 St Lights - Pole'!$AM379="","",'3.5 St Lights - Pole'!$AM379)</f>
        <v/>
      </c>
      <c r="AA379" s="413"/>
      <c r="AB379" s="413"/>
      <c r="AC379" s="89" t="str">
        <f t="shared" si="170"/>
        <v/>
      </c>
      <c r="AD379" s="85"/>
      <c r="AE379" s="413"/>
      <c r="AF379" s="413" t="str">
        <f t="shared" si="171"/>
        <v/>
      </c>
      <c r="AG379" s="89" t="str">
        <f t="shared" si="172"/>
        <v/>
      </c>
      <c r="AH379" s="414" t="str">
        <f t="shared" si="173"/>
        <v/>
      </c>
      <c r="AI379" s="413" t="str">
        <f t="shared" si="174"/>
        <v/>
      </c>
      <c r="AJ379" s="89" t="str">
        <f t="shared" si="175"/>
        <v/>
      </c>
      <c r="AK379" s="413"/>
      <c r="AL379" s="89" t="str">
        <f t="shared" si="176"/>
        <v/>
      </c>
      <c r="AM379" s="413"/>
      <c r="AN379" s="89" t="str">
        <f t="shared" si="177"/>
        <v/>
      </c>
      <c r="AO379" s="413"/>
      <c r="AP379" s="89" t="str">
        <f t="shared" si="178"/>
        <v/>
      </c>
      <c r="AQ379" s="413"/>
      <c r="AR379" s="415" t="str">
        <f>IF('3.5 St Lights - Pole'!$AM379="","",'3.5 St Lights - Pole'!$AM379)</f>
        <v/>
      </c>
      <c r="AS379" s="413"/>
      <c r="AT379" s="89" t="str">
        <f t="shared" si="179"/>
        <v/>
      </c>
      <c r="AU379" s="85"/>
      <c r="AV379" s="85"/>
      <c r="AW379" s="413"/>
      <c r="AX379" s="413"/>
      <c r="AY379" s="89" t="str">
        <f t="shared" si="180"/>
        <v/>
      </c>
      <c r="AZ379" s="85"/>
      <c r="BA379" s="85"/>
      <c r="BB379" s="413" t="str">
        <f t="shared" si="181"/>
        <v/>
      </c>
      <c r="BC379" s="89" t="str">
        <f t="shared" si="182"/>
        <v/>
      </c>
      <c r="BD379" s="414" t="str">
        <f t="shared" si="183"/>
        <v/>
      </c>
      <c r="BE379" s="413"/>
      <c r="BF379" s="416" t="str">
        <f t="shared" si="184"/>
        <v/>
      </c>
      <c r="BG379" s="415" t="str">
        <f>IF('3.5 St Lights - Pole'!$AM379="","",'3.5 St Lights - Pole'!$AM379)</f>
        <v/>
      </c>
      <c r="BH379" s="413"/>
      <c r="BI379" s="89" t="str">
        <f t="shared" si="185"/>
        <v/>
      </c>
      <c r="BJ379" s="85"/>
      <c r="BK379" s="413"/>
      <c r="BL379" s="413"/>
      <c r="BM379" s="413"/>
      <c r="BN379" s="89" t="str">
        <f t="shared" si="186"/>
        <v/>
      </c>
      <c r="BO379" s="85"/>
      <c r="BP379" s="413"/>
      <c r="BQ379" s="415" t="str">
        <f>IF('3.5 St Lights - Pole'!$AM379="","",'3.5 St Lights - Pole'!$AM379)</f>
        <v/>
      </c>
      <c r="BR379" s="85"/>
      <c r="BS379" s="85"/>
      <c r="BT379" s="85" t="str">
        <f>'3.5 St Lights - Pole'!CE379</f>
        <v/>
      </c>
      <c r="BU379" s="85"/>
      <c r="BV379" s="85" t="str">
        <f t="shared" si="187"/>
        <v/>
      </c>
      <c r="BW379" s="271"/>
      <c r="BX379" s="85" t="str">
        <f>'3.5 St Lights - Pole'!CI379</f>
        <v/>
      </c>
      <c r="BY379" s="85" t="str">
        <f>'3.5 St Lights - Pole'!CJ379</f>
        <v/>
      </c>
      <c r="BZ379" s="85" t="str">
        <f>'3.5 St Lights - Pole'!CK379</f>
        <v/>
      </c>
      <c r="CA379" s="85"/>
      <c r="CB379" s="85"/>
      <c r="CC379" s="85" t="str">
        <f t="shared" si="188"/>
        <v/>
      </c>
      <c r="CD379" s="413"/>
      <c r="CE379" s="112"/>
      <c r="CF379" s="133" t="str">
        <f ca="1">IF('3.5 St Lights - Pole'!CR379="","",'3.5 St Lights - Pole'!CR379)</f>
        <v/>
      </c>
      <c r="CG379" s="112" t="str">
        <f>IF('3.5 St Lights - Pole'!CS379="","",'3.5 St Lights - Pole'!CS379)</f>
        <v/>
      </c>
      <c r="CH379" s="112"/>
      <c r="CI379" s="112"/>
    </row>
    <row r="380" spans="1:87" x14ac:dyDescent="0.2">
      <c r="A380" s="237"/>
      <c r="B380" s="413" t="str">
        <f t="shared" si="161"/>
        <v/>
      </c>
      <c r="C380" s="413" t="str">
        <f>IF('3.5 St Lights - Bracket'!B380="","",'3.5 St Lights - Bracket'!B380)</f>
        <v/>
      </c>
      <c r="D380" s="89" t="str">
        <f>IF('3.5 St Lights - Bracket'!D380="","",'3.5 St Lights - Bracket'!D380)</f>
        <v/>
      </c>
      <c r="E380" s="413" t="str">
        <f>IF('3.5 St Lights - Bracket'!E380="","",'3.5 St Lights - Bracket'!E380)</f>
        <v/>
      </c>
      <c r="F380" s="413" t="str">
        <f>IF('3.5 St Lights - Bracket'!F380="","",'3.5 St Lights - Bracket'!F380)</f>
        <v/>
      </c>
      <c r="G380" s="413" t="str">
        <f>IF('3.5 St Lights - Bracket'!G380="","",'3.5 St Lights - Bracket'!G380)</f>
        <v/>
      </c>
      <c r="H380" s="413" t="str">
        <f>IF('3.5 St Lights - Bracket'!H380="","",'3.5 St Lights - Bracket'!H380)</f>
        <v/>
      </c>
      <c r="I380" s="413"/>
      <c r="J380" s="89" t="str">
        <f t="shared" si="162"/>
        <v/>
      </c>
      <c r="K380" s="413"/>
      <c r="L380" s="89" t="str">
        <f t="shared" si="163"/>
        <v/>
      </c>
      <c r="M380" s="414" t="str">
        <f t="shared" si="164"/>
        <v/>
      </c>
      <c r="N380" s="413"/>
      <c r="O380" s="89" t="str">
        <f t="shared" si="165"/>
        <v/>
      </c>
      <c r="P380" s="413" t="str">
        <f t="shared" si="166"/>
        <v/>
      </c>
      <c r="Q380" s="89" t="str">
        <f t="shared" si="167"/>
        <v/>
      </c>
      <c r="R380" s="413"/>
      <c r="S380" s="413" t="str">
        <f>IFERROR(VLOOKUP('3.5 St Lights - Pole'!AE380,sl_lights_light_supply_auto,2,FALSE),"")</f>
        <v/>
      </c>
      <c r="T380" s="89" t="str">
        <f t="shared" si="168"/>
        <v/>
      </c>
      <c r="U380" s="413"/>
      <c r="V380" s="413"/>
      <c r="W380" s="413"/>
      <c r="X380" s="413"/>
      <c r="Y380" s="89" t="str">
        <f t="shared" si="169"/>
        <v/>
      </c>
      <c r="Z380" s="415" t="str">
        <f>IF('3.5 St Lights - Pole'!$AM380="","",'3.5 St Lights - Pole'!$AM380)</f>
        <v/>
      </c>
      <c r="AA380" s="413"/>
      <c r="AB380" s="413"/>
      <c r="AC380" s="89" t="str">
        <f t="shared" si="170"/>
        <v/>
      </c>
      <c r="AD380" s="85"/>
      <c r="AE380" s="413"/>
      <c r="AF380" s="413" t="str">
        <f t="shared" si="171"/>
        <v/>
      </c>
      <c r="AG380" s="89" t="str">
        <f t="shared" si="172"/>
        <v/>
      </c>
      <c r="AH380" s="414" t="str">
        <f t="shared" si="173"/>
        <v/>
      </c>
      <c r="AI380" s="413" t="str">
        <f t="shared" si="174"/>
        <v/>
      </c>
      <c r="AJ380" s="89" t="str">
        <f t="shared" si="175"/>
        <v/>
      </c>
      <c r="AK380" s="413"/>
      <c r="AL380" s="89" t="str">
        <f t="shared" si="176"/>
        <v/>
      </c>
      <c r="AM380" s="413"/>
      <c r="AN380" s="89" t="str">
        <f t="shared" si="177"/>
        <v/>
      </c>
      <c r="AO380" s="413"/>
      <c r="AP380" s="89" t="str">
        <f t="shared" si="178"/>
        <v/>
      </c>
      <c r="AQ380" s="413"/>
      <c r="AR380" s="415" t="str">
        <f>IF('3.5 St Lights - Pole'!$AM380="","",'3.5 St Lights - Pole'!$AM380)</f>
        <v/>
      </c>
      <c r="AS380" s="413"/>
      <c r="AT380" s="89" t="str">
        <f t="shared" si="179"/>
        <v/>
      </c>
      <c r="AU380" s="85"/>
      <c r="AV380" s="85"/>
      <c r="AW380" s="413"/>
      <c r="AX380" s="413"/>
      <c r="AY380" s="89" t="str">
        <f t="shared" si="180"/>
        <v/>
      </c>
      <c r="AZ380" s="85"/>
      <c r="BA380" s="85"/>
      <c r="BB380" s="413" t="str">
        <f t="shared" si="181"/>
        <v/>
      </c>
      <c r="BC380" s="89" t="str">
        <f t="shared" si="182"/>
        <v/>
      </c>
      <c r="BD380" s="414" t="str">
        <f t="shared" si="183"/>
        <v/>
      </c>
      <c r="BE380" s="413"/>
      <c r="BF380" s="416" t="str">
        <f t="shared" si="184"/>
        <v/>
      </c>
      <c r="BG380" s="415" t="str">
        <f>IF('3.5 St Lights - Pole'!$AM380="","",'3.5 St Lights - Pole'!$AM380)</f>
        <v/>
      </c>
      <c r="BH380" s="413"/>
      <c r="BI380" s="89" t="str">
        <f t="shared" si="185"/>
        <v/>
      </c>
      <c r="BJ380" s="85"/>
      <c r="BK380" s="413"/>
      <c r="BL380" s="413"/>
      <c r="BM380" s="413"/>
      <c r="BN380" s="89" t="str">
        <f t="shared" si="186"/>
        <v/>
      </c>
      <c r="BO380" s="85"/>
      <c r="BP380" s="413"/>
      <c r="BQ380" s="415" t="str">
        <f>IF('3.5 St Lights - Pole'!$AM380="","",'3.5 St Lights - Pole'!$AM380)</f>
        <v/>
      </c>
      <c r="BR380" s="85"/>
      <c r="BS380" s="85"/>
      <c r="BT380" s="85" t="str">
        <f>'3.5 St Lights - Pole'!CE380</f>
        <v/>
      </c>
      <c r="BU380" s="85"/>
      <c r="BV380" s="85" t="str">
        <f t="shared" si="187"/>
        <v/>
      </c>
      <c r="BW380" s="271"/>
      <c r="BX380" s="85" t="str">
        <f>'3.5 St Lights - Pole'!CI380</f>
        <v/>
      </c>
      <c r="BY380" s="85" t="str">
        <f>'3.5 St Lights - Pole'!CJ380</f>
        <v/>
      </c>
      <c r="BZ380" s="85" t="str">
        <f>'3.5 St Lights - Pole'!CK380</f>
        <v/>
      </c>
      <c r="CA380" s="85"/>
      <c r="CB380" s="85"/>
      <c r="CC380" s="85" t="str">
        <f t="shared" si="188"/>
        <v/>
      </c>
      <c r="CD380" s="413"/>
      <c r="CE380" s="112"/>
      <c r="CF380" s="133" t="str">
        <f ca="1">IF('3.5 St Lights - Pole'!CR380="","",'3.5 St Lights - Pole'!CR380)</f>
        <v/>
      </c>
      <c r="CG380" s="112" t="str">
        <f>IF('3.5 St Lights - Pole'!CS380="","",'3.5 St Lights - Pole'!CS380)</f>
        <v/>
      </c>
      <c r="CH380" s="112"/>
      <c r="CI380" s="112"/>
    </row>
    <row r="381" spans="1:87" x14ac:dyDescent="0.2">
      <c r="A381" s="237"/>
      <c r="B381" s="413" t="str">
        <f t="shared" si="161"/>
        <v/>
      </c>
      <c r="C381" s="413" t="str">
        <f>IF('3.5 St Lights - Bracket'!B381="","",'3.5 St Lights - Bracket'!B381)</f>
        <v/>
      </c>
      <c r="D381" s="89" t="str">
        <f>IF('3.5 St Lights - Bracket'!D381="","",'3.5 St Lights - Bracket'!D381)</f>
        <v/>
      </c>
      <c r="E381" s="413" t="str">
        <f>IF('3.5 St Lights - Bracket'!E381="","",'3.5 St Lights - Bracket'!E381)</f>
        <v/>
      </c>
      <c r="F381" s="413" t="str">
        <f>IF('3.5 St Lights - Bracket'!F381="","",'3.5 St Lights - Bracket'!F381)</f>
        <v/>
      </c>
      <c r="G381" s="413" t="str">
        <f>IF('3.5 St Lights - Bracket'!G381="","",'3.5 St Lights - Bracket'!G381)</f>
        <v/>
      </c>
      <c r="H381" s="413" t="str">
        <f>IF('3.5 St Lights - Bracket'!H381="","",'3.5 St Lights - Bracket'!H381)</f>
        <v/>
      </c>
      <c r="I381" s="413"/>
      <c r="J381" s="89" t="str">
        <f t="shared" si="162"/>
        <v/>
      </c>
      <c r="K381" s="413"/>
      <c r="L381" s="89" t="str">
        <f t="shared" si="163"/>
        <v/>
      </c>
      <c r="M381" s="414" t="str">
        <f t="shared" si="164"/>
        <v/>
      </c>
      <c r="N381" s="413"/>
      <c r="O381" s="89" t="str">
        <f t="shared" si="165"/>
        <v/>
      </c>
      <c r="P381" s="413" t="str">
        <f t="shared" si="166"/>
        <v/>
      </c>
      <c r="Q381" s="89" t="str">
        <f t="shared" si="167"/>
        <v/>
      </c>
      <c r="R381" s="413"/>
      <c r="S381" s="413" t="str">
        <f>IFERROR(VLOOKUP('3.5 St Lights - Pole'!AE381,sl_lights_light_supply_auto,2,FALSE),"")</f>
        <v/>
      </c>
      <c r="T381" s="89" t="str">
        <f t="shared" si="168"/>
        <v/>
      </c>
      <c r="U381" s="413"/>
      <c r="V381" s="413"/>
      <c r="W381" s="413"/>
      <c r="X381" s="413"/>
      <c r="Y381" s="89" t="str">
        <f t="shared" si="169"/>
        <v/>
      </c>
      <c r="Z381" s="415" t="str">
        <f>IF('3.5 St Lights - Pole'!$AM381="","",'3.5 St Lights - Pole'!$AM381)</f>
        <v/>
      </c>
      <c r="AA381" s="413"/>
      <c r="AB381" s="413"/>
      <c r="AC381" s="89" t="str">
        <f t="shared" si="170"/>
        <v/>
      </c>
      <c r="AD381" s="85"/>
      <c r="AE381" s="413"/>
      <c r="AF381" s="413" t="str">
        <f t="shared" si="171"/>
        <v/>
      </c>
      <c r="AG381" s="89" t="str">
        <f t="shared" si="172"/>
        <v/>
      </c>
      <c r="AH381" s="414" t="str">
        <f t="shared" si="173"/>
        <v/>
      </c>
      <c r="AI381" s="413" t="str">
        <f t="shared" si="174"/>
        <v/>
      </c>
      <c r="AJ381" s="89" t="str">
        <f t="shared" si="175"/>
        <v/>
      </c>
      <c r="AK381" s="413"/>
      <c r="AL381" s="89" t="str">
        <f t="shared" si="176"/>
        <v/>
      </c>
      <c r="AM381" s="413"/>
      <c r="AN381" s="89" t="str">
        <f t="shared" si="177"/>
        <v/>
      </c>
      <c r="AO381" s="413"/>
      <c r="AP381" s="89" t="str">
        <f t="shared" si="178"/>
        <v/>
      </c>
      <c r="AQ381" s="413"/>
      <c r="AR381" s="415" t="str">
        <f>IF('3.5 St Lights - Pole'!$AM381="","",'3.5 St Lights - Pole'!$AM381)</f>
        <v/>
      </c>
      <c r="AS381" s="413"/>
      <c r="AT381" s="89" t="str">
        <f t="shared" si="179"/>
        <v/>
      </c>
      <c r="AU381" s="85"/>
      <c r="AV381" s="85"/>
      <c r="AW381" s="413"/>
      <c r="AX381" s="413"/>
      <c r="AY381" s="89" t="str">
        <f t="shared" si="180"/>
        <v/>
      </c>
      <c r="AZ381" s="85"/>
      <c r="BA381" s="85"/>
      <c r="BB381" s="413" t="str">
        <f t="shared" si="181"/>
        <v/>
      </c>
      <c r="BC381" s="89" t="str">
        <f t="shared" si="182"/>
        <v/>
      </c>
      <c r="BD381" s="414" t="str">
        <f t="shared" si="183"/>
        <v/>
      </c>
      <c r="BE381" s="413"/>
      <c r="BF381" s="416" t="str">
        <f t="shared" si="184"/>
        <v/>
      </c>
      <c r="BG381" s="415" t="str">
        <f>IF('3.5 St Lights - Pole'!$AM381="","",'3.5 St Lights - Pole'!$AM381)</f>
        <v/>
      </c>
      <c r="BH381" s="413"/>
      <c r="BI381" s="89" t="str">
        <f t="shared" si="185"/>
        <v/>
      </c>
      <c r="BJ381" s="85"/>
      <c r="BK381" s="413"/>
      <c r="BL381" s="413"/>
      <c r="BM381" s="413"/>
      <c r="BN381" s="89" t="str">
        <f t="shared" si="186"/>
        <v/>
      </c>
      <c r="BO381" s="85"/>
      <c r="BP381" s="413"/>
      <c r="BQ381" s="415" t="str">
        <f>IF('3.5 St Lights - Pole'!$AM381="","",'3.5 St Lights - Pole'!$AM381)</f>
        <v/>
      </c>
      <c r="BR381" s="85"/>
      <c r="BS381" s="85"/>
      <c r="BT381" s="85" t="str">
        <f>'3.5 St Lights - Pole'!CE381</f>
        <v/>
      </c>
      <c r="BU381" s="85"/>
      <c r="BV381" s="85" t="str">
        <f t="shared" si="187"/>
        <v/>
      </c>
      <c r="BW381" s="271"/>
      <c r="BX381" s="85" t="str">
        <f>'3.5 St Lights - Pole'!CI381</f>
        <v/>
      </c>
      <c r="BY381" s="85" t="str">
        <f>'3.5 St Lights - Pole'!CJ381</f>
        <v/>
      </c>
      <c r="BZ381" s="85" t="str">
        <f>'3.5 St Lights - Pole'!CK381</f>
        <v/>
      </c>
      <c r="CA381" s="85"/>
      <c r="CB381" s="85"/>
      <c r="CC381" s="85" t="str">
        <f t="shared" si="188"/>
        <v/>
      </c>
      <c r="CD381" s="413"/>
      <c r="CE381" s="112"/>
      <c r="CF381" s="133" t="str">
        <f ca="1">IF('3.5 St Lights - Pole'!CR381="","",'3.5 St Lights - Pole'!CR381)</f>
        <v/>
      </c>
      <c r="CG381" s="112" t="str">
        <f>IF('3.5 St Lights - Pole'!CS381="","",'3.5 St Lights - Pole'!CS381)</f>
        <v/>
      </c>
      <c r="CH381" s="112"/>
      <c r="CI381" s="112"/>
    </row>
    <row r="382" spans="1:87" x14ac:dyDescent="0.2">
      <c r="A382" s="237"/>
      <c r="B382" s="413" t="str">
        <f t="shared" si="161"/>
        <v/>
      </c>
      <c r="C382" s="413" t="str">
        <f>IF('3.5 St Lights - Bracket'!B382="","",'3.5 St Lights - Bracket'!B382)</f>
        <v/>
      </c>
      <c r="D382" s="89" t="str">
        <f>IF('3.5 St Lights - Bracket'!D382="","",'3.5 St Lights - Bracket'!D382)</f>
        <v/>
      </c>
      <c r="E382" s="413" t="str">
        <f>IF('3.5 St Lights - Bracket'!E382="","",'3.5 St Lights - Bracket'!E382)</f>
        <v/>
      </c>
      <c r="F382" s="413" t="str">
        <f>IF('3.5 St Lights - Bracket'!F382="","",'3.5 St Lights - Bracket'!F382)</f>
        <v/>
      </c>
      <c r="G382" s="413" t="str">
        <f>IF('3.5 St Lights - Bracket'!G382="","",'3.5 St Lights - Bracket'!G382)</f>
        <v/>
      </c>
      <c r="H382" s="413" t="str">
        <f>IF('3.5 St Lights - Bracket'!H382="","",'3.5 St Lights - Bracket'!H382)</f>
        <v/>
      </c>
      <c r="I382" s="413"/>
      <c r="J382" s="89" t="str">
        <f t="shared" si="162"/>
        <v/>
      </c>
      <c r="K382" s="413"/>
      <c r="L382" s="89" t="str">
        <f t="shared" si="163"/>
        <v/>
      </c>
      <c r="M382" s="414" t="str">
        <f t="shared" si="164"/>
        <v/>
      </c>
      <c r="N382" s="413"/>
      <c r="O382" s="89" t="str">
        <f t="shared" si="165"/>
        <v/>
      </c>
      <c r="P382" s="413" t="str">
        <f t="shared" si="166"/>
        <v/>
      </c>
      <c r="Q382" s="89" t="str">
        <f t="shared" si="167"/>
        <v/>
      </c>
      <c r="R382" s="413"/>
      <c r="S382" s="413" t="str">
        <f>IFERROR(VLOOKUP('3.5 St Lights - Pole'!AE382,sl_lights_light_supply_auto,2,FALSE),"")</f>
        <v/>
      </c>
      <c r="T382" s="89" t="str">
        <f t="shared" si="168"/>
        <v/>
      </c>
      <c r="U382" s="413"/>
      <c r="V382" s="413"/>
      <c r="W382" s="413"/>
      <c r="X382" s="413"/>
      <c r="Y382" s="89" t="str">
        <f t="shared" si="169"/>
        <v/>
      </c>
      <c r="Z382" s="415" t="str">
        <f>IF('3.5 St Lights - Pole'!$AM382="","",'3.5 St Lights - Pole'!$AM382)</f>
        <v/>
      </c>
      <c r="AA382" s="413"/>
      <c r="AB382" s="413"/>
      <c r="AC382" s="89" t="str">
        <f t="shared" si="170"/>
        <v/>
      </c>
      <c r="AD382" s="85"/>
      <c r="AE382" s="413"/>
      <c r="AF382" s="413" t="str">
        <f t="shared" si="171"/>
        <v/>
      </c>
      <c r="AG382" s="89" t="str">
        <f t="shared" si="172"/>
        <v/>
      </c>
      <c r="AH382" s="414" t="str">
        <f t="shared" si="173"/>
        <v/>
      </c>
      <c r="AI382" s="413" t="str">
        <f t="shared" si="174"/>
        <v/>
      </c>
      <c r="AJ382" s="89" t="str">
        <f t="shared" si="175"/>
        <v/>
      </c>
      <c r="AK382" s="413"/>
      <c r="AL382" s="89" t="str">
        <f t="shared" si="176"/>
        <v/>
      </c>
      <c r="AM382" s="413"/>
      <c r="AN382" s="89" t="str">
        <f t="shared" si="177"/>
        <v/>
      </c>
      <c r="AO382" s="413"/>
      <c r="AP382" s="89" t="str">
        <f t="shared" si="178"/>
        <v/>
      </c>
      <c r="AQ382" s="413"/>
      <c r="AR382" s="415" t="str">
        <f>IF('3.5 St Lights - Pole'!$AM382="","",'3.5 St Lights - Pole'!$AM382)</f>
        <v/>
      </c>
      <c r="AS382" s="413"/>
      <c r="AT382" s="89" t="str">
        <f t="shared" si="179"/>
        <v/>
      </c>
      <c r="AU382" s="85"/>
      <c r="AV382" s="85"/>
      <c r="AW382" s="413"/>
      <c r="AX382" s="413"/>
      <c r="AY382" s="89" t="str">
        <f t="shared" si="180"/>
        <v/>
      </c>
      <c r="AZ382" s="85"/>
      <c r="BA382" s="85"/>
      <c r="BB382" s="413" t="str">
        <f t="shared" si="181"/>
        <v/>
      </c>
      <c r="BC382" s="89" t="str">
        <f t="shared" si="182"/>
        <v/>
      </c>
      <c r="BD382" s="414" t="str">
        <f t="shared" si="183"/>
        <v/>
      </c>
      <c r="BE382" s="413"/>
      <c r="BF382" s="416" t="str">
        <f t="shared" si="184"/>
        <v/>
      </c>
      <c r="BG382" s="415" t="str">
        <f>IF('3.5 St Lights - Pole'!$AM382="","",'3.5 St Lights - Pole'!$AM382)</f>
        <v/>
      </c>
      <c r="BH382" s="413"/>
      <c r="BI382" s="89" t="str">
        <f t="shared" si="185"/>
        <v/>
      </c>
      <c r="BJ382" s="85"/>
      <c r="BK382" s="413"/>
      <c r="BL382" s="413"/>
      <c r="BM382" s="413"/>
      <c r="BN382" s="89" t="str">
        <f t="shared" si="186"/>
        <v/>
      </c>
      <c r="BO382" s="85"/>
      <c r="BP382" s="413"/>
      <c r="BQ382" s="415" t="str">
        <f>IF('3.5 St Lights - Pole'!$AM382="","",'3.5 St Lights - Pole'!$AM382)</f>
        <v/>
      </c>
      <c r="BR382" s="85"/>
      <c r="BS382" s="85"/>
      <c r="BT382" s="85" t="str">
        <f>'3.5 St Lights - Pole'!CE382</f>
        <v/>
      </c>
      <c r="BU382" s="85"/>
      <c r="BV382" s="85" t="str">
        <f t="shared" si="187"/>
        <v/>
      </c>
      <c r="BW382" s="271"/>
      <c r="BX382" s="85" t="str">
        <f>'3.5 St Lights - Pole'!CI382</f>
        <v/>
      </c>
      <c r="BY382" s="85" t="str">
        <f>'3.5 St Lights - Pole'!CJ382</f>
        <v/>
      </c>
      <c r="BZ382" s="85" t="str">
        <f>'3.5 St Lights - Pole'!CK382</f>
        <v/>
      </c>
      <c r="CA382" s="85"/>
      <c r="CB382" s="85"/>
      <c r="CC382" s="85" t="str">
        <f t="shared" si="188"/>
        <v/>
      </c>
      <c r="CD382" s="413"/>
      <c r="CE382" s="112"/>
      <c r="CF382" s="133" t="str">
        <f ca="1">IF('3.5 St Lights - Pole'!CR382="","",'3.5 St Lights - Pole'!CR382)</f>
        <v/>
      </c>
      <c r="CG382" s="112" t="str">
        <f>IF('3.5 St Lights - Pole'!CS382="","",'3.5 St Lights - Pole'!CS382)</f>
        <v/>
      </c>
      <c r="CH382" s="112"/>
      <c r="CI382" s="112"/>
    </row>
    <row r="383" spans="1:87" x14ac:dyDescent="0.2">
      <c r="A383" s="237"/>
      <c r="B383" s="413" t="str">
        <f t="shared" si="161"/>
        <v/>
      </c>
      <c r="C383" s="413" t="str">
        <f>IF('3.5 St Lights - Bracket'!B383="","",'3.5 St Lights - Bracket'!B383)</f>
        <v/>
      </c>
      <c r="D383" s="89" t="str">
        <f>IF('3.5 St Lights - Bracket'!D383="","",'3.5 St Lights - Bracket'!D383)</f>
        <v/>
      </c>
      <c r="E383" s="413" t="str">
        <f>IF('3.5 St Lights - Bracket'!E383="","",'3.5 St Lights - Bracket'!E383)</f>
        <v/>
      </c>
      <c r="F383" s="413" t="str">
        <f>IF('3.5 St Lights - Bracket'!F383="","",'3.5 St Lights - Bracket'!F383)</f>
        <v/>
      </c>
      <c r="G383" s="413" t="str">
        <f>IF('3.5 St Lights - Bracket'!G383="","",'3.5 St Lights - Bracket'!G383)</f>
        <v/>
      </c>
      <c r="H383" s="413" t="str">
        <f>IF('3.5 St Lights - Bracket'!H383="","",'3.5 St Lights - Bracket'!H383)</f>
        <v/>
      </c>
      <c r="I383" s="413"/>
      <c r="J383" s="89" t="str">
        <f t="shared" si="162"/>
        <v/>
      </c>
      <c r="K383" s="413"/>
      <c r="L383" s="89" t="str">
        <f t="shared" si="163"/>
        <v/>
      </c>
      <c r="M383" s="414" t="str">
        <f t="shared" si="164"/>
        <v/>
      </c>
      <c r="N383" s="413"/>
      <c r="O383" s="89" t="str">
        <f t="shared" si="165"/>
        <v/>
      </c>
      <c r="P383" s="413" t="str">
        <f t="shared" si="166"/>
        <v/>
      </c>
      <c r="Q383" s="89" t="str">
        <f t="shared" si="167"/>
        <v/>
      </c>
      <c r="R383" s="413"/>
      <c r="S383" s="413" t="str">
        <f>IFERROR(VLOOKUP('3.5 St Lights - Pole'!AE383,sl_lights_light_supply_auto,2,FALSE),"")</f>
        <v/>
      </c>
      <c r="T383" s="89" t="str">
        <f t="shared" si="168"/>
        <v/>
      </c>
      <c r="U383" s="413"/>
      <c r="V383" s="413"/>
      <c r="W383" s="413"/>
      <c r="X383" s="413"/>
      <c r="Y383" s="89" t="str">
        <f t="shared" si="169"/>
        <v/>
      </c>
      <c r="Z383" s="415" t="str">
        <f>IF('3.5 St Lights - Pole'!$AM383="","",'3.5 St Lights - Pole'!$AM383)</f>
        <v/>
      </c>
      <c r="AA383" s="413"/>
      <c r="AB383" s="413"/>
      <c r="AC383" s="89" t="str">
        <f t="shared" si="170"/>
        <v/>
      </c>
      <c r="AD383" s="85"/>
      <c r="AE383" s="413"/>
      <c r="AF383" s="413" t="str">
        <f t="shared" si="171"/>
        <v/>
      </c>
      <c r="AG383" s="89" t="str">
        <f t="shared" si="172"/>
        <v/>
      </c>
      <c r="AH383" s="414" t="str">
        <f t="shared" si="173"/>
        <v/>
      </c>
      <c r="AI383" s="413" t="str">
        <f t="shared" si="174"/>
        <v/>
      </c>
      <c r="AJ383" s="89" t="str">
        <f t="shared" si="175"/>
        <v/>
      </c>
      <c r="AK383" s="413"/>
      <c r="AL383" s="89" t="str">
        <f t="shared" si="176"/>
        <v/>
      </c>
      <c r="AM383" s="413"/>
      <c r="AN383" s="89" t="str">
        <f t="shared" si="177"/>
        <v/>
      </c>
      <c r="AO383" s="413"/>
      <c r="AP383" s="89" t="str">
        <f t="shared" si="178"/>
        <v/>
      </c>
      <c r="AQ383" s="413"/>
      <c r="AR383" s="415" t="str">
        <f>IF('3.5 St Lights - Pole'!$AM383="","",'3.5 St Lights - Pole'!$AM383)</f>
        <v/>
      </c>
      <c r="AS383" s="413"/>
      <c r="AT383" s="89" t="str">
        <f t="shared" si="179"/>
        <v/>
      </c>
      <c r="AU383" s="85"/>
      <c r="AV383" s="85"/>
      <c r="AW383" s="413"/>
      <c r="AX383" s="413"/>
      <c r="AY383" s="89" t="str">
        <f t="shared" si="180"/>
        <v/>
      </c>
      <c r="AZ383" s="85"/>
      <c r="BA383" s="85"/>
      <c r="BB383" s="413" t="str">
        <f t="shared" si="181"/>
        <v/>
      </c>
      <c r="BC383" s="89" t="str">
        <f t="shared" si="182"/>
        <v/>
      </c>
      <c r="BD383" s="414" t="str">
        <f t="shared" si="183"/>
        <v/>
      </c>
      <c r="BE383" s="413"/>
      <c r="BF383" s="416" t="str">
        <f t="shared" si="184"/>
        <v/>
      </c>
      <c r="BG383" s="415" t="str">
        <f>IF('3.5 St Lights - Pole'!$AM383="","",'3.5 St Lights - Pole'!$AM383)</f>
        <v/>
      </c>
      <c r="BH383" s="413"/>
      <c r="BI383" s="89" t="str">
        <f t="shared" si="185"/>
        <v/>
      </c>
      <c r="BJ383" s="85"/>
      <c r="BK383" s="413"/>
      <c r="BL383" s="413"/>
      <c r="BM383" s="413"/>
      <c r="BN383" s="89" t="str">
        <f t="shared" si="186"/>
        <v/>
      </c>
      <c r="BO383" s="85"/>
      <c r="BP383" s="413"/>
      <c r="BQ383" s="415" t="str">
        <f>IF('3.5 St Lights - Pole'!$AM383="","",'3.5 St Lights - Pole'!$AM383)</f>
        <v/>
      </c>
      <c r="BR383" s="85"/>
      <c r="BS383" s="85"/>
      <c r="BT383" s="85" t="str">
        <f>'3.5 St Lights - Pole'!CE383</f>
        <v/>
      </c>
      <c r="BU383" s="85"/>
      <c r="BV383" s="85" t="str">
        <f t="shared" si="187"/>
        <v/>
      </c>
      <c r="BW383" s="271"/>
      <c r="BX383" s="85" t="str">
        <f>'3.5 St Lights - Pole'!CI383</f>
        <v/>
      </c>
      <c r="BY383" s="85" t="str">
        <f>'3.5 St Lights - Pole'!CJ383</f>
        <v/>
      </c>
      <c r="BZ383" s="85" t="str">
        <f>'3.5 St Lights - Pole'!CK383</f>
        <v/>
      </c>
      <c r="CA383" s="85"/>
      <c r="CB383" s="85"/>
      <c r="CC383" s="85" t="str">
        <f t="shared" si="188"/>
        <v/>
      </c>
      <c r="CD383" s="413"/>
      <c r="CE383" s="112"/>
      <c r="CF383" s="133" t="str">
        <f ca="1">IF('3.5 St Lights - Pole'!CR383="","",'3.5 St Lights - Pole'!CR383)</f>
        <v/>
      </c>
      <c r="CG383" s="112" t="str">
        <f>IF('3.5 St Lights - Pole'!CS383="","",'3.5 St Lights - Pole'!CS383)</f>
        <v/>
      </c>
      <c r="CH383" s="112"/>
      <c r="CI383" s="112"/>
    </row>
    <row r="384" spans="1:87" x14ac:dyDescent="0.2">
      <c r="A384" s="237"/>
      <c r="B384" s="413" t="str">
        <f t="shared" si="161"/>
        <v/>
      </c>
      <c r="C384" s="413" t="str">
        <f>IF('3.5 St Lights - Bracket'!B384="","",'3.5 St Lights - Bracket'!B384)</f>
        <v/>
      </c>
      <c r="D384" s="89" t="str">
        <f>IF('3.5 St Lights - Bracket'!D384="","",'3.5 St Lights - Bracket'!D384)</f>
        <v/>
      </c>
      <c r="E384" s="413" t="str">
        <f>IF('3.5 St Lights - Bracket'!E384="","",'3.5 St Lights - Bracket'!E384)</f>
        <v/>
      </c>
      <c r="F384" s="413" t="str">
        <f>IF('3.5 St Lights - Bracket'!F384="","",'3.5 St Lights - Bracket'!F384)</f>
        <v/>
      </c>
      <c r="G384" s="413" t="str">
        <f>IF('3.5 St Lights - Bracket'!G384="","",'3.5 St Lights - Bracket'!G384)</f>
        <v/>
      </c>
      <c r="H384" s="413" t="str">
        <f>IF('3.5 St Lights - Bracket'!H384="","",'3.5 St Lights - Bracket'!H384)</f>
        <v/>
      </c>
      <c r="I384" s="413"/>
      <c r="J384" s="89" t="str">
        <f t="shared" si="162"/>
        <v/>
      </c>
      <c r="K384" s="413"/>
      <c r="L384" s="89" t="str">
        <f t="shared" si="163"/>
        <v/>
      </c>
      <c r="M384" s="414" t="str">
        <f t="shared" si="164"/>
        <v/>
      </c>
      <c r="N384" s="413"/>
      <c r="O384" s="89" t="str">
        <f t="shared" si="165"/>
        <v/>
      </c>
      <c r="P384" s="413" t="str">
        <f t="shared" si="166"/>
        <v/>
      </c>
      <c r="Q384" s="89" t="str">
        <f t="shared" si="167"/>
        <v/>
      </c>
      <c r="R384" s="413"/>
      <c r="S384" s="413" t="str">
        <f>IFERROR(VLOOKUP('3.5 St Lights - Pole'!AE384,sl_lights_light_supply_auto,2,FALSE),"")</f>
        <v/>
      </c>
      <c r="T384" s="89" t="str">
        <f t="shared" si="168"/>
        <v/>
      </c>
      <c r="U384" s="413"/>
      <c r="V384" s="413"/>
      <c r="W384" s="413"/>
      <c r="X384" s="413"/>
      <c r="Y384" s="89" t="str">
        <f t="shared" si="169"/>
        <v/>
      </c>
      <c r="Z384" s="415" t="str">
        <f>IF('3.5 St Lights - Pole'!$AM384="","",'3.5 St Lights - Pole'!$AM384)</f>
        <v/>
      </c>
      <c r="AA384" s="413"/>
      <c r="AB384" s="413"/>
      <c r="AC384" s="89" t="str">
        <f t="shared" si="170"/>
        <v/>
      </c>
      <c r="AD384" s="85"/>
      <c r="AE384" s="413"/>
      <c r="AF384" s="413" t="str">
        <f t="shared" si="171"/>
        <v/>
      </c>
      <c r="AG384" s="89" t="str">
        <f t="shared" si="172"/>
        <v/>
      </c>
      <c r="AH384" s="414" t="str">
        <f t="shared" si="173"/>
        <v/>
      </c>
      <c r="AI384" s="413" t="str">
        <f t="shared" si="174"/>
        <v/>
      </c>
      <c r="AJ384" s="89" t="str">
        <f t="shared" si="175"/>
        <v/>
      </c>
      <c r="AK384" s="413"/>
      <c r="AL384" s="89" t="str">
        <f t="shared" si="176"/>
        <v/>
      </c>
      <c r="AM384" s="413"/>
      <c r="AN384" s="89" t="str">
        <f t="shared" si="177"/>
        <v/>
      </c>
      <c r="AO384" s="413"/>
      <c r="AP384" s="89" t="str">
        <f t="shared" si="178"/>
        <v/>
      </c>
      <c r="AQ384" s="413"/>
      <c r="AR384" s="415" t="str">
        <f>IF('3.5 St Lights - Pole'!$AM384="","",'3.5 St Lights - Pole'!$AM384)</f>
        <v/>
      </c>
      <c r="AS384" s="413"/>
      <c r="AT384" s="89" t="str">
        <f t="shared" si="179"/>
        <v/>
      </c>
      <c r="AU384" s="85"/>
      <c r="AV384" s="85"/>
      <c r="AW384" s="413"/>
      <c r="AX384" s="413"/>
      <c r="AY384" s="89" t="str">
        <f t="shared" si="180"/>
        <v/>
      </c>
      <c r="AZ384" s="85"/>
      <c r="BA384" s="85"/>
      <c r="BB384" s="413" t="str">
        <f t="shared" si="181"/>
        <v/>
      </c>
      <c r="BC384" s="89" t="str">
        <f t="shared" si="182"/>
        <v/>
      </c>
      <c r="BD384" s="414" t="str">
        <f t="shared" si="183"/>
        <v/>
      </c>
      <c r="BE384" s="413"/>
      <c r="BF384" s="416" t="str">
        <f t="shared" si="184"/>
        <v/>
      </c>
      <c r="BG384" s="415" t="str">
        <f>IF('3.5 St Lights - Pole'!$AM384="","",'3.5 St Lights - Pole'!$AM384)</f>
        <v/>
      </c>
      <c r="BH384" s="413"/>
      <c r="BI384" s="89" t="str">
        <f t="shared" si="185"/>
        <v/>
      </c>
      <c r="BJ384" s="85"/>
      <c r="BK384" s="413"/>
      <c r="BL384" s="413"/>
      <c r="BM384" s="413"/>
      <c r="BN384" s="89" t="str">
        <f t="shared" si="186"/>
        <v/>
      </c>
      <c r="BO384" s="85"/>
      <c r="BP384" s="413"/>
      <c r="BQ384" s="415" t="str">
        <f>IF('3.5 St Lights - Pole'!$AM384="","",'3.5 St Lights - Pole'!$AM384)</f>
        <v/>
      </c>
      <c r="BR384" s="85"/>
      <c r="BS384" s="85"/>
      <c r="BT384" s="85" t="str">
        <f>'3.5 St Lights - Pole'!CE384</f>
        <v/>
      </c>
      <c r="BU384" s="85"/>
      <c r="BV384" s="85" t="str">
        <f t="shared" si="187"/>
        <v/>
      </c>
      <c r="BW384" s="271"/>
      <c r="BX384" s="85" t="str">
        <f>'3.5 St Lights - Pole'!CI384</f>
        <v/>
      </c>
      <c r="BY384" s="85" t="str">
        <f>'3.5 St Lights - Pole'!CJ384</f>
        <v/>
      </c>
      <c r="BZ384" s="85" t="str">
        <f>'3.5 St Lights - Pole'!CK384</f>
        <v/>
      </c>
      <c r="CA384" s="85"/>
      <c r="CB384" s="85"/>
      <c r="CC384" s="85" t="str">
        <f t="shared" si="188"/>
        <v/>
      </c>
      <c r="CD384" s="413"/>
      <c r="CE384" s="112"/>
      <c r="CF384" s="133" t="str">
        <f ca="1">IF('3.5 St Lights - Pole'!CR384="","",'3.5 St Lights - Pole'!CR384)</f>
        <v/>
      </c>
      <c r="CG384" s="112" t="str">
        <f>IF('3.5 St Lights - Pole'!CS384="","",'3.5 St Lights - Pole'!CS384)</f>
        <v/>
      </c>
      <c r="CH384" s="112"/>
      <c r="CI384" s="112"/>
    </row>
    <row r="385" spans="1:87" x14ac:dyDescent="0.2">
      <c r="A385" s="237"/>
      <c r="B385" s="413" t="str">
        <f t="shared" si="161"/>
        <v/>
      </c>
      <c r="C385" s="413" t="str">
        <f>IF('3.5 St Lights - Bracket'!B385="","",'3.5 St Lights - Bracket'!B385)</f>
        <v/>
      </c>
      <c r="D385" s="89" t="str">
        <f>IF('3.5 St Lights - Bracket'!D385="","",'3.5 St Lights - Bracket'!D385)</f>
        <v/>
      </c>
      <c r="E385" s="413" t="str">
        <f>IF('3.5 St Lights - Bracket'!E385="","",'3.5 St Lights - Bracket'!E385)</f>
        <v/>
      </c>
      <c r="F385" s="413" t="str">
        <f>IF('3.5 St Lights - Bracket'!F385="","",'3.5 St Lights - Bracket'!F385)</f>
        <v/>
      </c>
      <c r="G385" s="413" t="str">
        <f>IF('3.5 St Lights - Bracket'!G385="","",'3.5 St Lights - Bracket'!G385)</f>
        <v/>
      </c>
      <c r="H385" s="413" t="str">
        <f>IF('3.5 St Lights - Bracket'!H385="","",'3.5 St Lights - Bracket'!H385)</f>
        <v/>
      </c>
      <c r="I385" s="413"/>
      <c r="J385" s="89" t="str">
        <f t="shared" si="162"/>
        <v/>
      </c>
      <c r="K385" s="413"/>
      <c r="L385" s="89" t="str">
        <f t="shared" si="163"/>
        <v/>
      </c>
      <c r="M385" s="414" t="str">
        <f t="shared" si="164"/>
        <v/>
      </c>
      <c r="N385" s="413"/>
      <c r="O385" s="89" t="str">
        <f t="shared" si="165"/>
        <v/>
      </c>
      <c r="P385" s="413" t="str">
        <f t="shared" si="166"/>
        <v/>
      </c>
      <c r="Q385" s="89" t="str">
        <f t="shared" si="167"/>
        <v/>
      </c>
      <c r="R385" s="413"/>
      <c r="S385" s="413" t="str">
        <f>IFERROR(VLOOKUP('3.5 St Lights - Pole'!AE385,sl_lights_light_supply_auto,2,FALSE),"")</f>
        <v/>
      </c>
      <c r="T385" s="89" t="str">
        <f t="shared" si="168"/>
        <v/>
      </c>
      <c r="U385" s="413"/>
      <c r="V385" s="413"/>
      <c r="W385" s="413"/>
      <c r="X385" s="413"/>
      <c r="Y385" s="89" t="str">
        <f t="shared" si="169"/>
        <v/>
      </c>
      <c r="Z385" s="415" t="str">
        <f>IF('3.5 St Lights - Pole'!$AM385="","",'3.5 St Lights - Pole'!$AM385)</f>
        <v/>
      </c>
      <c r="AA385" s="413"/>
      <c r="AB385" s="413"/>
      <c r="AC385" s="89" t="str">
        <f t="shared" si="170"/>
        <v/>
      </c>
      <c r="AD385" s="85"/>
      <c r="AE385" s="413"/>
      <c r="AF385" s="413" t="str">
        <f t="shared" si="171"/>
        <v/>
      </c>
      <c r="AG385" s="89" t="str">
        <f t="shared" si="172"/>
        <v/>
      </c>
      <c r="AH385" s="414" t="str">
        <f t="shared" si="173"/>
        <v/>
      </c>
      <c r="AI385" s="413" t="str">
        <f t="shared" si="174"/>
        <v/>
      </c>
      <c r="AJ385" s="89" t="str">
        <f t="shared" si="175"/>
        <v/>
      </c>
      <c r="AK385" s="413"/>
      <c r="AL385" s="89" t="str">
        <f t="shared" si="176"/>
        <v/>
      </c>
      <c r="AM385" s="413"/>
      <c r="AN385" s="89" t="str">
        <f t="shared" si="177"/>
        <v/>
      </c>
      <c r="AO385" s="413"/>
      <c r="AP385" s="89" t="str">
        <f t="shared" si="178"/>
        <v/>
      </c>
      <c r="AQ385" s="413"/>
      <c r="AR385" s="415" t="str">
        <f>IF('3.5 St Lights - Pole'!$AM385="","",'3.5 St Lights - Pole'!$AM385)</f>
        <v/>
      </c>
      <c r="AS385" s="413"/>
      <c r="AT385" s="89" t="str">
        <f t="shared" si="179"/>
        <v/>
      </c>
      <c r="AU385" s="85"/>
      <c r="AV385" s="85"/>
      <c r="AW385" s="413"/>
      <c r="AX385" s="413"/>
      <c r="AY385" s="89" t="str">
        <f t="shared" si="180"/>
        <v/>
      </c>
      <c r="AZ385" s="85"/>
      <c r="BA385" s="85"/>
      <c r="BB385" s="413" t="str">
        <f t="shared" si="181"/>
        <v/>
      </c>
      <c r="BC385" s="89" t="str">
        <f t="shared" si="182"/>
        <v/>
      </c>
      <c r="BD385" s="414" t="str">
        <f t="shared" si="183"/>
        <v/>
      </c>
      <c r="BE385" s="413"/>
      <c r="BF385" s="416" t="str">
        <f t="shared" si="184"/>
        <v/>
      </c>
      <c r="BG385" s="415" t="str">
        <f>IF('3.5 St Lights - Pole'!$AM385="","",'3.5 St Lights - Pole'!$AM385)</f>
        <v/>
      </c>
      <c r="BH385" s="413"/>
      <c r="BI385" s="89" t="str">
        <f t="shared" si="185"/>
        <v/>
      </c>
      <c r="BJ385" s="85"/>
      <c r="BK385" s="413"/>
      <c r="BL385" s="413"/>
      <c r="BM385" s="413"/>
      <c r="BN385" s="89" t="str">
        <f t="shared" si="186"/>
        <v/>
      </c>
      <c r="BO385" s="85"/>
      <c r="BP385" s="413"/>
      <c r="BQ385" s="415" t="str">
        <f>IF('3.5 St Lights - Pole'!$AM385="","",'3.5 St Lights - Pole'!$AM385)</f>
        <v/>
      </c>
      <c r="BR385" s="85"/>
      <c r="BS385" s="85"/>
      <c r="BT385" s="85" t="str">
        <f>'3.5 St Lights - Pole'!CE385</f>
        <v/>
      </c>
      <c r="BU385" s="85"/>
      <c r="BV385" s="85" t="str">
        <f t="shared" si="187"/>
        <v/>
      </c>
      <c r="BW385" s="271"/>
      <c r="BX385" s="85" t="str">
        <f>'3.5 St Lights - Pole'!CI385</f>
        <v/>
      </c>
      <c r="BY385" s="85" t="str">
        <f>'3.5 St Lights - Pole'!CJ385</f>
        <v/>
      </c>
      <c r="BZ385" s="85" t="str">
        <f>'3.5 St Lights - Pole'!CK385</f>
        <v/>
      </c>
      <c r="CA385" s="85"/>
      <c r="CB385" s="85"/>
      <c r="CC385" s="85" t="str">
        <f t="shared" si="188"/>
        <v/>
      </c>
      <c r="CD385" s="413"/>
      <c r="CE385" s="112"/>
      <c r="CF385" s="133" t="str">
        <f ca="1">IF('3.5 St Lights - Pole'!CR385="","",'3.5 St Lights - Pole'!CR385)</f>
        <v/>
      </c>
      <c r="CG385" s="112" t="str">
        <f>IF('3.5 St Lights - Pole'!CS385="","",'3.5 St Lights - Pole'!CS385)</f>
        <v/>
      </c>
      <c r="CH385" s="112"/>
      <c r="CI385" s="112"/>
    </row>
    <row r="386" spans="1:87" x14ac:dyDescent="0.2">
      <c r="A386" s="237"/>
      <c r="B386" s="413" t="str">
        <f t="shared" si="161"/>
        <v/>
      </c>
      <c r="C386" s="413" t="str">
        <f>IF('3.5 St Lights - Bracket'!B386="","",'3.5 St Lights - Bracket'!B386)</f>
        <v/>
      </c>
      <c r="D386" s="89" t="str">
        <f>IF('3.5 St Lights - Bracket'!D386="","",'3.5 St Lights - Bracket'!D386)</f>
        <v/>
      </c>
      <c r="E386" s="413" t="str">
        <f>IF('3.5 St Lights - Bracket'!E386="","",'3.5 St Lights - Bracket'!E386)</f>
        <v/>
      </c>
      <c r="F386" s="413" t="str">
        <f>IF('3.5 St Lights - Bracket'!F386="","",'3.5 St Lights - Bracket'!F386)</f>
        <v/>
      </c>
      <c r="G386" s="413" t="str">
        <f>IF('3.5 St Lights - Bracket'!G386="","",'3.5 St Lights - Bracket'!G386)</f>
        <v/>
      </c>
      <c r="H386" s="413" t="str">
        <f>IF('3.5 St Lights - Bracket'!H386="","",'3.5 St Lights - Bracket'!H386)</f>
        <v/>
      </c>
      <c r="I386" s="413"/>
      <c r="J386" s="89" t="str">
        <f t="shared" si="162"/>
        <v/>
      </c>
      <c r="K386" s="413"/>
      <c r="L386" s="89" t="str">
        <f t="shared" si="163"/>
        <v/>
      </c>
      <c r="M386" s="414" t="str">
        <f t="shared" si="164"/>
        <v/>
      </c>
      <c r="N386" s="413"/>
      <c r="O386" s="89" t="str">
        <f t="shared" si="165"/>
        <v/>
      </c>
      <c r="P386" s="413" t="str">
        <f t="shared" si="166"/>
        <v/>
      </c>
      <c r="Q386" s="89" t="str">
        <f t="shared" si="167"/>
        <v/>
      </c>
      <c r="R386" s="413"/>
      <c r="S386" s="413" t="str">
        <f>IFERROR(VLOOKUP('3.5 St Lights - Pole'!AE386,sl_lights_light_supply_auto,2,FALSE),"")</f>
        <v/>
      </c>
      <c r="T386" s="89" t="str">
        <f t="shared" si="168"/>
        <v/>
      </c>
      <c r="U386" s="413"/>
      <c r="V386" s="413"/>
      <c r="W386" s="413"/>
      <c r="X386" s="413"/>
      <c r="Y386" s="89" t="str">
        <f t="shared" si="169"/>
        <v/>
      </c>
      <c r="Z386" s="415" t="str">
        <f>IF('3.5 St Lights - Pole'!$AM386="","",'3.5 St Lights - Pole'!$AM386)</f>
        <v/>
      </c>
      <c r="AA386" s="413"/>
      <c r="AB386" s="413"/>
      <c r="AC386" s="89" t="str">
        <f t="shared" si="170"/>
        <v/>
      </c>
      <c r="AD386" s="85"/>
      <c r="AE386" s="413"/>
      <c r="AF386" s="413" t="str">
        <f t="shared" si="171"/>
        <v/>
      </c>
      <c r="AG386" s="89" t="str">
        <f t="shared" si="172"/>
        <v/>
      </c>
      <c r="AH386" s="414" t="str">
        <f t="shared" si="173"/>
        <v/>
      </c>
      <c r="AI386" s="413" t="str">
        <f t="shared" si="174"/>
        <v/>
      </c>
      <c r="AJ386" s="89" t="str">
        <f t="shared" si="175"/>
        <v/>
      </c>
      <c r="AK386" s="413"/>
      <c r="AL386" s="89" t="str">
        <f t="shared" si="176"/>
        <v/>
      </c>
      <c r="AM386" s="413"/>
      <c r="AN386" s="89" t="str">
        <f t="shared" si="177"/>
        <v/>
      </c>
      <c r="AO386" s="413"/>
      <c r="AP386" s="89" t="str">
        <f t="shared" si="178"/>
        <v/>
      </c>
      <c r="AQ386" s="413"/>
      <c r="AR386" s="415" t="str">
        <f>IF('3.5 St Lights - Pole'!$AM386="","",'3.5 St Lights - Pole'!$AM386)</f>
        <v/>
      </c>
      <c r="AS386" s="413"/>
      <c r="AT386" s="89" t="str">
        <f t="shared" si="179"/>
        <v/>
      </c>
      <c r="AU386" s="85"/>
      <c r="AV386" s="85"/>
      <c r="AW386" s="413"/>
      <c r="AX386" s="413"/>
      <c r="AY386" s="89" t="str">
        <f t="shared" si="180"/>
        <v/>
      </c>
      <c r="AZ386" s="85"/>
      <c r="BA386" s="85"/>
      <c r="BB386" s="413" t="str">
        <f t="shared" si="181"/>
        <v/>
      </c>
      <c r="BC386" s="89" t="str">
        <f t="shared" si="182"/>
        <v/>
      </c>
      <c r="BD386" s="414" t="str">
        <f t="shared" si="183"/>
        <v/>
      </c>
      <c r="BE386" s="413"/>
      <c r="BF386" s="416" t="str">
        <f t="shared" si="184"/>
        <v/>
      </c>
      <c r="BG386" s="415" t="str">
        <f>IF('3.5 St Lights - Pole'!$AM386="","",'3.5 St Lights - Pole'!$AM386)</f>
        <v/>
      </c>
      <c r="BH386" s="413"/>
      <c r="BI386" s="89" t="str">
        <f t="shared" si="185"/>
        <v/>
      </c>
      <c r="BJ386" s="85"/>
      <c r="BK386" s="413"/>
      <c r="BL386" s="413"/>
      <c r="BM386" s="413"/>
      <c r="BN386" s="89" t="str">
        <f t="shared" si="186"/>
        <v/>
      </c>
      <c r="BO386" s="85"/>
      <c r="BP386" s="413"/>
      <c r="BQ386" s="415" t="str">
        <f>IF('3.5 St Lights - Pole'!$AM386="","",'3.5 St Lights - Pole'!$AM386)</f>
        <v/>
      </c>
      <c r="BR386" s="85"/>
      <c r="BS386" s="85"/>
      <c r="BT386" s="85" t="str">
        <f>'3.5 St Lights - Pole'!CE386</f>
        <v/>
      </c>
      <c r="BU386" s="85"/>
      <c r="BV386" s="85" t="str">
        <f t="shared" si="187"/>
        <v/>
      </c>
      <c r="BW386" s="271"/>
      <c r="BX386" s="85" t="str">
        <f>'3.5 St Lights - Pole'!CI386</f>
        <v/>
      </c>
      <c r="BY386" s="85" t="str">
        <f>'3.5 St Lights - Pole'!CJ386</f>
        <v/>
      </c>
      <c r="BZ386" s="85" t="str">
        <f>'3.5 St Lights - Pole'!CK386</f>
        <v/>
      </c>
      <c r="CA386" s="85"/>
      <c r="CB386" s="85"/>
      <c r="CC386" s="85" t="str">
        <f t="shared" si="188"/>
        <v/>
      </c>
      <c r="CD386" s="413"/>
      <c r="CE386" s="112"/>
      <c r="CF386" s="133" t="str">
        <f ca="1">IF('3.5 St Lights - Pole'!CR386="","",'3.5 St Lights - Pole'!CR386)</f>
        <v/>
      </c>
      <c r="CG386" s="112" t="str">
        <f>IF('3.5 St Lights - Pole'!CS386="","",'3.5 St Lights - Pole'!CS386)</f>
        <v/>
      </c>
      <c r="CH386" s="112"/>
      <c r="CI386" s="112"/>
    </row>
    <row r="387" spans="1:87" x14ac:dyDescent="0.2">
      <c r="A387" s="237"/>
      <c r="B387" s="413" t="str">
        <f t="shared" si="161"/>
        <v/>
      </c>
      <c r="C387" s="413" t="str">
        <f>IF('3.5 St Lights - Bracket'!B387="","",'3.5 St Lights - Bracket'!B387)</f>
        <v/>
      </c>
      <c r="D387" s="89" t="str">
        <f>IF('3.5 St Lights - Bracket'!D387="","",'3.5 St Lights - Bracket'!D387)</f>
        <v/>
      </c>
      <c r="E387" s="413" t="str">
        <f>IF('3.5 St Lights - Bracket'!E387="","",'3.5 St Lights - Bracket'!E387)</f>
        <v/>
      </c>
      <c r="F387" s="413" t="str">
        <f>IF('3.5 St Lights - Bracket'!F387="","",'3.5 St Lights - Bracket'!F387)</f>
        <v/>
      </c>
      <c r="G387" s="413" t="str">
        <f>IF('3.5 St Lights - Bracket'!G387="","",'3.5 St Lights - Bracket'!G387)</f>
        <v/>
      </c>
      <c r="H387" s="413" t="str">
        <f>IF('3.5 St Lights - Bracket'!H387="","",'3.5 St Lights - Bracket'!H387)</f>
        <v/>
      </c>
      <c r="I387" s="413"/>
      <c r="J387" s="89" t="str">
        <f t="shared" si="162"/>
        <v/>
      </c>
      <c r="K387" s="413"/>
      <c r="L387" s="89" t="str">
        <f t="shared" si="163"/>
        <v/>
      </c>
      <c r="M387" s="414" t="str">
        <f t="shared" si="164"/>
        <v/>
      </c>
      <c r="N387" s="413"/>
      <c r="O387" s="89" t="str">
        <f t="shared" si="165"/>
        <v/>
      </c>
      <c r="P387" s="413" t="str">
        <f t="shared" si="166"/>
        <v/>
      </c>
      <c r="Q387" s="89" t="str">
        <f t="shared" si="167"/>
        <v/>
      </c>
      <c r="R387" s="413"/>
      <c r="S387" s="413" t="str">
        <f>IFERROR(VLOOKUP('3.5 St Lights - Pole'!AE387,sl_lights_light_supply_auto,2,FALSE),"")</f>
        <v/>
      </c>
      <c r="T387" s="89" t="str">
        <f t="shared" si="168"/>
        <v/>
      </c>
      <c r="U387" s="413"/>
      <c r="V387" s="413"/>
      <c r="W387" s="413"/>
      <c r="X387" s="413"/>
      <c r="Y387" s="89" t="str">
        <f t="shared" si="169"/>
        <v/>
      </c>
      <c r="Z387" s="415" t="str">
        <f>IF('3.5 St Lights - Pole'!$AM387="","",'3.5 St Lights - Pole'!$AM387)</f>
        <v/>
      </c>
      <c r="AA387" s="413"/>
      <c r="AB387" s="413"/>
      <c r="AC387" s="89" t="str">
        <f t="shared" si="170"/>
        <v/>
      </c>
      <c r="AD387" s="85"/>
      <c r="AE387" s="413"/>
      <c r="AF387" s="413" t="str">
        <f t="shared" si="171"/>
        <v/>
      </c>
      <c r="AG387" s="89" t="str">
        <f t="shared" si="172"/>
        <v/>
      </c>
      <c r="AH387" s="414" t="str">
        <f t="shared" si="173"/>
        <v/>
      </c>
      <c r="AI387" s="413" t="str">
        <f t="shared" si="174"/>
        <v/>
      </c>
      <c r="AJ387" s="89" t="str">
        <f t="shared" si="175"/>
        <v/>
      </c>
      <c r="AK387" s="413"/>
      <c r="AL387" s="89" t="str">
        <f t="shared" si="176"/>
        <v/>
      </c>
      <c r="AM387" s="413"/>
      <c r="AN387" s="89" t="str">
        <f t="shared" si="177"/>
        <v/>
      </c>
      <c r="AO387" s="413"/>
      <c r="AP387" s="89" t="str">
        <f t="shared" si="178"/>
        <v/>
      </c>
      <c r="AQ387" s="413"/>
      <c r="AR387" s="415" t="str">
        <f>IF('3.5 St Lights - Pole'!$AM387="","",'3.5 St Lights - Pole'!$AM387)</f>
        <v/>
      </c>
      <c r="AS387" s="413"/>
      <c r="AT387" s="89" t="str">
        <f t="shared" si="179"/>
        <v/>
      </c>
      <c r="AU387" s="85"/>
      <c r="AV387" s="85"/>
      <c r="AW387" s="413"/>
      <c r="AX387" s="413"/>
      <c r="AY387" s="89" t="str">
        <f t="shared" si="180"/>
        <v/>
      </c>
      <c r="AZ387" s="85"/>
      <c r="BA387" s="85"/>
      <c r="BB387" s="413" t="str">
        <f t="shared" si="181"/>
        <v/>
      </c>
      <c r="BC387" s="89" t="str">
        <f t="shared" si="182"/>
        <v/>
      </c>
      <c r="BD387" s="414" t="str">
        <f t="shared" si="183"/>
        <v/>
      </c>
      <c r="BE387" s="413"/>
      <c r="BF387" s="416" t="str">
        <f t="shared" si="184"/>
        <v/>
      </c>
      <c r="BG387" s="415" t="str">
        <f>IF('3.5 St Lights - Pole'!$AM387="","",'3.5 St Lights - Pole'!$AM387)</f>
        <v/>
      </c>
      <c r="BH387" s="413"/>
      <c r="BI387" s="89" t="str">
        <f t="shared" si="185"/>
        <v/>
      </c>
      <c r="BJ387" s="85"/>
      <c r="BK387" s="413"/>
      <c r="BL387" s="413"/>
      <c r="BM387" s="413"/>
      <c r="BN387" s="89" t="str">
        <f t="shared" si="186"/>
        <v/>
      </c>
      <c r="BO387" s="85"/>
      <c r="BP387" s="413"/>
      <c r="BQ387" s="415" t="str">
        <f>IF('3.5 St Lights - Pole'!$AM387="","",'3.5 St Lights - Pole'!$AM387)</f>
        <v/>
      </c>
      <c r="BR387" s="85"/>
      <c r="BS387" s="85"/>
      <c r="BT387" s="85" t="str">
        <f>'3.5 St Lights - Pole'!CE387</f>
        <v/>
      </c>
      <c r="BU387" s="85"/>
      <c r="BV387" s="85" t="str">
        <f t="shared" si="187"/>
        <v/>
      </c>
      <c r="BW387" s="271"/>
      <c r="BX387" s="85" t="str">
        <f>'3.5 St Lights - Pole'!CI387</f>
        <v/>
      </c>
      <c r="BY387" s="85" t="str">
        <f>'3.5 St Lights - Pole'!CJ387</f>
        <v/>
      </c>
      <c r="BZ387" s="85" t="str">
        <f>'3.5 St Lights - Pole'!CK387</f>
        <v/>
      </c>
      <c r="CA387" s="85"/>
      <c r="CB387" s="85"/>
      <c r="CC387" s="85" t="str">
        <f t="shared" si="188"/>
        <v/>
      </c>
      <c r="CD387" s="413"/>
      <c r="CE387" s="112"/>
      <c r="CF387" s="133" t="str">
        <f ca="1">IF('3.5 St Lights - Pole'!CR387="","",'3.5 St Lights - Pole'!CR387)</f>
        <v/>
      </c>
      <c r="CG387" s="112" t="str">
        <f>IF('3.5 St Lights - Pole'!CS387="","",'3.5 St Lights - Pole'!CS387)</f>
        <v/>
      </c>
      <c r="CH387" s="112"/>
      <c r="CI387" s="112"/>
    </row>
    <row r="388" spans="1:87" x14ac:dyDescent="0.2">
      <c r="A388" s="237"/>
      <c r="B388" s="413" t="str">
        <f t="shared" si="161"/>
        <v/>
      </c>
      <c r="C388" s="413" t="str">
        <f>IF('3.5 St Lights - Bracket'!B388="","",'3.5 St Lights - Bracket'!B388)</f>
        <v/>
      </c>
      <c r="D388" s="89" t="str">
        <f>IF('3.5 St Lights - Bracket'!D388="","",'3.5 St Lights - Bracket'!D388)</f>
        <v/>
      </c>
      <c r="E388" s="413" t="str">
        <f>IF('3.5 St Lights - Bracket'!E388="","",'3.5 St Lights - Bracket'!E388)</f>
        <v/>
      </c>
      <c r="F388" s="413" t="str">
        <f>IF('3.5 St Lights - Bracket'!F388="","",'3.5 St Lights - Bracket'!F388)</f>
        <v/>
      </c>
      <c r="G388" s="413" t="str">
        <f>IF('3.5 St Lights - Bracket'!G388="","",'3.5 St Lights - Bracket'!G388)</f>
        <v/>
      </c>
      <c r="H388" s="413" t="str">
        <f>IF('3.5 St Lights - Bracket'!H388="","",'3.5 St Lights - Bracket'!H388)</f>
        <v/>
      </c>
      <c r="I388" s="413"/>
      <c r="J388" s="89" t="str">
        <f t="shared" si="162"/>
        <v/>
      </c>
      <c r="K388" s="413"/>
      <c r="L388" s="89" t="str">
        <f t="shared" si="163"/>
        <v/>
      </c>
      <c r="M388" s="414" t="str">
        <f t="shared" si="164"/>
        <v/>
      </c>
      <c r="N388" s="413"/>
      <c r="O388" s="89" t="str">
        <f t="shared" si="165"/>
        <v/>
      </c>
      <c r="P388" s="413" t="str">
        <f t="shared" si="166"/>
        <v/>
      </c>
      <c r="Q388" s="89" t="str">
        <f t="shared" si="167"/>
        <v/>
      </c>
      <c r="R388" s="413"/>
      <c r="S388" s="413" t="str">
        <f>IFERROR(VLOOKUP('3.5 St Lights - Pole'!AE388,sl_lights_light_supply_auto,2,FALSE),"")</f>
        <v/>
      </c>
      <c r="T388" s="89" t="str">
        <f t="shared" si="168"/>
        <v/>
      </c>
      <c r="U388" s="413"/>
      <c r="V388" s="413"/>
      <c r="W388" s="413"/>
      <c r="X388" s="413"/>
      <c r="Y388" s="89" t="str">
        <f t="shared" si="169"/>
        <v/>
      </c>
      <c r="Z388" s="415" t="str">
        <f>IF('3.5 St Lights - Pole'!$AM388="","",'3.5 St Lights - Pole'!$AM388)</f>
        <v/>
      </c>
      <c r="AA388" s="413"/>
      <c r="AB388" s="413"/>
      <c r="AC388" s="89" t="str">
        <f t="shared" si="170"/>
        <v/>
      </c>
      <c r="AD388" s="85"/>
      <c r="AE388" s="413"/>
      <c r="AF388" s="413" t="str">
        <f t="shared" si="171"/>
        <v/>
      </c>
      <c r="AG388" s="89" t="str">
        <f t="shared" si="172"/>
        <v/>
      </c>
      <c r="AH388" s="414" t="str">
        <f t="shared" si="173"/>
        <v/>
      </c>
      <c r="AI388" s="413" t="str">
        <f t="shared" si="174"/>
        <v/>
      </c>
      <c r="AJ388" s="89" t="str">
        <f t="shared" si="175"/>
        <v/>
      </c>
      <c r="AK388" s="413"/>
      <c r="AL388" s="89" t="str">
        <f t="shared" si="176"/>
        <v/>
      </c>
      <c r="AM388" s="413"/>
      <c r="AN388" s="89" t="str">
        <f t="shared" si="177"/>
        <v/>
      </c>
      <c r="AO388" s="413"/>
      <c r="AP388" s="89" t="str">
        <f t="shared" si="178"/>
        <v/>
      </c>
      <c r="AQ388" s="413"/>
      <c r="AR388" s="415" t="str">
        <f>IF('3.5 St Lights - Pole'!$AM388="","",'3.5 St Lights - Pole'!$AM388)</f>
        <v/>
      </c>
      <c r="AS388" s="413"/>
      <c r="AT388" s="89" t="str">
        <f t="shared" si="179"/>
        <v/>
      </c>
      <c r="AU388" s="85"/>
      <c r="AV388" s="85"/>
      <c r="AW388" s="413"/>
      <c r="AX388" s="413"/>
      <c r="AY388" s="89" t="str">
        <f t="shared" si="180"/>
        <v/>
      </c>
      <c r="AZ388" s="85"/>
      <c r="BA388" s="85"/>
      <c r="BB388" s="413" t="str">
        <f t="shared" si="181"/>
        <v/>
      </c>
      <c r="BC388" s="89" t="str">
        <f t="shared" si="182"/>
        <v/>
      </c>
      <c r="BD388" s="414" t="str">
        <f t="shared" si="183"/>
        <v/>
      </c>
      <c r="BE388" s="413"/>
      <c r="BF388" s="416" t="str">
        <f t="shared" si="184"/>
        <v/>
      </c>
      <c r="BG388" s="415" t="str">
        <f>IF('3.5 St Lights - Pole'!$AM388="","",'3.5 St Lights - Pole'!$AM388)</f>
        <v/>
      </c>
      <c r="BH388" s="413"/>
      <c r="BI388" s="89" t="str">
        <f t="shared" si="185"/>
        <v/>
      </c>
      <c r="BJ388" s="85"/>
      <c r="BK388" s="413"/>
      <c r="BL388" s="413"/>
      <c r="BM388" s="413"/>
      <c r="BN388" s="89" t="str">
        <f t="shared" si="186"/>
        <v/>
      </c>
      <c r="BO388" s="85"/>
      <c r="BP388" s="413"/>
      <c r="BQ388" s="415" t="str">
        <f>IF('3.5 St Lights - Pole'!$AM388="","",'3.5 St Lights - Pole'!$AM388)</f>
        <v/>
      </c>
      <c r="BR388" s="85"/>
      <c r="BS388" s="85"/>
      <c r="BT388" s="85" t="str">
        <f>'3.5 St Lights - Pole'!CE388</f>
        <v/>
      </c>
      <c r="BU388" s="85"/>
      <c r="BV388" s="85" t="str">
        <f t="shared" si="187"/>
        <v/>
      </c>
      <c r="BW388" s="271"/>
      <c r="BX388" s="85" t="str">
        <f>'3.5 St Lights - Pole'!CI388</f>
        <v/>
      </c>
      <c r="BY388" s="85" t="str">
        <f>'3.5 St Lights - Pole'!CJ388</f>
        <v/>
      </c>
      <c r="BZ388" s="85" t="str">
        <f>'3.5 St Lights - Pole'!CK388</f>
        <v/>
      </c>
      <c r="CA388" s="85"/>
      <c r="CB388" s="85"/>
      <c r="CC388" s="85" t="str">
        <f t="shared" si="188"/>
        <v/>
      </c>
      <c r="CD388" s="413"/>
      <c r="CE388" s="112"/>
      <c r="CF388" s="133" t="str">
        <f ca="1">IF('3.5 St Lights - Pole'!CR388="","",'3.5 St Lights - Pole'!CR388)</f>
        <v/>
      </c>
      <c r="CG388" s="112" t="str">
        <f>IF('3.5 St Lights - Pole'!CS388="","",'3.5 St Lights - Pole'!CS388)</f>
        <v/>
      </c>
      <c r="CH388" s="112"/>
      <c r="CI388" s="112"/>
    </row>
    <row r="389" spans="1:87" x14ac:dyDescent="0.2">
      <c r="A389" s="237"/>
      <c r="B389" s="413" t="str">
        <f t="shared" si="161"/>
        <v/>
      </c>
      <c r="C389" s="413" t="str">
        <f>IF('3.5 St Lights - Bracket'!B389="","",'3.5 St Lights - Bracket'!B389)</f>
        <v/>
      </c>
      <c r="D389" s="89" t="str">
        <f>IF('3.5 St Lights - Bracket'!D389="","",'3.5 St Lights - Bracket'!D389)</f>
        <v/>
      </c>
      <c r="E389" s="413" t="str">
        <f>IF('3.5 St Lights - Bracket'!E389="","",'3.5 St Lights - Bracket'!E389)</f>
        <v/>
      </c>
      <c r="F389" s="413" t="str">
        <f>IF('3.5 St Lights - Bracket'!F389="","",'3.5 St Lights - Bracket'!F389)</f>
        <v/>
      </c>
      <c r="G389" s="413" t="str">
        <f>IF('3.5 St Lights - Bracket'!G389="","",'3.5 St Lights - Bracket'!G389)</f>
        <v/>
      </c>
      <c r="H389" s="413" t="str">
        <f>IF('3.5 St Lights - Bracket'!H389="","",'3.5 St Lights - Bracket'!H389)</f>
        <v/>
      </c>
      <c r="I389" s="413"/>
      <c r="J389" s="89" t="str">
        <f t="shared" si="162"/>
        <v/>
      </c>
      <c r="K389" s="413"/>
      <c r="L389" s="89" t="str">
        <f t="shared" si="163"/>
        <v/>
      </c>
      <c r="M389" s="414" t="str">
        <f t="shared" si="164"/>
        <v/>
      </c>
      <c r="N389" s="413"/>
      <c r="O389" s="89" t="str">
        <f t="shared" si="165"/>
        <v/>
      </c>
      <c r="P389" s="413" t="str">
        <f t="shared" si="166"/>
        <v/>
      </c>
      <c r="Q389" s="89" t="str">
        <f t="shared" si="167"/>
        <v/>
      </c>
      <c r="R389" s="413"/>
      <c r="S389" s="413" t="str">
        <f>IFERROR(VLOOKUP('3.5 St Lights - Pole'!AE389,sl_lights_light_supply_auto,2,FALSE),"")</f>
        <v/>
      </c>
      <c r="T389" s="89" t="str">
        <f t="shared" si="168"/>
        <v/>
      </c>
      <c r="U389" s="413"/>
      <c r="V389" s="413"/>
      <c r="W389" s="413"/>
      <c r="X389" s="413"/>
      <c r="Y389" s="89" t="str">
        <f t="shared" si="169"/>
        <v/>
      </c>
      <c r="Z389" s="415" t="str">
        <f>IF('3.5 St Lights - Pole'!$AM389="","",'3.5 St Lights - Pole'!$AM389)</f>
        <v/>
      </c>
      <c r="AA389" s="413"/>
      <c r="AB389" s="413"/>
      <c r="AC389" s="89" t="str">
        <f t="shared" si="170"/>
        <v/>
      </c>
      <c r="AD389" s="85"/>
      <c r="AE389" s="413"/>
      <c r="AF389" s="413" t="str">
        <f t="shared" si="171"/>
        <v/>
      </c>
      <c r="AG389" s="89" t="str">
        <f t="shared" si="172"/>
        <v/>
      </c>
      <c r="AH389" s="414" t="str">
        <f t="shared" si="173"/>
        <v/>
      </c>
      <c r="AI389" s="413" t="str">
        <f t="shared" si="174"/>
        <v/>
      </c>
      <c r="AJ389" s="89" t="str">
        <f t="shared" si="175"/>
        <v/>
      </c>
      <c r="AK389" s="413"/>
      <c r="AL389" s="89" t="str">
        <f t="shared" si="176"/>
        <v/>
      </c>
      <c r="AM389" s="413"/>
      <c r="AN389" s="89" t="str">
        <f t="shared" si="177"/>
        <v/>
      </c>
      <c r="AO389" s="413"/>
      <c r="AP389" s="89" t="str">
        <f t="shared" si="178"/>
        <v/>
      </c>
      <c r="AQ389" s="413"/>
      <c r="AR389" s="415" t="str">
        <f>IF('3.5 St Lights - Pole'!$AM389="","",'3.5 St Lights - Pole'!$AM389)</f>
        <v/>
      </c>
      <c r="AS389" s="413"/>
      <c r="AT389" s="89" t="str">
        <f t="shared" si="179"/>
        <v/>
      </c>
      <c r="AU389" s="85"/>
      <c r="AV389" s="85"/>
      <c r="AW389" s="413"/>
      <c r="AX389" s="413"/>
      <c r="AY389" s="89" t="str">
        <f t="shared" si="180"/>
        <v/>
      </c>
      <c r="AZ389" s="85"/>
      <c r="BA389" s="85"/>
      <c r="BB389" s="413" t="str">
        <f t="shared" si="181"/>
        <v/>
      </c>
      <c r="BC389" s="89" t="str">
        <f t="shared" si="182"/>
        <v/>
      </c>
      <c r="BD389" s="414" t="str">
        <f t="shared" si="183"/>
        <v/>
      </c>
      <c r="BE389" s="413"/>
      <c r="BF389" s="416" t="str">
        <f t="shared" si="184"/>
        <v/>
      </c>
      <c r="BG389" s="415" t="str">
        <f>IF('3.5 St Lights - Pole'!$AM389="","",'3.5 St Lights - Pole'!$AM389)</f>
        <v/>
      </c>
      <c r="BH389" s="413"/>
      <c r="BI389" s="89" t="str">
        <f t="shared" si="185"/>
        <v/>
      </c>
      <c r="BJ389" s="85"/>
      <c r="BK389" s="413"/>
      <c r="BL389" s="413"/>
      <c r="BM389" s="413"/>
      <c r="BN389" s="89" t="str">
        <f t="shared" si="186"/>
        <v/>
      </c>
      <c r="BO389" s="85"/>
      <c r="BP389" s="413"/>
      <c r="BQ389" s="415" t="str">
        <f>IF('3.5 St Lights - Pole'!$AM389="","",'3.5 St Lights - Pole'!$AM389)</f>
        <v/>
      </c>
      <c r="BR389" s="85"/>
      <c r="BS389" s="85"/>
      <c r="BT389" s="85" t="str">
        <f>'3.5 St Lights - Pole'!CE389</f>
        <v/>
      </c>
      <c r="BU389" s="85"/>
      <c r="BV389" s="85" t="str">
        <f t="shared" si="187"/>
        <v/>
      </c>
      <c r="BW389" s="271"/>
      <c r="BX389" s="85" t="str">
        <f>'3.5 St Lights - Pole'!CI389</f>
        <v/>
      </c>
      <c r="BY389" s="85" t="str">
        <f>'3.5 St Lights - Pole'!CJ389</f>
        <v/>
      </c>
      <c r="BZ389" s="85" t="str">
        <f>'3.5 St Lights - Pole'!CK389</f>
        <v/>
      </c>
      <c r="CA389" s="85"/>
      <c r="CB389" s="85"/>
      <c r="CC389" s="85" t="str">
        <f t="shared" si="188"/>
        <v/>
      </c>
      <c r="CD389" s="413"/>
      <c r="CE389" s="112"/>
      <c r="CF389" s="133" t="str">
        <f ca="1">IF('3.5 St Lights - Pole'!CR389="","",'3.5 St Lights - Pole'!CR389)</f>
        <v/>
      </c>
      <c r="CG389" s="112" t="str">
        <f>IF('3.5 St Lights - Pole'!CS389="","",'3.5 St Lights - Pole'!CS389)</f>
        <v/>
      </c>
      <c r="CH389" s="112"/>
      <c r="CI389" s="112"/>
    </row>
    <row r="390" spans="1:87" x14ac:dyDescent="0.2">
      <c r="A390" s="237"/>
      <c r="B390" s="413" t="str">
        <f t="shared" si="161"/>
        <v/>
      </c>
      <c r="C390" s="413" t="str">
        <f>IF('3.5 St Lights - Bracket'!B390="","",'3.5 St Lights - Bracket'!B390)</f>
        <v/>
      </c>
      <c r="D390" s="89" t="str">
        <f>IF('3.5 St Lights - Bracket'!D390="","",'3.5 St Lights - Bracket'!D390)</f>
        <v/>
      </c>
      <c r="E390" s="413" t="str">
        <f>IF('3.5 St Lights - Bracket'!E390="","",'3.5 St Lights - Bracket'!E390)</f>
        <v/>
      </c>
      <c r="F390" s="413" t="str">
        <f>IF('3.5 St Lights - Bracket'!F390="","",'3.5 St Lights - Bracket'!F390)</f>
        <v/>
      </c>
      <c r="G390" s="413" t="str">
        <f>IF('3.5 St Lights - Bracket'!G390="","",'3.5 St Lights - Bracket'!G390)</f>
        <v/>
      </c>
      <c r="H390" s="413" t="str">
        <f>IF('3.5 St Lights - Bracket'!H390="","",'3.5 St Lights - Bracket'!H390)</f>
        <v/>
      </c>
      <c r="I390" s="413"/>
      <c r="J390" s="89" t="str">
        <f t="shared" si="162"/>
        <v/>
      </c>
      <c r="K390" s="413"/>
      <c r="L390" s="89" t="str">
        <f t="shared" si="163"/>
        <v/>
      </c>
      <c r="M390" s="414" t="str">
        <f t="shared" si="164"/>
        <v/>
      </c>
      <c r="N390" s="413"/>
      <c r="O390" s="89" t="str">
        <f t="shared" si="165"/>
        <v/>
      </c>
      <c r="P390" s="413" t="str">
        <f t="shared" si="166"/>
        <v/>
      </c>
      <c r="Q390" s="89" t="str">
        <f t="shared" si="167"/>
        <v/>
      </c>
      <c r="R390" s="413"/>
      <c r="S390" s="413" t="str">
        <f>IFERROR(VLOOKUP('3.5 St Lights - Pole'!AE390,sl_lights_light_supply_auto,2,FALSE),"")</f>
        <v/>
      </c>
      <c r="T390" s="89" t="str">
        <f t="shared" si="168"/>
        <v/>
      </c>
      <c r="U390" s="413"/>
      <c r="V390" s="413"/>
      <c r="W390" s="413"/>
      <c r="X390" s="413"/>
      <c r="Y390" s="89" t="str">
        <f t="shared" si="169"/>
        <v/>
      </c>
      <c r="Z390" s="415" t="str">
        <f>IF('3.5 St Lights - Pole'!$AM390="","",'3.5 St Lights - Pole'!$AM390)</f>
        <v/>
      </c>
      <c r="AA390" s="413"/>
      <c r="AB390" s="413"/>
      <c r="AC390" s="89" t="str">
        <f t="shared" si="170"/>
        <v/>
      </c>
      <c r="AD390" s="85"/>
      <c r="AE390" s="413"/>
      <c r="AF390" s="413" t="str">
        <f t="shared" si="171"/>
        <v/>
      </c>
      <c r="AG390" s="89" t="str">
        <f t="shared" si="172"/>
        <v/>
      </c>
      <c r="AH390" s="414" t="str">
        <f t="shared" si="173"/>
        <v/>
      </c>
      <c r="AI390" s="413" t="str">
        <f t="shared" si="174"/>
        <v/>
      </c>
      <c r="AJ390" s="89" t="str">
        <f t="shared" si="175"/>
        <v/>
      </c>
      <c r="AK390" s="413"/>
      <c r="AL390" s="89" t="str">
        <f t="shared" si="176"/>
        <v/>
      </c>
      <c r="AM390" s="413"/>
      <c r="AN390" s="89" t="str">
        <f t="shared" si="177"/>
        <v/>
      </c>
      <c r="AO390" s="413"/>
      <c r="AP390" s="89" t="str">
        <f t="shared" si="178"/>
        <v/>
      </c>
      <c r="AQ390" s="413"/>
      <c r="AR390" s="415" t="str">
        <f>IF('3.5 St Lights - Pole'!$AM390="","",'3.5 St Lights - Pole'!$AM390)</f>
        <v/>
      </c>
      <c r="AS390" s="413"/>
      <c r="AT390" s="89" t="str">
        <f t="shared" si="179"/>
        <v/>
      </c>
      <c r="AU390" s="85"/>
      <c r="AV390" s="85"/>
      <c r="AW390" s="413"/>
      <c r="AX390" s="413"/>
      <c r="AY390" s="89" t="str">
        <f t="shared" si="180"/>
        <v/>
      </c>
      <c r="AZ390" s="85"/>
      <c r="BA390" s="85"/>
      <c r="BB390" s="413" t="str">
        <f t="shared" si="181"/>
        <v/>
      </c>
      <c r="BC390" s="89" t="str">
        <f t="shared" si="182"/>
        <v/>
      </c>
      <c r="BD390" s="414" t="str">
        <f t="shared" si="183"/>
        <v/>
      </c>
      <c r="BE390" s="413"/>
      <c r="BF390" s="416" t="str">
        <f t="shared" si="184"/>
        <v/>
      </c>
      <c r="BG390" s="415" t="str">
        <f>IF('3.5 St Lights - Pole'!$AM390="","",'3.5 St Lights - Pole'!$AM390)</f>
        <v/>
      </c>
      <c r="BH390" s="413"/>
      <c r="BI390" s="89" t="str">
        <f t="shared" si="185"/>
        <v/>
      </c>
      <c r="BJ390" s="85"/>
      <c r="BK390" s="413"/>
      <c r="BL390" s="413"/>
      <c r="BM390" s="413"/>
      <c r="BN390" s="89" t="str">
        <f t="shared" si="186"/>
        <v/>
      </c>
      <c r="BO390" s="85"/>
      <c r="BP390" s="413"/>
      <c r="BQ390" s="415" t="str">
        <f>IF('3.5 St Lights - Pole'!$AM390="","",'3.5 St Lights - Pole'!$AM390)</f>
        <v/>
      </c>
      <c r="BR390" s="85"/>
      <c r="BS390" s="85"/>
      <c r="BT390" s="85" t="str">
        <f>'3.5 St Lights - Pole'!CE390</f>
        <v/>
      </c>
      <c r="BU390" s="85"/>
      <c r="BV390" s="85" t="str">
        <f t="shared" si="187"/>
        <v/>
      </c>
      <c r="BW390" s="271"/>
      <c r="BX390" s="85" t="str">
        <f>'3.5 St Lights - Pole'!CI390</f>
        <v/>
      </c>
      <c r="BY390" s="85" t="str">
        <f>'3.5 St Lights - Pole'!CJ390</f>
        <v/>
      </c>
      <c r="BZ390" s="85" t="str">
        <f>'3.5 St Lights - Pole'!CK390</f>
        <v/>
      </c>
      <c r="CA390" s="85"/>
      <c r="CB390" s="85"/>
      <c r="CC390" s="85" t="str">
        <f t="shared" si="188"/>
        <v/>
      </c>
      <c r="CD390" s="413"/>
      <c r="CE390" s="112"/>
      <c r="CF390" s="133" t="str">
        <f ca="1">IF('3.5 St Lights - Pole'!CR390="","",'3.5 St Lights - Pole'!CR390)</f>
        <v/>
      </c>
      <c r="CG390" s="112" t="str">
        <f>IF('3.5 St Lights - Pole'!CS390="","",'3.5 St Lights - Pole'!CS390)</f>
        <v/>
      </c>
      <c r="CH390" s="112"/>
      <c r="CI390" s="112"/>
    </row>
    <row r="391" spans="1:87" x14ac:dyDescent="0.2">
      <c r="A391" s="237"/>
      <c r="B391" s="413" t="str">
        <f t="shared" ref="B391:B399" si="189">IF(C391="","",C391)</f>
        <v/>
      </c>
      <c r="C391" s="413" t="str">
        <f>IF('3.5 St Lights - Bracket'!B391="","",'3.5 St Lights - Bracket'!B391)</f>
        <v/>
      </c>
      <c r="D391" s="89" t="str">
        <f>IF('3.5 St Lights - Bracket'!D391="","",'3.5 St Lights - Bracket'!D391)</f>
        <v/>
      </c>
      <c r="E391" s="413" t="str">
        <f>IF('3.5 St Lights - Bracket'!E391="","",'3.5 St Lights - Bracket'!E391)</f>
        <v/>
      </c>
      <c r="F391" s="413" t="str">
        <f>IF('3.5 St Lights - Bracket'!F391="","",'3.5 St Lights - Bracket'!F391)</f>
        <v/>
      </c>
      <c r="G391" s="413" t="str">
        <f>IF('3.5 St Lights - Bracket'!G391="","",'3.5 St Lights - Bracket'!G391)</f>
        <v/>
      </c>
      <c r="H391" s="413" t="str">
        <f>IF('3.5 St Lights - Bracket'!H391="","",'3.5 St Lights - Bracket'!H391)</f>
        <v/>
      </c>
      <c r="I391" s="413"/>
      <c r="J391" s="89" t="str">
        <f t="shared" ref="J391:J399" si="190">IF(I391="","",(VLOOKUP(I391,St_Lights_Generic_owner_array,2,FALSE)))</f>
        <v/>
      </c>
      <c r="K391" s="413"/>
      <c r="L391" s="89" t="str">
        <f t="shared" ref="L391:L399" si="191">IF(K391="","",(VLOOKUP(K391,St_Lights_Light_Light_Make_Table_Array,2,FALSE)))</f>
        <v/>
      </c>
      <c r="M391" s="414" t="str">
        <f t="shared" ref="M391:M399" si="192">IF(L391="","",IFERROR(VLOOKUP(L391,St_Lights_Light_Light_Make_Ref_Only_Table_Array,2,FALSE),""))</f>
        <v/>
      </c>
      <c r="N391" s="413"/>
      <c r="O391" s="89" t="str">
        <f t="shared" ref="O391:O399" si="193">IF(N391="","",(VLOOKUP(N391,St_Lights_Light_Light_Model_Table_Array,2,FALSE)))</f>
        <v/>
      </c>
      <c r="P391" s="413" t="str">
        <f t="shared" ref="P391:P399" si="194">IF(A391="ADD","New ",IF(A391="DELETE","Unknown",IF(A391="UPDATE","Unknown",IF(A391="",""))))</f>
        <v/>
      </c>
      <c r="Q391" s="89" t="str">
        <f t="shared" ref="Q391:Q399" si="195">IF(P391="","",(VLOOKUP(P391,St_Lights_Light_Light_Status_Table_Array,2,FALSE)))</f>
        <v/>
      </c>
      <c r="R391" s="413"/>
      <c r="S391" s="413" t="str">
        <f>IFERROR(VLOOKUP('3.5 St Lights - Pole'!AE391,sl_lights_light_supply_auto,2,FALSE),"")</f>
        <v/>
      </c>
      <c r="T391" s="89" t="str">
        <f t="shared" ref="T391:T399" si="196">IF(S391="","",(VLOOKUP(S391,St_Lights_Light_Supply_Point_Table_Array,2,FALSE)))</f>
        <v/>
      </c>
      <c r="U391" s="413"/>
      <c r="V391" s="413"/>
      <c r="W391" s="413"/>
      <c r="X391" s="413"/>
      <c r="Y391" s="89" t="str">
        <f t="shared" ref="Y391:Y399" si="197">IF(X391="","",(VLOOKUP(X391,St_Lights_Light_Light_Shade_Table_Array,2,FALSE)))</f>
        <v/>
      </c>
      <c r="Z391" s="415" t="str">
        <f>IF('3.5 St Lights - Pole'!$AM391="","",'3.5 St Lights - Pole'!$AM391)</f>
        <v/>
      </c>
      <c r="AA391" s="413"/>
      <c r="AB391" s="413"/>
      <c r="AC391" s="89" t="str">
        <f t="shared" ref="AC391:AC399" si="198">IF(AB391="","",(VLOOKUP(AB391,St_Lights_Generic_Replace_Reason_Table_Array,2,FALSE)))</f>
        <v/>
      </c>
      <c r="AD391" s="85"/>
      <c r="AE391" s="413"/>
      <c r="AF391" s="413" t="str">
        <f t="shared" ref="AF391:AF399" si="199">IF(A391="ADD","NA - LED",IF(A391="DELETE","No Data",IF(A391="UPDATE","No Data",IF(A391="",""))))</f>
        <v/>
      </c>
      <c r="AG391" s="89" t="str">
        <f t="shared" ref="AG391:AG399" si="200">IF(AF391="","",(VLOOKUP(AF391,St_Lights_Light_Gear_Make_Table_Array,2,FALSE)))</f>
        <v/>
      </c>
      <c r="AH391" s="414" t="str">
        <f t="shared" ref="AH391:AH399" si="201">IF(AG391="","",(VLOOKUP(AG391,st_lights_gear_make_ref_only_table_array,2,FALSE)))</f>
        <v/>
      </c>
      <c r="AI391" s="413" t="str">
        <f t="shared" ref="AI391:AI399" si="202">IF(A391="ADD","NA - LED",IF(A391="DELETE","D",IF(A391="UPDATE","D",IF(A391="",""))))</f>
        <v/>
      </c>
      <c r="AJ391" s="89" t="str">
        <f t="shared" ref="AJ391:AJ399" si="203">IF(AI391="","",(VLOOKUP(AI391,St_Lights_Light_Gear_Model_Table_Array,2,FALSE)))</f>
        <v/>
      </c>
      <c r="AK391" s="413"/>
      <c r="AL391" s="89" t="str">
        <f t="shared" ref="AL391:AL399" si="204">IF(A391="ADD","N",IF(A391="DELETE","D",IF(A391="UPDATE","D",IF(A391="",""))))</f>
        <v/>
      </c>
      <c r="AM391" s="413"/>
      <c r="AN391" s="89" t="str">
        <f t="shared" ref="AN391:AN399" si="205">IF(AM391="","",(VLOOKUP(AM391,St_Lights_Light_Ballast_Table_Array,2,FALSE)))</f>
        <v/>
      </c>
      <c r="AO391" s="413"/>
      <c r="AP391" s="89" t="str">
        <f t="shared" ref="AP391:AP399" si="206">IF(AO391="","",(VLOOKUP(AO391,St_Lights_Light_Ignitor_Table_Array,2,FALSE)))</f>
        <v/>
      </c>
      <c r="AQ391" s="413"/>
      <c r="AR391" s="415" t="str">
        <f>IF('3.5 St Lights - Pole'!$AM391="","",'3.5 St Lights - Pole'!$AM391)</f>
        <v/>
      </c>
      <c r="AS391" s="413"/>
      <c r="AT391" s="89" t="str">
        <f t="shared" ref="AT391:AT399" si="207">IF(AS391="","",(VLOOKUP(AS391,St_Lights_Generic_Replace_Reason_Table_Array,2,FALSE)))</f>
        <v/>
      </c>
      <c r="AU391" s="85"/>
      <c r="AV391" s="85"/>
      <c r="AW391" s="413"/>
      <c r="AX391" s="413"/>
      <c r="AY391" s="89" t="str">
        <f t="shared" ref="AY391:AY399" si="208">IF(AX391="","",(VLOOKUP(AX391,St_Lights_Generic_Replace_Reason_Table_Array,2,FALSE)))</f>
        <v/>
      </c>
      <c r="AZ391" s="85"/>
      <c r="BA391" s="85"/>
      <c r="BB391" s="413" t="str">
        <f t="shared" ref="BB391:BB399" si="209">IF(A391="ADD","Light Emitting Diode (LED)",IF(A391="DELETE","No Data",IF(A391="UPDATE","No Data",IF(A391="",""))))</f>
        <v/>
      </c>
      <c r="BC391" s="89" t="str">
        <f t="shared" ref="BC391:BC399" si="210">IF(BB391="","",(VLOOKUP(BB391,St_Lights_Light_Lamp_Make_Table_Array,2,FALSE)))</f>
        <v/>
      </c>
      <c r="BD391" s="414" t="str">
        <f t="shared" ref="BD391:BD399" si="211">IF(BC391="","",(VLOOKUP(BC391,St_Lights_Light_Lamp_Make_Ref_Only_Table_Array,2,FALSE)))</f>
        <v/>
      </c>
      <c r="BE391" s="413"/>
      <c r="BF391" s="416" t="str">
        <f t="shared" ref="BF391:BF399" si="212">IF(BE391="","",(VLOOKUP(BE391,St_Lights_Light_Lamp_Model_Table_Array,2,FALSE)))</f>
        <v/>
      </c>
      <c r="BG391" s="415" t="str">
        <f>IF('3.5 St Lights - Pole'!$AM391="","",'3.5 St Lights - Pole'!$AM391)</f>
        <v/>
      </c>
      <c r="BH391" s="413"/>
      <c r="BI391" s="89" t="str">
        <f t="shared" ref="BI391:BI399" si="213">IF(BH391="","",(VLOOKUP(BH391,St_Lights_Generic_Replace_Reason_Table_Array,2,FALSE)))</f>
        <v/>
      </c>
      <c r="BJ391" s="85"/>
      <c r="BK391" s="413"/>
      <c r="BL391" s="413"/>
      <c r="BM391" s="413"/>
      <c r="BN391" s="89" t="str">
        <f t="shared" ref="BN391:BN399" si="214">IF(BM391="","",(VLOOKUP(BM391,St_Lights_Generic_Replace_Reason_Table_Array,2,FALSE)))</f>
        <v/>
      </c>
      <c r="BO391" s="85"/>
      <c r="BP391" s="413"/>
      <c r="BQ391" s="415" t="str">
        <f>IF('3.5 St Lights - Pole'!$AM391="","",'3.5 St Lights - Pole'!$AM391)</f>
        <v/>
      </c>
      <c r="BR391" s="85"/>
      <c r="BS391" s="85"/>
      <c r="BT391" s="85" t="str">
        <f>'3.5 St Lights - Pole'!CE391</f>
        <v/>
      </c>
      <c r="BU391" s="85"/>
      <c r="BV391" s="85" t="str">
        <f t="shared" ref="BV391:BV399" si="215">IF(A391&lt;&gt;"",IF(BU391="","U",(VLOOKUP(BU391,generic_condition_table_array,2,FALSE))),"")</f>
        <v/>
      </c>
      <c r="BW391" s="271"/>
      <c r="BX391" s="85" t="str">
        <f>'3.5 St Lights - Pole'!CI391</f>
        <v/>
      </c>
      <c r="BY391" s="85" t="str">
        <f>'3.5 St Lights - Pole'!CJ391</f>
        <v/>
      </c>
      <c r="BZ391" s="85" t="str">
        <f>'3.5 St Lights - Pole'!CK391</f>
        <v/>
      </c>
      <c r="CA391" s="85"/>
      <c r="CB391" s="85"/>
      <c r="CC391" s="85" t="str">
        <f t="shared" ref="CC391:CC399" si="216">IF(A391="ADD","D",IF(A391="DELETE","D",IF(A391="UPDATE","D",IF(A391="",""))))</f>
        <v/>
      </c>
      <c r="CD391" s="413"/>
      <c r="CE391" s="112"/>
      <c r="CF391" s="133" t="str">
        <f ca="1">IF('3.5 St Lights - Pole'!CR391="","",'3.5 St Lights - Pole'!CR391)</f>
        <v/>
      </c>
      <c r="CG391" s="112" t="str">
        <f>IF('3.5 St Lights - Pole'!CS391="","",'3.5 St Lights - Pole'!CS391)</f>
        <v/>
      </c>
      <c r="CH391" s="112"/>
      <c r="CI391" s="112"/>
    </row>
    <row r="392" spans="1:87" x14ac:dyDescent="0.2">
      <c r="A392" s="237"/>
      <c r="B392" s="413" t="str">
        <f t="shared" si="189"/>
        <v/>
      </c>
      <c r="C392" s="413" t="str">
        <f>IF('3.5 St Lights - Bracket'!B392="","",'3.5 St Lights - Bracket'!B392)</f>
        <v/>
      </c>
      <c r="D392" s="89" t="str">
        <f>IF('3.5 St Lights - Bracket'!D392="","",'3.5 St Lights - Bracket'!D392)</f>
        <v/>
      </c>
      <c r="E392" s="413" t="str">
        <f>IF('3.5 St Lights - Bracket'!E392="","",'3.5 St Lights - Bracket'!E392)</f>
        <v/>
      </c>
      <c r="F392" s="413" t="str">
        <f>IF('3.5 St Lights - Bracket'!F392="","",'3.5 St Lights - Bracket'!F392)</f>
        <v/>
      </c>
      <c r="G392" s="413" t="str">
        <f>IF('3.5 St Lights - Bracket'!G392="","",'3.5 St Lights - Bracket'!G392)</f>
        <v/>
      </c>
      <c r="H392" s="413" t="str">
        <f>IF('3.5 St Lights - Bracket'!H392="","",'3.5 St Lights - Bracket'!H392)</f>
        <v/>
      </c>
      <c r="I392" s="413"/>
      <c r="J392" s="89" t="str">
        <f t="shared" si="190"/>
        <v/>
      </c>
      <c r="K392" s="413"/>
      <c r="L392" s="89" t="str">
        <f t="shared" si="191"/>
        <v/>
      </c>
      <c r="M392" s="414" t="str">
        <f t="shared" si="192"/>
        <v/>
      </c>
      <c r="N392" s="413"/>
      <c r="O392" s="89" t="str">
        <f t="shared" si="193"/>
        <v/>
      </c>
      <c r="P392" s="413" t="str">
        <f t="shared" si="194"/>
        <v/>
      </c>
      <c r="Q392" s="89" t="str">
        <f t="shared" si="195"/>
        <v/>
      </c>
      <c r="R392" s="413"/>
      <c r="S392" s="413" t="str">
        <f>IFERROR(VLOOKUP('3.5 St Lights - Pole'!AE392,sl_lights_light_supply_auto,2,FALSE),"")</f>
        <v/>
      </c>
      <c r="T392" s="89" t="str">
        <f t="shared" si="196"/>
        <v/>
      </c>
      <c r="U392" s="413"/>
      <c r="V392" s="413"/>
      <c r="W392" s="413"/>
      <c r="X392" s="413"/>
      <c r="Y392" s="89" t="str">
        <f t="shared" si="197"/>
        <v/>
      </c>
      <c r="Z392" s="415" t="str">
        <f>IF('3.5 St Lights - Pole'!$AM392="","",'3.5 St Lights - Pole'!$AM392)</f>
        <v/>
      </c>
      <c r="AA392" s="413"/>
      <c r="AB392" s="413"/>
      <c r="AC392" s="89" t="str">
        <f t="shared" si="198"/>
        <v/>
      </c>
      <c r="AD392" s="85"/>
      <c r="AE392" s="413"/>
      <c r="AF392" s="413" t="str">
        <f t="shared" si="199"/>
        <v/>
      </c>
      <c r="AG392" s="89" t="str">
        <f t="shared" si="200"/>
        <v/>
      </c>
      <c r="AH392" s="414" t="str">
        <f t="shared" si="201"/>
        <v/>
      </c>
      <c r="AI392" s="413" t="str">
        <f t="shared" si="202"/>
        <v/>
      </c>
      <c r="AJ392" s="89" t="str">
        <f t="shared" si="203"/>
        <v/>
      </c>
      <c r="AK392" s="413"/>
      <c r="AL392" s="89" t="str">
        <f t="shared" si="204"/>
        <v/>
      </c>
      <c r="AM392" s="413"/>
      <c r="AN392" s="89" t="str">
        <f t="shared" si="205"/>
        <v/>
      </c>
      <c r="AO392" s="413"/>
      <c r="AP392" s="89" t="str">
        <f t="shared" si="206"/>
        <v/>
      </c>
      <c r="AQ392" s="413"/>
      <c r="AR392" s="415" t="str">
        <f>IF('3.5 St Lights - Pole'!$AM392="","",'3.5 St Lights - Pole'!$AM392)</f>
        <v/>
      </c>
      <c r="AS392" s="413"/>
      <c r="AT392" s="89" t="str">
        <f t="shared" si="207"/>
        <v/>
      </c>
      <c r="AU392" s="85"/>
      <c r="AV392" s="85"/>
      <c r="AW392" s="413"/>
      <c r="AX392" s="413"/>
      <c r="AY392" s="89" t="str">
        <f t="shared" si="208"/>
        <v/>
      </c>
      <c r="AZ392" s="85"/>
      <c r="BA392" s="85"/>
      <c r="BB392" s="413" t="str">
        <f t="shared" si="209"/>
        <v/>
      </c>
      <c r="BC392" s="89" t="str">
        <f t="shared" si="210"/>
        <v/>
      </c>
      <c r="BD392" s="414" t="str">
        <f t="shared" si="211"/>
        <v/>
      </c>
      <c r="BE392" s="413"/>
      <c r="BF392" s="416" t="str">
        <f t="shared" si="212"/>
        <v/>
      </c>
      <c r="BG392" s="415" t="str">
        <f>IF('3.5 St Lights - Pole'!$AM392="","",'3.5 St Lights - Pole'!$AM392)</f>
        <v/>
      </c>
      <c r="BH392" s="413"/>
      <c r="BI392" s="89" t="str">
        <f t="shared" si="213"/>
        <v/>
      </c>
      <c r="BJ392" s="85"/>
      <c r="BK392" s="413"/>
      <c r="BL392" s="413"/>
      <c r="BM392" s="413"/>
      <c r="BN392" s="89" t="str">
        <f t="shared" si="214"/>
        <v/>
      </c>
      <c r="BO392" s="85"/>
      <c r="BP392" s="413"/>
      <c r="BQ392" s="415" t="str">
        <f>IF('3.5 St Lights - Pole'!$AM392="","",'3.5 St Lights - Pole'!$AM392)</f>
        <v/>
      </c>
      <c r="BR392" s="85"/>
      <c r="BS392" s="85"/>
      <c r="BT392" s="85" t="str">
        <f>'3.5 St Lights - Pole'!CE392</f>
        <v/>
      </c>
      <c r="BU392" s="85"/>
      <c r="BV392" s="85" t="str">
        <f t="shared" si="215"/>
        <v/>
      </c>
      <c r="BW392" s="271"/>
      <c r="BX392" s="85" t="str">
        <f>'3.5 St Lights - Pole'!CI392</f>
        <v/>
      </c>
      <c r="BY392" s="85" t="str">
        <f>'3.5 St Lights - Pole'!CJ392</f>
        <v/>
      </c>
      <c r="BZ392" s="85" t="str">
        <f>'3.5 St Lights - Pole'!CK392</f>
        <v/>
      </c>
      <c r="CA392" s="85"/>
      <c r="CB392" s="85"/>
      <c r="CC392" s="85" t="str">
        <f t="shared" si="216"/>
        <v/>
      </c>
      <c r="CD392" s="413"/>
      <c r="CE392" s="112"/>
      <c r="CF392" s="133" t="str">
        <f ca="1">IF('3.5 St Lights - Pole'!CR392="","",'3.5 St Lights - Pole'!CR392)</f>
        <v/>
      </c>
      <c r="CG392" s="112" t="str">
        <f>IF('3.5 St Lights - Pole'!CS392="","",'3.5 St Lights - Pole'!CS392)</f>
        <v/>
      </c>
      <c r="CH392" s="112"/>
      <c r="CI392" s="112"/>
    </row>
    <row r="393" spans="1:87" x14ac:dyDescent="0.2">
      <c r="A393" s="237"/>
      <c r="B393" s="413" t="str">
        <f t="shared" si="189"/>
        <v/>
      </c>
      <c r="C393" s="413" t="str">
        <f>IF('3.5 St Lights - Bracket'!B393="","",'3.5 St Lights - Bracket'!B393)</f>
        <v/>
      </c>
      <c r="D393" s="89" t="str">
        <f>IF('3.5 St Lights - Bracket'!D393="","",'3.5 St Lights - Bracket'!D393)</f>
        <v/>
      </c>
      <c r="E393" s="413" t="str">
        <f>IF('3.5 St Lights - Bracket'!E393="","",'3.5 St Lights - Bracket'!E393)</f>
        <v/>
      </c>
      <c r="F393" s="413" t="str">
        <f>IF('3.5 St Lights - Bracket'!F393="","",'3.5 St Lights - Bracket'!F393)</f>
        <v/>
      </c>
      <c r="G393" s="413" t="str">
        <f>IF('3.5 St Lights - Bracket'!G393="","",'3.5 St Lights - Bracket'!G393)</f>
        <v/>
      </c>
      <c r="H393" s="413" t="str">
        <f>IF('3.5 St Lights - Bracket'!H393="","",'3.5 St Lights - Bracket'!H393)</f>
        <v/>
      </c>
      <c r="I393" s="413"/>
      <c r="J393" s="89" t="str">
        <f t="shared" si="190"/>
        <v/>
      </c>
      <c r="K393" s="413"/>
      <c r="L393" s="89" t="str">
        <f t="shared" si="191"/>
        <v/>
      </c>
      <c r="M393" s="414" t="str">
        <f t="shared" si="192"/>
        <v/>
      </c>
      <c r="N393" s="413"/>
      <c r="O393" s="89" t="str">
        <f t="shared" si="193"/>
        <v/>
      </c>
      <c r="P393" s="413" t="str">
        <f t="shared" si="194"/>
        <v/>
      </c>
      <c r="Q393" s="89" t="str">
        <f t="shared" si="195"/>
        <v/>
      </c>
      <c r="R393" s="413"/>
      <c r="S393" s="413" t="str">
        <f>IFERROR(VLOOKUP('3.5 St Lights - Pole'!AE393,sl_lights_light_supply_auto,2,FALSE),"")</f>
        <v/>
      </c>
      <c r="T393" s="89" t="str">
        <f t="shared" si="196"/>
        <v/>
      </c>
      <c r="U393" s="413"/>
      <c r="V393" s="413"/>
      <c r="W393" s="413"/>
      <c r="X393" s="413"/>
      <c r="Y393" s="89" t="str">
        <f t="shared" si="197"/>
        <v/>
      </c>
      <c r="Z393" s="415" t="str">
        <f>IF('3.5 St Lights - Pole'!$AM393="","",'3.5 St Lights - Pole'!$AM393)</f>
        <v/>
      </c>
      <c r="AA393" s="413"/>
      <c r="AB393" s="413"/>
      <c r="AC393" s="89" t="str">
        <f t="shared" si="198"/>
        <v/>
      </c>
      <c r="AD393" s="85"/>
      <c r="AE393" s="413"/>
      <c r="AF393" s="413" t="str">
        <f t="shared" si="199"/>
        <v/>
      </c>
      <c r="AG393" s="89" t="str">
        <f t="shared" si="200"/>
        <v/>
      </c>
      <c r="AH393" s="414" t="str">
        <f t="shared" si="201"/>
        <v/>
      </c>
      <c r="AI393" s="413" t="str">
        <f t="shared" si="202"/>
        <v/>
      </c>
      <c r="AJ393" s="89" t="str">
        <f t="shared" si="203"/>
        <v/>
      </c>
      <c r="AK393" s="413"/>
      <c r="AL393" s="89" t="str">
        <f t="shared" si="204"/>
        <v/>
      </c>
      <c r="AM393" s="413"/>
      <c r="AN393" s="89" t="str">
        <f t="shared" si="205"/>
        <v/>
      </c>
      <c r="AO393" s="413"/>
      <c r="AP393" s="89" t="str">
        <f t="shared" si="206"/>
        <v/>
      </c>
      <c r="AQ393" s="413"/>
      <c r="AR393" s="415" t="str">
        <f>IF('3.5 St Lights - Pole'!$AM393="","",'3.5 St Lights - Pole'!$AM393)</f>
        <v/>
      </c>
      <c r="AS393" s="413"/>
      <c r="AT393" s="89" t="str">
        <f t="shared" si="207"/>
        <v/>
      </c>
      <c r="AU393" s="85"/>
      <c r="AV393" s="85"/>
      <c r="AW393" s="413"/>
      <c r="AX393" s="413"/>
      <c r="AY393" s="89" t="str">
        <f t="shared" si="208"/>
        <v/>
      </c>
      <c r="AZ393" s="85"/>
      <c r="BA393" s="85"/>
      <c r="BB393" s="413" t="str">
        <f t="shared" si="209"/>
        <v/>
      </c>
      <c r="BC393" s="89" t="str">
        <f t="shared" si="210"/>
        <v/>
      </c>
      <c r="BD393" s="414" t="str">
        <f t="shared" si="211"/>
        <v/>
      </c>
      <c r="BE393" s="413"/>
      <c r="BF393" s="416" t="str">
        <f t="shared" si="212"/>
        <v/>
      </c>
      <c r="BG393" s="415" t="str">
        <f>IF('3.5 St Lights - Pole'!$AM393="","",'3.5 St Lights - Pole'!$AM393)</f>
        <v/>
      </c>
      <c r="BH393" s="413"/>
      <c r="BI393" s="89" t="str">
        <f t="shared" si="213"/>
        <v/>
      </c>
      <c r="BJ393" s="85"/>
      <c r="BK393" s="413"/>
      <c r="BL393" s="413"/>
      <c r="BM393" s="413"/>
      <c r="BN393" s="89" t="str">
        <f t="shared" si="214"/>
        <v/>
      </c>
      <c r="BO393" s="85"/>
      <c r="BP393" s="413"/>
      <c r="BQ393" s="415" t="str">
        <f>IF('3.5 St Lights - Pole'!$AM393="","",'3.5 St Lights - Pole'!$AM393)</f>
        <v/>
      </c>
      <c r="BR393" s="85"/>
      <c r="BS393" s="85"/>
      <c r="BT393" s="85" t="str">
        <f>'3.5 St Lights - Pole'!CE393</f>
        <v/>
      </c>
      <c r="BU393" s="85"/>
      <c r="BV393" s="85" t="str">
        <f t="shared" si="215"/>
        <v/>
      </c>
      <c r="BW393" s="271"/>
      <c r="BX393" s="85" t="str">
        <f>'3.5 St Lights - Pole'!CI393</f>
        <v/>
      </c>
      <c r="BY393" s="85" t="str">
        <f>'3.5 St Lights - Pole'!CJ393</f>
        <v/>
      </c>
      <c r="BZ393" s="85" t="str">
        <f>'3.5 St Lights - Pole'!CK393</f>
        <v/>
      </c>
      <c r="CA393" s="85"/>
      <c r="CB393" s="85"/>
      <c r="CC393" s="85" t="str">
        <f t="shared" si="216"/>
        <v/>
      </c>
      <c r="CD393" s="413"/>
      <c r="CE393" s="112"/>
      <c r="CF393" s="133" t="str">
        <f ca="1">IF('3.5 St Lights - Pole'!CR393="","",'3.5 St Lights - Pole'!CR393)</f>
        <v/>
      </c>
      <c r="CG393" s="112" t="str">
        <f>IF('3.5 St Lights - Pole'!CS393="","",'3.5 St Lights - Pole'!CS393)</f>
        <v/>
      </c>
      <c r="CH393" s="112"/>
      <c r="CI393" s="112"/>
    </row>
    <row r="394" spans="1:87" x14ac:dyDescent="0.2">
      <c r="A394" s="237"/>
      <c r="B394" s="413" t="str">
        <f t="shared" si="189"/>
        <v/>
      </c>
      <c r="C394" s="413" t="str">
        <f>IF('3.5 St Lights - Bracket'!B394="","",'3.5 St Lights - Bracket'!B394)</f>
        <v/>
      </c>
      <c r="D394" s="89" t="str">
        <f>IF('3.5 St Lights - Bracket'!D394="","",'3.5 St Lights - Bracket'!D394)</f>
        <v/>
      </c>
      <c r="E394" s="413" t="str">
        <f>IF('3.5 St Lights - Bracket'!E394="","",'3.5 St Lights - Bracket'!E394)</f>
        <v/>
      </c>
      <c r="F394" s="413" t="str">
        <f>IF('3.5 St Lights - Bracket'!F394="","",'3.5 St Lights - Bracket'!F394)</f>
        <v/>
      </c>
      <c r="G394" s="413" t="str">
        <f>IF('3.5 St Lights - Bracket'!G394="","",'3.5 St Lights - Bracket'!G394)</f>
        <v/>
      </c>
      <c r="H394" s="413" t="str">
        <f>IF('3.5 St Lights - Bracket'!H394="","",'3.5 St Lights - Bracket'!H394)</f>
        <v/>
      </c>
      <c r="I394" s="413"/>
      <c r="J394" s="89" t="str">
        <f t="shared" si="190"/>
        <v/>
      </c>
      <c r="K394" s="413"/>
      <c r="L394" s="89" t="str">
        <f t="shared" si="191"/>
        <v/>
      </c>
      <c r="M394" s="414" t="str">
        <f t="shared" si="192"/>
        <v/>
      </c>
      <c r="N394" s="413"/>
      <c r="O394" s="89" t="str">
        <f t="shared" si="193"/>
        <v/>
      </c>
      <c r="P394" s="413" t="str">
        <f t="shared" si="194"/>
        <v/>
      </c>
      <c r="Q394" s="89" t="str">
        <f t="shared" si="195"/>
        <v/>
      </c>
      <c r="R394" s="413"/>
      <c r="S394" s="413" t="str">
        <f>IFERROR(VLOOKUP('3.5 St Lights - Pole'!AE394,sl_lights_light_supply_auto,2,FALSE),"")</f>
        <v/>
      </c>
      <c r="T394" s="89" t="str">
        <f t="shared" si="196"/>
        <v/>
      </c>
      <c r="U394" s="413"/>
      <c r="V394" s="413"/>
      <c r="W394" s="413"/>
      <c r="X394" s="413"/>
      <c r="Y394" s="89" t="str">
        <f t="shared" si="197"/>
        <v/>
      </c>
      <c r="Z394" s="415" t="str">
        <f>IF('3.5 St Lights - Pole'!$AM394="","",'3.5 St Lights - Pole'!$AM394)</f>
        <v/>
      </c>
      <c r="AA394" s="413"/>
      <c r="AB394" s="413"/>
      <c r="AC394" s="89" t="str">
        <f t="shared" si="198"/>
        <v/>
      </c>
      <c r="AD394" s="85"/>
      <c r="AE394" s="413"/>
      <c r="AF394" s="413" t="str">
        <f t="shared" si="199"/>
        <v/>
      </c>
      <c r="AG394" s="89" t="str">
        <f t="shared" si="200"/>
        <v/>
      </c>
      <c r="AH394" s="414" t="str">
        <f t="shared" si="201"/>
        <v/>
      </c>
      <c r="AI394" s="413" t="str">
        <f t="shared" si="202"/>
        <v/>
      </c>
      <c r="AJ394" s="89" t="str">
        <f t="shared" si="203"/>
        <v/>
      </c>
      <c r="AK394" s="413"/>
      <c r="AL394" s="89" t="str">
        <f t="shared" si="204"/>
        <v/>
      </c>
      <c r="AM394" s="413"/>
      <c r="AN394" s="89" t="str">
        <f t="shared" si="205"/>
        <v/>
      </c>
      <c r="AO394" s="413"/>
      <c r="AP394" s="89" t="str">
        <f t="shared" si="206"/>
        <v/>
      </c>
      <c r="AQ394" s="413"/>
      <c r="AR394" s="415" t="str">
        <f>IF('3.5 St Lights - Pole'!$AM394="","",'3.5 St Lights - Pole'!$AM394)</f>
        <v/>
      </c>
      <c r="AS394" s="413"/>
      <c r="AT394" s="89" t="str">
        <f t="shared" si="207"/>
        <v/>
      </c>
      <c r="AU394" s="85"/>
      <c r="AV394" s="85"/>
      <c r="AW394" s="413"/>
      <c r="AX394" s="413"/>
      <c r="AY394" s="89" t="str">
        <f t="shared" si="208"/>
        <v/>
      </c>
      <c r="AZ394" s="85"/>
      <c r="BA394" s="85"/>
      <c r="BB394" s="413" t="str">
        <f t="shared" si="209"/>
        <v/>
      </c>
      <c r="BC394" s="89" t="str">
        <f t="shared" si="210"/>
        <v/>
      </c>
      <c r="BD394" s="414" t="str">
        <f t="shared" si="211"/>
        <v/>
      </c>
      <c r="BE394" s="413"/>
      <c r="BF394" s="416" t="str">
        <f t="shared" si="212"/>
        <v/>
      </c>
      <c r="BG394" s="415" t="str">
        <f>IF('3.5 St Lights - Pole'!$AM394="","",'3.5 St Lights - Pole'!$AM394)</f>
        <v/>
      </c>
      <c r="BH394" s="413"/>
      <c r="BI394" s="89" t="str">
        <f t="shared" si="213"/>
        <v/>
      </c>
      <c r="BJ394" s="85"/>
      <c r="BK394" s="413"/>
      <c r="BL394" s="413"/>
      <c r="BM394" s="413"/>
      <c r="BN394" s="89" t="str">
        <f t="shared" si="214"/>
        <v/>
      </c>
      <c r="BO394" s="85"/>
      <c r="BP394" s="413"/>
      <c r="BQ394" s="415" t="str">
        <f>IF('3.5 St Lights - Pole'!$AM394="","",'3.5 St Lights - Pole'!$AM394)</f>
        <v/>
      </c>
      <c r="BR394" s="85"/>
      <c r="BS394" s="85"/>
      <c r="BT394" s="85" t="str">
        <f>'3.5 St Lights - Pole'!CE394</f>
        <v/>
      </c>
      <c r="BU394" s="85"/>
      <c r="BV394" s="85" t="str">
        <f t="shared" si="215"/>
        <v/>
      </c>
      <c r="BW394" s="271"/>
      <c r="BX394" s="85" t="str">
        <f>'3.5 St Lights - Pole'!CI394</f>
        <v/>
      </c>
      <c r="BY394" s="85" t="str">
        <f>'3.5 St Lights - Pole'!CJ394</f>
        <v/>
      </c>
      <c r="BZ394" s="85" t="str">
        <f>'3.5 St Lights - Pole'!CK394</f>
        <v/>
      </c>
      <c r="CA394" s="85"/>
      <c r="CB394" s="85"/>
      <c r="CC394" s="85" t="str">
        <f t="shared" si="216"/>
        <v/>
      </c>
      <c r="CD394" s="413"/>
      <c r="CE394" s="112"/>
      <c r="CF394" s="133" t="str">
        <f ca="1">IF('3.5 St Lights - Pole'!CR394="","",'3.5 St Lights - Pole'!CR394)</f>
        <v/>
      </c>
      <c r="CG394" s="112" t="str">
        <f>IF('3.5 St Lights - Pole'!CS394="","",'3.5 St Lights - Pole'!CS394)</f>
        <v/>
      </c>
      <c r="CH394" s="112"/>
      <c r="CI394" s="112"/>
    </row>
    <row r="395" spans="1:87" x14ac:dyDescent="0.2">
      <c r="A395" s="237"/>
      <c r="B395" s="413" t="str">
        <f t="shared" si="189"/>
        <v/>
      </c>
      <c r="C395" s="413" t="str">
        <f>IF('3.5 St Lights - Bracket'!B395="","",'3.5 St Lights - Bracket'!B395)</f>
        <v/>
      </c>
      <c r="D395" s="89" t="str">
        <f>IF('3.5 St Lights - Bracket'!D395="","",'3.5 St Lights - Bracket'!D395)</f>
        <v/>
      </c>
      <c r="E395" s="413" t="str">
        <f>IF('3.5 St Lights - Bracket'!E395="","",'3.5 St Lights - Bracket'!E395)</f>
        <v/>
      </c>
      <c r="F395" s="413" t="str">
        <f>IF('3.5 St Lights - Bracket'!F395="","",'3.5 St Lights - Bracket'!F395)</f>
        <v/>
      </c>
      <c r="G395" s="413" t="str">
        <f>IF('3.5 St Lights - Bracket'!G395="","",'3.5 St Lights - Bracket'!G395)</f>
        <v/>
      </c>
      <c r="H395" s="413" t="str">
        <f>IF('3.5 St Lights - Bracket'!H395="","",'3.5 St Lights - Bracket'!H395)</f>
        <v/>
      </c>
      <c r="I395" s="413"/>
      <c r="J395" s="89" t="str">
        <f t="shared" si="190"/>
        <v/>
      </c>
      <c r="K395" s="413"/>
      <c r="L395" s="89" t="str">
        <f t="shared" si="191"/>
        <v/>
      </c>
      <c r="M395" s="414" t="str">
        <f t="shared" si="192"/>
        <v/>
      </c>
      <c r="N395" s="413"/>
      <c r="O395" s="89" t="str">
        <f t="shared" si="193"/>
        <v/>
      </c>
      <c r="P395" s="413" t="str">
        <f t="shared" si="194"/>
        <v/>
      </c>
      <c r="Q395" s="89" t="str">
        <f t="shared" si="195"/>
        <v/>
      </c>
      <c r="R395" s="413"/>
      <c r="S395" s="413" t="str">
        <f>IFERROR(VLOOKUP('3.5 St Lights - Pole'!AE395,sl_lights_light_supply_auto,2,FALSE),"")</f>
        <v/>
      </c>
      <c r="T395" s="89" t="str">
        <f t="shared" si="196"/>
        <v/>
      </c>
      <c r="U395" s="413"/>
      <c r="V395" s="413"/>
      <c r="W395" s="413"/>
      <c r="X395" s="413"/>
      <c r="Y395" s="89" t="str">
        <f t="shared" si="197"/>
        <v/>
      </c>
      <c r="Z395" s="415" t="str">
        <f>IF('3.5 St Lights - Pole'!$AM395="","",'3.5 St Lights - Pole'!$AM395)</f>
        <v/>
      </c>
      <c r="AA395" s="413"/>
      <c r="AB395" s="413"/>
      <c r="AC395" s="89" t="str">
        <f t="shared" si="198"/>
        <v/>
      </c>
      <c r="AD395" s="85"/>
      <c r="AE395" s="413"/>
      <c r="AF395" s="413" t="str">
        <f t="shared" si="199"/>
        <v/>
      </c>
      <c r="AG395" s="89" t="str">
        <f t="shared" si="200"/>
        <v/>
      </c>
      <c r="AH395" s="414" t="str">
        <f t="shared" si="201"/>
        <v/>
      </c>
      <c r="AI395" s="413" t="str">
        <f t="shared" si="202"/>
        <v/>
      </c>
      <c r="AJ395" s="89" t="str">
        <f t="shared" si="203"/>
        <v/>
      </c>
      <c r="AK395" s="413"/>
      <c r="AL395" s="89" t="str">
        <f t="shared" si="204"/>
        <v/>
      </c>
      <c r="AM395" s="413"/>
      <c r="AN395" s="89" t="str">
        <f t="shared" si="205"/>
        <v/>
      </c>
      <c r="AO395" s="413"/>
      <c r="AP395" s="89" t="str">
        <f t="shared" si="206"/>
        <v/>
      </c>
      <c r="AQ395" s="413"/>
      <c r="AR395" s="415" t="str">
        <f>IF('3.5 St Lights - Pole'!$AM395="","",'3.5 St Lights - Pole'!$AM395)</f>
        <v/>
      </c>
      <c r="AS395" s="413"/>
      <c r="AT395" s="89" t="str">
        <f t="shared" si="207"/>
        <v/>
      </c>
      <c r="AU395" s="85"/>
      <c r="AV395" s="85"/>
      <c r="AW395" s="413"/>
      <c r="AX395" s="413"/>
      <c r="AY395" s="89" t="str">
        <f t="shared" si="208"/>
        <v/>
      </c>
      <c r="AZ395" s="85"/>
      <c r="BA395" s="85"/>
      <c r="BB395" s="413" t="str">
        <f t="shared" si="209"/>
        <v/>
      </c>
      <c r="BC395" s="89" t="str">
        <f t="shared" si="210"/>
        <v/>
      </c>
      <c r="BD395" s="414" t="str">
        <f t="shared" si="211"/>
        <v/>
      </c>
      <c r="BE395" s="413"/>
      <c r="BF395" s="416" t="str">
        <f t="shared" si="212"/>
        <v/>
      </c>
      <c r="BG395" s="415" t="str">
        <f>IF('3.5 St Lights - Pole'!$AM395="","",'3.5 St Lights - Pole'!$AM395)</f>
        <v/>
      </c>
      <c r="BH395" s="413"/>
      <c r="BI395" s="89" t="str">
        <f t="shared" si="213"/>
        <v/>
      </c>
      <c r="BJ395" s="85"/>
      <c r="BK395" s="413"/>
      <c r="BL395" s="413"/>
      <c r="BM395" s="413"/>
      <c r="BN395" s="89" t="str">
        <f t="shared" si="214"/>
        <v/>
      </c>
      <c r="BO395" s="85"/>
      <c r="BP395" s="413"/>
      <c r="BQ395" s="415" t="str">
        <f>IF('3.5 St Lights - Pole'!$AM395="","",'3.5 St Lights - Pole'!$AM395)</f>
        <v/>
      </c>
      <c r="BR395" s="85"/>
      <c r="BS395" s="85"/>
      <c r="BT395" s="85" t="str">
        <f>'3.5 St Lights - Pole'!CE395</f>
        <v/>
      </c>
      <c r="BU395" s="85"/>
      <c r="BV395" s="85" t="str">
        <f t="shared" si="215"/>
        <v/>
      </c>
      <c r="BW395" s="271"/>
      <c r="BX395" s="85" t="str">
        <f>'3.5 St Lights - Pole'!CI395</f>
        <v/>
      </c>
      <c r="BY395" s="85" t="str">
        <f>'3.5 St Lights - Pole'!CJ395</f>
        <v/>
      </c>
      <c r="BZ395" s="85" t="str">
        <f>'3.5 St Lights - Pole'!CK395</f>
        <v/>
      </c>
      <c r="CA395" s="85"/>
      <c r="CB395" s="85"/>
      <c r="CC395" s="85" t="str">
        <f t="shared" si="216"/>
        <v/>
      </c>
      <c r="CD395" s="413"/>
      <c r="CE395" s="112"/>
      <c r="CF395" s="133" t="str">
        <f ca="1">IF('3.5 St Lights - Pole'!CR395="","",'3.5 St Lights - Pole'!CR395)</f>
        <v/>
      </c>
      <c r="CG395" s="112" t="str">
        <f>IF('3.5 St Lights - Pole'!CS395="","",'3.5 St Lights - Pole'!CS395)</f>
        <v/>
      </c>
      <c r="CH395" s="112"/>
      <c r="CI395" s="112"/>
    </row>
    <row r="396" spans="1:87" x14ac:dyDescent="0.2">
      <c r="A396" s="237"/>
      <c r="B396" s="413" t="str">
        <f t="shared" si="189"/>
        <v/>
      </c>
      <c r="C396" s="413" t="str">
        <f>IF('3.5 St Lights - Bracket'!B396="","",'3.5 St Lights - Bracket'!B396)</f>
        <v/>
      </c>
      <c r="D396" s="89" t="str">
        <f>IF('3.5 St Lights - Bracket'!D396="","",'3.5 St Lights - Bracket'!D396)</f>
        <v/>
      </c>
      <c r="E396" s="413" t="str">
        <f>IF('3.5 St Lights - Bracket'!E396="","",'3.5 St Lights - Bracket'!E396)</f>
        <v/>
      </c>
      <c r="F396" s="413" t="str">
        <f>IF('3.5 St Lights - Bracket'!F396="","",'3.5 St Lights - Bracket'!F396)</f>
        <v/>
      </c>
      <c r="G396" s="413" t="str">
        <f>IF('3.5 St Lights - Bracket'!G396="","",'3.5 St Lights - Bracket'!G396)</f>
        <v/>
      </c>
      <c r="H396" s="413" t="str">
        <f>IF('3.5 St Lights - Bracket'!H396="","",'3.5 St Lights - Bracket'!H396)</f>
        <v/>
      </c>
      <c r="I396" s="413"/>
      <c r="J396" s="89" t="str">
        <f t="shared" si="190"/>
        <v/>
      </c>
      <c r="K396" s="413"/>
      <c r="L396" s="89" t="str">
        <f t="shared" si="191"/>
        <v/>
      </c>
      <c r="M396" s="414" t="str">
        <f t="shared" si="192"/>
        <v/>
      </c>
      <c r="N396" s="413"/>
      <c r="O396" s="89" t="str">
        <f t="shared" si="193"/>
        <v/>
      </c>
      <c r="P396" s="413" t="str">
        <f t="shared" si="194"/>
        <v/>
      </c>
      <c r="Q396" s="89" t="str">
        <f t="shared" si="195"/>
        <v/>
      </c>
      <c r="R396" s="413"/>
      <c r="S396" s="413" t="str">
        <f>IFERROR(VLOOKUP('3.5 St Lights - Pole'!AE396,sl_lights_light_supply_auto,2,FALSE),"")</f>
        <v/>
      </c>
      <c r="T396" s="89" t="str">
        <f t="shared" si="196"/>
        <v/>
      </c>
      <c r="U396" s="413"/>
      <c r="V396" s="413"/>
      <c r="W396" s="413"/>
      <c r="X396" s="413"/>
      <c r="Y396" s="89" t="str">
        <f t="shared" si="197"/>
        <v/>
      </c>
      <c r="Z396" s="415" t="str">
        <f>IF('3.5 St Lights - Pole'!$AM396="","",'3.5 St Lights - Pole'!$AM396)</f>
        <v/>
      </c>
      <c r="AA396" s="413"/>
      <c r="AB396" s="413"/>
      <c r="AC396" s="89" t="str">
        <f t="shared" si="198"/>
        <v/>
      </c>
      <c r="AD396" s="85"/>
      <c r="AE396" s="413"/>
      <c r="AF396" s="413" t="str">
        <f t="shared" si="199"/>
        <v/>
      </c>
      <c r="AG396" s="89" t="str">
        <f t="shared" si="200"/>
        <v/>
      </c>
      <c r="AH396" s="414" t="str">
        <f t="shared" si="201"/>
        <v/>
      </c>
      <c r="AI396" s="413" t="str">
        <f t="shared" si="202"/>
        <v/>
      </c>
      <c r="AJ396" s="89" t="str">
        <f t="shared" si="203"/>
        <v/>
      </c>
      <c r="AK396" s="413"/>
      <c r="AL396" s="89" t="str">
        <f t="shared" si="204"/>
        <v/>
      </c>
      <c r="AM396" s="413"/>
      <c r="AN396" s="89" t="str">
        <f t="shared" si="205"/>
        <v/>
      </c>
      <c r="AO396" s="413"/>
      <c r="AP396" s="89" t="str">
        <f t="shared" si="206"/>
        <v/>
      </c>
      <c r="AQ396" s="413"/>
      <c r="AR396" s="415" t="str">
        <f>IF('3.5 St Lights - Pole'!$AM396="","",'3.5 St Lights - Pole'!$AM396)</f>
        <v/>
      </c>
      <c r="AS396" s="413"/>
      <c r="AT396" s="89" t="str">
        <f t="shared" si="207"/>
        <v/>
      </c>
      <c r="AU396" s="85"/>
      <c r="AV396" s="85"/>
      <c r="AW396" s="413"/>
      <c r="AX396" s="413"/>
      <c r="AY396" s="89" t="str">
        <f t="shared" si="208"/>
        <v/>
      </c>
      <c r="AZ396" s="85"/>
      <c r="BA396" s="85"/>
      <c r="BB396" s="413" t="str">
        <f t="shared" si="209"/>
        <v/>
      </c>
      <c r="BC396" s="89" t="str">
        <f t="shared" si="210"/>
        <v/>
      </c>
      <c r="BD396" s="414" t="str">
        <f t="shared" si="211"/>
        <v/>
      </c>
      <c r="BE396" s="413"/>
      <c r="BF396" s="416" t="str">
        <f t="shared" si="212"/>
        <v/>
      </c>
      <c r="BG396" s="415" t="str">
        <f>IF('3.5 St Lights - Pole'!$AM396="","",'3.5 St Lights - Pole'!$AM396)</f>
        <v/>
      </c>
      <c r="BH396" s="413"/>
      <c r="BI396" s="89" t="str">
        <f t="shared" si="213"/>
        <v/>
      </c>
      <c r="BJ396" s="85"/>
      <c r="BK396" s="413"/>
      <c r="BL396" s="413"/>
      <c r="BM396" s="413"/>
      <c r="BN396" s="89" t="str">
        <f t="shared" si="214"/>
        <v/>
      </c>
      <c r="BO396" s="85"/>
      <c r="BP396" s="413"/>
      <c r="BQ396" s="415" t="str">
        <f>IF('3.5 St Lights - Pole'!$AM396="","",'3.5 St Lights - Pole'!$AM396)</f>
        <v/>
      </c>
      <c r="BR396" s="85"/>
      <c r="BS396" s="85"/>
      <c r="BT396" s="85" t="str">
        <f>'3.5 St Lights - Pole'!CE396</f>
        <v/>
      </c>
      <c r="BU396" s="85"/>
      <c r="BV396" s="85" t="str">
        <f t="shared" si="215"/>
        <v/>
      </c>
      <c r="BW396" s="271"/>
      <c r="BX396" s="85" t="str">
        <f>'3.5 St Lights - Pole'!CI396</f>
        <v/>
      </c>
      <c r="BY396" s="85" t="str">
        <f>'3.5 St Lights - Pole'!CJ396</f>
        <v/>
      </c>
      <c r="BZ396" s="85" t="str">
        <f>'3.5 St Lights - Pole'!CK396</f>
        <v/>
      </c>
      <c r="CA396" s="85"/>
      <c r="CB396" s="85"/>
      <c r="CC396" s="85" t="str">
        <f t="shared" si="216"/>
        <v/>
      </c>
      <c r="CD396" s="413"/>
      <c r="CE396" s="112"/>
      <c r="CF396" s="133" t="str">
        <f ca="1">IF('3.5 St Lights - Pole'!CR396="","",'3.5 St Lights - Pole'!CR396)</f>
        <v/>
      </c>
      <c r="CG396" s="112" t="str">
        <f>IF('3.5 St Lights - Pole'!CS396="","",'3.5 St Lights - Pole'!CS396)</f>
        <v/>
      </c>
      <c r="CH396" s="112"/>
      <c r="CI396" s="112"/>
    </row>
    <row r="397" spans="1:87" x14ac:dyDescent="0.2">
      <c r="A397" s="237"/>
      <c r="B397" s="413" t="str">
        <f t="shared" si="189"/>
        <v/>
      </c>
      <c r="C397" s="413" t="str">
        <f>IF('3.5 St Lights - Bracket'!B397="","",'3.5 St Lights - Bracket'!B397)</f>
        <v/>
      </c>
      <c r="D397" s="89" t="str">
        <f>IF('3.5 St Lights - Bracket'!D397="","",'3.5 St Lights - Bracket'!D397)</f>
        <v/>
      </c>
      <c r="E397" s="413" t="str">
        <f>IF('3.5 St Lights - Bracket'!E397="","",'3.5 St Lights - Bracket'!E397)</f>
        <v/>
      </c>
      <c r="F397" s="413" t="str">
        <f>IF('3.5 St Lights - Bracket'!F397="","",'3.5 St Lights - Bracket'!F397)</f>
        <v/>
      </c>
      <c r="G397" s="413" t="str">
        <f>IF('3.5 St Lights - Bracket'!G397="","",'3.5 St Lights - Bracket'!G397)</f>
        <v/>
      </c>
      <c r="H397" s="413" t="str">
        <f>IF('3.5 St Lights - Bracket'!H397="","",'3.5 St Lights - Bracket'!H397)</f>
        <v/>
      </c>
      <c r="I397" s="413"/>
      <c r="J397" s="89" t="str">
        <f t="shared" si="190"/>
        <v/>
      </c>
      <c r="K397" s="413"/>
      <c r="L397" s="89" t="str">
        <f t="shared" si="191"/>
        <v/>
      </c>
      <c r="M397" s="414" t="str">
        <f t="shared" si="192"/>
        <v/>
      </c>
      <c r="N397" s="413"/>
      <c r="O397" s="89" t="str">
        <f t="shared" si="193"/>
        <v/>
      </c>
      <c r="P397" s="413" t="str">
        <f t="shared" si="194"/>
        <v/>
      </c>
      <c r="Q397" s="89" t="str">
        <f t="shared" si="195"/>
        <v/>
      </c>
      <c r="R397" s="413"/>
      <c r="S397" s="413" t="str">
        <f>IFERROR(VLOOKUP('3.5 St Lights - Pole'!AE397,sl_lights_light_supply_auto,2,FALSE),"")</f>
        <v/>
      </c>
      <c r="T397" s="89" t="str">
        <f t="shared" si="196"/>
        <v/>
      </c>
      <c r="U397" s="413"/>
      <c r="V397" s="413"/>
      <c r="W397" s="413"/>
      <c r="X397" s="413"/>
      <c r="Y397" s="89" t="str">
        <f t="shared" si="197"/>
        <v/>
      </c>
      <c r="Z397" s="415" t="str">
        <f>IF('3.5 St Lights - Pole'!$AM397="","",'3.5 St Lights - Pole'!$AM397)</f>
        <v/>
      </c>
      <c r="AA397" s="413"/>
      <c r="AB397" s="413"/>
      <c r="AC397" s="89" t="str">
        <f t="shared" si="198"/>
        <v/>
      </c>
      <c r="AD397" s="85"/>
      <c r="AE397" s="413"/>
      <c r="AF397" s="413" t="str">
        <f t="shared" si="199"/>
        <v/>
      </c>
      <c r="AG397" s="89" t="str">
        <f t="shared" si="200"/>
        <v/>
      </c>
      <c r="AH397" s="414" t="str">
        <f t="shared" si="201"/>
        <v/>
      </c>
      <c r="AI397" s="413" t="str">
        <f t="shared" si="202"/>
        <v/>
      </c>
      <c r="AJ397" s="89" t="str">
        <f t="shared" si="203"/>
        <v/>
      </c>
      <c r="AK397" s="413"/>
      <c r="AL397" s="89" t="str">
        <f t="shared" si="204"/>
        <v/>
      </c>
      <c r="AM397" s="413"/>
      <c r="AN397" s="89" t="str">
        <f t="shared" si="205"/>
        <v/>
      </c>
      <c r="AO397" s="413"/>
      <c r="AP397" s="89" t="str">
        <f t="shared" si="206"/>
        <v/>
      </c>
      <c r="AQ397" s="413"/>
      <c r="AR397" s="415" t="str">
        <f>IF('3.5 St Lights - Pole'!$AM397="","",'3.5 St Lights - Pole'!$AM397)</f>
        <v/>
      </c>
      <c r="AS397" s="413"/>
      <c r="AT397" s="89" t="str">
        <f t="shared" si="207"/>
        <v/>
      </c>
      <c r="AU397" s="85"/>
      <c r="AV397" s="85"/>
      <c r="AW397" s="413"/>
      <c r="AX397" s="413"/>
      <c r="AY397" s="89" t="str">
        <f t="shared" si="208"/>
        <v/>
      </c>
      <c r="AZ397" s="85"/>
      <c r="BA397" s="85"/>
      <c r="BB397" s="413" t="str">
        <f t="shared" si="209"/>
        <v/>
      </c>
      <c r="BC397" s="89" t="str">
        <f t="shared" si="210"/>
        <v/>
      </c>
      <c r="BD397" s="414" t="str">
        <f t="shared" si="211"/>
        <v/>
      </c>
      <c r="BE397" s="413"/>
      <c r="BF397" s="416" t="str">
        <f t="shared" si="212"/>
        <v/>
      </c>
      <c r="BG397" s="415" t="str">
        <f>IF('3.5 St Lights - Pole'!$AM397="","",'3.5 St Lights - Pole'!$AM397)</f>
        <v/>
      </c>
      <c r="BH397" s="413"/>
      <c r="BI397" s="89" t="str">
        <f t="shared" si="213"/>
        <v/>
      </c>
      <c r="BJ397" s="85"/>
      <c r="BK397" s="413"/>
      <c r="BL397" s="413"/>
      <c r="BM397" s="413"/>
      <c r="BN397" s="89" t="str">
        <f t="shared" si="214"/>
        <v/>
      </c>
      <c r="BO397" s="85"/>
      <c r="BP397" s="413"/>
      <c r="BQ397" s="415" t="str">
        <f>IF('3.5 St Lights - Pole'!$AM397="","",'3.5 St Lights - Pole'!$AM397)</f>
        <v/>
      </c>
      <c r="BR397" s="85"/>
      <c r="BS397" s="85"/>
      <c r="BT397" s="85" t="str">
        <f>'3.5 St Lights - Pole'!CE397</f>
        <v/>
      </c>
      <c r="BU397" s="85"/>
      <c r="BV397" s="85" t="str">
        <f t="shared" si="215"/>
        <v/>
      </c>
      <c r="BW397" s="271"/>
      <c r="BX397" s="85" t="str">
        <f>'3.5 St Lights - Pole'!CI397</f>
        <v/>
      </c>
      <c r="BY397" s="85" t="str">
        <f>'3.5 St Lights - Pole'!CJ397</f>
        <v/>
      </c>
      <c r="BZ397" s="85" t="str">
        <f>'3.5 St Lights - Pole'!CK397</f>
        <v/>
      </c>
      <c r="CA397" s="85"/>
      <c r="CB397" s="85"/>
      <c r="CC397" s="85" t="str">
        <f t="shared" si="216"/>
        <v/>
      </c>
      <c r="CD397" s="413"/>
      <c r="CE397" s="112"/>
      <c r="CF397" s="133" t="str">
        <f ca="1">IF('3.5 St Lights - Pole'!CR397="","",'3.5 St Lights - Pole'!CR397)</f>
        <v/>
      </c>
      <c r="CG397" s="112" t="str">
        <f>IF('3.5 St Lights - Pole'!CS397="","",'3.5 St Lights - Pole'!CS397)</f>
        <v/>
      </c>
      <c r="CH397" s="112"/>
      <c r="CI397" s="112"/>
    </row>
    <row r="398" spans="1:87" x14ac:dyDescent="0.2">
      <c r="A398" s="237"/>
      <c r="B398" s="413" t="str">
        <f t="shared" si="189"/>
        <v/>
      </c>
      <c r="C398" s="413" t="str">
        <f>IF('3.5 St Lights - Bracket'!B398="","",'3.5 St Lights - Bracket'!B398)</f>
        <v/>
      </c>
      <c r="D398" s="89" t="str">
        <f>IF('3.5 St Lights - Bracket'!D398="","",'3.5 St Lights - Bracket'!D398)</f>
        <v/>
      </c>
      <c r="E398" s="413" t="str">
        <f>IF('3.5 St Lights - Bracket'!E398="","",'3.5 St Lights - Bracket'!E398)</f>
        <v/>
      </c>
      <c r="F398" s="413" t="str">
        <f>IF('3.5 St Lights - Bracket'!F398="","",'3.5 St Lights - Bracket'!F398)</f>
        <v/>
      </c>
      <c r="G398" s="413" t="str">
        <f>IF('3.5 St Lights - Bracket'!G398="","",'3.5 St Lights - Bracket'!G398)</f>
        <v/>
      </c>
      <c r="H398" s="413" t="str">
        <f>IF('3.5 St Lights - Bracket'!H398="","",'3.5 St Lights - Bracket'!H398)</f>
        <v/>
      </c>
      <c r="I398" s="413"/>
      <c r="J398" s="89" t="str">
        <f t="shared" si="190"/>
        <v/>
      </c>
      <c r="K398" s="413"/>
      <c r="L398" s="89" t="str">
        <f t="shared" si="191"/>
        <v/>
      </c>
      <c r="M398" s="414" t="str">
        <f t="shared" si="192"/>
        <v/>
      </c>
      <c r="N398" s="413"/>
      <c r="O398" s="89" t="str">
        <f t="shared" si="193"/>
        <v/>
      </c>
      <c r="P398" s="413" t="str">
        <f t="shared" si="194"/>
        <v/>
      </c>
      <c r="Q398" s="89" t="str">
        <f t="shared" si="195"/>
        <v/>
      </c>
      <c r="R398" s="413"/>
      <c r="S398" s="413" t="str">
        <f>IFERROR(VLOOKUP('3.5 St Lights - Pole'!AE398,sl_lights_light_supply_auto,2,FALSE),"")</f>
        <v/>
      </c>
      <c r="T398" s="89" t="str">
        <f t="shared" si="196"/>
        <v/>
      </c>
      <c r="U398" s="413"/>
      <c r="V398" s="413"/>
      <c r="W398" s="413"/>
      <c r="X398" s="413"/>
      <c r="Y398" s="89" t="str">
        <f t="shared" si="197"/>
        <v/>
      </c>
      <c r="Z398" s="415" t="str">
        <f>IF('3.5 St Lights - Pole'!$AM398="","",'3.5 St Lights - Pole'!$AM398)</f>
        <v/>
      </c>
      <c r="AA398" s="413"/>
      <c r="AB398" s="413"/>
      <c r="AC398" s="89" t="str">
        <f t="shared" si="198"/>
        <v/>
      </c>
      <c r="AD398" s="85"/>
      <c r="AE398" s="413"/>
      <c r="AF398" s="413" t="str">
        <f t="shared" si="199"/>
        <v/>
      </c>
      <c r="AG398" s="89" t="str">
        <f t="shared" si="200"/>
        <v/>
      </c>
      <c r="AH398" s="414" t="str">
        <f t="shared" si="201"/>
        <v/>
      </c>
      <c r="AI398" s="413" t="str">
        <f t="shared" si="202"/>
        <v/>
      </c>
      <c r="AJ398" s="89" t="str">
        <f t="shared" si="203"/>
        <v/>
      </c>
      <c r="AK398" s="413"/>
      <c r="AL398" s="89" t="str">
        <f t="shared" si="204"/>
        <v/>
      </c>
      <c r="AM398" s="413"/>
      <c r="AN398" s="89" t="str">
        <f t="shared" si="205"/>
        <v/>
      </c>
      <c r="AO398" s="413"/>
      <c r="AP398" s="89" t="str">
        <f t="shared" si="206"/>
        <v/>
      </c>
      <c r="AQ398" s="413"/>
      <c r="AR398" s="415" t="str">
        <f>IF('3.5 St Lights - Pole'!$AM398="","",'3.5 St Lights - Pole'!$AM398)</f>
        <v/>
      </c>
      <c r="AS398" s="413"/>
      <c r="AT398" s="89" t="str">
        <f t="shared" si="207"/>
        <v/>
      </c>
      <c r="AU398" s="85"/>
      <c r="AV398" s="85"/>
      <c r="AW398" s="413"/>
      <c r="AX398" s="413"/>
      <c r="AY398" s="89" t="str">
        <f t="shared" si="208"/>
        <v/>
      </c>
      <c r="AZ398" s="85"/>
      <c r="BA398" s="85"/>
      <c r="BB398" s="413" t="str">
        <f t="shared" si="209"/>
        <v/>
      </c>
      <c r="BC398" s="89" t="str">
        <f t="shared" si="210"/>
        <v/>
      </c>
      <c r="BD398" s="414" t="str">
        <f t="shared" si="211"/>
        <v/>
      </c>
      <c r="BE398" s="413"/>
      <c r="BF398" s="416" t="str">
        <f t="shared" si="212"/>
        <v/>
      </c>
      <c r="BG398" s="415" t="str">
        <f>IF('3.5 St Lights - Pole'!$AM398="","",'3.5 St Lights - Pole'!$AM398)</f>
        <v/>
      </c>
      <c r="BH398" s="413"/>
      <c r="BI398" s="89" t="str">
        <f t="shared" si="213"/>
        <v/>
      </c>
      <c r="BJ398" s="85"/>
      <c r="BK398" s="413"/>
      <c r="BL398" s="413"/>
      <c r="BM398" s="413"/>
      <c r="BN398" s="89" t="str">
        <f t="shared" si="214"/>
        <v/>
      </c>
      <c r="BO398" s="85"/>
      <c r="BP398" s="413"/>
      <c r="BQ398" s="415" t="str">
        <f>IF('3.5 St Lights - Pole'!$AM398="","",'3.5 St Lights - Pole'!$AM398)</f>
        <v/>
      </c>
      <c r="BR398" s="85"/>
      <c r="BS398" s="85"/>
      <c r="BT398" s="85" t="str">
        <f>'3.5 St Lights - Pole'!CE398</f>
        <v/>
      </c>
      <c r="BU398" s="85"/>
      <c r="BV398" s="85" t="str">
        <f t="shared" si="215"/>
        <v/>
      </c>
      <c r="BW398" s="271"/>
      <c r="BX398" s="85" t="str">
        <f>'3.5 St Lights - Pole'!CI398</f>
        <v/>
      </c>
      <c r="BY398" s="85" t="str">
        <f>'3.5 St Lights - Pole'!CJ398</f>
        <v/>
      </c>
      <c r="BZ398" s="85" t="str">
        <f>'3.5 St Lights - Pole'!CK398</f>
        <v/>
      </c>
      <c r="CA398" s="85"/>
      <c r="CB398" s="85"/>
      <c r="CC398" s="85" t="str">
        <f t="shared" si="216"/>
        <v/>
      </c>
      <c r="CD398" s="413"/>
      <c r="CE398" s="112"/>
      <c r="CF398" s="133" t="str">
        <f ca="1">IF('3.5 St Lights - Pole'!CR398="","",'3.5 St Lights - Pole'!CR398)</f>
        <v/>
      </c>
      <c r="CG398" s="112" t="str">
        <f>IF('3.5 St Lights - Pole'!CS398="","",'3.5 St Lights - Pole'!CS398)</f>
        <v/>
      </c>
      <c r="CH398" s="112"/>
      <c r="CI398" s="112"/>
    </row>
    <row r="399" spans="1:87" x14ac:dyDescent="0.2">
      <c r="A399" s="237"/>
      <c r="B399" s="413" t="str">
        <f t="shared" si="189"/>
        <v/>
      </c>
      <c r="C399" s="413" t="str">
        <f>IF('3.5 St Lights - Bracket'!B399="","",'3.5 St Lights - Bracket'!B399)</f>
        <v/>
      </c>
      <c r="D399" s="89" t="str">
        <f>IF('3.5 St Lights - Bracket'!D399="","",'3.5 St Lights - Bracket'!D399)</f>
        <v/>
      </c>
      <c r="E399" s="413" t="str">
        <f>IF('3.5 St Lights - Bracket'!E399="","",'3.5 St Lights - Bracket'!E399)</f>
        <v/>
      </c>
      <c r="F399" s="413" t="str">
        <f>IF('3.5 St Lights - Bracket'!F399="","",'3.5 St Lights - Bracket'!F399)</f>
        <v/>
      </c>
      <c r="G399" s="413" t="str">
        <f>IF('3.5 St Lights - Bracket'!G399="","",'3.5 St Lights - Bracket'!G399)</f>
        <v/>
      </c>
      <c r="H399" s="413" t="str">
        <f>IF('3.5 St Lights - Bracket'!H399="","",'3.5 St Lights - Bracket'!H399)</f>
        <v/>
      </c>
      <c r="I399" s="413"/>
      <c r="J399" s="89" t="str">
        <f t="shared" si="190"/>
        <v/>
      </c>
      <c r="K399" s="413"/>
      <c r="L399" s="89" t="str">
        <f t="shared" si="191"/>
        <v/>
      </c>
      <c r="M399" s="414" t="str">
        <f t="shared" si="192"/>
        <v/>
      </c>
      <c r="N399" s="413"/>
      <c r="O399" s="89" t="str">
        <f t="shared" si="193"/>
        <v/>
      </c>
      <c r="P399" s="413" t="str">
        <f t="shared" si="194"/>
        <v/>
      </c>
      <c r="Q399" s="89" t="str">
        <f t="shared" si="195"/>
        <v/>
      </c>
      <c r="R399" s="413"/>
      <c r="S399" s="413" t="str">
        <f>IFERROR(VLOOKUP('3.5 St Lights - Pole'!AE399,sl_lights_light_supply_auto,2,FALSE),"")</f>
        <v/>
      </c>
      <c r="T399" s="89" t="str">
        <f t="shared" si="196"/>
        <v/>
      </c>
      <c r="U399" s="413"/>
      <c r="V399" s="413"/>
      <c r="W399" s="413"/>
      <c r="X399" s="413"/>
      <c r="Y399" s="89" t="str">
        <f t="shared" si="197"/>
        <v/>
      </c>
      <c r="Z399" s="415" t="str">
        <f>IF('3.5 St Lights - Pole'!$AM399="","",'3.5 St Lights - Pole'!$AM399)</f>
        <v/>
      </c>
      <c r="AA399" s="413"/>
      <c r="AB399" s="413"/>
      <c r="AC399" s="89" t="str">
        <f t="shared" si="198"/>
        <v/>
      </c>
      <c r="AD399" s="85"/>
      <c r="AE399" s="413"/>
      <c r="AF399" s="413" t="str">
        <f t="shared" si="199"/>
        <v/>
      </c>
      <c r="AG399" s="89" t="str">
        <f t="shared" si="200"/>
        <v/>
      </c>
      <c r="AH399" s="414" t="str">
        <f t="shared" si="201"/>
        <v/>
      </c>
      <c r="AI399" s="413" t="str">
        <f t="shared" si="202"/>
        <v/>
      </c>
      <c r="AJ399" s="89" t="str">
        <f t="shared" si="203"/>
        <v/>
      </c>
      <c r="AK399" s="413"/>
      <c r="AL399" s="89" t="str">
        <f t="shared" si="204"/>
        <v/>
      </c>
      <c r="AM399" s="413"/>
      <c r="AN399" s="89" t="str">
        <f t="shared" si="205"/>
        <v/>
      </c>
      <c r="AO399" s="413"/>
      <c r="AP399" s="89" t="str">
        <f t="shared" si="206"/>
        <v/>
      </c>
      <c r="AQ399" s="413"/>
      <c r="AR399" s="415" t="str">
        <f>IF('3.5 St Lights - Pole'!$AM399="","",'3.5 St Lights - Pole'!$AM399)</f>
        <v/>
      </c>
      <c r="AS399" s="413"/>
      <c r="AT399" s="89" t="str">
        <f t="shared" si="207"/>
        <v/>
      </c>
      <c r="AU399" s="85"/>
      <c r="AV399" s="85"/>
      <c r="AW399" s="413"/>
      <c r="AX399" s="413"/>
      <c r="AY399" s="89" t="str">
        <f t="shared" si="208"/>
        <v/>
      </c>
      <c r="AZ399" s="85"/>
      <c r="BA399" s="85"/>
      <c r="BB399" s="413" t="str">
        <f t="shared" si="209"/>
        <v/>
      </c>
      <c r="BC399" s="89" t="str">
        <f t="shared" si="210"/>
        <v/>
      </c>
      <c r="BD399" s="414" t="str">
        <f t="shared" si="211"/>
        <v/>
      </c>
      <c r="BE399" s="413"/>
      <c r="BF399" s="416" t="str">
        <f t="shared" si="212"/>
        <v/>
      </c>
      <c r="BG399" s="415" t="str">
        <f>IF('3.5 St Lights - Pole'!$AM399="","",'3.5 St Lights - Pole'!$AM399)</f>
        <v/>
      </c>
      <c r="BH399" s="413"/>
      <c r="BI399" s="89" t="str">
        <f t="shared" si="213"/>
        <v/>
      </c>
      <c r="BJ399" s="85"/>
      <c r="BK399" s="413"/>
      <c r="BL399" s="413"/>
      <c r="BM399" s="413"/>
      <c r="BN399" s="89" t="str">
        <f t="shared" si="214"/>
        <v/>
      </c>
      <c r="BO399" s="85"/>
      <c r="BP399" s="413"/>
      <c r="BQ399" s="415" t="str">
        <f>IF('3.5 St Lights - Pole'!$AM399="","",'3.5 St Lights - Pole'!$AM399)</f>
        <v/>
      </c>
      <c r="BR399" s="85"/>
      <c r="BS399" s="85"/>
      <c r="BT399" s="85" t="str">
        <f>'3.5 St Lights - Pole'!CE399</f>
        <v/>
      </c>
      <c r="BU399" s="85"/>
      <c r="BV399" s="85" t="str">
        <f t="shared" si="215"/>
        <v/>
      </c>
      <c r="BW399" s="271"/>
      <c r="BX399" s="85" t="str">
        <f>'3.5 St Lights - Pole'!CI399</f>
        <v/>
      </c>
      <c r="BY399" s="85" t="str">
        <f>'3.5 St Lights - Pole'!CJ399</f>
        <v/>
      </c>
      <c r="BZ399" s="85" t="str">
        <f>'3.5 St Lights - Pole'!CK399</f>
        <v/>
      </c>
      <c r="CA399" s="85"/>
      <c r="CB399" s="85"/>
      <c r="CC399" s="85" t="str">
        <f t="shared" si="216"/>
        <v/>
      </c>
      <c r="CD399" s="413"/>
      <c r="CE399" s="112"/>
      <c r="CF399" s="133" t="str">
        <f ca="1">IF('3.5 St Lights - Pole'!CR399="","",'3.5 St Lights - Pole'!CR399)</f>
        <v/>
      </c>
      <c r="CG399" s="112" t="str">
        <f>IF('3.5 St Lights - Pole'!CS399="","",'3.5 St Lights - Pole'!CS399)</f>
        <v/>
      </c>
      <c r="CH399" s="112"/>
      <c r="CI399" s="112"/>
    </row>
    <row r="400" spans="1:87" x14ac:dyDescent="0.2">
      <c r="BU400" s="112"/>
      <c r="BV400" s="112"/>
      <c r="BW400" s="133"/>
    </row>
    <row r="401" spans="73:75" x14ac:dyDescent="0.2">
      <c r="BU401" s="112"/>
      <c r="BV401" s="112"/>
      <c r="BW401" s="133"/>
    </row>
    <row r="402" spans="73:75" x14ac:dyDescent="0.2">
      <c r="BU402" s="112"/>
      <c r="BV402" s="112"/>
      <c r="BW402" s="133"/>
    </row>
    <row r="403" spans="73:75" x14ac:dyDescent="0.2">
      <c r="BU403" s="112"/>
      <c r="BV403" s="112"/>
      <c r="BW403" s="133"/>
    </row>
    <row r="404" spans="73:75" x14ac:dyDescent="0.2">
      <c r="BU404" s="112"/>
      <c r="BV404" s="112"/>
      <c r="BW404" s="133"/>
    </row>
    <row r="405" spans="73:75" x14ac:dyDescent="0.2">
      <c r="BU405" s="112"/>
      <c r="BV405" s="112"/>
      <c r="BW405" s="133"/>
    </row>
    <row r="406" spans="73:75" x14ac:dyDescent="0.2">
      <c r="BU406" s="112"/>
      <c r="BV406" s="112"/>
      <c r="BW406" s="133"/>
    </row>
    <row r="407" spans="73:75" x14ac:dyDescent="0.2">
      <c r="BU407" s="112"/>
      <c r="BV407" s="112"/>
      <c r="BW407" s="133"/>
    </row>
    <row r="408" spans="73:75" x14ac:dyDescent="0.2">
      <c r="BU408" s="112"/>
      <c r="BV408" s="112"/>
      <c r="BW408" s="133"/>
    </row>
    <row r="409" spans="73:75" x14ac:dyDescent="0.2">
      <c r="BU409" s="112"/>
      <c r="BV409" s="112"/>
      <c r="BW409" s="133"/>
    </row>
    <row r="410" spans="73:75" x14ac:dyDescent="0.2">
      <c r="BU410" s="112"/>
      <c r="BV410" s="112"/>
      <c r="BW410" s="133"/>
    </row>
    <row r="411" spans="73:75" x14ac:dyDescent="0.2">
      <c r="BU411" s="112"/>
      <c r="BV411" s="112"/>
      <c r="BW411" s="133"/>
    </row>
    <row r="412" spans="73:75" x14ac:dyDescent="0.2">
      <c r="BU412" s="112"/>
      <c r="BV412" s="112"/>
      <c r="BW412" s="133"/>
    </row>
    <row r="413" spans="73:75" x14ac:dyDescent="0.2">
      <c r="BU413" s="112"/>
      <c r="BV413" s="112"/>
      <c r="BW413" s="133"/>
    </row>
    <row r="414" spans="73:75" x14ac:dyDescent="0.2">
      <c r="BU414" s="112"/>
      <c r="BV414" s="112"/>
      <c r="BW414" s="133"/>
    </row>
    <row r="415" spans="73:75" x14ac:dyDescent="0.2">
      <c r="BU415" s="112"/>
      <c r="BV415" s="112"/>
      <c r="BW415" s="133"/>
    </row>
    <row r="416" spans="73:75" x14ac:dyDescent="0.2">
      <c r="BU416" s="112"/>
      <c r="BV416" s="112"/>
      <c r="BW416" s="133"/>
    </row>
    <row r="417" spans="73:75" x14ac:dyDescent="0.2">
      <c r="BU417" s="112"/>
      <c r="BV417" s="112"/>
      <c r="BW417" s="133"/>
    </row>
    <row r="418" spans="73:75" x14ac:dyDescent="0.2">
      <c r="BU418" s="112"/>
      <c r="BV418" s="112"/>
      <c r="BW418" s="133"/>
    </row>
    <row r="419" spans="73:75" x14ac:dyDescent="0.2">
      <c r="BU419" s="112"/>
      <c r="BV419" s="112"/>
      <c r="BW419" s="133"/>
    </row>
    <row r="420" spans="73:75" x14ac:dyDescent="0.2">
      <c r="BU420" s="112"/>
      <c r="BV420" s="112"/>
      <c r="BW420" s="133"/>
    </row>
    <row r="421" spans="73:75" x14ac:dyDescent="0.2">
      <c r="BU421" s="112"/>
      <c r="BV421" s="112"/>
      <c r="BW421" s="133"/>
    </row>
    <row r="422" spans="73:75" x14ac:dyDescent="0.2">
      <c r="BU422" s="112"/>
      <c r="BV422" s="112"/>
      <c r="BW422" s="133"/>
    </row>
    <row r="423" spans="73:75" x14ac:dyDescent="0.2">
      <c r="BU423" s="112"/>
      <c r="BV423" s="112"/>
      <c r="BW423" s="133"/>
    </row>
    <row r="424" spans="73:75" x14ac:dyDescent="0.2">
      <c r="BU424" s="112"/>
      <c r="BV424" s="112"/>
      <c r="BW424" s="133"/>
    </row>
    <row r="425" spans="73:75" x14ac:dyDescent="0.2">
      <c r="BU425" s="112"/>
      <c r="BV425" s="112"/>
      <c r="BW425" s="133"/>
    </row>
    <row r="426" spans="73:75" x14ac:dyDescent="0.2">
      <c r="BU426" s="112"/>
      <c r="BV426" s="112"/>
      <c r="BW426" s="133"/>
    </row>
    <row r="427" spans="73:75" x14ac:dyDescent="0.2">
      <c r="BU427" s="112"/>
      <c r="BV427" s="112"/>
      <c r="BW427" s="133"/>
    </row>
    <row r="428" spans="73:75" x14ac:dyDescent="0.2">
      <c r="BU428" s="112"/>
      <c r="BV428" s="112"/>
      <c r="BW428" s="133"/>
    </row>
    <row r="429" spans="73:75" x14ac:dyDescent="0.2">
      <c r="BU429" s="112"/>
      <c r="BV429" s="112"/>
      <c r="BW429" s="133"/>
    </row>
    <row r="430" spans="73:75" x14ac:dyDescent="0.2">
      <c r="BU430" s="112"/>
      <c r="BV430" s="112"/>
      <c r="BW430" s="133"/>
    </row>
    <row r="431" spans="73:75" x14ac:dyDescent="0.2">
      <c r="BU431" s="112"/>
      <c r="BV431" s="112"/>
      <c r="BW431" s="133"/>
    </row>
    <row r="432" spans="73:75" x14ac:dyDescent="0.2">
      <c r="BU432" s="112"/>
      <c r="BV432" s="112"/>
      <c r="BW432" s="133"/>
    </row>
    <row r="433" spans="73:75" x14ac:dyDescent="0.2">
      <c r="BU433" s="112"/>
      <c r="BV433" s="112"/>
      <c r="BW433" s="133"/>
    </row>
    <row r="434" spans="73:75" x14ac:dyDescent="0.2">
      <c r="BU434" s="112"/>
      <c r="BV434" s="112"/>
      <c r="BW434" s="133"/>
    </row>
    <row r="435" spans="73:75" x14ac:dyDescent="0.2">
      <c r="BU435" s="112"/>
      <c r="BV435" s="112"/>
      <c r="BW435" s="133"/>
    </row>
    <row r="436" spans="73:75" x14ac:dyDescent="0.2">
      <c r="BU436" s="112"/>
      <c r="BV436" s="112"/>
      <c r="BW436" s="133"/>
    </row>
    <row r="437" spans="73:75" x14ac:dyDescent="0.2">
      <c r="BU437" s="112"/>
      <c r="BV437" s="112"/>
      <c r="BW437" s="133"/>
    </row>
    <row r="438" spans="73:75" x14ac:dyDescent="0.2">
      <c r="BU438" s="112"/>
      <c r="BV438" s="112"/>
      <c r="BW438" s="133"/>
    </row>
    <row r="439" spans="73:75" x14ac:dyDescent="0.2">
      <c r="BU439" s="112"/>
      <c r="BV439" s="112"/>
      <c r="BW439" s="133"/>
    </row>
    <row r="440" spans="73:75" x14ac:dyDescent="0.2">
      <c r="BU440" s="112"/>
      <c r="BV440" s="112"/>
      <c r="BW440" s="133"/>
    </row>
    <row r="441" spans="73:75" x14ac:dyDescent="0.2">
      <c r="BU441" s="112"/>
      <c r="BV441" s="112"/>
      <c r="BW441" s="133"/>
    </row>
    <row r="442" spans="73:75" x14ac:dyDescent="0.2">
      <c r="BU442" s="112"/>
      <c r="BV442" s="112"/>
      <c r="BW442" s="133"/>
    </row>
    <row r="443" spans="73:75" x14ac:dyDescent="0.2">
      <c r="BU443" s="112"/>
      <c r="BV443" s="112"/>
      <c r="BW443" s="133"/>
    </row>
    <row r="444" spans="73:75" x14ac:dyDescent="0.2">
      <c r="BU444" s="112"/>
      <c r="BV444" s="112"/>
      <c r="BW444" s="133"/>
    </row>
    <row r="445" spans="73:75" x14ac:dyDescent="0.2">
      <c r="BU445" s="112"/>
      <c r="BV445" s="112"/>
      <c r="BW445" s="133"/>
    </row>
    <row r="446" spans="73:75" x14ac:dyDescent="0.2">
      <c r="BU446" s="112"/>
      <c r="BV446" s="112"/>
      <c r="BW446" s="133"/>
    </row>
    <row r="447" spans="73:75" x14ac:dyDescent="0.2">
      <c r="BU447" s="112"/>
      <c r="BV447" s="112"/>
      <c r="BW447" s="133"/>
    </row>
    <row r="448" spans="73:75" x14ac:dyDescent="0.2">
      <c r="BU448" s="112"/>
      <c r="BV448" s="112"/>
      <c r="BW448" s="133"/>
    </row>
    <row r="449" spans="73:75" x14ac:dyDescent="0.2">
      <c r="BU449" s="112"/>
      <c r="BV449" s="112"/>
      <c r="BW449" s="133"/>
    </row>
    <row r="450" spans="73:75" x14ac:dyDescent="0.2">
      <c r="BU450" s="112"/>
      <c r="BV450" s="112"/>
      <c r="BW450" s="133"/>
    </row>
    <row r="451" spans="73:75" x14ac:dyDescent="0.2">
      <c r="BU451" s="112"/>
      <c r="BV451" s="112"/>
      <c r="BW451" s="133"/>
    </row>
    <row r="452" spans="73:75" x14ac:dyDescent="0.2">
      <c r="BU452" s="112"/>
      <c r="BV452" s="112"/>
      <c r="BW452" s="133"/>
    </row>
    <row r="453" spans="73:75" x14ac:dyDescent="0.2">
      <c r="BU453" s="112"/>
      <c r="BV453" s="112"/>
      <c r="BW453" s="133"/>
    </row>
    <row r="454" spans="73:75" x14ac:dyDescent="0.2">
      <c r="BU454" s="112"/>
      <c r="BV454" s="112"/>
      <c r="BW454" s="133"/>
    </row>
    <row r="455" spans="73:75" x14ac:dyDescent="0.2">
      <c r="BU455" s="112"/>
      <c r="BV455" s="112"/>
      <c r="BW455" s="133"/>
    </row>
    <row r="456" spans="73:75" x14ac:dyDescent="0.2">
      <c r="BU456" s="112"/>
      <c r="BV456" s="112"/>
      <c r="BW456" s="133"/>
    </row>
    <row r="457" spans="73:75" x14ac:dyDescent="0.2">
      <c r="BU457" s="112"/>
      <c r="BV457" s="112"/>
      <c r="BW457" s="133"/>
    </row>
    <row r="458" spans="73:75" x14ac:dyDescent="0.2">
      <c r="BU458" s="112"/>
      <c r="BV458" s="112"/>
      <c r="BW458" s="133"/>
    </row>
    <row r="459" spans="73:75" x14ac:dyDescent="0.2">
      <c r="BU459" s="112"/>
      <c r="BV459" s="112"/>
      <c r="BW459" s="133"/>
    </row>
    <row r="460" spans="73:75" x14ac:dyDescent="0.2">
      <c r="BU460" s="112"/>
      <c r="BV460" s="112"/>
      <c r="BW460" s="133"/>
    </row>
    <row r="461" spans="73:75" x14ac:dyDescent="0.2">
      <c r="BU461" s="112"/>
      <c r="BV461" s="112"/>
      <c r="BW461" s="133"/>
    </row>
    <row r="462" spans="73:75" x14ac:dyDescent="0.2">
      <c r="BU462" s="112"/>
      <c r="BV462" s="112"/>
      <c r="BW462" s="133"/>
    </row>
    <row r="463" spans="73:75" x14ac:dyDescent="0.2">
      <c r="BU463" s="112"/>
      <c r="BV463" s="112"/>
      <c r="BW463" s="133"/>
    </row>
    <row r="464" spans="73:75" x14ac:dyDescent="0.2">
      <c r="BU464" s="112"/>
      <c r="BV464" s="112"/>
      <c r="BW464" s="133"/>
    </row>
    <row r="465" spans="73:75" x14ac:dyDescent="0.2">
      <c r="BU465" s="112"/>
      <c r="BV465" s="112"/>
      <c r="BW465" s="133"/>
    </row>
    <row r="466" spans="73:75" x14ac:dyDescent="0.2">
      <c r="BU466" s="112"/>
      <c r="BV466" s="112"/>
      <c r="BW466" s="133"/>
    </row>
    <row r="467" spans="73:75" x14ac:dyDescent="0.2">
      <c r="BU467" s="112"/>
      <c r="BV467" s="112"/>
      <c r="BW467" s="133"/>
    </row>
    <row r="468" spans="73:75" x14ac:dyDescent="0.2">
      <c r="BU468" s="112"/>
      <c r="BV468" s="112"/>
      <c r="BW468" s="133"/>
    </row>
    <row r="469" spans="73:75" x14ac:dyDescent="0.2">
      <c r="BU469" s="112"/>
      <c r="BV469" s="112"/>
      <c r="BW469" s="133"/>
    </row>
    <row r="470" spans="73:75" x14ac:dyDescent="0.2">
      <c r="BU470" s="112"/>
      <c r="BV470" s="112"/>
      <c r="BW470" s="133"/>
    </row>
    <row r="471" spans="73:75" x14ac:dyDescent="0.2">
      <c r="BU471" s="112"/>
      <c r="BV471" s="112"/>
      <c r="BW471" s="133"/>
    </row>
    <row r="472" spans="73:75" x14ac:dyDescent="0.2">
      <c r="BU472" s="112"/>
      <c r="BV472" s="112"/>
      <c r="BW472" s="133"/>
    </row>
    <row r="473" spans="73:75" x14ac:dyDescent="0.2">
      <c r="BU473" s="112"/>
      <c r="BV473" s="112"/>
      <c r="BW473" s="133"/>
    </row>
    <row r="474" spans="73:75" x14ac:dyDescent="0.2">
      <c r="BU474" s="112"/>
      <c r="BV474" s="112"/>
      <c r="BW474" s="133"/>
    </row>
    <row r="475" spans="73:75" x14ac:dyDescent="0.2">
      <c r="BU475" s="112"/>
      <c r="BV475" s="112"/>
      <c r="BW475" s="133"/>
    </row>
    <row r="476" spans="73:75" x14ac:dyDescent="0.2">
      <c r="BU476" s="112"/>
      <c r="BV476" s="112"/>
      <c r="BW476" s="133"/>
    </row>
    <row r="477" spans="73:75" x14ac:dyDescent="0.2">
      <c r="BU477" s="112"/>
      <c r="BV477" s="112"/>
      <c r="BW477" s="133"/>
    </row>
    <row r="478" spans="73:75" x14ac:dyDescent="0.2">
      <c r="BU478" s="112"/>
      <c r="BV478" s="112"/>
      <c r="BW478" s="133"/>
    </row>
    <row r="479" spans="73:75" x14ac:dyDescent="0.2">
      <c r="BU479" s="112"/>
      <c r="BV479" s="112"/>
      <c r="BW479" s="133"/>
    </row>
    <row r="480" spans="73:75" x14ac:dyDescent="0.2">
      <c r="BU480" s="112"/>
      <c r="BV480" s="112"/>
      <c r="BW480" s="133"/>
    </row>
    <row r="481" spans="73:75" x14ac:dyDescent="0.2">
      <c r="BU481" s="112"/>
      <c r="BV481" s="112"/>
      <c r="BW481" s="133"/>
    </row>
    <row r="482" spans="73:75" x14ac:dyDescent="0.2">
      <c r="BU482" s="112"/>
      <c r="BV482" s="112"/>
      <c r="BW482" s="133"/>
    </row>
    <row r="483" spans="73:75" x14ac:dyDescent="0.2">
      <c r="BU483" s="112"/>
      <c r="BV483" s="112"/>
      <c r="BW483" s="133"/>
    </row>
    <row r="484" spans="73:75" x14ac:dyDescent="0.2">
      <c r="BU484" s="112"/>
      <c r="BV484" s="112"/>
      <c r="BW484" s="133"/>
    </row>
    <row r="485" spans="73:75" x14ac:dyDescent="0.2">
      <c r="BU485" s="112"/>
      <c r="BV485" s="112"/>
      <c r="BW485" s="133"/>
    </row>
    <row r="486" spans="73:75" x14ac:dyDescent="0.2">
      <c r="BU486" s="112"/>
      <c r="BV486" s="112"/>
      <c r="BW486" s="133"/>
    </row>
    <row r="487" spans="73:75" x14ac:dyDescent="0.2">
      <c r="BU487" s="112"/>
      <c r="BV487" s="112"/>
      <c r="BW487" s="133"/>
    </row>
    <row r="488" spans="73:75" x14ac:dyDescent="0.2">
      <c r="BU488" s="112"/>
      <c r="BV488" s="112"/>
      <c r="BW488" s="133"/>
    </row>
    <row r="489" spans="73:75" x14ac:dyDescent="0.2">
      <c r="BU489" s="112"/>
      <c r="BV489" s="112"/>
      <c r="BW489" s="133"/>
    </row>
    <row r="490" spans="73:75" x14ac:dyDescent="0.2">
      <c r="BU490" s="112"/>
      <c r="BV490" s="112"/>
      <c r="BW490" s="133"/>
    </row>
    <row r="491" spans="73:75" x14ac:dyDescent="0.2">
      <c r="BU491" s="112"/>
      <c r="BV491" s="112"/>
      <c r="BW491" s="133"/>
    </row>
    <row r="492" spans="73:75" x14ac:dyDescent="0.2">
      <c r="BU492" s="112"/>
      <c r="BV492" s="112"/>
      <c r="BW492" s="133"/>
    </row>
  </sheetData>
  <conditionalFormatting sqref="I6:I399 K6:K399 N6:N399 BE6:BE399">
    <cfRule type="expression" dxfId="45" priority="16">
      <formula>$A6="ADD"</formula>
    </cfRule>
  </conditionalFormatting>
  <conditionalFormatting sqref="CD6:CD399 E6:F399 B6:C399 H6:I399">
    <cfRule type="expression" dxfId="44" priority="15">
      <formula>$A6="UPDATE"</formula>
    </cfRule>
  </conditionalFormatting>
  <conditionalFormatting sqref="CD6:CD399 AA6:AA399 BL6:BL399 E6:F399 AW6:AW399 B6:C399 H6:I399">
    <cfRule type="expression" dxfId="43" priority="14">
      <formula>$A6="DELETE"</formula>
    </cfRule>
  </conditionalFormatting>
  <conditionalFormatting sqref="AB6:AB399">
    <cfRule type="expression" dxfId="42" priority="7">
      <formula>$A6="DELETE"</formula>
    </cfRule>
    <cfRule type="expression" dxfId="41" priority="13">
      <formula>$AA6&lt;&gt;""</formula>
    </cfRule>
  </conditionalFormatting>
  <conditionalFormatting sqref="AX6:AX399">
    <cfRule type="expression" dxfId="40" priority="6">
      <formula>$A6="DELETE"</formula>
    </cfRule>
    <cfRule type="expression" dxfId="39" priority="12">
      <formula>$AW6&lt;&gt;""</formula>
    </cfRule>
  </conditionalFormatting>
  <conditionalFormatting sqref="BM6:BM399">
    <cfRule type="expression" dxfId="38" priority="5">
      <formula>$A6="DELETE"</formula>
    </cfRule>
    <cfRule type="expression" dxfId="37" priority="11">
      <formula>$BL6&lt;&gt;""</formula>
    </cfRule>
  </conditionalFormatting>
  <conditionalFormatting sqref="B6:C399 E6:H399 Z6:Z399 BG6:BG399 BB6:BB399 S6:S399">
    <cfRule type="expression" dxfId="36" priority="1">
      <formula>$A6="ADD"</formula>
    </cfRule>
  </conditionalFormatting>
  <dataValidations xWindow="681" yWindow="427" count="25">
    <dataValidation type="list" allowBlank="1" showInputMessage="1" showErrorMessage="1" sqref="A4">
      <formula1>Action</formula1>
    </dataValidation>
    <dataValidation type="date" allowBlank="1" showInputMessage="1" showErrorMessage="1" error="Enter a valid date" sqref="Z3:Z4">
      <formula1>29221</formula1>
      <formula2>52963</formula2>
    </dataValidation>
    <dataValidation type="list" allowBlank="1" showInputMessage="1" showErrorMessage="1" sqref="BE3:BE4">
      <formula1>Lamp_Model</formula1>
    </dataValidation>
    <dataValidation type="list" allowBlank="1" showInputMessage="1" showErrorMessage="1" sqref="BB3:BB4">
      <formula1>Lamp_Make</formula1>
    </dataValidation>
    <dataValidation type="list" allowBlank="1" showInputMessage="1" showErrorMessage="1" sqref="S3:S4 U4">
      <formula1>Supply_Point</formula1>
    </dataValidation>
    <dataValidation type="list" allowBlank="1" showInputMessage="1" showErrorMessage="1" sqref="P3">
      <formula1>Status</formula1>
    </dataValidation>
    <dataValidation type="list" allowBlank="1" showInputMessage="1" showErrorMessage="1" sqref="N3:N4">
      <formula1>lightmodel</formula1>
    </dataValidation>
    <dataValidation type="list" allowBlank="1" showInputMessage="1" showErrorMessage="1" sqref="K4">
      <formula1>lightmake</formula1>
    </dataValidation>
    <dataValidation type="date" allowBlank="1" showInputMessage="1" showErrorMessage="1" sqref="BG3:BG4 BL3:BQ3 CD3 CB3 BR3:BT4 BX3:CA4">
      <formula1>29221</formula1>
      <formula2>54789</formula2>
    </dataValidation>
    <dataValidation type="list" allowBlank="1" showInputMessage="1" showErrorMessage="1" sqref="A6:A399">
      <formula1>Generic_Action</formula1>
    </dataValidation>
    <dataValidation type="list" allowBlank="1" showInputMessage="1" showErrorMessage="1" sqref="K6:K399">
      <formula1>St_Lights_Light_Light_Make_English_Description</formula1>
    </dataValidation>
    <dataValidation type="list" allowBlank="1" showInputMessage="1" showErrorMessage="1" sqref="BE6:BE399 AI6:AI399 N6:N399">
      <formula1>INDIRECT(M6)</formula1>
    </dataValidation>
    <dataValidation type="list" allowBlank="1" showInputMessage="1" showErrorMessage="1" sqref="AK6:AK399">
      <formula1>St_Lights_Light_Light_Status_English_Desciption</formula1>
    </dataValidation>
    <dataValidation type="list" allowBlank="1" showInputMessage="1" showErrorMessage="1" sqref="X6:X399">
      <formula1>St_Lights_Light_Light_Shade_English_Description</formula1>
    </dataValidation>
    <dataValidation type="list" allowBlank="1" showInputMessage="1" showErrorMessage="1" sqref="AF6:AF399">
      <formula1>St_Lights_Light_Gear_Make_English_Description</formula1>
    </dataValidation>
    <dataValidation type="list" allowBlank="1" showInputMessage="1" showErrorMessage="1" sqref="AM6:AM399">
      <formula1>St_Lights_Light_Ballast_English_Description</formula1>
    </dataValidation>
    <dataValidation type="list" allowBlank="1" showInputMessage="1" showErrorMessage="1" sqref="AO6:AO399">
      <formula1>St_Lights_Light_Ignitor_English_Description</formula1>
    </dataValidation>
    <dataValidation type="list" allowBlank="1" showInputMessage="1" showErrorMessage="1" sqref="AB6:AB399 BH6:BH399 AX6:AX399 AS6:AS399 BM6:BM399">
      <formula1>St_Lights_Generic_Replace_Reason_English_Description</formula1>
    </dataValidation>
    <dataValidation type="list" errorStyle="information" errorTitle="Warning" error="Are you sure you want to change this cell value? This cell is setup to display the relevant data entered in the Pole Table" promptTitle="Warning" prompt="Are you sure you want to change this cell value? This cell is setup to display the relevant data entered in the Bracket Table" sqref="I6:I399">
      <formula1>St_Lights_Generic_owner</formula1>
    </dataValidation>
    <dataValidation type="date" operator="greaterThan" allowBlank="1" showInputMessage="1" showErrorMessage="1" sqref="BW6:BW399">
      <formula1>29221</formula1>
    </dataValidation>
    <dataValidation type="list" allowBlank="1" showInputMessage="1" showErrorMessage="1" sqref="BU6:BU399">
      <formula1>generic_condition_desc</formula1>
    </dataValidation>
    <dataValidation allowBlank="1" showInputMessage="1" showErrorMessage="1" promptTitle="Warning" prompt="Are you sure you want to change this cell value? This cell is setup to display the relevant data entered in the Bracket Table" sqref="BG6:BG399 B6:B399 Z6:Z399"/>
    <dataValidation type="list" errorStyle="warning" allowBlank="1" showInputMessage="1" showErrorMessage="1" sqref="P6:P399">
      <formula1>St_Lights_Light_Light_Status_English_Desciption</formula1>
    </dataValidation>
    <dataValidation type="list" allowBlank="1" showInputMessage="1" showErrorMessage="1" promptTitle="Warning" prompt="Are you sure you want to change this? QLDC will only accept LED streetlighting as per  &quot;QLDC Southern Light Strategy&quot;" sqref="BB6:BB399">
      <formula1>St_Lights_Light_Lamp_Make_English_Description</formula1>
    </dataValidation>
    <dataValidation type="list" allowBlank="1" showInputMessage="1" showErrorMessage="1" promptTitle="Warning" prompt="Are you sure you want to change this cell value? This cell is populated based on &quot;Purpose&quot; in the Pole Data." sqref="S6:S399">
      <formula1>St_Lights_Light_Supply_Point_English_Description</formula1>
    </dataValidation>
  </dataValidations>
  <pageMargins left="0.7" right="0.7" top="0.75" bottom="0.75" header="0.3" footer="0.3"/>
  <pageSetup paperSize="9" orientation="portrait" r:id="rId1"/>
  <ignoredErrors>
    <ignoredError sqref="A4:CI5 CE7:CI399 B6:J6 L6:M6 O6:CI6 B7:CD399" unlockedFormula="1"/>
  </ignoredErrors>
  <legacyDrawing r:id="rId2"/>
  <extLst>
    <ext xmlns:x14="http://schemas.microsoft.com/office/spreadsheetml/2009/9/main" uri="{CCE6A557-97BC-4b89-ADB6-D9C93CAAB3DF}">
      <x14:dataValidations xmlns:xm="http://schemas.microsoft.com/office/excel/2006/main" xWindow="681" yWindow="427" count="2">
        <x14:dataValidation type="custom" errorStyle="information" allowBlank="1" showInputMessage="1" showErrorMessage="1" errorTitle="Warning" error="Are you sure you want to change this cell value? This cell is setup to display the relevant data entered in the Bracket Table" promptTitle="Warning" prompt="Are you sure you want to change this cell value? This cell is setup to display the relevant data entered in the Bracket Table">
          <x14:formula1>
            <xm:f>C6=('3.5 St Lights - Bracket'!#REF!)</xm:f>
          </x14:formula1>
          <xm:sqref>C6:C399</xm:sqref>
        </x14:dataValidation>
        <x14:dataValidation type="custom" errorStyle="information" showInputMessage="1" showErrorMessage="1" errorTitle="Warning" error="Are you sure you want to change this cell value? This cell is setup to display the relevant data entered in the Bracket Table" promptTitle="Warning" prompt="Are you sure you want to change this cell value? This cell is setup to display the relevant data entered in the Bracket Table">
          <x14:formula1>
            <xm:f>D6=('3.5 St Lights - Bracket'!D6)</xm:f>
          </x14:formula1>
          <xm:sqref>D6:H399</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497"/>
  <sheetViews>
    <sheetView workbookViewId="0">
      <selection activeCell="E13" sqref="E13"/>
    </sheetView>
  </sheetViews>
  <sheetFormatPr defaultRowHeight="12.75" outlineLevelRow="1" outlineLevelCol="1" x14ac:dyDescent="0.2"/>
  <cols>
    <col min="1" max="1" width="8.42578125" customWidth="1"/>
    <col min="2" max="2" width="7.5703125" hidden="1" customWidth="1" outlineLevel="1"/>
    <col min="3" max="3" width="33.140625" customWidth="1" collapsed="1"/>
    <col min="4" max="4" width="14.85546875" hidden="1" customWidth="1" outlineLevel="1"/>
    <col min="5" max="5" width="11.140625" bestFit="1" customWidth="1" collapsed="1"/>
    <col min="6" max="6" width="22" customWidth="1"/>
    <col min="7" max="7" width="12.5703125" hidden="1" customWidth="1" outlineLevel="1"/>
    <col min="8" max="8" width="8.5703125" customWidth="1" collapsed="1"/>
    <col min="9" max="9" width="13.140625" bestFit="1" customWidth="1"/>
    <col min="10" max="10" width="4.42578125" hidden="1" customWidth="1" outlineLevel="1"/>
    <col min="11" max="11" width="13.85546875" bestFit="1" customWidth="1" collapsed="1"/>
    <col min="12" max="12" width="12.85546875" bestFit="1" customWidth="1"/>
    <col min="13" max="13" width="7.5703125" hidden="1" customWidth="1" outlineLevel="1"/>
    <col min="14" max="14" width="7" hidden="1" customWidth="1" outlineLevel="1"/>
    <col min="15" max="15" width="11.5703125" hidden="1" customWidth="1" outlineLevel="1"/>
    <col min="16" max="16" width="11" hidden="1" customWidth="1" outlineLevel="1"/>
    <col min="17" max="17" width="8.5703125" hidden="1" customWidth="1" outlineLevel="1"/>
    <col min="18" max="18" width="7" hidden="1" customWidth="1" outlineLevel="1"/>
    <col min="19" max="19" width="13.7109375" hidden="1" customWidth="1" outlineLevel="1"/>
    <col min="20" max="20" width="10.7109375" bestFit="1" customWidth="1" collapsed="1"/>
    <col min="21" max="21" width="6.28515625" customWidth="1"/>
    <col min="22" max="22" width="30.7109375" customWidth="1"/>
    <col min="23" max="23" width="15.85546875" hidden="1" customWidth="1" outlineLevel="1"/>
    <col min="24" max="24" width="8.42578125" hidden="1" customWidth="1" outlineLevel="1"/>
    <col min="25" max="25" width="24.140625" hidden="1" customWidth="1" outlineLevel="1"/>
    <col min="26" max="26" width="8.42578125" hidden="1" customWidth="1" outlineLevel="1"/>
    <col min="27" max="27" width="13.140625" hidden="1" customWidth="1" outlineLevel="1"/>
    <col min="28" max="28" width="12.7109375" hidden="1" customWidth="1" outlineLevel="1"/>
    <col min="29" max="29" width="16.140625" hidden="1" customWidth="1" outlineLevel="1"/>
    <col min="30" max="30" width="4" hidden="1" customWidth="1" outlineLevel="1"/>
    <col min="31" max="31" width="8.5703125" hidden="1" customWidth="1" outlineLevel="1"/>
    <col min="32" max="32" width="16.5703125" bestFit="1" customWidth="1" collapsed="1"/>
    <col min="33" max="33" width="5.85546875" hidden="1" customWidth="1" outlineLevel="1"/>
    <col min="34" max="34" width="8.140625" hidden="1" customWidth="1" outlineLevel="1"/>
    <col min="35" max="35" width="11.42578125" hidden="1" customWidth="1" outlineLevel="1"/>
    <col min="36" max="36" width="6" customWidth="1" collapsed="1"/>
    <col min="37" max="37" width="12" hidden="1" customWidth="1" outlineLevel="1"/>
    <col min="38" max="38" width="11" hidden="1" customWidth="1" outlineLevel="1"/>
    <col min="39" max="40" width="9" hidden="1" customWidth="1" outlineLevel="1"/>
    <col min="41" max="42" width="8" hidden="1" customWidth="1" outlineLevel="1"/>
    <col min="43" max="43" width="9.140625" collapsed="1"/>
  </cols>
  <sheetData>
    <row r="1" spans="1:42" s="192" customFormat="1" ht="15.75" x14ac:dyDescent="0.25">
      <c r="A1" s="68" t="s">
        <v>3230</v>
      </c>
    </row>
    <row r="2" spans="1:42" s="192" customFormat="1" ht="15.75" x14ac:dyDescent="0.25">
      <c r="A2" s="80" t="s">
        <v>1924</v>
      </c>
      <c r="B2" s="223"/>
      <c r="C2" s="223"/>
      <c r="D2" s="223"/>
      <c r="E2" s="223"/>
      <c r="F2" s="223"/>
      <c r="G2" s="223"/>
      <c r="H2" s="223"/>
      <c r="I2" s="223"/>
      <c r="J2" s="223"/>
      <c r="K2" s="223"/>
    </row>
    <row r="3" spans="1:42" s="192" customFormat="1" ht="15.75" x14ac:dyDescent="0.25">
      <c r="A3" s="205"/>
      <c r="B3" s="248"/>
      <c r="C3" s="205"/>
      <c r="D3" s="248"/>
      <c r="E3" s="205"/>
      <c r="F3" s="205"/>
      <c r="G3" s="248"/>
      <c r="H3" s="205"/>
      <c r="I3" s="205"/>
      <c r="J3" s="248"/>
      <c r="K3" s="205"/>
      <c r="L3" s="205"/>
      <c r="M3" s="248"/>
      <c r="N3" s="248"/>
      <c r="O3" s="248"/>
      <c r="P3" s="248"/>
      <c r="Q3" s="248"/>
      <c r="R3" s="248"/>
      <c r="S3" s="248"/>
      <c r="T3" s="205"/>
      <c r="U3" s="205"/>
      <c r="V3" s="205"/>
      <c r="W3" s="248"/>
      <c r="X3" s="248"/>
      <c r="Y3" s="248"/>
      <c r="Z3" s="248"/>
      <c r="AA3" s="248"/>
      <c r="AB3" s="248"/>
      <c r="AC3" s="248"/>
      <c r="AD3" s="248"/>
      <c r="AE3" s="248"/>
      <c r="AF3" s="205"/>
      <c r="AG3" s="248"/>
      <c r="AH3" s="248"/>
      <c r="AI3" s="248"/>
      <c r="AJ3" s="205"/>
      <c r="AK3" s="248"/>
      <c r="AL3" s="248"/>
      <c r="AM3" s="248"/>
      <c r="AN3" s="248"/>
      <c r="AO3" s="248"/>
      <c r="AP3" s="248"/>
    </row>
    <row r="4" spans="1:42" s="70" customFormat="1" ht="24.75" customHeight="1" x14ac:dyDescent="0.2">
      <c r="A4" s="328" t="s">
        <v>58</v>
      </c>
      <c r="B4" s="329" t="s">
        <v>12</v>
      </c>
      <c r="C4" s="328" t="s">
        <v>11</v>
      </c>
      <c r="D4" s="182" t="s">
        <v>2177</v>
      </c>
      <c r="E4" s="328" t="s">
        <v>3223</v>
      </c>
      <c r="F4" s="328" t="s">
        <v>3217</v>
      </c>
      <c r="G4" s="329" t="s">
        <v>3213</v>
      </c>
      <c r="H4" s="328" t="s">
        <v>1492</v>
      </c>
      <c r="I4" s="328" t="s">
        <v>544</v>
      </c>
      <c r="J4" s="329" t="s">
        <v>1489</v>
      </c>
      <c r="K4" s="328" t="s">
        <v>3218</v>
      </c>
      <c r="L4" s="328" t="s">
        <v>3219</v>
      </c>
      <c r="M4" s="182" t="s">
        <v>1965</v>
      </c>
      <c r="N4" s="182" t="s">
        <v>1966</v>
      </c>
      <c r="O4" s="182" t="s">
        <v>1967</v>
      </c>
      <c r="P4" s="182" t="s">
        <v>1968</v>
      </c>
      <c r="Q4" s="182" t="s">
        <v>1969</v>
      </c>
      <c r="R4" s="182" t="s">
        <v>1970</v>
      </c>
      <c r="S4" s="182" t="s">
        <v>1971</v>
      </c>
      <c r="T4" s="328" t="s">
        <v>1485</v>
      </c>
      <c r="U4" s="328" t="s">
        <v>215</v>
      </c>
      <c r="V4" s="328" t="s">
        <v>3220</v>
      </c>
      <c r="W4" s="329" t="s">
        <v>2126</v>
      </c>
      <c r="X4" s="182" t="s">
        <v>3214</v>
      </c>
      <c r="Y4" s="182" t="s">
        <v>3221</v>
      </c>
      <c r="Z4" s="182" t="s">
        <v>1980</v>
      </c>
      <c r="AA4" s="182" t="s">
        <v>1981</v>
      </c>
      <c r="AB4" s="182" t="s">
        <v>1726</v>
      </c>
      <c r="AC4" s="182" t="s">
        <v>1727</v>
      </c>
      <c r="AD4" s="182" t="s">
        <v>2134</v>
      </c>
      <c r="AE4" s="182" t="s">
        <v>2135</v>
      </c>
      <c r="AF4" s="328" t="s">
        <v>3231</v>
      </c>
      <c r="AG4" s="182" t="s">
        <v>2093</v>
      </c>
      <c r="AH4" s="182" t="s">
        <v>1979</v>
      </c>
      <c r="AI4" s="182" t="s">
        <v>1982</v>
      </c>
      <c r="AJ4" s="328" t="s">
        <v>3222</v>
      </c>
      <c r="AK4" s="69" t="s">
        <v>2143</v>
      </c>
      <c r="AL4" s="69" t="s">
        <v>2144</v>
      </c>
      <c r="AM4" s="69" t="s">
        <v>1986</v>
      </c>
      <c r="AN4" s="69" t="s">
        <v>1987</v>
      </c>
      <c r="AO4" s="69" t="s">
        <v>1988</v>
      </c>
      <c r="AP4" s="69" t="s">
        <v>1989</v>
      </c>
    </row>
    <row r="5" spans="1:42" s="120" customFormat="1" ht="19.5" hidden="1" customHeight="1" outlineLevel="1" x14ac:dyDescent="0.2">
      <c r="B5" s="275" t="s">
        <v>1667</v>
      </c>
      <c r="D5" s="120" t="s">
        <v>2177</v>
      </c>
      <c r="E5" s="118" t="s">
        <v>3216</v>
      </c>
      <c r="F5" s="118"/>
      <c r="G5" s="275" t="s">
        <v>3213</v>
      </c>
      <c r="H5" s="118" t="s">
        <v>2394</v>
      </c>
      <c r="I5" s="118"/>
      <c r="J5" s="275" t="s">
        <v>1489</v>
      </c>
      <c r="K5" s="118" t="s">
        <v>1931</v>
      </c>
      <c r="L5" s="118" t="s">
        <v>1930</v>
      </c>
      <c r="M5" s="120" t="s">
        <v>1965</v>
      </c>
      <c r="N5" s="120" t="s">
        <v>1966</v>
      </c>
      <c r="O5" s="120" t="s">
        <v>1967</v>
      </c>
      <c r="P5" s="120" t="s">
        <v>1968</v>
      </c>
      <c r="Q5" s="120" t="s">
        <v>1969</v>
      </c>
      <c r="R5" s="120" t="s">
        <v>1970</v>
      </c>
      <c r="S5" s="120" t="s">
        <v>1971</v>
      </c>
      <c r="T5" s="118" t="s">
        <v>2123</v>
      </c>
      <c r="U5" s="118" t="s">
        <v>2082</v>
      </c>
      <c r="V5" s="118"/>
      <c r="W5" s="275" t="s">
        <v>2126</v>
      </c>
      <c r="X5" s="120" t="s">
        <v>3214</v>
      </c>
      <c r="Y5" s="120" t="s">
        <v>3215</v>
      </c>
      <c r="Z5" s="120" t="s">
        <v>1980</v>
      </c>
      <c r="AA5" s="120" t="s">
        <v>1981</v>
      </c>
      <c r="AB5" s="120" t="s">
        <v>1726</v>
      </c>
      <c r="AC5" s="120" t="s">
        <v>1727</v>
      </c>
      <c r="AD5" s="120" t="s">
        <v>2134</v>
      </c>
      <c r="AE5" s="120" t="s">
        <v>2135</v>
      </c>
      <c r="AF5" s="118" t="s">
        <v>2133</v>
      </c>
      <c r="AG5" s="120" t="s">
        <v>2093</v>
      </c>
      <c r="AH5" s="120" t="s">
        <v>1979</v>
      </c>
      <c r="AI5" s="120" t="s">
        <v>1982</v>
      </c>
      <c r="AJ5" s="118" t="s">
        <v>1669</v>
      </c>
      <c r="AK5" s="120" t="s">
        <v>2143</v>
      </c>
      <c r="AL5" s="120" t="s">
        <v>2144</v>
      </c>
      <c r="AM5" s="120" t="s">
        <v>1986</v>
      </c>
      <c r="AN5" s="120" t="s">
        <v>1987</v>
      </c>
      <c r="AO5" s="120" t="s">
        <v>1988</v>
      </c>
      <c r="AP5" s="120" t="s">
        <v>1989</v>
      </c>
    </row>
    <row r="6" spans="1:42" s="119" customFormat="1" collapsed="1" x14ac:dyDescent="0.2">
      <c r="B6" s="207" t="str">
        <f t="shared" ref="B6:B68" si="0">IF(C6="","",(VLOOKUP(C6,Generic_Road_Names_Table_Array,2,FALSE)))</f>
        <v/>
      </c>
      <c r="D6" s="112"/>
      <c r="G6" s="207" t="str">
        <f t="shared" ref="G6:G68" si="1">IF(F6="","",(VLOOKUP(F6,Crossings_Crossing_Type_Table_Array,2,FALSE)))</f>
        <v/>
      </c>
      <c r="J6" s="207" t="str">
        <f t="shared" ref="J6:J68" si="2">IF(I6="","",(VLOOKUP(I6,Generic_Side_Table_Array,2,FALSE)))</f>
        <v/>
      </c>
      <c r="M6" s="112"/>
      <c r="N6" s="112"/>
      <c r="O6" s="112"/>
      <c r="P6" s="112"/>
      <c r="Q6" s="112"/>
      <c r="R6" s="112"/>
      <c r="S6" s="112"/>
      <c r="W6" s="207" t="str">
        <f t="shared" ref="W6:W68" si="3">IF(V6="","",(VLOOKUP(V6,Footpaths_Footpath_Surface_Material_Table_Array,2,FALSE)))</f>
        <v/>
      </c>
      <c r="X6" s="112"/>
      <c r="Y6" s="112"/>
      <c r="Z6" s="112"/>
      <c r="AA6" s="112"/>
      <c r="AB6" s="112"/>
      <c r="AC6" s="112"/>
      <c r="AD6" s="112"/>
      <c r="AE6" s="112"/>
      <c r="AG6" s="112"/>
      <c r="AH6" s="112"/>
      <c r="AI6" s="112"/>
      <c r="AK6" s="112"/>
      <c r="AL6" s="112"/>
      <c r="AM6" s="112"/>
      <c r="AN6" s="112"/>
      <c r="AO6" s="112"/>
      <c r="AP6" s="112"/>
    </row>
    <row r="7" spans="1:42" s="119" customFormat="1" collapsed="1" x14ac:dyDescent="0.2">
      <c r="B7" s="207" t="str">
        <f t="shared" ref="B7:B70" si="4">IF(C7="","",(VLOOKUP(C7,Generic_Road_Names_Table_Array,2,FALSE)))</f>
        <v/>
      </c>
      <c r="D7" s="112"/>
      <c r="G7" s="207" t="str">
        <f t="shared" ref="G7:G70" si="5">IF(F7="","",(VLOOKUP(F7,Crossings_Crossing_Type_Table_Array,2,FALSE)))</f>
        <v/>
      </c>
      <c r="J7" s="207" t="str">
        <f t="shared" ref="J7:J70" si="6">IF(I7="","",(VLOOKUP(I7,Generic_Side_Table_Array,2,FALSE)))</f>
        <v/>
      </c>
      <c r="M7" s="112"/>
      <c r="N7" s="112"/>
      <c r="O7" s="112"/>
      <c r="P7" s="112"/>
      <c r="Q7" s="112"/>
      <c r="R7" s="112"/>
      <c r="S7" s="112"/>
      <c r="W7" s="207" t="str">
        <f t="shared" ref="W7:W70" si="7">IF(V7="","",(VLOOKUP(V7,Footpaths_Footpath_Surface_Material_Table_Array,2,FALSE)))</f>
        <v/>
      </c>
      <c r="X7" s="112"/>
      <c r="Y7" s="112"/>
      <c r="Z7" s="112"/>
      <c r="AA7" s="112"/>
      <c r="AB7" s="112"/>
      <c r="AC7" s="112"/>
      <c r="AD7" s="112"/>
      <c r="AE7" s="112"/>
      <c r="AG7" s="112"/>
      <c r="AH7" s="112"/>
      <c r="AI7" s="112"/>
      <c r="AK7" s="112"/>
      <c r="AL7" s="112"/>
      <c r="AM7" s="112"/>
      <c r="AN7" s="112"/>
      <c r="AO7" s="112"/>
      <c r="AP7" s="112"/>
    </row>
    <row r="8" spans="1:42" s="119" customFormat="1" collapsed="1" x14ac:dyDescent="0.2">
      <c r="B8" s="207" t="str">
        <f t="shared" si="4"/>
        <v/>
      </c>
      <c r="D8" s="112"/>
      <c r="G8" s="207" t="str">
        <f t="shared" si="5"/>
        <v/>
      </c>
      <c r="J8" s="207" t="str">
        <f t="shared" si="6"/>
        <v/>
      </c>
      <c r="M8" s="112"/>
      <c r="N8" s="112"/>
      <c r="O8" s="112"/>
      <c r="P8" s="112"/>
      <c r="Q8" s="112"/>
      <c r="R8" s="112"/>
      <c r="S8" s="112"/>
      <c r="W8" s="207" t="str">
        <f t="shared" si="7"/>
        <v/>
      </c>
      <c r="X8" s="112"/>
      <c r="Y8" s="112"/>
      <c r="Z8" s="112"/>
      <c r="AA8" s="112"/>
      <c r="AB8" s="112"/>
      <c r="AC8" s="112"/>
      <c r="AD8" s="112"/>
      <c r="AE8" s="112"/>
      <c r="AG8" s="112"/>
      <c r="AH8" s="112"/>
      <c r="AI8" s="112"/>
      <c r="AK8" s="112"/>
      <c r="AL8" s="112"/>
      <c r="AM8" s="112"/>
      <c r="AN8" s="112"/>
      <c r="AO8" s="112"/>
      <c r="AP8" s="112"/>
    </row>
    <row r="9" spans="1:42" s="119" customFormat="1" collapsed="1" x14ac:dyDescent="0.2">
      <c r="B9" s="207" t="str">
        <f t="shared" si="4"/>
        <v/>
      </c>
      <c r="D9" s="112"/>
      <c r="G9" s="207" t="str">
        <f t="shared" si="5"/>
        <v/>
      </c>
      <c r="J9" s="207" t="str">
        <f t="shared" si="6"/>
        <v/>
      </c>
      <c r="M9" s="112"/>
      <c r="N9" s="112"/>
      <c r="O9" s="112"/>
      <c r="P9" s="112"/>
      <c r="Q9" s="112"/>
      <c r="R9" s="112"/>
      <c r="S9" s="112"/>
      <c r="W9" s="207" t="str">
        <f t="shared" si="7"/>
        <v/>
      </c>
      <c r="X9" s="112"/>
      <c r="Y9" s="112"/>
      <c r="Z9" s="112"/>
      <c r="AA9" s="112"/>
      <c r="AB9" s="112"/>
      <c r="AC9" s="112"/>
      <c r="AD9" s="112"/>
      <c r="AE9" s="112"/>
      <c r="AG9" s="112"/>
      <c r="AH9" s="112"/>
      <c r="AI9" s="112"/>
      <c r="AK9" s="112"/>
      <c r="AL9" s="112"/>
      <c r="AM9" s="112"/>
      <c r="AN9" s="112"/>
      <c r="AO9" s="112"/>
      <c r="AP9" s="112"/>
    </row>
    <row r="10" spans="1:42" s="119" customFormat="1" collapsed="1" x14ac:dyDescent="0.2">
      <c r="B10" s="207" t="str">
        <f t="shared" si="4"/>
        <v/>
      </c>
      <c r="D10" s="112"/>
      <c r="G10" s="207" t="str">
        <f t="shared" si="5"/>
        <v/>
      </c>
      <c r="J10" s="207" t="str">
        <f t="shared" si="6"/>
        <v/>
      </c>
      <c r="M10" s="112"/>
      <c r="N10" s="112"/>
      <c r="O10" s="112"/>
      <c r="P10" s="112"/>
      <c r="Q10" s="112"/>
      <c r="R10" s="112"/>
      <c r="S10" s="112"/>
      <c r="W10" s="207" t="str">
        <f t="shared" si="7"/>
        <v/>
      </c>
      <c r="X10" s="112"/>
      <c r="Y10" s="112"/>
      <c r="Z10" s="112"/>
      <c r="AA10" s="112"/>
      <c r="AB10" s="112"/>
      <c r="AC10" s="112"/>
      <c r="AD10" s="112"/>
      <c r="AE10" s="112"/>
      <c r="AG10" s="112"/>
      <c r="AH10" s="112"/>
      <c r="AI10" s="112"/>
      <c r="AK10" s="112"/>
      <c r="AL10" s="112"/>
      <c r="AM10" s="112"/>
      <c r="AN10" s="112"/>
      <c r="AO10" s="112"/>
      <c r="AP10" s="112"/>
    </row>
    <row r="11" spans="1:42" s="119" customFormat="1" collapsed="1" x14ac:dyDescent="0.2">
      <c r="B11" s="207" t="str">
        <f t="shared" si="4"/>
        <v/>
      </c>
      <c r="D11" s="112"/>
      <c r="G11" s="207" t="str">
        <f t="shared" si="5"/>
        <v/>
      </c>
      <c r="J11" s="207" t="str">
        <f t="shared" si="6"/>
        <v/>
      </c>
      <c r="M11" s="112"/>
      <c r="N11" s="112"/>
      <c r="O11" s="112"/>
      <c r="P11" s="112"/>
      <c r="Q11" s="112"/>
      <c r="R11" s="112"/>
      <c r="S11" s="112"/>
      <c r="W11" s="207" t="str">
        <f t="shared" si="7"/>
        <v/>
      </c>
      <c r="X11" s="112"/>
      <c r="Y11" s="112"/>
      <c r="Z11" s="112"/>
      <c r="AA11" s="112"/>
      <c r="AB11" s="112"/>
      <c r="AC11" s="112"/>
      <c r="AD11" s="112"/>
      <c r="AE11" s="112"/>
      <c r="AG11" s="112"/>
      <c r="AH11" s="112"/>
      <c r="AI11" s="112"/>
      <c r="AK11" s="112"/>
      <c r="AL11" s="112"/>
      <c r="AM11" s="112"/>
      <c r="AN11" s="112"/>
      <c r="AO11" s="112"/>
      <c r="AP11" s="112"/>
    </row>
    <row r="12" spans="1:42" s="119" customFormat="1" collapsed="1" x14ac:dyDescent="0.2">
      <c r="B12" s="207" t="str">
        <f t="shared" si="4"/>
        <v/>
      </c>
      <c r="D12" s="112"/>
      <c r="G12" s="207" t="str">
        <f t="shared" si="5"/>
        <v/>
      </c>
      <c r="J12" s="207" t="str">
        <f t="shared" si="6"/>
        <v/>
      </c>
      <c r="M12" s="112"/>
      <c r="N12" s="112"/>
      <c r="O12" s="112"/>
      <c r="P12" s="112"/>
      <c r="Q12" s="112"/>
      <c r="R12" s="112"/>
      <c r="S12" s="112"/>
      <c r="W12" s="207" t="str">
        <f t="shared" si="7"/>
        <v/>
      </c>
      <c r="X12" s="112"/>
      <c r="Y12" s="112"/>
      <c r="Z12" s="112"/>
      <c r="AA12" s="112"/>
      <c r="AB12" s="112"/>
      <c r="AC12" s="112"/>
      <c r="AD12" s="112"/>
      <c r="AE12" s="112"/>
      <c r="AG12" s="112"/>
      <c r="AH12" s="112"/>
      <c r="AI12" s="112"/>
      <c r="AK12" s="112"/>
      <c r="AL12" s="112"/>
      <c r="AM12" s="112"/>
      <c r="AN12" s="112"/>
      <c r="AO12" s="112"/>
      <c r="AP12" s="112"/>
    </row>
    <row r="13" spans="1:42" s="119" customFormat="1" collapsed="1" x14ac:dyDescent="0.2">
      <c r="B13" s="207" t="str">
        <f t="shared" si="4"/>
        <v/>
      </c>
      <c r="D13" s="112"/>
      <c r="G13" s="207" t="str">
        <f t="shared" si="5"/>
        <v/>
      </c>
      <c r="J13" s="207" t="str">
        <f t="shared" si="6"/>
        <v/>
      </c>
      <c r="M13" s="112"/>
      <c r="N13" s="112"/>
      <c r="O13" s="112"/>
      <c r="P13" s="112"/>
      <c r="Q13" s="112"/>
      <c r="R13" s="112"/>
      <c r="S13" s="112"/>
      <c r="W13" s="207" t="str">
        <f t="shared" si="7"/>
        <v/>
      </c>
      <c r="X13" s="112"/>
      <c r="Y13" s="112"/>
      <c r="Z13" s="112"/>
      <c r="AA13" s="112"/>
      <c r="AB13" s="112"/>
      <c r="AC13" s="112"/>
      <c r="AD13" s="112"/>
      <c r="AE13" s="112"/>
      <c r="AG13" s="112"/>
      <c r="AH13" s="112"/>
      <c r="AI13" s="112"/>
      <c r="AK13" s="112"/>
      <c r="AL13" s="112"/>
      <c r="AM13" s="112"/>
      <c r="AN13" s="112"/>
      <c r="AO13" s="112"/>
      <c r="AP13" s="112"/>
    </row>
    <row r="14" spans="1:42" s="119" customFormat="1" collapsed="1" x14ac:dyDescent="0.2">
      <c r="B14" s="207" t="str">
        <f t="shared" si="4"/>
        <v/>
      </c>
      <c r="D14" s="112"/>
      <c r="G14" s="207" t="str">
        <f t="shared" si="5"/>
        <v/>
      </c>
      <c r="J14" s="207" t="str">
        <f t="shared" si="6"/>
        <v/>
      </c>
      <c r="M14" s="112"/>
      <c r="N14" s="112"/>
      <c r="O14" s="112"/>
      <c r="P14" s="112"/>
      <c r="Q14" s="112"/>
      <c r="R14" s="112"/>
      <c r="S14" s="112"/>
      <c r="W14" s="207" t="str">
        <f t="shared" si="7"/>
        <v/>
      </c>
      <c r="X14" s="112"/>
      <c r="Y14" s="112"/>
      <c r="Z14" s="112"/>
      <c r="AA14" s="112"/>
      <c r="AB14" s="112"/>
      <c r="AC14" s="112"/>
      <c r="AD14" s="112"/>
      <c r="AE14" s="112"/>
      <c r="AG14" s="112"/>
      <c r="AH14" s="112"/>
      <c r="AI14" s="112"/>
      <c r="AK14" s="112"/>
      <c r="AL14" s="112"/>
      <c r="AM14" s="112"/>
      <c r="AN14" s="112"/>
      <c r="AO14" s="112"/>
      <c r="AP14" s="112"/>
    </row>
    <row r="15" spans="1:42" s="119" customFormat="1" collapsed="1" x14ac:dyDescent="0.2">
      <c r="B15" s="207" t="str">
        <f t="shared" si="4"/>
        <v/>
      </c>
      <c r="D15" s="112"/>
      <c r="G15" s="207" t="str">
        <f t="shared" si="5"/>
        <v/>
      </c>
      <c r="J15" s="207" t="str">
        <f t="shared" si="6"/>
        <v/>
      </c>
      <c r="M15" s="112"/>
      <c r="N15" s="112"/>
      <c r="O15" s="112"/>
      <c r="P15" s="112"/>
      <c r="Q15" s="112"/>
      <c r="R15" s="112"/>
      <c r="S15" s="112"/>
      <c r="W15" s="207" t="str">
        <f t="shared" si="7"/>
        <v/>
      </c>
      <c r="X15" s="112"/>
      <c r="Y15" s="112"/>
      <c r="Z15" s="112"/>
      <c r="AA15" s="112"/>
      <c r="AB15" s="112"/>
      <c r="AC15" s="112"/>
      <c r="AD15" s="112"/>
      <c r="AE15" s="112"/>
      <c r="AG15" s="112"/>
      <c r="AH15" s="112"/>
      <c r="AI15" s="112"/>
      <c r="AK15" s="112"/>
      <c r="AL15" s="112"/>
      <c r="AM15" s="112"/>
      <c r="AN15" s="112"/>
      <c r="AO15" s="112"/>
      <c r="AP15" s="112"/>
    </row>
    <row r="16" spans="1:42" s="119" customFormat="1" collapsed="1" x14ac:dyDescent="0.2">
      <c r="B16" s="207" t="str">
        <f t="shared" si="4"/>
        <v/>
      </c>
      <c r="D16" s="112"/>
      <c r="G16" s="207" t="str">
        <f t="shared" si="5"/>
        <v/>
      </c>
      <c r="J16" s="207" t="str">
        <f t="shared" si="6"/>
        <v/>
      </c>
      <c r="M16" s="112"/>
      <c r="N16" s="112"/>
      <c r="O16" s="112"/>
      <c r="P16" s="112"/>
      <c r="Q16" s="112"/>
      <c r="R16" s="112"/>
      <c r="S16" s="112"/>
      <c r="W16" s="207" t="str">
        <f t="shared" si="7"/>
        <v/>
      </c>
      <c r="X16" s="112"/>
      <c r="Y16" s="112"/>
      <c r="Z16" s="112"/>
      <c r="AA16" s="112"/>
      <c r="AB16" s="112"/>
      <c r="AC16" s="112"/>
      <c r="AD16" s="112"/>
      <c r="AE16" s="112"/>
      <c r="AG16" s="112"/>
      <c r="AH16" s="112"/>
      <c r="AI16" s="112"/>
      <c r="AK16" s="112"/>
      <c r="AL16" s="112"/>
      <c r="AM16" s="112"/>
      <c r="AN16" s="112"/>
      <c r="AO16" s="112"/>
      <c r="AP16" s="112"/>
    </row>
    <row r="17" spans="2:42" s="119" customFormat="1" collapsed="1" x14ac:dyDescent="0.2">
      <c r="B17" s="207" t="str">
        <f t="shared" si="4"/>
        <v/>
      </c>
      <c r="D17" s="112"/>
      <c r="G17" s="207" t="str">
        <f t="shared" si="5"/>
        <v/>
      </c>
      <c r="J17" s="207" t="str">
        <f t="shared" si="6"/>
        <v/>
      </c>
      <c r="M17" s="112"/>
      <c r="N17" s="112"/>
      <c r="O17" s="112"/>
      <c r="P17" s="112"/>
      <c r="Q17" s="112"/>
      <c r="R17" s="112"/>
      <c r="S17" s="112"/>
      <c r="W17" s="207" t="str">
        <f t="shared" si="7"/>
        <v/>
      </c>
      <c r="X17" s="112"/>
      <c r="Y17" s="112"/>
      <c r="Z17" s="112"/>
      <c r="AA17" s="112"/>
      <c r="AB17" s="112"/>
      <c r="AC17" s="112"/>
      <c r="AD17" s="112"/>
      <c r="AE17" s="112"/>
      <c r="AG17" s="112"/>
      <c r="AH17" s="112"/>
      <c r="AI17" s="112"/>
      <c r="AK17" s="112"/>
      <c r="AL17" s="112"/>
      <c r="AM17" s="112"/>
      <c r="AN17" s="112"/>
      <c r="AO17" s="112"/>
      <c r="AP17" s="112"/>
    </row>
    <row r="18" spans="2:42" s="119" customFormat="1" collapsed="1" x14ac:dyDescent="0.2">
      <c r="B18" s="207" t="str">
        <f t="shared" si="4"/>
        <v/>
      </c>
      <c r="D18" s="112"/>
      <c r="G18" s="207" t="str">
        <f t="shared" si="5"/>
        <v/>
      </c>
      <c r="J18" s="207" t="str">
        <f t="shared" si="6"/>
        <v/>
      </c>
      <c r="M18" s="112"/>
      <c r="N18" s="112"/>
      <c r="O18" s="112"/>
      <c r="P18" s="112"/>
      <c r="Q18" s="112"/>
      <c r="R18" s="112"/>
      <c r="S18" s="112"/>
      <c r="W18" s="207" t="str">
        <f t="shared" si="7"/>
        <v/>
      </c>
      <c r="X18" s="112"/>
      <c r="Y18" s="112"/>
      <c r="Z18" s="112"/>
      <c r="AA18" s="112"/>
      <c r="AB18" s="112"/>
      <c r="AC18" s="112"/>
      <c r="AD18" s="112"/>
      <c r="AE18" s="112"/>
      <c r="AG18" s="112"/>
      <c r="AH18" s="112"/>
      <c r="AI18" s="112"/>
      <c r="AK18" s="112"/>
      <c r="AL18" s="112"/>
      <c r="AM18" s="112"/>
      <c r="AN18" s="112"/>
      <c r="AO18" s="112"/>
      <c r="AP18" s="112"/>
    </row>
    <row r="19" spans="2:42" s="119" customFormat="1" collapsed="1" x14ac:dyDescent="0.2">
      <c r="B19" s="207" t="str">
        <f t="shared" si="4"/>
        <v/>
      </c>
      <c r="D19" s="112"/>
      <c r="G19" s="207" t="str">
        <f t="shared" si="5"/>
        <v/>
      </c>
      <c r="J19" s="207" t="str">
        <f t="shared" si="6"/>
        <v/>
      </c>
      <c r="M19" s="112"/>
      <c r="N19" s="112"/>
      <c r="O19" s="112"/>
      <c r="P19" s="112"/>
      <c r="Q19" s="112"/>
      <c r="R19" s="112"/>
      <c r="S19" s="112"/>
      <c r="W19" s="207" t="str">
        <f t="shared" si="7"/>
        <v/>
      </c>
      <c r="X19" s="112"/>
      <c r="Y19" s="112"/>
      <c r="Z19" s="112"/>
      <c r="AA19" s="112"/>
      <c r="AB19" s="112"/>
      <c r="AC19" s="112"/>
      <c r="AD19" s="112"/>
      <c r="AE19" s="112"/>
      <c r="AG19" s="112"/>
      <c r="AH19" s="112"/>
      <c r="AI19" s="112"/>
      <c r="AK19" s="112"/>
      <c r="AL19" s="112"/>
      <c r="AM19" s="112"/>
      <c r="AN19" s="112"/>
      <c r="AO19" s="112"/>
      <c r="AP19" s="112"/>
    </row>
    <row r="20" spans="2:42" s="119" customFormat="1" collapsed="1" x14ac:dyDescent="0.2">
      <c r="B20" s="207" t="str">
        <f t="shared" si="4"/>
        <v/>
      </c>
      <c r="D20" s="112"/>
      <c r="G20" s="207" t="str">
        <f t="shared" si="5"/>
        <v/>
      </c>
      <c r="J20" s="207" t="str">
        <f t="shared" si="6"/>
        <v/>
      </c>
      <c r="M20" s="112"/>
      <c r="N20" s="112"/>
      <c r="O20" s="112"/>
      <c r="P20" s="112"/>
      <c r="Q20" s="112"/>
      <c r="R20" s="112"/>
      <c r="S20" s="112"/>
      <c r="W20" s="207" t="str">
        <f t="shared" si="7"/>
        <v/>
      </c>
      <c r="X20" s="112"/>
      <c r="Y20" s="112"/>
      <c r="Z20" s="112"/>
      <c r="AA20" s="112"/>
      <c r="AB20" s="112"/>
      <c r="AC20" s="112"/>
      <c r="AD20" s="112"/>
      <c r="AE20" s="112"/>
      <c r="AG20" s="112"/>
      <c r="AH20" s="112"/>
      <c r="AI20" s="112"/>
      <c r="AK20" s="112"/>
      <c r="AL20" s="112"/>
      <c r="AM20" s="112"/>
      <c r="AN20" s="112"/>
      <c r="AO20" s="112"/>
      <c r="AP20" s="112"/>
    </row>
    <row r="21" spans="2:42" s="119" customFormat="1" collapsed="1" x14ac:dyDescent="0.2">
      <c r="B21" s="207" t="str">
        <f t="shared" si="4"/>
        <v/>
      </c>
      <c r="D21" s="112"/>
      <c r="G21" s="207" t="str">
        <f t="shared" si="5"/>
        <v/>
      </c>
      <c r="J21" s="207" t="str">
        <f t="shared" si="6"/>
        <v/>
      </c>
      <c r="M21" s="112"/>
      <c r="N21" s="112"/>
      <c r="O21" s="112"/>
      <c r="P21" s="112"/>
      <c r="Q21" s="112"/>
      <c r="R21" s="112"/>
      <c r="S21" s="112"/>
      <c r="W21" s="207" t="str">
        <f t="shared" si="7"/>
        <v/>
      </c>
      <c r="X21" s="112"/>
      <c r="Y21" s="112"/>
      <c r="Z21" s="112"/>
      <c r="AA21" s="112"/>
      <c r="AB21" s="112"/>
      <c r="AC21" s="112"/>
      <c r="AD21" s="112"/>
      <c r="AE21" s="112"/>
      <c r="AG21" s="112"/>
      <c r="AH21" s="112"/>
      <c r="AI21" s="112"/>
      <c r="AK21" s="112"/>
      <c r="AL21" s="112"/>
      <c r="AM21" s="112"/>
      <c r="AN21" s="112"/>
      <c r="AO21" s="112"/>
      <c r="AP21" s="112"/>
    </row>
    <row r="22" spans="2:42" s="119" customFormat="1" collapsed="1" x14ac:dyDescent="0.2">
      <c r="B22" s="207" t="str">
        <f t="shared" si="4"/>
        <v/>
      </c>
      <c r="D22" s="112"/>
      <c r="G22" s="207" t="str">
        <f t="shared" si="5"/>
        <v/>
      </c>
      <c r="J22" s="207" t="str">
        <f t="shared" si="6"/>
        <v/>
      </c>
      <c r="M22" s="112"/>
      <c r="N22" s="112"/>
      <c r="O22" s="112"/>
      <c r="P22" s="112"/>
      <c r="Q22" s="112"/>
      <c r="R22" s="112"/>
      <c r="S22" s="112"/>
      <c r="W22" s="207" t="str">
        <f t="shared" si="7"/>
        <v/>
      </c>
      <c r="X22" s="112"/>
      <c r="Y22" s="112"/>
      <c r="Z22" s="112"/>
      <c r="AA22" s="112"/>
      <c r="AB22" s="112"/>
      <c r="AC22" s="112"/>
      <c r="AD22" s="112"/>
      <c r="AE22" s="112"/>
      <c r="AG22" s="112"/>
      <c r="AH22" s="112"/>
      <c r="AI22" s="112"/>
      <c r="AK22" s="112"/>
      <c r="AL22" s="112"/>
      <c r="AM22" s="112"/>
      <c r="AN22" s="112"/>
      <c r="AO22" s="112"/>
      <c r="AP22" s="112"/>
    </row>
    <row r="23" spans="2:42" s="119" customFormat="1" collapsed="1" x14ac:dyDescent="0.2">
      <c r="B23" s="207" t="str">
        <f t="shared" si="4"/>
        <v/>
      </c>
      <c r="D23" s="112"/>
      <c r="G23" s="207" t="str">
        <f t="shared" si="5"/>
        <v/>
      </c>
      <c r="J23" s="207" t="str">
        <f t="shared" si="6"/>
        <v/>
      </c>
      <c r="M23" s="112"/>
      <c r="N23" s="112"/>
      <c r="O23" s="112"/>
      <c r="P23" s="112"/>
      <c r="Q23" s="112"/>
      <c r="R23" s="112"/>
      <c r="S23" s="112"/>
      <c r="W23" s="207" t="str">
        <f t="shared" si="7"/>
        <v/>
      </c>
      <c r="X23" s="112"/>
      <c r="Y23" s="112"/>
      <c r="Z23" s="112"/>
      <c r="AA23" s="112"/>
      <c r="AB23" s="112"/>
      <c r="AC23" s="112"/>
      <c r="AD23" s="112"/>
      <c r="AE23" s="112"/>
      <c r="AG23" s="112"/>
      <c r="AH23" s="112"/>
      <c r="AI23" s="112"/>
      <c r="AK23" s="112"/>
      <c r="AL23" s="112"/>
      <c r="AM23" s="112"/>
      <c r="AN23" s="112"/>
      <c r="AO23" s="112"/>
      <c r="AP23" s="112"/>
    </row>
    <row r="24" spans="2:42" s="119" customFormat="1" collapsed="1" x14ac:dyDescent="0.2">
      <c r="B24" s="207" t="str">
        <f t="shared" si="4"/>
        <v/>
      </c>
      <c r="D24" s="112"/>
      <c r="G24" s="207" t="str">
        <f t="shared" si="5"/>
        <v/>
      </c>
      <c r="J24" s="207" t="str">
        <f t="shared" si="6"/>
        <v/>
      </c>
      <c r="M24" s="112"/>
      <c r="N24" s="112"/>
      <c r="O24" s="112"/>
      <c r="P24" s="112"/>
      <c r="Q24" s="112"/>
      <c r="R24" s="112"/>
      <c r="S24" s="112"/>
      <c r="W24" s="207" t="str">
        <f t="shared" si="7"/>
        <v/>
      </c>
      <c r="X24" s="112"/>
      <c r="Y24" s="112"/>
      <c r="Z24" s="112"/>
      <c r="AA24" s="112"/>
      <c r="AB24" s="112"/>
      <c r="AC24" s="112"/>
      <c r="AD24" s="112"/>
      <c r="AE24" s="112"/>
      <c r="AG24" s="112"/>
      <c r="AH24" s="112"/>
      <c r="AI24" s="112"/>
      <c r="AK24" s="112"/>
      <c r="AL24" s="112"/>
      <c r="AM24" s="112"/>
      <c r="AN24" s="112"/>
      <c r="AO24" s="112"/>
      <c r="AP24" s="112"/>
    </row>
    <row r="25" spans="2:42" s="119" customFormat="1" collapsed="1" x14ac:dyDescent="0.2">
      <c r="B25" s="207" t="str">
        <f t="shared" si="4"/>
        <v/>
      </c>
      <c r="D25" s="112"/>
      <c r="G25" s="207" t="str">
        <f t="shared" si="5"/>
        <v/>
      </c>
      <c r="J25" s="207" t="str">
        <f t="shared" si="6"/>
        <v/>
      </c>
      <c r="M25" s="112"/>
      <c r="N25" s="112"/>
      <c r="O25" s="112"/>
      <c r="P25" s="112"/>
      <c r="Q25" s="112"/>
      <c r="R25" s="112"/>
      <c r="S25" s="112"/>
      <c r="W25" s="207" t="str">
        <f t="shared" si="7"/>
        <v/>
      </c>
      <c r="X25" s="112"/>
      <c r="Y25" s="112"/>
      <c r="Z25" s="112"/>
      <c r="AA25" s="112"/>
      <c r="AB25" s="112"/>
      <c r="AC25" s="112"/>
      <c r="AD25" s="112"/>
      <c r="AE25" s="112"/>
      <c r="AG25" s="112"/>
      <c r="AH25" s="112"/>
      <c r="AI25" s="112"/>
      <c r="AK25" s="112"/>
      <c r="AL25" s="112"/>
      <c r="AM25" s="112"/>
      <c r="AN25" s="112"/>
      <c r="AO25" s="112"/>
      <c r="AP25" s="112"/>
    </row>
    <row r="26" spans="2:42" s="119" customFormat="1" collapsed="1" x14ac:dyDescent="0.2">
      <c r="B26" s="207" t="str">
        <f t="shared" si="4"/>
        <v/>
      </c>
      <c r="D26" s="112"/>
      <c r="G26" s="207" t="str">
        <f t="shared" si="5"/>
        <v/>
      </c>
      <c r="J26" s="207" t="str">
        <f t="shared" si="6"/>
        <v/>
      </c>
      <c r="M26" s="112"/>
      <c r="N26" s="112"/>
      <c r="O26" s="112"/>
      <c r="P26" s="112"/>
      <c r="Q26" s="112"/>
      <c r="R26" s="112"/>
      <c r="S26" s="112"/>
      <c r="W26" s="207" t="str">
        <f t="shared" si="7"/>
        <v/>
      </c>
      <c r="X26" s="112"/>
      <c r="Y26" s="112"/>
      <c r="Z26" s="112"/>
      <c r="AA26" s="112"/>
      <c r="AB26" s="112"/>
      <c r="AC26" s="112"/>
      <c r="AD26" s="112"/>
      <c r="AE26" s="112"/>
      <c r="AG26" s="112"/>
      <c r="AH26" s="112"/>
      <c r="AI26" s="112"/>
      <c r="AK26" s="112"/>
      <c r="AL26" s="112"/>
      <c r="AM26" s="112"/>
      <c r="AN26" s="112"/>
      <c r="AO26" s="112"/>
      <c r="AP26" s="112"/>
    </row>
    <row r="27" spans="2:42" s="119" customFormat="1" collapsed="1" x14ac:dyDescent="0.2">
      <c r="B27" s="207" t="str">
        <f t="shared" si="4"/>
        <v/>
      </c>
      <c r="D27" s="112"/>
      <c r="G27" s="207" t="str">
        <f t="shared" si="5"/>
        <v/>
      </c>
      <c r="J27" s="207" t="str">
        <f t="shared" si="6"/>
        <v/>
      </c>
      <c r="M27" s="112"/>
      <c r="N27" s="112"/>
      <c r="O27" s="112"/>
      <c r="P27" s="112"/>
      <c r="Q27" s="112"/>
      <c r="R27" s="112"/>
      <c r="S27" s="112"/>
      <c r="W27" s="207" t="str">
        <f t="shared" si="7"/>
        <v/>
      </c>
      <c r="X27" s="112"/>
      <c r="Y27" s="112"/>
      <c r="Z27" s="112"/>
      <c r="AA27" s="112"/>
      <c r="AB27" s="112"/>
      <c r="AC27" s="112"/>
      <c r="AD27" s="112"/>
      <c r="AE27" s="112"/>
      <c r="AG27" s="112"/>
      <c r="AH27" s="112"/>
      <c r="AI27" s="112"/>
      <c r="AK27" s="112"/>
      <c r="AL27" s="112"/>
      <c r="AM27" s="112"/>
      <c r="AN27" s="112"/>
      <c r="AO27" s="112"/>
      <c r="AP27" s="112"/>
    </row>
    <row r="28" spans="2:42" s="119" customFormat="1" collapsed="1" x14ac:dyDescent="0.2">
      <c r="B28" s="207" t="str">
        <f t="shared" si="4"/>
        <v/>
      </c>
      <c r="D28" s="112"/>
      <c r="G28" s="207" t="str">
        <f t="shared" si="5"/>
        <v/>
      </c>
      <c r="J28" s="207" t="str">
        <f t="shared" si="6"/>
        <v/>
      </c>
      <c r="M28" s="112"/>
      <c r="N28" s="112"/>
      <c r="O28" s="112"/>
      <c r="P28" s="112"/>
      <c r="Q28" s="112"/>
      <c r="R28" s="112"/>
      <c r="S28" s="112"/>
      <c r="W28" s="207" t="str">
        <f t="shared" si="7"/>
        <v/>
      </c>
      <c r="X28" s="112"/>
      <c r="Y28" s="112"/>
      <c r="Z28" s="112"/>
      <c r="AA28" s="112"/>
      <c r="AB28" s="112"/>
      <c r="AC28" s="112"/>
      <c r="AD28" s="112"/>
      <c r="AE28" s="112"/>
      <c r="AG28" s="112"/>
      <c r="AH28" s="112"/>
      <c r="AI28" s="112"/>
      <c r="AK28" s="112"/>
      <c r="AL28" s="112"/>
      <c r="AM28" s="112"/>
      <c r="AN28" s="112"/>
      <c r="AO28" s="112"/>
      <c r="AP28" s="112"/>
    </row>
    <row r="29" spans="2:42" s="119" customFormat="1" collapsed="1" x14ac:dyDescent="0.2">
      <c r="B29" s="207" t="str">
        <f t="shared" si="4"/>
        <v/>
      </c>
      <c r="D29" s="112"/>
      <c r="G29" s="207" t="str">
        <f t="shared" si="5"/>
        <v/>
      </c>
      <c r="J29" s="207" t="str">
        <f t="shared" si="6"/>
        <v/>
      </c>
      <c r="M29" s="112"/>
      <c r="N29" s="112"/>
      <c r="O29" s="112"/>
      <c r="P29" s="112"/>
      <c r="Q29" s="112"/>
      <c r="R29" s="112"/>
      <c r="S29" s="112"/>
      <c r="W29" s="207" t="str">
        <f t="shared" si="7"/>
        <v/>
      </c>
      <c r="X29" s="112"/>
      <c r="Y29" s="112"/>
      <c r="Z29" s="112"/>
      <c r="AA29" s="112"/>
      <c r="AB29" s="112"/>
      <c r="AC29" s="112"/>
      <c r="AD29" s="112"/>
      <c r="AE29" s="112"/>
      <c r="AG29" s="112"/>
      <c r="AH29" s="112"/>
      <c r="AI29" s="112"/>
      <c r="AK29" s="112"/>
      <c r="AL29" s="112"/>
      <c r="AM29" s="112"/>
      <c r="AN29" s="112"/>
      <c r="AO29" s="112"/>
      <c r="AP29" s="112"/>
    </row>
    <row r="30" spans="2:42" s="119" customFormat="1" collapsed="1" x14ac:dyDescent="0.2">
      <c r="B30" s="207" t="str">
        <f t="shared" si="4"/>
        <v/>
      </c>
      <c r="D30" s="112"/>
      <c r="G30" s="207" t="str">
        <f t="shared" si="5"/>
        <v/>
      </c>
      <c r="J30" s="207" t="str">
        <f t="shared" si="6"/>
        <v/>
      </c>
      <c r="M30" s="112"/>
      <c r="N30" s="112"/>
      <c r="O30" s="112"/>
      <c r="P30" s="112"/>
      <c r="Q30" s="112"/>
      <c r="R30" s="112"/>
      <c r="S30" s="112"/>
      <c r="W30" s="207" t="str">
        <f t="shared" si="7"/>
        <v/>
      </c>
      <c r="X30" s="112"/>
      <c r="Y30" s="112"/>
      <c r="Z30" s="112"/>
      <c r="AA30" s="112"/>
      <c r="AB30" s="112"/>
      <c r="AC30" s="112"/>
      <c r="AD30" s="112"/>
      <c r="AE30" s="112"/>
      <c r="AG30" s="112"/>
      <c r="AH30" s="112"/>
      <c r="AI30" s="112"/>
      <c r="AK30" s="112"/>
      <c r="AL30" s="112"/>
      <c r="AM30" s="112"/>
      <c r="AN30" s="112"/>
      <c r="AO30" s="112"/>
      <c r="AP30" s="112"/>
    </row>
    <row r="31" spans="2:42" s="119" customFormat="1" collapsed="1" x14ac:dyDescent="0.2">
      <c r="B31" s="207" t="str">
        <f t="shared" si="4"/>
        <v/>
      </c>
      <c r="D31" s="112"/>
      <c r="G31" s="207" t="str">
        <f t="shared" si="5"/>
        <v/>
      </c>
      <c r="J31" s="207" t="str">
        <f t="shared" si="6"/>
        <v/>
      </c>
      <c r="M31" s="112"/>
      <c r="N31" s="112"/>
      <c r="O31" s="112"/>
      <c r="P31" s="112"/>
      <c r="Q31" s="112"/>
      <c r="R31" s="112"/>
      <c r="S31" s="112"/>
      <c r="W31" s="207" t="str">
        <f t="shared" si="7"/>
        <v/>
      </c>
      <c r="X31" s="112"/>
      <c r="Y31" s="112"/>
      <c r="Z31" s="112"/>
      <c r="AA31" s="112"/>
      <c r="AB31" s="112"/>
      <c r="AC31" s="112"/>
      <c r="AD31" s="112"/>
      <c r="AE31" s="112"/>
      <c r="AG31" s="112"/>
      <c r="AH31" s="112"/>
      <c r="AI31" s="112"/>
      <c r="AK31" s="112"/>
      <c r="AL31" s="112"/>
      <c r="AM31" s="112"/>
      <c r="AN31" s="112"/>
      <c r="AO31" s="112"/>
      <c r="AP31" s="112"/>
    </row>
    <row r="32" spans="2:42" s="119" customFormat="1" collapsed="1" x14ac:dyDescent="0.2">
      <c r="B32" s="207" t="str">
        <f t="shared" si="4"/>
        <v/>
      </c>
      <c r="D32" s="112"/>
      <c r="G32" s="207" t="str">
        <f t="shared" si="5"/>
        <v/>
      </c>
      <c r="J32" s="207" t="str">
        <f t="shared" si="6"/>
        <v/>
      </c>
      <c r="M32" s="112"/>
      <c r="N32" s="112"/>
      <c r="O32" s="112"/>
      <c r="P32" s="112"/>
      <c r="Q32" s="112"/>
      <c r="R32" s="112"/>
      <c r="S32" s="112"/>
      <c r="W32" s="207" t="str">
        <f t="shared" si="7"/>
        <v/>
      </c>
      <c r="X32" s="112"/>
      <c r="Y32" s="112"/>
      <c r="Z32" s="112"/>
      <c r="AA32" s="112"/>
      <c r="AB32" s="112"/>
      <c r="AC32" s="112"/>
      <c r="AD32" s="112"/>
      <c r="AE32" s="112"/>
      <c r="AG32" s="112"/>
      <c r="AH32" s="112"/>
      <c r="AI32" s="112"/>
      <c r="AK32" s="112"/>
      <c r="AL32" s="112"/>
      <c r="AM32" s="112"/>
      <c r="AN32" s="112"/>
      <c r="AO32" s="112"/>
      <c r="AP32" s="112"/>
    </row>
    <row r="33" spans="2:42" s="119" customFormat="1" collapsed="1" x14ac:dyDescent="0.2">
      <c r="B33" s="207" t="str">
        <f t="shared" si="4"/>
        <v/>
      </c>
      <c r="D33" s="112"/>
      <c r="G33" s="207" t="str">
        <f t="shared" si="5"/>
        <v/>
      </c>
      <c r="J33" s="207" t="str">
        <f t="shared" si="6"/>
        <v/>
      </c>
      <c r="M33" s="112"/>
      <c r="N33" s="112"/>
      <c r="O33" s="112"/>
      <c r="P33" s="112"/>
      <c r="Q33" s="112"/>
      <c r="R33" s="112"/>
      <c r="S33" s="112"/>
      <c r="W33" s="207" t="str">
        <f t="shared" si="7"/>
        <v/>
      </c>
      <c r="X33" s="112"/>
      <c r="Y33" s="112"/>
      <c r="Z33" s="112"/>
      <c r="AA33" s="112"/>
      <c r="AB33" s="112"/>
      <c r="AC33" s="112"/>
      <c r="AD33" s="112"/>
      <c r="AE33" s="112"/>
      <c r="AG33" s="112"/>
      <c r="AH33" s="112"/>
      <c r="AI33" s="112"/>
      <c r="AK33" s="112"/>
      <c r="AL33" s="112"/>
      <c r="AM33" s="112"/>
      <c r="AN33" s="112"/>
      <c r="AO33" s="112"/>
      <c r="AP33" s="112"/>
    </row>
    <row r="34" spans="2:42" s="119" customFormat="1" collapsed="1" x14ac:dyDescent="0.2">
      <c r="B34" s="207" t="str">
        <f t="shared" si="4"/>
        <v/>
      </c>
      <c r="D34" s="112"/>
      <c r="G34" s="207" t="str">
        <f t="shared" si="5"/>
        <v/>
      </c>
      <c r="J34" s="207" t="str">
        <f t="shared" si="6"/>
        <v/>
      </c>
      <c r="M34" s="112"/>
      <c r="N34" s="112"/>
      <c r="O34" s="112"/>
      <c r="P34" s="112"/>
      <c r="Q34" s="112"/>
      <c r="R34" s="112"/>
      <c r="S34" s="112"/>
      <c r="W34" s="207" t="str">
        <f t="shared" si="7"/>
        <v/>
      </c>
      <c r="X34" s="112"/>
      <c r="Y34" s="112"/>
      <c r="Z34" s="112"/>
      <c r="AA34" s="112"/>
      <c r="AB34" s="112"/>
      <c r="AC34" s="112"/>
      <c r="AD34" s="112"/>
      <c r="AE34" s="112"/>
      <c r="AG34" s="112"/>
      <c r="AH34" s="112"/>
      <c r="AI34" s="112"/>
      <c r="AK34" s="112"/>
      <c r="AL34" s="112"/>
      <c r="AM34" s="112"/>
      <c r="AN34" s="112"/>
      <c r="AO34" s="112"/>
      <c r="AP34" s="112"/>
    </row>
    <row r="35" spans="2:42" s="119" customFormat="1" collapsed="1" x14ac:dyDescent="0.2">
      <c r="B35" s="207" t="str">
        <f t="shared" si="4"/>
        <v/>
      </c>
      <c r="D35" s="112"/>
      <c r="G35" s="207" t="str">
        <f t="shared" si="5"/>
        <v/>
      </c>
      <c r="J35" s="207" t="str">
        <f t="shared" si="6"/>
        <v/>
      </c>
      <c r="M35" s="112"/>
      <c r="N35" s="112"/>
      <c r="O35" s="112"/>
      <c r="P35" s="112"/>
      <c r="Q35" s="112"/>
      <c r="R35" s="112"/>
      <c r="S35" s="112"/>
      <c r="W35" s="207" t="str">
        <f t="shared" si="7"/>
        <v/>
      </c>
      <c r="X35" s="112"/>
      <c r="Y35" s="112"/>
      <c r="Z35" s="112"/>
      <c r="AA35" s="112"/>
      <c r="AB35" s="112"/>
      <c r="AC35" s="112"/>
      <c r="AD35" s="112"/>
      <c r="AE35" s="112"/>
      <c r="AG35" s="112"/>
      <c r="AH35" s="112"/>
      <c r="AI35" s="112"/>
      <c r="AK35" s="112"/>
      <c r="AL35" s="112"/>
      <c r="AM35" s="112"/>
      <c r="AN35" s="112"/>
      <c r="AO35" s="112"/>
      <c r="AP35" s="112"/>
    </row>
    <row r="36" spans="2:42" s="119" customFormat="1" collapsed="1" x14ac:dyDescent="0.2">
      <c r="B36" s="207" t="str">
        <f t="shared" si="4"/>
        <v/>
      </c>
      <c r="D36" s="112"/>
      <c r="G36" s="207" t="str">
        <f t="shared" si="5"/>
        <v/>
      </c>
      <c r="J36" s="207" t="str">
        <f t="shared" si="6"/>
        <v/>
      </c>
      <c r="M36" s="112"/>
      <c r="N36" s="112"/>
      <c r="O36" s="112"/>
      <c r="P36" s="112"/>
      <c r="Q36" s="112"/>
      <c r="R36" s="112"/>
      <c r="S36" s="112"/>
      <c r="W36" s="207" t="str">
        <f t="shared" si="7"/>
        <v/>
      </c>
      <c r="X36" s="112"/>
      <c r="Y36" s="112"/>
      <c r="Z36" s="112"/>
      <c r="AA36" s="112"/>
      <c r="AB36" s="112"/>
      <c r="AC36" s="112"/>
      <c r="AD36" s="112"/>
      <c r="AE36" s="112"/>
      <c r="AG36" s="112"/>
      <c r="AH36" s="112"/>
      <c r="AI36" s="112"/>
      <c r="AK36" s="112"/>
      <c r="AL36" s="112"/>
      <c r="AM36" s="112"/>
      <c r="AN36" s="112"/>
      <c r="AO36" s="112"/>
      <c r="AP36" s="112"/>
    </row>
    <row r="37" spans="2:42" s="119" customFormat="1" collapsed="1" x14ac:dyDescent="0.2">
      <c r="B37" s="207" t="str">
        <f t="shared" si="4"/>
        <v/>
      </c>
      <c r="D37" s="112"/>
      <c r="G37" s="207" t="str">
        <f t="shared" si="5"/>
        <v/>
      </c>
      <c r="J37" s="207" t="str">
        <f t="shared" si="6"/>
        <v/>
      </c>
      <c r="M37" s="112"/>
      <c r="N37" s="112"/>
      <c r="O37" s="112"/>
      <c r="P37" s="112"/>
      <c r="Q37" s="112"/>
      <c r="R37" s="112"/>
      <c r="S37" s="112"/>
      <c r="W37" s="207" t="str">
        <f t="shared" si="7"/>
        <v/>
      </c>
      <c r="X37" s="112"/>
      <c r="Y37" s="112"/>
      <c r="Z37" s="112"/>
      <c r="AA37" s="112"/>
      <c r="AB37" s="112"/>
      <c r="AC37" s="112"/>
      <c r="AD37" s="112"/>
      <c r="AE37" s="112"/>
      <c r="AG37" s="112"/>
      <c r="AH37" s="112"/>
      <c r="AI37" s="112"/>
      <c r="AK37" s="112"/>
      <c r="AL37" s="112"/>
      <c r="AM37" s="112"/>
      <c r="AN37" s="112"/>
      <c r="AO37" s="112"/>
      <c r="AP37" s="112"/>
    </row>
    <row r="38" spans="2:42" s="119" customFormat="1" collapsed="1" x14ac:dyDescent="0.2">
      <c r="B38" s="207" t="str">
        <f t="shared" si="4"/>
        <v/>
      </c>
      <c r="D38" s="112"/>
      <c r="G38" s="207" t="str">
        <f t="shared" si="5"/>
        <v/>
      </c>
      <c r="J38" s="207" t="str">
        <f t="shared" si="6"/>
        <v/>
      </c>
      <c r="M38" s="112"/>
      <c r="N38" s="112"/>
      <c r="O38" s="112"/>
      <c r="P38" s="112"/>
      <c r="Q38" s="112"/>
      <c r="R38" s="112"/>
      <c r="S38" s="112"/>
      <c r="W38" s="207" t="str">
        <f t="shared" si="7"/>
        <v/>
      </c>
      <c r="X38" s="112"/>
      <c r="Y38" s="112"/>
      <c r="Z38" s="112"/>
      <c r="AA38" s="112"/>
      <c r="AB38" s="112"/>
      <c r="AC38" s="112"/>
      <c r="AD38" s="112"/>
      <c r="AE38" s="112"/>
      <c r="AG38" s="112"/>
      <c r="AH38" s="112"/>
      <c r="AI38" s="112"/>
      <c r="AK38" s="112"/>
      <c r="AL38" s="112"/>
      <c r="AM38" s="112"/>
      <c r="AN38" s="112"/>
      <c r="AO38" s="112"/>
      <c r="AP38" s="112"/>
    </row>
    <row r="39" spans="2:42" s="119" customFormat="1" collapsed="1" x14ac:dyDescent="0.2">
      <c r="B39" s="207" t="str">
        <f t="shared" si="4"/>
        <v/>
      </c>
      <c r="D39" s="112"/>
      <c r="G39" s="207" t="str">
        <f t="shared" si="5"/>
        <v/>
      </c>
      <c r="J39" s="207" t="str">
        <f t="shared" si="6"/>
        <v/>
      </c>
      <c r="M39" s="112"/>
      <c r="N39" s="112"/>
      <c r="O39" s="112"/>
      <c r="P39" s="112"/>
      <c r="Q39" s="112"/>
      <c r="R39" s="112"/>
      <c r="S39" s="112"/>
      <c r="W39" s="207" t="str">
        <f t="shared" si="7"/>
        <v/>
      </c>
      <c r="X39" s="112"/>
      <c r="Y39" s="112"/>
      <c r="Z39" s="112"/>
      <c r="AA39" s="112"/>
      <c r="AB39" s="112"/>
      <c r="AC39" s="112"/>
      <c r="AD39" s="112"/>
      <c r="AE39" s="112"/>
      <c r="AG39" s="112"/>
      <c r="AH39" s="112"/>
      <c r="AI39" s="112"/>
      <c r="AK39" s="112"/>
      <c r="AL39" s="112"/>
      <c r="AM39" s="112"/>
      <c r="AN39" s="112"/>
      <c r="AO39" s="112"/>
      <c r="AP39" s="112"/>
    </row>
    <row r="40" spans="2:42" s="119" customFormat="1" collapsed="1" x14ac:dyDescent="0.2">
      <c r="B40" s="207" t="str">
        <f t="shared" si="4"/>
        <v/>
      </c>
      <c r="D40" s="112"/>
      <c r="G40" s="207" t="str">
        <f t="shared" si="5"/>
        <v/>
      </c>
      <c r="J40" s="207" t="str">
        <f t="shared" si="6"/>
        <v/>
      </c>
      <c r="M40" s="112"/>
      <c r="N40" s="112"/>
      <c r="O40" s="112"/>
      <c r="P40" s="112"/>
      <c r="Q40" s="112"/>
      <c r="R40" s="112"/>
      <c r="S40" s="112"/>
      <c r="W40" s="207" t="str">
        <f t="shared" si="7"/>
        <v/>
      </c>
      <c r="X40" s="112"/>
      <c r="Y40" s="112"/>
      <c r="Z40" s="112"/>
      <c r="AA40" s="112"/>
      <c r="AB40" s="112"/>
      <c r="AC40" s="112"/>
      <c r="AD40" s="112"/>
      <c r="AE40" s="112"/>
      <c r="AG40" s="112"/>
      <c r="AH40" s="112"/>
      <c r="AI40" s="112"/>
      <c r="AK40" s="112"/>
      <c r="AL40" s="112"/>
      <c r="AM40" s="112"/>
      <c r="AN40" s="112"/>
      <c r="AO40" s="112"/>
      <c r="AP40" s="112"/>
    </row>
    <row r="41" spans="2:42" s="119" customFormat="1" collapsed="1" x14ac:dyDescent="0.2">
      <c r="B41" s="207" t="str">
        <f t="shared" si="4"/>
        <v/>
      </c>
      <c r="D41" s="112"/>
      <c r="G41" s="207" t="str">
        <f t="shared" si="5"/>
        <v/>
      </c>
      <c r="J41" s="207" t="str">
        <f t="shared" si="6"/>
        <v/>
      </c>
      <c r="M41" s="112"/>
      <c r="N41" s="112"/>
      <c r="O41" s="112"/>
      <c r="P41" s="112"/>
      <c r="Q41" s="112"/>
      <c r="R41" s="112"/>
      <c r="S41" s="112"/>
      <c r="W41" s="207" t="str">
        <f t="shared" si="7"/>
        <v/>
      </c>
      <c r="X41" s="112"/>
      <c r="Y41" s="112"/>
      <c r="Z41" s="112"/>
      <c r="AA41" s="112"/>
      <c r="AB41" s="112"/>
      <c r="AC41" s="112"/>
      <c r="AD41" s="112"/>
      <c r="AE41" s="112"/>
      <c r="AG41" s="112"/>
      <c r="AH41" s="112"/>
      <c r="AI41" s="112"/>
      <c r="AK41" s="112"/>
      <c r="AL41" s="112"/>
      <c r="AM41" s="112"/>
      <c r="AN41" s="112"/>
      <c r="AO41" s="112"/>
      <c r="AP41" s="112"/>
    </row>
    <row r="42" spans="2:42" s="119" customFormat="1" collapsed="1" x14ac:dyDescent="0.2">
      <c r="B42" s="207" t="str">
        <f t="shared" si="4"/>
        <v/>
      </c>
      <c r="D42" s="112"/>
      <c r="G42" s="207" t="str">
        <f t="shared" si="5"/>
        <v/>
      </c>
      <c r="J42" s="207" t="str">
        <f t="shared" si="6"/>
        <v/>
      </c>
      <c r="M42" s="112"/>
      <c r="N42" s="112"/>
      <c r="O42" s="112"/>
      <c r="P42" s="112"/>
      <c r="Q42" s="112"/>
      <c r="R42" s="112"/>
      <c r="S42" s="112"/>
      <c r="W42" s="207" t="str">
        <f t="shared" si="7"/>
        <v/>
      </c>
      <c r="X42" s="112"/>
      <c r="Y42" s="112"/>
      <c r="Z42" s="112"/>
      <c r="AA42" s="112"/>
      <c r="AB42" s="112"/>
      <c r="AC42" s="112"/>
      <c r="AD42" s="112"/>
      <c r="AE42" s="112"/>
      <c r="AG42" s="112"/>
      <c r="AH42" s="112"/>
      <c r="AI42" s="112"/>
      <c r="AK42" s="112"/>
      <c r="AL42" s="112"/>
      <c r="AM42" s="112"/>
      <c r="AN42" s="112"/>
      <c r="AO42" s="112"/>
      <c r="AP42" s="112"/>
    </row>
    <row r="43" spans="2:42" s="119" customFormat="1" collapsed="1" x14ac:dyDescent="0.2">
      <c r="B43" s="207" t="str">
        <f t="shared" si="4"/>
        <v/>
      </c>
      <c r="D43" s="112"/>
      <c r="G43" s="207" t="str">
        <f t="shared" si="5"/>
        <v/>
      </c>
      <c r="J43" s="207" t="str">
        <f t="shared" si="6"/>
        <v/>
      </c>
      <c r="M43" s="112"/>
      <c r="N43" s="112"/>
      <c r="O43" s="112"/>
      <c r="P43" s="112"/>
      <c r="Q43" s="112"/>
      <c r="R43" s="112"/>
      <c r="S43" s="112"/>
      <c r="W43" s="207" t="str">
        <f t="shared" si="7"/>
        <v/>
      </c>
      <c r="X43" s="112"/>
      <c r="Y43" s="112"/>
      <c r="Z43" s="112"/>
      <c r="AA43" s="112"/>
      <c r="AB43" s="112"/>
      <c r="AC43" s="112"/>
      <c r="AD43" s="112"/>
      <c r="AE43" s="112"/>
      <c r="AG43" s="112"/>
      <c r="AH43" s="112"/>
      <c r="AI43" s="112"/>
      <c r="AK43" s="112"/>
      <c r="AL43" s="112"/>
      <c r="AM43" s="112"/>
      <c r="AN43" s="112"/>
      <c r="AO43" s="112"/>
      <c r="AP43" s="112"/>
    </row>
    <row r="44" spans="2:42" s="119" customFormat="1" collapsed="1" x14ac:dyDescent="0.2">
      <c r="B44" s="207" t="str">
        <f t="shared" si="4"/>
        <v/>
      </c>
      <c r="D44" s="112"/>
      <c r="G44" s="207" t="str">
        <f t="shared" si="5"/>
        <v/>
      </c>
      <c r="J44" s="207" t="str">
        <f t="shared" si="6"/>
        <v/>
      </c>
      <c r="M44" s="112"/>
      <c r="N44" s="112"/>
      <c r="O44" s="112"/>
      <c r="P44" s="112"/>
      <c r="Q44" s="112"/>
      <c r="R44" s="112"/>
      <c r="S44" s="112"/>
      <c r="W44" s="207" t="str">
        <f t="shared" si="7"/>
        <v/>
      </c>
      <c r="X44" s="112"/>
      <c r="Y44" s="112"/>
      <c r="Z44" s="112"/>
      <c r="AA44" s="112"/>
      <c r="AB44" s="112"/>
      <c r="AC44" s="112"/>
      <c r="AD44" s="112"/>
      <c r="AE44" s="112"/>
      <c r="AG44" s="112"/>
      <c r="AH44" s="112"/>
      <c r="AI44" s="112"/>
      <c r="AK44" s="112"/>
      <c r="AL44" s="112"/>
      <c r="AM44" s="112"/>
      <c r="AN44" s="112"/>
      <c r="AO44" s="112"/>
      <c r="AP44" s="112"/>
    </row>
    <row r="45" spans="2:42" s="119" customFormat="1" collapsed="1" x14ac:dyDescent="0.2">
      <c r="B45" s="207" t="str">
        <f t="shared" si="4"/>
        <v/>
      </c>
      <c r="D45" s="112"/>
      <c r="G45" s="207" t="str">
        <f t="shared" si="5"/>
        <v/>
      </c>
      <c r="J45" s="207" t="str">
        <f t="shared" si="6"/>
        <v/>
      </c>
      <c r="M45" s="112"/>
      <c r="N45" s="112"/>
      <c r="O45" s="112"/>
      <c r="P45" s="112"/>
      <c r="Q45" s="112"/>
      <c r="R45" s="112"/>
      <c r="S45" s="112"/>
      <c r="W45" s="207" t="str">
        <f t="shared" si="7"/>
        <v/>
      </c>
      <c r="X45" s="112"/>
      <c r="Y45" s="112"/>
      <c r="Z45" s="112"/>
      <c r="AA45" s="112"/>
      <c r="AB45" s="112"/>
      <c r="AC45" s="112"/>
      <c r="AD45" s="112"/>
      <c r="AE45" s="112"/>
      <c r="AG45" s="112"/>
      <c r="AH45" s="112"/>
      <c r="AI45" s="112"/>
      <c r="AK45" s="112"/>
      <c r="AL45" s="112"/>
      <c r="AM45" s="112"/>
      <c r="AN45" s="112"/>
      <c r="AO45" s="112"/>
      <c r="AP45" s="112"/>
    </row>
    <row r="46" spans="2:42" s="119" customFormat="1" collapsed="1" x14ac:dyDescent="0.2">
      <c r="B46" s="207" t="str">
        <f t="shared" si="4"/>
        <v/>
      </c>
      <c r="D46" s="112"/>
      <c r="G46" s="207" t="str">
        <f t="shared" si="5"/>
        <v/>
      </c>
      <c r="J46" s="207" t="str">
        <f t="shared" si="6"/>
        <v/>
      </c>
      <c r="M46" s="112"/>
      <c r="N46" s="112"/>
      <c r="O46" s="112"/>
      <c r="P46" s="112"/>
      <c r="Q46" s="112"/>
      <c r="R46" s="112"/>
      <c r="S46" s="112"/>
      <c r="W46" s="207" t="str">
        <f t="shared" si="7"/>
        <v/>
      </c>
      <c r="X46" s="112"/>
      <c r="Y46" s="112"/>
      <c r="Z46" s="112"/>
      <c r="AA46" s="112"/>
      <c r="AB46" s="112"/>
      <c r="AC46" s="112"/>
      <c r="AD46" s="112"/>
      <c r="AE46" s="112"/>
      <c r="AG46" s="112"/>
      <c r="AH46" s="112"/>
      <c r="AI46" s="112"/>
      <c r="AK46" s="112"/>
      <c r="AL46" s="112"/>
      <c r="AM46" s="112"/>
      <c r="AN46" s="112"/>
      <c r="AO46" s="112"/>
      <c r="AP46" s="112"/>
    </row>
    <row r="47" spans="2:42" s="119" customFormat="1" collapsed="1" x14ac:dyDescent="0.2">
      <c r="B47" s="207" t="str">
        <f t="shared" si="4"/>
        <v/>
      </c>
      <c r="D47" s="112"/>
      <c r="G47" s="207" t="str">
        <f t="shared" si="5"/>
        <v/>
      </c>
      <c r="J47" s="207" t="str">
        <f t="shared" si="6"/>
        <v/>
      </c>
      <c r="M47" s="112"/>
      <c r="N47" s="112"/>
      <c r="O47" s="112"/>
      <c r="P47" s="112"/>
      <c r="Q47" s="112"/>
      <c r="R47" s="112"/>
      <c r="S47" s="112"/>
      <c r="W47" s="207" t="str">
        <f t="shared" si="7"/>
        <v/>
      </c>
      <c r="X47" s="112"/>
      <c r="Y47" s="112"/>
      <c r="Z47" s="112"/>
      <c r="AA47" s="112"/>
      <c r="AB47" s="112"/>
      <c r="AC47" s="112"/>
      <c r="AD47" s="112"/>
      <c r="AE47" s="112"/>
      <c r="AG47" s="112"/>
      <c r="AH47" s="112"/>
      <c r="AI47" s="112"/>
      <c r="AK47" s="112"/>
      <c r="AL47" s="112"/>
      <c r="AM47" s="112"/>
      <c r="AN47" s="112"/>
      <c r="AO47" s="112"/>
      <c r="AP47" s="112"/>
    </row>
    <row r="48" spans="2:42" s="119" customFormat="1" collapsed="1" x14ac:dyDescent="0.2">
      <c r="B48" s="207" t="str">
        <f t="shared" si="4"/>
        <v/>
      </c>
      <c r="D48" s="112"/>
      <c r="G48" s="207" t="str">
        <f t="shared" si="5"/>
        <v/>
      </c>
      <c r="J48" s="207" t="str">
        <f t="shared" si="6"/>
        <v/>
      </c>
      <c r="M48" s="112"/>
      <c r="N48" s="112"/>
      <c r="O48" s="112"/>
      <c r="P48" s="112"/>
      <c r="Q48" s="112"/>
      <c r="R48" s="112"/>
      <c r="S48" s="112"/>
      <c r="W48" s="207" t="str">
        <f t="shared" si="7"/>
        <v/>
      </c>
      <c r="X48" s="112"/>
      <c r="Y48" s="112"/>
      <c r="Z48" s="112"/>
      <c r="AA48" s="112"/>
      <c r="AB48" s="112"/>
      <c r="AC48" s="112"/>
      <c r="AD48" s="112"/>
      <c r="AE48" s="112"/>
      <c r="AG48" s="112"/>
      <c r="AH48" s="112"/>
      <c r="AI48" s="112"/>
      <c r="AK48" s="112"/>
      <c r="AL48" s="112"/>
      <c r="AM48" s="112"/>
      <c r="AN48" s="112"/>
      <c r="AO48" s="112"/>
      <c r="AP48" s="112"/>
    </row>
    <row r="49" spans="2:42" s="119" customFormat="1" collapsed="1" x14ac:dyDescent="0.2">
      <c r="B49" s="207" t="str">
        <f t="shared" si="4"/>
        <v/>
      </c>
      <c r="D49" s="112"/>
      <c r="G49" s="207" t="str">
        <f t="shared" si="5"/>
        <v/>
      </c>
      <c r="J49" s="207" t="str">
        <f t="shared" si="6"/>
        <v/>
      </c>
      <c r="M49" s="112"/>
      <c r="N49" s="112"/>
      <c r="O49" s="112"/>
      <c r="P49" s="112"/>
      <c r="Q49" s="112"/>
      <c r="R49" s="112"/>
      <c r="S49" s="112"/>
      <c r="W49" s="207" t="str">
        <f t="shared" si="7"/>
        <v/>
      </c>
      <c r="X49" s="112"/>
      <c r="Y49" s="112"/>
      <c r="Z49" s="112"/>
      <c r="AA49" s="112"/>
      <c r="AB49" s="112"/>
      <c r="AC49" s="112"/>
      <c r="AD49" s="112"/>
      <c r="AE49" s="112"/>
      <c r="AG49" s="112"/>
      <c r="AH49" s="112"/>
      <c r="AI49" s="112"/>
      <c r="AK49" s="112"/>
      <c r="AL49" s="112"/>
      <c r="AM49" s="112"/>
      <c r="AN49" s="112"/>
      <c r="AO49" s="112"/>
      <c r="AP49" s="112"/>
    </row>
    <row r="50" spans="2:42" s="119" customFormat="1" collapsed="1" x14ac:dyDescent="0.2">
      <c r="B50" s="207" t="str">
        <f t="shared" si="4"/>
        <v/>
      </c>
      <c r="D50" s="112"/>
      <c r="G50" s="207" t="str">
        <f t="shared" si="5"/>
        <v/>
      </c>
      <c r="J50" s="207" t="str">
        <f t="shared" si="6"/>
        <v/>
      </c>
      <c r="M50" s="112"/>
      <c r="N50" s="112"/>
      <c r="O50" s="112"/>
      <c r="P50" s="112"/>
      <c r="Q50" s="112"/>
      <c r="R50" s="112"/>
      <c r="S50" s="112"/>
      <c r="W50" s="207" t="str">
        <f t="shared" si="7"/>
        <v/>
      </c>
      <c r="X50" s="112"/>
      <c r="Y50" s="112"/>
      <c r="Z50" s="112"/>
      <c r="AA50" s="112"/>
      <c r="AB50" s="112"/>
      <c r="AC50" s="112"/>
      <c r="AD50" s="112"/>
      <c r="AE50" s="112"/>
      <c r="AG50" s="112"/>
      <c r="AH50" s="112"/>
      <c r="AI50" s="112"/>
      <c r="AK50" s="112"/>
      <c r="AL50" s="112"/>
      <c r="AM50" s="112"/>
      <c r="AN50" s="112"/>
      <c r="AO50" s="112"/>
      <c r="AP50" s="112"/>
    </row>
    <row r="51" spans="2:42" s="119" customFormat="1" collapsed="1" x14ac:dyDescent="0.2">
      <c r="B51" s="207" t="str">
        <f t="shared" si="4"/>
        <v/>
      </c>
      <c r="D51" s="112"/>
      <c r="G51" s="207" t="str">
        <f t="shared" si="5"/>
        <v/>
      </c>
      <c r="J51" s="207" t="str">
        <f t="shared" si="6"/>
        <v/>
      </c>
      <c r="M51" s="112"/>
      <c r="N51" s="112"/>
      <c r="O51" s="112"/>
      <c r="P51" s="112"/>
      <c r="Q51" s="112"/>
      <c r="R51" s="112"/>
      <c r="S51" s="112"/>
      <c r="W51" s="207" t="str">
        <f t="shared" si="7"/>
        <v/>
      </c>
      <c r="X51" s="112"/>
      <c r="Y51" s="112"/>
      <c r="Z51" s="112"/>
      <c r="AA51" s="112"/>
      <c r="AB51" s="112"/>
      <c r="AC51" s="112"/>
      <c r="AD51" s="112"/>
      <c r="AE51" s="112"/>
      <c r="AG51" s="112"/>
      <c r="AH51" s="112"/>
      <c r="AI51" s="112"/>
      <c r="AK51" s="112"/>
      <c r="AL51" s="112"/>
      <c r="AM51" s="112"/>
      <c r="AN51" s="112"/>
      <c r="AO51" s="112"/>
      <c r="AP51" s="112"/>
    </row>
    <row r="52" spans="2:42" s="119" customFormat="1" collapsed="1" x14ac:dyDescent="0.2">
      <c r="B52" s="207" t="str">
        <f t="shared" si="4"/>
        <v/>
      </c>
      <c r="D52" s="112"/>
      <c r="G52" s="207" t="str">
        <f t="shared" si="5"/>
        <v/>
      </c>
      <c r="J52" s="207" t="str">
        <f t="shared" si="6"/>
        <v/>
      </c>
      <c r="M52" s="112"/>
      <c r="N52" s="112"/>
      <c r="O52" s="112"/>
      <c r="P52" s="112"/>
      <c r="Q52" s="112"/>
      <c r="R52" s="112"/>
      <c r="S52" s="112"/>
      <c r="W52" s="207" t="str">
        <f t="shared" si="7"/>
        <v/>
      </c>
      <c r="X52" s="112"/>
      <c r="Y52" s="112"/>
      <c r="Z52" s="112"/>
      <c r="AA52" s="112"/>
      <c r="AB52" s="112"/>
      <c r="AC52" s="112"/>
      <c r="AD52" s="112"/>
      <c r="AE52" s="112"/>
      <c r="AG52" s="112"/>
      <c r="AH52" s="112"/>
      <c r="AI52" s="112"/>
      <c r="AK52" s="112"/>
      <c r="AL52" s="112"/>
      <c r="AM52" s="112"/>
      <c r="AN52" s="112"/>
      <c r="AO52" s="112"/>
      <c r="AP52" s="112"/>
    </row>
    <row r="53" spans="2:42" s="119" customFormat="1" collapsed="1" x14ac:dyDescent="0.2">
      <c r="B53" s="207" t="str">
        <f t="shared" si="4"/>
        <v/>
      </c>
      <c r="D53" s="112"/>
      <c r="G53" s="207" t="str">
        <f t="shared" si="5"/>
        <v/>
      </c>
      <c r="J53" s="207" t="str">
        <f t="shared" si="6"/>
        <v/>
      </c>
      <c r="M53" s="112"/>
      <c r="N53" s="112"/>
      <c r="O53" s="112"/>
      <c r="P53" s="112"/>
      <c r="Q53" s="112"/>
      <c r="R53" s="112"/>
      <c r="S53" s="112"/>
      <c r="W53" s="207" t="str">
        <f t="shared" si="7"/>
        <v/>
      </c>
      <c r="X53" s="112"/>
      <c r="Y53" s="112"/>
      <c r="Z53" s="112"/>
      <c r="AA53" s="112"/>
      <c r="AB53" s="112"/>
      <c r="AC53" s="112"/>
      <c r="AD53" s="112"/>
      <c r="AE53" s="112"/>
      <c r="AG53" s="112"/>
      <c r="AH53" s="112"/>
      <c r="AI53" s="112"/>
      <c r="AK53" s="112"/>
      <c r="AL53" s="112"/>
      <c r="AM53" s="112"/>
      <c r="AN53" s="112"/>
      <c r="AO53" s="112"/>
      <c r="AP53" s="112"/>
    </row>
    <row r="54" spans="2:42" s="119" customFormat="1" collapsed="1" x14ac:dyDescent="0.2">
      <c r="B54" s="207" t="str">
        <f t="shared" si="4"/>
        <v/>
      </c>
      <c r="D54" s="112"/>
      <c r="G54" s="207" t="str">
        <f t="shared" si="5"/>
        <v/>
      </c>
      <c r="J54" s="207" t="str">
        <f t="shared" si="6"/>
        <v/>
      </c>
      <c r="M54" s="112"/>
      <c r="N54" s="112"/>
      <c r="O54" s="112"/>
      <c r="P54" s="112"/>
      <c r="Q54" s="112"/>
      <c r="R54" s="112"/>
      <c r="S54" s="112"/>
      <c r="W54" s="207" t="str">
        <f t="shared" si="7"/>
        <v/>
      </c>
      <c r="X54" s="112"/>
      <c r="Y54" s="112"/>
      <c r="Z54" s="112"/>
      <c r="AA54" s="112"/>
      <c r="AB54" s="112"/>
      <c r="AC54" s="112"/>
      <c r="AD54" s="112"/>
      <c r="AE54" s="112"/>
      <c r="AG54" s="112"/>
      <c r="AH54" s="112"/>
      <c r="AI54" s="112"/>
      <c r="AK54" s="112"/>
      <c r="AL54" s="112"/>
      <c r="AM54" s="112"/>
      <c r="AN54" s="112"/>
      <c r="AO54" s="112"/>
      <c r="AP54" s="112"/>
    </row>
    <row r="55" spans="2:42" s="119" customFormat="1" collapsed="1" x14ac:dyDescent="0.2">
      <c r="B55" s="207" t="str">
        <f t="shared" si="4"/>
        <v/>
      </c>
      <c r="D55" s="112"/>
      <c r="G55" s="207" t="str">
        <f t="shared" si="5"/>
        <v/>
      </c>
      <c r="J55" s="207" t="str">
        <f t="shared" si="6"/>
        <v/>
      </c>
      <c r="M55" s="112"/>
      <c r="N55" s="112"/>
      <c r="O55" s="112"/>
      <c r="P55" s="112"/>
      <c r="Q55" s="112"/>
      <c r="R55" s="112"/>
      <c r="S55" s="112"/>
      <c r="W55" s="207" t="str">
        <f t="shared" si="7"/>
        <v/>
      </c>
      <c r="X55" s="112"/>
      <c r="Y55" s="112"/>
      <c r="Z55" s="112"/>
      <c r="AA55" s="112"/>
      <c r="AB55" s="112"/>
      <c r="AC55" s="112"/>
      <c r="AD55" s="112"/>
      <c r="AE55" s="112"/>
      <c r="AG55" s="112"/>
      <c r="AH55" s="112"/>
      <c r="AI55" s="112"/>
      <c r="AK55" s="112"/>
      <c r="AL55" s="112"/>
      <c r="AM55" s="112"/>
      <c r="AN55" s="112"/>
      <c r="AO55" s="112"/>
      <c r="AP55" s="112"/>
    </row>
    <row r="56" spans="2:42" s="119" customFormat="1" collapsed="1" x14ac:dyDescent="0.2">
      <c r="B56" s="207" t="str">
        <f t="shared" si="4"/>
        <v/>
      </c>
      <c r="D56" s="112"/>
      <c r="G56" s="207" t="str">
        <f t="shared" si="5"/>
        <v/>
      </c>
      <c r="J56" s="207" t="str">
        <f t="shared" si="6"/>
        <v/>
      </c>
      <c r="M56" s="112"/>
      <c r="N56" s="112"/>
      <c r="O56" s="112"/>
      <c r="P56" s="112"/>
      <c r="Q56" s="112"/>
      <c r="R56" s="112"/>
      <c r="S56" s="112"/>
      <c r="W56" s="207" t="str">
        <f t="shared" si="7"/>
        <v/>
      </c>
      <c r="X56" s="112"/>
      <c r="Y56" s="112"/>
      <c r="Z56" s="112"/>
      <c r="AA56" s="112"/>
      <c r="AB56" s="112"/>
      <c r="AC56" s="112"/>
      <c r="AD56" s="112"/>
      <c r="AE56" s="112"/>
      <c r="AG56" s="112"/>
      <c r="AH56" s="112"/>
      <c r="AI56" s="112"/>
      <c r="AK56" s="112"/>
      <c r="AL56" s="112"/>
      <c r="AM56" s="112"/>
      <c r="AN56" s="112"/>
      <c r="AO56" s="112"/>
      <c r="AP56" s="112"/>
    </row>
    <row r="57" spans="2:42" s="119" customFormat="1" collapsed="1" x14ac:dyDescent="0.2">
      <c r="B57" s="207" t="str">
        <f t="shared" si="4"/>
        <v/>
      </c>
      <c r="D57" s="112"/>
      <c r="G57" s="207" t="str">
        <f t="shared" si="5"/>
        <v/>
      </c>
      <c r="J57" s="207" t="str">
        <f t="shared" si="6"/>
        <v/>
      </c>
      <c r="M57" s="112"/>
      <c r="N57" s="112"/>
      <c r="O57" s="112"/>
      <c r="P57" s="112"/>
      <c r="Q57" s="112"/>
      <c r="R57" s="112"/>
      <c r="S57" s="112"/>
      <c r="W57" s="207" t="str">
        <f t="shared" si="7"/>
        <v/>
      </c>
      <c r="X57" s="112"/>
      <c r="Y57" s="112"/>
      <c r="Z57" s="112"/>
      <c r="AA57" s="112"/>
      <c r="AB57" s="112"/>
      <c r="AC57" s="112"/>
      <c r="AD57" s="112"/>
      <c r="AE57" s="112"/>
      <c r="AG57" s="112"/>
      <c r="AH57" s="112"/>
      <c r="AI57" s="112"/>
      <c r="AK57" s="112"/>
      <c r="AL57" s="112"/>
      <c r="AM57" s="112"/>
      <c r="AN57" s="112"/>
      <c r="AO57" s="112"/>
      <c r="AP57" s="112"/>
    </row>
    <row r="58" spans="2:42" s="119" customFormat="1" collapsed="1" x14ac:dyDescent="0.2">
      <c r="B58" s="207" t="str">
        <f t="shared" si="4"/>
        <v/>
      </c>
      <c r="D58" s="112"/>
      <c r="G58" s="207" t="str">
        <f t="shared" si="5"/>
        <v/>
      </c>
      <c r="J58" s="207" t="str">
        <f t="shared" si="6"/>
        <v/>
      </c>
      <c r="M58" s="112"/>
      <c r="N58" s="112"/>
      <c r="O58" s="112"/>
      <c r="P58" s="112"/>
      <c r="Q58" s="112"/>
      <c r="R58" s="112"/>
      <c r="S58" s="112"/>
      <c r="W58" s="207" t="str">
        <f t="shared" si="7"/>
        <v/>
      </c>
      <c r="X58" s="112"/>
      <c r="Y58" s="112"/>
      <c r="Z58" s="112"/>
      <c r="AA58" s="112"/>
      <c r="AB58" s="112"/>
      <c r="AC58" s="112"/>
      <c r="AD58" s="112"/>
      <c r="AE58" s="112"/>
      <c r="AG58" s="112"/>
      <c r="AH58" s="112"/>
      <c r="AI58" s="112"/>
      <c r="AK58" s="112"/>
      <c r="AL58" s="112"/>
      <c r="AM58" s="112"/>
      <c r="AN58" s="112"/>
      <c r="AO58" s="112"/>
      <c r="AP58" s="112"/>
    </row>
    <row r="59" spans="2:42" s="119" customFormat="1" collapsed="1" x14ac:dyDescent="0.2">
      <c r="B59" s="207" t="str">
        <f t="shared" si="4"/>
        <v/>
      </c>
      <c r="D59" s="112"/>
      <c r="G59" s="207" t="str">
        <f t="shared" si="5"/>
        <v/>
      </c>
      <c r="J59" s="207" t="str">
        <f t="shared" si="6"/>
        <v/>
      </c>
      <c r="M59" s="112"/>
      <c r="N59" s="112"/>
      <c r="O59" s="112"/>
      <c r="P59" s="112"/>
      <c r="Q59" s="112"/>
      <c r="R59" s="112"/>
      <c r="S59" s="112"/>
      <c r="W59" s="207" t="str">
        <f t="shared" si="7"/>
        <v/>
      </c>
      <c r="X59" s="112"/>
      <c r="Y59" s="112"/>
      <c r="Z59" s="112"/>
      <c r="AA59" s="112"/>
      <c r="AB59" s="112"/>
      <c r="AC59" s="112"/>
      <c r="AD59" s="112"/>
      <c r="AE59" s="112"/>
      <c r="AG59" s="112"/>
      <c r="AH59" s="112"/>
      <c r="AI59" s="112"/>
      <c r="AK59" s="112"/>
      <c r="AL59" s="112"/>
      <c r="AM59" s="112"/>
      <c r="AN59" s="112"/>
      <c r="AO59" s="112"/>
      <c r="AP59" s="112"/>
    </row>
    <row r="60" spans="2:42" s="119" customFormat="1" collapsed="1" x14ac:dyDescent="0.2">
      <c r="B60" s="207" t="str">
        <f t="shared" si="4"/>
        <v/>
      </c>
      <c r="D60" s="112"/>
      <c r="G60" s="207" t="str">
        <f t="shared" si="5"/>
        <v/>
      </c>
      <c r="J60" s="207" t="str">
        <f t="shared" si="6"/>
        <v/>
      </c>
      <c r="M60" s="112"/>
      <c r="N60" s="112"/>
      <c r="O60" s="112"/>
      <c r="P60" s="112"/>
      <c r="Q60" s="112"/>
      <c r="R60" s="112"/>
      <c r="S60" s="112"/>
      <c r="W60" s="207" t="str">
        <f t="shared" si="7"/>
        <v/>
      </c>
      <c r="X60" s="112"/>
      <c r="Y60" s="112"/>
      <c r="Z60" s="112"/>
      <c r="AA60" s="112"/>
      <c r="AB60" s="112"/>
      <c r="AC60" s="112"/>
      <c r="AD60" s="112"/>
      <c r="AE60" s="112"/>
      <c r="AG60" s="112"/>
      <c r="AH60" s="112"/>
      <c r="AI60" s="112"/>
      <c r="AK60" s="112"/>
      <c r="AL60" s="112"/>
      <c r="AM60" s="112"/>
      <c r="AN60" s="112"/>
      <c r="AO60" s="112"/>
      <c r="AP60" s="112"/>
    </row>
    <row r="61" spans="2:42" s="119" customFormat="1" collapsed="1" x14ac:dyDescent="0.2">
      <c r="B61" s="207" t="str">
        <f t="shared" si="4"/>
        <v/>
      </c>
      <c r="D61" s="112"/>
      <c r="G61" s="207" t="str">
        <f t="shared" si="5"/>
        <v/>
      </c>
      <c r="J61" s="207" t="str">
        <f t="shared" si="6"/>
        <v/>
      </c>
      <c r="M61" s="112"/>
      <c r="N61" s="112"/>
      <c r="O61" s="112"/>
      <c r="P61" s="112"/>
      <c r="Q61" s="112"/>
      <c r="R61" s="112"/>
      <c r="S61" s="112"/>
      <c r="W61" s="207" t="str">
        <f t="shared" si="7"/>
        <v/>
      </c>
      <c r="X61" s="112"/>
      <c r="Y61" s="112"/>
      <c r="Z61" s="112"/>
      <c r="AA61" s="112"/>
      <c r="AB61" s="112"/>
      <c r="AC61" s="112"/>
      <c r="AD61" s="112"/>
      <c r="AE61" s="112"/>
      <c r="AG61" s="112"/>
      <c r="AH61" s="112"/>
      <c r="AI61" s="112"/>
      <c r="AK61" s="112"/>
      <c r="AL61" s="112"/>
      <c r="AM61" s="112"/>
      <c r="AN61" s="112"/>
      <c r="AO61" s="112"/>
      <c r="AP61" s="112"/>
    </row>
    <row r="62" spans="2:42" s="119" customFormat="1" collapsed="1" x14ac:dyDescent="0.2">
      <c r="B62" s="207" t="str">
        <f t="shared" si="4"/>
        <v/>
      </c>
      <c r="D62" s="112"/>
      <c r="G62" s="207" t="str">
        <f t="shared" si="5"/>
        <v/>
      </c>
      <c r="J62" s="207" t="str">
        <f t="shared" si="6"/>
        <v/>
      </c>
      <c r="M62" s="112"/>
      <c r="N62" s="112"/>
      <c r="O62" s="112"/>
      <c r="P62" s="112"/>
      <c r="Q62" s="112"/>
      <c r="R62" s="112"/>
      <c r="S62" s="112"/>
      <c r="W62" s="207" t="str">
        <f t="shared" si="7"/>
        <v/>
      </c>
      <c r="X62" s="112"/>
      <c r="Y62" s="112"/>
      <c r="Z62" s="112"/>
      <c r="AA62" s="112"/>
      <c r="AB62" s="112"/>
      <c r="AC62" s="112"/>
      <c r="AD62" s="112"/>
      <c r="AE62" s="112"/>
      <c r="AG62" s="112"/>
      <c r="AH62" s="112"/>
      <c r="AI62" s="112"/>
      <c r="AK62" s="112"/>
      <c r="AL62" s="112"/>
      <c r="AM62" s="112"/>
      <c r="AN62" s="112"/>
      <c r="AO62" s="112"/>
      <c r="AP62" s="112"/>
    </row>
    <row r="63" spans="2:42" s="119" customFormat="1" collapsed="1" x14ac:dyDescent="0.2">
      <c r="B63" s="207" t="str">
        <f t="shared" si="4"/>
        <v/>
      </c>
      <c r="D63" s="112"/>
      <c r="G63" s="207" t="str">
        <f t="shared" si="5"/>
        <v/>
      </c>
      <c r="J63" s="207" t="str">
        <f t="shared" si="6"/>
        <v/>
      </c>
      <c r="M63" s="112"/>
      <c r="N63" s="112"/>
      <c r="O63" s="112"/>
      <c r="P63" s="112"/>
      <c r="Q63" s="112"/>
      <c r="R63" s="112"/>
      <c r="S63" s="112"/>
      <c r="W63" s="207" t="str">
        <f t="shared" si="7"/>
        <v/>
      </c>
      <c r="X63" s="112"/>
      <c r="Y63" s="112"/>
      <c r="Z63" s="112"/>
      <c r="AA63" s="112"/>
      <c r="AB63" s="112"/>
      <c r="AC63" s="112"/>
      <c r="AD63" s="112"/>
      <c r="AE63" s="112"/>
      <c r="AG63" s="112"/>
      <c r="AH63" s="112"/>
      <c r="AI63" s="112"/>
      <c r="AK63" s="112"/>
      <c r="AL63" s="112"/>
      <c r="AM63" s="112"/>
      <c r="AN63" s="112"/>
      <c r="AO63" s="112"/>
      <c r="AP63" s="112"/>
    </row>
    <row r="64" spans="2:42" s="119" customFormat="1" collapsed="1" x14ac:dyDescent="0.2">
      <c r="B64" s="207" t="str">
        <f t="shared" si="4"/>
        <v/>
      </c>
      <c r="D64" s="112"/>
      <c r="G64" s="207" t="str">
        <f t="shared" si="5"/>
        <v/>
      </c>
      <c r="J64" s="207" t="str">
        <f t="shared" si="6"/>
        <v/>
      </c>
      <c r="M64" s="112"/>
      <c r="N64" s="112"/>
      <c r="O64" s="112"/>
      <c r="P64" s="112"/>
      <c r="Q64" s="112"/>
      <c r="R64" s="112"/>
      <c r="S64" s="112"/>
      <c r="W64" s="207" t="str">
        <f t="shared" si="7"/>
        <v/>
      </c>
      <c r="X64" s="112"/>
      <c r="Y64" s="112"/>
      <c r="Z64" s="112"/>
      <c r="AA64" s="112"/>
      <c r="AB64" s="112"/>
      <c r="AC64" s="112"/>
      <c r="AD64" s="112"/>
      <c r="AE64" s="112"/>
      <c r="AG64" s="112"/>
      <c r="AH64" s="112"/>
      <c r="AI64" s="112"/>
      <c r="AK64" s="112"/>
      <c r="AL64" s="112"/>
      <c r="AM64" s="112"/>
      <c r="AN64" s="112"/>
      <c r="AO64" s="112"/>
      <c r="AP64" s="112"/>
    </row>
    <row r="65" spans="2:42" s="119" customFormat="1" collapsed="1" x14ac:dyDescent="0.2">
      <c r="B65" s="207" t="str">
        <f t="shared" si="4"/>
        <v/>
      </c>
      <c r="D65" s="112"/>
      <c r="G65" s="207" t="str">
        <f t="shared" si="5"/>
        <v/>
      </c>
      <c r="J65" s="207" t="str">
        <f t="shared" si="6"/>
        <v/>
      </c>
      <c r="M65" s="112"/>
      <c r="N65" s="112"/>
      <c r="O65" s="112"/>
      <c r="P65" s="112"/>
      <c r="Q65" s="112"/>
      <c r="R65" s="112"/>
      <c r="S65" s="112"/>
      <c r="W65" s="207" t="str">
        <f t="shared" si="7"/>
        <v/>
      </c>
      <c r="X65" s="112"/>
      <c r="Y65" s="112"/>
      <c r="Z65" s="112"/>
      <c r="AA65" s="112"/>
      <c r="AB65" s="112"/>
      <c r="AC65" s="112"/>
      <c r="AD65" s="112"/>
      <c r="AE65" s="112"/>
      <c r="AG65" s="112"/>
      <c r="AH65" s="112"/>
      <c r="AI65" s="112"/>
      <c r="AK65" s="112"/>
      <c r="AL65" s="112"/>
      <c r="AM65" s="112"/>
      <c r="AN65" s="112"/>
      <c r="AO65" s="112"/>
      <c r="AP65" s="112"/>
    </row>
    <row r="66" spans="2:42" s="119" customFormat="1" collapsed="1" x14ac:dyDescent="0.2">
      <c r="B66" s="207" t="str">
        <f t="shared" si="4"/>
        <v/>
      </c>
      <c r="D66" s="112"/>
      <c r="G66" s="207" t="str">
        <f t="shared" si="5"/>
        <v/>
      </c>
      <c r="J66" s="207" t="str">
        <f t="shared" si="6"/>
        <v/>
      </c>
      <c r="M66" s="112"/>
      <c r="N66" s="112"/>
      <c r="O66" s="112"/>
      <c r="P66" s="112"/>
      <c r="Q66" s="112"/>
      <c r="R66" s="112"/>
      <c r="S66" s="112"/>
      <c r="W66" s="207" t="str">
        <f t="shared" si="7"/>
        <v/>
      </c>
      <c r="X66" s="112"/>
      <c r="Y66" s="112"/>
      <c r="Z66" s="112"/>
      <c r="AA66" s="112"/>
      <c r="AB66" s="112"/>
      <c r="AC66" s="112"/>
      <c r="AD66" s="112"/>
      <c r="AE66" s="112"/>
      <c r="AG66" s="112"/>
      <c r="AH66" s="112"/>
      <c r="AI66" s="112"/>
      <c r="AK66" s="112"/>
      <c r="AL66" s="112"/>
      <c r="AM66" s="112"/>
      <c r="AN66" s="112"/>
      <c r="AO66" s="112"/>
      <c r="AP66" s="112"/>
    </row>
    <row r="67" spans="2:42" s="119" customFormat="1" collapsed="1" x14ac:dyDescent="0.2">
      <c r="B67" s="207" t="str">
        <f t="shared" si="4"/>
        <v/>
      </c>
      <c r="D67" s="112"/>
      <c r="G67" s="207" t="str">
        <f t="shared" si="5"/>
        <v/>
      </c>
      <c r="J67" s="207" t="str">
        <f t="shared" si="6"/>
        <v/>
      </c>
      <c r="M67" s="112"/>
      <c r="N67" s="112"/>
      <c r="O67" s="112"/>
      <c r="P67" s="112"/>
      <c r="Q67" s="112"/>
      <c r="R67" s="112"/>
      <c r="S67" s="112"/>
      <c r="W67" s="207" t="str">
        <f t="shared" si="7"/>
        <v/>
      </c>
      <c r="X67" s="112"/>
      <c r="Y67" s="112"/>
      <c r="Z67" s="112"/>
      <c r="AA67" s="112"/>
      <c r="AB67" s="112"/>
      <c r="AC67" s="112"/>
      <c r="AD67" s="112"/>
      <c r="AE67" s="112"/>
      <c r="AG67" s="112"/>
      <c r="AH67" s="112"/>
      <c r="AI67" s="112"/>
      <c r="AK67" s="112"/>
      <c r="AL67" s="112"/>
      <c r="AM67" s="112"/>
      <c r="AN67" s="112"/>
      <c r="AO67" s="112"/>
      <c r="AP67" s="112"/>
    </row>
    <row r="68" spans="2:42" s="119" customFormat="1" collapsed="1" x14ac:dyDescent="0.2">
      <c r="B68" s="207" t="str">
        <f t="shared" si="4"/>
        <v/>
      </c>
      <c r="D68" s="112"/>
      <c r="G68" s="207" t="str">
        <f t="shared" si="5"/>
        <v/>
      </c>
      <c r="J68" s="207" t="str">
        <f t="shared" si="6"/>
        <v/>
      </c>
      <c r="M68" s="112"/>
      <c r="N68" s="112"/>
      <c r="O68" s="112"/>
      <c r="P68" s="112"/>
      <c r="Q68" s="112"/>
      <c r="R68" s="112"/>
      <c r="S68" s="112"/>
      <c r="W68" s="207" t="str">
        <f t="shared" si="7"/>
        <v/>
      </c>
      <c r="X68" s="112"/>
      <c r="Y68" s="112"/>
      <c r="Z68" s="112"/>
      <c r="AA68" s="112"/>
      <c r="AB68" s="112"/>
      <c r="AC68" s="112"/>
      <c r="AD68" s="112"/>
      <c r="AE68" s="112"/>
      <c r="AG68" s="112"/>
      <c r="AH68" s="112"/>
      <c r="AI68" s="112"/>
      <c r="AK68" s="112"/>
      <c r="AL68" s="112"/>
      <c r="AM68" s="112"/>
      <c r="AN68" s="112"/>
      <c r="AO68" s="112"/>
      <c r="AP68" s="112"/>
    </row>
    <row r="69" spans="2:42" s="119" customFormat="1" collapsed="1" x14ac:dyDescent="0.2">
      <c r="B69" s="207" t="str">
        <f t="shared" si="4"/>
        <v/>
      </c>
      <c r="D69" s="112"/>
      <c r="G69" s="207" t="str">
        <f t="shared" si="5"/>
        <v/>
      </c>
      <c r="J69" s="207" t="str">
        <f t="shared" si="6"/>
        <v/>
      </c>
      <c r="M69" s="112"/>
      <c r="N69" s="112"/>
      <c r="O69" s="112"/>
      <c r="P69" s="112"/>
      <c r="Q69" s="112"/>
      <c r="R69" s="112"/>
      <c r="S69" s="112"/>
      <c r="W69" s="207" t="str">
        <f t="shared" si="7"/>
        <v/>
      </c>
      <c r="X69" s="112"/>
      <c r="Y69" s="112"/>
      <c r="Z69" s="112"/>
      <c r="AA69" s="112"/>
      <c r="AB69" s="112"/>
      <c r="AC69" s="112"/>
      <c r="AD69" s="112"/>
      <c r="AE69" s="112"/>
      <c r="AG69" s="112"/>
      <c r="AH69" s="112"/>
      <c r="AI69" s="112"/>
      <c r="AK69" s="112"/>
      <c r="AL69" s="112"/>
      <c r="AM69" s="112"/>
      <c r="AN69" s="112"/>
      <c r="AO69" s="112"/>
      <c r="AP69" s="112"/>
    </row>
    <row r="70" spans="2:42" s="119" customFormat="1" collapsed="1" x14ac:dyDescent="0.2">
      <c r="B70" s="207" t="str">
        <f t="shared" si="4"/>
        <v/>
      </c>
      <c r="D70" s="112"/>
      <c r="G70" s="207" t="str">
        <f t="shared" si="5"/>
        <v/>
      </c>
      <c r="J70" s="207" t="str">
        <f t="shared" si="6"/>
        <v/>
      </c>
      <c r="M70" s="112"/>
      <c r="N70" s="112"/>
      <c r="O70" s="112"/>
      <c r="P70" s="112"/>
      <c r="Q70" s="112"/>
      <c r="R70" s="112"/>
      <c r="S70" s="112"/>
      <c r="W70" s="207" t="str">
        <f t="shared" si="7"/>
        <v/>
      </c>
      <c r="X70" s="112"/>
      <c r="Y70" s="112"/>
      <c r="Z70" s="112"/>
      <c r="AA70" s="112"/>
      <c r="AB70" s="112"/>
      <c r="AC70" s="112"/>
      <c r="AD70" s="112"/>
      <c r="AE70" s="112"/>
      <c r="AG70" s="112"/>
      <c r="AH70" s="112"/>
      <c r="AI70" s="112"/>
      <c r="AK70" s="112"/>
      <c r="AL70" s="112"/>
      <c r="AM70" s="112"/>
      <c r="AN70" s="112"/>
      <c r="AO70" s="112"/>
      <c r="AP70" s="112"/>
    </row>
    <row r="71" spans="2:42" s="119" customFormat="1" collapsed="1" x14ac:dyDescent="0.2">
      <c r="B71" s="207" t="str">
        <f t="shared" ref="B71:B134" si="8">IF(C71="","",(VLOOKUP(C71,Generic_Road_Names_Table_Array,2,FALSE)))</f>
        <v/>
      </c>
      <c r="D71" s="112"/>
      <c r="G71" s="207" t="str">
        <f t="shared" ref="G71:G134" si="9">IF(F71="","",(VLOOKUP(F71,Crossings_Crossing_Type_Table_Array,2,FALSE)))</f>
        <v/>
      </c>
      <c r="J71" s="207" t="str">
        <f t="shared" ref="J71:J134" si="10">IF(I71="","",(VLOOKUP(I71,Generic_Side_Table_Array,2,FALSE)))</f>
        <v/>
      </c>
      <c r="M71" s="112"/>
      <c r="N71" s="112"/>
      <c r="O71" s="112"/>
      <c r="P71" s="112"/>
      <c r="Q71" s="112"/>
      <c r="R71" s="112"/>
      <c r="S71" s="112"/>
      <c r="W71" s="207" t="str">
        <f t="shared" ref="W71:W134" si="11">IF(V71="","",(VLOOKUP(V71,Footpaths_Footpath_Surface_Material_Table_Array,2,FALSE)))</f>
        <v/>
      </c>
      <c r="X71" s="112"/>
      <c r="Y71" s="112"/>
      <c r="Z71" s="112"/>
      <c r="AA71" s="112"/>
      <c r="AB71" s="112"/>
      <c r="AC71" s="112"/>
      <c r="AD71" s="112"/>
      <c r="AE71" s="112"/>
      <c r="AG71" s="112"/>
      <c r="AH71" s="112"/>
      <c r="AI71" s="112"/>
      <c r="AK71" s="112"/>
      <c r="AL71" s="112"/>
      <c r="AM71" s="112"/>
      <c r="AN71" s="112"/>
      <c r="AO71" s="112"/>
      <c r="AP71" s="112"/>
    </row>
    <row r="72" spans="2:42" s="119" customFormat="1" collapsed="1" x14ac:dyDescent="0.2">
      <c r="B72" s="207" t="str">
        <f t="shared" si="8"/>
        <v/>
      </c>
      <c r="D72" s="112"/>
      <c r="G72" s="207" t="str">
        <f t="shared" si="9"/>
        <v/>
      </c>
      <c r="J72" s="207" t="str">
        <f t="shared" si="10"/>
        <v/>
      </c>
      <c r="M72" s="112"/>
      <c r="N72" s="112"/>
      <c r="O72" s="112"/>
      <c r="P72" s="112"/>
      <c r="Q72" s="112"/>
      <c r="R72" s="112"/>
      <c r="S72" s="112"/>
      <c r="W72" s="207" t="str">
        <f t="shared" si="11"/>
        <v/>
      </c>
      <c r="X72" s="112"/>
      <c r="Y72" s="112"/>
      <c r="Z72" s="112"/>
      <c r="AA72" s="112"/>
      <c r="AB72" s="112"/>
      <c r="AC72" s="112"/>
      <c r="AD72" s="112"/>
      <c r="AE72" s="112"/>
      <c r="AG72" s="112"/>
      <c r="AH72" s="112"/>
      <c r="AI72" s="112"/>
      <c r="AK72" s="112"/>
      <c r="AL72" s="112"/>
      <c r="AM72" s="112"/>
      <c r="AN72" s="112"/>
      <c r="AO72" s="112"/>
      <c r="AP72" s="112"/>
    </row>
    <row r="73" spans="2:42" s="119" customFormat="1" collapsed="1" x14ac:dyDescent="0.2">
      <c r="B73" s="207" t="str">
        <f t="shared" si="8"/>
        <v/>
      </c>
      <c r="D73" s="112"/>
      <c r="G73" s="207" t="str">
        <f t="shared" si="9"/>
        <v/>
      </c>
      <c r="J73" s="207" t="str">
        <f t="shared" si="10"/>
        <v/>
      </c>
      <c r="M73" s="112"/>
      <c r="N73" s="112"/>
      <c r="O73" s="112"/>
      <c r="P73" s="112"/>
      <c r="Q73" s="112"/>
      <c r="R73" s="112"/>
      <c r="S73" s="112"/>
      <c r="W73" s="207" t="str">
        <f t="shared" si="11"/>
        <v/>
      </c>
      <c r="X73" s="112"/>
      <c r="Y73" s="112"/>
      <c r="Z73" s="112"/>
      <c r="AA73" s="112"/>
      <c r="AB73" s="112"/>
      <c r="AC73" s="112"/>
      <c r="AD73" s="112"/>
      <c r="AE73" s="112"/>
      <c r="AG73" s="112"/>
      <c r="AH73" s="112"/>
      <c r="AI73" s="112"/>
      <c r="AK73" s="112"/>
      <c r="AL73" s="112"/>
      <c r="AM73" s="112"/>
      <c r="AN73" s="112"/>
      <c r="AO73" s="112"/>
      <c r="AP73" s="112"/>
    </row>
    <row r="74" spans="2:42" s="119" customFormat="1" collapsed="1" x14ac:dyDescent="0.2">
      <c r="B74" s="207" t="str">
        <f t="shared" si="8"/>
        <v/>
      </c>
      <c r="D74" s="112"/>
      <c r="G74" s="207" t="str">
        <f t="shared" si="9"/>
        <v/>
      </c>
      <c r="J74" s="207" t="str">
        <f t="shared" si="10"/>
        <v/>
      </c>
      <c r="M74" s="112"/>
      <c r="N74" s="112"/>
      <c r="O74" s="112"/>
      <c r="P74" s="112"/>
      <c r="Q74" s="112"/>
      <c r="R74" s="112"/>
      <c r="S74" s="112"/>
      <c r="W74" s="207" t="str">
        <f t="shared" si="11"/>
        <v/>
      </c>
      <c r="X74" s="112"/>
      <c r="Y74" s="112"/>
      <c r="Z74" s="112"/>
      <c r="AA74" s="112"/>
      <c r="AB74" s="112"/>
      <c r="AC74" s="112"/>
      <c r="AD74" s="112"/>
      <c r="AE74" s="112"/>
      <c r="AG74" s="112"/>
      <c r="AH74" s="112"/>
      <c r="AI74" s="112"/>
      <c r="AK74" s="112"/>
      <c r="AL74" s="112"/>
      <c r="AM74" s="112"/>
      <c r="AN74" s="112"/>
      <c r="AO74" s="112"/>
      <c r="AP74" s="112"/>
    </row>
    <row r="75" spans="2:42" s="119" customFormat="1" collapsed="1" x14ac:dyDescent="0.2">
      <c r="B75" s="207" t="str">
        <f t="shared" si="8"/>
        <v/>
      </c>
      <c r="D75" s="112"/>
      <c r="G75" s="207" t="str">
        <f t="shared" si="9"/>
        <v/>
      </c>
      <c r="J75" s="207" t="str">
        <f t="shared" si="10"/>
        <v/>
      </c>
      <c r="M75" s="112"/>
      <c r="N75" s="112"/>
      <c r="O75" s="112"/>
      <c r="P75" s="112"/>
      <c r="Q75" s="112"/>
      <c r="R75" s="112"/>
      <c r="S75" s="112"/>
      <c r="W75" s="207" t="str">
        <f t="shared" si="11"/>
        <v/>
      </c>
      <c r="X75" s="112"/>
      <c r="Y75" s="112"/>
      <c r="Z75" s="112"/>
      <c r="AA75" s="112"/>
      <c r="AB75" s="112"/>
      <c r="AC75" s="112"/>
      <c r="AD75" s="112"/>
      <c r="AE75" s="112"/>
      <c r="AG75" s="112"/>
      <c r="AH75" s="112"/>
      <c r="AI75" s="112"/>
      <c r="AK75" s="112"/>
      <c r="AL75" s="112"/>
      <c r="AM75" s="112"/>
      <c r="AN75" s="112"/>
      <c r="AO75" s="112"/>
      <c r="AP75" s="112"/>
    </row>
    <row r="76" spans="2:42" s="119" customFormat="1" collapsed="1" x14ac:dyDescent="0.2">
      <c r="B76" s="207" t="str">
        <f t="shared" si="8"/>
        <v/>
      </c>
      <c r="D76" s="112"/>
      <c r="G76" s="207" t="str">
        <f t="shared" si="9"/>
        <v/>
      </c>
      <c r="J76" s="207" t="str">
        <f t="shared" si="10"/>
        <v/>
      </c>
      <c r="M76" s="112"/>
      <c r="N76" s="112"/>
      <c r="O76" s="112"/>
      <c r="P76" s="112"/>
      <c r="Q76" s="112"/>
      <c r="R76" s="112"/>
      <c r="S76" s="112"/>
      <c r="W76" s="207" t="str">
        <f t="shared" si="11"/>
        <v/>
      </c>
      <c r="X76" s="112"/>
      <c r="Y76" s="112"/>
      <c r="Z76" s="112"/>
      <c r="AA76" s="112"/>
      <c r="AB76" s="112"/>
      <c r="AC76" s="112"/>
      <c r="AD76" s="112"/>
      <c r="AE76" s="112"/>
      <c r="AG76" s="112"/>
      <c r="AH76" s="112"/>
      <c r="AI76" s="112"/>
      <c r="AK76" s="112"/>
      <c r="AL76" s="112"/>
      <c r="AM76" s="112"/>
      <c r="AN76" s="112"/>
      <c r="AO76" s="112"/>
      <c r="AP76" s="112"/>
    </row>
    <row r="77" spans="2:42" s="119" customFormat="1" collapsed="1" x14ac:dyDescent="0.2">
      <c r="B77" s="207" t="str">
        <f t="shared" si="8"/>
        <v/>
      </c>
      <c r="D77" s="112"/>
      <c r="G77" s="207" t="str">
        <f t="shared" si="9"/>
        <v/>
      </c>
      <c r="J77" s="207" t="str">
        <f t="shared" si="10"/>
        <v/>
      </c>
      <c r="M77" s="112"/>
      <c r="N77" s="112"/>
      <c r="O77" s="112"/>
      <c r="P77" s="112"/>
      <c r="Q77" s="112"/>
      <c r="R77" s="112"/>
      <c r="S77" s="112"/>
      <c r="W77" s="207" t="str">
        <f t="shared" si="11"/>
        <v/>
      </c>
      <c r="X77" s="112"/>
      <c r="Y77" s="112"/>
      <c r="Z77" s="112"/>
      <c r="AA77" s="112"/>
      <c r="AB77" s="112"/>
      <c r="AC77" s="112"/>
      <c r="AD77" s="112"/>
      <c r="AE77" s="112"/>
      <c r="AG77" s="112"/>
      <c r="AH77" s="112"/>
      <c r="AI77" s="112"/>
      <c r="AK77" s="112"/>
      <c r="AL77" s="112"/>
      <c r="AM77" s="112"/>
      <c r="AN77" s="112"/>
      <c r="AO77" s="112"/>
      <c r="AP77" s="112"/>
    </row>
    <row r="78" spans="2:42" s="119" customFormat="1" collapsed="1" x14ac:dyDescent="0.2">
      <c r="B78" s="207" t="str">
        <f t="shared" si="8"/>
        <v/>
      </c>
      <c r="D78" s="112"/>
      <c r="G78" s="207" t="str">
        <f t="shared" si="9"/>
        <v/>
      </c>
      <c r="J78" s="207" t="str">
        <f t="shared" si="10"/>
        <v/>
      </c>
      <c r="M78" s="112"/>
      <c r="N78" s="112"/>
      <c r="O78" s="112"/>
      <c r="P78" s="112"/>
      <c r="Q78" s="112"/>
      <c r="R78" s="112"/>
      <c r="S78" s="112"/>
      <c r="W78" s="207" t="str">
        <f t="shared" si="11"/>
        <v/>
      </c>
      <c r="X78" s="112"/>
      <c r="Y78" s="112"/>
      <c r="Z78" s="112"/>
      <c r="AA78" s="112"/>
      <c r="AB78" s="112"/>
      <c r="AC78" s="112"/>
      <c r="AD78" s="112"/>
      <c r="AE78" s="112"/>
      <c r="AG78" s="112"/>
      <c r="AH78" s="112"/>
      <c r="AI78" s="112"/>
      <c r="AK78" s="112"/>
      <c r="AL78" s="112"/>
      <c r="AM78" s="112"/>
      <c r="AN78" s="112"/>
      <c r="AO78" s="112"/>
      <c r="AP78" s="112"/>
    </row>
    <row r="79" spans="2:42" s="119" customFormat="1" collapsed="1" x14ac:dyDescent="0.2">
      <c r="B79" s="207" t="str">
        <f t="shared" si="8"/>
        <v/>
      </c>
      <c r="D79" s="112"/>
      <c r="G79" s="207" t="str">
        <f t="shared" si="9"/>
        <v/>
      </c>
      <c r="J79" s="207" t="str">
        <f t="shared" si="10"/>
        <v/>
      </c>
      <c r="M79" s="112"/>
      <c r="N79" s="112"/>
      <c r="O79" s="112"/>
      <c r="P79" s="112"/>
      <c r="Q79" s="112"/>
      <c r="R79" s="112"/>
      <c r="S79" s="112"/>
      <c r="W79" s="207" t="str">
        <f t="shared" si="11"/>
        <v/>
      </c>
      <c r="X79" s="112"/>
      <c r="Y79" s="112"/>
      <c r="Z79" s="112"/>
      <c r="AA79" s="112"/>
      <c r="AB79" s="112"/>
      <c r="AC79" s="112"/>
      <c r="AD79" s="112"/>
      <c r="AE79" s="112"/>
      <c r="AG79" s="112"/>
      <c r="AH79" s="112"/>
      <c r="AI79" s="112"/>
      <c r="AK79" s="112"/>
      <c r="AL79" s="112"/>
      <c r="AM79" s="112"/>
      <c r="AN79" s="112"/>
      <c r="AO79" s="112"/>
      <c r="AP79" s="112"/>
    </row>
    <row r="80" spans="2:42" s="119" customFormat="1" collapsed="1" x14ac:dyDescent="0.2">
      <c r="B80" s="207" t="str">
        <f t="shared" si="8"/>
        <v/>
      </c>
      <c r="D80" s="112"/>
      <c r="G80" s="207" t="str">
        <f t="shared" si="9"/>
        <v/>
      </c>
      <c r="J80" s="207" t="str">
        <f t="shared" si="10"/>
        <v/>
      </c>
      <c r="M80" s="112"/>
      <c r="N80" s="112"/>
      <c r="O80" s="112"/>
      <c r="P80" s="112"/>
      <c r="Q80" s="112"/>
      <c r="R80" s="112"/>
      <c r="S80" s="112"/>
      <c r="W80" s="207" t="str">
        <f t="shared" si="11"/>
        <v/>
      </c>
      <c r="X80" s="112"/>
      <c r="Y80" s="112"/>
      <c r="Z80" s="112"/>
      <c r="AA80" s="112"/>
      <c r="AB80" s="112"/>
      <c r="AC80" s="112"/>
      <c r="AD80" s="112"/>
      <c r="AE80" s="112"/>
      <c r="AG80" s="112"/>
      <c r="AH80" s="112"/>
      <c r="AI80" s="112"/>
      <c r="AK80" s="112"/>
      <c r="AL80" s="112"/>
      <c r="AM80" s="112"/>
      <c r="AN80" s="112"/>
      <c r="AO80" s="112"/>
      <c r="AP80" s="112"/>
    </row>
    <row r="81" spans="2:42" s="119" customFormat="1" collapsed="1" x14ac:dyDescent="0.2">
      <c r="B81" s="207" t="str">
        <f t="shared" si="8"/>
        <v/>
      </c>
      <c r="D81" s="112"/>
      <c r="G81" s="207" t="str">
        <f t="shared" si="9"/>
        <v/>
      </c>
      <c r="J81" s="207" t="str">
        <f t="shared" si="10"/>
        <v/>
      </c>
      <c r="M81" s="112"/>
      <c r="N81" s="112"/>
      <c r="O81" s="112"/>
      <c r="P81" s="112"/>
      <c r="Q81" s="112"/>
      <c r="R81" s="112"/>
      <c r="S81" s="112"/>
      <c r="W81" s="207" t="str">
        <f t="shared" si="11"/>
        <v/>
      </c>
      <c r="X81" s="112"/>
      <c r="Y81" s="112"/>
      <c r="Z81" s="112"/>
      <c r="AA81" s="112"/>
      <c r="AB81" s="112"/>
      <c r="AC81" s="112"/>
      <c r="AD81" s="112"/>
      <c r="AE81" s="112"/>
      <c r="AG81" s="112"/>
      <c r="AH81" s="112"/>
      <c r="AI81" s="112"/>
      <c r="AK81" s="112"/>
      <c r="AL81" s="112"/>
      <c r="AM81" s="112"/>
      <c r="AN81" s="112"/>
      <c r="AO81" s="112"/>
      <c r="AP81" s="112"/>
    </row>
    <row r="82" spans="2:42" s="119" customFormat="1" collapsed="1" x14ac:dyDescent="0.2">
      <c r="B82" s="207" t="str">
        <f t="shared" si="8"/>
        <v/>
      </c>
      <c r="D82" s="112"/>
      <c r="G82" s="207" t="str">
        <f t="shared" si="9"/>
        <v/>
      </c>
      <c r="J82" s="207" t="str">
        <f t="shared" si="10"/>
        <v/>
      </c>
      <c r="M82" s="112"/>
      <c r="N82" s="112"/>
      <c r="O82" s="112"/>
      <c r="P82" s="112"/>
      <c r="Q82" s="112"/>
      <c r="R82" s="112"/>
      <c r="S82" s="112"/>
      <c r="W82" s="207" t="str">
        <f t="shared" si="11"/>
        <v/>
      </c>
      <c r="X82" s="112"/>
      <c r="Y82" s="112"/>
      <c r="Z82" s="112"/>
      <c r="AA82" s="112"/>
      <c r="AB82" s="112"/>
      <c r="AC82" s="112"/>
      <c r="AD82" s="112"/>
      <c r="AE82" s="112"/>
      <c r="AG82" s="112"/>
      <c r="AH82" s="112"/>
      <c r="AI82" s="112"/>
      <c r="AK82" s="112"/>
      <c r="AL82" s="112"/>
      <c r="AM82" s="112"/>
      <c r="AN82" s="112"/>
      <c r="AO82" s="112"/>
      <c r="AP82" s="112"/>
    </row>
    <row r="83" spans="2:42" s="119" customFormat="1" collapsed="1" x14ac:dyDescent="0.2">
      <c r="B83" s="207" t="str">
        <f t="shared" si="8"/>
        <v/>
      </c>
      <c r="D83" s="112"/>
      <c r="G83" s="207" t="str">
        <f t="shared" si="9"/>
        <v/>
      </c>
      <c r="J83" s="207" t="str">
        <f t="shared" si="10"/>
        <v/>
      </c>
      <c r="M83" s="112"/>
      <c r="N83" s="112"/>
      <c r="O83" s="112"/>
      <c r="P83" s="112"/>
      <c r="Q83" s="112"/>
      <c r="R83" s="112"/>
      <c r="S83" s="112"/>
      <c r="W83" s="207" t="str">
        <f t="shared" si="11"/>
        <v/>
      </c>
      <c r="X83" s="112"/>
      <c r="Y83" s="112"/>
      <c r="Z83" s="112"/>
      <c r="AA83" s="112"/>
      <c r="AB83" s="112"/>
      <c r="AC83" s="112"/>
      <c r="AD83" s="112"/>
      <c r="AE83" s="112"/>
      <c r="AG83" s="112"/>
      <c r="AH83" s="112"/>
      <c r="AI83" s="112"/>
      <c r="AK83" s="112"/>
      <c r="AL83" s="112"/>
      <c r="AM83" s="112"/>
      <c r="AN83" s="112"/>
      <c r="AO83" s="112"/>
      <c r="AP83" s="112"/>
    </row>
    <row r="84" spans="2:42" s="119" customFormat="1" collapsed="1" x14ac:dyDescent="0.2">
      <c r="B84" s="207" t="str">
        <f t="shared" si="8"/>
        <v/>
      </c>
      <c r="D84" s="112"/>
      <c r="G84" s="207" t="str">
        <f t="shared" si="9"/>
        <v/>
      </c>
      <c r="J84" s="207" t="str">
        <f t="shared" si="10"/>
        <v/>
      </c>
      <c r="M84" s="112"/>
      <c r="N84" s="112"/>
      <c r="O84" s="112"/>
      <c r="P84" s="112"/>
      <c r="Q84" s="112"/>
      <c r="R84" s="112"/>
      <c r="S84" s="112"/>
      <c r="W84" s="207" t="str">
        <f t="shared" si="11"/>
        <v/>
      </c>
      <c r="X84" s="112"/>
      <c r="Y84" s="112"/>
      <c r="Z84" s="112"/>
      <c r="AA84" s="112"/>
      <c r="AB84" s="112"/>
      <c r="AC84" s="112"/>
      <c r="AD84" s="112"/>
      <c r="AE84" s="112"/>
      <c r="AG84" s="112"/>
      <c r="AH84" s="112"/>
      <c r="AI84" s="112"/>
      <c r="AK84" s="112"/>
      <c r="AL84" s="112"/>
      <c r="AM84" s="112"/>
      <c r="AN84" s="112"/>
      <c r="AO84" s="112"/>
      <c r="AP84" s="112"/>
    </row>
    <row r="85" spans="2:42" s="119" customFormat="1" collapsed="1" x14ac:dyDescent="0.2">
      <c r="B85" s="207" t="str">
        <f t="shared" si="8"/>
        <v/>
      </c>
      <c r="D85" s="112"/>
      <c r="G85" s="207" t="str">
        <f t="shared" si="9"/>
        <v/>
      </c>
      <c r="J85" s="207" t="str">
        <f t="shared" si="10"/>
        <v/>
      </c>
      <c r="M85" s="112"/>
      <c r="N85" s="112"/>
      <c r="O85" s="112"/>
      <c r="P85" s="112"/>
      <c r="Q85" s="112"/>
      <c r="R85" s="112"/>
      <c r="S85" s="112"/>
      <c r="W85" s="207" t="str">
        <f t="shared" si="11"/>
        <v/>
      </c>
      <c r="X85" s="112"/>
      <c r="Y85" s="112"/>
      <c r="Z85" s="112"/>
      <c r="AA85" s="112"/>
      <c r="AB85" s="112"/>
      <c r="AC85" s="112"/>
      <c r="AD85" s="112"/>
      <c r="AE85" s="112"/>
      <c r="AG85" s="112"/>
      <c r="AH85" s="112"/>
      <c r="AI85" s="112"/>
      <c r="AK85" s="112"/>
      <c r="AL85" s="112"/>
      <c r="AM85" s="112"/>
      <c r="AN85" s="112"/>
      <c r="AO85" s="112"/>
      <c r="AP85" s="112"/>
    </row>
    <row r="86" spans="2:42" s="119" customFormat="1" collapsed="1" x14ac:dyDescent="0.2">
      <c r="B86" s="207" t="str">
        <f t="shared" si="8"/>
        <v/>
      </c>
      <c r="D86" s="112"/>
      <c r="G86" s="207" t="str">
        <f t="shared" si="9"/>
        <v/>
      </c>
      <c r="J86" s="207" t="str">
        <f t="shared" si="10"/>
        <v/>
      </c>
      <c r="M86" s="112"/>
      <c r="N86" s="112"/>
      <c r="O86" s="112"/>
      <c r="P86" s="112"/>
      <c r="Q86" s="112"/>
      <c r="R86" s="112"/>
      <c r="S86" s="112"/>
      <c r="W86" s="207" t="str">
        <f t="shared" si="11"/>
        <v/>
      </c>
      <c r="X86" s="112"/>
      <c r="Y86" s="112"/>
      <c r="Z86" s="112"/>
      <c r="AA86" s="112"/>
      <c r="AB86" s="112"/>
      <c r="AC86" s="112"/>
      <c r="AD86" s="112"/>
      <c r="AE86" s="112"/>
      <c r="AG86" s="112"/>
      <c r="AH86" s="112"/>
      <c r="AI86" s="112"/>
      <c r="AK86" s="112"/>
      <c r="AL86" s="112"/>
      <c r="AM86" s="112"/>
      <c r="AN86" s="112"/>
      <c r="AO86" s="112"/>
      <c r="AP86" s="112"/>
    </row>
    <row r="87" spans="2:42" s="119" customFormat="1" collapsed="1" x14ac:dyDescent="0.2">
      <c r="B87" s="207" t="str">
        <f t="shared" si="8"/>
        <v/>
      </c>
      <c r="D87" s="112"/>
      <c r="G87" s="207" t="str">
        <f t="shared" si="9"/>
        <v/>
      </c>
      <c r="J87" s="207" t="str">
        <f t="shared" si="10"/>
        <v/>
      </c>
      <c r="M87" s="112"/>
      <c r="N87" s="112"/>
      <c r="O87" s="112"/>
      <c r="P87" s="112"/>
      <c r="Q87" s="112"/>
      <c r="R87" s="112"/>
      <c r="S87" s="112"/>
      <c r="W87" s="207" t="str">
        <f t="shared" si="11"/>
        <v/>
      </c>
      <c r="X87" s="112"/>
      <c r="Y87" s="112"/>
      <c r="Z87" s="112"/>
      <c r="AA87" s="112"/>
      <c r="AB87" s="112"/>
      <c r="AC87" s="112"/>
      <c r="AD87" s="112"/>
      <c r="AE87" s="112"/>
      <c r="AG87" s="112"/>
      <c r="AH87" s="112"/>
      <c r="AI87" s="112"/>
      <c r="AK87" s="112"/>
      <c r="AL87" s="112"/>
      <c r="AM87" s="112"/>
      <c r="AN87" s="112"/>
      <c r="AO87" s="112"/>
      <c r="AP87" s="112"/>
    </row>
    <row r="88" spans="2:42" s="119" customFormat="1" collapsed="1" x14ac:dyDescent="0.2">
      <c r="B88" s="207" t="str">
        <f t="shared" si="8"/>
        <v/>
      </c>
      <c r="D88" s="112"/>
      <c r="G88" s="207" t="str">
        <f t="shared" si="9"/>
        <v/>
      </c>
      <c r="J88" s="207" t="str">
        <f t="shared" si="10"/>
        <v/>
      </c>
      <c r="M88" s="112"/>
      <c r="N88" s="112"/>
      <c r="O88" s="112"/>
      <c r="P88" s="112"/>
      <c r="Q88" s="112"/>
      <c r="R88" s="112"/>
      <c r="S88" s="112"/>
      <c r="W88" s="207" t="str">
        <f t="shared" si="11"/>
        <v/>
      </c>
      <c r="X88" s="112"/>
      <c r="Y88" s="112"/>
      <c r="Z88" s="112"/>
      <c r="AA88" s="112"/>
      <c r="AB88" s="112"/>
      <c r="AC88" s="112"/>
      <c r="AD88" s="112"/>
      <c r="AE88" s="112"/>
      <c r="AG88" s="112"/>
      <c r="AH88" s="112"/>
      <c r="AI88" s="112"/>
      <c r="AK88" s="112"/>
      <c r="AL88" s="112"/>
      <c r="AM88" s="112"/>
      <c r="AN88" s="112"/>
      <c r="AO88" s="112"/>
      <c r="AP88" s="112"/>
    </row>
    <row r="89" spans="2:42" s="119" customFormat="1" collapsed="1" x14ac:dyDescent="0.2">
      <c r="B89" s="207" t="str">
        <f t="shared" si="8"/>
        <v/>
      </c>
      <c r="D89" s="112"/>
      <c r="G89" s="207" t="str">
        <f t="shared" si="9"/>
        <v/>
      </c>
      <c r="J89" s="207" t="str">
        <f t="shared" si="10"/>
        <v/>
      </c>
      <c r="M89" s="112"/>
      <c r="N89" s="112"/>
      <c r="O89" s="112"/>
      <c r="P89" s="112"/>
      <c r="Q89" s="112"/>
      <c r="R89" s="112"/>
      <c r="S89" s="112"/>
      <c r="W89" s="207" t="str">
        <f t="shared" si="11"/>
        <v/>
      </c>
      <c r="X89" s="112"/>
      <c r="Y89" s="112"/>
      <c r="Z89" s="112"/>
      <c r="AA89" s="112"/>
      <c r="AB89" s="112"/>
      <c r="AC89" s="112"/>
      <c r="AD89" s="112"/>
      <c r="AE89" s="112"/>
      <c r="AG89" s="112"/>
      <c r="AH89" s="112"/>
      <c r="AI89" s="112"/>
      <c r="AK89" s="112"/>
      <c r="AL89" s="112"/>
      <c r="AM89" s="112"/>
      <c r="AN89" s="112"/>
      <c r="AO89" s="112"/>
      <c r="AP89" s="112"/>
    </row>
    <row r="90" spans="2:42" s="119" customFormat="1" collapsed="1" x14ac:dyDescent="0.2">
      <c r="B90" s="207" t="str">
        <f t="shared" si="8"/>
        <v/>
      </c>
      <c r="D90" s="112"/>
      <c r="G90" s="207" t="str">
        <f t="shared" si="9"/>
        <v/>
      </c>
      <c r="J90" s="207" t="str">
        <f t="shared" si="10"/>
        <v/>
      </c>
      <c r="M90" s="112"/>
      <c r="N90" s="112"/>
      <c r="O90" s="112"/>
      <c r="P90" s="112"/>
      <c r="Q90" s="112"/>
      <c r="R90" s="112"/>
      <c r="S90" s="112"/>
      <c r="W90" s="207" t="str">
        <f t="shared" si="11"/>
        <v/>
      </c>
      <c r="X90" s="112"/>
      <c r="Y90" s="112"/>
      <c r="Z90" s="112"/>
      <c r="AA90" s="112"/>
      <c r="AB90" s="112"/>
      <c r="AC90" s="112"/>
      <c r="AD90" s="112"/>
      <c r="AE90" s="112"/>
      <c r="AG90" s="112"/>
      <c r="AH90" s="112"/>
      <c r="AI90" s="112"/>
      <c r="AK90" s="112"/>
      <c r="AL90" s="112"/>
      <c r="AM90" s="112"/>
      <c r="AN90" s="112"/>
      <c r="AO90" s="112"/>
      <c r="AP90" s="112"/>
    </row>
    <row r="91" spans="2:42" s="119" customFormat="1" collapsed="1" x14ac:dyDescent="0.2">
      <c r="B91" s="207" t="str">
        <f t="shared" si="8"/>
        <v/>
      </c>
      <c r="D91" s="112"/>
      <c r="G91" s="207" t="str">
        <f t="shared" si="9"/>
        <v/>
      </c>
      <c r="J91" s="207" t="str">
        <f t="shared" si="10"/>
        <v/>
      </c>
      <c r="M91" s="112"/>
      <c r="N91" s="112"/>
      <c r="O91" s="112"/>
      <c r="P91" s="112"/>
      <c r="Q91" s="112"/>
      <c r="R91" s="112"/>
      <c r="S91" s="112"/>
      <c r="W91" s="207" t="str">
        <f t="shared" si="11"/>
        <v/>
      </c>
      <c r="X91" s="112"/>
      <c r="Y91" s="112"/>
      <c r="Z91" s="112"/>
      <c r="AA91" s="112"/>
      <c r="AB91" s="112"/>
      <c r="AC91" s="112"/>
      <c r="AD91" s="112"/>
      <c r="AE91" s="112"/>
      <c r="AG91" s="112"/>
      <c r="AH91" s="112"/>
      <c r="AI91" s="112"/>
      <c r="AK91" s="112"/>
      <c r="AL91" s="112"/>
      <c r="AM91" s="112"/>
      <c r="AN91" s="112"/>
      <c r="AO91" s="112"/>
      <c r="AP91" s="112"/>
    </row>
    <row r="92" spans="2:42" s="119" customFormat="1" collapsed="1" x14ac:dyDescent="0.2">
      <c r="B92" s="207" t="str">
        <f t="shared" si="8"/>
        <v/>
      </c>
      <c r="D92" s="112"/>
      <c r="G92" s="207" t="str">
        <f t="shared" si="9"/>
        <v/>
      </c>
      <c r="J92" s="207" t="str">
        <f t="shared" si="10"/>
        <v/>
      </c>
      <c r="M92" s="112"/>
      <c r="N92" s="112"/>
      <c r="O92" s="112"/>
      <c r="P92" s="112"/>
      <c r="Q92" s="112"/>
      <c r="R92" s="112"/>
      <c r="S92" s="112"/>
      <c r="W92" s="207" t="str">
        <f t="shared" si="11"/>
        <v/>
      </c>
      <c r="X92" s="112"/>
      <c r="Y92" s="112"/>
      <c r="Z92" s="112"/>
      <c r="AA92" s="112"/>
      <c r="AB92" s="112"/>
      <c r="AC92" s="112"/>
      <c r="AD92" s="112"/>
      <c r="AE92" s="112"/>
      <c r="AG92" s="112"/>
      <c r="AH92" s="112"/>
      <c r="AI92" s="112"/>
      <c r="AK92" s="112"/>
      <c r="AL92" s="112"/>
      <c r="AM92" s="112"/>
      <c r="AN92" s="112"/>
      <c r="AO92" s="112"/>
      <c r="AP92" s="112"/>
    </row>
    <row r="93" spans="2:42" s="119" customFormat="1" collapsed="1" x14ac:dyDescent="0.2">
      <c r="B93" s="207" t="str">
        <f t="shared" si="8"/>
        <v/>
      </c>
      <c r="D93" s="112"/>
      <c r="G93" s="207" t="str">
        <f t="shared" si="9"/>
        <v/>
      </c>
      <c r="J93" s="207" t="str">
        <f t="shared" si="10"/>
        <v/>
      </c>
      <c r="M93" s="112"/>
      <c r="N93" s="112"/>
      <c r="O93" s="112"/>
      <c r="P93" s="112"/>
      <c r="Q93" s="112"/>
      <c r="R93" s="112"/>
      <c r="S93" s="112"/>
      <c r="W93" s="207" t="str">
        <f t="shared" si="11"/>
        <v/>
      </c>
      <c r="X93" s="112"/>
      <c r="Y93" s="112"/>
      <c r="Z93" s="112"/>
      <c r="AA93" s="112"/>
      <c r="AB93" s="112"/>
      <c r="AC93" s="112"/>
      <c r="AD93" s="112"/>
      <c r="AE93" s="112"/>
      <c r="AG93" s="112"/>
      <c r="AH93" s="112"/>
      <c r="AI93" s="112"/>
      <c r="AK93" s="112"/>
      <c r="AL93" s="112"/>
      <c r="AM93" s="112"/>
      <c r="AN93" s="112"/>
      <c r="AO93" s="112"/>
      <c r="AP93" s="112"/>
    </row>
    <row r="94" spans="2:42" s="119" customFormat="1" collapsed="1" x14ac:dyDescent="0.2">
      <c r="B94" s="207" t="str">
        <f t="shared" si="8"/>
        <v/>
      </c>
      <c r="D94" s="112"/>
      <c r="G94" s="207" t="str">
        <f t="shared" si="9"/>
        <v/>
      </c>
      <c r="J94" s="207" t="str">
        <f t="shared" si="10"/>
        <v/>
      </c>
      <c r="M94" s="112"/>
      <c r="N94" s="112"/>
      <c r="O94" s="112"/>
      <c r="P94" s="112"/>
      <c r="Q94" s="112"/>
      <c r="R94" s="112"/>
      <c r="S94" s="112"/>
      <c r="W94" s="207" t="str">
        <f t="shared" si="11"/>
        <v/>
      </c>
      <c r="X94" s="112"/>
      <c r="Y94" s="112"/>
      <c r="Z94" s="112"/>
      <c r="AA94" s="112"/>
      <c r="AB94" s="112"/>
      <c r="AC94" s="112"/>
      <c r="AD94" s="112"/>
      <c r="AE94" s="112"/>
      <c r="AG94" s="112"/>
      <c r="AH94" s="112"/>
      <c r="AI94" s="112"/>
      <c r="AK94" s="112"/>
      <c r="AL94" s="112"/>
      <c r="AM94" s="112"/>
      <c r="AN94" s="112"/>
      <c r="AO94" s="112"/>
      <c r="AP94" s="112"/>
    </row>
    <row r="95" spans="2:42" s="119" customFormat="1" collapsed="1" x14ac:dyDescent="0.2">
      <c r="B95" s="207" t="str">
        <f t="shared" si="8"/>
        <v/>
      </c>
      <c r="D95" s="112"/>
      <c r="G95" s="207" t="str">
        <f t="shared" si="9"/>
        <v/>
      </c>
      <c r="J95" s="207" t="str">
        <f t="shared" si="10"/>
        <v/>
      </c>
      <c r="M95" s="112"/>
      <c r="N95" s="112"/>
      <c r="O95" s="112"/>
      <c r="P95" s="112"/>
      <c r="Q95" s="112"/>
      <c r="R95" s="112"/>
      <c r="S95" s="112"/>
      <c r="W95" s="207" t="str">
        <f t="shared" si="11"/>
        <v/>
      </c>
      <c r="X95" s="112"/>
      <c r="Y95" s="112"/>
      <c r="Z95" s="112"/>
      <c r="AA95" s="112"/>
      <c r="AB95" s="112"/>
      <c r="AC95" s="112"/>
      <c r="AD95" s="112"/>
      <c r="AE95" s="112"/>
      <c r="AG95" s="112"/>
      <c r="AH95" s="112"/>
      <c r="AI95" s="112"/>
      <c r="AK95" s="112"/>
      <c r="AL95" s="112"/>
      <c r="AM95" s="112"/>
      <c r="AN95" s="112"/>
      <c r="AO95" s="112"/>
      <c r="AP95" s="112"/>
    </row>
    <row r="96" spans="2:42" s="119" customFormat="1" collapsed="1" x14ac:dyDescent="0.2">
      <c r="B96" s="207" t="str">
        <f t="shared" si="8"/>
        <v/>
      </c>
      <c r="D96" s="112"/>
      <c r="G96" s="207" t="str">
        <f t="shared" si="9"/>
        <v/>
      </c>
      <c r="J96" s="207" t="str">
        <f t="shared" si="10"/>
        <v/>
      </c>
      <c r="M96" s="112"/>
      <c r="N96" s="112"/>
      <c r="O96" s="112"/>
      <c r="P96" s="112"/>
      <c r="Q96" s="112"/>
      <c r="R96" s="112"/>
      <c r="S96" s="112"/>
      <c r="W96" s="207" t="str">
        <f t="shared" si="11"/>
        <v/>
      </c>
      <c r="X96" s="112"/>
      <c r="Y96" s="112"/>
      <c r="Z96" s="112"/>
      <c r="AA96" s="112"/>
      <c r="AB96" s="112"/>
      <c r="AC96" s="112"/>
      <c r="AD96" s="112"/>
      <c r="AE96" s="112"/>
      <c r="AG96" s="112"/>
      <c r="AH96" s="112"/>
      <c r="AI96" s="112"/>
      <c r="AK96" s="112"/>
      <c r="AL96" s="112"/>
      <c r="AM96" s="112"/>
      <c r="AN96" s="112"/>
      <c r="AO96" s="112"/>
      <c r="AP96" s="112"/>
    </row>
    <row r="97" spans="2:42" s="119" customFormat="1" collapsed="1" x14ac:dyDescent="0.2">
      <c r="B97" s="207" t="str">
        <f t="shared" si="8"/>
        <v/>
      </c>
      <c r="D97" s="112"/>
      <c r="G97" s="207" t="str">
        <f t="shared" si="9"/>
        <v/>
      </c>
      <c r="J97" s="207" t="str">
        <f t="shared" si="10"/>
        <v/>
      </c>
      <c r="M97" s="112"/>
      <c r="N97" s="112"/>
      <c r="O97" s="112"/>
      <c r="P97" s="112"/>
      <c r="Q97" s="112"/>
      <c r="R97" s="112"/>
      <c r="S97" s="112"/>
      <c r="W97" s="207" t="str">
        <f t="shared" si="11"/>
        <v/>
      </c>
      <c r="X97" s="112"/>
      <c r="Y97" s="112"/>
      <c r="Z97" s="112"/>
      <c r="AA97" s="112"/>
      <c r="AB97" s="112"/>
      <c r="AC97" s="112"/>
      <c r="AD97" s="112"/>
      <c r="AE97" s="112"/>
      <c r="AG97" s="112"/>
      <c r="AH97" s="112"/>
      <c r="AI97" s="112"/>
      <c r="AK97" s="112"/>
      <c r="AL97" s="112"/>
      <c r="AM97" s="112"/>
      <c r="AN97" s="112"/>
      <c r="AO97" s="112"/>
      <c r="AP97" s="112"/>
    </row>
    <row r="98" spans="2:42" s="119" customFormat="1" collapsed="1" x14ac:dyDescent="0.2">
      <c r="B98" s="207" t="str">
        <f t="shared" si="8"/>
        <v/>
      </c>
      <c r="D98" s="112"/>
      <c r="G98" s="207" t="str">
        <f t="shared" si="9"/>
        <v/>
      </c>
      <c r="J98" s="207" t="str">
        <f t="shared" si="10"/>
        <v/>
      </c>
      <c r="M98" s="112"/>
      <c r="N98" s="112"/>
      <c r="O98" s="112"/>
      <c r="P98" s="112"/>
      <c r="Q98" s="112"/>
      <c r="R98" s="112"/>
      <c r="S98" s="112"/>
      <c r="W98" s="207" t="str">
        <f t="shared" si="11"/>
        <v/>
      </c>
      <c r="X98" s="112"/>
      <c r="Y98" s="112"/>
      <c r="Z98" s="112"/>
      <c r="AA98" s="112"/>
      <c r="AB98" s="112"/>
      <c r="AC98" s="112"/>
      <c r="AD98" s="112"/>
      <c r="AE98" s="112"/>
      <c r="AG98" s="112"/>
      <c r="AH98" s="112"/>
      <c r="AI98" s="112"/>
      <c r="AK98" s="112"/>
      <c r="AL98" s="112"/>
      <c r="AM98" s="112"/>
      <c r="AN98" s="112"/>
      <c r="AO98" s="112"/>
      <c r="AP98" s="112"/>
    </row>
    <row r="99" spans="2:42" s="119" customFormat="1" collapsed="1" x14ac:dyDescent="0.2">
      <c r="B99" s="207" t="str">
        <f t="shared" si="8"/>
        <v/>
      </c>
      <c r="D99" s="112"/>
      <c r="G99" s="207" t="str">
        <f t="shared" si="9"/>
        <v/>
      </c>
      <c r="J99" s="207" t="str">
        <f t="shared" si="10"/>
        <v/>
      </c>
      <c r="M99" s="112"/>
      <c r="N99" s="112"/>
      <c r="O99" s="112"/>
      <c r="P99" s="112"/>
      <c r="Q99" s="112"/>
      <c r="R99" s="112"/>
      <c r="S99" s="112"/>
      <c r="W99" s="207" t="str">
        <f t="shared" si="11"/>
        <v/>
      </c>
      <c r="X99" s="112"/>
      <c r="Y99" s="112"/>
      <c r="Z99" s="112"/>
      <c r="AA99" s="112"/>
      <c r="AB99" s="112"/>
      <c r="AC99" s="112"/>
      <c r="AD99" s="112"/>
      <c r="AE99" s="112"/>
      <c r="AG99" s="112"/>
      <c r="AH99" s="112"/>
      <c r="AI99" s="112"/>
      <c r="AK99" s="112"/>
      <c r="AL99" s="112"/>
      <c r="AM99" s="112"/>
      <c r="AN99" s="112"/>
      <c r="AO99" s="112"/>
      <c r="AP99" s="112"/>
    </row>
    <row r="100" spans="2:42" s="119" customFormat="1" collapsed="1" x14ac:dyDescent="0.2">
      <c r="B100" s="207" t="str">
        <f t="shared" si="8"/>
        <v/>
      </c>
      <c r="D100" s="112"/>
      <c r="G100" s="207" t="str">
        <f t="shared" si="9"/>
        <v/>
      </c>
      <c r="J100" s="207" t="str">
        <f t="shared" si="10"/>
        <v/>
      </c>
      <c r="M100" s="112"/>
      <c r="N100" s="112"/>
      <c r="O100" s="112"/>
      <c r="P100" s="112"/>
      <c r="Q100" s="112"/>
      <c r="R100" s="112"/>
      <c r="S100" s="112"/>
      <c r="W100" s="207" t="str">
        <f t="shared" si="11"/>
        <v/>
      </c>
      <c r="X100" s="112"/>
      <c r="Y100" s="112"/>
      <c r="Z100" s="112"/>
      <c r="AA100" s="112"/>
      <c r="AB100" s="112"/>
      <c r="AC100" s="112"/>
      <c r="AD100" s="112"/>
      <c r="AE100" s="112"/>
      <c r="AG100" s="112"/>
      <c r="AH100" s="112"/>
      <c r="AI100" s="112"/>
      <c r="AK100" s="112"/>
      <c r="AL100" s="112"/>
      <c r="AM100" s="112"/>
      <c r="AN100" s="112"/>
      <c r="AO100" s="112"/>
      <c r="AP100" s="112"/>
    </row>
    <row r="101" spans="2:42" s="119" customFormat="1" collapsed="1" x14ac:dyDescent="0.2">
      <c r="B101" s="207" t="str">
        <f t="shared" si="8"/>
        <v/>
      </c>
      <c r="D101" s="112"/>
      <c r="G101" s="207" t="str">
        <f t="shared" si="9"/>
        <v/>
      </c>
      <c r="J101" s="207" t="str">
        <f t="shared" si="10"/>
        <v/>
      </c>
      <c r="M101" s="112"/>
      <c r="N101" s="112"/>
      <c r="O101" s="112"/>
      <c r="P101" s="112"/>
      <c r="Q101" s="112"/>
      <c r="R101" s="112"/>
      <c r="S101" s="112"/>
      <c r="W101" s="207" t="str">
        <f t="shared" si="11"/>
        <v/>
      </c>
      <c r="X101" s="112"/>
      <c r="Y101" s="112"/>
      <c r="Z101" s="112"/>
      <c r="AA101" s="112"/>
      <c r="AB101" s="112"/>
      <c r="AC101" s="112"/>
      <c r="AD101" s="112"/>
      <c r="AE101" s="112"/>
      <c r="AG101" s="112"/>
      <c r="AH101" s="112"/>
      <c r="AI101" s="112"/>
      <c r="AK101" s="112"/>
      <c r="AL101" s="112"/>
      <c r="AM101" s="112"/>
      <c r="AN101" s="112"/>
      <c r="AO101" s="112"/>
      <c r="AP101" s="112"/>
    </row>
    <row r="102" spans="2:42" s="119" customFormat="1" collapsed="1" x14ac:dyDescent="0.2">
      <c r="B102" s="207" t="str">
        <f t="shared" si="8"/>
        <v/>
      </c>
      <c r="D102" s="112"/>
      <c r="G102" s="207" t="str">
        <f t="shared" si="9"/>
        <v/>
      </c>
      <c r="J102" s="207" t="str">
        <f t="shared" si="10"/>
        <v/>
      </c>
      <c r="M102" s="112"/>
      <c r="N102" s="112"/>
      <c r="O102" s="112"/>
      <c r="P102" s="112"/>
      <c r="Q102" s="112"/>
      <c r="R102" s="112"/>
      <c r="S102" s="112"/>
      <c r="W102" s="207" t="str">
        <f t="shared" si="11"/>
        <v/>
      </c>
      <c r="X102" s="112"/>
      <c r="Y102" s="112"/>
      <c r="Z102" s="112"/>
      <c r="AA102" s="112"/>
      <c r="AB102" s="112"/>
      <c r="AC102" s="112"/>
      <c r="AD102" s="112"/>
      <c r="AE102" s="112"/>
      <c r="AG102" s="112"/>
      <c r="AH102" s="112"/>
      <c r="AI102" s="112"/>
      <c r="AK102" s="112"/>
      <c r="AL102" s="112"/>
      <c r="AM102" s="112"/>
      <c r="AN102" s="112"/>
      <c r="AO102" s="112"/>
      <c r="AP102" s="112"/>
    </row>
    <row r="103" spans="2:42" s="119" customFormat="1" collapsed="1" x14ac:dyDescent="0.2">
      <c r="B103" s="207" t="str">
        <f t="shared" si="8"/>
        <v/>
      </c>
      <c r="D103" s="112"/>
      <c r="G103" s="207" t="str">
        <f t="shared" si="9"/>
        <v/>
      </c>
      <c r="J103" s="207" t="str">
        <f t="shared" si="10"/>
        <v/>
      </c>
      <c r="M103" s="112"/>
      <c r="N103" s="112"/>
      <c r="O103" s="112"/>
      <c r="P103" s="112"/>
      <c r="Q103" s="112"/>
      <c r="R103" s="112"/>
      <c r="S103" s="112"/>
      <c r="W103" s="207" t="str">
        <f t="shared" si="11"/>
        <v/>
      </c>
      <c r="X103" s="112"/>
      <c r="Y103" s="112"/>
      <c r="Z103" s="112"/>
      <c r="AA103" s="112"/>
      <c r="AB103" s="112"/>
      <c r="AC103" s="112"/>
      <c r="AD103" s="112"/>
      <c r="AE103" s="112"/>
      <c r="AG103" s="112"/>
      <c r="AH103" s="112"/>
      <c r="AI103" s="112"/>
      <c r="AK103" s="112"/>
      <c r="AL103" s="112"/>
      <c r="AM103" s="112"/>
      <c r="AN103" s="112"/>
      <c r="AO103" s="112"/>
      <c r="AP103" s="112"/>
    </row>
    <row r="104" spans="2:42" s="119" customFormat="1" collapsed="1" x14ac:dyDescent="0.2">
      <c r="B104" s="207" t="str">
        <f t="shared" si="8"/>
        <v/>
      </c>
      <c r="D104" s="112"/>
      <c r="G104" s="207" t="str">
        <f t="shared" si="9"/>
        <v/>
      </c>
      <c r="J104" s="207" t="str">
        <f t="shared" si="10"/>
        <v/>
      </c>
      <c r="M104" s="112"/>
      <c r="N104" s="112"/>
      <c r="O104" s="112"/>
      <c r="P104" s="112"/>
      <c r="Q104" s="112"/>
      <c r="R104" s="112"/>
      <c r="S104" s="112"/>
      <c r="W104" s="207" t="str">
        <f t="shared" si="11"/>
        <v/>
      </c>
      <c r="X104" s="112"/>
      <c r="Y104" s="112"/>
      <c r="Z104" s="112"/>
      <c r="AA104" s="112"/>
      <c r="AB104" s="112"/>
      <c r="AC104" s="112"/>
      <c r="AD104" s="112"/>
      <c r="AE104" s="112"/>
      <c r="AG104" s="112"/>
      <c r="AH104" s="112"/>
      <c r="AI104" s="112"/>
      <c r="AK104" s="112"/>
      <c r="AL104" s="112"/>
      <c r="AM104" s="112"/>
      <c r="AN104" s="112"/>
      <c r="AO104" s="112"/>
      <c r="AP104" s="112"/>
    </row>
    <row r="105" spans="2:42" s="119" customFormat="1" collapsed="1" x14ac:dyDescent="0.2">
      <c r="B105" s="207" t="str">
        <f t="shared" si="8"/>
        <v/>
      </c>
      <c r="D105" s="112"/>
      <c r="G105" s="207" t="str">
        <f t="shared" si="9"/>
        <v/>
      </c>
      <c r="J105" s="207" t="str">
        <f t="shared" si="10"/>
        <v/>
      </c>
      <c r="M105" s="112"/>
      <c r="N105" s="112"/>
      <c r="O105" s="112"/>
      <c r="P105" s="112"/>
      <c r="Q105" s="112"/>
      <c r="R105" s="112"/>
      <c r="S105" s="112"/>
      <c r="W105" s="207" t="str">
        <f t="shared" si="11"/>
        <v/>
      </c>
      <c r="X105" s="112"/>
      <c r="Y105" s="112"/>
      <c r="Z105" s="112"/>
      <c r="AA105" s="112"/>
      <c r="AB105" s="112"/>
      <c r="AC105" s="112"/>
      <c r="AD105" s="112"/>
      <c r="AE105" s="112"/>
      <c r="AG105" s="112"/>
      <c r="AH105" s="112"/>
      <c r="AI105" s="112"/>
      <c r="AK105" s="112"/>
      <c r="AL105" s="112"/>
      <c r="AM105" s="112"/>
      <c r="AN105" s="112"/>
      <c r="AO105" s="112"/>
      <c r="AP105" s="112"/>
    </row>
    <row r="106" spans="2:42" s="119" customFormat="1" collapsed="1" x14ac:dyDescent="0.2">
      <c r="B106" s="207" t="str">
        <f t="shared" si="8"/>
        <v/>
      </c>
      <c r="D106" s="112"/>
      <c r="G106" s="207" t="str">
        <f t="shared" si="9"/>
        <v/>
      </c>
      <c r="J106" s="207" t="str">
        <f t="shared" si="10"/>
        <v/>
      </c>
      <c r="M106" s="112"/>
      <c r="N106" s="112"/>
      <c r="O106" s="112"/>
      <c r="P106" s="112"/>
      <c r="Q106" s="112"/>
      <c r="R106" s="112"/>
      <c r="S106" s="112"/>
      <c r="W106" s="207" t="str">
        <f t="shared" si="11"/>
        <v/>
      </c>
      <c r="X106" s="112"/>
      <c r="Y106" s="112"/>
      <c r="Z106" s="112"/>
      <c r="AA106" s="112"/>
      <c r="AB106" s="112"/>
      <c r="AC106" s="112"/>
      <c r="AD106" s="112"/>
      <c r="AE106" s="112"/>
      <c r="AG106" s="112"/>
      <c r="AH106" s="112"/>
      <c r="AI106" s="112"/>
      <c r="AK106" s="112"/>
      <c r="AL106" s="112"/>
      <c r="AM106" s="112"/>
      <c r="AN106" s="112"/>
      <c r="AO106" s="112"/>
      <c r="AP106" s="112"/>
    </row>
    <row r="107" spans="2:42" s="119" customFormat="1" collapsed="1" x14ac:dyDescent="0.2">
      <c r="B107" s="207" t="str">
        <f t="shared" si="8"/>
        <v/>
      </c>
      <c r="D107" s="112"/>
      <c r="G107" s="207" t="str">
        <f t="shared" si="9"/>
        <v/>
      </c>
      <c r="J107" s="207" t="str">
        <f t="shared" si="10"/>
        <v/>
      </c>
      <c r="M107" s="112"/>
      <c r="N107" s="112"/>
      <c r="O107" s="112"/>
      <c r="P107" s="112"/>
      <c r="Q107" s="112"/>
      <c r="R107" s="112"/>
      <c r="S107" s="112"/>
      <c r="W107" s="207" t="str">
        <f t="shared" si="11"/>
        <v/>
      </c>
      <c r="X107" s="112"/>
      <c r="Y107" s="112"/>
      <c r="Z107" s="112"/>
      <c r="AA107" s="112"/>
      <c r="AB107" s="112"/>
      <c r="AC107" s="112"/>
      <c r="AD107" s="112"/>
      <c r="AE107" s="112"/>
      <c r="AG107" s="112"/>
      <c r="AH107" s="112"/>
      <c r="AI107" s="112"/>
      <c r="AK107" s="112"/>
      <c r="AL107" s="112"/>
      <c r="AM107" s="112"/>
      <c r="AN107" s="112"/>
      <c r="AO107" s="112"/>
      <c r="AP107" s="112"/>
    </row>
    <row r="108" spans="2:42" s="119" customFormat="1" collapsed="1" x14ac:dyDescent="0.2">
      <c r="B108" s="207" t="str">
        <f t="shared" si="8"/>
        <v/>
      </c>
      <c r="D108" s="112"/>
      <c r="G108" s="207" t="str">
        <f t="shared" si="9"/>
        <v/>
      </c>
      <c r="J108" s="207" t="str">
        <f t="shared" si="10"/>
        <v/>
      </c>
      <c r="M108" s="112"/>
      <c r="N108" s="112"/>
      <c r="O108" s="112"/>
      <c r="P108" s="112"/>
      <c r="Q108" s="112"/>
      <c r="R108" s="112"/>
      <c r="S108" s="112"/>
      <c r="W108" s="207" t="str">
        <f t="shared" si="11"/>
        <v/>
      </c>
      <c r="X108" s="112"/>
      <c r="Y108" s="112"/>
      <c r="Z108" s="112"/>
      <c r="AA108" s="112"/>
      <c r="AB108" s="112"/>
      <c r="AC108" s="112"/>
      <c r="AD108" s="112"/>
      <c r="AE108" s="112"/>
      <c r="AG108" s="112"/>
      <c r="AH108" s="112"/>
      <c r="AI108" s="112"/>
      <c r="AK108" s="112"/>
      <c r="AL108" s="112"/>
      <c r="AM108" s="112"/>
      <c r="AN108" s="112"/>
      <c r="AO108" s="112"/>
      <c r="AP108" s="112"/>
    </row>
    <row r="109" spans="2:42" s="119" customFormat="1" collapsed="1" x14ac:dyDescent="0.2">
      <c r="B109" s="207" t="str">
        <f t="shared" si="8"/>
        <v/>
      </c>
      <c r="D109" s="112"/>
      <c r="G109" s="207" t="str">
        <f t="shared" si="9"/>
        <v/>
      </c>
      <c r="J109" s="207" t="str">
        <f t="shared" si="10"/>
        <v/>
      </c>
      <c r="M109" s="112"/>
      <c r="N109" s="112"/>
      <c r="O109" s="112"/>
      <c r="P109" s="112"/>
      <c r="Q109" s="112"/>
      <c r="R109" s="112"/>
      <c r="S109" s="112"/>
      <c r="W109" s="207" t="str">
        <f t="shared" si="11"/>
        <v/>
      </c>
      <c r="X109" s="112"/>
      <c r="Y109" s="112"/>
      <c r="Z109" s="112"/>
      <c r="AA109" s="112"/>
      <c r="AB109" s="112"/>
      <c r="AC109" s="112"/>
      <c r="AD109" s="112"/>
      <c r="AE109" s="112"/>
      <c r="AG109" s="112"/>
      <c r="AH109" s="112"/>
      <c r="AI109" s="112"/>
      <c r="AK109" s="112"/>
      <c r="AL109" s="112"/>
      <c r="AM109" s="112"/>
      <c r="AN109" s="112"/>
      <c r="AO109" s="112"/>
      <c r="AP109" s="112"/>
    </row>
    <row r="110" spans="2:42" s="119" customFormat="1" collapsed="1" x14ac:dyDescent="0.2">
      <c r="B110" s="207" t="str">
        <f t="shared" si="8"/>
        <v/>
      </c>
      <c r="D110" s="112"/>
      <c r="G110" s="207" t="str">
        <f t="shared" si="9"/>
        <v/>
      </c>
      <c r="J110" s="207" t="str">
        <f t="shared" si="10"/>
        <v/>
      </c>
      <c r="M110" s="112"/>
      <c r="N110" s="112"/>
      <c r="O110" s="112"/>
      <c r="P110" s="112"/>
      <c r="Q110" s="112"/>
      <c r="R110" s="112"/>
      <c r="S110" s="112"/>
      <c r="W110" s="207" t="str">
        <f t="shared" si="11"/>
        <v/>
      </c>
      <c r="X110" s="112"/>
      <c r="Y110" s="112"/>
      <c r="Z110" s="112"/>
      <c r="AA110" s="112"/>
      <c r="AB110" s="112"/>
      <c r="AC110" s="112"/>
      <c r="AD110" s="112"/>
      <c r="AE110" s="112"/>
      <c r="AG110" s="112"/>
      <c r="AH110" s="112"/>
      <c r="AI110" s="112"/>
      <c r="AK110" s="112"/>
      <c r="AL110" s="112"/>
      <c r="AM110" s="112"/>
      <c r="AN110" s="112"/>
      <c r="AO110" s="112"/>
      <c r="AP110" s="112"/>
    </row>
    <row r="111" spans="2:42" s="119" customFormat="1" collapsed="1" x14ac:dyDescent="0.2">
      <c r="B111" s="207" t="str">
        <f t="shared" si="8"/>
        <v/>
      </c>
      <c r="D111" s="112"/>
      <c r="G111" s="207" t="str">
        <f t="shared" si="9"/>
        <v/>
      </c>
      <c r="J111" s="207" t="str">
        <f t="shared" si="10"/>
        <v/>
      </c>
      <c r="M111" s="112"/>
      <c r="N111" s="112"/>
      <c r="O111" s="112"/>
      <c r="P111" s="112"/>
      <c r="Q111" s="112"/>
      <c r="R111" s="112"/>
      <c r="S111" s="112"/>
      <c r="W111" s="207" t="str">
        <f t="shared" si="11"/>
        <v/>
      </c>
      <c r="X111" s="112"/>
      <c r="Y111" s="112"/>
      <c r="Z111" s="112"/>
      <c r="AA111" s="112"/>
      <c r="AB111" s="112"/>
      <c r="AC111" s="112"/>
      <c r="AD111" s="112"/>
      <c r="AE111" s="112"/>
      <c r="AG111" s="112"/>
      <c r="AH111" s="112"/>
      <c r="AI111" s="112"/>
      <c r="AK111" s="112"/>
      <c r="AL111" s="112"/>
      <c r="AM111" s="112"/>
      <c r="AN111" s="112"/>
      <c r="AO111" s="112"/>
      <c r="AP111" s="112"/>
    </row>
    <row r="112" spans="2:42" s="119" customFormat="1" collapsed="1" x14ac:dyDescent="0.2">
      <c r="B112" s="207" t="str">
        <f t="shared" si="8"/>
        <v/>
      </c>
      <c r="D112" s="112"/>
      <c r="G112" s="207" t="str">
        <f t="shared" si="9"/>
        <v/>
      </c>
      <c r="J112" s="207" t="str">
        <f t="shared" si="10"/>
        <v/>
      </c>
      <c r="M112" s="112"/>
      <c r="N112" s="112"/>
      <c r="O112" s="112"/>
      <c r="P112" s="112"/>
      <c r="Q112" s="112"/>
      <c r="R112" s="112"/>
      <c r="S112" s="112"/>
      <c r="W112" s="207" t="str">
        <f t="shared" si="11"/>
        <v/>
      </c>
      <c r="X112" s="112"/>
      <c r="Y112" s="112"/>
      <c r="Z112" s="112"/>
      <c r="AA112" s="112"/>
      <c r="AB112" s="112"/>
      <c r="AC112" s="112"/>
      <c r="AD112" s="112"/>
      <c r="AE112" s="112"/>
      <c r="AG112" s="112"/>
      <c r="AH112" s="112"/>
      <c r="AI112" s="112"/>
      <c r="AK112" s="112"/>
      <c r="AL112" s="112"/>
      <c r="AM112" s="112"/>
      <c r="AN112" s="112"/>
      <c r="AO112" s="112"/>
      <c r="AP112" s="112"/>
    </row>
    <row r="113" spans="2:42" s="119" customFormat="1" collapsed="1" x14ac:dyDescent="0.2">
      <c r="B113" s="207" t="str">
        <f t="shared" si="8"/>
        <v/>
      </c>
      <c r="D113" s="112"/>
      <c r="G113" s="207" t="str">
        <f t="shared" si="9"/>
        <v/>
      </c>
      <c r="J113" s="207" t="str">
        <f t="shared" si="10"/>
        <v/>
      </c>
      <c r="M113" s="112"/>
      <c r="N113" s="112"/>
      <c r="O113" s="112"/>
      <c r="P113" s="112"/>
      <c r="Q113" s="112"/>
      <c r="R113" s="112"/>
      <c r="S113" s="112"/>
      <c r="W113" s="207" t="str">
        <f t="shared" si="11"/>
        <v/>
      </c>
      <c r="X113" s="112"/>
      <c r="Y113" s="112"/>
      <c r="Z113" s="112"/>
      <c r="AA113" s="112"/>
      <c r="AB113" s="112"/>
      <c r="AC113" s="112"/>
      <c r="AD113" s="112"/>
      <c r="AE113" s="112"/>
      <c r="AG113" s="112"/>
      <c r="AH113" s="112"/>
      <c r="AI113" s="112"/>
      <c r="AK113" s="112"/>
      <c r="AL113" s="112"/>
      <c r="AM113" s="112"/>
      <c r="AN113" s="112"/>
      <c r="AO113" s="112"/>
      <c r="AP113" s="112"/>
    </row>
    <row r="114" spans="2:42" s="119" customFormat="1" collapsed="1" x14ac:dyDescent="0.2">
      <c r="B114" s="207" t="str">
        <f t="shared" si="8"/>
        <v/>
      </c>
      <c r="D114" s="112"/>
      <c r="G114" s="207" t="str">
        <f t="shared" si="9"/>
        <v/>
      </c>
      <c r="J114" s="207" t="str">
        <f t="shared" si="10"/>
        <v/>
      </c>
      <c r="M114" s="112"/>
      <c r="N114" s="112"/>
      <c r="O114" s="112"/>
      <c r="P114" s="112"/>
      <c r="Q114" s="112"/>
      <c r="R114" s="112"/>
      <c r="S114" s="112"/>
      <c r="W114" s="207" t="str">
        <f t="shared" si="11"/>
        <v/>
      </c>
      <c r="X114" s="112"/>
      <c r="Y114" s="112"/>
      <c r="Z114" s="112"/>
      <c r="AA114" s="112"/>
      <c r="AB114" s="112"/>
      <c r="AC114" s="112"/>
      <c r="AD114" s="112"/>
      <c r="AE114" s="112"/>
      <c r="AG114" s="112"/>
      <c r="AH114" s="112"/>
      <c r="AI114" s="112"/>
      <c r="AK114" s="112"/>
      <c r="AL114" s="112"/>
      <c r="AM114" s="112"/>
      <c r="AN114" s="112"/>
      <c r="AO114" s="112"/>
      <c r="AP114" s="112"/>
    </row>
    <row r="115" spans="2:42" s="119" customFormat="1" collapsed="1" x14ac:dyDescent="0.2">
      <c r="B115" s="207" t="str">
        <f t="shared" si="8"/>
        <v/>
      </c>
      <c r="D115" s="112"/>
      <c r="G115" s="207" t="str">
        <f t="shared" si="9"/>
        <v/>
      </c>
      <c r="J115" s="207" t="str">
        <f t="shared" si="10"/>
        <v/>
      </c>
      <c r="M115" s="112"/>
      <c r="N115" s="112"/>
      <c r="O115" s="112"/>
      <c r="P115" s="112"/>
      <c r="Q115" s="112"/>
      <c r="R115" s="112"/>
      <c r="S115" s="112"/>
      <c r="W115" s="207" t="str">
        <f t="shared" si="11"/>
        <v/>
      </c>
      <c r="X115" s="112"/>
      <c r="Y115" s="112"/>
      <c r="Z115" s="112"/>
      <c r="AA115" s="112"/>
      <c r="AB115" s="112"/>
      <c r="AC115" s="112"/>
      <c r="AD115" s="112"/>
      <c r="AE115" s="112"/>
      <c r="AG115" s="112"/>
      <c r="AH115" s="112"/>
      <c r="AI115" s="112"/>
      <c r="AK115" s="112"/>
      <c r="AL115" s="112"/>
      <c r="AM115" s="112"/>
      <c r="AN115" s="112"/>
      <c r="AO115" s="112"/>
      <c r="AP115" s="112"/>
    </row>
    <row r="116" spans="2:42" s="119" customFormat="1" collapsed="1" x14ac:dyDescent="0.2">
      <c r="B116" s="207" t="str">
        <f t="shared" si="8"/>
        <v/>
      </c>
      <c r="D116" s="112"/>
      <c r="G116" s="207" t="str">
        <f t="shared" si="9"/>
        <v/>
      </c>
      <c r="J116" s="207" t="str">
        <f t="shared" si="10"/>
        <v/>
      </c>
      <c r="M116" s="112"/>
      <c r="N116" s="112"/>
      <c r="O116" s="112"/>
      <c r="P116" s="112"/>
      <c r="Q116" s="112"/>
      <c r="R116" s="112"/>
      <c r="S116" s="112"/>
      <c r="W116" s="207" t="str">
        <f t="shared" si="11"/>
        <v/>
      </c>
      <c r="X116" s="112"/>
      <c r="Y116" s="112"/>
      <c r="Z116" s="112"/>
      <c r="AA116" s="112"/>
      <c r="AB116" s="112"/>
      <c r="AC116" s="112"/>
      <c r="AD116" s="112"/>
      <c r="AE116" s="112"/>
      <c r="AG116" s="112"/>
      <c r="AH116" s="112"/>
      <c r="AI116" s="112"/>
      <c r="AK116" s="112"/>
      <c r="AL116" s="112"/>
      <c r="AM116" s="112"/>
      <c r="AN116" s="112"/>
      <c r="AO116" s="112"/>
      <c r="AP116" s="112"/>
    </row>
    <row r="117" spans="2:42" s="119" customFormat="1" collapsed="1" x14ac:dyDescent="0.2">
      <c r="B117" s="207" t="str">
        <f t="shared" si="8"/>
        <v/>
      </c>
      <c r="D117" s="112"/>
      <c r="G117" s="207" t="str">
        <f t="shared" si="9"/>
        <v/>
      </c>
      <c r="J117" s="207" t="str">
        <f t="shared" si="10"/>
        <v/>
      </c>
      <c r="M117" s="112"/>
      <c r="N117" s="112"/>
      <c r="O117" s="112"/>
      <c r="P117" s="112"/>
      <c r="Q117" s="112"/>
      <c r="R117" s="112"/>
      <c r="S117" s="112"/>
      <c r="W117" s="207" t="str">
        <f t="shared" si="11"/>
        <v/>
      </c>
      <c r="X117" s="112"/>
      <c r="Y117" s="112"/>
      <c r="Z117" s="112"/>
      <c r="AA117" s="112"/>
      <c r="AB117" s="112"/>
      <c r="AC117" s="112"/>
      <c r="AD117" s="112"/>
      <c r="AE117" s="112"/>
      <c r="AG117" s="112"/>
      <c r="AH117" s="112"/>
      <c r="AI117" s="112"/>
      <c r="AK117" s="112"/>
      <c r="AL117" s="112"/>
      <c r="AM117" s="112"/>
      <c r="AN117" s="112"/>
      <c r="AO117" s="112"/>
      <c r="AP117" s="112"/>
    </row>
    <row r="118" spans="2:42" s="119" customFormat="1" collapsed="1" x14ac:dyDescent="0.2">
      <c r="B118" s="207" t="str">
        <f t="shared" si="8"/>
        <v/>
      </c>
      <c r="D118" s="112"/>
      <c r="G118" s="207" t="str">
        <f t="shared" si="9"/>
        <v/>
      </c>
      <c r="J118" s="207" t="str">
        <f t="shared" si="10"/>
        <v/>
      </c>
      <c r="M118" s="112"/>
      <c r="N118" s="112"/>
      <c r="O118" s="112"/>
      <c r="P118" s="112"/>
      <c r="Q118" s="112"/>
      <c r="R118" s="112"/>
      <c r="S118" s="112"/>
      <c r="W118" s="207" t="str">
        <f t="shared" si="11"/>
        <v/>
      </c>
      <c r="X118" s="112"/>
      <c r="Y118" s="112"/>
      <c r="Z118" s="112"/>
      <c r="AA118" s="112"/>
      <c r="AB118" s="112"/>
      <c r="AC118" s="112"/>
      <c r="AD118" s="112"/>
      <c r="AE118" s="112"/>
      <c r="AG118" s="112"/>
      <c r="AH118" s="112"/>
      <c r="AI118" s="112"/>
      <c r="AK118" s="112"/>
      <c r="AL118" s="112"/>
      <c r="AM118" s="112"/>
      <c r="AN118" s="112"/>
      <c r="AO118" s="112"/>
      <c r="AP118" s="112"/>
    </row>
    <row r="119" spans="2:42" s="119" customFormat="1" collapsed="1" x14ac:dyDescent="0.2">
      <c r="B119" s="207" t="str">
        <f t="shared" si="8"/>
        <v/>
      </c>
      <c r="D119" s="112"/>
      <c r="G119" s="207" t="str">
        <f t="shared" si="9"/>
        <v/>
      </c>
      <c r="J119" s="207" t="str">
        <f t="shared" si="10"/>
        <v/>
      </c>
      <c r="M119" s="112"/>
      <c r="N119" s="112"/>
      <c r="O119" s="112"/>
      <c r="P119" s="112"/>
      <c r="Q119" s="112"/>
      <c r="R119" s="112"/>
      <c r="S119" s="112"/>
      <c r="W119" s="207" t="str">
        <f t="shared" si="11"/>
        <v/>
      </c>
      <c r="X119" s="112"/>
      <c r="Y119" s="112"/>
      <c r="Z119" s="112"/>
      <c r="AA119" s="112"/>
      <c r="AB119" s="112"/>
      <c r="AC119" s="112"/>
      <c r="AD119" s="112"/>
      <c r="AE119" s="112"/>
      <c r="AG119" s="112"/>
      <c r="AH119" s="112"/>
      <c r="AI119" s="112"/>
      <c r="AK119" s="112"/>
      <c r="AL119" s="112"/>
      <c r="AM119" s="112"/>
      <c r="AN119" s="112"/>
      <c r="AO119" s="112"/>
      <c r="AP119" s="112"/>
    </row>
    <row r="120" spans="2:42" s="119" customFormat="1" collapsed="1" x14ac:dyDescent="0.2">
      <c r="B120" s="207" t="str">
        <f t="shared" si="8"/>
        <v/>
      </c>
      <c r="D120" s="112"/>
      <c r="G120" s="207" t="str">
        <f t="shared" si="9"/>
        <v/>
      </c>
      <c r="J120" s="207" t="str">
        <f t="shared" si="10"/>
        <v/>
      </c>
      <c r="M120" s="112"/>
      <c r="N120" s="112"/>
      <c r="O120" s="112"/>
      <c r="P120" s="112"/>
      <c r="Q120" s="112"/>
      <c r="R120" s="112"/>
      <c r="S120" s="112"/>
      <c r="W120" s="207" t="str">
        <f t="shared" si="11"/>
        <v/>
      </c>
      <c r="X120" s="112"/>
      <c r="Y120" s="112"/>
      <c r="Z120" s="112"/>
      <c r="AA120" s="112"/>
      <c r="AB120" s="112"/>
      <c r="AC120" s="112"/>
      <c r="AD120" s="112"/>
      <c r="AE120" s="112"/>
      <c r="AG120" s="112"/>
      <c r="AH120" s="112"/>
      <c r="AI120" s="112"/>
      <c r="AK120" s="112"/>
      <c r="AL120" s="112"/>
      <c r="AM120" s="112"/>
      <c r="AN120" s="112"/>
      <c r="AO120" s="112"/>
      <c r="AP120" s="112"/>
    </row>
    <row r="121" spans="2:42" s="119" customFormat="1" collapsed="1" x14ac:dyDescent="0.2">
      <c r="B121" s="207" t="str">
        <f t="shared" si="8"/>
        <v/>
      </c>
      <c r="D121" s="112"/>
      <c r="G121" s="207" t="str">
        <f t="shared" si="9"/>
        <v/>
      </c>
      <c r="J121" s="207" t="str">
        <f t="shared" si="10"/>
        <v/>
      </c>
      <c r="M121" s="112"/>
      <c r="N121" s="112"/>
      <c r="O121" s="112"/>
      <c r="P121" s="112"/>
      <c r="Q121" s="112"/>
      <c r="R121" s="112"/>
      <c r="S121" s="112"/>
      <c r="W121" s="207" t="str">
        <f t="shared" si="11"/>
        <v/>
      </c>
      <c r="X121" s="112"/>
      <c r="Y121" s="112"/>
      <c r="Z121" s="112"/>
      <c r="AA121" s="112"/>
      <c r="AB121" s="112"/>
      <c r="AC121" s="112"/>
      <c r="AD121" s="112"/>
      <c r="AE121" s="112"/>
      <c r="AG121" s="112"/>
      <c r="AH121" s="112"/>
      <c r="AI121" s="112"/>
      <c r="AK121" s="112"/>
      <c r="AL121" s="112"/>
      <c r="AM121" s="112"/>
      <c r="AN121" s="112"/>
      <c r="AO121" s="112"/>
      <c r="AP121" s="112"/>
    </row>
    <row r="122" spans="2:42" s="119" customFormat="1" collapsed="1" x14ac:dyDescent="0.2">
      <c r="B122" s="207" t="str">
        <f t="shared" si="8"/>
        <v/>
      </c>
      <c r="D122" s="112"/>
      <c r="G122" s="207" t="str">
        <f t="shared" si="9"/>
        <v/>
      </c>
      <c r="J122" s="207" t="str">
        <f t="shared" si="10"/>
        <v/>
      </c>
      <c r="M122" s="112"/>
      <c r="N122" s="112"/>
      <c r="O122" s="112"/>
      <c r="P122" s="112"/>
      <c r="Q122" s="112"/>
      <c r="R122" s="112"/>
      <c r="S122" s="112"/>
      <c r="W122" s="207" t="str">
        <f t="shared" si="11"/>
        <v/>
      </c>
      <c r="X122" s="112"/>
      <c r="Y122" s="112"/>
      <c r="Z122" s="112"/>
      <c r="AA122" s="112"/>
      <c r="AB122" s="112"/>
      <c r="AC122" s="112"/>
      <c r="AD122" s="112"/>
      <c r="AE122" s="112"/>
      <c r="AG122" s="112"/>
      <c r="AH122" s="112"/>
      <c r="AI122" s="112"/>
      <c r="AK122" s="112"/>
      <c r="AL122" s="112"/>
      <c r="AM122" s="112"/>
      <c r="AN122" s="112"/>
      <c r="AO122" s="112"/>
      <c r="AP122" s="112"/>
    </row>
    <row r="123" spans="2:42" s="119" customFormat="1" collapsed="1" x14ac:dyDescent="0.2">
      <c r="B123" s="207" t="str">
        <f t="shared" si="8"/>
        <v/>
      </c>
      <c r="D123" s="112"/>
      <c r="G123" s="207" t="str">
        <f t="shared" si="9"/>
        <v/>
      </c>
      <c r="J123" s="207" t="str">
        <f t="shared" si="10"/>
        <v/>
      </c>
      <c r="M123" s="112"/>
      <c r="N123" s="112"/>
      <c r="O123" s="112"/>
      <c r="P123" s="112"/>
      <c r="Q123" s="112"/>
      <c r="R123" s="112"/>
      <c r="S123" s="112"/>
      <c r="W123" s="207" t="str">
        <f t="shared" si="11"/>
        <v/>
      </c>
      <c r="X123" s="112"/>
      <c r="Y123" s="112"/>
      <c r="Z123" s="112"/>
      <c r="AA123" s="112"/>
      <c r="AB123" s="112"/>
      <c r="AC123" s="112"/>
      <c r="AD123" s="112"/>
      <c r="AE123" s="112"/>
      <c r="AG123" s="112"/>
      <c r="AH123" s="112"/>
      <c r="AI123" s="112"/>
      <c r="AK123" s="112"/>
      <c r="AL123" s="112"/>
      <c r="AM123" s="112"/>
      <c r="AN123" s="112"/>
      <c r="AO123" s="112"/>
      <c r="AP123" s="112"/>
    </row>
    <row r="124" spans="2:42" s="119" customFormat="1" collapsed="1" x14ac:dyDescent="0.2">
      <c r="B124" s="207" t="str">
        <f t="shared" si="8"/>
        <v/>
      </c>
      <c r="D124" s="112"/>
      <c r="G124" s="207" t="str">
        <f t="shared" si="9"/>
        <v/>
      </c>
      <c r="J124" s="207" t="str">
        <f t="shared" si="10"/>
        <v/>
      </c>
      <c r="M124" s="112"/>
      <c r="N124" s="112"/>
      <c r="O124" s="112"/>
      <c r="P124" s="112"/>
      <c r="Q124" s="112"/>
      <c r="R124" s="112"/>
      <c r="S124" s="112"/>
      <c r="W124" s="207" t="str">
        <f t="shared" si="11"/>
        <v/>
      </c>
      <c r="X124" s="112"/>
      <c r="Y124" s="112"/>
      <c r="Z124" s="112"/>
      <c r="AA124" s="112"/>
      <c r="AB124" s="112"/>
      <c r="AC124" s="112"/>
      <c r="AD124" s="112"/>
      <c r="AE124" s="112"/>
      <c r="AG124" s="112"/>
      <c r="AH124" s="112"/>
      <c r="AI124" s="112"/>
      <c r="AK124" s="112"/>
      <c r="AL124" s="112"/>
      <c r="AM124" s="112"/>
      <c r="AN124" s="112"/>
      <c r="AO124" s="112"/>
      <c r="AP124" s="112"/>
    </row>
    <row r="125" spans="2:42" s="119" customFormat="1" collapsed="1" x14ac:dyDescent="0.2">
      <c r="B125" s="207" t="str">
        <f t="shared" si="8"/>
        <v/>
      </c>
      <c r="D125" s="112"/>
      <c r="G125" s="207" t="str">
        <f t="shared" si="9"/>
        <v/>
      </c>
      <c r="J125" s="207" t="str">
        <f t="shared" si="10"/>
        <v/>
      </c>
      <c r="M125" s="112"/>
      <c r="N125" s="112"/>
      <c r="O125" s="112"/>
      <c r="P125" s="112"/>
      <c r="Q125" s="112"/>
      <c r="R125" s="112"/>
      <c r="S125" s="112"/>
      <c r="W125" s="207" t="str">
        <f t="shared" si="11"/>
        <v/>
      </c>
      <c r="X125" s="112"/>
      <c r="Y125" s="112"/>
      <c r="Z125" s="112"/>
      <c r="AA125" s="112"/>
      <c r="AB125" s="112"/>
      <c r="AC125" s="112"/>
      <c r="AD125" s="112"/>
      <c r="AE125" s="112"/>
      <c r="AG125" s="112"/>
      <c r="AH125" s="112"/>
      <c r="AI125" s="112"/>
      <c r="AK125" s="112"/>
      <c r="AL125" s="112"/>
      <c r="AM125" s="112"/>
      <c r="AN125" s="112"/>
      <c r="AO125" s="112"/>
      <c r="AP125" s="112"/>
    </row>
    <row r="126" spans="2:42" s="119" customFormat="1" collapsed="1" x14ac:dyDescent="0.2">
      <c r="B126" s="207" t="str">
        <f t="shared" si="8"/>
        <v/>
      </c>
      <c r="D126" s="112"/>
      <c r="G126" s="207" t="str">
        <f t="shared" si="9"/>
        <v/>
      </c>
      <c r="J126" s="207" t="str">
        <f t="shared" si="10"/>
        <v/>
      </c>
      <c r="M126" s="112"/>
      <c r="N126" s="112"/>
      <c r="O126" s="112"/>
      <c r="P126" s="112"/>
      <c r="Q126" s="112"/>
      <c r="R126" s="112"/>
      <c r="S126" s="112"/>
      <c r="W126" s="207" t="str">
        <f t="shared" si="11"/>
        <v/>
      </c>
      <c r="X126" s="112"/>
      <c r="Y126" s="112"/>
      <c r="Z126" s="112"/>
      <c r="AA126" s="112"/>
      <c r="AB126" s="112"/>
      <c r="AC126" s="112"/>
      <c r="AD126" s="112"/>
      <c r="AE126" s="112"/>
      <c r="AG126" s="112"/>
      <c r="AH126" s="112"/>
      <c r="AI126" s="112"/>
      <c r="AK126" s="112"/>
      <c r="AL126" s="112"/>
      <c r="AM126" s="112"/>
      <c r="AN126" s="112"/>
      <c r="AO126" s="112"/>
      <c r="AP126" s="112"/>
    </row>
    <row r="127" spans="2:42" s="119" customFormat="1" collapsed="1" x14ac:dyDescent="0.2">
      <c r="B127" s="207" t="str">
        <f t="shared" si="8"/>
        <v/>
      </c>
      <c r="D127" s="112"/>
      <c r="G127" s="207" t="str">
        <f t="shared" si="9"/>
        <v/>
      </c>
      <c r="J127" s="207" t="str">
        <f t="shared" si="10"/>
        <v/>
      </c>
      <c r="M127" s="112"/>
      <c r="N127" s="112"/>
      <c r="O127" s="112"/>
      <c r="P127" s="112"/>
      <c r="Q127" s="112"/>
      <c r="R127" s="112"/>
      <c r="S127" s="112"/>
      <c r="W127" s="207" t="str">
        <f t="shared" si="11"/>
        <v/>
      </c>
      <c r="X127" s="112"/>
      <c r="Y127" s="112"/>
      <c r="Z127" s="112"/>
      <c r="AA127" s="112"/>
      <c r="AB127" s="112"/>
      <c r="AC127" s="112"/>
      <c r="AD127" s="112"/>
      <c r="AE127" s="112"/>
      <c r="AG127" s="112"/>
      <c r="AH127" s="112"/>
      <c r="AI127" s="112"/>
      <c r="AK127" s="112"/>
      <c r="AL127" s="112"/>
      <c r="AM127" s="112"/>
      <c r="AN127" s="112"/>
      <c r="AO127" s="112"/>
      <c r="AP127" s="112"/>
    </row>
    <row r="128" spans="2:42" s="119" customFormat="1" collapsed="1" x14ac:dyDescent="0.2">
      <c r="B128" s="207" t="str">
        <f t="shared" si="8"/>
        <v/>
      </c>
      <c r="D128" s="112"/>
      <c r="G128" s="207" t="str">
        <f t="shared" si="9"/>
        <v/>
      </c>
      <c r="J128" s="207" t="str">
        <f t="shared" si="10"/>
        <v/>
      </c>
      <c r="M128" s="112"/>
      <c r="N128" s="112"/>
      <c r="O128" s="112"/>
      <c r="P128" s="112"/>
      <c r="Q128" s="112"/>
      <c r="R128" s="112"/>
      <c r="S128" s="112"/>
      <c r="W128" s="207" t="str">
        <f t="shared" si="11"/>
        <v/>
      </c>
      <c r="X128" s="112"/>
      <c r="Y128" s="112"/>
      <c r="Z128" s="112"/>
      <c r="AA128" s="112"/>
      <c r="AB128" s="112"/>
      <c r="AC128" s="112"/>
      <c r="AD128" s="112"/>
      <c r="AE128" s="112"/>
      <c r="AG128" s="112"/>
      <c r="AH128" s="112"/>
      <c r="AI128" s="112"/>
      <c r="AK128" s="112"/>
      <c r="AL128" s="112"/>
      <c r="AM128" s="112"/>
      <c r="AN128" s="112"/>
      <c r="AO128" s="112"/>
      <c r="AP128" s="112"/>
    </row>
    <row r="129" spans="2:42" s="119" customFormat="1" collapsed="1" x14ac:dyDescent="0.2">
      <c r="B129" s="207" t="str">
        <f t="shared" si="8"/>
        <v/>
      </c>
      <c r="D129" s="112"/>
      <c r="G129" s="207" t="str">
        <f t="shared" si="9"/>
        <v/>
      </c>
      <c r="J129" s="207" t="str">
        <f t="shared" si="10"/>
        <v/>
      </c>
      <c r="M129" s="112"/>
      <c r="N129" s="112"/>
      <c r="O129" s="112"/>
      <c r="P129" s="112"/>
      <c r="Q129" s="112"/>
      <c r="R129" s="112"/>
      <c r="S129" s="112"/>
      <c r="W129" s="207" t="str">
        <f t="shared" si="11"/>
        <v/>
      </c>
      <c r="X129" s="112"/>
      <c r="Y129" s="112"/>
      <c r="Z129" s="112"/>
      <c r="AA129" s="112"/>
      <c r="AB129" s="112"/>
      <c r="AC129" s="112"/>
      <c r="AD129" s="112"/>
      <c r="AE129" s="112"/>
      <c r="AG129" s="112"/>
      <c r="AH129" s="112"/>
      <c r="AI129" s="112"/>
      <c r="AK129" s="112"/>
      <c r="AL129" s="112"/>
      <c r="AM129" s="112"/>
      <c r="AN129" s="112"/>
      <c r="AO129" s="112"/>
      <c r="AP129" s="112"/>
    </row>
    <row r="130" spans="2:42" s="119" customFormat="1" collapsed="1" x14ac:dyDescent="0.2">
      <c r="B130" s="207" t="str">
        <f t="shared" si="8"/>
        <v/>
      </c>
      <c r="D130" s="112"/>
      <c r="G130" s="207" t="str">
        <f t="shared" si="9"/>
        <v/>
      </c>
      <c r="J130" s="207" t="str">
        <f t="shared" si="10"/>
        <v/>
      </c>
      <c r="M130" s="112"/>
      <c r="N130" s="112"/>
      <c r="O130" s="112"/>
      <c r="P130" s="112"/>
      <c r="Q130" s="112"/>
      <c r="R130" s="112"/>
      <c r="S130" s="112"/>
      <c r="W130" s="207" t="str">
        <f t="shared" si="11"/>
        <v/>
      </c>
      <c r="X130" s="112"/>
      <c r="Y130" s="112"/>
      <c r="Z130" s="112"/>
      <c r="AA130" s="112"/>
      <c r="AB130" s="112"/>
      <c r="AC130" s="112"/>
      <c r="AD130" s="112"/>
      <c r="AE130" s="112"/>
      <c r="AG130" s="112"/>
      <c r="AH130" s="112"/>
      <c r="AI130" s="112"/>
      <c r="AK130" s="112"/>
      <c r="AL130" s="112"/>
      <c r="AM130" s="112"/>
      <c r="AN130" s="112"/>
      <c r="AO130" s="112"/>
      <c r="AP130" s="112"/>
    </row>
    <row r="131" spans="2:42" s="119" customFormat="1" collapsed="1" x14ac:dyDescent="0.2">
      <c r="B131" s="207" t="str">
        <f t="shared" si="8"/>
        <v/>
      </c>
      <c r="D131" s="112"/>
      <c r="G131" s="207" t="str">
        <f t="shared" si="9"/>
        <v/>
      </c>
      <c r="J131" s="207" t="str">
        <f t="shared" si="10"/>
        <v/>
      </c>
      <c r="M131" s="112"/>
      <c r="N131" s="112"/>
      <c r="O131" s="112"/>
      <c r="P131" s="112"/>
      <c r="Q131" s="112"/>
      <c r="R131" s="112"/>
      <c r="S131" s="112"/>
      <c r="W131" s="207" t="str">
        <f t="shared" si="11"/>
        <v/>
      </c>
      <c r="X131" s="112"/>
      <c r="Y131" s="112"/>
      <c r="Z131" s="112"/>
      <c r="AA131" s="112"/>
      <c r="AB131" s="112"/>
      <c r="AC131" s="112"/>
      <c r="AD131" s="112"/>
      <c r="AE131" s="112"/>
      <c r="AG131" s="112"/>
      <c r="AH131" s="112"/>
      <c r="AI131" s="112"/>
      <c r="AK131" s="112"/>
      <c r="AL131" s="112"/>
      <c r="AM131" s="112"/>
      <c r="AN131" s="112"/>
      <c r="AO131" s="112"/>
      <c r="AP131" s="112"/>
    </row>
    <row r="132" spans="2:42" s="119" customFormat="1" collapsed="1" x14ac:dyDescent="0.2">
      <c r="B132" s="207" t="str">
        <f t="shared" si="8"/>
        <v/>
      </c>
      <c r="D132" s="112"/>
      <c r="G132" s="207" t="str">
        <f t="shared" si="9"/>
        <v/>
      </c>
      <c r="J132" s="207" t="str">
        <f t="shared" si="10"/>
        <v/>
      </c>
      <c r="M132" s="112"/>
      <c r="N132" s="112"/>
      <c r="O132" s="112"/>
      <c r="P132" s="112"/>
      <c r="Q132" s="112"/>
      <c r="R132" s="112"/>
      <c r="S132" s="112"/>
      <c r="W132" s="207" t="str">
        <f t="shared" si="11"/>
        <v/>
      </c>
      <c r="X132" s="112"/>
      <c r="Y132" s="112"/>
      <c r="Z132" s="112"/>
      <c r="AA132" s="112"/>
      <c r="AB132" s="112"/>
      <c r="AC132" s="112"/>
      <c r="AD132" s="112"/>
      <c r="AE132" s="112"/>
      <c r="AG132" s="112"/>
      <c r="AH132" s="112"/>
      <c r="AI132" s="112"/>
      <c r="AK132" s="112"/>
      <c r="AL132" s="112"/>
      <c r="AM132" s="112"/>
      <c r="AN132" s="112"/>
      <c r="AO132" s="112"/>
      <c r="AP132" s="112"/>
    </row>
    <row r="133" spans="2:42" s="119" customFormat="1" collapsed="1" x14ac:dyDescent="0.2">
      <c r="B133" s="207" t="str">
        <f t="shared" si="8"/>
        <v/>
      </c>
      <c r="D133" s="112"/>
      <c r="G133" s="207" t="str">
        <f t="shared" si="9"/>
        <v/>
      </c>
      <c r="J133" s="207" t="str">
        <f t="shared" si="10"/>
        <v/>
      </c>
      <c r="M133" s="112"/>
      <c r="N133" s="112"/>
      <c r="O133" s="112"/>
      <c r="P133" s="112"/>
      <c r="Q133" s="112"/>
      <c r="R133" s="112"/>
      <c r="S133" s="112"/>
      <c r="W133" s="207" t="str">
        <f t="shared" si="11"/>
        <v/>
      </c>
      <c r="X133" s="112"/>
      <c r="Y133" s="112"/>
      <c r="Z133" s="112"/>
      <c r="AA133" s="112"/>
      <c r="AB133" s="112"/>
      <c r="AC133" s="112"/>
      <c r="AD133" s="112"/>
      <c r="AE133" s="112"/>
      <c r="AG133" s="112"/>
      <c r="AH133" s="112"/>
      <c r="AI133" s="112"/>
      <c r="AK133" s="112"/>
      <c r="AL133" s="112"/>
      <c r="AM133" s="112"/>
      <c r="AN133" s="112"/>
      <c r="AO133" s="112"/>
      <c r="AP133" s="112"/>
    </row>
    <row r="134" spans="2:42" s="119" customFormat="1" collapsed="1" x14ac:dyDescent="0.2">
      <c r="B134" s="207" t="str">
        <f t="shared" si="8"/>
        <v/>
      </c>
      <c r="D134" s="112"/>
      <c r="G134" s="207" t="str">
        <f t="shared" si="9"/>
        <v/>
      </c>
      <c r="J134" s="207" t="str">
        <f t="shared" si="10"/>
        <v/>
      </c>
      <c r="M134" s="112"/>
      <c r="N134" s="112"/>
      <c r="O134" s="112"/>
      <c r="P134" s="112"/>
      <c r="Q134" s="112"/>
      <c r="R134" s="112"/>
      <c r="S134" s="112"/>
      <c r="W134" s="207" t="str">
        <f t="shared" si="11"/>
        <v/>
      </c>
      <c r="X134" s="112"/>
      <c r="Y134" s="112"/>
      <c r="Z134" s="112"/>
      <c r="AA134" s="112"/>
      <c r="AB134" s="112"/>
      <c r="AC134" s="112"/>
      <c r="AD134" s="112"/>
      <c r="AE134" s="112"/>
      <c r="AG134" s="112"/>
      <c r="AH134" s="112"/>
      <c r="AI134" s="112"/>
      <c r="AK134" s="112"/>
      <c r="AL134" s="112"/>
      <c r="AM134" s="112"/>
      <c r="AN134" s="112"/>
      <c r="AO134" s="112"/>
      <c r="AP134" s="112"/>
    </row>
    <row r="135" spans="2:42" s="119" customFormat="1" collapsed="1" x14ac:dyDescent="0.2">
      <c r="B135" s="207" t="str">
        <f t="shared" ref="B135:B198" si="12">IF(C135="","",(VLOOKUP(C135,Generic_Road_Names_Table_Array,2,FALSE)))</f>
        <v/>
      </c>
      <c r="D135" s="112"/>
      <c r="G135" s="207" t="str">
        <f t="shared" ref="G135:G198" si="13">IF(F135="","",(VLOOKUP(F135,Crossings_Crossing_Type_Table_Array,2,FALSE)))</f>
        <v/>
      </c>
      <c r="J135" s="207" t="str">
        <f t="shared" ref="J135:J198" si="14">IF(I135="","",(VLOOKUP(I135,Generic_Side_Table_Array,2,FALSE)))</f>
        <v/>
      </c>
      <c r="M135" s="112"/>
      <c r="N135" s="112"/>
      <c r="O135" s="112"/>
      <c r="P135" s="112"/>
      <c r="Q135" s="112"/>
      <c r="R135" s="112"/>
      <c r="S135" s="112"/>
      <c r="W135" s="207" t="str">
        <f t="shared" ref="W135:W198" si="15">IF(V135="","",(VLOOKUP(V135,Footpaths_Footpath_Surface_Material_Table_Array,2,FALSE)))</f>
        <v/>
      </c>
      <c r="X135" s="112"/>
      <c r="Y135" s="112"/>
      <c r="Z135" s="112"/>
      <c r="AA135" s="112"/>
      <c r="AB135" s="112"/>
      <c r="AC135" s="112"/>
      <c r="AD135" s="112"/>
      <c r="AE135" s="112"/>
      <c r="AG135" s="112"/>
      <c r="AH135" s="112"/>
      <c r="AI135" s="112"/>
      <c r="AK135" s="112"/>
      <c r="AL135" s="112"/>
      <c r="AM135" s="112"/>
      <c r="AN135" s="112"/>
      <c r="AO135" s="112"/>
      <c r="AP135" s="112"/>
    </row>
    <row r="136" spans="2:42" s="119" customFormat="1" collapsed="1" x14ac:dyDescent="0.2">
      <c r="B136" s="207" t="str">
        <f t="shared" si="12"/>
        <v/>
      </c>
      <c r="D136" s="112"/>
      <c r="G136" s="207" t="str">
        <f t="shared" si="13"/>
        <v/>
      </c>
      <c r="J136" s="207" t="str">
        <f t="shared" si="14"/>
        <v/>
      </c>
      <c r="M136" s="112"/>
      <c r="N136" s="112"/>
      <c r="O136" s="112"/>
      <c r="P136" s="112"/>
      <c r="Q136" s="112"/>
      <c r="R136" s="112"/>
      <c r="S136" s="112"/>
      <c r="W136" s="207" t="str">
        <f t="shared" si="15"/>
        <v/>
      </c>
      <c r="X136" s="112"/>
      <c r="Y136" s="112"/>
      <c r="Z136" s="112"/>
      <c r="AA136" s="112"/>
      <c r="AB136" s="112"/>
      <c r="AC136" s="112"/>
      <c r="AD136" s="112"/>
      <c r="AE136" s="112"/>
      <c r="AG136" s="112"/>
      <c r="AH136" s="112"/>
      <c r="AI136" s="112"/>
      <c r="AK136" s="112"/>
      <c r="AL136" s="112"/>
      <c r="AM136" s="112"/>
      <c r="AN136" s="112"/>
      <c r="AO136" s="112"/>
      <c r="AP136" s="112"/>
    </row>
    <row r="137" spans="2:42" s="119" customFormat="1" collapsed="1" x14ac:dyDescent="0.2">
      <c r="B137" s="207" t="str">
        <f t="shared" si="12"/>
        <v/>
      </c>
      <c r="D137" s="112"/>
      <c r="G137" s="207" t="str">
        <f t="shared" si="13"/>
        <v/>
      </c>
      <c r="J137" s="207" t="str">
        <f t="shared" si="14"/>
        <v/>
      </c>
      <c r="M137" s="112"/>
      <c r="N137" s="112"/>
      <c r="O137" s="112"/>
      <c r="P137" s="112"/>
      <c r="Q137" s="112"/>
      <c r="R137" s="112"/>
      <c r="S137" s="112"/>
      <c r="W137" s="207" t="str">
        <f t="shared" si="15"/>
        <v/>
      </c>
      <c r="X137" s="112"/>
      <c r="Y137" s="112"/>
      <c r="Z137" s="112"/>
      <c r="AA137" s="112"/>
      <c r="AB137" s="112"/>
      <c r="AC137" s="112"/>
      <c r="AD137" s="112"/>
      <c r="AE137" s="112"/>
      <c r="AG137" s="112"/>
      <c r="AH137" s="112"/>
      <c r="AI137" s="112"/>
      <c r="AK137" s="112"/>
      <c r="AL137" s="112"/>
      <c r="AM137" s="112"/>
      <c r="AN137" s="112"/>
      <c r="AO137" s="112"/>
      <c r="AP137" s="112"/>
    </row>
    <row r="138" spans="2:42" s="119" customFormat="1" collapsed="1" x14ac:dyDescent="0.2">
      <c r="B138" s="207" t="str">
        <f t="shared" si="12"/>
        <v/>
      </c>
      <c r="D138" s="112"/>
      <c r="G138" s="207" t="str">
        <f t="shared" si="13"/>
        <v/>
      </c>
      <c r="J138" s="207" t="str">
        <f t="shared" si="14"/>
        <v/>
      </c>
      <c r="M138" s="112"/>
      <c r="N138" s="112"/>
      <c r="O138" s="112"/>
      <c r="P138" s="112"/>
      <c r="Q138" s="112"/>
      <c r="R138" s="112"/>
      <c r="S138" s="112"/>
      <c r="W138" s="207" t="str">
        <f t="shared" si="15"/>
        <v/>
      </c>
      <c r="X138" s="112"/>
      <c r="Y138" s="112"/>
      <c r="Z138" s="112"/>
      <c r="AA138" s="112"/>
      <c r="AB138" s="112"/>
      <c r="AC138" s="112"/>
      <c r="AD138" s="112"/>
      <c r="AE138" s="112"/>
      <c r="AG138" s="112"/>
      <c r="AH138" s="112"/>
      <c r="AI138" s="112"/>
      <c r="AK138" s="112"/>
      <c r="AL138" s="112"/>
      <c r="AM138" s="112"/>
      <c r="AN138" s="112"/>
      <c r="AO138" s="112"/>
      <c r="AP138" s="112"/>
    </row>
    <row r="139" spans="2:42" s="119" customFormat="1" collapsed="1" x14ac:dyDescent="0.2">
      <c r="B139" s="207" t="str">
        <f t="shared" si="12"/>
        <v/>
      </c>
      <c r="D139" s="112"/>
      <c r="G139" s="207" t="str">
        <f t="shared" si="13"/>
        <v/>
      </c>
      <c r="J139" s="207" t="str">
        <f t="shared" si="14"/>
        <v/>
      </c>
      <c r="M139" s="112"/>
      <c r="N139" s="112"/>
      <c r="O139" s="112"/>
      <c r="P139" s="112"/>
      <c r="Q139" s="112"/>
      <c r="R139" s="112"/>
      <c r="S139" s="112"/>
      <c r="W139" s="207" t="str">
        <f t="shared" si="15"/>
        <v/>
      </c>
      <c r="X139" s="112"/>
      <c r="Y139" s="112"/>
      <c r="Z139" s="112"/>
      <c r="AA139" s="112"/>
      <c r="AB139" s="112"/>
      <c r="AC139" s="112"/>
      <c r="AD139" s="112"/>
      <c r="AE139" s="112"/>
      <c r="AG139" s="112"/>
      <c r="AH139" s="112"/>
      <c r="AI139" s="112"/>
      <c r="AK139" s="112"/>
      <c r="AL139" s="112"/>
      <c r="AM139" s="112"/>
      <c r="AN139" s="112"/>
      <c r="AO139" s="112"/>
      <c r="AP139" s="112"/>
    </row>
    <row r="140" spans="2:42" s="119" customFormat="1" collapsed="1" x14ac:dyDescent="0.2">
      <c r="B140" s="207" t="str">
        <f t="shared" si="12"/>
        <v/>
      </c>
      <c r="D140" s="112"/>
      <c r="G140" s="207" t="str">
        <f t="shared" si="13"/>
        <v/>
      </c>
      <c r="J140" s="207" t="str">
        <f t="shared" si="14"/>
        <v/>
      </c>
      <c r="M140" s="112"/>
      <c r="N140" s="112"/>
      <c r="O140" s="112"/>
      <c r="P140" s="112"/>
      <c r="Q140" s="112"/>
      <c r="R140" s="112"/>
      <c r="S140" s="112"/>
      <c r="W140" s="207" t="str">
        <f t="shared" si="15"/>
        <v/>
      </c>
      <c r="X140" s="112"/>
      <c r="Y140" s="112"/>
      <c r="Z140" s="112"/>
      <c r="AA140" s="112"/>
      <c r="AB140" s="112"/>
      <c r="AC140" s="112"/>
      <c r="AD140" s="112"/>
      <c r="AE140" s="112"/>
      <c r="AG140" s="112"/>
      <c r="AH140" s="112"/>
      <c r="AI140" s="112"/>
      <c r="AK140" s="112"/>
      <c r="AL140" s="112"/>
      <c r="AM140" s="112"/>
      <c r="AN140" s="112"/>
      <c r="AO140" s="112"/>
      <c r="AP140" s="112"/>
    </row>
    <row r="141" spans="2:42" s="119" customFormat="1" collapsed="1" x14ac:dyDescent="0.2">
      <c r="B141" s="207" t="str">
        <f t="shared" si="12"/>
        <v/>
      </c>
      <c r="D141" s="112"/>
      <c r="G141" s="207" t="str">
        <f t="shared" si="13"/>
        <v/>
      </c>
      <c r="J141" s="207" t="str">
        <f t="shared" si="14"/>
        <v/>
      </c>
      <c r="M141" s="112"/>
      <c r="N141" s="112"/>
      <c r="O141" s="112"/>
      <c r="P141" s="112"/>
      <c r="Q141" s="112"/>
      <c r="R141" s="112"/>
      <c r="S141" s="112"/>
      <c r="W141" s="207" t="str">
        <f t="shared" si="15"/>
        <v/>
      </c>
      <c r="X141" s="112"/>
      <c r="Y141" s="112"/>
      <c r="Z141" s="112"/>
      <c r="AA141" s="112"/>
      <c r="AB141" s="112"/>
      <c r="AC141" s="112"/>
      <c r="AD141" s="112"/>
      <c r="AE141" s="112"/>
      <c r="AG141" s="112"/>
      <c r="AH141" s="112"/>
      <c r="AI141" s="112"/>
      <c r="AK141" s="112"/>
      <c r="AL141" s="112"/>
      <c r="AM141" s="112"/>
      <c r="AN141" s="112"/>
      <c r="AO141" s="112"/>
      <c r="AP141" s="112"/>
    </row>
    <row r="142" spans="2:42" s="119" customFormat="1" collapsed="1" x14ac:dyDescent="0.2">
      <c r="B142" s="207" t="str">
        <f t="shared" si="12"/>
        <v/>
      </c>
      <c r="D142" s="112"/>
      <c r="G142" s="207" t="str">
        <f t="shared" si="13"/>
        <v/>
      </c>
      <c r="J142" s="207" t="str">
        <f t="shared" si="14"/>
        <v/>
      </c>
      <c r="M142" s="112"/>
      <c r="N142" s="112"/>
      <c r="O142" s="112"/>
      <c r="P142" s="112"/>
      <c r="Q142" s="112"/>
      <c r="R142" s="112"/>
      <c r="S142" s="112"/>
      <c r="W142" s="207" t="str">
        <f t="shared" si="15"/>
        <v/>
      </c>
      <c r="X142" s="112"/>
      <c r="Y142" s="112"/>
      <c r="Z142" s="112"/>
      <c r="AA142" s="112"/>
      <c r="AB142" s="112"/>
      <c r="AC142" s="112"/>
      <c r="AD142" s="112"/>
      <c r="AE142" s="112"/>
      <c r="AG142" s="112"/>
      <c r="AH142" s="112"/>
      <c r="AI142" s="112"/>
      <c r="AK142" s="112"/>
      <c r="AL142" s="112"/>
      <c r="AM142" s="112"/>
      <c r="AN142" s="112"/>
      <c r="AO142" s="112"/>
      <c r="AP142" s="112"/>
    </row>
    <row r="143" spans="2:42" s="119" customFormat="1" collapsed="1" x14ac:dyDescent="0.2">
      <c r="B143" s="207" t="str">
        <f t="shared" si="12"/>
        <v/>
      </c>
      <c r="D143" s="112"/>
      <c r="G143" s="207" t="str">
        <f t="shared" si="13"/>
        <v/>
      </c>
      <c r="J143" s="207" t="str">
        <f t="shared" si="14"/>
        <v/>
      </c>
      <c r="M143" s="112"/>
      <c r="N143" s="112"/>
      <c r="O143" s="112"/>
      <c r="P143" s="112"/>
      <c r="Q143" s="112"/>
      <c r="R143" s="112"/>
      <c r="S143" s="112"/>
      <c r="W143" s="207" t="str">
        <f t="shared" si="15"/>
        <v/>
      </c>
      <c r="X143" s="112"/>
      <c r="Y143" s="112"/>
      <c r="Z143" s="112"/>
      <c r="AA143" s="112"/>
      <c r="AB143" s="112"/>
      <c r="AC143" s="112"/>
      <c r="AD143" s="112"/>
      <c r="AE143" s="112"/>
      <c r="AG143" s="112"/>
      <c r="AH143" s="112"/>
      <c r="AI143" s="112"/>
      <c r="AK143" s="112"/>
      <c r="AL143" s="112"/>
      <c r="AM143" s="112"/>
      <c r="AN143" s="112"/>
      <c r="AO143" s="112"/>
      <c r="AP143" s="112"/>
    </row>
    <row r="144" spans="2:42" s="119" customFormat="1" collapsed="1" x14ac:dyDescent="0.2">
      <c r="B144" s="207" t="str">
        <f t="shared" si="12"/>
        <v/>
      </c>
      <c r="D144" s="112"/>
      <c r="G144" s="207" t="str">
        <f t="shared" si="13"/>
        <v/>
      </c>
      <c r="J144" s="207" t="str">
        <f t="shared" si="14"/>
        <v/>
      </c>
      <c r="M144" s="112"/>
      <c r="N144" s="112"/>
      <c r="O144" s="112"/>
      <c r="P144" s="112"/>
      <c r="Q144" s="112"/>
      <c r="R144" s="112"/>
      <c r="S144" s="112"/>
      <c r="W144" s="207" t="str">
        <f t="shared" si="15"/>
        <v/>
      </c>
      <c r="X144" s="112"/>
      <c r="Y144" s="112"/>
      <c r="Z144" s="112"/>
      <c r="AA144" s="112"/>
      <c r="AB144" s="112"/>
      <c r="AC144" s="112"/>
      <c r="AD144" s="112"/>
      <c r="AE144" s="112"/>
      <c r="AG144" s="112"/>
      <c r="AH144" s="112"/>
      <c r="AI144" s="112"/>
      <c r="AK144" s="112"/>
      <c r="AL144" s="112"/>
      <c r="AM144" s="112"/>
      <c r="AN144" s="112"/>
      <c r="AO144" s="112"/>
      <c r="AP144" s="112"/>
    </row>
    <row r="145" spans="2:42" s="119" customFormat="1" collapsed="1" x14ac:dyDescent="0.2">
      <c r="B145" s="207" t="str">
        <f t="shared" si="12"/>
        <v/>
      </c>
      <c r="D145" s="112"/>
      <c r="G145" s="207" t="str">
        <f t="shared" si="13"/>
        <v/>
      </c>
      <c r="J145" s="207" t="str">
        <f t="shared" si="14"/>
        <v/>
      </c>
      <c r="M145" s="112"/>
      <c r="N145" s="112"/>
      <c r="O145" s="112"/>
      <c r="P145" s="112"/>
      <c r="Q145" s="112"/>
      <c r="R145" s="112"/>
      <c r="S145" s="112"/>
      <c r="W145" s="207" t="str">
        <f t="shared" si="15"/>
        <v/>
      </c>
      <c r="X145" s="112"/>
      <c r="Y145" s="112"/>
      <c r="Z145" s="112"/>
      <c r="AA145" s="112"/>
      <c r="AB145" s="112"/>
      <c r="AC145" s="112"/>
      <c r="AD145" s="112"/>
      <c r="AE145" s="112"/>
      <c r="AG145" s="112"/>
      <c r="AH145" s="112"/>
      <c r="AI145" s="112"/>
      <c r="AK145" s="112"/>
      <c r="AL145" s="112"/>
      <c r="AM145" s="112"/>
      <c r="AN145" s="112"/>
      <c r="AO145" s="112"/>
      <c r="AP145" s="112"/>
    </row>
    <row r="146" spans="2:42" s="119" customFormat="1" collapsed="1" x14ac:dyDescent="0.2">
      <c r="B146" s="207" t="str">
        <f t="shared" si="12"/>
        <v/>
      </c>
      <c r="D146" s="112"/>
      <c r="G146" s="207" t="str">
        <f t="shared" si="13"/>
        <v/>
      </c>
      <c r="J146" s="207" t="str">
        <f t="shared" si="14"/>
        <v/>
      </c>
      <c r="M146" s="112"/>
      <c r="N146" s="112"/>
      <c r="O146" s="112"/>
      <c r="P146" s="112"/>
      <c r="Q146" s="112"/>
      <c r="R146" s="112"/>
      <c r="S146" s="112"/>
      <c r="W146" s="207" t="str">
        <f t="shared" si="15"/>
        <v/>
      </c>
      <c r="X146" s="112"/>
      <c r="Y146" s="112"/>
      <c r="Z146" s="112"/>
      <c r="AA146" s="112"/>
      <c r="AB146" s="112"/>
      <c r="AC146" s="112"/>
      <c r="AD146" s="112"/>
      <c r="AE146" s="112"/>
      <c r="AG146" s="112"/>
      <c r="AH146" s="112"/>
      <c r="AI146" s="112"/>
      <c r="AK146" s="112"/>
      <c r="AL146" s="112"/>
      <c r="AM146" s="112"/>
      <c r="AN146" s="112"/>
      <c r="AO146" s="112"/>
      <c r="AP146" s="112"/>
    </row>
    <row r="147" spans="2:42" s="119" customFormat="1" collapsed="1" x14ac:dyDescent="0.2">
      <c r="B147" s="207" t="str">
        <f t="shared" si="12"/>
        <v/>
      </c>
      <c r="D147" s="112"/>
      <c r="G147" s="207" t="str">
        <f t="shared" si="13"/>
        <v/>
      </c>
      <c r="J147" s="207" t="str">
        <f t="shared" si="14"/>
        <v/>
      </c>
      <c r="M147" s="112"/>
      <c r="N147" s="112"/>
      <c r="O147" s="112"/>
      <c r="P147" s="112"/>
      <c r="Q147" s="112"/>
      <c r="R147" s="112"/>
      <c r="S147" s="112"/>
      <c r="W147" s="207" t="str">
        <f t="shared" si="15"/>
        <v/>
      </c>
      <c r="X147" s="112"/>
      <c r="Y147" s="112"/>
      <c r="Z147" s="112"/>
      <c r="AA147" s="112"/>
      <c r="AB147" s="112"/>
      <c r="AC147" s="112"/>
      <c r="AD147" s="112"/>
      <c r="AE147" s="112"/>
      <c r="AG147" s="112"/>
      <c r="AH147" s="112"/>
      <c r="AI147" s="112"/>
      <c r="AK147" s="112"/>
      <c r="AL147" s="112"/>
      <c r="AM147" s="112"/>
      <c r="AN147" s="112"/>
      <c r="AO147" s="112"/>
      <c r="AP147" s="112"/>
    </row>
    <row r="148" spans="2:42" s="119" customFormat="1" collapsed="1" x14ac:dyDescent="0.2">
      <c r="B148" s="207" t="str">
        <f t="shared" si="12"/>
        <v/>
      </c>
      <c r="D148" s="112"/>
      <c r="G148" s="207" t="str">
        <f t="shared" si="13"/>
        <v/>
      </c>
      <c r="J148" s="207" t="str">
        <f t="shared" si="14"/>
        <v/>
      </c>
      <c r="M148" s="112"/>
      <c r="N148" s="112"/>
      <c r="O148" s="112"/>
      <c r="P148" s="112"/>
      <c r="Q148" s="112"/>
      <c r="R148" s="112"/>
      <c r="S148" s="112"/>
      <c r="W148" s="207" t="str">
        <f t="shared" si="15"/>
        <v/>
      </c>
      <c r="X148" s="112"/>
      <c r="Y148" s="112"/>
      <c r="Z148" s="112"/>
      <c r="AA148" s="112"/>
      <c r="AB148" s="112"/>
      <c r="AC148" s="112"/>
      <c r="AD148" s="112"/>
      <c r="AE148" s="112"/>
      <c r="AG148" s="112"/>
      <c r="AH148" s="112"/>
      <c r="AI148" s="112"/>
      <c r="AK148" s="112"/>
      <c r="AL148" s="112"/>
      <c r="AM148" s="112"/>
      <c r="AN148" s="112"/>
      <c r="AO148" s="112"/>
      <c r="AP148" s="112"/>
    </row>
    <row r="149" spans="2:42" s="119" customFormat="1" collapsed="1" x14ac:dyDescent="0.2">
      <c r="B149" s="207" t="str">
        <f t="shared" si="12"/>
        <v/>
      </c>
      <c r="D149" s="112"/>
      <c r="G149" s="207" t="str">
        <f t="shared" si="13"/>
        <v/>
      </c>
      <c r="J149" s="207" t="str">
        <f t="shared" si="14"/>
        <v/>
      </c>
      <c r="M149" s="112"/>
      <c r="N149" s="112"/>
      <c r="O149" s="112"/>
      <c r="P149" s="112"/>
      <c r="Q149" s="112"/>
      <c r="R149" s="112"/>
      <c r="S149" s="112"/>
      <c r="W149" s="207" t="str">
        <f t="shared" si="15"/>
        <v/>
      </c>
      <c r="X149" s="112"/>
      <c r="Y149" s="112"/>
      <c r="Z149" s="112"/>
      <c r="AA149" s="112"/>
      <c r="AB149" s="112"/>
      <c r="AC149" s="112"/>
      <c r="AD149" s="112"/>
      <c r="AE149" s="112"/>
      <c r="AG149" s="112"/>
      <c r="AH149" s="112"/>
      <c r="AI149" s="112"/>
      <c r="AK149" s="112"/>
      <c r="AL149" s="112"/>
      <c r="AM149" s="112"/>
      <c r="AN149" s="112"/>
      <c r="AO149" s="112"/>
      <c r="AP149" s="112"/>
    </row>
    <row r="150" spans="2:42" s="119" customFormat="1" collapsed="1" x14ac:dyDescent="0.2">
      <c r="B150" s="207" t="str">
        <f t="shared" si="12"/>
        <v/>
      </c>
      <c r="D150" s="112"/>
      <c r="G150" s="207" t="str">
        <f t="shared" si="13"/>
        <v/>
      </c>
      <c r="J150" s="207" t="str">
        <f t="shared" si="14"/>
        <v/>
      </c>
      <c r="M150" s="112"/>
      <c r="N150" s="112"/>
      <c r="O150" s="112"/>
      <c r="P150" s="112"/>
      <c r="Q150" s="112"/>
      <c r="R150" s="112"/>
      <c r="S150" s="112"/>
      <c r="W150" s="207" t="str">
        <f t="shared" si="15"/>
        <v/>
      </c>
      <c r="X150" s="112"/>
      <c r="Y150" s="112"/>
      <c r="Z150" s="112"/>
      <c r="AA150" s="112"/>
      <c r="AB150" s="112"/>
      <c r="AC150" s="112"/>
      <c r="AD150" s="112"/>
      <c r="AE150" s="112"/>
      <c r="AG150" s="112"/>
      <c r="AH150" s="112"/>
      <c r="AI150" s="112"/>
      <c r="AK150" s="112"/>
      <c r="AL150" s="112"/>
      <c r="AM150" s="112"/>
      <c r="AN150" s="112"/>
      <c r="AO150" s="112"/>
      <c r="AP150" s="112"/>
    </row>
    <row r="151" spans="2:42" s="119" customFormat="1" collapsed="1" x14ac:dyDescent="0.2">
      <c r="B151" s="207" t="str">
        <f t="shared" si="12"/>
        <v/>
      </c>
      <c r="D151" s="112"/>
      <c r="G151" s="207" t="str">
        <f t="shared" si="13"/>
        <v/>
      </c>
      <c r="J151" s="207" t="str">
        <f t="shared" si="14"/>
        <v/>
      </c>
      <c r="M151" s="112"/>
      <c r="N151" s="112"/>
      <c r="O151" s="112"/>
      <c r="P151" s="112"/>
      <c r="Q151" s="112"/>
      <c r="R151" s="112"/>
      <c r="S151" s="112"/>
      <c r="W151" s="207" t="str">
        <f t="shared" si="15"/>
        <v/>
      </c>
      <c r="X151" s="112"/>
      <c r="Y151" s="112"/>
      <c r="Z151" s="112"/>
      <c r="AA151" s="112"/>
      <c r="AB151" s="112"/>
      <c r="AC151" s="112"/>
      <c r="AD151" s="112"/>
      <c r="AE151" s="112"/>
      <c r="AG151" s="112"/>
      <c r="AH151" s="112"/>
      <c r="AI151" s="112"/>
      <c r="AK151" s="112"/>
      <c r="AL151" s="112"/>
      <c r="AM151" s="112"/>
      <c r="AN151" s="112"/>
      <c r="AO151" s="112"/>
      <c r="AP151" s="112"/>
    </row>
    <row r="152" spans="2:42" s="119" customFormat="1" collapsed="1" x14ac:dyDescent="0.2">
      <c r="B152" s="207" t="str">
        <f t="shared" si="12"/>
        <v/>
      </c>
      <c r="D152" s="112"/>
      <c r="G152" s="207" t="str">
        <f t="shared" si="13"/>
        <v/>
      </c>
      <c r="J152" s="207" t="str">
        <f t="shared" si="14"/>
        <v/>
      </c>
      <c r="M152" s="112"/>
      <c r="N152" s="112"/>
      <c r="O152" s="112"/>
      <c r="P152" s="112"/>
      <c r="Q152" s="112"/>
      <c r="R152" s="112"/>
      <c r="S152" s="112"/>
      <c r="W152" s="207" t="str">
        <f t="shared" si="15"/>
        <v/>
      </c>
      <c r="X152" s="112"/>
      <c r="Y152" s="112"/>
      <c r="Z152" s="112"/>
      <c r="AA152" s="112"/>
      <c r="AB152" s="112"/>
      <c r="AC152" s="112"/>
      <c r="AD152" s="112"/>
      <c r="AE152" s="112"/>
      <c r="AG152" s="112"/>
      <c r="AH152" s="112"/>
      <c r="AI152" s="112"/>
      <c r="AK152" s="112"/>
      <c r="AL152" s="112"/>
      <c r="AM152" s="112"/>
      <c r="AN152" s="112"/>
      <c r="AO152" s="112"/>
      <c r="AP152" s="112"/>
    </row>
    <row r="153" spans="2:42" s="119" customFormat="1" collapsed="1" x14ac:dyDescent="0.2">
      <c r="B153" s="207" t="str">
        <f t="shared" si="12"/>
        <v/>
      </c>
      <c r="D153" s="112"/>
      <c r="G153" s="207" t="str">
        <f t="shared" si="13"/>
        <v/>
      </c>
      <c r="J153" s="207" t="str">
        <f t="shared" si="14"/>
        <v/>
      </c>
      <c r="M153" s="112"/>
      <c r="N153" s="112"/>
      <c r="O153" s="112"/>
      <c r="P153" s="112"/>
      <c r="Q153" s="112"/>
      <c r="R153" s="112"/>
      <c r="S153" s="112"/>
      <c r="W153" s="207" t="str">
        <f t="shared" si="15"/>
        <v/>
      </c>
      <c r="X153" s="112"/>
      <c r="Y153" s="112"/>
      <c r="Z153" s="112"/>
      <c r="AA153" s="112"/>
      <c r="AB153" s="112"/>
      <c r="AC153" s="112"/>
      <c r="AD153" s="112"/>
      <c r="AE153" s="112"/>
      <c r="AG153" s="112"/>
      <c r="AH153" s="112"/>
      <c r="AI153" s="112"/>
      <c r="AK153" s="112"/>
      <c r="AL153" s="112"/>
      <c r="AM153" s="112"/>
      <c r="AN153" s="112"/>
      <c r="AO153" s="112"/>
      <c r="AP153" s="112"/>
    </row>
    <row r="154" spans="2:42" s="119" customFormat="1" collapsed="1" x14ac:dyDescent="0.2">
      <c r="B154" s="207" t="str">
        <f t="shared" si="12"/>
        <v/>
      </c>
      <c r="D154" s="112"/>
      <c r="G154" s="207" t="str">
        <f t="shared" si="13"/>
        <v/>
      </c>
      <c r="J154" s="207" t="str">
        <f t="shared" si="14"/>
        <v/>
      </c>
      <c r="M154" s="112"/>
      <c r="N154" s="112"/>
      <c r="O154" s="112"/>
      <c r="P154" s="112"/>
      <c r="Q154" s="112"/>
      <c r="R154" s="112"/>
      <c r="S154" s="112"/>
      <c r="W154" s="207" t="str">
        <f t="shared" si="15"/>
        <v/>
      </c>
      <c r="X154" s="112"/>
      <c r="Y154" s="112"/>
      <c r="Z154" s="112"/>
      <c r="AA154" s="112"/>
      <c r="AB154" s="112"/>
      <c r="AC154" s="112"/>
      <c r="AD154" s="112"/>
      <c r="AE154" s="112"/>
      <c r="AG154" s="112"/>
      <c r="AH154" s="112"/>
      <c r="AI154" s="112"/>
      <c r="AK154" s="112"/>
      <c r="AL154" s="112"/>
      <c r="AM154" s="112"/>
      <c r="AN154" s="112"/>
      <c r="AO154" s="112"/>
      <c r="AP154" s="112"/>
    </row>
    <row r="155" spans="2:42" s="119" customFormat="1" collapsed="1" x14ac:dyDescent="0.2">
      <c r="B155" s="207" t="str">
        <f t="shared" si="12"/>
        <v/>
      </c>
      <c r="D155" s="112"/>
      <c r="G155" s="207" t="str">
        <f t="shared" si="13"/>
        <v/>
      </c>
      <c r="J155" s="207" t="str">
        <f t="shared" si="14"/>
        <v/>
      </c>
      <c r="M155" s="112"/>
      <c r="N155" s="112"/>
      <c r="O155" s="112"/>
      <c r="P155" s="112"/>
      <c r="Q155" s="112"/>
      <c r="R155" s="112"/>
      <c r="S155" s="112"/>
      <c r="W155" s="207" t="str">
        <f t="shared" si="15"/>
        <v/>
      </c>
      <c r="X155" s="112"/>
      <c r="Y155" s="112"/>
      <c r="Z155" s="112"/>
      <c r="AA155" s="112"/>
      <c r="AB155" s="112"/>
      <c r="AC155" s="112"/>
      <c r="AD155" s="112"/>
      <c r="AE155" s="112"/>
      <c r="AG155" s="112"/>
      <c r="AH155" s="112"/>
      <c r="AI155" s="112"/>
      <c r="AK155" s="112"/>
      <c r="AL155" s="112"/>
      <c r="AM155" s="112"/>
      <c r="AN155" s="112"/>
      <c r="AO155" s="112"/>
      <c r="AP155" s="112"/>
    </row>
    <row r="156" spans="2:42" s="119" customFormat="1" collapsed="1" x14ac:dyDescent="0.2">
      <c r="B156" s="207" t="str">
        <f t="shared" si="12"/>
        <v/>
      </c>
      <c r="D156" s="112"/>
      <c r="G156" s="207" t="str">
        <f t="shared" si="13"/>
        <v/>
      </c>
      <c r="J156" s="207" t="str">
        <f t="shared" si="14"/>
        <v/>
      </c>
      <c r="M156" s="112"/>
      <c r="N156" s="112"/>
      <c r="O156" s="112"/>
      <c r="P156" s="112"/>
      <c r="Q156" s="112"/>
      <c r="R156" s="112"/>
      <c r="S156" s="112"/>
      <c r="W156" s="207" t="str">
        <f t="shared" si="15"/>
        <v/>
      </c>
      <c r="X156" s="112"/>
      <c r="Y156" s="112"/>
      <c r="Z156" s="112"/>
      <c r="AA156" s="112"/>
      <c r="AB156" s="112"/>
      <c r="AC156" s="112"/>
      <c r="AD156" s="112"/>
      <c r="AE156" s="112"/>
      <c r="AG156" s="112"/>
      <c r="AH156" s="112"/>
      <c r="AI156" s="112"/>
      <c r="AK156" s="112"/>
      <c r="AL156" s="112"/>
      <c r="AM156" s="112"/>
      <c r="AN156" s="112"/>
      <c r="AO156" s="112"/>
      <c r="AP156" s="112"/>
    </row>
    <row r="157" spans="2:42" s="119" customFormat="1" collapsed="1" x14ac:dyDescent="0.2">
      <c r="B157" s="207" t="str">
        <f t="shared" si="12"/>
        <v/>
      </c>
      <c r="D157" s="112"/>
      <c r="G157" s="207" t="str">
        <f t="shared" si="13"/>
        <v/>
      </c>
      <c r="J157" s="207" t="str">
        <f t="shared" si="14"/>
        <v/>
      </c>
      <c r="M157" s="112"/>
      <c r="N157" s="112"/>
      <c r="O157" s="112"/>
      <c r="P157" s="112"/>
      <c r="Q157" s="112"/>
      <c r="R157" s="112"/>
      <c r="S157" s="112"/>
      <c r="W157" s="207" t="str">
        <f t="shared" si="15"/>
        <v/>
      </c>
      <c r="X157" s="112"/>
      <c r="Y157" s="112"/>
      <c r="Z157" s="112"/>
      <c r="AA157" s="112"/>
      <c r="AB157" s="112"/>
      <c r="AC157" s="112"/>
      <c r="AD157" s="112"/>
      <c r="AE157" s="112"/>
      <c r="AG157" s="112"/>
      <c r="AH157" s="112"/>
      <c r="AI157" s="112"/>
      <c r="AK157" s="112"/>
      <c r="AL157" s="112"/>
      <c r="AM157" s="112"/>
      <c r="AN157" s="112"/>
      <c r="AO157" s="112"/>
      <c r="AP157" s="112"/>
    </row>
    <row r="158" spans="2:42" s="119" customFormat="1" collapsed="1" x14ac:dyDescent="0.2">
      <c r="B158" s="207" t="str">
        <f t="shared" si="12"/>
        <v/>
      </c>
      <c r="D158" s="112"/>
      <c r="G158" s="207" t="str">
        <f t="shared" si="13"/>
        <v/>
      </c>
      <c r="J158" s="207" t="str">
        <f t="shared" si="14"/>
        <v/>
      </c>
      <c r="M158" s="112"/>
      <c r="N158" s="112"/>
      <c r="O158" s="112"/>
      <c r="P158" s="112"/>
      <c r="Q158" s="112"/>
      <c r="R158" s="112"/>
      <c r="S158" s="112"/>
      <c r="W158" s="207" t="str">
        <f t="shared" si="15"/>
        <v/>
      </c>
      <c r="X158" s="112"/>
      <c r="Y158" s="112"/>
      <c r="Z158" s="112"/>
      <c r="AA158" s="112"/>
      <c r="AB158" s="112"/>
      <c r="AC158" s="112"/>
      <c r="AD158" s="112"/>
      <c r="AE158" s="112"/>
      <c r="AG158" s="112"/>
      <c r="AH158" s="112"/>
      <c r="AI158" s="112"/>
      <c r="AK158" s="112"/>
      <c r="AL158" s="112"/>
      <c r="AM158" s="112"/>
      <c r="AN158" s="112"/>
      <c r="AO158" s="112"/>
      <c r="AP158" s="112"/>
    </row>
    <row r="159" spans="2:42" s="119" customFormat="1" collapsed="1" x14ac:dyDescent="0.2">
      <c r="B159" s="207" t="str">
        <f t="shared" si="12"/>
        <v/>
      </c>
      <c r="D159" s="112"/>
      <c r="G159" s="207" t="str">
        <f t="shared" si="13"/>
        <v/>
      </c>
      <c r="J159" s="207" t="str">
        <f t="shared" si="14"/>
        <v/>
      </c>
      <c r="M159" s="112"/>
      <c r="N159" s="112"/>
      <c r="O159" s="112"/>
      <c r="P159" s="112"/>
      <c r="Q159" s="112"/>
      <c r="R159" s="112"/>
      <c r="S159" s="112"/>
      <c r="W159" s="207" t="str">
        <f t="shared" si="15"/>
        <v/>
      </c>
      <c r="X159" s="112"/>
      <c r="Y159" s="112"/>
      <c r="Z159" s="112"/>
      <c r="AA159" s="112"/>
      <c r="AB159" s="112"/>
      <c r="AC159" s="112"/>
      <c r="AD159" s="112"/>
      <c r="AE159" s="112"/>
      <c r="AG159" s="112"/>
      <c r="AH159" s="112"/>
      <c r="AI159" s="112"/>
      <c r="AK159" s="112"/>
      <c r="AL159" s="112"/>
      <c r="AM159" s="112"/>
      <c r="AN159" s="112"/>
      <c r="AO159" s="112"/>
      <c r="AP159" s="112"/>
    </row>
    <row r="160" spans="2:42" s="119" customFormat="1" collapsed="1" x14ac:dyDescent="0.2">
      <c r="B160" s="207" t="str">
        <f t="shared" si="12"/>
        <v/>
      </c>
      <c r="D160" s="112"/>
      <c r="G160" s="207" t="str">
        <f t="shared" si="13"/>
        <v/>
      </c>
      <c r="J160" s="207" t="str">
        <f t="shared" si="14"/>
        <v/>
      </c>
      <c r="M160" s="112"/>
      <c r="N160" s="112"/>
      <c r="O160" s="112"/>
      <c r="P160" s="112"/>
      <c r="Q160" s="112"/>
      <c r="R160" s="112"/>
      <c r="S160" s="112"/>
      <c r="W160" s="207" t="str">
        <f t="shared" si="15"/>
        <v/>
      </c>
      <c r="X160" s="112"/>
      <c r="Y160" s="112"/>
      <c r="Z160" s="112"/>
      <c r="AA160" s="112"/>
      <c r="AB160" s="112"/>
      <c r="AC160" s="112"/>
      <c r="AD160" s="112"/>
      <c r="AE160" s="112"/>
      <c r="AG160" s="112"/>
      <c r="AH160" s="112"/>
      <c r="AI160" s="112"/>
      <c r="AK160" s="112"/>
      <c r="AL160" s="112"/>
      <c r="AM160" s="112"/>
      <c r="AN160" s="112"/>
      <c r="AO160" s="112"/>
      <c r="AP160" s="112"/>
    </row>
    <row r="161" spans="2:42" s="119" customFormat="1" collapsed="1" x14ac:dyDescent="0.2">
      <c r="B161" s="207" t="str">
        <f t="shared" si="12"/>
        <v/>
      </c>
      <c r="D161" s="112"/>
      <c r="G161" s="207" t="str">
        <f t="shared" si="13"/>
        <v/>
      </c>
      <c r="J161" s="207" t="str">
        <f t="shared" si="14"/>
        <v/>
      </c>
      <c r="M161" s="112"/>
      <c r="N161" s="112"/>
      <c r="O161" s="112"/>
      <c r="P161" s="112"/>
      <c r="Q161" s="112"/>
      <c r="R161" s="112"/>
      <c r="S161" s="112"/>
      <c r="W161" s="207" t="str">
        <f t="shared" si="15"/>
        <v/>
      </c>
      <c r="X161" s="112"/>
      <c r="Y161" s="112"/>
      <c r="Z161" s="112"/>
      <c r="AA161" s="112"/>
      <c r="AB161" s="112"/>
      <c r="AC161" s="112"/>
      <c r="AD161" s="112"/>
      <c r="AE161" s="112"/>
      <c r="AG161" s="112"/>
      <c r="AH161" s="112"/>
      <c r="AI161" s="112"/>
      <c r="AK161" s="112"/>
      <c r="AL161" s="112"/>
      <c r="AM161" s="112"/>
      <c r="AN161" s="112"/>
      <c r="AO161" s="112"/>
      <c r="AP161" s="112"/>
    </row>
    <row r="162" spans="2:42" s="119" customFormat="1" collapsed="1" x14ac:dyDescent="0.2">
      <c r="B162" s="207" t="str">
        <f t="shared" si="12"/>
        <v/>
      </c>
      <c r="D162" s="112"/>
      <c r="G162" s="207" t="str">
        <f t="shared" si="13"/>
        <v/>
      </c>
      <c r="J162" s="207" t="str">
        <f t="shared" si="14"/>
        <v/>
      </c>
      <c r="M162" s="112"/>
      <c r="N162" s="112"/>
      <c r="O162" s="112"/>
      <c r="P162" s="112"/>
      <c r="Q162" s="112"/>
      <c r="R162" s="112"/>
      <c r="S162" s="112"/>
      <c r="W162" s="207" t="str">
        <f t="shared" si="15"/>
        <v/>
      </c>
      <c r="X162" s="112"/>
      <c r="Y162" s="112"/>
      <c r="Z162" s="112"/>
      <c r="AA162" s="112"/>
      <c r="AB162" s="112"/>
      <c r="AC162" s="112"/>
      <c r="AD162" s="112"/>
      <c r="AE162" s="112"/>
      <c r="AG162" s="112"/>
      <c r="AH162" s="112"/>
      <c r="AI162" s="112"/>
      <c r="AK162" s="112"/>
      <c r="AL162" s="112"/>
      <c r="AM162" s="112"/>
      <c r="AN162" s="112"/>
      <c r="AO162" s="112"/>
      <c r="AP162" s="112"/>
    </row>
    <row r="163" spans="2:42" s="119" customFormat="1" collapsed="1" x14ac:dyDescent="0.2">
      <c r="B163" s="207" t="str">
        <f t="shared" si="12"/>
        <v/>
      </c>
      <c r="D163" s="112"/>
      <c r="G163" s="207" t="str">
        <f t="shared" si="13"/>
        <v/>
      </c>
      <c r="J163" s="207" t="str">
        <f t="shared" si="14"/>
        <v/>
      </c>
      <c r="M163" s="112"/>
      <c r="N163" s="112"/>
      <c r="O163" s="112"/>
      <c r="P163" s="112"/>
      <c r="Q163" s="112"/>
      <c r="R163" s="112"/>
      <c r="S163" s="112"/>
      <c r="W163" s="207" t="str">
        <f t="shared" si="15"/>
        <v/>
      </c>
      <c r="X163" s="112"/>
      <c r="Y163" s="112"/>
      <c r="Z163" s="112"/>
      <c r="AA163" s="112"/>
      <c r="AB163" s="112"/>
      <c r="AC163" s="112"/>
      <c r="AD163" s="112"/>
      <c r="AE163" s="112"/>
      <c r="AG163" s="112"/>
      <c r="AH163" s="112"/>
      <c r="AI163" s="112"/>
      <c r="AK163" s="112"/>
      <c r="AL163" s="112"/>
      <c r="AM163" s="112"/>
      <c r="AN163" s="112"/>
      <c r="AO163" s="112"/>
      <c r="AP163" s="112"/>
    </row>
    <row r="164" spans="2:42" s="119" customFormat="1" collapsed="1" x14ac:dyDescent="0.2">
      <c r="B164" s="207" t="str">
        <f t="shared" si="12"/>
        <v/>
      </c>
      <c r="D164" s="112"/>
      <c r="G164" s="207" t="str">
        <f t="shared" si="13"/>
        <v/>
      </c>
      <c r="J164" s="207" t="str">
        <f t="shared" si="14"/>
        <v/>
      </c>
      <c r="M164" s="112"/>
      <c r="N164" s="112"/>
      <c r="O164" s="112"/>
      <c r="P164" s="112"/>
      <c r="Q164" s="112"/>
      <c r="R164" s="112"/>
      <c r="S164" s="112"/>
      <c r="W164" s="207" t="str">
        <f t="shared" si="15"/>
        <v/>
      </c>
      <c r="X164" s="112"/>
      <c r="Y164" s="112"/>
      <c r="Z164" s="112"/>
      <c r="AA164" s="112"/>
      <c r="AB164" s="112"/>
      <c r="AC164" s="112"/>
      <c r="AD164" s="112"/>
      <c r="AE164" s="112"/>
      <c r="AG164" s="112"/>
      <c r="AH164" s="112"/>
      <c r="AI164" s="112"/>
      <c r="AK164" s="112"/>
      <c r="AL164" s="112"/>
      <c r="AM164" s="112"/>
      <c r="AN164" s="112"/>
      <c r="AO164" s="112"/>
      <c r="AP164" s="112"/>
    </row>
    <row r="165" spans="2:42" s="119" customFormat="1" collapsed="1" x14ac:dyDescent="0.2">
      <c r="B165" s="207" t="str">
        <f t="shared" si="12"/>
        <v/>
      </c>
      <c r="D165" s="112"/>
      <c r="G165" s="207" t="str">
        <f t="shared" si="13"/>
        <v/>
      </c>
      <c r="J165" s="207" t="str">
        <f t="shared" si="14"/>
        <v/>
      </c>
      <c r="M165" s="112"/>
      <c r="N165" s="112"/>
      <c r="O165" s="112"/>
      <c r="P165" s="112"/>
      <c r="Q165" s="112"/>
      <c r="R165" s="112"/>
      <c r="S165" s="112"/>
      <c r="W165" s="207" t="str">
        <f t="shared" si="15"/>
        <v/>
      </c>
      <c r="X165" s="112"/>
      <c r="Y165" s="112"/>
      <c r="Z165" s="112"/>
      <c r="AA165" s="112"/>
      <c r="AB165" s="112"/>
      <c r="AC165" s="112"/>
      <c r="AD165" s="112"/>
      <c r="AE165" s="112"/>
      <c r="AG165" s="112"/>
      <c r="AH165" s="112"/>
      <c r="AI165" s="112"/>
      <c r="AK165" s="112"/>
      <c r="AL165" s="112"/>
      <c r="AM165" s="112"/>
      <c r="AN165" s="112"/>
      <c r="AO165" s="112"/>
      <c r="AP165" s="112"/>
    </row>
    <row r="166" spans="2:42" s="119" customFormat="1" collapsed="1" x14ac:dyDescent="0.2">
      <c r="B166" s="207" t="str">
        <f t="shared" si="12"/>
        <v/>
      </c>
      <c r="D166" s="112"/>
      <c r="G166" s="207" t="str">
        <f t="shared" si="13"/>
        <v/>
      </c>
      <c r="J166" s="207" t="str">
        <f t="shared" si="14"/>
        <v/>
      </c>
      <c r="M166" s="112"/>
      <c r="N166" s="112"/>
      <c r="O166" s="112"/>
      <c r="P166" s="112"/>
      <c r="Q166" s="112"/>
      <c r="R166" s="112"/>
      <c r="S166" s="112"/>
      <c r="W166" s="207" t="str">
        <f t="shared" si="15"/>
        <v/>
      </c>
      <c r="X166" s="112"/>
      <c r="Y166" s="112"/>
      <c r="Z166" s="112"/>
      <c r="AA166" s="112"/>
      <c r="AB166" s="112"/>
      <c r="AC166" s="112"/>
      <c r="AD166" s="112"/>
      <c r="AE166" s="112"/>
      <c r="AG166" s="112"/>
      <c r="AH166" s="112"/>
      <c r="AI166" s="112"/>
      <c r="AK166" s="112"/>
      <c r="AL166" s="112"/>
      <c r="AM166" s="112"/>
      <c r="AN166" s="112"/>
      <c r="AO166" s="112"/>
      <c r="AP166" s="112"/>
    </row>
    <row r="167" spans="2:42" s="119" customFormat="1" collapsed="1" x14ac:dyDescent="0.2">
      <c r="B167" s="207" t="str">
        <f t="shared" si="12"/>
        <v/>
      </c>
      <c r="D167" s="112"/>
      <c r="G167" s="207" t="str">
        <f t="shared" si="13"/>
        <v/>
      </c>
      <c r="J167" s="207" t="str">
        <f t="shared" si="14"/>
        <v/>
      </c>
      <c r="M167" s="112"/>
      <c r="N167" s="112"/>
      <c r="O167" s="112"/>
      <c r="P167" s="112"/>
      <c r="Q167" s="112"/>
      <c r="R167" s="112"/>
      <c r="S167" s="112"/>
      <c r="W167" s="207" t="str">
        <f t="shared" si="15"/>
        <v/>
      </c>
      <c r="X167" s="112"/>
      <c r="Y167" s="112"/>
      <c r="Z167" s="112"/>
      <c r="AA167" s="112"/>
      <c r="AB167" s="112"/>
      <c r="AC167" s="112"/>
      <c r="AD167" s="112"/>
      <c r="AE167" s="112"/>
      <c r="AG167" s="112"/>
      <c r="AH167" s="112"/>
      <c r="AI167" s="112"/>
      <c r="AK167" s="112"/>
      <c r="AL167" s="112"/>
      <c r="AM167" s="112"/>
      <c r="AN167" s="112"/>
      <c r="AO167" s="112"/>
      <c r="AP167" s="112"/>
    </row>
    <row r="168" spans="2:42" s="119" customFormat="1" collapsed="1" x14ac:dyDescent="0.2">
      <c r="B168" s="207" t="str">
        <f t="shared" si="12"/>
        <v/>
      </c>
      <c r="D168" s="112"/>
      <c r="G168" s="207" t="str">
        <f t="shared" si="13"/>
        <v/>
      </c>
      <c r="J168" s="207" t="str">
        <f t="shared" si="14"/>
        <v/>
      </c>
      <c r="M168" s="112"/>
      <c r="N168" s="112"/>
      <c r="O168" s="112"/>
      <c r="P168" s="112"/>
      <c r="Q168" s="112"/>
      <c r="R168" s="112"/>
      <c r="S168" s="112"/>
      <c r="W168" s="207" t="str">
        <f t="shared" si="15"/>
        <v/>
      </c>
      <c r="X168" s="112"/>
      <c r="Y168" s="112"/>
      <c r="Z168" s="112"/>
      <c r="AA168" s="112"/>
      <c r="AB168" s="112"/>
      <c r="AC168" s="112"/>
      <c r="AD168" s="112"/>
      <c r="AE168" s="112"/>
      <c r="AG168" s="112"/>
      <c r="AH168" s="112"/>
      <c r="AI168" s="112"/>
      <c r="AK168" s="112"/>
      <c r="AL168" s="112"/>
      <c r="AM168" s="112"/>
      <c r="AN168" s="112"/>
      <c r="AO168" s="112"/>
      <c r="AP168" s="112"/>
    </row>
    <row r="169" spans="2:42" s="119" customFormat="1" collapsed="1" x14ac:dyDescent="0.2">
      <c r="B169" s="207" t="str">
        <f t="shared" si="12"/>
        <v/>
      </c>
      <c r="D169" s="112"/>
      <c r="G169" s="207" t="str">
        <f t="shared" si="13"/>
        <v/>
      </c>
      <c r="J169" s="207" t="str">
        <f t="shared" si="14"/>
        <v/>
      </c>
      <c r="M169" s="112"/>
      <c r="N169" s="112"/>
      <c r="O169" s="112"/>
      <c r="P169" s="112"/>
      <c r="Q169" s="112"/>
      <c r="R169" s="112"/>
      <c r="S169" s="112"/>
      <c r="W169" s="207" t="str">
        <f t="shared" si="15"/>
        <v/>
      </c>
      <c r="X169" s="112"/>
      <c r="Y169" s="112"/>
      <c r="Z169" s="112"/>
      <c r="AA169" s="112"/>
      <c r="AB169" s="112"/>
      <c r="AC169" s="112"/>
      <c r="AD169" s="112"/>
      <c r="AE169" s="112"/>
      <c r="AG169" s="112"/>
      <c r="AH169" s="112"/>
      <c r="AI169" s="112"/>
      <c r="AK169" s="112"/>
      <c r="AL169" s="112"/>
      <c r="AM169" s="112"/>
      <c r="AN169" s="112"/>
      <c r="AO169" s="112"/>
      <c r="AP169" s="112"/>
    </row>
    <row r="170" spans="2:42" s="119" customFormat="1" collapsed="1" x14ac:dyDescent="0.2">
      <c r="B170" s="207" t="str">
        <f t="shared" si="12"/>
        <v/>
      </c>
      <c r="D170" s="112"/>
      <c r="G170" s="207" t="str">
        <f t="shared" si="13"/>
        <v/>
      </c>
      <c r="J170" s="207" t="str">
        <f t="shared" si="14"/>
        <v/>
      </c>
      <c r="M170" s="112"/>
      <c r="N170" s="112"/>
      <c r="O170" s="112"/>
      <c r="P170" s="112"/>
      <c r="Q170" s="112"/>
      <c r="R170" s="112"/>
      <c r="S170" s="112"/>
      <c r="W170" s="207" t="str">
        <f t="shared" si="15"/>
        <v/>
      </c>
      <c r="X170" s="112"/>
      <c r="Y170" s="112"/>
      <c r="Z170" s="112"/>
      <c r="AA170" s="112"/>
      <c r="AB170" s="112"/>
      <c r="AC170" s="112"/>
      <c r="AD170" s="112"/>
      <c r="AE170" s="112"/>
      <c r="AG170" s="112"/>
      <c r="AH170" s="112"/>
      <c r="AI170" s="112"/>
      <c r="AK170" s="112"/>
      <c r="AL170" s="112"/>
      <c r="AM170" s="112"/>
      <c r="AN170" s="112"/>
      <c r="AO170" s="112"/>
      <c r="AP170" s="112"/>
    </row>
    <row r="171" spans="2:42" s="119" customFormat="1" collapsed="1" x14ac:dyDescent="0.2">
      <c r="B171" s="207" t="str">
        <f t="shared" si="12"/>
        <v/>
      </c>
      <c r="D171" s="112"/>
      <c r="G171" s="207" t="str">
        <f t="shared" si="13"/>
        <v/>
      </c>
      <c r="J171" s="207" t="str">
        <f t="shared" si="14"/>
        <v/>
      </c>
      <c r="M171" s="112"/>
      <c r="N171" s="112"/>
      <c r="O171" s="112"/>
      <c r="P171" s="112"/>
      <c r="Q171" s="112"/>
      <c r="R171" s="112"/>
      <c r="S171" s="112"/>
      <c r="W171" s="207" t="str">
        <f t="shared" si="15"/>
        <v/>
      </c>
      <c r="X171" s="112"/>
      <c r="Y171" s="112"/>
      <c r="Z171" s="112"/>
      <c r="AA171" s="112"/>
      <c r="AB171" s="112"/>
      <c r="AC171" s="112"/>
      <c r="AD171" s="112"/>
      <c r="AE171" s="112"/>
      <c r="AG171" s="112"/>
      <c r="AH171" s="112"/>
      <c r="AI171" s="112"/>
      <c r="AK171" s="112"/>
      <c r="AL171" s="112"/>
      <c r="AM171" s="112"/>
      <c r="AN171" s="112"/>
      <c r="AO171" s="112"/>
      <c r="AP171" s="112"/>
    </row>
    <row r="172" spans="2:42" s="119" customFormat="1" collapsed="1" x14ac:dyDescent="0.2">
      <c r="B172" s="207" t="str">
        <f t="shared" si="12"/>
        <v/>
      </c>
      <c r="D172" s="112"/>
      <c r="G172" s="207" t="str">
        <f t="shared" si="13"/>
        <v/>
      </c>
      <c r="J172" s="207" t="str">
        <f t="shared" si="14"/>
        <v/>
      </c>
      <c r="M172" s="112"/>
      <c r="N172" s="112"/>
      <c r="O172" s="112"/>
      <c r="P172" s="112"/>
      <c r="Q172" s="112"/>
      <c r="R172" s="112"/>
      <c r="S172" s="112"/>
      <c r="W172" s="207" t="str">
        <f t="shared" si="15"/>
        <v/>
      </c>
      <c r="X172" s="112"/>
      <c r="Y172" s="112"/>
      <c r="Z172" s="112"/>
      <c r="AA172" s="112"/>
      <c r="AB172" s="112"/>
      <c r="AC172" s="112"/>
      <c r="AD172" s="112"/>
      <c r="AE172" s="112"/>
      <c r="AG172" s="112"/>
      <c r="AH172" s="112"/>
      <c r="AI172" s="112"/>
      <c r="AK172" s="112"/>
      <c r="AL172" s="112"/>
      <c r="AM172" s="112"/>
      <c r="AN172" s="112"/>
      <c r="AO172" s="112"/>
      <c r="AP172" s="112"/>
    </row>
    <row r="173" spans="2:42" s="119" customFormat="1" collapsed="1" x14ac:dyDescent="0.2">
      <c r="B173" s="207" t="str">
        <f t="shared" si="12"/>
        <v/>
      </c>
      <c r="D173" s="112"/>
      <c r="G173" s="207" t="str">
        <f t="shared" si="13"/>
        <v/>
      </c>
      <c r="J173" s="207" t="str">
        <f t="shared" si="14"/>
        <v/>
      </c>
      <c r="M173" s="112"/>
      <c r="N173" s="112"/>
      <c r="O173" s="112"/>
      <c r="P173" s="112"/>
      <c r="Q173" s="112"/>
      <c r="R173" s="112"/>
      <c r="S173" s="112"/>
      <c r="W173" s="207" t="str">
        <f t="shared" si="15"/>
        <v/>
      </c>
      <c r="X173" s="112"/>
      <c r="Y173" s="112"/>
      <c r="Z173" s="112"/>
      <c r="AA173" s="112"/>
      <c r="AB173" s="112"/>
      <c r="AC173" s="112"/>
      <c r="AD173" s="112"/>
      <c r="AE173" s="112"/>
      <c r="AG173" s="112"/>
      <c r="AH173" s="112"/>
      <c r="AI173" s="112"/>
      <c r="AK173" s="112"/>
      <c r="AL173" s="112"/>
      <c r="AM173" s="112"/>
      <c r="AN173" s="112"/>
      <c r="AO173" s="112"/>
      <c r="AP173" s="112"/>
    </row>
    <row r="174" spans="2:42" s="119" customFormat="1" collapsed="1" x14ac:dyDescent="0.2">
      <c r="B174" s="207" t="str">
        <f t="shared" si="12"/>
        <v/>
      </c>
      <c r="D174" s="112"/>
      <c r="G174" s="207" t="str">
        <f t="shared" si="13"/>
        <v/>
      </c>
      <c r="J174" s="207" t="str">
        <f t="shared" si="14"/>
        <v/>
      </c>
      <c r="M174" s="112"/>
      <c r="N174" s="112"/>
      <c r="O174" s="112"/>
      <c r="P174" s="112"/>
      <c r="Q174" s="112"/>
      <c r="R174" s="112"/>
      <c r="S174" s="112"/>
      <c r="W174" s="207" t="str">
        <f t="shared" si="15"/>
        <v/>
      </c>
      <c r="X174" s="112"/>
      <c r="Y174" s="112"/>
      <c r="Z174" s="112"/>
      <c r="AA174" s="112"/>
      <c r="AB174" s="112"/>
      <c r="AC174" s="112"/>
      <c r="AD174" s="112"/>
      <c r="AE174" s="112"/>
      <c r="AG174" s="112"/>
      <c r="AH174" s="112"/>
      <c r="AI174" s="112"/>
      <c r="AK174" s="112"/>
      <c r="AL174" s="112"/>
      <c r="AM174" s="112"/>
      <c r="AN174" s="112"/>
      <c r="AO174" s="112"/>
      <c r="AP174" s="112"/>
    </row>
    <row r="175" spans="2:42" s="119" customFormat="1" collapsed="1" x14ac:dyDescent="0.2">
      <c r="B175" s="207" t="str">
        <f t="shared" si="12"/>
        <v/>
      </c>
      <c r="D175" s="112"/>
      <c r="G175" s="207" t="str">
        <f t="shared" si="13"/>
        <v/>
      </c>
      <c r="J175" s="207" t="str">
        <f t="shared" si="14"/>
        <v/>
      </c>
      <c r="M175" s="112"/>
      <c r="N175" s="112"/>
      <c r="O175" s="112"/>
      <c r="P175" s="112"/>
      <c r="Q175" s="112"/>
      <c r="R175" s="112"/>
      <c r="S175" s="112"/>
      <c r="W175" s="207" t="str">
        <f t="shared" si="15"/>
        <v/>
      </c>
      <c r="X175" s="112"/>
      <c r="Y175" s="112"/>
      <c r="Z175" s="112"/>
      <c r="AA175" s="112"/>
      <c r="AB175" s="112"/>
      <c r="AC175" s="112"/>
      <c r="AD175" s="112"/>
      <c r="AE175" s="112"/>
      <c r="AG175" s="112"/>
      <c r="AH175" s="112"/>
      <c r="AI175" s="112"/>
      <c r="AK175" s="112"/>
      <c r="AL175" s="112"/>
      <c r="AM175" s="112"/>
      <c r="AN175" s="112"/>
      <c r="AO175" s="112"/>
      <c r="AP175" s="112"/>
    </row>
    <row r="176" spans="2:42" s="119" customFormat="1" collapsed="1" x14ac:dyDescent="0.2">
      <c r="B176" s="207" t="str">
        <f t="shared" si="12"/>
        <v/>
      </c>
      <c r="D176" s="112"/>
      <c r="G176" s="207" t="str">
        <f t="shared" si="13"/>
        <v/>
      </c>
      <c r="J176" s="207" t="str">
        <f t="shared" si="14"/>
        <v/>
      </c>
      <c r="M176" s="112"/>
      <c r="N176" s="112"/>
      <c r="O176" s="112"/>
      <c r="P176" s="112"/>
      <c r="Q176" s="112"/>
      <c r="R176" s="112"/>
      <c r="S176" s="112"/>
      <c r="W176" s="207" t="str">
        <f t="shared" si="15"/>
        <v/>
      </c>
      <c r="X176" s="112"/>
      <c r="Y176" s="112"/>
      <c r="Z176" s="112"/>
      <c r="AA176" s="112"/>
      <c r="AB176" s="112"/>
      <c r="AC176" s="112"/>
      <c r="AD176" s="112"/>
      <c r="AE176" s="112"/>
      <c r="AG176" s="112"/>
      <c r="AH176" s="112"/>
      <c r="AI176" s="112"/>
      <c r="AK176" s="112"/>
      <c r="AL176" s="112"/>
      <c r="AM176" s="112"/>
      <c r="AN176" s="112"/>
      <c r="AO176" s="112"/>
      <c r="AP176" s="112"/>
    </row>
    <row r="177" spans="2:42" s="119" customFormat="1" collapsed="1" x14ac:dyDescent="0.2">
      <c r="B177" s="207" t="str">
        <f t="shared" si="12"/>
        <v/>
      </c>
      <c r="D177" s="112"/>
      <c r="G177" s="207" t="str">
        <f t="shared" si="13"/>
        <v/>
      </c>
      <c r="J177" s="207" t="str">
        <f t="shared" si="14"/>
        <v/>
      </c>
      <c r="M177" s="112"/>
      <c r="N177" s="112"/>
      <c r="O177" s="112"/>
      <c r="P177" s="112"/>
      <c r="Q177" s="112"/>
      <c r="R177" s="112"/>
      <c r="S177" s="112"/>
      <c r="W177" s="207" t="str">
        <f t="shared" si="15"/>
        <v/>
      </c>
      <c r="X177" s="112"/>
      <c r="Y177" s="112"/>
      <c r="Z177" s="112"/>
      <c r="AA177" s="112"/>
      <c r="AB177" s="112"/>
      <c r="AC177" s="112"/>
      <c r="AD177" s="112"/>
      <c r="AE177" s="112"/>
      <c r="AG177" s="112"/>
      <c r="AH177" s="112"/>
      <c r="AI177" s="112"/>
      <c r="AK177" s="112"/>
      <c r="AL177" s="112"/>
      <c r="AM177" s="112"/>
      <c r="AN177" s="112"/>
      <c r="AO177" s="112"/>
      <c r="AP177" s="112"/>
    </row>
    <row r="178" spans="2:42" s="119" customFormat="1" collapsed="1" x14ac:dyDescent="0.2">
      <c r="B178" s="207" t="str">
        <f t="shared" si="12"/>
        <v/>
      </c>
      <c r="D178" s="112"/>
      <c r="G178" s="207" t="str">
        <f t="shared" si="13"/>
        <v/>
      </c>
      <c r="J178" s="207" t="str">
        <f t="shared" si="14"/>
        <v/>
      </c>
      <c r="M178" s="112"/>
      <c r="N178" s="112"/>
      <c r="O178" s="112"/>
      <c r="P178" s="112"/>
      <c r="Q178" s="112"/>
      <c r="R178" s="112"/>
      <c r="S178" s="112"/>
      <c r="W178" s="207" t="str">
        <f t="shared" si="15"/>
        <v/>
      </c>
      <c r="X178" s="112"/>
      <c r="Y178" s="112"/>
      <c r="Z178" s="112"/>
      <c r="AA178" s="112"/>
      <c r="AB178" s="112"/>
      <c r="AC178" s="112"/>
      <c r="AD178" s="112"/>
      <c r="AE178" s="112"/>
      <c r="AG178" s="112"/>
      <c r="AH178" s="112"/>
      <c r="AI178" s="112"/>
      <c r="AK178" s="112"/>
      <c r="AL178" s="112"/>
      <c r="AM178" s="112"/>
      <c r="AN178" s="112"/>
      <c r="AO178" s="112"/>
      <c r="AP178" s="112"/>
    </row>
    <row r="179" spans="2:42" s="119" customFormat="1" collapsed="1" x14ac:dyDescent="0.2">
      <c r="B179" s="207" t="str">
        <f t="shared" si="12"/>
        <v/>
      </c>
      <c r="D179" s="112"/>
      <c r="G179" s="207" t="str">
        <f t="shared" si="13"/>
        <v/>
      </c>
      <c r="J179" s="207" t="str">
        <f t="shared" si="14"/>
        <v/>
      </c>
      <c r="M179" s="112"/>
      <c r="N179" s="112"/>
      <c r="O179" s="112"/>
      <c r="P179" s="112"/>
      <c r="Q179" s="112"/>
      <c r="R179" s="112"/>
      <c r="S179" s="112"/>
      <c r="W179" s="207" t="str">
        <f t="shared" si="15"/>
        <v/>
      </c>
      <c r="X179" s="112"/>
      <c r="Y179" s="112"/>
      <c r="Z179" s="112"/>
      <c r="AA179" s="112"/>
      <c r="AB179" s="112"/>
      <c r="AC179" s="112"/>
      <c r="AD179" s="112"/>
      <c r="AE179" s="112"/>
      <c r="AG179" s="112"/>
      <c r="AH179" s="112"/>
      <c r="AI179" s="112"/>
      <c r="AK179" s="112"/>
      <c r="AL179" s="112"/>
      <c r="AM179" s="112"/>
      <c r="AN179" s="112"/>
      <c r="AO179" s="112"/>
      <c r="AP179" s="112"/>
    </row>
    <row r="180" spans="2:42" s="119" customFormat="1" collapsed="1" x14ac:dyDescent="0.2">
      <c r="B180" s="207" t="str">
        <f t="shared" si="12"/>
        <v/>
      </c>
      <c r="D180" s="112"/>
      <c r="G180" s="207" t="str">
        <f t="shared" si="13"/>
        <v/>
      </c>
      <c r="J180" s="207" t="str">
        <f t="shared" si="14"/>
        <v/>
      </c>
      <c r="M180" s="112"/>
      <c r="N180" s="112"/>
      <c r="O180" s="112"/>
      <c r="P180" s="112"/>
      <c r="Q180" s="112"/>
      <c r="R180" s="112"/>
      <c r="S180" s="112"/>
      <c r="W180" s="207" t="str">
        <f t="shared" si="15"/>
        <v/>
      </c>
      <c r="X180" s="112"/>
      <c r="Y180" s="112"/>
      <c r="Z180" s="112"/>
      <c r="AA180" s="112"/>
      <c r="AB180" s="112"/>
      <c r="AC180" s="112"/>
      <c r="AD180" s="112"/>
      <c r="AE180" s="112"/>
      <c r="AG180" s="112"/>
      <c r="AH180" s="112"/>
      <c r="AI180" s="112"/>
      <c r="AK180" s="112"/>
      <c r="AL180" s="112"/>
      <c r="AM180" s="112"/>
      <c r="AN180" s="112"/>
      <c r="AO180" s="112"/>
      <c r="AP180" s="112"/>
    </row>
    <row r="181" spans="2:42" s="119" customFormat="1" collapsed="1" x14ac:dyDescent="0.2">
      <c r="B181" s="207" t="str">
        <f t="shared" si="12"/>
        <v/>
      </c>
      <c r="D181" s="112"/>
      <c r="G181" s="207" t="str">
        <f t="shared" si="13"/>
        <v/>
      </c>
      <c r="J181" s="207" t="str">
        <f t="shared" si="14"/>
        <v/>
      </c>
      <c r="M181" s="112"/>
      <c r="N181" s="112"/>
      <c r="O181" s="112"/>
      <c r="P181" s="112"/>
      <c r="Q181" s="112"/>
      <c r="R181" s="112"/>
      <c r="S181" s="112"/>
      <c r="W181" s="207" t="str">
        <f t="shared" si="15"/>
        <v/>
      </c>
      <c r="X181" s="112"/>
      <c r="Y181" s="112"/>
      <c r="Z181" s="112"/>
      <c r="AA181" s="112"/>
      <c r="AB181" s="112"/>
      <c r="AC181" s="112"/>
      <c r="AD181" s="112"/>
      <c r="AE181" s="112"/>
      <c r="AG181" s="112"/>
      <c r="AH181" s="112"/>
      <c r="AI181" s="112"/>
      <c r="AK181" s="112"/>
      <c r="AL181" s="112"/>
      <c r="AM181" s="112"/>
      <c r="AN181" s="112"/>
      <c r="AO181" s="112"/>
      <c r="AP181" s="112"/>
    </row>
    <row r="182" spans="2:42" s="119" customFormat="1" collapsed="1" x14ac:dyDescent="0.2">
      <c r="B182" s="207" t="str">
        <f t="shared" si="12"/>
        <v/>
      </c>
      <c r="D182" s="112"/>
      <c r="G182" s="207" t="str">
        <f t="shared" si="13"/>
        <v/>
      </c>
      <c r="J182" s="207" t="str">
        <f t="shared" si="14"/>
        <v/>
      </c>
      <c r="M182" s="112"/>
      <c r="N182" s="112"/>
      <c r="O182" s="112"/>
      <c r="P182" s="112"/>
      <c r="Q182" s="112"/>
      <c r="R182" s="112"/>
      <c r="S182" s="112"/>
      <c r="W182" s="207" t="str">
        <f t="shared" si="15"/>
        <v/>
      </c>
      <c r="X182" s="112"/>
      <c r="Y182" s="112"/>
      <c r="Z182" s="112"/>
      <c r="AA182" s="112"/>
      <c r="AB182" s="112"/>
      <c r="AC182" s="112"/>
      <c r="AD182" s="112"/>
      <c r="AE182" s="112"/>
      <c r="AG182" s="112"/>
      <c r="AH182" s="112"/>
      <c r="AI182" s="112"/>
      <c r="AK182" s="112"/>
      <c r="AL182" s="112"/>
      <c r="AM182" s="112"/>
      <c r="AN182" s="112"/>
      <c r="AO182" s="112"/>
      <c r="AP182" s="112"/>
    </row>
    <row r="183" spans="2:42" s="119" customFormat="1" collapsed="1" x14ac:dyDescent="0.2">
      <c r="B183" s="207" t="str">
        <f t="shared" si="12"/>
        <v/>
      </c>
      <c r="D183" s="112"/>
      <c r="G183" s="207" t="str">
        <f t="shared" si="13"/>
        <v/>
      </c>
      <c r="J183" s="207" t="str">
        <f t="shared" si="14"/>
        <v/>
      </c>
      <c r="M183" s="112"/>
      <c r="N183" s="112"/>
      <c r="O183" s="112"/>
      <c r="P183" s="112"/>
      <c r="Q183" s="112"/>
      <c r="R183" s="112"/>
      <c r="S183" s="112"/>
      <c r="W183" s="207" t="str">
        <f t="shared" si="15"/>
        <v/>
      </c>
      <c r="X183" s="112"/>
      <c r="Y183" s="112"/>
      <c r="Z183" s="112"/>
      <c r="AA183" s="112"/>
      <c r="AB183" s="112"/>
      <c r="AC183" s="112"/>
      <c r="AD183" s="112"/>
      <c r="AE183" s="112"/>
      <c r="AG183" s="112"/>
      <c r="AH183" s="112"/>
      <c r="AI183" s="112"/>
      <c r="AK183" s="112"/>
      <c r="AL183" s="112"/>
      <c r="AM183" s="112"/>
      <c r="AN183" s="112"/>
      <c r="AO183" s="112"/>
      <c r="AP183" s="112"/>
    </row>
    <row r="184" spans="2:42" s="119" customFormat="1" collapsed="1" x14ac:dyDescent="0.2">
      <c r="B184" s="207" t="str">
        <f t="shared" si="12"/>
        <v/>
      </c>
      <c r="D184" s="112"/>
      <c r="G184" s="207" t="str">
        <f t="shared" si="13"/>
        <v/>
      </c>
      <c r="J184" s="207" t="str">
        <f t="shared" si="14"/>
        <v/>
      </c>
      <c r="M184" s="112"/>
      <c r="N184" s="112"/>
      <c r="O184" s="112"/>
      <c r="P184" s="112"/>
      <c r="Q184" s="112"/>
      <c r="R184" s="112"/>
      <c r="S184" s="112"/>
      <c r="W184" s="207" t="str">
        <f t="shared" si="15"/>
        <v/>
      </c>
      <c r="X184" s="112"/>
      <c r="Y184" s="112"/>
      <c r="Z184" s="112"/>
      <c r="AA184" s="112"/>
      <c r="AB184" s="112"/>
      <c r="AC184" s="112"/>
      <c r="AD184" s="112"/>
      <c r="AE184" s="112"/>
      <c r="AG184" s="112"/>
      <c r="AH184" s="112"/>
      <c r="AI184" s="112"/>
      <c r="AK184" s="112"/>
      <c r="AL184" s="112"/>
      <c r="AM184" s="112"/>
      <c r="AN184" s="112"/>
      <c r="AO184" s="112"/>
      <c r="AP184" s="112"/>
    </row>
    <row r="185" spans="2:42" s="119" customFormat="1" collapsed="1" x14ac:dyDescent="0.2">
      <c r="B185" s="207" t="str">
        <f t="shared" si="12"/>
        <v/>
      </c>
      <c r="D185" s="112"/>
      <c r="G185" s="207" t="str">
        <f t="shared" si="13"/>
        <v/>
      </c>
      <c r="J185" s="207" t="str">
        <f t="shared" si="14"/>
        <v/>
      </c>
      <c r="M185" s="112"/>
      <c r="N185" s="112"/>
      <c r="O185" s="112"/>
      <c r="P185" s="112"/>
      <c r="Q185" s="112"/>
      <c r="R185" s="112"/>
      <c r="S185" s="112"/>
      <c r="W185" s="207" t="str">
        <f t="shared" si="15"/>
        <v/>
      </c>
      <c r="X185" s="112"/>
      <c r="Y185" s="112"/>
      <c r="Z185" s="112"/>
      <c r="AA185" s="112"/>
      <c r="AB185" s="112"/>
      <c r="AC185" s="112"/>
      <c r="AD185" s="112"/>
      <c r="AE185" s="112"/>
      <c r="AG185" s="112"/>
      <c r="AH185" s="112"/>
      <c r="AI185" s="112"/>
      <c r="AK185" s="112"/>
      <c r="AL185" s="112"/>
      <c r="AM185" s="112"/>
      <c r="AN185" s="112"/>
      <c r="AO185" s="112"/>
      <c r="AP185" s="112"/>
    </row>
    <row r="186" spans="2:42" s="119" customFormat="1" collapsed="1" x14ac:dyDescent="0.2">
      <c r="B186" s="207" t="str">
        <f t="shared" si="12"/>
        <v/>
      </c>
      <c r="D186" s="112"/>
      <c r="G186" s="207" t="str">
        <f t="shared" si="13"/>
        <v/>
      </c>
      <c r="J186" s="207" t="str">
        <f t="shared" si="14"/>
        <v/>
      </c>
      <c r="M186" s="112"/>
      <c r="N186" s="112"/>
      <c r="O186" s="112"/>
      <c r="P186" s="112"/>
      <c r="Q186" s="112"/>
      <c r="R186" s="112"/>
      <c r="S186" s="112"/>
      <c r="W186" s="207" t="str">
        <f t="shared" si="15"/>
        <v/>
      </c>
      <c r="X186" s="112"/>
      <c r="Y186" s="112"/>
      <c r="Z186" s="112"/>
      <c r="AA186" s="112"/>
      <c r="AB186" s="112"/>
      <c r="AC186" s="112"/>
      <c r="AD186" s="112"/>
      <c r="AE186" s="112"/>
      <c r="AG186" s="112"/>
      <c r="AH186" s="112"/>
      <c r="AI186" s="112"/>
      <c r="AK186" s="112"/>
      <c r="AL186" s="112"/>
      <c r="AM186" s="112"/>
      <c r="AN186" s="112"/>
      <c r="AO186" s="112"/>
      <c r="AP186" s="112"/>
    </row>
    <row r="187" spans="2:42" s="119" customFormat="1" collapsed="1" x14ac:dyDescent="0.2">
      <c r="B187" s="207" t="str">
        <f t="shared" si="12"/>
        <v/>
      </c>
      <c r="D187" s="112"/>
      <c r="G187" s="207" t="str">
        <f t="shared" si="13"/>
        <v/>
      </c>
      <c r="J187" s="207" t="str">
        <f t="shared" si="14"/>
        <v/>
      </c>
      <c r="M187" s="112"/>
      <c r="N187" s="112"/>
      <c r="O187" s="112"/>
      <c r="P187" s="112"/>
      <c r="Q187" s="112"/>
      <c r="R187" s="112"/>
      <c r="S187" s="112"/>
      <c r="W187" s="207" t="str">
        <f t="shared" si="15"/>
        <v/>
      </c>
      <c r="X187" s="112"/>
      <c r="Y187" s="112"/>
      <c r="Z187" s="112"/>
      <c r="AA187" s="112"/>
      <c r="AB187" s="112"/>
      <c r="AC187" s="112"/>
      <c r="AD187" s="112"/>
      <c r="AE187" s="112"/>
      <c r="AG187" s="112"/>
      <c r="AH187" s="112"/>
      <c r="AI187" s="112"/>
      <c r="AK187" s="112"/>
      <c r="AL187" s="112"/>
      <c r="AM187" s="112"/>
      <c r="AN187" s="112"/>
      <c r="AO187" s="112"/>
      <c r="AP187" s="112"/>
    </row>
    <row r="188" spans="2:42" s="119" customFormat="1" collapsed="1" x14ac:dyDescent="0.2">
      <c r="B188" s="207" t="str">
        <f t="shared" si="12"/>
        <v/>
      </c>
      <c r="D188" s="112"/>
      <c r="G188" s="207" t="str">
        <f t="shared" si="13"/>
        <v/>
      </c>
      <c r="J188" s="207" t="str">
        <f t="shared" si="14"/>
        <v/>
      </c>
      <c r="M188" s="112"/>
      <c r="N188" s="112"/>
      <c r="O188" s="112"/>
      <c r="P188" s="112"/>
      <c r="Q188" s="112"/>
      <c r="R188" s="112"/>
      <c r="S188" s="112"/>
      <c r="W188" s="207" t="str">
        <f t="shared" si="15"/>
        <v/>
      </c>
      <c r="X188" s="112"/>
      <c r="Y188" s="112"/>
      <c r="Z188" s="112"/>
      <c r="AA188" s="112"/>
      <c r="AB188" s="112"/>
      <c r="AC188" s="112"/>
      <c r="AD188" s="112"/>
      <c r="AE188" s="112"/>
      <c r="AG188" s="112"/>
      <c r="AH188" s="112"/>
      <c r="AI188" s="112"/>
      <c r="AK188" s="112"/>
      <c r="AL188" s="112"/>
      <c r="AM188" s="112"/>
      <c r="AN188" s="112"/>
      <c r="AO188" s="112"/>
      <c r="AP188" s="112"/>
    </row>
    <row r="189" spans="2:42" s="119" customFormat="1" collapsed="1" x14ac:dyDescent="0.2">
      <c r="B189" s="207" t="str">
        <f t="shared" si="12"/>
        <v/>
      </c>
      <c r="D189" s="112"/>
      <c r="G189" s="207" t="str">
        <f t="shared" si="13"/>
        <v/>
      </c>
      <c r="J189" s="207" t="str">
        <f t="shared" si="14"/>
        <v/>
      </c>
      <c r="M189" s="112"/>
      <c r="N189" s="112"/>
      <c r="O189" s="112"/>
      <c r="P189" s="112"/>
      <c r="Q189" s="112"/>
      <c r="R189" s="112"/>
      <c r="S189" s="112"/>
      <c r="W189" s="207" t="str">
        <f t="shared" si="15"/>
        <v/>
      </c>
      <c r="X189" s="112"/>
      <c r="Y189" s="112"/>
      <c r="Z189" s="112"/>
      <c r="AA189" s="112"/>
      <c r="AB189" s="112"/>
      <c r="AC189" s="112"/>
      <c r="AD189" s="112"/>
      <c r="AE189" s="112"/>
      <c r="AG189" s="112"/>
      <c r="AH189" s="112"/>
      <c r="AI189" s="112"/>
      <c r="AK189" s="112"/>
      <c r="AL189" s="112"/>
      <c r="AM189" s="112"/>
      <c r="AN189" s="112"/>
      <c r="AO189" s="112"/>
      <c r="AP189" s="112"/>
    </row>
    <row r="190" spans="2:42" s="119" customFormat="1" collapsed="1" x14ac:dyDescent="0.2">
      <c r="B190" s="207" t="str">
        <f t="shared" si="12"/>
        <v/>
      </c>
      <c r="D190" s="112"/>
      <c r="G190" s="207" t="str">
        <f t="shared" si="13"/>
        <v/>
      </c>
      <c r="J190" s="207" t="str">
        <f t="shared" si="14"/>
        <v/>
      </c>
      <c r="M190" s="112"/>
      <c r="N190" s="112"/>
      <c r="O190" s="112"/>
      <c r="P190" s="112"/>
      <c r="Q190" s="112"/>
      <c r="R190" s="112"/>
      <c r="S190" s="112"/>
      <c r="W190" s="207" t="str">
        <f t="shared" si="15"/>
        <v/>
      </c>
      <c r="X190" s="112"/>
      <c r="Y190" s="112"/>
      <c r="Z190" s="112"/>
      <c r="AA190" s="112"/>
      <c r="AB190" s="112"/>
      <c r="AC190" s="112"/>
      <c r="AD190" s="112"/>
      <c r="AE190" s="112"/>
      <c r="AG190" s="112"/>
      <c r="AH190" s="112"/>
      <c r="AI190" s="112"/>
      <c r="AK190" s="112"/>
      <c r="AL190" s="112"/>
      <c r="AM190" s="112"/>
      <c r="AN190" s="112"/>
      <c r="AO190" s="112"/>
      <c r="AP190" s="112"/>
    </row>
    <row r="191" spans="2:42" s="119" customFormat="1" collapsed="1" x14ac:dyDescent="0.2">
      <c r="B191" s="207" t="str">
        <f t="shared" si="12"/>
        <v/>
      </c>
      <c r="D191" s="112"/>
      <c r="G191" s="207" t="str">
        <f t="shared" si="13"/>
        <v/>
      </c>
      <c r="J191" s="207" t="str">
        <f t="shared" si="14"/>
        <v/>
      </c>
      <c r="M191" s="112"/>
      <c r="N191" s="112"/>
      <c r="O191" s="112"/>
      <c r="P191" s="112"/>
      <c r="Q191" s="112"/>
      <c r="R191" s="112"/>
      <c r="S191" s="112"/>
      <c r="W191" s="207" t="str">
        <f t="shared" si="15"/>
        <v/>
      </c>
      <c r="X191" s="112"/>
      <c r="Y191" s="112"/>
      <c r="Z191" s="112"/>
      <c r="AA191" s="112"/>
      <c r="AB191" s="112"/>
      <c r="AC191" s="112"/>
      <c r="AD191" s="112"/>
      <c r="AE191" s="112"/>
      <c r="AG191" s="112"/>
      <c r="AH191" s="112"/>
      <c r="AI191" s="112"/>
      <c r="AK191" s="112"/>
      <c r="AL191" s="112"/>
      <c r="AM191" s="112"/>
      <c r="AN191" s="112"/>
      <c r="AO191" s="112"/>
      <c r="AP191" s="112"/>
    </row>
    <row r="192" spans="2:42" s="119" customFormat="1" collapsed="1" x14ac:dyDescent="0.2">
      <c r="B192" s="207" t="str">
        <f t="shared" si="12"/>
        <v/>
      </c>
      <c r="D192" s="112"/>
      <c r="G192" s="207" t="str">
        <f t="shared" si="13"/>
        <v/>
      </c>
      <c r="J192" s="207" t="str">
        <f t="shared" si="14"/>
        <v/>
      </c>
      <c r="M192" s="112"/>
      <c r="N192" s="112"/>
      <c r="O192" s="112"/>
      <c r="P192" s="112"/>
      <c r="Q192" s="112"/>
      <c r="R192" s="112"/>
      <c r="S192" s="112"/>
      <c r="W192" s="207" t="str">
        <f t="shared" si="15"/>
        <v/>
      </c>
      <c r="X192" s="112"/>
      <c r="Y192" s="112"/>
      <c r="Z192" s="112"/>
      <c r="AA192" s="112"/>
      <c r="AB192" s="112"/>
      <c r="AC192" s="112"/>
      <c r="AD192" s="112"/>
      <c r="AE192" s="112"/>
      <c r="AG192" s="112"/>
      <c r="AH192" s="112"/>
      <c r="AI192" s="112"/>
      <c r="AK192" s="112"/>
      <c r="AL192" s="112"/>
      <c r="AM192" s="112"/>
      <c r="AN192" s="112"/>
      <c r="AO192" s="112"/>
      <c r="AP192" s="112"/>
    </row>
    <row r="193" spans="2:42" s="119" customFormat="1" collapsed="1" x14ac:dyDescent="0.2">
      <c r="B193" s="207" t="str">
        <f t="shared" si="12"/>
        <v/>
      </c>
      <c r="D193" s="112"/>
      <c r="G193" s="207" t="str">
        <f t="shared" si="13"/>
        <v/>
      </c>
      <c r="J193" s="207" t="str">
        <f t="shared" si="14"/>
        <v/>
      </c>
      <c r="M193" s="112"/>
      <c r="N193" s="112"/>
      <c r="O193" s="112"/>
      <c r="P193" s="112"/>
      <c r="Q193" s="112"/>
      <c r="R193" s="112"/>
      <c r="S193" s="112"/>
      <c r="W193" s="207" t="str">
        <f t="shared" si="15"/>
        <v/>
      </c>
      <c r="X193" s="112"/>
      <c r="Y193" s="112"/>
      <c r="Z193" s="112"/>
      <c r="AA193" s="112"/>
      <c r="AB193" s="112"/>
      <c r="AC193" s="112"/>
      <c r="AD193" s="112"/>
      <c r="AE193" s="112"/>
      <c r="AG193" s="112"/>
      <c r="AH193" s="112"/>
      <c r="AI193" s="112"/>
      <c r="AK193" s="112"/>
      <c r="AL193" s="112"/>
      <c r="AM193" s="112"/>
      <c r="AN193" s="112"/>
      <c r="AO193" s="112"/>
      <c r="AP193" s="112"/>
    </row>
    <row r="194" spans="2:42" s="119" customFormat="1" collapsed="1" x14ac:dyDescent="0.2">
      <c r="B194" s="207" t="str">
        <f t="shared" si="12"/>
        <v/>
      </c>
      <c r="D194" s="112"/>
      <c r="G194" s="207" t="str">
        <f t="shared" si="13"/>
        <v/>
      </c>
      <c r="J194" s="207" t="str">
        <f t="shared" si="14"/>
        <v/>
      </c>
      <c r="M194" s="112"/>
      <c r="N194" s="112"/>
      <c r="O194" s="112"/>
      <c r="P194" s="112"/>
      <c r="Q194" s="112"/>
      <c r="R194" s="112"/>
      <c r="S194" s="112"/>
      <c r="W194" s="207" t="str">
        <f t="shared" si="15"/>
        <v/>
      </c>
      <c r="X194" s="112"/>
      <c r="Y194" s="112"/>
      <c r="Z194" s="112"/>
      <c r="AA194" s="112"/>
      <c r="AB194" s="112"/>
      <c r="AC194" s="112"/>
      <c r="AD194" s="112"/>
      <c r="AE194" s="112"/>
      <c r="AG194" s="112"/>
      <c r="AH194" s="112"/>
      <c r="AI194" s="112"/>
      <c r="AK194" s="112"/>
      <c r="AL194" s="112"/>
      <c r="AM194" s="112"/>
      <c r="AN194" s="112"/>
      <c r="AO194" s="112"/>
      <c r="AP194" s="112"/>
    </row>
    <row r="195" spans="2:42" s="119" customFormat="1" collapsed="1" x14ac:dyDescent="0.2">
      <c r="B195" s="207" t="str">
        <f t="shared" si="12"/>
        <v/>
      </c>
      <c r="D195" s="112"/>
      <c r="G195" s="207" t="str">
        <f t="shared" si="13"/>
        <v/>
      </c>
      <c r="J195" s="207" t="str">
        <f t="shared" si="14"/>
        <v/>
      </c>
      <c r="M195" s="112"/>
      <c r="N195" s="112"/>
      <c r="O195" s="112"/>
      <c r="P195" s="112"/>
      <c r="Q195" s="112"/>
      <c r="R195" s="112"/>
      <c r="S195" s="112"/>
      <c r="W195" s="207" t="str">
        <f t="shared" si="15"/>
        <v/>
      </c>
      <c r="X195" s="112"/>
      <c r="Y195" s="112"/>
      <c r="Z195" s="112"/>
      <c r="AA195" s="112"/>
      <c r="AB195" s="112"/>
      <c r="AC195" s="112"/>
      <c r="AD195" s="112"/>
      <c r="AE195" s="112"/>
      <c r="AG195" s="112"/>
      <c r="AH195" s="112"/>
      <c r="AI195" s="112"/>
      <c r="AK195" s="112"/>
      <c r="AL195" s="112"/>
      <c r="AM195" s="112"/>
      <c r="AN195" s="112"/>
      <c r="AO195" s="112"/>
      <c r="AP195" s="112"/>
    </row>
    <row r="196" spans="2:42" s="119" customFormat="1" collapsed="1" x14ac:dyDescent="0.2">
      <c r="B196" s="207" t="str">
        <f t="shared" si="12"/>
        <v/>
      </c>
      <c r="D196" s="112"/>
      <c r="G196" s="207" t="str">
        <f t="shared" si="13"/>
        <v/>
      </c>
      <c r="J196" s="207" t="str">
        <f t="shared" si="14"/>
        <v/>
      </c>
      <c r="M196" s="112"/>
      <c r="N196" s="112"/>
      <c r="O196" s="112"/>
      <c r="P196" s="112"/>
      <c r="Q196" s="112"/>
      <c r="R196" s="112"/>
      <c r="S196" s="112"/>
      <c r="W196" s="207" t="str">
        <f t="shared" si="15"/>
        <v/>
      </c>
      <c r="X196" s="112"/>
      <c r="Y196" s="112"/>
      <c r="Z196" s="112"/>
      <c r="AA196" s="112"/>
      <c r="AB196" s="112"/>
      <c r="AC196" s="112"/>
      <c r="AD196" s="112"/>
      <c r="AE196" s="112"/>
      <c r="AG196" s="112"/>
      <c r="AH196" s="112"/>
      <c r="AI196" s="112"/>
      <c r="AK196" s="112"/>
      <c r="AL196" s="112"/>
      <c r="AM196" s="112"/>
      <c r="AN196" s="112"/>
      <c r="AO196" s="112"/>
      <c r="AP196" s="112"/>
    </row>
    <row r="197" spans="2:42" s="119" customFormat="1" collapsed="1" x14ac:dyDescent="0.2">
      <c r="B197" s="207" t="str">
        <f t="shared" si="12"/>
        <v/>
      </c>
      <c r="D197" s="112"/>
      <c r="G197" s="207" t="str">
        <f t="shared" si="13"/>
        <v/>
      </c>
      <c r="J197" s="207" t="str">
        <f t="shared" si="14"/>
        <v/>
      </c>
      <c r="M197" s="112"/>
      <c r="N197" s="112"/>
      <c r="O197" s="112"/>
      <c r="P197" s="112"/>
      <c r="Q197" s="112"/>
      <c r="R197" s="112"/>
      <c r="S197" s="112"/>
      <c r="W197" s="207" t="str">
        <f t="shared" si="15"/>
        <v/>
      </c>
      <c r="X197" s="112"/>
      <c r="Y197" s="112"/>
      <c r="Z197" s="112"/>
      <c r="AA197" s="112"/>
      <c r="AB197" s="112"/>
      <c r="AC197" s="112"/>
      <c r="AD197" s="112"/>
      <c r="AE197" s="112"/>
      <c r="AG197" s="112"/>
      <c r="AH197" s="112"/>
      <c r="AI197" s="112"/>
      <c r="AK197" s="112"/>
      <c r="AL197" s="112"/>
      <c r="AM197" s="112"/>
      <c r="AN197" s="112"/>
      <c r="AO197" s="112"/>
      <c r="AP197" s="112"/>
    </row>
    <row r="198" spans="2:42" s="119" customFormat="1" collapsed="1" x14ac:dyDescent="0.2">
      <c r="B198" s="207" t="str">
        <f t="shared" si="12"/>
        <v/>
      </c>
      <c r="D198" s="112"/>
      <c r="G198" s="207" t="str">
        <f t="shared" si="13"/>
        <v/>
      </c>
      <c r="J198" s="207" t="str">
        <f t="shared" si="14"/>
        <v/>
      </c>
      <c r="M198" s="112"/>
      <c r="N198" s="112"/>
      <c r="O198" s="112"/>
      <c r="P198" s="112"/>
      <c r="Q198" s="112"/>
      <c r="R198" s="112"/>
      <c r="S198" s="112"/>
      <c r="W198" s="207" t="str">
        <f t="shared" si="15"/>
        <v/>
      </c>
      <c r="X198" s="112"/>
      <c r="Y198" s="112"/>
      <c r="Z198" s="112"/>
      <c r="AA198" s="112"/>
      <c r="AB198" s="112"/>
      <c r="AC198" s="112"/>
      <c r="AD198" s="112"/>
      <c r="AE198" s="112"/>
      <c r="AG198" s="112"/>
      <c r="AH198" s="112"/>
      <c r="AI198" s="112"/>
      <c r="AK198" s="112"/>
      <c r="AL198" s="112"/>
      <c r="AM198" s="112"/>
      <c r="AN198" s="112"/>
      <c r="AO198" s="112"/>
      <c r="AP198" s="112"/>
    </row>
    <row r="199" spans="2:42" s="119" customFormat="1" collapsed="1" x14ac:dyDescent="0.2">
      <c r="B199" s="207" t="str">
        <f t="shared" ref="B199:B262" si="16">IF(C199="","",(VLOOKUP(C199,Generic_Road_Names_Table_Array,2,FALSE)))</f>
        <v/>
      </c>
      <c r="D199" s="112"/>
      <c r="G199" s="207" t="str">
        <f t="shared" ref="G199:G262" si="17">IF(F199="","",(VLOOKUP(F199,Crossings_Crossing_Type_Table_Array,2,FALSE)))</f>
        <v/>
      </c>
      <c r="J199" s="207" t="str">
        <f t="shared" ref="J199:J262" si="18">IF(I199="","",(VLOOKUP(I199,Generic_Side_Table_Array,2,FALSE)))</f>
        <v/>
      </c>
      <c r="M199" s="112"/>
      <c r="N199" s="112"/>
      <c r="O199" s="112"/>
      <c r="P199" s="112"/>
      <c r="Q199" s="112"/>
      <c r="R199" s="112"/>
      <c r="S199" s="112"/>
      <c r="W199" s="207" t="str">
        <f t="shared" ref="W199:W262" si="19">IF(V199="","",(VLOOKUP(V199,Footpaths_Footpath_Surface_Material_Table_Array,2,FALSE)))</f>
        <v/>
      </c>
      <c r="X199" s="112"/>
      <c r="Y199" s="112"/>
      <c r="Z199" s="112"/>
      <c r="AA199" s="112"/>
      <c r="AB199" s="112"/>
      <c r="AC199" s="112"/>
      <c r="AD199" s="112"/>
      <c r="AE199" s="112"/>
      <c r="AG199" s="112"/>
      <c r="AH199" s="112"/>
      <c r="AI199" s="112"/>
      <c r="AK199" s="112"/>
      <c r="AL199" s="112"/>
      <c r="AM199" s="112"/>
      <c r="AN199" s="112"/>
      <c r="AO199" s="112"/>
      <c r="AP199" s="112"/>
    </row>
    <row r="200" spans="2:42" s="119" customFormat="1" collapsed="1" x14ac:dyDescent="0.2">
      <c r="B200" s="207" t="str">
        <f t="shared" si="16"/>
        <v/>
      </c>
      <c r="D200" s="112"/>
      <c r="G200" s="207" t="str">
        <f t="shared" si="17"/>
        <v/>
      </c>
      <c r="J200" s="207" t="str">
        <f t="shared" si="18"/>
        <v/>
      </c>
      <c r="M200" s="112"/>
      <c r="N200" s="112"/>
      <c r="O200" s="112"/>
      <c r="P200" s="112"/>
      <c r="Q200" s="112"/>
      <c r="R200" s="112"/>
      <c r="S200" s="112"/>
      <c r="W200" s="207" t="str">
        <f t="shared" si="19"/>
        <v/>
      </c>
      <c r="X200" s="112"/>
      <c r="Y200" s="112"/>
      <c r="Z200" s="112"/>
      <c r="AA200" s="112"/>
      <c r="AB200" s="112"/>
      <c r="AC200" s="112"/>
      <c r="AD200" s="112"/>
      <c r="AE200" s="112"/>
      <c r="AG200" s="112"/>
      <c r="AH200" s="112"/>
      <c r="AI200" s="112"/>
      <c r="AK200" s="112"/>
      <c r="AL200" s="112"/>
      <c r="AM200" s="112"/>
      <c r="AN200" s="112"/>
      <c r="AO200" s="112"/>
      <c r="AP200" s="112"/>
    </row>
    <row r="201" spans="2:42" s="119" customFormat="1" collapsed="1" x14ac:dyDescent="0.2">
      <c r="B201" s="207" t="str">
        <f t="shared" si="16"/>
        <v/>
      </c>
      <c r="D201" s="112"/>
      <c r="G201" s="207" t="str">
        <f t="shared" si="17"/>
        <v/>
      </c>
      <c r="J201" s="207" t="str">
        <f t="shared" si="18"/>
        <v/>
      </c>
      <c r="M201" s="112"/>
      <c r="N201" s="112"/>
      <c r="O201" s="112"/>
      <c r="P201" s="112"/>
      <c r="Q201" s="112"/>
      <c r="R201" s="112"/>
      <c r="S201" s="112"/>
      <c r="W201" s="207" t="str">
        <f t="shared" si="19"/>
        <v/>
      </c>
      <c r="X201" s="112"/>
      <c r="Y201" s="112"/>
      <c r="Z201" s="112"/>
      <c r="AA201" s="112"/>
      <c r="AB201" s="112"/>
      <c r="AC201" s="112"/>
      <c r="AD201" s="112"/>
      <c r="AE201" s="112"/>
      <c r="AG201" s="112"/>
      <c r="AH201" s="112"/>
      <c r="AI201" s="112"/>
      <c r="AK201" s="112"/>
      <c r="AL201" s="112"/>
      <c r="AM201" s="112"/>
      <c r="AN201" s="112"/>
      <c r="AO201" s="112"/>
      <c r="AP201" s="112"/>
    </row>
    <row r="202" spans="2:42" s="119" customFormat="1" collapsed="1" x14ac:dyDescent="0.2">
      <c r="B202" s="207" t="str">
        <f t="shared" si="16"/>
        <v/>
      </c>
      <c r="D202" s="112"/>
      <c r="G202" s="207" t="str">
        <f t="shared" si="17"/>
        <v/>
      </c>
      <c r="J202" s="207" t="str">
        <f t="shared" si="18"/>
        <v/>
      </c>
      <c r="M202" s="112"/>
      <c r="N202" s="112"/>
      <c r="O202" s="112"/>
      <c r="P202" s="112"/>
      <c r="Q202" s="112"/>
      <c r="R202" s="112"/>
      <c r="S202" s="112"/>
      <c r="W202" s="207" t="str">
        <f t="shared" si="19"/>
        <v/>
      </c>
      <c r="X202" s="112"/>
      <c r="Y202" s="112"/>
      <c r="Z202" s="112"/>
      <c r="AA202" s="112"/>
      <c r="AB202" s="112"/>
      <c r="AC202" s="112"/>
      <c r="AD202" s="112"/>
      <c r="AE202" s="112"/>
      <c r="AG202" s="112"/>
      <c r="AH202" s="112"/>
      <c r="AI202" s="112"/>
      <c r="AK202" s="112"/>
      <c r="AL202" s="112"/>
      <c r="AM202" s="112"/>
      <c r="AN202" s="112"/>
      <c r="AO202" s="112"/>
      <c r="AP202" s="112"/>
    </row>
    <row r="203" spans="2:42" s="119" customFormat="1" collapsed="1" x14ac:dyDescent="0.2">
      <c r="B203" s="207" t="str">
        <f t="shared" si="16"/>
        <v/>
      </c>
      <c r="D203" s="112"/>
      <c r="G203" s="207" t="str">
        <f t="shared" si="17"/>
        <v/>
      </c>
      <c r="J203" s="207" t="str">
        <f t="shared" si="18"/>
        <v/>
      </c>
      <c r="M203" s="112"/>
      <c r="N203" s="112"/>
      <c r="O203" s="112"/>
      <c r="P203" s="112"/>
      <c r="Q203" s="112"/>
      <c r="R203" s="112"/>
      <c r="S203" s="112"/>
      <c r="W203" s="207" t="str">
        <f t="shared" si="19"/>
        <v/>
      </c>
      <c r="X203" s="112"/>
      <c r="Y203" s="112"/>
      <c r="Z203" s="112"/>
      <c r="AA203" s="112"/>
      <c r="AB203" s="112"/>
      <c r="AC203" s="112"/>
      <c r="AD203" s="112"/>
      <c r="AE203" s="112"/>
      <c r="AG203" s="112"/>
      <c r="AH203" s="112"/>
      <c r="AI203" s="112"/>
      <c r="AK203" s="112"/>
      <c r="AL203" s="112"/>
      <c r="AM203" s="112"/>
      <c r="AN203" s="112"/>
      <c r="AO203" s="112"/>
      <c r="AP203" s="112"/>
    </row>
    <row r="204" spans="2:42" s="119" customFormat="1" collapsed="1" x14ac:dyDescent="0.2">
      <c r="B204" s="207" t="str">
        <f t="shared" si="16"/>
        <v/>
      </c>
      <c r="D204" s="112"/>
      <c r="G204" s="207" t="str">
        <f t="shared" si="17"/>
        <v/>
      </c>
      <c r="J204" s="207" t="str">
        <f t="shared" si="18"/>
        <v/>
      </c>
      <c r="M204" s="112"/>
      <c r="N204" s="112"/>
      <c r="O204" s="112"/>
      <c r="P204" s="112"/>
      <c r="Q204" s="112"/>
      <c r="R204" s="112"/>
      <c r="S204" s="112"/>
      <c r="W204" s="207" t="str">
        <f t="shared" si="19"/>
        <v/>
      </c>
      <c r="X204" s="112"/>
      <c r="Y204" s="112"/>
      <c r="Z204" s="112"/>
      <c r="AA204" s="112"/>
      <c r="AB204" s="112"/>
      <c r="AC204" s="112"/>
      <c r="AD204" s="112"/>
      <c r="AE204" s="112"/>
      <c r="AG204" s="112"/>
      <c r="AH204" s="112"/>
      <c r="AI204" s="112"/>
      <c r="AK204" s="112"/>
      <c r="AL204" s="112"/>
      <c r="AM204" s="112"/>
      <c r="AN204" s="112"/>
      <c r="AO204" s="112"/>
      <c r="AP204" s="112"/>
    </row>
    <row r="205" spans="2:42" s="119" customFormat="1" collapsed="1" x14ac:dyDescent="0.2">
      <c r="B205" s="207" t="str">
        <f t="shared" si="16"/>
        <v/>
      </c>
      <c r="D205" s="112"/>
      <c r="G205" s="207" t="str">
        <f t="shared" si="17"/>
        <v/>
      </c>
      <c r="J205" s="207" t="str">
        <f t="shared" si="18"/>
        <v/>
      </c>
      <c r="M205" s="112"/>
      <c r="N205" s="112"/>
      <c r="O205" s="112"/>
      <c r="P205" s="112"/>
      <c r="Q205" s="112"/>
      <c r="R205" s="112"/>
      <c r="S205" s="112"/>
      <c r="W205" s="207" t="str">
        <f t="shared" si="19"/>
        <v/>
      </c>
      <c r="X205" s="112"/>
      <c r="Y205" s="112"/>
      <c r="Z205" s="112"/>
      <c r="AA205" s="112"/>
      <c r="AB205" s="112"/>
      <c r="AC205" s="112"/>
      <c r="AD205" s="112"/>
      <c r="AE205" s="112"/>
      <c r="AG205" s="112"/>
      <c r="AH205" s="112"/>
      <c r="AI205" s="112"/>
      <c r="AK205" s="112"/>
      <c r="AL205" s="112"/>
      <c r="AM205" s="112"/>
      <c r="AN205" s="112"/>
      <c r="AO205" s="112"/>
      <c r="AP205" s="112"/>
    </row>
    <row r="206" spans="2:42" s="119" customFormat="1" collapsed="1" x14ac:dyDescent="0.2">
      <c r="B206" s="207" t="str">
        <f t="shared" si="16"/>
        <v/>
      </c>
      <c r="D206" s="112"/>
      <c r="G206" s="207" t="str">
        <f t="shared" si="17"/>
        <v/>
      </c>
      <c r="J206" s="207" t="str">
        <f t="shared" si="18"/>
        <v/>
      </c>
      <c r="M206" s="112"/>
      <c r="N206" s="112"/>
      <c r="O206" s="112"/>
      <c r="P206" s="112"/>
      <c r="Q206" s="112"/>
      <c r="R206" s="112"/>
      <c r="S206" s="112"/>
      <c r="W206" s="207" t="str">
        <f t="shared" si="19"/>
        <v/>
      </c>
      <c r="X206" s="112"/>
      <c r="Y206" s="112"/>
      <c r="Z206" s="112"/>
      <c r="AA206" s="112"/>
      <c r="AB206" s="112"/>
      <c r="AC206" s="112"/>
      <c r="AD206" s="112"/>
      <c r="AE206" s="112"/>
      <c r="AG206" s="112"/>
      <c r="AH206" s="112"/>
      <c r="AI206" s="112"/>
      <c r="AK206" s="112"/>
      <c r="AL206" s="112"/>
      <c r="AM206" s="112"/>
      <c r="AN206" s="112"/>
      <c r="AO206" s="112"/>
      <c r="AP206" s="112"/>
    </row>
    <row r="207" spans="2:42" s="119" customFormat="1" collapsed="1" x14ac:dyDescent="0.2">
      <c r="B207" s="207" t="str">
        <f t="shared" si="16"/>
        <v/>
      </c>
      <c r="D207" s="112"/>
      <c r="G207" s="207" t="str">
        <f t="shared" si="17"/>
        <v/>
      </c>
      <c r="J207" s="207" t="str">
        <f t="shared" si="18"/>
        <v/>
      </c>
      <c r="M207" s="112"/>
      <c r="N207" s="112"/>
      <c r="O207" s="112"/>
      <c r="P207" s="112"/>
      <c r="Q207" s="112"/>
      <c r="R207" s="112"/>
      <c r="S207" s="112"/>
      <c r="W207" s="207" t="str">
        <f t="shared" si="19"/>
        <v/>
      </c>
      <c r="X207" s="112"/>
      <c r="Y207" s="112"/>
      <c r="Z207" s="112"/>
      <c r="AA207" s="112"/>
      <c r="AB207" s="112"/>
      <c r="AC207" s="112"/>
      <c r="AD207" s="112"/>
      <c r="AE207" s="112"/>
      <c r="AG207" s="112"/>
      <c r="AH207" s="112"/>
      <c r="AI207" s="112"/>
      <c r="AK207" s="112"/>
      <c r="AL207" s="112"/>
      <c r="AM207" s="112"/>
      <c r="AN207" s="112"/>
      <c r="AO207" s="112"/>
      <c r="AP207" s="112"/>
    </row>
    <row r="208" spans="2:42" s="119" customFormat="1" collapsed="1" x14ac:dyDescent="0.2">
      <c r="B208" s="207" t="str">
        <f t="shared" si="16"/>
        <v/>
      </c>
      <c r="D208" s="112"/>
      <c r="G208" s="207" t="str">
        <f t="shared" si="17"/>
        <v/>
      </c>
      <c r="J208" s="207" t="str">
        <f t="shared" si="18"/>
        <v/>
      </c>
      <c r="M208" s="112"/>
      <c r="N208" s="112"/>
      <c r="O208" s="112"/>
      <c r="P208" s="112"/>
      <c r="Q208" s="112"/>
      <c r="R208" s="112"/>
      <c r="S208" s="112"/>
      <c r="W208" s="207" t="str">
        <f t="shared" si="19"/>
        <v/>
      </c>
      <c r="X208" s="112"/>
      <c r="Y208" s="112"/>
      <c r="Z208" s="112"/>
      <c r="AA208" s="112"/>
      <c r="AB208" s="112"/>
      <c r="AC208" s="112"/>
      <c r="AD208" s="112"/>
      <c r="AE208" s="112"/>
      <c r="AG208" s="112"/>
      <c r="AH208" s="112"/>
      <c r="AI208" s="112"/>
      <c r="AK208" s="112"/>
      <c r="AL208" s="112"/>
      <c r="AM208" s="112"/>
      <c r="AN208" s="112"/>
      <c r="AO208" s="112"/>
      <c r="AP208" s="112"/>
    </row>
    <row r="209" spans="2:42" s="119" customFormat="1" collapsed="1" x14ac:dyDescent="0.2">
      <c r="B209" s="207" t="str">
        <f t="shared" si="16"/>
        <v/>
      </c>
      <c r="D209" s="112"/>
      <c r="G209" s="207" t="str">
        <f t="shared" si="17"/>
        <v/>
      </c>
      <c r="J209" s="207" t="str">
        <f t="shared" si="18"/>
        <v/>
      </c>
      <c r="M209" s="112"/>
      <c r="N209" s="112"/>
      <c r="O209" s="112"/>
      <c r="P209" s="112"/>
      <c r="Q209" s="112"/>
      <c r="R209" s="112"/>
      <c r="S209" s="112"/>
      <c r="W209" s="207" t="str">
        <f t="shared" si="19"/>
        <v/>
      </c>
      <c r="X209" s="112"/>
      <c r="Y209" s="112"/>
      <c r="Z209" s="112"/>
      <c r="AA209" s="112"/>
      <c r="AB209" s="112"/>
      <c r="AC209" s="112"/>
      <c r="AD209" s="112"/>
      <c r="AE209" s="112"/>
      <c r="AG209" s="112"/>
      <c r="AH209" s="112"/>
      <c r="AI209" s="112"/>
      <c r="AK209" s="112"/>
      <c r="AL209" s="112"/>
      <c r="AM209" s="112"/>
      <c r="AN209" s="112"/>
      <c r="AO209" s="112"/>
      <c r="AP209" s="112"/>
    </row>
    <row r="210" spans="2:42" s="119" customFormat="1" collapsed="1" x14ac:dyDescent="0.2">
      <c r="B210" s="207" t="str">
        <f t="shared" si="16"/>
        <v/>
      </c>
      <c r="D210" s="112"/>
      <c r="G210" s="207" t="str">
        <f t="shared" si="17"/>
        <v/>
      </c>
      <c r="J210" s="207" t="str">
        <f t="shared" si="18"/>
        <v/>
      </c>
      <c r="M210" s="112"/>
      <c r="N210" s="112"/>
      <c r="O210" s="112"/>
      <c r="P210" s="112"/>
      <c r="Q210" s="112"/>
      <c r="R210" s="112"/>
      <c r="S210" s="112"/>
      <c r="W210" s="207" t="str">
        <f t="shared" si="19"/>
        <v/>
      </c>
      <c r="X210" s="112"/>
      <c r="Y210" s="112"/>
      <c r="Z210" s="112"/>
      <c r="AA210" s="112"/>
      <c r="AB210" s="112"/>
      <c r="AC210" s="112"/>
      <c r="AD210" s="112"/>
      <c r="AE210" s="112"/>
      <c r="AG210" s="112"/>
      <c r="AH210" s="112"/>
      <c r="AI210" s="112"/>
      <c r="AK210" s="112"/>
      <c r="AL210" s="112"/>
      <c r="AM210" s="112"/>
      <c r="AN210" s="112"/>
      <c r="AO210" s="112"/>
      <c r="AP210" s="112"/>
    </row>
    <row r="211" spans="2:42" s="119" customFormat="1" collapsed="1" x14ac:dyDescent="0.2">
      <c r="B211" s="207" t="str">
        <f t="shared" si="16"/>
        <v/>
      </c>
      <c r="D211" s="112"/>
      <c r="G211" s="207" t="str">
        <f t="shared" si="17"/>
        <v/>
      </c>
      <c r="J211" s="207" t="str">
        <f t="shared" si="18"/>
        <v/>
      </c>
      <c r="M211" s="112"/>
      <c r="N211" s="112"/>
      <c r="O211" s="112"/>
      <c r="P211" s="112"/>
      <c r="Q211" s="112"/>
      <c r="R211" s="112"/>
      <c r="S211" s="112"/>
      <c r="W211" s="207" t="str">
        <f t="shared" si="19"/>
        <v/>
      </c>
      <c r="X211" s="112"/>
      <c r="Y211" s="112"/>
      <c r="Z211" s="112"/>
      <c r="AA211" s="112"/>
      <c r="AB211" s="112"/>
      <c r="AC211" s="112"/>
      <c r="AD211" s="112"/>
      <c r="AE211" s="112"/>
      <c r="AG211" s="112"/>
      <c r="AH211" s="112"/>
      <c r="AI211" s="112"/>
      <c r="AK211" s="112"/>
      <c r="AL211" s="112"/>
      <c r="AM211" s="112"/>
      <c r="AN211" s="112"/>
      <c r="AO211" s="112"/>
      <c r="AP211" s="112"/>
    </row>
    <row r="212" spans="2:42" s="119" customFormat="1" collapsed="1" x14ac:dyDescent="0.2">
      <c r="B212" s="207" t="str">
        <f t="shared" si="16"/>
        <v/>
      </c>
      <c r="D212" s="112"/>
      <c r="G212" s="207" t="str">
        <f t="shared" si="17"/>
        <v/>
      </c>
      <c r="J212" s="207" t="str">
        <f t="shared" si="18"/>
        <v/>
      </c>
      <c r="M212" s="112"/>
      <c r="N212" s="112"/>
      <c r="O212" s="112"/>
      <c r="P212" s="112"/>
      <c r="Q212" s="112"/>
      <c r="R212" s="112"/>
      <c r="S212" s="112"/>
      <c r="W212" s="207" t="str">
        <f t="shared" si="19"/>
        <v/>
      </c>
      <c r="X212" s="112"/>
      <c r="Y212" s="112"/>
      <c r="Z212" s="112"/>
      <c r="AA212" s="112"/>
      <c r="AB212" s="112"/>
      <c r="AC212" s="112"/>
      <c r="AD212" s="112"/>
      <c r="AE212" s="112"/>
      <c r="AG212" s="112"/>
      <c r="AH212" s="112"/>
      <c r="AI212" s="112"/>
      <c r="AK212" s="112"/>
      <c r="AL212" s="112"/>
      <c r="AM212" s="112"/>
      <c r="AN212" s="112"/>
      <c r="AO212" s="112"/>
      <c r="AP212" s="112"/>
    </row>
    <row r="213" spans="2:42" s="119" customFormat="1" collapsed="1" x14ac:dyDescent="0.2">
      <c r="B213" s="207" t="str">
        <f t="shared" si="16"/>
        <v/>
      </c>
      <c r="D213" s="112"/>
      <c r="G213" s="207" t="str">
        <f t="shared" si="17"/>
        <v/>
      </c>
      <c r="J213" s="207" t="str">
        <f t="shared" si="18"/>
        <v/>
      </c>
      <c r="M213" s="112"/>
      <c r="N213" s="112"/>
      <c r="O213" s="112"/>
      <c r="P213" s="112"/>
      <c r="Q213" s="112"/>
      <c r="R213" s="112"/>
      <c r="S213" s="112"/>
      <c r="W213" s="207" t="str">
        <f t="shared" si="19"/>
        <v/>
      </c>
      <c r="X213" s="112"/>
      <c r="Y213" s="112"/>
      <c r="Z213" s="112"/>
      <c r="AA213" s="112"/>
      <c r="AB213" s="112"/>
      <c r="AC213" s="112"/>
      <c r="AD213" s="112"/>
      <c r="AE213" s="112"/>
      <c r="AG213" s="112"/>
      <c r="AH213" s="112"/>
      <c r="AI213" s="112"/>
      <c r="AK213" s="112"/>
      <c r="AL213" s="112"/>
      <c r="AM213" s="112"/>
      <c r="AN213" s="112"/>
      <c r="AO213" s="112"/>
      <c r="AP213" s="112"/>
    </row>
    <row r="214" spans="2:42" s="119" customFormat="1" collapsed="1" x14ac:dyDescent="0.2">
      <c r="B214" s="207" t="str">
        <f t="shared" si="16"/>
        <v/>
      </c>
      <c r="D214" s="112"/>
      <c r="G214" s="207" t="str">
        <f t="shared" si="17"/>
        <v/>
      </c>
      <c r="J214" s="207" t="str">
        <f t="shared" si="18"/>
        <v/>
      </c>
      <c r="M214" s="112"/>
      <c r="N214" s="112"/>
      <c r="O214" s="112"/>
      <c r="P214" s="112"/>
      <c r="Q214" s="112"/>
      <c r="R214" s="112"/>
      <c r="S214" s="112"/>
      <c r="W214" s="207" t="str">
        <f t="shared" si="19"/>
        <v/>
      </c>
      <c r="X214" s="112"/>
      <c r="Y214" s="112"/>
      <c r="Z214" s="112"/>
      <c r="AA214" s="112"/>
      <c r="AB214" s="112"/>
      <c r="AC214" s="112"/>
      <c r="AD214" s="112"/>
      <c r="AE214" s="112"/>
      <c r="AG214" s="112"/>
      <c r="AH214" s="112"/>
      <c r="AI214" s="112"/>
      <c r="AK214" s="112"/>
      <c r="AL214" s="112"/>
      <c r="AM214" s="112"/>
      <c r="AN214" s="112"/>
      <c r="AO214" s="112"/>
      <c r="AP214" s="112"/>
    </row>
    <row r="215" spans="2:42" s="119" customFormat="1" collapsed="1" x14ac:dyDescent="0.2">
      <c r="B215" s="207" t="str">
        <f t="shared" si="16"/>
        <v/>
      </c>
      <c r="D215" s="112"/>
      <c r="G215" s="207" t="str">
        <f t="shared" si="17"/>
        <v/>
      </c>
      <c r="J215" s="207" t="str">
        <f t="shared" si="18"/>
        <v/>
      </c>
      <c r="M215" s="112"/>
      <c r="N215" s="112"/>
      <c r="O215" s="112"/>
      <c r="P215" s="112"/>
      <c r="Q215" s="112"/>
      <c r="R215" s="112"/>
      <c r="S215" s="112"/>
      <c r="W215" s="207" t="str">
        <f t="shared" si="19"/>
        <v/>
      </c>
      <c r="X215" s="112"/>
      <c r="Y215" s="112"/>
      <c r="Z215" s="112"/>
      <c r="AA215" s="112"/>
      <c r="AB215" s="112"/>
      <c r="AC215" s="112"/>
      <c r="AD215" s="112"/>
      <c r="AE215" s="112"/>
      <c r="AG215" s="112"/>
      <c r="AH215" s="112"/>
      <c r="AI215" s="112"/>
      <c r="AK215" s="112"/>
      <c r="AL215" s="112"/>
      <c r="AM215" s="112"/>
      <c r="AN215" s="112"/>
      <c r="AO215" s="112"/>
      <c r="AP215" s="112"/>
    </row>
    <row r="216" spans="2:42" s="119" customFormat="1" collapsed="1" x14ac:dyDescent="0.2">
      <c r="B216" s="207" t="str">
        <f t="shared" si="16"/>
        <v/>
      </c>
      <c r="D216" s="112"/>
      <c r="G216" s="207" t="str">
        <f t="shared" si="17"/>
        <v/>
      </c>
      <c r="J216" s="207" t="str">
        <f t="shared" si="18"/>
        <v/>
      </c>
      <c r="M216" s="112"/>
      <c r="N216" s="112"/>
      <c r="O216" s="112"/>
      <c r="P216" s="112"/>
      <c r="Q216" s="112"/>
      <c r="R216" s="112"/>
      <c r="S216" s="112"/>
      <c r="W216" s="207" t="str">
        <f t="shared" si="19"/>
        <v/>
      </c>
      <c r="X216" s="112"/>
      <c r="Y216" s="112"/>
      <c r="Z216" s="112"/>
      <c r="AA216" s="112"/>
      <c r="AB216" s="112"/>
      <c r="AC216" s="112"/>
      <c r="AD216" s="112"/>
      <c r="AE216" s="112"/>
      <c r="AG216" s="112"/>
      <c r="AH216" s="112"/>
      <c r="AI216" s="112"/>
      <c r="AK216" s="112"/>
      <c r="AL216" s="112"/>
      <c r="AM216" s="112"/>
      <c r="AN216" s="112"/>
      <c r="AO216" s="112"/>
      <c r="AP216" s="112"/>
    </row>
    <row r="217" spans="2:42" s="119" customFormat="1" collapsed="1" x14ac:dyDescent="0.2">
      <c r="B217" s="207" t="str">
        <f t="shared" si="16"/>
        <v/>
      </c>
      <c r="D217" s="112"/>
      <c r="G217" s="207" t="str">
        <f t="shared" si="17"/>
        <v/>
      </c>
      <c r="J217" s="207" t="str">
        <f t="shared" si="18"/>
        <v/>
      </c>
      <c r="M217" s="112"/>
      <c r="N217" s="112"/>
      <c r="O217" s="112"/>
      <c r="P217" s="112"/>
      <c r="Q217" s="112"/>
      <c r="R217" s="112"/>
      <c r="S217" s="112"/>
      <c r="W217" s="207" t="str">
        <f t="shared" si="19"/>
        <v/>
      </c>
      <c r="X217" s="112"/>
      <c r="Y217" s="112"/>
      <c r="Z217" s="112"/>
      <c r="AA217" s="112"/>
      <c r="AB217" s="112"/>
      <c r="AC217" s="112"/>
      <c r="AD217" s="112"/>
      <c r="AE217" s="112"/>
      <c r="AG217" s="112"/>
      <c r="AH217" s="112"/>
      <c r="AI217" s="112"/>
      <c r="AK217" s="112"/>
      <c r="AL217" s="112"/>
      <c r="AM217" s="112"/>
      <c r="AN217" s="112"/>
      <c r="AO217" s="112"/>
      <c r="AP217" s="112"/>
    </row>
    <row r="218" spans="2:42" s="119" customFormat="1" collapsed="1" x14ac:dyDescent="0.2">
      <c r="B218" s="207" t="str">
        <f t="shared" si="16"/>
        <v/>
      </c>
      <c r="D218" s="112"/>
      <c r="G218" s="207" t="str">
        <f t="shared" si="17"/>
        <v/>
      </c>
      <c r="J218" s="207" t="str">
        <f t="shared" si="18"/>
        <v/>
      </c>
      <c r="M218" s="112"/>
      <c r="N218" s="112"/>
      <c r="O218" s="112"/>
      <c r="P218" s="112"/>
      <c r="Q218" s="112"/>
      <c r="R218" s="112"/>
      <c r="S218" s="112"/>
      <c r="W218" s="207" t="str">
        <f t="shared" si="19"/>
        <v/>
      </c>
      <c r="X218" s="112"/>
      <c r="Y218" s="112"/>
      <c r="Z218" s="112"/>
      <c r="AA218" s="112"/>
      <c r="AB218" s="112"/>
      <c r="AC218" s="112"/>
      <c r="AD218" s="112"/>
      <c r="AE218" s="112"/>
      <c r="AG218" s="112"/>
      <c r="AH218" s="112"/>
      <c r="AI218" s="112"/>
      <c r="AK218" s="112"/>
      <c r="AL218" s="112"/>
      <c r="AM218" s="112"/>
      <c r="AN218" s="112"/>
      <c r="AO218" s="112"/>
      <c r="AP218" s="112"/>
    </row>
    <row r="219" spans="2:42" s="119" customFormat="1" collapsed="1" x14ac:dyDescent="0.2">
      <c r="B219" s="207" t="str">
        <f t="shared" si="16"/>
        <v/>
      </c>
      <c r="D219" s="112"/>
      <c r="G219" s="207" t="str">
        <f t="shared" si="17"/>
        <v/>
      </c>
      <c r="J219" s="207" t="str">
        <f t="shared" si="18"/>
        <v/>
      </c>
      <c r="M219" s="112"/>
      <c r="N219" s="112"/>
      <c r="O219" s="112"/>
      <c r="P219" s="112"/>
      <c r="Q219" s="112"/>
      <c r="R219" s="112"/>
      <c r="S219" s="112"/>
      <c r="W219" s="207" t="str">
        <f t="shared" si="19"/>
        <v/>
      </c>
      <c r="X219" s="112"/>
      <c r="Y219" s="112"/>
      <c r="Z219" s="112"/>
      <c r="AA219" s="112"/>
      <c r="AB219" s="112"/>
      <c r="AC219" s="112"/>
      <c r="AD219" s="112"/>
      <c r="AE219" s="112"/>
      <c r="AG219" s="112"/>
      <c r="AH219" s="112"/>
      <c r="AI219" s="112"/>
      <c r="AK219" s="112"/>
      <c r="AL219" s="112"/>
      <c r="AM219" s="112"/>
      <c r="AN219" s="112"/>
      <c r="AO219" s="112"/>
      <c r="AP219" s="112"/>
    </row>
    <row r="220" spans="2:42" s="119" customFormat="1" collapsed="1" x14ac:dyDescent="0.2">
      <c r="B220" s="207" t="str">
        <f t="shared" si="16"/>
        <v/>
      </c>
      <c r="D220" s="112"/>
      <c r="G220" s="207" t="str">
        <f t="shared" si="17"/>
        <v/>
      </c>
      <c r="J220" s="207" t="str">
        <f t="shared" si="18"/>
        <v/>
      </c>
      <c r="M220" s="112"/>
      <c r="N220" s="112"/>
      <c r="O220" s="112"/>
      <c r="P220" s="112"/>
      <c r="Q220" s="112"/>
      <c r="R220" s="112"/>
      <c r="S220" s="112"/>
      <c r="W220" s="207" t="str">
        <f t="shared" si="19"/>
        <v/>
      </c>
      <c r="X220" s="112"/>
      <c r="Y220" s="112"/>
      <c r="Z220" s="112"/>
      <c r="AA220" s="112"/>
      <c r="AB220" s="112"/>
      <c r="AC220" s="112"/>
      <c r="AD220" s="112"/>
      <c r="AE220" s="112"/>
      <c r="AG220" s="112"/>
      <c r="AH220" s="112"/>
      <c r="AI220" s="112"/>
      <c r="AK220" s="112"/>
      <c r="AL220" s="112"/>
      <c r="AM220" s="112"/>
      <c r="AN220" s="112"/>
      <c r="AO220" s="112"/>
      <c r="AP220" s="112"/>
    </row>
    <row r="221" spans="2:42" s="119" customFormat="1" collapsed="1" x14ac:dyDescent="0.2">
      <c r="B221" s="207" t="str">
        <f t="shared" si="16"/>
        <v/>
      </c>
      <c r="D221" s="112"/>
      <c r="G221" s="207" t="str">
        <f t="shared" si="17"/>
        <v/>
      </c>
      <c r="J221" s="207" t="str">
        <f t="shared" si="18"/>
        <v/>
      </c>
      <c r="M221" s="112"/>
      <c r="N221" s="112"/>
      <c r="O221" s="112"/>
      <c r="P221" s="112"/>
      <c r="Q221" s="112"/>
      <c r="R221" s="112"/>
      <c r="S221" s="112"/>
      <c r="W221" s="207" t="str">
        <f t="shared" si="19"/>
        <v/>
      </c>
      <c r="X221" s="112"/>
      <c r="Y221" s="112"/>
      <c r="Z221" s="112"/>
      <c r="AA221" s="112"/>
      <c r="AB221" s="112"/>
      <c r="AC221" s="112"/>
      <c r="AD221" s="112"/>
      <c r="AE221" s="112"/>
      <c r="AG221" s="112"/>
      <c r="AH221" s="112"/>
      <c r="AI221" s="112"/>
      <c r="AK221" s="112"/>
      <c r="AL221" s="112"/>
      <c r="AM221" s="112"/>
      <c r="AN221" s="112"/>
      <c r="AO221" s="112"/>
      <c r="AP221" s="112"/>
    </row>
    <row r="222" spans="2:42" s="119" customFormat="1" collapsed="1" x14ac:dyDescent="0.2">
      <c r="B222" s="207" t="str">
        <f t="shared" si="16"/>
        <v/>
      </c>
      <c r="D222" s="112"/>
      <c r="G222" s="207" t="str">
        <f t="shared" si="17"/>
        <v/>
      </c>
      <c r="J222" s="207" t="str">
        <f t="shared" si="18"/>
        <v/>
      </c>
      <c r="M222" s="112"/>
      <c r="N222" s="112"/>
      <c r="O222" s="112"/>
      <c r="P222" s="112"/>
      <c r="Q222" s="112"/>
      <c r="R222" s="112"/>
      <c r="S222" s="112"/>
      <c r="W222" s="207" t="str">
        <f t="shared" si="19"/>
        <v/>
      </c>
      <c r="X222" s="112"/>
      <c r="Y222" s="112"/>
      <c r="Z222" s="112"/>
      <c r="AA222" s="112"/>
      <c r="AB222" s="112"/>
      <c r="AC222" s="112"/>
      <c r="AD222" s="112"/>
      <c r="AE222" s="112"/>
      <c r="AG222" s="112"/>
      <c r="AH222" s="112"/>
      <c r="AI222" s="112"/>
      <c r="AK222" s="112"/>
      <c r="AL222" s="112"/>
      <c r="AM222" s="112"/>
      <c r="AN222" s="112"/>
      <c r="AO222" s="112"/>
      <c r="AP222" s="112"/>
    </row>
    <row r="223" spans="2:42" s="119" customFormat="1" collapsed="1" x14ac:dyDescent="0.2">
      <c r="B223" s="207" t="str">
        <f t="shared" si="16"/>
        <v/>
      </c>
      <c r="D223" s="112"/>
      <c r="G223" s="207" t="str">
        <f t="shared" si="17"/>
        <v/>
      </c>
      <c r="J223" s="207" t="str">
        <f t="shared" si="18"/>
        <v/>
      </c>
      <c r="M223" s="112"/>
      <c r="N223" s="112"/>
      <c r="O223" s="112"/>
      <c r="P223" s="112"/>
      <c r="Q223" s="112"/>
      <c r="R223" s="112"/>
      <c r="S223" s="112"/>
      <c r="W223" s="207" t="str">
        <f t="shared" si="19"/>
        <v/>
      </c>
      <c r="X223" s="112"/>
      <c r="Y223" s="112"/>
      <c r="Z223" s="112"/>
      <c r="AA223" s="112"/>
      <c r="AB223" s="112"/>
      <c r="AC223" s="112"/>
      <c r="AD223" s="112"/>
      <c r="AE223" s="112"/>
      <c r="AG223" s="112"/>
      <c r="AH223" s="112"/>
      <c r="AI223" s="112"/>
      <c r="AK223" s="112"/>
      <c r="AL223" s="112"/>
      <c r="AM223" s="112"/>
      <c r="AN223" s="112"/>
      <c r="AO223" s="112"/>
      <c r="AP223" s="112"/>
    </row>
    <row r="224" spans="2:42" s="119" customFormat="1" collapsed="1" x14ac:dyDescent="0.2">
      <c r="B224" s="207" t="str">
        <f t="shared" si="16"/>
        <v/>
      </c>
      <c r="D224" s="112"/>
      <c r="G224" s="207" t="str">
        <f t="shared" si="17"/>
        <v/>
      </c>
      <c r="J224" s="207" t="str">
        <f t="shared" si="18"/>
        <v/>
      </c>
      <c r="M224" s="112"/>
      <c r="N224" s="112"/>
      <c r="O224" s="112"/>
      <c r="P224" s="112"/>
      <c r="Q224" s="112"/>
      <c r="R224" s="112"/>
      <c r="S224" s="112"/>
      <c r="W224" s="207" t="str">
        <f t="shared" si="19"/>
        <v/>
      </c>
      <c r="X224" s="112"/>
      <c r="Y224" s="112"/>
      <c r="Z224" s="112"/>
      <c r="AA224" s="112"/>
      <c r="AB224" s="112"/>
      <c r="AC224" s="112"/>
      <c r="AD224" s="112"/>
      <c r="AE224" s="112"/>
      <c r="AG224" s="112"/>
      <c r="AH224" s="112"/>
      <c r="AI224" s="112"/>
      <c r="AK224" s="112"/>
      <c r="AL224" s="112"/>
      <c r="AM224" s="112"/>
      <c r="AN224" s="112"/>
      <c r="AO224" s="112"/>
      <c r="AP224" s="112"/>
    </row>
    <row r="225" spans="2:42" s="119" customFormat="1" collapsed="1" x14ac:dyDescent="0.2">
      <c r="B225" s="207" t="str">
        <f t="shared" si="16"/>
        <v/>
      </c>
      <c r="D225" s="112"/>
      <c r="G225" s="207" t="str">
        <f t="shared" si="17"/>
        <v/>
      </c>
      <c r="J225" s="207" t="str">
        <f t="shared" si="18"/>
        <v/>
      </c>
      <c r="M225" s="112"/>
      <c r="N225" s="112"/>
      <c r="O225" s="112"/>
      <c r="P225" s="112"/>
      <c r="Q225" s="112"/>
      <c r="R225" s="112"/>
      <c r="S225" s="112"/>
      <c r="W225" s="207" t="str">
        <f t="shared" si="19"/>
        <v/>
      </c>
      <c r="X225" s="112"/>
      <c r="Y225" s="112"/>
      <c r="Z225" s="112"/>
      <c r="AA225" s="112"/>
      <c r="AB225" s="112"/>
      <c r="AC225" s="112"/>
      <c r="AD225" s="112"/>
      <c r="AE225" s="112"/>
      <c r="AG225" s="112"/>
      <c r="AH225" s="112"/>
      <c r="AI225" s="112"/>
      <c r="AK225" s="112"/>
      <c r="AL225" s="112"/>
      <c r="AM225" s="112"/>
      <c r="AN225" s="112"/>
      <c r="AO225" s="112"/>
      <c r="AP225" s="112"/>
    </row>
    <row r="226" spans="2:42" s="119" customFormat="1" collapsed="1" x14ac:dyDescent="0.2">
      <c r="B226" s="207" t="str">
        <f t="shared" si="16"/>
        <v/>
      </c>
      <c r="D226" s="112"/>
      <c r="G226" s="207" t="str">
        <f t="shared" si="17"/>
        <v/>
      </c>
      <c r="J226" s="207" t="str">
        <f t="shared" si="18"/>
        <v/>
      </c>
      <c r="M226" s="112"/>
      <c r="N226" s="112"/>
      <c r="O226" s="112"/>
      <c r="P226" s="112"/>
      <c r="Q226" s="112"/>
      <c r="R226" s="112"/>
      <c r="S226" s="112"/>
      <c r="W226" s="207" t="str">
        <f t="shared" si="19"/>
        <v/>
      </c>
      <c r="X226" s="112"/>
      <c r="Y226" s="112"/>
      <c r="Z226" s="112"/>
      <c r="AA226" s="112"/>
      <c r="AB226" s="112"/>
      <c r="AC226" s="112"/>
      <c r="AD226" s="112"/>
      <c r="AE226" s="112"/>
      <c r="AG226" s="112"/>
      <c r="AH226" s="112"/>
      <c r="AI226" s="112"/>
      <c r="AK226" s="112"/>
      <c r="AL226" s="112"/>
      <c r="AM226" s="112"/>
      <c r="AN226" s="112"/>
      <c r="AO226" s="112"/>
      <c r="AP226" s="112"/>
    </row>
    <row r="227" spans="2:42" s="119" customFormat="1" collapsed="1" x14ac:dyDescent="0.2">
      <c r="B227" s="207" t="str">
        <f t="shared" si="16"/>
        <v/>
      </c>
      <c r="D227" s="112"/>
      <c r="G227" s="207" t="str">
        <f t="shared" si="17"/>
        <v/>
      </c>
      <c r="J227" s="207" t="str">
        <f t="shared" si="18"/>
        <v/>
      </c>
      <c r="M227" s="112"/>
      <c r="N227" s="112"/>
      <c r="O227" s="112"/>
      <c r="P227" s="112"/>
      <c r="Q227" s="112"/>
      <c r="R227" s="112"/>
      <c r="S227" s="112"/>
      <c r="W227" s="207" t="str">
        <f t="shared" si="19"/>
        <v/>
      </c>
      <c r="X227" s="112"/>
      <c r="Y227" s="112"/>
      <c r="Z227" s="112"/>
      <c r="AA227" s="112"/>
      <c r="AB227" s="112"/>
      <c r="AC227" s="112"/>
      <c r="AD227" s="112"/>
      <c r="AE227" s="112"/>
      <c r="AG227" s="112"/>
      <c r="AH227" s="112"/>
      <c r="AI227" s="112"/>
      <c r="AK227" s="112"/>
      <c r="AL227" s="112"/>
      <c r="AM227" s="112"/>
      <c r="AN227" s="112"/>
      <c r="AO227" s="112"/>
      <c r="AP227" s="112"/>
    </row>
    <row r="228" spans="2:42" s="119" customFormat="1" collapsed="1" x14ac:dyDescent="0.2">
      <c r="B228" s="207" t="str">
        <f t="shared" si="16"/>
        <v/>
      </c>
      <c r="D228" s="112"/>
      <c r="G228" s="207" t="str">
        <f t="shared" si="17"/>
        <v/>
      </c>
      <c r="J228" s="207" t="str">
        <f t="shared" si="18"/>
        <v/>
      </c>
      <c r="M228" s="112"/>
      <c r="N228" s="112"/>
      <c r="O228" s="112"/>
      <c r="P228" s="112"/>
      <c r="Q228" s="112"/>
      <c r="R228" s="112"/>
      <c r="S228" s="112"/>
      <c r="W228" s="207" t="str">
        <f t="shared" si="19"/>
        <v/>
      </c>
      <c r="X228" s="112"/>
      <c r="Y228" s="112"/>
      <c r="Z228" s="112"/>
      <c r="AA228" s="112"/>
      <c r="AB228" s="112"/>
      <c r="AC228" s="112"/>
      <c r="AD228" s="112"/>
      <c r="AE228" s="112"/>
      <c r="AG228" s="112"/>
      <c r="AH228" s="112"/>
      <c r="AI228" s="112"/>
      <c r="AK228" s="112"/>
      <c r="AL228" s="112"/>
      <c r="AM228" s="112"/>
      <c r="AN228" s="112"/>
      <c r="AO228" s="112"/>
      <c r="AP228" s="112"/>
    </row>
    <row r="229" spans="2:42" s="119" customFormat="1" collapsed="1" x14ac:dyDescent="0.2">
      <c r="B229" s="207" t="str">
        <f t="shared" si="16"/>
        <v/>
      </c>
      <c r="D229" s="112"/>
      <c r="G229" s="207" t="str">
        <f t="shared" si="17"/>
        <v/>
      </c>
      <c r="J229" s="207" t="str">
        <f t="shared" si="18"/>
        <v/>
      </c>
      <c r="M229" s="112"/>
      <c r="N229" s="112"/>
      <c r="O229" s="112"/>
      <c r="P229" s="112"/>
      <c r="Q229" s="112"/>
      <c r="R229" s="112"/>
      <c r="S229" s="112"/>
      <c r="W229" s="207" t="str">
        <f t="shared" si="19"/>
        <v/>
      </c>
      <c r="X229" s="112"/>
      <c r="Y229" s="112"/>
      <c r="Z229" s="112"/>
      <c r="AA229" s="112"/>
      <c r="AB229" s="112"/>
      <c r="AC229" s="112"/>
      <c r="AD229" s="112"/>
      <c r="AE229" s="112"/>
      <c r="AG229" s="112"/>
      <c r="AH229" s="112"/>
      <c r="AI229" s="112"/>
      <c r="AK229" s="112"/>
      <c r="AL229" s="112"/>
      <c r="AM229" s="112"/>
      <c r="AN229" s="112"/>
      <c r="AO229" s="112"/>
      <c r="AP229" s="112"/>
    </row>
    <row r="230" spans="2:42" s="119" customFormat="1" collapsed="1" x14ac:dyDescent="0.2">
      <c r="B230" s="207" t="str">
        <f t="shared" si="16"/>
        <v/>
      </c>
      <c r="D230" s="112"/>
      <c r="G230" s="207" t="str">
        <f t="shared" si="17"/>
        <v/>
      </c>
      <c r="J230" s="207" t="str">
        <f t="shared" si="18"/>
        <v/>
      </c>
      <c r="M230" s="112"/>
      <c r="N230" s="112"/>
      <c r="O230" s="112"/>
      <c r="P230" s="112"/>
      <c r="Q230" s="112"/>
      <c r="R230" s="112"/>
      <c r="S230" s="112"/>
      <c r="W230" s="207" t="str">
        <f t="shared" si="19"/>
        <v/>
      </c>
      <c r="X230" s="112"/>
      <c r="Y230" s="112"/>
      <c r="Z230" s="112"/>
      <c r="AA230" s="112"/>
      <c r="AB230" s="112"/>
      <c r="AC230" s="112"/>
      <c r="AD230" s="112"/>
      <c r="AE230" s="112"/>
      <c r="AG230" s="112"/>
      <c r="AH230" s="112"/>
      <c r="AI230" s="112"/>
      <c r="AK230" s="112"/>
      <c r="AL230" s="112"/>
      <c r="AM230" s="112"/>
      <c r="AN230" s="112"/>
      <c r="AO230" s="112"/>
      <c r="AP230" s="112"/>
    </row>
    <row r="231" spans="2:42" s="119" customFormat="1" collapsed="1" x14ac:dyDescent="0.2">
      <c r="B231" s="207" t="str">
        <f t="shared" si="16"/>
        <v/>
      </c>
      <c r="D231" s="112"/>
      <c r="G231" s="207" t="str">
        <f t="shared" si="17"/>
        <v/>
      </c>
      <c r="J231" s="207" t="str">
        <f t="shared" si="18"/>
        <v/>
      </c>
      <c r="M231" s="112"/>
      <c r="N231" s="112"/>
      <c r="O231" s="112"/>
      <c r="P231" s="112"/>
      <c r="Q231" s="112"/>
      <c r="R231" s="112"/>
      <c r="S231" s="112"/>
      <c r="W231" s="207" t="str">
        <f t="shared" si="19"/>
        <v/>
      </c>
      <c r="X231" s="112"/>
      <c r="Y231" s="112"/>
      <c r="Z231" s="112"/>
      <c r="AA231" s="112"/>
      <c r="AB231" s="112"/>
      <c r="AC231" s="112"/>
      <c r="AD231" s="112"/>
      <c r="AE231" s="112"/>
      <c r="AG231" s="112"/>
      <c r="AH231" s="112"/>
      <c r="AI231" s="112"/>
      <c r="AK231" s="112"/>
      <c r="AL231" s="112"/>
      <c r="AM231" s="112"/>
      <c r="AN231" s="112"/>
      <c r="AO231" s="112"/>
      <c r="AP231" s="112"/>
    </row>
    <row r="232" spans="2:42" s="119" customFormat="1" collapsed="1" x14ac:dyDescent="0.2">
      <c r="B232" s="207" t="str">
        <f t="shared" si="16"/>
        <v/>
      </c>
      <c r="D232" s="112"/>
      <c r="G232" s="207" t="str">
        <f t="shared" si="17"/>
        <v/>
      </c>
      <c r="J232" s="207" t="str">
        <f t="shared" si="18"/>
        <v/>
      </c>
      <c r="M232" s="112"/>
      <c r="N232" s="112"/>
      <c r="O232" s="112"/>
      <c r="P232" s="112"/>
      <c r="Q232" s="112"/>
      <c r="R232" s="112"/>
      <c r="S232" s="112"/>
      <c r="W232" s="207" t="str">
        <f t="shared" si="19"/>
        <v/>
      </c>
      <c r="X232" s="112"/>
      <c r="Y232" s="112"/>
      <c r="Z232" s="112"/>
      <c r="AA232" s="112"/>
      <c r="AB232" s="112"/>
      <c r="AC232" s="112"/>
      <c r="AD232" s="112"/>
      <c r="AE232" s="112"/>
      <c r="AG232" s="112"/>
      <c r="AH232" s="112"/>
      <c r="AI232" s="112"/>
      <c r="AK232" s="112"/>
      <c r="AL232" s="112"/>
      <c r="AM232" s="112"/>
      <c r="AN232" s="112"/>
      <c r="AO232" s="112"/>
      <c r="AP232" s="112"/>
    </row>
    <row r="233" spans="2:42" s="119" customFormat="1" collapsed="1" x14ac:dyDescent="0.2">
      <c r="B233" s="207" t="str">
        <f t="shared" si="16"/>
        <v/>
      </c>
      <c r="D233" s="112"/>
      <c r="G233" s="207" t="str">
        <f t="shared" si="17"/>
        <v/>
      </c>
      <c r="J233" s="207" t="str">
        <f t="shared" si="18"/>
        <v/>
      </c>
      <c r="M233" s="112"/>
      <c r="N233" s="112"/>
      <c r="O233" s="112"/>
      <c r="P233" s="112"/>
      <c r="Q233" s="112"/>
      <c r="R233" s="112"/>
      <c r="S233" s="112"/>
      <c r="W233" s="207" t="str">
        <f t="shared" si="19"/>
        <v/>
      </c>
      <c r="X233" s="112"/>
      <c r="Y233" s="112"/>
      <c r="Z233" s="112"/>
      <c r="AA233" s="112"/>
      <c r="AB233" s="112"/>
      <c r="AC233" s="112"/>
      <c r="AD233" s="112"/>
      <c r="AE233" s="112"/>
      <c r="AG233" s="112"/>
      <c r="AH233" s="112"/>
      <c r="AI233" s="112"/>
      <c r="AK233" s="112"/>
      <c r="AL233" s="112"/>
      <c r="AM233" s="112"/>
      <c r="AN233" s="112"/>
      <c r="AO233" s="112"/>
      <c r="AP233" s="112"/>
    </row>
    <row r="234" spans="2:42" s="119" customFormat="1" collapsed="1" x14ac:dyDescent="0.2">
      <c r="B234" s="207" t="str">
        <f t="shared" si="16"/>
        <v/>
      </c>
      <c r="D234" s="112"/>
      <c r="G234" s="207" t="str">
        <f t="shared" si="17"/>
        <v/>
      </c>
      <c r="J234" s="207" t="str">
        <f t="shared" si="18"/>
        <v/>
      </c>
      <c r="M234" s="112"/>
      <c r="N234" s="112"/>
      <c r="O234" s="112"/>
      <c r="P234" s="112"/>
      <c r="Q234" s="112"/>
      <c r="R234" s="112"/>
      <c r="S234" s="112"/>
      <c r="W234" s="207" t="str">
        <f t="shared" si="19"/>
        <v/>
      </c>
      <c r="X234" s="112"/>
      <c r="Y234" s="112"/>
      <c r="Z234" s="112"/>
      <c r="AA234" s="112"/>
      <c r="AB234" s="112"/>
      <c r="AC234" s="112"/>
      <c r="AD234" s="112"/>
      <c r="AE234" s="112"/>
      <c r="AG234" s="112"/>
      <c r="AH234" s="112"/>
      <c r="AI234" s="112"/>
      <c r="AK234" s="112"/>
      <c r="AL234" s="112"/>
      <c r="AM234" s="112"/>
      <c r="AN234" s="112"/>
      <c r="AO234" s="112"/>
      <c r="AP234" s="112"/>
    </row>
    <row r="235" spans="2:42" s="119" customFormat="1" collapsed="1" x14ac:dyDescent="0.2">
      <c r="B235" s="207" t="str">
        <f t="shared" si="16"/>
        <v/>
      </c>
      <c r="D235" s="112"/>
      <c r="G235" s="207" t="str">
        <f t="shared" si="17"/>
        <v/>
      </c>
      <c r="J235" s="207" t="str">
        <f t="shared" si="18"/>
        <v/>
      </c>
      <c r="M235" s="112"/>
      <c r="N235" s="112"/>
      <c r="O235" s="112"/>
      <c r="P235" s="112"/>
      <c r="Q235" s="112"/>
      <c r="R235" s="112"/>
      <c r="S235" s="112"/>
      <c r="W235" s="207" t="str">
        <f t="shared" si="19"/>
        <v/>
      </c>
      <c r="X235" s="112"/>
      <c r="Y235" s="112"/>
      <c r="Z235" s="112"/>
      <c r="AA235" s="112"/>
      <c r="AB235" s="112"/>
      <c r="AC235" s="112"/>
      <c r="AD235" s="112"/>
      <c r="AE235" s="112"/>
      <c r="AG235" s="112"/>
      <c r="AH235" s="112"/>
      <c r="AI235" s="112"/>
      <c r="AK235" s="112"/>
      <c r="AL235" s="112"/>
      <c r="AM235" s="112"/>
      <c r="AN235" s="112"/>
      <c r="AO235" s="112"/>
      <c r="AP235" s="112"/>
    </row>
    <row r="236" spans="2:42" s="119" customFormat="1" collapsed="1" x14ac:dyDescent="0.2">
      <c r="B236" s="207" t="str">
        <f t="shared" si="16"/>
        <v/>
      </c>
      <c r="D236" s="112"/>
      <c r="G236" s="207" t="str">
        <f t="shared" si="17"/>
        <v/>
      </c>
      <c r="J236" s="207" t="str">
        <f t="shared" si="18"/>
        <v/>
      </c>
      <c r="M236" s="112"/>
      <c r="N236" s="112"/>
      <c r="O236" s="112"/>
      <c r="P236" s="112"/>
      <c r="Q236" s="112"/>
      <c r="R236" s="112"/>
      <c r="S236" s="112"/>
      <c r="W236" s="207" t="str">
        <f t="shared" si="19"/>
        <v/>
      </c>
      <c r="X236" s="112"/>
      <c r="Y236" s="112"/>
      <c r="Z236" s="112"/>
      <c r="AA236" s="112"/>
      <c r="AB236" s="112"/>
      <c r="AC236" s="112"/>
      <c r="AD236" s="112"/>
      <c r="AE236" s="112"/>
      <c r="AG236" s="112"/>
      <c r="AH236" s="112"/>
      <c r="AI236" s="112"/>
      <c r="AK236" s="112"/>
      <c r="AL236" s="112"/>
      <c r="AM236" s="112"/>
      <c r="AN236" s="112"/>
      <c r="AO236" s="112"/>
      <c r="AP236" s="112"/>
    </row>
    <row r="237" spans="2:42" s="119" customFormat="1" collapsed="1" x14ac:dyDescent="0.2">
      <c r="B237" s="207" t="str">
        <f t="shared" si="16"/>
        <v/>
      </c>
      <c r="D237" s="112"/>
      <c r="G237" s="207" t="str">
        <f t="shared" si="17"/>
        <v/>
      </c>
      <c r="J237" s="207" t="str">
        <f t="shared" si="18"/>
        <v/>
      </c>
      <c r="M237" s="112"/>
      <c r="N237" s="112"/>
      <c r="O237" s="112"/>
      <c r="P237" s="112"/>
      <c r="Q237" s="112"/>
      <c r="R237" s="112"/>
      <c r="S237" s="112"/>
      <c r="W237" s="207" t="str">
        <f t="shared" si="19"/>
        <v/>
      </c>
      <c r="X237" s="112"/>
      <c r="Y237" s="112"/>
      <c r="Z237" s="112"/>
      <c r="AA237" s="112"/>
      <c r="AB237" s="112"/>
      <c r="AC237" s="112"/>
      <c r="AD237" s="112"/>
      <c r="AE237" s="112"/>
      <c r="AG237" s="112"/>
      <c r="AH237" s="112"/>
      <c r="AI237" s="112"/>
      <c r="AK237" s="112"/>
      <c r="AL237" s="112"/>
      <c r="AM237" s="112"/>
      <c r="AN237" s="112"/>
      <c r="AO237" s="112"/>
      <c r="AP237" s="112"/>
    </row>
    <row r="238" spans="2:42" s="119" customFormat="1" collapsed="1" x14ac:dyDescent="0.2">
      <c r="B238" s="207" t="str">
        <f t="shared" si="16"/>
        <v/>
      </c>
      <c r="D238" s="112"/>
      <c r="G238" s="207" t="str">
        <f t="shared" si="17"/>
        <v/>
      </c>
      <c r="J238" s="207" t="str">
        <f t="shared" si="18"/>
        <v/>
      </c>
      <c r="M238" s="112"/>
      <c r="N238" s="112"/>
      <c r="O238" s="112"/>
      <c r="P238" s="112"/>
      <c r="Q238" s="112"/>
      <c r="R238" s="112"/>
      <c r="S238" s="112"/>
      <c r="W238" s="207" t="str">
        <f t="shared" si="19"/>
        <v/>
      </c>
      <c r="X238" s="112"/>
      <c r="Y238" s="112"/>
      <c r="Z238" s="112"/>
      <c r="AA238" s="112"/>
      <c r="AB238" s="112"/>
      <c r="AC238" s="112"/>
      <c r="AD238" s="112"/>
      <c r="AE238" s="112"/>
      <c r="AG238" s="112"/>
      <c r="AH238" s="112"/>
      <c r="AI238" s="112"/>
      <c r="AK238" s="112"/>
      <c r="AL238" s="112"/>
      <c r="AM238" s="112"/>
      <c r="AN238" s="112"/>
      <c r="AO238" s="112"/>
      <c r="AP238" s="112"/>
    </row>
    <row r="239" spans="2:42" s="119" customFormat="1" collapsed="1" x14ac:dyDescent="0.2">
      <c r="B239" s="207" t="str">
        <f t="shared" si="16"/>
        <v/>
      </c>
      <c r="D239" s="112"/>
      <c r="G239" s="207" t="str">
        <f t="shared" si="17"/>
        <v/>
      </c>
      <c r="J239" s="207" t="str">
        <f t="shared" si="18"/>
        <v/>
      </c>
      <c r="M239" s="112"/>
      <c r="N239" s="112"/>
      <c r="O239" s="112"/>
      <c r="P239" s="112"/>
      <c r="Q239" s="112"/>
      <c r="R239" s="112"/>
      <c r="S239" s="112"/>
      <c r="W239" s="207" t="str">
        <f t="shared" si="19"/>
        <v/>
      </c>
      <c r="X239" s="112"/>
      <c r="Y239" s="112"/>
      <c r="Z239" s="112"/>
      <c r="AA239" s="112"/>
      <c r="AB239" s="112"/>
      <c r="AC239" s="112"/>
      <c r="AD239" s="112"/>
      <c r="AE239" s="112"/>
      <c r="AG239" s="112"/>
      <c r="AH239" s="112"/>
      <c r="AI239" s="112"/>
      <c r="AK239" s="112"/>
      <c r="AL239" s="112"/>
      <c r="AM239" s="112"/>
      <c r="AN239" s="112"/>
      <c r="AO239" s="112"/>
      <c r="AP239" s="112"/>
    </row>
    <row r="240" spans="2:42" s="119" customFormat="1" collapsed="1" x14ac:dyDescent="0.2">
      <c r="B240" s="207" t="str">
        <f t="shared" si="16"/>
        <v/>
      </c>
      <c r="D240" s="112"/>
      <c r="G240" s="207" t="str">
        <f t="shared" si="17"/>
        <v/>
      </c>
      <c r="J240" s="207" t="str">
        <f t="shared" si="18"/>
        <v/>
      </c>
      <c r="M240" s="112"/>
      <c r="N240" s="112"/>
      <c r="O240" s="112"/>
      <c r="P240" s="112"/>
      <c r="Q240" s="112"/>
      <c r="R240" s="112"/>
      <c r="S240" s="112"/>
      <c r="W240" s="207" t="str">
        <f t="shared" si="19"/>
        <v/>
      </c>
      <c r="X240" s="112"/>
      <c r="Y240" s="112"/>
      <c r="Z240" s="112"/>
      <c r="AA240" s="112"/>
      <c r="AB240" s="112"/>
      <c r="AC240" s="112"/>
      <c r="AD240" s="112"/>
      <c r="AE240" s="112"/>
      <c r="AG240" s="112"/>
      <c r="AH240" s="112"/>
      <c r="AI240" s="112"/>
      <c r="AK240" s="112"/>
      <c r="AL240" s="112"/>
      <c r="AM240" s="112"/>
      <c r="AN240" s="112"/>
      <c r="AO240" s="112"/>
      <c r="AP240" s="112"/>
    </row>
    <row r="241" spans="2:42" s="119" customFormat="1" collapsed="1" x14ac:dyDescent="0.2">
      <c r="B241" s="207" t="str">
        <f t="shared" si="16"/>
        <v/>
      </c>
      <c r="D241" s="112"/>
      <c r="G241" s="207" t="str">
        <f t="shared" si="17"/>
        <v/>
      </c>
      <c r="J241" s="207" t="str">
        <f t="shared" si="18"/>
        <v/>
      </c>
      <c r="M241" s="112"/>
      <c r="N241" s="112"/>
      <c r="O241" s="112"/>
      <c r="P241" s="112"/>
      <c r="Q241" s="112"/>
      <c r="R241" s="112"/>
      <c r="S241" s="112"/>
      <c r="W241" s="207" t="str">
        <f t="shared" si="19"/>
        <v/>
      </c>
      <c r="X241" s="112"/>
      <c r="Y241" s="112"/>
      <c r="Z241" s="112"/>
      <c r="AA241" s="112"/>
      <c r="AB241" s="112"/>
      <c r="AC241" s="112"/>
      <c r="AD241" s="112"/>
      <c r="AE241" s="112"/>
      <c r="AG241" s="112"/>
      <c r="AH241" s="112"/>
      <c r="AI241" s="112"/>
      <c r="AK241" s="112"/>
      <c r="AL241" s="112"/>
      <c r="AM241" s="112"/>
      <c r="AN241" s="112"/>
      <c r="AO241" s="112"/>
      <c r="AP241" s="112"/>
    </row>
    <row r="242" spans="2:42" s="119" customFormat="1" collapsed="1" x14ac:dyDescent="0.2">
      <c r="B242" s="207" t="str">
        <f t="shared" si="16"/>
        <v/>
      </c>
      <c r="D242" s="112"/>
      <c r="G242" s="207" t="str">
        <f t="shared" si="17"/>
        <v/>
      </c>
      <c r="J242" s="207" t="str">
        <f t="shared" si="18"/>
        <v/>
      </c>
      <c r="M242" s="112"/>
      <c r="N242" s="112"/>
      <c r="O242" s="112"/>
      <c r="P242" s="112"/>
      <c r="Q242" s="112"/>
      <c r="R242" s="112"/>
      <c r="S242" s="112"/>
      <c r="W242" s="207" t="str">
        <f t="shared" si="19"/>
        <v/>
      </c>
      <c r="X242" s="112"/>
      <c r="Y242" s="112"/>
      <c r="Z242" s="112"/>
      <c r="AA242" s="112"/>
      <c r="AB242" s="112"/>
      <c r="AC242" s="112"/>
      <c r="AD242" s="112"/>
      <c r="AE242" s="112"/>
      <c r="AG242" s="112"/>
      <c r="AH242" s="112"/>
      <c r="AI242" s="112"/>
      <c r="AK242" s="112"/>
      <c r="AL242" s="112"/>
      <c r="AM242" s="112"/>
      <c r="AN242" s="112"/>
      <c r="AO242" s="112"/>
      <c r="AP242" s="112"/>
    </row>
    <row r="243" spans="2:42" s="119" customFormat="1" collapsed="1" x14ac:dyDescent="0.2">
      <c r="B243" s="207" t="str">
        <f t="shared" si="16"/>
        <v/>
      </c>
      <c r="D243" s="112"/>
      <c r="G243" s="207" t="str">
        <f t="shared" si="17"/>
        <v/>
      </c>
      <c r="J243" s="207" t="str">
        <f t="shared" si="18"/>
        <v/>
      </c>
      <c r="M243" s="112"/>
      <c r="N243" s="112"/>
      <c r="O243" s="112"/>
      <c r="P243" s="112"/>
      <c r="Q243" s="112"/>
      <c r="R243" s="112"/>
      <c r="S243" s="112"/>
      <c r="W243" s="207" t="str">
        <f t="shared" si="19"/>
        <v/>
      </c>
      <c r="X243" s="112"/>
      <c r="Y243" s="112"/>
      <c r="Z243" s="112"/>
      <c r="AA243" s="112"/>
      <c r="AB243" s="112"/>
      <c r="AC243" s="112"/>
      <c r="AD243" s="112"/>
      <c r="AE243" s="112"/>
      <c r="AG243" s="112"/>
      <c r="AH243" s="112"/>
      <c r="AI243" s="112"/>
      <c r="AK243" s="112"/>
      <c r="AL243" s="112"/>
      <c r="AM243" s="112"/>
      <c r="AN243" s="112"/>
      <c r="AO243" s="112"/>
      <c r="AP243" s="112"/>
    </row>
    <row r="244" spans="2:42" s="119" customFormat="1" collapsed="1" x14ac:dyDescent="0.2">
      <c r="B244" s="207" t="str">
        <f t="shared" si="16"/>
        <v/>
      </c>
      <c r="D244" s="112"/>
      <c r="G244" s="207" t="str">
        <f t="shared" si="17"/>
        <v/>
      </c>
      <c r="J244" s="207" t="str">
        <f t="shared" si="18"/>
        <v/>
      </c>
      <c r="M244" s="112"/>
      <c r="N244" s="112"/>
      <c r="O244" s="112"/>
      <c r="P244" s="112"/>
      <c r="Q244" s="112"/>
      <c r="R244" s="112"/>
      <c r="S244" s="112"/>
      <c r="W244" s="207" t="str">
        <f t="shared" si="19"/>
        <v/>
      </c>
      <c r="X244" s="112"/>
      <c r="Y244" s="112"/>
      <c r="Z244" s="112"/>
      <c r="AA244" s="112"/>
      <c r="AB244" s="112"/>
      <c r="AC244" s="112"/>
      <c r="AD244" s="112"/>
      <c r="AE244" s="112"/>
      <c r="AG244" s="112"/>
      <c r="AH244" s="112"/>
      <c r="AI244" s="112"/>
      <c r="AK244" s="112"/>
      <c r="AL244" s="112"/>
      <c r="AM244" s="112"/>
      <c r="AN244" s="112"/>
      <c r="AO244" s="112"/>
      <c r="AP244" s="112"/>
    </row>
    <row r="245" spans="2:42" s="119" customFormat="1" collapsed="1" x14ac:dyDescent="0.2">
      <c r="B245" s="207" t="str">
        <f t="shared" si="16"/>
        <v/>
      </c>
      <c r="D245" s="112"/>
      <c r="G245" s="207" t="str">
        <f t="shared" si="17"/>
        <v/>
      </c>
      <c r="J245" s="207" t="str">
        <f t="shared" si="18"/>
        <v/>
      </c>
      <c r="M245" s="112"/>
      <c r="N245" s="112"/>
      <c r="O245" s="112"/>
      <c r="P245" s="112"/>
      <c r="Q245" s="112"/>
      <c r="R245" s="112"/>
      <c r="S245" s="112"/>
      <c r="W245" s="207" t="str">
        <f t="shared" si="19"/>
        <v/>
      </c>
      <c r="X245" s="112"/>
      <c r="Y245" s="112"/>
      <c r="Z245" s="112"/>
      <c r="AA245" s="112"/>
      <c r="AB245" s="112"/>
      <c r="AC245" s="112"/>
      <c r="AD245" s="112"/>
      <c r="AE245" s="112"/>
      <c r="AG245" s="112"/>
      <c r="AH245" s="112"/>
      <c r="AI245" s="112"/>
      <c r="AK245" s="112"/>
      <c r="AL245" s="112"/>
      <c r="AM245" s="112"/>
      <c r="AN245" s="112"/>
      <c r="AO245" s="112"/>
      <c r="AP245" s="112"/>
    </row>
    <row r="246" spans="2:42" s="119" customFormat="1" collapsed="1" x14ac:dyDescent="0.2">
      <c r="B246" s="207" t="str">
        <f t="shared" si="16"/>
        <v/>
      </c>
      <c r="D246" s="112"/>
      <c r="G246" s="207" t="str">
        <f t="shared" si="17"/>
        <v/>
      </c>
      <c r="J246" s="207" t="str">
        <f t="shared" si="18"/>
        <v/>
      </c>
      <c r="M246" s="112"/>
      <c r="N246" s="112"/>
      <c r="O246" s="112"/>
      <c r="P246" s="112"/>
      <c r="Q246" s="112"/>
      <c r="R246" s="112"/>
      <c r="S246" s="112"/>
      <c r="W246" s="207" t="str">
        <f t="shared" si="19"/>
        <v/>
      </c>
      <c r="X246" s="112"/>
      <c r="Y246" s="112"/>
      <c r="Z246" s="112"/>
      <c r="AA246" s="112"/>
      <c r="AB246" s="112"/>
      <c r="AC246" s="112"/>
      <c r="AD246" s="112"/>
      <c r="AE246" s="112"/>
      <c r="AG246" s="112"/>
      <c r="AH246" s="112"/>
      <c r="AI246" s="112"/>
      <c r="AK246" s="112"/>
      <c r="AL246" s="112"/>
      <c r="AM246" s="112"/>
      <c r="AN246" s="112"/>
      <c r="AO246" s="112"/>
      <c r="AP246" s="112"/>
    </row>
    <row r="247" spans="2:42" s="119" customFormat="1" collapsed="1" x14ac:dyDescent="0.2">
      <c r="B247" s="207" t="str">
        <f t="shared" si="16"/>
        <v/>
      </c>
      <c r="D247" s="112"/>
      <c r="G247" s="207" t="str">
        <f t="shared" si="17"/>
        <v/>
      </c>
      <c r="J247" s="207" t="str">
        <f t="shared" si="18"/>
        <v/>
      </c>
      <c r="M247" s="112"/>
      <c r="N247" s="112"/>
      <c r="O247" s="112"/>
      <c r="P247" s="112"/>
      <c r="Q247" s="112"/>
      <c r="R247" s="112"/>
      <c r="S247" s="112"/>
      <c r="W247" s="207" t="str">
        <f t="shared" si="19"/>
        <v/>
      </c>
      <c r="X247" s="112"/>
      <c r="Y247" s="112"/>
      <c r="Z247" s="112"/>
      <c r="AA247" s="112"/>
      <c r="AB247" s="112"/>
      <c r="AC247" s="112"/>
      <c r="AD247" s="112"/>
      <c r="AE247" s="112"/>
      <c r="AG247" s="112"/>
      <c r="AH247" s="112"/>
      <c r="AI247" s="112"/>
      <c r="AK247" s="112"/>
      <c r="AL247" s="112"/>
      <c r="AM247" s="112"/>
      <c r="AN247" s="112"/>
      <c r="AO247" s="112"/>
      <c r="AP247" s="112"/>
    </row>
    <row r="248" spans="2:42" s="119" customFormat="1" collapsed="1" x14ac:dyDescent="0.2">
      <c r="B248" s="207" t="str">
        <f t="shared" si="16"/>
        <v/>
      </c>
      <c r="D248" s="112"/>
      <c r="G248" s="207" t="str">
        <f t="shared" si="17"/>
        <v/>
      </c>
      <c r="J248" s="207" t="str">
        <f t="shared" si="18"/>
        <v/>
      </c>
      <c r="M248" s="112"/>
      <c r="N248" s="112"/>
      <c r="O248" s="112"/>
      <c r="P248" s="112"/>
      <c r="Q248" s="112"/>
      <c r="R248" s="112"/>
      <c r="S248" s="112"/>
      <c r="W248" s="207" t="str">
        <f t="shared" si="19"/>
        <v/>
      </c>
      <c r="X248" s="112"/>
      <c r="Y248" s="112"/>
      <c r="Z248" s="112"/>
      <c r="AA248" s="112"/>
      <c r="AB248" s="112"/>
      <c r="AC248" s="112"/>
      <c r="AD248" s="112"/>
      <c r="AE248" s="112"/>
      <c r="AG248" s="112"/>
      <c r="AH248" s="112"/>
      <c r="AI248" s="112"/>
      <c r="AK248" s="112"/>
      <c r="AL248" s="112"/>
      <c r="AM248" s="112"/>
      <c r="AN248" s="112"/>
      <c r="AO248" s="112"/>
      <c r="AP248" s="112"/>
    </row>
    <row r="249" spans="2:42" s="119" customFormat="1" collapsed="1" x14ac:dyDescent="0.2">
      <c r="B249" s="207" t="str">
        <f t="shared" si="16"/>
        <v/>
      </c>
      <c r="D249" s="112"/>
      <c r="G249" s="207" t="str">
        <f t="shared" si="17"/>
        <v/>
      </c>
      <c r="J249" s="207" t="str">
        <f t="shared" si="18"/>
        <v/>
      </c>
      <c r="M249" s="112"/>
      <c r="N249" s="112"/>
      <c r="O249" s="112"/>
      <c r="P249" s="112"/>
      <c r="Q249" s="112"/>
      <c r="R249" s="112"/>
      <c r="S249" s="112"/>
      <c r="W249" s="207" t="str">
        <f t="shared" si="19"/>
        <v/>
      </c>
      <c r="X249" s="112"/>
      <c r="Y249" s="112"/>
      <c r="Z249" s="112"/>
      <c r="AA249" s="112"/>
      <c r="AB249" s="112"/>
      <c r="AC249" s="112"/>
      <c r="AD249" s="112"/>
      <c r="AE249" s="112"/>
      <c r="AG249" s="112"/>
      <c r="AH249" s="112"/>
      <c r="AI249" s="112"/>
      <c r="AK249" s="112"/>
      <c r="AL249" s="112"/>
      <c r="AM249" s="112"/>
      <c r="AN249" s="112"/>
      <c r="AO249" s="112"/>
      <c r="AP249" s="112"/>
    </row>
    <row r="250" spans="2:42" s="119" customFormat="1" collapsed="1" x14ac:dyDescent="0.2">
      <c r="B250" s="207" t="str">
        <f t="shared" si="16"/>
        <v/>
      </c>
      <c r="D250" s="112"/>
      <c r="G250" s="207" t="str">
        <f t="shared" si="17"/>
        <v/>
      </c>
      <c r="J250" s="207" t="str">
        <f t="shared" si="18"/>
        <v/>
      </c>
      <c r="M250" s="112"/>
      <c r="N250" s="112"/>
      <c r="O250" s="112"/>
      <c r="P250" s="112"/>
      <c r="Q250" s="112"/>
      <c r="R250" s="112"/>
      <c r="S250" s="112"/>
      <c r="W250" s="207" t="str">
        <f t="shared" si="19"/>
        <v/>
      </c>
      <c r="X250" s="112"/>
      <c r="Y250" s="112"/>
      <c r="Z250" s="112"/>
      <c r="AA250" s="112"/>
      <c r="AB250" s="112"/>
      <c r="AC250" s="112"/>
      <c r="AD250" s="112"/>
      <c r="AE250" s="112"/>
      <c r="AG250" s="112"/>
      <c r="AH250" s="112"/>
      <c r="AI250" s="112"/>
      <c r="AK250" s="112"/>
      <c r="AL250" s="112"/>
      <c r="AM250" s="112"/>
      <c r="AN250" s="112"/>
      <c r="AO250" s="112"/>
      <c r="AP250" s="112"/>
    </row>
    <row r="251" spans="2:42" s="119" customFormat="1" collapsed="1" x14ac:dyDescent="0.2">
      <c r="B251" s="207" t="str">
        <f t="shared" si="16"/>
        <v/>
      </c>
      <c r="D251" s="112"/>
      <c r="G251" s="207" t="str">
        <f t="shared" si="17"/>
        <v/>
      </c>
      <c r="J251" s="207" t="str">
        <f t="shared" si="18"/>
        <v/>
      </c>
      <c r="M251" s="112"/>
      <c r="N251" s="112"/>
      <c r="O251" s="112"/>
      <c r="P251" s="112"/>
      <c r="Q251" s="112"/>
      <c r="R251" s="112"/>
      <c r="S251" s="112"/>
      <c r="W251" s="207" t="str">
        <f t="shared" si="19"/>
        <v/>
      </c>
      <c r="X251" s="112"/>
      <c r="Y251" s="112"/>
      <c r="Z251" s="112"/>
      <c r="AA251" s="112"/>
      <c r="AB251" s="112"/>
      <c r="AC251" s="112"/>
      <c r="AD251" s="112"/>
      <c r="AE251" s="112"/>
      <c r="AG251" s="112"/>
      <c r="AH251" s="112"/>
      <c r="AI251" s="112"/>
      <c r="AK251" s="112"/>
      <c r="AL251" s="112"/>
      <c r="AM251" s="112"/>
      <c r="AN251" s="112"/>
      <c r="AO251" s="112"/>
      <c r="AP251" s="112"/>
    </row>
    <row r="252" spans="2:42" s="119" customFormat="1" collapsed="1" x14ac:dyDescent="0.2">
      <c r="B252" s="207" t="str">
        <f t="shared" si="16"/>
        <v/>
      </c>
      <c r="D252" s="112"/>
      <c r="G252" s="207" t="str">
        <f t="shared" si="17"/>
        <v/>
      </c>
      <c r="J252" s="207" t="str">
        <f t="shared" si="18"/>
        <v/>
      </c>
      <c r="M252" s="112"/>
      <c r="N252" s="112"/>
      <c r="O252" s="112"/>
      <c r="P252" s="112"/>
      <c r="Q252" s="112"/>
      <c r="R252" s="112"/>
      <c r="S252" s="112"/>
      <c r="W252" s="207" t="str">
        <f t="shared" si="19"/>
        <v/>
      </c>
      <c r="X252" s="112"/>
      <c r="Y252" s="112"/>
      <c r="Z252" s="112"/>
      <c r="AA252" s="112"/>
      <c r="AB252" s="112"/>
      <c r="AC252" s="112"/>
      <c r="AD252" s="112"/>
      <c r="AE252" s="112"/>
      <c r="AG252" s="112"/>
      <c r="AH252" s="112"/>
      <c r="AI252" s="112"/>
      <c r="AK252" s="112"/>
      <c r="AL252" s="112"/>
      <c r="AM252" s="112"/>
      <c r="AN252" s="112"/>
      <c r="AO252" s="112"/>
      <c r="AP252" s="112"/>
    </row>
    <row r="253" spans="2:42" s="119" customFormat="1" collapsed="1" x14ac:dyDescent="0.2">
      <c r="B253" s="207" t="str">
        <f t="shared" si="16"/>
        <v/>
      </c>
      <c r="D253" s="112"/>
      <c r="G253" s="207" t="str">
        <f t="shared" si="17"/>
        <v/>
      </c>
      <c r="J253" s="207" t="str">
        <f t="shared" si="18"/>
        <v/>
      </c>
      <c r="M253" s="112"/>
      <c r="N253" s="112"/>
      <c r="O253" s="112"/>
      <c r="P253" s="112"/>
      <c r="Q253" s="112"/>
      <c r="R253" s="112"/>
      <c r="S253" s="112"/>
      <c r="W253" s="207" t="str">
        <f t="shared" si="19"/>
        <v/>
      </c>
      <c r="X253" s="112"/>
      <c r="Y253" s="112"/>
      <c r="Z253" s="112"/>
      <c r="AA253" s="112"/>
      <c r="AB253" s="112"/>
      <c r="AC253" s="112"/>
      <c r="AD253" s="112"/>
      <c r="AE253" s="112"/>
      <c r="AG253" s="112"/>
      <c r="AH253" s="112"/>
      <c r="AI253" s="112"/>
      <c r="AK253" s="112"/>
      <c r="AL253" s="112"/>
      <c r="AM253" s="112"/>
      <c r="AN253" s="112"/>
      <c r="AO253" s="112"/>
      <c r="AP253" s="112"/>
    </row>
    <row r="254" spans="2:42" s="119" customFormat="1" collapsed="1" x14ac:dyDescent="0.2">
      <c r="B254" s="207" t="str">
        <f t="shared" si="16"/>
        <v/>
      </c>
      <c r="D254" s="112"/>
      <c r="G254" s="207" t="str">
        <f t="shared" si="17"/>
        <v/>
      </c>
      <c r="J254" s="207" t="str">
        <f t="shared" si="18"/>
        <v/>
      </c>
      <c r="M254" s="112"/>
      <c r="N254" s="112"/>
      <c r="O254" s="112"/>
      <c r="P254" s="112"/>
      <c r="Q254" s="112"/>
      <c r="R254" s="112"/>
      <c r="S254" s="112"/>
      <c r="W254" s="207" t="str">
        <f t="shared" si="19"/>
        <v/>
      </c>
      <c r="X254" s="112"/>
      <c r="Y254" s="112"/>
      <c r="Z254" s="112"/>
      <c r="AA254" s="112"/>
      <c r="AB254" s="112"/>
      <c r="AC254" s="112"/>
      <c r="AD254" s="112"/>
      <c r="AE254" s="112"/>
      <c r="AG254" s="112"/>
      <c r="AH254" s="112"/>
      <c r="AI254" s="112"/>
      <c r="AK254" s="112"/>
      <c r="AL254" s="112"/>
      <c r="AM254" s="112"/>
      <c r="AN254" s="112"/>
      <c r="AO254" s="112"/>
      <c r="AP254" s="112"/>
    </row>
    <row r="255" spans="2:42" s="119" customFormat="1" collapsed="1" x14ac:dyDescent="0.2">
      <c r="B255" s="207" t="str">
        <f t="shared" si="16"/>
        <v/>
      </c>
      <c r="D255" s="112"/>
      <c r="G255" s="207" t="str">
        <f t="shared" si="17"/>
        <v/>
      </c>
      <c r="J255" s="207" t="str">
        <f t="shared" si="18"/>
        <v/>
      </c>
      <c r="M255" s="112"/>
      <c r="N255" s="112"/>
      <c r="O255" s="112"/>
      <c r="P255" s="112"/>
      <c r="Q255" s="112"/>
      <c r="R255" s="112"/>
      <c r="S255" s="112"/>
      <c r="W255" s="207" t="str">
        <f t="shared" si="19"/>
        <v/>
      </c>
      <c r="X255" s="112"/>
      <c r="Y255" s="112"/>
      <c r="Z255" s="112"/>
      <c r="AA255" s="112"/>
      <c r="AB255" s="112"/>
      <c r="AC255" s="112"/>
      <c r="AD255" s="112"/>
      <c r="AE255" s="112"/>
      <c r="AG255" s="112"/>
      <c r="AH255" s="112"/>
      <c r="AI255" s="112"/>
      <c r="AK255" s="112"/>
      <c r="AL255" s="112"/>
      <c r="AM255" s="112"/>
      <c r="AN255" s="112"/>
      <c r="AO255" s="112"/>
      <c r="AP255" s="112"/>
    </row>
    <row r="256" spans="2:42" s="119" customFormat="1" collapsed="1" x14ac:dyDescent="0.2">
      <c r="B256" s="207" t="str">
        <f t="shared" si="16"/>
        <v/>
      </c>
      <c r="D256" s="112"/>
      <c r="G256" s="207" t="str">
        <f t="shared" si="17"/>
        <v/>
      </c>
      <c r="J256" s="207" t="str">
        <f t="shared" si="18"/>
        <v/>
      </c>
      <c r="M256" s="112"/>
      <c r="N256" s="112"/>
      <c r="O256" s="112"/>
      <c r="P256" s="112"/>
      <c r="Q256" s="112"/>
      <c r="R256" s="112"/>
      <c r="S256" s="112"/>
      <c r="W256" s="207" t="str">
        <f t="shared" si="19"/>
        <v/>
      </c>
      <c r="X256" s="112"/>
      <c r="Y256" s="112"/>
      <c r="Z256" s="112"/>
      <c r="AA256" s="112"/>
      <c r="AB256" s="112"/>
      <c r="AC256" s="112"/>
      <c r="AD256" s="112"/>
      <c r="AE256" s="112"/>
      <c r="AG256" s="112"/>
      <c r="AH256" s="112"/>
      <c r="AI256" s="112"/>
      <c r="AK256" s="112"/>
      <c r="AL256" s="112"/>
      <c r="AM256" s="112"/>
      <c r="AN256" s="112"/>
      <c r="AO256" s="112"/>
      <c r="AP256" s="112"/>
    </row>
    <row r="257" spans="2:42" s="119" customFormat="1" collapsed="1" x14ac:dyDescent="0.2">
      <c r="B257" s="207" t="str">
        <f t="shared" si="16"/>
        <v/>
      </c>
      <c r="D257" s="112"/>
      <c r="G257" s="207" t="str">
        <f t="shared" si="17"/>
        <v/>
      </c>
      <c r="J257" s="207" t="str">
        <f t="shared" si="18"/>
        <v/>
      </c>
      <c r="M257" s="112"/>
      <c r="N257" s="112"/>
      <c r="O257" s="112"/>
      <c r="P257" s="112"/>
      <c r="Q257" s="112"/>
      <c r="R257" s="112"/>
      <c r="S257" s="112"/>
      <c r="W257" s="207" t="str">
        <f t="shared" si="19"/>
        <v/>
      </c>
      <c r="X257" s="112"/>
      <c r="Y257" s="112"/>
      <c r="Z257" s="112"/>
      <c r="AA257" s="112"/>
      <c r="AB257" s="112"/>
      <c r="AC257" s="112"/>
      <c r="AD257" s="112"/>
      <c r="AE257" s="112"/>
      <c r="AG257" s="112"/>
      <c r="AH257" s="112"/>
      <c r="AI257" s="112"/>
      <c r="AK257" s="112"/>
      <c r="AL257" s="112"/>
      <c r="AM257" s="112"/>
      <c r="AN257" s="112"/>
      <c r="AO257" s="112"/>
      <c r="AP257" s="112"/>
    </row>
    <row r="258" spans="2:42" s="119" customFormat="1" collapsed="1" x14ac:dyDescent="0.2">
      <c r="B258" s="207" t="str">
        <f t="shared" si="16"/>
        <v/>
      </c>
      <c r="D258" s="112"/>
      <c r="G258" s="207" t="str">
        <f t="shared" si="17"/>
        <v/>
      </c>
      <c r="J258" s="207" t="str">
        <f t="shared" si="18"/>
        <v/>
      </c>
      <c r="M258" s="112"/>
      <c r="N258" s="112"/>
      <c r="O258" s="112"/>
      <c r="P258" s="112"/>
      <c r="Q258" s="112"/>
      <c r="R258" s="112"/>
      <c r="S258" s="112"/>
      <c r="W258" s="207" t="str">
        <f t="shared" si="19"/>
        <v/>
      </c>
      <c r="X258" s="112"/>
      <c r="Y258" s="112"/>
      <c r="Z258" s="112"/>
      <c r="AA258" s="112"/>
      <c r="AB258" s="112"/>
      <c r="AC258" s="112"/>
      <c r="AD258" s="112"/>
      <c r="AE258" s="112"/>
      <c r="AG258" s="112"/>
      <c r="AH258" s="112"/>
      <c r="AI258" s="112"/>
      <c r="AK258" s="112"/>
      <c r="AL258" s="112"/>
      <c r="AM258" s="112"/>
      <c r="AN258" s="112"/>
      <c r="AO258" s="112"/>
      <c r="AP258" s="112"/>
    </row>
    <row r="259" spans="2:42" s="119" customFormat="1" collapsed="1" x14ac:dyDescent="0.2">
      <c r="B259" s="207" t="str">
        <f t="shared" si="16"/>
        <v/>
      </c>
      <c r="D259" s="112"/>
      <c r="G259" s="207" t="str">
        <f t="shared" si="17"/>
        <v/>
      </c>
      <c r="J259" s="207" t="str">
        <f t="shared" si="18"/>
        <v/>
      </c>
      <c r="M259" s="112"/>
      <c r="N259" s="112"/>
      <c r="O259" s="112"/>
      <c r="P259" s="112"/>
      <c r="Q259" s="112"/>
      <c r="R259" s="112"/>
      <c r="S259" s="112"/>
      <c r="W259" s="207" t="str">
        <f t="shared" si="19"/>
        <v/>
      </c>
      <c r="X259" s="112"/>
      <c r="Y259" s="112"/>
      <c r="Z259" s="112"/>
      <c r="AA259" s="112"/>
      <c r="AB259" s="112"/>
      <c r="AC259" s="112"/>
      <c r="AD259" s="112"/>
      <c r="AE259" s="112"/>
      <c r="AG259" s="112"/>
      <c r="AH259" s="112"/>
      <c r="AI259" s="112"/>
      <c r="AK259" s="112"/>
      <c r="AL259" s="112"/>
      <c r="AM259" s="112"/>
      <c r="AN259" s="112"/>
      <c r="AO259" s="112"/>
      <c r="AP259" s="112"/>
    </row>
    <row r="260" spans="2:42" s="119" customFormat="1" collapsed="1" x14ac:dyDescent="0.2">
      <c r="B260" s="207" t="str">
        <f t="shared" si="16"/>
        <v/>
      </c>
      <c r="D260" s="112"/>
      <c r="G260" s="207" t="str">
        <f t="shared" si="17"/>
        <v/>
      </c>
      <c r="J260" s="207" t="str">
        <f t="shared" si="18"/>
        <v/>
      </c>
      <c r="M260" s="112"/>
      <c r="N260" s="112"/>
      <c r="O260" s="112"/>
      <c r="P260" s="112"/>
      <c r="Q260" s="112"/>
      <c r="R260" s="112"/>
      <c r="S260" s="112"/>
      <c r="W260" s="207" t="str">
        <f t="shared" si="19"/>
        <v/>
      </c>
      <c r="X260" s="112"/>
      <c r="Y260" s="112"/>
      <c r="Z260" s="112"/>
      <c r="AA260" s="112"/>
      <c r="AB260" s="112"/>
      <c r="AC260" s="112"/>
      <c r="AD260" s="112"/>
      <c r="AE260" s="112"/>
      <c r="AG260" s="112"/>
      <c r="AH260" s="112"/>
      <c r="AI260" s="112"/>
      <c r="AK260" s="112"/>
      <c r="AL260" s="112"/>
      <c r="AM260" s="112"/>
      <c r="AN260" s="112"/>
      <c r="AO260" s="112"/>
      <c r="AP260" s="112"/>
    </row>
    <row r="261" spans="2:42" s="119" customFormat="1" collapsed="1" x14ac:dyDescent="0.2">
      <c r="B261" s="207" t="str">
        <f t="shared" si="16"/>
        <v/>
      </c>
      <c r="D261" s="112"/>
      <c r="G261" s="207" t="str">
        <f t="shared" si="17"/>
        <v/>
      </c>
      <c r="J261" s="207" t="str">
        <f t="shared" si="18"/>
        <v/>
      </c>
      <c r="M261" s="112"/>
      <c r="N261" s="112"/>
      <c r="O261" s="112"/>
      <c r="P261" s="112"/>
      <c r="Q261" s="112"/>
      <c r="R261" s="112"/>
      <c r="S261" s="112"/>
      <c r="W261" s="207" t="str">
        <f t="shared" si="19"/>
        <v/>
      </c>
      <c r="X261" s="112"/>
      <c r="Y261" s="112"/>
      <c r="Z261" s="112"/>
      <c r="AA261" s="112"/>
      <c r="AB261" s="112"/>
      <c r="AC261" s="112"/>
      <c r="AD261" s="112"/>
      <c r="AE261" s="112"/>
      <c r="AG261" s="112"/>
      <c r="AH261" s="112"/>
      <c r="AI261" s="112"/>
      <c r="AK261" s="112"/>
      <c r="AL261" s="112"/>
      <c r="AM261" s="112"/>
      <c r="AN261" s="112"/>
      <c r="AO261" s="112"/>
      <c r="AP261" s="112"/>
    </row>
    <row r="262" spans="2:42" s="119" customFormat="1" collapsed="1" x14ac:dyDescent="0.2">
      <c r="B262" s="207" t="str">
        <f t="shared" si="16"/>
        <v/>
      </c>
      <c r="D262" s="112"/>
      <c r="G262" s="207" t="str">
        <f t="shared" si="17"/>
        <v/>
      </c>
      <c r="J262" s="207" t="str">
        <f t="shared" si="18"/>
        <v/>
      </c>
      <c r="M262" s="112"/>
      <c r="N262" s="112"/>
      <c r="O262" s="112"/>
      <c r="P262" s="112"/>
      <c r="Q262" s="112"/>
      <c r="R262" s="112"/>
      <c r="S262" s="112"/>
      <c r="W262" s="207" t="str">
        <f t="shared" si="19"/>
        <v/>
      </c>
      <c r="X262" s="112"/>
      <c r="Y262" s="112"/>
      <c r="Z262" s="112"/>
      <c r="AA262" s="112"/>
      <c r="AB262" s="112"/>
      <c r="AC262" s="112"/>
      <c r="AD262" s="112"/>
      <c r="AE262" s="112"/>
      <c r="AG262" s="112"/>
      <c r="AH262" s="112"/>
      <c r="AI262" s="112"/>
      <c r="AK262" s="112"/>
      <c r="AL262" s="112"/>
      <c r="AM262" s="112"/>
      <c r="AN262" s="112"/>
      <c r="AO262" s="112"/>
      <c r="AP262" s="112"/>
    </row>
    <row r="263" spans="2:42" s="119" customFormat="1" collapsed="1" x14ac:dyDescent="0.2">
      <c r="B263" s="207" t="str">
        <f t="shared" ref="B263:B326" si="20">IF(C263="","",(VLOOKUP(C263,Generic_Road_Names_Table_Array,2,FALSE)))</f>
        <v/>
      </c>
      <c r="D263" s="112"/>
      <c r="G263" s="207" t="str">
        <f t="shared" ref="G263:G326" si="21">IF(F263="","",(VLOOKUP(F263,Crossings_Crossing_Type_Table_Array,2,FALSE)))</f>
        <v/>
      </c>
      <c r="J263" s="207" t="str">
        <f t="shared" ref="J263:J326" si="22">IF(I263="","",(VLOOKUP(I263,Generic_Side_Table_Array,2,FALSE)))</f>
        <v/>
      </c>
      <c r="M263" s="112"/>
      <c r="N263" s="112"/>
      <c r="O263" s="112"/>
      <c r="P263" s="112"/>
      <c r="Q263" s="112"/>
      <c r="R263" s="112"/>
      <c r="S263" s="112"/>
      <c r="W263" s="207" t="str">
        <f t="shared" ref="W263:W326" si="23">IF(V263="","",(VLOOKUP(V263,Footpaths_Footpath_Surface_Material_Table_Array,2,FALSE)))</f>
        <v/>
      </c>
      <c r="X263" s="112"/>
      <c r="Y263" s="112"/>
      <c r="Z263" s="112"/>
      <c r="AA263" s="112"/>
      <c r="AB263" s="112"/>
      <c r="AC263" s="112"/>
      <c r="AD263" s="112"/>
      <c r="AE263" s="112"/>
      <c r="AG263" s="112"/>
      <c r="AH263" s="112"/>
      <c r="AI263" s="112"/>
      <c r="AK263" s="112"/>
      <c r="AL263" s="112"/>
      <c r="AM263" s="112"/>
      <c r="AN263" s="112"/>
      <c r="AO263" s="112"/>
      <c r="AP263" s="112"/>
    </row>
    <row r="264" spans="2:42" s="119" customFormat="1" collapsed="1" x14ac:dyDescent="0.2">
      <c r="B264" s="207" t="str">
        <f t="shared" si="20"/>
        <v/>
      </c>
      <c r="D264" s="112"/>
      <c r="G264" s="207" t="str">
        <f t="shared" si="21"/>
        <v/>
      </c>
      <c r="J264" s="207" t="str">
        <f t="shared" si="22"/>
        <v/>
      </c>
      <c r="M264" s="112"/>
      <c r="N264" s="112"/>
      <c r="O264" s="112"/>
      <c r="P264" s="112"/>
      <c r="Q264" s="112"/>
      <c r="R264" s="112"/>
      <c r="S264" s="112"/>
      <c r="W264" s="207" t="str">
        <f t="shared" si="23"/>
        <v/>
      </c>
      <c r="X264" s="112"/>
      <c r="Y264" s="112"/>
      <c r="Z264" s="112"/>
      <c r="AA264" s="112"/>
      <c r="AB264" s="112"/>
      <c r="AC264" s="112"/>
      <c r="AD264" s="112"/>
      <c r="AE264" s="112"/>
      <c r="AG264" s="112"/>
      <c r="AH264" s="112"/>
      <c r="AI264" s="112"/>
      <c r="AK264" s="112"/>
      <c r="AL264" s="112"/>
      <c r="AM264" s="112"/>
      <c r="AN264" s="112"/>
      <c r="AO264" s="112"/>
      <c r="AP264" s="112"/>
    </row>
    <row r="265" spans="2:42" s="119" customFormat="1" collapsed="1" x14ac:dyDescent="0.2">
      <c r="B265" s="207" t="str">
        <f t="shared" si="20"/>
        <v/>
      </c>
      <c r="D265" s="112"/>
      <c r="G265" s="207" t="str">
        <f t="shared" si="21"/>
        <v/>
      </c>
      <c r="J265" s="207" t="str">
        <f t="shared" si="22"/>
        <v/>
      </c>
      <c r="M265" s="112"/>
      <c r="N265" s="112"/>
      <c r="O265" s="112"/>
      <c r="P265" s="112"/>
      <c r="Q265" s="112"/>
      <c r="R265" s="112"/>
      <c r="S265" s="112"/>
      <c r="W265" s="207" t="str">
        <f t="shared" si="23"/>
        <v/>
      </c>
      <c r="X265" s="112"/>
      <c r="Y265" s="112"/>
      <c r="Z265" s="112"/>
      <c r="AA265" s="112"/>
      <c r="AB265" s="112"/>
      <c r="AC265" s="112"/>
      <c r="AD265" s="112"/>
      <c r="AE265" s="112"/>
      <c r="AG265" s="112"/>
      <c r="AH265" s="112"/>
      <c r="AI265" s="112"/>
      <c r="AK265" s="112"/>
      <c r="AL265" s="112"/>
      <c r="AM265" s="112"/>
      <c r="AN265" s="112"/>
      <c r="AO265" s="112"/>
      <c r="AP265" s="112"/>
    </row>
    <row r="266" spans="2:42" s="119" customFormat="1" collapsed="1" x14ac:dyDescent="0.2">
      <c r="B266" s="207" t="str">
        <f t="shared" si="20"/>
        <v/>
      </c>
      <c r="D266" s="112"/>
      <c r="G266" s="207" t="str">
        <f t="shared" si="21"/>
        <v/>
      </c>
      <c r="J266" s="207" t="str">
        <f t="shared" si="22"/>
        <v/>
      </c>
      <c r="M266" s="112"/>
      <c r="N266" s="112"/>
      <c r="O266" s="112"/>
      <c r="P266" s="112"/>
      <c r="Q266" s="112"/>
      <c r="R266" s="112"/>
      <c r="S266" s="112"/>
      <c r="W266" s="207" t="str">
        <f t="shared" si="23"/>
        <v/>
      </c>
      <c r="X266" s="112"/>
      <c r="Y266" s="112"/>
      <c r="Z266" s="112"/>
      <c r="AA266" s="112"/>
      <c r="AB266" s="112"/>
      <c r="AC266" s="112"/>
      <c r="AD266" s="112"/>
      <c r="AE266" s="112"/>
      <c r="AG266" s="112"/>
      <c r="AH266" s="112"/>
      <c r="AI266" s="112"/>
      <c r="AK266" s="112"/>
      <c r="AL266" s="112"/>
      <c r="AM266" s="112"/>
      <c r="AN266" s="112"/>
      <c r="AO266" s="112"/>
      <c r="AP266" s="112"/>
    </row>
    <row r="267" spans="2:42" s="119" customFormat="1" collapsed="1" x14ac:dyDescent="0.2">
      <c r="B267" s="207" t="str">
        <f t="shared" si="20"/>
        <v/>
      </c>
      <c r="D267" s="112"/>
      <c r="G267" s="207" t="str">
        <f t="shared" si="21"/>
        <v/>
      </c>
      <c r="J267" s="207" t="str">
        <f t="shared" si="22"/>
        <v/>
      </c>
      <c r="M267" s="112"/>
      <c r="N267" s="112"/>
      <c r="O267" s="112"/>
      <c r="P267" s="112"/>
      <c r="Q267" s="112"/>
      <c r="R267" s="112"/>
      <c r="S267" s="112"/>
      <c r="W267" s="207" t="str">
        <f t="shared" si="23"/>
        <v/>
      </c>
      <c r="X267" s="112"/>
      <c r="Y267" s="112"/>
      <c r="Z267" s="112"/>
      <c r="AA267" s="112"/>
      <c r="AB267" s="112"/>
      <c r="AC267" s="112"/>
      <c r="AD267" s="112"/>
      <c r="AE267" s="112"/>
      <c r="AG267" s="112"/>
      <c r="AH267" s="112"/>
      <c r="AI267" s="112"/>
      <c r="AK267" s="112"/>
      <c r="AL267" s="112"/>
      <c r="AM267" s="112"/>
      <c r="AN267" s="112"/>
      <c r="AO267" s="112"/>
      <c r="AP267" s="112"/>
    </row>
    <row r="268" spans="2:42" s="119" customFormat="1" collapsed="1" x14ac:dyDescent="0.2">
      <c r="B268" s="207" t="str">
        <f t="shared" si="20"/>
        <v/>
      </c>
      <c r="D268" s="112"/>
      <c r="G268" s="207" t="str">
        <f t="shared" si="21"/>
        <v/>
      </c>
      <c r="J268" s="207" t="str">
        <f t="shared" si="22"/>
        <v/>
      </c>
      <c r="M268" s="112"/>
      <c r="N268" s="112"/>
      <c r="O268" s="112"/>
      <c r="P268" s="112"/>
      <c r="Q268" s="112"/>
      <c r="R268" s="112"/>
      <c r="S268" s="112"/>
      <c r="W268" s="207" t="str">
        <f t="shared" si="23"/>
        <v/>
      </c>
      <c r="X268" s="112"/>
      <c r="Y268" s="112"/>
      <c r="Z268" s="112"/>
      <c r="AA268" s="112"/>
      <c r="AB268" s="112"/>
      <c r="AC268" s="112"/>
      <c r="AD268" s="112"/>
      <c r="AE268" s="112"/>
      <c r="AG268" s="112"/>
      <c r="AH268" s="112"/>
      <c r="AI268" s="112"/>
      <c r="AK268" s="112"/>
      <c r="AL268" s="112"/>
      <c r="AM268" s="112"/>
      <c r="AN268" s="112"/>
      <c r="AO268" s="112"/>
      <c r="AP268" s="112"/>
    </row>
    <row r="269" spans="2:42" s="119" customFormat="1" collapsed="1" x14ac:dyDescent="0.2">
      <c r="B269" s="207" t="str">
        <f t="shared" si="20"/>
        <v/>
      </c>
      <c r="D269" s="112"/>
      <c r="G269" s="207" t="str">
        <f t="shared" si="21"/>
        <v/>
      </c>
      <c r="J269" s="207" t="str">
        <f t="shared" si="22"/>
        <v/>
      </c>
      <c r="M269" s="112"/>
      <c r="N269" s="112"/>
      <c r="O269" s="112"/>
      <c r="P269" s="112"/>
      <c r="Q269" s="112"/>
      <c r="R269" s="112"/>
      <c r="S269" s="112"/>
      <c r="W269" s="207" t="str">
        <f t="shared" si="23"/>
        <v/>
      </c>
      <c r="X269" s="112"/>
      <c r="Y269" s="112"/>
      <c r="Z269" s="112"/>
      <c r="AA269" s="112"/>
      <c r="AB269" s="112"/>
      <c r="AC269" s="112"/>
      <c r="AD269" s="112"/>
      <c r="AE269" s="112"/>
      <c r="AG269" s="112"/>
      <c r="AH269" s="112"/>
      <c r="AI269" s="112"/>
      <c r="AK269" s="112"/>
      <c r="AL269" s="112"/>
      <c r="AM269" s="112"/>
      <c r="AN269" s="112"/>
      <c r="AO269" s="112"/>
      <c r="AP269" s="112"/>
    </row>
    <row r="270" spans="2:42" s="119" customFormat="1" collapsed="1" x14ac:dyDescent="0.2">
      <c r="B270" s="207" t="str">
        <f t="shared" si="20"/>
        <v/>
      </c>
      <c r="D270" s="112"/>
      <c r="G270" s="207" t="str">
        <f t="shared" si="21"/>
        <v/>
      </c>
      <c r="J270" s="207" t="str">
        <f t="shared" si="22"/>
        <v/>
      </c>
      <c r="M270" s="112"/>
      <c r="N270" s="112"/>
      <c r="O270" s="112"/>
      <c r="P270" s="112"/>
      <c r="Q270" s="112"/>
      <c r="R270" s="112"/>
      <c r="S270" s="112"/>
      <c r="W270" s="207" t="str">
        <f t="shared" si="23"/>
        <v/>
      </c>
      <c r="X270" s="112"/>
      <c r="Y270" s="112"/>
      <c r="Z270" s="112"/>
      <c r="AA270" s="112"/>
      <c r="AB270" s="112"/>
      <c r="AC270" s="112"/>
      <c r="AD270" s="112"/>
      <c r="AE270" s="112"/>
      <c r="AG270" s="112"/>
      <c r="AH270" s="112"/>
      <c r="AI270" s="112"/>
      <c r="AK270" s="112"/>
      <c r="AL270" s="112"/>
      <c r="AM270" s="112"/>
      <c r="AN270" s="112"/>
      <c r="AO270" s="112"/>
      <c r="AP270" s="112"/>
    </row>
    <row r="271" spans="2:42" s="119" customFormat="1" collapsed="1" x14ac:dyDescent="0.2">
      <c r="B271" s="207" t="str">
        <f t="shared" si="20"/>
        <v/>
      </c>
      <c r="D271" s="112"/>
      <c r="G271" s="207" t="str">
        <f t="shared" si="21"/>
        <v/>
      </c>
      <c r="J271" s="207" t="str">
        <f t="shared" si="22"/>
        <v/>
      </c>
      <c r="M271" s="112"/>
      <c r="N271" s="112"/>
      <c r="O271" s="112"/>
      <c r="P271" s="112"/>
      <c r="Q271" s="112"/>
      <c r="R271" s="112"/>
      <c r="S271" s="112"/>
      <c r="W271" s="207" t="str">
        <f t="shared" si="23"/>
        <v/>
      </c>
      <c r="X271" s="112"/>
      <c r="Y271" s="112"/>
      <c r="Z271" s="112"/>
      <c r="AA271" s="112"/>
      <c r="AB271" s="112"/>
      <c r="AC271" s="112"/>
      <c r="AD271" s="112"/>
      <c r="AE271" s="112"/>
      <c r="AG271" s="112"/>
      <c r="AH271" s="112"/>
      <c r="AI271" s="112"/>
      <c r="AK271" s="112"/>
      <c r="AL271" s="112"/>
      <c r="AM271" s="112"/>
      <c r="AN271" s="112"/>
      <c r="AO271" s="112"/>
      <c r="AP271" s="112"/>
    </row>
    <row r="272" spans="2:42" s="119" customFormat="1" collapsed="1" x14ac:dyDescent="0.2">
      <c r="B272" s="207" t="str">
        <f t="shared" si="20"/>
        <v/>
      </c>
      <c r="D272" s="112"/>
      <c r="G272" s="207" t="str">
        <f t="shared" si="21"/>
        <v/>
      </c>
      <c r="J272" s="207" t="str">
        <f t="shared" si="22"/>
        <v/>
      </c>
      <c r="M272" s="112"/>
      <c r="N272" s="112"/>
      <c r="O272" s="112"/>
      <c r="P272" s="112"/>
      <c r="Q272" s="112"/>
      <c r="R272" s="112"/>
      <c r="S272" s="112"/>
      <c r="W272" s="207" t="str">
        <f t="shared" si="23"/>
        <v/>
      </c>
      <c r="X272" s="112"/>
      <c r="Y272" s="112"/>
      <c r="Z272" s="112"/>
      <c r="AA272" s="112"/>
      <c r="AB272" s="112"/>
      <c r="AC272" s="112"/>
      <c r="AD272" s="112"/>
      <c r="AE272" s="112"/>
      <c r="AG272" s="112"/>
      <c r="AH272" s="112"/>
      <c r="AI272" s="112"/>
      <c r="AK272" s="112"/>
      <c r="AL272" s="112"/>
      <c r="AM272" s="112"/>
      <c r="AN272" s="112"/>
      <c r="AO272" s="112"/>
      <c r="AP272" s="112"/>
    </row>
    <row r="273" spans="2:42" s="119" customFormat="1" collapsed="1" x14ac:dyDescent="0.2">
      <c r="B273" s="207" t="str">
        <f t="shared" si="20"/>
        <v/>
      </c>
      <c r="D273" s="112"/>
      <c r="G273" s="207" t="str">
        <f t="shared" si="21"/>
        <v/>
      </c>
      <c r="J273" s="207" t="str">
        <f t="shared" si="22"/>
        <v/>
      </c>
      <c r="M273" s="112"/>
      <c r="N273" s="112"/>
      <c r="O273" s="112"/>
      <c r="P273" s="112"/>
      <c r="Q273" s="112"/>
      <c r="R273" s="112"/>
      <c r="S273" s="112"/>
      <c r="W273" s="207" t="str">
        <f t="shared" si="23"/>
        <v/>
      </c>
      <c r="X273" s="112"/>
      <c r="Y273" s="112"/>
      <c r="Z273" s="112"/>
      <c r="AA273" s="112"/>
      <c r="AB273" s="112"/>
      <c r="AC273" s="112"/>
      <c r="AD273" s="112"/>
      <c r="AE273" s="112"/>
      <c r="AG273" s="112"/>
      <c r="AH273" s="112"/>
      <c r="AI273" s="112"/>
      <c r="AK273" s="112"/>
      <c r="AL273" s="112"/>
      <c r="AM273" s="112"/>
      <c r="AN273" s="112"/>
      <c r="AO273" s="112"/>
      <c r="AP273" s="112"/>
    </row>
    <row r="274" spans="2:42" s="119" customFormat="1" collapsed="1" x14ac:dyDescent="0.2">
      <c r="B274" s="207" t="str">
        <f t="shared" si="20"/>
        <v/>
      </c>
      <c r="D274" s="112"/>
      <c r="G274" s="207" t="str">
        <f t="shared" si="21"/>
        <v/>
      </c>
      <c r="J274" s="207" t="str">
        <f t="shared" si="22"/>
        <v/>
      </c>
      <c r="M274" s="112"/>
      <c r="N274" s="112"/>
      <c r="O274" s="112"/>
      <c r="P274" s="112"/>
      <c r="Q274" s="112"/>
      <c r="R274" s="112"/>
      <c r="S274" s="112"/>
      <c r="W274" s="207" t="str">
        <f t="shared" si="23"/>
        <v/>
      </c>
      <c r="X274" s="112"/>
      <c r="Y274" s="112"/>
      <c r="Z274" s="112"/>
      <c r="AA274" s="112"/>
      <c r="AB274" s="112"/>
      <c r="AC274" s="112"/>
      <c r="AD274" s="112"/>
      <c r="AE274" s="112"/>
      <c r="AG274" s="112"/>
      <c r="AH274" s="112"/>
      <c r="AI274" s="112"/>
      <c r="AK274" s="112"/>
      <c r="AL274" s="112"/>
      <c r="AM274" s="112"/>
      <c r="AN274" s="112"/>
      <c r="AO274" s="112"/>
      <c r="AP274" s="112"/>
    </row>
    <row r="275" spans="2:42" s="119" customFormat="1" collapsed="1" x14ac:dyDescent="0.2">
      <c r="B275" s="207" t="str">
        <f t="shared" si="20"/>
        <v/>
      </c>
      <c r="D275" s="112"/>
      <c r="G275" s="207" t="str">
        <f t="shared" si="21"/>
        <v/>
      </c>
      <c r="J275" s="207" t="str">
        <f t="shared" si="22"/>
        <v/>
      </c>
      <c r="M275" s="112"/>
      <c r="N275" s="112"/>
      <c r="O275" s="112"/>
      <c r="P275" s="112"/>
      <c r="Q275" s="112"/>
      <c r="R275" s="112"/>
      <c r="S275" s="112"/>
      <c r="W275" s="207" t="str">
        <f t="shared" si="23"/>
        <v/>
      </c>
      <c r="X275" s="112"/>
      <c r="Y275" s="112"/>
      <c r="Z275" s="112"/>
      <c r="AA275" s="112"/>
      <c r="AB275" s="112"/>
      <c r="AC275" s="112"/>
      <c r="AD275" s="112"/>
      <c r="AE275" s="112"/>
      <c r="AG275" s="112"/>
      <c r="AH275" s="112"/>
      <c r="AI275" s="112"/>
      <c r="AK275" s="112"/>
      <c r="AL275" s="112"/>
      <c r="AM275" s="112"/>
      <c r="AN275" s="112"/>
      <c r="AO275" s="112"/>
      <c r="AP275" s="112"/>
    </row>
    <row r="276" spans="2:42" s="119" customFormat="1" collapsed="1" x14ac:dyDescent="0.2">
      <c r="B276" s="207" t="str">
        <f t="shared" si="20"/>
        <v/>
      </c>
      <c r="D276" s="112"/>
      <c r="G276" s="207" t="str">
        <f t="shared" si="21"/>
        <v/>
      </c>
      <c r="J276" s="207" t="str">
        <f t="shared" si="22"/>
        <v/>
      </c>
      <c r="M276" s="112"/>
      <c r="N276" s="112"/>
      <c r="O276" s="112"/>
      <c r="P276" s="112"/>
      <c r="Q276" s="112"/>
      <c r="R276" s="112"/>
      <c r="S276" s="112"/>
      <c r="W276" s="207" t="str">
        <f t="shared" si="23"/>
        <v/>
      </c>
      <c r="X276" s="112"/>
      <c r="Y276" s="112"/>
      <c r="Z276" s="112"/>
      <c r="AA276" s="112"/>
      <c r="AB276" s="112"/>
      <c r="AC276" s="112"/>
      <c r="AD276" s="112"/>
      <c r="AE276" s="112"/>
      <c r="AG276" s="112"/>
      <c r="AH276" s="112"/>
      <c r="AI276" s="112"/>
      <c r="AK276" s="112"/>
      <c r="AL276" s="112"/>
      <c r="AM276" s="112"/>
      <c r="AN276" s="112"/>
      <c r="AO276" s="112"/>
      <c r="AP276" s="112"/>
    </row>
    <row r="277" spans="2:42" s="119" customFormat="1" collapsed="1" x14ac:dyDescent="0.2">
      <c r="B277" s="207" t="str">
        <f t="shared" si="20"/>
        <v/>
      </c>
      <c r="D277" s="112"/>
      <c r="G277" s="207" t="str">
        <f t="shared" si="21"/>
        <v/>
      </c>
      <c r="J277" s="207" t="str">
        <f t="shared" si="22"/>
        <v/>
      </c>
      <c r="M277" s="112"/>
      <c r="N277" s="112"/>
      <c r="O277" s="112"/>
      <c r="P277" s="112"/>
      <c r="Q277" s="112"/>
      <c r="R277" s="112"/>
      <c r="S277" s="112"/>
      <c r="W277" s="207" t="str">
        <f t="shared" si="23"/>
        <v/>
      </c>
      <c r="X277" s="112"/>
      <c r="Y277" s="112"/>
      <c r="Z277" s="112"/>
      <c r="AA277" s="112"/>
      <c r="AB277" s="112"/>
      <c r="AC277" s="112"/>
      <c r="AD277" s="112"/>
      <c r="AE277" s="112"/>
      <c r="AG277" s="112"/>
      <c r="AH277" s="112"/>
      <c r="AI277" s="112"/>
      <c r="AK277" s="112"/>
      <c r="AL277" s="112"/>
      <c r="AM277" s="112"/>
      <c r="AN277" s="112"/>
      <c r="AO277" s="112"/>
      <c r="AP277" s="112"/>
    </row>
    <row r="278" spans="2:42" s="119" customFormat="1" collapsed="1" x14ac:dyDescent="0.2">
      <c r="B278" s="207" t="str">
        <f t="shared" si="20"/>
        <v/>
      </c>
      <c r="D278" s="112"/>
      <c r="G278" s="207" t="str">
        <f t="shared" si="21"/>
        <v/>
      </c>
      <c r="J278" s="207" t="str">
        <f t="shared" si="22"/>
        <v/>
      </c>
      <c r="M278" s="112"/>
      <c r="N278" s="112"/>
      <c r="O278" s="112"/>
      <c r="P278" s="112"/>
      <c r="Q278" s="112"/>
      <c r="R278" s="112"/>
      <c r="S278" s="112"/>
      <c r="W278" s="207" t="str">
        <f t="shared" si="23"/>
        <v/>
      </c>
      <c r="X278" s="112"/>
      <c r="Y278" s="112"/>
      <c r="Z278" s="112"/>
      <c r="AA278" s="112"/>
      <c r="AB278" s="112"/>
      <c r="AC278" s="112"/>
      <c r="AD278" s="112"/>
      <c r="AE278" s="112"/>
      <c r="AG278" s="112"/>
      <c r="AH278" s="112"/>
      <c r="AI278" s="112"/>
      <c r="AK278" s="112"/>
      <c r="AL278" s="112"/>
      <c r="AM278" s="112"/>
      <c r="AN278" s="112"/>
      <c r="AO278" s="112"/>
      <c r="AP278" s="112"/>
    </row>
    <row r="279" spans="2:42" s="119" customFormat="1" collapsed="1" x14ac:dyDescent="0.2">
      <c r="B279" s="207" t="str">
        <f t="shared" si="20"/>
        <v/>
      </c>
      <c r="D279" s="112"/>
      <c r="G279" s="207" t="str">
        <f t="shared" si="21"/>
        <v/>
      </c>
      <c r="J279" s="207" t="str">
        <f t="shared" si="22"/>
        <v/>
      </c>
      <c r="M279" s="112"/>
      <c r="N279" s="112"/>
      <c r="O279" s="112"/>
      <c r="P279" s="112"/>
      <c r="Q279" s="112"/>
      <c r="R279" s="112"/>
      <c r="S279" s="112"/>
      <c r="W279" s="207" t="str">
        <f t="shared" si="23"/>
        <v/>
      </c>
      <c r="X279" s="112"/>
      <c r="Y279" s="112"/>
      <c r="Z279" s="112"/>
      <c r="AA279" s="112"/>
      <c r="AB279" s="112"/>
      <c r="AC279" s="112"/>
      <c r="AD279" s="112"/>
      <c r="AE279" s="112"/>
      <c r="AG279" s="112"/>
      <c r="AH279" s="112"/>
      <c r="AI279" s="112"/>
      <c r="AK279" s="112"/>
      <c r="AL279" s="112"/>
      <c r="AM279" s="112"/>
      <c r="AN279" s="112"/>
      <c r="AO279" s="112"/>
      <c r="AP279" s="112"/>
    </row>
    <row r="280" spans="2:42" s="119" customFormat="1" collapsed="1" x14ac:dyDescent="0.2">
      <c r="B280" s="207" t="str">
        <f t="shared" si="20"/>
        <v/>
      </c>
      <c r="D280" s="112"/>
      <c r="G280" s="207" t="str">
        <f t="shared" si="21"/>
        <v/>
      </c>
      <c r="J280" s="207" t="str">
        <f t="shared" si="22"/>
        <v/>
      </c>
      <c r="M280" s="112"/>
      <c r="N280" s="112"/>
      <c r="O280" s="112"/>
      <c r="P280" s="112"/>
      <c r="Q280" s="112"/>
      <c r="R280" s="112"/>
      <c r="S280" s="112"/>
      <c r="W280" s="207" t="str">
        <f t="shared" si="23"/>
        <v/>
      </c>
      <c r="X280" s="112"/>
      <c r="Y280" s="112"/>
      <c r="Z280" s="112"/>
      <c r="AA280" s="112"/>
      <c r="AB280" s="112"/>
      <c r="AC280" s="112"/>
      <c r="AD280" s="112"/>
      <c r="AE280" s="112"/>
      <c r="AG280" s="112"/>
      <c r="AH280" s="112"/>
      <c r="AI280" s="112"/>
      <c r="AK280" s="112"/>
      <c r="AL280" s="112"/>
      <c r="AM280" s="112"/>
      <c r="AN280" s="112"/>
      <c r="AO280" s="112"/>
      <c r="AP280" s="112"/>
    </row>
    <row r="281" spans="2:42" s="119" customFormat="1" collapsed="1" x14ac:dyDescent="0.2">
      <c r="B281" s="207" t="str">
        <f t="shared" si="20"/>
        <v/>
      </c>
      <c r="D281" s="112"/>
      <c r="G281" s="207" t="str">
        <f t="shared" si="21"/>
        <v/>
      </c>
      <c r="J281" s="207" t="str">
        <f t="shared" si="22"/>
        <v/>
      </c>
      <c r="M281" s="112"/>
      <c r="N281" s="112"/>
      <c r="O281" s="112"/>
      <c r="P281" s="112"/>
      <c r="Q281" s="112"/>
      <c r="R281" s="112"/>
      <c r="S281" s="112"/>
      <c r="W281" s="207" t="str">
        <f t="shared" si="23"/>
        <v/>
      </c>
      <c r="X281" s="112"/>
      <c r="Y281" s="112"/>
      <c r="Z281" s="112"/>
      <c r="AA281" s="112"/>
      <c r="AB281" s="112"/>
      <c r="AC281" s="112"/>
      <c r="AD281" s="112"/>
      <c r="AE281" s="112"/>
      <c r="AG281" s="112"/>
      <c r="AH281" s="112"/>
      <c r="AI281" s="112"/>
      <c r="AK281" s="112"/>
      <c r="AL281" s="112"/>
      <c r="AM281" s="112"/>
      <c r="AN281" s="112"/>
      <c r="AO281" s="112"/>
      <c r="AP281" s="112"/>
    </row>
    <row r="282" spans="2:42" s="119" customFormat="1" collapsed="1" x14ac:dyDescent="0.2">
      <c r="B282" s="207" t="str">
        <f t="shared" si="20"/>
        <v/>
      </c>
      <c r="D282" s="112"/>
      <c r="G282" s="207" t="str">
        <f t="shared" si="21"/>
        <v/>
      </c>
      <c r="J282" s="207" t="str">
        <f t="shared" si="22"/>
        <v/>
      </c>
      <c r="M282" s="112"/>
      <c r="N282" s="112"/>
      <c r="O282" s="112"/>
      <c r="P282" s="112"/>
      <c r="Q282" s="112"/>
      <c r="R282" s="112"/>
      <c r="S282" s="112"/>
      <c r="W282" s="207" t="str">
        <f t="shared" si="23"/>
        <v/>
      </c>
      <c r="X282" s="112"/>
      <c r="Y282" s="112"/>
      <c r="Z282" s="112"/>
      <c r="AA282" s="112"/>
      <c r="AB282" s="112"/>
      <c r="AC282" s="112"/>
      <c r="AD282" s="112"/>
      <c r="AE282" s="112"/>
      <c r="AG282" s="112"/>
      <c r="AH282" s="112"/>
      <c r="AI282" s="112"/>
      <c r="AK282" s="112"/>
      <c r="AL282" s="112"/>
      <c r="AM282" s="112"/>
      <c r="AN282" s="112"/>
      <c r="AO282" s="112"/>
      <c r="AP282" s="112"/>
    </row>
    <row r="283" spans="2:42" s="119" customFormat="1" collapsed="1" x14ac:dyDescent="0.2">
      <c r="B283" s="207" t="str">
        <f t="shared" si="20"/>
        <v/>
      </c>
      <c r="D283" s="112"/>
      <c r="G283" s="207" t="str">
        <f t="shared" si="21"/>
        <v/>
      </c>
      <c r="J283" s="207" t="str">
        <f t="shared" si="22"/>
        <v/>
      </c>
      <c r="M283" s="112"/>
      <c r="N283" s="112"/>
      <c r="O283" s="112"/>
      <c r="P283" s="112"/>
      <c r="Q283" s="112"/>
      <c r="R283" s="112"/>
      <c r="S283" s="112"/>
      <c r="W283" s="207" t="str">
        <f t="shared" si="23"/>
        <v/>
      </c>
      <c r="X283" s="112"/>
      <c r="Y283" s="112"/>
      <c r="Z283" s="112"/>
      <c r="AA283" s="112"/>
      <c r="AB283" s="112"/>
      <c r="AC283" s="112"/>
      <c r="AD283" s="112"/>
      <c r="AE283" s="112"/>
      <c r="AG283" s="112"/>
      <c r="AH283" s="112"/>
      <c r="AI283" s="112"/>
      <c r="AK283" s="112"/>
      <c r="AL283" s="112"/>
      <c r="AM283" s="112"/>
      <c r="AN283" s="112"/>
      <c r="AO283" s="112"/>
      <c r="AP283" s="112"/>
    </row>
    <row r="284" spans="2:42" s="119" customFormat="1" collapsed="1" x14ac:dyDescent="0.2">
      <c r="B284" s="207" t="str">
        <f t="shared" si="20"/>
        <v/>
      </c>
      <c r="D284" s="112"/>
      <c r="G284" s="207" t="str">
        <f t="shared" si="21"/>
        <v/>
      </c>
      <c r="J284" s="207" t="str">
        <f t="shared" si="22"/>
        <v/>
      </c>
      <c r="M284" s="112"/>
      <c r="N284" s="112"/>
      <c r="O284" s="112"/>
      <c r="P284" s="112"/>
      <c r="Q284" s="112"/>
      <c r="R284" s="112"/>
      <c r="S284" s="112"/>
      <c r="W284" s="207" t="str">
        <f t="shared" si="23"/>
        <v/>
      </c>
      <c r="X284" s="112"/>
      <c r="Y284" s="112"/>
      <c r="Z284" s="112"/>
      <c r="AA284" s="112"/>
      <c r="AB284" s="112"/>
      <c r="AC284" s="112"/>
      <c r="AD284" s="112"/>
      <c r="AE284" s="112"/>
      <c r="AG284" s="112"/>
      <c r="AH284" s="112"/>
      <c r="AI284" s="112"/>
      <c r="AK284" s="112"/>
      <c r="AL284" s="112"/>
      <c r="AM284" s="112"/>
      <c r="AN284" s="112"/>
      <c r="AO284" s="112"/>
      <c r="AP284" s="112"/>
    </row>
    <row r="285" spans="2:42" s="119" customFormat="1" collapsed="1" x14ac:dyDescent="0.2">
      <c r="B285" s="207" t="str">
        <f t="shared" si="20"/>
        <v/>
      </c>
      <c r="D285" s="112"/>
      <c r="G285" s="207" t="str">
        <f t="shared" si="21"/>
        <v/>
      </c>
      <c r="J285" s="207" t="str">
        <f t="shared" si="22"/>
        <v/>
      </c>
      <c r="M285" s="112"/>
      <c r="N285" s="112"/>
      <c r="O285" s="112"/>
      <c r="P285" s="112"/>
      <c r="Q285" s="112"/>
      <c r="R285" s="112"/>
      <c r="S285" s="112"/>
      <c r="W285" s="207" t="str">
        <f t="shared" si="23"/>
        <v/>
      </c>
      <c r="X285" s="112"/>
      <c r="Y285" s="112"/>
      <c r="Z285" s="112"/>
      <c r="AA285" s="112"/>
      <c r="AB285" s="112"/>
      <c r="AC285" s="112"/>
      <c r="AD285" s="112"/>
      <c r="AE285" s="112"/>
      <c r="AG285" s="112"/>
      <c r="AH285" s="112"/>
      <c r="AI285" s="112"/>
      <c r="AK285" s="112"/>
      <c r="AL285" s="112"/>
      <c r="AM285" s="112"/>
      <c r="AN285" s="112"/>
      <c r="AO285" s="112"/>
      <c r="AP285" s="112"/>
    </row>
    <row r="286" spans="2:42" s="119" customFormat="1" collapsed="1" x14ac:dyDescent="0.2">
      <c r="B286" s="207" t="str">
        <f t="shared" si="20"/>
        <v/>
      </c>
      <c r="D286" s="112"/>
      <c r="G286" s="207" t="str">
        <f t="shared" si="21"/>
        <v/>
      </c>
      <c r="J286" s="207" t="str">
        <f t="shared" si="22"/>
        <v/>
      </c>
      <c r="M286" s="112"/>
      <c r="N286" s="112"/>
      <c r="O286" s="112"/>
      <c r="P286" s="112"/>
      <c r="Q286" s="112"/>
      <c r="R286" s="112"/>
      <c r="S286" s="112"/>
      <c r="W286" s="207" t="str">
        <f t="shared" si="23"/>
        <v/>
      </c>
      <c r="X286" s="112"/>
      <c r="Y286" s="112"/>
      <c r="Z286" s="112"/>
      <c r="AA286" s="112"/>
      <c r="AB286" s="112"/>
      <c r="AC286" s="112"/>
      <c r="AD286" s="112"/>
      <c r="AE286" s="112"/>
      <c r="AG286" s="112"/>
      <c r="AH286" s="112"/>
      <c r="AI286" s="112"/>
      <c r="AK286" s="112"/>
      <c r="AL286" s="112"/>
      <c r="AM286" s="112"/>
      <c r="AN286" s="112"/>
      <c r="AO286" s="112"/>
      <c r="AP286" s="112"/>
    </row>
    <row r="287" spans="2:42" s="119" customFormat="1" collapsed="1" x14ac:dyDescent="0.2">
      <c r="B287" s="207" t="str">
        <f t="shared" si="20"/>
        <v/>
      </c>
      <c r="D287" s="112"/>
      <c r="G287" s="207" t="str">
        <f t="shared" si="21"/>
        <v/>
      </c>
      <c r="J287" s="207" t="str">
        <f t="shared" si="22"/>
        <v/>
      </c>
      <c r="M287" s="112"/>
      <c r="N287" s="112"/>
      <c r="O287" s="112"/>
      <c r="P287" s="112"/>
      <c r="Q287" s="112"/>
      <c r="R287" s="112"/>
      <c r="S287" s="112"/>
      <c r="W287" s="207" t="str">
        <f t="shared" si="23"/>
        <v/>
      </c>
      <c r="X287" s="112"/>
      <c r="Y287" s="112"/>
      <c r="Z287" s="112"/>
      <c r="AA287" s="112"/>
      <c r="AB287" s="112"/>
      <c r="AC287" s="112"/>
      <c r="AD287" s="112"/>
      <c r="AE287" s="112"/>
      <c r="AG287" s="112"/>
      <c r="AH287" s="112"/>
      <c r="AI287" s="112"/>
      <c r="AK287" s="112"/>
      <c r="AL287" s="112"/>
      <c r="AM287" s="112"/>
      <c r="AN287" s="112"/>
      <c r="AO287" s="112"/>
      <c r="AP287" s="112"/>
    </row>
    <row r="288" spans="2:42" s="119" customFormat="1" collapsed="1" x14ac:dyDescent="0.2">
      <c r="B288" s="207" t="str">
        <f t="shared" si="20"/>
        <v/>
      </c>
      <c r="D288" s="112"/>
      <c r="G288" s="207" t="str">
        <f t="shared" si="21"/>
        <v/>
      </c>
      <c r="J288" s="207" t="str">
        <f t="shared" si="22"/>
        <v/>
      </c>
      <c r="M288" s="112"/>
      <c r="N288" s="112"/>
      <c r="O288" s="112"/>
      <c r="P288" s="112"/>
      <c r="Q288" s="112"/>
      <c r="R288" s="112"/>
      <c r="S288" s="112"/>
      <c r="W288" s="207" t="str">
        <f t="shared" si="23"/>
        <v/>
      </c>
      <c r="X288" s="112"/>
      <c r="Y288" s="112"/>
      <c r="Z288" s="112"/>
      <c r="AA288" s="112"/>
      <c r="AB288" s="112"/>
      <c r="AC288" s="112"/>
      <c r="AD288" s="112"/>
      <c r="AE288" s="112"/>
      <c r="AG288" s="112"/>
      <c r="AH288" s="112"/>
      <c r="AI288" s="112"/>
      <c r="AK288" s="112"/>
      <c r="AL288" s="112"/>
      <c r="AM288" s="112"/>
      <c r="AN288" s="112"/>
      <c r="AO288" s="112"/>
      <c r="AP288" s="112"/>
    </row>
    <row r="289" spans="2:42" s="119" customFormat="1" collapsed="1" x14ac:dyDescent="0.2">
      <c r="B289" s="207" t="str">
        <f t="shared" si="20"/>
        <v/>
      </c>
      <c r="D289" s="112"/>
      <c r="G289" s="207" t="str">
        <f t="shared" si="21"/>
        <v/>
      </c>
      <c r="J289" s="207" t="str">
        <f t="shared" si="22"/>
        <v/>
      </c>
      <c r="M289" s="112"/>
      <c r="N289" s="112"/>
      <c r="O289" s="112"/>
      <c r="P289" s="112"/>
      <c r="Q289" s="112"/>
      <c r="R289" s="112"/>
      <c r="S289" s="112"/>
      <c r="W289" s="207" t="str">
        <f t="shared" si="23"/>
        <v/>
      </c>
      <c r="X289" s="112"/>
      <c r="Y289" s="112"/>
      <c r="Z289" s="112"/>
      <c r="AA289" s="112"/>
      <c r="AB289" s="112"/>
      <c r="AC289" s="112"/>
      <c r="AD289" s="112"/>
      <c r="AE289" s="112"/>
      <c r="AG289" s="112"/>
      <c r="AH289" s="112"/>
      <c r="AI289" s="112"/>
      <c r="AK289" s="112"/>
      <c r="AL289" s="112"/>
      <c r="AM289" s="112"/>
      <c r="AN289" s="112"/>
      <c r="AO289" s="112"/>
      <c r="AP289" s="112"/>
    </row>
    <row r="290" spans="2:42" s="119" customFormat="1" collapsed="1" x14ac:dyDescent="0.2">
      <c r="B290" s="207" t="str">
        <f t="shared" si="20"/>
        <v/>
      </c>
      <c r="D290" s="112"/>
      <c r="G290" s="207" t="str">
        <f t="shared" si="21"/>
        <v/>
      </c>
      <c r="J290" s="207" t="str">
        <f t="shared" si="22"/>
        <v/>
      </c>
      <c r="M290" s="112"/>
      <c r="N290" s="112"/>
      <c r="O290" s="112"/>
      <c r="P290" s="112"/>
      <c r="Q290" s="112"/>
      <c r="R290" s="112"/>
      <c r="S290" s="112"/>
      <c r="W290" s="207" t="str">
        <f t="shared" si="23"/>
        <v/>
      </c>
      <c r="X290" s="112"/>
      <c r="Y290" s="112"/>
      <c r="Z290" s="112"/>
      <c r="AA290" s="112"/>
      <c r="AB290" s="112"/>
      <c r="AC290" s="112"/>
      <c r="AD290" s="112"/>
      <c r="AE290" s="112"/>
      <c r="AG290" s="112"/>
      <c r="AH290" s="112"/>
      <c r="AI290" s="112"/>
      <c r="AK290" s="112"/>
      <c r="AL290" s="112"/>
      <c r="AM290" s="112"/>
      <c r="AN290" s="112"/>
      <c r="AO290" s="112"/>
      <c r="AP290" s="112"/>
    </row>
    <row r="291" spans="2:42" s="119" customFormat="1" collapsed="1" x14ac:dyDescent="0.2">
      <c r="B291" s="207" t="str">
        <f t="shared" si="20"/>
        <v/>
      </c>
      <c r="D291" s="112"/>
      <c r="G291" s="207" t="str">
        <f t="shared" si="21"/>
        <v/>
      </c>
      <c r="J291" s="207" t="str">
        <f t="shared" si="22"/>
        <v/>
      </c>
      <c r="M291" s="112"/>
      <c r="N291" s="112"/>
      <c r="O291" s="112"/>
      <c r="P291" s="112"/>
      <c r="Q291" s="112"/>
      <c r="R291" s="112"/>
      <c r="S291" s="112"/>
      <c r="W291" s="207" t="str">
        <f t="shared" si="23"/>
        <v/>
      </c>
      <c r="X291" s="112"/>
      <c r="Y291" s="112"/>
      <c r="Z291" s="112"/>
      <c r="AA291" s="112"/>
      <c r="AB291" s="112"/>
      <c r="AC291" s="112"/>
      <c r="AD291" s="112"/>
      <c r="AE291" s="112"/>
      <c r="AG291" s="112"/>
      <c r="AH291" s="112"/>
      <c r="AI291" s="112"/>
      <c r="AK291" s="112"/>
      <c r="AL291" s="112"/>
      <c r="AM291" s="112"/>
      <c r="AN291" s="112"/>
      <c r="AO291" s="112"/>
      <c r="AP291" s="112"/>
    </row>
    <row r="292" spans="2:42" s="119" customFormat="1" collapsed="1" x14ac:dyDescent="0.2">
      <c r="B292" s="207" t="str">
        <f t="shared" si="20"/>
        <v/>
      </c>
      <c r="D292" s="112"/>
      <c r="G292" s="207" t="str">
        <f t="shared" si="21"/>
        <v/>
      </c>
      <c r="J292" s="207" t="str">
        <f t="shared" si="22"/>
        <v/>
      </c>
      <c r="M292" s="112"/>
      <c r="N292" s="112"/>
      <c r="O292" s="112"/>
      <c r="P292" s="112"/>
      <c r="Q292" s="112"/>
      <c r="R292" s="112"/>
      <c r="S292" s="112"/>
      <c r="W292" s="207" t="str">
        <f t="shared" si="23"/>
        <v/>
      </c>
      <c r="X292" s="112"/>
      <c r="Y292" s="112"/>
      <c r="Z292" s="112"/>
      <c r="AA292" s="112"/>
      <c r="AB292" s="112"/>
      <c r="AC292" s="112"/>
      <c r="AD292" s="112"/>
      <c r="AE292" s="112"/>
      <c r="AG292" s="112"/>
      <c r="AH292" s="112"/>
      <c r="AI292" s="112"/>
      <c r="AK292" s="112"/>
      <c r="AL292" s="112"/>
      <c r="AM292" s="112"/>
      <c r="AN292" s="112"/>
      <c r="AO292" s="112"/>
      <c r="AP292" s="112"/>
    </row>
    <row r="293" spans="2:42" s="119" customFormat="1" collapsed="1" x14ac:dyDescent="0.2">
      <c r="B293" s="207" t="str">
        <f t="shared" si="20"/>
        <v/>
      </c>
      <c r="D293" s="112"/>
      <c r="G293" s="207" t="str">
        <f t="shared" si="21"/>
        <v/>
      </c>
      <c r="J293" s="207" t="str">
        <f t="shared" si="22"/>
        <v/>
      </c>
      <c r="M293" s="112"/>
      <c r="N293" s="112"/>
      <c r="O293" s="112"/>
      <c r="P293" s="112"/>
      <c r="Q293" s="112"/>
      <c r="R293" s="112"/>
      <c r="S293" s="112"/>
      <c r="W293" s="207" t="str">
        <f t="shared" si="23"/>
        <v/>
      </c>
      <c r="X293" s="112"/>
      <c r="Y293" s="112"/>
      <c r="Z293" s="112"/>
      <c r="AA293" s="112"/>
      <c r="AB293" s="112"/>
      <c r="AC293" s="112"/>
      <c r="AD293" s="112"/>
      <c r="AE293" s="112"/>
      <c r="AG293" s="112"/>
      <c r="AH293" s="112"/>
      <c r="AI293" s="112"/>
      <c r="AK293" s="112"/>
      <c r="AL293" s="112"/>
      <c r="AM293" s="112"/>
      <c r="AN293" s="112"/>
      <c r="AO293" s="112"/>
      <c r="AP293" s="112"/>
    </row>
    <row r="294" spans="2:42" s="119" customFormat="1" collapsed="1" x14ac:dyDescent="0.2">
      <c r="B294" s="207" t="str">
        <f t="shared" si="20"/>
        <v/>
      </c>
      <c r="D294" s="112"/>
      <c r="G294" s="207" t="str">
        <f t="shared" si="21"/>
        <v/>
      </c>
      <c r="J294" s="207" t="str">
        <f t="shared" si="22"/>
        <v/>
      </c>
      <c r="M294" s="112"/>
      <c r="N294" s="112"/>
      <c r="O294" s="112"/>
      <c r="P294" s="112"/>
      <c r="Q294" s="112"/>
      <c r="R294" s="112"/>
      <c r="S294" s="112"/>
      <c r="W294" s="207" t="str">
        <f t="shared" si="23"/>
        <v/>
      </c>
      <c r="X294" s="112"/>
      <c r="Y294" s="112"/>
      <c r="Z294" s="112"/>
      <c r="AA294" s="112"/>
      <c r="AB294" s="112"/>
      <c r="AC294" s="112"/>
      <c r="AD294" s="112"/>
      <c r="AE294" s="112"/>
      <c r="AG294" s="112"/>
      <c r="AH294" s="112"/>
      <c r="AI294" s="112"/>
      <c r="AK294" s="112"/>
      <c r="AL294" s="112"/>
      <c r="AM294" s="112"/>
      <c r="AN294" s="112"/>
      <c r="AO294" s="112"/>
      <c r="AP294" s="112"/>
    </row>
    <row r="295" spans="2:42" s="119" customFormat="1" collapsed="1" x14ac:dyDescent="0.2">
      <c r="B295" s="207" t="str">
        <f t="shared" si="20"/>
        <v/>
      </c>
      <c r="D295" s="112"/>
      <c r="G295" s="207" t="str">
        <f t="shared" si="21"/>
        <v/>
      </c>
      <c r="J295" s="207" t="str">
        <f t="shared" si="22"/>
        <v/>
      </c>
      <c r="M295" s="112"/>
      <c r="N295" s="112"/>
      <c r="O295" s="112"/>
      <c r="P295" s="112"/>
      <c r="Q295" s="112"/>
      <c r="R295" s="112"/>
      <c r="S295" s="112"/>
      <c r="W295" s="207" t="str">
        <f t="shared" si="23"/>
        <v/>
      </c>
      <c r="X295" s="112"/>
      <c r="Y295" s="112"/>
      <c r="Z295" s="112"/>
      <c r="AA295" s="112"/>
      <c r="AB295" s="112"/>
      <c r="AC295" s="112"/>
      <c r="AD295" s="112"/>
      <c r="AE295" s="112"/>
      <c r="AG295" s="112"/>
      <c r="AH295" s="112"/>
      <c r="AI295" s="112"/>
      <c r="AK295" s="112"/>
      <c r="AL295" s="112"/>
      <c r="AM295" s="112"/>
      <c r="AN295" s="112"/>
      <c r="AO295" s="112"/>
      <c r="AP295" s="112"/>
    </row>
    <row r="296" spans="2:42" s="119" customFormat="1" collapsed="1" x14ac:dyDescent="0.2">
      <c r="B296" s="207" t="str">
        <f t="shared" si="20"/>
        <v/>
      </c>
      <c r="D296" s="112"/>
      <c r="G296" s="207" t="str">
        <f t="shared" si="21"/>
        <v/>
      </c>
      <c r="J296" s="207" t="str">
        <f t="shared" si="22"/>
        <v/>
      </c>
      <c r="M296" s="112"/>
      <c r="N296" s="112"/>
      <c r="O296" s="112"/>
      <c r="P296" s="112"/>
      <c r="Q296" s="112"/>
      <c r="R296" s="112"/>
      <c r="S296" s="112"/>
      <c r="W296" s="207" t="str">
        <f t="shared" si="23"/>
        <v/>
      </c>
      <c r="X296" s="112"/>
      <c r="Y296" s="112"/>
      <c r="Z296" s="112"/>
      <c r="AA296" s="112"/>
      <c r="AB296" s="112"/>
      <c r="AC296" s="112"/>
      <c r="AD296" s="112"/>
      <c r="AE296" s="112"/>
      <c r="AG296" s="112"/>
      <c r="AH296" s="112"/>
      <c r="AI296" s="112"/>
      <c r="AK296" s="112"/>
      <c r="AL296" s="112"/>
      <c r="AM296" s="112"/>
      <c r="AN296" s="112"/>
      <c r="AO296" s="112"/>
      <c r="AP296" s="112"/>
    </row>
    <row r="297" spans="2:42" s="119" customFormat="1" collapsed="1" x14ac:dyDescent="0.2">
      <c r="B297" s="207" t="str">
        <f t="shared" si="20"/>
        <v/>
      </c>
      <c r="D297" s="112"/>
      <c r="G297" s="207" t="str">
        <f t="shared" si="21"/>
        <v/>
      </c>
      <c r="J297" s="207" t="str">
        <f t="shared" si="22"/>
        <v/>
      </c>
      <c r="M297" s="112"/>
      <c r="N297" s="112"/>
      <c r="O297" s="112"/>
      <c r="P297" s="112"/>
      <c r="Q297" s="112"/>
      <c r="R297" s="112"/>
      <c r="S297" s="112"/>
      <c r="W297" s="207" t="str">
        <f t="shared" si="23"/>
        <v/>
      </c>
      <c r="X297" s="112"/>
      <c r="Y297" s="112"/>
      <c r="Z297" s="112"/>
      <c r="AA297" s="112"/>
      <c r="AB297" s="112"/>
      <c r="AC297" s="112"/>
      <c r="AD297" s="112"/>
      <c r="AE297" s="112"/>
      <c r="AG297" s="112"/>
      <c r="AH297" s="112"/>
      <c r="AI297" s="112"/>
      <c r="AK297" s="112"/>
      <c r="AL297" s="112"/>
      <c r="AM297" s="112"/>
      <c r="AN297" s="112"/>
      <c r="AO297" s="112"/>
      <c r="AP297" s="112"/>
    </row>
    <row r="298" spans="2:42" s="119" customFormat="1" collapsed="1" x14ac:dyDescent="0.2">
      <c r="B298" s="207" t="str">
        <f t="shared" si="20"/>
        <v/>
      </c>
      <c r="D298" s="112"/>
      <c r="G298" s="207" t="str">
        <f t="shared" si="21"/>
        <v/>
      </c>
      <c r="J298" s="207" t="str">
        <f t="shared" si="22"/>
        <v/>
      </c>
      <c r="M298" s="112"/>
      <c r="N298" s="112"/>
      <c r="O298" s="112"/>
      <c r="P298" s="112"/>
      <c r="Q298" s="112"/>
      <c r="R298" s="112"/>
      <c r="S298" s="112"/>
      <c r="W298" s="207" t="str">
        <f t="shared" si="23"/>
        <v/>
      </c>
      <c r="X298" s="112"/>
      <c r="Y298" s="112"/>
      <c r="Z298" s="112"/>
      <c r="AA298" s="112"/>
      <c r="AB298" s="112"/>
      <c r="AC298" s="112"/>
      <c r="AD298" s="112"/>
      <c r="AE298" s="112"/>
      <c r="AG298" s="112"/>
      <c r="AH298" s="112"/>
      <c r="AI298" s="112"/>
      <c r="AK298" s="112"/>
      <c r="AL298" s="112"/>
      <c r="AM298" s="112"/>
      <c r="AN298" s="112"/>
      <c r="AO298" s="112"/>
      <c r="AP298" s="112"/>
    </row>
    <row r="299" spans="2:42" s="119" customFormat="1" collapsed="1" x14ac:dyDescent="0.2">
      <c r="B299" s="207" t="str">
        <f t="shared" si="20"/>
        <v/>
      </c>
      <c r="D299" s="112"/>
      <c r="G299" s="207" t="str">
        <f t="shared" si="21"/>
        <v/>
      </c>
      <c r="J299" s="207" t="str">
        <f t="shared" si="22"/>
        <v/>
      </c>
      <c r="M299" s="112"/>
      <c r="N299" s="112"/>
      <c r="O299" s="112"/>
      <c r="P299" s="112"/>
      <c r="Q299" s="112"/>
      <c r="R299" s="112"/>
      <c r="S299" s="112"/>
      <c r="W299" s="207" t="str">
        <f t="shared" si="23"/>
        <v/>
      </c>
      <c r="X299" s="112"/>
      <c r="Y299" s="112"/>
      <c r="Z299" s="112"/>
      <c r="AA299" s="112"/>
      <c r="AB299" s="112"/>
      <c r="AC299" s="112"/>
      <c r="AD299" s="112"/>
      <c r="AE299" s="112"/>
      <c r="AG299" s="112"/>
      <c r="AH299" s="112"/>
      <c r="AI299" s="112"/>
      <c r="AK299" s="112"/>
      <c r="AL299" s="112"/>
      <c r="AM299" s="112"/>
      <c r="AN299" s="112"/>
      <c r="AO299" s="112"/>
      <c r="AP299" s="112"/>
    </row>
    <row r="300" spans="2:42" s="119" customFormat="1" collapsed="1" x14ac:dyDescent="0.2">
      <c r="B300" s="207" t="str">
        <f t="shared" si="20"/>
        <v/>
      </c>
      <c r="D300" s="112"/>
      <c r="G300" s="207" t="str">
        <f t="shared" si="21"/>
        <v/>
      </c>
      <c r="J300" s="207" t="str">
        <f t="shared" si="22"/>
        <v/>
      </c>
      <c r="M300" s="112"/>
      <c r="N300" s="112"/>
      <c r="O300" s="112"/>
      <c r="P300" s="112"/>
      <c r="Q300" s="112"/>
      <c r="R300" s="112"/>
      <c r="S300" s="112"/>
      <c r="W300" s="207" t="str">
        <f t="shared" si="23"/>
        <v/>
      </c>
      <c r="X300" s="112"/>
      <c r="Y300" s="112"/>
      <c r="Z300" s="112"/>
      <c r="AA300" s="112"/>
      <c r="AB300" s="112"/>
      <c r="AC300" s="112"/>
      <c r="AD300" s="112"/>
      <c r="AE300" s="112"/>
      <c r="AG300" s="112"/>
      <c r="AH300" s="112"/>
      <c r="AI300" s="112"/>
      <c r="AK300" s="112"/>
      <c r="AL300" s="112"/>
      <c r="AM300" s="112"/>
      <c r="AN300" s="112"/>
      <c r="AO300" s="112"/>
      <c r="AP300" s="112"/>
    </row>
    <row r="301" spans="2:42" s="119" customFormat="1" collapsed="1" x14ac:dyDescent="0.2">
      <c r="B301" s="207" t="str">
        <f t="shared" si="20"/>
        <v/>
      </c>
      <c r="D301" s="112"/>
      <c r="G301" s="207" t="str">
        <f t="shared" si="21"/>
        <v/>
      </c>
      <c r="J301" s="207" t="str">
        <f t="shared" si="22"/>
        <v/>
      </c>
      <c r="M301" s="112"/>
      <c r="N301" s="112"/>
      <c r="O301" s="112"/>
      <c r="P301" s="112"/>
      <c r="Q301" s="112"/>
      <c r="R301" s="112"/>
      <c r="S301" s="112"/>
      <c r="W301" s="207" t="str">
        <f t="shared" si="23"/>
        <v/>
      </c>
      <c r="X301" s="112"/>
      <c r="Y301" s="112"/>
      <c r="Z301" s="112"/>
      <c r="AA301" s="112"/>
      <c r="AB301" s="112"/>
      <c r="AC301" s="112"/>
      <c r="AD301" s="112"/>
      <c r="AE301" s="112"/>
      <c r="AG301" s="112"/>
      <c r="AH301" s="112"/>
      <c r="AI301" s="112"/>
      <c r="AK301" s="112"/>
      <c r="AL301" s="112"/>
      <c r="AM301" s="112"/>
      <c r="AN301" s="112"/>
      <c r="AO301" s="112"/>
      <c r="AP301" s="112"/>
    </row>
    <row r="302" spans="2:42" s="119" customFormat="1" collapsed="1" x14ac:dyDescent="0.2">
      <c r="B302" s="207" t="str">
        <f t="shared" si="20"/>
        <v/>
      </c>
      <c r="D302" s="112"/>
      <c r="G302" s="207" t="str">
        <f t="shared" si="21"/>
        <v/>
      </c>
      <c r="J302" s="207" t="str">
        <f t="shared" si="22"/>
        <v/>
      </c>
      <c r="M302" s="112"/>
      <c r="N302" s="112"/>
      <c r="O302" s="112"/>
      <c r="P302" s="112"/>
      <c r="Q302" s="112"/>
      <c r="R302" s="112"/>
      <c r="S302" s="112"/>
      <c r="W302" s="207" t="str">
        <f t="shared" si="23"/>
        <v/>
      </c>
      <c r="X302" s="112"/>
      <c r="Y302" s="112"/>
      <c r="Z302" s="112"/>
      <c r="AA302" s="112"/>
      <c r="AB302" s="112"/>
      <c r="AC302" s="112"/>
      <c r="AD302" s="112"/>
      <c r="AE302" s="112"/>
      <c r="AG302" s="112"/>
      <c r="AH302" s="112"/>
      <c r="AI302" s="112"/>
      <c r="AK302" s="112"/>
      <c r="AL302" s="112"/>
      <c r="AM302" s="112"/>
      <c r="AN302" s="112"/>
      <c r="AO302" s="112"/>
      <c r="AP302" s="112"/>
    </row>
    <row r="303" spans="2:42" s="119" customFormat="1" collapsed="1" x14ac:dyDescent="0.2">
      <c r="B303" s="207" t="str">
        <f t="shared" si="20"/>
        <v/>
      </c>
      <c r="D303" s="112"/>
      <c r="G303" s="207" t="str">
        <f t="shared" si="21"/>
        <v/>
      </c>
      <c r="J303" s="207" t="str">
        <f t="shared" si="22"/>
        <v/>
      </c>
      <c r="M303" s="112"/>
      <c r="N303" s="112"/>
      <c r="O303" s="112"/>
      <c r="P303" s="112"/>
      <c r="Q303" s="112"/>
      <c r="R303" s="112"/>
      <c r="S303" s="112"/>
      <c r="W303" s="207" t="str">
        <f t="shared" si="23"/>
        <v/>
      </c>
      <c r="X303" s="112"/>
      <c r="Y303" s="112"/>
      <c r="Z303" s="112"/>
      <c r="AA303" s="112"/>
      <c r="AB303" s="112"/>
      <c r="AC303" s="112"/>
      <c r="AD303" s="112"/>
      <c r="AE303" s="112"/>
      <c r="AG303" s="112"/>
      <c r="AH303" s="112"/>
      <c r="AI303" s="112"/>
      <c r="AK303" s="112"/>
      <c r="AL303" s="112"/>
      <c r="AM303" s="112"/>
      <c r="AN303" s="112"/>
      <c r="AO303" s="112"/>
      <c r="AP303" s="112"/>
    </row>
    <row r="304" spans="2:42" s="119" customFormat="1" collapsed="1" x14ac:dyDescent="0.2">
      <c r="B304" s="207" t="str">
        <f t="shared" si="20"/>
        <v/>
      </c>
      <c r="D304" s="112"/>
      <c r="G304" s="207" t="str">
        <f t="shared" si="21"/>
        <v/>
      </c>
      <c r="J304" s="207" t="str">
        <f t="shared" si="22"/>
        <v/>
      </c>
      <c r="M304" s="112"/>
      <c r="N304" s="112"/>
      <c r="O304" s="112"/>
      <c r="P304" s="112"/>
      <c r="Q304" s="112"/>
      <c r="R304" s="112"/>
      <c r="S304" s="112"/>
      <c r="W304" s="207" t="str">
        <f t="shared" si="23"/>
        <v/>
      </c>
      <c r="X304" s="112"/>
      <c r="Y304" s="112"/>
      <c r="Z304" s="112"/>
      <c r="AA304" s="112"/>
      <c r="AB304" s="112"/>
      <c r="AC304" s="112"/>
      <c r="AD304" s="112"/>
      <c r="AE304" s="112"/>
      <c r="AG304" s="112"/>
      <c r="AH304" s="112"/>
      <c r="AI304" s="112"/>
      <c r="AK304" s="112"/>
      <c r="AL304" s="112"/>
      <c r="AM304" s="112"/>
      <c r="AN304" s="112"/>
      <c r="AO304" s="112"/>
      <c r="AP304" s="112"/>
    </row>
    <row r="305" spans="2:42" s="119" customFormat="1" collapsed="1" x14ac:dyDescent="0.2">
      <c r="B305" s="207" t="str">
        <f t="shared" si="20"/>
        <v/>
      </c>
      <c r="D305" s="112"/>
      <c r="G305" s="207" t="str">
        <f t="shared" si="21"/>
        <v/>
      </c>
      <c r="J305" s="207" t="str">
        <f t="shared" si="22"/>
        <v/>
      </c>
      <c r="M305" s="112"/>
      <c r="N305" s="112"/>
      <c r="O305" s="112"/>
      <c r="P305" s="112"/>
      <c r="Q305" s="112"/>
      <c r="R305" s="112"/>
      <c r="S305" s="112"/>
      <c r="W305" s="207" t="str">
        <f t="shared" si="23"/>
        <v/>
      </c>
      <c r="X305" s="112"/>
      <c r="Y305" s="112"/>
      <c r="Z305" s="112"/>
      <c r="AA305" s="112"/>
      <c r="AB305" s="112"/>
      <c r="AC305" s="112"/>
      <c r="AD305" s="112"/>
      <c r="AE305" s="112"/>
      <c r="AG305" s="112"/>
      <c r="AH305" s="112"/>
      <c r="AI305" s="112"/>
      <c r="AK305" s="112"/>
      <c r="AL305" s="112"/>
      <c r="AM305" s="112"/>
      <c r="AN305" s="112"/>
      <c r="AO305" s="112"/>
      <c r="AP305" s="112"/>
    </row>
    <row r="306" spans="2:42" s="119" customFormat="1" collapsed="1" x14ac:dyDescent="0.2">
      <c r="B306" s="207" t="str">
        <f t="shared" si="20"/>
        <v/>
      </c>
      <c r="D306" s="112"/>
      <c r="G306" s="207" t="str">
        <f t="shared" si="21"/>
        <v/>
      </c>
      <c r="J306" s="207" t="str">
        <f t="shared" si="22"/>
        <v/>
      </c>
      <c r="M306" s="112"/>
      <c r="N306" s="112"/>
      <c r="O306" s="112"/>
      <c r="P306" s="112"/>
      <c r="Q306" s="112"/>
      <c r="R306" s="112"/>
      <c r="S306" s="112"/>
      <c r="W306" s="207" t="str">
        <f t="shared" si="23"/>
        <v/>
      </c>
      <c r="X306" s="112"/>
      <c r="Y306" s="112"/>
      <c r="Z306" s="112"/>
      <c r="AA306" s="112"/>
      <c r="AB306" s="112"/>
      <c r="AC306" s="112"/>
      <c r="AD306" s="112"/>
      <c r="AE306" s="112"/>
      <c r="AG306" s="112"/>
      <c r="AH306" s="112"/>
      <c r="AI306" s="112"/>
      <c r="AK306" s="112"/>
      <c r="AL306" s="112"/>
      <c r="AM306" s="112"/>
      <c r="AN306" s="112"/>
      <c r="AO306" s="112"/>
      <c r="AP306" s="112"/>
    </row>
    <row r="307" spans="2:42" s="119" customFormat="1" collapsed="1" x14ac:dyDescent="0.2">
      <c r="B307" s="207" t="str">
        <f t="shared" si="20"/>
        <v/>
      </c>
      <c r="D307" s="112"/>
      <c r="G307" s="207" t="str">
        <f t="shared" si="21"/>
        <v/>
      </c>
      <c r="J307" s="207" t="str">
        <f t="shared" si="22"/>
        <v/>
      </c>
      <c r="M307" s="112"/>
      <c r="N307" s="112"/>
      <c r="O307" s="112"/>
      <c r="P307" s="112"/>
      <c r="Q307" s="112"/>
      <c r="R307" s="112"/>
      <c r="S307" s="112"/>
      <c r="W307" s="207" t="str">
        <f t="shared" si="23"/>
        <v/>
      </c>
      <c r="X307" s="112"/>
      <c r="Y307" s="112"/>
      <c r="Z307" s="112"/>
      <c r="AA307" s="112"/>
      <c r="AB307" s="112"/>
      <c r="AC307" s="112"/>
      <c r="AD307" s="112"/>
      <c r="AE307" s="112"/>
      <c r="AG307" s="112"/>
      <c r="AH307" s="112"/>
      <c r="AI307" s="112"/>
      <c r="AK307" s="112"/>
      <c r="AL307" s="112"/>
      <c r="AM307" s="112"/>
      <c r="AN307" s="112"/>
      <c r="AO307" s="112"/>
      <c r="AP307" s="112"/>
    </row>
    <row r="308" spans="2:42" s="119" customFormat="1" collapsed="1" x14ac:dyDescent="0.2">
      <c r="B308" s="207" t="str">
        <f t="shared" si="20"/>
        <v/>
      </c>
      <c r="D308" s="112"/>
      <c r="G308" s="207" t="str">
        <f t="shared" si="21"/>
        <v/>
      </c>
      <c r="J308" s="207" t="str">
        <f t="shared" si="22"/>
        <v/>
      </c>
      <c r="M308" s="112"/>
      <c r="N308" s="112"/>
      <c r="O308" s="112"/>
      <c r="P308" s="112"/>
      <c r="Q308" s="112"/>
      <c r="R308" s="112"/>
      <c r="S308" s="112"/>
      <c r="W308" s="207" t="str">
        <f t="shared" si="23"/>
        <v/>
      </c>
      <c r="X308" s="112"/>
      <c r="Y308" s="112"/>
      <c r="Z308" s="112"/>
      <c r="AA308" s="112"/>
      <c r="AB308" s="112"/>
      <c r="AC308" s="112"/>
      <c r="AD308" s="112"/>
      <c r="AE308" s="112"/>
      <c r="AG308" s="112"/>
      <c r="AH308" s="112"/>
      <c r="AI308" s="112"/>
      <c r="AK308" s="112"/>
      <c r="AL308" s="112"/>
      <c r="AM308" s="112"/>
      <c r="AN308" s="112"/>
      <c r="AO308" s="112"/>
      <c r="AP308" s="112"/>
    </row>
    <row r="309" spans="2:42" s="119" customFormat="1" collapsed="1" x14ac:dyDescent="0.2">
      <c r="B309" s="207" t="str">
        <f t="shared" si="20"/>
        <v/>
      </c>
      <c r="D309" s="112"/>
      <c r="G309" s="207" t="str">
        <f t="shared" si="21"/>
        <v/>
      </c>
      <c r="J309" s="207" t="str">
        <f t="shared" si="22"/>
        <v/>
      </c>
      <c r="M309" s="112"/>
      <c r="N309" s="112"/>
      <c r="O309" s="112"/>
      <c r="P309" s="112"/>
      <c r="Q309" s="112"/>
      <c r="R309" s="112"/>
      <c r="S309" s="112"/>
      <c r="W309" s="207" t="str">
        <f t="shared" si="23"/>
        <v/>
      </c>
      <c r="X309" s="112"/>
      <c r="Y309" s="112"/>
      <c r="Z309" s="112"/>
      <c r="AA309" s="112"/>
      <c r="AB309" s="112"/>
      <c r="AC309" s="112"/>
      <c r="AD309" s="112"/>
      <c r="AE309" s="112"/>
      <c r="AG309" s="112"/>
      <c r="AH309" s="112"/>
      <c r="AI309" s="112"/>
      <c r="AK309" s="112"/>
      <c r="AL309" s="112"/>
      <c r="AM309" s="112"/>
      <c r="AN309" s="112"/>
      <c r="AO309" s="112"/>
      <c r="AP309" s="112"/>
    </row>
    <row r="310" spans="2:42" s="119" customFormat="1" collapsed="1" x14ac:dyDescent="0.2">
      <c r="B310" s="207" t="str">
        <f t="shared" si="20"/>
        <v/>
      </c>
      <c r="D310" s="112"/>
      <c r="G310" s="207" t="str">
        <f t="shared" si="21"/>
        <v/>
      </c>
      <c r="J310" s="207" t="str">
        <f t="shared" si="22"/>
        <v/>
      </c>
      <c r="M310" s="112"/>
      <c r="N310" s="112"/>
      <c r="O310" s="112"/>
      <c r="P310" s="112"/>
      <c r="Q310" s="112"/>
      <c r="R310" s="112"/>
      <c r="S310" s="112"/>
      <c r="W310" s="207" t="str">
        <f t="shared" si="23"/>
        <v/>
      </c>
      <c r="X310" s="112"/>
      <c r="Y310" s="112"/>
      <c r="Z310" s="112"/>
      <c r="AA310" s="112"/>
      <c r="AB310" s="112"/>
      <c r="AC310" s="112"/>
      <c r="AD310" s="112"/>
      <c r="AE310" s="112"/>
      <c r="AG310" s="112"/>
      <c r="AH310" s="112"/>
      <c r="AI310" s="112"/>
      <c r="AK310" s="112"/>
      <c r="AL310" s="112"/>
      <c r="AM310" s="112"/>
      <c r="AN310" s="112"/>
      <c r="AO310" s="112"/>
      <c r="AP310" s="112"/>
    </row>
    <row r="311" spans="2:42" s="119" customFormat="1" collapsed="1" x14ac:dyDescent="0.2">
      <c r="B311" s="207" t="str">
        <f t="shared" si="20"/>
        <v/>
      </c>
      <c r="D311" s="112"/>
      <c r="G311" s="207" t="str">
        <f t="shared" si="21"/>
        <v/>
      </c>
      <c r="J311" s="207" t="str">
        <f t="shared" si="22"/>
        <v/>
      </c>
      <c r="M311" s="112"/>
      <c r="N311" s="112"/>
      <c r="O311" s="112"/>
      <c r="P311" s="112"/>
      <c r="Q311" s="112"/>
      <c r="R311" s="112"/>
      <c r="S311" s="112"/>
      <c r="W311" s="207" t="str">
        <f t="shared" si="23"/>
        <v/>
      </c>
      <c r="X311" s="112"/>
      <c r="Y311" s="112"/>
      <c r="Z311" s="112"/>
      <c r="AA311" s="112"/>
      <c r="AB311" s="112"/>
      <c r="AC311" s="112"/>
      <c r="AD311" s="112"/>
      <c r="AE311" s="112"/>
      <c r="AG311" s="112"/>
      <c r="AH311" s="112"/>
      <c r="AI311" s="112"/>
      <c r="AK311" s="112"/>
      <c r="AL311" s="112"/>
      <c r="AM311" s="112"/>
      <c r="AN311" s="112"/>
      <c r="AO311" s="112"/>
      <c r="AP311" s="112"/>
    </row>
    <row r="312" spans="2:42" s="119" customFormat="1" collapsed="1" x14ac:dyDescent="0.2">
      <c r="B312" s="207" t="str">
        <f t="shared" si="20"/>
        <v/>
      </c>
      <c r="D312" s="112"/>
      <c r="G312" s="207" t="str">
        <f t="shared" si="21"/>
        <v/>
      </c>
      <c r="J312" s="207" t="str">
        <f t="shared" si="22"/>
        <v/>
      </c>
      <c r="M312" s="112"/>
      <c r="N312" s="112"/>
      <c r="O312" s="112"/>
      <c r="P312" s="112"/>
      <c r="Q312" s="112"/>
      <c r="R312" s="112"/>
      <c r="S312" s="112"/>
      <c r="W312" s="207" t="str">
        <f t="shared" si="23"/>
        <v/>
      </c>
      <c r="X312" s="112"/>
      <c r="Y312" s="112"/>
      <c r="Z312" s="112"/>
      <c r="AA312" s="112"/>
      <c r="AB312" s="112"/>
      <c r="AC312" s="112"/>
      <c r="AD312" s="112"/>
      <c r="AE312" s="112"/>
      <c r="AG312" s="112"/>
      <c r="AH312" s="112"/>
      <c r="AI312" s="112"/>
      <c r="AK312" s="112"/>
      <c r="AL312" s="112"/>
      <c r="AM312" s="112"/>
      <c r="AN312" s="112"/>
      <c r="AO312" s="112"/>
      <c r="AP312" s="112"/>
    </row>
    <row r="313" spans="2:42" s="119" customFormat="1" collapsed="1" x14ac:dyDescent="0.2">
      <c r="B313" s="207" t="str">
        <f t="shared" si="20"/>
        <v/>
      </c>
      <c r="D313" s="112"/>
      <c r="G313" s="207" t="str">
        <f t="shared" si="21"/>
        <v/>
      </c>
      <c r="J313" s="207" t="str">
        <f t="shared" si="22"/>
        <v/>
      </c>
      <c r="M313" s="112"/>
      <c r="N313" s="112"/>
      <c r="O313" s="112"/>
      <c r="P313" s="112"/>
      <c r="Q313" s="112"/>
      <c r="R313" s="112"/>
      <c r="S313" s="112"/>
      <c r="W313" s="207" t="str">
        <f t="shared" si="23"/>
        <v/>
      </c>
      <c r="X313" s="112"/>
      <c r="Y313" s="112"/>
      <c r="Z313" s="112"/>
      <c r="AA313" s="112"/>
      <c r="AB313" s="112"/>
      <c r="AC313" s="112"/>
      <c r="AD313" s="112"/>
      <c r="AE313" s="112"/>
      <c r="AG313" s="112"/>
      <c r="AH313" s="112"/>
      <c r="AI313" s="112"/>
      <c r="AK313" s="112"/>
      <c r="AL313" s="112"/>
      <c r="AM313" s="112"/>
      <c r="AN313" s="112"/>
      <c r="AO313" s="112"/>
      <c r="AP313" s="112"/>
    </row>
    <row r="314" spans="2:42" s="119" customFormat="1" collapsed="1" x14ac:dyDescent="0.2">
      <c r="B314" s="207" t="str">
        <f t="shared" si="20"/>
        <v/>
      </c>
      <c r="D314" s="112"/>
      <c r="G314" s="207" t="str">
        <f t="shared" si="21"/>
        <v/>
      </c>
      <c r="J314" s="207" t="str">
        <f t="shared" si="22"/>
        <v/>
      </c>
      <c r="M314" s="112"/>
      <c r="N314" s="112"/>
      <c r="O314" s="112"/>
      <c r="P314" s="112"/>
      <c r="Q314" s="112"/>
      <c r="R314" s="112"/>
      <c r="S314" s="112"/>
      <c r="W314" s="207" t="str">
        <f t="shared" si="23"/>
        <v/>
      </c>
      <c r="X314" s="112"/>
      <c r="Y314" s="112"/>
      <c r="Z314" s="112"/>
      <c r="AA314" s="112"/>
      <c r="AB314" s="112"/>
      <c r="AC314" s="112"/>
      <c r="AD314" s="112"/>
      <c r="AE314" s="112"/>
      <c r="AG314" s="112"/>
      <c r="AH314" s="112"/>
      <c r="AI314" s="112"/>
      <c r="AK314" s="112"/>
      <c r="AL314" s="112"/>
      <c r="AM314" s="112"/>
      <c r="AN314" s="112"/>
      <c r="AO314" s="112"/>
      <c r="AP314" s="112"/>
    </row>
    <row r="315" spans="2:42" s="119" customFormat="1" collapsed="1" x14ac:dyDescent="0.2">
      <c r="B315" s="207" t="str">
        <f t="shared" si="20"/>
        <v/>
      </c>
      <c r="D315" s="112"/>
      <c r="G315" s="207" t="str">
        <f t="shared" si="21"/>
        <v/>
      </c>
      <c r="J315" s="207" t="str">
        <f t="shared" si="22"/>
        <v/>
      </c>
      <c r="M315" s="112"/>
      <c r="N315" s="112"/>
      <c r="O315" s="112"/>
      <c r="P315" s="112"/>
      <c r="Q315" s="112"/>
      <c r="R315" s="112"/>
      <c r="S315" s="112"/>
      <c r="W315" s="207" t="str">
        <f t="shared" si="23"/>
        <v/>
      </c>
      <c r="X315" s="112"/>
      <c r="Y315" s="112"/>
      <c r="Z315" s="112"/>
      <c r="AA315" s="112"/>
      <c r="AB315" s="112"/>
      <c r="AC315" s="112"/>
      <c r="AD315" s="112"/>
      <c r="AE315" s="112"/>
      <c r="AG315" s="112"/>
      <c r="AH315" s="112"/>
      <c r="AI315" s="112"/>
      <c r="AK315" s="112"/>
      <c r="AL315" s="112"/>
      <c r="AM315" s="112"/>
      <c r="AN315" s="112"/>
      <c r="AO315" s="112"/>
      <c r="AP315" s="112"/>
    </row>
    <row r="316" spans="2:42" s="119" customFormat="1" collapsed="1" x14ac:dyDescent="0.2">
      <c r="B316" s="207" t="str">
        <f t="shared" si="20"/>
        <v/>
      </c>
      <c r="D316" s="112"/>
      <c r="G316" s="207" t="str">
        <f t="shared" si="21"/>
        <v/>
      </c>
      <c r="J316" s="207" t="str">
        <f t="shared" si="22"/>
        <v/>
      </c>
      <c r="M316" s="112"/>
      <c r="N316" s="112"/>
      <c r="O316" s="112"/>
      <c r="P316" s="112"/>
      <c r="Q316" s="112"/>
      <c r="R316" s="112"/>
      <c r="S316" s="112"/>
      <c r="W316" s="207" t="str">
        <f t="shared" si="23"/>
        <v/>
      </c>
      <c r="X316" s="112"/>
      <c r="Y316" s="112"/>
      <c r="Z316" s="112"/>
      <c r="AA316" s="112"/>
      <c r="AB316" s="112"/>
      <c r="AC316" s="112"/>
      <c r="AD316" s="112"/>
      <c r="AE316" s="112"/>
      <c r="AG316" s="112"/>
      <c r="AH316" s="112"/>
      <c r="AI316" s="112"/>
      <c r="AK316" s="112"/>
      <c r="AL316" s="112"/>
      <c r="AM316" s="112"/>
      <c r="AN316" s="112"/>
      <c r="AO316" s="112"/>
      <c r="AP316" s="112"/>
    </row>
    <row r="317" spans="2:42" s="119" customFormat="1" collapsed="1" x14ac:dyDescent="0.2">
      <c r="B317" s="207" t="str">
        <f t="shared" si="20"/>
        <v/>
      </c>
      <c r="D317" s="112"/>
      <c r="G317" s="207" t="str">
        <f t="shared" si="21"/>
        <v/>
      </c>
      <c r="J317" s="207" t="str">
        <f t="shared" si="22"/>
        <v/>
      </c>
      <c r="M317" s="112"/>
      <c r="N317" s="112"/>
      <c r="O317" s="112"/>
      <c r="P317" s="112"/>
      <c r="Q317" s="112"/>
      <c r="R317" s="112"/>
      <c r="S317" s="112"/>
      <c r="W317" s="207" t="str">
        <f t="shared" si="23"/>
        <v/>
      </c>
      <c r="X317" s="112"/>
      <c r="Y317" s="112"/>
      <c r="Z317" s="112"/>
      <c r="AA317" s="112"/>
      <c r="AB317" s="112"/>
      <c r="AC317" s="112"/>
      <c r="AD317" s="112"/>
      <c r="AE317" s="112"/>
      <c r="AG317" s="112"/>
      <c r="AH317" s="112"/>
      <c r="AI317" s="112"/>
      <c r="AK317" s="112"/>
      <c r="AL317" s="112"/>
      <c r="AM317" s="112"/>
      <c r="AN317" s="112"/>
      <c r="AO317" s="112"/>
      <c r="AP317" s="112"/>
    </row>
    <row r="318" spans="2:42" s="119" customFormat="1" collapsed="1" x14ac:dyDescent="0.2">
      <c r="B318" s="207" t="str">
        <f t="shared" si="20"/>
        <v/>
      </c>
      <c r="D318" s="112"/>
      <c r="G318" s="207" t="str">
        <f t="shared" si="21"/>
        <v/>
      </c>
      <c r="J318" s="207" t="str">
        <f t="shared" si="22"/>
        <v/>
      </c>
      <c r="M318" s="112"/>
      <c r="N318" s="112"/>
      <c r="O318" s="112"/>
      <c r="P318" s="112"/>
      <c r="Q318" s="112"/>
      <c r="R318" s="112"/>
      <c r="S318" s="112"/>
      <c r="W318" s="207" t="str">
        <f t="shared" si="23"/>
        <v/>
      </c>
      <c r="X318" s="112"/>
      <c r="Y318" s="112"/>
      <c r="Z318" s="112"/>
      <c r="AA318" s="112"/>
      <c r="AB318" s="112"/>
      <c r="AC318" s="112"/>
      <c r="AD318" s="112"/>
      <c r="AE318" s="112"/>
      <c r="AG318" s="112"/>
      <c r="AH318" s="112"/>
      <c r="AI318" s="112"/>
      <c r="AK318" s="112"/>
      <c r="AL318" s="112"/>
      <c r="AM318" s="112"/>
      <c r="AN318" s="112"/>
      <c r="AO318" s="112"/>
      <c r="AP318" s="112"/>
    </row>
    <row r="319" spans="2:42" s="119" customFormat="1" collapsed="1" x14ac:dyDescent="0.2">
      <c r="B319" s="207" t="str">
        <f t="shared" si="20"/>
        <v/>
      </c>
      <c r="D319" s="112"/>
      <c r="G319" s="207" t="str">
        <f t="shared" si="21"/>
        <v/>
      </c>
      <c r="J319" s="207" t="str">
        <f t="shared" si="22"/>
        <v/>
      </c>
      <c r="M319" s="112"/>
      <c r="N319" s="112"/>
      <c r="O319" s="112"/>
      <c r="P319" s="112"/>
      <c r="Q319" s="112"/>
      <c r="R319" s="112"/>
      <c r="S319" s="112"/>
      <c r="W319" s="207" t="str">
        <f t="shared" si="23"/>
        <v/>
      </c>
      <c r="X319" s="112"/>
      <c r="Y319" s="112"/>
      <c r="Z319" s="112"/>
      <c r="AA319" s="112"/>
      <c r="AB319" s="112"/>
      <c r="AC319" s="112"/>
      <c r="AD319" s="112"/>
      <c r="AE319" s="112"/>
      <c r="AG319" s="112"/>
      <c r="AH319" s="112"/>
      <c r="AI319" s="112"/>
      <c r="AK319" s="112"/>
      <c r="AL319" s="112"/>
      <c r="AM319" s="112"/>
      <c r="AN319" s="112"/>
      <c r="AO319" s="112"/>
      <c r="AP319" s="112"/>
    </row>
    <row r="320" spans="2:42" s="119" customFormat="1" collapsed="1" x14ac:dyDescent="0.2">
      <c r="B320" s="207" t="str">
        <f t="shared" si="20"/>
        <v/>
      </c>
      <c r="D320" s="112"/>
      <c r="G320" s="207" t="str">
        <f t="shared" si="21"/>
        <v/>
      </c>
      <c r="J320" s="207" t="str">
        <f t="shared" si="22"/>
        <v/>
      </c>
      <c r="M320" s="112"/>
      <c r="N320" s="112"/>
      <c r="O320" s="112"/>
      <c r="P320" s="112"/>
      <c r="Q320" s="112"/>
      <c r="R320" s="112"/>
      <c r="S320" s="112"/>
      <c r="W320" s="207" t="str">
        <f t="shared" si="23"/>
        <v/>
      </c>
      <c r="X320" s="112"/>
      <c r="Y320" s="112"/>
      <c r="Z320" s="112"/>
      <c r="AA320" s="112"/>
      <c r="AB320" s="112"/>
      <c r="AC320" s="112"/>
      <c r="AD320" s="112"/>
      <c r="AE320" s="112"/>
      <c r="AG320" s="112"/>
      <c r="AH320" s="112"/>
      <c r="AI320" s="112"/>
      <c r="AK320" s="112"/>
      <c r="AL320" s="112"/>
      <c r="AM320" s="112"/>
      <c r="AN320" s="112"/>
      <c r="AO320" s="112"/>
      <c r="AP320" s="112"/>
    </row>
    <row r="321" spans="2:42" s="119" customFormat="1" collapsed="1" x14ac:dyDescent="0.2">
      <c r="B321" s="207" t="str">
        <f t="shared" si="20"/>
        <v/>
      </c>
      <c r="D321" s="112"/>
      <c r="G321" s="207" t="str">
        <f t="shared" si="21"/>
        <v/>
      </c>
      <c r="J321" s="207" t="str">
        <f t="shared" si="22"/>
        <v/>
      </c>
      <c r="M321" s="112"/>
      <c r="N321" s="112"/>
      <c r="O321" s="112"/>
      <c r="P321" s="112"/>
      <c r="Q321" s="112"/>
      <c r="R321" s="112"/>
      <c r="S321" s="112"/>
      <c r="W321" s="207" t="str">
        <f t="shared" si="23"/>
        <v/>
      </c>
      <c r="X321" s="112"/>
      <c r="Y321" s="112"/>
      <c r="Z321" s="112"/>
      <c r="AA321" s="112"/>
      <c r="AB321" s="112"/>
      <c r="AC321" s="112"/>
      <c r="AD321" s="112"/>
      <c r="AE321" s="112"/>
      <c r="AG321" s="112"/>
      <c r="AH321" s="112"/>
      <c r="AI321" s="112"/>
      <c r="AK321" s="112"/>
      <c r="AL321" s="112"/>
      <c r="AM321" s="112"/>
      <c r="AN321" s="112"/>
      <c r="AO321" s="112"/>
      <c r="AP321" s="112"/>
    </row>
    <row r="322" spans="2:42" s="119" customFormat="1" collapsed="1" x14ac:dyDescent="0.2">
      <c r="B322" s="207" t="str">
        <f t="shared" si="20"/>
        <v/>
      </c>
      <c r="D322" s="112"/>
      <c r="G322" s="207" t="str">
        <f t="shared" si="21"/>
        <v/>
      </c>
      <c r="J322" s="207" t="str">
        <f t="shared" si="22"/>
        <v/>
      </c>
      <c r="M322" s="112"/>
      <c r="N322" s="112"/>
      <c r="O322" s="112"/>
      <c r="P322" s="112"/>
      <c r="Q322" s="112"/>
      <c r="R322" s="112"/>
      <c r="S322" s="112"/>
      <c r="W322" s="207" t="str">
        <f t="shared" si="23"/>
        <v/>
      </c>
      <c r="X322" s="112"/>
      <c r="Y322" s="112"/>
      <c r="Z322" s="112"/>
      <c r="AA322" s="112"/>
      <c r="AB322" s="112"/>
      <c r="AC322" s="112"/>
      <c r="AD322" s="112"/>
      <c r="AE322" s="112"/>
      <c r="AG322" s="112"/>
      <c r="AH322" s="112"/>
      <c r="AI322" s="112"/>
      <c r="AK322" s="112"/>
      <c r="AL322" s="112"/>
      <c r="AM322" s="112"/>
      <c r="AN322" s="112"/>
      <c r="AO322" s="112"/>
      <c r="AP322" s="112"/>
    </row>
    <row r="323" spans="2:42" s="119" customFormat="1" collapsed="1" x14ac:dyDescent="0.2">
      <c r="B323" s="207" t="str">
        <f t="shared" si="20"/>
        <v/>
      </c>
      <c r="D323" s="112"/>
      <c r="G323" s="207" t="str">
        <f t="shared" si="21"/>
        <v/>
      </c>
      <c r="J323" s="207" t="str">
        <f t="shared" si="22"/>
        <v/>
      </c>
      <c r="M323" s="112"/>
      <c r="N323" s="112"/>
      <c r="O323" s="112"/>
      <c r="P323" s="112"/>
      <c r="Q323" s="112"/>
      <c r="R323" s="112"/>
      <c r="S323" s="112"/>
      <c r="W323" s="207" t="str">
        <f t="shared" si="23"/>
        <v/>
      </c>
      <c r="X323" s="112"/>
      <c r="Y323" s="112"/>
      <c r="Z323" s="112"/>
      <c r="AA323" s="112"/>
      <c r="AB323" s="112"/>
      <c r="AC323" s="112"/>
      <c r="AD323" s="112"/>
      <c r="AE323" s="112"/>
      <c r="AG323" s="112"/>
      <c r="AH323" s="112"/>
      <c r="AI323" s="112"/>
      <c r="AK323" s="112"/>
      <c r="AL323" s="112"/>
      <c r="AM323" s="112"/>
      <c r="AN323" s="112"/>
      <c r="AO323" s="112"/>
      <c r="AP323" s="112"/>
    </row>
    <row r="324" spans="2:42" s="119" customFormat="1" collapsed="1" x14ac:dyDescent="0.2">
      <c r="B324" s="207" t="str">
        <f t="shared" si="20"/>
        <v/>
      </c>
      <c r="D324" s="112"/>
      <c r="G324" s="207" t="str">
        <f t="shared" si="21"/>
        <v/>
      </c>
      <c r="J324" s="207" t="str">
        <f t="shared" si="22"/>
        <v/>
      </c>
      <c r="M324" s="112"/>
      <c r="N324" s="112"/>
      <c r="O324" s="112"/>
      <c r="P324" s="112"/>
      <c r="Q324" s="112"/>
      <c r="R324" s="112"/>
      <c r="S324" s="112"/>
      <c r="W324" s="207" t="str">
        <f t="shared" si="23"/>
        <v/>
      </c>
      <c r="X324" s="112"/>
      <c r="Y324" s="112"/>
      <c r="Z324" s="112"/>
      <c r="AA324" s="112"/>
      <c r="AB324" s="112"/>
      <c r="AC324" s="112"/>
      <c r="AD324" s="112"/>
      <c r="AE324" s="112"/>
      <c r="AG324" s="112"/>
      <c r="AH324" s="112"/>
      <c r="AI324" s="112"/>
      <c r="AK324" s="112"/>
      <c r="AL324" s="112"/>
      <c r="AM324" s="112"/>
      <c r="AN324" s="112"/>
      <c r="AO324" s="112"/>
      <c r="AP324" s="112"/>
    </row>
    <row r="325" spans="2:42" s="119" customFormat="1" collapsed="1" x14ac:dyDescent="0.2">
      <c r="B325" s="207" t="str">
        <f t="shared" si="20"/>
        <v/>
      </c>
      <c r="D325" s="112"/>
      <c r="G325" s="207" t="str">
        <f t="shared" si="21"/>
        <v/>
      </c>
      <c r="J325" s="207" t="str">
        <f t="shared" si="22"/>
        <v/>
      </c>
      <c r="M325" s="112"/>
      <c r="N325" s="112"/>
      <c r="O325" s="112"/>
      <c r="P325" s="112"/>
      <c r="Q325" s="112"/>
      <c r="R325" s="112"/>
      <c r="S325" s="112"/>
      <c r="W325" s="207" t="str">
        <f t="shared" si="23"/>
        <v/>
      </c>
      <c r="X325" s="112"/>
      <c r="Y325" s="112"/>
      <c r="Z325" s="112"/>
      <c r="AA325" s="112"/>
      <c r="AB325" s="112"/>
      <c r="AC325" s="112"/>
      <c r="AD325" s="112"/>
      <c r="AE325" s="112"/>
      <c r="AG325" s="112"/>
      <c r="AH325" s="112"/>
      <c r="AI325" s="112"/>
      <c r="AK325" s="112"/>
      <c r="AL325" s="112"/>
      <c r="AM325" s="112"/>
      <c r="AN325" s="112"/>
      <c r="AO325" s="112"/>
      <c r="AP325" s="112"/>
    </row>
    <row r="326" spans="2:42" s="119" customFormat="1" collapsed="1" x14ac:dyDescent="0.2">
      <c r="B326" s="207" t="str">
        <f t="shared" si="20"/>
        <v/>
      </c>
      <c r="D326" s="112"/>
      <c r="G326" s="207" t="str">
        <f t="shared" si="21"/>
        <v/>
      </c>
      <c r="J326" s="207" t="str">
        <f t="shared" si="22"/>
        <v/>
      </c>
      <c r="M326" s="112"/>
      <c r="N326" s="112"/>
      <c r="O326" s="112"/>
      <c r="P326" s="112"/>
      <c r="Q326" s="112"/>
      <c r="R326" s="112"/>
      <c r="S326" s="112"/>
      <c r="W326" s="207" t="str">
        <f t="shared" si="23"/>
        <v/>
      </c>
      <c r="X326" s="112"/>
      <c r="Y326" s="112"/>
      <c r="Z326" s="112"/>
      <c r="AA326" s="112"/>
      <c r="AB326" s="112"/>
      <c r="AC326" s="112"/>
      <c r="AD326" s="112"/>
      <c r="AE326" s="112"/>
      <c r="AG326" s="112"/>
      <c r="AH326" s="112"/>
      <c r="AI326" s="112"/>
      <c r="AK326" s="112"/>
      <c r="AL326" s="112"/>
      <c r="AM326" s="112"/>
      <c r="AN326" s="112"/>
      <c r="AO326" s="112"/>
      <c r="AP326" s="112"/>
    </row>
    <row r="327" spans="2:42" s="119" customFormat="1" collapsed="1" x14ac:dyDescent="0.2">
      <c r="B327" s="207" t="str">
        <f t="shared" ref="B327:B390" si="24">IF(C327="","",(VLOOKUP(C327,Generic_Road_Names_Table_Array,2,FALSE)))</f>
        <v/>
      </c>
      <c r="D327" s="112"/>
      <c r="G327" s="207" t="str">
        <f t="shared" ref="G327:G390" si="25">IF(F327="","",(VLOOKUP(F327,Crossings_Crossing_Type_Table_Array,2,FALSE)))</f>
        <v/>
      </c>
      <c r="J327" s="207" t="str">
        <f t="shared" ref="J327:J390" si="26">IF(I327="","",(VLOOKUP(I327,Generic_Side_Table_Array,2,FALSE)))</f>
        <v/>
      </c>
      <c r="M327" s="112"/>
      <c r="N327" s="112"/>
      <c r="O327" s="112"/>
      <c r="P327" s="112"/>
      <c r="Q327" s="112"/>
      <c r="R327" s="112"/>
      <c r="S327" s="112"/>
      <c r="W327" s="207" t="str">
        <f t="shared" ref="W327:W390" si="27">IF(V327="","",(VLOOKUP(V327,Footpaths_Footpath_Surface_Material_Table_Array,2,FALSE)))</f>
        <v/>
      </c>
      <c r="X327" s="112"/>
      <c r="Y327" s="112"/>
      <c r="Z327" s="112"/>
      <c r="AA327" s="112"/>
      <c r="AB327" s="112"/>
      <c r="AC327" s="112"/>
      <c r="AD327" s="112"/>
      <c r="AE327" s="112"/>
      <c r="AG327" s="112"/>
      <c r="AH327" s="112"/>
      <c r="AI327" s="112"/>
      <c r="AK327" s="112"/>
      <c r="AL327" s="112"/>
      <c r="AM327" s="112"/>
      <c r="AN327" s="112"/>
      <c r="AO327" s="112"/>
      <c r="AP327" s="112"/>
    </row>
    <row r="328" spans="2:42" s="119" customFormat="1" collapsed="1" x14ac:dyDescent="0.2">
      <c r="B328" s="207" t="str">
        <f t="shared" si="24"/>
        <v/>
      </c>
      <c r="D328" s="112"/>
      <c r="G328" s="207" t="str">
        <f t="shared" si="25"/>
        <v/>
      </c>
      <c r="J328" s="207" t="str">
        <f t="shared" si="26"/>
        <v/>
      </c>
      <c r="M328" s="112"/>
      <c r="N328" s="112"/>
      <c r="O328" s="112"/>
      <c r="P328" s="112"/>
      <c r="Q328" s="112"/>
      <c r="R328" s="112"/>
      <c r="S328" s="112"/>
      <c r="W328" s="207" t="str">
        <f t="shared" si="27"/>
        <v/>
      </c>
      <c r="X328" s="112"/>
      <c r="Y328" s="112"/>
      <c r="Z328" s="112"/>
      <c r="AA328" s="112"/>
      <c r="AB328" s="112"/>
      <c r="AC328" s="112"/>
      <c r="AD328" s="112"/>
      <c r="AE328" s="112"/>
      <c r="AG328" s="112"/>
      <c r="AH328" s="112"/>
      <c r="AI328" s="112"/>
      <c r="AK328" s="112"/>
      <c r="AL328" s="112"/>
      <c r="AM328" s="112"/>
      <c r="AN328" s="112"/>
      <c r="AO328" s="112"/>
      <c r="AP328" s="112"/>
    </row>
    <row r="329" spans="2:42" s="119" customFormat="1" collapsed="1" x14ac:dyDescent="0.2">
      <c r="B329" s="207" t="str">
        <f t="shared" si="24"/>
        <v/>
      </c>
      <c r="D329" s="112"/>
      <c r="G329" s="207" t="str">
        <f t="shared" si="25"/>
        <v/>
      </c>
      <c r="J329" s="207" t="str">
        <f t="shared" si="26"/>
        <v/>
      </c>
      <c r="M329" s="112"/>
      <c r="N329" s="112"/>
      <c r="O329" s="112"/>
      <c r="P329" s="112"/>
      <c r="Q329" s="112"/>
      <c r="R329" s="112"/>
      <c r="S329" s="112"/>
      <c r="W329" s="207" t="str">
        <f t="shared" si="27"/>
        <v/>
      </c>
      <c r="X329" s="112"/>
      <c r="Y329" s="112"/>
      <c r="Z329" s="112"/>
      <c r="AA329" s="112"/>
      <c r="AB329" s="112"/>
      <c r="AC329" s="112"/>
      <c r="AD329" s="112"/>
      <c r="AE329" s="112"/>
      <c r="AG329" s="112"/>
      <c r="AH329" s="112"/>
      <c r="AI329" s="112"/>
      <c r="AK329" s="112"/>
      <c r="AL329" s="112"/>
      <c r="AM329" s="112"/>
      <c r="AN329" s="112"/>
      <c r="AO329" s="112"/>
      <c r="AP329" s="112"/>
    </row>
    <row r="330" spans="2:42" s="119" customFormat="1" collapsed="1" x14ac:dyDescent="0.2">
      <c r="B330" s="207" t="str">
        <f t="shared" si="24"/>
        <v/>
      </c>
      <c r="D330" s="112"/>
      <c r="G330" s="207" t="str">
        <f t="shared" si="25"/>
        <v/>
      </c>
      <c r="J330" s="207" t="str">
        <f t="shared" si="26"/>
        <v/>
      </c>
      <c r="M330" s="112"/>
      <c r="N330" s="112"/>
      <c r="O330" s="112"/>
      <c r="P330" s="112"/>
      <c r="Q330" s="112"/>
      <c r="R330" s="112"/>
      <c r="S330" s="112"/>
      <c r="W330" s="207" t="str">
        <f t="shared" si="27"/>
        <v/>
      </c>
      <c r="X330" s="112"/>
      <c r="Y330" s="112"/>
      <c r="Z330" s="112"/>
      <c r="AA330" s="112"/>
      <c r="AB330" s="112"/>
      <c r="AC330" s="112"/>
      <c r="AD330" s="112"/>
      <c r="AE330" s="112"/>
      <c r="AG330" s="112"/>
      <c r="AH330" s="112"/>
      <c r="AI330" s="112"/>
      <c r="AK330" s="112"/>
      <c r="AL330" s="112"/>
      <c r="AM330" s="112"/>
      <c r="AN330" s="112"/>
      <c r="AO330" s="112"/>
      <c r="AP330" s="112"/>
    </row>
    <row r="331" spans="2:42" s="119" customFormat="1" collapsed="1" x14ac:dyDescent="0.2">
      <c r="B331" s="207" t="str">
        <f t="shared" si="24"/>
        <v/>
      </c>
      <c r="D331" s="112"/>
      <c r="G331" s="207" t="str">
        <f t="shared" si="25"/>
        <v/>
      </c>
      <c r="J331" s="207" t="str">
        <f t="shared" si="26"/>
        <v/>
      </c>
      <c r="M331" s="112"/>
      <c r="N331" s="112"/>
      <c r="O331" s="112"/>
      <c r="P331" s="112"/>
      <c r="Q331" s="112"/>
      <c r="R331" s="112"/>
      <c r="S331" s="112"/>
      <c r="W331" s="207" t="str">
        <f t="shared" si="27"/>
        <v/>
      </c>
      <c r="X331" s="112"/>
      <c r="Y331" s="112"/>
      <c r="Z331" s="112"/>
      <c r="AA331" s="112"/>
      <c r="AB331" s="112"/>
      <c r="AC331" s="112"/>
      <c r="AD331" s="112"/>
      <c r="AE331" s="112"/>
      <c r="AG331" s="112"/>
      <c r="AH331" s="112"/>
      <c r="AI331" s="112"/>
      <c r="AK331" s="112"/>
      <c r="AL331" s="112"/>
      <c r="AM331" s="112"/>
      <c r="AN331" s="112"/>
      <c r="AO331" s="112"/>
      <c r="AP331" s="112"/>
    </row>
    <row r="332" spans="2:42" s="119" customFormat="1" collapsed="1" x14ac:dyDescent="0.2">
      <c r="B332" s="207" t="str">
        <f t="shared" si="24"/>
        <v/>
      </c>
      <c r="D332" s="112"/>
      <c r="G332" s="207" t="str">
        <f t="shared" si="25"/>
        <v/>
      </c>
      <c r="J332" s="207" t="str">
        <f t="shared" si="26"/>
        <v/>
      </c>
      <c r="M332" s="112"/>
      <c r="N332" s="112"/>
      <c r="O332" s="112"/>
      <c r="P332" s="112"/>
      <c r="Q332" s="112"/>
      <c r="R332" s="112"/>
      <c r="S332" s="112"/>
      <c r="W332" s="207" t="str">
        <f t="shared" si="27"/>
        <v/>
      </c>
      <c r="X332" s="112"/>
      <c r="Y332" s="112"/>
      <c r="Z332" s="112"/>
      <c r="AA332" s="112"/>
      <c r="AB332" s="112"/>
      <c r="AC332" s="112"/>
      <c r="AD332" s="112"/>
      <c r="AE332" s="112"/>
      <c r="AG332" s="112"/>
      <c r="AH332" s="112"/>
      <c r="AI332" s="112"/>
      <c r="AK332" s="112"/>
      <c r="AL332" s="112"/>
      <c r="AM332" s="112"/>
      <c r="AN332" s="112"/>
      <c r="AO332" s="112"/>
      <c r="AP332" s="112"/>
    </row>
    <row r="333" spans="2:42" s="119" customFormat="1" collapsed="1" x14ac:dyDescent="0.2">
      <c r="B333" s="207" t="str">
        <f t="shared" si="24"/>
        <v/>
      </c>
      <c r="D333" s="112"/>
      <c r="G333" s="207" t="str">
        <f t="shared" si="25"/>
        <v/>
      </c>
      <c r="J333" s="207" t="str">
        <f t="shared" si="26"/>
        <v/>
      </c>
      <c r="M333" s="112"/>
      <c r="N333" s="112"/>
      <c r="O333" s="112"/>
      <c r="P333" s="112"/>
      <c r="Q333" s="112"/>
      <c r="R333" s="112"/>
      <c r="S333" s="112"/>
      <c r="W333" s="207" t="str">
        <f t="shared" si="27"/>
        <v/>
      </c>
      <c r="X333" s="112"/>
      <c r="Y333" s="112"/>
      <c r="Z333" s="112"/>
      <c r="AA333" s="112"/>
      <c r="AB333" s="112"/>
      <c r="AC333" s="112"/>
      <c r="AD333" s="112"/>
      <c r="AE333" s="112"/>
      <c r="AG333" s="112"/>
      <c r="AH333" s="112"/>
      <c r="AI333" s="112"/>
      <c r="AK333" s="112"/>
      <c r="AL333" s="112"/>
      <c r="AM333" s="112"/>
      <c r="AN333" s="112"/>
      <c r="AO333" s="112"/>
      <c r="AP333" s="112"/>
    </row>
    <row r="334" spans="2:42" s="119" customFormat="1" collapsed="1" x14ac:dyDescent="0.2">
      <c r="B334" s="207" t="str">
        <f t="shared" si="24"/>
        <v/>
      </c>
      <c r="D334" s="112"/>
      <c r="G334" s="207" t="str">
        <f t="shared" si="25"/>
        <v/>
      </c>
      <c r="J334" s="207" t="str">
        <f t="shared" si="26"/>
        <v/>
      </c>
      <c r="M334" s="112"/>
      <c r="N334" s="112"/>
      <c r="O334" s="112"/>
      <c r="P334" s="112"/>
      <c r="Q334" s="112"/>
      <c r="R334" s="112"/>
      <c r="S334" s="112"/>
      <c r="W334" s="207" t="str">
        <f t="shared" si="27"/>
        <v/>
      </c>
      <c r="X334" s="112"/>
      <c r="Y334" s="112"/>
      <c r="Z334" s="112"/>
      <c r="AA334" s="112"/>
      <c r="AB334" s="112"/>
      <c r="AC334" s="112"/>
      <c r="AD334" s="112"/>
      <c r="AE334" s="112"/>
      <c r="AG334" s="112"/>
      <c r="AH334" s="112"/>
      <c r="AI334" s="112"/>
      <c r="AK334" s="112"/>
      <c r="AL334" s="112"/>
      <c r="AM334" s="112"/>
      <c r="AN334" s="112"/>
      <c r="AO334" s="112"/>
      <c r="AP334" s="112"/>
    </row>
    <row r="335" spans="2:42" s="119" customFormat="1" collapsed="1" x14ac:dyDescent="0.2">
      <c r="B335" s="207" t="str">
        <f t="shared" si="24"/>
        <v/>
      </c>
      <c r="D335" s="112"/>
      <c r="G335" s="207" t="str">
        <f t="shared" si="25"/>
        <v/>
      </c>
      <c r="J335" s="207" t="str">
        <f t="shared" si="26"/>
        <v/>
      </c>
      <c r="M335" s="112"/>
      <c r="N335" s="112"/>
      <c r="O335" s="112"/>
      <c r="P335" s="112"/>
      <c r="Q335" s="112"/>
      <c r="R335" s="112"/>
      <c r="S335" s="112"/>
      <c r="W335" s="207" t="str">
        <f t="shared" si="27"/>
        <v/>
      </c>
      <c r="X335" s="112"/>
      <c r="Y335" s="112"/>
      <c r="Z335" s="112"/>
      <c r="AA335" s="112"/>
      <c r="AB335" s="112"/>
      <c r="AC335" s="112"/>
      <c r="AD335" s="112"/>
      <c r="AE335" s="112"/>
      <c r="AG335" s="112"/>
      <c r="AH335" s="112"/>
      <c r="AI335" s="112"/>
      <c r="AK335" s="112"/>
      <c r="AL335" s="112"/>
      <c r="AM335" s="112"/>
      <c r="AN335" s="112"/>
      <c r="AO335" s="112"/>
      <c r="AP335" s="112"/>
    </row>
    <row r="336" spans="2:42" s="119" customFormat="1" collapsed="1" x14ac:dyDescent="0.2">
      <c r="B336" s="207" t="str">
        <f t="shared" si="24"/>
        <v/>
      </c>
      <c r="D336" s="112"/>
      <c r="G336" s="207" t="str">
        <f t="shared" si="25"/>
        <v/>
      </c>
      <c r="J336" s="207" t="str">
        <f t="shared" si="26"/>
        <v/>
      </c>
      <c r="M336" s="112"/>
      <c r="N336" s="112"/>
      <c r="O336" s="112"/>
      <c r="P336" s="112"/>
      <c r="Q336" s="112"/>
      <c r="R336" s="112"/>
      <c r="S336" s="112"/>
      <c r="W336" s="207" t="str">
        <f t="shared" si="27"/>
        <v/>
      </c>
      <c r="X336" s="112"/>
      <c r="Y336" s="112"/>
      <c r="Z336" s="112"/>
      <c r="AA336" s="112"/>
      <c r="AB336" s="112"/>
      <c r="AC336" s="112"/>
      <c r="AD336" s="112"/>
      <c r="AE336" s="112"/>
      <c r="AG336" s="112"/>
      <c r="AH336" s="112"/>
      <c r="AI336" s="112"/>
      <c r="AK336" s="112"/>
      <c r="AL336" s="112"/>
      <c r="AM336" s="112"/>
      <c r="AN336" s="112"/>
      <c r="AO336" s="112"/>
      <c r="AP336" s="112"/>
    </row>
    <row r="337" spans="2:42" s="119" customFormat="1" collapsed="1" x14ac:dyDescent="0.2">
      <c r="B337" s="207" t="str">
        <f t="shared" si="24"/>
        <v/>
      </c>
      <c r="D337" s="112"/>
      <c r="G337" s="207" t="str">
        <f t="shared" si="25"/>
        <v/>
      </c>
      <c r="J337" s="207" t="str">
        <f t="shared" si="26"/>
        <v/>
      </c>
      <c r="M337" s="112"/>
      <c r="N337" s="112"/>
      <c r="O337" s="112"/>
      <c r="P337" s="112"/>
      <c r="Q337" s="112"/>
      <c r="R337" s="112"/>
      <c r="S337" s="112"/>
      <c r="W337" s="207" t="str">
        <f t="shared" si="27"/>
        <v/>
      </c>
      <c r="X337" s="112"/>
      <c r="Y337" s="112"/>
      <c r="Z337" s="112"/>
      <c r="AA337" s="112"/>
      <c r="AB337" s="112"/>
      <c r="AC337" s="112"/>
      <c r="AD337" s="112"/>
      <c r="AE337" s="112"/>
      <c r="AG337" s="112"/>
      <c r="AH337" s="112"/>
      <c r="AI337" s="112"/>
      <c r="AK337" s="112"/>
      <c r="AL337" s="112"/>
      <c r="AM337" s="112"/>
      <c r="AN337" s="112"/>
      <c r="AO337" s="112"/>
      <c r="AP337" s="112"/>
    </row>
    <row r="338" spans="2:42" s="119" customFormat="1" collapsed="1" x14ac:dyDescent="0.2">
      <c r="B338" s="207" t="str">
        <f t="shared" si="24"/>
        <v/>
      </c>
      <c r="D338" s="112"/>
      <c r="G338" s="207" t="str">
        <f t="shared" si="25"/>
        <v/>
      </c>
      <c r="J338" s="207" t="str">
        <f t="shared" si="26"/>
        <v/>
      </c>
      <c r="M338" s="112"/>
      <c r="N338" s="112"/>
      <c r="O338" s="112"/>
      <c r="P338" s="112"/>
      <c r="Q338" s="112"/>
      <c r="R338" s="112"/>
      <c r="S338" s="112"/>
      <c r="W338" s="207" t="str">
        <f t="shared" si="27"/>
        <v/>
      </c>
      <c r="X338" s="112"/>
      <c r="Y338" s="112"/>
      <c r="Z338" s="112"/>
      <c r="AA338" s="112"/>
      <c r="AB338" s="112"/>
      <c r="AC338" s="112"/>
      <c r="AD338" s="112"/>
      <c r="AE338" s="112"/>
      <c r="AG338" s="112"/>
      <c r="AH338" s="112"/>
      <c r="AI338" s="112"/>
      <c r="AK338" s="112"/>
      <c r="AL338" s="112"/>
      <c r="AM338" s="112"/>
      <c r="AN338" s="112"/>
      <c r="AO338" s="112"/>
      <c r="AP338" s="112"/>
    </row>
    <row r="339" spans="2:42" s="119" customFormat="1" collapsed="1" x14ac:dyDescent="0.2">
      <c r="B339" s="207" t="str">
        <f t="shared" si="24"/>
        <v/>
      </c>
      <c r="D339" s="112"/>
      <c r="G339" s="207" t="str">
        <f t="shared" si="25"/>
        <v/>
      </c>
      <c r="J339" s="207" t="str">
        <f t="shared" si="26"/>
        <v/>
      </c>
      <c r="M339" s="112"/>
      <c r="N339" s="112"/>
      <c r="O339" s="112"/>
      <c r="P339" s="112"/>
      <c r="Q339" s="112"/>
      <c r="R339" s="112"/>
      <c r="S339" s="112"/>
      <c r="W339" s="207" t="str">
        <f t="shared" si="27"/>
        <v/>
      </c>
      <c r="X339" s="112"/>
      <c r="Y339" s="112"/>
      <c r="Z339" s="112"/>
      <c r="AA339" s="112"/>
      <c r="AB339" s="112"/>
      <c r="AC339" s="112"/>
      <c r="AD339" s="112"/>
      <c r="AE339" s="112"/>
      <c r="AG339" s="112"/>
      <c r="AH339" s="112"/>
      <c r="AI339" s="112"/>
      <c r="AK339" s="112"/>
      <c r="AL339" s="112"/>
      <c r="AM339" s="112"/>
      <c r="AN339" s="112"/>
      <c r="AO339" s="112"/>
      <c r="AP339" s="112"/>
    </row>
    <row r="340" spans="2:42" s="119" customFormat="1" collapsed="1" x14ac:dyDescent="0.2">
      <c r="B340" s="207" t="str">
        <f t="shared" si="24"/>
        <v/>
      </c>
      <c r="D340" s="112"/>
      <c r="G340" s="207" t="str">
        <f t="shared" si="25"/>
        <v/>
      </c>
      <c r="J340" s="207" t="str">
        <f t="shared" si="26"/>
        <v/>
      </c>
      <c r="M340" s="112"/>
      <c r="N340" s="112"/>
      <c r="O340" s="112"/>
      <c r="P340" s="112"/>
      <c r="Q340" s="112"/>
      <c r="R340" s="112"/>
      <c r="S340" s="112"/>
      <c r="W340" s="207" t="str">
        <f t="shared" si="27"/>
        <v/>
      </c>
      <c r="X340" s="112"/>
      <c r="Y340" s="112"/>
      <c r="Z340" s="112"/>
      <c r="AA340" s="112"/>
      <c r="AB340" s="112"/>
      <c r="AC340" s="112"/>
      <c r="AD340" s="112"/>
      <c r="AE340" s="112"/>
      <c r="AG340" s="112"/>
      <c r="AH340" s="112"/>
      <c r="AI340" s="112"/>
      <c r="AK340" s="112"/>
      <c r="AL340" s="112"/>
      <c r="AM340" s="112"/>
      <c r="AN340" s="112"/>
      <c r="AO340" s="112"/>
      <c r="AP340" s="112"/>
    </row>
    <row r="341" spans="2:42" s="119" customFormat="1" collapsed="1" x14ac:dyDescent="0.2">
      <c r="B341" s="207" t="str">
        <f t="shared" si="24"/>
        <v/>
      </c>
      <c r="D341" s="112"/>
      <c r="G341" s="207" t="str">
        <f t="shared" si="25"/>
        <v/>
      </c>
      <c r="J341" s="207" t="str">
        <f t="shared" si="26"/>
        <v/>
      </c>
      <c r="M341" s="112"/>
      <c r="N341" s="112"/>
      <c r="O341" s="112"/>
      <c r="P341" s="112"/>
      <c r="Q341" s="112"/>
      <c r="R341" s="112"/>
      <c r="S341" s="112"/>
      <c r="W341" s="207" t="str">
        <f t="shared" si="27"/>
        <v/>
      </c>
      <c r="X341" s="112"/>
      <c r="Y341" s="112"/>
      <c r="Z341" s="112"/>
      <c r="AA341" s="112"/>
      <c r="AB341" s="112"/>
      <c r="AC341" s="112"/>
      <c r="AD341" s="112"/>
      <c r="AE341" s="112"/>
      <c r="AG341" s="112"/>
      <c r="AH341" s="112"/>
      <c r="AI341" s="112"/>
      <c r="AK341" s="112"/>
      <c r="AL341" s="112"/>
      <c r="AM341" s="112"/>
      <c r="AN341" s="112"/>
      <c r="AO341" s="112"/>
      <c r="AP341" s="112"/>
    </row>
    <row r="342" spans="2:42" s="119" customFormat="1" collapsed="1" x14ac:dyDescent="0.2">
      <c r="B342" s="207" t="str">
        <f t="shared" si="24"/>
        <v/>
      </c>
      <c r="D342" s="112"/>
      <c r="G342" s="207" t="str">
        <f t="shared" si="25"/>
        <v/>
      </c>
      <c r="J342" s="207" t="str">
        <f t="shared" si="26"/>
        <v/>
      </c>
      <c r="M342" s="112"/>
      <c r="N342" s="112"/>
      <c r="O342" s="112"/>
      <c r="P342" s="112"/>
      <c r="Q342" s="112"/>
      <c r="R342" s="112"/>
      <c r="S342" s="112"/>
      <c r="W342" s="207" t="str">
        <f t="shared" si="27"/>
        <v/>
      </c>
      <c r="X342" s="112"/>
      <c r="Y342" s="112"/>
      <c r="Z342" s="112"/>
      <c r="AA342" s="112"/>
      <c r="AB342" s="112"/>
      <c r="AC342" s="112"/>
      <c r="AD342" s="112"/>
      <c r="AE342" s="112"/>
      <c r="AG342" s="112"/>
      <c r="AH342" s="112"/>
      <c r="AI342" s="112"/>
      <c r="AK342" s="112"/>
      <c r="AL342" s="112"/>
      <c r="AM342" s="112"/>
      <c r="AN342" s="112"/>
      <c r="AO342" s="112"/>
      <c r="AP342" s="112"/>
    </row>
    <row r="343" spans="2:42" s="119" customFormat="1" collapsed="1" x14ac:dyDescent="0.2">
      <c r="B343" s="207" t="str">
        <f t="shared" si="24"/>
        <v/>
      </c>
      <c r="D343" s="112"/>
      <c r="G343" s="207" t="str">
        <f t="shared" si="25"/>
        <v/>
      </c>
      <c r="J343" s="207" t="str">
        <f t="shared" si="26"/>
        <v/>
      </c>
      <c r="M343" s="112"/>
      <c r="N343" s="112"/>
      <c r="O343" s="112"/>
      <c r="P343" s="112"/>
      <c r="Q343" s="112"/>
      <c r="R343" s="112"/>
      <c r="S343" s="112"/>
      <c r="W343" s="207" t="str">
        <f t="shared" si="27"/>
        <v/>
      </c>
      <c r="X343" s="112"/>
      <c r="Y343" s="112"/>
      <c r="Z343" s="112"/>
      <c r="AA343" s="112"/>
      <c r="AB343" s="112"/>
      <c r="AC343" s="112"/>
      <c r="AD343" s="112"/>
      <c r="AE343" s="112"/>
      <c r="AG343" s="112"/>
      <c r="AH343" s="112"/>
      <c r="AI343" s="112"/>
      <c r="AK343" s="112"/>
      <c r="AL343" s="112"/>
      <c r="AM343" s="112"/>
      <c r="AN343" s="112"/>
      <c r="AO343" s="112"/>
      <c r="AP343" s="112"/>
    </row>
    <row r="344" spans="2:42" s="119" customFormat="1" collapsed="1" x14ac:dyDescent="0.2">
      <c r="B344" s="207" t="str">
        <f t="shared" si="24"/>
        <v/>
      </c>
      <c r="D344" s="112"/>
      <c r="G344" s="207" t="str">
        <f t="shared" si="25"/>
        <v/>
      </c>
      <c r="J344" s="207" t="str">
        <f t="shared" si="26"/>
        <v/>
      </c>
      <c r="M344" s="112"/>
      <c r="N344" s="112"/>
      <c r="O344" s="112"/>
      <c r="P344" s="112"/>
      <c r="Q344" s="112"/>
      <c r="R344" s="112"/>
      <c r="S344" s="112"/>
      <c r="W344" s="207" t="str">
        <f t="shared" si="27"/>
        <v/>
      </c>
      <c r="X344" s="112"/>
      <c r="Y344" s="112"/>
      <c r="Z344" s="112"/>
      <c r="AA344" s="112"/>
      <c r="AB344" s="112"/>
      <c r="AC344" s="112"/>
      <c r="AD344" s="112"/>
      <c r="AE344" s="112"/>
      <c r="AG344" s="112"/>
      <c r="AH344" s="112"/>
      <c r="AI344" s="112"/>
      <c r="AK344" s="112"/>
      <c r="AL344" s="112"/>
      <c r="AM344" s="112"/>
      <c r="AN344" s="112"/>
      <c r="AO344" s="112"/>
      <c r="AP344" s="112"/>
    </row>
    <row r="345" spans="2:42" s="119" customFormat="1" collapsed="1" x14ac:dyDescent="0.2">
      <c r="B345" s="207" t="str">
        <f t="shared" si="24"/>
        <v/>
      </c>
      <c r="D345" s="112"/>
      <c r="G345" s="207" t="str">
        <f t="shared" si="25"/>
        <v/>
      </c>
      <c r="J345" s="207" t="str">
        <f t="shared" si="26"/>
        <v/>
      </c>
      <c r="M345" s="112"/>
      <c r="N345" s="112"/>
      <c r="O345" s="112"/>
      <c r="P345" s="112"/>
      <c r="Q345" s="112"/>
      <c r="R345" s="112"/>
      <c r="S345" s="112"/>
      <c r="W345" s="207" t="str">
        <f t="shared" si="27"/>
        <v/>
      </c>
      <c r="X345" s="112"/>
      <c r="Y345" s="112"/>
      <c r="Z345" s="112"/>
      <c r="AA345" s="112"/>
      <c r="AB345" s="112"/>
      <c r="AC345" s="112"/>
      <c r="AD345" s="112"/>
      <c r="AE345" s="112"/>
      <c r="AG345" s="112"/>
      <c r="AH345" s="112"/>
      <c r="AI345" s="112"/>
      <c r="AK345" s="112"/>
      <c r="AL345" s="112"/>
      <c r="AM345" s="112"/>
      <c r="AN345" s="112"/>
      <c r="AO345" s="112"/>
      <c r="AP345" s="112"/>
    </row>
    <row r="346" spans="2:42" s="119" customFormat="1" collapsed="1" x14ac:dyDescent="0.2">
      <c r="B346" s="207" t="str">
        <f t="shared" si="24"/>
        <v/>
      </c>
      <c r="D346" s="112"/>
      <c r="G346" s="207" t="str">
        <f t="shared" si="25"/>
        <v/>
      </c>
      <c r="J346" s="207" t="str">
        <f t="shared" si="26"/>
        <v/>
      </c>
      <c r="M346" s="112"/>
      <c r="N346" s="112"/>
      <c r="O346" s="112"/>
      <c r="P346" s="112"/>
      <c r="Q346" s="112"/>
      <c r="R346" s="112"/>
      <c r="S346" s="112"/>
      <c r="W346" s="207" t="str">
        <f t="shared" si="27"/>
        <v/>
      </c>
      <c r="X346" s="112"/>
      <c r="Y346" s="112"/>
      <c r="Z346" s="112"/>
      <c r="AA346" s="112"/>
      <c r="AB346" s="112"/>
      <c r="AC346" s="112"/>
      <c r="AD346" s="112"/>
      <c r="AE346" s="112"/>
      <c r="AG346" s="112"/>
      <c r="AH346" s="112"/>
      <c r="AI346" s="112"/>
      <c r="AK346" s="112"/>
      <c r="AL346" s="112"/>
      <c r="AM346" s="112"/>
      <c r="AN346" s="112"/>
      <c r="AO346" s="112"/>
      <c r="AP346" s="112"/>
    </row>
    <row r="347" spans="2:42" s="119" customFormat="1" collapsed="1" x14ac:dyDescent="0.2">
      <c r="B347" s="207" t="str">
        <f t="shared" si="24"/>
        <v/>
      </c>
      <c r="D347" s="112"/>
      <c r="G347" s="207" t="str">
        <f t="shared" si="25"/>
        <v/>
      </c>
      <c r="J347" s="207" t="str">
        <f t="shared" si="26"/>
        <v/>
      </c>
      <c r="M347" s="112"/>
      <c r="N347" s="112"/>
      <c r="O347" s="112"/>
      <c r="P347" s="112"/>
      <c r="Q347" s="112"/>
      <c r="R347" s="112"/>
      <c r="S347" s="112"/>
      <c r="W347" s="207" t="str">
        <f t="shared" si="27"/>
        <v/>
      </c>
      <c r="X347" s="112"/>
      <c r="Y347" s="112"/>
      <c r="Z347" s="112"/>
      <c r="AA347" s="112"/>
      <c r="AB347" s="112"/>
      <c r="AC347" s="112"/>
      <c r="AD347" s="112"/>
      <c r="AE347" s="112"/>
      <c r="AG347" s="112"/>
      <c r="AH347" s="112"/>
      <c r="AI347" s="112"/>
      <c r="AK347" s="112"/>
      <c r="AL347" s="112"/>
      <c r="AM347" s="112"/>
      <c r="AN347" s="112"/>
      <c r="AO347" s="112"/>
      <c r="AP347" s="112"/>
    </row>
    <row r="348" spans="2:42" s="119" customFormat="1" collapsed="1" x14ac:dyDescent="0.2">
      <c r="B348" s="207" t="str">
        <f t="shared" si="24"/>
        <v/>
      </c>
      <c r="D348" s="112"/>
      <c r="G348" s="207" t="str">
        <f t="shared" si="25"/>
        <v/>
      </c>
      <c r="J348" s="207" t="str">
        <f t="shared" si="26"/>
        <v/>
      </c>
      <c r="M348" s="112"/>
      <c r="N348" s="112"/>
      <c r="O348" s="112"/>
      <c r="P348" s="112"/>
      <c r="Q348" s="112"/>
      <c r="R348" s="112"/>
      <c r="S348" s="112"/>
      <c r="W348" s="207" t="str">
        <f t="shared" si="27"/>
        <v/>
      </c>
      <c r="X348" s="112"/>
      <c r="Y348" s="112"/>
      <c r="Z348" s="112"/>
      <c r="AA348" s="112"/>
      <c r="AB348" s="112"/>
      <c r="AC348" s="112"/>
      <c r="AD348" s="112"/>
      <c r="AE348" s="112"/>
      <c r="AG348" s="112"/>
      <c r="AH348" s="112"/>
      <c r="AI348" s="112"/>
      <c r="AK348" s="112"/>
      <c r="AL348" s="112"/>
      <c r="AM348" s="112"/>
      <c r="AN348" s="112"/>
      <c r="AO348" s="112"/>
      <c r="AP348" s="112"/>
    </row>
    <row r="349" spans="2:42" s="119" customFormat="1" collapsed="1" x14ac:dyDescent="0.2">
      <c r="B349" s="207" t="str">
        <f t="shared" si="24"/>
        <v/>
      </c>
      <c r="D349" s="112"/>
      <c r="G349" s="207" t="str">
        <f t="shared" si="25"/>
        <v/>
      </c>
      <c r="J349" s="207" t="str">
        <f t="shared" si="26"/>
        <v/>
      </c>
      <c r="M349" s="112"/>
      <c r="N349" s="112"/>
      <c r="O349" s="112"/>
      <c r="P349" s="112"/>
      <c r="Q349" s="112"/>
      <c r="R349" s="112"/>
      <c r="S349" s="112"/>
      <c r="W349" s="207" t="str">
        <f t="shared" si="27"/>
        <v/>
      </c>
      <c r="X349" s="112"/>
      <c r="Y349" s="112"/>
      <c r="Z349" s="112"/>
      <c r="AA349" s="112"/>
      <c r="AB349" s="112"/>
      <c r="AC349" s="112"/>
      <c r="AD349" s="112"/>
      <c r="AE349" s="112"/>
      <c r="AG349" s="112"/>
      <c r="AH349" s="112"/>
      <c r="AI349" s="112"/>
      <c r="AK349" s="112"/>
      <c r="AL349" s="112"/>
      <c r="AM349" s="112"/>
      <c r="AN349" s="112"/>
      <c r="AO349" s="112"/>
      <c r="AP349" s="112"/>
    </row>
    <row r="350" spans="2:42" s="119" customFormat="1" collapsed="1" x14ac:dyDescent="0.2">
      <c r="B350" s="207" t="str">
        <f t="shared" si="24"/>
        <v/>
      </c>
      <c r="D350" s="112"/>
      <c r="G350" s="207" t="str">
        <f t="shared" si="25"/>
        <v/>
      </c>
      <c r="J350" s="207" t="str">
        <f t="shared" si="26"/>
        <v/>
      </c>
      <c r="M350" s="112"/>
      <c r="N350" s="112"/>
      <c r="O350" s="112"/>
      <c r="P350" s="112"/>
      <c r="Q350" s="112"/>
      <c r="R350" s="112"/>
      <c r="S350" s="112"/>
      <c r="W350" s="207" t="str">
        <f t="shared" si="27"/>
        <v/>
      </c>
      <c r="X350" s="112"/>
      <c r="Y350" s="112"/>
      <c r="Z350" s="112"/>
      <c r="AA350" s="112"/>
      <c r="AB350" s="112"/>
      <c r="AC350" s="112"/>
      <c r="AD350" s="112"/>
      <c r="AE350" s="112"/>
      <c r="AG350" s="112"/>
      <c r="AH350" s="112"/>
      <c r="AI350" s="112"/>
      <c r="AK350" s="112"/>
      <c r="AL350" s="112"/>
      <c r="AM350" s="112"/>
      <c r="AN350" s="112"/>
      <c r="AO350" s="112"/>
      <c r="AP350" s="112"/>
    </row>
    <row r="351" spans="2:42" s="119" customFormat="1" collapsed="1" x14ac:dyDescent="0.2">
      <c r="B351" s="207" t="str">
        <f t="shared" si="24"/>
        <v/>
      </c>
      <c r="D351" s="112"/>
      <c r="G351" s="207" t="str">
        <f t="shared" si="25"/>
        <v/>
      </c>
      <c r="J351" s="207" t="str">
        <f t="shared" si="26"/>
        <v/>
      </c>
      <c r="M351" s="112"/>
      <c r="N351" s="112"/>
      <c r="O351" s="112"/>
      <c r="P351" s="112"/>
      <c r="Q351" s="112"/>
      <c r="R351" s="112"/>
      <c r="S351" s="112"/>
      <c r="W351" s="207" t="str">
        <f t="shared" si="27"/>
        <v/>
      </c>
      <c r="X351" s="112"/>
      <c r="Y351" s="112"/>
      <c r="Z351" s="112"/>
      <c r="AA351" s="112"/>
      <c r="AB351" s="112"/>
      <c r="AC351" s="112"/>
      <c r="AD351" s="112"/>
      <c r="AE351" s="112"/>
      <c r="AG351" s="112"/>
      <c r="AH351" s="112"/>
      <c r="AI351" s="112"/>
      <c r="AK351" s="112"/>
      <c r="AL351" s="112"/>
      <c r="AM351" s="112"/>
      <c r="AN351" s="112"/>
      <c r="AO351" s="112"/>
      <c r="AP351" s="112"/>
    </row>
    <row r="352" spans="2:42" s="119" customFormat="1" collapsed="1" x14ac:dyDescent="0.2">
      <c r="B352" s="207" t="str">
        <f t="shared" si="24"/>
        <v/>
      </c>
      <c r="D352" s="112"/>
      <c r="G352" s="207" t="str">
        <f t="shared" si="25"/>
        <v/>
      </c>
      <c r="J352" s="207" t="str">
        <f t="shared" si="26"/>
        <v/>
      </c>
      <c r="M352" s="112"/>
      <c r="N352" s="112"/>
      <c r="O352" s="112"/>
      <c r="P352" s="112"/>
      <c r="Q352" s="112"/>
      <c r="R352" s="112"/>
      <c r="S352" s="112"/>
      <c r="W352" s="207" t="str">
        <f t="shared" si="27"/>
        <v/>
      </c>
      <c r="X352" s="112"/>
      <c r="Y352" s="112"/>
      <c r="Z352" s="112"/>
      <c r="AA352" s="112"/>
      <c r="AB352" s="112"/>
      <c r="AC352" s="112"/>
      <c r="AD352" s="112"/>
      <c r="AE352" s="112"/>
      <c r="AG352" s="112"/>
      <c r="AH352" s="112"/>
      <c r="AI352" s="112"/>
      <c r="AK352" s="112"/>
      <c r="AL352" s="112"/>
      <c r="AM352" s="112"/>
      <c r="AN352" s="112"/>
      <c r="AO352" s="112"/>
      <c r="AP352" s="112"/>
    </row>
    <row r="353" spans="2:42" s="119" customFormat="1" collapsed="1" x14ac:dyDescent="0.2">
      <c r="B353" s="207" t="str">
        <f t="shared" si="24"/>
        <v/>
      </c>
      <c r="D353" s="112"/>
      <c r="G353" s="207" t="str">
        <f t="shared" si="25"/>
        <v/>
      </c>
      <c r="J353" s="207" t="str">
        <f t="shared" si="26"/>
        <v/>
      </c>
      <c r="M353" s="112"/>
      <c r="N353" s="112"/>
      <c r="O353" s="112"/>
      <c r="P353" s="112"/>
      <c r="Q353" s="112"/>
      <c r="R353" s="112"/>
      <c r="S353" s="112"/>
      <c r="W353" s="207" t="str">
        <f t="shared" si="27"/>
        <v/>
      </c>
      <c r="X353" s="112"/>
      <c r="Y353" s="112"/>
      <c r="Z353" s="112"/>
      <c r="AA353" s="112"/>
      <c r="AB353" s="112"/>
      <c r="AC353" s="112"/>
      <c r="AD353" s="112"/>
      <c r="AE353" s="112"/>
      <c r="AG353" s="112"/>
      <c r="AH353" s="112"/>
      <c r="AI353" s="112"/>
      <c r="AK353" s="112"/>
      <c r="AL353" s="112"/>
      <c r="AM353" s="112"/>
      <c r="AN353" s="112"/>
      <c r="AO353" s="112"/>
      <c r="AP353" s="112"/>
    </row>
    <row r="354" spans="2:42" s="119" customFormat="1" collapsed="1" x14ac:dyDescent="0.2">
      <c r="B354" s="207" t="str">
        <f t="shared" si="24"/>
        <v/>
      </c>
      <c r="D354" s="112"/>
      <c r="G354" s="207" t="str">
        <f t="shared" si="25"/>
        <v/>
      </c>
      <c r="J354" s="207" t="str">
        <f t="shared" si="26"/>
        <v/>
      </c>
      <c r="M354" s="112"/>
      <c r="N354" s="112"/>
      <c r="O354" s="112"/>
      <c r="P354" s="112"/>
      <c r="Q354" s="112"/>
      <c r="R354" s="112"/>
      <c r="S354" s="112"/>
      <c r="W354" s="207" t="str">
        <f t="shared" si="27"/>
        <v/>
      </c>
      <c r="X354" s="112"/>
      <c r="Y354" s="112"/>
      <c r="Z354" s="112"/>
      <c r="AA354" s="112"/>
      <c r="AB354" s="112"/>
      <c r="AC354" s="112"/>
      <c r="AD354" s="112"/>
      <c r="AE354" s="112"/>
      <c r="AG354" s="112"/>
      <c r="AH354" s="112"/>
      <c r="AI354" s="112"/>
      <c r="AK354" s="112"/>
      <c r="AL354" s="112"/>
      <c r="AM354" s="112"/>
      <c r="AN354" s="112"/>
      <c r="AO354" s="112"/>
      <c r="AP354" s="112"/>
    </row>
    <row r="355" spans="2:42" s="119" customFormat="1" collapsed="1" x14ac:dyDescent="0.2">
      <c r="B355" s="207" t="str">
        <f t="shared" si="24"/>
        <v/>
      </c>
      <c r="D355" s="112"/>
      <c r="G355" s="207" t="str">
        <f t="shared" si="25"/>
        <v/>
      </c>
      <c r="J355" s="207" t="str">
        <f t="shared" si="26"/>
        <v/>
      </c>
      <c r="M355" s="112"/>
      <c r="N355" s="112"/>
      <c r="O355" s="112"/>
      <c r="P355" s="112"/>
      <c r="Q355" s="112"/>
      <c r="R355" s="112"/>
      <c r="S355" s="112"/>
      <c r="W355" s="207" t="str">
        <f t="shared" si="27"/>
        <v/>
      </c>
      <c r="X355" s="112"/>
      <c r="Y355" s="112"/>
      <c r="Z355" s="112"/>
      <c r="AA355" s="112"/>
      <c r="AB355" s="112"/>
      <c r="AC355" s="112"/>
      <c r="AD355" s="112"/>
      <c r="AE355" s="112"/>
      <c r="AG355" s="112"/>
      <c r="AH355" s="112"/>
      <c r="AI355" s="112"/>
      <c r="AK355" s="112"/>
      <c r="AL355" s="112"/>
      <c r="AM355" s="112"/>
      <c r="AN355" s="112"/>
      <c r="AO355" s="112"/>
      <c r="AP355" s="112"/>
    </row>
    <row r="356" spans="2:42" s="119" customFormat="1" collapsed="1" x14ac:dyDescent="0.2">
      <c r="B356" s="207" t="str">
        <f t="shared" si="24"/>
        <v/>
      </c>
      <c r="D356" s="112"/>
      <c r="G356" s="207" t="str">
        <f t="shared" si="25"/>
        <v/>
      </c>
      <c r="J356" s="207" t="str">
        <f t="shared" si="26"/>
        <v/>
      </c>
      <c r="M356" s="112"/>
      <c r="N356" s="112"/>
      <c r="O356" s="112"/>
      <c r="P356" s="112"/>
      <c r="Q356" s="112"/>
      <c r="R356" s="112"/>
      <c r="S356" s="112"/>
      <c r="W356" s="207" t="str">
        <f t="shared" si="27"/>
        <v/>
      </c>
      <c r="X356" s="112"/>
      <c r="Y356" s="112"/>
      <c r="Z356" s="112"/>
      <c r="AA356" s="112"/>
      <c r="AB356" s="112"/>
      <c r="AC356" s="112"/>
      <c r="AD356" s="112"/>
      <c r="AE356" s="112"/>
      <c r="AG356" s="112"/>
      <c r="AH356" s="112"/>
      <c r="AI356" s="112"/>
      <c r="AK356" s="112"/>
      <c r="AL356" s="112"/>
      <c r="AM356" s="112"/>
      <c r="AN356" s="112"/>
      <c r="AO356" s="112"/>
      <c r="AP356" s="112"/>
    </row>
    <row r="357" spans="2:42" s="119" customFormat="1" collapsed="1" x14ac:dyDescent="0.2">
      <c r="B357" s="207" t="str">
        <f t="shared" si="24"/>
        <v/>
      </c>
      <c r="D357" s="112"/>
      <c r="G357" s="207" t="str">
        <f t="shared" si="25"/>
        <v/>
      </c>
      <c r="J357" s="207" t="str">
        <f t="shared" si="26"/>
        <v/>
      </c>
      <c r="M357" s="112"/>
      <c r="N357" s="112"/>
      <c r="O357" s="112"/>
      <c r="P357" s="112"/>
      <c r="Q357" s="112"/>
      <c r="R357" s="112"/>
      <c r="S357" s="112"/>
      <c r="W357" s="207" t="str">
        <f t="shared" si="27"/>
        <v/>
      </c>
      <c r="X357" s="112"/>
      <c r="Y357" s="112"/>
      <c r="Z357" s="112"/>
      <c r="AA357" s="112"/>
      <c r="AB357" s="112"/>
      <c r="AC357" s="112"/>
      <c r="AD357" s="112"/>
      <c r="AE357" s="112"/>
      <c r="AG357" s="112"/>
      <c r="AH357" s="112"/>
      <c r="AI357" s="112"/>
      <c r="AK357" s="112"/>
      <c r="AL357" s="112"/>
      <c r="AM357" s="112"/>
      <c r="AN357" s="112"/>
      <c r="AO357" s="112"/>
      <c r="AP357" s="112"/>
    </row>
    <row r="358" spans="2:42" s="119" customFormat="1" collapsed="1" x14ac:dyDescent="0.2">
      <c r="B358" s="207" t="str">
        <f t="shared" si="24"/>
        <v/>
      </c>
      <c r="D358" s="112"/>
      <c r="G358" s="207" t="str">
        <f t="shared" si="25"/>
        <v/>
      </c>
      <c r="J358" s="207" t="str">
        <f t="shared" si="26"/>
        <v/>
      </c>
      <c r="M358" s="112"/>
      <c r="N358" s="112"/>
      <c r="O358" s="112"/>
      <c r="P358" s="112"/>
      <c r="Q358" s="112"/>
      <c r="R358" s="112"/>
      <c r="S358" s="112"/>
      <c r="W358" s="207" t="str">
        <f t="shared" si="27"/>
        <v/>
      </c>
      <c r="X358" s="112"/>
      <c r="Y358" s="112"/>
      <c r="Z358" s="112"/>
      <c r="AA358" s="112"/>
      <c r="AB358" s="112"/>
      <c r="AC358" s="112"/>
      <c r="AD358" s="112"/>
      <c r="AE358" s="112"/>
      <c r="AG358" s="112"/>
      <c r="AH358" s="112"/>
      <c r="AI358" s="112"/>
      <c r="AK358" s="112"/>
      <c r="AL358" s="112"/>
      <c r="AM358" s="112"/>
      <c r="AN358" s="112"/>
      <c r="AO358" s="112"/>
      <c r="AP358" s="112"/>
    </row>
    <row r="359" spans="2:42" s="119" customFormat="1" collapsed="1" x14ac:dyDescent="0.2">
      <c r="B359" s="207" t="str">
        <f t="shared" si="24"/>
        <v/>
      </c>
      <c r="D359" s="112"/>
      <c r="G359" s="207" t="str">
        <f t="shared" si="25"/>
        <v/>
      </c>
      <c r="J359" s="207" t="str">
        <f t="shared" si="26"/>
        <v/>
      </c>
      <c r="M359" s="112"/>
      <c r="N359" s="112"/>
      <c r="O359" s="112"/>
      <c r="P359" s="112"/>
      <c r="Q359" s="112"/>
      <c r="R359" s="112"/>
      <c r="S359" s="112"/>
      <c r="W359" s="207" t="str">
        <f t="shared" si="27"/>
        <v/>
      </c>
      <c r="X359" s="112"/>
      <c r="Y359" s="112"/>
      <c r="Z359" s="112"/>
      <c r="AA359" s="112"/>
      <c r="AB359" s="112"/>
      <c r="AC359" s="112"/>
      <c r="AD359" s="112"/>
      <c r="AE359" s="112"/>
      <c r="AG359" s="112"/>
      <c r="AH359" s="112"/>
      <c r="AI359" s="112"/>
      <c r="AK359" s="112"/>
      <c r="AL359" s="112"/>
      <c r="AM359" s="112"/>
      <c r="AN359" s="112"/>
      <c r="AO359" s="112"/>
      <c r="AP359" s="112"/>
    </row>
    <row r="360" spans="2:42" s="119" customFormat="1" collapsed="1" x14ac:dyDescent="0.2">
      <c r="B360" s="207" t="str">
        <f t="shared" si="24"/>
        <v/>
      </c>
      <c r="D360" s="112"/>
      <c r="G360" s="207" t="str">
        <f t="shared" si="25"/>
        <v/>
      </c>
      <c r="J360" s="207" t="str">
        <f t="shared" si="26"/>
        <v/>
      </c>
      <c r="M360" s="112"/>
      <c r="N360" s="112"/>
      <c r="O360" s="112"/>
      <c r="P360" s="112"/>
      <c r="Q360" s="112"/>
      <c r="R360" s="112"/>
      <c r="S360" s="112"/>
      <c r="W360" s="207" t="str">
        <f t="shared" si="27"/>
        <v/>
      </c>
      <c r="X360" s="112"/>
      <c r="Y360" s="112"/>
      <c r="Z360" s="112"/>
      <c r="AA360" s="112"/>
      <c r="AB360" s="112"/>
      <c r="AC360" s="112"/>
      <c r="AD360" s="112"/>
      <c r="AE360" s="112"/>
      <c r="AG360" s="112"/>
      <c r="AH360" s="112"/>
      <c r="AI360" s="112"/>
      <c r="AK360" s="112"/>
      <c r="AL360" s="112"/>
      <c r="AM360" s="112"/>
      <c r="AN360" s="112"/>
      <c r="AO360" s="112"/>
      <c r="AP360" s="112"/>
    </row>
    <row r="361" spans="2:42" s="119" customFormat="1" collapsed="1" x14ac:dyDescent="0.2">
      <c r="B361" s="207" t="str">
        <f t="shared" si="24"/>
        <v/>
      </c>
      <c r="D361" s="112"/>
      <c r="G361" s="207" t="str">
        <f t="shared" si="25"/>
        <v/>
      </c>
      <c r="J361" s="207" t="str">
        <f t="shared" si="26"/>
        <v/>
      </c>
      <c r="M361" s="112"/>
      <c r="N361" s="112"/>
      <c r="O361" s="112"/>
      <c r="P361" s="112"/>
      <c r="Q361" s="112"/>
      <c r="R361" s="112"/>
      <c r="S361" s="112"/>
      <c r="W361" s="207" t="str">
        <f t="shared" si="27"/>
        <v/>
      </c>
      <c r="X361" s="112"/>
      <c r="Y361" s="112"/>
      <c r="Z361" s="112"/>
      <c r="AA361" s="112"/>
      <c r="AB361" s="112"/>
      <c r="AC361" s="112"/>
      <c r="AD361" s="112"/>
      <c r="AE361" s="112"/>
      <c r="AG361" s="112"/>
      <c r="AH361" s="112"/>
      <c r="AI361" s="112"/>
      <c r="AK361" s="112"/>
      <c r="AL361" s="112"/>
      <c r="AM361" s="112"/>
      <c r="AN361" s="112"/>
      <c r="AO361" s="112"/>
      <c r="AP361" s="112"/>
    </row>
    <row r="362" spans="2:42" s="119" customFormat="1" collapsed="1" x14ac:dyDescent="0.2">
      <c r="B362" s="207" t="str">
        <f t="shared" si="24"/>
        <v/>
      </c>
      <c r="D362" s="112"/>
      <c r="G362" s="207" t="str">
        <f t="shared" si="25"/>
        <v/>
      </c>
      <c r="J362" s="207" t="str">
        <f t="shared" si="26"/>
        <v/>
      </c>
      <c r="M362" s="112"/>
      <c r="N362" s="112"/>
      <c r="O362" s="112"/>
      <c r="P362" s="112"/>
      <c r="Q362" s="112"/>
      <c r="R362" s="112"/>
      <c r="S362" s="112"/>
      <c r="W362" s="207" t="str">
        <f t="shared" si="27"/>
        <v/>
      </c>
      <c r="X362" s="112"/>
      <c r="Y362" s="112"/>
      <c r="Z362" s="112"/>
      <c r="AA362" s="112"/>
      <c r="AB362" s="112"/>
      <c r="AC362" s="112"/>
      <c r="AD362" s="112"/>
      <c r="AE362" s="112"/>
      <c r="AG362" s="112"/>
      <c r="AH362" s="112"/>
      <c r="AI362" s="112"/>
      <c r="AK362" s="112"/>
      <c r="AL362" s="112"/>
      <c r="AM362" s="112"/>
      <c r="AN362" s="112"/>
      <c r="AO362" s="112"/>
      <c r="AP362" s="112"/>
    </row>
    <row r="363" spans="2:42" s="119" customFormat="1" collapsed="1" x14ac:dyDescent="0.2">
      <c r="B363" s="207" t="str">
        <f t="shared" si="24"/>
        <v/>
      </c>
      <c r="D363" s="112"/>
      <c r="G363" s="207" t="str">
        <f t="shared" si="25"/>
        <v/>
      </c>
      <c r="J363" s="207" t="str">
        <f t="shared" si="26"/>
        <v/>
      </c>
      <c r="M363" s="112"/>
      <c r="N363" s="112"/>
      <c r="O363" s="112"/>
      <c r="P363" s="112"/>
      <c r="Q363" s="112"/>
      <c r="R363" s="112"/>
      <c r="S363" s="112"/>
      <c r="W363" s="207" t="str">
        <f t="shared" si="27"/>
        <v/>
      </c>
      <c r="X363" s="112"/>
      <c r="Y363" s="112"/>
      <c r="Z363" s="112"/>
      <c r="AA363" s="112"/>
      <c r="AB363" s="112"/>
      <c r="AC363" s="112"/>
      <c r="AD363" s="112"/>
      <c r="AE363" s="112"/>
      <c r="AG363" s="112"/>
      <c r="AH363" s="112"/>
      <c r="AI363" s="112"/>
      <c r="AK363" s="112"/>
      <c r="AL363" s="112"/>
      <c r="AM363" s="112"/>
      <c r="AN363" s="112"/>
      <c r="AO363" s="112"/>
      <c r="AP363" s="112"/>
    </row>
    <row r="364" spans="2:42" s="119" customFormat="1" collapsed="1" x14ac:dyDescent="0.2">
      <c r="B364" s="207" t="str">
        <f t="shared" si="24"/>
        <v/>
      </c>
      <c r="D364" s="112"/>
      <c r="G364" s="207" t="str">
        <f t="shared" si="25"/>
        <v/>
      </c>
      <c r="J364" s="207" t="str">
        <f t="shared" si="26"/>
        <v/>
      </c>
      <c r="M364" s="112"/>
      <c r="N364" s="112"/>
      <c r="O364" s="112"/>
      <c r="P364" s="112"/>
      <c r="Q364" s="112"/>
      <c r="R364" s="112"/>
      <c r="S364" s="112"/>
      <c r="W364" s="207" t="str">
        <f t="shared" si="27"/>
        <v/>
      </c>
      <c r="X364" s="112"/>
      <c r="Y364" s="112"/>
      <c r="Z364" s="112"/>
      <c r="AA364" s="112"/>
      <c r="AB364" s="112"/>
      <c r="AC364" s="112"/>
      <c r="AD364" s="112"/>
      <c r="AE364" s="112"/>
      <c r="AG364" s="112"/>
      <c r="AH364" s="112"/>
      <c r="AI364" s="112"/>
      <c r="AK364" s="112"/>
      <c r="AL364" s="112"/>
      <c r="AM364" s="112"/>
      <c r="AN364" s="112"/>
      <c r="AO364" s="112"/>
      <c r="AP364" s="112"/>
    </row>
    <row r="365" spans="2:42" s="119" customFormat="1" collapsed="1" x14ac:dyDescent="0.2">
      <c r="B365" s="207" t="str">
        <f t="shared" si="24"/>
        <v/>
      </c>
      <c r="D365" s="112"/>
      <c r="G365" s="207" t="str">
        <f t="shared" si="25"/>
        <v/>
      </c>
      <c r="J365" s="207" t="str">
        <f t="shared" si="26"/>
        <v/>
      </c>
      <c r="M365" s="112"/>
      <c r="N365" s="112"/>
      <c r="O365" s="112"/>
      <c r="P365" s="112"/>
      <c r="Q365" s="112"/>
      <c r="R365" s="112"/>
      <c r="S365" s="112"/>
      <c r="W365" s="207" t="str">
        <f t="shared" si="27"/>
        <v/>
      </c>
      <c r="X365" s="112"/>
      <c r="Y365" s="112"/>
      <c r="Z365" s="112"/>
      <c r="AA365" s="112"/>
      <c r="AB365" s="112"/>
      <c r="AC365" s="112"/>
      <c r="AD365" s="112"/>
      <c r="AE365" s="112"/>
      <c r="AG365" s="112"/>
      <c r="AH365" s="112"/>
      <c r="AI365" s="112"/>
      <c r="AK365" s="112"/>
      <c r="AL365" s="112"/>
      <c r="AM365" s="112"/>
      <c r="AN365" s="112"/>
      <c r="AO365" s="112"/>
      <c r="AP365" s="112"/>
    </row>
    <row r="366" spans="2:42" s="119" customFormat="1" collapsed="1" x14ac:dyDescent="0.2">
      <c r="B366" s="207" t="str">
        <f t="shared" si="24"/>
        <v/>
      </c>
      <c r="D366" s="112"/>
      <c r="G366" s="207" t="str">
        <f t="shared" si="25"/>
        <v/>
      </c>
      <c r="J366" s="207" t="str">
        <f t="shared" si="26"/>
        <v/>
      </c>
      <c r="M366" s="112"/>
      <c r="N366" s="112"/>
      <c r="O366" s="112"/>
      <c r="P366" s="112"/>
      <c r="Q366" s="112"/>
      <c r="R366" s="112"/>
      <c r="S366" s="112"/>
      <c r="W366" s="207" t="str">
        <f t="shared" si="27"/>
        <v/>
      </c>
      <c r="X366" s="112"/>
      <c r="Y366" s="112"/>
      <c r="Z366" s="112"/>
      <c r="AA366" s="112"/>
      <c r="AB366" s="112"/>
      <c r="AC366" s="112"/>
      <c r="AD366" s="112"/>
      <c r="AE366" s="112"/>
      <c r="AG366" s="112"/>
      <c r="AH366" s="112"/>
      <c r="AI366" s="112"/>
      <c r="AK366" s="112"/>
      <c r="AL366" s="112"/>
      <c r="AM366" s="112"/>
      <c r="AN366" s="112"/>
      <c r="AO366" s="112"/>
      <c r="AP366" s="112"/>
    </row>
    <row r="367" spans="2:42" s="119" customFormat="1" collapsed="1" x14ac:dyDescent="0.2">
      <c r="B367" s="207" t="str">
        <f t="shared" si="24"/>
        <v/>
      </c>
      <c r="D367" s="112"/>
      <c r="G367" s="207" t="str">
        <f t="shared" si="25"/>
        <v/>
      </c>
      <c r="J367" s="207" t="str">
        <f t="shared" si="26"/>
        <v/>
      </c>
      <c r="M367" s="112"/>
      <c r="N367" s="112"/>
      <c r="O367" s="112"/>
      <c r="P367" s="112"/>
      <c r="Q367" s="112"/>
      <c r="R367" s="112"/>
      <c r="S367" s="112"/>
      <c r="W367" s="207" t="str">
        <f t="shared" si="27"/>
        <v/>
      </c>
      <c r="X367" s="112"/>
      <c r="Y367" s="112"/>
      <c r="Z367" s="112"/>
      <c r="AA367" s="112"/>
      <c r="AB367" s="112"/>
      <c r="AC367" s="112"/>
      <c r="AD367" s="112"/>
      <c r="AE367" s="112"/>
      <c r="AG367" s="112"/>
      <c r="AH367" s="112"/>
      <c r="AI367" s="112"/>
      <c r="AK367" s="112"/>
      <c r="AL367" s="112"/>
      <c r="AM367" s="112"/>
      <c r="AN367" s="112"/>
      <c r="AO367" s="112"/>
      <c r="AP367" s="112"/>
    </row>
    <row r="368" spans="2:42" s="119" customFormat="1" collapsed="1" x14ac:dyDescent="0.2">
      <c r="B368" s="207" t="str">
        <f t="shared" si="24"/>
        <v/>
      </c>
      <c r="D368" s="112"/>
      <c r="G368" s="207" t="str">
        <f t="shared" si="25"/>
        <v/>
      </c>
      <c r="J368" s="207" t="str">
        <f t="shared" si="26"/>
        <v/>
      </c>
      <c r="M368" s="112"/>
      <c r="N368" s="112"/>
      <c r="O368" s="112"/>
      <c r="P368" s="112"/>
      <c r="Q368" s="112"/>
      <c r="R368" s="112"/>
      <c r="S368" s="112"/>
      <c r="W368" s="207" t="str">
        <f t="shared" si="27"/>
        <v/>
      </c>
      <c r="X368" s="112"/>
      <c r="Y368" s="112"/>
      <c r="Z368" s="112"/>
      <c r="AA368" s="112"/>
      <c r="AB368" s="112"/>
      <c r="AC368" s="112"/>
      <c r="AD368" s="112"/>
      <c r="AE368" s="112"/>
      <c r="AG368" s="112"/>
      <c r="AH368" s="112"/>
      <c r="AI368" s="112"/>
      <c r="AK368" s="112"/>
      <c r="AL368" s="112"/>
      <c r="AM368" s="112"/>
      <c r="AN368" s="112"/>
      <c r="AO368" s="112"/>
      <c r="AP368" s="112"/>
    </row>
    <row r="369" spans="2:42" s="119" customFormat="1" collapsed="1" x14ac:dyDescent="0.2">
      <c r="B369" s="207" t="str">
        <f t="shared" si="24"/>
        <v/>
      </c>
      <c r="D369" s="112"/>
      <c r="G369" s="207" t="str">
        <f t="shared" si="25"/>
        <v/>
      </c>
      <c r="J369" s="207" t="str">
        <f t="shared" si="26"/>
        <v/>
      </c>
      <c r="M369" s="112"/>
      <c r="N369" s="112"/>
      <c r="O369" s="112"/>
      <c r="P369" s="112"/>
      <c r="Q369" s="112"/>
      <c r="R369" s="112"/>
      <c r="S369" s="112"/>
      <c r="W369" s="207" t="str">
        <f t="shared" si="27"/>
        <v/>
      </c>
      <c r="X369" s="112"/>
      <c r="Y369" s="112"/>
      <c r="Z369" s="112"/>
      <c r="AA369" s="112"/>
      <c r="AB369" s="112"/>
      <c r="AC369" s="112"/>
      <c r="AD369" s="112"/>
      <c r="AE369" s="112"/>
      <c r="AG369" s="112"/>
      <c r="AH369" s="112"/>
      <c r="AI369" s="112"/>
      <c r="AK369" s="112"/>
      <c r="AL369" s="112"/>
      <c r="AM369" s="112"/>
      <c r="AN369" s="112"/>
      <c r="AO369" s="112"/>
      <c r="AP369" s="112"/>
    </row>
    <row r="370" spans="2:42" s="119" customFormat="1" collapsed="1" x14ac:dyDescent="0.2">
      <c r="B370" s="207" t="str">
        <f t="shared" si="24"/>
        <v/>
      </c>
      <c r="D370" s="112"/>
      <c r="G370" s="207" t="str">
        <f t="shared" si="25"/>
        <v/>
      </c>
      <c r="J370" s="207" t="str">
        <f t="shared" si="26"/>
        <v/>
      </c>
      <c r="M370" s="112"/>
      <c r="N370" s="112"/>
      <c r="O370" s="112"/>
      <c r="P370" s="112"/>
      <c r="Q370" s="112"/>
      <c r="R370" s="112"/>
      <c r="S370" s="112"/>
      <c r="W370" s="207" t="str">
        <f t="shared" si="27"/>
        <v/>
      </c>
      <c r="X370" s="112"/>
      <c r="Y370" s="112"/>
      <c r="Z370" s="112"/>
      <c r="AA370" s="112"/>
      <c r="AB370" s="112"/>
      <c r="AC370" s="112"/>
      <c r="AD370" s="112"/>
      <c r="AE370" s="112"/>
      <c r="AG370" s="112"/>
      <c r="AH370" s="112"/>
      <c r="AI370" s="112"/>
      <c r="AK370" s="112"/>
      <c r="AL370" s="112"/>
      <c r="AM370" s="112"/>
      <c r="AN370" s="112"/>
      <c r="AO370" s="112"/>
      <c r="AP370" s="112"/>
    </row>
    <row r="371" spans="2:42" s="119" customFormat="1" collapsed="1" x14ac:dyDescent="0.2">
      <c r="B371" s="207" t="str">
        <f t="shared" si="24"/>
        <v/>
      </c>
      <c r="D371" s="112"/>
      <c r="G371" s="207" t="str">
        <f t="shared" si="25"/>
        <v/>
      </c>
      <c r="J371" s="207" t="str">
        <f t="shared" si="26"/>
        <v/>
      </c>
      <c r="M371" s="112"/>
      <c r="N371" s="112"/>
      <c r="O371" s="112"/>
      <c r="P371" s="112"/>
      <c r="Q371" s="112"/>
      <c r="R371" s="112"/>
      <c r="S371" s="112"/>
      <c r="W371" s="207" t="str">
        <f t="shared" si="27"/>
        <v/>
      </c>
      <c r="X371" s="112"/>
      <c r="Y371" s="112"/>
      <c r="Z371" s="112"/>
      <c r="AA371" s="112"/>
      <c r="AB371" s="112"/>
      <c r="AC371" s="112"/>
      <c r="AD371" s="112"/>
      <c r="AE371" s="112"/>
      <c r="AG371" s="112"/>
      <c r="AH371" s="112"/>
      <c r="AI371" s="112"/>
      <c r="AK371" s="112"/>
      <c r="AL371" s="112"/>
      <c r="AM371" s="112"/>
      <c r="AN371" s="112"/>
      <c r="AO371" s="112"/>
      <c r="AP371" s="112"/>
    </row>
    <row r="372" spans="2:42" s="119" customFormat="1" collapsed="1" x14ac:dyDescent="0.2">
      <c r="B372" s="207" t="str">
        <f t="shared" si="24"/>
        <v/>
      </c>
      <c r="D372" s="112"/>
      <c r="G372" s="207" t="str">
        <f t="shared" si="25"/>
        <v/>
      </c>
      <c r="J372" s="207" t="str">
        <f t="shared" si="26"/>
        <v/>
      </c>
      <c r="M372" s="112"/>
      <c r="N372" s="112"/>
      <c r="O372" s="112"/>
      <c r="P372" s="112"/>
      <c r="Q372" s="112"/>
      <c r="R372" s="112"/>
      <c r="S372" s="112"/>
      <c r="W372" s="207" t="str">
        <f t="shared" si="27"/>
        <v/>
      </c>
      <c r="X372" s="112"/>
      <c r="Y372" s="112"/>
      <c r="Z372" s="112"/>
      <c r="AA372" s="112"/>
      <c r="AB372" s="112"/>
      <c r="AC372" s="112"/>
      <c r="AD372" s="112"/>
      <c r="AE372" s="112"/>
      <c r="AG372" s="112"/>
      <c r="AH372" s="112"/>
      <c r="AI372" s="112"/>
      <c r="AK372" s="112"/>
      <c r="AL372" s="112"/>
      <c r="AM372" s="112"/>
      <c r="AN372" s="112"/>
      <c r="AO372" s="112"/>
      <c r="AP372" s="112"/>
    </row>
    <row r="373" spans="2:42" s="119" customFormat="1" collapsed="1" x14ac:dyDescent="0.2">
      <c r="B373" s="207" t="str">
        <f t="shared" si="24"/>
        <v/>
      </c>
      <c r="D373" s="112"/>
      <c r="G373" s="207" t="str">
        <f t="shared" si="25"/>
        <v/>
      </c>
      <c r="J373" s="207" t="str">
        <f t="shared" si="26"/>
        <v/>
      </c>
      <c r="M373" s="112"/>
      <c r="N373" s="112"/>
      <c r="O373" s="112"/>
      <c r="P373" s="112"/>
      <c r="Q373" s="112"/>
      <c r="R373" s="112"/>
      <c r="S373" s="112"/>
      <c r="W373" s="207" t="str">
        <f t="shared" si="27"/>
        <v/>
      </c>
      <c r="X373" s="112"/>
      <c r="Y373" s="112"/>
      <c r="Z373" s="112"/>
      <c r="AA373" s="112"/>
      <c r="AB373" s="112"/>
      <c r="AC373" s="112"/>
      <c r="AD373" s="112"/>
      <c r="AE373" s="112"/>
      <c r="AG373" s="112"/>
      <c r="AH373" s="112"/>
      <c r="AI373" s="112"/>
      <c r="AK373" s="112"/>
      <c r="AL373" s="112"/>
      <c r="AM373" s="112"/>
      <c r="AN373" s="112"/>
      <c r="AO373" s="112"/>
      <c r="AP373" s="112"/>
    </row>
    <row r="374" spans="2:42" s="119" customFormat="1" collapsed="1" x14ac:dyDescent="0.2">
      <c r="B374" s="207" t="str">
        <f t="shared" si="24"/>
        <v/>
      </c>
      <c r="D374" s="112"/>
      <c r="G374" s="207" t="str">
        <f t="shared" si="25"/>
        <v/>
      </c>
      <c r="J374" s="207" t="str">
        <f t="shared" si="26"/>
        <v/>
      </c>
      <c r="M374" s="112"/>
      <c r="N374" s="112"/>
      <c r="O374" s="112"/>
      <c r="P374" s="112"/>
      <c r="Q374" s="112"/>
      <c r="R374" s="112"/>
      <c r="S374" s="112"/>
      <c r="W374" s="207" t="str">
        <f t="shared" si="27"/>
        <v/>
      </c>
      <c r="X374" s="112"/>
      <c r="Y374" s="112"/>
      <c r="Z374" s="112"/>
      <c r="AA374" s="112"/>
      <c r="AB374" s="112"/>
      <c r="AC374" s="112"/>
      <c r="AD374" s="112"/>
      <c r="AE374" s="112"/>
      <c r="AG374" s="112"/>
      <c r="AH374" s="112"/>
      <c r="AI374" s="112"/>
      <c r="AK374" s="112"/>
      <c r="AL374" s="112"/>
      <c r="AM374" s="112"/>
      <c r="AN374" s="112"/>
      <c r="AO374" s="112"/>
      <c r="AP374" s="112"/>
    </row>
    <row r="375" spans="2:42" s="119" customFormat="1" collapsed="1" x14ac:dyDescent="0.2">
      <c r="B375" s="207" t="str">
        <f t="shared" si="24"/>
        <v/>
      </c>
      <c r="D375" s="112"/>
      <c r="G375" s="207" t="str">
        <f t="shared" si="25"/>
        <v/>
      </c>
      <c r="J375" s="207" t="str">
        <f t="shared" si="26"/>
        <v/>
      </c>
      <c r="M375" s="112"/>
      <c r="N375" s="112"/>
      <c r="O375" s="112"/>
      <c r="P375" s="112"/>
      <c r="Q375" s="112"/>
      <c r="R375" s="112"/>
      <c r="S375" s="112"/>
      <c r="W375" s="207" t="str">
        <f t="shared" si="27"/>
        <v/>
      </c>
      <c r="X375" s="112"/>
      <c r="Y375" s="112"/>
      <c r="Z375" s="112"/>
      <c r="AA375" s="112"/>
      <c r="AB375" s="112"/>
      <c r="AC375" s="112"/>
      <c r="AD375" s="112"/>
      <c r="AE375" s="112"/>
      <c r="AG375" s="112"/>
      <c r="AH375" s="112"/>
      <c r="AI375" s="112"/>
      <c r="AK375" s="112"/>
      <c r="AL375" s="112"/>
      <c r="AM375" s="112"/>
      <c r="AN375" s="112"/>
      <c r="AO375" s="112"/>
      <c r="AP375" s="112"/>
    </row>
    <row r="376" spans="2:42" s="119" customFormat="1" collapsed="1" x14ac:dyDescent="0.2">
      <c r="B376" s="207" t="str">
        <f t="shared" si="24"/>
        <v/>
      </c>
      <c r="D376" s="112"/>
      <c r="G376" s="207" t="str">
        <f t="shared" si="25"/>
        <v/>
      </c>
      <c r="J376" s="207" t="str">
        <f t="shared" si="26"/>
        <v/>
      </c>
      <c r="M376" s="112"/>
      <c r="N376" s="112"/>
      <c r="O376" s="112"/>
      <c r="P376" s="112"/>
      <c r="Q376" s="112"/>
      <c r="R376" s="112"/>
      <c r="S376" s="112"/>
      <c r="W376" s="207" t="str">
        <f t="shared" si="27"/>
        <v/>
      </c>
      <c r="X376" s="112"/>
      <c r="Y376" s="112"/>
      <c r="Z376" s="112"/>
      <c r="AA376" s="112"/>
      <c r="AB376" s="112"/>
      <c r="AC376" s="112"/>
      <c r="AD376" s="112"/>
      <c r="AE376" s="112"/>
      <c r="AG376" s="112"/>
      <c r="AH376" s="112"/>
      <c r="AI376" s="112"/>
      <c r="AK376" s="112"/>
      <c r="AL376" s="112"/>
      <c r="AM376" s="112"/>
      <c r="AN376" s="112"/>
      <c r="AO376" s="112"/>
      <c r="AP376" s="112"/>
    </row>
    <row r="377" spans="2:42" s="119" customFormat="1" collapsed="1" x14ac:dyDescent="0.2">
      <c r="B377" s="207" t="str">
        <f t="shared" si="24"/>
        <v/>
      </c>
      <c r="D377" s="112"/>
      <c r="G377" s="207" t="str">
        <f t="shared" si="25"/>
        <v/>
      </c>
      <c r="J377" s="207" t="str">
        <f t="shared" si="26"/>
        <v/>
      </c>
      <c r="M377" s="112"/>
      <c r="N377" s="112"/>
      <c r="O377" s="112"/>
      <c r="P377" s="112"/>
      <c r="Q377" s="112"/>
      <c r="R377" s="112"/>
      <c r="S377" s="112"/>
      <c r="W377" s="207" t="str">
        <f t="shared" si="27"/>
        <v/>
      </c>
      <c r="X377" s="112"/>
      <c r="Y377" s="112"/>
      <c r="Z377" s="112"/>
      <c r="AA377" s="112"/>
      <c r="AB377" s="112"/>
      <c r="AC377" s="112"/>
      <c r="AD377" s="112"/>
      <c r="AE377" s="112"/>
      <c r="AG377" s="112"/>
      <c r="AH377" s="112"/>
      <c r="AI377" s="112"/>
      <c r="AK377" s="112"/>
      <c r="AL377" s="112"/>
      <c r="AM377" s="112"/>
      <c r="AN377" s="112"/>
      <c r="AO377" s="112"/>
      <c r="AP377" s="112"/>
    </row>
    <row r="378" spans="2:42" s="119" customFormat="1" collapsed="1" x14ac:dyDescent="0.2">
      <c r="B378" s="207" t="str">
        <f t="shared" si="24"/>
        <v/>
      </c>
      <c r="D378" s="112"/>
      <c r="G378" s="207" t="str">
        <f t="shared" si="25"/>
        <v/>
      </c>
      <c r="J378" s="207" t="str">
        <f t="shared" si="26"/>
        <v/>
      </c>
      <c r="M378" s="112"/>
      <c r="N378" s="112"/>
      <c r="O378" s="112"/>
      <c r="P378" s="112"/>
      <c r="Q378" s="112"/>
      <c r="R378" s="112"/>
      <c r="S378" s="112"/>
      <c r="W378" s="207" t="str">
        <f t="shared" si="27"/>
        <v/>
      </c>
      <c r="X378" s="112"/>
      <c r="Y378" s="112"/>
      <c r="Z378" s="112"/>
      <c r="AA378" s="112"/>
      <c r="AB378" s="112"/>
      <c r="AC378" s="112"/>
      <c r="AD378" s="112"/>
      <c r="AE378" s="112"/>
      <c r="AG378" s="112"/>
      <c r="AH378" s="112"/>
      <c r="AI378" s="112"/>
      <c r="AK378" s="112"/>
      <c r="AL378" s="112"/>
      <c r="AM378" s="112"/>
      <c r="AN378" s="112"/>
      <c r="AO378" s="112"/>
      <c r="AP378" s="112"/>
    </row>
    <row r="379" spans="2:42" s="119" customFormat="1" collapsed="1" x14ac:dyDescent="0.2">
      <c r="B379" s="207" t="str">
        <f t="shared" si="24"/>
        <v/>
      </c>
      <c r="D379" s="112"/>
      <c r="G379" s="207" t="str">
        <f t="shared" si="25"/>
        <v/>
      </c>
      <c r="J379" s="207" t="str">
        <f t="shared" si="26"/>
        <v/>
      </c>
      <c r="M379" s="112"/>
      <c r="N379" s="112"/>
      <c r="O379" s="112"/>
      <c r="P379" s="112"/>
      <c r="Q379" s="112"/>
      <c r="R379" s="112"/>
      <c r="S379" s="112"/>
      <c r="W379" s="207" t="str">
        <f t="shared" si="27"/>
        <v/>
      </c>
      <c r="X379" s="112"/>
      <c r="Y379" s="112"/>
      <c r="Z379" s="112"/>
      <c r="AA379" s="112"/>
      <c r="AB379" s="112"/>
      <c r="AC379" s="112"/>
      <c r="AD379" s="112"/>
      <c r="AE379" s="112"/>
      <c r="AG379" s="112"/>
      <c r="AH379" s="112"/>
      <c r="AI379" s="112"/>
      <c r="AK379" s="112"/>
      <c r="AL379" s="112"/>
      <c r="AM379" s="112"/>
      <c r="AN379" s="112"/>
      <c r="AO379" s="112"/>
      <c r="AP379" s="112"/>
    </row>
    <row r="380" spans="2:42" s="119" customFormat="1" collapsed="1" x14ac:dyDescent="0.2">
      <c r="B380" s="207" t="str">
        <f t="shared" si="24"/>
        <v/>
      </c>
      <c r="D380" s="112"/>
      <c r="G380" s="207" t="str">
        <f t="shared" si="25"/>
        <v/>
      </c>
      <c r="J380" s="207" t="str">
        <f t="shared" si="26"/>
        <v/>
      </c>
      <c r="M380" s="112"/>
      <c r="N380" s="112"/>
      <c r="O380" s="112"/>
      <c r="P380" s="112"/>
      <c r="Q380" s="112"/>
      <c r="R380" s="112"/>
      <c r="S380" s="112"/>
      <c r="W380" s="207" t="str">
        <f t="shared" si="27"/>
        <v/>
      </c>
      <c r="X380" s="112"/>
      <c r="Y380" s="112"/>
      <c r="Z380" s="112"/>
      <c r="AA380" s="112"/>
      <c r="AB380" s="112"/>
      <c r="AC380" s="112"/>
      <c r="AD380" s="112"/>
      <c r="AE380" s="112"/>
      <c r="AG380" s="112"/>
      <c r="AH380" s="112"/>
      <c r="AI380" s="112"/>
      <c r="AK380" s="112"/>
      <c r="AL380" s="112"/>
      <c r="AM380" s="112"/>
      <c r="AN380" s="112"/>
      <c r="AO380" s="112"/>
      <c r="AP380" s="112"/>
    </row>
    <row r="381" spans="2:42" s="119" customFormat="1" collapsed="1" x14ac:dyDescent="0.2">
      <c r="B381" s="207" t="str">
        <f t="shared" si="24"/>
        <v/>
      </c>
      <c r="D381" s="112"/>
      <c r="G381" s="207" t="str">
        <f t="shared" si="25"/>
        <v/>
      </c>
      <c r="J381" s="207" t="str">
        <f t="shared" si="26"/>
        <v/>
      </c>
      <c r="M381" s="112"/>
      <c r="N381" s="112"/>
      <c r="O381" s="112"/>
      <c r="P381" s="112"/>
      <c r="Q381" s="112"/>
      <c r="R381" s="112"/>
      <c r="S381" s="112"/>
      <c r="W381" s="207" t="str">
        <f t="shared" si="27"/>
        <v/>
      </c>
      <c r="X381" s="112"/>
      <c r="Y381" s="112"/>
      <c r="Z381" s="112"/>
      <c r="AA381" s="112"/>
      <c r="AB381" s="112"/>
      <c r="AC381" s="112"/>
      <c r="AD381" s="112"/>
      <c r="AE381" s="112"/>
      <c r="AG381" s="112"/>
      <c r="AH381" s="112"/>
      <c r="AI381" s="112"/>
      <c r="AK381" s="112"/>
      <c r="AL381" s="112"/>
      <c r="AM381" s="112"/>
      <c r="AN381" s="112"/>
      <c r="AO381" s="112"/>
      <c r="AP381" s="112"/>
    </row>
    <row r="382" spans="2:42" s="119" customFormat="1" collapsed="1" x14ac:dyDescent="0.2">
      <c r="B382" s="207" t="str">
        <f t="shared" si="24"/>
        <v/>
      </c>
      <c r="D382" s="112"/>
      <c r="G382" s="207" t="str">
        <f t="shared" si="25"/>
        <v/>
      </c>
      <c r="J382" s="207" t="str">
        <f t="shared" si="26"/>
        <v/>
      </c>
      <c r="M382" s="112"/>
      <c r="N382" s="112"/>
      <c r="O382" s="112"/>
      <c r="P382" s="112"/>
      <c r="Q382" s="112"/>
      <c r="R382" s="112"/>
      <c r="S382" s="112"/>
      <c r="W382" s="207" t="str">
        <f t="shared" si="27"/>
        <v/>
      </c>
      <c r="X382" s="112"/>
      <c r="Y382" s="112"/>
      <c r="Z382" s="112"/>
      <c r="AA382" s="112"/>
      <c r="AB382" s="112"/>
      <c r="AC382" s="112"/>
      <c r="AD382" s="112"/>
      <c r="AE382" s="112"/>
      <c r="AG382" s="112"/>
      <c r="AH382" s="112"/>
      <c r="AI382" s="112"/>
      <c r="AK382" s="112"/>
      <c r="AL382" s="112"/>
      <c r="AM382" s="112"/>
      <c r="AN382" s="112"/>
      <c r="AO382" s="112"/>
      <c r="AP382" s="112"/>
    </row>
    <row r="383" spans="2:42" s="119" customFormat="1" collapsed="1" x14ac:dyDescent="0.2">
      <c r="B383" s="207" t="str">
        <f t="shared" si="24"/>
        <v/>
      </c>
      <c r="D383" s="112"/>
      <c r="G383" s="207" t="str">
        <f t="shared" si="25"/>
        <v/>
      </c>
      <c r="J383" s="207" t="str">
        <f t="shared" si="26"/>
        <v/>
      </c>
      <c r="M383" s="112"/>
      <c r="N383" s="112"/>
      <c r="O383" s="112"/>
      <c r="P383" s="112"/>
      <c r="Q383" s="112"/>
      <c r="R383" s="112"/>
      <c r="S383" s="112"/>
      <c r="W383" s="207" t="str">
        <f t="shared" si="27"/>
        <v/>
      </c>
      <c r="X383" s="112"/>
      <c r="Y383" s="112"/>
      <c r="Z383" s="112"/>
      <c r="AA383" s="112"/>
      <c r="AB383" s="112"/>
      <c r="AC383" s="112"/>
      <c r="AD383" s="112"/>
      <c r="AE383" s="112"/>
      <c r="AG383" s="112"/>
      <c r="AH383" s="112"/>
      <c r="AI383" s="112"/>
      <c r="AK383" s="112"/>
      <c r="AL383" s="112"/>
      <c r="AM383" s="112"/>
      <c r="AN383" s="112"/>
      <c r="AO383" s="112"/>
      <c r="AP383" s="112"/>
    </row>
    <row r="384" spans="2:42" s="119" customFormat="1" collapsed="1" x14ac:dyDescent="0.2">
      <c r="B384" s="207" t="str">
        <f t="shared" si="24"/>
        <v/>
      </c>
      <c r="D384" s="112"/>
      <c r="G384" s="207" t="str">
        <f t="shared" si="25"/>
        <v/>
      </c>
      <c r="J384" s="207" t="str">
        <f t="shared" si="26"/>
        <v/>
      </c>
      <c r="M384" s="112"/>
      <c r="N384" s="112"/>
      <c r="O384" s="112"/>
      <c r="P384" s="112"/>
      <c r="Q384" s="112"/>
      <c r="R384" s="112"/>
      <c r="S384" s="112"/>
      <c r="W384" s="207" t="str">
        <f t="shared" si="27"/>
        <v/>
      </c>
      <c r="X384" s="112"/>
      <c r="Y384" s="112"/>
      <c r="Z384" s="112"/>
      <c r="AA384" s="112"/>
      <c r="AB384" s="112"/>
      <c r="AC384" s="112"/>
      <c r="AD384" s="112"/>
      <c r="AE384" s="112"/>
      <c r="AG384" s="112"/>
      <c r="AH384" s="112"/>
      <c r="AI384" s="112"/>
      <c r="AK384" s="112"/>
      <c r="AL384" s="112"/>
      <c r="AM384" s="112"/>
      <c r="AN384" s="112"/>
      <c r="AO384" s="112"/>
      <c r="AP384" s="112"/>
    </row>
    <row r="385" spans="2:42" s="119" customFormat="1" collapsed="1" x14ac:dyDescent="0.2">
      <c r="B385" s="207" t="str">
        <f t="shared" si="24"/>
        <v/>
      </c>
      <c r="D385" s="112"/>
      <c r="G385" s="207" t="str">
        <f t="shared" si="25"/>
        <v/>
      </c>
      <c r="J385" s="207" t="str">
        <f t="shared" si="26"/>
        <v/>
      </c>
      <c r="M385" s="112"/>
      <c r="N385" s="112"/>
      <c r="O385" s="112"/>
      <c r="P385" s="112"/>
      <c r="Q385" s="112"/>
      <c r="R385" s="112"/>
      <c r="S385" s="112"/>
      <c r="W385" s="207" t="str">
        <f t="shared" si="27"/>
        <v/>
      </c>
      <c r="X385" s="112"/>
      <c r="Y385" s="112"/>
      <c r="Z385" s="112"/>
      <c r="AA385" s="112"/>
      <c r="AB385" s="112"/>
      <c r="AC385" s="112"/>
      <c r="AD385" s="112"/>
      <c r="AE385" s="112"/>
      <c r="AG385" s="112"/>
      <c r="AH385" s="112"/>
      <c r="AI385" s="112"/>
      <c r="AK385" s="112"/>
      <c r="AL385" s="112"/>
      <c r="AM385" s="112"/>
      <c r="AN385" s="112"/>
      <c r="AO385" s="112"/>
      <c r="AP385" s="112"/>
    </row>
    <row r="386" spans="2:42" s="119" customFormat="1" collapsed="1" x14ac:dyDescent="0.2">
      <c r="B386" s="207" t="str">
        <f t="shared" si="24"/>
        <v/>
      </c>
      <c r="D386" s="112"/>
      <c r="G386" s="207" t="str">
        <f t="shared" si="25"/>
        <v/>
      </c>
      <c r="J386" s="207" t="str">
        <f t="shared" si="26"/>
        <v/>
      </c>
      <c r="M386" s="112"/>
      <c r="N386" s="112"/>
      <c r="O386" s="112"/>
      <c r="P386" s="112"/>
      <c r="Q386" s="112"/>
      <c r="R386" s="112"/>
      <c r="S386" s="112"/>
      <c r="W386" s="207" t="str">
        <f t="shared" si="27"/>
        <v/>
      </c>
      <c r="X386" s="112"/>
      <c r="Y386" s="112"/>
      <c r="Z386" s="112"/>
      <c r="AA386" s="112"/>
      <c r="AB386" s="112"/>
      <c r="AC386" s="112"/>
      <c r="AD386" s="112"/>
      <c r="AE386" s="112"/>
      <c r="AG386" s="112"/>
      <c r="AH386" s="112"/>
      <c r="AI386" s="112"/>
      <c r="AK386" s="112"/>
      <c r="AL386" s="112"/>
      <c r="AM386" s="112"/>
      <c r="AN386" s="112"/>
      <c r="AO386" s="112"/>
      <c r="AP386" s="112"/>
    </row>
    <row r="387" spans="2:42" s="119" customFormat="1" collapsed="1" x14ac:dyDescent="0.2">
      <c r="B387" s="207" t="str">
        <f t="shared" si="24"/>
        <v/>
      </c>
      <c r="D387" s="112"/>
      <c r="G387" s="207" t="str">
        <f t="shared" si="25"/>
        <v/>
      </c>
      <c r="J387" s="207" t="str">
        <f t="shared" si="26"/>
        <v/>
      </c>
      <c r="M387" s="112"/>
      <c r="N387" s="112"/>
      <c r="O387" s="112"/>
      <c r="P387" s="112"/>
      <c r="Q387" s="112"/>
      <c r="R387" s="112"/>
      <c r="S387" s="112"/>
      <c r="W387" s="207" t="str">
        <f t="shared" si="27"/>
        <v/>
      </c>
      <c r="X387" s="112"/>
      <c r="Y387" s="112"/>
      <c r="Z387" s="112"/>
      <c r="AA387" s="112"/>
      <c r="AB387" s="112"/>
      <c r="AC387" s="112"/>
      <c r="AD387" s="112"/>
      <c r="AE387" s="112"/>
      <c r="AG387" s="112"/>
      <c r="AH387" s="112"/>
      <c r="AI387" s="112"/>
      <c r="AK387" s="112"/>
      <c r="AL387" s="112"/>
      <c r="AM387" s="112"/>
      <c r="AN387" s="112"/>
      <c r="AO387" s="112"/>
      <c r="AP387" s="112"/>
    </row>
    <row r="388" spans="2:42" s="119" customFormat="1" collapsed="1" x14ac:dyDescent="0.2">
      <c r="B388" s="207" t="str">
        <f t="shared" si="24"/>
        <v/>
      </c>
      <c r="D388" s="112"/>
      <c r="G388" s="207" t="str">
        <f t="shared" si="25"/>
        <v/>
      </c>
      <c r="J388" s="207" t="str">
        <f t="shared" si="26"/>
        <v/>
      </c>
      <c r="M388" s="112"/>
      <c r="N388" s="112"/>
      <c r="O388" s="112"/>
      <c r="P388" s="112"/>
      <c r="Q388" s="112"/>
      <c r="R388" s="112"/>
      <c r="S388" s="112"/>
      <c r="W388" s="207" t="str">
        <f t="shared" si="27"/>
        <v/>
      </c>
      <c r="X388" s="112"/>
      <c r="Y388" s="112"/>
      <c r="Z388" s="112"/>
      <c r="AA388" s="112"/>
      <c r="AB388" s="112"/>
      <c r="AC388" s="112"/>
      <c r="AD388" s="112"/>
      <c r="AE388" s="112"/>
      <c r="AG388" s="112"/>
      <c r="AH388" s="112"/>
      <c r="AI388" s="112"/>
      <c r="AK388" s="112"/>
      <c r="AL388" s="112"/>
      <c r="AM388" s="112"/>
      <c r="AN388" s="112"/>
      <c r="AO388" s="112"/>
      <c r="AP388" s="112"/>
    </row>
    <row r="389" spans="2:42" s="119" customFormat="1" collapsed="1" x14ac:dyDescent="0.2">
      <c r="B389" s="207" t="str">
        <f t="shared" si="24"/>
        <v/>
      </c>
      <c r="D389" s="112"/>
      <c r="G389" s="207" t="str">
        <f t="shared" si="25"/>
        <v/>
      </c>
      <c r="J389" s="207" t="str">
        <f t="shared" si="26"/>
        <v/>
      </c>
      <c r="M389" s="112"/>
      <c r="N389" s="112"/>
      <c r="O389" s="112"/>
      <c r="P389" s="112"/>
      <c r="Q389" s="112"/>
      <c r="R389" s="112"/>
      <c r="S389" s="112"/>
      <c r="W389" s="207" t="str">
        <f t="shared" si="27"/>
        <v/>
      </c>
      <c r="X389" s="112"/>
      <c r="Y389" s="112"/>
      <c r="Z389" s="112"/>
      <c r="AA389" s="112"/>
      <c r="AB389" s="112"/>
      <c r="AC389" s="112"/>
      <c r="AD389" s="112"/>
      <c r="AE389" s="112"/>
      <c r="AG389" s="112"/>
      <c r="AH389" s="112"/>
      <c r="AI389" s="112"/>
      <c r="AK389" s="112"/>
      <c r="AL389" s="112"/>
      <c r="AM389" s="112"/>
      <c r="AN389" s="112"/>
      <c r="AO389" s="112"/>
      <c r="AP389" s="112"/>
    </row>
    <row r="390" spans="2:42" s="119" customFormat="1" collapsed="1" x14ac:dyDescent="0.2">
      <c r="B390" s="207" t="str">
        <f t="shared" si="24"/>
        <v/>
      </c>
      <c r="D390" s="112"/>
      <c r="G390" s="207" t="str">
        <f t="shared" si="25"/>
        <v/>
      </c>
      <c r="J390" s="207" t="str">
        <f t="shared" si="26"/>
        <v/>
      </c>
      <c r="M390" s="112"/>
      <c r="N390" s="112"/>
      <c r="O390" s="112"/>
      <c r="P390" s="112"/>
      <c r="Q390" s="112"/>
      <c r="R390" s="112"/>
      <c r="S390" s="112"/>
      <c r="W390" s="207" t="str">
        <f t="shared" si="27"/>
        <v/>
      </c>
      <c r="X390" s="112"/>
      <c r="Y390" s="112"/>
      <c r="Z390" s="112"/>
      <c r="AA390" s="112"/>
      <c r="AB390" s="112"/>
      <c r="AC390" s="112"/>
      <c r="AD390" s="112"/>
      <c r="AE390" s="112"/>
      <c r="AG390" s="112"/>
      <c r="AH390" s="112"/>
      <c r="AI390" s="112"/>
      <c r="AK390" s="112"/>
      <c r="AL390" s="112"/>
      <c r="AM390" s="112"/>
      <c r="AN390" s="112"/>
      <c r="AO390" s="112"/>
      <c r="AP390" s="112"/>
    </row>
    <row r="391" spans="2:42" s="119" customFormat="1" collapsed="1" x14ac:dyDescent="0.2">
      <c r="B391" s="207" t="str">
        <f t="shared" ref="B391:B454" si="28">IF(C391="","",(VLOOKUP(C391,Generic_Road_Names_Table_Array,2,FALSE)))</f>
        <v/>
      </c>
      <c r="D391" s="112"/>
      <c r="G391" s="207" t="str">
        <f t="shared" ref="G391:G454" si="29">IF(F391="","",(VLOOKUP(F391,Crossings_Crossing_Type_Table_Array,2,FALSE)))</f>
        <v/>
      </c>
      <c r="J391" s="207" t="str">
        <f t="shared" ref="J391:J454" si="30">IF(I391="","",(VLOOKUP(I391,Generic_Side_Table_Array,2,FALSE)))</f>
        <v/>
      </c>
      <c r="M391" s="112"/>
      <c r="N391" s="112"/>
      <c r="O391" s="112"/>
      <c r="P391" s="112"/>
      <c r="Q391" s="112"/>
      <c r="R391" s="112"/>
      <c r="S391" s="112"/>
      <c r="W391" s="207" t="str">
        <f t="shared" ref="W391:W454" si="31">IF(V391="","",(VLOOKUP(V391,Footpaths_Footpath_Surface_Material_Table_Array,2,FALSE)))</f>
        <v/>
      </c>
      <c r="X391" s="112"/>
      <c r="Y391" s="112"/>
      <c r="Z391" s="112"/>
      <c r="AA391" s="112"/>
      <c r="AB391" s="112"/>
      <c r="AC391" s="112"/>
      <c r="AD391" s="112"/>
      <c r="AE391" s="112"/>
      <c r="AG391" s="112"/>
      <c r="AH391" s="112"/>
      <c r="AI391" s="112"/>
      <c r="AK391" s="112"/>
      <c r="AL391" s="112"/>
      <c r="AM391" s="112"/>
      <c r="AN391" s="112"/>
      <c r="AO391" s="112"/>
      <c r="AP391" s="112"/>
    </row>
    <row r="392" spans="2:42" s="119" customFormat="1" collapsed="1" x14ac:dyDescent="0.2">
      <c r="B392" s="207" t="str">
        <f t="shared" si="28"/>
        <v/>
      </c>
      <c r="D392" s="112"/>
      <c r="G392" s="207" t="str">
        <f t="shared" si="29"/>
        <v/>
      </c>
      <c r="J392" s="207" t="str">
        <f t="shared" si="30"/>
        <v/>
      </c>
      <c r="M392" s="112"/>
      <c r="N392" s="112"/>
      <c r="O392" s="112"/>
      <c r="P392" s="112"/>
      <c r="Q392" s="112"/>
      <c r="R392" s="112"/>
      <c r="S392" s="112"/>
      <c r="W392" s="207" t="str">
        <f t="shared" si="31"/>
        <v/>
      </c>
      <c r="X392" s="112"/>
      <c r="Y392" s="112"/>
      <c r="Z392" s="112"/>
      <c r="AA392" s="112"/>
      <c r="AB392" s="112"/>
      <c r="AC392" s="112"/>
      <c r="AD392" s="112"/>
      <c r="AE392" s="112"/>
      <c r="AG392" s="112"/>
      <c r="AH392" s="112"/>
      <c r="AI392" s="112"/>
      <c r="AK392" s="112"/>
      <c r="AL392" s="112"/>
      <c r="AM392" s="112"/>
      <c r="AN392" s="112"/>
      <c r="AO392" s="112"/>
      <c r="AP392" s="112"/>
    </row>
    <row r="393" spans="2:42" s="119" customFormat="1" collapsed="1" x14ac:dyDescent="0.2">
      <c r="B393" s="207" t="str">
        <f t="shared" si="28"/>
        <v/>
      </c>
      <c r="D393" s="112"/>
      <c r="G393" s="207" t="str">
        <f t="shared" si="29"/>
        <v/>
      </c>
      <c r="J393" s="207" t="str">
        <f t="shared" si="30"/>
        <v/>
      </c>
      <c r="M393" s="112"/>
      <c r="N393" s="112"/>
      <c r="O393" s="112"/>
      <c r="P393" s="112"/>
      <c r="Q393" s="112"/>
      <c r="R393" s="112"/>
      <c r="S393" s="112"/>
      <c r="W393" s="207" t="str">
        <f t="shared" si="31"/>
        <v/>
      </c>
      <c r="X393" s="112"/>
      <c r="Y393" s="112"/>
      <c r="Z393" s="112"/>
      <c r="AA393" s="112"/>
      <c r="AB393" s="112"/>
      <c r="AC393" s="112"/>
      <c r="AD393" s="112"/>
      <c r="AE393" s="112"/>
      <c r="AG393" s="112"/>
      <c r="AH393" s="112"/>
      <c r="AI393" s="112"/>
      <c r="AK393" s="112"/>
      <c r="AL393" s="112"/>
      <c r="AM393" s="112"/>
      <c r="AN393" s="112"/>
      <c r="AO393" s="112"/>
      <c r="AP393" s="112"/>
    </row>
    <row r="394" spans="2:42" s="119" customFormat="1" collapsed="1" x14ac:dyDescent="0.2">
      <c r="B394" s="207" t="str">
        <f t="shared" si="28"/>
        <v/>
      </c>
      <c r="D394" s="112"/>
      <c r="G394" s="207" t="str">
        <f t="shared" si="29"/>
        <v/>
      </c>
      <c r="J394" s="207" t="str">
        <f t="shared" si="30"/>
        <v/>
      </c>
      <c r="M394" s="112"/>
      <c r="N394" s="112"/>
      <c r="O394" s="112"/>
      <c r="P394" s="112"/>
      <c r="Q394" s="112"/>
      <c r="R394" s="112"/>
      <c r="S394" s="112"/>
      <c r="W394" s="207" t="str">
        <f t="shared" si="31"/>
        <v/>
      </c>
      <c r="X394" s="112"/>
      <c r="Y394" s="112"/>
      <c r="Z394" s="112"/>
      <c r="AA394" s="112"/>
      <c r="AB394" s="112"/>
      <c r="AC394" s="112"/>
      <c r="AD394" s="112"/>
      <c r="AE394" s="112"/>
      <c r="AG394" s="112"/>
      <c r="AH394" s="112"/>
      <c r="AI394" s="112"/>
      <c r="AK394" s="112"/>
      <c r="AL394" s="112"/>
      <c r="AM394" s="112"/>
      <c r="AN394" s="112"/>
      <c r="AO394" s="112"/>
      <c r="AP394" s="112"/>
    </row>
    <row r="395" spans="2:42" s="119" customFormat="1" collapsed="1" x14ac:dyDescent="0.2">
      <c r="B395" s="207" t="str">
        <f t="shared" si="28"/>
        <v/>
      </c>
      <c r="D395" s="112"/>
      <c r="G395" s="207" t="str">
        <f t="shared" si="29"/>
        <v/>
      </c>
      <c r="J395" s="207" t="str">
        <f t="shared" si="30"/>
        <v/>
      </c>
      <c r="M395" s="112"/>
      <c r="N395" s="112"/>
      <c r="O395" s="112"/>
      <c r="P395" s="112"/>
      <c r="Q395" s="112"/>
      <c r="R395" s="112"/>
      <c r="S395" s="112"/>
      <c r="W395" s="207" t="str">
        <f t="shared" si="31"/>
        <v/>
      </c>
      <c r="X395" s="112"/>
      <c r="Y395" s="112"/>
      <c r="Z395" s="112"/>
      <c r="AA395" s="112"/>
      <c r="AB395" s="112"/>
      <c r="AC395" s="112"/>
      <c r="AD395" s="112"/>
      <c r="AE395" s="112"/>
      <c r="AG395" s="112"/>
      <c r="AH395" s="112"/>
      <c r="AI395" s="112"/>
      <c r="AK395" s="112"/>
      <c r="AL395" s="112"/>
      <c r="AM395" s="112"/>
      <c r="AN395" s="112"/>
      <c r="AO395" s="112"/>
      <c r="AP395" s="112"/>
    </row>
    <row r="396" spans="2:42" s="119" customFormat="1" collapsed="1" x14ac:dyDescent="0.2">
      <c r="B396" s="207" t="str">
        <f t="shared" si="28"/>
        <v/>
      </c>
      <c r="D396" s="112"/>
      <c r="G396" s="207" t="str">
        <f t="shared" si="29"/>
        <v/>
      </c>
      <c r="J396" s="207" t="str">
        <f t="shared" si="30"/>
        <v/>
      </c>
      <c r="M396" s="112"/>
      <c r="N396" s="112"/>
      <c r="O396" s="112"/>
      <c r="P396" s="112"/>
      <c r="Q396" s="112"/>
      <c r="R396" s="112"/>
      <c r="S396" s="112"/>
      <c r="W396" s="207" t="str">
        <f t="shared" si="31"/>
        <v/>
      </c>
      <c r="X396" s="112"/>
      <c r="Y396" s="112"/>
      <c r="Z396" s="112"/>
      <c r="AA396" s="112"/>
      <c r="AB396" s="112"/>
      <c r="AC396" s="112"/>
      <c r="AD396" s="112"/>
      <c r="AE396" s="112"/>
      <c r="AG396" s="112"/>
      <c r="AH396" s="112"/>
      <c r="AI396" s="112"/>
      <c r="AK396" s="112"/>
      <c r="AL396" s="112"/>
      <c r="AM396" s="112"/>
      <c r="AN396" s="112"/>
      <c r="AO396" s="112"/>
      <c r="AP396" s="112"/>
    </row>
    <row r="397" spans="2:42" s="119" customFormat="1" collapsed="1" x14ac:dyDescent="0.2">
      <c r="B397" s="207" t="str">
        <f t="shared" si="28"/>
        <v/>
      </c>
      <c r="D397" s="112"/>
      <c r="G397" s="207" t="str">
        <f t="shared" si="29"/>
        <v/>
      </c>
      <c r="J397" s="207" t="str">
        <f t="shared" si="30"/>
        <v/>
      </c>
      <c r="M397" s="112"/>
      <c r="N397" s="112"/>
      <c r="O397" s="112"/>
      <c r="P397" s="112"/>
      <c r="Q397" s="112"/>
      <c r="R397" s="112"/>
      <c r="S397" s="112"/>
      <c r="W397" s="207" t="str">
        <f t="shared" si="31"/>
        <v/>
      </c>
      <c r="X397" s="112"/>
      <c r="Y397" s="112"/>
      <c r="Z397" s="112"/>
      <c r="AA397" s="112"/>
      <c r="AB397" s="112"/>
      <c r="AC397" s="112"/>
      <c r="AD397" s="112"/>
      <c r="AE397" s="112"/>
      <c r="AG397" s="112"/>
      <c r="AH397" s="112"/>
      <c r="AI397" s="112"/>
      <c r="AK397" s="112"/>
      <c r="AL397" s="112"/>
      <c r="AM397" s="112"/>
      <c r="AN397" s="112"/>
      <c r="AO397" s="112"/>
      <c r="AP397" s="112"/>
    </row>
    <row r="398" spans="2:42" s="119" customFormat="1" collapsed="1" x14ac:dyDescent="0.2">
      <c r="B398" s="207" t="str">
        <f t="shared" si="28"/>
        <v/>
      </c>
      <c r="D398" s="112"/>
      <c r="G398" s="207" t="str">
        <f t="shared" si="29"/>
        <v/>
      </c>
      <c r="J398" s="207" t="str">
        <f t="shared" si="30"/>
        <v/>
      </c>
      <c r="M398" s="112"/>
      <c r="N398" s="112"/>
      <c r="O398" s="112"/>
      <c r="P398" s="112"/>
      <c r="Q398" s="112"/>
      <c r="R398" s="112"/>
      <c r="S398" s="112"/>
      <c r="W398" s="207" t="str">
        <f t="shared" si="31"/>
        <v/>
      </c>
      <c r="X398" s="112"/>
      <c r="Y398" s="112"/>
      <c r="Z398" s="112"/>
      <c r="AA398" s="112"/>
      <c r="AB398" s="112"/>
      <c r="AC398" s="112"/>
      <c r="AD398" s="112"/>
      <c r="AE398" s="112"/>
      <c r="AG398" s="112"/>
      <c r="AH398" s="112"/>
      <c r="AI398" s="112"/>
      <c r="AK398" s="112"/>
      <c r="AL398" s="112"/>
      <c r="AM398" s="112"/>
      <c r="AN398" s="112"/>
      <c r="AO398" s="112"/>
      <c r="AP398" s="112"/>
    </row>
    <row r="399" spans="2:42" s="119" customFormat="1" collapsed="1" x14ac:dyDescent="0.2">
      <c r="B399" s="207" t="str">
        <f t="shared" si="28"/>
        <v/>
      </c>
      <c r="D399" s="112"/>
      <c r="G399" s="207" t="str">
        <f t="shared" si="29"/>
        <v/>
      </c>
      <c r="J399" s="207" t="str">
        <f t="shared" si="30"/>
        <v/>
      </c>
      <c r="M399" s="112"/>
      <c r="N399" s="112"/>
      <c r="O399" s="112"/>
      <c r="P399" s="112"/>
      <c r="Q399" s="112"/>
      <c r="R399" s="112"/>
      <c r="S399" s="112"/>
      <c r="W399" s="207" t="str">
        <f t="shared" si="31"/>
        <v/>
      </c>
      <c r="X399" s="112"/>
      <c r="Y399" s="112"/>
      <c r="Z399" s="112"/>
      <c r="AA399" s="112"/>
      <c r="AB399" s="112"/>
      <c r="AC399" s="112"/>
      <c r="AD399" s="112"/>
      <c r="AE399" s="112"/>
      <c r="AG399" s="112"/>
      <c r="AH399" s="112"/>
      <c r="AI399" s="112"/>
      <c r="AK399" s="112"/>
      <c r="AL399" s="112"/>
      <c r="AM399" s="112"/>
      <c r="AN399" s="112"/>
      <c r="AO399" s="112"/>
      <c r="AP399" s="112"/>
    </row>
    <row r="400" spans="2:42" s="119" customFormat="1" collapsed="1" x14ac:dyDescent="0.2">
      <c r="B400" s="207" t="str">
        <f t="shared" si="28"/>
        <v/>
      </c>
      <c r="D400" s="112"/>
      <c r="G400" s="207" t="str">
        <f t="shared" si="29"/>
        <v/>
      </c>
      <c r="J400" s="207" t="str">
        <f t="shared" si="30"/>
        <v/>
      </c>
      <c r="M400" s="112"/>
      <c r="N400" s="112"/>
      <c r="O400" s="112"/>
      <c r="P400" s="112"/>
      <c r="Q400" s="112"/>
      <c r="R400" s="112"/>
      <c r="S400" s="112"/>
      <c r="W400" s="207" t="str">
        <f t="shared" si="31"/>
        <v/>
      </c>
      <c r="X400" s="112"/>
      <c r="Y400" s="112"/>
      <c r="Z400" s="112"/>
      <c r="AA400" s="112"/>
      <c r="AB400" s="112"/>
      <c r="AC400" s="112"/>
      <c r="AD400" s="112"/>
      <c r="AE400" s="112"/>
      <c r="AG400" s="112"/>
      <c r="AH400" s="112"/>
      <c r="AI400" s="112"/>
      <c r="AK400" s="112"/>
      <c r="AL400" s="112"/>
      <c r="AM400" s="112"/>
      <c r="AN400" s="112"/>
      <c r="AO400" s="112"/>
      <c r="AP400" s="112"/>
    </row>
    <row r="401" spans="2:42" s="119" customFormat="1" collapsed="1" x14ac:dyDescent="0.2">
      <c r="B401" s="207" t="str">
        <f t="shared" si="28"/>
        <v/>
      </c>
      <c r="D401" s="112"/>
      <c r="G401" s="207" t="str">
        <f t="shared" si="29"/>
        <v/>
      </c>
      <c r="J401" s="207" t="str">
        <f t="shared" si="30"/>
        <v/>
      </c>
      <c r="M401" s="112"/>
      <c r="N401" s="112"/>
      <c r="O401" s="112"/>
      <c r="P401" s="112"/>
      <c r="Q401" s="112"/>
      <c r="R401" s="112"/>
      <c r="S401" s="112"/>
      <c r="W401" s="207" t="str">
        <f t="shared" si="31"/>
        <v/>
      </c>
      <c r="X401" s="112"/>
      <c r="Y401" s="112"/>
      <c r="Z401" s="112"/>
      <c r="AA401" s="112"/>
      <c r="AB401" s="112"/>
      <c r="AC401" s="112"/>
      <c r="AD401" s="112"/>
      <c r="AE401" s="112"/>
      <c r="AG401" s="112"/>
      <c r="AH401" s="112"/>
      <c r="AI401" s="112"/>
      <c r="AK401" s="112"/>
      <c r="AL401" s="112"/>
      <c r="AM401" s="112"/>
      <c r="AN401" s="112"/>
      <c r="AO401" s="112"/>
      <c r="AP401" s="112"/>
    </row>
    <row r="402" spans="2:42" s="119" customFormat="1" collapsed="1" x14ac:dyDescent="0.2">
      <c r="B402" s="207" t="str">
        <f t="shared" si="28"/>
        <v/>
      </c>
      <c r="D402" s="112"/>
      <c r="G402" s="207" t="str">
        <f t="shared" si="29"/>
        <v/>
      </c>
      <c r="J402" s="207" t="str">
        <f t="shared" si="30"/>
        <v/>
      </c>
      <c r="M402" s="112"/>
      <c r="N402" s="112"/>
      <c r="O402" s="112"/>
      <c r="P402" s="112"/>
      <c r="Q402" s="112"/>
      <c r="R402" s="112"/>
      <c r="S402" s="112"/>
      <c r="W402" s="207" t="str">
        <f t="shared" si="31"/>
        <v/>
      </c>
      <c r="X402" s="112"/>
      <c r="Y402" s="112"/>
      <c r="Z402" s="112"/>
      <c r="AA402" s="112"/>
      <c r="AB402" s="112"/>
      <c r="AC402" s="112"/>
      <c r="AD402" s="112"/>
      <c r="AE402" s="112"/>
      <c r="AG402" s="112"/>
      <c r="AH402" s="112"/>
      <c r="AI402" s="112"/>
      <c r="AK402" s="112"/>
      <c r="AL402" s="112"/>
      <c r="AM402" s="112"/>
      <c r="AN402" s="112"/>
      <c r="AO402" s="112"/>
      <c r="AP402" s="112"/>
    </row>
    <row r="403" spans="2:42" s="119" customFormat="1" collapsed="1" x14ac:dyDescent="0.2">
      <c r="B403" s="207" t="str">
        <f t="shared" si="28"/>
        <v/>
      </c>
      <c r="D403" s="112"/>
      <c r="G403" s="207" t="str">
        <f t="shared" si="29"/>
        <v/>
      </c>
      <c r="J403" s="207" t="str">
        <f t="shared" si="30"/>
        <v/>
      </c>
      <c r="M403" s="112"/>
      <c r="N403" s="112"/>
      <c r="O403" s="112"/>
      <c r="P403" s="112"/>
      <c r="Q403" s="112"/>
      <c r="R403" s="112"/>
      <c r="S403" s="112"/>
      <c r="W403" s="207" t="str">
        <f t="shared" si="31"/>
        <v/>
      </c>
      <c r="X403" s="112"/>
      <c r="Y403" s="112"/>
      <c r="Z403" s="112"/>
      <c r="AA403" s="112"/>
      <c r="AB403" s="112"/>
      <c r="AC403" s="112"/>
      <c r="AD403" s="112"/>
      <c r="AE403" s="112"/>
      <c r="AG403" s="112"/>
      <c r="AH403" s="112"/>
      <c r="AI403" s="112"/>
      <c r="AK403" s="112"/>
      <c r="AL403" s="112"/>
      <c r="AM403" s="112"/>
      <c r="AN403" s="112"/>
      <c r="AO403" s="112"/>
      <c r="AP403" s="112"/>
    </row>
    <row r="404" spans="2:42" s="119" customFormat="1" collapsed="1" x14ac:dyDescent="0.2">
      <c r="B404" s="207" t="str">
        <f t="shared" si="28"/>
        <v/>
      </c>
      <c r="D404" s="112"/>
      <c r="G404" s="207" t="str">
        <f t="shared" si="29"/>
        <v/>
      </c>
      <c r="J404" s="207" t="str">
        <f t="shared" si="30"/>
        <v/>
      </c>
      <c r="M404" s="112"/>
      <c r="N404" s="112"/>
      <c r="O404" s="112"/>
      <c r="P404" s="112"/>
      <c r="Q404" s="112"/>
      <c r="R404" s="112"/>
      <c r="S404" s="112"/>
      <c r="W404" s="207" t="str">
        <f t="shared" si="31"/>
        <v/>
      </c>
      <c r="X404" s="112"/>
      <c r="Y404" s="112"/>
      <c r="Z404" s="112"/>
      <c r="AA404" s="112"/>
      <c r="AB404" s="112"/>
      <c r="AC404" s="112"/>
      <c r="AD404" s="112"/>
      <c r="AE404" s="112"/>
      <c r="AG404" s="112"/>
      <c r="AH404" s="112"/>
      <c r="AI404" s="112"/>
      <c r="AK404" s="112"/>
      <c r="AL404" s="112"/>
      <c r="AM404" s="112"/>
      <c r="AN404" s="112"/>
      <c r="AO404" s="112"/>
      <c r="AP404" s="112"/>
    </row>
    <row r="405" spans="2:42" s="119" customFormat="1" collapsed="1" x14ac:dyDescent="0.2">
      <c r="B405" s="207" t="str">
        <f t="shared" si="28"/>
        <v/>
      </c>
      <c r="D405" s="112"/>
      <c r="G405" s="207" t="str">
        <f t="shared" si="29"/>
        <v/>
      </c>
      <c r="J405" s="207" t="str">
        <f t="shared" si="30"/>
        <v/>
      </c>
      <c r="M405" s="112"/>
      <c r="N405" s="112"/>
      <c r="O405" s="112"/>
      <c r="P405" s="112"/>
      <c r="Q405" s="112"/>
      <c r="R405" s="112"/>
      <c r="S405" s="112"/>
      <c r="W405" s="207" t="str">
        <f t="shared" si="31"/>
        <v/>
      </c>
      <c r="X405" s="112"/>
      <c r="Y405" s="112"/>
      <c r="Z405" s="112"/>
      <c r="AA405" s="112"/>
      <c r="AB405" s="112"/>
      <c r="AC405" s="112"/>
      <c r="AD405" s="112"/>
      <c r="AE405" s="112"/>
      <c r="AG405" s="112"/>
      <c r="AH405" s="112"/>
      <c r="AI405" s="112"/>
      <c r="AK405" s="112"/>
      <c r="AL405" s="112"/>
      <c r="AM405" s="112"/>
      <c r="AN405" s="112"/>
      <c r="AO405" s="112"/>
      <c r="AP405" s="112"/>
    </row>
    <row r="406" spans="2:42" s="119" customFormat="1" collapsed="1" x14ac:dyDescent="0.2">
      <c r="B406" s="207" t="str">
        <f t="shared" si="28"/>
        <v/>
      </c>
      <c r="D406" s="112"/>
      <c r="G406" s="207" t="str">
        <f t="shared" si="29"/>
        <v/>
      </c>
      <c r="J406" s="207" t="str">
        <f t="shared" si="30"/>
        <v/>
      </c>
      <c r="M406" s="112"/>
      <c r="N406" s="112"/>
      <c r="O406" s="112"/>
      <c r="P406" s="112"/>
      <c r="Q406" s="112"/>
      <c r="R406" s="112"/>
      <c r="S406" s="112"/>
      <c r="W406" s="207" t="str">
        <f t="shared" si="31"/>
        <v/>
      </c>
      <c r="X406" s="112"/>
      <c r="Y406" s="112"/>
      <c r="Z406" s="112"/>
      <c r="AA406" s="112"/>
      <c r="AB406" s="112"/>
      <c r="AC406" s="112"/>
      <c r="AD406" s="112"/>
      <c r="AE406" s="112"/>
      <c r="AG406" s="112"/>
      <c r="AH406" s="112"/>
      <c r="AI406" s="112"/>
      <c r="AK406" s="112"/>
      <c r="AL406" s="112"/>
      <c r="AM406" s="112"/>
      <c r="AN406" s="112"/>
      <c r="AO406" s="112"/>
      <c r="AP406" s="112"/>
    </row>
    <row r="407" spans="2:42" s="119" customFormat="1" collapsed="1" x14ac:dyDescent="0.2">
      <c r="B407" s="207" t="str">
        <f t="shared" si="28"/>
        <v/>
      </c>
      <c r="D407" s="112"/>
      <c r="G407" s="207" t="str">
        <f t="shared" si="29"/>
        <v/>
      </c>
      <c r="J407" s="207" t="str">
        <f t="shared" si="30"/>
        <v/>
      </c>
      <c r="M407" s="112"/>
      <c r="N407" s="112"/>
      <c r="O407" s="112"/>
      <c r="P407" s="112"/>
      <c r="Q407" s="112"/>
      <c r="R407" s="112"/>
      <c r="S407" s="112"/>
      <c r="W407" s="207" t="str">
        <f t="shared" si="31"/>
        <v/>
      </c>
      <c r="X407" s="112"/>
      <c r="Y407" s="112"/>
      <c r="Z407" s="112"/>
      <c r="AA407" s="112"/>
      <c r="AB407" s="112"/>
      <c r="AC407" s="112"/>
      <c r="AD407" s="112"/>
      <c r="AE407" s="112"/>
      <c r="AG407" s="112"/>
      <c r="AH407" s="112"/>
      <c r="AI407" s="112"/>
      <c r="AK407" s="112"/>
      <c r="AL407" s="112"/>
      <c r="AM407" s="112"/>
      <c r="AN407" s="112"/>
      <c r="AO407" s="112"/>
      <c r="AP407" s="112"/>
    </row>
    <row r="408" spans="2:42" s="119" customFormat="1" collapsed="1" x14ac:dyDescent="0.2">
      <c r="B408" s="207" t="str">
        <f t="shared" si="28"/>
        <v/>
      </c>
      <c r="D408" s="112"/>
      <c r="G408" s="207" t="str">
        <f t="shared" si="29"/>
        <v/>
      </c>
      <c r="J408" s="207" t="str">
        <f t="shared" si="30"/>
        <v/>
      </c>
      <c r="M408" s="112"/>
      <c r="N408" s="112"/>
      <c r="O408" s="112"/>
      <c r="P408" s="112"/>
      <c r="Q408" s="112"/>
      <c r="R408" s="112"/>
      <c r="S408" s="112"/>
      <c r="W408" s="207" t="str">
        <f t="shared" si="31"/>
        <v/>
      </c>
      <c r="X408" s="112"/>
      <c r="Y408" s="112"/>
      <c r="Z408" s="112"/>
      <c r="AA408" s="112"/>
      <c r="AB408" s="112"/>
      <c r="AC408" s="112"/>
      <c r="AD408" s="112"/>
      <c r="AE408" s="112"/>
      <c r="AG408" s="112"/>
      <c r="AH408" s="112"/>
      <c r="AI408" s="112"/>
      <c r="AK408" s="112"/>
      <c r="AL408" s="112"/>
      <c r="AM408" s="112"/>
      <c r="AN408" s="112"/>
      <c r="AO408" s="112"/>
      <c r="AP408" s="112"/>
    </row>
    <row r="409" spans="2:42" s="119" customFormat="1" collapsed="1" x14ac:dyDescent="0.2">
      <c r="B409" s="207" t="str">
        <f t="shared" si="28"/>
        <v/>
      </c>
      <c r="D409" s="112"/>
      <c r="G409" s="207" t="str">
        <f t="shared" si="29"/>
        <v/>
      </c>
      <c r="J409" s="207" t="str">
        <f t="shared" si="30"/>
        <v/>
      </c>
      <c r="M409" s="112"/>
      <c r="N409" s="112"/>
      <c r="O409" s="112"/>
      <c r="P409" s="112"/>
      <c r="Q409" s="112"/>
      <c r="R409" s="112"/>
      <c r="S409" s="112"/>
      <c r="W409" s="207" t="str">
        <f t="shared" si="31"/>
        <v/>
      </c>
      <c r="X409" s="112"/>
      <c r="Y409" s="112"/>
      <c r="Z409" s="112"/>
      <c r="AA409" s="112"/>
      <c r="AB409" s="112"/>
      <c r="AC409" s="112"/>
      <c r="AD409" s="112"/>
      <c r="AE409" s="112"/>
      <c r="AG409" s="112"/>
      <c r="AH409" s="112"/>
      <c r="AI409" s="112"/>
      <c r="AK409" s="112"/>
      <c r="AL409" s="112"/>
      <c r="AM409" s="112"/>
      <c r="AN409" s="112"/>
      <c r="AO409" s="112"/>
      <c r="AP409" s="112"/>
    </row>
    <row r="410" spans="2:42" s="119" customFormat="1" collapsed="1" x14ac:dyDescent="0.2">
      <c r="B410" s="207" t="str">
        <f t="shared" si="28"/>
        <v/>
      </c>
      <c r="D410" s="112"/>
      <c r="G410" s="207" t="str">
        <f t="shared" si="29"/>
        <v/>
      </c>
      <c r="J410" s="207" t="str">
        <f t="shared" si="30"/>
        <v/>
      </c>
      <c r="M410" s="112"/>
      <c r="N410" s="112"/>
      <c r="O410" s="112"/>
      <c r="P410" s="112"/>
      <c r="Q410" s="112"/>
      <c r="R410" s="112"/>
      <c r="S410" s="112"/>
      <c r="W410" s="207" t="str">
        <f t="shared" si="31"/>
        <v/>
      </c>
      <c r="X410" s="112"/>
      <c r="Y410" s="112"/>
      <c r="Z410" s="112"/>
      <c r="AA410" s="112"/>
      <c r="AB410" s="112"/>
      <c r="AC410" s="112"/>
      <c r="AD410" s="112"/>
      <c r="AE410" s="112"/>
      <c r="AG410" s="112"/>
      <c r="AH410" s="112"/>
      <c r="AI410" s="112"/>
      <c r="AK410" s="112"/>
      <c r="AL410" s="112"/>
      <c r="AM410" s="112"/>
      <c r="AN410" s="112"/>
      <c r="AO410" s="112"/>
      <c r="AP410" s="112"/>
    </row>
    <row r="411" spans="2:42" s="119" customFormat="1" collapsed="1" x14ac:dyDescent="0.2">
      <c r="B411" s="207" t="str">
        <f t="shared" si="28"/>
        <v/>
      </c>
      <c r="D411" s="112"/>
      <c r="G411" s="207" t="str">
        <f t="shared" si="29"/>
        <v/>
      </c>
      <c r="J411" s="207" t="str">
        <f t="shared" si="30"/>
        <v/>
      </c>
      <c r="M411" s="112"/>
      <c r="N411" s="112"/>
      <c r="O411" s="112"/>
      <c r="P411" s="112"/>
      <c r="Q411" s="112"/>
      <c r="R411" s="112"/>
      <c r="S411" s="112"/>
      <c r="W411" s="207" t="str">
        <f t="shared" si="31"/>
        <v/>
      </c>
      <c r="X411" s="112"/>
      <c r="Y411" s="112"/>
      <c r="Z411" s="112"/>
      <c r="AA411" s="112"/>
      <c r="AB411" s="112"/>
      <c r="AC411" s="112"/>
      <c r="AD411" s="112"/>
      <c r="AE411" s="112"/>
      <c r="AG411" s="112"/>
      <c r="AH411" s="112"/>
      <c r="AI411" s="112"/>
      <c r="AK411" s="112"/>
      <c r="AL411" s="112"/>
      <c r="AM411" s="112"/>
      <c r="AN411" s="112"/>
      <c r="AO411" s="112"/>
      <c r="AP411" s="112"/>
    </row>
    <row r="412" spans="2:42" s="119" customFormat="1" collapsed="1" x14ac:dyDescent="0.2">
      <c r="B412" s="207" t="str">
        <f t="shared" si="28"/>
        <v/>
      </c>
      <c r="D412" s="112"/>
      <c r="G412" s="207" t="str">
        <f t="shared" si="29"/>
        <v/>
      </c>
      <c r="J412" s="207" t="str">
        <f t="shared" si="30"/>
        <v/>
      </c>
      <c r="M412" s="112"/>
      <c r="N412" s="112"/>
      <c r="O412" s="112"/>
      <c r="P412" s="112"/>
      <c r="Q412" s="112"/>
      <c r="R412" s="112"/>
      <c r="S412" s="112"/>
      <c r="W412" s="207" t="str">
        <f t="shared" si="31"/>
        <v/>
      </c>
      <c r="X412" s="112"/>
      <c r="Y412" s="112"/>
      <c r="Z412" s="112"/>
      <c r="AA412" s="112"/>
      <c r="AB412" s="112"/>
      <c r="AC412" s="112"/>
      <c r="AD412" s="112"/>
      <c r="AE412" s="112"/>
      <c r="AG412" s="112"/>
      <c r="AH412" s="112"/>
      <c r="AI412" s="112"/>
      <c r="AK412" s="112"/>
      <c r="AL412" s="112"/>
      <c r="AM412" s="112"/>
      <c r="AN412" s="112"/>
      <c r="AO412" s="112"/>
      <c r="AP412" s="112"/>
    </row>
    <row r="413" spans="2:42" s="119" customFormat="1" collapsed="1" x14ac:dyDescent="0.2">
      <c r="B413" s="207" t="str">
        <f t="shared" si="28"/>
        <v/>
      </c>
      <c r="D413" s="112"/>
      <c r="G413" s="207" t="str">
        <f t="shared" si="29"/>
        <v/>
      </c>
      <c r="J413" s="207" t="str">
        <f t="shared" si="30"/>
        <v/>
      </c>
      <c r="M413" s="112"/>
      <c r="N413" s="112"/>
      <c r="O413" s="112"/>
      <c r="P413" s="112"/>
      <c r="Q413" s="112"/>
      <c r="R413" s="112"/>
      <c r="S413" s="112"/>
      <c r="W413" s="207" t="str">
        <f t="shared" si="31"/>
        <v/>
      </c>
      <c r="X413" s="112"/>
      <c r="Y413" s="112"/>
      <c r="Z413" s="112"/>
      <c r="AA413" s="112"/>
      <c r="AB413" s="112"/>
      <c r="AC413" s="112"/>
      <c r="AD413" s="112"/>
      <c r="AE413" s="112"/>
      <c r="AG413" s="112"/>
      <c r="AH413" s="112"/>
      <c r="AI413" s="112"/>
      <c r="AK413" s="112"/>
      <c r="AL413" s="112"/>
      <c r="AM413" s="112"/>
      <c r="AN413" s="112"/>
      <c r="AO413" s="112"/>
      <c r="AP413" s="112"/>
    </row>
    <row r="414" spans="2:42" s="119" customFormat="1" collapsed="1" x14ac:dyDescent="0.2">
      <c r="B414" s="207" t="str">
        <f t="shared" si="28"/>
        <v/>
      </c>
      <c r="D414" s="112"/>
      <c r="G414" s="207" t="str">
        <f t="shared" si="29"/>
        <v/>
      </c>
      <c r="J414" s="207" t="str">
        <f t="shared" si="30"/>
        <v/>
      </c>
      <c r="M414" s="112"/>
      <c r="N414" s="112"/>
      <c r="O414" s="112"/>
      <c r="P414" s="112"/>
      <c r="Q414" s="112"/>
      <c r="R414" s="112"/>
      <c r="S414" s="112"/>
      <c r="W414" s="207" t="str">
        <f t="shared" si="31"/>
        <v/>
      </c>
      <c r="X414" s="112"/>
      <c r="Y414" s="112"/>
      <c r="Z414" s="112"/>
      <c r="AA414" s="112"/>
      <c r="AB414" s="112"/>
      <c r="AC414" s="112"/>
      <c r="AD414" s="112"/>
      <c r="AE414" s="112"/>
      <c r="AG414" s="112"/>
      <c r="AH414" s="112"/>
      <c r="AI414" s="112"/>
      <c r="AK414" s="112"/>
      <c r="AL414" s="112"/>
      <c r="AM414" s="112"/>
      <c r="AN414" s="112"/>
      <c r="AO414" s="112"/>
      <c r="AP414" s="112"/>
    </row>
    <row r="415" spans="2:42" s="119" customFormat="1" collapsed="1" x14ac:dyDescent="0.2">
      <c r="B415" s="207" t="str">
        <f t="shared" si="28"/>
        <v/>
      </c>
      <c r="D415" s="112"/>
      <c r="G415" s="207" t="str">
        <f t="shared" si="29"/>
        <v/>
      </c>
      <c r="J415" s="207" t="str">
        <f t="shared" si="30"/>
        <v/>
      </c>
      <c r="M415" s="112"/>
      <c r="N415" s="112"/>
      <c r="O415" s="112"/>
      <c r="P415" s="112"/>
      <c r="Q415" s="112"/>
      <c r="R415" s="112"/>
      <c r="S415" s="112"/>
      <c r="W415" s="207" t="str">
        <f t="shared" si="31"/>
        <v/>
      </c>
      <c r="X415" s="112"/>
      <c r="Y415" s="112"/>
      <c r="Z415" s="112"/>
      <c r="AA415" s="112"/>
      <c r="AB415" s="112"/>
      <c r="AC415" s="112"/>
      <c r="AD415" s="112"/>
      <c r="AE415" s="112"/>
      <c r="AG415" s="112"/>
      <c r="AH415" s="112"/>
      <c r="AI415" s="112"/>
      <c r="AK415" s="112"/>
      <c r="AL415" s="112"/>
      <c r="AM415" s="112"/>
      <c r="AN415" s="112"/>
      <c r="AO415" s="112"/>
      <c r="AP415" s="112"/>
    </row>
    <row r="416" spans="2:42" s="119" customFormat="1" collapsed="1" x14ac:dyDescent="0.2">
      <c r="B416" s="207" t="str">
        <f t="shared" si="28"/>
        <v/>
      </c>
      <c r="D416" s="112"/>
      <c r="G416" s="207" t="str">
        <f t="shared" si="29"/>
        <v/>
      </c>
      <c r="J416" s="207" t="str">
        <f t="shared" si="30"/>
        <v/>
      </c>
      <c r="M416" s="112"/>
      <c r="N416" s="112"/>
      <c r="O416" s="112"/>
      <c r="P416" s="112"/>
      <c r="Q416" s="112"/>
      <c r="R416" s="112"/>
      <c r="S416" s="112"/>
      <c r="W416" s="207" t="str">
        <f t="shared" si="31"/>
        <v/>
      </c>
      <c r="X416" s="112"/>
      <c r="Y416" s="112"/>
      <c r="Z416" s="112"/>
      <c r="AA416" s="112"/>
      <c r="AB416" s="112"/>
      <c r="AC416" s="112"/>
      <c r="AD416" s="112"/>
      <c r="AE416" s="112"/>
      <c r="AG416" s="112"/>
      <c r="AH416" s="112"/>
      <c r="AI416" s="112"/>
      <c r="AK416" s="112"/>
      <c r="AL416" s="112"/>
      <c r="AM416" s="112"/>
      <c r="AN416" s="112"/>
      <c r="AO416" s="112"/>
      <c r="AP416" s="112"/>
    </row>
    <row r="417" spans="2:42" s="119" customFormat="1" collapsed="1" x14ac:dyDescent="0.2">
      <c r="B417" s="207" t="str">
        <f t="shared" si="28"/>
        <v/>
      </c>
      <c r="D417" s="112"/>
      <c r="G417" s="207" t="str">
        <f t="shared" si="29"/>
        <v/>
      </c>
      <c r="J417" s="207" t="str">
        <f t="shared" si="30"/>
        <v/>
      </c>
      <c r="M417" s="112"/>
      <c r="N417" s="112"/>
      <c r="O417" s="112"/>
      <c r="P417" s="112"/>
      <c r="Q417" s="112"/>
      <c r="R417" s="112"/>
      <c r="S417" s="112"/>
      <c r="W417" s="207" t="str">
        <f t="shared" si="31"/>
        <v/>
      </c>
      <c r="X417" s="112"/>
      <c r="Y417" s="112"/>
      <c r="Z417" s="112"/>
      <c r="AA417" s="112"/>
      <c r="AB417" s="112"/>
      <c r="AC417" s="112"/>
      <c r="AD417" s="112"/>
      <c r="AE417" s="112"/>
      <c r="AG417" s="112"/>
      <c r="AH417" s="112"/>
      <c r="AI417" s="112"/>
      <c r="AK417" s="112"/>
      <c r="AL417" s="112"/>
      <c r="AM417" s="112"/>
      <c r="AN417" s="112"/>
      <c r="AO417" s="112"/>
      <c r="AP417" s="112"/>
    </row>
    <row r="418" spans="2:42" s="119" customFormat="1" collapsed="1" x14ac:dyDescent="0.2">
      <c r="B418" s="207" t="str">
        <f t="shared" si="28"/>
        <v/>
      </c>
      <c r="D418" s="112"/>
      <c r="G418" s="207" t="str">
        <f t="shared" si="29"/>
        <v/>
      </c>
      <c r="J418" s="207" t="str">
        <f t="shared" si="30"/>
        <v/>
      </c>
      <c r="M418" s="112"/>
      <c r="N418" s="112"/>
      <c r="O418" s="112"/>
      <c r="P418" s="112"/>
      <c r="Q418" s="112"/>
      <c r="R418" s="112"/>
      <c r="S418" s="112"/>
      <c r="W418" s="207" t="str">
        <f t="shared" si="31"/>
        <v/>
      </c>
      <c r="X418" s="112"/>
      <c r="Y418" s="112"/>
      <c r="Z418" s="112"/>
      <c r="AA418" s="112"/>
      <c r="AB418" s="112"/>
      <c r="AC418" s="112"/>
      <c r="AD418" s="112"/>
      <c r="AE418" s="112"/>
      <c r="AG418" s="112"/>
      <c r="AH418" s="112"/>
      <c r="AI418" s="112"/>
      <c r="AK418" s="112"/>
      <c r="AL418" s="112"/>
      <c r="AM418" s="112"/>
      <c r="AN418" s="112"/>
      <c r="AO418" s="112"/>
      <c r="AP418" s="112"/>
    </row>
    <row r="419" spans="2:42" s="119" customFormat="1" collapsed="1" x14ac:dyDescent="0.2">
      <c r="B419" s="207" t="str">
        <f t="shared" si="28"/>
        <v/>
      </c>
      <c r="D419" s="112"/>
      <c r="G419" s="207" t="str">
        <f t="shared" si="29"/>
        <v/>
      </c>
      <c r="J419" s="207" t="str">
        <f t="shared" si="30"/>
        <v/>
      </c>
      <c r="M419" s="112"/>
      <c r="N419" s="112"/>
      <c r="O419" s="112"/>
      <c r="P419" s="112"/>
      <c r="Q419" s="112"/>
      <c r="R419" s="112"/>
      <c r="S419" s="112"/>
      <c r="W419" s="207" t="str">
        <f t="shared" si="31"/>
        <v/>
      </c>
      <c r="X419" s="112"/>
      <c r="Y419" s="112"/>
      <c r="Z419" s="112"/>
      <c r="AA419" s="112"/>
      <c r="AB419" s="112"/>
      <c r="AC419" s="112"/>
      <c r="AD419" s="112"/>
      <c r="AE419" s="112"/>
      <c r="AG419" s="112"/>
      <c r="AH419" s="112"/>
      <c r="AI419" s="112"/>
      <c r="AK419" s="112"/>
      <c r="AL419" s="112"/>
      <c r="AM419" s="112"/>
      <c r="AN419" s="112"/>
      <c r="AO419" s="112"/>
      <c r="AP419" s="112"/>
    </row>
    <row r="420" spans="2:42" s="119" customFormat="1" collapsed="1" x14ac:dyDescent="0.2">
      <c r="B420" s="207" t="str">
        <f t="shared" si="28"/>
        <v/>
      </c>
      <c r="D420" s="112"/>
      <c r="G420" s="207" t="str">
        <f t="shared" si="29"/>
        <v/>
      </c>
      <c r="J420" s="207" t="str">
        <f t="shared" si="30"/>
        <v/>
      </c>
      <c r="M420" s="112"/>
      <c r="N420" s="112"/>
      <c r="O420" s="112"/>
      <c r="P420" s="112"/>
      <c r="Q420" s="112"/>
      <c r="R420" s="112"/>
      <c r="S420" s="112"/>
      <c r="W420" s="207" t="str">
        <f t="shared" si="31"/>
        <v/>
      </c>
      <c r="X420" s="112"/>
      <c r="Y420" s="112"/>
      <c r="Z420" s="112"/>
      <c r="AA420" s="112"/>
      <c r="AB420" s="112"/>
      <c r="AC420" s="112"/>
      <c r="AD420" s="112"/>
      <c r="AE420" s="112"/>
      <c r="AG420" s="112"/>
      <c r="AH420" s="112"/>
      <c r="AI420" s="112"/>
      <c r="AK420" s="112"/>
      <c r="AL420" s="112"/>
      <c r="AM420" s="112"/>
      <c r="AN420" s="112"/>
      <c r="AO420" s="112"/>
      <c r="AP420" s="112"/>
    </row>
    <row r="421" spans="2:42" s="119" customFormat="1" collapsed="1" x14ac:dyDescent="0.2">
      <c r="B421" s="207" t="str">
        <f t="shared" si="28"/>
        <v/>
      </c>
      <c r="D421" s="112"/>
      <c r="G421" s="207" t="str">
        <f t="shared" si="29"/>
        <v/>
      </c>
      <c r="J421" s="207" t="str">
        <f t="shared" si="30"/>
        <v/>
      </c>
      <c r="M421" s="112"/>
      <c r="N421" s="112"/>
      <c r="O421" s="112"/>
      <c r="P421" s="112"/>
      <c r="Q421" s="112"/>
      <c r="R421" s="112"/>
      <c r="S421" s="112"/>
      <c r="W421" s="207" t="str">
        <f t="shared" si="31"/>
        <v/>
      </c>
      <c r="X421" s="112"/>
      <c r="Y421" s="112"/>
      <c r="Z421" s="112"/>
      <c r="AA421" s="112"/>
      <c r="AB421" s="112"/>
      <c r="AC421" s="112"/>
      <c r="AD421" s="112"/>
      <c r="AE421" s="112"/>
      <c r="AG421" s="112"/>
      <c r="AH421" s="112"/>
      <c r="AI421" s="112"/>
      <c r="AK421" s="112"/>
      <c r="AL421" s="112"/>
      <c r="AM421" s="112"/>
      <c r="AN421" s="112"/>
      <c r="AO421" s="112"/>
      <c r="AP421" s="112"/>
    </row>
    <row r="422" spans="2:42" s="119" customFormat="1" collapsed="1" x14ac:dyDescent="0.2">
      <c r="B422" s="207" t="str">
        <f t="shared" si="28"/>
        <v/>
      </c>
      <c r="D422" s="112"/>
      <c r="G422" s="207" t="str">
        <f t="shared" si="29"/>
        <v/>
      </c>
      <c r="J422" s="207" t="str">
        <f t="shared" si="30"/>
        <v/>
      </c>
      <c r="M422" s="112"/>
      <c r="N422" s="112"/>
      <c r="O422" s="112"/>
      <c r="P422" s="112"/>
      <c r="Q422" s="112"/>
      <c r="R422" s="112"/>
      <c r="S422" s="112"/>
      <c r="W422" s="207" t="str">
        <f t="shared" si="31"/>
        <v/>
      </c>
      <c r="X422" s="112"/>
      <c r="Y422" s="112"/>
      <c r="Z422" s="112"/>
      <c r="AA422" s="112"/>
      <c r="AB422" s="112"/>
      <c r="AC422" s="112"/>
      <c r="AD422" s="112"/>
      <c r="AE422" s="112"/>
      <c r="AG422" s="112"/>
      <c r="AH422" s="112"/>
      <c r="AI422" s="112"/>
      <c r="AK422" s="112"/>
      <c r="AL422" s="112"/>
      <c r="AM422" s="112"/>
      <c r="AN422" s="112"/>
      <c r="AO422" s="112"/>
      <c r="AP422" s="112"/>
    </row>
    <row r="423" spans="2:42" s="119" customFormat="1" collapsed="1" x14ac:dyDescent="0.2">
      <c r="B423" s="207" t="str">
        <f t="shared" si="28"/>
        <v/>
      </c>
      <c r="D423" s="112"/>
      <c r="G423" s="207" t="str">
        <f t="shared" si="29"/>
        <v/>
      </c>
      <c r="J423" s="207" t="str">
        <f t="shared" si="30"/>
        <v/>
      </c>
      <c r="M423" s="112"/>
      <c r="N423" s="112"/>
      <c r="O423" s="112"/>
      <c r="P423" s="112"/>
      <c r="Q423" s="112"/>
      <c r="R423" s="112"/>
      <c r="S423" s="112"/>
      <c r="W423" s="207" t="str">
        <f t="shared" si="31"/>
        <v/>
      </c>
      <c r="X423" s="112"/>
      <c r="Y423" s="112"/>
      <c r="Z423" s="112"/>
      <c r="AA423" s="112"/>
      <c r="AB423" s="112"/>
      <c r="AC423" s="112"/>
      <c r="AD423" s="112"/>
      <c r="AE423" s="112"/>
      <c r="AG423" s="112"/>
      <c r="AH423" s="112"/>
      <c r="AI423" s="112"/>
      <c r="AK423" s="112"/>
      <c r="AL423" s="112"/>
      <c r="AM423" s="112"/>
      <c r="AN423" s="112"/>
      <c r="AO423" s="112"/>
      <c r="AP423" s="112"/>
    </row>
    <row r="424" spans="2:42" s="119" customFormat="1" collapsed="1" x14ac:dyDescent="0.2">
      <c r="B424" s="207" t="str">
        <f t="shared" si="28"/>
        <v/>
      </c>
      <c r="D424" s="112"/>
      <c r="G424" s="207" t="str">
        <f t="shared" si="29"/>
        <v/>
      </c>
      <c r="J424" s="207" t="str">
        <f t="shared" si="30"/>
        <v/>
      </c>
      <c r="M424" s="112"/>
      <c r="N424" s="112"/>
      <c r="O424" s="112"/>
      <c r="P424" s="112"/>
      <c r="Q424" s="112"/>
      <c r="R424" s="112"/>
      <c r="S424" s="112"/>
      <c r="W424" s="207" t="str">
        <f t="shared" si="31"/>
        <v/>
      </c>
      <c r="X424" s="112"/>
      <c r="Y424" s="112"/>
      <c r="Z424" s="112"/>
      <c r="AA424" s="112"/>
      <c r="AB424" s="112"/>
      <c r="AC424" s="112"/>
      <c r="AD424" s="112"/>
      <c r="AE424" s="112"/>
      <c r="AG424" s="112"/>
      <c r="AH424" s="112"/>
      <c r="AI424" s="112"/>
      <c r="AK424" s="112"/>
      <c r="AL424" s="112"/>
      <c r="AM424" s="112"/>
      <c r="AN424" s="112"/>
      <c r="AO424" s="112"/>
      <c r="AP424" s="112"/>
    </row>
    <row r="425" spans="2:42" s="119" customFormat="1" collapsed="1" x14ac:dyDescent="0.2">
      <c r="B425" s="207" t="str">
        <f t="shared" si="28"/>
        <v/>
      </c>
      <c r="D425" s="112"/>
      <c r="G425" s="207" t="str">
        <f t="shared" si="29"/>
        <v/>
      </c>
      <c r="J425" s="207" t="str">
        <f t="shared" si="30"/>
        <v/>
      </c>
      <c r="M425" s="112"/>
      <c r="N425" s="112"/>
      <c r="O425" s="112"/>
      <c r="P425" s="112"/>
      <c r="Q425" s="112"/>
      <c r="R425" s="112"/>
      <c r="S425" s="112"/>
      <c r="W425" s="207" t="str">
        <f t="shared" si="31"/>
        <v/>
      </c>
      <c r="X425" s="112"/>
      <c r="Y425" s="112"/>
      <c r="Z425" s="112"/>
      <c r="AA425" s="112"/>
      <c r="AB425" s="112"/>
      <c r="AC425" s="112"/>
      <c r="AD425" s="112"/>
      <c r="AE425" s="112"/>
      <c r="AG425" s="112"/>
      <c r="AH425" s="112"/>
      <c r="AI425" s="112"/>
      <c r="AK425" s="112"/>
      <c r="AL425" s="112"/>
      <c r="AM425" s="112"/>
      <c r="AN425" s="112"/>
      <c r="AO425" s="112"/>
      <c r="AP425" s="112"/>
    </row>
    <row r="426" spans="2:42" s="119" customFormat="1" collapsed="1" x14ac:dyDescent="0.2">
      <c r="B426" s="207" t="str">
        <f t="shared" si="28"/>
        <v/>
      </c>
      <c r="D426" s="112"/>
      <c r="G426" s="207" t="str">
        <f t="shared" si="29"/>
        <v/>
      </c>
      <c r="J426" s="207" t="str">
        <f t="shared" si="30"/>
        <v/>
      </c>
      <c r="M426" s="112"/>
      <c r="N426" s="112"/>
      <c r="O426" s="112"/>
      <c r="P426" s="112"/>
      <c r="Q426" s="112"/>
      <c r="R426" s="112"/>
      <c r="S426" s="112"/>
      <c r="W426" s="207" t="str">
        <f t="shared" si="31"/>
        <v/>
      </c>
      <c r="X426" s="112"/>
      <c r="Y426" s="112"/>
      <c r="Z426" s="112"/>
      <c r="AA426" s="112"/>
      <c r="AB426" s="112"/>
      <c r="AC426" s="112"/>
      <c r="AD426" s="112"/>
      <c r="AE426" s="112"/>
      <c r="AG426" s="112"/>
      <c r="AH426" s="112"/>
      <c r="AI426" s="112"/>
      <c r="AK426" s="112"/>
      <c r="AL426" s="112"/>
      <c r="AM426" s="112"/>
      <c r="AN426" s="112"/>
      <c r="AO426" s="112"/>
      <c r="AP426" s="112"/>
    </row>
    <row r="427" spans="2:42" s="119" customFormat="1" collapsed="1" x14ac:dyDescent="0.2">
      <c r="B427" s="207" t="str">
        <f t="shared" si="28"/>
        <v/>
      </c>
      <c r="D427" s="112"/>
      <c r="G427" s="207" t="str">
        <f t="shared" si="29"/>
        <v/>
      </c>
      <c r="J427" s="207" t="str">
        <f t="shared" si="30"/>
        <v/>
      </c>
      <c r="M427" s="112"/>
      <c r="N427" s="112"/>
      <c r="O427" s="112"/>
      <c r="P427" s="112"/>
      <c r="Q427" s="112"/>
      <c r="R427" s="112"/>
      <c r="S427" s="112"/>
      <c r="W427" s="207" t="str">
        <f t="shared" si="31"/>
        <v/>
      </c>
      <c r="X427" s="112"/>
      <c r="Y427" s="112"/>
      <c r="Z427" s="112"/>
      <c r="AA427" s="112"/>
      <c r="AB427" s="112"/>
      <c r="AC427" s="112"/>
      <c r="AD427" s="112"/>
      <c r="AE427" s="112"/>
      <c r="AG427" s="112"/>
      <c r="AH427" s="112"/>
      <c r="AI427" s="112"/>
      <c r="AK427" s="112"/>
      <c r="AL427" s="112"/>
      <c r="AM427" s="112"/>
      <c r="AN427" s="112"/>
      <c r="AO427" s="112"/>
      <c r="AP427" s="112"/>
    </row>
    <row r="428" spans="2:42" s="119" customFormat="1" collapsed="1" x14ac:dyDescent="0.2">
      <c r="B428" s="207" t="str">
        <f t="shared" si="28"/>
        <v/>
      </c>
      <c r="D428" s="112"/>
      <c r="G428" s="207" t="str">
        <f t="shared" si="29"/>
        <v/>
      </c>
      <c r="J428" s="207" t="str">
        <f t="shared" si="30"/>
        <v/>
      </c>
      <c r="M428" s="112"/>
      <c r="N428" s="112"/>
      <c r="O428" s="112"/>
      <c r="P428" s="112"/>
      <c r="Q428" s="112"/>
      <c r="R428" s="112"/>
      <c r="S428" s="112"/>
      <c r="W428" s="207" t="str">
        <f t="shared" si="31"/>
        <v/>
      </c>
      <c r="X428" s="112"/>
      <c r="Y428" s="112"/>
      <c r="Z428" s="112"/>
      <c r="AA428" s="112"/>
      <c r="AB428" s="112"/>
      <c r="AC428" s="112"/>
      <c r="AD428" s="112"/>
      <c r="AE428" s="112"/>
      <c r="AG428" s="112"/>
      <c r="AH428" s="112"/>
      <c r="AI428" s="112"/>
      <c r="AK428" s="112"/>
      <c r="AL428" s="112"/>
      <c r="AM428" s="112"/>
      <c r="AN428" s="112"/>
      <c r="AO428" s="112"/>
      <c r="AP428" s="112"/>
    </row>
    <row r="429" spans="2:42" s="119" customFormat="1" collapsed="1" x14ac:dyDescent="0.2">
      <c r="B429" s="207" t="str">
        <f t="shared" si="28"/>
        <v/>
      </c>
      <c r="D429" s="112"/>
      <c r="G429" s="207" t="str">
        <f t="shared" si="29"/>
        <v/>
      </c>
      <c r="J429" s="207" t="str">
        <f t="shared" si="30"/>
        <v/>
      </c>
      <c r="M429" s="112"/>
      <c r="N429" s="112"/>
      <c r="O429" s="112"/>
      <c r="P429" s="112"/>
      <c r="Q429" s="112"/>
      <c r="R429" s="112"/>
      <c r="S429" s="112"/>
      <c r="W429" s="207" t="str">
        <f t="shared" si="31"/>
        <v/>
      </c>
      <c r="X429" s="112"/>
      <c r="Y429" s="112"/>
      <c r="Z429" s="112"/>
      <c r="AA429" s="112"/>
      <c r="AB429" s="112"/>
      <c r="AC429" s="112"/>
      <c r="AD429" s="112"/>
      <c r="AE429" s="112"/>
      <c r="AG429" s="112"/>
      <c r="AH429" s="112"/>
      <c r="AI429" s="112"/>
      <c r="AK429" s="112"/>
      <c r="AL429" s="112"/>
      <c r="AM429" s="112"/>
      <c r="AN429" s="112"/>
      <c r="AO429" s="112"/>
      <c r="AP429" s="112"/>
    </row>
    <row r="430" spans="2:42" s="119" customFormat="1" collapsed="1" x14ac:dyDescent="0.2">
      <c r="B430" s="207" t="str">
        <f t="shared" si="28"/>
        <v/>
      </c>
      <c r="D430" s="112"/>
      <c r="G430" s="207" t="str">
        <f t="shared" si="29"/>
        <v/>
      </c>
      <c r="J430" s="207" t="str">
        <f t="shared" si="30"/>
        <v/>
      </c>
      <c r="M430" s="112"/>
      <c r="N430" s="112"/>
      <c r="O430" s="112"/>
      <c r="P430" s="112"/>
      <c r="Q430" s="112"/>
      <c r="R430" s="112"/>
      <c r="S430" s="112"/>
      <c r="W430" s="207" t="str">
        <f t="shared" si="31"/>
        <v/>
      </c>
      <c r="X430" s="112"/>
      <c r="Y430" s="112"/>
      <c r="Z430" s="112"/>
      <c r="AA430" s="112"/>
      <c r="AB430" s="112"/>
      <c r="AC430" s="112"/>
      <c r="AD430" s="112"/>
      <c r="AE430" s="112"/>
      <c r="AG430" s="112"/>
      <c r="AH430" s="112"/>
      <c r="AI430" s="112"/>
      <c r="AK430" s="112"/>
      <c r="AL430" s="112"/>
      <c r="AM430" s="112"/>
      <c r="AN430" s="112"/>
      <c r="AO430" s="112"/>
      <c r="AP430" s="112"/>
    </row>
    <row r="431" spans="2:42" s="119" customFormat="1" collapsed="1" x14ac:dyDescent="0.2">
      <c r="B431" s="207" t="str">
        <f t="shared" si="28"/>
        <v/>
      </c>
      <c r="D431" s="112"/>
      <c r="G431" s="207" t="str">
        <f t="shared" si="29"/>
        <v/>
      </c>
      <c r="J431" s="207" t="str">
        <f t="shared" si="30"/>
        <v/>
      </c>
      <c r="M431" s="112"/>
      <c r="N431" s="112"/>
      <c r="O431" s="112"/>
      <c r="P431" s="112"/>
      <c r="Q431" s="112"/>
      <c r="R431" s="112"/>
      <c r="S431" s="112"/>
      <c r="W431" s="207" t="str">
        <f t="shared" si="31"/>
        <v/>
      </c>
      <c r="X431" s="112"/>
      <c r="Y431" s="112"/>
      <c r="Z431" s="112"/>
      <c r="AA431" s="112"/>
      <c r="AB431" s="112"/>
      <c r="AC431" s="112"/>
      <c r="AD431" s="112"/>
      <c r="AE431" s="112"/>
      <c r="AG431" s="112"/>
      <c r="AH431" s="112"/>
      <c r="AI431" s="112"/>
      <c r="AK431" s="112"/>
      <c r="AL431" s="112"/>
      <c r="AM431" s="112"/>
      <c r="AN431" s="112"/>
      <c r="AO431" s="112"/>
      <c r="AP431" s="112"/>
    </row>
    <row r="432" spans="2:42" s="119" customFormat="1" collapsed="1" x14ac:dyDescent="0.2">
      <c r="B432" s="207" t="str">
        <f t="shared" si="28"/>
        <v/>
      </c>
      <c r="D432" s="112"/>
      <c r="G432" s="207" t="str">
        <f t="shared" si="29"/>
        <v/>
      </c>
      <c r="J432" s="207" t="str">
        <f t="shared" si="30"/>
        <v/>
      </c>
      <c r="M432" s="112"/>
      <c r="N432" s="112"/>
      <c r="O432" s="112"/>
      <c r="P432" s="112"/>
      <c r="Q432" s="112"/>
      <c r="R432" s="112"/>
      <c r="S432" s="112"/>
      <c r="W432" s="207" t="str">
        <f t="shared" si="31"/>
        <v/>
      </c>
      <c r="X432" s="112"/>
      <c r="Y432" s="112"/>
      <c r="Z432" s="112"/>
      <c r="AA432" s="112"/>
      <c r="AB432" s="112"/>
      <c r="AC432" s="112"/>
      <c r="AD432" s="112"/>
      <c r="AE432" s="112"/>
      <c r="AG432" s="112"/>
      <c r="AH432" s="112"/>
      <c r="AI432" s="112"/>
      <c r="AK432" s="112"/>
      <c r="AL432" s="112"/>
      <c r="AM432" s="112"/>
      <c r="AN432" s="112"/>
      <c r="AO432" s="112"/>
      <c r="AP432" s="112"/>
    </row>
    <row r="433" spans="2:42" s="119" customFormat="1" collapsed="1" x14ac:dyDescent="0.2">
      <c r="B433" s="207" t="str">
        <f t="shared" si="28"/>
        <v/>
      </c>
      <c r="D433" s="112"/>
      <c r="G433" s="207" t="str">
        <f t="shared" si="29"/>
        <v/>
      </c>
      <c r="J433" s="207" t="str">
        <f t="shared" si="30"/>
        <v/>
      </c>
      <c r="M433" s="112"/>
      <c r="N433" s="112"/>
      <c r="O433" s="112"/>
      <c r="P433" s="112"/>
      <c r="Q433" s="112"/>
      <c r="R433" s="112"/>
      <c r="S433" s="112"/>
      <c r="W433" s="207" t="str">
        <f t="shared" si="31"/>
        <v/>
      </c>
      <c r="X433" s="112"/>
      <c r="Y433" s="112"/>
      <c r="Z433" s="112"/>
      <c r="AA433" s="112"/>
      <c r="AB433" s="112"/>
      <c r="AC433" s="112"/>
      <c r="AD433" s="112"/>
      <c r="AE433" s="112"/>
      <c r="AG433" s="112"/>
      <c r="AH433" s="112"/>
      <c r="AI433" s="112"/>
      <c r="AK433" s="112"/>
      <c r="AL433" s="112"/>
      <c r="AM433" s="112"/>
      <c r="AN433" s="112"/>
      <c r="AO433" s="112"/>
      <c r="AP433" s="112"/>
    </row>
    <row r="434" spans="2:42" s="119" customFormat="1" collapsed="1" x14ac:dyDescent="0.2">
      <c r="B434" s="207" t="str">
        <f t="shared" si="28"/>
        <v/>
      </c>
      <c r="D434" s="112"/>
      <c r="G434" s="207" t="str">
        <f t="shared" si="29"/>
        <v/>
      </c>
      <c r="J434" s="207" t="str">
        <f t="shared" si="30"/>
        <v/>
      </c>
      <c r="M434" s="112"/>
      <c r="N434" s="112"/>
      <c r="O434" s="112"/>
      <c r="P434" s="112"/>
      <c r="Q434" s="112"/>
      <c r="R434" s="112"/>
      <c r="S434" s="112"/>
      <c r="W434" s="207" t="str">
        <f t="shared" si="31"/>
        <v/>
      </c>
      <c r="X434" s="112"/>
      <c r="Y434" s="112"/>
      <c r="Z434" s="112"/>
      <c r="AA434" s="112"/>
      <c r="AB434" s="112"/>
      <c r="AC434" s="112"/>
      <c r="AD434" s="112"/>
      <c r="AE434" s="112"/>
      <c r="AG434" s="112"/>
      <c r="AH434" s="112"/>
      <c r="AI434" s="112"/>
      <c r="AK434" s="112"/>
      <c r="AL434" s="112"/>
      <c r="AM434" s="112"/>
      <c r="AN434" s="112"/>
      <c r="AO434" s="112"/>
      <c r="AP434" s="112"/>
    </row>
    <row r="435" spans="2:42" s="119" customFormat="1" collapsed="1" x14ac:dyDescent="0.2">
      <c r="B435" s="207" t="str">
        <f t="shared" si="28"/>
        <v/>
      </c>
      <c r="D435" s="112"/>
      <c r="G435" s="207" t="str">
        <f t="shared" si="29"/>
        <v/>
      </c>
      <c r="J435" s="207" t="str">
        <f t="shared" si="30"/>
        <v/>
      </c>
      <c r="M435" s="112"/>
      <c r="N435" s="112"/>
      <c r="O435" s="112"/>
      <c r="P435" s="112"/>
      <c r="Q435" s="112"/>
      <c r="R435" s="112"/>
      <c r="S435" s="112"/>
      <c r="W435" s="207" t="str">
        <f t="shared" si="31"/>
        <v/>
      </c>
      <c r="X435" s="112"/>
      <c r="Y435" s="112"/>
      <c r="Z435" s="112"/>
      <c r="AA435" s="112"/>
      <c r="AB435" s="112"/>
      <c r="AC435" s="112"/>
      <c r="AD435" s="112"/>
      <c r="AE435" s="112"/>
      <c r="AG435" s="112"/>
      <c r="AH435" s="112"/>
      <c r="AI435" s="112"/>
      <c r="AK435" s="112"/>
      <c r="AL435" s="112"/>
      <c r="AM435" s="112"/>
      <c r="AN435" s="112"/>
      <c r="AO435" s="112"/>
      <c r="AP435" s="112"/>
    </row>
    <row r="436" spans="2:42" s="119" customFormat="1" collapsed="1" x14ac:dyDescent="0.2">
      <c r="B436" s="207" t="str">
        <f t="shared" si="28"/>
        <v/>
      </c>
      <c r="D436" s="112"/>
      <c r="G436" s="207" t="str">
        <f t="shared" si="29"/>
        <v/>
      </c>
      <c r="J436" s="207" t="str">
        <f t="shared" si="30"/>
        <v/>
      </c>
      <c r="M436" s="112"/>
      <c r="N436" s="112"/>
      <c r="O436" s="112"/>
      <c r="P436" s="112"/>
      <c r="Q436" s="112"/>
      <c r="R436" s="112"/>
      <c r="S436" s="112"/>
      <c r="W436" s="207" t="str">
        <f t="shared" si="31"/>
        <v/>
      </c>
      <c r="X436" s="112"/>
      <c r="Y436" s="112"/>
      <c r="Z436" s="112"/>
      <c r="AA436" s="112"/>
      <c r="AB436" s="112"/>
      <c r="AC436" s="112"/>
      <c r="AD436" s="112"/>
      <c r="AE436" s="112"/>
      <c r="AG436" s="112"/>
      <c r="AH436" s="112"/>
      <c r="AI436" s="112"/>
      <c r="AK436" s="112"/>
      <c r="AL436" s="112"/>
      <c r="AM436" s="112"/>
      <c r="AN436" s="112"/>
      <c r="AO436" s="112"/>
      <c r="AP436" s="112"/>
    </row>
    <row r="437" spans="2:42" s="119" customFormat="1" collapsed="1" x14ac:dyDescent="0.2">
      <c r="B437" s="207" t="str">
        <f t="shared" si="28"/>
        <v/>
      </c>
      <c r="D437" s="112"/>
      <c r="G437" s="207" t="str">
        <f t="shared" si="29"/>
        <v/>
      </c>
      <c r="J437" s="207" t="str">
        <f t="shared" si="30"/>
        <v/>
      </c>
      <c r="M437" s="112"/>
      <c r="N437" s="112"/>
      <c r="O437" s="112"/>
      <c r="P437" s="112"/>
      <c r="Q437" s="112"/>
      <c r="R437" s="112"/>
      <c r="S437" s="112"/>
      <c r="W437" s="207" t="str">
        <f t="shared" si="31"/>
        <v/>
      </c>
      <c r="X437" s="112"/>
      <c r="Y437" s="112"/>
      <c r="Z437" s="112"/>
      <c r="AA437" s="112"/>
      <c r="AB437" s="112"/>
      <c r="AC437" s="112"/>
      <c r="AD437" s="112"/>
      <c r="AE437" s="112"/>
      <c r="AG437" s="112"/>
      <c r="AH437" s="112"/>
      <c r="AI437" s="112"/>
      <c r="AK437" s="112"/>
      <c r="AL437" s="112"/>
      <c r="AM437" s="112"/>
      <c r="AN437" s="112"/>
      <c r="AO437" s="112"/>
      <c r="AP437" s="112"/>
    </row>
    <row r="438" spans="2:42" s="119" customFormat="1" collapsed="1" x14ac:dyDescent="0.2">
      <c r="B438" s="207" t="str">
        <f t="shared" si="28"/>
        <v/>
      </c>
      <c r="D438" s="112"/>
      <c r="G438" s="207" t="str">
        <f t="shared" si="29"/>
        <v/>
      </c>
      <c r="J438" s="207" t="str">
        <f t="shared" si="30"/>
        <v/>
      </c>
      <c r="M438" s="112"/>
      <c r="N438" s="112"/>
      <c r="O438" s="112"/>
      <c r="P438" s="112"/>
      <c r="Q438" s="112"/>
      <c r="R438" s="112"/>
      <c r="S438" s="112"/>
      <c r="W438" s="207" t="str">
        <f t="shared" si="31"/>
        <v/>
      </c>
      <c r="X438" s="112"/>
      <c r="Y438" s="112"/>
      <c r="Z438" s="112"/>
      <c r="AA438" s="112"/>
      <c r="AB438" s="112"/>
      <c r="AC438" s="112"/>
      <c r="AD438" s="112"/>
      <c r="AE438" s="112"/>
      <c r="AG438" s="112"/>
      <c r="AH438" s="112"/>
      <c r="AI438" s="112"/>
      <c r="AK438" s="112"/>
      <c r="AL438" s="112"/>
      <c r="AM438" s="112"/>
      <c r="AN438" s="112"/>
      <c r="AO438" s="112"/>
      <c r="AP438" s="112"/>
    </row>
    <row r="439" spans="2:42" s="119" customFormat="1" collapsed="1" x14ac:dyDescent="0.2">
      <c r="B439" s="207" t="str">
        <f t="shared" si="28"/>
        <v/>
      </c>
      <c r="D439" s="112"/>
      <c r="G439" s="207" t="str">
        <f t="shared" si="29"/>
        <v/>
      </c>
      <c r="J439" s="207" t="str">
        <f t="shared" si="30"/>
        <v/>
      </c>
      <c r="M439" s="112"/>
      <c r="N439" s="112"/>
      <c r="O439" s="112"/>
      <c r="P439" s="112"/>
      <c r="Q439" s="112"/>
      <c r="R439" s="112"/>
      <c r="S439" s="112"/>
      <c r="W439" s="207" t="str">
        <f t="shared" si="31"/>
        <v/>
      </c>
      <c r="X439" s="112"/>
      <c r="Y439" s="112"/>
      <c r="Z439" s="112"/>
      <c r="AA439" s="112"/>
      <c r="AB439" s="112"/>
      <c r="AC439" s="112"/>
      <c r="AD439" s="112"/>
      <c r="AE439" s="112"/>
      <c r="AG439" s="112"/>
      <c r="AH439" s="112"/>
      <c r="AI439" s="112"/>
      <c r="AK439" s="112"/>
      <c r="AL439" s="112"/>
      <c r="AM439" s="112"/>
      <c r="AN439" s="112"/>
      <c r="AO439" s="112"/>
      <c r="AP439" s="112"/>
    </row>
    <row r="440" spans="2:42" s="119" customFormat="1" collapsed="1" x14ac:dyDescent="0.2">
      <c r="B440" s="207" t="str">
        <f t="shared" si="28"/>
        <v/>
      </c>
      <c r="D440" s="112"/>
      <c r="G440" s="207" t="str">
        <f t="shared" si="29"/>
        <v/>
      </c>
      <c r="J440" s="207" t="str">
        <f t="shared" si="30"/>
        <v/>
      </c>
      <c r="M440" s="112"/>
      <c r="N440" s="112"/>
      <c r="O440" s="112"/>
      <c r="P440" s="112"/>
      <c r="Q440" s="112"/>
      <c r="R440" s="112"/>
      <c r="S440" s="112"/>
      <c r="W440" s="207" t="str">
        <f t="shared" si="31"/>
        <v/>
      </c>
      <c r="X440" s="112"/>
      <c r="Y440" s="112"/>
      <c r="Z440" s="112"/>
      <c r="AA440" s="112"/>
      <c r="AB440" s="112"/>
      <c r="AC440" s="112"/>
      <c r="AD440" s="112"/>
      <c r="AE440" s="112"/>
      <c r="AG440" s="112"/>
      <c r="AH440" s="112"/>
      <c r="AI440" s="112"/>
      <c r="AK440" s="112"/>
      <c r="AL440" s="112"/>
      <c r="AM440" s="112"/>
      <c r="AN440" s="112"/>
      <c r="AO440" s="112"/>
      <c r="AP440" s="112"/>
    </row>
    <row r="441" spans="2:42" s="119" customFormat="1" collapsed="1" x14ac:dyDescent="0.2">
      <c r="B441" s="207" t="str">
        <f t="shared" si="28"/>
        <v/>
      </c>
      <c r="D441" s="112"/>
      <c r="G441" s="207" t="str">
        <f t="shared" si="29"/>
        <v/>
      </c>
      <c r="J441" s="207" t="str">
        <f t="shared" si="30"/>
        <v/>
      </c>
      <c r="M441" s="112"/>
      <c r="N441" s="112"/>
      <c r="O441" s="112"/>
      <c r="P441" s="112"/>
      <c r="Q441" s="112"/>
      <c r="R441" s="112"/>
      <c r="S441" s="112"/>
      <c r="W441" s="207" t="str">
        <f t="shared" si="31"/>
        <v/>
      </c>
      <c r="X441" s="112"/>
      <c r="Y441" s="112"/>
      <c r="Z441" s="112"/>
      <c r="AA441" s="112"/>
      <c r="AB441" s="112"/>
      <c r="AC441" s="112"/>
      <c r="AD441" s="112"/>
      <c r="AE441" s="112"/>
      <c r="AG441" s="112"/>
      <c r="AH441" s="112"/>
      <c r="AI441" s="112"/>
      <c r="AK441" s="112"/>
      <c r="AL441" s="112"/>
      <c r="AM441" s="112"/>
      <c r="AN441" s="112"/>
      <c r="AO441" s="112"/>
      <c r="AP441" s="112"/>
    </row>
    <row r="442" spans="2:42" s="119" customFormat="1" collapsed="1" x14ac:dyDescent="0.2">
      <c r="B442" s="207" t="str">
        <f t="shared" si="28"/>
        <v/>
      </c>
      <c r="D442" s="112"/>
      <c r="G442" s="207" t="str">
        <f t="shared" si="29"/>
        <v/>
      </c>
      <c r="J442" s="207" t="str">
        <f t="shared" si="30"/>
        <v/>
      </c>
      <c r="M442" s="112"/>
      <c r="N442" s="112"/>
      <c r="O442" s="112"/>
      <c r="P442" s="112"/>
      <c r="Q442" s="112"/>
      <c r="R442" s="112"/>
      <c r="S442" s="112"/>
      <c r="W442" s="207" t="str">
        <f t="shared" si="31"/>
        <v/>
      </c>
      <c r="X442" s="112"/>
      <c r="Y442" s="112"/>
      <c r="Z442" s="112"/>
      <c r="AA442" s="112"/>
      <c r="AB442" s="112"/>
      <c r="AC442" s="112"/>
      <c r="AD442" s="112"/>
      <c r="AE442" s="112"/>
      <c r="AG442" s="112"/>
      <c r="AH442" s="112"/>
      <c r="AI442" s="112"/>
      <c r="AK442" s="112"/>
      <c r="AL442" s="112"/>
      <c r="AM442" s="112"/>
      <c r="AN442" s="112"/>
      <c r="AO442" s="112"/>
      <c r="AP442" s="112"/>
    </row>
    <row r="443" spans="2:42" s="119" customFormat="1" collapsed="1" x14ac:dyDescent="0.2">
      <c r="B443" s="207" t="str">
        <f t="shared" si="28"/>
        <v/>
      </c>
      <c r="D443" s="112"/>
      <c r="G443" s="207" t="str">
        <f t="shared" si="29"/>
        <v/>
      </c>
      <c r="J443" s="207" t="str">
        <f t="shared" si="30"/>
        <v/>
      </c>
      <c r="M443" s="112"/>
      <c r="N443" s="112"/>
      <c r="O443" s="112"/>
      <c r="P443" s="112"/>
      <c r="Q443" s="112"/>
      <c r="R443" s="112"/>
      <c r="S443" s="112"/>
      <c r="W443" s="207" t="str">
        <f t="shared" si="31"/>
        <v/>
      </c>
      <c r="X443" s="112"/>
      <c r="Y443" s="112"/>
      <c r="Z443" s="112"/>
      <c r="AA443" s="112"/>
      <c r="AB443" s="112"/>
      <c r="AC443" s="112"/>
      <c r="AD443" s="112"/>
      <c r="AE443" s="112"/>
      <c r="AG443" s="112"/>
      <c r="AH443" s="112"/>
      <c r="AI443" s="112"/>
      <c r="AK443" s="112"/>
      <c r="AL443" s="112"/>
      <c r="AM443" s="112"/>
      <c r="AN443" s="112"/>
      <c r="AO443" s="112"/>
      <c r="AP443" s="112"/>
    </row>
    <row r="444" spans="2:42" s="119" customFormat="1" collapsed="1" x14ac:dyDescent="0.2">
      <c r="B444" s="207" t="str">
        <f t="shared" si="28"/>
        <v/>
      </c>
      <c r="D444" s="112"/>
      <c r="G444" s="207" t="str">
        <f t="shared" si="29"/>
        <v/>
      </c>
      <c r="J444" s="207" t="str">
        <f t="shared" si="30"/>
        <v/>
      </c>
      <c r="M444" s="112"/>
      <c r="N444" s="112"/>
      <c r="O444" s="112"/>
      <c r="P444" s="112"/>
      <c r="Q444" s="112"/>
      <c r="R444" s="112"/>
      <c r="S444" s="112"/>
      <c r="W444" s="207" t="str">
        <f t="shared" si="31"/>
        <v/>
      </c>
      <c r="X444" s="112"/>
      <c r="Y444" s="112"/>
      <c r="Z444" s="112"/>
      <c r="AA444" s="112"/>
      <c r="AB444" s="112"/>
      <c r="AC444" s="112"/>
      <c r="AD444" s="112"/>
      <c r="AE444" s="112"/>
      <c r="AG444" s="112"/>
      <c r="AH444" s="112"/>
      <c r="AI444" s="112"/>
      <c r="AK444" s="112"/>
      <c r="AL444" s="112"/>
      <c r="AM444" s="112"/>
      <c r="AN444" s="112"/>
      <c r="AO444" s="112"/>
      <c r="AP444" s="112"/>
    </row>
    <row r="445" spans="2:42" s="119" customFormat="1" collapsed="1" x14ac:dyDescent="0.2">
      <c r="B445" s="207" t="str">
        <f t="shared" si="28"/>
        <v/>
      </c>
      <c r="D445" s="112"/>
      <c r="G445" s="207" t="str">
        <f t="shared" si="29"/>
        <v/>
      </c>
      <c r="J445" s="207" t="str">
        <f t="shared" si="30"/>
        <v/>
      </c>
      <c r="M445" s="112"/>
      <c r="N445" s="112"/>
      <c r="O445" s="112"/>
      <c r="P445" s="112"/>
      <c r="Q445" s="112"/>
      <c r="R445" s="112"/>
      <c r="S445" s="112"/>
      <c r="W445" s="207" t="str">
        <f t="shared" si="31"/>
        <v/>
      </c>
      <c r="X445" s="112"/>
      <c r="Y445" s="112"/>
      <c r="Z445" s="112"/>
      <c r="AA445" s="112"/>
      <c r="AB445" s="112"/>
      <c r="AC445" s="112"/>
      <c r="AD445" s="112"/>
      <c r="AE445" s="112"/>
      <c r="AG445" s="112"/>
      <c r="AH445" s="112"/>
      <c r="AI445" s="112"/>
      <c r="AK445" s="112"/>
      <c r="AL445" s="112"/>
      <c r="AM445" s="112"/>
      <c r="AN445" s="112"/>
      <c r="AO445" s="112"/>
      <c r="AP445" s="112"/>
    </row>
    <row r="446" spans="2:42" s="119" customFormat="1" collapsed="1" x14ac:dyDescent="0.2">
      <c r="B446" s="207" t="str">
        <f t="shared" si="28"/>
        <v/>
      </c>
      <c r="D446" s="112"/>
      <c r="G446" s="207" t="str">
        <f t="shared" si="29"/>
        <v/>
      </c>
      <c r="J446" s="207" t="str">
        <f t="shared" si="30"/>
        <v/>
      </c>
      <c r="M446" s="112"/>
      <c r="N446" s="112"/>
      <c r="O446" s="112"/>
      <c r="P446" s="112"/>
      <c r="Q446" s="112"/>
      <c r="R446" s="112"/>
      <c r="S446" s="112"/>
      <c r="W446" s="207" t="str">
        <f t="shared" si="31"/>
        <v/>
      </c>
      <c r="X446" s="112"/>
      <c r="Y446" s="112"/>
      <c r="Z446" s="112"/>
      <c r="AA446" s="112"/>
      <c r="AB446" s="112"/>
      <c r="AC446" s="112"/>
      <c r="AD446" s="112"/>
      <c r="AE446" s="112"/>
      <c r="AG446" s="112"/>
      <c r="AH446" s="112"/>
      <c r="AI446" s="112"/>
      <c r="AK446" s="112"/>
      <c r="AL446" s="112"/>
      <c r="AM446" s="112"/>
      <c r="AN446" s="112"/>
      <c r="AO446" s="112"/>
      <c r="AP446" s="112"/>
    </row>
    <row r="447" spans="2:42" s="119" customFormat="1" collapsed="1" x14ac:dyDescent="0.2">
      <c r="B447" s="207" t="str">
        <f t="shared" si="28"/>
        <v/>
      </c>
      <c r="D447" s="112"/>
      <c r="G447" s="207" t="str">
        <f t="shared" si="29"/>
        <v/>
      </c>
      <c r="J447" s="207" t="str">
        <f t="shared" si="30"/>
        <v/>
      </c>
      <c r="M447" s="112"/>
      <c r="N447" s="112"/>
      <c r="O447" s="112"/>
      <c r="P447" s="112"/>
      <c r="Q447" s="112"/>
      <c r="R447" s="112"/>
      <c r="S447" s="112"/>
      <c r="W447" s="207" t="str">
        <f t="shared" si="31"/>
        <v/>
      </c>
      <c r="X447" s="112"/>
      <c r="Y447" s="112"/>
      <c r="Z447" s="112"/>
      <c r="AA447" s="112"/>
      <c r="AB447" s="112"/>
      <c r="AC447" s="112"/>
      <c r="AD447" s="112"/>
      <c r="AE447" s="112"/>
      <c r="AG447" s="112"/>
      <c r="AH447" s="112"/>
      <c r="AI447" s="112"/>
      <c r="AK447" s="112"/>
      <c r="AL447" s="112"/>
      <c r="AM447" s="112"/>
      <c r="AN447" s="112"/>
      <c r="AO447" s="112"/>
      <c r="AP447" s="112"/>
    </row>
    <row r="448" spans="2:42" s="119" customFormat="1" collapsed="1" x14ac:dyDescent="0.2">
      <c r="B448" s="207" t="str">
        <f t="shared" si="28"/>
        <v/>
      </c>
      <c r="D448" s="112"/>
      <c r="G448" s="207" t="str">
        <f t="shared" si="29"/>
        <v/>
      </c>
      <c r="J448" s="207" t="str">
        <f t="shared" si="30"/>
        <v/>
      </c>
      <c r="M448" s="112"/>
      <c r="N448" s="112"/>
      <c r="O448" s="112"/>
      <c r="P448" s="112"/>
      <c r="Q448" s="112"/>
      <c r="R448" s="112"/>
      <c r="S448" s="112"/>
      <c r="W448" s="207" t="str">
        <f t="shared" si="31"/>
        <v/>
      </c>
      <c r="X448" s="112"/>
      <c r="Y448" s="112"/>
      <c r="Z448" s="112"/>
      <c r="AA448" s="112"/>
      <c r="AB448" s="112"/>
      <c r="AC448" s="112"/>
      <c r="AD448" s="112"/>
      <c r="AE448" s="112"/>
      <c r="AG448" s="112"/>
      <c r="AH448" s="112"/>
      <c r="AI448" s="112"/>
      <c r="AK448" s="112"/>
      <c r="AL448" s="112"/>
      <c r="AM448" s="112"/>
      <c r="AN448" s="112"/>
      <c r="AO448" s="112"/>
      <c r="AP448" s="112"/>
    </row>
    <row r="449" spans="2:42" s="119" customFormat="1" collapsed="1" x14ac:dyDescent="0.2">
      <c r="B449" s="207" t="str">
        <f t="shared" si="28"/>
        <v/>
      </c>
      <c r="D449" s="112"/>
      <c r="G449" s="207" t="str">
        <f t="shared" si="29"/>
        <v/>
      </c>
      <c r="J449" s="207" t="str">
        <f t="shared" si="30"/>
        <v/>
      </c>
      <c r="M449" s="112"/>
      <c r="N449" s="112"/>
      <c r="O449" s="112"/>
      <c r="P449" s="112"/>
      <c r="Q449" s="112"/>
      <c r="R449" s="112"/>
      <c r="S449" s="112"/>
      <c r="W449" s="207" t="str">
        <f t="shared" si="31"/>
        <v/>
      </c>
      <c r="X449" s="112"/>
      <c r="Y449" s="112"/>
      <c r="Z449" s="112"/>
      <c r="AA449" s="112"/>
      <c r="AB449" s="112"/>
      <c r="AC449" s="112"/>
      <c r="AD449" s="112"/>
      <c r="AE449" s="112"/>
      <c r="AG449" s="112"/>
      <c r="AH449" s="112"/>
      <c r="AI449" s="112"/>
      <c r="AK449" s="112"/>
      <c r="AL449" s="112"/>
      <c r="AM449" s="112"/>
      <c r="AN449" s="112"/>
      <c r="AO449" s="112"/>
      <c r="AP449" s="112"/>
    </row>
    <row r="450" spans="2:42" s="119" customFormat="1" collapsed="1" x14ac:dyDescent="0.2">
      <c r="B450" s="207" t="str">
        <f t="shared" si="28"/>
        <v/>
      </c>
      <c r="D450" s="112"/>
      <c r="G450" s="207" t="str">
        <f t="shared" si="29"/>
        <v/>
      </c>
      <c r="J450" s="207" t="str">
        <f t="shared" si="30"/>
        <v/>
      </c>
      <c r="M450" s="112"/>
      <c r="N450" s="112"/>
      <c r="O450" s="112"/>
      <c r="P450" s="112"/>
      <c r="Q450" s="112"/>
      <c r="R450" s="112"/>
      <c r="S450" s="112"/>
      <c r="W450" s="207" t="str">
        <f t="shared" si="31"/>
        <v/>
      </c>
      <c r="X450" s="112"/>
      <c r="Y450" s="112"/>
      <c r="Z450" s="112"/>
      <c r="AA450" s="112"/>
      <c r="AB450" s="112"/>
      <c r="AC450" s="112"/>
      <c r="AD450" s="112"/>
      <c r="AE450" s="112"/>
      <c r="AG450" s="112"/>
      <c r="AH450" s="112"/>
      <c r="AI450" s="112"/>
      <c r="AK450" s="112"/>
      <c r="AL450" s="112"/>
      <c r="AM450" s="112"/>
      <c r="AN450" s="112"/>
      <c r="AO450" s="112"/>
      <c r="AP450" s="112"/>
    </row>
    <row r="451" spans="2:42" s="119" customFormat="1" collapsed="1" x14ac:dyDescent="0.2">
      <c r="B451" s="207" t="str">
        <f t="shared" si="28"/>
        <v/>
      </c>
      <c r="D451" s="112"/>
      <c r="G451" s="207" t="str">
        <f t="shared" si="29"/>
        <v/>
      </c>
      <c r="J451" s="207" t="str">
        <f t="shared" si="30"/>
        <v/>
      </c>
      <c r="M451" s="112"/>
      <c r="N451" s="112"/>
      <c r="O451" s="112"/>
      <c r="P451" s="112"/>
      <c r="Q451" s="112"/>
      <c r="R451" s="112"/>
      <c r="S451" s="112"/>
      <c r="W451" s="207" t="str">
        <f t="shared" si="31"/>
        <v/>
      </c>
      <c r="X451" s="112"/>
      <c r="Y451" s="112"/>
      <c r="Z451" s="112"/>
      <c r="AA451" s="112"/>
      <c r="AB451" s="112"/>
      <c r="AC451" s="112"/>
      <c r="AD451" s="112"/>
      <c r="AE451" s="112"/>
      <c r="AG451" s="112"/>
      <c r="AH451" s="112"/>
      <c r="AI451" s="112"/>
      <c r="AK451" s="112"/>
      <c r="AL451" s="112"/>
      <c r="AM451" s="112"/>
      <c r="AN451" s="112"/>
      <c r="AO451" s="112"/>
      <c r="AP451" s="112"/>
    </row>
    <row r="452" spans="2:42" s="119" customFormat="1" collapsed="1" x14ac:dyDescent="0.2">
      <c r="B452" s="207" t="str">
        <f t="shared" si="28"/>
        <v/>
      </c>
      <c r="D452" s="112"/>
      <c r="G452" s="207" t="str">
        <f t="shared" si="29"/>
        <v/>
      </c>
      <c r="J452" s="207" t="str">
        <f t="shared" si="30"/>
        <v/>
      </c>
      <c r="M452" s="112"/>
      <c r="N452" s="112"/>
      <c r="O452" s="112"/>
      <c r="P452" s="112"/>
      <c r="Q452" s="112"/>
      <c r="R452" s="112"/>
      <c r="S452" s="112"/>
      <c r="W452" s="207" t="str">
        <f t="shared" si="31"/>
        <v/>
      </c>
      <c r="X452" s="112"/>
      <c r="Y452" s="112"/>
      <c r="Z452" s="112"/>
      <c r="AA452" s="112"/>
      <c r="AB452" s="112"/>
      <c r="AC452" s="112"/>
      <c r="AD452" s="112"/>
      <c r="AE452" s="112"/>
      <c r="AG452" s="112"/>
      <c r="AH452" s="112"/>
      <c r="AI452" s="112"/>
      <c r="AK452" s="112"/>
      <c r="AL452" s="112"/>
      <c r="AM452" s="112"/>
      <c r="AN452" s="112"/>
      <c r="AO452" s="112"/>
      <c r="AP452" s="112"/>
    </row>
    <row r="453" spans="2:42" s="119" customFormat="1" collapsed="1" x14ac:dyDescent="0.2">
      <c r="B453" s="207" t="str">
        <f t="shared" si="28"/>
        <v/>
      </c>
      <c r="D453" s="112"/>
      <c r="G453" s="207" t="str">
        <f t="shared" si="29"/>
        <v/>
      </c>
      <c r="J453" s="207" t="str">
        <f t="shared" si="30"/>
        <v/>
      </c>
      <c r="M453" s="112"/>
      <c r="N453" s="112"/>
      <c r="O453" s="112"/>
      <c r="P453" s="112"/>
      <c r="Q453" s="112"/>
      <c r="R453" s="112"/>
      <c r="S453" s="112"/>
      <c r="W453" s="207" t="str">
        <f t="shared" si="31"/>
        <v/>
      </c>
      <c r="X453" s="112"/>
      <c r="Y453" s="112"/>
      <c r="Z453" s="112"/>
      <c r="AA453" s="112"/>
      <c r="AB453" s="112"/>
      <c r="AC453" s="112"/>
      <c r="AD453" s="112"/>
      <c r="AE453" s="112"/>
      <c r="AG453" s="112"/>
      <c r="AH453" s="112"/>
      <c r="AI453" s="112"/>
      <c r="AK453" s="112"/>
      <c r="AL453" s="112"/>
      <c r="AM453" s="112"/>
      <c r="AN453" s="112"/>
      <c r="AO453" s="112"/>
      <c r="AP453" s="112"/>
    </row>
    <row r="454" spans="2:42" s="119" customFormat="1" collapsed="1" x14ac:dyDescent="0.2">
      <c r="B454" s="207" t="str">
        <f t="shared" si="28"/>
        <v/>
      </c>
      <c r="D454" s="112"/>
      <c r="G454" s="207" t="str">
        <f t="shared" si="29"/>
        <v/>
      </c>
      <c r="J454" s="207" t="str">
        <f t="shared" si="30"/>
        <v/>
      </c>
      <c r="M454" s="112"/>
      <c r="N454" s="112"/>
      <c r="O454" s="112"/>
      <c r="P454" s="112"/>
      <c r="Q454" s="112"/>
      <c r="R454" s="112"/>
      <c r="S454" s="112"/>
      <c r="W454" s="207" t="str">
        <f t="shared" si="31"/>
        <v/>
      </c>
      <c r="X454" s="112"/>
      <c r="Y454" s="112"/>
      <c r="Z454" s="112"/>
      <c r="AA454" s="112"/>
      <c r="AB454" s="112"/>
      <c r="AC454" s="112"/>
      <c r="AD454" s="112"/>
      <c r="AE454" s="112"/>
      <c r="AG454" s="112"/>
      <c r="AH454" s="112"/>
      <c r="AI454" s="112"/>
      <c r="AK454" s="112"/>
      <c r="AL454" s="112"/>
      <c r="AM454" s="112"/>
      <c r="AN454" s="112"/>
      <c r="AO454" s="112"/>
      <c r="AP454" s="112"/>
    </row>
    <row r="455" spans="2:42" s="119" customFormat="1" collapsed="1" x14ac:dyDescent="0.2">
      <c r="B455" s="207" t="str">
        <f t="shared" ref="B455:B497" si="32">IF(C455="","",(VLOOKUP(C455,Generic_Road_Names_Table_Array,2,FALSE)))</f>
        <v/>
      </c>
      <c r="D455" s="112"/>
      <c r="G455" s="207" t="str">
        <f t="shared" ref="G455:G497" si="33">IF(F455="","",(VLOOKUP(F455,Crossings_Crossing_Type_Table_Array,2,FALSE)))</f>
        <v/>
      </c>
      <c r="J455" s="207" t="str">
        <f t="shared" ref="J455:J497" si="34">IF(I455="","",(VLOOKUP(I455,Generic_Side_Table_Array,2,FALSE)))</f>
        <v/>
      </c>
      <c r="M455" s="112"/>
      <c r="N455" s="112"/>
      <c r="O455" s="112"/>
      <c r="P455" s="112"/>
      <c r="Q455" s="112"/>
      <c r="R455" s="112"/>
      <c r="S455" s="112"/>
      <c r="W455" s="207" t="str">
        <f t="shared" ref="W455:W497" si="35">IF(V455="","",(VLOOKUP(V455,Footpaths_Footpath_Surface_Material_Table_Array,2,FALSE)))</f>
        <v/>
      </c>
      <c r="X455" s="112"/>
      <c r="Y455" s="112"/>
      <c r="Z455" s="112"/>
      <c r="AA455" s="112"/>
      <c r="AB455" s="112"/>
      <c r="AC455" s="112"/>
      <c r="AD455" s="112"/>
      <c r="AE455" s="112"/>
      <c r="AG455" s="112"/>
      <c r="AH455" s="112"/>
      <c r="AI455" s="112"/>
      <c r="AK455" s="112"/>
      <c r="AL455" s="112"/>
      <c r="AM455" s="112"/>
      <c r="AN455" s="112"/>
      <c r="AO455" s="112"/>
      <c r="AP455" s="112"/>
    </row>
    <row r="456" spans="2:42" s="119" customFormat="1" collapsed="1" x14ac:dyDescent="0.2">
      <c r="B456" s="207" t="str">
        <f t="shared" si="32"/>
        <v/>
      </c>
      <c r="D456" s="112"/>
      <c r="G456" s="207" t="str">
        <f t="shared" si="33"/>
        <v/>
      </c>
      <c r="J456" s="207" t="str">
        <f t="shared" si="34"/>
        <v/>
      </c>
      <c r="M456" s="112"/>
      <c r="N456" s="112"/>
      <c r="O456" s="112"/>
      <c r="P456" s="112"/>
      <c r="Q456" s="112"/>
      <c r="R456" s="112"/>
      <c r="S456" s="112"/>
      <c r="W456" s="207" t="str">
        <f t="shared" si="35"/>
        <v/>
      </c>
      <c r="X456" s="112"/>
      <c r="Y456" s="112"/>
      <c r="Z456" s="112"/>
      <c r="AA456" s="112"/>
      <c r="AB456" s="112"/>
      <c r="AC456" s="112"/>
      <c r="AD456" s="112"/>
      <c r="AE456" s="112"/>
      <c r="AG456" s="112"/>
      <c r="AH456" s="112"/>
      <c r="AI456" s="112"/>
      <c r="AK456" s="112"/>
      <c r="AL456" s="112"/>
      <c r="AM456" s="112"/>
      <c r="AN456" s="112"/>
      <c r="AO456" s="112"/>
      <c r="AP456" s="112"/>
    </row>
    <row r="457" spans="2:42" s="119" customFormat="1" collapsed="1" x14ac:dyDescent="0.2">
      <c r="B457" s="207" t="str">
        <f t="shared" si="32"/>
        <v/>
      </c>
      <c r="D457" s="112"/>
      <c r="G457" s="207" t="str">
        <f t="shared" si="33"/>
        <v/>
      </c>
      <c r="J457" s="207" t="str">
        <f t="shared" si="34"/>
        <v/>
      </c>
      <c r="M457" s="112"/>
      <c r="N457" s="112"/>
      <c r="O457" s="112"/>
      <c r="P457" s="112"/>
      <c r="Q457" s="112"/>
      <c r="R457" s="112"/>
      <c r="S457" s="112"/>
      <c r="W457" s="207" t="str">
        <f t="shared" si="35"/>
        <v/>
      </c>
      <c r="X457" s="112"/>
      <c r="Y457" s="112"/>
      <c r="Z457" s="112"/>
      <c r="AA457" s="112"/>
      <c r="AB457" s="112"/>
      <c r="AC457" s="112"/>
      <c r="AD457" s="112"/>
      <c r="AE457" s="112"/>
      <c r="AG457" s="112"/>
      <c r="AH457" s="112"/>
      <c r="AI457" s="112"/>
      <c r="AK457" s="112"/>
      <c r="AL457" s="112"/>
      <c r="AM457" s="112"/>
      <c r="AN457" s="112"/>
      <c r="AO457" s="112"/>
      <c r="AP457" s="112"/>
    </row>
    <row r="458" spans="2:42" s="119" customFormat="1" collapsed="1" x14ac:dyDescent="0.2">
      <c r="B458" s="207" t="str">
        <f t="shared" si="32"/>
        <v/>
      </c>
      <c r="D458" s="112"/>
      <c r="G458" s="207" t="str">
        <f t="shared" si="33"/>
        <v/>
      </c>
      <c r="J458" s="207" t="str">
        <f t="shared" si="34"/>
        <v/>
      </c>
      <c r="M458" s="112"/>
      <c r="N458" s="112"/>
      <c r="O458" s="112"/>
      <c r="P458" s="112"/>
      <c r="Q458" s="112"/>
      <c r="R458" s="112"/>
      <c r="S458" s="112"/>
      <c r="W458" s="207" t="str">
        <f t="shared" si="35"/>
        <v/>
      </c>
      <c r="X458" s="112"/>
      <c r="Y458" s="112"/>
      <c r="Z458" s="112"/>
      <c r="AA458" s="112"/>
      <c r="AB458" s="112"/>
      <c r="AC458" s="112"/>
      <c r="AD458" s="112"/>
      <c r="AE458" s="112"/>
      <c r="AG458" s="112"/>
      <c r="AH458" s="112"/>
      <c r="AI458" s="112"/>
      <c r="AK458" s="112"/>
      <c r="AL458" s="112"/>
      <c r="AM458" s="112"/>
      <c r="AN458" s="112"/>
      <c r="AO458" s="112"/>
      <c r="AP458" s="112"/>
    </row>
    <row r="459" spans="2:42" s="119" customFormat="1" collapsed="1" x14ac:dyDescent="0.2">
      <c r="B459" s="207" t="str">
        <f t="shared" si="32"/>
        <v/>
      </c>
      <c r="D459" s="112"/>
      <c r="G459" s="207" t="str">
        <f t="shared" si="33"/>
        <v/>
      </c>
      <c r="J459" s="207" t="str">
        <f t="shared" si="34"/>
        <v/>
      </c>
      <c r="M459" s="112"/>
      <c r="N459" s="112"/>
      <c r="O459" s="112"/>
      <c r="P459" s="112"/>
      <c r="Q459" s="112"/>
      <c r="R459" s="112"/>
      <c r="S459" s="112"/>
      <c r="W459" s="207" t="str">
        <f t="shared" si="35"/>
        <v/>
      </c>
      <c r="X459" s="112"/>
      <c r="Y459" s="112"/>
      <c r="Z459" s="112"/>
      <c r="AA459" s="112"/>
      <c r="AB459" s="112"/>
      <c r="AC459" s="112"/>
      <c r="AD459" s="112"/>
      <c r="AE459" s="112"/>
      <c r="AG459" s="112"/>
      <c r="AH459" s="112"/>
      <c r="AI459" s="112"/>
      <c r="AK459" s="112"/>
      <c r="AL459" s="112"/>
      <c r="AM459" s="112"/>
      <c r="AN459" s="112"/>
      <c r="AO459" s="112"/>
      <c r="AP459" s="112"/>
    </row>
    <row r="460" spans="2:42" s="119" customFormat="1" collapsed="1" x14ac:dyDescent="0.2">
      <c r="B460" s="207" t="str">
        <f t="shared" si="32"/>
        <v/>
      </c>
      <c r="D460" s="112"/>
      <c r="G460" s="207" t="str">
        <f t="shared" si="33"/>
        <v/>
      </c>
      <c r="J460" s="207" t="str">
        <f t="shared" si="34"/>
        <v/>
      </c>
      <c r="M460" s="112"/>
      <c r="N460" s="112"/>
      <c r="O460" s="112"/>
      <c r="P460" s="112"/>
      <c r="Q460" s="112"/>
      <c r="R460" s="112"/>
      <c r="S460" s="112"/>
      <c r="W460" s="207" t="str">
        <f t="shared" si="35"/>
        <v/>
      </c>
      <c r="X460" s="112"/>
      <c r="Y460" s="112"/>
      <c r="Z460" s="112"/>
      <c r="AA460" s="112"/>
      <c r="AB460" s="112"/>
      <c r="AC460" s="112"/>
      <c r="AD460" s="112"/>
      <c r="AE460" s="112"/>
      <c r="AG460" s="112"/>
      <c r="AH460" s="112"/>
      <c r="AI460" s="112"/>
      <c r="AK460" s="112"/>
      <c r="AL460" s="112"/>
      <c r="AM460" s="112"/>
      <c r="AN460" s="112"/>
      <c r="AO460" s="112"/>
      <c r="AP460" s="112"/>
    </row>
    <row r="461" spans="2:42" s="119" customFormat="1" collapsed="1" x14ac:dyDescent="0.2">
      <c r="B461" s="207" t="str">
        <f t="shared" si="32"/>
        <v/>
      </c>
      <c r="D461" s="112"/>
      <c r="G461" s="207" t="str">
        <f t="shared" si="33"/>
        <v/>
      </c>
      <c r="J461" s="207" t="str">
        <f t="shared" si="34"/>
        <v/>
      </c>
      <c r="M461" s="112"/>
      <c r="N461" s="112"/>
      <c r="O461" s="112"/>
      <c r="P461" s="112"/>
      <c r="Q461" s="112"/>
      <c r="R461" s="112"/>
      <c r="S461" s="112"/>
      <c r="W461" s="207" t="str">
        <f t="shared" si="35"/>
        <v/>
      </c>
      <c r="X461" s="112"/>
      <c r="Y461" s="112"/>
      <c r="Z461" s="112"/>
      <c r="AA461" s="112"/>
      <c r="AB461" s="112"/>
      <c r="AC461" s="112"/>
      <c r="AD461" s="112"/>
      <c r="AE461" s="112"/>
      <c r="AG461" s="112"/>
      <c r="AH461" s="112"/>
      <c r="AI461" s="112"/>
      <c r="AK461" s="112"/>
      <c r="AL461" s="112"/>
      <c r="AM461" s="112"/>
      <c r="AN461" s="112"/>
      <c r="AO461" s="112"/>
      <c r="AP461" s="112"/>
    </row>
    <row r="462" spans="2:42" s="119" customFormat="1" collapsed="1" x14ac:dyDescent="0.2">
      <c r="B462" s="207" t="str">
        <f t="shared" si="32"/>
        <v/>
      </c>
      <c r="D462" s="112"/>
      <c r="G462" s="207" t="str">
        <f t="shared" si="33"/>
        <v/>
      </c>
      <c r="J462" s="207" t="str">
        <f t="shared" si="34"/>
        <v/>
      </c>
      <c r="M462" s="112"/>
      <c r="N462" s="112"/>
      <c r="O462" s="112"/>
      <c r="P462" s="112"/>
      <c r="Q462" s="112"/>
      <c r="R462" s="112"/>
      <c r="S462" s="112"/>
      <c r="W462" s="207" t="str">
        <f t="shared" si="35"/>
        <v/>
      </c>
      <c r="X462" s="112"/>
      <c r="Y462" s="112"/>
      <c r="Z462" s="112"/>
      <c r="AA462" s="112"/>
      <c r="AB462" s="112"/>
      <c r="AC462" s="112"/>
      <c r="AD462" s="112"/>
      <c r="AE462" s="112"/>
      <c r="AG462" s="112"/>
      <c r="AH462" s="112"/>
      <c r="AI462" s="112"/>
      <c r="AK462" s="112"/>
      <c r="AL462" s="112"/>
      <c r="AM462" s="112"/>
      <c r="AN462" s="112"/>
      <c r="AO462" s="112"/>
      <c r="AP462" s="112"/>
    </row>
    <row r="463" spans="2:42" s="119" customFormat="1" collapsed="1" x14ac:dyDescent="0.2">
      <c r="B463" s="207" t="str">
        <f t="shared" si="32"/>
        <v/>
      </c>
      <c r="D463" s="112"/>
      <c r="G463" s="207" t="str">
        <f t="shared" si="33"/>
        <v/>
      </c>
      <c r="J463" s="207" t="str">
        <f t="shared" si="34"/>
        <v/>
      </c>
      <c r="M463" s="112"/>
      <c r="N463" s="112"/>
      <c r="O463" s="112"/>
      <c r="P463" s="112"/>
      <c r="Q463" s="112"/>
      <c r="R463" s="112"/>
      <c r="S463" s="112"/>
      <c r="W463" s="207" t="str">
        <f t="shared" si="35"/>
        <v/>
      </c>
      <c r="X463" s="112"/>
      <c r="Y463" s="112"/>
      <c r="Z463" s="112"/>
      <c r="AA463" s="112"/>
      <c r="AB463" s="112"/>
      <c r="AC463" s="112"/>
      <c r="AD463" s="112"/>
      <c r="AE463" s="112"/>
      <c r="AG463" s="112"/>
      <c r="AH463" s="112"/>
      <c r="AI463" s="112"/>
      <c r="AK463" s="112"/>
      <c r="AL463" s="112"/>
      <c r="AM463" s="112"/>
      <c r="AN463" s="112"/>
      <c r="AO463" s="112"/>
      <c r="AP463" s="112"/>
    </row>
    <row r="464" spans="2:42" s="119" customFormat="1" collapsed="1" x14ac:dyDescent="0.2">
      <c r="B464" s="207" t="str">
        <f t="shared" si="32"/>
        <v/>
      </c>
      <c r="D464" s="112"/>
      <c r="G464" s="207" t="str">
        <f t="shared" si="33"/>
        <v/>
      </c>
      <c r="J464" s="207" t="str">
        <f t="shared" si="34"/>
        <v/>
      </c>
      <c r="M464" s="112"/>
      <c r="N464" s="112"/>
      <c r="O464" s="112"/>
      <c r="P464" s="112"/>
      <c r="Q464" s="112"/>
      <c r="R464" s="112"/>
      <c r="S464" s="112"/>
      <c r="W464" s="207" t="str">
        <f t="shared" si="35"/>
        <v/>
      </c>
      <c r="X464" s="112"/>
      <c r="Y464" s="112"/>
      <c r="Z464" s="112"/>
      <c r="AA464" s="112"/>
      <c r="AB464" s="112"/>
      <c r="AC464" s="112"/>
      <c r="AD464" s="112"/>
      <c r="AE464" s="112"/>
      <c r="AG464" s="112"/>
      <c r="AH464" s="112"/>
      <c r="AI464" s="112"/>
      <c r="AK464" s="112"/>
      <c r="AL464" s="112"/>
      <c r="AM464" s="112"/>
      <c r="AN464" s="112"/>
      <c r="AO464" s="112"/>
      <c r="AP464" s="112"/>
    </row>
    <row r="465" spans="2:42" s="119" customFormat="1" collapsed="1" x14ac:dyDescent="0.2">
      <c r="B465" s="207" t="str">
        <f t="shared" si="32"/>
        <v/>
      </c>
      <c r="D465" s="112"/>
      <c r="G465" s="207" t="str">
        <f t="shared" si="33"/>
        <v/>
      </c>
      <c r="J465" s="207" t="str">
        <f t="shared" si="34"/>
        <v/>
      </c>
      <c r="M465" s="112"/>
      <c r="N465" s="112"/>
      <c r="O465" s="112"/>
      <c r="P465" s="112"/>
      <c r="Q465" s="112"/>
      <c r="R465" s="112"/>
      <c r="S465" s="112"/>
      <c r="W465" s="207" t="str">
        <f t="shared" si="35"/>
        <v/>
      </c>
      <c r="X465" s="112"/>
      <c r="Y465" s="112"/>
      <c r="Z465" s="112"/>
      <c r="AA465" s="112"/>
      <c r="AB465" s="112"/>
      <c r="AC465" s="112"/>
      <c r="AD465" s="112"/>
      <c r="AE465" s="112"/>
      <c r="AG465" s="112"/>
      <c r="AH465" s="112"/>
      <c r="AI465" s="112"/>
      <c r="AK465" s="112"/>
      <c r="AL465" s="112"/>
      <c r="AM465" s="112"/>
      <c r="AN465" s="112"/>
      <c r="AO465" s="112"/>
      <c r="AP465" s="112"/>
    </row>
    <row r="466" spans="2:42" s="119" customFormat="1" collapsed="1" x14ac:dyDescent="0.2">
      <c r="B466" s="207" t="str">
        <f t="shared" si="32"/>
        <v/>
      </c>
      <c r="D466" s="112"/>
      <c r="G466" s="207" t="str">
        <f t="shared" si="33"/>
        <v/>
      </c>
      <c r="J466" s="207" t="str">
        <f t="shared" si="34"/>
        <v/>
      </c>
      <c r="M466" s="112"/>
      <c r="N466" s="112"/>
      <c r="O466" s="112"/>
      <c r="P466" s="112"/>
      <c r="Q466" s="112"/>
      <c r="R466" s="112"/>
      <c r="S466" s="112"/>
      <c r="W466" s="207" t="str">
        <f t="shared" si="35"/>
        <v/>
      </c>
      <c r="X466" s="112"/>
      <c r="Y466" s="112"/>
      <c r="Z466" s="112"/>
      <c r="AA466" s="112"/>
      <c r="AB466" s="112"/>
      <c r="AC466" s="112"/>
      <c r="AD466" s="112"/>
      <c r="AE466" s="112"/>
      <c r="AG466" s="112"/>
      <c r="AH466" s="112"/>
      <c r="AI466" s="112"/>
      <c r="AK466" s="112"/>
      <c r="AL466" s="112"/>
      <c r="AM466" s="112"/>
      <c r="AN466" s="112"/>
      <c r="AO466" s="112"/>
      <c r="AP466" s="112"/>
    </row>
    <row r="467" spans="2:42" s="119" customFormat="1" collapsed="1" x14ac:dyDescent="0.2">
      <c r="B467" s="207" t="str">
        <f t="shared" si="32"/>
        <v/>
      </c>
      <c r="D467" s="112"/>
      <c r="G467" s="207" t="str">
        <f t="shared" si="33"/>
        <v/>
      </c>
      <c r="J467" s="207" t="str">
        <f t="shared" si="34"/>
        <v/>
      </c>
      <c r="M467" s="112"/>
      <c r="N467" s="112"/>
      <c r="O467" s="112"/>
      <c r="P467" s="112"/>
      <c r="Q467" s="112"/>
      <c r="R467" s="112"/>
      <c r="S467" s="112"/>
      <c r="W467" s="207" t="str">
        <f t="shared" si="35"/>
        <v/>
      </c>
      <c r="X467" s="112"/>
      <c r="Y467" s="112"/>
      <c r="Z467" s="112"/>
      <c r="AA467" s="112"/>
      <c r="AB467" s="112"/>
      <c r="AC467" s="112"/>
      <c r="AD467" s="112"/>
      <c r="AE467" s="112"/>
      <c r="AG467" s="112"/>
      <c r="AH467" s="112"/>
      <c r="AI467" s="112"/>
      <c r="AK467" s="112"/>
      <c r="AL467" s="112"/>
      <c r="AM467" s="112"/>
      <c r="AN467" s="112"/>
      <c r="AO467" s="112"/>
      <c r="AP467" s="112"/>
    </row>
    <row r="468" spans="2:42" s="119" customFormat="1" collapsed="1" x14ac:dyDescent="0.2">
      <c r="B468" s="207" t="str">
        <f t="shared" si="32"/>
        <v/>
      </c>
      <c r="D468" s="112"/>
      <c r="G468" s="207" t="str">
        <f t="shared" si="33"/>
        <v/>
      </c>
      <c r="J468" s="207" t="str">
        <f t="shared" si="34"/>
        <v/>
      </c>
      <c r="M468" s="112"/>
      <c r="N468" s="112"/>
      <c r="O468" s="112"/>
      <c r="P468" s="112"/>
      <c r="Q468" s="112"/>
      <c r="R468" s="112"/>
      <c r="S468" s="112"/>
      <c r="W468" s="207" t="str">
        <f t="shared" si="35"/>
        <v/>
      </c>
      <c r="X468" s="112"/>
      <c r="Y468" s="112"/>
      <c r="Z468" s="112"/>
      <c r="AA468" s="112"/>
      <c r="AB468" s="112"/>
      <c r="AC468" s="112"/>
      <c r="AD468" s="112"/>
      <c r="AE468" s="112"/>
      <c r="AG468" s="112"/>
      <c r="AH468" s="112"/>
      <c r="AI468" s="112"/>
      <c r="AK468" s="112"/>
      <c r="AL468" s="112"/>
      <c r="AM468" s="112"/>
      <c r="AN468" s="112"/>
      <c r="AO468" s="112"/>
      <c r="AP468" s="112"/>
    </row>
    <row r="469" spans="2:42" s="119" customFormat="1" collapsed="1" x14ac:dyDescent="0.2">
      <c r="B469" s="207" t="str">
        <f t="shared" si="32"/>
        <v/>
      </c>
      <c r="D469" s="112"/>
      <c r="G469" s="207" t="str">
        <f t="shared" si="33"/>
        <v/>
      </c>
      <c r="J469" s="207" t="str">
        <f t="shared" si="34"/>
        <v/>
      </c>
      <c r="M469" s="112"/>
      <c r="N469" s="112"/>
      <c r="O469" s="112"/>
      <c r="P469" s="112"/>
      <c r="Q469" s="112"/>
      <c r="R469" s="112"/>
      <c r="S469" s="112"/>
      <c r="W469" s="207" t="str">
        <f t="shared" si="35"/>
        <v/>
      </c>
      <c r="X469" s="112"/>
      <c r="Y469" s="112"/>
      <c r="Z469" s="112"/>
      <c r="AA469" s="112"/>
      <c r="AB469" s="112"/>
      <c r="AC469" s="112"/>
      <c r="AD469" s="112"/>
      <c r="AE469" s="112"/>
      <c r="AG469" s="112"/>
      <c r="AH469" s="112"/>
      <c r="AI469" s="112"/>
      <c r="AK469" s="112"/>
      <c r="AL469" s="112"/>
      <c r="AM469" s="112"/>
      <c r="AN469" s="112"/>
      <c r="AO469" s="112"/>
      <c r="AP469" s="112"/>
    </row>
    <row r="470" spans="2:42" s="119" customFormat="1" collapsed="1" x14ac:dyDescent="0.2">
      <c r="B470" s="207" t="str">
        <f t="shared" si="32"/>
        <v/>
      </c>
      <c r="D470" s="112"/>
      <c r="G470" s="207" t="str">
        <f t="shared" si="33"/>
        <v/>
      </c>
      <c r="J470" s="207" t="str">
        <f t="shared" si="34"/>
        <v/>
      </c>
      <c r="M470" s="112"/>
      <c r="N470" s="112"/>
      <c r="O470" s="112"/>
      <c r="P470" s="112"/>
      <c r="Q470" s="112"/>
      <c r="R470" s="112"/>
      <c r="S470" s="112"/>
      <c r="W470" s="207" t="str">
        <f t="shared" si="35"/>
        <v/>
      </c>
      <c r="X470" s="112"/>
      <c r="Y470" s="112"/>
      <c r="Z470" s="112"/>
      <c r="AA470" s="112"/>
      <c r="AB470" s="112"/>
      <c r="AC470" s="112"/>
      <c r="AD470" s="112"/>
      <c r="AE470" s="112"/>
      <c r="AG470" s="112"/>
      <c r="AH470" s="112"/>
      <c r="AI470" s="112"/>
      <c r="AK470" s="112"/>
      <c r="AL470" s="112"/>
      <c r="AM470" s="112"/>
      <c r="AN470" s="112"/>
      <c r="AO470" s="112"/>
      <c r="AP470" s="112"/>
    </row>
    <row r="471" spans="2:42" s="119" customFormat="1" collapsed="1" x14ac:dyDescent="0.2">
      <c r="B471" s="207" t="str">
        <f t="shared" si="32"/>
        <v/>
      </c>
      <c r="D471" s="112"/>
      <c r="G471" s="207" t="str">
        <f t="shared" si="33"/>
        <v/>
      </c>
      <c r="J471" s="207" t="str">
        <f t="shared" si="34"/>
        <v/>
      </c>
      <c r="M471" s="112"/>
      <c r="N471" s="112"/>
      <c r="O471" s="112"/>
      <c r="P471" s="112"/>
      <c r="Q471" s="112"/>
      <c r="R471" s="112"/>
      <c r="S471" s="112"/>
      <c r="W471" s="207" t="str">
        <f t="shared" si="35"/>
        <v/>
      </c>
      <c r="X471" s="112"/>
      <c r="Y471" s="112"/>
      <c r="Z471" s="112"/>
      <c r="AA471" s="112"/>
      <c r="AB471" s="112"/>
      <c r="AC471" s="112"/>
      <c r="AD471" s="112"/>
      <c r="AE471" s="112"/>
      <c r="AG471" s="112"/>
      <c r="AH471" s="112"/>
      <c r="AI471" s="112"/>
      <c r="AK471" s="112"/>
      <c r="AL471" s="112"/>
      <c r="AM471" s="112"/>
      <c r="AN471" s="112"/>
      <c r="AO471" s="112"/>
      <c r="AP471" s="112"/>
    </row>
    <row r="472" spans="2:42" s="119" customFormat="1" collapsed="1" x14ac:dyDescent="0.2">
      <c r="B472" s="207" t="str">
        <f t="shared" si="32"/>
        <v/>
      </c>
      <c r="D472" s="112"/>
      <c r="G472" s="207" t="str">
        <f t="shared" si="33"/>
        <v/>
      </c>
      <c r="J472" s="207" t="str">
        <f t="shared" si="34"/>
        <v/>
      </c>
      <c r="M472" s="112"/>
      <c r="N472" s="112"/>
      <c r="O472" s="112"/>
      <c r="P472" s="112"/>
      <c r="Q472" s="112"/>
      <c r="R472" s="112"/>
      <c r="S472" s="112"/>
      <c r="W472" s="207" t="str">
        <f t="shared" si="35"/>
        <v/>
      </c>
      <c r="X472" s="112"/>
      <c r="Y472" s="112"/>
      <c r="Z472" s="112"/>
      <c r="AA472" s="112"/>
      <c r="AB472" s="112"/>
      <c r="AC472" s="112"/>
      <c r="AD472" s="112"/>
      <c r="AE472" s="112"/>
      <c r="AG472" s="112"/>
      <c r="AH472" s="112"/>
      <c r="AI472" s="112"/>
      <c r="AK472" s="112"/>
      <c r="AL472" s="112"/>
      <c r="AM472" s="112"/>
      <c r="AN472" s="112"/>
      <c r="AO472" s="112"/>
      <c r="AP472" s="112"/>
    </row>
    <row r="473" spans="2:42" s="119" customFormat="1" collapsed="1" x14ac:dyDescent="0.2">
      <c r="B473" s="207" t="str">
        <f t="shared" si="32"/>
        <v/>
      </c>
      <c r="D473" s="112"/>
      <c r="G473" s="207" t="str">
        <f t="shared" si="33"/>
        <v/>
      </c>
      <c r="J473" s="207" t="str">
        <f t="shared" si="34"/>
        <v/>
      </c>
      <c r="M473" s="112"/>
      <c r="N473" s="112"/>
      <c r="O473" s="112"/>
      <c r="P473" s="112"/>
      <c r="Q473" s="112"/>
      <c r="R473" s="112"/>
      <c r="S473" s="112"/>
      <c r="W473" s="207" t="str">
        <f t="shared" si="35"/>
        <v/>
      </c>
      <c r="X473" s="112"/>
      <c r="Y473" s="112"/>
      <c r="Z473" s="112"/>
      <c r="AA473" s="112"/>
      <c r="AB473" s="112"/>
      <c r="AC473" s="112"/>
      <c r="AD473" s="112"/>
      <c r="AE473" s="112"/>
      <c r="AG473" s="112"/>
      <c r="AH473" s="112"/>
      <c r="AI473" s="112"/>
      <c r="AK473" s="112"/>
      <c r="AL473" s="112"/>
      <c r="AM473" s="112"/>
      <c r="AN473" s="112"/>
      <c r="AO473" s="112"/>
      <c r="AP473" s="112"/>
    </row>
    <row r="474" spans="2:42" s="119" customFormat="1" collapsed="1" x14ac:dyDescent="0.2">
      <c r="B474" s="207" t="str">
        <f t="shared" si="32"/>
        <v/>
      </c>
      <c r="D474" s="112"/>
      <c r="G474" s="207" t="str">
        <f t="shared" si="33"/>
        <v/>
      </c>
      <c r="J474" s="207" t="str">
        <f t="shared" si="34"/>
        <v/>
      </c>
      <c r="M474" s="112"/>
      <c r="N474" s="112"/>
      <c r="O474" s="112"/>
      <c r="P474" s="112"/>
      <c r="Q474" s="112"/>
      <c r="R474" s="112"/>
      <c r="S474" s="112"/>
      <c r="W474" s="207" t="str">
        <f t="shared" si="35"/>
        <v/>
      </c>
      <c r="X474" s="112"/>
      <c r="Y474" s="112"/>
      <c r="Z474" s="112"/>
      <c r="AA474" s="112"/>
      <c r="AB474" s="112"/>
      <c r="AC474" s="112"/>
      <c r="AD474" s="112"/>
      <c r="AE474" s="112"/>
      <c r="AG474" s="112"/>
      <c r="AH474" s="112"/>
      <c r="AI474" s="112"/>
      <c r="AK474" s="112"/>
      <c r="AL474" s="112"/>
      <c r="AM474" s="112"/>
      <c r="AN474" s="112"/>
      <c r="AO474" s="112"/>
      <c r="AP474" s="112"/>
    </row>
    <row r="475" spans="2:42" s="119" customFormat="1" collapsed="1" x14ac:dyDescent="0.2">
      <c r="B475" s="207" t="str">
        <f t="shared" si="32"/>
        <v/>
      </c>
      <c r="D475" s="112"/>
      <c r="G475" s="207" t="str">
        <f t="shared" si="33"/>
        <v/>
      </c>
      <c r="J475" s="207" t="str">
        <f t="shared" si="34"/>
        <v/>
      </c>
      <c r="M475" s="112"/>
      <c r="N475" s="112"/>
      <c r="O475" s="112"/>
      <c r="P475" s="112"/>
      <c r="Q475" s="112"/>
      <c r="R475" s="112"/>
      <c r="S475" s="112"/>
      <c r="W475" s="207" t="str">
        <f t="shared" si="35"/>
        <v/>
      </c>
      <c r="X475" s="112"/>
      <c r="Y475" s="112"/>
      <c r="Z475" s="112"/>
      <c r="AA475" s="112"/>
      <c r="AB475" s="112"/>
      <c r="AC475" s="112"/>
      <c r="AD475" s="112"/>
      <c r="AE475" s="112"/>
      <c r="AG475" s="112"/>
      <c r="AH475" s="112"/>
      <c r="AI475" s="112"/>
      <c r="AK475" s="112"/>
      <c r="AL475" s="112"/>
      <c r="AM475" s="112"/>
      <c r="AN475" s="112"/>
      <c r="AO475" s="112"/>
      <c r="AP475" s="112"/>
    </row>
    <row r="476" spans="2:42" s="119" customFormat="1" collapsed="1" x14ac:dyDescent="0.2">
      <c r="B476" s="207" t="str">
        <f t="shared" si="32"/>
        <v/>
      </c>
      <c r="D476" s="112"/>
      <c r="G476" s="207" t="str">
        <f t="shared" si="33"/>
        <v/>
      </c>
      <c r="J476" s="207" t="str">
        <f t="shared" si="34"/>
        <v/>
      </c>
      <c r="M476" s="112"/>
      <c r="N476" s="112"/>
      <c r="O476" s="112"/>
      <c r="P476" s="112"/>
      <c r="Q476" s="112"/>
      <c r="R476" s="112"/>
      <c r="S476" s="112"/>
      <c r="W476" s="207" t="str">
        <f t="shared" si="35"/>
        <v/>
      </c>
      <c r="X476" s="112"/>
      <c r="Y476" s="112"/>
      <c r="Z476" s="112"/>
      <c r="AA476" s="112"/>
      <c r="AB476" s="112"/>
      <c r="AC476" s="112"/>
      <c r="AD476" s="112"/>
      <c r="AE476" s="112"/>
      <c r="AG476" s="112"/>
      <c r="AH476" s="112"/>
      <c r="AI476" s="112"/>
      <c r="AK476" s="112"/>
      <c r="AL476" s="112"/>
      <c r="AM476" s="112"/>
      <c r="AN476" s="112"/>
      <c r="AO476" s="112"/>
      <c r="AP476" s="112"/>
    </row>
    <row r="477" spans="2:42" s="119" customFormat="1" collapsed="1" x14ac:dyDescent="0.2">
      <c r="B477" s="207" t="str">
        <f t="shared" si="32"/>
        <v/>
      </c>
      <c r="D477" s="112"/>
      <c r="G477" s="207" t="str">
        <f t="shared" si="33"/>
        <v/>
      </c>
      <c r="J477" s="207" t="str">
        <f t="shared" si="34"/>
        <v/>
      </c>
      <c r="M477" s="112"/>
      <c r="N477" s="112"/>
      <c r="O477" s="112"/>
      <c r="P477" s="112"/>
      <c r="Q477" s="112"/>
      <c r="R477" s="112"/>
      <c r="S477" s="112"/>
      <c r="W477" s="207" t="str">
        <f t="shared" si="35"/>
        <v/>
      </c>
      <c r="X477" s="112"/>
      <c r="Y477" s="112"/>
      <c r="Z477" s="112"/>
      <c r="AA477" s="112"/>
      <c r="AB477" s="112"/>
      <c r="AC477" s="112"/>
      <c r="AD477" s="112"/>
      <c r="AE477" s="112"/>
      <c r="AG477" s="112"/>
      <c r="AH477" s="112"/>
      <c r="AI477" s="112"/>
      <c r="AK477" s="112"/>
      <c r="AL477" s="112"/>
      <c r="AM477" s="112"/>
      <c r="AN477" s="112"/>
      <c r="AO477" s="112"/>
      <c r="AP477" s="112"/>
    </row>
    <row r="478" spans="2:42" s="119" customFormat="1" collapsed="1" x14ac:dyDescent="0.2">
      <c r="B478" s="207" t="str">
        <f t="shared" si="32"/>
        <v/>
      </c>
      <c r="D478" s="112"/>
      <c r="G478" s="207" t="str">
        <f t="shared" si="33"/>
        <v/>
      </c>
      <c r="J478" s="207" t="str">
        <f t="shared" si="34"/>
        <v/>
      </c>
      <c r="M478" s="112"/>
      <c r="N478" s="112"/>
      <c r="O478" s="112"/>
      <c r="P478" s="112"/>
      <c r="Q478" s="112"/>
      <c r="R478" s="112"/>
      <c r="S478" s="112"/>
      <c r="W478" s="207" t="str">
        <f t="shared" si="35"/>
        <v/>
      </c>
      <c r="X478" s="112"/>
      <c r="Y478" s="112"/>
      <c r="Z478" s="112"/>
      <c r="AA478" s="112"/>
      <c r="AB478" s="112"/>
      <c r="AC478" s="112"/>
      <c r="AD478" s="112"/>
      <c r="AE478" s="112"/>
      <c r="AG478" s="112"/>
      <c r="AH478" s="112"/>
      <c r="AI478" s="112"/>
      <c r="AK478" s="112"/>
      <c r="AL478" s="112"/>
      <c r="AM478" s="112"/>
      <c r="AN478" s="112"/>
      <c r="AO478" s="112"/>
      <c r="AP478" s="112"/>
    </row>
    <row r="479" spans="2:42" s="119" customFormat="1" collapsed="1" x14ac:dyDescent="0.2">
      <c r="B479" s="207" t="str">
        <f t="shared" si="32"/>
        <v/>
      </c>
      <c r="D479" s="112"/>
      <c r="G479" s="207" t="str">
        <f t="shared" si="33"/>
        <v/>
      </c>
      <c r="J479" s="207" t="str">
        <f t="shared" si="34"/>
        <v/>
      </c>
      <c r="M479" s="112"/>
      <c r="N479" s="112"/>
      <c r="O479" s="112"/>
      <c r="P479" s="112"/>
      <c r="Q479" s="112"/>
      <c r="R479" s="112"/>
      <c r="S479" s="112"/>
      <c r="W479" s="207" t="str">
        <f t="shared" si="35"/>
        <v/>
      </c>
      <c r="X479" s="112"/>
      <c r="Y479" s="112"/>
      <c r="Z479" s="112"/>
      <c r="AA479" s="112"/>
      <c r="AB479" s="112"/>
      <c r="AC479" s="112"/>
      <c r="AD479" s="112"/>
      <c r="AE479" s="112"/>
      <c r="AG479" s="112"/>
      <c r="AH479" s="112"/>
      <c r="AI479" s="112"/>
      <c r="AK479" s="112"/>
      <c r="AL479" s="112"/>
      <c r="AM479" s="112"/>
      <c r="AN479" s="112"/>
      <c r="AO479" s="112"/>
      <c r="AP479" s="112"/>
    </row>
    <row r="480" spans="2:42" s="119" customFormat="1" collapsed="1" x14ac:dyDescent="0.2">
      <c r="B480" s="207" t="str">
        <f t="shared" si="32"/>
        <v/>
      </c>
      <c r="D480" s="112"/>
      <c r="G480" s="207" t="str">
        <f t="shared" si="33"/>
        <v/>
      </c>
      <c r="J480" s="207" t="str">
        <f t="shared" si="34"/>
        <v/>
      </c>
      <c r="M480" s="112"/>
      <c r="N480" s="112"/>
      <c r="O480" s="112"/>
      <c r="P480" s="112"/>
      <c r="Q480" s="112"/>
      <c r="R480" s="112"/>
      <c r="S480" s="112"/>
      <c r="W480" s="207" t="str">
        <f t="shared" si="35"/>
        <v/>
      </c>
      <c r="X480" s="112"/>
      <c r="Y480" s="112"/>
      <c r="Z480" s="112"/>
      <c r="AA480" s="112"/>
      <c r="AB480" s="112"/>
      <c r="AC480" s="112"/>
      <c r="AD480" s="112"/>
      <c r="AE480" s="112"/>
      <c r="AG480" s="112"/>
      <c r="AH480" s="112"/>
      <c r="AI480" s="112"/>
      <c r="AK480" s="112"/>
      <c r="AL480" s="112"/>
      <c r="AM480" s="112"/>
      <c r="AN480" s="112"/>
      <c r="AO480" s="112"/>
      <c r="AP480" s="112"/>
    </row>
    <row r="481" spans="2:42" s="119" customFormat="1" collapsed="1" x14ac:dyDescent="0.2">
      <c r="B481" s="207" t="str">
        <f t="shared" si="32"/>
        <v/>
      </c>
      <c r="D481" s="112"/>
      <c r="G481" s="207" t="str">
        <f t="shared" si="33"/>
        <v/>
      </c>
      <c r="J481" s="207" t="str">
        <f t="shared" si="34"/>
        <v/>
      </c>
      <c r="M481" s="112"/>
      <c r="N481" s="112"/>
      <c r="O481" s="112"/>
      <c r="P481" s="112"/>
      <c r="Q481" s="112"/>
      <c r="R481" s="112"/>
      <c r="S481" s="112"/>
      <c r="W481" s="207" t="str">
        <f t="shared" si="35"/>
        <v/>
      </c>
      <c r="X481" s="112"/>
      <c r="Y481" s="112"/>
      <c r="Z481" s="112"/>
      <c r="AA481" s="112"/>
      <c r="AB481" s="112"/>
      <c r="AC481" s="112"/>
      <c r="AD481" s="112"/>
      <c r="AE481" s="112"/>
      <c r="AG481" s="112"/>
      <c r="AH481" s="112"/>
      <c r="AI481" s="112"/>
      <c r="AK481" s="112"/>
      <c r="AL481" s="112"/>
      <c r="AM481" s="112"/>
      <c r="AN481" s="112"/>
      <c r="AO481" s="112"/>
      <c r="AP481" s="112"/>
    </row>
    <row r="482" spans="2:42" s="119" customFormat="1" collapsed="1" x14ac:dyDescent="0.2">
      <c r="B482" s="207" t="str">
        <f t="shared" si="32"/>
        <v/>
      </c>
      <c r="D482" s="112"/>
      <c r="G482" s="207" t="str">
        <f t="shared" si="33"/>
        <v/>
      </c>
      <c r="J482" s="207" t="str">
        <f t="shared" si="34"/>
        <v/>
      </c>
      <c r="M482" s="112"/>
      <c r="N482" s="112"/>
      <c r="O482" s="112"/>
      <c r="P482" s="112"/>
      <c r="Q482" s="112"/>
      <c r="R482" s="112"/>
      <c r="S482" s="112"/>
      <c r="W482" s="207" t="str">
        <f t="shared" si="35"/>
        <v/>
      </c>
      <c r="X482" s="112"/>
      <c r="Y482" s="112"/>
      <c r="Z482" s="112"/>
      <c r="AA482" s="112"/>
      <c r="AB482" s="112"/>
      <c r="AC482" s="112"/>
      <c r="AD482" s="112"/>
      <c r="AE482" s="112"/>
      <c r="AG482" s="112"/>
      <c r="AH482" s="112"/>
      <c r="AI482" s="112"/>
      <c r="AK482" s="112"/>
      <c r="AL482" s="112"/>
      <c r="AM482" s="112"/>
      <c r="AN482" s="112"/>
      <c r="AO482" s="112"/>
      <c r="AP482" s="112"/>
    </row>
    <row r="483" spans="2:42" s="119" customFormat="1" collapsed="1" x14ac:dyDescent="0.2">
      <c r="B483" s="207" t="str">
        <f t="shared" si="32"/>
        <v/>
      </c>
      <c r="D483" s="112"/>
      <c r="G483" s="207" t="str">
        <f t="shared" si="33"/>
        <v/>
      </c>
      <c r="J483" s="207" t="str">
        <f t="shared" si="34"/>
        <v/>
      </c>
      <c r="M483" s="112"/>
      <c r="N483" s="112"/>
      <c r="O483" s="112"/>
      <c r="P483" s="112"/>
      <c r="Q483" s="112"/>
      <c r="R483" s="112"/>
      <c r="S483" s="112"/>
      <c r="W483" s="207" t="str">
        <f t="shared" si="35"/>
        <v/>
      </c>
      <c r="X483" s="112"/>
      <c r="Y483" s="112"/>
      <c r="Z483" s="112"/>
      <c r="AA483" s="112"/>
      <c r="AB483" s="112"/>
      <c r="AC483" s="112"/>
      <c r="AD483" s="112"/>
      <c r="AE483" s="112"/>
      <c r="AG483" s="112"/>
      <c r="AH483" s="112"/>
      <c r="AI483" s="112"/>
      <c r="AK483" s="112"/>
      <c r="AL483" s="112"/>
      <c r="AM483" s="112"/>
      <c r="AN483" s="112"/>
      <c r="AO483" s="112"/>
      <c r="AP483" s="112"/>
    </row>
    <row r="484" spans="2:42" s="119" customFormat="1" collapsed="1" x14ac:dyDescent="0.2">
      <c r="B484" s="207" t="str">
        <f t="shared" si="32"/>
        <v/>
      </c>
      <c r="D484" s="112"/>
      <c r="G484" s="207" t="str">
        <f t="shared" si="33"/>
        <v/>
      </c>
      <c r="J484" s="207" t="str">
        <f t="shared" si="34"/>
        <v/>
      </c>
      <c r="M484" s="112"/>
      <c r="N484" s="112"/>
      <c r="O484" s="112"/>
      <c r="P484" s="112"/>
      <c r="Q484" s="112"/>
      <c r="R484" s="112"/>
      <c r="S484" s="112"/>
      <c r="W484" s="207" t="str">
        <f t="shared" si="35"/>
        <v/>
      </c>
      <c r="X484" s="112"/>
      <c r="Y484" s="112"/>
      <c r="Z484" s="112"/>
      <c r="AA484" s="112"/>
      <c r="AB484" s="112"/>
      <c r="AC484" s="112"/>
      <c r="AD484" s="112"/>
      <c r="AE484" s="112"/>
      <c r="AG484" s="112"/>
      <c r="AH484" s="112"/>
      <c r="AI484" s="112"/>
      <c r="AK484" s="112"/>
      <c r="AL484" s="112"/>
      <c r="AM484" s="112"/>
      <c r="AN484" s="112"/>
      <c r="AO484" s="112"/>
      <c r="AP484" s="112"/>
    </row>
    <row r="485" spans="2:42" s="119" customFormat="1" collapsed="1" x14ac:dyDescent="0.2">
      <c r="B485" s="207" t="str">
        <f t="shared" si="32"/>
        <v/>
      </c>
      <c r="D485" s="112"/>
      <c r="G485" s="207" t="str">
        <f t="shared" si="33"/>
        <v/>
      </c>
      <c r="J485" s="207" t="str">
        <f t="shared" si="34"/>
        <v/>
      </c>
      <c r="M485" s="112"/>
      <c r="N485" s="112"/>
      <c r="O485" s="112"/>
      <c r="P485" s="112"/>
      <c r="Q485" s="112"/>
      <c r="R485" s="112"/>
      <c r="S485" s="112"/>
      <c r="W485" s="207" t="str">
        <f t="shared" si="35"/>
        <v/>
      </c>
      <c r="X485" s="112"/>
      <c r="Y485" s="112"/>
      <c r="Z485" s="112"/>
      <c r="AA485" s="112"/>
      <c r="AB485" s="112"/>
      <c r="AC485" s="112"/>
      <c r="AD485" s="112"/>
      <c r="AE485" s="112"/>
      <c r="AG485" s="112"/>
      <c r="AH485" s="112"/>
      <c r="AI485" s="112"/>
      <c r="AK485" s="112"/>
      <c r="AL485" s="112"/>
      <c r="AM485" s="112"/>
      <c r="AN485" s="112"/>
      <c r="AO485" s="112"/>
      <c r="AP485" s="112"/>
    </row>
    <row r="486" spans="2:42" s="119" customFormat="1" collapsed="1" x14ac:dyDescent="0.2">
      <c r="B486" s="207" t="str">
        <f t="shared" si="32"/>
        <v/>
      </c>
      <c r="D486" s="112"/>
      <c r="G486" s="207" t="str">
        <f t="shared" si="33"/>
        <v/>
      </c>
      <c r="J486" s="207" t="str">
        <f t="shared" si="34"/>
        <v/>
      </c>
      <c r="M486" s="112"/>
      <c r="N486" s="112"/>
      <c r="O486" s="112"/>
      <c r="P486" s="112"/>
      <c r="Q486" s="112"/>
      <c r="R486" s="112"/>
      <c r="S486" s="112"/>
      <c r="W486" s="207" t="str">
        <f t="shared" si="35"/>
        <v/>
      </c>
      <c r="X486" s="112"/>
      <c r="Y486" s="112"/>
      <c r="Z486" s="112"/>
      <c r="AA486" s="112"/>
      <c r="AB486" s="112"/>
      <c r="AC486" s="112"/>
      <c r="AD486" s="112"/>
      <c r="AE486" s="112"/>
      <c r="AG486" s="112"/>
      <c r="AH486" s="112"/>
      <c r="AI486" s="112"/>
      <c r="AK486" s="112"/>
      <c r="AL486" s="112"/>
      <c r="AM486" s="112"/>
      <c r="AN486" s="112"/>
      <c r="AO486" s="112"/>
      <c r="AP486" s="112"/>
    </row>
    <row r="487" spans="2:42" s="119" customFormat="1" collapsed="1" x14ac:dyDescent="0.2">
      <c r="B487" s="207" t="str">
        <f t="shared" si="32"/>
        <v/>
      </c>
      <c r="D487" s="112"/>
      <c r="G487" s="207" t="str">
        <f t="shared" si="33"/>
        <v/>
      </c>
      <c r="J487" s="207" t="str">
        <f t="shared" si="34"/>
        <v/>
      </c>
      <c r="M487" s="112"/>
      <c r="N487" s="112"/>
      <c r="O487" s="112"/>
      <c r="P487" s="112"/>
      <c r="Q487" s="112"/>
      <c r="R487" s="112"/>
      <c r="S487" s="112"/>
      <c r="W487" s="207" t="str">
        <f t="shared" si="35"/>
        <v/>
      </c>
      <c r="X487" s="112"/>
      <c r="Y487" s="112"/>
      <c r="Z487" s="112"/>
      <c r="AA487" s="112"/>
      <c r="AB487" s="112"/>
      <c r="AC487" s="112"/>
      <c r="AD487" s="112"/>
      <c r="AE487" s="112"/>
      <c r="AG487" s="112"/>
      <c r="AH487" s="112"/>
      <c r="AI487" s="112"/>
      <c r="AK487" s="112"/>
      <c r="AL487" s="112"/>
      <c r="AM487" s="112"/>
      <c r="AN487" s="112"/>
      <c r="AO487" s="112"/>
      <c r="AP487" s="112"/>
    </row>
    <row r="488" spans="2:42" s="119" customFormat="1" collapsed="1" x14ac:dyDescent="0.2">
      <c r="B488" s="207" t="str">
        <f t="shared" si="32"/>
        <v/>
      </c>
      <c r="D488" s="112"/>
      <c r="G488" s="207" t="str">
        <f t="shared" si="33"/>
        <v/>
      </c>
      <c r="J488" s="207" t="str">
        <f t="shared" si="34"/>
        <v/>
      </c>
      <c r="M488" s="112"/>
      <c r="N488" s="112"/>
      <c r="O488" s="112"/>
      <c r="P488" s="112"/>
      <c r="Q488" s="112"/>
      <c r="R488" s="112"/>
      <c r="S488" s="112"/>
      <c r="W488" s="207" t="str">
        <f t="shared" si="35"/>
        <v/>
      </c>
      <c r="X488" s="112"/>
      <c r="Y488" s="112"/>
      <c r="Z488" s="112"/>
      <c r="AA488" s="112"/>
      <c r="AB488" s="112"/>
      <c r="AC488" s="112"/>
      <c r="AD488" s="112"/>
      <c r="AE488" s="112"/>
      <c r="AG488" s="112"/>
      <c r="AH488" s="112"/>
      <c r="AI488" s="112"/>
      <c r="AK488" s="112"/>
      <c r="AL488" s="112"/>
      <c r="AM488" s="112"/>
      <c r="AN488" s="112"/>
      <c r="AO488" s="112"/>
      <c r="AP488" s="112"/>
    </row>
    <row r="489" spans="2:42" s="119" customFormat="1" collapsed="1" x14ac:dyDescent="0.2">
      <c r="B489" s="207" t="str">
        <f t="shared" si="32"/>
        <v/>
      </c>
      <c r="D489" s="112"/>
      <c r="G489" s="207" t="str">
        <f t="shared" si="33"/>
        <v/>
      </c>
      <c r="J489" s="207" t="str">
        <f t="shared" si="34"/>
        <v/>
      </c>
      <c r="M489" s="112"/>
      <c r="N489" s="112"/>
      <c r="O489" s="112"/>
      <c r="P489" s="112"/>
      <c r="Q489" s="112"/>
      <c r="R489" s="112"/>
      <c r="S489" s="112"/>
      <c r="W489" s="207" t="str">
        <f t="shared" si="35"/>
        <v/>
      </c>
      <c r="X489" s="112"/>
      <c r="Y489" s="112"/>
      <c r="Z489" s="112"/>
      <c r="AA489" s="112"/>
      <c r="AB489" s="112"/>
      <c r="AC489" s="112"/>
      <c r="AD489" s="112"/>
      <c r="AE489" s="112"/>
      <c r="AG489" s="112"/>
      <c r="AH489" s="112"/>
      <c r="AI489" s="112"/>
      <c r="AK489" s="112"/>
      <c r="AL489" s="112"/>
      <c r="AM489" s="112"/>
      <c r="AN489" s="112"/>
      <c r="AO489" s="112"/>
      <c r="AP489" s="112"/>
    </row>
    <row r="490" spans="2:42" s="119" customFormat="1" collapsed="1" x14ac:dyDescent="0.2">
      <c r="B490" s="207" t="str">
        <f t="shared" si="32"/>
        <v/>
      </c>
      <c r="D490" s="112"/>
      <c r="G490" s="207" t="str">
        <f t="shared" si="33"/>
        <v/>
      </c>
      <c r="J490" s="207" t="str">
        <f t="shared" si="34"/>
        <v/>
      </c>
      <c r="M490" s="112"/>
      <c r="N490" s="112"/>
      <c r="O490" s="112"/>
      <c r="P490" s="112"/>
      <c r="Q490" s="112"/>
      <c r="R490" s="112"/>
      <c r="S490" s="112"/>
      <c r="W490" s="207" t="str">
        <f t="shared" si="35"/>
        <v/>
      </c>
      <c r="X490" s="112"/>
      <c r="Y490" s="112"/>
      <c r="Z490" s="112"/>
      <c r="AA490" s="112"/>
      <c r="AB490" s="112"/>
      <c r="AC490" s="112"/>
      <c r="AD490" s="112"/>
      <c r="AE490" s="112"/>
      <c r="AG490" s="112"/>
      <c r="AH490" s="112"/>
      <c r="AI490" s="112"/>
      <c r="AK490" s="112"/>
      <c r="AL490" s="112"/>
      <c r="AM490" s="112"/>
      <c r="AN490" s="112"/>
      <c r="AO490" s="112"/>
      <c r="AP490" s="112"/>
    </row>
    <row r="491" spans="2:42" s="119" customFormat="1" collapsed="1" x14ac:dyDescent="0.2">
      <c r="B491" s="207" t="str">
        <f t="shared" si="32"/>
        <v/>
      </c>
      <c r="D491" s="112"/>
      <c r="G491" s="207" t="str">
        <f t="shared" si="33"/>
        <v/>
      </c>
      <c r="J491" s="207" t="str">
        <f t="shared" si="34"/>
        <v/>
      </c>
      <c r="M491" s="112"/>
      <c r="N491" s="112"/>
      <c r="O491" s="112"/>
      <c r="P491" s="112"/>
      <c r="Q491" s="112"/>
      <c r="R491" s="112"/>
      <c r="S491" s="112"/>
      <c r="W491" s="207" t="str">
        <f t="shared" si="35"/>
        <v/>
      </c>
      <c r="X491" s="112"/>
      <c r="Y491" s="112"/>
      <c r="Z491" s="112"/>
      <c r="AA491" s="112"/>
      <c r="AB491" s="112"/>
      <c r="AC491" s="112"/>
      <c r="AD491" s="112"/>
      <c r="AE491" s="112"/>
      <c r="AG491" s="112"/>
      <c r="AH491" s="112"/>
      <c r="AI491" s="112"/>
      <c r="AK491" s="112"/>
      <c r="AL491" s="112"/>
      <c r="AM491" s="112"/>
      <c r="AN491" s="112"/>
      <c r="AO491" s="112"/>
      <c r="AP491" s="112"/>
    </row>
    <row r="492" spans="2:42" s="119" customFormat="1" collapsed="1" x14ac:dyDescent="0.2">
      <c r="B492" s="207" t="str">
        <f t="shared" si="32"/>
        <v/>
      </c>
      <c r="D492" s="112"/>
      <c r="G492" s="207" t="str">
        <f t="shared" si="33"/>
        <v/>
      </c>
      <c r="J492" s="207" t="str">
        <f t="shared" si="34"/>
        <v/>
      </c>
      <c r="M492" s="112"/>
      <c r="N492" s="112"/>
      <c r="O492" s="112"/>
      <c r="P492" s="112"/>
      <c r="Q492" s="112"/>
      <c r="R492" s="112"/>
      <c r="S492" s="112"/>
      <c r="W492" s="207" t="str">
        <f t="shared" si="35"/>
        <v/>
      </c>
      <c r="X492" s="112"/>
      <c r="Y492" s="112"/>
      <c r="Z492" s="112"/>
      <c r="AA492" s="112"/>
      <c r="AB492" s="112"/>
      <c r="AC492" s="112"/>
      <c r="AD492" s="112"/>
      <c r="AE492" s="112"/>
      <c r="AG492" s="112"/>
      <c r="AH492" s="112"/>
      <c r="AI492" s="112"/>
      <c r="AK492" s="112"/>
      <c r="AL492" s="112"/>
      <c r="AM492" s="112"/>
      <c r="AN492" s="112"/>
      <c r="AO492" s="112"/>
      <c r="AP492" s="112"/>
    </row>
    <row r="493" spans="2:42" s="119" customFormat="1" collapsed="1" x14ac:dyDescent="0.2">
      <c r="B493" s="207" t="str">
        <f t="shared" si="32"/>
        <v/>
      </c>
      <c r="D493" s="112"/>
      <c r="G493" s="207" t="str">
        <f t="shared" si="33"/>
        <v/>
      </c>
      <c r="J493" s="207" t="str">
        <f t="shared" si="34"/>
        <v/>
      </c>
      <c r="M493" s="112"/>
      <c r="N493" s="112"/>
      <c r="O493" s="112"/>
      <c r="P493" s="112"/>
      <c r="Q493" s="112"/>
      <c r="R493" s="112"/>
      <c r="S493" s="112"/>
      <c r="W493" s="207" t="str">
        <f t="shared" si="35"/>
        <v/>
      </c>
      <c r="X493" s="112"/>
      <c r="Y493" s="112"/>
      <c r="Z493" s="112"/>
      <c r="AA493" s="112"/>
      <c r="AB493" s="112"/>
      <c r="AC493" s="112"/>
      <c r="AD493" s="112"/>
      <c r="AE493" s="112"/>
      <c r="AG493" s="112"/>
      <c r="AH493" s="112"/>
      <c r="AI493" s="112"/>
      <c r="AK493" s="112"/>
      <c r="AL493" s="112"/>
      <c r="AM493" s="112"/>
      <c r="AN493" s="112"/>
      <c r="AO493" s="112"/>
      <c r="AP493" s="112"/>
    </row>
    <row r="494" spans="2:42" s="119" customFormat="1" collapsed="1" x14ac:dyDescent="0.2">
      <c r="B494" s="207" t="str">
        <f t="shared" si="32"/>
        <v/>
      </c>
      <c r="D494" s="112"/>
      <c r="G494" s="207" t="str">
        <f t="shared" si="33"/>
        <v/>
      </c>
      <c r="J494" s="207" t="str">
        <f t="shared" si="34"/>
        <v/>
      </c>
      <c r="M494" s="112"/>
      <c r="N494" s="112"/>
      <c r="O494" s="112"/>
      <c r="P494" s="112"/>
      <c r="Q494" s="112"/>
      <c r="R494" s="112"/>
      <c r="S494" s="112"/>
      <c r="W494" s="207" t="str">
        <f t="shared" si="35"/>
        <v/>
      </c>
      <c r="X494" s="112"/>
      <c r="Y494" s="112"/>
      <c r="Z494" s="112"/>
      <c r="AA494" s="112"/>
      <c r="AB494" s="112"/>
      <c r="AC494" s="112"/>
      <c r="AD494" s="112"/>
      <c r="AE494" s="112"/>
      <c r="AG494" s="112"/>
      <c r="AH494" s="112"/>
      <c r="AI494" s="112"/>
      <c r="AK494" s="112"/>
      <c r="AL494" s="112"/>
      <c r="AM494" s="112"/>
      <c r="AN494" s="112"/>
      <c r="AO494" s="112"/>
      <c r="AP494" s="112"/>
    </row>
    <row r="495" spans="2:42" s="119" customFormat="1" collapsed="1" x14ac:dyDescent="0.2">
      <c r="B495" s="207" t="str">
        <f t="shared" si="32"/>
        <v/>
      </c>
      <c r="D495" s="112"/>
      <c r="G495" s="207" t="str">
        <f t="shared" si="33"/>
        <v/>
      </c>
      <c r="J495" s="207" t="str">
        <f t="shared" si="34"/>
        <v/>
      </c>
      <c r="M495" s="112"/>
      <c r="N495" s="112"/>
      <c r="O495" s="112"/>
      <c r="P495" s="112"/>
      <c r="Q495" s="112"/>
      <c r="R495" s="112"/>
      <c r="S495" s="112"/>
      <c r="W495" s="207" t="str">
        <f t="shared" si="35"/>
        <v/>
      </c>
      <c r="X495" s="112"/>
      <c r="Y495" s="112"/>
      <c r="Z495" s="112"/>
      <c r="AA495" s="112"/>
      <c r="AB495" s="112"/>
      <c r="AC495" s="112"/>
      <c r="AD495" s="112"/>
      <c r="AE495" s="112"/>
      <c r="AG495" s="112"/>
      <c r="AH495" s="112"/>
      <c r="AI495" s="112"/>
      <c r="AK495" s="112"/>
      <c r="AL495" s="112"/>
      <c r="AM495" s="112"/>
      <c r="AN495" s="112"/>
      <c r="AO495" s="112"/>
      <c r="AP495" s="112"/>
    </row>
    <row r="496" spans="2:42" s="119" customFormat="1" collapsed="1" x14ac:dyDescent="0.2">
      <c r="B496" s="207" t="str">
        <f t="shared" si="32"/>
        <v/>
      </c>
      <c r="D496" s="112"/>
      <c r="G496" s="207" t="str">
        <f t="shared" si="33"/>
        <v/>
      </c>
      <c r="J496" s="207" t="str">
        <f t="shared" si="34"/>
        <v/>
      </c>
      <c r="M496" s="112"/>
      <c r="N496" s="112"/>
      <c r="O496" s="112"/>
      <c r="P496" s="112"/>
      <c r="Q496" s="112"/>
      <c r="R496" s="112"/>
      <c r="S496" s="112"/>
      <c r="W496" s="207" t="str">
        <f t="shared" si="35"/>
        <v/>
      </c>
      <c r="X496" s="112"/>
      <c r="Y496" s="112"/>
      <c r="Z496" s="112"/>
      <c r="AA496" s="112"/>
      <c r="AB496" s="112"/>
      <c r="AC496" s="112"/>
      <c r="AD496" s="112"/>
      <c r="AE496" s="112"/>
      <c r="AG496" s="112"/>
      <c r="AH496" s="112"/>
      <c r="AI496" s="112"/>
      <c r="AK496" s="112"/>
      <c r="AL496" s="112"/>
      <c r="AM496" s="112"/>
      <c r="AN496" s="112"/>
      <c r="AO496" s="112"/>
      <c r="AP496" s="112"/>
    </row>
    <row r="497" spans="2:42" s="119" customFormat="1" collapsed="1" x14ac:dyDescent="0.2">
      <c r="B497" s="207" t="str">
        <f t="shared" si="32"/>
        <v/>
      </c>
      <c r="D497" s="112"/>
      <c r="G497" s="207" t="str">
        <f t="shared" si="33"/>
        <v/>
      </c>
      <c r="J497" s="207" t="str">
        <f t="shared" si="34"/>
        <v/>
      </c>
      <c r="M497" s="112"/>
      <c r="N497" s="112"/>
      <c r="O497" s="112"/>
      <c r="P497" s="112"/>
      <c r="Q497" s="112"/>
      <c r="R497" s="112"/>
      <c r="S497" s="112"/>
      <c r="W497" s="207" t="str">
        <f t="shared" si="35"/>
        <v/>
      </c>
      <c r="X497" s="112"/>
      <c r="Y497" s="112"/>
      <c r="Z497" s="112"/>
      <c r="AA497" s="112"/>
      <c r="AB497" s="112"/>
      <c r="AC497" s="112"/>
      <c r="AD497" s="112"/>
      <c r="AE497" s="112"/>
      <c r="AG497" s="112"/>
      <c r="AH497" s="112"/>
      <c r="AI497" s="112"/>
      <c r="AK497" s="112"/>
      <c r="AL497" s="112"/>
      <c r="AM497" s="112"/>
      <c r="AN497" s="112"/>
      <c r="AO497" s="112"/>
      <c r="AP497" s="112"/>
    </row>
  </sheetData>
  <conditionalFormatting sqref="C6:C497 E6:F497 H6:I497 K6:L497 T6:V497 AF6:AF497">
    <cfRule type="expression" dxfId="35" priority="3">
      <formula>$A6="ADD"</formula>
    </cfRule>
  </conditionalFormatting>
  <conditionalFormatting sqref="C6:C497 E6:F497 I6:I497 AJ6:AJ497">
    <cfRule type="expression" dxfId="34" priority="2">
      <formula>$A6="UPDATE"</formula>
    </cfRule>
  </conditionalFormatting>
  <conditionalFormatting sqref="C6:C497 E6:F497 I6:I497 AJ6:AJ497">
    <cfRule type="expression" dxfId="33" priority="1">
      <formula>$A6="DELETE"</formula>
    </cfRule>
  </conditionalFormatting>
  <dataValidations count="5">
    <dataValidation type="list" allowBlank="1" showInputMessage="1" showErrorMessage="1" sqref="A6:A497">
      <formula1>Generic_Action</formula1>
    </dataValidation>
    <dataValidation type="list" errorStyle="warning" allowBlank="1" showInputMessage="1" showErrorMessage="1" sqref="C6:C497">
      <formula1>Generic_Roadnames</formula1>
    </dataValidation>
    <dataValidation type="list" allowBlank="1" showInputMessage="1" showErrorMessage="1" sqref="F6:F497">
      <formula1>Crossings_Crossing_Type_English_Description</formula1>
    </dataValidation>
    <dataValidation type="list" allowBlank="1" showInputMessage="1" showErrorMessage="1" sqref="I6:I497">
      <formula1>Generic_Side_English_Description</formula1>
    </dataValidation>
    <dataValidation type="list" allowBlank="1" showInputMessage="1" showErrorMessage="1" sqref="V6:V497">
      <formula1>Footpaths_Footpath_Surface_Material_English_Description</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498"/>
  <sheetViews>
    <sheetView showGridLines="0" workbookViewId="0">
      <selection activeCell="D10" sqref="D10"/>
    </sheetView>
  </sheetViews>
  <sheetFormatPr defaultRowHeight="12.75" outlineLevelRow="1" outlineLevelCol="1" x14ac:dyDescent="0.2"/>
  <cols>
    <col min="1" max="1" width="8.42578125" customWidth="1"/>
    <col min="2" max="2" width="11.7109375" customWidth="1"/>
    <col min="3" max="3" width="7.5703125" hidden="1" customWidth="1" outlineLevel="1"/>
    <col min="4" max="4" width="33.140625" customWidth="1" collapsed="1"/>
    <col min="5" max="5" width="15" hidden="1" customWidth="1" outlineLevel="1"/>
    <col min="6" max="6" width="14.28515625" customWidth="1" collapsed="1"/>
    <col min="7" max="7" width="13.42578125" customWidth="1"/>
    <col min="8" max="8" width="5.7109375" customWidth="1"/>
    <col min="9" max="9" width="5.7109375" hidden="1" customWidth="1" outlineLevel="1"/>
    <col min="10" max="10" width="6.7109375" customWidth="1" collapsed="1"/>
    <col min="11" max="11" width="7.5703125" hidden="1" customWidth="1" outlineLevel="1"/>
    <col min="12" max="12" width="7" hidden="1" customWidth="1" outlineLevel="1"/>
    <col min="13" max="13" width="11.5703125" hidden="1" customWidth="1" outlineLevel="1"/>
    <col min="14" max="14" width="11" hidden="1" customWidth="1" outlineLevel="1"/>
    <col min="15" max="15" width="8.5703125" hidden="1" customWidth="1" outlineLevel="1"/>
    <col min="16" max="16" width="7" hidden="1" customWidth="1" outlineLevel="1"/>
    <col min="17" max="17" width="13.7109375" hidden="1" customWidth="1" outlineLevel="1"/>
    <col min="18" max="18" width="10.7109375" customWidth="1" collapsed="1"/>
    <col min="19" max="19" width="14.7109375" customWidth="1"/>
    <col min="20" max="20" width="17" customWidth="1"/>
    <col min="21" max="21" width="22" customWidth="1"/>
    <col min="22" max="22" width="13.140625" hidden="1" customWidth="1" outlineLevel="1"/>
    <col min="23" max="23" width="15.28515625" customWidth="1" collapsed="1"/>
    <col min="24" max="24" width="17.5703125" customWidth="1"/>
    <col min="25" max="25" width="12.42578125" hidden="1" customWidth="1" outlineLevel="1"/>
    <col min="26" max="26" width="11.42578125" hidden="1" customWidth="1" outlineLevel="1"/>
    <col min="27" max="27" width="10.140625" hidden="1" customWidth="1" outlineLevel="1"/>
    <col min="28" max="28" width="11" hidden="1" customWidth="1" outlineLevel="1"/>
    <col min="29" max="29" width="10.7109375" hidden="1" customWidth="1" outlineLevel="1"/>
    <col min="30" max="30" width="5.85546875" hidden="1" customWidth="1" outlineLevel="1"/>
    <col min="31" max="31" width="8.140625" hidden="1" customWidth="1" outlineLevel="1"/>
    <col min="32" max="32" width="11.28515625" hidden="1" customWidth="1" outlineLevel="1"/>
    <col min="33" max="33" width="8.42578125" hidden="1" customWidth="1" outlineLevel="1"/>
    <col min="34" max="34" width="13.140625" hidden="1" customWidth="1" outlineLevel="1"/>
    <col min="35" max="35" width="12.7109375" hidden="1" customWidth="1" outlineLevel="1"/>
    <col min="36" max="36" width="16.7109375" hidden="1" customWidth="1" outlineLevel="1"/>
    <col min="37" max="37" width="4" hidden="1" customWidth="1" outlineLevel="1"/>
    <col min="38" max="38" width="8.5703125" hidden="1" customWidth="1" outlineLevel="1"/>
    <col min="39" max="39" width="13.140625" hidden="1" customWidth="1" outlineLevel="1"/>
    <col min="40" max="40" width="11.42578125" hidden="1" customWidth="1" outlineLevel="1"/>
    <col min="41" max="41" width="22.140625" customWidth="1" collapsed="1"/>
    <col min="42" max="42" width="10.5703125" hidden="1" customWidth="1" outlineLevel="1"/>
    <col min="43" max="43" width="12" hidden="1" customWidth="1" outlineLevel="1"/>
    <col min="44" max="44" width="11" hidden="1" customWidth="1" outlineLevel="1"/>
    <col min="45" max="46" width="9" hidden="1" customWidth="1" outlineLevel="1"/>
    <col min="47" max="48" width="8" hidden="1" customWidth="1" outlineLevel="1"/>
    <col min="49" max="49" width="9.140625" collapsed="1"/>
  </cols>
  <sheetData>
    <row r="1" spans="1:48" s="192" customFormat="1" ht="15.75" x14ac:dyDescent="0.25">
      <c r="A1" s="68" t="s">
        <v>1479</v>
      </c>
      <c r="B1" s="68"/>
      <c r="D1" s="213"/>
      <c r="E1" s="278"/>
      <c r="F1" s="213"/>
      <c r="G1" s="272"/>
      <c r="H1" s="301"/>
      <c r="I1" s="301"/>
      <c r="J1" s="301"/>
      <c r="K1" s="272"/>
    </row>
    <row r="2" spans="1:48" s="192" customFormat="1" ht="15.75" x14ac:dyDescent="0.25">
      <c r="A2" s="80" t="s">
        <v>1924</v>
      </c>
      <c r="B2" s="223"/>
      <c r="C2" s="223"/>
      <c r="D2" s="223"/>
      <c r="E2" s="223"/>
      <c r="F2" s="223"/>
      <c r="G2" s="223"/>
      <c r="H2" s="223"/>
      <c r="I2"/>
      <c r="J2" s="223"/>
      <c r="K2" s="223"/>
      <c r="L2" s="223"/>
    </row>
    <row r="3" spans="1:48" s="192" customFormat="1" ht="15.75" x14ac:dyDescent="0.25">
      <c r="A3" s="205"/>
      <c r="B3" s="216"/>
      <c r="C3" s="248"/>
      <c r="D3" s="216"/>
      <c r="E3" s="248"/>
      <c r="F3" s="216"/>
      <c r="G3" s="216"/>
      <c r="H3" s="216"/>
      <c r="I3"/>
      <c r="J3" s="216"/>
      <c r="K3" s="248"/>
      <c r="L3" s="248"/>
      <c r="M3" s="248"/>
      <c r="N3" s="248"/>
      <c r="O3" s="248"/>
      <c r="P3" s="248"/>
      <c r="Q3" s="248"/>
      <c r="R3" s="216"/>
      <c r="S3" s="216"/>
      <c r="T3" s="216"/>
      <c r="U3" s="216"/>
      <c r="V3" s="248"/>
      <c r="W3" s="216"/>
      <c r="X3" s="216"/>
      <c r="Y3" s="248"/>
      <c r="Z3" s="248"/>
      <c r="AA3" s="248"/>
      <c r="AB3" s="248"/>
      <c r="AC3" s="248"/>
      <c r="AD3" s="248"/>
      <c r="AE3" s="248"/>
      <c r="AF3" s="248"/>
      <c r="AG3" s="248"/>
      <c r="AH3" s="248"/>
      <c r="AI3" s="248"/>
      <c r="AJ3" s="248"/>
      <c r="AK3" s="248"/>
      <c r="AL3" s="248"/>
      <c r="AM3" s="248"/>
      <c r="AN3" s="248"/>
      <c r="AO3" s="216"/>
      <c r="AP3" s="248"/>
      <c r="AQ3" s="248"/>
      <c r="AR3" s="248"/>
      <c r="AS3" s="248"/>
      <c r="AT3" s="248"/>
      <c r="AU3" s="248"/>
      <c r="AV3" s="248"/>
    </row>
    <row r="4" spans="1:48" s="303" customFormat="1" ht="25.5" x14ac:dyDescent="0.2">
      <c r="A4" s="331" t="s">
        <v>2165</v>
      </c>
      <c r="B4" s="331" t="s">
        <v>3232</v>
      </c>
      <c r="C4" s="329" t="s">
        <v>12</v>
      </c>
      <c r="D4" s="331" t="s">
        <v>2383</v>
      </c>
      <c r="E4" s="182" t="s">
        <v>3233</v>
      </c>
      <c r="F4" s="331" t="s">
        <v>3234</v>
      </c>
      <c r="G4" s="331" t="s">
        <v>3235</v>
      </c>
      <c r="H4" s="331" t="s">
        <v>2961</v>
      </c>
      <c r="I4" s="333"/>
      <c r="J4" s="331" t="s">
        <v>2234</v>
      </c>
      <c r="K4" s="182" t="s">
        <v>1965</v>
      </c>
      <c r="L4" s="182" t="s">
        <v>1966</v>
      </c>
      <c r="M4" s="182" t="s">
        <v>1967</v>
      </c>
      <c r="N4" s="182" t="s">
        <v>1968</v>
      </c>
      <c r="O4" s="182" t="s">
        <v>1969</v>
      </c>
      <c r="P4" s="182" t="s">
        <v>1970</v>
      </c>
      <c r="Q4" s="182" t="s">
        <v>1971</v>
      </c>
      <c r="R4" s="331" t="s">
        <v>1485</v>
      </c>
      <c r="S4" s="331" t="s">
        <v>1485</v>
      </c>
      <c r="T4" s="331" t="s">
        <v>2380</v>
      </c>
      <c r="U4" s="331" t="s">
        <v>3178</v>
      </c>
      <c r="V4" s="329" t="s">
        <v>2125</v>
      </c>
      <c r="W4" s="331" t="s">
        <v>3236</v>
      </c>
      <c r="X4" s="331" t="s">
        <v>403</v>
      </c>
      <c r="Y4" s="329" t="s">
        <v>2106</v>
      </c>
      <c r="Z4" s="182" t="s">
        <v>1982</v>
      </c>
      <c r="AA4" s="182" t="s">
        <v>2196</v>
      </c>
      <c r="AB4" s="182" t="s">
        <v>2197</v>
      </c>
      <c r="AC4" s="182" t="s">
        <v>2133</v>
      </c>
      <c r="AD4" s="182" t="s">
        <v>2093</v>
      </c>
      <c r="AE4" s="182" t="s">
        <v>1979</v>
      </c>
      <c r="AF4" s="182" t="s">
        <v>2094</v>
      </c>
      <c r="AG4" s="182" t="s">
        <v>1980</v>
      </c>
      <c r="AH4" s="182" t="s">
        <v>1981</v>
      </c>
      <c r="AI4" s="182" t="s">
        <v>1728</v>
      </c>
      <c r="AJ4" s="182" t="s">
        <v>1729</v>
      </c>
      <c r="AK4" s="182" t="s">
        <v>2134</v>
      </c>
      <c r="AL4" s="182" t="s">
        <v>2135</v>
      </c>
      <c r="AM4" s="182" t="s">
        <v>1983</v>
      </c>
      <c r="AN4" s="182" t="s">
        <v>1984</v>
      </c>
      <c r="AO4" s="331" t="s">
        <v>2173</v>
      </c>
      <c r="AP4" s="182" t="s">
        <v>2141</v>
      </c>
      <c r="AQ4" s="182" t="s">
        <v>2143</v>
      </c>
      <c r="AR4" s="182" t="s">
        <v>2144</v>
      </c>
      <c r="AS4" s="182" t="s">
        <v>1986</v>
      </c>
      <c r="AT4" s="182" t="s">
        <v>1987</v>
      </c>
      <c r="AU4" s="182" t="s">
        <v>1988</v>
      </c>
      <c r="AV4" s="182" t="s">
        <v>1989</v>
      </c>
    </row>
    <row r="5" spans="1:48" s="120" customFormat="1" hidden="1" outlineLevel="1" x14ac:dyDescent="0.2">
      <c r="A5" s="128"/>
      <c r="B5" s="120" t="s">
        <v>3237</v>
      </c>
      <c r="C5" s="275" t="s">
        <v>1667</v>
      </c>
      <c r="D5" s="128"/>
      <c r="E5" s="120" t="s">
        <v>2177</v>
      </c>
      <c r="F5" s="120" t="s">
        <v>1931</v>
      </c>
      <c r="G5" s="120" t="s">
        <v>1930</v>
      </c>
      <c r="I5" s="120" t="s">
        <v>1489</v>
      </c>
      <c r="J5" s="120" t="s">
        <v>1488</v>
      </c>
      <c r="K5" s="120" t="s">
        <v>1965</v>
      </c>
      <c r="L5" s="120" t="s">
        <v>1966</v>
      </c>
      <c r="M5" s="120" t="s">
        <v>1967</v>
      </c>
      <c r="N5" s="120" t="s">
        <v>1968</v>
      </c>
      <c r="O5" s="120" t="s">
        <v>1969</v>
      </c>
      <c r="P5" s="120" t="s">
        <v>1970</v>
      </c>
      <c r="Q5" s="120" t="s">
        <v>1971</v>
      </c>
      <c r="R5" s="120" t="s">
        <v>2123</v>
      </c>
      <c r="S5" s="120" t="s">
        <v>2124</v>
      </c>
      <c r="V5" s="275" t="s">
        <v>2125</v>
      </c>
      <c r="W5" s="120" t="s">
        <v>2082</v>
      </c>
      <c r="Y5" s="120" t="s">
        <v>3238</v>
      </c>
      <c r="Z5" s="120" t="s">
        <v>1982</v>
      </c>
      <c r="AA5" s="120" t="s">
        <v>2196</v>
      </c>
      <c r="AB5" s="120" t="s">
        <v>2197</v>
      </c>
      <c r="AC5" s="120" t="s">
        <v>2133</v>
      </c>
      <c r="AD5" s="120" t="s">
        <v>2093</v>
      </c>
      <c r="AE5" s="120" t="s">
        <v>1979</v>
      </c>
      <c r="AF5" s="120" t="s">
        <v>2094</v>
      </c>
      <c r="AG5" s="120" t="s">
        <v>1980</v>
      </c>
      <c r="AH5" s="120" t="s">
        <v>1981</v>
      </c>
      <c r="AI5" s="120" t="s">
        <v>1726</v>
      </c>
      <c r="AJ5" s="120" t="s">
        <v>1727</v>
      </c>
      <c r="AK5" s="120" t="s">
        <v>2134</v>
      </c>
      <c r="AL5" s="120" t="s">
        <v>2135</v>
      </c>
      <c r="AM5" s="120" t="s">
        <v>1983</v>
      </c>
      <c r="AN5" s="120" t="s">
        <v>1984</v>
      </c>
      <c r="AO5" s="120" t="s">
        <v>1669</v>
      </c>
      <c r="AP5" s="120" t="s">
        <v>2141</v>
      </c>
      <c r="AQ5" s="120" t="s">
        <v>2143</v>
      </c>
      <c r="AR5" s="120" t="s">
        <v>2144</v>
      </c>
      <c r="AS5" s="120" t="s">
        <v>1986</v>
      </c>
      <c r="AT5" s="120" t="s">
        <v>1987</v>
      </c>
      <c r="AU5" s="120" t="s">
        <v>1988</v>
      </c>
      <c r="AV5" s="120" t="s">
        <v>1989</v>
      </c>
    </row>
    <row r="6" spans="1:48" s="119" customFormat="1" collapsed="1" x14ac:dyDescent="0.2">
      <c r="A6" s="72"/>
      <c r="B6" s="121"/>
      <c r="C6" s="207" t="str">
        <f t="shared" ref="C6:C69" si="0">IF(D6="","",(VLOOKUP(D6,Generic_Road_Names_Table_Array,2,FALSE)))</f>
        <v/>
      </c>
      <c r="D6" s="73"/>
      <c r="E6" s="112"/>
      <c r="F6" s="121"/>
      <c r="G6" s="121"/>
      <c r="H6" s="72"/>
      <c r="I6" s="302" t="str">
        <f t="shared" ref="I6:I68" si="1">IF(H6="","",(VLOOKUP(H6,Generic_Side_Table_Array,2,FALSE)))</f>
        <v/>
      </c>
      <c r="J6" s="72"/>
      <c r="K6" s="112"/>
      <c r="L6" s="112"/>
      <c r="M6" s="112"/>
      <c r="N6" s="112"/>
      <c r="O6" s="112"/>
      <c r="P6" s="112"/>
      <c r="Q6" s="112"/>
      <c r="R6" s="95"/>
      <c r="S6" s="72"/>
      <c r="T6" s="72"/>
      <c r="U6" s="72"/>
      <c r="V6" s="207" t="str">
        <f t="shared" ref="V6:V69" si="2">IF(U6="","",(VLOOKUP(U6,Generic_Length_Adjustment_Reason_Table_Array,2,FALSE)))</f>
        <v/>
      </c>
      <c r="W6" s="95"/>
      <c r="X6" s="95"/>
      <c r="Y6" s="207" t="str">
        <f t="shared" ref="Y6:Y69" si="3">IF(X6="","",(VLOOKUP(X6,Shoulder_Shoulder_Material_Table_Array,2,FALSE)))</f>
        <v/>
      </c>
      <c r="Z6" s="112"/>
      <c r="AA6" s="112"/>
      <c r="AB6" s="112"/>
      <c r="AC6" s="112"/>
      <c r="AD6" s="112"/>
      <c r="AE6" s="112"/>
      <c r="AF6" s="112"/>
      <c r="AG6" s="112"/>
      <c r="AH6" s="112"/>
      <c r="AI6" s="112"/>
      <c r="AJ6" s="112"/>
      <c r="AK6" s="112"/>
      <c r="AL6" s="112"/>
      <c r="AM6" s="112"/>
      <c r="AN6" s="112"/>
      <c r="AO6" s="72"/>
      <c r="AP6" s="112"/>
      <c r="AQ6" s="112"/>
      <c r="AR6" s="112"/>
      <c r="AS6" s="112"/>
      <c r="AT6" s="112"/>
      <c r="AU6" s="112"/>
      <c r="AV6" s="112"/>
    </row>
    <row r="7" spans="1:48" s="119" customFormat="1" collapsed="1" x14ac:dyDescent="0.2">
      <c r="A7" s="72"/>
      <c r="B7" s="121"/>
      <c r="C7" s="207" t="str">
        <f t="shared" ref="C7:C70" si="4">IF(D7="","",(VLOOKUP(D7,Generic_Road_Names_Table_Array,2,FALSE)))</f>
        <v/>
      </c>
      <c r="D7" s="73"/>
      <c r="E7" s="112"/>
      <c r="F7" s="121"/>
      <c r="G7" s="121"/>
      <c r="H7" s="72"/>
      <c r="I7" s="302" t="str">
        <f t="shared" ref="I7:I70" si="5">IF(H7="","",(VLOOKUP(H7,Generic_Side_Table_Array,2,FALSE)))</f>
        <v/>
      </c>
      <c r="J7" s="72"/>
      <c r="K7" s="112"/>
      <c r="L7" s="112"/>
      <c r="M7" s="112"/>
      <c r="N7" s="112"/>
      <c r="O7" s="112"/>
      <c r="P7" s="112"/>
      <c r="Q7" s="112"/>
      <c r="R7" s="95"/>
      <c r="S7" s="72"/>
      <c r="T7" s="72"/>
      <c r="U7" s="72"/>
      <c r="V7" s="207" t="str">
        <f t="shared" ref="V7:V70" si="6">IF(U7="","",(VLOOKUP(U7,Generic_Length_Adjustment_Reason_Table_Array,2,FALSE)))</f>
        <v/>
      </c>
      <c r="W7" s="95"/>
      <c r="X7" s="95"/>
      <c r="Y7" s="207" t="str">
        <f t="shared" ref="Y7:Y70" si="7">IF(X7="","",(VLOOKUP(X7,Shoulder_Shoulder_Material_Table_Array,2,FALSE)))</f>
        <v/>
      </c>
      <c r="Z7" s="112"/>
      <c r="AA7" s="112"/>
      <c r="AB7" s="112"/>
      <c r="AC7" s="112"/>
      <c r="AD7" s="112"/>
      <c r="AE7" s="112"/>
      <c r="AF7" s="112"/>
      <c r="AG7" s="112"/>
      <c r="AH7" s="112"/>
      <c r="AI7" s="112"/>
      <c r="AJ7" s="112"/>
      <c r="AK7" s="112"/>
      <c r="AL7" s="112"/>
      <c r="AM7" s="112"/>
      <c r="AN7" s="112"/>
      <c r="AO7" s="72"/>
      <c r="AP7" s="112"/>
      <c r="AQ7" s="112"/>
      <c r="AR7" s="112"/>
      <c r="AS7" s="112"/>
      <c r="AT7" s="112"/>
      <c r="AU7" s="112"/>
      <c r="AV7" s="112"/>
    </row>
    <row r="8" spans="1:48" s="119" customFormat="1" collapsed="1" x14ac:dyDescent="0.2">
      <c r="A8" s="72"/>
      <c r="B8" s="121"/>
      <c r="C8" s="207" t="str">
        <f t="shared" si="4"/>
        <v/>
      </c>
      <c r="D8" s="73"/>
      <c r="E8" s="112"/>
      <c r="F8" s="121"/>
      <c r="G8" s="121"/>
      <c r="H8" s="72"/>
      <c r="I8" s="302" t="str">
        <f t="shared" si="5"/>
        <v/>
      </c>
      <c r="J8" s="72"/>
      <c r="K8" s="112"/>
      <c r="L8" s="112"/>
      <c r="M8" s="112"/>
      <c r="N8" s="112"/>
      <c r="O8" s="112"/>
      <c r="P8" s="112"/>
      <c r="Q8" s="112"/>
      <c r="R8" s="95"/>
      <c r="S8" s="72"/>
      <c r="T8" s="72"/>
      <c r="U8" s="72"/>
      <c r="V8" s="207" t="str">
        <f t="shared" si="6"/>
        <v/>
      </c>
      <c r="W8" s="95"/>
      <c r="X8" s="95"/>
      <c r="Y8" s="207" t="str">
        <f t="shared" si="7"/>
        <v/>
      </c>
      <c r="Z8" s="112"/>
      <c r="AA8" s="112"/>
      <c r="AB8" s="112"/>
      <c r="AC8" s="112"/>
      <c r="AD8" s="112"/>
      <c r="AE8" s="112"/>
      <c r="AF8" s="112"/>
      <c r="AG8" s="112"/>
      <c r="AH8" s="112"/>
      <c r="AI8" s="112"/>
      <c r="AJ8" s="112"/>
      <c r="AK8" s="112"/>
      <c r="AL8" s="112"/>
      <c r="AM8" s="112"/>
      <c r="AN8" s="112"/>
      <c r="AO8" s="72"/>
      <c r="AP8" s="112"/>
      <c r="AQ8" s="112"/>
      <c r="AR8" s="112"/>
      <c r="AS8" s="112"/>
      <c r="AT8" s="112"/>
      <c r="AU8" s="112"/>
      <c r="AV8" s="112"/>
    </row>
    <row r="9" spans="1:48" s="119" customFormat="1" collapsed="1" x14ac:dyDescent="0.2">
      <c r="A9" s="72"/>
      <c r="B9" s="121"/>
      <c r="C9" s="207" t="str">
        <f t="shared" si="4"/>
        <v/>
      </c>
      <c r="D9" s="73"/>
      <c r="E9" s="112"/>
      <c r="F9" s="121"/>
      <c r="G9" s="121"/>
      <c r="H9" s="72"/>
      <c r="I9" s="302" t="str">
        <f t="shared" si="5"/>
        <v/>
      </c>
      <c r="J9" s="72"/>
      <c r="K9" s="112"/>
      <c r="L9" s="112"/>
      <c r="M9" s="112"/>
      <c r="N9" s="112"/>
      <c r="O9" s="112"/>
      <c r="P9" s="112"/>
      <c r="Q9" s="112"/>
      <c r="R9" s="95"/>
      <c r="S9" s="72"/>
      <c r="T9" s="72"/>
      <c r="U9" s="72"/>
      <c r="V9" s="207" t="str">
        <f t="shared" si="6"/>
        <v/>
      </c>
      <c r="W9" s="95"/>
      <c r="X9" s="95"/>
      <c r="Y9" s="207" t="str">
        <f t="shared" si="7"/>
        <v/>
      </c>
      <c r="Z9" s="112"/>
      <c r="AA9" s="112"/>
      <c r="AB9" s="112"/>
      <c r="AC9" s="112"/>
      <c r="AD9" s="112"/>
      <c r="AE9" s="112"/>
      <c r="AF9" s="112"/>
      <c r="AG9" s="112"/>
      <c r="AH9" s="112"/>
      <c r="AI9" s="112"/>
      <c r="AJ9" s="112"/>
      <c r="AK9" s="112"/>
      <c r="AL9" s="112"/>
      <c r="AM9" s="112"/>
      <c r="AN9" s="112"/>
      <c r="AO9" s="72"/>
      <c r="AP9" s="112"/>
      <c r="AQ9" s="112"/>
      <c r="AR9" s="112"/>
      <c r="AS9" s="112"/>
      <c r="AT9" s="112"/>
      <c r="AU9" s="112"/>
      <c r="AV9" s="112"/>
    </row>
    <row r="10" spans="1:48" s="119" customFormat="1" collapsed="1" x14ac:dyDescent="0.2">
      <c r="A10" s="72"/>
      <c r="B10" s="121"/>
      <c r="C10" s="207" t="str">
        <f t="shared" si="4"/>
        <v/>
      </c>
      <c r="D10" s="73"/>
      <c r="E10" s="112"/>
      <c r="F10" s="121"/>
      <c r="G10" s="121"/>
      <c r="H10" s="72"/>
      <c r="I10" s="302" t="str">
        <f t="shared" si="5"/>
        <v/>
      </c>
      <c r="J10" s="72"/>
      <c r="K10" s="112"/>
      <c r="L10" s="112"/>
      <c r="M10" s="112"/>
      <c r="N10" s="112"/>
      <c r="O10" s="112"/>
      <c r="P10" s="112"/>
      <c r="Q10" s="112"/>
      <c r="R10" s="95"/>
      <c r="S10" s="72"/>
      <c r="T10" s="72"/>
      <c r="U10" s="72"/>
      <c r="V10" s="207" t="str">
        <f t="shared" si="6"/>
        <v/>
      </c>
      <c r="W10" s="95"/>
      <c r="X10" s="95"/>
      <c r="Y10" s="207" t="str">
        <f t="shared" si="7"/>
        <v/>
      </c>
      <c r="Z10" s="112"/>
      <c r="AA10" s="112"/>
      <c r="AB10" s="112"/>
      <c r="AC10" s="112"/>
      <c r="AD10" s="112"/>
      <c r="AE10" s="112"/>
      <c r="AF10" s="112"/>
      <c r="AG10" s="112"/>
      <c r="AH10" s="112"/>
      <c r="AI10" s="112"/>
      <c r="AJ10" s="112"/>
      <c r="AK10" s="112"/>
      <c r="AL10" s="112"/>
      <c r="AM10" s="112"/>
      <c r="AN10" s="112"/>
      <c r="AO10" s="72"/>
      <c r="AP10" s="112"/>
      <c r="AQ10" s="112"/>
      <c r="AR10" s="112"/>
      <c r="AS10" s="112"/>
      <c r="AT10" s="112"/>
      <c r="AU10" s="112"/>
      <c r="AV10" s="112"/>
    </row>
    <row r="11" spans="1:48" s="119" customFormat="1" collapsed="1" x14ac:dyDescent="0.2">
      <c r="A11" s="72"/>
      <c r="B11" s="121"/>
      <c r="C11" s="207" t="str">
        <f t="shared" si="4"/>
        <v/>
      </c>
      <c r="D11" s="73"/>
      <c r="E11" s="112"/>
      <c r="F11" s="121"/>
      <c r="G11" s="121"/>
      <c r="H11" s="72"/>
      <c r="I11" s="302" t="str">
        <f t="shared" si="5"/>
        <v/>
      </c>
      <c r="J11" s="72"/>
      <c r="K11" s="112"/>
      <c r="L11" s="112"/>
      <c r="M11" s="112"/>
      <c r="N11" s="112"/>
      <c r="O11" s="112"/>
      <c r="P11" s="112"/>
      <c r="Q11" s="112"/>
      <c r="R11" s="95"/>
      <c r="S11" s="72"/>
      <c r="T11" s="72"/>
      <c r="U11" s="72"/>
      <c r="V11" s="207" t="str">
        <f t="shared" si="6"/>
        <v/>
      </c>
      <c r="W11" s="95"/>
      <c r="X11" s="95"/>
      <c r="Y11" s="207" t="str">
        <f t="shared" si="7"/>
        <v/>
      </c>
      <c r="Z11" s="112"/>
      <c r="AA11" s="112"/>
      <c r="AB11" s="112"/>
      <c r="AC11" s="112"/>
      <c r="AD11" s="112"/>
      <c r="AE11" s="112"/>
      <c r="AF11" s="112"/>
      <c r="AG11" s="112"/>
      <c r="AH11" s="112"/>
      <c r="AI11" s="112"/>
      <c r="AJ11" s="112"/>
      <c r="AK11" s="112"/>
      <c r="AL11" s="112"/>
      <c r="AM11" s="112"/>
      <c r="AN11" s="112"/>
      <c r="AO11" s="72"/>
      <c r="AP11" s="112"/>
      <c r="AQ11" s="112"/>
      <c r="AR11" s="112"/>
      <c r="AS11" s="112"/>
      <c r="AT11" s="112"/>
      <c r="AU11" s="112"/>
      <c r="AV11" s="112"/>
    </row>
    <row r="12" spans="1:48" s="119" customFormat="1" collapsed="1" x14ac:dyDescent="0.2">
      <c r="A12" s="72"/>
      <c r="B12" s="121"/>
      <c r="C12" s="207" t="str">
        <f t="shared" si="4"/>
        <v/>
      </c>
      <c r="D12" s="73"/>
      <c r="E12" s="112"/>
      <c r="F12" s="121"/>
      <c r="G12" s="121"/>
      <c r="H12" s="72"/>
      <c r="I12" s="302" t="str">
        <f t="shared" si="5"/>
        <v/>
      </c>
      <c r="J12" s="72"/>
      <c r="K12" s="112"/>
      <c r="L12" s="112"/>
      <c r="M12" s="112"/>
      <c r="N12" s="112"/>
      <c r="O12" s="112"/>
      <c r="P12" s="112"/>
      <c r="Q12" s="112"/>
      <c r="R12" s="95"/>
      <c r="S12" s="72"/>
      <c r="T12" s="72"/>
      <c r="U12" s="72"/>
      <c r="V12" s="207" t="str">
        <f t="shared" si="6"/>
        <v/>
      </c>
      <c r="W12" s="95"/>
      <c r="X12" s="95"/>
      <c r="Y12" s="207" t="str">
        <f t="shared" si="7"/>
        <v/>
      </c>
      <c r="Z12" s="112"/>
      <c r="AA12" s="112"/>
      <c r="AB12" s="112"/>
      <c r="AC12" s="112"/>
      <c r="AD12" s="112"/>
      <c r="AE12" s="112"/>
      <c r="AF12" s="112"/>
      <c r="AG12" s="112"/>
      <c r="AH12" s="112"/>
      <c r="AI12" s="112"/>
      <c r="AJ12" s="112"/>
      <c r="AK12" s="112"/>
      <c r="AL12" s="112"/>
      <c r="AM12" s="112"/>
      <c r="AN12" s="112"/>
      <c r="AO12" s="72"/>
      <c r="AP12" s="112"/>
      <c r="AQ12" s="112"/>
      <c r="AR12" s="112"/>
      <c r="AS12" s="112"/>
      <c r="AT12" s="112"/>
      <c r="AU12" s="112"/>
      <c r="AV12" s="112"/>
    </row>
    <row r="13" spans="1:48" s="119" customFormat="1" collapsed="1" x14ac:dyDescent="0.2">
      <c r="A13" s="72"/>
      <c r="B13" s="121"/>
      <c r="C13" s="207" t="str">
        <f t="shared" si="4"/>
        <v/>
      </c>
      <c r="D13" s="73"/>
      <c r="E13" s="112"/>
      <c r="F13" s="121"/>
      <c r="G13" s="121"/>
      <c r="H13" s="72"/>
      <c r="I13" s="302" t="str">
        <f t="shared" si="5"/>
        <v/>
      </c>
      <c r="J13" s="72"/>
      <c r="K13" s="112"/>
      <c r="L13" s="112"/>
      <c r="M13" s="112"/>
      <c r="N13" s="112"/>
      <c r="O13" s="112"/>
      <c r="P13" s="112"/>
      <c r="Q13" s="112"/>
      <c r="R13" s="95"/>
      <c r="S13" s="72"/>
      <c r="T13" s="72"/>
      <c r="U13" s="72"/>
      <c r="V13" s="207" t="str">
        <f t="shared" si="6"/>
        <v/>
      </c>
      <c r="W13" s="95"/>
      <c r="X13" s="95"/>
      <c r="Y13" s="207" t="str">
        <f t="shared" si="7"/>
        <v/>
      </c>
      <c r="Z13" s="112"/>
      <c r="AA13" s="112"/>
      <c r="AB13" s="112"/>
      <c r="AC13" s="112"/>
      <c r="AD13" s="112"/>
      <c r="AE13" s="112"/>
      <c r="AF13" s="112"/>
      <c r="AG13" s="112"/>
      <c r="AH13" s="112"/>
      <c r="AI13" s="112"/>
      <c r="AJ13" s="112"/>
      <c r="AK13" s="112"/>
      <c r="AL13" s="112"/>
      <c r="AM13" s="112"/>
      <c r="AN13" s="112"/>
      <c r="AO13" s="72"/>
      <c r="AP13" s="112"/>
      <c r="AQ13" s="112"/>
      <c r="AR13" s="112"/>
      <c r="AS13" s="112"/>
      <c r="AT13" s="112"/>
      <c r="AU13" s="112"/>
      <c r="AV13" s="112"/>
    </row>
    <row r="14" spans="1:48" s="119" customFormat="1" collapsed="1" x14ac:dyDescent="0.2">
      <c r="A14" s="72"/>
      <c r="B14" s="121"/>
      <c r="C14" s="207" t="str">
        <f t="shared" si="4"/>
        <v/>
      </c>
      <c r="D14" s="73"/>
      <c r="E14" s="112"/>
      <c r="F14" s="121"/>
      <c r="G14" s="121"/>
      <c r="H14" s="72"/>
      <c r="I14" s="302" t="str">
        <f t="shared" si="5"/>
        <v/>
      </c>
      <c r="J14" s="72"/>
      <c r="K14" s="112"/>
      <c r="L14" s="112"/>
      <c r="M14" s="112"/>
      <c r="N14" s="112"/>
      <c r="O14" s="112"/>
      <c r="P14" s="112"/>
      <c r="Q14" s="112"/>
      <c r="R14" s="95"/>
      <c r="S14" s="72"/>
      <c r="T14" s="72"/>
      <c r="U14" s="72"/>
      <c r="V14" s="207" t="str">
        <f t="shared" si="6"/>
        <v/>
      </c>
      <c r="W14" s="95"/>
      <c r="X14" s="95"/>
      <c r="Y14" s="207" t="str">
        <f t="shared" si="7"/>
        <v/>
      </c>
      <c r="Z14" s="112"/>
      <c r="AA14" s="112"/>
      <c r="AB14" s="112"/>
      <c r="AC14" s="112"/>
      <c r="AD14" s="112"/>
      <c r="AE14" s="112"/>
      <c r="AF14" s="112"/>
      <c r="AG14" s="112"/>
      <c r="AH14" s="112"/>
      <c r="AI14" s="112"/>
      <c r="AJ14" s="112"/>
      <c r="AK14" s="112"/>
      <c r="AL14" s="112"/>
      <c r="AM14" s="112"/>
      <c r="AN14" s="112"/>
      <c r="AO14" s="72"/>
      <c r="AP14" s="112"/>
      <c r="AQ14" s="112"/>
      <c r="AR14" s="112"/>
      <c r="AS14" s="112"/>
      <c r="AT14" s="112"/>
      <c r="AU14" s="112"/>
      <c r="AV14" s="112"/>
    </row>
    <row r="15" spans="1:48" s="119" customFormat="1" collapsed="1" x14ac:dyDescent="0.2">
      <c r="A15" s="72"/>
      <c r="B15" s="121"/>
      <c r="C15" s="207" t="str">
        <f t="shared" si="4"/>
        <v/>
      </c>
      <c r="D15" s="73"/>
      <c r="E15" s="112"/>
      <c r="F15" s="121"/>
      <c r="G15" s="121"/>
      <c r="H15" s="72"/>
      <c r="I15" s="302" t="str">
        <f t="shared" si="5"/>
        <v/>
      </c>
      <c r="J15" s="72"/>
      <c r="K15" s="112"/>
      <c r="L15" s="112"/>
      <c r="M15" s="112"/>
      <c r="N15" s="112"/>
      <c r="O15" s="112"/>
      <c r="P15" s="112"/>
      <c r="Q15" s="112"/>
      <c r="R15" s="95"/>
      <c r="S15" s="72"/>
      <c r="T15" s="72"/>
      <c r="U15" s="72"/>
      <c r="V15" s="207" t="str">
        <f t="shared" si="6"/>
        <v/>
      </c>
      <c r="W15" s="95"/>
      <c r="X15" s="95"/>
      <c r="Y15" s="207" t="str">
        <f t="shared" si="7"/>
        <v/>
      </c>
      <c r="Z15" s="112"/>
      <c r="AA15" s="112"/>
      <c r="AB15" s="112"/>
      <c r="AC15" s="112"/>
      <c r="AD15" s="112"/>
      <c r="AE15" s="112"/>
      <c r="AF15" s="112"/>
      <c r="AG15" s="112"/>
      <c r="AH15" s="112"/>
      <c r="AI15" s="112"/>
      <c r="AJ15" s="112"/>
      <c r="AK15" s="112"/>
      <c r="AL15" s="112"/>
      <c r="AM15" s="112"/>
      <c r="AN15" s="112"/>
      <c r="AO15" s="72"/>
      <c r="AP15" s="112"/>
      <c r="AQ15" s="112"/>
      <c r="AR15" s="112"/>
      <c r="AS15" s="112"/>
      <c r="AT15" s="112"/>
      <c r="AU15" s="112"/>
      <c r="AV15" s="112"/>
    </row>
    <row r="16" spans="1:48" s="119" customFormat="1" collapsed="1" x14ac:dyDescent="0.2">
      <c r="A16" s="72"/>
      <c r="B16" s="121"/>
      <c r="C16" s="207" t="str">
        <f t="shared" si="4"/>
        <v/>
      </c>
      <c r="D16" s="73"/>
      <c r="E16" s="112"/>
      <c r="F16" s="121"/>
      <c r="G16" s="121"/>
      <c r="H16" s="72"/>
      <c r="I16" s="302" t="str">
        <f t="shared" si="5"/>
        <v/>
      </c>
      <c r="J16" s="72"/>
      <c r="K16" s="112"/>
      <c r="L16" s="112"/>
      <c r="M16" s="112"/>
      <c r="N16" s="112"/>
      <c r="O16" s="112"/>
      <c r="P16" s="112"/>
      <c r="Q16" s="112"/>
      <c r="R16" s="95"/>
      <c r="S16" s="72"/>
      <c r="T16" s="72"/>
      <c r="U16" s="72"/>
      <c r="V16" s="207" t="str">
        <f t="shared" si="6"/>
        <v/>
      </c>
      <c r="W16" s="95"/>
      <c r="X16" s="95"/>
      <c r="Y16" s="207" t="str">
        <f t="shared" si="7"/>
        <v/>
      </c>
      <c r="Z16" s="112"/>
      <c r="AA16" s="112"/>
      <c r="AB16" s="112"/>
      <c r="AC16" s="112"/>
      <c r="AD16" s="112"/>
      <c r="AE16" s="112"/>
      <c r="AF16" s="112"/>
      <c r="AG16" s="112"/>
      <c r="AH16" s="112"/>
      <c r="AI16" s="112"/>
      <c r="AJ16" s="112"/>
      <c r="AK16" s="112"/>
      <c r="AL16" s="112"/>
      <c r="AM16" s="112"/>
      <c r="AN16" s="112"/>
      <c r="AO16" s="72"/>
      <c r="AP16" s="112"/>
      <c r="AQ16" s="112"/>
      <c r="AR16" s="112"/>
      <c r="AS16" s="112"/>
      <c r="AT16" s="112"/>
      <c r="AU16" s="112"/>
      <c r="AV16" s="112"/>
    </row>
    <row r="17" spans="1:48" s="119" customFormat="1" collapsed="1" x14ac:dyDescent="0.2">
      <c r="A17" s="72"/>
      <c r="B17" s="121"/>
      <c r="C17" s="207" t="str">
        <f t="shared" si="4"/>
        <v/>
      </c>
      <c r="D17" s="73"/>
      <c r="E17" s="112"/>
      <c r="F17" s="121"/>
      <c r="G17" s="121"/>
      <c r="H17" s="72"/>
      <c r="I17" s="302" t="str">
        <f t="shared" si="5"/>
        <v/>
      </c>
      <c r="J17" s="72"/>
      <c r="K17" s="112"/>
      <c r="L17" s="112"/>
      <c r="M17" s="112"/>
      <c r="N17" s="112"/>
      <c r="O17" s="112"/>
      <c r="P17" s="112"/>
      <c r="Q17" s="112"/>
      <c r="R17" s="95"/>
      <c r="S17" s="72"/>
      <c r="T17" s="72"/>
      <c r="U17" s="72"/>
      <c r="V17" s="207" t="str">
        <f t="shared" si="6"/>
        <v/>
      </c>
      <c r="W17" s="95"/>
      <c r="X17" s="95"/>
      <c r="Y17" s="207" t="str">
        <f t="shared" si="7"/>
        <v/>
      </c>
      <c r="Z17" s="112"/>
      <c r="AA17" s="112"/>
      <c r="AB17" s="112"/>
      <c r="AC17" s="112"/>
      <c r="AD17" s="112"/>
      <c r="AE17" s="112"/>
      <c r="AF17" s="112"/>
      <c r="AG17" s="112"/>
      <c r="AH17" s="112"/>
      <c r="AI17" s="112"/>
      <c r="AJ17" s="112"/>
      <c r="AK17" s="112"/>
      <c r="AL17" s="112"/>
      <c r="AM17" s="112"/>
      <c r="AN17" s="112"/>
      <c r="AO17" s="72"/>
      <c r="AP17" s="112"/>
      <c r="AQ17" s="112"/>
      <c r="AR17" s="112"/>
      <c r="AS17" s="112"/>
      <c r="AT17" s="112"/>
      <c r="AU17" s="112"/>
      <c r="AV17" s="112"/>
    </row>
    <row r="18" spans="1:48" s="119" customFormat="1" collapsed="1" x14ac:dyDescent="0.2">
      <c r="A18" s="72"/>
      <c r="B18" s="121"/>
      <c r="C18" s="207" t="str">
        <f t="shared" si="4"/>
        <v/>
      </c>
      <c r="D18" s="73"/>
      <c r="E18" s="112"/>
      <c r="F18" s="121"/>
      <c r="G18" s="121"/>
      <c r="H18" s="72"/>
      <c r="I18" s="302" t="str">
        <f t="shared" si="5"/>
        <v/>
      </c>
      <c r="J18" s="72"/>
      <c r="K18" s="112"/>
      <c r="L18" s="112"/>
      <c r="M18" s="112"/>
      <c r="N18" s="112"/>
      <c r="O18" s="112"/>
      <c r="P18" s="112"/>
      <c r="Q18" s="112"/>
      <c r="R18" s="95"/>
      <c r="S18" s="72"/>
      <c r="T18" s="72"/>
      <c r="U18" s="72"/>
      <c r="V18" s="207" t="str">
        <f t="shared" si="6"/>
        <v/>
      </c>
      <c r="W18" s="95"/>
      <c r="X18" s="95"/>
      <c r="Y18" s="207" t="str">
        <f t="shared" si="7"/>
        <v/>
      </c>
      <c r="Z18" s="112"/>
      <c r="AA18" s="112"/>
      <c r="AB18" s="112"/>
      <c r="AC18" s="112"/>
      <c r="AD18" s="112"/>
      <c r="AE18" s="112"/>
      <c r="AF18" s="112"/>
      <c r="AG18" s="112"/>
      <c r="AH18" s="112"/>
      <c r="AI18" s="112"/>
      <c r="AJ18" s="112"/>
      <c r="AK18" s="112"/>
      <c r="AL18" s="112"/>
      <c r="AM18" s="112"/>
      <c r="AN18" s="112"/>
      <c r="AO18" s="72"/>
      <c r="AP18" s="112"/>
      <c r="AQ18" s="112"/>
      <c r="AR18" s="112"/>
      <c r="AS18" s="112"/>
      <c r="AT18" s="112"/>
      <c r="AU18" s="112"/>
      <c r="AV18" s="112"/>
    </row>
    <row r="19" spans="1:48" s="119" customFormat="1" collapsed="1" x14ac:dyDescent="0.2">
      <c r="A19" s="72"/>
      <c r="B19" s="121"/>
      <c r="C19" s="207" t="str">
        <f t="shared" si="4"/>
        <v/>
      </c>
      <c r="D19" s="73"/>
      <c r="E19" s="112"/>
      <c r="F19" s="121"/>
      <c r="G19" s="121"/>
      <c r="H19" s="72"/>
      <c r="I19" s="302" t="str">
        <f t="shared" si="5"/>
        <v/>
      </c>
      <c r="J19" s="72"/>
      <c r="K19" s="112"/>
      <c r="L19" s="112"/>
      <c r="M19" s="112"/>
      <c r="N19" s="112"/>
      <c r="O19" s="112"/>
      <c r="P19" s="112"/>
      <c r="Q19" s="112"/>
      <c r="R19" s="95"/>
      <c r="S19" s="72"/>
      <c r="T19" s="72"/>
      <c r="U19" s="72"/>
      <c r="V19" s="207" t="str">
        <f t="shared" si="6"/>
        <v/>
      </c>
      <c r="W19" s="95"/>
      <c r="X19" s="95"/>
      <c r="Y19" s="207" t="str">
        <f t="shared" si="7"/>
        <v/>
      </c>
      <c r="Z19" s="112"/>
      <c r="AA19" s="112"/>
      <c r="AB19" s="112"/>
      <c r="AC19" s="112"/>
      <c r="AD19" s="112"/>
      <c r="AE19" s="112"/>
      <c r="AF19" s="112"/>
      <c r="AG19" s="112"/>
      <c r="AH19" s="112"/>
      <c r="AI19" s="112"/>
      <c r="AJ19" s="112"/>
      <c r="AK19" s="112"/>
      <c r="AL19" s="112"/>
      <c r="AM19" s="112"/>
      <c r="AN19" s="112"/>
      <c r="AO19" s="72"/>
      <c r="AP19" s="112"/>
      <c r="AQ19" s="112"/>
      <c r="AR19" s="112"/>
      <c r="AS19" s="112"/>
      <c r="AT19" s="112"/>
      <c r="AU19" s="112"/>
      <c r="AV19" s="112"/>
    </row>
    <row r="20" spans="1:48" s="119" customFormat="1" collapsed="1" x14ac:dyDescent="0.2">
      <c r="A20" s="72"/>
      <c r="B20" s="121"/>
      <c r="C20" s="207" t="str">
        <f t="shared" si="4"/>
        <v/>
      </c>
      <c r="D20" s="73"/>
      <c r="E20" s="112"/>
      <c r="F20" s="121"/>
      <c r="G20" s="121"/>
      <c r="H20" s="72"/>
      <c r="I20" s="302" t="str">
        <f t="shared" si="5"/>
        <v/>
      </c>
      <c r="J20" s="72"/>
      <c r="K20" s="112"/>
      <c r="L20" s="112"/>
      <c r="M20" s="112"/>
      <c r="N20" s="112"/>
      <c r="O20" s="112"/>
      <c r="P20" s="112"/>
      <c r="Q20" s="112"/>
      <c r="R20" s="95"/>
      <c r="S20" s="72"/>
      <c r="T20" s="72"/>
      <c r="U20" s="72"/>
      <c r="V20" s="207" t="str">
        <f t="shared" si="6"/>
        <v/>
      </c>
      <c r="W20" s="95"/>
      <c r="X20" s="95"/>
      <c r="Y20" s="207" t="str">
        <f t="shared" si="7"/>
        <v/>
      </c>
      <c r="Z20" s="112"/>
      <c r="AA20" s="112"/>
      <c r="AB20" s="112"/>
      <c r="AC20" s="112"/>
      <c r="AD20" s="112"/>
      <c r="AE20" s="112"/>
      <c r="AF20" s="112"/>
      <c r="AG20" s="112"/>
      <c r="AH20" s="112"/>
      <c r="AI20" s="112"/>
      <c r="AJ20" s="112"/>
      <c r="AK20" s="112"/>
      <c r="AL20" s="112"/>
      <c r="AM20" s="112"/>
      <c r="AN20" s="112"/>
      <c r="AO20" s="72"/>
      <c r="AP20" s="112"/>
      <c r="AQ20" s="112"/>
      <c r="AR20" s="112"/>
      <c r="AS20" s="112"/>
      <c r="AT20" s="112"/>
      <c r="AU20" s="112"/>
      <c r="AV20" s="112"/>
    </row>
    <row r="21" spans="1:48" s="119" customFormat="1" collapsed="1" x14ac:dyDescent="0.2">
      <c r="A21" s="72"/>
      <c r="B21" s="121"/>
      <c r="C21" s="207" t="str">
        <f t="shared" si="4"/>
        <v/>
      </c>
      <c r="D21" s="73"/>
      <c r="E21" s="112"/>
      <c r="F21" s="121"/>
      <c r="G21" s="121"/>
      <c r="H21" s="72"/>
      <c r="I21" s="302" t="str">
        <f t="shared" si="5"/>
        <v/>
      </c>
      <c r="J21" s="72"/>
      <c r="K21" s="112"/>
      <c r="L21" s="112"/>
      <c r="M21" s="112"/>
      <c r="N21" s="112"/>
      <c r="O21" s="112"/>
      <c r="P21" s="112"/>
      <c r="Q21" s="112"/>
      <c r="R21" s="95"/>
      <c r="S21" s="72"/>
      <c r="T21" s="72"/>
      <c r="U21" s="72"/>
      <c r="V21" s="207" t="str">
        <f t="shared" si="6"/>
        <v/>
      </c>
      <c r="W21" s="95"/>
      <c r="X21" s="95"/>
      <c r="Y21" s="207" t="str">
        <f t="shared" si="7"/>
        <v/>
      </c>
      <c r="Z21" s="112"/>
      <c r="AA21" s="112"/>
      <c r="AB21" s="112"/>
      <c r="AC21" s="112"/>
      <c r="AD21" s="112"/>
      <c r="AE21" s="112"/>
      <c r="AF21" s="112"/>
      <c r="AG21" s="112"/>
      <c r="AH21" s="112"/>
      <c r="AI21" s="112"/>
      <c r="AJ21" s="112"/>
      <c r="AK21" s="112"/>
      <c r="AL21" s="112"/>
      <c r="AM21" s="112"/>
      <c r="AN21" s="112"/>
      <c r="AO21" s="72"/>
      <c r="AP21" s="112"/>
      <c r="AQ21" s="112"/>
      <c r="AR21" s="112"/>
      <c r="AS21" s="112"/>
      <c r="AT21" s="112"/>
      <c r="AU21" s="112"/>
      <c r="AV21" s="112"/>
    </row>
    <row r="22" spans="1:48" s="119" customFormat="1" collapsed="1" x14ac:dyDescent="0.2">
      <c r="A22" s="72"/>
      <c r="B22" s="121"/>
      <c r="C22" s="207" t="str">
        <f t="shared" si="4"/>
        <v/>
      </c>
      <c r="D22" s="73"/>
      <c r="E22" s="112"/>
      <c r="F22" s="121"/>
      <c r="G22" s="121"/>
      <c r="H22" s="72"/>
      <c r="I22" s="302" t="str">
        <f t="shared" si="5"/>
        <v/>
      </c>
      <c r="J22" s="72"/>
      <c r="K22" s="112"/>
      <c r="L22" s="112"/>
      <c r="M22" s="112"/>
      <c r="N22" s="112"/>
      <c r="O22" s="112"/>
      <c r="P22" s="112"/>
      <c r="Q22" s="112"/>
      <c r="R22" s="95"/>
      <c r="S22" s="72"/>
      <c r="T22" s="72"/>
      <c r="U22" s="72"/>
      <c r="V22" s="207" t="str">
        <f t="shared" si="6"/>
        <v/>
      </c>
      <c r="W22" s="95"/>
      <c r="X22" s="95"/>
      <c r="Y22" s="207" t="str">
        <f t="shared" si="7"/>
        <v/>
      </c>
      <c r="Z22" s="112"/>
      <c r="AA22" s="112"/>
      <c r="AB22" s="112"/>
      <c r="AC22" s="112"/>
      <c r="AD22" s="112"/>
      <c r="AE22" s="112"/>
      <c r="AF22" s="112"/>
      <c r="AG22" s="112"/>
      <c r="AH22" s="112"/>
      <c r="AI22" s="112"/>
      <c r="AJ22" s="112"/>
      <c r="AK22" s="112"/>
      <c r="AL22" s="112"/>
      <c r="AM22" s="112"/>
      <c r="AN22" s="112"/>
      <c r="AO22" s="72"/>
      <c r="AP22" s="112"/>
      <c r="AQ22" s="112"/>
      <c r="AR22" s="112"/>
      <c r="AS22" s="112"/>
      <c r="AT22" s="112"/>
      <c r="AU22" s="112"/>
      <c r="AV22" s="112"/>
    </row>
    <row r="23" spans="1:48" s="119" customFormat="1" collapsed="1" x14ac:dyDescent="0.2">
      <c r="A23" s="72"/>
      <c r="B23" s="121"/>
      <c r="C23" s="207" t="str">
        <f t="shared" si="4"/>
        <v/>
      </c>
      <c r="D23" s="73"/>
      <c r="E23" s="112"/>
      <c r="F23" s="121"/>
      <c r="G23" s="121"/>
      <c r="H23" s="72"/>
      <c r="I23" s="302" t="str">
        <f t="shared" si="5"/>
        <v/>
      </c>
      <c r="J23" s="72"/>
      <c r="K23" s="112"/>
      <c r="L23" s="112"/>
      <c r="M23" s="112"/>
      <c r="N23" s="112"/>
      <c r="O23" s="112"/>
      <c r="P23" s="112"/>
      <c r="Q23" s="112"/>
      <c r="R23" s="95"/>
      <c r="S23" s="72"/>
      <c r="T23" s="72"/>
      <c r="U23" s="72"/>
      <c r="V23" s="207" t="str">
        <f t="shared" si="6"/>
        <v/>
      </c>
      <c r="W23" s="95"/>
      <c r="X23" s="95"/>
      <c r="Y23" s="207" t="str">
        <f t="shared" si="7"/>
        <v/>
      </c>
      <c r="Z23" s="112"/>
      <c r="AA23" s="112"/>
      <c r="AB23" s="112"/>
      <c r="AC23" s="112"/>
      <c r="AD23" s="112"/>
      <c r="AE23" s="112"/>
      <c r="AF23" s="112"/>
      <c r="AG23" s="112"/>
      <c r="AH23" s="112"/>
      <c r="AI23" s="112"/>
      <c r="AJ23" s="112"/>
      <c r="AK23" s="112"/>
      <c r="AL23" s="112"/>
      <c r="AM23" s="112"/>
      <c r="AN23" s="112"/>
      <c r="AO23" s="72"/>
      <c r="AP23" s="112"/>
      <c r="AQ23" s="112"/>
      <c r="AR23" s="112"/>
      <c r="AS23" s="112"/>
      <c r="AT23" s="112"/>
      <c r="AU23" s="112"/>
      <c r="AV23" s="112"/>
    </row>
    <row r="24" spans="1:48" s="119" customFormat="1" collapsed="1" x14ac:dyDescent="0.2">
      <c r="A24" s="72"/>
      <c r="B24" s="121"/>
      <c r="C24" s="207" t="str">
        <f t="shared" si="4"/>
        <v/>
      </c>
      <c r="D24" s="73"/>
      <c r="E24" s="112"/>
      <c r="F24" s="121"/>
      <c r="G24" s="121"/>
      <c r="H24" s="72"/>
      <c r="I24" s="302" t="str">
        <f t="shared" si="5"/>
        <v/>
      </c>
      <c r="J24" s="72"/>
      <c r="K24" s="112"/>
      <c r="L24" s="112"/>
      <c r="M24" s="112"/>
      <c r="N24" s="112"/>
      <c r="O24" s="112"/>
      <c r="P24" s="112"/>
      <c r="Q24" s="112"/>
      <c r="R24" s="95"/>
      <c r="S24" s="72"/>
      <c r="T24" s="72"/>
      <c r="U24" s="72"/>
      <c r="V24" s="207" t="str">
        <f t="shared" si="6"/>
        <v/>
      </c>
      <c r="W24" s="95"/>
      <c r="X24" s="95"/>
      <c r="Y24" s="207" t="str">
        <f t="shared" si="7"/>
        <v/>
      </c>
      <c r="Z24" s="112"/>
      <c r="AA24" s="112"/>
      <c r="AB24" s="112"/>
      <c r="AC24" s="112"/>
      <c r="AD24" s="112"/>
      <c r="AE24" s="112"/>
      <c r="AF24" s="112"/>
      <c r="AG24" s="112"/>
      <c r="AH24" s="112"/>
      <c r="AI24" s="112"/>
      <c r="AJ24" s="112"/>
      <c r="AK24" s="112"/>
      <c r="AL24" s="112"/>
      <c r="AM24" s="112"/>
      <c r="AN24" s="112"/>
      <c r="AO24" s="72"/>
      <c r="AP24" s="112"/>
      <c r="AQ24" s="112"/>
      <c r="AR24" s="112"/>
      <c r="AS24" s="112"/>
      <c r="AT24" s="112"/>
      <c r="AU24" s="112"/>
      <c r="AV24" s="112"/>
    </row>
    <row r="25" spans="1:48" s="119" customFormat="1" collapsed="1" x14ac:dyDescent="0.2">
      <c r="A25" s="72"/>
      <c r="B25" s="121"/>
      <c r="C25" s="207" t="str">
        <f t="shared" si="4"/>
        <v/>
      </c>
      <c r="D25" s="73"/>
      <c r="E25" s="112"/>
      <c r="F25" s="121"/>
      <c r="G25" s="121"/>
      <c r="H25" s="72"/>
      <c r="I25" s="302" t="str">
        <f t="shared" si="5"/>
        <v/>
      </c>
      <c r="J25" s="72"/>
      <c r="K25" s="112"/>
      <c r="L25" s="112"/>
      <c r="M25" s="112"/>
      <c r="N25" s="112"/>
      <c r="O25" s="112"/>
      <c r="P25" s="112"/>
      <c r="Q25" s="112"/>
      <c r="R25" s="95"/>
      <c r="S25" s="72"/>
      <c r="T25" s="72"/>
      <c r="U25" s="72"/>
      <c r="V25" s="207" t="str">
        <f t="shared" si="6"/>
        <v/>
      </c>
      <c r="W25" s="95"/>
      <c r="X25" s="95"/>
      <c r="Y25" s="207" t="str">
        <f t="shared" si="7"/>
        <v/>
      </c>
      <c r="Z25" s="112"/>
      <c r="AA25" s="112"/>
      <c r="AB25" s="112"/>
      <c r="AC25" s="112"/>
      <c r="AD25" s="112"/>
      <c r="AE25" s="112"/>
      <c r="AF25" s="112"/>
      <c r="AG25" s="112"/>
      <c r="AH25" s="112"/>
      <c r="AI25" s="112"/>
      <c r="AJ25" s="112"/>
      <c r="AK25" s="112"/>
      <c r="AL25" s="112"/>
      <c r="AM25" s="112"/>
      <c r="AN25" s="112"/>
      <c r="AO25" s="72"/>
      <c r="AP25" s="112"/>
      <c r="AQ25" s="112"/>
      <c r="AR25" s="112"/>
      <c r="AS25" s="112"/>
      <c r="AT25" s="112"/>
      <c r="AU25" s="112"/>
      <c r="AV25" s="112"/>
    </row>
    <row r="26" spans="1:48" s="119" customFormat="1" collapsed="1" x14ac:dyDescent="0.2">
      <c r="A26" s="72"/>
      <c r="B26" s="121"/>
      <c r="C26" s="207" t="str">
        <f t="shared" si="4"/>
        <v/>
      </c>
      <c r="D26" s="73"/>
      <c r="E26" s="112"/>
      <c r="F26" s="121"/>
      <c r="G26" s="121"/>
      <c r="H26" s="72"/>
      <c r="I26" s="302" t="str">
        <f t="shared" si="5"/>
        <v/>
      </c>
      <c r="J26" s="72"/>
      <c r="K26" s="112"/>
      <c r="L26" s="112"/>
      <c r="M26" s="112"/>
      <c r="N26" s="112"/>
      <c r="O26" s="112"/>
      <c r="P26" s="112"/>
      <c r="Q26" s="112"/>
      <c r="R26" s="95"/>
      <c r="S26" s="72"/>
      <c r="T26" s="72"/>
      <c r="U26" s="72"/>
      <c r="V26" s="207" t="str">
        <f t="shared" si="6"/>
        <v/>
      </c>
      <c r="W26" s="95"/>
      <c r="X26" s="95"/>
      <c r="Y26" s="207" t="str">
        <f t="shared" si="7"/>
        <v/>
      </c>
      <c r="Z26" s="112"/>
      <c r="AA26" s="112"/>
      <c r="AB26" s="112"/>
      <c r="AC26" s="112"/>
      <c r="AD26" s="112"/>
      <c r="AE26" s="112"/>
      <c r="AF26" s="112"/>
      <c r="AG26" s="112"/>
      <c r="AH26" s="112"/>
      <c r="AI26" s="112"/>
      <c r="AJ26" s="112"/>
      <c r="AK26" s="112"/>
      <c r="AL26" s="112"/>
      <c r="AM26" s="112"/>
      <c r="AN26" s="112"/>
      <c r="AO26" s="72"/>
      <c r="AP26" s="112"/>
      <c r="AQ26" s="112"/>
      <c r="AR26" s="112"/>
      <c r="AS26" s="112"/>
      <c r="AT26" s="112"/>
      <c r="AU26" s="112"/>
      <c r="AV26" s="112"/>
    </row>
    <row r="27" spans="1:48" s="119" customFormat="1" collapsed="1" x14ac:dyDescent="0.2">
      <c r="A27" s="72"/>
      <c r="B27" s="121"/>
      <c r="C27" s="207" t="str">
        <f t="shared" si="4"/>
        <v/>
      </c>
      <c r="D27" s="73"/>
      <c r="E27" s="112"/>
      <c r="F27" s="121"/>
      <c r="G27" s="121"/>
      <c r="H27" s="72"/>
      <c r="I27" s="302" t="str">
        <f t="shared" si="5"/>
        <v/>
      </c>
      <c r="J27" s="72"/>
      <c r="K27" s="112"/>
      <c r="L27" s="112"/>
      <c r="M27" s="112"/>
      <c r="N27" s="112"/>
      <c r="O27" s="112"/>
      <c r="P27" s="112"/>
      <c r="Q27" s="112"/>
      <c r="R27" s="95"/>
      <c r="S27" s="72"/>
      <c r="T27" s="72"/>
      <c r="U27" s="72"/>
      <c r="V27" s="207" t="str">
        <f t="shared" si="6"/>
        <v/>
      </c>
      <c r="W27" s="95"/>
      <c r="X27" s="95"/>
      <c r="Y27" s="207" t="str">
        <f t="shared" si="7"/>
        <v/>
      </c>
      <c r="Z27" s="112"/>
      <c r="AA27" s="112"/>
      <c r="AB27" s="112"/>
      <c r="AC27" s="112"/>
      <c r="AD27" s="112"/>
      <c r="AE27" s="112"/>
      <c r="AF27" s="112"/>
      <c r="AG27" s="112"/>
      <c r="AH27" s="112"/>
      <c r="AI27" s="112"/>
      <c r="AJ27" s="112"/>
      <c r="AK27" s="112"/>
      <c r="AL27" s="112"/>
      <c r="AM27" s="112"/>
      <c r="AN27" s="112"/>
      <c r="AO27" s="72"/>
      <c r="AP27" s="112"/>
      <c r="AQ27" s="112"/>
      <c r="AR27" s="112"/>
      <c r="AS27" s="112"/>
      <c r="AT27" s="112"/>
      <c r="AU27" s="112"/>
      <c r="AV27" s="112"/>
    </row>
    <row r="28" spans="1:48" s="119" customFormat="1" collapsed="1" x14ac:dyDescent="0.2">
      <c r="A28" s="72"/>
      <c r="B28" s="121"/>
      <c r="C28" s="207" t="str">
        <f t="shared" si="4"/>
        <v/>
      </c>
      <c r="D28" s="73"/>
      <c r="E28" s="112"/>
      <c r="F28" s="121"/>
      <c r="G28" s="121"/>
      <c r="H28" s="72"/>
      <c r="I28" s="302" t="str">
        <f t="shared" si="5"/>
        <v/>
      </c>
      <c r="J28" s="72"/>
      <c r="K28" s="112"/>
      <c r="L28" s="112"/>
      <c r="M28" s="112"/>
      <c r="N28" s="112"/>
      <c r="O28" s="112"/>
      <c r="P28" s="112"/>
      <c r="Q28" s="112"/>
      <c r="R28" s="95"/>
      <c r="S28" s="72"/>
      <c r="T28" s="72"/>
      <c r="U28" s="72"/>
      <c r="V28" s="207" t="str">
        <f t="shared" si="6"/>
        <v/>
      </c>
      <c r="W28" s="95"/>
      <c r="X28" s="95"/>
      <c r="Y28" s="207" t="str">
        <f t="shared" si="7"/>
        <v/>
      </c>
      <c r="Z28" s="112"/>
      <c r="AA28" s="112"/>
      <c r="AB28" s="112"/>
      <c r="AC28" s="112"/>
      <c r="AD28" s="112"/>
      <c r="AE28" s="112"/>
      <c r="AF28" s="112"/>
      <c r="AG28" s="112"/>
      <c r="AH28" s="112"/>
      <c r="AI28" s="112"/>
      <c r="AJ28" s="112"/>
      <c r="AK28" s="112"/>
      <c r="AL28" s="112"/>
      <c r="AM28" s="112"/>
      <c r="AN28" s="112"/>
      <c r="AO28" s="72"/>
      <c r="AP28" s="112"/>
      <c r="AQ28" s="112"/>
      <c r="AR28" s="112"/>
      <c r="AS28" s="112"/>
      <c r="AT28" s="112"/>
      <c r="AU28" s="112"/>
      <c r="AV28" s="112"/>
    </row>
    <row r="29" spans="1:48" s="119" customFormat="1" collapsed="1" x14ac:dyDescent="0.2">
      <c r="A29" s="72"/>
      <c r="B29" s="121"/>
      <c r="C29" s="207" t="str">
        <f t="shared" si="4"/>
        <v/>
      </c>
      <c r="D29" s="73"/>
      <c r="E29" s="112"/>
      <c r="F29" s="121"/>
      <c r="G29" s="121"/>
      <c r="H29" s="72"/>
      <c r="I29" s="302" t="str">
        <f t="shared" si="5"/>
        <v/>
      </c>
      <c r="J29" s="72"/>
      <c r="K29" s="112"/>
      <c r="L29" s="112"/>
      <c r="M29" s="112"/>
      <c r="N29" s="112"/>
      <c r="O29" s="112"/>
      <c r="P29" s="112"/>
      <c r="Q29" s="112"/>
      <c r="R29" s="95"/>
      <c r="S29" s="72"/>
      <c r="T29" s="72"/>
      <c r="U29" s="72"/>
      <c r="V29" s="207" t="str">
        <f t="shared" si="6"/>
        <v/>
      </c>
      <c r="W29" s="95"/>
      <c r="X29" s="95"/>
      <c r="Y29" s="207" t="str">
        <f t="shared" si="7"/>
        <v/>
      </c>
      <c r="Z29" s="112"/>
      <c r="AA29" s="112"/>
      <c r="AB29" s="112"/>
      <c r="AC29" s="112"/>
      <c r="AD29" s="112"/>
      <c r="AE29" s="112"/>
      <c r="AF29" s="112"/>
      <c r="AG29" s="112"/>
      <c r="AH29" s="112"/>
      <c r="AI29" s="112"/>
      <c r="AJ29" s="112"/>
      <c r="AK29" s="112"/>
      <c r="AL29" s="112"/>
      <c r="AM29" s="112"/>
      <c r="AN29" s="112"/>
      <c r="AO29" s="72"/>
      <c r="AP29" s="112"/>
      <c r="AQ29" s="112"/>
      <c r="AR29" s="112"/>
      <c r="AS29" s="112"/>
      <c r="AT29" s="112"/>
      <c r="AU29" s="112"/>
      <c r="AV29" s="112"/>
    </row>
    <row r="30" spans="1:48" s="119" customFormat="1" collapsed="1" x14ac:dyDescent="0.2">
      <c r="A30" s="72"/>
      <c r="B30" s="121"/>
      <c r="C30" s="207" t="str">
        <f t="shared" si="4"/>
        <v/>
      </c>
      <c r="D30" s="73"/>
      <c r="E30" s="112"/>
      <c r="F30" s="121"/>
      <c r="G30" s="121"/>
      <c r="H30" s="72"/>
      <c r="I30" s="302" t="str">
        <f t="shared" si="5"/>
        <v/>
      </c>
      <c r="J30" s="72"/>
      <c r="K30" s="112"/>
      <c r="L30" s="112"/>
      <c r="M30" s="112"/>
      <c r="N30" s="112"/>
      <c r="O30" s="112"/>
      <c r="P30" s="112"/>
      <c r="Q30" s="112"/>
      <c r="R30" s="95"/>
      <c r="S30" s="72"/>
      <c r="T30" s="72"/>
      <c r="U30" s="72"/>
      <c r="V30" s="207" t="str">
        <f t="shared" si="6"/>
        <v/>
      </c>
      <c r="W30" s="95"/>
      <c r="X30" s="95"/>
      <c r="Y30" s="207" t="str">
        <f t="shared" si="7"/>
        <v/>
      </c>
      <c r="Z30" s="112"/>
      <c r="AA30" s="112"/>
      <c r="AB30" s="112"/>
      <c r="AC30" s="112"/>
      <c r="AD30" s="112"/>
      <c r="AE30" s="112"/>
      <c r="AF30" s="112"/>
      <c r="AG30" s="112"/>
      <c r="AH30" s="112"/>
      <c r="AI30" s="112"/>
      <c r="AJ30" s="112"/>
      <c r="AK30" s="112"/>
      <c r="AL30" s="112"/>
      <c r="AM30" s="112"/>
      <c r="AN30" s="112"/>
      <c r="AO30" s="72"/>
      <c r="AP30" s="112"/>
      <c r="AQ30" s="112"/>
      <c r="AR30" s="112"/>
      <c r="AS30" s="112"/>
      <c r="AT30" s="112"/>
      <c r="AU30" s="112"/>
      <c r="AV30" s="112"/>
    </row>
    <row r="31" spans="1:48" s="119" customFormat="1" collapsed="1" x14ac:dyDescent="0.2">
      <c r="A31" s="72"/>
      <c r="B31" s="121"/>
      <c r="C31" s="207" t="str">
        <f t="shared" si="4"/>
        <v/>
      </c>
      <c r="D31" s="73"/>
      <c r="E31" s="112"/>
      <c r="F31" s="121"/>
      <c r="G31" s="121"/>
      <c r="H31" s="72"/>
      <c r="I31" s="302" t="str">
        <f t="shared" si="5"/>
        <v/>
      </c>
      <c r="J31" s="72"/>
      <c r="K31" s="112"/>
      <c r="L31" s="112"/>
      <c r="M31" s="112"/>
      <c r="N31" s="112"/>
      <c r="O31" s="112"/>
      <c r="P31" s="112"/>
      <c r="Q31" s="112"/>
      <c r="R31" s="95"/>
      <c r="S31" s="72"/>
      <c r="T31" s="72"/>
      <c r="U31" s="72"/>
      <c r="V31" s="207" t="str">
        <f t="shared" si="6"/>
        <v/>
      </c>
      <c r="W31" s="95"/>
      <c r="X31" s="95"/>
      <c r="Y31" s="207" t="str">
        <f t="shared" si="7"/>
        <v/>
      </c>
      <c r="Z31" s="112"/>
      <c r="AA31" s="112"/>
      <c r="AB31" s="112"/>
      <c r="AC31" s="112"/>
      <c r="AD31" s="112"/>
      <c r="AE31" s="112"/>
      <c r="AF31" s="112"/>
      <c r="AG31" s="112"/>
      <c r="AH31" s="112"/>
      <c r="AI31" s="112"/>
      <c r="AJ31" s="112"/>
      <c r="AK31" s="112"/>
      <c r="AL31" s="112"/>
      <c r="AM31" s="112"/>
      <c r="AN31" s="112"/>
      <c r="AO31" s="72"/>
      <c r="AP31" s="112"/>
      <c r="AQ31" s="112"/>
      <c r="AR31" s="112"/>
      <c r="AS31" s="112"/>
      <c r="AT31" s="112"/>
      <c r="AU31" s="112"/>
      <c r="AV31" s="112"/>
    </row>
    <row r="32" spans="1:48" s="119" customFormat="1" collapsed="1" x14ac:dyDescent="0.2">
      <c r="A32" s="72"/>
      <c r="B32" s="121"/>
      <c r="C32" s="207" t="str">
        <f t="shared" si="4"/>
        <v/>
      </c>
      <c r="D32" s="73"/>
      <c r="E32" s="112"/>
      <c r="F32" s="121"/>
      <c r="G32" s="121"/>
      <c r="H32" s="72"/>
      <c r="I32" s="302" t="str">
        <f t="shared" si="5"/>
        <v/>
      </c>
      <c r="J32" s="72"/>
      <c r="K32" s="112"/>
      <c r="L32" s="112"/>
      <c r="M32" s="112"/>
      <c r="N32" s="112"/>
      <c r="O32" s="112"/>
      <c r="P32" s="112"/>
      <c r="Q32" s="112"/>
      <c r="R32" s="95"/>
      <c r="S32" s="72"/>
      <c r="T32" s="72"/>
      <c r="U32" s="72"/>
      <c r="V32" s="207" t="str">
        <f t="shared" si="6"/>
        <v/>
      </c>
      <c r="W32" s="95"/>
      <c r="X32" s="95"/>
      <c r="Y32" s="207" t="str">
        <f t="shared" si="7"/>
        <v/>
      </c>
      <c r="Z32" s="112"/>
      <c r="AA32" s="112"/>
      <c r="AB32" s="112"/>
      <c r="AC32" s="112"/>
      <c r="AD32" s="112"/>
      <c r="AE32" s="112"/>
      <c r="AF32" s="112"/>
      <c r="AG32" s="112"/>
      <c r="AH32" s="112"/>
      <c r="AI32" s="112"/>
      <c r="AJ32" s="112"/>
      <c r="AK32" s="112"/>
      <c r="AL32" s="112"/>
      <c r="AM32" s="112"/>
      <c r="AN32" s="112"/>
      <c r="AO32" s="72"/>
      <c r="AP32" s="112"/>
      <c r="AQ32" s="112"/>
      <c r="AR32" s="112"/>
      <c r="AS32" s="112"/>
      <c r="AT32" s="112"/>
      <c r="AU32" s="112"/>
      <c r="AV32" s="112"/>
    </row>
    <row r="33" spans="1:48" s="119" customFormat="1" collapsed="1" x14ac:dyDescent="0.2">
      <c r="A33" s="72"/>
      <c r="B33" s="121"/>
      <c r="C33" s="207" t="str">
        <f t="shared" si="4"/>
        <v/>
      </c>
      <c r="D33" s="73"/>
      <c r="E33" s="112"/>
      <c r="F33" s="121"/>
      <c r="G33" s="121"/>
      <c r="H33" s="72"/>
      <c r="I33" s="302" t="str">
        <f t="shared" si="5"/>
        <v/>
      </c>
      <c r="J33" s="72"/>
      <c r="K33" s="112"/>
      <c r="L33" s="112"/>
      <c r="M33" s="112"/>
      <c r="N33" s="112"/>
      <c r="O33" s="112"/>
      <c r="P33" s="112"/>
      <c r="Q33" s="112"/>
      <c r="R33" s="95"/>
      <c r="S33" s="72"/>
      <c r="T33" s="72"/>
      <c r="U33" s="72"/>
      <c r="V33" s="207" t="str">
        <f t="shared" si="6"/>
        <v/>
      </c>
      <c r="W33" s="95"/>
      <c r="X33" s="95"/>
      <c r="Y33" s="207" t="str">
        <f t="shared" si="7"/>
        <v/>
      </c>
      <c r="Z33" s="112"/>
      <c r="AA33" s="112"/>
      <c r="AB33" s="112"/>
      <c r="AC33" s="112"/>
      <c r="AD33" s="112"/>
      <c r="AE33" s="112"/>
      <c r="AF33" s="112"/>
      <c r="AG33" s="112"/>
      <c r="AH33" s="112"/>
      <c r="AI33" s="112"/>
      <c r="AJ33" s="112"/>
      <c r="AK33" s="112"/>
      <c r="AL33" s="112"/>
      <c r="AM33" s="112"/>
      <c r="AN33" s="112"/>
      <c r="AO33" s="72"/>
      <c r="AP33" s="112"/>
      <c r="AQ33" s="112"/>
      <c r="AR33" s="112"/>
      <c r="AS33" s="112"/>
      <c r="AT33" s="112"/>
      <c r="AU33" s="112"/>
      <c r="AV33" s="112"/>
    </row>
    <row r="34" spans="1:48" s="119" customFormat="1" collapsed="1" x14ac:dyDescent="0.2">
      <c r="A34" s="72"/>
      <c r="B34" s="121"/>
      <c r="C34" s="207" t="str">
        <f t="shared" si="4"/>
        <v/>
      </c>
      <c r="D34" s="73"/>
      <c r="E34" s="112"/>
      <c r="F34" s="121"/>
      <c r="G34" s="121"/>
      <c r="H34" s="72"/>
      <c r="I34" s="302" t="str">
        <f t="shared" si="5"/>
        <v/>
      </c>
      <c r="J34" s="72"/>
      <c r="K34" s="112"/>
      <c r="L34" s="112"/>
      <c r="M34" s="112"/>
      <c r="N34" s="112"/>
      <c r="O34" s="112"/>
      <c r="P34" s="112"/>
      <c r="Q34" s="112"/>
      <c r="R34" s="95"/>
      <c r="S34" s="72"/>
      <c r="T34" s="72"/>
      <c r="U34" s="72"/>
      <c r="V34" s="207" t="str">
        <f t="shared" si="6"/>
        <v/>
      </c>
      <c r="W34" s="95"/>
      <c r="X34" s="95"/>
      <c r="Y34" s="207" t="str">
        <f t="shared" si="7"/>
        <v/>
      </c>
      <c r="Z34" s="112"/>
      <c r="AA34" s="112"/>
      <c r="AB34" s="112"/>
      <c r="AC34" s="112"/>
      <c r="AD34" s="112"/>
      <c r="AE34" s="112"/>
      <c r="AF34" s="112"/>
      <c r="AG34" s="112"/>
      <c r="AH34" s="112"/>
      <c r="AI34" s="112"/>
      <c r="AJ34" s="112"/>
      <c r="AK34" s="112"/>
      <c r="AL34" s="112"/>
      <c r="AM34" s="112"/>
      <c r="AN34" s="112"/>
      <c r="AO34" s="72"/>
      <c r="AP34" s="112"/>
      <c r="AQ34" s="112"/>
      <c r="AR34" s="112"/>
      <c r="AS34" s="112"/>
      <c r="AT34" s="112"/>
      <c r="AU34" s="112"/>
      <c r="AV34" s="112"/>
    </row>
    <row r="35" spans="1:48" s="119" customFormat="1" collapsed="1" x14ac:dyDescent="0.2">
      <c r="A35" s="72"/>
      <c r="B35" s="121"/>
      <c r="C35" s="207" t="str">
        <f t="shared" si="4"/>
        <v/>
      </c>
      <c r="D35" s="73"/>
      <c r="E35" s="112"/>
      <c r="F35" s="121"/>
      <c r="G35" s="121"/>
      <c r="H35" s="72"/>
      <c r="I35" s="302" t="str">
        <f t="shared" si="5"/>
        <v/>
      </c>
      <c r="J35" s="72"/>
      <c r="K35" s="112"/>
      <c r="L35" s="112"/>
      <c r="M35" s="112"/>
      <c r="N35" s="112"/>
      <c r="O35" s="112"/>
      <c r="P35" s="112"/>
      <c r="Q35" s="112"/>
      <c r="R35" s="95"/>
      <c r="S35" s="72"/>
      <c r="T35" s="72"/>
      <c r="U35" s="72"/>
      <c r="V35" s="207" t="str">
        <f t="shared" si="6"/>
        <v/>
      </c>
      <c r="W35" s="95"/>
      <c r="X35" s="95"/>
      <c r="Y35" s="207" t="str">
        <f t="shared" si="7"/>
        <v/>
      </c>
      <c r="Z35" s="112"/>
      <c r="AA35" s="112"/>
      <c r="AB35" s="112"/>
      <c r="AC35" s="112"/>
      <c r="AD35" s="112"/>
      <c r="AE35" s="112"/>
      <c r="AF35" s="112"/>
      <c r="AG35" s="112"/>
      <c r="AH35" s="112"/>
      <c r="AI35" s="112"/>
      <c r="AJ35" s="112"/>
      <c r="AK35" s="112"/>
      <c r="AL35" s="112"/>
      <c r="AM35" s="112"/>
      <c r="AN35" s="112"/>
      <c r="AO35" s="72"/>
      <c r="AP35" s="112"/>
      <c r="AQ35" s="112"/>
      <c r="AR35" s="112"/>
      <c r="AS35" s="112"/>
      <c r="AT35" s="112"/>
      <c r="AU35" s="112"/>
      <c r="AV35" s="112"/>
    </row>
    <row r="36" spans="1:48" s="119" customFormat="1" collapsed="1" x14ac:dyDescent="0.2">
      <c r="A36" s="72"/>
      <c r="B36" s="121"/>
      <c r="C36" s="207" t="str">
        <f t="shared" si="4"/>
        <v/>
      </c>
      <c r="D36" s="73"/>
      <c r="E36" s="112"/>
      <c r="F36" s="121"/>
      <c r="G36" s="121"/>
      <c r="H36" s="72"/>
      <c r="I36" s="302" t="str">
        <f t="shared" si="5"/>
        <v/>
      </c>
      <c r="J36" s="72"/>
      <c r="K36" s="112"/>
      <c r="L36" s="112"/>
      <c r="M36" s="112"/>
      <c r="N36" s="112"/>
      <c r="O36" s="112"/>
      <c r="P36" s="112"/>
      <c r="Q36" s="112"/>
      <c r="R36" s="95"/>
      <c r="S36" s="72"/>
      <c r="T36" s="72"/>
      <c r="U36" s="72"/>
      <c r="V36" s="207" t="str">
        <f t="shared" si="6"/>
        <v/>
      </c>
      <c r="W36" s="95"/>
      <c r="X36" s="95"/>
      <c r="Y36" s="207" t="str">
        <f t="shared" si="7"/>
        <v/>
      </c>
      <c r="Z36" s="112"/>
      <c r="AA36" s="112"/>
      <c r="AB36" s="112"/>
      <c r="AC36" s="112"/>
      <c r="AD36" s="112"/>
      <c r="AE36" s="112"/>
      <c r="AF36" s="112"/>
      <c r="AG36" s="112"/>
      <c r="AH36" s="112"/>
      <c r="AI36" s="112"/>
      <c r="AJ36" s="112"/>
      <c r="AK36" s="112"/>
      <c r="AL36" s="112"/>
      <c r="AM36" s="112"/>
      <c r="AN36" s="112"/>
      <c r="AO36" s="72"/>
      <c r="AP36" s="112"/>
      <c r="AQ36" s="112"/>
      <c r="AR36" s="112"/>
      <c r="AS36" s="112"/>
      <c r="AT36" s="112"/>
      <c r="AU36" s="112"/>
      <c r="AV36" s="112"/>
    </row>
    <row r="37" spans="1:48" s="119" customFormat="1" collapsed="1" x14ac:dyDescent="0.2">
      <c r="A37" s="72"/>
      <c r="B37" s="121"/>
      <c r="C37" s="207" t="str">
        <f t="shared" si="4"/>
        <v/>
      </c>
      <c r="D37" s="73"/>
      <c r="E37" s="112"/>
      <c r="F37" s="121"/>
      <c r="G37" s="121"/>
      <c r="H37" s="72"/>
      <c r="I37" s="302" t="str">
        <f t="shared" si="5"/>
        <v/>
      </c>
      <c r="J37" s="72"/>
      <c r="K37" s="112"/>
      <c r="L37" s="112"/>
      <c r="M37" s="112"/>
      <c r="N37" s="112"/>
      <c r="O37" s="112"/>
      <c r="P37" s="112"/>
      <c r="Q37" s="112"/>
      <c r="R37" s="95"/>
      <c r="S37" s="72"/>
      <c r="T37" s="72"/>
      <c r="U37" s="72"/>
      <c r="V37" s="207" t="str">
        <f t="shared" si="6"/>
        <v/>
      </c>
      <c r="W37" s="95"/>
      <c r="X37" s="95"/>
      <c r="Y37" s="207" t="str">
        <f t="shared" si="7"/>
        <v/>
      </c>
      <c r="Z37" s="112"/>
      <c r="AA37" s="112"/>
      <c r="AB37" s="112"/>
      <c r="AC37" s="112"/>
      <c r="AD37" s="112"/>
      <c r="AE37" s="112"/>
      <c r="AF37" s="112"/>
      <c r="AG37" s="112"/>
      <c r="AH37" s="112"/>
      <c r="AI37" s="112"/>
      <c r="AJ37" s="112"/>
      <c r="AK37" s="112"/>
      <c r="AL37" s="112"/>
      <c r="AM37" s="112"/>
      <c r="AN37" s="112"/>
      <c r="AO37" s="72"/>
      <c r="AP37" s="112"/>
      <c r="AQ37" s="112"/>
      <c r="AR37" s="112"/>
      <c r="AS37" s="112"/>
      <c r="AT37" s="112"/>
      <c r="AU37" s="112"/>
      <c r="AV37" s="112"/>
    </row>
    <row r="38" spans="1:48" s="119" customFormat="1" collapsed="1" x14ac:dyDescent="0.2">
      <c r="A38" s="72"/>
      <c r="B38" s="121"/>
      <c r="C38" s="207" t="str">
        <f t="shared" si="4"/>
        <v/>
      </c>
      <c r="D38" s="73"/>
      <c r="E38" s="112"/>
      <c r="F38" s="121"/>
      <c r="G38" s="121"/>
      <c r="H38" s="72"/>
      <c r="I38" s="302" t="str">
        <f t="shared" si="5"/>
        <v/>
      </c>
      <c r="J38" s="72"/>
      <c r="K38" s="112"/>
      <c r="L38" s="112"/>
      <c r="M38" s="112"/>
      <c r="N38" s="112"/>
      <c r="O38" s="112"/>
      <c r="P38" s="112"/>
      <c r="Q38" s="112"/>
      <c r="R38" s="95"/>
      <c r="S38" s="72"/>
      <c r="T38" s="72"/>
      <c r="U38" s="72"/>
      <c r="V38" s="207" t="str">
        <f t="shared" si="6"/>
        <v/>
      </c>
      <c r="W38" s="95"/>
      <c r="X38" s="95"/>
      <c r="Y38" s="207" t="str">
        <f t="shared" si="7"/>
        <v/>
      </c>
      <c r="Z38" s="112"/>
      <c r="AA38" s="112"/>
      <c r="AB38" s="112"/>
      <c r="AC38" s="112"/>
      <c r="AD38" s="112"/>
      <c r="AE38" s="112"/>
      <c r="AF38" s="112"/>
      <c r="AG38" s="112"/>
      <c r="AH38" s="112"/>
      <c r="AI38" s="112"/>
      <c r="AJ38" s="112"/>
      <c r="AK38" s="112"/>
      <c r="AL38" s="112"/>
      <c r="AM38" s="112"/>
      <c r="AN38" s="112"/>
      <c r="AO38" s="72"/>
      <c r="AP38" s="112"/>
      <c r="AQ38" s="112"/>
      <c r="AR38" s="112"/>
      <c r="AS38" s="112"/>
      <c r="AT38" s="112"/>
      <c r="AU38" s="112"/>
      <c r="AV38" s="112"/>
    </row>
    <row r="39" spans="1:48" s="119" customFormat="1" collapsed="1" x14ac:dyDescent="0.2">
      <c r="A39" s="72"/>
      <c r="B39" s="121"/>
      <c r="C39" s="207" t="str">
        <f t="shared" si="4"/>
        <v/>
      </c>
      <c r="D39" s="73"/>
      <c r="E39" s="112"/>
      <c r="F39" s="121"/>
      <c r="G39" s="121"/>
      <c r="H39" s="72"/>
      <c r="I39" s="302" t="str">
        <f t="shared" si="5"/>
        <v/>
      </c>
      <c r="J39" s="72"/>
      <c r="K39" s="112"/>
      <c r="L39" s="112"/>
      <c r="M39" s="112"/>
      <c r="N39" s="112"/>
      <c r="O39" s="112"/>
      <c r="P39" s="112"/>
      <c r="Q39" s="112"/>
      <c r="R39" s="95"/>
      <c r="S39" s="72"/>
      <c r="T39" s="72"/>
      <c r="U39" s="72"/>
      <c r="V39" s="207" t="str">
        <f t="shared" si="6"/>
        <v/>
      </c>
      <c r="W39" s="95"/>
      <c r="X39" s="95"/>
      <c r="Y39" s="207" t="str">
        <f t="shared" si="7"/>
        <v/>
      </c>
      <c r="Z39" s="112"/>
      <c r="AA39" s="112"/>
      <c r="AB39" s="112"/>
      <c r="AC39" s="112"/>
      <c r="AD39" s="112"/>
      <c r="AE39" s="112"/>
      <c r="AF39" s="112"/>
      <c r="AG39" s="112"/>
      <c r="AH39" s="112"/>
      <c r="AI39" s="112"/>
      <c r="AJ39" s="112"/>
      <c r="AK39" s="112"/>
      <c r="AL39" s="112"/>
      <c r="AM39" s="112"/>
      <c r="AN39" s="112"/>
      <c r="AO39" s="72"/>
      <c r="AP39" s="112"/>
      <c r="AQ39" s="112"/>
      <c r="AR39" s="112"/>
      <c r="AS39" s="112"/>
      <c r="AT39" s="112"/>
      <c r="AU39" s="112"/>
      <c r="AV39" s="112"/>
    </row>
    <row r="40" spans="1:48" s="119" customFormat="1" collapsed="1" x14ac:dyDescent="0.2">
      <c r="A40" s="72"/>
      <c r="B40" s="121"/>
      <c r="C40" s="207" t="str">
        <f t="shared" si="4"/>
        <v/>
      </c>
      <c r="D40" s="73"/>
      <c r="E40" s="112"/>
      <c r="F40" s="121"/>
      <c r="G40" s="121"/>
      <c r="H40" s="72"/>
      <c r="I40" s="302" t="str">
        <f t="shared" si="5"/>
        <v/>
      </c>
      <c r="J40" s="72"/>
      <c r="K40" s="112"/>
      <c r="L40" s="112"/>
      <c r="M40" s="112"/>
      <c r="N40" s="112"/>
      <c r="O40" s="112"/>
      <c r="P40" s="112"/>
      <c r="Q40" s="112"/>
      <c r="R40" s="95"/>
      <c r="S40" s="72"/>
      <c r="T40" s="72"/>
      <c r="U40" s="72"/>
      <c r="V40" s="207" t="str">
        <f t="shared" si="6"/>
        <v/>
      </c>
      <c r="W40" s="95"/>
      <c r="X40" s="95"/>
      <c r="Y40" s="207" t="str">
        <f t="shared" si="7"/>
        <v/>
      </c>
      <c r="Z40" s="112"/>
      <c r="AA40" s="112"/>
      <c r="AB40" s="112"/>
      <c r="AC40" s="112"/>
      <c r="AD40" s="112"/>
      <c r="AE40" s="112"/>
      <c r="AF40" s="112"/>
      <c r="AG40" s="112"/>
      <c r="AH40" s="112"/>
      <c r="AI40" s="112"/>
      <c r="AJ40" s="112"/>
      <c r="AK40" s="112"/>
      <c r="AL40" s="112"/>
      <c r="AM40" s="112"/>
      <c r="AN40" s="112"/>
      <c r="AO40" s="72"/>
      <c r="AP40" s="112"/>
      <c r="AQ40" s="112"/>
      <c r="AR40" s="112"/>
      <c r="AS40" s="112"/>
      <c r="AT40" s="112"/>
      <c r="AU40" s="112"/>
      <c r="AV40" s="112"/>
    </row>
    <row r="41" spans="1:48" s="119" customFormat="1" collapsed="1" x14ac:dyDescent="0.2">
      <c r="A41" s="72"/>
      <c r="B41" s="121"/>
      <c r="C41" s="207" t="str">
        <f t="shared" si="4"/>
        <v/>
      </c>
      <c r="D41" s="73"/>
      <c r="E41" s="112"/>
      <c r="F41" s="121"/>
      <c r="G41" s="121"/>
      <c r="H41" s="72"/>
      <c r="I41" s="302" t="str">
        <f t="shared" si="5"/>
        <v/>
      </c>
      <c r="J41" s="72"/>
      <c r="K41" s="112"/>
      <c r="L41" s="112"/>
      <c r="M41" s="112"/>
      <c r="N41" s="112"/>
      <c r="O41" s="112"/>
      <c r="P41" s="112"/>
      <c r="Q41" s="112"/>
      <c r="R41" s="95"/>
      <c r="S41" s="72"/>
      <c r="T41" s="72"/>
      <c r="U41" s="72"/>
      <c r="V41" s="207" t="str">
        <f t="shared" si="6"/>
        <v/>
      </c>
      <c r="W41" s="95"/>
      <c r="X41" s="95"/>
      <c r="Y41" s="207" t="str">
        <f t="shared" si="7"/>
        <v/>
      </c>
      <c r="Z41" s="112"/>
      <c r="AA41" s="112"/>
      <c r="AB41" s="112"/>
      <c r="AC41" s="112"/>
      <c r="AD41" s="112"/>
      <c r="AE41" s="112"/>
      <c r="AF41" s="112"/>
      <c r="AG41" s="112"/>
      <c r="AH41" s="112"/>
      <c r="AI41" s="112"/>
      <c r="AJ41" s="112"/>
      <c r="AK41" s="112"/>
      <c r="AL41" s="112"/>
      <c r="AM41" s="112"/>
      <c r="AN41" s="112"/>
      <c r="AO41" s="72"/>
      <c r="AP41" s="112"/>
      <c r="AQ41" s="112"/>
      <c r="AR41" s="112"/>
      <c r="AS41" s="112"/>
      <c r="AT41" s="112"/>
      <c r="AU41" s="112"/>
      <c r="AV41" s="112"/>
    </row>
    <row r="42" spans="1:48" s="119" customFormat="1" collapsed="1" x14ac:dyDescent="0.2">
      <c r="A42" s="72"/>
      <c r="B42" s="121"/>
      <c r="C42" s="207" t="str">
        <f t="shared" si="4"/>
        <v/>
      </c>
      <c r="D42" s="73"/>
      <c r="E42" s="112"/>
      <c r="F42" s="121"/>
      <c r="G42" s="121"/>
      <c r="H42" s="72"/>
      <c r="I42" s="302" t="str">
        <f t="shared" si="5"/>
        <v/>
      </c>
      <c r="J42" s="72"/>
      <c r="K42" s="112"/>
      <c r="L42" s="112"/>
      <c r="M42" s="112"/>
      <c r="N42" s="112"/>
      <c r="O42" s="112"/>
      <c r="P42" s="112"/>
      <c r="Q42" s="112"/>
      <c r="R42" s="95"/>
      <c r="S42" s="72"/>
      <c r="T42" s="72"/>
      <c r="U42" s="72"/>
      <c r="V42" s="207" t="str">
        <f t="shared" si="6"/>
        <v/>
      </c>
      <c r="W42" s="95"/>
      <c r="X42" s="95"/>
      <c r="Y42" s="207" t="str">
        <f t="shared" si="7"/>
        <v/>
      </c>
      <c r="Z42" s="112"/>
      <c r="AA42" s="112"/>
      <c r="AB42" s="112"/>
      <c r="AC42" s="112"/>
      <c r="AD42" s="112"/>
      <c r="AE42" s="112"/>
      <c r="AF42" s="112"/>
      <c r="AG42" s="112"/>
      <c r="AH42" s="112"/>
      <c r="AI42" s="112"/>
      <c r="AJ42" s="112"/>
      <c r="AK42" s="112"/>
      <c r="AL42" s="112"/>
      <c r="AM42" s="112"/>
      <c r="AN42" s="112"/>
      <c r="AO42" s="72"/>
      <c r="AP42" s="112"/>
      <c r="AQ42" s="112"/>
      <c r="AR42" s="112"/>
      <c r="AS42" s="112"/>
      <c r="AT42" s="112"/>
      <c r="AU42" s="112"/>
      <c r="AV42" s="112"/>
    </row>
    <row r="43" spans="1:48" s="119" customFormat="1" collapsed="1" x14ac:dyDescent="0.2">
      <c r="A43" s="72"/>
      <c r="B43" s="121"/>
      <c r="C43" s="207" t="str">
        <f t="shared" si="4"/>
        <v/>
      </c>
      <c r="D43" s="73"/>
      <c r="E43" s="112"/>
      <c r="F43" s="121"/>
      <c r="G43" s="121"/>
      <c r="H43" s="72"/>
      <c r="I43" s="302" t="str">
        <f t="shared" si="5"/>
        <v/>
      </c>
      <c r="J43" s="72"/>
      <c r="K43" s="112"/>
      <c r="L43" s="112"/>
      <c r="M43" s="112"/>
      <c r="N43" s="112"/>
      <c r="O43" s="112"/>
      <c r="P43" s="112"/>
      <c r="Q43" s="112"/>
      <c r="R43" s="95"/>
      <c r="S43" s="72"/>
      <c r="T43" s="72"/>
      <c r="U43" s="72"/>
      <c r="V43" s="207" t="str">
        <f t="shared" si="6"/>
        <v/>
      </c>
      <c r="W43" s="95"/>
      <c r="X43" s="95"/>
      <c r="Y43" s="207" t="str">
        <f t="shared" si="7"/>
        <v/>
      </c>
      <c r="Z43" s="112"/>
      <c r="AA43" s="112"/>
      <c r="AB43" s="112"/>
      <c r="AC43" s="112"/>
      <c r="AD43" s="112"/>
      <c r="AE43" s="112"/>
      <c r="AF43" s="112"/>
      <c r="AG43" s="112"/>
      <c r="AH43" s="112"/>
      <c r="AI43" s="112"/>
      <c r="AJ43" s="112"/>
      <c r="AK43" s="112"/>
      <c r="AL43" s="112"/>
      <c r="AM43" s="112"/>
      <c r="AN43" s="112"/>
      <c r="AO43" s="72"/>
      <c r="AP43" s="112"/>
      <c r="AQ43" s="112"/>
      <c r="AR43" s="112"/>
      <c r="AS43" s="112"/>
      <c r="AT43" s="112"/>
      <c r="AU43" s="112"/>
      <c r="AV43" s="112"/>
    </row>
    <row r="44" spans="1:48" s="119" customFormat="1" collapsed="1" x14ac:dyDescent="0.2">
      <c r="A44" s="72"/>
      <c r="B44" s="121"/>
      <c r="C44" s="207" t="str">
        <f t="shared" si="4"/>
        <v/>
      </c>
      <c r="D44" s="73"/>
      <c r="E44" s="112"/>
      <c r="F44" s="121"/>
      <c r="G44" s="121"/>
      <c r="H44" s="72"/>
      <c r="I44" s="302" t="str">
        <f t="shared" si="5"/>
        <v/>
      </c>
      <c r="J44" s="72"/>
      <c r="K44" s="112"/>
      <c r="L44" s="112"/>
      <c r="M44" s="112"/>
      <c r="N44" s="112"/>
      <c r="O44" s="112"/>
      <c r="P44" s="112"/>
      <c r="Q44" s="112"/>
      <c r="R44" s="95"/>
      <c r="S44" s="72"/>
      <c r="T44" s="72"/>
      <c r="U44" s="72"/>
      <c r="V44" s="207" t="str">
        <f t="shared" si="6"/>
        <v/>
      </c>
      <c r="W44" s="95"/>
      <c r="X44" s="95"/>
      <c r="Y44" s="207" t="str">
        <f t="shared" si="7"/>
        <v/>
      </c>
      <c r="Z44" s="112"/>
      <c r="AA44" s="112"/>
      <c r="AB44" s="112"/>
      <c r="AC44" s="112"/>
      <c r="AD44" s="112"/>
      <c r="AE44" s="112"/>
      <c r="AF44" s="112"/>
      <c r="AG44" s="112"/>
      <c r="AH44" s="112"/>
      <c r="AI44" s="112"/>
      <c r="AJ44" s="112"/>
      <c r="AK44" s="112"/>
      <c r="AL44" s="112"/>
      <c r="AM44" s="112"/>
      <c r="AN44" s="112"/>
      <c r="AO44" s="72"/>
      <c r="AP44" s="112"/>
      <c r="AQ44" s="112"/>
      <c r="AR44" s="112"/>
      <c r="AS44" s="112"/>
      <c r="AT44" s="112"/>
      <c r="AU44" s="112"/>
      <c r="AV44" s="112"/>
    </row>
    <row r="45" spans="1:48" s="119" customFormat="1" collapsed="1" x14ac:dyDescent="0.2">
      <c r="A45" s="72"/>
      <c r="B45" s="121"/>
      <c r="C45" s="207" t="str">
        <f t="shared" si="4"/>
        <v/>
      </c>
      <c r="D45" s="73"/>
      <c r="E45" s="112"/>
      <c r="F45" s="121"/>
      <c r="G45" s="121"/>
      <c r="H45" s="72"/>
      <c r="I45" s="302" t="str">
        <f t="shared" si="5"/>
        <v/>
      </c>
      <c r="J45" s="72"/>
      <c r="K45" s="112"/>
      <c r="L45" s="112"/>
      <c r="M45" s="112"/>
      <c r="N45" s="112"/>
      <c r="O45" s="112"/>
      <c r="P45" s="112"/>
      <c r="Q45" s="112"/>
      <c r="R45" s="95"/>
      <c r="S45" s="72"/>
      <c r="T45" s="72"/>
      <c r="U45" s="72"/>
      <c r="V45" s="207" t="str">
        <f t="shared" si="6"/>
        <v/>
      </c>
      <c r="W45" s="95"/>
      <c r="X45" s="95"/>
      <c r="Y45" s="207" t="str">
        <f t="shared" si="7"/>
        <v/>
      </c>
      <c r="Z45" s="112"/>
      <c r="AA45" s="112"/>
      <c r="AB45" s="112"/>
      <c r="AC45" s="112"/>
      <c r="AD45" s="112"/>
      <c r="AE45" s="112"/>
      <c r="AF45" s="112"/>
      <c r="AG45" s="112"/>
      <c r="AH45" s="112"/>
      <c r="AI45" s="112"/>
      <c r="AJ45" s="112"/>
      <c r="AK45" s="112"/>
      <c r="AL45" s="112"/>
      <c r="AM45" s="112"/>
      <c r="AN45" s="112"/>
      <c r="AO45" s="72"/>
      <c r="AP45" s="112"/>
      <c r="AQ45" s="112"/>
      <c r="AR45" s="112"/>
      <c r="AS45" s="112"/>
      <c r="AT45" s="112"/>
      <c r="AU45" s="112"/>
      <c r="AV45" s="112"/>
    </row>
    <row r="46" spans="1:48" s="119" customFormat="1" collapsed="1" x14ac:dyDescent="0.2">
      <c r="A46" s="72"/>
      <c r="B46" s="121"/>
      <c r="C46" s="207" t="str">
        <f t="shared" si="4"/>
        <v/>
      </c>
      <c r="D46" s="73"/>
      <c r="E46" s="112"/>
      <c r="F46" s="121"/>
      <c r="G46" s="121"/>
      <c r="H46" s="72"/>
      <c r="I46" s="302" t="str">
        <f t="shared" si="5"/>
        <v/>
      </c>
      <c r="J46" s="72"/>
      <c r="K46" s="112"/>
      <c r="L46" s="112"/>
      <c r="M46" s="112"/>
      <c r="N46" s="112"/>
      <c r="O46" s="112"/>
      <c r="P46" s="112"/>
      <c r="Q46" s="112"/>
      <c r="R46" s="95"/>
      <c r="S46" s="72"/>
      <c r="T46" s="72"/>
      <c r="U46" s="72"/>
      <c r="V46" s="207" t="str">
        <f t="shared" si="6"/>
        <v/>
      </c>
      <c r="W46" s="95"/>
      <c r="X46" s="95"/>
      <c r="Y46" s="207" t="str">
        <f t="shared" si="7"/>
        <v/>
      </c>
      <c r="Z46" s="112"/>
      <c r="AA46" s="112"/>
      <c r="AB46" s="112"/>
      <c r="AC46" s="112"/>
      <c r="AD46" s="112"/>
      <c r="AE46" s="112"/>
      <c r="AF46" s="112"/>
      <c r="AG46" s="112"/>
      <c r="AH46" s="112"/>
      <c r="AI46" s="112"/>
      <c r="AJ46" s="112"/>
      <c r="AK46" s="112"/>
      <c r="AL46" s="112"/>
      <c r="AM46" s="112"/>
      <c r="AN46" s="112"/>
      <c r="AO46" s="72"/>
      <c r="AP46" s="112"/>
      <c r="AQ46" s="112"/>
      <c r="AR46" s="112"/>
      <c r="AS46" s="112"/>
      <c r="AT46" s="112"/>
      <c r="AU46" s="112"/>
      <c r="AV46" s="112"/>
    </row>
    <row r="47" spans="1:48" s="119" customFormat="1" collapsed="1" x14ac:dyDescent="0.2">
      <c r="A47" s="72"/>
      <c r="B47" s="121"/>
      <c r="C47" s="207" t="str">
        <f t="shared" si="4"/>
        <v/>
      </c>
      <c r="D47" s="73"/>
      <c r="E47" s="112"/>
      <c r="F47" s="121"/>
      <c r="G47" s="121"/>
      <c r="H47" s="72"/>
      <c r="I47" s="302" t="str">
        <f t="shared" si="5"/>
        <v/>
      </c>
      <c r="J47" s="72"/>
      <c r="K47" s="112"/>
      <c r="L47" s="112"/>
      <c r="M47" s="112"/>
      <c r="N47" s="112"/>
      <c r="O47" s="112"/>
      <c r="P47" s="112"/>
      <c r="Q47" s="112"/>
      <c r="R47" s="95"/>
      <c r="S47" s="72"/>
      <c r="T47" s="72"/>
      <c r="U47" s="72"/>
      <c r="V47" s="207" t="str">
        <f t="shared" si="6"/>
        <v/>
      </c>
      <c r="W47" s="95"/>
      <c r="X47" s="95"/>
      <c r="Y47" s="207" t="str">
        <f t="shared" si="7"/>
        <v/>
      </c>
      <c r="Z47" s="112"/>
      <c r="AA47" s="112"/>
      <c r="AB47" s="112"/>
      <c r="AC47" s="112"/>
      <c r="AD47" s="112"/>
      <c r="AE47" s="112"/>
      <c r="AF47" s="112"/>
      <c r="AG47" s="112"/>
      <c r="AH47" s="112"/>
      <c r="AI47" s="112"/>
      <c r="AJ47" s="112"/>
      <c r="AK47" s="112"/>
      <c r="AL47" s="112"/>
      <c r="AM47" s="112"/>
      <c r="AN47" s="112"/>
      <c r="AO47" s="72"/>
      <c r="AP47" s="112"/>
      <c r="AQ47" s="112"/>
      <c r="AR47" s="112"/>
      <c r="AS47" s="112"/>
      <c r="AT47" s="112"/>
      <c r="AU47" s="112"/>
      <c r="AV47" s="112"/>
    </row>
    <row r="48" spans="1:48" s="119" customFormat="1" collapsed="1" x14ac:dyDescent="0.2">
      <c r="A48" s="72"/>
      <c r="B48" s="121"/>
      <c r="C48" s="207" t="str">
        <f t="shared" si="4"/>
        <v/>
      </c>
      <c r="D48" s="73"/>
      <c r="E48" s="112"/>
      <c r="F48" s="121"/>
      <c r="G48" s="121"/>
      <c r="H48" s="72"/>
      <c r="I48" s="302" t="str">
        <f t="shared" si="5"/>
        <v/>
      </c>
      <c r="J48" s="72"/>
      <c r="K48" s="112"/>
      <c r="L48" s="112"/>
      <c r="M48" s="112"/>
      <c r="N48" s="112"/>
      <c r="O48" s="112"/>
      <c r="P48" s="112"/>
      <c r="Q48" s="112"/>
      <c r="R48" s="95"/>
      <c r="S48" s="72"/>
      <c r="T48" s="72"/>
      <c r="U48" s="72"/>
      <c r="V48" s="207" t="str">
        <f t="shared" si="6"/>
        <v/>
      </c>
      <c r="W48" s="95"/>
      <c r="X48" s="95"/>
      <c r="Y48" s="207" t="str">
        <f t="shared" si="7"/>
        <v/>
      </c>
      <c r="Z48" s="112"/>
      <c r="AA48" s="112"/>
      <c r="AB48" s="112"/>
      <c r="AC48" s="112"/>
      <c r="AD48" s="112"/>
      <c r="AE48" s="112"/>
      <c r="AF48" s="112"/>
      <c r="AG48" s="112"/>
      <c r="AH48" s="112"/>
      <c r="AI48" s="112"/>
      <c r="AJ48" s="112"/>
      <c r="AK48" s="112"/>
      <c r="AL48" s="112"/>
      <c r="AM48" s="112"/>
      <c r="AN48" s="112"/>
      <c r="AO48" s="72"/>
      <c r="AP48" s="112"/>
      <c r="AQ48" s="112"/>
      <c r="AR48" s="112"/>
      <c r="AS48" s="112"/>
      <c r="AT48" s="112"/>
      <c r="AU48" s="112"/>
      <c r="AV48" s="112"/>
    </row>
    <row r="49" spans="1:48" s="119" customFormat="1" collapsed="1" x14ac:dyDescent="0.2">
      <c r="A49" s="72"/>
      <c r="B49" s="121"/>
      <c r="C49" s="207" t="str">
        <f t="shared" si="4"/>
        <v/>
      </c>
      <c r="D49" s="73"/>
      <c r="E49" s="112"/>
      <c r="F49" s="121"/>
      <c r="G49" s="121"/>
      <c r="H49" s="72"/>
      <c r="I49" s="302" t="str">
        <f t="shared" si="5"/>
        <v/>
      </c>
      <c r="J49" s="72"/>
      <c r="K49" s="112"/>
      <c r="L49" s="112"/>
      <c r="M49" s="112"/>
      <c r="N49" s="112"/>
      <c r="O49" s="112"/>
      <c r="P49" s="112"/>
      <c r="Q49" s="112"/>
      <c r="R49" s="95"/>
      <c r="S49" s="72"/>
      <c r="T49" s="72"/>
      <c r="U49" s="72"/>
      <c r="V49" s="207" t="str">
        <f t="shared" si="6"/>
        <v/>
      </c>
      <c r="W49" s="95"/>
      <c r="X49" s="95"/>
      <c r="Y49" s="207" t="str">
        <f t="shared" si="7"/>
        <v/>
      </c>
      <c r="Z49" s="112"/>
      <c r="AA49" s="112"/>
      <c r="AB49" s="112"/>
      <c r="AC49" s="112"/>
      <c r="AD49" s="112"/>
      <c r="AE49" s="112"/>
      <c r="AF49" s="112"/>
      <c r="AG49" s="112"/>
      <c r="AH49" s="112"/>
      <c r="AI49" s="112"/>
      <c r="AJ49" s="112"/>
      <c r="AK49" s="112"/>
      <c r="AL49" s="112"/>
      <c r="AM49" s="112"/>
      <c r="AN49" s="112"/>
      <c r="AO49" s="72"/>
      <c r="AP49" s="112"/>
      <c r="AQ49" s="112"/>
      <c r="AR49" s="112"/>
      <c r="AS49" s="112"/>
      <c r="AT49" s="112"/>
      <c r="AU49" s="112"/>
      <c r="AV49" s="112"/>
    </row>
    <row r="50" spans="1:48" s="119" customFormat="1" collapsed="1" x14ac:dyDescent="0.2">
      <c r="A50" s="72"/>
      <c r="B50" s="121"/>
      <c r="C50" s="207" t="str">
        <f t="shared" si="4"/>
        <v/>
      </c>
      <c r="D50" s="73"/>
      <c r="E50" s="112"/>
      <c r="F50" s="121"/>
      <c r="G50" s="121"/>
      <c r="H50" s="72"/>
      <c r="I50" s="302" t="str">
        <f t="shared" si="5"/>
        <v/>
      </c>
      <c r="J50" s="72"/>
      <c r="K50" s="112"/>
      <c r="L50" s="112"/>
      <c r="M50" s="112"/>
      <c r="N50" s="112"/>
      <c r="O50" s="112"/>
      <c r="P50" s="112"/>
      <c r="Q50" s="112"/>
      <c r="R50" s="95"/>
      <c r="S50" s="72"/>
      <c r="T50" s="72"/>
      <c r="U50" s="72"/>
      <c r="V50" s="207" t="str">
        <f t="shared" si="6"/>
        <v/>
      </c>
      <c r="W50" s="95"/>
      <c r="X50" s="95"/>
      <c r="Y50" s="207" t="str">
        <f t="shared" si="7"/>
        <v/>
      </c>
      <c r="Z50" s="112"/>
      <c r="AA50" s="112"/>
      <c r="AB50" s="112"/>
      <c r="AC50" s="112"/>
      <c r="AD50" s="112"/>
      <c r="AE50" s="112"/>
      <c r="AF50" s="112"/>
      <c r="AG50" s="112"/>
      <c r="AH50" s="112"/>
      <c r="AI50" s="112"/>
      <c r="AJ50" s="112"/>
      <c r="AK50" s="112"/>
      <c r="AL50" s="112"/>
      <c r="AM50" s="112"/>
      <c r="AN50" s="112"/>
      <c r="AO50" s="72"/>
      <c r="AP50" s="112"/>
      <c r="AQ50" s="112"/>
      <c r="AR50" s="112"/>
      <c r="AS50" s="112"/>
      <c r="AT50" s="112"/>
      <c r="AU50" s="112"/>
      <c r="AV50" s="112"/>
    </row>
    <row r="51" spans="1:48" s="119" customFormat="1" collapsed="1" x14ac:dyDescent="0.2">
      <c r="A51" s="72"/>
      <c r="B51" s="121"/>
      <c r="C51" s="207" t="str">
        <f t="shared" si="4"/>
        <v/>
      </c>
      <c r="D51" s="73"/>
      <c r="E51" s="112"/>
      <c r="F51" s="121"/>
      <c r="G51" s="121"/>
      <c r="H51" s="72"/>
      <c r="I51" s="302" t="str">
        <f t="shared" si="5"/>
        <v/>
      </c>
      <c r="J51" s="72"/>
      <c r="K51" s="112"/>
      <c r="L51" s="112"/>
      <c r="M51" s="112"/>
      <c r="N51" s="112"/>
      <c r="O51" s="112"/>
      <c r="P51" s="112"/>
      <c r="Q51" s="112"/>
      <c r="R51" s="95"/>
      <c r="S51" s="72"/>
      <c r="T51" s="72"/>
      <c r="U51" s="72"/>
      <c r="V51" s="207" t="str">
        <f t="shared" si="6"/>
        <v/>
      </c>
      <c r="W51" s="95"/>
      <c r="X51" s="95"/>
      <c r="Y51" s="207" t="str">
        <f t="shared" si="7"/>
        <v/>
      </c>
      <c r="Z51" s="112"/>
      <c r="AA51" s="112"/>
      <c r="AB51" s="112"/>
      <c r="AC51" s="112"/>
      <c r="AD51" s="112"/>
      <c r="AE51" s="112"/>
      <c r="AF51" s="112"/>
      <c r="AG51" s="112"/>
      <c r="AH51" s="112"/>
      <c r="AI51" s="112"/>
      <c r="AJ51" s="112"/>
      <c r="AK51" s="112"/>
      <c r="AL51" s="112"/>
      <c r="AM51" s="112"/>
      <c r="AN51" s="112"/>
      <c r="AO51" s="72"/>
      <c r="AP51" s="112"/>
      <c r="AQ51" s="112"/>
      <c r="AR51" s="112"/>
      <c r="AS51" s="112"/>
      <c r="AT51" s="112"/>
      <c r="AU51" s="112"/>
      <c r="AV51" s="112"/>
    </row>
    <row r="52" spans="1:48" s="119" customFormat="1" collapsed="1" x14ac:dyDescent="0.2">
      <c r="A52" s="72"/>
      <c r="B52" s="121"/>
      <c r="C52" s="207" t="str">
        <f t="shared" si="4"/>
        <v/>
      </c>
      <c r="D52" s="73"/>
      <c r="E52" s="112"/>
      <c r="F52" s="121"/>
      <c r="G52" s="121"/>
      <c r="H52" s="72"/>
      <c r="I52" s="302" t="str">
        <f t="shared" si="5"/>
        <v/>
      </c>
      <c r="J52" s="72"/>
      <c r="K52" s="112"/>
      <c r="L52" s="112"/>
      <c r="M52" s="112"/>
      <c r="N52" s="112"/>
      <c r="O52" s="112"/>
      <c r="P52" s="112"/>
      <c r="Q52" s="112"/>
      <c r="R52" s="95"/>
      <c r="S52" s="72"/>
      <c r="T52" s="72"/>
      <c r="U52" s="72"/>
      <c r="V52" s="207" t="str">
        <f t="shared" si="6"/>
        <v/>
      </c>
      <c r="W52" s="95"/>
      <c r="X52" s="95"/>
      <c r="Y52" s="207" t="str">
        <f t="shared" si="7"/>
        <v/>
      </c>
      <c r="Z52" s="112"/>
      <c r="AA52" s="112"/>
      <c r="AB52" s="112"/>
      <c r="AC52" s="112"/>
      <c r="AD52" s="112"/>
      <c r="AE52" s="112"/>
      <c r="AF52" s="112"/>
      <c r="AG52" s="112"/>
      <c r="AH52" s="112"/>
      <c r="AI52" s="112"/>
      <c r="AJ52" s="112"/>
      <c r="AK52" s="112"/>
      <c r="AL52" s="112"/>
      <c r="AM52" s="112"/>
      <c r="AN52" s="112"/>
      <c r="AO52" s="72"/>
      <c r="AP52" s="112"/>
      <c r="AQ52" s="112"/>
      <c r="AR52" s="112"/>
      <c r="AS52" s="112"/>
      <c r="AT52" s="112"/>
      <c r="AU52" s="112"/>
      <c r="AV52" s="112"/>
    </row>
    <row r="53" spans="1:48" s="119" customFormat="1" collapsed="1" x14ac:dyDescent="0.2">
      <c r="A53" s="72"/>
      <c r="B53" s="121"/>
      <c r="C53" s="207" t="str">
        <f t="shared" si="4"/>
        <v/>
      </c>
      <c r="D53" s="73"/>
      <c r="E53" s="112"/>
      <c r="F53" s="121"/>
      <c r="G53" s="121"/>
      <c r="H53" s="72"/>
      <c r="I53" s="302" t="str">
        <f t="shared" si="5"/>
        <v/>
      </c>
      <c r="J53" s="72"/>
      <c r="K53" s="112"/>
      <c r="L53" s="112"/>
      <c r="M53" s="112"/>
      <c r="N53" s="112"/>
      <c r="O53" s="112"/>
      <c r="P53" s="112"/>
      <c r="Q53" s="112"/>
      <c r="R53" s="95"/>
      <c r="S53" s="72"/>
      <c r="T53" s="72"/>
      <c r="U53" s="72"/>
      <c r="V53" s="207" t="str">
        <f t="shared" si="6"/>
        <v/>
      </c>
      <c r="W53" s="95"/>
      <c r="X53" s="95"/>
      <c r="Y53" s="207" t="str">
        <f t="shared" si="7"/>
        <v/>
      </c>
      <c r="Z53" s="112"/>
      <c r="AA53" s="112"/>
      <c r="AB53" s="112"/>
      <c r="AC53" s="112"/>
      <c r="AD53" s="112"/>
      <c r="AE53" s="112"/>
      <c r="AF53" s="112"/>
      <c r="AG53" s="112"/>
      <c r="AH53" s="112"/>
      <c r="AI53" s="112"/>
      <c r="AJ53" s="112"/>
      <c r="AK53" s="112"/>
      <c r="AL53" s="112"/>
      <c r="AM53" s="112"/>
      <c r="AN53" s="112"/>
      <c r="AO53" s="72"/>
      <c r="AP53" s="112"/>
      <c r="AQ53" s="112"/>
      <c r="AR53" s="112"/>
      <c r="AS53" s="112"/>
      <c r="AT53" s="112"/>
      <c r="AU53" s="112"/>
      <c r="AV53" s="112"/>
    </row>
    <row r="54" spans="1:48" s="119" customFormat="1" collapsed="1" x14ac:dyDescent="0.2">
      <c r="A54" s="72"/>
      <c r="B54" s="121"/>
      <c r="C54" s="207" t="str">
        <f t="shared" si="4"/>
        <v/>
      </c>
      <c r="D54" s="73"/>
      <c r="E54" s="112"/>
      <c r="F54" s="121"/>
      <c r="G54" s="121"/>
      <c r="H54" s="72"/>
      <c r="I54" s="302" t="str">
        <f t="shared" si="5"/>
        <v/>
      </c>
      <c r="J54" s="72"/>
      <c r="K54" s="112"/>
      <c r="L54" s="112"/>
      <c r="M54" s="112"/>
      <c r="N54" s="112"/>
      <c r="O54" s="112"/>
      <c r="P54" s="112"/>
      <c r="Q54" s="112"/>
      <c r="R54" s="95"/>
      <c r="S54" s="72"/>
      <c r="T54" s="72"/>
      <c r="U54" s="72"/>
      <c r="V54" s="207" t="str">
        <f t="shared" si="6"/>
        <v/>
      </c>
      <c r="W54" s="95"/>
      <c r="X54" s="95"/>
      <c r="Y54" s="207" t="str">
        <f t="shared" si="7"/>
        <v/>
      </c>
      <c r="Z54" s="112"/>
      <c r="AA54" s="112"/>
      <c r="AB54" s="112"/>
      <c r="AC54" s="112"/>
      <c r="AD54" s="112"/>
      <c r="AE54" s="112"/>
      <c r="AF54" s="112"/>
      <c r="AG54" s="112"/>
      <c r="AH54" s="112"/>
      <c r="AI54" s="112"/>
      <c r="AJ54" s="112"/>
      <c r="AK54" s="112"/>
      <c r="AL54" s="112"/>
      <c r="AM54" s="112"/>
      <c r="AN54" s="112"/>
      <c r="AO54" s="72"/>
      <c r="AP54" s="112"/>
      <c r="AQ54" s="112"/>
      <c r="AR54" s="112"/>
      <c r="AS54" s="112"/>
      <c r="AT54" s="112"/>
      <c r="AU54" s="112"/>
      <c r="AV54" s="112"/>
    </row>
    <row r="55" spans="1:48" s="119" customFormat="1" collapsed="1" x14ac:dyDescent="0.2">
      <c r="A55" s="72"/>
      <c r="B55" s="121"/>
      <c r="C55" s="207" t="str">
        <f t="shared" si="4"/>
        <v/>
      </c>
      <c r="D55" s="73"/>
      <c r="E55" s="112"/>
      <c r="F55" s="121"/>
      <c r="G55" s="121"/>
      <c r="H55" s="72"/>
      <c r="I55" s="302" t="str">
        <f t="shared" si="5"/>
        <v/>
      </c>
      <c r="J55" s="72"/>
      <c r="K55" s="112"/>
      <c r="L55" s="112"/>
      <c r="M55" s="112"/>
      <c r="N55" s="112"/>
      <c r="O55" s="112"/>
      <c r="P55" s="112"/>
      <c r="Q55" s="112"/>
      <c r="R55" s="95"/>
      <c r="S55" s="72"/>
      <c r="T55" s="72"/>
      <c r="U55" s="72"/>
      <c r="V55" s="207" t="str">
        <f t="shared" si="6"/>
        <v/>
      </c>
      <c r="W55" s="95"/>
      <c r="X55" s="95"/>
      <c r="Y55" s="207" t="str">
        <f t="shared" si="7"/>
        <v/>
      </c>
      <c r="Z55" s="112"/>
      <c r="AA55" s="112"/>
      <c r="AB55" s="112"/>
      <c r="AC55" s="112"/>
      <c r="AD55" s="112"/>
      <c r="AE55" s="112"/>
      <c r="AF55" s="112"/>
      <c r="AG55" s="112"/>
      <c r="AH55" s="112"/>
      <c r="AI55" s="112"/>
      <c r="AJ55" s="112"/>
      <c r="AK55" s="112"/>
      <c r="AL55" s="112"/>
      <c r="AM55" s="112"/>
      <c r="AN55" s="112"/>
      <c r="AO55" s="72"/>
      <c r="AP55" s="112"/>
      <c r="AQ55" s="112"/>
      <c r="AR55" s="112"/>
      <c r="AS55" s="112"/>
      <c r="AT55" s="112"/>
      <c r="AU55" s="112"/>
      <c r="AV55" s="112"/>
    </row>
    <row r="56" spans="1:48" s="119" customFormat="1" collapsed="1" x14ac:dyDescent="0.2">
      <c r="A56" s="72"/>
      <c r="B56" s="121"/>
      <c r="C56" s="207" t="str">
        <f t="shared" si="4"/>
        <v/>
      </c>
      <c r="D56" s="73"/>
      <c r="E56" s="112"/>
      <c r="F56" s="121"/>
      <c r="G56" s="121"/>
      <c r="H56" s="72"/>
      <c r="I56" s="302" t="str">
        <f t="shared" si="5"/>
        <v/>
      </c>
      <c r="J56" s="72"/>
      <c r="K56" s="112"/>
      <c r="L56" s="112"/>
      <c r="M56" s="112"/>
      <c r="N56" s="112"/>
      <c r="O56" s="112"/>
      <c r="P56" s="112"/>
      <c r="Q56" s="112"/>
      <c r="R56" s="95"/>
      <c r="S56" s="72"/>
      <c r="T56" s="72"/>
      <c r="U56" s="72"/>
      <c r="V56" s="207" t="str">
        <f t="shared" si="6"/>
        <v/>
      </c>
      <c r="W56" s="95"/>
      <c r="X56" s="95"/>
      <c r="Y56" s="207" t="str">
        <f t="shared" si="7"/>
        <v/>
      </c>
      <c r="Z56" s="112"/>
      <c r="AA56" s="112"/>
      <c r="AB56" s="112"/>
      <c r="AC56" s="112"/>
      <c r="AD56" s="112"/>
      <c r="AE56" s="112"/>
      <c r="AF56" s="112"/>
      <c r="AG56" s="112"/>
      <c r="AH56" s="112"/>
      <c r="AI56" s="112"/>
      <c r="AJ56" s="112"/>
      <c r="AK56" s="112"/>
      <c r="AL56" s="112"/>
      <c r="AM56" s="112"/>
      <c r="AN56" s="112"/>
      <c r="AO56" s="72"/>
      <c r="AP56" s="112"/>
      <c r="AQ56" s="112"/>
      <c r="AR56" s="112"/>
      <c r="AS56" s="112"/>
      <c r="AT56" s="112"/>
      <c r="AU56" s="112"/>
      <c r="AV56" s="112"/>
    </row>
    <row r="57" spans="1:48" s="119" customFormat="1" collapsed="1" x14ac:dyDescent="0.2">
      <c r="A57" s="72"/>
      <c r="B57" s="121"/>
      <c r="C57" s="207" t="str">
        <f t="shared" si="4"/>
        <v/>
      </c>
      <c r="D57" s="73"/>
      <c r="E57" s="112"/>
      <c r="F57" s="121"/>
      <c r="G57" s="121"/>
      <c r="H57" s="72"/>
      <c r="I57" s="302" t="str">
        <f t="shared" si="5"/>
        <v/>
      </c>
      <c r="J57" s="72"/>
      <c r="K57" s="112"/>
      <c r="L57" s="112"/>
      <c r="M57" s="112"/>
      <c r="N57" s="112"/>
      <c r="O57" s="112"/>
      <c r="P57" s="112"/>
      <c r="Q57" s="112"/>
      <c r="R57" s="95"/>
      <c r="S57" s="72"/>
      <c r="T57" s="72"/>
      <c r="U57" s="72"/>
      <c r="V57" s="207" t="str">
        <f t="shared" si="6"/>
        <v/>
      </c>
      <c r="W57" s="95"/>
      <c r="X57" s="95"/>
      <c r="Y57" s="207" t="str">
        <f t="shared" si="7"/>
        <v/>
      </c>
      <c r="Z57" s="112"/>
      <c r="AA57" s="112"/>
      <c r="AB57" s="112"/>
      <c r="AC57" s="112"/>
      <c r="AD57" s="112"/>
      <c r="AE57" s="112"/>
      <c r="AF57" s="112"/>
      <c r="AG57" s="112"/>
      <c r="AH57" s="112"/>
      <c r="AI57" s="112"/>
      <c r="AJ57" s="112"/>
      <c r="AK57" s="112"/>
      <c r="AL57" s="112"/>
      <c r="AM57" s="112"/>
      <c r="AN57" s="112"/>
      <c r="AO57" s="72"/>
      <c r="AP57" s="112"/>
      <c r="AQ57" s="112"/>
      <c r="AR57" s="112"/>
      <c r="AS57" s="112"/>
      <c r="AT57" s="112"/>
      <c r="AU57" s="112"/>
      <c r="AV57" s="112"/>
    </row>
    <row r="58" spans="1:48" s="119" customFormat="1" collapsed="1" x14ac:dyDescent="0.2">
      <c r="A58" s="72"/>
      <c r="B58" s="121"/>
      <c r="C58" s="207" t="str">
        <f t="shared" si="4"/>
        <v/>
      </c>
      <c r="D58" s="73"/>
      <c r="E58" s="112"/>
      <c r="F58" s="121"/>
      <c r="G58" s="121"/>
      <c r="H58" s="72"/>
      <c r="I58" s="302" t="str">
        <f t="shared" si="5"/>
        <v/>
      </c>
      <c r="J58" s="72"/>
      <c r="K58" s="112"/>
      <c r="L58" s="112"/>
      <c r="M58" s="112"/>
      <c r="N58" s="112"/>
      <c r="O58" s="112"/>
      <c r="P58" s="112"/>
      <c r="Q58" s="112"/>
      <c r="R58" s="95"/>
      <c r="S58" s="72"/>
      <c r="T58" s="72"/>
      <c r="U58" s="72"/>
      <c r="V58" s="207" t="str">
        <f t="shared" si="6"/>
        <v/>
      </c>
      <c r="W58" s="95"/>
      <c r="X58" s="95"/>
      <c r="Y58" s="207" t="str">
        <f t="shared" si="7"/>
        <v/>
      </c>
      <c r="Z58" s="112"/>
      <c r="AA58" s="112"/>
      <c r="AB58" s="112"/>
      <c r="AC58" s="112"/>
      <c r="AD58" s="112"/>
      <c r="AE58" s="112"/>
      <c r="AF58" s="112"/>
      <c r="AG58" s="112"/>
      <c r="AH58" s="112"/>
      <c r="AI58" s="112"/>
      <c r="AJ58" s="112"/>
      <c r="AK58" s="112"/>
      <c r="AL58" s="112"/>
      <c r="AM58" s="112"/>
      <c r="AN58" s="112"/>
      <c r="AO58" s="72"/>
      <c r="AP58" s="112"/>
      <c r="AQ58" s="112"/>
      <c r="AR58" s="112"/>
      <c r="AS58" s="112"/>
      <c r="AT58" s="112"/>
      <c r="AU58" s="112"/>
      <c r="AV58" s="112"/>
    </row>
    <row r="59" spans="1:48" s="119" customFormat="1" collapsed="1" x14ac:dyDescent="0.2">
      <c r="A59" s="72"/>
      <c r="B59" s="121"/>
      <c r="C59" s="207" t="str">
        <f t="shared" si="4"/>
        <v/>
      </c>
      <c r="D59" s="73"/>
      <c r="E59" s="112"/>
      <c r="F59" s="121"/>
      <c r="G59" s="121"/>
      <c r="H59" s="72"/>
      <c r="I59" s="302" t="str">
        <f t="shared" si="5"/>
        <v/>
      </c>
      <c r="J59" s="72"/>
      <c r="K59" s="112"/>
      <c r="L59" s="112"/>
      <c r="M59" s="112"/>
      <c r="N59" s="112"/>
      <c r="O59" s="112"/>
      <c r="P59" s="112"/>
      <c r="Q59" s="112"/>
      <c r="R59" s="95"/>
      <c r="S59" s="72"/>
      <c r="T59" s="72"/>
      <c r="U59" s="72"/>
      <c r="V59" s="207" t="str">
        <f t="shared" si="6"/>
        <v/>
      </c>
      <c r="W59" s="95"/>
      <c r="X59" s="95"/>
      <c r="Y59" s="207" t="str">
        <f t="shared" si="7"/>
        <v/>
      </c>
      <c r="Z59" s="112"/>
      <c r="AA59" s="112"/>
      <c r="AB59" s="112"/>
      <c r="AC59" s="112"/>
      <c r="AD59" s="112"/>
      <c r="AE59" s="112"/>
      <c r="AF59" s="112"/>
      <c r="AG59" s="112"/>
      <c r="AH59" s="112"/>
      <c r="AI59" s="112"/>
      <c r="AJ59" s="112"/>
      <c r="AK59" s="112"/>
      <c r="AL59" s="112"/>
      <c r="AM59" s="112"/>
      <c r="AN59" s="112"/>
      <c r="AO59" s="72"/>
      <c r="AP59" s="112"/>
      <c r="AQ59" s="112"/>
      <c r="AR59" s="112"/>
      <c r="AS59" s="112"/>
      <c r="AT59" s="112"/>
      <c r="AU59" s="112"/>
      <c r="AV59" s="112"/>
    </row>
    <row r="60" spans="1:48" s="119" customFormat="1" collapsed="1" x14ac:dyDescent="0.2">
      <c r="A60" s="72"/>
      <c r="B60" s="121"/>
      <c r="C60" s="207" t="str">
        <f t="shared" si="4"/>
        <v/>
      </c>
      <c r="D60" s="73"/>
      <c r="E60" s="112"/>
      <c r="F60" s="121"/>
      <c r="G60" s="121"/>
      <c r="H60" s="72"/>
      <c r="I60" s="302" t="str">
        <f t="shared" si="5"/>
        <v/>
      </c>
      <c r="J60" s="72"/>
      <c r="K60" s="112"/>
      <c r="L60" s="112"/>
      <c r="M60" s="112"/>
      <c r="N60" s="112"/>
      <c r="O60" s="112"/>
      <c r="P60" s="112"/>
      <c r="Q60" s="112"/>
      <c r="R60" s="95"/>
      <c r="S60" s="72"/>
      <c r="T60" s="72"/>
      <c r="U60" s="72"/>
      <c r="V60" s="207" t="str">
        <f t="shared" si="6"/>
        <v/>
      </c>
      <c r="W60" s="95"/>
      <c r="X60" s="95"/>
      <c r="Y60" s="207" t="str">
        <f t="shared" si="7"/>
        <v/>
      </c>
      <c r="Z60" s="112"/>
      <c r="AA60" s="112"/>
      <c r="AB60" s="112"/>
      <c r="AC60" s="112"/>
      <c r="AD60" s="112"/>
      <c r="AE60" s="112"/>
      <c r="AF60" s="112"/>
      <c r="AG60" s="112"/>
      <c r="AH60" s="112"/>
      <c r="AI60" s="112"/>
      <c r="AJ60" s="112"/>
      <c r="AK60" s="112"/>
      <c r="AL60" s="112"/>
      <c r="AM60" s="112"/>
      <c r="AN60" s="112"/>
      <c r="AO60" s="72"/>
      <c r="AP60" s="112"/>
      <c r="AQ60" s="112"/>
      <c r="AR60" s="112"/>
      <c r="AS60" s="112"/>
      <c r="AT60" s="112"/>
      <c r="AU60" s="112"/>
      <c r="AV60" s="112"/>
    </row>
    <row r="61" spans="1:48" s="119" customFormat="1" collapsed="1" x14ac:dyDescent="0.2">
      <c r="A61" s="72"/>
      <c r="B61" s="121"/>
      <c r="C61" s="207" t="str">
        <f t="shared" si="4"/>
        <v/>
      </c>
      <c r="D61" s="73"/>
      <c r="E61" s="112"/>
      <c r="F61" s="121"/>
      <c r="G61" s="121"/>
      <c r="H61" s="72"/>
      <c r="I61" s="302" t="str">
        <f t="shared" si="5"/>
        <v/>
      </c>
      <c r="J61" s="72"/>
      <c r="K61" s="112"/>
      <c r="L61" s="112"/>
      <c r="M61" s="112"/>
      <c r="N61" s="112"/>
      <c r="O61" s="112"/>
      <c r="P61" s="112"/>
      <c r="Q61" s="112"/>
      <c r="R61" s="95"/>
      <c r="S61" s="72"/>
      <c r="T61" s="72"/>
      <c r="U61" s="72"/>
      <c r="V61" s="207" t="str">
        <f t="shared" si="6"/>
        <v/>
      </c>
      <c r="W61" s="95"/>
      <c r="X61" s="95"/>
      <c r="Y61" s="207" t="str">
        <f t="shared" si="7"/>
        <v/>
      </c>
      <c r="Z61" s="112"/>
      <c r="AA61" s="112"/>
      <c r="AB61" s="112"/>
      <c r="AC61" s="112"/>
      <c r="AD61" s="112"/>
      <c r="AE61" s="112"/>
      <c r="AF61" s="112"/>
      <c r="AG61" s="112"/>
      <c r="AH61" s="112"/>
      <c r="AI61" s="112"/>
      <c r="AJ61" s="112"/>
      <c r="AK61" s="112"/>
      <c r="AL61" s="112"/>
      <c r="AM61" s="112"/>
      <c r="AN61" s="112"/>
      <c r="AO61" s="72"/>
      <c r="AP61" s="112"/>
      <c r="AQ61" s="112"/>
      <c r="AR61" s="112"/>
      <c r="AS61" s="112"/>
      <c r="AT61" s="112"/>
      <c r="AU61" s="112"/>
      <c r="AV61" s="112"/>
    </row>
    <row r="62" spans="1:48" s="119" customFormat="1" collapsed="1" x14ac:dyDescent="0.2">
      <c r="A62" s="72"/>
      <c r="B62" s="121"/>
      <c r="C62" s="207" t="str">
        <f t="shared" si="4"/>
        <v/>
      </c>
      <c r="D62" s="73"/>
      <c r="E62" s="112"/>
      <c r="F62" s="121"/>
      <c r="G62" s="121"/>
      <c r="H62" s="72"/>
      <c r="I62" s="302" t="str">
        <f t="shared" si="5"/>
        <v/>
      </c>
      <c r="J62" s="72"/>
      <c r="K62" s="112"/>
      <c r="L62" s="112"/>
      <c r="M62" s="112"/>
      <c r="N62" s="112"/>
      <c r="O62" s="112"/>
      <c r="P62" s="112"/>
      <c r="Q62" s="112"/>
      <c r="R62" s="95"/>
      <c r="S62" s="72"/>
      <c r="T62" s="72"/>
      <c r="U62" s="72"/>
      <c r="V62" s="207" t="str">
        <f t="shared" si="6"/>
        <v/>
      </c>
      <c r="W62" s="95"/>
      <c r="X62" s="95"/>
      <c r="Y62" s="207" t="str">
        <f t="shared" si="7"/>
        <v/>
      </c>
      <c r="Z62" s="112"/>
      <c r="AA62" s="112"/>
      <c r="AB62" s="112"/>
      <c r="AC62" s="112"/>
      <c r="AD62" s="112"/>
      <c r="AE62" s="112"/>
      <c r="AF62" s="112"/>
      <c r="AG62" s="112"/>
      <c r="AH62" s="112"/>
      <c r="AI62" s="112"/>
      <c r="AJ62" s="112"/>
      <c r="AK62" s="112"/>
      <c r="AL62" s="112"/>
      <c r="AM62" s="112"/>
      <c r="AN62" s="112"/>
      <c r="AO62" s="72"/>
      <c r="AP62" s="112"/>
      <c r="AQ62" s="112"/>
      <c r="AR62" s="112"/>
      <c r="AS62" s="112"/>
      <c r="AT62" s="112"/>
      <c r="AU62" s="112"/>
      <c r="AV62" s="112"/>
    </row>
    <row r="63" spans="1:48" s="119" customFormat="1" collapsed="1" x14ac:dyDescent="0.2">
      <c r="A63" s="72"/>
      <c r="B63" s="121"/>
      <c r="C63" s="207" t="str">
        <f t="shared" si="4"/>
        <v/>
      </c>
      <c r="D63" s="73"/>
      <c r="E63" s="112"/>
      <c r="F63" s="121"/>
      <c r="G63" s="121"/>
      <c r="H63" s="72"/>
      <c r="I63" s="302" t="str">
        <f t="shared" si="5"/>
        <v/>
      </c>
      <c r="J63" s="72"/>
      <c r="K63" s="112"/>
      <c r="L63" s="112"/>
      <c r="M63" s="112"/>
      <c r="N63" s="112"/>
      <c r="O63" s="112"/>
      <c r="P63" s="112"/>
      <c r="Q63" s="112"/>
      <c r="R63" s="95"/>
      <c r="S63" s="72"/>
      <c r="T63" s="72"/>
      <c r="U63" s="72"/>
      <c r="V63" s="207" t="str">
        <f t="shared" si="6"/>
        <v/>
      </c>
      <c r="W63" s="95"/>
      <c r="X63" s="95"/>
      <c r="Y63" s="207" t="str">
        <f t="shared" si="7"/>
        <v/>
      </c>
      <c r="Z63" s="112"/>
      <c r="AA63" s="112"/>
      <c r="AB63" s="112"/>
      <c r="AC63" s="112"/>
      <c r="AD63" s="112"/>
      <c r="AE63" s="112"/>
      <c r="AF63" s="112"/>
      <c r="AG63" s="112"/>
      <c r="AH63" s="112"/>
      <c r="AI63" s="112"/>
      <c r="AJ63" s="112"/>
      <c r="AK63" s="112"/>
      <c r="AL63" s="112"/>
      <c r="AM63" s="112"/>
      <c r="AN63" s="112"/>
      <c r="AO63" s="72"/>
      <c r="AP63" s="112"/>
      <c r="AQ63" s="112"/>
      <c r="AR63" s="112"/>
      <c r="AS63" s="112"/>
      <c r="AT63" s="112"/>
      <c r="AU63" s="112"/>
      <c r="AV63" s="112"/>
    </row>
    <row r="64" spans="1:48" s="119" customFormat="1" collapsed="1" x14ac:dyDescent="0.2">
      <c r="A64" s="72"/>
      <c r="B64" s="121"/>
      <c r="C64" s="207" t="str">
        <f t="shared" si="4"/>
        <v/>
      </c>
      <c r="D64" s="73"/>
      <c r="E64" s="112"/>
      <c r="F64" s="121"/>
      <c r="G64" s="121"/>
      <c r="H64" s="72"/>
      <c r="I64" s="302" t="str">
        <f t="shared" si="5"/>
        <v/>
      </c>
      <c r="J64" s="72"/>
      <c r="K64" s="112"/>
      <c r="L64" s="112"/>
      <c r="M64" s="112"/>
      <c r="N64" s="112"/>
      <c r="O64" s="112"/>
      <c r="P64" s="112"/>
      <c r="Q64" s="112"/>
      <c r="R64" s="95"/>
      <c r="S64" s="72"/>
      <c r="T64" s="72"/>
      <c r="U64" s="72"/>
      <c r="V64" s="207" t="str">
        <f t="shared" si="6"/>
        <v/>
      </c>
      <c r="W64" s="95"/>
      <c r="X64" s="95"/>
      <c r="Y64" s="207" t="str">
        <f t="shared" si="7"/>
        <v/>
      </c>
      <c r="Z64" s="112"/>
      <c r="AA64" s="112"/>
      <c r="AB64" s="112"/>
      <c r="AC64" s="112"/>
      <c r="AD64" s="112"/>
      <c r="AE64" s="112"/>
      <c r="AF64" s="112"/>
      <c r="AG64" s="112"/>
      <c r="AH64" s="112"/>
      <c r="AI64" s="112"/>
      <c r="AJ64" s="112"/>
      <c r="AK64" s="112"/>
      <c r="AL64" s="112"/>
      <c r="AM64" s="112"/>
      <c r="AN64" s="112"/>
      <c r="AO64" s="72"/>
      <c r="AP64" s="112"/>
      <c r="AQ64" s="112"/>
      <c r="AR64" s="112"/>
      <c r="AS64" s="112"/>
      <c r="AT64" s="112"/>
      <c r="AU64" s="112"/>
      <c r="AV64" s="112"/>
    </row>
    <row r="65" spans="1:48" s="119" customFormat="1" collapsed="1" x14ac:dyDescent="0.2">
      <c r="A65" s="72"/>
      <c r="B65" s="121"/>
      <c r="C65" s="207" t="str">
        <f t="shared" si="4"/>
        <v/>
      </c>
      <c r="D65" s="73"/>
      <c r="E65" s="112"/>
      <c r="F65" s="121"/>
      <c r="G65" s="121"/>
      <c r="H65" s="72"/>
      <c r="I65" s="302" t="str">
        <f t="shared" si="5"/>
        <v/>
      </c>
      <c r="J65" s="72"/>
      <c r="K65" s="112"/>
      <c r="L65" s="112"/>
      <c r="M65" s="112"/>
      <c r="N65" s="112"/>
      <c r="O65" s="112"/>
      <c r="P65" s="112"/>
      <c r="Q65" s="112"/>
      <c r="R65" s="95"/>
      <c r="S65" s="72"/>
      <c r="T65" s="72"/>
      <c r="U65" s="72"/>
      <c r="V65" s="207" t="str">
        <f t="shared" si="6"/>
        <v/>
      </c>
      <c r="W65" s="95"/>
      <c r="X65" s="95"/>
      <c r="Y65" s="207" t="str">
        <f t="shared" si="7"/>
        <v/>
      </c>
      <c r="Z65" s="112"/>
      <c r="AA65" s="112"/>
      <c r="AB65" s="112"/>
      <c r="AC65" s="112"/>
      <c r="AD65" s="112"/>
      <c r="AE65" s="112"/>
      <c r="AF65" s="112"/>
      <c r="AG65" s="112"/>
      <c r="AH65" s="112"/>
      <c r="AI65" s="112"/>
      <c r="AJ65" s="112"/>
      <c r="AK65" s="112"/>
      <c r="AL65" s="112"/>
      <c r="AM65" s="112"/>
      <c r="AN65" s="112"/>
      <c r="AO65" s="72"/>
      <c r="AP65" s="112"/>
      <c r="AQ65" s="112"/>
      <c r="AR65" s="112"/>
      <c r="AS65" s="112"/>
      <c r="AT65" s="112"/>
      <c r="AU65" s="112"/>
      <c r="AV65" s="112"/>
    </row>
    <row r="66" spans="1:48" s="119" customFormat="1" collapsed="1" x14ac:dyDescent="0.2">
      <c r="A66" s="72"/>
      <c r="B66" s="121"/>
      <c r="C66" s="207" t="str">
        <f t="shared" si="4"/>
        <v/>
      </c>
      <c r="D66" s="73"/>
      <c r="E66" s="112"/>
      <c r="F66" s="121"/>
      <c r="G66" s="121"/>
      <c r="H66" s="72"/>
      <c r="I66" s="302" t="str">
        <f t="shared" si="5"/>
        <v/>
      </c>
      <c r="J66" s="72"/>
      <c r="K66" s="112"/>
      <c r="L66" s="112"/>
      <c r="M66" s="112"/>
      <c r="N66" s="112"/>
      <c r="O66" s="112"/>
      <c r="P66" s="112"/>
      <c r="Q66" s="112"/>
      <c r="R66" s="95"/>
      <c r="S66" s="72"/>
      <c r="T66" s="72"/>
      <c r="U66" s="72"/>
      <c r="V66" s="207" t="str">
        <f t="shared" si="6"/>
        <v/>
      </c>
      <c r="W66" s="95"/>
      <c r="X66" s="95"/>
      <c r="Y66" s="207" t="str">
        <f t="shared" si="7"/>
        <v/>
      </c>
      <c r="Z66" s="112"/>
      <c r="AA66" s="112"/>
      <c r="AB66" s="112"/>
      <c r="AC66" s="112"/>
      <c r="AD66" s="112"/>
      <c r="AE66" s="112"/>
      <c r="AF66" s="112"/>
      <c r="AG66" s="112"/>
      <c r="AH66" s="112"/>
      <c r="AI66" s="112"/>
      <c r="AJ66" s="112"/>
      <c r="AK66" s="112"/>
      <c r="AL66" s="112"/>
      <c r="AM66" s="112"/>
      <c r="AN66" s="112"/>
      <c r="AO66" s="72"/>
      <c r="AP66" s="112"/>
      <c r="AQ66" s="112"/>
      <c r="AR66" s="112"/>
      <c r="AS66" s="112"/>
      <c r="AT66" s="112"/>
      <c r="AU66" s="112"/>
      <c r="AV66" s="112"/>
    </row>
    <row r="67" spans="1:48" s="119" customFormat="1" collapsed="1" x14ac:dyDescent="0.2">
      <c r="A67" s="72"/>
      <c r="B67" s="121"/>
      <c r="C67" s="207" t="str">
        <f t="shared" si="4"/>
        <v/>
      </c>
      <c r="D67" s="73"/>
      <c r="E67" s="112"/>
      <c r="F67" s="121"/>
      <c r="G67" s="121"/>
      <c r="H67" s="72"/>
      <c r="I67" s="302" t="str">
        <f t="shared" si="5"/>
        <v/>
      </c>
      <c r="J67" s="72"/>
      <c r="K67" s="112"/>
      <c r="L67" s="112"/>
      <c r="M67" s="112"/>
      <c r="N67" s="112"/>
      <c r="O67" s="112"/>
      <c r="P67" s="112"/>
      <c r="Q67" s="112"/>
      <c r="R67" s="95"/>
      <c r="S67" s="72"/>
      <c r="T67" s="72"/>
      <c r="U67" s="72"/>
      <c r="V67" s="207" t="str">
        <f t="shared" si="6"/>
        <v/>
      </c>
      <c r="W67" s="95"/>
      <c r="X67" s="95"/>
      <c r="Y67" s="207" t="str">
        <f t="shared" si="7"/>
        <v/>
      </c>
      <c r="Z67" s="112"/>
      <c r="AA67" s="112"/>
      <c r="AB67" s="112"/>
      <c r="AC67" s="112"/>
      <c r="AD67" s="112"/>
      <c r="AE67" s="112"/>
      <c r="AF67" s="112"/>
      <c r="AG67" s="112"/>
      <c r="AH67" s="112"/>
      <c r="AI67" s="112"/>
      <c r="AJ67" s="112"/>
      <c r="AK67" s="112"/>
      <c r="AL67" s="112"/>
      <c r="AM67" s="112"/>
      <c r="AN67" s="112"/>
      <c r="AO67" s="72"/>
      <c r="AP67" s="112"/>
      <c r="AQ67" s="112"/>
      <c r="AR67" s="112"/>
      <c r="AS67" s="112"/>
      <c r="AT67" s="112"/>
      <c r="AU67" s="112"/>
      <c r="AV67" s="112"/>
    </row>
    <row r="68" spans="1:48" s="119" customFormat="1" collapsed="1" x14ac:dyDescent="0.2">
      <c r="A68" s="72"/>
      <c r="B68" s="121"/>
      <c r="C68" s="207" t="str">
        <f t="shared" si="4"/>
        <v/>
      </c>
      <c r="D68" s="73"/>
      <c r="E68" s="112"/>
      <c r="F68" s="121"/>
      <c r="G68" s="121"/>
      <c r="H68" s="72"/>
      <c r="I68" s="302" t="str">
        <f t="shared" si="5"/>
        <v/>
      </c>
      <c r="J68" s="72"/>
      <c r="K68" s="112"/>
      <c r="L68" s="112"/>
      <c r="M68" s="112"/>
      <c r="N68" s="112"/>
      <c r="O68" s="112"/>
      <c r="P68" s="112"/>
      <c r="Q68" s="112"/>
      <c r="R68" s="95"/>
      <c r="S68" s="72"/>
      <c r="T68" s="72"/>
      <c r="U68" s="72"/>
      <c r="V68" s="207" t="str">
        <f t="shared" si="6"/>
        <v/>
      </c>
      <c r="W68" s="95"/>
      <c r="X68" s="95"/>
      <c r="Y68" s="207" t="str">
        <f t="shared" si="7"/>
        <v/>
      </c>
      <c r="Z68" s="112"/>
      <c r="AA68" s="112"/>
      <c r="AB68" s="112"/>
      <c r="AC68" s="112"/>
      <c r="AD68" s="112"/>
      <c r="AE68" s="112"/>
      <c r="AF68" s="112"/>
      <c r="AG68" s="112"/>
      <c r="AH68" s="112"/>
      <c r="AI68" s="112"/>
      <c r="AJ68" s="112"/>
      <c r="AK68" s="112"/>
      <c r="AL68" s="112"/>
      <c r="AM68" s="112"/>
      <c r="AN68" s="112"/>
      <c r="AO68" s="72"/>
      <c r="AP68" s="112"/>
      <c r="AQ68" s="112"/>
      <c r="AR68" s="112"/>
      <c r="AS68" s="112"/>
      <c r="AT68" s="112"/>
      <c r="AU68" s="112"/>
      <c r="AV68" s="112"/>
    </row>
    <row r="69" spans="1:48" s="119" customFormat="1" collapsed="1" x14ac:dyDescent="0.2">
      <c r="A69" s="72"/>
      <c r="B69" s="121"/>
      <c r="C69" s="207" t="str">
        <f t="shared" si="4"/>
        <v/>
      </c>
      <c r="D69" s="73"/>
      <c r="E69" s="112"/>
      <c r="F69" s="121"/>
      <c r="G69" s="121"/>
      <c r="H69" s="72"/>
      <c r="I69" s="302" t="str">
        <f t="shared" si="5"/>
        <v/>
      </c>
      <c r="J69" s="72"/>
      <c r="K69" s="112"/>
      <c r="L69" s="112"/>
      <c r="M69" s="112"/>
      <c r="N69" s="112"/>
      <c r="O69" s="112"/>
      <c r="P69" s="112"/>
      <c r="Q69" s="112"/>
      <c r="R69" s="95"/>
      <c r="S69" s="72"/>
      <c r="T69" s="72"/>
      <c r="U69" s="72"/>
      <c r="V69" s="207" t="str">
        <f t="shared" si="6"/>
        <v/>
      </c>
      <c r="W69" s="95"/>
      <c r="X69" s="95"/>
      <c r="Y69" s="207" t="str">
        <f t="shared" si="7"/>
        <v/>
      </c>
      <c r="Z69" s="112"/>
      <c r="AA69" s="112"/>
      <c r="AB69" s="112"/>
      <c r="AC69" s="112"/>
      <c r="AD69" s="112"/>
      <c r="AE69" s="112"/>
      <c r="AF69" s="112"/>
      <c r="AG69" s="112"/>
      <c r="AH69" s="112"/>
      <c r="AI69" s="112"/>
      <c r="AJ69" s="112"/>
      <c r="AK69" s="112"/>
      <c r="AL69" s="112"/>
      <c r="AM69" s="112"/>
      <c r="AN69" s="112"/>
      <c r="AO69" s="72"/>
      <c r="AP69" s="112"/>
      <c r="AQ69" s="112"/>
      <c r="AR69" s="112"/>
      <c r="AS69" s="112"/>
      <c r="AT69" s="112"/>
      <c r="AU69" s="112"/>
      <c r="AV69" s="112"/>
    </row>
    <row r="70" spans="1:48" s="119" customFormat="1" collapsed="1" x14ac:dyDescent="0.2">
      <c r="A70" s="72"/>
      <c r="B70" s="121"/>
      <c r="C70" s="207" t="str">
        <f t="shared" si="4"/>
        <v/>
      </c>
      <c r="D70" s="73"/>
      <c r="E70" s="112"/>
      <c r="F70" s="121"/>
      <c r="G70" s="121"/>
      <c r="H70" s="72"/>
      <c r="I70" s="302" t="str">
        <f t="shared" si="5"/>
        <v/>
      </c>
      <c r="J70" s="72"/>
      <c r="K70" s="112"/>
      <c r="L70" s="112"/>
      <c r="M70" s="112"/>
      <c r="N70" s="112"/>
      <c r="O70" s="112"/>
      <c r="P70" s="112"/>
      <c r="Q70" s="112"/>
      <c r="R70" s="95"/>
      <c r="S70" s="72"/>
      <c r="T70" s="72"/>
      <c r="U70" s="72"/>
      <c r="V70" s="207" t="str">
        <f t="shared" si="6"/>
        <v/>
      </c>
      <c r="W70" s="95"/>
      <c r="X70" s="95"/>
      <c r="Y70" s="207" t="str">
        <f t="shared" si="7"/>
        <v/>
      </c>
      <c r="Z70" s="112"/>
      <c r="AA70" s="112"/>
      <c r="AB70" s="112"/>
      <c r="AC70" s="112"/>
      <c r="AD70" s="112"/>
      <c r="AE70" s="112"/>
      <c r="AF70" s="112"/>
      <c r="AG70" s="112"/>
      <c r="AH70" s="112"/>
      <c r="AI70" s="112"/>
      <c r="AJ70" s="112"/>
      <c r="AK70" s="112"/>
      <c r="AL70" s="112"/>
      <c r="AM70" s="112"/>
      <c r="AN70" s="112"/>
      <c r="AO70" s="72"/>
      <c r="AP70" s="112"/>
      <c r="AQ70" s="112"/>
      <c r="AR70" s="112"/>
      <c r="AS70" s="112"/>
      <c r="AT70" s="112"/>
      <c r="AU70" s="112"/>
      <c r="AV70" s="112"/>
    </row>
    <row r="71" spans="1:48" s="119" customFormat="1" collapsed="1" x14ac:dyDescent="0.2">
      <c r="A71" s="72"/>
      <c r="B71" s="121"/>
      <c r="C71" s="207" t="str">
        <f t="shared" ref="C71:C134" si="8">IF(D71="","",(VLOOKUP(D71,Generic_Road_Names_Table_Array,2,FALSE)))</f>
        <v/>
      </c>
      <c r="D71" s="73"/>
      <c r="E71" s="112"/>
      <c r="F71" s="121"/>
      <c r="G71" s="121"/>
      <c r="H71" s="72"/>
      <c r="I71" s="302" t="str">
        <f t="shared" ref="I71:I134" si="9">IF(H71="","",(VLOOKUP(H71,Generic_Side_Table_Array,2,FALSE)))</f>
        <v/>
      </c>
      <c r="J71" s="72"/>
      <c r="K71" s="112"/>
      <c r="L71" s="112"/>
      <c r="M71" s="112"/>
      <c r="N71" s="112"/>
      <c r="O71" s="112"/>
      <c r="P71" s="112"/>
      <c r="Q71" s="112"/>
      <c r="R71" s="95"/>
      <c r="S71" s="72"/>
      <c r="T71" s="72"/>
      <c r="U71" s="72"/>
      <c r="V71" s="207" t="str">
        <f t="shared" ref="V71:V134" si="10">IF(U71="","",(VLOOKUP(U71,Generic_Length_Adjustment_Reason_Table_Array,2,FALSE)))</f>
        <v/>
      </c>
      <c r="W71" s="95"/>
      <c r="X71" s="95"/>
      <c r="Y71" s="207" t="str">
        <f t="shared" ref="Y71:Y134" si="11">IF(X71="","",(VLOOKUP(X71,Shoulder_Shoulder_Material_Table_Array,2,FALSE)))</f>
        <v/>
      </c>
      <c r="Z71" s="112"/>
      <c r="AA71" s="112"/>
      <c r="AB71" s="112"/>
      <c r="AC71" s="112"/>
      <c r="AD71" s="112"/>
      <c r="AE71" s="112"/>
      <c r="AF71" s="112"/>
      <c r="AG71" s="112"/>
      <c r="AH71" s="112"/>
      <c r="AI71" s="112"/>
      <c r="AJ71" s="112"/>
      <c r="AK71" s="112"/>
      <c r="AL71" s="112"/>
      <c r="AM71" s="112"/>
      <c r="AN71" s="112"/>
      <c r="AO71" s="72"/>
      <c r="AP71" s="112"/>
      <c r="AQ71" s="112"/>
      <c r="AR71" s="112"/>
      <c r="AS71" s="112"/>
      <c r="AT71" s="112"/>
      <c r="AU71" s="112"/>
      <c r="AV71" s="112"/>
    </row>
    <row r="72" spans="1:48" s="119" customFormat="1" collapsed="1" x14ac:dyDescent="0.2">
      <c r="A72" s="72"/>
      <c r="B72" s="121"/>
      <c r="C72" s="207" t="str">
        <f t="shared" si="8"/>
        <v/>
      </c>
      <c r="D72" s="73"/>
      <c r="E72" s="112"/>
      <c r="F72" s="121"/>
      <c r="G72" s="121"/>
      <c r="H72" s="72"/>
      <c r="I72" s="302" t="str">
        <f t="shared" si="9"/>
        <v/>
      </c>
      <c r="J72" s="72"/>
      <c r="K72" s="112"/>
      <c r="L72" s="112"/>
      <c r="M72" s="112"/>
      <c r="N72" s="112"/>
      <c r="O72" s="112"/>
      <c r="P72" s="112"/>
      <c r="Q72" s="112"/>
      <c r="R72" s="95"/>
      <c r="S72" s="72"/>
      <c r="T72" s="72"/>
      <c r="U72" s="72"/>
      <c r="V72" s="207" t="str">
        <f t="shared" si="10"/>
        <v/>
      </c>
      <c r="W72" s="95"/>
      <c r="X72" s="95"/>
      <c r="Y72" s="207" t="str">
        <f t="shared" si="11"/>
        <v/>
      </c>
      <c r="Z72" s="112"/>
      <c r="AA72" s="112"/>
      <c r="AB72" s="112"/>
      <c r="AC72" s="112"/>
      <c r="AD72" s="112"/>
      <c r="AE72" s="112"/>
      <c r="AF72" s="112"/>
      <c r="AG72" s="112"/>
      <c r="AH72" s="112"/>
      <c r="AI72" s="112"/>
      <c r="AJ72" s="112"/>
      <c r="AK72" s="112"/>
      <c r="AL72" s="112"/>
      <c r="AM72" s="112"/>
      <c r="AN72" s="112"/>
      <c r="AO72" s="72"/>
      <c r="AP72" s="112"/>
      <c r="AQ72" s="112"/>
      <c r="AR72" s="112"/>
      <c r="AS72" s="112"/>
      <c r="AT72" s="112"/>
      <c r="AU72" s="112"/>
      <c r="AV72" s="112"/>
    </row>
    <row r="73" spans="1:48" s="119" customFormat="1" collapsed="1" x14ac:dyDescent="0.2">
      <c r="A73" s="72"/>
      <c r="B73" s="121"/>
      <c r="C73" s="207" t="str">
        <f t="shared" si="8"/>
        <v/>
      </c>
      <c r="D73" s="73"/>
      <c r="E73" s="112"/>
      <c r="F73" s="121"/>
      <c r="G73" s="121"/>
      <c r="H73" s="72"/>
      <c r="I73" s="302" t="str">
        <f t="shared" si="9"/>
        <v/>
      </c>
      <c r="J73" s="72"/>
      <c r="K73" s="112"/>
      <c r="L73" s="112"/>
      <c r="M73" s="112"/>
      <c r="N73" s="112"/>
      <c r="O73" s="112"/>
      <c r="P73" s="112"/>
      <c r="Q73" s="112"/>
      <c r="R73" s="95"/>
      <c r="S73" s="72"/>
      <c r="T73" s="72"/>
      <c r="U73" s="72"/>
      <c r="V73" s="207" t="str">
        <f t="shared" si="10"/>
        <v/>
      </c>
      <c r="W73" s="95"/>
      <c r="X73" s="95"/>
      <c r="Y73" s="207" t="str">
        <f t="shared" si="11"/>
        <v/>
      </c>
      <c r="Z73" s="112"/>
      <c r="AA73" s="112"/>
      <c r="AB73" s="112"/>
      <c r="AC73" s="112"/>
      <c r="AD73" s="112"/>
      <c r="AE73" s="112"/>
      <c r="AF73" s="112"/>
      <c r="AG73" s="112"/>
      <c r="AH73" s="112"/>
      <c r="AI73" s="112"/>
      <c r="AJ73" s="112"/>
      <c r="AK73" s="112"/>
      <c r="AL73" s="112"/>
      <c r="AM73" s="112"/>
      <c r="AN73" s="112"/>
      <c r="AO73" s="72"/>
      <c r="AP73" s="112"/>
      <c r="AQ73" s="112"/>
      <c r="AR73" s="112"/>
      <c r="AS73" s="112"/>
      <c r="AT73" s="112"/>
      <c r="AU73" s="112"/>
      <c r="AV73" s="112"/>
    </row>
    <row r="74" spans="1:48" s="119" customFormat="1" collapsed="1" x14ac:dyDescent="0.2">
      <c r="A74" s="72"/>
      <c r="B74" s="121"/>
      <c r="C74" s="207" t="str">
        <f t="shared" si="8"/>
        <v/>
      </c>
      <c r="D74" s="73"/>
      <c r="E74" s="112"/>
      <c r="F74" s="121"/>
      <c r="G74" s="121"/>
      <c r="H74" s="72"/>
      <c r="I74" s="302" t="str">
        <f t="shared" si="9"/>
        <v/>
      </c>
      <c r="J74" s="72"/>
      <c r="K74" s="112"/>
      <c r="L74" s="112"/>
      <c r="M74" s="112"/>
      <c r="N74" s="112"/>
      <c r="O74" s="112"/>
      <c r="P74" s="112"/>
      <c r="Q74" s="112"/>
      <c r="R74" s="95"/>
      <c r="S74" s="72"/>
      <c r="T74" s="72"/>
      <c r="U74" s="72"/>
      <c r="V74" s="207" t="str">
        <f t="shared" si="10"/>
        <v/>
      </c>
      <c r="W74" s="95"/>
      <c r="X74" s="95"/>
      <c r="Y74" s="207" t="str">
        <f t="shared" si="11"/>
        <v/>
      </c>
      <c r="Z74" s="112"/>
      <c r="AA74" s="112"/>
      <c r="AB74" s="112"/>
      <c r="AC74" s="112"/>
      <c r="AD74" s="112"/>
      <c r="AE74" s="112"/>
      <c r="AF74" s="112"/>
      <c r="AG74" s="112"/>
      <c r="AH74" s="112"/>
      <c r="AI74" s="112"/>
      <c r="AJ74" s="112"/>
      <c r="AK74" s="112"/>
      <c r="AL74" s="112"/>
      <c r="AM74" s="112"/>
      <c r="AN74" s="112"/>
      <c r="AO74" s="72"/>
      <c r="AP74" s="112"/>
      <c r="AQ74" s="112"/>
      <c r="AR74" s="112"/>
      <c r="AS74" s="112"/>
      <c r="AT74" s="112"/>
      <c r="AU74" s="112"/>
      <c r="AV74" s="112"/>
    </row>
    <row r="75" spans="1:48" s="119" customFormat="1" collapsed="1" x14ac:dyDescent="0.2">
      <c r="A75" s="72"/>
      <c r="B75" s="121"/>
      <c r="C75" s="207" t="str">
        <f t="shared" si="8"/>
        <v/>
      </c>
      <c r="D75" s="73"/>
      <c r="E75" s="112"/>
      <c r="F75" s="121"/>
      <c r="G75" s="121"/>
      <c r="H75" s="72"/>
      <c r="I75" s="302" t="str">
        <f t="shared" si="9"/>
        <v/>
      </c>
      <c r="J75" s="72"/>
      <c r="K75" s="112"/>
      <c r="L75" s="112"/>
      <c r="M75" s="112"/>
      <c r="N75" s="112"/>
      <c r="O75" s="112"/>
      <c r="P75" s="112"/>
      <c r="Q75" s="112"/>
      <c r="R75" s="95"/>
      <c r="S75" s="72"/>
      <c r="T75" s="72"/>
      <c r="U75" s="72"/>
      <c r="V75" s="207" t="str">
        <f t="shared" si="10"/>
        <v/>
      </c>
      <c r="W75" s="95"/>
      <c r="X75" s="95"/>
      <c r="Y75" s="207" t="str">
        <f t="shared" si="11"/>
        <v/>
      </c>
      <c r="Z75" s="112"/>
      <c r="AA75" s="112"/>
      <c r="AB75" s="112"/>
      <c r="AC75" s="112"/>
      <c r="AD75" s="112"/>
      <c r="AE75" s="112"/>
      <c r="AF75" s="112"/>
      <c r="AG75" s="112"/>
      <c r="AH75" s="112"/>
      <c r="AI75" s="112"/>
      <c r="AJ75" s="112"/>
      <c r="AK75" s="112"/>
      <c r="AL75" s="112"/>
      <c r="AM75" s="112"/>
      <c r="AN75" s="112"/>
      <c r="AO75" s="72"/>
      <c r="AP75" s="112"/>
      <c r="AQ75" s="112"/>
      <c r="AR75" s="112"/>
      <c r="AS75" s="112"/>
      <c r="AT75" s="112"/>
      <c r="AU75" s="112"/>
      <c r="AV75" s="112"/>
    </row>
    <row r="76" spans="1:48" s="119" customFormat="1" collapsed="1" x14ac:dyDescent="0.2">
      <c r="A76" s="72"/>
      <c r="B76" s="121"/>
      <c r="C76" s="207" t="str">
        <f t="shared" si="8"/>
        <v/>
      </c>
      <c r="D76" s="73"/>
      <c r="E76" s="112"/>
      <c r="F76" s="121"/>
      <c r="G76" s="121"/>
      <c r="H76" s="72"/>
      <c r="I76" s="302" t="str">
        <f t="shared" si="9"/>
        <v/>
      </c>
      <c r="J76" s="72"/>
      <c r="K76" s="112"/>
      <c r="L76" s="112"/>
      <c r="M76" s="112"/>
      <c r="N76" s="112"/>
      <c r="O76" s="112"/>
      <c r="P76" s="112"/>
      <c r="Q76" s="112"/>
      <c r="R76" s="95"/>
      <c r="S76" s="72"/>
      <c r="T76" s="72"/>
      <c r="U76" s="72"/>
      <c r="V76" s="207" t="str">
        <f t="shared" si="10"/>
        <v/>
      </c>
      <c r="W76" s="95"/>
      <c r="X76" s="95"/>
      <c r="Y76" s="207" t="str">
        <f t="shared" si="11"/>
        <v/>
      </c>
      <c r="Z76" s="112"/>
      <c r="AA76" s="112"/>
      <c r="AB76" s="112"/>
      <c r="AC76" s="112"/>
      <c r="AD76" s="112"/>
      <c r="AE76" s="112"/>
      <c r="AF76" s="112"/>
      <c r="AG76" s="112"/>
      <c r="AH76" s="112"/>
      <c r="AI76" s="112"/>
      <c r="AJ76" s="112"/>
      <c r="AK76" s="112"/>
      <c r="AL76" s="112"/>
      <c r="AM76" s="112"/>
      <c r="AN76" s="112"/>
      <c r="AO76" s="72"/>
      <c r="AP76" s="112"/>
      <c r="AQ76" s="112"/>
      <c r="AR76" s="112"/>
      <c r="AS76" s="112"/>
      <c r="AT76" s="112"/>
      <c r="AU76" s="112"/>
      <c r="AV76" s="112"/>
    </row>
    <row r="77" spans="1:48" s="119" customFormat="1" collapsed="1" x14ac:dyDescent="0.2">
      <c r="A77" s="72"/>
      <c r="B77" s="121"/>
      <c r="C77" s="207" t="str">
        <f t="shared" si="8"/>
        <v/>
      </c>
      <c r="D77" s="73"/>
      <c r="E77" s="112"/>
      <c r="F77" s="121"/>
      <c r="G77" s="121"/>
      <c r="H77" s="72"/>
      <c r="I77" s="302" t="str">
        <f t="shared" si="9"/>
        <v/>
      </c>
      <c r="J77" s="72"/>
      <c r="K77" s="112"/>
      <c r="L77" s="112"/>
      <c r="M77" s="112"/>
      <c r="N77" s="112"/>
      <c r="O77" s="112"/>
      <c r="P77" s="112"/>
      <c r="Q77" s="112"/>
      <c r="R77" s="95"/>
      <c r="S77" s="72"/>
      <c r="T77" s="72"/>
      <c r="U77" s="72"/>
      <c r="V77" s="207" t="str">
        <f t="shared" si="10"/>
        <v/>
      </c>
      <c r="W77" s="95"/>
      <c r="X77" s="95"/>
      <c r="Y77" s="207" t="str">
        <f t="shared" si="11"/>
        <v/>
      </c>
      <c r="Z77" s="112"/>
      <c r="AA77" s="112"/>
      <c r="AB77" s="112"/>
      <c r="AC77" s="112"/>
      <c r="AD77" s="112"/>
      <c r="AE77" s="112"/>
      <c r="AF77" s="112"/>
      <c r="AG77" s="112"/>
      <c r="AH77" s="112"/>
      <c r="AI77" s="112"/>
      <c r="AJ77" s="112"/>
      <c r="AK77" s="112"/>
      <c r="AL77" s="112"/>
      <c r="AM77" s="112"/>
      <c r="AN77" s="112"/>
      <c r="AO77" s="72"/>
      <c r="AP77" s="112"/>
      <c r="AQ77" s="112"/>
      <c r="AR77" s="112"/>
      <c r="AS77" s="112"/>
      <c r="AT77" s="112"/>
      <c r="AU77" s="112"/>
      <c r="AV77" s="112"/>
    </row>
    <row r="78" spans="1:48" s="119" customFormat="1" collapsed="1" x14ac:dyDescent="0.2">
      <c r="A78" s="72"/>
      <c r="B78" s="121"/>
      <c r="C78" s="207" t="str">
        <f t="shared" si="8"/>
        <v/>
      </c>
      <c r="D78" s="73"/>
      <c r="E78" s="112"/>
      <c r="F78" s="121"/>
      <c r="G78" s="121"/>
      <c r="H78" s="72"/>
      <c r="I78" s="302" t="str">
        <f t="shared" si="9"/>
        <v/>
      </c>
      <c r="J78" s="72"/>
      <c r="K78" s="112"/>
      <c r="L78" s="112"/>
      <c r="M78" s="112"/>
      <c r="N78" s="112"/>
      <c r="O78" s="112"/>
      <c r="P78" s="112"/>
      <c r="Q78" s="112"/>
      <c r="R78" s="95"/>
      <c r="S78" s="72"/>
      <c r="T78" s="72"/>
      <c r="U78" s="72"/>
      <c r="V78" s="207" t="str">
        <f t="shared" si="10"/>
        <v/>
      </c>
      <c r="W78" s="95"/>
      <c r="X78" s="95"/>
      <c r="Y78" s="207" t="str">
        <f t="shared" si="11"/>
        <v/>
      </c>
      <c r="Z78" s="112"/>
      <c r="AA78" s="112"/>
      <c r="AB78" s="112"/>
      <c r="AC78" s="112"/>
      <c r="AD78" s="112"/>
      <c r="AE78" s="112"/>
      <c r="AF78" s="112"/>
      <c r="AG78" s="112"/>
      <c r="AH78" s="112"/>
      <c r="AI78" s="112"/>
      <c r="AJ78" s="112"/>
      <c r="AK78" s="112"/>
      <c r="AL78" s="112"/>
      <c r="AM78" s="112"/>
      <c r="AN78" s="112"/>
      <c r="AO78" s="72"/>
      <c r="AP78" s="112"/>
      <c r="AQ78" s="112"/>
      <c r="AR78" s="112"/>
      <c r="AS78" s="112"/>
      <c r="AT78" s="112"/>
      <c r="AU78" s="112"/>
      <c r="AV78" s="112"/>
    </row>
    <row r="79" spans="1:48" s="119" customFormat="1" collapsed="1" x14ac:dyDescent="0.2">
      <c r="A79" s="72"/>
      <c r="B79" s="121"/>
      <c r="C79" s="207" t="str">
        <f t="shared" si="8"/>
        <v/>
      </c>
      <c r="D79" s="73"/>
      <c r="E79" s="112"/>
      <c r="F79" s="121"/>
      <c r="G79" s="121"/>
      <c r="H79" s="72"/>
      <c r="I79" s="302" t="str">
        <f t="shared" si="9"/>
        <v/>
      </c>
      <c r="J79" s="72"/>
      <c r="K79" s="112"/>
      <c r="L79" s="112"/>
      <c r="M79" s="112"/>
      <c r="N79" s="112"/>
      <c r="O79" s="112"/>
      <c r="P79" s="112"/>
      <c r="Q79" s="112"/>
      <c r="R79" s="95"/>
      <c r="S79" s="72"/>
      <c r="T79" s="72"/>
      <c r="U79" s="72"/>
      <c r="V79" s="207" t="str">
        <f t="shared" si="10"/>
        <v/>
      </c>
      <c r="W79" s="95"/>
      <c r="X79" s="95"/>
      <c r="Y79" s="207" t="str">
        <f t="shared" si="11"/>
        <v/>
      </c>
      <c r="Z79" s="112"/>
      <c r="AA79" s="112"/>
      <c r="AB79" s="112"/>
      <c r="AC79" s="112"/>
      <c r="AD79" s="112"/>
      <c r="AE79" s="112"/>
      <c r="AF79" s="112"/>
      <c r="AG79" s="112"/>
      <c r="AH79" s="112"/>
      <c r="AI79" s="112"/>
      <c r="AJ79" s="112"/>
      <c r="AK79" s="112"/>
      <c r="AL79" s="112"/>
      <c r="AM79" s="112"/>
      <c r="AN79" s="112"/>
      <c r="AO79" s="72"/>
      <c r="AP79" s="112"/>
      <c r="AQ79" s="112"/>
      <c r="AR79" s="112"/>
      <c r="AS79" s="112"/>
      <c r="AT79" s="112"/>
      <c r="AU79" s="112"/>
      <c r="AV79" s="112"/>
    </row>
    <row r="80" spans="1:48" s="119" customFormat="1" collapsed="1" x14ac:dyDescent="0.2">
      <c r="A80" s="72"/>
      <c r="B80" s="121"/>
      <c r="C80" s="207" t="str">
        <f t="shared" si="8"/>
        <v/>
      </c>
      <c r="D80" s="73"/>
      <c r="E80" s="112"/>
      <c r="F80" s="121"/>
      <c r="G80" s="121"/>
      <c r="H80" s="72"/>
      <c r="I80" s="302" t="str">
        <f t="shared" si="9"/>
        <v/>
      </c>
      <c r="J80" s="72"/>
      <c r="K80" s="112"/>
      <c r="L80" s="112"/>
      <c r="M80" s="112"/>
      <c r="N80" s="112"/>
      <c r="O80" s="112"/>
      <c r="P80" s="112"/>
      <c r="Q80" s="112"/>
      <c r="R80" s="95"/>
      <c r="S80" s="72"/>
      <c r="T80" s="72"/>
      <c r="U80" s="72"/>
      <c r="V80" s="207" t="str">
        <f t="shared" si="10"/>
        <v/>
      </c>
      <c r="W80" s="95"/>
      <c r="X80" s="95"/>
      <c r="Y80" s="207" t="str">
        <f t="shared" si="11"/>
        <v/>
      </c>
      <c r="Z80" s="112"/>
      <c r="AA80" s="112"/>
      <c r="AB80" s="112"/>
      <c r="AC80" s="112"/>
      <c r="AD80" s="112"/>
      <c r="AE80" s="112"/>
      <c r="AF80" s="112"/>
      <c r="AG80" s="112"/>
      <c r="AH80" s="112"/>
      <c r="AI80" s="112"/>
      <c r="AJ80" s="112"/>
      <c r="AK80" s="112"/>
      <c r="AL80" s="112"/>
      <c r="AM80" s="112"/>
      <c r="AN80" s="112"/>
      <c r="AO80" s="72"/>
      <c r="AP80" s="112"/>
      <c r="AQ80" s="112"/>
      <c r="AR80" s="112"/>
      <c r="AS80" s="112"/>
      <c r="AT80" s="112"/>
      <c r="AU80" s="112"/>
      <c r="AV80" s="112"/>
    </row>
    <row r="81" spans="1:48" s="119" customFormat="1" collapsed="1" x14ac:dyDescent="0.2">
      <c r="A81" s="72"/>
      <c r="B81" s="121"/>
      <c r="C81" s="207" t="str">
        <f t="shared" si="8"/>
        <v/>
      </c>
      <c r="D81" s="73"/>
      <c r="E81" s="112"/>
      <c r="F81" s="121"/>
      <c r="G81" s="121"/>
      <c r="H81" s="72"/>
      <c r="I81" s="302" t="str">
        <f t="shared" si="9"/>
        <v/>
      </c>
      <c r="J81" s="72"/>
      <c r="K81" s="112"/>
      <c r="L81" s="112"/>
      <c r="M81" s="112"/>
      <c r="N81" s="112"/>
      <c r="O81" s="112"/>
      <c r="P81" s="112"/>
      <c r="Q81" s="112"/>
      <c r="R81" s="95"/>
      <c r="S81" s="72"/>
      <c r="T81" s="72"/>
      <c r="U81" s="72"/>
      <c r="V81" s="207" t="str">
        <f t="shared" si="10"/>
        <v/>
      </c>
      <c r="W81" s="95"/>
      <c r="X81" s="95"/>
      <c r="Y81" s="207" t="str">
        <f t="shared" si="11"/>
        <v/>
      </c>
      <c r="Z81" s="112"/>
      <c r="AA81" s="112"/>
      <c r="AB81" s="112"/>
      <c r="AC81" s="112"/>
      <c r="AD81" s="112"/>
      <c r="AE81" s="112"/>
      <c r="AF81" s="112"/>
      <c r="AG81" s="112"/>
      <c r="AH81" s="112"/>
      <c r="AI81" s="112"/>
      <c r="AJ81" s="112"/>
      <c r="AK81" s="112"/>
      <c r="AL81" s="112"/>
      <c r="AM81" s="112"/>
      <c r="AN81" s="112"/>
      <c r="AO81" s="72"/>
      <c r="AP81" s="112"/>
      <c r="AQ81" s="112"/>
      <c r="AR81" s="112"/>
      <c r="AS81" s="112"/>
      <c r="AT81" s="112"/>
      <c r="AU81" s="112"/>
      <c r="AV81" s="112"/>
    </row>
    <row r="82" spans="1:48" s="119" customFormat="1" collapsed="1" x14ac:dyDescent="0.2">
      <c r="A82" s="72"/>
      <c r="B82" s="121"/>
      <c r="C82" s="207" t="str">
        <f t="shared" si="8"/>
        <v/>
      </c>
      <c r="D82" s="73"/>
      <c r="E82" s="112"/>
      <c r="F82" s="121"/>
      <c r="G82" s="121"/>
      <c r="H82" s="72"/>
      <c r="I82" s="302" t="str">
        <f t="shared" si="9"/>
        <v/>
      </c>
      <c r="J82" s="72"/>
      <c r="K82" s="112"/>
      <c r="L82" s="112"/>
      <c r="M82" s="112"/>
      <c r="N82" s="112"/>
      <c r="O82" s="112"/>
      <c r="P82" s="112"/>
      <c r="Q82" s="112"/>
      <c r="R82" s="95"/>
      <c r="S82" s="72"/>
      <c r="T82" s="72"/>
      <c r="U82" s="72"/>
      <c r="V82" s="207" t="str">
        <f t="shared" si="10"/>
        <v/>
      </c>
      <c r="W82" s="95"/>
      <c r="X82" s="95"/>
      <c r="Y82" s="207" t="str">
        <f t="shared" si="11"/>
        <v/>
      </c>
      <c r="Z82" s="112"/>
      <c r="AA82" s="112"/>
      <c r="AB82" s="112"/>
      <c r="AC82" s="112"/>
      <c r="AD82" s="112"/>
      <c r="AE82" s="112"/>
      <c r="AF82" s="112"/>
      <c r="AG82" s="112"/>
      <c r="AH82" s="112"/>
      <c r="AI82" s="112"/>
      <c r="AJ82" s="112"/>
      <c r="AK82" s="112"/>
      <c r="AL82" s="112"/>
      <c r="AM82" s="112"/>
      <c r="AN82" s="112"/>
      <c r="AO82" s="72"/>
      <c r="AP82" s="112"/>
      <c r="AQ82" s="112"/>
      <c r="AR82" s="112"/>
      <c r="AS82" s="112"/>
      <c r="AT82" s="112"/>
      <c r="AU82" s="112"/>
      <c r="AV82" s="112"/>
    </row>
    <row r="83" spans="1:48" s="119" customFormat="1" collapsed="1" x14ac:dyDescent="0.2">
      <c r="A83" s="72"/>
      <c r="B83" s="121"/>
      <c r="C83" s="207" t="str">
        <f t="shared" si="8"/>
        <v/>
      </c>
      <c r="D83" s="73"/>
      <c r="E83" s="112"/>
      <c r="F83" s="121"/>
      <c r="G83" s="121"/>
      <c r="H83" s="72"/>
      <c r="I83" s="302" t="str">
        <f t="shared" si="9"/>
        <v/>
      </c>
      <c r="J83" s="72"/>
      <c r="K83" s="112"/>
      <c r="L83" s="112"/>
      <c r="M83" s="112"/>
      <c r="N83" s="112"/>
      <c r="O83" s="112"/>
      <c r="P83" s="112"/>
      <c r="Q83" s="112"/>
      <c r="R83" s="95"/>
      <c r="S83" s="72"/>
      <c r="T83" s="72"/>
      <c r="U83" s="72"/>
      <c r="V83" s="207" t="str">
        <f t="shared" si="10"/>
        <v/>
      </c>
      <c r="W83" s="95"/>
      <c r="X83" s="95"/>
      <c r="Y83" s="207" t="str">
        <f t="shared" si="11"/>
        <v/>
      </c>
      <c r="Z83" s="112"/>
      <c r="AA83" s="112"/>
      <c r="AB83" s="112"/>
      <c r="AC83" s="112"/>
      <c r="AD83" s="112"/>
      <c r="AE83" s="112"/>
      <c r="AF83" s="112"/>
      <c r="AG83" s="112"/>
      <c r="AH83" s="112"/>
      <c r="AI83" s="112"/>
      <c r="AJ83" s="112"/>
      <c r="AK83" s="112"/>
      <c r="AL83" s="112"/>
      <c r="AM83" s="112"/>
      <c r="AN83" s="112"/>
      <c r="AO83" s="72"/>
      <c r="AP83" s="112"/>
      <c r="AQ83" s="112"/>
      <c r="AR83" s="112"/>
      <c r="AS83" s="112"/>
      <c r="AT83" s="112"/>
      <c r="AU83" s="112"/>
      <c r="AV83" s="112"/>
    </row>
    <row r="84" spans="1:48" s="119" customFormat="1" collapsed="1" x14ac:dyDescent="0.2">
      <c r="A84" s="72"/>
      <c r="B84" s="121"/>
      <c r="C84" s="207" t="str">
        <f t="shared" si="8"/>
        <v/>
      </c>
      <c r="D84" s="73"/>
      <c r="E84" s="112"/>
      <c r="F84" s="121"/>
      <c r="G84" s="121"/>
      <c r="H84" s="72"/>
      <c r="I84" s="302" t="str">
        <f t="shared" si="9"/>
        <v/>
      </c>
      <c r="J84" s="72"/>
      <c r="K84" s="112"/>
      <c r="L84" s="112"/>
      <c r="M84" s="112"/>
      <c r="N84" s="112"/>
      <c r="O84" s="112"/>
      <c r="P84" s="112"/>
      <c r="Q84" s="112"/>
      <c r="R84" s="95"/>
      <c r="S84" s="72"/>
      <c r="T84" s="72"/>
      <c r="U84" s="72"/>
      <c r="V84" s="207" t="str">
        <f t="shared" si="10"/>
        <v/>
      </c>
      <c r="W84" s="95"/>
      <c r="X84" s="95"/>
      <c r="Y84" s="207" t="str">
        <f t="shared" si="11"/>
        <v/>
      </c>
      <c r="Z84" s="112"/>
      <c r="AA84" s="112"/>
      <c r="AB84" s="112"/>
      <c r="AC84" s="112"/>
      <c r="AD84" s="112"/>
      <c r="AE84" s="112"/>
      <c r="AF84" s="112"/>
      <c r="AG84" s="112"/>
      <c r="AH84" s="112"/>
      <c r="AI84" s="112"/>
      <c r="AJ84" s="112"/>
      <c r="AK84" s="112"/>
      <c r="AL84" s="112"/>
      <c r="AM84" s="112"/>
      <c r="AN84" s="112"/>
      <c r="AO84" s="72"/>
      <c r="AP84" s="112"/>
      <c r="AQ84" s="112"/>
      <c r="AR84" s="112"/>
      <c r="AS84" s="112"/>
      <c r="AT84" s="112"/>
      <c r="AU84" s="112"/>
      <c r="AV84" s="112"/>
    </row>
    <row r="85" spans="1:48" s="119" customFormat="1" collapsed="1" x14ac:dyDescent="0.2">
      <c r="A85" s="72"/>
      <c r="B85" s="121"/>
      <c r="C85" s="207" t="str">
        <f t="shared" si="8"/>
        <v/>
      </c>
      <c r="D85" s="73"/>
      <c r="E85" s="112"/>
      <c r="F85" s="121"/>
      <c r="G85" s="121"/>
      <c r="H85" s="72"/>
      <c r="I85" s="302" t="str">
        <f t="shared" si="9"/>
        <v/>
      </c>
      <c r="J85" s="72"/>
      <c r="K85" s="112"/>
      <c r="L85" s="112"/>
      <c r="M85" s="112"/>
      <c r="N85" s="112"/>
      <c r="O85" s="112"/>
      <c r="P85" s="112"/>
      <c r="Q85" s="112"/>
      <c r="R85" s="95"/>
      <c r="S85" s="72"/>
      <c r="T85" s="72"/>
      <c r="U85" s="72"/>
      <c r="V85" s="207" t="str">
        <f t="shared" si="10"/>
        <v/>
      </c>
      <c r="W85" s="95"/>
      <c r="X85" s="95"/>
      <c r="Y85" s="207" t="str">
        <f t="shared" si="11"/>
        <v/>
      </c>
      <c r="Z85" s="112"/>
      <c r="AA85" s="112"/>
      <c r="AB85" s="112"/>
      <c r="AC85" s="112"/>
      <c r="AD85" s="112"/>
      <c r="AE85" s="112"/>
      <c r="AF85" s="112"/>
      <c r="AG85" s="112"/>
      <c r="AH85" s="112"/>
      <c r="AI85" s="112"/>
      <c r="AJ85" s="112"/>
      <c r="AK85" s="112"/>
      <c r="AL85" s="112"/>
      <c r="AM85" s="112"/>
      <c r="AN85" s="112"/>
      <c r="AO85" s="72"/>
      <c r="AP85" s="112"/>
      <c r="AQ85" s="112"/>
      <c r="AR85" s="112"/>
      <c r="AS85" s="112"/>
      <c r="AT85" s="112"/>
      <c r="AU85" s="112"/>
      <c r="AV85" s="112"/>
    </row>
    <row r="86" spans="1:48" s="119" customFormat="1" collapsed="1" x14ac:dyDescent="0.2">
      <c r="A86" s="72"/>
      <c r="B86" s="121"/>
      <c r="C86" s="207" t="str">
        <f t="shared" si="8"/>
        <v/>
      </c>
      <c r="D86" s="73"/>
      <c r="E86" s="112"/>
      <c r="F86" s="121"/>
      <c r="G86" s="121"/>
      <c r="H86" s="72"/>
      <c r="I86" s="302" t="str">
        <f t="shared" si="9"/>
        <v/>
      </c>
      <c r="J86" s="72"/>
      <c r="K86" s="112"/>
      <c r="L86" s="112"/>
      <c r="M86" s="112"/>
      <c r="N86" s="112"/>
      <c r="O86" s="112"/>
      <c r="P86" s="112"/>
      <c r="Q86" s="112"/>
      <c r="R86" s="95"/>
      <c r="S86" s="72"/>
      <c r="T86" s="72"/>
      <c r="U86" s="72"/>
      <c r="V86" s="207" t="str">
        <f t="shared" si="10"/>
        <v/>
      </c>
      <c r="W86" s="95"/>
      <c r="X86" s="95"/>
      <c r="Y86" s="207" t="str">
        <f t="shared" si="11"/>
        <v/>
      </c>
      <c r="Z86" s="112"/>
      <c r="AA86" s="112"/>
      <c r="AB86" s="112"/>
      <c r="AC86" s="112"/>
      <c r="AD86" s="112"/>
      <c r="AE86" s="112"/>
      <c r="AF86" s="112"/>
      <c r="AG86" s="112"/>
      <c r="AH86" s="112"/>
      <c r="AI86" s="112"/>
      <c r="AJ86" s="112"/>
      <c r="AK86" s="112"/>
      <c r="AL86" s="112"/>
      <c r="AM86" s="112"/>
      <c r="AN86" s="112"/>
      <c r="AO86" s="72"/>
      <c r="AP86" s="112"/>
      <c r="AQ86" s="112"/>
      <c r="AR86" s="112"/>
      <c r="AS86" s="112"/>
      <c r="AT86" s="112"/>
      <c r="AU86" s="112"/>
      <c r="AV86" s="112"/>
    </row>
    <row r="87" spans="1:48" s="119" customFormat="1" collapsed="1" x14ac:dyDescent="0.2">
      <c r="A87" s="72"/>
      <c r="B87" s="121"/>
      <c r="C87" s="207" t="str">
        <f t="shared" si="8"/>
        <v/>
      </c>
      <c r="D87" s="73"/>
      <c r="E87" s="112"/>
      <c r="F87" s="121"/>
      <c r="G87" s="121"/>
      <c r="H87" s="72"/>
      <c r="I87" s="302" t="str">
        <f t="shared" si="9"/>
        <v/>
      </c>
      <c r="J87" s="72"/>
      <c r="K87" s="112"/>
      <c r="L87" s="112"/>
      <c r="M87" s="112"/>
      <c r="N87" s="112"/>
      <c r="O87" s="112"/>
      <c r="P87" s="112"/>
      <c r="Q87" s="112"/>
      <c r="R87" s="95"/>
      <c r="S87" s="72"/>
      <c r="T87" s="72"/>
      <c r="U87" s="72"/>
      <c r="V87" s="207" t="str">
        <f t="shared" si="10"/>
        <v/>
      </c>
      <c r="W87" s="95"/>
      <c r="X87" s="95"/>
      <c r="Y87" s="207" t="str">
        <f t="shared" si="11"/>
        <v/>
      </c>
      <c r="Z87" s="112"/>
      <c r="AA87" s="112"/>
      <c r="AB87" s="112"/>
      <c r="AC87" s="112"/>
      <c r="AD87" s="112"/>
      <c r="AE87" s="112"/>
      <c r="AF87" s="112"/>
      <c r="AG87" s="112"/>
      <c r="AH87" s="112"/>
      <c r="AI87" s="112"/>
      <c r="AJ87" s="112"/>
      <c r="AK87" s="112"/>
      <c r="AL87" s="112"/>
      <c r="AM87" s="112"/>
      <c r="AN87" s="112"/>
      <c r="AO87" s="72"/>
      <c r="AP87" s="112"/>
      <c r="AQ87" s="112"/>
      <c r="AR87" s="112"/>
      <c r="AS87" s="112"/>
      <c r="AT87" s="112"/>
      <c r="AU87" s="112"/>
      <c r="AV87" s="112"/>
    </row>
    <row r="88" spans="1:48" s="119" customFormat="1" collapsed="1" x14ac:dyDescent="0.2">
      <c r="A88" s="72"/>
      <c r="B88" s="121"/>
      <c r="C88" s="207" t="str">
        <f t="shared" si="8"/>
        <v/>
      </c>
      <c r="D88" s="73"/>
      <c r="E88" s="112"/>
      <c r="F88" s="121"/>
      <c r="G88" s="121"/>
      <c r="H88" s="72"/>
      <c r="I88" s="302" t="str">
        <f t="shared" si="9"/>
        <v/>
      </c>
      <c r="J88" s="72"/>
      <c r="K88" s="112"/>
      <c r="L88" s="112"/>
      <c r="M88" s="112"/>
      <c r="N88" s="112"/>
      <c r="O88" s="112"/>
      <c r="P88" s="112"/>
      <c r="Q88" s="112"/>
      <c r="R88" s="95"/>
      <c r="S88" s="72"/>
      <c r="T88" s="72"/>
      <c r="U88" s="72"/>
      <c r="V88" s="207" t="str">
        <f t="shared" si="10"/>
        <v/>
      </c>
      <c r="W88" s="95"/>
      <c r="X88" s="95"/>
      <c r="Y88" s="207" t="str">
        <f t="shared" si="11"/>
        <v/>
      </c>
      <c r="Z88" s="112"/>
      <c r="AA88" s="112"/>
      <c r="AB88" s="112"/>
      <c r="AC88" s="112"/>
      <c r="AD88" s="112"/>
      <c r="AE88" s="112"/>
      <c r="AF88" s="112"/>
      <c r="AG88" s="112"/>
      <c r="AH88" s="112"/>
      <c r="AI88" s="112"/>
      <c r="AJ88" s="112"/>
      <c r="AK88" s="112"/>
      <c r="AL88" s="112"/>
      <c r="AM88" s="112"/>
      <c r="AN88" s="112"/>
      <c r="AO88" s="72"/>
      <c r="AP88" s="112"/>
      <c r="AQ88" s="112"/>
      <c r="AR88" s="112"/>
      <c r="AS88" s="112"/>
      <c r="AT88" s="112"/>
      <c r="AU88" s="112"/>
      <c r="AV88" s="112"/>
    </row>
    <row r="89" spans="1:48" s="119" customFormat="1" collapsed="1" x14ac:dyDescent="0.2">
      <c r="A89" s="72"/>
      <c r="B89" s="121"/>
      <c r="C89" s="207" t="str">
        <f t="shared" si="8"/>
        <v/>
      </c>
      <c r="D89" s="73"/>
      <c r="E89" s="112"/>
      <c r="F89" s="121"/>
      <c r="G89" s="121"/>
      <c r="H89" s="72"/>
      <c r="I89" s="302" t="str">
        <f t="shared" si="9"/>
        <v/>
      </c>
      <c r="J89" s="72"/>
      <c r="K89" s="112"/>
      <c r="L89" s="112"/>
      <c r="M89" s="112"/>
      <c r="N89" s="112"/>
      <c r="O89" s="112"/>
      <c r="P89" s="112"/>
      <c r="Q89" s="112"/>
      <c r="R89" s="95"/>
      <c r="S89" s="72"/>
      <c r="T89" s="72"/>
      <c r="U89" s="72"/>
      <c r="V89" s="207" t="str">
        <f t="shared" si="10"/>
        <v/>
      </c>
      <c r="W89" s="95"/>
      <c r="X89" s="95"/>
      <c r="Y89" s="207" t="str">
        <f t="shared" si="11"/>
        <v/>
      </c>
      <c r="Z89" s="112"/>
      <c r="AA89" s="112"/>
      <c r="AB89" s="112"/>
      <c r="AC89" s="112"/>
      <c r="AD89" s="112"/>
      <c r="AE89" s="112"/>
      <c r="AF89" s="112"/>
      <c r="AG89" s="112"/>
      <c r="AH89" s="112"/>
      <c r="AI89" s="112"/>
      <c r="AJ89" s="112"/>
      <c r="AK89" s="112"/>
      <c r="AL89" s="112"/>
      <c r="AM89" s="112"/>
      <c r="AN89" s="112"/>
      <c r="AO89" s="72"/>
      <c r="AP89" s="112"/>
      <c r="AQ89" s="112"/>
      <c r="AR89" s="112"/>
      <c r="AS89" s="112"/>
      <c r="AT89" s="112"/>
      <c r="AU89" s="112"/>
      <c r="AV89" s="112"/>
    </row>
    <row r="90" spans="1:48" s="119" customFormat="1" collapsed="1" x14ac:dyDescent="0.2">
      <c r="A90" s="72"/>
      <c r="B90" s="121"/>
      <c r="C90" s="207" t="str">
        <f t="shared" si="8"/>
        <v/>
      </c>
      <c r="D90" s="73"/>
      <c r="E90" s="112"/>
      <c r="F90" s="121"/>
      <c r="G90" s="121"/>
      <c r="H90" s="72"/>
      <c r="I90" s="302" t="str">
        <f t="shared" si="9"/>
        <v/>
      </c>
      <c r="J90" s="72"/>
      <c r="K90" s="112"/>
      <c r="L90" s="112"/>
      <c r="M90" s="112"/>
      <c r="N90" s="112"/>
      <c r="O90" s="112"/>
      <c r="P90" s="112"/>
      <c r="Q90" s="112"/>
      <c r="R90" s="95"/>
      <c r="S90" s="72"/>
      <c r="T90" s="72"/>
      <c r="U90" s="72"/>
      <c r="V90" s="207" t="str">
        <f t="shared" si="10"/>
        <v/>
      </c>
      <c r="W90" s="95"/>
      <c r="X90" s="95"/>
      <c r="Y90" s="207" t="str">
        <f t="shared" si="11"/>
        <v/>
      </c>
      <c r="Z90" s="112"/>
      <c r="AA90" s="112"/>
      <c r="AB90" s="112"/>
      <c r="AC90" s="112"/>
      <c r="AD90" s="112"/>
      <c r="AE90" s="112"/>
      <c r="AF90" s="112"/>
      <c r="AG90" s="112"/>
      <c r="AH90" s="112"/>
      <c r="AI90" s="112"/>
      <c r="AJ90" s="112"/>
      <c r="AK90" s="112"/>
      <c r="AL90" s="112"/>
      <c r="AM90" s="112"/>
      <c r="AN90" s="112"/>
      <c r="AO90" s="72"/>
      <c r="AP90" s="112"/>
      <c r="AQ90" s="112"/>
      <c r="AR90" s="112"/>
      <c r="AS90" s="112"/>
      <c r="AT90" s="112"/>
      <c r="AU90" s="112"/>
      <c r="AV90" s="112"/>
    </row>
    <row r="91" spans="1:48" s="119" customFormat="1" collapsed="1" x14ac:dyDescent="0.2">
      <c r="A91" s="72"/>
      <c r="B91" s="121"/>
      <c r="C91" s="207" t="str">
        <f t="shared" si="8"/>
        <v/>
      </c>
      <c r="D91" s="73"/>
      <c r="E91" s="112"/>
      <c r="F91" s="121"/>
      <c r="G91" s="121"/>
      <c r="H91" s="72"/>
      <c r="I91" s="302" t="str">
        <f t="shared" si="9"/>
        <v/>
      </c>
      <c r="J91" s="72"/>
      <c r="K91" s="112"/>
      <c r="L91" s="112"/>
      <c r="M91" s="112"/>
      <c r="N91" s="112"/>
      <c r="O91" s="112"/>
      <c r="P91" s="112"/>
      <c r="Q91" s="112"/>
      <c r="R91" s="95"/>
      <c r="S91" s="72"/>
      <c r="T91" s="72"/>
      <c r="U91" s="72"/>
      <c r="V91" s="207" t="str">
        <f t="shared" si="10"/>
        <v/>
      </c>
      <c r="W91" s="95"/>
      <c r="X91" s="95"/>
      <c r="Y91" s="207" t="str">
        <f t="shared" si="11"/>
        <v/>
      </c>
      <c r="Z91" s="112"/>
      <c r="AA91" s="112"/>
      <c r="AB91" s="112"/>
      <c r="AC91" s="112"/>
      <c r="AD91" s="112"/>
      <c r="AE91" s="112"/>
      <c r="AF91" s="112"/>
      <c r="AG91" s="112"/>
      <c r="AH91" s="112"/>
      <c r="AI91" s="112"/>
      <c r="AJ91" s="112"/>
      <c r="AK91" s="112"/>
      <c r="AL91" s="112"/>
      <c r="AM91" s="112"/>
      <c r="AN91" s="112"/>
      <c r="AO91" s="72"/>
      <c r="AP91" s="112"/>
      <c r="AQ91" s="112"/>
      <c r="AR91" s="112"/>
      <c r="AS91" s="112"/>
      <c r="AT91" s="112"/>
      <c r="AU91" s="112"/>
      <c r="AV91" s="112"/>
    </row>
    <row r="92" spans="1:48" s="119" customFormat="1" collapsed="1" x14ac:dyDescent="0.2">
      <c r="A92" s="72"/>
      <c r="B92" s="121"/>
      <c r="C92" s="207" t="str">
        <f t="shared" si="8"/>
        <v/>
      </c>
      <c r="D92" s="73"/>
      <c r="E92" s="112"/>
      <c r="F92" s="121"/>
      <c r="G92" s="121"/>
      <c r="H92" s="72"/>
      <c r="I92" s="302" t="str">
        <f t="shared" si="9"/>
        <v/>
      </c>
      <c r="J92" s="72"/>
      <c r="K92" s="112"/>
      <c r="L92" s="112"/>
      <c r="M92" s="112"/>
      <c r="N92" s="112"/>
      <c r="O92" s="112"/>
      <c r="P92" s="112"/>
      <c r="Q92" s="112"/>
      <c r="R92" s="95"/>
      <c r="S92" s="72"/>
      <c r="T92" s="72"/>
      <c r="U92" s="72"/>
      <c r="V92" s="207" t="str">
        <f t="shared" si="10"/>
        <v/>
      </c>
      <c r="W92" s="95"/>
      <c r="X92" s="95"/>
      <c r="Y92" s="207" t="str">
        <f t="shared" si="11"/>
        <v/>
      </c>
      <c r="Z92" s="112"/>
      <c r="AA92" s="112"/>
      <c r="AB92" s="112"/>
      <c r="AC92" s="112"/>
      <c r="AD92" s="112"/>
      <c r="AE92" s="112"/>
      <c r="AF92" s="112"/>
      <c r="AG92" s="112"/>
      <c r="AH92" s="112"/>
      <c r="AI92" s="112"/>
      <c r="AJ92" s="112"/>
      <c r="AK92" s="112"/>
      <c r="AL92" s="112"/>
      <c r="AM92" s="112"/>
      <c r="AN92" s="112"/>
      <c r="AO92" s="72"/>
      <c r="AP92" s="112"/>
      <c r="AQ92" s="112"/>
      <c r="AR92" s="112"/>
      <c r="AS92" s="112"/>
      <c r="AT92" s="112"/>
      <c r="AU92" s="112"/>
      <c r="AV92" s="112"/>
    </row>
    <row r="93" spans="1:48" s="119" customFormat="1" collapsed="1" x14ac:dyDescent="0.2">
      <c r="A93" s="72"/>
      <c r="B93" s="121"/>
      <c r="C93" s="207" t="str">
        <f t="shared" si="8"/>
        <v/>
      </c>
      <c r="D93" s="73"/>
      <c r="E93" s="112"/>
      <c r="F93" s="121"/>
      <c r="G93" s="121"/>
      <c r="H93" s="72"/>
      <c r="I93" s="302" t="str">
        <f t="shared" si="9"/>
        <v/>
      </c>
      <c r="J93" s="72"/>
      <c r="K93" s="112"/>
      <c r="L93" s="112"/>
      <c r="M93" s="112"/>
      <c r="N93" s="112"/>
      <c r="O93" s="112"/>
      <c r="P93" s="112"/>
      <c r="Q93" s="112"/>
      <c r="R93" s="95"/>
      <c r="S93" s="72"/>
      <c r="T93" s="72"/>
      <c r="U93" s="72"/>
      <c r="V93" s="207" t="str">
        <f t="shared" si="10"/>
        <v/>
      </c>
      <c r="W93" s="95"/>
      <c r="X93" s="95"/>
      <c r="Y93" s="207" t="str">
        <f t="shared" si="11"/>
        <v/>
      </c>
      <c r="Z93" s="112"/>
      <c r="AA93" s="112"/>
      <c r="AB93" s="112"/>
      <c r="AC93" s="112"/>
      <c r="AD93" s="112"/>
      <c r="AE93" s="112"/>
      <c r="AF93" s="112"/>
      <c r="AG93" s="112"/>
      <c r="AH93" s="112"/>
      <c r="AI93" s="112"/>
      <c r="AJ93" s="112"/>
      <c r="AK93" s="112"/>
      <c r="AL93" s="112"/>
      <c r="AM93" s="112"/>
      <c r="AN93" s="112"/>
      <c r="AO93" s="72"/>
      <c r="AP93" s="112"/>
      <c r="AQ93" s="112"/>
      <c r="AR93" s="112"/>
      <c r="AS93" s="112"/>
      <c r="AT93" s="112"/>
      <c r="AU93" s="112"/>
      <c r="AV93" s="112"/>
    </row>
    <row r="94" spans="1:48" s="119" customFormat="1" collapsed="1" x14ac:dyDescent="0.2">
      <c r="A94" s="72"/>
      <c r="B94" s="121"/>
      <c r="C94" s="207" t="str">
        <f t="shared" si="8"/>
        <v/>
      </c>
      <c r="D94" s="73"/>
      <c r="E94" s="112"/>
      <c r="F94" s="121"/>
      <c r="G94" s="121"/>
      <c r="H94" s="72"/>
      <c r="I94" s="302" t="str">
        <f t="shared" si="9"/>
        <v/>
      </c>
      <c r="J94" s="72"/>
      <c r="K94" s="112"/>
      <c r="L94" s="112"/>
      <c r="M94" s="112"/>
      <c r="N94" s="112"/>
      <c r="O94" s="112"/>
      <c r="P94" s="112"/>
      <c r="Q94" s="112"/>
      <c r="R94" s="95"/>
      <c r="S94" s="72"/>
      <c r="T94" s="72"/>
      <c r="U94" s="72"/>
      <c r="V94" s="207" t="str">
        <f t="shared" si="10"/>
        <v/>
      </c>
      <c r="W94" s="95"/>
      <c r="X94" s="95"/>
      <c r="Y94" s="207" t="str">
        <f t="shared" si="11"/>
        <v/>
      </c>
      <c r="Z94" s="112"/>
      <c r="AA94" s="112"/>
      <c r="AB94" s="112"/>
      <c r="AC94" s="112"/>
      <c r="AD94" s="112"/>
      <c r="AE94" s="112"/>
      <c r="AF94" s="112"/>
      <c r="AG94" s="112"/>
      <c r="AH94" s="112"/>
      <c r="AI94" s="112"/>
      <c r="AJ94" s="112"/>
      <c r="AK94" s="112"/>
      <c r="AL94" s="112"/>
      <c r="AM94" s="112"/>
      <c r="AN94" s="112"/>
      <c r="AO94" s="72"/>
      <c r="AP94" s="112"/>
      <c r="AQ94" s="112"/>
      <c r="AR94" s="112"/>
      <c r="AS94" s="112"/>
      <c r="AT94" s="112"/>
      <c r="AU94" s="112"/>
      <c r="AV94" s="112"/>
    </row>
    <row r="95" spans="1:48" s="119" customFormat="1" collapsed="1" x14ac:dyDescent="0.2">
      <c r="A95" s="72"/>
      <c r="B95" s="121"/>
      <c r="C95" s="207" t="str">
        <f t="shared" si="8"/>
        <v/>
      </c>
      <c r="D95" s="73"/>
      <c r="E95" s="112"/>
      <c r="F95" s="121"/>
      <c r="G95" s="121"/>
      <c r="H95" s="72"/>
      <c r="I95" s="302" t="str">
        <f t="shared" si="9"/>
        <v/>
      </c>
      <c r="J95" s="72"/>
      <c r="K95" s="112"/>
      <c r="L95" s="112"/>
      <c r="M95" s="112"/>
      <c r="N95" s="112"/>
      <c r="O95" s="112"/>
      <c r="P95" s="112"/>
      <c r="Q95" s="112"/>
      <c r="R95" s="95"/>
      <c r="S95" s="72"/>
      <c r="T95" s="72"/>
      <c r="U95" s="72"/>
      <c r="V95" s="207" t="str">
        <f t="shared" si="10"/>
        <v/>
      </c>
      <c r="W95" s="95"/>
      <c r="X95" s="95"/>
      <c r="Y95" s="207" t="str">
        <f t="shared" si="11"/>
        <v/>
      </c>
      <c r="Z95" s="112"/>
      <c r="AA95" s="112"/>
      <c r="AB95" s="112"/>
      <c r="AC95" s="112"/>
      <c r="AD95" s="112"/>
      <c r="AE95" s="112"/>
      <c r="AF95" s="112"/>
      <c r="AG95" s="112"/>
      <c r="AH95" s="112"/>
      <c r="AI95" s="112"/>
      <c r="AJ95" s="112"/>
      <c r="AK95" s="112"/>
      <c r="AL95" s="112"/>
      <c r="AM95" s="112"/>
      <c r="AN95" s="112"/>
      <c r="AO95" s="72"/>
      <c r="AP95" s="112"/>
      <c r="AQ95" s="112"/>
      <c r="AR95" s="112"/>
      <c r="AS95" s="112"/>
      <c r="AT95" s="112"/>
      <c r="AU95" s="112"/>
      <c r="AV95" s="112"/>
    </row>
    <row r="96" spans="1:48" s="119" customFormat="1" collapsed="1" x14ac:dyDescent="0.2">
      <c r="A96" s="72"/>
      <c r="B96" s="121"/>
      <c r="C96" s="207" t="str">
        <f t="shared" si="8"/>
        <v/>
      </c>
      <c r="D96" s="73"/>
      <c r="E96" s="112"/>
      <c r="F96" s="121"/>
      <c r="G96" s="121"/>
      <c r="H96" s="72"/>
      <c r="I96" s="302" t="str">
        <f t="shared" si="9"/>
        <v/>
      </c>
      <c r="J96" s="72"/>
      <c r="K96" s="112"/>
      <c r="L96" s="112"/>
      <c r="M96" s="112"/>
      <c r="N96" s="112"/>
      <c r="O96" s="112"/>
      <c r="P96" s="112"/>
      <c r="Q96" s="112"/>
      <c r="R96" s="95"/>
      <c r="S96" s="72"/>
      <c r="T96" s="72"/>
      <c r="U96" s="72"/>
      <c r="V96" s="207" t="str">
        <f t="shared" si="10"/>
        <v/>
      </c>
      <c r="W96" s="95"/>
      <c r="X96" s="95"/>
      <c r="Y96" s="207" t="str">
        <f t="shared" si="11"/>
        <v/>
      </c>
      <c r="Z96" s="112"/>
      <c r="AA96" s="112"/>
      <c r="AB96" s="112"/>
      <c r="AC96" s="112"/>
      <c r="AD96" s="112"/>
      <c r="AE96" s="112"/>
      <c r="AF96" s="112"/>
      <c r="AG96" s="112"/>
      <c r="AH96" s="112"/>
      <c r="AI96" s="112"/>
      <c r="AJ96" s="112"/>
      <c r="AK96" s="112"/>
      <c r="AL96" s="112"/>
      <c r="AM96" s="112"/>
      <c r="AN96" s="112"/>
      <c r="AO96" s="72"/>
      <c r="AP96" s="112"/>
      <c r="AQ96" s="112"/>
      <c r="AR96" s="112"/>
      <c r="AS96" s="112"/>
      <c r="AT96" s="112"/>
      <c r="AU96" s="112"/>
      <c r="AV96" s="112"/>
    </row>
    <row r="97" spans="1:48" s="119" customFormat="1" collapsed="1" x14ac:dyDescent="0.2">
      <c r="A97" s="72"/>
      <c r="B97" s="121"/>
      <c r="C97" s="207" t="str">
        <f t="shared" si="8"/>
        <v/>
      </c>
      <c r="D97" s="73"/>
      <c r="E97" s="112"/>
      <c r="F97" s="121"/>
      <c r="G97" s="121"/>
      <c r="H97" s="72"/>
      <c r="I97" s="302" t="str">
        <f t="shared" si="9"/>
        <v/>
      </c>
      <c r="J97" s="72"/>
      <c r="K97" s="112"/>
      <c r="L97" s="112"/>
      <c r="M97" s="112"/>
      <c r="N97" s="112"/>
      <c r="O97" s="112"/>
      <c r="P97" s="112"/>
      <c r="Q97" s="112"/>
      <c r="R97" s="95"/>
      <c r="S97" s="72"/>
      <c r="T97" s="72"/>
      <c r="U97" s="72"/>
      <c r="V97" s="207" t="str">
        <f t="shared" si="10"/>
        <v/>
      </c>
      <c r="W97" s="95"/>
      <c r="X97" s="95"/>
      <c r="Y97" s="207" t="str">
        <f t="shared" si="11"/>
        <v/>
      </c>
      <c r="Z97" s="112"/>
      <c r="AA97" s="112"/>
      <c r="AB97" s="112"/>
      <c r="AC97" s="112"/>
      <c r="AD97" s="112"/>
      <c r="AE97" s="112"/>
      <c r="AF97" s="112"/>
      <c r="AG97" s="112"/>
      <c r="AH97" s="112"/>
      <c r="AI97" s="112"/>
      <c r="AJ97" s="112"/>
      <c r="AK97" s="112"/>
      <c r="AL97" s="112"/>
      <c r="AM97" s="112"/>
      <c r="AN97" s="112"/>
      <c r="AO97" s="72"/>
      <c r="AP97" s="112"/>
      <c r="AQ97" s="112"/>
      <c r="AR97" s="112"/>
      <c r="AS97" s="112"/>
      <c r="AT97" s="112"/>
      <c r="AU97" s="112"/>
      <c r="AV97" s="112"/>
    </row>
    <row r="98" spans="1:48" s="119" customFormat="1" collapsed="1" x14ac:dyDescent="0.2">
      <c r="A98" s="72"/>
      <c r="B98" s="121"/>
      <c r="C98" s="207" t="str">
        <f t="shared" si="8"/>
        <v/>
      </c>
      <c r="D98" s="73"/>
      <c r="E98" s="112"/>
      <c r="F98" s="121"/>
      <c r="G98" s="121"/>
      <c r="H98" s="72"/>
      <c r="I98" s="302" t="str">
        <f t="shared" si="9"/>
        <v/>
      </c>
      <c r="J98" s="72"/>
      <c r="K98" s="112"/>
      <c r="L98" s="112"/>
      <c r="M98" s="112"/>
      <c r="N98" s="112"/>
      <c r="O98" s="112"/>
      <c r="P98" s="112"/>
      <c r="Q98" s="112"/>
      <c r="R98" s="95"/>
      <c r="S98" s="72"/>
      <c r="T98" s="72"/>
      <c r="U98" s="72"/>
      <c r="V98" s="207" t="str">
        <f t="shared" si="10"/>
        <v/>
      </c>
      <c r="W98" s="95"/>
      <c r="X98" s="95"/>
      <c r="Y98" s="207" t="str">
        <f t="shared" si="11"/>
        <v/>
      </c>
      <c r="Z98" s="112"/>
      <c r="AA98" s="112"/>
      <c r="AB98" s="112"/>
      <c r="AC98" s="112"/>
      <c r="AD98" s="112"/>
      <c r="AE98" s="112"/>
      <c r="AF98" s="112"/>
      <c r="AG98" s="112"/>
      <c r="AH98" s="112"/>
      <c r="AI98" s="112"/>
      <c r="AJ98" s="112"/>
      <c r="AK98" s="112"/>
      <c r="AL98" s="112"/>
      <c r="AM98" s="112"/>
      <c r="AN98" s="112"/>
      <c r="AO98" s="72"/>
      <c r="AP98" s="112"/>
      <c r="AQ98" s="112"/>
      <c r="AR98" s="112"/>
      <c r="AS98" s="112"/>
      <c r="AT98" s="112"/>
      <c r="AU98" s="112"/>
      <c r="AV98" s="112"/>
    </row>
    <row r="99" spans="1:48" s="119" customFormat="1" collapsed="1" x14ac:dyDescent="0.2">
      <c r="A99" s="72"/>
      <c r="B99" s="121"/>
      <c r="C99" s="207" t="str">
        <f t="shared" si="8"/>
        <v/>
      </c>
      <c r="D99" s="73"/>
      <c r="E99" s="112"/>
      <c r="F99" s="121"/>
      <c r="G99" s="121"/>
      <c r="H99" s="72"/>
      <c r="I99" s="302" t="str">
        <f t="shared" si="9"/>
        <v/>
      </c>
      <c r="J99" s="72"/>
      <c r="K99" s="112"/>
      <c r="L99" s="112"/>
      <c r="M99" s="112"/>
      <c r="N99" s="112"/>
      <c r="O99" s="112"/>
      <c r="P99" s="112"/>
      <c r="Q99" s="112"/>
      <c r="R99" s="95"/>
      <c r="S99" s="72"/>
      <c r="T99" s="72"/>
      <c r="U99" s="72"/>
      <c r="V99" s="207" t="str">
        <f t="shared" si="10"/>
        <v/>
      </c>
      <c r="W99" s="95"/>
      <c r="X99" s="95"/>
      <c r="Y99" s="207" t="str">
        <f t="shared" si="11"/>
        <v/>
      </c>
      <c r="Z99" s="112"/>
      <c r="AA99" s="112"/>
      <c r="AB99" s="112"/>
      <c r="AC99" s="112"/>
      <c r="AD99" s="112"/>
      <c r="AE99" s="112"/>
      <c r="AF99" s="112"/>
      <c r="AG99" s="112"/>
      <c r="AH99" s="112"/>
      <c r="AI99" s="112"/>
      <c r="AJ99" s="112"/>
      <c r="AK99" s="112"/>
      <c r="AL99" s="112"/>
      <c r="AM99" s="112"/>
      <c r="AN99" s="112"/>
      <c r="AO99" s="72"/>
      <c r="AP99" s="112"/>
      <c r="AQ99" s="112"/>
      <c r="AR99" s="112"/>
      <c r="AS99" s="112"/>
      <c r="AT99" s="112"/>
      <c r="AU99" s="112"/>
      <c r="AV99" s="112"/>
    </row>
    <row r="100" spans="1:48" s="119" customFormat="1" collapsed="1" x14ac:dyDescent="0.2">
      <c r="A100" s="72"/>
      <c r="B100" s="121"/>
      <c r="C100" s="207" t="str">
        <f t="shared" si="8"/>
        <v/>
      </c>
      <c r="D100" s="73"/>
      <c r="E100" s="112"/>
      <c r="F100" s="121"/>
      <c r="G100" s="121"/>
      <c r="H100" s="72"/>
      <c r="I100" s="302" t="str">
        <f t="shared" si="9"/>
        <v/>
      </c>
      <c r="J100" s="72"/>
      <c r="K100" s="112"/>
      <c r="L100" s="112"/>
      <c r="M100" s="112"/>
      <c r="N100" s="112"/>
      <c r="O100" s="112"/>
      <c r="P100" s="112"/>
      <c r="Q100" s="112"/>
      <c r="R100" s="95"/>
      <c r="S100" s="72"/>
      <c r="T100" s="72"/>
      <c r="U100" s="72"/>
      <c r="V100" s="207" t="str">
        <f t="shared" si="10"/>
        <v/>
      </c>
      <c r="W100" s="95"/>
      <c r="X100" s="95"/>
      <c r="Y100" s="207" t="str">
        <f t="shared" si="11"/>
        <v/>
      </c>
      <c r="Z100" s="112"/>
      <c r="AA100" s="112"/>
      <c r="AB100" s="112"/>
      <c r="AC100" s="112"/>
      <c r="AD100" s="112"/>
      <c r="AE100" s="112"/>
      <c r="AF100" s="112"/>
      <c r="AG100" s="112"/>
      <c r="AH100" s="112"/>
      <c r="AI100" s="112"/>
      <c r="AJ100" s="112"/>
      <c r="AK100" s="112"/>
      <c r="AL100" s="112"/>
      <c r="AM100" s="112"/>
      <c r="AN100" s="112"/>
      <c r="AO100" s="72"/>
      <c r="AP100" s="112"/>
      <c r="AQ100" s="112"/>
      <c r="AR100" s="112"/>
      <c r="AS100" s="112"/>
      <c r="AT100" s="112"/>
      <c r="AU100" s="112"/>
      <c r="AV100" s="112"/>
    </row>
    <row r="101" spans="1:48" s="119" customFormat="1" collapsed="1" x14ac:dyDescent="0.2">
      <c r="A101" s="72"/>
      <c r="B101" s="121"/>
      <c r="C101" s="207" t="str">
        <f t="shared" si="8"/>
        <v/>
      </c>
      <c r="D101" s="73"/>
      <c r="E101" s="112"/>
      <c r="F101" s="121"/>
      <c r="G101" s="121"/>
      <c r="H101" s="72"/>
      <c r="I101" s="302" t="str">
        <f t="shared" si="9"/>
        <v/>
      </c>
      <c r="J101" s="72"/>
      <c r="K101" s="112"/>
      <c r="L101" s="112"/>
      <c r="M101" s="112"/>
      <c r="N101" s="112"/>
      <c r="O101" s="112"/>
      <c r="P101" s="112"/>
      <c r="Q101" s="112"/>
      <c r="R101" s="95"/>
      <c r="S101" s="72"/>
      <c r="T101" s="72"/>
      <c r="U101" s="72"/>
      <c r="V101" s="207" t="str">
        <f t="shared" si="10"/>
        <v/>
      </c>
      <c r="W101" s="95"/>
      <c r="X101" s="95"/>
      <c r="Y101" s="207" t="str">
        <f t="shared" si="11"/>
        <v/>
      </c>
      <c r="Z101" s="112"/>
      <c r="AA101" s="112"/>
      <c r="AB101" s="112"/>
      <c r="AC101" s="112"/>
      <c r="AD101" s="112"/>
      <c r="AE101" s="112"/>
      <c r="AF101" s="112"/>
      <c r="AG101" s="112"/>
      <c r="AH101" s="112"/>
      <c r="AI101" s="112"/>
      <c r="AJ101" s="112"/>
      <c r="AK101" s="112"/>
      <c r="AL101" s="112"/>
      <c r="AM101" s="112"/>
      <c r="AN101" s="112"/>
      <c r="AO101" s="72"/>
      <c r="AP101" s="112"/>
      <c r="AQ101" s="112"/>
      <c r="AR101" s="112"/>
      <c r="AS101" s="112"/>
      <c r="AT101" s="112"/>
      <c r="AU101" s="112"/>
      <c r="AV101" s="112"/>
    </row>
    <row r="102" spans="1:48" s="119" customFormat="1" collapsed="1" x14ac:dyDescent="0.2">
      <c r="A102" s="72"/>
      <c r="B102" s="121"/>
      <c r="C102" s="207" t="str">
        <f t="shared" si="8"/>
        <v/>
      </c>
      <c r="D102" s="73"/>
      <c r="E102" s="112"/>
      <c r="F102" s="121"/>
      <c r="G102" s="121"/>
      <c r="H102" s="72"/>
      <c r="I102" s="302" t="str">
        <f t="shared" si="9"/>
        <v/>
      </c>
      <c r="J102" s="72"/>
      <c r="K102" s="112"/>
      <c r="L102" s="112"/>
      <c r="M102" s="112"/>
      <c r="N102" s="112"/>
      <c r="O102" s="112"/>
      <c r="P102" s="112"/>
      <c r="Q102" s="112"/>
      <c r="R102" s="95"/>
      <c r="S102" s="72"/>
      <c r="T102" s="72"/>
      <c r="U102" s="72"/>
      <c r="V102" s="207" t="str">
        <f t="shared" si="10"/>
        <v/>
      </c>
      <c r="W102" s="95"/>
      <c r="X102" s="95"/>
      <c r="Y102" s="207" t="str">
        <f t="shared" si="11"/>
        <v/>
      </c>
      <c r="Z102" s="112"/>
      <c r="AA102" s="112"/>
      <c r="AB102" s="112"/>
      <c r="AC102" s="112"/>
      <c r="AD102" s="112"/>
      <c r="AE102" s="112"/>
      <c r="AF102" s="112"/>
      <c r="AG102" s="112"/>
      <c r="AH102" s="112"/>
      <c r="AI102" s="112"/>
      <c r="AJ102" s="112"/>
      <c r="AK102" s="112"/>
      <c r="AL102" s="112"/>
      <c r="AM102" s="112"/>
      <c r="AN102" s="112"/>
      <c r="AO102" s="72"/>
      <c r="AP102" s="112"/>
      <c r="AQ102" s="112"/>
      <c r="AR102" s="112"/>
      <c r="AS102" s="112"/>
      <c r="AT102" s="112"/>
      <c r="AU102" s="112"/>
      <c r="AV102" s="112"/>
    </row>
    <row r="103" spans="1:48" s="119" customFormat="1" collapsed="1" x14ac:dyDescent="0.2">
      <c r="A103" s="72"/>
      <c r="B103" s="121"/>
      <c r="C103" s="207" t="str">
        <f t="shared" si="8"/>
        <v/>
      </c>
      <c r="D103" s="73"/>
      <c r="E103" s="112"/>
      <c r="F103" s="121"/>
      <c r="G103" s="121"/>
      <c r="H103" s="72"/>
      <c r="I103" s="302" t="str">
        <f t="shared" si="9"/>
        <v/>
      </c>
      <c r="J103" s="72"/>
      <c r="K103" s="112"/>
      <c r="L103" s="112"/>
      <c r="M103" s="112"/>
      <c r="N103" s="112"/>
      <c r="O103" s="112"/>
      <c r="P103" s="112"/>
      <c r="Q103" s="112"/>
      <c r="R103" s="95"/>
      <c r="S103" s="72"/>
      <c r="T103" s="72"/>
      <c r="U103" s="72"/>
      <c r="V103" s="207" t="str">
        <f t="shared" si="10"/>
        <v/>
      </c>
      <c r="W103" s="95"/>
      <c r="X103" s="95"/>
      <c r="Y103" s="207" t="str">
        <f t="shared" si="11"/>
        <v/>
      </c>
      <c r="Z103" s="112"/>
      <c r="AA103" s="112"/>
      <c r="AB103" s="112"/>
      <c r="AC103" s="112"/>
      <c r="AD103" s="112"/>
      <c r="AE103" s="112"/>
      <c r="AF103" s="112"/>
      <c r="AG103" s="112"/>
      <c r="AH103" s="112"/>
      <c r="AI103" s="112"/>
      <c r="AJ103" s="112"/>
      <c r="AK103" s="112"/>
      <c r="AL103" s="112"/>
      <c r="AM103" s="112"/>
      <c r="AN103" s="112"/>
      <c r="AO103" s="72"/>
      <c r="AP103" s="112"/>
      <c r="AQ103" s="112"/>
      <c r="AR103" s="112"/>
      <c r="AS103" s="112"/>
      <c r="AT103" s="112"/>
      <c r="AU103" s="112"/>
      <c r="AV103" s="112"/>
    </row>
    <row r="104" spans="1:48" s="119" customFormat="1" collapsed="1" x14ac:dyDescent="0.2">
      <c r="A104" s="72"/>
      <c r="B104" s="121"/>
      <c r="C104" s="207" t="str">
        <f t="shared" si="8"/>
        <v/>
      </c>
      <c r="D104" s="73"/>
      <c r="E104" s="112"/>
      <c r="F104" s="121"/>
      <c r="G104" s="121"/>
      <c r="H104" s="72"/>
      <c r="I104" s="302" t="str">
        <f t="shared" si="9"/>
        <v/>
      </c>
      <c r="J104" s="72"/>
      <c r="K104" s="112"/>
      <c r="L104" s="112"/>
      <c r="M104" s="112"/>
      <c r="N104" s="112"/>
      <c r="O104" s="112"/>
      <c r="P104" s="112"/>
      <c r="Q104" s="112"/>
      <c r="R104" s="95"/>
      <c r="S104" s="72"/>
      <c r="T104" s="72"/>
      <c r="U104" s="72"/>
      <c r="V104" s="207" t="str">
        <f t="shared" si="10"/>
        <v/>
      </c>
      <c r="W104" s="95"/>
      <c r="X104" s="95"/>
      <c r="Y104" s="207" t="str">
        <f t="shared" si="11"/>
        <v/>
      </c>
      <c r="Z104" s="112"/>
      <c r="AA104" s="112"/>
      <c r="AB104" s="112"/>
      <c r="AC104" s="112"/>
      <c r="AD104" s="112"/>
      <c r="AE104" s="112"/>
      <c r="AF104" s="112"/>
      <c r="AG104" s="112"/>
      <c r="AH104" s="112"/>
      <c r="AI104" s="112"/>
      <c r="AJ104" s="112"/>
      <c r="AK104" s="112"/>
      <c r="AL104" s="112"/>
      <c r="AM104" s="112"/>
      <c r="AN104" s="112"/>
      <c r="AO104" s="72"/>
      <c r="AP104" s="112"/>
      <c r="AQ104" s="112"/>
      <c r="AR104" s="112"/>
      <c r="AS104" s="112"/>
      <c r="AT104" s="112"/>
      <c r="AU104" s="112"/>
      <c r="AV104" s="112"/>
    </row>
    <row r="105" spans="1:48" s="119" customFormat="1" collapsed="1" x14ac:dyDescent="0.2">
      <c r="A105" s="72"/>
      <c r="B105" s="121"/>
      <c r="C105" s="207" t="str">
        <f t="shared" si="8"/>
        <v/>
      </c>
      <c r="D105" s="73"/>
      <c r="E105" s="112"/>
      <c r="F105" s="121"/>
      <c r="G105" s="121"/>
      <c r="H105" s="72"/>
      <c r="I105" s="302" t="str">
        <f t="shared" si="9"/>
        <v/>
      </c>
      <c r="J105" s="72"/>
      <c r="K105" s="112"/>
      <c r="L105" s="112"/>
      <c r="M105" s="112"/>
      <c r="N105" s="112"/>
      <c r="O105" s="112"/>
      <c r="P105" s="112"/>
      <c r="Q105" s="112"/>
      <c r="R105" s="95"/>
      <c r="S105" s="72"/>
      <c r="T105" s="72"/>
      <c r="U105" s="72"/>
      <c r="V105" s="207" t="str">
        <f t="shared" si="10"/>
        <v/>
      </c>
      <c r="W105" s="95"/>
      <c r="X105" s="95"/>
      <c r="Y105" s="207" t="str">
        <f t="shared" si="11"/>
        <v/>
      </c>
      <c r="Z105" s="112"/>
      <c r="AA105" s="112"/>
      <c r="AB105" s="112"/>
      <c r="AC105" s="112"/>
      <c r="AD105" s="112"/>
      <c r="AE105" s="112"/>
      <c r="AF105" s="112"/>
      <c r="AG105" s="112"/>
      <c r="AH105" s="112"/>
      <c r="AI105" s="112"/>
      <c r="AJ105" s="112"/>
      <c r="AK105" s="112"/>
      <c r="AL105" s="112"/>
      <c r="AM105" s="112"/>
      <c r="AN105" s="112"/>
      <c r="AO105" s="72"/>
      <c r="AP105" s="112"/>
      <c r="AQ105" s="112"/>
      <c r="AR105" s="112"/>
      <c r="AS105" s="112"/>
      <c r="AT105" s="112"/>
      <c r="AU105" s="112"/>
      <c r="AV105" s="112"/>
    </row>
    <row r="106" spans="1:48" s="119" customFormat="1" collapsed="1" x14ac:dyDescent="0.2">
      <c r="A106" s="72"/>
      <c r="B106" s="121"/>
      <c r="C106" s="207" t="str">
        <f t="shared" si="8"/>
        <v/>
      </c>
      <c r="D106" s="73"/>
      <c r="E106" s="112"/>
      <c r="F106" s="121"/>
      <c r="G106" s="121"/>
      <c r="H106" s="72"/>
      <c r="I106" s="302" t="str">
        <f t="shared" si="9"/>
        <v/>
      </c>
      <c r="J106" s="72"/>
      <c r="K106" s="112"/>
      <c r="L106" s="112"/>
      <c r="M106" s="112"/>
      <c r="N106" s="112"/>
      <c r="O106" s="112"/>
      <c r="P106" s="112"/>
      <c r="Q106" s="112"/>
      <c r="R106" s="95"/>
      <c r="S106" s="72"/>
      <c r="T106" s="72"/>
      <c r="U106" s="72"/>
      <c r="V106" s="207" t="str">
        <f t="shared" si="10"/>
        <v/>
      </c>
      <c r="W106" s="95"/>
      <c r="X106" s="95"/>
      <c r="Y106" s="207" t="str">
        <f t="shared" si="11"/>
        <v/>
      </c>
      <c r="Z106" s="112"/>
      <c r="AA106" s="112"/>
      <c r="AB106" s="112"/>
      <c r="AC106" s="112"/>
      <c r="AD106" s="112"/>
      <c r="AE106" s="112"/>
      <c r="AF106" s="112"/>
      <c r="AG106" s="112"/>
      <c r="AH106" s="112"/>
      <c r="AI106" s="112"/>
      <c r="AJ106" s="112"/>
      <c r="AK106" s="112"/>
      <c r="AL106" s="112"/>
      <c r="AM106" s="112"/>
      <c r="AN106" s="112"/>
      <c r="AO106" s="72"/>
      <c r="AP106" s="112"/>
      <c r="AQ106" s="112"/>
      <c r="AR106" s="112"/>
      <c r="AS106" s="112"/>
      <c r="AT106" s="112"/>
      <c r="AU106" s="112"/>
      <c r="AV106" s="112"/>
    </row>
    <row r="107" spans="1:48" s="119" customFormat="1" collapsed="1" x14ac:dyDescent="0.2">
      <c r="A107" s="72"/>
      <c r="B107" s="121"/>
      <c r="C107" s="207" t="str">
        <f t="shared" si="8"/>
        <v/>
      </c>
      <c r="D107" s="73"/>
      <c r="E107" s="112"/>
      <c r="F107" s="121"/>
      <c r="G107" s="121"/>
      <c r="H107" s="72"/>
      <c r="I107" s="302" t="str">
        <f t="shared" si="9"/>
        <v/>
      </c>
      <c r="J107" s="72"/>
      <c r="K107" s="112"/>
      <c r="L107" s="112"/>
      <c r="M107" s="112"/>
      <c r="N107" s="112"/>
      <c r="O107" s="112"/>
      <c r="P107" s="112"/>
      <c r="Q107" s="112"/>
      <c r="R107" s="95"/>
      <c r="S107" s="72"/>
      <c r="T107" s="72"/>
      <c r="U107" s="72"/>
      <c r="V107" s="207" t="str">
        <f t="shared" si="10"/>
        <v/>
      </c>
      <c r="W107" s="95"/>
      <c r="X107" s="95"/>
      <c r="Y107" s="207" t="str">
        <f t="shared" si="11"/>
        <v/>
      </c>
      <c r="Z107" s="112"/>
      <c r="AA107" s="112"/>
      <c r="AB107" s="112"/>
      <c r="AC107" s="112"/>
      <c r="AD107" s="112"/>
      <c r="AE107" s="112"/>
      <c r="AF107" s="112"/>
      <c r="AG107" s="112"/>
      <c r="AH107" s="112"/>
      <c r="AI107" s="112"/>
      <c r="AJ107" s="112"/>
      <c r="AK107" s="112"/>
      <c r="AL107" s="112"/>
      <c r="AM107" s="112"/>
      <c r="AN107" s="112"/>
      <c r="AO107" s="72"/>
      <c r="AP107" s="112"/>
      <c r="AQ107" s="112"/>
      <c r="AR107" s="112"/>
      <c r="AS107" s="112"/>
      <c r="AT107" s="112"/>
      <c r="AU107" s="112"/>
      <c r="AV107" s="112"/>
    </row>
    <row r="108" spans="1:48" s="119" customFormat="1" collapsed="1" x14ac:dyDescent="0.2">
      <c r="A108" s="72"/>
      <c r="B108" s="121"/>
      <c r="C108" s="207" t="str">
        <f t="shared" si="8"/>
        <v/>
      </c>
      <c r="D108" s="73"/>
      <c r="E108" s="112"/>
      <c r="F108" s="121"/>
      <c r="G108" s="121"/>
      <c r="H108" s="72"/>
      <c r="I108" s="302" t="str">
        <f t="shared" si="9"/>
        <v/>
      </c>
      <c r="J108" s="72"/>
      <c r="K108" s="112"/>
      <c r="L108" s="112"/>
      <c r="M108" s="112"/>
      <c r="N108" s="112"/>
      <c r="O108" s="112"/>
      <c r="P108" s="112"/>
      <c r="Q108" s="112"/>
      <c r="R108" s="95"/>
      <c r="S108" s="72"/>
      <c r="T108" s="72"/>
      <c r="U108" s="72"/>
      <c r="V108" s="207" t="str">
        <f t="shared" si="10"/>
        <v/>
      </c>
      <c r="W108" s="95"/>
      <c r="X108" s="95"/>
      <c r="Y108" s="207" t="str">
        <f t="shared" si="11"/>
        <v/>
      </c>
      <c r="Z108" s="112"/>
      <c r="AA108" s="112"/>
      <c r="AB108" s="112"/>
      <c r="AC108" s="112"/>
      <c r="AD108" s="112"/>
      <c r="AE108" s="112"/>
      <c r="AF108" s="112"/>
      <c r="AG108" s="112"/>
      <c r="AH108" s="112"/>
      <c r="AI108" s="112"/>
      <c r="AJ108" s="112"/>
      <c r="AK108" s="112"/>
      <c r="AL108" s="112"/>
      <c r="AM108" s="112"/>
      <c r="AN108" s="112"/>
      <c r="AO108" s="72"/>
      <c r="AP108" s="112"/>
      <c r="AQ108" s="112"/>
      <c r="AR108" s="112"/>
      <c r="AS108" s="112"/>
      <c r="AT108" s="112"/>
      <c r="AU108" s="112"/>
      <c r="AV108" s="112"/>
    </row>
    <row r="109" spans="1:48" s="119" customFormat="1" collapsed="1" x14ac:dyDescent="0.2">
      <c r="A109" s="72"/>
      <c r="B109" s="121"/>
      <c r="C109" s="207" t="str">
        <f t="shared" si="8"/>
        <v/>
      </c>
      <c r="D109" s="73"/>
      <c r="E109" s="112"/>
      <c r="F109" s="121"/>
      <c r="G109" s="121"/>
      <c r="H109" s="72"/>
      <c r="I109" s="302" t="str">
        <f t="shared" si="9"/>
        <v/>
      </c>
      <c r="J109" s="72"/>
      <c r="K109" s="112"/>
      <c r="L109" s="112"/>
      <c r="M109" s="112"/>
      <c r="N109" s="112"/>
      <c r="O109" s="112"/>
      <c r="P109" s="112"/>
      <c r="Q109" s="112"/>
      <c r="R109" s="95"/>
      <c r="S109" s="72"/>
      <c r="T109" s="72"/>
      <c r="U109" s="72"/>
      <c r="V109" s="207" t="str">
        <f t="shared" si="10"/>
        <v/>
      </c>
      <c r="W109" s="95"/>
      <c r="X109" s="95"/>
      <c r="Y109" s="207" t="str">
        <f t="shared" si="11"/>
        <v/>
      </c>
      <c r="Z109" s="112"/>
      <c r="AA109" s="112"/>
      <c r="AB109" s="112"/>
      <c r="AC109" s="112"/>
      <c r="AD109" s="112"/>
      <c r="AE109" s="112"/>
      <c r="AF109" s="112"/>
      <c r="AG109" s="112"/>
      <c r="AH109" s="112"/>
      <c r="AI109" s="112"/>
      <c r="AJ109" s="112"/>
      <c r="AK109" s="112"/>
      <c r="AL109" s="112"/>
      <c r="AM109" s="112"/>
      <c r="AN109" s="112"/>
      <c r="AO109" s="72"/>
      <c r="AP109" s="112"/>
      <c r="AQ109" s="112"/>
      <c r="AR109" s="112"/>
      <c r="AS109" s="112"/>
      <c r="AT109" s="112"/>
      <c r="AU109" s="112"/>
      <c r="AV109" s="112"/>
    </row>
    <row r="110" spans="1:48" s="119" customFormat="1" collapsed="1" x14ac:dyDescent="0.2">
      <c r="A110" s="72"/>
      <c r="B110" s="121"/>
      <c r="C110" s="207" t="str">
        <f t="shared" si="8"/>
        <v/>
      </c>
      <c r="D110" s="73"/>
      <c r="E110" s="112"/>
      <c r="F110" s="121"/>
      <c r="G110" s="121"/>
      <c r="H110" s="72"/>
      <c r="I110" s="302" t="str">
        <f t="shared" si="9"/>
        <v/>
      </c>
      <c r="J110" s="72"/>
      <c r="K110" s="112"/>
      <c r="L110" s="112"/>
      <c r="M110" s="112"/>
      <c r="N110" s="112"/>
      <c r="O110" s="112"/>
      <c r="P110" s="112"/>
      <c r="Q110" s="112"/>
      <c r="R110" s="95"/>
      <c r="S110" s="72"/>
      <c r="T110" s="72"/>
      <c r="U110" s="72"/>
      <c r="V110" s="207" t="str">
        <f t="shared" si="10"/>
        <v/>
      </c>
      <c r="W110" s="95"/>
      <c r="X110" s="95"/>
      <c r="Y110" s="207" t="str">
        <f t="shared" si="11"/>
        <v/>
      </c>
      <c r="Z110" s="112"/>
      <c r="AA110" s="112"/>
      <c r="AB110" s="112"/>
      <c r="AC110" s="112"/>
      <c r="AD110" s="112"/>
      <c r="AE110" s="112"/>
      <c r="AF110" s="112"/>
      <c r="AG110" s="112"/>
      <c r="AH110" s="112"/>
      <c r="AI110" s="112"/>
      <c r="AJ110" s="112"/>
      <c r="AK110" s="112"/>
      <c r="AL110" s="112"/>
      <c r="AM110" s="112"/>
      <c r="AN110" s="112"/>
      <c r="AO110" s="72"/>
      <c r="AP110" s="112"/>
      <c r="AQ110" s="112"/>
      <c r="AR110" s="112"/>
      <c r="AS110" s="112"/>
      <c r="AT110" s="112"/>
      <c r="AU110" s="112"/>
      <c r="AV110" s="112"/>
    </row>
    <row r="111" spans="1:48" s="119" customFormat="1" collapsed="1" x14ac:dyDescent="0.2">
      <c r="A111" s="72"/>
      <c r="B111" s="121"/>
      <c r="C111" s="207" t="str">
        <f t="shared" si="8"/>
        <v/>
      </c>
      <c r="D111" s="73"/>
      <c r="E111" s="112"/>
      <c r="F111" s="121"/>
      <c r="G111" s="121"/>
      <c r="H111" s="72"/>
      <c r="I111" s="302" t="str">
        <f t="shared" si="9"/>
        <v/>
      </c>
      <c r="J111" s="72"/>
      <c r="K111" s="112"/>
      <c r="L111" s="112"/>
      <c r="M111" s="112"/>
      <c r="N111" s="112"/>
      <c r="O111" s="112"/>
      <c r="P111" s="112"/>
      <c r="Q111" s="112"/>
      <c r="R111" s="95"/>
      <c r="S111" s="72"/>
      <c r="T111" s="72"/>
      <c r="U111" s="72"/>
      <c r="V111" s="207" t="str">
        <f t="shared" si="10"/>
        <v/>
      </c>
      <c r="W111" s="95"/>
      <c r="X111" s="95"/>
      <c r="Y111" s="207" t="str">
        <f t="shared" si="11"/>
        <v/>
      </c>
      <c r="Z111" s="112"/>
      <c r="AA111" s="112"/>
      <c r="AB111" s="112"/>
      <c r="AC111" s="112"/>
      <c r="AD111" s="112"/>
      <c r="AE111" s="112"/>
      <c r="AF111" s="112"/>
      <c r="AG111" s="112"/>
      <c r="AH111" s="112"/>
      <c r="AI111" s="112"/>
      <c r="AJ111" s="112"/>
      <c r="AK111" s="112"/>
      <c r="AL111" s="112"/>
      <c r="AM111" s="112"/>
      <c r="AN111" s="112"/>
      <c r="AO111" s="72"/>
      <c r="AP111" s="112"/>
      <c r="AQ111" s="112"/>
      <c r="AR111" s="112"/>
      <c r="AS111" s="112"/>
      <c r="AT111" s="112"/>
      <c r="AU111" s="112"/>
      <c r="AV111" s="112"/>
    </row>
    <row r="112" spans="1:48" s="119" customFormat="1" collapsed="1" x14ac:dyDescent="0.2">
      <c r="A112" s="72"/>
      <c r="B112" s="121"/>
      <c r="C112" s="207" t="str">
        <f t="shared" si="8"/>
        <v/>
      </c>
      <c r="D112" s="73"/>
      <c r="E112" s="112"/>
      <c r="F112" s="121"/>
      <c r="G112" s="121"/>
      <c r="H112" s="72"/>
      <c r="I112" s="302" t="str">
        <f t="shared" si="9"/>
        <v/>
      </c>
      <c r="J112" s="72"/>
      <c r="K112" s="112"/>
      <c r="L112" s="112"/>
      <c r="M112" s="112"/>
      <c r="N112" s="112"/>
      <c r="O112" s="112"/>
      <c r="P112" s="112"/>
      <c r="Q112" s="112"/>
      <c r="R112" s="95"/>
      <c r="S112" s="72"/>
      <c r="T112" s="72"/>
      <c r="U112" s="72"/>
      <c r="V112" s="207" t="str">
        <f t="shared" si="10"/>
        <v/>
      </c>
      <c r="W112" s="95"/>
      <c r="X112" s="95"/>
      <c r="Y112" s="207" t="str">
        <f t="shared" si="11"/>
        <v/>
      </c>
      <c r="Z112" s="112"/>
      <c r="AA112" s="112"/>
      <c r="AB112" s="112"/>
      <c r="AC112" s="112"/>
      <c r="AD112" s="112"/>
      <c r="AE112" s="112"/>
      <c r="AF112" s="112"/>
      <c r="AG112" s="112"/>
      <c r="AH112" s="112"/>
      <c r="AI112" s="112"/>
      <c r="AJ112" s="112"/>
      <c r="AK112" s="112"/>
      <c r="AL112" s="112"/>
      <c r="AM112" s="112"/>
      <c r="AN112" s="112"/>
      <c r="AO112" s="72"/>
      <c r="AP112" s="112"/>
      <c r="AQ112" s="112"/>
      <c r="AR112" s="112"/>
      <c r="AS112" s="112"/>
      <c r="AT112" s="112"/>
      <c r="AU112" s="112"/>
      <c r="AV112" s="112"/>
    </row>
    <row r="113" spans="1:48" s="119" customFormat="1" collapsed="1" x14ac:dyDescent="0.2">
      <c r="A113" s="72"/>
      <c r="B113" s="121"/>
      <c r="C113" s="207" t="str">
        <f t="shared" si="8"/>
        <v/>
      </c>
      <c r="D113" s="73"/>
      <c r="E113" s="112"/>
      <c r="F113" s="121"/>
      <c r="G113" s="121"/>
      <c r="H113" s="72"/>
      <c r="I113" s="302" t="str">
        <f t="shared" si="9"/>
        <v/>
      </c>
      <c r="J113" s="72"/>
      <c r="K113" s="112"/>
      <c r="L113" s="112"/>
      <c r="M113" s="112"/>
      <c r="N113" s="112"/>
      <c r="O113" s="112"/>
      <c r="P113" s="112"/>
      <c r="Q113" s="112"/>
      <c r="R113" s="95"/>
      <c r="S113" s="72"/>
      <c r="T113" s="72"/>
      <c r="U113" s="72"/>
      <c r="V113" s="207" t="str">
        <f t="shared" si="10"/>
        <v/>
      </c>
      <c r="W113" s="95"/>
      <c r="X113" s="95"/>
      <c r="Y113" s="207" t="str">
        <f t="shared" si="11"/>
        <v/>
      </c>
      <c r="Z113" s="112"/>
      <c r="AA113" s="112"/>
      <c r="AB113" s="112"/>
      <c r="AC113" s="112"/>
      <c r="AD113" s="112"/>
      <c r="AE113" s="112"/>
      <c r="AF113" s="112"/>
      <c r="AG113" s="112"/>
      <c r="AH113" s="112"/>
      <c r="AI113" s="112"/>
      <c r="AJ113" s="112"/>
      <c r="AK113" s="112"/>
      <c r="AL113" s="112"/>
      <c r="AM113" s="112"/>
      <c r="AN113" s="112"/>
      <c r="AO113" s="72"/>
      <c r="AP113" s="112"/>
      <c r="AQ113" s="112"/>
      <c r="AR113" s="112"/>
      <c r="AS113" s="112"/>
      <c r="AT113" s="112"/>
      <c r="AU113" s="112"/>
      <c r="AV113" s="112"/>
    </row>
    <row r="114" spans="1:48" s="119" customFormat="1" collapsed="1" x14ac:dyDescent="0.2">
      <c r="A114" s="72"/>
      <c r="B114" s="121"/>
      <c r="C114" s="207" t="str">
        <f t="shared" si="8"/>
        <v/>
      </c>
      <c r="D114" s="73"/>
      <c r="E114" s="112"/>
      <c r="F114" s="121"/>
      <c r="G114" s="121"/>
      <c r="H114" s="72"/>
      <c r="I114" s="302" t="str">
        <f t="shared" si="9"/>
        <v/>
      </c>
      <c r="J114" s="72"/>
      <c r="K114" s="112"/>
      <c r="L114" s="112"/>
      <c r="M114" s="112"/>
      <c r="N114" s="112"/>
      <c r="O114" s="112"/>
      <c r="P114" s="112"/>
      <c r="Q114" s="112"/>
      <c r="R114" s="95"/>
      <c r="S114" s="72"/>
      <c r="T114" s="72"/>
      <c r="U114" s="72"/>
      <c r="V114" s="207" t="str">
        <f t="shared" si="10"/>
        <v/>
      </c>
      <c r="W114" s="95"/>
      <c r="X114" s="95"/>
      <c r="Y114" s="207" t="str">
        <f t="shared" si="11"/>
        <v/>
      </c>
      <c r="Z114" s="112"/>
      <c r="AA114" s="112"/>
      <c r="AB114" s="112"/>
      <c r="AC114" s="112"/>
      <c r="AD114" s="112"/>
      <c r="AE114" s="112"/>
      <c r="AF114" s="112"/>
      <c r="AG114" s="112"/>
      <c r="AH114" s="112"/>
      <c r="AI114" s="112"/>
      <c r="AJ114" s="112"/>
      <c r="AK114" s="112"/>
      <c r="AL114" s="112"/>
      <c r="AM114" s="112"/>
      <c r="AN114" s="112"/>
      <c r="AO114" s="72"/>
      <c r="AP114" s="112"/>
      <c r="AQ114" s="112"/>
      <c r="AR114" s="112"/>
      <c r="AS114" s="112"/>
      <c r="AT114" s="112"/>
      <c r="AU114" s="112"/>
      <c r="AV114" s="112"/>
    </row>
    <row r="115" spans="1:48" s="119" customFormat="1" collapsed="1" x14ac:dyDescent="0.2">
      <c r="A115" s="72"/>
      <c r="B115" s="121"/>
      <c r="C115" s="207" t="str">
        <f t="shared" si="8"/>
        <v/>
      </c>
      <c r="D115" s="73"/>
      <c r="E115" s="112"/>
      <c r="F115" s="121"/>
      <c r="G115" s="121"/>
      <c r="H115" s="72"/>
      <c r="I115" s="302" t="str">
        <f t="shared" si="9"/>
        <v/>
      </c>
      <c r="J115" s="72"/>
      <c r="K115" s="112"/>
      <c r="L115" s="112"/>
      <c r="M115" s="112"/>
      <c r="N115" s="112"/>
      <c r="O115" s="112"/>
      <c r="P115" s="112"/>
      <c r="Q115" s="112"/>
      <c r="R115" s="95"/>
      <c r="S115" s="72"/>
      <c r="T115" s="72"/>
      <c r="U115" s="72"/>
      <c r="V115" s="207" t="str">
        <f t="shared" si="10"/>
        <v/>
      </c>
      <c r="W115" s="95"/>
      <c r="X115" s="95"/>
      <c r="Y115" s="207" t="str">
        <f t="shared" si="11"/>
        <v/>
      </c>
      <c r="Z115" s="112"/>
      <c r="AA115" s="112"/>
      <c r="AB115" s="112"/>
      <c r="AC115" s="112"/>
      <c r="AD115" s="112"/>
      <c r="AE115" s="112"/>
      <c r="AF115" s="112"/>
      <c r="AG115" s="112"/>
      <c r="AH115" s="112"/>
      <c r="AI115" s="112"/>
      <c r="AJ115" s="112"/>
      <c r="AK115" s="112"/>
      <c r="AL115" s="112"/>
      <c r="AM115" s="112"/>
      <c r="AN115" s="112"/>
      <c r="AO115" s="72"/>
      <c r="AP115" s="112"/>
      <c r="AQ115" s="112"/>
      <c r="AR115" s="112"/>
      <c r="AS115" s="112"/>
      <c r="AT115" s="112"/>
      <c r="AU115" s="112"/>
      <c r="AV115" s="112"/>
    </row>
    <row r="116" spans="1:48" s="119" customFormat="1" collapsed="1" x14ac:dyDescent="0.2">
      <c r="A116" s="72"/>
      <c r="B116" s="121"/>
      <c r="C116" s="207" t="str">
        <f t="shared" si="8"/>
        <v/>
      </c>
      <c r="D116" s="73"/>
      <c r="E116" s="112"/>
      <c r="F116" s="121"/>
      <c r="G116" s="121"/>
      <c r="H116" s="72"/>
      <c r="I116" s="302" t="str">
        <f t="shared" si="9"/>
        <v/>
      </c>
      <c r="J116" s="72"/>
      <c r="K116" s="112"/>
      <c r="L116" s="112"/>
      <c r="M116" s="112"/>
      <c r="N116" s="112"/>
      <c r="O116" s="112"/>
      <c r="P116" s="112"/>
      <c r="Q116" s="112"/>
      <c r="R116" s="95"/>
      <c r="S116" s="72"/>
      <c r="T116" s="72"/>
      <c r="U116" s="72"/>
      <c r="V116" s="207" t="str">
        <f t="shared" si="10"/>
        <v/>
      </c>
      <c r="W116" s="95"/>
      <c r="X116" s="95"/>
      <c r="Y116" s="207" t="str">
        <f t="shared" si="11"/>
        <v/>
      </c>
      <c r="Z116" s="112"/>
      <c r="AA116" s="112"/>
      <c r="AB116" s="112"/>
      <c r="AC116" s="112"/>
      <c r="AD116" s="112"/>
      <c r="AE116" s="112"/>
      <c r="AF116" s="112"/>
      <c r="AG116" s="112"/>
      <c r="AH116" s="112"/>
      <c r="AI116" s="112"/>
      <c r="AJ116" s="112"/>
      <c r="AK116" s="112"/>
      <c r="AL116" s="112"/>
      <c r="AM116" s="112"/>
      <c r="AN116" s="112"/>
      <c r="AO116" s="72"/>
      <c r="AP116" s="112"/>
      <c r="AQ116" s="112"/>
      <c r="AR116" s="112"/>
      <c r="AS116" s="112"/>
      <c r="AT116" s="112"/>
      <c r="AU116" s="112"/>
      <c r="AV116" s="112"/>
    </row>
    <row r="117" spans="1:48" s="119" customFormat="1" collapsed="1" x14ac:dyDescent="0.2">
      <c r="A117" s="72"/>
      <c r="B117" s="121"/>
      <c r="C117" s="207" t="str">
        <f t="shared" si="8"/>
        <v/>
      </c>
      <c r="D117" s="73"/>
      <c r="E117" s="112"/>
      <c r="F117" s="121"/>
      <c r="G117" s="121"/>
      <c r="H117" s="72"/>
      <c r="I117" s="302" t="str">
        <f t="shared" si="9"/>
        <v/>
      </c>
      <c r="J117" s="72"/>
      <c r="K117" s="112"/>
      <c r="L117" s="112"/>
      <c r="M117" s="112"/>
      <c r="N117" s="112"/>
      <c r="O117" s="112"/>
      <c r="P117" s="112"/>
      <c r="Q117" s="112"/>
      <c r="R117" s="95"/>
      <c r="S117" s="72"/>
      <c r="T117" s="72"/>
      <c r="U117" s="72"/>
      <c r="V117" s="207" t="str">
        <f t="shared" si="10"/>
        <v/>
      </c>
      <c r="W117" s="95"/>
      <c r="X117" s="95"/>
      <c r="Y117" s="207" t="str">
        <f t="shared" si="11"/>
        <v/>
      </c>
      <c r="Z117" s="112"/>
      <c r="AA117" s="112"/>
      <c r="AB117" s="112"/>
      <c r="AC117" s="112"/>
      <c r="AD117" s="112"/>
      <c r="AE117" s="112"/>
      <c r="AF117" s="112"/>
      <c r="AG117" s="112"/>
      <c r="AH117" s="112"/>
      <c r="AI117" s="112"/>
      <c r="AJ117" s="112"/>
      <c r="AK117" s="112"/>
      <c r="AL117" s="112"/>
      <c r="AM117" s="112"/>
      <c r="AN117" s="112"/>
      <c r="AO117" s="72"/>
      <c r="AP117" s="112"/>
      <c r="AQ117" s="112"/>
      <c r="AR117" s="112"/>
      <c r="AS117" s="112"/>
      <c r="AT117" s="112"/>
      <c r="AU117" s="112"/>
      <c r="AV117" s="112"/>
    </row>
    <row r="118" spans="1:48" s="119" customFormat="1" collapsed="1" x14ac:dyDescent="0.2">
      <c r="A118" s="72"/>
      <c r="B118" s="121"/>
      <c r="C118" s="207" t="str">
        <f t="shared" si="8"/>
        <v/>
      </c>
      <c r="D118" s="73"/>
      <c r="E118" s="112"/>
      <c r="F118" s="121"/>
      <c r="G118" s="121"/>
      <c r="H118" s="72"/>
      <c r="I118" s="302" t="str">
        <f t="shared" si="9"/>
        <v/>
      </c>
      <c r="J118" s="72"/>
      <c r="K118" s="112"/>
      <c r="L118" s="112"/>
      <c r="M118" s="112"/>
      <c r="N118" s="112"/>
      <c r="O118" s="112"/>
      <c r="P118" s="112"/>
      <c r="Q118" s="112"/>
      <c r="R118" s="95"/>
      <c r="S118" s="72"/>
      <c r="T118" s="72"/>
      <c r="U118" s="72"/>
      <c r="V118" s="207" t="str">
        <f t="shared" si="10"/>
        <v/>
      </c>
      <c r="W118" s="95"/>
      <c r="X118" s="95"/>
      <c r="Y118" s="207" t="str">
        <f t="shared" si="11"/>
        <v/>
      </c>
      <c r="Z118" s="112"/>
      <c r="AA118" s="112"/>
      <c r="AB118" s="112"/>
      <c r="AC118" s="112"/>
      <c r="AD118" s="112"/>
      <c r="AE118" s="112"/>
      <c r="AF118" s="112"/>
      <c r="AG118" s="112"/>
      <c r="AH118" s="112"/>
      <c r="AI118" s="112"/>
      <c r="AJ118" s="112"/>
      <c r="AK118" s="112"/>
      <c r="AL118" s="112"/>
      <c r="AM118" s="112"/>
      <c r="AN118" s="112"/>
      <c r="AO118" s="72"/>
      <c r="AP118" s="112"/>
      <c r="AQ118" s="112"/>
      <c r="AR118" s="112"/>
      <c r="AS118" s="112"/>
      <c r="AT118" s="112"/>
      <c r="AU118" s="112"/>
      <c r="AV118" s="112"/>
    </row>
    <row r="119" spans="1:48" s="119" customFormat="1" collapsed="1" x14ac:dyDescent="0.2">
      <c r="A119" s="72"/>
      <c r="B119" s="121"/>
      <c r="C119" s="207" t="str">
        <f t="shared" si="8"/>
        <v/>
      </c>
      <c r="D119" s="73"/>
      <c r="E119" s="112"/>
      <c r="F119" s="121"/>
      <c r="G119" s="121"/>
      <c r="H119" s="72"/>
      <c r="I119" s="302" t="str">
        <f t="shared" si="9"/>
        <v/>
      </c>
      <c r="J119" s="72"/>
      <c r="K119" s="112"/>
      <c r="L119" s="112"/>
      <c r="M119" s="112"/>
      <c r="N119" s="112"/>
      <c r="O119" s="112"/>
      <c r="P119" s="112"/>
      <c r="Q119" s="112"/>
      <c r="R119" s="95"/>
      <c r="S119" s="72"/>
      <c r="T119" s="72"/>
      <c r="U119" s="72"/>
      <c r="V119" s="207" t="str">
        <f t="shared" si="10"/>
        <v/>
      </c>
      <c r="W119" s="95"/>
      <c r="X119" s="95"/>
      <c r="Y119" s="207" t="str">
        <f t="shared" si="11"/>
        <v/>
      </c>
      <c r="Z119" s="112"/>
      <c r="AA119" s="112"/>
      <c r="AB119" s="112"/>
      <c r="AC119" s="112"/>
      <c r="AD119" s="112"/>
      <c r="AE119" s="112"/>
      <c r="AF119" s="112"/>
      <c r="AG119" s="112"/>
      <c r="AH119" s="112"/>
      <c r="AI119" s="112"/>
      <c r="AJ119" s="112"/>
      <c r="AK119" s="112"/>
      <c r="AL119" s="112"/>
      <c r="AM119" s="112"/>
      <c r="AN119" s="112"/>
      <c r="AO119" s="72"/>
      <c r="AP119" s="112"/>
      <c r="AQ119" s="112"/>
      <c r="AR119" s="112"/>
      <c r="AS119" s="112"/>
      <c r="AT119" s="112"/>
      <c r="AU119" s="112"/>
      <c r="AV119" s="112"/>
    </row>
    <row r="120" spans="1:48" s="119" customFormat="1" collapsed="1" x14ac:dyDescent="0.2">
      <c r="A120" s="72"/>
      <c r="B120" s="121"/>
      <c r="C120" s="207" t="str">
        <f t="shared" si="8"/>
        <v/>
      </c>
      <c r="D120" s="73"/>
      <c r="E120" s="112"/>
      <c r="F120" s="121"/>
      <c r="G120" s="121"/>
      <c r="H120" s="72"/>
      <c r="I120" s="302" t="str">
        <f t="shared" si="9"/>
        <v/>
      </c>
      <c r="J120" s="72"/>
      <c r="K120" s="112"/>
      <c r="L120" s="112"/>
      <c r="M120" s="112"/>
      <c r="N120" s="112"/>
      <c r="O120" s="112"/>
      <c r="P120" s="112"/>
      <c r="Q120" s="112"/>
      <c r="R120" s="95"/>
      <c r="S120" s="72"/>
      <c r="T120" s="72"/>
      <c r="U120" s="72"/>
      <c r="V120" s="207" t="str">
        <f t="shared" si="10"/>
        <v/>
      </c>
      <c r="W120" s="95"/>
      <c r="X120" s="95"/>
      <c r="Y120" s="207" t="str">
        <f t="shared" si="11"/>
        <v/>
      </c>
      <c r="Z120" s="112"/>
      <c r="AA120" s="112"/>
      <c r="AB120" s="112"/>
      <c r="AC120" s="112"/>
      <c r="AD120" s="112"/>
      <c r="AE120" s="112"/>
      <c r="AF120" s="112"/>
      <c r="AG120" s="112"/>
      <c r="AH120" s="112"/>
      <c r="AI120" s="112"/>
      <c r="AJ120" s="112"/>
      <c r="AK120" s="112"/>
      <c r="AL120" s="112"/>
      <c r="AM120" s="112"/>
      <c r="AN120" s="112"/>
      <c r="AO120" s="72"/>
      <c r="AP120" s="112"/>
      <c r="AQ120" s="112"/>
      <c r="AR120" s="112"/>
      <c r="AS120" s="112"/>
      <c r="AT120" s="112"/>
      <c r="AU120" s="112"/>
      <c r="AV120" s="112"/>
    </row>
    <row r="121" spans="1:48" s="119" customFormat="1" collapsed="1" x14ac:dyDescent="0.2">
      <c r="A121" s="72"/>
      <c r="B121" s="121"/>
      <c r="C121" s="207" t="str">
        <f t="shared" si="8"/>
        <v/>
      </c>
      <c r="D121" s="73"/>
      <c r="E121" s="112"/>
      <c r="F121" s="121"/>
      <c r="G121" s="121"/>
      <c r="H121" s="72"/>
      <c r="I121" s="302" t="str">
        <f t="shared" si="9"/>
        <v/>
      </c>
      <c r="J121" s="72"/>
      <c r="K121" s="112"/>
      <c r="L121" s="112"/>
      <c r="M121" s="112"/>
      <c r="N121" s="112"/>
      <c r="O121" s="112"/>
      <c r="P121" s="112"/>
      <c r="Q121" s="112"/>
      <c r="R121" s="95"/>
      <c r="S121" s="72"/>
      <c r="T121" s="72"/>
      <c r="U121" s="72"/>
      <c r="V121" s="207" t="str">
        <f t="shared" si="10"/>
        <v/>
      </c>
      <c r="W121" s="95"/>
      <c r="X121" s="95"/>
      <c r="Y121" s="207" t="str">
        <f t="shared" si="11"/>
        <v/>
      </c>
      <c r="Z121" s="112"/>
      <c r="AA121" s="112"/>
      <c r="AB121" s="112"/>
      <c r="AC121" s="112"/>
      <c r="AD121" s="112"/>
      <c r="AE121" s="112"/>
      <c r="AF121" s="112"/>
      <c r="AG121" s="112"/>
      <c r="AH121" s="112"/>
      <c r="AI121" s="112"/>
      <c r="AJ121" s="112"/>
      <c r="AK121" s="112"/>
      <c r="AL121" s="112"/>
      <c r="AM121" s="112"/>
      <c r="AN121" s="112"/>
      <c r="AO121" s="72"/>
      <c r="AP121" s="112"/>
      <c r="AQ121" s="112"/>
      <c r="AR121" s="112"/>
      <c r="AS121" s="112"/>
      <c r="AT121" s="112"/>
      <c r="AU121" s="112"/>
      <c r="AV121" s="112"/>
    </row>
    <row r="122" spans="1:48" s="119" customFormat="1" collapsed="1" x14ac:dyDescent="0.2">
      <c r="A122" s="72"/>
      <c r="B122" s="121"/>
      <c r="C122" s="207" t="str">
        <f t="shared" si="8"/>
        <v/>
      </c>
      <c r="D122" s="73"/>
      <c r="E122" s="112"/>
      <c r="F122" s="121"/>
      <c r="G122" s="121"/>
      <c r="H122" s="72"/>
      <c r="I122" s="302" t="str">
        <f t="shared" si="9"/>
        <v/>
      </c>
      <c r="J122" s="72"/>
      <c r="K122" s="112"/>
      <c r="L122" s="112"/>
      <c r="M122" s="112"/>
      <c r="N122" s="112"/>
      <c r="O122" s="112"/>
      <c r="P122" s="112"/>
      <c r="Q122" s="112"/>
      <c r="R122" s="95"/>
      <c r="S122" s="72"/>
      <c r="T122" s="72"/>
      <c r="U122" s="72"/>
      <c r="V122" s="207" t="str">
        <f t="shared" si="10"/>
        <v/>
      </c>
      <c r="W122" s="95"/>
      <c r="X122" s="95"/>
      <c r="Y122" s="207" t="str">
        <f t="shared" si="11"/>
        <v/>
      </c>
      <c r="Z122" s="112"/>
      <c r="AA122" s="112"/>
      <c r="AB122" s="112"/>
      <c r="AC122" s="112"/>
      <c r="AD122" s="112"/>
      <c r="AE122" s="112"/>
      <c r="AF122" s="112"/>
      <c r="AG122" s="112"/>
      <c r="AH122" s="112"/>
      <c r="AI122" s="112"/>
      <c r="AJ122" s="112"/>
      <c r="AK122" s="112"/>
      <c r="AL122" s="112"/>
      <c r="AM122" s="112"/>
      <c r="AN122" s="112"/>
      <c r="AO122" s="72"/>
      <c r="AP122" s="112"/>
      <c r="AQ122" s="112"/>
      <c r="AR122" s="112"/>
      <c r="AS122" s="112"/>
      <c r="AT122" s="112"/>
      <c r="AU122" s="112"/>
      <c r="AV122" s="112"/>
    </row>
    <row r="123" spans="1:48" s="119" customFormat="1" collapsed="1" x14ac:dyDescent="0.2">
      <c r="A123" s="72"/>
      <c r="B123" s="121"/>
      <c r="C123" s="207" t="str">
        <f t="shared" si="8"/>
        <v/>
      </c>
      <c r="D123" s="73"/>
      <c r="E123" s="112"/>
      <c r="F123" s="121"/>
      <c r="G123" s="121"/>
      <c r="H123" s="72"/>
      <c r="I123" s="302" t="str">
        <f t="shared" si="9"/>
        <v/>
      </c>
      <c r="J123" s="72"/>
      <c r="K123" s="112"/>
      <c r="L123" s="112"/>
      <c r="M123" s="112"/>
      <c r="N123" s="112"/>
      <c r="O123" s="112"/>
      <c r="P123" s="112"/>
      <c r="Q123" s="112"/>
      <c r="R123" s="95"/>
      <c r="S123" s="72"/>
      <c r="T123" s="72"/>
      <c r="U123" s="72"/>
      <c r="V123" s="207" t="str">
        <f t="shared" si="10"/>
        <v/>
      </c>
      <c r="W123" s="95"/>
      <c r="X123" s="95"/>
      <c r="Y123" s="207" t="str">
        <f t="shared" si="11"/>
        <v/>
      </c>
      <c r="Z123" s="112"/>
      <c r="AA123" s="112"/>
      <c r="AB123" s="112"/>
      <c r="AC123" s="112"/>
      <c r="AD123" s="112"/>
      <c r="AE123" s="112"/>
      <c r="AF123" s="112"/>
      <c r="AG123" s="112"/>
      <c r="AH123" s="112"/>
      <c r="AI123" s="112"/>
      <c r="AJ123" s="112"/>
      <c r="AK123" s="112"/>
      <c r="AL123" s="112"/>
      <c r="AM123" s="112"/>
      <c r="AN123" s="112"/>
      <c r="AO123" s="72"/>
      <c r="AP123" s="112"/>
      <c r="AQ123" s="112"/>
      <c r="AR123" s="112"/>
      <c r="AS123" s="112"/>
      <c r="AT123" s="112"/>
      <c r="AU123" s="112"/>
      <c r="AV123" s="112"/>
    </row>
    <row r="124" spans="1:48" s="119" customFormat="1" collapsed="1" x14ac:dyDescent="0.2">
      <c r="A124" s="72"/>
      <c r="B124" s="121"/>
      <c r="C124" s="207" t="str">
        <f t="shared" si="8"/>
        <v/>
      </c>
      <c r="D124" s="73"/>
      <c r="E124" s="112"/>
      <c r="F124" s="121"/>
      <c r="G124" s="121"/>
      <c r="H124" s="72"/>
      <c r="I124" s="302" t="str">
        <f t="shared" si="9"/>
        <v/>
      </c>
      <c r="J124" s="72"/>
      <c r="K124" s="112"/>
      <c r="L124" s="112"/>
      <c r="M124" s="112"/>
      <c r="N124" s="112"/>
      <c r="O124" s="112"/>
      <c r="P124" s="112"/>
      <c r="Q124" s="112"/>
      <c r="R124" s="95"/>
      <c r="S124" s="72"/>
      <c r="T124" s="72"/>
      <c r="U124" s="72"/>
      <c r="V124" s="207" t="str">
        <f t="shared" si="10"/>
        <v/>
      </c>
      <c r="W124" s="95"/>
      <c r="X124" s="95"/>
      <c r="Y124" s="207" t="str">
        <f t="shared" si="11"/>
        <v/>
      </c>
      <c r="Z124" s="112"/>
      <c r="AA124" s="112"/>
      <c r="AB124" s="112"/>
      <c r="AC124" s="112"/>
      <c r="AD124" s="112"/>
      <c r="AE124" s="112"/>
      <c r="AF124" s="112"/>
      <c r="AG124" s="112"/>
      <c r="AH124" s="112"/>
      <c r="AI124" s="112"/>
      <c r="AJ124" s="112"/>
      <c r="AK124" s="112"/>
      <c r="AL124" s="112"/>
      <c r="AM124" s="112"/>
      <c r="AN124" s="112"/>
      <c r="AO124" s="72"/>
      <c r="AP124" s="112"/>
      <c r="AQ124" s="112"/>
      <c r="AR124" s="112"/>
      <c r="AS124" s="112"/>
      <c r="AT124" s="112"/>
      <c r="AU124" s="112"/>
      <c r="AV124" s="112"/>
    </row>
    <row r="125" spans="1:48" s="119" customFormat="1" collapsed="1" x14ac:dyDescent="0.2">
      <c r="A125" s="72"/>
      <c r="B125" s="121"/>
      <c r="C125" s="207" t="str">
        <f t="shared" si="8"/>
        <v/>
      </c>
      <c r="D125" s="73"/>
      <c r="E125" s="112"/>
      <c r="F125" s="121"/>
      <c r="G125" s="121"/>
      <c r="H125" s="72"/>
      <c r="I125" s="302" t="str">
        <f t="shared" si="9"/>
        <v/>
      </c>
      <c r="J125" s="72"/>
      <c r="K125" s="112"/>
      <c r="L125" s="112"/>
      <c r="M125" s="112"/>
      <c r="N125" s="112"/>
      <c r="O125" s="112"/>
      <c r="P125" s="112"/>
      <c r="Q125" s="112"/>
      <c r="R125" s="95"/>
      <c r="S125" s="72"/>
      <c r="T125" s="72"/>
      <c r="U125" s="72"/>
      <c r="V125" s="207" t="str">
        <f t="shared" si="10"/>
        <v/>
      </c>
      <c r="W125" s="95"/>
      <c r="X125" s="95"/>
      <c r="Y125" s="207" t="str">
        <f t="shared" si="11"/>
        <v/>
      </c>
      <c r="Z125" s="112"/>
      <c r="AA125" s="112"/>
      <c r="AB125" s="112"/>
      <c r="AC125" s="112"/>
      <c r="AD125" s="112"/>
      <c r="AE125" s="112"/>
      <c r="AF125" s="112"/>
      <c r="AG125" s="112"/>
      <c r="AH125" s="112"/>
      <c r="AI125" s="112"/>
      <c r="AJ125" s="112"/>
      <c r="AK125" s="112"/>
      <c r="AL125" s="112"/>
      <c r="AM125" s="112"/>
      <c r="AN125" s="112"/>
      <c r="AO125" s="72"/>
      <c r="AP125" s="112"/>
      <c r="AQ125" s="112"/>
      <c r="AR125" s="112"/>
      <c r="AS125" s="112"/>
      <c r="AT125" s="112"/>
      <c r="AU125" s="112"/>
      <c r="AV125" s="112"/>
    </row>
    <row r="126" spans="1:48" s="119" customFormat="1" collapsed="1" x14ac:dyDescent="0.2">
      <c r="A126" s="72"/>
      <c r="B126" s="121"/>
      <c r="C126" s="207" t="str">
        <f t="shared" si="8"/>
        <v/>
      </c>
      <c r="D126" s="73"/>
      <c r="E126" s="112"/>
      <c r="F126" s="121"/>
      <c r="G126" s="121"/>
      <c r="H126" s="72"/>
      <c r="I126" s="302" t="str">
        <f t="shared" si="9"/>
        <v/>
      </c>
      <c r="J126" s="72"/>
      <c r="K126" s="112"/>
      <c r="L126" s="112"/>
      <c r="M126" s="112"/>
      <c r="N126" s="112"/>
      <c r="O126" s="112"/>
      <c r="P126" s="112"/>
      <c r="Q126" s="112"/>
      <c r="R126" s="95"/>
      <c r="S126" s="72"/>
      <c r="T126" s="72"/>
      <c r="U126" s="72"/>
      <c r="V126" s="207" t="str">
        <f t="shared" si="10"/>
        <v/>
      </c>
      <c r="W126" s="95"/>
      <c r="X126" s="95"/>
      <c r="Y126" s="207" t="str">
        <f t="shared" si="11"/>
        <v/>
      </c>
      <c r="Z126" s="112"/>
      <c r="AA126" s="112"/>
      <c r="AB126" s="112"/>
      <c r="AC126" s="112"/>
      <c r="AD126" s="112"/>
      <c r="AE126" s="112"/>
      <c r="AF126" s="112"/>
      <c r="AG126" s="112"/>
      <c r="AH126" s="112"/>
      <c r="AI126" s="112"/>
      <c r="AJ126" s="112"/>
      <c r="AK126" s="112"/>
      <c r="AL126" s="112"/>
      <c r="AM126" s="112"/>
      <c r="AN126" s="112"/>
      <c r="AO126" s="72"/>
      <c r="AP126" s="112"/>
      <c r="AQ126" s="112"/>
      <c r="AR126" s="112"/>
      <c r="AS126" s="112"/>
      <c r="AT126" s="112"/>
      <c r="AU126" s="112"/>
      <c r="AV126" s="112"/>
    </row>
    <row r="127" spans="1:48" s="119" customFormat="1" collapsed="1" x14ac:dyDescent="0.2">
      <c r="A127" s="72"/>
      <c r="B127" s="121"/>
      <c r="C127" s="207" t="str">
        <f t="shared" si="8"/>
        <v/>
      </c>
      <c r="D127" s="73"/>
      <c r="E127" s="112"/>
      <c r="F127" s="121"/>
      <c r="G127" s="121"/>
      <c r="H127" s="72"/>
      <c r="I127" s="302" t="str">
        <f t="shared" si="9"/>
        <v/>
      </c>
      <c r="J127" s="72"/>
      <c r="K127" s="112"/>
      <c r="L127" s="112"/>
      <c r="M127" s="112"/>
      <c r="N127" s="112"/>
      <c r="O127" s="112"/>
      <c r="P127" s="112"/>
      <c r="Q127" s="112"/>
      <c r="R127" s="95"/>
      <c r="S127" s="72"/>
      <c r="T127" s="72"/>
      <c r="U127" s="72"/>
      <c r="V127" s="207" t="str">
        <f t="shared" si="10"/>
        <v/>
      </c>
      <c r="W127" s="95"/>
      <c r="X127" s="95"/>
      <c r="Y127" s="207" t="str">
        <f t="shared" si="11"/>
        <v/>
      </c>
      <c r="Z127" s="112"/>
      <c r="AA127" s="112"/>
      <c r="AB127" s="112"/>
      <c r="AC127" s="112"/>
      <c r="AD127" s="112"/>
      <c r="AE127" s="112"/>
      <c r="AF127" s="112"/>
      <c r="AG127" s="112"/>
      <c r="AH127" s="112"/>
      <c r="AI127" s="112"/>
      <c r="AJ127" s="112"/>
      <c r="AK127" s="112"/>
      <c r="AL127" s="112"/>
      <c r="AM127" s="112"/>
      <c r="AN127" s="112"/>
      <c r="AO127" s="72"/>
      <c r="AP127" s="112"/>
      <c r="AQ127" s="112"/>
      <c r="AR127" s="112"/>
      <c r="AS127" s="112"/>
      <c r="AT127" s="112"/>
      <c r="AU127" s="112"/>
      <c r="AV127" s="112"/>
    </row>
    <row r="128" spans="1:48" s="119" customFormat="1" collapsed="1" x14ac:dyDescent="0.2">
      <c r="A128" s="72"/>
      <c r="B128" s="121"/>
      <c r="C128" s="207" t="str">
        <f t="shared" si="8"/>
        <v/>
      </c>
      <c r="D128" s="73"/>
      <c r="E128" s="112"/>
      <c r="F128" s="121"/>
      <c r="G128" s="121"/>
      <c r="H128" s="72"/>
      <c r="I128" s="302" t="str">
        <f t="shared" si="9"/>
        <v/>
      </c>
      <c r="J128" s="72"/>
      <c r="K128" s="112"/>
      <c r="L128" s="112"/>
      <c r="M128" s="112"/>
      <c r="N128" s="112"/>
      <c r="O128" s="112"/>
      <c r="P128" s="112"/>
      <c r="Q128" s="112"/>
      <c r="R128" s="95"/>
      <c r="S128" s="72"/>
      <c r="T128" s="72"/>
      <c r="U128" s="72"/>
      <c r="V128" s="207" t="str">
        <f t="shared" si="10"/>
        <v/>
      </c>
      <c r="W128" s="95"/>
      <c r="X128" s="95"/>
      <c r="Y128" s="207" t="str">
        <f t="shared" si="11"/>
        <v/>
      </c>
      <c r="Z128" s="112"/>
      <c r="AA128" s="112"/>
      <c r="AB128" s="112"/>
      <c r="AC128" s="112"/>
      <c r="AD128" s="112"/>
      <c r="AE128" s="112"/>
      <c r="AF128" s="112"/>
      <c r="AG128" s="112"/>
      <c r="AH128" s="112"/>
      <c r="AI128" s="112"/>
      <c r="AJ128" s="112"/>
      <c r="AK128" s="112"/>
      <c r="AL128" s="112"/>
      <c r="AM128" s="112"/>
      <c r="AN128" s="112"/>
      <c r="AO128" s="72"/>
      <c r="AP128" s="112"/>
      <c r="AQ128" s="112"/>
      <c r="AR128" s="112"/>
      <c r="AS128" s="112"/>
      <c r="AT128" s="112"/>
      <c r="AU128" s="112"/>
      <c r="AV128" s="112"/>
    </row>
    <row r="129" spans="1:48" s="119" customFormat="1" collapsed="1" x14ac:dyDescent="0.2">
      <c r="A129" s="72"/>
      <c r="B129" s="121"/>
      <c r="C129" s="207" t="str">
        <f t="shared" si="8"/>
        <v/>
      </c>
      <c r="D129" s="73"/>
      <c r="E129" s="112"/>
      <c r="F129" s="121"/>
      <c r="G129" s="121"/>
      <c r="H129" s="72"/>
      <c r="I129" s="302" t="str">
        <f t="shared" si="9"/>
        <v/>
      </c>
      <c r="J129" s="72"/>
      <c r="K129" s="112"/>
      <c r="L129" s="112"/>
      <c r="M129" s="112"/>
      <c r="N129" s="112"/>
      <c r="O129" s="112"/>
      <c r="P129" s="112"/>
      <c r="Q129" s="112"/>
      <c r="R129" s="95"/>
      <c r="S129" s="72"/>
      <c r="T129" s="72"/>
      <c r="U129" s="72"/>
      <c r="V129" s="207" t="str">
        <f t="shared" si="10"/>
        <v/>
      </c>
      <c r="W129" s="95"/>
      <c r="X129" s="95"/>
      <c r="Y129" s="207" t="str">
        <f t="shared" si="11"/>
        <v/>
      </c>
      <c r="Z129" s="112"/>
      <c r="AA129" s="112"/>
      <c r="AB129" s="112"/>
      <c r="AC129" s="112"/>
      <c r="AD129" s="112"/>
      <c r="AE129" s="112"/>
      <c r="AF129" s="112"/>
      <c r="AG129" s="112"/>
      <c r="AH129" s="112"/>
      <c r="AI129" s="112"/>
      <c r="AJ129" s="112"/>
      <c r="AK129" s="112"/>
      <c r="AL129" s="112"/>
      <c r="AM129" s="112"/>
      <c r="AN129" s="112"/>
      <c r="AO129" s="72"/>
      <c r="AP129" s="112"/>
      <c r="AQ129" s="112"/>
      <c r="AR129" s="112"/>
      <c r="AS129" s="112"/>
      <c r="AT129" s="112"/>
      <c r="AU129" s="112"/>
      <c r="AV129" s="112"/>
    </row>
    <row r="130" spans="1:48" s="119" customFormat="1" collapsed="1" x14ac:dyDescent="0.2">
      <c r="A130" s="72"/>
      <c r="B130" s="121"/>
      <c r="C130" s="207" t="str">
        <f t="shared" si="8"/>
        <v/>
      </c>
      <c r="D130" s="73"/>
      <c r="E130" s="112"/>
      <c r="F130" s="121"/>
      <c r="G130" s="121"/>
      <c r="H130" s="72"/>
      <c r="I130" s="302" t="str">
        <f t="shared" si="9"/>
        <v/>
      </c>
      <c r="J130" s="72"/>
      <c r="K130" s="112"/>
      <c r="L130" s="112"/>
      <c r="M130" s="112"/>
      <c r="N130" s="112"/>
      <c r="O130" s="112"/>
      <c r="P130" s="112"/>
      <c r="Q130" s="112"/>
      <c r="R130" s="95"/>
      <c r="S130" s="72"/>
      <c r="T130" s="72"/>
      <c r="U130" s="72"/>
      <c r="V130" s="207" t="str">
        <f t="shared" si="10"/>
        <v/>
      </c>
      <c r="W130" s="95"/>
      <c r="X130" s="95"/>
      <c r="Y130" s="207" t="str">
        <f t="shared" si="11"/>
        <v/>
      </c>
      <c r="Z130" s="112"/>
      <c r="AA130" s="112"/>
      <c r="AB130" s="112"/>
      <c r="AC130" s="112"/>
      <c r="AD130" s="112"/>
      <c r="AE130" s="112"/>
      <c r="AF130" s="112"/>
      <c r="AG130" s="112"/>
      <c r="AH130" s="112"/>
      <c r="AI130" s="112"/>
      <c r="AJ130" s="112"/>
      <c r="AK130" s="112"/>
      <c r="AL130" s="112"/>
      <c r="AM130" s="112"/>
      <c r="AN130" s="112"/>
      <c r="AO130" s="72"/>
      <c r="AP130" s="112"/>
      <c r="AQ130" s="112"/>
      <c r="AR130" s="112"/>
      <c r="AS130" s="112"/>
      <c r="AT130" s="112"/>
      <c r="AU130" s="112"/>
      <c r="AV130" s="112"/>
    </row>
    <row r="131" spans="1:48" s="119" customFormat="1" collapsed="1" x14ac:dyDescent="0.2">
      <c r="A131" s="72"/>
      <c r="B131" s="121"/>
      <c r="C131" s="207" t="str">
        <f t="shared" si="8"/>
        <v/>
      </c>
      <c r="D131" s="73"/>
      <c r="E131" s="112"/>
      <c r="F131" s="121"/>
      <c r="G131" s="121"/>
      <c r="H131" s="72"/>
      <c r="I131" s="302" t="str">
        <f t="shared" si="9"/>
        <v/>
      </c>
      <c r="J131" s="72"/>
      <c r="K131" s="112"/>
      <c r="L131" s="112"/>
      <c r="M131" s="112"/>
      <c r="N131" s="112"/>
      <c r="O131" s="112"/>
      <c r="P131" s="112"/>
      <c r="Q131" s="112"/>
      <c r="R131" s="95"/>
      <c r="S131" s="72"/>
      <c r="T131" s="72"/>
      <c r="U131" s="72"/>
      <c r="V131" s="207" t="str">
        <f t="shared" si="10"/>
        <v/>
      </c>
      <c r="W131" s="95"/>
      <c r="X131" s="95"/>
      <c r="Y131" s="207" t="str">
        <f t="shared" si="11"/>
        <v/>
      </c>
      <c r="Z131" s="112"/>
      <c r="AA131" s="112"/>
      <c r="AB131" s="112"/>
      <c r="AC131" s="112"/>
      <c r="AD131" s="112"/>
      <c r="AE131" s="112"/>
      <c r="AF131" s="112"/>
      <c r="AG131" s="112"/>
      <c r="AH131" s="112"/>
      <c r="AI131" s="112"/>
      <c r="AJ131" s="112"/>
      <c r="AK131" s="112"/>
      <c r="AL131" s="112"/>
      <c r="AM131" s="112"/>
      <c r="AN131" s="112"/>
      <c r="AO131" s="72"/>
      <c r="AP131" s="112"/>
      <c r="AQ131" s="112"/>
      <c r="AR131" s="112"/>
      <c r="AS131" s="112"/>
      <c r="AT131" s="112"/>
      <c r="AU131" s="112"/>
      <c r="AV131" s="112"/>
    </row>
    <row r="132" spans="1:48" s="119" customFormat="1" collapsed="1" x14ac:dyDescent="0.2">
      <c r="A132" s="72"/>
      <c r="B132" s="121"/>
      <c r="C132" s="207" t="str">
        <f t="shared" si="8"/>
        <v/>
      </c>
      <c r="D132" s="73"/>
      <c r="E132" s="112"/>
      <c r="F132" s="121"/>
      <c r="G132" s="121"/>
      <c r="H132" s="72"/>
      <c r="I132" s="302" t="str">
        <f t="shared" si="9"/>
        <v/>
      </c>
      <c r="J132" s="72"/>
      <c r="K132" s="112"/>
      <c r="L132" s="112"/>
      <c r="M132" s="112"/>
      <c r="N132" s="112"/>
      <c r="O132" s="112"/>
      <c r="P132" s="112"/>
      <c r="Q132" s="112"/>
      <c r="R132" s="95"/>
      <c r="S132" s="72"/>
      <c r="T132" s="72"/>
      <c r="U132" s="72"/>
      <c r="V132" s="207" t="str">
        <f t="shared" si="10"/>
        <v/>
      </c>
      <c r="W132" s="95"/>
      <c r="X132" s="95"/>
      <c r="Y132" s="207" t="str">
        <f t="shared" si="11"/>
        <v/>
      </c>
      <c r="Z132" s="112"/>
      <c r="AA132" s="112"/>
      <c r="AB132" s="112"/>
      <c r="AC132" s="112"/>
      <c r="AD132" s="112"/>
      <c r="AE132" s="112"/>
      <c r="AF132" s="112"/>
      <c r="AG132" s="112"/>
      <c r="AH132" s="112"/>
      <c r="AI132" s="112"/>
      <c r="AJ132" s="112"/>
      <c r="AK132" s="112"/>
      <c r="AL132" s="112"/>
      <c r="AM132" s="112"/>
      <c r="AN132" s="112"/>
      <c r="AO132" s="72"/>
      <c r="AP132" s="112"/>
      <c r="AQ132" s="112"/>
      <c r="AR132" s="112"/>
      <c r="AS132" s="112"/>
      <c r="AT132" s="112"/>
      <c r="AU132" s="112"/>
      <c r="AV132" s="112"/>
    </row>
    <row r="133" spans="1:48" s="119" customFormat="1" collapsed="1" x14ac:dyDescent="0.2">
      <c r="A133" s="72"/>
      <c r="B133" s="121"/>
      <c r="C133" s="207" t="str">
        <f t="shared" si="8"/>
        <v/>
      </c>
      <c r="D133" s="73"/>
      <c r="E133" s="112"/>
      <c r="F133" s="121"/>
      <c r="G133" s="121"/>
      <c r="H133" s="72"/>
      <c r="I133" s="302" t="str">
        <f t="shared" si="9"/>
        <v/>
      </c>
      <c r="J133" s="72"/>
      <c r="K133" s="112"/>
      <c r="L133" s="112"/>
      <c r="M133" s="112"/>
      <c r="N133" s="112"/>
      <c r="O133" s="112"/>
      <c r="P133" s="112"/>
      <c r="Q133" s="112"/>
      <c r="R133" s="95"/>
      <c r="S133" s="72"/>
      <c r="T133" s="72"/>
      <c r="U133" s="72"/>
      <c r="V133" s="207" t="str">
        <f t="shared" si="10"/>
        <v/>
      </c>
      <c r="W133" s="95"/>
      <c r="X133" s="95"/>
      <c r="Y133" s="207" t="str">
        <f t="shared" si="11"/>
        <v/>
      </c>
      <c r="Z133" s="112"/>
      <c r="AA133" s="112"/>
      <c r="AB133" s="112"/>
      <c r="AC133" s="112"/>
      <c r="AD133" s="112"/>
      <c r="AE133" s="112"/>
      <c r="AF133" s="112"/>
      <c r="AG133" s="112"/>
      <c r="AH133" s="112"/>
      <c r="AI133" s="112"/>
      <c r="AJ133" s="112"/>
      <c r="AK133" s="112"/>
      <c r="AL133" s="112"/>
      <c r="AM133" s="112"/>
      <c r="AN133" s="112"/>
      <c r="AO133" s="72"/>
      <c r="AP133" s="112"/>
      <c r="AQ133" s="112"/>
      <c r="AR133" s="112"/>
      <c r="AS133" s="112"/>
      <c r="AT133" s="112"/>
      <c r="AU133" s="112"/>
      <c r="AV133" s="112"/>
    </row>
    <row r="134" spans="1:48" s="119" customFormat="1" collapsed="1" x14ac:dyDescent="0.2">
      <c r="A134" s="72"/>
      <c r="B134" s="121"/>
      <c r="C134" s="207" t="str">
        <f t="shared" si="8"/>
        <v/>
      </c>
      <c r="D134" s="73"/>
      <c r="E134" s="112"/>
      <c r="F134" s="121"/>
      <c r="G134" s="121"/>
      <c r="H134" s="72"/>
      <c r="I134" s="302" t="str">
        <f t="shared" si="9"/>
        <v/>
      </c>
      <c r="J134" s="72"/>
      <c r="K134" s="112"/>
      <c r="L134" s="112"/>
      <c r="M134" s="112"/>
      <c r="N134" s="112"/>
      <c r="O134" s="112"/>
      <c r="P134" s="112"/>
      <c r="Q134" s="112"/>
      <c r="R134" s="95"/>
      <c r="S134" s="72"/>
      <c r="T134" s="72"/>
      <c r="U134" s="72"/>
      <c r="V134" s="207" t="str">
        <f t="shared" si="10"/>
        <v/>
      </c>
      <c r="W134" s="95"/>
      <c r="X134" s="95"/>
      <c r="Y134" s="207" t="str">
        <f t="shared" si="11"/>
        <v/>
      </c>
      <c r="Z134" s="112"/>
      <c r="AA134" s="112"/>
      <c r="AB134" s="112"/>
      <c r="AC134" s="112"/>
      <c r="AD134" s="112"/>
      <c r="AE134" s="112"/>
      <c r="AF134" s="112"/>
      <c r="AG134" s="112"/>
      <c r="AH134" s="112"/>
      <c r="AI134" s="112"/>
      <c r="AJ134" s="112"/>
      <c r="AK134" s="112"/>
      <c r="AL134" s="112"/>
      <c r="AM134" s="112"/>
      <c r="AN134" s="112"/>
      <c r="AO134" s="72"/>
      <c r="AP134" s="112"/>
      <c r="AQ134" s="112"/>
      <c r="AR134" s="112"/>
      <c r="AS134" s="112"/>
      <c r="AT134" s="112"/>
      <c r="AU134" s="112"/>
      <c r="AV134" s="112"/>
    </row>
    <row r="135" spans="1:48" s="119" customFormat="1" collapsed="1" x14ac:dyDescent="0.2">
      <c r="A135" s="72"/>
      <c r="B135" s="121"/>
      <c r="C135" s="207" t="str">
        <f t="shared" ref="C135:C198" si="12">IF(D135="","",(VLOOKUP(D135,Generic_Road_Names_Table_Array,2,FALSE)))</f>
        <v/>
      </c>
      <c r="D135" s="73"/>
      <c r="E135" s="112"/>
      <c r="F135" s="121"/>
      <c r="G135" s="121"/>
      <c r="H135" s="72"/>
      <c r="I135" s="302" t="str">
        <f t="shared" ref="I135:I198" si="13">IF(H135="","",(VLOOKUP(H135,Generic_Side_Table_Array,2,FALSE)))</f>
        <v/>
      </c>
      <c r="J135" s="72"/>
      <c r="K135" s="112"/>
      <c r="L135" s="112"/>
      <c r="M135" s="112"/>
      <c r="N135" s="112"/>
      <c r="O135" s="112"/>
      <c r="P135" s="112"/>
      <c r="Q135" s="112"/>
      <c r="R135" s="95"/>
      <c r="S135" s="72"/>
      <c r="T135" s="72"/>
      <c r="U135" s="72"/>
      <c r="V135" s="207" t="str">
        <f t="shared" ref="V135:V198" si="14">IF(U135="","",(VLOOKUP(U135,Generic_Length_Adjustment_Reason_Table_Array,2,FALSE)))</f>
        <v/>
      </c>
      <c r="W135" s="95"/>
      <c r="X135" s="95"/>
      <c r="Y135" s="207" t="str">
        <f t="shared" ref="Y135:Y198" si="15">IF(X135="","",(VLOOKUP(X135,Shoulder_Shoulder_Material_Table_Array,2,FALSE)))</f>
        <v/>
      </c>
      <c r="Z135" s="112"/>
      <c r="AA135" s="112"/>
      <c r="AB135" s="112"/>
      <c r="AC135" s="112"/>
      <c r="AD135" s="112"/>
      <c r="AE135" s="112"/>
      <c r="AF135" s="112"/>
      <c r="AG135" s="112"/>
      <c r="AH135" s="112"/>
      <c r="AI135" s="112"/>
      <c r="AJ135" s="112"/>
      <c r="AK135" s="112"/>
      <c r="AL135" s="112"/>
      <c r="AM135" s="112"/>
      <c r="AN135" s="112"/>
      <c r="AO135" s="72"/>
      <c r="AP135" s="112"/>
      <c r="AQ135" s="112"/>
      <c r="AR135" s="112"/>
      <c r="AS135" s="112"/>
      <c r="AT135" s="112"/>
      <c r="AU135" s="112"/>
      <c r="AV135" s="112"/>
    </row>
    <row r="136" spans="1:48" s="119" customFormat="1" collapsed="1" x14ac:dyDescent="0.2">
      <c r="A136" s="72"/>
      <c r="B136" s="121"/>
      <c r="C136" s="207" t="str">
        <f t="shared" si="12"/>
        <v/>
      </c>
      <c r="D136" s="73"/>
      <c r="E136" s="112"/>
      <c r="F136" s="121"/>
      <c r="G136" s="121"/>
      <c r="H136" s="72"/>
      <c r="I136" s="302" t="str">
        <f t="shared" si="13"/>
        <v/>
      </c>
      <c r="J136" s="72"/>
      <c r="K136" s="112"/>
      <c r="L136" s="112"/>
      <c r="M136" s="112"/>
      <c r="N136" s="112"/>
      <c r="O136" s="112"/>
      <c r="P136" s="112"/>
      <c r="Q136" s="112"/>
      <c r="R136" s="95"/>
      <c r="S136" s="72"/>
      <c r="T136" s="72"/>
      <c r="U136" s="72"/>
      <c r="V136" s="207" t="str">
        <f t="shared" si="14"/>
        <v/>
      </c>
      <c r="W136" s="95"/>
      <c r="X136" s="95"/>
      <c r="Y136" s="207" t="str">
        <f t="shared" si="15"/>
        <v/>
      </c>
      <c r="Z136" s="112"/>
      <c r="AA136" s="112"/>
      <c r="AB136" s="112"/>
      <c r="AC136" s="112"/>
      <c r="AD136" s="112"/>
      <c r="AE136" s="112"/>
      <c r="AF136" s="112"/>
      <c r="AG136" s="112"/>
      <c r="AH136" s="112"/>
      <c r="AI136" s="112"/>
      <c r="AJ136" s="112"/>
      <c r="AK136" s="112"/>
      <c r="AL136" s="112"/>
      <c r="AM136" s="112"/>
      <c r="AN136" s="112"/>
      <c r="AO136" s="72"/>
      <c r="AP136" s="112"/>
      <c r="AQ136" s="112"/>
      <c r="AR136" s="112"/>
      <c r="AS136" s="112"/>
      <c r="AT136" s="112"/>
      <c r="AU136" s="112"/>
      <c r="AV136" s="112"/>
    </row>
    <row r="137" spans="1:48" s="119" customFormat="1" collapsed="1" x14ac:dyDescent="0.2">
      <c r="A137" s="72"/>
      <c r="B137" s="121"/>
      <c r="C137" s="207" t="str">
        <f t="shared" si="12"/>
        <v/>
      </c>
      <c r="D137" s="73"/>
      <c r="E137" s="112"/>
      <c r="F137" s="121"/>
      <c r="G137" s="121"/>
      <c r="H137" s="72"/>
      <c r="I137" s="302" t="str">
        <f t="shared" si="13"/>
        <v/>
      </c>
      <c r="J137" s="72"/>
      <c r="K137" s="112"/>
      <c r="L137" s="112"/>
      <c r="M137" s="112"/>
      <c r="N137" s="112"/>
      <c r="O137" s="112"/>
      <c r="P137" s="112"/>
      <c r="Q137" s="112"/>
      <c r="R137" s="95"/>
      <c r="S137" s="72"/>
      <c r="T137" s="72"/>
      <c r="U137" s="72"/>
      <c r="V137" s="207" t="str">
        <f t="shared" si="14"/>
        <v/>
      </c>
      <c r="W137" s="95"/>
      <c r="X137" s="95"/>
      <c r="Y137" s="207" t="str">
        <f t="shared" si="15"/>
        <v/>
      </c>
      <c r="Z137" s="112"/>
      <c r="AA137" s="112"/>
      <c r="AB137" s="112"/>
      <c r="AC137" s="112"/>
      <c r="AD137" s="112"/>
      <c r="AE137" s="112"/>
      <c r="AF137" s="112"/>
      <c r="AG137" s="112"/>
      <c r="AH137" s="112"/>
      <c r="AI137" s="112"/>
      <c r="AJ137" s="112"/>
      <c r="AK137" s="112"/>
      <c r="AL137" s="112"/>
      <c r="AM137" s="112"/>
      <c r="AN137" s="112"/>
      <c r="AO137" s="72"/>
      <c r="AP137" s="112"/>
      <c r="AQ137" s="112"/>
      <c r="AR137" s="112"/>
      <c r="AS137" s="112"/>
      <c r="AT137" s="112"/>
      <c r="AU137" s="112"/>
      <c r="AV137" s="112"/>
    </row>
    <row r="138" spans="1:48" s="119" customFormat="1" collapsed="1" x14ac:dyDescent="0.2">
      <c r="A138" s="72"/>
      <c r="B138" s="121"/>
      <c r="C138" s="207" t="str">
        <f t="shared" si="12"/>
        <v/>
      </c>
      <c r="D138" s="73"/>
      <c r="E138" s="112"/>
      <c r="F138" s="121"/>
      <c r="G138" s="121"/>
      <c r="H138" s="72"/>
      <c r="I138" s="302" t="str">
        <f t="shared" si="13"/>
        <v/>
      </c>
      <c r="J138" s="72"/>
      <c r="K138" s="112"/>
      <c r="L138" s="112"/>
      <c r="M138" s="112"/>
      <c r="N138" s="112"/>
      <c r="O138" s="112"/>
      <c r="P138" s="112"/>
      <c r="Q138" s="112"/>
      <c r="R138" s="95"/>
      <c r="S138" s="72"/>
      <c r="T138" s="72"/>
      <c r="U138" s="72"/>
      <c r="V138" s="207" t="str">
        <f t="shared" si="14"/>
        <v/>
      </c>
      <c r="W138" s="95"/>
      <c r="X138" s="95"/>
      <c r="Y138" s="207" t="str">
        <f t="shared" si="15"/>
        <v/>
      </c>
      <c r="Z138" s="112"/>
      <c r="AA138" s="112"/>
      <c r="AB138" s="112"/>
      <c r="AC138" s="112"/>
      <c r="AD138" s="112"/>
      <c r="AE138" s="112"/>
      <c r="AF138" s="112"/>
      <c r="AG138" s="112"/>
      <c r="AH138" s="112"/>
      <c r="AI138" s="112"/>
      <c r="AJ138" s="112"/>
      <c r="AK138" s="112"/>
      <c r="AL138" s="112"/>
      <c r="AM138" s="112"/>
      <c r="AN138" s="112"/>
      <c r="AO138" s="72"/>
      <c r="AP138" s="112"/>
      <c r="AQ138" s="112"/>
      <c r="AR138" s="112"/>
      <c r="AS138" s="112"/>
      <c r="AT138" s="112"/>
      <c r="AU138" s="112"/>
      <c r="AV138" s="112"/>
    </row>
    <row r="139" spans="1:48" s="119" customFormat="1" collapsed="1" x14ac:dyDescent="0.2">
      <c r="A139" s="72"/>
      <c r="B139" s="121"/>
      <c r="C139" s="207" t="str">
        <f t="shared" si="12"/>
        <v/>
      </c>
      <c r="D139" s="73"/>
      <c r="E139" s="112"/>
      <c r="F139" s="121"/>
      <c r="G139" s="121"/>
      <c r="H139" s="72"/>
      <c r="I139" s="302" t="str">
        <f t="shared" si="13"/>
        <v/>
      </c>
      <c r="J139" s="72"/>
      <c r="K139" s="112"/>
      <c r="L139" s="112"/>
      <c r="M139" s="112"/>
      <c r="N139" s="112"/>
      <c r="O139" s="112"/>
      <c r="P139" s="112"/>
      <c r="Q139" s="112"/>
      <c r="R139" s="95"/>
      <c r="S139" s="72"/>
      <c r="T139" s="72"/>
      <c r="U139" s="72"/>
      <c r="V139" s="207" t="str">
        <f t="shared" si="14"/>
        <v/>
      </c>
      <c r="W139" s="95"/>
      <c r="X139" s="95"/>
      <c r="Y139" s="207" t="str">
        <f t="shared" si="15"/>
        <v/>
      </c>
      <c r="Z139" s="112"/>
      <c r="AA139" s="112"/>
      <c r="AB139" s="112"/>
      <c r="AC139" s="112"/>
      <c r="AD139" s="112"/>
      <c r="AE139" s="112"/>
      <c r="AF139" s="112"/>
      <c r="AG139" s="112"/>
      <c r="AH139" s="112"/>
      <c r="AI139" s="112"/>
      <c r="AJ139" s="112"/>
      <c r="AK139" s="112"/>
      <c r="AL139" s="112"/>
      <c r="AM139" s="112"/>
      <c r="AN139" s="112"/>
      <c r="AO139" s="72"/>
      <c r="AP139" s="112"/>
      <c r="AQ139" s="112"/>
      <c r="AR139" s="112"/>
      <c r="AS139" s="112"/>
      <c r="AT139" s="112"/>
      <c r="AU139" s="112"/>
      <c r="AV139" s="112"/>
    </row>
    <row r="140" spans="1:48" s="119" customFormat="1" collapsed="1" x14ac:dyDescent="0.2">
      <c r="A140" s="72"/>
      <c r="B140" s="121"/>
      <c r="C140" s="207" t="str">
        <f t="shared" si="12"/>
        <v/>
      </c>
      <c r="D140" s="73"/>
      <c r="E140" s="112"/>
      <c r="F140" s="121"/>
      <c r="G140" s="121"/>
      <c r="H140" s="72"/>
      <c r="I140" s="302" t="str">
        <f t="shared" si="13"/>
        <v/>
      </c>
      <c r="J140" s="72"/>
      <c r="K140" s="112"/>
      <c r="L140" s="112"/>
      <c r="M140" s="112"/>
      <c r="N140" s="112"/>
      <c r="O140" s="112"/>
      <c r="P140" s="112"/>
      <c r="Q140" s="112"/>
      <c r="R140" s="95"/>
      <c r="S140" s="72"/>
      <c r="T140" s="72"/>
      <c r="U140" s="72"/>
      <c r="V140" s="207" t="str">
        <f t="shared" si="14"/>
        <v/>
      </c>
      <c r="W140" s="95"/>
      <c r="X140" s="95"/>
      <c r="Y140" s="207" t="str">
        <f t="shared" si="15"/>
        <v/>
      </c>
      <c r="Z140" s="112"/>
      <c r="AA140" s="112"/>
      <c r="AB140" s="112"/>
      <c r="AC140" s="112"/>
      <c r="AD140" s="112"/>
      <c r="AE140" s="112"/>
      <c r="AF140" s="112"/>
      <c r="AG140" s="112"/>
      <c r="AH140" s="112"/>
      <c r="AI140" s="112"/>
      <c r="AJ140" s="112"/>
      <c r="AK140" s="112"/>
      <c r="AL140" s="112"/>
      <c r="AM140" s="112"/>
      <c r="AN140" s="112"/>
      <c r="AO140" s="72"/>
      <c r="AP140" s="112"/>
      <c r="AQ140" s="112"/>
      <c r="AR140" s="112"/>
      <c r="AS140" s="112"/>
      <c r="AT140" s="112"/>
      <c r="AU140" s="112"/>
      <c r="AV140" s="112"/>
    </row>
    <row r="141" spans="1:48" s="119" customFormat="1" collapsed="1" x14ac:dyDescent="0.2">
      <c r="A141" s="72"/>
      <c r="B141" s="121"/>
      <c r="C141" s="207" t="str">
        <f t="shared" si="12"/>
        <v/>
      </c>
      <c r="D141" s="73"/>
      <c r="E141" s="112"/>
      <c r="F141" s="121"/>
      <c r="G141" s="121"/>
      <c r="H141" s="72"/>
      <c r="I141" s="302" t="str">
        <f t="shared" si="13"/>
        <v/>
      </c>
      <c r="J141" s="72"/>
      <c r="K141" s="112"/>
      <c r="L141" s="112"/>
      <c r="M141" s="112"/>
      <c r="N141" s="112"/>
      <c r="O141" s="112"/>
      <c r="P141" s="112"/>
      <c r="Q141" s="112"/>
      <c r="R141" s="95"/>
      <c r="S141" s="72"/>
      <c r="T141" s="72"/>
      <c r="U141" s="72"/>
      <c r="V141" s="207" t="str">
        <f t="shared" si="14"/>
        <v/>
      </c>
      <c r="W141" s="95"/>
      <c r="X141" s="95"/>
      <c r="Y141" s="207" t="str">
        <f t="shared" si="15"/>
        <v/>
      </c>
      <c r="Z141" s="112"/>
      <c r="AA141" s="112"/>
      <c r="AB141" s="112"/>
      <c r="AC141" s="112"/>
      <c r="AD141" s="112"/>
      <c r="AE141" s="112"/>
      <c r="AF141" s="112"/>
      <c r="AG141" s="112"/>
      <c r="AH141" s="112"/>
      <c r="AI141" s="112"/>
      <c r="AJ141" s="112"/>
      <c r="AK141" s="112"/>
      <c r="AL141" s="112"/>
      <c r="AM141" s="112"/>
      <c r="AN141" s="112"/>
      <c r="AO141" s="72"/>
      <c r="AP141" s="112"/>
      <c r="AQ141" s="112"/>
      <c r="AR141" s="112"/>
      <c r="AS141" s="112"/>
      <c r="AT141" s="112"/>
      <c r="AU141" s="112"/>
      <c r="AV141" s="112"/>
    </row>
    <row r="142" spans="1:48" s="119" customFormat="1" collapsed="1" x14ac:dyDescent="0.2">
      <c r="A142" s="72"/>
      <c r="B142" s="121"/>
      <c r="C142" s="207" t="str">
        <f t="shared" si="12"/>
        <v/>
      </c>
      <c r="D142" s="73"/>
      <c r="E142" s="112"/>
      <c r="F142" s="121"/>
      <c r="G142" s="121"/>
      <c r="H142" s="72"/>
      <c r="I142" s="302" t="str">
        <f t="shared" si="13"/>
        <v/>
      </c>
      <c r="J142" s="72"/>
      <c r="K142" s="112"/>
      <c r="L142" s="112"/>
      <c r="M142" s="112"/>
      <c r="N142" s="112"/>
      <c r="O142" s="112"/>
      <c r="P142" s="112"/>
      <c r="Q142" s="112"/>
      <c r="R142" s="95"/>
      <c r="S142" s="72"/>
      <c r="T142" s="72"/>
      <c r="U142" s="72"/>
      <c r="V142" s="207" t="str">
        <f t="shared" si="14"/>
        <v/>
      </c>
      <c r="W142" s="95"/>
      <c r="X142" s="95"/>
      <c r="Y142" s="207" t="str">
        <f t="shared" si="15"/>
        <v/>
      </c>
      <c r="Z142" s="112"/>
      <c r="AA142" s="112"/>
      <c r="AB142" s="112"/>
      <c r="AC142" s="112"/>
      <c r="AD142" s="112"/>
      <c r="AE142" s="112"/>
      <c r="AF142" s="112"/>
      <c r="AG142" s="112"/>
      <c r="AH142" s="112"/>
      <c r="AI142" s="112"/>
      <c r="AJ142" s="112"/>
      <c r="AK142" s="112"/>
      <c r="AL142" s="112"/>
      <c r="AM142" s="112"/>
      <c r="AN142" s="112"/>
      <c r="AO142" s="72"/>
      <c r="AP142" s="112"/>
      <c r="AQ142" s="112"/>
      <c r="AR142" s="112"/>
      <c r="AS142" s="112"/>
      <c r="AT142" s="112"/>
      <c r="AU142" s="112"/>
      <c r="AV142" s="112"/>
    </row>
    <row r="143" spans="1:48" s="119" customFormat="1" collapsed="1" x14ac:dyDescent="0.2">
      <c r="A143" s="72"/>
      <c r="B143" s="121"/>
      <c r="C143" s="207" t="str">
        <f t="shared" si="12"/>
        <v/>
      </c>
      <c r="D143" s="73"/>
      <c r="E143" s="112"/>
      <c r="F143" s="121"/>
      <c r="G143" s="121"/>
      <c r="H143" s="72"/>
      <c r="I143" s="302" t="str">
        <f t="shared" si="13"/>
        <v/>
      </c>
      <c r="J143" s="72"/>
      <c r="K143" s="112"/>
      <c r="L143" s="112"/>
      <c r="M143" s="112"/>
      <c r="N143" s="112"/>
      <c r="O143" s="112"/>
      <c r="P143" s="112"/>
      <c r="Q143" s="112"/>
      <c r="R143" s="95"/>
      <c r="S143" s="72"/>
      <c r="T143" s="72"/>
      <c r="U143" s="72"/>
      <c r="V143" s="207" t="str">
        <f t="shared" si="14"/>
        <v/>
      </c>
      <c r="W143" s="95"/>
      <c r="X143" s="95"/>
      <c r="Y143" s="207" t="str">
        <f t="shared" si="15"/>
        <v/>
      </c>
      <c r="Z143" s="112"/>
      <c r="AA143" s="112"/>
      <c r="AB143" s="112"/>
      <c r="AC143" s="112"/>
      <c r="AD143" s="112"/>
      <c r="AE143" s="112"/>
      <c r="AF143" s="112"/>
      <c r="AG143" s="112"/>
      <c r="AH143" s="112"/>
      <c r="AI143" s="112"/>
      <c r="AJ143" s="112"/>
      <c r="AK143" s="112"/>
      <c r="AL143" s="112"/>
      <c r="AM143" s="112"/>
      <c r="AN143" s="112"/>
      <c r="AO143" s="72"/>
      <c r="AP143" s="112"/>
      <c r="AQ143" s="112"/>
      <c r="AR143" s="112"/>
      <c r="AS143" s="112"/>
      <c r="AT143" s="112"/>
      <c r="AU143" s="112"/>
      <c r="AV143" s="112"/>
    </row>
    <row r="144" spans="1:48" s="119" customFormat="1" collapsed="1" x14ac:dyDescent="0.2">
      <c r="A144" s="72"/>
      <c r="B144" s="121"/>
      <c r="C144" s="207" t="str">
        <f t="shared" si="12"/>
        <v/>
      </c>
      <c r="D144" s="73"/>
      <c r="E144" s="112"/>
      <c r="F144" s="121"/>
      <c r="G144" s="121"/>
      <c r="H144" s="72"/>
      <c r="I144" s="302" t="str">
        <f t="shared" si="13"/>
        <v/>
      </c>
      <c r="J144" s="72"/>
      <c r="K144" s="112"/>
      <c r="L144" s="112"/>
      <c r="M144" s="112"/>
      <c r="N144" s="112"/>
      <c r="O144" s="112"/>
      <c r="P144" s="112"/>
      <c r="Q144" s="112"/>
      <c r="R144" s="95"/>
      <c r="S144" s="72"/>
      <c r="T144" s="72"/>
      <c r="U144" s="72"/>
      <c r="V144" s="207" t="str">
        <f t="shared" si="14"/>
        <v/>
      </c>
      <c r="W144" s="95"/>
      <c r="X144" s="95"/>
      <c r="Y144" s="207" t="str">
        <f t="shared" si="15"/>
        <v/>
      </c>
      <c r="Z144" s="112"/>
      <c r="AA144" s="112"/>
      <c r="AB144" s="112"/>
      <c r="AC144" s="112"/>
      <c r="AD144" s="112"/>
      <c r="AE144" s="112"/>
      <c r="AF144" s="112"/>
      <c r="AG144" s="112"/>
      <c r="AH144" s="112"/>
      <c r="AI144" s="112"/>
      <c r="AJ144" s="112"/>
      <c r="AK144" s="112"/>
      <c r="AL144" s="112"/>
      <c r="AM144" s="112"/>
      <c r="AN144" s="112"/>
      <c r="AO144" s="72"/>
      <c r="AP144" s="112"/>
      <c r="AQ144" s="112"/>
      <c r="AR144" s="112"/>
      <c r="AS144" s="112"/>
      <c r="AT144" s="112"/>
      <c r="AU144" s="112"/>
      <c r="AV144" s="112"/>
    </row>
    <row r="145" spans="1:48" s="119" customFormat="1" collapsed="1" x14ac:dyDescent="0.2">
      <c r="A145" s="72"/>
      <c r="B145" s="121"/>
      <c r="C145" s="207" t="str">
        <f t="shared" si="12"/>
        <v/>
      </c>
      <c r="D145" s="73"/>
      <c r="E145" s="112"/>
      <c r="F145" s="121"/>
      <c r="G145" s="121"/>
      <c r="H145" s="72"/>
      <c r="I145" s="302" t="str">
        <f t="shared" si="13"/>
        <v/>
      </c>
      <c r="J145" s="72"/>
      <c r="K145" s="112"/>
      <c r="L145" s="112"/>
      <c r="M145" s="112"/>
      <c r="N145" s="112"/>
      <c r="O145" s="112"/>
      <c r="P145" s="112"/>
      <c r="Q145" s="112"/>
      <c r="R145" s="95"/>
      <c r="S145" s="72"/>
      <c r="T145" s="72"/>
      <c r="U145" s="72"/>
      <c r="V145" s="207" t="str">
        <f t="shared" si="14"/>
        <v/>
      </c>
      <c r="W145" s="95"/>
      <c r="X145" s="95"/>
      <c r="Y145" s="207" t="str">
        <f t="shared" si="15"/>
        <v/>
      </c>
      <c r="Z145" s="112"/>
      <c r="AA145" s="112"/>
      <c r="AB145" s="112"/>
      <c r="AC145" s="112"/>
      <c r="AD145" s="112"/>
      <c r="AE145" s="112"/>
      <c r="AF145" s="112"/>
      <c r="AG145" s="112"/>
      <c r="AH145" s="112"/>
      <c r="AI145" s="112"/>
      <c r="AJ145" s="112"/>
      <c r="AK145" s="112"/>
      <c r="AL145" s="112"/>
      <c r="AM145" s="112"/>
      <c r="AN145" s="112"/>
      <c r="AO145" s="72"/>
      <c r="AP145" s="112"/>
      <c r="AQ145" s="112"/>
      <c r="AR145" s="112"/>
      <c r="AS145" s="112"/>
      <c r="AT145" s="112"/>
      <c r="AU145" s="112"/>
      <c r="AV145" s="112"/>
    </row>
    <row r="146" spans="1:48" s="119" customFormat="1" collapsed="1" x14ac:dyDescent="0.2">
      <c r="A146" s="72"/>
      <c r="B146" s="121"/>
      <c r="C146" s="207" t="str">
        <f t="shared" si="12"/>
        <v/>
      </c>
      <c r="D146" s="73"/>
      <c r="E146" s="112"/>
      <c r="F146" s="121"/>
      <c r="G146" s="121"/>
      <c r="H146" s="72"/>
      <c r="I146" s="302" t="str">
        <f t="shared" si="13"/>
        <v/>
      </c>
      <c r="J146" s="72"/>
      <c r="K146" s="112"/>
      <c r="L146" s="112"/>
      <c r="M146" s="112"/>
      <c r="N146" s="112"/>
      <c r="O146" s="112"/>
      <c r="P146" s="112"/>
      <c r="Q146" s="112"/>
      <c r="R146" s="95"/>
      <c r="S146" s="72"/>
      <c r="T146" s="72"/>
      <c r="U146" s="72"/>
      <c r="V146" s="207" t="str">
        <f t="shared" si="14"/>
        <v/>
      </c>
      <c r="W146" s="95"/>
      <c r="X146" s="95"/>
      <c r="Y146" s="207" t="str">
        <f t="shared" si="15"/>
        <v/>
      </c>
      <c r="Z146" s="112"/>
      <c r="AA146" s="112"/>
      <c r="AB146" s="112"/>
      <c r="AC146" s="112"/>
      <c r="AD146" s="112"/>
      <c r="AE146" s="112"/>
      <c r="AF146" s="112"/>
      <c r="AG146" s="112"/>
      <c r="AH146" s="112"/>
      <c r="AI146" s="112"/>
      <c r="AJ146" s="112"/>
      <c r="AK146" s="112"/>
      <c r="AL146" s="112"/>
      <c r="AM146" s="112"/>
      <c r="AN146" s="112"/>
      <c r="AO146" s="72"/>
      <c r="AP146" s="112"/>
      <c r="AQ146" s="112"/>
      <c r="AR146" s="112"/>
      <c r="AS146" s="112"/>
      <c r="AT146" s="112"/>
      <c r="AU146" s="112"/>
      <c r="AV146" s="112"/>
    </row>
    <row r="147" spans="1:48" s="119" customFormat="1" collapsed="1" x14ac:dyDescent="0.2">
      <c r="A147" s="72"/>
      <c r="B147" s="121"/>
      <c r="C147" s="207" t="str">
        <f t="shared" si="12"/>
        <v/>
      </c>
      <c r="D147" s="73"/>
      <c r="E147" s="112"/>
      <c r="F147" s="121"/>
      <c r="G147" s="121"/>
      <c r="H147" s="72"/>
      <c r="I147" s="302" t="str">
        <f t="shared" si="13"/>
        <v/>
      </c>
      <c r="J147" s="72"/>
      <c r="K147" s="112"/>
      <c r="L147" s="112"/>
      <c r="M147" s="112"/>
      <c r="N147" s="112"/>
      <c r="O147" s="112"/>
      <c r="P147" s="112"/>
      <c r="Q147" s="112"/>
      <c r="R147" s="95"/>
      <c r="S147" s="72"/>
      <c r="T147" s="72"/>
      <c r="U147" s="72"/>
      <c r="V147" s="207" t="str">
        <f t="shared" si="14"/>
        <v/>
      </c>
      <c r="W147" s="95"/>
      <c r="X147" s="95"/>
      <c r="Y147" s="207" t="str">
        <f t="shared" si="15"/>
        <v/>
      </c>
      <c r="Z147" s="112"/>
      <c r="AA147" s="112"/>
      <c r="AB147" s="112"/>
      <c r="AC147" s="112"/>
      <c r="AD147" s="112"/>
      <c r="AE147" s="112"/>
      <c r="AF147" s="112"/>
      <c r="AG147" s="112"/>
      <c r="AH147" s="112"/>
      <c r="AI147" s="112"/>
      <c r="AJ147" s="112"/>
      <c r="AK147" s="112"/>
      <c r="AL147" s="112"/>
      <c r="AM147" s="112"/>
      <c r="AN147" s="112"/>
      <c r="AO147" s="72"/>
      <c r="AP147" s="112"/>
      <c r="AQ147" s="112"/>
      <c r="AR147" s="112"/>
      <c r="AS147" s="112"/>
      <c r="AT147" s="112"/>
      <c r="AU147" s="112"/>
      <c r="AV147" s="112"/>
    </row>
    <row r="148" spans="1:48" s="119" customFormat="1" collapsed="1" x14ac:dyDescent="0.2">
      <c r="A148" s="72"/>
      <c r="B148" s="121"/>
      <c r="C148" s="207" t="str">
        <f t="shared" si="12"/>
        <v/>
      </c>
      <c r="D148" s="73"/>
      <c r="E148" s="112"/>
      <c r="F148" s="121"/>
      <c r="G148" s="121"/>
      <c r="H148" s="72"/>
      <c r="I148" s="302" t="str">
        <f t="shared" si="13"/>
        <v/>
      </c>
      <c r="J148" s="72"/>
      <c r="K148" s="112"/>
      <c r="L148" s="112"/>
      <c r="M148" s="112"/>
      <c r="N148" s="112"/>
      <c r="O148" s="112"/>
      <c r="P148" s="112"/>
      <c r="Q148" s="112"/>
      <c r="R148" s="95"/>
      <c r="S148" s="72"/>
      <c r="T148" s="72"/>
      <c r="U148" s="72"/>
      <c r="V148" s="207" t="str">
        <f t="shared" si="14"/>
        <v/>
      </c>
      <c r="W148" s="95"/>
      <c r="X148" s="95"/>
      <c r="Y148" s="207" t="str">
        <f t="shared" si="15"/>
        <v/>
      </c>
      <c r="Z148" s="112"/>
      <c r="AA148" s="112"/>
      <c r="AB148" s="112"/>
      <c r="AC148" s="112"/>
      <c r="AD148" s="112"/>
      <c r="AE148" s="112"/>
      <c r="AF148" s="112"/>
      <c r="AG148" s="112"/>
      <c r="AH148" s="112"/>
      <c r="AI148" s="112"/>
      <c r="AJ148" s="112"/>
      <c r="AK148" s="112"/>
      <c r="AL148" s="112"/>
      <c r="AM148" s="112"/>
      <c r="AN148" s="112"/>
      <c r="AO148" s="72"/>
      <c r="AP148" s="112"/>
      <c r="AQ148" s="112"/>
      <c r="AR148" s="112"/>
      <c r="AS148" s="112"/>
      <c r="AT148" s="112"/>
      <c r="AU148" s="112"/>
      <c r="AV148" s="112"/>
    </row>
    <row r="149" spans="1:48" s="119" customFormat="1" collapsed="1" x14ac:dyDescent="0.2">
      <c r="A149" s="72"/>
      <c r="B149" s="121"/>
      <c r="C149" s="207" t="str">
        <f t="shared" si="12"/>
        <v/>
      </c>
      <c r="D149" s="73"/>
      <c r="E149" s="112"/>
      <c r="F149" s="121"/>
      <c r="G149" s="121"/>
      <c r="H149" s="72"/>
      <c r="I149" s="302" t="str">
        <f t="shared" si="13"/>
        <v/>
      </c>
      <c r="J149" s="72"/>
      <c r="K149" s="112"/>
      <c r="L149" s="112"/>
      <c r="M149" s="112"/>
      <c r="N149" s="112"/>
      <c r="O149" s="112"/>
      <c r="P149" s="112"/>
      <c r="Q149" s="112"/>
      <c r="R149" s="95"/>
      <c r="S149" s="72"/>
      <c r="T149" s="72"/>
      <c r="U149" s="72"/>
      <c r="V149" s="207" t="str">
        <f t="shared" si="14"/>
        <v/>
      </c>
      <c r="W149" s="95"/>
      <c r="X149" s="95"/>
      <c r="Y149" s="207" t="str">
        <f t="shared" si="15"/>
        <v/>
      </c>
      <c r="Z149" s="112"/>
      <c r="AA149" s="112"/>
      <c r="AB149" s="112"/>
      <c r="AC149" s="112"/>
      <c r="AD149" s="112"/>
      <c r="AE149" s="112"/>
      <c r="AF149" s="112"/>
      <c r="AG149" s="112"/>
      <c r="AH149" s="112"/>
      <c r="AI149" s="112"/>
      <c r="AJ149" s="112"/>
      <c r="AK149" s="112"/>
      <c r="AL149" s="112"/>
      <c r="AM149" s="112"/>
      <c r="AN149" s="112"/>
      <c r="AO149" s="72"/>
      <c r="AP149" s="112"/>
      <c r="AQ149" s="112"/>
      <c r="AR149" s="112"/>
      <c r="AS149" s="112"/>
      <c r="AT149" s="112"/>
      <c r="AU149" s="112"/>
      <c r="AV149" s="112"/>
    </row>
    <row r="150" spans="1:48" s="119" customFormat="1" collapsed="1" x14ac:dyDescent="0.2">
      <c r="A150" s="72"/>
      <c r="B150" s="121"/>
      <c r="C150" s="207" t="str">
        <f t="shared" si="12"/>
        <v/>
      </c>
      <c r="D150" s="73"/>
      <c r="E150" s="112"/>
      <c r="F150" s="121"/>
      <c r="G150" s="121"/>
      <c r="H150" s="72"/>
      <c r="I150" s="302" t="str">
        <f t="shared" si="13"/>
        <v/>
      </c>
      <c r="J150" s="72"/>
      <c r="K150" s="112"/>
      <c r="L150" s="112"/>
      <c r="M150" s="112"/>
      <c r="N150" s="112"/>
      <c r="O150" s="112"/>
      <c r="P150" s="112"/>
      <c r="Q150" s="112"/>
      <c r="R150" s="95"/>
      <c r="S150" s="72"/>
      <c r="T150" s="72"/>
      <c r="U150" s="72"/>
      <c r="V150" s="207" t="str">
        <f t="shared" si="14"/>
        <v/>
      </c>
      <c r="W150" s="95"/>
      <c r="X150" s="95"/>
      <c r="Y150" s="207" t="str">
        <f t="shared" si="15"/>
        <v/>
      </c>
      <c r="Z150" s="112"/>
      <c r="AA150" s="112"/>
      <c r="AB150" s="112"/>
      <c r="AC150" s="112"/>
      <c r="AD150" s="112"/>
      <c r="AE150" s="112"/>
      <c r="AF150" s="112"/>
      <c r="AG150" s="112"/>
      <c r="AH150" s="112"/>
      <c r="AI150" s="112"/>
      <c r="AJ150" s="112"/>
      <c r="AK150" s="112"/>
      <c r="AL150" s="112"/>
      <c r="AM150" s="112"/>
      <c r="AN150" s="112"/>
      <c r="AO150" s="72"/>
      <c r="AP150" s="112"/>
      <c r="AQ150" s="112"/>
      <c r="AR150" s="112"/>
      <c r="AS150" s="112"/>
      <c r="AT150" s="112"/>
      <c r="AU150" s="112"/>
      <c r="AV150" s="112"/>
    </row>
    <row r="151" spans="1:48" s="119" customFormat="1" collapsed="1" x14ac:dyDescent="0.2">
      <c r="A151" s="72"/>
      <c r="B151" s="121"/>
      <c r="C151" s="207" t="str">
        <f t="shared" si="12"/>
        <v/>
      </c>
      <c r="D151" s="73"/>
      <c r="E151" s="112"/>
      <c r="F151" s="121"/>
      <c r="G151" s="121"/>
      <c r="H151" s="72"/>
      <c r="I151" s="302" t="str">
        <f t="shared" si="13"/>
        <v/>
      </c>
      <c r="J151" s="72"/>
      <c r="K151" s="112"/>
      <c r="L151" s="112"/>
      <c r="M151" s="112"/>
      <c r="N151" s="112"/>
      <c r="O151" s="112"/>
      <c r="P151" s="112"/>
      <c r="Q151" s="112"/>
      <c r="R151" s="95"/>
      <c r="S151" s="72"/>
      <c r="T151" s="72"/>
      <c r="U151" s="72"/>
      <c r="V151" s="207" t="str">
        <f t="shared" si="14"/>
        <v/>
      </c>
      <c r="W151" s="95"/>
      <c r="X151" s="95"/>
      <c r="Y151" s="207" t="str">
        <f t="shared" si="15"/>
        <v/>
      </c>
      <c r="Z151" s="112"/>
      <c r="AA151" s="112"/>
      <c r="AB151" s="112"/>
      <c r="AC151" s="112"/>
      <c r="AD151" s="112"/>
      <c r="AE151" s="112"/>
      <c r="AF151" s="112"/>
      <c r="AG151" s="112"/>
      <c r="AH151" s="112"/>
      <c r="AI151" s="112"/>
      <c r="AJ151" s="112"/>
      <c r="AK151" s="112"/>
      <c r="AL151" s="112"/>
      <c r="AM151" s="112"/>
      <c r="AN151" s="112"/>
      <c r="AO151" s="72"/>
      <c r="AP151" s="112"/>
      <c r="AQ151" s="112"/>
      <c r="AR151" s="112"/>
      <c r="AS151" s="112"/>
      <c r="AT151" s="112"/>
      <c r="AU151" s="112"/>
      <c r="AV151" s="112"/>
    </row>
    <row r="152" spans="1:48" s="119" customFormat="1" collapsed="1" x14ac:dyDescent="0.2">
      <c r="A152" s="72"/>
      <c r="B152" s="121"/>
      <c r="C152" s="207" t="str">
        <f t="shared" si="12"/>
        <v/>
      </c>
      <c r="D152" s="73"/>
      <c r="E152" s="112"/>
      <c r="F152" s="121"/>
      <c r="G152" s="121"/>
      <c r="H152" s="72"/>
      <c r="I152" s="302" t="str">
        <f t="shared" si="13"/>
        <v/>
      </c>
      <c r="J152" s="72"/>
      <c r="K152" s="112"/>
      <c r="L152" s="112"/>
      <c r="M152" s="112"/>
      <c r="N152" s="112"/>
      <c r="O152" s="112"/>
      <c r="P152" s="112"/>
      <c r="Q152" s="112"/>
      <c r="R152" s="95"/>
      <c r="S152" s="72"/>
      <c r="T152" s="72"/>
      <c r="U152" s="72"/>
      <c r="V152" s="207" t="str">
        <f t="shared" si="14"/>
        <v/>
      </c>
      <c r="W152" s="95"/>
      <c r="X152" s="95"/>
      <c r="Y152" s="207" t="str">
        <f t="shared" si="15"/>
        <v/>
      </c>
      <c r="Z152" s="112"/>
      <c r="AA152" s="112"/>
      <c r="AB152" s="112"/>
      <c r="AC152" s="112"/>
      <c r="AD152" s="112"/>
      <c r="AE152" s="112"/>
      <c r="AF152" s="112"/>
      <c r="AG152" s="112"/>
      <c r="AH152" s="112"/>
      <c r="AI152" s="112"/>
      <c r="AJ152" s="112"/>
      <c r="AK152" s="112"/>
      <c r="AL152" s="112"/>
      <c r="AM152" s="112"/>
      <c r="AN152" s="112"/>
      <c r="AO152" s="72"/>
      <c r="AP152" s="112"/>
      <c r="AQ152" s="112"/>
      <c r="AR152" s="112"/>
      <c r="AS152" s="112"/>
      <c r="AT152" s="112"/>
      <c r="AU152" s="112"/>
      <c r="AV152" s="112"/>
    </row>
    <row r="153" spans="1:48" s="119" customFormat="1" collapsed="1" x14ac:dyDescent="0.2">
      <c r="A153" s="72"/>
      <c r="B153" s="121"/>
      <c r="C153" s="207" t="str">
        <f t="shared" si="12"/>
        <v/>
      </c>
      <c r="D153" s="73"/>
      <c r="E153" s="112"/>
      <c r="F153" s="121"/>
      <c r="G153" s="121"/>
      <c r="H153" s="72"/>
      <c r="I153" s="302" t="str">
        <f t="shared" si="13"/>
        <v/>
      </c>
      <c r="J153" s="72"/>
      <c r="K153" s="112"/>
      <c r="L153" s="112"/>
      <c r="M153" s="112"/>
      <c r="N153" s="112"/>
      <c r="O153" s="112"/>
      <c r="P153" s="112"/>
      <c r="Q153" s="112"/>
      <c r="R153" s="95"/>
      <c r="S153" s="72"/>
      <c r="T153" s="72"/>
      <c r="U153" s="72"/>
      <c r="V153" s="207" t="str">
        <f t="shared" si="14"/>
        <v/>
      </c>
      <c r="W153" s="95"/>
      <c r="X153" s="95"/>
      <c r="Y153" s="207" t="str">
        <f t="shared" si="15"/>
        <v/>
      </c>
      <c r="Z153" s="112"/>
      <c r="AA153" s="112"/>
      <c r="AB153" s="112"/>
      <c r="AC153" s="112"/>
      <c r="AD153" s="112"/>
      <c r="AE153" s="112"/>
      <c r="AF153" s="112"/>
      <c r="AG153" s="112"/>
      <c r="AH153" s="112"/>
      <c r="AI153" s="112"/>
      <c r="AJ153" s="112"/>
      <c r="AK153" s="112"/>
      <c r="AL153" s="112"/>
      <c r="AM153" s="112"/>
      <c r="AN153" s="112"/>
      <c r="AO153" s="72"/>
      <c r="AP153" s="112"/>
      <c r="AQ153" s="112"/>
      <c r="AR153" s="112"/>
      <c r="AS153" s="112"/>
      <c r="AT153" s="112"/>
      <c r="AU153" s="112"/>
      <c r="AV153" s="112"/>
    </row>
    <row r="154" spans="1:48" s="119" customFormat="1" collapsed="1" x14ac:dyDescent="0.2">
      <c r="A154" s="72"/>
      <c r="B154" s="121"/>
      <c r="C154" s="207" t="str">
        <f t="shared" si="12"/>
        <v/>
      </c>
      <c r="D154" s="73"/>
      <c r="E154" s="112"/>
      <c r="F154" s="121"/>
      <c r="G154" s="121"/>
      <c r="H154" s="72"/>
      <c r="I154" s="302" t="str">
        <f t="shared" si="13"/>
        <v/>
      </c>
      <c r="J154" s="72"/>
      <c r="K154" s="112"/>
      <c r="L154" s="112"/>
      <c r="M154" s="112"/>
      <c r="N154" s="112"/>
      <c r="O154" s="112"/>
      <c r="P154" s="112"/>
      <c r="Q154" s="112"/>
      <c r="R154" s="95"/>
      <c r="S154" s="72"/>
      <c r="T154" s="72"/>
      <c r="U154" s="72"/>
      <c r="V154" s="207" t="str">
        <f t="shared" si="14"/>
        <v/>
      </c>
      <c r="W154" s="95"/>
      <c r="X154" s="95"/>
      <c r="Y154" s="207" t="str">
        <f t="shared" si="15"/>
        <v/>
      </c>
      <c r="Z154" s="112"/>
      <c r="AA154" s="112"/>
      <c r="AB154" s="112"/>
      <c r="AC154" s="112"/>
      <c r="AD154" s="112"/>
      <c r="AE154" s="112"/>
      <c r="AF154" s="112"/>
      <c r="AG154" s="112"/>
      <c r="AH154" s="112"/>
      <c r="AI154" s="112"/>
      <c r="AJ154" s="112"/>
      <c r="AK154" s="112"/>
      <c r="AL154" s="112"/>
      <c r="AM154" s="112"/>
      <c r="AN154" s="112"/>
      <c r="AO154" s="72"/>
      <c r="AP154" s="112"/>
      <c r="AQ154" s="112"/>
      <c r="AR154" s="112"/>
      <c r="AS154" s="112"/>
      <c r="AT154" s="112"/>
      <c r="AU154" s="112"/>
      <c r="AV154" s="112"/>
    </row>
    <row r="155" spans="1:48" s="119" customFormat="1" collapsed="1" x14ac:dyDescent="0.2">
      <c r="A155" s="72"/>
      <c r="B155" s="121"/>
      <c r="C155" s="207" t="str">
        <f t="shared" si="12"/>
        <v/>
      </c>
      <c r="D155" s="73"/>
      <c r="E155" s="112"/>
      <c r="F155" s="121"/>
      <c r="G155" s="121"/>
      <c r="H155" s="72"/>
      <c r="I155" s="302" t="str">
        <f t="shared" si="13"/>
        <v/>
      </c>
      <c r="J155" s="72"/>
      <c r="K155" s="112"/>
      <c r="L155" s="112"/>
      <c r="M155" s="112"/>
      <c r="N155" s="112"/>
      <c r="O155" s="112"/>
      <c r="P155" s="112"/>
      <c r="Q155" s="112"/>
      <c r="R155" s="95"/>
      <c r="S155" s="72"/>
      <c r="T155" s="72"/>
      <c r="U155" s="72"/>
      <c r="V155" s="207" t="str">
        <f t="shared" si="14"/>
        <v/>
      </c>
      <c r="W155" s="95"/>
      <c r="X155" s="95"/>
      <c r="Y155" s="207" t="str">
        <f t="shared" si="15"/>
        <v/>
      </c>
      <c r="Z155" s="112"/>
      <c r="AA155" s="112"/>
      <c r="AB155" s="112"/>
      <c r="AC155" s="112"/>
      <c r="AD155" s="112"/>
      <c r="AE155" s="112"/>
      <c r="AF155" s="112"/>
      <c r="AG155" s="112"/>
      <c r="AH155" s="112"/>
      <c r="AI155" s="112"/>
      <c r="AJ155" s="112"/>
      <c r="AK155" s="112"/>
      <c r="AL155" s="112"/>
      <c r="AM155" s="112"/>
      <c r="AN155" s="112"/>
      <c r="AO155" s="72"/>
      <c r="AP155" s="112"/>
      <c r="AQ155" s="112"/>
      <c r="AR155" s="112"/>
      <c r="AS155" s="112"/>
      <c r="AT155" s="112"/>
      <c r="AU155" s="112"/>
      <c r="AV155" s="112"/>
    </row>
    <row r="156" spans="1:48" s="119" customFormat="1" collapsed="1" x14ac:dyDescent="0.2">
      <c r="A156" s="72"/>
      <c r="B156" s="121"/>
      <c r="C156" s="207" t="str">
        <f t="shared" si="12"/>
        <v/>
      </c>
      <c r="D156" s="73"/>
      <c r="E156" s="112"/>
      <c r="F156" s="121"/>
      <c r="G156" s="121"/>
      <c r="H156" s="72"/>
      <c r="I156" s="302" t="str">
        <f t="shared" si="13"/>
        <v/>
      </c>
      <c r="J156" s="72"/>
      <c r="K156" s="112"/>
      <c r="L156" s="112"/>
      <c r="M156" s="112"/>
      <c r="N156" s="112"/>
      <c r="O156" s="112"/>
      <c r="P156" s="112"/>
      <c r="Q156" s="112"/>
      <c r="R156" s="95"/>
      <c r="S156" s="72"/>
      <c r="T156" s="72"/>
      <c r="U156" s="72"/>
      <c r="V156" s="207" t="str">
        <f t="shared" si="14"/>
        <v/>
      </c>
      <c r="W156" s="95"/>
      <c r="X156" s="95"/>
      <c r="Y156" s="207" t="str">
        <f t="shared" si="15"/>
        <v/>
      </c>
      <c r="Z156" s="112"/>
      <c r="AA156" s="112"/>
      <c r="AB156" s="112"/>
      <c r="AC156" s="112"/>
      <c r="AD156" s="112"/>
      <c r="AE156" s="112"/>
      <c r="AF156" s="112"/>
      <c r="AG156" s="112"/>
      <c r="AH156" s="112"/>
      <c r="AI156" s="112"/>
      <c r="AJ156" s="112"/>
      <c r="AK156" s="112"/>
      <c r="AL156" s="112"/>
      <c r="AM156" s="112"/>
      <c r="AN156" s="112"/>
      <c r="AO156" s="72"/>
      <c r="AP156" s="112"/>
      <c r="AQ156" s="112"/>
      <c r="AR156" s="112"/>
      <c r="AS156" s="112"/>
      <c r="AT156" s="112"/>
      <c r="AU156" s="112"/>
      <c r="AV156" s="112"/>
    </row>
    <row r="157" spans="1:48" s="119" customFormat="1" collapsed="1" x14ac:dyDescent="0.2">
      <c r="A157" s="72"/>
      <c r="B157" s="121"/>
      <c r="C157" s="207" t="str">
        <f t="shared" si="12"/>
        <v/>
      </c>
      <c r="D157" s="73"/>
      <c r="E157" s="112"/>
      <c r="F157" s="121"/>
      <c r="G157" s="121"/>
      <c r="H157" s="72"/>
      <c r="I157" s="302" t="str">
        <f t="shared" si="13"/>
        <v/>
      </c>
      <c r="J157" s="72"/>
      <c r="K157" s="112"/>
      <c r="L157" s="112"/>
      <c r="M157" s="112"/>
      <c r="N157" s="112"/>
      <c r="O157" s="112"/>
      <c r="P157" s="112"/>
      <c r="Q157" s="112"/>
      <c r="R157" s="95"/>
      <c r="S157" s="72"/>
      <c r="T157" s="72"/>
      <c r="U157" s="72"/>
      <c r="V157" s="207" t="str">
        <f t="shared" si="14"/>
        <v/>
      </c>
      <c r="W157" s="95"/>
      <c r="X157" s="95"/>
      <c r="Y157" s="207" t="str">
        <f t="shared" si="15"/>
        <v/>
      </c>
      <c r="Z157" s="112"/>
      <c r="AA157" s="112"/>
      <c r="AB157" s="112"/>
      <c r="AC157" s="112"/>
      <c r="AD157" s="112"/>
      <c r="AE157" s="112"/>
      <c r="AF157" s="112"/>
      <c r="AG157" s="112"/>
      <c r="AH157" s="112"/>
      <c r="AI157" s="112"/>
      <c r="AJ157" s="112"/>
      <c r="AK157" s="112"/>
      <c r="AL157" s="112"/>
      <c r="AM157" s="112"/>
      <c r="AN157" s="112"/>
      <c r="AO157" s="72"/>
      <c r="AP157" s="112"/>
      <c r="AQ157" s="112"/>
      <c r="AR157" s="112"/>
      <c r="AS157" s="112"/>
      <c r="AT157" s="112"/>
      <c r="AU157" s="112"/>
      <c r="AV157" s="112"/>
    </row>
    <row r="158" spans="1:48" s="119" customFormat="1" collapsed="1" x14ac:dyDescent="0.2">
      <c r="A158" s="72"/>
      <c r="B158" s="121"/>
      <c r="C158" s="207" t="str">
        <f t="shared" si="12"/>
        <v/>
      </c>
      <c r="D158" s="73"/>
      <c r="E158" s="112"/>
      <c r="F158" s="121"/>
      <c r="G158" s="121"/>
      <c r="H158" s="72"/>
      <c r="I158" s="302" t="str">
        <f t="shared" si="13"/>
        <v/>
      </c>
      <c r="J158" s="72"/>
      <c r="K158" s="112"/>
      <c r="L158" s="112"/>
      <c r="M158" s="112"/>
      <c r="N158" s="112"/>
      <c r="O158" s="112"/>
      <c r="P158" s="112"/>
      <c r="Q158" s="112"/>
      <c r="R158" s="95"/>
      <c r="S158" s="72"/>
      <c r="T158" s="72"/>
      <c r="U158" s="72"/>
      <c r="V158" s="207" t="str">
        <f t="shared" si="14"/>
        <v/>
      </c>
      <c r="W158" s="95"/>
      <c r="X158" s="95"/>
      <c r="Y158" s="207" t="str">
        <f t="shared" si="15"/>
        <v/>
      </c>
      <c r="Z158" s="112"/>
      <c r="AA158" s="112"/>
      <c r="AB158" s="112"/>
      <c r="AC158" s="112"/>
      <c r="AD158" s="112"/>
      <c r="AE158" s="112"/>
      <c r="AF158" s="112"/>
      <c r="AG158" s="112"/>
      <c r="AH158" s="112"/>
      <c r="AI158" s="112"/>
      <c r="AJ158" s="112"/>
      <c r="AK158" s="112"/>
      <c r="AL158" s="112"/>
      <c r="AM158" s="112"/>
      <c r="AN158" s="112"/>
      <c r="AO158" s="72"/>
      <c r="AP158" s="112"/>
      <c r="AQ158" s="112"/>
      <c r="AR158" s="112"/>
      <c r="AS158" s="112"/>
      <c r="AT158" s="112"/>
      <c r="AU158" s="112"/>
      <c r="AV158" s="112"/>
    </row>
    <row r="159" spans="1:48" s="119" customFormat="1" collapsed="1" x14ac:dyDescent="0.2">
      <c r="A159" s="72"/>
      <c r="B159" s="121"/>
      <c r="C159" s="207" t="str">
        <f t="shared" si="12"/>
        <v/>
      </c>
      <c r="D159" s="73"/>
      <c r="E159" s="112"/>
      <c r="F159" s="121"/>
      <c r="G159" s="121"/>
      <c r="H159" s="72"/>
      <c r="I159" s="302" t="str">
        <f t="shared" si="13"/>
        <v/>
      </c>
      <c r="J159" s="72"/>
      <c r="K159" s="112"/>
      <c r="L159" s="112"/>
      <c r="M159" s="112"/>
      <c r="N159" s="112"/>
      <c r="O159" s="112"/>
      <c r="P159" s="112"/>
      <c r="Q159" s="112"/>
      <c r="R159" s="95"/>
      <c r="S159" s="72"/>
      <c r="T159" s="72"/>
      <c r="U159" s="72"/>
      <c r="V159" s="207" t="str">
        <f t="shared" si="14"/>
        <v/>
      </c>
      <c r="W159" s="95"/>
      <c r="X159" s="95"/>
      <c r="Y159" s="207" t="str">
        <f t="shared" si="15"/>
        <v/>
      </c>
      <c r="Z159" s="112"/>
      <c r="AA159" s="112"/>
      <c r="AB159" s="112"/>
      <c r="AC159" s="112"/>
      <c r="AD159" s="112"/>
      <c r="AE159" s="112"/>
      <c r="AF159" s="112"/>
      <c r="AG159" s="112"/>
      <c r="AH159" s="112"/>
      <c r="AI159" s="112"/>
      <c r="AJ159" s="112"/>
      <c r="AK159" s="112"/>
      <c r="AL159" s="112"/>
      <c r="AM159" s="112"/>
      <c r="AN159" s="112"/>
      <c r="AO159" s="72"/>
      <c r="AP159" s="112"/>
      <c r="AQ159" s="112"/>
      <c r="AR159" s="112"/>
      <c r="AS159" s="112"/>
      <c r="AT159" s="112"/>
      <c r="AU159" s="112"/>
      <c r="AV159" s="112"/>
    </row>
    <row r="160" spans="1:48" s="119" customFormat="1" collapsed="1" x14ac:dyDescent="0.2">
      <c r="A160" s="72"/>
      <c r="B160" s="121"/>
      <c r="C160" s="207" t="str">
        <f t="shared" si="12"/>
        <v/>
      </c>
      <c r="D160" s="73"/>
      <c r="E160" s="112"/>
      <c r="F160" s="121"/>
      <c r="G160" s="121"/>
      <c r="H160" s="72"/>
      <c r="I160" s="302" t="str">
        <f t="shared" si="13"/>
        <v/>
      </c>
      <c r="J160" s="72"/>
      <c r="K160" s="112"/>
      <c r="L160" s="112"/>
      <c r="M160" s="112"/>
      <c r="N160" s="112"/>
      <c r="O160" s="112"/>
      <c r="P160" s="112"/>
      <c r="Q160" s="112"/>
      <c r="R160" s="95"/>
      <c r="S160" s="72"/>
      <c r="T160" s="72"/>
      <c r="U160" s="72"/>
      <c r="V160" s="207" t="str">
        <f t="shared" si="14"/>
        <v/>
      </c>
      <c r="W160" s="95"/>
      <c r="X160" s="95"/>
      <c r="Y160" s="207" t="str">
        <f t="shared" si="15"/>
        <v/>
      </c>
      <c r="Z160" s="112"/>
      <c r="AA160" s="112"/>
      <c r="AB160" s="112"/>
      <c r="AC160" s="112"/>
      <c r="AD160" s="112"/>
      <c r="AE160" s="112"/>
      <c r="AF160" s="112"/>
      <c r="AG160" s="112"/>
      <c r="AH160" s="112"/>
      <c r="AI160" s="112"/>
      <c r="AJ160" s="112"/>
      <c r="AK160" s="112"/>
      <c r="AL160" s="112"/>
      <c r="AM160" s="112"/>
      <c r="AN160" s="112"/>
      <c r="AO160" s="72"/>
      <c r="AP160" s="112"/>
      <c r="AQ160" s="112"/>
      <c r="AR160" s="112"/>
      <c r="AS160" s="112"/>
      <c r="AT160" s="112"/>
      <c r="AU160" s="112"/>
      <c r="AV160" s="112"/>
    </row>
    <row r="161" spans="1:48" s="119" customFormat="1" collapsed="1" x14ac:dyDescent="0.2">
      <c r="A161" s="72"/>
      <c r="B161" s="121"/>
      <c r="C161" s="207" t="str">
        <f t="shared" si="12"/>
        <v/>
      </c>
      <c r="D161" s="73"/>
      <c r="E161" s="112"/>
      <c r="F161" s="121"/>
      <c r="G161" s="121"/>
      <c r="H161" s="72"/>
      <c r="I161" s="302" t="str">
        <f t="shared" si="13"/>
        <v/>
      </c>
      <c r="J161" s="72"/>
      <c r="K161" s="112"/>
      <c r="L161" s="112"/>
      <c r="M161" s="112"/>
      <c r="N161" s="112"/>
      <c r="O161" s="112"/>
      <c r="P161" s="112"/>
      <c r="Q161" s="112"/>
      <c r="R161" s="95"/>
      <c r="S161" s="72"/>
      <c r="T161" s="72"/>
      <c r="U161" s="72"/>
      <c r="V161" s="207" t="str">
        <f t="shared" si="14"/>
        <v/>
      </c>
      <c r="W161" s="95"/>
      <c r="X161" s="95"/>
      <c r="Y161" s="207" t="str">
        <f t="shared" si="15"/>
        <v/>
      </c>
      <c r="Z161" s="112"/>
      <c r="AA161" s="112"/>
      <c r="AB161" s="112"/>
      <c r="AC161" s="112"/>
      <c r="AD161" s="112"/>
      <c r="AE161" s="112"/>
      <c r="AF161" s="112"/>
      <c r="AG161" s="112"/>
      <c r="AH161" s="112"/>
      <c r="AI161" s="112"/>
      <c r="AJ161" s="112"/>
      <c r="AK161" s="112"/>
      <c r="AL161" s="112"/>
      <c r="AM161" s="112"/>
      <c r="AN161" s="112"/>
      <c r="AO161" s="72"/>
      <c r="AP161" s="112"/>
      <c r="AQ161" s="112"/>
      <c r="AR161" s="112"/>
      <c r="AS161" s="112"/>
      <c r="AT161" s="112"/>
      <c r="AU161" s="112"/>
      <c r="AV161" s="112"/>
    </row>
    <row r="162" spans="1:48" s="119" customFormat="1" collapsed="1" x14ac:dyDescent="0.2">
      <c r="A162" s="72"/>
      <c r="B162" s="121"/>
      <c r="C162" s="207" t="str">
        <f t="shared" si="12"/>
        <v/>
      </c>
      <c r="D162" s="73"/>
      <c r="E162" s="112"/>
      <c r="F162" s="121"/>
      <c r="G162" s="121"/>
      <c r="H162" s="72"/>
      <c r="I162" s="302" t="str">
        <f t="shared" si="13"/>
        <v/>
      </c>
      <c r="J162" s="72"/>
      <c r="K162" s="112"/>
      <c r="L162" s="112"/>
      <c r="M162" s="112"/>
      <c r="N162" s="112"/>
      <c r="O162" s="112"/>
      <c r="P162" s="112"/>
      <c r="Q162" s="112"/>
      <c r="R162" s="95"/>
      <c r="S162" s="72"/>
      <c r="T162" s="72"/>
      <c r="U162" s="72"/>
      <c r="V162" s="207" t="str">
        <f t="shared" si="14"/>
        <v/>
      </c>
      <c r="W162" s="95"/>
      <c r="X162" s="95"/>
      <c r="Y162" s="207" t="str">
        <f t="shared" si="15"/>
        <v/>
      </c>
      <c r="Z162" s="112"/>
      <c r="AA162" s="112"/>
      <c r="AB162" s="112"/>
      <c r="AC162" s="112"/>
      <c r="AD162" s="112"/>
      <c r="AE162" s="112"/>
      <c r="AF162" s="112"/>
      <c r="AG162" s="112"/>
      <c r="AH162" s="112"/>
      <c r="AI162" s="112"/>
      <c r="AJ162" s="112"/>
      <c r="AK162" s="112"/>
      <c r="AL162" s="112"/>
      <c r="AM162" s="112"/>
      <c r="AN162" s="112"/>
      <c r="AO162" s="72"/>
      <c r="AP162" s="112"/>
      <c r="AQ162" s="112"/>
      <c r="AR162" s="112"/>
      <c r="AS162" s="112"/>
      <c r="AT162" s="112"/>
      <c r="AU162" s="112"/>
      <c r="AV162" s="112"/>
    </row>
    <row r="163" spans="1:48" s="119" customFormat="1" collapsed="1" x14ac:dyDescent="0.2">
      <c r="A163" s="72"/>
      <c r="B163" s="121"/>
      <c r="C163" s="207" t="str">
        <f t="shared" si="12"/>
        <v/>
      </c>
      <c r="D163" s="73"/>
      <c r="E163" s="112"/>
      <c r="F163" s="121"/>
      <c r="G163" s="121"/>
      <c r="H163" s="72"/>
      <c r="I163" s="302" t="str">
        <f t="shared" si="13"/>
        <v/>
      </c>
      <c r="J163" s="72"/>
      <c r="K163" s="112"/>
      <c r="L163" s="112"/>
      <c r="M163" s="112"/>
      <c r="N163" s="112"/>
      <c r="O163" s="112"/>
      <c r="P163" s="112"/>
      <c r="Q163" s="112"/>
      <c r="R163" s="95"/>
      <c r="S163" s="72"/>
      <c r="T163" s="72"/>
      <c r="U163" s="72"/>
      <c r="V163" s="207" t="str">
        <f t="shared" si="14"/>
        <v/>
      </c>
      <c r="W163" s="95"/>
      <c r="X163" s="95"/>
      <c r="Y163" s="207" t="str">
        <f t="shared" si="15"/>
        <v/>
      </c>
      <c r="Z163" s="112"/>
      <c r="AA163" s="112"/>
      <c r="AB163" s="112"/>
      <c r="AC163" s="112"/>
      <c r="AD163" s="112"/>
      <c r="AE163" s="112"/>
      <c r="AF163" s="112"/>
      <c r="AG163" s="112"/>
      <c r="AH163" s="112"/>
      <c r="AI163" s="112"/>
      <c r="AJ163" s="112"/>
      <c r="AK163" s="112"/>
      <c r="AL163" s="112"/>
      <c r="AM163" s="112"/>
      <c r="AN163" s="112"/>
      <c r="AO163" s="72"/>
      <c r="AP163" s="112"/>
      <c r="AQ163" s="112"/>
      <c r="AR163" s="112"/>
      <c r="AS163" s="112"/>
      <c r="AT163" s="112"/>
      <c r="AU163" s="112"/>
      <c r="AV163" s="112"/>
    </row>
    <row r="164" spans="1:48" s="119" customFormat="1" collapsed="1" x14ac:dyDescent="0.2">
      <c r="A164" s="72"/>
      <c r="B164" s="121"/>
      <c r="C164" s="207" t="str">
        <f t="shared" si="12"/>
        <v/>
      </c>
      <c r="D164" s="73"/>
      <c r="E164" s="112"/>
      <c r="F164" s="121"/>
      <c r="G164" s="121"/>
      <c r="H164" s="72"/>
      <c r="I164" s="302" t="str">
        <f t="shared" si="13"/>
        <v/>
      </c>
      <c r="J164" s="72"/>
      <c r="K164" s="112"/>
      <c r="L164" s="112"/>
      <c r="M164" s="112"/>
      <c r="N164" s="112"/>
      <c r="O164" s="112"/>
      <c r="P164" s="112"/>
      <c r="Q164" s="112"/>
      <c r="R164" s="95"/>
      <c r="S164" s="72"/>
      <c r="T164" s="72"/>
      <c r="U164" s="72"/>
      <c r="V164" s="207" t="str">
        <f t="shared" si="14"/>
        <v/>
      </c>
      <c r="W164" s="95"/>
      <c r="X164" s="95"/>
      <c r="Y164" s="207" t="str">
        <f t="shared" si="15"/>
        <v/>
      </c>
      <c r="Z164" s="112"/>
      <c r="AA164" s="112"/>
      <c r="AB164" s="112"/>
      <c r="AC164" s="112"/>
      <c r="AD164" s="112"/>
      <c r="AE164" s="112"/>
      <c r="AF164" s="112"/>
      <c r="AG164" s="112"/>
      <c r="AH164" s="112"/>
      <c r="AI164" s="112"/>
      <c r="AJ164" s="112"/>
      <c r="AK164" s="112"/>
      <c r="AL164" s="112"/>
      <c r="AM164" s="112"/>
      <c r="AN164" s="112"/>
      <c r="AO164" s="72"/>
      <c r="AP164" s="112"/>
      <c r="AQ164" s="112"/>
      <c r="AR164" s="112"/>
      <c r="AS164" s="112"/>
      <c r="AT164" s="112"/>
      <c r="AU164" s="112"/>
      <c r="AV164" s="112"/>
    </row>
    <row r="165" spans="1:48" s="119" customFormat="1" collapsed="1" x14ac:dyDescent="0.2">
      <c r="A165" s="72"/>
      <c r="B165" s="121"/>
      <c r="C165" s="207" t="str">
        <f t="shared" si="12"/>
        <v/>
      </c>
      <c r="D165" s="73"/>
      <c r="E165" s="112"/>
      <c r="F165" s="121"/>
      <c r="G165" s="121"/>
      <c r="H165" s="72"/>
      <c r="I165" s="302" t="str">
        <f t="shared" si="13"/>
        <v/>
      </c>
      <c r="J165" s="72"/>
      <c r="K165" s="112"/>
      <c r="L165" s="112"/>
      <c r="M165" s="112"/>
      <c r="N165" s="112"/>
      <c r="O165" s="112"/>
      <c r="P165" s="112"/>
      <c r="Q165" s="112"/>
      <c r="R165" s="95"/>
      <c r="S165" s="72"/>
      <c r="T165" s="72"/>
      <c r="U165" s="72"/>
      <c r="V165" s="207" t="str">
        <f t="shared" si="14"/>
        <v/>
      </c>
      <c r="W165" s="95"/>
      <c r="X165" s="95"/>
      <c r="Y165" s="207" t="str">
        <f t="shared" si="15"/>
        <v/>
      </c>
      <c r="Z165" s="112"/>
      <c r="AA165" s="112"/>
      <c r="AB165" s="112"/>
      <c r="AC165" s="112"/>
      <c r="AD165" s="112"/>
      <c r="AE165" s="112"/>
      <c r="AF165" s="112"/>
      <c r="AG165" s="112"/>
      <c r="AH165" s="112"/>
      <c r="AI165" s="112"/>
      <c r="AJ165" s="112"/>
      <c r="AK165" s="112"/>
      <c r="AL165" s="112"/>
      <c r="AM165" s="112"/>
      <c r="AN165" s="112"/>
      <c r="AO165" s="72"/>
      <c r="AP165" s="112"/>
      <c r="AQ165" s="112"/>
      <c r="AR165" s="112"/>
      <c r="AS165" s="112"/>
      <c r="AT165" s="112"/>
      <c r="AU165" s="112"/>
      <c r="AV165" s="112"/>
    </row>
    <row r="166" spans="1:48" s="119" customFormat="1" collapsed="1" x14ac:dyDescent="0.2">
      <c r="A166" s="72"/>
      <c r="B166" s="121"/>
      <c r="C166" s="207" t="str">
        <f t="shared" si="12"/>
        <v/>
      </c>
      <c r="D166" s="73"/>
      <c r="E166" s="112"/>
      <c r="F166" s="121"/>
      <c r="G166" s="121"/>
      <c r="H166" s="72"/>
      <c r="I166" s="302" t="str">
        <f t="shared" si="13"/>
        <v/>
      </c>
      <c r="J166" s="72"/>
      <c r="K166" s="112"/>
      <c r="L166" s="112"/>
      <c r="M166" s="112"/>
      <c r="N166" s="112"/>
      <c r="O166" s="112"/>
      <c r="P166" s="112"/>
      <c r="Q166" s="112"/>
      <c r="R166" s="95"/>
      <c r="S166" s="72"/>
      <c r="T166" s="72"/>
      <c r="U166" s="72"/>
      <c r="V166" s="207" t="str">
        <f t="shared" si="14"/>
        <v/>
      </c>
      <c r="W166" s="95"/>
      <c r="X166" s="95"/>
      <c r="Y166" s="207" t="str">
        <f t="shared" si="15"/>
        <v/>
      </c>
      <c r="Z166" s="112"/>
      <c r="AA166" s="112"/>
      <c r="AB166" s="112"/>
      <c r="AC166" s="112"/>
      <c r="AD166" s="112"/>
      <c r="AE166" s="112"/>
      <c r="AF166" s="112"/>
      <c r="AG166" s="112"/>
      <c r="AH166" s="112"/>
      <c r="AI166" s="112"/>
      <c r="AJ166" s="112"/>
      <c r="AK166" s="112"/>
      <c r="AL166" s="112"/>
      <c r="AM166" s="112"/>
      <c r="AN166" s="112"/>
      <c r="AO166" s="72"/>
      <c r="AP166" s="112"/>
      <c r="AQ166" s="112"/>
      <c r="AR166" s="112"/>
      <c r="AS166" s="112"/>
      <c r="AT166" s="112"/>
      <c r="AU166" s="112"/>
      <c r="AV166" s="112"/>
    </row>
    <row r="167" spans="1:48" s="119" customFormat="1" collapsed="1" x14ac:dyDescent="0.2">
      <c r="A167" s="72"/>
      <c r="B167" s="121"/>
      <c r="C167" s="207" t="str">
        <f t="shared" si="12"/>
        <v/>
      </c>
      <c r="D167" s="73"/>
      <c r="E167" s="112"/>
      <c r="F167" s="121"/>
      <c r="G167" s="121"/>
      <c r="H167" s="72"/>
      <c r="I167" s="302" t="str">
        <f t="shared" si="13"/>
        <v/>
      </c>
      <c r="J167" s="72"/>
      <c r="K167" s="112"/>
      <c r="L167" s="112"/>
      <c r="M167" s="112"/>
      <c r="N167" s="112"/>
      <c r="O167" s="112"/>
      <c r="P167" s="112"/>
      <c r="Q167" s="112"/>
      <c r="R167" s="95"/>
      <c r="S167" s="72"/>
      <c r="T167" s="72"/>
      <c r="U167" s="72"/>
      <c r="V167" s="207" t="str">
        <f t="shared" si="14"/>
        <v/>
      </c>
      <c r="W167" s="95"/>
      <c r="X167" s="95"/>
      <c r="Y167" s="207" t="str">
        <f t="shared" si="15"/>
        <v/>
      </c>
      <c r="Z167" s="112"/>
      <c r="AA167" s="112"/>
      <c r="AB167" s="112"/>
      <c r="AC167" s="112"/>
      <c r="AD167" s="112"/>
      <c r="AE167" s="112"/>
      <c r="AF167" s="112"/>
      <c r="AG167" s="112"/>
      <c r="AH167" s="112"/>
      <c r="AI167" s="112"/>
      <c r="AJ167" s="112"/>
      <c r="AK167" s="112"/>
      <c r="AL167" s="112"/>
      <c r="AM167" s="112"/>
      <c r="AN167" s="112"/>
      <c r="AO167" s="72"/>
      <c r="AP167" s="112"/>
      <c r="AQ167" s="112"/>
      <c r="AR167" s="112"/>
      <c r="AS167" s="112"/>
      <c r="AT167" s="112"/>
      <c r="AU167" s="112"/>
      <c r="AV167" s="112"/>
    </row>
    <row r="168" spans="1:48" s="119" customFormat="1" collapsed="1" x14ac:dyDescent="0.2">
      <c r="A168" s="72"/>
      <c r="B168" s="121"/>
      <c r="C168" s="207" t="str">
        <f t="shared" si="12"/>
        <v/>
      </c>
      <c r="D168" s="73"/>
      <c r="E168" s="112"/>
      <c r="F168" s="121"/>
      <c r="G168" s="121"/>
      <c r="H168" s="72"/>
      <c r="I168" s="302" t="str">
        <f t="shared" si="13"/>
        <v/>
      </c>
      <c r="J168" s="72"/>
      <c r="K168" s="112"/>
      <c r="L168" s="112"/>
      <c r="M168" s="112"/>
      <c r="N168" s="112"/>
      <c r="O168" s="112"/>
      <c r="P168" s="112"/>
      <c r="Q168" s="112"/>
      <c r="R168" s="95"/>
      <c r="S168" s="72"/>
      <c r="T168" s="72"/>
      <c r="U168" s="72"/>
      <c r="V168" s="207" t="str">
        <f t="shared" si="14"/>
        <v/>
      </c>
      <c r="W168" s="95"/>
      <c r="X168" s="95"/>
      <c r="Y168" s="207" t="str">
        <f t="shared" si="15"/>
        <v/>
      </c>
      <c r="Z168" s="112"/>
      <c r="AA168" s="112"/>
      <c r="AB168" s="112"/>
      <c r="AC168" s="112"/>
      <c r="AD168" s="112"/>
      <c r="AE168" s="112"/>
      <c r="AF168" s="112"/>
      <c r="AG168" s="112"/>
      <c r="AH168" s="112"/>
      <c r="AI168" s="112"/>
      <c r="AJ168" s="112"/>
      <c r="AK168" s="112"/>
      <c r="AL168" s="112"/>
      <c r="AM168" s="112"/>
      <c r="AN168" s="112"/>
      <c r="AO168" s="72"/>
      <c r="AP168" s="112"/>
      <c r="AQ168" s="112"/>
      <c r="AR168" s="112"/>
      <c r="AS168" s="112"/>
      <c r="AT168" s="112"/>
      <c r="AU168" s="112"/>
      <c r="AV168" s="112"/>
    </row>
    <row r="169" spans="1:48" s="119" customFormat="1" collapsed="1" x14ac:dyDescent="0.2">
      <c r="A169" s="72"/>
      <c r="B169" s="121"/>
      <c r="C169" s="207" t="str">
        <f t="shared" si="12"/>
        <v/>
      </c>
      <c r="D169" s="73"/>
      <c r="E169" s="112"/>
      <c r="F169" s="121"/>
      <c r="G169" s="121"/>
      <c r="H169" s="72"/>
      <c r="I169" s="302" t="str">
        <f t="shared" si="13"/>
        <v/>
      </c>
      <c r="J169" s="72"/>
      <c r="K169" s="112"/>
      <c r="L169" s="112"/>
      <c r="M169" s="112"/>
      <c r="N169" s="112"/>
      <c r="O169" s="112"/>
      <c r="P169" s="112"/>
      <c r="Q169" s="112"/>
      <c r="R169" s="95"/>
      <c r="S169" s="72"/>
      <c r="T169" s="72"/>
      <c r="U169" s="72"/>
      <c r="V169" s="207" t="str">
        <f t="shared" si="14"/>
        <v/>
      </c>
      <c r="W169" s="95"/>
      <c r="X169" s="95"/>
      <c r="Y169" s="207" t="str">
        <f t="shared" si="15"/>
        <v/>
      </c>
      <c r="Z169" s="112"/>
      <c r="AA169" s="112"/>
      <c r="AB169" s="112"/>
      <c r="AC169" s="112"/>
      <c r="AD169" s="112"/>
      <c r="AE169" s="112"/>
      <c r="AF169" s="112"/>
      <c r="AG169" s="112"/>
      <c r="AH169" s="112"/>
      <c r="AI169" s="112"/>
      <c r="AJ169" s="112"/>
      <c r="AK169" s="112"/>
      <c r="AL169" s="112"/>
      <c r="AM169" s="112"/>
      <c r="AN169" s="112"/>
      <c r="AO169" s="72"/>
      <c r="AP169" s="112"/>
      <c r="AQ169" s="112"/>
      <c r="AR169" s="112"/>
      <c r="AS169" s="112"/>
      <c r="AT169" s="112"/>
      <c r="AU169" s="112"/>
      <c r="AV169" s="112"/>
    </row>
    <row r="170" spans="1:48" s="119" customFormat="1" collapsed="1" x14ac:dyDescent="0.2">
      <c r="A170" s="72"/>
      <c r="B170" s="121"/>
      <c r="C170" s="207" t="str">
        <f t="shared" si="12"/>
        <v/>
      </c>
      <c r="D170" s="73"/>
      <c r="E170" s="112"/>
      <c r="F170" s="121"/>
      <c r="G170" s="121"/>
      <c r="H170" s="72"/>
      <c r="I170" s="302" t="str">
        <f t="shared" si="13"/>
        <v/>
      </c>
      <c r="J170" s="72"/>
      <c r="K170" s="112"/>
      <c r="L170" s="112"/>
      <c r="M170" s="112"/>
      <c r="N170" s="112"/>
      <c r="O170" s="112"/>
      <c r="P170" s="112"/>
      <c r="Q170" s="112"/>
      <c r="R170" s="95"/>
      <c r="S170" s="72"/>
      <c r="T170" s="72"/>
      <c r="U170" s="72"/>
      <c r="V170" s="207" t="str">
        <f t="shared" si="14"/>
        <v/>
      </c>
      <c r="W170" s="95"/>
      <c r="X170" s="95"/>
      <c r="Y170" s="207" t="str">
        <f t="shared" si="15"/>
        <v/>
      </c>
      <c r="Z170" s="112"/>
      <c r="AA170" s="112"/>
      <c r="AB170" s="112"/>
      <c r="AC170" s="112"/>
      <c r="AD170" s="112"/>
      <c r="AE170" s="112"/>
      <c r="AF170" s="112"/>
      <c r="AG170" s="112"/>
      <c r="AH170" s="112"/>
      <c r="AI170" s="112"/>
      <c r="AJ170" s="112"/>
      <c r="AK170" s="112"/>
      <c r="AL170" s="112"/>
      <c r="AM170" s="112"/>
      <c r="AN170" s="112"/>
      <c r="AO170" s="72"/>
      <c r="AP170" s="112"/>
      <c r="AQ170" s="112"/>
      <c r="AR170" s="112"/>
      <c r="AS170" s="112"/>
      <c r="AT170" s="112"/>
      <c r="AU170" s="112"/>
      <c r="AV170" s="112"/>
    </row>
    <row r="171" spans="1:48" s="119" customFormat="1" collapsed="1" x14ac:dyDescent="0.2">
      <c r="A171" s="72"/>
      <c r="B171" s="121"/>
      <c r="C171" s="207" t="str">
        <f t="shared" si="12"/>
        <v/>
      </c>
      <c r="D171" s="73"/>
      <c r="E171" s="112"/>
      <c r="F171" s="121"/>
      <c r="G171" s="121"/>
      <c r="H171" s="72"/>
      <c r="I171" s="302" t="str">
        <f t="shared" si="13"/>
        <v/>
      </c>
      <c r="J171" s="72"/>
      <c r="K171" s="112"/>
      <c r="L171" s="112"/>
      <c r="M171" s="112"/>
      <c r="N171" s="112"/>
      <c r="O171" s="112"/>
      <c r="P171" s="112"/>
      <c r="Q171" s="112"/>
      <c r="R171" s="95"/>
      <c r="S171" s="72"/>
      <c r="T171" s="72"/>
      <c r="U171" s="72"/>
      <c r="V171" s="207" t="str">
        <f t="shared" si="14"/>
        <v/>
      </c>
      <c r="W171" s="95"/>
      <c r="X171" s="95"/>
      <c r="Y171" s="207" t="str">
        <f t="shared" si="15"/>
        <v/>
      </c>
      <c r="Z171" s="112"/>
      <c r="AA171" s="112"/>
      <c r="AB171" s="112"/>
      <c r="AC171" s="112"/>
      <c r="AD171" s="112"/>
      <c r="AE171" s="112"/>
      <c r="AF171" s="112"/>
      <c r="AG171" s="112"/>
      <c r="AH171" s="112"/>
      <c r="AI171" s="112"/>
      <c r="AJ171" s="112"/>
      <c r="AK171" s="112"/>
      <c r="AL171" s="112"/>
      <c r="AM171" s="112"/>
      <c r="AN171" s="112"/>
      <c r="AO171" s="72"/>
      <c r="AP171" s="112"/>
      <c r="AQ171" s="112"/>
      <c r="AR171" s="112"/>
      <c r="AS171" s="112"/>
      <c r="AT171" s="112"/>
      <c r="AU171" s="112"/>
      <c r="AV171" s="112"/>
    </row>
    <row r="172" spans="1:48" s="119" customFormat="1" collapsed="1" x14ac:dyDescent="0.2">
      <c r="A172" s="72"/>
      <c r="B172" s="121"/>
      <c r="C172" s="207" t="str">
        <f t="shared" si="12"/>
        <v/>
      </c>
      <c r="D172" s="73"/>
      <c r="E172" s="112"/>
      <c r="F172" s="121"/>
      <c r="G172" s="121"/>
      <c r="H172" s="72"/>
      <c r="I172" s="302" t="str">
        <f t="shared" si="13"/>
        <v/>
      </c>
      <c r="J172" s="72"/>
      <c r="K172" s="112"/>
      <c r="L172" s="112"/>
      <c r="M172" s="112"/>
      <c r="N172" s="112"/>
      <c r="O172" s="112"/>
      <c r="P172" s="112"/>
      <c r="Q172" s="112"/>
      <c r="R172" s="95"/>
      <c r="S172" s="72"/>
      <c r="T172" s="72"/>
      <c r="U172" s="72"/>
      <c r="V172" s="207" t="str">
        <f t="shared" si="14"/>
        <v/>
      </c>
      <c r="W172" s="95"/>
      <c r="X172" s="95"/>
      <c r="Y172" s="207" t="str">
        <f t="shared" si="15"/>
        <v/>
      </c>
      <c r="Z172" s="112"/>
      <c r="AA172" s="112"/>
      <c r="AB172" s="112"/>
      <c r="AC172" s="112"/>
      <c r="AD172" s="112"/>
      <c r="AE172" s="112"/>
      <c r="AF172" s="112"/>
      <c r="AG172" s="112"/>
      <c r="AH172" s="112"/>
      <c r="AI172" s="112"/>
      <c r="AJ172" s="112"/>
      <c r="AK172" s="112"/>
      <c r="AL172" s="112"/>
      <c r="AM172" s="112"/>
      <c r="AN172" s="112"/>
      <c r="AO172" s="72"/>
      <c r="AP172" s="112"/>
      <c r="AQ172" s="112"/>
      <c r="AR172" s="112"/>
      <c r="AS172" s="112"/>
      <c r="AT172" s="112"/>
      <c r="AU172" s="112"/>
      <c r="AV172" s="112"/>
    </row>
    <row r="173" spans="1:48" s="119" customFormat="1" collapsed="1" x14ac:dyDescent="0.2">
      <c r="A173" s="72"/>
      <c r="B173" s="121"/>
      <c r="C173" s="207" t="str">
        <f t="shared" si="12"/>
        <v/>
      </c>
      <c r="D173" s="73"/>
      <c r="E173" s="112"/>
      <c r="F173" s="121"/>
      <c r="G173" s="121"/>
      <c r="H173" s="72"/>
      <c r="I173" s="302" t="str">
        <f t="shared" si="13"/>
        <v/>
      </c>
      <c r="J173" s="72"/>
      <c r="K173" s="112"/>
      <c r="L173" s="112"/>
      <c r="M173" s="112"/>
      <c r="N173" s="112"/>
      <c r="O173" s="112"/>
      <c r="P173" s="112"/>
      <c r="Q173" s="112"/>
      <c r="R173" s="95"/>
      <c r="S173" s="72"/>
      <c r="T173" s="72"/>
      <c r="U173" s="72"/>
      <c r="V173" s="207" t="str">
        <f t="shared" si="14"/>
        <v/>
      </c>
      <c r="W173" s="95"/>
      <c r="X173" s="95"/>
      <c r="Y173" s="207" t="str">
        <f t="shared" si="15"/>
        <v/>
      </c>
      <c r="Z173" s="112"/>
      <c r="AA173" s="112"/>
      <c r="AB173" s="112"/>
      <c r="AC173" s="112"/>
      <c r="AD173" s="112"/>
      <c r="AE173" s="112"/>
      <c r="AF173" s="112"/>
      <c r="AG173" s="112"/>
      <c r="AH173" s="112"/>
      <c r="AI173" s="112"/>
      <c r="AJ173" s="112"/>
      <c r="AK173" s="112"/>
      <c r="AL173" s="112"/>
      <c r="AM173" s="112"/>
      <c r="AN173" s="112"/>
      <c r="AO173" s="72"/>
      <c r="AP173" s="112"/>
      <c r="AQ173" s="112"/>
      <c r="AR173" s="112"/>
      <c r="AS173" s="112"/>
      <c r="AT173" s="112"/>
      <c r="AU173" s="112"/>
      <c r="AV173" s="112"/>
    </row>
    <row r="174" spans="1:48" s="119" customFormat="1" collapsed="1" x14ac:dyDescent="0.2">
      <c r="A174" s="72"/>
      <c r="B174" s="121"/>
      <c r="C174" s="207" t="str">
        <f t="shared" si="12"/>
        <v/>
      </c>
      <c r="D174" s="73"/>
      <c r="E174" s="112"/>
      <c r="F174" s="121"/>
      <c r="G174" s="121"/>
      <c r="H174" s="72"/>
      <c r="I174" s="302" t="str">
        <f t="shared" si="13"/>
        <v/>
      </c>
      <c r="J174" s="72"/>
      <c r="K174" s="112"/>
      <c r="L174" s="112"/>
      <c r="M174" s="112"/>
      <c r="N174" s="112"/>
      <c r="O174" s="112"/>
      <c r="P174" s="112"/>
      <c r="Q174" s="112"/>
      <c r="R174" s="95"/>
      <c r="S174" s="72"/>
      <c r="T174" s="72"/>
      <c r="U174" s="72"/>
      <c r="V174" s="207" t="str">
        <f t="shared" si="14"/>
        <v/>
      </c>
      <c r="W174" s="95"/>
      <c r="X174" s="95"/>
      <c r="Y174" s="207" t="str">
        <f t="shared" si="15"/>
        <v/>
      </c>
      <c r="Z174" s="112"/>
      <c r="AA174" s="112"/>
      <c r="AB174" s="112"/>
      <c r="AC174" s="112"/>
      <c r="AD174" s="112"/>
      <c r="AE174" s="112"/>
      <c r="AF174" s="112"/>
      <c r="AG174" s="112"/>
      <c r="AH174" s="112"/>
      <c r="AI174" s="112"/>
      <c r="AJ174" s="112"/>
      <c r="AK174" s="112"/>
      <c r="AL174" s="112"/>
      <c r="AM174" s="112"/>
      <c r="AN174" s="112"/>
      <c r="AO174" s="72"/>
      <c r="AP174" s="112"/>
      <c r="AQ174" s="112"/>
      <c r="AR174" s="112"/>
      <c r="AS174" s="112"/>
      <c r="AT174" s="112"/>
      <c r="AU174" s="112"/>
      <c r="AV174" s="112"/>
    </row>
    <row r="175" spans="1:48" s="119" customFormat="1" collapsed="1" x14ac:dyDescent="0.2">
      <c r="A175" s="72"/>
      <c r="B175" s="121"/>
      <c r="C175" s="207" t="str">
        <f t="shared" si="12"/>
        <v/>
      </c>
      <c r="D175" s="73"/>
      <c r="E175" s="112"/>
      <c r="F175" s="121"/>
      <c r="G175" s="121"/>
      <c r="H175" s="72"/>
      <c r="I175" s="302" t="str">
        <f t="shared" si="13"/>
        <v/>
      </c>
      <c r="J175" s="72"/>
      <c r="K175" s="112"/>
      <c r="L175" s="112"/>
      <c r="M175" s="112"/>
      <c r="N175" s="112"/>
      <c r="O175" s="112"/>
      <c r="P175" s="112"/>
      <c r="Q175" s="112"/>
      <c r="R175" s="95"/>
      <c r="S175" s="72"/>
      <c r="T175" s="72"/>
      <c r="U175" s="72"/>
      <c r="V175" s="207" t="str">
        <f t="shared" si="14"/>
        <v/>
      </c>
      <c r="W175" s="95"/>
      <c r="X175" s="95"/>
      <c r="Y175" s="207" t="str">
        <f t="shared" si="15"/>
        <v/>
      </c>
      <c r="Z175" s="112"/>
      <c r="AA175" s="112"/>
      <c r="AB175" s="112"/>
      <c r="AC175" s="112"/>
      <c r="AD175" s="112"/>
      <c r="AE175" s="112"/>
      <c r="AF175" s="112"/>
      <c r="AG175" s="112"/>
      <c r="AH175" s="112"/>
      <c r="AI175" s="112"/>
      <c r="AJ175" s="112"/>
      <c r="AK175" s="112"/>
      <c r="AL175" s="112"/>
      <c r="AM175" s="112"/>
      <c r="AN175" s="112"/>
      <c r="AO175" s="72"/>
      <c r="AP175" s="112"/>
      <c r="AQ175" s="112"/>
      <c r="AR175" s="112"/>
      <c r="AS175" s="112"/>
      <c r="AT175" s="112"/>
      <c r="AU175" s="112"/>
      <c r="AV175" s="112"/>
    </row>
    <row r="176" spans="1:48" s="119" customFormat="1" collapsed="1" x14ac:dyDescent="0.2">
      <c r="A176" s="72"/>
      <c r="B176" s="121"/>
      <c r="C176" s="207" t="str">
        <f t="shared" si="12"/>
        <v/>
      </c>
      <c r="D176" s="73"/>
      <c r="E176" s="112"/>
      <c r="F176" s="121"/>
      <c r="G176" s="121"/>
      <c r="H176" s="72"/>
      <c r="I176" s="302" t="str">
        <f t="shared" si="13"/>
        <v/>
      </c>
      <c r="J176" s="72"/>
      <c r="K176" s="112"/>
      <c r="L176" s="112"/>
      <c r="M176" s="112"/>
      <c r="N176" s="112"/>
      <c r="O176" s="112"/>
      <c r="P176" s="112"/>
      <c r="Q176" s="112"/>
      <c r="R176" s="95"/>
      <c r="S176" s="72"/>
      <c r="T176" s="72"/>
      <c r="U176" s="72"/>
      <c r="V176" s="207" t="str">
        <f t="shared" si="14"/>
        <v/>
      </c>
      <c r="W176" s="95"/>
      <c r="X176" s="95"/>
      <c r="Y176" s="207" t="str">
        <f t="shared" si="15"/>
        <v/>
      </c>
      <c r="Z176" s="112"/>
      <c r="AA176" s="112"/>
      <c r="AB176" s="112"/>
      <c r="AC176" s="112"/>
      <c r="AD176" s="112"/>
      <c r="AE176" s="112"/>
      <c r="AF176" s="112"/>
      <c r="AG176" s="112"/>
      <c r="AH176" s="112"/>
      <c r="AI176" s="112"/>
      <c r="AJ176" s="112"/>
      <c r="AK176" s="112"/>
      <c r="AL176" s="112"/>
      <c r="AM176" s="112"/>
      <c r="AN176" s="112"/>
      <c r="AO176" s="72"/>
      <c r="AP176" s="112"/>
      <c r="AQ176" s="112"/>
      <c r="AR176" s="112"/>
      <c r="AS176" s="112"/>
      <c r="AT176" s="112"/>
      <c r="AU176" s="112"/>
      <c r="AV176" s="112"/>
    </row>
    <row r="177" spans="1:48" s="119" customFormat="1" collapsed="1" x14ac:dyDescent="0.2">
      <c r="A177" s="72"/>
      <c r="B177" s="121"/>
      <c r="C177" s="207" t="str">
        <f t="shared" si="12"/>
        <v/>
      </c>
      <c r="D177" s="73"/>
      <c r="E177" s="112"/>
      <c r="F177" s="121"/>
      <c r="G177" s="121"/>
      <c r="H177" s="72"/>
      <c r="I177" s="302" t="str">
        <f t="shared" si="13"/>
        <v/>
      </c>
      <c r="J177" s="72"/>
      <c r="K177" s="112"/>
      <c r="L177" s="112"/>
      <c r="M177" s="112"/>
      <c r="N177" s="112"/>
      <c r="O177" s="112"/>
      <c r="P177" s="112"/>
      <c r="Q177" s="112"/>
      <c r="R177" s="95"/>
      <c r="S177" s="72"/>
      <c r="T177" s="72"/>
      <c r="U177" s="72"/>
      <c r="V177" s="207" t="str">
        <f t="shared" si="14"/>
        <v/>
      </c>
      <c r="W177" s="95"/>
      <c r="X177" s="95"/>
      <c r="Y177" s="207" t="str">
        <f t="shared" si="15"/>
        <v/>
      </c>
      <c r="Z177" s="112"/>
      <c r="AA177" s="112"/>
      <c r="AB177" s="112"/>
      <c r="AC177" s="112"/>
      <c r="AD177" s="112"/>
      <c r="AE177" s="112"/>
      <c r="AF177" s="112"/>
      <c r="AG177" s="112"/>
      <c r="AH177" s="112"/>
      <c r="AI177" s="112"/>
      <c r="AJ177" s="112"/>
      <c r="AK177" s="112"/>
      <c r="AL177" s="112"/>
      <c r="AM177" s="112"/>
      <c r="AN177" s="112"/>
      <c r="AO177" s="72"/>
      <c r="AP177" s="112"/>
      <c r="AQ177" s="112"/>
      <c r="AR177" s="112"/>
      <c r="AS177" s="112"/>
      <c r="AT177" s="112"/>
      <c r="AU177" s="112"/>
      <c r="AV177" s="112"/>
    </row>
    <row r="178" spans="1:48" s="119" customFormat="1" collapsed="1" x14ac:dyDescent="0.2">
      <c r="A178" s="72"/>
      <c r="B178" s="121"/>
      <c r="C178" s="207" t="str">
        <f t="shared" si="12"/>
        <v/>
      </c>
      <c r="D178" s="73"/>
      <c r="E178" s="112"/>
      <c r="F178" s="121"/>
      <c r="G178" s="121"/>
      <c r="H178" s="72"/>
      <c r="I178" s="302" t="str">
        <f t="shared" si="13"/>
        <v/>
      </c>
      <c r="J178" s="72"/>
      <c r="K178" s="112"/>
      <c r="L178" s="112"/>
      <c r="M178" s="112"/>
      <c r="N178" s="112"/>
      <c r="O178" s="112"/>
      <c r="P178" s="112"/>
      <c r="Q178" s="112"/>
      <c r="R178" s="95"/>
      <c r="S178" s="72"/>
      <c r="T178" s="72"/>
      <c r="U178" s="72"/>
      <c r="V178" s="207" t="str">
        <f t="shared" si="14"/>
        <v/>
      </c>
      <c r="W178" s="95"/>
      <c r="X178" s="95"/>
      <c r="Y178" s="207" t="str">
        <f t="shared" si="15"/>
        <v/>
      </c>
      <c r="Z178" s="112"/>
      <c r="AA178" s="112"/>
      <c r="AB178" s="112"/>
      <c r="AC178" s="112"/>
      <c r="AD178" s="112"/>
      <c r="AE178" s="112"/>
      <c r="AF178" s="112"/>
      <c r="AG178" s="112"/>
      <c r="AH178" s="112"/>
      <c r="AI178" s="112"/>
      <c r="AJ178" s="112"/>
      <c r="AK178" s="112"/>
      <c r="AL178" s="112"/>
      <c r="AM178" s="112"/>
      <c r="AN178" s="112"/>
      <c r="AO178" s="72"/>
      <c r="AP178" s="112"/>
      <c r="AQ178" s="112"/>
      <c r="AR178" s="112"/>
      <c r="AS178" s="112"/>
      <c r="AT178" s="112"/>
      <c r="AU178" s="112"/>
      <c r="AV178" s="112"/>
    </row>
    <row r="179" spans="1:48" s="119" customFormat="1" collapsed="1" x14ac:dyDescent="0.2">
      <c r="A179" s="72"/>
      <c r="B179" s="121"/>
      <c r="C179" s="207" t="str">
        <f t="shared" si="12"/>
        <v/>
      </c>
      <c r="D179" s="73"/>
      <c r="E179" s="112"/>
      <c r="F179" s="121"/>
      <c r="G179" s="121"/>
      <c r="H179" s="72"/>
      <c r="I179" s="302" t="str">
        <f t="shared" si="13"/>
        <v/>
      </c>
      <c r="J179" s="72"/>
      <c r="K179" s="112"/>
      <c r="L179" s="112"/>
      <c r="M179" s="112"/>
      <c r="N179" s="112"/>
      <c r="O179" s="112"/>
      <c r="P179" s="112"/>
      <c r="Q179" s="112"/>
      <c r="R179" s="95"/>
      <c r="S179" s="72"/>
      <c r="T179" s="72"/>
      <c r="U179" s="72"/>
      <c r="V179" s="207" t="str">
        <f t="shared" si="14"/>
        <v/>
      </c>
      <c r="W179" s="95"/>
      <c r="X179" s="95"/>
      <c r="Y179" s="207" t="str">
        <f t="shared" si="15"/>
        <v/>
      </c>
      <c r="Z179" s="112"/>
      <c r="AA179" s="112"/>
      <c r="AB179" s="112"/>
      <c r="AC179" s="112"/>
      <c r="AD179" s="112"/>
      <c r="AE179" s="112"/>
      <c r="AF179" s="112"/>
      <c r="AG179" s="112"/>
      <c r="AH179" s="112"/>
      <c r="AI179" s="112"/>
      <c r="AJ179" s="112"/>
      <c r="AK179" s="112"/>
      <c r="AL179" s="112"/>
      <c r="AM179" s="112"/>
      <c r="AN179" s="112"/>
      <c r="AO179" s="72"/>
      <c r="AP179" s="112"/>
      <c r="AQ179" s="112"/>
      <c r="AR179" s="112"/>
      <c r="AS179" s="112"/>
      <c r="AT179" s="112"/>
      <c r="AU179" s="112"/>
      <c r="AV179" s="112"/>
    </row>
    <row r="180" spans="1:48" s="119" customFormat="1" collapsed="1" x14ac:dyDescent="0.2">
      <c r="A180" s="72"/>
      <c r="B180" s="121"/>
      <c r="C180" s="207" t="str">
        <f t="shared" si="12"/>
        <v/>
      </c>
      <c r="D180" s="73"/>
      <c r="E180" s="112"/>
      <c r="F180" s="121"/>
      <c r="G180" s="121"/>
      <c r="H180" s="72"/>
      <c r="I180" s="302" t="str">
        <f t="shared" si="13"/>
        <v/>
      </c>
      <c r="J180" s="72"/>
      <c r="K180" s="112"/>
      <c r="L180" s="112"/>
      <c r="M180" s="112"/>
      <c r="N180" s="112"/>
      <c r="O180" s="112"/>
      <c r="P180" s="112"/>
      <c r="Q180" s="112"/>
      <c r="R180" s="95"/>
      <c r="S180" s="72"/>
      <c r="T180" s="72"/>
      <c r="U180" s="72"/>
      <c r="V180" s="207" t="str">
        <f t="shared" si="14"/>
        <v/>
      </c>
      <c r="W180" s="95"/>
      <c r="X180" s="95"/>
      <c r="Y180" s="207" t="str">
        <f t="shared" si="15"/>
        <v/>
      </c>
      <c r="Z180" s="112"/>
      <c r="AA180" s="112"/>
      <c r="AB180" s="112"/>
      <c r="AC180" s="112"/>
      <c r="AD180" s="112"/>
      <c r="AE180" s="112"/>
      <c r="AF180" s="112"/>
      <c r="AG180" s="112"/>
      <c r="AH180" s="112"/>
      <c r="AI180" s="112"/>
      <c r="AJ180" s="112"/>
      <c r="AK180" s="112"/>
      <c r="AL180" s="112"/>
      <c r="AM180" s="112"/>
      <c r="AN180" s="112"/>
      <c r="AO180" s="72"/>
      <c r="AP180" s="112"/>
      <c r="AQ180" s="112"/>
      <c r="AR180" s="112"/>
      <c r="AS180" s="112"/>
      <c r="AT180" s="112"/>
      <c r="AU180" s="112"/>
      <c r="AV180" s="112"/>
    </row>
    <row r="181" spans="1:48" s="119" customFormat="1" collapsed="1" x14ac:dyDescent="0.2">
      <c r="A181" s="72"/>
      <c r="B181" s="121"/>
      <c r="C181" s="207" t="str">
        <f t="shared" si="12"/>
        <v/>
      </c>
      <c r="D181" s="73"/>
      <c r="E181" s="112"/>
      <c r="F181" s="121"/>
      <c r="G181" s="121"/>
      <c r="H181" s="72"/>
      <c r="I181" s="302" t="str">
        <f t="shared" si="13"/>
        <v/>
      </c>
      <c r="J181" s="72"/>
      <c r="K181" s="112"/>
      <c r="L181" s="112"/>
      <c r="M181" s="112"/>
      <c r="N181" s="112"/>
      <c r="O181" s="112"/>
      <c r="P181" s="112"/>
      <c r="Q181" s="112"/>
      <c r="R181" s="95"/>
      <c r="S181" s="72"/>
      <c r="T181" s="72"/>
      <c r="U181" s="72"/>
      <c r="V181" s="207" t="str">
        <f t="shared" si="14"/>
        <v/>
      </c>
      <c r="W181" s="95"/>
      <c r="X181" s="95"/>
      <c r="Y181" s="207" t="str">
        <f t="shared" si="15"/>
        <v/>
      </c>
      <c r="Z181" s="112"/>
      <c r="AA181" s="112"/>
      <c r="AB181" s="112"/>
      <c r="AC181" s="112"/>
      <c r="AD181" s="112"/>
      <c r="AE181" s="112"/>
      <c r="AF181" s="112"/>
      <c r="AG181" s="112"/>
      <c r="AH181" s="112"/>
      <c r="AI181" s="112"/>
      <c r="AJ181" s="112"/>
      <c r="AK181" s="112"/>
      <c r="AL181" s="112"/>
      <c r="AM181" s="112"/>
      <c r="AN181" s="112"/>
      <c r="AO181" s="72"/>
      <c r="AP181" s="112"/>
      <c r="AQ181" s="112"/>
      <c r="AR181" s="112"/>
      <c r="AS181" s="112"/>
      <c r="AT181" s="112"/>
      <c r="AU181" s="112"/>
      <c r="AV181" s="112"/>
    </row>
    <row r="182" spans="1:48" s="119" customFormat="1" collapsed="1" x14ac:dyDescent="0.2">
      <c r="A182" s="72"/>
      <c r="B182" s="121"/>
      <c r="C182" s="207" t="str">
        <f t="shared" si="12"/>
        <v/>
      </c>
      <c r="D182" s="73"/>
      <c r="E182" s="112"/>
      <c r="F182" s="121"/>
      <c r="G182" s="121"/>
      <c r="H182" s="72"/>
      <c r="I182" s="302" t="str">
        <f t="shared" si="13"/>
        <v/>
      </c>
      <c r="J182" s="72"/>
      <c r="K182" s="112"/>
      <c r="L182" s="112"/>
      <c r="M182" s="112"/>
      <c r="N182" s="112"/>
      <c r="O182" s="112"/>
      <c r="P182" s="112"/>
      <c r="Q182" s="112"/>
      <c r="R182" s="95"/>
      <c r="S182" s="72"/>
      <c r="T182" s="72"/>
      <c r="U182" s="72"/>
      <c r="V182" s="207" t="str">
        <f t="shared" si="14"/>
        <v/>
      </c>
      <c r="W182" s="95"/>
      <c r="X182" s="95"/>
      <c r="Y182" s="207" t="str">
        <f t="shared" si="15"/>
        <v/>
      </c>
      <c r="Z182" s="112"/>
      <c r="AA182" s="112"/>
      <c r="AB182" s="112"/>
      <c r="AC182" s="112"/>
      <c r="AD182" s="112"/>
      <c r="AE182" s="112"/>
      <c r="AF182" s="112"/>
      <c r="AG182" s="112"/>
      <c r="AH182" s="112"/>
      <c r="AI182" s="112"/>
      <c r="AJ182" s="112"/>
      <c r="AK182" s="112"/>
      <c r="AL182" s="112"/>
      <c r="AM182" s="112"/>
      <c r="AN182" s="112"/>
      <c r="AO182" s="72"/>
      <c r="AP182" s="112"/>
      <c r="AQ182" s="112"/>
      <c r="AR182" s="112"/>
      <c r="AS182" s="112"/>
      <c r="AT182" s="112"/>
      <c r="AU182" s="112"/>
      <c r="AV182" s="112"/>
    </row>
    <row r="183" spans="1:48" s="119" customFormat="1" collapsed="1" x14ac:dyDescent="0.2">
      <c r="A183" s="72"/>
      <c r="B183" s="121"/>
      <c r="C183" s="207" t="str">
        <f t="shared" si="12"/>
        <v/>
      </c>
      <c r="D183" s="73"/>
      <c r="E183" s="112"/>
      <c r="F183" s="121"/>
      <c r="G183" s="121"/>
      <c r="H183" s="72"/>
      <c r="I183" s="302" t="str">
        <f t="shared" si="13"/>
        <v/>
      </c>
      <c r="J183" s="72"/>
      <c r="K183" s="112"/>
      <c r="L183" s="112"/>
      <c r="M183" s="112"/>
      <c r="N183" s="112"/>
      <c r="O183" s="112"/>
      <c r="P183" s="112"/>
      <c r="Q183" s="112"/>
      <c r="R183" s="95"/>
      <c r="S183" s="72"/>
      <c r="T183" s="72"/>
      <c r="U183" s="72"/>
      <c r="V183" s="207" t="str">
        <f t="shared" si="14"/>
        <v/>
      </c>
      <c r="W183" s="95"/>
      <c r="X183" s="95"/>
      <c r="Y183" s="207" t="str">
        <f t="shared" si="15"/>
        <v/>
      </c>
      <c r="Z183" s="112"/>
      <c r="AA183" s="112"/>
      <c r="AB183" s="112"/>
      <c r="AC183" s="112"/>
      <c r="AD183" s="112"/>
      <c r="AE183" s="112"/>
      <c r="AF183" s="112"/>
      <c r="AG183" s="112"/>
      <c r="AH183" s="112"/>
      <c r="AI183" s="112"/>
      <c r="AJ183" s="112"/>
      <c r="AK183" s="112"/>
      <c r="AL183" s="112"/>
      <c r="AM183" s="112"/>
      <c r="AN183" s="112"/>
      <c r="AO183" s="72"/>
      <c r="AP183" s="112"/>
      <c r="AQ183" s="112"/>
      <c r="AR183" s="112"/>
      <c r="AS183" s="112"/>
      <c r="AT183" s="112"/>
      <c r="AU183" s="112"/>
      <c r="AV183" s="112"/>
    </row>
    <row r="184" spans="1:48" s="119" customFormat="1" collapsed="1" x14ac:dyDescent="0.2">
      <c r="A184" s="72"/>
      <c r="B184" s="121"/>
      <c r="C184" s="207" t="str">
        <f t="shared" si="12"/>
        <v/>
      </c>
      <c r="D184" s="73"/>
      <c r="E184" s="112"/>
      <c r="F184" s="121"/>
      <c r="G184" s="121"/>
      <c r="H184" s="72"/>
      <c r="I184" s="302" t="str">
        <f t="shared" si="13"/>
        <v/>
      </c>
      <c r="J184" s="72"/>
      <c r="K184" s="112"/>
      <c r="L184" s="112"/>
      <c r="M184" s="112"/>
      <c r="N184" s="112"/>
      <c r="O184" s="112"/>
      <c r="P184" s="112"/>
      <c r="Q184" s="112"/>
      <c r="R184" s="95"/>
      <c r="S184" s="72"/>
      <c r="T184" s="72"/>
      <c r="U184" s="72"/>
      <c r="V184" s="207" t="str">
        <f t="shared" si="14"/>
        <v/>
      </c>
      <c r="W184" s="95"/>
      <c r="X184" s="95"/>
      <c r="Y184" s="207" t="str">
        <f t="shared" si="15"/>
        <v/>
      </c>
      <c r="Z184" s="112"/>
      <c r="AA184" s="112"/>
      <c r="AB184" s="112"/>
      <c r="AC184" s="112"/>
      <c r="AD184" s="112"/>
      <c r="AE184" s="112"/>
      <c r="AF184" s="112"/>
      <c r="AG184" s="112"/>
      <c r="AH184" s="112"/>
      <c r="AI184" s="112"/>
      <c r="AJ184" s="112"/>
      <c r="AK184" s="112"/>
      <c r="AL184" s="112"/>
      <c r="AM184" s="112"/>
      <c r="AN184" s="112"/>
      <c r="AO184" s="72"/>
      <c r="AP184" s="112"/>
      <c r="AQ184" s="112"/>
      <c r="AR184" s="112"/>
      <c r="AS184" s="112"/>
      <c r="AT184" s="112"/>
      <c r="AU184" s="112"/>
      <c r="AV184" s="112"/>
    </row>
    <row r="185" spans="1:48" s="119" customFormat="1" collapsed="1" x14ac:dyDescent="0.2">
      <c r="A185" s="72"/>
      <c r="B185" s="121"/>
      <c r="C185" s="207" t="str">
        <f t="shared" si="12"/>
        <v/>
      </c>
      <c r="D185" s="73"/>
      <c r="E185" s="112"/>
      <c r="F185" s="121"/>
      <c r="G185" s="121"/>
      <c r="H185" s="72"/>
      <c r="I185" s="302" t="str">
        <f t="shared" si="13"/>
        <v/>
      </c>
      <c r="J185" s="72"/>
      <c r="K185" s="112"/>
      <c r="L185" s="112"/>
      <c r="M185" s="112"/>
      <c r="N185" s="112"/>
      <c r="O185" s="112"/>
      <c r="P185" s="112"/>
      <c r="Q185" s="112"/>
      <c r="R185" s="95"/>
      <c r="S185" s="72"/>
      <c r="T185" s="72"/>
      <c r="U185" s="72"/>
      <c r="V185" s="207" t="str">
        <f t="shared" si="14"/>
        <v/>
      </c>
      <c r="W185" s="95"/>
      <c r="X185" s="95"/>
      <c r="Y185" s="207" t="str">
        <f t="shared" si="15"/>
        <v/>
      </c>
      <c r="Z185" s="112"/>
      <c r="AA185" s="112"/>
      <c r="AB185" s="112"/>
      <c r="AC185" s="112"/>
      <c r="AD185" s="112"/>
      <c r="AE185" s="112"/>
      <c r="AF185" s="112"/>
      <c r="AG185" s="112"/>
      <c r="AH185" s="112"/>
      <c r="AI185" s="112"/>
      <c r="AJ185" s="112"/>
      <c r="AK185" s="112"/>
      <c r="AL185" s="112"/>
      <c r="AM185" s="112"/>
      <c r="AN185" s="112"/>
      <c r="AO185" s="72"/>
      <c r="AP185" s="112"/>
      <c r="AQ185" s="112"/>
      <c r="AR185" s="112"/>
      <c r="AS185" s="112"/>
      <c r="AT185" s="112"/>
      <c r="AU185" s="112"/>
      <c r="AV185" s="112"/>
    </row>
    <row r="186" spans="1:48" s="119" customFormat="1" collapsed="1" x14ac:dyDescent="0.2">
      <c r="A186" s="72"/>
      <c r="B186" s="121"/>
      <c r="C186" s="207" t="str">
        <f t="shared" si="12"/>
        <v/>
      </c>
      <c r="D186" s="73"/>
      <c r="E186" s="112"/>
      <c r="F186" s="121"/>
      <c r="G186" s="121"/>
      <c r="H186" s="72"/>
      <c r="I186" s="302" t="str">
        <f t="shared" si="13"/>
        <v/>
      </c>
      <c r="J186" s="72"/>
      <c r="K186" s="112"/>
      <c r="L186" s="112"/>
      <c r="M186" s="112"/>
      <c r="N186" s="112"/>
      <c r="O186" s="112"/>
      <c r="P186" s="112"/>
      <c r="Q186" s="112"/>
      <c r="R186" s="95"/>
      <c r="S186" s="72"/>
      <c r="T186" s="72"/>
      <c r="U186" s="72"/>
      <c r="V186" s="207" t="str">
        <f t="shared" si="14"/>
        <v/>
      </c>
      <c r="W186" s="95"/>
      <c r="X186" s="95"/>
      <c r="Y186" s="207" t="str">
        <f t="shared" si="15"/>
        <v/>
      </c>
      <c r="Z186" s="112"/>
      <c r="AA186" s="112"/>
      <c r="AB186" s="112"/>
      <c r="AC186" s="112"/>
      <c r="AD186" s="112"/>
      <c r="AE186" s="112"/>
      <c r="AF186" s="112"/>
      <c r="AG186" s="112"/>
      <c r="AH186" s="112"/>
      <c r="AI186" s="112"/>
      <c r="AJ186" s="112"/>
      <c r="AK186" s="112"/>
      <c r="AL186" s="112"/>
      <c r="AM186" s="112"/>
      <c r="AN186" s="112"/>
      <c r="AO186" s="72"/>
      <c r="AP186" s="112"/>
      <c r="AQ186" s="112"/>
      <c r="AR186" s="112"/>
      <c r="AS186" s="112"/>
      <c r="AT186" s="112"/>
      <c r="AU186" s="112"/>
      <c r="AV186" s="112"/>
    </row>
    <row r="187" spans="1:48" s="119" customFormat="1" collapsed="1" x14ac:dyDescent="0.2">
      <c r="A187" s="72"/>
      <c r="B187" s="121"/>
      <c r="C187" s="207" t="str">
        <f t="shared" si="12"/>
        <v/>
      </c>
      <c r="D187" s="73"/>
      <c r="E187" s="112"/>
      <c r="F187" s="121"/>
      <c r="G187" s="121"/>
      <c r="H187" s="72"/>
      <c r="I187" s="302" t="str">
        <f t="shared" si="13"/>
        <v/>
      </c>
      <c r="J187" s="72"/>
      <c r="K187" s="112"/>
      <c r="L187" s="112"/>
      <c r="M187" s="112"/>
      <c r="N187" s="112"/>
      <c r="O187" s="112"/>
      <c r="P187" s="112"/>
      <c r="Q187" s="112"/>
      <c r="R187" s="95"/>
      <c r="S187" s="72"/>
      <c r="T187" s="72"/>
      <c r="U187" s="72"/>
      <c r="V187" s="207" t="str">
        <f t="shared" si="14"/>
        <v/>
      </c>
      <c r="W187" s="95"/>
      <c r="X187" s="95"/>
      <c r="Y187" s="207" t="str">
        <f t="shared" si="15"/>
        <v/>
      </c>
      <c r="Z187" s="112"/>
      <c r="AA187" s="112"/>
      <c r="AB187" s="112"/>
      <c r="AC187" s="112"/>
      <c r="AD187" s="112"/>
      <c r="AE187" s="112"/>
      <c r="AF187" s="112"/>
      <c r="AG187" s="112"/>
      <c r="AH187" s="112"/>
      <c r="AI187" s="112"/>
      <c r="AJ187" s="112"/>
      <c r="AK187" s="112"/>
      <c r="AL187" s="112"/>
      <c r="AM187" s="112"/>
      <c r="AN187" s="112"/>
      <c r="AO187" s="72"/>
      <c r="AP187" s="112"/>
      <c r="AQ187" s="112"/>
      <c r="AR187" s="112"/>
      <c r="AS187" s="112"/>
      <c r="AT187" s="112"/>
      <c r="AU187" s="112"/>
      <c r="AV187" s="112"/>
    </row>
    <row r="188" spans="1:48" s="119" customFormat="1" collapsed="1" x14ac:dyDescent="0.2">
      <c r="A188" s="72"/>
      <c r="B188" s="121"/>
      <c r="C188" s="207" t="str">
        <f t="shared" si="12"/>
        <v/>
      </c>
      <c r="D188" s="73"/>
      <c r="E188" s="112"/>
      <c r="F188" s="121"/>
      <c r="G188" s="121"/>
      <c r="H188" s="72"/>
      <c r="I188" s="302" t="str">
        <f t="shared" si="13"/>
        <v/>
      </c>
      <c r="J188" s="72"/>
      <c r="K188" s="112"/>
      <c r="L188" s="112"/>
      <c r="M188" s="112"/>
      <c r="N188" s="112"/>
      <c r="O188" s="112"/>
      <c r="P188" s="112"/>
      <c r="Q188" s="112"/>
      <c r="R188" s="95"/>
      <c r="S188" s="72"/>
      <c r="T188" s="72"/>
      <c r="U188" s="72"/>
      <c r="V188" s="207" t="str">
        <f t="shared" si="14"/>
        <v/>
      </c>
      <c r="W188" s="95"/>
      <c r="X188" s="95"/>
      <c r="Y188" s="207" t="str">
        <f t="shared" si="15"/>
        <v/>
      </c>
      <c r="Z188" s="112"/>
      <c r="AA188" s="112"/>
      <c r="AB188" s="112"/>
      <c r="AC188" s="112"/>
      <c r="AD188" s="112"/>
      <c r="AE188" s="112"/>
      <c r="AF188" s="112"/>
      <c r="AG188" s="112"/>
      <c r="AH188" s="112"/>
      <c r="AI188" s="112"/>
      <c r="AJ188" s="112"/>
      <c r="AK188" s="112"/>
      <c r="AL188" s="112"/>
      <c r="AM188" s="112"/>
      <c r="AN188" s="112"/>
      <c r="AO188" s="72"/>
      <c r="AP188" s="112"/>
      <c r="AQ188" s="112"/>
      <c r="AR188" s="112"/>
      <c r="AS188" s="112"/>
      <c r="AT188" s="112"/>
      <c r="AU188" s="112"/>
      <c r="AV188" s="112"/>
    </row>
    <row r="189" spans="1:48" s="119" customFormat="1" collapsed="1" x14ac:dyDescent="0.2">
      <c r="A189" s="72"/>
      <c r="B189" s="121"/>
      <c r="C189" s="207" t="str">
        <f t="shared" si="12"/>
        <v/>
      </c>
      <c r="D189" s="73"/>
      <c r="E189" s="112"/>
      <c r="F189" s="121"/>
      <c r="G189" s="121"/>
      <c r="H189" s="72"/>
      <c r="I189" s="302" t="str">
        <f t="shared" si="13"/>
        <v/>
      </c>
      <c r="J189" s="72"/>
      <c r="K189" s="112"/>
      <c r="L189" s="112"/>
      <c r="M189" s="112"/>
      <c r="N189" s="112"/>
      <c r="O189" s="112"/>
      <c r="P189" s="112"/>
      <c r="Q189" s="112"/>
      <c r="R189" s="95"/>
      <c r="S189" s="72"/>
      <c r="T189" s="72"/>
      <c r="U189" s="72"/>
      <c r="V189" s="207" t="str">
        <f t="shared" si="14"/>
        <v/>
      </c>
      <c r="W189" s="95"/>
      <c r="X189" s="95"/>
      <c r="Y189" s="207" t="str">
        <f t="shared" si="15"/>
        <v/>
      </c>
      <c r="Z189" s="112"/>
      <c r="AA189" s="112"/>
      <c r="AB189" s="112"/>
      <c r="AC189" s="112"/>
      <c r="AD189" s="112"/>
      <c r="AE189" s="112"/>
      <c r="AF189" s="112"/>
      <c r="AG189" s="112"/>
      <c r="AH189" s="112"/>
      <c r="AI189" s="112"/>
      <c r="AJ189" s="112"/>
      <c r="AK189" s="112"/>
      <c r="AL189" s="112"/>
      <c r="AM189" s="112"/>
      <c r="AN189" s="112"/>
      <c r="AO189" s="72"/>
      <c r="AP189" s="112"/>
      <c r="AQ189" s="112"/>
      <c r="AR189" s="112"/>
      <c r="AS189" s="112"/>
      <c r="AT189" s="112"/>
      <c r="AU189" s="112"/>
      <c r="AV189" s="112"/>
    </row>
    <row r="190" spans="1:48" s="119" customFormat="1" collapsed="1" x14ac:dyDescent="0.2">
      <c r="A190" s="72"/>
      <c r="B190" s="121"/>
      <c r="C190" s="207" t="str">
        <f t="shared" si="12"/>
        <v/>
      </c>
      <c r="D190" s="73"/>
      <c r="E190" s="112"/>
      <c r="F190" s="121"/>
      <c r="G190" s="121"/>
      <c r="H190" s="72"/>
      <c r="I190" s="302" t="str">
        <f t="shared" si="13"/>
        <v/>
      </c>
      <c r="J190" s="72"/>
      <c r="K190" s="112"/>
      <c r="L190" s="112"/>
      <c r="M190" s="112"/>
      <c r="N190" s="112"/>
      <c r="O190" s="112"/>
      <c r="P190" s="112"/>
      <c r="Q190" s="112"/>
      <c r="R190" s="95"/>
      <c r="S190" s="72"/>
      <c r="T190" s="72"/>
      <c r="U190" s="72"/>
      <c r="V190" s="207" t="str">
        <f t="shared" si="14"/>
        <v/>
      </c>
      <c r="W190" s="95"/>
      <c r="X190" s="95"/>
      <c r="Y190" s="207" t="str">
        <f t="shared" si="15"/>
        <v/>
      </c>
      <c r="Z190" s="112"/>
      <c r="AA190" s="112"/>
      <c r="AB190" s="112"/>
      <c r="AC190" s="112"/>
      <c r="AD190" s="112"/>
      <c r="AE190" s="112"/>
      <c r="AF190" s="112"/>
      <c r="AG190" s="112"/>
      <c r="AH190" s="112"/>
      <c r="AI190" s="112"/>
      <c r="AJ190" s="112"/>
      <c r="AK190" s="112"/>
      <c r="AL190" s="112"/>
      <c r="AM190" s="112"/>
      <c r="AN190" s="112"/>
      <c r="AO190" s="72"/>
      <c r="AP190" s="112"/>
      <c r="AQ190" s="112"/>
      <c r="AR190" s="112"/>
      <c r="AS190" s="112"/>
      <c r="AT190" s="112"/>
      <c r="AU190" s="112"/>
      <c r="AV190" s="112"/>
    </row>
    <row r="191" spans="1:48" s="119" customFormat="1" collapsed="1" x14ac:dyDescent="0.2">
      <c r="A191" s="72"/>
      <c r="B191" s="121"/>
      <c r="C191" s="207" t="str">
        <f t="shared" si="12"/>
        <v/>
      </c>
      <c r="D191" s="73"/>
      <c r="E191" s="112"/>
      <c r="F191" s="121"/>
      <c r="G191" s="121"/>
      <c r="H191" s="72"/>
      <c r="I191" s="302" t="str">
        <f t="shared" si="13"/>
        <v/>
      </c>
      <c r="J191" s="72"/>
      <c r="K191" s="112"/>
      <c r="L191" s="112"/>
      <c r="M191" s="112"/>
      <c r="N191" s="112"/>
      <c r="O191" s="112"/>
      <c r="P191" s="112"/>
      <c r="Q191" s="112"/>
      <c r="R191" s="95"/>
      <c r="S191" s="72"/>
      <c r="T191" s="72"/>
      <c r="U191" s="72"/>
      <c r="V191" s="207" t="str">
        <f t="shared" si="14"/>
        <v/>
      </c>
      <c r="W191" s="95"/>
      <c r="X191" s="95"/>
      <c r="Y191" s="207" t="str">
        <f t="shared" si="15"/>
        <v/>
      </c>
      <c r="Z191" s="112"/>
      <c r="AA191" s="112"/>
      <c r="AB191" s="112"/>
      <c r="AC191" s="112"/>
      <c r="AD191" s="112"/>
      <c r="AE191" s="112"/>
      <c r="AF191" s="112"/>
      <c r="AG191" s="112"/>
      <c r="AH191" s="112"/>
      <c r="AI191" s="112"/>
      <c r="AJ191" s="112"/>
      <c r="AK191" s="112"/>
      <c r="AL191" s="112"/>
      <c r="AM191" s="112"/>
      <c r="AN191" s="112"/>
      <c r="AO191" s="72"/>
      <c r="AP191" s="112"/>
      <c r="AQ191" s="112"/>
      <c r="AR191" s="112"/>
      <c r="AS191" s="112"/>
      <c r="AT191" s="112"/>
      <c r="AU191" s="112"/>
      <c r="AV191" s="112"/>
    </row>
    <row r="192" spans="1:48" s="119" customFormat="1" collapsed="1" x14ac:dyDescent="0.2">
      <c r="A192" s="72"/>
      <c r="B192" s="121"/>
      <c r="C192" s="207" t="str">
        <f t="shared" si="12"/>
        <v/>
      </c>
      <c r="D192" s="73"/>
      <c r="E192" s="112"/>
      <c r="F192" s="121"/>
      <c r="G192" s="121"/>
      <c r="H192" s="72"/>
      <c r="I192" s="302" t="str">
        <f t="shared" si="13"/>
        <v/>
      </c>
      <c r="J192" s="72"/>
      <c r="K192" s="112"/>
      <c r="L192" s="112"/>
      <c r="M192" s="112"/>
      <c r="N192" s="112"/>
      <c r="O192" s="112"/>
      <c r="P192" s="112"/>
      <c r="Q192" s="112"/>
      <c r="R192" s="95"/>
      <c r="S192" s="72"/>
      <c r="T192" s="72"/>
      <c r="U192" s="72"/>
      <c r="V192" s="207" t="str">
        <f t="shared" si="14"/>
        <v/>
      </c>
      <c r="W192" s="95"/>
      <c r="X192" s="95"/>
      <c r="Y192" s="207" t="str">
        <f t="shared" si="15"/>
        <v/>
      </c>
      <c r="Z192" s="112"/>
      <c r="AA192" s="112"/>
      <c r="AB192" s="112"/>
      <c r="AC192" s="112"/>
      <c r="AD192" s="112"/>
      <c r="AE192" s="112"/>
      <c r="AF192" s="112"/>
      <c r="AG192" s="112"/>
      <c r="AH192" s="112"/>
      <c r="AI192" s="112"/>
      <c r="AJ192" s="112"/>
      <c r="AK192" s="112"/>
      <c r="AL192" s="112"/>
      <c r="AM192" s="112"/>
      <c r="AN192" s="112"/>
      <c r="AO192" s="72"/>
      <c r="AP192" s="112"/>
      <c r="AQ192" s="112"/>
      <c r="AR192" s="112"/>
      <c r="AS192" s="112"/>
      <c r="AT192" s="112"/>
      <c r="AU192" s="112"/>
      <c r="AV192" s="112"/>
    </row>
    <row r="193" spans="1:48" s="119" customFormat="1" collapsed="1" x14ac:dyDescent="0.2">
      <c r="A193" s="72"/>
      <c r="B193" s="121"/>
      <c r="C193" s="207" t="str">
        <f t="shared" si="12"/>
        <v/>
      </c>
      <c r="D193" s="73"/>
      <c r="E193" s="112"/>
      <c r="F193" s="121"/>
      <c r="G193" s="121"/>
      <c r="H193" s="72"/>
      <c r="I193" s="302" t="str">
        <f t="shared" si="13"/>
        <v/>
      </c>
      <c r="J193" s="72"/>
      <c r="K193" s="112"/>
      <c r="L193" s="112"/>
      <c r="M193" s="112"/>
      <c r="N193" s="112"/>
      <c r="O193" s="112"/>
      <c r="P193" s="112"/>
      <c r="Q193" s="112"/>
      <c r="R193" s="95"/>
      <c r="S193" s="72"/>
      <c r="T193" s="72"/>
      <c r="U193" s="72"/>
      <c r="V193" s="207" t="str">
        <f t="shared" si="14"/>
        <v/>
      </c>
      <c r="W193" s="95"/>
      <c r="X193" s="95"/>
      <c r="Y193" s="207" t="str">
        <f t="shared" si="15"/>
        <v/>
      </c>
      <c r="Z193" s="112"/>
      <c r="AA193" s="112"/>
      <c r="AB193" s="112"/>
      <c r="AC193" s="112"/>
      <c r="AD193" s="112"/>
      <c r="AE193" s="112"/>
      <c r="AF193" s="112"/>
      <c r="AG193" s="112"/>
      <c r="AH193" s="112"/>
      <c r="AI193" s="112"/>
      <c r="AJ193" s="112"/>
      <c r="AK193" s="112"/>
      <c r="AL193" s="112"/>
      <c r="AM193" s="112"/>
      <c r="AN193" s="112"/>
      <c r="AO193" s="72"/>
      <c r="AP193" s="112"/>
      <c r="AQ193" s="112"/>
      <c r="AR193" s="112"/>
      <c r="AS193" s="112"/>
      <c r="AT193" s="112"/>
      <c r="AU193" s="112"/>
      <c r="AV193" s="112"/>
    </row>
    <row r="194" spans="1:48" s="119" customFormat="1" collapsed="1" x14ac:dyDescent="0.2">
      <c r="A194" s="72"/>
      <c r="B194" s="121"/>
      <c r="C194" s="207" t="str">
        <f t="shared" si="12"/>
        <v/>
      </c>
      <c r="D194" s="73"/>
      <c r="E194" s="112"/>
      <c r="F194" s="121"/>
      <c r="G194" s="121"/>
      <c r="H194" s="72"/>
      <c r="I194" s="302" t="str">
        <f t="shared" si="13"/>
        <v/>
      </c>
      <c r="J194" s="72"/>
      <c r="K194" s="112"/>
      <c r="L194" s="112"/>
      <c r="M194" s="112"/>
      <c r="N194" s="112"/>
      <c r="O194" s="112"/>
      <c r="P194" s="112"/>
      <c r="Q194" s="112"/>
      <c r="R194" s="95"/>
      <c r="S194" s="72"/>
      <c r="T194" s="72"/>
      <c r="U194" s="72"/>
      <c r="V194" s="207" t="str">
        <f t="shared" si="14"/>
        <v/>
      </c>
      <c r="W194" s="95"/>
      <c r="X194" s="95"/>
      <c r="Y194" s="207" t="str">
        <f t="shared" si="15"/>
        <v/>
      </c>
      <c r="Z194" s="112"/>
      <c r="AA194" s="112"/>
      <c r="AB194" s="112"/>
      <c r="AC194" s="112"/>
      <c r="AD194" s="112"/>
      <c r="AE194" s="112"/>
      <c r="AF194" s="112"/>
      <c r="AG194" s="112"/>
      <c r="AH194" s="112"/>
      <c r="AI194" s="112"/>
      <c r="AJ194" s="112"/>
      <c r="AK194" s="112"/>
      <c r="AL194" s="112"/>
      <c r="AM194" s="112"/>
      <c r="AN194" s="112"/>
      <c r="AO194" s="72"/>
      <c r="AP194" s="112"/>
      <c r="AQ194" s="112"/>
      <c r="AR194" s="112"/>
      <c r="AS194" s="112"/>
      <c r="AT194" s="112"/>
      <c r="AU194" s="112"/>
      <c r="AV194" s="112"/>
    </row>
    <row r="195" spans="1:48" s="119" customFormat="1" collapsed="1" x14ac:dyDescent="0.2">
      <c r="A195" s="72"/>
      <c r="B195" s="121"/>
      <c r="C195" s="207" t="str">
        <f t="shared" si="12"/>
        <v/>
      </c>
      <c r="D195" s="73"/>
      <c r="E195" s="112"/>
      <c r="F195" s="121"/>
      <c r="G195" s="121"/>
      <c r="H195" s="72"/>
      <c r="I195" s="302" t="str">
        <f t="shared" si="13"/>
        <v/>
      </c>
      <c r="J195" s="72"/>
      <c r="K195" s="112"/>
      <c r="L195" s="112"/>
      <c r="M195" s="112"/>
      <c r="N195" s="112"/>
      <c r="O195" s="112"/>
      <c r="P195" s="112"/>
      <c r="Q195" s="112"/>
      <c r="R195" s="95"/>
      <c r="S195" s="72"/>
      <c r="T195" s="72"/>
      <c r="U195" s="72"/>
      <c r="V195" s="207" t="str">
        <f t="shared" si="14"/>
        <v/>
      </c>
      <c r="W195" s="95"/>
      <c r="X195" s="95"/>
      <c r="Y195" s="207" t="str">
        <f t="shared" si="15"/>
        <v/>
      </c>
      <c r="Z195" s="112"/>
      <c r="AA195" s="112"/>
      <c r="AB195" s="112"/>
      <c r="AC195" s="112"/>
      <c r="AD195" s="112"/>
      <c r="AE195" s="112"/>
      <c r="AF195" s="112"/>
      <c r="AG195" s="112"/>
      <c r="AH195" s="112"/>
      <c r="AI195" s="112"/>
      <c r="AJ195" s="112"/>
      <c r="AK195" s="112"/>
      <c r="AL195" s="112"/>
      <c r="AM195" s="112"/>
      <c r="AN195" s="112"/>
      <c r="AO195" s="72"/>
      <c r="AP195" s="112"/>
      <c r="AQ195" s="112"/>
      <c r="AR195" s="112"/>
      <c r="AS195" s="112"/>
      <c r="AT195" s="112"/>
      <c r="AU195" s="112"/>
      <c r="AV195" s="112"/>
    </row>
    <row r="196" spans="1:48" s="119" customFormat="1" collapsed="1" x14ac:dyDescent="0.2">
      <c r="A196" s="72"/>
      <c r="B196" s="121"/>
      <c r="C196" s="207" t="str">
        <f t="shared" si="12"/>
        <v/>
      </c>
      <c r="D196" s="73"/>
      <c r="E196" s="112"/>
      <c r="F196" s="121"/>
      <c r="G196" s="121"/>
      <c r="H196" s="72"/>
      <c r="I196" s="302" t="str">
        <f t="shared" si="13"/>
        <v/>
      </c>
      <c r="J196" s="72"/>
      <c r="K196" s="112"/>
      <c r="L196" s="112"/>
      <c r="M196" s="112"/>
      <c r="N196" s="112"/>
      <c r="O196" s="112"/>
      <c r="P196" s="112"/>
      <c r="Q196" s="112"/>
      <c r="R196" s="95"/>
      <c r="S196" s="72"/>
      <c r="T196" s="72"/>
      <c r="U196" s="72"/>
      <c r="V196" s="207" t="str">
        <f t="shared" si="14"/>
        <v/>
      </c>
      <c r="W196" s="95"/>
      <c r="X196" s="95"/>
      <c r="Y196" s="207" t="str">
        <f t="shared" si="15"/>
        <v/>
      </c>
      <c r="Z196" s="112"/>
      <c r="AA196" s="112"/>
      <c r="AB196" s="112"/>
      <c r="AC196" s="112"/>
      <c r="AD196" s="112"/>
      <c r="AE196" s="112"/>
      <c r="AF196" s="112"/>
      <c r="AG196" s="112"/>
      <c r="AH196" s="112"/>
      <c r="AI196" s="112"/>
      <c r="AJ196" s="112"/>
      <c r="AK196" s="112"/>
      <c r="AL196" s="112"/>
      <c r="AM196" s="112"/>
      <c r="AN196" s="112"/>
      <c r="AO196" s="72"/>
      <c r="AP196" s="112"/>
      <c r="AQ196" s="112"/>
      <c r="AR196" s="112"/>
      <c r="AS196" s="112"/>
      <c r="AT196" s="112"/>
      <c r="AU196" s="112"/>
      <c r="AV196" s="112"/>
    </row>
    <row r="197" spans="1:48" s="119" customFormat="1" collapsed="1" x14ac:dyDescent="0.2">
      <c r="A197" s="72"/>
      <c r="B197" s="121"/>
      <c r="C197" s="207" t="str">
        <f t="shared" si="12"/>
        <v/>
      </c>
      <c r="D197" s="73"/>
      <c r="E197" s="112"/>
      <c r="F197" s="121"/>
      <c r="G197" s="121"/>
      <c r="H197" s="72"/>
      <c r="I197" s="302" t="str">
        <f t="shared" si="13"/>
        <v/>
      </c>
      <c r="J197" s="72"/>
      <c r="K197" s="112"/>
      <c r="L197" s="112"/>
      <c r="M197" s="112"/>
      <c r="N197" s="112"/>
      <c r="O197" s="112"/>
      <c r="P197" s="112"/>
      <c r="Q197" s="112"/>
      <c r="R197" s="95"/>
      <c r="S197" s="72"/>
      <c r="T197" s="72"/>
      <c r="U197" s="72"/>
      <c r="V197" s="207" t="str">
        <f t="shared" si="14"/>
        <v/>
      </c>
      <c r="W197" s="95"/>
      <c r="X197" s="95"/>
      <c r="Y197" s="207" t="str">
        <f t="shared" si="15"/>
        <v/>
      </c>
      <c r="Z197" s="112"/>
      <c r="AA197" s="112"/>
      <c r="AB197" s="112"/>
      <c r="AC197" s="112"/>
      <c r="AD197" s="112"/>
      <c r="AE197" s="112"/>
      <c r="AF197" s="112"/>
      <c r="AG197" s="112"/>
      <c r="AH197" s="112"/>
      <c r="AI197" s="112"/>
      <c r="AJ197" s="112"/>
      <c r="AK197" s="112"/>
      <c r="AL197" s="112"/>
      <c r="AM197" s="112"/>
      <c r="AN197" s="112"/>
      <c r="AO197" s="72"/>
      <c r="AP197" s="112"/>
      <c r="AQ197" s="112"/>
      <c r="AR197" s="112"/>
      <c r="AS197" s="112"/>
      <c r="AT197" s="112"/>
      <c r="AU197" s="112"/>
      <c r="AV197" s="112"/>
    </row>
    <row r="198" spans="1:48" s="119" customFormat="1" collapsed="1" x14ac:dyDescent="0.2">
      <c r="A198" s="72"/>
      <c r="B198" s="121"/>
      <c r="C198" s="207" t="str">
        <f t="shared" si="12"/>
        <v/>
      </c>
      <c r="D198" s="73"/>
      <c r="E198" s="112"/>
      <c r="F198" s="121"/>
      <c r="G198" s="121"/>
      <c r="H198" s="72"/>
      <c r="I198" s="302" t="str">
        <f t="shared" si="13"/>
        <v/>
      </c>
      <c r="J198" s="72"/>
      <c r="K198" s="112"/>
      <c r="L198" s="112"/>
      <c r="M198" s="112"/>
      <c r="N198" s="112"/>
      <c r="O198" s="112"/>
      <c r="P198" s="112"/>
      <c r="Q198" s="112"/>
      <c r="R198" s="95"/>
      <c r="S198" s="72"/>
      <c r="T198" s="72"/>
      <c r="U198" s="72"/>
      <c r="V198" s="207" t="str">
        <f t="shared" si="14"/>
        <v/>
      </c>
      <c r="W198" s="95"/>
      <c r="X198" s="95"/>
      <c r="Y198" s="207" t="str">
        <f t="shared" si="15"/>
        <v/>
      </c>
      <c r="Z198" s="112"/>
      <c r="AA198" s="112"/>
      <c r="AB198" s="112"/>
      <c r="AC198" s="112"/>
      <c r="AD198" s="112"/>
      <c r="AE198" s="112"/>
      <c r="AF198" s="112"/>
      <c r="AG198" s="112"/>
      <c r="AH198" s="112"/>
      <c r="AI198" s="112"/>
      <c r="AJ198" s="112"/>
      <c r="AK198" s="112"/>
      <c r="AL198" s="112"/>
      <c r="AM198" s="112"/>
      <c r="AN198" s="112"/>
      <c r="AO198" s="72"/>
      <c r="AP198" s="112"/>
      <c r="AQ198" s="112"/>
      <c r="AR198" s="112"/>
      <c r="AS198" s="112"/>
      <c r="AT198" s="112"/>
      <c r="AU198" s="112"/>
      <c r="AV198" s="112"/>
    </row>
    <row r="199" spans="1:48" s="119" customFormat="1" collapsed="1" x14ac:dyDescent="0.2">
      <c r="A199" s="72"/>
      <c r="B199" s="121"/>
      <c r="C199" s="207" t="str">
        <f t="shared" ref="C199:C262" si="16">IF(D199="","",(VLOOKUP(D199,Generic_Road_Names_Table_Array,2,FALSE)))</f>
        <v/>
      </c>
      <c r="D199" s="73"/>
      <c r="E199" s="112"/>
      <c r="F199" s="121"/>
      <c r="G199" s="121"/>
      <c r="H199" s="72"/>
      <c r="I199" s="302" t="str">
        <f t="shared" ref="I199:I262" si="17">IF(H199="","",(VLOOKUP(H199,Generic_Side_Table_Array,2,FALSE)))</f>
        <v/>
      </c>
      <c r="J199" s="72"/>
      <c r="K199" s="112"/>
      <c r="L199" s="112"/>
      <c r="M199" s="112"/>
      <c r="N199" s="112"/>
      <c r="O199" s="112"/>
      <c r="P199" s="112"/>
      <c r="Q199" s="112"/>
      <c r="R199" s="95"/>
      <c r="S199" s="72"/>
      <c r="T199" s="72"/>
      <c r="U199" s="72"/>
      <c r="V199" s="207" t="str">
        <f t="shared" ref="V199:V262" si="18">IF(U199="","",(VLOOKUP(U199,Generic_Length_Adjustment_Reason_Table_Array,2,FALSE)))</f>
        <v/>
      </c>
      <c r="W199" s="95"/>
      <c r="X199" s="95"/>
      <c r="Y199" s="207" t="str">
        <f t="shared" ref="Y199:Y262" si="19">IF(X199="","",(VLOOKUP(X199,Shoulder_Shoulder_Material_Table_Array,2,FALSE)))</f>
        <v/>
      </c>
      <c r="Z199" s="112"/>
      <c r="AA199" s="112"/>
      <c r="AB199" s="112"/>
      <c r="AC199" s="112"/>
      <c r="AD199" s="112"/>
      <c r="AE199" s="112"/>
      <c r="AF199" s="112"/>
      <c r="AG199" s="112"/>
      <c r="AH199" s="112"/>
      <c r="AI199" s="112"/>
      <c r="AJ199" s="112"/>
      <c r="AK199" s="112"/>
      <c r="AL199" s="112"/>
      <c r="AM199" s="112"/>
      <c r="AN199" s="112"/>
      <c r="AO199" s="72"/>
      <c r="AP199" s="112"/>
      <c r="AQ199" s="112"/>
      <c r="AR199" s="112"/>
      <c r="AS199" s="112"/>
      <c r="AT199" s="112"/>
      <c r="AU199" s="112"/>
      <c r="AV199" s="112"/>
    </row>
    <row r="200" spans="1:48" s="119" customFormat="1" collapsed="1" x14ac:dyDescent="0.2">
      <c r="A200" s="72"/>
      <c r="B200" s="121"/>
      <c r="C200" s="207" t="str">
        <f t="shared" si="16"/>
        <v/>
      </c>
      <c r="D200" s="73"/>
      <c r="E200" s="112"/>
      <c r="F200" s="121"/>
      <c r="G200" s="121"/>
      <c r="H200" s="72"/>
      <c r="I200" s="302" t="str">
        <f t="shared" si="17"/>
        <v/>
      </c>
      <c r="J200" s="72"/>
      <c r="K200" s="112"/>
      <c r="L200" s="112"/>
      <c r="M200" s="112"/>
      <c r="N200" s="112"/>
      <c r="O200" s="112"/>
      <c r="P200" s="112"/>
      <c r="Q200" s="112"/>
      <c r="R200" s="95"/>
      <c r="S200" s="72"/>
      <c r="T200" s="72"/>
      <c r="U200" s="72"/>
      <c r="V200" s="207" t="str">
        <f t="shared" si="18"/>
        <v/>
      </c>
      <c r="W200" s="95"/>
      <c r="X200" s="95"/>
      <c r="Y200" s="207" t="str">
        <f t="shared" si="19"/>
        <v/>
      </c>
      <c r="Z200" s="112"/>
      <c r="AA200" s="112"/>
      <c r="AB200" s="112"/>
      <c r="AC200" s="112"/>
      <c r="AD200" s="112"/>
      <c r="AE200" s="112"/>
      <c r="AF200" s="112"/>
      <c r="AG200" s="112"/>
      <c r="AH200" s="112"/>
      <c r="AI200" s="112"/>
      <c r="AJ200" s="112"/>
      <c r="AK200" s="112"/>
      <c r="AL200" s="112"/>
      <c r="AM200" s="112"/>
      <c r="AN200" s="112"/>
      <c r="AO200" s="72"/>
      <c r="AP200" s="112"/>
      <c r="AQ200" s="112"/>
      <c r="AR200" s="112"/>
      <c r="AS200" s="112"/>
      <c r="AT200" s="112"/>
      <c r="AU200" s="112"/>
      <c r="AV200" s="112"/>
    </row>
    <row r="201" spans="1:48" s="119" customFormat="1" collapsed="1" x14ac:dyDescent="0.2">
      <c r="A201" s="72"/>
      <c r="B201" s="121"/>
      <c r="C201" s="207" t="str">
        <f t="shared" si="16"/>
        <v/>
      </c>
      <c r="D201" s="73"/>
      <c r="E201" s="112"/>
      <c r="F201" s="121"/>
      <c r="G201" s="121"/>
      <c r="H201" s="72"/>
      <c r="I201" s="302" t="str">
        <f t="shared" si="17"/>
        <v/>
      </c>
      <c r="J201" s="72"/>
      <c r="K201" s="112"/>
      <c r="L201" s="112"/>
      <c r="M201" s="112"/>
      <c r="N201" s="112"/>
      <c r="O201" s="112"/>
      <c r="P201" s="112"/>
      <c r="Q201" s="112"/>
      <c r="R201" s="95"/>
      <c r="S201" s="72"/>
      <c r="T201" s="72"/>
      <c r="U201" s="72"/>
      <c r="V201" s="207" t="str">
        <f t="shared" si="18"/>
        <v/>
      </c>
      <c r="W201" s="95"/>
      <c r="X201" s="95"/>
      <c r="Y201" s="207" t="str">
        <f t="shared" si="19"/>
        <v/>
      </c>
      <c r="Z201" s="112"/>
      <c r="AA201" s="112"/>
      <c r="AB201" s="112"/>
      <c r="AC201" s="112"/>
      <c r="AD201" s="112"/>
      <c r="AE201" s="112"/>
      <c r="AF201" s="112"/>
      <c r="AG201" s="112"/>
      <c r="AH201" s="112"/>
      <c r="AI201" s="112"/>
      <c r="AJ201" s="112"/>
      <c r="AK201" s="112"/>
      <c r="AL201" s="112"/>
      <c r="AM201" s="112"/>
      <c r="AN201" s="112"/>
      <c r="AO201" s="72"/>
      <c r="AP201" s="112"/>
      <c r="AQ201" s="112"/>
      <c r="AR201" s="112"/>
      <c r="AS201" s="112"/>
      <c r="AT201" s="112"/>
      <c r="AU201" s="112"/>
      <c r="AV201" s="112"/>
    </row>
    <row r="202" spans="1:48" s="119" customFormat="1" collapsed="1" x14ac:dyDescent="0.2">
      <c r="A202" s="72"/>
      <c r="B202" s="121"/>
      <c r="C202" s="207" t="str">
        <f t="shared" si="16"/>
        <v/>
      </c>
      <c r="D202" s="73"/>
      <c r="E202" s="112"/>
      <c r="F202" s="121"/>
      <c r="G202" s="121"/>
      <c r="H202" s="72"/>
      <c r="I202" s="302" t="str">
        <f t="shared" si="17"/>
        <v/>
      </c>
      <c r="J202" s="72"/>
      <c r="K202" s="112"/>
      <c r="L202" s="112"/>
      <c r="M202" s="112"/>
      <c r="N202" s="112"/>
      <c r="O202" s="112"/>
      <c r="P202" s="112"/>
      <c r="Q202" s="112"/>
      <c r="R202" s="95"/>
      <c r="S202" s="72"/>
      <c r="T202" s="72"/>
      <c r="U202" s="72"/>
      <c r="V202" s="207" t="str">
        <f t="shared" si="18"/>
        <v/>
      </c>
      <c r="W202" s="95"/>
      <c r="X202" s="95"/>
      <c r="Y202" s="207" t="str">
        <f t="shared" si="19"/>
        <v/>
      </c>
      <c r="Z202" s="112"/>
      <c r="AA202" s="112"/>
      <c r="AB202" s="112"/>
      <c r="AC202" s="112"/>
      <c r="AD202" s="112"/>
      <c r="AE202" s="112"/>
      <c r="AF202" s="112"/>
      <c r="AG202" s="112"/>
      <c r="AH202" s="112"/>
      <c r="AI202" s="112"/>
      <c r="AJ202" s="112"/>
      <c r="AK202" s="112"/>
      <c r="AL202" s="112"/>
      <c r="AM202" s="112"/>
      <c r="AN202" s="112"/>
      <c r="AO202" s="72"/>
      <c r="AP202" s="112"/>
      <c r="AQ202" s="112"/>
      <c r="AR202" s="112"/>
      <c r="AS202" s="112"/>
      <c r="AT202" s="112"/>
      <c r="AU202" s="112"/>
      <c r="AV202" s="112"/>
    </row>
    <row r="203" spans="1:48" s="119" customFormat="1" collapsed="1" x14ac:dyDescent="0.2">
      <c r="A203" s="72"/>
      <c r="B203" s="121"/>
      <c r="C203" s="207" t="str">
        <f t="shared" si="16"/>
        <v/>
      </c>
      <c r="D203" s="73"/>
      <c r="E203" s="112"/>
      <c r="F203" s="121"/>
      <c r="G203" s="121"/>
      <c r="H203" s="72"/>
      <c r="I203" s="302" t="str">
        <f t="shared" si="17"/>
        <v/>
      </c>
      <c r="J203" s="72"/>
      <c r="K203" s="112"/>
      <c r="L203" s="112"/>
      <c r="M203" s="112"/>
      <c r="N203" s="112"/>
      <c r="O203" s="112"/>
      <c r="P203" s="112"/>
      <c r="Q203" s="112"/>
      <c r="R203" s="95"/>
      <c r="S203" s="72"/>
      <c r="T203" s="72"/>
      <c r="U203" s="72"/>
      <c r="V203" s="207" t="str">
        <f t="shared" si="18"/>
        <v/>
      </c>
      <c r="W203" s="95"/>
      <c r="X203" s="95"/>
      <c r="Y203" s="207" t="str">
        <f t="shared" si="19"/>
        <v/>
      </c>
      <c r="Z203" s="112"/>
      <c r="AA203" s="112"/>
      <c r="AB203" s="112"/>
      <c r="AC203" s="112"/>
      <c r="AD203" s="112"/>
      <c r="AE203" s="112"/>
      <c r="AF203" s="112"/>
      <c r="AG203" s="112"/>
      <c r="AH203" s="112"/>
      <c r="AI203" s="112"/>
      <c r="AJ203" s="112"/>
      <c r="AK203" s="112"/>
      <c r="AL203" s="112"/>
      <c r="AM203" s="112"/>
      <c r="AN203" s="112"/>
      <c r="AO203" s="72"/>
      <c r="AP203" s="112"/>
      <c r="AQ203" s="112"/>
      <c r="AR203" s="112"/>
      <c r="AS203" s="112"/>
      <c r="AT203" s="112"/>
      <c r="AU203" s="112"/>
      <c r="AV203" s="112"/>
    </row>
    <row r="204" spans="1:48" s="119" customFormat="1" collapsed="1" x14ac:dyDescent="0.2">
      <c r="A204" s="72"/>
      <c r="B204" s="121"/>
      <c r="C204" s="207" t="str">
        <f t="shared" si="16"/>
        <v/>
      </c>
      <c r="D204" s="73"/>
      <c r="E204" s="112"/>
      <c r="F204" s="121"/>
      <c r="G204" s="121"/>
      <c r="H204" s="72"/>
      <c r="I204" s="302" t="str">
        <f t="shared" si="17"/>
        <v/>
      </c>
      <c r="J204" s="72"/>
      <c r="K204" s="112"/>
      <c r="L204" s="112"/>
      <c r="M204" s="112"/>
      <c r="N204" s="112"/>
      <c r="O204" s="112"/>
      <c r="P204" s="112"/>
      <c r="Q204" s="112"/>
      <c r="R204" s="95"/>
      <c r="S204" s="72"/>
      <c r="T204" s="72"/>
      <c r="U204" s="72"/>
      <c r="V204" s="207" t="str">
        <f t="shared" si="18"/>
        <v/>
      </c>
      <c r="W204" s="95"/>
      <c r="X204" s="95"/>
      <c r="Y204" s="207" t="str">
        <f t="shared" si="19"/>
        <v/>
      </c>
      <c r="Z204" s="112"/>
      <c r="AA204" s="112"/>
      <c r="AB204" s="112"/>
      <c r="AC204" s="112"/>
      <c r="AD204" s="112"/>
      <c r="AE204" s="112"/>
      <c r="AF204" s="112"/>
      <c r="AG204" s="112"/>
      <c r="AH204" s="112"/>
      <c r="AI204" s="112"/>
      <c r="AJ204" s="112"/>
      <c r="AK204" s="112"/>
      <c r="AL204" s="112"/>
      <c r="AM204" s="112"/>
      <c r="AN204" s="112"/>
      <c r="AO204" s="72"/>
      <c r="AP204" s="112"/>
      <c r="AQ204" s="112"/>
      <c r="AR204" s="112"/>
      <c r="AS204" s="112"/>
      <c r="AT204" s="112"/>
      <c r="AU204" s="112"/>
      <c r="AV204" s="112"/>
    </row>
    <row r="205" spans="1:48" s="119" customFormat="1" collapsed="1" x14ac:dyDescent="0.2">
      <c r="A205" s="72"/>
      <c r="B205" s="121"/>
      <c r="C205" s="207" t="str">
        <f t="shared" si="16"/>
        <v/>
      </c>
      <c r="D205" s="73"/>
      <c r="E205" s="112"/>
      <c r="F205" s="121"/>
      <c r="G205" s="121"/>
      <c r="H205" s="72"/>
      <c r="I205" s="302" t="str">
        <f t="shared" si="17"/>
        <v/>
      </c>
      <c r="J205" s="72"/>
      <c r="K205" s="112"/>
      <c r="L205" s="112"/>
      <c r="M205" s="112"/>
      <c r="N205" s="112"/>
      <c r="O205" s="112"/>
      <c r="P205" s="112"/>
      <c r="Q205" s="112"/>
      <c r="R205" s="95"/>
      <c r="S205" s="72"/>
      <c r="T205" s="72"/>
      <c r="U205" s="72"/>
      <c r="V205" s="207" t="str">
        <f t="shared" si="18"/>
        <v/>
      </c>
      <c r="W205" s="95"/>
      <c r="X205" s="95"/>
      <c r="Y205" s="207" t="str">
        <f t="shared" si="19"/>
        <v/>
      </c>
      <c r="Z205" s="112"/>
      <c r="AA205" s="112"/>
      <c r="AB205" s="112"/>
      <c r="AC205" s="112"/>
      <c r="AD205" s="112"/>
      <c r="AE205" s="112"/>
      <c r="AF205" s="112"/>
      <c r="AG205" s="112"/>
      <c r="AH205" s="112"/>
      <c r="AI205" s="112"/>
      <c r="AJ205" s="112"/>
      <c r="AK205" s="112"/>
      <c r="AL205" s="112"/>
      <c r="AM205" s="112"/>
      <c r="AN205" s="112"/>
      <c r="AO205" s="72"/>
      <c r="AP205" s="112"/>
      <c r="AQ205" s="112"/>
      <c r="AR205" s="112"/>
      <c r="AS205" s="112"/>
      <c r="AT205" s="112"/>
      <c r="AU205" s="112"/>
      <c r="AV205" s="112"/>
    </row>
    <row r="206" spans="1:48" s="119" customFormat="1" collapsed="1" x14ac:dyDescent="0.2">
      <c r="A206" s="72"/>
      <c r="B206" s="121"/>
      <c r="C206" s="207" t="str">
        <f t="shared" si="16"/>
        <v/>
      </c>
      <c r="D206" s="73"/>
      <c r="E206" s="112"/>
      <c r="F206" s="121"/>
      <c r="G206" s="121"/>
      <c r="H206" s="72"/>
      <c r="I206" s="302" t="str">
        <f t="shared" si="17"/>
        <v/>
      </c>
      <c r="J206" s="72"/>
      <c r="K206" s="112"/>
      <c r="L206" s="112"/>
      <c r="M206" s="112"/>
      <c r="N206" s="112"/>
      <c r="O206" s="112"/>
      <c r="P206" s="112"/>
      <c r="Q206" s="112"/>
      <c r="R206" s="95"/>
      <c r="S206" s="72"/>
      <c r="T206" s="72"/>
      <c r="U206" s="72"/>
      <c r="V206" s="207" t="str">
        <f t="shared" si="18"/>
        <v/>
      </c>
      <c r="W206" s="95"/>
      <c r="X206" s="95"/>
      <c r="Y206" s="207" t="str">
        <f t="shared" si="19"/>
        <v/>
      </c>
      <c r="Z206" s="112"/>
      <c r="AA206" s="112"/>
      <c r="AB206" s="112"/>
      <c r="AC206" s="112"/>
      <c r="AD206" s="112"/>
      <c r="AE206" s="112"/>
      <c r="AF206" s="112"/>
      <c r="AG206" s="112"/>
      <c r="AH206" s="112"/>
      <c r="AI206" s="112"/>
      <c r="AJ206" s="112"/>
      <c r="AK206" s="112"/>
      <c r="AL206" s="112"/>
      <c r="AM206" s="112"/>
      <c r="AN206" s="112"/>
      <c r="AO206" s="72"/>
      <c r="AP206" s="112"/>
      <c r="AQ206" s="112"/>
      <c r="AR206" s="112"/>
      <c r="AS206" s="112"/>
      <c r="AT206" s="112"/>
      <c r="AU206" s="112"/>
      <c r="AV206" s="112"/>
    </row>
    <row r="207" spans="1:48" s="119" customFormat="1" collapsed="1" x14ac:dyDescent="0.2">
      <c r="A207" s="72"/>
      <c r="B207" s="121"/>
      <c r="C207" s="207" t="str">
        <f t="shared" si="16"/>
        <v/>
      </c>
      <c r="D207" s="73"/>
      <c r="E207" s="112"/>
      <c r="F207" s="121"/>
      <c r="G207" s="121"/>
      <c r="H207" s="72"/>
      <c r="I207" s="302" t="str">
        <f t="shared" si="17"/>
        <v/>
      </c>
      <c r="J207" s="72"/>
      <c r="K207" s="112"/>
      <c r="L207" s="112"/>
      <c r="M207" s="112"/>
      <c r="N207" s="112"/>
      <c r="O207" s="112"/>
      <c r="P207" s="112"/>
      <c r="Q207" s="112"/>
      <c r="R207" s="95"/>
      <c r="S207" s="72"/>
      <c r="T207" s="72"/>
      <c r="U207" s="72"/>
      <c r="V207" s="207" t="str">
        <f t="shared" si="18"/>
        <v/>
      </c>
      <c r="W207" s="95"/>
      <c r="X207" s="95"/>
      <c r="Y207" s="207" t="str">
        <f t="shared" si="19"/>
        <v/>
      </c>
      <c r="Z207" s="112"/>
      <c r="AA207" s="112"/>
      <c r="AB207" s="112"/>
      <c r="AC207" s="112"/>
      <c r="AD207" s="112"/>
      <c r="AE207" s="112"/>
      <c r="AF207" s="112"/>
      <c r="AG207" s="112"/>
      <c r="AH207" s="112"/>
      <c r="AI207" s="112"/>
      <c r="AJ207" s="112"/>
      <c r="AK207" s="112"/>
      <c r="AL207" s="112"/>
      <c r="AM207" s="112"/>
      <c r="AN207" s="112"/>
      <c r="AO207" s="72"/>
      <c r="AP207" s="112"/>
      <c r="AQ207" s="112"/>
      <c r="AR207" s="112"/>
      <c r="AS207" s="112"/>
      <c r="AT207" s="112"/>
      <c r="AU207" s="112"/>
      <c r="AV207" s="112"/>
    </row>
    <row r="208" spans="1:48" s="119" customFormat="1" collapsed="1" x14ac:dyDescent="0.2">
      <c r="A208" s="72"/>
      <c r="B208" s="121"/>
      <c r="C208" s="207" t="str">
        <f t="shared" si="16"/>
        <v/>
      </c>
      <c r="D208" s="73"/>
      <c r="E208" s="112"/>
      <c r="F208" s="121"/>
      <c r="G208" s="121"/>
      <c r="H208" s="72"/>
      <c r="I208" s="302" t="str">
        <f t="shared" si="17"/>
        <v/>
      </c>
      <c r="J208" s="72"/>
      <c r="K208" s="112"/>
      <c r="L208" s="112"/>
      <c r="M208" s="112"/>
      <c r="N208" s="112"/>
      <c r="O208" s="112"/>
      <c r="P208" s="112"/>
      <c r="Q208" s="112"/>
      <c r="R208" s="95"/>
      <c r="S208" s="72"/>
      <c r="T208" s="72"/>
      <c r="U208" s="72"/>
      <c r="V208" s="207" t="str">
        <f t="shared" si="18"/>
        <v/>
      </c>
      <c r="W208" s="95"/>
      <c r="X208" s="95"/>
      <c r="Y208" s="207" t="str">
        <f t="shared" si="19"/>
        <v/>
      </c>
      <c r="Z208" s="112"/>
      <c r="AA208" s="112"/>
      <c r="AB208" s="112"/>
      <c r="AC208" s="112"/>
      <c r="AD208" s="112"/>
      <c r="AE208" s="112"/>
      <c r="AF208" s="112"/>
      <c r="AG208" s="112"/>
      <c r="AH208" s="112"/>
      <c r="AI208" s="112"/>
      <c r="AJ208" s="112"/>
      <c r="AK208" s="112"/>
      <c r="AL208" s="112"/>
      <c r="AM208" s="112"/>
      <c r="AN208" s="112"/>
      <c r="AO208" s="72"/>
      <c r="AP208" s="112"/>
      <c r="AQ208" s="112"/>
      <c r="AR208" s="112"/>
      <c r="AS208" s="112"/>
      <c r="AT208" s="112"/>
      <c r="AU208" s="112"/>
      <c r="AV208" s="112"/>
    </row>
    <row r="209" spans="1:48" s="119" customFormat="1" collapsed="1" x14ac:dyDescent="0.2">
      <c r="A209" s="72"/>
      <c r="B209" s="121"/>
      <c r="C209" s="207" t="str">
        <f t="shared" si="16"/>
        <v/>
      </c>
      <c r="D209" s="73"/>
      <c r="E209" s="112"/>
      <c r="F209" s="121"/>
      <c r="G209" s="121"/>
      <c r="H209" s="72"/>
      <c r="I209" s="302" t="str">
        <f t="shared" si="17"/>
        <v/>
      </c>
      <c r="J209" s="72"/>
      <c r="K209" s="112"/>
      <c r="L209" s="112"/>
      <c r="M209" s="112"/>
      <c r="N209" s="112"/>
      <c r="O209" s="112"/>
      <c r="P209" s="112"/>
      <c r="Q209" s="112"/>
      <c r="R209" s="95"/>
      <c r="S209" s="72"/>
      <c r="T209" s="72"/>
      <c r="U209" s="72"/>
      <c r="V209" s="207" t="str">
        <f t="shared" si="18"/>
        <v/>
      </c>
      <c r="W209" s="95"/>
      <c r="X209" s="95"/>
      <c r="Y209" s="207" t="str">
        <f t="shared" si="19"/>
        <v/>
      </c>
      <c r="Z209" s="112"/>
      <c r="AA209" s="112"/>
      <c r="AB209" s="112"/>
      <c r="AC209" s="112"/>
      <c r="AD209" s="112"/>
      <c r="AE209" s="112"/>
      <c r="AF209" s="112"/>
      <c r="AG209" s="112"/>
      <c r="AH209" s="112"/>
      <c r="AI209" s="112"/>
      <c r="AJ209" s="112"/>
      <c r="AK209" s="112"/>
      <c r="AL209" s="112"/>
      <c r="AM209" s="112"/>
      <c r="AN209" s="112"/>
      <c r="AO209" s="72"/>
      <c r="AP209" s="112"/>
      <c r="AQ209" s="112"/>
      <c r="AR209" s="112"/>
      <c r="AS209" s="112"/>
      <c r="AT209" s="112"/>
      <c r="AU209" s="112"/>
      <c r="AV209" s="112"/>
    </row>
    <row r="210" spans="1:48" s="119" customFormat="1" collapsed="1" x14ac:dyDescent="0.2">
      <c r="A210" s="72"/>
      <c r="B210" s="121"/>
      <c r="C210" s="207" t="str">
        <f t="shared" si="16"/>
        <v/>
      </c>
      <c r="D210" s="73"/>
      <c r="E210" s="112"/>
      <c r="F210" s="121"/>
      <c r="G210" s="121"/>
      <c r="H210" s="72"/>
      <c r="I210" s="302" t="str">
        <f t="shared" si="17"/>
        <v/>
      </c>
      <c r="J210" s="72"/>
      <c r="K210" s="112"/>
      <c r="L210" s="112"/>
      <c r="M210" s="112"/>
      <c r="N210" s="112"/>
      <c r="O210" s="112"/>
      <c r="P210" s="112"/>
      <c r="Q210" s="112"/>
      <c r="R210" s="95"/>
      <c r="S210" s="72"/>
      <c r="T210" s="72"/>
      <c r="U210" s="72"/>
      <c r="V210" s="207" t="str">
        <f t="shared" si="18"/>
        <v/>
      </c>
      <c r="W210" s="95"/>
      <c r="X210" s="95"/>
      <c r="Y210" s="207" t="str">
        <f t="shared" si="19"/>
        <v/>
      </c>
      <c r="Z210" s="112"/>
      <c r="AA210" s="112"/>
      <c r="AB210" s="112"/>
      <c r="AC210" s="112"/>
      <c r="AD210" s="112"/>
      <c r="AE210" s="112"/>
      <c r="AF210" s="112"/>
      <c r="AG210" s="112"/>
      <c r="AH210" s="112"/>
      <c r="AI210" s="112"/>
      <c r="AJ210" s="112"/>
      <c r="AK210" s="112"/>
      <c r="AL210" s="112"/>
      <c r="AM210" s="112"/>
      <c r="AN210" s="112"/>
      <c r="AO210" s="72"/>
      <c r="AP210" s="112"/>
      <c r="AQ210" s="112"/>
      <c r="AR210" s="112"/>
      <c r="AS210" s="112"/>
      <c r="AT210" s="112"/>
      <c r="AU210" s="112"/>
      <c r="AV210" s="112"/>
    </row>
    <row r="211" spans="1:48" s="119" customFormat="1" collapsed="1" x14ac:dyDescent="0.2">
      <c r="A211" s="72"/>
      <c r="B211" s="121"/>
      <c r="C211" s="207" t="str">
        <f t="shared" si="16"/>
        <v/>
      </c>
      <c r="D211" s="73"/>
      <c r="E211" s="112"/>
      <c r="F211" s="121"/>
      <c r="G211" s="121"/>
      <c r="H211" s="72"/>
      <c r="I211" s="302" t="str">
        <f t="shared" si="17"/>
        <v/>
      </c>
      <c r="J211" s="72"/>
      <c r="K211" s="112"/>
      <c r="L211" s="112"/>
      <c r="M211" s="112"/>
      <c r="N211" s="112"/>
      <c r="O211" s="112"/>
      <c r="P211" s="112"/>
      <c r="Q211" s="112"/>
      <c r="R211" s="95"/>
      <c r="S211" s="72"/>
      <c r="T211" s="72"/>
      <c r="U211" s="72"/>
      <c r="V211" s="207" t="str">
        <f t="shared" si="18"/>
        <v/>
      </c>
      <c r="W211" s="95"/>
      <c r="X211" s="95"/>
      <c r="Y211" s="207" t="str">
        <f t="shared" si="19"/>
        <v/>
      </c>
      <c r="Z211" s="112"/>
      <c r="AA211" s="112"/>
      <c r="AB211" s="112"/>
      <c r="AC211" s="112"/>
      <c r="AD211" s="112"/>
      <c r="AE211" s="112"/>
      <c r="AF211" s="112"/>
      <c r="AG211" s="112"/>
      <c r="AH211" s="112"/>
      <c r="AI211" s="112"/>
      <c r="AJ211" s="112"/>
      <c r="AK211" s="112"/>
      <c r="AL211" s="112"/>
      <c r="AM211" s="112"/>
      <c r="AN211" s="112"/>
      <c r="AO211" s="72"/>
      <c r="AP211" s="112"/>
      <c r="AQ211" s="112"/>
      <c r="AR211" s="112"/>
      <c r="AS211" s="112"/>
      <c r="AT211" s="112"/>
      <c r="AU211" s="112"/>
      <c r="AV211" s="112"/>
    </row>
    <row r="212" spans="1:48" s="119" customFormat="1" collapsed="1" x14ac:dyDescent="0.2">
      <c r="A212" s="72"/>
      <c r="B212" s="121"/>
      <c r="C212" s="207" t="str">
        <f t="shared" si="16"/>
        <v/>
      </c>
      <c r="D212" s="73"/>
      <c r="E212" s="112"/>
      <c r="F212" s="121"/>
      <c r="G212" s="121"/>
      <c r="H212" s="72"/>
      <c r="I212" s="302" t="str">
        <f t="shared" si="17"/>
        <v/>
      </c>
      <c r="J212" s="72"/>
      <c r="K212" s="112"/>
      <c r="L212" s="112"/>
      <c r="M212" s="112"/>
      <c r="N212" s="112"/>
      <c r="O212" s="112"/>
      <c r="P212" s="112"/>
      <c r="Q212" s="112"/>
      <c r="R212" s="95"/>
      <c r="S212" s="72"/>
      <c r="T212" s="72"/>
      <c r="U212" s="72"/>
      <c r="V212" s="207" t="str">
        <f t="shared" si="18"/>
        <v/>
      </c>
      <c r="W212" s="95"/>
      <c r="X212" s="95"/>
      <c r="Y212" s="207" t="str">
        <f t="shared" si="19"/>
        <v/>
      </c>
      <c r="Z212" s="112"/>
      <c r="AA212" s="112"/>
      <c r="AB212" s="112"/>
      <c r="AC212" s="112"/>
      <c r="AD212" s="112"/>
      <c r="AE212" s="112"/>
      <c r="AF212" s="112"/>
      <c r="AG212" s="112"/>
      <c r="AH212" s="112"/>
      <c r="AI212" s="112"/>
      <c r="AJ212" s="112"/>
      <c r="AK212" s="112"/>
      <c r="AL212" s="112"/>
      <c r="AM212" s="112"/>
      <c r="AN212" s="112"/>
      <c r="AO212" s="72"/>
      <c r="AP212" s="112"/>
      <c r="AQ212" s="112"/>
      <c r="AR212" s="112"/>
      <c r="AS212" s="112"/>
      <c r="AT212" s="112"/>
      <c r="AU212" s="112"/>
      <c r="AV212" s="112"/>
    </row>
    <row r="213" spans="1:48" s="119" customFormat="1" collapsed="1" x14ac:dyDescent="0.2">
      <c r="A213" s="72"/>
      <c r="B213" s="121"/>
      <c r="C213" s="207" t="str">
        <f t="shared" si="16"/>
        <v/>
      </c>
      <c r="D213" s="73"/>
      <c r="E213" s="112"/>
      <c r="F213" s="121"/>
      <c r="G213" s="121"/>
      <c r="H213" s="72"/>
      <c r="I213" s="302" t="str">
        <f t="shared" si="17"/>
        <v/>
      </c>
      <c r="J213" s="72"/>
      <c r="K213" s="112"/>
      <c r="L213" s="112"/>
      <c r="M213" s="112"/>
      <c r="N213" s="112"/>
      <c r="O213" s="112"/>
      <c r="P213" s="112"/>
      <c r="Q213" s="112"/>
      <c r="R213" s="95"/>
      <c r="S213" s="72"/>
      <c r="T213" s="72"/>
      <c r="U213" s="72"/>
      <c r="V213" s="207" t="str">
        <f t="shared" si="18"/>
        <v/>
      </c>
      <c r="W213" s="95"/>
      <c r="X213" s="95"/>
      <c r="Y213" s="207" t="str">
        <f t="shared" si="19"/>
        <v/>
      </c>
      <c r="Z213" s="112"/>
      <c r="AA213" s="112"/>
      <c r="AB213" s="112"/>
      <c r="AC213" s="112"/>
      <c r="AD213" s="112"/>
      <c r="AE213" s="112"/>
      <c r="AF213" s="112"/>
      <c r="AG213" s="112"/>
      <c r="AH213" s="112"/>
      <c r="AI213" s="112"/>
      <c r="AJ213" s="112"/>
      <c r="AK213" s="112"/>
      <c r="AL213" s="112"/>
      <c r="AM213" s="112"/>
      <c r="AN213" s="112"/>
      <c r="AO213" s="72"/>
      <c r="AP213" s="112"/>
      <c r="AQ213" s="112"/>
      <c r="AR213" s="112"/>
      <c r="AS213" s="112"/>
      <c r="AT213" s="112"/>
      <c r="AU213" s="112"/>
      <c r="AV213" s="112"/>
    </row>
    <row r="214" spans="1:48" s="119" customFormat="1" collapsed="1" x14ac:dyDescent="0.2">
      <c r="A214" s="72"/>
      <c r="B214" s="121"/>
      <c r="C214" s="207" t="str">
        <f t="shared" si="16"/>
        <v/>
      </c>
      <c r="D214" s="73"/>
      <c r="E214" s="112"/>
      <c r="F214" s="121"/>
      <c r="G214" s="121"/>
      <c r="H214" s="72"/>
      <c r="I214" s="302" t="str">
        <f t="shared" si="17"/>
        <v/>
      </c>
      <c r="J214" s="72"/>
      <c r="K214" s="112"/>
      <c r="L214" s="112"/>
      <c r="M214" s="112"/>
      <c r="N214" s="112"/>
      <c r="O214" s="112"/>
      <c r="P214" s="112"/>
      <c r="Q214" s="112"/>
      <c r="R214" s="95"/>
      <c r="S214" s="72"/>
      <c r="T214" s="72"/>
      <c r="U214" s="72"/>
      <c r="V214" s="207" t="str">
        <f t="shared" si="18"/>
        <v/>
      </c>
      <c r="W214" s="95"/>
      <c r="X214" s="95"/>
      <c r="Y214" s="207" t="str">
        <f t="shared" si="19"/>
        <v/>
      </c>
      <c r="Z214" s="112"/>
      <c r="AA214" s="112"/>
      <c r="AB214" s="112"/>
      <c r="AC214" s="112"/>
      <c r="AD214" s="112"/>
      <c r="AE214" s="112"/>
      <c r="AF214" s="112"/>
      <c r="AG214" s="112"/>
      <c r="AH214" s="112"/>
      <c r="AI214" s="112"/>
      <c r="AJ214" s="112"/>
      <c r="AK214" s="112"/>
      <c r="AL214" s="112"/>
      <c r="AM214" s="112"/>
      <c r="AN214" s="112"/>
      <c r="AO214" s="72"/>
      <c r="AP214" s="112"/>
      <c r="AQ214" s="112"/>
      <c r="AR214" s="112"/>
      <c r="AS214" s="112"/>
      <c r="AT214" s="112"/>
      <c r="AU214" s="112"/>
      <c r="AV214" s="112"/>
    </row>
    <row r="215" spans="1:48" s="119" customFormat="1" collapsed="1" x14ac:dyDescent="0.2">
      <c r="A215" s="72"/>
      <c r="B215" s="121"/>
      <c r="C215" s="207" t="str">
        <f t="shared" si="16"/>
        <v/>
      </c>
      <c r="D215" s="73"/>
      <c r="E215" s="112"/>
      <c r="F215" s="121"/>
      <c r="G215" s="121"/>
      <c r="H215" s="72"/>
      <c r="I215" s="302" t="str">
        <f t="shared" si="17"/>
        <v/>
      </c>
      <c r="J215" s="72"/>
      <c r="K215" s="112"/>
      <c r="L215" s="112"/>
      <c r="M215" s="112"/>
      <c r="N215" s="112"/>
      <c r="O215" s="112"/>
      <c r="P215" s="112"/>
      <c r="Q215" s="112"/>
      <c r="R215" s="95"/>
      <c r="S215" s="72"/>
      <c r="T215" s="72"/>
      <c r="U215" s="72"/>
      <c r="V215" s="207" t="str">
        <f t="shared" si="18"/>
        <v/>
      </c>
      <c r="W215" s="95"/>
      <c r="X215" s="95"/>
      <c r="Y215" s="207" t="str">
        <f t="shared" si="19"/>
        <v/>
      </c>
      <c r="Z215" s="112"/>
      <c r="AA215" s="112"/>
      <c r="AB215" s="112"/>
      <c r="AC215" s="112"/>
      <c r="AD215" s="112"/>
      <c r="AE215" s="112"/>
      <c r="AF215" s="112"/>
      <c r="AG215" s="112"/>
      <c r="AH215" s="112"/>
      <c r="AI215" s="112"/>
      <c r="AJ215" s="112"/>
      <c r="AK215" s="112"/>
      <c r="AL215" s="112"/>
      <c r="AM215" s="112"/>
      <c r="AN215" s="112"/>
      <c r="AO215" s="72"/>
      <c r="AP215" s="112"/>
      <c r="AQ215" s="112"/>
      <c r="AR215" s="112"/>
      <c r="AS215" s="112"/>
      <c r="AT215" s="112"/>
      <c r="AU215" s="112"/>
      <c r="AV215" s="112"/>
    </row>
    <row r="216" spans="1:48" s="119" customFormat="1" collapsed="1" x14ac:dyDescent="0.2">
      <c r="A216" s="72"/>
      <c r="B216" s="121"/>
      <c r="C216" s="207" t="str">
        <f t="shared" si="16"/>
        <v/>
      </c>
      <c r="D216" s="73"/>
      <c r="E216" s="112"/>
      <c r="F216" s="121"/>
      <c r="G216" s="121"/>
      <c r="H216" s="72"/>
      <c r="I216" s="302" t="str">
        <f t="shared" si="17"/>
        <v/>
      </c>
      <c r="J216" s="72"/>
      <c r="K216" s="112"/>
      <c r="L216" s="112"/>
      <c r="M216" s="112"/>
      <c r="N216" s="112"/>
      <c r="O216" s="112"/>
      <c r="P216" s="112"/>
      <c r="Q216" s="112"/>
      <c r="R216" s="95"/>
      <c r="S216" s="72"/>
      <c r="T216" s="72"/>
      <c r="U216" s="72"/>
      <c r="V216" s="207" t="str">
        <f t="shared" si="18"/>
        <v/>
      </c>
      <c r="W216" s="95"/>
      <c r="X216" s="95"/>
      <c r="Y216" s="207" t="str">
        <f t="shared" si="19"/>
        <v/>
      </c>
      <c r="Z216" s="112"/>
      <c r="AA216" s="112"/>
      <c r="AB216" s="112"/>
      <c r="AC216" s="112"/>
      <c r="AD216" s="112"/>
      <c r="AE216" s="112"/>
      <c r="AF216" s="112"/>
      <c r="AG216" s="112"/>
      <c r="AH216" s="112"/>
      <c r="AI216" s="112"/>
      <c r="AJ216" s="112"/>
      <c r="AK216" s="112"/>
      <c r="AL216" s="112"/>
      <c r="AM216" s="112"/>
      <c r="AN216" s="112"/>
      <c r="AO216" s="72"/>
      <c r="AP216" s="112"/>
      <c r="AQ216" s="112"/>
      <c r="AR216" s="112"/>
      <c r="AS216" s="112"/>
      <c r="AT216" s="112"/>
      <c r="AU216" s="112"/>
      <c r="AV216" s="112"/>
    </row>
    <row r="217" spans="1:48" s="119" customFormat="1" collapsed="1" x14ac:dyDescent="0.2">
      <c r="A217" s="72"/>
      <c r="B217" s="121"/>
      <c r="C217" s="207" t="str">
        <f t="shared" si="16"/>
        <v/>
      </c>
      <c r="D217" s="73"/>
      <c r="E217" s="112"/>
      <c r="F217" s="121"/>
      <c r="G217" s="121"/>
      <c r="H217" s="72"/>
      <c r="I217" s="302" t="str">
        <f t="shared" si="17"/>
        <v/>
      </c>
      <c r="J217" s="72"/>
      <c r="K217" s="112"/>
      <c r="L217" s="112"/>
      <c r="M217" s="112"/>
      <c r="N217" s="112"/>
      <c r="O217" s="112"/>
      <c r="P217" s="112"/>
      <c r="Q217" s="112"/>
      <c r="R217" s="95"/>
      <c r="S217" s="72"/>
      <c r="T217" s="72"/>
      <c r="U217" s="72"/>
      <c r="V217" s="207" t="str">
        <f t="shared" si="18"/>
        <v/>
      </c>
      <c r="W217" s="95"/>
      <c r="X217" s="95"/>
      <c r="Y217" s="207" t="str">
        <f t="shared" si="19"/>
        <v/>
      </c>
      <c r="Z217" s="112"/>
      <c r="AA217" s="112"/>
      <c r="AB217" s="112"/>
      <c r="AC217" s="112"/>
      <c r="AD217" s="112"/>
      <c r="AE217" s="112"/>
      <c r="AF217" s="112"/>
      <c r="AG217" s="112"/>
      <c r="AH217" s="112"/>
      <c r="AI217" s="112"/>
      <c r="AJ217" s="112"/>
      <c r="AK217" s="112"/>
      <c r="AL217" s="112"/>
      <c r="AM217" s="112"/>
      <c r="AN217" s="112"/>
      <c r="AO217" s="72"/>
      <c r="AP217" s="112"/>
      <c r="AQ217" s="112"/>
      <c r="AR217" s="112"/>
      <c r="AS217" s="112"/>
      <c r="AT217" s="112"/>
      <c r="AU217" s="112"/>
      <c r="AV217" s="112"/>
    </row>
    <row r="218" spans="1:48" s="119" customFormat="1" collapsed="1" x14ac:dyDescent="0.2">
      <c r="A218" s="72"/>
      <c r="B218" s="121"/>
      <c r="C218" s="207" t="str">
        <f t="shared" si="16"/>
        <v/>
      </c>
      <c r="D218" s="73"/>
      <c r="E218" s="112"/>
      <c r="F218" s="121"/>
      <c r="G218" s="121"/>
      <c r="H218" s="72"/>
      <c r="I218" s="302" t="str">
        <f t="shared" si="17"/>
        <v/>
      </c>
      <c r="J218" s="72"/>
      <c r="K218" s="112"/>
      <c r="L218" s="112"/>
      <c r="M218" s="112"/>
      <c r="N218" s="112"/>
      <c r="O218" s="112"/>
      <c r="P218" s="112"/>
      <c r="Q218" s="112"/>
      <c r="R218" s="95"/>
      <c r="S218" s="72"/>
      <c r="T218" s="72"/>
      <c r="U218" s="72"/>
      <c r="V218" s="207" t="str">
        <f t="shared" si="18"/>
        <v/>
      </c>
      <c r="W218" s="95"/>
      <c r="X218" s="95"/>
      <c r="Y218" s="207" t="str">
        <f t="shared" si="19"/>
        <v/>
      </c>
      <c r="Z218" s="112"/>
      <c r="AA218" s="112"/>
      <c r="AB218" s="112"/>
      <c r="AC218" s="112"/>
      <c r="AD218" s="112"/>
      <c r="AE218" s="112"/>
      <c r="AF218" s="112"/>
      <c r="AG218" s="112"/>
      <c r="AH218" s="112"/>
      <c r="AI218" s="112"/>
      <c r="AJ218" s="112"/>
      <c r="AK218" s="112"/>
      <c r="AL218" s="112"/>
      <c r="AM218" s="112"/>
      <c r="AN218" s="112"/>
      <c r="AO218" s="72"/>
      <c r="AP218" s="112"/>
      <c r="AQ218" s="112"/>
      <c r="AR218" s="112"/>
      <c r="AS218" s="112"/>
      <c r="AT218" s="112"/>
      <c r="AU218" s="112"/>
      <c r="AV218" s="112"/>
    </row>
    <row r="219" spans="1:48" s="119" customFormat="1" collapsed="1" x14ac:dyDescent="0.2">
      <c r="A219" s="72"/>
      <c r="B219" s="121"/>
      <c r="C219" s="207" t="str">
        <f t="shared" si="16"/>
        <v/>
      </c>
      <c r="D219" s="73"/>
      <c r="E219" s="112"/>
      <c r="F219" s="121"/>
      <c r="G219" s="121"/>
      <c r="H219" s="72"/>
      <c r="I219" s="302" t="str">
        <f t="shared" si="17"/>
        <v/>
      </c>
      <c r="J219" s="72"/>
      <c r="K219" s="112"/>
      <c r="L219" s="112"/>
      <c r="M219" s="112"/>
      <c r="N219" s="112"/>
      <c r="O219" s="112"/>
      <c r="P219" s="112"/>
      <c r="Q219" s="112"/>
      <c r="R219" s="95"/>
      <c r="S219" s="72"/>
      <c r="T219" s="72"/>
      <c r="U219" s="72"/>
      <c r="V219" s="207" t="str">
        <f t="shared" si="18"/>
        <v/>
      </c>
      <c r="W219" s="95"/>
      <c r="X219" s="95"/>
      <c r="Y219" s="207" t="str">
        <f t="shared" si="19"/>
        <v/>
      </c>
      <c r="Z219" s="112"/>
      <c r="AA219" s="112"/>
      <c r="AB219" s="112"/>
      <c r="AC219" s="112"/>
      <c r="AD219" s="112"/>
      <c r="AE219" s="112"/>
      <c r="AF219" s="112"/>
      <c r="AG219" s="112"/>
      <c r="AH219" s="112"/>
      <c r="AI219" s="112"/>
      <c r="AJ219" s="112"/>
      <c r="AK219" s="112"/>
      <c r="AL219" s="112"/>
      <c r="AM219" s="112"/>
      <c r="AN219" s="112"/>
      <c r="AO219" s="72"/>
      <c r="AP219" s="112"/>
      <c r="AQ219" s="112"/>
      <c r="AR219" s="112"/>
      <c r="AS219" s="112"/>
      <c r="AT219" s="112"/>
      <c r="AU219" s="112"/>
      <c r="AV219" s="112"/>
    </row>
    <row r="220" spans="1:48" s="119" customFormat="1" collapsed="1" x14ac:dyDescent="0.2">
      <c r="A220" s="72"/>
      <c r="B220" s="121"/>
      <c r="C220" s="207" t="str">
        <f t="shared" si="16"/>
        <v/>
      </c>
      <c r="D220" s="73"/>
      <c r="E220" s="112"/>
      <c r="F220" s="121"/>
      <c r="G220" s="121"/>
      <c r="H220" s="72"/>
      <c r="I220" s="302" t="str">
        <f t="shared" si="17"/>
        <v/>
      </c>
      <c r="J220" s="72"/>
      <c r="K220" s="112"/>
      <c r="L220" s="112"/>
      <c r="M220" s="112"/>
      <c r="N220" s="112"/>
      <c r="O220" s="112"/>
      <c r="P220" s="112"/>
      <c r="Q220" s="112"/>
      <c r="R220" s="95"/>
      <c r="S220" s="72"/>
      <c r="T220" s="72"/>
      <c r="U220" s="72"/>
      <c r="V220" s="207" t="str">
        <f t="shared" si="18"/>
        <v/>
      </c>
      <c r="W220" s="95"/>
      <c r="X220" s="95"/>
      <c r="Y220" s="207" t="str">
        <f t="shared" si="19"/>
        <v/>
      </c>
      <c r="Z220" s="112"/>
      <c r="AA220" s="112"/>
      <c r="AB220" s="112"/>
      <c r="AC220" s="112"/>
      <c r="AD220" s="112"/>
      <c r="AE220" s="112"/>
      <c r="AF220" s="112"/>
      <c r="AG220" s="112"/>
      <c r="AH220" s="112"/>
      <c r="AI220" s="112"/>
      <c r="AJ220" s="112"/>
      <c r="AK220" s="112"/>
      <c r="AL220" s="112"/>
      <c r="AM220" s="112"/>
      <c r="AN220" s="112"/>
      <c r="AO220" s="72"/>
      <c r="AP220" s="112"/>
      <c r="AQ220" s="112"/>
      <c r="AR220" s="112"/>
      <c r="AS220" s="112"/>
      <c r="AT220" s="112"/>
      <c r="AU220" s="112"/>
      <c r="AV220" s="112"/>
    </row>
    <row r="221" spans="1:48" s="119" customFormat="1" collapsed="1" x14ac:dyDescent="0.2">
      <c r="A221" s="72"/>
      <c r="B221" s="121"/>
      <c r="C221" s="207" t="str">
        <f t="shared" si="16"/>
        <v/>
      </c>
      <c r="D221" s="73"/>
      <c r="E221" s="112"/>
      <c r="F221" s="121"/>
      <c r="G221" s="121"/>
      <c r="H221" s="72"/>
      <c r="I221" s="302" t="str">
        <f t="shared" si="17"/>
        <v/>
      </c>
      <c r="J221" s="72"/>
      <c r="K221" s="112"/>
      <c r="L221" s="112"/>
      <c r="M221" s="112"/>
      <c r="N221" s="112"/>
      <c r="O221" s="112"/>
      <c r="P221" s="112"/>
      <c r="Q221" s="112"/>
      <c r="R221" s="95"/>
      <c r="S221" s="72"/>
      <c r="T221" s="72"/>
      <c r="U221" s="72"/>
      <c r="V221" s="207" t="str">
        <f t="shared" si="18"/>
        <v/>
      </c>
      <c r="W221" s="95"/>
      <c r="X221" s="95"/>
      <c r="Y221" s="207" t="str">
        <f t="shared" si="19"/>
        <v/>
      </c>
      <c r="Z221" s="112"/>
      <c r="AA221" s="112"/>
      <c r="AB221" s="112"/>
      <c r="AC221" s="112"/>
      <c r="AD221" s="112"/>
      <c r="AE221" s="112"/>
      <c r="AF221" s="112"/>
      <c r="AG221" s="112"/>
      <c r="AH221" s="112"/>
      <c r="AI221" s="112"/>
      <c r="AJ221" s="112"/>
      <c r="AK221" s="112"/>
      <c r="AL221" s="112"/>
      <c r="AM221" s="112"/>
      <c r="AN221" s="112"/>
      <c r="AO221" s="72"/>
      <c r="AP221" s="112"/>
      <c r="AQ221" s="112"/>
      <c r="AR221" s="112"/>
      <c r="AS221" s="112"/>
      <c r="AT221" s="112"/>
      <c r="AU221" s="112"/>
      <c r="AV221" s="112"/>
    </row>
    <row r="222" spans="1:48" s="119" customFormat="1" collapsed="1" x14ac:dyDescent="0.2">
      <c r="A222" s="72"/>
      <c r="B222" s="121"/>
      <c r="C222" s="207" t="str">
        <f t="shared" si="16"/>
        <v/>
      </c>
      <c r="D222" s="73"/>
      <c r="E222" s="112"/>
      <c r="F222" s="121"/>
      <c r="G222" s="121"/>
      <c r="H222" s="72"/>
      <c r="I222" s="302" t="str">
        <f t="shared" si="17"/>
        <v/>
      </c>
      <c r="J222" s="72"/>
      <c r="K222" s="112"/>
      <c r="L222" s="112"/>
      <c r="M222" s="112"/>
      <c r="N222" s="112"/>
      <c r="O222" s="112"/>
      <c r="P222" s="112"/>
      <c r="Q222" s="112"/>
      <c r="R222" s="95"/>
      <c r="S222" s="72"/>
      <c r="T222" s="72"/>
      <c r="U222" s="72"/>
      <c r="V222" s="207" t="str">
        <f t="shared" si="18"/>
        <v/>
      </c>
      <c r="W222" s="95"/>
      <c r="X222" s="95"/>
      <c r="Y222" s="207" t="str">
        <f t="shared" si="19"/>
        <v/>
      </c>
      <c r="Z222" s="112"/>
      <c r="AA222" s="112"/>
      <c r="AB222" s="112"/>
      <c r="AC222" s="112"/>
      <c r="AD222" s="112"/>
      <c r="AE222" s="112"/>
      <c r="AF222" s="112"/>
      <c r="AG222" s="112"/>
      <c r="AH222" s="112"/>
      <c r="AI222" s="112"/>
      <c r="AJ222" s="112"/>
      <c r="AK222" s="112"/>
      <c r="AL222" s="112"/>
      <c r="AM222" s="112"/>
      <c r="AN222" s="112"/>
      <c r="AO222" s="72"/>
      <c r="AP222" s="112"/>
      <c r="AQ222" s="112"/>
      <c r="AR222" s="112"/>
      <c r="AS222" s="112"/>
      <c r="AT222" s="112"/>
      <c r="AU222" s="112"/>
      <c r="AV222" s="112"/>
    </row>
    <row r="223" spans="1:48" s="119" customFormat="1" collapsed="1" x14ac:dyDescent="0.2">
      <c r="A223" s="72"/>
      <c r="B223" s="121"/>
      <c r="C223" s="207" t="str">
        <f t="shared" si="16"/>
        <v/>
      </c>
      <c r="D223" s="73"/>
      <c r="E223" s="112"/>
      <c r="F223" s="121"/>
      <c r="G223" s="121"/>
      <c r="H223" s="72"/>
      <c r="I223" s="302" t="str">
        <f t="shared" si="17"/>
        <v/>
      </c>
      <c r="J223" s="72"/>
      <c r="K223" s="112"/>
      <c r="L223" s="112"/>
      <c r="M223" s="112"/>
      <c r="N223" s="112"/>
      <c r="O223" s="112"/>
      <c r="P223" s="112"/>
      <c r="Q223" s="112"/>
      <c r="R223" s="95"/>
      <c r="S223" s="72"/>
      <c r="T223" s="72"/>
      <c r="U223" s="72"/>
      <c r="V223" s="207" t="str">
        <f t="shared" si="18"/>
        <v/>
      </c>
      <c r="W223" s="95"/>
      <c r="X223" s="95"/>
      <c r="Y223" s="207" t="str">
        <f t="shared" si="19"/>
        <v/>
      </c>
      <c r="Z223" s="112"/>
      <c r="AA223" s="112"/>
      <c r="AB223" s="112"/>
      <c r="AC223" s="112"/>
      <c r="AD223" s="112"/>
      <c r="AE223" s="112"/>
      <c r="AF223" s="112"/>
      <c r="AG223" s="112"/>
      <c r="AH223" s="112"/>
      <c r="AI223" s="112"/>
      <c r="AJ223" s="112"/>
      <c r="AK223" s="112"/>
      <c r="AL223" s="112"/>
      <c r="AM223" s="112"/>
      <c r="AN223" s="112"/>
      <c r="AO223" s="72"/>
      <c r="AP223" s="112"/>
      <c r="AQ223" s="112"/>
      <c r="AR223" s="112"/>
      <c r="AS223" s="112"/>
      <c r="AT223" s="112"/>
      <c r="AU223" s="112"/>
      <c r="AV223" s="112"/>
    </row>
    <row r="224" spans="1:48" s="119" customFormat="1" collapsed="1" x14ac:dyDescent="0.2">
      <c r="A224" s="72"/>
      <c r="B224" s="121"/>
      <c r="C224" s="207" t="str">
        <f t="shared" si="16"/>
        <v/>
      </c>
      <c r="D224" s="73"/>
      <c r="E224" s="112"/>
      <c r="F224" s="121"/>
      <c r="G224" s="121"/>
      <c r="H224" s="72"/>
      <c r="I224" s="302" t="str">
        <f t="shared" si="17"/>
        <v/>
      </c>
      <c r="J224" s="72"/>
      <c r="K224" s="112"/>
      <c r="L224" s="112"/>
      <c r="M224" s="112"/>
      <c r="N224" s="112"/>
      <c r="O224" s="112"/>
      <c r="P224" s="112"/>
      <c r="Q224" s="112"/>
      <c r="R224" s="95"/>
      <c r="S224" s="72"/>
      <c r="T224" s="72"/>
      <c r="U224" s="72"/>
      <c r="V224" s="207" t="str">
        <f t="shared" si="18"/>
        <v/>
      </c>
      <c r="W224" s="95"/>
      <c r="X224" s="95"/>
      <c r="Y224" s="207" t="str">
        <f t="shared" si="19"/>
        <v/>
      </c>
      <c r="Z224" s="112"/>
      <c r="AA224" s="112"/>
      <c r="AB224" s="112"/>
      <c r="AC224" s="112"/>
      <c r="AD224" s="112"/>
      <c r="AE224" s="112"/>
      <c r="AF224" s="112"/>
      <c r="AG224" s="112"/>
      <c r="AH224" s="112"/>
      <c r="AI224" s="112"/>
      <c r="AJ224" s="112"/>
      <c r="AK224" s="112"/>
      <c r="AL224" s="112"/>
      <c r="AM224" s="112"/>
      <c r="AN224" s="112"/>
      <c r="AO224" s="72"/>
      <c r="AP224" s="112"/>
      <c r="AQ224" s="112"/>
      <c r="AR224" s="112"/>
      <c r="AS224" s="112"/>
      <c r="AT224" s="112"/>
      <c r="AU224" s="112"/>
      <c r="AV224" s="112"/>
    </row>
    <row r="225" spans="1:48" s="119" customFormat="1" collapsed="1" x14ac:dyDescent="0.2">
      <c r="A225" s="72"/>
      <c r="B225" s="121"/>
      <c r="C225" s="207" t="str">
        <f t="shared" si="16"/>
        <v/>
      </c>
      <c r="D225" s="73"/>
      <c r="E225" s="112"/>
      <c r="F225" s="121"/>
      <c r="G225" s="121"/>
      <c r="H225" s="72"/>
      <c r="I225" s="302" t="str">
        <f t="shared" si="17"/>
        <v/>
      </c>
      <c r="J225" s="72"/>
      <c r="K225" s="112"/>
      <c r="L225" s="112"/>
      <c r="M225" s="112"/>
      <c r="N225" s="112"/>
      <c r="O225" s="112"/>
      <c r="P225" s="112"/>
      <c r="Q225" s="112"/>
      <c r="R225" s="95"/>
      <c r="S225" s="72"/>
      <c r="T225" s="72"/>
      <c r="U225" s="72"/>
      <c r="V225" s="207" t="str">
        <f t="shared" si="18"/>
        <v/>
      </c>
      <c r="W225" s="95"/>
      <c r="X225" s="95"/>
      <c r="Y225" s="207" t="str">
        <f t="shared" si="19"/>
        <v/>
      </c>
      <c r="Z225" s="112"/>
      <c r="AA225" s="112"/>
      <c r="AB225" s="112"/>
      <c r="AC225" s="112"/>
      <c r="AD225" s="112"/>
      <c r="AE225" s="112"/>
      <c r="AF225" s="112"/>
      <c r="AG225" s="112"/>
      <c r="AH225" s="112"/>
      <c r="AI225" s="112"/>
      <c r="AJ225" s="112"/>
      <c r="AK225" s="112"/>
      <c r="AL225" s="112"/>
      <c r="AM225" s="112"/>
      <c r="AN225" s="112"/>
      <c r="AO225" s="72"/>
      <c r="AP225" s="112"/>
      <c r="AQ225" s="112"/>
      <c r="AR225" s="112"/>
      <c r="AS225" s="112"/>
      <c r="AT225" s="112"/>
      <c r="AU225" s="112"/>
      <c r="AV225" s="112"/>
    </row>
    <row r="226" spans="1:48" s="119" customFormat="1" collapsed="1" x14ac:dyDescent="0.2">
      <c r="A226" s="72"/>
      <c r="B226" s="121"/>
      <c r="C226" s="207" t="str">
        <f t="shared" si="16"/>
        <v/>
      </c>
      <c r="D226" s="73"/>
      <c r="E226" s="112"/>
      <c r="F226" s="121"/>
      <c r="G226" s="121"/>
      <c r="H226" s="72"/>
      <c r="I226" s="302" t="str">
        <f t="shared" si="17"/>
        <v/>
      </c>
      <c r="J226" s="72"/>
      <c r="K226" s="112"/>
      <c r="L226" s="112"/>
      <c r="M226" s="112"/>
      <c r="N226" s="112"/>
      <c r="O226" s="112"/>
      <c r="P226" s="112"/>
      <c r="Q226" s="112"/>
      <c r="R226" s="95"/>
      <c r="S226" s="72"/>
      <c r="T226" s="72"/>
      <c r="U226" s="72"/>
      <c r="V226" s="207" t="str">
        <f t="shared" si="18"/>
        <v/>
      </c>
      <c r="W226" s="95"/>
      <c r="X226" s="95"/>
      <c r="Y226" s="207" t="str">
        <f t="shared" si="19"/>
        <v/>
      </c>
      <c r="Z226" s="112"/>
      <c r="AA226" s="112"/>
      <c r="AB226" s="112"/>
      <c r="AC226" s="112"/>
      <c r="AD226" s="112"/>
      <c r="AE226" s="112"/>
      <c r="AF226" s="112"/>
      <c r="AG226" s="112"/>
      <c r="AH226" s="112"/>
      <c r="AI226" s="112"/>
      <c r="AJ226" s="112"/>
      <c r="AK226" s="112"/>
      <c r="AL226" s="112"/>
      <c r="AM226" s="112"/>
      <c r="AN226" s="112"/>
      <c r="AO226" s="72"/>
      <c r="AP226" s="112"/>
      <c r="AQ226" s="112"/>
      <c r="AR226" s="112"/>
      <c r="AS226" s="112"/>
      <c r="AT226" s="112"/>
      <c r="AU226" s="112"/>
      <c r="AV226" s="112"/>
    </row>
    <row r="227" spans="1:48" s="119" customFormat="1" collapsed="1" x14ac:dyDescent="0.2">
      <c r="A227" s="72"/>
      <c r="B227" s="121"/>
      <c r="C227" s="207" t="str">
        <f t="shared" si="16"/>
        <v/>
      </c>
      <c r="D227" s="73"/>
      <c r="E227" s="112"/>
      <c r="F227" s="121"/>
      <c r="G227" s="121"/>
      <c r="H227" s="72"/>
      <c r="I227" s="302" t="str">
        <f t="shared" si="17"/>
        <v/>
      </c>
      <c r="J227" s="72"/>
      <c r="K227" s="112"/>
      <c r="L227" s="112"/>
      <c r="M227" s="112"/>
      <c r="N227" s="112"/>
      <c r="O227" s="112"/>
      <c r="P227" s="112"/>
      <c r="Q227" s="112"/>
      <c r="R227" s="95"/>
      <c r="S227" s="72"/>
      <c r="T227" s="72"/>
      <c r="U227" s="72"/>
      <c r="V227" s="207" t="str">
        <f t="shared" si="18"/>
        <v/>
      </c>
      <c r="W227" s="95"/>
      <c r="X227" s="95"/>
      <c r="Y227" s="207" t="str">
        <f t="shared" si="19"/>
        <v/>
      </c>
      <c r="Z227" s="112"/>
      <c r="AA227" s="112"/>
      <c r="AB227" s="112"/>
      <c r="AC227" s="112"/>
      <c r="AD227" s="112"/>
      <c r="AE227" s="112"/>
      <c r="AF227" s="112"/>
      <c r="AG227" s="112"/>
      <c r="AH227" s="112"/>
      <c r="AI227" s="112"/>
      <c r="AJ227" s="112"/>
      <c r="AK227" s="112"/>
      <c r="AL227" s="112"/>
      <c r="AM227" s="112"/>
      <c r="AN227" s="112"/>
      <c r="AO227" s="72"/>
      <c r="AP227" s="112"/>
      <c r="AQ227" s="112"/>
      <c r="AR227" s="112"/>
      <c r="AS227" s="112"/>
      <c r="AT227" s="112"/>
      <c r="AU227" s="112"/>
      <c r="AV227" s="112"/>
    </row>
    <row r="228" spans="1:48" s="119" customFormat="1" collapsed="1" x14ac:dyDescent="0.2">
      <c r="A228" s="72"/>
      <c r="B228" s="121"/>
      <c r="C228" s="207" t="str">
        <f t="shared" si="16"/>
        <v/>
      </c>
      <c r="D228" s="73"/>
      <c r="E228" s="112"/>
      <c r="F228" s="121"/>
      <c r="G228" s="121"/>
      <c r="H228" s="72"/>
      <c r="I228" s="302" t="str">
        <f t="shared" si="17"/>
        <v/>
      </c>
      <c r="J228" s="72"/>
      <c r="K228" s="112"/>
      <c r="L228" s="112"/>
      <c r="M228" s="112"/>
      <c r="N228" s="112"/>
      <c r="O228" s="112"/>
      <c r="P228" s="112"/>
      <c r="Q228" s="112"/>
      <c r="R228" s="95"/>
      <c r="S228" s="72"/>
      <c r="T228" s="72"/>
      <c r="U228" s="72"/>
      <c r="V228" s="207" t="str">
        <f t="shared" si="18"/>
        <v/>
      </c>
      <c r="W228" s="95"/>
      <c r="X228" s="95"/>
      <c r="Y228" s="207" t="str">
        <f t="shared" si="19"/>
        <v/>
      </c>
      <c r="Z228" s="112"/>
      <c r="AA228" s="112"/>
      <c r="AB228" s="112"/>
      <c r="AC228" s="112"/>
      <c r="AD228" s="112"/>
      <c r="AE228" s="112"/>
      <c r="AF228" s="112"/>
      <c r="AG228" s="112"/>
      <c r="AH228" s="112"/>
      <c r="AI228" s="112"/>
      <c r="AJ228" s="112"/>
      <c r="AK228" s="112"/>
      <c r="AL228" s="112"/>
      <c r="AM228" s="112"/>
      <c r="AN228" s="112"/>
      <c r="AO228" s="72"/>
      <c r="AP228" s="112"/>
      <c r="AQ228" s="112"/>
      <c r="AR228" s="112"/>
      <c r="AS228" s="112"/>
      <c r="AT228" s="112"/>
      <c r="AU228" s="112"/>
      <c r="AV228" s="112"/>
    </row>
    <row r="229" spans="1:48" s="119" customFormat="1" collapsed="1" x14ac:dyDescent="0.2">
      <c r="A229" s="72"/>
      <c r="B229" s="121"/>
      <c r="C229" s="207" t="str">
        <f t="shared" si="16"/>
        <v/>
      </c>
      <c r="D229" s="73"/>
      <c r="E229" s="112"/>
      <c r="F229" s="121"/>
      <c r="G229" s="121"/>
      <c r="H229" s="72"/>
      <c r="I229" s="302" t="str">
        <f t="shared" si="17"/>
        <v/>
      </c>
      <c r="J229" s="72"/>
      <c r="K229" s="112"/>
      <c r="L229" s="112"/>
      <c r="M229" s="112"/>
      <c r="N229" s="112"/>
      <c r="O229" s="112"/>
      <c r="P229" s="112"/>
      <c r="Q229" s="112"/>
      <c r="R229" s="95"/>
      <c r="S229" s="72"/>
      <c r="T229" s="72"/>
      <c r="U229" s="72"/>
      <c r="V229" s="207" t="str">
        <f t="shared" si="18"/>
        <v/>
      </c>
      <c r="W229" s="95"/>
      <c r="X229" s="95"/>
      <c r="Y229" s="207" t="str">
        <f t="shared" si="19"/>
        <v/>
      </c>
      <c r="Z229" s="112"/>
      <c r="AA229" s="112"/>
      <c r="AB229" s="112"/>
      <c r="AC229" s="112"/>
      <c r="AD229" s="112"/>
      <c r="AE229" s="112"/>
      <c r="AF229" s="112"/>
      <c r="AG229" s="112"/>
      <c r="AH229" s="112"/>
      <c r="AI229" s="112"/>
      <c r="AJ229" s="112"/>
      <c r="AK229" s="112"/>
      <c r="AL229" s="112"/>
      <c r="AM229" s="112"/>
      <c r="AN229" s="112"/>
      <c r="AO229" s="72"/>
      <c r="AP229" s="112"/>
      <c r="AQ229" s="112"/>
      <c r="AR229" s="112"/>
      <c r="AS229" s="112"/>
      <c r="AT229" s="112"/>
      <c r="AU229" s="112"/>
      <c r="AV229" s="112"/>
    </row>
    <row r="230" spans="1:48" s="119" customFormat="1" collapsed="1" x14ac:dyDescent="0.2">
      <c r="A230" s="72"/>
      <c r="B230" s="121"/>
      <c r="C230" s="207" t="str">
        <f t="shared" si="16"/>
        <v/>
      </c>
      <c r="D230" s="73"/>
      <c r="E230" s="112"/>
      <c r="F230" s="121"/>
      <c r="G230" s="121"/>
      <c r="H230" s="72"/>
      <c r="I230" s="302" t="str">
        <f t="shared" si="17"/>
        <v/>
      </c>
      <c r="J230" s="72"/>
      <c r="K230" s="112"/>
      <c r="L230" s="112"/>
      <c r="M230" s="112"/>
      <c r="N230" s="112"/>
      <c r="O230" s="112"/>
      <c r="P230" s="112"/>
      <c r="Q230" s="112"/>
      <c r="R230" s="95"/>
      <c r="S230" s="72"/>
      <c r="T230" s="72"/>
      <c r="U230" s="72"/>
      <c r="V230" s="207" t="str">
        <f t="shared" si="18"/>
        <v/>
      </c>
      <c r="W230" s="95"/>
      <c r="X230" s="95"/>
      <c r="Y230" s="207" t="str">
        <f t="shared" si="19"/>
        <v/>
      </c>
      <c r="Z230" s="112"/>
      <c r="AA230" s="112"/>
      <c r="AB230" s="112"/>
      <c r="AC230" s="112"/>
      <c r="AD230" s="112"/>
      <c r="AE230" s="112"/>
      <c r="AF230" s="112"/>
      <c r="AG230" s="112"/>
      <c r="AH230" s="112"/>
      <c r="AI230" s="112"/>
      <c r="AJ230" s="112"/>
      <c r="AK230" s="112"/>
      <c r="AL230" s="112"/>
      <c r="AM230" s="112"/>
      <c r="AN230" s="112"/>
      <c r="AO230" s="72"/>
      <c r="AP230" s="112"/>
      <c r="AQ230" s="112"/>
      <c r="AR230" s="112"/>
      <c r="AS230" s="112"/>
      <c r="AT230" s="112"/>
      <c r="AU230" s="112"/>
      <c r="AV230" s="112"/>
    </row>
    <row r="231" spans="1:48" s="119" customFormat="1" collapsed="1" x14ac:dyDescent="0.2">
      <c r="A231" s="72"/>
      <c r="B231" s="121"/>
      <c r="C231" s="207" t="str">
        <f t="shared" si="16"/>
        <v/>
      </c>
      <c r="D231" s="73"/>
      <c r="E231" s="112"/>
      <c r="F231" s="121"/>
      <c r="G231" s="121"/>
      <c r="H231" s="72"/>
      <c r="I231" s="302" t="str">
        <f t="shared" si="17"/>
        <v/>
      </c>
      <c r="J231" s="72"/>
      <c r="K231" s="112"/>
      <c r="L231" s="112"/>
      <c r="M231" s="112"/>
      <c r="N231" s="112"/>
      <c r="O231" s="112"/>
      <c r="P231" s="112"/>
      <c r="Q231" s="112"/>
      <c r="R231" s="95"/>
      <c r="S231" s="72"/>
      <c r="T231" s="72"/>
      <c r="U231" s="72"/>
      <c r="V231" s="207" t="str">
        <f t="shared" si="18"/>
        <v/>
      </c>
      <c r="W231" s="95"/>
      <c r="X231" s="95"/>
      <c r="Y231" s="207" t="str">
        <f t="shared" si="19"/>
        <v/>
      </c>
      <c r="Z231" s="112"/>
      <c r="AA231" s="112"/>
      <c r="AB231" s="112"/>
      <c r="AC231" s="112"/>
      <c r="AD231" s="112"/>
      <c r="AE231" s="112"/>
      <c r="AF231" s="112"/>
      <c r="AG231" s="112"/>
      <c r="AH231" s="112"/>
      <c r="AI231" s="112"/>
      <c r="AJ231" s="112"/>
      <c r="AK231" s="112"/>
      <c r="AL231" s="112"/>
      <c r="AM231" s="112"/>
      <c r="AN231" s="112"/>
      <c r="AO231" s="72"/>
      <c r="AP231" s="112"/>
      <c r="AQ231" s="112"/>
      <c r="AR231" s="112"/>
      <c r="AS231" s="112"/>
      <c r="AT231" s="112"/>
      <c r="AU231" s="112"/>
      <c r="AV231" s="112"/>
    </row>
    <row r="232" spans="1:48" s="119" customFormat="1" collapsed="1" x14ac:dyDescent="0.2">
      <c r="A232" s="72"/>
      <c r="B232" s="121"/>
      <c r="C232" s="207" t="str">
        <f t="shared" si="16"/>
        <v/>
      </c>
      <c r="D232" s="73"/>
      <c r="E232" s="112"/>
      <c r="F232" s="121"/>
      <c r="G232" s="121"/>
      <c r="H232" s="72"/>
      <c r="I232" s="302" t="str">
        <f t="shared" si="17"/>
        <v/>
      </c>
      <c r="J232" s="72"/>
      <c r="K232" s="112"/>
      <c r="L232" s="112"/>
      <c r="M232" s="112"/>
      <c r="N232" s="112"/>
      <c r="O232" s="112"/>
      <c r="P232" s="112"/>
      <c r="Q232" s="112"/>
      <c r="R232" s="95"/>
      <c r="S232" s="72"/>
      <c r="T232" s="72"/>
      <c r="U232" s="72"/>
      <c r="V232" s="207" t="str">
        <f t="shared" si="18"/>
        <v/>
      </c>
      <c r="W232" s="95"/>
      <c r="X232" s="95"/>
      <c r="Y232" s="207" t="str">
        <f t="shared" si="19"/>
        <v/>
      </c>
      <c r="Z232" s="112"/>
      <c r="AA232" s="112"/>
      <c r="AB232" s="112"/>
      <c r="AC232" s="112"/>
      <c r="AD232" s="112"/>
      <c r="AE232" s="112"/>
      <c r="AF232" s="112"/>
      <c r="AG232" s="112"/>
      <c r="AH232" s="112"/>
      <c r="AI232" s="112"/>
      <c r="AJ232" s="112"/>
      <c r="AK232" s="112"/>
      <c r="AL232" s="112"/>
      <c r="AM232" s="112"/>
      <c r="AN232" s="112"/>
      <c r="AO232" s="72"/>
      <c r="AP232" s="112"/>
      <c r="AQ232" s="112"/>
      <c r="AR232" s="112"/>
      <c r="AS232" s="112"/>
      <c r="AT232" s="112"/>
      <c r="AU232" s="112"/>
      <c r="AV232" s="112"/>
    </row>
    <row r="233" spans="1:48" s="119" customFormat="1" collapsed="1" x14ac:dyDescent="0.2">
      <c r="A233" s="72"/>
      <c r="B233" s="121"/>
      <c r="C233" s="207" t="str">
        <f t="shared" si="16"/>
        <v/>
      </c>
      <c r="D233" s="73"/>
      <c r="E233" s="112"/>
      <c r="F233" s="121"/>
      <c r="G233" s="121"/>
      <c r="H233" s="72"/>
      <c r="I233" s="302" t="str">
        <f t="shared" si="17"/>
        <v/>
      </c>
      <c r="J233" s="72"/>
      <c r="K233" s="112"/>
      <c r="L233" s="112"/>
      <c r="M233" s="112"/>
      <c r="N233" s="112"/>
      <c r="O233" s="112"/>
      <c r="P233" s="112"/>
      <c r="Q233" s="112"/>
      <c r="R233" s="95"/>
      <c r="S233" s="72"/>
      <c r="T233" s="72"/>
      <c r="U233" s="72"/>
      <c r="V233" s="207" t="str">
        <f t="shared" si="18"/>
        <v/>
      </c>
      <c r="W233" s="95"/>
      <c r="X233" s="95"/>
      <c r="Y233" s="207" t="str">
        <f t="shared" si="19"/>
        <v/>
      </c>
      <c r="Z233" s="112"/>
      <c r="AA233" s="112"/>
      <c r="AB233" s="112"/>
      <c r="AC233" s="112"/>
      <c r="AD233" s="112"/>
      <c r="AE233" s="112"/>
      <c r="AF233" s="112"/>
      <c r="AG233" s="112"/>
      <c r="AH233" s="112"/>
      <c r="AI233" s="112"/>
      <c r="AJ233" s="112"/>
      <c r="AK233" s="112"/>
      <c r="AL233" s="112"/>
      <c r="AM233" s="112"/>
      <c r="AN233" s="112"/>
      <c r="AO233" s="72"/>
      <c r="AP233" s="112"/>
      <c r="AQ233" s="112"/>
      <c r="AR233" s="112"/>
      <c r="AS233" s="112"/>
      <c r="AT233" s="112"/>
      <c r="AU233" s="112"/>
      <c r="AV233" s="112"/>
    </row>
    <row r="234" spans="1:48" s="119" customFormat="1" collapsed="1" x14ac:dyDescent="0.2">
      <c r="A234" s="72"/>
      <c r="B234" s="121"/>
      <c r="C234" s="207" t="str">
        <f t="shared" si="16"/>
        <v/>
      </c>
      <c r="D234" s="73"/>
      <c r="E234" s="112"/>
      <c r="F234" s="121"/>
      <c r="G234" s="121"/>
      <c r="H234" s="72"/>
      <c r="I234" s="302" t="str">
        <f t="shared" si="17"/>
        <v/>
      </c>
      <c r="J234" s="72"/>
      <c r="K234" s="112"/>
      <c r="L234" s="112"/>
      <c r="M234" s="112"/>
      <c r="N234" s="112"/>
      <c r="O234" s="112"/>
      <c r="P234" s="112"/>
      <c r="Q234" s="112"/>
      <c r="R234" s="95"/>
      <c r="S234" s="72"/>
      <c r="T234" s="72"/>
      <c r="U234" s="72"/>
      <c r="V234" s="207" t="str">
        <f t="shared" si="18"/>
        <v/>
      </c>
      <c r="W234" s="95"/>
      <c r="X234" s="95"/>
      <c r="Y234" s="207" t="str">
        <f t="shared" si="19"/>
        <v/>
      </c>
      <c r="Z234" s="112"/>
      <c r="AA234" s="112"/>
      <c r="AB234" s="112"/>
      <c r="AC234" s="112"/>
      <c r="AD234" s="112"/>
      <c r="AE234" s="112"/>
      <c r="AF234" s="112"/>
      <c r="AG234" s="112"/>
      <c r="AH234" s="112"/>
      <c r="AI234" s="112"/>
      <c r="AJ234" s="112"/>
      <c r="AK234" s="112"/>
      <c r="AL234" s="112"/>
      <c r="AM234" s="112"/>
      <c r="AN234" s="112"/>
      <c r="AO234" s="72"/>
      <c r="AP234" s="112"/>
      <c r="AQ234" s="112"/>
      <c r="AR234" s="112"/>
      <c r="AS234" s="112"/>
      <c r="AT234" s="112"/>
      <c r="AU234" s="112"/>
      <c r="AV234" s="112"/>
    </row>
    <row r="235" spans="1:48" s="119" customFormat="1" collapsed="1" x14ac:dyDescent="0.2">
      <c r="A235" s="72"/>
      <c r="B235" s="121"/>
      <c r="C235" s="207" t="str">
        <f t="shared" si="16"/>
        <v/>
      </c>
      <c r="D235" s="73"/>
      <c r="E235" s="112"/>
      <c r="F235" s="121"/>
      <c r="G235" s="121"/>
      <c r="H235" s="72"/>
      <c r="I235" s="302" t="str">
        <f t="shared" si="17"/>
        <v/>
      </c>
      <c r="J235" s="72"/>
      <c r="K235" s="112"/>
      <c r="L235" s="112"/>
      <c r="M235" s="112"/>
      <c r="N235" s="112"/>
      <c r="O235" s="112"/>
      <c r="P235" s="112"/>
      <c r="Q235" s="112"/>
      <c r="R235" s="95"/>
      <c r="S235" s="72"/>
      <c r="T235" s="72"/>
      <c r="U235" s="72"/>
      <c r="V235" s="207" t="str">
        <f t="shared" si="18"/>
        <v/>
      </c>
      <c r="W235" s="95"/>
      <c r="X235" s="95"/>
      <c r="Y235" s="207" t="str">
        <f t="shared" si="19"/>
        <v/>
      </c>
      <c r="Z235" s="112"/>
      <c r="AA235" s="112"/>
      <c r="AB235" s="112"/>
      <c r="AC235" s="112"/>
      <c r="AD235" s="112"/>
      <c r="AE235" s="112"/>
      <c r="AF235" s="112"/>
      <c r="AG235" s="112"/>
      <c r="AH235" s="112"/>
      <c r="AI235" s="112"/>
      <c r="AJ235" s="112"/>
      <c r="AK235" s="112"/>
      <c r="AL235" s="112"/>
      <c r="AM235" s="112"/>
      <c r="AN235" s="112"/>
      <c r="AO235" s="72"/>
      <c r="AP235" s="112"/>
      <c r="AQ235" s="112"/>
      <c r="AR235" s="112"/>
      <c r="AS235" s="112"/>
      <c r="AT235" s="112"/>
      <c r="AU235" s="112"/>
      <c r="AV235" s="112"/>
    </row>
    <row r="236" spans="1:48" s="119" customFormat="1" collapsed="1" x14ac:dyDescent="0.2">
      <c r="A236" s="72"/>
      <c r="B236" s="121"/>
      <c r="C236" s="207" t="str">
        <f t="shared" si="16"/>
        <v/>
      </c>
      <c r="D236" s="73"/>
      <c r="E236" s="112"/>
      <c r="F236" s="121"/>
      <c r="G236" s="121"/>
      <c r="H236" s="72"/>
      <c r="I236" s="302" t="str">
        <f t="shared" si="17"/>
        <v/>
      </c>
      <c r="J236" s="72"/>
      <c r="K236" s="112"/>
      <c r="L236" s="112"/>
      <c r="M236" s="112"/>
      <c r="N236" s="112"/>
      <c r="O236" s="112"/>
      <c r="P236" s="112"/>
      <c r="Q236" s="112"/>
      <c r="R236" s="95"/>
      <c r="S236" s="72"/>
      <c r="T236" s="72"/>
      <c r="U236" s="72"/>
      <c r="V236" s="207" t="str">
        <f t="shared" si="18"/>
        <v/>
      </c>
      <c r="W236" s="95"/>
      <c r="X236" s="95"/>
      <c r="Y236" s="207" t="str">
        <f t="shared" si="19"/>
        <v/>
      </c>
      <c r="Z236" s="112"/>
      <c r="AA236" s="112"/>
      <c r="AB236" s="112"/>
      <c r="AC236" s="112"/>
      <c r="AD236" s="112"/>
      <c r="AE236" s="112"/>
      <c r="AF236" s="112"/>
      <c r="AG236" s="112"/>
      <c r="AH236" s="112"/>
      <c r="AI236" s="112"/>
      <c r="AJ236" s="112"/>
      <c r="AK236" s="112"/>
      <c r="AL236" s="112"/>
      <c r="AM236" s="112"/>
      <c r="AN236" s="112"/>
      <c r="AO236" s="72"/>
      <c r="AP236" s="112"/>
      <c r="AQ236" s="112"/>
      <c r="AR236" s="112"/>
      <c r="AS236" s="112"/>
      <c r="AT236" s="112"/>
      <c r="AU236" s="112"/>
      <c r="AV236" s="112"/>
    </row>
    <row r="237" spans="1:48" s="119" customFormat="1" collapsed="1" x14ac:dyDescent="0.2">
      <c r="A237" s="72"/>
      <c r="B237" s="121"/>
      <c r="C237" s="207" t="str">
        <f t="shared" si="16"/>
        <v/>
      </c>
      <c r="D237" s="73"/>
      <c r="E237" s="112"/>
      <c r="F237" s="121"/>
      <c r="G237" s="121"/>
      <c r="H237" s="72"/>
      <c r="I237" s="302" t="str">
        <f t="shared" si="17"/>
        <v/>
      </c>
      <c r="J237" s="72"/>
      <c r="K237" s="112"/>
      <c r="L237" s="112"/>
      <c r="M237" s="112"/>
      <c r="N237" s="112"/>
      <c r="O237" s="112"/>
      <c r="P237" s="112"/>
      <c r="Q237" s="112"/>
      <c r="R237" s="95"/>
      <c r="S237" s="72"/>
      <c r="T237" s="72"/>
      <c r="U237" s="72"/>
      <c r="V237" s="207" t="str">
        <f t="shared" si="18"/>
        <v/>
      </c>
      <c r="W237" s="95"/>
      <c r="X237" s="95"/>
      <c r="Y237" s="207" t="str">
        <f t="shared" si="19"/>
        <v/>
      </c>
      <c r="Z237" s="112"/>
      <c r="AA237" s="112"/>
      <c r="AB237" s="112"/>
      <c r="AC237" s="112"/>
      <c r="AD237" s="112"/>
      <c r="AE237" s="112"/>
      <c r="AF237" s="112"/>
      <c r="AG237" s="112"/>
      <c r="AH237" s="112"/>
      <c r="AI237" s="112"/>
      <c r="AJ237" s="112"/>
      <c r="AK237" s="112"/>
      <c r="AL237" s="112"/>
      <c r="AM237" s="112"/>
      <c r="AN237" s="112"/>
      <c r="AO237" s="72"/>
      <c r="AP237" s="112"/>
      <c r="AQ237" s="112"/>
      <c r="AR237" s="112"/>
      <c r="AS237" s="112"/>
      <c r="AT237" s="112"/>
      <c r="AU237" s="112"/>
      <c r="AV237" s="112"/>
    </row>
    <row r="238" spans="1:48" s="119" customFormat="1" collapsed="1" x14ac:dyDescent="0.2">
      <c r="A238" s="72"/>
      <c r="B238" s="121"/>
      <c r="C238" s="207" t="str">
        <f t="shared" si="16"/>
        <v/>
      </c>
      <c r="D238" s="73"/>
      <c r="E238" s="112"/>
      <c r="F238" s="121"/>
      <c r="G238" s="121"/>
      <c r="H238" s="72"/>
      <c r="I238" s="302" t="str">
        <f t="shared" si="17"/>
        <v/>
      </c>
      <c r="J238" s="72"/>
      <c r="K238" s="112"/>
      <c r="L238" s="112"/>
      <c r="M238" s="112"/>
      <c r="N238" s="112"/>
      <c r="O238" s="112"/>
      <c r="P238" s="112"/>
      <c r="Q238" s="112"/>
      <c r="R238" s="95"/>
      <c r="S238" s="72"/>
      <c r="T238" s="72"/>
      <c r="U238" s="72"/>
      <c r="V238" s="207" t="str">
        <f t="shared" si="18"/>
        <v/>
      </c>
      <c r="W238" s="95"/>
      <c r="X238" s="95"/>
      <c r="Y238" s="207" t="str">
        <f t="shared" si="19"/>
        <v/>
      </c>
      <c r="Z238" s="112"/>
      <c r="AA238" s="112"/>
      <c r="AB238" s="112"/>
      <c r="AC238" s="112"/>
      <c r="AD238" s="112"/>
      <c r="AE238" s="112"/>
      <c r="AF238" s="112"/>
      <c r="AG238" s="112"/>
      <c r="AH238" s="112"/>
      <c r="AI238" s="112"/>
      <c r="AJ238" s="112"/>
      <c r="AK238" s="112"/>
      <c r="AL238" s="112"/>
      <c r="AM238" s="112"/>
      <c r="AN238" s="112"/>
      <c r="AO238" s="72"/>
      <c r="AP238" s="112"/>
      <c r="AQ238" s="112"/>
      <c r="AR238" s="112"/>
      <c r="AS238" s="112"/>
      <c r="AT238" s="112"/>
      <c r="AU238" s="112"/>
      <c r="AV238" s="112"/>
    </row>
    <row r="239" spans="1:48" s="119" customFormat="1" collapsed="1" x14ac:dyDescent="0.2">
      <c r="A239" s="72"/>
      <c r="B239" s="121"/>
      <c r="C239" s="207" t="str">
        <f t="shared" si="16"/>
        <v/>
      </c>
      <c r="D239" s="73"/>
      <c r="E239" s="112"/>
      <c r="F239" s="121"/>
      <c r="G239" s="121"/>
      <c r="H239" s="72"/>
      <c r="I239" s="302" t="str">
        <f t="shared" si="17"/>
        <v/>
      </c>
      <c r="J239" s="72"/>
      <c r="K239" s="112"/>
      <c r="L239" s="112"/>
      <c r="M239" s="112"/>
      <c r="N239" s="112"/>
      <c r="O239" s="112"/>
      <c r="P239" s="112"/>
      <c r="Q239" s="112"/>
      <c r="R239" s="95"/>
      <c r="S239" s="72"/>
      <c r="T239" s="72"/>
      <c r="U239" s="72"/>
      <c r="V239" s="207" t="str">
        <f t="shared" si="18"/>
        <v/>
      </c>
      <c r="W239" s="95"/>
      <c r="X239" s="95"/>
      <c r="Y239" s="207" t="str">
        <f t="shared" si="19"/>
        <v/>
      </c>
      <c r="Z239" s="112"/>
      <c r="AA239" s="112"/>
      <c r="AB239" s="112"/>
      <c r="AC239" s="112"/>
      <c r="AD239" s="112"/>
      <c r="AE239" s="112"/>
      <c r="AF239" s="112"/>
      <c r="AG239" s="112"/>
      <c r="AH239" s="112"/>
      <c r="AI239" s="112"/>
      <c r="AJ239" s="112"/>
      <c r="AK239" s="112"/>
      <c r="AL239" s="112"/>
      <c r="AM239" s="112"/>
      <c r="AN239" s="112"/>
      <c r="AO239" s="72"/>
      <c r="AP239" s="112"/>
      <c r="AQ239" s="112"/>
      <c r="AR239" s="112"/>
      <c r="AS239" s="112"/>
      <c r="AT239" s="112"/>
      <c r="AU239" s="112"/>
      <c r="AV239" s="112"/>
    </row>
    <row r="240" spans="1:48" s="119" customFormat="1" collapsed="1" x14ac:dyDescent="0.2">
      <c r="A240" s="72"/>
      <c r="B240" s="121"/>
      <c r="C240" s="207" t="str">
        <f t="shared" si="16"/>
        <v/>
      </c>
      <c r="D240" s="73"/>
      <c r="E240" s="112"/>
      <c r="F240" s="121"/>
      <c r="G240" s="121"/>
      <c r="H240" s="72"/>
      <c r="I240" s="302" t="str">
        <f t="shared" si="17"/>
        <v/>
      </c>
      <c r="J240" s="72"/>
      <c r="K240" s="112"/>
      <c r="L240" s="112"/>
      <c r="M240" s="112"/>
      <c r="N240" s="112"/>
      <c r="O240" s="112"/>
      <c r="P240" s="112"/>
      <c r="Q240" s="112"/>
      <c r="R240" s="95"/>
      <c r="S240" s="72"/>
      <c r="T240" s="72"/>
      <c r="U240" s="72"/>
      <c r="V240" s="207" t="str">
        <f t="shared" si="18"/>
        <v/>
      </c>
      <c r="W240" s="95"/>
      <c r="X240" s="95"/>
      <c r="Y240" s="207" t="str">
        <f t="shared" si="19"/>
        <v/>
      </c>
      <c r="Z240" s="112"/>
      <c r="AA240" s="112"/>
      <c r="AB240" s="112"/>
      <c r="AC240" s="112"/>
      <c r="AD240" s="112"/>
      <c r="AE240" s="112"/>
      <c r="AF240" s="112"/>
      <c r="AG240" s="112"/>
      <c r="AH240" s="112"/>
      <c r="AI240" s="112"/>
      <c r="AJ240" s="112"/>
      <c r="AK240" s="112"/>
      <c r="AL240" s="112"/>
      <c r="AM240" s="112"/>
      <c r="AN240" s="112"/>
      <c r="AO240" s="72"/>
      <c r="AP240" s="112"/>
      <c r="AQ240" s="112"/>
      <c r="AR240" s="112"/>
      <c r="AS240" s="112"/>
      <c r="AT240" s="112"/>
      <c r="AU240" s="112"/>
      <c r="AV240" s="112"/>
    </row>
    <row r="241" spans="1:48" s="119" customFormat="1" collapsed="1" x14ac:dyDescent="0.2">
      <c r="A241" s="72"/>
      <c r="B241" s="121"/>
      <c r="C241" s="207" t="str">
        <f t="shared" si="16"/>
        <v/>
      </c>
      <c r="D241" s="73"/>
      <c r="E241" s="112"/>
      <c r="F241" s="121"/>
      <c r="G241" s="121"/>
      <c r="H241" s="72"/>
      <c r="I241" s="302" t="str">
        <f t="shared" si="17"/>
        <v/>
      </c>
      <c r="J241" s="72"/>
      <c r="K241" s="112"/>
      <c r="L241" s="112"/>
      <c r="M241" s="112"/>
      <c r="N241" s="112"/>
      <c r="O241" s="112"/>
      <c r="P241" s="112"/>
      <c r="Q241" s="112"/>
      <c r="R241" s="95"/>
      <c r="S241" s="72"/>
      <c r="T241" s="72"/>
      <c r="U241" s="72"/>
      <c r="V241" s="207" t="str">
        <f t="shared" si="18"/>
        <v/>
      </c>
      <c r="W241" s="95"/>
      <c r="X241" s="95"/>
      <c r="Y241" s="207" t="str">
        <f t="shared" si="19"/>
        <v/>
      </c>
      <c r="Z241" s="112"/>
      <c r="AA241" s="112"/>
      <c r="AB241" s="112"/>
      <c r="AC241" s="112"/>
      <c r="AD241" s="112"/>
      <c r="AE241" s="112"/>
      <c r="AF241" s="112"/>
      <c r="AG241" s="112"/>
      <c r="AH241" s="112"/>
      <c r="AI241" s="112"/>
      <c r="AJ241" s="112"/>
      <c r="AK241" s="112"/>
      <c r="AL241" s="112"/>
      <c r="AM241" s="112"/>
      <c r="AN241" s="112"/>
      <c r="AO241" s="72"/>
      <c r="AP241" s="112"/>
      <c r="AQ241" s="112"/>
      <c r="AR241" s="112"/>
      <c r="AS241" s="112"/>
      <c r="AT241" s="112"/>
      <c r="AU241" s="112"/>
      <c r="AV241" s="112"/>
    </row>
    <row r="242" spans="1:48" s="119" customFormat="1" collapsed="1" x14ac:dyDescent="0.2">
      <c r="A242" s="72"/>
      <c r="B242" s="121"/>
      <c r="C242" s="207" t="str">
        <f t="shared" si="16"/>
        <v/>
      </c>
      <c r="D242" s="73"/>
      <c r="E242" s="112"/>
      <c r="F242" s="121"/>
      <c r="G242" s="121"/>
      <c r="H242" s="72"/>
      <c r="I242" s="302" t="str">
        <f t="shared" si="17"/>
        <v/>
      </c>
      <c r="J242" s="72"/>
      <c r="K242" s="112"/>
      <c r="L242" s="112"/>
      <c r="M242" s="112"/>
      <c r="N242" s="112"/>
      <c r="O242" s="112"/>
      <c r="P242" s="112"/>
      <c r="Q242" s="112"/>
      <c r="R242" s="95"/>
      <c r="S242" s="72"/>
      <c r="T242" s="72"/>
      <c r="U242" s="72"/>
      <c r="V242" s="207" t="str">
        <f t="shared" si="18"/>
        <v/>
      </c>
      <c r="W242" s="95"/>
      <c r="X242" s="95"/>
      <c r="Y242" s="207" t="str">
        <f t="shared" si="19"/>
        <v/>
      </c>
      <c r="Z242" s="112"/>
      <c r="AA242" s="112"/>
      <c r="AB242" s="112"/>
      <c r="AC242" s="112"/>
      <c r="AD242" s="112"/>
      <c r="AE242" s="112"/>
      <c r="AF242" s="112"/>
      <c r="AG242" s="112"/>
      <c r="AH242" s="112"/>
      <c r="AI242" s="112"/>
      <c r="AJ242" s="112"/>
      <c r="AK242" s="112"/>
      <c r="AL242" s="112"/>
      <c r="AM242" s="112"/>
      <c r="AN242" s="112"/>
      <c r="AO242" s="72"/>
      <c r="AP242" s="112"/>
      <c r="AQ242" s="112"/>
      <c r="AR242" s="112"/>
      <c r="AS242" s="112"/>
      <c r="AT242" s="112"/>
      <c r="AU242" s="112"/>
      <c r="AV242" s="112"/>
    </row>
    <row r="243" spans="1:48" s="119" customFormat="1" collapsed="1" x14ac:dyDescent="0.2">
      <c r="A243" s="72"/>
      <c r="B243" s="121"/>
      <c r="C243" s="207" t="str">
        <f t="shared" si="16"/>
        <v/>
      </c>
      <c r="D243" s="73"/>
      <c r="E243" s="112"/>
      <c r="F243" s="121"/>
      <c r="G243" s="121"/>
      <c r="H243" s="72"/>
      <c r="I243" s="302" t="str">
        <f t="shared" si="17"/>
        <v/>
      </c>
      <c r="J243" s="72"/>
      <c r="K243" s="112"/>
      <c r="L243" s="112"/>
      <c r="M243" s="112"/>
      <c r="N243" s="112"/>
      <c r="O243" s="112"/>
      <c r="P243" s="112"/>
      <c r="Q243" s="112"/>
      <c r="R243" s="95"/>
      <c r="S243" s="72"/>
      <c r="T243" s="72"/>
      <c r="U243" s="72"/>
      <c r="V243" s="207" t="str">
        <f t="shared" si="18"/>
        <v/>
      </c>
      <c r="W243" s="95"/>
      <c r="X243" s="95"/>
      <c r="Y243" s="207" t="str">
        <f t="shared" si="19"/>
        <v/>
      </c>
      <c r="Z243" s="112"/>
      <c r="AA243" s="112"/>
      <c r="AB243" s="112"/>
      <c r="AC243" s="112"/>
      <c r="AD243" s="112"/>
      <c r="AE243" s="112"/>
      <c r="AF243" s="112"/>
      <c r="AG243" s="112"/>
      <c r="AH243" s="112"/>
      <c r="AI243" s="112"/>
      <c r="AJ243" s="112"/>
      <c r="AK243" s="112"/>
      <c r="AL243" s="112"/>
      <c r="AM243" s="112"/>
      <c r="AN243" s="112"/>
      <c r="AO243" s="72"/>
      <c r="AP243" s="112"/>
      <c r="AQ243" s="112"/>
      <c r="AR243" s="112"/>
      <c r="AS243" s="112"/>
      <c r="AT243" s="112"/>
      <c r="AU243" s="112"/>
      <c r="AV243" s="112"/>
    </row>
    <row r="244" spans="1:48" s="119" customFormat="1" collapsed="1" x14ac:dyDescent="0.2">
      <c r="A244" s="72"/>
      <c r="B244" s="121"/>
      <c r="C244" s="207" t="str">
        <f t="shared" si="16"/>
        <v/>
      </c>
      <c r="D244" s="73"/>
      <c r="E244" s="112"/>
      <c r="F244" s="121"/>
      <c r="G244" s="121"/>
      <c r="H244" s="72"/>
      <c r="I244" s="302" t="str">
        <f t="shared" si="17"/>
        <v/>
      </c>
      <c r="J244" s="72"/>
      <c r="K244" s="112"/>
      <c r="L244" s="112"/>
      <c r="M244" s="112"/>
      <c r="N244" s="112"/>
      <c r="O244" s="112"/>
      <c r="P244" s="112"/>
      <c r="Q244" s="112"/>
      <c r="R244" s="95"/>
      <c r="S244" s="72"/>
      <c r="T244" s="72"/>
      <c r="U244" s="72"/>
      <c r="V244" s="207" t="str">
        <f t="shared" si="18"/>
        <v/>
      </c>
      <c r="W244" s="95"/>
      <c r="X244" s="95"/>
      <c r="Y244" s="207" t="str">
        <f t="shared" si="19"/>
        <v/>
      </c>
      <c r="Z244" s="112"/>
      <c r="AA244" s="112"/>
      <c r="AB244" s="112"/>
      <c r="AC244" s="112"/>
      <c r="AD244" s="112"/>
      <c r="AE244" s="112"/>
      <c r="AF244" s="112"/>
      <c r="AG244" s="112"/>
      <c r="AH244" s="112"/>
      <c r="AI244" s="112"/>
      <c r="AJ244" s="112"/>
      <c r="AK244" s="112"/>
      <c r="AL244" s="112"/>
      <c r="AM244" s="112"/>
      <c r="AN244" s="112"/>
      <c r="AO244" s="72"/>
      <c r="AP244" s="112"/>
      <c r="AQ244" s="112"/>
      <c r="AR244" s="112"/>
      <c r="AS244" s="112"/>
      <c r="AT244" s="112"/>
      <c r="AU244" s="112"/>
      <c r="AV244" s="112"/>
    </row>
    <row r="245" spans="1:48" s="119" customFormat="1" collapsed="1" x14ac:dyDescent="0.2">
      <c r="A245" s="72"/>
      <c r="B245" s="121"/>
      <c r="C245" s="207" t="str">
        <f t="shared" si="16"/>
        <v/>
      </c>
      <c r="D245" s="73"/>
      <c r="E245" s="112"/>
      <c r="F245" s="121"/>
      <c r="G245" s="121"/>
      <c r="H245" s="72"/>
      <c r="I245" s="302" t="str">
        <f t="shared" si="17"/>
        <v/>
      </c>
      <c r="J245" s="72"/>
      <c r="K245" s="112"/>
      <c r="L245" s="112"/>
      <c r="M245" s="112"/>
      <c r="N245" s="112"/>
      <c r="O245" s="112"/>
      <c r="P245" s="112"/>
      <c r="Q245" s="112"/>
      <c r="R245" s="95"/>
      <c r="S245" s="72"/>
      <c r="T245" s="72"/>
      <c r="U245" s="72"/>
      <c r="V245" s="207" t="str">
        <f t="shared" si="18"/>
        <v/>
      </c>
      <c r="W245" s="95"/>
      <c r="X245" s="95"/>
      <c r="Y245" s="207" t="str">
        <f t="shared" si="19"/>
        <v/>
      </c>
      <c r="Z245" s="112"/>
      <c r="AA245" s="112"/>
      <c r="AB245" s="112"/>
      <c r="AC245" s="112"/>
      <c r="AD245" s="112"/>
      <c r="AE245" s="112"/>
      <c r="AF245" s="112"/>
      <c r="AG245" s="112"/>
      <c r="AH245" s="112"/>
      <c r="AI245" s="112"/>
      <c r="AJ245" s="112"/>
      <c r="AK245" s="112"/>
      <c r="AL245" s="112"/>
      <c r="AM245" s="112"/>
      <c r="AN245" s="112"/>
      <c r="AO245" s="72"/>
      <c r="AP245" s="112"/>
      <c r="AQ245" s="112"/>
      <c r="AR245" s="112"/>
      <c r="AS245" s="112"/>
      <c r="AT245" s="112"/>
      <c r="AU245" s="112"/>
      <c r="AV245" s="112"/>
    </row>
    <row r="246" spans="1:48" s="119" customFormat="1" collapsed="1" x14ac:dyDescent="0.2">
      <c r="A246" s="72"/>
      <c r="B246" s="121"/>
      <c r="C246" s="207" t="str">
        <f t="shared" si="16"/>
        <v/>
      </c>
      <c r="D246" s="73"/>
      <c r="E246" s="112"/>
      <c r="F246" s="121"/>
      <c r="G246" s="121"/>
      <c r="H246" s="72"/>
      <c r="I246" s="302" t="str">
        <f t="shared" si="17"/>
        <v/>
      </c>
      <c r="J246" s="72"/>
      <c r="K246" s="112"/>
      <c r="L246" s="112"/>
      <c r="M246" s="112"/>
      <c r="N246" s="112"/>
      <c r="O246" s="112"/>
      <c r="P246" s="112"/>
      <c r="Q246" s="112"/>
      <c r="R246" s="95"/>
      <c r="S246" s="72"/>
      <c r="T246" s="72"/>
      <c r="U246" s="72"/>
      <c r="V246" s="207" t="str">
        <f t="shared" si="18"/>
        <v/>
      </c>
      <c r="W246" s="95"/>
      <c r="X246" s="95"/>
      <c r="Y246" s="207" t="str">
        <f t="shared" si="19"/>
        <v/>
      </c>
      <c r="Z246" s="112"/>
      <c r="AA246" s="112"/>
      <c r="AB246" s="112"/>
      <c r="AC246" s="112"/>
      <c r="AD246" s="112"/>
      <c r="AE246" s="112"/>
      <c r="AF246" s="112"/>
      <c r="AG246" s="112"/>
      <c r="AH246" s="112"/>
      <c r="AI246" s="112"/>
      <c r="AJ246" s="112"/>
      <c r="AK246" s="112"/>
      <c r="AL246" s="112"/>
      <c r="AM246" s="112"/>
      <c r="AN246" s="112"/>
      <c r="AO246" s="72"/>
      <c r="AP246" s="112"/>
      <c r="AQ246" s="112"/>
      <c r="AR246" s="112"/>
      <c r="AS246" s="112"/>
      <c r="AT246" s="112"/>
      <c r="AU246" s="112"/>
      <c r="AV246" s="112"/>
    </row>
    <row r="247" spans="1:48" s="119" customFormat="1" collapsed="1" x14ac:dyDescent="0.2">
      <c r="A247" s="72"/>
      <c r="B247" s="121"/>
      <c r="C247" s="207" t="str">
        <f t="shared" si="16"/>
        <v/>
      </c>
      <c r="D247" s="73"/>
      <c r="E247" s="112"/>
      <c r="F247" s="121"/>
      <c r="G247" s="121"/>
      <c r="H247" s="72"/>
      <c r="I247" s="302" t="str">
        <f t="shared" si="17"/>
        <v/>
      </c>
      <c r="J247" s="72"/>
      <c r="K247" s="112"/>
      <c r="L247" s="112"/>
      <c r="M247" s="112"/>
      <c r="N247" s="112"/>
      <c r="O247" s="112"/>
      <c r="P247" s="112"/>
      <c r="Q247" s="112"/>
      <c r="R247" s="95"/>
      <c r="S247" s="72"/>
      <c r="T247" s="72"/>
      <c r="U247" s="72"/>
      <c r="V247" s="207" t="str">
        <f t="shared" si="18"/>
        <v/>
      </c>
      <c r="W247" s="95"/>
      <c r="X247" s="95"/>
      <c r="Y247" s="207" t="str">
        <f t="shared" si="19"/>
        <v/>
      </c>
      <c r="Z247" s="112"/>
      <c r="AA247" s="112"/>
      <c r="AB247" s="112"/>
      <c r="AC247" s="112"/>
      <c r="AD247" s="112"/>
      <c r="AE247" s="112"/>
      <c r="AF247" s="112"/>
      <c r="AG247" s="112"/>
      <c r="AH247" s="112"/>
      <c r="AI247" s="112"/>
      <c r="AJ247" s="112"/>
      <c r="AK247" s="112"/>
      <c r="AL247" s="112"/>
      <c r="AM247" s="112"/>
      <c r="AN247" s="112"/>
      <c r="AO247" s="72"/>
      <c r="AP247" s="112"/>
      <c r="AQ247" s="112"/>
      <c r="AR247" s="112"/>
      <c r="AS247" s="112"/>
      <c r="AT247" s="112"/>
      <c r="AU247" s="112"/>
      <c r="AV247" s="112"/>
    </row>
    <row r="248" spans="1:48" s="119" customFormat="1" collapsed="1" x14ac:dyDescent="0.2">
      <c r="A248" s="72"/>
      <c r="B248" s="121"/>
      <c r="C248" s="207" t="str">
        <f t="shared" si="16"/>
        <v/>
      </c>
      <c r="D248" s="73"/>
      <c r="E248" s="112"/>
      <c r="F248" s="121"/>
      <c r="G248" s="121"/>
      <c r="H248" s="72"/>
      <c r="I248" s="302" t="str">
        <f t="shared" si="17"/>
        <v/>
      </c>
      <c r="J248" s="72"/>
      <c r="K248" s="112"/>
      <c r="L248" s="112"/>
      <c r="M248" s="112"/>
      <c r="N248" s="112"/>
      <c r="O248" s="112"/>
      <c r="P248" s="112"/>
      <c r="Q248" s="112"/>
      <c r="R248" s="95"/>
      <c r="S248" s="72"/>
      <c r="T248" s="72"/>
      <c r="U248" s="72"/>
      <c r="V248" s="207" t="str">
        <f t="shared" si="18"/>
        <v/>
      </c>
      <c r="W248" s="95"/>
      <c r="X248" s="95"/>
      <c r="Y248" s="207" t="str">
        <f t="shared" si="19"/>
        <v/>
      </c>
      <c r="Z248" s="112"/>
      <c r="AA248" s="112"/>
      <c r="AB248" s="112"/>
      <c r="AC248" s="112"/>
      <c r="AD248" s="112"/>
      <c r="AE248" s="112"/>
      <c r="AF248" s="112"/>
      <c r="AG248" s="112"/>
      <c r="AH248" s="112"/>
      <c r="AI248" s="112"/>
      <c r="AJ248" s="112"/>
      <c r="AK248" s="112"/>
      <c r="AL248" s="112"/>
      <c r="AM248" s="112"/>
      <c r="AN248" s="112"/>
      <c r="AO248" s="72"/>
      <c r="AP248" s="112"/>
      <c r="AQ248" s="112"/>
      <c r="AR248" s="112"/>
      <c r="AS248" s="112"/>
      <c r="AT248" s="112"/>
      <c r="AU248" s="112"/>
      <c r="AV248" s="112"/>
    </row>
    <row r="249" spans="1:48" s="119" customFormat="1" collapsed="1" x14ac:dyDescent="0.2">
      <c r="A249" s="72"/>
      <c r="B249" s="121"/>
      <c r="C249" s="207" t="str">
        <f t="shared" si="16"/>
        <v/>
      </c>
      <c r="D249" s="73"/>
      <c r="E249" s="112"/>
      <c r="F249" s="121"/>
      <c r="G249" s="121"/>
      <c r="H249" s="72"/>
      <c r="I249" s="302" t="str">
        <f t="shared" si="17"/>
        <v/>
      </c>
      <c r="J249" s="72"/>
      <c r="K249" s="112"/>
      <c r="L249" s="112"/>
      <c r="M249" s="112"/>
      <c r="N249" s="112"/>
      <c r="O249" s="112"/>
      <c r="P249" s="112"/>
      <c r="Q249" s="112"/>
      <c r="R249" s="95"/>
      <c r="S249" s="72"/>
      <c r="T249" s="72"/>
      <c r="U249" s="72"/>
      <c r="V249" s="207" t="str">
        <f t="shared" si="18"/>
        <v/>
      </c>
      <c r="W249" s="95"/>
      <c r="X249" s="95"/>
      <c r="Y249" s="207" t="str">
        <f t="shared" si="19"/>
        <v/>
      </c>
      <c r="Z249" s="112"/>
      <c r="AA249" s="112"/>
      <c r="AB249" s="112"/>
      <c r="AC249" s="112"/>
      <c r="AD249" s="112"/>
      <c r="AE249" s="112"/>
      <c r="AF249" s="112"/>
      <c r="AG249" s="112"/>
      <c r="AH249" s="112"/>
      <c r="AI249" s="112"/>
      <c r="AJ249" s="112"/>
      <c r="AK249" s="112"/>
      <c r="AL249" s="112"/>
      <c r="AM249" s="112"/>
      <c r="AN249" s="112"/>
      <c r="AO249" s="72"/>
      <c r="AP249" s="112"/>
      <c r="AQ249" s="112"/>
      <c r="AR249" s="112"/>
      <c r="AS249" s="112"/>
      <c r="AT249" s="112"/>
      <c r="AU249" s="112"/>
      <c r="AV249" s="112"/>
    </row>
    <row r="250" spans="1:48" s="119" customFormat="1" collapsed="1" x14ac:dyDescent="0.2">
      <c r="A250" s="72"/>
      <c r="B250" s="121"/>
      <c r="C250" s="207" t="str">
        <f t="shared" si="16"/>
        <v/>
      </c>
      <c r="D250" s="73"/>
      <c r="E250" s="112"/>
      <c r="F250" s="121"/>
      <c r="G250" s="121"/>
      <c r="H250" s="72"/>
      <c r="I250" s="302" t="str">
        <f t="shared" si="17"/>
        <v/>
      </c>
      <c r="J250" s="72"/>
      <c r="K250" s="112"/>
      <c r="L250" s="112"/>
      <c r="M250" s="112"/>
      <c r="N250" s="112"/>
      <c r="O250" s="112"/>
      <c r="P250" s="112"/>
      <c r="Q250" s="112"/>
      <c r="R250" s="95"/>
      <c r="S250" s="72"/>
      <c r="T250" s="72"/>
      <c r="U250" s="72"/>
      <c r="V250" s="207" t="str">
        <f t="shared" si="18"/>
        <v/>
      </c>
      <c r="W250" s="95"/>
      <c r="X250" s="95"/>
      <c r="Y250" s="207" t="str">
        <f t="shared" si="19"/>
        <v/>
      </c>
      <c r="Z250" s="112"/>
      <c r="AA250" s="112"/>
      <c r="AB250" s="112"/>
      <c r="AC250" s="112"/>
      <c r="AD250" s="112"/>
      <c r="AE250" s="112"/>
      <c r="AF250" s="112"/>
      <c r="AG250" s="112"/>
      <c r="AH250" s="112"/>
      <c r="AI250" s="112"/>
      <c r="AJ250" s="112"/>
      <c r="AK250" s="112"/>
      <c r="AL250" s="112"/>
      <c r="AM250" s="112"/>
      <c r="AN250" s="112"/>
      <c r="AO250" s="72"/>
      <c r="AP250" s="112"/>
      <c r="AQ250" s="112"/>
      <c r="AR250" s="112"/>
      <c r="AS250" s="112"/>
      <c r="AT250" s="112"/>
      <c r="AU250" s="112"/>
      <c r="AV250" s="112"/>
    </row>
    <row r="251" spans="1:48" s="119" customFormat="1" collapsed="1" x14ac:dyDescent="0.2">
      <c r="A251" s="72"/>
      <c r="B251" s="121"/>
      <c r="C251" s="207" t="str">
        <f t="shared" si="16"/>
        <v/>
      </c>
      <c r="D251" s="73"/>
      <c r="E251" s="112"/>
      <c r="F251" s="121"/>
      <c r="G251" s="121"/>
      <c r="H251" s="72"/>
      <c r="I251" s="302" t="str">
        <f t="shared" si="17"/>
        <v/>
      </c>
      <c r="J251" s="72"/>
      <c r="K251" s="112"/>
      <c r="L251" s="112"/>
      <c r="M251" s="112"/>
      <c r="N251" s="112"/>
      <c r="O251" s="112"/>
      <c r="P251" s="112"/>
      <c r="Q251" s="112"/>
      <c r="R251" s="95"/>
      <c r="S251" s="72"/>
      <c r="T251" s="72"/>
      <c r="U251" s="72"/>
      <c r="V251" s="207" t="str">
        <f t="shared" si="18"/>
        <v/>
      </c>
      <c r="W251" s="95"/>
      <c r="X251" s="95"/>
      <c r="Y251" s="207" t="str">
        <f t="shared" si="19"/>
        <v/>
      </c>
      <c r="Z251" s="112"/>
      <c r="AA251" s="112"/>
      <c r="AB251" s="112"/>
      <c r="AC251" s="112"/>
      <c r="AD251" s="112"/>
      <c r="AE251" s="112"/>
      <c r="AF251" s="112"/>
      <c r="AG251" s="112"/>
      <c r="AH251" s="112"/>
      <c r="AI251" s="112"/>
      <c r="AJ251" s="112"/>
      <c r="AK251" s="112"/>
      <c r="AL251" s="112"/>
      <c r="AM251" s="112"/>
      <c r="AN251" s="112"/>
      <c r="AO251" s="72"/>
      <c r="AP251" s="112"/>
      <c r="AQ251" s="112"/>
      <c r="AR251" s="112"/>
      <c r="AS251" s="112"/>
      <c r="AT251" s="112"/>
      <c r="AU251" s="112"/>
      <c r="AV251" s="112"/>
    </row>
    <row r="252" spans="1:48" s="119" customFormat="1" collapsed="1" x14ac:dyDescent="0.2">
      <c r="A252" s="72"/>
      <c r="B252" s="121"/>
      <c r="C252" s="207" t="str">
        <f t="shared" si="16"/>
        <v/>
      </c>
      <c r="D252" s="73"/>
      <c r="E252" s="112"/>
      <c r="F252" s="121"/>
      <c r="G252" s="121"/>
      <c r="H252" s="72"/>
      <c r="I252" s="302" t="str">
        <f t="shared" si="17"/>
        <v/>
      </c>
      <c r="J252" s="72"/>
      <c r="K252" s="112"/>
      <c r="L252" s="112"/>
      <c r="M252" s="112"/>
      <c r="N252" s="112"/>
      <c r="O252" s="112"/>
      <c r="P252" s="112"/>
      <c r="Q252" s="112"/>
      <c r="R252" s="95"/>
      <c r="S252" s="72"/>
      <c r="T252" s="72"/>
      <c r="U252" s="72"/>
      <c r="V252" s="207" t="str">
        <f t="shared" si="18"/>
        <v/>
      </c>
      <c r="W252" s="95"/>
      <c r="X252" s="95"/>
      <c r="Y252" s="207" t="str">
        <f t="shared" si="19"/>
        <v/>
      </c>
      <c r="Z252" s="112"/>
      <c r="AA252" s="112"/>
      <c r="AB252" s="112"/>
      <c r="AC252" s="112"/>
      <c r="AD252" s="112"/>
      <c r="AE252" s="112"/>
      <c r="AF252" s="112"/>
      <c r="AG252" s="112"/>
      <c r="AH252" s="112"/>
      <c r="AI252" s="112"/>
      <c r="AJ252" s="112"/>
      <c r="AK252" s="112"/>
      <c r="AL252" s="112"/>
      <c r="AM252" s="112"/>
      <c r="AN252" s="112"/>
      <c r="AO252" s="72"/>
      <c r="AP252" s="112"/>
      <c r="AQ252" s="112"/>
      <c r="AR252" s="112"/>
      <c r="AS252" s="112"/>
      <c r="AT252" s="112"/>
      <c r="AU252" s="112"/>
      <c r="AV252" s="112"/>
    </row>
    <row r="253" spans="1:48" s="119" customFormat="1" collapsed="1" x14ac:dyDescent="0.2">
      <c r="A253" s="72"/>
      <c r="B253" s="121"/>
      <c r="C253" s="207" t="str">
        <f t="shared" si="16"/>
        <v/>
      </c>
      <c r="D253" s="73"/>
      <c r="E253" s="112"/>
      <c r="F253" s="121"/>
      <c r="G253" s="121"/>
      <c r="H253" s="72"/>
      <c r="I253" s="302" t="str">
        <f t="shared" si="17"/>
        <v/>
      </c>
      <c r="J253" s="72"/>
      <c r="K253" s="112"/>
      <c r="L253" s="112"/>
      <c r="M253" s="112"/>
      <c r="N253" s="112"/>
      <c r="O253" s="112"/>
      <c r="P253" s="112"/>
      <c r="Q253" s="112"/>
      <c r="R253" s="95"/>
      <c r="S253" s="72"/>
      <c r="T253" s="72"/>
      <c r="U253" s="72"/>
      <c r="V253" s="207" t="str">
        <f t="shared" si="18"/>
        <v/>
      </c>
      <c r="W253" s="95"/>
      <c r="X253" s="95"/>
      <c r="Y253" s="207" t="str">
        <f t="shared" si="19"/>
        <v/>
      </c>
      <c r="Z253" s="112"/>
      <c r="AA253" s="112"/>
      <c r="AB253" s="112"/>
      <c r="AC253" s="112"/>
      <c r="AD253" s="112"/>
      <c r="AE253" s="112"/>
      <c r="AF253" s="112"/>
      <c r="AG253" s="112"/>
      <c r="AH253" s="112"/>
      <c r="AI253" s="112"/>
      <c r="AJ253" s="112"/>
      <c r="AK253" s="112"/>
      <c r="AL253" s="112"/>
      <c r="AM253" s="112"/>
      <c r="AN253" s="112"/>
      <c r="AO253" s="72"/>
      <c r="AP253" s="112"/>
      <c r="AQ253" s="112"/>
      <c r="AR253" s="112"/>
      <c r="AS253" s="112"/>
      <c r="AT253" s="112"/>
      <c r="AU253" s="112"/>
      <c r="AV253" s="112"/>
    </row>
    <row r="254" spans="1:48" s="119" customFormat="1" collapsed="1" x14ac:dyDescent="0.2">
      <c r="A254" s="72"/>
      <c r="B254" s="121"/>
      <c r="C254" s="207" t="str">
        <f t="shared" si="16"/>
        <v/>
      </c>
      <c r="D254" s="73"/>
      <c r="E254" s="112"/>
      <c r="F254" s="121"/>
      <c r="G254" s="121"/>
      <c r="H254" s="72"/>
      <c r="I254" s="302" t="str">
        <f t="shared" si="17"/>
        <v/>
      </c>
      <c r="J254" s="72"/>
      <c r="K254" s="112"/>
      <c r="L254" s="112"/>
      <c r="M254" s="112"/>
      <c r="N254" s="112"/>
      <c r="O254" s="112"/>
      <c r="P254" s="112"/>
      <c r="Q254" s="112"/>
      <c r="R254" s="95"/>
      <c r="S254" s="72"/>
      <c r="T254" s="72"/>
      <c r="U254" s="72"/>
      <c r="V254" s="207" t="str">
        <f t="shared" si="18"/>
        <v/>
      </c>
      <c r="W254" s="95"/>
      <c r="X254" s="95"/>
      <c r="Y254" s="207" t="str">
        <f t="shared" si="19"/>
        <v/>
      </c>
      <c r="Z254" s="112"/>
      <c r="AA254" s="112"/>
      <c r="AB254" s="112"/>
      <c r="AC254" s="112"/>
      <c r="AD254" s="112"/>
      <c r="AE254" s="112"/>
      <c r="AF254" s="112"/>
      <c r="AG254" s="112"/>
      <c r="AH254" s="112"/>
      <c r="AI254" s="112"/>
      <c r="AJ254" s="112"/>
      <c r="AK254" s="112"/>
      <c r="AL254" s="112"/>
      <c r="AM254" s="112"/>
      <c r="AN254" s="112"/>
      <c r="AO254" s="72"/>
      <c r="AP254" s="112"/>
      <c r="AQ254" s="112"/>
      <c r="AR254" s="112"/>
      <c r="AS254" s="112"/>
      <c r="AT254" s="112"/>
      <c r="AU254" s="112"/>
      <c r="AV254" s="112"/>
    </row>
    <row r="255" spans="1:48" s="119" customFormat="1" collapsed="1" x14ac:dyDescent="0.2">
      <c r="A255" s="72"/>
      <c r="B255" s="121"/>
      <c r="C255" s="207" t="str">
        <f t="shared" si="16"/>
        <v/>
      </c>
      <c r="D255" s="73"/>
      <c r="E255" s="112"/>
      <c r="F255" s="121"/>
      <c r="G255" s="121"/>
      <c r="H255" s="72"/>
      <c r="I255" s="302" t="str">
        <f t="shared" si="17"/>
        <v/>
      </c>
      <c r="J255" s="72"/>
      <c r="K255" s="112"/>
      <c r="L255" s="112"/>
      <c r="M255" s="112"/>
      <c r="N255" s="112"/>
      <c r="O255" s="112"/>
      <c r="P255" s="112"/>
      <c r="Q255" s="112"/>
      <c r="R255" s="95"/>
      <c r="S255" s="72"/>
      <c r="T255" s="72"/>
      <c r="U255" s="72"/>
      <c r="V255" s="207" t="str">
        <f t="shared" si="18"/>
        <v/>
      </c>
      <c r="W255" s="95"/>
      <c r="X255" s="95"/>
      <c r="Y255" s="207" t="str">
        <f t="shared" si="19"/>
        <v/>
      </c>
      <c r="Z255" s="112"/>
      <c r="AA255" s="112"/>
      <c r="AB255" s="112"/>
      <c r="AC255" s="112"/>
      <c r="AD255" s="112"/>
      <c r="AE255" s="112"/>
      <c r="AF255" s="112"/>
      <c r="AG255" s="112"/>
      <c r="AH255" s="112"/>
      <c r="AI255" s="112"/>
      <c r="AJ255" s="112"/>
      <c r="AK255" s="112"/>
      <c r="AL255" s="112"/>
      <c r="AM255" s="112"/>
      <c r="AN255" s="112"/>
      <c r="AO255" s="72"/>
      <c r="AP255" s="112"/>
      <c r="AQ255" s="112"/>
      <c r="AR255" s="112"/>
      <c r="AS255" s="112"/>
      <c r="AT255" s="112"/>
      <c r="AU255" s="112"/>
      <c r="AV255" s="112"/>
    </row>
    <row r="256" spans="1:48" s="119" customFormat="1" collapsed="1" x14ac:dyDescent="0.2">
      <c r="A256" s="72"/>
      <c r="B256" s="121"/>
      <c r="C256" s="207" t="str">
        <f t="shared" si="16"/>
        <v/>
      </c>
      <c r="D256" s="73"/>
      <c r="E256" s="112"/>
      <c r="F256" s="121"/>
      <c r="G256" s="121"/>
      <c r="H256" s="72"/>
      <c r="I256" s="302" t="str">
        <f t="shared" si="17"/>
        <v/>
      </c>
      <c r="J256" s="72"/>
      <c r="K256" s="112"/>
      <c r="L256" s="112"/>
      <c r="M256" s="112"/>
      <c r="N256" s="112"/>
      <c r="O256" s="112"/>
      <c r="P256" s="112"/>
      <c r="Q256" s="112"/>
      <c r="R256" s="95"/>
      <c r="S256" s="72"/>
      <c r="T256" s="72"/>
      <c r="U256" s="72"/>
      <c r="V256" s="207" t="str">
        <f t="shared" si="18"/>
        <v/>
      </c>
      <c r="W256" s="95"/>
      <c r="X256" s="95"/>
      <c r="Y256" s="207" t="str">
        <f t="shared" si="19"/>
        <v/>
      </c>
      <c r="Z256" s="112"/>
      <c r="AA256" s="112"/>
      <c r="AB256" s="112"/>
      <c r="AC256" s="112"/>
      <c r="AD256" s="112"/>
      <c r="AE256" s="112"/>
      <c r="AF256" s="112"/>
      <c r="AG256" s="112"/>
      <c r="AH256" s="112"/>
      <c r="AI256" s="112"/>
      <c r="AJ256" s="112"/>
      <c r="AK256" s="112"/>
      <c r="AL256" s="112"/>
      <c r="AM256" s="112"/>
      <c r="AN256" s="112"/>
      <c r="AO256" s="72"/>
      <c r="AP256" s="112"/>
      <c r="AQ256" s="112"/>
      <c r="AR256" s="112"/>
      <c r="AS256" s="112"/>
      <c r="AT256" s="112"/>
      <c r="AU256" s="112"/>
      <c r="AV256" s="112"/>
    </row>
    <row r="257" spans="1:48" s="119" customFormat="1" collapsed="1" x14ac:dyDescent="0.2">
      <c r="A257" s="72"/>
      <c r="B257" s="121"/>
      <c r="C257" s="207" t="str">
        <f t="shared" si="16"/>
        <v/>
      </c>
      <c r="D257" s="73"/>
      <c r="E257" s="112"/>
      <c r="F257" s="121"/>
      <c r="G257" s="121"/>
      <c r="H257" s="72"/>
      <c r="I257" s="302" t="str">
        <f t="shared" si="17"/>
        <v/>
      </c>
      <c r="J257" s="72"/>
      <c r="K257" s="112"/>
      <c r="L257" s="112"/>
      <c r="M257" s="112"/>
      <c r="N257" s="112"/>
      <c r="O257" s="112"/>
      <c r="P257" s="112"/>
      <c r="Q257" s="112"/>
      <c r="R257" s="95"/>
      <c r="S257" s="72"/>
      <c r="T257" s="72"/>
      <c r="U257" s="72"/>
      <c r="V257" s="207" t="str">
        <f t="shared" si="18"/>
        <v/>
      </c>
      <c r="W257" s="95"/>
      <c r="X257" s="95"/>
      <c r="Y257" s="207" t="str">
        <f t="shared" si="19"/>
        <v/>
      </c>
      <c r="Z257" s="112"/>
      <c r="AA257" s="112"/>
      <c r="AB257" s="112"/>
      <c r="AC257" s="112"/>
      <c r="AD257" s="112"/>
      <c r="AE257" s="112"/>
      <c r="AF257" s="112"/>
      <c r="AG257" s="112"/>
      <c r="AH257" s="112"/>
      <c r="AI257" s="112"/>
      <c r="AJ257" s="112"/>
      <c r="AK257" s="112"/>
      <c r="AL257" s="112"/>
      <c r="AM257" s="112"/>
      <c r="AN257" s="112"/>
      <c r="AO257" s="72"/>
      <c r="AP257" s="112"/>
      <c r="AQ257" s="112"/>
      <c r="AR257" s="112"/>
      <c r="AS257" s="112"/>
      <c r="AT257" s="112"/>
      <c r="AU257" s="112"/>
      <c r="AV257" s="112"/>
    </row>
    <row r="258" spans="1:48" s="119" customFormat="1" collapsed="1" x14ac:dyDescent="0.2">
      <c r="A258" s="72"/>
      <c r="B258" s="121"/>
      <c r="C258" s="207" t="str">
        <f t="shared" si="16"/>
        <v/>
      </c>
      <c r="D258" s="73"/>
      <c r="E258" s="112"/>
      <c r="F258" s="121"/>
      <c r="G258" s="121"/>
      <c r="H258" s="72"/>
      <c r="I258" s="302" t="str">
        <f t="shared" si="17"/>
        <v/>
      </c>
      <c r="J258" s="72"/>
      <c r="K258" s="112"/>
      <c r="L258" s="112"/>
      <c r="M258" s="112"/>
      <c r="N258" s="112"/>
      <c r="O258" s="112"/>
      <c r="P258" s="112"/>
      <c r="Q258" s="112"/>
      <c r="R258" s="95"/>
      <c r="S258" s="72"/>
      <c r="T258" s="72"/>
      <c r="U258" s="72"/>
      <c r="V258" s="207" t="str">
        <f t="shared" si="18"/>
        <v/>
      </c>
      <c r="W258" s="95"/>
      <c r="X258" s="95"/>
      <c r="Y258" s="207" t="str">
        <f t="shared" si="19"/>
        <v/>
      </c>
      <c r="Z258" s="112"/>
      <c r="AA258" s="112"/>
      <c r="AB258" s="112"/>
      <c r="AC258" s="112"/>
      <c r="AD258" s="112"/>
      <c r="AE258" s="112"/>
      <c r="AF258" s="112"/>
      <c r="AG258" s="112"/>
      <c r="AH258" s="112"/>
      <c r="AI258" s="112"/>
      <c r="AJ258" s="112"/>
      <c r="AK258" s="112"/>
      <c r="AL258" s="112"/>
      <c r="AM258" s="112"/>
      <c r="AN258" s="112"/>
      <c r="AO258" s="72"/>
      <c r="AP258" s="112"/>
      <c r="AQ258" s="112"/>
      <c r="AR258" s="112"/>
      <c r="AS258" s="112"/>
      <c r="AT258" s="112"/>
      <c r="AU258" s="112"/>
      <c r="AV258" s="112"/>
    </row>
    <row r="259" spans="1:48" s="119" customFormat="1" collapsed="1" x14ac:dyDescent="0.2">
      <c r="A259" s="72"/>
      <c r="B259" s="121"/>
      <c r="C259" s="207" t="str">
        <f t="shared" si="16"/>
        <v/>
      </c>
      <c r="D259" s="73"/>
      <c r="E259" s="112"/>
      <c r="F259" s="121"/>
      <c r="G259" s="121"/>
      <c r="H259" s="72"/>
      <c r="I259" s="302" t="str">
        <f t="shared" si="17"/>
        <v/>
      </c>
      <c r="J259" s="72"/>
      <c r="K259" s="112"/>
      <c r="L259" s="112"/>
      <c r="M259" s="112"/>
      <c r="N259" s="112"/>
      <c r="O259" s="112"/>
      <c r="P259" s="112"/>
      <c r="Q259" s="112"/>
      <c r="R259" s="95"/>
      <c r="S259" s="72"/>
      <c r="T259" s="72"/>
      <c r="U259" s="72"/>
      <c r="V259" s="207" t="str">
        <f t="shared" si="18"/>
        <v/>
      </c>
      <c r="W259" s="95"/>
      <c r="X259" s="95"/>
      <c r="Y259" s="207" t="str">
        <f t="shared" si="19"/>
        <v/>
      </c>
      <c r="Z259" s="112"/>
      <c r="AA259" s="112"/>
      <c r="AB259" s="112"/>
      <c r="AC259" s="112"/>
      <c r="AD259" s="112"/>
      <c r="AE259" s="112"/>
      <c r="AF259" s="112"/>
      <c r="AG259" s="112"/>
      <c r="AH259" s="112"/>
      <c r="AI259" s="112"/>
      <c r="AJ259" s="112"/>
      <c r="AK259" s="112"/>
      <c r="AL259" s="112"/>
      <c r="AM259" s="112"/>
      <c r="AN259" s="112"/>
      <c r="AO259" s="72"/>
      <c r="AP259" s="112"/>
      <c r="AQ259" s="112"/>
      <c r="AR259" s="112"/>
      <c r="AS259" s="112"/>
      <c r="AT259" s="112"/>
      <c r="AU259" s="112"/>
      <c r="AV259" s="112"/>
    </row>
    <row r="260" spans="1:48" s="119" customFormat="1" collapsed="1" x14ac:dyDescent="0.2">
      <c r="A260" s="72"/>
      <c r="B260" s="121"/>
      <c r="C260" s="207" t="str">
        <f t="shared" si="16"/>
        <v/>
      </c>
      <c r="D260" s="73"/>
      <c r="E260" s="112"/>
      <c r="F260" s="121"/>
      <c r="G260" s="121"/>
      <c r="H260" s="72"/>
      <c r="I260" s="302" t="str">
        <f t="shared" si="17"/>
        <v/>
      </c>
      <c r="J260" s="72"/>
      <c r="K260" s="112"/>
      <c r="L260" s="112"/>
      <c r="M260" s="112"/>
      <c r="N260" s="112"/>
      <c r="O260" s="112"/>
      <c r="P260" s="112"/>
      <c r="Q260" s="112"/>
      <c r="R260" s="95"/>
      <c r="S260" s="72"/>
      <c r="T260" s="72"/>
      <c r="U260" s="72"/>
      <c r="V260" s="207" t="str">
        <f t="shared" si="18"/>
        <v/>
      </c>
      <c r="W260" s="95"/>
      <c r="X260" s="95"/>
      <c r="Y260" s="207" t="str">
        <f t="shared" si="19"/>
        <v/>
      </c>
      <c r="Z260" s="112"/>
      <c r="AA260" s="112"/>
      <c r="AB260" s="112"/>
      <c r="AC260" s="112"/>
      <c r="AD260" s="112"/>
      <c r="AE260" s="112"/>
      <c r="AF260" s="112"/>
      <c r="AG260" s="112"/>
      <c r="AH260" s="112"/>
      <c r="AI260" s="112"/>
      <c r="AJ260" s="112"/>
      <c r="AK260" s="112"/>
      <c r="AL260" s="112"/>
      <c r="AM260" s="112"/>
      <c r="AN260" s="112"/>
      <c r="AO260" s="72"/>
      <c r="AP260" s="112"/>
      <c r="AQ260" s="112"/>
      <c r="AR260" s="112"/>
      <c r="AS260" s="112"/>
      <c r="AT260" s="112"/>
      <c r="AU260" s="112"/>
      <c r="AV260" s="112"/>
    </row>
    <row r="261" spans="1:48" s="119" customFormat="1" collapsed="1" x14ac:dyDescent="0.2">
      <c r="A261" s="72"/>
      <c r="B261" s="121"/>
      <c r="C261" s="207" t="str">
        <f t="shared" si="16"/>
        <v/>
      </c>
      <c r="D261" s="73"/>
      <c r="E261" s="112"/>
      <c r="F261" s="121"/>
      <c r="G261" s="121"/>
      <c r="H261" s="72"/>
      <c r="I261" s="302" t="str">
        <f t="shared" si="17"/>
        <v/>
      </c>
      <c r="J261" s="72"/>
      <c r="K261" s="112"/>
      <c r="L261" s="112"/>
      <c r="M261" s="112"/>
      <c r="N261" s="112"/>
      <c r="O261" s="112"/>
      <c r="P261" s="112"/>
      <c r="Q261" s="112"/>
      <c r="R261" s="95"/>
      <c r="S261" s="72"/>
      <c r="T261" s="72"/>
      <c r="U261" s="72"/>
      <c r="V261" s="207" t="str">
        <f t="shared" si="18"/>
        <v/>
      </c>
      <c r="W261" s="95"/>
      <c r="X261" s="95"/>
      <c r="Y261" s="207" t="str">
        <f t="shared" si="19"/>
        <v/>
      </c>
      <c r="Z261" s="112"/>
      <c r="AA261" s="112"/>
      <c r="AB261" s="112"/>
      <c r="AC261" s="112"/>
      <c r="AD261" s="112"/>
      <c r="AE261" s="112"/>
      <c r="AF261" s="112"/>
      <c r="AG261" s="112"/>
      <c r="AH261" s="112"/>
      <c r="AI261" s="112"/>
      <c r="AJ261" s="112"/>
      <c r="AK261" s="112"/>
      <c r="AL261" s="112"/>
      <c r="AM261" s="112"/>
      <c r="AN261" s="112"/>
      <c r="AO261" s="72"/>
      <c r="AP261" s="112"/>
      <c r="AQ261" s="112"/>
      <c r="AR261" s="112"/>
      <c r="AS261" s="112"/>
      <c r="AT261" s="112"/>
      <c r="AU261" s="112"/>
      <c r="AV261" s="112"/>
    </row>
    <row r="262" spans="1:48" s="119" customFormat="1" collapsed="1" x14ac:dyDescent="0.2">
      <c r="A262" s="72"/>
      <c r="B262" s="121"/>
      <c r="C262" s="207" t="str">
        <f t="shared" si="16"/>
        <v/>
      </c>
      <c r="D262" s="73"/>
      <c r="E262" s="112"/>
      <c r="F262" s="121"/>
      <c r="G262" s="121"/>
      <c r="H262" s="72"/>
      <c r="I262" s="302" t="str">
        <f t="shared" si="17"/>
        <v/>
      </c>
      <c r="J262" s="72"/>
      <c r="K262" s="112"/>
      <c r="L262" s="112"/>
      <c r="M262" s="112"/>
      <c r="N262" s="112"/>
      <c r="O262" s="112"/>
      <c r="P262" s="112"/>
      <c r="Q262" s="112"/>
      <c r="R262" s="95"/>
      <c r="S262" s="72"/>
      <c r="T262" s="72"/>
      <c r="U262" s="72"/>
      <c r="V262" s="207" t="str">
        <f t="shared" si="18"/>
        <v/>
      </c>
      <c r="W262" s="95"/>
      <c r="X262" s="95"/>
      <c r="Y262" s="207" t="str">
        <f t="shared" si="19"/>
        <v/>
      </c>
      <c r="Z262" s="112"/>
      <c r="AA262" s="112"/>
      <c r="AB262" s="112"/>
      <c r="AC262" s="112"/>
      <c r="AD262" s="112"/>
      <c r="AE262" s="112"/>
      <c r="AF262" s="112"/>
      <c r="AG262" s="112"/>
      <c r="AH262" s="112"/>
      <c r="AI262" s="112"/>
      <c r="AJ262" s="112"/>
      <c r="AK262" s="112"/>
      <c r="AL262" s="112"/>
      <c r="AM262" s="112"/>
      <c r="AN262" s="112"/>
      <c r="AO262" s="72"/>
      <c r="AP262" s="112"/>
      <c r="AQ262" s="112"/>
      <c r="AR262" s="112"/>
      <c r="AS262" s="112"/>
      <c r="AT262" s="112"/>
      <c r="AU262" s="112"/>
      <c r="AV262" s="112"/>
    </row>
    <row r="263" spans="1:48" s="119" customFormat="1" collapsed="1" x14ac:dyDescent="0.2">
      <c r="A263" s="72"/>
      <c r="B263" s="121"/>
      <c r="C263" s="207" t="str">
        <f t="shared" ref="C263:C326" si="20">IF(D263="","",(VLOOKUP(D263,Generic_Road_Names_Table_Array,2,FALSE)))</f>
        <v/>
      </c>
      <c r="D263" s="73"/>
      <c r="E263" s="112"/>
      <c r="F263" s="121"/>
      <c r="G263" s="121"/>
      <c r="H263" s="72"/>
      <c r="I263" s="302" t="str">
        <f t="shared" ref="I263:I326" si="21">IF(H263="","",(VLOOKUP(H263,Generic_Side_Table_Array,2,FALSE)))</f>
        <v/>
      </c>
      <c r="J263" s="72"/>
      <c r="K263" s="112"/>
      <c r="L263" s="112"/>
      <c r="M263" s="112"/>
      <c r="N263" s="112"/>
      <c r="O263" s="112"/>
      <c r="P263" s="112"/>
      <c r="Q263" s="112"/>
      <c r="R263" s="95"/>
      <c r="S263" s="72"/>
      <c r="T263" s="72"/>
      <c r="U263" s="72"/>
      <c r="V263" s="207" t="str">
        <f t="shared" ref="V263:V326" si="22">IF(U263="","",(VLOOKUP(U263,Generic_Length_Adjustment_Reason_Table_Array,2,FALSE)))</f>
        <v/>
      </c>
      <c r="W263" s="95"/>
      <c r="X263" s="95"/>
      <c r="Y263" s="207" t="str">
        <f t="shared" ref="Y263:Y326" si="23">IF(X263="","",(VLOOKUP(X263,Shoulder_Shoulder_Material_Table_Array,2,FALSE)))</f>
        <v/>
      </c>
      <c r="Z263" s="112"/>
      <c r="AA263" s="112"/>
      <c r="AB263" s="112"/>
      <c r="AC263" s="112"/>
      <c r="AD263" s="112"/>
      <c r="AE263" s="112"/>
      <c r="AF263" s="112"/>
      <c r="AG263" s="112"/>
      <c r="AH263" s="112"/>
      <c r="AI263" s="112"/>
      <c r="AJ263" s="112"/>
      <c r="AK263" s="112"/>
      <c r="AL263" s="112"/>
      <c r="AM263" s="112"/>
      <c r="AN263" s="112"/>
      <c r="AO263" s="72"/>
      <c r="AP263" s="112"/>
      <c r="AQ263" s="112"/>
      <c r="AR263" s="112"/>
      <c r="AS263" s="112"/>
      <c r="AT263" s="112"/>
      <c r="AU263" s="112"/>
      <c r="AV263" s="112"/>
    </row>
    <row r="264" spans="1:48" s="119" customFormat="1" collapsed="1" x14ac:dyDescent="0.2">
      <c r="A264" s="72"/>
      <c r="B264" s="121"/>
      <c r="C264" s="207" t="str">
        <f t="shared" si="20"/>
        <v/>
      </c>
      <c r="D264" s="73"/>
      <c r="E264" s="112"/>
      <c r="F264" s="121"/>
      <c r="G264" s="121"/>
      <c r="H264" s="72"/>
      <c r="I264" s="302" t="str">
        <f t="shared" si="21"/>
        <v/>
      </c>
      <c r="J264" s="72"/>
      <c r="K264" s="112"/>
      <c r="L264" s="112"/>
      <c r="M264" s="112"/>
      <c r="N264" s="112"/>
      <c r="O264" s="112"/>
      <c r="P264" s="112"/>
      <c r="Q264" s="112"/>
      <c r="R264" s="95"/>
      <c r="S264" s="72"/>
      <c r="T264" s="72"/>
      <c r="U264" s="72"/>
      <c r="V264" s="207" t="str">
        <f t="shared" si="22"/>
        <v/>
      </c>
      <c r="W264" s="95"/>
      <c r="X264" s="95"/>
      <c r="Y264" s="207" t="str">
        <f t="shared" si="23"/>
        <v/>
      </c>
      <c r="Z264" s="112"/>
      <c r="AA264" s="112"/>
      <c r="AB264" s="112"/>
      <c r="AC264" s="112"/>
      <c r="AD264" s="112"/>
      <c r="AE264" s="112"/>
      <c r="AF264" s="112"/>
      <c r="AG264" s="112"/>
      <c r="AH264" s="112"/>
      <c r="AI264" s="112"/>
      <c r="AJ264" s="112"/>
      <c r="AK264" s="112"/>
      <c r="AL264" s="112"/>
      <c r="AM264" s="112"/>
      <c r="AN264" s="112"/>
      <c r="AO264" s="72"/>
      <c r="AP264" s="112"/>
      <c r="AQ264" s="112"/>
      <c r="AR264" s="112"/>
      <c r="AS264" s="112"/>
      <c r="AT264" s="112"/>
      <c r="AU264" s="112"/>
      <c r="AV264" s="112"/>
    </row>
    <row r="265" spans="1:48" s="119" customFormat="1" collapsed="1" x14ac:dyDescent="0.2">
      <c r="A265" s="72"/>
      <c r="B265" s="121"/>
      <c r="C265" s="207" t="str">
        <f t="shared" si="20"/>
        <v/>
      </c>
      <c r="D265" s="73"/>
      <c r="E265" s="112"/>
      <c r="F265" s="121"/>
      <c r="G265" s="121"/>
      <c r="H265" s="72"/>
      <c r="I265" s="302" t="str">
        <f t="shared" si="21"/>
        <v/>
      </c>
      <c r="J265" s="72"/>
      <c r="K265" s="112"/>
      <c r="L265" s="112"/>
      <c r="M265" s="112"/>
      <c r="N265" s="112"/>
      <c r="O265" s="112"/>
      <c r="P265" s="112"/>
      <c r="Q265" s="112"/>
      <c r="R265" s="95"/>
      <c r="S265" s="72"/>
      <c r="T265" s="72"/>
      <c r="U265" s="72"/>
      <c r="V265" s="207" t="str">
        <f t="shared" si="22"/>
        <v/>
      </c>
      <c r="W265" s="95"/>
      <c r="X265" s="95"/>
      <c r="Y265" s="207" t="str">
        <f t="shared" si="23"/>
        <v/>
      </c>
      <c r="Z265" s="112"/>
      <c r="AA265" s="112"/>
      <c r="AB265" s="112"/>
      <c r="AC265" s="112"/>
      <c r="AD265" s="112"/>
      <c r="AE265" s="112"/>
      <c r="AF265" s="112"/>
      <c r="AG265" s="112"/>
      <c r="AH265" s="112"/>
      <c r="AI265" s="112"/>
      <c r="AJ265" s="112"/>
      <c r="AK265" s="112"/>
      <c r="AL265" s="112"/>
      <c r="AM265" s="112"/>
      <c r="AN265" s="112"/>
      <c r="AO265" s="72"/>
      <c r="AP265" s="112"/>
      <c r="AQ265" s="112"/>
      <c r="AR265" s="112"/>
      <c r="AS265" s="112"/>
      <c r="AT265" s="112"/>
      <c r="AU265" s="112"/>
      <c r="AV265" s="112"/>
    </row>
    <row r="266" spans="1:48" s="119" customFormat="1" collapsed="1" x14ac:dyDescent="0.2">
      <c r="A266" s="72"/>
      <c r="B266" s="121"/>
      <c r="C266" s="207" t="str">
        <f t="shared" si="20"/>
        <v/>
      </c>
      <c r="D266" s="73"/>
      <c r="E266" s="112"/>
      <c r="F266" s="121"/>
      <c r="G266" s="121"/>
      <c r="H266" s="72"/>
      <c r="I266" s="302" t="str">
        <f t="shared" si="21"/>
        <v/>
      </c>
      <c r="J266" s="72"/>
      <c r="K266" s="112"/>
      <c r="L266" s="112"/>
      <c r="M266" s="112"/>
      <c r="N266" s="112"/>
      <c r="O266" s="112"/>
      <c r="P266" s="112"/>
      <c r="Q266" s="112"/>
      <c r="R266" s="95"/>
      <c r="S266" s="72"/>
      <c r="T266" s="72"/>
      <c r="U266" s="72"/>
      <c r="V266" s="207" t="str">
        <f t="shared" si="22"/>
        <v/>
      </c>
      <c r="W266" s="95"/>
      <c r="X266" s="95"/>
      <c r="Y266" s="207" t="str">
        <f t="shared" si="23"/>
        <v/>
      </c>
      <c r="Z266" s="112"/>
      <c r="AA266" s="112"/>
      <c r="AB266" s="112"/>
      <c r="AC266" s="112"/>
      <c r="AD266" s="112"/>
      <c r="AE266" s="112"/>
      <c r="AF266" s="112"/>
      <c r="AG266" s="112"/>
      <c r="AH266" s="112"/>
      <c r="AI266" s="112"/>
      <c r="AJ266" s="112"/>
      <c r="AK266" s="112"/>
      <c r="AL266" s="112"/>
      <c r="AM266" s="112"/>
      <c r="AN266" s="112"/>
      <c r="AO266" s="72"/>
      <c r="AP266" s="112"/>
      <c r="AQ266" s="112"/>
      <c r="AR266" s="112"/>
      <c r="AS266" s="112"/>
      <c r="AT266" s="112"/>
      <c r="AU266" s="112"/>
      <c r="AV266" s="112"/>
    </row>
    <row r="267" spans="1:48" s="119" customFormat="1" collapsed="1" x14ac:dyDescent="0.2">
      <c r="A267" s="72"/>
      <c r="B267" s="121"/>
      <c r="C267" s="207" t="str">
        <f t="shared" si="20"/>
        <v/>
      </c>
      <c r="D267" s="73"/>
      <c r="E267" s="112"/>
      <c r="F267" s="121"/>
      <c r="G267" s="121"/>
      <c r="H267" s="72"/>
      <c r="I267" s="302" t="str">
        <f t="shared" si="21"/>
        <v/>
      </c>
      <c r="J267" s="72"/>
      <c r="K267" s="112"/>
      <c r="L267" s="112"/>
      <c r="M267" s="112"/>
      <c r="N267" s="112"/>
      <c r="O267" s="112"/>
      <c r="P267" s="112"/>
      <c r="Q267" s="112"/>
      <c r="R267" s="95"/>
      <c r="S267" s="72"/>
      <c r="T267" s="72"/>
      <c r="U267" s="72"/>
      <c r="V267" s="207" t="str">
        <f t="shared" si="22"/>
        <v/>
      </c>
      <c r="W267" s="95"/>
      <c r="X267" s="95"/>
      <c r="Y267" s="207" t="str">
        <f t="shared" si="23"/>
        <v/>
      </c>
      <c r="Z267" s="112"/>
      <c r="AA267" s="112"/>
      <c r="AB267" s="112"/>
      <c r="AC267" s="112"/>
      <c r="AD267" s="112"/>
      <c r="AE267" s="112"/>
      <c r="AF267" s="112"/>
      <c r="AG267" s="112"/>
      <c r="AH267" s="112"/>
      <c r="AI267" s="112"/>
      <c r="AJ267" s="112"/>
      <c r="AK267" s="112"/>
      <c r="AL267" s="112"/>
      <c r="AM267" s="112"/>
      <c r="AN267" s="112"/>
      <c r="AO267" s="72"/>
      <c r="AP267" s="112"/>
      <c r="AQ267" s="112"/>
      <c r="AR267" s="112"/>
      <c r="AS267" s="112"/>
      <c r="AT267" s="112"/>
      <c r="AU267" s="112"/>
      <c r="AV267" s="112"/>
    </row>
    <row r="268" spans="1:48" s="119" customFormat="1" collapsed="1" x14ac:dyDescent="0.2">
      <c r="A268" s="72"/>
      <c r="B268" s="121"/>
      <c r="C268" s="207" t="str">
        <f t="shared" si="20"/>
        <v/>
      </c>
      <c r="D268" s="73"/>
      <c r="E268" s="112"/>
      <c r="F268" s="121"/>
      <c r="G268" s="121"/>
      <c r="H268" s="72"/>
      <c r="I268" s="302" t="str">
        <f t="shared" si="21"/>
        <v/>
      </c>
      <c r="J268" s="72"/>
      <c r="K268" s="112"/>
      <c r="L268" s="112"/>
      <c r="M268" s="112"/>
      <c r="N268" s="112"/>
      <c r="O268" s="112"/>
      <c r="P268" s="112"/>
      <c r="Q268" s="112"/>
      <c r="R268" s="95"/>
      <c r="S268" s="72"/>
      <c r="T268" s="72"/>
      <c r="U268" s="72"/>
      <c r="V268" s="207" t="str">
        <f t="shared" si="22"/>
        <v/>
      </c>
      <c r="W268" s="95"/>
      <c r="X268" s="95"/>
      <c r="Y268" s="207" t="str">
        <f t="shared" si="23"/>
        <v/>
      </c>
      <c r="Z268" s="112"/>
      <c r="AA268" s="112"/>
      <c r="AB268" s="112"/>
      <c r="AC268" s="112"/>
      <c r="AD268" s="112"/>
      <c r="AE268" s="112"/>
      <c r="AF268" s="112"/>
      <c r="AG268" s="112"/>
      <c r="AH268" s="112"/>
      <c r="AI268" s="112"/>
      <c r="AJ268" s="112"/>
      <c r="AK268" s="112"/>
      <c r="AL268" s="112"/>
      <c r="AM268" s="112"/>
      <c r="AN268" s="112"/>
      <c r="AO268" s="72"/>
      <c r="AP268" s="112"/>
      <c r="AQ268" s="112"/>
      <c r="AR268" s="112"/>
      <c r="AS268" s="112"/>
      <c r="AT268" s="112"/>
      <c r="AU268" s="112"/>
      <c r="AV268" s="112"/>
    </row>
    <row r="269" spans="1:48" s="119" customFormat="1" collapsed="1" x14ac:dyDescent="0.2">
      <c r="A269" s="72"/>
      <c r="B269" s="121"/>
      <c r="C269" s="207" t="str">
        <f t="shared" si="20"/>
        <v/>
      </c>
      <c r="D269" s="73"/>
      <c r="E269" s="112"/>
      <c r="F269" s="121"/>
      <c r="G269" s="121"/>
      <c r="H269" s="72"/>
      <c r="I269" s="302" t="str">
        <f t="shared" si="21"/>
        <v/>
      </c>
      <c r="J269" s="72"/>
      <c r="K269" s="112"/>
      <c r="L269" s="112"/>
      <c r="M269" s="112"/>
      <c r="N269" s="112"/>
      <c r="O269" s="112"/>
      <c r="P269" s="112"/>
      <c r="Q269" s="112"/>
      <c r="R269" s="95"/>
      <c r="S269" s="72"/>
      <c r="T269" s="72"/>
      <c r="U269" s="72"/>
      <c r="V269" s="207" t="str">
        <f t="shared" si="22"/>
        <v/>
      </c>
      <c r="W269" s="95"/>
      <c r="X269" s="95"/>
      <c r="Y269" s="207" t="str">
        <f t="shared" si="23"/>
        <v/>
      </c>
      <c r="Z269" s="112"/>
      <c r="AA269" s="112"/>
      <c r="AB269" s="112"/>
      <c r="AC269" s="112"/>
      <c r="AD269" s="112"/>
      <c r="AE269" s="112"/>
      <c r="AF269" s="112"/>
      <c r="AG269" s="112"/>
      <c r="AH269" s="112"/>
      <c r="AI269" s="112"/>
      <c r="AJ269" s="112"/>
      <c r="AK269" s="112"/>
      <c r="AL269" s="112"/>
      <c r="AM269" s="112"/>
      <c r="AN269" s="112"/>
      <c r="AO269" s="72"/>
      <c r="AP269" s="112"/>
      <c r="AQ269" s="112"/>
      <c r="AR269" s="112"/>
      <c r="AS269" s="112"/>
      <c r="AT269" s="112"/>
      <c r="AU269" s="112"/>
      <c r="AV269" s="112"/>
    </row>
    <row r="270" spans="1:48" s="119" customFormat="1" collapsed="1" x14ac:dyDescent="0.2">
      <c r="A270" s="72"/>
      <c r="B270" s="121"/>
      <c r="C270" s="207" t="str">
        <f t="shared" si="20"/>
        <v/>
      </c>
      <c r="D270" s="73"/>
      <c r="E270" s="112"/>
      <c r="F270" s="121"/>
      <c r="G270" s="121"/>
      <c r="H270" s="72"/>
      <c r="I270" s="302" t="str">
        <f t="shared" si="21"/>
        <v/>
      </c>
      <c r="J270" s="72"/>
      <c r="K270" s="112"/>
      <c r="L270" s="112"/>
      <c r="M270" s="112"/>
      <c r="N270" s="112"/>
      <c r="O270" s="112"/>
      <c r="P270" s="112"/>
      <c r="Q270" s="112"/>
      <c r="R270" s="95"/>
      <c r="S270" s="72"/>
      <c r="T270" s="72"/>
      <c r="U270" s="72"/>
      <c r="V270" s="207" t="str">
        <f t="shared" si="22"/>
        <v/>
      </c>
      <c r="W270" s="95"/>
      <c r="X270" s="95"/>
      <c r="Y270" s="207" t="str">
        <f t="shared" si="23"/>
        <v/>
      </c>
      <c r="Z270" s="112"/>
      <c r="AA270" s="112"/>
      <c r="AB270" s="112"/>
      <c r="AC270" s="112"/>
      <c r="AD270" s="112"/>
      <c r="AE270" s="112"/>
      <c r="AF270" s="112"/>
      <c r="AG270" s="112"/>
      <c r="AH270" s="112"/>
      <c r="AI270" s="112"/>
      <c r="AJ270" s="112"/>
      <c r="AK270" s="112"/>
      <c r="AL270" s="112"/>
      <c r="AM270" s="112"/>
      <c r="AN270" s="112"/>
      <c r="AO270" s="72"/>
      <c r="AP270" s="112"/>
      <c r="AQ270" s="112"/>
      <c r="AR270" s="112"/>
      <c r="AS270" s="112"/>
      <c r="AT270" s="112"/>
      <c r="AU270" s="112"/>
      <c r="AV270" s="112"/>
    </row>
    <row r="271" spans="1:48" s="119" customFormat="1" collapsed="1" x14ac:dyDescent="0.2">
      <c r="A271" s="72"/>
      <c r="B271" s="121"/>
      <c r="C271" s="207" t="str">
        <f t="shared" si="20"/>
        <v/>
      </c>
      <c r="D271" s="73"/>
      <c r="E271" s="112"/>
      <c r="F271" s="121"/>
      <c r="G271" s="121"/>
      <c r="H271" s="72"/>
      <c r="I271" s="302" t="str">
        <f t="shared" si="21"/>
        <v/>
      </c>
      <c r="J271" s="72"/>
      <c r="K271" s="112"/>
      <c r="L271" s="112"/>
      <c r="M271" s="112"/>
      <c r="N271" s="112"/>
      <c r="O271" s="112"/>
      <c r="P271" s="112"/>
      <c r="Q271" s="112"/>
      <c r="R271" s="95"/>
      <c r="S271" s="72"/>
      <c r="T271" s="72"/>
      <c r="U271" s="72"/>
      <c r="V271" s="207" t="str">
        <f t="shared" si="22"/>
        <v/>
      </c>
      <c r="W271" s="95"/>
      <c r="X271" s="95"/>
      <c r="Y271" s="207" t="str">
        <f t="shared" si="23"/>
        <v/>
      </c>
      <c r="Z271" s="112"/>
      <c r="AA271" s="112"/>
      <c r="AB271" s="112"/>
      <c r="AC271" s="112"/>
      <c r="AD271" s="112"/>
      <c r="AE271" s="112"/>
      <c r="AF271" s="112"/>
      <c r="AG271" s="112"/>
      <c r="AH271" s="112"/>
      <c r="AI271" s="112"/>
      <c r="AJ271" s="112"/>
      <c r="AK271" s="112"/>
      <c r="AL271" s="112"/>
      <c r="AM271" s="112"/>
      <c r="AN271" s="112"/>
      <c r="AO271" s="72"/>
      <c r="AP271" s="112"/>
      <c r="AQ271" s="112"/>
      <c r="AR271" s="112"/>
      <c r="AS271" s="112"/>
      <c r="AT271" s="112"/>
      <c r="AU271" s="112"/>
      <c r="AV271" s="112"/>
    </row>
    <row r="272" spans="1:48" s="119" customFormat="1" collapsed="1" x14ac:dyDescent="0.2">
      <c r="A272" s="72"/>
      <c r="B272" s="121"/>
      <c r="C272" s="207" t="str">
        <f t="shared" si="20"/>
        <v/>
      </c>
      <c r="D272" s="73"/>
      <c r="E272" s="112"/>
      <c r="F272" s="121"/>
      <c r="G272" s="121"/>
      <c r="H272" s="72"/>
      <c r="I272" s="302" t="str">
        <f t="shared" si="21"/>
        <v/>
      </c>
      <c r="J272" s="72"/>
      <c r="K272" s="112"/>
      <c r="L272" s="112"/>
      <c r="M272" s="112"/>
      <c r="N272" s="112"/>
      <c r="O272" s="112"/>
      <c r="P272" s="112"/>
      <c r="Q272" s="112"/>
      <c r="R272" s="95"/>
      <c r="S272" s="72"/>
      <c r="T272" s="72"/>
      <c r="U272" s="72"/>
      <c r="V272" s="207" t="str">
        <f t="shared" si="22"/>
        <v/>
      </c>
      <c r="W272" s="95"/>
      <c r="X272" s="95"/>
      <c r="Y272" s="207" t="str">
        <f t="shared" si="23"/>
        <v/>
      </c>
      <c r="Z272" s="112"/>
      <c r="AA272" s="112"/>
      <c r="AB272" s="112"/>
      <c r="AC272" s="112"/>
      <c r="AD272" s="112"/>
      <c r="AE272" s="112"/>
      <c r="AF272" s="112"/>
      <c r="AG272" s="112"/>
      <c r="AH272" s="112"/>
      <c r="AI272" s="112"/>
      <c r="AJ272" s="112"/>
      <c r="AK272" s="112"/>
      <c r="AL272" s="112"/>
      <c r="AM272" s="112"/>
      <c r="AN272" s="112"/>
      <c r="AO272" s="72"/>
      <c r="AP272" s="112"/>
      <c r="AQ272" s="112"/>
      <c r="AR272" s="112"/>
      <c r="AS272" s="112"/>
      <c r="AT272" s="112"/>
      <c r="AU272" s="112"/>
      <c r="AV272" s="112"/>
    </row>
    <row r="273" spans="1:48" s="119" customFormat="1" collapsed="1" x14ac:dyDescent="0.2">
      <c r="A273" s="72"/>
      <c r="B273" s="121"/>
      <c r="C273" s="207" t="str">
        <f t="shared" si="20"/>
        <v/>
      </c>
      <c r="D273" s="73"/>
      <c r="E273" s="112"/>
      <c r="F273" s="121"/>
      <c r="G273" s="121"/>
      <c r="H273" s="72"/>
      <c r="I273" s="302" t="str">
        <f t="shared" si="21"/>
        <v/>
      </c>
      <c r="J273" s="72"/>
      <c r="K273" s="112"/>
      <c r="L273" s="112"/>
      <c r="M273" s="112"/>
      <c r="N273" s="112"/>
      <c r="O273" s="112"/>
      <c r="P273" s="112"/>
      <c r="Q273" s="112"/>
      <c r="R273" s="95"/>
      <c r="S273" s="72"/>
      <c r="T273" s="72"/>
      <c r="U273" s="72"/>
      <c r="V273" s="207" t="str">
        <f t="shared" si="22"/>
        <v/>
      </c>
      <c r="W273" s="95"/>
      <c r="X273" s="95"/>
      <c r="Y273" s="207" t="str">
        <f t="shared" si="23"/>
        <v/>
      </c>
      <c r="Z273" s="112"/>
      <c r="AA273" s="112"/>
      <c r="AB273" s="112"/>
      <c r="AC273" s="112"/>
      <c r="AD273" s="112"/>
      <c r="AE273" s="112"/>
      <c r="AF273" s="112"/>
      <c r="AG273" s="112"/>
      <c r="AH273" s="112"/>
      <c r="AI273" s="112"/>
      <c r="AJ273" s="112"/>
      <c r="AK273" s="112"/>
      <c r="AL273" s="112"/>
      <c r="AM273" s="112"/>
      <c r="AN273" s="112"/>
      <c r="AO273" s="72"/>
      <c r="AP273" s="112"/>
      <c r="AQ273" s="112"/>
      <c r="AR273" s="112"/>
      <c r="AS273" s="112"/>
      <c r="AT273" s="112"/>
      <c r="AU273" s="112"/>
      <c r="AV273" s="112"/>
    </row>
    <row r="274" spans="1:48" s="119" customFormat="1" collapsed="1" x14ac:dyDescent="0.2">
      <c r="A274" s="72"/>
      <c r="B274" s="121"/>
      <c r="C274" s="207" t="str">
        <f t="shared" si="20"/>
        <v/>
      </c>
      <c r="D274" s="73"/>
      <c r="E274" s="112"/>
      <c r="F274" s="121"/>
      <c r="G274" s="121"/>
      <c r="H274" s="72"/>
      <c r="I274" s="302" t="str">
        <f t="shared" si="21"/>
        <v/>
      </c>
      <c r="J274" s="72"/>
      <c r="K274" s="112"/>
      <c r="L274" s="112"/>
      <c r="M274" s="112"/>
      <c r="N274" s="112"/>
      <c r="O274" s="112"/>
      <c r="P274" s="112"/>
      <c r="Q274" s="112"/>
      <c r="R274" s="95"/>
      <c r="S274" s="72"/>
      <c r="T274" s="72"/>
      <c r="U274" s="72"/>
      <c r="V274" s="207" t="str">
        <f t="shared" si="22"/>
        <v/>
      </c>
      <c r="W274" s="95"/>
      <c r="X274" s="95"/>
      <c r="Y274" s="207" t="str">
        <f t="shared" si="23"/>
        <v/>
      </c>
      <c r="Z274" s="112"/>
      <c r="AA274" s="112"/>
      <c r="AB274" s="112"/>
      <c r="AC274" s="112"/>
      <c r="AD274" s="112"/>
      <c r="AE274" s="112"/>
      <c r="AF274" s="112"/>
      <c r="AG274" s="112"/>
      <c r="AH274" s="112"/>
      <c r="AI274" s="112"/>
      <c r="AJ274" s="112"/>
      <c r="AK274" s="112"/>
      <c r="AL274" s="112"/>
      <c r="AM274" s="112"/>
      <c r="AN274" s="112"/>
      <c r="AO274" s="72"/>
      <c r="AP274" s="112"/>
      <c r="AQ274" s="112"/>
      <c r="AR274" s="112"/>
      <c r="AS274" s="112"/>
      <c r="AT274" s="112"/>
      <c r="AU274" s="112"/>
      <c r="AV274" s="112"/>
    </row>
    <row r="275" spans="1:48" s="119" customFormat="1" collapsed="1" x14ac:dyDescent="0.2">
      <c r="A275" s="72"/>
      <c r="B275" s="121"/>
      <c r="C275" s="207" t="str">
        <f t="shared" si="20"/>
        <v/>
      </c>
      <c r="D275" s="73"/>
      <c r="E275" s="112"/>
      <c r="F275" s="121"/>
      <c r="G275" s="121"/>
      <c r="H275" s="72"/>
      <c r="I275" s="302" t="str">
        <f t="shared" si="21"/>
        <v/>
      </c>
      <c r="J275" s="72"/>
      <c r="K275" s="112"/>
      <c r="L275" s="112"/>
      <c r="M275" s="112"/>
      <c r="N275" s="112"/>
      <c r="O275" s="112"/>
      <c r="P275" s="112"/>
      <c r="Q275" s="112"/>
      <c r="R275" s="95"/>
      <c r="S275" s="72"/>
      <c r="T275" s="72"/>
      <c r="U275" s="72"/>
      <c r="V275" s="207" t="str">
        <f t="shared" si="22"/>
        <v/>
      </c>
      <c r="W275" s="95"/>
      <c r="X275" s="95"/>
      <c r="Y275" s="207" t="str">
        <f t="shared" si="23"/>
        <v/>
      </c>
      <c r="Z275" s="112"/>
      <c r="AA275" s="112"/>
      <c r="AB275" s="112"/>
      <c r="AC275" s="112"/>
      <c r="AD275" s="112"/>
      <c r="AE275" s="112"/>
      <c r="AF275" s="112"/>
      <c r="AG275" s="112"/>
      <c r="AH275" s="112"/>
      <c r="AI275" s="112"/>
      <c r="AJ275" s="112"/>
      <c r="AK275" s="112"/>
      <c r="AL275" s="112"/>
      <c r="AM275" s="112"/>
      <c r="AN275" s="112"/>
      <c r="AO275" s="72"/>
      <c r="AP275" s="112"/>
      <c r="AQ275" s="112"/>
      <c r="AR275" s="112"/>
      <c r="AS275" s="112"/>
      <c r="AT275" s="112"/>
      <c r="AU275" s="112"/>
      <c r="AV275" s="112"/>
    </row>
    <row r="276" spans="1:48" s="119" customFormat="1" collapsed="1" x14ac:dyDescent="0.2">
      <c r="A276" s="72"/>
      <c r="B276" s="121"/>
      <c r="C276" s="207" t="str">
        <f t="shared" si="20"/>
        <v/>
      </c>
      <c r="D276" s="73"/>
      <c r="E276" s="112"/>
      <c r="F276" s="121"/>
      <c r="G276" s="121"/>
      <c r="H276" s="72"/>
      <c r="I276" s="302" t="str">
        <f t="shared" si="21"/>
        <v/>
      </c>
      <c r="J276" s="72"/>
      <c r="K276" s="112"/>
      <c r="L276" s="112"/>
      <c r="M276" s="112"/>
      <c r="N276" s="112"/>
      <c r="O276" s="112"/>
      <c r="P276" s="112"/>
      <c r="Q276" s="112"/>
      <c r="R276" s="95"/>
      <c r="S276" s="72"/>
      <c r="T276" s="72"/>
      <c r="U276" s="72"/>
      <c r="V276" s="207" t="str">
        <f t="shared" si="22"/>
        <v/>
      </c>
      <c r="W276" s="95"/>
      <c r="X276" s="95"/>
      <c r="Y276" s="207" t="str">
        <f t="shared" si="23"/>
        <v/>
      </c>
      <c r="Z276" s="112"/>
      <c r="AA276" s="112"/>
      <c r="AB276" s="112"/>
      <c r="AC276" s="112"/>
      <c r="AD276" s="112"/>
      <c r="AE276" s="112"/>
      <c r="AF276" s="112"/>
      <c r="AG276" s="112"/>
      <c r="AH276" s="112"/>
      <c r="AI276" s="112"/>
      <c r="AJ276" s="112"/>
      <c r="AK276" s="112"/>
      <c r="AL276" s="112"/>
      <c r="AM276" s="112"/>
      <c r="AN276" s="112"/>
      <c r="AO276" s="72"/>
      <c r="AP276" s="112"/>
      <c r="AQ276" s="112"/>
      <c r="AR276" s="112"/>
      <c r="AS276" s="112"/>
      <c r="AT276" s="112"/>
      <c r="AU276" s="112"/>
      <c r="AV276" s="112"/>
    </row>
    <row r="277" spans="1:48" s="119" customFormat="1" collapsed="1" x14ac:dyDescent="0.2">
      <c r="A277" s="72"/>
      <c r="B277" s="121"/>
      <c r="C277" s="207" t="str">
        <f t="shared" si="20"/>
        <v/>
      </c>
      <c r="D277" s="73"/>
      <c r="E277" s="112"/>
      <c r="F277" s="121"/>
      <c r="G277" s="121"/>
      <c r="H277" s="72"/>
      <c r="I277" s="302" t="str">
        <f t="shared" si="21"/>
        <v/>
      </c>
      <c r="J277" s="72"/>
      <c r="K277" s="112"/>
      <c r="L277" s="112"/>
      <c r="M277" s="112"/>
      <c r="N277" s="112"/>
      <c r="O277" s="112"/>
      <c r="P277" s="112"/>
      <c r="Q277" s="112"/>
      <c r="R277" s="95"/>
      <c r="S277" s="72"/>
      <c r="T277" s="72"/>
      <c r="U277" s="72"/>
      <c r="V277" s="207" t="str">
        <f t="shared" si="22"/>
        <v/>
      </c>
      <c r="W277" s="95"/>
      <c r="X277" s="95"/>
      <c r="Y277" s="207" t="str">
        <f t="shared" si="23"/>
        <v/>
      </c>
      <c r="Z277" s="112"/>
      <c r="AA277" s="112"/>
      <c r="AB277" s="112"/>
      <c r="AC277" s="112"/>
      <c r="AD277" s="112"/>
      <c r="AE277" s="112"/>
      <c r="AF277" s="112"/>
      <c r="AG277" s="112"/>
      <c r="AH277" s="112"/>
      <c r="AI277" s="112"/>
      <c r="AJ277" s="112"/>
      <c r="AK277" s="112"/>
      <c r="AL277" s="112"/>
      <c r="AM277" s="112"/>
      <c r="AN277" s="112"/>
      <c r="AO277" s="72"/>
      <c r="AP277" s="112"/>
      <c r="AQ277" s="112"/>
      <c r="AR277" s="112"/>
      <c r="AS277" s="112"/>
      <c r="AT277" s="112"/>
      <c r="AU277" s="112"/>
      <c r="AV277" s="112"/>
    </row>
    <row r="278" spans="1:48" s="119" customFormat="1" collapsed="1" x14ac:dyDescent="0.2">
      <c r="A278" s="72"/>
      <c r="B278" s="121"/>
      <c r="C278" s="207" t="str">
        <f t="shared" si="20"/>
        <v/>
      </c>
      <c r="D278" s="73"/>
      <c r="E278" s="112"/>
      <c r="F278" s="121"/>
      <c r="G278" s="121"/>
      <c r="H278" s="72"/>
      <c r="I278" s="302" t="str">
        <f t="shared" si="21"/>
        <v/>
      </c>
      <c r="J278" s="72"/>
      <c r="K278" s="112"/>
      <c r="L278" s="112"/>
      <c r="M278" s="112"/>
      <c r="N278" s="112"/>
      <c r="O278" s="112"/>
      <c r="P278" s="112"/>
      <c r="Q278" s="112"/>
      <c r="R278" s="95"/>
      <c r="S278" s="72"/>
      <c r="T278" s="72"/>
      <c r="U278" s="72"/>
      <c r="V278" s="207" t="str">
        <f t="shared" si="22"/>
        <v/>
      </c>
      <c r="W278" s="95"/>
      <c r="X278" s="95"/>
      <c r="Y278" s="207" t="str">
        <f t="shared" si="23"/>
        <v/>
      </c>
      <c r="Z278" s="112"/>
      <c r="AA278" s="112"/>
      <c r="AB278" s="112"/>
      <c r="AC278" s="112"/>
      <c r="AD278" s="112"/>
      <c r="AE278" s="112"/>
      <c r="AF278" s="112"/>
      <c r="AG278" s="112"/>
      <c r="AH278" s="112"/>
      <c r="AI278" s="112"/>
      <c r="AJ278" s="112"/>
      <c r="AK278" s="112"/>
      <c r="AL278" s="112"/>
      <c r="AM278" s="112"/>
      <c r="AN278" s="112"/>
      <c r="AO278" s="72"/>
      <c r="AP278" s="112"/>
      <c r="AQ278" s="112"/>
      <c r="AR278" s="112"/>
      <c r="AS278" s="112"/>
      <c r="AT278" s="112"/>
      <c r="AU278" s="112"/>
      <c r="AV278" s="112"/>
    </row>
    <row r="279" spans="1:48" s="119" customFormat="1" collapsed="1" x14ac:dyDescent="0.2">
      <c r="A279" s="72"/>
      <c r="B279" s="121"/>
      <c r="C279" s="207" t="str">
        <f t="shared" si="20"/>
        <v/>
      </c>
      <c r="D279" s="73"/>
      <c r="E279" s="112"/>
      <c r="F279" s="121"/>
      <c r="G279" s="121"/>
      <c r="H279" s="72"/>
      <c r="I279" s="302" t="str">
        <f t="shared" si="21"/>
        <v/>
      </c>
      <c r="J279" s="72"/>
      <c r="K279" s="112"/>
      <c r="L279" s="112"/>
      <c r="M279" s="112"/>
      <c r="N279" s="112"/>
      <c r="O279" s="112"/>
      <c r="P279" s="112"/>
      <c r="Q279" s="112"/>
      <c r="R279" s="95"/>
      <c r="S279" s="72"/>
      <c r="T279" s="72"/>
      <c r="U279" s="72"/>
      <c r="V279" s="207" t="str">
        <f t="shared" si="22"/>
        <v/>
      </c>
      <c r="W279" s="95"/>
      <c r="X279" s="95"/>
      <c r="Y279" s="207" t="str">
        <f t="shared" si="23"/>
        <v/>
      </c>
      <c r="Z279" s="112"/>
      <c r="AA279" s="112"/>
      <c r="AB279" s="112"/>
      <c r="AC279" s="112"/>
      <c r="AD279" s="112"/>
      <c r="AE279" s="112"/>
      <c r="AF279" s="112"/>
      <c r="AG279" s="112"/>
      <c r="AH279" s="112"/>
      <c r="AI279" s="112"/>
      <c r="AJ279" s="112"/>
      <c r="AK279" s="112"/>
      <c r="AL279" s="112"/>
      <c r="AM279" s="112"/>
      <c r="AN279" s="112"/>
      <c r="AO279" s="72"/>
      <c r="AP279" s="112"/>
      <c r="AQ279" s="112"/>
      <c r="AR279" s="112"/>
      <c r="AS279" s="112"/>
      <c r="AT279" s="112"/>
      <c r="AU279" s="112"/>
      <c r="AV279" s="112"/>
    </row>
    <row r="280" spans="1:48" s="119" customFormat="1" collapsed="1" x14ac:dyDescent="0.2">
      <c r="A280" s="72"/>
      <c r="B280" s="121"/>
      <c r="C280" s="207" t="str">
        <f t="shared" si="20"/>
        <v/>
      </c>
      <c r="D280" s="73"/>
      <c r="E280" s="112"/>
      <c r="F280" s="121"/>
      <c r="G280" s="121"/>
      <c r="H280" s="72"/>
      <c r="I280" s="302" t="str">
        <f t="shared" si="21"/>
        <v/>
      </c>
      <c r="J280" s="72"/>
      <c r="K280" s="112"/>
      <c r="L280" s="112"/>
      <c r="M280" s="112"/>
      <c r="N280" s="112"/>
      <c r="O280" s="112"/>
      <c r="P280" s="112"/>
      <c r="Q280" s="112"/>
      <c r="R280" s="95"/>
      <c r="S280" s="72"/>
      <c r="T280" s="72"/>
      <c r="U280" s="72"/>
      <c r="V280" s="207" t="str">
        <f t="shared" si="22"/>
        <v/>
      </c>
      <c r="W280" s="95"/>
      <c r="X280" s="95"/>
      <c r="Y280" s="207" t="str">
        <f t="shared" si="23"/>
        <v/>
      </c>
      <c r="Z280" s="112"/>
      <c r="AA280" s="112"/>
      <c r="AB280" s="112"/>
      <c r="AC280" s="112"/>
      <c r="AD280" s="112"/>
      <c r="AE280" s="112"/>
      <c r="AF280" s="112"/>
      <c r="AG280" s="112"/>
      <c r="AH280" s="112"/>
      <c r="AI280" s="112"/>
      <c r="AJ280" s="112"/>
      <c r="AK280" s="112"/>
      <c r="AL280" s="112"/>
      <c r="AM280" s="112"/>
      <c r="AN280" s="112"/>
      <c r="AO280" s="72"/>
      <c r="AP280" s="112"/>
      <c r="AQ280" s="112"/>
      <c r="AR280" s="112"/>
      <c r="AS280" s="112"/>
      <c r="AT280" s="112"/>
      <c r="AU280" s="112"/>
      <c r="AV280" s="112"/>
    </row>
    <row r="281" spans="1:48" s="119" customFormat="1" collapsed="1" x14ac:dyDescent="0.2">
      <c r="A281" s="72"/>
      <c r="B281" s="121"/>
      <c r="C281" s="207" t="str">
        <f t="shared" si="20"/>
        <v/>
      </c>
      <c r="D281" s="73"/>
      <c r="E281" s="112"/>
      <c r="F281" s="121"/>
      <c r="G281" s="121"/>
      <c r="H281" s="72"/>
      <c r="I281" s="302" t="str">
        <f t="shared" si="21"/>
        <v/>
      </c>
      <c r="J281" s="72"/>
      <c r="K281" s="112"/>
      <c r="L281" s="112"/>
      <c r="M281" s="112"/>
      <c r="N281" s="112"/>
      <c r="O281" s="112"/>
      <c r="P281" s="112"/>
      <c r="Q281" s="112"/>
      <c r="R281" s="95"/>
      <c r="S281" s="72"/>
      <c r="T281" s="72"/>
      <c r="U281" s="72"/>
      <c r="V281" s="207" t="str">
        <f t="shared" si="22"/>
        <v/>
      </c>
      <c r="W281" s="95"/>
      <c r="X281" s="95"/>
      <c r="Y281" s="207" t="str">
        <f t="shared" si="23"/>
        <v/>
      </c>
      <c r="Z281" s="112"/>
      <c r="AA281" s="112"/>
      <c r="AB281" s="112"/>
      <c r="AC281" s="112"/>
      <c r="AD281" s="112"/>
      <c r="AE281" s="112"/>
      <c r="AF281" s="112"/>
      <c r="AG281" s="112"/>
      <c r="AH281" s="112"/>
      <c r="AI281" s="112"/>
      <c r="AJ281" s="112"/>
      <c r="AK281" s="112"/>
      <c r="AL281" s="112"/>
      <c r="AM281" s="112"/>
      <c r="AN281" s="112"/>
      <c r="AO281" s="72"/>
      <c r="AP281" s="112"/>
      <c r="AQ281" s="112"/>
      <c r="AR281" s="112"/>
      <c r="AS281" s="112"/>
      <c r="AT281" s="112"/>
      <c r="AU281" s="112"/>
      <c r="AV281" s="112"/>
    </row>
    <row r="282" spans="1:48" s="119" customFormat="1" collapsed="1" x14ac:dyDescent="0.2">
      <c r="A282" s="72"/>
      <c r="B282" s="121"/>
      <c r="C282" s="207" t="str">
        <f t="shared" si="20"/>
        <v/>
      </c>
      <c r="D282" s="73"/>
      <c r="E282" s="112"/>
      <c r="F282" s="121"/>
      <c r="G282" s="121"/>
      <c r="H282" s="72"/>
      <c r="I282" s="302" t="str">
        <f t="shared" si="21"/>
        <v/>
      </c>
      <c r="J282" s="72"/>
      <c r="K282" s="112"/>
      <c r="L282" s="112"/>
      <c r="M282" s="112"/>
      <c r="N282" s="112"/>
      <c r="O282" s="112"/>
      <c r="P282" s="112"/>
      <c r="Q282" s="112"/>
      <c r="R282" s="95"/>
      <c r="S282" s="72"/>
      <c r="T282" s="72"/>
      <c r="U282" s="72"/>
      <c r="V282" s="207" t="str">
        <f t="shared" si="22"/>
        <v/>
      </c>
      <c r="W282" s="95"/>
      <c r="X282" s="95"/>
      <c r="Y282" s="207" t="str">
        <f t="shared" si="23"/>
        <v/>
      </c>
      <c r="Z282" s="112"/>
      <c r="AA282" s="112"/>
      <c r="AB282" s="112"/>
      <c r="AC282" s="112"/>
      <c r="AD282" s="112"/>
      <c r="AE282" s="112"/>
      <c r="AF282" s="112"/>
      <c r="AG282" s="112"/>
      <c r="AH282" s="112"/>
      <c r="AI282" s="112"/>
      <c r="AJ282" s="112"/>
      <c r="AK282" s="112"/>
      <c r="AL282" s="112"/>
      <c r="AM282" s="112"/>
      <c r="AN282" s="112"/>
      <c r="AO282" s="72"/>
      <c r="AP282" s="112"/>
      <c r="AQ282" s="112"/>
      <c r="AR282" s="112"/>
      <c r="AS282" s="112"/>
      <c r="AT282" s="112"/>
      <c r="AU282" s="112"/>
      <c r="AV282" s="112"/>
    </row>
    <row r="283" spans="1:48" s="119" customFormat="1" collapsed="1" x14ac:dyDescent="0.2">
      <c r="A283" s="72"/>
      <c r="B283" s="121"/>
      <c r="C283" s="207" t="str">
        <f t="shared" si="20"/>
        <v/>
      </c>
      <c r="D283" s="73"/>
      <c r="E283" s="112"/>
      <c r="F283" s="121"/>
      <c r="G283" s="121"/>
      <c r="H283" s="72"/>
      <c r="I283" s="302" t="str">
        <f t="shared" si="21"/>
        <v/>
      </c>
      <c r="J283" s="72"/>
      <c r="K283" s="112"/>
      <c r="L283" s="112"/>
      <c r="M283" s="112"/>
      <c r="N283" s="112"/>
      <c r="O283" s="112"/>
      <c r="P283" s="112"/>
      <c r="Q283" s="112"/>
      <c r="R283" s="95"/>
      <c r="S283" s="72"/>
      <c r="T283" s="72"/>
      <c r="U283" s="72"/>
      <c r="V283" s="207" t="str">
        <f t="shared" si="22"/>
        <v/>
      </c>
      <c r="W283" s="95"/>
      <c r="X283" s="95"/>
      <c r="Y283" s="207" t="str">
        <f t="shared" si="23"/>
        <v/>
      </c>
      <c r="Z283" s="112"/>
      <c r="AA283" s="112"/>
      <c r="AB283" s="112"/>
      <c r="AC283" s="112"/>
      <c r="AD283" s="112"/>
      <c r="AE283" s="112"/>
      <c r="AF283" s="112"/>
      <c r="AG283" s="112"/>
      <c r="AH283" s="112"/>
      <c r="AI283" s="112"/>
      <c r="AJ283" s="112"/>
      <c r="AK283" s="112"/>
      <c r="AL283" s="112"/>
      <c r="AM283" s="112"/>
      <c r="AN283" s="112"/>
      <c r="AO283" s="72"/>
      <c r="AP283" s="112"/>
      <c r="AQ283" s="112"/>
      <c r="AR283" s="112"/>
      <c r="AS283" s="112"/>
      <c r="AT283" s="112"/>
      <c r="AU283" s="112"/>
      <c r="AV283" s="112"/>
    </row>
    <row r="284" spans="1:48" s="119" customFormat="1" collapsed="1" x14ac:dyDescent="0.2">
      <c r="A284" s="72"/>
      <c r="B284" s="121"/>
      <c r="C284" s="207" t="str">
        <f t="shared" si="20"/>
        <v/>
      </c>
      <c r="D284" s="73"/>
      <c r="E284" s="112"/>
      <c r="F284" s="121"/>
      <c r="G284" s="121"/>
      <c r="H284" s="72"/>
      <c r="I284" s="302" t="str">
        <f t="shared" si="21"/>
        <v/>
      </c>
      <c r="J284" s="72"/>
      <c r="K284" s="112"/>
      <c r="L284" s="112"/>
      <c r="M284" s="112"/>
      <c r="N284" s="112"/>
      <c r="O284" s="112"/>
      <c r="P284" s="112"/>
      <c r="Q284" s="112"/>
      <c r="R284" s="95"/>
      <c r="S284" s="72"/>
      <c r="T284" s="72"/>
      <c r="U284" s="72"/>
      <c r="V284" s="207" t="str">
        <f t="shared" si="22"/>
        <v/>
      </c>
      <c r="W284" s="95"/>
      <c r="X284" s="95"/>
      <c r="Y284" s="207" t="str">
        <f t="shared" si="23"/>
        <v/>
      </c>
      <c r="Z284" s="112"/>
      <c r="AA284" s="112"/>
      <c r="AB284" s="112"/>
      <c r="AC284" s="112"/>
      <c r="AD284" s="112"/>
      <c r="AE284" s="112"/>
      <c r="AF284" s="112"/>
      <c r="AG284" s="112"/>
      <c r="AH284" s="112"/>
      <c r="AI284" s="112"/>
      <c r="AJ284" s="112"/>
      <c r="AK284" s="112"/>
      <c r="AL284" s="112"/>
      <c r="AM284" s="112"/>
      <c r="AN284" s="112"/>
      <c r="AO284" s="72"/>
      <c r="AP284" s="112"/>
      <c r="AQ284" s="112"/>
      <c r="AR284" s="112"/>
      <c r="AS284" s="112"/>
      <c r="AT284" s="112"/>
      <c r="AU284" s="112"/>
      <c r="AV284" s="112"/>
    </row>
    <row r="285" spans="1:48" s="119" customFormat="1" collapsed="1" x14ac:dyDescent="0.2">
      <c r="A285" s="72"/>
      <c r="B285" s="121"/>
      <c r="C285" s="207" t="str">
        <f t="shared" si="20"/>
        <v/>
      </c>
      <c r="D285" s="73"/>
      <c r="E285" s="112"/>
      <c r="F285" s="121"/>
      <c r="G285" s="121"/>
      <c r="H285" s="72"/>
      <c r="I285" s="302" t="str">
        <f t="shared" si="21"/>
        <v/>
      </c>
      <c r="J285" s="72"/>
      <c r="K285" s="112"/>
      <c r="L285" s="112"/>
      <c r="M285" s="112"/>
      <c r="N285" s="112"/>
      <c r="O285" s="112"/>
      <c r="P285" s="112"/>
      <c r="Q285" s="112"/>
      <c r="R285" s="95"/>
      <c r="S285" s="72"/>
      <c r="T285" s="72"/>
      <c r="U285" s="72"/>
      <c r="V285" s="207" t="str">
        <f t="shared" si="22"/>
        <v/>
      </c>
      <c r="W285" s="95"/>
      <c r="X285" s="95"/>
      <c r="Y285" s="207" t="str">
        <f t="shared" si="23"/>
        <v/>
      </c>
      <c r="Z285" s="112"/>
      <c r="AA285" s="112"/>
      <c r="AB285" s="112"/>
      <c r="AC285" s="112"/>
      <c r="AD285" s="112"/>
      <c r="AE285" s="112"/>
      <c r="AF285" s="112"/>
      <c r="AG285" s="112"/>
      <c r="AH285" s="112"/>
      <c r="AI285" s="112"/>
      <c r="AJ285" s="112"/>
      <c r="AK285" s="112"/>
      <c r="AL285" s="112"/>
      <c r="AM285" s="112"/>
      <c r="AN285" s="112"/>
      <c r="AO285" s="72"/>
      <c r="AP285" s="112"/>
      <c r="AQ285" s="112"/>
      <c r="AR285" s="112"/>
      <c r="AS285" s="112"/>
      <c r="AT285" s="112"/>
      <c r="AU285" s="112"/>
      <c r="AV285" s="112"/>
    </row>
    <row r="286" spans="1:48" s="119" customFormat="1" collapsed="1" x14ac:dyDescent="0.2">
      <c r="A286" s="72"/>
      <c r="B286" s="121"/>
      <c r="C286" s="207" t="str">
        <f t="shared" si="20"/>
        <v/>
      </c>
      <c r="D286" s="73"/>
      <c r="E286" s="112"/>
      <c r="F286" s="121"/>
      <c r="G286" s="121"/>
      <c r="H286" s="72"/>
      <c r="I286" s="302" t="str">
        <f t="shared" si="21"/>
        <v/>
      </c>
      <c r="J286" s="72"/>
      <c r="K286" s="112"/>
      <c r="L286" s="112"/>
      <c r="M286" s="112"/>
      <c r="N286" s="112"/>
      <c r="O286" s="112"/>
      <c r="P286" s="112"/>
      <c r="Q286" s="112"/>
      <c r="R286" s="95"/>
      <c r="S286" s="72"/>
      <c r="T286" s="72"/>
      <c r="U286" s="72"/>
      <c r="V286" s="207" t="str">
        <f t="shared" si="22"/>
        <v/>
      </c>
      <c r="W286" s="95"/>
      <c r="X286" s="95"/>
      <c r="Y286" s="207" t="str">
        <f t="shared" si="23"/>
        <v/>
      </c>
      <c r="Z286" s="112"/>
      <c r="AA286" s="112"/>
      <c r="AB286" s="112"/>
      <c r="AC286" s="112"/>
      <c r="AD286" s="112"/>
      <c r="AE286" s="112"/>
      <c r="AF286" s="112"/>
      <c r="AG286" s="112"/>
      <c r="AH286" s="112"/>
      <c r="AI286" s="112"/>
      <c r="AJ286" s="112"/>
      <c r="AK286" s="112"/>
      <c r="AL286" s="112"/>
      <c r="AM286" s="112"/>
      <c r="AN286" s="112"/>
      <c r="AO286" s="72"/>
      <c r="AP286" s="112"/>
      <c r="AQ286" s="112"/>
      <c r="AR286" s="112"/>
      <c r="AS286" s="112"/>
      <c r="AT286" s="112"/>
      <c r="AU286" s="112"/>
      <c r="AV286" s="112"/>
    </row>
    <row r="287" spans="1:48" s="119" customFormat="1" collapsed="1" x14ac:dyDescent="0.2">
      <c r="A287" s="72"/>
      <c r="B287" s="121"/>
      <c r="C287" s="207" t="str">
        <f t="shared" si="20"/>
        <v/>
      </c>
      <c r="D287" s="73"/>
      <c r="E287" s="112"/>
      <c r="F287" s="121"/>
      <c r="G287" s="121"/>
      <c r="H287" s="72"/>
      <c r="I287" s="302" t="str">
        <f t="shared" si="21"/>
        <v/>
      </c>
      <c r="J287" s="72"/>
      <c r="K287" s="112"/>
      <c r="L287" s="112"/>
      <c r="M287" s="112"/>
      <c r="N287" s="112"/>
      <c r="O287" s="112"/>
      <c r="P287" s="112"/>
      <c r="Q287" s="112"/>
      <c r="R287" s="95"/>
      <c r="S287" s="72"/>
      <c r="T287" s="72"/>
      <c r="U287" s="72"/>
      <c r="V287" s="207" t="str">
        <f t="shared" si="22"/>
        <v/>
      </c>
      <c r="W287" s="95"/>
      <c r="X287" s="95"/>
      <c r="Y287" s="207" t="str">
        <f t="shared" si="23"/>
        <v/>
      </c>
      <c r="Z287" s="112"/>
      <c r="AA287" s="112"/>
      <c r="AB287" s="112"/>
      <c r="AC287" s="112"/>
      <c r="AD287" s="112"/>
      <c r="AE287" s="112"/>
      <c r="AF287" s="112"/>
      <c r="AG287" s="112"/>
      <c r="AH287" s="112"/>
      <c r="AI287" s="112"/>
      <c r="AJ287" s="112"/>
      <c r="AK287" s="112"/>
      <c r="AL287" s="112"/>
      <c r="AM287" s="112"/>
      <c r="AN287" s="112"/>
      <c r="AO287" s="72"/>
      <c r="AP287" s="112"/>
      <c r="AQ287" s="112"/>
      <c r="AR287" s="112"/>
      <c r="AS287" s="112"/>
      <c r="AT287" s="112"/>
      <c r="AU287" s="112"/>
      <c r="AV287" s="112"/>
    </row>
    <row r="288" spans="1:48" s="119" customFormat="1" collapsed="1" x14ac:dyDescent="0.2">
      <c r="A288" s="72"/>
      <c r="B288" s="121"/>
      <c r="C288" s="207" t="str">
        <f t="shared" si="20"/>
        <v/>
      </c>
      <c r="D288" s="73"/>
      <c r="E288" s="112"/>
      <c r="F288" s="121"/>
      <c r="G288" s="121"/>
      <c r="H288" s="72"/>
      <c r="I288" s="302" t="str">
        <f t="shared" si="21"/>
        <v/>
      </c>
      <c r="J288" s="72"/>
      <c r="K288" s="112"/>
      <c r="L288" s="112"/>
      <c r="M288" s="112"/>
      <c r="N288" s="112"/>
      <c r="O288" s="112"/>
      <c r="P288" s="112"/>
      <c r="Q288" s="112"/>
      <c r="R288" s="95"/>
      <c r="S288" s="72"/>
      <c r="T288" s="72"/>
      <c r="U288" s="72"/>
      <c r="V288" s="207" t="str">
        <f t="shared" si="22"/>
        <v/>
      </c>
      <c r="W288" s="95"/>
      <c r="X288" s="95"/>
      <c r="Y288" s="207" t="str">
        <f t="shared" si="23"/>
        <v/>
      </c>
      <c r="Z288" s="112"/>
      <c r="AA288" s="112"/>
      <c r="AB288" s="112"/>
      <c r="AC288" s="112"/>
      <c r="AD288" s="112"/>
      <c r="AE288" s="112"/>
      <c r="AF288" s="112"/>
      <c r="AG288" s="112"/>
      <c r="AH288" s="112"/>
      <c r="AI288" s="112"/>
      <c r="AJ288" s="112"/>
      <c r="AK288" s="112"/>
      <c r="AL288" s="112"/>
      <c r="AM288" s="112"/>
      <c r="AN288" s="112"/>
      <c r="AO288" s="72"/>
      <c r="AP288" s="112"/>
      <c r="AQ288" s="112"/>
      <c r="AR288" s="112"/>
      <c r="AS288" s="112"/>
      <c r="AT288" s="112"/>
      <c r="AU288" s="112"/>
      <c r="AV288" s="112"/>
    </row>
    <row r="289" spans="1:48" s="119" customFormat="1" collapsed="1" x14ac:dyDescent="0.2">
      <c r="A289" s="72"/>
      <c r="B289" s="121"/>
      <c r="C289" s="207" t="str">
        <f t="shared" si="20"/>
        <v/>
      </c>
      <c r="D289" s="73"/>
      <c r="E289" s="112"/>
      <c r="F289" s="121"/>
      <c r="G289" s="121"/>
      <c r="H289" s="72"/>
      <c r="I289" s="302" t="str">
        <f t="shared" si="21"/>
        <v/>
      </c>
      <c r="J289" s="72"/>
      <c r="K289" s="112"/>
      <c r="L289" s="112"/>
      <c r="M289" s="112"/>
      <c r="N289" s="112"/>
      <c r="O289" s="112"/>
      <c r="P289" s="112"/>
      <c r="Q289" s="112"/>
      <c r="R289" s="95"/>
      <c r="S289" s="72"/>
      <c r="T289" s="72"/>
      <c r="U289" s="72"/>
      <c r="V289" s="207" t="str">
        <f t="shared" si="22"/>
        <v/>
      </c>
      <c r="W289" s="95"/>
      <c r="X289" s="95"/>
      <c r="Y289" s="207" t="str">
        <f t="shared" si="23"/>
        <v/>
      </c>
      <c r="Z289" s="112"/>
      <c r="AA289" s="112"/>
      <c r="AB289" s="112"/>
      <c r="AC289" s="112"/>
      <c r="AD289" s="112"/>
      <c r="AE289" s="112"/>
      <c r="AF289" s="112"/>
      <c r="AG289" s="112"/>
      <c r="AH289" s="112"/>
      <c r="AI289" s="112"/>
      <c r="AJ289" s="112"/>
      <c r="AK289" s="112"/>
      <c r="AL289" s="112"/>
      <c r="AM289" s="112"/>
      <c r="AN289" s="112"/>
      <c r="AO289" s="72"/>
      <c r="AP289" s="112"/>
      <c r="AQ289" s="112"/>
      <c r="AR289" s="112"/>
      <c r="AS289" s="112"/>
      <c r="AT289" s="112"/>
      <c r="AU289" s="112"/>
      <c r="AV289" s="112"/>
    </row>
    <row r="290" spans="1:48" s="119" customFormat="1" collapsed="1" x14ac:dyDescent="0.2">
      <c r="A290" s="72"/>
      <c r="B290" s="121"/>
      <c r="C290" s="207" t="str">
        <f t="shared" si="20"/>
        <v/>
      </c>
      <c r="D290" s="73"/>
      <c r="E290" s="112"/>
      <c r="F290" s="121"/>
      <c r="G290" s="121"/>
      <c r="H290" s="72"/>
      <c r="I290" s="302" t="str">
        <f t="shared" si="21"/>
        <v/>
      </c>
      <c r="J290" s="72"/>
      <c r="K290" s="112"/>
      <c r="L290" s="112"/>
      <c r="M290" s="112"/>
      <c r="N290" s="112"/>
      <c r="O290" s="112"/>
      <c r="P290" s="112"/>
      <c r="Q290" s="112"/>
      <c r="R290" s="95"/>
      <c r="S290" s="72"/>
      <c r="T290" s="72"/>
      <c r="U290" s="72"/>
      <c r="V290" s="207" t="str">
        <f t="shared" si="22"/>
        <v/>
      </c>
      <c r="W290" s="95"/>
      <c r="X290" s="95"/>
      <c r="Y290" s="207" t="str">
        <f t="shared" si="23"/>
        <v/>
      </c>
      <c r="Z290" s="112"/>
      <c r="AA290" s="112"/>
      <c r="AB290" s="112"/>
      <c r="AC290" s="112"/>
      <c r="AD290" s="112"/>
      <c r="AE290" s="112"/>
      <c r="AF290" s="112"/>
      <c r="AG290" s="112"/>
      <c r="AH290" s="112"/>
      <c r="AI290" s="112"/>
      <c r="AJ290" s="112"/>
      <c r="AK290" s="112"/>
      <c r="AL290" s="112"/>
      <c r="AM290" s="112"/>
      <c r="AN290" s="112"/>
      <c r="AO290" s="72"/>
      <c r="AP290" s="112"/>
      <c r="AQ290" s="112"/>
      <c r="AR290" s="112"/>
      <c r="AS290" s="112"/>
      <c r="AT290" s="112"/>
      <c r="AU290" s="112"/>
      <c r="AV290" s="112"/>
    </row>
    <row r="291" spans="1:48" s="119" customFormat="1" collapsed="1" x14ac:dyDescent="0.2">
      <c r="A291" s="72"/>
      <c r="B291" s="121"/>
      <c r="C291" s="207" t="str">
        <f t="shared" si="20"/>
        <v/>
      </c>
      <c r="D291" s="73"/>
      <c r="E291" s="112"/>
      <c r="F291" s="121"/>
      <c r="G291" s="121"/>
      <c r="H291" s="72"/>
      <c r="I291" s="302" t="str">
        <f t="shared" si="21"/>
        <v/>
      </c>
      <c r="J291" s="72"/>
      <c r="K291" s="112"/>
      <c r="L291" s="112"/>
      <c r="M291" s="112"/>
      <c r="N291" s="112"/>
      <c r="O291" s="112"/>
      <c r="P291" s="112"/>
      <c r="Q291" s="112"/>
      <c r="R291" s="95"/>
      <c r="S291" s="72"/>
      <c r="T291" s="72"/>
      <c r="U291" s="72"/>
      <c r="V291" s="207" t="str">
        <f t="shared" si="22"/>
        <v/>
      </c>
      <c r="W291" s="95"/>
      <c r="X291" s="95"/>
      <c r="Y291" s="207" t="str">
        <f t="shared" si="23"/>
        <v/>
      </c>
      <c r="Z291" s="112"/>
      <c r="AA291" s="112"/>
      <c r="AB291" s="112"/>
      <c r="AC291" s="112"/>
      <c r="AD291" s="112"/>
      <c r="AE291" s="112"/>
      <c r="AF291" s="112"/>
      <c r="AG291" s="112"/>
      <c r="AH291" s="112"/>
      <c r="AI291" s="112"/>
      <c r="AJ291" s="112"/>
      <c r="AK291" s="112"/>
      <c r="AL291" s="112"/>
      <c r="AM291" s="112"/>
      <c r="AN291" s="112"/>
      <c r="AO291" s="72"/>
      <c r="AP291" s="112"/>
      <c r="AQ291" s="112"/>
      <c r="AR291" s="112"/>
      <c r="AS291" s="112"/>
      <c r="AT291" s="112"/>
      <c r="AU291" s="112"/>
      <c r="AV291" s="112"/>
    </row>
    <row r="292" spans="1:48" s="119" customFormat="1" collapsed="1" x14ac:dyDescent="0.2">
      <c r="A292" s="72"/>
      <c r="B292" s="121"/>
      <c r="C292" s="207" t="str">
        <f t="shared" si="20"/>
        <v/>
      </c>
      <c r="D292" s="73"/>
      <c r="E292" s="112"/>
      <c r="F292" s="121"/>
      <c r="G292" s="121"/>
      <c r="H292" s="72"/>
      <c r="I292" s="302" t="str">
        <f t="shared" si="21"/>
        <v/>
      </c>
      <c r="J292" s="72"/>
      <c r="K292" s="112"/>
      <c r="L292" s="112"/>
      <c r="M292" s="112"/>
      <c r="N292" s="112"/>
      <c r="O292" s="112"/>
      <c r="P292" s="112"/>
      <c r="Q292" s="112"/>
      <c r="R292" s="95"/>
      <c r="S292" s="72"/>
      <c r="T292" s="72"/>
      <c r="U292" s="72"/>
      <c r="V292" s="207" t="str">
        <f t="shared" si="22"/>
        <v/>
      </c>
      <c r="W292" s="95"/>
      <c r="X292" s="95"/>
      <c r="Y292" s="207" t="str">
        <f t="shared" si="23"/>
        <v/>
      </c>
      <c r="Z292" s="112"/>
      <c r="AA292" s="112"/>
      <c r="AB292" s="112"/>
      <c r="AC292" s="112"/>
      <c r="AD292" s="112"/>
      <c r="AE292" s="112"/>
      <c r="AF292" s="112"/>
      <c r="AG292" s="112"/>
      <c r="AH292" s="112"/>
      <c r="AI292" s="112"/>
      <c r="AJ292" s="112"/>
      <c r="AK292" s="112"/>
      <c r="AL292" s="112"/>
      <c r="AM292" s="112"/>
      <c r="AN292" s="112"/>
      <c r="AO292" s="72"/>
      <c r="AP292" s="112"/>
      <c r="AQ292" s="112"/>
      <c r="AR292" s="112"/>
      <c r="AS292" s="112"/>
      <c r="AT292" s="112"/>
      <c r="AU292" s="112"/>
      <c r="AV292" s="112"/>
    </row>
    <row r="293" spans="1:48" s="119" customFormat="1" collapsed="1" x14ac:dyDescent="0.2">
      <c r="A293" s="72"/>
      <c r="B293" s="121"/>
      <c r="C293" s="207" t="str">
        <f t="shared" si="20"/>
        <v/>
      </c>
      <c r="D293" s="73"/>
      <c r="E293" s="112"/>
      <c r="F293" s="121"/>
      <c r="G293" s="121"/>
      <c r="H293" s="72"/>
      <c r="I293" s="302" t="str">
        <f t="shared" si="21"/>
        <v/>
      </c>
      <c r="J293" s="72"/>
      <c r="K293" s="112"/>
      <c r="L293" s="112"/>
      <c r="M293" s="112"/>
      <c r="N293" s="112"/>
      <c r="O293" s="112"/>
      <c r="P293" s="112"/>
      <c r="Q293" s="112"/>
      <c r="R293" s="95"/>
      <c r="S293" s="72"/>
      <c r="T293" s="72"/>
      <c r="U293" s="72"/>
      <c r="V293" s="207" t="str">
        <f t="shared" si="22"/>
        <v/>
      </c>
      <c r="W293" s="95"/>
      <c r="X293" s="95"/>
      <c r="Y293" s="207" t="str">
        <f t="shared" si="23"/>
        <v/>
      </c>
      <c r="Z293" s="112"/>
      <c r="AA293" s="112"/>
      <c r="AB293" s="112"/>
      <c r="AC293" s="112"/>
      <c r="AD293" s="112"/>
      <c r="AE293" s="112"/>
      <c r="AF293" s="112"/>
      <c r="AG293" s="112"/>
      <c r="AH293" s="112"/>
      <c r="AI293" s="112"/>
      <c r="AJ293" s="112"/>
      <c r="AK293" s="112"/>
      <c r="AL293" s="112"/>
      <c r="AM293" s="112"/>
      <c r="AN293" s="112"/>
      <c r="AO293" s="72"/>
      <c r="AP293" s="112"/>
      <c r="AQ293" s="112"/>
      <c r="AR293" s="112"/>
      <c r="AS293" s="112"/>
      <c r="AT293" s="112"/>
      <c r="AU293" s="112"/>
      <c r="AV293" s="112"/>
    </row>
    <row r="294" spans="1:48" s="119" customFormat="1" collapsed="1" x14ac:dyDescent="0.2">
      <c r="A294" s="72"/>
      <c r="B294" s="121"/>
      <c r="C294" s="207" t="str">
        <f t="shared" si="20"/>
        <v/>
      </c>
      <c r="D294" s="73"/>
      <c r="E294" s="112"/>
      <c r="F294" s="121"/>
      <c r="G294" s="121"/>
      <c r="H294" s="72"/>
      <c r="I294" s="302" t="str">
        <f t="shared" si="21"/>
        <v/>
      </c>
      <c r="J294" s="72"/>
      <c r="K294" s="112"/>
      <c r="L294" s="112"/>
      <c r="M294" s="112"/>
      <c r="N294" s="112"/>
      <c r="O294" s="112"/>
      <c r="P294" s="112"/>
      <c r="Q294" s="112"/>
      <c r="R294" s="95"/>
      <c r="S294" s="72"/>
      <c r="T294" s="72"/>
      <c r="U294" s="72"/>
      <c r="V294" s="207" t="str">
        <f t="shared" si="22"/>
        <v/>
      </c>
      <c r="W294" s="95"/>
      <c r="X294" s="95"/>
      <c r="Y294" s="207" t="str">
        <f t="shared" si="23"/>
        <v/>
      </c>
      <c r="Z294" s="112"/>
      <c r="AA294" s="112"/>
      <c r="AB294" s="112"/>
      <c r="AC294" s="112"/>
      <c r="AD294" s="112"/>
      <c r="AE294" s="112"/>
      <c r="AF294" s="112"/>
      <c r="AG294" s="112"/>
      <c r="AH294" s="112"/>
      <c r="AI294" s="112"/>
      <c r="AJ294" s="112"/>
      <c r="AK294" s="112"/>
      <c r="AL294" s="112"/>
      <c r="AM294" s="112"/>
      <c r="AN294" s="112"/>
      <c r="AO294" s="72"/>
      <c r="AP294" s="112"/>
      <c r="AQ294" s="112"/>
      <c r="AR294" s="112"/>
      <c r="AS294" s="112"/>
      <c r="AT294" s="112"/>
      <c r="AU294" s="112"/>
      <c r="AV294" s="112"/>
    </row>
    <row r="295" spans="1:48" s="119" customFormat="1" collapsed="1" x14ac:dyDescent="0.2">
      <c r="A295" s="72"/>
      <c r="B295" s="121"/>
      <c r="C295" s="207" t="str">
        <f t="shared" si="20"/>
        <v/>
      </c>
      <c r="D295" s="73"/>
      <c r="E295" s="112"/>
      <c r="F295" s="121"/>
      <c r="G295" s="121"/>
      <c r="H295" s="72"/>
      <c r="I295" s="302" t="str">
        <f t="shared" si="21"/>
        <v/>
      </c>
      <c r="J295" s="72"/>
      <c r="K295" s="112"/>
      <c r="L295" s="112"/>
      <c r="M295" s="112"/>
      <c r="N295" s="112"/>
      <c r="O295" s="112"/>
      <c r="P295" s="112"/>
      <c r="Q295" s="112"/>
      <c r="R295" s="95"/>
      <c r="S295" s="72"/>
      <c r="T295" s="72"/>
      <c r="U295" s="72"/>
      <c r="V295" s="207" t="str">
        <f t="shared" si="22"/>
        <v/>
      </c>
      <c r="W295" s="95"/>
      <c r="X295" s="95"/>
      <c r="Y295" s="207" t="str">
        <f t="shared" si="23"/>
        <v/>
      </c>
      <c r="Z295" s="112"/>
      <c r="AA295" s="112"/>
      <c r="AB295" s="112"/>
      <c r="AC295" s="112"/>
      <c r="AD295" s="112"/>
      <c r="AE295" s="112"/>
      <c r="AF295" s="112"/>
      <c r="AG295" s="112"/>
      <c r="AH295" s="112"/>
      <c r="AI295" s="112"/>
      <c r="AJ295" s="112"/>
      <c r="AK295" s="112"/>
      <c r="AL295" s="112"/>
      <c r="AM295" s="112"/>
      <c r="AN295" s="112"/>
      <c r="AO295" s="72"/>
      <c r="AP295" s="112"/>
      <c r="AQ295" s="112"/>
      <c r="AR295" s="112"/>
      <c r="AS295" s="112"/>
      <c r="AT295" s="112"/>
      <c r="AU295" s="112"/>
      <c r="AV295" s="112"/>
    </row>
    <row r="296" spans="1:48" s="119" customFormat="1" collapsed="1" x14ac:dyDescent="0.2">
      <c r="A296" s="72"/>
      <c r="B296" s="121"/>
      <c r="C296" s="207" t="str">
        <f t="shared" si="20"/>
        <v/>
      </c>
      <c r="D296" s="73"/>
      <c r="E296" s="112"/>
      <c r="F296" s="121"/>
      <c r="G296" s="121"/>
      <c r="H296" s="72"/>
      <c r="I296" s="302" t="str">
        <f t="shared" si="21"/>
        <v/>
      </c>
      <c r="J296" s="72"/>
      <c r="K296" s="112"/>
      <c r="L296" s="112"/>
      <c r="M296" s="112"/>
      <c r="N296" s="112"/>
      <c r="O296" s="112"/>
      <c r="P296" s="112"/>
      <c r="Q296" s="112"/>
      <c r="R296" s="95"/>
      <c r="S296" s="72"/>
      <c r="T296" s="72"/>
      <c r="U296" s="72"/>
      <c r="V296" s="207" t="str">
        <f t="shared" si="22"/>
        <v/>
      </c>
      <c r="W296" s="95"/>
      <c r="X296" s="95"/>
      <c r="Y296" s="207" t="str">
        <f t="shared" si="23"/>
        <v/>
      </c>
      <c r="Z296" s="112"/>
      <c r="AA296" s="112"/>
      <c r="AB296" s="112"/>
      <c r="AC296" s="112"/>
      <c r="AD296" s="112"/>
      <c r="AE296" s="112"/>
      <c r="AF296" s="112"/>
      <c r="AG296" s="112"/>
      <c r="AH296" s="112"/>
      <c r="AI296" s="112"/>
      <c r="AJ296" s="112"/>
      <c r="AK296" s="112"/>
      <c r="AL296" s="112"/>
      <c r="AM296" s="112"/>
      <c r="AN296" s="112"/>
      <c r="AO296" s="72"/>
      <c r="AP296" s="112"/>
      <c r="AQ296" s="112"/>
      <c r="AR296" s="112"/>
      <c r="AS296" s="112"/>
      <c r="AT296" s="112"/>
      <c r="AU296" s="112"/>
      <c r="AV296" s="112"/>
    </row>
    <row r="297" spans="1:48" s="119" customFormat="1" collapsed="1" x14ac:dyDescent="0.2">
      <c r="A297" s="72"/>
      <c r="B297" s="121"/>
      <c r="C297" s="207" t="str">
        <f t="shared" si="20"/>
        <v/>
      </c>
      <c r="D297" s="73"/>
      <c r="E297" s="112"/>
      <c r="F297" s="121"/>
      <c r="G297" s="121"/>
      <c r="H297" s="72"/>
      <c r="I297" s="302" t="str">
        <f t="shared" si="21"/>
        <v/>
      </c>
      <c r="J297" s="72"/>
      <c r="K297" s="112"/>
      <c r="L297" s="112"/>
      <c r="M297" s="112"/>
      <c r="N297" s="112"/>
      <c r="O297" s="112"/>
      <c r="P297" s="112"/>
      <c r="Q297" s="112"/>
      <c r="R297" s="95"/>
      <c r="S297" s="72"/>
      <c r="T297" s="72"/>
      <c r="U297" s="72"/>
      <c r="V297" s="207" t="str">
        <f t="shared" si="22"/>
        <v/>
      </c>
      <c r="W297" s="95"/>
      <c r="X297" s="95"/>
      <c r="Y297" s="207" t="str">
        <f t="shared" si="23"/>
        <v/>
      </c>
      <c r="Z297" s="112"/>
      <c r="AA297" s="112"/>
      <c r="AB297" s="112"/>
      <c r="AC297" s="112"/>
      <c r="AD297" s="112"/>
      <c r="AE297" s="112"/>
      <c r="AF297" s="112"/>
      <c r="AG297" s="112"/>
      <c r="AH297" s="112"/>
      <c r="AI297" s="112"/>
      <c r="AJ297" s="112"/>
      <c r="AK297" s="112"/>
      <c r="AL297" s="112"/>
      <c r="AM297" s="112"/>
      <c r="AN297" s="112"/>
      <c r="AO297" s="72"/>
      <c r="AP297" s="112"/>
      <c r="AQ297" s="112"/>
      <c r="AR297" s="112"/>
      <c r="AS297" s="112"/>
      <c r="AT297" s="112"/>
      <c r="AU297" s="112"/>
      <c r="AV297" s="112"/>
    </row>
    <row r="298" spans="1:48" s="119" customFormat="1" collapsed="1" x14ac:dyDescent="0.2">
      <c r="A298" s="72"/>
      <c r="B298" s="121"/>
      <c r="C298" s="207" t="str">
        <f t="shared" si="20"/>
        <v/>
      </c>
      <c r="D298" s="73"/>
      <c r="E298" s="112"/>
      <c r="F298" s="121"/>
      <c r="G298" s="121"/>
      <c r="H298" s="72"/>
      <c r="I298" s="302" t="str">
        <f t="shared" si="21"/>
        <v/>
      </c>
      <c r="J298" s="72"/>
      <c r="K298" s="112"/>
      <c r="L298" s="112"/>
      <c r="M298" s="112"/>
      <c r="N298" s="112"/>
      <c r="O298" s="112"/>
      <c r="P298" s="112"/>
      <c r="Q298" s="112"/>
      <c r="R298" s="95"/>
      <c r="S298" s="72"/>
      <c r="T298" s="72"/>
      <c r="U298" s="72"/>
      <c r="V298" s="207" t="str">
        <f t="shared" si="22"/>
        <v/>
      </c>
      <c r="W298" s="95"/>
      <c r="X298" s="95"/>
      <c r="Y298" s="207" t="str">
        <f t="shared" si="23"/>
        <v/>
      </c>
      <c r="Z298" s="112"/>
      <c r="AA298" s="112"/>
      <c r="AB298" s="112"/>
      <c r="AC298" s="112"/>
      <c r="AD298" s="112"/>
      <c r="AE298" s="112"/>
      <c r="AF298" s="112"/>
      <c r="AG298" s="112"/>
      <c r="AH298" s="112"/>
      <c r="AI298" s="112"/>
      <c r="AJ298" s="112"/>
      <c r="AK298" s="112"/>
      <c r="AL298" s="112"/>
      <c r="AM298" s="112"/>
      <c r="AN298" s="112"/>
      <c r="AO298" s="72"/>
      <c r="AP298" s="112"/>
      <c r="AQ298" s="112"/>
      <c r="AR298" s="112"/>
      <c r="AS298" s="112"/>
      <c r="AT298" s="112"/>
      <c r="AU298" s="112"/>
      <c r="AV298" s="112"/>
    </row>
    <row r="299" spans="1:48" s="119" customFormat="1" collapsed="1" x14ac:dyDescent="0.2">
      <c r="A299" s="72"/>
      <c r="B299" s="121"/>
      <c r="C299" s="207" t="str">
        <f t="shared" si="20"/>
        <v/>
      </c>
      <c r="D299" s="73"/>
      <c r="E299" s="112"/>
      <c r="F299" s="121"/>
      <c r="G299" s="121"/>
      <c r="H299" s="72"/>
      <c r="I299" s="302" t="str">
        <f t="shared" si="21"/>
        <v/>
      </c>
      <c r="J299" s="72"/>
      <c r="K299" s="112"/>
      <c r="L299" s="112"/>
      <c r="M299" s="112"/>
      <c r="N299" s="112"/>
      <c r="O299" s="112"/>
      <c r="P299" s="112"/>
      <c r="Q299" s="112"/>
      <c r="R299" s="95"/>
      <c r="S299" s="72"/>
      <c r="T299" s="72"/>
      <c r="U299" s="72"/>
      <c r="V299" s="207" t="str">
        <f t="shared" si="22"/>
        <v/>
      </c>
      <c r="W299" s="95"/>
      <c r="X299" s="95"/>
      <c r="Y299" s="207" t="str">
        <f t="shared" si="23"/>
        <v/>
      </c>
      <c r="Z299" s="112"/>
      <c r="AA299" s="112"/>
      <c r="AB299" s="112"/>
      <c r="AC299" s="112"/>
      <c r="AD299" s="112"/>
      <c r="AE299" s="112"/>
      <c r="AF299" s="112"/>
      <c r="AG299" s="112"/>
      <c r="AH299" s="112"/>
      <c r="AI299" s="112"/>
      <c r="AJ299" s="112"/>
      <c r="AK299" s="112"/>
      <c r="AL299" s="112"/>
      <c r="AM299" s="112"/>
      <c r="AN299" s="112"/>
      <c r="AO299" s="72"/>
      <c r="AP299" s="112"/>
      <c r="AQ299" s="112"/>
      <c r="AR299" s="112"/>
      <c r="AS299" s="112"/>
      <c r="AT299" s="112"/>
      <c r="AU299" s="112"/>
      <c r="AV299" s="112"/>
    </row>
    <row r="300" spans="1:48" s="119" customFormat="1" collapsed="1" x14ac:dyDescent="0.2">
      <c r="A300" s="72"/>
      <c r="B300" s="121"/>
      <c r="C300" s="207" t="str">
        <f t="shared" si="20"/>
        <v/>
      </c>
      <c r="D300" s="73"/>
      <c r="E300" s="112"/>
      <c r="F300" s="121"/>
      <c r="G300" s="121"/>
      <c r="H300" s="72"/>
      <c r="I300" s="302" t="str">
        <f t="shared" si="21"/>
        <v/>
      </c>
      <c r="J300" s="72"/>
      <c r="K300" s="112"/>
      <c r="L300" s="112"/>
      <c r="M300" s="112"/>
      <c r="N300" s="112"/>
      <c r="O300" s="112"/>
      <c r="P300" s="112"/>
      <c r="Q300" s="112"/>
      <c r="R300" s="95"/>
      <c r="S300" s="72"/>
      <c r="T300" s="72"/>
      <c r="U300" s="72"/>
      <c r="V300" s="207" t="str">
        <f t="shared" si="22"/>
        <v/>
      </c>
      <c r="W300" s="95"/>
      <c r="X300" s="95"/>
      <c r="Y300" s="207" t="str">
        <f t="shared" si="23"/>
        <v/>
      </c>
      <c r="Z300" s="112"/>
      <c r="AA300" s="112"/>
      <c r="AB300" s="112"/>
      <c r="AC300" s="112"/>
      <c r="AD300" s="112"/>
      <c r="AE300" s="112"/>
      <c r="AF300" s="112"/>
      <c r="AG300" s="112"/>
      <c r="AH300" s="112"/>
      <c r="AI300" s="112"/>
      <c r="AJ300" s="112"/>
      <c r="AK300" s="112"/>
      <c r="AL300" s="112"/>
      <c r="AM300" s="112"/>
      <c r="AN300" s="112"/>
      <c r="AO300" s="72"/>
      <c r="AP300" s="112"/>
      <c r="AQ300" s="112"/>
      <c r="AR300" s="112"/>
      <c r="AS300" s="112"/>
      <c r="AT300" s="112"/>
      <c r="AU300" s="112"/>
      <c r="AV300" s="112"/>
    </row>
    <row r="301" spans="1:48" s="119" customFormat="1" collapsed="1" x14ac:dyDescent="0.2">
      <c r="A301" s="72"/>
      <c r="B301" s="121"/>
      <c r="C301" s="207" t="str">
        <f t="shared" si="20"/>
        <v/>
      </c>
      <c r="D301" s="73"/>
      <c r="E301" s="112"/>
      <c r="F301" s="121"/>
      <c r="G301" s="121"/>
      <c r="H301" s="72"/>
      <c r="I301" s="302" t="str">
        <f t="shared" si="21"/>
        <v/>
      </c>
      <c r="J301" s="72"/>
      <c r="K301" s="112"/>
      <c r="L301" s="112"/>
      <c r="M301" s="112"/>
      <c r="N301" s="112"/>
      <c r="O301" s="112"/>
      <c r="P301" s="112"/>
      <c r="Q301" s="112"/>
      <c r="R301" s="95"/>
      <c r="S301" s="72"/>
      <c r="T301" s="72"/>
      <c r="U301" s="72"/>
      <c r="V301" s="207" t="str">
        <f t="shared" si="22"/>
        <v/>
      </c>
      <c r="W301" s="95"/>
      <c r="X301" s="95"/>
      <c r="Y301" s="207" t="str">
        <f t="shared" si="23"/>
        <v/>
      </c>
      <c r="Z301" s="112"/>
      <c r="AA301" s="112"/>
      <c r="AB301" s="112"/>
      <c r="AC301" s="112"/>
      <c r="AD301" s="112"/>
      <c r="AE301" s="112"/>
      <c r="AF301" s="112"/>
      <c r="AG301" s="112"/>
      <c r="AH301" s="112"/>
      <c r="AI301" s="112"/>
      <c r="AJ301" s="112"/>
      <c r="AK301" s="112"/>
      <c r="AL301" s="112"/>
      <c r="AM301" s="112"/>
      <c r="AN301" s="112"/>
      <c r="AO301" s="72"/>
      <c r="AP301" s="112"/>
      <c r="AQ301" s="112"/>
      <c r="AR301" s="112"/>
      <c r="AS301" s="112"/>
      <c r="AT301" s="112"/>
      <c r="AU301" s="112"/>
      <c r="AV301" s="112"/>
    </row>
    <row r="302" spans="1:48" s="119" customFormat="1" collapsed="1" x14ac:dyDescent="0.2">
      <c r="A302" s="72"/>
      <c r="B302" s="121"/>
      <c r="C302" s="207" t="str">
        <f t="shared" si="20"/>
        <v/>
      </c>
      <c r="D302" s="73"/>
      <c r="E302" s="112"/>
      <c r="F302" s="121"/>
      <c r="G302" s="121"/>
      <c r="H302" s="72"/>
      <c r="I302" s="302" t="str">
        <f t="shared" si="21"/>
        <v/>
      </c>
      <c r="J302" s="72"/>
      <c r="K302" s="112"/>
      <c r="L302" s="112"/>
      <c r="M302" s="112"/>
      <c r="N302" s="112"/>
      <c r="O302" s="112"/>
      <c r="P302" s="112"/>
      <c r="Q302" s="112"/>
      <c r="R302" s="95"/>
      <c r="S302" s="72"/>
      <c r="T302" s="72"/>
      <c r="U302" s="72"/>
      <c r="V302" s="207" t="str">
        <f t="shared" si="22"/>
        <v/>
      </c>
      <c r="W302" s="95"/>
      <c r="X302" s="95"/>
      <c r="Y302" s="207" t="str">
        <f t="shared" si="23"/>
        <v/>
      </c>
      <c r="Z302" s="112"/>
      <c r="AA302" s="112"/>
      <c r="AB302" s="112"/>
      <c r="AC302" s="112"/>
      <c r="AD302" s="112"/>
      <c r="AE302" s="112"/>
      <c r="AF302" s="112"/>
      <c r="AG302" s="112"/>
      <c r="AH302" s="112"/>
      <c r="AI302" s="112"/>
      <c r="AJ302" s="112"/>
      <c r="AK302" s="112"/>
      <c r="AL302" s="112"/>
      <c r="AM302" s="112"/>
      <c r="AN302" s="112"/>
      <c r="AO302" s="72"/>
      <c r="AP302" s="112"/>
      <c r="AQ302" s="112"/>
      <c r="AR302" s="112"/>
      <c r="AS302" s="112"/>
      <c r="AT302" s="112"/>
      <c r="AU302" s="112"/>
      <c r="AV302" s="112"/>
    </row>
    <row r="303" spans="1:48" s="119" customFormat="1" collapsed="1" x14ac:dyDescent="0.2">
      <c r="A303" s="72"/>
      <c r="B303" s="121"/>
      <c r="C303" s="207" t="str">
        <f t="shared" si="20"/>
        <v/>
      </c>
      <c r="D303" s="73"/>
      <c r="E303" s="112"/>
      <c r="F303" s="121"/>
      <c r="G303" s="121"/>
      <c r="H303" s="72"/>
      <c r="I303" s="302" t="str">
        <f t="shared" si="21"/>
        <v/>
      </c>
      <c r="J303" s="72"/>
      <c r="K303" s="112"/>
      <c r="L303" s="112"/>
      <c r="M303" s="112"/>
      <c r="N303" s="112"/>
      <c r="O303" s="112"/>
      <c r="P303" s="112"/>
      <c r="Q303" s="112"/>
      <c r="R303" s="95"/>
      <c r="S303" s="72"/>
      <c r="T303" s="72"/>
      <c r="U303" s="72"/>
      <c r="V303" s="207" t="str">
        <f t="shared" si="22"/>
        <v/>
      </c>
      <c r="W303" s="95"/>
      <c r="X303" s="95"/>
      <c r="Y303" s="207" t="str">
        <f t="shared" si="23"/>
        <v/>
      </c>
      <c r="Z303" s="112"/>
      <c r="AA303" s="112"/>
      <c r="AB303" s="112"/>
      <c r="AC303" s="112"/>
      <c r="AD303" s="112"/>
      <c r="AE303" s="112"/>
      <c r="AF303" s="112"/>
      <c r="AG303" s="112"/>
      <c r="AH303" s="112"/>
      <c r="AI303" s="112"/>
      <c r="AJ303" s="112"/>
      <c r="AK303" s="112"/>
      <c r="AL303" s="112"/>
      <c r="AM303" s="112"/>
      <c r="AN303" s="112"/>
      <c r="AO303" s="72"/>
      <c r="AP303" s="112"/>
      <c r="AQ303" s="112"/>
      <c r="AR303" s="112"/>
      <c r="AS303" s="112"/>
      <c r="AT303" s="112"/>
      <c r="AU303" s="112"/>
      <c r="AV303" s="112"/>
    </row>
    <row r="304" spans="1:48" s="119" customFormat="1" collapsed="1" x14ac:dyDescent="0.2">
      <c r="A304" s="72"/>
      <c r="B304" s="121"/>
      <c r="C304" s="207" t="str">
        <f t="shared" si="20"/>
        <v/>
      </c>
      <c r="D304" s="73"/>
      <c r="E304" s="112"/>
      <c r="F304" s="121"/>
      <c r="G304" s="121"/>
      <c r="H304" s="72"/>
      <c r="I304" s="302" t="str">
        <f t="shared" si="21"/>
        <v/>
      </c>
      <c r="J304" s="72"/>
      <c r="K304" s="112"/>
      <c r="L304" s="112"/>
      <c r="M304" s="112"/>
      <c r="N304" s="112"/>
      <c r="O304" s="112"/>
      <c r="P304" s="112"/>
      <c r="Q304" s="112"/>
      <c r="R304" s="95"/>
      <c r="S304" s="72"/>
      <c r="T304" s="72"/>
      <c r="U304" s="72"/>
      <c r="V304" s="207" t="str">
        <f t="shared" si="22"/>
        <v/>
      </c>
      <c r="W304" s="95"/>
      <c r="X304" s="95"/>
      <c r="Y304" s="207" t="str">
        <f t="shared" si="23"/>
        <v/>
      </c>
      <c r="Z304" s="112"/>
      <c r="AA304" s="112"/>
      <c r="AB304" s="112"/>
      <c r="AC304" s="112"/>
      <c r="AD304" s="112"/>
      <c r="AE304" s="112"/>
      <c r="AF304" s="112"/>
      <c r="AG304" s="112"/>
      <c r="AH304" s="112"/>
      <c r="AI304" s="112"/>
      <c r="AJ304" s="112"/>
      <c r="AK304" s="112"/>
      <c r="AL304" s="112"/>
      <c r="AM304" s="112"/>
      <c r="AN304" s="112"/>
      <c r="AO304" s="72"/>
      <c r="AP304" s="112"/>
      <c r="AQ304" s="112"/>
      <c r="AR304" s="112"/>
      <c r="AS304" s="112"/>
      <c r="AT304" s="112"/>
      <c r="AU304" s="112"/>
      <c r="AV304" s="112"/>
    </row>
    <row r="305" spans="1:48" s="119" customFormat="1" collapsed="1" x14ac:dyDescent="0.2">
      <c r="A305" s="72"/>
      <c r="B305" s="121"/>
      <c r="C305" s="207" t="str">
        <f t="shared" si="20"/>
        <v/>
      </c>
      <c r="D305" s="73"/>
      <c r="E305" s="112"/>
      <c r="F305" s="121"/>
      <c r="G305" s="121"/>
      <c r="H305" s="72"/>
      <c r="I305" s="302" t="str">
        <f t="shared" si="21"/>
        <v/>
      </c>
      <c r="J305" s="72"/>
      <c r="K305" s="112"/>
      <c r="L305" s="112"/>
      <c r="M305" s="112"/>
      <c r="N305" s="112"/>
      <c r="O305" s="112"/>
      <c r="P305" s="112"/>
      <c r="Q305" s="112"/>
      <c r="R305" s="95"/>
      <c r="S305" s="72"/>
      <c r="T305" s="72"/>
      <c r="U305" s="72"/>
      <c r="V305" s="207" t="str">
        <f t="shared" si="22"/>
        <v/>
      </c>
      <c r="W305" s="95"/>
      <c r="X305" s="95"/>
      <c r="Y305" s="207" t="str">
        <f t="shared" si="23"/>
        <v/>
      </c>
      <c r="Z305" s="112"/>
      <c r="AA305" s="112"/>
      <c r="AB305" s="112"/>
      <c r="AC305" s="112"/>
      <c r="AD305" s="112"/>
      <c r="AE305" s="112"/>
      <c r="AF305" s="112"/>
      <c r="AG305" s="112"/>
      <c r="AH305" s="112"/>
      <c r="AI305" s="112"/>
      <c r="AJ305" s="112"/>
      <c r="AK305" s="112"/>
      <c r="AL305" s="112"/>
      <c r="AM305" s="112"/>
      <c r="AN305" s="112"/>
      <c r="AO305" s="72"/>
      <c r="AP305" s="112"/>
      <c r="AQ305" s="112"/>
      <c r="AR305" s="112"/>
      <c r="AS305" s="112"/>
      <c r="AT305" s="112"/>
      <c r="AU305" s="112"/>
      <c r="AV305" s="112"/>
    </row>
    <row r="306" spans="1:48" s="119" customFormat="1" collapsed="1" x14ac:dyDescent="0.2">
      <c r="A306" s="72"/>
      <c r="B306" s="121"/>
      <c r="C306" s="207" t="str">
        <f t="shared" si="20"/>
        <v/>
      </c>
      <c r="D306" s="73"/>
      <c r="E306" s="112"/>
      <c r="F306" s="121"/>
      <c r="G306" s="121"/>
      <c r="H306" s="72"/>
      <c r="I306" s="302" t="str">
        <f t="shared" si="21"/>
        <v/>
      </c>
      <c r="J306" s="72"/>
      <c r="K306" s="112"/>
      <c r="L306" s="112"/>
      <c r="M306" s="112"/>
      <c r="N306" s="112"/>
      <c r="O306" s="112"/>
      <c r="P306" s="112"/>
      <c r="Q306" s="112"/>
      <c r="R306" s="95"/>
      <c r="S306" s="72"/>
      <c r="T306" s="72"/>
      <c r="U306" s="72"/>
      <c r="V306" s="207" t="str">
        <f t="shared" si="22"/>
        <v/>
      </c>
      <c r="W306" s="95"/>
      <c r="X306" s="95"/>
      <c r="Y306" s="207" t="str">
        <f t="shared" si="23"/>
        <v/>
      </c>
      <c r="Z306" s="112"/>
      <c r="AA306" s="112"/>
      <c r="AB306" s="112"/>
      <c r="AC306" s="112"/>
      <c r="AD306" s="112"/>
      <c r="AE306" s="112"/>
      <c r="AF306" s="112"/>
      <c r="AG306" s="112"/>
      <c r="AH306" s="112"/>
      <c r="AI306" s="112"/>
      <c r="AJ306" s="112"/>
      <c r="AK306" s="112"/>
      <c r="AL306" s="112"/>
      <c r="AM306" s="112"/>
      <c r="AN306" s="112"/>
      <c r="AO306" s="72"/>
      <c r="AP306" s="112"/>
      <c r="AQ306" s="112"/>
      <c r="AR306" s="112"/>
      <c r="AS306" s="112"/>
      <c r="AT306" s="112"/>
      <c r="AU306" s="112"/>
      <c r="AV306" s="112"/>
    </row>
    <row r="307" spans="1:48" s="119" customFormat="1" collapsed="1" x14ac:dyDescent="0.2">
      <c r="A307" s="72"/>
      <c r="B307" s="121"/>
      <c r="C307" s="207" t="str">
        <f t="shared" si="20"/>
        <v/>
      </c>
      <c r="D307" s="73"/>
      <c r="E307" s="112"/>
      <c r="F307" s="121"/>
      <c r="G307" s="121"/>
      <c r="H307" s="72"/>
      <c r="I307" s="302" t="str">
        <f t="shared" si="21"/>
        <v/>
      </c>
      <c r="J307" s="72"/>
      <c r="K307" s="112"/>
      <c r="L307" s="112"/>
      <c r="M307" s="112"/>
      <c r="N307" s="112"/>
      <c r="O307" s="112"/>
      <c r="P307" s="112"/>
      <c r="Q307" s="112"/>
      <c r="R307" s="95"/>
      <c r="S307" s="72"/>
      <c r="T307" s="72"/>
      <c r="U307" s="72"/>
      <c r="V307" s="207" t="str">
        <f t="shared" si="22"/>
        <v/>
      </c>
      <c r="W307" s="95"/>
      <c r="X307" s="95"/>
      <c r="Y307" s="207" t="str">
        <f t="shared" si="23"/>
        <v/>
      </c>
      <c r="Z307" s="112"/>
      <c r="AA307" s="112"/>
      <c r="AB307" s="112"/>
      <c r="AC307" s="112"/>
      <c r="AD307" s="112"/>
      <c r="AE307" s="112"/>
      <c r="AF307" s="112"/>
      <c r="AG307" s="112"/>
      <c r="AH307" s="112"/>
      <c r="AI307" s="112"/>
      <c r="AJ307" s="112"/>
      <c r="AK307" s="112"/>
      <c r="AL307" s="112"/>
      <c r="AM307" s="112"/>
      <c r="AN307" s="112"/>
      <c r="AO307" s="72"/>
      <c r="AP307" s="112"/>
      <c r="AQ307" s="112"/>
      <c r="AR307" s="112"/>
      <c r="AS307" s="112"/>
      <c r="AT307" s="112"/>
      <c r="AU307" s="112"/>
      <c r="AV307" s="112"/>
    </row>
    <row r="308" spans="1:48" s="119" customFormat="1" collapsed="1" x14ac:dyDescent="0.2">
      <c r="A308" s="72"/>
      <c r="B308" s="121"/>
      <c r="C308" s="207" t="str">
        <f t="shared" si="20"/>
        <v/>
      </c>
      <c r="D308" s="73"/>
      <c r="E308" s="112"/>
      <c r="F308" s="121"/>
      <c r="G308" s="121"/>
      <c r="H308" s="72"/>
      <c r="I308" s="302" t="str">
        <f t="shared" si="21"/>
        <v/>
      </c>
      <c r="J308" s="72"/>
      <c r="K308" s="112"/>
      <c r="L308" s="112"/>
      <c r="M308" s="112"/>
      <c r="N308" s="112"/>
      <c r="O308" s="112"/>
      <c r="P308" s="112"/>
      <c r="Q308" s="112"/>
      <c r="R308" s="95"/>
      <c r="S308" s="72"/>
      <c r="T308" s="72"/>
      <c r="U308" s="72"/>
      <c r="V308" s="207" t="str">
        <f t="shared" si="22"/>
        <v/>
      </c>
      <c r="W308" s="95"/>
      <c r="X308" s="95"/>
      <c r="Y308" s="207" t="str">
        <f t="shared" si="23"/>
        <v/>
      </c>
      <c r="Z308" s="112"/>
      <c r="AA308" s="112"/>
      <c r="AB308" s="112"/>
      <c r="AC308" s="112"/>
      <c r="AD308" s="112"/>
      <c r="AE308" s="112"/>
      <c r="AF308" s="112"/>
      <c r="AG308" s="112"/>
      <c r="AH308" s="112"/>
      <c r="AI308" s="112"/>
      <c r="AJ308" s="112"/>
      <c r="AK308" s="112"/>
      <c r="AL308" s="112"/>
      <c r="AM308" s="112"/>
      <c r="AN308" s="112"/>
      <c r="AO308" s="72"/>
      <c r="AP308" s="112"/>
      <c r="AQ308" s="112"/>
      <c r="AR308" s="112"/>
      <c r="AS308" s="112"/>
      <c r="AT308" s="112"/>
      <c r="AU308" s="112"/>
      <c r="AV308" s="112"/>
    </row>
    <row r="309" spans="1:48" s="119" customFormat="1" collapsed="1" x14ac:dyDescent="0.2">
      <c r="A309" s="72"/>
      <c r="B309" s="121"/>
      <c r="C309" s="207" t="str">
        <f t="shared" si="20"/>
        <v/>
      </c>
      <c r="D309" s="73"/>
      <c r="E309" s="112"/>
      <c r="F309" s="121"/>
      <c r="G309" s="121"/>
      <c r="H309" s="72"/>
      <c r="I309" s="302" t="str">
        <f t="shared" si="21"/>
        <v/>
      </c>
      <c r="J309" s="72"/>
      <c r="K309" s="112"/>
      <c r="L309" s="112"/>
      <c r="M309" s="112"/>
      <c r="N309" s="112"/>
      <c r="O309" s="112"/>
      <c r="P309" s="112"/>
      <c r="Q309" s="112"/>
      <c r="R309" s="95"/>
      <c r="S309" s="72"/>
      <c r="T309" s="72"/>
      <c r="U309" s="72"/>
      <c r="V309" s="207" t="str">
        <f t="shared" si="22"/>
        <v/>
      </c>
      <c r="W309" s="95"/>
      <c r="X309" s="95"/>
      <c r="Y309" s="207" t="str">
        <f t="shared" si="23"/>
        <v/>
      </c>
      <c r="Z309" s="112"/>
      <c r="AA309" s="112"/>
      <c r="AB309" s="112"/>
      <c r="AC309" s="112"/>
      <c r="AD309" s="112"/>
      <c r="AE309" s="112"/>
      <c r="AF309" s="112"/>
      <c r="AG309" s="112"/>
      <c r="AH309" s="112"/>
      <c r="AI309" s="112"/>
      <c r="AJ309" s="112"/>
      <c r="AK309" s="112"/>
      <c r="AL309" s="112"/>
      <c r="AM309" s="112"/>
      <c r="AN309" s="112"/>
      <c r="AO309" s="72"/>
      <c r="AP309" s="112"/>
      <c r="AQ309" s="112"/>
      <c r="AR309" s="112"/>
      <c r="AS309" s="112"/>
      <c r="AT309" s="112"/>
      <c r="AU309" s="112"/>
      <c r="AV309" s="112"/>
    </row>
    <row r="310" spans="1:48" s="119" customFormat="1" collapsed="1" x14ac:dyDescent="0.2">
      <c r="A310" s="72"/>
      <c r="B310" s="121"/>
      <c r="C310" s="207" t="str">
        <f t="shared" si="20"/>
        <v/>
      </c>
      <c r="D310" s="73"/>
      <c r="E310" s="112"/>
      <c r="F310" s="121"/>
      <c r="G310" s="121"/>
      <c r="H310" s="72"/>
      <c r="I310" s="302" t="str">
        <f t="shared" si="21"/>
        <v/>
      </c>
      <c r="J310" s="72"/>
      <c r="K310" s="112"/>
      <c r="L310" s="112"/>
      <c r="M310" s="112"/>
      <c r="N310" s="112"/>
      <c r="O310" s="112"/>
      <c r="P310" s="112"/>
      <c r="Q310" s="112"/>
      <c r="R310" s="95"/>
      <c r="S310" s="72"/>
      <c r="T310" s="72"/>
      <c r="U310" s="72"/>
      <c r="V310" s="207" t="str">
        <f t="shared" si="22"/>
        <v/>
      </c>
      <c r="W310" s="95"/>
      <c r="X310" s="95"/>
      <c r="Y310" s="207" t="str">
        <f t="shared" si="23"/>
        <v/>
      </c>
      <c r="Z310" s="112"/>
      <c r="AA310" s="112"/>
      <c r="AB310" s="112"/>
      <c r="AC310" s="112"/>
      <c r="AD310" s="112"/>
      <c r="AE310" s="112"/>
      <c r="AF310" s="112"/>
      <c r="AG310" s="112"/>
      <c r="AH310" s="112"/>
      <c r="AI310" s="112"/>
      <c r="AJ310" s="112"/>
      <c r="AK310" s="112"/>
      <c r="AL310" s="112"/>
      <c r="AM310" s="112"/>
      <c r="AN310" s="112"/>
      <c r="AO310" s="72"/>
      <c r="AP310" s="112"/>
      <c r="AQ310" s="112"/>
      <c r="AR310" s="112"/>
      <c r="AS310" s="112"/>
      <c r="AT310" s="112"/>
      <c r="AU310" s="112"/>
      <c r="AV310" s="112"/>
    </row>
    <row r="311" spans="1:48" s="119" customFormat="1" collapsed="1" x14ac:dyDescent="0.2">
      <c r="A311" s="72"/>
      <c r="B311" s="121"/>
      <c r="C311" s="207" t="str">
        <f t="shared" si="20"/>
        <v/>
      </c>
      <c r="D311" s="73"/>
      <c r="E311" s="112"/>
      <c r="F311" s="121"/>
      <c r="G311" s="121"/>
      <c r="H311" s="72"/>
      <c r="I311" s="302" t="str">
        <f t="shared" si="21"/>
        <v/>
      </c>
      <c r="J311" s="72"/>
      <c r="K311" s="112"/>
      <c r="L311" s="112"/>
      <c r="M311" s="112"/>
      <c r="N311" s="112"/>
      <c r="O311" s="112"/>
      <c r="P311" s="112"/>
      <c r="Q311" s="112"/>
      <c r="R311" s="95"/>
      <c r="S311" s="72"/>
      <c r="T311" s="72"/>
      <c r="U311" s="72"/>
      <c r="V311" s="207" t="str">
        <f t="shared" si="22"/>
        <v/>
      </c>
      <c r="W311" s="95"/>
      <c r="X311" s="95"/>
      <c r="Y311" s="207" t="str">
        <f t="shared" si="23"/>
        <v/>
      </c>
      <c r="Z311" s="112"/>
      <c r="AA311" s="112"/>
      <c r="AB311" s="112"/>
      <c r="AC311" s="112"/>
      <c r="AD311" s="112"/>
      <c r="AE311" s="112"/>
      <c r="AF311" s="112"/>
      <c r="AG311" s="112"/>
      <c r="AH311" s="112"/>
      <c r="AI311" s="112"/>
      <c r="AJ311" s="112"/>
      <c r="AK311" s="112"/>
      <c r="AL311" s="112"/>
      <c r="AM311" s="112"/>
      <c r="AN311" s="112"/>
      <c r="AO311" s="72"/>
      <c r="AP311" s="112"/>
      <c r="AQ311" s="112"/>
      <c r="AR311" s="112"/>
      <c r="AS311" s="112"/>
      <c r="AT311" s="112"/>
      <c r="AU311" s="112"/>
      <c r="AV311" s="112"/>
    </row>
    <row r="312" spans="1:48" s="119" customFormat="1" collapsed="1" x14ac:dyDescent="0.2">
      <c r="A312" s="72"/>
      <c r="B312" s="121"/>
      <c r="C312" s="207" t="str">
        <f t="shared" si="20"/>
        <v/>
      </c>
      <c r="D312" s="73"/>
      <c r="E312" s="112"/>
      <c r="F312" s="121"/>
      <c r="G312" s="121"/>
      <c r="H312" s="72"/>
      <c r="I312" s="302" t="str">
        <f t="shared" si="21"/>
        <v/>
      </c>
      <c r="J312" s="72"/>
      <c r="K312" s="112"/>
      <c r="L312" s="112"/>
      <c r="M312" s="112"/>
      <c r="N312" s="112"/>
      <c r="O312" s="112"/>
      <c r="P312" s="112"/>
      <c r="Q312" s="112"/>
      <c r="R312" s="95"/>
      <c r="S312" s="72"/>
      <c r="T312" s="72"/>
      <c r="U312" s="72"/>
      <c r="V312" s="207" t="str">
        <f t="shared" si="22"/>
        <v/>
      </c>
      <c r="W312" s="95"/>
      <c r="X312" s="95"/>
      <c r="Y312" s="207" t="str">
        <f t="shared" si="23"/>
        <v/>
      </c>
      <c r="Z312" s="112"/>
      <c r="AA312" s="112"/>
      <c r="AB312" s="112"/>
      <c r="AC312" s="112"/>
      <c r="AD312" s="112"/>
      <c r="AE312" s="112"/>
      <c r="AF312" s="112"/>
      <c r="AG312" s="112"/>
      <c r="AH312" s="112"/>
      <c r="AI312" s="112"/>
      <c r="AJ312" s="112"/>
      <c r="AK312" s="112"/>
      <c r="AL312" s="112"/>
      <c r="AM312" s="112"/>
      <c r="AN312" s="112"/>
      <c r="AO312" s="72"/>
      <c r="AP312" s="112"/>
      <c r="AQ312" s="112"/>
      <c r="AR312" s="112"/>
      <c r="AS312" s="112"/>
      <c r="AT312" s="112"/>
      <c r="AU312" s="112"/>
      <c r="AV312" s="112"/>
    </row>
    <row r="313" spans="1:48" s="119" customFormat="1" collapsed="1" x14ac:dyDescent="0.2">
      <c r="A313" s="72"/>
      <c r="B313" s="121"/>
      <c r="C313" s="207" t="str">
        <f t="shared" si="20"/>
        <v/>
      </c>
      <c r="D313" s="73"/>
      <c r="E313" s="112"/>
      <c r="F313" s="121"/>
      <c r="G313" s="121"/>
      <c r="H313" s="72"/>
      <c r="I313" s="302" t="str">
        <f t="shared" si="21"/>
        <v/>
      </c>
      <c r="J313" s="72"/>
      <c r="K313" s="112"/>
      <c r="L313" s="112"/>
      <c r="M313" s="112"/>
      <c r="N313" s="112"/>
      <c r="O313" s="112"/>
      <c r="P313" s="112"/>
      <c r="Q313" s="112"/>
      <c r="R313" s="95"/>
      <c r="S313" s="72"/>
      <c r="T313" s="72"/>
      <c r="U313" s="72"/>
      <c r="V313" s="207" t="str">
        <f t="shared" si="22"/>
        <v/>
      </c>
      <c r="W313" s="95"/>
      <c r="X313" s="95"/>
      <c r="Y313" s="207" t="str">
        <f t="shared" si="23"/>
        <v/>
      </c>
      <c r="Z313" s="112"/>
      <c r="AA313" s="112"/>
      <c r="AB313" s="112"/>
      <c r="AC313" s="112"/>
      <c r="AD313" s="112"/>
      <c r="AE313" s="112"/>
      <c r="AF313" s="112"/>
      <c r="AG313" s="112"/>
      <c r="AH313" s="112"/>
      <c r="AI313" s="112"/>
      <c r="AJ313" s="112"/>
      <c r="AK313" s="112"/>
      <c r="AL313" s="112"/>
      <c r="AM313" s="112"/>
      <c r="AN313" s="112"/>
      <c r="AO313" s="72"/>
      <c r="AP313" s="112"/>
      <c r="AQ313" s="112"/>
      <c r="AR313" s="112"/>
      <c r="AS313" s="112"/>
      <c r="AT313" s="112"/>
      <c r="AU313" s="112"/>
      <c r="AV313" s="112"/>
    </row>
    <row r="314" spans="1:48" s="119" customFormat="1" collapsed="1" x14ac:dyDescent="0.2">
      <c r="A314" s="72"/>
      <c r="B314" s="121"/>
      <c r="C314" s="207" t="str">
        <f t="shared" si="20"/>
        <v/>
      </c>
      <c r="D314" s="73"/>
      <c r="E314" s="112"/>
      <c r="F314" s="121"/>
      <c r="G314" s="121"/>
      <c r="H314" s="72"/>
      <c r="I314" s="302" t="str">
        <f t="shared" si="21"/>
        <v/>
      </c>
      <c r="J314" s="72"/>
      <c r="K314" s="112"/>
      <c r="L314" s="112"/>
      <c r="M314" s="112"/>
      <c r="N314" s="112"/>
      <c r="O314" s="112"/>
      <c r="P314" s="112"/>
      <c r="Q314" s="112"/>
      <c r="R314" s="95"/>
      <c r="S314" s="72"/>
      <c r="T314" s="72"/>
      <c r="U314" s="72"/>
      <c r="V314" s="207" t="str">
        <f t="shared" si="22"/>
        <v/>
      </c>
      <c r="W314" s="95"/>
      <c r="X314" s="95"/>
      <c r="Y314" s="207" t="str">
        <f t="shared" si="23"/>
        <v/>
      </c>
      <c r="Z314" s="112"/>
      <c r="AA314" s="112"/>
      <c r="AB314" s="112"/>
      <c r="AC314" s="112"/>
      <c r="AD314" s="112"/>
      <c r="AE314" s="112"/>
      <c r="AF314" s="112"/>
      <c r="AG314" s="112"/>
      <c r="AH314" s="112"/>
      <c r="AI314" s="112"/>
      <c r="AJ314" s="112"/>
      <c r="AK314" s="112"/>
      <c r="AL314" s="112"/>
      <c r="AM314" s="112"/>
      <c r="AN314" s="112"/>
      <c r="AO314" s="72"/>
      <c r="AP314" s="112"/>
      <c r="AQ314" s="112"/>
      <c r="AR314" s="112"/>
      <c r="AS314" s="112"/>
      <c r="AT314" s="112"/>
      <c r="AU314" s="112"/>
      <c r="AV314" s="112"/>
    </row>
    <row r="315" spans="1:48" s="119" customFormat="1" collapsed="1" x14ac:dyDescent="0.2">
      <c r="A315" s="72"/>
      <c r="B315" s="121"/>
      <c r="C315" s="207" t="str">
        <f t="shared" si="20"/>
        <v/>
      </c>
      <c r="D315" s="73"/>
      <c r="E315" s="112"/>
      <c r="F315" s="121"/>
      <c r="G315" s="121"/>
      <c r="H315" s="72"/>
      <c r="I315" s="302" t="str">
        <f t="shared" si="21"/>
        <v/>
      </c>
      <c r="J315" s="72"/>
      <c r="K315" s="112"/>
      <c r="L315" s="112"/>
      <c r="M315" s="112"/>
      <c r="N315" s="112"/>
      <c r="O315" s="112"/>
      <c r="P315" s="112"/>
      <c r="Q315" s="112"/>
      <c r="R315" s="95"/>
      <c r="S315" s="72"/>
      <c r="T315" s="72"/>
      <c r="U315" s="72"/>
      <c r="V315" s="207" t="str">
        <f t="shared" si="22"/>
        <v/>
      </c>
      <c r="W315" s="95"/>
      <c r="X315" s="95"/>
      <c r="Y315" s="207" t="str">
        <f t="shared" si="23"/>
        <v/>
      </c>
      <c r="Z315" s="112"/>
      <c r="AA315" s="112"/>
      <c r="AB315" s="112"/>
      <c r="AC315" s="112"/>
      <c r="AD315" s="112"/>
      <c r="AE315" s="112"/>
      <c r="AF315" s="112"/>
      <c r="AG315" s="112"/>
      <c r="AH315" s="112"/>
      <c r="AI315" s="112"/>
      <c r="AJ315" s="112"/>
      <c r="AK315" s="112"/>
      <c r="AL315" s="112"/>
      <c r="AM315" s="112"/>
      <c r="AN315" s="112"/>
      <c r="AO315" s="72"/>
      <c r="AP315" s="112"/>
      <c r="AQ315" s="112"/>
      <c r="AR315" s="112"/>
      <c r="AS315" s="112"/>
      <c r="AT315" s="112"/>
      <c r="AU315" s="112"/>
      <c r="AV315" s="112"/>
    </row>
    <row r="316" spans="1:48" s="119" customFormat="1" collapsed="1" x14ac:dyDescent="0.2">
      <c r="A316" s="72"/>
      <c r="B316" s="121"/>
      <c r="C316" s="207" t="str">
        <f t="shared" si="20"/>
        <v/>
      </c>
      <c r="D316" s="73"/>
      <c r="E316" s="112"/>
      <c r="F316" s="121"/>
      <c r="G316" s="121"/>
      <c r="H316" s="72"/>
      <c r="I316" s="302" t="str">
        <f t="shared" si="21"/>
        <v/>
      </c>
      <c r="J316" s="72"/>
      <c r="K316" s="112"/>
      <c r="L316" s="112"/>
      <c r="M316" s="112"/>
      <c r="N316" s="112"/>
      <c r="O316" s="112"/>
      <c r="P316" s="112"/>
      <c r="Q316" s="112"/>
      <c r="R316" s="95"/>
      <c r="S316" s="72"/>
      <c r="T316" s="72"/>
      <c r="U316" s="72"/>
      <c r="V316" s="207" t="str">
        <f t="shared" si="22"/>
        <v/>
      </c>
      <c r="W316" s="95"/>
      <c r="X316" s="95"/>
      <c r="Y316" s="207" t="str">
        <f t="shared" si="23"/>
        <v/>
      </c>
      <c r="Z316" s="112"/>
      <c r="AA316" s="112"/>
      <c r="AB316" s="112"/>
      <c r="AC316" s="112"/>
      <c r="AD316" s="112"/>
      <c r="AE316" s="112"/>
      <c r="AF316" s="112"/>
      <c r="AG316" s="112"/>
      <c r="AH316" s="112"/>
      <c r="AI316" s="112"/>
      <c r="AJ316" s="112"/>
      <c r="AK316" s="112"/>
      <c r="AL316" s="112"/>
      <c r="AM316" s="112"/>
      <c r="AN316" s="112"/>
      <c r="AO316" s="72"/>
      <c r="AP316" s="112"/>
      <c r="AQ316" s="112"/>
      <c r="AR316" s="112"/>
      <c r="AS316" s="112"/>
      <c r="AT316" s="112"/>
      <c r="AU316" s="112"/>
      <c r="AV316" s="112"/>
    </row>
    <row r="317" spans="1:48" s="119" customFormat="1" collapsed="1" x14ac:dyDescent="0.2">
      <c r="A317" s="72"/>
      <c r="B317" s="121"/>
      <c r="C317" s="207" t="str">
        <f t="shared" si="20"/>
        <v/>
      </c>
      <c r="D317" s="73"/>
      <c r="E317" s="112"/>
      <c r="F317" s="121"/>
      <c r="G317" s="121"/>
      <c r="H317" s="72"/>
      <c r="I317" s="302" t="str">
        <f t="shared" si="21"/>
        <v/>
      </c>
      <c r="J317" s="72"/>
      <c r="K317" s="112"/>
      <c r="L317" s="112"/>
      <c r="M317" s="112"/>
      <c r="N317" s="112"/>
      <c r="O317" s="112"/>
      <c r="P317" s="112"/>
      <c r="Q317" s="112"/>
      <c r="R317" s="95"/>
      <c r="S317" s="72"/>
      <c r="T317" s="72"/>
      <c r="U317" s="72"/>
      <c r="V317" s="207" t="str">
        <f t="shared" si="22"/>
        <v/>
      </c>
      <c r="W317" s="95"/>
      <c r="X317" s="95"/>
      <c r="Y317" s="207" t="str">
        <f t="shared" si="23"/>
        <v/>
      </c>
      <c r="Z317" s="112"/>
      <c r="AA317" s="112"/>
      <c r="AB317" s="112"/>
      <c r="AC317" s="112"/>
      <c r="AD317" s="112"/>
      <c r="AE317" s="112"/>
      <c r="AF317" s="112"/>
      <c r="AG317" s="112"/>
      <c r="AH317" s="112"/>
      <c r="AI317" s="112"/>
      <c r="AJ317" s="112"/>
      <c r="AK317" s="112"/>
      <c r="AL317" s="112"/>
      <c r="AM317" s="112"/>
      <c r="AN317" s="112"/>
      <c r="AO317" s="72"/>
      <c r="AP317" s="112"/>
      <c r="AQ317" s="112"/>
      <c r="AR317" s="112"/>
      <c r="AS317" s="112"/>
      <c r="AT317" s="112"/>
      <c r="AU317" s="112"/>
      <c r="AV317" s="112"/>
    </row>
    <row r="318" spans="1:48" s="119" customFormat="1" collapsed="1" x14ac:dyDescent="0.2">
      <c r="A318" s="72"/>
      <c r="B318" s="121"/>
      <c r="C318" s="207" t="str">
        <f t="shared" si="20"/>
        <v/>
      </c>
      <c r="D318" s="73"/>
      <c r="E318" s="112"/>
      <c r="F318" s="121"/>
      <c r="G318" s="121"/>
      <c r="H318" s="72"/>
      <c r="I318" s="302" t="str">
        <f t="shared" si="21"/>
        <v/>
      </c>
      <c r="J318" s="72"/>
      <c r="K318" s="112"/>
      <c r="L318" s="112"/>
      <c r="M318" s="112"/>
      <c r="N318" s="112"/>
      <c r="O318" s="112"/>
      <c r="P318" s="112"/>
      <c r="Q318" s="112"/>
      <c r="R318" s="95"/>
      <c r="S318" s="72"/>
      <c r="T318" s="72"/>
      <c r="U318" s="72"/>
      <c r="V318" s="207" t="str">
        <f t="shared" si="22"/>
        <v/>
      </c>
      <c r="W318" s="95"/>
      <c r="X318" s="95"/>
      <c r="Y318" s="207" t="str">
        <f t="shared" si="23"/>
        <v/>
      </c>
      <c r="Z318" s="112"/>
      <c r="AA318" s="112"/>
      <c r="AB318" s="112"/>
      <c r="AC318" s="112"/>
      <c r="AD318" s="112"/>
      <c r="AE318" s="112"/>
      <c r="AF318" s="112"/>
      <c r="AG318" s="112"/>
      <c r="AH318" s="112"/>
      <c r="AI318" s="112"/>
      <c r="AJ318" s="112"/>
      <c r="AK318" s="112"/>
      <c r="AL318" s="112"/>
      <c r="AM318" s="112"/>
      <c r="AN318" s="112"/>
      <c r="AO318" s="72"/>
      <c r="AP318" s="112"/>
      <c r="AQ318" s="112"/>
      <c r="AR318" s="112"/>
      <c r="AS318" s="112"/>
      <c r="AT318" s="112"/>
      <c r="AU318" s="112"/>
      <c r="AV318" s="112"/>
    </row>
    <row r="319" spans="1:48" s="119" customFormat="1" collapsed="1" x14ac:dyDescent="0.2">
      <c r="A319" s="72"/>
      <c r="B319" s="121"/>
      <c r="C319" s="207" t="str">
        <f t="shared" si="20"/>
        <v/>
      </c>
      <c r="D319" s="73"/>
      <c r="E319" s="112"/>
      <c r="F319" s="121"/>
      <c r="G319" s="121"/>
      <c r="H319" s="72"/>
      <c r="I319" s="302" t="str">
        <f t="shared" si="21"/>
        <v/>
      </c>
      <c r="J319" s="72"/>
      <c r="K319" s="112"/>
      <c r="L319" s="112"/>
      <c r="M319" s="112"/>
      <c r="N319" s="112"/>
      <c r="O319" s="112"/>
      <c r="P319" s="112"/>
      <c r="Q319" s="112"/>
      <c r="R319" s="95"/>
      <c r="S319" s="72"/>
      <c r="T319" s="72"/>
      <c r="U319" s="72"/>
      <c r="V319" s="207" t="str">
        <f t="shared" si="22"/>
        <v/>
      </c>
      <c r="W319" s="95"/>
      <c r="X319" s="95"/>
      <c r="Y319" s="207" t="str">
        <f t="shared" si="23"/>
        <v/>
      </c>
      <c r="Z319" s="112"/>
      <c r="AA319" s="112"/>
      <c r="AB319" s="112"/>
      <c r="AC319" s="112"/>
      <c r="AD319" s="112"/>
      <c r="AE319" s="112"/>
      <c r="AF319" s="112"/>
      <c r="AG319" s="112"/>
      <c r="AH319" s="112"/>
      <c r="AI319" s="112"/>
      <c r="AJ319" s="112"/>
      <c r="AK319" s="112"/>
      <c r="AL319" s="112"/>
      <c r="AM319" s="112"/>
      <c r="AN319" s="112"/>
      <c r="AO319" s="72"/>
      <c r="AP319" s="112"/>
      <c r="AQ319" s="112"/>
      <c r="AR319" s="112"/>
      <c r="AS319" s="112"/>
      <c r="AT319" s="112"/>
      <c r="AU319" s="112"/>
      <c r="AV319" s="112"/>
    </row>
    <row r="320" spans="1:48" s="119" customFormat="1" collapsed="1" x14ac:dyDescent="0.2">
      <c r="A320" s="72"/>
      <c r="B320" s="121"/>
      <c r="C320" s="207" t="str">
        <f t="shared" si="20"/>
        <v/>
      </c>
      <c r="D320" s="73"/>
      <c r="E320" s="112"/>
      <c r="F320" s="121"/>
      <c r="G320" s="121"/>
      <c r="H320" s="72"/>
      <c r="I320" s="302" t="str">
        <f t="shared" si="21"/>
        <v/>
      </c>
      <c r="J320" s="72"/>
      <c r="K320" s="112"/>
      <c r="L320" s="112"/>
      <c r="M320" s="112"/>
      <c r="N320" s="112"/>
      <c r="O320" s="112"/>
      <c r="P320" s="112"/>
      <c r="Q320" s="112"/>
      <c r="R320" s="95"/>
      <c r="S320" s="72"/>
      <c r="T320" s="72"/>
      <c r="U320" s="72"/>
      <c r="V320" s="207" t="str">
        <f t="shared" si="22"/>
        <v/>
      </c>
      <c r="W320" s="95"/>
      <c r="X320" s="95"/>
      <c r="Y320" s="207" t="str">
        <f t="shared" si="23"/>
        <v/>
      </c>
      <c r="Z320" s="112"/>
      <c r="AA320" s="112"/>
      <c r="AB320" s="112"/>
      <c r="AC320" s="112"/>
      <c r="AD320" s="112"/>
      <c r="AE320" s="112"/>
      <c r="AF320" s="112"/>
      <c r="AG320" s="112"/>
      <c r="AH320" s="112"/>
      <c r="AI320" s="112"/>
      <c r="AJ320" s="112"/>
      <c r="AK320" s="112"/>
      <c r="AL320" s="112"/>
      <c r="AM320" s="112"/>
      <c r="AN320" s="112"/>
      <c r="AO320" s="72"/>
      <c r="AP320" s="112"/>
      <c r="AQ320" s="112"/>
      <c r="AR320" s="112"/>
      <c r="AS320" s="112"/>
      <c r="AT320" s="112"/>
      <c r="AU320" s="112"/>
      <c r="AV320" s="112"/>
    </row>
    <row r="321" spans="1:48" s="119" customFormat="1" collapsed="1" x14ac:dyDescent="0.2">
      <c r="A321" s="72"/>
      <c r="B321" s="121"/>
      <c r="C321" s="207" t="str">
        <f t="shared" si="20"/>
        <v/>
      </c>
      <c r="D321" s="73"/>
      <c r="E321" s="112"/>
      <c r="F321" s="121"/>
      <c r="G321" s="121"/>
      <c r="H321" s="72"/>
      <c r="I321" s="302" t="str">
        <f t="shared" si="21"/>
        <v/>
      </c>
      <c r="J321" s="72"/>
      <c r="K321" s="112"/>
      <c r="L321" s="112"/>
      <c r="M321" s="112"/>
      <c r="N321" s="112"/>
      <c r="O321" s="112"/>
      <c r="P321" s="112"/>
      <c r="Q321" s="112"/>
      <c r="R321" s="95"/>
      <c r="S321" s="72"/>
      <c r="T321" s="72"/>
      <c r="U321" s="72"/>
      <c r="V321" s="207" t="str">
        <f t="shared" si="22"/>
        <v/>
      </c>
      <c r="W321" s="95"/>
      <c r="X321" s="95"/>
      <c r="Y321" s="207" t="str">
        <f t="shared" si="23"/>
        <v/>
      </c>
      <c r="Z321" s="112"/>
      <c r="AA321" s="112"/>
      <c r="AB321" s="112"/>
      <c r="AC321" s="112"/>
      <c r="AD321" s="112"/>
      <c r="AE321" s="112"/>
      <c r="AF321" s="112"/>
      <c r="AG321" s="112"/>
      <c r="AH321" s="112"/>
      <c r="AI321" s="112"/>
      <c r="AJ321" s="112"/>
      <c r="AK321" s="112"/>
      <c r="AL321" s="112"/>
      <c r="AM321" s="112"/>
      <c r="AN321" s="112"/>
      <c r="AO321" s="72"/>
      <c r="AP321" s="112"/>
      <c r="AQ321" s="112"/>
      <c r="AR321" s="112"/>
      <c r="AS321" s="112"/>
      <c r="AT321" s="112"/>
      <c r="AU321" s="112"/>
      <c r="AV321" s="112"/>
    </row>
    <row r="322" spans="1:48" s="119" customFormat="1" collapsed="1" x14ac:dyDescent="0.2">
      <c r="A322" s="72"/>
      <c r="B322" s="121"/>
      <c r="C322" s="207" t="str">
        <f t="shared" si="20"/>
        <v/>
      </c>
      <c r="D322" s="73"/>
      <c r="E322" s="112"/>
      <c r="F322" s="121"/>
      <c r="G322" s="121"/>
      <c r="H322" s="72"/>
      <c r="I322" s="302" t="str">
        <f t="shared" si="21"/>
        <v/>
      </c>
      <c r="J322" s="72"/>
      <c r="K322" s="112"/>
      <c r="L322" s="112"/>
      <c r="M322" s="112"/>
      <c r="N322" s="112"/>
      <c r="O322" s="112"/>
      <c r="P322" s="112"/>
      <c r="Q322" s="112"/>
      <c r="R322" s="95"/>
      <c r="S322" s="72"/>
      <c r="T322" s="72"/>
      <c r="U322" s="72"/>
      <c r="V322" s="207" t="str">
        <f t="shared" si="22"/>
        <v/>
      </c>
      <c r="W322" s="95"/>
      <c r="X322" s="95"/>
      <c r="Y322" s="207" t="str">
        <f t="shared" si="23"/>
        <v/>
      </c>
      <c r="Z322" s="112"/>
      <c r="AA322" s="112"/>
      <c r="AB322" s="112"/>
      <c r="AC322" s="112"/>
      <c r="AD322" s="112"/>
      <c r="AE322" s="112"/>
      <c r="AF322" s="112"/>
      <c r="AG322" s="112"/>
      <c r="AH322" s="112"/>
      <c r="AI322" s="112"/>
      <c r="AJ322" s="112"/>
      <c r="AK322" s="112"/>
      <c r="AL322" s="112"/>
      <c r="AM322" s="112"/>
      <c r="AN322" s="112"/>
      <c r="AO322" s="72"/>
      <c r="AP322" s="112"/>
      <c r="AQ322" s="112"/>
      <c r="AR322" s="112"/>
      <c r="AS322" s="112"/>
      <c r="AT322" s="112"/>
      <c r="AU322" s="112"/>
      <c r="AV322" s="112"/>
    </row>
    <row r="323" spans="1:48" s="119" customFormat="1" collapsed="1" x14ac:dyDescent="0.2">
      <c r="A323" s="72"/>
      <c r="B323" s="121"/>
      <c r="C323" s="207" t="str">
        <f t="shared" si="20"/>
        <v/>
      </c>
      <c r="D323" s="73"/>
      <c r="E323" s="112"/>
      <c r="F323" s="121"/>
      <c r="G323" s="121"/>
      <c r="H323" s="72"/>
      <c r="I323" s="302" t="str">
        <f t="shared" si="21"/>
        <v/>
      </c>
      <c r="J323" s="72"/>
      <c r="K323" s="112"/>
      <c r="L323" s="112"/>
      <c r="M323" s="112"/>
      <c r="N323" s="112"/>
      <c r="O323" s="112"/>
      <c r="P323" s="112"/>
      <c r="Q323" s="112"/>
      <c r="R323" s="95"/>
      <c r="S323" s="72"/>
      <c r="T323" s="72"/>
      <c r="U323" s="72"/>
      <c r="V323" s="207" t="str">
        <f t="shared" si="22"/>
        <v/>
      </c>
      <c r="W323" s="95"/>
      <c r="X323" s="95"/>
      <c r="Y323" s="207" t="str">
        <f t="shared" si="23"/>
        <v/>
      </c>
      <c r="Z323" s="112"/>
      <c r="AA323" s="112"/>
      <c r="AB323" s="112"/>
      <c r="AC323" s="112"/>
      <c r="AD323" s="112"/>
      <c r="AE323" s="112"/>
      <c r="AF323" s="112"/>
      <c r="AG323" s="112"/>
      <c r="AH323" s="112"/>
      <c r="AI323" s="112"/>
      <c r="AJ323" s="112"/>
      <c r="AK323" s="112"/>
      <c r="AL323" s="112"/>
      <c r="AM323" s="112"/>
      <c r="AN323" s="112"/>
      <c r="AO323" s="72"/>
      <c r="AP323" s="112"/>
      <c r="AQ323" s="112"/>
      <c r="AR323" s="112"/>
      <c r="AS323" s="112"/>
      <c r="AT323" s="112"/>
      <c r="AU323" s="112"/>
      <c r="AV323" s="112"/>
    </row>
    <row r="324" spans="1:48" s="119" customFormat="1" collapsed="1" x14ac:dyDescent="0.2">
      <c r="A324" s="72"/>
      <c r="B324" s="121"/>
      <c r="C324" s="207" t="str">
        <f t="shared" si="20"/>
        <v/>
      </c>
      <c r="D324" s="73"/>
      <c r="E324" s="112"/>
      <c r="F324" s="121"/>
      <c r="G324" s="121"/>
      <c r="H324" s="72"/>
      <c r="I324" s="302" t="str">
        <f t="shared" si="21"/>
        <v/>
      </c>
      <c r="J324" s="72"/>
      <c r="K324" s="112"/>
      <c r="L324" s="112"/>
      <c r="M324" s="112"/>
      <c r="N324" s="112"/>
      <c r="O324" s="112"/>
      <c r="P324" s="112"/>
      <c r="Q324" s="112"/>
      <c r="R324" s="95"/>
      <c r="S324" s="72"/>
      <c r="T324" s="72"/>
      <c r="U324" s="72"/>
      <c r="V324" s="207" t="str">
        <f t="shared" si="22"/>
        <v/>
      </c>
      <c r="W324" s="95"/>
      <c r="X324" s="95"/>
      <c r="Y324" s="207" t="str">
        <f t="shared" si="23"/>
        <v/>
      </c>
      <c r="Z324" s="112"/>
      <c r="AA324" s="112"/>
      <c r="AB324" s="112"/>
      <c r="AC324" s="112"/>
      <c r="AD324" s="112"/>
      <c r="AE324" s="112"/>
      <c r="AF324" s="112"/>
      <c r="AG324" s="112"/>
      <c r="AH324" s="112"/>
      <c r="AI324" s="112"/>
      <c r="AJ324" s="112"/>
      <c r="AK324" s="112"/>
      <c r="AL324" s="112"/>
      <c r="AM324" s="112"/>
      <c r="AN324" s="112"/>
      <c r="AO324" s="72"/>
      <c r="AP324" s="112"/>
      <c r="AQ324" s="112"/>
      <c r="AR324" s="112"/>
      <c r="AS324" s="112"/>
      <c r="AT324" s="112"/>
      <c r="AU324" s="112"/>
      <c r="AV324" s="112"/>
    </row>
    <row r="325" spans="1:48" s="119" customFormat="1" collapsed="1" x14ac:dyDescent="0.2">
      <c r="A325" s="72"/>
      <c r="B325" s="121"/>
      <c r="C325" s="207" t="str">
        <f t="shared" si="20"/>
        <v/>
      </c>
      <c r="D325" s="73"/>
      <c r="E325" s="112"/>
      <c r="F325" s="121"/>
      <c r="G325" s="121"/>
      <c r="H325" s="72"/>
      <c r="I325" s="302" t="str">
        <f t="shared" si="21"/>
        <v/>
      </c>
      <c r="J325" s="72"/>
      <c r="K325" s="112"/>
      <c r="L325" s="112"/>
      <c r="M325" s="112"/>
      <c r="N325" s="112"/>
      <c r="O325" s="112"/>
      <c r="P325" s="112"/>
      <c r="Q325" s="112"/>
      <c r="R325" s="95"/>
      <c r="S325" s="72"/>
      <c r="T325" s="72"/>
      <c r="U325" s="72"/>
      <c r="V325" s="207" t="str">
        <f t="shared" si="22"/>
        <v/>
      </c>
      <c r="W325" s="95"/>
      <c r="X325" s="95"/>
      <c r="Y325" s="207" t="str">
        <f t="shared" si="23"/>
        <v/>
      </c>
      <c r="Z325" s="112"/>
      <c r="AA325" s="112"/>
      <c r="AB325" s="112"/>
      <c r="AC325" s="112"/>
      <c r="AD325" s="112"/>
      <c r="AE325" s="112"/>
      <c r="AF325" s="112"/>
      <c r="AG325" s="112"/>
      <c r="AH325" s="112"/>
      <c r="AI325" s="112"/>
      <c r="AJ325" s="112"/>
      <c r="AK325" s="112"/>
      <c r="AL325" s="112"/>
      <c r="AM325" s="112"/>
      <c r="AN325" s="112"/>
      <c r="AO325" s="72"/>
      <c r="AP325" s="112"/>
      <c r="AQ325" s="112"/>
      <c r="AR325" s="112"/>
      <c r="AS325" s="112"/>
      <c r="AT325" s="112"/>
      <c r="AU325" s="112"/>
      <c r="AV325" s="112"/>
    </row>
    <row r="326" spans="1:48" s="119" customFormat="1" collapsed="1" x14ac:dyDescent="0.2">
      <c r="A326" s="72"/>
      <c r="B326" s="121"/>
      <c r="C326" s="207" t="str">
        <f t="shared" si="20"/>
        <v/>
      </c>
      <c r="D326" s="73"/>
      <c r="E326" s="112"/>
      <c r="F326" s="121"/>
      <c r="G326" s="121"/>
      <c r="H326" s="72"/>
      <c r="I326" s="302" t="str">
        <f t="shared" si="21"/>
        <v/>
      </c>
      <c r="J326" s="72"/>
      <c r="K326" s="112"/>
      <c r="L326" s="112"/>
      <c r="M326" s="112"/>
      <c r="N326" s="112"/>
      <c r="O326" s="112"/>
      <c r="P326" s="112"/>
      <c r="Q326" s="112"/>
      <c r="R326" s="95"/>
      <c r="S326" s="72"/>
      <c r="T326" s="72"/>
      <c r="U326" s="72"/>
      <c r="V326" s="207" t="str">
        <f t="shared" si="22"/>
        <v/>
      </c>
      <c r="W326" s="95"/>
      <c r="X326" s="95"/>
      <c r="Y326" s="207" t="str">
        <f t="shared" si="23"/>
        <v/>
      </c>
      <c r="Z326" s="112"/>
      <c r="AA326" s="112"/>
      <c r="AB326" s="112"/>
      <c r="AC326" s="112"/>
      <c r="AD326" s="112"/>
      <c r="AE326" s="112"/>
      <c r="AF326" s="112"/>
      <c r="AG326" s="112"/>
      <c r="AH326" s="112"/>
      <c r="AI326" s="112"/>
      <c r="AJ326" s="112"/>
      <c r="AK326" s="112"/>
      <c r="AL326" s="112"/>
      <c r="AM326" s="112"/>
      <c r="AN326" s="112"/>
      <c r="AO326" s="72"/>
      <c r="AP326" s="112"/>
      <c r="AQ326" s="112"/>
      <c r="AR326" s="112"/>
      <c r="AS326" s="112"/>
      <c r="AT326" s="112"/>
      <c r="AU326" s="112"/>
      <c r="AV326" s="112"/>
    </row>
    <row r="327" spans="1:48" s="119" customFormat="1" collapsed="1" x14ac:dyDescent="0.2">
      <c r="A327" s="72"/>
      <c r="B327" s="121"/>
      <c r="C327" s="207" t="str">
        <f t="shared" ref="C327:C390" si="24">IF(D327="","",(VLOOKUP(D327,Generic_Road_Names_Table_Array,2,FALSE)))</f>
        <v/>
      </c>
      <c r="D327" s="73"/>
      <c r="E327" s="112"/>
      <c r="F327" s="121"/>
      <c r="G327" s="121"/>
      <c r="H327" s="72"/>
      <c r="I327" s="302" t="str">
        <f t="shared" ref="I327:I390" si="25">IF(H327="","",(VLOOKUP(H327,Generic_Side_Table_Array,2,FALSE)))</f>
        <v/>
      </c>
      <c r="J327" s="72"/>
      <c r="K327" s="112"/>
      <c r="L327" s="112"/>
      <c r="M327" s="112"/>
      <c r="N327" s="112"/>
      <c r="O327" s="112"/>
      <c r="P327" s="112"/>
      <c r="Q327" s="112"/>
      <c r="R327" s="95"/>
      <c r="S327" s="72"/>
      <c r="T327" s="72"/>
      <c r="U327" s="72"/>
      <c r="V327" s="207" t="str">
        <f t="shared" ref="V327:V390" si="26">IF(U327="","",(VLOOKUP(U327,Generic_Length_Adjustment_Reason_Table_Array,2,FALSE)))</f>
        <v/>
      </c>
      <c r="W327" s="95"/>
      <c r="X327" s="95"/>
      <c r="Y327" s="207" t="str">
        <f t="shared" ref="Y327:Y390" si="27">IF(X327="","",(VLOOKUP(X327,Shoulder_Shoulder_Material_Table_Array,2,FALSE)))</f>
        <v/>
      </c>
      <c r="Z327" s="112"/>
      <c r="AA327" s="112"/>
      <c r="AB327" s="112"/>
      <c r="AC327" s="112"/>
      <c r="AD327" s="112"/>
      <c r="AE327" s="112"/>
      <c r="AF327" s="112"/>
      <c r="AG327" s="112"/>
      <c r="AH327" s="112"/>
      <c r="AI327" s="112"/>
      <c r="AJ327" s="112"/>
      <c r="AK327" s="112"/>
      <c r="AL327" s="112"/>
      <c r="AM327" s="112"/>
      <c r="AN327" s="112"/>
      <c r="AO327" s="72"/>
      <c r="AP327" s="112"/>
      <c r="AQ327" s="112"/>
      <c r="AR327" s="112"/>
      <c r="AS327" s="112"/>
      <c r="AT327" s="112"/>
      <c r="AU327" s="112"/>
      <c r="AV327" s="112"/>
    </row>
    <row r="328" spans="1:48" s="119" customFormat="1" collapsed="1" x14ac:dyDescent="0.2">
      <c r="A328" s="72"/>
      <c r="B328" s="121"/>
      <c r="C328" s="207" t="str">
        <f t="shared" si="24"/>
        <v/>
      </c>
      <c r="D328" s="73"/>
      <c r="E328" s="112"/>
      <c r="F328" s="121"/>
      <c r="G328" s="121"/>
      <c r="H328" s="72"/>
      <c r="I328" s="302" t="str">
        <f t="shared" si="25"/>
        <v/>
      </c>
      <c r="J328" s="72"/>
      <c r="K328" s="112"/>
      <c r="L328" s="112"/>
      <c r="M328" s="112"/>
      <c r="N328" s="112"/>
      <c r="O328" s="112"/>
      <c r="P328" s="112"/>
      <c r="Q328" s="112"/>
      <c r="R328" s="95"/>
      <c r="S328" s="72"/>
      <c r="T328" s="72"/>
      <c r="U328" s="72"/>
      <c r="V328" s="207" t="str">
        <f t="shared" si="26"/>
        <v/>
      </c>
      <c r="W328" s="95"/>
      <c r="X328" s="95"/>
      <c r="Y328" s="207" t="str">
        <f t="shared" si="27"/>
        <v/>
      </c>
      <c r="Z328" s="112"/>
      <c r="AA328" s="112"/>
      <c r="AB328" s="112"/>
      <c r="AC328" s="112"/>
      <c r="AD328" s="112"/>
      <c r="AE328" s="112"/>
      <c r="AF328" s="112"/>
      <c r="AG328" s="112"/>
      <c r="AH328" s="112"/>
      <c r="AI328" s="112"/>
      <c r="AJ328" s="112"/>
      <c r="AK328" s="112"/>
      <c r="AL328" s="112"/>
      <c r="AM328" s="112"/>
      <c r="AN328" s="112"/>
      <c r="AO328" s="72"/>
      <c r="AP328" s="112"/>
      <c r="AQ328" s="112"/>
      <c r="AR328" s="112"/>
      <c r="AS328" s="112"/>
      <c r="AT328" s="112"/>
      <c r="AU328" s="112"/>
      <c r="AV328" s="112"/>
    </row>
    <row r="329" spans="1:48" s="119" customFormat="1" collapsed="1" x14ac:dyDescent="0.2">
      <c r="A329" s="72"/>
      <c r="B329" s="121"/>
      <c r="C329" s="207" t="str">
        <f t="shared" si="24"/>
        <v/>
      </c>
      <c r="D329" s="73"/>
      <c r="E329" s="112"/>
      <c r="F329" s="121"/>
      <c r="G329" s="121"/>
      <c r="H329" s="72"/>
      <c r="I329" s="302" t="str">
        <f t="shared" si="25"/>
        <v/>
      </c>
      <c r="J329" s="72"/>
      <c r="K329" s="112"/>
      <c r="L329" s="112"/>
      <c r="M329" s="112"/>
      <c r="N329" s="112"/>
      <c r="O329" s="112"/>
      <c r="P329" s="112"/>
      <c r="Q329" s="112"/>
      <c r="R329" s="95"/>
      <c r="S329" s="72"/>
      <c r="T329" s="72"/>
      <c r="U329" s="72"/>
      <c r="V329" s="207" t="str">
        <f t="shared" si="26"/>
        <v/>
      </c>
      <c r="W329" s="95"/>
      <c r="X329" s="95"/>
      <c r="Y329" s="207" t="str">
        <f t="shared" si="27"/>
        <v/>
      </c>
      <c r="Z329" s="112"/>
      <c r="AA329" s="112"/>
      <c r="AB329" s="112"/>
      <c r="AC329" s="112"/>
      <c r="AD329" s="112"/>
      <c r="AE329" s="112"/>
      <c r="AF329" s="112"/>
      <c r="AG329" s="112"/>
      <c r="AH329" s="112"/>
      <c r="AI329" s="112"/>
      <c r="AJ329" s="112"/>
      <c r="AK329" s="112"/>
      <c r="AL329" s="112"/>
      <c r="AM329" s="112"/>
      <c r="AN329" s="112"/>
      <c r="AO329" s="72"/>
      <c r="AP329" s="112"/>
      <c r="AQ329" s="112"/>
      <c r="AR329" s="112"/>
      <c r="AS329" s="112"/>
      <c r="AT329" s="112"/>
      <c r="AU329" s="112"/>
      <c r="AV329" s="112"/>
    </row>
    <row r="330" spans="1:48" s="119" customFormat="1" collapsed="1" x14ac:dyDescent="0.2">
      <c r="A330" s="72"/>
      <c r="B330" s="121"/>
      <c r="C330" s="207" t="str">
        <f t="shared" si="24"/>
        <v/>
      </c>
      <c r="D330" s="73"/>
      <c r="E330" s="112"/>
      <c r="F330" s="121"/>
      <c r="G330" s="121"/>
      <c r="H330" s="72"/>
      <c r="I330" s="302" t="str">
        <f t="shared" si="25"/>
        <v/>
      </c>
      <c r="J330" s="72"/>
      <c r="K330" s="112"/>
      <c r="L330" s="112"/>
      <c r="M330" s="112"/>
      <c r="N330" s="112"/>
      <c r="O330" s="112"/>
      <c r="P330" s="112"/>
      <c r="Q330" s="112"/>
      <c r="R330" s="95"/>
      <c r="S330" s="72"/>
      <c r="T330" s="72"/>
      <c r="U330" s="72"/>
      <c r="V330" s="207" t="str">
        <f t="shared" si="26"/>
        <v/>
      </c>
      <c r="W330" s="95"/>
      <c r="X330" s="95"/>
      <c r="Y330" s="207" t="str">
        <f t="shared" si="27"/>
        <v/>
      </c>
      <c r="Z330" s="112"/>
      <c r="AA330" s="112"/>
      <c r="AB330" s="112"/>
      <c r="AC330" s="112"/>
      <c r="AD330" s="112"/>
      <c r="AE330" s="112"/>
      <c r="AF330" s="112"/>
      <c r="AG330" s="112"/>
      <c r="AH330" s="112"/>
      <c r="AI330" s="112"/>
      <c r="AJ330" s="112"/>
      <c r="AK330" s="112"/>
      <c r="AL330" s="112"/>
      <c r="AM330" s="112"/>
      <c r="AN330" s="112"/>
      <c r="AO330" s="72"/>
      <c r="AP330" s="112"/>
      <c r="AQ330" s="112"/>
      <c r="AR330" s="112"/>
      <c r="AS330" s="112"/>
      <c r="AT330" s="112"/>
      <c r="AU330" s="112"/>
      <c r="AV330" s="112"/>
    </row>
    <row r="331" spans="1:48" s="119" customFormat="1" collapsed="1" x14ac:dyDescent="0.2">
      <c r="A331" s="72"/>
      <c r="B331" s="121"/>
      <c r="C331" s="207" t="str">
        <f t="shared" si="24"/>
        <v/>
      </c>
      <c r="D331" s="73"/>
      <c r="E331" s="112"/>
      <c r="F331" s="121"/>
      <c r="G331" s="121"/>
      <c r="H331" s="72"/>
      <c r="I331" s="302" t="str">
        <f t="shared" si="25"/>
        <v/>
      </c>
      <c r="J331" s="72"/>
      <c r="K331" s="112"/>
      <c r="L331" s="112"/>
      <c r="M331" s="112"/>
      <c r="N331" s="112"/>
      <c r="O331" s="112"/>
      <c r="P331" s="112"/>
      <c r="Q331" s="112"/>
      <c r="R331" s="95"/>
      <c r="S331" s="72"/>
      <c r="T331" s="72"/>
      <c r="U331" s="72"/>
      <c r="V331" s="207" t="str">
        <f t="shared" si="26"/>
        <v/>
      </c>
      <c r="W331" s="95"/>
      <c r="X331" s="95"/>
      <c r="Y331" s="207" t="str">
        <f t="shared" si="27"/>
        <v/>
      </c>
      <c r="Z331" s="112"/>
      <c r="AA331" s="112"/>
      <c r="AB331" s="112"/>
      <c r="AC331" s="112"/>
      <c r="AD331" s="112"/>
      <c r="AE331" s="112"/>
      <c r="AF331" s="112"/>
      <c r="AG331" s="112"/>
      <c r="AH331" s="112"/>
      <c r="AI331" s="112"/>
      <c r="AJ331" s="112"/>
      <c r="AK331" s="112"/>
      <c r="AL331" s="112"/>
      <c r="AM331" s="112"/>
      <c r="AN331" s="112"/>
      <c r="AO331" s="72"/>
      <c r="AP331" s="112"/>
      <c r="AQ331" s="112"/>
      <c r="AR331" s="112"/>
      <c r="AS331" s="112"/>
      <c r="AT331" s="112"/>
      <c r="AU331" s="112"/>
      <c r="AV331" s="112"/>
    </row>
    <row r="332" spans="1:48" s="119" customFormat="1" collapsed="1" x14ac:dyDescent="0.2">
      <c r="A332" s="72"/>
      <c r="B332" s="121"/>
      <c r="C332" s="207" t="str">
        <f t="shared" si="24"/>
        <v/>
      </c>
      <c r="D332" s="73"/>
      <c r="E332" s="112"/>
      <c r="F332" s="121"/>
      <c r="G332" s="121"/>
      <c r="H332" s="72"/>
      <c r="I332" s="302" t="str">
        <f t="shared" si="25"/>
        <v/>
      </c>
      <c r="J332" s="72"/>
      <c r="K332" s="112"/>
      <c r="L332" s="112"/>
      <c r="M332" s="112"/>
      <c r="N332" s="112"/>
      <c r="O332" s="112"/>
      <c r="P332" s="112"/>
      <c r="Q332" s="112"/>
      <c r="R332" s="95"/>
      <c r="S332" s="72"/>
      <c r="T332" s="72"/>
      <c r="U332" s="72"/>
      <c r="V332" s="207" t="str">
        <f t="shared" si="26"/>
        <v/>
      </c>
      <c r="W332" s="95"/>
      <c r="X332" s="95"/>
      <c r="Y332" s="207" t="str">
        <f t="shared" si="27"/>
        <v/>
      </c>
      <c r="Z332" s="112"/>
      <c r="AA332" s="112"/>
      <c r="AB332" s="112"/>
      <c r="AC332" s="112"/>
      <c r="AD332" s="112"/>
      <c r="AE332" s="112"/>
      <c r="AF332" s="112"/>
      <c r="AG332" s="112"/>
      <c r="AH332" s="112"/>
      <c r="AI332" s="112"/>
      <c r="AJ332" s="112"/>
      <c r="AK332" s="112"/>
      <c r="AL332" s="112"/>
      <c r="AM332" s="112"/>
      <c r="AN332" s="112"/>
      <c r="AO332" s="72"/>
      <c r="AP332" s="112"/>
      <c r="AQ332" s="112"/>
      <c r="AR332" s="112"/>
      <c r="AS332" s="112"/>
      <c r="AT332" s="112"/>
      <c r="AU332" s="112"/>
      <c r="AV332" s="112"/>
    </row>
    <row r="333" spans="1:48" s="119" customFormat="1" collapsed="1" x14ac:dyDescent="0.2">
      <c r="A333" s="72"/>
      <c r="B333" s="121"/>
      <c r="C333" s="207" t="str">
        <f t="shared" si="24"/>
        <v/>
      </c>
      <c r="D333" s="73"/>
      <c r="E333" s="112"/>
      <c r="F333" s="121"/>
      <c r="G333" s="121"/>
      <c r="H333" s="72"/>
      <c r="I333" s="302" t="str">
        <f t="shared" si="25"/>
        <v/>
      </c>
      <c r="J333" s="72"/>
      <c r="K333" s="112"/>
      <c r="L333" s="112"/>
      <c r="M333" s="112"/>
      <c r="N333" s="112"/>
      <c r="O333" s="112"/>
      <c r="P333" s="112"/>
      <c r="Q333" s="112"/>
      <c r="R333" s="95"/>
      <c r="S333" s="72"/>
      <c r="T333" s="72"/>
      <c r="U333" s="72"/>
      <c r="V333" s="207" t="str">
        <f t="shared" si="26"/>
        <v/>
      </c>
      <c r="W333" s="95"/>
      <c r="X333" s="95"/>
      <c r="Y333" s="207" t="str">
        <f t="shared" si="27"/>
        <v/>
      </c>
      <c r="Z333" s="112"/>
      <c r="AA333" s="112"/>
      <c r="AB333" s="112"/>
      <c r="AC333" s="112"/>
      <c r="AD333" s="112"/>
      <c r="AE333" s="112"/>
      <c r="AF333" s="112"/>
      <c r="AG333" s="112"/>
      <c r="AH333" s="112"/>
      <c r="AI333" s="112"/>
      <c r="AJ333" s="112"/>
      <c r="AK333" s="112"/>
      <c r="AL333" s="112"/>
      <c r="AM333" s="112"/>
      <c r="AN333" s="112"/>
      <c r="AO333" s="72"/>
      <c r="AP333" s="112"/>
      <c r="AQ333" s="112"/>
      <c r="AR333" s="112"/>
      <c r="AS333" s="112"/>
      <c r="AT333" s="112"/>
      <c r="AU333" s="112"/>
      <c r="AV333" s="112"/>
    </row>
    <row r="334" spans="1:48" s="119" customFormat="1" collapsed="1" x14ac:dyDescent="0.2">
      <c r="A334" s="72"/>
      <c r="B334" s="121"/>
      <c r="C334" s="207" t="str">
        <f t="shared" si="24"/>
        <v/>
      </c>
      <c r="D334" s="73"/>
      <c r="E334" s="112"/>
      <c r="F334" s="121"/>
      <c r="G334" s="121"/>
      <c r="H334" s="72"/>
      <c r="I334" s="302" t="str">
        <f t="shared" si="25"/>
        <v/>
      </c>
      <c r="J334" s="72"/>
      <c r="K334" s="112"/>
      <c r="L334" s="112"/>
      <c r="M334" s="112"/>
      <c r="N334" s="112"/>
      <c r="O334" s="112"/>
      <c r="P334" s="112"/>
      <c r="Q334" s="112"/>
      <c r="R334" s="95"/>
      <c r="S334" s="72"/>
      <c r="T334" s="72"/>
      <c r="U334" s="72"/>
      <c r="V334" s="207" t="str">
        <f t="shared" si="26"/>
        <v/>
      </c>
      <c r="W334" s="95"/>
      <c r="X334" s="95"/>
      <c r="Y334" s="207" t="str">
        <f t="shared" si="27"/>
        <v/>
      </c>
      <c r="Z334" s="112"/>
      <c r="AA334" s="112"/>
      <c r="AB334" s="112"/>
      <c r="AC334" s="112"/>
      <c r="AD334" s="112"/>
      <c r="AE334" s="112"/>
      <c r="AF334" s="112"/>
      <c r="AG334" s="112"/>
      <c r="AH334" s="112"/>
      <c r="AI334" s="112"/>
      <c r="AJ334" s="112"/>
      <c r="AK334" s="112"/>
      <c r="AL334" s="112"/>
      <c r="AM334" s="112"/>
      <c r="AN334" s="112"/>
      <c r="AO334" s="72"/>
      <c r="AP334" s="112"/>
      <c r="AQ334" s="112"/>
      <c r="AR334" s="112"/>
      <c r="AS334" s="112"/>
      <c r="AT334" s="112"/>
      <c r="AU334" s="112"/>
      <c r="AV334" s="112"/>
    </row>
    <row r="335" spans="1:48" s="119" customFormat="1" collapsed="1" x14ac:dyDescent="0.2">
      <c r="A335" s="72"/>
      <c r="B335" s="121"/>
      <c r="C335" s="207" t="str">
        <f t="shared" si="24"/>
        <v/>
      </c>
      <c r="D335" s="73"/>
      <c r="E335" s="112"/>
      <c r="F335" s="121"/>
      <c r="G335" s="121"/>
      <c r="H335" s="72"/>
      <c r="I335" s="302" t="str">
        <f t="shared" si="25"/>
        <v/>
      </c>
      <c r="J335" s="72"/>
      <c r="K335" s="112"/>
      <c r="L335" s="112"/>
      <c r="M335" s="112"/>
      <c r="N335" s="112"/>
      <c r="O335" s="112"/>
      <c r="P335" s="112"/>
      <c r="Q335" s="112"/>
      <c r="R335" s="95"/>
      <c r="S335" s="72"/>
      <c r="T335" s="72"/>
      <c r="U335" s="72"/>
      <c r="V335" s="207" t="str">
        <f t="shared" si="26"/>
        <v/>
      </c>
      <c r="W335" s="95"/>
      <c r="X335" s="95"/>
      <c r="Y335" s="207" t="str">
        <f t="shared" si="27"/>
        <v/>
      </c>
      <c r="Z335" s="112"/>
      <c r="AA335" s="112"/>
      <c r="AB335" s="112"/>
      <c r="AC335" s="112"/>
      <c r="AD335" s="112"/>
      <c r="AE335" s="112"/>
      <c r="AF335" s="112"/>
      <c r="AG335" s="112"/>
      <c r="AH335" s="112"/>
      <c r="AI335" s="112"/>
      <c r="AJ335" s="112"/>
      <c r="AK335" s="112"/>
      <c r="AL335" s="112"/>
      <c r="AM335" s="112"/>
      <c r="AN335" s="112"/>
      <c r="AO335" s="72"/>
      <c r="AP335" s="112"/>
      <c r="AQ335" s="112"/>
      <c r="AR335" s="112"/>
      <c r="AS335" s="112"/>
      <c r="AT335" s="112"/>
      <c r="AU335" s="112"/>
      <c r="AV335" s="112"/>
    </row>
    <row r="336" spans="1:48" s="119" customFormat="1" collapsed="1" x14ac:dyDescent="0.2">
      <c r="A336" s="72"/>
      <c r="B336" s="121"/>
      <c r="C336" s="207" t="str">
        <f t="shared" si="24"/>
        <v/>
      </c>
      <c r="D336" s="73"/>
      <c r="E336" s="112"/>
      <c r="F336" s="121"/>
      <c r="G336" s="121"/>
      <c r="H336" s="72"/>
      <c r="I336" s="302" t="str">
        <f t="shared" si="25"/>
        <v/>
      </c>
      <c r="J336" s="72"/>
      <c r="K336" s="112"/>
      <c r="L336" s="112"/>
      <c r="M336" s="112"/>
      <c r="N336" s="112"/>
      <c r="O336" s="112"/>
      <c r="P336" s="112"/>
      <c r="Q336" s="112"/>
      <c r="R336" s="95"/>
      <c r="S336" s="72"/>
      <c r="T336" s="72"/>
      <c r="U336" s="72"/>
      <c r="V336" s="207" t="str">
        <f t="shared" si="26"/>
        <v/>
      </c>
      <c r="W336" s="95"/>
      <c r="X336" s="95"/>
      <c r="Y336" s="207" t="str">
        <f t="shared" si="27"/>
        <v/>
      </c>
      <c r="Z336" s="112"/>
      <c r="AA336" s="112"/>
      <c r="AB336" s="112"/>
      <c r="AC336" s="112"/>
      <c r="AD336" s="112"/>
      <c r="AE336" s="112"/>
      <c r="AF336" s="112"/>
      <c r="AG336" s="112"/>
      <c r="AH336" s="112"/>
      <c r="AI336" s="112"/>
      <c r="AJ336" s="112"/>
      <c r="AK336" s="112"/>
      <c r="AL336" s="112"/>
      <c r="AM336" s="112"/>
      <c r="AN336" s="112"/>
      <c r="AO336" s="72"/>
      <c r="AP336" s="112"/>
      <c r="AQ336" s="112"/>
      <c r="AR336" s="112"/>
      <c r="AS336" s="112"/>
      <c r="AT336" s="112"/>
      <c r="AU336" s="112"/>
      <c r="AV336" s="112"/>
    </row>
    <row r="337" spans="1:48" s="119" customFormat="1" collapsed="1" x14ac:dyDescent="0.2">
      <c r="A337" s="72"/>
      <c r="B337" s="121"/>
      <c r="C337" s="207" t="str">
        <f t="shared" si="24"/>
        <v/>
      </c>
      <c r="D337" s="73"/>
      <c r="E337" s="112"/>
      <c r="F337" s="121"/>
      <c r="G337" s="121"/>
      <c r="H337" s="72"/>
      <c r="I337" s="302" t="str">
        <f t="shared" si="25"/>
        <v/>
      </c>
      <c r="J337" s="72"/>
      <c r="K337" s="112"/>
      <c r="L337" s="112"/>
      <c r="M337" s="112"/>
      <c r="N337" s="112"/>
      <c r="O337" s="112"/>
      <c r="P337" s="112"/>
      <c r="Q337" s="112"/>
      <c r="R337" s="95"/>
      <c r="S337" s="72"/>
      <c r="T337" s="72"/>
      <c r="U337" s="72"/>
      <c r="V337" s="207" t="str">
        <f t="shared" si="26"/>
        <v/>
      </c>
      <c r="W337" s="95"/>
      <c r="X337" s="95"/>
      <c r="Y337" s="207" t="str">
        <f t="shared" si="27"/>
        <v/>
      </c>
      <c r="Z337" s="112"/>
      <c r="AA337" s="112"/>
      <c r="AB337" s="112"/>
      <c r="AC337" s="112"/>
      <c r="AD337" s="112"/>
      <c r="AE337" s="112"/>
      <c r="AF337" s="112"/>
      <c r="AG337" s="112"/>
      <c r="AH337" s="112"/>
      <c r="AI337" s="112"/>
      <c r="AJ337" s="112"/>
      <c r="AK337" s="112"/>
      <c r="AL337" s="112"/>
      <c r="AM337" s="112"/>
      <c r="AN337" s="112"/>
      <c r="AO337" s="72"/>
      <c r="AP337" s="112"/>
      <c r="AQ337" s="112"/>
      <c r="AR337" s="112"/>
      <c r="AS337" s="112"/>
      <c r="AT337" s="112"/>
      <c r="AU337" s="112"/>
      <c r="AV337" s="112"/>
    </row>
    <row r="338" spans="1:48" s="119" customFormat="1" collapsed="1" x14ac:dyDescent="0.2">
      <c r="A338" s="72"/>
      <c r="B338" s="121"/>
      <c r="C338" s="207" t="str">
        <f t="shared" si="24"/>
        <v/>
      </c>
      <c r="D338" s="73"/>
      <c r="E338" s="112"/>
      <c r="F338" s="121"/>
      <c r="G338" s="121"/>
      <c r="H338" s="72"/>
      <c r="I338" s="302" t="str">
        <f t="shared" si="25"/>
        <v/>
      </c>
      <c r="J338" s="72"/>
      <c r="K338" s="112"/>
      <c r="L338" s="112"/>
      <c r="M338" s="112"/>
      <c r="N338" s="112"/>
      <c r="O338" s="112"/>
      <c r="P338" s="112"/>
      <c r="Q338" s="112"/>
      <c r="R338" s="95"/>
      <c r="S338" s="72"/>
      <c r="T338" s="72"/>
      <c r="U338" s="72"/>
      <c r="V338" s="207" t="str">
        <f t="shared" si="26"/>
        <v/>
      </c>
      <c r="W338" s="95"/>
      <c r="X338" s="95"/>
      <c r="Y338" s="207" t="str">
        <f t="shared" si="27"/>
        <v/>
      </c>
      <c r="Z338" s="112"/>
      <c r="AA338" s="112"/>
      <c r="AB338" s="112"/>
      <c r="AC338" s="112"/>
      <c r="AD338" s="112"/>
      <c r="AE338" s="112"/>
      <c r="AF338" s="112"/>
      <c r="AG338" s="112"/>
      <c r="AH338" s="112"/>
      <c r="AI338" s="112"/>
      <c r="AJ338" s="112"/>
      <c r="AK338" s="112"/>
      <c r="AL338" s="112"/>
      <c r="AM338" s="112"/>
      <c r="AN338" s="112"/>
      <c r="AO338" s="72"/>
      <c r="AP338" s="112"/>
      <c r="AQ338" s="112"/>
      <c r="AR338" s="112"/>
      <c r="AS338" s="112"/>
      <c r="AT338" s="112"/>
      <c r="AU338" s="112"/>
      <c r="AV338" s="112"/>
    </row>
    <row r="339" spans="1:48" s="119" customFormat="1" collapsed="1" x14ac:dyDescent="0.2">
      <c r="A339" s="72"/>
      <c r="B339" s="121"/>
      <c r="C339" s="207" t="str">
        <f t="shared" si="24"/>
        <v/>
      </c>
      <c r="D339" s="73"/>
      <c r="E339" s="112"/>
      <c r="F339" s="121"/>
      <c r="G339" s="121"/>
      <c r="H339" s="72"/>
      <c r="I339" s="302" t="str">
        <f t="shared" si="25"/>
        <v/>
      </c>
      <c r="J339" s="72"/>
      <c r="K339" s="112"/>
      <c r="L339" s="112"/>
      <c r="M339" s="112"/>
      <c r="N339" s="112"/>
      <c r="O339" s="112"/>
      <c r="P339" s="112"/>
      <c r="Q339" s="112"/>
      <c r="R339" s="95"/>
      <c r="S339" s="72"/>
      <c r="T339" s="72"/>
      <c r="U339" s="72"/>
      <c r="V339" s="207" t="str">
        <f t="shared" si="26"/>
        <v/>
      </c>
      <c r="W339" s="95"/>
      <c r="X339" s="95"/>
      <c r="Y339" s="207" t="str">
        <f t="shared" si="27"/>
        <v/>
      </c>
      <c r="Z339" s="112"/>
      <c r="AA339" s="112"/>
      <c r="AB339" s="112"/>
      <c r="AC339" s="112"/>
      <c r="AD339" s="112"/>
      <c r="AE339" s="112"/>
      <c r="AF339" s="112"/>
      <c r="AG339" s="112"/>
      <c r="AH339" s="112"/>
      <c r="AI339" s="112"/>
      <c r="AJ339" s="112"/>
      <c r="AK339" s="112"/>
      <c r="AL339" s="112"/>
      <c r="AM339" s="112"/>
      <c r="AN339" s="112"/>
      <c r="AO339" s="72"/>
      <c r="AP339" s="112"/>
      <c r="AQ339" s="112"/>
      <c r="AR339" s="112"/>
      <c r="AS339" s="112"/>
      <c r="AT339" s="112"/>
      <c r="AU339" s="112"/>
      <c r="AV339" s="112"/>
    </row>
    <row r="340" spans="1:48" s="119" customFormat="1" collapsed="1" x14ac:dyDescent="0.2">
      <c r="A340" s="72"/>
      <c r="B340" s="121"/>
      <c r="C340" s="207" t="str">
        <f t="shared" si="24"/>
        <v/>
      </c>
      <c r="D340" s="73"/>
      <c r="E340" s="112"/>
      <c r="F340" s="121"/>
      <c r="G340" s="121"/>
      <c r="H340" s="72"/>
      <c r="I340" s="302" t="str">
        <f t="shared" si="25"/>
        <v/>
      </c>
      <c r="J340" s="72"/>
      <c r="K340" s="112"/>
      <c r="L340" s="112"/>
      <c r="M340" s="112"/>
      <c r="N340" s="112"/>
      <c r="O340" s="112"/>
      <c r="P340" s="112"/>
      <c r="Q340" s="112"/>
      <c r="R340" s="95"/>
      <c r="S340" s="72"/>
      <c r="T340" s="72"/>
      <c r="U340" s="72"/>
      <c r="V340" s="207" t="str">
        <f t="shared" si="26"/>
        <v/>
      </c>
      <c r="W340" s="95"/>
      <c r="X340" s="95"/>
      <c r="Y340" s="207" t="str">
        <f t="shared" si="27"/>
        <v/>
      </c>
      <c r="Z340" s="112"/>
      <c r="AA340" s="112"/>
      <c r="AB340" s="112"/>
      <c r="AC340" s="112"/>
      <c r="AD340" s="112"/>
      <c r="AE340" s="112"/>
      <c r="AF340" s="112"/>
      <c r="AG340" s="112"/>
      <c r="AH340" s="112"/>
      <c r="AI340" s="112"/>
      <c r="AJ340" s="112"/>
      <c r="AK340" s="112"/>
      <c r="AL340" s="112"/>
      <c r="AM340" s="112"/>
      <c r="AN340" s="112"/>
      <c r="AO340" s="72"/>
      <c r="AP340" s="112"/>
      <c r="AQ340" s="112"/>
      <c r="AR340" s="112"/>
      <c r="AS340" s="112"/>
      <c r="AT340" s="112"/>
      <c r="AU340" s="112"/>
      <c r="AV340" s="112"/>
    </row>
    <row r="341" spans="1:48" s="119" customFormat="1" collapsed="1" x14ac:dyDescent="0.2">
      <c r="A341" s="72"/>
      <c r="B341" s="121"/>
      <c r="C341" s="207" t="str">
        <f t="shared" si="24"/>
        <v/>
      </c>
      <c r="D341" s="73"/>
      <c r="E341" s="112"/>
      <c r="F341" s="121"/>
      <c r="G341" s="121"/>
      <c r="H341" s="72"/>
      <c r="I341" s="302" t="str">
        <f t="shared" si="25"/>
        <v/>
      </c>
      <c r="J341" s="72"/>
      <c r="K341" s="112"/>
      <c r="L341" s="112"/>
      <c r="M341" s="112"/>
      <c r="N341" s="112"/>
      <c r="O341" s="112"/>
      <c r="P341" s="112"/>
      <c r="Q341" s="112"/>
      <c r="R341" s="95"/>
      <c r="S341" s="72"/>
      <c r="T341" s="72"/>
      <c r="U341" s="72"/>
      <c r="V341" s="207" t="str">
        <f t="shared" si="26"/>
        <v/>
      </c>
      <c r="W341" s="95"/>
      <c r="X341" s="95"/>
      <c r="Y341" s="207" t="str">
        <f t="shared" si="27"/>
        <v/>
      </c>
      <c r="Z341" s="112"/>
      <c r="AA341" s="112"/>
      <c r="AB341" s="112"/>
      <c r="AC341" s="112"/>
      <c r="AD341" s="112"/>
      <c r="AE341" s="112"/>
      <c r="AF341" s="112"/>
      <c r="AG341" s="112"/>
      <c r="AH341" s="112"/>
      <c r="AI341" s="112"/>
      <c r="AJ341" s="112"/>
      <c r="AK341" s="112"/>
      <c r="AL341" s="112"/>
      <c r="AM341" s="112"/>
      <c r="AN341" s="112"/>
      <c r="AO341" s="72"/>
      <c r="AP341" s="112"/>
      <c r="AQ341" s="112"/>
      <c r="AR341" s="112"/>
      <c r="AS341" s="112"/>
      <c r="AT341" s="112"/>
      <c r="AU341" s="112"/>
      <c r="AV341" s="112"/>
    </row>
    <row r="342" spans="1:48" s="119" customFormat="1" collapsed="1" x14ac:dyDescent="0.2">
      <c r="A342" s="72"/>
      <c r="B342" s="121"/>
      <c r="C342" s="207" t="str">
        <f t="shared" si="24"/>
        <v/>
      </c>
      <c r="D342" s="73"/>
      <c r="E342" s="112"/>
      <c r="F342" s="121"/>
      <c r="G342" s="121"/>
      <c r="H342" s="72"/>
      <c r="I342" s="302" t="str">
        <f t="shared" si="25"/>
        <v/>
      </c>
      <c r="J342" s="72"/>
      <c r="K342" s="112"/>
      <c r="L342" s="112"/>
      <c r="M342" s="112"/>
      <c r="N342" s="112"/>
      <c r="O342" s="112"/>
      <c r="P342" s="112"/>
      <c r="Q342" s="112"/>
      <c r="R342" s="95"/>
      <c r="S342" s="72"/>
      <c r="T342" s="72"/>
      <c r="U342" s="72"/>
      <c r="V342" s="207" t="str">
        <f t="shared" si="26"/>
        <v/>
      </c>
      <c r="W342" s="95"/>
      <c r="X342" s="95"/>
      <c r="Y342" s="207" t="str">
        <f t="shared" si="27"/>
        <v/>
      </c>
      <c r="Z342" s="112"/>
      <c r="AA342" s="112"/>
      <c r="AB342" s="112"/>
      <c r="AC342" s="112"/>
      <c r="AD342" s="112"/>
      <c r="AE342" s="112"/>
      <c r="AF342" s="112"/>
      <c r="AG342" s="112"/>
      <c r="AH342" s="112"/>
      <c r="AI342" s="112"/>
      <c r="AJ342" s="112"/>
      <c r="AK342" s="112"/>
      <c r="AL342" s="112"/>
      <c r="AM342" s="112"/>
      <c r="AN342" s="112"/>
      <c r="AO342" s="72"/>
      <c r="AP342" s="112"/>
      <c r="AQ342" s="112"/>
      <c r="AR342" s="112"/>
      <c r="AS342" s="112"/>
      <c r="AT342" s="112"/>
      <c r="AU342" s="112"/>
      <c r="AV342" s="112"/>
    </row>
    <row r="343" spans="1:48" s="119" customFormat="1" collapsed="1" x14ac:dyDescent="0.2">
      <c r="A343" s="72"/>
      <c r="B343" s="121"/>
      <c r="C343" s="207" t="str">
        <f t="shared" si="24"/>
        <v/>
      </c>
      <c r="D343" s="73"/>
      <c r="E343" s="112"/>
      <c r="F343" s="121"/>
      <c r="G343" s="121"/>
      <c r="H343" s="72"/>
      <c r="I343" s="302" t="str">
        <f t="shared" si="25"/>
        <v/>
      </c>
      <c r="J343" s="72"/>
      <c r="K343" s="112"/>
      <c r="L343" s="112"/>
      <c r="M343" s="112"/>
      <c r="N343" s="112"/>
      <c r="O343" s="112"/>
      <c r="P343" s="112"/>
      <c r="Q343" s="112"/>
      <c r="R343" s="95"/>
      <c r="S343" s="72"/>
      <c r="T343" s="72"/>
      <c r="U343" s="72"/>
      <c r="V343" s="207" t="str">
        <f t="shared" si="26"/>
        <v/>
      </c>
      <c r="W343" s="95"/>
      <c r="X343" s="95"/>
      <c r="Y343" s="207" t="str">
        <f t="shared" si="27"/>
        <v/>
      </c>
      <c r="Z343" s="112"/>
      <c r="AA343" s="112"/>
      <c r="AB343" s="112"/>
      <c r="AC343" s="112"/>
      <c r="AD343" s="112"/>
      <c r="AE343" s="112"/>
      <c r="AF343" s="112"/>
      <c r="AG343" s="112"/>
      <c r="AH343" s="112"/>
      <c r="AI343" s="112"/>
      <c r="AJ343" s="112"/>
      <c r="AK343" s="112"/>
      <c r="AL343" s="112"/>
      <c r="AM343" s="112"/>
      <c r="AN343" s="112"/>
      <c r="AO343" s="72"/>
      <c r="AP343" s="112"/>
      <c r="AQ343" s="112"/>
      <c r="AR343" s="112"/>
      <c r="AS343" s="112"/>
      <c r="AT343" s="112"/>
      <c r="AU343" s="112"/>
      <c r="AV343" s="112"/>
    </row>
    <row r="344" spans="1:48" s="119" customFormat="1" collapsed="1" x14ac:dyDescent="0.2">
      <c r="A344" s="72"/>
      <c r="B344" s="121"/>
      <c r="C344" s="207" t="str">
        <f t="shared" si="24"/>
        <v/>
      </c>
      <c r="D344" s="73"/>
      <c r="E344" s="112"/>
      <c r="F344" s="121"/>
      <c r="G344" s="121"/>
      <c r="H344" s="72"/>
      <c r="I344" s="302" t="str">
        <f t="shared" si="25"/>
        <v/>
      </c>
      <c r="J344" s="72"/>
      <c r="K344" s="112"/>
      <c r="L344" s="112"/>
      <c r="M344" s="112"/>
      <c r="N344" s="112"/>
      <c r="O344" s="112"/>
      <c r="P344" s="112"/>
      <c r="Q344" s="112"/>
      <c r="R344" s="95"/>
      <c r="S344" s="72"/>
      <c r="T344" s="72"/>
      <c r="U344" s="72"/>
      <c r="V344" s="207" t="str">
        <f t="shared" si="26"/>
        <v/>
      </c>
      <c r="W344" s="95"/>
      <c r="X344" s="95"/>
      <c r="Y344" s="207" t="str">
        <f t="shared" si="27"/>
        <v/>
      </c>
      <c r="Z344" s="112"/>
      <c r="AA344" s="112"/>
      <c r="AB344" s="112"/>
      <c r="AC344" s="112"/>
      <c r="AD344" s="112"/>
      <c r="AE344" s="112"/>
      <c r="AF344" s="112"/>
      <c r="AG344" s="112"/>
      <c r="AH344" s="112"/>
      <c r="AI344" s="112"/>
      <c r="AJ344" s="112"/>
      <c r="AK344" s="112"/>
      <c r="AL344" s="112"/>
      <c r="AM344" s="112"/>
      <c r="AN344" s="112"/>
      <c r="AO344" s="72"/>
      <c r="AP344" s="112"/>
      <c r="AQ344" s="112"/>
      <c r="AR344" s="112"/>
      <c r="AS344" s="112"/>
      <c r="AT344" s="112"/>
      <c r="AU344" s="112"/>
      <c r="AV344" s="112"/>
    </row>
    <row r="345" spans="1:48" s="119" customFormat="1" collapsed="1" x14ac:dyDescent="0.2">
      <c r="A345" s="72"/>
      <c r="B345" s="121"/>
      <c r="C345" s="207" t="str">
        <f t="shared" si="24"/>
        <v/>
      </c>
      <c r="D345" s="73"/>
      <c r="E345" s="112"/>
      <c r="F345" s="121"/>
      <c r="G345" s="121"/>
      <c r="H345" s="72"/>
      <c r="I345" s="302" t="str">
        <f t="shared" si="25"/>
        <v/>
      </c>
      <c r="J345" s="72"/>
      <c r="K345" s="112"/>
      <c r="L345" s="112"/>
      <c r="M345" s="112"/>
      <c r="N345" s="112"/>
      <c r="O345" s="112"/>
      <c r="P345" s="112"/>
      <c r="Q345" s="112"/>
      <c r="R345" s="95"/>
      <c r="S345" s="72"/>
      <c r="T345" s="72"/>
      <c r="U345" s="72"/>
      <c r="V345" s="207" t="str">
        <f t="shared" si="26"/>
        <v/>
      </c>
      <c r="W345" s="95"/>
      <c r="X345" s="95"/>
      <c r="Y345" s="207" t="str">
        <f t="shared" si="27"/>
        <v/>
      </c>
      <c r="Z345" s="112"/>
      <c r="AA345" s="112"/>
      <c r="AB345" s="112"/>
      <c r="AC345" s="112"/>
      <c r="AD345" s="112"/>
      <c r="AE345" s="112"/>
      <c r="AF345" s="112"/>
      <c r="AG345" s="112"/>
      <c r="AH345" s="112"/>
      <c r="AI345" s="112"/>
      <c r="AJ345" s="112"/>
      <c r="AK345" s="112"/>
      <c r="AL345" s="112"/>
      <c r="AM345" s="112"/>
      <c r="AN345" s="112"/>
      <c r="AO345" s="72"/>
      <c r="AP345" s="112"/>
      <c r="AQ345" s="112"/>
      <c r="AR345" s="112"/>
      <c r="AS345" s="112"/>
      <c r="AT345" s="112"/>
      <c r="AU345" s="112"/>
      <c r="AV345" s="112"/>
    </row>
    <row r="346" spans="1:48" s="119" customFormat="1" collapsed="1" x14ac:dyDescent="0.2">
      <c r="A346" s="72"/>
      <c r="B346" s="121"/>
      <c r="C346" s="207" t="str">
        <f t="shared" si="24"/>
        <v/>
      </c>
      <c r="D346" s="73"/>
      <c r="E346" s="112"/>
      <c r="F346" s="121"/>
      <c r="G346" s="121"/>
      <c r="H346" s="72"/>
      <c r="I346" s="302" t="str">
        <f t="shared" si="25"/>
        <v/>
      </c>
      <c r="J346" s="72"/>
      <c r="K346" s="112"/>
      <c r="L346" s="112"/>
      <c r="M346" s="112"/>
      <c r="N346" s="112"/>
      <c r="O346" s="112"/>
      <c r="P346" s="112"/>
      <c r="Q346" s="112"/>
      <c r="R346" s="95"/>
      <c r="S346" s="72"/>
      <c r="T346" s="72"/>
      <c r="U346" s="72"/>
      <c r="V346" s="207" t="str">
        <f t="shared" si="26"/>
        <v/>
      </c>
      <c r="W346" s="95"/>
      <c r="X346" s="95"/>
      <c r="Y346" s="207" t="str">
        <f t="shared" si="27"/>
        <v/>
      </c>
      <c r="Z346" s="112"/>
      <c r="AA346" s="112"/>
      <c r="AB346" s="112"/>
      <c r="AC346" s="112"/>
      <c r="AD346" s="112"/>
      <c r="AE346" s="112"/>
      <c r="AF346" s="112"/>
      <c r="AG346" s="112"/>
      <c r="AH346" s="112"/>
      <c r="AI346" s="112"/>
      <c r="AJ346" s="112"/>
      <c r="AK346" s="112"/>
      <c r="AL346" s="112"/>
      <c r="AM346" s="112"/>
      <c r="AN346" s="112"/>
      <c r="AO346" s="72"/>
      <c r="AP346" s="112"/>
      <c r="AQ346" s="112"/>
      <c r="AR346" s="112"/>
      <c r="AS346" s="112"/>
      <c r="AT346" s="112"/>
      <c r="AU346" s="112"/>
      <c r="AV346" s="112"/>
    </row>
    <row r="347" spans="1:48" s="119" customFormat="1" collapsed="1" x14ac:dyDescent="0.2">
      <c r="A347" s="72"/>
      <c r="B347" s="121"/>
      <c r="C347" s="207" t="str">
        <f t="shared" si="24"/>
        <v/>
      </c>
      <c r="D347" s="73"/>
      <c r="E347" s="112"/>
      <c r="F347" s="121"/>
      <c r="G347" s="121"/>
      <c r="H347" s="72"/>
      <c r="I347" s="302" t="str">
        <f t="shared" si="25"/>
        <v/>
      </c>
      <c r="J347" s="72"/>
      <c r="K347" s="112"/>
      <c r="L347" s="112"/>
      <c r="M347" s="112"/>
      <c r="N347" s="112"/>
      <c r="O347" s="112"/>
      <c r="P347" s="112"/>
      <c r="Q347" s="112"/>
      <c r="R347" s="95"/>
      <c r="S347" s="72"/>
      <c r="T347" s="72"/>
      <c r="U347" s="72"/>
      <c r="V347" s="207" t="str">
        <f t="shared" si="26"/>
        <v/>
      </c>
      <c r="W347" s="95"/>
      <c r="X347" s="95"/>
      <c r="Y347" s="207" t="str">
        <f t="shared" si="27"/>
        <v/>
      </c>
      <c r="Z347" s="112"/>
      <c r="AA347" s="112"/>
      <c r="AB347" s="112"/>
      <c r="AC347" s="112"/>
      <c r="AD347" s="112"/>
      <c r="AE347" s="112"/>
      <c r="AF347" s="112"/>
      <c r="AG347" s="112"/>
      <c r="AH347" s="112"/>
      <c r="AI347" s="112"/>
      <c r="AJ347" s="112"/>
      <c r="AK347" s="112"/>
      <c r="AL347" s="112"/>
      <c r="AM347" s="112"/>
      <c r="AN347" s="112"/>
      <c r="AO347" s="72"/>
      <c r="AP347" s="112"/>
      <c r="AQ347" s="112"/>
      <c r="AR347" s="112"/>
      <c r="AS347" s="112"/>
      <c r="AT347" s="112"/>
      <c r="AU347" s="112"/>
      <c r="AV347" s="112"/>
    </row>
    <row r="348" spans="1:48" s="119" customFormat="1" collapsed="1" x14ac:dyDescent="0.2">
      <c r="A348" s="72"/>
      <c r="B348" s="121"/>
      <c r="C348" s="207" t="str">
        <f t="shared" si="24"/>
        <v/>
      </c>
      <c r="D348" s="73"/>
      <c r="E348" s="112"/>
      <c r="F348" s="121"/>
      <c r="G348" s="121"/>
      <c r="H348" s="72"/>
      <c r="I348" s="302" t="str">
        <f t="shared" si="25"/>
        <v/>
      </c>
      <c r="J348" s="72"/>
      <c r="K348" s="112"/>
      <c r="L348" s="112"/>
      <c r="M348" s="112"/>
      <c r="N348" s="112"/>
      <c r="O348" s="112"/>
      <c r="P348" s="112"/>
      <c r="Q348" s="112"/>
      <c r="R348" s="95"/>
      <c r="S348" s="72"/>
      <c r="T348" s="72"/>
      <c r="U348" s="72"/>
      <c r="V348" s="207" t="str">
        <f t="shared" si="26"/>
        <v/>
      </c>
      <c r="W348" s="95"/>
      <c r="X348" s="95"/>
      <c r="Y348" s="207" t="str">
        <f t="shared" si="27"/>
        <v/>
      </c>
      <c r="Z348" s="112"/>
      <c r="AA348" s="112"/>
      <c r="AB348" s="112"/>
      <c r="AC348" s="112"/>
      <c r="AD348" s="112"/>
      <c r="AE348" s="112"/>
      <c r="AF348" s="112"/>
      <c r="AG348" s="112"/>
      <c r="AH348" s="112"/>
      <c r="AI348" s="112"/>
      <c r="AJ348" s="112"/>
      <c r="AK348" s="112"/>
      <c r="AL348" s="112"/>
      <c r="AM348" s="112"/>
      <c r="AN348" s="112"/>
      <c r="AO348" s="72"/>
      <c r="AP348" s="112"/>
      <c r="AQ348" s="112"/>
      <c r="AR348" s="112"/>
      <c r="AS348" s="112"/>
      <c r="AT348" s="112"/>
      <c r="AU348" s="112"/>
      <c r="AV348" s="112"/>
    </row>
    <row r="349" spans="1:48" s="119" customFormat="1" collapsed="1" x14ac:dyDescent="0.2">
      <c r="A349" s="72"/>
      <c r="B349" s="121"/>
      <c r="C349" s="207" t="str">
        <f t="shared" si="24"/>
        <v/>
      </c>
      <c r="D349" s="73"/>
      <c r="E349" s="112"/>
      <c r="F349" s="121"/>
      <c r="G349" s="121"/>
      <c r="H349" s="72"/>
      <c r="I349" s="302" t="str">
        <f t="shared" si="25"/>
        <v/>
      </c>
      <c r="J349" s="72"/>
      <c r="K349" s="112"/>
      <c r="L349" s="112"/>
      <c r="M349" s="112"/>
      <c r="N349" s="112"/>
      <c r="O349" s="112"/>
      <c r="P349" s="112"/>
      <c r="Q349" s="112"/>
      <c r="R349" s="95"/>
      <c r="S349" s="72"/>
      <c r="T349" s="72"/>
      <c r="U349" s="72"/>
      <c r="V349" s="207" t="str">
        <f t="shared" si="26"/>
        <v/>
      </c>
      <c r="W349" s="95"/>
      <c r="X349" s="95"/>
      <c r="Y349" s="207" t="str">
        <f t="shared" si="27"/>
        <v/>
      </c>
      <c r="Z349" s="112"/>
      <c r="AA349" s="112"/>
      <c r="AB349" s="112"/>
      <c r="AC349" s="112"/>
      <c r="AD349" s="112"/>
      <c r="AE349" s="112"/>
      <c r="AF349" s="112"/>
      <c r="AG349" s="112"/>
      <c r="AH349" s="112"/>
      <c r="AI349" s="112"/>
      <c r="AJ349" s="112"/>
      <c r="AK349" s="112"/>
      <c r="AL349" s="112"/>
      <c r="AM349" s="112"/>
      <c r="AN349" s="112"/>
      <c r="AO349" s="72"/>
      <c r="AP349" s="112"/>
      <c r="AQ349" s="112"/>
      <c r="AR349" s="112"/>
      <c r="AS349" s="112"/>
      <c r="AT349" s="112"/>
      <c r="AU349" s="112"/>
      <c r="AV349" s="112"/>
    </row>
    <row r="350" spans="1:48" s="119" customFormat="1" collapsed="1" x14ac:dyDescent="0.2">
      <c r="A350" s="72"/>
      <c r="B350" s="121"/>
      <c r="C350" s="207" t="str">
        <f t="shared" si="24"/>
        <v/>
      </c>
      <c r="D350" s="73"/>
      <c r="E350" s="112"/>
      <c r="F350" s="121"/>
      <c r="G350" s="121"/>
      <c r="H350" s="72"/>
      <c r="I350" s="302" t="str">
        <f t="shared" si="25"/>
        <v/>
      </c>
      <c r="J350" s="72"/>
      <c r="K350" s="112"/>
      <c r="L350" s="112"/>
      <c r="M350" s="112"/>
      <c r="N350" s="112"/>
      <c r="O350" s="112"/>
      <c r="P350" s="112"/>
      <c r="Q350" s="112"/>
      <c r="R350" s="95"/>
      <c r="S350" s="72"/>
      <c r="T350" s="72"/>
      <c r="U350" s="72"/>
      <c r="V350" s="207" t="str">
        <f t="shared" si="26"/>
        <v/>
      </c>
      <c r="W350" s="95"/>
      <c r="X350" s="95"/>
      <c r="Y350" s="207" t="str">
        <f t="shared" si="27"/>
        <v/>
      </c>
      <c r="Z350" s="112"/>
      <c r="AA350" s="112"/>
      <c r="AB350" s="112"/>
      <c r="AC350" s="112"/>
      <c r="AD350" s="112"/>
      <c r="AE350" s="112"/>
      <c r="AF350" s="112"/>
      <c r="AG350" s="112"/>
      <c r="AH350" s="112"/>
      <c r="AI350" s="112"/>
      <c r="AJ350" s="112"/>
      <c r="AK350" s="112"/>
      <c r="AL350" s="112"/>
      <c r="AM350" s="112"/>
      <c r="AN350" s="112"/>
      <c r="AO350" s="72"/>
      <c r="AP350" s="112"/>
      <c r="AQ350" s="112"/>
      <c r="AR350" s="112"/>
      <c r="AS350" s="112"/>
      <c r="AT350" s="112"/>
      <c r="AU350" s="112"/>
      <c r="AV350" s="112"/>
    </row>
    <row r="351" spans="1:48" s="119" customFormat="1" collapsed="1" x14ac:dyDescent="0.2">
      <c r="A351" s="72"/>
      <c r="B351" s="121"/>
      <c r="C351" s="207" t="str">
        <f t="shared" si="24"/>
        <v/>
      </c>
      <c r="D351" s="73"/>
      <c r="E351" s="112"/>
      <c r="F351" s="121"/>
      <c r="G351" s="121"/>
      <c r="H351" s="72"/>
      <c r="I351" s="302" t="str">
        <f t="shared" si="25"/>
        <v/>
      </c>
      <c r="J351" s="72"/>
      <c r="K351" s="112"/>
      <c r="L351" s="112"/>
      <c r="M351" s="112"/>
      <c r="N351" s="112"/>
      <c r="O351" s="112"/>
      <c r="P351" s="112"/>
      <c r="Q351" s="112"/>
      <c r="R351" s="95"/>
      <c r="S351" s="72"/>
      <c r="T351" s="72"/>
      <c r="U351" s="72"/>
      <c r="V351" s="207" t="str">
        <f t="shared" si="26"/>
        <v/>
      </c>
      <c r="W351" s="95"/>
      <c r="X351" s="95"/>
      <c r="Y351" s="207" t="str">
        <f t="shared" si="27"/>
        <v/>
      </c>
      <c r="Z351" s="112"/>
      <c r="AA351" s="112"/>
      <c r="AB351" s="112"/>
      <c r="AC351" s="112"/>
      <c r="AD351" s="112"/>
      <c r="AE351" s="112"/>
      <c r="AF351" s="112"/>
      <c r="AG351" s="112"/>
      <c r="AH351" s="112"/>
      <c r="AI351" s="112"/>
      <c r="AJ351" s="112"/>
      <c r="AK351" s="112"/>
      <c r="AL351" s="112"/>
      <c r="AM351" s="112"/>
      <c r="AN351" s="112"/>
      <c r="AO351" s="72"/>
      <c r="AP351" s="112"/>
      <c r="AQ351" s="112"/>
      <c r="AR351" s="112"/>
      <c r="AS351" s="112"/>
      <c r="AT351" s="112"/>
      <c r="AU351" s="112"/>
      <c r="AV351" s="112"/>
    </row>
    <row r="352" spans="1:48" s="119" customFormat="1" collapsed="1" x14ac:dyDescent="0.2">
      <c r="A352" s="72"/>
      <c r="B352" s="121"/>
      <c r="C352" s="207" t="str">
        <f t="shared" si="24"/>
        <v/>
      </c>
      <c r="D352" s="73"/>
      <c r="E352" s="112"/>
      <c r="F352" s="121"/>
      <c r="G352" s="121"/>
      <c r="H352" s="72"/>
      <c r="I352" s="302" t="str">
        <f t="shared" si="25"/>
        <v/>
      </c>
      <c r="J352" s="72"/>
      <c r="K352" s="112"/>
      <c r="L352" s="112"/>
      <c r="M352" s="112"/>
      <c r="N352" s="112"/>
      <c r="O352" s="112"/>
      <c r="P352" s="112"/>
      <c r="Q352" s="112"/>
      <c r="R352" s="95"/>
      <c r="S352" s="72"/>
      <c r="T352" s="72"/>
      <c r="U352" s="72"/>
      <c r="V352" s="207" t="str">
        <f t="shared" si="26"/>
        <v/>
      </c>
      <c r="W352" s="95"/>
      <c r="X352" s="95"/>
      <c r="Y352" s="207" t="str">
        <f t="shared" si="27"/>
        <v/>
      </c>
      <c r="Z352" s="112"/>
      <c r="AA352" s="112"/>
      <c r="AB352" s="112"/>
      <c r="AC352" s="112"/>
      <c r="AD352" s="112"/>
      <c r="AE352" s="112"/>
      <c r="AF352" s="112"/>
      <c r="AG352" s="112"/>
      <c r="AH352" s="112"/>
      <c r="AI352" s="112"/>
      <c r="AJ352" s="112"/>
      <c r="AK352" s="112"/>
      <c r="AL352" s="112"/>
      <c r="AM352" s="112"/>
      <c r="AN352" s="112"/>
      <c r="AO352" s="72"/>
      <c r="AP352" s="112"/>
      <c r="AQ352" s="112"/>
      <c r="AR352" s="112"/>
      <c r="AS352" s="112"/>
      <c r="AT352" s="112"/>
      <c r="AU352" s="112"/>
      <c r="AV352" s="112"/>
    </row>
    <row r="353" spans="1:48" s="119" customFormat="1" collapsed="1" x14ac:dyDescent="0.2">
      <c r="A353" s="72"/>
      <c r="B353" s="121"/>
      <c r="C353" s="207" t="str">
        <f t="shared" si="24"/>
        <v/>
      </c>
      <c r="D353" s="73"/>
      <c r="E353" s="112"/>
      <c r="F353" s="121"/>
      <c r="G353" s="121"/>
      <c r="H353" s="72"/>
      <c r="I353" s="302" t="str">
        <f t="shared" si="25"/>
        <v/>
      </c>
      <c r="J353" s="72"/>
      <c r="K353" s="112"/>
      <c r="L353" s="112"/>
      <c r="M353" s="112"/>
      <c r="N353" s="112"/>
      <c r="O353" s="112"/>
      <c r="P353" s="112"/>
      <c r="Q353" s="112"/>
      <c r="R353" s="95"/>
      <c r="S353" s="72"/>
      <c r="T353" s="72"/>
      <c r="U353" s="72"/>
      <c r="V353" s="207" t="str">
        <f t="shared" si="26"/>
        <v/>
      </c>
      <c r="W353" s="95"/>
      <c r="X353" s="95"/>
      <c r="Y353" s="207" t="str">
        <f t="shared" si="27"/>
        <v/>
      </c>
      <c r="Z353" s="112"/>
      <c r="AA353" s="112"/>
      <c r="AB353" s="112"/>
      <c r="AC353" s="112"/>
      <c r="AD353" s="112"/>
      <c r="AE353" s="112"/>
      <c r="AF353" s="112"/>
      <c r="AG353" s="112"/>
      <c r="AH353" s="112"/>
      <c r="AI353" s="112"/>
      <c r="AJ353" s="112"/>
      <c r="AK353" s="112"/>
      <c r="AL353" s="112"/>
      <c r="AM353" s="112"/>
      <c r="AN353" s="112"/>
      <c r="AO353" s="72"/>
      <c r="AP353" s="112"/>
      <c r="AQ353" s="112"/>
      <c r="AR353" s="112"/>
      <c r="AS353" s="112"/>
      <c r="AT353" s="112"/>
      <c r="AU353" s="112"/>
      <c r="AV353" s="112"/>
    </row>
    <row r="354" spans="1:48" s="119" customFormat="1" collapsed="1" x14ac:dyDescent="0.2">
      <c r="A354" s="72"/>
      <c r="B354" s="121"/>
      <c r="C354" s="207" t="str">
        <f t="shared" si="24"/>
        <v/>
      </c>
      <c r="D354" s="73"/>
      <c r="E354" s="112"/>
      <c r="F354" s="121"/>
      <c r="G354" s="121"/>
      <c r="H354" s="72"/>
      <c r="I354" s="302" t="str">
        <f t="shared" si="25"/>
        <v/>
      </c>
      <c r="J354" s="72"/>
      <c r="K354" s="112"/>
      <c r="L354" s="112"/>
      <c r="M354" s="112"/>
      <c r="N354" s="112"/>
      <c r="O354" s="112"/>
      <c r="P354" s="112"/>
      <c r="Q354" s="112"/>
      <c r="R354" s="95"/>
      <c r="S354" s="72"/>
      <c r="T354" s="72"/>
      <c r="U354" s="72"/>
      <c r="V354" s="207" t="str">
        <f t="shared" si="26"/>
        <v/>
      </c>
      <c r="W354" s="95"/>
      <c r="X354" s="95"/>
      <c r="Y354" s="207" t="str">
        <f t="shared" si="27"/>
        <v/>
      </c>
      <c r="Z354" s="112"/>
      <c r="AA354" s="112"/>
      <c r="AB354" s="112"/>
      <c r="AC354" s="112"/>
      <c r="AD354" s="112"/>
      <c r="AE354" s="112"/>
      <c r="AF354" s="112"/>
      <c r="AG354" s="112"/>
      <c r="AH354" s="112"/>
      <c r="AI354" s="112"/>
      <c r="AJ354" s="112"/>
      <c r="AK354" s="112"/>
      <c r="AL354" s="112"/>
      <c r="AM354" s="112"/>
      <c r="AN354" s="112"/>
      <c r="AO354" s="72"/>
      <c r="AP354" s="112"/>
      <c r="AQ354" s="112"/>
      <c r="AR354" s="112"/>
      <c r="AS354" s="112"/>
      <c r="AT354" s="112"/>
      <c r="AU354" s="112"/>
      <c r="AV354" s="112"/>
    </row>
    <row r="355" spans="1:48" s="119" customFormat="1" collapsed="1" x14ac:dyDescent="0.2">
      <c r="A355" s="72"/>
      <c r="B355" s="121"/>
      <c r="C355" s="207" t="str">
        <f t="shared" si="24"/>
        <v/>
      </c>
      <c r="D355" s="73"/>
      <c r="E355" s="112"/>
      <c r="F355" s="121"/>
      <c r="G355" s="121"/>
      <c r="H355" s="72"/>
      <c r="I355" s="302" t="str">
        <f t="shared" si="25"/>
        <v/>
      </c>
      <c r="J355" s="72"/>
      <c r="K355" s="112"/>
      <c r="L355" s="112"/>
      <c r="M355" s="112"/>
      <c r="N355" s="112"/>
      <c r="O355" s="112"/>
      <c r="P355" s="112"/>
      <c r="Q355" s="112"/>
      <c r="R355" s="95"/>
      <c r="S355" s="72"/>
      <c r="T355" s="72"/>
      <c r="U355" s="72"/>
      <c r="V355" s="207" t="str">
        <f t="shared" si="26"/>
        <v/>
      </c>
      <c r="W355" s="95"/>
      <c r="X355" s="95"/>
      <c r="Y355" s="207" t="str">
        <f t="shared" si="27"/>
        <v/>
      </c>
      <c r="Z355" s="112"/>
      <c r="AA355" s="112"/>
      <c r="AB355" s="112"/>
      <c r="AC355" s="112"/>
      <c r="AD355" s="112"/>
      <c r="AE355" s="112"/>
      <c r="AF355" s="112"/>
      <c r="AG355" s="112"/>
      <c r="AH355" s="112"/>
      <c r="AI355" s="112"/>
      <c r="AJ355" s="112"/>
      <c r="AK355" s="112"/>
      <c r="AL355" s="112"/>
      <c r="AM355" s="112"/>
      <c r="AN355" s="112"/>
      <c r="AO355" s="72"/>
      <c r="AP355" s="112"/>
      <c r="AQ355" s="112"/>
      <c r="AR355" s="112"/>
      <c r="AS355" s="112"/>
      <c r="AT355" s="112"/>
      <c r="AU355" s="112"/>
      <c r="AV355" s="112"/>
    </row>
    <row r="356" spans="1:48" s="119" customFormat="1" collapsed="1" x14ac:dyDescent="0.2">
      <c r="A356" s="72"/>
      <c r="B356" s="121"/>
      <c r="C356" s="207" t="str">
        <f t="shared" si="24"/>
        <v/>
      </c>
      <c r="D356" s="73"/>
      <c r="E356" s="112"/>
      <c r="F356" s="121"/>
      <c r="G356" s="121"/>
      <c r="H356" s="72"/>
      <c r="I356" s="302" t="str">
        <f t="shared" si="25"/>
        <v/>
      </c>
      <c r="J356" s="72"/>
      <c r="K356" s="112"/>
      <c r="L356" s="112"/>
      <c r="M356" s="112"/>
      <c r="N356" s="112"/>
      <c r="O356" s="112"/>
      <c r="P356" s="112"/>
      <c r="Q356" s="112"/>
      <c r="R356" s="95"/>
      <c r="S356" s="72"/>
      <c r="T356" s="72"/>
      <c r="U356" s="72"/>
      <c r="V356" s="207" t="str">
        <f t="shared" si="26"/>
        <v/>
      </c>
      <c r="W356" s="95"/>
      <c r="X356" s="95"/>
      <c r="Y356" s="207" t="str">
        <f t="shared" si="27"/>
        <v/>
      </c>
      <c r="Z356" s="112"/>
      <c r="AA356" s="112"/>
      <c r="AB356" s="112"/>
      <c r="AC356" s="112"/>
      <c r="AD356" s="112"/>
      <c r="AE356" s="112"/>
      <c r="AF356" s="112"/>
      <c r="AG356" s="112"/>
      <c r="AH356" s="112"/>
      <c r="AI356" s="112"/>
      <c r="AJ356" s="112"/>
      <c r="AK356" s="112"/>
      <c r="AL356" s="112"/>
      <c r="AM356" s="112"/>
      <c r="AN356" s="112"/>
      <c r="AO356" s="72"/>
      <c r="AP356" s="112"/>
      <c r="AQ356" s="112"/>
      <c r="AR356" s="112"/>
      <c r="AS356" s="112"/>
      <c r="AT356" s="112"/>
      <c r="AU356" s="112"/>
      <c r="AV356" s="112"/>
    </row>
    <row r="357" spans="1:48" s="119" customFormat="1" collapsed="1" x14ac:dyDescent="0.2">
      <c r="A357" s="72"/>
      <c r="B357" s="121"/>
      <c r="C357" s="207" t="str">
        <f t="shared" si="24"/>
        <v/>
      </c>
      <c r="D357" s="73"/>
      <c r="E357" s="112"/>
      <c r="F357" s="121"/>
      <c r="G357" s="121"/>
      <c r="H357" s="72"/>
      <c r="I357" s="302" t="str">
        <f t="shared" si="25"/>
        <v/>
      </c>
      <c r="J357" s="72"/>
      <c r="K357" s="112"/>
      <c r="L357" s="112"/>
      <c r="M357" s="112"/>
      <c r="N357" s="112"/>
      <c r="O357" s="112"/>
      <c r="P357" s="112"/>
      <c r="Q357" s="112"/>
      <c r="R357" s="95"/>
      <c r="S357" s="72"/>
      <c r="T357" s="72"/>
      <c r="U357" s="72"/>
      <c r="V357" s="207" t="str">
        <f t="shared" si="26"/>
        <v/>
      </c>
      <c r="W357" s="95"/>
      <c r="X357" s="95"/>
      <c r="Y357" s="207" t="str">
        <f t="shared" si="27"/>
        <v/>
      </c>
      <c r="Z357" s="112"/>
      <c r="AA357" s="112"/>
      <c r="AB357" s="112"/>
      <c r="AC357" s="112"/>
      <c r="AD357" s="112"/>
      <c r="AE357" s="112"/>
      <c r="AF357" s="112"/>
      <c r="AG357" s="112"/>
      <c r="AH357" s="112"/>
      <c r="AI357" s="112"/>
      <c r="AJ357" s="112"/>
      <c r="AK357" s="112"/>
      <c r="AL357" s="112"/>
      <c r="AM357" s="112"/>
      <c r="AN357" s="112"/>
      <c r="AO357" s="72"/>
      <c r="AP357" s="112"/>
      <c r="AQ357" s="112"/>
      <c r="AR357" s="112"/>
      <c r="AS357" s="112"/>
      <c r="AT357" s="112"/>
      <c r="AU357" s="112"/>
      <c r="AV357" s="112"/>
    </row>
    <row r="358" spans="1:48" s="119" customFormat="1" collapsed="1" x14ac:dyDescent="0.2">
      <c r="A358" s="72"/>
      <c r="B358" s="121"/>
      <c r="C358" s="207" t="str">
        <f t="shared" si="24"/>
        <v/>
      </c>
      <c r="D358" s="73"/>
      <c r="E358" s="112"/>
      <c r="F358" s="121"/>
      <c r="G358" s="121"/>
      <c r="H358" s="72"/>
      <c r="I358" s="302" t="str">
        <f t="shared" si="25"/>
        <v/>
      </c>
      <c r="J358" s="72"/>
      <c r="K358" s="112"/>
      <c r="L358" s="112"/>
      <c r="M358" s="112"/>
      <c r="N358" s="112"/>
      <c r="O358" s="112"/>
      <c r="P358" s="112"/>
      <c r="Q358" s="112"/>
      <c r="R358" s="95"/>
      <c r="S358" s="72"/>
      <c r="T358" s="72"/>
      <c r="U358" s="72"/>
      <c r="V358" s="207" t="str">
        <f t="shared" si="26"/>
        <v/>
      </c>
      <c r="W358" s="95"/>
      <c r="X358" s="95"/>
      <c r="Y358" s="207" t="str">
        <f t="shared" si="27"/>
        <v/>
      </c>
      <c r="Z358" s="112"/>
      <c r="AA358" s="112"/>
      <c r="AB358" s="112"/>
      <c r="AC358" s="112"/>
      <c r="AD358" s="112"/>
      <c r="AE358" s="112"/>
      <c r="AF358" s="112"/>
      <c r="AG358" s="112"/>
      <c r="AH358" s="112"/>
      <c r="AI358" s="112"/>
      <c r="AJ358" s="112"/>
      <c r="AK358" s="112"/>
      <c r="AL358" s="112"/>
      <c r="AM358" s="112"/>
      <c r="AN358" s="112"/>
      <c r="AO358" s="72"/>
      <c r="AP358" s="112"/>
      <c r="AQ358" s="112"/>
      <c r="AR358" s="112"/>
      <c r="AS358" s="112"/>
      <c r="AT358" s="112"/>
      <c r="AU358" s="112"/>
      <c r="AV358" s="112"/>
    </row>
    <row r="359" spans="1:48" s="119" customFormat="1" collapsed="1" x14ac:dyDescent="0.2">
      <c r="A359" s="72"/>
      <c r="B359" s="121"/>
      <c r="C359" s="207" t="str">
        <f t="shared" si="24"/>
        <v/>
      </c>
      <c r="D359" s="73"/>
      <c r="E359" s="112"/>
      <c r="F359" s="121"/>
      <c r="G359" s="121"/>
      <c r="H359" s="72"/>
      <c r="I359" s="302" t="str">
        <f t="shared" si="25"/>
        <v/>
      </c>
      <c r="J359" s="72"/>
      <c r="K359" s="112"/>
      <c r="L359" s="112"/>
      <c r="M359" s="112"/>
      <c r="N359" s="112"/>
      <c r="O359" s="112"/>
      <c r="P359" s="112"/>
      <c r="Q359" s="112"/>
      <c r="R359" s="95"/>
      <c r="S359" s="72"/>
      <c r="T359" s="72"/>
      <c r="U359" s="72"/>
      <c r="V359" s="207" t="str">
        <f t="shared" si="26"/>
        <v/>
      </c>
      <c r="W359" s="95"/>
      <c r="X359" s="95"/>
      <c r="Y359" s="207" t="str">
        <f t="shared" si="27"/>
        <v/>
      </c>
      <c r="Z359" s="112"/>
      <c r="AA359" s="112"/>
      <c r="AB359" s="112"/>
      <c r="AC359" s="112"/>
      <c r="AD359" s="112"/>
      <c r="AE359" s="112"/>
      <c r="AF359" s="112"/>
      <c r="AG359" s="112"/>
      <c r="AH359" s="112"/>
      <c r="AI359" s="112"/>
      <c r="AJ359" s="112"/>
      <c r="AK359" s="112"/>
      <c r="AL359" s="112"/>
      <c r="AM359" s="112"/>
      <c r="AN359" s="112"/>
      <c r="AO359" s="72"/>
      <c r="AP359" s="112"/>
      <c r="AQ359" s="112"/>
      <c r="AR359" s="112"/>
      <c r="AS359" s="112"/>
      <c r="AT359" s="112"/>
      <c r="AU359" s="112"/>
      <c r="AV359" s="112"/>
    </row>
    <row r="360" spans="1:48" s="119" customFormat="1" collapsed="1" x14ac:dyDescent="0.2">
      <c r="A360" s="72"/>
      <c r="B360" s="121"/>
      <c r="C360" s="207" t="str">
        <f t="shared" si="24"/>
        <v/>
      </c>
      <c r="D360" s="73"/>
      <c r="E360" s="112"/>
      <c r="F360" s="121"/>
      <c r="G360" s="121"/>
      <c r="H360" s="72"/>
      <c r="I360" s="302" t="str">
        <f t="shared" si="25"/>
        <v/>
      </c>
      <c r="J360" s="72"/>
      <c r="K360" s="112"/>
      <c r="L360" s="112"/>
      <c r="M360" s="112"/>
      <c r="N360" s="112"/>
      <c r="O360" s="112"/>
      <c r="P360" s="112"/>
      <c r="Q360" s="112"/>
      <c r="R360" s="95"/>
      <c r="S360" s="72"/>
      <c r="T360" s="72"/>
      <c r="U360" s="72"/>
      <c r="V360" s="207" t="str">
        <f t="shared" si="26"/>
        <v/>
      </c>
      <c r="W360" s="95"/>
      <c r="X360" s="95"/>
      <c r="Y360" s="207" t="str">
        <f t="shared" si="27"/>
        <v/>
      </c>
      <c r="Z360" s="112"/>
      <c r="AA360" s="112"/>
      <c r="AB360" s="112"/>
      <c r="AC360" s="112"/>
      <c r="AD360" s="112"/>
      <c r="AE360" s="112"/>
      <c r="AF360" s="112"/>
      <c r="AG360" s="112"/>
      <c r="AH360" s="112"/>
      <c r="AI360" s="112"/>
      <c r="AJ360" s="112"/>
      <c r="AK360" s="112"/>
      <c r="AL360" s="112"/>
      <c r="AM360" s="112"/>
      <c r="AN360" s="112"/>
      <c r="AO360" s="72"/>
      <c r="AP360" s="112"/>
      <c r="AQ360" s="112"/>
      <c r="AR360" s="112"/>
      <c r="AS360" s="112"/>
      <c r="AT360" s="112"/>
      <c r="AU360" s="112"/>
      <c r="AV360" s="112"/>
    </row>
    <row r="361" spans="1:48" s="119" customFormat="1" collapsed="1" x14ac:dyDescent="0.2">
      <c r="A361" s="72"/>
      <c r="B361" s="121"/>
      <c r="C361" s="207" t="str">
        <f t="shared" si="24"/>
        <v/>
      </c>
      <c r="D361" s="73"/>
      <c r="E361" s="112"/>
      <c r="F361" s="121"/>
      <c r="G361" s="121"/>
      <c r="H361" s="72"/>
      <c r="I361" s="302" t="str">
        <f t="shared" si="25"/>
        <v/>
      </c>
      <c r="J361" s="72"/>
      <c r="K361" s="112"/>
      <c r="L361" s="112"/>
      <c r="M361" s="112"/>
      <c r="N361" s="112"/>
      <c r="O361" s="112"/>
      <c r="P361" s="112"/>
      <c r="Q361" s="112"/>
      <c r="R361" s="95"/>
      <c r="S361" s="72"/>
      <c r="T361" s="72"/>
      <c r="U361" s="72"/>
      <c r="V361" s="207" t="str">
        <f t="shared" si="26"/>
        <v/>
      </c>
      <c r="W361" s="95"/>
      <c r="X361" s="95"/>
      <c r="Y361" s="207" t="str">
        <f t="shared" si="27"/>
        <v/>
      </c>
      <c r="Z361" s="112"/>
      <c r="AA361" s="112"/>
      <c r="AB361" s="112"/>
      <c r="AC361" s="112"/>
      <c r="AD361" s="112"/>
      <c r="AE361" s="112"/>
      <c r="AF361" s="112"/>
      <c r="AG361" s="112"/>
      <c r="AH361" s="112"/>
      <c r="AI361" s="112"/>
      <c r="AJ361" s="112"/>
      <c r="AK361" s="112"/>
      <c r="AL361" s="112"/>
      <c r="AM361" s="112"/>
      <c r="AN361" s="112"/>
      <c r="AO361" s="72"/>
      <c r="AP361" s="112"/>
      <c r="AQ361" s="112"/>
      <c r="AR361" s="112"/>
      <c r="AS361" s="112"/>
      <c r="AT361" s="112"/>
      <c r="AU361" s="112"/>
      <c r="AV361" s="112"/>
    </row>
    <row r="362" spans="1:48" s="119" customFormat="1" collapsed="1" x14ac:dyDescent="0.2">
      <c r="A362" s="72"/>
      <c r="B362" s="121"/>
      <c r="C362" s="207" t="str">
        <f t="shared" si="24"/>
        <v/>
      </c>
      <c r="D362" s="73"/>
      <c r="E362" s="112"/>
      <c r="F362" s="121"/>
      <c r="G362" s="121"/>
      <c r="H362" s="72"/>
      <c r="I362" s="302" t="str">
        <f t="shared" si="25"/>
        <v/>
      </c>
      <c r="J362" s="72"/>
      <c r="K362" s="112"/>
      <c r="L362" s="112"/>
      <c r="M362" s="112"/>
      <c r="N362" s="112"/>
      <c r="O362" s="112"/>
      <c r="P362" s="112"/>
      <c r="Q362" s="112"/>
      <c r="R362" s="95"/>
      <c r="S362" s="72"/>
      <c r="T362" s="72"/>
      <c r="U362" s="72"/>
      <c r="V362" s="207" t="str">
        <f t="shared" si="26"/>
        <v/>
      </c>
      <c r="W362" s="95"/>
      <c r="X362" s="95"/>
      <c r="Y362" s="207" t="str">
        <f t="shared" si="27"/>
        <v/>
      </c>
      <c r="Z362" s="112"/>
      <c r="AA362" s="112"/>
      <c r="AB362" s="112"/>
      <c r="AC362" s="112"/>
      <c r="AD362" s="112"/>
      <c r="AE362" s="112"/>
      <c r="AF362" s="112"/>
      <c r="AG362" s="112"/>
      <c r="AH362" s="112"/>
      <c r="AI362" s="112"/>
      <c r="AJ362" s="112"/>
      <c r="AK362" s="112"/>
      <c r="AL362" s="112"/>
      <c r="AM362" s="112"/>
      <c r="AN362" s="112"/>
      <c r="AO362" s="72"/>
      <c r="AP362" s="112"/>
      <c r="AQ362" s="112"/>
      <c r="AR362" s="112"/>
      <c r="AS362" s="112"/>
      <c r="AT362" s="112"/>
      <c r="AU362" s="112"/>
      <c r="AV362" s="112"/>
    </row>
    <row r="363" spans="1:48" s="119" customFormat="1" collapsed="1" x14ac:dyDescent="0.2">
      <c r="A363" s="72"/>
      <c r="B363" s="121"/>
      <c r="C363" s="207" t="str">
        <f t="shared" si="24"/>
        <v/>
      </c>
      <c r="D363" s="73"/>
      <c r="E363" s="112"/>
      <c r="F363" s="121"/>
      <c r="G363" s="121"/>
      <c r="H363" s="72"/>
      <c r="I363" s="302" t="str">
        <f t="shared" si="25"/>
        <v/>
      </c>
      <c r="J363" s="72"/>
      <c r="K363" s="112"/>
      <c r="L363" s="112"/>
      <c r="M363" s="112"/>
      <c r="N363" s="112"/>
      <c r="O363" s="112"/>
      <c r="P363" s="112"/>
      <c r="Q363" s="112"/>
      <c r="R363" s="95"/>
      <c r="S363" s="72"/>
      <c r="T363" s="72"/>
      <c r="U363" s="72"/>
      <c r="V363" s="207" t="str">
        <f t="shared" si="26"/>
        <v/>
      </c>
      <c r="W363" s="95"/>
      <c r="X363" s="95"/>
      <c r="Y363" s="207" t="str">
        <f t="shared" si="27"/>
        <v/>
      </c>
      <c r="Z363" s="112"/>
      <c r="AA363" s="112"/>
      <c r="AB363" s="112"/>
      <c r="AC363" s="112"/>
      <c r="AD363" s="112"/>
      <c r="AE363" s="112"/>
      <c r="AF363" s="112"/>
      <c r="AG363" s="112"/>
      <c r="AH363" s="112"/>
      <c r="AI363" s="112"/>
      <c r="AJ363" s="112"/>
      <c r="AK363" s="112"/>
      <c r="AL363" s="112"/>
      <c r="AM363" s="112"/>
      <c r="AN363" s="112"/>
      <c r="AO363" s="72"/>
      <c r="AP363" s="112"/>
      <c r="AQ363" s="112"/>
      <c r="AR363" s="112"/>
      <c r="AS363" s="112"/>
      <c r="AT363" s="112"/>
      <c r="AU363" s="112"/>
      <c r="AV363" s="112"/>
    </row>
    <row r="364" spans="1:48" s="119" customFormat="1" collapsed="1" x14ac:dyDescent="0.2">
      <c r="A364" s="72"/>
      <c r="B364" s="121"/>
      <c r="C364" s="207" t="str">
        <f t="shared" si="24"/>
        <v/>
      </c>
      <c r="D364" s="73"/>
      <c r="E364" s="112"/>
      <c r="F364" s="121"/>
      <c r="G364" s="121"/>
      <c r="H364" s="72"/>
      <c r="I364" s="302" t="str">
        <f t="shared" si="25"/>
        <v/>
      </c>
      <c r="J364" s="72"/>
      <c r="K364" s="112"/>
      <c r="L364" s="112"/>
      <c r="M364" s="112"/>
      <c r="N364" s="112"/>
      <c r="O364" s="112"/>
      <c r="P364" s="112"/>
      <c r="Q364" s="112"/>
      <c r="R364" s="95"/>
      <c r="S364" s="72"/>
      <c r="T364" s="72"/>
      <c r="U364" s="72"/>
      <c r="V364" s="207" t="str">
        <f t="shared" si="26"/>
        <v/>
      </c>
      <c r="W364" s="95"/>
      <c r="X364" s="95"/>
      <c r="Y364" s="207" t="str">
        <f t="shared" si="27"/>
        <v/>
      </c>
      <c r="Z364" s="112"/>
      <c r="AA364" s="112"/>
      <c r="AB364" s="112"/>
      <c r="AC364" s="112"/>
      <c r="AD364" s="112"/>
      <c r="AE364" s="112"/>
      <c r="AF364" s="112"/>
      <c r="AG364" s="112"/>
      <c r="AH364" s="112"/>
      <c r="AI364" s="112"/>
      <c r="AJ364" s="112"/>
      <c r="AK364" s="112"/>
      <c r="AL364" s="112"/>
      <c r="AM364" s="112"/>
      <c r="AN364" s="112"/>
      <c r="AO364" s="72"/>
      <c r="AP364" s="112"/>
      <c r="AQ364" s="112"/>
      <c r="AR364" s="112"/>
      <c r="AS364" s="112"/>
      <c r="AT364" s="112"/>
      <c r="AU364" s="112"/>
      <c r="AV364" s="112"/>
    </row>
    <row r="365" spans="1:48" s="119" customFormat="1" collapsed="1" x14ac:dyDescent="0.2">
      <c r="A365" s="72"/>
      <c r="B365" s="121"/>
      <c r="C365" s="207" t="str">
        <f t="shared" si="24"/>
        <v/>
      </c>
      <c r="D365" s="73"/>
      <c r="E365" s="112"/>
      <c r="F365" s="121"/>
      <c r="G365" s="121"/>
      <c r="H365" s="72"/>
      <c r="I365" s="302" t="str">
        <f t="shared" si="25"/>
        <v/>
      </c>
      <c r="J365" s="72"/>
      <c r="K365" s="112"/>
      <c r="L365" s="112"/>
      <c r="M365" s="112"/>
      <c r="N365" s="112"/>
      <c r="O365" s="112"/>
      <c r="P365" s="112"/>
      <c r="Q365" s="112"/>
      <c r="R365" s="95"/>
      <c r="S365" s="72"/>
      <c r="T365" s="72"/>
      <c r="U365" s="72"/>
      <c r="V365" s="207" t="str">
        <f t="shared" si="26"/>
        <v/>
      </c>
      <c r="W365" s="95"/>
      <c r="X365" s="95"/>
      <c r="Y365" s="207" t="str">
        <f t="shared" si="27"/>
        <v/>
      </c>
      <c r="Z365" s="112"/>
      <c r="AA365" s="112"/>
      <c r="AB365" s="112"/>
      <c r="AC365" s="112"/>
      <c r="AD365" s="112"/>
      <c r="AE365" s="112"/>
      <c r="AF365" s="112"/>
      <c r="AG365" s="112"/>
      <c r="AH365" s="112"/>
      <c r="AI365" s="112"/>
      <c r="AJ365" s="112"/>
      <c r="AK365" s="112"/>
      <c r="AL365" s="112"/>
      <c r="AM365" s="112"/>
      <c r="AN365" s="112"/>
      <c r="AO365" s="72"/>
      <c r="AP365" s="112"/>
      <c r="AQ365" s="112"/>
      <c r="AR365" s="112"/>
      <c r="AS365" s="112"/>
      <c r="AT365" s="112"/>
      <c r="AU365" s="112"/>
      <c r="AV365" s="112"/>
    </row>
    <row r="366" spans="1:48" s="119" customFormat="1" collapsed="1" x14ac:dyDescent="0.2">
      <c r="A366" s="72"/>
      <c r="B366" s="121"/>
      <c r="C366" s="207" t="str">
        <f t="shared" si="24"/>
        <v/>
      </c>
      <c r="D366" s="73"/>
      <c r="E366" s="112"/>
      <c r="F366" s="121"/>
      <c r="G366" s="121"/>
      <c r="H366" s="72"/>
      <c r="I366" s="302" t="str">
        <f t="shared" si="25"/>
        <v/>
      </c>
      <c r="J366" s="72"/>
      <c r="K366" s="112"/>
      <c r="L366" s="112"/>
      <c r="M366" s="112"/>
      <c r="N366" s="112"/>
      <c r="O366" s="112"/>
      <c r="P366" s="112"/>
      <c r="Q366" s="112"/>
      <c r="R366" s="95"/>
      <c r="S366" s="72"/>
      <c r="T366" s="72"/>
      <c r="U366" s="72"/>
      <c r="V366" s="207" t="str">
        <f t="shared" si="26"/>
        <v/>
      </c>
      <c r="W366" s="95"/>
      <c r="X366" s="95"/>
      <c r="Y366" s="207" t="str">
        <f t="shared" si="27"/>
        <v/>
      </c>
      <c r="Z366" s="112"/>
      <c r="AA366" s="112"/>
      <c r="AB366" s="112"/>
      <c r="AC366" s="112"/>
      <c r="AD366" s="112"/>
      <c r="AE366" s="112"/>
      <c r="AF366" s="112"/>
      <c r="AG366" s="112"/>
      <c r="AH366" s="112"/>
      <c r="AI366" s="112"/>
      <c r="AJ366" s="112"/>
      <c r="AK366" s="112"/>
      <c r="AL366" s="112"/>
      <c r="AM366" s="112"/>
      <c r="AN366" s="112"/>
      <c r="AO366" s="72"/>
      <c r="AP366" s="112"/>
      <c r="AQ366" s="112"/>
      <c r="AR366" s="112"/>
      <c r="AS366" s="112"/>
      <c r="AT366" s="112"/>
      <c r="AU366" s="112"/>
      <c r="AV366" s="112"/>
    </row>
    <row r="367" spans="1:48" s="119" customFormat="1" collapsed="1" x14ac:dyDescent="0.2">
      <c r="A367" s="72"/>
      <c r="B367" s="121"/>
      <c r="C367" s="207" t="str">
        <f t="shared" si="24"/>
        <v/>
      </c>
      <c r="D367" s="73"/>
      <c r="E367" s="112"/>
      <c r="F367" s="121"/>
      <c r="G367" s="121"/>
      <c r="H367" s="72"/>
      <c r="I367" s="302" t="str">
        <f t="shared" si="25"/>
        <v/>
      </c>
      <c r="J367" s="72"/>
      <c r="K367" s="112"/>
      <c r="L367" s="112"/>
      <c r="M367" s="112"/>
      <c r="N367" s="112"/>
      <c r="O367" s="112"/>
      <c r="P367" s="112"/>
      <c r="Q367" s="112"/>
      <c r="R367" s="95"/>
      <c r="S367" s="72"/>
      <c r="T367" s="72"/>
      <c r="U367" s="72"/>
      <c r="V367" s="207" t="str">
        <f t="shared" si="26"/>
        <v/>
      </c>
      <c r="W367" s="95"/>
      <c r="X367" s="95"/>
      <c r="Y367" s="207" t="str">
        <f t="shared" si="27"/>
        <v/>
      </c>
      <c r="Z367" s="112"/>
      <c r="AA367" s="112"/>
      <c r="AB367" s="112"/>
      <c r="AC367" s="112"/>
      <c r="AD367" s="112"/>
      <c r="AE367" s="112"/>
      <c r="AF367" s="112"/>
      <c r="AG367" s="112"/>
      <c r="AH367" s="112"/>
      <c r="AI367" s="112"/>
      <c r="AJ367" s="112"/>
      <c r="AK367" s="112"/>
      <c r="AL367" s="112"/>
      <c r="AM367" s="112"/>
      <c r="AN367" s="112"/>
      <c r="AO367" s="72"/>
      <c r="AP367" s="112"/>
      <c r="AQ367" s="112"/>
      <c r="AR367" s="112"/>
      <c r="AS367" s="112"/>
      <c r="AT367" s="112"/>
      <c r="AU367" s="112"/>
      <c r="AV367" s="112"/>
    </row>
    <row r="368" spans="1:48" s="119" customFormat="1" collapsed="1" x14ac:dyDescent="0.2">
      <c r="A368" s="72"/>
      <c r="B368" s="121"/>
      <c r="C368" s="207" t="str">
        <f t="shared" si="24"/>
        <v/>
      </c>
      <c r="D368" s="73"/>
      <c r="E368" s="112"/>
      <c r="F368" s="121"/>
      <c r="G368" s="121"/>
      <c r="H368" s="72"/>
      <c r="I368" s="302" t="str">
        <f t="shared" si="25"/>
        <v/>
      </c>
      <c r="J368" s="72"/>
      <c r="K368" s="112"/>
      <c r="L368" s="112"/>
      <c r="M368" s="112"/>
      <c r="N368" s="112"/>
      <c r="O368" s="112"/>
      <c r="P368" s="112"/>
      <c r="Q368" s="112"/>
      <c r="R368" s="95"/>
      <c r="S368" s="72"/>
      <c r="T368" s="72"/>
      <c r="U368" s="72"/>
      <c r="V368" s="207" t="str">
        <f t="shared" si="26"/>
        <v/>
      </c>
      <c r="W368" s="95"/>
      <c r="X368" s="95"/>
      <c r="Y368" s="207" t="str">
        <f t="shared" si="27"/>
        <v/>
      </c>
      <c r="Z368" s="112"/>
      <c r="AA368" s="112"/>
      <c r="AB368" s="112"/>
      <c r="AC368" s="112"/>
      <c r="AD368" s="112"/>
      <c r="AE368" s="112"/>
      <c r="AF368" s="112"/>
      <c r="AG368" s="112"/>
      <c r="AH368" s="112"/>
      <c r="AI368" s="112"/>
      <c r="AJ368" s="112"/>
      <c r="AK368" s="112"/>
      <c r="AL368" s="112"/>
      <c r="AM368" s="112"/>
      <c r="AN368" s="112"/>
      <c r="AO368" s="72"/>
      <c r="AP368" s="112"/>
      <c r="AQ368" s="112"/>
      <c r="AR368" s="112"/>
      <c r="AS368" s="112"/>
      <c r="AT368" s="112"/>
      <c r="AU368" s="112"/>
      <c r="AV368" s="112"/>
    </row>
    <row r="369" spans="1:48" s="119" customFormat="1" collapsed="1" x14ac:dyDescent="0.2">
      <c r="A369" s="72"/>
      <c r="B369" s="121"/>
      <c r="C369" s="207" t="str">
        <f t="shared" si="24"/>
        <v/>
      </c>
      <c r="D369" s="73"/>
      <c r="E369" s="112"/>
      <c r="F369" s="121"/>
      <c r="G369" s="121"/>
      <c r="H369" s="72"/>
      <c r="I369" s="302" t="str">
        <f t="shared" si="25"/>
        <v/>
      </c>
      <c r="J369" s="72"/>
      <c r="K369" s="112"/>
      <c r="L369" s="112"/>
      <c r="M369" s="112"/>
      <c r="N369" s="112"/>
      <c r="O369" s="112"/>
      <c r="P369" s="112"/>
      <c r="Q369" s="112"/>
      <c r="R369" s="95"/>
      <c r="S369" s="72"/>
      <c r="T369" s="72"/>
      <c r="U369" s="72"/>
      <c r="V369" s="207" t="str">
        <f t="shared" si="26"/>
        <v/>
      </c>
      <c r="W369" s="95"/>
      <c r="X369" s="95"/>
      <c r="Y369" s="207" t="str">
        <f t="shared" si="27"/>
        <v/>
      </c>
      <c r="Z369" s="112"/>
      <c r="AA369" s="112"/>
      <c r="AB369" s="112"/>
      <c r="AC369" s="112"/>
      <c r="AD369" s="112"/>
      <c r="AE369" s="112"/>
      <c r="AF369" s="112"/>
      <c r="AG369" s="112"/>
      <c r="AH369" s="112"/>
      <c r="AI369" s="112"/>
      <c r="AJ369" s="112"/>
      <c r="AK369" s="112"/>
      <c r="AL369" s="112"/>
      <c r="AM369" s="112"/>
      <c r="AN369" s="112"/>
      <c r="AO369" s="72"/>
      <c r="AP369" s="112"/>
      <c r="AQ369" s="112"/>
      <c r="AR369" s="112"/>
      <c r="AS369" s="112"/>
      <c r="AT369" s="112"/>
      <c r="AU369" s="112"/>
      <c r="AV369" s="112"/>
    </row>
    <row r="370" spans="1:48" s="119" customFormat="1" collapsed="1" x14ac:dyDescent="0.2">
      <c r="A370" s="72"/>
      <c r="B370" s="121"/>
      <c r="C370" s="207" t="str">
        <f t="shared" si="24"/>
        <v/>
      </c>
      <c r="D370" s="73"/>
      <c r="E370" s="112"/>
      <c r="F370" s="121"/>
      <c r="G370" s="121"/>
      <c r="H370" s="72"/>
      <c r="I370" s="302" t="str">
        <f t="shared" si="25"/>
        <v/>
      </c>
      <c r="J370" s="72"/>
      <c r="K370" s="112"/>
      <c r="L370" s="112"/>
      <c r="M370" s="112"/>
      <c r="N370" s="112"/>
      <c r="O370" s="112"/>
      <c r="P370" s="112"/>
      <c r="Q370" s="112"/>
      <c r="R370" s="95"/>
      <c r="S370" s="72"/>
      <c r="T370" s="72"/>
      <c r="U370" s="72"/>
      <c r="V370" s="207" t="str">
        <f t="shared" si="26"/>
        <v/>
      </c>
      <c r="W370" s="95"/>
      <c r="X370" s="95"/>
      <c r="Y370" s="207" t="str">
        <f t="shared" si="27"/>
        <v/>
      </c>
      <c r="Z370" s="112"/>
      <c r="AA370" s="112"/>
      <c r="AB370" s="112"/>
      <c r="AC370" s="112"/>
      <c r="AD370" s="112"/>
      <c r="AE370" s="112"/>
      <c r="AF370" s="112"/>
      <c r="AG370" s="112"/>
      <c r="AH370" s="112"/>
      <c r="AI370" s="112"/>
      <c r="AJ370" s="112"/>
      <c r="AK370" s="112"/>
      <c r="AL370" s="112"/>
      <c r="AM370" s="112"/>
      <c r="AN370" s="112"/>
      <c r="AO370" s="72"/>
      <c r="AP370" s="112"/>
      <c r="AQ370" s="112"/>
      <c r="AR370" s="112"/>
      <c r="AS370" s="112"/>
      <c r="AT370" s="112"/>
      <c r="AU370" s="112"/>
      <c r="AV370" s="112"/>
    </row>
    <row r="371" spans="1:48" s="119" customFormat="1" collapsed="1" x14ac:dyDescent="0.2">
      <c r="A371" s="72"/>
      <c r="B371" s="121"/>
      <c r="C371" s="207" t="str">
        <f t="shared" si="24"/>
        <v/>
      </c>
      <c r="D371" s="73"/>
      <c r="E371" s="112"/>
      <c r="F371" s="121"/>
      <c r="G371" s="121"/>
      <c r="H371" s="72"/>
      <c r="I371" s="302" t="str">
        <f t="shared" si="25"/>
        <v/>
      </c>
      <c r="J371" s="72"/>
      <c r="K371" s="112"/>
      <c r="L371" s="112"/>
      <c r="M371" s="112"/>
      <c r="N371" s="112"/>
      <c r="O371" s="112"/>
      <c r="P371" s="112"/>
      <c r="Q371" s="112"/>
      <c r="R371" s="95"/>
      <c r="S371" s="72"/>
      <c r="T371" s="72"/>
      <c r="U371" s="72"/>
      <c r="V371" s="207" t="str">
        <f t="shared" si="26"/>
        <v/>
      </c>
      <c r="W371" s="95"/>
      <c r="X371" s="95"/>
      <c r="Y371" s="207" t="str">
        <f t="shared" si="27"/>
        <v/>
      </c>
      <c r="Z371" s="112"/>
      <c r="AA371" s="112"/>
      <c r="AB371" s="112"/>
      <c r="AC371" s="112"/>
      <c r="AD371" s="112"/>
      <c r="AE371" s="112"/>
      <c r="AF371" s="112"/>
      <c r="AG371" s="112"/>
      <c r="AH371" s="112"/>
      <c r="AI371" s="112"/>
      <c r="AJ371" s="112"/>
      <c r="AK371" s="112"/>
      <c r="AL371" s="112"/>
      <c r="AM371" s="112"/>
      <c r="AN371" s="112"/>
      <c r="AO371" s="72"/>
      <c r="AP371" s="112"/>
      <c r="AQ371" s="112"/>
      <c r="AR371" s="112"/>
      <c r="AS371" s="112"/>
      <c r="AT371" s="112"/>
      <c r="AU371" s="112"/>
      <c r="AV371" s="112"/>
    </row>
    <row r="372" spans="1:48" s="119" customFormat="1" collapsed="1" x14ac:dyDescent="0.2">
      <c r="A372" s="72"/>
      <c r="B372" s="121"/>
      <c r="C372" s="207" t="str">
        <f t="shared" si="24"/>
        <v/>
      </c>
      <c r="D372" s="73"/>
      <c r="E372" s="112"/>
      <c r="F372" s="121"/>
      <c r="G372" s="121"/>
      <c r="H372" s="72"/>
      <c r="I372" s="302" t="str">
        <f t="shared" si="25"/>
        <v/>
      </c>
      <c r="J372" s="72"/>
      <c r="K372" s="112"/>
      <c r="L372" s="112"/>
      <c r="M372" s="112"/>
      <c r="N372" s="112"/>
      <c r="O372" s="112"/>
      <c r="P372" s="112"/>
      <c r="Q372" s="112"/>
      <c r="R372" s="95"/>
      <c r="S372" s="72"/>
      <c r="T372" s="72"/>
      <c r="U372" s="72"/>
      <c r="V372" s="207" t="str">
        <f t="shared" si="26"/>
        <v/>
      </c>
      <c r="W372" s="95"/>
      <c r="X372" s="95"/>
      <c r="Y372" s="207" t="str">
        <f t="shared" si="27"/>
        <v/>
      </c>
      <c r="Z372" s="112"/>
      <c r="AA372" s="112"/>
      <c r="AB372" s="112"/>
      <c r="AC372" s="112"/>
      <c r="AD372" s="112"/>
      <c r="AE372" s="112"/>
      <c r="AF372" s="112"/>
      <c r="AG372" s="112"/>
      <c r="AH372" s="112"/>
      <c r="AI372" s="112"/>
      <c r="AJ372" s="112"/>
      <c r="AK372" s="112"/>
      <c r="AL372" s="112"/>
      <c r="AM372" s="112"/>
      <c r="AN372" s="112"/>
      <c r="AO372" s="72"/>
      <c r="AP372" s="112"/>
      <c r="AQ372" s="112"/>
      <c r="AR372" s="112"/>
      <c r="AS372" s="112"/>
      <c r="AT372" s="112"/>
      <c r="AU372" s="112"/>
      <c r="AV372" s="112"/>
    </row>
    <row r="373" spans="1:48" s="119" customFormat="1" collapsed="1" x14ac:dyDescent="0.2">
      <c r="A373" s="72"/>
      <c r="B373" s="121"/>
      <c r="C373" s="207" t="str">
        <f t="shared" si="24"/>
        <v/>
      </c>
      <c r="D373" s="73"/>
      <c r="E373" s="112"/>
      <c r="F373" s="121"/>
      <c r="G373" s="121"/>
      <c r="H373" s="72"/>
      <c r="I373" s="302" t="str">
        <f t="shared" si="25"/>
        <v/>
      </c>
      <c r="J373" s="72"/>
      <c r="K373" s="112"/>
      <c r="L373" s="112"/>
      <c r="M373" s="112"/>
      <c r="N373" s="112"/>
      <c r="O373" s="112"/>
      <c r="P373" s="112"/>
      <c r="Q373" s="112"/>
      <c r="R373" s="95"/>
      <c r="S373" s="72"/>
      <c r="T373" s="72"/>
      <c r="U373" s="72"/>
      <c r="V373" s="207" t="str">
        <f t="shared" si="26"/>
        <v/>
      </c>
      <c r="W373" s="95"/>
      <c r="X373" s="95"/>
      <c r="Y373" s="207" t="str">
        <f t="shared" si="27"/>
        <v/>
      </c>
      <c r="Z373" s="112"/>
      <c r="AA373" s="112"/>
      <c r="AB373" s="112"/>
      <c r="AC373" s="112"/>
      <c r="AD373" s="112"/>
      <c r="AE373" s="112"/>
      <c r="AF373" s="112"/>
      <c r="AG373" s="112"/>
      <c r="AH373" s="112"/>
      <c r="AI373" s="112"/>
      <c r="AJ373" s="112"/>
      <c r="AK373" s="112"/>
      <c r="AL373" s="112"/>
      <c r="AM373" s="112"/>
      <c r="AN373" s="112"/>
      <c r="AO373" s="72"/>
      <c r="AP373" s="112"/>
      <c r="AQ373" s="112"/>
      <c r="AR373" s="112"/>
      <c r="AS373" s="112"/>
      <c r="AT373" s="112"/>
      <c r="AU373" s="112"/>
      <c r="AV373" s="112"/>
    </row>
    <row r="374" spans="1:48" s="119" customFormat="1" collapsed="1" x14ac:dyDescent="0.2">
      <c r="A374" s="72"/>
      <c r="B374" s="121"/>
      <c r="C374" s="207" t="str">
        <f t="shared" si="24"/>
        <v/>
      </c>
      <c r="D374" s="73"/>
      <c r="E374" s="112"/>
      <c r="F374" s="121"/>
      <c r="G374" s="121"/>
      <c r="H374" s="72"/>
      <c r="I374" s="302" t="str">
        <f t="shared" si="25"/>
        <v/>
      </c>
      <c r="J374" s="72"/>
      <c r="K374" s="112"/>
      <c r="L374" s="112"/>
      <c r="M374" s="112"/>
      <c r="N374" s="112"/>
      <c r="O374" s="112"/>
      <c r="P374" s="112"/>
      <c r="Q374" s="112"/>
      <c r="R374" s="95"/>
      <c r="S374" s="72"/>
      <c r="T374" s="72"/>
      <c r="U374" s="72"/>
      <c r="V374" s="207" t="str">
        <f t="shared" si="26"/>
        <v/>
      </c>
      <c r="W374" s="95"/>
      <c r="X374" s="95"/>
      <c r="Y374" s="207" t="str">
        <f t="shared" si="27"/>
        <v/>
      </c>
      <c r="Z374" s="112"/>
      <c r="AA374" s="112"/>
      <c r="AB374" s="112"/>
      <c r="AC374" s="112"/>
      <c r="AD374" s="112"/>
      <c r="AE374" s="112"/>
      <c r="AF374" s="112"/>
      <c r="AG374" s="112"/>
      <c r="AH374" s="112"/>
      <c r="AI374" s="112"/>
      <c r="AJ374" s="112"/>
      <c r="AK374" s="112"/>
      <c r="AL374" s="112"/>
      <c r="AM374" s="112"/>
      <c r="AN374" s="112"/>
      <c r="AO374" s="72"/>
      <c r="AP374" s="112"/>
      <c r="AQ374" s="112"/>
      <c r="AR374" s="112"/>
      <c r="AS374" s="112"/>
      <c r="AT374" s="112"/>
      <c r="AU374" s="112"/>
      <c r="AV374" s="112"/>
    </row>
    <row r="375" spans="1:48" s="119" customFormat="1" collapsed="1" x14ac:dyDescent="0.2">
      <c r="A375" s="72"/>
      <c r="B375" s="121"/>
      <c r="C375" s="207" t="str">
        <f t="shared" si="24"/>
        <v/>
      </c>
      <c r="D375" s="73"/>
      <c r="E375" s="112"/>
      <c r="F375" s="121"/>
      <c r="G375" s="121"/>
      <c r="H375" s="72"/>
      <c r="I375" s="302" t="str">
        <f t="shared" si="25"/>
        <v/>
      </c>
      <c r="J375" s="72"/>
      <c r="K375" s="112"/>
      <c r="L375" s="112"/>
      <c r="M375" s="112"/>
      <c r="N375" s="112"/>
      <c r="O375" s="112"/>
      <c r="P375" s="112"/>
      <c r="Q375" s="112"/>
      <c r="R375" s="95"/>
      <c r="S375" s="72"/>
      <c r="T375" s="72"/>
      <c r="U375" s="72"/>
      <c r="V375" s="207" t="str">
        <f t="shared" si="26"/>
        <v/>
      </c>
      <c r="W375" s="95"/>
      <c r="X375" s="95"/>
      <c r="Y375" s="207" t="str">
        <f t="shared" si="27"/>
        <v/>
      </c>
      <c r="Z375" s="112"/>
      <c r="AA375" s="112"/>
      <c r="AB375" s="112"/>
      <c r="AC375" s="112"/>
      <c r="AD375" s="112"/>
      <c r="AE375" s="112"/>
      <c r="AF375" s="112"/>
      <c r="AG375" s="112"/>
      <c r="AH375" s="112"/>
      <c r="AI375" s="112"/>
      <c r="AJ375" s="112"/>
      <c r="AK375" s="112"/>
      <c r="AL375" s="112"/>
      <c r="AM375" s="112"/>
      <c r="AN375" s="112"/>
      <c r="AO375" s="72"/>
      <c r="AP375" s="112"/>
      <c r="AQ375" s="112"/>
      <c r="AR375" s="112"/>
      <c r="AS375" s="112"/>
      <c r="AT375" s="112"/>
      <c r="AU375" s="112"/>
      <c r="AV375" s="112"/>
    </row>
    <row r="376" spans="1:48" s="119" customFormat="1" collapsed="1" x14ac:dyDescent="0.2">
      <c r="A376" s="72"/>
      <c r="B376" s="121"/>
      <c r="C376" s="207" t="str">
        <f t="shared" si="24"/>
        <v/>
      </c>
      <c r="D376" s="73"/>
      <c r="E376" s="112"/>
      <c r="F376" s="121"/>
      <c r="G376" s="121"/>
      <c r="H376" s="72"/>
      <c r="I376" s="302" t="str">
        <f t="shared" si="25"/>
        <v/>
      </c>
      <c r="J376" s="72"/>
      <c r="K376" s="112"/>
      <c r="L376" s="112"/>
      <c r="M376" s="112"/>
      <c r="N376" s="112"/>
      <c r="O376" s="112"/>
      <c r="P376" s="112"/>
      <c r="Q376" s="112"/>
      <c r="R376" s="95"/>
      <c r="S376" s="72"/>
      <c r="T376" s="72"/>
      <c r="U376" s="72"/>
      <c r="V376" s="207" t="str">
        <f t="shared" si="26"/>
        <v/>
      </c>
      <c r="W376" s="95"/>
      <c r="X376" s="95"/>
      <c r="Y376" s="207" t="str">
        <f t="shared" si="27"/>
        <v/>
      </c>
      <c r="Z376" s="112"/>
      <c r="AA376" s="112"/>
      <c r="AB376" s="112"/>
      <c r="AC376" s="112"/>
      <c r="AD376" s="112"/>
      <c r="AE376" s="112"/>
      <c r="AF376" s="112"/>
      <c r="AG376" s="112"/>
      <c r="AH376" s="112"/>
      <c r="AI376" s="112"/>
      <c r="AJ376" s="112"/>
      <c r="AK376" s="112"/>
      <c r="AL376" s="112"/>
      <c r="AM376" s="112"/>
      <c r="AN376" s="112"/>
      <c r="AO376" s="72"/>
      <c r="AP376" s="112"/>
      <c r="AQ376" s="112"/>
      <c r="AR376" s="112"/>
      <c r="AS376" s="112"/>
      <c r="AT376" s="112"/>
      <c r="AU376" s="112"/>
      <c r="AV376" s="112"/>
    </row>
    <row r="377" spans="1:48" s="119" customFormat="1" collapsed="1" x14ac:dyDescent="0.2">
      <c r="A377" s="72"/>
      <c r="B377" s="121"/>
      <c r="C377" s="207" t="str">
        <f t="shared" si="24"/>
        <v/>
      </c>
      <c r="D377" s="73"/>
      <c r="E377" s="112"/>
      <c r="F377" s="121"/>
      <c r="G377" s="121"/>
      <c r="H377" s="72"/>
      <c r="I377" s="302" t="str">
        <f t="shared" si="25"/>
        <v/>
      </c>
      <c r="J377" s="72"/>
      <c r="K377" s="112"/>
      <c r="L377" s="112"/>
      <c r="M377" s="112"/>
      <c r="N377" s="112"/>
      <c r="O377" s="112"/>
      <c r="P377" s="112"/>
      <c r="Q377" s="112"/>
      <c r="R377" s="95"/>
      <c r="S377" s="72"/>
      <c r="T377" s="72"/>
      <c r="U377" s="72"/>
      <c r="V377" s="207" t="str">
        <f t="shared" si="26"/>
        <v/>
      </c>
      <c r="W377" s="95"/>
      <c r="X377" s="95"/>
      <c r="Y377" s="207" t="str">
        <f t="shared" si="27"/>
        <v/>
      </c>
      <c r="Z377" s="112"/>
      <c r="AA377" s="112"/>
      <c r="AB377" s="112"/>
      <c r="AC377" s="112"/>
      <c r="AD377" s="112"/>
      <c r="AE377" s="112"/>
      <c r="AF377" s="112"/>
      <c r="AG377" s="112"/>
      <c r="AH377" s="112"/>
      <c r="AI377" s="112"/>
      <c r="AJ377" s="112"/>
      <c r="AK377" s="112"/>
      <c r="AL377" s="112"/>
      <c r="AM377" s="112"/>
      <c r="AN377" s="112"/>
      <c r="AO377" s="72"/>
      <c r="AP377" s="112"/>
      <c r="AQ377" s="112"/>
      <c r="AR377" s="112"/>
      <c r="AS377" s="112"/>
      <c r="AT377" s="112"/>
      <c r="AU377" s="112"/>
      <c r="AV377" s="112"/>
    </row>
    <row r="378" spans="1:48" s="119" customFormat="1" collapsed="1" x14ac:dyDescent="0.2">
      <c r="A378" s="72"/>
      <c r="B378" s="121"/>
      <c r="C378" s="207" t="str">
        <f t="shared" si="24"/>
        <v/>
      </c>
      <c r="D378" s="73"/>
      <c r="E378" s="112"/>
      <c r="F378" s="121"/>
      <c r="G378" s="121"/>
      <c r="H378" s="72"/>
      <c r="I378" s="302" t="str">
        <f t="shared" si="25"/>
        <v/>
      </c>
      <c r="J378" s="72"/>
      <c r="K378" s="112"/>
      <c r="L378" s="112"/>
      <c r="M378" s="112"/>
      <c r="N378" s="112"/>
      <c r="O378" s="112"/>
      <c r="P378" s="112"/>
      <c r="Q378" s="112"/>
      <c r="R378" s="95"/>
      <c r="S378" s="72"/>
      <c r="T378" s="72"/>
      <c r="U378" s="72"/>
      <c r="V378" s="207" t="str">
        <f t="shared" si="26"/>
        <v/>
      </c>
      <c r="W378" s="95"/>
      <c r="X378" s="95"/>
      <c r="Y378" s="207" t="str">
        <f t="shared" si="27"/>
        <v/>
      </c>
      <c r="Z378" s="112"/>
      <c r="AA378" s="112"/>
      <c r="AB378" s="112"/>
      <c r="AC378" s="112"/>
      <c r="AD378" s="112"/>
      <c r="AE378" s="112"/>
      <c r="AF378" s="112"/>
      <c r="AG378" s="112"/>
      <c r="AH378" s="112"/>
      <c r="AI378" s="112"/>
      <c r="AJ378" s="112"/>
      <c r="AK378" s="112"/>
      <c r="AL378" s="112"/>
      <c r="AM378" s="112"/>
      <c r="AN378" s="112"/>
      <c r="AO378" s="72"/>
      <c r="AP378" s="112"/>
      <c r="AQ378" s="112"/>
      <c r="AR378" s="112"/>
      <c r="AS378" s="112"/>
      <c r="AT378" s="112"/>
      <c r="AU378" s="112"/>
      <c r="AV378" s="112"/>
    </row>
    <row r="379" spans="1:48" s="119" customFormat="1" collapsed="1" x14ac:dyDescent="0.2">
      <c r="A379" s="72"/>
      <c r="B379" s="121"/>
      <c r="C379" s="207" t="str">
        <f t="shared" si="24"/>
        <v/>
      </c>
      <c r="D379" s="73"/>
      <c r="E379" s="112"/>
      <c r="F379" s="121"/>
      <c r="G379" s="121"/>
      <c r="H379" s="72"/>
      <c r="I379" s="302" t="str">
        <f t="shared" si="25"/>
        <v/>
      </c>
      <c r="J379" s="72"/>
      <c r="K379" s="112"/>
      <c r="L379" s="112"/>
      <c r="M379" s="112"/>
      <c r="N379" s="112"/>
      <c r="O379" s="112"/>
      <c r="P379" s="112"/>
      <c r="Q379" s="112"/>
      <c r="R379" s="95"/>
      <c r="S379" s="72"/>
      <c r="T379" s="72"/>
      <c r="U379" s="72"/>
      <c r="V379" s="207" t="str">
        <f t="shared" si="26"/>
        <v/>
      </c>
      <c r="W379" s="95"/>
      <c r="X379" s="95"/>
      <c r="Y379" s="207" t="str">
        <f t="shared" si="27"/>
        <v/>
      </c>
      <c r="Z379" s="112"/>
      <c r="AA379" s="112"/>
      <c r="AB379" s="112"/>
      <c r="AC379" s="112"/>
      <c r="AD379" s="112"/>
      <c r="AE379" s="112"/>
      <c r="AF379" s="112"/>
      <c r="AG379" s="112"/>
      <c r="AH379" s="112"/>
      <c r="AI379" s="112"/>
      <c r="AJ379" s="112"/>
      <c r="AK379" s="112"/>
      <c r="AL379" s="112"/>
      <c r="AM379" s="112"/>
      <c r="AN379" s="112"/>
      <c r="AO379" s="72"/>
      <c r="AP379" s="112"/>
      <c r="AQ379" s="112"/>
      <c r="AR379" s="112"/>
      <c r="AS379" s="112"/>
      <c r="AT379" s="112"/>
      <c r="AU379" s="112"/>
      <c r="AV379" s="112"/>
    </row>
    <row r="380" spans="1:48" s="119" customFormat="1" collapsed="1" x14ac:dyDescent="0.2">
      <c r="A380" s="72"/>
      <c r="B380" s="121"/>
      <c r="C380" s="207" t="str">
        <f t="shared" si="24"/>
        <v/>
      </c>
      <c r="D380" s="73"/>
      <c r="E380" s="112"/>
      <c r="F380" s="121"/>
      <c r="G380" s="121"/>
      <c r="H380" s="72"/>
      <c r="I380" s="302" t="str">
        <f t="shared" si="25"/>
        <v/>
      </c>
      <c r="J380" s="72"/>
      <c r="K380" s="112"/>
      <c r="L380" s="112"/>
      <c r="M380" s="112"/>
      <c r="N380" s="112"/>
      <c r="O380" s="112"/>
      <c r="P380" s="112"/>
      <c r="Q380" s="112"/>
      <c r="R380" s="95"/>
      <c r="S380" s="72"/>
      <c r="T380" s="72"/>
      <c r="U380" s="72"/>
      <c r="V380" s="207" t="str">
        <f t="shared" si="26"/>
        <v/>
      </c>
      <c r="W380" s="95"/>
      <c r="X380" s="95"/>
      <c r="Y380" s="207" t="str">
        <f t="shared" si="27"/>
        <v/>
      </c>
      <c r="Z380" s="112"/>
      <c r="AA380" s="112"/>
      <c r="AB380" s="112"/>
      <c r="AC380" s="112"/>
      <c r="AD380" s="112"/>
      <c r="AE380" s="112"/>
      <c r="AF380" s="112"/>
      <c r="AG380" s="112"/>
      <c r="AH380" s="112"/>
      <c r="AI380" s="112"/>
      <c r="AJ380" s="112"/>
      <c r="AK380" s="112"/>
      <c r="AL380" s="112"/>
      <c r="AM380" s="112"/>
      <c r="AN380" s="112"/>
      <c r="AO380" s="72"/>
      <c r="AP380" s="112"/>
      <c r="AQ380" s="112"/>
      <c r="AR380" s="112"/>
      <c r="AS380" s="112"/>
      <c r="AT380" s="112"/>
      <c r="AU380" s="112"/>
      <c r="AV380" s="112"/>
    </row>
    <row r="381" spans="1:48" s="119" customFormat="1" collapsed="1" x14ac:dyDescent="0.2">
      <c r="A381" s="72"/>
      <c r="B381" s="121"/>
      <c r="C381" s="207" t="str">
        <f t="shared" si="24"/>
        <v/>
      </c>
      <c r="D381" s="73"/>
      <c r="E381" s="112"/>
      <c r="F381" s="121"/>
      <c r="G381" s="121"/>
      <c r="H381" s="72"/>
      <c r="I381" s="302" t="str">
        <f t="shared" si="25"/>
        <v/>
      </c>
      <c r="J381" s="72"/>
      <c r="K381" s="112"/>
      <c r="L381" s="112"/>
      <c r="M381" s="112"/>
      <c r="N381" s="112"/>
      <c r="O381" s="112"/>
      <c r="P381" s="112"/>
      <c r="Q381" s="112"/>
      <c r="R381" s="95"/>
      <c r="S381" s="72"/>
      <c r="T381" s="72"/>
      <c r="U381" s="72"/>
      <c r="V381" s="207" t="str">
        <f t="shared" si="26"/>
        <v/>
      </c>
      <c r="W381" s="95"/>
      <c r="X381" s="95"/>
      <c r="Y381" s="207" t="str">
        <f t="shared" si="27"/>
        <v/>
      </c>
      <c r="Z381" s="112"/>
      <c r="AA381" s="112"/>
      <c r="AB381" s="112"/>
      <c r="AC381" s="112"/>
      <c r="AD381" s="112"/>
      <c r="AE381" s="112"/>
      <c r="AF381" s="112"/>
      <c r="AG381" s="112"/>
      <c r="AH381" s="112"/>
      <c r="AI381" s="112"/>
      <c r="AJ381" s="112"/>
      <c r="AK381" s="112"/>
      <c r="AL381" s="112"/>
      <c r="AM381" s="112"/>
      <c r="AN381" s="112"/>
      <c r="AO381" s="72"/>
      <c r="AP381" s="112"/>
      <c r="AQ381" s="112"/>
      <c r="AR381" s="112"/>
      <c r="AS381" s="112"/>
      <c r="AT381" s="112"/>
      <c r="AU381" s="112"/>
      <c r="AV381" s="112"/>
    </row>
    <row r="382" spans="1:48" s="119" customFormat="1" collapsed="1" x14ac:dyDescent="0.2">
      <c r="A382" s="72"/>
      <c r="B382" s="121"/>
      <c r="C382" s="207" t="str">
        <f t="shared" si="24"/>
        <v/>
      </c>
      <c r="D382" s="73"/>
      <c r="E382" s="112"/>
      <c r="F382" s="121"/>
      <c r="G382" s="121"/>
      <c r="H382" s="72"/>
      <c r="I382" s="302" t="str">
        <f t="shared" si="25"/>
        <v/>
      </c>
      <c r="J382" s="72"/>
      <c r="K382" s="112"/>
      <c r="L382" s="112"/>
      <c r="M382" s="112"/>
      <c r="N382" s="112"/>
      <c r="O382" s="112"/>
      <c r="P382" s="112"/>
      <c r="Q382" s="112"/>
      <c r="R382" s="95"/>
      <c r="S382" s="72"/>
      <c r="T382" s="72"/>
      <c r="U382" s="72"/>
      <c r="V382" s="207" t="str">
        <f t="shared" si="26"/>
        <v/>
      </c>
      <c r="W382" s="95"/>
      <c r="X382" s="95"/>
      <c r="Y382" s="207" t="str">
        <f t="shared" si="27"/>
        <v/>
      </c>
      <c r="Z382" s="112"/>
      <c r="AA382" s="112"/>
      <c r="AB382" s="112"/>
      <c r="AC382" s="112"/>
      <c r="AD382" s="112"/>
      <c r="AE382" s="112"/>
      <c r="AF382" s="112"/>
      <c r="AG382" s="112"/>
      <c r="AH382" s="112"/>
      <c r="AI382" s="112"/>
      <c r="AJ382" s="112"/>
      <c r="AK382" s="112"/>
      <c r="AL382" s="112"/>
      <c r="AM382" s="112"/>
      <c r="AN382" s="112"/>
      <c r="AO382" s="72"/>
      <c r="AP382" s="112"/>
      <c r="AQ382" s="112"/>
      <c r="AR382" s="112"/>
      <c r="AS382" s="112"/>
      <c r="AT382" s="112"/>
      <c r="AU382" s="112"/>
      <c r="AV382" s="112"/>
    </row>
    <row r="383" spans="1:48" s="119" customFormat="1" collapsed="1" x14ac:dyDescent="0.2">
      <c r="A383" s="72"/>
      <c r="B383" s="121"/>
      <c r="C383" s="207" t="str">
        <f t="shared" si="24"/>
        <v/>
      </c>
      <c r="D383" s="73"/>
      <c r="E383" s="112"/>
      <c r="F383" s="121"/>
      <c r="G383" s="121"/>
      <c r="H383" s="72"/>
      <c r="I383" s="302" t="str">
        <f t="shared" si="25"/>
        <v/>
      </c>
      <c r="J383" s="72"/>
      <c r="K383" s="112"/>
      <c r="L383" s="112"/>
      <c r="M383" s="112"/>
      <c r="N383" s="112"/>
      <c r="O383" s="112"/>
      <c r="P383" s="112"/>
      <c r="Q383" s="112"/>
      <c r="R383" s="95"/>
      <c r="S383" s="72"/>
      <c r="T383" s="72"/>
      <c r="U383" s="72"/>
      <c r="V383" s="207" t="str">
        <f t="shared" si="26"/>
        <v/>
      </c>
      <c r="W383" s="95"/>
      <c r="X383" s="95"/>
      <c r="Y383" s="207" t="str">
        <f t="shared" si="27"/>
        <v/>
      </c>
      <c r="Z383" s="112"/>
      <c r="AA383" s="112"/>
      <c r="AB383" s="112"/>
      <c r="AC383" s="112"/>
      <c r="AD383" s="112"/>
      <c r="AE383" s="112"/>
      <c r="AF383" s="112"/>
      <c r="AG383" s="112"/>
      <c r="AH383" s="112"/>
      <c r="AI383" s="112"/>
      <c r="AJ383" s="112"/>
      <c r="AK383" s="112"/>
      <c r="AL383" s="112"/>
      <c r="AM383" s="112"/>
      <c r="AN383" s="112"/>
      <c r="AO383" s="72"/>
      <c r="AP383" s="112"/>
      <c r="AQ383" s="112"/>
      <c r="AR383" s="112"/>
      <c r="AS383" s="112"/>
      <c r="AT383" s="112"/>
      <c r="AU383" s="112"/>
      <c r="AV383" s="112"/>
    </row>
    <row r="384" spans="1:48" s="119" customFormat="1" collapsed="1" x14ac:dyDescent="0.2">
      <c r="A384" s="72"/>
      <c r="B384" s="121"/>
      <c r="C384" s="207" t="str">
        <f t="shared" si="24"/>
        <v/>
      </c>
      <c r="D384" s="73"/>
      <c r="E384" s="112"/>
      <c r="F384" s="121"/>
      <c r="G384" s="121"/>
      <c r="H384" s="72"/>
      <c r="I384" s="302" t="str">
        <f t="shared" si="25"/>
        <v/>
      </c>
      <c r="J384" s="72"/>
      <c r="K384" s="112"/>
      <c r="L384" s="112"/>
      <c r="M384" s="112"/>
      <c r="N384" s="112"/>
      <c r="O384" s="112"/>
      <c r="P384" s="112"/>
      <c r="Q384" s="112"/>
      <c r="R384" s="95"/>
      <c r="S384" s="72"/>
      <c r="T384" s="72"/>
      <c r="U384" s="72"/>
      <c r="V384" s="207" t="str">
        <f t="shared" si="26"/>
        <v/>
      </c>
      <c r="W384" s="95"/>
      <c r="X384" s="95"/>
      <c r="Y384" s="207" t="str">
        <f t="shared" si="27"/>
        <v/>
      </c>
      <c r="Z384" s="112"/>
      <c r="AA384" s="112"/>
      <c r="AB384" s="112"/>
      <c r="AC384" s="112"/>
      <c r="AD384" s="112"/>
      <c r="AE384" s="112"/>
      <c r="AF384" s="112"/>
      <c r="AG384" s="112"/>
      <c r="AH384" s="112"/>
      <c r="AI384" s="112"/>
      <c r="AJ384" s="112"/>
      <c r="AK384" s="112"/>
      <c r="AL384" s="112"/>
      <c r="AM384" s="112"/>
      <c r="AN384" s="112"/>
      <c r="AO384" s="72"/>
      <c r="AP384" s="112"/>
      <c r="AQ384" s="112"/>
      <c r="AR384" s="112"/>
      <c r="AS384" s="112"/>
      <c r="AT384" s="112"/>
      <c r="AU384" s="112"/>
      <c r="AV384" s="112"/>
    </row>
    <row r="385" spans="1:48" s="119" customFormat="1" collapsed="1" x14ac:dyDescent="0.2">
      <c r="A385" s="72"/>
      <c r="B385" s="121"/>
      <c r="C385" s="207" t="str">
        <f t="shared" si="24"/>
        <v/>
      </c>
      <c r="D385" s="73"/>
      <c r="E385" s="112"/>
      <c r="F385" s="121"/>
      <c r="G385" s="121"/>
      <c r="H385" s="72"/>
      <c r="I385" s="302" t="str">
        <f t="shared" si="25"/>
        <v/>
      </c>
      <c r="J385" s="72"/>
      <c r="K385" s="112"/>
      <c r="L385" s="112"/>
      <c r="M385" s="112"/>
      <c r="N385" s="112"/>
      <c r="O385" s="112"/>
      <c r="P385" s="112"/>
      <c r="Q385" s="112"/>
      <c r="R385" s="95"/>
      <c r="S385" s="72"/>
      <c r="T385" s="72"/>
      <c r="U385" s="72"/>
      <c r="V385" s="207" t="str">
        <f t="shared" si="26"/>
        <v/>
      </c>
      <c r="W385" s="95"/>
      <c r="X385" s="95"/>
      <c r="Y385" s="207" t="str">
        <f t="shared" si="27"/>
        <v/>
      </c>
      <c r="Z385" s="112"/>
      <c r="AA385" s="112"/>
      <c r="AB385" s="112"/>
      <c r="AC385" s="112"/>
      <c r="AD385" s="112"/>
      <c r="AE385" s="112"/>
      <c r="AF385" s="112"/>
      <c r="AG385" s="112"/>
      <c r="AH385" s="112"/>
      <c r="AI385" s="112"/>
      <c r="AJ385" s="112"/>
      <c r="AK385" s="112"/>
      <c r="AL385" s="112"/>
      <c r="AM385" s="112"/>
      <c r="AN385" s="112"/>
      <c r="AO385" s="72"/>
      <c r="AP385" s="112"/>
      <c r="AQ385" s="112"/>
      <c r="AR385" s="112"/>
      <c r="AS385" s="112"/>
      <c r="AT385" s="112"/>
      <c r="AU385" s="112"/>
      <c r="AV385" s="112"/>
    </row>
    <row r="386" spans="1:48" s="119" customFormat="1" collapsed="1" x14ac:dyDescent="0.2">
      <c r="A386" s="72"/>
      <c r="B386" s="121"/>
      <c r="C386" s="207" t="str">
        <f t="shared" si="24"/>
        <v/>
      </c>
      <c r="D386" s="73"/>
      <c r="E386" s="112"/>
      <c r="F386" s="121"/>
      <c r="G386" s="121"/>
      <c r="H386" s="72"/>
      <c r="I386" s="302" t="str">
        <f t="shared" si="25"/>
        <v/>
      </c>
      <c r="J386" s="72"/>
      <c r="K386" s="112"/>
      <c r="L386" s="112"/>
      <c r="M386" s="112"/>
      <c r="N386" s="112"/>
      <c r="O386" s="112"/>
      <c r="P386" s="112"/>
      <c r="Q386" s="112"/>
      <c r="R386" s="95"/>
      <c r="S386" s="72"/>
      <c r="T386" s="72"/>
      <c r="U386" s="72"/>
      <c r="V386" s="207" t="str">
        <f t="shared" si="26"/>
        <v/>
      </c>
      <c r="W386" s="95"/>
      <c r="X386" s="95"/>
      <c r="Y386" s="207" t="str">
        <f t="shared" si="27"/>
        <v/>
      </c>
      <c r="Z386" s="112"/>
      <c r="AA386" s="112"/>
      <c r="AB386" s="112"/>
      <c r="AC386" s="112"/>
      <c r="AD386" s="112"/>
      <c r="AE386" s="112"/>
      <c r="AF386" s="112"/>
      <c r="AG386" s="112"/>
      <c r="AH386" s="112"/>
      <c r="AI386" s="112"/>
      <c r="AJ386" s="112"/>
      <c r="AK386" s="112"/>
      <c r="AL386" s="112"/>
      <c r="AM386" s="112"/>
      <c r="AN386" s="112"/>
      <c r="AO386" s="72"/>
      <c r="AP386" s="112"/>
      <c r="AQ386" s="112"/>
      <c r="AR386" s="112"/>
      <c r="AS386" s="112"/>
      <c r="AT386" s="112"/>
      <c r="AU386" s="112"/>
      <c r="AV386" s="112"/>
    </row>
    <row r="387" spans="1:48" s="119" customFormat="1" collapsed="1" x14ac:dyDescent="0.2">
      <c r="A387" s="72"/>
      <c r="B387" s="121"/>
      <c r="C387" s="207" t="str">
        <f t="shared" si="24"/>
        <v/>
      </c>
      <c r="D387" s="73"/>
      <c r="E387" s="112"/>
      <c r="F387" s="121"/>
      <c r="G387" s="121"/>
      <c r="H387" s="72"/>
      <c r="I387" s="302" t="str">
        <f t="shared" si="25"/>
        <v/>
      </c>
      <c r="J387" s="72"/>
      <c r="K387" s="112"/>
      <c r="L387" s="112"/>
      <c r="M387" s="112"/>
      <c r="N387" s="112"/>
      <c r="O387" s="112"/>
      <c r="P387" s="112"/>
      <c r="Q387" s="112"/>
      <c r="R387" s="95"/>
      <c r="S387" s="72"/>
      <c r="T387" s="72"/>
      <c r="U387" s="72"/>
      <c r="V387" s="207" t="str">
        <f t="shared" si="26"/>
        <v/>
      </c>
      <c r="W387" s="95"/>
      <c r="X387" s="95"/>
      <c r="Y387" s="207" t="str">
        <f t="shared" si="27"/>
        <v/>
      </c>
      <c r="Z387" s="112"/>
      <c r="AA387" s="112"/>
      <c r="AB387" s="112"/>
      <c r="AC387" s="112"/>
      <c r="AD387" s="112"/>
      <c r="AE387" s="112"/>
      <c r="AF387" s="112"/>
      <c r="AG387" s="112"/>
      <c r="AH387" s="112"/>
      <c r="AI387" s="112"/>
      <c r="AJ387" s="112"/>
      <c r="AK387" s="112"/>
      <c r="AL387" s="112"/>
      <c r="AM387" s="112"/>
      <c r="AN387" s="112"/>
      <c r="AO387" s="72"/>
      <c r="AP387" s="112"/>
      <c r="AQ387" s="112"/>
      <c r="AR387" s="112"/>
      <c r="AS387" s="112"/>
      <c r="AT387" s="112"/>
      <c r="AU387" s="112"/>
      <c r="AV387" s="112"/>
    </row>
    <row r="388" spans="1:48" s="119" customFormat="1" collapsed="1" x14ac:dyDescent="0.2">
      <c r="A388" s="72"/>
      <c r="B388" s="121"/>
      <c r="C388" s="207" t="str">
        <f t="shared" si="24"/>
        <v/>
      </c>
      <c r="D388" s="73"/>
      <c r="E388" s="112"/>
      <c r="F388" s="121"/>
      <c r="G388" s="121"/>
      <c r="H388" s="72"/>
      <c r="I388" s="302" t="str">
        <f t="shared" si="25"/>
        <v/>
      </c>
      <c r="J388" s="72"/>
      <c r="K388" s="112"/>
      <c r="L388" s="112"/>
      <c r="M388" s="112"/>
      <c r="N388" s="112"/>
      <c r="O388" s="112"/>
      <c r="P388" s="112"/>
      <c r="Q388" s="112"/>
      <c r="R388" s="95"/>
      <c r="S388" s="72"/>
      <c r="T388" s="72"/>
      <c r="U388" s="72"/>
      <c r="V388" s="207" t="str">
        <f t="shared" si="26"/>
        <v/>
      </c>
      <c r="W388" s="95"/>
      <c r="X388" s="95"/>
      <c r="Y388" s="207" t="str">
        <f t="shared" si="27"/>
        <v/>
      </c>
      <c r="Z388" s="112"/>
      <c r="AA388" s="112"/>
      <c r="AB388" s="112"/>
      <c r="AC388" s="112"/>
      <c r="AD388" s="112"/>
      <c r="AE388" s="112"/>
      <c r="AF388" s="112"/>
      <c r="AG388" s="112"/>
      <c r="AH388" s="112"/>
      <c r="AI388" s="112"/>
      <c r="AJ388" s="112"/>
      <c r="AK388" s="112"/>
      <c r="AL388" s="112"/>
      <c r="AM388" s="112"/>
      <c r="AN388" s="112"/>
      <c r="AO388" s="72"/>
      <c r="AP388" s="112"/>
      <c r="AQ388" s="112"/>
      <c r="AR388" s="112"/>
      <c r="AS388" s="112"/>
      <c r="AT388" s="112"/>
      <c r="AU388" s="112"/>
      <c r="AV388" s="112"/>
    </row>
    <row r="389" spans="1:48" s="119" customFormat="1" collapsed="1" x14ac:dyDescent="0.2">
      <c r="A389" s="72"/>
      <c r="B389" s="121"/>
      <c r="C389" s="207" t="str">
        <f t="shared" si="24"/>
        <v/>
      </c>
      <c r="D389" s="73"/>
      <c r="E389" s="112"/>
      <c r="F389" s="121"/>
      <c r="G389" s="121"/>
      <c r="H389" s="72"/>
      <c r="I389" s="302" t="str">
        <f t="shared" si="25"/>
        <v/>
      </c>
      <c r="J389" s="72"/>
      <c r="K389" s="112"/>
      <c r="L389" s="112"/>
      <c r="M389" s="112"/>
      <c r="N389" s="112"/>
      <c r="O389" s="112"/>
      <c r="P389" s="112"/>
      <c r="Q389" s="112"/>
      <c r="R389" s="95"/>
      <c r="S389" s="72"/>
      <c r="T389" s="72"/>
      <c r="U389" s="72"/>
      <c r="V389" s="207" t="str">
        <f t="shared" si="26"/>
        <v/>
      </c>
      <c r="W389" s="95"/>
      <c r="X389" s="95"/>
      <c r="Y389" s="207" t="str">
        <f t="shared" si="27"/>
        <v/>
      </c>
      <c r="Z389" s="112"/>
      <c r="AA389" s="112"/>
      <c r="AB389" s="112"/>
      <c r="AC389" s="112"/>
      <c r="AD389" s="112"/>
      <c r="AE389" s="112"/>
      <c r="AF389" s="112"/>
      <c r="AG389" s="112"/>
      <c r="AH389" s="112"/>
      <c r="AI389" s="112"/>
      <c r="AJ389" s="112"/>
      <c r="AK389" s="112"/>
      <c r="AL389" s="112"/>
      <c r="AM389" s="112"/>
      <c r="AN389" s="112"/>
      <c r="AO389" s="72"/>
      <c r="AP389" s="112"/>
      <c r="AQ389" s="112"/>
      <c r="AR389" s="112"/>
      <c r="AS389" s="112"/>
      <c r="AT389" s="112"/>
      <c r="AU389" s="112"/>
      <c r="AV389" s="112"/>
    </row>
    <row r="390" spans="1:48" s="119" customFormat="1" collapsed="1" x14ac:dyDescent="0.2">
      <c r="A390" s="72"/>
      <c r="B390" s="121"/>
      <c r="C390" s="207" t="str">
        <f t="shared" si="24"/>
        <v/>
      </c>
      <c r="D390" s="73"/>
      <c r="E390" s="112"/>
      <c r="F390" s="121"/>
      <c r="G390" s="121"/>
      <c r="H390" s="72"/>
      <c r="I390" s="302" t="str">
        <f t="shared" si="25"/>
        <v/>
      </c>
      <c r="J390" s="72"/>
      <c r="K390" s="112"/>
      <c r="L390" s="112"/>
      <c r="M390" s="112"/>
      <c r="N390" s="112"/>
      <c r="O390" s="112"/>
      <c r="P390" s="112"/>
      <c r="Q390" s="112"/>
      <c r="R390" s="95"/>
      <c r="S390" s="72"/>
      <c r="T390" s="72"/>
      <c r="U390" s="72"/>
      <c r="V390" s="207" t="str">
        <f t="shared" si="26"/>
        <v/>
      </c>
      <c r="W390" s="95"/>
      <c r="X390" s="95"/>
      <c r="Y390" s="207" t="str">
        <f t="shared" si="27"/>
        <v/>
      </c>
      <c r="Z390" s="112"/>
      <c r="AA390" s="112"/>
      <c r="AB390" s="112"/>
      <c r="AC390" s="112"/>
      <c r="AD390" s="112"/>
      <c r="AE390" s="112"/>
      <c r="AF390" s="112"/>
      <c r="AG390" s="112"/>
      <c r="AH390" s="112"/>
      <c r="AI390" s="112"/>
      <c r="AJ390" s="112"/>
      <c r="AK390" s="112"/>
      <c r="AL390" s="112"/>
      <c r="AM390" s="112"/>
      <c r="AN390" s="112"/>
      <c r="AO390" s="72"/>
      <c r="AP390" s="112"/>
      <c r="AQ390" s="112"/>
      <c r="AR390" s="112"/>
      <c r="AS390" s="112"/>
      <c r="AT390" s="112"/>
      <c r="AU390" s="112"/>
      <c r="AV390" s="112"/>
    </row>
    <row r="391" spans="1:48" s="119" customFormat="1" collapsed="1" x14ac:dyDescent="0.2">
      <c r="A391" s="72"/>
      <c r="B391" s="121"/>
      <c r="C391" s="207" t="str">
        <f t="shared" ref="C391:C454" si="28">IF(D391="","",(VLOOKUP(D391,Generic_Road_Names_Table_Array,2,FALSE)))</f>
        <v/>
      </c>
      <c r="D391" s="73"/>
      <c r="E391" s="112"/>
      <c r="F391" s="121"/>
      <c r="G391" s="121"/>
      <c r="H391" s="72"/>
      <c r="I391" s="302" t="str">
        <f t="shared" ref="I391:I454" si="29">IF(H391="","",(VLOOKUP(H391,Generic_Side_Table_Array,2,FALSE)))</f>
        <v/>
      </c>
      <c r="J391" s="72"/>
      <c r="K391" s="112"/>
      <c r="L391" s="112"/>
      <c r="M391" s="112"/>
      <c r="N391" s="112"/>
      <c r="O391" s="112"/>
      <c r="P391" s="112"/>
      <c r="Q391" s="112"/>
      <c r="R391" s="95"/>
      <c r="S391" s="72"/>
      <c r="T391" s="72"/>
      <c r="U391" s="72"/>
      <c r="V391" s="207" t="str">
        <f t="shared" ref="V391:V454" si="30">IF(U391="","",(VLOOKUP(U391,Generic_Length_Adjustment_Reason_Table_Array,2,FALSE)))</f>
        <v/>
      </c>
      <c r="W391" s="95"/>
      <c r="X391" s="95"/>
      <c r="Y391" s="207" t="str">
        <f t="shared" ref="Y391:Y454" si="31">IF(X391="","",(VLOOKUP(X391,Shoulder_Shoulder_Material_Table_Array,2,FALSE)))</f>
        <v/>
      </c>
      <c r="Z391" s="112"/>
      <c r="AA391" s="112"/>
      <c r="AB391" s="112"/>
      <c r="AC391" s="112"/>
      <c r="AD391" s="112"/>
      <c r="AE391" s="112"/>
      <c r="AF391" s="112"/>
      <c r="AG391" s="112"/>
      <c r="AH391" s="112"/>
      <c r="AI391" s="112"/>
      <c r="AJ391" s="112"/>
      <c r="AK391" s="112"/>
      <c r="AL391" s="112"/>
      <c r="AM391" s="112"/>
      <c r="AN391" s="112"/>
      <c r="AO391" s="72"/>
      <c r="AP391" s="112"/>
      <c r="AQ391" s="112"/>
      <c r="AR391" s="112"/>
      <c r="AS391" s="112"/>
      <c r="AT391" s="112"/>
      <c r="AU391" s="112"/>
      <c r="AV391" s="112"/>
    </row>
    <row r="392" spans="1:48" s="119" customFormat="1" collapsed="1" x14ac:dyDescent="0.2">
      <c r="A392" s="72"/>
      <c r="B392" s="121"/>
      <c r="C392" s="207" t="str">
        <f t="shared" si="28"/>
        <v/>
      </c>
      <c r="D392" s="73"/>
      <c r="E392" s="112"/>
      <c r="F392" s="121"/>
      <c r="G392" s="121"/>
      <c r="H392" s="72"/>
      <c r="I392" s="302" t="str">
        <f t="shared" si="29"/>
        <v/>
      </c>
      <c r="J392" s="72"/>
      <c r="K392" s="112"/>
      <c r="L392" s="112"/>
      <c r="M392" s="112"/>
      <c r="N392" s="112"/>
      <c r="O392" s="112"/>
      <c r="P392" s="112"/>
      <c r="Q392" s="112"/>
      <c r="R392" s="95"/>
      <c r="S392" s="72"/>
      <c r="T392" s="72"/>
      <c r="U392" s="72"/>
      <c r="V392" s="207" t="str">
        <f t="shared" si="30"/>
        <v/>
      </c>
      <c r="W392" s="95"/>
      <c r="X392" s="95"/>
      <c r="Y392" s="207" t="str">
        <f t="shared" si="31"/>
        <v/>
      </c>
      <c r="Z392" s="112"/>
      <c r="AA392" s="112"/>
      <c r="AB392" s="112"/>
      <c r="AC392" s="112"/>
      <c r="AD392" s="112"/>
      <c r="AE392" s="112"/>
      <c r="AF392" s="112"/>
      <c r="AG392" s="112"/>
      <c r="AH392" s="112"/>
      <c r="AI392" s="112"/>
      <c r="AJ392" s="112"/>
      <c r="AK392" s="112"/>
      <c r="AL392" s="112"/>
      <c r="AM392" s="112"/>
      <c r="AN392" s="112"/>
      <c r="AO392" s="72"/>
      <c r="AP392" s="112"/>
      <c r="AQ392" s="112"/>
      <c r="AR392" s="112"/>
      <c r="AS392" s="112"/>
      <c r="AT392" s="112"/>
      <c r="AU392" s="112"/>
      <c r="AV392" s="112"/>
    </row>
    <row r="393" spans="1:48" s="119" customFormat="1" collapsed="1" x14ac:dyDescent="0.2">
      <c r="A393" s="72"/>
      <c r="B393" s="121"/>
      <c r="C393" s="207" t="str">
        <f t="shared" si="28"/>
        <v/>
      </c>
      <c r="D393" s="73"/>
      <c r="E393" s="112"/>
      <c r="F393" s="121"/>
      <c r="G393" s="121"/>
      <c r="H393" s="72"/>
      <c r="I393" s="302" t="str">
        <f t="shared" si="29"/>
        <v/>
      </c>
      <c r="J393" s="72"/>
      <c r="K393" s="112"/>
      <c r="L393" s="112"/>
      <c r="M393" s="112"/>
      <c r="N393" s="112"/>
      <c r="O393" s="112"/>
      <c r="P393" s="112"/>
      <c r="Q393" s="112"/>
      <c r="R393" s="95"/>
      <c r="S393" s="72"/>
      <c r="T393" s="72"/>
      <c r="U393" s="72"/>
      <c r="V393" s="207" t="str">
        <f t="shared" si="30"/>
        <v/>
      </c>
      <c r="W393" s="95"/>
      <c r="X393" s="95"/>
      <c r="Y393" s="207" t="str">
        <f t="shared" si="31"/>
        <v/>
      </c>
      <c r="Z393" s="112"/>
      <c r="AA393" s="112"/>
      <c r="AB393" s="112"/>
      <c r="AC393" s="112"/>
      <c r="AD393" s="112"/>
      <c r="AE393" s="112"/>
      <c r="AF393" s="112"/>
      <c r="AG393" s="112"/>
      <c r="AH393" s="112"/>
      <c r="AI393" s="112"/>
      <c r="AJ393" s="112"/>
      <c r="AK393" s="112"/>
      <c r="AL393" s="112"/>
      <c r="AM393" s="112"/>
      <c r="AN393" s="112"/>
      <c r="AO393" s="72"/>
      <c r="AP393" s="112"/>
      <c r="AQ393" s="112"/>
      <c r="AR393" s="112"/>
      <c r="AS393" s="112"/>
      <c r="AT393" s="112"/>
      <c r="AU393" s="112"/>
      <c r="AV393" s="112"/>
    </row>
    <row r="394" spans="1:48" s="119" customFormat="1" collapsed="1" x14ac:dyDescent="0.2">
      <c r="A394" s="72"/>
      <c r="B394" s="121"/>
      <c r="C394" s="207" t="str">
        <f t="shared" si="28"/>
        <v/>
      </c>
      <c r="D394" s="73"/>
      <c r="E394" s="112"/>
      <c r="F394" s="121"/>
      <c r="G394" s="121"/>
      <c r="H394" s="72"/>
      <c r="I394" s="302" t="str">
        <f t="shared" si="29"/>
        <v/>
      </c>
      <c r="J394" s="72"/>
      <c r="K394" s="112"/>
      <c r="L394" s="112"/>
      <c r="M394" s="112"/>
      <c r="N394" s="112"/>
      <c r="O394" s="112"/>
      <c r="P394" s="112"/>
      <c r="Q394" s="112"/>
      <c r="R394" s="95"/>
      <c r="S394" s="72"/>
      <c r="T394" s="72"/>
      <c r="U394" s="72"/>
      <c r="V394" s="207" t="str">
        <f t="shared" si="30"/>
        <v/>
      </c>
      <c r="W394" s="95"/>
      <c r="X394" s="95"/>
      <c r="Y394" s="207" t="str">
        <f t="shared" si="31"/>
        <v/>
      </c>
      <c r="Z394" s="112"/>
      <c r="AA394" s="112"/>
      <c r="AB394" s="112"/>
      <c r="AC394" s="112"/>
      <c r="AD394" s="112"/>
      <c r="AE394" s="112"/>
      <c r="AF394" s="112"/>
      <c r="AG394" s="112"/>
      <c r="AH394" s="112"/>
      <c r="AI394" s="112"/>
      <c r="AJ394" s="112"/>
      <c r="AK394" s="112"/>
      <c r="AL394" s="112"/>
      <c r="AM394" s="112"/>
      <c r="AN394" s="112"/>
      <c r="AO394" s="72"/>
      <c r="AP394" s="112"/>
      <c r="AQ394" s="112"/>
      <c r="AR394" s="112"/>
      <c r="AS394" s="112"/>
      <c r="AT394" s="112"/>
      <c r="AU394" s="112"/>
      <c r="AV394" s="112"/>
    </row>
    <row r="395" spans="1:48" s="119" customFormat="1" collapsed="1" x14ac:dyDescent="0.2">
      <c r="A395" s="72"/>
      <c r="B395" s="121"/>
      <c r="C395" s="207" t="str">
        <f t="shared" si="28"/>
        <v/>
      </c>
      <c r="D395" s="73"/>
      <c r="E395" s="112"/>
      <c r="F395" s="121"/>
      <c r="G395" s="121"/>
      <c r="H395" s="72"/>
      <c r="I395" s="302" t="str">
        <f t="shared" si="29"/>
        <v/>
      </c>
      <c r="J395" s="72"/>
      <c r="K395" s="112"/>
      <c r="L395" s="112"/>
      <c r="M395" s="112"/>
      <c r="N395" s="112"/>
      <c r="O395" s="112"/>
      <c r="P395" s="112"/>
      <c r="Q395" s="112"/>
      <c r="R395" s="95"/>
      <c r="S395" s="72"/>
      <c r="T395" s="72"/>
      <c r="U395" s="72"/>
      <c r="V395" s="207" t="str">
        <f t="shared" si="30"/>
        <v/>
      </c>
      <c r="W395" s="95"/>
      <c r="X395" s="95"/>
      <c r="Y395" s="207" t="str">
        <f t="shared" si="31"/>
        <v/>
      </c>
      <c r="Z395" s="112"/>
      <c r="AA395" s="112"/>
      <c r="AB395" s="112"/>
      <c r="AC395" s="112"/>
      <c r="AD395" s="112"/>
      <c r="AE395" s="112"/>
      <c r="AF395" s="112"/>
      <c r="AG395" s="112"/>
      <c r="AH395" s="112"/>
      <c r="AI395" s="112"/>
      <c r="AJ395" s="112"/>
      <c r="AK395" s="112"/>
      <c r="AL395" s="112"/>
      <c r="AM395" s="112"/>
      <c r="AN395" s="112"/>
      <c r="AO395" s="72"/>
      <c r="AP395" s="112"/>
      <c r="AQ395" s="112"/>
      <c r="AR395" s="112"/>
      <c r="AS395" s="112"/>
      <c r="AT395" s="112"/>
      <c r="AU395" s="112"/>
      <c r="AV395" s="112"/>
    </row>
    <row r="396" spans="1:48" s="119" customFormat="1" collapsed="1" x14ac:dyDescent="0.2">
      <c r="A396" s="72"/>
      <c r="B396" s="121"/>
      <c r="C396" s="207" t="str">
        <f t="shared" si="28"/>
        <v/>
      </c>
      <c r="D396" s="73"/>
      <c r="E396" s="112"/>
      <c r="F396" s="121"/>
      <c r="G396" s="121"/>
      <c r="H396" s="72"/>
      <c r="I396" s="302" t="str">
        <f t="shared" si="29"/>
        <v/>
      </c>
      <c r="J396" s="72"/>
      <c r="K396" s="112"/>
      <c r="L396" s="112"/>
      <c r="M396" s="112"/>
      <c r="N396" s="112"/>
      <c r="O396" s="112"/>
      <c r="P396" s="112"/>
      <c r="Q396" s="112"/>
      <c r="R396" s="95"/>
      <c r="S396" s="72"/>
      <c r="T396" s="72"/>
      <c r="U396" s="72"/>
      <c r="V396" s="207" t="str">
        <f t="shared" si="30"/>
        <v/>
      </c>
      <c r="W396" s="95"/>
      <c r="X396" s="95"/>
      <c r="Y396" s="207" t="str">
        <f t="shared" si="31"/>
        <v/>
      </c>
      <c r="Z396" s="112"/>
      <c r="AA396" s="112"/>
      <c r="AB396" s="112"/>
      <c r="AC396" s="112"/>
      <c r="AD396" s="112"/>
      <c r="AE396" s="112"/>
      <c r="AF396" s="112"/>
      <c r="AG396" s="112"/>
      <c r="AH396" s="112"/>
      <c r="AI396" s="112"/>
      <c r="AJ396" s="112"/>
      <c r="AK396" s="112"/>
      <c r="AL396" s="112"/>
      <c r="AM396" s="112"/>
      <c r="AN396" s="112"/>
      <c r="AO396" s="72"/>
      <c r="AP396" s="112"/>
      <c r="AQ396" s="112"/>
      <c r="AR396" s="112"/>
      <c r="AS396" s="112"/>
      <c r="AT396" s="112"/>
      <c r="AU396" s="112"/>
      <c r="AV396" s="112"/>
    </row>
    <row r="397" spans="1:48" s="119" customFormat="1" collapsed="1" x14ac:dyDescent="0.2">
      <c r="A397" s="72"/>
      <c r="B397" s="121"/>
      <c r="C397" s="207" t="str">
        <f t="shared" si="28"/>
        <v/>
      </c>
      <c r="D397" s="73"/>
      <c r="E397" s="112"/>
      <c r="F397" s="121"/>
      <c r="G397" s="121"/>
      <c r="H397" s="72"/>
      <c r="I397" s="302" t="str">
        <f t="shared" si="29"/>
        <v/>
      </c>
      <c r="J397" s="72"/>
      <c r="K397" s="112"/>
      <c r="L397" s="112"/>
      <c r="M397" s="112"/>
      <c r="N397" s="112"/>
      <c r="O397" s="112"/>
      <c r="P397" s="112"/>
      <c r="Q397" s="112"/>
      <c r="R397" s="95"/>
      <c r="S397" s="72"/>
      <c r="T397" s="72"/>
      <c r="U397" s="72"/>
      <c r="V397" s="207" t="str">
        <f t="shared" si="30"/>
        <v/>
      </c>
      <c r="W397" s="95"/>
      <c r="X397" s="95"/>
      <c r="Y397" s="207" t="str">
        <f t="shared" si="31"/>
        <v/>
      </c>
      <c r="Z397" s="112"/>
      <c r="AA397" s="112"/>
      <c r="AB397" s="112"/>
      <c r="AC397" s="112"/>
      <c r="AD397" s="112"/>
      <c r="AE397" s="112"/>
      <c r="AF397" s="112"/>
      <c r="AG397" s="112"/>
      <c r="AH397" s="112"/>
      <c r="AI397" s="112"/>
      <c r="AJ397" s="112"/>
      <c r="AK397" s="112"/>
      <c r="AL397" s="112"/>
      <c r="AM397" s="112"/>
      <c r="AN397" s="112"/>
      <c r="AO397" s="72"/>
      <c r="AP397" s="112"/>
      <c r="AQ397" s="112"/>
      <c r="AR397" s="112"/>
      <c r="AS397" s="112"/>
      <c r="AT397" s="112"/>
      <c r="AU397" s="112"/>
      <c r="AV397" s="112"/>
    </row>
    <row r="398" spans="1:48" s="119" customFormat="1" collapsed="1" x14ac:dyDescent="0.2">
      <c r="A398" s="72"/>
      <c r="B398" s="121"/>
      <c r="C398" s="207" t="str">
        <f t="shared" si="28"/>
        <v/>
      </c>
      <c r="D398" s="73"/>
      <c r="E398" s="112"/>
      <c r="F398" s="121"/>
      <c r="G398" s="121"/>
      <c r="H398" s="72"/>
      <c r="I398" s="302" t="str">
        <f t="shared" si="29"/>
        <v/>
      </c>
      <c r="J398" s="72"/>
      <c r="K398" s="112"/>
      <c r="L398" s="112"/>
      <c r="M398" s="112"/>
      <c r="N398" s="112"/>
      <c r="O398" s="112"/>
      <c r="P398" s="112"/>
      <c r="Q398" s="112"/>
      <c r="R398" s="95"/>
      <c r="S398" s="72"/>
      <c r="T398" s="72"/>
      <c r="U398" s="72"/>
      <c r="V398" s="207" t="str">
        <f t="shared" si="30"/>
        <v/>
      </c>
      <c r="W398" s="95"/>
      <c r="X398" s="95"/>
      <c r="Y398" s="207" t="str">
        <f t="shared" si="31"/>
        <v/>
      </c>
      <c r="Z398" s="112"/>
      <c r="AA398" s="112"/>
      <c r="AB398" s="112"/>
      <c r="AC398" s="112"/>
      <c r="AD398" s="112"/>
      <c r="AE398" s="112"/>
      <c r="AF398" s="112"/>
      <c r="AG398" s="112"/>
      <c r="AH398" s="112"/>
      <c r="AI398" s="112"/>
      <c r="AJ398" s="112"/>
      <c r="AK398" s="112"/>
      <c r="AL398" s="112"/>
      <c r="AM398" s="112"/>
      <c r="AN398" s="112"/>
      <c r="AO398" s="72"/>
      <c r="AP398" s="112"/>
      <c r="AQ398" s="112"/>
      <c r="AR398" s="112"/>
      <c r="AS398" s="112"/>
      <c r="AT398" s="112"/>
      <c r="AU398" s="112"/>
      <c r="AV398" s="112"/>
    </row>
    <row r="399" spans="1:48" s="119" customFormat="1" collapsed="1" x14ac:dyDescent="0.2">
      <c r="A399" s="72"/>
      <c r="B399" s="121"/>
      <c r="C399" s="207" t="str">
        <f t="shared" si="28"/>
        <v/>
      </c>
      <c r="D399" s="73"/>
      <c r="E399" s="112"/>
      <c r="F399" s="121"/>
      <c r="G399" s="121"/>
      <c r="H399" s="72"/>
      <c r="I399" s="302" t="str">
        <f t="shared" si="29"/>
        <v/>
      </c>
      <c r="J399" s="72"/>
      <c r="K399" s="112"/>
      <c r="L399" s="112"/>
      <c r="M399" s="112"/>
      <c r="N399" s="112"/>
      <c r="O399" s="112"/>
      <c r="P399" s="112"/>
      <c r="Q399" s="112"/>
      <c r="R399" s="95"/>
      <c r="S399" s="72"/>
      <c r="T399" s="72"/>
      <c r="U399" s="72"/>
      <c r="V399" s="207" t="str">
        <f t="shared" si="30"/>
        <v/>
      </c>
      <c r="W399" s="95"/>
      <c r="X399" s="95"/>
      <c r="Y399" s="207" t="str">
        <f t="shared" si="31"/>
        <v/>
      </c>
      <c r="Z399" s="112"/>
      <c r="AA399" s="112"/>
      <c r="AB399" s="112"/>
      <c r="AC399" s="112"/>
      <c r="AD399" s="112"/>
      <c r="AE399" s="112"/>
      <c r="AF399" s="112"/>
      <c r="AG399" s="112"/>
      <c r="AH399" s="112"/>
      <c r="AI399" s="112"/>
      <c r="AJ399" s="112"/>
      <c r="AK399" s="112"/>
      <c r="AL399" s="112"/>
      <c r="AM399" s="112"/>
      <c r="AN399" s="112"/>
      <c r="AO399" s="72"/>
      <c r="AP399" s="112"/>
      <c r="AQ399" s="112"/>
      <c r="AR399" s="112"/>
      <c r="AS399" s="112"/>
      <c r="AT399" s="112"/>
      <c r="AU399" s="112"/>
      <c r="AV399" s="112"/>
    </row>
    <row r="400" spans="1:48" s="119" customFormat="1" collapsed="1" x14ac:dyDescent="0.2">
      <c r="A400" s="72"/>
      <c r="B400" s="121"/>
      <c r="C400" s="207" t="str">
        <f t="shared" si="28"/>
        <v/>
      </c>
      <c r="D400" s="73"/>
      <c r="E400" s="112"/>
      <c r="F400" s="121"/>
      <c r="G400" s="121"/>
      <c r="H400" s="72"/>
      <c r="I400" s="302" t="str">
        <f t="shared" si="29"/>
        <v/>
      </c>
      <c r="J400" s="72"/>
      <c r="K400" s="112"/>
      <c r="L400" s="112"/>
      <c r="M400" s="112"/>
      <c r="N400" s="112"/>
      <c r="O400" s="112"/>
      <c r="P400" s="112"/>
      <c r="Q400" s="112"/>
      <c r="R400" s="95"/>
      <c r="S400" s="72"/>
      <c r="T400" s="72"/>
      <c r="U400" s="72"/>
      <c r="V400" s="207" t="str">
        <f t="shared" si="30"/>
        <v/>
      </c>
      <c r="W400" s="95"/>
      <c r="X400" s="95"/>
      <c r="Y400" s="207" t="str">
        <f t="shared" si="31"/>
        <v/>
      </c>
      <c r="Z400" s="112"/>
      <c r="AA400" s="112"/>
      <c r="AB400" s="112"/>
      <c r="AC400" s="112"/>
      <c r="AD400" s="112"/>
      <c r="AE400" s="112"/>
      <c r="AF400" s="112"/>
      <c r="AG400" s="112"/>
      <c r="AH400" s="112"/>
      <c r="AI400" s="112"/>
      <c r="AJ400" s="112"/>
      <c r="AK400" s="112"/>
      <c r="AL400" s="112"/>
      <c r="AM400" s="112"/>
      <c r="AN400" s="112"/>
      <c r="AO400" s="72"/>
      <c r="AP400" s="112"/>
      <c r="AQ400" s="112"/>
      <c r="AR400" s="112"/>
      <c r="AS400" s="112"/>
      <c r="AT400" s="112"/>
      <c r="AU400" s="112"/>
      <c r="AV400" s="112"/>
    </row>
    <row r="401" spans="1:48" s="119" customFormat="1" collapsed="1" x14ac:dyDescent="0.2">
      <c r="A401" s="72"/>
      <c r="B401" s="121"/>
      <c r="C401" s="207" t="str">
        <f t="shared" si="28"/>
        <v/>
      </c>
      <c r="D401" s="73"/>
      <c r="E401" s="112"/>
      <c r="F401" s="121"/>
      <c r="G401" s="121"/>
      <c r="H401" s="72"/>
      <c r="I401" s="302" t="str">
        <f t="shared" si="29"/>
        <v/>
      </c>
      <c r="J401" s="72"/>
      <c r="K401" s="112"/>
      <c r="L401" s="112"/>
      <c r="M401" s="112"/>
      <c r="N401" s="112"/>
      <c r="O401" s="112"/>
      <c r="P401" s="112"/>
      <c r="Q401" s="112"/>
      <c r="R401" s="95"/>
      <c r="S401" s="72"/>
      <c r="T401" s="72"/>
      <c r="U401" s="72"/>
      <c r="V401" s="207" t="str">
        <f t="shared" si="30"/>
        <v/>
      </c>
      <c r="W401" s="95"/>
      <c r="X401" s="95"/>
      <c r="Y401" s="207" t="str">
        <f t="shared" si="31"/>
        <v/>
      </c>
      <c r="Z401" s="112"/>
      <c r="AA401" s="112"/>
      <c r="AB401" s="112"/>
      <c r="AC401" s="112"/>
      <c r="AD401" s="112"/>
      <c r="AE401" s="112"/>
      <c r="AF401" s="112"/>
      <c r="AG401" s="112"/>
      <c r="AH401" s="112"/>
      <c r="AI401" s="112"/>
      <c r="AJ401" s="112"/>
      <c r="AK401" s="112"/>
      <c r="AL401" s="112"/>
      <c r="AM401" s="112"/>
      <c r="AN401" s="112"/>
      <c r="AO401" s="72"/>
      <c r="AP401" s="112"/>
      <c r="AQ401" s="112"/>
      <c r="AR401" s="112"/>
      <c r="AS401" s="112"/>
      <c r="AT401" s="112"/>
      <c r="AU401" s="112"/>
      <c r="AV401" s="112"/>
    </row>
    <row r="402" spans="1:48" s="119" customFormat="1" collapsed="1" x14ac:dyDescent="0.2">
      <c r="A402" s="72"/>
      <c r="B402" s="121"/>
      <c r="C402" s="207" t="str">
        <f t="shared" si="28"/>
        <v/>
      </c>
      <c r="D402" s="73"/>
      <c r="E402" s="112"/>
      <c r="F402" s="121"/>
      <c r="G402" s="121"/>
      <c r="H402" s="72"/>
      <c r="I402" s="302" t="str">
        <f t="shared" si="29"/>
        <v/>
      </c>
      <c r="J402" s="72"/>
      <c r="K402" s="112"/>
      <c r="L402" s="112"/>
      <c r="M402" s="112"/>
      <c r="N402" s="112"/>
      <c r="O402" s="112"/>
      <c r="P402" s="112"/>
      <c r="Q402" s="112"/>
      <c r="R402" s="95"/>
      <c r="S402" s="72"/>
      <c r="T402" s="72"/>
      <c r="U402" s="72"/>
      <c r="V402" s="207" t="str">
        <f t="shared" si="30"/>
        <v/>
      </c>
      <c r="W402" s="95"/>
      <c r="X402" s="95"/>
      <c r="Y402" s="207" t="str">
        <f t="shared" si="31"/>
        <v/>
      </c>
      <c r="Z402" s="112"/>
      <c r="AA402" s="112"/>
      <c r="AB402" s="112"/>
      <c r="AC402" s="112"/>
      <c r="AD402" s="112"/>
      <c r="AE402" s="112"/>
      <c r="AF402" s="112"/>
      <c r="AG402" s="112"/>
      <c r="AH402" s="112"/>
      <c r="AI402" s="112"/>
      <c r="AJ402" s="112"/>
      <c r="AK402" s="112"/>
      <c r="AL402" s="112"/>
      <c r="AM402" s="112"/>
      <c r="AN402" s="112"/>
      <c r="AO402" s="72"/>
      <c r="AP402" s="112"/>
      <c r="AQ402" s="112"/>
      <c r="AR402" s="112"/>
      <c r="AS402" s="112"/>
      <c r="AT402" s="112"/>
      <c r="AU402" s="112"/>
      <c r="AV402" s="112"/>
    </row>
    <row r="403" spans="1:48" s="119" customFormat="1" collapsed="1" x14ac:dyDescent="0.2">
      <c r="A403" s="72"/>
      <c r="B403" s="121"/>
      <c r="C403" s="207" t="str">
        <f t="shared" si="28"/>
        <v/>
      </c>
      <c r="D403" s="73"/>
      <c r="E403" s="112"/>
      <c r="F403" s="121"/>
      <c r="G403" s="121"/>
      <c r="H403" s="72"/>
      <c r="I403" s="302" t="str">
        <f t="shared" si="29"/>
        <v/>
      </c>
      <c r="J403" s="72"/>
      <c r="K403" s="112"/>
      <c r="L403" s="112"/>
      <c r="M403" s="112"/>
      <c r="N403" s="112"/>
      <c r="O403" s="112"/>
      <c r="P403" s="112"/>
      <c r="Q403" s="112"/>
      <c r="R403" s="95"/>
      <c r="S403" s="72"/>
      <c r="T403" s="72"/>
      <c r="U403" s="72"/>
      <c r="V403" s="207" t="str">
        <f t="shared" si="30"/>
        <v/>
      </c>
      <c r="W403" s="95"/>
      <c r="X403" s="95"/>
      <c r="Y403" s="207" t="str">
        <f t="shared" si="31"/>
        <v/>
      </c>
      <c r="Z403" s="112"/>
      <c r="AA403" s="112"/>
      <c r="AB403" s="112"/>
      <c r="AC403" s="112"/>
      <c r="AD403" s="112"/>
      <c r="AE403" s="112"/>
      <c r="AF403" s="112"/>
      <c r="AG403" s="112"/>
      <c r="AH403" s="112"/>
      <c r="AI403" s="112"/>
      <c r="AJ403" s="112"/>
      <c r="AK403" s="112"/>
      <c r="AL403" s="112"/>
      <c r="AM403" s="112"/>
      <c r="AN403" s="112"/>
      <c r="AO403" s="72"/>
      <c r="AP403" s="112"/>
      <c r="AQ403" s="112"/>
      <c r="AR403" s="112"/>
      <c r="AS403" s="112"/>
      <c r="AT403" s="112"/>
      <c r="AU403" s="112"/>
      <c r="AV403" s="112"/>
    </row>
    <row r="404" spans="1:48" s="119" customFormat="1" collapsed="1" x14ac:dyDescent="0.2">
      <c r="A404" s="72"/>
      <c r="B404" s="121"/>
      <c r="C404" s="207" t="str">
        <f t="shared" si="28"/>
        <v/>
      </c>
      <c r="D404" s="73"/>
      <c r="E404" s="112"/>
      <c r="F404" s="121"/>
      <c r="G404" s="121"/>
      <c r="H404" s="72"/>
      <c r="I404" s="302" t="str">
        <f t="shared" si="29"/>
        <v/>
      </c>
      <c r="J404" s="72"/>
      <c r="K404" s="112"/>
      <c r="L404" s="112"/>
      <c r="M404" s="112"/>
      <c r="N404" s="112"/>
      <c r="O404" s="112"/>
      <c r="P404" s="112"/>
      <c r="Q404" s="112"/>
      <c r="R404" s="95"/>
      <c r="S404" s="72"/>
      <c r="T404" s="72"/>
      <c r="U404" s="72"/>
      <c r="V404" s="207" t="str">
        <f t="shared" si="30"/>
        <v/>
      </c>
      <c r="W404" s="95"/>
      <c r="X404" s="95"/>
      <c r="Y404" s="207" t="str">
        <f t="shared" si="31"/>
        <v/>
      </c>
      <c r="Z404" s="112"/>
      <c r="AA404" s="112"/>
      <c r="AB404" s="112"/>
      <c r="AC404" s="112"/>
      <c r="AD404" s="112"/>
      <c r="AE404" s="112"/>
      <c r="AF404" s="112"/>
      <c r="AG404" s="112"/>
      <c r="AH404" s="112"/>
      <c r="AI404" s="112"/>
      <c r="AJ404" s="112"/>
      <c r="AK404" s="112"/>
      <c r="AL404" s="112"/>
      <c r="AM404" s="112"/>
      <c r="AN404" s="112"/>
      <c r="AO404" s="72"/>
      <c r="AP404" s="112"/>
      <c r="AQ404" s="112"/>
      <c r="AR404" s="112"/>
      <c r="AS404" s="112"/>
      <c r="AT404" s="112"/>
      <c r="AU404" s="112"/>
      <c r="AV404" s="112"/>
    </row>
    <row r="405" spans="1:48" s="119" customFormat="1" collapsed="1" x14ac:dyDescent="0.2">
      <c r="A405" s="72"/>
      <c r="B405" s="121"/>
      <c r="C405" s="207" t="str">
        <f t="shared" si="28"/>
        <v/>
      </c>
      <c r="D405" s="73"/>
      <c r="E405" s="112"/>
      <c r="F405" s="121"/>
      <c r="G405" s="121"/>
      <c r="H405" s="72"/>
      <c r="I405" s="302" t="str">
        <f t="shared" si="29"/>
        <v/>
      </c>
      <c r="J405" s="72"/>
      <c r="K405" s="112"/>
      <c r="L405" s="112"/>
      <c r="M405" s="112"/>
      <c r="N405" s="112"/>
      <c r="O405" s="112"/>
      <c r="P405" s="112"/>
      <c r="Q405" s="112"/>
      <c r="R405" s="95"/>
      <c r="S405" s="72"/>
      <c r="T405" s="72"/>
      <c r="U405" s="72"/>
      <c r="V405" s="207" t="str">
        <f t="shared" si="30"/>
        <v/>
      </c>
      <c r="W405" s="95"/>
      <c r="X405" s="95"/>
      <c r="Y405" s="207" t="str">
        <f t="shared" si="31"/>
        <v/>
      </c>
      <c r="Z405" s="112"/>
      <c r="AA405" s="112"/>
      <c r="AB405" s="112"/>
      <c r="AC405" s="112"/>
      <c r="AD405" s="112"/>
      <c r="AE405" s="112"/>
      <c r="AF405" s="112"/>
      <c r="AG405" s="112"/>
      <c r="AH405" s="112"/>
      <c r="AI405" s="112"/>
      <c r="AJ405" s="112"/>
      <c r="AK405" s="112"/>
      <c r="AL405" s="112"/>
      <c r="AM405" s="112"/>
      <c r="AN405" s="112"/>
      <c r="AO405" s="72"/>
      <c r="AP405" s="112"/>
      <c r="AQ405" s="112"/>
      <c r="AR405" s="112"/>
      <c r="AS405" s="112"/>
      <c r="AT405" s="112"/>
      <c r="AU405" s="112"/>
      <c r="AV405" s="112"/>
    </row>
    <row r="406" spans="1:48" s="119" customFormat="1" collapsed="1" x14ac:dyDescent="0.2">
      <c r="A406" s="72"/>
      <c r="B406" s="121"/>
      <c r="C406" s="207" t="str">
        <f t="shared" si="28"/>
        <v/>
      </c>
      <c r="D406" s="73"/>
      <c r="E406" s="112"/>
      <c r="F406" s="121"/>
      <c r="G406" s="121"/>
      <c r="H406" s="72"/>
      <c r="I406" s="302" t="str">
        <f t="shared" si="29"/>
        <v/>
      </c>
      <c r="J406" s="72"/>
      <c r="K406" s="112"/>
      <c r="L406" s="112"/>
      <c r="M406" s="112"/>
      <c r="N406" s="112"/>
      <c r="O406" s="112"/>
      <c r="P406" s="112"/>
      <c r="Q406" s="112"/>
      <c r="R406" s="95"/>
      <c r="S406" s="72"/>
      <c r="T406" s="72"/>
      <c r="U406" s="72"/>
      <c r="V406" s="207" t="str">
        <f t="shared" si="30"/>
        <v/>
      </c>
      <c r="W406" s="95"/>
      <c r="X406" s="95"/>
      <c r="Y406" s="207" t="str">
        <f t="shared" si="31"/>
        <v/>
      </c>
      <c r="Z406" s="112"/>
      <c r="AA406" s="112"/>
      <c r="AB406" s="112"/>
      <c r="AC406" s="112"/>
      <c r="AD406" s="112"/>
      <c r="AE406" s="112"/>
      <c r="AF406" s="112"/>
      <c r="AG406" s="112"/>
      <c r="AH406" s="112"/>
      <c r="AI406" s="112"/>
      <c r="AJ406" s="112"/>
      <c r="AK406" s="112"/>
      <c r="AL406" s="112"/>
      <c r="AM406" s="112"/>
      <c r="AN406" s="112"/>
      <c r="AO406" s="72"/>
      <c r="AP406" s="112"/>
      <c r="AQ406" s="112"/>
      <c r="AR406" s="112"/>
      <c r="AS406" s="112"/>
      <c r="AT406" s="112"/>
      <c r="AU406" s="112"/>
      <c r="AV406" s="112"/>
    </row>
    <row r="407" spans="1:48" s="119" customFormat="1" collapsed="1" x14ac:dyDescent="0.2">
      <c r="A407" s="72"/>
      <c r="B407" s="121"/>
      <c r="C407" s="207" t="str">
        <f t="shared" si="28"/>
        <v/>
      </c>
      <c r="D407" s="73"/>
      <c r="E407" s="112"/>
      <c r="F407" s="121"/>
      <c r="G407" s="121"/>
      <c r="H407" s="72"/>
      <c r="I407" s="302" t="str">
        <f t="shared" si="29"/>
        <v/>
      </c>
      <c r="J407" s="72"/>
      <c r="K407" s="112"/>
      <c r="L407" s="112"/>
      <c r="M407" s="112"/>
      <c r="N407" s="112"/>
      <c r="O407" s="112"/>
      <c r="P407" s="112"/>
      <c r="Q407" s="112"/>
      <c r="R407" s="95"/>
      <c r="S407" s="72"/>
      <c r="T407" s="72"/>
      <c r="U407" s="72"/>
      <c r="V407" s="207" t="str">
        <f t="shared" si="30"/>
        <v/>
      </c>
      <c r="W407" s="95"/>
      <c r="X407" s="95"/>
      <c r="Y407" s="207" t="str">
        <f t="shared" si="31"/>
        <v/>
      </c>
      <c r="Z407" s="112"/>
      <c r="AA407" s="112"/>
      <c r="AB407" s="112"/>
      <c r="AC407" s="112"/>
      <c r="AD407" s="112"/>
      <c r="AE407" s="112"/>
      <c r="AF407" s="112"/>
      <c r="AG407" s="112"/>
      <c r="AH407" s="112"/>
      <c r="AI407" s="112"/>
      <c r="AJ407" s="112"/>
      <c r="AK407" s="112"/>
      <c r="AL407" s="112"/>
      <c r="AM407" s="112"/>
      <c r="AN407" s="112"/>
      <c r="AO407" s="72"/>
      <c r="AP407" s="112"/>
      <c r="AQ407" s="112"/>
      <c r="AR407" s="112"/>
      <c r="AS407" s="112"/>
      <c r="AT407" s="112"/>
      <c r="AU407" s="112"/>
      <c r="AV407" s="112"/>
    </row>
    <row r="408" spans="1:48" s="119" customFormat="1" collapsed="1" x14ac:dyDescent="0.2">
      <c r="A408" s="72"/>
      <c r="B408" s="121"/>
      <c r="C408" s="207" t="str">
        <f t="shared" si="28"/>
        <v/>
      </c>
      <c r="D408" s="73"/>
      <c r="E408" s="112"/>
      <c r="F408" s="121"/>
      <c r="G408" s="121"/>
      <c r="H408" s="72"/>
      <c r="I408" s="302" t="str">
        <f t="shared" si="29"/>
        <v/>
      </c>
      <c r="J408" s="72"/>
      <c r="K408" s="112"/>
      <c r="L408" s="112"/>
      <c r="M408" s="112"/>
      <c r="N408" s="112"/>
      <c r="O408" s="112"/>
      <c r="P408" s="112"/>
      <c r="Q408" s="112"/>
      <c r="R408" s="95"/>
      <c r="S408" s="72"/>
      <c r="T408" s="72"/>
      <c r="U408" s="72"/>
      <c r="V408" s="207" t="str">
        <f t="shared" si="30"/>
        <v/>
      </c>
      <c r="W408" s="95"/>
      <c r="X408" s="95"/>
      <c r="Y408" s="207" t="str">
        <f t="shared" si="31"/>
        <v/>
      </c>
      <c r="Z408" s="112"/>
      <c r="AA408" s="112"/>
      <c r="AB408" s="112"/>
      <c r="AC408" s="112"/>
      <c r="AD408" s="112"/>
      <c r="AE408" s="112"/>
      <c r="AF408" s="112"/>
      <c r="AG408" s="112"/>
      <c r="AH408" s="112"/>
      <c r="AI408" s="112"/>
      <c r="AJ408" s="112"/>
      <c r="AK408" s="112"/>
      <c r="AL408" s="112"/>
      <c r="AM408" s="112"/>
      <c r="AN408" s="112"/>
      <c r="AO408" s="72"/>
      <c r="AP408" s="112"/>
      <c r="AQ408" s="112"/>
      <c r="AR408" s="112"/>
      <c r="AS408" s="112"/>
      <c r="AT408" s="112"/>
      <c r="AU408" s="112"/>
      <c r="AV408" s="112"/>
    </row>
    <row r="409" spans="1:48" s="119" customFormat="1" collapsed="1" x14ac:dyDescent="0.2">
      <c r="A409" s="72"/>
      <c r="B409" s="121"/>
      <c r="C409" s="207" t="str">
        <f t="shared" si="28"/>
        <v/>
      </c>
      <c r="D409" s="73"/>
      <c r="E409" s="112"/>
      <c r="F409" s="121"/>
      <c r="G409" s="121"/>
      <c r="H409" s="72"/>
      <c r="I409" s="302" t="str">
        <f t="shared" si="29"/>
        <v/>
      </c>
      <c r="J409" s="72"/>
      <c r="K409" s="112"/>
      <c r="L409" s="112"/>
      <c r="M409" s="112"/>
      <c r="N409" s="112"/>
      <c r="O409" s="112"/>
      <c r="P409" s="112"/>
      <c r="Q409" s="112"/>
      <c r="R409" s="95"/>
      <c r="S409" s="72"/>
      <c r="T409" s="72"/>
      <c r="U409" s="72"/>
      <c r="V409" s="207" t="str">
        <f t="shared" si="30"/>
        <v/>
      </c>
      <c r="W409" s="95"/>
      <c r="X409" s="95"/>
      <c r="Y409" s="207" t="str">
        <f t="shared" si="31"/>
        <v/>
      </c>
      <c r="Z409" s="112"/>
      <c r="AA409" s="112"/>
      <c r="AB409" s="112"/>
      <c r="AC409" s="112"/>
      <c r="AD409" s="112"/>
      <c r="AE409" s="112"/>
      <c r="AF409" s="112"/>
      <c r="AG409" s="112"/>
      <c r="AH409" s="112"/>
      <c r="AI409" s="112"/>
      <c r="AJ409" s="112"/>
      <c r="AK409" s="112"/>
      <c r="AL409" s="112"/>
      <c r="AM409" s="112"/>
      <c r="AN409" s="112"/>
      <c r="AO409" s="72"/>
      <c r="AP409" s="112"/>
      <c r="AQ409" s="112"/>
      <c r="AR409" s="112"/>
      <c r="AS409" s="112"/>
      <c r="AT409" s="112"/>
      <c r="AU409" s="112"/>
      <c r="AV409" s="112"/>
    </row>
    <row r="410" spans="1:48" s="119" customFormat="1" collapsed="1" x14ac:dyDescent="0.2">
      <c r="A410" s="72"/>
      <c r="B410" s="121"/>
      <c r="C410" s="207" t="str">
        <f t="shared" si="28"/>
        <v/>
      </c>
      <c r="D410" s="73"/>
      <c r="E410" s="112"/>
      <c r="F410" s="121"/>
      <c r="G410" s="121"/>
      <c r="H410" s="72"/>
      <c r="I410" s="302" t="str">
        <f t="shared" si="29"/>
        <v/>
      </c>
      <c r="J410" s="72"/>
      <c r="K410" s="112"/>
      <c r="L410" s="112"/>
      <c r="M410" s="112"/>
      <c r="N410" s="112"/>
      <c r="O410" s="112"/>
      <c r="P410" s="112"/>
      <c r="Q410" s="112"/>
      <c r="R410" s="95"/>
      <c r="S410" s="72"/>
      <c r="T410" s="72"/>
      <c r="U410" s="72"/>
      <c r="V410" s="207" t="str">
        <f t="shared" si="30"/>
        <v/>
      </c>
      <c r="W410" s="95"/>
      <c r="X410" s="95"/>
      <c r="Y410" s="207" t="str">
        <f t="shared" si="31"/>
        <v/>
      </c>
      <c r="Z410" s="112"/>
      <c r="AA410" s="112"/>
      <c r="AB410" s="112"/>
      <c r="AC410" s="112"/>
      <c r="AD410" s="112"/>
      <c r="AE410" s="112"/>
      <c r="AF410" s="112"/>
      <c r="AG410" s="112"/>
      <c r="AH410" s="112"/>
      <c r="AI410" s="112"/>
      <c r="AJ410" s="112"/>
      <c r="AK410" s="112"/>
      <c r="AL410" s="112"/>
      <c r="AM410" s="112"/>
      <c r="AN410" s="112"/>
      <c r="AO410" s="72"/>
      <c r="AP410" s="112"/>
      <c r="AQ410" s="112"/>
      <c r="AR410" s="112"/>
      <c r="AS410" s="112"/>
      <c r="AT410" s="112"/>
      <c r="AU410" s="112"/>
      <c r="AV410" s="112"/>
    </row>
    <row r="411" spans="1:48" s="119" customFormat="1" collapsed="1" x14ac:dyDescent="0.2">
      <c r="A411" s="72"/>
      <c r="B411" s="121"/>
      <c r="C411" s="207" t="str">
        <f t="shared" si="28"/>
        <v/>
      </c>
      <c r="D411" s="73"/>
      <c r="E411" s="112"/>
      <c r="F411" s="121"/>
      <c r="G411" s="121"/>
      <c r="H411" s="72"/>
      <c r="I411" s="302" t="str">
        <f t="shared" si="29"/>
        <v/>
      </c>
      <c r="J411" s="72"/>
      <c r="K411" s="112"/>
      <c r="L411" s="112"/>
      <c r="M411" s="112"/>
      <c r="N411" s="112"/>
      <c r="O411" s="112"/>
      <c r="P411" s="112"/>
      <c r="Q411" s="112"/>
      <c r="R411" s="95"/>
      <c r="S411" s="72"/>
      <c r="T411" s="72"/>
      <c r="U411" s="72"/>
      <c r="V411" s="207" t="str">
        <f t="shared" si="30"/>
        <v/>
      </c>
      <c r="W411" s="95"/>
      <c r="X411" s="95"/>
      <c r="Y411" s="207" t="str">
        <f t="shared" si="31"/>
        <v/>
      </c>
      <c r="Z411" s="112"/>
      <c r="AA411" s="112"/>
      <c r="AB411" s="112"/>
      <c r="AC411" s="112"/>
      <c r="AD411" s="112"/>
      <c r="AE411" s="112"/>
      <c r="AF411" s="112"/>
      <c r="AG411" s="112"/>
      <c r="AH411" s="112"/>
      <c r="AI411" s="112"/>
      <c r="AJ411" s="112"/>
      <c r="AK411" s="112"/>
      <c r="AL411" s="112"/>
      <c r="AM411" s="112"/>
      <c r="AN411" s="112"/>
      <c r="AO411" s="72"/>
      <c r="AP411" s="112"/>
      <c r="AQ411" s="112"/>
      <c r="AR411" s="112"/>
      <c r="AS411" s="112"/>
      <c r="AT411" s="112"/>
      <c r="AU411" s="112"/>
      <c r="AV411" s="112"/>
    </row>
    <row r="412" spans="1:48" s="119" customFormat="1" collapsed="1" x14ac:dyDescent="0.2">
      <c r="A412" s="72"/>
      <c r="B412" s="121"/>
      <c r="C412" s="207" t="str">
        <f t="shared" si="28"/>
        <v/>
      </c>
      <c r="D412" s="73"/>
      <c r="E412" s="112"/>
      <c r="F412" s="121"/>
      <c r="G412" s="121"/>
      <c r="H412" s="72"/>
      <c r="I412" s="302" t="str">
        <f t="shared" si="29"/>
        <v/>
      </c>
      <c r="J412" s="72"/>
      <c r="K412" s="112"/>
      <c r="L412" s="112"/>
      <c r="M412" s="112"/>
      <c r="N412" s="112"/>
      <c r="O412" s="112"/>
      <c r="P412" s="112"/>
      <c r="Q412" s="112"/>
      <c r="R412" s="95"/>
      <c r="S412" s="72"/>
      <c r="T412" s="72"/>
      <c r="U412" s="72"/>
      <c r="V412" s="207" t="str">
        <f t="shared" si="30"/>
        <v/>
      </c>
      <c r="W412" s="95"/>
      <c r="X412" s="95"/>
      <c r="Y412" s="207" t="str">
        <f t="shared" si="31"/>
        <v/>
      </c>
      <c r="Z412" s="112"/>
      <c r="AA412" s="112"/>
      <c r="AB412" s="112"/>
      <c r="AC412" s="112"/>
      <c r="AD412" s="112"/>
      <c r="AE412" s="112"/>
      <c r="AF412" s="112"/>
      <c r="AG412" s="112"/>
      <c r="AH412" s="112"/>
      <c r="AI412" s="112"/>
      <c r="AJ412" s="112"/>
      <c r="AK412" s="112"/>
      <c r="AL412" s="112"/>
      <c r="AM412" s="112"/>
      <c r="AN412" s="112"/>
      <c r="AO412" s="72"/>
      <c r="AP412" s="112"/>
      <c r="AQ412" s="112"/>
      <c r="AR412" s="112"/>
      <c r="AS412" s="112"/>
      <c r="AT412" s="112"/>
      <c r="AU412" s="112"/>
      <c r="AV412" s="112"/>
    </row>
    <row r="413" spans="1:48" s="119" customFormat="1" collapsed="1" x14ac:dyDescent="0.2">
      <c r="A413" s="72"/>
      <c r="B413" s="121"/>
      <c r="C413" s="207" t="str">
        <f t="shared" si="28"/>
        <v/>
      </c>
      <c r="D413" s="73"/>
      <c r="E413" s="112"/>
      <c r="F413" s="121"/>
      <c r="G413" s="121"/>
      <c r="H413" s="72"/>
      <c r="I413" s="302" t="str">
        <f t="shared" si="29"/>
        <v/>
      </c>
      <c r="J413" s="72"/>
      <c r="K413" s="112"/>
      <c r="L413" s="112"/>
      <c r="M413" s="112"/>
      <c r="N413" s="112"/>
      <c r="O413" s="112"/>
      <c r="P413" s="112"/>
      <c r="Q413" s="112"/>
      <c r="R413" s="95"/>
      <c r="S413" s="72"/>
      <c r="T413" s="72"/>
      <c r="U413" s="72"/>
      <c r="V413" s="207" t="str">
        <f t="shared" si="30"/>
        <v/>
      </c>
      <c r="W413" s="95"/>
      <c r="X413" s="95"/>
      <c r="Y413" s="207" t="str">
        <f t="shared" si="31"/>
        <v/>
      </c>
      <c r="Z413" s="112"/>
      <c r="AA413" s="112"/>
      <c r="AB413" s="112"/>
      <c r="AC413" s="112"/>
      <c r="AD413" s="112"/>
      <c r="AE413" s="112"/>
      <c r="AF413" s="112"/>
      <c r="AG413" s="112"/>
      <c r="AH413" s="112"/>
      <c r="AI413" s="112"/>
      <c r="AJ413" s="112"/>
      <c r="AK413" s="112"/>
      <c r="AL413" s="112"/>
      <c r="AM413" s="112"/>
      <c r="AN413" s="112"/>
      <c r="AO413" s="72"/>
      <c r="AP413" s="112"/>
      <c r="AQ413" s="112"/>
      <c r="AR413" s="112"/>
      <c r="AS413" s="112"/>
      <c r="AT413" s="112"/>
      <c r="AU413" s="112"/>
      <c r="AV413" s="112"/>
    </row>
    <row r="414" spans="1:48" s="119" customFormat="1" collapsed="1" x14ac:dyDescent="0.2">
      <c r="A414" s="72"/>
      <c r="B414" s="121"/>
      <c r="C414" s="207" t="str">
        <f t="shared" si="28"/>
        <v/>
      </c>
      <c r="D414" s="73"/>
      <c r="E414" s="112"/>
      <c r="F414" s="121"/>
      <c r="G414" s="121"/>
      <c r="H414" s="72"/>
      <c r="I414" s="302" t="str">
        <f t="shared" si="29"/>
        <v/>
      </c>
      <c r="J414" s="72"/>
      <c r="K414" s="112"/>
      <c r="L414" s="112"/>
      <c r="M414" s="112"/>
      <c r="N414" s="112"/>
      <c r="O414" s="112"/>
      <c r="P414" s="112"/>
      <c r="Q414" s="112"/>
      <c r="R414" s="95"/>
      <c r="S414" s="72"/>
      <c r="T414" s="72"/>
      <c r="U414" s="72"/>
      <c r="V414" s="207" t="str">
        <f t="shared" si="30"/>
        <v/>
      </c>
      <c r="W414" s="95"/>
      <c r="X414" s="95"/>
      <c r="Y414" s="207" t="str">
        <f t="shared" si="31"/>
        <v/>
      </c>
      <c r="Z414" s="112"/>
      <c r="AA414" s="112"/>
      <c r="AB414" s="112"/>
      <c r="AC414" s="112"/>
      <c r="AD414" s="112"/>
      <c r="AE414" s="112"/>
      <c r="AF414" s="112"/>
      <c r="AG414" s="112"/>
      <c r="AH414" s="112"/>
      <c r="AI414" s="112"/>
      <c r="AJ414" s="112"/>
      <c r="AK414" s="112"/>
      <c r="AL414" s="112"/>
      <c r="AM414" s="112"/>
      <c r="AN414" s="112"/>
      <c r="AO414" s="72"/>
      <c r="AP414" s="112"/>
      <c r="AQ414" s="112"/>
      <c r="AR414" s="112"/>
      <c r="AS414" s="112"/>
      <c r="AT414" s="112"/>
      <c r="AU414" s="112"/>
      <c r="AV414" s="112"/>
    </row>
    <row r="415" spans="1:48" s="119" customFormat="1" collapsed="1" x14ac:dyDescent="0.2">
      <c r="A415" s="72"/>
      <c r="B415" s="121"/>
      <c r="C415" s="207" t="str">
        <f t="shared" si="28"/>
        <v/>
      </c>
      <c r="D415" s="73"/>
      <c r="E415" s="112"/>
      <c r="F415" s="121"/>
      <c r="G415" s="121"/>
      <c r="H415" s="72"/>
      <c r="I415" s="302" t="str">
        <f t="shared" si="29"/>
        <v/>
      </c>
      <c r="J415" s="72"/>
      <c r="K415" s="112"/>
      <c r="L415" s="112"/>
      <c r="M415" s="112"/>
      <c r="N415" s="112"/>
      <c r="O415" s="112"/>
      <c r="P415" s="112"/>
      <c r="Q415" s="112"/>
      <c r="R415" s="95"/>
      <c r="S415" s="72"/>
      <c r="T415" s="72"/>
      <c r="U415" s="72"/>
      <c r="V415" s="207" t="str">
        <f t="shared" si="30"/>
        <v/>
      </c>
      <c r="W415" s="95"/>
      <c r="X415" s="95"/>
      <c r="Y415" s="207" t="str">
        <f t="shared" si="31"/>
        <v/>
      </c>
      <c r="Z415" s="112"/>
      <c r="AA415" s="112"/>
      <c r="AB415" s="112"/>
      <c r="AC415" s="112"/>
      <c r="AD415" s="112"/>
      <c r="AE415" s="112"/>
      <c r="AF415" s="112"/>
      <c r="AG415" s="112"/>
      <c r="AH415" s="112"/>
      <c r="AI415" s="112"/>
      <c r="AJ415" s="112"/>
      <c r="AK415" s="112"/>
      <c r="AL415" s="112"/>
      <c r="AM415" s="112"/>
      <c r="AN415" s="112"/>
      <c r="AO415" s="72"/>
      <c r="AP415" s="112"/>
      <c r="AQ415" s="112"/>
      <c r="AR415" s="112"/>
      <c r="AS415" s="112"/>
      <c r="AT415" s="112"/>
      <c r="AU415" s="112"/>
      <c r="AV415" s="112"/>
    </row>
    <row r="416" spans="1:48" s="119" customFormat="1" collapsed="1" x14ac:dyDescent="0.2">
      <c r="A416" s="72"/>
      <c r="B416" s="121"/>
      <c r="C416" s="207" t="str">
        <f t="shared" si="28"/>
        <v/>
      </c>
      <c r="D416" s="73"/>
      <c r="E416" s="112"/>
      <c r="F416" s="121"/>
      <c r="G416" s="121"/>
      <c r="H416" s="72"/>
      <c r="I416" s="302" t="str">
        <f t="shared" si="29"/>
        <v/>
      </c>
      <c r="J416" s="72"/>
      <c r="K416" s="112"/>
      <c r="L416" s="112"/>
      <c r="M416" s="112"/>
      <c r="N416" s="112"/>
      <c r="O416" s="112"/>
      <c r="P416" s="112"/>
      <c r="Q416" s="112"/>
      <c r="R416" s="95"/>
      <c r="S416" s="72"/>
      <c r="T416" s="72"/>
      <c r="U416" s="72"/>
      <c r="V416" s="207" t="str">
        <f t="shared" si="30"/>
        <v/>
      </c>
      <c r="W416" s="95"/>
      <c r="X416" s="95"/>
      <c r="Y416" s="207" t="str">
        <f t="shared" si="31"/>
        <v/>
      </c>
      <c r="Z416" s="112"/>
      <c r="AA416" s="112"/>
      <c r="AB416" s="112"/>
      <c r="AC416" s="112"/>
      <c r="AD416" s="112"/>
      <c r="AE416" s="112"/>
      <c r="AF416" s="112"/>
      <c r="AG416" s="112"/>
      <c r="AH416" s="112"/>
      <c r="AI416" s="112"/>
      <c r="AJ416" s="112"/>
      <c r="AK416" s="112"/>
      <c r="AL416" s="112"/>
      <c r="AM416" s="112"/>
      <c r="AN416" s="112"/>
      <c r="AO416" s="72"/>
      <c r="AP416" s="112"/>
      <c r="AQ416" s="112"/>
      <c r="AR416" s="112"/>
      <c r="AS416" s="112"/>
      <c r="AT416" s="112"/>
      <c r="AU416" s="112"/>
      <c r="AV416" s="112"/>
    </row>
    <row r="417" spans="1:48" s="119" customFormat="1" collapsed="1" x14ac:dyDescent="0.2">
      <c r="A417" s="72"/>
      <c r="B417" s="121"/>
      <c r="C417" s="207" t="str">
        <f t="shared" si="28"/>
        <v/>
      </c>
      <c r="D417" s="73"/>
      <c r="E417" s="112"/>
      <c r="F417" s="121"/>
      <c r="G417" s="121"/>
      <c r="H417" s="72"/>
      <c r="I417" s="302" t="str">
        <f t="shared" si="29"/>
        <v/>
      </c>
      <c r="J417" s="72"/>
      <c r="K417" s="112"/>
      <c r="L417" s="112"/>
      <c r="M417" s="112"/>
      <c r="N417" s="112"/>
      <c r="O417" s="112"/>
      <c r="P417" s="112"/>
      <c r="Q417" s="112"/>
      <c r="R417" s="95"/>
      <c r="S417" s="72"/>
      <c r="T417" s="72"/>
      <c r="U417" s="72"/>
      <c r="V417" s="207" t="str">
        <f t="shared" si="30"/>
        <v/>
      </c>
      <c r="W417" s="95"/>
      <c r="X417" s="95"/>
      <c r="Y417" s="207" t="str">
        <f t="shared" si="31"/>
        <v/>
      </c>
      <c r="Z417" s="112"/>
      <c r="AA417" s="112"/>
      <c r="AB417" s="112"/>
      <c r="AC417" s="112"/>
      <c r="AD417" s="112"/>
      <c r="AE417" s="112"/>
      <c r="AF417" s="112"/>
      <c r="AG417" s="112"/>
      <c r="AH417" s="112"/>
      <c r="AI417" s="112"/>
      <c r="AJ417" s="112"/>
      <c r="AK417" s="112"/>
      <c r="AL417" s="112"/>
      <c r="AM417" s="112"/>
      <c r="AN417" s="112"/>
      <c r="AO417" s="72"/>
      <c r="AP417" s="112"/>
      <c r="AQ417" s="112"/>
      <c r="AR417" s="112"/>
      <c r="AS417" s="112"/>
      <c r="AT417" s="112"/>
      <c r="AU417" s="112"/>
      <c r="AV417" s="112"/>
    </row>
    <row r="418" spans="1:48" s="119" customFormat="1" collapsed="1" x14ac:dyDescent="0.2">
      <c r="A418" s="72"/>
      <c r="B418" s="121"/>
      <c r="C418" s="207" t="str">
        <f t="shared" si="28"/>
        <v/>
      </c>
      <c r="D418" s="73"/>
      <c r="E418" s="112"/>
      <c r="F418" s="121"/>
      <c r="G418" s="121"/>
      <c r="H418" s="72"/>
      <c r="I418" s="302" t="str">
        <f t="shared" si="29"/>
        <v/>
      </c>
      <c r="J418" s="72"/>
      <c r="K418" s="112"/>
      <c r="L418" s="112"/>
      <c r="M418" s="112"/>
      <c r="N418" s="112"/>
      <c r="O418" s="112"/>
      <c r="P418" s="112"/>
      <c r="Q418" s="112"/>
      <c r="R418" s="95"/>
      <c r="S418" s="72"/>
      <c r="T418" s="72"/>
      <c r="U418" s="72"/>
      <c r="V418" s="207" t="str">
        <f t="shared" si="30"/>
        <v/>
      </c>
      <c r="W418" s="95"/>
      <c r="X418" s="95"/>
      <c r="Y418" s="207" t="str">
        <f t="shared" si="31"/>
        <v/>
      </c>
      <c r="Z418" s="112"/>
      <c r="AA418" s="112"/>
      <c r="AB418" s="112"/>
      <c r="AC418" s="112"/>
      <c r="AD418" s="112"/>
      <c r="AE418" s="112"/>
      <c r="AF418" s="112"/>
      <c r="AG418" s="112"/>
      <c r="AH418" s="112"/>
      <c r="AI418" s="112"/>
      <c r="AJ418" s="112"/>
      <c r="AK418" s="112"/>
      <c r="AL418" s="112"/>
      <c r="AM418" s="112"/>
      <c r="AN418" s="112"/>
      <c r="AO418" s="72"/>
      <c r="AP418" s="112"/>
      <c r="AQ418" s="112"/>
      <c r="AR418" s="112"/>
      <c r="AS418" s="112"/>
      <c r="AT418" s="112"/>
      <c r="AU418" s="112"/>
      <c r="AV418" s="112"/>
    </row>
    <row r="419" spans="1:48" s="119" customFormat="1" collapsed="1" x14ac:dyDescent="0.2">
      <c r="A419" s="72"/>
      <c r="B419" s="121"/>
      <c r="C419" s="207" t="str">
        <f t="shared" si="28"/>
        <v/>
      </c>
      <c r="D419" s="73"/>
      <c r="E419" s="112"/>
      <c r="F419" s="121"/>
      <c r="G419" s="121"/>
      <c r="H419" s="72"/>
      <c r="I419" s="302" t="str">
        <f t="shared" si="29"/>
        <v/>
      </c>
      <c r="J419" s="72"/>
      <c r="K419" s="112"/>
      <c r="L419" s="112"/>
      <c r="M419" s="112"/>
      <c r="N419" s="112"/>
      <c r="O419" s="112"/>
      <c r="P419" s="112"/>
      <c r="Q419" s="112"/>
      <c r="R419" s="95"/>
      <c r="S419" s="72"/>
      <c r="T419" s="72"/>
      <c r="U419" s="72"/>
      <c r="V419" s="207" t="str">
        <f t="shared" si="30"/>
        <v/>
      </c>
      <c r="W419" s="95"/>
      <c r="X419" s="95"/>
      <c r="Y419" s="207" t="str">
        <f t="shared" si="31"/>
        <v/>
      </c>
      <c r="Z419" s="112"/>
      <c r="AA419" s="112"/>
      <c r="AB419" s="112"/>
      <c r="AC419" s="112"/>
      <c r="AD419" s="112"/>
      <c r="AE419" s="112"/>
      <c r="AF419" s="112"/>
      <c r="AG419" s="112"/>
      <c r="AH419" s="112"/>
      <c r="AI419" s="112"/>
      <c r="AJ419" s="112"/>
      <c r="AK419" s="112"/>
      <c r="AL419" s="112"/>
      <c r="AM419" s="112"/>
      <c r="AN419" s="112"/>
      <c r="AO419" s="72"/>
      <c r="AP419" s="112"/>
      <c r="AQ419" s="112"/>
      <c r="AR419" s="112"/>
      <c r="AS419" s="112"/>
      <c r="AT419" s="112"/>
      <c r="AU419" s="112"/>
      <c r="AV419" s="112"/>
    </row>
    <row r="420" spans="1:48" s="119" customFormat="1" collapsed="1" x14ac:dyDescent="0.2">
      <c r="A420" s="72"/>
      <c r="B420" s="121"/>
      <c r="C420" s="207" t="str">
        <f t="shared" si="28"/>
        <v/>
      </c>
      <c r="D420" s="73"/>
      <c r="E420" s="112"/>
      <c r="F420" s="121"/>
      <c r="G420" s="121"/>
      <c r="H420" s="72"/>
      <c r="I420" s="302" t="str">
        <f t="shared" si="29"/>
        <v/>
      </c>
      <c r="J420" s="72"/>
      <c r="K420" s="112"/>
      <c r="L420" s="112"/>
      <c r="M420" s="112"/>
      <c r="N420" s="112"/>
      <c r="O420" s="112"/>
      <c r="P420" s="112"/>
      <c r="Q420" s="112"/>
      <c r="R420" s="95"/>
      <c r="S420" s="72"/>
      <c r="T420" s="72"/>
      <c r="U420" s="72"/>
      <c r="V420" s="207" t="str">
        <f t="shared" si="30"/>
        <v/>
      </c>
      <c r="W420" s="95"/>
      <c r="X420" s="95"/>
      <c r="Y420" s="207" t="str">
        <f t="shared" si="31"/>
        <v/>
      </c>
      <c r="Z420" s="112"/>
      <c r="AA420" s="112"/>
      <c r="AB420" s="112"/>
      <c r="AC420" s="112"/>
      <c r="AD420" s="112"/>
      <c r="AE420" s="112"/>
      <c r="AF420" s="112"/>
      <c r="AG420" s="112"/>
      <c r="AH420" s="112"/>
      <c r="AI420" s="112"/>
      <c r="AJ420" s="112"/>
      <c r="AK420" s="112"/>
      <c r="AL420" s="112"/>
      <c r="AM420" s="112"/>
      <c r="AN420" s="112"/>
      <c r="AO420" s="72"/>
      <c r="AP420" s="112"/>
      <c r="AQ420" s="112"/>
      <c r="AR420" s="112"/>
      <c r="AS420" s="112"/>
      <c r="AT420" s="112"/>
      <c r="AU420" s="112"/>
      <c r="AV420" s="112"/>
    </row>
    <row r="421" spans="1:48" s="119" customFormat="1" collapsed="1" x14ac:dyDescent="0.2">
      <c r="A421" s="72"/>
      <c r="B421" s="121"/>
      <c r="C421" s="207" t="str">
        <f t="shared" si="28"/>
        <v/>
      </c>
      <c r="D421" s="73"/>
      <c r="E421" s="112"/>
      <c r="F421" s="121"/>
      <c r="G421" s="121"/>
      <c r="H421" s="72"/>
      <c r="I421" s="302" t="str">
        <f t="shared" si="29"/>
        <v/>
      </c>
      <c r="J421" s="72"/>
      <c r="K421" s="112"/>
      <c r="L421" s="112"/>
      <c r="M421" s="112"/>
      <c r="N421" s="112"/>
      <c r="O421" s="112"/>
      <c r="P421" s="112"/>
      <c r="Q421" s="112"/>
      <c r="R421" s="95"/>
      <c r="S421" s="72"/>
      <c r="T421" s="72"/>
      <c r="U421" s="72"/>
      <c r="V421" s="207" t="str">
        <f t="shared" si="30"/>
        <v/>
      </c>
      <c r="W421" s="95"/>
      <c r="X421" s="95"/>
      <c r="Y421" s="207" t="str">
        <f t="shared" si="31"/>
        <v/>
      </c>
      <c r="Z421" s="112"/>
      <c r="AA421" s="112"/>
      <c r="AB421" s="112"/>
      <c r="AC421" s="112"/>
      <c r="AD421" s="112"/>
      <c r="AE421" s="112"/>
      <c r="AF421" s="112"/>
      <c r="AG421" s="112"/>
      <c r="AH421" s="112"/>
      <c r="AI421" s="112"/>
      <c r="AJ421" s="112"/>
      <c r="AK421" s="112"/>
      <c r="AL421" s="112"/>
      <c r="AM421" s="112"/>
      <c r="AN421" s="112"/>
      <c r="AO421" s="72"/>
      <c r="AP421" s="112"/>
      <c r="AQ421" s="112"/>
      <c r="AR421" s="112"/>
      <c r="AS421" s="112"/>
      <c r="AT421" s="112"/>
      <c r="AU421" s="112"/>
      <c r="AV421" s="112"/>
    </row>
    <row r="422" spans="1:48" s="119" customFormat="1" collapsed="1" x14ac:dyDescent="0.2">
      <c r="A422" s="72"/>
      <c r="B422" s="121"/>
      <c r="C422" s="207" t="str">
        <f t="shared" si="28"/>
        <v/>
      </c>
      <c r="D422" s="73"/>
      <c r="E422" s="112"/>
      <c r="F422" s="121"/>
      <c r="G422" s="121"/>
      <c r="H422" s="72"/>
      <c r="I422" s="302" t="str">
        <f t="shared" si="29"/>
        <v/>
      </c>
      <c r="J422" s="72"/>
      <c r="K422" s="112"/>
      <c r="L422" s="112"/>
      <c r="M422" s="112"/>
      <c r="N422" s="112"/>
      <c r="O422" s="112"/>
      <c r="P422" s="112"/>
      <c r="Q422" s="112"/>
      <c r="R422" s="95"/>
      <c r="S422" s="72"/>
      <c r="T422" s="72"/>
      <c r="U422" s="72"/>
      <c r="V422" s="207" t="str">
        <f t="shared" si="30"/>
        <v/>
      </c>
      <c r="W422" s="95"/>
      <c r="X422" s="95"/>
      <c r="Y422" s="207" t="str">
        <f t="shared" si="31"/>
        <v/>
      </c>
      <c r="Z422" s="112"/>
      <c r="AA422" s="112"/>
      <c r="AB422" s="112"/>
      <c r="AC422" s="112"/>
      <c r="AD422" s="112"/>
      <c r="AE422" s="112"/>
      <c r="AF422" s="112"/>
      <c r="AG422" s="112"/>
      <c r="AH422" s="112"/>
      <c r="AI422" s="112"/>
      <c r="AJ422" s="112"/>
      <c r="AK422" s="112"/>
      <c r="AL422" s="112"/>
      <c r="AM422" s="112"/>
      <c r="AN422" s="112"/>
      <c r="AO422" s="72"/>
      <c r="AP422" s="112"/>
      <c r="AQ422" s="112"/>
      <c r="AR422" s="112"/>
      <c r="AS422" s="112"/>
      <c r="AT422" s="112"/>
      <c r="AU422" s="112"/>
      <c r="AV422" s="112"/>
    </row>
    <row r="423" spans="1:48" s="119" customFormat="1" collapsed="1" x14ac:dyDescent="0.2">
      <c r="A423" s="72"/>
      <c r="B423" s="121"/>
      <c r="C423" s="207" t="str">
        <f t="shared" si="28"/>
        <v/>
      </c>
      <c r="D423" s="73"/>
      <c r="E423" s="112"/>
      <c r="F423" s="121"/>
      <c r="G423" s="121"/>
      <c r="H423" s="72"/>
      <c r="I423" s="302" t="str">
        <f t="shared" si="29"/>
        <v/>
      </c>
      <c r="J423" s="72"/>
      <c r="K423" s="112"/>
      <c r="L423" s="112"/>
      <c r="M423" s="112"/>
      <c r="N423" s="112"/>
      <c r="O423" s="112"/>
      <c r="P423" s="112"/>
      <c r="Q423" s="112"/>
      <c r="R423" s="95"/>
      <c r="S423" s="72"/>
      <c r="T423" s="72"/>
      <c r="U423" s="72"/>
      <c r="V423" s="207" t="str">
        <f t="shared" si="30"/>
        <v/>
      </c>
      <c r="W423" s="95"/>
      <c r="X423" s="95"/>
      <c r="Y423" s="207" t="str">
        <f t="shared" si="31"/>
        <v/>
      </c>
      <c r="Z423" s="112"/>
      <c r="AA423" s="112"/>
      <c r="AB423" s="112"/>
      <c r="AC423" s="112"/>
      <c r="AD423" s="112"/>
      <c r="AE423" s="112"/>
      <c r="AF423" s="112"/>
      <c r="AG423" s="112"/>
      <c r="AH423" s="112"/>
      <c r="AI423" s="112"/>
      <c r="AJ423" s="112"/>
      <c r="AK423" s="112"/>
      <c r="AL423" s="112"/>
      <c r="AM423" s="112"/>
      <c r="AN423" s="112"/>
      <c r="AO423" s="72"/>
      <c r="AP423" s="112"/>
      <c r="AQ423" s="112"/>
      <c r="AR423" s="112"/>
      <c r="AS423" s="112"/>
      <c r="AT423" s="112"/>
      <c r="AU423" s="112"/>
      <c r="AV423" s="112"/>
    </row>
    <row r="424" spans="1:48" s="119" customFormat="1" collapsed="1" x14ac:dyDescent="0.2">
      <c r="A424" s="72"/>
      <c r="B424" s="121"/>
      <c r="C424" s="207" t="str">
        <f t="shared" si="28"/>
        <v/>
      </c>
      <c r="D424" s="73"/>
      <c r="E424" s="112"/>
      <c r="F424" s="121"/>
      <c r="G424" s="121"/>
      <c r="H424" s="72"/>
      <c r="I424" s="302" t="str">
        <f t="shared" si="29"/>
        <v/>
      </c>
      <c r="J424" s="72"/>
      <c r="K424" s="112"/>
      <c r="L424" s="112"/>
      <c r="M424" s="112"/>
      <c r="N424" s="112"/>
      <c r="O424" s="112"/>
      <c r="P424" s="112"/>
      <c r="Q424" s="112"/>
      <c r="R424" s="95"/>
      <c r="S424" s="72"/>
      <c r="T424" s="72"/>
      <c r="U424" s="72"/>
      <c r="V424" s="207" t="str">
        <f t="shared" si="30"/>
        <v/>
      </c>
      <c r="W424" s="95"/>
      <c r="X424" s="95"/>
      <c r="Y424" s="207" t="str">
        <f t="shared" si="31"/>
        <v/>
      </c>
      <c r="Z424" s="112"/>
      <c r="AA424" s="112"/>
      <c r="AB424" s="112"/>
      <c r="AC424" s="112"/>
      <c r="AD424" s="112"/>
      <c r="AE424" s="112"/>
      <c r="AF424" s="112"/>
      <c r="AG424" s="112"/>
      <c r="AH424" s="112"/>
      <c r="AI424" s="112"/>
      <c r="AJ424" s="112"/>
      <c r="AK424" s="112"/>
      <c r="AL424" s="112"/>
      <c r="AM424" s="112"/>
      <c r="AN424" s="112"/>
      <c r="AO424" s="72"/>
      <c r="AP424" s="112"/>
      <c r="AQ424" s="112"/>
      <c r="AR424" s="112"/>
      <c r="AS424" s="112"/>
      <c r="AT424" s="112"/>
      <c r="AU424" s="112"/>
      <c r="AV424" s="112"/>
    </row>
    <row r="425" spans="1:48" s="119" customFormat="1" collapsed="1" x14ac:dyDescent="0.2">
      <c r="A425" s="72"/>
      <c r="B425" s="121"/>
      <c r="C425" s="207" t="str">
        <f t="shared" si="28"/>
        <v/>
      </c>
      <c r="D425" s="73"/>
      <c r="E425" s="112"/>
      <c r="F425" s="121"/>
      <c r="G425" s="121"/>
      <c r="H425" s="72"/>
      <c r="I425" s="302" t="str">
        <f t="shared" si="29"/>
        <v/>
      </c>
      <c r="J425" s="72"/>
      <c r="K425" s="112"/>
      <c r="L425" s="112"/>
      <c r="M425" s="112"/>
      <c r="N425" s="112"/>
      <c r="O425" s="112"/>
      <c r="P425" s="112"/>
      <c r="Q425" s="112"/>
      <c r="R425" s="95"/>
      <c r="S425" s="72"/>
      <c r="T425" s="72"/>
      <c r="U425" s="72"/>
      <c r="V425" s="207" t="str">
        <f t="shared" si="30"/>
        <v/>
      </c>
      <c r="W425" s="95"/>
      <c r="X425" s="95"/>
      <c r="Y425" s="207" t="str">
        <f t="shared" si="31"/>
        <v/>
      </c>
      <c r="Z425" s="112"/>
      <c r="AA425" s="112"/>
      <c r="AB425" s="112"/>
      <c r="AC425" s="112"/>
      <c r="AD425" s="112"/>
      <c r="AE425" s="112"/>
      <c r="AF425" s="112"/>
      <c r="AG425" s="112"/>
      <c r="AH425" s="112"/>
      <c r="AI425" s="112"/>
      <c r="AJ425" s="112"/>
      <c r="AK425" s="112"/>
      <c r="AL425" s="112"/>
      <c r="AM425" s="112"/>
      <c r="AN425" s="112"/>
      <c r="AO425" s="72"/>
      <c r="AP425" s="112"/>
      <c r="AQ425" s="112"/>
      <c r="AR425" s="112"/>
      <c r="AS425" s="112"/>
      <c r="AT425" s="112"/>
      <c r="AU425" s="112"/>
      <c r="AV425" s="112"/>
    </row>
    <row r="426" spans="1:48" s="119" customFormat="1" collapsed="1" x14ac:dyDescent="0.2">
      <c r="A426" s="72"/>
      <c r="B426" s="121"/>
      <c r="C426" s="207" t="str">
        <f t="shared" si="28"/>
        <v/>
      </c>
      <c r="D426" s="73"/>
      <c r="E426" s="112"/>
      <c r="F426" s="121"/>
      <c r="G426" s="121"/>
      <c r="H426" s="72"/>
      <c r="I426" s="302" t="str">
        <f t="shared" si="29"/>
        <v/>
      </c>
      <c r="J426" s="72"/>
      <c r="K426" s="112"/>
      <c r="L426" s="112"/>
      <c r="M426" s="112"/>
      <c r="N426" s="112"/>
      <c r="O426" s="112"/>
      <c r="P426" s="112"/>
      <c r="Q426" s="112"/>
      <c r="R426" s="95"/>
      <c r="S426" s="72"/>
      <c r="T426" s="72"/>
      <c r="U426" s="72"/>
      <c r="V426" s="207" t="str">
        <f t="shared" si="30"/>
        <v/>
      </c>
      <c r="W426" s="95"/>
      <c r="X426" s="95"/>
      <c r="Y426" s="207" t="str">
        <f t="shared" si="31"/>
        <v/>
      </c>
      <c r="Z426" s="112"/>
      <c r="AA426" s="112"/>
      <c r="AB426" s="112"/>
      <c r="AC426" s="112"/>
      <c r="AD426" s="112"/>
      <c r="AE426" s="112"/>
      <c r="AF426" s="112"/>
      <c r="AG426" s="112"/>
      <c r="AH426" s="112"/>
      <c r="AI426" s="112"/>
      <c r="AJ426" s="112"/>
      <c r="AK426" s="112"/>
      <c r="AL426" s="112"/>
      <c r="AM426" s="112"/>
      <c r="AN426" s="112"/>
      <c r="AO426" s="72"/>
      <c r="AP426" s="112"/>
      <c r="AQ426" s="112"/>
      <c r="AR426" s="112"/>
      <c r="AS426" s="112"/>
      <c r="AT426" s="112"/>
      <c r="AU426" s="112"/>
      <c r="AV426" s="112"/>
    </row>
    <row r="427" spans="1:48" s="119" customFormat="1" collapsed="1" x14ac:dyDescent="0.2">
      <c r="A427" s="72"/>
      <c r="B427" s="121"/>
      <c r="C427" s="207" t="str">
        <f t="shared" si="28"/>
        <v/>
      </c>
      <c r="D427" s="73"/>
      <c r="E427" s="112"/>
      <c r="F427" s="121"/>
      <c r="G427" s="121"/>
      <c r="H427" s="72"/>
      <c r="I427" s="302" t="str">
        <f t="shared" si="29"/>
        <v/>
      </c>
      <c r="J427" s="72"/>
      <c r="K427" s="112"/>
      <c r="L427" s="112"/>
      <c r="M427" s="112"/>
      <c r="N427" s="112"/>
      <c r="O427" s="112"/>
      <c r="P427" s="112"/>
      <c r="Q427" s="112"/>
      <c r="R427" s="95"/>
      <c r="S427" s="72"/>
      <c r="T427" s="72"/>
      <c r="U427" s="72"/>
      <c r="V427" s="207" t="str">
        <f t="shared" si="30"/>
        <v/>
      </c>
      <c r="W427" s="95"/>
      <c r="X427" s="95"/>
      <c r="Y427" s="207" t="str">
        <f t="shared" si="31"/>
        <v/>
      </c>
      <c r="Z427" s="112"/>
      <c r="AA427" s="112"/>
      <c r="AB427" s="112"/>
      <c r="AC427" s="112"/>
      <c r="AD427" s="112"/>
      <c r="AE427" s="112"/>
      <c r="AF427" s="112"/>
      <c r="AG427" s="112"/>
      <c r="AH427" s="112"/>
      <c r="AI427" s="112"/>
      <c r="AJ427" s="112"/>
      <c r="AK427" s="112"/>
      <c r="AL427" s="112"/>
      <c r="AM427" s="112"/>
      <c r="AN427" s="112"/>
      <c r="AO427" s="72"/>
      <c r="AP427" s="112"/>
      <c r="AQ427" s="112"/>
      <c r="AR427" s="112"/>
      <c r="AS427" s="112"/>
      <c r="AT427" s="112"/>
      <c r="AU427" s="112"/>
      <c r="AV427" s="112"/>
    </row>
    <row r="428" spans="1:48" s="119" customFormat="1" collapsed="1" x14ac:dyDescent="0.2">
      <c r="A428" s="72"/>
      <c r="B428" s="121"/>
      <c r="C428" s="207" t="str">
        <f t="shared" si="28"/>
        <v/>
      </c>
      <c r="D428" s="73"/>
      <c r="E428" s="112"/>
      <c r="F428" s="121"/>
      <c r="G428" s="121"/>
      <c r="H428" s="72"/>
      <c r="I428" s="302" t="str">
        <f t="shared" si="29"/>
        <v/>
      </c>
      <c r="J428" s="72"/>
      <c r="K428" s="112"/>
      <c r="L428" s="112"/>
      <c r="M428" s="112"/>
      <c r="N428" s="112"/>
      <c r="O428" s="112"/>
      <c r="P428" s="112"/>
      <c r="Q428" s="112"/>
      <c r="R428" s="95"/>
      <c r="S428" s="72"/>
      <c r="T428" s="72"/>
      <c r="U428" s="72"/>
      <c r="V428" s="207" t="str">
        <f t="shared" si="30"/>
        <v/>
      </c>
      <c r="W428" s="95"/>
      <c r="X428" s="95"/>
      <c r="Y428" s="207" t="str">
        <f t="shared" si="31"/>
        <v/>
      </c>
      <c r="Z428" s="112"/>
      <c r="AA428" s="112"/>
      <c r="AB428" s="112"/>
      <c r="AC428" s="112"/>
      <c r="AD428" s="112"/>
      <c r="AE428" s="112"/>
      <c r="AF428" s="112"/>
      <c r="AG428" s="112"/>
      <c r="AH428" s="112"/>
      <c r="AI428" s="112"/>
      <c r="AJ428" s="112"/>
      <c r="AK428" s="112"/>
      <c r="AL428" s="112"/>
      <c r="AM428" s="112"/>
      <c r="AN428" s="112"/>
      <c r="AO428" s="72"/>
      <c r="AP428" s="112"/>
      <c r="AQ428" s="112"/>
      <c r="AR428" s="112"/>
      <c r="AS428" s="112"/>
      <c r="AT428" s="112"/>
      <c r="AU428" s="112"/>
      <c r="AV428" s="112"/>
    </row>
    <row r="429" spans="1:48" s="119" customFormat="1" collapsed="1" x14ac:dyDescent="0.2">
      <c r="A429" s="72"/>
      <c r="B429" s="121"/>
      <c r="C429" s="207" t="str">
        <f t="shared" si="28"/>
        <v/>
      </c>
      <c r="D429" s="73"/>
      <c r="E429" s="112"/>
      <c r="F429" s="121"/>
      <c r="G429" s="121"/>
      <c r="H429" s="72"/>
      <c r="I429" s="302" t="str">
        <f t="shared" si="29"/>
        <v/>
      </c>
      <c r="J429" s="72"/>
      <c r="K429" s="112"/>
      <c r="L429" s="112"/>
      <c r="M429" s="112"/>
      <c r="N429" s="112"/>
      <c r="O429" s="112"/>
      <c r="P429" s="112"/>
      <c r="Q429" s="112"/>
      <c r="R429" s="95"/>
      <c r="S429" s="72"/>
      <c r="T429" s="72"/>
      <c r="U429" s="72"/>
      <c r="V429" s="207" t="str">
        <f t="shared" si="30"/>
        <v/>
      </c>
      <c r="W429" s="95"/>
      <c r="X429" s="95"/>
      <c r="Y429" s="207" t="str">
        <f t="shared" si="31"/>
        <v/>
      </c>
      <c r="Z429" s="112"/>
      <c r="AA429" s="112"/>
      <c r="AB429" s="112"/>
      <c r="AC429" s="112"/>
      <c r="AD429" s="112"/>
      <c r="AE429" s="112"/>
      <c r="AF429" s="112"/>
      <c r="AG429" s="112"/>
      <c r="AH429" s="112"/>
      <c r="AI429" s="112"/>
      <c r="AJ429" s="112"/>
      <c r="AK429" s="112"/>
      <c r="AL429" s="112"/>
      <c r="AM429" s="112"/>
      <c r="AN429" s="112"/>
      <c r="AO429" s="72"/>
      <c r="AP429" s="112"/>
      <c r="AQ429" s="112"/>
      <c r="AR429" s="112"/>
      <c r="AS429" s="112"/>
      <c r="AT429" s="112"/>
      <c r="AU429" s="112"/>
      <c r="AV429" s="112"/>
    </row>
    <row r="430" spans="1:48" s="119" customFormat="1" collapsed="1" x14ac:dyDescent="0.2">
      <c r="A430" s="72"/>
      <c r="B430" s="121"/>
      <c r="C430" s="207" t="str">
        <f t="shared" si="28"/>
        <v/>
      </c>
      <c r="D430" s="73"/>
      <c r="E430" s="112"/>
      <c r="F430" s="121"/>
      <c r="G430" s="121"/>
      <c r="H430" s="72"/>
      <c r="I430" s="302" t="str">
        <f t="shared" si="29"/>
        <v/>
      </c>
      <c r="J430" s="72"/>
      <c r="K430" s="112"/>
      <c r="L430" s="112"/>
      <c r="M430" s="112"/>
      <c r="N430" s="112"/>
      <c r="O430" s="112"/>
      <c r="P430" s="112"/>
      <c r="Q430" s="112"/>
      <c r="R430" s="95"/>
      <c r="S430" s="72"/>
      <c r="T430" s="72"/>
      <c r="U430" s="72"/>
      <c r="V430" s="207" t="str">
        <f t="shared" si="30"/>
        <v/>
      </c>
      <c r="W430" s="95"/>
      <c r="X430" s="95"/>
      <c r="Y430" s="207" t="str">
        <f t="shared" si="31"/>
        <v/>
      </c>
      <c r="Z430" s="112"/>
      <c r="AA430" s="112"/>
      <c r="AB430" s="112"/>
      <c r="AC430" s="112"/>
      <c r="AD430" s="112"/>
      <c r="AE430" s="112"/>
      <c r="AF430" s="112"/>
      <c r="AG430" s="112"/>
      <c r="AH430" s="112"/>
      <c r="AI430" s="112"/>
      <c r="AJ430" s="112"/>
      <c r="AK430" s="112"/>
      <c r="AL430" s="112"/>
      <c r="AM430" s="112"/>
      <c r="AN430" s="112"/>
      <c r="AO430" s="72"/>
      <c r="AP430" s="112"/>
      <c r="AQ430" s="112"/>
      <c r="AR430" s="112"/>
      <c r="AS430" s="112"/>
      <c r="AT430" s="112"/>
      <c r="AU430" s="112"/>
      <c r="AV430" s="112"/>
    </row>
    <row r="431" spans="1:48" s="119" customFormat="1" collapsed="1" x14ac:dyDescent="0.2">
      <c r="A431" s="72"/>
      <c r="B431" s="121"/>
      <c r="C431" s="207" t="str">
        <f t="shared" si="28"/>
        <v/>
      </c>
      <c r="D431" s="73"/>
      <c r="E431" s="112"/>
      <c r="F431" s="121"/>
      <c r="G431" s="121"/>
      <c r="H431" s="72"/>
      <c r="I431" s="302" t="str">
        <f t="shared" si="29"/>
        <v/>
      </c>
      <c r="J431" s="72"/>
      <c r="K431" s="112"/>
      <c r="L431" s="112"/>
      <c r="M431" s="112"/>
      <c r="N431" s="112"/>
      <c r="O431" s="112"/>
      <c r="P431" s="112"/>
      <c r="Q431" s="112"/>
      <c r="R431" s="95"/>
      <c r="S431" s="72"/>
      <c r="T431" s="72"/>
      <c r="U431" s="72"/>
      <c r="V431" s="207" t="str">
        <f t="shared" si="30"/>
        <v/>
      </c>
      <c r="W431" s="95"/>
      <c r="X431" s="95"/>
      <c r="Y431" s="207" t="str">
        <f t="shared" si="31"/>
        <v/>
      </c>
      <c r="Z431" s="112"/>
      <c r="AA431" s="112"/>
      <c r="AB431" s="112"/>
      <c r="AC431" s="112"/>
      <c r="AD431" s="112"/>
      <c r="AE431" s="112"/>
      <c r="AF431" s="112"/>
      <c r="AG431" s="112"/>
      <c r="AH431" s="112"/>
      <c r="AI431" s="112"/>
      <c r="AJ431" s="112"/>
      <c r="AK431" s="112"/>
      <c r="AL431" s="112"/>
      <c r="AM431" s="112"/>
      <c r="AN431" s="112"/>
      <c r="AO431" s="72"/>
      <c r="AP431" s="112"/>
      <c r="AQ431" s="112"/>
      <c r="AR431" s="112"/>
      <c r="AS431" s="112"/>
      <c r="AT431" s="112"/>
      <c r="AU431" s="112"/>
      <c r="AV431" s="112"/>
    </row>
    <row r="432" spans="1:48" s="119" customFormat="1" collapsed="1" x14ac:dyDescent="0.2">
      <c r="A432" s="72"/>
      <c r="B432" s="121"/>
      <c r="C432" s="207" t="str">
        <f t="shared" si="28"/>
        <v/>
      </c>
      <c r="D432" s="73"/>
      <c r="E432" s="112"/>
      <c r="F432" s="121"/>
      <c r="G432" s="121"/>
      <c r="H432" s="72"/>
      <c r="I432" s="302" t="str">
        <f t="shared" si="29"/>
        <v/>
      </c>
      <c r="J432" s="72"/>
      <c r="K432" s="112"/>
      <c r="L432" s="112"/>
      <c r="M432" s="112"/>
      <c r="N432" s="112"/>
      <c r="O432" s="112"/>
      <c r="P432" s="112"/>
      <c r="Q432" s="112"/>
      <c r="R432" s="95"/>
      <c r="S432" s="72"/>
      <c r="T432" s="72"/>
      <c r="U432" s="72"/>
      <c r="V432" s="207" t="str">
        <f t="shared" si="30"/>
        <v/>
      </c>
      <c r="W432" s="95"/>
      <c r="X432" s="95"/>
      <c r="Y432" s="207" t="str">
        <f t="shared" si="31"/>
        <v/>
      </c>
      <c r="Z432" s="112"/>
      <c r="AA432" s="112"/>
      <c r="AB432" s="112"/>
      <c r="AC432" s="112"/>
      <c r="AD432" s="112"/>
      <c r="AE432" s="112"/>
      <c r="AF432" s="112"/>
      <c r="AG432" s="112"/>
      <c r="AH432" s="112"/>
      <c r="AI432" s="112"/>
      <c r="AJ432" s="112"/>
      <c r="AK432" s="112"/>
      <c r="AL432" s="112"/>
      <c r="AM432" s="112"/>
      <c r="AN432" s="112"/>
      <c r="AO432" s="72"/>
      <c r="AP432" s="112"/>
      <c r="AQ432" s="112"/>
      <c r="AR432" s="112"/>
      <c r="AS432" s="112"/>
      <c r="AT432" s="112"/>
      <c r="AU432" s="112"/>
      <c r="AV432" s="112"/>
    </row>
    <row r="433" spans="1:48" s="119" customFormat="1" collapsed="1" x14ac:dyDescent="0.2">
      <c r="A433" s="72"/>
      <c r="B433" s="121"/>
      <c r="C433" s="207" t="str">
        <f t="shared" si="28"/>
        <v/>
      </c>
      <c r="D433" s="73"/>
      <c r="E433" s="112"/>
      <c r="F433" s="121"/>
      <c r="G433" s="121"/>
      <c r="H433" s="72"/>
      <c r="I433" s="302" t="str">
        <f t="shared" si="29"/>
        <v/>
      </c>
      <c r="J433" s="72"/>
      <c r="K433" s="112"/>
      <c r="L433" s="112"/>
      <c r="M433" s="112"/>
      <c r="N433" s="112"/>
      <c r="O433" s="112"/>
      <c r="P433" s="112"/>
      <c r="Q433" s="112"/>
      <c r="R433" s="95"/>
      <c r="S433" s="72"/>
      <c r="T433" s="72"/>
      <c r="U433" s="72"/>
      <c r="V433" s="207" t="str">
        <f t="shared" si="30"/>
        <v/>
      </c>
      <c r="W433" s="95"/>
      <c r="X433" s="95"/>
      <c r="Y433" s="207" t="str">
        <f t="shared" si="31"/>
        <v/>
      </c>
      <c r="Z433" s="112"/>
      <c r="AA433" s="112"/>
      <c r="AB433" s="112"/>
      <c r="AC433" s="112"/>
      <c r="AD433" s="112"/>
      <c r="AE433" s="112"/>
      <c r="AF433" s="112"/>
      <c r="AG433" s="112"/>
      <c r="AH433" s="112"/>
      <c r="AI433" s="112"/>
      <c r="AJ433" s="112"/>
      <c r="AK433" s="112"/>
      <c r="AL433" s="112"/>
      <c r="AM433" s="112"/>
      <c r="AN433" s="112"/>
      <c r="AO433" s="72"/>
      <c r="AP433" s="112"/>
      <c r="AQ433" s="112"/>
      <c r="AR433" s="112"/>
      <c r="AS433" s="112"/>
      <c r="AT433" s="112"/>
      <c r="AU433" s="112"/>
      <c r="AV433" s="112"/>
    </row>
    <row r="434" spans="1:48" s="119" customFormat="1" collapsed="1" x14ac:dyDescent="0.2">
      <c r="A434" s="72"/>
      <c r="B434" s="121"/>
      <c r="C434" s="207" t="str">
        <f t="shared" si="28"/>
        <v/>
      </c>
      <c r="D434" s="73"/>
      <c r="E434" s="112"/>
      <c r="F434" s="121"/>
      <c r="G434" s="121"/>
      <c r="H434" s="72"/>
      <c r="I434" s="302" t="str">
        <f t="shared" si="29"/>
        <v/>
      </c>
      <c r="J434" s="72"/>
      <c r="K434" s="112"/>
      <c r="L434" s="112"/>
      <c r="M434" s="112"/>
      <c r="N434" s="112"/>
      <c r="O434" s="112"/>
      <c r="P434" s="112"/>
      <c r="Q434" s="112"/>
      <c r="R434" s="95"/>
      <c r="S434" s="72"/>
      <c r="T434" s="72"/>
      <c r="U434" s="72"/>
      <c r="V434" s="207" t="str">
        <f t="shared" si="30"/>
        <v/>
      </c>
      <c r="W434" s="95"/>
      <c r="X434" s="95"/>
      <c r="Y434" s="207" t="str">
        <f t="shared" si="31"/>
        <v/>
      </c>
      <c r="Z434" s="112"/>
      <c r="AA434" s="112"/>
      <c r="AB434" s="112"/>
      <c r="AC434" s="112"/>
      <c r="AD434" s="112"/>
      <c r="AE434" s="112"/>
      <c r="AF434" s="112"/>
      <c r="AG434" s="112"/>
      <c r="AH434" s="112"/>
      <c r="AI434" s="112"/>
      <c r="AJ434" s="112"/>
      <c r="AK434" s="112"/>
      <c r="AL434" s="112"/>
      <c r="AM434" s="112"/>
      <c r="AN434" s="112"/>
      <c r="AO434" s="72"/>
      <c r="AP434" s="112"/>
      <c r="AQ434" s="112"/>
      <c r="AR434" s="112"/>
      <c r="AS434" s="112"/>
      <c r="AT434" s="112"/>
      <c r="AU434" s="112"/>
      <c r="AV434" s="112"/>
    </row>
    <row r="435" spans="1:48" s="119" customFormat="1" collapsed="1" x14ac:dyDescent="0.2">
      <c r="A435" s="72"/>
      <c r="B435" s="121"/>
      <c r="C435" s="207" t="str">
        <f t="shared" si="28"/>
        <v/>
      </c>
      <c r="D435" s="73"/>
      <c r="E435" s="112"/>
      <c r="F435" s="121"/>
      <c r="G435" s="121"/>
      <c r="H435" s="72"/>
      <c r="I435" s="302" t="str">
        <f t="shared" si="29"/>
        <v/>
      </c>
      <c r="J435" s="72"/>
      <c r="K435" s="112"/>
      <c r="L435" s="112"/>
      <c r="M435" s="112"/>
      <c r="N435" s="112"/>
      <c r="O435" s="112"/>
      <c r="P435" s="112"/>
      <c r="Q435" s="112"/>
      <c r="R435" s="95"/>
      <c r="S435" s="72"/>
      <c r="T435" s="72"/>
      <c r="U435" s="72"/>
      <c r="V435" s="207" t="str">
        <f t="shared" si="30"/>
        <v/>
      </c>
      <c r="W435" s="95"/>
      <c r="X435" s="95"/>
      <c r="Y435" s="207" t="str">
        <f t="shared" si="31"/>
        <v/>
      </c>
      <c r="Z435" s="112"/>
      <c r="AA435" s="112"/>
      <c r="AB435" s="112"/>
      <c r="AC435" s="112"/>
      <c r="AD435" s="112"/>
      <c r="AE435" s="112"/>
      <c r="AF435" s="112"/>
      <c r="AG435" s="112"/>
      <c r="AH435" s="112"/>
      <c r="AI435" s="112"/>
      <c r="AJ435" s="112"/>
      <c r="AK435" s="112"/>
      <c r="AL435" s="112"/>
      <c r="AM435" s="112"/>
      <c r="AN435" s="112"/>
      <c r="AO435" s="72"/>
      <c r="AP435" s="112"/>
      <c r="AQ435" s="112"/>
      <c r="AR435" s="112"/>
      <c r="AS435" s="112"/>
      <c r="AT435" s="112"/>
      <c r="AU435" s="112"/>
      <c r="AV435" s="112"/>
    </row>
    <row r="436" spans="1:48" s="119" customFormat="1" collapsed="1" x14ac:dyDescent="0.2">
      <c r="A436" s="72"/>
      <c r="B436" s="121"/>
      <c r="C436" s="207" t="str">
        <f t="shared" si="28"/>
        <v/>
      </c>
      <c r="D436" s="73"/>
      <c r="E436" s="112"/>
      <c r="F436" s="121"/>
      <c r="G436" s="121"/>
      <c r="H436" s="72"/>
      <c r="I436" s="302" t="str">
        <f t="shared" si="29"/>
        <v/>
      </c>
      <c r="J436" s="72"/>
      <c r="K436" s="112"/>
      <c r="L436" s="112"/>
      <c r="M436" s="112"/>
      <c r="N436" s="112"/>
      <c r="O436" s="112"/>
      <c r="P436" s="112"/>
      <c r="Q436" s="112"/>
      <c r="R436" s="95"/>
      <c r="S436" s="72"/>
      <c r="T436" s="72"/>
      <c r="U436" s="72"/>
      <c r="V436" s="207" t="str">
        <f t="shared" si="30"/>
        <v/>
      </c>
      <c r="W436" s="95"/>
      <c r="X436" s="95"/>
      <c r="Y436" s="207" t="str">
        <f t="shared" si="31"/>
        <v/>
      </c>
      <c r="Z436" s="112"/>
      <c r="AA436" s="112"/>
      <c r="AB436" s="112"/>
      <c r="AC436" s="112"/>
      <c r="AD436" s="112"/>
      <c r="AE436" s="112"/>
      <c r="AF436" s="112"/>
      <c r="AG436" s="112"/>
      <c r="AH436" s="112"/>
      <c r="AI436" s="112"/>
      <c r="AJ436" s="112"/>
      <c r="AK436" s="112"/>
      <c r="AL436" s="112"/>
      <c r="AM436" s="112"/>
      <c r="AN436" s="112"/>
      <c r="AO436" s="72"/>
      <c r="AP436" s="112"/>
      <c r="AQ436" s="112"/>
      <c r="AR436" s="112"/>
      <c r="AS436" s="112"/>
      <c r="AT436" s="112"/>
      <c r="AU436" s="112"/>
      <c r="AV436" s="112"/>
    </row>
    <row r="437" spans="1:48" s="119" customFormat="1" collapsed="1" x14ac:dyDescent="0.2">
      <c r="A437" s="72"/>
      <c r="B437" s="121"/>
      <c r="C437" s="207" t="str">
        <f t="shared" si="28"/>
        <v/>
      </c>
      <c r="D437" s="73"/>
      <c r="E437" s="112"/>
      <c r="F437" s="121"/>
      <c r="G437" s="121"/>
      <c r="H437" s="72"/>
      <c r="I437" s="302" t="str">
        <f t="shared" si="29"/>
        <v/>
      </c>
      <c r="J437" s="72"/>
      <c r="K437" s="112"/>
      <c r="L437" s="112"/>
      <c r="M437" s="112"/>
      <c r="N437" s="112"/>
      <c r="O437" s="112"/>
      <c r="P437" s="112"/>
      <c r="Q437" s="112"/>
      <c r="R437" s="95"/>
      <c r="S437" s="72"/>
      <c r="T437" s="72"/>
      <c r="U437" s="72"/>
      <c r="V437" s="207" t="str">
        <f t="shared" si="30"/>
        <v/>
      </c>
      <c r="W437" s="95"/>
      <c r="X437" s="95"/>
      <c r="Y437" s="207" t="str">
        <f t="shared" si="31"/>
        <v/>
      </c>
      <c r="Z437" s="112"/>
      <c r="AA437" s="112"/>
      <c r="AB437" s="112"/>
      <c r="AC437" s="112"/>
      <c r="AD437" s="112"/>
      <c r="AE437" s="112"/>
      <c r="AF437" s="112"/>
      <c r="AG437" s="112"/>
      <c r="AH437" s="112"/>
      <c r="AI437" s="112"/>
      <c r="AJ437" s="112"/>
      <c r="AK437" s="112"/>
      <c r="AL437" s="112"/>
      <c r="AM437" s="112"/>
      <c r="AN437" s="112"/>
      <c r="AO437" s="72"/>
      <c r="AP437" s="112"/>
      <c r="AQ437" s="112"/>
      <c r="AR437" s="112"/>
      <c r="AS437" s="112"/>
      <c r="AT437" s="112"/>
      <c r="AU437" s="112"/>
      <c r="AV437" s="112"/>
    </row>
    <row r="438" spans="1:48" s="119" customFormat="1" collapsed="1" x14ac:dyDescent="0.2">
      <c r="A438" s="72"/>
      <c r="B438" s="121"/>
      <c r="C438" s="207" t="str">
        <f t="shared" si="28"/>
        <v/>
      </c>
      <c r="D438" s="73"/>
      <c r="E438" s="112"/>
      <c r="F438" s="121"/>
      <c r="G438" s="121"/>
      <c r="H438" s="72"/>
      <c r="I438" s="302" t="str">
        <f t="shared" si="29"/>
        <v/>
      </c>
      <c r="J438" s="72"/>
      <c r="K438" s="112"/>
      <c r="L438" s="112"/>
      <c r="M438" s="112"/>
      <c r="N438" s="112"/>
      <c r="O438" s="112"/>
      <c r="P438" s="112"/>
      <c r="Q438" s="112"/>
      <c r="R438" s="95"/>
      <c r="S438" s="72"/>
      <c r="T438" s="72"/>
      <c r="U438" s="72"/>
      <c r="V438" s="207" t="str">
        <f t="shared" si="30"/>
        <v/>
      </c>
      <c r="W438" s="95"/>
      <c r="X438" s="95"/>
      <c r="Y438" s="207" t="str">
        <f t="shared" si="31"/>
        <v/>
      </c>
      <c r="Z438" s="112"/>
      <c r="AA438" s="112"/>
      <c r="AB438" s="112"/>
      <c r="AC438" s="112"/>
      <c r="AD438" s="112"/>
      <c r="AE438" s="112"/>
      <c r="AF438" s="112"/>
      <c r="AG438" s="112"/>
      <c r="AH438" s="112"/>
      <c r="AI438" s="112"/>
      <c r="AJ438" s="112"/>
      <c r="AK438" s="112"/>
      <c r="AL438" s="112"/>
      <c r="AM438" s="112"/>
      <c r="AN438" s="112"/>
      <c r="AO438" s="72"/>
      <c r="AP438" s="112"/>
      <c r="AQ438" s="112"/>
      <c r="AR438" s="112"/>
      <c r="AS438" s="112"/>
      <c r="AT438" s="112"/>
      <c r="AU438" s="112"/>
      <c r="AV438" s="112"/>
    </row>
    <row r="439" spans="1:48" s="119" customFormat="1" collapsed="1" x14ac:dyDescent="0.2">
      <c r="A439" s="72"/>
      <c r="B439" s="121"/>
      <c r="C439" s="207" t="str">
        <f t="shared" si="28"/>
        <v/>
      </c>
      <c r="D439" s="73"/>
      <c r="E439" s="112"/>
      <c r="F439" s="121"/>
      <c r="G439" s="121"/>
      <c r="H439" s="72"/>
      <c r="I439" s="302" t="str">
        <f t="shared" si="29"/>
        <v/>
      </c>
      <c r="J439" s="72"/>
      <c r="K439" s="112"/>
      <c r="L439" s="112"/>
      <c r="M439" s="112"/>
      <c r="N439" s="112"/>
      <c r="O439" s="112"/>
      <c r="P439" s="112"/>
      <c r="Q439" s="112"/>
      <c r="R439" s="95"/>
      <c r="S439" s="72"/>
      <c r="T439" s="72"/>
      <c r="U439" s="72"/>
      <c r="V439" s="207" t="str">
        <f t="shared" si="30"/>
        <v/>
      </c>
      <c r="W439" s="95"/>
      <c r="X439" s="95"/>
      <c r="Y439" s="207" t="str">
        <f t="shared" si="31"/>
        <v/>
      </c>
      <c r="Z439" s="112"/>
      <c r="AA439" s="112"/>
      <c r="AB439" s="112"/>
      <c r="AC439" s="112"/>
      <c r="AD439" s="112"/>
      <c r="AE439" s="112"/>
      <c r="AF439" s="112"/>
      <c r="AG439" s="112"/>
      <c r="AH439" s="112"/>
      <c r="AI439" s="112"/>
      <c r="AJ439" s="112"/>
      <c r="AK439" s="112"/>
      <c r="AL439" s="112"/>
      <c r="AM439" s="112"/>
      <c r="AN439" s="112"/>
      <c r="AO439" s="72"/>
      <c r="AP439" s="112"/>
      <c r="AQ439" s="112"/>
      <c r="AR439" s="112"/>
      <c r="AS439" s="112"/>
      <c r="AT439" s="112"/>
      <c r="AU439" s="112"/>
      <c r="AV439" s="112"/>
    </row>
    <row r="440" spans="1:48" s="119" customFormat="1" collapsed="1" x14ac:dyDescent="0.2">
      <c r="A440" s="72"/>
      <c r="B440" s="121"/>
      <c r="C440" s="207" t="str">
        <f t="shared" si="28"/>
        <v/>
      </c>
      <c r="D440" s="73"/>
      <c r="E440" s="112"/>
      <c r="F440" s="121"/>
      <c r="G440" s="121"/>
      <c r="H440" s="72"/>
      <c r="I440" s="302" t="str">
        <f t="shared" si="29"/>
        <v/>
      </c>
      <c r="J440" s="72"/>
      <c r="K440" s="112"/>
      <c r="L440" s="112"/>
      <c r="M440" s="112"/>
      <c r="N440" s="112"/>
      <c r="O440" s="112"/>
      <c r="P440" s="112"/>
      <c r="Q440" s="112"/>
      <c r="R440" s="95"/>
      <c r="S440" s="72"/>
      <c r="T440" s="72"/>
      <c r="U440" s="72"/>
      <c r="V440" s="207" t="str">
        <f t="shared" si="30"/>
        <v/>
      </c>
      <c r="W440" s="95"/>
      <c r="X440" s="95"/>
      <c r="Y440" s="207" t="str">
        <f t="shared" si="31"/>
        <v/>
      </c>
      <c r="Z440" s="112"/>
      <c r="AA440" s="112"/>
      <c r="AB440" s="112"/>
      <c r="AC440" s="112"/>
      <c r="AD440" s="112"/>
      <c r="AE440" s="112"/>
      <c r="AF440" s="112"/>
      <c r="AG440" s="112"/>
      <c r="AH440" s="112"/>
      <c r="AI440" s="112"/>
      <c r="AJ440" s="112"/>
      <c r="AK440" s="112"/>
      <c r="AL440" s="112"/>
      <c r="AM440" s="112"/>
      <c r="AN440" s="112"/>
      <c r="AO440" s="72"/>
      <c r="AP440" s="112"/>
      <c r="AQ440" s="112"/>
      <c r="AR440" s="112"/>
      <c r="AS440" s="112"/>
      <c r="AT440" s="112"/>
      <c r="AU440" s="112"/>
      <c r="AV440" s="112"/>
    </row>
    <row r="441" spans="1:48" s="119" customFormat="1" collapsed="1" x14ac:dyDescent="0.2">
      <c r="A441" s="72"/>
      <c r="B441" s="121"/>
      <c r="C441" s="207" t="str">
        <f t="shared" si="28"/>
        <v/>
      </c>
      <c r="D441" s="73"/>
      <c r="E441" s="112"/>
      <c r="F441" s="121"/>
      <c r="G441" s="121"/>
      <c r="H441" s="72"/>
      <c r="I441" s="302" t="str">
        <f t="shared" si="29"/>
        <v/>
      </c>
      <c r="J441" s="72"/>
      <c r="K441" s="112"/>
      <c r="L441" s="112"/>
      <c r="M441" s="112"/>
      <c r="N441" s="112"/>
      <c r="O441" s="112"/>
      <c r="P441" s="112"/>
      <c r="Q441" s="112"/>
      <c r="R441" s="95"/>
      <c r="S441" s="72"/>
      <c r="T441" s="72"/>
      <c r="U441" s="72"/>
      <c r="V441" s="207" t="str">
        <f t="shared" si="30"/>
        <v/>
      </c>
      <c r="W441" s="95"/>
      <c r="X441" s="95"/>
      <c r="Y441" s="207" t="str">
        <f t="shared" si="31"/>
        <v/>
      </c>
      <c r="Z441" s="112"/>
      <c r="AA441" s="112"/>
      <c r="AB441" s="112"/>
      <c r="AC441" s="112"/>
      <c r="AD441" s="112"/>
      <c r="AE441" s="112"/>
      <c r="AF441" s="112"/>
      <c r="AG441" s="112"/>
      <c r="AH441" s="112"/>
      <c r="AI441" s="112"/>
      <c r="AJ441" s="112"/>
      <c r="AK441" s="112"/>
      <c r="AL441" s="112"/>
      <c r="AM441" s="112"/>
      <c r="AN441" s="112"/>
      <c r="AO441" s="72"/>
      <c r="AP441" s="112"/>
      <c r="AQ441" s="112"/>
      <c r="AR441" s="112"/>
      <c r="AS441" s="112"/>
      <c r="AT441" s="112"/>
      <c r="AU441" s="112"/>
      <c r="AV441" s="112"/>
    </row>
    <row r="442" spans="1:48" s="119" customFormat="1" collapsed="1" x14ac:dyDescent="0.2">
      <c r="A442" s="72"/>
      <c r="B442" s="121"/>
      <c r="C442" s="207" t="str">
        <f t="shared" si="28"/>
        <v/>
      </c>
      <c r="D442" s="73"/>
      <c r="E442" s="112"/>
      <c r="F442" s="121"/>
      <c r="G442" s="121"/>
      <c r="H442" s="72"/>
      <c r="I442" s="302" t="str">
        <f t="shared" si="29"/>
        <v/>
      </c>
      <c r="J442" s="72"/>
      <c r="K442" s="112"/>
      <c r="L442" s="112"/>
      <c r="M442" s="112"/>
      <c r="N442" s="112"/>
      <c r="O442" s="112"/>
      <c r="P442" s="112"/>
      <c r="Q442" s="112"/>
      <c r="R442" s="95"/>
      <c r="S442" s="72"/>
      <c r="T442" s="72"/>
      <c r="U442" s="72"/>
      <c r="V442" s="207" t="str">
        <f t="shared" si="30"/>
        <v/>
      </c>
      <c r="W442" s="95"/>
      <c r="X442" s="95"/>
      <c r="Y442" s="207" t="str">
        <f t="shared" si="31"/>
        <v/>
      </c>
      <c r="Z442" s="112"/>
      <c r="AA442" s="112"/>
      <c r="AB442" s="112"/>
      <c r="AC442" s="112"/>
      <c r="AD442" s="112"/>
      <c r="AE442" s="112"/>
      <c r="AF442" s="112"/>
      <c r="AG442" s="112"/>
      <c r="AH442" s="112"/>
      <c r="AI442" s="112"/>
      <c r="AJ442" s="112"/>
      <c r="AK442" s="112"/>
      <c r="AL442" s="112"/>
      <c r="AM442" s="112"/>
      <c r="AN442" s="112"/>
      <c r="AO442" s="72"/>
      <c r="AP442" s="112"/>
      <c r="AQ442" s="112"/>
      <c r="AR442" s="112"/>
      <c r="AS442" s="112"/>
      <c r="AT442" s="112"/>
      <c r="AU442" s="112"/>
      <c r="AV442" s="112"/>
    </row>
    <row r="443" spans="1:48" s="119" customFormat="1" collapsed="1" x14ac:dyDescent="0.2">
      <c r="A443" s="72"/>
      <c r="B443" s="121"/>
      <c r="C443" s="207" t="str">
        <f t="shared" si="28"/>
        <v/>
      </c>
      <c r="D443" s="73"/>
      <c r="E443" s="112"/>
      <c r="F443" s="121"/>
      <c r="G443" s="121"/>
      <c r="H443" s="72"/>
      <c r="I443" s="302" t="str">
        <f t="shared" si="29"/>
        <v/>
      </c>
      <c r="J443" s="72"/>
      <c r="K443" s="112"/>
      <c r="L443" s="112"/>
      <c r="M443" s="112"/>
      <c r="N443" s="112"/>
      <c r="O443" s="112"/>
      <c r="P443" s="112"/>
      <c r="Q443" s="112"/>
      <c r="R443" s="95"/>
      <c r="S443" s="72"/>
      <c r="T443" s="72"/>
      <c r="U443" s="72"/>
      <c r="V443" s="207" t="str">
        <f t="shared" si="30"/>
        <v/>
      </c>
      <c r="W443" s="95"/>
      <c r="X443" s="95"/>
      <c r="Y443" s="207" t="str">
        <f t="shared" si="31"/>
        <v/>
      </c>
      <c r="Z443" s="112"/>
      <c r="AA443" s="112"/>
      <c r="AB443" s="112"/>
      <c r="AC443" s="112"/>
      <c r="AD443" s="112"/>
      <c r="AE443" s="112"/>
      <c r="AF443" s="112"/>
      <c r="AG443" s="112"/>
      <c r="AH443" s="112"/>
      <c r="AI443" s="112"/>
      <c r="AJ443" s="112"/>
      <c r="AK443" s="112"/>
      <c r="AL443" s="112"/>
      <c r="AM443" s="112"/>
      <c r="AN443" s="112"/>
      <c r="AO443" s="72"/>
      <c r="AP443" s="112"/>
      <c r="AQ443" s="112"/>
      <c r="AR443" s="112"/>
      <c r="AS443" s="112"/>
      <c r="AT443" s="112"/>
      <c r="AU443" s="112"/>
      <c r="AV443" s="112"/>
    </row>
    <row r="444" spans="1:48" s="119" customFormat="1" collapsed="1" x14ac:dyDescent="0.2">
      <c r="A444" s="72"/>
      <c r="B444" s="121"/>
      <c r="C444" s="207" t="str">
        <f t="shared" si="28"/>
        <v/>
      </c>
      <c r="D444" s="73"/>
      <c r="E444" s="112"/>
      <c r="F444" s="121"/>
      <c r="G444" s="121"/>
      <c r="H444" s="72"/>
      <c r="I444" s="302" t="str">
        <f t="shared" si="29"/>
        <v/>
      </c>
      <c r="J444" s="72"/>
      <c r="K444" s="112"/>
      <c r="L444" s="112"/>
      <c r="M444" s="112"/>
      <c r="N444" s="112"/>
      <c r="O444" s="112"/>
      <c r="P444" s="112"/>
      <c r="Q444" s="112"/>
      <c r="R444" s="95"/>
      <c r="S444" s="72"/>
      <c r="T444" s="72"/>
      <c r="U444" s="72"/>
      <c r="V444" s="207" t="str">
        <f t="shared" si="30"/>
        <v/>
      </c>
      <c r="W444" s="95"/>
      <c r="X444" s="95"/>
      <c r="Y444" s="207" t="str">
        <f t="shared" si="31"/>
        <v/>
      </c>
      <c r="Z444" s="112"/>
      <c r="AA444" s="112"/>
      <c r="AB444" s="112"/>
      <c r="AC444" s="112"/>
      <c r="AD444" s="112"/>
      <c r="AE444" s="112"/>
      <c r="AF444" s="112"/>
      <c r="AG444" s="112"/>
      <c r="AH444" s="112"/>
      <c r="AI444" s="112"/>
      <c r="AJ444" s="112"/>
      <c r="AK444" s="112"/>
      <c r="AL444" s="112"/>
      <c r="AM444" s="112"/>
      <c r="AN444" s="112"/>
      <c r="AO444" s="72"/>
      <c r="AP444" s="112"/>
      <c r="AQ444" s="112"/>
      <c r="AR444" s="112"/>
      <c r="AS444" s="112"/>
      <c r="AT444" s="112"/>
      <c r="AU444" s="112"/>
      <c r="AV444" s="112"/>
    </row>
    <row r="445" spans="1:48" s="119" customFormat="1" collapsed="1" x14ac:dyDescent="0.2">
      <c r="A445" s="72"/>
      <c r="B445" s="121"/>
      <c r="C445" s="207" t="str">
        <f t="shared" si="28"/>
        <v/>
      </c>
      <c r="D445" s="73"/>
      <c r="E445" s="112"/>
      <c r="F445" s="121"/>
      <c r="G445" s="121"/>
      <c r="H445" s="72"/>
      <c r="I445" s="302" t="str">
        <f t="shared" si="29"/>
        <v/>
      </c>
      <c r="J445" s="72"/>
      <c r="K445" s="112"/>
      <c r="L445" s="112"/>
      <c r="M445" s="112"/>
      <c r="N445" s="112"/>
      <c r="O445" s="112"/>
      <c r="P445" s="112"/>
      <c r="Q445" s="112"/>
      <c r="R445" s="95"/>
      <c r="S445" s="72"/>
      <c r="T445" s="72"/>
      <c r="U445" s="72"/>
      <c r="V445" s="207" t="str">
        <f t="shared" si="30"/>
        <v/>
      </c>
      <c r="W445" s="95"/>
      <c r="X445" s="95"/>
      <c r="Y445" s="207" t="str">
        <f t="shared" si="31"/>
        <v/>
      </c>
      <c r="Z445" s="112"/>
      <c r="AA445" s="112"/>
      <c r="AB445" s="112"/>
      <c r="AC445" s="112"/>
      <c r="AD445" s="112"/>
      <c r="AE445" s="112"/>
      <c r="AF445" s="112"/>
      <c r="AG445" s="112"/>
      <c r="AH445" s="112"/>
      <c r="AI445" s="112"/>
      <c r="AJ445" s="112"/>
      <c r="AK445" s="112"/>
      <c r="AL445" s="112"/>
      <c r="AM445" s="112"/>
      <c r="AN445" s="112"/>
      <c r="AO445" s="72"/>
      <c r="AP445" s="112"/>
      <c r="AQ445" s="112"/>
      <c r="AR445" s="112"/>
      <c r="AS445" s="112"/>
      <c r="AT445" s="112"/>
      <c r="AU445" s="112"/>
      <c r="AV445" s="112"/>
    </row>
    <row r="446" spans="1:48" s="119" customFormat="1" collapsed="1" x14ac:dyDescent="0.2">
      <c r="A446" s="72"/>
      <c r="B446" s="121"/>
      <c r="C446" s="207" t="str">
        <f t="shared" si="28"/>
        <v/>
      </c>
      <c r="D446" s="73"/>
      <c r="E446" s="112"/>
      <c r="F446" s="121"/>
      <c r="G446" s="121"/>
      <c r="H446" s="72"/>
      <c r="I446" s="302" t="str">
        <f t="shared" si="29"/>
        <v/>
      </c>
      <c r="J446" s="72"/>
      <c r="K446" s="112"/>
      <c r="L446" s="112"/>
      <c r="M446" s="112"/>
      <c r="N446" s="112"/>
      <c r="O446" s="112"/>
      <c r="P446" s="112"/>
      <c r="Q446" s="112"/>
      <c r="R446" s="95"/>
      <c r="S446" s="72"/>
      <c r="T446" s="72"/>
      <c r="U446" s="72"/>
      <c r="V446" s="207" t="str">
        <f t="shared" si="30"/>
        <v/>
      </c>
      <c r="W446" s="95"/>
      <c r="X446" s="95"/>
      <c r="Y446" s="207" t="str">
        <f t="shared" si="31"/>
        <v/>
      </c>
      <c r="Z446" s="112"/>
      <c r="AA446" s="112"/>
      <c r="AB446" s="112"/>
      <c r="AC446" s="112"/>
      <c r="AD446" s="112"/>
      <c r="AE446" s="112"/>
      <c r="AF446" s="112"/>
      <c r="AG446" s="112"/>
      <c r="AH446" s="112"/>
      <c r="AI446" s="112"/>
      <c r="AJ446" s="112"/>
      <c r="AK446" s="112"/>
      <c r="AL446" s="112"/>
      <c r="AM446" s="112"/>
      <c r="AN446" s="112"/>
      <c r="AO446" s="72"/>
      <c r="AP446" s="112"/>
      <c r="AQ446" s="112"/>
      <c r="AR446" s="112"/>
      <c r="AS446" s="112"/>
      <c r="AT446" s="112"/>
      <c r="AU446" s="112"/>
      <c r="AV446" s="112"/>
    </row>
    <row r="447" spans="1:48" s="119" customFormat="1" collapsed="1" x14ac:dyDescent="0.2">
      <c r="A447" s="72"/>
      <c r="B447" s="121"/>
      <c r="C447" s="207" t="str">
        <f t="shared" si="28"/>
        <v/>
      </c>
      <c r="D447" s="73"/>
      <c r="E447" s="112"/>
      <c r="F447" s="121"/>
      <c r="G447" s="121"/>
      <c r="H447" s="72"/>
      <c r="I447" s="302" t="str">
        <f t="shared" si="29"/>
        <v/>
      </c>
      <c r="J447" s="72"/>
      <c r="K447" s="112"/>
      <c r="L447" s="112"/>
      <c r="M447" s="112"/>
      <c r="N447" s="112"/>
      <c r="O447" s="112"/>
      <c r="P447" s="112"/>
      <c r="Q447" s="112"/>
      <c r="R447" s="95"/>
      <c r="S447" s="72"/>
      <c r="T447" s="72"/>
      <c r="U447" s="72"/>
      <c r="V447" s="207" t="str">
        <f t="shared" si="30"/>
        <v/>
      </c>
      <c r="W447" s="95"/>
      <c r="X447" s="95"/>
      <c r="Y447" s="207" t="str">
        <f t="shared" si="31"/>
        <v/>
      </c>
      <c r="Z447" s="112"/>
      <c r="AA447" s="112"/>
      <c r="AB447" s="112"/>
      <c r="AC447" s="112"/>
      <c r="AD447" s="112"/>
      <c r="AE447" s="112"/>
      <c r="AF447" s="112"/>
      <c r="AG447" s="112"/>
      <c r="AH447" s="112"/>
      <c r="AI447" s="112"/>
      <c r="AJ447" s="112"/>
      <c r="AK447" s="112"/>
      <c r="AL447" s="112"/>
      <c r="AM447" s="112"/>
      <c r="AN447" s="112"/>
      <c r="AO447" s="72"/>
      <c r="AP447" s="112"/>
      <c r="AQ447" s="112"/>
      <c r="AR447" s="112"/>
      <c r="AS447" s="112"/>
      <c r="AT447" s="112"/>
      <c r="AU447" s="112"/>
      <c r="AV447" s="112"/>
    </row>
    <row r="448" spans="1:48" s="119" customFormat="1" collapsed="1" x14ac:dyDescent="0.2">
      <c r="A448" s="72"/>
      <c r="B448" s="121"/>
      <c r="C448" s="207" t="str">
        <f t="shared" si="28"/>
        <v/>
      </c>
      <c r="D448" s="73"/>
      <c r="E448" s="112"/>
      <c r="F448" s="121"/>
      <c r="G448" s="121"/>
      <c r="H448" s="72"/>
      <c r="I448" s="302" t="str">
        <f t="shared" si="29"/>
        <v/>
      </c>
      <c r="J448" s="72"/>
      <c r="K448" s="112"/>
      <c r="L448" s="112"/>
      <c r="M448" s="112"/>
      <c r="N448" s="112"/>
      <c r="O448" s="112"/>
      <c r="P448" s="112"/>
      <c r="Q448" s="112"/>
      <c r="R448" s="95"/>
      <c r="S448" s="72"/>
      <c r="T448" s="72"/>
      <c r="U448" s="72"/>
      <c r="V448" s="207" t="str">
        <f t="shared" si="30"/>
        <v/>
      </c>
      <c r="W448" s="95"/>
      <c r="X448" s="95"/>
      <c r="Y448" s="207" t="str">
        <f t="shared" si="31"/>
        <v/>
      </c>
      <c r="Z448" s="112"/>
      <c r="AA448" s="112"/>
      <c r="AB448" s="112"/>
      <c r="AC448" s="112"/>
      <c r="AD448" s="112"/>
      <c r="AE448" s="112"/>
      <c r="AF448" s="112"/>
      <c r="AG448" s="112"/>
      <c r="AH448" s="112"/>
      <c r="AI448" s="112"/>
      <c r="AJ448" s="112"/>
      <c r="AK448" s="112"/>
      <c r="AL448" s="112"/>
      <c r="AM448" s="112"/>
      <c r="AN448" s="112"/>
      <c r="AO448" s="72"/>
      <c r="AP448" s="112"/>
      <c r="AQ448" s="112"/>
      <c r="AR448" s="112"/>
      <c r="AS448" s="112"/>
      <c r="AT448" s="112"/>
      <c r="AU448" s="112"/>
      <c r="AV448" s="112"/>
    </row>
    <row r="449" spans="1:48" s="119" customFormat="1" collapsed="1" x14ac:dyDescent="0.2">
      <c r="A449" s="72"/>
      <c r="B449" s="121"/>
      <c r="C449" s="207" t="str">
        <f t="shared" si="28"/>
        <v/>
      </c>
      <c r="D449" s="73"/>
      <c r="E449" s="112"/>
      <c r="F449" s="121"/>
      <c r="G449" s="121"/>
      <c r="H449" s="72"/>
      <c r="I449" s="302" t="str">
        <f t="shared" si="29"/>
        <v/>
      </c>
      <c r="J449" s="72"/>
      <c r="K449" s="112"/>
      <c r="L449" s="112"/>
      <c r="M449" s="112"/>
      <c r="N449" s="112"/>
      <c r="O449" s="112"/>
      <c r="P449" s="112"/>
      <c r="Q449" s="112"/>
      <c r="R449" s="95"/>
      <c r="S449" s="72"/>
      <c r="T449" s="72"/>
      <c r="U449" s="72"/>
      <c r="V449" s="207" t="str">
        <f t="shared" si="30"/>
        <v/>
      </c>
      <c r="W449" s="95"/>
      <c r="X449" s="95"/>
      <c r="Y449" s="207" t="str">
        <f t="shared" si="31"/>
        <v/>
      </c>
      <c r="Z449" s="112"/>
      <c r="AA449" s="112"/>
      <c r="AB449" s="112"/>
      <c r="AC449" s="112"/>
      <c r="AD449" s="112"/>
      <c r="AE449" s="112"/>
      <c r="AF449" s="112"/>
      <c r="AG449" s="112"/>
      <c r="AH449" s="112"/>
      <c r="AI449" s="112"/>
      <c r="AJ449" s="112"/>
      <c r="AK449" s="112"/>
      <c r="AL449" s="112"/>
      <c r="AM449" s="112"/>
      <c r="AN449" s="112"/>
      <c r="AO449" s="72"/>
      <c r="AP449" s="112"/>
      <c r="AQ449" s="112"/>
      <c r="AR449" s="112"/>
      <c r="AS449" s="112"/>
      <c r="AT449" s="112"/>
      <c r="AU449" s="112"/>
      <c r="AV449" s="112"/>
    </row>
    <row r="450" spans="1:48" s="119" customFormat="1" collapsed="1" x14ac:dyDescent="0.2">
      <c r="A450" s="72"/>
      <c r="B450" s="121"/>
      <c r="C450" s="207" t="str">
        <f t="shared" si="28"/>
        <v/>
      </c>
      <c r="D450" s="73"/>
      <c r="E450" s="112"/>
      <c r="F450" s="121"/>
      <c r="G450" s="121"/>
      <c r="H450" s="72"/>
      <c r="I450" s="302" t="str">
        <f t="shared" si="29"/>
        <v/>
      </c>
      <c r="J450" s="72"/>
      <c r="K450" s="112"/>
      <c r="L450" s="112"/>
      <c r="M450" s="112"/>
      <c r="N450" s="112"/>
      <c r="O450" s="112"/>
      <c r="P450" s="112"/>
      <c r="Q450" s="112"/>
      <c r="R450" s="95"/>
      <c r="S450" s="72"/>
      <c r="T450" s="72"/>
      <c r="U450" s="72"/>
      <c r="V450" s="207" t="str">
        <f t="shared" si="30"/>
        <v/>
      </c>
      <c r="W450" s="95"/>
      <c r="X450" s="95"/>
      <c r="Y450" s="207" t="str">
        <f t="shared" si="31"/>
        <v/>
      </c>
      <c r="Z450" s="112"/>
      <c r="AA450" s="112"/>
      <c r="AB450" s="112"/>
      <c r="AC450" s="112"/>
      <c r="AD450" s="112"/>
      <c r="AE450" s="112"/>
      <c r="AF450" s="112"/>
      <c r="AG450" s="112"/>
      <c r="AH450" s="112"/>
      <c r="AI450" s="112"/>
      <c r="AJ450" s="112"/>
      <c r="AK450" s="112"/>
      <c r="AL450" s="112"/>
      <c r="AM450" s="112"/>
      <c r="AN450" s="112"/>
      <c r="AO450" s="72"/>
      <c r="AP450" s="112"/>
      <c r="AQ450" s="112"/>
      <c r="AR450" s="112"/>
      <c r="AS450" s="112"/>
      <c r="AT450" s="112"/>
      <c r="AU450" s="112"/>
      <c r="AV450" s="112"/>
    </row>
    <row r="451" spans="1:48" s="119" customFormat="1" collapsed="1" x14ac:dyDescent="0.2">
      <c r="A451" s="72"/>
      <c r="B451" s="121"/>
      <c r="C451" s="207" t="str">
        <f t="shared" si="28"/>
        <v/>
      </c>
      <c r="D451" s="73"/>
      <c r="E451" s="112"/>
      <c r="F451" s="121"/>
      <c r="G451" s="121"/>
      <c r="H451" s="72"/>
      <c r="I451" s="302" t="str">
        <f t="shared" si="29"/>
        <v/>
      </c>
      <c r="J451" s="72"/>
      <c r="K451" s="112"/>
      <c r="L451" s="112"/>
      <c r="M451" s="112"/>
      <c r="N451" s="112"/>
      <c r="O451" s="112"/>
      <c r="P451" s="112"/>
      <c r="Q451" s="112"/>
      <c r="R451" s="95"/>
      <c r="S451" s="72"/>
      <c r="T451" s="72"/>
      <c r="U451" s="72"/>
      <c r="V451" s="207" t="str">
        <f t="shared" si="30"/>
        <v/>
      </c>
      <c r="W451" s="95"/>
      <c r="X451" s="95"/>
      <c r="Y451" s="207" t="str">
        <f t="shared" si="31"/>
        <v/>
      </c>
      <c r="Z451" s="112"/>
      <c r="AA451" s="112"/>
      <c r="AB451" s="112"/>
      <c r="AC451" s="112"/>
      <c r="AD451" s="112"/>
      <c r="AE451" s="112"/>
      <c r="AF451" s="112"/>
      <c r="AG451" s="112"/>
      <c r="AH451" s="112"/>
      <c r="AI451" s="112"/>
      <c r="AJ451" s="112"/>
      <c r="AK451" s="112"/>
      <c r="AL451" s="112"/>
      <c r="AM451" s="112"/>
      <c r="AN451" s="112"/>
      <c r="AO451" s="72"/>
      <c r="AP451" s="112"/>
      <c r="AQ451" s="112"/>
      <c r="AR451" s="112"/>
      <c r="AS451" s="112"/>
      <c r="AT451" s="112"/>
      <c r="AU451" s="112"/>
      <c r="AV451" s="112"/>
    </row>
    <row r="452" spans="1:48" s="119" customFormat="1" collapsed="1" x14ac:dyDescent="0.2">
      <c r="A452" s="72"/>
      <c r="B452" s="121"/>
      <c r="C452" s="207" t="str">
        <f t="shared" si="28"/>
        <v/>
      </c>
      <c r="D452" s="73"/>
      <c r="E452" s="112"/>
      <c r="F452" s="121"/>
      <c r="G452" s="121"/>
      <c r="H452" s="72"/>
      <c r="I452" s="302" t="str">
        <f t="shared" si="29"/>
        <v/>
      </c>
      <c r="J452" s="72"/>
      <c r="K452" s="112"/>
      <c r="L452" s="112"/>
      <c r="M452" s="112"/>
      <c r="N452" s="112"/>
      <c r="O452" s="112"/>
      <c r="P452" s="112"/>
      <c r="Q452" s="112"/>
      <c r="R452" s="95"/>
      <c r="S452" s="72"/>
      <c r="T452" s="72"/>
      <c r="U452" s="72"/>
      <c r="V452" s="207" t="str">
        <f t="shared" si="30"/>
        <v/>
      </c>
      <c r="W452" s="95"/>
      <c r="X452" s="95"/>
      <c r="Y452" s="207" t="str">
        <f t="shared" si="31"/>
        <v/>
      </c>
      <c r="Z452" s="112"/>
      <c r="AA452" s="112"/>
      <c r="AB452" s="112"/>
      <c r="AC452" s="112"/>
      <c r="AD452" s="112"/>
      <c r="AE452" s="112"/>
      <c r="AF452" s="112"/>
      <c r="AG452" s="112"/>
      <c r="AH452" s="112"/>
      <c r="AI452" s="112"/>
      <c r="AJ452" s="112"/>
      <c r="AK452" s="112"/>
      <c r="AL452" s="112"/>
      <c r="AM452" s="112"/>
      <c r="AN452" s="112"/>
      <c r="AO452" s="72"/>
      <c r="AP452" s="112"/>
      <c r="AQ452" s="112"/>
      <c r="AR452" s="112"/>
      <c r="AS452" s="112"/>
      <c r="AT452" s="112"/>
      <c r="AU452" s="112"/>
      <c r="AV452" s="112"/>
    </row>
    <row r="453" spans="1:48" s="119" customFormat="1" collapsed="1" x14ac:dyDescent="0.2">
      <c r="A453" s="72"/>
      <c r="B453" s="121"/>
      <c r="C453" s="207" t="str">
        <f t="shared" si="28"/>
        <v/>
      </c>
      <c r="D453" s="73"/>
      <c r="E453" s="112"/>
      <c r="F453" s="121"/>
      <c r="G453" s="121"/>
      <c r="H453" s="72"/>
      <c r="I453" s="302" t="str">
        <f t="shared" si="29"/>
        <v/>
      </c>
      <c r="J453" s="72"/>
      <c r="K453" s="112"/>
      <c r="L453" s="112"/>
      <c r="M453" s="112"/>
      <c r="N453" s="112"/>
      <c r="O453" s="112"/>
      <c r="P453" s="112"/>
      <c r="Q453" s="112"/>
      <c r="R453" s="95"/>
      <c r="S453" s="72"/>
      <c r="T453" s="72"/>
      <c r="U453" s="72"/>
      <c r="V453" s="207" t="str">
        <f t="shared" si="30"/>
        <v/>
      </c>
      <c r="W453" s="95"/>
      <c r="X453" s="95"/>
      <c r="Y453" s="207" t="str">
        <f t="shared" si="31"/>
        <v/>
      </c>
      <c r="Z453" s="112"/>
      <c r="AA453" s="112"/>
      <c r="AB453" s="112"/>
      <c r="AC453" s="112"/>
      <c r="AD453" s="112"/>
      <c r="AE453" s="112"/>
      <c r="AF453" s="112"/>
      <c r="AG453" s="112"/>
      <c r="AH453" s="112"/>
      <c r="AI453" s="112"/>
      <c r="AJ453" s="112"/>
      <c r="AK453" s="112"/>
      <c r="AL453" s="112"/>
      <c r="AM453" s="112"/>
      <c r="AN453" s="112"/>
      <c r="AO453" s="72"/>
      <c r="AP453" s="112"/>
      <c r="AQ453" s="112"/>
      <c r="AR453" s="112"/>
      <c r="AS453" s="112"/>
      <c r="AT453" s="112"/>
      <c r="AU453" s="112"/>
      <c r="AV453" s="112"/>
    </row>
    <row r="454" spans="1:48" s="119" customFormat="1" collapsed="1" x14ac:dyDescent="0.2">
      <c r="A454" s="72"/>
      <c r="B454" s="121"/>
      <c r="C454" s="207" t="str">
        <f t="shared" si="28"/>
        <v/>
      </c>
      <c r="D454" s="73"/>
      <c r="E454" s="112"/>
      <c r="F454" s="121"/>
      <c r="G454" s="121"/>
      <c r="H454" s="72"/>
      <c r="I454" s="302" t="str">
        <f t="shared" si="29"/>
        <v/>
      </c>
      <c r="J454" s="72"/>
      <c r="K454" s="112"/>
      <c r="L454" s="112"/>
      <c r="M454" s="112"/>
      <c r="N454" s="112"/>
      <c r="O454" s="112"/>
      <c r="P454" s="112"/>
      <c r="Q454" s="112"/>
      <c r="R454" s="95"/>
      <c r="S454" s="72"/>
      <c r="T454" s="72"/>
      <c r="U454" s="72"/>
      <c r="V454" s="207" t="str">
        <f t="shared" si="30"/>
        <v/>
      </c>
      <c r="W454" s="95"/>
      <c r="X454" s="95"/>
      <c r="Y454" s="207" t="str">
        <f t="shared" si="31"/>
        <v/>
      </c>
      <c r="Z454" s="112"/>
      <c r="AA454" s="112"/>
      <c r="AB454" s="112"/>
      <c r="AC454" s="112"/>
      <c r="AD454" s="112"/>
      <c r="AE454" s="112"/>
      <c r="AF454" s="112"/>
      <c r="AG454" s="112"/>
      <c r="AH454" s="112"/>
      <c r="AI454" s="112"/>
      <c r="AJ454" s="112"/>
      <c r="AK454" s="112"/>
      <c r="AL454" s="112"/>
      <c r="AM454" s="112"/>
      <c r="AN454" s="112"/>
      <c r="AO454" s="72"/>
      <c r="AP454" s="112"/>
      <c r="AQ454" s="112"/>
      <c r="AR454" s="112"/>
      <c r="AS454" s="112"/>
      <c r="AT454" s="112"/>
      <c r="AU454" s="112"/>
      <c r="AV454" s="112"/>
    </row>
    <row r="455" spans="1:48" s="119" customFormat="1" collapsed="1" x14ac:dyDescent="0.2">
      <c r="A455" s="72"/>
      <c r="B455" s="121"/>
      <c r="C455" s="207" t="str">
        <f t="shared" ref="C455:C498" si="32">IF(D455="","",(VLOOKUP(D455,Generic_Road_Names_Table_Array,2,FALSE)))</f>
        <v/>
      </c>
      <c r="D455" s="73"/>
      <c r="E455" s="112"/>
      <c r="F455" s="121"/>
      <c r="G455" s="121"/>
      <c r="H455" s="72"/>
      <c r="I455" s="302" t="str">
        <f t="shared" ref="I455:I498" si="33">IF(H455="","",(VLOOKUP(H455,Generic_Side_Table_Array,2,FALSE)))</f>
        <v/>
      </c>
      <c r="J455" s="72"/>
      <c r="K455" s="112"/>
      <c r="L455" s="112"/>
      <c r="M455" s="112"/>
      <c r="N455" s="112"/>
      <c r="O455" s="112"/>
      <c r="P455" s="112"/>
      <c r="Q455" s="112"/>
      <c r="R455" s="95"/>
      <c r="S455" s="72"/>
      <c r="T455" s="72"/>
      <c r="U455" s="72"/>
      <c r="V455" s="207" t="str">
        <f t="shared" ref="V455:V498" si="34">IF(U455="","",(VLOOKUP(U455,Generic_Length_Adjustment_Reason_Table_Array,2,FALSE)))</f>
        <v/>
      </c>
      <c r="W455" s="95"/>
      <c r="X455" s="95"/>
      <c r="Y455" s="207" t="str">
        <f t="shared" ref="Y455:Y498" si="35">IF(X455="","",(VLOOKUP(X455,Shoulder_Shoulder_Material_Table_Array,2,FALSE)))</f>
        <v/>
      </c>
      <c r="Z455" s="112"/>
      <c r="AA455" s="112"/>
      <c r="AB455" s="112"/>
      <c r="AC455" s="112"/>
      <c r="AD455" s="112"/>
      <c r="AE455" s="112"/>
      <c r="AF455" s="112"/>
      <c r="AG455" s="112"/>
      <c r="AH455" s="112"/>
      <c r="AI455" s="112"/>
      <c r="AJ455" s="112"/>
      <c r="AK455" s="112"/>
      <c r="AL455" s="112"/>
      <c r="AM455" s="112"/>
      <c r="AN455" s="112"/>
      <c r="AO455" s="72"/>
      <c r="AP455" s="112"/>
      <c r="AQ455" s="112"/>
      <c r="AR455" s="112"/>
      <c r="AS455" s="112"/>
      <c r="AT455" s="112"/>
      <c r="AU455" s="112"/>
      <c r="AV455" s="112"/>
    </row>
    <row r="456" spans="1:48" s="119" customFormat="1" collapsed="1" x14ac:dyDescent="0.2">
      <c r="A456" s="72"/>
      <c r="B456" s="121"/>
      <c r="C456" s="207" t="str">
        <f t="shared" si="32"/>
        <v/>
      </c>
      <c r="D456" s="73"/>
      <c r="E456" s="112"/>
      <c r="F456" s="121"/>
      <c r="G456" s="121"/>
      <c r="H456" s="72"/>
      <c r="I456" s="302" t="str">
        <f t="shared" si="33"/>
        <v/>
      </c>
      <c r="J456" s="72"/>
      <c r="K456" s="112"/>
      <c r="L456" s="112"/>
      <c r="M456" s="112"/>
      <c r="N456" s="112"/>
      <c r="O456" s="112"/>
      <c r="P456" s="112"/>
      <c r="Q456" s="112"/>
      <c r="R456" s="95"/>
      <c r="S456" s="72"/>
      <c r="T456" s="72"/>
      <c r="U456" s="72"/>
      <c r="V456" s="207" t="str">
        <f t="shared" si="34"/>
        <v/>
      </c>
      <c r="W456" s="95"/>
      <c r="X456" s="95"/>
      <c r="Y456" s="207" t="str">
        <f t="shared" si="35"/>
        <v/>
      </c>
      <c r="Z456" s="112"/>
      <c r="AA456" s="112"/>
      <c r="AB456" s="112"/>
      <c r="AC456" s="112"/>
      <c r="AD456" s="112"/>
      <c r="AE456" s="112"/>
      <c r="AF456" s="112"/>
      <c r="AG456" s="112"/>
      <c r="AH456" s="112"/>
      <c r="AI456" s="112"/>
      <c r="AJ456" s="112"/>
      <c r="AK456" s="112"/>
      <c r="AL456" s="112"/>
      <c r="AM456" s="112"/>
      <c r="AN456" s="112"/>
      <c r="AO456" s="72"/>
      <c r="AP456" s="112"/>
      <c r="AQ456" s="112"/>
      <c r="AR456" s="112"/>
      <c r="AS456" s="112"/>
      <c r="AT456" s="112"/>
      <c r="AU456" s="112"/>
      <c r="AV456" s="112"/>
    </row>
    <row r="457" spans="1:48" s="119" customFormat="1" collapsed="1" x14ac:dyDescent="0.2">
      <c r="A457" s="72"/>
      <c r="B457" s="121"/>
      <c r="C457" s="207" t="str">
        <f t="shared" si="32"/>
        <v/>
      </c>
      <c r="D457" s="73"/>
      <c r="E457" s="112"/>
      <c r="F457" s="121"/>
      <c r="G457" s="121"/>
      <c r="H457" s="72"/>
      <c r="I457" s="302" t="str">
        <f t="shared" si="33"/>
        <v/>
      </c>
      <c r="J457" s="72"/>
      <c r="K457" s="112"/>
      <c r="L457" s="112"/>
      <c r="M457" s="112"/>
      <c r="N457" s="112"/>
      <c r="O457" s="112"/>
      <c r="P457" s="112"/>
      <c r="Q457" s="112"/>
      <c r="R457" s="95"/>
      <c r="S457" s="72"/>
      <c r="T457" s="72"/>
      <c r="U457" s="72"/>
      <c r="V457" s="207" t="str">
        <f t="shared" si="34"/>
        <v/>
      </c>
      <c r="W457" s="95"/>
      <c r="X457" s="95"/>
      <c r="Y457" s="207" t="str">
        <f t="shared" si="35"/>
        <v/>
      </c>
      <c r="Z457" s="112"/>
      <c r="AA457" s="112"/>
      <c r="AB457" s="112"/>
      <c r="AC457" s="112"/>
      <c r="AD457" s="112"/>
      <c r="AE457" s="112"/>
      <c r="AF457" s="112"/>
      <c r="AG457" s="112"/>
      <c r="AH457" s="112"/>
      <c r="AI457" s="112"/>
      <c r="AJ457" s="112"/>
      <c r="AK457" s="112"/>
      <c r="AL457" s="112"/>
      <c r="AM457" s="112"/>
      <c r="AN457" s="112"/>
      <c r="AO457" s="72"/>
      <c r="AP457" s="112"/>
      <c r="AQ457" s="112"/>
      <c r="AR457" s="112"/>
      <c r="AS457" s="112"/>
      <c r="AT457" s="112"/>
      <c r="AU457" s="112"/>
      <c r="AV457" s="112"/>
    </row>
    <row r="458" spans="1:48" s="119" customFormat="1" collapsed="1" x14ac:dyDescent="0.2">
      <c r="A458" s="72"/>
      <c r="B458" s="121"/>
      <c r="C458" s="207" t="str">
        <f t="shared" si="32"/>
        <v/>
      </c>
      <c r="D458" s="73"/>
      <c r="E458" s="112"/>
      <c r="F458" s="121"/>
      <c r="G458" s="121"/>
      <c r="H458" s="72"/>
      <c r="I458" s="302" t="str">
        <f t="shared" si="33"/>
        <v/>
      </c>
      <c r="J458" s="72"/>
      <c r="K458" s="112"/>
      <c r="L458" s="112"/>
      <c r="M458" s="112"/>
      <c r="N458" s="112"/>
      <c r="O458" s="112"/>
      <c r="P458" s="112"/>
      <c r="Q458" s="112"/>
      <c r="R458" s="95"/>
      <c r="S458" s="72"/>
      <c r="T458" s="72"/>
      <c r="U458" s="72"/>
      <c r="V458" s="207" t="str">
        <f t="shared" si="34"/>
        <v/>
      </c>
      <c r="W458" s="95"/>
      <c r="X458" s="95"/>
      <c r="Y458" s="207" t="str">
        <f t="shared" si="35"/>
        <v/>
      </c>
      <c r="Z458" s="112"/>
      <c r="AA458" s="112"/>
      <c r="AB458" s="112"/>
      <c r="AC458" s="112"/>
      <c r="AD458" s="112"/>
      <c r="AE458" s="112"/>
      <c r="AF458" s="112"/>
      <c r="AG458" s="112"/>
      <c r="AH458" s="112"/>
      <c r="AI458" s="112"/>
      <c r="AJ458" s="112"/>
      <c r="AK458" s="112"/>
      <c r="AL458" s="112"/>
      <c r="AM458" s="112"/>
      <c r="AN458" s="112"/>
      <c r="AO458" s="72"/>
      <c r="AP458" s="112"/>
      <c r="AQ458" s="112"/>
      <c r="AR458" s="112"/>
      <c r="AS458" s="112"/>
      <c r="AT458" s="112"/>
      <c r="AU458" s="112"/>
      <c r="AV458" s="112"/>
    </row>
    <row r="459" spans="1:48" s="119" customFormat="1" collapsed="1" x14ac:dyDescent="0.2">
      <c r="A459" s="72"/>
      <c r="B459" s="121"/>
      <c r="C459" s="207" t="str">
        <f t="shared" si="32"/>
        <v/>
      </c>
      <c r="D459" s="73"/>
      <c r="E459" s="112"/>
      <c r="F459" s="121"/>
      <c r="G459" s="121"/>
      <c r="H459" s="72"/>
      <c r="I459" s="302" t="str">
        <f t="shared" si="33"/>
        <v/>
      </c>
      <c r="J459" s="72"/>
      <c r="K459" s="112"/>
      <c r="L459" s="112"/>
      <c r="M459" s="112"/>
      <c r="N459" s="112"/>
      <c r="O459" s="112"/>
      <c r="P459" s="112"/>
      <c r="Q459" s="112"/>
      <c r="R459" s="95"/>
      <c r="S459" s="72"/>
      <c r="T459" s="72"/>
      <c r="U459" s="72"/>
      <c r="V459" s="207" t="str">
        <f t="shared" si="34"/>
        <v/>
      </c>
      <c r="W459" s="95"/>
      <c r="X459" s="95"/>
      <c r="Y459" s="207" t="str">
        <f t="shared" si="35"/>
        <v/>
      </c>
      <c r="Z459" s="112"/>
      <c r="AA459" s="112"/>
      <c r="AB459" s="112"/>
      <c r="AC459" s="112"/>
      <c r="AD459" s="112"/>
      <c r="AE459" s="112"/>
      <c r="AF459" s="112"/>
      <c r="AG459" s="112"/>
      <c r="AH459" s="112"/>
      <c r="AI459" s="112"/>
      <c r="AJ459" s="112"/>
      <c r="AK459" s="112"/>
      <c r="AL459" s="112"/>
      <c r="AM459" s="112"/>
      <c r="AN459" s="112"/>
      <c r="AO459" s="72"/>
      <c r="AP459" s="112"/>
      <c r="AQ459" s="112"/>
      <c r="AR459" s="112"/>
      <c r="AS459" s="112"/>
      <c r="AT459" s="112"/>
      <c r="AU459" s="112"/>
      <c r="AV459" s="112"/>
    </row>
    <row r="460" spans="1:48" s="119" customFormat="1" collapsed="1" x14ac:dyDescent="0.2">
      <c r="A460" s="72"/>
      <c r="B460" s="121"/>
      <c r="C460" s="207" t="str">
        <f t="shared" si="32"/>
        <v/>
      </c>
      <c r="D460" s="73"/>
      <c r="E460" s="112"/>
      <c r="F460" s="121"/>
      <c r="G460" s="121"/>
      <c r="H460" s="72"/>
      <c r="I460" s="302" t="str">
        <f t="shared" si="33"/>
        <v/>
      </c>
      <c r="J460" s="72"/>
      <c r="K460" s="112"/>
      <c r="L460" s="112"/>
      <c r="M460" s="112"/>
      <c r="N460" s="112"/>
      <c r="O460" s="112"/>
      <c r="P460" s="112"/>
      <c r="Q460" s="112"/>
      <c r="R460" s="95"/>
      <c r="S460" s="72"/>
      <c r="T460" s="72"/>
      <c r="U460" s="72"/>
      <c r="V460" s="207" t="str">
        <f t="shared" si="34"/>
        <v/>
      </c>
      <c r="W460" s="95"/>
      <c r="X460" s="95"/>
      <c r="Y460" s="207" t="str">
        <f t="shared" si="35"/>
        <v/>
      </c>
      <c r="Z460" s="112"/>
      <c r="AA460" s="112"/>
      <c r="AB460" s="112"/>
      <c r="AC460" s="112"/>
      <c r="AD460" s="112"/>
      <c r="AE460" s="112"/>
      <c r="AF460" s="112"/>
      <c r="AG460" s="112"/>
      <c r="AH460" s="112"/>
      <c r="AI460" s="112"/>
      <c r="AJ460" s="112"/>
      <c r="AK460" s="112"/>
      <c r="AL460" s="112"/>
      <c r="AM460" s="112"/>
      <c r="AN460" s="112"/>
      <c r="AO460" s="72"/>
      <c r="AP460" s="112"/>
      <c r="AQ460" s="112"/>
      <c r="AR460" s="112"/>
      <c r="AS460" s="112"/>
      <c r="AT460" s="112"/>
      <c r="AU460" s="112"/>
      <c r="AV460" s="112"/>
    </row>
    <row r="461" spans="1:48" s="119" customFormat="1" collapsed="1" x14ac:dyDescent="0.2">
      <c r="A461" s="72"/>
      <c r="B461" s="121"/>
      <c r="C461" s="207" t="str">
        <f t="shared" si="32"/>
        <v/>
      </c>
      <c r="D461" s="73"/>
      <c r="E461" s="112"/>
      <c r="F461" s="121"/>
      <c r="G461" s="121"/>
      <c r="H461" s="72"/>
      <c r="I461" s="302" t="str">
        <f t="shared" si="33"/>
        <v/>
      </c>
      <c r="J461" s="72"/>
      <c r="K461" s="112"/>
      <c r="L461" s="112"/>
      <c r="M461" s="112"/>
      <c r="N461" s="112"/>
      <c r="O461" s="112"/>
      <c r="P461" s="112"/>
      <c r="Q461" s="112"/>
      <c r="R461" s="95"/>
      <c r="S461" s="72"/>
      <c r="T461" s="72"/>
      <c r="U461" s="72"/>
      <c r="V461" s="207" t="str">
        <f t="shared" si="34"/>
        <v/>
      </c>
      <c r="W461" s="95"/>
      <c r="X461" s="95"/>
      <c r="Y461" s="207" t="str">
        <f t="shared" si="35"/>
        <v/>
      </c>
      <c r="Z461" s="112"/>
      <c r="AA461" s="112"/>
      <c r="AB461" s="112"/>
      <c r="AC461" s="112"/>
      <c r="AD461" s="112"/>
      <c r="AE461" s="112"/>
      <c r="AF461" s="112"/>
      <c r="AG461" s="112"/>
      <c r="AH461" s="112"/>
      <c r="AI461" s="112"/>
      <c r="AJ461" s="112"/>
      <c r="AK461" s="112"/>
      <c r="AL461" s="112"/>
      <c r="AM461" s="112"/>
      <c r="AN461" s="112"/>
      <c r="AO461" s="72"/>
      <c r="AP461" s="112"/>
      <c r="AQ461" s="112"/>
      <c r="AR461" s="112"/>
      <c r="AS461" s="112"/>
      <c r="AT461" s="112"/>
      <c r="AU461" s="112"/>
      <c r="AV461" s="112"/>
    </row>
    <row r="462" spans="1:48" s="119" customFormat="1" collapsed="1" x14ac:dyDescent="0.2">
      <c r="A462" s="72"/>
      <c r="B462" s="121"/>
      <c r="C462" s="207" t="str">
        <f t="shared" si="32"/>
        <v/>
      </c>
      <c r="D462" s="73"/>
      <c r="E462" s="112"/>
      <c r="F462" s="121"/>
      <c r="G462" s="121"/>
      <c r="H462" s="72"/>
      <c r="I462" s="302" t="str">
        <f t="shared" si="33"/>
        <v/>
      </c>
      <c r="J462" s="72"/>
      <c r="K462" s="112"/>
      <c r="L462" s="112"/>
      <c r="M462" s="112"/>
      <c r="N462" s="112"/>
      <c r="O462" s="112"/>
      <c r="P462" s="112"/>
      <c r="Q462" s="112"/>
      <c r="R462" s="95"/>
      <c r="S462" s="72"/>
      <c r="T462" s="72"/>
      <c r="U462" s="72"/>
      <c r="V462" s="207" t="str">
        <f t="shared" si="34"/>
        <v/>
      </c>
      <c r="W462" s="95"/>
      <c r="X462" s="95"/>
      <c r="Y462" s="207" t="str">
        <f t="shared" si="35"/>
        <v/>
      </c>
      <c r="Z462" s="112"/>
      <c r="AA462" s="112"/>
      <c r="AB462" s="112"/>
      <c r="AC462" s="112"/>
      <c r="AD462" s="112"/>
      <c r="AE462" s="112"/>
      <c r="AF462" s="112"/>
      <c r="AG462" s="112"/>
      <c r="AH462" s="112"/>
      <c r="AI462" s="112"/>
      <c r="AJ462" s="112"/>
      <c r="AK462" s="112"/>
      <c r="AL462" s="112"/>
      <c r="AM462" s="112"/>
      <c r="AN462" s="112"/>
      <c r="AO462" s="72"/>
      <c r="AP462" s="112"/>
      <c r="AQ462" s="112"/>
      <c r="AR462" s="112"/>
      <c r="AS462" s="112"/>
      <c r="AT462" s="112"/>
      <c r="AU462" s="112"/>
      <c r="AV462" s="112"/>
    </row>
    <row r="463" spans="1:48" s="119" customFormat="1" collapsed="1" x14ac:dyDescent="0.2">
      <c r="A463" s="72"/>
      <c r="B463" s="121"/>
      <c r="C463" s="207" t="str">
        <f t="shared" si="32"/>
        <v/>
      </c>
      <c r="D463" s="73"/>
      <c r="E463" s="112"/>
      <c r="F463" s="121"/>
      <c r="G463" s="121"/>
      <c r="H463" s="72"/>
      <c r="I463" s="302" t="str">
        <f t="shared" si="33"/>
        <v/>
      </c>
      <c r="J463" s="72"/>
      <c r="K463" s="112"/>
      <c r="L463" s="112"/>
      <c r="M463" s="112"/>
      <c r="N463" s="112"/>
      <c r="O463" s="112"/>
      <c r="P463" s="112"/>
      <c r="Q463" s="112"/>
      <c r="R463" s="95"/>
      <c r="S463" s="72"/>
      <c r="T463" s="72"/>
      <c r="U463" s="72"/>
      <c r="V463" s="207" t="str">
        <f t="shared" si="34"/>
        <v/>
      </c>
      <c r="W463" s="95"/>
      <c r="X463" s="95"/>
      <c r="Y463" s="207" t="str">
        <f t="shared" si="35"/>
        <v/>
      </c>
      <c r="Z463" s="112"/>
      <c r="AA463" s="112"/>
      <c r="AB463" s="112"/>
      <c r="AC463" s="112"/>
      <c r="AD463" s="112"/>
      <c r="AE463" s="112"/>
      <c r="AF463" s="112"/>
      <c r="AG463" s="112"/>
      <c r="AH463" s="112"/>
      <c r="AI463" s="112"/>
      <c r="AJ463" s="112"/>
      <c r="AK463" s="112"/>
      <c r="AL463" s="112"/>
      <c r="AM463" s="112"/>
      <c r="AN463" s="112"/>
      <c r="AO463" s="72"/>
      <c r="AP463" s="112"/>
      <c r="AQ463" s="112"/>
      <c r="AR463" s="112"/>
      <c r="AS463" s="112"/>
      <c r="AT463" s="112"/>
      <c r="AU463" s="112"/>
      <c r="AV463" s="112"/>
    </row>
    <row r="464" spans="1:48" s="119" customFormat="1" collapsed="1" x14ac:dyDescent="0.2">
      <c r="A464" s="72"/>
      <c r="B464" s="121"/>
      <c r="C464" s="207" t="str">
        <f t="shared" si="32"/>
        <v/>
      </c>
      <c r="D464" s="73"/>
      <c r="E464" s="112"/>
      <c r="F464" s="121"/>
      <c r="G464" s="121"/>
      <c r="H464" s="72"/>
      <c r="I464" s="302" t="str">
        <f t="shared" si="33"/>
        <v/>
      </c>
      <c r="J464" s="72"/>
      <c r="K464" s="112"/>
      <c r="L464" s="112"/>
      <c r="M464" s="112"/>
      <c r="N464" s="112"/>
      <c r="O464" s="112"/>
      <c r="P464" s="112"/>
      <c r="Q464" s="112"/>
      <c r="R464" s="95"/>
      <c r="S464" s="72"/>
      <c r="T464" s="72"/>
      <c r="U464" s="72"/>
      <c r="V464" s="207" t="str">
        <f t="shared" si="34"/>
        <v/>
      </c>
      <c r="W464" s="95"/>
      <c r="X464" s="95"/>
      <c r="Y464" s="207" t="str">
        <f t="shared" si="35"/>
        <v/>
      </c>
      <c r="Z464" s="112"/>
      <c r="AA464" s="112"/>
      <c r="AB464" s="112"/>
      <c r="AC464" s="112"/>
      <c r="AD464" s="112"/>
      <c r="AE464" s="112"/>
      <c r="AF464" s="112"/>
      <c r="AG464" s="112"/>
      <c r="AH464" s="112"/>
      <c r="AI464" s="112"/>
      <c r="AJ464" s="112"/>
      <c r="AK464" s="112"/>
      <c r="AL464" s="112"/>
      <c r="AM464" s="112"/>
      <c r="AN464" s="112"/>
      <c r="AO464" s="72"/>
      <c r="AP464" s="112"/>
      <c r="AQ464" s="112"/>
      <c r="AR464" s="112"/>
      <c r="AS464" s="112"/>
      <c r="AT464" s="112"/>
      <c r="AU464" s="112"/>
      <c r="AV464" s="112"/>
    </row>
    <row r="465" spans="1:48" s="119" customFormat="1" collapsed="1" x14ac:dyDescent="0.2">
      <c r="A465" s="72"/>
      <c r="B465" s="121"/>
      <c r="C465" s="207" t="str">
        <f t="shared" si="32"/>
        <v/>
      </c>
      <c r="D465" s="73"/>
      <c r="E465" s="112"/>
      <c r="F465" s="121"/>
      <c r="G465" s="121"/>
      <c r="H465" s="72"/>
      <c r="I465" s="302" t="str">
        <f t="shared" si="33"/>
        <v/>
      </c>
      <c r="J465" s="72"/>
      <c r="K465" s="112"/>
      <c r="L465" s="112"/>
      <c r="M465" s="112"/>
      <c r="N465" s="112"/>
      <c r="O465" s="112"/>
      <c r="P465" s="112"/>
      <c r="Q465" s="112"/>
      <c r="R465" s="95"/>
      <c r="S465" s="72"/>
      <c r="T465" s="72"/>
      <c r="U465" s="72"/>
      <c r="V465" s="207" t="str">
        <f t="shared" si="34"/>
        <v/>
      </c>
      <c r="W465" s="95"/>
      <c r="X465" s="95"/>
      <c r="Y465" s="207" t="str">
        <f t="shared" si="35"/>
        <v/>
      </c>
      <c r="Z465" s="112"/>
      <c r="AA465" s="112"/>
      <c r="AB465" s="112"/>
      <c r="AC465" s="112"/>
      <c r="AD465" s="112"/>
      <c r="AE465" s="112"/>
      <c r="AF465" s="112"/>
      <c r="AG465" s="112"/>
      <c r="AH465" s="112"/>
      <c r="AI465" s="112"/>
      <c r="AJ465" s="112"/>
      <c r="AK465" s="112"/>
      <c r="AL465" s="112"/>
      <c r="AM465" s="112"/>
      <c r="AN465" s="112"/>
      <c r="AO465" s="72"/>
      <c r="AP465" s="112"/>
      <c r="AQ465" s="112"/>
      <c r="AR465" s="112"/>
      <c r="AS465" s="112"/>
      <c r="AT465" s="112"/>
      <c r="AU465" s="112"/>
      <c r="AV465" s="112"/>
    </row>
    <row r="466" spans="1:48" s="119" customFormat="1" collapsed="1" x14ac:dyDescent="0.2">
      <c r="A466" s="72"/>
      <c r="B466" s="121"/>
      <c r="C466" s="207" t="str">
        <f t="shared" si="32"/>
        <v/>
      </c>
      <c r="D466" s="73"/>
      <c r="E466" s="112"/>
      <c r="F466" s="121"/>
      <c r="G466" s="121"/>
      <c r="H466" s="72"/>
      <c r="I466" s="302" t="str">
        <f t="shared" si="33"/>
        <v/>
      </c>
      <c r="J466" s="72"/>
      <c r="K466" s="112"/>
      <c r="L466" s="112"/>
      <c r="M466" s="112"/>
      <c r="N466" s="112"/>
      <c r="O466" s="112"/>
      <c r="P466" s="112"/>
      <c r="Q466" s="112"/>
      <c r="R466" s="95"/>
      <c r="S466" s="72"/>
      <c r="T466" s="72"/>
      <c r="U466" s="72"/>
      <c r="V466" s="207" t="str">
        <f t="shared" si="34"/>
        <v/>
      </c>
      <c r="W466" s="95"/>
      <c r="X466" s="95"/>
      <c r="Y466" s="207" t="str">
        <f t="shared" si="35"/>
        <v/>
      </c>
      <c r="Z466" s="112"/>
      <c r="AA466" s="112"/>
      <c r="AB466" s="112"/>
      <c r="AC466" s="112"/>
      <c r="AD466" s="112"/>
      <c r="AE466" s="112"/>
      <c r="AF466" s="112"/>
      <c r="AG466" s="112"/>
      <c r="AH466" s="112"/>
      <c r="AI466" s="112"/>
      <c r="AJ466" s="112"/>
      <c r="AK466" s="112"/>
      <c r="AL466" s="112"/>
      <c r="AM466" s="112"/>
      <c r="AN466" s="112"/>
      <c r="AO466" s="72"/>
      <c r="AP466" s="112"/>
      <c r="AQ466" s="112"/>
      <c r="AR466" s="112"/>
      <c r="AS466" s="112"/>
      <c r="AT466" s="112"/>
      <c r="AU466" s="112"/>
      <c r="AV466" s="112"/>
    </row>
    <row r="467" spans="1:48" s="119" customFormat="1" collapsed="1" x14ac:dyDescent="0.2">
      <c r="A467" s="72"/>
      <c r="B467" s="121"/>
      <c r="C467" s="207" t="str">
        <f t="shared" si="32"/>
        <v/>
      </c>
      <c r="D467" s="73"/>
      <c r="E467" s="112"/>
      <c r="F467" s="121"/>
      <c r="G467" s="121"/>
      <c r="H467" s="72"/>
      <c r="I467" s="302" t="str">
        <f t="shared" si="33"/>
        <v/>
      </c>
      <c r="J467" s="72"/>
      <c r="K467" s="112"/>
      <c r="L467" s="112"/>
      <c r="M467" s="112"/>
      <c r="N467" s="112"/>
      <c r="O467" s="112"/>
      <c r="P467" s="112"/>
      <c r="Q467" s="112"/>
      <c r="R467" s="95"/>
      <c r="S467" s="72"/>
      <c r="T467" s="72"/>
      <c r="U467" s="72"/>
      <c r="V467" s="207" t="str">
        <f t="shared" si="34"/>
        <v/>
      </c>
      <c r="W467" s="95"/>
      <c r="X467" s="95"/>
      <c r="Y467" s="207" t="str">
        <f t="shared" si="35"/>
        <v/>
      </c>
      <c r="Z467" s="112"/>
      <c r="AA467" s="112"/>
      <c r="AB467" s="112"/>
      <c r="AC467" s="112"/>
      <c r="AD467" s="112"/>
      <c r="AE467" s="112"/>
      <c r="AF467" s="112"/>
      <c r="AG467" s="112"/>
      <c r="AH467" s="112"/>
      <c r="AI467" s="112"/>
      <c r="AJ467" s="112"/>
      <c r="AK467" s="112"/>
      <c r="AL467" s="112"/>
      <c r="AM467" s="112"/>
      <c r="AN467" s="112"/>
      <c r="AO467" s="72"/>
      <c r="AP467" s="112"/>
      <c r="AQ467" s="112"/>
      <c r="AR467" s="112"/>
      <c r="AS467" s="112"/>
      <c r="AT467" s="112"/>
      <c r="AU467" s="112"/>
      <c r="AV467" s="112"/>
    </row>
    <row r="468" spans="1:48" s="119" customFormat="1" collapsed="1" x14ac:dyDescent="0.2">
      <c r="A468" s="72"/>
      <c r="B468" s="121"/>
      <c r="C468" s="207" t="str">
        <f t="shared" si="32"/>
        <v/>
      </c>
      <c r="D468" s="73"/>
      <c r="E468" s="112"/>
      <c r="F468" s="121"/>
      <c r="G468" s="121"/>
      <c r="H468" s="72"/>
      <c r="I468" s="302" t="str">
        <f t="shared" si="33"/>
        <v/>
      </c>
      <c r="J468" s="72"/>
      <c r="K468" s="112"/>
      <c r="L468" s="112"/>
      <c r="M468" s="112"/>
      <c r="N468" s="112"/>
      <c r="O468" s="112"/>
      <c r="P468" s="112"/>
      <c r="Q468" s="112"/>
      <c r="R468" s="95"/>
      <c r="S468" s="72"/>
      <c r="T468" s="72"/>
      <c r="U468" s="72"/>
      <c r="V468" s="207" t="str">
        <f t="shared" si="34"/>
        <v/>
      </c>
      <c r="W468" s="95"/>
      <c r="X468" s="95"/>
      <c r="Y468" s="207" t="str">
        <f t="shared" si="35"/>
        <v/>
      </c>
      <c r="Z468" s="112"/>
      <c r="AA468" s="112"/>
      <c r="AB468" s="112"/>
      <c r="AC468" s="112"/>
      <c r="AD468" s="112"/>
      <c r="AE468" s="112"/>
      <c r="AF468" s="112"/>
      <c r="AG468" s="112"/>
      <c r="AH468" s="112"/>
      <c r="AI468" s="112"/>
      <c r="AJ468" s="112"/>
      <c r="AK468" s="112"/>
      <c r="AL468" s="112"/>
      <c r="AM468" s="112"/>
      <c r="AN468" s="112"/>
      <c r="AO468" s="72"/>
      <c r="AP468" s="112"/>
      <c r="AQ468" s="112"/>
      <c r="AR468" s="112"/>
      <c r="AS468" s="112"/>
      <c r="AT468" s="112"/>
      <c r="AU468" s="112"/>
      <c r="AV468" s="112"/>
    </row>
    <row r="469" spans="1:48" s="119" customFormat="1" collapsed="1" x14ac:dyDescent="0.2">
      <c r="A469" s="72"/>
      <c r="B469" s="121"/>
      <c r="C469" s="207" t="str">
        <f t="shared" si="32"/>
        <v/>
      </c>
      <c r="D469" s="73"/>
      <c r="E469" s="112"/>
      <c r="F469" s="121"/>
      <c r="G469" s="121"/>
      <c r="H469" s="72"/>
      <c r="I469" s="302" t="str">
        <f t="shared" si="33"/>
        <v/>
      </c>
      <c r="J469" s="72"/>
      <c r="K469" s="112"/>
      <c r="L469" s="112"/>
      <c r="M469" s="112"/>
      <c r="N469" s="112"/>
      <c r="O469" s="112"/>
      <c r="P469" s="112"/>
      <c r="Q469" s="112"/>
      <c r="R469" s="95"/>
      <c r="S469" s="72"/>
      <c r="T469" s="72"/>
      <c r="U469" s="72"/>
      <c r="V469" s="207" t="str">
        <f t="shared" si="34"/>
        <v/>
      </c>
      <c r="W469" s="95"/>
      <c r="X469" s="95"/>
      <c r="Y469" s="207" t="str">
        <f t="shared" si="35"/>
        <v/>
      </c>
      <c r="Z469" s="112"/>
      <c r="AA469" s="112"/>
      <c r="AB469" s="112"/>
      <c r="AC469" s="112"/>
      <c r="AD469" s="112"/>
      <c r="AE469" s="112"/>
      <c r="AF469" s="112"/>
      <c r="AG469" s="112"/>
      <c r="AH469" s="112"/>
      <c r="AI469" s="112"/>
      <c r="AJ469" s="112"/>
      <c r="AK469" s="112"/>
      <c r="AL469" s="112"/>
      <c r="AM469" s="112"/>
      <c r="AN469" s="112"/>
      <c r="AO469" s="72"/>
      <c r="AP469" s="112"/>
      <c r="AQ469" s="112"/>
      <c r="AR469" s="112"/>
      <c r="AS469" s="112"/>
      <c r="AT469" s="112"/>
      <c r="AU469" s="112"/>
      <c r="AV469" s="112"/>
    </row>
    <row r="470" spans="1:48" s="119" customFormat="1" collapsed="1" x14ac:dyDescent="0.2">
      <c r="A470" s="72"/>
      <c r="B470" s="121"/>
      <c r="C470" s="207" t="str">
        <f t="shared" si="32"/>
        <v/>
      </c>
      <c r="D470" s="73"/>
      <c r="E470" s="112"/>
      <c r="F470" s="121"/>
      <c r="G470" s="121"/>
      <c r="H470" s="72"/>
      <c r="I470" s="302" t="str">
        <f t="shared" si="33"/>
        <v/>
      </c>
      <c r="J470" s="72"/>
      <c r="K470" s="112"/>
      <c r="L470" s="112"/>
      <c r="M470" s="112"/>
      <c r="N470" s="112"/>
      <c r="O470" s="112"/>
      <c r="P470" s="112"/>
      <c r="Q470" s="112"/>
      <c r="R470" s="95"/>
      <c r="S470" s="72"/>
      <c r="T470" s="72"/>
      <c r="U470" s="72"/>
      <c r="V470" s="207" t="str">
        <f t="shared" si="34"/>
        <v/>
      </c>
      <c r="W470" s="95"/>
      <c r="X470" s="95"/>
      <c r="Y470" s="207" t="str">
        <f t="shared" si="35"/>
        <v/>
      </c>
      <c r="Z470" s="112"/>
      <c r="AA470" s="112"/>
      <c r="AB470" s="112"/>
      <c r="AC470" s="112"/>
      <c r="AD470" s="112"/>
      <c r="AE470" s="112"/>
      <c r="AF470" s="112"/>
      <c r="AG470" s="112"/>
      <c r="AH470" s="112"/>
      <c r="AI470" s="112"/>
      <c r="AJ470" s="112"/>
      <c r="AK470" s="112"/>
      <c r="AL470" s="112"/>
      <c r="AM470" s="112"/>
      <c r="AN470" s="112"/>
      <c r="AO470" s="72"/>
      <c r="AP470" s="112"/>
      <c r="AQ470" s="112"/>
      <c r="AR470" s="112"/>
      <c r="AS470" s="112"/>
      <c r="AT470" s="112"/>
      <c r="AU470" s="112"/>
      <c r="AV470" s="112"/>
    </row>
    <row r="471" spans="1:48" s="119" customFormat="1" collapsed="1" x14ac:dyDescent="0.2">
      <c r="A471" s="72"/>
      <c r="B471" s="121"/>
      <c r="C471" s="207" t="str">
        <f t="shared" si="32"/>
        <v/>
      </c>
      <c r="D471" s="73"/>
      <c r="E471" s="112"/>
      <c r="F471" s="121"/>
      <c r="G471" s="121"/>
      <c r="H471" s="72"/>
      <c r="I471" s="302" t="str">
        <f t="shared" si="33"/>
        <v/>
      </c>
      <c r="J471" s="72"/>
      <c r="K471" s="112"/>
      <c r="L471" s="112"/>
      <c r="M471" s="112"/>
      <c r="N471" s="112"/>
      <c r="O471" s="112"/>
      <c r="P471" s="112"/>
      <c r="Q471" s="112"/>
      <c r="R471" s="95"/>
      <c r="S471" s="72"/>
      <c r="T471" s="72"/>
      <c r="U471" s="72"/>
      <c r="V471" s="207" t="str">
        <f t="shared" si="34"/>
        <v/>
      </c>
      <c r="W471" s="95"/>
      <c r="X471" s="95"/>
      <c r="Y471" s="207" t="str">
        <f t="shared" si="35"/>
        <v/>
      </c>
      <c r="Z471" s="112"/>
      <c r="AA471" s="112"/>
      <c r="AB471" s="112"/>
      <c r="AC471" s="112"/>
      <c r="AD471" s="112"/>
      <c r="AE471" s="112"/>
      <c r="AF471" s="112"/>
      <c r="AG471" s="112"/>
      <c r="AH471" s="112"/>
      <c r="AI471" s="112"/>
      <c r="AJ471" s="112"/>
      <c r="AK471" s="112"/>
      <c r="AL471" s="112"/>
      <c r="AM471" s="112"/>
      <c r="AN471" s="112"/>
      <c r="AO471" s="72"/>
      <c r="AP471" s="112"/>
      <c r="AQ471" s="112"/>
      <c r="AR471" s="112"/>
      <c r="AS471" s="112"/>
      <c r="AT471" s="112"/>
      <c r="AU471" s="112"/>
      <c r="AV471" s="112"/>
    </row>
    <row r="472" spans="1:48" s="119" customFormat="1" collapsed="1" x14ac:dyDescent="0.2">
      <c r="A472" s="72"/>
      <c r="B472" s="121"/>
      <c r="C472" s="207" t="str">
        <f t="shared" si="32"/>
        <v/>
      </c>
      <c r="D472" s="73"/>
      <c r="E472" s="112"/>
      <c r="F472" s="121"/>
      <c r="G472" s="121"/>
      <c r="H472" s="72"/>
      <c r="I472" s="302" t="str">
        <f t="shared" si="33"/>
        <v/>
      </c>
      <c r="J472" s="72"/>
      <c r="K472" s="112"/>
      <c r="L472" s="112"/>
      <c r="M472" s="112"/>
      <c r="N472" s="112"/>
      <c r="O472" s="112"/>
      <c r="P472" s="112"/>
      <c r="Q472" s="112"/>
      <c r="R472" s="95"/>
      <c r="S472" s="72"/>
      <c r="T472" s="72"/>
      <c r="U472" s="72"/>
      <c r="V472" s="207" t="str">
        <f t="shared" si="34"/>
        <v/>
      </c>
      <c r="W472" s="95"/>
      <c r="X472" s="95"/>
      <c r="Y472" s="207" t="str">
        <f t="shared" si="35"/>
        <v/>
      </c>
      <c r="Z472" s="112"/>
      <c r="AA472" s="112"/>
      <c r="AB472" s="112"/>
      <c r="AC472" s="112"/>
      <c r="AD472" s="112"/>
      <c r="AE472" s="112"/>
      <c r="AF472" s="112"/>
      <c r="AG472" s="112"/>
      <c r="AH472" s="112"/>
      <c r="AI472" s="112"/>
      <c r="AJ472" s="112"/>
      <c r="AK472" s="112"/>
      <c r="AL472" s="112"/>
      <c r="AM472" s="112"/>
      <c r="AN472" s="112"/>
      <c r="AO472" s="72"/>
      <c r="AP472" s="112"/>
      <c r="AQ472" s="112"/>
      <c r="AR472" s="112"/>
      <c r="AS472" s="112"/>
      <c r="AT472" s="112"/>
      <c r="AU472" s="112"/>
      <c r="AV472" s="112"/>
    </row>
    <row r="473" spans="1:48" s="119" customFormat="1" collapsed="1" x14ac:dyDescent="0.2">
      <c r="A473" s="72"/>
      <c r="B473" s="121"/>
      <c r="C473" s="207" t="str">
        <f t="shared" si="32"/>
        <v/>
      </c>
      <c r="D473" s="73"/>
      <c r="E473" s="112"/>
      <c r="F473" s="121"/>
      <c r="G473" s="121"/>
      <c r="H473" s="72"/>
      <c r="I473" s="302" t="str">
        <f t="shared" si="33"/>
        <v/>
      </c>
      <c r="J473" s="72"/>
      <c r="K473" s="112"/>
      <c r="L473" s="112"/>
      <c r="M473" s="112"/>
      <c r="N473" s="112"/>
      <c r="O473" s="112"/>
      <c r="P473" s="112"/>
      <c r="Q473" s="112"/>
      <c r="R473" s="95"/>
      <c r="S473" s="72"/>
      <c r="T473" s="72"/>
      <c r="U473" s="72"/>
      <c r="V473" s="207" t="str">
        <f t="shared" si="34"/>
        <v/>
      </c>
      <c r="W473" s="95"/>
      <c r="X473" s="95"/>
      <c r="Y473" s="207" t="str">
        <f t="shared" si="35"/>
        <v/>
      </c>
      <c r="Z473" s="112"/>
      <c r="AA473" s="112"/>
      <c r="AB473" s="112"/>
      <c r="AC473" s="112"/>
      <c r="AD473" s="112"/>
      <c r="AE473" s="112"/>
      <c r="AF473" s="112"/>
      <c r="AG473" s="112"/>
      <c r="AH473" s="112"/>
      <c r="AI473" s="112"/>
      <c r="AJ473" s="112"/>
      <c r="AK473" s="112"/>
      <c r="AL473" s="112"/>
      <c r="AM473" s="112"/>
      <c r="AN473" s="112"/>
      <c r="AO473" s="72"/>
      <c r="AP473" s="112"/>
      <c r="AQ473" s="112"/>
      <c r="AR473" s="112"/>
      <c r="AS473" s="112"/>
      <c r="AT473" s="112"/>
      <c r="AU473" s="112"/>
      <c r="AV473" s="112"/>
    </row>
    <row r="474" spans="1:48" s="119" customFormat="1" collapsed="1" x14ac:dyDescent="0.2">
      <c r="A474" s="72"/>
      <c r="B474" s="121"/>
      <c r="C474" s="207" t="str">
        <f t="shared" si="32"/>
        <v/>
      </c>
      <c r="D474" s="73"/>
      <c r="E474" s="112"/>
      <c r="F474" s="121"/>
      <c r="G474" s="121"/>
      <c r="H474" s="72"/>
      <c r="I474" s="302" t="str">
        <f t="shared" si="33"/>
        <v/>
      </c>
      <c r="J474" s="72"/>
      <c r="K474" s="112"/>
      <c r="L474" s="112"/>
      <c r="M474" s="112"/>
      <c r="N474" s="112"/>
      <c r="O474" s="112"/>
      <c r="P474" s="112"/>
      <c r="Q474" s="112"/>
      <c r="R474" s="95"/>
      <c r="S474" s="72"/>
      <c r="T474" s="72"/>
      <c r="U474" s="72"/>
      <c r="V474" s="207" t="str">
        <f t="shared" si="34"/>
        <v/>
      </c>
      <c r="W474" s="95"/>
      <c r="X474" s="95"/>
      <c r="Y474" s="207" t="str">
        <f t="shared" si="35"/>
        <v/>
      </c>
      <c r="Z474" s="112"/>
      <c r="AA474" s="112"/>
      <c r="AB474" s="112"/>
      <c r="AC474" s="112"/>
      <c r="AD474" s="112"/>
      <c r="AE474" s="112"/>
      <c r="AF474" s="112"/>
      <c r="AG474" s="112"/>
      <c r="AH474" s="112"/>
      <c r="AI474" s="112"/>
      <c r="AJ474" s="112"/>
      <c r="AK474" s="112"/>
      <c r="AL474" s="112"/>
      <c r="AM474" s="112"/>
      <c r="AN474" s="112"/>
      <c r="AO474" s="72"/>
      <c r="AP474" s="112"/>
      <c r="AQ474" s="112"/>
      <c r="AR474" s="112"/>
      <c r="AS474" s="112"/>
      <c r="AT474" s="112"/>
      <c r="AU474" s="112"/>
      <c r="AV474" s="112"/>
    </row>
    <row r="475" spans="1:48" s="119" customFormat="1" collapsed="1" x14ac:dyDescent="0.2">
      <c r="A475" s="72"/>
      <c r="B475" s="121"/>
      <c r="C475" s="207" t="str">
        <f t="shared" si="32"/>
        <v/>
      </c>
      <c r="D475" s="73"/>
      <c r="E475" s="112"/>
      <c r="F475" s="121"/>
      <c r="G475" s="121"/>
      <c r="H475" s="72"/>
      <c r="I475" s="302" t="str">
        <f t="shared" si="33"/>
        <v/>
      </c>
      <c r="J475" s="72"/>
      <c r="K475" s="112"/>
      <c r="L475" s="112"/>
      <c r="M475" s="112"/>
      <c r="N475" s="112"/>
      <c r="O475" s="112"/>
      <c r="P475" s="112"/>
      <c r="Q475" s="112"/>
      <c r="R475" s="95"/>
      <c r="S475" s="72"/>
      <c r="T475" s="72"/>
      <c r="U475" s="72"/>
      <c r="V475" s="207" t="str">
        <f t="shared" si="34"/>
        <v/>
      </c>
      <c r="W475" s="95"/>
      <c r="X475" s="95"/>
      <c r="Y475" s="207" t="str">
        <f t="shared" si="35"/>
        <v/>
      </c>
      <c r="Z475" s="112"/>
      <c r="AA475" s="112"/>
      <c r="AB475" s="112"/>
      <c r="AC475" s="112"/>
      <c r="AD475" s="112"/>
      <c r="AE475" s="112"/>
      <c r="AF475" s="112"/>
      <c r="AG475" s="112"/>
      <c r="AH475" s="112"/>
      <c r="AI475" s="112"/>
      <c r="AJ475" s="112"/>
      <c r="AK475" s="112"/>
      <c r="AL475" s="112"/>
      <c r="AM475" s="112"/>
      <c r="AN475" s="112"/>
      <c r="AO475" s="72"/>
      <c r="AP475" s="112"/>
      <c r="AQ475" s="112"/>
      <c r="AR475" s="112"/>
      <c r="AS475" s="112"/>
      <c r="AT475" s="112"/>
      <c r="AU475" s="112"/>
      <c r="AV475" s="112"/>
    </row>
    <row r="476" spans="1:48" s="119" customFormat="1" collapsed="1" x14ac:dyDescent="0.2">
      <c r="A476" s="72"/>
      <c r="B476" s="121"/>
      <c r="C476" s="207" t="str">
        <f t="shared" si="32"/>
        <v/>
      </c>
      <c r="D476" s="73"/>
      <c r="E476" s="112"/>
      <c r="F476" s="121"/>
      <c r="G476" s="121"/>
      <c r="H476" s="72"/>
      <c r="I476" s="302" t="str">
        <f t="shared" si="33"/>
        <v/>
      </c>
      <c r="J476" s="72"/>
      <c r="K476" s="112"/>
      <c r="L476" s="112"/>
      <c r="M476" s="112"/>
      <c r="N476" s="112"/>
      <c r="O476" s="112"/>
      <c r="P476" s="112"/>
      <c r="Q476" s="112"/>
      <c r="R476" s="95"/>
      <c r="S476" s="72"/>
      <c r="T476" s="72"/>
      <c r="U476" s="72"/>
      <c r="V476" s="207" t="str">
        <f t="shared" si="34"/>
        <v/>
      </c>
      <c r="W476" s="95"/>
      <c r="X476" s="95"/>
      <c r="Y476" s="207" t="str">
        <f t="shared" si="35"/>
        <v/>
      </c>
      <c r="Z476" s="112"/>
      <c r="AA476" s="112"/>
      <c r="AB476" s="112"/>
      <c r="AC476" s="112"/>
      <c r="AD476" s="112"/>
      <c r="AE476" s="112"/>
      <c r="AF476" s="112"/>
      <c r="AG476" s="112"/>
      <c r="AH476" s="112"/>
      <c r="AI476" s="112"/>
      <c r="AJ476" s="112"/>
      <c r="AK476" s="112"/>
      <c r="AL476" s="112"/>
      <c r="AM476" s="112"/>
      <c r="AN476" s="112"/>
      <c r="AO476" s="72"/>
      <c r="AP476" s="112"/>
      <c r="AQ476" s="112"/>
      <c r="AR476" s="112"/>
      <c r="AS476" s="112"/>
      <c r="AT476" s="112"/>
      <c r="AU476" s="112"/>
      <c r="AV476" s="112"/>
    </row>
    <row r="477" spans="1:48" s="119" customFormat="1" collapsed="1" x14ac:dyDescent="0.2">
      <c r="A477" s="72"/>
      <c r="B477" s="121"/>
      <c r="C477" s="207" t="str">
        <f t="shared" si="32"/>
        <v/>
      </c>
      <c r="D477" s="73"/>
      <c r="E477" s="112"/>
      <c r="F477" s="121"/>
      <c r="G477" s="121"/>
      <c r="H477" s="72"/>
      <c r="I477" s="302" t="str">
        <f t="shared" si="33"/>
        <v/>
      </c>
      <c r="J477" s="72"/>
      <c r="K477" s="112"/>
      <c r="L477" s="112"/>
      <c r="M477" s="112"/>
      <c r="N477" s="112"/>
      <c r="O477" s="112"/>
      <c r="P477" s="112"/>
      <c r="Q477" s="112"/>
      <c r="R477" s="95"/>
      <c r="S477" s="72"/>
      <c r="T477" s="72"/>
      <c r="U477" s="72"/>
      <c r="V477" s="207" t="str">
        <f t="shared" si="34"/>
        <v/>
      </c>
      <c r="W477" s="95"/>
      <c r="X477" s="95"/>
      <c r="Y477" s="207" t="str">
        <f t="shared" si="35"/>
        <v/>
      </c>
      <c r="Z477" s="112"/>
      <c r="AA477" s="112"/>
      <c r="AB477" s="112"/>
      <c r="AC477" s="112"/>
      <c r="AD477" s="112"/>
      <c r="AE477" s="112"/>
      <c r="AF477" s="112"/>
      <c r="AG477" s="112"/>
      <c r="AH477" s="112"/>
      <c r="AI477" s="112"/>
      <c r="AJ477" s="112"/>
      <c r="AK477" s="112"/>
      <c r="AL477" s="112"/>
      <c r="AM477" s="112"/>
      <c r="AN477" s="112"/>
      <c r="AO477" s="72"/>
      <c r="AP477" s="112"/>
      <c r="AQ477" s="112"/>
      <c r="AR477" s="112"/>
      <c r="AS477" s="112"/>
      <c r="AT477" s="112"/>
      <c r="AU477" s="112"/>
      <c r="AV477" s="112"/>
    </row>
    <row r="478" spans="1:48" s="119" customFormat="1" collapsed="1" x14ac:dyDescent="0.2">
      <c r="A478" s="72"/>
      <c r="B478" s="121"/>
      <c r="C478" s="207" t="str">
        <f t="shared" si="32"/>
        <v/>
      </c>
      <c r="D478" s="73"/>
      <c r="E478" s="112"/>
      <c r="F478" s="121"/>
      <c r="G478" s="121"/>
      <c r="H478" s="72"/>
      <c r="I478" s="302" t="str">
        <f t="shared" si="33"/>
        <v/>
      </c>
      <c r="J478" s="72"/>
      <c r="K478" s="112"/>
      <c r="L478" s="112"/>
      <c r="M478" s="112"/>
      <c r="N478" s="112"/>
      <c r="O478" s="112"/>
      <c r="P478" s="112"/>
      <c r="Q478" s="112"/>
      <c r="R478" s="95"/>
      <c r="S478" s="72"/>
      <c r="T478" s="72"/>
      <c r="U478" s="72"/>
      <c r="V478" s="207" t="str">
        <f t="shared" si="34"/>
        <v/>
      </c>
      <c r="W478" s="95"/>
      <c r="X478" s="95"/>
      <c r="Y478" s="207" t="str">
        <f t="shared" si="35"/>
        <v/>
      </c>
      <c r="Z478" s="112"/>
      <c r="AA478" s="112"/>
      <c r="AB478" s="112"/>
      <c r="AC478" s="112"/>
      <c r="AD478" s="112"/>
      <c r="AE478" s="112"/>
      <c r="AF478" s="112"/>
      <c r="AG478" s="112"/>
      <c r="AH478" s="112"/>
      <c r="AI478" s="112"/>
      <c r="AJ478" s="112"/>
      <c r="AK478" s="112"/>
      <c r="AL478" s="112"/>
      <c r="AM478" s="112"/>
      <c r="AN478" s="112"/>
      <c r="AO478" s="72"/>
      <c r="AP478" s="112"/>
      <c r="AQ478" s="112"/>
      <c r="AR478" s="112"/>
      <c r="AS478" s="112"/>
      <c r="AT478" s="112"/>
      <c r="AU478" s="112"/>
      <c r="AV478" s="112"/>
    </row>
    <row r="479" spans="1:48" s="119" customFormat="1" collapsed="1" x14ac:dyDescent="0.2">
      <c r="A479" s="72"/>
      <c r="B479" s="121"/>
      <c r="C479" s="207" t="str">
        <f t="shared" si="32"/>
        <v/>
      </c>
      <c r="D479" s="73"/>
      <c r="E479" s="112"/>
      <c r="F479" s="121"/>
      <c r="G479" s="121"/>
      <c r="H479" s="72"/>
      <c r="I479" s="302" t="str">
        <f t="shared" si="33"/>
        <v/>
      </c>
      <c r="J479" s="72"/>
      <c r="K479" s="112"/>
      <c r="L479" s="112"/>
      <c r="M479" s="112"/>
      <c r="N479" s="112"/>
      <c r="O479" s="112"/>
      <c r="P479" s="112"/>
      <c r="Q479" s="112"/>
      <c r="R479" s="95"/>
      <c r="S479" s="72"/>
      <c r="T479" s="72"/>
      <c r="U479" s="72"/>
      <c r="V479" s="207" t="str">
        <f t="shared" si="34"/>
        <v/>
      </c>
      <c r="W479" s="95"/>
      <c r="X479" s="95"/>
      <c r="Y479" s="207" t="str">
        <f t="shared" si="35"/>
        <v/>
      </c>
      <c r="Z479" s="112"/>
      <c r="AA479" s="112"/>
      <c r="AB479" s="112"/>
      <c r="AC479" s="112"/>
      <c r="AD479" s="112"/>
      <c r="AE479" s="112"/>
      <c r="AF479" s="112"/>
      <c r="AG479" s="112"/>
      <c r="AH479" s="112"/>
      <c r="AI479" s="112"/>
      <c r="AJ479" s="112"/>
      <c r="AK479" s="112"/>
      <c r="AL479" s="112"/>
      <c r="AM479" s="112"/>
      <c r="AN479" s="112"/>
      <c r="AO479" s="72"/>
      <c r="AP479" s="112"/>
      <c r="AQ479" s="112"/>
      <c r="AR479" s="112"/>
      <c r="AS479" s="112"/>
      <c r="AT479" s="112"/>
      <c r="AU479" s="112"/>
      <c r="AV479" s="112"/>
    </row>
    <row r="480" spans="1:48" s="119" customFormat="1" collapsed="1" x14ac:dyDescent="0.2">
      <c r="A480" s="72"/>
      <c r="B480" s="121"/>
      <c r="C480" s="207" t="str">
        <f t="shared" si="32"/>
        <v/>
      </c>
      <c r="D480" s="73"/>
      <c r="E480" s="112"/>
      <c r="F480" s="121"/>
      <c r="G480" s="121"/>
      <c r="H480" s="72"/>
      <c r="I480" s="302" t="str">
        <f t="shared" si="33"/>
        <v/>
      </c>
      <c r="J480" s="72"/>
      <c r="K480" s="112"/>
      <c r="L480" s="112"/>
      <c r="M480" s="112"/>
      <c r="N480" s="112"/>
      <c r="O480" s="112"/>
      <c r="P480" s="112"/>
      <c r="Q480" s="112"/>
      <c r="R480" s="95"/>
      <c r="S480" s="72"/>
      <c r="T480" s="72"/>
      <c r="U480" s="72"/>
      <c r="V480" s="207" t="str">
        <f t="shared" si="34"/>
        <v/>
      </c>
      <c r="W480" s="95"/>
      <c r="X480" s="95"/>
      <c r="Y480" s="207" t="str">
        <f t="shared" si="35"/>
        <v/>
      </c>
      <c r="Z480" s="112"/>
      <c r="AA480" s="112"/>
      <c r="AB480" s="112"/>
      <c r="AC480" s="112"/>
      <c r="AD480" s="112"/>
      <c r="AE480" s="112"/>
      <c r="AF480" s="112"/>
      <c r="AG480" s="112"/>
      <c r="AH480" s="112"/>
      <c r="AI480" s="112"/>
      <c r="AJ480" s="112"/>
      <c r="AK480" s="112"/>
      <c r="AL480" s="112"/>
      <c r="AM480" s="112"/>
      <c r="AN480" s="112"/>
      <c r="AO480" s="72"/>
      <c r="AP480" s="112"/>
      <c r="AQ480" s="112"/>
      <c r="AR480" s="112"/>
      <c r="AS480" s="112"/>
      <c r="AT480" s="112"/>
      <c r="AU480" s="112"/>
      <c r="AV480" s="112"/>
    </row>
    <row r="481" spans="1:48" s="119" customFormat="1" collapsed="1" x14ac:dyDescent="0.2">
      <c r="A481" s="72"/>
      <c r="B481" s="121"/>
      <c r="C481" s="207" t="str">
        <f t="shared" si="32"/>
        <v/>
      </c>
      <c r="D481" s="73"/>
      <c r="E481" s="112"/>
      <c r="F481" s="121"/>
      <c r="G481" s="121"/>
      <c r="H481" s="72"/>
      <c r="I481" s="302" t="str">
        <f t="shared" si="33"/>
        <v/>
      </c>
      <c r="J481" s="72"/>
      <c r="K481" s="112"/>
      <c r="L481" s="112"/>
      <c r="M481" s="112"/>
      <c r="N481" s="112"/>
      <c r="O481" s="112"/>
      <c r="P481" s="112"/>
      <c r="Q481" s="112"/>
      <c r="R481" s="95"/>
      <c r="S481" s="72"/>
      <c r="T481" s="72"/>
      <c r="U481" s="72"/>
      <c r="V481" s="207" t="str">
        <f t="shared" si="34"/>
        <v/>
      </c>
      <c r="W481" s="95"/>
      <c r="X481" s="95"/>
      <c r="Y481" s="207" t="str">
        <f t="shared" si="35"/>
        <v/>
      </c>
      <c r="Z481" s="112"/>
      <c r="AA481" s="112"/>
      <c r="AB481" s="112"/>
      <c r="AC481" s="112"/>
      <c r="AD481" s="112"/>
      <c r="AE481" s="112"/>
      <c r="AF481" s="112"/>
      <c r="AG481" s="112"/>
      <c r="AH481" s="112"/>
      <c r="AI481" s="112"/>
      <c r="AJ481" s="112"/>
      <c r="AK481" s="112"/>
      <c r="AL481" s="112"/>
      <c r="AM481" s="112"/>
      <c r="AN481" s="112"/>
      <c r="AO481" s="72"/>
      <c r="AP481" s="112"/>
      <c r="AQ481" s="112"/>
      <c r="AR481" s="112"/>
      <c r="AS481" s="112"/>
      <c r="AT481" s="112"/>
      <c r="AU481" s="112"/>
      <c r="AV481" s="112"/>
    </row>
    <row r="482" spans="1:48" s="119" customFormat="1" collapsed="1" x14ac:dyDescent="0.2">
      <c r="A482" s="72"/>
      <c r="B482" s="121"/>
      <c r="C482" s="207" t="str">
        <f t="shared" si="32"/>
        <v/>
      </c>
      <c r="D482" s="73"/>
      <c r="E482" s="112"/>
      <c r="F482" s="121"/>
      <c r="G482" s="121"/>
      <c r="H482" s="72"/>
      <c r="I482" s="302" t="str">
        <f t="shared" si="33"/>
        <v/>
      </c>
      <c r="J482" s="72"/>
      <c r="K482" s="112"/>
      <c r="L482" s="112"/>
      <c r="M482" s="112"/>
      <c r="N482" s="112"/>
      <c r="O482" s="112"/>
      <c r="P482" s="112"/>
      <c r="Q482" s="112"/>
      <c r="R482" s="95"/>
      <c r="S482" s="72"/>
      <c r="T482" s="72"/>
      <c r="U482" s="72"/>
      <c r="V482" s="207" t="str">
        <f t="shared" si="34"/>
        <v/>
      </c>
      <c r="W482" s="95"/>
      <c r="X482" s="95"/>
      <c r="Y482" s="207" t="str">
        <f t="shared" si="35"/>
        <v/>
      </c>
      <c r="Z482" s="112"/>
      <c r="AA482" s="112"/>
      <c r="AB482" s="112"/>
      <c r="AC482" s="112"/>
      <c r="AD482" s="112"/>
      <c r="AE482" s="112"/>
      <c r="AF482" s="112"/>
      <c r="AG482" s="112"/>
      <c r="AH482" s="112"/>
      <c r="AI482" s="112"/>
      <c r="AJ482" s="112"/>
      <c r="AK482" s="112"/>
      <c r="AL482" s="112"/>
      <c r="AM482" s="112"/>
      <c r="AN482" s="112"/>
      <c r="AO482" s="72"/>
      <c r="AP482" s="112"/>
      <c r="AQ482" s="112"/>
      <c r="AR482" s="112"/>
      <c r="AS482" s="112"/>
      <c r="AT482" s="112"/>
      <c r="AU482" s="112"/>
      <c r="AV482" s="112"/>
    </row>
    <row r="483" spans="1:48" s="119" customFormat="1" collapsed="1" x14ac:dyDescent="0.2">
      <c r="A483" s="72"/>
      <c r="B483" s="121"/>
      <c r="C483" s="207" t="str">
        <f t="shared" si="32"/>
        <v/>
      </c>
      <c r="D483" s="73"/>
      <c r="E483" s="112"/>
      <c r="F483" s="121"/>
      <c r="G483" s="121"/>
      <c r="H483" s="72"/>
      <c r="I483" s="302" t="str">
        <f t="shared" si="33"/>
        <v/>
      </c>
      <c r="J483" s="72"/>
      <c r="K483" s="112"/>
      <c r="L483" s="112"/>
      <c r="M483" s="112"/>
      <c r="N483" s="112"/>
      <c r="O483" s="112"/>
      <c r="P483" s="112"/>
      <c r="Q483" s="112"/>
      <c r="R483" s="95"/>
      <c r="S483" s="72"/>
      <c r="T483" s="72"/>
      <c r="U483" s="72"/>
      <c r="V483" s="207" t="str">
        <f t="shared" si="34"/>
        <v/>
      </c>
      <c r="W483" s="95"/>
      <c r="X483" s="95"/>
      <c r="Y483" s="207" t="str">
        <f t="shared" si="35"/>
        <v/>
      </c>
      <c r="Z483" s="112"/>
      <c r="AA483" s="112"/>
      <c r="AB483" s="112"/>
      <c r="AC483" s="112"/>
      <c r="AD483" s="112"/>
      <c r="AE483" s="112"/>
      <c r="AF483" s="112"/>
      <c r="AG483" s="112"/>
      <c r="AH483" s="112"/>
      <c r="AI483" s="112"/>
      <c r="AJ483" s="112"/>
      <c r="AK483" s="112"/>
      <c r="AL483" s="112"/>
      <c r="AM483" s="112"/>
      <c r="AN483" s="112"/>
      <c r="AO483" s="72"/>
      <c r="AP483" s="112"/>
      <c r="AQ483" s="112"/>
      <c r="AR483" s="112"/>
      <c r="AS483" s="112"/>
      <c r="AT483" s="112"/>
      <c r="AU483" s="112"/>
      <c r="AV483" s="112"/>
    </row>
    <row r="484" spans="1:48" s="119" customFormat="1" collapsed="1" x14ac:dyDescent="0.2">
      <c r="A484" s="72"/>
      <c r="B484" s="121"/>
      <c r="C484" s="207" t="str">
        <f t="shared" si="32"/>
        <v/>
      </c>
      <c r="D484" s="73"/>
      <c r="E484" s="112"/>
      <c r="F484" s="121"/>
      <c r="G484" s="121"/>
      <c r="H484" s="72"/>
      <c r="I484" s="302" t="str">
        <f t="shared" si="33"/>
        <v/>
      </c>
      <c r="J484" s="72"/>
      <c r="K484" s="112"/>
      <c r="L484" s="112"/>
      <c r="M484" s="112"/>
      <c r="N484" s="112"/>
      <c r="O484" s="112"/>
      <c r="P484" s="112"/>
      <c r="Q484" s="112"/>
      <c r="R484" s="95"/>
      <c r="S484" s="72"/>
      <c r="T484" s="72"/>
      <c r="U484" s="72"/>
      <c r="V484" s="207" t="str">
        <f t="shared" si="34"/>
        <v/>
      </c>
      <c r="W484" s="95"/>
      <c r="X484" s="95"/>
      <c r="Y484" s="207" t="str">
        <f t="shared" si="35"/>
        <v/>
      </c>
      <c r="Z484" s="112"/>
      <c r="AA484" s="112"/>
      <c r="AB484" s="112"/>
      <c r="AC484" s="112"/>
      <c r="AD484" s="112"/>
      <c r="AE484" s="112"/>
      <c r="AF484" s="112"/>
      <c r="AG484" s="112"/>
      <c r="AH484" s="112"/>
      <c r="AI484" s="112"/>
      <c r="AJ484" s="112"/>
      <c r="AK484" s="112"/>
      <c r="AL484" s="112"/>
      <c r="AM484" s="112"/>
      <c r="AN484" s="112"/>
      <c r="AO484" s="72"/>
      <c r="AP484" s="112"/>
      <c r="AQ484" s="112"/>
      <c r="AR484" s="112"/>
      <c r="AS484" s="112"/>
      <c r="AT484" s="112"/>
      <c r="AU484" s="112"/>
      <c r="AV484" s="112"/>
    </row>
    <row r="485" spans="1:48" s="119" customFormat="1" collapsed="1" x14ac:dyDescent="0.2">
      <c r="A485" s="72"/>
      <c r="B485" s="121"/>
      <c r="C485" s="207" t="str">
        <f t="shared" si="32"/>
        <v/>
      </c>
      <c r="D485" s="73"/>
      <c r="E485" s="112"/>
      <c r="F485" s="121"/>
      <c r="G485" s="121"/>
      <c r="H485" s="72"/>
      <c r="I485" s="302" t="str">
        <f t="shared" si="33"/>
        <v/>
      </c>
      <c r="J485" s="72"/>
      <c r="K485" s="112"/>
      <c r="L485" s="112"/>
      <c r="M485" s="112"/>
      <c r="N485" s="112"/>
      <c r="O485" s="112"/>
      <c r="P485" s="112"/>
      <c r="Q485" s="112"/>
      <c r="R485" s="95"/>
      <c r="S485" s="72"/>
      <c r="T485" s="72"/>
      <c r="U485" s="72"/>
      <c r="V485" s="207" t="str">
        <f t="shared" si="34"/>
        <v/>
      </c>
      <c r="W485" s="95"/>
      <c r="X485" s="95"/>
      <c r="Y485" s="207" t="str">
        <f t="shared" si="35"/>
        <v/>
      </c>
      <c r="Z485" s="112"/>
      <c r="AA485" s="112"/>
      <c r="AB485" s="112"/>
      <c r="AC485" s="112"/>
      <c r="AD485" s="112"/>
      <c r="AE485" s="112"/>
      <c r="AF485" s="112"/>
      <c r="AG485" s="112"/>
      <c r="AH485" s="112"/>
      <c r="AI485" s="112"/>
      <c r="AJ485" s="112"/>
      <c r="AK485" s="112"/>
      <c r="AL485" s="112"/>
      <c r="AM485" s="112"/>
      <c r="AN485" s="112"/>
      <c r="AO485" s="72"/>
      <c r="AP485" s="112"/>
      <c r="AQ485" s="112"/>
      <c r="AR485" s="112"/>
      <c r="AS485" s="112"/>
      <c r="AT485" s="112"/>
      <c r="AU485" s="112"/>
      <c r="AV485" s="112"/>
    </row>
    <row r="486" spans="1:48" s="119" customFormat="1" collapsed="1" x14ac:dyDescent="0.2">
      <c r="A486" s="72"/>
      <c r="B486" s="121"/>
      <c r="C486" s="207" t="str">
        <f t="shared" si="32"/>
        <v/>
      </c>
      <c r="D486" s="73"/>
      <c r="E486" s="112"/>
      <c r="F486" s="121"/>
      <c r="G486" s="121"/>
      <c r="H486" s="72"/>
      <c r="I486" s="302" t="str">
        <f t="shared" si="33"/>
        <v/>
      </c>
      <c r="J486" s="72"/>
      <c r="K486" s="112"/>
      <c r="L486" s="112"/>
      <c r="M486" s="112"/>
      <c r="N486" s="112"/>
      <c r="O486" s="112"/>
      <c r="P486" s="112"/>
      <c r="Q486" s="112"/>
      <c r="R486" s="95"/>
      <c r="S486" s="72"/>
      <c r="T486" s="72"/>
      <c r="U486" s="72"/>
      <c r="V486" s="207" t="str">
        <f t="shared" si="34"/>
        <v/>
      </c>
      <c r="W486" s="95"/>
      <c r="X486" s="95"/>
      <c r="Y486" s="207" t="str">
        <f t="shared" si="35"/>
        <v/>
      </c>
      <c r="Z486" s="112"/>
      <c r="AA486" s="112"/>
      <c r="AB486" s="112"/>
      <c r="AC486" s="112"/>
      <c r="AD486" s="112"/>
      <c r="AE486" s="112"/>
      <c r="AF486" s="112"/>
      <c r="AG486" s="112"/>
      <c r="AH486" s="112"/>
      <c r="AI486" s="112"/>
      <c r="AJ486" s="112"/>
      <c r="AK486" s="112"/>
      <c r="AL486" s="112"/>
      <c r="AM486" s="112"/>
      <c r="AN486" s="112"/>
      <c r="AO486" s="72"/>
      <c r="AP486" s="112"/>
      <c r="AQ486" s="112"/>
      <c r="AR486" s="112"/>
      <c r="AS486" s="112"/>
      <c r="AT486" s="112"/>
      <c r="AU486" s="112"/>
      <c r="AV486" s="112"/>
    </row>
    <row r="487" spans="1:48" s="119" customFormat="1" collapsed="1" x14ac:dyDescent="0.2">
      <c r="A487" s="72"/>
      <c r="B487" s="121"/>
      <c r="C487" s="207" t="str">
        <f t="shared" si="32"/>
        <v/>
      </c>
      <c r="D487" s="73"/>
      <c r="E487" s="112"/>
      <c r="F487" s="121"/>
      <c r="G487" s="121"/>
      <c r="H487" s="72"/>
      <c r="I487" s="302" t="str">
        <f t="shared" si="33"/>
        <v/>
      </c>
      <c r="J487" s="72"/>
      <c r="K487" s="112"/>
      <c r="L487" s="112"/>
      <c r="M487" s="112"/>
      <c r="N487" s="112"/>
      <c r="O487" s="112"/>
      <c r="P487" s="112"/>
      <c r="Q487" s="112"/>
      <c r="R487" s="95"/>
      <c r="S487" s="72"/>
      <c r="T487" s="72"/>
      <c r="U487" s="72"/>
      <c r="V487" s="207" t="str">
        <f t="shared" si="34"/>
        <v/>
      </c>
      <c r="W487" s="95"/>
      <c r="X487" s="95"/>
      <c r="Y487" s="207" t="str">
        <f t="shared" si="35"/>
        <v/>
      </c>
      <c r="Z487" s="112"/>
      <c r="AA487" s="112"/>
      <c r="AB487" s="112"/>
      <c r="AC487" s="112"/>
      <c r="AD487" s="112"/>
      <c r="AE487" s="112"/>
      <c r="AF487" s="112"/>
      <c r="AG487" s="112"/>
      <c r="AH487" s="112"/>
      <c r="AI487" s="112"/>
      <c r="AJ487" s="112"/>
      <c r="AK487" s="112"/>
      <c r="AL487" s="112"/>
      <c r="AM487" s="112"/>
      <c r="AN487" s="112"/>
      <c r="AO487" s="72"/>
      <c r="AP487" s="112"/>
      <c r="AQ487" s="112"/>
      <c r="AR487" s="112"/>
      <c r="AS487" s="112"/>
      <c r="AT487" s="112"/>
      <c r="AU487" s="112"/>
      <c r="AV487" s="112"/>
    </row>
    <row r="488" spans="1:48" s="119" customFormat="1" collapsed="1" x14ac:dyDescent="0.2">
      <c r="A488" s="72"/>
      <c r="B488" s="121"/>
      <c r="C488" s="207" t="str">
        <f t="shared" si="32"/>
        <v/>
      </c>
      <c r="D488" s="73"/>
      <c r="E488" s="112"/>
      <c r="F488" s="121"/>
      <c r="G488" s="121"/>
      <c r="H488" s="72"/>
      <c r="I488" s="302" t="str">
        <f t="shared" si="33"/>
        <v/>
      </c>
      <c r="J488" s="72"/>
      <c r="K488" s="112"/>
      <c r="L488" s="112"/>
      <c r="M488" s="112"/>
      <c r="N488" s="112"/>
      <c r="O488" s="112"/>
      <c r="P488" s="112"/>
      <c r="Q488" s="112"/>
      <c r="R488" s="95"/>
      <c r="S488" s="72"/>
      <c r="T488" s="72"/>
      <c r="U488" s="72"/>
      <c r="V488" s="207" t="str">
        <f t="shared" si="34"/>
        <v/>
      </c>
      <c r="W488" s="95"/>
      <c r="X488" s="95"/>
      <c r="Y488" s="207" t="str">
        <f t="shared" si="35"/>
        <v/>
      </c>
      <c r="Z488" s="112"/>
      <c r="AA488" s="112"/>
      <c r="AB488" s="112"/>
      <c r="AC488" s="112"/>
      <c r="AD488" s="112"/>
      <c r="AE488" s="112"/>
      <c r="AF488" s="112"/>
      <c r="AG488" s="112"/>
      <c r="AH488" s="112"/>
      <c r="AI488" s="112"/>
      <c r="AJ488" s="112"/>
      <c r="AK488" s="112"/>
      <c r="AL488" s="112"/>
      <c r="AM488" s="112"/>
      <c r="AN488" s="112"/>
      <c r="AO488" s="72"/>
      <c r="AP488" s="112"/>
      <c r="AQ488" s="112"/>
      <c r="AR488" s="112"/>
      <c r="AS488" s="112"/>
      <c r="AT488" s="112"/>
      <c r="AU488" s="112"/>
      <c r="AV488" s="112"/>
    </row>
    <row r="489" spans="1:48" s="119" customFormat="1" collapsed="1" x14ac:dyDescent="0.2">
      <c r="A489" s="72"/>
      <c r="B489" s="121"/>
      <c r="C489" s="207" t="str">
        <f t="shared" si="32"/>
        <v/>
      </c>
      <c r="D489" s="73"/>
      <c r="E489" s="112"/>
      <c r="F489" s="121"/>
      <c r="G489" s="121"/>
      <c r="H489" s="72"/>
      <c r="I489" s="302" t="str">
        <f t="shared" si="33"/>
        <v/>
      </c>
      <c r="J489" s="72"/>
      <c r="K489" s="112"/>
      <c r="L489" s="112"/>
      <c r="M489" s="112"/>
      <c r="N489" s="112"/>
      <c r="O489" s="112"/>
      <c r="P489" s="112"/>
      <c r="Q489" s="112"/>
      <c r="R489" s="95"/>
      <c r="S489" s="72"/>
      <c r="T489" s="72"/>
      <c r="U489" s="72"/>
      <c r="V489" s="207" t="str">
        <f t="shared" si="34"/>
        <v/>
      </c>
      <c r="W489" s="95"/>
      <c r="X489" s="95"/>
      <c r="Y489" s="207" t="str">
        <f t="shared" si="35"/>
        <v/>
      </c>
      <c r="Z489" s="112"/>
      <c r="AA489" s="112"/>
      <c r="AB489" s="112"/>
      <c r="AC489" s="112"/>
      <c r="AD489" s="112"/>
      <c r="AE489" s="112"/>
      <c r="AF489" s="112"/>
      <c r="AG489" s="112"/>
      <c r="AH489" s="112"/>
      <c r="AI489" s="112"/>
      <c r="AJ489" s="112"/>
      <c r="AK489" s="112"/>
      <c r="AL489" s="112"/>
      <c r="AM489" s="112"/>
      <c r="AN489" s="112"/>
      <c r="AO489" s="72"/>
      <c r="AP489" s="112"/>
      <c r="AQ489" s="112"/>
      <c r="AR489" s="112"/>
      <c r="AS489" s="112"/>
      <c r="AT489" s="112"/>
      <c r="AU489" s="112"/>
      <c r="AV489" s="112"/>
    </row>
    <row r="490" spans="1:48" s="119" customFormat="1" collapsed="1" x14ac:dyDescent="0.2">
      <c r="A490" s="72"/>
      <c r="B490" s="121"/>
      <c r="C490" s="207" t="str">
        <f t="shared" si="32"/>
        <v/>
      </c>
      <c r="D490" s="73"/>
      <c r="E490" s="112"/>
      <c r="F490" s="121"/>
      <c r="G490" s="121"/>
      <c r="H490" s="72"/>
      <c r="I490" s="302" t="str">
        <f t="shared" si="33"/>
        <v/>
      </c>
      <c r="J490" s="72"/>
      <c r="K490" s="112"/>
      <c r="L490" s="112"/>
      <c r="M490" s="112"/>
      <c r="N490" s="112"/>
      <c r="O490" s="112"/>
      <c r="P490" s="112"/>
      <c r="Q490" s="112"/>
      <c r="R490" s="95"/>
      <c r="S490" s="72"/>
      <c r="T490" s="72"/>
      <c r="U490" s="72"/>
      <c r="V490" s="207" t="str">
        <f t="shared" si="34"/>
        <v/>
      </c>
      <c r="W490" s="95"/>
      <c r="X490" s="95"/>
      <c r="Y490" s="207" t="str">
        <f t="shared" si="35"/>
        <v/>
      </c>
      <c r="Z490" s="112"/>
      <c r="AA490" s="112"/>
      <c r="AB490" s="112"/>
      <c r="AC490" s="112"/>
      <c r="AD490" s="112"/>
      <c r="AE490" s="112"/>
      <c r="AF490" s="112"/>
      <c r="AG490" s="112"/>
      <c r="AH490" s="112"/>
      <c r="AI490" s="112"/>
      <c r="AJ490" s="112"/>
      <c r="AK490" s="112"/>
      <c r="AL490" s="112"/>
      <c r="AM490" s="112"/>
      <c r="AN490" s="112"/>
      <c r="AO490" s="72"/>
      <c r="AP490" s="112"/>
      <c r="AQ490" s="112"/>
      <c r="AR490" s="112"/>
      <c r="AS490" s="112"/>
      <c r="AT490" s="112"/>
      <c r="AU490" s="112"/>
      <c r="AV490" s="112"/>
    </row>
    <row r="491" spans="1:48" s="119" customFormat="1" collapsed="1" x14ac:dyDescent="0.2">
      <c r="A491" s="72"/>
      <c r="B491" s="121"/>
      <c r="C491" s="207" t="str">
        <f t="shared" si="32"/>
        <v/>
      </c>
      <c r="D491" s="73"/>
      <c r="E491" s="112"/>
      <c r="F491" s="121"/>
      <c r="G491" s="121"/>
      <c r="H491" s="72"/>
      <c r="I491" s="302" t="str">
        <f t="shared" si="33"/>
        <v/>
      </c>
      <c r="J491" s="72"/>
      <c r="K491" s="112"/>
      <c r="L491" s="112"/>
      <c r="M491" s="112"/>
      <c r="N491" s="112"/>
      <c r="O491" s="112"/>
      <c r="P491" s="112"/>
      <c r="Q491" s="112"/>
      <c r="R491" s="95"/>
      <c r="S491" s="72"/>
      <c r="T491" s="72"/>
      <c r="U491" s="72"/>
      <c r="V491" s="207" t="str">
        <f t="shared" si="34"/>
        <v/>
      </c>
      <c r="W491" s="95"/>
      <c r="X491" s="95"/>
      <c r="Y491" s="207" t="str">
        <f t="shared" si="35"/>
        <v/>
      </c>
      <c r="Z491" s="112"/>
      <c r="AA491" s="112"/>
      <c r="AB491" s="112"/>
      <c r="AC491" s="112"/>
      <c r="AD491" s="112"/>
      <c r="AE491" s="112"/>
      <c r="AF491" s="112"/>
      <c r="AG491" s="112"/>
      <c r="AH491" s="112"/>
      <c r="AI491" s="112"/>
      <c r="AJ491" s="112"/>
      <c r="AK491" s="112"/>
      <c r="AL491" s="112"/>
      <c r="AM491" s="112"/>
      <c r="AN491" s="112"/>
      <c r="AO491" s="72"/>
      <c r="AP491" s="112"/>
      <c r="AQ491" s="112"/>
      <c r="AR491" s="112"/>
      <c r="AS491" s="112"/>
      <c r="AT491" s="112"/>
      <c r="AU491" s="112"/>
      <c r="AV491" s="112"/>
    </row>
    <row r="492" spans="1:48" s="119" customFormat="1" collapsed="1" x14ac:dyDescent="0.2">
      <c r="A492" s="72"/>
      <c r="B492" s="121"/>
      <c r="C492" s="207" t="str">
        <f t="shared" si="32"/>
        <v/>
      </c>
      <c r="D492" s="73"/>
      <c r="E492" s="112"/>
      <c r="F492" s="121"/>
      <c r="G492" s="121"/>
      <c r="H492" s="72"/>
      <c r="I492" s="302" t="str">
        <f t="shared" si="33"/>
        <v/>
      </c>
      <c r="J492" s="72"/>
      <c r="K492" s="112"/>
      <c r="L492" s="112"/>
      <c r="M492" s="112"/>
      <c r="N492" s="112"/>
      <c r="O492" s="112"/>
      <c r="P492" s="112"/>
      <c r="Q492" s="112"/>
      <c r="R492" s="95"/>
      <c r="S492" s="72"/>
      <c r="T492" s="72"/>
      <c r="U492" s="72"/>
      <c r="V492" s="207" t="str">
        <f t="shared" si="34"/>
        <v/>
      </c>
      <c r="W492" s="95"/>
      <c r="X492" s="95"/>
      <c r="Y492" s="207" t="str">
        <f t="shared" si="35"/>
        <v/>
      </c>
      <c r="Z492" s="112"/>
      <c r="AA492" s="112"/>
      <c r="AB492" s="112"/>
      <c r="AC492" s="112"/>
      <c r="AD492" s="112"/>
      <c r="AE492" s="112"/>
      <c r="AF492" s="112"/>
      <c r="AG492" s="112"/>
      <c r="AH492" s="112"/>
      <c r="AI492" s="112"/>
      <c r="AJ492" s="112"/>
      <c r="AK492" s="112"/>
      <c r="AL492" s="112"/>
      <c r="AM492" s="112"/>
      <c r="AN492" s="112"/>
      <c r="AO492" s="72"/>
      <c r="AP492" s="112"/>
      <c r="AQ492" s="112"/>
      <c r="AR492" s="112"/>
      <c r="AS492" s="112"/>
      <c r="AT492" s="112"/>
      <c r="AU492" s="112"/>
      <c r="AV492" s="112"/>
    </row>
    <row r="493" spans="1:48" s="119" customFormat="1" collapsed="1" x14ac:dyDescent="0.2">
      <c r="A493" s="72"/>
      <c r="B493" s="121"/>
      <c r="C493" s="207" t="str">
        <f t="shared" si="32"/>
        <v/>
      </c>
      <c r="D493" s="73"/>
      <c r="E493" s="112"/>
      <c r="F493" s="121"/>
      <c r="G493" s="121"/>
      <c r="H493" s="72"/>
      <c r="I493" s="302" t="str">
        <f t="shared" si="33"/>
        <v/>
      </c>
      <c r="J493" s="72"/>
      <c r="K493" s="112"/>
      <c r="L493" s="112"/>
      <c r="M493" s="112"/>
      <c r="N493" s="112"/>
      <c r="O493" s="112"/>
      <c r="P493" s="112"/>
      <c r="Q493" s="112"/>
      <c r="R493" s="95"/>
      <c r="S493" s="72"/>
      <c r="T493" s="72"/>
      <c r="U493" s="72"/>
      <c r="V493" s="207" t="str">
        <f t="shared" si="34"/>
        <v/>
      </c>
      <c r="W493" s="95"/>
      <c r="X493" s="95"/>
      <c r="Y493" s="207" t="str">
        <f t="shared" si="35"/>
        <v/>
      </c>
      <c r="Z493" s="112"/>
      <c r="AA493" s="112"/>
      <c r="AB493" s="112"/>
      <c r="AC493" s="112"/>
      <c r="AD493" s="112"/>
      <c r="AE493" s="112"/>
      <c r="AF493" s="112"/>
      <c r="AG493" s="112"/>
      <c r="AH493" s="112"/>
      <c r="AI493" s="112"/>
      <c r="AJ493" s="112"/>
      <c r="AK493" s="112"/>
      <c r="AL493" s="112"/>
      <c r="AM493" s="112"/>
      <c r="AN493" s="112"/>
      <c r="AO493" s="72"/>
      <c r="AP493" s="112"/>
      <c r="AQ493" s="112"/>
      <c r="AR493" s="112"/>
      <c r="AS493" s="112"/>
      <c r="AT493" s="112"/>
      <c r="AU493" s="112"/>
      <c r="AV493" s="112"/>
    </row>
    <row r="494" spans="1:48" s="119" customFormat="1" collapsed="1" x14ac:dyDescent="0.2">
      <c r="A494" s="72"/>
      <c r="B494" s="121"/>
      <c r="C494" s="207" t="str">
        <f t="shared" si="32"/>
        <v/>
      </c>
      <c r="D494" s="73"/>
      <c r="E494" s="112"/>
      <c r="F494" s="121"/>
      <c r="G494" s="121"/>
      <c r="H494" s="72"/>
      <c r="I494" s="302" t="str">
        <f t="shared" si="33"/>
        <v/>
      </c>
      <c r="J494" s="72"/>
      <c r="K494" s="112"/>
      <c r="L494" s="112"/>
      <c r="M494" s="112"/>
      <c r="N494" s="112"/>
      <c r="O494" s="112"/>
      <c r="P494" s="112"/>
      <c r="Q494" s="112"/>
      <c r="R494" s="95"/>
      <c r="S494" s="72"/>
      <c r="T494" s="72"/>
      <c r="U494" s="72"/>
      <c r="V494" s="207" t="str">
        <f t="shared" si="34"/>
        <v/>
      </c>
      <c r="W494" s="95"/>
      <c r="X494" s="95"/>
      <c r="Y494" s="207" t="str">
        <f t="shared" si="35"/>
        <v/>
      </c>
      <c r="Z494" s="112"/>
      <c r="AA494" s="112"/>
      <c r="AB494" s="112"/>
      <c r="AC494" s="112"/>
      <c r="AD494" s="112"/>
      <c r="AE494" s="112"/>
      <c r="AF494" s="112"/>
      <c r="AG494" s="112"/>
      <c r="AH494" s="112"/>
      <c r="AI494" s="112"/>
      <c r="AJ494" s="112"/>
      <c r="AK494" s="112"/>
      <c r="AL494" s="112"/>
      <c r="AM494" s="112"/>
      <c r="AN494" s="112"/>
      <c r="AO494" s="72"/>
      <c r="AP494" s="112"/>
      <c r="AQ494" s="112"/>
      <c r="AR494" s="112"/>
      <c r="AS494" s="112"/>
      <c r="AT494" s="112"/>
      <c r="AU494" s="112"/>
      <c r="AV494" s="112"/>
    </row>
    <row r="495" spans="1:48" s="119" customFormat="1" collapsed="1" x14ac:dyDescent="0.2">
      <c r="A495" s="72"/>
      <c r="B495" s="121"/>
      <c r="C495" s="207" t="str">
        <f t="shared" si="32"/>
        <v/>
      </c>
      <c r="D495" s="73"/>
      <c r="E495" s="112"/>
      <c r="F495" s="121"/>
      <c r="G495" s="121"/>
      <c r="H495" s="72"/>
      <c r="I495" s="302" t="str">
        <f t="shared" si="33"/>
        <v/>
      </c>
      <c r="J495" s="72"/>
      <c r="K495" s="112"/>
      <c r="L495" s="112"/>
      <c r="M495" s="112"/>
      <c r="N495" s="112"/>
      <c r="O495" s="112"/>
      <c r="P495" s="112"/>
      <c r="Q495" s="112"/>
      <c r="R495" s="95"/>
      <c r="S495" s="72"/>
      <c r="T495" s="72"/>
      <c r="U495" s="72"/>
      <c r="V495" s="207" t="str">
        <f t="shared" si="34"/>
        <v/>
      </c>
      <c r="W495" s="95"/>
      <c r="X495" s="95"/>
      <c r="Y495" s="207" t="str">
        <f t="shared" si="35"/>
        <v/>
      </c>
      <c r="Z495" s="112"/>
      <c r="AA495" s="112"/>
      <c r="AB495" s="112"/>
      <c r="AC495" s="112"/>
      <c r="AD495" s="112"/>
      <c r="AE495" s="112"/>
      <c r="AF495" s="112"/>
      <c r="AG495" s="112"/>
      <c r="AH495" s="112"/>
      <c r="AI495" s="112"/>
      <c r="AJ495" s="112"/>
      <c r="AK495" s="112"/>
      <c r="AL495" s="112"/>
      <c r="AM495" s="112"/>
      <c r="AN495" s="112"/>
      <c r="AO495" s="72"/>
      <c r="AP495" s="112"/>
      <c r="AQ495" s="112"/>
      <c r="AR495" s="112"/>
      <c r="AS495" s="112"/>
      <c r="AT495" s="112"/>
      <c r="AU495" s="112"/>
      <c r="AV495" s="112"/>
    </row>
    <row r="496" spans="1:48" s="119" customFormat="1" collapsed="1" x14ac:dyDescent="0.2">
      <c r="A496" s="72"/>
      <c r="B496" s="121"/>
      <c r="C496" s="207" t="str">
        <f t="shared" si="32"/>
        <v/>
      </c>
      <c r="D496" s="73"/>
      <c r="E496" s="112"/>
      <c r="F496" s="121"/>
      <c r="G496" s="121"/>
      <c r="H496" s="72"/>
      <c r="I496" s="302" t="str">
        <f t="shared" si="33"/>
        <v/>
      </c>
      <c r="J496" s="72"/>
      <c r="K496" s="112"/>
      <c r="L496" s="112"/>
      <c r="M496" s="112"/>
      <c r="N496" s="112"/>
      <c r="O496" s="112"/>
      <c r="P496" s="112"/>
      <c r="Q496" s="112"/>
      <c r="R496" s="95"/>
      <c r="S496" s="72"/>
      <c r="T496" s="72"/>
      <c r="U496" s="72"/>
      <c r="V496" s="207" t="str">
        <f t="shared" si="34"/>
        <v/>
      </c>
      <c r="W496" s="95"/>
      <c r="X496" s="95"/>
      <c r="Y496" s="207" t="str">
        <f t="shared" si="35"/>
        <v/>
      </c>
      <c r="Z496" s="112"/>
      <c r="AA496" s="112"/>
      <c r="AB496" s="112"/>
      <c r="AC496" s="112"/>
      <c r="AD496" s="112"/>
      <c r="AE496" s="112"/>
      <c r="AF496" s="112"/>
      <c r="AG496" s="112"/>
      <c r="AH496" s="112"/>
      <c r="AI496" s="112"/>
      <c r="AJ496" s="112"/>
      <c r="AK496" s="112"/>
      <c r="AL496" s="112"/>
      <c r="AM496" s="112"/>
      <c r="AN496" s="112"/>
      <c r="AO496" s="72"/>
      <c r="AP496" s="112"/>
      <c r="AQ496" s="112"/>
      <c r="AR496" s="112"/>
      <c r="AS496" s="112"/>
      <c r="AT496" s="112"/>
      <c r="AU496" s="112"/>
      <c r="AV496" s="112"/>
    </row>
    <row r="497" spans="1:48" s="119" customFormat="1" collapsed="1" x14ac:dyDescent="0.2">
      <c r="A497" s="72"/>
      <c r="B497" s="121"/>
      <c r="C497" s="207" t="str">
        <f t="shared" si="32"/>
        <v/>
      </c>
      <c r="D497" s="73"/>
      <c r="E497" s="112"/>
      <c r="F497" s="121"/>
      <c r="G497" s="121"/>
      <c r="H497" s="72"/>
      <c r="I497" s="302" t="str">
        <f t="shared" si="33"/>
        <v/>
      </c>
      <c r="J497" s="72"/>
      <c r="K497" s="112"/>
      <c r="L497" s="112"/>
      <c r="M497" s="112"/>
      <c r="N497" s="112"/>
      <c r="O497" s="112"/>
      <c r="P497" s="112"/>
      <c r="Q497" s="112"/>
      <c r="R497" s="95"/>
      <c r="S497" s="72"/>
      <c r="T497" s="72"/>
      <c r="U497" s="72"/>
      <c r="V497" s="207" t="str">
        <f t="shared" si="34"/>
        <v/>
      </c>
      <c r="W497" s="95"/>
      <c r="X497" s="95"/>
      <c r="Y497" s="207" t="str">
        <f t="shared" si="35"/>
        <v/>
      </c>
      <c r="Z497" s="112"/>
      <c r="AA497" s="112"/>
      <c r="AB497" s="112"/>
      <c r="AC497" s="112"/>
      <c r="AD497" s="112"/>
      <c r="AE497" s="112"/>
      <c r="AF497" s="112"/>
      <c r="AG497" s="112"/>
      <c r="AH497" s="112"/>
      <c r="AI497" s="112"/>
      <c r="AJ497" s="112"/>
      <c r="AK497" s="112"/>
      <c r="AL497" s="112"/>
      <c r="AM497" s="112"/>
      <c r="AN497" s="112"/>
      <c r="AO497" s="72"/>
      <c r="AP497" s="112"/>
      <c r="AQ497" s="112"/>
      <c r="AR497" s="112"/>
      <c r="AS497" s="112"/>
      <c r="AT497" s="112"/>
      <c r="AU497" s="112"/>
      <c r="AV497" s="112"/>
    </row>
    <row r="498" spans="1:48" s="119" customFormat="1" collapsed="1" x14ac:dyDescent="0.2">
      <c r="A498" s="72"/>
      <c r="B498" s="121"/>
      <c r="C498" s="207" t="str">
        <f t="shared" si="32"/>
        <v/>
      </c>
      <c r="D498" s="73"/>
      <c r="E498" s="112"/>
      <c r="F498" s="121"/>
      <c r="G498" s="121"/>
      <c r="H498" s="72"/>
      <c r="I498" s="302" t="str">
        <f t="shared" si="33"/>
        <v/>
      </c>
      <c r="J498" s="72"/>
      <c r="K498" s="112"/>
      <c r="L498" s="112"/>
      <c r="M498" s="112"/>
      <c r="N498" s="112"/>
      <c r="O498" s="112"/>
      <c r="P498" s="112"/>
      <c r="Q498" s="112"/>
      <c r="R498" s="95"/>
      <c r="S498" s="72"/>
      <c r="T498" s="72"/>
      <c r="U498" s="72"/>
      <c r="V498" s="207" t="str">
        <f t="shared" si="34"/>
        <v/>
      </c>
      <c r="W498" s="95"/>
      <c r="X498" s="95"/>
      <c r="Y498" s="207" t="str">
        <f t="shared" si="35"/>
        <v/>
      </c>
      <c r="Z498" s="112"/>
      <c r="AA498" s="112"/>
      <c r="AB498" s="112"/>
      <c r="AC498" s="112"/>
      <c r="AD498" s="112"/>
      <c r="AE498" s="112"/>
      <c r="AF498" s="112"/>
      <c r="AG498" s="112"/>
      <c r="AH498" s="112"/>
      <c r="AI498" s="112"/>
      <c r="AJ498" s="112"/>
      <c r="AK498" s="112"/>
      <c r="AL498" s="112"/>
      <c r="AM498" s="112"/>
      <c r="AN498" s="112"/>
      <c r="AO498" s="72"/>
      <c r="AP498" s="112"/>
      <c r="AQ498" s="112"/>
      <c r="AR498" s="112"/>
      <c r="AS498" s="112"/>
      <c r="AT498" s="112"/>
      <c r="AU498" s="112"/>
      <c r="AV498" s="112"/>
    </row>
  </sheetData>
  <conditionalFormatting sqref="B6:B498 R6:R498 W6:X498 D6:D498 F6:J498">
    <cfRule type="expression" dxfId="32" priority="4">
      <formula>$A6="ADD"</formula>
    </cfRule>
  </conditionalFormatting>
  <conditionalFormatting sqref="B6:B498 AO6:AO498 D6:D498 F6:I498">
    <cfRule type="expression" dxfId="31" priority="3">
      <formula>$A6="UPDATE"</formula>
    </cfRule>
  </conditionalFormatting>
  <conditionalFormatting sqref="B6:B498 AO6:AO498 D6:D498 F6:I498">
    <cfRule type="expression" dxfId="30" priority="2">
      <formula>$A6="DELETE"</formula>
    </cfRule>
  </conditionalFormatting>
  <conditionalFormatting sqref="U6:U498">
    <cfRule type="expression" dxfId="29" priority="1">
      <formula>$T6&lt;&gt;""</formula>
    </cfRule>
  </conditionalFormatting>
  <dataValidations count="16">
    <dataValidation type="list" allowBlank="1" showInputMessage="1" showErrorMessage="1" errorTitle="Consequence of failure" error="Enter a valid code" promptTitle="Consequence of failure" prompt="Enter a valid code for consequence of failure" sqref="AJ6:AJ498">
      <formula1>Generic_Risk</formula1>
    </dataValidation>
    <dataValidation type="list" allowBlank="1" showInputMessage="1" showErrorMessage="1" errorTitle="Likelihood of failure" error="Enter a valid code" promptTitle="Likelihood of failure" prompt="Enter a valid code for likelihood of failure" sqref="AI6:AI498">
      <formula1>Generic_Risk</formula1>
    </dataValidation>
    <dataValidation type="list" allowBlank="1" showInputMessage="1" showErrorMessage="1" errorTitle="Shoulder Type" error="This is not a valid shoulder code." sqref="X6:X498">
      <formula1>Shoulder_Shoulder_Material_English_Description</formula1>
    </dataValidation>
    <dataValidation type="list" allowBlank="1" showInputMessage="1" showErrorMessage="1" sqref="A6:A498">
      <formula1>Generic_Action</formula1>
    </dataValidation>
    <dataValidation type="date" allowBlank="1" showInputMessage="1" showErrorMessage="1" sqref="AS6:AS498">
      <formula1>36526</formula1>
      <formula2>40543</formula2>
    </dataValidation>
    <dataValidation type="date" allowBlank="1" showInputMessage="1" showErrorMessage="1" sqref="AU6:AU498">
      <formula1>29221</formula1>
      <formula2>40543</formula2>
    </dataValidation>
    <dataValidation type="whole" showInputMessage="1" showErrorMessage="1" sqref="E6:G498">
      <formula1>0</formula1>
      <formula2>99999</formula2>
    </dataValidation>
    <dataValidation type="whole" showInputMessage="1" showErrorMessage="1" sqref="B6:B498">
      <formula1>0</formula1>
      <formula2>100000000</formula2>
    </dataValidation>
    <dataValidation type="decimal" allowBlank="1" showInputMessage="1" showErrorMessage="1" errorTitle="Shoulder offset" error="Enter a valid offset distance" promptTitle="Shoulder offset" prompt="0.0 ≤ offset ≤ 120.0_x000a_or offset is null" sqref="J6:J498">
      <formula1>0</formula1>
      <formula2>120</formula2>
    </dataValidation>
    <dataValidation type="whole" showInputMessage="1" showErrorMessage="1" sqref="R6:R498">
      <formula1>0</formula1>
      <formula2>30000</formula2>
    </dataValidation>
    <dataValidation type="decimal" errorStyle="warning" allowBlank="1" showInputMessage="1" showErrorMessage="1" errorTitle="Shoulder Width" error="The shoulder width must be in the range 0.1 - 9.8m!" promptTitle="Shoulder Width" prompt="0.1 ≤ width ≤ 9.8_x000a_or width is null" sqref="W6:W498">
      <formula1>0.1</formula1>
      <formula2>9.8</formula2>
    </dataValidation>
    <dataValidation allowBlank="1" showInputMessage="1" showErrorMessage="1" errorTitle="Shoulder Side" error="The shoulder side must be either L or R" sqref="K6:Q498 AB6:AH498 AK6:AO498"/>
    <dataValidation type="list" allowBlank="1" showInputMessage="1" showErrorMessage="1" sqref="U6:U498">
      <formula1>Generic_Length_Adjustment_Reason_English_Description</formula1>
    </dataValidation>
    <dataValidation type="list" errorStyle="warning" allowBlank="1" showInputMessage="1" showErrorMessage="1" sqref="D6:D498">
      <formula1>Generic_Roadnames</formula1>
    </dataValidation>
    <dataValidation type="list" allowBlank="1" showInputMessage="1" showErrorMessage="1" errorTitle="Shoulder Side" error="The shoulder side must be either L or R" sqref="H6:H498">
      <formula1>Generic_Side_English_Description</formula1>
    </dataValidation>
    <dataValidation type="decimal" allowBlank="1" showInputMessage="1" showErrorMessage="1" sqref="F1">
      <formula1>0.5</formula1>
      <formula2>1.5</formula2>
    </dataValidation>
  </dataValidations>
  <pageMargins left="0.74803149606299213" right="0.74803149606299213" top="0.98425196850393704" bottom="0.98425196850393704" header="0.51181102362204722" footer="0.51181102362204722"/>
  <pageSetup paperSize="8" orientation="landscape" r:id="rId1"/>
  <headerFooter alignWithMargins="0">
    <oddFooter>&amp;C&amp;8Page &amp;P of &amp;N</oddFoot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496"/>
  <sheetViews>
    <sheetView workbookViewId="0">
      <selection activeCell="B10" sqref="B10"/>
    </sheetView>
  </sheetViews>
  <sheetFormatPr defaultRowHeight="12.75" outlineLevelRow="1" outlineLevelCol="1" x14ac:dyDescent="0.2"/>
  <cols>
    <col min="1" max="1" width="8.42578125" customWidth="1"/>
    <col min="2" max="2" width="8.85546875" customWidth="1"/>
    <col min="3" max="3" width="33.140625" customWidth="1"/>
    <col min="4" max="4" width="7" hidden="1" customWidth="1" outlineLevel="1"/>
    <col min="5" max="5" width="13.7109375" customWidth="1" collapsed="1"/>
    <col min="6" max="6" width="12.7109375" customWidth="1"/>
    <col min="7" max="7" width="7.5703125" hidden="1" customWidth="1" outlineLevel="1"/>
    <col min="8" max="8" width="7" hidden="1" customWidth="1" outlineLevel="1"/>
    <col min="9" max="9" width="8.5703125" hidden="1" customWidth="1" outlineLevel="1"/>
    <col min="10" max="10" width="7" hidden="1" customWidth="1" outlineLevel="1"/>
    <col min="11" max="11" width="13.7109375" hidden="1" customWidth="1" outlineLevel="1"/>
    <col min="12" max="12" width="11.42578125" bestFit="1" customWidth="1" collapsed="1"/>
    <col min="13" max="13" width="10.42578125" hidden="1" customWidth="1" outlineLevel="1"/>
    <col min="14" max="14" width="18.42578125" bestFit="1" customWidth="1" collapsed="1"/>
    <col min="15" max="15" width="10" hidden="1" customWidth="1" outlineLevel="1"/>
    <col min="16" max="16" width="16.5703125" bestFit="1" customWidth="1" collapsed="1"/>
    <col min="17" max="17" width="12.85546875" bestFit="1" customWidth="1"/>
    <col min="18" max="18" width="11.85546875" hidden="1" customWidth="1" outlineLevel="1"/>
    <col min="19" max="19" width="12" customWidth="1" collapsed="1"/>
    <col min="20" max="20" width="6.28515625" customWidth="1"/>
    <col min="21" max="21" width="15.85546875" bestFit="1" customWidth="1"/>
    <col min="22" max="22" width="16.28515625" hidden="1" customWidth="1" outlineLevel="1"/>
    <col min="23" max="23" width="17.28515625" hidden="1" customWidth="1" outlineLevel="1"/>
    <col min="24" max="24" width="5.85546875" hidden="1" customWidth="1" outlineLevel="1"/>
    <col min="25" max="25" width="8.140625" hidden="1" customWidth="1" outlineLevel="1"/>
    <col min="26" max="26" width="8.42578125" hidden="1" customWidth="1" outlineLevel="1"/>
    <col min="27" max="27" width="13.140625" hidden="1" customWidth="1" outlineLevel="1"/>
    <col min="28" max="28" width="12.7109375" hidden="1" customWidth="1" outlineLevel="1"/>
    <col min="29" max="29" width="16.140625" hidden="1" customWidth="1" outlineLevel="1"/>
    <col min="30" max="30" width="4" hidden="1" customWidth="1" outlineLevel="1"/>
    <col min="31" max="31" width="8.5703125" hidden="1" customWidth="1" outlineLevel="1"/>
    <col min="32" max="33" width="11.42578125" hidden="1" customWidth="1" outlineLevel="1"/>
    <col min="34" max="34" width="6" customWidth="1" collapsed="1"/>
    <col min="35" max="35" width="12" hidden="1" customWidth="1" outlineLevel="1"/>
    <col min="36" max="36" width="11" hidden="1" customWidth="1" outlineLevel="1"/>
    <col min="37" max="38" width="9" hidden="1" customWidth="1" outlineLevel="1"/>
    <col min="39" max="40" width="8" hidden="1" customWidth="1" outlineLevel="1"/>
    <col min="41" max="41" width="9.140625" collapsed="1"/>
  </cols>
  <sheetData>
    <row r="1" spans="1:40" s="192" customFormat="1" ht="15.75" x14ac:dyDescent="0.25">
      <c r="A1" s="68" t="s">
        <v>3269</v>
      </c>
    </row>
    <row r="2" spans="1:40" s="192" customFormat="1" ht="15.75" x14ac:dyDescent="0.25">
      <c r="A2" s="80" t="s">
        <v>1924</v>
      </c>
      <c r="B2" s="223"/>
      <c r="C2" s="223"/>
      <c r="D2" s="223"/>
      <c r="E2" s="223"/>
      <c r="F2" s="223"/>
      <c r="G2" s="223"/>
      <c r="H2" s="223"/>
      <c r="I2" s="223"/>
      <c r="J2" s="223"/>
      <c r="K2" s="223"/>
      <c r="L2" s="223"/>
      <c r="M2" s="223"/>
      <c r="N2" s="223"/>
      <c r="O2" s="223"/>
      <c r="P2" s="223"/>
      <c r="Q2" s="223"/>
      <c r="R2" s="223"/>
    </row>
    <row r="3" spans="1:40" s="192" customFormat="1" ht="15.75" x14ac:dyDescent="0.25">
      <c r="A3" s="205"/>
      <c r="B3" s="205"/>
      <c r="C3" s="205"/>
      <c r="D3" s="248"/>
      <c r="E3" s="205"/>
      <c r="F3" s="205"/>
      <c r="G3" s="248"/>
      <c r="H3" s="248"/>
      <c r="I3" s="248"/>
      <c r="J3" s="248"/>
      <c r="K3" s="248"/>
      <c r="L3" s="205"/>
      <c r="M3" s="248"/>
      <c r="N3" s="205"/>
      <c r="O3" s="248"/>
      <c r="P3" s="205"/>
      <c r="Q3" s="205"/>
      <c r="R3" s="248"/>
      <c r="S3" s="205"/>
      <c r="T3" s="205"/>
      <c r="U3" s="205"/>
      <c r="V3" s="248"/>
      <c r="W3" s="248"/>
      <c r="X3" s="248"/>
      <c r="Y3" s="248"/>
      <c r="Z3" s="248"/>
      <c r="AA3" s="248"/>
      <c r="AB3" s="248"/>
      <c r="AC3" s="248"/>
      <c r="AD3" s="248"/>
      <c r="AE3" s="248"/>
      <c r="AF3" s="248"/>
      <c r="AG3" s="248"/>
      <c r="AH3" s="205"/>
      <c r="AI3" s="248"/>
      <c r="AJ3" s="248"/>
      <c r="AK3" s="248"/>
      <c r="AL3" s="248"/>
      <c r="AM3" s="248"/>
      <c r="AN3" s="248"/>
    </row>
    <row r="4" spans="1:40" s="303" customFormat="1" ht="25.5" x14ac:dyDescent="0.2">
      <c r="A4" s="331" t="s">
        <v>2165</v>
      </c>
      <c r="B4" s="331" t="s">
        <v>3247</v>
      </c>
      <c r="C4" s="331" t="s">
        <v>11</v>
      </c>
      <c r="D4" s="329" t="s">
        <v>1667</v>
      </c>
      <c r="E4" s="331" t="s">
        <v>3267</v>
      </c>
      <c r="F4" s="331" t="s">
        <v>3268</v>
      </c>
      <c r="G4" s="182" t="s">
        <v>1965</v>
      </c>
      <c r="H4" s="182" t="s">
        <v>1966</v>
      </c>
      <c r="I4" s="182" t="s">
        <v>1969</v>
      </c>
      <c r="J4" s="182" t="s">
        <v>1970</v>
      </c>
      <c r="K4" s="182" t="s">
        <v>1971</v>
      </c>
      <c r="L4" s="331" t="s">
        <v>3248</v>
      </c>
      <c r="M4" s="329" t="s">
        <v>3240</v>
      </c>
      <c r="N4" s="331" t="s">
        <v>3249</v>
      </c>
      <c r="O4" s="329" t="s">
        <v>3241</v>
      </c>
      <c r="P4" s="331" t="s">
        <v>3231</v>
      </c>
      <c r="Q4" s="331" t="s">
        <v>3250</v>
      </c>
      <c r="R4" s="329" t="s">
        <v>3242</v>
      </c>
      <c r="S4" s="331" t="s">
        <v>3266</v>
      </c>
      <c r="T4" s="331" t="s">
        <v>215</v>
      </c>
      <c r="U4" s="331" t="s">
        <v>3251</v>
      </c>
      <c r="V4" s="182" t="s">
        <v>3252</v>
      </c>
      <c r="W4" s="182" t="s">
        <v>2220</v>
      </c>
      <c r="X4" s="182" t="s">
        <v>2093</v>
      </c>
      <c r="Y4" s="182" t="s">
        <v>1979</v>
      </c>
      <c r="Z4" s="182" t="s">
        <v>1980</v>
      </c>
      <c r="AA4" s="182" t="s">
        <v>1981</v>
      </c>
      <c r="AB4" s="182" t="s">
        <v>1726</v>
      </c>
      <c r="AC4" s="182" t="s">
        <v>1727</v>
      </c>
      <c r="AD4" s="182" t="s">
        <v>2134</v>
      </c>
      <c r="AE4" s="182" t="s">
        <v>2135</v>
      </c>
      <c r="AF4" s="182" t="s">
        <v>1982</v>
      </c>
      <c r="AG4" s="182" t="s">
        <v>1984</v>
      </c>
      <c r="AH4" s="331" t="s">
        <v>3222</v>
      </c>
      <c r="AI4" s="182" t="s">
        <v>2143</v>
      </c>
      <c r="AJ4" s="182" t="s">
        <v>2144</v>
      </c>
      <c r="AK4" s="182" t="s">
        <v>1986</v>
      </c>
      <c r="AL4" s="182" t="s">
        <v>1987</v>
      </c>
      <c r="AM4" s="182" t="s">
        <v>1988</v>
      </c>
      <c r="AN4" s="182" t="s">
        <v>1989</v>
      </c>
    </row>
    <row r="5" spans="1:40" s="120" customFormat="1" hidden="1" outlineLevel="1" x14ac:dyDescent="0.2">
      <c r="B5" s="118" t="s">
        <v>3239</v>
      </c>
      <c r="C5" s="118"/>
      <c r="D5" s="275" t="s">
        <v>1667</v>
      </c>
      <c r="E5" s="118"/>
      <c r="F5" s="118"/>
      <c r="G5" s="120" t="s">
        <v>1965</v>
      </c>
      <c r="H5" s="120" t="s">
        <v>1966</v>
      </c>
      <c r="I5" s="120" t="s">
        <v>1969</v>
      </c>
      <c r="J5" s="120" t="s">
        <v>1970</v>
      </c>
      <c r="K5" s="120" t="s">
        <v>1971</v>
      </c>
      <c r="L5" s="118"/>
      <c r="M5" s="275" t="s">
        <v>3240</v>
      </c>
      <c r="N5" s="118"/>
      <c r="O5" s="275" t="s">
        <v>3241</v>
      </c>
      <c r="P5" s="118" t="s">
        <v>2133</v>
      </c>
      <c r="Q5" s="118" t="s">
        <v>3242</v>
      </c>
      <c r="R5" s="275" t="s">
        <v>3242</v>
      </c>
      <c r="S5" s="118" t="s">
        <v>3243</v>
      </c>
      <c r="T5" s="118" t="s">
        <v>2082</v>
      </c>
      <c r="U5" s="118" t="s">
        <v>3244</v>
      </c>
      <c r="V5" s="120" t="s">
        <v>3245</v>
      </c>
      <c r="W5" s="120" t="s">
        <v>3246</v>
      </c>
      <c r="X5" s="120" t="s">
        <v>2093</v>
      </c>
      <c r="Y5" s="120" t="s">
        <v>1979</v>
      </c>
      <c r="Z5" s="120" t="s">
        <v>1980</v>
      </c>
      <c r="AA5" s="120" t="s">
        <v>1981</v>
      </c>
      <c r="AB5" s="120" t="s">
        <v>1726</v>
      </c>
      <c r="AC5" s="120" t="s">
        <v>1727</v>
      </c>
      <c r="AD5" s="120" t="s">
        <v>2134</v>
      </c>
      <c r="AE5" s="120" t="s">
        <v>2135</v>
      </c>
      <c r="AF5" s="120" t="s">
        <v>1982</v>
      </c>
      <c r="AG5" s="120" t="s">
        <v>1984</v>
      </c>
      <c r="AH5" s="118" t="s">
        <v>1669</v>
      </c>
      <c r="AI5" s="120" t="s">
        <v>2143</v>
      </c>
      <c r="AJ5" s="120" t="s">
        <v>2144</v>
      </c>
      <c r="AK5" s="120" t="s">
        <v>1986</v>
      </c>
      <c r="AL5" s="120" t="s">
        <v>1987</v>
      </c>
      <c r="AM5" s="120" t="s">
        <v>1988</v>
      </c>
      <c r="AN5" s="120" t="s">
        <v>1989</v>
      </c>
    </row>
    <row r="6" spans="1:40" s="119" customFormat="1" collapsed="1" x14ac:dyDescent="0.2">
      <c r="D6" s="207" t="str">
        <f t="shared" ref="D6:D67" si="0">IF(C6="","",(VLOOKUP(C6,Generic_Road_Names_Table_Array,2,FALSE)))</f>
        <v/>
      </c>
      <c r="G6" s="112"/>
      <c r="H6" s="112"/>
      <c r="I6" s="112"/>
      <c r="J6" s="112"/>
      <c r="K6" s="112"/>
      <c r="M6" s="207" t="str">
        <f t="shared" ref="M6:M67" si="1">IF(L6="","",(VLOOKUP(L6,Islands_Island_Type_Table_Array,2,FALSE)))</f>
        <v/>
      </c>
      <c r="O6" s="207" t="str">
        <f t="shared" ref="O6:O67" si="2">IF(N6="","",(VLOOKUP(N6,Islands_Island_Material_Table_Array,2,FALSE)))</f>
        <v/>
      </c>
      <c r="R6" s="207" t="str">
        <f t="shared" ref="R6:R67" si="3">IF(Q6="","",(VLOOKUP(Q6,Islands_Island_Shape_Table_Array,2,FALSE)))</f>
        <v/>
      </c>
      <c r="V6" s="112"/>
      <c r="W6" s="112"/>
      <c r="X6" s="112"/>
      <c r="Y6" s="112"/>
      <c r="Z6" s="112"/>
      <c r="AA6" s="112"/>
      <c r="AB6" s="112"/>
      <c r="AC6" s="112"/>
      <c r="AD6" s="112"/>
      <c r="AE6" s="112"/>
      <c r="AF6" s="112"/>
      <c r="AG6" s="112"/>
      <c r="AI6" s="112"/>
      <c r="AJ6" s="112"/>
      <c r="AK6" s="112"/>
      <c r="AL6" s="112"/>
      <c r="AM6" s="112"/>
      <c r="AN6" s="112"/>
    </row>
    <row r="7" spans="1:40" s="119" customFormat="1" x14ac:dyDescent="0.2">
      <c r="D7" s="207" t="str">
        <f t="shared" ref="D7:D70" si="4">IF(C7="","",(VLOOKUP(C7,Generic_Road_Names_Table_Array,2,FALSE)))</f>
        <v/>
      </c>
      <c r="G7" s="112"/>
      <c r="H7" s="112"/>
      <c r="I7" s="112"/>
      <c r="J7" s="112"/>
      <c r="K7" s="112"/>
      <c r="M7" s="207" t="str">
        <f t="shared" ref="M7:M70" si="5">IF(L7="","",(VLOOKUP(L7,Islands_Island_Type_Table_Array,2,FALSE)))</f>
        <v/>
      </c>
      <c r="O7" s="207" t="str">
        <f t="shared" ref="O7:O70" si="6">IF(N7="","",(VLOOKUP(N7,Islands_Island_Material_Table_Array,2,FALSE)))</f>
        <v/>
      </c>
      <c r="R7" s="207" t="str">
        <f t="shared" ref="R7:R70" si="7">IF(Q7="","",(VLOOKUP(Q7,Islands_Island_Shape_Table_Array,2,FALSE)))</f>
        <v/>
      </c>
      <c r="V7" s="112"/>
      <c r="W7" s="112"/>
      <c r="X7" s="112"/>
      <c r="Y7" s="112"/>
      <c r="Z7" s="112"/>
      <c r="AA7" s="112"/>
      <c r="AB7" s="112"/>
      <c r="AC7" s="112"/>
      <c r="AD7" s="112"/>
      <c r="AE7" s="112"/>
      <c r="AF7" s="112"/>
      <c r="AG7" s="112"/>
      <c r="AI7" s="112"/>
      <c r="AJ7" s="112"/>
      <c r="AK7" s="112"/>
      <c r="AL7" s="112"/>
      <c r="AM7" s="112"/>
      <c r="AN7" s="112"/>
    </row>
    <row r="8" spans="1:40" s="119" customFormat="1" x14ac:dyDescent="0.2">
      <c r="D8" s="207" t="str">
        <f t="shared" si="4"/>
        <v/>
      </c>
      <c r="G8" s="112"/>
      <c r="H8" s="112"/>
      <c r="I8" s="112"/>
      <c r="J8" s="112"/>
      <c r="K8" s="112"/>
      <c r="M8" s="207" t="str">
        <f t="shared" si="5"/>
        <v/>
      </c>
      <c r="O8" s="207" t="str">
        <f t="shared" si="6"/>
        <v/>
      </c>
      <c r="R8" s="207" t="str">
        <f t="shared" si="7"/>
        <v/>
      </c>
      <c r="V8" s="112"/>
      <c r="W8" s="112"/>
      <c r="X8" s="112"/>
      <c r="Y8" s="112"/>
      <c r="Z8" s="112"/>
      <c r="AA8" s="112"/>
      <c r="AB8" s="112"/>
      <c r="AC8" s="112"/>
      <c r="AD8" s="112"/>
      <c r="AE8" s="112"/>
      <c r="AF8" s="112"/>
      <c r="AG8" s="112"/>
      <c r="AI8" s="112"/>
      <c r="AJ8" s="112"/>
      <c r="AK8" s="112"/>
      <c r="AL8" s="112"/>
      <c r="AM8" s="112"/>
      <c r="AN8" s="112"/>
    </row>
    <row r="9" spans="1:40" s="119" customFormat="1" x14ac:dyDescent="0.2">
      <c r="D9" s="207" t="str">
        <f t="shared" si="4"/>
        <v/>
      </c>
      <c r="G9" s="112"/>
      <c r="H9" s="112"/>
      <c r="I9" s="112"/>
      <c r="J9" s="112"/>
      <c r="K9" s="112"/>
      <c r="M9" s="207" t="str">
        <f t="shared" si="5"/>
        <v/>
      </c>
      <c r="O9" s="207" t="str">
        <f t="shared" si="6"/>
        <v/>
      </c>
      <c r="R9" s="207" t="str">
        <f t="shared" si="7"/>
        <v/>
      </c>
      <c r="V9" s="112"/>
      <c r="W9" s="112"/>
      <c r="X9" s="112"/>
      <c r="Y9" s="112"/>
      <c r="Z9" s="112"/>
      <c r="AA9" s="112"/>
      <c r="AB9" s="112"/>
      <c r="AC9" s="112"/>
      <c r="AD9" s="112"/>
      <c r="AE9" s="112"/>
      <c r="AF9" s="112"/>
      <c r="AG9" s="112"/>
      <c r="AI9" s="112"/>
      <c r="AJ9" s="112"/>
      <c r="AK9" s="112"/>
      <c r="AL9" s="112"/>
      <c r="AM9" s="112"/>
      <c r="AN9" s="112"/>
    </row>
    <row r="10" spans="1:40" s="119" customFormat="1" x14ac:dyDescent="0.2">
      <c r="D10" s="207" t="str">
        <f t="shared" si="4"/>
        <v/>
      </c>
      <c r="G10" s="112"/>
      <c r="H10" s="112"/>
      <c r="I10" s="112"/>
      <c r="J10" s="112"/>
      <c r="K10" s="112"/>
      <c r="M10" s="207" t="str">
        <f t="shared" si="5"/>
        <v/>
      </c>
      <c r="O10" s="207" t="str">
        <f t="shared" si="6"/>
        <v/>
      </c>
      <c r="R10" s="207" t="str">
        <f t="shared" si="7"/>
        <v/>
      </c>
      <c r="V10" s="112"/>
      <c r="W10" s="112"/>
      <c r="X10" s="112"/>
      <c r="Y10" s="112"/>
      <c r="Z10" s="112"/>
      <c r="AA10" s="112"/>
      <c r="AB10" s="112"/>
      <c r="AC10" s="112"/>
      <c r="AD10" s="112"/>
      <c r="AE10" s="112"/>
      <c r="AF10" s="112"/>
      <c r="AG10" s="112"/>
      <c r="AI10" s="112"/>
      <c r="AJ10" s="112"/>
      <c r="AK10" s="112"/>
      <c r="AL10" s="112"/>
      <c r="AM10" s="112"/>
      <c r="AN10" s="112"/>
    </row>
    <row r="11" spans="1:40" s="119" customFormat="1" x14ac:dyDescent="0.2">
      <c r="D11" s="207" t="str">
        <f t="shared" si="4"/>
        <v/>
      </c>
      <c r="G11" s="112"/>
      <c r="H11" s="112"/>
      <c r="I11" s="112"/>
      <c r="J11" s="112"/>
      <c r="K11" s="112"/>
      <c r="M11" s="207" t="str">
        <f t="shared" si="5"/>
        <v/>
      </c>
      <c r="O11" s="207" t="str">
        <f t="shared" si="6"/>
        <v/>
      </c>
      <c r="R11" s="207" t="str">
        <f t="shared" si="7"/>
        <v/>
      </c>
      <c r="V11" s="112"/>
      <c r="W11" s="112"/>
      <c r="X11" s="112"/>
      <c r="Y11" s="112"/>
      <c r="Z11" s="112"/>
      <c r="AA11" s="112"/>
      <c r="AB11" s="112"/>
      <c r="AC11" s="112"/>
      <c r="AD11" s="112"/>
      <c r="AE11" s="112"/>
      <c r="AF11" s="112"/>
      <c r="AG11" s="112"/>
      <c r="AI11" s="112"/>
      <c r="AJ11" s="112"/>
      <c r="AK11" s="112"/>
      <c r="AL11" s="112"/>
      <c r="AM11" s="112"/>
      <c r="AN11" s="112"/>
    </row>
    <row r="12" spans="1:40" s="119" customFormat="1" x14ac:dyDescent="0.2">
      <c r="D12" s="207" t="str">
        <f t="shared" si="4"/>
        <v/>
      </c>
      <c r="G12" s="112"/>
      <c r="H12" s="112"/>
      <c r="I12" s="112"/>
      <c r="J12" s="112"/>
      <c r="K12" s="112"/>
      <c r="M12" s="207" t="str">
        <f t="shared" si="5"/>
        <v/>
      </c>
      <c r="O12" s="207" t="str">
        <f t="shared" si="6"/>
        <v/>
      </c>
      <c r="R12" s="207" t="str">
        <f t="shared" si="7"/>
        <v/>
      </c>
      <c r="V12" s="112"/>
      <c r="W12" s="112"/>
      <c r="X12" s="112"/>
      <c r="Y12" s="112"/>
      <c r="Z12" s="112"/>
      <c r="AA12" s="112"/>
      <c r="AB12" s="112"/>
      <c r="AC12" s="112"/>
      <c r="AD12" s="112"/>
      <c r="AE12" s="112"/>
      <c r="AF12" s="112"/>
      <c r="AG12" s="112"/>
      <c r="AI12" s="112"/>
      <c r="AJ12" s="112"/>
      <c r="AK12" s="112"/>
      <c r="AL12" s="112"/>
      <c r="AM12" s="112"/>
      <c r="AN12" s="112"/>
    </row>
    <row r="13" spans="1:40" s="119" customFormat="1" x14ac:dyDescent="0.2">
      <c r="D13" s="207" t="str">
        <f t="shared" si="4"/>
        <v/>
      </c>
      <c r="G13" s="112"/>
      <c r="H13" s="112"/>
      <c r="I13" s="112"/>
      <c r="J13" s="112"/>
      <c r="K13" s="112"/>
      <c r="M13" s="207" t="str">
        <f t="shared" si="5"/>
        <v/>
      </c>
      <c r="O13" s="207" t="str">
        <f t="shared" si="6"/>
        <v/>
      </c>
      <c r="R13" s="207" t="str">
        <f t="shared" si="7"/>
        <v/>
      </c>
      <c r="V13" s="112"/>
      <c r="W13" s="112"/>
      <c r="X13" s="112"/>
      <c r="Y13" s="112"/>
      <c r="Z13" s="112"/>
      <c r="AA13" s="112"/>
      <c r="AB13" s="112"/>
      <c r="AC13" s="112"/>
      <c r="AD13" s="112"/>
      <c r="AE13" s="112"/>
      <c r="AF13" s="112"/>
      <c r="AG13" s="112"/>
      <c r="AI13" s="112"/>
      <c r="AJ13" s="112"/>
      <c r="AK13" s="112"/>
      <c r="AL13" s="112"/>
      <c r="AM13" s="112"/>
      <c r="AN13" s="112"/>
    </row>
    <row r="14" spans="1:40" s="119" customFormat="1" x14ac:dyDescent="0.2">
      <c r="D14" s="207" t="str">
        <f t="shared" si="4"/>
        <v/>
      </c>
      <c r="G14" s="112"/>
      <c r="H14" s="112"/>
      <c r="I14" s="112"/>
      <c r="J14" s="112"/>
      <c r="K14" s="112"/>
      <c r="M14" s="207" t="str">
        <f t="shared" si="5"/>
        <v/>
      </c>
      <c r="O14" s="207" t="str">
        <f t="shared" si="6"/>
        <v/>
      </c>
      <c r="R14" s="207" t="str">
        <f t="shared" si="7"/>
        <v/>
      </c>
      <c r="V14" s="112"/>
      <c r="W14" s="112"/>
      <c r="X14" s="112"/>
      <c r="Y14" s="112"/>
      <c r="Z14" s="112"/>
      <c r="AA14" s="112"/>
      <c r="AB14" s="112"/>
      <c r="AC14" s="112"/>
      <c r="AD14" s="112"/>
      <c r="AE14" s="112"/>
      <c r="AF14" s="112"/>
      <c r="AG14" s="112"/>
      <c r="AI14" s="112"/>
      <c r="AJ14" s="112"/>
      <c r="AK14" s="112"/>
      <c r="AL14" s="112"/>
      <c r="AM14" s="112"/>
      <c r="AN14" s="112"/>
    </row>
    <row r="15" spans="1:40" s="119" customFormat="1" x14ac:dyDescent="0.2">
      <c r="D15" s="207" t="str">
        <f t="shared" si="4"/>
        <v/>
      </c>
      <c r="G15" s="112"/>
      <c r="H15" s="112"/>
      <c r="I15" s="112"/>
      <c r="J15" s="112"/>
      <c r="K15" s="112"/>
      <c r="M15" s="207" t="str">
        <f t="shared" si="5"/>
        <v/>
      </c>
      <c r="O15" s="207" t="str">
        <f t="shared" si="6"/>
        <v/>
      </c>
      <c r="R15" s="207" t="str">
        <f t="shared" si="7"/>
        <v/>
      </c>
      <c r="V15" s="112"/>
      <c r="W15" s="112"/>
      <c r="X15" s="112"/>
      <c r="Y15" s="112"/>
      <c r="Z15" s="112"/>
      <c r="AA15" s="112"/>
      <c r="AB15" s="112"/>
      <c r="AC15" s="112"/>
      <c r="AD15" s="112"/>
      <c r="AE15" s="112"/>
      <c r="AF15" s="112"/>
      <c r="AG15" s="112"/>
      <c r="AI15" s="112"/>
      <c r="AJ15" s="112"/>
      <c r="AK15" s="112"/>
      <c r="AL15" s="112"/>
      <c r="AM15" s="112"/>
      <c r="AN15" s="112"/>
    </row>
    <row r="16" spans="1:40" s="119" customFormat="1" x14ac:dyDescent="0.2">
      <c r="D16" s="207" t="str">
        <f t="shared" si="4"/>
        <v/>
      </c>
      <c r="G16" s="112"/>
      <c r="H16" s="112"/>
      <c r="I16" s="112"/>
      <c r="J16" s="112"/>
      <c r="K16" s="112"/>
      <c r="M16" s="207" t="str">
        <f t="shared" si="5"/>
        <v/>
      </c>
      <c r="O16" s="207" t="str">
        <f t="shared" si="6"/>
        <v/>
      </c>
      <c r="R16" s="207" t="str">
        <f t="shared" si="7"/>
        <v/>
      </c>
      <c r="V16" s="112"/>
      <c r="W16" s="112"/>
      <c r="X16" s="112"/>
      <c r="Y16" s="112"/>
      <c r="Z16" s="112"/>
      <c r="AA16" s="112"/>
      <c r="AB16" s="112"/>
      <c r="AC16" s="112"/>
      <c r="AD16" s="112"/>
      <c r="AE16" s="112"/>
      <c r="AF16" s="112"/>
      <c r="AG16" s="112"/>
      <c r="AI16" s="112"/>
      <c r="AJ16" s="112"/>
      <c r="AK16" s="112"/>
      <c r="AL16" s="112"/>
      <c r="AM16" s="112"/>
      <c r="AN16" s="112"/>
    </row>
    <row r="17" spans="4:40" s="119" customFormat="1" x14ac:dyDescent="0.2">
      <c r="D17" s="207" t="str">
        <f t="shared" si="4"/>
        <v/>
      </c>
      <c r="G17" s="112"/>
      <c r="H17" s="112"/>
      <c r="I17" s="112"/>
      <c r="J17" s="112"/>
      <c r="K17" s="112"/>
      <c r="M17" s="207" t="str">
        <f t="shared" si="5"/>
        <v/>
      </c>
      <c r="O17" s="207" t="str">
        <f t="shared" si="6"/>
        <v/>
      </c>
      <c r="R17" s="207" t="str">
        <f t="shared" si="7"/>
        <v/>
      </c>
      <c r="V17" s="112"/>
      <c r="W17" s="112"/>
      <c r="X17" s="112"/>
      <c r="Y17" s="112"/>
      <c r="Z17" s="112"/>
      <c r="AA17" s="112"/>
      <c r="AB17" s="112"/>
      <c r="AC17" s="112"/>
      <c r="AD17" s="112"/>
      <c r="AE17" s="112"/>
      <c r="AF17" s="112"/>
      <c r="AG17" s="112"/>
      <c r="AI17" s="112"/>
      <c r="AJ17" s="112"/>
      <c r="AK17" s="112"/>
      <c r="AL17" s="112"/>
      <c r="AM17" s="112"/>
      <c r="AN17" s="112"/>
    </row>
    <row r="18" spans="4:40" s="119" customFormat="1" x14ac:dyDescent="0.2">
      <c r="D18" s="207" t="str">
        <f t="shared" si="4"/>
        <v/>
      </c>
      <c r="G18" s="112"/>
      <c r="H18" s="112"/>
      <c r="I18" s="112"/>
      <c r="J18" s="112"/>
      <c r="K18" s="112"/>
      <c r="M18" s="207" t="str">
        <f t="shared" si="5"/>
        <v/>
      </c>
      <c r="O18" s="207" t="str">
        <f t="shared" si="6"/>
        <v/>
      </c>
      <c r="R18" s="207" t="str">
        <f t="shared" si="7"/>
        <v/>
      </c>
      <c r="V18" s="112"/>
      <c r="W18" s="112"/>
      <c r="X18" s="112"/>
      <c r="Y18" s="112"/>
      <c r="Z18" s="112"/>
      <c r="AA18" s="112"/>
      <c r="AB18" s="112"/>
      <c r="AC18" s="112"/>
      <c r="AD18" s="112"/>
      <c r="AE18" s="112"/>
      <c r="AF18" s="112"/>
      <c r="AG18" s="112"/>
      <c r="AI18" s="112"/>
      <c r="AJ18" s="112"/>
      <c r="AK18" s="112"/>
      <c r="AL18" s="112"/>
      <c r="AM18" s="112"/>
      <c r="AN18" s="112"/>
    </row>
    <row r="19" spans="4:40" s="119" customFormat="1" x14ac:dyDescent="0.2">
      <c r="D19" s="207" t="str">
        <f t="shared" si="4"/>
        <v/>
      </c>
      <c r="G19" s="112"/>
      <c r="H19" s="112"/>
      <c r="I19" s="112"/>
      <c r="J19" s="112"/>
      <c r="K19" s="112"/>
      <c r="M19" s="207" t="str">
        <f t="shared" si="5"/>
        <v/>
      </c>
      <c r="O19" s="207" t="str">
        <f t="shared" si="6"/>
        <v/>
      </c>
      <c r="R19" s="207" t="str">
        <f t="shared" si="7"/>
        <v/>
      </c>
      <c r="V19" s="112"/>
      <c r="W19" s="112"/>
      <c r="X19" s="112"/>
      <c r="Y19" s="112"/>
      <c r="Z19" s="112"/>
      <c r="AA19" s="112"/>
      <c r="AB19" s="112"/>
      <c r="AC19" s="112"/>
      <c r="AD19" s="112"/>
      <c r="AE19" s="112"/>
      <c r="AF19" s="112"/>
      <c r="AG19" s="112"/>
      <c r="AI19" s="112"/>
      <c r="AJ19" s="112"/>
      <c r="AK19" s="112"/>
      <c r="AL19" s="112"/>
      <c r="AM19" s="112"/>
      <c r="AN19" s="112"/>
    </row>
    <row r="20" spans="4:40" s="119" customFormat="1" x14ac:dyDescent="0.2">
      <c r="D20" s="207" t="str">
        <f t="shared" si="4"/>
        <v/>
      </c>
      <c r="G20" s="112"/>
      <c r="H20" s="112"/>
      <c r="I20" s="112"/>
      <c r="J20" s="112"/>
      <c r="K20" s="112"/>
      <c r="M20" s="207" t="str">
        <f t="shared" si="5"/>
        <v/>
      </c>
      <c r="O20" s="207" t="str">
        <f t="shared" si="6"/>
        <v/>
      </c>
      <c r="R20" s="207" t="str">
        <f t="shared" si="7"/>
        <v/>
      </c>
      <c r="V20" s="112"/>
      <c r="W20" s="112"/>
      <c r="X20" s="112"/>
      <c r="Y20" s="112"/>
      <c r="Z20" s="112"/>
      <c r="AA20" s="112"/>
      <c r="AB20" s="112"/>
      <c r="AC20" s="112"/>
      <c r="AD20" s="112"/>
      <c r="AE20" s="112"/>
      <c r="AF20" s="112"/>
      <c r="AG20" s="112"/>
      <c r="AI20" s="112"/>
      <c r="AJ20" s="112"/>
      <c r="AK20" s="112"/>
      <c r="AL20" s="112"/>
      <c r="AM20" s="112"/>
      <c r="AN20" s="112"/>
    </row>
    <row r="21" spans="4:40" s="119" customFormat="1" x14ac:dyDescent="0.2">
      <c r="D21" s="207" t="str">
        <f t="shared" si="4"/>
        <v/>
      </c>
      <c r="G21" s="112"/>
      <c r="H21" s="112"/>
      <c r="I21" s="112"/>
      <c r="J21" s="112"/>
      <c r="K21" s="112"/>
      <c r="M21" s="207" t="str">
        <f t="shared" si="5"/>
        <v/>
      </c>
      <c r="O21" s="207" t="str">
        <f t="shared" si="6"/>
        <v/>
      </c>
      <c r="R21" s="207" t="str">
        <f t="shared" si="7"/>
        <v/>
      </c>
      <c r="V21" s="112"/>
      <c r="W21" s="112"/>
      <c r="X21" s="112"/>
      <c r="Y21" s="112"/>
      <c r="Z21" s="112"/>
      <c r="AA21" s="112"/>
      <c r="AB21" s="112"/>
      <c r="AC21" s="112"/>
      <c r="AD21" s="112"/>
      <c r="AE21" s="112"/>
      <c r="AF21" s="112"/>
      <c r="AG21" s="112"/>
      <c r="AI21" s="112"/>
      <c r="AJ21" s="112"/>
      <c r="AK21" s="112"/>
      <c r="AL21" s="112"/>
      <c r="AM21" s="112"/>
      <c r="AN21" s="112"/>
    </row>
    <row r="22" spans="4:40" s="119" customFormat="1" x14ac:dyDescent="0.2">
      <c r="D22" s="207" t="str">
        <f t="shared" si="4"/>
        <v/>
      </c>
      <c r="G22" s="112"/>
      <c r="H22" s="112"/>
      <c r="I22" s="112"/>
      <c r="J22" s="112"/>
      <c r="K22" s="112"/>
      <c r="M22" s="207" t="str">
        <f t="shared" si="5"/>
        <v/>
      </c>
      <c r="O22" s="207" t="str">
        <f t="shared" si="6"/>
        <v/>
      </c>
      <c r="R22" s="207" t="str">
        <f t="shared" si="7"/>
        <v/>
      </c>
      <c r="V22" s="112"/>
      <c r="W22" s="112"/>
      <c r="X22" s="112"/>
      <c r="Y22" s="112"/>
      <c r="Z22" s="112"/>
      <c r="AA22" s="112"/>
      <c r="AB22" s="112"/>
      <c r="AC22" s="112"/>
      <c r="AD22" s="112"/>
      <c r="AE22" s="112"/>
      <c r="AF22" s="112"/>
      <c r="AG22" s="112"/>
      <c r="AI22" s="112"/>
      <c r="AJ22" s="112"/>
      <c r="AK22" s="112"/>
      <c r="AL22" s="112"/>
      <c r="AM22" s="112"/>
      <c r="AN22" s="112"/>
    </row>
    <row r="23" spans="4:40" s="119" customFormat="1" x14ac:dyDescent="0.2">
      <c r="D23" s="207" t="str">
        <f t="shared" si="4"/>
        <v/>
      </c>
      <c r="G23" s="112"/>
      <c r="H23" s="112"/>
      <c r="I23" s="112"/>
      <c r="J23" s="112"/>
      <c r="K23" s="112"/>
      <c r="M23" s="207" t="str">
        <f t="shared" si="5"/>
        <v/>
      </c>
      <c r="O23" s="207" t="str">
        <f t="shared" si="6"/>
        <v/>
      </c>
      <c r="R23" s="207" t="str">
        <f t="shared" si="7"/>
        <v/>
      </c>
      <c r="V23" s="112"/>
      <c r="W23" s="112"/>
      <c r="X23" s="112"/>
      <c r="Y23" s="112"/>
      <c r="Z23" s="112"/>
      <c r="AA23" s="112"/>
      <c r="AB23" s="112"/>
      <c r="AC23" s="112"/>
      <c r="AD23" s="112"/>
      <c r="AE23" s="112"/>
      <c r="AF23" s="112"/>
      <c r="AG23" s="112"/>
      <c r="AI23" s="112"/>
      <c r="AJ23" s="112"/>
      <c r="AK23" s="112"/>
      <c r="AL23" s="112"/>
      <c r="AM23" s="112"/>
      <c r="AN23" s="112"/>
    </row>
    <row r="24" spans="4:40" s="119" customFormat="1" x14ac:dyDescent="0.2">
      <c r="D24" s="207" t="str">
        <f t="shared" si="4"/>
        <v/>
      </c>
      <c r="G24" s="112"/>
      <c r="H24" s="112"/>
      <c r="I24" s="112"/>
      <c r="J24" s="112"/>
      <c r="K24" s="112"/>
      <c r="M24" s="207" t="str">
        <f t="shared" si="5"/>
        <v/>
      </c>
      <c r="O24" s="207" t="str">
        <f t="shared" si="6"/>
        <v/>
      </c>
      <c r="R24" s="207" t="str">
        <f t="shared" si="7"/>
        <v/>
      </c>
      <c r="V24" s="112"/>
      <c r="W24" s="112"/>
      <c r="X24" s="112"/>
      <c r="Y24" s="112"/>
      <c r="Z24" s="112"/>
      <c r="AA24" s="112"/>
      <c r="AB24" s="112"/>
      <c r="AC24" s="112"/>
      <c r="AD24" s="112"/>
      <c r="AE24" s="112"/>
      <c r="AF24" s="112"/>
      <c r="AG24" s="112"/>
      <c r="AI24" s="112"/>
      <c r="AJ24" s="112"/>
      <c r="AK24" s="112"/>
      <c r="AL24" s="112"/>
      <c r="AM24" s="112"/>
      <c r="AN24" s="112"/>
    </row>
    <row r="25" spans="4:40" s="119" customFormat="1" x14ac:dyDescent="0.2">
      <c r="D25" s="207" t="str">
        <f t="shared" si="4"/>
        <v/>
      </c>
      <c r="G25" s="112"/>
      <c r="H25" s="112"/>
      <c r="I25" s="112"/>
      <c r="J25" s="112"/>
      <c r="K25" s="112"/>
      <c r="M25" s="207" t="str">
        <f t="shared" si="5"/>
        <v/>
      </c>
      <c r="O25" s="207" t="str">
        <f t="shared" si="6"/>
        <v/>
      </c>
      <c r="R25" s="207" t="str">
        <f t="shared" si="7"/>
        <v/>
      </c>
      <c r="V25" s="112"/>
      <c r="W25" s="112"/>
      <c r="X25" s="112"/>
      <c r="Y25" s="112"/>
      <c r="Z25" s="112"/>
      <c r="AA25" s="112"/>
      <c r="AB25" s="112"/>
      <c r="AC25" s="112"/>
      <c r="AD25" s="112"/>
      <c r="AE25" s="112"/>
      <c r="AF25" s="112"/>
      <c r="AG25" s="112"/>
      <c r="AI25" s="112"/>
      <c r="AJ25" s="112"/>
      <c r="AK25" s="112"/>
      <c r="AL25" s="112"/>
      <c r="AM25" s="112"/>
      <c r="AN25" s="112"/>
    </row>
    <row r="26" spans="4:40" s="119" customFormat="1" x14ac:dyDescent="0.2">
      <c r="D26" s="207" t="str">
        <f t="shared" si="4"/>
        <v/>
      </c>
      <c r="G26" s="112"/>
      <c r="H26" s="112"/>
      <c r="I26" s="112"/>
      <c r="J26" s="112"/>
      <c r="K26" s="112"/>
      <c r="M26" s="207" t="str">
        <f t="shared" si="5"/>
        <v/>
      </c>
      <c r="O26" s="207" t="str">
        <f t="shared" si="6"/>
        <v/>
      </c>
      <c r="R26" s="207" t="str">
        <f t="shared" si="7"/>
        <v/>
      </c>
      <c r="V26" s="112"/>
      <c r="W26" s="112"/>
      <c r="X26" s="112"/>
      <c r="Y26" s="112"/>
      <c r="Z26" s="112"/>
      <c r="AA26" s="112"/>
      <c r="AB26" s="112"/>
      <c r="AC26" s="112"/>
      <c r="AD26" s="112"/>
      <c r="AE26" s="112"/>
      <c r="AF26" s="112"/>
      <c r="AG26" s="112"/>
      <c r="AI26" s="112"/>
      <c r="AJ26" s="112"/>
      <c r="AK26" s="112"/>
      <c r="AL26" s="112"/>
      <c r="AM26" s="112"/>
      <c r="AN26" s="112"/>
    </row>
    <row r="27" spans="4:40" s="119" customFormat="1" x14ac:dyDescent="0.2">
      <c r="D27" s="207" t="str">
        <f t="shared" si="4"/>
        <v/>
      </c>
      <c r="G27" s="112"/>
      <c r="H27" s="112"/>
      <c r="I27" s="112"/>
      <c r="J27" s="112"/>
      <c r="K27" s="112"/>
      <c r="M27" s="207" t="str">
        <f t="shared" si="5"/>
        <v/>
      </c>
      <c r="O27" s="207" t="str">
        <f t="shared" si="6"/>
        <v/>
      </c>
      <c r="R27" s="207" t="str">
        <f t="shared" si="7"/>
        <v/>
      </c>
      <c r="V27" s="112"/>
      <c r="W27" s="112"/>
      <c r="X27" s="112"/>
      <c r="Y27" s="112"/>
      <c r="Z27" s="112"/>
      <c r="AA27" s="112"/>
      <c r="AB27" s="112"/>
      <c r="AC27" s="112"/>
      <c r="AD27" s="112"/>
      <c r="AE27" s="112"/>
      <c r="AF27" s="112"/>
      <c r="AG27" s="112"/>
      <c r="AI27" s="112"/>
      <c r="AJ27" s="112"/>
      <c r="AK27" s="112"/>
      <c r="AL27" s="112"/>
      <c r="AM27" s="112"/>
      <c r="AN27" s="112"/>
    </row>
    <row r="28" spans="4:40" s="119" customFormat="1" x14ac:dyDescent="0.2">
      <c r="D28" s="207" t="str">
        <f t="shared" si="4"/>
        <v/>
      </c>
      <c r="G28" s="112"/>
      <c r="H28" s="112"/>
      <c r="I28" s="112"/>
      <c r="J28" s="112"/>
      <c r="K28" s="112"/>
      <c r="M28" s="207" t="str">
        <f t="shared" si="5"/>
        <v/>
      </c>
      <c r="O28" s="207" t="str">
        <f t="shared" si="6"/>
        <v/>
      </c>
      <c r="R28" s="207" t="str">
        <f t="shared" si="7"/>
        <v/>
      </c>
      <c r="V28" s="112"/>
      <c r="W28" s="112"/>
      <c r="X28" s="112"/>
      <c r="Y28" s="112"/>
      <c r="Z28" s="112"/>
      <c r="AA28" s="112"/>
      <c r="AB28" s="112"/>
      <c r="AC28" s="112"/>
      <c r="AD28" s="112"/>
      <c r="AE28" s="112"/>
      <c r="AF28" s="112"/>
      <c r="AG28" s="112"/>
      <c r="AI28" s="112"/>
      <c r="AJ28" s="112"/>
      <c r="AK28" s="112"/>
      <c r="AL28" s="112"/>
      <c r="AM28" s="112"/>
      <c r="AN28" s="112"/>
    </row>
    <row r="29" spans="4:40" s="119" customFormat="1" x14ac:dyDescent="0.2">
      <c r="D29" s="207" t="str">
        <f t="shared" si="4"/>
        <v/>
      </c>
      <c r="G29" s="112"/>
      <c r="H29" s="112"/>
      <c r="I29" s="112"/>
      <c r="J29" s="112"/>
      <c r="K29" s="112"/>
      <c r="M29" s="207" t="str">
        <f t="shared" si="5"/>
        <v/>
      </c>
      <c r="O29" s="207" t="str">
        <f t="shared" si="6"/>
        <v/>
      </c>
      <c r="R29" s="207" t="str">
        <f t="shared" si="7"/>
        <v/>
      </c>
      <c r="V29" s="112"/>
      <c r="W29" s="112"/>
      <c r="X29" s="112"/>
      <c r="Y29" s="112"/>
      <c r="Z29" s="112"/>
      <c r="AA29" s="112"/>
      <c r="AB29" s="112"/>
      <c r="AC29" s="112"/>
      <c r="AD29" s="112"/>
      <c r="AE29" s="112"/>
      <c r="AF29" s="112"/>
      <c r="AG29" s="112"/>
      <c r="AI29" s="112"/>
      <c r="AJ29" s="112"/>
      <c r="AK29" s="112"/>
      <c r="AL29" s="112"/>
      <c r="AM29" s="112"/>
      <c r="AN29" s="112"/>
    </row>
    <row r="30" spans="4:40" s="119" customFormat="1" x14ac:dyDescent="0.2">
      <c r="D30" s="207" t="str">
        <f t="shared" si="4"/>
        <v/>
      </c>
      <c r="G30" s="112"/>
      <c r="H30" s="112"/>
      <c r="I30" s="112"/>
      <c r="J30" s="112"/>
      <c r="K30" s="112"/>
      <c r="M30" s="207" t="str">
        <f t="shared" si="5"/>
        <v/>
      </c>
      <c r="O30" s="207" t="str">
        <f t="shared" si="6"/>
        <v/>
      </c>
      <c r="R30" s="207" t="str">
        <f t="shared" si="7"/>
        <v/>
      </c>
      <c r="V30" s="112"/>
      <c r="W30" s="112"/>
      <c r="X30" s="112"/>
      <c r="Y30" s="112"/>
      <c r="Z30" s="112"/>
      <c r="AA30" s="112"/>
      <c r="AB30" s="112"/>
      <c r="AC30" s="112"/>
      <c r="AD30" s="112"/>
      <c r="AE30" s="112"/>
      <c r="AF30" s="112"/>
      <c r="AG30" s="112"/>
      <c r="AI30" s="112"/>
      <c r="AJ30" s="112"/>
      <c r="AK30" s="112"/>
      <c r="AL30" s="112"/>
      <c r="AM30" s="112"/>
      <c r="AN30" s="112"/>
    </row>
    <row r="31" spans="4:40" s="119" customFormat="1" x14ac:dyDescent="0.2">
      <c r="D31" s="207" t="str">
        <f t="shared" si="4"/>
        <v/>
      </c>
      <c r="G31" s="112"/>
      <c r="H31" s="112"/>
      <c r="I31" s="112"/>
      <c r="J31" s="112"/>
      <c r="K31" s="112"/>
      <c r="M31" s="207" t="str">
        <f t="shared" si="5"/>
        <v/>
      </c>
      <c r="O31" s="207" t="str">
        <f t="shared" si="6"/>
        <v/>
      </c>
      <c r="R31" s="207" t="str">
        <f t="shared" si="7"/>
        <v/>
      </c>
      <c r="V31" s="112"/>
      <c r="W31" s="112"/>
      <c r="X31" s="112"/>
      <c r="Y31" s="112"/>
      <c r="Z31" s="112"/>
      <c r="AA31" s="112"/>
      <c r="AB31" s="112"/>
      <c r="AC31" s="112"/>
      <c r="AD31" s="112"/>
      <c r="AE31" s="112"/>
      <c r="AF31" s="112"/>
      <c r="AG31" s="112"/>
      <c r="AI31" s="112"/>
      <c r="AJ31" s="112"/>
      <c r="AK31" s="112"/>
      <c r="AL31" s="112"/>
      <c r="AM31" s="112"/>
      <c r="AN31" s="112"/>
    </row>
    <row r="32" spans="4:40" s="119" customFormat="1" x14ac:dyDescent="0.2">
      <c r="D32" s="207" t="str">
        <f t="shared" si="4"/>
        <v/>
      </c>
      <c r="G32" s="112"/>
      <c r="H32" s="112"/>
      <c r="I32" s="112"/>
      <c r="J32" s="112"/>
      <c r="K32" s="112"/>
      <c r="M32" s="207" t="str">
        <f t="shared" si="5"/>
        <v/>
      </c>
      <c r="O32" s="207" t="str">
        <f t="shared" si="6"/>
        <v/>
      </c>
      <c r="R32" s="207" t="str">
        <f t="shared" si="7"/>
        <v/>
      </c>
      <c r="V32" s="112"/>
      <c r="W32" s="112"/>
      <c r="X32" s="112"/>
      <c r="Y32" s="112"/>
      <c r="Z32" s="112"/>
      <c r="AA32" s="112"/>
      <c r="AB32" s="112"/>
      <c r="AC32" s="112"/>
      <c r="AD32" s="112"/>
      <c r="AE32" s="112"/>
      <c r="AF32" s="112"/>
      <c r="AG32" s="112"/>
      <c r="AI32" s="112"/>
      <c r="AJ32" s="112"/>
      <c r="AK32" s="112"/>
      <c r="AL32" s="112"/>
      <c r="AM32" s="112"/>
      <c r="AN32" s="112"/>
    </row>
    <row r="33" spans="4:40" s="119" customFormat="1" x14ac:dyDescent="0.2">
      <c r="D33" s="207" t="str">
        <f t="shared" si="4"/>
        <v/>
      </c>
      <c r="G33" s="112"/>
      <c r="H33" s="112"/>
      <c r="I33" s="112"/>
      <c r="J33" s="112"/>
      <c r="K33" s="112"/>
      <c r="M33" s="207" t="str">
        <f t="shared" si="5"/>
        <v/>
      </c>
      <c r="O33" s="207" t="str">
        <f t="shared" si="6"/>
        <v/>
      </c>
      <c r="R33" s="207" t="str">
        <f t="shared" si="7"/>
        <v/>
      </c>
      <c r="V33" s="112"/>
      <c r="W33" s="112"/>
      <c r="X33" s="112"/>
      <c r="Y33" s="112"/>
      <c r="Z33" s="112"/>
      <c r="AA33" s="112"/>
      <c r="AB33" s="112"/>
      <c r="AC33" s="112"/>
      <c r="AD33" s="112"/>
      <c r="AE33" s="112"/>
      <c r="AF33" s="112"/>
      <c r="AG33" s="112"/>
      <c r="AI33" s="112"/>
      <c r="AJ33" s="112"/>
      <c r="AK33" s="112"/>
      <c r="AL33" s="112"/>
      <c r="AM33" s="112"/>
      <c r="AN33" s="112"/>
    </row>
    <row r="34" spans="4:40" s="119" customFormat="1" x14ac:dyDescent="0.2">
      <c r="D34" s="207" t="str">
        <f t="shared" si="4"/>
        <v/>
      </c>
      <c r="G34" s="112"/>
      <c r="H34" s="112"/>
      <c r="I34" s="112"/>
      <c r="J34" s="112"/>
      <c r="K34" s="112"/>
      <c r="M34" s="207" t="str">
        <f t="shared" si="5"/>
        <v/>
      </c>
      <c r="O34" s="207" t="str">
        <f t="shared" si="6"/>
        <v/>
      </c>
      <c r="R34" s="207" t="str">
        <f t="shared" si="7"/>
        <v/>
      </c>
      <c r="V34" s="112"/>
      <c r="W34" s="112"/>
      <c r="X34" s="112"/>
      <c r="Y34" s="112"/>
      <c r="Z34" s="112"/>
      <c r="AA34" s="112"/>
      <c r="AB34" s="112"/>
      <c r="AC34" s="112"/>
      <c r="AD34" s="112"/>
      <c r="AE34" s="112"/>
      <c r="AF34" s="112"/>
      <c r="AG34" s="112"/>
      <c r="AI34" s="112"/>
      <c r="AJ34" s="112"/>
      <c r="AK34" s="112"/>
      <c r="AL34" s="112"/>
      <c r="AM34" s="112"/>
      <c r="AN34" s="112"/>
    </row>
    <row r="35" spans="4:40" s="119" customFormat="1" x14ac:dyDescent="0.2">
      <c r="D35" s="207" t="str">
        <f t="shared" si="4"/>
        <v/>
      </c>
      <c r="G35" s="112"/>
      <c r="H35" s="112"/>
      <c r="I35" s="112"/>
      <c r="J35" s="112"/>
      <c r="K35" s="112"/>
      <c r="M35" s="207" t="str">
        <f t="shared" si="5"/>
        <v/>
      </c>
      <c r="O35" s="207" t="str">
        <f t="shared" si="6"/>
        <v/>
      </c>
      <c r="R35" s="207" t="str">
        <f t="shared" si="7"/>
        <v/>
      </c>
      <c r="V35" s="112"/>
      <c r="W35" s="112"/>
      <c r="X35" s="112"/>
      <c r="Y35" s="112"/>
      <c r="Z35" s="112"/>
      <c r="AA35" s="112"/>
      <c r="AB35" s="112"/>
      <c r="AC35" s="112"/>
      <c r="AD35" s="112"/>
      <c r="AE35" s="112"/>
      <c r="AF35" s="112"/>
      <c r="AG35" s="112"/>
      <c r="AI35" s="112"/>
      <c r="AJ35" s="112"/>
      <c r="AK35" s="112"/>
      <c r="AL35" s="112"/>
      <c r="AM35" s="112"/>
      <c r="AN35" s="112"/>
    </row>
    <row r="36" spans="4:40" s="119" customFormat="1" x14ac:dyDescent="0.2">
      <c r="D36" s="207" t="str">
        <f t="shared" si="4"/>
        <v/>
      </c>
      <c r="G36" s="112"/>
      <c r="H36" s="112"/>
      <c r="I36" s="112"/>
      <c r="J36" s="112"/>
      <c r="K36" s="112"/>
      <c r="M36" s="207" t="str">
        <f t="shared" si="5"/>
        <v/>
      </c>
      <c r="O36" s="207" t="str">
        <f t="shared" si="6"/>
        <v/>
      </c>
      <c r="R36" s="207" t="str">
        <f t="shared" si="7"/>
        <v/>
      </c>
      <c r="V36" s="112"/>
      <c r="W36" s="112"/>
      <c r="X36" s="112"/>
      <c r="Y36" s="112"/>
      <c r="Z36" s="112"/>
      <c r="AA36" s="112"/>
      <c r="AB36" s="112"/>
      <c r="AC36" s="112"/>
      <c r="AD36" s="112"/>
      <c r="AE36" s="112"/>
      <c r="AF36" s="112"/>
      <c r="AG36" s="112"/>
      <c r="AI36" s="112"/>
      <c r="AJ36" s="112"/>
      <c r="AK36" s="112"/>
      <c r="AL36" s="112"/>
      <c r="AM36" s="112"/>
      <c r="AN36" s="112"/>
    </row>
    <row r="37" spans="4:40" s="119" customFormat="1" x14ac:dyDescent="0.2">
      <c r="D37" s="207" t="str">
        <f t="shared" si="4"/>
        <v/>
      </c>
      <c r="G37" s="112"/>
      <c r="H37" s="112"/>
      <c r="I37" s="112"/>
      <c r="J37" s="112"/>
      <c r="K37" s="112"/>
      <c r="M37" s="207" t="str">
        <f t="shared" si="5"/>
        <v/>
      </c>
      <c r="O37" s="207" t="str">
        <f t="shared" si="6"/>
        <v/>
      </c>
      <c r="R37" s="207" t="str">
        <f t="shared" si="7"/>
        <v/>
      </c>
      <c r="V37" s="112"/>
      <c r="W37" s="112"/>
      <c r="X37" s="112"/>
      <c r="Y37" s="112"/>
      <c r="Z37" s="112"/>
      <c r="AA37" s="112"/>
      <c r="AB37" s="112"/>
      <c r="AC37" s="112"/>
      <c r="AD37" s="112"/>
      <c r="AE37" s="112"/>
      <c r="AF37" s="112"/>
      <c r="AG37" s="112"/>
      <c r="AI37" s="112"/>
      <c r="AJ37" s="112"/>
      <c r="AK37" s="112"/>
      <c r="AL37" s="112"/>
      <c r="AM37" s="112"/>
      <c r="AN37" s="112"/>
    </row>
    <row r="38" spans="4:40" s="119" customFormat="1" x14ac:dyDescent="0.2">
      <c r="D38" s="207" t="str">
        <f t="shared" si="4"/>
        <v/>
      </c>
      <c r="G38" s="112"/>
      <c r="H38" s="112"/>
      <c r="I38" s="112"/>
      <c r="J38" s="112"/>
      <c r="K38" s="112"/>
      <c r="M38" s="207" t="str">
        <f t="shared" si="5"/>
        <v/>
      </c>
      <c r="O38" s="207" t="str">
        <f t="shared" si="6"/>
        <v/>
      </c>
      <c r="R38" s="207" t="str">
        <f t="shared" si="7"/>
        <v/>
      </c>
      <c r="V38" s="112"/>
      <c r="W38" s="112"/>
      <c r="X38" s="112"/>
      <c r="Y38" s="112"/>
      <c r="Z38" s="112"/>
      <c r="AA38" s="112"/>
      <c r="AB38" s="112"/>
      <c r="AC38" s="112"/>
      <c r="AD38" s="112"/>
      <c r="AE38" s="112"/>
      <c r="AF38" s="112"/>
      <c r="AG38" s="112"/>
      <c r="AI38" s="112"/>
      <c r="AJ38" s="112"/>
      <c r="AK38" s="112"/>
      <c r="AL38" s="112"/>
      <c r="AM38" s="112"/>
      <c r="AN38" s="112"/>
    </row>
    <row r="39" spans="4:40" s="119" customFormat="1" x14ac:dyDescent="0.2">
      <c r="D39" s="207" t="str">
        <f t="shared" si="4"/>
        <v/>
      </c>
      <c r="G39" s="112"/>
      <c r="H39" s="112"/>
      <c r="I39" s="112"/>
      <c r="J39" s="112"/>
      <c r="K39" s="112"/>
      <c r="M39" s="207" t="str">
        <f t="shared" si="5"/>
        <v/>
      </c>
      <c r="O39" s="207" t="str">
        <f t="shared" si="6"/>
        <v/>
      </c>
      <c r="R39" s="207" t="str">
        <f t="shared" si="7"/>
        <v/>
      </c>
      <c r="V39" s="112"/>
      <c r="W39" s="112"/>
      <c r="X39" s="112"/>
      <c r="Y39" s="112"/>
      <c r="Z39" s="112"/>
      <c r="AA39" s="112"/>
      <c r="AB39" s="112"/>
      <c r="AC39" s="112"/>
      <c r="AD39" s="112"/>
      <c r="AE39" s="112"/>
      <c r="AF39" s="112"/>
      <c r="AG39" s="112"/>
      <c r="AI39" s="112"/>
      <c r="AJ39" s="112"/>
      <c r="AK39" s="112"/>
      <c r="AL39" s="112"/>
      <c r="AM39" s="112"/>
      <c r="AN39" s="112"/>
    </row>
    <row r="40" spans="4:40" s="119" customFormat="1" x14ac:dyDescent="0.2">
      <c r="D40" s="207" t="str">
        <f t="shared" si="4"/>
        <v/>
      </c>
      <c r="G40" s="112"/>
      <c r="H40" s="112"/>
      <c r="I40" s="112"/>
      <c r="J40" s="112"/>
      <c r="K40" s="112"/>
      <c r="M40" s="207" t="str">
        <f t="shared" si="5"/>
        <v/>
      </c>
      <c r="O40" s="207" t="str">
        <f t="shared" si="6"/>
        <v/>
      </c>
      <c r="R40" s="207" t="str">
        <f t="shared" si="7"/>
        <v/>
      </c>
      <c r="V40" s="112"/>
      <c r="W40" s="112"/>
      <c r="X40" s="112"/>
      <c r="Y40" s="112"/>
      <c r="Z40" s="112"/>
      <c r="AA40" s="112"/>
      <c r="AB40" s="112"/>
      <c r="AC40" s="112"/>
      <c r="AD40" s="112"/>
      <c r="AE40" s="112"/>
      <c r="AF40" s="112"/>
      <c r="AG40" s="112"/>
      <c r="AI40" s="112"/>
      <c r="AJ40" s="112"/>
      <c r="AK40" s="112"/>
      <c r="AL40" s="112"/>
      <c r="AM40" s="112"/>
      <c r="AN40" s="112"/>
    </row>
    <row r="41" spans="4:40" s="119" customFormat="1" x14ac:dyDescent="0.2">
      <c r="D41" s="207" t="str">
        <f t="shared" si="4"/>
        <v/>
      </c>
      <c r="G41" s="112"/>
      <c r="H41" s="112"/>
      <c r="I41" s="112"/>
      <c r="J41" s="112"/>
      <c r="K41" s="112"/>
      <c r="M41" s="207" t="str">
        <f t="shared" si="5"/>
        <v/>
      </c>
      <c r="O41" s="207" t="str">
        <f t="shared" si="6"/>
        <v/>
      </c>
      <c r="R41" s="207" t="str">
        <f t="shared" si="7"/>
        <v/>
      </c>
      <c r="V41" s="112"/>
      <c r="W41" s="112"/>
      <c r="X41" s="112"/>
      <c r="Y41" s="112"/>
      <c r="Z41" s="112"/>
      <c r="AA41" s="112"/>
      <c r="AB41" s="112"/>
      <c r="AC41" s="112"/>
      <c r="AD41" s="112"/>
      <c r="AE41" s="112"/>
      <c r="AF41" s="112"/>
      <c r="AG41" s="112"/>
      <c r="AI41" s="112"/>
      <c r="AJ41" s="112"/>
      <c r="AK41" s="112"/>
      <c r="AL41" s="112"/>
      <c r="AM41" s="112"/>
      <c r="AN41" s="112"/>
    </row>
    <row r="42" spans="4:40" s="119" customFormat="1" x14ac:dyDescent="0.2">
      <c r="D42" s="207" t="str">
        <f t="shared" si="4"/>
        <v/>
      </c>
      <c r="G42" s="112"/>
      <c r="H42" s="112"/>
      <c r="I42" s="112"/>
      <c r="J42" s="112"/>
      <c r="K42" s="112"/>
      <c r="M42" s="207" t="str">
        <f t="shared" si="5"/>
        <v/>
      </c>
      <c r="O42" s="207" t="str">
        <f t="shared" si="6"/>
        <v/>
      </c>
      <c r="R42" s="207" t="str">
        <f t="shared" si="7"/>
        <v/>
      </c>
      <c r="V42" s="112"/>
      <c r="W42" s="112"/>
      <c r="X42" s="112"/>
      <c r="Y42" s="112"/>
      <c r="Z42" s="112"/>
      <c r="AA42" s="112"/>
      <c r="AB42" s="112"/>
      <c r="AC42" s="112"/>
      <c r="AD42" s="112"/>
      <c r="AE42" s="112"/>
      <c r="AF42" s="112"/>
      <c r="AG42" s="112"/>
      <c r="AI42" s="112"/>
      <c r="AJ42" s="112"/>
      <c r="AK42" s="112"/>
      <c r="AL42" s="112"/>
      <c r="AM42" s="112"/>
      <c r="AN42" s="112"/>
    </row>
    <row r="43" spans="4:40" s="119" customFormat="1" x14ac:dyDescent="0.2">
      <c r="D43" s="207" t="str">
        <f t="shared" si="4"/>
        <v/>
      </c>
      <c r="G43" s="112"/>
      <c r="H43" s="112"/>
      <c r="I43" s="112"/>
      <c r="J43" s="112"/>
      <c r="K43" s="112"/>
      <c r="M43" s="207" t="str">
        <f t="shared" si="5"/>
        <v/>
      </c>
      <c r="O43" s="207" t="str">
        <f t="shared" si="6"/>
        <v/>
      </c>
      <c r="R43" s="207" t="str">
        <f t="shared" si="7"/>
        <v/>
      </c>
      <c r="V43" s="112"/>
      <c r="W43" s="112"/>
      <c r="X43" s="112"/>
      <c r="Y43" s="112"/>
      <c r="Z43" s="112"/>
      <c r="AA43" s="112"/>
      <c r="AB43" s="112"/>
      <c r="AC43" s="112"/>
      <c r="AD43" s="112"/>
      <c r="AE43" s="112"/>
      <c r="AF43" s="112"/>
      <c r="AG43" s="112"/>
      <c r="AI43" s="112"/>
      <c r="AJ43" s="112"/>
      <c r="AK43" s="112"/>
      <c r="AL43" s="112"/>
      <c r="AM43" s="112"/>
      <c r="AN43" s="112"/>
    </row>
    <row r="44" spans="4:40" s="119" customFormat="1" x14ac:dyDescent="0.2">
      <c r="D44" s="207" t="str">
        <f t="shared" si="4"/>
        <v/>
      </c>
      <c r="G44" s="112"/>
      <c r="H44" s="112"/>
      <c r="I44" s="112"/>
      <c r="J44" s="112"/>
      <c r="K44" s="112"/>
      <c r="M44" s="207" t="str">
        <f t="shared" si="5"/>
        <v/>
      </c>
      <c r="O44" s="207" t="str">
        <f t="shared" si="6"/>
        <v/>
      </c>
      <c r="R44" s="207" t="str">
        <f t="shared" si="7"/>
        <v/>
      </c>
      <c r="V44" s="112"/>
      <c r="W44" s="112"/>
      <c r="X44" s="112"/>
      <c r="Y44" s="112"/>
      <c r="Z44" s="112"/>
      <c r="AA44" s="112"/>
      <c r="AB44" s="112"/>
      <c r="AC44" s="112"/>
      <c r="AD44" s="112"/>
      <c r="AE44" s="112"/>
      <c r="AF44" s="112"/>
      <c r="AG44" s="112"/>
      <c r="AI44" s="112"/>
      <c r="AJ44" s="112"/>
      <c r="AK44" s="112"/>
      <c r="AL44" s="112"/>
      <c r="AM44" s="112"/>
      <c r="AN44" s="112"/>
    </row>
    <row r="45" spans="4:40" s="119" customFormat="1" x14ac:dyDescent="0.2">
      <c r="D45" s="207" t="str">
        <f t="shared" si="4"/>
        <v/>
      </c>
      <c r="G45" s="112"/>
      <c r="H45" s="112"/>
      <c r="I45" s="112"/>
      <c r="J45" s="112"/>
      <c r="K45" s="112"/>
      <c r="M45" s="207" t="str">
        <f t="shared" si="5"/>
        <v/>
      </c>
      <c r="O45" s="207" t="str">
        <f t="shared" si="6"/>
        <v/>
      </c>
      <c r="R45" s="207" t="str">
        <f t="shared" si="7"/>
        <v/>
      </c>
      <c r="V45" s="112"/>
      <c r="W45" s="112"/>
      <c r="X45" s="112"/>
      <c r="Y45" s="112"/>
      <c r="Z45" s="112"/>
      <c r="AA45" s="112"/>
      <c r="AB45" s="112"/>
      <c r="AC45" s="112"/>
      <c r="AD45" s="112"/>
      <c r="AE45" s="112"/>
      <c r="AF45" s="112"/>
      <c r="AG45" s="112"/>
      <c r="AI45" s="112"/>
      <c r="AJ45" s="112"/>
      <c r="AK45" s="112"/>
      <c r="AL45" s="112"/>
      <c r="AM45" s="112"/>
      <c r="AN45" s="112"/>
    </row>
    <row r="46" spans="4:40" s="119" customFormat="1" x14ac:dyDescent="0.2">
      <c r="D46" s="207" t="str">
        <f t="shared" si="4"/>
        <v/>
      </c>
      <c r="G46" s="112"/>
      <c r="H46" s="112"/>
      <c r="I46" s="112"/>
      <c r="J46" s="112"/>
      <c r="K46" s="112"/>
      <c r="M46" s="207" t="str">
        <f t="shared" si="5"/>
        <v/>
      </c>
      <c r="O46" s="207" t="str">
        <f t="shared" si="6"/>
        <v/>
      </c>
      <c r="R46" s="207" t="str">
        <f t="shared" si="7"/>
        <v/>
      </c>
      <c r="V46" s="112"/>
      <c r="W46" s="112"/>
      <c r="X46" s="112"/>
      <c r="Y46" s="112"/>
      <c r="Z46" s="112"/>
      <c r="AA46" s="112"/>
      <c r="AB46" s="112"/>
      <c r="AC46" s="112"/>
      <c r="AD46" s="112"/>
      <c r="AE46" s="112"/>
      <c r="AF46" s="112"/>
      <c r="AG46" s="112"/>
      <c r="AI46" s="112"/>
      <c r="AJ46" s="112"/>
      <c r="AK46" s="112"/>
      <c r="AL46" s="112"/>
      <c r="AM46" s="112"/>
      <c r="AN46" s="112"/>
    </row>
    <row r="47" spans="4:40" s="119" customFormat="1" x14ac:dyDescent="0.2">
      <c r="D47" s="207" t="str">
        <f t="shared" si="4"/>
        <v/>
      </c>
      <c r="G47" s="112"/>
      <c r="H47" s="112"/>
      <c r="I47" s="112"/>
      <c r="J47" s="112"/>
      <c r="K47" s="112"/>
      <c r="M47" s="207" t="str">
        <f t="shared" si="5"/>
        <v/>
      </c>
      <c r="O47" s="207" t="str">
        <f t="shared" si="6"/>
        <v/>
      </c>
      <c r="R47" s="207" t="str">
        <f t="shared" si="7"/>
        <v/>
      </c>
      <c r="V47" s="112"/>
      <c r="W47" s="112"/>
      <c r="X47" s="112"/>
      <c r="Y47" s="112"/>
      <c r="Z47" s="112"/>
      <c r="AA47" s="112"/>
      <c r="AB47" s="112"/>
      <c r="AC47" s="112"/>
      <c r="AD47" s="112"/>
      <c r="AE47" s="112"/>
      <c r="AF47" s="112"/>
      <c r="AG47" s="112"/>
      <c r="AI47" s="112"/>
      <c r="AJ47" s="112"/>
      <c r="AK47" s="112"/>
      <c r="AL47" s="112"/>
      <c r="AM47" s="112"/>
      <c r="AN47" s="112"/>
    </row>
    <row r="48" spans="4:40" s="119" customFormat="1" x14ac:dyDescent="0.2">
      <c r="D48" s="207" t="str">
        <f t="shared" si="4"/>
        <v/>
      </c>
      <c r="G48" s="112"/>
      <c r="H48" s="112"/>
      <c r="I48" s="112"/>
      <c r="J48" s="112"/>
      <c r="K48" s="112"/>
      <c r="M48" s="207" t="str">
        <f t="shared" si="5"/>
        <v/>
      </c>
      <c r="O48" s="207" t="str">
        <f t="shared" si="6"/>
        <v/>
      </c>
      <c r="R48" s="207" t="str">
        <f t="shared" si="7"/>
        <v/>
      </c>
      <c r="V48" s="112"/>
      <c r="W48" s="112"/>
      <c r="X48" s="112"/>
      <c r="Y48" s="112"/>
      <c r="Z48" s="112"/>
      <c r="AA48" s="112"/>
      <c r="AB48" s="112"/>
      <c r="AC48" s="112"/>
      <c r="AD48" s="112"/>
      <c r="AE48" s="112"/>
      <c r="AF48" s="112"/>
      <c r="AG48" s="112"/>
      <c r="AI48" s="112"/>
      <c r="AJ48" s="112"/>
      <c r="AK48" s="112"/>
      <c r="AL48" s="112"/>
      <c r="AM48" s="112"/>
      <c r="AN48" s="112"/>
    </row>
    <row r="49" spans="4:40" s="119" customFormat="1" x14ac:dyDescent="0.2">
      <c r="D49" s="207" t="str">
        <f t="shared" si="4"/>
        <v/>
      </c>
      <c r="G49" s="112"/>
      <c r="H49" s="112"/>
      <c r="I49" s="112"/>
      <c r="J49" s="112"/>
      <c r="K49" s="112"/>
      <c r="M49" s="207" t="str">
        <f t="shared" si="5"/>
        <v/>
      </c>
      <c r="O49" s="207" t="str">
        <f t="shared" si="6"/>
        <v/>
      </c>
      <c r="R49" s="207" t="str">
        <f t="shared" si="7"/>
        <v/>
      </c>
      <c r="V49" s="112"/>
      <c r="W49" s="112"/>
      <c r="X49" s="112"/>
      <c r="Y49" s="112"/>
      <c r="Z49" s="112"/>
      <c r="AA49" s="112"/>
      <c r="AB49" s="112"/>
      <c r="AC49" s="112"/>
      <c r="AD49" s="112"/>
      <c r="AE49" s="112"/>
      <c r="AF49" s="112"/>
      <c r="AG49" s="112"/>
      <c r="AI49" s="112"/>
      <c r="AJ49" s="112"/>
      <c r="AK49" s="112"/>
      <c r="AL49" s="112"/>
      <c r="AM49" s="112"/>
      <c r="AN49" s="112"/>
    </row>
    <row r="50" spans="4:40" s="119" customFormat="1" x14ac:dyDescent="0.2">
      <c r="D50" s="207" t="str">
        <f t="shared" si="4"/>
        <v/>
      </c>
      <c r="G50" s="112"/>
      <c r="H50" s="112"/>
      <c r="I50" s="112"/>
      <c r="J50" s="112"/>
      <c r="K50" s="112"/>
      <c r="M50" s="207" t="str">
        <f t="shared" si="5"/>
        <v/>
      </c>
      <c r="O50" s="207" t="str">
        <f t="shared" si="6"/>
        <v/>
      </c>
      <c r="R50" s="207" t="str">
        <f t="shared" si="7"/>
        <v/>
      </c>
      <c r="V50" s="112"/>
      <c r="W50" s="112"/>
      <c r="X50" s="112"/>
      <c r="Y50" s="112"/>
      <c r="Z50" s="112"/>
      <c r="AA50" s="112"/>
      <c r="AB50" s="112"/>
      <c r="AC50" s="112"/>
      <c r="AD50" s="112"/>
      <c r="AE50" s="112"/>
      <c r="AF50" s="112"/>
      <c r="AG50" s="112"/>
      <c r="AI50" s="112"/>
      <c r="AJ50" s="112"/>
      <c r="AK50" s="112"/>
      <c r="AL50" s="112"/>
      <c r="AM50" s="112"/>
      <c r="AN50" s="112"/>
    </row>
    <row r="51" spans="4:40" s="119" customFormat="1" x14ac:dyDescent="0.2">
      <c r="D51" s="207" t="str">
        <f t="shared" si="4"/>
        <v/>
      </c>
      <c r="G51" s="112"/>
      <c r="H51" s="112"/>
      <c r="I51" s="112"/>
      <c r="J51" s="112"/>
      <c r="K51" s="112"/>
      <c r="M51" s="207" t="str">
        <f t="shared" si="5"/>
        <v/>
      </c>
      <c r="O51" s="207" t="str">
        <f t="shared" si="6"/>
        <v/>
      </c>
      <c r="R51" s="207" t="str">
        <f t="shared" si="7"/>
        <v/>
      </c>
      <c r="V51" s="112"/>
      <c r="W51" s="112"/>
      <c r="X51" s="112"/>
      <c r="Y51" s="112"/>
      <c r="Z51" s="112"/>
      <c r="AA51" s="112"/>
      <c r="AB51" s="112"/>
      <c r="AC51" s="112"/>
      <c r="AD51" s="112"/>
      <c r="AE51" s="112"/>
      <c r="AF51" s="112"/>
      <c r="AG51" s="112"/>
      <c r="AI51" s="112"/>
      <c r="AJ51" s="112"/>
      <c r="AK51" s="112"/>
      <c r="AL51" s="112"/>
      <c r="AM51" s="112"/>
      <c r="AN51" s="112"/>
    </row>
    <row r="52" spans="4:40" s="119" customFormat="1" x14ac:dyDescent="0.2">
      <c r="D52" s="207" t="str">
        <f t="shared" si="4"/>
        <v/>
      </c>
      <c r="G52" s="112"/>
      <c r="H52" s="112"/>
      <c r="I52" s="112"/>
      <c r="J52" s="112"/>
      <c r="K52" s="112"/>
      <c r="M52" s="207" t="str">
        <f t="shared" si="5"/>
        <v/>
      </c>
      <c r="O52" s="207" t="str">
        <f t="shared" si="6"/>
        <v/>
      </c>
      <c r="R52" s="207" t="str">
        <f t="shared" si="7"/>
        <v/>
      </c>
      <c r="V52" s="112"/>
      <c r="W52" s="112"/>
      <c r="X52" s="112"/>
      <c r="Y52" s="112"/>
      <c r="Z52" s="112"/>
      <c r="AA52" s="112"/>
      <c r="AB52" s="112"/>
      <c r="AC52" s="112"/>
      <c r="AD52" s="112"/>
      <c r="AE52" s="112"/>
      <c r="AF52" s="112"/>
      <c r="AG52" s="112"/>
      <c r="AI52" s="112"/>
      <c r="AJ52" s="112"/>
      <c r="AK52" s="112"/>
      <c r="AL52" s="112"/>
      <c r="AM52" s="112"/>
      <c r="AN52" s="112"/>
    </row>
    <row r="53" spans="4:40" s="119" customFormat="1" x14ac:dyDescent="0.2">
      <c r="D53" s="207" t="str">
        <f t="shared" si="4"/>
        <v/>
      </c>
      <c r="G53" s="112"/>
      <c r="H53" s="112"/>
      <c r="I53" s="112"/>
      <c r="J53" s="112"/>
      <c r="K53" s="112"/>
      <c r="M53" s="207" t="str">
        <f t="shared" si="5"/>
        <v/>
      </c>
      <c r="O53" s="207" t="str">
        <f t="shared" si="6"/>
        <v/>
      </c>
      <c r="R53" s="207" t="str">
        <f t="shared" si="7"/>
        <v/>
      </c>
      <c r="V53" s="112"/>
      <c r="W53" s="112"/>
      <c r="X53" s="112"/>
      <c r="Y53" s="112"/>
      <c r="Z53" s="112"/>
      <c r="AA53" s="112"/>
      <c r="AB53" s="112"/>
      <c r="AC53" s="112"/>
      <c r="AD53" s="112"/>
      <c r="AE53" s="112"/>
      <c r="AF53" s="112"/>
      <c r="AG53" s="112"/>
      <c r="AI53" s="112"/>
      <c r="AJ53" s="112"/>
      <c r="AK53" s="112"/>
      <c r="AL53" s="112"/>
      <c r="AM53" s="112"/>
      <c r="AN53" s="112"/>
    </row>
    <row r="54" spans="4:40" s="119" customFormat="1" x14ac:dyDescent="0.2">
      <c r="D54" s="207" t="str">
        <f t="shared" si="4"/>
        <v/>
      </c>
      <c r="G54" s="112"/>
      <c r="H54" s="112"/>
      <c r="I54" s="112"/>
      <c r="J54" s="112"/>
      <c r="K54" s="112"/>
      <c r="M54" s="207" t="str">
        <f t="shared" si="5"/>
        <v/>
      </c>
      <c r="O54" s="207" t="str">
        <f t="shared" si="6"/>
        <v/>
      </c>
      <c r="R54" s="207" t="str">
        <f t="shared" si="7"/>
        <v/>
      </c>
      <c r="V54" s="112"/>
      <c r="W54" s="112"/>
      <c r="X54" s="112"/>
      <c r="Y54" s="112"/>
      <c r="Z54" s="112"/>
      <c r="AA54" s="112"/>
      <c r="AB54" s="112"/>
      <c r="AC54" s="112"/>
      <c r="AD54" s="112"/>
      <c r="AE54" s="112"/>
      <c r="AF54" s="112"/>
      <c r="AG54" s="112"/>
      <c r="AI54" s="112"/>
      <c r="AJ54" s="112"/>
      <c r="AK54" s="112"/>
      <c r="AL54" s="112"/>
      <c r="AM54" s="112"/>
      <c r="AN54" s="112"/>
    </row>
    <row r="55" spans="4:40" s="119" customFormat="1" x14ac:dyDescent="0.2">
      <c r="D55" s="207" t="str">
        <f t="shared" si="4"/>
        <v/>
      </c>
      <c r="G55" s="112"/>
      <c r="H55" s="112"/>
      <c r="I55" s="112"/>
      <c r="J55" s="112"/>
      <c r="K55" s="112"/>
      <c r="M55" s="207" t="str">
        <f t="shared" si="5"/>
        <v/>
      </c>
      <c r="O55" s="207" t="str">
        <f t="shared" si="6"/>
        <v/>
      </c>
      <c r="R55" s="207" t="str">
        <f t="shared" si="7"/>
        <v/>
      </c>
      <c r="V55" s="112"/>
      <c r="W55" s="112"/>
      <c r="X55" s="112"/>
      <c r="Y55" s="112"/>
      <c r="Z55" s="112"/>
      <c r="AA55" s="112"/>
      <c r="AB55" s="112"/>
      <c r="AC55" s="112"/>
      <c r="AD55" s="112"/>
      <c r="AE55" s="112"/>
      <c r="AF55" s="112"/>
      <c r="AG55" s="112"/>
      <c r="AI55" s="112"/>
      <c r="AJ55" s="112"/>
      <c r="AK55" s="112"/>
      <c r="AL55" s="112"/>
      <c r="AM55" s="112"/>
      <c r="AN55" s="112"/>
    </row>
    <row r="56" spans="4:40" s="119" customFormat="1" x14ac:dyDescent="0.2">
      <c r="D56" s="207" t="str">
        <f t="shared" si="4"/>
        <v/>
      </c>
      <c r="G56" s="112"/>
      <c r="H56" s="112"/>
      <c r="I56" s="112"/>
      <c r="J56" s="112"/>
      <c r="K56" s="112"/>
      <c r="M56" s="207" t="str">
        <f t="shared" si="5"/>
        <v/>
      </c>
      <c r="O56" s="207" t="str">
        <f t="shared" si="6"/>
        <v/>
      </c>
      <c r="R56" s="207" t="str">
        <f t="shared" si="7"/>
        <v/>
      </c>
      <c r="V56" s="112"/>
      <c r="W56" s="112"/>
      <c r="X56" s="112"/>
      <c r="Y56" s="112"/>
      <c r="Z56" s="112"/>
      <c r="AA56" s="112"/>
      <c r="AB56" s="112"/>
      <c r="AC56" s="112"/>
      <c r="AD56" s="112"/>
      <c r="AE56" s="112"/>
      <c r="AF56" s="112"/>
      <c r="AG56" s="112"/>
      <c r="AI56" s="112"/>
      <c r="AJ56" s="112"/>
      <c r="AK56" s="112"/>
      <c r="AL56" s="112"/>
      <c r="AM56" s="112"/>
      <c r="AN56" s="112"/>
    </row>
    <row r="57" spans="4:40" s="119" customFormat="1" x14ac:dyDescent="0.2">
      <c r="D57" s="207" t="str">
        <f t="shared" si="4"/>
        <v/>
      </c>
      <c r="G57" s="112"/>
      <c r="H57" s="112"/>
      <c r="I57" s="112"/>
      <c r="J57" s="112"/>
      <c r="K57" s="112"/>
      <c r="M57" s="207" t="str">
        <f t="shared" si="5"/>
        <v/>
      </c>
      <c r="O57" s="207" t="str">
        <f t="shared" si="6"/>
        <v/>
      </c>
      <c r="R57" s="207" t="str">
        <f t="shared" si="7"/>
        <v/>
      </c>
      <c r="V57" s="112"/>
      <c r="W57" s="112"/>
      <c r="X57" s="112"/>
      <c r="Y57" s="112"/>
      <c r="Z57" s="112"/>
      <c r="AA57" s="112"/>
      <c r="AB57" s="112"/>
      <c r="AC57" s="112"/>
      <c r="AD57" s="112"/>
      <c r="AE57" s="112"/>
      <c r="AF57" s="112"/>
      <c r="AG57" s="112"/>
      <c r="AI57" s="112"/>
      <c r="AJ57" s="112"/>
      <c r="AK57" s="112"/>
      <c r="AL57" s="112"/>
      <c r="AM57" s="112"/>
      <c r="AN57" s="112"/>
    </row>
    <row r="58" spans="4:40" s="119" customFormat="1" x14ac:dyDescent="0.2">
      <c r="D58" s="207" t="str">
        <f t="shared" si="4"/>
        <v/>
      </c>
      <c r="G58" s="112"/>
      <c r="H58" s="112"/>
      <c r="I58" s="112"/>
      <c r="J58" s="112"/>
      <c r="K58" s="112"/>
      <c r="M58" s="207" t="str">
        <f t="shared" si="5"/>
        <v/>
      </c>
      <c r="O58" s="207" t="str">
        <f t="shared" si="6"/>
        <v/>
      </c>
      <c r="R58" s="207" t="str">
        <f t="shared" si="7"/>
        <v/>
      </c>
      <c r="V58" s="112"/>
      <c r="W58" s="112"/>
      <c r="X58" s="112"/>
      <c r="Y58" s="112"/>
      <c r="Z58" s="112"/>
      <c r="AA58" s="112"/>
      <c r="AB58" s="112"/>
      <c r="AC58" s="112"/>
      <c r="AD58" s="112"/>
      <c r="AE58" s="112"/>
      <c r="AF58" s="112"/>
      <c r="AG58" s="112"/>
      <c r="AI58" s="112"/>
      <c r="AJ58" s="112"/>
      <c r="AK58" s="112"/>
      <c r="AL58" s="112"/>
      <c r="AM58" s="112"/>
      <c r="AN58" s="112"/>
    </row>
    <row r="59" spans="4:40" s="119" customFormat="1" x14ac:dyDescent="0.2">
      <c r="D59" s="207" t="str">
        <f t="shared" si="4"/>
        <v/>
      </c>
      <c r="G59" s="112"/>
      <c r="H59" s="112"/>
      <c r="I59" s="112"/>
      <c r="J59" s="112"/>
      <c r="K59" s="112"/>
      <c r="M59" s="207" t="str">
        <f t="shared" si="5"/>
        <v/>
      </c>
      <c r="O59" s="207" t="str">
        <f t="shared" si="6"/>
        <v/>
      </c>
      <c r="R59" s="207" t="str">
        <f t="shared" si="7"/>
        <v/>
      </c>
      <c r="V59" s="112"/>
      <c r="W59" s="112"/>
      <c r="X59" s="112"/>
      <c r="Y59" s="112"/>
      <c r="Z59" s="112"/>
      <c r="AA59" s="112"/>
      <c r="AB59" s="112"/>
      <c r="AC59" s="112"/>
      <c r="AD59" s="112"/>
      <c r="AE59" s="112"/>
      <c r="AF59" s="112"/>
      <c r="AG59" s="112"/>
      <c r="AI59" s="112"/>
      <c r="AJ59" s="112"/>
      <c r="AK59" s="112"/>
      <c r="AL59" s="112"/>
      <c r="AM59" s="112"/>
      <c r="AN59" s="112"/>
    </row>
    <row r="60" spans="4:40" s="119" customFormat="1" x14ac:dyDescent="0.2">
      <c r="D60" s="207" t="str">
        <f t="shared" si="4"/>
        <v/>
      </c>
      <c r="G60" s="112"/>
      <c r="H60" s="112"/>
      <c r="I60" s="112"/>
      <c r="J60" s="112"/>
      <c r="K60" s="112"/>
      <c r="M60" s="207" t="str">
        <f t="shared" si="5"/>
        <v/>
      </c>
      <c r="O60" s="207" t="str">
        <f t="shared" si="6"/>
        <v/>
      </c>
      <c r="R60" s="207" t="str">
        <f t="shared" si="7"/>
        <v/>
      </c>
      <c r="V60" s="112"/>
      <c r="W60" s="112"/>
      <c r="X60" s="112"/>
      <c r="Y60" s="112"/>
      <c r="Z60" s="112"/>
      <c r="AA60" s="112"/>
      <c r="AB60" s="112"/>
      <c r="AC60" s="112"/>
      <c r="AD60" s="112"/>
      <c r="AE60" s="112"/>
      <c r="AF60" s="112"/>
      <c r="AG60" s="112"/>
      <c r="AI60" s="112"/>
      <c r="AJ60" s="112"/>
      <c r="AK60" s="112"/>
      <c r="AL60" s="112"/>
      <c r="AM60" s="112"/>
      <c r="AN60" s="112"/>
    </row>
    <row r="61" spans="4:40" s="119" customFormat="1" x14ac:dyDescent="0.2">
      <c r="D61" s="207" t="str">
        <f t="shared" si="4"/>
        <v/>
      </c>
      <c r="G61" s="112"/>
      <c r="H61" s="112"/>
      <c r="I61" s="112"/>
      <c r="J61" s="112"/>
      <c r="K61" s="112"/>
      <c r="M61" s="207" t="str">
        <f t="shared" si="5"/>
        <v/>
      </c>
      <c r="O61" s="207" t="str">
        <f t="shared" si="6"/>
        <v/>
      </c>
      <c r="R61" s="207" t="str">
        <f t="shared" si="7"/>
        <v/>
      </c>
      <c r="V61" s="112"/>
      <c r="W61" s="112"/>
      <c r="X61" s="112"/>
      <c r="Y61" s="112"/>
      <c r="Z61" s="112"/>
      <c r="AA61" s="112"/>
      <c r="AB61" s="112"/>
      <c r="AC61" s="112"/>
      <c r="AD61" s="112"/>
      <c r="AE61" s="112"/>
      <c r="AF61" s="112"/>
      <c r="AG61" s="112"/>
      <c r="AI61" s="112"/>
      <c r="AJ61" s="112"/>
      <c r="AK61" s="112"/>
      <c r="AL61" s="112"/>
      <c r="AM61" s="112"/>
      <c r="AN61" s="112"/>
    </row>
    <row r="62" spans="4:40" s="119" customFormat="1" x14ac:dyDescent="0.2">
      <c r="D62" s="207" t="str">
        <f t="shared" si="4"/>
        <v/>
      </c>
      <c r="G62" s="112"/>
      <c r="H62" s="112"/>
      <c r="I62" s="112"/>
      <c r="J62" s="112"/>
      <c r="K62" s="112"/>
      <c r="M62" s="207" t="str">
        <f t="shared" si="5"/>
        <v/>
      </c>
      <c r="O62" s="207" t="str">
        <f t="shared" si="6"/>
        <v/>
      </c>
      <c r="R62" s="207" t="str">
        <f t="shared" si="7"/>
        <v/>
      </c>
      <c r="V62" s="112"/>
      <c r="W62" s="112"/>
      <c r="X62" s="112"/>
      <c r="Y62" s="112"/>
      <c r="Z62" s="112"/>
      <c r="AA62" s="112"/>
      <c r="AB62" s="112"/>
      <c r="AC62" s="112"/>
      <c r="AD62" s="112"/>
      <c r="AE62" s="112"/>
      <c r="AF62" s="112"/>
      <c r="AG62" s="112"/>
      <c r="AI62" s="112"/>
      <c r="AJ62" s="112"/>
      <c r="AK62" s="112"/>
      <c r="AL62" s="112"/>
      <c r="AM62" s="112"/>
      <c r="AN62" s="112"/>
    </row>
    <row r="63" spans="4:40" s="119" customFormat="1" x14ac:dyDescent="0.2">
      <c r="D63" s="207" t="str">
        <f t="shared" si="4"/>
        <v/>
      </c>
      <c r="G63" s="112"/>
      <c r="H63" s="112"/>
      <c r="I63" s="112"/>
      <c r="J63" s="112"/>
      <c r="K63" s="112"/>
      <c r="M63" s="207" t="str">
        <f t="shared" si="5"/>
        <v/>
      </c>
      <c r="O63" s="207" t="str">
        <f t="shared" si="6"/>
        <v/>
      </c>
      <c r="R63" s="207" t="str">
        <f t="shared" si="7"/>
        <v/>
      </c>
      <c r="V63" s="112"/>
      <c r="W63" s="112"/>
      <c r="X63" s="112"/>
      <c r="Y63" s="112"/>
      <c r="Z63" s="112"/>
      <c r="AA63" s="112"/>
      <c r="AB63" s="112"/>
      <c r="AC63" s="112"/>
      <c r="AD63" s="112"/>
      <c r="AE63" s="112"/>
      <c r="AF63" s="112"/>
      <c r="AG63" s="112"/>
      <c r="AI63" s="112"/>
      <c r="AJ63" s="112"/>
      <c r="AK63" s="112"/>
      <c r="AL63" s="112"/>
      <c r="AM63" s="112"/>
      <c r="AN63" s="112"/>
    </row>
    <row r="64" spans="4:40" s="119" customFormat="1" x14ac:dyDescent="0.2">
      <c r="D64" s="207" t="str">
        <f t="shared" si="4"/>
        <v/>
      </c>
      <c r="G64" s="112"/>
      <c r="H64" s="112"/>
      <c r="I64" s="112"/>
      <c r="J64" s="112"/>
      <c r="K64" s="112"/>
      <c r="M64" s="207" t="str">
        <f t="shared" si="5"/>
        <v/>
      </c>
      <c r="O64" s="207" t="str">
        <f t="shared" si="6"/>
        <v/>
      </c>
      <c r="R64" s="207" t="str">
        <f t="shared" si="7"/>
        <v/>
      </c>
      <c r="V64" s="112"/>
      <c r="W64" s="112"/>
      <c r="X64" s="112"/>
      <c r="Y64" s="112"/>
      <c r="Z64" s="112"/>
      <c r="AA64" s="112"/>
      <c r="AB64" s="112"/>
      <c r="AC64" s="112"/>
      <c r="AD64" s="112"/>
      <c r="AE64" s="112"/>
      <c r="AF64" s="112"/>
      <c r="AG64" s="112"/>
      <c r="AI64" s="112"/>
      <c r="AJ64" s="112"/>
      <c r="AK64" s="112"/>
      <c r="AL64" s="112"/>
      <c r="AM64" s="112"/>
      <c r="AN64" s="112"/>
    </row>
    <row r="65" spans="4:40" s="119" customFormat="1" x14ac:dyDescent="0.2">
      <c r="D65" s="207" t="str">
        <f t="shared" si="4"/>
        <v/>
      </c>
      <c r="G65" s="112"/>
      <c r="H65" s="112"/>
      <c r="I65" s="112"/>
      <c r="J65" s="112"/>
      <c r="K65" s="112"/>
      <c r="M65" s="207" t="str">
        <f t="shared" si="5"/>
        <v/>
      </c>
      <c r="O65" s="207" t="str">
        <f t="shared" si="6"/>
        <v/>
      </c>
      <c r="R65" s="207" t="str">
        <f t="shared" si="7"/>
        <v/>
      </c>
      <c r="V65" s="112"/>
      <c r="W65" s="112"/>
      <c r="X65" s="112"/>
      <c r="Y65" s="112"/>
      <c r="Z65" s="112"/>
      <c r="AA65" s="112"/>
      <c r="AB65" s="112"/>
      <c r="AC65" s="112"/>
      <c r="AD65" s="112"/>
      <c r="AE65" s="112"/>
      <c r="AF65" s="112"/>
      <c r="AG65" s="112"/>
      <c r="AI65" s="112"/>
      <c r="AJ65" s="112"/>
      <c r="AK65" s="112"/>
      <c r="AL65" s="112"/>
      <c r="AM65" s="112"/>
      <c r="AN65" s="112"/>
    </row>
    <row r="66" spans="4:40" s="119" customFormat="1" x14ac:dyDescent="0.2">
      <c r="D66" s="207" t="str">
        <f t="shared" si="4"/>
        <v/>
      </c>
      <c r="G66" s="112"/>
      <c r="H66" s="112"/>
      <c r="I66" s="112"/>
      <c r="J66" s="112"/>
      <c r="K66" s="112"/>
      <c r="M66" s="207" t="str">
        <f t="shared" si="5"/>
        <v/>
      </c>
      <c r="O66" s="207" t="str">
        <f t="shared" si="6"/>
        <v/>
      </c>
      <c r="R66" s="207" t="str">
        <f t="shared" si="7"/>
        <v/>
      </c>
      <c r="V66" s="112"/>
      <c r="W66" s="112"/>
      <c r="X66" s="112"/>
      <c r="Y66" s="112"/>
      <c r="Z66" s="112"/>
      <c r="AA66" s="112"/>
      <c r="AB66" s="112"/>
      <c r="AC66" s="112"/>
      <c r="AD66" s="112"/>
      <c r="AE66" s="112"/>
      <c r="AF66" s="112"/>
      <c r="AG66" s="112"/>
      <c r="AI66" s="112"/>
      <c r="AJ66" s="112"/>
      <c r="AK66" s="112"/>
      <c r="AL66" s="112"/>
      <c r="AM66" s="112"/>
      <c r="AN66" s="112"/>
    </row>
    <row r="67" spans="4:40" s="119" customFormat="1" x14ac:dyDescent="0.2">
      <c r="D67" s="207" t="str">
        <f t="shared" si="4"/>
        <v/>
      </c>
      <c r="G67" s="112"/>
      <c r="H67" s="112"/>
      <c r="I67" s="112"/>
      <c r="J67" s="112"/>
      <c r="K67" s="112"/>
      <c r="M67" s="207" t="str">
        <f t="shared" si="5"/>
        <v/>
      </c>
      <c r="O67" s="207" t="str">
        <f t="shared" si="6"/>
        <v/>
      </c>
      <c r="R67" s="207" t="str">
        <f t="shared" si="7"/>
        <v/>
      </c>
      <c r="V67" s="112"/>
      <c r="W67" s="112"/>
      <c r="X67" s="112"/>
      <c r="Y67" s="112"/>
      <c r="Z67" s="112"/>
      <c r="AA67" s="112"/>
      <c r="AB67" s="112"/>
      <c r="AC67" s="112"/>
      <c r="AD67" s="112"/>
      <c r="AE67" s="112"/>
      <c r="AF67" s="112"/>
      <c r="AG67" s="112"/>
      <c r="AI67" s="112"/>
      <c r="AJ67" s="112"/>
      <c r="AK67" s="112"/>
      <c r="AL67" s="112"/>
      <c r="AM67" s="112"/>
      <c r="AN67" s="112"/>
    </row>
    <row r="68" spans="4:40" s="119" customFormat="1" x14ac:dyDescent="0.2">
      <c r="D68" s="207" t="str">
        <f t="shared" si="4"/>
        <v/>
      </c>
      <c r="G68" s="112"/>
      <c r="H68" s="112"/>
      <c r="I68" s="112"/>
      <c r="J68" s="112"/>
      <c r="K68" s="112"/>
      <c r="M68" s="207" t="str">
        <f t="shared" si="5"/>
        <v/>
      </c>
      <c r="O68" s="207" t="str">
        <f t="shared" si="6"/>
        <v/>
      </c>
      <c r="R68" s="207" t="str">
        <f t="shared" si="7"/>
        <v/>
      </c>
      <c r="V68" s="112"/>
      <c r="W68" s="112"/>
      <c r="X68" s="112"/>
      <c r="Y68" s="112"/>
      <c r="Z68" s="112"/>
      <c r="AA68" s="112"/>
      <c r="AB68" s="112"/>
      <c r="AC68" s="112"/>
      <c r="AD68" s="112"/>
      <c r="AE68" s="112"/>
      <c r="AF68" s="112"/>
      <c r="AG68" s="112"/>
      <c r="AI68" s="112"/>
      <c r="AJ68" s="112"/>
      <c r="AK68" s="112"/>
      <c r="AL68" s="112"/>
      <c r="AM68" s="112"/>
      <c r="AN68" s="112"/>
    </row>
    <row r="69" spans="4:40" s="119" customFormat="1" x14ac:dyDescent="0.2">
      <c r="D69" s="207" t="str">
        <f t="shared" si="4"/>
        <v/>
      </c>
      <c r="G69" s="112"/>
      <c r="H69" s="112"/>
      <c r="I69" s="112"/>
      <c r="J69" s="112"/>
      <c r="K69" s="112"/>
      <c r="M69" s="207" t="str">
        <f t="shared" si="5"/>
        <v/>
      </c>
      <c r="O69" s="207" t="str">
        <f t="shared" si="6"/>
        <v/>
      </c>
      <c r="R69" s="207" t="str">
        <f t="shared" si="7"/>
        <v/>
      </c>
      <c r="V69" s="112"/>
      <c r="W69" s="112"/>
      <c r="X69" s="112"/>
      <c r="Y69" s="112"/>
      <c r="Z69" s="112"/>
      <c r="AA69" s="112"/>
      <c r="AB69" s="112"/>
      <c r="AC69" s="112"/>
      <c r="AD69" s="112"/>
      <c r="AE69" s="112"/>
      <c r="AF69" s="112"/>
      <c r="AG69" s="112"/>
      <c r="AI69" s="112"/>
      <c r="AJ69" s="112"/>
      <c r="AK69" s="112"/>
      <c r="AL69" s="112"/>
      <c r="AM69" s="112"/>
      <c r="AN69" s="112"/>
    </row>
    <row r="70" spans="4:40" s="119" customFormat="1" x14ac:dyDescent="0.2">
      <c r="D70" s="207" t="str">
        <f t="shared" si="4"/>
        <v/>
      </c>
      <c r="G70" s="112"/>
      <c r="H70" s="112"/>
      <c r="I70" s="112"/>
      <c r="J70" s="112"/>
      <c r="K70" s="112"/>
      <c r="M70" s="207" t="str">
        <f t="shared" si="5"/>
        <v/>
      </c>
      <c r="O70" s="207" t="str">
        <f t="shared" si="6"/>
        <v/>
      </c>
      <c r="R70" s="207" t="str">
        <f t="shared" si="7"/>
        <v/>
      </c>
      <c r="V70" s="112"/>
      <c r="W70" s="112"/>
      <c r="X70" s="112"/>
      <c r="Y70" s="112"/>
      <c r="Z70" s="112"/>
      <c r="AA70" s="112"/>
      <c r="AB70" s="112"/>
      <c r="AC70" s="112"/>
      <c r="AD70" s="112"/>
      <c r="AE70" s="112"/>
      <c r="AF70" s="112"/>
      <c r="AG70" s="112"/>
      <c r="AI70" s="112"/>
      <c r="AJ70" s="112"/>
      <c r="AK70" s="112"/>
      <c r="AL70" s="112"/>
      <c r="AM70" s="112"/>
      <c r="AN70" s="112"/>
    </row>
    <row r="71" spans="4:40" s="119" customFormat="1" x14ac:dyDescent="0.2">
      <c r="D71" s="207" t="str">
        <f t="shared" ref="D71:D134" si="8">IF(C71="","",(VLOOKUP(C71,Generic_Road_Names_Table_Array,2,FALSE)))</f>
        <v/>
      </c>
      <c r="G71" s="112"/>
      <c r="H71" s="112"/>
      <c r="I71" s="112"/>
      <c r="J71" s="112"/>
      <c r="K71" s="112"/>
      <c r="M71" s="207" t="str">
        <f t="shared" ref="M71:M134" si="9">IF(L71="","",(VLOOKUP(L71,Islands_Island_Type_Table_Array,2,FALSE)))</f>
        <v/>
      </c>
      <c r="O71" s="207" t="str">
        <f t="shared" ref="O71:O134" si="10">IF(N71="","",(VLOOKUP(N71,Islands_Island_Material_Table_Array,2,FALSE)))</f>
        <v/>
      </c>
      <c r="R71" s="207" t="str">
        <f t="shared" ref="R71:R134" si="11">IF(Q71="","",(VLOOKUP(Q71,Islands_Island_Shape_Table_Array,2,FALSE)))</f>
        <v/>
      </c>
      <c r="V71" s="112"/>
      <c r="W71" s="112"/>
      <c r="X71" s="112"/>
      <c r="Y71" s="112"/>
      <c r="Z71" s="112"/>
      <c r="AA71" s="112"/>
      <c r="AB71" s="112"/>
      <c r="AC71" s="112"/>
      <c r="AD71" s="112"/>
      <c r="AE71" s="112"/>
      <c r="AF71" s="112"/>
      <c r="AG71" s="112"/>
      <c r="AI71" s="112"/>
      <c r="AJ71" s="112"/>
      <c r="AK71" s="112"/>
      <c r="AL71" s="112"/>
      <c r="AM71" s="112"/>
      <c r="AN71" s="112"/>
    </row>
    <row r="72" spans="4:40" s="119" customFormat="1" x14ac:dyDescent="0.2">
      <c r="D72" s="207" t="str">
        <f t="shared" si="8"/>
        <v/>
      </c>
      <c r="G72" s="112"/>
      <c r="H72" s="112"/>
      <c r="I72" s="112"/>
      <c r="J72" s="112"/>
      <c r="K72" s="112"/>
      <c r="M72" s="207" t="str">
        <f t="shared" si="9"/>
        <v/>
      </c>
      <c r="O72" s="207" t="str">
        <f t="shared" si="10"/>
        <v/>
      </c>
      <c r="R72" s="207" t="str">
        <f t="shared" si="11"/>
        <v/>
      </c>
      <c r="V72" s="112"/>
      <c r="W72" s="112"/>
      <c r="X72" s="112"/>
      <c r="Y72" s="112"/>
      <c r="Z72" s="112"/>
      <c r="AA72" s="112"/>
      <c r="AB72" s="112"/>
      <c r="AC72" s="112"/>
      <c r="AD72" s="112"/>
      <c r="AE72" s="112"/>
      <c r="AF72" s="112"/>
      <c r="AG72" s="112"/>
      <c r="AI72" s="112"/>
      <c r="AJ72" s="112"/>
      <c r="AK72" s="112"/>
      <c r="AL72" s="112"/>
      <c r="AM72" s="112"/>
      <c r="AN72" s="112"/>
    </row>
    <row r="73" spans="4:40" s="119" customFormat="1" x14ac:dyDescent="0.2">
      <c r="D73" s="207" t="str">
        <f t="shared" si="8"/>
        <v/>
      </c>
      <c r="G73" s="112"/>
      <c r="H73" s="112"/>
      <c r="I73" s="112"/>
      <c r="J73" s="112"/>
      <c r="K73" s="112"/>
      <c r="M73" s="207" t="str">
        <f t="shared" si="9"/>
        <v/>
      </c>
      <c r="O73" s="207" t="str">
        <f t="shared" si="10"/>
        <v/>
      </c>
      <c r="R73" s="207" t="str">
        <f t="shared" si="11"/>
        <v/>
      </c>
      <c r="V73" s="112"/>
      <c r="W73" s="112"/>
      <c r="X73" s="112"/>
      <c r="Y73" s="112"/>
      <c r="Z73" s="112"/>
      <c r="AA73" s="112"/>
      <c r="AB73" s="112"/>
      <c r="AC73" s="112"/>
      <c r="AD73" s="112"/>
      <c r="AE73" s="112"/>
      <c r="AF73" s="112"/>
      <c r="AG73" s="112"/>
      <c r="AI73" s="112"/>
      <c r="AJ73" s="112"/>
      <c r="AK73" s="112"/>
      <c r="AL73" s="112"/>
      <c r="AM73" s="112"/>
      <c r="AN73" s="112"/>
    </row>
    <row r="74" spans="4:40" s="119" customFormat="1" x14ac:dyDescent="0.2">
      <c r="D74" s="207" t="str">
        <f t="shared" si="8"/>
        <v/>
      </c>
      <c r="G74" s="112"/>
      <c r="H74" s="112"/>
      <c r="I74" s="112"/>
      <c r="J74" s="112"/>
      <c r="K74" s="112"/>
      <c r="M74" s="207" t="str">
        <f t="shared" si="9"/>
        <v/>
      </c>
      <c r="O74" s="207" t="str">
        <f t="shared" si="10"/>
        <v/>
      </c>
      <c r="R74" s="207" t="str">
        <f t="shared" si="11"/>
        <v/>
      </c>
      <c r="V74" s="112"/>
      <c r="W74" s="112"/>
      <c r="X74" s="112"/>
      <c r="Y74" s="112"/>
      <c r="Z74" s="112"/>
      <c r="AA74" s="112"/>
      <c r="AB74" s="112"/>
      <c r="AC74" s="112"/>
      <c r="AD74" s="112"/>
      <c r="AE74" s="112"/>
      <c r="AF74" s="112"/>
      <c r="AG74" s="112"/>
      <c r="AI74" s="112"/>
      <c r="AJ74" s="112"/>
      <c r="AK74" s="112"/>
      <c r="AL74" s="112"/>
      <c r="AM74" s="112"/>
      <c r="AN74" s="112"/>
    </row>
    <row r="75" spans="4:40" s="119" customFormat="1" x14ac:dyDescent="0.2">
      <c r="D75" s="207" t="str">
        <f t="shared" si="8"/>
        <v/>
      </c>
      <c r="G75" s="112"/>
      <c r="H75" s="112"/>
      <c r="I75" s="112"/>
      <c r="J75" s="112"/>
      <c r="K75" s="112"/>
      <c r="M75" s="207" t="str">
        <f t="shared" si="9"/>
        <v/>
      </c>
      <c r="O75" s="207" t="str">
        <f t="shared" si="10"/>
        <v/>
      </c>
      <c r="R75" s="207" t="str">
        <f t="shared" si="11"/>
        <v/>
      </c>
      <c r="V75" s="112"/>
      <c r="W75" s="112"/>
      <c r="X75" s="112"/>
      <c r="Y75" s="112"/>
      <c r="Z75" s="112"/>
      <c r="AA75" s="112"/>
      <c r="AB75" s="112"/>
      <c r="AC75" s="112"/>
      <c r="AD75" s="112"/>
      <c r="AE75" s="112"/>
      <c r="AF75" s="112"/>
      <c r="AG75" s="112"/>
      <c r="AI75" s="112"/>
      <c r="AJ75" s="112"/>
      <c r="AK75" s="112"/>
      <c r="AL75" s="112"/>
      <c r="AM75" s="112"/>
      <c r="AN75" s="112"/>
    </row>
    <row r="76" spans="4:40" s="119" customFormat="1" x14ac:dyDescent="0.2">
      <c r="D76" s="207" t="str">
        <f t="shared" si="8"/>
        <v/>
      </c>
      <c r="G76" s="112"/>
      <c r="H76" s="112"/>
      <c r="I76" s="112"/>
      <c r="J76" s="112"/>
      <c r="K76" s="112"/>
      <c r="M76" s="207" t="str">
        <f t="shared" si="9"/>
        <v/>
      </c>
      <c r="O76" s="207" t="str">
        <f t="shared" si="10"/>
        <v/>
      </c>
      <c r="R76" s="207" t="str">
        <f t="shared" si="11"/>
        <v/>
      </c>
      <c r="V76" s="112"/>
      <c r="W76" s="112"/>
      <c r="X76" s="112"/>
      <c r="Y76" s="112"/>
      <c r="Z76" s="112"/>
      <c r="AA76" s="112"/>
      <c r="AB76" s="112"/>
      <c r="AC76" s="112"/>
      <c r="AD76" s="112"/>
      <c r="AE76" s="112"/>
      <c r="AF76" s="112"/>
      <c r="AG76" s="112"/>
      <c r="AI76" s="112"/>
      <c r="AJ76" s="112"/>
      <c r="AK76" s="112"/>
      <c r="AL76" s="112"/>
      <c r="AM76" s="112"/>
      <c r="AN76" s="112"/>
    </row>
    <row r="77" spans="4:40" s="119" customFormat="1" x14ac:dyDescent="0.2">
      <c r="D77" s="207" t="str">
        <f t="shared" si="8"/>
        <v/>
      </c>
      <c r="G77" s="112"/>
      <c r="H77" s="112"/>
      <c r="I77" s="112"/>
      <c r="J77" s="112"/>
      <c r="K77" s="112"/>
      <c r="M77" s="207" t="str">
        <f t="shared" si="9"/>
        <v/>
      </c>
      <c r="O77" s="207" t="str">
        <f t="shared" si="10"/>
        <v/>
      </c>
      <c r="R77" s="207" t="str">
        <f t="shared" si="11"/>
        <v/>
      </c>
      <c r="V77" s="112"/>
      <c r="W77" s="112"/>
      <c r="X77" s="112"/>
      <c r="Y77" s="112"/>
      <c r="Z77" s="112"/>
      <c r="AA77" s="112"/>
      <c r="AB77" s="112"/>
      <c r="AC77" s="112"/>
      <c r="AD77" s="112"/>
      <c r="AE77" s="112"/>
      <c r="AF77" s="112"/>
      <c r="AG77" s="112"/>
      <c r="AI77" s="112"/>
      <c r="AJ77" s="112"/>
      <c r="AK77" s="112"/>
      <c r="AL77" s="112"/>
      <c r="AM77" s="112"/>
      <c r="AN77" s="112"/>
    </row>
    <row r="78" spans="4:40" s="119" customFormat="1" x14ac:dyDescent="0.2">
      <c r="D78" s="207" t="str">
        <f t="shared" si="8"/>
        <v/>
      </c>
      <c r="G78" s="112"/>
      <c r="H78" s="112"/>
      <c r="I78" s="112"/>
      <c r="J78" s="112"/>
      <c r="K78" s="112"/>
      <c r="M78" s="207" t="str">
        <f t="shared" si="9"/>
        <v/>
      </c>
      <c r="O78" s="207" t="str">
        <f t="shared" si="10"/>
        <v/>
      </c>
      <c r="R78" s="207" t="str">
        <f t="shared" si="11"/>
        <v/>
      </c>
      <c r="V78" s="112"/>
      <c r="W78" s="112"/>
      <c r="X78" s="112"/>
      <c r="Y78" s="112"/>
      <c r="Z78" s="112"/>
      <c r="AA78" s="112"/>
      <c r="AB78" s="112"/>
      <c r="AC78" s="112"/>
      <c r="AD78" s="112"/>
      <c r="AE78" s="112"/>
      <c r="AF78" s="112"/>
      <c r="AG78" s="112"/>
      <c r="AI78" s="112"/>
      <c r="AJ78" s="112"/>
      <c r="AK78" s="112"/>
      <c r="AL78" s="112"/>
      <c r="AM78" s="112"/>
      <c r="AN78" s="112"/>
    </row>
    <row r="79" spans="4:40" s="119" customFormat="1" x14ac:dyDescent="0.2">
      <c r="D79" s="207" t="str">
        <f t="shared" si="8"/>
        <v/>
      </c>
      <c r="G79" s="112"/>
      <c r="H79" s="112"/>
      <c r="I79" s="112"/>
      <c r="J79" s="112"/>
      <c r="K79" s="112"/>
      <c r="M79" s="207" t="str">
        <f t="shared" si="9"/>
        <v/>
      </c>
      <c r="O79" s="207" t="str">
        <f t="shared" si="10"/>
        <v/>
      </c>
      <c r="R79" s="207" t="str">
        <f t="shared" si="11"/>
        <v/>
      </c>
      <c r="V79" s="112"/>
      <c r="W79" s="112"/>
      <c r="X79" s="112"/>
      <c r="Y79" s="112"/>
      <c r="Z79" s="112"/>
      <c r="AA79" s="112"/>
      <c r="AB79" s="112"/>
      <c r="AC79" s="112"/>
      <c r="AD79" s="112"/>
      <c r="AE79" s="112"/>
      <c r="AF79" s="112"/>
      <c r="AG79" s="112"/>
      <c r="AI79" s="112"/>
      <c r="AJ79" s="112"/>
      <c r="AK79" s="112"/>
      <c r="AL79" s="112"/>
      <c r="AM79" s="112"/>
      <c r="AN79" s="112"/>
    </row>
    <row r="80" spans="4:40" s="119" customFormat="1" x14ac:dyDescent="0.2">
      <c r="D80" s="207" t="str">
        <f t="shared" si="8"/>
        <v/>
      </c>
      <c r="G80" s="112"/>
      <c r="H80" s="112"/>
      <c r="I80" s="112"/>
      <c r="J80" s="112"/>
      <c r="K80" s="112"/>
      <c r="M80" s="207" t="str">
        <f t="shared" si="9"/>
        <v/>
      </c>
      <c r="O80" s="207" t="str">
        <f t="shared" si="10"/>
        <v/>
      </c>
      <c r="R80" s="207" t="str">
        <f t="shared" si="11"/>
        <v/>
      </c>
      <c r="V80" s="112"/>
      <c r="W80" s="112"/>
      <c r="X80" s="112"/>
      <c r="Y80" s="112"/>
      <c r="Z80" s="112"/>
      <c r="AA80" s="112"/>
      <c r="AB80" s="112"/>
      <c r="AC80" s="112"/>
      <c r="AD80" s="112"/>
      <c r="AE80" s="112"/>
      <c r="AF80" s="112"/>
      <c r="AG80" s="112"/>
      <c r="AI80" s="112"/>
      <c r="AJ80" s="112"/>
      <c r="AK80" s="112"/>
      <c r="AL80" s="112"/>
      <c r="AM80" s="112"/>
      <c r="AN80" s="112"/>
    </row>
    <row r="81" spans="4:40" s="119" customFormat="1" x14ac:dyDescent="0.2">
      <c r="D81" s="207" t="str">
        <f t="shared" si="8"/>
        <v/>
      </c>
      <c r="G81" s="112"/>
      <c r="H81" s="112"/>
      <c r="I81" s="112"/>
      <c r="J81" s="112"/>
      <c r="K81" s="112"/>
      <c r="M81" s="207" t="str">
        <f t="shared" si="9"/>
        <v/>
      </c>
      <c r="O81" s="207" t="str">
        <f t="shared" si="10"/>
        <v/>
      </c>
      <c r="R81" s="207" t="str">
        <f t="shared" si="11"/>
        <v/>
      </c>
      <c r="V81" s="112"/>
      <c r="W81" s="112"/>
      <c r="X81" s="112"/>
      <c r="Y81" s="112"/>
      <c r="Z81" s="112"/>
      <c r="AA81" s="112"/>
      <c r="AB81" s="112"/>
      <c r="AC81" s="112"/>
      <c r="AD81" s="112"/>
      <c r="AE81" s="112"/>
      <c r="AF81" s="112"/>
      <c r="AG81" s="112"/>
      <c r="AI81" s="112"/>
      <c r="AJ81" s="112"/>
      <c r="AK81" s="112"/>
      <c r="AL81" s="112"/>
      <c r="AM81" s="112"/>
      <c r="AN81" s="112"/>
    </row>
    <row r="82" spans="4:40" s="119" customFormat="1" x14ac:dyDescent="0.2">
      <c r="D82" s="207" t="str">
        <f t="shared" si="8"/>
        <v/>
      </c>
      <c r="G82" s="112"/>
      <c r="H82" s="112"/>
      <c r="I82" s="112"/>
      <c r="J82" s="112"/>
      <c r="K82" s="112"/>
      <c r="M82" s="207" t="str">
        <f t="shared" si="9"/>
        <v/>
      </c>
      <c r="O82" s="207" t="str">
        <f t="shared" si="10"/>
        <v/>
      </c>
      <c r="R82" s="207" t="str">
        <f t="shared" si="11"/>
        <v/>
      </c>
      <c r="V82" s="112"/>
      <c r="W82" s="112"/>
      <c r="X82" s="112"/>
      <c r="Y82" s="112"/>
      <c r="Z82" s="112"/>
      <c r="AA82" s="112"/>
      <c r="AB82" s="112"/>
      <c r="AC82" s="112"/>
      <c r="AD82" s="112"/>
      <c r="AE82" s="112"/>
      <c r="AF82" s="112"/>
      <c r="AG82" s="112"/>
      <c r="AI82" s="112"/>
      <c r="AJ82" s="112"/>
      <c r="AK82" s="112"/>
      <c r="AL82" s="112"/>
      <c r="AM82" s="112"/>
      <c r="AN82" s="112"/>
    </row>
    <row r="83" spans="4:40" s="119" customFormat="1" x14ac:dyDescent="0.2">
      <c r="D83" s="207" t="str">
        <f t="shared" si="8"/>
        <v/>
      </c>
      <c r="G83" s="112"/>
      <c r="H83" s="112"/>
      <c r="I83" s="112"/>
      <c r="J83" s="112"/>
      <c r="K83" s="112"/>
      <c r="M83" s="207" t="str">
        <f t="shared" si="9"/>
        <v/>
      </c>
      <c r="O83" s="207" t="str">
        <f t="shared" si="10"/>
        <v/>
      </c>
      <c r="R83" s="207" t="str">
        <f t="shared" si="11"/>
        <v/>
      </c>
      <c r="V83" s="112"/>
      <c r="W83" s="112"/>
      <c r="X83" s="112"/>
      <c r="Y83" s="112"/>
      <c r="Z83" s="112"/>
      <c r="AA83" s="112"/>
      <c r="AB83" s="112"/>
      <c r="AC83" s="112"/>
      <c r="AD83" s="112"/>
      <c r="AE83" s="112"/>
      <c r="AF83" s="112"/>
      <c r="AG83" s="112"/>
      <c r="AI83" s="112"/>
      <c r="AJ83" s="112"/>
      <c r="AK83" s="112"/>
      <c r="AL83" s="112"/>
      <c r="AM83" s="112"/>
      <c r="AN83" s="112"/>
    </row>
    <row r="84" spans="4:40" s="119" customFormat="1" x14ac:dyDescent="0.2">
      <c r="D84" s="207" t="str">
        <f t="shared" si="8"/>
        <v/>
      </c>
      <c r="G84" s="112"/>
      <c r="H84" s="112"/>
      <c r="I84" s="112"/>
      <c r="J84" s="112"/>
      <c r="K84" s="112"/>
      <c r="M84" s="207" t="str">
        <f t="shared" si="9"/>
        <v/>
      </c>
      <c r="O84" s="207" t="str">
        <f t="shared" si="10"/>
        <v/>
      </c>
      <c r="R84" s="207" t="str">
        <f t="shared" si="11"/>
        <v/>
      </c>
      <c r="V84" s="112"/>
      <c r="W84" s="112"/>
      <c r="X84" s="112"/>
      <c r="Y84" s="112"/>
      <c r="Z84" s="112"/>
      <c r="AA84" s="112"/>
      <c r="AB84" s="112"/>
      <c r="AC84" s="112"/>
      <c r="AD84" s="112"/>
      <c r="AE84" s="112"/>
      <c r="AF84" s="112"/>
      <c r="AG84" s="112"/>
      <c r="AI84" s="112"/>
      <c r="AJ84" s="112"/>
      <c r="AK84" s="112"/>
      <c r="AL84" s="112"/>
      <c r="AM84" s="112"/>
      <c r="AN84" s="112"/>
    </row>
    <row r="85" spans="4:40" s="119" customFormat="1" x14ac:dyDescent="0.2">
      <c r="D85" s="207" t="str">
        <f t="shared" si="8"/>
        <v/>
      </c>
      <c r="G85" s="112"/>
      <c r="H85" s="112"/>
      <c r="I85" s="112"/>
      <c r="J85" s="112"/>
      <c r="K85" s="112"/>
      <c r="M85" s="207" t="str">
        <f t="shared" si="9"/>
        <v/>
      </c>
      <c r="O85" s="207" t="str">
        <f t="shared" si="10"/>
        <v/>
      </c>
      <c r="R85" s="207" t="str">
        <f t="shared" si="11"/>
        <v/>
      </c>
      <c r="V85" s="112"/>
      <c r="W85" s="112"/>
      <c r="X85" s="112"/>
      <c r="Y85" s="112"/>
      <c r="Z85" s="112"/>
      <c r="AA85" s="112"/>
      <c r="AB85" s="112"/>
      <c r="AC85" s="112"/>
      <c r="AD85" s="112"/>
      <c r="AE85" s="112"/>
      <c r="AF85" s="112"/>
      <c r="AG85" s="112"/>
      <c r="AI85" s="112"/>
      <c r="AJ85" s="112"/>
      <c r="AK85" s="112"/>
      <c r="AL85" s="112"/>
      <c r="AM85" s="112"/>
      <c r="AN85" s="112"/>
    </row>
    <row r="86" spans="4:40" s="119" customFormat="1" x14ac:dyDescent="0.2">
      <c r="D86" s="207" t="str">
        <f t="shared" si="8"/>
        <v/>
      </c>
      <c r="G86" s="112"/>
      <c r="H86" s="112"/>
      <c r="I86" s="112"/>
      <c r="J86" s="112"/>
      <c r="K86" s="112"/>
      <c r="M86" s="207" t="str">
        <f t="shared" si="9"/>
        <v/>
      </c>
      <c r="O86" s="207" t="str">
        <f t="shared" si="10"/>
        <v/>
      </c>
      <c r="R86" s="207" t="str">
        <f t="shared" si="11"/>
        <v/>
      </c>
      <c r="V86" s="112"/>
      <c r="W86" s="112"/>
      <c r="X86" s="112"/>
      <c r="Y86" s="112"/>
      <c r="Z86" s="112"/>
      <c r="AA86" s="112"/>
      <c r="AB86" s="112"/>
      <c r="AC86" s="112"/>
      <c r="AD86" s="112"/>
      <c r="AE86" s="112"/>
      <c r="AF86" s="112"/>
      <c r="AG86" s="112"/>
      <c r="AI86" s="112"/>
      <c r="AJ86" s="112"/>
      <c r="AK86" s="112"/>
      <c r="AL86" s="112"/>
      <c r="AM86" s="112"/>
      <c r="AN86" s="112"/>
    </row>
    <row r="87" spans="4:40" s="119" customFormat="1" x14ac:dyDescent="0.2">
      <c r="D87" s="207" t="str">
        <f t="shared" si="8"/>
        <v/>
      </c>
      <c r="G87" s="112"/>
      <c r="H87" s="112"/>
      <c r="I87" s="112"/>
      <c r="J87" s="112"/>
      <c r="K87" s="112"/>
      <c r="M87" s="207" t="str">
        <f t="shared" si="9"/>
        <v/>
      </c>
      <c r="O87" s="207" t="str">
        <f t="shared" si="10"/>
        <v/>
      </c>
      <c r="R87" s="207" t="str">
        <f t="shared" si="11"/>
        <v/>
      </c>
      <c r="V87" s="112"/>
      <c r="W87" s="112"/>
      <c r="X87" s="112"/>
      <c r="Y87" s="112"/>
      <c r="Z87" s="112"/>
      <c r="AA87" s="112"/>
      <c r="AB87" s="112"/>
      <c r="AC87" s="112"/>
      <c r="AD87" s="112"/>
      <c r="AE87" s="112"/>
      <c r="AF87" s="112"/>
      <c r="AG87" s="112"/>
      <c r="AI87" s="112"/>
      <c r="AJ87" s="112"/>
      <c r="AK87" s="112"/>
      <c r="AL87" s="112"/>
      <c r="AM87" s="112"/>
      <c r="AN87" s="112"/>
    </row>
    <row r="88" spans="4:40" s="119" customFormat="1" x14ac:dyDescent="0.2">
      <c r="D88" s="207" t="str">
        <f t="shared" si="8"/>
        <v/>
      </c>
      <c r="G88" s="112"/>
      <c r="H88" s="112"/>
      <c r="I88" s="112"/>
      <c r="J88" s="112"/>
      <c r="K88" s="112"/>
      <c r="M88" s="207" t="str">
        <f t="shared" si="9"/>
        <v/>
      </c>
      <c r="O88" s="207" t="str">
        <f t="shared" si="10"/>
        <v/>
      </c>
      <c r="R88" s="207" t="str">
        <f t="shared" si="11"/>
        <v/>
      </c>
      <c r="V88" s="112"/>
      <c r="W88" s="112"/>
      <c r="X88" s="112"/>
      <c r="Y88" s="112"/>
      <c r="Z88" s="112"/>
      <c r="AA88" s="112"/>
      <c r="AB88" s="112"/>
      <c r="AC88" s="112"/>
      <c r="AD88" s="112"/>
      <c r="AE88" s="112"/>
      <c r="AF88" s="112"/>
      <c r="AG88" s="112"/>
      <c r="AI88" s="112"/>
      <c r="AJ88" s="112"/>
      <c r="AK88" s="112"/>
      <c r="AL88" s="112"/>
      <c r="AM88" s="112"/>
      <c r="AN88" s="112"/>
    </row>
    <row r="89" spans="4:40" s="119" customFormat="1" x14ac:dyDescent="0.2">
      <c r="D89" s="207" t="str">
        <f t="shared" si="8"/>
        <v/>
      </c>
      <c r="G89" s="112"/>
      <c r="H89" s="112"/>
      <c r="I89" s="112"/>
      <c r="J89" s="112"/>
      <c r="K89" s="112"/>
      <c r="M89" s="207" t="str">
        <f t="shared" si="9"/>
        <v/>
      </c>
      <c r="O89" s="207" t="str">
        <f t="shared" si="10"/>
        <v/>
      </c>
      <c r="R89" s="207" t="str">
        <f t="shared" si="11"/>
        <v/>
      </c>
      <c r="V89" s="112"/>
      <c r="W89" s="112"/>
      <c r="X89" s="112"/>
      <c r="Y89" s="112"/>
      <c r="Z89" s="112"/>
      <c r="AA89" s="112"/>
      <c r="AB89" s="112"/>
      <c r="AC89" s="112"/>
      <c r="AD89" s="112"/>
      <c r="AE89" s="112"/>
      <c r="AF89" s="112"/>
      <c r="AG89" s="112"/>
      <c r="AI89" s="112"/>
      <c r="AJ89" s="112"/>
      <c r="AK89" s="112"/>
      <c r="AL89" s="112"/>
      <c r="AM89" s="112"/>
      <c r="AN89" s="112"/>
    </row>
    <row r="90" spans="4:40" s="119" customFormat="1" x14ac:dyDescent="0.2">
      <c r="D90" s="207" t="str">
        <f t="shared" si="8"/>
        <v/>
      </c>
      <c r="G90" s="112"/>
      <c r="H90" s="112"/>
      <c r="I90" s="112"/>
      <c r="J90" s="112"/>
      <c r="K90" s="112"/>
      <c r="M90" s="207" t="str">
        <f t="shared" si="9"/>
        <v/>
      </c>
      <c r="O90" s="207" t="str">
        <f t="shared" si="10"/>
        <v/>
      </c>
      <c r="R90" s="207" t="str">
        <f t="shared" si="11"/>
        <v/>
      </c>
      <c r="V90" s="112"/>
      <c r="W90" s="112"/>
      <c r="X90" s="112"/>
      <c r="Y90" s="112"/>
      <c r="Z90" s="112"/>
      <c r="AA90" s="112"/>
      <c r="AB90" s="112"/>
      <c r="AC90" s="112"/>
      <c r="AD90" s="112"/>
      <c r="AE90" s="112"/>
      <c r="AF90" s="112"/>
      <c r="AG90" s="112"/>
      <c r="AI90" s="112"/>
      <c r="AJ90" s="112"/>
      <c r="AK90" s="112"/>
      <c r="AL90" s="112"/>
      <c r="AM90" s="112"/>
      <c r="AN90" s="112"/>
    </row>
    <row r="91" spans="4:40" s="119" customFormat="1" x14ac:dyDescent="0.2">
      <c r="D91" s="207" t="str">
        <f t="shared" si="8"/>
        <v/>
      </c>
      <c r="G91" s="112"/>
      <c r="H91" s="112"/>
      <c r="I91" s="112"/>
      <c r="J91" s="112"/>
      <c r="K91" s="112"/>
      <c r="M91" s="207" t="str">
        <f t="shared" si="9"/>
        <v/>
      </c>
      <c r="O91" s="207" t="str">
        <f t="shared" si="10"/>
        <v/>
      </c>
      <c r="R91" s="207" t="str">
        <f t="shared" si="11"/>
        <v/>
      </c>
      <c r="V91" s="112"/>
      <c r="W91" s="112"/>
      <c r="X91" s="112"/>
      <c r="Y91" s="112"/>
      <c r="Z91" s="112"/>
      <c r="AA91" s="112"/>
      <c r="AB91" s="112"/>
      <c r="AC91" s="112"/>
      <c r="AD91" s="112"/>
      <c r="AE91" s="112"/>
      <c r="AF91" s="112"/>
      <c r="AG91" s="112"/>
      <c r="AI91" s="112"/>
      <c r="AJ91" s="112"/>
      <c r="AK91" s="112"/>
      <c r="AL91" s="112"/>
      <c r="AM91" s="112"/>
      <c r="AN91" s="112"/>
    </row>
    <row r="92" spans="4:40" s="119" customFormat="1" x14ac:dyDescent="0.2">
      <c r="D92" s="207" t="str">
        <f t="shared" si="8"/>
        <v/>
      </c>
      <c r="G92" s="112"/>
      <c r="H92" s="112"/>
      <c r="I92" s="112"/>
      <c r="J92" s="112"/>
      <c r="K92" s="112"/>
      <c r="M92" s="207" t="str">
        <f t="shared" si="9"/>
        <v/>
      </c>
      <c r="O92" s="207" t="str">
        <f t="shared" si="10"/>
        <v/>
      </c>
      <c r="R92" s="207" t="str">
        <f t="shared" si="11"/>
        <v/>
      </c>
      <c r="V92" s="112"/>
      <c r="W92" s="112"/>
      <c r="X92" s="112"/>
      <c r="Y92" s="112"/>
      <c r="Z92" s="112"/>
      <c r="AA92" s="112"/>
      <c r="AB92" s="112"/>
      <c r="AC92" s="112"/>
      <c r="AD92" s="112"/>
      <c r="AE92" s="112"/>
      <c r="AF92" s="112"/>
      <c r="AG92" s="112"/>
      <c r="AI92" s="112"/>
      <c r="AJ92" s="112"/>
      <c r="AK92" s="112"/>
      <c r="AL92" s="112"/>
      <c r="AM92" s="112"/>
      <c r="AN92" s="112"/>
    </row>
    <row r="93" spans="4:40" s="119" customFormat="1" x14ac:dyDescent="0.2">
      <c r="D93" s="207" t="str">
        <f t="shared" si="8"/>
        <v/>
      </c>
      <c r="G93" s="112"/>
      <c r="H93" s="112"/>
      <c r="I93" s="112"/>
      <c r="J93" s="112"/>
      <c r="K93" s="112"/>
      <c r="M93" s="207" t="str">
        <f t="shared" si="9"/>
        <v/>
      </c>
      <c r="O93" s="207" t="str">
        <f t="shared" si="10"/>
        <v/>
      </c>
      <c r="R93" s="207" t="str">
        <f t="shared" si="11"/>
        <v/>
      </c>
      <c r="V93" s="112"/>
      <c r="W93" s="112"/>
      <c r="X93" s="112"/>
      <c r="Y93" s="112"/>
      <c r="Z93" s="112"/>
      <c r="AA93" s="112"/>
      <c r="AB93" s="112"/>
      <c r="AC93" s="112"/>
      <c r="AD93" s="112"/>
      <c r="AE93" s="112"/>
      <c r="AF93" s="112"/>
      <c r="AG93" s="112"/>
      <c r="AI93" s="112"/>
      <c r="AJ93" s="112"/>
      <c r="AK93" s="112"/>
      <c r="AL93" s="112"/>
      <c r="AM93" s="112"/>
      <c r="AN93" s="112"/>
    </row>
    <row r="94" spans="4:40" s="119" customFormat="1" x14ac:dyDescent="0.2">
      <c r="D94" s="207" t="str">
        <f t="shared" si="8"/>
        <v/>
      </c>
      <c r="G94" s="112"/>
      <c r="H94" s="112"/>
      <c r="I94" s="112"/>
      <c r="J94" s="112"/>
      <c r="K94" s="112"/>
      <c r="M94" s="207" t="str">
        <f t="shared" si="9"/>
        <v/>
      </c>
      <c r="O94" s="207" t="str">
        <f t="shared" si="10"/>
        <v/>
      </c>
      <c r="R94" s="207" t="str">
        <f t="shared" si="11"/>
        <v/>
      </c>
      <c r="V94" s="112"/>
      <c r="W94" s="112"/>
      <c r="X94" s="112"/>
      <c r="Y94" s="112"/>
      <c r="Z94" s="112"/>
      <c r="AA94" s="112"/>
      <c r="AB94" s="112"/>
      <c r="AC94" s="112"/>
      <c r="AD94" s="112"/>
      <c r="AE94" s="112"/>
      <c r="AF94" s="112"/>
      <c r="AG94" s="112"/>
      <c r="AI94" s="112"/>
      <c r="AJ94" s="112"/>
      <c r="AK94" s="112"/>
      <c r="AL94" s="112"/>
      <c r="AM94" s="112"/>
      <c r="AN94" s="112"/>
    </row>
    <row r="95" spans="4:40" s="119" customFormat="1" x14ac:dyDescent="0.2">
      <c r="D95" s="207" t="str">
        <f t="shared" si="8"/>
        <v/>
      </c>
      <c r="G95" s="112"/>
      <c r="H95" s="112"/>
      <c r="I95" s="112"/>
      <c r="J95" s="112"/>
      <c r="K95" s="112"/>
      <c r="M95" s="207" t="str">
        <f t="shared" si="9"/>
        <v/>
      </c>
      <c r="O95" s="207" t="str">
        <f t="shared" si="10"/>
        <v/>
      </c>
      <c r="R95" s="207" t="str">
        <f t="shared" si="11"/>
        <v/>
      </c>
      <c r="V95" s="112"/>
      <c r="W95" s="112"/>
      <c r="X95" s="112"/>
      <c r="Y95" s="112"/>
      <c r="Z95" s="112"/>
      <c r="AA95" s="112"/>
      <c r="AB95" s="112"/>
      <c r="AC95" s="112"/>
      <c r="AD95" s="112"/>
      <c r="AE95" s="112"/>
      <c r="AF95" s="112"/>
      <c r="AG95" s="112"/>
      <c r="AI95" s="112"/>
      <c r="AJ95" s="112"/>
      <c r="AK95" s="112"/>
      <c r="AL95" s="112"/>
      <c r="AM95" s="112"/>
      <c r="AN95" s="112"/>
    </row>
    <row r="96" spans="4:40" s="119" customFormat="1" x14ac:dyDescent="0.2">
      <c r="D96" s="207" t="str">
        <f t="shared" si="8"/>
        <v/>
      </c>
      <c r="G96" s="112"/>
      <c r="H96" s="112"/>
      <c r="I96" s="112"/>
      <c r="J96" s="112"/>
      <c r="K96" s="112"/>
      <c r="M96" s="207" t="str">
        <f t="shared" si="9"/>
        <v/>
      </c>
      <c r="O96" s="207" t="str">
        <f t="shared" si="10"/>
        <v/>
      </c>
      <c r="R96" s="207" t="str">
        <f t="shared" si="11"/>
        <v/>
      </c>
      <c r="V96" s="112"/>
      <c r="W96" s="112"/>
      <c r="X96" s="112"/>
      <c r="Y96" s="112"/>
      <c r="Z96" s="112"/>
      <c r="AA96" s="112"/>
      <c r="AB96" s="112"/>
      <c r="AC96" s="112"/>
      <c r="AD96" s="112"/>
      <c r="AE96" s="112"/>
      <c r="AF96" s="112"/>
      <c r="AG96" s="112"/>
      <c r="AI96" s="112"/>
      <c r="AJ96" s="112"/>
      <c r="AK96" s="112"/>
      <c r="AL96" s="112"/>
      <c r="AM96" s="112"/>
      <c r="AN96" s="112"/>
    </row>
    <row r="97" spans="4:40" s="119" customFormat="1" x14ac:dyDescent="0.2">
      <c r="D97" s="207" t="str">
        <f t="shared" si="8"/>
        <v/>
      </c>
      <c r="G97" s="112"/>
      <c r="H97" s="112"/>
      <c r="I97" s="112"/>
      <c r="J97" s="112"/>
      <c r="K97" s="112"/>
      <c r="M97" s="207" t="str">
        <f t="shared" si="9"/>
        <v/>
      </c>
      <c r="O97" s="207" t="str">
        <f t="shared" si="10"/>
        <v/>
      </c>
      <c r="R97" s="207" t="str">
        <f t="shared" si="11"/>
        <v/>
      </c>
      <c r="V97" s="112"/>
      <c r="W97" s="112"/>
      <c r="X97" s="112"/>
      <c r="Y97" s="112"/>
      <c r="Z97" s="112"/>
      <c r="AA97" s="112"/>
      <c r="AB97" s="112"/>
      <c r="AC97" s="112"/>
      <c r="AD97" s="112"/>
      <c r="AE97" s="112"/>
      <c r="AF97" s="112"/>
      <c r="AG97" s="112"/>
      <c r="AI97" s="112"/>
      <c r="AJ97" s="112"/>
      <c r="AK97" s="112"/>
      <c r="AL97" s="112"/>
      <c r="AM97" s="112"/>
      <c r="AN97" s="112"/>
    </row>
    <row r="98" spans="4:40" s="119" customFormat="1" x14ac:dyDescent="0.2">
      <c r="D98" s="207" t="str">
        <f t="shared" si="8"/>
        <v/>
      </c>
      <c r="G98" s="112"/>
      <c r="H98" s="112"/>
      <c r="I98" s="112"/>
      <c r="J98" s="112"/>
      <c r="K98" s="112"/>
      <c r="M98" s="207" t="str">
        <f t="shared" si="9"/>
        <v/>
      </c>
      <c r="O98" s="207" t="str">
        <f t="shared" si="10"/>
        <v/>
      </c>
      <c r="R98" s="207" t="str">
        <f t="shared" si="11"/>
        <v/>
      </c>
      <c r="V98" s="112"/>
      <c r="W98" s="112"/>
      <c r="X98" s="112"/>
      <c r="Y98" s="112"/>
      <c r="Z98" s="112"/>
      <c r="AA98" s="112"/>
      <c r="AB98" s="112"/>
      <c r="AC98" s="112"/>
      <c r="AD98" s="112"/>
      <c r="AE98" s="112"/>
      <c r="AF98" s="112"/>
      <c r="AG98" s="112"/>
      <c r="AI98" s="112"/>
      <c r="AJ98" s="112"/>
      <c r="AK98" s="112"/>
      <c r="AL98" s="112"/>
      <c r="AM98" s="112"/>
      <c r="AN98" s="112"/>
    </row>
    <row r="99" spans="4:40" s="119" customFormat="1" x14ac:dyDescent="0.2">
      <c r="D99" s="207" t="str">
        <f t="shared" si="8"/>
        <v/>
      </c>
      <c r="G99" s="112"/>
      <c r="H99" s="112"/>
      <c r="I99" s="112"/>
      <c r="J99" s="112"/>
      <c r="K99" s="112"/>
      <c r="M99" s="207" t="str">
        <f t="shared" si="9"/>
        <v/>
      </c>
      <c r="O99" s="207" t="str">
        <f t="shared" si="10"/>
        <v/>
      </c>
      <c r="R99" s="207" t="str">
        <f t="shared" si="11"/>
        <v/>
      </c>
      <c r="V99" s="112"/>
      <c r="W99" s="112"/>
      <c r="X99" s="112"/>
      <c r="Y99" s="112"/>
      <c r="Z99" s="112"/>
      <c r="AA99" s="112"/>
      <c r="AB99" s="112"/>
      <c r="AC99" s="112"/>
      <c r="AD99" s="112"/>
      <c r="AE99" s="112"/>
      <c r="AF99" s="112"/>
      <c r="AG99" s="112"/>
      <c r="AI99" s="112"/>
      <c r="AJ99" s="112"/>
      <c r="AK99" s="112"/>
      <c r="AL99" s="112"/>
      <c r="AM99" s="112"/>
      <c r="AN99" s="112"/>
    </row>
    <row r="100" spans="4:40" s="119" customFormat="1" x14ac:dyDescent="0.2">
      <c r="D100" s="207" t="str">
        <f t="shared" si="8"/>
        <v/>
      </c>
      <c r="G100" s="112"/>
      <c r="H100" s="112"/>
      <c r="I100" s="112"/>
      <c r="J100" s="112"/>
      <c r="K100" s="112"/>
      <c r="M100" s="207" t="str">
        <f t="shared" si="9"/>
        <v/>
      </c>
      <c r="O100" s="207" t="str">
        <f t="shared" si="10"/>
        <v/>
      </c>
      <c r="R100" s="207" t="str">
        <f t="shared" si="11"/>
        <v/>
      </c>
      <c r="V100" s="112"/>
      <c r="W100" s="112"/>
      <c r="X100" s="112"/>
      <c r="Y100" s="112"/>
      <c r="Z100" s="112"/>
      <c r="AA100" s="112"/>
      <c r="AB100" s="112"/>
      <c r="AC100" s="112"/>
      <c r="AD100" s="112"/>
      <c r="AE100" s="112"/>
      <c r="AF100" s="112"/>
      <c r="AG100" s="112"/>
      <c r="AI100" s="112"/>
      <c r="AJ100" s="112"/>
      <c r="AK100" s="112"/>
      <c r="AL100" s="112"/>
      <c r="AM100" s="112"/>
      <c r="AN100" s="112"/>
    </row>
    <row r="101" spans="4:40" s="119" customFormat="1" x14ac:dyDescent="0.2">
      <c r="D101" s="207" t="str">
        <f t="shared" si="8"/>
        <v/>
      </c>
      <c r="G101" s="112"/>
      <c r="H101" s="112"/>
      <c r="I101" s="112"/>
      <c r="J101" s="112"/>
      <c r="K101" s="112"/>
      <c r="M101" s="207" t="str">
        <f t="shared" si="9"/>
        <v/>
      </c>
      <c r="O101" s="207" t="str">
        <f t="shared" si="10"/>
        <v/>
      </c>
      <c r="R101" s="207" t="str">
        <f t="shared" si="11"/>
        <v/>
      </c>
      <c r="V101" s="112"/>
      <c r="W101" s="112"/>
      <c r="X101" s="112"/>
      <c r="Y101" s="112"/>
      <c r="Z101" s="112"/>
      <c r="AA101" s="112"/>
      <c r="AB101" s="112"/>
      <c r="AC101" s="112"/>
      <c r="AD101" s="112"/>
      <c r="AE101" s="112"/>
      <c r="AF101" s="112"/>
      <c r="AG101" s="112"/>
      <c r="AI101" s="112"/>
      <c r="AJ101" s="112"/>
      <c r="AK101" s="112"/>
      <c r="AL101" s="112"/>
      <c r="AM101" s="112"/>
      <c r="AN101" s="112"/>
    </row>
    <row r="102" spans="4:40" s="119" customFormat="1" x14ac:dyDescent="0.2">
      <c r="D102" s="207" t="str">
        <f t="shared" si="8"/>
        <v/>
      </c>
      <c r="G102" s="112"/>
      <c r="H102" s="112"/>
      <c r="I102" s="112"/>
      <c r="J102" s="112"/>
      <c r="K102" s="112"/>
      <c r="M102" s="207" t="str">
        <f t="shared" si="9"/>
        <v/>
      </c>
      <c r="O102" s="207" t="str">
        <f t="shared" si="10"/>
        <v/>
      </c>
      <c r="R102" s="207" t="str">
        <f t="shared" si="11"/>
        <v/>
      </c>
      <c r="V102" s="112"/>
      <c r="W102" s="112"/>
      <c r="X102" s="112"/>
      <c r="Y102" s="112"/>
      <c r="Z102" s="112"/>
      <c r="AA102" s="112"/>
      <c r="AB102" s="112"/>
      <c r="AC102" s="112"/>
      <c r="AD102" s="112"/>
      <c r="AE102" s="112"/>
      <c r="AF102" s="112"/>
      <c r="AG102" s="112"/>
      <c r="AI102" s="112"/>
      <c r="AJ102" s="112"/>
      <c r="AK102" s="112"/>
      <c r="AL102" s="112"/>
      <c r="AM102" s="112"/>
      <c r="AN102" s="112"/>
    </row>
    <row r="103" spans="4:40" s="119" customFormat="1" x14ac:dyDescent="0.2">
      <c r="D103" s="207" t="str">
        <f t="shared" si="8"/>
        <v/>
      </c>
      <c r="G103" s="112"/>
      <c r="H103" s="112"/>
      <c r="I103" s="112"/>
      <c r="J103" s="112"/>
      <c r="K103" s="112"/>
      <c r="M103" s="207" t="str">
        <f t="shared" si="9"/>
        <v/>
      </c>
      <c r="O103" s="207" t="str">
        <f t="shared" si="10"/>
        <v/>
      </c>
      <c r="R103" s="207" t="str">
        <f t="shared" si="11"/>
        <v/>
      </c>
      <c r="V103" s="112"/>
      <c r="W103" s="112"/>
      <c r="X103" s="112"/>
      <c r="Y103" s="112"/>
      <c r="Z103" s="112"/>
      <c r="AA103" s="112"/>
      <c r="AB103" s="112"/>
      <c r="AC103" s="112"/>
      <c r="AD103" s="112"/>
      <c r="AE103" s="112"/>
      <c r="AF103" s="112"/>
      <c r="AG103" s="112"/>
      <c r="AI103" s="112"/>
      <c r="AJ103" s="112"/>
      <c r="AK103" s="112"/>
      <c r="AL103" s="112"/>
      <c r="AM103" s="112"/>
      <c r="AN103" s="112"/>
    </row>
    <row r="104" spans="4:40" s="119" customFormat="1" x14ac:dyDescent="0.2">
      <c r="D104" s="207" t="str">
        <f t="shared" si="8"/>
        <v/>
      </c>
      <c r="G104" s="112"/>
      <c r="H104" s="112"/>
      <c r="I104" s="112"/>
      <c r="J104" s="112"/>
      <c r="K104" s="112"/>
      <c r="M104" s="207" t="str">
        <f t="shared" si="9"/>
        <v/>
      </c>
      <c r="O104" s="207" t="str">
        <f t="shared" si="10"/>
        <v/>
      </c>
      <c r="R104" s="207" t="str">
        <f t="shared" si="11"/>
        <v/>
      </c>
      <c r="V104" s="112"/>
      <c r="W104" s="112"/>
      <c r="X104" s="112"/>
      <c r="Y104" s="112"/>
      <c r="Z104" s="112"/>
      <c r="AA104" s="112"/>
      <c r="AB104" s="112"/>
      <c r="AC104" s="112"/>
      <c r="AD104" s="112"/>
      <c r="AE104" s="112"/>
      <c r="AF104" s="112"/>
      <c r="AG104" s="112"/>
      <c r="AI104" s="112"/>
      <c r="AJ104" s="112"/>
      <c r="AK104" s="112"/>
      <c r="AL104" s="112"/>
      <c r="AM104" s="112"/>
      <c r="AN104" s="112"/>
    </row>
    <row r="105" spans="4:40" s="119" customFormat="1" x14ac:dyDescent="0.2">
      <c r="D105" s="207" t="str">
        <f t="shared" si="8"/>
        <v/>
      </c>
      <c r="G105" s="112"/>
      <c r="H105" s="112"/>
      <c r="I105" s="112"/>
      <c r="J105" s="112"/>
      <c r="K105" s="112"/>
      <c r="M105" s="207" t="str">
        <f t="shared" si="9"/>
        <v/>
      </c>
      <c r="O105" s="207" t="str">
        <f t="shared" si="10"/>
        <v/>
      </c>
      <c r="R105" s="207" t="str">
        <f t="shared" si="11"/>
        <v/>
      </c>
      <c r="V105" s="112"/>
      <c r="W105" s="112"/>
      <c r="X105" s="112"/>
      <c r="Y105" s="112"/>
      <c r="Z105" s="112"/>
      <c r="AA105" s="112"/>
      <c r="AB105" s="112"/>
      <c r="AC105" s="112"/>
      <c r="AD105" s="112"/>
      <c r="AE105" s="112"/>
      <c r="AF105" s="112"/>
      <c r="AG105" s="112"/>
      <c r="AI105" s="112"/>
      <c r="AJ105" s="112"/>
      <c r="AK105" s="112"/>
      <c r="AL105" s="112"/>
      <c r="AM105" s="112"/>
      <c r="AN105" s="112"/>
    </row>
    <row r="106" spans="4:40" s="119" customFormat="1" x14ac:dyDescent="0.2">
      <c r="D106" s="207" t="str">
        <f t="shared" si="8"/>
        <v/>
      </c>
      <c r="G106" s="112"/>
      <c r="H106" s="112"/>
      <c r="I106" s="112"/>
      <c r="J106" s="112"/>
      <c r="K106" s="112"/>
      <c r="M106" s="207" t="str">
        <f t="shared" si="9"/>
        <v/>
      </c>
      <c r="O106" s="207" t="str">
        <f t="shared" si="10"/>
        <v/>
      </c>
      <c r="R106" s="207" t="str">
        <f t="shared" si="11"/>
        <v/>
      </c>
      <c r="V106" s="112"/>
      <c r="W106" s="112"/>
      <c r="X106" s="112"/>
      <c r="Y106" s="112"/>
      <c r="Z106" s="112"/>
      <c r="AA106" s="112"/>
      <c r="AB106" s="112"/>
      <c r="AC106" s="112"/>
      <c r="AD106" s="112"/>
      <c r="AE106" s="112"/>
      <c r="AF106" s="112"/>
      <c r="AG106" s="112"/>
      <c r="AI106" s="112"/>
      <c r="AJ106" s="112"/>
      <c r="AK106" s="112"/>
      <c r="AL106" s="112"/>
      <c r="AM106" s="112"/>
      <c r="AN106" s="112"/>
    </row>
    <row r="107" spans="4:40" s="119" customFormat="1" x14ac:dyDescent="0.2">
      <c r="D107" s="207" t="str">
        <f t="shared" si="8"/>
        <v/>
      </c>
      <c r="G107" s="112"/>
      <c r="H107" s="112"/>
      <c r="I107" s="112"/>
      <c r="J107" s="112"/>
      <c r="K107" s="112"/>
      <c r="M107" s="207" t="str">
        <f t="shared" si="9"/>
        <v/>
      </c>
      <c r="O107" s="207" t="str">
        <f t="shared" si="10"/>
        <v/>
      </c>
      <c r="R107" s="207" t="str">
        <f t="shared" si="11"/>
        <v/>
      </c>
      <c r="V107" s="112"/>
      <c r="W107" s="112"/>
      <c r="X107" s="112"/>
      <c r="Y107" s="112"/>
      <c r="Z107" s="112"/>
      <c r="AA107" s="112"/>
      <c r="AB107" s="112"/>
      <c r="AC107" s="112"/>
      <c r="AD107" s="112"/>
      <c r="AE107" s="112"/>
      <c r="AF107" s="112"/>
      <c r="AG107" s="112"/>
      <c r="AI107" s="112"/>
      <c r="AJ107" s="112"/>
      <c r="AK107" s="112"/>
      <c r="AL107" s="112"/>
      <c r="AM107" s="112"/>
      <c r="AN107" s="112"/>
    </row>
    <row r="108" spans="4:40" s="119" customFormat="1" x14ac:dyDescent="0.2">
      <c r="D108" s="207" t="str">
        <f t="shared" si="8"/>
        <v/>
      </c>
      <c r="G108" s="112"/>
      <c r="H108" s="112"/>
      <c r="I108" s="112"/>
      <c r="J108" s="112"/>
      <c r="K108" s="112"/>
      <c r="M108" s="207" t="str">
        <f t="shared" si="9"/>
        <v/>
      </c>
      <c r="O108" s="207" t="str">
        <f t="shared" si="10"/>
        <v/>
      </c>
      <c r="R108" s="207" t="str">
        <f t="shared" si="11"/>
        <v/>
      </c>
      <c r="V108" s="112"/>
      <c r="W108" s="112"/>
      <c r="X108" s="112"/>
      <c r="Y108" s="112"/>
      <c r="Z108" s="112"/>
      <c r="AA108" s="112"/>
      <c r="AB108" s="112"/>
      <c r="AC108" s="112"/>
      <c r="AD108" s="112"/>
      <c r="AE108" s="112"/>
      <c r="AF108" s="112"/>
      <c r="AG108" s="112"/>
      <c r="AI108" s="112"/>
      <c r="AJ108" s="112"/>
      <c r="AK108" s="112"/>
      <c r="AL108" s="112"/>
      <c r="AM108" s="112"/>
      <c r="AN108" s="112"/>
    </row>
    <row r="109" spans="4:40" s="119" customFormat="1" x14ac:dyDescent="0.2">
      <c r="D109" s="207" t="str">
        <f t="shared" si="8"/>
        <v/>
      </c>
      <c r="G109" s="112"/>
      <c r="H109" s="112"/>
      <c r="I109" s="112"/>
      <c r="J109" s="112"/>
      <c r="K109" s="112"/>
      <c r="M109" s="207" t="str">
        <f t="shared" si="9"/>
        <v/>
      </c>
      <c r="O109" s="207" t="str">
        <f t="shared" si="10"/>
        <v/>
      </c>
      <c r="R109" s="207" t="str">
        <f t="shared" si="11"/>
        <v/>
      </c>
      <c r="V109" s="112"/>
      <c r="W109" s="112"/>
      <c r="X109" s="112"/>
      <c r="Y109" s="112"/>
      <c r="Z109" s="112"/>
      <c r="AA109" s="112"/>
      <c r="AB109" s="112"/>
      <c r="AC109" s="112"/>
      <c r="AD109" s="112"/>
      <c r="AE109" s="112"/>
      <c r="AF109" s="112"/>
      <c r="AG109" s="112"/>
      <c r="AI109" s="112"/>
      <c r="AJ109" s="112"/>
      <c r="AK109" s="112"/>
      <c r="AL109" s="112"/>
      <c r="AM109" s="112"/>
      <c r="AN109" s="112"/>
    </row>
    <row r="110" spans="4:40" s="119" customFormat="1" x14ac:dyDescent="0.2">
      <c r="D110" s="207" t="str">
        <f t="shared" si="8"/>
        <v/>
      </c>
      <c r="G110" s="112"/>
      <c r="H110" s="112"/>
      <c r="I110" s="112"/>
      <c r="J110" s="112"/>
      <c r="K110" s="112"/>
      <c r="M110" s="207" t="str">
        <f t="shared" si="9"/>
        <v/>
      </c>
      <c r="O110" s="207" t="str">
        <f t="shared" si="10"/>
        <v/>
      </c>
      <c r="R110" s="207" t="str">
        <f t="shared" si="11"/>
        <v/>
      </c>
      <c r="V110" s="112"/>
      <c r="W110" s="112"/>
      <c r="X110" s="112"/>
      <c r="Y110" s="112"/>
      <c r="Z110" s="112"/>
      <c r="AA110" s="112"/>
      <c r="AB110" s="112"/>
      <c r="AC110" s="112"/>
      <c r="AD110" s="112"/>
      <c r="AE110" s="112"/>
      <c r="AF110" s="112"/>
      <c r="AG110" s="112"/>
      <c r="AI110" s="112"/>
      <c r="AJ110" s="112"/>
      <c r="AK110" s="112"/>
      <c r="AL110" s="112"/>
      <c r="AM110" s="112"/>
      <c r="AN110" s="112"/>
    </row>
    <row r="111" spans="4:40" s="119" customFormat="1" x14ac:dyDescent="0.2">
      <c r="D111" s="207" t="str">
        <f t="shared" si="8"/>
        <v/>
      </c>
      <c r="G111" s="112"/>
      <c r="H111" s="112"/>
      <c r="I111" s="112"/>
      <c r="J111" s="112"/>
      <c r="K111" s="112"/>
      <c r="M111" s="207" t="str">
        <f t="shared" si="9"/>
        <v/>
      </c>
      <c r="O111" s="207" t="str">
        <f t="shared" si="10"/>
        <v/>
      </c>
      <c r="R111" s="207" t="str">
        <f t="shared" si="11"/>
        <v/>
      </c>
      <c r="V111" s="112"/>
      <c r="W111" s="112"/>
      <c r="X111" s="112"/>
      <c r="Y111" s="112"/>
      <c r="Z111" s="112"/>
      <c r="AA111" s="112"/>
      <c r="AB111" s="112"/>
      <c r="AC111" s="112"/>
      <c r="AD111" s="112"/>
      <c r="AE111" s="112"/>
      <c r="AF111" s="112"/>
      <c r="AG111" s="112"/>
      <c r="AI111" s="112"/>
      <c r="AJ111" s="112"/>
      <c r="AK111" s="112"/>
      <c r="AL111" s="112"/>
      <c r="AM111" s="112"/>
      <c r="AN111" s="112"/>
    </row>
    <row r="112" spans="4:40" s="119" customFormat="1" x14ac:dyDescent="0.2">
      <c r="D112" s="207" t="str">
        <f t="shared" si="8"/>
        <v/>
      </c>
      <c r="G112" s="112"/>
      <c r="H112" s="112"/>
      <c r="I112" s="112"/>
      <c r="J112" s="112"/>
      <c r="K112" s="112"/>
      <c r="M112" s="207" t="str">
        <f t="shared" si="9"/>
        <v/>
      </c>
      <c r="O112" s="207" t="str">
        <f t="shared" si="10"/>
        <v/>
      </c>
      <c r="R112" s="207" t="str">
        <f t="shared" si="11"/>
        <v/>
      </c>
      <c r="V112" s="112"/>
      <c r="W112" s="112"/>
      <c r="X112" s="112"/>
      <c r="Y112" s="112"/>
      <c r="Z112" s="112"/>
      <c r="AA112" s="112"/>
      <c r="AB112" s="112"/>
      <c r="AC112" s="112"/>
      <c r="AD112" s="112"/>
      <c r="AE112" s="112"/>
      <c r="AF112" s="112"/>
      <c r="AG112" s="112"/>
      <c r="AI112" s="112"/>
      <c r="AJ112" s="112"/>
      <c r="AK112" s="112"/>
      <c r="AL112" s="112"/>
      <c r="AM112" s="112"/>
      <c r="AN112" s="112"/>
    </row>
    <row r="113" spans="4:40" s="119" customFormat="1" x14ac:dyDescent="0.2">
      <c r="D113" s="207" t="str">
        <f t="shared" si="8"/>
        <v/>
      </c>
      <c r="G113" s="112"/>
      <c r="H113" s="112"/>
      <c r="I113" s="112"/>
      <c r="J113" s="112"/>
      <c r="K113" s="112"/>
      <c r="M113" s="207" t="str">
        <f t="shared" si="9"/>
        <v/>
      </c>
      <c r="O113" s="207" t="str">
        <f t="shared" si="10"/>
        <v/>
      </c>
      <c r="R113" s="207" t="str">
        <f t="shared" si="11"/>
        <v/>
      </c>
      <c r="V113" s="112"/>
      <c r="W113" s="112"/>
      <c r="X113" s="112"/>
      <c r="Y113" s="112"/>
      <c r="Z113" s="112"/>
      <c r="AA113" s="112"/>
      <c r="AB113" s="112"/>
      <c r="AC113" s="112"/>
      <c r="AD113" s="112"/>
      <c r="AE113" s="112"/>
      <c r="AF113" s="112"/>
      <c r="AG113" s="112"/>
      <c r="AI113" s="112"/>
      <c r="AJ113" s="112"/>
      <c r="AK113" s="112"/>
      <c r="AL113" s="112"/>
      <c r="AM113" s="112"/>
      <c r="AN113" s="112"/>
    </row>
    <row r="114" spans="4:40" s="119" customFormat="1" x14ac:dyDescent="0.2">
      <c r="D114" s="207" t="str">
        <f t="shared" si="8"/>
        <v/>
      </c>
      <c r="G114" s="112"/>
      <c r="H114" s="112"/>
      <c r="I114" s="112"/>
      <c r="J114" s="112"/>
      <c r="K114" s="112"/>
      <c r="M114" s="207" t="str">
        <f t="shared" si="9"/>
        <v/>
      </c>
      <c r="O114" s="207" t="str">
        <f t="shared" si="10"/>
        <v/>
      </c>
      <c r="R114" s="207" t="str">
        <f t="shared" si="11"/>
        <v/>
      </c>
      <c r="V114" s="112"/>
      <c r="W114" s="112"/>
      <c r="X114" s="112"/>
      <c r="Y114" s="112"/>
      <c r="Z114" s="112"/>
      <c r="AA114" s="112"/>
      <c r="AB114" s="112"/>
      <c r="AC114" s="112"/>
      <c r="AD114" s="112"/>
      <c r="AE114" s="112"/>
      <c r="AF114" s="112"/>
      <c r="AG114" s="112"/>
      <c r="AI114" s="112"/>
      <c r="AJ114" s="112"/>
      <c r="AK114" s="112"/>
      <c r="AL114" s="112"/>
      <c r="AM114" s="112"/>
      <c r="AN114" s="112"/>
    </row>
    <row r="115" spans="4:40" s="119" customFormat="1" x14ac:dyDescent="0.2">
      <c r="D115" s="207" t="str">
        <f t="shared" si="8"/>
        <v/>
      </c>
      <c r="G115" s="112"/>
      <c r="H115" s="112"/>
      <c r="I115" s="112"/>
      <c r="J115" s="112"/>
      <c r="K115" s="112"/>
      <c r="M115" s="207" t="str">
        <f t="shared" si="9"/>
        <v/>
      </c>
      <c r="O115" s="207" t="str">
        <f t="shared" si="10"/>
        <v/>
      </c>
      <c r="R115" s="207" t="str">
        <f t="shared" si="11"/>
        <v/>
      </c>
      <c r="V115" s="112"/>
      <c r="W115" s="112"/>
      <c r="X115" s="112"/>
      <c r="Y115" s="112"/>
      <c r="Z115" s="112"/>
      <c r="AA115" s="112"/>
      <c r="AB115" s="112"/>
      <c r="AC115" s="112"/>
      <c r="AD115" s="112"/>
      <c r="AE115" s="112"/>
      <c r="AF115" s="112"/>
      <c r="AG115" s="112"/>
      <c r="AI115" s="112"/>
      <c r="AJ115" s="112"/>
      <c r="AK115" s="112"/>
      <c r="AL115" s="112"/>
      <c r="AM115" s="112"/>
      <c r="AN115" s="112"/>
    </row>
    <row r="116" spans="4:40" s="119" customFormat="1" x14ac:dyDescent="0.2">
      <c r="D116" s="207" t="str">
        <f t="shared" si="8"/>
        <v/>
      </c>
      <c r="G116" s="112"/>
      <c r="H116" s="112"/>
      <c r="I116" s="112"/>
      <c r="J116" s="112"/>
      <c r="K116" s="112"/>
      <c r="M116" s="207" t="str">
        <f t="shared" si="9"/>
        <v/>
      </c>
      <c r="O116" s="207" t="str">
        <f t="shared" si="10"/>
        <v/>
      </c>
      <c r="R116" s="207" t="str">
        <f t="shared" si="11"/>
        <v/>
      </c>
      <c r="V116" s="112"/>
      <c r="W116" s="112"/>
      <c r="X116" s="112"/>
      <c r="Y116" s="112"/>
      <c r="Z116" s="112"/>
      <c r="AA116" s="112"/>
      <c r="AB116" s="112"/>
      <c r="AC116" s="112"/>
      <c r="AD116" s="112"/>
      <c r="AE116" s="112"/>
      <c r="AF116" s="112"/>
      <c r="AG116" s="112"/>
      <c r="AI116" s="112"/>
      <c r="AJ116" s="112"/>
      <c r="AK116" s="112"/>
      <c r="AL116" s="112"/>
      <c r="AM116" s="112"/>
      <c r="AN116" s="112"/>
    </row>
    <row r="117" spans="4:40" s="119" customFormat="1" x14ac:dyDescent="0.2">
      <c r="D117" s="207" t="str">
        <f t="shared" si="8"/>
        <v/>
      </c>
      <c r="G117" s="112"/>
      <c r="H117" s="112"/>
      <c r="I117" s="112"/>
      <c r="J117" s="112"/>
      <c r="K117" s="112"/>
      <c r="M117" s="207" t="str">
        <f t="shared" si="9"/>
        <v/>
      </c>
      <c r="O117" s="207" t="str">
        <f t="shared" si="10"/>
        <v/>
      </c>
      <c r="R117" s="207" t="str">
        <f t="shared" si="11"/>
        <v/>
      </c>
      <c r="V117" s="112"/>
      <c r="W117" s="112"/>
      <c r="X117" s="112"/>
      <c r="Y117" s="112"/>
      <c r="Z117" s="112"/>
      <c r="AA117" s="112"/>
      <c r="AB117" s="112"/>
      <c r="AC117" s="112"/>
      <c r="AD117" s="112"/>
      <c r="AE117" s="112"/>
      <c r="AF117" s="112"/>
      <c r="AG117" s="112"/>
      <c r="AI117" s="112"/>
      <c r="AJ117" s="112"/>
      <c r="AK117" s="112"/>
      <c r="AL117" s="112"/>
      <c r="AM117" s="112"/>
      <c r="AN117" s="112"/>
    </row>
    <row r="118" spans="4:40" s="119" customFormat="1" x14ac:dyDescent="0.2">
      <c r="D118" s="207" t="str">
        <f t="shared" si="8"/>
        <v/>
      </c>
      <c r="G118" s="112"/>
      <c r="H118" s="112"/>
      <c r="I118" s="112"/>
      <c r="J118" s="112"/>
      <c r="K118" s="112"/>
      <c r="M118" s="207" t="str">
        <f t="shared" si="9"/>
        <v/>
      </c>
      <c r="O118" s="207" t="str">
        <f t="shared" si="10"/>
        <v/>
      </c>
      <c r="R118" s="207" t="str">
        <f t="shared" si="11"/>
        <v/>
      </c>
      <c r="V118" s="112"/>
      <c r="W118" s="112"/>
      <c r="X118" s="112"/>
      <c r="Y118" s="112"/>
      <c r="Z118" s="112"/>
      <c r="AA118" s="112"/>
      <c r="AB118" s="112"/>
      <c r="AC118" s="112"/>
      <c r="AD118" s="112"/>
      <c r="AE118" s="112"/>
      <c r="AF118" s="112"/>
      <c r="AG118" s="112"/>
      <c r="AI118" s="112"/>
      <c r="AJ118" s="112"/>
      <c r="AK118" s="112"/>
      <c r="AL118" s="112"/>
      <c r="AM118" s="112"/>
      <c r="AN118" s="112"/>
    </row>
    <row r="119" spans="4:40" s="119" customFormat="1" x14ac:dyDescent="0.2">
      <c r="D119" s="207" t="str">
        <f t="shared" si="8"/>
        <v/>
      </c>
      <c r="G119" s="112"/>
      <c r="H119" s="112"/>
      <c r="I119" s="112"/>
      <c r="J119" s="112"/>
      <c r="K119" s="112"/>
      <c r="M119" s="207" t="str">
        <f t="shared" si="9"/>
        <v/>
      </c>
      <c r="O119" s="207" t="str">
        <f t="shared" si="10"/>
        <v/>
      </c>
      <c r="R119" s="207" t="str">
        <f t="shared" si="11"/>
        <v/>
      </c>
      <c r="V119" s="112"/>
      <c r="W119" s="112"/>
      <c r="X119" s="112"/>
      <c r="Y119" s="112"/>
      <c r="Z119" s="112"/>
      <c r="AA119" s="112"/>
      <c r="AB119" s="112"/>
      <c r="AC119" s="112"/>
      <c r="AD119" s="112"/>
      <c r="AE119" s="112"/>
      <c r="AF119" s="112"/>
      <c r="AG119" s="112"/>
      <c r="AI119" s="112"/>
      <c r="AJ119" s="112"/>
      <c r="AK119" s="112"/>
      <c r="AL119" s="112"/>
      <c r="AM119" s="112"/>
      <c r="AN119" s="112"/>
    </row>
    <row r="120" spans="4:40" s="119" customFormat="1" x14ac:dyDescent="0.2">
      <c r="D120" s="207" t="str">
        <f t="shared" si="8"/>
        <v/>
      </c>
      <c r="G120" s="112"/>
      <c r="H120" s="112"/>
      <c r="I120" s="112"/>
      <c r="J120" s="112"/>
      <c r="K120" s="112"/>
      <c r="M120" s="207" t="str">
        <f t="shared" si="9"/>
        <v/>
      </c>
      <c r="O120" s="207" t="str">
        <f t="shared" si="10"/>
        <v/>
      </c>
      <c r="R120" s="207" t="str">
        <f t="shared" si="11"/>
        <v/>
      </c>
      <c r="V120" s="112"/>
      <c r="W120" s="112"/>
      <c r="X120" s="112"/>
      <c r="Y120" s="112"/>
      <c r="Z120" s="112"/>
      <c r="AA120" s="112"/>
      <c r="AB120" s="112"/>
      <c r="AC120" s="112"/>
      <c r="AD120" s="112"/>
      <c r="AE120" s="112"/>
      <c r="AF120" s="112"/>
      <c r="AG120" s="112"/>
      <c r="AI120" s="112"/>
      <c r="AJ120" s="112"/>
      <c r="AK120" s="112"/>
      <c r="AL120" s="112"/>
      <c r="AM120" s="112"/>
      <c r="AN120" s="112"/>
    </row>
    <row r="121" spans="4:40" s="119" customFormat="1" x14ac:dyDescent="0.2">
      <c r="D121" s="207" t="str">
        <f t="shared" si="8"/>
        <v/>
      </c>
      <c r="G121" s="112"/>
      <c r="H121" s="112"/>
      <c r="I121" s="112"/>
      <c r="J121" s="112"/>
      <c r="K121" s="112"/>
      <c r="M121" s="207" t="str">
        <f t="shared" si="9"/>
        <v/>
      </c>
      <c r="O121" s="207" t="str">
        <f t="shared" si="10"/>
        <v/>
      </c>
      <c r="R121" s="207" t="str">
        <f t="shared" si="11"/>
        <v/>
      </c>
      <c r="V121" s="112"/>
      <c r="W121" s="112"/>
      <c r="X121" s="112"/>
      <c r="Y121" s="112"/>
      <c r="Z121" s="112"/>
      <c r="AA121" s="112"/>
      <c r="AB121" s="112"/>
      <c r="AC121" s="112"/>
      <c r="AD121" s="112"/>
      <c r="AE121" s="112"/>
      <c r="AF121" s="112"/>
      <c r="AG121" s="112"/>
      <c r="AI121" s="112"/>
      <c r="AJ121" s="112"/>
      <c r="AK121" s="112"/>
      <c r="AL121" s="112"/>
      <c r="AM121" s="112"/>
      <c r="AN121" s="112"/>
    </row>
    <row r="122" spans="4:40" s="119" customFormat="1" x14ac:dyDescent="0.2">
      <c r="D122" s="207" t="str">
        <f t="shared" si="8"/>
        <v/>
      </c>
      <c r="G122" s="112"/>
      <c r="H122" s="112"/>
      <c r="I122" s="112"/>
      <c r="J122" s="112"/>
      <c r="K122" s="112"/>
      <c r="M122" s="207" t="str">
        <f t="shared" si="9"/>
        <v/>
      </c>
      <c r="O122" s="207" t="str">
        <f t="shared" si="10"/>
        <v/>
      </c>
      <c r="R122" s="207" t="str">
        <f t="shared" si="11"/>
        <v/>
      </c>
      <c r="V122" s="112"/>
      <c r="W122" s="112"/>
      <c r="X122" s="112"/>
      <c r="Y122" s="112"/>
      <c r="Z122" s="112"/>
      <c r="AA122" s="112"/>
      <c r="AB122" s="112"/>
      <c r="AC122" s="112"/>
      <c r="AD122" s="112"/>
      <c r="AE122" s="112"/>
      <c r="AF122" s="112"/>
      <c r="AG122" s="112"/>
      <c r="AI122" s="112"/>
      <c r="AJ122" s="112"/>
      <c r="AK122" s="112"/>
      <c r="AL122" s="112"/>
      <c r="AM122" s="112"/>
      <c r="AN122" s="112"/>
    </row>
    <row r="123" spans="4:40" s="119" customFormat="1" x14ac:dyDescent="0.2">
      <c r="D123" s="207" t="str">
        <f t="shared" si="8"/>
        <v/>
      </c>
      <c r="G123" s="112"/>
      <c r="H123" s="112"/>
      <c r="I123" s="112"/>
      <c r="J123" s="112"/>
      <c r="K123" s="112"/>
      <c r="M123" s="207" t="str">
        <f t="shared" si="9"/>
        <v/>
      </c>
      <c r="O123" s="207" t="str">
        <f t="shared" si="10"/>
        <v/>
      </c>
      <c r="R123" s="207" t="str">
        <f t="shared" si="11"/>
        <v/>
      </c>
      <c r="V123" s="112"/>
      <c r="W123" s="112"/>
      <c r="X123" s="112"/>
      <c r="Y123" s="112"/>
      <c r="Z123" s="112"/>
      <c r="AA123" s="112"/>
      <c r="AB123" s="112"/>
      <c r="AC123" s="112"/>
      <c r="AD123" s="112"/>
      <c r="AE123" s="112"/>
      <c r="AF123" s="112"/>
      <c r="AG123" s="112"/>
      <c r="AI123" s="112"/>
      <c r="AJ123" s="112"/>
      <c r="AK123" s="112"/>
      <c r="AL123" s="112"/>
      <c r="AM123" s="112"/>
      <c r="AN123" s="112"/>
    </row>
    <row r="124" spans="4:40" s="119" customFormat="1" x14ac:dyDescent="0.2">
      <c r="D124" s="207" t="str">
        <f t="shared" si="8"/>
        <v/>
      </c>
      <c r="G124" s="112"/>
      <c r="H124" s="112"/>
      <c r="I124" s="112"/>
      <c r="J124" s="112"/>
      <c r="K124" s="112"/>
      <c r="M124" s="207" t="str">
        <f t="shared" si="9"/>
        <v/>
      </c>
      <c r="O124" s="207" t="str">
        <f t="shared" si="10"/>
        <v/>
      </c>
      <c r="R124" s="207" t="str">
        <f t="shared" si="11"/>
        <v/>
      </c>
      <c r="V124" s="112"/>
      <c r="W124" s="112"/>
      <c r="X124" s="112"/>
      <c r="Y124" s="112"/>
      <c r="Z124" s="112"/>
      <c r="AA124" s="112"/>
      <c r="AB124" s="112"/>
      <c r="AC124" s="112"/>
      <c r="AD124" s="112"/>
      <c r="AE124" s="112"/>
      <c r="AF124" s="112"/>
      <c r="AG124" s="112"/>
      <c r="AI124" s="112"/>
      <c r="AJ124" s="112"/>
      <c r="AK124" s="112"/>
      <c r="AL124" s="112"/>
      <c r="AM124" s="112"/>
      <c r="AN124" s="112"/>
    </row>
    <row r="125" spans="4:40" s="119" customFormat="1" x14ac:dyDescent="0.2">
      <c r="D125" s="207" t="str">
        <f t="shared" si="8"/>
        <v/>
      </c>
      <c r="G125" s="112"/>
      <c r="H125" s="112"/>
      <c r="I125" s="112"/>
      <c r="J125" s="112"/>
      <c r="K125" s="112"/>
      <c r="M125" s="207" t="str">
        <f t="shared" si="9"/>
        <v/>
      </c>
      <c r="O125" s="207" t="str">
        <f t="shared" si="10"/>
        <v/>
      </c>
      <c r="R125" s="207" t="str">
        <f t="shared" si="11"/>
        <v/>
      </c>
      <c r="V125" s="112"/>
      <c r="W125" s="112"/>
      <c r="X125" s="112"/>
      <c r="Y125" s="112"/>
      <c r="Z125" s="112"/>
      <c r="AA125" s="112"/>
      <c r="AB125" s="112"/>
      <c r="AC125" s="112"/>
      <c r="AD125" s="112"/>
      <c r="AE125" s="112"/>
      <c r="AF125" s="112"/>
      <c r="AG125" s="112"/>
      <c r="AI125" s="112"/>
      <c r="AJ125" s="112"/>
      <c r="AK125" s="112"/>
      <c r="AL125" s="112"/>
      <c r="AM125" s="112"/>
      <c r="AN125" s="112"/>
    </row>
    <row r="126" spans="4:40" s="119" customFormat="1" x14ac:dyDescent="0.2">
      <c r="D126" s="207" t="str">
        <f t="shared" si="8"/>
        <v/>
      </c>
      <c r="G126" s="112"/>
      <c r="H126" s="112"/>
      <c r="I126" s="112"/>
      <c r="J126" s="112"/>
      <c r="K126" s="112"/>
      <c r="M126" s="207" t="str">
        <f t="shared" si="9"/>
        <v/>
      </c>
      <c r="O126" s="207" t="str">
        <f t="shared" si="10"/>
        <v/>
      </c>
      <c r="R126" s="207" t="str">
        <f t="shared" si="11"/>
        <v/>
      </c>
      <c r="V126" s="112"/>
      <c r="W126" s="112"/>
      <c r="X126" s="112"/>
      <c r="Y126" s="112"/>
      <c r="Z126" s="112"/>
      <c r="AA126" s="112"/>
      <c r="AB126" s="112"/>
      <c r="AC126" s="112"/>
      <c r="AD126" s="112"/>
      <c r="AE126" s="112"/>
      <c r="AF126" s="112"/>
      <c r="AG126" s="112"/>
      <c r="AI126" s="112"/>
      <c r="AJ126" s="112"/>
      <c r="AK126" s="112"/>
      <c r="AL126" s="112"/>
      <c r="AM126" s="112"/>
      <c r="AN126" s="112"/>
    </row>
    <row r="127" spans="4:40" s="119" customFormat="1" x14ac:dyDescent="0.2">
      <c r="D127" s="207" t="str">
        <f t="shared" si="8"/>
        <v/>
      </c>
      <c r="G127" s="112"/>
      <c r="H127" s="112"/>
      <c r="I127" s="112"/>
      <c r="J127" s="112"/>
      <c r="K127" s="112"/>
      <c r="M127" s="207" t="str">
        <f t="shared" si="9"/>
        <v/>
      </c>
      <c r="O127" s="207" t="str">
        <f t="shared" si="10"/>
        <v/>
      </c>
      <c r="R127" s="207" t="str">
        <f t="shared" si="11"/>
        <v/>
      </c>
      <c r="V127" s="112"/>
      <c r="W127" s="112"/>
      <c r="X127" s="112"/>
      <c r="Y127" s="112"/>
      <c r="Z127" s="112"/>
      <c r="AA127" s="112"/>
      <c r="AB127" s="112"/>
      <c r="AC127" s="112"/>
      <c r="AD127" s="112"/>
      <c r="AE127" s="112"/>
      <c r="AF127" s="112"/>
      <c r="AG127" s="112"/>
      <c r="AI127" s="112"/>
      <c r="AJ127" s="112"/>
      <c r="AK127" s="112"/>
      <c r="AL127" s="112"/>
      <c r="AM127" s="112"/>
      <c r="AN127" s="112"/>
    </row>
    <row r="128" spans="4:40" s="119" customFormat="1" x14ac:dyDescent="0.2">
      <c r="D128" s="207" t="str">
        <f t="shared" si="8"/>
        <v/>
      </c>
      <c r="G128" s="112"/>
      <c r="H128" s="112"/>
      <c r="I128" s="112"/>
      <c r="J128" s="112"/>
      <c r="K128" s="112"/>
      <c r="M128" s="207" t="str">
        <f t="shared" si="9"/>
        <v/>
      </c>
      <c r="O128" s="207" t="str">
        <f t="shared" si="10"/>
        <v/>
      </c>
      <c r="R128" s="207" t="str">
        <f t="shared" si="11"/>
        <v/>
      </c>
      <c r="V128" s="112"/>
      <c r="W128" s="112"/>
      <c r="X128" s="112"/>
      <c r="Y128" s="112"/>
      <c r="Z128" s="112"/>
      <c r="AA128" s="112"/>
      <c r="AB128" s="112"/>
      <c r="AC128" s="112"/>
      <c r="AD128" s="112"/>
      <c r="AE128" s="112"/>
      <c r="AF128" s="112"/>
      <c r="AG128" s="112"/>
      <c r="AI128" s="112"/>
      <c r="AJ128" s="112"/>
      <c r="AK128" s="112"/>
      <c r="AL128" s="112"/>
      <c r="AM128" s="112"/>
      <c r="AN128" s="112"/>
    </row>
    <row r="129" spans="4:40" s="119" customFormat="1" x14ac:dyDescent="0.2">
      <c r="D129" s="207" t="str">
        <f t="shared" si="8"/>
        <v/>
      </c>
      <c r="G129" s="112"/>
      <c r="H129" s="112"/>
      <c r="I129" s="112"/>
      <c r="J129" s="112"/>
      <c r="K129" s="112"/>
      <c r="M129" s="207" t="str">
        <f t="shared" si="9"/>
        <v/>
      </c>
      <c r="O129" s="207" t="str">
        <f t="shared" si="10"/>
        <v/>
      </c>
      <c r="R129" s="207" t="str">
        <f t="shared" si="11"/>
        <v/>
      </c>
      <c r="V129" s="112"/>
      <c r="W129" s="112"/>
      <c r="X129" s="112"/>
      <c r="Y129" s="112"/>
      <c r="Z129" s="112"/>
      <c r="AA129" s="112"/>
      <c r="AB129" s="112"/>
      <c r="AC129" s="112"/>
      <c r="AD129" s="112"/>
      <c r="AE129" s="112"/>
      <c r="AF129" s="112"/>
      <c r="AG129" s="112"/>
      <c r="AI129" s="112"/>
      <c r="AJ129" s="112"/>
      <c r="AK129" s="112"/>
      <c r="AL129" s="112"/>
      <c r="AM129" s="112"/>
      <c r="AN129" s="112"/>
    </row>
    <row r="130" spans="4:40" s="119" customFormat="1" x14ac:dyDescent="0.2">
      <c r="D130" s="207" t="str">
        <f t="shared" si="8"/>
        <v/>
      </c>
      <c r="G130" s="112"/>
      <c r="H130" s="112"/>
      <c r="I130" s="112"/>
      <c r="J130" s="112"/>
      <c r="K130" s="112"/>
      <c r="M130" s="207" t="str">
        <f t="shared" si="9"/>
        <v/>
      </c>
      <c r="O130" s="207" t="str">
        <f t="shared" si="10"/>
        <v/>
      </c>
      <c r="R130" s="207" t="str">
        <f t="shared" si="11"/>
        <v/>
      </c>
      <c r="V130" s="112"/>
      <c r="W130" s="112"/>
      <c r="X130" s="112"/>
      <c r="Y130" s="112"/>
      <c r="Z130" s="112"/>
      <c r="AA130" s="112"/>
      <c r="AB130" s="112"/>
      <c r="AC130" s="112"/>
      <c r="AD130" s="112"/>
      <c r="AE130" s="112"/>
      <c r="AF130" s="112"/>
      <c r="AG130" s="112"/>
      <c r="AI130" s="112"/>
      <c r="AJ130" s="112"/>
      <c r="AK130" s="112"/>
      <c r="AL130" s="112"/>
      <c r="AM130" s="112"/>
      <c r="AN130" s="112"/>
    </row>
    <row r="131" spans="4:40" s="119" customFormat="1" x14ac:dyDescent="0.2">
      <c r="D131" s="207" t="str">
        <f t="shared" si="8"/>
        <v/>
      </c>
      <c r="G131" s="112"/>
      <c r="H131" s="112"/>
      <c r="I131" s="112"/>
      <c r="J131" s="112"/>
      <c r="K131" s="112"/>
      <c r="M131" s="207" t="str">
        <f t="shared" si="9"/>
        <v/>
      </c>
      <c r="O131" s="207" t="str">
        <f t="shared" si="10"/>
        <v/>
      </c>
      <c r="R131" s="207" t="str">
        <f t="shared" si="11"/>
        <v/>
      </c>
      <c r="V131" s="112"/>
      <c r="W131" s="112"/>
      <c r="X131" s="112"/>
      <c r="Y131" s="112"/>
      <c r="Z131" s="112"/>
      <c r="AA131" s="112"/>
      <c r="AB131" s="112"/>
      <c r="AC131" s="112"/>
      <c r="AD131" s="112"/>
      <c r="AE131" s="112"/>
      <c r="AF131" s="112"/>
      <c r="AG131" s="112"/>
      <c r="AI131" s="112"/>
      <c r="AJ131" s="112"/>
      <c r="AK131" s="112"/>
      <c r="AL131" s="112"/>
      <c r="AM131" s="112"/>
      <c r="AN131" s="112"/>
    </row>
    <row r="132" spans="4:40" s="119" customFormat="1" x14ac:dyDescent="0.2">
      <c r="D132" s="207" t="str">
        <f t="shared" si="8"/>
        <v/>
      </c>
      <c r="G132" s="112"/>
      <c r="H132" s="112"/>
      <c r="I132" s="112"/>
      <c r="J132" s="112"/>
      <c r="K132" s="112"/>
      <c r="M132" s="207" t="str">
        <f t="shared" si="9"/>
        <v/>
      </c>
      <c r="O132" s="207" t="str">
        <f t="shared" si="10"/>
        <v/>
      </c>
      <c r="R132" s="207" t="str">
        <f t="shared" si="11"/>
        <v/>
      </c>
      <c r="V132" s="112"/>
      <c r="W132" s="112"/>
      <c r="X132" s="112"/>
      <c r="Y132" s="112"/>
      <c r="Z132" s="112"/>
      <c r="AA132" s="112"/>
      <c r="AB132" s="112"/>
      <c r="AC132" s="112"/>
      <c r="AD132" s="112"/>
      <c r="AE132" s="112"/>
      <c r="AF132" s="112"/>
      <c r="AG132" s="112"/>
      <c r="AI132" s="112"/>
      <c r="AJ132" s="112"/>
      <c r="AK132" s="112"/>
      <c r="AL132" s="112"/>
      <c r="AM132" s="112"/>
      <c r="AN132" s="112"/>
    </row>
    <row r="133" spans="4:40" s="119" customFormat="1" x14ac:dyDescent="0.2">
      <c r="D133" s="207" t="str">
        <f t="shared" si="8"/>
        <v/>
      </c>
      <c r="G133" s="112"/>
      <c r="H133" s="112"/>
      <c r="I133" s="112"/>
      <c r="J133" s="112"/>
      <c r="K133" s="112"/>
      <c r="M133" s="207" t="str">
        <f t="shared" si="9"/>
        <v/>
      </c>
      <c r="O133" s="207" t="str">
        <f t="shared" si="10"/>
        <v/>
      </c>
      <c r="R133" s="207" t="str">
        <f t="shared" si="11"/>
        <v/>
      </c>
      <c r="V133" s="112"/>
      <c r="W133" s="112"/>
      <c r="X133" s="112"/>
      <c r="Y133" s="112"/>
      <c r="Z133" s="112"/>
      <c r="AA133" s="112"/>
      <c r="AB133" s="112"/>
      <c r="AC133" s="112"/>
      <c r="AD133" s="112"/>
      <c r="AE133" s="112"/>
      <c r="AF133" s="112"/>
      <c r="AG133" s="112"/>
      <c r="AI133" s="112"/>
      <c r="AJ133" s="112"/>
      <c r="AK133" s="112"/>
      <c r="AL133" s="112"/>
      <c r="AM133" s="112"/>
      <c r="AN133" s="112"/>
    </row>
    <row r="134" spans="4:40" s="119" customFormat="1" x14ac:dyDescent="0.2">
      <c r="D134" s="207" t="str">
        <f t="shared" si="8"/>
        <v/>
      </c>
      <c r="G134" s="112"/>
      <c r="H134" s="112"/>
      <c r="I134" s="112"/>
      <c r="J134" s="112"/>
      <c r="K134" s="112"/>
      <c r="M134" s="207" t="str">
        <f t="shared" si="9"/>
        <v/>
      </c>
      <c r="O134" s="207" t="str">
        <f t="shared" si="10"/>
        <v/>
      </c>
      <c r="R134" s="207" t="str">
        <f t="shared" si="11"/>
        <v/>
      </c>
      <c r="V134" s="112"/>
      <c r="W134" s="112"/>
      <c r="X134" s="112"/>
      <c r="Y134" s="112"/>
      <c r="Z134" s="112"/>
      <c r="AA134" s="112"/>
      <c r="AB134" s="112"/>
      <c r="AC134" s="112"/>
      <c r="AD134" s="112"/>
      <c r="AE134" s="112"/>
      <c r="AF134" s="112"/>
      <c r="AG134" s="112"/>
      <c r="AI134" s="112"/>
      <c r="AJ134" s="112"/>
      <c r="AK134" s="112"/>
      <c r="AL134" s="112"/>
      <c r="AM134" s="112"/>
      <c r="AN134" s="112"/>
    </row>
    <row r="135" spans="4:40" s="119" customFormat="1" x14ac:dyDescent="0.2">
      <c r="D135" s="207" t="str">
        <f t="shared" ref="D135:D198" si="12">IF(C135="","",(VLOOKUP(C135,Generic_Road_Names_Table_Array,2,FALSE)))</f>
        <v/>
      </c>
      <c r="G135" s="112"/>
      <c r="H135" s="112"/>
      <c r="I135" s="112"/>
      <c r="J135" s="112"/>
      <c r="K135" s="112"/>
      <c r="M135" s="207" t="str">
        <f t="shared" ref="M135:M198" si="13">IF(L135="","",(VLOOKUP(L135,Islands_Island_Type_Table_Array,2,FALSE)))</f>
        <v/>
      </c>
      <c r="O135" s="207" t="str">
        <f t="shared" ref="O135:O198" si="14">IF(N135="","",(VLOOKUP(N135,Islands_Island_Material_Table_Array,2,FALSE)))</f>
        <v/>
      </c>
      <c r="R135" s="207" t="str">
        <f t="shared" ref="R135:R198" si="15">IF(Q135="","",(VLOOKUP(Q135,Islands_Island_Shape_Table_Array,2,FALSE)))</f>
        <v/>
      </c>
      <c r="V135" s="112"/>
      <c r="W135" s="112"/>
      <c r="X135" s="112"/>
      <c r="Y135" s="112"/>
      <c r="Z135" s="112"/>
      <c r="AA135" s="112"/>
      <c r="AB135" s="112"/>
      <c r="AC135" s="112"/>
      <c r="AD135" s="112"/>
      <c r="AE135" s="112"/>
      <c r="AF135" s="112"/>
      <c r="AG135" s="112"/>
      <c r="AI135" s="112"/>
      <c r="AJ135" s="112"/>
      <c r="AK135" s="112"/>
      <c r="AL135" s="112"/>
      <c r="AM135" s="112"/>
      <c r="AN135" s="112"/>
    </row>
    <row r="136" spans="4:40" s="119" customFormat="1" x14ac:dyDescent="0.2">
      <c r="D136" s="207" t="str">
        <f t="shared" si="12"/>
        <v/>
      </c>
      <c r="G136" s="112"/>
      <c r="H136" s="112"/>
      <c r="I136" s="112"/>
      <c r="J136" s="112"/>
      <c r="K136" s="112"/>
      <c r="M136" s="207" t="str">
        <f t="shared" si="13"/>
        <v/>
      </c>
      <c r="O136" s="207" t="str">
        <f t="shared" si="14"/>
        <v/>
      </c>
      <c r="R136" s="207" t="str">
        <f t="shared" si="15"/>
        <v/>
      </c>
      <c r="V136" s="112"/>
      <c r="W136" s="112"/>
      <c r="X136" s="112"/>
      <c r="Y136" s="112"/>
      <c r="Z136" s="112"/>
      <c r="AA136" s="112"/>
      <c r="AB136" s="112"/>
      <c r="AC136" s="112"/>
      <c r="AD136" s="112"/>
      <c r="AE136" s="112"/>
      <c r="AF136" s="112"/>
      <c r="AG136" s="112"/>
      <c r="AI136" s="112"/>
      <c r="AJ136" s="112"/>
      <c r="AK136" s="112"/>
      <c r="AL136" s="112"/>
      <c r="AM136" s="112"/>
      <c r="AN136" s="112"/>
    </row>
    <row r="137" spans="4:40" s="119" customFormat="1" x14ac:dyDescent="0.2">
      <c r="D137" s="207" t="str">
        <f t="shared" si="12"/>
        <v/>
      </c>
      <c r="G137" s="112"/>
      <c r="H137" s="112"/>
      <c r="I137" s="112"/>
      <c r="J137" s="112"/>
      <c r="K137" s="112"/>
      <c r="M137" s="207" t="str">
        <f t="shared" si="13"/>
        <v/>
      </c>
      <c r="O137" s="207" t="str">
        <f t="shared" si="14"/>
        <v/>
      </c>
      <c r="R137" s="207" t="str">
        <f t="shared" si="15"/>
        <v/>
      </c>
      <c r="V137" s="112"/>
      <c r="W137" s="112"/>
      <c r="X137" s="112"/>
      <c r="Y137" s="112"/>
      <c r="Z137" s="112"/>
      <c r="AA137" s="112"/>
      <c r="AB137" s="112"/>
      <c r="AC137" s="112"/>
      <c r="AD137" s="112"/>
      <c r="AE137" s="112"/>
      <c r="AF137" s="112"/>
      <c r="AG137" s="112"/>
      <c r="AI137" s="112"/>
      <c r="AJ137" s="112"/>
      <c r="AK137" s="112"/>
      <c r="AL137" s="112"/>
      <c r="AM137" s="112"/>
      <c r="AN137" s="112"/>
    </row>
    <row r="138" spans="4:40" s="119" customFormat="1" x14ac:dyDescent="0.2">
      <c r="D138" s="207" t="str">
        <f t="shared" si="12"/>
        <v/>
      </c>
      <c r="G138" s="112"/>
      <c r="H138" s="112"/>
      <c r="I138" s="112"/>
      <c r="J138" s="112"/>
      <c r="K138" s="112"/>
      <c r="M138" s="207" t="str">
        <f t="shared" si="13"/>
        <v/>
      </c>
      <c r="O138" s="207" t="str">
        <f t="shared" si="14"/>
        <v/>
      </c>
      <c r="R138" s="207" t="str">
        <f t="shared" si="15"/>
        <v/>
      </c>
      <c r="V138" s="112"/>
      <c r="W138" s="112"/>
      <c r="X138" s="112"/>
      <c r="Y138" s="112"/>
      <c r="Z138" s="112"/>
      <c r="AA138" s="112"/>
      <c r="AB138" s="112"/>
      <c r="AC138" s="112"/>
      <c r="AD138" s="112"/>
      <c r="AE138" s="112"/>
      <c r="AF138" s="112"/>
      <c r="AG138" s="112"/>
      <c r="AI138" s="112"/>
      <c r="AJ138" s="112"/>
      <c r="AK138" s="112"/>
      <c r="AL138" s="112"/>
      <c r="AM138" s="112"/>
      <c r="AN138" s="112"/>
    </row>
    <row r="139" spans="4:40" s="119" customFormat="1" x14ac:dyDescent="0.2">
      <c r="D139" s="207" t="str">
        <f t="shared" si="12"/>
        <v/>
      </c>
      <c r="G139" s="112"/>
      <c r="H139" s="112"/>
      <c r="I139" s="112"/>
      <c r="J139" s="112"/>
      <c r="K139" s="112"/>
      <c r="M139" s="207" t="str">
        <f t="shared" si="13"/>
        <v/>
      </c>
      <c r="O139" s="207" t="str">
        <f t="shared" si="14"/>
        <v/>
      </c>
      <c r="R139" s="207" t="str">
        <f t="shared" si="15"/>
        <v/>
      </c>
      <c r="V139" s="112"/>
      <c r="W139" s="112"/>
      <c r="X139" s="112"/>
      <c r="Y139" s="112"/>
      <c r="Z139" s="112"/>
      <c r="AA139" s="112"/>
      <c r="AB139" s="112"/>
      <c r="AC139" s="112"/>
      <c r="AD139" s="112"/>
      <c r="AE139" s="112"/>
      <c r="AF139" s="112"/>
      <c r="AG139" s="112"/>
      <c r="AI139" s="112"/>
      <c r="AJ139" s="112"/>
      <c r="AK139" s="112"/>
      <c r="AL139" s="112"/>
      <c r="AM139" s="112"/>
      <c r="AN139" s="112"/>
    </row>
    <row r="140" spans="4:40" s="119" customFormat="1" x14ac:dyDescent="0.2">
      <c r="D140" s="207" t="str">
        <f t="shared" si="12"/>
        <v/>
      </c>
      <c r="G140" s="112"/>
      <c r="H140" s="112"/>
      <c r="I140" s="112"/>
      <c r="J140" s="112"/>
      <c r="K140" s="112"/>
      <c r="M140" s="207" t="str">
        <f t="shared" si="13"/>
        <v/>
      </c>
      <c r="O140" s="207" t="str">
        <f t="shared" si="14"/>
        <v/>
      </c>
      <c r="R140" s="207" t="str">
        <f t="shared" si="15"/>
        <v/>
      </c>
      <c r="V140" s="112"/>
      <c r="W140" s="112"/>
      <c r="X140" s="112"/>
      <c r="Y140" s="112"/>
      <c r="Z140" s="112"/>
      <c r="AA140" s="112"/>
      <c r="AB140" s="112"/>
      <c r="AC140" s="112"/>
      <c r="AD140" s="112"/>
      <c r="AE140" s="112"/>
      <c r="AF140" s="112"/>
      <c r="AG140" s="112"/>
      <c r="AI140" s="112"/>
      <c r="AJ140" s="112"/>
      <c r="AK140" s="112"/>
      <c r="AL140" s="112"/>
      <c r="AM140" s="112"/>
      <c r="AN140" s="112"/>
    </row>
    <row r="141" spans="4:40" s="119" customFormat="1" x14ac:dyDescent="0.2">
      <c r="D141" s="207" t="str">
        <f t="shared" si="12"/>
        <v/>
      </c>
      <c r="G141" s="112"/>
      <c r="H141" s="112"/>
      <c r="I141" s="112"/>
      <c r="J141" s="112"/>
      <c r="K141" s="112"/>
      <c r="M141" s="207" t="str">
        <f t="shared" si="13"/>
        <v/>
      </c>
      <c r="O141" s="207" t="str">
        <f t="shared" si="14"/>
        <v/>
      </c>
      <c r="R141" s="207" t="str">
        <f t="shared" si="15"/>
        <v/>
      </c>
      <c r="V141" s="112"/>
      <c r="W141" s="112"/>
      <c r="X141" s="112"/>
      <c r="Y141" s="112"/>
      <c r="Z141" s="112"/>
      <c r="AA141" s="112"/>
      <c r="AB141" s="112"/>
      <c r="AC141" s="112"/>
      <c r="AD141" s="112"/>
      <c r="AE141" s="112"/>
      <c r="AF141" s="112"/>
      <c r="AG141" s="112"/>
      <c r="AI141" s="112"/>
      <c r="AJ141" s="112"/>
      <c r="AK141" s="112"/>
      <c r="AL141" s="112"/>
      <c r="AM141" s="112"/>
      <c r="AN141" s="112"/>
    </row>
    <row r="142" spans="4:40" s="119" customFormat="1" x14ac:dyDescent="0.2">
      <c r="D142" s="207" t="str">
        <f t="shared" si="12"/>
        <v/>
      </c>
      <c r="G142" s="112"/>
      <c r="H142" s="112"/>
      <c r="I142" s="112"/>
      <c r="J142" s="112"/>
      <c r="K142" s="112"/>
      <c r="M142" s="207" t="str">
        <f t="shared" si="13"/>
        <v/>
      </c>
      <c r="O142" s="207" t="str">
        <f t="shared" si="14"/>
        <v/>
      </c>
      <c r="R142" s="207" t="str">
        <f t="shared" si="15"/>
        <v/>
      </c>
      <c r="V142" s="112"/>
      <c r="W142" s="112"/>
      <c r="X142" s="112"/>
      <c r="Y142" s="112"/>
      <c r="Z142" s="112"/>
      <c r="AA142" s="112"/>
      <c r="AB142" s="112"/>
      <c r="AC142" s="112"/>
      <c r="AD142" s="112"/>
      <c r="AE142" s="112"/>
      <c r="AF142" s="112"/>
      <c r="AG142" s="112"/>
      <c r="AI142" s="112"/>
      <c r="AJ142" s="112"/>
      <c r="AK142" s="112"/>
      <c r="AL142" s="112"/>
      <c r="AM142" s="112"/>
      <c r="AN142" s="112"/>
    </row>
    <row r="143" spans="4:40" s="119" customFormat="1" x14ac:dyDescent="0.2">
      <c r="D143" s="207" t="str">
        <f t="shared" si="12"/>
        <v/>
      </c>
      <c r="G143" s="112"/>
      <c r="H143" s="112"/>
      <c r="I143" s="112"/>
      <c r="J143" s="112"/>
      <c r="K143" s="112"/>
      <c r="M143" s="207" t="str">
        <f t="shared" si="13"/>
        <v/>
      </c>
      <c r="O143" s="207" t="str">
        <f t="shared" si="14"/>
        <v/>
      </c>
      <c r="R143" s="207" t="str">
        <f t="shared" si="15"/>
        <v/>
      </c>
      <c r="V143" s="112"/>
      <c r="W143" s="112"/>
      <c r="X143" s="112"/>
      <c r="Y143" s="112"/>
      <c r="Z143" s="112"/>
      <c r="AA143" s="112"/>
      <c r="AB143" s="112"/>
      <c r="AC143" s="112"/>
      <c r="AD143" s="112"/>
      <c r="AE143" s="112"/>
      <c r="AF143" s="112"/>
      <c r="AG143" s="112"/>
      <c r="AI143" s="112"/>
      <c r="AJ143" s="112"/>
      <c r="AK143" s="112"/>
      <c r="AL143" s="112"/>
      <c r="AM143" s="112"/>
      <c r="AN143" s="112"/>
    </row>
    <row r="144" spans="4:40" s="119" customFormat="1" x14ac:dyDescent="0.2">
      <c r="D144" s="207" t="str">
        <f t="shared" si="12"/>
        <v/>
      </c>
      <c r="G144" s="112"/>
      <c r="H144" s="112"/>
      <c r="I144" s="112"/>
      <c r="J144" s="112"/>
      <c r="K144" s="112"/>
      <c r="M144" s="207" t="str">
        <f t="shared" si="13"/>
        <v/>
      </c>
      <c r="O144" s="207" t="str">
        <f t="shared" si="14"/>
        <v/>
      </c>
      <c r="R144" s="207" t="str">
        <f t="shared" si="15"/>
        <v/>
      </c>
      <c r="V144" s="112"/>
      <c r="W144" s="112"/>
      <c r="X144" s="112"/>
      <c r="Y144" s="112"/>
      <c r="Z144" s="112"/>
      <c r="AA144" s="112"/>
      <c r="AB144" s="112"/>
      <c r="AC144" s="112"/>
      <c r="AD144" s="112"/>
      <c r="AE144" s="112"/>
      <c r="AF144" s="112"/>
      <c r="AG144" s="112"/>
      <c r="AI144" s="112"/>
      <c r="AJ144" s="112"/>
      <c r="AK144" s="112"/>
      <c r="AL144" s="112"/>
      <c r="AM144" s="112"/>
      <c r="AN144" s="112"/>
    </row>
    <row r="145" spans="4:40" s="119" customFormat="1" x14ac:dyDescent="0.2">
      <c r="D145" s="207" t="str">
        <f t="shared" si="12"/>
        <v/>
      </c>
      <c r="G145" s="112"/>
      <c r="H145" s="112"/>
      <c r="I145" s="112"/>
      <c r="J145" s="112"/>
      <c r="K145" s="112"/>
      <c r="M145" s="207" t="str">
        <f t="shared" si="13"/>
        <v/>
      </c>
      <c r="O145" s="207" t="str">
        <f t="shared" si="14"/>
        <v/>
      </c>
      <c r="R145" s="207" t="str">
        <f t="shared" si="15"/>
        <v/>
      </c>
      <c r="V145" s="112"/>
      <c r="W145" s="112"/>
      <c r="X145" s="112"/>
      <c r="Y145" s="112"/>
      <c r="Z145" s="112"/>
      <c r="AA145" s="112"/>
      <c r="AB145" s="112"/>
      <c r="AC145" s="112"/>
      <c r="AD145" s="112"/>
      <c r="AE145" s="112"/>
      <c r="AF145" s="112"/>
      <c r="AG145" s="112"/>
      <c r="AI145" s="112"/>
      <c r="AJ145" s="112"/>
      <c r="AK145" s="112"/>
      <c r="AL145" s="112"/>
      <c r="AM145" s="112"/>
      <c r="AN145" s="112"/>
    </row>
    <row r="146" spans="4:40" s="119" customFormat="1" x14ac:dyDescent="0.2">
      <c r="D146" s="207" t="str">
        <f t="shared" si="12"/>
        <v/>
      </c>
      <c r="G146" s="112"/>
      <c r="H146" s="112"/>
      <c r="I146" s="112"/>
      <c r="J146" s="112"/>
      <c r="K146" s="112"/>
      <c r="M146" s="207" t="str">
        <f t="shared" si="13"/>
        <v/>
      </c>
      <c r="O146" s="207" t="str">
        <f t="shared" si="14"/>
        <v/>
      </c>
      <c r="R146" s="207" t="str">
        <f t="shared" si="15"/>
        <v/>
      </c>
      <c r="V146" s="112"/>
      <c r="W146" s="112"/>
      <c r="X146" s="112"/>
      <c r="Y146" s="112"/>
      <c r="Z146" s="112"/>
      <c r="AA146" s="112"/>
      <c r="AB146" s="112"/>
      <c r="AC146" s="112"/>
      <c r="AD146" s="112"/>
      <c r="AE146" s="112"/>
      <c r="AF146" s="112"/>
      <c r="AG146" s="112"/>
      <c r="AI146" s="112"/>
      <c r="AJ146" s="112"/>
      <c r="AK146" s="112"/>
      <c r="AL146" s="112"/>
      <c r="AM146" s="112"/>
      <c r="AN146" s="112"/>
    </row>
    <row r="147" spans="4:40" s="119" customFormat="1" x14ac:dyDescent="0.2">
      <c r="D147" s="207" t="str">
        <f t="shared" si="12"/>
        <v/>
      </c>
      <c r="G147" s="112"/>
      <c r="H147" s="112"/>
      <c r="I147" s="112"/>
      <c r="J147" s="112"/>
      <c r="K147" s="112"/>
      <c r="M147" s="207" t="str">
        <f t="shared" si="13"/>
        <v/>
      </c>
      <c r="O147" s="207" t="str">
        <f t="shared" si="14"/>
        <v/>
      </c>
      <c r="R147" s="207" t="str">
        <f t="shared" si="15"/>
        <v/>
      </c>
      <c r="V147" s="112"/>
      <c r="W147" s="112"/>
      <c r="X147" s="112"/>
      <c r="Y147" s="112"/>
      <c r="Z147" s="112"/>
      <c r="AA147" s="112"/>
      <c r="AB147" s="112"/>
      <c r="AC147" s="112"/>
      <c r="AD147" s="112"/>
      <c r="AE147" s="112"/>
      <c r="AF147" s="112"/>
      <c r="AG147" s="112"/>
      <c r="AI147" s="112"/>
      <c r="AJ147" s="112"/>
      <c r="AK147" s="112"/>
      <c r="AL147" s="112"/>
      <c r="AM147" s="112"/>
      <c r="AN147" s="112"/>
    </row>
    <row r="148" spans="4:40" s="119" customFormat="1" x14ac:dyDescent="0.2">
      <c r="D148" s="207" t="str">
        <f t="shared" si="12"/>
        <v/>
      </c>
      <c r="G148" s="112"/>
      <c r="H148" s="112"/>
      <c r="I148" s="112"/>
      <c r="J148" s="112"/>
      <c r="K148" s="112"/>
      <c r="M148" s="207" t="str">
        <f t="shared" si="13"/>
        <v/>
      </c>
      <c r="O148" s="207" t="str">
        <f t="shared" si="14"/>
        <v/>
      </c>
      <c r="R148" s="207" t="str">
        <f t="shared" si="15"/>
        <v/>
      </c>
      <c r="V148" s="112"/>
      <c r="W148" s="112"/>
      <c r="X148" s="112"/>
      <c r="Y148" s="112"/>
      <c r="Z148" s="112"/>
      <c r="AA148" s="112"/>
      <c r="AB148" s="112"/>
      <c r="AC148" s="112"/>
      <c r="AD148" s="112"/>
      <c r="AE148" s="112"/>
      <c r="AF148" s="112"/>
      <c r="AG148" s="112"/>
      <c r="AI148" s="112"/>
      <c r="AJ148" s="112"/>
      <c r="AK148" s="112"/>
      <c r="AL148" s="112"/>
      <c r="AM148" s="112"/>
      <c r="AN148" s="112"/>
    </row>
    <row r="149" spans="4:40" s="119" customFormat="1" x14ac:dyDescent="0.2">
      <c r="D149" s="207" t="str">
        <f t="shared" si="12"/>
        <v/>
      </c>
      <c r="G149" s="112"/>
      <c r="H149" s="112"/>
      <c r="I149" s="112"/>
      <c r="J149" s="112"/>
      <c r="K149" s="112"/>
      <c r="M149" s="207" t="str">
        <f t="shared" si="13"/>
        <v/>
      </c>
      <c r="O149" s="207" t="str">
        <f t="shared" si="14"/>
        <v/>
      </c>
      <c r="R149" s="207" t="str">
        <f t="shared" si="15"/>
        <v/>
      </c>
      <c r="V149" s="112"/>
      <c r="W149" s="112"/>
      <c r="X149" s="112"/>
      <c r="Y149" s="112"/>
      <c r="Z149" s="112"/>
      <c r="AA149" s="112"/>
      <c r="AB149" s="112"/>
      <c r="AC149" s="112"/>
      <c r="AD149" s="112"/>
      <c r="AE149" s="112"/>
      <c r="AF149" s="112"/>
      <c r="AG149" s="112"/>
      <c r="AI149" s="112"/>
      <c r="AJ149" s="112"/>
      <c r="AK149" s="112"/>
      <c r="AL149" s="112"/>
      <c r="AM149" s="112"/>
      <c r="AN149" s="112"/>
    </row>
    <row r="150" spans="4:40" s="119" customFormat="1" x14ac:dyDescent="0.2">
      <c r="D150" s="207" t="str">
        <f t="shared" si="12"/>
        <v/>
      </c>
      <c r="G150" s="112"/>
      <c r="H150" s="112"/>
      <c r="I150" s="112"/>
      <c r="J150" s="112"/>
      <c r="K150" s="112"/>
      <c r="M150" s="207" t="str">
        <f t="shared" si="13"/>
        <v/>
      </c>
      <c r="O150" s="207" t="str">
        <f t="shared" si="14"/>
        <v/>
      </c>
      <c r="R150" s="207" t="str">
        <f t="shared" si="15"/>
        <v/>
      </c>
      <c r="V150" s="112"/>
      <c r="W150" s="112"/>
      <c r="X150" s="112"/>
      <c r="Y150" s="112"/>
      <c r="Z150" s="112"/>
      <c r="AA150" s="112"/>
      <c r="AB150" s="112"/>
      <c r="AC150" s="112"/>
      <c r="AD150" s="112"/>
      <c r="AE150" s="112"/>
      <c r="AF150" s="112"/>
      <c r="AG150" s="112"/>
      <c r="AI150" s="112"/>
      <c r="AJ150" s="112"/>
      <c r="AK150" s="112"/>
      <c r="AL150" s="112"/>
      <c r="AM150" s="112"/>
      <c r="AN150" s="112"/>
    </row>
    <row r="151" spans="4:40" s="119" customFormat="1" x14ac:dyDescent="0.2">
      <c r="D151" s="207" t="str">
        <f t="shared" si="12"/>
        <v/>
      </c>
      <c r="G151" s="112"/>
      <c r="H151" s="112"/>
      <c r="I151" s="112"/>
      <c r="J151" s="112"/>
      <c r="K151" s="112"/>
      <c r="M151" s="207" t="str">
        <f t="shared" si="13"/>
        <v/>
      </c>
      <c r="O151" s="207" t="str">
        <f t="shared" si="14"/>
        <v/>
      </c>
      <c r="R151" s="207" t="str">
        <f t="shared" si="15"/>
        <v/>
      </c>
      <c r="V151" s="112"/>
      <c r="W151" s="112"/>
      <c r="X151" s="112"/>
      <c r="Y151" s="112"/>
      <c r="Z151" s="112"/>
      <c r="AA151" s="112"/>
      <c r="AB151" s="112"/>
      <c r="AC151" s="112"/>
      <c r="AD151" s="112"/>
      <c r="AE151" s="112"/>
      <c r="AF151" s="112"/>
      <c r="AG151" s="112"/>
      <c r="AI151" s="112"/>
      <c r="AJ151" s="112"/>
      <c r="AK151" s="112"/>
      <c r="AL151" s="112"/>
      <c r="AM151" s="112"/>
      <c r="AN151" s="112"/>
    </row>
    <row r="152" spans="4:40" s="119" customFormat="1" x14ac:dyDescent="0.2">
      <c r="D152" s="207" t="str">
        <f t="shared" si="12"/>
        <v/>
      </c>
      <c r="G152" s="112"/>
      <c r="H152" s="112"/>
      <c r="I152" s="112"/>
      <c r="J152" s="112"/>
      <c r="K152" s="112"/>
      <c r="M152" s="207" t="str">
        <f t="shared" si="13"/>
        <v/>
      </c>
      <c r="O152" s="207" t="str">
        <f t="shared" si="14"/>
        <v/>
      </c>
      <c r="R152" s="207" t="str">
        <f t="shared" si="15"/>
        <v/>
      </c>
      <c r="V152" s="112"/>
      <c r="W152" s="112"/>
      <c r="X152" s="112"/>
      <c r="Y152" s="112"/>
      <c r="Z152" s="112"/>
      <c r="AA152" s="112"/>
      <c r="AB152" s="112"/>
      <c r="AC152" s="112"/>
      <c r="AD152" s="112"/>
      <c r="AE152" s="112"/>
      <c r="AF152" s="112"/>
      <c r="AG152" s="112"/>
      <c r="AI152" s="112"/>
      <c r="AJ152" s="112"/>
      <c r="AK152" s="112"/>
      <c r="AL152" s="112"/>
      <c r="AM152" s="112"/>
      <c r="AN152" s="112"/>
    </row>
    <row r="153" spans="4:40" s="119" customFormat="1" x14ac:dyDescent="0.2">
      <c r="D153" s="207" t="str">
        <f t="shared" si="12"/>
        <v/>
      </c>
      <c r="G153" s="112"/>
      <c r="H153" s="112"/>
      <c r="I153" s="112"/>
      <c r="J153" s="112"/>
      <c r="K153" s="112"/>
      <c r="M153" s="207" t="str">
        <f t="shared" si="13"/>
        <v/>
      </c>
      <c r="O153" s="207" t="str">
        <f t="shared" si="14"/>
        <v/>
      </c>
      <c r="R153" s="207" t="str">
        <f t="shared" si="15"/>
        <v/>
      </c>
      <c r="V153" s="112"/>
      <c r="W153" s="112"/>
      <c r="X153" s="112"/>
      <c r="Y153" s="112"/>
      <c r="Z153" s="112"/>
      <c r="AA153" s="112"/>
      <c r="AB153" s="112"/>
      <c r="AC153" s="112"/>
      <c r="AD153" s="112"/>
      <c r="AE153" s="112"/>
      <c r="AF153" s="112"/>
      <c r="AG153" s="112"/>
      <c r="AI153" s="112"/>
      <c r="AJ153" s="112"/>
      <c r="AK153" s="112"/>
      <c r="AL153" s="112"/>
      <c r="AM153" s="112"/>
      <c r="AN153" s="112"/>
    </row>
    <row r="154" spans="4:40" s="119" customFormat="1" x14ac:dyDescent="0.2">
      <c r="D154" s="207" t="str">
        <f t="shared" si="12"/>
        <v/>
      </c>
      <c r="G154" s="112"/>
      <c r="H154" s="112"/>
      <c r="I154" s="112"/>
      <c r="J154" s="112"/>
      <c r="K154" s="112"/>
      <c r="M154" s="207" t="str">
        <f t="shared" si="13"/>
        <v/>
      </c>
      <c r="O154" s="207" t="str">
        <f t="shared" si="14"/>
        <v/>
      </c>
      <c r="R154" s="207" t="str">
        <f t="shared" si="15"/>
        <v/>
      </c>
      <c r="V154" s="112"/>
      <c r="W154" s="112"/>
      <c r="X154" s="112"/>
      <c r="Y154" s="112"/>
      <c r="Z154" s="112"/>
      <c r="AA154" s="112"/>
      <c r="AB154" s="112"/>
      <c r="AC154" s="112"/>
      <c r="AD154" s="112"/>
      <c r="AE154" s="112"/>
      <c r="AF154" s="112"/>
      <c r="AG154" s="112"/>
      <c r="AI154" s="112"/>
      <c r="AJ154" s="112"/>
      <c r="AK154" s="112"/>
      <c r="AL154" s="112"/>
      <c r="AM154" s="112"/>
      <c r="AN154" s="112"/>
    </row>
    <row r="155" spans="4:40" s="119" customFormat="1" x14ac:dyDescent="0.2">
      <c r="D155" s="207" t="str">
        <f t="shared" si="12"/>
        <v/>
      </c>
      <c r="G155" s="112"/>
      <c r="H155" s="112"/>
      <c r="I155" s="112"/>
      <c r="J155" s="112"/>
      <c r="K155" s="112"/>
      <c r="M155" s="207" t="str">
        <f t="shared" si="13"/>
        <v/>
      </c>
      <c r="O155" s="207" t="str">
        <f t="shared" si="14"/>
        <v/>
      </c>
      <c r="R155" s="207" t="str">
        <f t="shared" si="15"/>
        <v/>
      </c>
      <c r="V155" s="112"/>
      <c r="W155" s="112"/>
      <c r="X155" s="112"/>
      <c r="Y155" s="112"/>
      <c r="Z155" s="112"/>
      <c r="AA155" s="112"/>
      <c r="AB155" s="112"/>
      <c r="AC155" s="112"/>
      <c r="AD155" s="112"/>
      <c r="AE155" s="112"/>
      <c r="AF155" s="112"/>
      <c r="AG155" s="112"/>
      <c r="AI155" s="112"/>
      <c r="AJ155" s="112"/>
      <c r="AK155" s="112"/>
      <c r="AL155" s="112"/>
      <c r="AM155" s="112"/>
      <c r="AN155" s="112"/>
    </row>
    <row r="156" spans="4:40" s="119" customFormat="1" x14ac:dyDescent="0.2">
      <c r="D156" s="207" t="str">
        <f t="shared" si="12"/>
        <v/>
      </c>
      <c r="G156" s="112"/>
      <c r="H156" s="112"/>
      <c r="I156" s="112"/>
      <c r="J156" s="112"/>
      <c r="K156" s="112"/>
      <c r="M156" s="207" t="str">
        <f t="shared" si="13"/>
        <v/>
      </c>
      <c r="O156" s="207" t="str">
        <f t="shared" si="14"/>
        <v/>
      </c>
      <c r="R156" s="207" t="str">
        <f t="shared" si="15"/>
        <v/>
      </c>
      <c r="V156" s="112"/>
      <c r="W156" s="112"/>
      <c r="X156" s="112"/>
      <c r="Y156" s="112"/>
      <c r="Z156" s="112"/>
      <c r="AA156" s="112"/>
      <c r="AB156" s="112"/>
      <c r="AC156" s="112"/>
      <c r="AD156" s="112"/>
      <c r="AE156" s="112"/>
      <c r="AF156" s="112"/>
      <c r="AG156" s="112"/>
      <c r="AI156" s="112"/>
      <c r="AJ156" s="112"/>
      <c r="AK156" s="112"/>
      <c r="AL156" s="112"/>
      <c r="AM156" s="112"/>
      <c r="AN156" s="112"/>
    </row>
    <row r="157" spans="4:40" s="119" customFormat="1" x14ac:dyDescent="0.2">
      <c r="D157" s="207" t="str">
        <f t="shared" si="12"/>
        <v/>
      </c>
      <c r="G157" s="112"/>
      <c r="H157" s="112"/>
      <c r="I157" s="112"/>
      <c r="J157" s="112"/>
      <c r="K157" s="112"/>
      <c r="M157" s="207" t="str">
        <f t="shared" si="13"/>
        <v/>
      </c>
      <c r="O157" s="207" t="str">
        <f t="shared" si="14"/>
        <v/>
      </c>
      <c r="R157" s="207" t="str">
        <f t="shared" si="15"/>
        <v/>
      </c>
      <c r="V157" s="112"/>
      <c r="W157" s="112"/>
      <c r="X157" s="112"/>
      <c r="Y157" s="112"/>
      <c r="Z157" s="112"/>
      <c r="AA157" s="112"/>
      <c r="AB157" s="112"/>
      <c r="AC157" s="112"/>
      <c r="AD157" s="112"/>
      <c r="AE157" s="112"/>
      <c r="AF157" s="112"/>
      <c r="AG157" s="112"/>
      <c r="AI157" s="112"/>
      <c r="AJ157" s="112"/>
      <c r="AK157" s="112"/>
      <c r="AL157" s="112"/>
      <c r="AM157" s="112"/>
      <c r="AN157" s="112"/>
    </row>
    <row r="158" spans="4:40" s="119" customFormat="1" x14ac:dyDescent="0.2">
      <c r="D158" s="207" t="str">
        <f t="shared" si="12"/>
        <v/>
      </c>
      <c r="G158" s="112"/>
      <c r="H158" s="112"/>
      <c r="I158" s="112"/>
      <c r="J158" s="112"/>
      <c r="K158" s="112"/>
      <c r="M158" s="207" t="str">
        <f t="shared" si="13"/>
        <v/>
      </c>
      <c r="O158" s="207" t="str">
        <f t="shared" si="14"/>
        <v/>
      </c>
      <c r="R158" s="207" t="str">
        <f t="shared" si="15"/>
        <v/>
      </c>
      <c r="V158" s="112"/>
      <c r="W158" s="112"/>
      <c r="X158" s="112"/>
      <c r="Y158" s="112"/>
      <c r="Z158" s="112"/>
      <c r="AA158" s="112"/>
      <c r="AB158" s="112"/>
      <c r="AC158" s="112"/>
      <c r="AD158" s="112"/>
      <c r="AE158" s="112"/>
      <c r="AF158" s="112"/>
      <c r="AG158" s="112"/>
      <c r="AI158" s="112"/>
      <c r="AJ158" s="112"/>
      <c r="AK158" s="112"/>
      <c r="AL158" s="112"/>
      <c r="AM158" s="112"/>
      <c r="AN158" s="112"/>
    </row>
    <row r="159" spans="4:40" s="119" customFormat="1" x14ac:dyDescent="0.2">
      <c r="D159" s="207" t="str">
        <f t="shared" si="12"/>
        <v/>
      </c>
      <c r="G159" s="112"/>
      <c r="H159" s="112"/>
      <c r="I159" s="112"/>
      <c r="J159" s="112"/>
      <c r="K159" s="112"/>
      <c r="M159" s="207" t="str">
        <f t="shared" si="13"/>
        <v/>
      </c>
      <c r="O159" s="207" t="str">
        <f t="shared" si="14"/>
        <v/>
      </c>
      <c r="R159" s="207" t="str">
        <f t="shared" si="15"/>
        <v/>
      </c>
      <c r="V159" s="112"/>
      <c r="W159" s="112"/>
      <c r="X159" s="112"/>
      <c r="Y159" s="112"/>
      <c r="Z159" s="112"/>
      <c r="AA159" s="112"/>
      <c r="AB159" s="112"/>
      <c r="AC159" s="112"/>
      <c r="AD159" s="112"/>
      <c r="AE159" s="112"/>
      <c r="AF159" s="112"/>
      <c r="AG159" s="112"/>
      <c r="AI159" s="112"/>
      <c r="AJ159" s="112"/>
      <c r="AK159" s="112"/>
      <c r="AL159" s="112"/>
      <c r="AM159" s="112"/>
      <c r="AN159" s="112"/>
    </row>
    <row r="160" spans="4:40" s="119" customFormat="1" x14ac:dyDescent="0.2">
      <c r="D160" s="207" t="str">
        <f t="shared" si="12"/>
        <v/>
      </c>
      <c r="G160" s="112"/>
      <c r="H160" s="112"/>
      <c r="I160" s="112"/>
      <c r="J160" s="112"/>
      <c r="K160" s="112"/>
      <c r="M160" s="207" t="str">
        <f t="shared" si="13"/>
        <v/>
      </c>
      <c r="O160" s="207" t="str">
        <f t="shared" si="14"/>
        <v/>
      </c>
      <c r="R160" s="207" t="str">
        <f t="shared" si="15"/>
        <v/>
      </c>
      <c r="V160" s="112"/>
      <c r="W160" s="112"/>
      <c r="X160" s="112"/>
      <c r="Y160" s="112"/>
      <c r="Z160" s="112"/>
      <c r="AA160" s="112"/>
      <c r="AB160" s="112"/>
      <c r="AC160" s="112"/>
      <c r="AD160" s="112"/>
      <c r="AE160" s="112"/>
      <c r="AF160" s="112"/>
      <c r="AG160" s="112"/>
      <c r="AI160" s="112"/>
      <c r="AJ160" s="112"/>
      <c r="AK160" s="112"/>
      <c r="AL160" s="112"/>
      <c r="AM160" s="112"/>
      <c r="AN160" s="112"/>
    </row>
    <row r="161" spans="4:40" s="119" customFormat="1" x14ac:dyDescent="0.2">
      <c r="D161" s="207" t="str">
        <f t="shared" si="12"/>
        <v/>
      </c>
      <c r="G161" s="112"/>
      <c r="H161" s="112"/>
      <c r="I161" s="112"/>
      <c r="J161" s="112"/>
      <c r="K161" s="112"/>
      <c r="M161" s="207" t="str">
        <f t="shared" si="13"/>
        <v/>
      </c>
      <c r="O161" s="207" t="str">
        <f t="shared" si="14"/>
        <v/>
      </c>
      <c r="R161" s="207" t="str">
        <f t="shared" si="15"/>
        <v/>
      </c>
      <c r="V161" s="112"/>
      <c r="W161" s="112"/>
      <c r="X161" s="112"/>
      <c r="Y161" s="112"/>
      <c r="Z161" s="112"/>
      <c r="AA161" s="112"/>
      <c r="AB161" s="112"/>
      <c r="AC161" s="112"/>
      <c r="AD161" s="112"/>
      <c r="AE161" s="112"/>
      <c r="AF161" s="112"/>
      <c r="AG161" s="112"/>
      <c r="AI161" s="112"/>
      <c r="AJ161" s="112"/>
      <c r="AK161" s="112"/>
      <c r="AL161" s="112"/>
      <c r="AM161" s="112"/>
      <c r="AN161" s="112"/>
    </row>
    <row r="162" spans="4:40" s="119" customFormat="1" x14ac:dyDescent="0.2">
      <c r="D162" s="207" t="str">
        <f t="shared" si="12"/>
        <v/>
      </c>
      <c r="G162" s="112"/>
      <c r="H162" s="112"/>
      <c r="I162" s="112"/>
      <c r="J162" s="112"/>
      <c r="K162" s="112"/>
      <c r="M162" s="207" t="str">
        <f t="shared" si="13"/>
        <v/>
      </c>
      <c r="O162" s="207" t="str">
        <f t="shared" si="14"/>
        <v/>
      </c>
      <c r="R162" s="207" t="str">
        <f t="shared" si="15"/>
        <v/>
      </c>
      <c r="V162" s="112"/>
      <c r="W162" s="112"/>
      <c r="X162" s="112"/>
      <c r="Y162" s="112"/>
      <c r="Z162" s="112"/>
      <c r="AA162" s="112"/>
      <c r="AB162" s="112"/>
      <c r="AC162" s="112"/>
      <c r="AD162" s="112"/>
      <c r="AE162" s="112"/>
      <c r="AF162" s="112"/>
      <c r="AG162" s="112"/>
      <c r="AI162" s="112"/>
      <c r="AJ162" s="112"/>
      <c r="AK162" s="112"/>
      <c r="AL162" s="112"/>
      <c r="AM162" s="112"/>
      <c r="AN162" s="112"/>
    </row>
    <row r="163" spans="4:40" s="119" customFormat="1" x14ac:dyDescent="0.2">
      <c r="D163" s="207" t="str">
        <f t="shared" si="12"/>
        <v/>
      </c>
      <c r="G163" s="112"/>
      <c r="H163" s="112"/>
      <c r="I163" s="112"/>
      <c r="J163" s="112"/>
      <c r="K163" s="112"/>
      <c r="M163" s="207" t="str">
        <f t="shared" si="13"/>
        <v/>
      </c>
      <c r="O163" s="207" t="str">
        <f t="shared" si="14"/>
        <v/>
      </c>
      <c r="R163" s="207" t="str">
        <f t="shared" si="15"/>
        <v/>
      </c>
      <c r="V163" s="112"/>
      <c r="W163" s="112"/>
      <c r="X163" s="112"/>
      <c r="Y163" s="112"/>
      <c r="Z163" s="112"/>
      <c r="AA163" s="112"/>
      <c r="AB163" s="112"/>
      <c r="AC163" s="112"/>
      <c r="AD163" s="112"/>
      <c r="AE163" s="112"/>
      <c r="AF163" s="112"/>
      <c r="AG163" s="112"/>
      <c r="AI163" s="112"/>
      <c r="AJ163" s="112"/>
      <c r="AK163" s="112"/>
      <c r="AL163" s="112"/>
      <c r="AM163" s="112"/>
      <c r="AN163" s="112"/>
    </row>
    <row r="164" spans="4:40" s="119" customFormat="1" x14ac:dyDescent="0.2">
      <c r="D164" s="207" t="str">
        <f t="shared" si="12"/>
        <v/>
      </c>
      <c r="G164" s="112"/>
      <c r="H164" s="112"/>
      <c r="I164" s="112"/>
      <c r="J164" s="112"/>
      <c r="K164" s="112"/>
      <c r="M164" s="207" t="str">
        <f t="shared" si="13"/>
        <v/>
      </c>
      <c r="O164" s="207" t="str">
        <f t="shared" si="14"/>
        <v/>
      </c>
      <c r="R164" s="207" t="str">
        <f t="shared" si="15"/>
        <v/>
      </c>
      <c r="V164" s="112"/>
      <c r="W164" s="112"/>
      <c r="X164" s="112"/>
      <c r="Y164" s="112"/>
      <c r="Z164" s="112"/>
      <c r="AA164" s="112"/>
      <c r="AB164" s="112"/>
      <c r="AC164" s="112"/>
      <c r="AD164" s="112"/>
      <c r="AE164" s="112"/>
      <c r="AF164" s="112"/>
      <c r="AG164" s="112"/>
      <c r="AI164" s="112"/>
      <c r="AJ164" s="112"/>
      <c r="AK164" s="112"/>
      <c r="AL164" s="112"/>
      <c r="AM164" s="112"/>
      <c r="AN164" s="112"/>
    </row>
    <row r="165" spans="4:40" s="119" customFormat="1" x14ac:dyDescent="0.2">
      <c r="D165" s="207" t="str">
        <f t="shared" si="12"/>
        <v/>
      </c>
      <c r="G165" s="112"/>
      <c r="H165" s="112"/>
      <c r="I165" s="112"/>
      <c r="J165" s="112"/>
      <c r="K165" s="112"/>
      <c r="M165" s="207" t="str">
        <f t="shared" si="13"/>
        <v/>
      </c>
      <c r="O165" s="207" t="str">
        <f t="shared" si="14"/>
        <v/>
      </c>
      <c r="R165" s="207" t="str">
        <f t="shared" si="15"/>
        <v/>
      </c>
      <c r="V165" s="112"/>
      <c r="W165" s="112"/>
      <c r="X165" s="112"/>
      <c r="Y165" s="112"/>
      <c r="Z165" s="112"/>
      <c r="AA165" s="112"/>
      <c r="AB165" s="112"/>
      <c r="AC165" s="112"/>
      <c r="AD165" s="112"/>
      <c r="AE165" s="112"/>
      <c r="AF165" s="112"/>
      <c r="AG165" s="112"/>
      <c r="AI165" s="112"/>
      <c r="AJ165" s="112"/>
      <c r="AK165" s="112"/>
      <c r="AL165" s="112"/>
      <c r="AM165" s="112"/>
      <c r="AN165" s="112"/>
    </row>
    <row r="166" spans="4:40" s="119" customFormat="1" x14ac:dyDescent="0.2">
      <c r="D166" s="207" t="str">
        <f t="shared" si="12"/>
        <v/>
      </c>
      <c r="G166" s="112"/>
      <c r="H166" s="112"/>
      <c r="I166" s="112"/>
      <c r="J166" s="112"/>
      <c r="K166" s="112"/>
      <c r="M166" s="207" t="str">
        <f t="shared" si="13"/>
        <v/>
      </c>
      <c r="O166" s="207" t="str">
        <f t="shared" si="14"/>
        <v/>
      </c>
      <c r="R166" s="207" t="str">
        <f t="shared" si="15"/>
        <v/>
      </c>
      <c r="V166" s="112"/>
      <c r="W166" s="112"/>
      <c r="X166" s="112"/>
      <c r="Y166" s="112"/>
      <c r="Z166" s="112"/>
      <c r="AA166" s="112"/>
      <c r="AB166" s="112"/>
      <c r="AC166" s="112"/>
      <c r="AD166" s="112"/>
      <c r="AE166" s="112"/>
      <c r="AF166" s="112"/>
      <c r="AG166" s="112"/>
      <c r="AI166" s="112"/>
      <c r="AJ166" s="112"/>
      <c r="AK166" s="112"/>
      <c r="AL166" s="112"/>
      <c r="AM166" s="112"/>
      <c r="AN166" s="112"/>
    </row>
    <row r="167" spans="4:40" s="119" customFormat="1" x14ac:dyDescent="0.2">
      <c r="D167" s="207" t="str">
        <f t="shared" si="12"/>
        <v/>
      </c>
      <c r="G167" s="112"/>
      <c r="H167" s="112"/>
      <c r="I167" s="112"/>
      <c r="J167" s="112"/>
      <c r="K167" s="112"/>
      <c r="M167" s="207" t="str">
        <f t="shared" si="13"/>
        <v/>
      </c>
      <c r="O167" s="207" t="str">
        <f t="shared" si="14"/>
        <v/>
      </c>
      <c r="R167" s="207" t="str">
        <f t="shared" si="15"/>
        <v/>
      </c>
      <c r="V167" s="112"/>
      <c r="W167" s="112"/>
      <c r="X167" s="112"/>
      <c r="Y167" s="112"/>
      <c r="Z167" s="112"/>
      <c r="AA167" s="112"/>
      <c r="AB167" s="112"/>
      <c r="AC167" s="112"/>
      <c r="AD167" s="112"/>
      <c r="AE167" s="112"/>
      <c r="AF167" s="112"/>
      <c r="AG167" s="112"/>
      <c r="AI167" s="112"/>
      <c r="AJ167" s="112"/>
      <c r="AK167" s="112"/>
      <c r="AL167" s="112"/>
      <c r="AM167" s="112"/>
      <c r="AN167" s="112"/>
    </row>
    <row r="168" spans="4:40" s="119" customFormat="1" x14ac:dyDescent="0.2">
      <c r="D168" s="207" t="str">
        <f t="shared" si="12"/>
        <v/>
      </c>
      <c r="G168" s="112"/>
      <c r="H168" s="112"/>
      <c r="I168" s="112"/>
      <c r="J168" s="112"/>
      <c r="K168" s="112"/>
      <c r="M168" s="207" t="str">
        <f t="shared" si="13"/>
        <v/>
      </c>
      <c r="O168" s="207" t="str">
        <f t="shared" si="14"/>
        <v/>
      </c>
      <c r="R168" s="207" t="str">
        <f t="shared" si="15"/>
        <v/>
      </c>
      <c r="V168" s="112"/>
      <c r="W168" s="112"/>
      <c r="X168" s="112"/>
      <c r="Y168" s="112"/>
      <c r="Z168" s="112"/>
      <c r="AA168" s="112"/>
      <c r="AB168" s="112"/>
      <c r="AC168" s="112"/>
      <c r="AD168" s="112"/>
      <c r="AE168" s="112"/>
      <c r="AF168" s="112"/>
      <c r="AG168" s="112"/>
      <c r="AI168" s="112"/>
      <c r="AJ168" s="112"/>
      <c r="AK168" s="112"/>
      <c r="AL168" s="112"/>
      <c r="AM168" s="112"/>
      <c r="AN168" s="112"/>
    </row>
    <row r="169" spans="4:40" s="119" customFormat="1" x14ac:dyDescent="0.2">
      <c r="D169" s="207" t="str">
        <f t="shared" si="12"/>
        <v/>
      </c>
      <c r="G169" s="112"/>
      <c r="H169" s="112"/>
      <c r="I169" s="112"/>
      <c r="J169" s="112"/>
      <c r="K169" s="112"/>
      <c r="M169" s="207" t="str">
        <f t="shared" si="13"/>
        <v/>
      </c>
      <c r="O169" s="207" t="str">
        <f t="shared" si="14"/>
        <v/>
      </c>
      <c r="R169" s="207" t="str">
        <f t="shared" si="15"/>
        <v/>
      </c>
      <c r="V169" s="112"/>
      <c r="W169" s="112"/>
      <c r="X169" s="112"/>
      <c r="Y169" s="112"/>
      <c r="Z169" s="112"/>
      <c r="AA169" s="112"/>
      <c r="AB169" s="112"/>
      <c r="AC169" s="112"/>
      <c r="AD169" s="112"/>
      <c r="AE169" s="112"/>
      <c r="AF169" s="112"/>
      <c r="AG169" s="112"/>
      <c r="AI169" s="112"/>
      <c r="AJ169" s="112"/>
      <c r="AK169" s="112"/>
      <c r="AL169" s="112"/>
      <c r="AM169" s="112"/>
      <c r="AN169" s="112"/>
    </row>
    <row r="170" spans="4:40" s="119" customFormat="1" x14ac:dyDescent="0.2">
      <c r="D170" s="207" t="str">
        <f t="shared" si="12"/>
        <v/>
      </c>
      <c r="G170" s="112"/>
      <c r="H170" s="112"/>
      <c r="I170" s="112"/>
      <c r="J170" s="112"/>
      <c r="K170" s="112"/>
      <c r="M170" s="207" t="str">
        <f t="shared" si="13"/>
        <v/>
      </c>
      <c r="O170" s="207" t="str">
        <f t="shared" si="14"/>
        <v/>
      </c>
      <c r="R170" s="207" t="str">
        <f t="shared" si="15"/>
        <v/>
      </c>
      <c r="V170" s="112"/>
      <c r="W170" s="112"/>
      <c r="X170" s="112"/>
      <c r="Y170" s="112"/>
      <c r="Z170" s="112"/>
      <c r="AA170" s="112"/>
      <c r="AB170" s="112"/>
      <c r="AC170" s="112"/>
      <c r="AD170" s="112"/>
      <c r="AE170" s="112"/>
      <c r="AF170" s="112"/>
      <c r="AG170" s="112"/>
      <c r="AI170" s="112"/>
      <c r="AJ170" s="112"/>
      <c r="AK170" s="112"/>
      <c r="AL170" s="112"/>
      <c r="AM170" s="112"/>
      <c r="AN170" s="112"/>
    </row>
    <row r="171" spans="4:40" s="119" customFormat="1" x14ac:dyDescent="0.2">
      <c r="D171" s="207" t="str">
        <f t="shared" si="12"/>
        <v/>
      </c>
      <c r="G171" s="112"/>
      <c r="H171" s="112"/>
      <c r="I171" s="112"/>
      <c r="J171" s="112"/>
      <c r="K171" s="112"/>
      <c r="M171" s="207" t="str">
        <f t="shared" si="13"/>
        <v/>
      </c>
      <c r="O171" s="207" t="str">
        <f t="shared" si="14"/>
        <v/>
      </c>
      <c r="R171" s="207" t="str">
        <f t="shared" si="15"/>
        <v/>
      </c>
      <c r="V171" s="112"/>
      <c r="W171" s="112"/>
      <c r="X171" s="112"/>
      <c r="Y171" s="112"/>
      <c r="Z171" s="112"/>
      <c r="AA171" s="112"/>
      <c r="AB171" s="112"/>
      <c r="AC171" s="112"/>
      <c r="AD171" s="112"/>
      <c r="AE171" s="112"/>
      <c r="AF171" s="112"/>
      <c r="AG171" s="112"/>
      <c r="AI171" s="112"/>
      <c r="AJ171" s="112"/>
      <c r="AK171" s="112"/>
      <c r="AL171" s="112"/>
      <c r="AM171" s="112"/>
      <c r="AN171" s="112"/>
    </row>
    <row r="172" spans="4:40" s="119" customFormat="1" x14ac:dyDescent="0.2">
      <c r="D172" s="207" t="str">
        <f t="shared" si="12"/>
        <v/>
      </c>
      <c r="G172" s="112"/>
      <c r="H172" s="112"/>
      <c r="I172" s="112"/>
      <c r="J172" s="112"/>
      <c r="K172" s="112"/>
      <c r="M172" s="207" t="str">
        <f t="shared" si="13"/>
        <v/>
      </c>
      <c r="O172" s="207" t="str">
        <f t="shared" si="14"/>
        <v/>
      </c>
      <c r="R172" s="207" t="str">
        <f t="shared" si="15"/>
        <v/>
      </c>
      <c r="V172" s="112"/>
      <c r="W172" s="112"/>
      <c r="X172" s="112"/>
      <c r="Y172" s="112"/>
      <c r="Z172" s="112"/>
      <c r="AA172" s="112"/>
      <c r="AB172" s="112"/>
      <c r="AC172" s="112"/>
      <c r="AD172" s="112"/>
      <c r="AE172" s="112"/>
      <c r="AF172" s="112"/>
      <c r="AG172" s="112"/>
      <c r="AI172" s="112"/>
      <c r="AJ172" s="112"/>
      <c r="AK172" s="112"/>
      <c r="AL172" s="112"/>
      <c r="AM172" s="112"/>
      <c r="AN172" s="112"/>
    </row>
    <row r="173" spans="4:40" s="119" customFormat="1" x14ac:dyDescent="0.2">
      <c r="D173" s="207" t="str">
        <f t="shared" si="12"/>
        <v/>
      </c>
      <c r="G173" s="112"/>
      <c r="H173" s="112"/>
      <c r="I173" s="112"/>
      <c r="J173" s="112"/>
      <c r="K173" s="112"/>
      <c r="M173" s="207" t="str">
        <f t="shared" si="13"/>
        <v/>
      </c>
      <c r="O173" s="207" t="str">
        <f t="shared" si="14"/>
        <v/>
      </c>
      <c r="R173" s="207" t="str">
        <f t="shared" si="15"/>
        <v/>
      </c>
      <c r="V173" s="112"/>
      <c r="W173" s="112"/>
      <c r="X173" s="112"/>
      <c r="Y173" s="112"/>
      <c r="Z173" s="112"/>
      <c r="AA173" s="112"/>
      <c r="AB173" s="112"/>
      <c r="AC173" s="112"/>
      <c r="AD173" s="112"/>
      <c r="AE173" s="112"/>
      <c r="AF173" s="112"/>
      <c r="AG173" s="112"/>
      <c r="AI173" s="112"/>
      <c r="AJ173" s="112"/>
      <c r="AK173" s="112"/>
      <c r="AL173" s="112"/>
      <c r="AM173" s="112"/>
      <c r="AN173" s="112"/>
    </row>
    <row r="174" spans="4:40" s="119" customFormat="1" x14ac:dyDescent="0.2">
      <c r="D174" s="207" t="str">
        <f t="shared" si="12"/>
        <v/>
      </c>
      <c r="G174" s="112"/>
      <c r="H174" s="112"/>
      <c r="I174" s="112"/>
      <c r="J174" s="112"/>
      <c r="K174" s="112"/>
      <c r="M174" s="207" t="str">
        <f t="shared" si="13"/>
        <v/>
      </c>
      <c r="O174" s="207" t="str">
        <f t="shared" si="14"/>
        <v/>
      </c>
      <c r="R174" s="207" t="str">
        <f t="shared" si="15"/>
        <v/>
      </c>
      <c r="V174" s="112"/>
      <c r="W174" s="112"/>
      <c r="X174" s="112"/>
      <c r="Y174" s="112"/>
      <c r="Z174" s="112"/>
      <c r="AA174" s="112"/>
      <c r="AB174" s="112"/>
      <c r="AC174" s="112"/>
      <c r="AD174" s="112"/>
      <c r="AE174" s="112"/>
      <c r="AF174" s="112"/>
      <c r="AG174" s="112"/>
      <c r="AI174" s="112"/>
      <c r="AJ174" s="112"/>
      <c r="AK174" s="112"/>
      <c r="AL174" s="112"/>
      <c r="AM174" s="112"/>
      <c r="AN174" s="112"/>
    </row>
    <row r="175" spans="4:40" s="119" customFormat="1" x14ac:dyDescent="0.2">
      <c r="D175" s="207" t="str">
        <f t="shared" si="12"/>
        <v/>
      </c>
      <c r="G175" s="112"/>
      <c r="H175" s="112"/>
      <c r="I175" s="112"/>
      <c r="J175" s="112"/>
      <c r="K175" s="112"/>
      <c r="M175" s="207" t="str">
        <f t="shared" si="13"/>
        <v/>
      </c>
      <c r="O175" s="207" t="str">
        <f t="shared" si="14"/>
        <v/>
      </c>
      <c r="R175" s="207" t="str">
        <f t="shared" si="15"/>
        <v/>
      </c>
      <c r="V175" s="112"/>
      <c r="W175" s="112"/>
      <c r="X175" s="112"/>
      <c r="Y175" s="112"/>
      <c r="Z175" s="112"/>
      <c r="AA175" s="112"/>
      <c r="AB175" s="112"/>
      <c r="AC175" s="112"/>
      <c r="AD175" s="112"/>
      <c r="AE175" s="112"/>
      <c r="AF175" s="112"/>
      <c r="AG175" s="112"/>
      <c r="AI175" s="112"/>
      <c r="AJ175" s="112"/>
      <c r="AK175" s="112"/>
      <c r="AL175" s="112"/>
      <c r="AM175" s="112"/>
      <c r="AN175" s="112"/>
    </row>
    <row r="176" spans="4:40" s="119" customFormat="1" x14ac:dyDescent="0.2">
      <c r="D176" s="207" t="str">
        <f t="shared" si="12"/>
        <v/>
      </c>
      <c r="G176" s="112"/>
      <c r="H176" s="112"/>
      <c r="I176" s="112"/>
      <c r="J176" s="112"/>
      <c r="K176" s="112"/>
      <c r="M176" s="207" t="str">
        <f t="shared" si="13"/>
        <v/>
      </c>
      <c r="O176" s="207" t="str">
        <f t="shared" si="14"/>
        <v/>
      </c>
      <c r="R176" s="207" t="str">
        <f t="shared" si="15"/>
        <v/>
      </c>
      <c r="V176" s="112"/>
      <c r="W176" s="112"/>
      <c r="X176" s="112"/>
      <c r="Y176" s="112"/>
      <c r="Z176" s="112"/>
      <c r="AA176" s="112"/>
      <c r="AB176" s="112"/>
      <c r="AC176" s="112"/>
      <c r="AD176" s="112"/>
      <c r="AE176" s="112"/>
      <c r="AF176" s="112"/>
      <c r="AG176" s="112"/>
      <c r="AI176" s="112"/>
      <c r="AJ176" s="112"/>
      <c r="AK176" s="112"/>
      <c r="AL176" s="112"/>
      <c r="AM176" s="112"/>
      <c r="AN176" s="112"/>
    </row>
    <row r="177" spans="4:40" s="119" customFormat="1" x14ac:dyDescent="0.2">
      <c r="D177" s="207" t="str">
        <f t="shared" si="12"/>
        <v/>
      </c>
      <c r="G177" s="112"/>
      <c r="H177" s="112"/>
      <c r="I177" s="112"/>
      <c r="J177" s="112"/>
      <c r="K177" s="112"/>
      <c r="M177" s="207" t="str">
        <f t="shared" si="13"/>
        <v/>
      </c>
      <c r="O177" s="207" t="str">
        <f t="shared" si="14"/>
        <v/>
      </c>
      <c r="R177" s="207" t="str">
        <f t="shared" si="15"/>
        <v/>
      </c>
      <c r="V177" s="112"/>
      <c r="W177" s="112"/>
      <c r="X177" s="112"/>
      <c r="Y177" s="112"/>
      <c r="Z177" s="112"/>
      <c r="AA177" s="112"/>
      <c r="AB177" s="112"/>
      <c r="AC177" s="112"/>
      <c r="AD177" s="112"/>
      <c r="AE177" s="112"/>
      <c r="AF177" s="112"/>
      <c r="AG177" s="112"/>
      <c r="AI177" s="112"/>
      <c r="AJ177" s="112"/>
      <c r="AK177" s="112"/>
      <c r="AL177" s="112"/>
      <c r="AM177" s="112"/>
      <c r="AN177" s="112"/>
    </row>
    <row r="178" spans="4:40" s="119" customFormat="1" x14ac:dyDescent="0.2">
      <c r="D178" s="207" t="str">
        <f t="shared" si="12"/>
        <v/>
      </c>
      <c r="G178" s="112"/>
      <c r="H178" s="112"/>
      <c r="I178" s="112"/>
      <c r="J178" s="112"/>
      <c r="K178" s="112"/>
      <c r="M178" s="207" t="str">
        <f t="shared" si="13"/>
        <v/>
      </c>
      <c r="O178" s="207" t="str">
        <f t="shared" si="14"/>
        <v/>
      </c>
      <c r="R178" s="207" t="str">
        <f t="shared" si="15"/>
        <v/>
      </c>
      <c r="V178" s="112"/>
      <c r="W178" s="112"/>
      <c r="X178" s="112"/>
      <c r="Y178" s="112"/>
      <c r="Z178" s="112"/>
      <c r="AA178" s="112"/>
      <c r="AB178" s="112"/>
      <c r="AC178" s="112"/>
      <c r="AD178" s="112"/>
      <c r="AE178" s="112"/>
      <c r="AF178" s="112"/>
      <c r="AG178" s="112"/>
      <c r="AI178" s="112"/>
      <c r="AJ178" s="112"/>
      <c r="AK178" s="112"/>
      <c r="AL178" s="112"/>
      <c r="AM178" s="112"/>
      <c r="AN178" s="112"/>
    </row>
    <row r="179" spans="4:40" s="119" customFormat="1" x14ac:dyDescent="0.2">
      <c r="D179" s="207" t="str">
        <f t="shared" si="12"/>
        <v/>
      </c>
      <c r="G179" s="112"/>
      <c r="H179" s="112"/>
      <c r="I179" s="112"/>
      <c r="J179" s="112"/>
      <c r="K179" s="112"/>
      <c r="M179" s="207" t="str">
        <f t="shared" si="13"/>
        <v/>
      </c>
      <c r="O179" s="207" t="str">
        <f t="shared" si="14"/>
        <v/>
      </c>
      <c r="R179" s="207" t="str">
        <f t="shared" si="15"/>
        <v/>
      </c>
      <c r="V179" s="112"/>
      <c r="W179" s="112"/>
      <c r="X179" s="112"/>
      <c r="Y179" s="112"/>
      <c r="Z179" s="112"/>
      <c r="AA179" s="112"/>
      <c r="AB179" s="112"/>
      <c r="AC179" s="112"/>
      <c r="AD179" s="112"/>
      <c r="AE179" s="112"/>
      <c r="AF179" s="112"/>
      <c r="AG179" s="112"/>
      <c r="AI179" s="112"/>
      <c r="AJ179" s="112"/>
      <c r="AK179" s="112"/>
      <c r="AL179" s="112"/>
      <c r="AM179" s="112"/>
      <c r="AN179" s="112"/>
    </row>
    <row r="180" spans="4:40" s="119" customFormat="1" x14ac:dyDescent="0.2">
      <c r="D180" s="207" t="str">
        <f t="shared" si="12"/>
        <v/>
      </c>
      <c r="G180" s="112"/>
      <c r="H180" s="112"/>
      <c r="I180" s="112"/>
      <c r="J180" s="112"/>
      <c r="K180" s="112"/>
      <c r="M180" s="207" t="str">
        <f t="shared" si="13"/>
        <v/>
      </c>
      <c r="O180" s="207" t="str">
        <f t="shared" si="14"/>
        <v/>
      </c>
      <c r="R180" s="207" t="str">
        <f t="shared" si="15"/>
        <v/>
      </c>
      <c r="V180" s="112"/>
      <c r="W180" s="112"/>
      <c r="X180" s="112"/>
      <c r="Y180" s="112"/>
      <c r="Z180" s="112"/>
      <c r="AA180" s="112"/>
      <c r="AB180" s="112"/>
      <c r="AC180" s="112"/>
      <c r="AD180" s="112"/>
      <c r="AE180" s="112"/>
      <c r="AF180" s="112"/>
      <c r="AG180" s="112"/>
      <c r="AI180" s="112"/>
      <c r="AJ180" s="112"/>
      <c r="AK180" s="112"/>
      <c r="AL180" s="112"/>
      <c r="AM180" s="112"/>
      <c r="AN180" s="112"/>
    </row>
    <row r="181" spans="4:40" s="119" customFormat="1" x14ac:dyDescent="0.2">
      <c r="D181" s="207" t="str">
        <f t="shared" si="12"/>
        <v/>
      </c>
      <c r="G181" s="112"/>
      <c r="H181" s="112"/>
      <c r="I181" s="112"/>
      <c r="J181" s="112"/>
      <c r="K181" s="112"/>
      <c r="M181" s="207" t="str">
        <f t="shared" si="13"/>
        <v/>
      </c>
      <c r="O181" s="207" t="str">
        <f t="shared" si="14"/>
        <v/>
      </c>
      <c r="R181" s="207" t="str">
        <f t="shared" si="15"/>
        <v/>
      </c>
      <c r="V181" s="112"/>
      <c r="W181" s="112"/>
      <c r="X181" s="112"/>
      <c r="Y181" s="112"/>
      <c r="Z181" s="112"/>
      <c r="AA181" s="112"/>
      <c r="AB181" s="112"/>
      <c r="AC181" s="112"/>
      <c r="AD181" s="112"/>
      <c r="AE181" s="112"/>
      <c r="AF181" s="112"/>
      <c r="AG181" s="112"/>
      <c r="AI181" s="112"/>
      <c r="AJ181" s="112"/>
      <c r="AK181" s="112"/>
      <c r="AL181" s="112"/>
      <c r="AM181" s="112"/>
      <c r="AN181" s="112"/>
    </row>
    <row r="182" spans="4:40" s="119" customFormat="1" x14ac:dyDescent="0.2">
      <c r="D182" s="207" t="str">
        <f t="shared" si="12"/>
        <v/>
      </c>
      <c r="G182" s="112"/>
      <c r="H182" s="112"/>
      <c r="I182" s="112"/>
      <c r="J182" s="112"/>
      <c r="K182" s="112"/>
      <c r="M182" s="207" t="str">
        <f t="shared" si="13"/>
        <v/>
      </c>
      <c r="O182" s="207" t="str">
        <f t="shared" si="14"/>
        <v/>
      </c>
      <c r="R182" s="207" t="str">
        <f t="shared" si="15"/>
        <v/>
      </c>
      <c r="V182" s="112"/>
      <c r="W182" s="112"/>
      <c r="X182" s="112"/>
      <c r="Y182" s="112"/>
      <c r="Z182" s="112"/>
      <c r="AA182" s="112"/>
      <c r="AB182" s="112"/>
      <c r="AC182" s="112"/>
      <c r="AD182" s="112"/>
      <c r="AE182" s="112"/>
      <c r="AF182" s="112"/>
      <c r="AG182" s="112"/>
      <c r="AI182" s="112"/>
      <c r="AJ182" s="112"/>
      <c r="AK182" s="112"/>
      <c r="AL182" s="112"/>
      <c r="AM182" s="112"/>
      <c r="AN182" s="112"/>
    </row>
    <row r="183" spans="4:40" s="119" customFormat="1" x14ac:dyDescent="0.2">
      <c r="D183" s="207" t="str">
        <f t="shared" si="12"/>
        <v/>
      </c>
      <c r="G183" s="112"/>
      <c r="H183" s="112"/>
      <c r="I183" s="112"/>
      <c r="J183" s="112"/>
      <c r="K183" s="112"/>
      <c r="M183" s="207" t="str">
        <f t="shared" si="13"/>
        <v/>
      </c>
      <c r="O183" s="207" t="str">
        <f t="shared" si="14"/>
        <v/>
      </c>
      <c r="R183" s="207" t="str">
        <f t="shared" si="15"/>
        <v/>
      </c>
      <c r="V183" s="112"/>
      <c r="W183" s="112"/>
      <c r="X183" s="112"/>
      <c r="Y183" s="112"/>
      <c r="Z183" s="112"/>
      <c r="AA183" s="112"/>
      <c r="AB183" s="112"/>
      <c r="AC183" s="112"/>
      <c r="AD183" s="112"/>
      <c r="AE183" s="112"/>
      <c r="AF183" s="112"/>
      <c r="AG183" s="112"/>
      <c r="AI183" s="112"/>
      <c r="AJ183" s="112"/>
      <c r="AK183" s="112"/>
      <c r="AL183" s="112"/>
      <c r="AM183" s="112"/>
      <c r="AN183" s="112"/>
    </row>
    <row r="184" spans="4:40" s="119" customFormat="1" x14ac:dyDescent="0.2">
      <c r="D184" s="207" t="str">
        <f t="shared" si="12"/>
        <v/>
      </c>
      <c r="G184" s="112"/>
      <c r="H184" s="112"/>
      <c r="I184" s="112"/>
      <c r="J184" s="112"/>
      <c r="K184" s="112"/>
      <c r="M184" s="207" t="str">
        <f t="shared" si="13"/>
        <v/>
      </c>
      <c r="O184" s="207" t="str">
        <f t="shared" si="14"/>
        <v/>
      </c>
      <c r="R184" s="207" t="str">
        <f t="shared" si="15"/>
        <v/>
      </c>
      <c r="V184" s="112"/>
      <c r="W184" s="112"/>
      <c r="X184" s="112"/>
      <c r="Y184" s="112"/>
      <c r="Z184" s="112"/>
      <c r="AA184" s="112"/>
      <c r="AB184" s="112"/>
      <c r="AC184" s="112"/>
      <c r="AD184" s="112"/>
      <c r="AE184" s="112"/>
      <c r="AF184" s="112"/>
      <c r="AG184" s="112"/>
      <c r="AI184" s="112"/>
      <c r="AJ184" s="112"/>
      <c r="AK184" s="112"/>
      <c r="AL184" s="112"/>
      <c r="AM184" s="112"/>
      <c r="AN184" s="112"/>
    </row>
    <row r="185" spans="4:40" s="119" customFormat="1" x14ac:dyDescent="0.2">
      <c r="D185" s="207" t="str">
        <f t="shared" si="12"/>
        <v/>
      </c>
      <c r="G185" s="112"/>
      <c r="H185" s="112"/>
      <c r="I185" s="112"/>
      <c r="J185" s="112"/>
      <c r="K185" s="112"/>
      <c r="M185" s="207" t="str">
        <f t="shared" si="13"/>
        <v/>
      </c>
      <c r="O185" s="207" t="str">
        <f t="shared" si="14"/>
        <v/>
      </c>
      <c r="R185" s="207" t="str">
        <f t="shared" si="15"/>
        <v/>
      </c>
      <c r="V185" s="112"/>
      <c r="W185" s="112"/>
      <c r="X185" s="112"/>
      <c r="Y185" s="112"/>
      <c r="Z185" s="112"/>
      <c r="AA185" s="112"/>
      <c r="AB185" s="112"/>
      <c r="AC185" s="112"/>
      <c r="AD185" s="112"/>
      <c r="AE185" s="112"/>
      <c r="AF185" s="112"/>
      <c r="AG185" s="112"/>
      <c r="AI185" s="112"/>
      <c r="AJ185" s="112"/>
      <c r="AK185" s="112"/>
      <c r="AL185" s="112"/>
      <c r="AM185" s="112"/>
      <c r="AN185" s="112"/>
    </row>
    <row r="186" spans="4:40" s="119" customFormat="1" x14ac:dyDescent="0.2">
      <c r="D186" s="207" t="str">
        <f t="shared" si="12"/>
        <v/>
      </c>
      <c r="G186" s="112"/>
      <c r="H186" s="112"/>
      <c r="I186" s="112"/>
      <c r="J186" s="112"/>
      <c r="K186" s="112"/>
      <c r="M186" s="207" t="str">
        <f t="shared" si="13"/>
        <v/>
      </c>
      <c r="O186" s="207" t="str">
        <f t="shared" si="14"/>
        <v/>
      </c>
      <c r="R186" s="207" t="str">
        <f t="shared" si="15"/>
        <v/>
      </c>
      <c r="V186" s="112"/>
      <c r="W186" s="112"/>
      <c r="X186" s="112"/>
      <c r="Y186" s="112"/>
      <c r="Z186" s="112"/>
      <c r="AA186" s="112"/>
      <c r="AB186" s="112"/>
      <c r="AC186" s="112"/>
      <c r="AD186" s="112"/>
      <c r="AE186" s="112"/>
      <c r="AF186" s="112"/>
      <c r="AG186" s="112"/>
      <c r="AI186" s="112"/>
      <c r="AJ186" s="112"/>
      <c r="AK186" s="112"/>
      <c r="AL186" s="112"/>
      <c r="AM186" s="112"/>
      <c r="AN186" s="112"/>
    </row>
    <row r="187" spans="4:40" s="119" customFormat="1" x14ac:dyDescent="0.2">
      <c r="D187" s="207" t="str">
        <f t="shared" si="12"/>
        <v/>
      </c>
      <c r="G187" s="112"/>
      <c r="H187" s="112"/>
      <c r="I187" s="112"/>
      <c r="J187" s="112"/>
      <c r="K187" s="112"/>
      <c r="M187" s="207" t="str">
        <f t="shared" si="13"/>
        <v/>
      </c>
      <c r="O187" s="207" t="str">
        <f t="shared" si="14"/>
        <v/>
      </c>
      <c r="R187" s="207" t="str">
        <f t="shared" si="15"/>
        <v/>
      </c>
      <c r="V187" s="112"/>
      <c r="W187" s="112"/>
      <c r="X187" s="112"/>
      <c r="Y187" s="112"/>
      <c r="Z187" s="112"/>
      <c r="AA187" s="112"/>
      <c r="AB187" s="112"/>
      <c r="AC187" s="112"/>
      <c r="AD187" s="112"/>
      <c r="AE187" s="112"/>
      <c r="AF187" s="112"/>
      <c r="AG187" s="112"/>
      <c r="AI187" s="112"/>
      <c r="AJ187" s="112"/>
      <c r="AK187" s="112"/>
      <c r="AL187" s="112"/>
      <c r="AM187" s="112"/>
      <c r="AN187" s="112"/>
    </row>
    <row r="188" spans="4:40" s="119" customFormat="1" x14ac:dyDescent="0.2">
      <c r="D188" s="207" t="str">
        <f t="shared" si="12"/>
        <v/>
      </c>
      <c r="G188" s="112"/>
      <c r="H188" s="112"/>
      <c r="I188" s="112"/>
      <c r="J188" s="112"/>
      <c r="K188" s="112"/>
      <c r="M188" s="207" t="str">
        <f t="shared" si="13"/>
        <v/>
      </c>
      <c r="O188" s="207" t="str">
        <f t="shared" si="14"/>
        <v/>
      </c>
      <c r="R188" s="207" t="str">
        <f t="shared" si="15"/>
        <v/>
      </c>
      <c r="V188" s="112"/>
      <c r="W188" s="112"/>
      <c r="X188" s="112"/>
      <c r="Y188" s="112"/>
      <c r="Z188" s="112"/>
      <c r="AA188" s="112"/>
      <c r="AB188" s="112"/>
      <c r="AC188" s="112"/>
      <c r="AD188" s="112"/>
      <c r="AE188" s="112"/>
      <c r="AF188" s="112"/>
      <c r="AG188" s="112"/>
      <c r="AI188" s="112"/>
      <c r="AJ188" s="112"/>
      <c r="AK188" s="112"/>
      <c r="AL188" s="112"/>
      <c r="AM188" s="112"/>
      <c r="AN188" s="112"/>
    </row>
    <row r="189" spans="4:40" s="119" customFormat="1" x14ac:dyDescent="0.2">
      <c r="D189" s="207" t="str">
        <f t="shared" si="12"/>
        <v/>
      </c>
      <c r="G189" s="112"/>
      <c r="H189" s="112"/>
      <c r="I189" s="112"/>
      <c r="J189" s="112"/>
      <c r="K189" s="112"/>
      <c r="M189" s="207" t="str">
        <f t="shared" si="13"/>
        <v/>
      </c>
      <c r="O189" s="207" t="str">
        <f t="shared" si="14"/>
        <v/>
      </c>
      <c r="R189" s="207" t="str">
        <f t="shared" si="15"/>
        <v/>
      </c>
      <c r="V189" s="112"/>
      <c r="W189" s="112"/>
      <c r="X189" s="112"/>
      <c r="Y189" s="112"/>
      <c r="Z189" s="112"/>
      <c r="AA189" s="112"/>
      <c r="AB189" s="112"/>
      <c r="AC189" s="112"/>
      <c r="AD189" s="112"/>
      <c r="AE189" s="112"/>
      <c r="AF189" s="112"/>
      <c r="AG189" s="112"/>
      <c r="AI189" s="112"/>
      <c r="AJ189" s="112"/>
      <c r="AK189" s="112"/>
      <c r="AL189" s="112"/>
      <c r="AM189" s="112"/>
      <c r="AN189" s="112"/>
    </row>
    <row r="190" spans="4:40" s="119" customFormat="1" x14ac:dyDescent="0.2">
      <c r="D190" s="207" t="str">
        <f t="shared" si="12"/>
        <v/>
      </c>
      <c r="G190" s="112"/>
      <c r="H190" s="112"/>
      <c r="I190" s="112"/>
      <c r="J190" s="112"/>
      <c r="K190" s="112"/>
      <c r="M190" s="207" t="str">
        <f t="shared" si="13"/>
        <v/>
      </c>
      <c r="O190" s="207" t="str">
        <f t="shared" si="14"/>
        <v/>
      </c>
      <c r="R190" s="207" t="str">
        <f t="shared" si="15"/>
        <v/>
      </c>
      <c r="V190" s="112"/>
      <c r="W190" s="112"/>
      <c r="X190" s="112"/>
      <c r="Y190" s="112"/>
      <c r="Z190" s="112"/>
      <c r="AA190" s="112"/>
      <c r="AB190" s="112"/>
      <c r="AC190" s="112"/>
      <c r="AD190" s="112"/>
      <c r="AE190" s="112"/>
      <c r="AF190" s="112"/>
      <c r="AG190" s="112"/>
      <c r="AI190" s="112"/>
      <c r="AJ190" s="112"/>
      <c r="AK190" s="112"/>
      <c r="AL190" s="112"/>
      <c r="AM190" s="112"/>
      <c r="AN190" s="112"/>
    </row>
    <row r="191" spans="4:40" s="119" customFormat="1" x14ac:dyDescent="0.2">
      <c r="D191" s="207" t="str">
        <f t="shared" si="12"/>
        <v/>
      </c>
      <c r="G191" s="112"/>
      <c r="H191" s="112"/>
      <c r="I191" s="112"/>
      <c r="J191" s="112"/>
      <c r="K191" s="112"/>
      <c r="M191" s="207" t="str">
        <f t="shared" si="13"/>
        <v/>
      </c>
      <c r="O191" s="207" t="str">
        <f t="shared" si="14"/>
        <v/>
      </c>
      <c r="R191" s="207" t="str">
        <f t="shared" si="15"/>
        <v/>
      </c>
      <c r="V191" s="112"/>
      <c r="W191" s="112"/>
      <c r="X191" s="112"/>
      <c r="Y191" s="112"/>
      <c r="Z191" s="112"/>
      <c r="AA191" s="112"/>
      <c r="AB191" s="112"/>
      <c r="AC191" s="112"/>
      <c r="AD191" s="112"/>
      <c r="AE191" s="112"/>
      <c r="AF191" s="112"/>
      <c r="AG191" s="112"/>
      <c r="AI191" s="112"/>
      <c r="AJ191" s="112"/>
      <c r="AK191" s="112"/>
      <c r="AL191" s="112"/>
      <c r="AM191" s="112"/>
      <c r="AN191" s="112"/>
    </row>
    <row r="192" spans="4:40" s="119" customFormat="1" x14ac:dyDescent="0.2">
      <c r="D192" s="207" t="str">
        <f t="shared" si="12"/>
        <v/>
      </c>
      <c r="G192" s="112"/>
      <c r="H192" s="112"/>
      <c r="I192" s="112"/>
      <c r="J192" s="112"/>
      <c r="K192" s="112"/>
      <c r="M192" s="207" t="str">
        <f t="shared" si="13"/>
        <v/>
      </c>
      <c r="O192" s="207" t="str">
        <f t="shared" si="14"/>
        <v/>
      </c>
      <c r="R192" s="207" t="str">
        <f t="shared" si="15"/>
        <v/>
      </c>
      <c r="V192" s="112"/>
      <c r="W192" s="112"/>
      <c r="X192" s="112"/>
      <c r="Y192" s="112"/>
      <c r="Z192" s="112"/>
      <c r="AA192" s="112"/>
      <c r="AB192" s="112"/>
      <c r="AC192" s="112"/>
      <c r="AD192" s="112"/>
      <c r="AE192" s="112"/>
      <c r="AF192" s="112"/>
      <c r="AG192" s="112"/>
      <c r="AI192" s="112"/>
      <c r="AJ192" s="112"/>
      <c r="AK192" s="112"/>
      <c r="AL192" s="112"/>
      <c r="AM192" s="112"/>
      <c r="AN192" s="112"/>
    </row>
    <row r="193" spans="4:40" s="119" customFormat="1" x14ac:dyDescent="0.2">
      <c r="D193" s="207" t="str">
        <f t="shared" si="12"/>
        <v/>
      </c>
      <c r="G193" s="112"/>
      <c r="H193" s="112"/>
      <c r="I193" s="112"/>
      <c r="J193" s="112"/>
      <c r="K193" s="112"/>
      <c r="M193" s="207" t="str">
        <f t="shared" si="13"/>
        <v/>
      </c>
      <c r="O193" s="207" t="str">
        <f t="shared" si="14"/>
        <v/>
      </c>
      <c r="R193" s="207" t="str">
        <f t="shared" si="15"/>
        <v/>
      </c>
      <c r="V193" s="112"/>
      <c r="W193" s="112"/>
      <c r="X193" s="112"/>
      <c r="Y193" s="112"/>
      <c r="Z193" s="112"/>
      <c r="AA193" s="112"/>
      <c r="AB193" s="112"/>
      <c r="AC193" s="112"/>
      <c r="AD193" s="112"/>
      <c r="AE193" s="112"/>
      <c r="AF193" s="112"/>
      <c r="AG193" s="112"/>
      <c r="AI193" s="112"/>
      <c r="AJ193" s="112"/>
      <c r="AK193" s="112"/>
      <c r="AL193" s="112"/>
      <c r="AM193" s="112"/>
      <c r="AN193" s="112"/>
    </row>
    <row r="194" spans="4:40" s="119" customFormat="1" x14ac:dyDescent="0.2">
      <c r="D194" s="207" t="str">
        <f t="shared" si="12"/>
        <v/>
      </c>
      <c r="G194" s="112"/>
      <c r="H194" s="112"/>
      <c r="I194" s="112"/>
      <c r="J194" s="112"/>
      <c r="K194" s="112"/>
      <c r="M194" s="207" t="str">
        <f t="shared" si="13"/>
        <v/>
      </c>
      <c r="O194" s="207" t="str">
        <f t="shared" si="14"/>
        <v/>
      </c>
      <c r="R194" s="207" t="str">
        <f t="shared" si="15"/>
        <v/>
      </c>
      <c r="V194" s="112"/>
      <c r="W194" s="112"/>
      <c r="X194" s="112"/>
      <c r="Y194" s="112"/>
      <c r="Z194" s="112"/>
      <c r="AA194" s="112"/>
      <c r="AB194" s="112"/>
      <c r="AC194" s="112"/>
      <c r="AD194" s="112"/>
      <c r="AE194" s="112"/>
      <c r="AF194" s="112"/>
      <c r="AG194" s="112"/>
      <c r="AI194" s="112"/>
      <c r="AJ194" s="112"/>
      <c r="AK194" s="112"/>
      <c r="AL194" s="112"/>
      <c r="AM194" s="112"/>
      <c r="AN194" s="112"/>
    </row>
    <row r="195" spans="4:40" s="119" customFormat="1" x14ac:dyDescent="0.2">
      <c r="D195" s="207" t="str">
        <f t="shared" si="12"/>
        <v/>
      </c>
      <c r="G195" s="112"/>
      <c r="H195" s="112"/>
      <c r="I195" s="112"/>
      <c r="J195" s="112"/>
      <c r="K195" s="112"/>
      <c r="M195" s="207" t="str">
        <f t="shared" si="13"/>
        <v/>
      </c>
      <c r="O195" s="207" t="str">
        <f t="shared" si="14"/>
        <v/>
      </c>
      <c r="R195" s="207" t="str">
        <f t="shared" si="15"/>
        <v/>
      </c>
      <c r="V195" s="112"/>
      <c r="W195" s="112"/>
      <c r="X195" s="112"/>
      <c r="Y195" s="112"/>
      <c r="Z195" s="112"/>
      <c r="AA195" s="112"/>
      <c r="AB195" s="112"/>
      <c r="AC195" s="112"/>
      <c r="AD195" s="112"/>
      <c r="AE195" s="112"/>
      <c r="AF195" s="112"/>
      <c r="AG195" s="112"/>
      <c r="AI195" s="112"/>
      <c r="AJ195" s="112"/>
      <c r="AK195" s="112"/>
      <c r="AL195" s="112"/>
      <c r="AM195" s="112"/>
      <c r="AN195" s="112"/>
    </row>
    <row r="196" spans="4:40" s="119" customFormat="1" x14ac:dyDescent="0.2">
      <c r="D196" s="207" t="str">
        <f t="shared" si="12"/>
        <v/>
      </c>
      <c r="G196" s="112"/>
      <c r="H196" s="112"/>
      <c r="I196" s="112"/>
      <c r="J196" s="112"/>
      <c r="K196" s="112"/>
      <c r="M196" s="207" t="str">
        <f t="shared" si="13"/>
        <v/>
      </c>
      <c r="O196" s="207" t="str">
        <f t="shared" si="14"/>
        <v/>
      </c>
      <c r="R196" s="207" t="str">
        <f t="shared" si="15"/>
        <v/>
      </c>
      <c r="V196" s="112"/>
      <c r="W196" s="112"/>
      <c r="X196" s="112"/>
      <c r="Y196" s="112"/>
      <c r="Z196" s="112"/>
      <c r="AA196" s="112"/>
      <c r="AB196" s="112"/>
      <c r="AC196" s="112"/>
      <c r="AD196" s="112"/>
      <c r="AE196" s="112"/>
      <c r="AF196" s="112"/>
      <c r="AG196" s="112"/>
      <c r="AI196" s="112"/>
      <c r="AJ196" s="112"/>
      <c r="AK196" s="112"/>
      <c r="AL196" s="112"/>
      <c r="AM196" s="112"/>
      <c r="AN196" s="112"/>
    </row>
    <row r="197" spans="4:40" s="119" customFormat="1" x14ac:dyDescent="0.2">
      <c r="D197" s="207" t="str">
        <f t="shared" si="12"/>
        <v/>
      </c>
      <c r="G197" s="112"/>
      <c r="H197" s="112"/>
      <c r="I197" s="112"/>
      <c r="J197" s="112"/>
      <c r="K197" s="112"/>
      <c r="M197" s="207" t="str">
        <f t="shared" si="13"/>
        <v/>
      </c>
      <c r="O197" s="207" t="str">
        <f t="shared" si="14"/>
        <v/>
      </c>
      <c r="R197" s="207" t="str">
        <f t="shared" si="15"/>
        <v/>
      </c>
      <c r="V197" s="112"/>
      <c r="W197" s="112"/>
      <c r="X197" s="112"/>
      <c r="Y197" s="112"/>
      <c r="Z197" s="112"/>
      <c r="AA197" s="112"/>
      <c r="AB197" s="112"/>
      <c r="AC197" s="112"/>
      <c r="AD197" s="112"/>
      <c r="AE197" s="112"/>
      <c r="AF197" s="112"/>
      <c r="AG197" s="112"/>
      <c r="AI197" s="112"/>
      <c r="AJ197" s="112"/>
      <c r="AK197" s="112"/>
      <c r="AL197" s="112"/>
      <c r="AM197" s="112"/>
      <c r="AN197" s="112"/>
    </row>
    <row r="198" spans="4:40" s="119" customFormat="1" x14ac:dyDescent="0.2">
      <c r="D198" s="207" t="str">
        <f t="shared" si="12"/>
        <v/>
      </c>
      <c r="G198" s="112"/>
      <c r="H198" s="112"/>
      <c r="I198" s="112"/>
      <c r="J198" s="112"/>
      <c r="K198" s="112"/>
      <c r="M198" s="207" t="str">
        <f t="shared" si="13"/>
        <v/>
      </c>
      <c r="O198" s="207" t="str">
        <f t="shared" si="14"/>
        <v/>
      </c>
      <c r="R198" s="207" t="str">
        <f t="shared" si="15"/>
        <v/>
      </c>
      <c r="V198" s="112"/>
      <c r="W198" s="112"/>
      <c r="X198" s="112"/>
      <c r="Y198" s="112"/>
      <c r="Z198" s="112"/>
      <c r="AA198" s="112"/>
      <c r="AB198" s="112"/>
      <c r="AC198" s="112"/>
      <c r="AD198" s="112"/>
      <c r="AE198" s="112"/>
      <c r="AF198" s="112"/>
      <c r="AG198" s="112"/>
      <c r="AI198" s="112"/>
      <c r="AJ198" s="112"/>
      <c r="AK198" s="112"/>
      <c r="AL198" s="112"/>
      <c r="AM198" s="112"/>
      <c r="AN198" s="112"/>
    </row>
    <row r="199" spans="4:40" s="119" customFormat="1" x14ac:dyDescent="0.2">
      <c r="D199" s="207" t="str">
        <f t="shared" ref="D199:D262" si="16">IF(C199="","",(VLOOKUP(C199,Generic_Road_Names_Table_Array,2,FALSE)))</f>
        <v/>
      </c>
      <c r="G199" s="112"/>
      <c r="H199" s="112"/>
      <c r="I199" s="112"/>
      <c r="J199" s="112"/>
      <c r="K199" s="112"/>
      <c r="M199" s="207" t="str">
        <f t="shared" ref="M199:M262" si="17">IF(L199="","",(VLOOKUP(L199,Islands_Island_Type_Table_Array,2,FALSE)))</f>
        <v/>
      </c>
      <c r="O199" s="207" t="str">
        <f t="shared" ref="O199:O262" si="18">IF(N199="","",(VLOOKUP(N199,Islands_Island_Material_Table_Array,2,FALSE)))</f>
        <v/>
      </c>
      <c r="R199" s="207" t="str">
        <f t="shared" ref="R199:R262" si="19">IF(Q199="","",(VLOOKUP(Q199,Islands_Island_Shape_Table_Array,2,FALSE)))</f>
        <v/>
      </c>
      <c r="V199" s="112"/>
      <c r="W199" s="112"/>
      <c r="X199" s="112"/>
      <c r="Y199" s="112"/>
      <c r="Z199" s="112"/>
      <c r="AA199" s="112"/>
      <c r="AB199" s="112"/>
      <c r="AC199" s="112"/>
      <c r="AD199" s="112"/>
      <c r="AE199" s="112"/>
      <c r="AF199" s="112"/>
      <c r="AG199" s="112"/>
      <c r="AI199" s="112"/>
      <c r="AJ199" s="112"/>
      <c r="AK199" s="112"/>
      <c r="AL199" s="112"/>
      <c r="AM199" s="112"/>
      <c r="AN199" s="112"/>
    </row>
    <row r="200" spans="4:40" s="119" customFormat="1" x14ac:dyDescent="0.2">
      <c r="D200" s="207" t="str">
        <f t="shared" si="16"/>
        <v/>
      </c>
      <c r="G200" s="112"/>
      <c r="H200" s="112"/>
      <c r="I200" s="112"/>
      <c r="J200" s="112"/>
      <c r="K200" s="112"/>
      <c r="M200" s="207" t="str">
        <f t="shared" si="17"/>
        <v/>
      </c>
      <c r="O200" s="207" t="str">
        <f t="shared" si="18"/>
        <v/>
      </c>
      <c r="R200" s="207" t="str">
        <f t="shared" si="19"/>
        <v/>
      </c>
      <c r="V200" s="112"/>
      <c r="W200" s="112"/>
      <c r="X200" s="112"/>
      <c r="Y200" s="112"/>
      <c r="Z200" s="112"/>
      <c r="AA200" s="112"/>
      <c r="AB200" s="112"/>
      <c r="AC200" s="112"/>
      <c r="AD200" s="112"/>
      <c r="AE200" s="112"/>
      <c r="AF200" s="112"/>
      <c r="AG200" s="112"/>
      <c r="AI200" s="112"/>
      <c r="AJ200" s="112"/>
      <c r="AK200" s="112"/>
      <c r="AL200" s="112"/>
      <c r="AM200" s="112"/>
      <c r="AN200" s="112"/>
    </row>
    <row r="201" spans="4:40" s="119" customFormat="1" x14ac:dyDescent="0.2">
      <c r="D201" s="207" t="str">
        <f t="shared" si="16"/>
        <v/>
      </c>
      <c r="G201" s="112"/>
      <c r="H201" s="112"/>
      <c r="I201" s="112"/>
      <c r="J201" s="112"/>
      <c r="K201" s="112"/>
      <c r="M201" s="207" t="str">
        <f t="shared" si="17"/>
        <v/>
      </c>
      <c r="O201" s="207" t="str">
        <f t="shared" si="18"/>
        <v/>
      </c>
      <c r="R201" s="207" t="str">
        <f t="shared" si="19"/>
        <v/>
      </c>
      <c r="V201" s="112"/>
      <c r="W201" s="112"/>
      <c r="X201" s="112"/>
      <c r="Y201" s="112"/>
      <c r="Z201" s="112"/>
      <c r="AA201" s="112"/>
      <c r="AB201" s="112"/>
      <c r="AC201" s="112"/>
      <c r="AD201" s="112"/>
      <c r="AE201" s="112"/>
      <c r="AF201" s="112"/>
      <c r="AG201" s="112"/>
      <c r="AI201" s="112"/>
      <c r="AJ201" s="112"/>
      <c r="AK201" s="112"/>
      <c r="AL201" s="112"/>
      <c r="AM201" s="112"/>
      <c r="AN201" s="112"/>
    </row>
    <row r="202" spans="4:40" s="119" customFormat="1" x14ac:dyDescent="0.2">
      <c r="D202" s="207" t="str">
        <f t="shared" si="16"/>
        <v/>
      </c>
      <c r="G202" s="112"/>
      <c r="H202" s="112"/>
      <c r="I202" s="112"/>
      <c r="J202" s="112"/>
      <c r="K202" s="112"/>
      <c r="M202" s="207" t="str">
        <f t="shared" si="17"/>
        <v/>
      </c>
      <c r="O202" s="207" t="str">
        <f t="shared" si="18"/>
        <v/>
      </c>
      <c r="R202" s="207" t="str">
        <f t="shared" si="19"/>
        <v/>
      </c>
      <c r="V202" s="112"/>
      <c r="W202" s="112"/>
      <c r="X202" s="112"/>
      <c r="Y202" s="112"/>
      <c r="Z202" s="112"/>
      <c r="AA202" s="112"/>
      <c r="AB202" s="112"/>
      <c r="AC202" s="112"/>
      <c r="AD202" s="112"/>
      <c r="AE202" s="112"/>
      <c r="AF202" s="112"/>
      <c r="AG202" s="112"/>
      <c r="AI202" s="112"/>
      <c r="AJ202" s="112"/>
      <c r="AK202" s="112"/>
      <c r="AL202" s="112"/>
      <c r="AM202" s="112"/>
      <c r="AN202" s="112"/>
    </row>
    <row r="203" spans="4:40" s="119" customFormat="1" x14ac:dyDescent="0.2">
      <c r="D203" s="207" t="str">
        <f t="shared" si="16"/>
        <v/>
      </c>
      <c r="G203" s="112"/>
      <c r="H203" s="112"/>
      <c r="I203" s="112"/>
      <c r="J203" s="112"/>
      <c r="K203" s="112"/>
      <c r="M203" s="207" t="str">
        <f t="shared" si="17"/>
        <v/>
      </c>
      <c r="O203" s="207" t="str">
        <f t="shared" si="18"/>
        <v/>
      </c>
      <c r="R203" s="207" t="str">
        <f t="shared" si="19"/>
        <v/>
      </c>
      <c r="V203" s="112"/>
      <c r="W203" s="112"/>
      <c r="X203" s="112"/>
      <c r="Y203" s="112"/>
      <c r="Z203" s="112"/>
      <c r="AA203" s="112"/>
      <c r="AB203" s="112"/>
      <c r="AC203" s="112"/>
      <c r="AD203" s="112"/>
      <c r="AE203" s="112"/>
      <c r="AF203" s="112"/>
      <c r="AG203" s="112"/>
      <c r="AI203" s="112"/>
      <c r="AJ203" s="112"/>
      <c r="AK203" s="112"/>
      <c r="AL203" s="112"/>
      <c r="AM203" s="112"/>
      <c r="AN203" s="112"/>
    </row>
    <row r="204" spans="4:40" s="119" customFormat="1" x14ac:dyDescent="0.2">
      <c r="D204" s="207" t="str">
        <f t="shared" si="16"/>
        <v/>
      </c>
      <c r="G204" s="112"/>
      <c r="H204" s="112"/>
      <c r="I204" s="112"/>
      <c r="J204" s="112"/>
      <c r="K204" s="112"/>
      <c r="M204" s="207" t="str">
        <f t="shared" si="17"/>
        <v/>
      </c>
      <c r="O204" s="207" t="str">
        <f t="shared" si="18"/>
        <v/>
      </c>
      <c r="R204" s="207" t="str">
        <f t="shared" si="19"/>
        <v/>
      </c>
      <c r="V204" s="112"/>
      <c r="W204" s="112"/>
      <c r="X204" s="112"/>
      <c r="Y204" s="112"/>
      <c r="Z204" s="112"/>
      <c r="AA204" s="112"/>
      <c r="AB204" s="112"/>
      <c r="AC204" s="112"/>
      <c r="AD204" s="112"/>
      <c r="AE204" s="112"/>
      <c r="AF204" s="112"/>
      <c r="AG204" s="112"/>
      <c r="AI204" s="112"/>
      <c r="AJ204" s="112"/>
      <c r="AK204" s="112"/>
      <c r="AL204" s="112"/>
      <c r="AM204" s="112"/>
      <c r="AN204" s="112"/>
    </row>
    <row r="205" spans="4:40" s="119" customFormat="1" x14ac:dyDescent="0.2">
      <c r="D205" s="207" t="str">
        <f t="shared" si="16"/>
        <v/>
      </c>
      <c r="G205" s="112"/>
      <c r="H205" s="112"/>
      <c r="I205" s="112"/>
      <c r="J205" s="112"/>
      <c r="K205" s="112"/>
      <c r="M205" s="207" t="str">
        <f t="shared" si="17"/>
        <v/>
      </c>
      <c r="O205" s="207" t="str">
        <f t="shared" si="18"/>
        <v/>
      </c>
      <c r="R205" s="207" t="str">
        <f t="shared" si="19"/>
        <v/>
      </c>
      <c r="V205" s="112"/>
      <c r="W205" s="112"/>
      <c r="X205" s="112"/>
      <c r="Y205" s="112"/>
      <c r="Z205" s="112"/>
      <c r="AA205" s="112"/>
      <c r="AB205" s="112"/>
      <c r="AC205" s="112"/>
      <c r="AD205" s="112"/>
      <c r="AE205" s="112"/>
      <c r="AF205" s="112"/>
      <c r="AG205" s="112"/>
      <c r="AI205" s="112"/>
      <c r="AJ205" s="112"/>
      <c r="AK205" s="112"/>
      <c r="AL205" s="112"/>
      <c r="AM205" s="112"/>
      <c r="AN205" s="112"/>
    </row>
    <row r="206" spans="4:40" s="119" customFormat="1" x14ac:dyDescent="0.2">
      <c r="D206" s="207" t="str">
        <f t="shared" si="16"/>
        <v/>
      </c>
      <c r="G206" s="112"/>
      <c r="H206" s="112"/>
      <c r="I206" s="112"/>
      <c r="J206" s="112"/>
      <c r="K206" s="112"/>
      <c r="M206" s="207" t="str">
        <f t="shared" si="17"/>
        <v/>
      </c>
      <c r="O206" s="207" t="str">
        <f t="shared" si="18"/>
        <v/>
      </c>
      <c r="R206" s="207" t="str">
        <f t="shared" si="19"/>
        <v/>
      </c>
      <c r="V206" s="112"/>
      <c r="W206" s="112"/>
      <c r="X206" s="112"/>
      <c r="Y206" s="112"/>
      <c r="Z206" s="112"/>
      <c r="AA206" s="112"/>
      <c r="AB206" s="112"/>
      <c r="AC206" s="112"/>
      <c r="AD206" s="112"/>
      <c r="AE206" s="112"/>
      <c r="AF206" s="112"/>
      <c r="AG206" s="112"/>
      <c r="AI206" s="112"/>
      <c r="AJ206" s="112"/>
      <c r="AK206" s="112"/>
      <c r="AL206" s="112"/>
      <c r="AM206" s="112"/>
      <c r="AN206" s="112"/>
    </row>
    <row r="207" spans="4:40" s="119" customFormat="1" x14ac:dyDescent="0.2">
      <c r="D207" s="207" t="str">
        <f t="shared" si="16"/>
        <v/>
      </c>
      <c r="G207" s="112"/>
      <c r="H207" s="112"/>
      <c r="I207" s="112"/>
      <c r="J207" s="112"/>
      <c r="K207" s="112"/>
      <c r="M207" s="207" t="str">
        <f t="shared" si="17"/>
        <v/>
      </c>
      <c r="O207" s="207" t="str">
        <f t="shared" si="18"/>
        <v/>
      </c>
      <c r="R207" s="207" t="str">
        <f t="shared" si="19"/>
        <v/>
      </c>
      <c r="V207" s="112"/>
      <c r="W207" s="112"/>
      <c r="X207" s="112"/>
      <c r="Y207" s="112"/>
      <c r="Z207" s="112"/>
      <c r="AA207" s="112"/>
      <c r="AB207" s="112"/>
      <c r="AC207" s="112"/>
      <c r="AD207" s="112"/>
      <c r="AE207" s="112"/>
      <c r="AF207" s="112"/>
      <c r="AG207" s="112"/>
      <c r="AI207" s="112"/>
      <c r="AJ207" s="112"/>
      <c r="AK207" s="112"/>
      <c r="AL207" s="112"/>
      <c r="AM207" s="112"/>
      <c r="AN207" s="112"/>
    </row>
    <row r="208" spans="4:40" s="119" customFormat="1" x14ac:dyDescent="0.2">
      <c r="D208" s="207" t="str">
        <f t="shared" si="16"/>
        <v/>
      </c>
      <c r="G208" s="112"/>
      <c r="H208" s="112"/>
      <c r="I208" s="112"/>
      <c r="J208" s="112"/>
      <c r="K208" s="112"/>
      <c r="M208" s="207" t="str">
        <f t="shared" si="17"/>
        <v/>
      </c>
      <c r="O208" s="207" t="str">
        <f t="shared" si="18"/>
        <v/>
      </c>
      <c r="R208" s="207" t="str">
        <f t="shared" si="19"/>
        <v/>
      </c>
      <c r="V208" s="112"/>
      <c r="W208" s="112"/>
      <c r="X208" s="112"/>
      <c r="Y208" s="112"/>
      <c r="Z208" s="112"/>
      <c r="AA208" s="112"/>
      <c r="AB208" s="112"/>
      <c r="AC208" s="112"/>
      <c r="AD208" s="112"/>
      <c r="AE208" s="112"/>
      <c r="AF208" s="112"/>
      <c r="AG208" s="112"/>
      <c r="AI208" s="112"/>
      <c r="AJ208" s="112"/>
      <c r="AK208" s="112"/>
      <c r="AL208" s="112"/>
      <c r="AM208" s="112"/>
      <c r="AN208" s="112"/>
    </row>
    <row r="209" spans="4:40" s="119" customFormat="1" x14ac:dyDescent="0.2">
      <c r="D209" s="207" t="str">
        <f t="shared" si="16"/>
        <v/>
      </c>
      <c r="G209" s="112"/>
      <c r="H209" s="112"/>
      <c r="I209" s="112"/>
      <c r="J209" s="112"/>
      <c r="K209" s="112"/>
      <c r="M209" s="207" t="str">
        <f t="shared" si="17"/>
        <v/>
      </c>
      <c r="O209" s="207" t="str">
        <f t="shared" si="18"/>
        <v/>
      </c>
      <c r="R209" s="207" t="str">
        <f t="shared" si="19"/>
        <v/>
      </c>
      <c r="V209" s="112"/>
      <c r="W209" s="112"/>
      <c r="X209" s="112"/>
      <c r="Y209" s="112"/>
      <c r="Z209" s="112"/>
      <c r="AA209" s="112"/>
      <c r="AB209" s="112"/>
      <c r="AC209" s="112"/>
      <c r="AD209" s="112"/>
      <c r="AE209" s="112"/>
      <c r="AF209" s="112"/>
      <c r="AG209" s="112"/>
      <c r="AI209" s="112"/>
      <c r="AJ209" s="112"/>
      <c r="AK209" s="112"/>
      <c r="AL209" s="112"/>
      <c r="AM209" s="112"/>
      <c r="AN209" s="112"/>
    </row>
    <row r="210" spans="4:40" s="119" customFormat="1" x14ac:dyDescent="0.2">
      <c r="D210" s="207" t="str">
        <f t="shared" si="16"/>
        <v/>
      </c>
      <c r="G210" s="112"/>
      <c r="H210" s="112"/>
      <c r="I210" s="112"/>
      <c r="J210" s="112"/>
      <c r="K210" s="112"/>
      <c r="M210" s="207" t="str">
        <f t="shared" si="17"/>
        <v/>
      </c>
      <c r="O210" s="207" t="str">
        <f t="shared" si="18"/>
        <v/>
      </c>
      <c r="R210" s="207" t="str">
        <f t="shared" si="19"/>
        <v/>
      </c>
      <c r="V210" s="112"/>
      <c r="W210" s="112"/>
      <c r="X210" s="112"/>
      <c r="Y210" s="112"/>
      <c r="Z210" s="112"/>
      <c r="AA210" s="112"/>
      <c r="AB210" s="112"/>
      <c r="AC210" s="112"/>
      <c r="AD210" s="112"/>
      <c r="AE210" s="112"/>
      <c r="AF210" s="112"/>
      <c r="AG210" s="112"/>
      <c r="AI210" s="112"/>
      <c r="AJ210" s="112"/>
      <c r="AK210" s="112"/>
      <c r="AL210" s="112"/>
      <c r="AM210" s="112"/>
      <c r="AN210" s="112"/>
    </row>
    <row r="211" spans="4:40" s="119" customFormat="1" x14ac:dyDescent="0.2">
      <c r="D211" s="207" t="str">
        <f t="shared" si="16"/>
        <v/>
      </c>
      <c r="G211" s="112"/>
      <c r="H211" s="112"/>
      <c r="I211" s="112"/>
      <c r="J211" s="112"/>
      <c r="K211" s="112"/>
      <c r="M211" s="207" t="str">
        <f t="shared" si="17"/>
        <v/>
      </c>
      <c r="O211" s="207" t="str">
        <f t="shared" si="18"/>
        <v/>
      </c>
      <c r="R211" s="207" t="str">
        <f t="shared" si="19"/>
        <v/>
      </c>
      <c r="V211" s="112"/>
      <c r="W211" s="112"/>
      <c r="X211" s="112"/>
      <c r="Y211" s="112"/>
      <c r="Z211" s="112"/>
      <c r="AA211" s="112"/>
      <c r="AB211" s="112"/>
      <c r="AC211" s="112"/>
      <c r="AD211" s="112"/>
      <c r="AE211" s="112"/>
      <c r="AF211" s="112"/>
      <c r="AG211" s="112"/>
      <c r="AI211" s="112"/>
      <c r="AJ211" s="112"/>
      <c r="AK211" s="112"/>
      <c r="AL211" s="112"/>
      <c r="AM211" s="112"/>
      <c r="AN211" s="112"/>
    </row>
    <row r="212" spans="4:40" s="119" customFormat="1" x14ac:dyDescent="0.2">
      <c r="D212" s="207" t="str">
        <f t="shared" si="16"/>
        <v/>
      </c>
      <c r="G212" s="112"/>
      <c r="H212" s="112"/>
      <c r="I212" s="112"/>
      <c r="J212" s="112"/>
      <c r="K212" s="112"/>
      <c r="M212" s="207" t="str">
        <f t="shared" si="17"/>
        <v/>
      </c>
      <c r="O212" s="207" t="str">
        <f t="shared" si="18"/>
        <v/>
      </c>
      <c r="R212" s="207" t="str">
        <f t="shared" si="19"/>
        <v/>
      </c>
      <c r="V212" s="112"/>
      <c r="W212" s="112"/>
      <c r="X212" s="112"/>
      <c r="Y212" s="112"/>
      <c r="Z212" s="112"/>
      <c r="AA212" s="112"/>
      <c r="AB212" s="112"/>
      <c r="AC212" s="112"/>
      <c r="AD212" s="112"/>
      <c r="AE212" s="112"/>
      <c r="AF212" s="112"/>
      <c r="AG212" s="112"/>
      <c r="AI212" s="112"/>
      <c r="AJ212" s="112"/>
      <c r="AK212" s="112"/>
      <c r="AL212" s="112"/>
      <c r="AM212" s="112"/>
      <c r="AN212" s="112"/>
    </row>
    <row r="213" spans="4:40" s="119" customFormat="1" x14ac:dyDescent="0.2">
      <c r="D213" s="207" t="str">
        <f t="shared" si="16"/>
        <v/>
      </c>
      <c r="G213" s="112"/>
      <c r="H213" s="112"/>
      <c r="I213" s="112"/>
      <c r="J213" s="112"/>
      <c r="K213" s="112"/>
      <c r="M213" s="207" t="str">
        <f t="shared" si="17"/>
        <v/>
      </c>
      <c r="O213" s="207" t="str">
        <f t="shared" si="18"/>
        <v/>
      </c>
      <c r="R213" s="207" t="str">
        <f t="shared" si="19"/>
        <v/>
      </c>
      <c r="V213" s="112"/>
      <c r="W213" s="112"/>
      <c r="X213" s="112"/>
      <c r="Y213" s="112"/>
      <c r="Z213" s="112"/>
      <c r="AA213" s="112"/>
      <c r="AB213" s="112"/>
      <c r="AC213" s="112"/>
      <c r="AD213" s="112"/>
      <c r="AE213" s="112"/>
      <c r="AF213" s="112"/>
      <c r="AG213" s="112"/>
      <c r="AI213" s="112"/>
      <c r="AJ213" s="112"/>
      <c r="AK213" s="112"/>
      <c r="AL213" s="112"/>
      <c r="AM213" s="112"/>
      <c r="AN213" s="112"/>
    </row>
    <row r="214" spans="4:40" s="119" customFormat="1" x14ac:dyDescent="0.2">
      <c r="D214" s="207" t="str">
        <f t="shared" si="16"/>
        <v/>
      </c>
      <c r="G214" s="112"/>
      <c r="H214" s="112"/>
      <c r="I214" s="112"/>
      <c r="J214" s="112"/>
      <c r="K214" s="112"/>
      <c r="M214" s="207" t="str">
        <f t="shared" si="17"/>
        <v/>
      </c>
      <c r="O214" s="207" t="str">
        <f t="shared" si="18"/>
        <v/>
      </c>
      <c r="R214" s="207" t="str">
        <f t="shared" si="19"/>
        <v/>
      </c>
      <c r="V214" s="112"/>
      <c r="W214" s="112"/>
      <c r="X214" s="112"/>
      <c r="Y214" s="112"/>
      <c r="Z214" s="112"/>
      <c r="AA214" s="112"/>
      <c r="AB214" s="112"/>
      <c r="AC214" s="112"/>
      <c r="AD214" s="112"/>
      <c r="AE214" s="112"/>
      <c r="AF214" s="112"/>
      <c r="AG214" s="112"/>
      <c r="AI214" s="112"/>
      <c r="AJ214" s="112"/>
      <c r="AK214" s="112"/>
      <c r="AL214" s="112"/>
      <c r="AM214" s="112"/>
      <c r="AN214" s="112"/>
    </row>
    <row r="215" spans="4:40" s="119" customFormat="1" x14ac:dyDescent="0.2">
      <c r="D215" s="207" t="str">
        <f t="shared" si="16"/>
        <v/>
      </c>
      <c r="G215" s="112"/>
      <c r="H215" s="112"/>
      <c r="I215" s="112"/>
      <c r="J215" s="112"/>
      <c r="K215" s="112"/>
      <c r="M215" s="207" t="str">
        <f t="shared" si="17"/>
        <v/>
      </c>
      <c r="O215" s="207" t="str">
        <f t="shared" si="18"/>
        <v/>
      </c>
      <c r="R215" s="207" t="str">
        <f t="shared" si="19"/>
        <v/>
      </c>
      <c r="V215" s="112"/>
      <c r="W215" s="112"/>
      <c r="X215" s="112"/>
      <c r="Y215" s="112"/>
      <c r="Z215" s="112"/>
      <c r="AA215" s="112"/>
      <c r="AB215" s="112"/>
      <c r="AC215" s="112"/>
      <c r="AD215" s="112"/>
      <c r="AE215" s="112"/>
      <c r="AF215" s="112"/>
      <c r="AG215" s="112"/>
      <c r="AI215" s="112"/>
      <c r="AJ215" s="112"/>
      <c r="AK215" s="112"/>
      <c r="AL215" s="112"/>
      <c r="AM215" s="112"/>
      <c r="AN215" s="112"/>
    </row>
    <row r="216" spans="4:40" s="119" customFormat="1" x14ac:dyDescent="0.2">
      <c r="D216" s="207" t="str">
        <f t="shared" si="16"/>
        <v/>
      </c>
      <c r="G216" s="112"/>
      <c r="H216" s="112"/>
      <c r="I216" s="112"/>
      <c r="J216" s="112"/>
      <c r="K216" s="112"/>
      <c r="M216" s="207" t="str">
        <f t="shared" si="17"/>
        <v/>
      </c>
      <c r="O216" s="207" t="str">
        <f t="shared" si="18"/>
        <v/>
      </c>
      <c r="R216" s="207" t="str">
        <f t="shared" si="19"/>
        <v/>
      </c>
      <c r="V216" s="112"/>
      <c r="W216" s="112"/>
      <c r="X216" s="112"/>
      <c r="Y216" s="112"/>
      <c r="Z216" s="112"/>
      <c r="AA216" s="112"/>
      <c r="AB216" s="112"/>
      <c r="AC216" s="112"/>
      <c r="AD216" s="112"/>
      <c r="AE216" s="112"/>
      <c r="AF216" s="112"/>
      <c r="AG216" s="112"/>
      <c r="AI216" s="112"/>
      <c r="AJ216" s="112"/>
      <c r="AK216" s="112"/>
      <c r="AL216" s="112"/>
      <c r="AM216" s="112"/>
      <c r="AN216" s="112"/>
    </row>
    <row r="217" spans="4:40" s="119" customFormat="1" x14ac:dyDescent="0.2">
      <c r="D217" s="207" t="str">
        <f t="shared" si="16"/>
        <v/>
      </c>
      <c r="G217" s="112"/>
      <c r="H217" s="112"/>
      <c r="I217" s="112"/>
      <c r="J217" s="112"/>
      <c r="K217" s="112"/>
      <c r="M217" s="207" t="str">
        <f t="shared" si="17"/>
        <v/>
      </c>
      <c r="O217" s="207" t="str">
        <f t="shared" si="18"/>
        <v/>
      </c>
      <c r="R217" s="207" t="str">
        <f t="shared" si="19"/>
        <v/>
      </c>
      <c r="V217" s="112"/>
      <c r="W217" s="112"/>
      <c r="X217" s="112"/>
      <c r="Y217" s="112"/>
      <c r="Z217" s="112"/>
      <c r="AA217" s="112"/>
      <c r="AB217" s="112"/>
      <c r="AC217" s="112"/>
      <c r="AD217" s="112"/>
      <c r="AE217" s="112"/>
      <c r="AF217" s="112"/>
      <c r="AG217" s="112"/>
      <c r="AI217" s="112"/>
      <c r="AJ217" s="112"/>
      <c r="AK217" s="112"/>
      <c r="AL217" s="112"/>
      <c r="AM217" s="112"/>
      <c r="AN217" s="112"/>
    </row>
    <row r="218" spans="4:40" s="119" customFormat="1" x14ac:dyDescent="0.2">
      <c r="D218" s="207" t="str">
        <f t="shared" si="16"/>
        <v/>
      </c>
      <c r="G218" s="112"/>
      <c r="H218" s="112"/>
      <c r="I218" s="112"/>
      <c r="J218" s="112"/>
      <c r="K218" s="112"/>
      <c r="M218" s="207" t="str">
        <f t="shared" si="17"/>
        <v/>
      </c>
      <c r="O218" s="207" t="str">
        <f t="shared" si="18"/>
        <v/>
      </c>
      <c r="R218" s="207" t="str">
        <f t="shared" si="19"/>
        <v/>
      </c>
      <c r="V218" s="112"/>
      <c r="W218" s="112"/>
      <c r="X218" s="112"/>
      <c r="Y218" s="112"/>
      <c r="Z218" s="112"/>
      <c r="AA218" s="112"/>
      <c r="AB218" s="112"/>
      <c r="AC218" s="112"/>
      <c r="AD218" s="112"/>
      <c r="AE218" s="112"/>
      <c r="AF218" s="112"/>
      <c r="AG218" s="112"/>
      <c r="AI218" s="112"/>
      <c r="AJ218" s="112"/>
      <c r="AK218" s="112"/>
      <c r="AL218" s="112"/>
      <c r="AM218" s="112"/>
      <c r="AN218" s="112"/>
    </row>
    <row r="219" spans="4:40" s="119" customFormat="1" x14ac:dyDescent="0.2">
      <c r="D219" s="207" t="str">
        <f t="shared" si="16"/>
        <v/>
      </c>
      <c r="G219" s="112"/>
      <c r="H219" s="112"/>
      <c r="I219" s="112"/>
      <c r="J219" s="112"/>
      <c r="K219" s="112"/>
      <c r="M219" s="207" t="str">
        <f t="shared" si="17"/>
        <v/>
      </c>
      <c r="O219" s="207" t="str">
        <f t="shared" si="18"/>
        <v/>
      </c>
      <c r="R219" s="207" t="str">
        <f t="shared" si="19"/>
        <v/>
      </c>
      <c r="V219" s="112"/>
      <c r="W219" s="112"/>
      <c r="X219" s="112"/>
      <c r="Y219" s="112"/>
      <c r="Z219" s="112"/>
      <c r="AA219" s="112"/>
      <c r="AB219" s="112"/>
      <c r="AC219" s="112"/>
      <c r="AD219" s="112"/>
      <c r="AE219" s="112"/>
      <c r="AF219" s="112"/>
      <c r="AG219" s="112"/>
      <c r="AI219" s="112"/>
      <c r="AJ219" s="112"/>
      <c r="AK219" s="112"/>
      <c r="AL219" s="112"/>
      <c r="AM219" s="112"/>
      <c r="AN219" s="112"/>
    </row>
    <row r="220" spans="4:40" s="119" customFormat="1" x14ac:dyDescent="0.2">
      <c r="D220" s="207" t="str">
        <f t="shared" si="16"/>
        <v/>
      </c>
      <c r="G220" s="112"/>
      <c r="H220" s="112"/>
      <c r="I220" s="112"/>
      <c r="J220" s="112"/>
      <c r="K220" s="112"/>
      <c r="M220" s="207" t="str">
        <f t="shared" si="17"/>
        <v/>
      </c>
      <c r="O220" s="207" t="str">
        <f t="shared" si="18"/>
        <v/>
      </c>
      <c r="R220" s="207" t="str">
        <f t="shared" si="19"/>
        <v/>
      </c>
      <c r="V220" s="112"/>
      <c r="W220" s="112"/>
      <c r="X220" s="112"/>
      <c r="Y220" s="112"/>
      <c r="Z220" s="112"/>
      <c r="AA220" s="112"/>
      <c r="AB220" s="112"/>
      <c r="AC220" s="112"/>
      <c r="AD220" s="112"/>
      <c r="AE220" s="112"/>
      <c r="AF220" s="112"/>
      <c r="AG220" s="112"/>
      <c r="AI220" s="112"/>
      <c r="AJ220" s="112"/>
      <c r="AK220" s="112"/>
      <c r="AL220" s="112"/>
      <c r="AM220" s="112"/>
      <c r="AN220" s="112"/>
    </row>
    <row r="221" spans="4:40" s="119" customFormat="1" x14ac:dyDescent="0.2">
      <c r="D221" s="207" t="str">
        <f t="shared" si="16"/>
        <v/>
      </c>
      <c r="G221" s="112"/>
      <c r="H221" s="112"/>
      <c r="I221" s="112"/>
      <c r="J221" s="112"/>
      <c r="K221" s="112"/>
      <c r="M221" s="207" t="str">
        <f t="shared" si="17"/>
        <v/>
      </c>
      <c r="O221" s="207" t="str">
        <f t="shared" si="18"/>
        <v/>
      </c>
      <c r="R221" s="207" t="str">
        <f t="shared" si="19"/>
        <v/>
      </c>
      <c r="V221" s="112"/>
      <c r="W221" s="112"/>
      <c r="X221" s="112"/>
      <c r="Y221" s="112"/>
      <c r="Z221" s="112"/>
      <c r="AA221" s="112"/>
      <c r="AB221" s="112"/>
      <c r="AC221" s="112"/>
      <c r="AD221" s="112"/>
      <c r="AE221" s="112"/>
      <c r="AF221" s="112"/>
      <c r="AG221" s="112"/>
      <c r="AI221" s="112"/>
      <c r="AJ221" s="112"/>
      <c r="AK221" s="112"/>
      <c r="AL221" s="112"/>
      <c r="AM221" s="112"/>
      <c r="AN221" s="112"/>
    </row>
    <row r="222" spans="4:40" s="119" customFormat="1" x14ac:dyDescent="0.2">
      <c r="D222" s="207" t="str">
        <f t="shared" si="16"/>
        <v/>
      </c>
      <c r="G222" s="112"/>
      <c r="H222" s="112"/>
      <c r="I222" s="112"/>
      <c r="J222" s="112"/>
      <c r="K222" s="112"/>
      <c r="M222" s="207" t="str">
        <f t="shared" si="17"/>
        <v/>
      </c>
      <c r="O222" s="207" t="str">
        <f t="shared" si="18"/>
        <v/>
      </c>
      <c r="R222" s="207" t="str">
        <f t="shared" si="19"/>
        <v/>
      </c>
      <c r="V222" s="112"/>
      <c r="W222" s="112"/>
      <c r="X222" s="112"/>
      <c r="Y222" s="112"/>
      <c r="Z222" s="112"/>
      <c r="AA222" s="112"/>
      <c r="AB222" s="112"/>
      <c r="AC222" s="112"/>
      <c r="AD222" s="112"/>
      <c r="AE222" s="112"/>
      <c r="AF222" s="112"/>
      <c r="AG222" s="112"/>
      <c r="AI222" s="112"/>
      <c r="AJ222" s="112"/>
      <c r="AK222" s="112"/>
      <c r="AL222" s="112"/>
      <c r="AM222" s="112"/>
      <c r="AN222" s="112"/>
    </row>
    <row r="223" spans="4:40" s="119" customFormat="1" x14ac:dyDescent="0.2">
      <c r="D223" s="207" t="str">
        <f t="shared" si="16"/>
        <v/>
      </c>
      <c r="G223" s="112"/>
      <c r="H223" s="112"/>
      <c r="I223" s="112"/>
      <c r="J223" s="112"/>
      <c r="K223" s="112"/>
      <c r="M223" s="207" t="str">
        <f t="shared" si="17"/>
        <v/>
      </c>
      <c r="O223" s="207" t="str">
        <f t="shared" si="18"/>
        <v/>
      </c>
      <c r="R223" s="207" t="str">
        <f t="shared" si="19"/>
        <v/>
      </c>
      <c r="V223" s="112"/>
      <c r="W223" s="112"/>
      <c r="X223" s="112"/>
      <c r="Y223" s="112"/>
      <c r="Z223" s="112"/>
      <c r="AA223" s="112"/>
      <c r="AB223" s="112"/>
      <c r="AC223" s="112"/>
      <c r="AD223" s="112"/>
      <c r="AE223" s="112"/>
      <c r="AF223" s="112"/>
      <c r="AG223" s="112"/>
      <c r="AI223" s="112"/>
      <c r="AJ223" s="112"/>
      <c r="AK223" s="112"/>
      <c r="AL223" s="112"/>
      <c r="AM223" s="112"/>
      <c r="AN223" s="112"/>
    </row>
    <row r="224" spans="4:40" s="119" customFormat="1" x14ac:dyDescent="0.2">
      <c r="D224" s="207" t="str">
        <f t="shared" si="16"/>
        <v/>
      </c>
      <c r="G224" s="112"/>
      <c r="H224" s="112"/>
      <c r="I224" s="112"/>
      <c r="J224" s="112"/>
      <c r="K224" s="112"/>
      <c r="M224" s="207" t="str">
        <f t="shared" si="17"/>
        <v/>
      </c>
      <c r="O224" s="207" t="str">
        <f t="shared" si="18"/>
        <v/>
      </c>
      <c r="R224" s="207" t="str">
        <f t="shared" si="19"/>
        <v/>
      </c>
      <c r="V224" s="112"/>
      <c r="W224" s="112"/>
      <c r="X224" s="112"/>
      <c r="Y224" s="112"/>
      <c r="Z224" s="112"/>
      <c r="AA224" s="112"/>
      <c r="AB224" s="112"/>
      <c r="AC224" s="112"/>
      <c r="AD224" s="112"/>
      <c r="AE224" s="112"/>
      <c r="AF224" s="112"/>
      <c r="AG224" s="112"/>
      <c r="AI224" s="112"/>
      <c r="AJ224" s="112"/>
      <c r="AK224" s="112"/>
      <c r="AL224" s="112"/>
      <c r="AM224" s="112"/>
      <c r="AN224" s="112"/>
    </row>
    <row r="225" spans="4:40" s="119" customFormat="1" x14ac:dyDescent="0.2">
      <c r="D225" s="207" t="str">
        <f t="shared" si="16"/>
        <v/>
      </c>
      <c r="G225" s="112"/>
      <c r="H225" s="112"/>
      <c r="I225" s="112"/>
      <c r="J225" s="112"/>
      <c r="K225" s="112"/>
      <c r="M225" s="207" t="str">
        <f t="shared" si="17"/>
        <v/>
      </c>
      <c r="O225" s="207" t="str">
        <f t="shared" si="18"/>
        <v/>
      </c>
      <c r="R225" s="207" t="str">
        <f t="shared" si="19"/>
        <v/>
      </c>
      <c r="V225" s="112"/>
      <c r="W225" s="112"/>
      <c r="X225" s="112"/>
      <c r="Y225" s="112"/>
      <c r="Z225" s="112"/>
      <c r="AA225" s="112"/>
      <c r="AB225" s="112"/>
      <c r="AC225" s="112"/>
      <c r="AD225" s="112"/>
      <c r="AE225" s="112"/>
      <c r="AF225" s="112"/>
      <c r="AG225" s="112"/>
      <c r="AI225" s="112"/>
      <c r="AJ225" s="112"/>
      <c r="AK225" s="112"/>
      <c r="AL225" s="112"/>
      <c r="AM225" s="112"/>
      <c r="AN225" s="112"/>
    </row>
    <row r="226" spans="4:40" s="119" customFormat="1" x14ac:dyDescent="0.2">
      <c r="D226" s="207" t="str">
        <f t="shared" si="16"/>
        <v/>
      </c>
      <c r="G226" s="112"/>
      <c r="H226" s="112"/>
      <c r="I226" s="112"/>
      <c r="J226" s="112"/>
      <c r="K226" s="112"/>
      <c r="M226" s="207" t="str">
        <f t="shared" si="17"/>
        <v/>
      </c>
      <c r="O226" s="207" t="str">
        <f t="shared" si="18"/>
        <v/>
      </c>
      <c r="R226" s="207" t="str">
        <f t="shared" si="19"/>
        <v/>
      </c>
      <c r="V226" s="112"/>
      <c r="W226" s="112"/>
      <c r="X226" s="112"/>
      <c r="Y226" s="112"/>
      <c r="Z226" s="112"/>
      <c r="AA226" s="112"/>
      <c r="AB226" s="112"/>
      <c r="AC226" s="112"/>
      <c r="AD226" s="112"/>
      <c r="AE226" s="112"/>
      <c r="AF226" s="112"/>
      <c r="AG226" s="112"/>
      <c r="AI226" s="112"/>
      <c r="AJ226" s="112"/>
      <c r="AK226" s="112"/>
      <c r="AL226" s="112"/>
      <c r="AM226" s="112"/>
      <c r="AN226" s="112"/>
    </row>
    <row r="227" spans="4:40" s="119" customFormat="1" x14ac:dyDescent="0.2">
      <c r="D227" s="207" t="str">
        <f t="shared" si="16"/>
        <v/>
      </c>
      <c r="G227" s="112"/>
      <c r="H227" s="112"/>
      <c r="I227" s="112"/>
      <c r="J227" s="112"/>
      <c r="K227" s="112"/>
      <c r="M227" s="207" t="str">
        <f t="shared" si="17"/>
        <v/>
      </c>
      <c r="O227" s="207" t="str">
        <f t="shared" si="18"/>
        <v/>
      </c>
      <c r="R227" s="207" t="str">
        <f t="shared" si="19"/>
        <v/>
      </c>
      <c r="V227" s="112"/>
      <c r="W227" s="112"/>
      <c r="X227" s="112"/>
      <c r="Y227" s="112"/>
      <c r="Z227" s="112"/>
      <c r="AA227" s="112"/>
      <c r="AB227" s="112"/>
      <c r="AC227" s="112"/>
      <c r="AD227" s="112"/>
      <c r="AE227" s="112"/>
      <c r="AF227" s="112"/>
      <c r="AG227" s="112"/>
      <c r="AI227" s="112"/>
      <c r="AJ227" s="112"/>
      <c r="AK227" s="112"/>
      <c r="AL227" s="112"/>
      <c r="AM227" s="112"/>
      <c r="AN227" s="112"/>
    </row>
    <row r="228" spans="4:40" s="119" customFormat="1" x14ac:dyDescent="0.2">
      <c r="D228" s="207" t="str">
        <f t="shared" si="16"/>
        <v/>
      </c>
      <c r="G228" s="112"/>
      <c r="H228" s="112"/>
      <c r="I228" s="112"/>
      <c r="J228" s="112"/>
      <c r="K228" s="112"/>
      <c r="M228" s="207" t="str">
        <f t="shared" si="17"/>
        <v/>
      </c>
      <c r="O228" s="207" t="str">
        <f t="shared" si="18"/>
        <v/>
      </c>
      <c r="R228" s="207" t="str">
        <f t="shared" si="19"/>
        <v/>
      </c>
      <c r="V228" s="112"/>
      <c r="W228" s="112"/>
      <c r="X228" s="112"/>
      <c r="Y228" s="112"/>
      <c r="Z228" s="112"/>
      <c r="AA228" s="112"/>
      <c r="AB228" s="112"/>
      <c r="AC228" s="112"/>
      <c r="AD228" s="112"/>
      <c r="AE228" s="112"/>
      <c r="AF228" s="112"/>
      <c r="AG228" s="112"/>
      <c r="AI228" s="112"/>
      <c r="AJ228" s="112"/>
      <c r="AK228" s="112"/>
      <c r="AL228" s="112"/>
      <c r="AM228" s="112"/>
      <c r="AN228" s="112"/>
    </row>
    <row r="229" spans="4:40" s="119" customFormat="1" x14ac:dyDescent="0.2">
      <c r="D229" s="207" t="str">
        <f t="shared" si="16"/>
        <v/>
      </c>
      <c r="G229" s="112"/>
      <c r="H229" s="112"/>
      <c r="I229" s="112"/>
      <c r="J229" s="112"/>
      <c r="K229" s="112"/>
      <c r="M229" s="207" t="str">
        <f t="shared" si="17"/>
        <v/>
      </c>
      <c r="O229" s="207" t="str">
        <f t="shared" si="18"/>
        <v/>
      </c>
      <c r="R229" s="207" t="str">
        <f t="shared" si="19"/>
        <v/>
      </c>
      <c r="V229" s="112"/>
      <c r="W229" s="112"/>
      <c r="X229" s="112"/>
      <c r="Y229" s="112"/>
      <c r="Z229" s="112"/>
      <c r="AA229" s="112"/>
      <c r="AB229" s="112"/>
      <c r="AC229" s="112"/>
      <c r="AD229" s="112"/>
      <c r="AE229" s="112"/>
      <c r="AF229" s="112"/>
      <c r="AG229" s="112"/>
      <c r="AI229" s="112"/>
      <c r="AJ229" s="112"/>
      <c r="AK229" s="112"/>
      <c r="AL229" s="112"/>
      <c r="AM229" s="112"/>
      <c r="AN229" s="112"/>
    </row>
    <row r="230" spans="4:40" s="119" customFormat="1" x14ac:dyDescent="0.2">
      <c r="D230" s="207" t="str">
        <f t="shared" si="16"/>
        <v/>
      </c>
      <c r="G230" s="112"/>
      <c r="H230" s="112"/>
      <c r="I230" s="112"/>
      <c r="J230" s="112"/>
      <c r="K230" s="112"/>
      <c r="M230" s="207" t="str">
        <f t="shared" si="17"/>
        <v/>
      </c>
      <c r="O230" s="207" t="str">
        <f t="shared" si="18"/>
        <v/>
      </c>
      <c r="R230" s="207" t="str">
        <f t="shared" si="19"/>
        <v/>
      </c>
      <c r="V230" s="112"/>
      <c r="W230" s="112"/>
      <c r="X230" s="112"/>
      <c r="Y230" s="112"/>
      <c r="Z230" s="112"/>
      <c r="AA230" s="112"/>
      <c r="AB230" s="112"/>
      <c r="AC230" s="112"/>
      <c r="AD230" s="112"/>
      <c r="AE230" s="112"/>
      <c r="AF230" s="112"/>
      <c r="AG230" s="112"/>
      <c r="AI230" s="112"/>
      <c r="AJ230" s="112"/>
      <c r="AK230" s="112"/>
      <c r="AL230" s="112"/>
      <c r="AM230" s="112"/>
      <c r="AN230" s="112"/>
    </row>
    <row r="231" spans="4:40" s="119" customFormat="1" x14ac:dyDescent="0.2">
      <c r="D231" s="207" t="str">
        <f t="shared" si="16"/>
        <v/>
      </c>
      <c r="G231" s="112"/>
      <c r="H231" s="112"/>
      <c r="I231" s="112"/>
      <c r="J231" s="112"/>
      <c r="K231" s="112"/>
      <c r="M231" s="207" t="str">
        <f t="shared" si="17"/>
        <v/>
      </c>
      <c r="O231" s="207" t="str">
        <f t="shared" si="18"/>
        <v/>
      </c>
      <c r="R231" s="207" t="str">
        <f t="shared" si="19"/>
        <v/>
      </c>
      <c r="V231" s="112"/>
      <c r="W231" s="112"/>
      <c r="X231" s="112"/>
      <c r="Y231" s="112"/>
      <c r="Z231" s="112"/>
      <c r="AA231" s="112"/>
      <c r="AB231" s="112"/>
      <c r="AC231" s="112"/>
      <c r="AD231" s="112"/>
      <c r="AE231" s="112"/>
      <c r="AF231" s="112"/>
      <c r="AG231" s="112"/>
      <c r="AI231" s="112"/>
      <c r="AJ231" s="112"/>
      <c r="AK231" s="112"/>
      <c r="AL231" s="112"/>
      <c r="AM231" s="112"/>
      <c r="AN231" s="112"/>
    </row>
    <row r="232" spans="4:40" s="119" customFormat="1" x14ac:dyDescent="0.2">
      <c r="D232" s="207" t="str">
        <f t="shared" si="16"/>
        <v/>
      </c>
      <c r="G232" s="112"/>
      <c r="H232" s="112"/>
      <c r="I232" s="112"/>
      <c r="J232" s="112"/>
      <c r="K232" s="112"/>
      <c r="M232" s="207" t="str">
        <f t="shared" si="17"/>
        <v/>
      </c>
      <c r="O232" s="207" t="str">
        <f t="shared" si="18"/>
        <v/>
      </c>
      <c r="R232" s="207" t="str">
        <f t="shared" si="19"/>
        <v/>
      </c>
      <c r="V232" s="112"/>
      <c r="W232" s="112"/>
      <c r="X232" s="112"/>
      <c r="Y232" s="112"/>
      <c r="Z232" s="112"/>
      <c r="AA232" s="112"/>
      <c r="AB232" s="112"/>
      <c r="AC232" s="112"/>
      <c r="AD232" s="112"/>
      <c r="AE232" s="112"/>
      <c r="AF232" s="112"/>
      <c r="AG232" s="112"/>
      <c r="AI232" s="112"/>
      <c r="AJ232" s="112"/>
      <c r="AK232" s="112"/>
      <c r="AL232" s="112"/>
      <c r="AM232" s="112"/>
      <c r="AN232" s="112"/>
    </row>
    <row r="233" spans="4:40" s="119" customFormat="1" x14ac:dyDescent="0.2">
      <c r="D233" s="207" t="str">
        <f t="shared" si="16"/>
        <v/>
      </c>
      <c r="G233" s="112"/>
      <c r="H233" s="112"/>
      <c r="I233" s="112"/>
      <c r="J233" s="112"/>
      <c r="K233" s="112"/>
      <c r="M233" s="207" t="str">
        <f t="shared" si="17"/>
        <v/>
      </c>
      <c r="O233" s="207" t="str">
        <f t="shared" si="18"/>
        <v/>
      </c>
      <c r="R233" s="207" t="str">
        <f t="shared" si="19"/>
        <v/>
      </c>
      <c r="V233" s="112"/>
      <c r="W233" s="112"/>
      <c r="X233" s="112"/>
      <c r="Y233" s="112"/>
      <c r="Z233" s="112"/>
      <c r="AA233" s="112"/>
      <c r="AB233" s="112"/>
      <c r="AC233" s="112"/>
      <c r="AD233" s="112"/>
      <c r="AE233" s="112"/>
      <c r="AF233" s="112"/>
      <c r="AG233" s="112"/>
      <c r="AI233" s="112"/>
      <c r="AJ233" s="112"/>
      <c r="AK233" s="112"/>
      <c r="AL233" s="112"/>
      <c r="AM233" s="112"/>
      <c r="AN233" s="112"/>
    </row>
    <row r="234" spans="4:40" s="119" customFormat="1" x14ac:dyDescent="0.2">
      <c r="D234" s="207" t="str">
        <f t="shared" si="16"/>
        <v/>
      </c>
      <c r="G234" s="112"/>
      <c r="H234" s="112"/>
      <c r="I234" s="112"/>
      <c r="J234" s="112"/>
      <c r="K234" s="112"/>
      <c r="M234" s="207" t="str">
        <f t="shared" si="17"/>
        <v/>
      </c>
      <c r="O234" s="207" t="str">
        <f t="shared" si="18"/>
        <v/>
      </c>
      <c r="R234" s="207" t="str">
        <f t="shared" si="19"/>
        <v/>
      </c>
      <c r="V234" s="112"/>
      <c r="W234" s="112"/>
      <c r="X234" s="112"/>
      <c r="Y234" s="112"/>
      <c r="Z234" s="112"/>
      <c r="AA234" s="112"/>
      <c r="AB234" s="112"/>
      <c r="AC234" s="112"/>
      <c r="AD234" s="112"/>
      <c r="AE234" s="112"/>
      <c r="AF234" s="112"/>
      <c r="AG234" s="112"/>
      <c r="AI234" s="112"/>
      <c r="AJ234" s="112"/>
      <c r="AK234" s="112"/>
      <c r="AL234" s="112"/>
      <c r="AM234" s="112"/>
      <c r="AN234" s="112"/>
    </row>
    <row r="235" spans="4:40" s="119" customFormat="1" x14ac:dyDescent="0.2">
      <c r="D235" s="207" t="str">
        <f t="shared" si="16"/>
        <v/>
      </c>
      <c r="G235" s="112"/>
      <c r="H235" s="112"/>
      <c r="I235" s="112"/>
      <c r="J235" s="112"/>
      <c r="K235" s="112"/>
      <c r="M235" s="207" t="str">
        <f t="shared" si="17"/>
        <v/>
      </c>
      <c r="O235" s="207" t="str">
        <f t="shared" si="18"/>
        <v/>
      </c>
      <c r="R235" s="207" t="str">
        <f t="shared" si="19"/>
        <v/>
      </c>
      <c r="V235" s="112"/>
      <c r="W235" s="112"/>
      <c r="X235" s="112"/>
      <c r="Y235" s="112"/>
      <c r="Z235" s="112"/>
      <c r="AA235" s="112"/>
      <c r="AB235" s="112"/>
      <c r="AC235" s="112"/>
      <c r="AD235" s="112"/>
      <c r="AE235" s="112"/>
      <c r="AF235" s="112"/>
      <c r="AG235" s="112"/>
      <c r="AI235" s="112"/>
      <c r="AJ235" s="112"/>
      <c r="AK235" s="112"/>
      <c r="AL235" s="112"/>
      <c r="AM235" s="112"/>
      <c r="AN235" s="112"/>
    </row>
    <row r="236" spans="4:40" s="119" customFormat="1" x14ac:dyDescent="0.2">
      <c r="D236" s="207" t="str">
        <f t="shared" si="16"/>
        <v/>
      </c>
      <c r="G236" s="112"/>
      <c r="H236" s="112"/>
      <c r="I236" s="112"/>
      <c r="J236" s="112"/>
      <c r="K236" s="112"/>
      <c r="M236" s="207" t="str">
        <f t="shared" si="17"/>
        <v/>
      </c>
      <c r="O236" s="207" t="str">
        <f t="shared" si="18"/>
        <v/>
      </c>
      <c r="R236" s="207" t="str">
        <f t="shared" si="19"/>
        <v/>
      </c>
      <c r="V236" s="112"/>
      <c r="W236" s="112"/>
      <c r="X236" s="112"/>
      <c r="Y236" s="112"/>
      <c r="Z236" s="112"/>
      <c r="AA236" s="112"/>
      <c r="AB236" s="112"/>
      <c r="AC236" s="112"/>
      <c r="AD236" s="112"/>
      <c r="AE236" s="112"/>
      <c r="AF236" s="112"/>
      <c r="AG236" s="112"/>
      <c r="AI236" s="112"/>
      <c r="AJ236" s="112"/>
      <c r="AK236" s="112"/>
      <c r="AL236" s="112"/>
      <c r="AM236" s="112"/>
      <c r="AN236" s="112"/>
    </row>
    <row r="237" spans="4:40" s="119" customFormat="1" x14ac:dyDescent="0.2">
      <c r="D237" s="207" t="str">
        <f t="shared" si="16"/>
        <v/>
      </c>
      <c r="G237" s="112"/>
      <c r="H237" s="112"/>
      <c r="I237" s="112"/>
      <c r="J237" s="112"/>
      <c r="K237" s="112"/>
      <c r="M237" s="207" t="str">
        <f t="shared" si="17"/>
        <v/>
      </c>
      <c r="O237" s="207" t="str">
        <f t="shared" si="18"/>
        <v/>
      </c>
      <c r="R237" s="207" t="str">
        <f t="shared" si="19"/>
        <v/>
      </c>
      <c r="V237" s="112"/>
      <c r="W237" s="112"/>
      <c r="X237" s="112"/>
      <c r="Y237" s="112"/>
      <c r="Z237" s="112"/>
      <c r="AA237" s="112"/>
      <c r="AB237" s="112"/>
      <c r="AC237" s="112"/>
      <c r="AD237" s="112"/>
      <c r="AE237" s="112"/>
      <c r="AF237" s="112"/>
      <c r="AG237" s="112"/>
      <c r="AI237" s="112"/>
      <c r="AJ237" s="112"/>
      <c r="AK237" s="112"/>
      <c r="AL237" s="112"/>
      <c r="AM237" s="112"/>
      <c r="AN237" s="112"/>
    </row>
    <row r="238" spans="4:40" s="119" customFormat="1" x14ac:dyDescent="0.2">
      <c r="D238" s="207" t="str">
        <f t="shared" si="16"/>
        <v/>
      </c>
      <c r="G238" s="112"/>
      <c r="H238" s="112"/>
      <c r="I238" s="112"/>
      <c r="J238" s="112"/>
      <c r="K238" s="112"/>
      <c r="M238" s="207" t="str">
        <f t="shared" si="17"/>
        <v/>
      </c>
      <c r="O238" s="207" t="str">
        <f t="shared" si="18"/>
        <v/>
      </c>
      <c r="R238" s="207" t="str">
        <f t="shared" si="19"/>
        <v/>
      </c>
      <c r="V238" s="112"/>
      <c r="W238" s="112"/>
      <c r="X238" s="112"/>
      <c r="Y238" s="112"/>
      <c r="Z238" s="112"/>
      <c r="AA238" s="112"/>
      <c r="AB238" s="112"/>
      <c r="AC238" s="112"/>
      <c r="AD238" s="112"/>
      <c r="AE238" s="112"/>
      <c r="AF238" s="112"/>
      <c r="AG238" s="112"/>
      <c r="AI238" s="112"/>
      <c r="AJ238" s="112"/>
      <c r="AK238" s="112"/>
      <c r="AL238" s="112"/>
      <c r="AM238" s="112"/>
      <c r="AN238" s="112"/>
    </row>
    <row r="239" spans="4:40" s="119" customFormat="1" x14ac:dyDescent="0.2">
      <c r="D239" s="207" t="str">
        <f t="shared" si="16"/>
        <v/>
      </c>
      <c r="G239" s="112"/>
      <c r="H239" s="112"/>
      <c r="I239" s="112"/>
      <c r="J239" s="112"/>
      <c r="K239" s="112"/>
      <c r="M239" s="207" t="str">
        <f t="shared" si="17"/>
        <v/>
      </c>
      <c r="O239" s="207" t="str">
        <f t="shared" si="18"/>
        <v/>
      </c>
      <c r="R239" s="207" t="str">
        <f t="shared" si="19"/>
        <v/>
      </c>
      <c r="V239" s="112"/>
      <c r="W239" s="112"/>
      <c r="X239" s="112"/>
      <c r="Y239" s="112"/>
      <c r="Z239" s="112"/>
      <c r="AA239" s="112"/>
      <c r="AB239" s="112"/>
      <c r="AC239" s="112"/>
      <c r="AD239" s="112"/>
      <c r="AE239" s="112"/>
      <c r="AF239" s="112"/>
      <c r="AG239" s="112"/>
      <c r="AI239" s="112"/>
      <c r="AJ239" s="112"/>
      <c r="AK239" s="112"/>
      <c r="AL239" s="112"/>
      <c r="AM239" s="112"/>
      <c r="AN239" s="112"/>
    </row>
    <row r="240" spans="4:40" s="119" customFormat="1" x14ac:dyDescent="0.2">
      <c r="D240" s="207" t="str">
        <f t="shared" si="16"/>
        <v/>
      </c>
      <c r="G240" s="112"/>
      <c r="H240" s="112"/>
      <c r="I240" s="112"/>
      <c r="J240" s="112"/>
      <c r="K240" s="112"/>
      <c r="M240" s="207" t="str">
        <f t="shared" si="17"/>
        <v/>
      </c>
      <c r="O240" s="207" t="str">
        <f t="shared" si="18"/>
        <v/>
      </c>
      <c r="R240" s="207" t="str">
        <f t="shared" si="19"/>
        <v/>
      </c>
      <c r="V240" s="112"/>
      <c r="W240" s="112"/>
      <c r="X240" s="112"/>
      <c r="Y240" s="112"/>
      <c r="Z240" s="112"/>
      <c r="AA240" s="112"/>
      <c r="AB240" s="112"/>
      <c r="AC240" s="112"/>
      <c r="AD240" s="112"/>
      <c r="AE240" s="112"/>
      <c r="AF240" s="112"/>
      <c r="AG240" s="112"/>
      <c r="AI240" s="112"/>
      <c r="AJ240" s="112"/>
      <c r="AK240" s="112"/>
      <c r="AL240" s="112"/>
      <c r="AM240" s="112"/>
      <c r="AN240" s="112"/>
    </row>
    <row r="241" spans="4:40" s="119" customFormat="1" x14ac:dyDescent="0.2">
      <c r="D241" s="207" t="str">
        <f t="shared" si="16"/>
        <v/>
      </c>
      <c r="G241" s="112"/>
      <c r="H241" s="112"/>
      <c r="I241" s="112"/>
      <c r="J241" s="112"/>
      <c r="K241" s="112"/>
      <c r="M241" s="207" t="str">
        <f t="shared" si="17"/>
        <v/>
      </c>
      <c r="O241" s="207" t="str">
        <f t="shared" si="18"/>
        <v/>
      </c>
      <c r="R241" s="207" t="str">
        <f t="shared" si="19"/>
        <v/>
      </c>
      <c r="V241" s="112"/>
      <c r="W241" s="112"/>
      <c r="X241" s="112"/>
      <c r="Y241" s="112"/>
      <c r="Z241" s="112"/>
      <c r="AA241" s="112"/>
      <c r="AB241" s="112"/>
      <c r="AC241" s="112"/>
      <c r="AD241" s="112"/>
      <c r="AE241" s="112"/>
      <c r="AF241" s="112"/>
      <c r="AG241" s="112"/>
      <c r="AI241" s="112"/>
      <c r="AJ241" s="112"/>
      <c r="AK241" s="112"/>
      <c r="AL241" s="112"/>
      <c r="AM241" s="112"/>
      <c r="AN241" s="112"/>
    </row>
    <row r="242" spans="4:40" s="119" customFormat="1" x14ac:dyDescent="0.2">
      <c r="D242" s="207" t="str">
        <f t="shared" si="16"/>
        <v/>
      </c>
      <c r="G242" s="112"/>
      <c r="H242" s="112"/>
      <c r="I242" s="112"/>
      <c r="J242" s="112"/>
      <c r="K242" s="112"/>
      <c r="M242" s="207" t="str">
        <f t="shared" si="17"/>
        <v/>
      </c>
      <c r="O242" s="207" t="str">
        <f t="shared" si="18"/>
        <v/>
      </c>
      <c r="R242" s="207" t="str">
        <f t="shared" si="19"/>
        <v/>
      </c>
      <c r="V242" s="112"/>
      <c r="W242" s="112"/>
      <c r="X242" s="112"/>
      <c r="Y242" s="112"/>
      <c r="Z242" s="112"/>
      <c r="AA242" s="112"/>
      <c r="AB242" s="112"/>
      <c r="AC242" s="112"/>
      <c r="AD242" s="112"/>
      <c r="AE242" s="112"/>
      <c r="AF242" s="112"/>
      <c r="AG242" s="112"/>
      <c r="AI242" s="112"/>
      <c r="AJ242" s="112"/>
      <c r="AK242" s="112"/>
      <c r="AL242" s="112"/>
      <c r="AM242" s="112"/>
      <c r="AN242" s="112"/>
    </row>
    <row r="243" spans="4:40" s="119" customFormat="1" x14ac:dyDescent="0.2">
      <c r="D243" s="207" t="str">
        <f t="shared" si="16"/>
        <v/>
      </c>
      <c r="G243" s="112"/>
      <c r="H243" s="112"/>
      <c r="I243" s="112"/>
      <c r="J243" s="112"/>
      <c r="K243" s="112"/>
      <c r="M243" s="207" t="str">
        <f t="shared" si="17"/>
        <v/>
      </c>
      <c r="O243" s="207" t="str">
        <f t="shared" si="18"/>
        <v/>
      </c>
      <c r="R243" s="207" t="str">
        <f t="shared" si="19"/>
        <v/>
      </c>
      <c r="V243" s="112"/>
      <c r="W243" s="112"/>
      <c r="X243" s="112"/>
      <c r="Y243" s="112"/>
      <c r="Z243" s="112"/>
      <c r="AA243" s="112"/>
      <c r="AB243" s="112"/>
      <c r="AC243" s="112"/>
      <c r="AD243" s="112"/>
      <c r="AE243" s="112"/>
      <c r="AF243" s="112"/>
      <c r="AG243" s="112"/>
      <c r="AI243" s="112"/>
      <c r="AJ243" s="112"/>
      <c r="AK243" s="112"/>
      <c r="AL243" s="112"/>
      <c r="AM243" s="112"/>
      <c r="AN243" s="112"/>
    </row>
    <row r="244" spans="4:40" s="119" customFormat="1" x14ac:dyDescent="0.2">
      <c r="D244" s="207" t="str">
        <f t="shared" si="16"/>
        <v/>
      </c>
      <c r="G244" s="112"/>
      <c r="H244" s="112"/>
      <c r="I244" s="112"/>
      <c r="J244" s="112"/>
      <c r="K244" s="112"/>
      <c r="M244" s="207" t="str">
        <f t="shared" si="17"/>
        <v/>
      </c>
      <c r="O244" s="207" t="str">
        <f t="shared" si="18"/>
        <v/>
      </c>
      <c r="R244" s="207" t="str">
        <f t="shared" si="19"/>
        <v/>
      </c>
      <c r="V244" s="112"/>
      <c r="W244" s="112"/>
      <c r="X244" s="112"/>
      <c r="Y244" s="112"/>
      <c r="Z244" s="112"/>
      <c r="AA244" s="112"/>
      <c r="AB244" s="112"/>
      <c r="AC244" s="112"/>
      <c r="AD244" s="112"/>
      <c r="AE244" s="112"/>
      <c r="AF244" s="112"/>
      <c r="AG244" s="112"/>
      <c r="AI244" s="112"/>
      <c r="AJ244" s="112"/>
      <c r="AK244" s="112"/>
      <c r="AL244" s="112"/>
      <c r="AM244" s="112"/>
      <c r="AN244" s="112"/>
    </row>
    <row r="245" spans="4:40" s="119" customFormat="1" x14ac:dyDescent="0.2">
      <c r="D245" s="207" t="str">
        <f t="shared" si="16"/>
        <v/>
      </c>
      <c r="G245" s="112"/>
      <c r="H245" s="112"/>
      <c r="I245" s="112"/>
      <c r="J245" s="112"/>
      <c r="K245" s="112"/>
      <c r="M245" s="207" t="str">
        <f t="shared" si="17"/>
        <v/>
      </c>
      <c r="O245" s="207" t="str">
        <f t="shared" si="18"/>
        <v/>
      </c>
      <c r="R245" s="207" t="str">
        <f t="shared" si="19"/>
        <v/>
      </c>
      <c r="V245" s="112"/>
      <c r="W245" s="112"/>
      <c r="X245" s="112"/>
      <c r="Y245" s="112"/>
      <c r="Z245" s="112"/>
      <c r="AA245" s="112"/>
      <c r="AB245" s="112"/>
      <c r="AC245" s="112"/>
      <c r="AD245" s="112"/>
      <c r="AE245" s="112"/>
      <c r="AF245" s="112"/>
      <c r="AG245" s="112"/>
      <c r="AI245" s="112"/>
      <c r="AJ245" s="112"/>
      <c r="AK245" s="112"/>
      <c r="AL245" s="112"/>
      <c r="AM245" s="112"/>
      <c r="AN245" s="112"/>
    </row>
    <row r="246" spans="4:40" s="119" customFormat="1" x14ac:dyDescent="0.2">
      <c r="D246" s="207" t="str">
        <f t="shared" si="16"/>
        <v/>
      </c>
      <c r="G246" s="112"/>
      <c r="H246" s="112"/>
      <c r="I246" s="112"/>
      <c r="J246" s="112"/>
      <c r="K246" s="112"/>
      <c r="M246" s="207" t="str">
        <f t="shared" si="17"/>
        <v/>
      </c>
      <c r="O246" s="207" t="str">
        <f t="shared" si="18"/>
        <v/>
      </c>
      <c r="R246" s="207" t="str">
        <f t="shared" si="19"/>
        <v/>
      </c>
      <c r="V246" s="112"/>
      <c r="W246" s="112"/>
      <c r="X246" s="112"/>
      <c r="Y246" s="112"/>
      <c r="Z246" s="112"/>
      <c r="AA246" s="112"/>
      <c r="AB246" s="112"/>
      <c r="AC246" s="112"/>
      <c r="AD246" s="112"/>
      <c r="AE246" s="112"/>
      <c r="AF246" s="112"/>
      <c r="AG246" s="112"/>
      <c r="AI246" s="112"/>
      <c r="AJ246" s="112"/>
      <c r="AK246" s="112"/>
      <c r="AL246" s="112"/>
      <c r="AM246" s="112"/>
      <c r="AN246" s="112"/>
    </row>
    <row r="247" spans="4:40" s="119" customFormat="1" x14ac:dyDescent="0.2">
      <c r="D247" s="207" t="str">
        <f t="shared" si="16"/>
        <v/>
      </c>
      <c r="G247" s="112"/>
      <c r="H247" s="112"/>
      <c r="I247" s="112"/>
      <c r="J247" s="112"/>
      <c r="K247" s="112"/>
      <c r="M247" s="207" t="str">
        <f t="shared" si="17"/>
        <v/>
      </c>
      <c r="O247" s="207" t="str">
        <f t="shared" si="18"/>
        <v/>
      </c>
      <c r="R247" s="207" t="str">
        <f t="shared" si="19"/>
        <v/>
      </c>
      <c r="V247" s="112"/>
      <c r="W247" s="112"/>
      <c r="X247" s="112"/>
      <c r="Y247" s="112"/>
      <c r="Z247" s="112"/>
      <c r="AA247" s="112"/>
      <c r="AB247" s="112"/>
      <c r="AC247" s="112"/>
      <c r="AD247" s="112"/>
      <c r="AE247" s="112"/>
      <c r="AF247" s="112"/>
      <c r="AG247" s="112"/>
      <c r="AI247" s="112"/>
      <c r="AJ247" s="112"/>
      <c r="AK247" s="112"/>
      <c r="AL247" s="112"/>
      <c r="AM247" s="112"/>
      <c r="AN247" s="112"/>
    </row>
    <row r="248" spans="4:40" s="119" customFormat="1" x14ac:dyDescent="0.2">
      <c r="D248" s="207" t="str">
        <f t="shared" si="16"/>
        <v/>
      </c>
      <c r="G248" s="112"/>
      <c r="H248" s="112"/>
      <c r="I248" s="112"/>
      <c r="J248" s="112"/>
      <c r="K248" s="112"/>
      <c r="M248" s="207" t="str">
        <f t="shared" si="17"/>
        <v/>
      </c>
      <c r="O248" s="207" t="str">
        <f t="shared" si="18"/>
        <v/>
      </c>
      <c r="R248" s="207" t="str">
        <f t="shared" si="19"/>
        <v/>
      </c>
      <c r="V248" s="112"/>
      <c r="W248" s="112"/>
      <c r="X248" s="112"/>
      <c r="Y248" s="112"/>
      <c r="Z248" s="112"/>
      <c r="AA248" s="112"/>
      <c r="AB248" s="112"/>
      <c r="AC248" s="112"/>
      <c r="AD248" s="112"/>
      <c r="AE248" s="112"/>
      <c r="AF248" s="112"/>
      <c r="AG248" s="112"/>
      <c r="AI248" s="112"/>
      <c r="AJ248" s="112"/>
      <c r="AK248" s="112"/>
      <c r="AL248" s="112"/>
      <c r="AM248" s="112"/>
      <c r="AN248" s="112"/>
    </row>
    <row r="249" spans="4:40" s="119" customFormat="1" x14ac:dyDescent="0.2">
      <c r="D249" s="207" t="str">
        <f t="shared" si="16"/>
        <v/>
      </c>
      <c r="G249" s="112"/>
      <c r="H249" s="112"/>
      <c r="I249" s="112"/>
      <c r="J249" s="112"/>
      <c r="K249" s="112"/>
      <c r="M249" s="207" t="str">
        <f t="shared" si="17"/>
        <v/>
      </c>
      <c r="O249" s="207" t="str">
        <f t="shared" si="18"/>
        <v/>
      </c>
      <c r="R249" s="207" t="str">
        <f t="shared" si="19"/>
        <v/>
      </c>
      <c r="V249" s="112"/>
      <c r="W249" s="112"/>
      <c r="X249" s="112"/>
      <c r="Y249" s="112"/>
      <c r="Z249" s="112"/>
      <c r="AA249" s="112"/>
      <c r="AB249" s="112"/>
      <c r="AC249" s="112"/>
      <c r="AD249" s="112"/>
      <c r="AE249" s="112"/>
      <c r="AF249" s="112"/>
      <c r="AG249" s="112"/>
      <c r="AI249" s="112"/>
      <c r="AJ249" s="112"/>
      <c r="AK249" s="112"/>
      <c r="AL249" s="112"/>
      <c r="AM249" s="112"/>
      <c r="AN249" s="112"/>
    </row>
    <row r="250" spans="4:40" s="119" customFormat="1" x14ac:dyDescent="0.2">
      <c r="D250" s="207" t="str">
        <f t="shared" si="16"/>
        <v/>
      </c>
      <c r="G250" s="112"/>
      <c r="H250" s="112"/>
      <c r="I250" s="112"/>
      <c r="J250" s="112"/>
      <c r="K250" s="112"/>
      <c r="M250" s="207" t="str">
        <f t="shared" si="17"/>
        <v/>
      </c>
      <c r="O250" s="207" t="str">
        <f t="shared" si="18"/>
        <v/>
      </c>
      <c r="R250" s="207" t="str">
        <f t="shared" si="19"/>
        <v/>
      </c>
      <c r="V250" s="112"/>
      <c r="W250" s="112"/>
      <c r="X250" s="112"/>
      <c r="Y250" s="112"/>
      <c r="Z250" s="112"/>
      <c r="AA250" s="112"/>
      <c r="AB250" s="112"/>
      <c r="AC250" s="112"/>
      <c r="AD250" s="112"/>
      <c r="AE250" s="112"/>
      <c r="AF250" s="112"/>
      <c r="AG250" s="112"/>
      <c r="AI250" s="112"/>
      <c r="AJ250" s="112"/>
      <c r="AK250" s="112"/>
      <c r="AL250" s="112"/>
      <c r="AM250" s="112"/>
      <c r="AN250" s="112"/>
    </row>
    <row r="251" spans="4:40" s="119" customFormat="1" x14ac:dyDescent="0.2">
      <c r="D251" s="207" t="str">
        <f t="shared" si="16"/>
        <v/>
      </c>
      <c r="G251" s="112"/>
      <c r="H251" s="112"/>
      <c r="I251" s="112"/>
      <c r="J251" s="112"/>
      <c r="K251" s="112"/>
      <c r="M251" s="207" t="str">
        <f t="shared" si="17"/>
        <v/>
      </c>
      <c r="O251" s="207" t="str">
        <f t="shared" si="18"/>
        <v/>
      </c>
      <c r="R251" s="207" t="str">
        <f t="shared" si="19"/>
        <v/>
      </c>
      <c r="V251" s="112"/>
      <c r="W251" s="112"/>
      <c r="X251" s="112"/>
      <c r="Y251" s="112"/>
      <c r="Z251" s="112"/>
      <c r="AA251" s="112"/>
      <c r="AB251" s="112"/>
      <c r="AC251" s="112"/>
      <c r="AD251" s="112"/>
      <c r="AE251" s="112"/>
      <c r="AF251" s="112"/>
      <c r="AG251" s="112"/>
      <c r="AI251" s="112"/>
      <c r="AJ251" s="112"/>
      <c r="AK251" s="112"/>
      <c r="AL251" s="112"/>
      <c r="AM251" s="112"/>
      <c r="AN251" s="112"/>
    </row>
    <row r="252" spans="4:40" s="119" customFormat="1" x14ac:dyDescent="0.2">
      <c r="D252" s="207" t="str">
        <f t="shared" si="16"/>
        <v/>
      </c>
      <c r="G252" s="112"/>
      <c r="H252" s="112"/>
      <c r="I252" s="112"/>
      <c r="J252" s="112"/>
      <c r="K252" s="112"/>
      <c r="M252" s="207" t="str">
        <f t="shared" si="17"/>
        <v/>
      </c>
      <c r="O252" s="207" t="str">
        <f t="shared" si="18"/>
        <v/>
      </c>
      <c r="R252" s="207" t="str">
        <f t="shared" si="19"/>
        <v/>
      </c>
      <c r="V252" s="112"/>
      <c r="W252" s="112"/>
      <c r="X252" s="112"/>
      <c r="Y252" s="112"/>
      <c r="Z252" s="112"/>
      <c r="AA252" s="112"/>
      <c r="AB252" s="112"/>
      <c r="AC252" s="112"/>
      <c r="AD252" s="112"/>
      <c r="AE252" s="112"/>
      <c r="AF252" s="112"/>
      <c r="AG252" s="112"/>
      <c r="AI252" s="112"/>
      <c r="AJ252" s="112"/>
      <c r="AK252" s="112"/>
      <c r="AL252" s="112"/>
      <c r="AM252" s="112"/>
      <c r="AN252" s="112"/>
    </row>
    <row r="253" spans="4:40" s="119" customFormat="1" x14ac:dyDescent="0.2">
      <c r="D253" s="207" t="str">
        <f t="shared" si="16"/>
        <v/>
      </c>
      <c r="G253" s="112"/>
      <c r="H253" s="112"/>
      <c r="I253" s="112"/>
      <c r="J253" s="112"/>
      <c r="K253" s="112"/>
      <c r="M253" s="207" t="str">
        <f t="shared" si="17"/>
        <v/>
      </c>
      <c r="O253" s="207" t="str">
        <f t="shared" si="18"/>
        <v/>
      </c>
      <c r="R253" s="207" t="str">
        <f t="shared" si="19"/>
        <v/>
      </c>
      <c r="V253" s="112"/>
      <c r="W253" s="112"/>
      <c r="X253" s="112"/>
      <c r="Y253" s="112"/>
      <c r="Z253" s="112"/>
      <c r="AA253" s="112"/>
      <c r="AB253" s="112"/>
      <c r="AC253" s="112"/>
      <c r="AD253" s="112"/>
      <c r="AE253" s="112"/>
      <c r="AF253" s="112"/>
      <c r="AG253" s="112"/>
      <c r="AI253" s="112"/>
      <c r="AJ253" s="112"/>
      <c r="AK253" s="112"/>
      <c r="AL253" s="112"/>
      <c r="AM253" s="112"/>
      <c r="AN253" s="112"/>
    </row>
    <row r="254" spans="4:40" s="119" customFormat="1" x14ac:dyDescent="0.2">
      <c r="D254" s="207" t="str">
        <f t="shared" si="16"/>
        <v/>
      </c>
      <c r="G254" s="112"/>
      <c r="H254" s="112"/>
      <c r="I254" s="112"/>
      <c r="J254" s="112"/>
      <c r="K254" s="112"/>
      <c r="M254" s="207" t="str">
        <f t="shared" si="17"/>
        <v/>
      </c>
      <c r="O254" s="207" t="str">
        <f t="shared" si="18"/>
        <v/>
      </c>
      <c r="R254" s="207" t="str">
        <f t="shared" si="19"/>
        <v/>
      </c>
      <c r="V254" s="112"/>
      <c r="W254" s="112"/>
      <c r="X254" s="112"/>
      <c r="Y254" s="112"/>
      <c r="Z254" s="112"/>
      <c r="AA254" s="112"/>
      <c r="AB254" s="112"/>
      <c r="AC254" s="112"/>
      <c r="AD254" s="112"/>
      <c r="AE254" s="112"/>
      <c r="AF254" s="112"/>
      <c r="AG254" s="112"/>
      <c r="AI254" s="112"/>
      <c r="AJ254" s="112"/>
      <c r="AK254" s="112"/>
      <c r="AL254" s="112"/>
      <c r="AM254" s="112"/>
      <c r="AN254" s="112"/>
    </row>
    <row r="255" spans="4:40" s="119" customFormat="1" x14ac:dyDescent="0.2">
      <c r="D255" s="207" t="str">
        <f t="shared" si="16"/>
        <v/>
      </c>
      <c r="G255" s="112"/>
      <c r="H255" s="112"/>
      <c r="I255" s="112"/>
      <c r="J255" s="112"/>
      <c r="K255" s="112"/>
      <c r="M255" s="207" t="str">
        <f t="shared" si="17"/>
        <v/>
      </c>
      <c r="O255" s="207" t="str">
        <f t="shared" si="18"/>
        <v/>
      </c>
      <c r="R255" s="207" t="str">
        <f t="shared" si="19"/>
        <v/>
      </c>
      <c r="V255" s="112"/>
      <c r="W255" s="112"/>
      <c r="X255" s="112"/>
      <c r="Y255" s="112"/>
      <c r="Z255" s="112"/>
      <c r="AA255" s="112"/>
      <c r="AB255" s="112"/>
      <c r="AC255" s="112"/>
      <c r="AD255" s="112"/>
      <c r="AE255" s="112"/>
      <c r="AF255" s="112"/>
      <c r="AG255" s="112"/>
      <c r="AI255" s="112"/>
      <c r="AJ255" s="112"/>
      <c r="AK255" s="112"/>
      <c r="AL255" s="112"/>
      <c r="AM255" s="112"/>
      <c r="AN255" s="112"/>
    </row>
    <row r="256" spans="4:40" s="119" customFormat="1" x14ac:dyDescent="0.2">
      <c r="D256" s="207" t="str">
        <f t="shared" si="16"/>
        <v/>
      </c>
      <c r="G256" s="112"/>
      <c r="H256" s="112"/>
      <c r="I256" s="112"/>
      <c r="J256" s="112"/>
      <c r="K256" s="112"/>
      <c r="M256" s="207" t="str">
        <f t="shared" si="17"/>
        <v/>
      </c>
      <c r="O256" s="207" t="str">
        <f t="shared" si="18"/>
        <v/>
      </c>
      <c r="R256" s="207" t="str">
        <f t="shared" si="19"/>
        <v/>
      </c>
      <c r="V256" s="112"/>
      <c r="W256" s="112"/>
      <c r="X256" s="112"/>
      <c r="Y256" s="112"/>
      <c r="Z256" s="112"/>
      <c r="AA256" s="112"/>
      <c r="AB256" s="112"/>
      <c r="AC256" s="112"/>
      <c r="AD256" s="112"/>
      <c r="AE256" s="112"/>
      <c r="AF256" s="112"/>
      <c r="AG256" s="112"/>
      <c r="AI256" s="112"/>
      <c r="AJ256" s="112"/>
      <c r="AK256" s="112"/>
      <c r="AL256" s="112"/>
      <c r="AM256" s="112"/>
      <c r="AN256" s="112"/>
    </row>
    <row r="257" spans="4:40" s="119" customFormat="1" x14ac:dyDescent="0.2">
      <c r="D257" s="207" t="str">
        <f t="shared" si="16"/>
        <v/>
      </c>
      <c r="G257" s="112"/>
      <c r="H257" s="112"/>
      <c r="I257" s="112"/>
      <c r="J257" s="112"/>
      <c r="K257" s="112"/>
      <c r="M257" s="207" t="str">
        <f t="shared" si="17"/>
        <v/>
      </c>
      <c r="O257" s="207" t="str">
        <f t="shared" si="18"/>
        <v/>
      </c>
      <c r="R257" s="207" t="str">
        <f t="shared" si="19"/>
        <v/>
      </c>
      <c r="V257" s="112"/>
      <c r="W257" s="112"/>
      <c r="X257" s="112"/>
      <c r="Y257" s="112"/>
      <c r="Z257" s="112"/>
      <c r="AA257" s="112"/>
      <c r="AB257" s="112"/>
      <c r="AC257" s="112"/>
      <c r="AD257" s="112"/>
      <c r="AE257" s="112"/>
      <c r="AF257" s="112"/>
      <c r="AG257" s="112"/>
      <c r="AI257" s="112"/>
      <c r="AJ257" s="112"/>
      <c r="AK257" s="112"/>
      <c r="AL257" s="112"/>
      <c r="AM257" s="112"/>
      <c r="AN257" s="112"/>
    </row>
    <row r="258" spans="4:40" s="119" customFormat="1" x14ac:dyDescent="0.2">
      <c r="D258" s="207" t="str">
        <f t="shared" si="16"/>
        <v/>
      </c>
      <c r="G258" s="112"/>
      <c r="H258" s="112"/>
      <c r="I258" s="112"/>
      <c r="J258" s="112"/>
      <c r="K258" s="112"/>
      <c r="M258" s="207" t="str">
        <f t="shared" si="17"/>
        <v/>
      </c>
      <c r="O258" s="207" t="str">
        <f t="shared" si="18"/>
        <v/>
      </c>
      <c r="R258" s="207" t="str">
        <f t="shared" si="19"/>
        <v/>
      </c>
      <c r="V258" s="112"/>
      <c r="W258" s="112"/>
      <c r="X258" s="112"/>
      <c r="Y258" s="112"/>
      <c r="Z258" s="112"/>
      <c r="AA258" s="112"/>
      <c r="AB258" s="112"/>
      <c r="AC258" s="112"/>
      <c r="AD258" s="112"/>
      <c r="AE258" s="112"/>
      <c r="AF258" s="112"/>
      <c r="AG258" s="112"/>
      <c r="AI258" s="112"/>
      <c r="AJ258" s="112"/>
      <c r="AK258" s="112"/>
      <c r="AL258" s="112"/>
      <c r="AM258" s="112"/>
      <c r="AN258" s="112"/>
    </row>
    <row r="259" spans="4:40" s="119" customFormat="1" x14ac:dyDescent="0.2">
      <c r="D259" s="207" t="str">
        <f t="shared" si="16"/>
        <v/>
      </c>
      <c r="G259" s="112"/>
      <c r="H259" s="112"/>
      <c r="I259" s="112"/>
      <c r="J259" s="112"/>
      <c r="K259" s="112"/>
      <c r="M259" s="207" t="str">
        <f t="shared" si="17"/>
        <v/>
      </c>
      <c r="O259" s="207" t="str">
        <f t="shared" si="18"/>
        <v/>
      </c>
      <c r="R259" s="207" t="str">
        <f t="shared" si="19"/>
        <v/>
      </c>
      <c r="V259" s="112"/>
      <c r="W259" s="112"/>
      <c r="X259" s="112"/>
      <c r="Y259" s="112"/>
      <c r="Z259" s="112"/>
      <c r="AA259" s="112"/>
      <c r="AB259" s="112"/>
      <c r="AC259" s="112"/>
      <c r="AD259" s="112"/>
      <c r="AE259" s="112"/>
      <c r="AF259" s="112"/>
      <c r="AG259" s="112"/>
      <c r="AI259" s="112"/>
      <c r="AJ259" s="112"/>
      <c r="AK259" s="112"/>
      <c r="AL259" s="112"/>
      <c r="AM259" s="112"/>
      <c r="AN259" s="112"/>
    </row>
    <row r="260" spans="4:40" s="119" customFormat="1" x14ac:dyDescent="0.2">
      <c r="D260" s="207" t="str">
        <f t="shared" si="16"/>
        <v/>
      </c>
      <c r="G260" s="112"/>
      <c r="H260" s="112"/>
      <c r="I260" s="112"/>
      <c r="J260" s="112"/>
      <c r="K260" s="112"/>
      <c r="M260" s="207" t="str">
        <f t="shared" si="17"/>
        <v/>
      </c>
      <c r="O260" s="207" t="str">
        <f t="shared" si="18"/>
        <v/>
      </c>
      <c r="R260" s="207" t="str">
        <f t="shared" si="19"/>
        <v/>
      </c>
      <c r="V260" s="112"/>
      <c r="W260" s="112"/>
      <c r="X260" s="112"/>
      <c r="Y260" s="112"/>
      <c r="Z260" s="112"/>
      <c r="AA260" s="112"/>
      <c r="AB260" s="112"/>
      <c r="AC260" s="112"/>
      <c r="AD260" s="112"/>
      <c r="AE260" s="112"/>
      <c r="AF260" s="112"/>
      <c r="AG260" s="112"/>
      <c r="AI260" s="112"/>
      <c r="AJ260" s="112"/>
      <c r="AK260" s="112"/>
      <c r="AL260" s="112"/>
      <c r="AM260" s="112"/>
      <c r="AN260" s="112"/>
    </row>
    <row r="261" spans="4:40" s="119" customFormat="1" x14ac:dyDescent="0.2">
      <c r="D261" s="207" t="str">
        <f t="shared" si="16"/>
        <v/>
      </c>
      <c r="G261" s="112"/>
      <c r="H261" s="112"/>
      <c r="I261" s="112"/>
      <c r="J261" s="112"/>
      <c r="K261" s="112"/>
      <c r="M261" s="207" t="str">
        <f t="shared" si="17"/>
        <v/>
      </c>
      <c r="O261" s="207" t="str">
        <f t="shared" si="18"/>
        <v/>
      </c>
      <c r="R261" s="207" t="str">
        <f t="shared" si="19"/>
        <v/>
      </c>
      <c r="V261" s="112"/>
      <c r="W261" s="112"/>
      <c r="X261" s="112"/>
      <c r="Y261" s="112"/>
      <c r="Z261" s="112"/>
      <c r="AA261" s="112"/>
      <c r="AB261" s="112"/>
      <c r="AC261" s="112"/>
      <c r="AD261" s="112"/>
      <c r="AE261" s="112"/>
      <c r="AF261" s="112"/>
      <c r="AG261" s="112"/>
      <c r="AI261" s="112"/>
      <c r="AJ261" s="112"/>
      <c r="AK261" s="112"/>
      <c r="AL261" s="112"/>
      <c r="AM261" s="112"/>
      <c r="AN261" s="112"/>
    </row>
    <row r="262" spans="4:40" s="119" customFormat="1" x14ac:dyDescent="0.2">
      <c r="D262" s="207" t="str">
        <f t="shared" si="16"/>
        <v/>
      </c>
      <c r="G262" s="112"/>
      <c r="H262" s="112"/>
      <c r="I262" s="112"/>
      <c r="J262" s="112"/>
      <c r="K262" s="112"/>
      <c r="M262" s="207" t="str">
        <f t="shared" si="17"/>
        <v/>
      </c>
      <c r="O262" s="207" t="str">
        <f t="shared" si="18"/>
        <v/>
      </c>
      <c r="R262" s="207" t="str">
        <f t="shared" si="19"/>
        <v/>
      </c>
      <c r="V262" s="112"/>
      <c r="W262" s="112"/>
      <c r="X262" s="112"/>
      <c r="Y262" s="112"/>
      <c r="Z262" s="112"/>
      <c r="AA262" s="112"/>
      <c r="AB262" s="112"/>
      <c r="AC262" s="112"/>
      <c r="AD262" s="112"/>
      <c r="AE262" s="112"/>
      <c r="AF262" s="112"/>
      <c r="AG262" s="112"/>
      <c r="AI262" s="112"/>
      <c r="AJ262" s="112"/>
      <c r="AK262" s="112"/>
      <c r="AL262" s="112"/>
      <c r="AM262" s="112"/>
      <c r="AN262" s="112"/>
    </row>
    <row r="263" spans="4:40" s="119" customFormat="1" x14ac:dyDescent="0.2">
      <c r="D263" s="207" t="str">
        <f t="shared" ref="D263:D326" si="20">IF(C263="","",(VLOOKUP(C263,Generic_Road_Names_Table_Array,2,FALSE)))</f>
        <v/>
      </c>
      <c r="G263" s="112"/>
      <c r="H263" s="112"/>
      <c r="I263" s="112"/>
      <c r="J263" s="112"/>
      <c r="K263" s="112"/>
      <c r="M263" s="207" t="str">
        <f t="shared" ref="M263:M326" si="21">IF(L263="","",(VLOOKUP(L263,Islands_Island_Type_Table_Array,2,FALSE)))</f>
        <v/>
      </c>
      <c r="O263" s="207" t="str">
        <f t="shared" ref="O263:O326" si="22">IF(N263="","",(VLOOKUP(N263,Islands_Island_Material_Table_Array,2,FALSE)))</f>
        <v/>
      </c>
      <c r="R263" s="207" t="str">
        <f t="shared" ref="R263:R326" si="23">IF(Q263="","",(VLOOKUP(Q263,Islands_Island_Shape_Table_Array,2,FALSE)))</f>
        <v/>
      </c>
      <c r="V263" s="112"/>
      <c r="W263" s="112"/>
      <c r="X263" s="112"/>
      <c r="Y263" s="112"/>
      <c r="Z263" s="112"/>
      <c r="AA263" s="112"/>
      <c r="AB263" s="112"/>
      <c r="AC263" s="112"/>
      <c r="AD263" s="112"/>
      <c r="AE263" s="112"/>
      <c r="AF263" s="112"/>
      <c r="AG263" s="112"/>
      <c r="AI263" s="112"/>
      <c r="AJ263" s="112"/>
      <c r="AK263" s="112"/>
      <c r="AL263" s="112"/>
      <c r="AM263" s="112"/>
      <c r="AN263" s="112"/>
    </row>
    <row r="264" spans="4:40" s="119" customFormat="1" x14ac:dyDescent="0.2">
      <c r="D264" s="207" t="str">
        <f t="shared" si="20"/>
        <v/>
      </c>
      <c r="G264" s="112"/>
      <c r="H264" s="112"/>
      <c r="I264" s="112"/>
      <c r="J264" s="112"/>
      <c r="K264" s="112"/>
      <c r="M264" s="207" t="str">
        <f t="shared" si="21"/>
        <v/>
      </c>
      <c r="O264" s="207" t="str">
        <f t="shared" si="22"/>
        <v/>
      </c>
      <c r="R264" s="207" t="str">
        <f t="shared" si="23"/>
        <v/>
      </c>
      <c r="V264" s="112"/>
      <c r="W264" s="112"/>
      <c r="X264" s="112"/>
      <c r="Y264" s="112"/>
      <c r="Z264" s="112"/>
      <c r="AA264" s="112"/>
      <c r="AB264" s="112"/>
      <c r="AC264" s="112"/>
      <c r="AD264" s="112"/>
      <c r="AE264" s="112"/>
      <c r="AF264" s="112"/>
      <c r="AG264" s="112"/>
      <c r="AI264" s="112"/>
      <c r="AJ264" s="112"/>
      <c r="AK264" s="112"/>
      <c r="AL264" s="112"/>
      <c r="AM264" s="112"/>
      <c r="AN264" s="112"/>
    </row>
    <row r="265" spans="4:40" s="119" customFormat="1" x14ac:dyDescent="0.2">
      <c r="D265" s="207" t="str">
        <f t="shared" si="20"/>
        <v/>
      </c>
      <c r="G265" s="112"/>
      <c r="H265" s="112"/>
      <c r="I265" s="112"/>
      <c r="J265" s="112"/>
      <c r="K265" s="112"/>
      <c r="M265" s="207" t="str">
        <f t="shared" si="21"/>
        <v/>
      </c>
      <c r="O265" s="207" t="str">
        <f t="shared" si="22"/>
        <v/>
      </c>
      <c r="R265" s="207" t="str">
        <f t="shared" si="23"/>
        <v/>
      </c>
      <c r="V265" s="112"/>
      <c r="W265" s="112"/>
      <c r="X265" s="112"/>
      <c r="Y265" s="112"/>
      <c r="Z265" s="112"/>
      <c r="AA265" s="112"/>
      <c r="AB265" s="112"/>
      <c r="AC265" s="112"/>
      <c r="AD265" s="112"/>
      <c r="AE265" s="112"/>
      <c r="AF265" s="112"/>
      <c r="AG265" s="112"/>
      <c r="AI265" s="112"/>
      <c r="AJ265" s="112"/>
      <c r="AK265" s="112"/>
      <c r="AL265" s="112"/>
      <c r="AM265" s="112"/>
      <c r="AN265" s="112"/>
    </row>
    <row r="266" spans="4:40" s="119" customFormat="1" x14ac:dyDescent="0.2">
      <c r="D266" s="207" t="str">
        <f t="shared" si="20"/>
        <v/>
      </c>
      <c r="G266" s="112"/>
      <c r="H266" s="112"/>
      <c r="I266" s="112"/>
      <c r="J266" s="112"/>
      <c r="K266" s="112"/>
      <c r="M266" s="207" t="str">
        <f t="shared" si="21"/>
        <v/>
      </c>
      <c r="O266" s="207" t="str">
        <f t="shared" si="22"/>
        <v/>
      </c>
      <c r="R266" s="207" t="str">
        <f t="shared" si="23"/>
        <v/>
      </c>
      <c r="V266" s="112"/>
      <c r="W266" s="112"/>
      <c r="X266" s="112"/>
      <c r="Y266" s="112"/>
      <c r="Z266" s="112"/>
      <c r="AA266" s="112"/>
      <c r="AB266" s="112"/>
      <c r="AC266" s="112"/>
      <c r="AD266" s="112"/>
      <c r="AE266" s="112"/>
      <c r="AF266" s="112"/>
      <c r="AG266" s="112"/>
      <c r="AI266" s="112"/>
      <c r="AJ266" s="112"/>
      <c r="AK266" s="112"/>
      <c r="AL266" s="112"/>
      <c r="AM266" s="112"/>
      <c r="AN266" s="112"/>
    </row>
    <row r="267" spans="4:40" s="119" customFormat="1" x14ac:dyDescent="0.2">
      <c r="D267" s="207" t="str">
        <f t="shared" si="20"/>
        <v/>
      </c>
      <c r="G267" s="112"/>
      <c r="H267" s="112"/>
      <c r="I267" s="112"/>
      <c r="J267" s="112"/>
      <c r="K267" s="112"/>
      <c r="M267" s="207" t="str">
        <f t="shared" si="21"/>
        <v/>
      </c>
      <c r="O267" s="207" t="str">
        <f t="shared" si="22"/>
        <v/>
      </c>
      <c r="R267" s="207" t="str">
        <f t="shared" si="23"/>
        <v/>
      </c>
      <c r="V267" s="112"/>
      <c r="W267" s="112"/>
      <c r="X267" s="112"/>
      <c r="Y267" s="112"/>
      <c r="Z267" s="112"/>
      <c r="AA267" s="112"/>
      <c r="AB267" s="112"/>
      <c r="AC267" s="112"/>
      <c r="AD267" s="112"/>
      <c r="AE267" s="112"/>
      <c r="AF267" s="112"/>
      <c r="AG267" s="112"/>
      <c r="AI267" s="112"/>
      <c r="AJ267" s="112"/>
      <c r="AK267" s="112"/>
      <c r="AL267" s="112"/>
      <c r="AM267" s="112"/>
      <c r="AN267" s="112"/>
    </row>
    <row r="268" spans="4:40" s="119" customFormat="1" x14ac:dyDescent="0.2">
      <c r="D268" s="207" t="str">
        <f t="shared" si="20"/>
        <v/>
      </c>
      <c r="G268" s="112"/>
      <c r="H268" s="112"/>
      <c r="I268" s="112"/>
      <c r="J268" s="112"/>
      <c r="K268" s="112"/>
      <c r="M268" s="207" t="str">
        <f t="shared" si="21"/>
        <v/>
      </c>
      <c r="O268" s="207" t="str">
        <f t="shared" si="22"/>
        <v/>
      </c>
      <c r="R268" s="207" t="str">
        <f t="shared" si="23"/>
        <v/>
      </c>
      <c r="V268" s="112"/>
      <c r="W268" s="112"/>
      <c r="X268" s="112"/>
      <c r="Y268" s="112"/>
      <c r="Z268" s="112"/>
      <c r="AA268" s="112"/>
      <c r="AB268" s="112"/>
      <c r="AC268" s="112"/>
      <c r="AD268" s="112"/>
      <c r="AE268" s="112"/>
      <c r="AF268" s="112"/>
      <c r="AG268" s="112"/>
      <c r="AI268" s="112"/>
      <c r="AJ268" s="112"/>
      <c r="AK268" s="112"/>
      <c r="AL268" s="112"/>
      <c r="AM268" s="112"/>
      <c r="AN268" s="112"/>
    </row>
    <row r="269" spans="4:40" s="119" customFormat="1" x14ac:dyDescent="0.2">
      <c r="D269" s="207" t="str">
        <f t="shared" si="20"/>
        <v/>
      </c>
      <c r="G269" s="112"/>
      <c r="H269" s="112"/>
      <c r="I269" s="112"/>
      <c r="J269" s="112"/>
      <c r="K269" s="112"/>
      <c r="M269" s="207" t="str">
        <f t="shared" si="21"/>
        <v/>
      </c>
      <c r="O269" s="207" t="str">
        <f t="shared" si="22"/>
        <v/>
      </c>
      <c r="R269" s="207" t="str">
        <f t="shared" si="23"/>
        <v/>
      </c>
      <c r="V269" s="112"/>
      <c r="W269" s="112"/>
      <c r="X269" s="112"/>
      <c r="Y269" s="112"/>
      <c r="Z269" s="112"/>
      <c r="AA269" s="112"/>
      <c r="AB269" s="112"/>
      <c r="AC269" s="112"/>
      <c r="AD269" s="112"/>
      <c r="AE269" s="112"/>
      <c r="AF269" s="112"/>
      <c r="AG269" s="112"/>
      <c r="AI269" s="112"/>
      <c r="AJ269" s="112"/>
      <c r="AK269" s="112"/>
      <c r="AL269" s="112"/>
      <c r="AM269" s="112"/>
      <c r="AN269" s="112"/>
    </row>
    <row r="270" spans="4:40" s="119" customFormat="1" x14ac:dyDescent="0.2">
      <c r="D270" s="207" t="str">
        <f t="shared" si="20"/>
        <v/>
      </c>
      <c r="G270" s="112"/>
      <c r="H270" s="112"/>
      <c r="I270" s="112"/>
      <c r="J270" s="112"/>
      <c r="K270" s="112"/>
      <c r="M270" s="207" t="str">
        <f t="shared" si="21"/>
        <v/>
      </c>
      <c r="O270" s="207" t="str">
        <f t="shared" si="22"/>
        <v/>
      </c>
      <c r="R270" s="207" t="str">
        <f t="shared" si="23"/>
        <v/>
      </c>
      <c r="V270" s="112"/>
      <c r="W270" s="112"/>
      <c r="X270" s="112"/>
      <c r="Y270" s="112"/>
      <c r="Z270" s="112"/>
      <c r="AA270" s="112"/>
      <c r="AB270" s="112"/>
      <c r="AC270" s="112"/>
      <c r="AD270" s="112"/>
      <c r="AE270" s="112"/>
      <c r="AF270" s="112"/>
      <c r="AG270" s="112"/>
      <c r="AI270" s="112"/>
      <c r="AJ270" s="112"/>
      <c r="AK270" s="112"/>
      <c r="AL270" s="112"/>
      <c r="AM270" s="112"/>
      <c r="AN270" s="112"/>
    </row>
    <row r="271" spans="4:40" s="119" customFormat="1" x14ac:dyDescent="0.2">
      <c r="D271" s="207" t="str">
        <f t="shared" si="20"/>
        <v/>
      </c>
      <c r="G271" s="112"/>
      <c r="H271" s="112"/>
      <c r="I271" s="112"/>
      <c r="J271" s="112"/>
      <c r="K271" s="112"/>
      <c r="M271" s="207" t="str">
        <f t="shared" si="21"/>
        <v/>
      </c>
      <c r="O271" s="207" t="str">
        <f t="shared" si="22"/>
        <v/>
      </c>
      <c r="R271" s="207" t="str">
        <f t="shared" si="23"/>
        <v/>
      </c>
      <c r="V271" s="112"/>
      <c r="W271" s="112"/>
      <c r="X271" s="112"/>
      <c r="Y271" s="112"/>
      <c r="Z271" s="112"/>
      <c r="AA271" s="112"/>
      <c r="AB271" s="112"/>
      <c r="AC271" s="112"/>
      <c r="AD271" s="112"/>
      <c r="AE271" s="112"/>
      <c r="AF271" s="112"/>
      <c r="AG271" s="112"/>
      <c r="AI271" s="112"/>
      <c r="AJ271" s="112"/>
      <c r="AK271" s="112"/>
      <c r="AL271" s="112"/>
      <c r="AM271" s="112"/>
      <c r="AN271" s="112"/>
    </row>
    <row r="272" spans="4:40" s="119" customFormat="1" x14ac:dyDescent="0.2">
      <c r="D272" s="207" t="str">
        <f t="shared" si="20"/>
        <v/>
      </c>
      <c r="G272" s="112"/>
      <c r="H272" s="112"/>
      <c r="I272" s="112"/>
      <c r="J272" s="112"/>
      <c r="K272" s="112"/>
      <c r="M272" s="207" t="str">
        <f t="shared" si="21"/>
        <v/>
      </c>
      <c r="O272" s="207" t="str">
        <f t="shared" si="22"/>
        <v/>
      </c>
      <c r="R272" s="207" t="str">
        <f t="shared" si="23"/>
        <v/>
      </c>
      <c r="V272" s="112"/>
      <c r="W272" s="112"/>
      <c r="X272" s="112"/>
      <c r="Y272" s="112"/>
      <c r="Z272" s="112"/>
      <c r="AA272" s="112"/>
      <c r="AB272" s="112"/>
      <c r="AC272" s="112"/>
      <c r="AD272" s="112"/>
      <c r="AE272" s="112"/>
      <c r="AF272" s="112"/>
      <c r="AG272" s="112"/>
      <c r="AI272" s="112"/>
      <c r="AJ272" s="112"/>
      <c r="AK272" s="112"/>
      <c r="AL272" s="112"/>
      <c r="AM272" s="112"/>
      <c r="AN272" s="112"/>
    </row>
    <row r="273" spans="4:40" s="119" customFormat="1" x14ac:dyDescent="0.2">
      <c r="D273" s="207" t="str">
        <f t="shared" si="20"/>
        <v/>
      </c>
      <c r="G273" s="112"/>
      <c r="H273" s="112"/>
      <c r="I273" s="112"/>
      <c r="J273" s="112"/>
      <c r="K273" s="112"/>
      <c r="M273" s="207" t="str">
        <f t="shared" si="21"/>
        <v/>
      </c>
      <c r="O273" s="207" t="str">
        <f t="shared" si="22"/>
        <v/>
      </c>
      <c r="R273" s="207" t="str">
        <f t="shared" si="23"/>
        <v/>
      </c>
      <c r="V273" s="112"/>
      <c r="W273" s="112"/>
      <c r="X273" s="112"/>
      <c r="Y273" s="112"/>
      <c r="Z273" s="112"/>
      <c r="AA273" s="112"/>
      <c r="AB273" s="112"/>
      <c r="AC273" s="112"/>
      <c r="AD273" s="112"/>
      <c r="AE273" s="112"/>
      <c r="AF273" s="112"/>
      <c r="AG273" s="112"/>
      <c r="AI273" s="112"/>
      <c r="AJ273" s="112"/>
      <c r="AK273" s="112"/>
      <c r="AL273" s="112"/>
      <c r="AM273" s="112"/>
      <c r="AN273" s="112"/>
    </row>
    <row r="274" spans="4:40" s="119" customFormat="1" x14ac:dyDescent="0.2">
      <c r="D274" s="207" t="str">
        <f t="shared" si="20"/>
        <v/>
      </c>
      <c r="G274" s="112"/>
      <c r="H274" s="112"/>
      <c r="I274" s="112"/>
      <c r="J274" s="112"/>
      <c r="K274" s="112"/>
      <c r="M274" s="207" t="str">
        <f t="shared" si="21"/>
        <v/>
      </c>
      <c r="O274" s="207" t="str">
        <f t="shared" si="22"/>
        <v/>
      </c>
      <c r="R274" s="207" t="str">
        <f t="shared" si="23"/>
        <v/>
      </c>
      <c r="V274" s="112"/>
      <c r="W274" s="112"/>
      <c r="X274" s="112"/>
      <c r="Y274" s="112"/>
      <c r="Z274" s="112"/>
      <c r="AA274" s="112"/>
      <c r="AB274" s="112"/>
      <c r="AC274" s="112"/>
      <c r="AD274" s="112"/>
      <c r="AE274" s="112"/>
      <c r="AF274" s="112"/>
      <c r="AG274" s="112"/>
      <c r="AI274" s="112"/>
      <c r="AJ274" s="112"/>
      <c r="AK274" s="112"/>
      <c r="AL274" s="112"/>
      <c r="AM274" s="112"/>
      <c r="AN274" s="112"/>
    </row>
    <row r="275" spans="4:40" s="119" customFormat="1" x14ac:dyDescent="0.2">
      <c r="D275" s="207" t="str">
        <f t="shared" si="20"/>
        <v/>
      </c>
      <c r="G275" s="112"/>
      <c r="H275" s="112"/>
      <c r="I275" s="112"/>
      <c r="J275" s="112"/>
      <c r="K275" s="112"/>
      <c r="M275" s="207" t="str">
        <f t="shared" si="21"/>
        <v/>
      </c>
      <c r="O275" s="207" t="str">
        <f t="shared" si="22"/>
        <v/>
      </c>
      <c r="R275" s="207" t="str">
        <f t="shared" si="23"/>
        <v/>
      </c>
      <c r="V275" s="112"/>
      <c r="W275" s="112"/>
      <c r="X275" s="112"/>
      <c r="Y275" s="112"/>
      <c r="Z275" s="112"/>
      <c r="AA275" s="112"/>
      <c r="AB275" s="112"/>
      <c r="AC275" s="112"/>
      <c r="AD275" s="112"/>
      <c r="AE275" s="112"/>
      <c r="AF275" s="112"/>
      <c r="AG275" s="112"/>
      <c r="AI275" s="112"/>
      <c r="AJ275" s="112"/>
      <c r="AK275" s="112"/>
      <c r="AL275" s="112"/>
      <c r="AM275" s="112"/>
      <c r="AN275" s="112"/>
    </row>
    <row r="276" spans="4:40" s="119" customFormat="1" x14ac:dyDescent="0.2">
      <c r="D276" s="207" t="str">
        <f t="shared" si="20"/>
        <v/>
      </c>
      <c r="G276" s="112"/>
      <c r="H276" s="112"/>
      <c r="I276" s="112"/>
      <c r="J276" s="112"/>
      <c r="K276" s="112"/>
      <c r="M276" s="207" t="str">
        <f t="shared" si="21"/>
        <v/>
      </c>
      <c r="O276" s="207" t="str">
        <f t="shared" si="22"/>
        <v/>
      </c>
      <c r="R276" s="207" t="str">
        <f t="shared" si="23"/>
        <v/>
      </c>
      <c r="V276" s="112"/>
      <c r="W276" s="112"/>
      <c r="X276" s="112"/>
      <c r="Y276" s="112"/>
      <c r="Z276" s="112"/>
      <c r="AA276" s="112"/>
      <c r="AB276" s="112"/>
      <c r="AC276" s="112"/>
      <c r="AD276" s="112"/>
      <c r="AE276" s="112"/>
      <c r="AF276" s="112"/>
      <c r="AG276" s="112"/>
      <c r="AI276" s="112"/>
      <c r="AJ276" s="112"/>
      <c r="AK276" s="112"/>
      <c r="AL276" s="112"/>
      <c r="AM276" s="112"/>
      <c r="AN276" s="112"/>
    </row>
    <row r="277" spans="4:40" s="119" customFormat="1" x14ac:dyDescent="0.2">
      <c r="D277" s="207" t="str">
        <f t="shared" si="20"/>
        <v/>
      </c>
      <c r="G277" s="112"/>
      <c r="H277" s="112"/>
      <c r="I277" s="112"/>
      <c r="J277" s="112"/>
      <c r="K277" s="112"/>
      <c r="M277" s="207" t="str">
        <f t="shared" si="21"/>
        <v/>
      </c>
      <c r="O277" s="207" t="str">
        <f t="shared" si="22"/>
        <v/>
      </c>
      <c r="R277" s="207" t="str">
        <f t="shared" si="23"/>
        <v/>
      </c>
      <c r="V277" s="112"/>
      <c r="W277" s="112"/>
      <c r="X277" s="112"/>
      <c r="Y277" s="112"/>
      <c r="Z277" s="112"/>
      <c r="AA277" s="112"/>
      <c r="AB277" s="112"/>
      <c r="AC277" s="112"/>
      <c r="AD277" s="112"/>
      <c r="AE277" s="112"/>
      <c r="AF277" s="112"/>
      <c r="AG277" s="112"/>
      <c r="AI277" s="112"/>
      <c r="AJ277" s="112"/>
      <c r="AK277" s="112"/>
      <c r="AL277" s="112"/>
      <c r="AM277" s="112"/>
      <c r="AN277" s="112"/>
    </row>
    <row r="278" spans="4:40" s="119" customFormat="1" x14ac:dyDescent="0.2">
      <c r="D278" s="207" t="str">
        <f t="shared" si="20"/>
        <v/>
      </c>
      <c r="G278" s="112"/>
      <c r="H278" s="112"/>
      <c r="I278" s="112"/>
      <c r="J278" s="112"/>
      <c r="K278" s="112"/>
      <c r="M278" s="207" t="str">
        <f t="shared" si="21"/>
        <v/>
      </c>
      <c r="O278" s="207" t="str">
        <f t="shared" si="22"/>
        <v/>
      </c>
      <c r="R278" s="207" t="str">
        <f t="shared" si="23"/>
        <v/>
      </c>
      <c r="V278" s="112"/>
      <c r="W278" s="112"/>
      <c r="X278" s="112"/>
      <c r="Y278" s="112"/>
      <c r="Z278" s="112"/>
      <c r="AA278" s="112"/>
      <c r="AB278" s="112"/>
      <c r="AC278" s="112"/>
      <c r="AD278" s="112"/>
      <c r="AE278" s="112"/>
      <c r="AF278" s="112"/>
      <c r="AG278" s="112"/>
      <c r="AI278" s="112"/>
      <c r="AJ278" s="112"/>
      <c r="AK278" s="112"/>
      <c r="AL278" s="112"/>
      <c r="AM278" s="112"/>
      <c r="AN278" s="112"/>
    </row>
    <row r="279" spans="4:40" s="119" customFormat="1" x14ac:dyDescent="0.2">
      <c r="D279" s="207" t="str">
        <f t="shared" si="20"/>
        <v/>
      </c>
      <c r="G279" s="112"/>
      <c r="H279" s="112"/>
      <c r="I279" s="112"/>
      <c r="J279" s="112"/>
      <c r="K279" s="112"/>
      <c r="M279" s="207" t="str">
        <f t="shared" si="21"/>
        <v/>
      </c>
      <c r="O279" s="207" t="str">
        <f t="shared" si="22"/>
        <v/>
      </c>
      <c r="R279" s="207" t="str">
        <f t="shared" si="23"/>
        <v/>
      </c>
      <c r="V279" s="112"/>
      <c r="W279" s="112"/>
      <c r="X279" s="112"/>
      <c r="Y279" s="112"/>
      <c r="Z279" s="112"/>
      <c r="AA279" s="112"/>
      <c r="AB279" s="112"/>
      <c r="AC279" s="112"/>
      <c r="AD279" s="112"/>
      <c r="AE279" s="112"/>
      <c r="AF279" s="112"/>
      <c r="AG279" s="112"/>
      <c r="AI279" s="112"/>
      <c r="AJ279" s="112"/>
      <c r="AK279" s="112"/>
      <c r="AL279" s="112"/>
      <c r="AM279" s="112"/>
      <c r="AN279" s="112"/>
    </row>
    <row r="280" spans="4:40" s="119" customFormat="1" x14ac:dyDescent="0.2">
      <c r="D280" s="207" t="str">
        <f t="shared" si="20"/>
        <v/>
      </c>
      <c r="G280" s="112"/>
      <c r="H280" s="112"/>
      <c r="I280" s="112"/>
      <c r="J280" s="112"/>
      <c r="K280" s="112"/>
      <c r="M280" s="207" t="str">
        <f t="shared" si="21"/>
        <v/>
      </c>
      <c r="O280" s="207" t="str">
        <f t="shared" si="22"/>
        <v/>
      </c>
      <c r="R280" s="207" t="str">
        <f t="shared" si="23"/>
        <v/>
      </c>
      <c r="V280" s="112"/>
      <c r="W280" s="112"/>
      <c r="X280" s="112"/>
      <c r="Y280" s="112"/>
      <c r="Z280" s="112"/>
      <c r="AA280" s="112"/>
      <c r="AB280" s="112"/>
      <c r="AC280" s="112"/>
      <c r="AD280" s="112"/>
      <c r="AE280" s="112"/>
      <c r="AF280" s="112"/>
      <c r="AG280" s="112"/>
      <c r="AI280" s="112"/>
      <c r="AJ280" s="112"/>
      <c r="AK280" s="112"/>
      <c r="AL280" s="112"/>
      <c r="AM280" s="112"/>
      <c r="AN280" s="112"/>
    </row>
    <row r="281" spans="4:40" s="119" customFormat="1" x14ac:dyDescent="0.2">
      <c r="D281" s="207" t="str">
        <f t="shared" si="20"/>
        <v/>
      </c>
      <c r="G281" s="112"/>
      <c r="H281" s="112"/>
      <c r="I281" s="112"/>
      <c r="J281" s="112"/>
      <c r="K281" s="112"/>
      <c r="M281" s="207" t="str">
        <f t="shared" si="21"/>
        <v/>
      </c>
      <c r="O281" s="207" t="str">
        <f t="shared" si="22"/>
        <v/>
      </c>
      <c r="R281" s="207" t="str">
        <f t="shared" si="23"/>
        <v/>
      </c>
      <c r="V281" s="112"/>
      <c r="W281" s="112"/>
      <c r="X281" s="112"/>
      <c r="Y281" s="112"/>
      <c r="Z281" s="112"/>
      <c r="AA281" s="112"/>
      <c r="AB281" s="112"/>
      <c r="AC281" s="112"/>
      <c r="AD281" s="112"/>
      <c r="AE281" s="112"/>
      <c r="AF281" s="112"/>
      <c r="AG281" s="112"/>
      <c r="AI281" s="112"/>
      <c r="AJ281" s="112"/>
      <c r="AK281" s="112"/>
      <c r="AL281" s="112"/>
      <c r="AM281" s="112"/>
      <c r="AN281" s="112"/>
    </row>
    <row r="282" spans="4:40" s="119" customFormat="1" x14ac:dyDescent="0.2">
      <c r="D282" s="207" t="str">
        <f t="shared" si="20"/>
        <v/>
      </c>
      <c r="G282" s="112"/>
      <c r="H282" s="112"/>
      <c r="I282" s="112"/>
      <c r="J282" s="112"/>
      <c r="K282" s="112"/>
      <c r="M282" s="207" t="str">
        <f t="shared" si="21"/>
        <v/>
      </c>
      <c r="O282" s="207" t="str">
        <f t="shared" si="22"/>
        <v/>
      </c>
      <c r="R282" s="207" t="str">
        <f t="shared" si="23"/>
        <v/>
      </c>
      <c r="V282" s="112"/>
      <c r="W282" s="112"/>
      <c r="X282" s="112"/>
      <c r="Y282" s="112"/>
      <c r="Z282" s="112"/>
      <c r="AA282" s="112"/>
      <c r="AB282" s="112"/>
      <c r="AC282" s="112"/>
      <c r="AD282" s="112"/>
      <c r="AE282" s="112"/>
      <c r="AF282" s="112"/>
      <c r="AG282" s="112"/>
      <c r="AI282" s="112"/>
      <c r="AJ282" s="112"/>
      <c r="AK282" s="112"/>
      <c r="AL282" s="112"/>
      <c r="AM282" s="112"/>
      <c r="AN282" s="112"/>
    </row>
    <row r="283" spans="4:40" s="119" customFormat="1" x14ac:dyDescent="0.2">
      <c r="D283" s="207" t="str">
        <f t="shared" si="20"/>
        <v/>
      </c>
      <c r="G283" s="112"/>
      <c r="H283" s="112"/>
      <c r="I283" s="112"/>
      <c r="J283" s="112"/>
      <c r="K283" s="112"/>
      <c r="M283" s="207" t="str">
        <f t="shared" si="21"/>
        <v/>
      </c>
      <c r="O283" s="207" t="str">
        <f t="shared" si="22"/>
        <v/>
      </c>
      <c r="R283" s="207" t="str">
        <f t="shared" si="23"/>
        <v/>
      </c>
      <c r="V283" s="112"/>
      <c r="W283" s="112"/>
      <c r="X283" s="112"/>
      <c r="Y283" s="112"/>
      <c r="Z283" s="112"/>
      <c r="AA283" s="112"/>
      <c r="AB283" s="112"/>
      <c r="AC283" s="112"/>
      <c r="AD283" s="112"/>
      <c r="AE283" s="112"/>
      <c r="AF283" s="112"/>
      <c r="AG283" s="112"/>
      <c r="AI283" s="112"/>
      <c r="AJ283" s="112"/>
      <c r="AK283" s="112"/>
      <c r="AL283" s="112"/>
      <c r="AM283" s="112"/>
      <c r="AN283" s="112"/>
    </row>
    <row r="284" spans="4:40" s="119" customFormat="1" x14ac:dyDescent="0.2">
      <c r="D284" s="207" t="str">
        <f t="shared" si="20"/>
        <v/>
      </c>
      <c r="G284" s="112"/>
      <c r="H284" s="112"/>
      <c r="I284" s="112"/>
      <c r="J284" s="112"/>
      <c r="K284" s="112"/>
      <c r="M284" s="207" t="str">
        <f t="shared" si="21"/>
        <v/>
      </c>
      <c r="O284" s="207" t="str">
        <f t="shared" si="22"/>
        <v/>
      </c>
      <c r="R284" s="207" t="str">
        <f t="shared" si="23"/>
        <v/>
      </c>
      <c r="V284" s="112"/>
      <c r="W284" s="112"/>
      <c r="X284" s="112"/>
      <c r="Y284" s="112"/>
      <c r="Z284" s="112"/>
      <c r="AA284" s="112"/>
      <c r="AB284" s="112"/>
      <c r="AC284" s="112"/>
      <c r="AD284" s="112"/>
      <c r="AE284" s="112"/>
      <c r="AF284" s="112"/>
      <c r="AG284" s="112"/>
      <c r="AI284" s="112"/>
      <c r="AJ284" s="112"/>
      <c r="AK284" s="112"/>
      <c r="AL284" s="112"/>
      <c r="AM284" s="112"/>
      <c r="AN284" s="112"/>
    </row>
    <row r="285" spans="4:40" s="119" customFormat="1" x14ac:dyDescent="0.2">
      <c r="D285" s="207" t="str">
        <f t="shared" si="20"/>
        <v/>
      </c>
      <c r="G285" s="112"/>
      <c r="H285" s="112"/>
      <c r="I285" s="112"/>
      <c r="J285" s="112"/>
      <c r="K285" s="112"/>
      <c r="M285" s="207" t="str">
        <f t="shared" si="21"/>
        <v/>
      </c>
      <c r="O285" s="207" t="str">
        <f t="shared" si="22"/>
        <v/>
      </c>
      <c r="R285" s="207" t="str">
        <f t="shared" si="23"/>
        <v/>
      </c>
      <c r="V285" s="112"/>
      <c r="W285" s="112"/>
      <c r="X285" s="112"/>
      <c r="Y285" s="112"/>
      <c r="Z285" s="112"/>
      <c r="AA285" s="112"/>
      <c r="AB285" s="112"/>
      <c r="AC285" s="112"/>
      <c r="AD285" s="112"/>
      <c r="AE285" s="112"/>
      <c r="AF285" s="112"/>
      <c r="AG285" s="112"/>
      <c r="AI285" s="112"/>
      <c r="AJ285" s="112"/>
      <c r="AK285" s="112"/>
      <c r="AL285" s="112"/>
      <c r="AM285" s="112"/>
      <c r="AN285" s="112"/>
    </row>
    <row r="286" spans="4:40" s="119" customFormat="1" x14ac:dyDescent="0.2">
      <c r="D286" s="207" t="str">
        <f t="shared" si="20"/>
        <v/>
      </c>
      <c r="G286" s="112"/>
      <c r="H286" s="112"/>
      <c r="I286" s="112"/>
      <c r="J286" s="112"/>
      <c r="K286" s="112"/>
      <c r="M286" s="207" t="str">
        <f t="shared" si="21"/>
        <v/>
      </c>
      <c r="O286" s="207" t="str">
        <f t="shared" si="22"/>
        <v/>
      </c>
      <c r="R286" s="207" t="str">
        <f t="shared" si="23"/>
        <v/>
      </c>
      <c r="V286" s="112"/>
      <c r="W286" s="112"/>
      <c r="X286" s="112"/>
      <c r="Y286" s="112"/>
      <c r="Z286" s="112"/>
      <c r="AA286" s="112"/>
      <c r="AB286" s="112"/>
      <c r="AC286" s="112"/>
      <c r="AD286" s="112"/>
      <c r="AE286" s="112"/>
      <c r="AF286" s="112"/>
      <c r="AG286" s="112"/>
      <c r="AI286" s="112"/>
      <c r="AJ286" s="112"/>
      <c r="AK286" s="112"/>
      <c r="AL286" s="112"/>
      <c r="AM286" s="112"/>
      <c r="AN286" s="112"/>
    </row>
    <row r="287" spans="4:40" s="119" customFormat="1" x14ac:dyDescent="0.2">
      <c r="D287" s="207" t="str">
        <f t="shared" si="20"/>
        <v/>
      </c>
      <c r="G287" s="112"/>
      <c r="H287" s="112"/>
      <c r="I287" s="112"/>
      <c r="J287" s="112"/>
      <c r="K287" s="112"/>
      <c r="M287" s="207" t="str">
        <f t="shared" si="21"/>
        <v/>
      </c>
      <c r="O287" s="207" t="str">
        <f t="shared" si="22"/>
        <v/>
      </c>
      <c r="R287" s="207" t="str">
        <f t="shared" si="23"/>
        <v/>
      </c>
      <c r="V287" s="112"/>
      <c r="W287" s="112"/>
      <c r="X287" s="112"/>
      <c r="Y287" s="112"/>
      <c r="Z287" s="112"/>
      <c r="AA287" s="112"/>
      <c r="AB287" s="112"/>
      <c r="AC287" s="112"/>
      <c r="AD287" s="112"/>
      <c r="AE287" s="112"/>
      <c r="AF287" s="112"/>
      <c r="AG287" s="112"/>
      <c r="AI287" s="112"/>
      <c r="AJ287" s="112"/>
      <c r="AK287" s="112"/>
      <c r="AL287" s="112"/>
      <c r="AM287" s="112"/>
      <c r="AN287" s="112"/>
    </row>
    <row r="288" spans="4:40" s="119" customFormat="1" x14ac:dyDescent="0.2">
      <c r="D288" s="207" t="str">
        <f t="shared" si="20"/>
        <v/>
      </c>
      <c r="G288" s="112"/>
      <c r="H288" s="112"/>
      <c r="I288" s="112"/>
      <c r="J288" s="112"/>
      <c r="K288" s="112"/>
      <c r="M288" s="207" t="str">
        <f t="shared" si="21"/>
        <v/>
      </c>
      <c r="O288" s="207" t="str">
        <f t="shared" si="22"/>
        <v/>
      </c>
      <c r="R288" s="207" t="str">
        <f t="shared" si="23"/>
        <v/>
      </c>
      <c r="V288" s="112"/>
      <c r="W288" s="112"/>
      <c r="X288" s="112"/>
      <c r="Y288" s="112"/>
      <c r="Z288" s="112"/>
      <c r="AA288" s="112"/>
      <c r="AB288" s="112"/>
      <c r="AC288" s="112"/>
      <c r="AD288" s="112"/>
      <c r="AE288" s="112"/>
      <c r="AF288" s="112"/>
      <c r="AG288" s="112"/>
      <c r="AI288" s="112"/>
      <c r="AJ288" s="112"/>
      <c r="AK288" s="112"/>
      <c r="AL288" s="112"/>
      <c r="AM288" s="112"/>
      <c r="AN288" s="112"/>
    </row>
    <row r="289" spans="4:40" s="119" customFormat="1" x14ac:dyDescent="0.2">
      <c r="D289" s="207" t="str">
        <f t="shared" si="20"/>
        <v/>
      </c>
      <c r="G289" s="112"/>
      <c r="H289" s="112"/>
      <c r="I289" s="112"/>
      <c r="J289" s="112"/>
      <c r="K289" s="112"/>
      <c r="M289" s="207" t="str">
        <f t="shared" si="21"/>
        <v/>
      </c>
      <c r="O289" s="207" t="str">
        <f t="shared" si="22"/>
        <v/>
      </c>
      <c r="R289" s="207" t="str">
        <f t="shared" si="23"/>
        <v/>
      </c>
      <c r="V289" s="112"/>
      <c r="W289" s="112"/>
      <c r="X289" s="112"/>
      <c r="Y289" s="112"/>
      <c r="Z289" s="112"/>
      <c r="AA289" s="112"/>
      <c r="AB289" s="112"/>
      <c r="AC289" s="112"/>
      <c r="AD289" s="112"/>
      <c r="AE289" s="112"/>
      <c r="AF289" s="112"/>
      <c r="AG289" s="112"/>
      <c r="AI289" s="112"/>
      <c r="AJ289" s="112"/>
      <c r="AK289" s="112"/>
      <c r="AL289" s="112"/>
      <c r="AM289" s="112"/>
      <c r="AN289" s="112"/>
    </row>
    <row r="290" spans="4:40" s="119" customFormat="1" x14ac:dyDescent="0.2">
      <c r="D290" s="207" t="str">
        <f t="shared" si="20"/>
        <v/>
      </c>
      <c r="G290" s="112"/>
      <c r="H290" s="112"/>
      <c r="I290" s="112"/>
      <c r="J290" s="112"/>
      <c r="K290" s="112"/>
      <c r="M290" s="207" t="str">
        <f t="shared" si="21"/>
        <v/>
      </c>
      <c r="O290" s="207" t="str">
        <f t="shared" si="22"/>
        <v/>
      </c>
      <c r="R290" s="207" t="str">
        <f t="shared" si="23"/>
        <v/>
      </c>
      <c r="V290" s="112"/>
      <c r="W290" s="112"/>
      <c r="X290" s="112"/>
      <c r="Y290" s="112"/>
      <c r="Z290" s="112"/>
      <c r="AA290" s="112"/>
      <c r="AB290" s="112"/>
      <c r="AC290" s="112"/>
      <c r="AD290" s="112"/>
      <c r="AE290" s="112"/>
      <c r="AF290" s="112"/>
      <c r="AG290" s="112"/>
      <c r="AI290" s="112"/>
      <c r="AJ290" s="112"/>
      <c r="AK290" s="112"/>
      <c r="AL290" s="112"/>
      <c r="AM290" s="112"/>
      <c r="AN290" s="112"/>
    </row>
    <row r="291" spans="4:40" s="119" customFormat="1" x14ac:dyDescent="0.2">
      <c r="D291" s="207" t="str">
        <f t="shared" si="20"/>
        <v/>
      </c>
      <c r="G291" s="112"/>
      <c r="H291" s="112"/>
      <c r="I291" s="112"/>
      <c r="J291" s="112"/>
      <c r="K291" s="112"/>
      <c r="M291" s="207" t="str">
        <f t="shared" si="21"/>
        <v/>
      </c>
      <c r="O291" s="207" t="str">
        <f t="shared" si="22"/>
        <v/>
      </c>
      <c r="R291" s="207" t="str">
        <f t="shared" si="23"/>
        <v/>
      </c>
      <c r="V291" s="112"/>
      <c r="W291" s="112"/>
      <c r="X291" s="112"/>
      <c r="Y291" s="112"/>
      <c r="Z291" s="112"/>
      <c r="AA291" s="112"/>
      <c r="AB291" s="112"/>
      <c r="AC291" s="112"/>
      <c r="AD291" s="112"/>
      <c r="AE291" s="112"/>
      <c r="AF291" s="112"/>
      <c r="AG291" s="112"/>
      <c r="AI291" s="112"/>
      <c r="AJ291" s="112"/>
      <c r="AK291" s="112"/>
      <c r="AL291" s="112"/>
      <c r="AM291" s="112"/>
      <c r="AN291" s="112"/>
    </row>
    <row r="292" spans="4:40" s="119" customFormat="1" x14ac:dyDescent="0.2">
      <c r="D292" s="207" t="str">
        <f t="shared" si="20"/>
        <v/>
      </c>
      <c r="G292" s="112"/>
      <c r="H292" s="112"/>
      <c r="I292" s="112"/>
      <c r="J292" s="112"/>
      <c r="K292" s="112"/>
      <c r="M292" s="207" t="str">
        <f t="shared" si="21"/>
        <v/>
      </c>
      <c r="O292" s="207" t="str">
        <f t="shared" si="22"/>
        <v/>
      </c>
      <c r="R292" s="207" t="str">
        <f t="shared" si="23"/>
        <v/>
      </c>
      <c r="V292" s="112"/>
      <c r="W292" s="112"/>
      <c r="X292" s="112"/>
      <c r="Y292" s="112"/>
      <c r="Z292" s="112"/>
      <c r="AA292" s="112"/>
      <c r="AB292" s="112"/>
      <c r="AC292" s="112"/>
      <c r="AD292" s="112"/>
      <c r="AE292" s="112"/>
      <c r="AF292" s="112"/>
      <c r="AG292" s="112"/>
      <c r="AI292" s="112"/>
      <c r="AJ292" s="112"/>
      <c r="AK292" s="112"/>
      <c r="AL292" s="112"/>
      <c r="AM292" s="112"/>
      <c r="AN292" s="112"/>
    </row>
    <row r="293" spans="4:40" s="119" customFormat="1" x14ac:dyDescent="0.2">
      <c r="D293" s="207" t="str">
        <f t="shared" si="20"/>
        <v/>
      </c>
      <c r="G293" s="112"/>
      <c r="H293" s="112"/>
      <c r="I293" s="112"/>
      <c r="J293" s="112"/>
      <c r="K293" s="112"/>
      <c r="M293" s="207" t="str">
        <f t="shared" si="21"/>
        <v/>
      </c>
      <c r="O293" s="207" t="str">
        <f t="shared" si="22"/>
        <v/>
      </c>
      <c r="R293" s="207" t="str">
        <f t="shared" si="23"/>
        <v/>
      </c>
      <c r="V293" s="112"/>
      <c r="W293" s="112"/>
      <c r="X293" s="112"/>
      <c r="Y293" s="112"/>
      <c r="Z293" s="112"/>
      <c r="AA293" s="112"/>
      <c r="AB293" s="112"/>
      <c r="AC293" s="112"/>
      <c r="AD293" s="112"/>
      <c r="AE293" s="112"/>
      <c r="AF293" s="112"/>
      <c r="AG293" s="112"/>
      <c r="AI293" s="112"/>
      <c r="AJ293" s="112"/>
      <c r="AK293" s="112"/>
      <c r="AL293" s="112"/>
      <c r="AM293" s="112"/>
      <c r="AN293" s="112"/>
    </row>
    <row r="294" spans="4:40" s="119" customFormat="1" x14ac:dyDescent="0.2">
      <c r="D294" s="207" t="str">
        <f t="shared" si="20"/>
        <v/>
      </c>
      <c r="G294" s="112"/>
      <c r="H294" s="112"/>
      <c r="I294" s="112"/>
      <c r="J294" s="112"/>
      <c r="K294" s="112"/>
      <c r="M294" s="207" t="str">
        <f t="shared" si="21"/>
        <v/>
      </c>
      <c r="O294" s="207" t="str">
        <f t="shared" si="22"/>
        <v/>
      </c>
      <c r="R294" s="207" t="str">
        <f t="shared" si="23"/>
        <v/>
      </c>
      <c r="V294" s="112"/>
      <c r="W294" s="112"/>
      <c r="X294" s="112"/>
      <c r="Y294" s="112"/>
      <c r="Z294" s="112"/>
      <c r="AA294" s="112"/>
      <c r="AB294" s="112"/>
      <c r="AC294" s="112"/>
      <c r="AD294" s="112"/>
      <c r="AE294" s="112"/>
      <c r="AF294" s="112"/>
      <c r="AG294" s="112"/>
      <c r="AI294" s="112"/>
      <c r="AJ294" s="112"/>
      <c r="AK294" s="112"/>
      <c r="AL294" s="112"/>
      <c r="AM294" s="112"/>
      <c r="AN294" s="112"/>
    </row>
    <row r="295" spans="4:40" s="119" customFormat="1" x14ac:dyDescent="0.2">
      <c r="D295" s="207" t="str">
        <f t="shared" si="20"/>
        <v/>
      </c>
      <c r="G295" s="112"/>
      <c r="H295" s="112"/>
      <c r="I295" s="112"/>
      <c r="J295" s="112"/>
      <c r="K295" s="112"/>
      <c r="M295" s="207" t="str">
        <f t="shared" si="21"/>
        <v/>
      </c>
      <c r="O295" s="207" t="str">
        <f t="shared" si="22"/>
        <v/>
      </c>
      <c r="R295" s="207" t="str">
        <f t="shared" si="23"/>
        <v/>
      </c>
      <c r="V295" s="112"/>
      <c r="W295" s="112"/>
      <c r="X295" s="112"/>
      <c r="Y295" s="112"/>
      <c r="Z295" s="112"/>
      <c r="AA295" s="112"/>
      <c r="AB295" s="112"/>
      <c r="AC295" s="112"/>
      <c r="AD295" s="112"/>
      <c r="AE295" s="112"/>
      <c r="AF295" s="112"/>
      <c r="AG295" s="112"/>
      <c r="AI295" s="112"/>
      <c r="AJ295" s="112"/>
      <c r="AK295" s="112"/>
      <c r="AL295" s="112"/>
      <c r="AM295" s="112"/>
      <c r="AN295" s="112"/>
    </row>
    <row r="296" spans="4:40" s="119" customFormat="1" x14ac:dyDescent="0.2">
      <c r="D296" s="207" t="str">
        <f t="shared" si="20"/>
        <v/>
      </c>
      <c r="G296" s="112"/>
      <c r="H296" s="112"/>
      <c r="I296" s="112"/>
      <c r="J296" s="112"/>
      <c r="K296" s="112"/>
      <c r="M296" s="207" t="str">
        <f t="shared" si="21"/>
        <v/>
      </c>
      <c r="O296" s="207" t="str">
        <f t="shared" si="22"/>
        <v/>
      </c>
      <c r="R296" s="207" t="str">
        <f t="shared" si="23"/>
        <v/>
      </c>
      <c r="V296" s="112"/>
      <c r="W296" s="112"/>
      <c r="X296" s="112"/>
      <c r="Y296" s="112"/>
      <c r="Z296" s="112"/>
      <c r="AA296" s="112"/>
      <c r="AB296" s="112"/>
      <c r="AC296" s="112"/>
      <c r="AD296" s="112"/>
      <c r="AE296" s="112"/>
      <c r="AF296" s="112"/>
      <c r="AG296" s="112"/>
      <c r="AI296" s="112"/>
      <c r="AJ296" s="112"/>
      <c r="AK296" s="112"/>
      <c r="AL296" s="112"/>
      <c r="AM296" s="112"/>
      <c r="AN296" s="112"/>
    </row>
    <row r="297" spans="4:40" s="119" customFormat="1" x14ac:dyDescent="0.2">
      <c r="D297" s="207" t="str">
        <f t="shared" si="20"/>
        <v/>
      </c>
      <c r="G297" s="112"/>
      <c r="H297" s="112"/>
      <c r="I297" s="112"/>
      <c r="J297" s="112"/>
      <c r="K297" s="112"/>
      <c r="M297" s="207" t="str">
        <f t="shared" si="21"/>
        <v/>
      </c>
      <c r="O297" s="207" t="str">
        <f t="shared" si="22"/>
        <v/>
      </c>
      <c r="R297" s="207" t="str">
        <f t="shared" si="23"/>
        <v/>
      </c>
      <c r="V297" s="112"/>
      <c r="W297" s="112"/>
      <c r="X297" s="112"/>
      <c r="Y297" s="112"/>
      <c r="Z297" s="112"/>
      <c r="AA297" s="112"/>
      <c r="AB297" s="112"/>
      <c r="AC297" s="112"/>
      <c r="AD297" s="112"/>
      <c r="AE297" s="112"/>
      <c r="AF297" s="112"/>
      <c r="AG297" s="112"/>
      <c r="AI297" s="112"/>
      <c r="AJ297" s="112"/>
      <c r="AK297" s="112"/>
      <c r="AL297" s="112"/>
      <c r="AM297" s="112"/>
      <c r="AN297" s="112"/>
    </row>
    <row r="298" spans="4:40" s="119" customFormat="1" x14ac:dyDescent="0.2">
      <c r="D298" s="207" t="str">
        <f t="shared" si="20"/>
        <v/>
      </c>
      <c r="G298" s="112"/>
      <c r="H298" s="112"/>
      <c r="I298" s="112"/>
      <c r="J298" s="112"/>
      <c r="K298" s="112"/>
      <c r="M298" s="207" t="str">
        <f t="shared" si="21"/>
        <v/>
      </c>
      <c r="O298" s="207" t="str">
        <f t="shared" si="22"/>
        <v/>
      </c>
      <c r="R298" s="207" t="str">
        <f t="shared" si="23"/>
        <v/>
      </c>
      <c r="V298" s="112"/>
      <c r="W298" s="112"/>
      <c r="X298" s="112"/>
      <c r="Y298" s="112"/>
      <c r="Z298" s="112"/>
      <c r="AA298" s="112"/>
      <c r="AB298" s="112"/>
      <c r="AC298" s="112"/>
      <c r="AD298" s="112"/>
      <c r="AE298" s="112"/>
      <c r="AF298" s="112"/>
      <c r="AG298" s="112"/>
      <c r="AI298" s="112"/>
      <c r="AJ298" s="112"/>
      <c r="AK298" s="112"/>
      <c r="AL298" s="112"/>
      <c r="AM298" s="112"/>
      <c r="AN298" s="112"/>
    </row>
    <row r="299" spans="4:40" s="119" customFormat="1" x14ac:dyDescent="0.2">
      <c r="D299" s="207" t="str">
        <f t="shared" si="20"/>
        <v/>
      </c>
      <c r="G299" s="112"/>
      <c r="H299" s="112"/>
      <c r="I299" s="112"/>
      <c r="J299" s="112"/>
      <c r="K299" s="112"/>
      <c r="M299" s="207" t="str">
        <f t="shared" si="21"/>
        <v/>
      </c>
      <c r="O299" s="207" t="str">
        <f t="shared" si="22"/>
        <v/>
      </c>
      <c r="R299" s="207" t="str">
        <f t="shared" si="23"/>
        <v/>
      </c>
      <c r="V299" s="112"/>
      <c r="W299" s="112"/>
      <c r="X299" s="112"/>
      <c r="Y299" s="112"/>
      <c r="Z299" s="112"/>
      <c r="AA299" s="112"/>
      <c r="AB299" s="112"/>
      <c r="AC299" s="112"/>
      <c r="AD299" s="112"/>
      <c r="AE299" s="112"/>
      <c r="AF299" s="112"/>
      <c r="AG299" s="112"/>
      <c r="AI299" s="112"/>
      <c r="AJ299" s="112"/>
      <c r="AK299" s="112"/>
      <c r="AL299" s="112"/>
      <c r="AM299" s="112"/>
      <c r="AN299" s="112"/>
    </row>
    <row r="300" spans="4:40" s="119" customFormat="1" x14ac:dyDescent="0.2">
      <c r="D300" s="207" t="str">
        <f t="shared" si="20"/>
        <v/>
      </c>
      <c r="G300" s="112"/>
      <c r="H300" s="112"/>
      <c r="I300" s="112"/>
      <c r="J300" s="112"/>
      <c r="K300" s="112"/>
      <c r="M300" s="207" t="str">
        <f t="shared" si="21"/>
        <v/>
      </c>
      <c r="O300" s="207" t="str">
        <f t="shared" si="22"/>
        <v/>
      </c>
      <c r="R300" s="207" t="str">
        <f t="shared" si="23"/>
        <v/>
      </c>
      <c r="V300" s="112"/>
      <c r="W300" s="112"/>
      <c r="X300" s="112"/>
      <c r="Y300" s="112"/>
      <c r="Z300" s="112"/>
      <c r="AA300" s="112"/>
      <c r="AB300" s="112"/>
      <c r="AC300" s="112"/>
      <c r="AD300" s="112"/>
      <c r="AE300" s="112"/>
      <c r="AF300" s="112"/>
      <c r="AG300" s="112"/>
      <c r="AI300" s="112"/>
      <c r="AJ300" s="112"/>
      <c r="AK300" s="112"/>
      <c r="AL300" s="112"/>
      <c r="AM300" s="112"/>
      <c r="AN300" s="112"/>
    </row>
    <row r="301" spans="4:40" s="119" customFormat="1" x14ac:dyDescent="0.2">
      <c r="D301" s="207" t="str">
        <f t="shared" si="20"/>
        <v/>
      </c>
      <c r="G301" s="112"/>
      <c r="H301" s="112"/>
      <c r="I301" s="112"/>
      <c r="J301" s="112"/>
      <c r="K301" s="112"/>
      <c r="M301" s="207" t="str">
        <f t="shared" si="21"/>
        <v/>
      </c>
      <c r="O301" s="207" t="str">
        <f t="shared" si="22"/>
        <v/>
      </c>
      <c r="R301" s="207" t="str">
        <f t="shared" si="23"/>
        <v/>
      </c>
      <c r="V301" s="112"/>
      <c r="W301" s="112"/>
      <c r="X301" s="112"/>
      <c r="Y301" s="112"/>
      <c r="Z301" s="112"/>
      <c r="AA301" s="112"/>
      <c r="AB301" s="112"/>
      <c r="AC301" s="112"/>
      <c r="AD301" s="112"/>
      <c r="AE301" s="112"/>
      <c r="AF301" s="112"/>
      <c r="AG301" s="112"/>
      <c r="AI301" s="112"/>
      <c r="AJ301" s="112"/>
      <c r="AK301" s="112"/>
      <c r="AL301" s="112"/>
      <c r="AM301" s="112"/>
      <c r="AN301" s="112"/>
    </row>
    <row r="302" spans="4:40" s="119" customFormat="1" x14ac:dyDescent="0.2">
      <c r="D302" s="207" t="str">
        <f t="shared" si="20"/>
        <v/>
      </c>
      <c r="G302" s="112"/>
      <c r="H302" s="112"/>
      <c r="I302" s="112"/>
      <c r="J302" s="112"/>
      <c r="K302" s="112"/>
      <c r="M302" s="207" t="str">
        <f t="shared" si="21"/>
        <v/>
      </c>
      <c r="O302" s="207" t="str">
        <f t="shared" si="22"/>
        <v/>
      </c>
      <c r="R302" s="207" t="str">
        <f t="shared" si="23"/>
        <v/>
      </c>
      <c r="V302" s="112"/>
      <c r="W302" s="112"/>
      <c r="X302" s="112"/>
      <c r="Y302" s="112"/>
      <c r="Z302" s="112"/>
      <c r="AA302" s="112"/>
      <c r="AB302" s="112"/>
      <c r="AC302" s="112"/>
      <c r="AD302" s="112"/>
      <c r="AE302" s="112"/>
      <c r="AF302" s="112"/>
      <c r="AG302" s="112"/>
      <c r="AI302" s="112"/>
      <c r="AJ302" s="112"/>
      <c r="AK302" s="112"/>
      <c r="AL302" s="112"/>
      <c r="AM302" s="112"/>
      <c r="AN302" s="112"/>
    </row>
    <row r="303" spans="4:40" s="119" customFormat="1" x14ac:dyDescent="0.2">
      <c r="D303" s="207" t="str">
        <f t="shared" si="20"/>
        <v/>
      </c>
      <c r="G303" s="112"/>
      <c r="H303" s="112"/>
      <c r="I303" s="112"/>
      <c r="J303" s="112"/>
      <c r="K303" s="112"/>
      <c r="M303" s="207" t="str">
        <f t="shared" si="21"/>
        <v/>
      </c>
      <c r="O303" s="207" t="str">
        <f t="shared" si="22"/>
        <v/>
      </c>
      <c r="R303" s="207" t="str">
        <f t="shared" si="23"/>
        <v/>
      </c>
      <c r="V303" s="112"/>
      <c r="W303" s="112"/>
      <c r="X303" s="112"/>
      <c r="Y303" s="112"/>
      <c r="Z303" s="112"/>
      <c r="AA303" s="112"/>
      <c r="AB303" s="112"/>
      <c r="AC303" s="112"/>
      <c r="AD303" s="112"/>
      <c r="AE303" s="112"/>
      <c r="AF303" s="112"/>
      <c r="AG303" s="112"/>
      <c r="AI303" s="112"/>
      <c r="AJ303" s="112"/>
      <c r="AK303" s="112"/>
      <c r="AL303" s="112"/>
      <c r="AM303" s="112"/>
      <c r="AN303" s="112"/>
    </row>
    <row r="304" spans="4:40" s="119" customFormat="1" x14ac:dyDescent="0.2">
      <c r="D304" s="207" t="str">
        <f t="shared" si="20"/>
        <v/>
      </c>
      <c r="G304" s="112"/>
      <c r="H304" s="112"/>
      <c r="I304" s="112"/>
      <c r="J304" s="112"/>
      <c r="K304" s="112"/>
      <c r="M304" s="207" t="str">
        <f t="shared" si="21"/>
        <v/>
      </c>
      <c r="O304" s="207" t="str">
        <f t="shared" si="22"/>
        <v/>
      </c>
      <c r="R304" s="207" t="str">
        <f t="shared" si="23"/>
        <v/>
      </c>
      <c r="V304" s="112"/>
      <c r="W304" s="112"/>
      <c r="X304" s="112"/>
      <c r="Y304" s="112"/>
      <c r="Z304" s="112"/>
      <c r="AA304" s="112"/>
      <c r="AB304" s="112"/>
      <c r="AC304" s="112"/>
      <c r="AD304" s="112"/>
      <c r="AE304" s="112"/>
      <c r="AF304" s="112"/>
      <c r="AG304" s="112"/>
      <c r="AI304" s="112"/>
      <c r="AJ304" s="112"/>
      <c r="AK304" s="112"/>
      <c r="AL304" s="112"/>
      <c r="AM304" s="112"/>
      <c r="AN304" s="112"/>
    </row>
    <row r="305" spans="4:40" s="119" customFormat="1" x14ac:dyDescent="0.2">
      <c r="D305" s="207" t="str">
        <f t="shared" si="20"/>
        <v/>
      </c>
      <c r="G305" s="112"/>
      <c r="H305" s="112"/>
      <c r="I305" s="112"/>
      <c r="J305" s="112"/>
      <c r="K305" s="112"/>
      <c r="M305" s="207" t="str">
        <f t="shared" si="21"/>
        <v/>
      </c>
      <c r="O305" s="207" t="str">
        <f t="shared" si="22"/>
        <v/>
      </c>
      <c r="R305" s="207" t="str">
        <f t="shared" si="23"/>
        <v/>
      </c>
      <c r="V305" s="112"/>
      <c r="W305" s="112"/>
      <c r="X305" s="112"/>
      <c r="Y305" s="112"/>
      <c r="Z305" s="112"/>
      <c r="AA305" s="112"/>
      <c r="AB305" s="112"/>
      <c r="AC305" s="112"/>
      <c r="AD305" s="112"/>
      <c r="AE305" s="112"/>
      <c r="AF305" s="112"/>
      <c r="AG305" s="112"/>
      <c r="AI305" s="112"/>
      <c r="AJ305" s="112"/>
      <c r="AK305" s="112"/>
      <c r="AL305" s="112"/>
      <c r="AM305" s="112"/>
      <c r="AN305" s="112"/>
    </row>
    <row r="306" spans="4:40" s="119" customFormat="1" x14ac:dyDescent="0.2">
      <c r="D306" s="207" t="str">
        <f t="shared" si="20"/>
        <v/>
      </c>
      <c r="G306" s="112"/>
      <c r="H306" s="112"/>
      <c r="I306" s="112"/>
      <c r="J306" s="112"/>
      <c r="K306" s="112"/>
      <c r="M306" s="207" t="str">
        <f t="shared" si="21"/>
        <v/>
      </c>
      <c r="O306" s="207" t="str">
        <f t="shared" si="22"/>
        <v/>
      </c>
      <c r="R306" s="207" t="str">
        <f t="shared" si="23"/>
        <v/>
      </c>
      <c r="V306" s="112"/>
      <c r="W306" s="112"/>
      <c r="X306" s="112"/>
      <c r="Y306" s="112"/>
      <c r="Z306" s="112"/>
      <c r="AA306" s="112"/>
      <c r="AB306" s="112"/>
      <c r="AC306" s="112"/>
      <c r="AD306" s="112"/>
      <c r="AE306" s="112"/>
      <c r="AF306" s="112"/>
      <c r="AG306" s="112"/>
      <c r="AI306" s="112"/>
      <c r="AJ306" s="112"/>
      <c r="AK306" s="112"/>
      <c r="AL306" s="112"/>
      <c r="AM306" s="112"/>
      <c r="AN306" s="112"/>
    </row>
    <row r="307" spans="4:40" s="119" customFormat="1" x14ac:dyDescent="0.2">
      <c r="D307" s="207" t="str">
        <f t="shared" si="20"/>
        <v/>
      </c>
      <c r="G307" s="112"/>
      <c r="H307" s="112"/>
      <c r="I307" s="112"/>
      <c r="J307" s="112"/>
      <c r="K307" s="112"/>
      <c r="M307" s="207" t="str">
        <f t="shared" si="21"/>
        <v/>
      </c>
      <c r="O307" s="207" t="str">
        <f t="shared" si="22"/>
        <v/>
      </c>
      <c r="R307" s="207" t="str">
        <f t="shared" si="23"/>
        <v/>
      </c>
      <c r="V307" s="112"/>
      <c r="W307" s="112"/>
      <c r="X307" s="112"/>
      <c r="Y307" s="112"/>
      <c r="Z307" s="112"/>
      <c r="AA307" s="112"/>
      <c r="AB307" s="112"/>
      <c r="AC307" s="112"/>
      <c r="AD307" s="112"/>
      <c r="AE307" s="112"/>
      <c r="AF307" s="112"/>
      <c r="AG307" s="112"/>
      <c r="AI307" s="112"/>
      <c r="AJ307" s="112"/>
      <c r="AK307" s="112"/>
      <c r="AL307" s="112"/>
      <c r="AM307" s="112"/>
      <c r="AN307" s="112"/>
    </row>
    <row r="308" spans="4:40" s="119" customFormat="1" x14ac:dyDescent="0.2">
      <c r="D308" s="207" t="str">
        <f t="shared" si="20"/>
        <v/>
      </c>
      <c r="G308" s="112"/>
      <c r="H308" s="112"/>
      <c r="I308" s="112"/>
      <c r="J308" s="112"/>
      <c r="K308" s="112"/>
      <c r="M308" s="207" t="str">
        <f t="shared" si="21"/>
        <v/>
      </c>
      <c r="O308" s="207" t="str">
        <f t="shared" si="22"/>
        <v/>
      </c>
      <c r="R308" s="207" t="str">
        <f t="shared" si="23"/>
        <v/>
      </c>
      <c r="V308" s="112"/>
      <c r="W308" s="112"/>
      <c r="X308" s="112"/>
      <c r="Y308" s="112"/>
      <c r="Z308" s="112"/>
      <c r="AA308" s="112"/>
      <c r="AB308" s="112"/>
      <c r="AC308" s="112"/>
      <c r="AD308" s="112"/>
      <c r="AE308" s="112"/>
      <c r="AF308" s="112"/>
      <c r="AG308" s="112"/>
      <c r="AI308" s="112"/>
      <c r="AJ308" s="112"/>
      <c r="AK308" s="112"/>
      <c r="AL308" s="112"/>
      <c r="AM308" s="112"/>
      <c r="AN308" s="112"/>
    </row>
    <row r="309" spans="4:40" s="119" customFormat="1" x14ac:dyDescent="0.2">
      <c r="D309" s="207" t="str">
        <f t="shared" si="20"/>
        <v/>
      </c>
      <c r="G309" s="112"/>
      <c r="H309" s="112"/>
      <c r="I309" s="112"/>
      <c r="J309" s="112"/>
      <c r="K309" s="112"/>
      <c r="M309" s="207" t="str">
        <f t="shared" si="21"/>
        <v/>
      </c>
      <c r="O309" s="207" t="str">
        <f t="shared" si="22"/>
        <v/>
      </c>
      <c r="R309" s="207" t="str">
        <f t="shared" si="23"/>
        <v/>
      </c>
      <c r="V309" s="112"/>
      <c r="W309" s="112"/>
      <c r="X309" s="112"/>
      <c r="Y309" s="112"/>
      <c r="Z309" s="112"/>
      <c r="AA309" s="112"/>
      <c r="AB309" s="112"/>
      <c r="AC309" s="112"/>
      <c r="AD309" s="112"/>
      <c r="AE309" s="112"/>
      <c r="AF309" s="112"/>
      <c r="AG309" s="112"/>
      <c r="AI309" s="112"/>
      <c r="AJ309" s="112"/>
      <c r="AK309" s="112"/>
      <c r="AL309" s="112"/>
      <c r="AM309" s="112"/>
      <c r="AN309" s="112"/>
    </row>
    <row r="310" spans="4:40" s="119" customFormat="1" x14ac:dyDescent="0.2">
      <c r="D310" s="207" t="str">
        <f t="shared" si="20"/>
        <v/>
      </c>
      <c r="G310" s="112"/>
      <c r="H310" s="112"/>
      <c r="I310" s="112"/>
      <c r="J310" s="112"/>
      <c r="K310" s="112"/>
      <c r="M310" s="207" t="str">
        <f t="shared" si="21"/>
        <v/>
      </c>
      <c r="O310" s="207" t="str">
        <f t="shared" si="22"/>
        <v/>
      </c>
      <c r="R310" s="207" t="str">
        <f t="shared" si="23"/>
        <v/>
      </c>
      <c r="V310" s="112"/>
      <c r="W310" s="112"/>
      <c r="X310" s="112"/>
      <c r="Y310" s="112"/>
      <c r="Z310" s="112"/>
      <c r="AA310" s="112"/>
      <c r="AB310" s="112"/>
      <c r="AC310" s="112"/>
      <c r="AD310" s="112"/>
      <c r="AE310" s="112"/>
      <c r="AF310" s="112"/>
      <c r="AG310" s="112"/>
      <c r="AI310" s="112"/>
      <c r="AJ310" s="112"/>
      <c r="AK310" s="112"/>
      <c r="AL310" s="112"/>
      <c r="AM310" s="112"/>
      <c r="AN310" s="112"/>
    </row>
    <row r="311" spans="4:40" s="119" customFormat="1" x14ac:dyDescent="0.2">
      <c r="D311" s="207" t="str">
        <f t="shared" si="20"/>
        <v/>
      </c>
      <c r="G311" s="112"/>
      <c r="H311" s="112"/>
      <c r="I311" s="112"/>
      <c r="J311" s="112"/>
      <c r="K311" s="112"/>
      <c r="M311" s="207" t="str">
        <f t="shared" si="21"/>
        <v/>
      </c>
      <c r="O311" s="207" t="str">
        <f t="shared" si="22"/>
        <v/>
      </c>
      <c r="R311" s="207" t="str">
        <f t="shared" si="23"/>
        <v/>
      </c>
      <c r="V311" s="112"/>
      <c r="W311" s="112"/>
      <c r="X311" s="112"/>
      <c r="Y311" s="112"/>
      <c r="Z311" s="112"/>
      <c r="AA311" s="112"/>
      <c r="AB311" s="112"/>
      <c r="AC311" s="112"/>
      <c r="AD311" s="112"/>
      <c r="AE311" s="112"/>
      <c r="AF311" s="112"/>
      <c r="AG311" s="112"/>
      <c r="AI311" s="112"/>
      <c r="AJ311" s="112"/>
      <c r="AK311" s="112"/>
      <c r="AL311" s="112"/>
      <c r="AM311" s="112"/>
      <c r="AN311" s="112"/>
    </row>
    <row r="312" spans="4:40" s="119" customFormat="1" x14ac:dyDescent="0.2">
      <c r="D312" s="207" t="str">
        <f t="shared" si="20"/>
        <v/>
      </c>
      <c r="G312" s="112"/>
      <c r="H312" s="112"/>
      <c r="I312" s="112"/>
      <c r="J312" s="112"/>
      <c r="K312" s="112"/>
      <c r="M312" s="207" t="str">
        <f t="shared" si="21"/>
        <v/>
      </c>
      <c r="O312" s="207" t="str">
        <f t="shared" si="22"/>
        <v/>
      </c>
      <c r="R312" s="207" t="str">
        <f t="shared" si="23"/>
        <v/>
      </c>
      <c r="V312" s="112"/>
      <c r="W312" s="112"/>
      <c r="X312" s="112"/>
      <c r="Y312" s="112"/>
      <c r="Z312" s="112"/>
      <c r="AA312" s="112"/>
      <c r="AB312" s="112"/>
      <c r="AC312" s="112"/>
      <c r="AD312" s="112"/>
      <c r="AE312" s="112"/>
      <c r="AF312" s="112"/>
      <c r="AG312" s="112"/>
      <c r="AI312" s="112"/>
      <c r="AJ312" s="112"/>
      <c r="AK312" s="112"/>
      <c r="AL312" s="112"/>
      <c r="AM312" s="112"/>
      <c r="AN312" s="112"/>
    </row>
    <row r="313" spans="4:40" s="119" customFormat="1" x14ac:dyDescent="0.2">
      <c r="D313" s="207" t="str">
        <f t="shared" si="20"/>
        <v/>
      </c>
      <c r="G313" s="112"/>
      <c r="H313" s="112"/>
      <c r="I313" s="112"/>
      <c r="J313" s="112"/>
      <c r="K313" s="112"/>
      <c r="M313" s="207" t="str">
        <f t="shared" si="21"/>
        <v/>
      </c>
      <c r="O313" s="207" t="str">
        <f t="shared" si="22"/>
        <v/>
      </c>
      <c r="R313" s="207" t="str">
        <f t="shared" si="23"/>
        <v/>
      </c>
      <c r="V313" s="112"/>
      <c r="W313" s="112"/>
      <c r="X313" s="112"/>
      <c r="Y313" s="112"/>
      <c r="Z313" s="112"/>
      <c r="AA313" s="112"/>
      <c r="AB313" s="112"/>
      <c r="AC313" s="112"/>
      <c r="AD313" s="112"/>
      <c r="AE313" s="112"/>
      <c r="AF313" s="112"/>
      <c r="AG313" s="112"/>
      <c r="AI313" s="112"/>
      <c r="AJ313" s="112"/>
      <c r="AK313" s="112"/>
      <c r="AL313" s="112"/>
      <c r="AM313" s="112"/>
      <c r="AN313" s="112"/>
    </row>
    <row r="314" spans="4:40" s="119" customFormat="1" x14ac:dyDescent="0.2">
      <c r="D314" s="207" t="str">
        <f t="shared" si="20"/>
        <v/>
      </c>
      <c r="G314" s="112"/>
      <c r="H314" s="112"/>
      <c r="I314" s="112"/>
      <c r="J314" s="112"/>
      <c r="K314" s="112"/>
      <c r="M314" s="207" t="str">
        <f t="shared" si="21"/>
        <v/>
      </c>
      <c r="O314" s="207" t="str">
        <f t="shared" si="22"/>
        <v/>
      </c>
      <c r="R314" s="207" t="str">
        <f t="shared" si="23"/>
        <v/>
      </c>
      <c r="V314" s="112"/>
      <c r="W314" s="112"/>
      <c r="X314" s="112"/>
      <c r="Y314" s="112"/>
      <c r="Z314" s="112"/>
      <c r="AA314" s="112"/>
      <c r="AB314" s="112"/>
      <c r="AC314" s="112"/>
      <c r="AD314" s="112"/>
      <c r="AE314" s="112"/>
      <c r="AF314" s="112"/>
      <c r="AG314" s="112"/>
      <c r="AI314" s="112"/>
      <c r="AJ314" s="112"/>
      <c r="AK314" s="112"/>
      <c r="AL314" s="112"/>
      <c r="AM314" s="112"/>
      <c r="AN314" s="112"/>
    </row>
    <row r="315" spans="4:40" s="119" customFormat="1" x14ac:dyDescent="0.2">
      <c r="D315" s="207" t="str">
        <f t="shared" si="20"/>
        <v/>
      </c>
      <c r="G315" s="112"/>
      <c r="H315" s="112"/>
      <c r="I315" s="112"/>
      <c r="J315" s="112"/>
      <c r="K315" s="112"/>
      <c r="M315" s="207" t="str">
        <f t="shared" si="21"/>
        <v/>
      </c>
      <c r="O315" s="207" t="str">
        <f t="shared" si="22"/>
        <v/>
      </c>
      <c r="R315" s="207" t="str">
        <f t="shared" si="23"/>
        <v/>
      </c>
      <c r="V315" s="112"/>
      <c r="W315" s="112"/>
      <c r="X315" s="112"/>
      <c r="Y315" s="112"/>
      <c r="Z315" s="112"/>
      <c r="AA315" s="112"/>
      <c r="AB315" s="112"/>
      <c r="AC315" s="112"/>
      <c r="AD315" s="112"/>
      <c r="AE315" s="112"/>
      <c r="AF315" s="112"/>
      <c r="AG315" s="112"/>
      <c r="AI315" s="112"/>
      <c r="AJ315" s="112"/>
      <c r="AK315" s="112"/>
      <c r="AL315" s="112"/>
      <c r="AM315" s="112"/>
      <c r="AN315" s="112"/>
    </row>
    <row r="316" spans="4:40" s="119" customFormat="1" x14ac:dyDescent="0.2">
      <c r="D316" s="207" t="str">
        <f t="shared" si="20"/>
        <v/>
      </c>
      <c r="G316" s="112"/>
      <c r="H316" s="112"/>
      <c r="I316" s="112"/>
      <c r="J316" s="112"/>
      <c r="K316" s="112"/>
      <c r="M316" s="207" t="str">
        <f t="shared" si="21"/>
        <v/>
      </c>
      <c r="O316" s="207" t="str">
        <f t="shared" si="22"/>
        <v/>
      </c>
      <c r="R316" s="207" t="str">
        <f t="shared" si="23"/>
        <v/>
      </c>
      <c r="V316" s="112"/>
      <c r="W316" s="112"/>
      <c r="X316" s="112"/>
      <c r="Y316" s="112"/>
      <c r="Z316" s="112"/>
      <c r="AA316" s="112"/>
      <c r="AB316" s="112"/>
      <c r="AC316" s="112"/>
      <c r="AD316" s="112"/>
      <c r="AE316" s="112"/>
      <c r="AF316" s="112"/>
      <c r="AG316" s="112"/>
      <c r="AI316" s="112"/>
      <c r="AJ316" s="112"/>
      <c r="AK316" s="112"/>
      <c r="AL316" s="112"/>
      <c r="AM316" s="112"/>
      <c r="AN316" s="112"/>
    </row>
    <row r="317" spans="4:40" s="119" customFormat="1" x14ac:dyDescent="0.2">
      <c r="D317" s="207" t="str">
        <f t="shared" si="20"/>
        <v/>
      </c>
      <c r="G317" s="112"/>
      <c r="H317" s="112"/>
      <c r="I317" s="112"/>
      <c r="J317" s="112"/>
      <c r="K317" s="112"/>
      <c r="M317" s="207" t="str">
        <f t="shared" si="21"/>
        <v/>
      </c>
      <c r="O317" s="207" t="str">
        <f t="shared" si="22"/>
        <v/>
      </c>
      <c r="R317" s="207" t="str">
        <f t="shared" si="23"/>
        <v/>
      </c>
      <c r="V317" s="112"/>
      <c r="W317" s="112"/>
      <c r="X317" s="112"/>
      <c r="Y317" s="112"/>
      <c r="Z317" s="112"/>
      <c r="AA317" s="112"/>
      <c r="AB317" s="112"/>
      <c r="AC317" s="112"/>
      <c r="AD317" s="112"/>
      <c r="AE317" s="112"/>
      <c r="AF317" s="112"/>
      <c r="AG317" s="112"/>
      <c r="AI317" s="112"/>
      <c r="AJ317" s="112"/>
      <c r="AK317" s="112"/>
      <c r="AL317" s="112"/>
      <c r="AM317" s="112"/>
      <c r="AN317" s="112"/>
    </row>
    <row r="318" spans="4:40" s="119" customFormat="1" x14ac:dyDescent="0.2">
      <c r="D318" s="207" t="str">
        <f t="shared" si="20"/>
        <v/>
      </c>
      <c r="G318" s="112"/>
      <c r="H318" s="112"/>
      <c r="I318" s="112"/>
      <c r="J318" s="112"/>
      <c r="K318" s="112"/>
      <c r="M318" s="207" t="str">
        <f t="shared" si="21"/>
        <v/>
      </c>
      <c r="O318" s="207" t="str">
        <f t="shared" si="22"/>
        <v/>
      </c>
      <c r="R318" s="207" t="str">
        <f t="shared" si="23"/>
        <v/>
      </c>
      <c r="V318" s="112"/>
      <c r="W318" s="112"/>
      <c r="X318" s="112"/>
      <c r="Y318" s="112"/>
      <c r="Z318" s="112"/>
      <c r="AA318" s="112"/>
      <c r="AB318" s="112"/>
      <c r="AC318" s="112"/>
      <c r="AD318" s="112"/>
      <c r="AE318" s="112"/>
      <c r="AF318" s="112"/>
      <c r="AG318" s="112"/>
      <c r="AI318" s="112"/>
      <c r="AJ318" s="112"/>
      <c r="AK318" s="112"/>
      <c r="AL318" s="112"/>
      <c r="AM318" s="112"/>
      <c r="AN318" s="112"/>
    </row>
    <row r="319" spans="4:40" s="119" customFormat="1" x14ac:dyDescent="0.2">
      <c r="D319" s="207" t="str">
        <f t="shared" si="20"/>
        <v/>
      </c>
      <c r="G319" s="112"/>
      <c r="H319" s="112"/>
      <c r="I319" s="112"/>
      <c r="J319" s="112"/>
      <c r="K319" s="112"/>
      <c r="M319" s="207" t="str">
        <f t="shared" si="21"/>
        <v/>
      </c>
      <c r="O319" s="207" t="str">
        <f t="shared" si="22"/>
        <v/>
      </c>
      <c r="R319" s="207" t="str">
        <f t="shared" si="23"/>
        <v/>
      </c>
      <c r="V319" s="112"/>
      <c r="W319" s="112"/>
      <c r="X319" s="112"/>
      <c r="Y319" s="112"/>
      <c r="Z319" s="112"/>
      <c r="AA319" s="112"/>
      <c r="AB319" s="112"/>
      <c r="AC319" s="112"/>
      <c r="AD319" s="112"/>
      <c r="AE319" s="112"/>
      <c r="AF319" s="112"/>
      <c r="AG319" s="112"/>
      <c r="AI319" s="112"/>
      <c r="AJ319" s="112"/>
      <c r="AK319" s="112"/>
      <c r="AL319" s="112"/>
      <c r="AM319" s="112"/>
      <c r="AN319" s="112"/>
    </row>
    <row r="320" spans="4:40" s="119" customFormat="1" x14ac:dyDescent="0.2">
      <c r="D320" s="207" t="str">
        <f t="shared" si="20"/>
        <v/>
      </c>
      <c r="G320" s="112"/>
      <c r="H320" s="112"/>
      <c r="I320" s="112"/>
      <c r="J320" s="112"/>
      <c r="K320" s="112"/>
      <c r="M320" s="207" t="str">
        <f t="shared" si="21"/>
        <v/>
      </c>
      <c r="O320" s="207" t="str">
        <f t="shared" si="22"/>
        <v/>
      </c>
      <c r="R320" s="207" t="str">
        <f t="shared" si="23"/>
        <v/>
      </c>
      <c r="V320" s="112"/>
      <c r="W320" s="112"/>
      <c r="X320" s="112"/>
      <c r="Y320" s="112"/>
      <c r="Z320" s="112"/>
      <c r="AA320" s="112"/>
      <c r="AB320" s="112"/>
      <c r="AC320" s="112"/>
      <c r="AD320" s="112"/>
      <c r="AE320" s="112"/>
      <c r="AF320" s="112"/>
      <c r="AG320" s="112"/>
      <c r="AI320" s="112"/>
      <c r="AJ320" s="112"/>
      <c r="AK320" s="112"/>
      <c r="AL320" s="112"/>
      <c r="AM320" s="112"/>
      <c r="AN320" s="112"/>
    </row>
    <row r="321" spans="4:40" s="119" customFormat="1" x14ac:dyDescent="0.2">
      <c r="D321" s="207" t="str">
        <f t="shared" si="20"/>
        <v/>
      </c>
      <c r="G321" s="112"/>
      <c r="H321" s="112"/>
      <c r="I321" s="112"/>
      <c r="J321" s="112"/>
      <c r="K321" s="112"/>
      <c r="M321" s="207" t="str">
        <f t="shared" si="21"/>
        <v/>
      </c>
      <c r="O321" s="207" t="str">
        <f t="shared" si="22"/>
        <v/>
      </c>
      <c r="R321" s="207" t="str">
        <f t="shared" si="23"/>
        <v/>
      </c>
      <c r="V321" s="112"/>
      <c r="W321" s="112"/>
      <c r="X321" s="112"/>
      <c r="Y321" s="112"/>
      <c r="Z321" s="112"/>
      <c r="AA321" s="112"/>
      <c r="AB321" s="112"/>
      <c r="AC321" s="112"/>
      <c r="AD321" s="112"/>
      <c r="AE321" s="112"/>
      <c r="AF321" s="112"/>
      <c r="AG321" s="112"/>
      <c r="AI321" s="112"/>
      <c r="AJ321" s="112"/>
      <c r="AK321" s="112"/>
      <c r="AL321" s="112"/>
      <c r="AM321" s="112"/>
      <c r="AN321" s="112"/>
    </row>
    <row r="322" spans="4:40" s="119" customFormat="1" x14ac:dyDescent="0.2">
      <c r="D322" s="207" t="str">
        <f t="shared" si="20"/>
        <v/>
      </c>
      <c r="G322" s="112"/>
      <c r="H322" s="112"/>
      <c r="I322" s="112"/>
      <c r="J322" s="112"/>
      <c r="K322" s="112"/>
      <c r="M322" s="207" t="str">
        <f t="shared" si="21"/>
        <v/>
      </c>
      <c r="O322" s="207" t="str">
        <f t="shared" si="22"/>
        <v/>
      </c>
      <c r="R322" s="207" t="str">
        <f t="shared" si="23"/>
        <v/>
      </c>
      <c r="V322" s="112"/>
      <c r="W322" s="112"/>
      <c r="X322" s="112"/>
      <c r="Y322" s="112"/>
      <c r="Z322" s="112"/>
      <c r="AA322" s="112"/>
      <c r="AB322" s="112"/>
      <c r="AC322" s="112"/>
      <c r="AD322" s="112"/>
      <c r="AE322" s="112"/>
      <c r="AF322" s="112"/>
      <c r="AG322" s="112"/>
      <c r="AI322" s="112"/>
      <c r="AJ322" s="112"/>
      <c r="AK322" s="112"/>
      <c r="AL322" s="112"/>
      <c r="AM322" s="112"/>
      <c r="AN322" s="112"/>
    </row>
    <row r="323" spans="4:40" s="119" customFormat="1" x14ac:dyDescent="0.2">
      <c r="D323" s="207" t="str">
        <f t="shared" si="20"/>
        <v/>
      </c>
      <c r="G323" s="112"/>
      <c r="H323" s="112"/>
      <c r="I323" s="112"/>
      <c r="J323" s="112"/>
      <c r="K323" s="112"/>
      <c r="M323" s="207" t="str">
        <f t="shared" si="21"/>
        <v/>
      </c>
      <c r="O323" s="207" t="str">
        <f t="shared" si="22"/>
        <v/>
      </c>
      <c r="R323" s="207" t="str">
        <f t="shared" si="23"/>
        <v/>
      </c>
      <c r="V323" s="112"/>
      <c r="W323" s="112"/>
      <c r="X323" s="112"/>
      <c r="Y323" s="112"/>
      <c r="Z323" s="112"/>
      <c r="AA323" s="112"/>
      <c r="AB323" s="112"/>
      <c r="AC323" s="112"/>
      <c r="AD323" s="112"/>
      <c r="AE323" s="112"/>
      <c r="AF323" s="112"/>
      <c r="AG323" s="112"/>
      <c r="AI323" s="112"/>
      <c r="AJ323" s="112"/>
      <c r="AK323" s="112"/>
      <c r="AL323" s="112"/>
      <c r="AM323" s="112"/>
      <c r="AN323" s="112"/>
    </row>
    <row r="324" spans="4:40" s="119" customFormat="1" x14ac:dyDescent="0.2">
      <c r="D324" s="207" t="str">
        <f t="shared" si="20"/>
        <v/>
      </c>
      <c r="G324" s="112"/>
      <c r="H324" s="112"/>
      <c r="I324" s="112"/>
      <c r="J324" s="112"/>
      <c r="K324" s="112"/>
      <c r="M324" s="207" t="str">
        <f t="shared" si="21"/>
        <v/>
      </c>
      <c r="O324" s="207" t="str">
        <f t="shared" si="22"/>
        <v/>
      </c>
      <c r="R324" s="207" t="str">
        <f t="shared" si="23"/>
        <v/>
      </c>
      <c r="V324" s="112"/>
      <c r="W324" s="112"/>
      <c r="X324" s="112"/>
      <c r="Y324" s="112"/>
      <c r="Z324" s="112"/>
      <c r="AA324" s="112"/>
      <c r="AB324" s="112"/>
      <c r="AC324" s="112"/>
      <c r="AD324" s="112"/>
      <c r="AE324" s="112"/>
      <c r="AF324" s="112"/>
      <c r="AG324" s="112"/>
      <c r="AI324" s="112"/>
      <c r="AJ324" s="112"/>
      <c r="AK324" s="112"/>
      <c r="AL324" s="112"/>
      <c r="AM324" s="112"/>
      <c r="AN324" s="112"/>
    </row>
    <row r="325" spans="4:40" s="119" customFormat="1" x14ac:dyDescent="0.2">
      <c r="D325" s="207" t="str">
        <f t="shared" si="20"/>
        <v/>
      </c>
      <c r="G325" s="112"/>
      <c r="H325" s="112"/>
      <c r="I325" s="112"/>
      <c r="J325" s="112"/>
      <c r="K325" s="112"/>
      <c r="M325" s="207" t="str">
        <f t="shared" si="21"/>
        <v/>
      </c>
      <c r="O325" s="207" t="str">
        <f t="shared" si="22"/>
        <v/>
      </c>
      <c r="R325" s="207" t="str">
        <f t="shared" si="23"/>
        <v/>
      </c>
      <c r="V325" s="112"/>
      <c r="W325" s="112"/>
      <c r="X325" s="112"/>
      <c r="Y325" s="112"/>
      <c r="Z325" s="112"/>
      <c r="AA325" s="112"/>
      <c r="AB325" s="112"/>
      <c r="AC325" s="112"/>
      <c r="AD325" s="112"/>
      <c r="AE325" s="112"/>
      <c r="AF325" s="112"/>
      <c r="AG325" s="112"/>
      <c r="AI325" s="112"/>
      <c r="AJ325" s="112"/>
      <c r="AK325" s="112"/>
      <c r="AL325" s="112"/>
      <c r="AM325" s="112"/>
      <c r="AN325" s="112"/>
    </row>
    <row r="326" spans="4:40" s="119" customFormat="1" x14ac:dyDescent="0.2">
      <c r="D326" s="207" t="str">
        <f t="shared" si="20"/>
        <v/>
      </c>
      <c r="G326" s="112"/>
      <c r="H326" s="112"/>
      <c r="I326" s="112"/>
      <c r="J326" s="112"/>
      <c r="K326" s="112"/>
      <c r="M326" s="207" t="str">
        <f t="shared" si="21"/>
        <v/>
      </c>
      <c r="O326" s="207" t="str">
        <f t="shared" si="22"/>
        <v/>
      </c>
      <c r="R326" s="207" t="str">
        <f t="shared" si="23"/>
        <v/>
      </c>
      <c r="V326" s="112"/>
      <c r="W326" s="112"/>
      <c r="X326" s="112"/>
      <c r="Y326" s="112"/>
      <c r="Z326" s="112"/>
      <c r="AA326" s="112"/>
      <c r="AB326" s="112"/>
      <c r="AC326" s="112"/>
      <c r="AD326" s="112"/>
      <c r="AE326" s="112"/>
      <c r="AF326" s="112"/>
      <c r="AG326" s="112"/>
      <c r="AI326" s="112"/>
      <c r="AJ326" s="112"/>
      <c r="AK326" s="112"/>
      <c r="AL326" s="112"/>
      <c r="AM326" s="112"/>
      <c r="AN326" s="112"/>
    </row>
    <row r="327" spans="4:40" s="119" customFormat="1" x14ac:dyDescent="0.2">
      <c r="D327" s="207" t="str">
        <f t="shared" ref="D327:D390" si="24">IF(C327="","",(VLOOKUP(C327,Generic_Road_Names_Table_Array,2,FALSE)))</f>
        <v/>
      </c>
      <c r="G327" s="112"/>
      <c r="H327" s="112"/>
      <c r="I327" s="112"/>
      <c r="J327" s="112"/>
      <c r="K327" s="112"/>
      <c r="M327" s="207" t="str">
        <f t="shared" ref="M327:M390" si="25">IF(L327="","",(VLOOKUP(L327,Islands_Island_Type_Table_Array,2,FALSE)))</f>
        <v/>
      </c>
      <c r="O327" s="207" t="str">
        <f t="shared" ref="O327:O390" si="26">IF(N327="","",(VLOOKUP(N327,Islands_Island_Material_Table_Array,2,FALSE)))</f>
        <v/>
      </c>
      <c r="R327" s="207" t="str">
        <f t="shared" ref="R327:R390" si="27">IF(Q327="","",(VLOOKUP(Q327,Islands_Island_Shape_Table_Array,2,FALSE)))</f>
        <v/>
      </c>
      <c r="V327" s="112"/>
      <c r="W327" s="112"/>
      <c r="X327" s="112"/>
      <c r="Y327" s="112"/>
      <c r="Z327" s="112"/>
      <c r="AA327" s="112"/>
      <c r="AB327" s="112"/>
      <c r="AC327" s="112"/>
      <c r="AD327" s="112"/>
      <c r="AE327" s="112"/>
      <c r="AF327" s="112"/>
      <c r="AG327" s="112"/>
      <c r="AI327" s="112"/>
      <c r="AJ327" s="112"/>
      <c r="AK327" s="112"/>
      <c r="AL327" s="112"/>
      <c r="AM327" s="112"/>
      <c r="AN327" s="112"/>
    </row>
    <row r="328" spans="4:40" s="119" customFormat="1" x14ac:dyDescent="0.2">
      <c r="D328" s="207" t="str">
        <f t="shared" si="24"/>
        <v/>
      </c>
      <c r="G328" s="112"/>
      <c r="H328" s="112"/>
      <c r="I328" s="112"/>
      <c r="J328" s="112"/>
      <c r="K328" s="112"/>
      <c r="M328" s="207" t="str">
        <f t="shared" si="25"/>
        <v/>
      </c>
      <c r="O328" s="207" t="str">
        <f t="shared" si="26"/>
        <v/>
      </c>
      <c r="R328" s="207" t="str">
        <f t="shared" si="27"/>
        <v/>
      </c>
      <c r="V328" s="112"/>
      <c r="W328" s="112"/>
      <c r="X328" s="112"/>
      <c r="Y328" s="112"/>
      <c r="Z328" s="112"/>
      <c r="AA328" s="112"/>
      <c r="AB328" s="112"/>
      <c r="AC328" s="112"/>
      <c r="AD328" s="112"/>
      <c r="AE328" s="112"/>
      <c r="AF328" s="112"/>
      <c r="AG328" s="112"/>
      <c r="AI328" s="112"/>
      <c r="AJ328" s="112"/>
      <c r="AK328" s="112"/>
      <c r="AL328" s="112"/>
      <c r="AM328" s="112"/>
      <c r="AN328" s="112"/>
    </row>
    <row r="329" spans="4:40" s="119" customFormat="1" x14ac:dyDescent="0.2">
      <c r="D329" s="207" t="str">
        <f t="shared" si="24"/>
        <v/>
      </c>
      <c r="G329" s="112"/>
      <c r="H329" s="112"/>
      <c r="I329" s="112"/>
      <c r="J329" s="112"/>
      <c r="K329" s="112"/>
      <c r="M329" s="207" t="str">
        <f t="shared" si="25"/>
        <v/>
      </c>
      <c r="O329" s="207" t="str">
        <f t="shared" si="26"/>
        <v/>
      </c>
      <c r="R329" s="207" t="str">
        <f t="shared" si="27"/>
        <v/>
      </c>
      <c r="V329" s="112"/>
      <c r="W329" s="112"/>
      <c r="X329" s="112"/>
      <c r="Y329" s="112"/>
      <c r="Z329" s="112"/>
      <c r="AA329" s="112"/>
      <c r="AB329" s="112"/>
      <c r="AC329" s="112"/>
      <c r="AD329" s="112"/>
      <c r="AE329" s="112"/>
      <c r="AF329" s="112"/>
      <c r="AG329" s="112"/>
      <c r="AI329" s="112"/>
      <c r="AJ329" s="112"/>
      <c r="AK329" s="112"/>
      <c r="AL329" s="112"/>
      <c r="AM329" s="112"/>
      <c r="AN329" s="112"/>
    </row>
    <row r="330" spans="4:40" s="119" customFormat="1" x14ac:dyDescent="0.2">
      <c r="D330" s="207" t="str">
        <f t="shared" si="24"/>
        <v/>
      </c>
      <c r="G330" s="112"/>
      <c r="H330" s="112"/>
      <c r="I330" s="112"/>
      <c r="J330" s="112"/>
      <c r="K330" s="112"/>
      <c r="M330" s="207" t="str">
        <f t="shared" si="25"/>
        <v/>
      </c>
      <c r="O330" s="207" t="str">
        <f t="shared" si="26"/>
        <v/>
      </c>
      <c r="R330" s="207" t="str">
        <f t="shared" si="27"/>
        <v/>
      </c>
      <c r="V330" s="112"/>
      <c r="W330" s="112"/>
      <c r="X330" s="112"/>
      <c r="Y330" s="112"/>
      <c r="Z330" s="112"/>
      <c r="AA330" s="112"/>
      <c r="AB330" s="112"/>
      <c r="AC330" s="112"/>
      <c r="AD330" s="112"/>
      <c r="AE330" s="112"/>
      <c r="AF330" s="112"/>
      <c r="AG330" s="112"/>
      <c r="AI330" s="112"/>
      <c r="AJ330" s="112"/>
      <c r="AK330" s="112"/>
      <c r="AL330" s="112"/>
      <c r="AM330" s="112"/>
      <c r="AN330" s="112"/>
    </row>
    <row r="331" spans="4:40" s="119" customFormat="1" x14ac:dyDescent="0.2">
      <c r="D331" s="207" t="str">
        <f t="shared" si="24"/>
        <v/>
      </c>
      <c r="G331" s="112"/>
      <c r="H331" s="112"/>
      <c r="I331" s="112"/>
      <c r="J331" s="112"/>
      <c r="K331" s="112"/>
      <c r="M331" s="207" t="str">
        <f t="shared" si="25"/>
        <v/>
      </c>
      <c r="O331" s="207" t="str">
        <f t="shared" si="26"/>
        <v/>
      </c>
      <c r="R331" s="207" t="str">
        <f t="shared" si="27"/>
        <v/>
      </c>
      <c r="V331" s="112"/>
      <c r="W331" s="112"/>
      <c r="X331" s="112"/>
      <c r="Y331" s="112"/>
      <c r="Z331" s="112"/>
      <c r="AA331" s="112"/>
      <c r="AB331" s="112"/>
      <c r="AC331" s="112"/>
      <c r="AD331" s="112"/>
      <c r="AE331" s="112"/>
      <c r="AF331" s="112"/>
      <c r="AG331" s="112"/>
      <c r="AI331" s="112"/>
      <c r="AJ331" s="112"/>
      <c r="AK331" s="112"/>
      <c r="AL331" s="112"/>
      <c r="AM331" s="112"/>
      <c r="AN331" s="112"/>
    </row>
    <row r="332" spans="4:40" s="119" customFormat="1" x14ac:dyDescent="0.2">
      <c r="D332" s="207" t="str">
        <f t="shared" si="24"/>
        <v/>
      </c>
      <c r="G332" s="112"/>
      <c r="H332" s="112"/>
      <c r="I332" s="112"/>
      <c r="J332" s="112"/>
      <c r="K332" s="112"/>
      <c r="M332" s="207" t="str">
        <f t="shared" si="25"/>
        <v/>
      </c>
      <c r="O332" s="207" t="str">
        <f t="shared" si="26"/>
        <v/>
      </c>
      <c r="R332" s="207" t="str">
        <f t="shared" si="27"/>
        <v/>
      </c>
      <c r="V332" s="112"/>
      <c r="W332" s="112"/>
      <c r="X332" s="112"/>
      <c r="Y332" s="112"/>
      <c r="Z332" s="112"/>
      <c r="AA332" s="112"/>
      <c r="AB332" s="112"/>
      <c r="AC332" s="112"/>
      <c r="AD332" s="112"/>
      <c r="AE332" s="112"/>
      <c r="AF332" s="112"/>
      <c r="AG332" s="112"/>
      <c r="AI332" s="112"/>
      <c r="AJ332" s="112"/>
      <c r="AK332" s="112"/>
      <c r="AL332" s="112"/>
      <c r="AM332" s="112"/>
      <c r="AN332" s="112"/>
    </row>
    <row r="333" spans="4:40" s="119" customFormat="1" x14ac:dyDescent="0.2">
      <c r="D333" s="207" t="str">
        <f t="shared" si="24"/>
        <v/>
      </c>
      <c r="G333" s="112"/>
      <c r="H333" s="112"/>
      <c r="I333" s="112"/>
      <c r="J333" s="112"/>
      <c r="K333" s="112"/>
      <c r="M333" s="207" t="str">
        <f t="shared" si="25"/>
        <v/>
      </c>
      <c r="O333" s="207" t="str">
        <f t="shared" si="26"/>
        <v/>
      </c>
      <c r="R333" s="207" t="str">
        <f t="shared" si="27"/>
        <v/>
      </c>
      <c r="V333" s="112"/>
      <c r="W333" s="112"/>
      <c r="X333" s="112"/>
      <c r="Y333" s="112"/>
      <c r="Z333" s="112"/>
      <c r="AA333" s="112"/>
      <c r="AB333" s="112"/>
      <c r="AC333" s="112"/>
      <c r="AD333" s="112"/>
      <c r="AE333" s="112"/>
      <c r="AF333" s="112"/>
      <c r="AG333" s="112"/>
      <c r="AI333" s="112"/>
      <c r="AJ333" s="112"/>
      <c r="AK333" s="112"/>
      <c r="AL333" s="112"/>
      <c r="AM333" s="112"/>
      <c r="AN333" s="112"/>
    </row>
    <row r="334" spans="4:40" s="119" customFormat="1" x14ac:dyDescent="0.2">
      <c r="D334" s="207" t="str">
        <f t="shared" si="24"/>
        <v/>
      </c>
      <c r="G334" s="112"/>
      <c r="H334" s="112"/>
      <c r="I334" s="112"/>
      <c r="J334" s="112"/>
      <c r="K334" s="112"/>
      <c r="M334" s="207" t="str">
        <f t="shared" si="25"/>
        <v/>
      </c>
      <c r="O334" s="207" t="str">
        <f t="shared" si="26"/>
        <v/>
      </c>
      <c r="R334" s="207" t="str">
        <f t="shared" si="27"/>
        <v/>
      </c>
      <c r="V334" s="112"/>
      <c r="W334" s="112"/>
      <c r="X334" s="112"/>
      <c r="Y334" s="112"/>
      <c r="Z334" s="112"/>
      <c r="AA334" s="112"/>
      <c r="AB334" s="112"/>
      <c r="AC334" s="112"/>
      <c r="AD334" s="112"/>
      <c r="AE334" s="112"/>
      <c r="AF334" s="112"/>
      <c r="AG334" s="112"/>
      <c r="AI334" s="112"/>
      <c r="AJ334" s="112"/>
      <c r="AK334" s="112"/>
      <c r="AL334" s="112"/>
      <c r="AM334" s="112"/>
      <c r="AN334" s="112"/>
    </row>
    <row r="335" spans="4:40" s="119" customFormat="1" x14ac:dyDescent="0.2">
      <c r="D335" s="207" t="str">
        <f t="shared" si="24"/>
        <v/>
      </c>
      <c r="G335" s="112"/>
      <c r="H335" s="112"/>
      <c r="I335" s="112"/>
      <c r="J335" s="112"/>
      <c r="K335" s="112"/>
      <c r="M335" s="207" t="str">
        <f t="shared" si="25"/>
        <v/>
      </c>
      <c r="O335" s="207" t="str">
        <f t="shared" si="26"/>
        <v/>
      </c>
      <c r="R335" s="207" t="str">
        <f t="shared" si="27"/>
        <v/>
      </c>
      <c r="V335" s="112"/>
      <c r="W335" s="112"/>
      <c r="X335" s="112"/>
      <c r="Y335" s="112"/>
      <c r="Z335" s="112"/>
      <c r="AA335" s="112"/>
      <c r="AB335" s="112"/>
      <c r="AC335" s="112"/>
      <c r="AD335" s="112"/>
      <c r="AE335" s="112"/>
      <c r="AF335" s="112"/>
      <c r="AG335" s="112"/>
      <c r="AI335" s="112"/>
      <c r="AJ335" s="112"/>
      <c r="AK335" s="112"/>
      <c r="AL335" s="112"/>
      <c r="AM335" s="112"/>
      <c r="AN335" s="112"/>
    </row>
    <row r="336" spans="4:40" s="119" customFormat="1" x14ac:dyDescent="0.2">
      <c r="D336" s="207" t="str">
        <f t="shared" si="24"/>
        <v/>
      </c>
      <c r="G336" s="112"/>
      <c r="H336" s="112"/>
      <c r="I336" s="112"/>
      <c r="J336" s="112"/>
      <c r="K336" s="112"/>
      <c r="M336" s="207" t="str">
        <f t="shared" si="25"/>
        <v/>
      </c>
      <c r="O336" s="207" t="str">
        <f t="shared" si="26"/>
        <v/>
      </c>
      <c r="R336" s="207" t="str">
        <f t="shared" si="27"/>
        <v/>
      </c>
      <c r="V336" s="112"/>
      <c r="W336" s="112"/>
      <c r="X336" s="112"/>
      <c r="Y336" s="112"/>
      <c r="Z336" s="112"/>
      <c r="AA336" s="112"/>
      <c r="AB336" s="112"/>
      <c r="AC336" s="112"/>
      <c r="AD336" s="112"/>
      <c r="AE336" s="112"/>
      <c r="AF336" s="112"/>
      <c r="AG336" s="112"/>
      <c r="AI336" s="112"/>
      <c r="AJ336" s="112"/>
      <c r="AK336" s="112"/>
      <c r="AL336" s="112"/>
      <c r="AM336" s="112"/>
      <c r="AN336" s="112"/>
    </row>
    <row r="337" spans="4:40" s="119" customFormat="1" x14ac:dyDescent="0.2">
      <c r="D337" s="207" t="str">
        <f t="shared" si="24"/>
        <v/>
      </c>
      <c r="G337" s="112"/>
      <c r="H337" s="112"/>
      <c r="I337" s="112"/>
      <c r="J337" s="112"/>
      <c r="K337" s="112"/>
      <c r="M337" s="207" t="str">
        <f t="shared" si="25"/>
        <v/>
      </c>
      <c r="O337" s="207" t="str">
        <f t="shared" si="26"/>
        <v/>
      </c>
      <c r="R337" s="207" t="str">
        <f t="shared" si="27"/>
        <v/>
      </c>
      <c r="V337" s="112"/>
      <c r="W337" s="112"/>
      <c r="X337" s="112"/>
      <c r="Y337" s="112"/>
      <c r="Z337" s="112"/>
      <c r="AA337" s="112"/>
      <c r="AB337" s="112"/>
      <c r="AC337" s="112"/>
      <c r="AD337" s="112"/>
      <c r="AE337" s="112"/>
      <c r="AF337" s="112"/>
      <c r="AG337" s="112"/>
      <c r="AI337" s="112"/>
      <c r="AJ337" s="112"/>
      <c r="AK337" s="112"/>
      <c r="AL337" s="112"/>
      <c r="AM337" s="112"/>
      <c r="AN337" s="112"/>
    </row>
    <row r="338" spans="4:40" s="119" customFormat="1" x14ac:dyDescent="0.2">
      <c r="D338" s="207" t="str">
        <f t="shared" si="24"/>
        <v/>
      </c>
      <c r="G338" s="112"/>
      <c r="H338" s="112"/>
      <c r="I338" s="112"/>
      <c r="J338" s="112"/>
      <c r="K338" s="112"/>
      <c r="M338" s="207" t="str">
        <f t="shared" si="25"/>
        <v/>
      </c>
      <c r="O338" s="207" t="str">
        <f t="shared" si="26"/>
        <v/>
      </c>
      <c r="R338" s="207" t="str">
        <f t="shared" si="27"/>
        <v/>
      </c>
      <c r="V338" s="112"/>
      <c r="W338" s="112"/>
      <c r="X338" s="112"/>
      <c r="Y338" s="112"/>
      <c r="Z338" s="112"/>
      <c r="AA338" s="112"/>
      <c r="AB338" s="112"/>
      <c r="AC338" s="112"/>
      <c r="AD338" s="112"/>
      <c r="AE338" s="112"/>
      <c r="AF338" s="112"/>
      <c r="AG338" s="112"/>
      <c r="AI338" s="112"/>
      <c r="AJ338" s="112"/>
      <c r="AK338" s="112"/>
      <c r="AL338" s="112"/>
      <c r="AM338" s="112"/>
      <c r="AN338" s="112"/>
    </row>
    <row r="339" spans="4:40" s="119" customFormat="1" x14ac:dyDescent="0.2">
      <c r="D339" s="207" t="str">
        <f t="shared" si="24"/>
        <v/>
      </c>
      <c r="G339" s="112"/>
      <c r="H339" s="112"/>
      <c r="I339" s="112"/>
      <c r="J339" s="112"/>
      <c r="K339" s="112"/>
      <c r="M339" s="207" t="str">
        <f t="shared" si="25"/>
        <v/>
      </c>
      <c r="O339" s="207" t="str">
        <f t="shared" si="26"/>
        <v/>
      </c>
      <c r="R339" s="207" t="str">
        <f t="shared" si="27"/>
        <v/>
      </c>
      <c r="V339" s="112"/>
      <c r="W339" s="112"/>
      <c r="X339" s="112"/>
      <c r="Y339" s="112"/>
      <c r="Z339" s="112"/>
      <c r="AA339" s="112"/>
      <c r="AB339" s="112"/>
      <c r="AC339" s="112"/>
      <c r="AD339" s="112"/>
      <c r="AE339" s="112"/>
      <c r="AF339" s="112"/>
      <c r="AG339" s="112"/>
      <c r="AI339" s="112"/>
      <c r="AJ339" s="112"/>
      <c r="AK339" s="112"/>
      <c r="AL339" s="112"/>
      <c r="AM339" s="112"/>
      <c r="AN339" s="112"/>
    </row>
    <row r="340" spans="4:40" s="119" customFormat="1" x14ac:dyDescent="0.2">
      <c r="D340" s="207" t="str">
        <f t="shared" si="24"/>
        <v/>
      </c>
      <c r="G340" s="112"/>
      <c r="H340" s="112"/>
      <c r="I340" s="112"/>
      <c r="J340" s="112"/>
      <c r="K340" s="112"/>
      <c r="M340" s="207" t="str">
        <f t="shared" si="25"/>
        <v/>
      </c>
      <c r="O340" s="207" t="str">
        <f t="shared" si="26"/>
        <v/>
      </c>
      <c r="R340" s="207" t="str">
        <f t="shared" si="27"/>
        <v/>
      </c>
      <c r="V340" s="112"/>
      <c r="W340" s="112"/>
      <c r="X340" s="112"/>
      <c r="Y340" s="112"/>
      <c r="Z340" s="112"/>
      <c r="AA340" s="112"/>
      <c r="AB340" s="112"/>
      <c r="AC340" s="112"/>
      <c r="AD340" s="112"/>
      <c r="AE340" s="112"/>
      <c r="AF340" s="112"/>
      <c r="AG340" s="112"/>
      <c r="AI340" s="112"/>
      <c r="AJ340" s="112"/>
      <c r="AK340" s="112"/>
      <c r="AL340" s="112"/>
      <c r="AM340" s="112"/>
      <c r="AN340" s="112"/>
    </row>
    <row r="341" spans="4:40" s="119" customFormat="1" x14ac:dyDescent="0.2">
      <c r="D341" s="207" t="str">
        <f t="shared" si="24"/>
        <v/>
      </c>
      <c r="G341" s="112"/>
      <c r="H341" s="112"/>
      <c r="I341" s="112"/>
      <c r="J341" s="112"/>
      <c r="K341" s="112"/>
      <c r="M341" s="207" t="str">
        <f t="shared" si="25"/>
        <v/>
      </c>
      <c r="O341" s="207" t="str">
        <f t="shared" si="26"/>
        <v/>
      </c>
      <c r="R341" s="207" t="str">
        <f t="shared" si="27"/>
        <v/>
      </c>
      <c r="V341" s="112"/>
      <c r="W341" s="112"/>
      <c r="X341" s="112"/>
      <c r="Y341" s="112"/>
      <c r="Z341" s="112"/>
      <c r="AA341" s="112"/>
      <c r="AB341" s="112"/>
      <c r="AC341" s="112"/>
      <c r="AD341" s="112"/>
      <c r="AE341" s="112"/>
      <c r="AF341" s="112"/>
      <c r="AG341" s="112"/>
      <c r="AI341" s="112"/>
      <c r="AJ341" s="112"/>
      <c r="AK341" s="112"/>
      <c r="AL341" s="112"/>
      <c r="AM341" s="112"/>
      <c r="AN341" s="112"/>
    </row>
    <row r="342" spans="4:40" s="119" customFormat="1" x14ac:dyDescent="0.2">
      <c r="D342" s="207" t="str">
        <f t="shared" si="24"/>
        <v/>
      </c>
      <c r="G342" s="112"/>
      <c r="H342" s="112"/>
      <c r="I342" s="112"/>
      <c r="J342" s="112"/>
      <c r="K342" s="112"/>
      <c r="M342" s="207" t="str">
        <f t="shared" si="25"/>
        <v/>
      </c>
      <c r="O342" s="207" t="str">
        <f t="shared" si="26"/>
        <v/>
      </c>
      <c r="R342" s="207" t="str">
        <f t="shared" si="27"/>
        <v/>
      </c>
      <c r="V342" s="112"/>
      <c r="W342" s="112"/>
      <c r="X342" s="112"/>
      <c r="Y342" s="112"/>
      <c r="Z342" s="112"/>
      <c r="AA342" s="112"/>
      <c r="AB342" s="112"/>
      <c r="AC342" s="112"/>
      <c r="AD342" s="112"/>
      <c r="AE342" s="112"/>
      <c r="AF342" s="112"/>
      <c r="AG342" s="112"/>
      <c r="AI342" s="112"/>
      <c r="AJ342" s="112"/>
      <c r="AK342" s="112"/>
      <c r="AL342" s="112"/>
      <c r="AM342" s="112"/>
      <c r="AN342" s="112"/>
    </row>
    <row r="343" spans="4:40" s="119" customFormat="1" x14ac:dyDescent="0.2">
      <c r="D343" s="207" t="str">
        <f t="shared" si="24"/>
        <v/>
      </c>
      <c r="G343" s="112"/>
      <c r="H343" s="112"/>
      <c r="I343" s="112"/>
      <c r="J343" s="112"/>
      <c r="K343" s="112"/>
      <c r="M343" s="207" t="str">
        <f t="shared" si="25"/>
        <v/>
      </c>
      <c r="O343" s="207" t="str">
        <f t="shared" si="26"/>
        <v/>
      </c>
      <c r="R343" s="207" t="str">
        <f t="shared" si="27"/>
        <v/>
      </c>
      <c r="V343" s="112"/>
      <c r="W343" s="112"/>
      <c r="X343" s="112"/>
      <c r="Y343" s="112"/>
      <c r="Z343" s="112"/>
      <c r="AA343" s="112"/>
      <c r="AB343" s="112"/>
      <c r="AC343" s="112"/>
      <c r="AD343" s="112"/>
      <c r="AE343" s="112"/>
      <c r="AF343" s="112"/>
      <c r="AG343" s="112"/>
      <c r="AI343" s="112"/>
      <c r="AJ343" s="112"/>
      <c r="AK343" s="112"/>
      <c r="AL343" s="112"/>
      <c r="AM343" s="112"/>
      <c r="AN343" s="112"/>
    </row>
    <row r="344" spans="4:40" s="119" customFormat="1" x14ac:dyDescent="0.2">
      <c r="D344" s="207" t="str">
        <f t="shared" si="24"/>
        <v/>
      </c>
      <c r="G344" s="112"/>
      <c r="H344" s="112"/>
      <c r="I344" s="112"/>
      <c r="J344" s="112"/>
      <c r="K344" s="112"/>
      <c r="M344" s="207" t="str">
        <f t="shared" si="25"/>
        <v/>
      </c>
      <c r="O344" s="207" t="str">
        <f t="shared" si="26"/>
        <v/>
      </c>
      <c r="R344" s="207" t="str">
        <f t="shared" si="27"/>
        <v/>
      </c>
      <c r="V344" s="112"/>
      <c r="W344" s="112"/>
      <c r="X344" s="112"/>
      <c r="Y344" s="112"/>
      <c r="Z344" s="112"/>
      <c r="AA344" s="112"/>
      <c r="AB344" s="112"/>
      <c r="AC344" s="112"/>
      <c r="AD344" s="112"/>
      <c r="AE344" s="112"/>
      <c r="AF344" s="112"/>
      <c r="AG344" s="112"/>
      <c r="AI344" s="112"/>
      <c r="AJ344" s="112"/>
      <c r="AK344" s="112"/>
      <c r="AL344" s="112"/>
      <c r="AM344" s="112"/>
      <c r="AN344" s="112"/>
    </row>
    <row r="345" spans="4:40" s="119" customFormat="1" x14ac:dyDescent="0.2">
      <c r="D345" s="207" t="str">
        <f t="shared" si="24"/>
        <v/>
      </c>
      <c r="G345" s="112"/>
      <c r="H345" s="112"/>
      <c r="I345" s="112"/>
      <c r="J345" s="112"/>
      <c r="K345" s="112"/>
      <c r="M345" s="207" t="str">
        <f t="shared" si="25"/>
        <v/>
      </c>
      <c r="O345" s="207" t="str">
        <f t="shared" si="26"/>
        <v/>
      </c>
      <c r="R345" s="207" t="str">
        <f t="shared" si="27"/>
        <v/>
      </c>
      <c r="V345" s="112"/>
      <c r="W345" s="112"/>
      <c r="X345" s="112"/>
      <c r="Y345" s="112"/>
      <c r="Z345" s="112"/>
      <c r="AA345" s="112"/>
      <c r="AB345" s="112"/>
      <c r="AC345" s="112"/>
      <c r="AD345" s="112"/>
      <c r="AE345" s="112"/>
      <c r="AF345" s="112"/>
      <c r="AG345" s="112"/>
      <c r="AI345" s="112"/>
      <c r="AJ345" s="112"/>
      <c r="AK345" s="112"/>
      <c r="AL345" s="112"/>
      <c r="AM345" s="112"/>
      <c r="AN345" s="112"/>
    </row>
    <row r="346" spans="4:40" s="119" customFormat="1" x14ac:dyDescent="0.2">
      <c r="D346" s="207" t="str">
        <f t="shared" si="24"/>
        <v/>
      </c>
      <c r="G346" s="112"/>
      <c r="H346" s="112"/>
      <c r="I346" s="112"/>
      <c r="J346" s="112"/>
      <c r="K346" s="112"/>
      <c r="M346" s="207" t="str">
        <f t="shared" si="25"/>
        <v/>
      </c>
      <c r="O346" s="207" t="str">
        <f t="shared" si="26"/>
        <v/>
      </c>
      <c r="R346" s="207" t="str">
        <f t="shared" si="27"/>
        <v/>
      </c>
      <c r="V346" s="112"/>
      <c r="W346" s="112"/>
      <c r="X346" s="112"/>
      <c r="Y346" s="112"/>
      <c r="Z346" s="112"/>
      <c r="AA346" s="112"/>
      <c r="AB346" s="112"/>
      <c r="AC346" s="112"/>
      <c r="AD346" s="112"/>
      <c r="AE346" s="112"/>
      <c r="AF346" s="112"/>
      <c r="AG346" s="112"/>
      <c r="AI346" s="112"/>
      <c r="AJ346" s="112"/>
      <c r="AK346" s="112"/>
      <c r="AL346" s="112"/>
      <c r="AM346" s="112"/>
      <c r="AN346" s="112"/>
    </row>
    <row r="347" spans="4:40" s="119" customFormat="1" x14ac:dyDescent="0.2">
      <c r="D347" s="207" t="str">
        <f t="shared" si="24"/>
        <v/>
      </c>
      <c r="G347" s="112"/>
      <c r="H347" s="112"/>
      <c r="I347" s="112"/>
      <c r="J347" s="112"/>
      <c r="K347" s="112"/>
      <c r="M347" s="207" t="str">
        <f t="shared" si="25"/>
        <v/>
      </c>
      <c r="O347" s="207" t="str">
        <f t="shared" si="26"/>
        <v/>
      </c>
      <c r="R347" s="207" t="str">
        <f t="shared" si="27"/>
        <v/>
      </c>
      <c r="V347" s="112"/>
      <c r="W347" s="112"/>
      <c r="X347" s="112"/>
      <c r="Y347" s="112"/>
      <c r="Z347" s="112"/>
      <c r="AA347" s="112"/>
      <c r="AB347" s="112"/>
      <c r="AC347" s="112"/>
      <c r="AD347" s="112"/>
      <c r="AE347" s="112"/>
      <c r="AF347" s="112"/>
      <c r="AG347" s="112"/>
      <c r="AI347" s="112"/>
      <c r="AJ347" s="112"/>
      <c r="AK347" s="112"/>
      <c r="AL347" s="112"/>
      <c r="AM347" s="112"/>
      <c r="AN347" s="112"/>
    </row>
    <row r="348" spans="4:40" s="119" customFormat="1" x14ac:dyDescent="0.2">
      <c r="D348" s="207" t="str">
        <f t="shared" si="24"/>
        <v/>
      </c>
      <c r="G348" s="112"/>
      <c r="H348" s="112"/>
      <c r="I348" s="112"/>
      <c r="J348" s="112"/>
      <c r="K348" s="112"/>
      <c r="M348" s="207" t="str">
        <f t="shared" si="25"/>
        <v/>
      </c>
      <c r="O348" s="207" t="str">
        <f t="shared" si="26"/>
        <v/>
      </c>
      <c r="R348" s="207" t="str">
        <f t="shared" si="27"/>
        <v/>
      </c>
      <c r="V348" s="112"/>
      <c r="W348" s="112"/>
      <c r="X348" s="112"/>
      <c r="Y348" s="112"/>
      <c r="Z348" s="112"/>
      <c r="AA348" s="112"/>
      <c r="AB348" s="112"/>
      <c r="AC348" s="112"/>
      <c r="AD348" s="112"/>
      <c r="AE348" s="112"/>
      <c r="AF348" s="112"/>
      <c r="AG348" s="112"/>
      <c r="AI348" s="112"/>
      <c r="AJ348" s="112"/>
      <c r="AK348" s="112"/>
      <c r="AL348" s="112"/>
      <c r="AM348" s="112"/>
      <c r="AN348" s="112"/>
    </row>
    <row r="349" spans="4:40" s="119" customFormat="1" x14ac:dyDescent="0.2">
      <c r="D349" s="207" t="str">
        <f t="shared" si="24"/>
        <v/>
      </c>
      <c r="G349" s="112"/>
      <c r="H349" s="112"/>
      <c r="I349" s="112"/>
      <c r="J349" s="112"/>
      <c r="K349" s="112"/>
      <c r="M349" s="207" t="str">
        <f t="shared" si="25"/>
        <v/>
      </c>
      <c r="O349" s="207" t="str">
        <f t="shared" si="26"/>
        <v/>
      </c>
      <c r="R349" s="207" t="str">
        <f t="shared" si="27"/>
        <v/>
      </c>
      <c r="V349" s="112"/>
      <c r="W349" s="112"/>
      <c r="X349" s="112"/>
      <c r="Y349" s="112"/>
      <c r="Z349" s="112"/>
      <c r="AA349" s="112"/>
      <c r="AB349" s="112"/>
      <c r="AC349" s="112"/>
      <c r="AD349" s="112"/>
      <c r="AE349" s="112"/>
      <c r="AF349" s="112"/>
      <c r="AG349" s="112"/>
      <c r="AI349" s="112"/>
      <c r="AJ349" s="112"/>
      <c r="AK349" s="112"/>
      <c r="AL349" s="112"/>
      <c r="AM349" s="112"/>
      <c r="AN349" s="112"/>
    </row>
    <row r="350" spans="4:40" s="119" customFormat="1" x14ac:dyDescent="0.2">
      <c r="D350" s="207" t="str">
        <f t="shared" si="24"/>
        <v/>
      </c>
      <c r="G350" s="112"/>
      <c r="H350" s="112"/>
      <c r="I350" s="112"/>
      <c r="J350" s="112"/>
      <c r="K350" s="112"/>
      <c r="M350" s="207" t="str">
        <f t="shared" si="25"/>
        <v/>
      </c>
      <c r="O350" s="207" t="str">
        <f t="shared" si="26"/>
        <v/>
      </c>
      <c r="R350" s="207" t="str">
        <f t="shared" si="27"/>
        <v/>
      </c>
      <c r="V350" s="112"/>
      <c r="W350" s="112"/>
      <c r="X350" s="112"/>
      <c r="Y350" s="112"/>
      <c r="Z350" s="112"/>
      <c r="AA350" s="112"/>
      <c r="AB350" s="112"/>
      <c r="AC350" s="112"/>
      <c r="AD350" s="112"/>
      <c r="AE350" s="112"/>
      <c r="AF350" s="112"/>
      <c r="AG350" s="112"/>
      <c r="AI350" s="112"/>
      <c r="AJ350" s="112"/>
      <c r="AK350" s="112"/>
      <c r="AL350" s="112"/>
      <c r="AM350" s="112"/>
      <c r="AN350" s="112"/>
    </row>
    <row r="351" spans="4:40" s="119" customFormat="1" x14ac:dyDescent="0.2">
      <c r="D351" s="207" t="str">
        <f t="shared" si="24"/>
        <v/>
      </c>
      <c r="G351" s="112"/>
      <c r="H351" s="112"/>
      <c r="I351" s="112"/>
      <c r="J351" s="112"/>
      <c r="K351" s="112"/>
      <c r="M351" s="207" t="str">
        <f t="shared" si="25"/>
        <v/>
      </c>
      <c r="O351" s="207" t="str">
        <f t="shared" si="26"/>
        <v/>
      </c>
      <c r="R351" s="207" t="str">
        <f t="shared" si="27"/>
        <v/>
      </c>
      <c r="V351" s="112"/>
      <c r="W351" s="112"/>
      <c r="X351" s="112"/>
      <c r="Y351" s="112"/>
      <c r="Z351" s="112"/>
      <c r="AA351" s="112"/>
      <c r="AB351" s="112"/>
      <c r="AC351" s="112"/>
      <c r="AD351" s="112"/>
      <c r="AE351" s="112"/>
      <c r="AF351" s="112"/>
      <c r="AG351" s="112"/>
      <c r="AI351" s="112"/>
      <c r="AJ351" s="112"/>
      <c r="AK351" s="112"/>
      <c r="AL351" s="112"/>
      <c r="AM351" s="112"/>
      <c r="AN351" s="112"/>
    </row>
    <row r="352" spans="4:40" s="119" customFormat="1" x14ac:dyDescent="0.2">
      <c r="D352" s="207" t="str">
        <f t="shared" si="24"/>
        <v/>
      </c>
      <c r="G352" s="112"/>
      <c r="H352" s="112"/>
      <c r="I352" s="112"/>
      <c r="J352" s="112"/>
      <c r="K352" s="112"/>
      <c r="M352" s="207" t="str">
        <f t="shared" si="25"/>
        <v/>
      </c>
      <c r="O352" s="207" t="str">
        <f t="shared" si="26"/>
        <v/>
      </c>
      <c r="R352" s="207" t="str">
        <f t="shared" si="27"/>
        <v/>
      </c>
      <c r="V352" s="112"/>
      <c r="W352" s="112"/>
      <c r="X352" s="112"/>
      <c r="Y352" s="112"/>
      <c r="Z352" s="112"/>
      <c r="AA352" s="112"/>
      <c r="AB352" s="112"/>
      <c r="AC352" s="112"/>
      <c r="AD352" s="112"/>
      <c r="AE352" s="112"/>
      <c r="AF352" s="112"/>
      <c r="AG352" s="112"/>
      <c r="AI352" s="112"/>
      <c r="AJ352" s="112"/>
      <c r="AK352" s="112"/>
      <c r="AL352" s="112"/>
      <c r="AM352" s="112"/>
      <c r="AN352" s="112"/>
    </row>
    <row r="353" spans="4:40" s="119" customFormat="1" x14ac:dyDescent="0.2">
      <c r="D353" s="207" t="str">
        <f t="shared" si="24"/>
        <v/>
      </c>
      <c r="G353" s="112"/>
      <c r="H353" s="112"/>
      <c r="I353" s="112"/>
      <c r="J353" s="112"/>
      <c r="K353" s="112"/>
      <c r="M353" s="207" t="str">
        <f t="shared" si="25"/>
        <v/>
      </c>
      <c r="O353" s="207" t="str">
        <f t="shared" si="26"/>
        <v/>
      </c>
      <c r="R353" s="207" t="str">
        <f t="shared" si="27"/>
        <v/>
      </c>
      <c r="V353" s="112"/>
      <c r="W353" s="112"/>
      <c r="X353" s="112"/>
      <c r="Y353" s="112"/>
      <c r="Z353" s="112"/>
      <c r="AA353" s="112"/>
      <c r="AB353" s="112"/>
      <c r="AC353" s="112"/>
      <c r="AD353" s="112"/>
      <c r="AE353" s="112"/>
      <c r="AF353" s="112"/>
      <c r="AG353" s="112"/>
      <c r="AI353" s="112"/>
      <c r="AJ353" s="112"/>
      <c r="AK353" s="112"/>
      <c r="AL353" s="112"/>
      <c r="AM353" s="112"/>
      <c r="AN353" s="112"/>
    </row>
    <row r="354" spans="4:40" s="119" customFormat="1" x14ac:dyDescent="0.2">
      <c r="D354" s="207" t="str">
        <f t="shared" si="24"/>
        <v/>
      </c>
      <c r="G354" s="112"/>
      <c r="H354" s="112"/>
      <c r="I354" s="112"/>
      <c r="J354" s="112"/>
      <c r="K354" s="112"/>
      <c r="M354" s="207" t="str">
        <f t="shared" si="25"/>
        <v/>
      </c>
      <c r="O354" s="207" t="str">
        <f t="shared" si="26"/>
        <v/>
      </c>
      <c r="R354" s="207" t="str">
        <f t="shared" si="27"/>
        <v/>
      </c>
      <c r="V354" s="112"/>
      <c r="W354" s="112"/>
      <c r="X354" s="112"/>
      <c r="Y354" s="112"/>
      <c r="Z354" s="112"/>
      <c r="AA354" s="112"/>
      <c r="AB354" s="112"/>
      <c r="AC354" s="112"/>
      <c r="AD354" s="112"/>
      <c r="AE354" s="112"/>
      <c r="AF354" s="112"/>
      <c r="AG354" s="112"/>
      <c r="AI354" s="112"/>
      <c r="AJ354" s="112"/>
      <c r="AK354" s="112"/>
      <c r="AL354" s="112"/>
      <c r="AM354" s="112"/>
      <c r="AN354" s="112"/>
    </row>
    <row r="355" spans="4:40" s="119" customFormat="1" x14ac:dyDescent="0.2">
      <c r="D355" s="207" t="str">
        <f t="shared" si="24"/>
        <v/>
      </c>
      <c r="G355" s="112"/>
      <c r="H355" s="112"/>
      <c r="I355" s="112"/>
      <c r="J355" s="112"/>
      <c r="K355" s="112"/>
      <c r="M355" s="207" t="str">
        <f t="shared" si="25"/>
        <v/>
      </c>
      <c r="O355" s="207" t="str">
        <f t="shared" si="26"/>
        <v/>
      </c>
      <c r="R355" s="207" t="str">
        <f t="shared" si="27"/>
        <v/>
      </c>
      <c r="V355" s="112"/>
      <c r="W355" s="112"/>
      <c r="X355" s="112"/>
      <c r="Y355" s="112"/>
      <c r="Z355" s="112"/>
      <c r="AA355" s="112"/>
      <c r="AB355" s="112"/>
      <c r="AC355" s="112"/>
      <c r="AD355" s="112"/>
      <c r="AE355" s="112"/>
      <c r="AF355" s="112"/>
      <c r="AG355" s="112"/>
      <c r="AI355" s="112"/>
      <c r="AJ355" s="112"/>
      <c r="AK355" s="112"/>
      <c r="AL355" s="112"/>
      <c r="AM355" s="112"/>
      <c r="AN355" s="112"/>
    </row>
    <row r="356" spans="4:40" s="119" customFormat="1" x14ac:dyDescent="0.2">
      <c r="D356" s="207" t="str">
        <f t="shared" si="24"/>
        <v/>
      </c>
      <c r="G356" s="112"/>
      <c r="H356" s="112"/>
      <c r="I356" s="112"/>
      <c r="J356" s="112"/>
      <c r="K356" s="112"/>
      <c r="M356" s="207" t="str">
        <f t="shared" si="25"/>
        <v/>
      </c>
      <c r="O356" s="207" t="str">
        <f t="shared" si="26"/>
        <v/>
      </c>
      <c r="R356" s="207" t="str">
        <f t="shared" si="27"/>
        <v/>
      </c>
      <c r="V356" s="112"/>
      <c r="W356" s="112"/>
      <c r="X356" s="112"/>
      <c r="Y356" s="112"/>
      <c r="Z356" s="112"/>
      <c r="AA356" s="112"/>
      <c r="AB356" s="112"/>
      <c r="AC356" s="112"/>
      <c r="AD356" s="112"/>
      <c r="AE356" s="112"/>
      <c r="AF356" s="112"/>
      <c r="AG356" s="112"/>
      <c r="AI356" s="112"/>
      <c r="AJ356" s="112"/>
      <c r="AK356" s="112"/>
      <c r="AL356" s="112"/>
      <c r="AM356" s="112"/>
      <c r="AN356" s="112"/>
    </row>
    <row r="357" spans="4:40" s="119" customFormat="1" x14ac:dyDescent="0.2">
      <c r="D357" s="207" t="str">
        <f t="shared" si="24"/>
        <v/>
      </c>
      <c r="G357" s="112"/>
      <c r="H357" s="112"/>
      <c r="I357" s="112"/>
      <c r="J357" s="112"/>
      <c r="K357" s="112"/>
      <c r="M357" s="207" t="str">
        <f t="shared" si="25"/>
        <v/>
      </c>
      <c r="O357" s="207" t="str">
        <f t="shared" si="26"/>
        <v/>
      </c>
      <c r="R357" s="207" t="str">
        <f t="shared" si="27"/>
        <v/>
      </c>
      <c r="V357" s="112"/>
      <c r="W357" s="112"/>
      <c r="X357" s="112"/>
      <c r="Y357" s="112"/>
      <c r="Z357" s="112"/>
      <c r="AA357" s="112"/>
      <c r="AB357" s="112"/>
      <c r="AC357" s="112"/>
      <c r="AD357" s="112"/>
      <c r="AE357" s="112"/>
      <c r="AF357" s="112"/>
      <c r="AG357" s="112"/>
      <c r="AI357" s="112"/>
      <c r="AJ357" s="112"/>
      <c r="AK357" s="112"/>
      <c r="AL357" s="112"/>
      <c r="AM357" s="112"/>
      <c r="AN357" s="112"/>
    </row>
    <row r="358" spans="4:40" s="119" customFormat="1" x14ac:dyDescent="0.2">
      <c r="D358" s="207" t="str">
        <f t="shared" si="24"/>
        <v/>
      </c>
      <c r="G358" s="112"/>
      <c r="H358" s="112"/>
      <c r="I358" s="112"/>
      <c r="J358" s="112"/>
      <c r="K358" s="112"/>
      <c r="M358" s="207" t="str">
        <f t="shared" si="25"/>
        <v/>
      </c>
      <c r="O358" s="207" t="str">
        <f t="shared" si="26"/>
        <v/>
      </c>
      <c r="R358" s="207" t="str">
        <f t="shared" si="27"/>
        <v/>
      </c>
      <c r="V358" s="112"/>
      <c r="W358" s="112"/>
      <c r="X358" s="112"/>
      <c r="Y358" s="112"/>
      <c r="Z358" s="112"/>
      <c r="AA358" s="112"/>
      <c r="AB358" s="112"/>
      <c r="AC358" s="112"/>
      <c r="AD358" s="112"/>
      <c r="AE358" s="112"/>
      <c r="AF358" s="112"/>
      <c r="AG358" s="112"/>
      <c r="AI358" s="112"/>
      <c r="AJ358" s="112"/>
      <c r="AK358" s="112"/>
      <c r="AL358" s="112"/>
      <c r="AM358" s="112"/>
      <c r="AN358" s="112"/>
    </row>
    <row r="359" spans="4:40" s="119" customFormat="1" x14ac:dyDescent="0.2">
      <c r="D359" s="207" t="str">
        <f t="shared" si="24"/>
        <v/>
      </c>
      <c r="G359" s="112"/>
      <c r="H359" s="112"/>
      <c r="I359" s="112"/>
      <c r="J359" s="112"/>
      <c r="K359" s="112"/>
      <c r="M359" s="207" t="str">
        <f t="shared" si="25"/>
        <v/>
      </c>
      <c r="O359" s="207" t="str">
        <f t="shared" si="26"/>
        <v/>
      </c>
      <c r="R359" s="207" t="str">
        <f t="shared" si="27"/>
        <v/>
      </c>
      <c r="V359" s="112"/>
      <c r="W359" s="112"/>
      <c r="X359" s="112"/>
      <c r="Y359" s="112"/>
      <c r="Z359" s="112"/>
      <c r="AA359" s="112"/>
      <c r="AB359" s="112"/>
      <c r="AC359" s="112"/>
      <c r="AD359" s="112"/>
      <c r="AE359" s="112"/>
      <c r="AF359" s="112"/>
      <c r="AG359" s="112"/>
      <c r="AI359" s="112"/>
      <c r="AJ359" s="112"/>
      <c r="AK359" s="112"/>
      <c r="AL359" s="112"/>
      <c r="AM359" s="112"/>
      <c r="AN359" s="112"/>
    </row>
    <row r="360" spans="4:40" s="119" customFormat="1" x14ac:dyDescent="0.2">
      <c r="D360" s="207" t="str">
        <f t="shared" si="24"/>
        <v/>
      </c>
      <c r="G360" s="112"/>
      <c r="H360" s="112"/>
      <c r="I360" s="112"/>
      <c r="J360" s="112"/>
      <c r="K360" s="112"/>
      <c r="M360" s="207" t="str">
        <f t="shared" si="25"/>
        <v/>
      </c>
      <c r="O360" s="207" t="str">
        <f t="shared" si="26"/>
        <v/>
      </c>
      <c r="R360" s="207" t="str">
        <f t="shared" si="27"/>
        <v/>
      </c>
      <c r="V360" s="112"/>
      <c r="W360" s="112"/>
      <c r="X360" s="112"/>
      <c r="Y360" s="112"/>
      <c r="Z360" s="112"/>
      <c r="AA360" s="112"/>
      <c r="AB360" s="112"/>
      <c r="AC360" s="112"/>
      <c r="AD360" s="112"/>
      <c r="AE360" s="112"/>
      <c r="AF360" s="112"/>
      <c r="AG360" s="112"/>
      <c r="AI360" s="112"/>
      <c r="AJ360" s="112"/>
      <c r="AK360" s="112"/>
      <c r="AL360" s="112"/>
      <c r="AM360" s="112"/>
      <c r="AN360" s="112"/>
    </row>
    <row r="361" spans="4:40" s="119" customFormat="1" x14ac:dyDescent="0.2">
      <c r="D361" s="207" t="str">
        <f t="shared" si="24"/>
        <v/>
      </c>
      <c r="G361" s="112"/>
      <c r="H361" s="112"/>
      <c r="I361" s="112"/>
      <c r="J361" s="112"/>
      <c r="K361" s="112"/>
      <c r="M361" s="207" t="str">
        <f t="shared" si="25"/>
        <v/>
      </c>
      <c r="O361" s="207" t="str">
        <f t="shared" si="26"/>
        <v/>
      </c>
      <c r="R361" s="207" t="str">
        <f t="shared" si="27"/>
        <v/>
      </c>
      <c r="V361" s="112"/>
      <c r="W361" s="112"/>
      <c r="X361" s="112"/>
      <c r="Y361" s="112"/>
      <c r="Z361" s="112"/>
      <c r="AA361" s="112"/>
      <c r="AB361" s="112"/>
      <c r="AC361" s="112"/>
      <c r="AD361" s="112"/>
      <c r="AE361" s="112"/>
      <c r="AF361" s="112"/>
      <c r="AG361" s="112"/>
      <c r="AI361" s="112"/>
      <c r="AJ361" s="112"/>
      <c r="AK361" s="112"/>
      <c r="AL361" s="112"/>
      <c r="AM361" s="112"/>
      <c r="AN361" s="112"/>
    </row>
    <row r="362" spans="4:40" s="119" customFormat="1" x14ac:dyDescent="0.2">
      <c r="D362" s="207" t="str">
        <f t="shared" si="24"/>
        <v/>
      </c>
      <c r="G362" s="112"/>
      <c r="H362" s="112"/>
      <c r="I362" s="112"/>
      <c r="J362" s="112"/>
      <c r="K362" s="112"/>
      <c r="M362" s="207" t="str">
        <f t="shared" si="25"/>
        <v/>
      </c>
      <c r="O362" s="207" t="str">
        <f t="shared" si="26"/>
        <v/>
      </c>
      <c r="R362" s="207" t="str">
        <f t="shared" si="27"/>
        <v/>
      </c>
      <c r="V362" s="112"/>
      <c r="W362" s="112"/>
      <c r="X362" s="112"/>
      <c r="Y362" s="112"/>
      <c r="Z362" s="112"/>
      <c r="AA362" s="112"/>
      <c r="AB362" s="112"/>
      <c r="AC362" s="112"/>
      <c r="AD362" s="112"/>
      <c r="AE362" s="112"/>
      <c r="AF362" s="112"/>
      <c r="AG362" s="112"/>
      <c r="AI362" s="112"/>
      <c r="AJ362" s="112"/>
      <c r="AK362" s="112"/>
      <c r="AL362" s="112"/>
      <c r="AM362" s="112"/>
      <c r="AN362" s="112"/>
    </row>
    <row r="363" spans="4:40" s="119" customFormat="1" x14ac:dyDescent="0.2">
      <c r="D363" s="207" t="str">
        <f t="shared" si="24"/>
        <v/>
      </c>
      <c r="G363" s="112"/>
      <c r="H363" s="112"/>
      <c r="I363" s="112"/>
      <c r="J363" s="112"/>
      <c r="K363" s="112"/>
      <c r="M363" s="207" t="str">
        <f t="shared" si="25"/>
        <v/>
      </c>
      <c r="O363" s="207" t="str">
        <f t="shared" si="26"/>
        <v/>
      </c>
      <c r="R363" s="207" t="str">
        <f t="shared" si="27"/>
        <v/>
      </c>
      <c r="V363" s="112"/>
      <c r="W363" s="112"/>
      <c r="X363" s="112"/>
      <c r="Y363" s="112"/>
      <c r="Z363" s="112"/>
      <c r="AA363" s="112"/>
      <c r="AB363" s="112"/>
      <c r="AC363" s="112"/>
      <c r="AD363" s="112"/>
      <c r="AE363" s="112"/>
      <c r="AF363" s="112"/>
      <c r="AG363" s="112"/>
      <c r="AI363" s="112"/>
      <c r="AJ363" s="112"/>
      <c r="AK363" s="112"/>
      <c r="AL363" s="112"/>
      <c r="AM363" s="112"/>
      <c r="AN363" s="112"/>
    </row>
    <row r="364" spans="4:40" s="119" customFormat="1" x14ac:dyDescent="0.2">
      <c r="D364" s="207" t="str">
        <f t="shared" si="24"/>
        <v/>
      </c>
      <c r="G364" s="112"/>
      <c r="H364" s="112"/>
      <c r="I364" s="112"/>
      <c r="J364" s="112"/>
      <c r="K364" s="112"/>
      <c r="M364" s="207" t="str">
        <f t="shared" si="25"/>
        <v/>
      </c>
      <c r="O364" s="207" t="str">
        <f t="shared" si="26"/>
        <v/>
      </c>
      <c r="R364" s="207" t="str">
        <f t="shared" si="27"/>
        <v/>
      </c>
      <c r="V364" s="112"/>
      <c r="W364" s="112"/>
      <c r="X364" s="112"/>
      <c r="Y364" s="112"/>
      <c r="Z364" s="112"/>
      <c r="AA364" s="112"/>
      <c r="AB364" s="112"/>
      <c r="AC364" s="112"/>
      <c r="AD364" s="112"/>
      <c r="AE364" s="112"/>
      <c r="AF364" s="112"/>
      <c r="AG364" s="112"/>
      <c r="AI364" s="112"/>
      <c r="AJ364" s="112"/>
      <c r="AK364" s="112"/>
      <c r="AL364" s="112"/>
      <c r="AM364" s="112"/>
      <c r="AN364" s="112"/>
    </row>
    <row r="365" spans="4:40" s="119" customFormat="1" x14ac:dyDescent="0.2">
      <c r="D365" s="207" t="str">
        <f t="shared" si="24"/>
        <v/>
      </c>
      <c r="G365" s="112"/>
      <c r="H365" s="112"/>
      <c r="I365" s="112"/>
      <c r="J365" s="112"/>
      <c r="K365" s="112"/>
      <c r="M365" s="207" t="str">
        <f t="shared" si="25"/>
        <v/>
      </c>
      <c r="O365" s="207" t="str">
        <f t="shared" si="26"/>
        <v/>
      </c>
      <c r="R365" s="207" t="str">
        <f t="shared" si="27"/>
        <v/>
      </c>
      <c r="V365" s="112"/>
      <c r="W365" s="112"/>
      <c r="X365" s="112"/>
      <c r="Y365" s="112"/>
      <c r="Z365" s="112"/>
      <c r="AA365" s="112"/>
      <c r="AB365" s="112"/>
      <c r="AC365" s="112"/>
      <c r="AD365" s="112"/>
      <c r="AE365" s="112"/>
      <c r="AF365" s="112"/>
      <c r="AG365" s="112"/>
      <c r="AI365" s="112"/>
      <c r="AJ365" s="112"/>
      <c r="AK365" s="112"/>
      <c r="AL365" s="112"/>
      <c r="AM365" s="112"/>
      <c r="AN365" s="112"/>
    </row>
    <row r="366" spans="4:40" s="119" customFormat="1" x14ac:dyDescent="0.2">
      <c r="D366" s="207" t="str">
        <f t="shared" si="24"/>
        <v/>
      </c>
      <c r="G366" s="112"/>
      <c r="H366" s="112"/>
      <c r="I366" s="112"/>
      <c r="J366" s="112"/>
      <c r="K366" s="112"/>
      <c r="M366" s="207" t="str">
        <f t="shared" si="25"/>
        <v/>
      </c>
      <c r="O366" s="207" t="str">
        <f t="shared" si="26"/>
        <v/>
      </c>
      <c r="R366" s="207" t="str">
        <f t="shared" si="27"/>
        <v/>
      </c>
      <c r="V366" s="112"/>
      <c r="W366" s="112"/>
      <c r="X366" s="112"/>
      <c r="Y366" s="112"/>
      <c r="Z366" s="112"/>
      <c r="AA366" s="112"/>
      <c r="AB366" s="112"/>
      <c r="AC366" s="112"/>
      <c r="AD366" s="112"/>
      <c r="AE366" s="112"/>
      <c r="AF366" s="112"/>
      <c r="AG366" s="112"/>
      <c r="AI366" s="112"/>
      <c r="AJ366" s="112"/>
      <c r="AK366" s="112"/>
      <c r="AL366" s="112"/>
      <c r="AM366" s="112"/>
      <c r="AN366" s="112"/>
    </row>
    <row r="367" spans="4:40" s="119" customFormat="1" x14ac:dyDescent="0.2">
      <c r="D367" s="207" t="str">
        <f t="shared" si="24"/>
        <v/>
      </c>
      <c r="G367" s="112"/>
      <c r="H367" s="112"/>
      <c r="I367" s="112"/>
      <c r="J367" s="112"/>
      <c r="K367" s="112"/>
      <c r="M367" s="207" t="str">
        <f t="shared" si="25"/>
        <v/>
      </c>
      <c r="O367" s="207" t="str">
        <f t="shared" si="26"/>
        <v/>
      </c>
      <c r="R367" s="207" t="str">
        <f t="shared" si="27"/>
        <v/>
      </c>
      <c r="V367" s="112"/>
      <c r="W367" s="112"/>
      <c r="X367" s="112"/>
      <c r="Y367" s="112"/>
      <c r="Z367" s="112"/>
      <c r="AA367" s="112"/>
      <c r="AB367" s="112"/>
      <c r="AC367" s="112"/>
      <c r="AD367" s="112"/>
      <c r="AE367" s="112"/>
      <c r="AF367" s="112"/>
      <c r="AG367" s="112"/>
      <c r="AI367" s="112"/>
      <c r="AJ367" s="112"/>
      <c r="AK367" s="112"/>
      <c r="AL367" s="112"/>
      <c r="AM367" s="112"/>
      <c r="AN367" s="112"/>
    </row>
    <row r="368" spans="4:40" s="119" customFormat="1" x14ac:dyDescent="0.2">
      <c r="D368" s="207" t="str">
        <f t="shared" si="24"/>
        <v/>
      </c>
      <c r="G368" s="112"/>
      <c r="H368" s="112"/>
      <c r="I368" s="112"/>
      <c r="J368" s="112"/>
      <c r="K368" s="112"/>
      <c r="M368" s="207" t="str">
        <f t="shared" si="25"/>
        <v/>
      </c>
      <c r="O368" s="207" t="str">
        <f t="shared" si="26"/>
        <v/>
      </c>
      <c r="R368" s="207" t="str">
        <f t="shared" si="27"/>
        <v/>
      </c>
      <c r="V368" s="112"/>
      <c r="W368" s="112"/>
      <c r="X368" s="112"/>
      <c r="Y368" s="112"/>
      <c r="Z368" s="112"/>
      <c r="AA368" s="112"/>
      <c r="AB368" s="112"/>
      <c r="AC368" s="112"/>
      <c r="AD368" s="112"/>
      <c r="AE368" s="112"/>
      <c r="AF368" s="112"/>
      <c r="AG368" s="112"/>
      <c r="AI368" s="112"/>
      <c r="AJ368" s="112"/>
      <c r="AK368" s="112"/>
      <c r="AL368" s="112"/>
      <c r="AM368" s="112"/>
      <c r="AN368" s="112"/>
    </row>
    <row r="369" spans="4:40" s="119" customFormat="1" x14ac:dyDescent="0.2">
      <c r="D369" s="207" t="str">
        <f t="shared" si="24"/>
        <v/>
      </c>
      <c r="G369" s="112"/>
      <c r="H369" s="112"/>
      <c r="I369" s="112"/>
      <c r="J369" s="112"/>
      <c r="K369" s="112"/>
      <c r="M369" s="207" t="str">
        <f t="shared" si="25"/>
        <v/>
      </c>
      <c r="O369" s="207" t="str">
        <f t="shared" si="26"/>
        <v/>
      </c>
      <c r="R369" s="207" t="str">
        <f t="shared" si="27"/>
        <v/>
      </c>
      <c r="V369" s="112"/>
      <c r="W369" s="112"/>
      <c r="X369" s="112"/>
      <c r="Y369" s="112"/>
      <c r="Z369" s="112"/>
      <c r="AA369" s="112"/>
      <c r="AB369" s="112"/>
      <c r="AC369" s="112"/>
      <c r="AD369" s="112"/>
      <c r="AE369" s="112"/>
      <c r="AF369" s="112"/>
      <c r="AG369" s="112"/>
      <c r="AI369" s="112"/>
      <c r="AJ369" s="112"/>
      <c r="AK369" s="112"/>
      <c r="AL369" s="112"/>
      <c r="AM369" s="112"/>
      <c r="AN369" s="112"/>
    </row>
    <row r="370" spans="4:40" s="119" customFormat="1" x14ac:dyDescent="0.2">
      <c r="D370" s="207" t="str">
        <f t="shared" si="24"/>
        <v/>
      </c>
      <c r="G370" s="112"/>
      <c r="H370" s="112"/>
      <c r="I370" s="112"/>
      <c r="J370" s="112"/>
      <c r="K370" s="112"/>
      <c r="M370" s="207" t="str">
        <f t="shared" si="25"/>
        <v/>
      </c>
      <c r="O370" s="207" t="str">
        <f t="shared" si="26"/>
        <v/>
      </c>
      <c r="R370" s="207" t="str">
        <f t="shared" si="27"/>
        <v/>
      </c>
      <c r="V370" s="112"/>
      <c r="W370" s="112"/>
      <c r="X370" s="112"/>
      <c r="Y370" s="112"/>
      <c r="Z370" s="112"/>
      <c r="AA370" s="112"/>
      <c r="AB370" s="112"/>
      <c r="AC370" s="112"/>
      <c r="AD370" s="112"/>
      <c r="AE370" s="112"/>
      <c r="AF370" s="112"/>
      <c r="AG370" s="112"/>
      <c r="AI370" s="112"/>
      <c r="AJ370" s="112"/>
      <c r="AK370" s="112"/>
      <c r="AL370" s="112"/>
      <c r="AM370" s="112"/>
      <c r="AN370" s="112"/>
    </row>
    <row r="371" spans="4:40" s="119" customFormat="1" x14ac:dyDescent="0.2">
      <c r="D371" s="207" t="str">
        <f t="shared" si="24"/>
        <v/>
      </c>
      <c r="G371" s="112"/>
      <c r="H371" s="112"/>
      <c r="I371" s="112"/>
      <c r="J371" s="112"/>
      <c r="K371" s="112"/>
      <c r="M371" s="207" t="str">
        <f t="shared" si="25"/>
        <v/>
      </c>
      <c r="O371" s="207" t="str">
        <f t="shared" si="26"/>
        <v/>
      </c>
      <c r="R371" s="207" t="str">
        <f t="shared" si="27"/>
        <v/>
      </c>
      <c r="V371" s="112"/>
      <c r="W371" s="112"/>
      <c r="X371" s="112"/>
      <c r="Y371" s="112"/>
      <c r="Z371" s="112"/>
      <c r="AA371" s="112"/>
      <c r="AB371" s="112"/>
      <c r="AC371" s="112"/>
      <c r="AD371" s="112"/>
      <c r="AE371" s="112"/>
      <c r="AF371" s="112"/>
      <c r="AG371" s="112"/>
      <c r="AI371" s="112"/>
      <c r="AJ371" s="112"/>
      <c r="AK371" s="112"/>
      <c r="AL371" s="112"/>
      <c r="AM371" s="112"/>
      <c r="AN371" s="112"/>
    </row>
    <row r="372" spans="4:40" s="119" customFormat="1" x14ac:dyDescent="0.2">
      <c r="D372" s="207" t="str">
        <f t="shared" si="24"/>
        <v/>
      </c>
      <c r="G372" s="112"/>
      <c r="H372" s="112"/>
      <c r="I372" s="112"/>
      <c r="J372" s="112"/>
      <c r="K372" s="112"/>
      <c r="M372" s="207" t="str">
        <f t="shared" si="25"/>
        <v/>
      </c>
      <c r="O372" s="207" t="str">
        <f t="shared" si="26"/>
        <v/>
      </c>
      <c r="R372" s="207" t="str">
        <f t="shared" si="27"/>
        <v/>
      </c>
      <c r="V372" s="112"/>
      <c r="W372" s="112"/>
      <c r="X372" s="112"/>
      <c r="Y372" s="112"/>
      <c r="Z372" s="112"/>
      <c r="AA372" s="112"/>
      <c r="AB372" s="112"/>
      <c r="AC372" s="112"/>
      <c r="AD372" s="112"/>
      <c r="AE372" s="112"/>
      <c r="AF372" s="112"/>
      <c r="AG372" s="112"/>
      <c r="AI372" s="112"/>
      <c r="AJ372" s="112"/>
      <c r="AK372" s="112"/>
      <c r="AL372" s="112"/>
      <c r="AM372" s="112"/>
      <c r="AN372" s="112"/>
    </row>
    <row r="373" spans="4:40" s="119" customFormat="1" x14ac:dyDescent="0.2">
      <c r="D373" s="207" t="str">
        <f t="shared" si="24"/>
        <v/>
      </c>
      <c r="G373" s="112"/>
      <c r="H373" s="112"/>
      <c r="I373" s="112"/>
      <c r="J373" s="112"/>
      <c r="K373" s="112"/>
      <c r="M373" s="207" t="str">
        <f t="shared" si="25"/>
        <v/>
      </c>
      <c r="O373" s="207" t="str">
        <f t="shared" si="26"/>
        <v/>
      </c>
      <c r="R373" s="207" t="str">
        <f t="shared" si="27"/>
        <v/>
      </c>
      <c r="V373" s="112"/>
      <c r="W373" s="112"/>
      <c r="X373" s="112"/>
      <c r="Y373" s="112"/>
      <c r="Z373" s="112"/>
      <c r="AA373" s="112"/>
      <c r="AB373" s="112"/>
      <c r="AC373" s="112"/>
      <c r="AD373" s="112"/>
      <c r="AE373" s="112"/>
      <c r="AF373" s="112"/>
      <c r="AG373" s="112"/>
      <c r="AI373" s="112"/>
      <c r="AJ373" s="112"/>
      <c r="AK373" s="112"/>
      <c r="AL373" s="112"/>
      <c r="AM373" s="112"/>
      <c r="AN373" s="112"/>
    </row>
    <row r="374" spans="4:40" s="119" customFormat="1" x14ac:dyDescent="0.2">
      <c r="D374" s="207" t="str">
        <f t="shared" si="24"/>
        <v/>
      </c>
      <c r="G374" s="112"/>
      <c r="H374" s="112"/>
      <c r="I374" s="112"/>
      <c r="J374" s="112"/>
      <c r="K374" s="112"/>
      <c r="M374" s="207" t="str">
        <f t="shared" si="25"/>
        <v/>
      </c>
      <c r="O374" s="207" t="str">
        <f t="shared" si="26"/>
        <v/>
      </c>
      <c r="R374" s="207" t="str">
        <f t="shared" si="27"/>
        <v/>
      </c>
      <c r="V374" s="112"/>
      <c r="W374" s="112"/>
      <c r="X374" s="112"/>
      <c r="Y374" s="112"/>
      <c r="Z374" s="112"/>
      <c r="AA374" s="112"/>
      <c r="AB374" s="112"/>
      <c r="AC374" s="112"/>
      <c r="AD374" s="112"/>
      <c r="AE374" s="112"/>
      <c r="AF374" s="112"/>
      <c r="AG374" s="112"/>
      <c r="AI374" s="112"/>
      <c r="AJ374" s="112"/>
      <c r="AK374" s="112"/>
      <c r="AL374" s="112"/>
      <c r="AM374" s="112"/>
      <c r="AN374" s="112"/>
    </row>
    <row r="375" spans="4:40" s="119" customFormat="1" x14ac:dyDescent="0.2">
      <c r="D375" s="207" t="str">
        <f t="shared" si="24"/>
        <v/>
      </c>
      <c r="G375" s="112"/>
      <c r="H375" s="112"/>
      <c r="I375" s="112"/>
      <c r="J375" s="112"/>
      <c r="K375" s="112"/>
      <c r="M375" s="207" t="str">
        <f t="shared" si="25"/>
        <v/>
      </c>
      <c r="O375" s="207" t="str">
        <f t="shared" si="26"/>
        <v/>
      </c>
      <c r="R375" s="207" t="str">
        <f t="shared" si="27"/>
        <v/>
      </c>
      <c r="V375" s="112"/>
      <c r="W375" s="112"/>
      <c r="X375" s="112"/>
      <c r="Y375" s="112"/>
      <c r="Z375" s="112"/>
      <c r="AA375" s="112"/>
      <c r="AB375" s="112"/>
      <c r="AC375" s="112"/>
      <c r="AD375" s="112"/>
      <c r="AE375" s="112"/>
      <c r="AF375" s="112"/>
      <c r="AG375" s="112"/>
      <c r="AI375" s="112"/>
      <c r="AJ375" s="112"/>
      <c r="AK375" s="112"/>
      <c r="AL375" s="112"/>
      <c r="AM375" s="112"/>
      <c r="AN375" s="112"/>
    </row>
    <row r="376" spans="4:40" s="119" customFormat="1" x14ac:dyDescent="0.2">
      <c r="D376" s="207" t="str">
        <f t="shared" si="24"/>
        <v/>
      </c>
      <c r="G376" s="112"/>
      <c r="H376" s="112"/>
      <c r="I376" s="112"/>
      <c r="J376" s="112"/>
      <c r="K376" s="112"/>
      <c r="M376" s="207" t="str">
        <f t="shared" si="25"/>
        <v/>
      </c>
      <c r="O376" s="207" t="str">
        <f t="shared" si="26"/>
        <v/>
      </c>
      <c r="R376" s="207" t="str">
        <f t="shared" si="27"/>
        <v/>
      </c>
      <c r="V376" s="112"/>
      <c r="W376" s="112"/>
      <c r="X376" s="112"/>
      <c r="Y376" s="112"/>
      <c r="Z376" s="112"/>
      <c r="AA376" s="112"/>
      <c r="AB376" s="112"/>
      <c r="AC376" s="112"/>
      <c r="AD376" s="112"/>
      <c r="AE376" s="112"/>
      <c r="AF376" s="112"/>
      <c r="AG376" s="112"/>
      <c r="AI376" s="112"/>
      <c r="AJ376" s="112"/>
      <c r="AK376" s="112"/>
      <c r="AL376" s="112"/>
      <c r="AM376" s="112"/>
      <c r="AN376" s="112"/>
    </row>
    <row r="377" spans="4:40" s="119" customFormat="1" x14ac:dyDescent="0.2">
      <c r="D377" s="207" t="str">
        <f t="shared" si="24"/>
        <v/>
      </c>
      <c r="G377" s="112"/>
      <c r="H377" s="112"/>
      <c r="I377" s="112"/>
      <c r="J377" s="112"/>
      <c r="K377" s="112"/>
      <c r="M377" s="207" t="str">
        <f t="shared" si="25"/>
        <v/>
      </c>
      <c r="O377" s="207" t="str">
        <f t="shared" si="26"/>
        <v/>
      </c>
      <c r="R377" s="207" t="str">
        <f t="shared" si="27"/>
        <v/>
      </c>
      <c r="V377" s="112"/>
      <c r="W377" s="112"/>
      <c r="X377" s="112"/>
      <c r="Y377" s="112"/>
      <c r="Z377" s="112"/>
      <c r="AA377" s="112"/>
      <c r="AB377" s="112"/>
      <c r="AC377" s="112"/>
      <c r="AD377" s="112"/>
      <c r="AE377" s="112"/>
      <c r="AF377" s="112"/>
      <c r="AG377" s="112"/>
      <c r="AI377" s="112"/>
      <c r="AJ377" s="112"/>
      <c r="AK377" s="112"/>
      <c r="AL377" s="112"/>
      <c r="AM377" s="112"/>
      <c r="AN377" s="112"/>
    </row>
    <row r="378" spans="4:40" s="119" customFormat="1" x14ac:dyDescent="0.2">
      <c r="D378" s="207" t="str">
        <f t="shared" si="24"/>
        <v/>
      </c>
      <c r="G378" s="112"/>
      <c r="H378" s="112"/>
      <c r="I378" s="112"/>
      <c r="J378" s="112"/>
      <c r="K378" s="112"/>
      <c r="M378" s="207" t="str">
        <f t="shared" si="25"/>
        <v/>
      </c>
      <c r="O378" s="207" t="str">
        <f t="shared" si="26"/>
        <v/>
      </c>
      <c r="R378" s="207" t="str">
        <f t="shared" si="27"/>
        <v/>
      </c>
      <c r="V378" s="112"/>
      <c r="W378" s="112"/>
      <c r="X378" s="112"/>
      <c r="Y378" s="112"/>
      <c r="Z378" s="112"/>
      <c r="AA378" s="112"/>
      <c r="AB378" s="112"/>
      <c r="AC378" s="112"/>
      <c r="AD378" s="112"/>
      <c r="AE378" s="112"/>
      <c r="AF378" s="112"/>
      <c r="AG378" s="112"/>
      <c r="AI378" s="112"/>
      <c r="AJ378" s="112"/>
      <c r="AK378" s="112"/>
      <c r="AL378" s="112"/>
      <c r="AM378" s="112"/>
      <c r="AN378" s="112"/>
    </row>
    <row r="379" spans="4:40" s="119" customFormat="1" x14ac:dyDescent="0.2">
      <c r="D379" s="207" t="str">
        <f t="shared" si="24"/>
        <v/>
      </c>
      <c r="G379" s="112"/>
      <c r="H379" s="112"/>
      <c r="I379" s="112"/>
      <c r="J379" s="112"/>
      <c r="K379" s="112"/>
      <c r="M379" s="207" t="str">
        <f t="shared" si="25"/>
        <v/>
      </c>
      <c r="O379" s="207" t="str">
        <f t="shared" si="26"/>
        <v/>
      </c>
      <c r="R379" s="207" t="str">
        <f t="shared" si="27"/>
        <v/>
      </c>
      <c r="V379" s="112"/>
      <c r="W379" s="112"/>
      <c r="X379" s="112"/>
      <c r="Y379" s="112"/>
      <c r="Z379" s="112"/>
      <c r="AA379" s="112"/>
      <c r="AB379" s="112"/>
      <c r="AC379" s="112"/>
      <c r="AD379" s="112"/>
      <c r="AE379" s="112"/>
      <c r="AF379" s="112"/>
      <c r="AG379" s="112"/>
      <c r="AI379" s="112"/>
      <c r="AJ379" s="112"/>
      <c r="AK379" s="112"/>
      <c r="AL379" s="112"/>
      <c r="AM379" s="112"/>
      <c r="AN379" s="112"/>
    </row>
    <row r="380" spans="4:40" s="119" customFormat="1" x14ac:dyDescent="0.2">
      <c r="D380" s="207" t="str">
        <f t="shared" si="24"/>
        <v/>
      </c>
      <c r="G380" s="112"/>
      <c r="H380" s="112"/>
      <c r="I380" s="112"/>
      <c r="J380" s="112"/>
      <c r="K380" s="112"/>
      <c r="M380" s="207" t="str">
        <f t="shared" si="25"/>
        <v/>
      </c>
      <c r="O380" s="207" t="str">
        <f t="shared" si="26"/>
        <v/>
      </c>
      <c r="R380" s="207" t="str">
        <f t="shared" si="27"/>
        <v/>
      </c>
      <c r="V380" s="112"/>
      <c r="W380" s="112"/>
      <c r="X380" s="112"/>
      <c r="Y380" s="112"/>
      <c r="Z380" s="112"/>
      <c r="AA380" s="112"/>
      <c r="AB380" s="112"/>
      <c r="AC380" s="112"/>
      <c r="AD380" s="112"/>
      <c r="AE380" s="112"/>
      <c r="AF380" s="112"/>
      <c r="AG380" s="112"/>
      <c r="AI380" s="112"/>
      <c r="AJ380" s="112"/>
      <c r="AK380" s="112"/>
      <c r="AL380" s="112"/>
      <c r="AM380" s="112"/>
      <c r="AN380" s="112"/>
    </row>
    <row r="381" spans="4:40" s="119" customFormat="1" x14ac:dyDescent="0.2">
      <c r="D381" s="207" t="str">
        <f t="shared" si="24"/>
        <v/>
      </c>
      <c r="G381" s="112"/>
      <c r="H381" s="112"/>
      <c r="I381" s="112"/>
      <c r="J381" s="112"/>
      <c r="K381" s="112"/>
      <c r="M381" s="207" t="str">
        <f t="shared" si="25"/>
        <v/>
      </c>
      <c r="O381" s="207" t="str">
        <f t="shared" si="26"/>
        <v/>
      </c>
      <c r="R381" s="207" t="str">
        <f t="shared" si="27"/>
        <v/>
      </c>
      <c r="V381" s="112"/>
      <c r="W381" s="112"/>
      <c r="X381" s="112"/>
      <c r="Y381" s="112"/>
      <c r="Z381" s="112"/>
      <c r="AA381" s="112"/>
      <c r="AB381" s="112"/>
      <c r="AC381" s="112"/>
      <c r="AD381" s="112"/>
      <c r="AE381" s="112"/>
      <c r="AF381" s="112"/>
      <c r="AG381" s="112"/>
      <c r="AI381" s="112"/>
      <c r="AJ381" s="112"/>
      <c r="AK381" s="112"/>
      <c r="AL381" s="112"/>
      <c r="AM381" s="112"/>
      <c r="AN381" s="112"/>
    </row>
    <row r="382" spans="4:40" s="119" customFormat="1" x14ac:dyDescent="0.2">
      <c r="D382" s="207" t="str">
        <f t="shared" si="24"/>
        <v/>
      </c>
      <c r="G382" s="112"/>
      <c r="H382" s="112"/>
      <c r="I382" s="112"/>
      <c r="J382" s="112"/>
      <c r="K382" s="112"/>
      <c r="M382" s="207" t="str">
        <f t="shared" si="25"/>
        <v/>
      </c>
      <c r="O382" s="207" t="str">
        <f t="shared" si="26"/>
        <v/>
      </c>
      <c r="R382" s="207" t="str">
        <f t="shared" si="27"/>
        <v/>
      </c>
      <c r="V382" s="112"/>
      <c r="W382" s="112"/>
      <c r="X382" s="112"/>
      <c r="Y382" s="112"/>
      <c r="Z382" s="112"/>
      <c r="AA382" s="112"/>
      <c r="AB382" s="112"/>
      <c r="AC382" s="112"/>
      <c r="AD382" s="112"/>
      <c r="AE382" s="112"/>
      <c r="AF382" s="112"/>
      <c r="AG382" s="112"/>
      <c r="AI382" s="112"/>
      <c r="AJ382" s="112"/>
      <c r="AK382" s="112"/>
      <c r="AL382" s="112"/>
      <c r="AM382" s="112"/>
      <c r="AN382" s="112"/>
    </row>
    <row r="383" spans="4:40" s="119" customFormat="1" x14ac:dyDescent="0.2">
      <c r="D383" s="207" t="str">
        <f t="shared" si="24"/>
        <v/>
      </c>
      <c r="G383" s="112"/>
      <c r="H383" s="112"/>
      <c r="I383" s="112"/>
      <c r="J383" s="112"/>
      <c r="K383" s="112"/>
      <c r="M383" s="207" t="str">
        <f t="shared" si="25"/>
        <v/>
      </c>
      <c r="O383" s="207" t="str">
        <f t="shared" si="26"/>
        <v/>
      </c>
      <c r="R383" s="207" t="str">
        <f t="shared" si="27"/>
        <v/>
      </c>
      <c r="V383" s="112"/>
      <c r="W383" s="112"/>
      <c r="X383" s="112"/>
      <c r="Y383" s="112"/>
      <c r="Z383" s="112"/>
      <c r="AA383" s="112"/>
      <c r="AB383" s="112"/>
      <c r="AC383" s="112"/>
      <c r="AD383" s="112"/>
      <c r="AE383" s="112"/>
      <c r="AF383" s="112"/>
      <c r="AG383" s="112"/>
      <c r="AI383" s="112"/>
      <c r="AJ383" s="112"/>
      <c r="AK383" s="112"/>
      <c r="AL383" s="112"/>
      <c r="AM383" s="112"/>
      <c r="AN383" s="112"/>
    </row>
    <row r="384" spans="4:40" s="119" customFormat="1" x14ac:dyDescent="0.2">
      <c r="D384" s="207" t="str">
        <f t="shared" si="24"/>
        <v/>
      </c>
      <c r="G384" s="112"/>
      <c r="H384" s="112"/>
      <c r="I384" s="112"/>
      <c r="J384" s="112"/>
      <c r="K384" s="112"/>
      <c r="M384" s="207" t="str">
        <f t="shared" si="25"/>
        <v/>
      </c>
      <c r="O384" s="207" t="str">
        <f t="shared" si="26"/>
        <v/>
      </c>
      <c r="R384" s="207" t="str">
        <f t="shared" si="27"/>
        <v/>
      </c>
      <c r="V384" s="112"/>
      <c r="W384" s="112"/>
      <c r="X384" s="112"/>
      <c r="Y384" s="112"/>
      <c r="Z384" s="112"/>
      <c r="AA384" s="112"/>
      <c r="AB384" s="112"/>
      <c r="AC384" s="112"/>
      <c r="AD384" s="112"/>
      <c r="AE384" s="112"/>
      <c r="AF384" s="112"/>
      <c r="AG384" s="112"/>
      <c r="AI384" s="112"/>
      <c r="AJ384" s="112"/>
      <c r="AK384" s="112"/>
      <c r="AL384" s="112"/>
      <c r="AM384" s="112"/>
      <c r="AN384" s="112"/>
    </row>
    <row r="385" spans="4:40" s="119" customFormat="1" x14ac:dyDescent="0.2">
      <c r="D385" s="207" t="str">
        <f t="shared" si="24"/>
        <v/>
      </c>
      <c r="G385" s="112"/>
      <c r="H385" s="112"/>
      <c r="I385" s="112"/>
      <c r="J385" s="112"/>
      <c r="K385" s="112"/>
      <c r="M385" s="207" t="str">
        <f t="shared" si="25"/>
        <v/>
      </c>
      <c r="O385" s="207" t="str">
        <f t="shared" si="26"/>
        <v/>
      </c>
      <c r="R385" s="207" t="str">
        <f t="shared" si="27"/>
        <v/>
      </c>
      <c r="V385" s="112"/>
      <c r="W385" s="112"/>
      <c r="X385" s="112"/>
      <c r="Y385" s="112"/>
      <c r="Z385" s="112"/>
      <c r="AA385" s="112"/>
      <c r="AB385" s="112"/>
      <c r="AC385" s="112"/>
      <c r="AD385" s="112"/>
      <c r="AE385" s="112"/>
      <c r="AF385" s="112"/>
      <c r="AG385" s="112"/>
      <c r="AI385" s="112"/>
      <c r="AJ385" s="112"/>
      <c r="AK385" s="112"/>
      <c r="AL385" s="112"/>
      <c r="AM385" s="112"/>
      <c r="AN385" s="112"/>
    </row>
    <row r="386" spans="4:40" s="119" customFormat="1" x14ac:dyDescent="0.2">
      <c r="D386" s="207" t="str">
        <f t="shared" si="24"/>
        <v/>
      </c>
      <c r="G386" s="112"/>
      <c r="H386" s="112"/>
      <c r="I386" s="112"/>
      <c r="J386" s="112"/>
      <c r="K386" s="112"/>
      <c r="M386" s="207" t="str">
        <f t="shared" si="25"/>
        <v/>
      </c>
      <c r="O386" s="207" t="str">
        <f t="shared" si="26"/>
        <v/>
      </c>
      <c r="R386" s="207" t="str">
        <f t="shared" si="27"/>
        <v/>
      </c>
      <c r="V386" s="112"/>
      <c r="W386" s="112"/>
      <c r="X386" s="112"/>
      <c r="Y386" s="112"/>
      <c r="Z386" s="112"/>
      <c r="AA386" s="112"/>
      <c r="AB386" s="112"/>
      <c r="AC386" s="112"/>
      <c r="AD386" s="112"/>
      <c r="AE386" s="112"/>
      <c r="AF386" s="112"/>
      <c r="AG386" s="112"/>
      <c r="AI386" s="112"/>
      <c r="AJ386" s="112"/>
      <c r="AK386" s="112"/>
      <c r="AL386" s="112"/>
      <c r="AM386" s="112"/>
      <c r="AN386" s="112"/>
    </row>
    <row r="387" spans="4:40" s="119" customFormat="1" x14ac:dyDescent="0.2">
      <c r="D387" s="207" t="str">
        <f t="shared" si="24"/>
        <v/>
      </c>
      <c r="G387" s="112"/>
      <c r="H387" s="112"/>
      <c r="I387" s="112"/>
      <c r="J387" s="112"/>
      <c r="K387" s="112"/>
      <c r="M387" s="207" t="str">
        <f t="shared" si="25"/>
        <v/>
      </c>
      <c r="O387" s="207" t="str">
        <f t="shared" si="26"/>
        <v/>
      </c>
      <c r="R387" s="207" t="str">
        <f t="shared" si="27"/>
        <v/>
      </c>
      <c r="V387" s="112"/>
      <c r="W387" s="112"/>
      <c r="X387" s="112"/>
      <c r="Y387" s="112"/>
      <c r="Z387" s="112"/>
      <c r="AA387" s="112"/>
      <c r="AB387" s="112"/>
      <c r="AC387" s="112"/>
      <c r="AD387" s="112"/>
      <c r="AE387" s="112"/>
      <c r="AF387" s="112"/>
      <c r="AG387" s="112"/>
      <c r="AI387" s="112"/>
      <c r="AJ387" s="112"/>
      <c r="AK387" s="112"/>
      <c r="AL387" s="112"/>
      <c r="AM387" s="112"/>
      <c r="AN387" s="112"/>
    </row>
    <row r="388" spans="4:40" s="119" customFormat="1" x14ac:dyDescent="0.2">
      <c r="D388" s="207" t="str">
        <f t="shared" si="24"/>
        <v/>
      </c>
      <c r="G388" s="112"/>
      <c r="H388" s="112"/>
      <c r="I388" s="112"/>
      <c r="J388" s="112"/>
      <c r="K388" s="112"/>
      <c r="M388" s="207" t="str">
        <f t="shared" si="25"/>
        <v/>
      </c>
      <c r="O388" s="207" t="str">
        <f t="shared" si="26"/>
        <v/>
      </c>
      <c r="R388" s="207" t="str">
        <f t="shared" si="27"/>
        <v/>
      </c>
      <c r="V388" s="112"/>
      <c r="W388" s="112"/>
      <c r="X388" s="112"/>
      <c r="Y388" s="112"/>
      <c r="Z388" s="112"/>
      <c r="AA388" s="112"/>
      <c r="AB388" s="112"/>
      <c r="AC388" s="112"/>
      <c r="AD388" s="112"/>
      <c r="AE388" s="112"/>
      <c r="AF388" s="112"/>
      <c r="AG388" s="112"/>
      <c r="AI388" s="112"/>
      <c r="AJ388" s="112"/>
      <c r="AK388" s="112"/>
      <c r="AL388" s="112"/>
      <c r="AM388" s="112"/>
      <c r="AN388" s="112"/>
    </row>
    <row r="389" spans="4:40" s="119" customFormat="1" x14ac:dyDescent="0.2">
      <c r="D389" s="207" t="str">
        <f t="shared" si="24"/>
        <v/>
      </c>
      <c r="G389" s="112"/>
      <c r="H389" s="112"/>
      <c r="I389" s="112"/>
      <c r="J389" s="112"/>
      <c r="K389" s="112"/>
      <c r="M389" s="207" t="str">
        <f t="shared" si="25"/>
        <v/>
      </c>
      <c r="O389" s="207" t="str">
        <f t="shared" si="26"/>
        <v/>
      </c>
      <c r="R389" s="207" t="str">
        <f t="shared" si="27"/>
        <v/>
      </c>
      <c r="V389" s="112"/>
      <c r="W389" s="112"/>
      <c r="X389" s="112"/>
      <c r="Y389" s="112"/>
      <c r="Z389" s="112"/>
      <c r="AA389" s="112"/>
      <c r="AB389" s="112"/>
      <c r="AC389" s="112"/>
      <c r="AD389" s="112"/>
      <c r="AE389" s="112"/>
      <c r="AF389" s="112"/>
      <c r="AG389" s="112"/>
      <c r="AI389" s="112"/>
      <c r="AJ389" s="112"/>
      <c r="AK389" s="112"/>
      <c r="AL389" s="112"/>
      <c r="AM389" s="112"/>
      <c r="AN389" s="112"/>
    </row>
    <row r="390" spans="4:40" s="119" customFormat="1" x14ac:dyDescent="0.2">
      <c r="D390" s="207" t="str">
        <f t="shared" si="24"/>
        <v/>
      </c>
      <c r="G390" s="112"/>
      <c r="H390" s="112"/>
      <c r="I390" s="112"/>
      <c r="J390" s="112"/>
      <c r="K390" s="112"/>
      <c r="M390" s="207" t="str">
        <f t="shared" si="25"/>
        <v/>
      </c>
      <c r="O390" s="207" t="str">
        <f t="shared" si="26"/>
        <v/>
      </c>
      <c r="R390" s="207" t="str">
        <f t="shared" si="27"/>
        <v/>
      </c>
      <c r="V390" s="112"/>
      <c r="W390" s="112"/>
      <c r="X390" s="112"/>
      <c r="Y390" s="112"/>
      <c r="Z390" s="112"/>
      <c r="AA390" s="112"/>
      <c r="AB390" s="112"/>
      <c r="AC390" s="112"/>
      <c r="AD390" s="112"/>
      <c r="AE390" s="112"/>
      <c r="AF390" s="112"/>
      <c r="AG390" s="112"/>
      <c r="AI390" s="112"/>
      <c r="AJ390" s="112"/>
      <c r="AK390" s="112"/>
      <c r="AL390" s="112"/>
      <c r="AM390" s="112"/>
      <c r="AN390" s="112"/>
    </row>
    <row r="391" spans="4:40" s="119" customFormat="1" x14ac:dyDescent="0.2">
      <c r="D391" s="207" t="str">
        <f t="shared" ref="D391:D454" si="28">IF(C391="","",(VLOOKUP(C391,Generic_Road_Names_Table_Array,2,FALSE)))</f>
        <v/>
      </c>
      <c r="G391" s="112"/>
      <c r="H391" s="112"/>
      <c r="I391" s="112"/>
      <c r="J391" s="112"/>
      <c r="K391" s="112"/>
      <c r="M391" s="207" t="str">
        <f t="shared" ref="M391:M454" si="29">IF(L391="","",(VLOOKUP(L391,Islands_Island_Type_Table_Array,2,FALSE)))</f>
        <v/>
      </c>
      <c r="O391" s="207" t="str">
        <f t="shared" ref="O391:O454" si="30">IF(N391="","",(VLOOKUP(N391,Islands_Island_Material_Table_Array,2,FALSE)))</f>
        <v/>
      </c>
      <c r="R391" s="207" t="str">
        <f t="shared" ref="R391:R454" si="31">IF(Q391="","",(VLOOKUP(Q391,Islands_Island_Shape_Table_Array,2,FALSE)))</f>
        <v/>
      </c>
      <c r="V391" s="112"/>
      <c r="W391" s="112"/>
      <c r="X391" s="112"/>
      <c r="Y391" s="112"/>
      <c r="Z391" s="112"/>
      <c r="AA391" s="112"/>
      <c r="AB391" s="112"/>
      <c r="AC391" s="112"/>
      <c r="AD391" s="112"/>
      <c r="AE391" s="112"/>
      <c r="AF391" s="112"/>
      <c r="AG391" s="112"/>
      <c r="AI391" s="112"/>
      <c r="AJ391" s="112"/>
      <c r="AK391" s="112"/>
      <c r="AL391" s="112"/>
      <c r="AM391" s="112"/>
      <c r="AN391" s="112"/>
    </row>
    <row r="392" spans="4:40" s="119" customFormat="1" x14ac:dyDescent="0.2">
      <c r="D392" s="207" t="str">
        <f t="shared" si="28"/>
        <v/>
      </c>
      <c r="G392" s="112"/>
      <c r="H392" s="112"/>
      <c r="I392" s="112"/>
      <c r="J392" s="112"/>
      <c r="K392" s="112"/>
      <c r="M392" s="207" t="str">
        <f t="shared" si="29"/>
        <v/>
      </c>
      <c r="O392" s="207" t="str">
        <f t="shared" si="30"/>
        <v/>
      </c>
      <c r="R392" s="207" t="str">
        <f t="shared" si="31"/>
        <v/>
      </c>
      <c r="V392" s="112"/>
      <c r="W392" s="112"/>
      <c r="X392" s="112"/>
      <c r="Y392" s="112"/>
      <c r="Z392" s="112"/>
      <c r="AA392" s="112"/>
      <c r="AB392" s="112"/>
      <c r="AC392" s="112"/>
      <c r="AD392" s="112"/>
      <c r="AE392" s="112"/>
      <c r="AF392" s="112"/>
      <c r="AG392" s="112"/>
      <c r="AI392" s="112"/>
      <c r="AJ392" s="112"/>
      <c r="AK392" s="112"/>
      <c r="AL392" s="112"/>
      <c r="AM392" s="112"/>
      <c r="AN392" s="112"/>
    </row>
    <row r="393" spans="4:40" s="119" customFormat="1" x14ac:dyDescent="0.2">
      <c r="D393" s="207" t="str">
        <f t="shared" si="28"/>
        <v/>
      </c>
      <c r="G393" s="112"/>
      <c r="H393" s="112"/>
      <c r="I393" s="112"/>
      <c r="J393" s="112"/>
      <c r="K393" s="112"/>
      <c r="M393" s="207" t="str">
        <f t="shared" si="29"/>
        <v/>
      </c>
      <c r="O393" s="207" t="str">
        <f t="shared" si="30"/>
        <v/>
      </c>
      <c r="R393" s="207" t="str">
        <f t="shared" si="31"/>
        <v/>
      </c>
      <c r="V393" s="112"/>
      <c r="W393" s="112"/>
      <c r="X393" s="112"/>
      <c r="Y393" s="112"/>
      <c r="Z393" s="112"/>
      <c r="AA393" s="112"/>
      <c r="AB393" s="112"/>
      <c r="AC393" s="112"/>
      <c r="AD393" s="112"/>
      <c r="AE393" s="112"/>
      <c r="AF393" s="112"/>
      <c r="AG393" s="112"/>
      <c r="AI393" s="112"/>
      <c r="AJ393" s="112"/>
      <c r="AK393" s="112"/>
      <c r="AL393" s="112"/>
      <c r="AM393" s="112"/>
      <c r="AN393" s="112"/>
    </row>
    <row r="394" spans="4:40" s="119" customFormat="1" x14ac:dyDescent="0.2">
      <c r="D394" s="207" t="str">
        <f t="shared" si="28"/>
        <v/>
      </c>
      <c r="G394" s="112"/>
      <c r="H394" s="112"/>
      <c r="I394" s="112"/>
      <c r="J394" s="112"/>
      <c r="K394" s="112"/>
      <c r="M394" s="207" t="str">
        <f t="shared" si="29"/>
        <v/>
      </c>
      <c r="O394" s="207" t="str">
        <f t="shared" si="30"/>
        <v/>
      </c>
      <c r="R394" s="207" t="str">
        <f t="shared" si="31"/>
        <v/>
      </c>
      <c r="V394" s="112"/>
      <c r="W394" s="112"/>
      <c r="X394" s="112"/>
      <c r="Y394" s="112"/>
      <c r="Z394" s="112"/>
      <c r="AA394" s="112"/>
      <c r="AB394" s="112"/>
      <c r="AC394" s="112"/>
      <c r="AD394" s="112"/>
      <c r="AE394" s="112"/>
      <c r="AF394" s="112"/>
      <c r="AG394" s="112"/>
      <c r="AI394" s="112"/>
      <c r="AJ394" s="112"/>
      <c r="AK394" s="112"/>
      <c r="AL394" s="112"/>
      <c r="AM394" s="112"/>
      <c r="AN394" s="112"/>
    </row>
    <row r="395" spans="4:40" s="119" customFormat="1" x14ac:dyDescent="0.2">
      <c r="D395" s="207" t="str">
        <f t="shared" si="28"/>
        <v/>
      </c>
      <c r="G395" s="112"/>
      <c r="H395" s="112"/>
      <c r="I395" s="112"/>
      <c r="J395" s="112"/>
      <c r="K395" s="112"/>
      <c r="M395" s="207" t="str">
        <f t="shared" si="29"/>
        <v/>
      </c>
      <c r="O395" s="207" t="str">
        <f t="shared" si="30"/>
        <v/>
      </c>
      <c r="R395" s="207" t="str">
        <f t="shared" si="31"/>
        <v/>
      </c>
      <c r="V395" s="112"/>
      <c r="W395" s="112"/>
      <c r="X395" s="112"/>
      <c r="Y395" s="112"/>
      <c r="Z395" s="112"/>
      <c r="AA395" s="112"/>
      <c r="AB395" s="112"/>
      <c r="AC395" s="112"/>
      <c r="AD395" s="112"/>
      <c r="AE395" s="112"/>
      <c r="AF395" s="112"/>
      <c r="AG395" s="112"/>
      <c r="AI395" s="112"/>
      <c r="AJ395" s="112"/>
      <c r="AK395" s="112"/>
      <c r="AL395" s="112"/>
      <c r="AM395" s="112"/>
      <c r="AN395" s="112"/>
    </row>
    <row r="396" spans="4:40" s="119" customFormat="1" x14ac:dyDescent="0.2">
      <c r="D396" s="207" t="str">
        <f t="shared" si="28"/>
        <v/>
      </c>
      <c r="G396" s="112"/>
      <c r="H396" s="112"/>
      <c r="I396" s="112"/>
      <c r="J396" s="112"/>
      <c r="K396" s="112"/>
      <c r="M396" s="207" t="str">
        <f t="shared" si="29"/>
        <v/>
      </c>
      <c r="O396" s="207" t="str">
        <f t="shared" si="30"/>
        <v/>
      </c>
      <c r="R396" s="207" t="str">
        <f t="shared" si="31"/>
        <v/>
      </c>
      <c r="V396" s="112"/>
      <c r="W396" s="112"/>
      <c r="X396" s="112"/>
      <c r="Y396" s="112"/>
      <c r="Z396" s="112"/>
      <c r="AA396" s="112"/>
      <c r="AB396" s="112"/>
      <c r="AC396" s="112"/>
      <c r="AD396" s="112"/>
      <c r="AE396" s="112"/>
      <c r="AF396" s="112"/>
      <c r="AG396" s="112"/>
      <c r="AI396" s="112"/>
      <c r="AJ396" s="112"/>
      <c r="AK396" s="112"/>
      <c r="AL396" s="112"/>
      <c r="AM396" s="112"/>
      <c r="AN396" s="112"/>
    </row>
    <row r="397" spans="4:40" s="119" customFormat="1" x14ac:dyDescent="0.2">
      <c r="D397" s="207" t="str">
        <f t="shared" si="28"/>
        <v/>
      </c>
      <c r="G397" s="112"/>
      <c r="H397" s="112"/>
      <c r="I397" s="112"/>
      <c r="J397" s="112"/>
      <c r="K397" s="112"/>
      <c r="M397" s="207" t="str">
        <f t="shared" si="29"/>
        <v/>
      </c>
      <c r="O397" s="207" t="str">
        <f t="shared" si="30"/>
        <v/>
      </c>
      <c r="R397" s="207" t="str">
        <f t="shared" si="31"/>
        <v/>
      </c>
      <c r="V397" s="112"/>
      <c r="W397" s="112"/>
      <c r="X397" s="112"/>
      <c r="Y397" s="112"/>
      <c r="Z397" s="112"/>
      <c r="AA397" s="112"/>
      <c r="AB397" s="112"/>
      <c r="AC397" s="112"/>
      <c r="AD397" s="112"/>
      <c r="AE397" s="112"/>
      <c r="AF397" s="112"/>
      <c r="AG397" s="112"/>
      <c r="AI397" s="112"/>
      <c r="AJ397" s="112"/>
      <c r="AK397" s="112"/>
      <c r="AL397" s="112"/>
      <c r="AM397" s="112"/>
      <c r="AN397" s="112"/>
    </row>
    <row r="398" spans="4:40" s="119" customFormat="1" x14ac:dyDescent="0.2">
      <c r="D398" s="207" t="str">
        <f t="shared" si="28"/>
        <v/>
      </c>
      <c r="G398" s="112"/>
      <c r="H398" s="112"/>
      <c r="I398" s="112"/>
      <c r="J398" s="112"/>
      <c r="K398" s="112"/>
      <c r="M398" s="207" t="str">
        <f t="shared" si="29"/>
        <v/>
      </c>
      <c r="O398" s="207" t="str">
        <f t="shared" si="30"/>
        <v/>
      </c>
      <c r="R398" s="207" t="str">
        <f t="shared" si="31"/>
        <v/>
      </c>
      <c r="V398" s="112"/>
      <c r="W398" s="112"/>
      <c r="X398" s="112"/>
      <c r="Y398" s="112"/>
      <c r="Z398" s="112"/>
      <c r="AA398" s="112"/>
      <c r="AB398" s="112"/>
      <c r="AC398" s="112"/>
      <c r="AD398" s="112"/>
      <c r="AE398" s="112"/>
      <c r="AF398" s="112"/>
      <c r="AG398" s="112"/>
      <c r="AI398" s="112"/>
      <c r="AJ398" s="112"/>
      <c r="AK398" s="112"/>
      <c r="AL398" s="112"/>
      <c r="AM398" s="112"/>
      <c r="AN398" s="112"/>
    </row>
    <row r="399" spans="4:40" s="119" customFormat="1" x14ac:dyDescent="0.2">
      <c r="D399" s="207" t="str">
        <f t="shared" si="28"/>
        <v/>
      </c>
      <c r="G399" s="112"/>
      <c r="H399" s="112"/>
      <c r="I399" s="112"/>
      <c r="J399" s="112"/>
      <c r="K399" s="112"/>
      <c r="M399" s="207" t="str">
        <f t="shared" si="29"/>
        <v/>
      </c>
      <c r="O399" s="207" t="str">
        <f t="shared" si="30"/>
        <v/>
      </c>
      <c r="R399" s="207" t="str">
        <f t="shared" si="31"/>
        <v/>
      </c>
      <c r="V399" s="112"/>
      <c r="W399" s="112"/>
      <c r="X399" s="112"/>
      <c r="Y399" s="112"/>
      <c r="Z399" s="112"/>
      <c r="AA399" s="112"/>
      <c r="AB399" s="112"/>
      <c r="AC399" s="112"/>
      <c r="AD399" s="112"/>
      <c r="AE399" s="112"/>
      <c r="AF399" s="112"/>
      <c r="AG399" s="112"/>
      <c r="AI399" s="112"/>
      <c r="AJ399" s="112"/>
      <c r="AK399" s="112"/>
      <c r="AL399" s="112"/>
      <c r="AM399" s="112"/>
      <c r="AN399" s="112"/>
    </row>
    <row r="400" spans="4:40" s="119" customFormat="1" x14ac:dyDescent="0.2">
      <c r="D400" s="207" t="str">
        <f t="shared" si="28"/>
        <v/>
      </c>
      <c r="G400" s="112"/>
      <c r="H400" s="112"/>
      <c r="I400" s="112"/>
      <c r="J400" s="112"/>
      <c r="K400" s="112"/>
      <c r="M400" s="207" t="str">
        <f t="shared" si="29"/>
        <v/>
      </c>
      <c r="O400" s="207" t="str">
        <f t="shared" si="30"/>
        <v/>
      </c>
      <c r="R400" s="207" t="str">
        <f t="shared" si="31"/>
        <v/>
      </c>
      <c r="V400" s="112"/>
      <c r="W400" s="112"/>
      <c r="X400" s="112"/>
      <c r="Y400" s="112"/>
      <c r="Z400" s="112"/>
      <c r="AA400" s="112"/>
      <c r="AB400" s="112"/>
      <c r="AC400" s="112"/>
      <c r="AD400" s="112"/>
      <c r="AE400" s="112"/>
      <c r="AF400" s="112"/>
      <c r="AG400" s="112"/>
      <c r="AI400" s="112"/>
      <c r="AJ400" s="112"/>
      <c r="AK400" s="112"/>
      <c r="AL400" s="112"/>
      <c r="AM400" s="112"/>
      <c r="AN400" s="112"/>
    </row>
    <row r="401" spans="4:40" s="119" customFormat="1" x14ac:dyDescent="0.2">
      <c r="D401" s="207" t="str">
        <f t="shared" si="28"/>
        <v/>
      </c>
      <c r="G401" s="112"/>
      <c r="H401" s="112"/>
      <c r="I401" s="112"/>
      <c r="J401" s="112"/>
      <c r="K401" s="112"/>
      <c r="M401" s="207" t="str">
        <f t="shared" si="29"/>
        <v/>
      </c>
      <c r="O401" s="207" t="str">
        <f t="shared" si="30"/>
        <v/>
      </c>
      <c r="R401" s="207" t="str">
        <f t="shared" si="31"/>
        <v/>
      </c>
      <c r="V401" s="112"/>
      <c r="W401" s="112"/>
      <c r="X401" s="112"/>
      <c r="Y401" s="112"/>
      <c r="Z401" s="112"/>
      <c r="AA401" s="112"/>
      <c r="AB401" s="112"/>
      <c r="AC401" s="112"/>
      <c r="AD401" s="112"/>
      <c r="AE401" s="112"/>
      <c r="AF401" s="112"/>
      <c r="AG401" s="112"/>
      <c r="AI401" s="112"/>
      <c r="AJ401" s="112"/>
      <c r="AK401" s="112"/>
      <c r="AL401" s="112"/>
      <c r="AM401" s="112"/>
      <c r="AN401" s="112"/>
    </row>
    <row r="402" spans="4:40" s="119" customFormat="1" x14ac:dyDescent="0.2">
      <c r="D402" s="207" t="str">
        <f t="shared" si="28"/>
        <v/>
      </c>
      <c r="G402" s="112"/>
      <c r="H402" s="112"/>
      <c r="I402" s="112"/>
      <c r="J402" s="112"/>
      <c r="K402" s="112"/>
      <c r="M402" s="207" t="str">
        <f t="shared" si="29"/>
        <v/>
      </c>
      <c r="O402" s="207" t="str">
        <f t="shared" si="30"/>
        <v/>
      </c>
      <c r="R402" s="207" t="str">
        <f t="shared" si="31"/>
        <v/>
      </c>
      <c r="V402" s="112"/>
      <c r="W402" s="112"/>
      <c r="X402" s="112"/>
      <c r="Y402" s="112"/>
      <c r="Z402" s="112"/>
      <c r="AA402" s="112"/>
      <c r="AB402" s="112"/>
      <c r="AC402" s="112"/>
      <c r="AD402" s="112"/>
      <c r="AE402" s="112"/>
      <c r="AF402" s="112"/>
      <c r="AG402" s="112"/>
      <c r="AI402" s="112"/>
      <c r="AJ402" s="112"/>
      <c r="AK402" s="112"/>
      <c r="AL402" s="112"/>
      <c r="AM402" s="112"/>
      <c r="AN402" s="112"/>
    </row>
    <row r="403" spans="4:40" s="119" customFormat="1" x14ac:dyDescent="0.2">
      <c r="D403" s="207" t="str">
        <f t="shared" si="28"/>
        <v/>
      </c>
      <c r="G403" s="112"/>
      <c r="H403" s="112"/>
      <c r="I403" s="112"/>
      <c r="J403" s="112"/>
      <c r="K403" s="112"/>
      <c r="M403" s="207" t="str">
        <f t="shared" si="29"/>
        <v/>
      </c>
      <c r="O403" s="207" t="str">
        <f t="shared" si="30"/>
        <v/>
      </c>
      <c r="R403" s="207" t="str">
        <f t="shared" si="31"/>
        <v/>
      </c>
      <c r="V403" s="112"/>
      <c r="W403" s="112"/>
      <c r="X403" s="112"/>
      <c r="Y403" s="112"/>
      <c r="Z403" s="112"/>
      <c r="AA403" s="112"/>
      <c r="AB403" s="112"/>
      <c r="AC403" s="112"/>
      <c r="AD403" s="112"/>
      <c r="AE403" s="112"/>
      <c r="AF403" s="112"/>
      <c r="AG403" s="112"/>
      <c r="AI403" s="112"/>
      <c r="AJ403" s="112"/>
      <c r="AK403" s="112"/>
      <c r="AL403" s="112"/>
      <c r="AM403" s="112"/>
      <c r="AN403" s="112"/>
    </row>
    <row r="404" spans="4:40" s="119" customFormat="1" x14ac:dyDescent="0.2">
      <c r="D404" s="207" t="str">
        <f t="shared" si="28"/>
        <v/>
      </c>
      <c r="G404" s="112"/>
      <c r="H404" s="112"/>
      <c r="I404" s="112"/>
      <c r="J404" s="112"/>
      <c r="K404" s="112"/>
      <c r="M404" s="207" t="str">
        <f t="shared" si="29"/>
        <v/>
      </c>
      <c r="O404" s="207" t="str">
        <f t="shared" si="30"/>
        <v/>
      </c>
      <c r="R404" s="207" t="str">
        <f t="shared" si="31"/>
        <v/>
      </c>
      <c r="V404" s="112"/>
      <c r="W404" s="112"/>
      <c r="X404" s="112"/>
      <c r="Y404" s="112"/>
      <c r="Z404" s="112"/>
      <c r="AA404" s="112"/>
      <c r="AB404" s="112"/>
      <c r="AC404" s="112"/>
      <c r="AD404" s="112"/>
      <c r="AE404" s="112"/>
      <c r="AF404" s="112"/>
      <c r="AG404" s="112"/>
      <c r="AI404" s="112"/>
      <c r="AJ404" s="112"/>
      <c r="AK404" s="112"/>
      <c r="AL404" s="112"/>
      <c r="AM404" s="112"/>
      <c r="AN404" s="112"/>
    </row>
    <row r="405" spans="4:40" s="119" customFormat="1" x14ac:dyDescent="0.2">
      <c r="D405" s="207" t="str">
        <f t="shared" si="28"/>
        <v/>
      </c>
      <c r="G405" s="112"/>
      <c r="H405" s="112"/>
      <c r="I405" s="112"/>
      <c r="J405" s="112"/>
      <c r="K405" s="112"/>
      <c r="M405" s="207" t="str">
        <f t="shared" si="29"/>
        <v/>
      </c>
      <c r="O405" s="207" t="str">
        <f t="shared" si="30"/>
        <v/>
      </c>
      <c r="R405" s="207" t="str">
        <f t="shared" si="31"/>
        <v/>
      </c>
      <c r="V405" s="112"/>
      <c r="W405" s="112"/>
      <c r="X405" s="112"/>
      <c r="Y405" s="112"/>
      <c r="Z405" s="112"/>
      <c r="AA405" s="112"/>
      <c r="AB405" s="112"/>
      <c r="AC405" s="112"/>
      <c r="AD405" s="112"/>
      <c r="AE405" s="112"/>
      <c r="AF405" s="112"/>
      <c r="AG405" s="112"/>
      <c r="AI405" s="112"/>
      <c r="AJ405" s="112"/>
      <c r="AK405" s="112"/>
      <c r="AL405" s="112"/>
      <c r="AM405" s="112"/>
      <c r="AN405" s="112"/>
    </row>
    <row r="406" spans="4:40" s="119" customFormat="1" x14ac:dyDescent="0.2">
      <c r="D406" s="207" t="str">
        <f t="shared" si="28"/>
        <v/>
      </c>
      <c r="G406" s="112"/>
      <c r="H406" s="112"/>
      <c r="I406" s="112"/>
      <c r="J406" s="112"/>
      <c r="K406" s="112"/>
      <c r="M406" s="207" t="str">
        <f t="shared" si="29"/>
        <v/>
      </c>
      <c r="O406" s="207" t="str">
        <f t="shared" si="30"/>
        <v/>
      </c>
      <c r="R406" s="207" t="str">
        <f t="shared" si="31"/>
        <v/>
      </c>
      <c r="V406" s="112"/>
      <c r="W406" s="112"/>
      <c r="X406" s="112"/>
      <c r="Y406" s="112"/>
      <c r="Z406" s="112"/>
      <c r="AA406" s="112"/>
      <c r="AB406" s="112"/>
      <c r="AC406" s="112"/>
      <c r="AD406" s="112"/>
      <c r="AE406" s="112"/>
      <c r="AF406" s="112"/>
      <c r="AG406" s="112"/>
      <c r="AI406" s="112"/>
      <c r="AJ406" s="112"/>
      <c r="AK406" s="112"/>
      <c r="AL406" s="112"/>
      <c r="AM406" s="112"/>
      <c r="AN406" s="112"/>
    </row>
    <row r="407" spans="4:40" s="119" customFormat="1" x14ac:dyDescent="0.2">
      <c r="D407" s="207" t="str">
        <f t="shared" si="28"/>
        <v/>
      </c>
      <c r="G407" s="112"/>
      <c r="H407" s="112"/>
      <c r="I407" s="112"/>
      <c r="J407" s="112"/>
      <c r="K407" s="112"/>
      <c r="M407" s="207" t="str">
        <f t="shared" si="29"/>
        <v/>
      </c>
      <c r="O407" s="207" t="str">
        <f t="shared" si="30"/>
        <v/>
      </c>
      <c r="R407" s="207" t="str">
        <f t="shared" si="31"/>
        <v/>
      </c>
      <c r="V407" s="112"/>
      <c r="W407" s="112"/>
      <c r="X407" s="112"/>
      <c r="Y407" s="112"/>
      <c r="Z407" s="112"/>
      <c r="AA407" s="112"/>
      <c r="AB407" s="112"/>
      <c r="AC407" s="112"/>
      <c r="AD407" s="112"/>
      <c r="AE407" s="112"/>
      <c r="AF407" s="112"/>
      <c r="AG407" s="112"/>
      <c r="AI407" s="112"/>
      <c r="AJ407" s="112"/>
      <c r="AK407" s="112"/>
      <c r="AL407" s="112"/>
      <c r="AM407" s="112"/>
      <c r="AN407" s="112"/>
    </row>
    <row r="408" spans="4:40" s="119" customFormat="1" x14ac:dyDescent="0.2">
      <c r="D408" s="207" t="str">
        <f t="shared" si="28"/>
        <v/>
      </c>
      <c r="G408" s="112"/>
      <c r="H408" s="112"/>
      <c r="I408" s="112"/>
      <c r="J408" s="112"/>
      <c r="K408" s="112"/>
      <c r="M408" s="207" t="str">
        <f t="shared" si="29"/>
        <v/>
      </c>
      <c r="O408" s="207" t="str">
        <f t="shared" si="30"/>
        <v/>
      </c>
      <c r="R408" s="207" t="str">
        <f t="shared" si="31"/>
        <v/>
      </c>
      <c r="V408" s="112"/>
      <c r="W408" s="112"/>
      <c r="X408" s="112"/>
      <c r="Y408" s="112"/>
      <c r="Z408" s="112"/>
      <c r="AA408" s="112"/>
      <c r="AB408" s="112"/>
      <c r="AC408" s="112"/>
      <c r="AD408" s="112"/>
      <c r="AE408" s="112"/>
      <c r="AF408" s="112"/>
      <c r="AG408" s="112"/>
      <c r="AI408" s="112"/>
      <c r="AJ408" s="112"/>
      <c r="AK408" s="112"/>
      <c r="AL408" s="112"/>
      <c r="AM408" s="112"/>
      <c r="AN408" s="112"/>
    </row>
    <row r="409" spans="4:40" s="119" customFormat="1" x14ac:dyDescent="0.2">
      <c r="D409" s="207" t="str">
        <f t="shared" si="28"/>
        <v/>
      </c>
      <c r="G409" s="112"/>
      <c r="H409" s="112"/>
      <c r="I409" s="112"/>
      <c r="J409" s="112"/>
      <c r="K409" s="112"/>
      <c r="M409" s="207" t="str">
        <f t="shared" si="29"/>
        <v/>
      </c>
      <c r="O409" s="207" t="str">
        <f t="shared" si="30"/>
        <v/>
      </c>
      <c r="R409" s="207" t="str">
        <f t="shared" si="31"/>
        <v/>
      </c>
      <c r="V409" s="112"/>
      <c r="W409" s="112"/>
      <c r="X409" s="112"/>
      <c r="Y409" s="112"/>
      <c r="Z409" s="112"/>
      <c r="AA409" s="112"/>
      <c r="AB409" s="112"/>
      <c r="AC409" s="112"/>
      <c r="AD409" s="112"/>
      <c r="AE409" s="112"/>
      <c r="AF409" s="112"/>
      <c r="AG409" s="112"/>
      <c r="AI409" s="112"/>
      <c r="AJ409" s="112"/>
      <c r="AK409" s="112"/>
      <c r="AL409" s="112"/>
      <c r="AM409" s="112"/>
      <c r="AN409" s="112"/>
    </row>
    <row r="410" spans="4:40" s="119" customFormat="1" x14ac:dyDescent="0.2">
      <c r="D410" s="207" t="str">
        <f t="shared" si="28"/>
        <v/>
      </c>
      <c r="G410" s="112"/>
      <c r="H410" s="112"/>
      <c r="I410" s="112"/>
      <c r="J410" s="112"/>
      <c r="K410" s="112"/>
      <c r="M410" s="207" t="str">
        <f t="shared" si="29"/>
        <v/>
      </c>
      <c r="O410" s="207" t="str">
        <f t="shared" si="30"/>
        <v/>
      </c>
      <c r="R410" s="207" t="str">
        <f t="shared" si="31"/>
        <v/>
      </c>
      <c r="V410" s="112"/>
      <c r="W410" s="112"/>
      <c r="X410" s="112"/>
      <c r="Y410" s="112"/>
      <c r="Z410" s="112"/>
      <c r="AA410" s="112"/>
      <c r="AB410" s="112"/>
      <c r="AC410" s="112"/>
      <c r="AD410" s="112"/>
      <c r="AE410" s="112"/>
      <c r="AF410" s="112"/>
      <c r="AG410" s="112"/>
      <c r="AI410" s="112"/>
      <c r="AJ410" s="112"/>
      <c r="AK410" s="112"/>
      <c r="AL410" s="112"/>
      <c r="AM410" s="112"/>
      <c r="AN410" s="112"/>
    </row>
    <row r="411" spans="4:40" s="119" customFormat="1" x14ac:dyDescent="0.2">
      <c r="D411" s="207" t="str">
        <f t="shared" si="28"/>
        <v/>
      </c>
      <c r="G411" s="112"/>
      <c r="H411" s="112"/>
      <c r="I411" s="112"/>
      <c r="J411" s="112"/>
      <c r="K411" s="112"/>
      <c r="M411" s="207" t="str">
        <f t="shared" si="29"/>
        <v/>
      </c>
      <c r="O411" s="207" t="str">
        <f t="shared" si="30"/>
        <v/>
      </c>
      <c r="R411" s="207" t="str">
        <f t="shared" si="31"/>
        <v/>
      </c>
      <c r="V411" s="112"/>
      <c r="W411" s="112"/>
      <c r="X411" s="112"/>
      <c r="Y411" s="112"/>
      <c r="Z411" s="112"/>
      <c r="AA411" s="112"/>
      <c r="AB411" s="112"/>
      <c r="AC411" s="112"/>
      <c r="AD411" s="112"/>
      <c r="AE411" s="112"/>
      <c r="AF411" s="112"/>
      <c r="AG411" s="112"/>
      <c r="AI411" s="112"/>
      <c r="AJ411" s="112"/>
      <c r="AK411" s="112"/>
      <c r="AL411" s="112"/>
      <c r="AM411" s="112"/>
      <c r="AN411" s="112"/>
    </row>
    <row r="412" spans="4:40" s="119" customFormat="1" x14ac:dyDescent="0.2">
      <c r="D412" s="207" t="str">
        <f t="shared" si="28"/>
        <v/>
      </c>
      <c r="G412" s="112"/>
      <c r="H412" s="112"/>
      <c r="I412" s="112"/>
      <c r="J412" s="112"/>
      <c r="K412" s="112"/>
      <c r="M412" s="207" t="str">
        <f t="shared" si="29"/>
        <v/>
      </c>
      <c r="O412" s="207" t="str">
        <f t="shared" si="30"/>
        <v/>
      </c>
      <c r="R412" s="207" t="str">
        <f t="shared" si="31"/>
        <v/>
      </c>
      <c r="V412" s="112"/>
      <c r="W412" s="112"/>
      <c r="X412" s="112"/>
      <c r="Y412" s="112"/>
      <c r="Z412" s="112"/>
      <c r="AA412" s="112"/>
      <c r="AB412" s="112"/>
      <c r="AC412" s="112"/>
      <c r="AD412" s="112"/>
      <c r="AE412" s="112"/>
      <c r="AF412" s="112"/>
      <c r="AG412" s="112"/>
      <c r="AI412" s="112"/>
      <c r="AJ412" s="112"/>
      <c r="AK412" s="112"/>
      <c r="AL412" s="112"/>
      <c r="AM412" s="112"/>
      <c r="AN412" s="112"/>
    </row>
    <row r="413" spans="4:40" s="119" customFormat="1" x14ac:dyDescent="0.2">
      <c r="D413" s="207" t="str">
        <f t="shared" si="28"/>
        <v/>
      </c>
      <c r="G413" s="112"/>
      <c r="H413" s="112"/>
      <c r="I413" s="112"/>
      <c r="J413" s="112"/>
      <c r="K413" s="112"/>
      <c r="M413" s="207" t="str">
        <f t="shared" si="29"/>
        <v/>
      </c>
      <c r="O413" s="207" t="str">
        <f t="shared" si="30"/>
        <v/>
      </c>
      <c r="R413" s="207" t="str">
        <f t="shared" si="31"/>
        <v/>
      </c>
      <c r="V413" s="112"/>
      <c r="W413" s="112"/>
      <c r="X413" s="112"/>
      <c r="Y413" s="112"/>
      <c r="Z413" s="112"/>
      <c r="AA413" s="112"/>
      <c r="AB413" s="112"/>
      <c r="AC413" s="112"/>
      <c r="AD413" s="112"/>
      <c r="AE413" s="112"/>
      <c r="AF413" s="112"/>
      <c r="AG413" s="112"/>
      <c r="AI413" s="112"/>
      <c r="AJ413" s="112"/>
      <c r="AK413" s="112"/>
      <c r="AL413" s="112"/>
      <c r="AM413" s="112"/>
      <c r="AN413" s="112"/>
    </row>
    <row r="414" spans="4:40" s="119" customFormat="1" x14ac:dyDescent="0.2">
      <c r="D414" s="207" t="str">
        <f t="shared" si="28"/>
        <v/>
      </c>
      <c r="G414" s="112"/>
      <c r="H414" s="112"/>
      <c r="I414" s="112"/>
      <c r="J414" s="112"/>
      <c r="K414" s="112"/>
      <c r="M414" s="207" t="str">
        <f t="shared" si="29"/>
        <v/>
      </c>
      <c r="O414" s="207" t="str">
        <f t="shared" si="30"/>
        <v/>
      </c>
      <c r="R414" s="207" t="str">
        <f t="shared" si="31"/>
        <v/>
      </c>
      <c r="V414" s="112"/>
      <c r="W414" s="112"/>
      <c r="X414" s="112"/>
      <c r="Y414" s="112"/>
      <c r="Z414" s="112"/>
      <c r="AA414" s="112"/>
      <c r="AB414" s="112"/>
      <c r="AC414" s="112"/>
      <c r="AD414" s="112"/>
      <c r="AE414" s="112"/>
      <c r="AF414" s="112"/>
      <c r="AG414" s="112"/>
      <c r="AI414" s="112"/>
      <c r="AJ414" s="112"/>
      <c r="AK414" s="112"/>
      <c r="AL414" s="112"/>
      <c r="AM414" s="112"/>
      <c r="AN414" s="112"/>
    </row>
    <row r="415" spans="4:40" s="119" customFormat="1" x14ac:dyDescent="0.2">
      <c r="D415" s="207" t="str">
        <f t="shared" si="28"/>
        <v/>
      </c>
      <c r="G415" s="112"/>
      <c r="H415" s="112"/>
      <c r="I415" s="112"/>
      <c r="J415" s="112"/>
      <c r="K415" s="112"/>
      <c r="M415" s="207" t="str">
        <f t="shared" si="29"/>
        <v/>
      </c>
      <c r="O415" s="207" t="str">
        <f t="shared" si="30"/>
        <v/>
      </c>
      <c r="R415" s="207" t="str">
        <f t="shared" si="31"/>
        <v/>
      </c>
      <c r="V415" s="112"/>
      <c r="W415" s="112"/>
      <c r="X415" s="112"/>
      <c r="Y415" s="112"/>
      <c r="Z415" s="112"/>
      <c r="AA415" s="112"/>
      <c r="AB415" s="112"/>
      <c r="AC415" s="112"/>
      <c r="AD415" s="112"/>
      <c r="AE415" s="112"/>
      <c r="AF415" s="112"/>
      <c r="AG415" s="112"/>
      <c r="AI415" s="112"/>
      <c r="AJ415" s="112"/>
      <c r="AK415" s="112"/>
      <c r="AL415" s="112"/>
      <c r="AM415" s="112"/>
      <c r="AN415" s="112"/>
    </row>
    <row r="416" spans="4:40" s="119" customFormat="1" x14ac:dyDescent="0.2">
      <c r="D416" s="207" t="str">
        <f t="shared" si="28"/>
        <v/>
      </c>
      <c r="G416" s="112"/>
      <c r="H416" s="112"/>
      <c r="I416" s="112"/>
      <c r="J416" s="112"/>
      <c r="K416" s="112"/>
      <c r="M416" s="207" t="str">
        <f t="shared" si="29"/>
        <v/>
      </c>
      <c r="O416" s="207" t="str">
        <f t="shared" si="30"/>
        <v/>
      </c>
      <c r="R416" s="207" t="str">
        <f t="shared" si="31"/>
        <v/>
      </c>
      <c r="V416" s="112"/>
      <c r="W416" s="112"/>
      <c r="X416" s="112"/>
      <c r="Y416" s="112"/>
      <c r="Z416" s="112"/>
      <c r="AA416" s="112"/>
      <c r="AB416" s="112"/>
      <c r="AC416" s="112"/>
      <c r="AD416" s="112"/>
      <c r="AE416" s="112"/>
      <c r="AF416" s="112"/>
      <c r="AG416" s="112"/>
      <c r="AI416" s="112"/>
      <c r="AJ416" s="112"/>
      <c r="AK416" s="112"/>
      <c r="AL416" s="112"/>
      <c r="AM416" s="112"/>
      <c r="AN416" s="112"/>
    </row>
    <row r="417" spans="4:40" s="119" customFormat="1" x14ac:dyDescent="0.2">
      <c r="D417" s="207" t="str">
        <f t="shared" si="28"/>
        <v/>
      </c>
      <c r="G417" s="112"/>
      <c r="H417" s="112"/>
      <c r="I417" s="112"/>
      <c r="J417" s="112"/>
      <c r="K417" s="112"/>
      <c r="M417" s="207" t="str">
        <f t="shared" si="29"/>
        <v/>
      </c>
      <c r="O417" s="207" t="str">
        <f t="shared" si="30"/>
        <v/>
      </c>
      <c r="R417" s="207" t="str">
        <f t="shared" si="31"/>
        <v/>
      </c>
      <c r="V417" s="112"/>
      <c r="W417" s="112"/>
      <c r="X417" s="112"/>
      <c r="Y417" s="112"/>
      <c r="Z417" s="112"/>
      <c r="AA417" s="112"/>
      <c r="AB417" s="112"/>
      <c r="AC417" s="112"/>
      <c r="AD417" s="112"/>
      <c r="AE417" s="112"/>
      <c r="AF417" s="112"/>
      <c r="AG417" s="112"/>
      <c r="AI417" s="112"/>
      <c r="AJ417" s="112"/>
      <c r="AK417" s="112"/>
      <c r="AL417" s="112"/>
      <c r="AM417" s="112"/>
      <c r="AN417" s="112"/>
    </row>
    <row r="418" spans="4:40" s="119" customFormat="1" x14ac:dyDescent="0.2">
      <c r="D418" s="207" t="str">
        <f t="shared" si="28"/>
        <v/>
      </c>
      <c r="G418" s="112"/>
      <c r="H418" s="112"/>
      <c r="I418" s="112"/>
      <c r="J418" s="112"/>
      <c r="K418" s="112"/>
      <c r="M418" s="207" t="str">
        <f t="shared" si="29"/>
        <v/>
      </c>
      <c r="O418" s="207" t="str">
        <f t="shared" si="30"/>
        <v/>
      </c>
      <c r="R418" s="207" t="str">
        <f t="shared" si="31"/>
        <v/>
      </c>
      <c r="V418" s="112"/>
      <c r="W418" s="112"/>
      <c r="X418" s="112"/>
      <c r="Y418" s="112"/>
      <c r="Z418" s="112"/>
      <c r="AA418" s="112"/>
      <c r="AB418" s="112"/>
      <c r="AC418" s="112"/>
      <c r="AD418" s="112"/>
      <c r="AE418" s="112"/>
      <c r="AF418" s="112"/>
      <c r="AG418" s="112"/>
      <c r="AI418" s="112"/>
      <c r="AJ418" s="112"/>
      <c r="AK418" s="112"/>
      <c r="AL418" s="112"/>
      <c r="AM418" s="112"/>
      <c r="AN418" s="112"/>
    </row>
    <row r="419" spans="4:40" s="119" customFormat="1" x14ac:dyDescent="0.2">
      <c r="D419" s="207" t="str">
        <f t="shared" si="28"/>
        <v/>
      </c>
      <c r="G419" s="112"/>
      <c r="H419" s="112"/>
      <c r="I419" s="112"/>
      <c r="J419" s="112"/>
      <c r="K419" s="112"/>
      <c r="M419" s="207" t="str">
        <f t="shared" si="29"/>
        <v/>
      </c>
      <c r="O419" s="207" t="str">
        <f t="shared" si="30"/>
        <v/>
      </c>
      <c r="R419" s="207" t="str">
        <f t="shared" si="31"/>
        <v/>
      </c>
      <c r="V419" s="112"/>
      <c r="W419" s="112"/>
      <c r="X419" s="112"/>
      <c r="Y419" s="112"/>
      <c r="Z419" s="112"/>
      <c r="AA419" s="112"/>
      <c r="AB419" s="112"/>
      <c r="AC419" s="112"/>
      <c r="AD419" s="112"/>
      <c r="AE419" s="112"/>
      <c r="AF419" s="112"/>
      <c r="AG419" s="112"/>
      <c r="AI419" s="112"/>
      <c r="AJ419" s="112"/>
      <c r="AK419" s="112"/>
      <c r="AL419" s="112"/>
      <c r="AM419" s="112"/>
      <c r="AN419" s="112"/>
    </row>
    <row r="420" spans="4:40" s="119" customFormat="1" x14ac:dyDescent="0.2">
      <c r="D420" s="207" t="str">
        <f t="shared" si="28"/>
        <v/>
      </c>
      <c r="G420" s="112"/>
      <c r="H420" s="112"/>
      <c r="I420" s="112"/>
      <c r="J420" s="112"/>
      <c r="K420" s="112"/>
      <c r="M420" s="207" t="str">
        <f t="shared" si="29"/>
        <v/>
      </c>
      <c r="O420" s="207" t="str">
        <f t="shared" si="30"/>
        <v/>
      </c>
      <c r="R420" s="207" t="str">
        <f t="shared" si="31"/>
        <v/>
      </c>
      <c r="V420" s="112"/>
      <c r="W420" s="112"/>
      <c r="X420" s="112"/>
      <c r="Y420" s="112"/>
      <c r="Z420" s="112"/>
      <c r="AA420" s="112"/>
      <c r="AB420" s="112"/>
      <c r="AC420" s="112"/>
      <c r="AD420" s="112"/>
      <c r="AE420" s="112"/>
      <c r="AF420" s="112"/>
      <c r="AG420" s="112"/>
      <c r="AI420" s="112"/>
      <c r="AJ420" s="112"/>
      <c r="AK420" s="112"/>
      <c r="AL420" s="112"/>
      <c r="AM420" s="112"/>
      <c r="AN420" s="112"/>
    </row>
    <row r="421" spans="4:40" s="119" customFormat="1" x14ac:dyDescent="0.2">
      <c r="D421" s="207" t="str">
        <f t="shared" si="28"/>
        <v/>
      </c>
      <c r="G421" s="112"/>
      <c r="H421" s="112"/>
      <c r="I421" s="112"/>
      <c r="J421" s="112"/>
      <c r="K421" s="112"/>
      <c r="M421" s="207" t="str">
        <f t="shared" si="29"/>
        <v/>
      </c>
      <c r="O421" s="207" t="str">
        <f t="shared" si="30"/>
        <v/>
      </c>
      <c r="R421" s="207" t="str">
        <f t="shared" si="31"/>
        <v/>
      </c>
      <c r="V421" s="112"/>
      <c r="W421" s="112"/>
      <c r="X421" s="112"/>
      <c r="Y421" s="112"/>
      <c r="Z421" s="112"/>
      <c r="AA421" s="112"/>
      <c r="AB421" s="112"/>
      <c r="AC421" s="112"/>
      <c r="AD421" s="112"/>
      <c r="AE421" s="112"/>
      <c r="AF421" s="112"/>
      <c r="AG421" s="112"/>
      <c r="AI421" s="112"/>
      <c r="AJ421" s="112"/>
      <c r="AK421" s="112"/>
      <c r="AL421" s="112"/>
      <c r="AM421" s="112"/>
      <c r="AN421" s="112"/>
    </row>
    <row r="422" spans="4:40" s="119" customFormat="1" x14ac:dyDescent="0.2">
      <c r="D422" s="207" t="str">
        <f t="shared" si="28"/>
        <v/>
      </c>
      <c r="G422" s="112"/>
      <c r="H422" s="112"/>
      <c r="I422" s="112"/>
      <c r="J422" s="112"/>
      <c r="K422" s="112"/>
      <c r="M422" s="207" t="str">
        <f t="shared" si="29"/>
        <v/>
      </c>
      <c r="O422" s="207" t="str">
        <f t="shared" si="30"/>
        <v/>
      </c>
      <c r="R422" s="207" t="str">
        <f t="shared" si="31"/>
        <v/>
      </c>
      <c r="V422" s="112"/>
      <c r="W422" s="112"/>
      <c r="X422" s="112"/>
      <c r="Y422" s="112"/>
      <c r="Z422" s="112"/>
      <c r="AA422" s="112"/>
      <c r="AB422" s="112"/>
      <c r="AC422" s="112"/>
      <c r="AD422" s="112"/>
      <c r="AE422" s="112"/>
      <c r="AF422" s="112"/>
      <c r="AG422" s="112"/>
      <c r="AI422" s="112"/>
      <c r="AJ422" s="112"/>
      <c r="AK422" s="112"/>
      <c r="AL422" s="112"/>
      <c r="AM422" s="112"/>
      <c r="AN422" s="112"/>
    </row>
    <row r="423" spans="4:40" s="119" customFormat="1" x14ac:dyDescent="0.2">
      <c r="D423" s="207" t="str">
        <f t="shared" si="28"/>
        <v/>
      </c>
      <c r="G423" s="112"/>
      <c r="H423" s="112"/>
      <c r="I423" s="112"/>
      <c r="J423" s="112"/>
      <c r="K423" s="112"/>
      <c r="M423" s="207" t="str">
        <f t="shared" si="29"/>
        <v/>
      </c>
      <c r="O423" s="207" t="str">
        <f t="shared" si="30"/>
        <v/>
      </c>
      <c r="R423" s="207" t="str">
        <f t="shared" si="31"/>
        <v/>
      </c>
      <c r="V423" s="112"/>
      <c r="W423" s="112"/>
      <c r="X423" s="112"/>
      <c r="Y423" s="112"/>
      <c r="Z423" s="112"/>
      <c r="AA423" s="112"/>
      <c r="AB423" s="112"/>
      <c r="AC423" s="112"/>
      <c r="AD423" s="112"/>
      <c r="AE423" s="112"/>
      <c r="AF423" s="112"/>
      <c r="AG423" s="112"/>
      <c r="AI423" s="112"/>
      <c r="AJ423" s="112"/>
      <c r="AK423" s="112"/>
      <c r="AL423" s="112"/>
      <c r="AM423" s="112"/>
      <c r="AN423" s="112"/>
    </row>
    <row r="424" spans="4:40" s="119" customFormat="1" x14ac:dyDescent="0.2">
      <c r="D424" s="207" t="str">
        <f t="shared" si="28"/>
        <v/>
      </c>
      <c r="G424" s="112"/>
      <c r="H424" s="112"/>
      <c r="I424" s="112"/>
      <c r="J424" s="112"/>
      <c r="K424" s="112"/>
      <c r="M424" s="207" t="str">
        <f t="shared" si="29"/>
        <v/>
      </c>
      <c r="O424" s="207" t="str">
        <f t="shared" si="30"/>
        <v/>
      </c>
      <c r="R424" s="207" t="str">
        <f t="shared" si="31"/>
        <v/>
      </c>
      <c r="V424" s="112"/>
      <c r="W424" s="112"/>
      <c r="X424" s="112"/>
      <c r="Y424" s="112"/>
      <c r="Z424" s="112"/>
      <c r="AA424" s="112"/>
      <c r="AB424" s="112"/>
      <c r="AC424" s="112"/>
      <c r="AD424" s="112"/>
      <c r="AE424" s="112"/>
      <c r="AF424" s="112"/>
      <c r="AG424" s="112"/>
      <c r="AI424" s="112"/>
      <c r="AJ424" s="112"/>
      <c r="AK424" s="112"/>
      <c r="AL424" s="112"/>
      <c r="AM424" s="112"/>
      <c r="AN424" s="112"/>
    </row>
    <row r="425" spans="4:40" s="119" customFormat="1" x14ac:dyDescent="0.2">
      <c r="D425" s="207" t="str">
        <f t="shared" si="28"/>
        <v/>
      </c>
      <c r="G425" s="112"/>
      <c r="H425" s="112"/>
      <c r="I425" s="112"/>
      <c r="J425" s="112"/>
      <c r="K425" s="112"/>
      <c r="M425" s="207" t="str">
        <f t="shared" si="29"/>
        <v/>
      </c>
      <c r="O425" s="207" t="str">
        <f t="shared" si="30"/>
        <v/>
      </c>
      <c r="R425" s="207" t="str">
        <f t="shared" si="31"/>
        <v/>
      </c>
      <c r="V425" s="112"/>
      <c r="W425" s="112"/>
      <c r="X425" s="112"/>
      <c r="Y425" s="112"/>
      <c r="Z425" s="112"/>
      <c r="AA425" s="112"/>
      <c r="AB425" s="112"/>
      <c r="AC425" s="112"/>
      <c r="AD425" s="112"/>
      <c r="AE425" s="112"/>
      <c r="AF425" s="112"/>
      <c r="AG425" s="112"/>
      <c r="AI425" s="112"/>
      <c r="AJ425" s="112"/>
      <c r="AK425" s="112"/>
      <c r="AL425" s="112"/>
      <c r="AM425" s="112"/>
      <c r="AN425" s="112"/>
    </row>
    <row r="426" spans="4:40" s="119" customFormat="1" x14ac:dyDescent="0.2">
      <c r="D426" s="207" t="str">
        <f t="shared" si="28"/>
        <v/>
      </c>
      <c r="G426" s="112"/>
      <c r="H426" s="112"/>
      <c r="I426" s="112"/>
      <c r="J426" s="112"/>
      <c r="K426" s="112"/>
      <c r="M426" s="207" t="str">
        <f t="shared" si="29"/>
        <v/>
      </c>
      <c r="O426" s="207" t="str">
        <f t="shared" si="30"/>
        <v/>
      </c>
      <c r="R426" s="207" t="str">
        <f t="shared" si="31"/>
        <v/>
      </c>
      <c r="V426" s="112"/>
      <c r="W426" s="112"/>
      <c r="X426" s="112"/>
      <c r="Y426" s="112"/>
      <c r="Z426" s="112"/>
      <c r="AA426" s="112"/>
      <c r="AB426" s="112"/>
      <c r="AC426" s="112"/>
      <c r="AD426" s="112"/>
      <c r="AE426" s="112"/>
      <c r="AF426" s="112"/>
      <c r="AG426" s="112"/>
      <c r="AI426" s="112"/>
      <c r="AJ426" s="112"/>
      <c r="AK426" s="112"/>
      <c r="AL426" s="112"/>
      <c r="AM426" s="112"/>
      <c r="AN426" s="112"/>
    </row>
    <row r="427" spans="4:40" s="119" customFormat="1" x14ac:dyDescent="0.2">
      <c r="D427" s="207" t="str">
        <f t="shared" si="28"/>
        <v/>
      </c>
      <c r="G427" s="112"/>
      <c r="H427" s="112"/>
      <c r="I427" s="112"/>
      <c r="J427" s="112"/>
      <c r="K427" s="112"/>
      <c r="M427" s="207" t="str">
        <f t="shared" si="29"/>
        <v/>
      </c>
      <c r="O427" s="207" t="str">
        <f t="shared" si="30"/>
        <v/>
      </c>
      <c r="R427" s="207" t="str">
        <f t="shared" si="31"/>
        <v/>
      </c>
      <c r="V427" s="112"/>
      <c r="W427" s="112"/>
      <c r="X427" s="112"/>
      <c r="Y427" s="112"/>
      <c r="Z427" s="112"/>
      <c r="AA427" s="112"/>
      <c r="AB427" s="112"/>
      <c r="AC427" s="112"/>
      <c r="AD427" s="112"/>
      <c r="AE427" s="112"/>
      <c r="AF427" s="112"/>
      <c r="AG427" s="112"/>
      <c r="AI427" s="112"/>
      <c r="AJ427" s="112"/>
      <c r="AK427" s="112"/>
      <c r="AL427" s="112"/>
      <c r="AM427" s="112"/>
      <c r="AN427" s="112"/>
    </row>
    <row r="428" spans="4:40" s="119" customFormat="1" x14ac:dyDescent="0.2">
      <c r="D428" s="207" t="str">
        <f t="shared" si="28"/>
        <v/>
      </c>
      <c r="G428" s="112"/>
      <c r="H428" s="112"/>
      <c r="I428" s="112"/>
      <c r="J428" s="112"/>
      <c r="K428" s="112"/>
      <c r="M428" s="207" t="str">
        <f t="shared" si="29"/>
        <v/>
      </c>
      <c r="O428" s="207" t="str">
        <f t="shared" si="30"/>
        <v/>
      </c>
      <c r="R428" s="207" t="str">
        <f t="shared" si="31"/>
        <v/>
      </c>
      <c r="V428" s="112"/>
      <c r="W428" s="112"/>
      <c r="X428" s="112"/>
      <c r="Y428" s="112"/>
      <c r="Z428" s="112"/>
      <c r="AA428" s="112"/>
      <c r="AB428" s="112"/>
      <c r="AC428" s="112"/>
      <c r="AD428" s="112"/>
      <c r="AE428" s="112"/>
      <c r="AF428" s="112"/>
      <c r="AG428" s="112"/>
      <c r="AI428" s="112"/>
      <c r="AJ428" s="112"/>
      <c r="AK428" s="112"/>
      <c r="AL428" s="112"/>
      <c r="AM428" s="112"/>
      <c r="AN428" s="112"/>
    </row>
    <row r="429" spans="4:40" s="119" customFormat="1" x14ac:dyDescent="0.2">
      <c r="D429" s="207" t="str">
        <f t="shared" si="28"/>
        <v/>
      </c>
      <c r="G429" s="112"/>
      <c r="H429" s="112"/>
      <c r="I429" s="112"/>
      <c r="J429" s="112"/>
      <c r="K429" s="112"/>
      <c r="M429" s="207" t="str">
        <f t="shared" si="29"/>
        <v/>
      </c>
      <c r="O429" s="207" t="str">
        <f t="shared" si="30"/>
        <v/>
      </c>
      <c r="R429" s="207" t="str">
        <f t="shared" si="31"/>
        <v/>
      </c>
      <c r="V429" s="112"/>
      <c r="W429" s="112"/>
      <c r="X429" s="112"/>
      <c r="Y429" s="112"/>
      <c r="Z429" s="112"/>
      <c r="AA429" s="112"/>
      <c r="AB429" s="112"/>
      <c r="AC429" s="112"/>
      <c r="AD429" s="112"/>
      <c r="AE429" s="112"/>
      <c r="AF429" s="112"/>
      <c r="AG429" s="112"/>
      <c r="AI429" s="112"/>
      <c r="AJ429" s="112"/>
      <c r="AK429" s="112"/>
      <c r="AL429" s="112"/>
      <c r="AM429" s="112"/>
      <c r="AN429" s="112"/>
    </row>
    <row r="430" spans="4:40" s="119" customFormat="1" x14ac:dyDescent="0.2">
      <c r="D430" s="207" t="str">
        <f t="shared" si="28"/>
        <v/>
      </c>
      <c r="G430" s="112"/>
      <c r="H430" s="112"/>
      <c r="I430" s="112"/>
      <c r="J430" s="112"/>
      <c r="K430" s="112"/>
      <c r="M430" s="207" t="str">
        <f t="shared" si="29"/>
        <v/>
      </c>
      <c r="O430" s="207" t="str">
        <f t="shared" si="30"/>
        <v/>
      </c>
      <c r="R430" s="207" t="str">
        <f t="shared" si="31"/>
        <v/>
      </c>
      <c r="V430" s="112"/>
      <c r="W430" s="112"/>
      <c r="X430" s="112"/>
      <c r="Y430" s="112"/>
      <c r="Z430" s="112"/>
      <c r="AA430" s="112"/>
      <c r="AB430" s="112"/>
      <c r="AC430" s="112"/>
      <c r="AD430" s="112"/>
      <c r="AE430" s="112"/>
      <c r="AF430" s="112"/>
      <c r="AG430" s="112"/>
      <c r="AI430" s="112"/>
      <c r="AJ430" s="112"/>
      <c r="AK430" s="112"/>
      <c r="AL430" s="112"/>
      <c r="AM430" s="112"/>
      <c r="AN430" s="112"/>
    </row>
    <row r="431" spans="4:40" s="119" customFormat="1" x14ac:dyDescent="0.2">
      <c r="D431" s="207" t="str">
        <f t="shared" si="28"/>
        <v/>
      </c>
      <c r="G431" s="112"/>
      <c r="H431" s="112"/>
      <c r="I431" s="112"/>
      <c r="J431" s="112"/>
      <c r="K431" s="112"/>
      <c r="M431" s="207" t="str">
        <f t="shared" si="29"/>
        <v/>
      </c>
      <c r="O431" s="207" t="str">
        <f t="shared" si="30"/>
        <v/>
      </c>
      <c r="R431" s="207" t="str">
        <f t="shared" si="31"/>
        <v/>
      </c>
      <c r="V431" s="112"/>
      <c r="W431" s="112"/>
      <c r="X431" s="112"/>
      <c r="Y431" s="112"/>
      <c r="Z431" s="112"/>
      <c r="AA431" s="112"/>
      <c r="AB431" s="112"/>
      <c r="AC431" s="112"/>
      <c r="AD431" s="112"/>
      <c r="AE431" s="112"/>
      <c r="AF431" s="112"/>
      <c r="AG431" s="112"/>
      <c r="AI431" s="112"/>
      <c r="AJ431" s="112"/>
      <c r="AK431" s="112"/>
      <c r="AL431" s="112"/>
      <c r="AM431" s="112"/>
      <c r="AN431" s="112"/>
    </row>
    <row r="432" spans="4:40" s="119" customFormat="1" x14ac:dyDescent="0.2">
      <c r="D432" s="207" t="str">
        <f t="shared" si="28"/>
        <v/>
      </c>
      <c r="G432" s="112"/>
      <c r="H432" s="112"/>
      <c r="I432" s="112"/>
      <c r="J432" s="112"/>
      <c r="K432" s="112"/>
      <c r="M432" s="207" t="str">
        <f t="shared" si="29"/>
        <v/>
      </c>
      <c r="O432" s="207" t="str">
        <f t="shared" si="30"/>
        <v/>
      </c>
      <c r="R432" s="207" t="str">
        <f t="shared" si="31"/>
        <v/>
      </c>
      <c r="V432" s="112"/>
      <c r="W432" s="112"/>
      <c r="X432" s="112"/>
      <c r="Y432" s="112"/>
      <c r="Z432" s="112"/>
      <c r="AA432" s="112"/>
      <c r="AB432" s="112"/>
      <c r="AC432" s="112"/>
      <c r="AD432" s="112"/>
      <c r="AE432" s="112"/>
      <c r="AF432" s="112"/>
      <c r="AG432" s="112"/>
      <c r="AI432" s="112"/>
      <c r="AJ432" s="112"/>
      <c r="AK432" s="112"/>
      <c r="AL432" s="112"/>
      <c r="AM432" s="112"/>
      <c r="AN432" s="112"/>
    </row>
    <row r="433" spans="4:40" s="119" customFormat="1" x14ac:dyDescent="0.2">
      <c r="D433" s="207" t="str">
        <f t="shared" si="28"/>
        <v/>
      </c>
      <c r="G433" s="112"/>
      <c r="H433" s="112"/>
      <c r="I433" s="112"/>
      <c r="J433" s="112"/>
      <c r="K433" s="112"/>
      <c r="M433" s="207" t="str">
        <f t="shared" si="29"/>
        <v/>
      </c>
      <c r="O433" s="207" t="str">
        <f t="shared" si="30"/>
        <v/>
      </c>
      <c r="R433" s="207" t="str">
        <f t="shared" si="31"/>
        <v/>
      </c>
      <c r="V433" s="112"/>
      <c r="W433" s="112"/>
      <c r="X433" s="112"/>
      <c r="Y433" s="112"/>
      <c r="Z433" s="112"/>
      <c r="AA433" s="112"/>
      <c r="AB433" s="112"/>
      <c r="AC433" s="112"/>
      <c r="AD433" s="112"/>
      <c r="AE433" s="112"/>
      <c r="AF433" s="112"/>
      <c r="AG433" s="112"/>
      <c r="AI433" s="112"/>
      <c r="AJ433" s="112"/>
      <c r="AK433" s="112"/>
      <c r="AL433" s="112"/>
      <c r="AM433" s="112"/>
      <c r="AN433" s="112"/>
    </row>
    <row r="434" spans="4:40" s="119" customFormat="1" x14ac:dyDescent="0.2">
      <c r="D434" s="207" t="str">
        <f t="shared" si="28"/>
        <v/>
      </c>
      <c r="G434" s="112"/>
      <c r="H434" s="112"/>
      <c r="I434" s="112"/>
      <c r="J434" s="112"/>
      <c r="K434" s="112"/>
      <c r="M434" s="207" t="str">
        <f t="shared" si="29"/>
        <v/>
      </c>
      <c r="O434" s="207" t="str">
        <f t="shared" si="30"/>
        <v/>
      </c>
      <c r="R434" s="207" t="str">
        <f t="shared" si="31"/>
        <v/>
      </c>
      <c r="V434" s="112"/>
      <c r="W434" s="112"/>
      <c r="X434" s="112"/>
      <c r="Y434" s="112"/>
      <c r="Z434" s="112"/>
      <c r="AA434" s="112"/>
      <c r="AB434" s="112"/>
      <c r="AC434" s="112"/>
      <c r="AD434" s="112"/>
      <c r="AE434" s="112"/>
      <c r="AF434" s="112"/>
      <c r="AG434" s="112"/>
      <c r="AI434" s="112"/>
      <c r="AJ434" s="112"/>
      <c r="AK434" s="112"/>
      <c r="AL434" s="112"/>
      <c r="AM434" s="112"/>
      <c r="AN434" s="112"/>
    </row>
    <row r="435" spans="4:40" s="119" customFormat="1" x14ac:dyDescent="0.2">
      <c r="D435" s="207" t="str">
        <f t="shared" si="28"/>
        <v/>
      </c>
      <c r="G435" s="112"/>
      <c r="H435" s="112"/>
      <c r="I435" s="112"/>
      <c r="J435" s="112"/>
      <c r="K435" s="112"/>
      <c r="M435" s="207" t="str">
        <f t="shared" si="29"/>
        <v/>
      </c>
      <c r="O435" s="207" t="str">
        <f t="shared" si="30"/>
        <v/>
      </c>
      <c r="R435" s="207" t="str">
        <f t="shared" si="31"/>
        <v/>
      </c>
      <c r="V435" s="112"/>
      <c r="W435" s="112"/>
      <c r="X435" s="112"/>
      <c r="Y435" s="112"/>
      <c r="Z435" s="112"/>
      <c r="AA435" s="112"/>
      <c r="AB435" s="112"/>
      <c r="AC435" s="112"/>
      <c r="AD435" s="112"/>
      <c r="AE435" s="112"/>
      <c r="AF435" s="112"/>
      <c r="AG435" s="112"/>
      <c r="AI435" s="112"/>
      <c r="AJ435" s="112"/>
      <c r="AK435" s="112"/>
      <c r="AL435" s="112"/>
      <c r="AM435" s="112"/>
      <c r="AN435" s="112"/>
    </row>
    <row r="436" spans="4:40" s="119" customFormat="1" x14ac:dyDescent="0.2">
      <c r="D436" s="207" t="str">
        <f t="shared" si="28"/>
        <v/>
      </c>
      <c r="G436" s="112"/>
      <c r="H436" s="112"/>
      <c r="I436" s="112"/>
      <c r="J436" s="112"/>
      <c r="K436" s="112"/>
      <c r="M436" s="207" t="str">
        <f t="shared" si="29"/>
        <v/>
      </c>
      <c r="O436" s="207" t="str">
        <f t="shared" si="30"/>
        <v/>
      </c>
      <c r="R436" s="207" t="str">
        <f t="shared" si="31"/>
        <v/>
      </c>
      <c r="V436" s="112"/>
      <c r="W436" s="112"/>
      <c r="X436" s="112"/>
      <c r="Y436" s="112"/>
      <c r="Z436" s="112"/>
      <c r="AA436" s="112"/>
      <c r="AB436" s="112"/>
      <c r="AC436" s="112"/>
      <c r="AD436" s="112"/>
      <c r="AE436" s="112"/>
      <c r="AF436" s="112"/>
      <c r="AG436" s="112"/>
      <c r="AI436" s="112"/>
      <c r="AJ436" s="112"/>
      <c r="AK436" s="112"/>
      <c r="AL436" s="112"/>
      <c r="AM436" s="112"/>
      <c r="AN436" s="112"/>
    </row>
    <row r="437" spans="4:40" s="119" customFormat="1" x14ac:dyDescent="0.2">
      <c r="D437" s="207" t="str">
        <f t="shared" si="28"/>
        <v/>
      </c>
      <c r="G437" s="112"/>
      <c r="H437" s="112"/>
      <c r="I437" s="112"/>
      <c r="J437" s="112"/>
      <c r="K437" s="112"/>
      <c r="M437" s="207" t="str">
        <f t="shared" si="29"/>
        <v/>
      </c>
      <c r="O437" s="207" t="str">
        <f t="shared" si="30"/>
        <v/>
      </c>
      <c r="R437" s="207" t="str">
        <f t="shared" si="31"/>
        <v/>
      </c>
      <c r="V437" s="112"/>
      <c r="W437" s="112"/>
      <c r="X437" s="112"/>
      <c r="Y437" s="112"/>
      <c r="Z437" s="112"/>
      <c r="AA437" s="112"/>
      <c r="AB437" s="112"/>
      <c r="AC437" s="112"/>
      <c r="AD437" s="112"/>
      <c r="AE437" s="112"/>
      <c r="AF437" s="112"/>
      <c r="AG437" s="112"/>
      <c r="AI437" s="112"/>
      <c r="AJ437" s="112"/>
      <c r="AK437" s="112"/>
      <c r="AL437" s="112"/>
      <c r="AM437" s="112"/>
      <c r="AN437" s="112"/>
    </row>
    <row r="438" spans="4:40" s="119" customFormat="1" x14ac:dyDescent="0.2">
      <c r="D438" s="207" t="str">
        <f t="shared" si="28"/>
        <v/>
      </c>
      <c r="G438" s="112"/>
      <c r="H438" s="112"/>
      <c r="I438" s="112"/>
      <c r="J438" s="112"/>
      <c r="K438" s="112"/>
      <c r="M438" s="207" t="str">
        <f t="shared" si="29"/>
        <v/>
      </c>
      <c r="O438" s="207" t="str">
        <f t="shared" si="30"/>
        <v/>
      </c>
      <c r="R438" s="207" t="str">
        <f t="shared" si="31"/>
        <v/>
      </c>
      <c r="V438" s="112"/>
      <c r="W438" s="112"/>
      <c r="X438" s="112"/>
      <c r="Y438" s="112"/>
      <c r="Z438" s="112"/>
      <c r="AA438" s="112"/>
      <c r="AB438" s="112"/>
      <c r="AC438" s="112"/>
      <c r="AD438" s="112"/>
      <c r="AE438" s="112"/>
      <c r="AF438" s="112"/>
      <c r="AG438" s="112"/>
      <c r="AI438" s="112"/>
      <c r="AJ438" s="112"/>
      <c r="AK438" s="112"/>
      <c r="AL438" s="112"/>
      <c r="AM438" s="112"/>
      <c r="AN438" s="112"/>
    </row>
    <row r="439" spans="4:40" s="119" customFormat="1" x14ac:dyDescent="0.2">
      <c r="D439" s="207" t="str">
        <f t="shared" si="28"/>
        <v/>
      </c>
      <c r="G439" s="112"/>
      <c r="H439" s="112"/>
      <c r="I439" s="112"/>
      <c r="J439" s="112"/>
      <c r="K439" s="112"/>
      <c r="M439" s="207" t="str">
        <f t="shared" si="29"/>
        <v/>
      </c>
      <c r="O439" s="207" t="str">
        <f t="shared" si="30"/>
        <v/>
      </c>
      <c r="R439" s="207" t="str">
        <f t="shared" si="31"/>
        <v/>
      </c>
      <c r="V439" s="112"/>
      <c r="W439" s="112"/>
      <c r="X439" s="112"/>
      <c r="Y439" s="112"/>
      <c r="Z439" s="112"/>
      <c r="AA439" s="112"/>
      <c r="AB439" s="112"/>
      <c r="AC439" s="112"/>
      <c r="AD439" s="112"/>
      <c r="AE439" s="112"/>
      <c r="AF439" s="112"/>
      <c r="AG439" s="112"/>
      <c r="AI439" s="112"/>
      <c r="AJ439" s="112"/>
      <c r="AK439" s="112"/>
      <c r="AL439" s="112"/>
      <c r="AM439" s="112"/>
      <c r="AN439" s="112"/>
    </row>
    <row r="440" spans="4:40" s="119" customFormat="1" x14ac:dyDescent="0.2">
      <c r="D440" s="207" t="str">
        <f t="shared" si="28"/>
        <v/>
      </c>
      <c r="G440" s="112"/>
      <c r="H440" s="112"/>
      <c r="I440" s="112"/>
      <c r="J440" s="112"/>
      <c r="K440" s="112"/>
      <c r="M440" s="207" t="str">
        <f t="shared" si="29"/>
        <v/>
      </c>
      <c r="O440" s="207" t="str">
        <f t="shared" si="30"/>
        <v/>
      </c>
      <c r="R440" s="207" t="str">
        <f t="shared" si="31"/>
        <v/>
      </c>
      <c r="V440" s="112"/>
      <c r="W440" s="112"/>
      <c r="X440" s="112"/>
      <c r="Y440" s="112"/>
      <c r="Z440" s="112"/>
      <c r="AA440" s="112"/>
      <c r="AB440" s="112"/>
      <c r="AC440" s="112"/>
      <c r="AD440" s="112"/>
      <c r="AE440" s="112"/>
      <c r="AF440" s="112"/>
      <c r="AG440" s="112"/>
      <c r="AI440" s="112"/>
      <c r="AJ440" s="112"/>
      <c r="AK440" s="112"/>
      <c r="AL440" s="112"/>
      <c r="AM440" s="112"/>
      <c r="AN440" s="112"/>
    </row>
    <row r="441" spans="4:40" s="119" customFormat="1" x14ac:dyDescent="0.2">
      <c r="D441" s="207" t="str">
        <f t="shared" si="28"/>
        <v/>
      </c>
      <c r="G441" s="112"/>
      <c r="H441" s="112"/>
      <c r="I441" s="112"/>
      <c r="J441" s="112"/>
      <c r="K441" s="112"/>
      <c r="M441" s="207" t="str">
        <f t="shared" si="29"/>
        <v/>
      </c>
      <c r="O441" s="207" t="str">
        <f t="shared" si="30"/>
        <v/>
      </c>
      <c r="R441" s="207" t="str">
        <f t="shared" si="31"/>
        <v/>
      </c>
      <c r="V441" s="112"/>
      <c r="W441" s="112"/>
      <c r="X441" s="112"/>
      <c r="Y441" s="112"/>
      <c r="Z441" s="112"/>
      <c r="AA441" s="112"/>
      <c r="AB441" s="112"/>
      <c r="AC441" s="112"/>
      <c r="AD441" s="112"/>
      <c r="AE441" s="112"/>
      <c r="AF441" s="112"/>
      <c r="AG441" s="112"/>
      <c r="AI441" s="112"/>
      <c r="AJ441" s="112"/>
      <c r="AK441" s="112"/>
      <c r="AL441" s="112"/>
      <c r="AM441" s="112"/>
      <c r="AN441" s="112"/>
    </row>
    <row r="442" spans="4:40" s="119" customFormat="1" x14ac:dyDescent="0.2">
      <c r="D442" s="207" t="str">
        <f t="shared" si="28"/>
        <v/>
      </c>
      <c r="G442" s="112"/>
      <c r="H442" s="112"/>
      <c r="I442" s="112"/>
      <c r="J442" s="112"/>
      <c r="K442" s="112"/>
      <c r="M442" s="207" t="str">
        <f t="shared" si="29"/>
        <v/>
      </c>
      <c r="O442" s="207" t="str">
        <f t="shared" si="30"/>
        <v/>
      </c>
      <c r="R442" s="207" t="str">
        <f t="shared" si="31"/>
        <v/>
      </c>
      <c r="V442" s="112"/>
      <c r="W442" s="112"/>
      <c r="X442" s="112"/>
      <c r="Y442" s="112"/>
      <c r="Z442" s="112"/>
      <c r="AA442" s="112"/>
      <c r="AB442" s="112"/>
      <c r="AC442" s="112"/>
      <c r="AD442" s="112"/>
      <c r="AE442" s="112"/>
      <c r="AF442" s="112"/>
      <c r="AG442" s="112"/>
      <c r="AI442" s="112"/>
      <c r="AJ442" s="112"/>
      <c r="AK442" s="112"/>
      <c r="AL442" s="112"/>
      <c r="AM442" s="112"/>
      <c r="AN442" s="112"/>
    </row>
    <row r="443" spans="4:40" s="119" customFormat="1" x14ac:dyDescent="0.2">
      <c r="D443" s="207" t="str">
        <f t="shared" si="28"/>
        <v/>
      </c>
      <c r="G443" s="112"/>
      <c r="H443" s="112"/>
      <c r="I443" s="112"/>
      <c r="J443" s="112"/>
      <c r="K443" s="112"/>
      <c r="M443" s="207" t="str">
        <f t="shared" si="29"/>
        <v/>
      </c>
      <c r="O443" s="207" t="str">
        <f t="shared" si="30"/>
        <v/>
      </c>
      <c r="R443" s="207" t="str">
        <f t="shared" si="31"/>
        <v/>
      </c>
      <c r="V443" s="112"/>
      <c r="W443" s="112"/>
      <c r="X443" s="112"/>
      <c r="Y443" s="112"/>
      <c r="Z443" s="112"/>
      <c r="AA443" s="112"/>
      <c r="AB443" s="112"/>
      <c r="AC443" s="112"/>
      <c r="AD443" s="112"/>
      <c r="AE443" s="112"/>
      <c r="AF443" s="112"/>
      <c r="AG443" s="112"/>
      <c r="AI443" s="112"/>
      <c r="AJ443" s="112"/>
      <c r="AK443" s="112"/>
      <c r="AL443" s="112"/>
      <c r="AM443" s="112"/>
      <c r="AN443" s="112"/>
    </row>
    <row r="444" spans="4:40" s="119" customFormat="1" x14ac:dyDescent="0.2">
      <c r="D444" s="207" t="str">
        <f t="shared" si="28"/>
        <v/>
      </c>
      <c r="G444" s="112"/>
      <c r="H444" s="112"/>
      <c r="I444" s="112"/>
      <c r="J444" s="112"/>
      <c r="K444" s="112"/>
      <c r="M444" s="207" t="str">
        <f t="shared" si="29"/>
        <v/>
      </c>
      <c r="O444" s="207" t="str">
        <f t="shared" si="30"/>
        <v/>
      </c>
      <c r="R444" s="207" t="str">
        <f t="shared" si="31"/>
        <v/>
      </c>
      <c r="V444" s="112"/>
      <c r="W444" s="112"/>
      <c r="X444" s="112"/>
      <c r="Y444" s="112"/>
      <c r="Z444" s="112"/>
      <c r="AA444" s="112"/>
      <c r="AB444" s="112"/>
      <c r="AC444" s="112"/>
      <c r="AD444" s="112"/>
      <c r="AE444" s="112"/>
      <c r="AF444" s="112"/>
      <c r="AG444" s="112"/>
      <c r="AI444" s="112"/>
      <c r="AJ444" s="112"/>
      <c r="AK444" s="112"/>
      <c r="AL444" s="112"/>
      <c r="AM444" s="112"/>
      <c r="AN444" s="112"/>
    </row>
    <row r="445" spans="4:40" s="119" customFormat="1" x14ac:dyDescent="0.2">
      <c r="D445" s="207" t="str">
        <f t="shared" si="28"/>
        <v/>
      </c>
      <c r="G445" s="112"/>
      <c r="H445" s="112"/>
      <c r="I445" s="112"/>
      <c r="J445" s="112"/>
      <c r="K445" s="112"/>
      <c r="M445" s="207" t="str">
        <f t="shared" si="29"/>
        <v/>
      </c>
      <c r="O445" s="207" t="str">
        <f t="shared" si="30"/>
        <v/>
      </c>
      <c r="R445" s="207" t="str">
        <f t="shared" si="31"/>
        <v/>
      </c>
      <c r="V445" s="112"/>
      <c r="W445" s="112"/>
      <c r="X445" s="112"/>
      <c r="Y445" s="112"/>
      <c r="Z445" s="112"/>
      <c r="AA445" s="112"/>
      <c r="AB445" s="112"/>
      <c r="AC445" s="112"/>
      <c r="AD445" s="112"/>
      <c r="AE445" s="112"/>
      <c r="AF445" s="112"/>
      <c r="AG445" s="112"/>
      <c r="AI445" s="112"/>
      <c r="AJ445" s="112"/>
      <c r="AK445" s="112"/>
      <c r="AL445" s="112"/>
      <c r="AM445" s="112"/>
      <c r="AN445" s="112"/>
    </row>
    <row r="446" spans="4:40" s="119" customFormat="1" x14ac:dyDescent="0.2">
      <c r="D446" s="207" t="str">
        <f t="shared" si="28"/>
        <v/>
      </c>
      <c r="G446" s="112"/>
      <c r="H446" s="112"/>
      <c r="I446" s="112"/>
      <c r="J446" s="112"/>
      <c r="K446" s="112"/>
      <c r="M446" s="207" t="str">
        <f t="shared" si="29"/>
        <v/>
      </c>
      <c r="O446" s="207" t="str">
        <f t="shared" si="30"/>
        <v/>
      </c>
      <c r="R446" s="207" t="str">
        <f t="shared" si="31"/>
        <v/>
      </c>
      <c r="V446" s="112"/>
      <c r="W446" s="112"/>
      <c r="X446" s="112"/>
      <c r="Y446" s="112"/>
      <c r="Z446" s="112"/>
      <c r="AA446" s="112"/>
      <c r="AB446" s="112"/>
      <c r="AC446" s="112"/>
      <c r="AD446" s="112"/>
      <c r="AE446" s="112"/>
      <c r="AF446" s="112"/>
      <c r="AG446" s="112"/>
      <c r="AI446" s="112"/>
      <c r="AJ446" s="112"/>
      <c r="AK446" s="112"/>
      <c r="AL446" s="112"/>
      <c r="AM446" s="112"/>
      <c r="AN446" s="112"/>
    </row>
    <row r="447" spans="4:40" s="119" customFormat="1" x14ac:dyDescent="0.2">
      <c r="D447" s="207" t="str">
        <f t="shared" si="28"/>
        <v/>
      </c>
      <c r="G447" s="112"/>
      <c r="H447" s="112"/>
      <c r="I447" s="112"/>
      <c r="J447" s="112"/>
      <c r="K447" s="112"/>
      <c r="M447" s="207" t="str">
        <f t="shared" si="29"/>
        <v/>
      </c>
      <c r="O447" s="207" t="str">
        <f t="shared" si="30"/>
        <v/>
      </c>
      <c r="R447" s="207" t="str">
        <f t="shared" si="31"/>
        <v/>
      </c>
      <c r="V447" s="112"/>
      <c r="W447" s="112"/>
      <c r="X447" s="112"/>
      <c r="Y447" s="112"/>
      <c r="Z447" s="112"/>
      <c r="AA447" s="112"/>
      <c r="AB447" s="112"/>
      <c r="AC447" s="112"/>
      <c r="AD447" s="112"/>
      <c r="AE447" s="112"/>
      <c r="AF447" s="112"/>
      <c r="AG447" s="112"/>
      <c r="AI447" s="112"/>
      <c r="AJ447" s="112"/>
      <c r="AK447" s="112"/>
      <c r="AL447" s="112"/>
      <c r="AM447" s="112"/>
      <c r="AN447" s="112"/>
    </row>
    <row r="448" spans="4:40" s="119" customFormat="1" x14ac:dyDescent="0.2">
      <c r="D448" s="207" t="str">
        <f t="shared" si="28"/>
        <v/>
      </c>
      <c r="G448" s="112"/>
      <c r="H448" s="112"/>
      <c r="I448" s="112"/>
      <c r="J448" s="112"/>
      <c r="K448" s="112"/>
      <c r="M448" s="207" t="str">
        <f t="shared" si="29"/>
        <v/>
      </c>
      <c r="O448" s="207" t="str">
        <f t="shared" si="30"/>
        <v/>
      </c>
      <c r="R448" s="207" t="str">
        <f t="shared" si="31"/>
        <v/>
      </c>
      <c r="V448" s="112"/>
      <c r="W448" s="112"/>
      <c r="X448" s="112"/>
      <c r="Y448" s="112"/>
      <c r="Z448" s="112"/>
      <c r="AA448" s="112"/>
      <c r="AB448" s="112"/>
      <c r="AC448" s="112"/>
      <c r="AD448" s="112"/>
      <c r="AE448" s="112"/>
      <c r="AF448" s="112"/>
      <c r="AG448" s="112"/>
      <c r="AI448" s="112"/>
      <c r="AJ448" s="112"/>
      <c r="AK448" s="112"/>
      <c r="AL448" s="112"/>
      <c r="AM448" s="112"/>
      <c r="AN448" s="112"/>
    </row>
    <row r="449" spans="4:40" s="119" customFormat="1" x14ac:dyDescent="0.2">
      <c r="D449" s="207" t="str">
        <f t="shared" si="28"/>
        <v/>
      </c>
      <c r="G449" s="112"/>
      <c r="H449" s="112"/>
      <c r="I449" s="112"/>
      <c r="J449" s="112"/>
      <c r="K449" s="112"/>
      <c r="M449" s="207" t="str">
        <f t="shared" si="29"/>
        <v/>
      </c>
      <c r="O449" s="207" t="str">
        <f t="shared" si="30"/>
        <v/>
      </c>
      <c r="R449" s="207" t="str">
        <f t="shared" si="31"/>
        <v/>
      </c>
      <c r="V449" s="112"/>
      <c r="W449" s="112"/>
      <c r="X449" s="112"/>
      <c r="Y449" s="112"/>
      <c r="Z449" s="112"/>
      <c r="AA449" s="112"/>
      <c r="AB449" s="112"/>
      <c r="AC449" s="112"/>
      <c r="AD449" s="112"/>
      <c r="AE449" s="112"/>
      <c r="AF449" s="112"/>
      <c r="AG449" s="112"/>
      <c r="AI449" s="112"/>
      <c r="AJ449" s="112"/>
      <c r="AK449" s="112"/>
      <c r="AL449" s="112"/>
      <c r="AM449" s="112"/>
      <c r="AN449" s="112"/>
    </row>
    <row r="450" spans="4:40" s="119" customFormat="1" x14ac:dyDescent="0.2">
      <c r="D450" s="207" t="str">
        <f t="shared" si="28"/>
        <v/>
      </c>
      <c r="G450" s="112"/>
      <c r="H450" s="112"/>
      <c r="I450" s="112"/>
      <c r="J450" s="112"/>
      <c r="K450" s="112"/>
      <c r="M450" s="207" t="str">
        <f t="shared" si="29"/>
        <v/>
      </c>
      <c r="O450" s="207" t="str">
        <f t="shared" si="30"/>
        <v/>
      </c>
      <c r="R450" s="207" t="str">
        <f t="shared" si="31"/>
        <v/>
      </c>
      <c r="V450" s="112"/>
      <c r="W450" s="112"/>
      <c r="X450" s="112"/>
      <c r="Y450" s="112"/>
      <c r="Z450" s="112"/>
      <c r="AA450" s="112"/>
      <c r="AB450" s="112"/>
      <c r="AC450" s="112"/>
      <c r="AD450" s="112"/>
      <c r="AE450" s="112"/>
      <c r="AF450" s="112"/>
      <c r="AG450" s="112"/>
      <c r="AI450" s="112"/>
      <c r="AJ450" s="112"/>
      <c r="AK450" s="112"/>
      <c r="AL450" s="112"/>
      <c r="AM450" s="112"/>
      <c r="AN450" s="112"/>
    </row>
    <row r="451" spans="4:40" s="119" customFormat="1" x14ac:dyDescent="0.2">
      <c r="D451" s="207" t="str">
        <f t="shared" si="28"/>
        <v/>
      </c>
      <c r="G451" s="112"/>
      <c r="H451" s="112"/>
      <c r="I451" s="112"/>
      <c r="J451" s="112"/>
      <c r="K451" s="112"/>
      <c r="M451" s="207" t="str">
        <f t="shared" si="29"/>
        <v/>
      </c>
      <c r="O451" s="207" t="str">
        <f t="shared" si="30"/>
        <v/>
      </c>
      <c r="R451" s="207" t="str">
        <f t="shared" si="31"/>
        <v/>
      </c>
      <c r="V451" s="112"/>
      <c r="W451" s="112"/>
      <c r="X451" s="112"/>
      <c r="Y451" s="112"/>
      <c r="Z451" s="112"/>
      <c r="AA451" s="112"/>
      <c r="AB451" s="112"/>
      <c r="AC451" s="112"/>
      <c r="AD451" s="112"/>
      <c r="AE451" s="112"/>
      <c r="AF451" s="112"/>
      <c r="AG451" s="112"/>
      <c r="AI451" s="112"/>
      <c r="AJ451" s="112"/>
      <c r="AK451" s="112"/>
      <c r="AL451" s="112"/>
      <c r="AM451" s="112"/>
      <c r="AN451" s="112"/>
    </row>
    <row r="452" spans="4:40" s="119" customFormat="1" x14ac:dyDescent="0.2">
      <c r="D452" s="207" t="str">
        <f t="shared" si="28"/>
        <v/>
      </c>
      <c r="G452" s="112"/>
      <c r="H452" s="112"/>
      <c r="I452" s="112"/>
      <c r="J452" s="112"/>
      <c r="K452" s="112"/>
      <c r="M452" s="207" t="str">
        <f t="shared" si="29"/>
        <v/>
      </c>
      <c r="O452" s="207" t="str">
        <f t="shared" si="30"/>
        <v/>
      </c>
      <c r="R452" s="207" t="str">
        <f t="shared" si="31"/>
        <v/>
      </c>
      <c r="V452" s="112"/>
      <c r="W452" s="112"/>
      <c r="X452" s="112"/>
      <c r="Y452" s="112"/>
      <c r="Z452" s="112"/>
      <c r="AA452" s="112"/>
      <c r="AB452" s="112"/>
      <c r="AC452" s="112"/>
      <c r="AD452" s="112"/>
      <c r="AE452" s="112"/>
      <c r="AF452" s="112"/>
      <c r="AG452" s="112"/>
      <c r="AI452" s="112"/>
      <c r="AJ452" s="112"/>
      <c r="AK452" s="112"/>
      <c r="AL452" s="112"/>
      <c r="AM452" s="112"/>
      <c r="AN452" s="112"/>
    </row>
    <row r="453" spans="4:40" s="119" customFormat="1" x14ac:dyDescent="0.2">
      <c r="D453" s="207" t="str">
        <f t="shared" si="28"/>
        <v/>
      </c>
      <c r="G453" s="112"/>
      <c r="H453" s="112"/>
      <c r="I453" s="112"/>
      <c r="J453" s="112"/>
      <c r="K453" s="112"/>
      <c r="M453" s="207" t="str">
        <f t="shared" si="29"/>
        <v/>
      </c>
      <c r="O453" s="207" t="str">
        <f t="shared" si="30"/>
        <v/>
      </c>
      <c r="R453" s="207" t="str">
        <f t="shared" si="31"/>
        <v/>
      </c>
      <c r="V453" s="112"/>
      <c r="W453" s="112"/>
      <c r="X453" s="112"/>
      <c r="Y453" s="112"/>
      <c r="Z453" s="112"/>
      <c r="AA453" s="112"/>
      <c r="AB453" s="112"/>
      <c r="AC453" s="112"/>
      <c r="AD453" s="112"/>
      <c r="AE453" s="112"/>
      <c r="AF453" s="112"/>
      <c r="AG453" s="112"/>
      <c r="AI453" s="112"/>
      <c r="AJ453" s="112"/>
      <c r="AK453" s="112"/>
      <c r="AL453" s="112"/>
      <c r="AM453" s="112"/>
      <c r="AN453" s="112"/>
    </row>
    <row r="454" spans="4:40" s="119" customFormat="1" x14ac:dyDescent="0.2">
      <c r="D454" s="207" t="str">
        <f t="shared" si="28"/>
        <v/>
      </c>
      <c r="G454" s="112"/>
      <c r="H454" s="112"/>
      <c r="I454" s="112"/>
      <c r="J454" s="112"/>
      <c r="K454" s="112"/>
      <c r="M454" s="207" t="str">
        <f t="shared" si="29"/>
        <v/>
      </c>
      <c r="O454" s="207" t="str">
        <f t="shared" si="30"/>
        <v/>
      </c>
      <c r="R454" s="207" t="str">
        <f t="shared" si="31"/>
        <v/>
      </c>
      <c r="V454" s="112"/>
      <c r="W454" s="112"/>
      <c r="X454" s="112"/>
      <c r="Y454" s="112"/>
      <c r="Z454" s="112"/>
      <c r="AA454" s="112"/>
      <c r="AB454" s="112"/>
      <c r="AC454" s="112"/>
      <c r="AD454" s="112"/>
      <c r="AE454" s="112"/>
      <c r="AF454" s="112"/>
      <c r="AG454" s="112"/>
      <c r="AI454" s="112"/>
      <c r="AJ454" s="112"/>
      <c r="AK454" s="112"/>
      <c r="AL454" s="112"/>
      <c r="AM454" s="112"/>
      <c r="AN454" s="112"/>
    </row>
    <row r="455" spans="4:40" s="119" customFormat="1" x14ac:dyDescent="0.2">
      <c r="D455" s="207" t="str">
        <f t="shared" ref="D455:D496" si="32">IF(C455="","",(VLOOKUP(C455,Generic_Road_Names_Table_Array,2,FALSE)))</f>
        <v/>
      </c>
      <c r="G455" s="112"/>
      <c r="H455" s="112"/>
      <c r="I455" s="112"/>
      <c r="J455" s="112"/>
      <c r="K455" s="112"/>
      <c r="M455" s="207" t="str">
        <f t="shared" ref="M455:M496" si="33">IF(L455="","",(VLOOKUP(L455,Islands_Island_Type_Table_Array,2,FALSE)))</f>
        <v/>
      </c>
      <c r="O455" s="207" t="str">
        <f t="shared" ref="O455:O496" si="34">IF(N455="","",(VLOOKUP(N455,Islands_Island_Material_Table_Array,2,FALSE)))</f>
        <v/>
      </c>
      <c r="R455" s="207" t="str">
        <f t="shared" ref="R455:R496" si="35">IF(Q455="","",(VLOOKUP(Q455,Islands_Island_Shape_Table_Array,2,FALSE)))</f>
        <v/>
      </c>
      <c r="V455" s="112"/>
      <c r="W455" s="112"/>
      <c r="X455" s="112"/>
      <c r="Y455" s="112"/>
      <c r="Z455" s="112"/>
      <c r="AA455" s="112"/>
      <c r="AB455" s="112"/>
      <c r="AC455" s="112"/>
      <c r="AD455" s="112"/>
      <c r="AE455" s="112"/>
      <c r="AF455" s="112"/>
      <c r="AG455" s="112"/>
      <c r="AI455" s="112"/>
      <c r="AJ455" s="112"/>
      <c r="AK455" s="112"/>
      <c r="AL455" s="112"/>
      <c r="AM455" s="112"/>
      <c r="AN455" s="112"/>
    </row>
    <row r="456" spans="4:40" s="119" customFormat="1" x14ac:dyDescent="0.2">
      <c r="D456" s="207" t="str">
        <f t="shared" si="32"/>
        <v/>
      </c>
      <c r="G456" s="112"/>
      <c r="H456" s="112"/>
      <c r="I456" s="112"/>
      <c r="J456" s="112"/>
      <c r="K456" s="112"/>
      <c r="M456" s="207" t="str">
        <f t="shared" si="33"/>
        <v/>
      </c>
      <c r="O456" s="207" t="str">
        <f t="shared" si="34"/>
        <v/>
      </c>
      <c r="R456" s="207" t="str">
        <f t="shared" si="35"/>
        <v/>
      </c>
      <c r="V456" s="112"/>
      <c r="W456" s="112"/>
      <c r="X456" s="112"/>
      <c r="Y456" s="112"/>
      <c r="Z456" s="112"/>
      <c r="AA456" s="112"/>
      <c r="AB456" s="112"/>
      <c r="AC456" s="112"/>
      <c r="AD456" s="112"/>
      <c r="AE456" s="112"/>
      <c r="AF456" s="112"/>
      <c r="AG456" s="112"/>
      <c r="AI456" s="112"/>
      <c r="AJ456" s="112"/>
      <c r="AK456" s="112"/>
      <c r="AL456" s="112"/>
      <c r="AM456" s="112"/>
      <c r="AN456" s="112"/>
    </row>
    <row r="457" spans="4:40" s="119" customFormat="1" x14ac:dyDescent="0.2">
      <c r="D457" s="207" t="str">
        <f t="shared" si="32"/>
        <v/>
      </c>
      <c r="G457" s="112"/>
      <c r="H457" s="112"/>
      <c r="I457" s="112"/>
      <c r="J457" s="112"/>
      <c r="K457" s="112"/>
      <c r="M457" s="207" t="str">
        <f t="shared" si="33"/>
        <v/>
      </c>
      <c r="O457" s="207" t="str">
        <f t="shared" si="34"/>
        <v/>
      </c>
      <c r="R457" s="207" t="str">
        <f t="shared" si="35"/>
        <v/>
      </c>
      <c r="V457" s="112"/>
      <c r="W457" s="112"/>
      <c r="X457" s="112"/>
      <c r="Y457" s="112"/>
      <c r="Z457" s="112"/>
      <c r="AA457" s="112"/>
      <c r="AB457" s="112"/>
      <c r="AC457" s="112"/>
      <c r="AD457" s="112"/>
      <c r="AE457" s="112"/>
      <c r="AF457" s="112"/>
      <c r="AG457" s="112"/>
      <c r="AI457" s="112"/>
      <c r="AJ457" s="112"/>
      <c r="AK457" s="112"/>
      <c r="AL457" s="112"/>
      <c r="AM457" s="112"/>
      <c r="AN457" s="112"/>
    </row>
    <row r="458" spans="4:40" s="119" customFormat="1" x14ac:dyDescent="0.2">
      <c r="D458" s="207" t="str">
        <f t="shared" si="32"/>
        <v/>
      </c>
      <c r="G458" s="112"/>
      <c r="H458" s="112"/>
      <c r="I458" s="112"/>
      <c r="J458" s="112"/>
      <c r="K458" s="112"/>
      <c r="M458" s="207" t="str">
        <f t="shared" si="33"/>
        <v/>
      </c>
      <c r="O458" s="207" t="str">
        <f t="shared" si="34"/>
        <v/>
      </c>
      <c r="R458" s="207" t="str">
        <f t="shared" si="35"/>
        <v/>
      </c>
      <c r="V458" s="112"/>
      <c r="W458" s="112"/>
      <c r="X458" s="112"/>
      <c r="Y458" s="112"/>
      <c r="Z458" s="112"/>
      <c r="AA458" s="112"/>
      <c r="AB458" s="112"/>
      <c r="AC458" s="112"/>
      <c r="AD458" s="112"/>
      <c r="AE458" s="112"/>
      <c r="AF458" s="112"/>
      <c r="AG458" s="112"/>
      <c r="AI458" s="112"/>
      <c r="AJ458" s="112"/>
      <c r="AK458" s="112"/>
      <c r="AL458" s="112"/>
      <c r="AM458" s="112"/>
      <c r="AN458" s="112"/>
    </row>
    <row r="459" spans="4:40" s="119" customFormat="1" x14ac:dyDescent="0.2">
      <c r="D459" s="207" t="str">
        <f t="shared" si="32"/>
        <v/>
      </c>
      <c r="G459" s="112"/>
      <c r="H459" s="112"/>
      <c r="I459" s="112"/>
      <c r="J459" s="112"/>
      <c r="K459" s="112"/>
      <c r="M459" s="207" t="str">
        <f t="shared" si="33"/>
        <v/>
      </c>
      <c r="O459" s="207" t="str">
        <f t="shared" si="34"/>
        <v/>
      </c>
      <c r="R459" s="207" t="str">
        <f t="shared" si="35"/>
        <v/>
      </c>
      <c r="V459" s="112"/>
      <c r="W459" s="112"/>
      <c r="X459" s="112"/>
      <c r="Y459" s="112"/>
      <c r="Z459" s="112"/>
      <c r="AA459" s="112"/>
      <c r="AB459" s="112"/>
      <c r="AC459" s="112"/>
      <c r="AD459" s="112"/>
      <c r="AE459" s="112"/>
      <c r="AF459" s="112"/>
      <c r="AG459" s="112"/>
      <c r="AI459" s="112"/>
      <c r="AJ459" s="112"/>
      <c r="AK459" s="112"/>
      <c r="AL459" s="112"/>
      <c r="AM459" s="112"/>
      <c r="AN459" s="112"/>
    </row>
    <row r="460" spans="4:40" s="119" customFormat="1" x14ac:dyDescent="0.2">
      <c r="D460" s="207" t="str">
        <f t="shared" si="32"/>
        <v/>
      </c>
      <c r="G460" s="112"/>
      <c r="H460" s="112"/>
      <c r="I460" s="112"/>
      <c r="J460" s="112"/>
      <c r="K460" s="112"/>
      <c r="M460" s="207" t="str">
        <f t="shared" si="33"/>
        <v/>
      </c>
      <c r="O460" s="207" t="str">
        <f t="shared" si="34"/>
        <v/>
      </c>
      <c r="R460" s="207" t="str">
        <f t="shared" si="35"/>
        <v/>
      </c>
      <c r="V460" s="112"/>
      <c r="W460" s="112"/>
      <c r="X460" s="112"/>
      <c r="Y460" s="112"/>
      <c r="Z460" s="112"/>
      <c r="AA460" s="112"/>
      <c r="AB460" s="112"/>
      <c r="AC460" s="112"/>
      <c r="AD460" s="112"/>
      <c r="AE460" s="112"/>
      <c r="AF460" s="112"/>
      <c r="AG460" s="112"/>
      <c r="AI460" s="112"/>
      <c r="AJ460" s="112"/>
      <c r="AK460" s="112"/>
      <c r="AL460" s="112"/>
      <c r="AM460" s="112"/>
      <c r="AN460" s="112"/>
    </row>
    <row r="461" spans="4:40" s="119" customFormat="1" x14ac:dyDescent="0.2">
      <c r="D461" s="207" t="str">
        <f t="shared" si="32"/>
        <v/>
      </c>
      <c r="G461" s="112"/>
      <c r="H461" s="112"/>
      <c r="I461" s="112"/>
      <c r="J461" s="112"/>
      <c r="K461" s="112"/>
      <c r="M461" s="207" t="str">
        <f t="shared" si="33"/>
        <v/>
      </c>
      <c r="O461" s="207" t="str">
        <f t="shared" si="34"/>
        <v/>
      </c>
      <c r="R461" s="207" t="str">
        <f t="shared" si="35"/>
        <v/>
      </c>
      <c r="V461" s="112"/>
      <c r="W461" s="112"/>
      <c r="X461" s="112"/>
      <c r="Y461" s="112"/>
      <c r="Z461" s="112"/>
      <c r="AA461" s="112"/>
      <c r="AB461" s="112"/>
      <c r="AC461" s="112"/>
      <c r="AD461" s="112"/>
      <c r="AE461" s="112"/>
      <c r="AF461" s="112"/>
      <c r="AG461" s="112"/>
      <c r="AI461" s="112"/>
      <c r="AJ461" s="112"/>
      <c r="AK461" s="112"/>
      <c r="AL461" s="112"/>
      <c r="AM461" s="112"/>
      <c r="AN461" s="112"/>
    </row>
    <row r="462" spans="4:40" s="119" customFormat="1" x14ac:dyDescent="0.2">
      <c r="D462" s="207" t="str">
        <f t="shared" si="32"/>
        <v/>
      </c>
      <c r="G462" s="112"/>
      <c r="H462" s="112"/>
      <c r="I462" s="112"/>
      <c r="J462" s="112"/>
      <c r="K462" s="112"/>
      <c r="M462" s="207" t="str">
        <f t="shared" si="33"/>
        <v/>
      </c>
      <c r="O462" s="207" t="str">
        <f t="shared" si="34"/>
        <v/>
      </c>
      <c r="R462" s="207" t="str">
        <f t="shared" si="35"/>
        <v/>
      </c>
      <c r="V462" s="112"/>
      <c r="W462" s="112"/>
      <c r="X462" s="112"/>
      <c r="Y462" s="112"/>
      <c r="Z462" s="112"/>
      <c r="AA462" s="112"/>
      <c r="AB462" s="112"/>
      <c r="AC462" s="112"/>
      <c r="AD462" s="112"/>
      <c r="AE462" s="112"/>
      <c r="AF462" s="112"/>
      <c r="AG462" s="112"/>
      <c r="AI462" s="112"/>
      <c r="AJ462" s="112"/>
      <c r="AK462" s="112"/>
      <c r="AL462" s="112"/>
      <c r="AM462" s="112"/>
      <c r="AN462" s="112"/>
    </row>
    <row r="463" spans="4:40" s="119" customFormat="1" x14ac:dyDescent="0.2">
      <c r="D463" s="207" t="str">
        <f t="shared" si="32"/>
        <v/>
      </c>
      <c r="G463" s="112"/>
      <c r="H463" s="112"/>
      <c r="I463" s="112"/>
      <c r="J463" s="112"/>
      <c r="K463" s="112"/>
      <c r="M463" s="207" t="str">
        <f t="shared" si="33"/>
        <v/>
      </c>
      <c r="O463" s="207" t="str">
        <f t="shared" si="34"/>
        <v/>
      </c>
      <c r="R463" s="207" t="str">
        <f t="shared" si="35"/>
        <v/>
      </c>
      <c r="V463" s="112"/>
      <c r="W463" s="112"/>
      <c r="X463" s="112"/>
      <c r="Y463" s="112"/>
      <c r="Z463" s="112"/>
      <c r="AA463" s="112"/>
      <c r="AB463" s="112"/>
      <c r="AC463" s="112"/>
      <c r="AD463" s="112"/>
      <c r="AE463" s="112"/>
      <c r="AF463" s="112"/>
      <c r="AG463" s="112"/>
      <c r="AI463" s="112"/>
      <c r="AJ463" s="112"/>
      <c r="AK463" s="112"/>
      <c r="AL463" s="112"/>
      <c r="AM463" s="112"/>
      <c r="AN463" s="112"/>
    </row>
    <row r="464" spans="4:40" s="119" customFormat="1" x14ac:dyDescent="0.2">
      <c r="D464" s="207" t="str">
        <f t="shared" si="32"/>
        <v/>
      </c>
      <c r="G464" s="112"/>
      <c r="H464" s="112"/>
      <c r="I464" s="112"/>
      <c r="J464" s="112"/>
      <c r="K464" s="112"/>
      <c r="M464" s="207" t="str">
        <f t="shared" si="33"/>
        <v/>
      </c>
      <c r="O464" s="207" t="str">
        <f t="shared" si="34"/>
        <v/>
      </c>
      <c r="R464" s="207" t="str">
        <f t="shared" si="35"/>
        <v/>
      </c>
      <c r="V464" s="112"/>
      <c r="W464" s="112"/>
      <c r="X464" s="112"/>
      <c r="Y464" s="112"/>
      <c r="Z464" s="112"/>
      <c r="AA464" s="112"/>
      <c r="AB464" s="112"/>
      <c r="AC464" s="112"/>
      <c r="AD464" s="112"/>
      <c r="AE464" s="112"/>
      <c r="AF464" s="112"/>
      <c r="AG464" s="112"/>
      <c r="AI464" s="112"/>
      <c r="AJ464" s="112"/>
      <c r="AK464" s="112"/>
      <c r="AL464" s="112"/>
      <c r="AM464" s="112"/>
      <c r="AN464" s="112"/>
    </row>
    <row r="465" spans="4:40" s="119" customFormat="1" x14ac:dyDescent="0.2">
      <c r="D465" s="207" t="str">
        <f t="shared" si="32"/>
        <v/>
      </c>
      <c r="G465" s="112"/>
      <c r="H465" s="112"/>
      <c r="I465" s="112"/>
      <c r="J465" s="112"/>
      <c r="K465" s="112"/>
      <c r="M465" s="207" t="str">
        <f t="shared" si="33"/>
        <v/>
      </c>
      <c r="O465" s="207" t="str">
        <f t="shared" si="34"/>
        <v/>
      </c>
      <c r="R465" s="207" t="str">
        <f t="shared" si="35"/>
        <v/>
      </c>
      <c r="V465" s="112"/>
      <c r="W465" s="112"/>
      <c r="X465" s="112"/>
      <c r="Y465" s="112"/>
      <c r="Z465" s="112"/>
      <c r="AA465" s="112"/>
      <c r="AB465" s="112"/>
      <c r="AC465" s="112"/>
      <c r="AD465" s="112"/>
      <c r="AE465" s="112"/>
      <c r="AF465" s="112"/>
      <c r="AG465" s="112"/>
      <c r="AI465" s="112"/>
      <c r="AJ465" s="112"/>
      <c r="AK465" s="112"/>
      <c r="AL465" s="112"/>
      <c r="AM465" s="112"/>
      <c r="AN465" s="112"/>
    </row>
    <row r="466" spans="4:40" s="119" customFormat="1" x14ac:dyDescent="0.2">
      <c r="D466" s="207" t="str">
        <f t="shared" si="32"/>
        <v/>
      </c>
      <c r="G466" s="112"/>
      <c r="H466" s="112"/>
      <c r="I466" s="112"/>
      <c r="J466" s="112"/>
      <c r="K466" s="112"/>
      <c r="M466" s="207" t="str">
        <f t="shared" si="33"/>
        <v/>
      </c>
      <c r="O466" s="207" t="str">
        <f t="shared" si="34"/>
        <v/>
      </c>
      <c r="R466" s="207" t="str">
        <f t="shared" si="35"/>
        <v/>
      </c>
      <c r="V466" s="112"/>
      <c r="W466" s="112"/>
      <c r="X466" s="112"/>
      <c r="Y466" s="112"/>
      <c r="Z466" s="112"/>
      <c r="AA466" s="112"/>
      <c r="AB466" s="112"/>
      <c r="AC466" s="112"/>
      <c r="AD466" s="112"/>
      <c r="AE466" s="112"/>
      <c r="AF466" s="112"/>
      <c r="AG466" s="112"/>
      <c r="AI466" s="112"/>
      <c r="AJ466" s="112"/>
      <c r="AK466" s="112"/>
      <c r="AL466" s="112"/>
      <c r="AM466" s="112"/>
      <c r="AN466" s="112"/>
    </row>
    <row r="467" spans="4:40" s="119" customFormat="1" x14ac:dyDescent="0.2">
      <c r="D467" s="207" t="str">
        <f t="shared" si="32"/>
        <v/>
      </c>
      <c r="G467" s="112"/>
      <c r="H467" s="112"/>
      <c r="I467" s="112"/>
      <c r="J467" s="112"/>
      <c r="K467" s="112"/>
      <c r="M467" s="207" t="str">
        <f t="shared" si="33"/>
        <v/>
      </c>
      <c r="O467" s="207" t="str">
        <f t="shared" si="34"/>
        <v/>
      </c>
      <c r="R467" s="207" t="str">
        <f t="shared" si="35"/>
        <v/>
      </c>
      <c r="V467" s="112"/>
      <c r="W467" s="112"/>
      <c r="X467" s="112"/>
      <c r="Y467" s="112"/>
      <c r="Z467" s="112"/>
      <c r="AA467" s="112"/>
      <c r="AB467" s="112"/>
      <c r="AC467" s="112"/>
      <c r="AD467" s="112"/>
      <c r="AE467" s="112"/>
      <c r="AF467" s="112"/>
      <c r="AG467" s="112"/>
      <c r="AI467" s="112"/>
      <c r="AJ467" s="112"/>
      <c r="AK467" s="112"/>
      <c r="AL467" s="112"/>
      <c r="AM467" s="112"/>
      <c r="AN467" s="112"/>
    </row>
    <row r="468" spans="4:40" s="119" customFormat="1" x14ac:dyDescent="0.2">
      <c r="D468" s="207" t="str">
        <f t="shared" si="32"/>
        <v/>
      </c>
      <c r="G468" s="112"/>
      <c r="H468" s="112"/>
      <c r="I468" s="112"/>
      <c r="J468" s="112"/>
      <c r="K468" s="112"/>
      <c r="M468" s="207" t="str">
        <f t="shared" si="33"/>
        <v/>
      </c>
      <c r="O468" s="207" t="str">
        <f t="shared" si="34"/>
        <v/>
      </c>
      <c r="R468" s="207" t="str">
        <f t="shared" si="35"/>
        <v/>
      </c>
      <c r="V468" s="112"/>
      <c r="W468" s="112"/>
      <c r="X468" s="112"/>
      <c r="Y468" s="112"/>
      <c r="Z468" s="112"/>
      <c r="AA468" s="112"/>
      <c r="AB468" s="112"/>
      <c r="AC468" s="112"/>
      <c r="AD468" s="112"/>
      <c r="AE468" s="112"/>
      <c r="AF468" s="112"/>
      <c r="AG468" s="112"/>
      <c r="AI468" s="112"/>
      <c r="AJ468" s="112"/>
      <c r="AK468" s="112"/>
      <c r="AL468" s="112"/>
      <c r="AM468" s="112"/>
      <c r="AN468" s="112"/>
    </row>
    <row r="469" spans="4:40" s="119" customFormat="1" x14ac:dyDescent="0.2">
      <c r="D469" s="207" t="str">
        <f t="shared" si="32"/>
        <v/>
      </c>
      <c r="G469" s="112"/>
      <c r="H469" s="112"/>
      <c r="I469" s="112"/>
      <c r="J469" s="112"/>
      <c r="K469" s="112"/>
      <c r="M469" s="207" t="str">
        <f t="shared" si="33"/>
        <v/>
      </c>
      <c r="O469" s="207" t="str">
        <f t="shared" si="34"/>
        <v/>
      </c>
      <c r="R469" s="207" t="str">
        <f t="shared" si="35"/>
        <v/>
      </c>
      <c r="V469" s="112"/>
      <c r="W469" s="112"/>
      <c r="X469" s="112"/>
      <c r="Y469" s="112"/>
      <c r="Z469" s="112"/>
      <c r="AA469" s="112"/>
      <c r="AB469" s="112"/>
      <c r="AC469" s="112"/>
      <c r="AD469" s="112"/>
      <c r="AE469" s="112"/>
      <c r="AF469" s="112"/>
      <c r="AG469" s="112"/>
      <c r="AI469" s="112"/>
      <c r="AJ469" s="112"/>
      <c r="AK469" s="112"/>
      <c r="AL469" s="112"/>
      <c r="AM469" s="112"/>
      <c r="AN469" s="112"/>
    </row>
    <row r="470" spans="4:40" s="119" customFormat="1" x14ac:dyDescent="0.2">
      <c r="D470" s="207" t="str">
        <f t="shared" si="32"/>
        <v/>
      </c>
      <c r="G470" s="112"/>
      <c r="H470" s="112"/>
      <c r="I470" s="112"/>
      <c r="J470" s="112"/>
      <c r="K470" s="112"/>
      <c r="M470" s="207" t="str">
        <f t="shared" si="33"/>
        <v/>
      </c>
      <c r="O470" s="207" t="str">
        <f t="shared" si="34"/>
        <v/>
      </c>
      <c r="R470" s="207" t="str">
        <f t="shared" si="35"/>
        <v/>
      </c>
      <c r="V470" s="112"/>
      <c r="W470" s="112"/>
      <c r="X470" s="112"/>
      <c r="Y470" s="112"/>
      <c r="Z470" s="112"/>
      <c r="AA470" s="112"/>
      <c r="AB470" s="112"/>
      <c r="AC470" s="112"/>
      <c r="AD470" s="112"/>
      <c r="AE470" s="112"/>
      <c r="AF470" s="112"/>
      <c r="AG470" s="112"/>
      <c r="AI470" s="112"/>
      <c r="AJ470" s="112"/>
      <c r="AK470" s="112"/>
      <c r="AL470" s="112"/>
      <c r="AM470" s="112"/>
      <c r="AN470" s="112"/>
    </row>
    <row r="471" spans="4:40" s="119" customFormat="1" x14ac:dyDescent="0.2">
      <c r="D471" s="207" t="str">
        <f t="shared" si="32"/>
        <v/>
      </c>
      <c r="G471" s="112"/>
      <c r="H471" s="112"/>
      <c r="I471" s="112"/>
      <c r="J471" s="112"/>
      <c r="K471" s="112"/>
      <c r="M471" s="207" t="str">
        <f t="shared" si="33"/>
        <v/>
      </c>
      <c r="O471" s="207" t="str">
        <f t="shared" si="34"/>
        <v/>
      </c>
      <c r="R471" s="207" t="str">
        <f t="shared" si="35"/>
        <v/>
      </c>
      <c r="V471" s="112"/>
      <c r="W471" s="112"/>
      <c r="X471" s="112"/>
      <c r="Y471" s="112"/>
      <c r="Z471" s="112"/>
      <c r="AA471" s="112"/>
      <c r="AB471" s="112"/>
      <c r="AC471" s="112"/>
      <c r="AD471" s="112"/>
      <c r="AE471" s="112"/>
      <c r="AF471" s="112"/>
      <c r="AG471" s="112"/>
      <c r="AI471" s="112"/>
      <c r="AJ471" s="112"/>
      <c r="AK471" s="112"/>
      <c r="AL471" s="112"/>
      <c r="AM471" s="112"/>
      <c r="AN471" s="112"/>
    </row>
    <row r="472" spans="4:40" s="119" customFormat="1" x14ac:dyDescent="0.2">
      <c r="D472" s="207" t="str">
        <f t="shared" si="32"/>
        <v/>
      </c>
      <c r="G472" s="112"/>
      <c r="H472" s="112"/>
      <c r="I472" s="112"/>
      <c r="J472" s="112"/>
      <c r="K472" s="112"/>
      <c r="M472" s="207" t="str">
        <f t="shared" si="33"/>
        <v/>
      </c>
      <c r="O472" s="207" t="str">
        <f t="shared" si="34"/>
        <v/>
      </c>
      <c r="R472" s="207" t="str">
        <f t="shared" si="35"/>
        <v/>
      </c>
      <c r="V472" s="112"/>
      <c r="W472" s="112"/>
      <c r="X472" s="112"/>
      <c r="Y472" s="112"/>
      <c r="Z472" s="112"/>
      <c r="AA472" s="112"/>
      <c r="AB472" s="112"/>
      <c r="AC472" s="112"/>
      <c r="AD472" s="112"/>
      <c r="AE472" s="112"/>
      <c r="AF472" s="112"/>
      <c r="AG472" s="112"/>
      <c r="AI472" s="112"/>
      <c r="AJ472" s="112"/>
      <c r="AK472" s="112"/>
      <c r="AL472" s="112"/>
      <c r="AM472" s="112"/>
      <c r="AN472" s="112"/>
    </row>
    <row r="473" spans="4:40" s="119" customFormat="1" x14ac:dyDescent="0.2">
      <c r="D473" s="207" t="str">
        <f t="shared" si="32"/>
        <v/>
      </c>
      <c r="G473" s="112"/>
      <c r="H473" s="112"/>
      <c r="I473" s="112"/>
      <c r="J473" s="112"/>
      <c r="K473" s="112"/>
      <c r="M473" s="207" t="str">
        <f t="shared" si="33"/>
        <v/>
      </c>
      <c r="O473" s="207" t="str">
        <f t="shared" si="34"/>
        <v/>
      </c>
      <c r="R473" s="207" t="str">
        <f t="shared" si="35"/>
        <v/>
      </c>
      <c r="V473" s="112"/>
      <c r="W473" s="112"/>
      <c r="X473" s="112"/>
      <c r="Y473" s="112"/>
      <c r="Z473" s="112"/>
      <c r="AA473" s="112"/>
      <c r="AB473" s="112"/>
      <c r="AC473" s="112"/>
      <c r="AD473" s="112"/>
      <c r="AE473" s="112"/>
      <c r="AF473" s="112"/>
      <c r="AG473" s="112"/>
      <c r="AI473" s="112"/>
      <c r="AJ473" s="112"/>
      <c r="AK473" s="112"/>
      <c r="AL473" s="112"/>
      <c r="AM473" s="112"/>
      <c r="AN473" s="112"/>
    </row>
    <row r="474" spans="4:40" s="119" customFormat="1" x14ac:dyDescent="0.2">
      <c r="D474" s="207" t="str">
        <f t="shared" si="32"/>
        <v/>
      </c>
      <c r="G474" s="112"/>
      <c r="H474" s="112"/>
      <c r="I474" s="112"/>
      <c r="J474" s="112"/>
      <c r="K474" s="112"/>
      <c r="M474" s="207" t="str">
        <f t="shared" si="33"/>
        <v/>
      </c>
      <c r="O474" s="207" t="str">
        <f t="shared" si="34"/>
        <v/>
      </c>
      <c r="R474" s="207" t="str">
        <f t="shared" si="35"/>
        <v/>
      </c>
      <c r="V474" s="112"/>
      <c r="W474" s="112"/>
      <c r="X474" s="112"/>
      <c r="Y474" s="112"/>
      <c r="Z474" s="112"/>
      <c r="AA474" s="112"/>
      <c r="AB474" s="112"/>
      <c r="AC474" s="112"/>
      <c r="AD474" s="112"/>
      <c r="AE474" s="112"/>
      <c r="AF474" s="112"/>
      <c r="AG474" s="112"/>
      <c r="AI474" s="112"/>
      <c r="AJ474" s="112"/>
      <c r="AK474" s="112"/>
      <c r="AL474" s="112"/>
      <c r="AM474" s="112"/>
      <c r="AN474" s="112"/>
    </row>
    <row r="475" spans="4:40" s="119" customFormat="1" x14ac:dyDescent="0.2">
      <c r="D475" s="207" t="str">
        <f t="shared" si="32"/>
        <v/>
      </c>
      <c r="G475" s="112"/>
      <c r="H475" s="112"/>
      <c r="I475" s="112"/>
      <c r="J475" s="112"/>
      <c r="K475" s="112"/>
      <c r="M475" s="207" t="str">
        <f t="shared" si="33"/>
        <v/>
      </c>
      <c r="O475" s="207" t="str">
        <f t="shared" si="34"/>
        <v/>
      </c>
      <c r="R475" s="207" t="str">
        <f t="shared" si="35"/>
        <v/>
      </c>
      <c r="V475" s="112"/>
      <c r="W475" s="112"/>
      <c r="X475" s="112"/>
      <c r="Y475" s="112"/>
      <c r="Z475" s="112"/>
      <c r="AA475" s="112"/>
      <c r="AB475" s="112"/>
      <c r="AC475" s="112"/>
      <c r="AD475" s="112"/>
      <c r="AE475" s="112"/>
      <c r="AF475" s="112"/>
      <c r="AG475" s="112"/>
      <c r="AI475" s="112"/>
      <c r="AJ475" s="112"/>
      <c r="AK475" s="112"/>
      <c r="AL475" s="112"/>
      <c r="AM475" s="112"/>
      <c r="AN475" s="112"/>
    </row>
    <row r="476" spans="4:40" s="119" customFormat="1" x14ac:dyDescent="0.2">
      <c r="D476" s="207" t="str">
        <f t="shared" si="32"/>
        <v/>
      </c>
      <c r="G476" s="112"/>
      <c r="H476" s="112"/>
      <c r="I476" s="112"/>
      <c r="J476" s="112"/>
      <c r="K476" s="112"/>
      <c r="M476" s="207" t="str">
        <f t="shared" si="33"/>
        <v/>
      </c>
      <c r="O476" s="207" t="str">
        <f t="shared" si="34"/>
        <v/>
      </c>
      <c r="R476" s="207" t="str">
        <f t="shared" si="35"/>
        <v/>
      </c>
      <c r="V476" s="112"/>
      <c r="W476" s="112"/>
      <c r="X476" s="112"/>
      <c r="Y476" s="112"/>
      <c r="Z476" s="112"/>
      <c r="AA476" s="112"/>
      <c r="AB476" s="112"/>
      <c r="AC476" s="112"/>
      <c r="AD476" s="112"/>
      <c r="AE476" s="112"/>
      <c r="AF476" s="112"/>
      <c r="AG476" s="112"/>
      <c r="AI476" s="112"/>
      <c r="AJ476" s="112"/>
      <c r="AK476" s="112"/>
      <c r="AL476" s="112"/>
      <c r="AM476" s="112"/>
      <c r="AN476" s="112"/>
    </row>
    <row r="477" spans="4:40" s="119" customFormat="1" x14ac:dyDescent="0.2">
      <c r="D477" s="207" t="str">
        <f t="shared" si="32"/>
        <v/>
      </c>
      <c r="G477" s="112"/>
      <c r="H477" s="112"/>
      <c r="I477" s="112"/>
      <c r="J477" s="112"/>
      <c r="K477" s="112"/>
      <c r="M477" s="207" t="str">
        <f t="shared" si="33"/>
        <v/>
      </c>
      <c r="O477" s="207" t="str">
        <f t="shared" si="34"/>
        <v/>
      </c>
      <c r="R477" s="207" t="str">
        <f t="shared" si="35"/>
        <v/>
      </c>
      <c r="V477" s="112"/>
      <c r="W477" s="112"/>
      <c r="X477" s="112"/>
      <c r="Y477" s="112"/>
      <c r="Z477" s="112"/>
      <c r="AA477" s="112"/>
      <c r="AB477" s="112"/>
      <c r="AC477" s="112"/>
      <c r="AD477" s="112"/>
      <c r="AE477" s="112"/>
      <c r="AF477" s="112"/>
      <c r="AG477" s="112"/>
      <c r="AI477" s="112"/>
      <c r="AJ477" s="112"/>
      <c r="AK477" s="112"/>
      <c r="AL477" s="112"/>
      <c r="AM477" s="112"/>
      <c r="AN477" s="112"/>
    </row>
    <row r="478" spans="4:40" s="119" customFormat="1" x14ac:dyDescent="0.2">
      <c r="D478" s="207" t="str">
        <f t="shared" si="32"/>
        <v/>
      </c>
      <c r="G478" s="112"/>
      <c r="H478" s="112"/>
      <c r="I478" s="112"/>
      <c r="J478" s="112"/>
      <c r="K478" s="112"/>
      <c r="M478" s="207" t="str">
        <f t="shared" si="33"/>
        <v/>
      </c>
      <c r="O478" s="207" t="str">
        <f t="shared" si="34"/>
        <v/>
      </c>
      <c r="R478" s="207" t="str">
        <f t="shared" si="35"/>
        <v/>
      </c>
      <c r="V478" s="112"/>
      <c r="W478" s="112"/>
      <c r="X478" s="112"/>
      <c r="Y478" s="112"/>
      <c r="Z478" s="112"/>
      <c r="AA478" s="112"/>
      <c r="AB478" s="112"/>
      <c r="AC478" s="112"/>
      <c r="AD478" s="112"/>
      <c r="AE478" s="112"/>
      <c r="AF478" s="112"/>
      <c r="AG478" s="112"/>
      <c r="AI478" s="112"/>
      <c r="AJ478" s="112"/>
      <c r="AK478" s="112"/>
      <c r="AL478" s="112"/>
      <c r="AM478" s="112"/>
      <c r="AN478" s="112"/>
    </row>
    <row r="479" spans="4:40" s="119" customFormat="1" x14ac:dyDescent="0.2">
      <c r="D479" s="207" t="str">
        <f t="shared" si="32"/>
        <v/>
      </c>
      <c r="G479" s="112"/>
      <c r="H479" s="112"/>
      <c r="I479" s="112"/>
      <c r="J479" s="112"/>
      <c r="K479" s="112"/>
      <c r="M479" s="207" t="str">
        <f t="shared" si="33"/>
        <v/>
      </c>
      <c r="O479" s="207" t="str">
        <f t="shared" si="34"/>
        <v/>
      </c>
      <c r="R479" s="207" t="str">
        <f t="shared" si="35"/>
        <v/>
      </c>
      <c r="V479" s="112"/>
      <c r="W479" s="112"/>
      <c r="X479" s="112"/>
      <c r="Y479" s="112"/>
      <c r="Z479" s="112"/>
      <c r="AA479" s="112"/>
      <c r="AB479" s="112"/>
      <c r="AC479" s="112"/>
      <c r="AD479" s="112"/>
      <c r="AE479" s="112"/>
      <c r="AF479" s="112"/>
      <c r="AG479" s="112"/>
      <c r="AI479" s="112"/>
      <c r="AJ479" s="112"/>
      <c r="AK479" s="112"/>
      <c r="AL479" s="112"/>
      <c r="AM479" s="112"/>
      <c r="AN479" s="112"/>
    </row>
    <row r="480" spans="4:40" s="119" customFormat="1" x14ac:dyDescent="0.2">
      <c r="D480" s="207" t="str">
        <f t="shared" si="32"/>
        <v/>
      </c>
      <c r="G480" s="112"/>
      <c r="H480" s="112"/>
      <c r="I480" s="112"/>
      <c r="J480" s="112"/>
      <c r="K480" s="112"/>
      <c r="M480" s="207" t="str">
        <f t="shared" si="33"/>
        <v/>
      </c>
      <c r="O480" s="207" t="str">
        <f t="shared" si="34"/>
        <v/>
      </c>
      <c r="R480" s="207" t="str">
        <f t="shared" si="35"/>
        <v/>
      </c>
      <c r="V480" s="112"/>
      <c r="W480" s="112"/>
      <c r="X480" s="112"/>
      <c r="Y480" s="112"/>
      <c r="Z480" s="112"/>
      <c r="AA480" s="112"/>
      <c r="AB480" s="112"/>
      <c r="AC480" s="112"/>
      <c r="AD480" s="112"/>
      <c r="AE480" s="112"/>
      <c r="AF480" s="112"/>
      <c r="AG480" s="112"/>
      <c r="AI480" s="112"/>
      <c r="AJ480" s="112"/>
      <c r="AK480" s="112"/>
      <c r="AL480" s="112"/>
      <c r="AM480" s="112"/>
      <c r="AN480" s="112"/>
    </row>
    <row r="481" spans="4:40" s="119" customFormat="1" x14ac:dyDescent="0.2">
      <c r="D481" s="207" t="str">
        <f t="shared" si="32"/>
        <v/>
      </c>
      <c r="G481" s="112"/>
      <c r="H481" s="112"/>
      <c r="I481" s="112"/>
      <c r="J481" s="112"/>
      <c r="K481" s="112"/>
      <c r="M481" s="207" t="str">
        <f t="shared" si="33"/>
        <v/>
      </c>
      <c r="O481" s="207" t="str">
        <f t="shared" si="34"/>
        <v/>
      </c>
      <c r="R481" s="207" t="str">
        <f t="shared" si="35"/>
        <v/>
      </c>
      <c r="V481" s="112"/>
      <c r="W481" s="112"/>
      <c r="X481" s="112"/>
      <c r="Y481" s="112"/>
      <c r="Z481" s="112"/>
      <c r="AA481" s="112"/>
      <c r="AB481" s="112"/>
      <c r="AC481" s="112"/>
      <c r="AD481" s="112"/>
      <c r="AE481" s="112"/>
      <c r="AF481" s="112"/>
      <c r="AG481" s="112"/>
      <c r="AI481" s="112"/>
      <c r="AJ481" s="112"/>
      <c r="AK481" s="112"/>
      <c r="AL481" s="112"/>
      <c r="AM481" s="112"/>
      <c r="AN481" s="112"/>
    </row>
    <row r="482" spans="4:40" s="119" customFormat="1" x14ac:dyDescent="0.2">
      <c r="D482" s="207" t="str">
        <f t="shared" si="32"/>
        <v/>
      </c>
      <c r="G482" s="112"/>
      <c r="H482" s="112"/>
      <c r="I482" s="112"/>
      <c r="J482" s="112"/>
      <c r="K482" s="112"/>
      <c r="M482" s="207" t="str">
        <f t="shared" si="33"/>
        <v/>
      </c>
      <c r="O482" s="207" t="str">
        <f t="shared" si="34"/>
        <v/>
      </c>
      <c r="R482" s="207" t="str">
        <f t="shared" si="35"/>
        <v/>
      </c>
      <c r="V482" s="112"/>
      <c r="W482" s="112"/>
      <c r="X482" s="112"/>
      <c r="Y482" s="112"/>
      <c r="Z482" s="112"/>
      <c r="AA482" s="112"/>
      <c r="AB482" s="112"/>
      <c r="AC482" s="112"/>
      <c r="AD482" s="112"/>
      <c r="AE482" s="112"/>
      <c r="AF482" s="112"/>
      <c r="AG482" s="112"/>
      <c r="AI482" s="112"/>
      <c r="AJ482" s="112"/>
      <c r="AK482" s="112"/>
      <c r="AL482" s="112"/>
      <c r="AM482" s="112"/>
      <c r="AN482" s="112"/>
    </row>
    <row r="483" spans="4:40" s="119" customFormat="1" x14ac:dyDescent="0.2">
      <c r="D483" s="207" t="str">
        <f t="shared" si="32"/>
        <v/>
      </c>
      <c r="G483" s="112"/>
      <c r="H483" s="112"/>
      <c r="I483" s="112"/>
      <c r="J483" s="112"/>
      <c r="K483" s="112"/>
      <c r="M483" s="207" t="str">
        <f t="shared" si="33"/>
        <v/>
      </c>
      <c r="O483" s="207" t="str">
        <f t="shared" si="34"/>
        <v/>
      </c>
      <c r="R483" s="207" t="str">
        <f t="shared" si="35"/>
        <v/>
      </c>
      <c r="V483" s="112"/>
      <c r="W483" s="112"/>
      <c r="X483" s="112"/>
      <c r="Y483" s="112"/>
      <c r="Z483" s="112"/>
      <c r="AA483" s="112"/>
      <c r="AB483" s="112"/>
      <c r="AC483" s="112"/>
      <c r="AD483" s="112"/>
      <c r="AE483" s="112"/>
      <c r="AF483" s="112"/>
      <c r="AG483" s="112"/>
      <c r="AI483" s="112"/>
      <c r="AJ483" s="112"/>
      <c r="AK483" s="112"/>
      <c r="AL483" s="112"/>
      <c r="AM483" s="112"/>
      <c r="AN483" s="112"/>
    </row>
    <row r="484" spans="4:40" s="119" customFormat="1" x14ac:dyDescent="0.2">
      <c r="D484" s="207" t="str">
        <f t="shared" si="32"/>
        <v/>
      </c>
      <c r="G484" s="112"/>
      <c r="H484" s="112"/>
      <c r="I484" s="112"/>
      <c r="J484" s="112"/>
      <c r="K484" s="112"/>
      <c r="M484" s="207" t="str">
        <f t="shared" si="33"/>
        <v/>
      </c>
      <c r="O484" s="207" t="str">
        <f t="shared" si="34"/>
        <v/>
      </c>
      <c r="R484" s="207" t="str">
        <f t="shared" si="35"/>
        <v/>
      </c>
      <c r="V484" s="112"/>
      <c r="W484" s="112"/>
      <c r="X484" s="112"/>
      <c r="Y484" s="112"/>
      <c r="Z484" s="112"/>
      <c r="AA484" s="112"/>
      <c r="AB484" s="112"/>
      <c r="AC484" s="112"/>
      <c r="AD484" s="112"/>
      <c r="AE484" s="112"/>
      <c r="AF484" s="112"/>
      <c r="AG484" s="112"/>
      <c r="AI484" s="112"/>
      <c r="AJ484" s="112"/>
      <c r="AK484" s="112"/>
      <c r="AL484" s="112"/>
      <c r="AM484" s="112"/>
      <c r="AN484" s="112"/>
    </row>
    <row r="485" spans="4:40" s="119" customFormat="1" x14ac:dyDescent="0.2">
      <c r="D485" s="207" t="str">
        <f t="shared" si="32"/>
        <v/>
      </c>
      <c r="G485" s="112"/>
      <c r="H485" s="112"/>
      <c r="I485" s="112"/>
      <c r="J485" s="112"/>
      <c r="K485" s="112"/>
      <c r="M485" s="207" t="str">
        <f t="shared" si="33"/>
        <v/>
      </c>
      <c r="O485" s="207" t="str">
        <f t="shared" si="34"/>
        <v/>
      </c>
      <c r="R485" s="207" t="str">
        <f t="shared" si="35"/>
        <v/>
      </c>
      <c r="V485" s="112"/>
      <c r="W485" s="112"/>
      <c r="X485" s="112"/>
      <c r="Y485" s="112"/>
      <c r="Z485" s="112"/>
      <c r="AA485" s="112"/>
      <c r="AB485" s="112"/>
      <c r="AC485" s="112"/>
      <c r="AD485" s="112"/>
      <c r="AE485" s="112"/>
      <c r="AF485" s="112"/>
      <c r="AG485" s="112"/>
      <c r="AI485" s="112"/>
      <c r="AJ485" s="112"/>
      <c r="AK485" s="112"/>
      <c r="AL485" s="112"/>
      <c r="AM485" s="112"/>
      <c r="AN485" s="112"/>
    </row>
    <row r="486" spans="4:40" s="119" customFormat="1" x14ac:dyDescent="0.2">
      <c r="D486" s="207" t="str">
        <f t="shared" si="32"/>
        <v/>
      </c>
      <c r="G486" s="112"/>
      <c r="H486" s="112"/>
      <c r="I486" s="112"/>
      <c r="J486" s="112"/>
      <c r="K486" s="112"/>
      <c r="M486" s="207" t="str">
        <f t="shared" si="33"/>
        <v/>
      </c>
      <c r="O486" s="207" t="str">
        <f t="shared" si="34"/>
        <v/>
      </c>
      <c r="R486" s="207" t="str">
        <f t="shared" si="35"/>
        <v/>
      </c>
      <c r="V486" s="112"/>
      <c r="W486" s="112"/>
      <c r="X486" s="112"/>
      <c r="Y486" s="112"/>
      <c r="Z486" s="112"/>
      <c r="AA486" s="112"/>
      <c r="AB486" s="112"/>
      <c r="AC486" s="112"/>
      <c r="AD486" s="112"/>
      <c r="AE486" s="112"/>
      <c r="AF486" s="112"/>
      <c r="AG486" s="112"/>
      <c r="AI486" s="112"/>
      <c r="AJ486" s="112"/>
      <c r="AK486" s="112"/>
      <c r="AL486" s="112"/>
      <c r="AM486" s="112"/>
      <c r="AN486" s="112"/>
    </row>
    <row r="487" spans="4:40" s="119" customFormat="1" x14ac:dyDescent="0.2">
      <c r="D487" s="207" t="str">
        <f t="shared" si="32"/>
        <v/>
      </c>
      <c r="G487" s="112"/>
      <c r="H487" s="112"/>
      <c r="I487" s="112"/>
      <c r="J487" s="112"/>
      <c r="K487" s="112"/>
      <c r="M487" s="207" t="str">
        <f t="shared" si="33"/>
        <v/>
      </c>
      <c r="O487" s="207" t="str">
        <f t="shared" si="34"/>
        <v/>
      </c>
      <c r="R487" s="207" t="str">
        <f t="shared" si="35"/>
        <v/>
      </c>
      <c r="V487" s="112"/>
      <c r="W487" s="112"/>
      <c r="X487" s="112"/>
      <c r="Y487" s="112"/>
      <c r="Z487" s="112"/>
      <c r="AA487" s="112"/>
      <c r="AB487" s="112"/>
      <c r="AC487" s="112"/>
      <c r="AD487" s="112"/>
      <c r="AE487" s="112"/>
      <c r="AF487" s="112"/>
      <c r="AG487" s="112"/>
      <c r="AI487" s="112"/>
      <c r="AJ487" s="112"/>
      <c r="AK487" s="112"/>
      <c r="AL487" s="112"/>
      <c r="AM487" s="112"/>
      <c r="AN487" s="112"/>
    </row>
    <row r="488" spans="4:40" s="119" customFormat="1" x14ac:dyDescent="0.2">
      <c r="D488" s="207" t="str">
        <f t="shared" si="32"/>
        <v/>
      </c>
      <c r="G488" s="112"/>
      <c r="H488" s="112"/>
      <c r="I488" s="112"/>
      <c r="J488" s="112"/>
      <c r="K488" s="112"/>
      <c r="M488" s="207" t="str">
        <f t="shared" si="33"/>
        <v/>
      </c>
      <c r="O488" s="207" t="str">
        <f t="shared" si="34"/>
        <v/>
      </c>
      <c r="R488" s="207" t="str">
        <f t="shared" si="35"/>
        <v/>
      </c>
      <c r="V488" s="112"/>
      <c r="W488" s="112"/>
      <c r="X488" s="112"/>
      <c r="Y488" s="112"/>
      <c r="Z488" s="112"/>
      <c r="AA488" s="112"/>
      <c r="AB488" s="112"/>
      <c r="AC488" s="112"/>
      <c r="AD488" s="112"/>
      <c r="AE488" s="112"/>
      <c r="AF488" s="112"/>
      <c r="AG488" s="112"/>
      <c r="AI488" s="112"/>
      <c r="AJ488" s="112"/>
      <c r="AK488" s="112"/>
      <c r="AL488" s="112"/>
      <c r="AM488" s="112"/>
      <c r="AN488" s="112"/>
    </row>
    <row r="489" spans="4:40" s="119" customFormat="1" x14ac:dyDescent="0.2">
      <c r="D489" s="207" t="str">
        <f t="shared" si="32"/>
        <v/>
      </c>
      <c r="G489" s="112"/>
      <c r="H489" s="112"/>
      <c r="I489" s="112"/>
      <c r="J489" s="112"/>
      <c r="K489" s="112"/>
      <c r="M489" s="207" t="str">
        <f t="shared" si="33"/>
        <v/>
      </c>
      <c r="O489" s="207" t="str">
        <f t="shared" si="34"/>
        <v/>
      </c>
      <c r="R489" s="207" t="str">
        <f t="shared" si="35"/>
        <v/>
      </c>
      <c r="V489" s="112"/>
      <c r="W489" s="112"/>
      <c r="X489" s="112"/>
      <c r="Y489" s="112"/>
      <c r="Z489" s="112"/>
      <c r="AA489" s="112"/>
      <c r="AB489" s="112"/>
      <c r="AC489" s="112"/>
      <c r="AD489" s="112"/>
      <c r="AE489" s="112"/>
      <c r="AF489" s="112"/>
      <c r="AG489" s="112"/>
      <c r="AI489" s="112"/>
      <c r="AJ489" s="112"/>
      <c r="AK489" s="112"/>
      <c r="AL489" s="112"/>
      <c r="AM489" s="112"/>
      <c r="AN489" s="112"/>
    </row>
    <row r="490" spans="4:40" s="119" customFormat="1" x14ac:dyDescent="0.2">
      <c r="D490" s="207" t="str">
        <f t="shared" si="32"/>
        <v/>
      </c>
      <c r="G490" s="112"/>
      <c r="H490" s="112"/>
      <c r="I490" s="112"/>
      <c r="J490" s="112"/>
      <c r="K490" s="112"/>
      <c r="M490" s="207" t="str">
        <f t="shared" si="33"/>
        <v/>
      </c>
      <c r="O490" s="207" t="str">
        <f t="shared" si="34"/>
        <v/>
      </c>
      <c r="R490" s="207" t="str">
        <f t="shared" si="35"/>
        <v/>
      </c>
      <c r="V490" s="112"/>
      <c r="W490" s="112"/>
      <c r="X490" s="112"/>
      <c r="Y490" s="112"/>
      <c r="Z490" s="112"/>
      <c r="AA490" s="112"/>
      <c r="AB490" s="112"/>
      <c r="AC490" s="112"/>
      <c r="AD490" s="112"/>
      <c r="AE490" s="112"/>
      <c r="AF490" s="112"/>
      <c r="AG490" s="112"/>
      <c r="AI490" s="112"/>
      <c r="AJ490" s="112"/>
      <c r="AK490" s="112"/>
      <c r="AL490" s="112"/>
      <c r="AM490" s="112"/>
      <c r="AN490" s="112"/>
    </row>
    <row r="491" spans="4:40" s="119" customFormat="1" x14ac:dyDescent="0.2">
      <c r="D491" s="207" t="str">
        <f t="shared" si="32"/>
        <v/>
      </c>
      <c r="G491" s="112"/>
      <c r="H491" s="112"/>
      <c r="I491" s="112"/>
      <c r="J491" s="112"/>
      <c r="K491" s="112"/>
      <c r="M491" s="207" t="str">
        <f t="shared" si="33"/>
        <v/>
      </c>
      <c r="O491" s="207" t="str">
        <f t="shared" si="34"/>
        <v/>
      </c>
      <c r="R491" s="207" t="str">
        <f t="shared" si="35"/>
        <v/>
      </c>
      <c r="V491" s="112"/>
      <c r="W491" s="112"/>
      <c r="X491" s="112"/>
      <c r="Y491" s="112"/>
      <c r="Z491" s="112"/>
      <c r="AA491" s="112"/>
      <c r="AB491" s="112"/>
      <c r="AC491" s="112"/>
      <c r="AD491" s="112"/>
      <c r="AE491" s="112"/>
      <c r="AF491" s="112"/>
      <c r="AG491" s="112"/>
      <c r="AI491" s="112"/>
      <c r="AJ491" s="112"/>
      <c r="AK491" s="112"/>
      <c r="AL491" s="112"/>
      <c r="AM491" s="112"/>
      <c r="AN491" s="112"/>
    </row>
    <row r="492" spans="4:40" s="119" customFormat="1" x14ac:dyDescent="0.2">
      <c r="D492" s="207" t="str">
        <f t="shared" si="32"/>
        <v/>
      </c>
      <c r="G492" s="112"/>
      <c r="H492" s="112"/>
      <c r="I492" s="112"/>
      <c r="J492" s="112"/>
      <c r="K492" s="112"/>
      <c r="M492" s="207" t="str">
        <f t="shared" si="33"/>
        <v/>
      </c>
      <c r="O492" s="207" t="str">
        <f t="shared" si="34"/>
        <v/>
      </c>
      <c r="R492" s="207" t="str">
        <f t="shared" si="35"/>
        <v/>
      </c>
      <c r="V492" s="112"/>
      <c r="W492" s="112"/>
      <c r="X492" s="112"/>
      <c r="Y492" s="112"/>
      <c r="Z492" s="112"/>
      <c r="AA492" s="112"/>
      <c r="AB492" s="112"/>
      <c r="AC492" s="112"/>
      <c r="AD492" s="112"/>
      <c r="AE492" s="112"/>
      <c r="AF492" s="112"/>
      <c r="AG492" s="112"/>
      <c r="AI492" s="112"/>
      <c r="AJ492" s="112"/>
      <c r="AK492" s="112"/>
      <c r="AL492" s="112"/>
      <c r="AM492" s="112"/>
      <c r="AN492" s="112"/>
    </row>
    <row r="493" spans="4:40" s="119" customFormat="1" x14ac:dyDescent="0.2">
      <c r="D493" s="207" t="str">
        <f t="shared" si="32"/>
        <v/>
      </c>
      <c r="G493" s="112"/>
      <c r="H493" s="112"/>
      <c r="I493" s="112"/>
      <c r="J493" s="112"/>
      <c r="K493" s="112"/>
      <c r="M493" s="207" t="str">
        <f t="shared" si="33"/>
        <v/>
      </c>
      <c r="O493" s="207" t="str">
        <f t="shared" si="34"/>
        <v/>
      </c>
      <c r="R493" s="207" t="str">
        <f t="shared" si="35"/>
        <v/>
      </c>
      <c r="V493" s="112"/>
      <c r="W493" s="112"/>
      <c r="X493" s="112"/>
      <c r="Y493" s="112"/>
      <c r="Z493" s="112"/>
      <c r="AA493" s="112"/>
      <c r="AB493" s="112"/>
      <c r="AC493" s="112"/>
      <c r="AD493" s="112"/>
      <c r="AE493" s="112"/>
      <c r="AF493" s="112"/>
      <c r="AG493" s="112"/>
      <c r="AI493" s="112"/>
      <c r="AJ493" s="112"/>
      <c r="AK493" s="112"/>
      <c r="AL493" s="112"/>
      <c r="AM493" s="112"/>
      <c r="AN493" s="112"/>
    </row>
    <row r="494" spans="4:40" s="119" customFormat="1" x14ac:dyDescent="0.2">
      <c r="D494" s="207" t="str">
        <f t="shared" si="32"/>
        <v/>
      </c>
      <c r="G494" s="112"/>
      <c r="H494" s="112"/>
      <c r="I494" s="112"/>
      <c r="J494" s="112"/>
      <c r="K494" s="112"/>
      <c r="M494" s="207" t="str">
        <f t="shared" si="33"/>
        <v/>
      </c>
      <c r="O494" s="207" t="str">
        <f t="shared" si="34"/>
        <v/>
      </c>
      <c r="R494" s="207" t="str">
        <f t="shared" si="35"/>
        <v/>
      </c>
      <c r="V494" s="112"/>
      <c r="W494" s="112"/>
      <c r="X494" s="112"/>
      <c r="Y494" s="112"/>
      <c r="Z494" s="112"/>
      <c r="AA494" s="112"/>
      <c r="AB494" s="112"/>
      <c r="AC494" s="112"/>
      <c r="AD494" s="112"/>
      <c r="AE494" s="112"/>
      <c r="AF494" s="112"/>
      <c r="AG494" s="112"/>
      <c r="AI494" s="112"/>
      <c r="AJ494" s="112"/>
      <c r="AK494" s="112"/>
      <c r="AL494" s="112"/>
      <c r="AM494" s="112"/>
      <c r="AN494" s="112"/>
    </row>
    <row r="495" spans="4:40" s="119" customFormat="1" x14ac:dyDescent="0.2">
      <c r="D495" s="207" t="str">
        <f t="shared" si="32"/>
        <v/>
      </c>
      <c r="G495" s="112"/>
      <c r="H495" s="112"/>
      <c r="I495" s="112"/>
      <c r="J495" s="112"/>
      <c r="K495" s="112"/>
      <c r="M495" s="207" t="str">
        <f t="shared" si="33"/>
        <v/>
      </c>
      <c r="O495" s="207" t="str">
        <f t="shared" si="34"/>
        <v/>
      </c>
      <c r="R495" s="207" t="str">
        <f t="shared" si="35"/>
        <v/>
      </c>
      <c r="V495" s="112"/>
      <c r="W495" s="112"/>
      <c r="X495" s="112"/>
      <c r="Y495" s="112"/>
      <c r="Z495" s="112"/>
      <c r="AA495" s="112"/>
      <c r="AB495" s="112"/>
      <c r="AC495" s="112"/>
      <c r="AD495" s="112"/>
      <c r="AE495" s="112"/>
      <c r="AF495" s="112"/>
      <c r="AG495" s="112"/>
      <c r="AI495" s="112"/>
      <c r="AJ495" s="112"/>
      <c r="AK495" s="112"/>
      <c r="AL495" s="112"/>
      <c r="AM495" s="112"/>
      <c r="AN495" s="112"/>
    </row>
    <row r="496" spans="4:40" s="119" customFormat="1" x14ac:dyDescent="0.2">
      <c r="D496" s="207" t="str">
        <f t="shared" si="32"/>
        <v/>
      </c>
      <c r="G496" s="112"/>
      <c r="H496" s="112"/>
      <c r="I496" s="112"/>
      <c r="J496" s="112"/>
      <c r="K496" s="112"/>
      <c r="M496" s="207" t="str">
        <f t="shared" si="33"/>
        <v/>
      </c>
      <c r="O496" s="207" t="str">
        <f t="shared" si="34"/>
        <v/>
      </c>
      <c r="R496" s="207" t="str">
        <f t="shared" si="35"/>
        <v/>
      </c>
      <c r="V496" s="112"/>
      <c r="W496" s="112"/>
      <c r="X496" s="112"/>
      <c r="Y496" s="112"/>
      <c r="Z496" s="112"/>
      <c r="AA496" s="112"/>
      <c r="AB496" s="112"/>
      <c r="AC496" s="112"/>
      <c r="AD496" s="112"/>
      <c r="AE496" s="112"/>
      <c r="AF496" s="112"/>
      <c r="AG496" s="112"/>
      <c r="AI496" s="112"/>
      <c r="AJ496" s="112"/>
      <c r="AK496" s="112"/>
      <c r="AL496" s="112"/>
      <c r="AM496" s="112"/>
      <c r="AN496" s="112"/>
    </row>
  </sheetData>
  <conditionalFormatting sqref="L6:L496 N6:N496 P6:Q496 S6:U496 B6:C496 E6:F496">
    <cfRule type="expression" dxfId="28" priority="3">
      <formula>$A6="ADD"</formula>
    </cfRule>
  </conditionalFormatting>
  <conditionalFormatting sqref="L6:L496 AH6:AH496 B6:C496 E6:F496">
    <cfRule type="expression" dxfId="27" priority="2">
      <formula>$A6="UPDATE"</formula>
    </cfRule>
  </conditionalFormatting>
  <conditionalFormatting sqref="AH6:AH496 B6:L496">
    <cfRule type="expression" dxfId="26" priority="1">
      <formula>$A6="DELETE"</formula>
    </cfRule>
  </conditionalFormatting>
  <dataValidations count="6">
    <dataValidation type="list" allowBlank="1" showInputMessage="1" showErrorMessage="1" sqref="L6:L496">
      <formula1>Islands_Island_Type_English_Description</formula1>
    </dataValidation>
    <dataValidation type="list" allowBlank="1" showInputMessage="1" showErrorMessage="1" sqref="N6:N496">
      <formula1>Islands_Island_Material_English_Description</formula1>
    </dataValidation>
    <dataValidation type="list" allowBlank="1" showInputMessage="1" showErrorMessage="1" sqref="Q6:Q496">
      <formula1>Islands_Island_Shape_English_Description</formula1>
    </dataValidation>
    <dataValidation type="list" allowBlank="1" showInputMessage="1" showErrorMessage="1" sqref="V6:V496">
      <formula1>Generic_Yes_No</formula1>
    </dataValidation>
    <dataValidation type="list" allowBlank="1" showInputMessage="1" showErrorMessage="1" sqref="A6:A496">
      <formula1>Generic_Action</formula1>
    </dataValidation>
    <dataValidation type="list" errorStyle="warning" allowBlank="1" showInputMessage="1" showErrorMessage="1" sqref="C6:C496">
      <formula1>Generic_Roadnames</formula1>
    </dataValidation>
  </dataValidations>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498"/>
  <sheetViews>
    <sheetView workbookViewId="0">
      <pane ySplit="3" topLeftCell="A4" activePane="bottomLeft" state="frozen"/>
      <selection activeCell="K43" sqref="K43"/>
      <selection pane="bottomLeft" activeCell="D11" sqref="D11:D12"/>
    </sheetView>
  </sheetViews>
  <sheetFormatPr defaultRowHeight="12.75" outlineLevelRow="1" outlineLevelCol="1" x14ac:dyDescent="0.2"/>
  <cols>
    <col min="1" max="1" width="8.42578125" customWidth="1"/>
    <col min="2" max="2" width="10.42578125" customWidth="1"/>
    <col min="3" max="3" width="7" hidden="1" customWidth="1" outlineLevel="1"/>
    <col min="4" max="4" width="33.140625" customWidth="1" collapsed="1"/>
    <col min="5" max="5" width="15.85546875" hidden="1" customWidth="1" outlineLevel="1"/>
    <col min="6" max="6" width="9.42578125" bestFit="1" customWidth="1" collapsed="1"/>
    <col min="7" max="7" width="13.140625" customWidth="1"/>
    <col min="8" max="8" width="4.42578125" hidden="1" customWidth="1" outlineLevel="1"/>
    <col min="9" max="9" width="6.140625" customWidth="1" collapsed="1"/>
    <col min="10" max="10" width="13.42578125" bestFit="1" customWidth="1"/>
    <col min="11" max="11" width="12.140625" hidden="1" customWidth="1" outlineLevel="1"/>
    <col min="12" max="12" width="7.5703125" hidden="1" customWidth="1" outlineLevel="1"/>
    <col min="13" max="13" width="7" hidden="1" customWidth="1" outlineLevel="1"/>
    <col min="14" max="14" width="8.5703125" hidden="1" customWidth="1" outlineLevel="1"/>
    <col min="15" max="15" width="7" hidden="1" customWidth="1" outlineLevel="1"/>
    <col min="16" max="16" width="13.7109375" hidden="1" customWidth="1" outlineLevel="1"/>
    <col min="17" max="17" width="16.5703125" customWidth="1" collapsed="1"/>
    <col min="18" max="18" width="5.85546875" hidden="1" customWidth="1" outlineLevel="1"/>
    <col min="19" max="19" width="8.140625" hidden="1" customWidth="1" outlineLevel="1"/>
    <col min="20" max="20" width="8.42578125" hidden="1" customWidth="1" outlineLevel="1"/>
    <col min="21" max="21" width="13.140625" hidden="1" customWidth="1" outlineLevel="1"/>
    <col min="22" max="22" width="12.7109375" hidden="1" customWidth="1" outlineLevel="1"/>
    <col min="23" max="23" width="16.140625" hidden="1" customWidth="1" outlineLevel="1"/>
    <col min="24" max="24" width="4" hidden="1" customWidth="1" outlineLevel="1"/>
    <col min="25" max="25" width="8.5703125" hidden="1" customWidth="1" outlineLevel="1"/>
    <col min="26" max="26" width="11.42578125" hidden="1" customWidth="1" outlineLevel="1"/>
    <col min="27" max="27" width="13.140625" hidden="1" customWidth="1" outlineLevel="1"/>
    <col min="28" max="28" width="11.42578125" hidden="1" customWidth="1" outlineLevel="1"/>
    <col min="29" max="29" width="22.7109375" customWidth="1" collapsed="1"/>
    <col min="30" max="30" width="12" hidden="1" customWidth="1" outlineLevel="1"/>
    <col min="31" max="31" width="11" hidden="1" customWidth="1" outlineLevel="1"/>
    <col min="32" max="32" width="9.28515625" hidden="1" customWidth="1" outlineLevel="1"/>
    <col min="33" max="33" width="9.140625" hidden="1" customWidth="1" outlineLevel="1"/>
    <col min="34" max="34" width="11.28515625" hidden="1" customWidth="1" outlineLevel="1"/>
    <col min="35" max="35" width="11.140625" hidden="1" customWidth="1" outlineLevel="1"/>
    <col min="36" max="36" width="9.140625" collapsed="1"/>
  </cols>
  <sheetData>
    <row r="1" spans="1:35" s="192" customFormat="1" ht="15.75" x14ac:dyDescent="0.25">
      <c r="A1" s="68" t="s">
        <v>1480</v>
      </c>
      <c r="C1" s="68"/>
      <c r="F1" s="213"/>
      <c r="G1" s="213"/>
      <c r="H1" s="213"/>
      <c r="I1" s="213"/>
    </row>
    <row r="2" spans="1:35" s="192" customFormat="1" ht="15.75" x14ac:dyDescent="0.25">
      <c r="A2" s="80" t="s">
        <v>1924</v>
      </c>
      <c r="B2" s="223"/>
      <c r="C2" s="223"/>
      <c r="D2" s="223"/>
      <c r="E2" s="223"/>
      <c r="F2" s="223"/>
      <c r="G2" s="223"/>
      <c r="H2" s="223"/>
      <c r="I2" s="223"/>
      <c r="J2" s="223"/>
      <c r="K2" s="223"/>
      <c r="L2" s="223"/>
      <c r="M2" s="223"/>
      <c r="N2" s="223"/>
      <c r="O2" s="223"/>
      <c r="P2" s="223"/>
      <c r="Q2" s="223"/>
      <c r="R2" s="223"/>
      <c r="S2" s="223"/>
      <c r="T2" s="223"/>
    </row>
    <row r="3" spans="1:35" s="192" customFormat="1" ht="15.75" x14ac:dyDescent="0.25">
      <c r="A3" s="205"/>
      <c r="B3" s="216"/>
      <c r="C3" s="248"/>
      <c r="D3" s="216"/>
      <c r="E3" s="248"/>
      <c r="F3" s="304"/>
      <c r="G3" s="216"/>
      <c r="H3" s="248"/>
      <c r="I3" s="216"/>
      <c r="J3" s="216"/>
      <c r="K3" s="248"/>
      <c r="L3" s="248"/>
      <c r="M3" s="248"/>
      <c r="N3" s="248"/>
      <c r="O3" s="248"/>
      <c r="P3" s="248"/>
      <c r="Q3" s="216"/>
      <c r="R3" s="248"/>
      <c r="S3" s="248"/>
      <c r="T3" s="248"/>
      <c r="U3" s="248"/>
      <c r="V3" s="248"/>
      <c r="W3" s="248"/>
      <c r="X3" s="248"/>
      <c r="Y3" s="248"/>
      <c r="Z3" s="248"/>
      <c r="AA3" s="248"/>
      <c r="AB3" s="248"/>
      <c r="AC3" s="216"/>
      <c r="AD3" s="248"/>
      <c r="AE3" s="248"/>
      <c r="AF3" s="248"/>
      <c r="AG3" s="248"/>
      <c r="AH3" s="248"/>
      <c r="AI3" s="248"/>
    </row>
    <row r="4" spans="1:35" s="119" customFormat="1" x14ac:dyDescent="0.2">
      <c r="A4" s="334" t="s">
        <v>2165</v>
      </c>
      <c r="B4" s="334" t="s">
        <v>3272</v>
      </c>
      <c r="C4" s="317" t="s">
        <v>1667</v>
      </c>
      <c r="D4" s="334" t="s">
        <v>2383</v>
      </c>
      <c r="E4" s="69" t="s">
        <v>3270</v>
      </c>
      <c r="F4" s="334" t="s">
        <v>2233</v>
      </c>
      <c r="G4" s="334" t="s">
        <v>2961</v>
      </c>
      <c r="H4" s="317" t="s">
        <v>1489</v>
      </c>
      <c r="I4" s="334" t="s">
        <v>216</v>
      </c>
      <c r="J4" s="334" t="s">
        <v>545</v>
      </c>
      <c r="K4" s="317" t="s">
        <v>3271</v>
      </c>
      <c r="L4" s="69" t="s">
        <v>1965</v>
      </c>
      <c r="M4" s="69" t="s">
        <v>1966</v>
      </c>
      <c r="N4" s="69" t="s">
        <v>1969</v>
      </c>
      <c r="O4" s="69" t="s">
        <v>1970</v>
      </c>
      <c r="P4" s="69" t="s">
        <v>1971</v>
      </c>
      <c r="Q4" s="334" t="s">
        <v>3231</v>
      </c>
      <c r="R4" s="69" t="s">
        <v>2093</v>
      </c>
      <c r="S4" s="69" t="s">
        <v>1979</v>
      </c>
      <c r="T4" s="69" t="s">
        <v>1980</v>
      </c>
      <c r="U4" s="69" t="s">
        <v>1981</v>
      </c>
      <c r="V4" s="69" t="s">
        <v>1726</v>
      </c>
      <c r="W4" s="69" t="s">
        <v>1727</v>
      </c>
      <c r="X4" s="69" t="s">
        <v>2134</v>
      </c>
      <c r="Y4" s="69" t="s">
        <v>2135</v>
      </c>
      <c r="Z4" s="69" t="s">
        <v>1982</v>
      </c>
      <c r="AA4" s="69" t="s">
        <v>1983</v>
      </c>
      <c r="AB4" s="69" t="s">
        <v>1984</v>
      </c>
      <c r="AC4" s="334" t="s">
        <v>2392</v>
      </c>
      <c r="AD4" s="69" t="s">
        <v>2143</v>
      </c>
      <c r="AE4" s="69" t="s">
        <v>2144</v>
      </c>
      <c r="AF4" s="69" t="s">
        <v>2174</v>
      </c>
      <c r="AG4" s="69" t="s">
        <v>1868</v>
      </c>
      <c r="AH4" s="69" t="s">
        <v>2175</v>
      </c>
      <c r="AI4" s="69" t="s">
        <v>2176</v>
      </c>
    </row>
    <row r="5" spans="1:35" s="120" customFormat="1" hidden="1" outlineLevel="1" x14ac:dyDescent="0.2">
      <c r="A5" s="128"/>
      <c r="B5" s="128"/>
      <c r="C5" s="275" t="s">
        <v>1667</v>
      </c>
      <c r="D5" s="128"/>
      <c r="E5" s="120" t="s">
        <v>2177</v>
      </c>
      <c r="F5" s="120" t="s">
        <v>2182</v>
      </c>
      <c r="H5" s="120" t="s">
        <v>1489</v>
      </c>
      <c r="I5" s="120" t="s">
        <v>1488</v>
      </c>
      <c r="K5" s="275" t="s">
        <v>3273</v>
      </c>
      <c r="L5" s="120" t="s">
        <v>1965</v>
      </c>
      <c r="M5" s="120" t="s">
        <v>1966</v>
      </c>
      <c r="N5" s="120" t="s">
        <v>1969</v>
      </c>
      <c r="O5" s="120" t="s">
        <v>1970</v>
      </c>
      <c r="P5" s="120" t="s">
        <v>1971</v>
      </c>
      <c r="Q5" s="120" t="s">
        <v>2133</v>
      </c>
      <c r="R5" s="120" t="s">
        <v>2093</v>
      </c>
      <c r="S5" s="120" t="s">
        <v>1979</v>
      </c>
      <c r="T5" s="120" t="s">
        <v>1980</v>
      </c>
      <c r="U5" s="120" t="s">
        <v>1981</v>
      </c>
      <c r="V5" s="120" t="s">
        <v>1726</v>
      </c>
      <c r="W5" s="120" t="s">
        <v>1727</v>
      </c>
      <c r="X5" s="120" t="s">
        <v>2134</v>
      </c>
      <c r="Y5" s="120" t="s">
        <v>2135</v>
      </c>
      <c r="Z5" s="120" t="s">
        <v>1982</v>
      </c>
      <c r="AA5" s="120" t="s">
        <v>1983</v>
      </c>
      <c r="AB5" s="120" t="s">
        <v>1984</v>
      </c>
      <c r="AC5" s="120" t="s">
        <v>1669</v>
      </c>
      <c r="AD5" s="120" t="s">
        <v>2143</v>
      </c>
      <c r="AE5" s="120" t="s">
        <v>2144</v>
      </c>
      <c r="AF5" s="120" t="s">
        <v>1986</v>
      </c>
      <c r="AG5" s="120" t="s">
        <v>1987</v>
      </c>
      <c r="AH5" s="120" t="s">
        <v>1988</v>
      </c>
      <c r="AI5" s="120" t="s">
        <v>1989</v>
      </c>
    </row>
    <row r="6" spans="1:35" s="119" customFormat="1" collapsed="1" x14ac:dyDescent="0.2">
      <c r="A6" s="124"/>
      <c r="B6" s="112"/>
      <c r="C6" s="207" t="str">
        <f t="shared" ref="C6:C69" si="0">IF(D6="","",(VLOOKUP(D6,Generic_Road_Names_Table_Array,2,FALSE)))</f>
        <v/>
      </c>
      <c r="D6" s="73"/>
      <c r="E6" s="112"/>
      <c r="F6" s="125"/>
      <c r="G6" s="112"/>
      <c r="H6" s="207" t="str">
        <f t="shared" ref="H6:H68" si="1">IF(G6="","",(VLOOKUP(G6,Generic_Side_Table_Array,2,FALSE)))</f>
        <v/>
      </c>
      <c r="I6" s="125"/>
      <c r="J6" s="112"/>
      <c r="K6" s="207" t="str">
        <f t="shared" ref="K6:K68" si="2">IF(J6="","",VLOOKUP(J6,Features_Feature_Type_Table_Array,2,FALSE))</f>
        <v/>
      </c>
      <c r="L6" s="112"/>
      <c r="M6" s="112"/>
      <c r="N6" s="112"/>
      <c r="O6" s="112"/>
      <c r="P6" s="112"/>
      <c r="Q6" s="125"/>
      <c r="R6" s="112"/>
      <c r="S6" s="112"/>
      <c r="T6" s="112"/>
      <c r="U6" s="112"/>
      <c r="V6" s="112"/>
      <c r="W6" s="112"/>
      <c r="X6" s="112"/>
      <c r="Y6" s="112"/>
      <c r="Z6" s="112"/>
      <c r="AA6" s="112"/>
      <c r="AB6" s="112"/>
      <c r="AC6" s="126"/>
      <c r="AD6" s="239"/>
      <c r="AE6" s="239"/>
      <c r="AF6" s="239"/>
      <c r="AG6" s="239"/>
      <c r="AH6" s="239"/>
      <c r="AI6" s="239"/>
    </row>
    <row r="7" spans="1:35" s="119" customFormat="1" x14ac:dyDescent="0.2">
      <c r="A7" s="124"/>
      <c r="B7" s="112"/>
      <c r="C7" s="207" t="str">
        <f t="shared" ref="C7:C70" si="3">IF(D7="","",(VLOOKUP(D7,Generic_Road_Names_Table_Array,2,FALSE)))</f>
        <v/>
      </c>
      <c r="D7" s="73"/>
      <c r="E7" s="112"/>
      <c r="F7" s="125"/>
      <c r="G7" s="112"/>
      <c r="H7" s="207" t="str">
        <f t="shared" ref="H7:H70" si="4">IF(G7="","",(VLOOKUP(G7,Generic_Side_Table_Array,2,FALSE)))</f>
        <v/>
      </c>
      <c r="I7" s="125"/>
      <c r="J7" s="112"/>
      <c r="K7" s="207" t="str">
        <f t="shared" ref="K7:K70" si="5">IF(J7="","",VLOOKUP(J7,Features_Feature_Type_Table_Array,2,FALSE))</f>
        <v/>
      </c>
      <c r="L7" s="112"/>
      <c r="M7" s="112"/>
      <c r="N7" s="112"/>
      <c r="O7" s="112"/>
      <c r="P7" s="112"/>
      <c r="Q7" s="125"/>
      <c r="R7" s="112"/>
      <c r="S7" s="112"/>
      <c r="T7" s="112"/>
      <c r="U7" s="112"/>
      <c r="V7" s="112"/>
      <c r="W7" s="112"/>
      <c r="X7" s="112"/>
      <c r="Y7" s="112"/>
      <c r="Z7" s="112"/>
      <c r="AA7" s="112"/>
      <c r="AB7" s="112"/>
      <c r="AC7" s="126"/>
      <c r="AD7" s="239"/>
      <c r="AE7" s="239"/>
      <c r="AF7" s="239"/>
      <c r="AG7" s="239"/>
      <c r="AH7" s="239"/>
      <c r="AI7" s="239"/>
    </row>
    <row r="8" spans="1:35" s="119" customFormat="1" x14ac:dyDescent="0.2">
      <c r="A8" s="124"/>
      <c r="B8" s="112"/>
      <c r="C8" s="207" t="str">
        <f t="shared" si="3"/>
        <v/>
      </c>
      <c r="D8" s="73"/>
      <c r="E8" s="112"/>
      <c r="F8" s="125"/>
      <c r="G8" s="112"/>
      <c r="H8" s="207" t="str">
        <f t="shared" si="4"/>
        <v/>
      </c>
      <c r="I8" s="125"/>
      <c r="J8" s="112"/>
      <c r="K8" s="207" t="str">
        <f t="shared" si="5"/>
        <v/>
      </c>
      <c r="L8" s="112"/>
      <c r="M8" s="112"/>
      <c r="N8" s="112"/>
      <c r="O8" s="112"/>
      <c r="P8" s="112"/>
      <c r="Q8" s="125"/>
      <c r="R8" s="112"/>
      <c r="S8" s="112"/>
      <c r="T8" s="112"/>
      <c r="U8" s="112"/>
      <c r="V8" s="112"/>
      <c r="W8" s="112"/>
      <c r="X8" s="112"/>
      <c r="Y8" s="112"/>
      <c r="Z8" s="112"/>
      <c r="AA8" s="112"/>
      <c r="AB8" s="112"/>
      <c r="AC8" s="126"/>
      <c r="AD8" s="239"/>
      <c r="AE8" s="239"/>
      <c r="AF8" s="239"/>
      <c r="AG8" s="239"/>
      <c r="AH8" s="239"/>
      <c r="AI8" s="239"/>
    </row>
    <row r="9" spans="1:35" s="119" customFormat="1" x14ac:dyDescent="0.2">
      <c r="A9" s="124"/>
      <c r="B9" s="112"/>
      <c r="C9" s="207" t="str">
        <f t="shared" si="3"/>
        <v/>
      </c>
      <c r="D9" s="73"/>
      <c r="E9" s="112"/>
      <c r="F9" s="125"/>
      <c r="G9" s="112"/>
      <c r="H9" s="207" t="str">
        <f t="shared" si="4"/>
        <v/>
      </c>
      <c r="I9" s="125"/>
      <c r="J9" s="112"/>
      <c r="K9" s="207" t="str">
        <f t="shared" si="5"/>
        <v/>
      </c>
      <c r="L9" s="112"/>
      <c r="M9" s="112"/>
      <c r="N9" s="112"/>
      <c r="O9" s="112"/>
      <c r="P9" s="112"/>
      <c r="Q9" s="125"/>
      <c r="R9" s="112"/>
      <c r="S9" s="112"/>
      <c r="T9" s="112"/>
      <c r="U9" s="112"/>
      <c r="V9" s="112"/>
      <c r="W9" s="112"/>
      <c r="X9" s="112"/>
      <c r="Y9" s="112"/>
      <c r="Z9" s="112"/>
      <c r="AA9" s="112"/>
      <c r="AB9" s="112"/>
      <c r="AC9" s="126"/>
      <c r="AD9" s="239"/>
      <c r="AE9" s="239"/>
      <c r="AF9" s="239"/>
      <c r="AG9" s="239"/>
      <c r="AH9" s="239"/>
      <c r="AI9" s="239"/>
    </row>
    <row r="10" spans="1:35" s="119" customFormat="1" x14ac:dyDescent="0.2">
      <c r="A10" s="124"/>
      <c r="B10" s="112"/>
      <c r="C10" s="207" t="str">
        <f t="shared" si="3"/>
        <v/>
      </c>
      <c r="D10" s="73"/>
      <c r="E10" s="112"/>
      <c r="F10" s="125"/>
      <c r="G10" s="112"/>
      <c r="H10" s="207" t="str">
        <f t="shared" si="4"/>
        <v/>
      </c>
      <c r="I10" s="125"/>
      <c r="J10" s="112"/>
      <c r="K10" s="207" t="str">
        <f t="shared" si="5"/>
        <v/>
      </c>
      <c r="L10" s="112"/>
      <c r="M10" s="112"/>
      <c r="N10" s="112"/>
      <c r="O10" s="112"/>
      <c r="P10" s="112"/>
      <c r="Q10" s="125"/>
      <c r="R10" s="112"/>
      <c r="S10" s="112"/>
      <c r="T10" s="112"/>
      <c r="U10" s="112"/>
      <c r="V10" s="112"/>
      <c r="W10" s="112"/>
      <c r="X10" s="112"/>
      <c r="Y10" s="112"/>
      <c r="Z10" s="112"/>
      <c r="AA10" s="112"/>
      <c r="AB10" s="112"/>
      <c r="AC10" s="126"/>
      <c r="AD10" s="239"/>
      <c r="AE10" s="239"/>
      <c r="AF10" s="239"/>
      <c r="AG10" s="239"/>
      <c r="AH10" s="239"/>
      <c r="AI10" s="239"/>
    </row>
    <row r="11" spans="1:35" s="119" customFormat="1" x14ac:dyDescent="0.2">
      <c r="A11" s="124"/>
      <c r="B11" s="112"/>
      <c r="C11" s="207" t="str">
        <f t="shared" si="3"/>
        <v/>
      </c>
      <c r="D11" s="73"/>
      <c r="E11" s="112"/>
      <c r="F11" s="125"/>
      <c r="G11" s="112"/>
      <c r="H11" s="207" t="str">
        <f t="shared" si="4"/>
        <v/>
      </c>
      <c r="I11" s="125"/>
      <c r="J11" s="112"/>
      <c r="K11" s="207" t="str">
        <f t="shared" si="5"/>
        <v/>
      </c>
      <c r="L11" s="112"/>
      <c r="M11" s="112"/>
      <c r="N11" s="112"/>
      <c r="O11" s="112"/>
      <c r="P11" s="112"/>
      <c r="Q11" s="125"/>
      <c r="R11" s="112"/>
      <c r="S11" s="112"/>
      <c r="T11" s="112"/>
      <c r="U11" s="112"/>
      <c r="V11" s="112"/>
      <c r="W11" s="112"/>
      <c r="X11" s="112"/>
      <c r="Y11" s="112"/>
      <c r="Z11" s="112"/>
      <c r="AA11" s="112"/>
      <c r="AB11" s="112"/>
      <c r="AC11" s="126"/>
      <c r="AD11" s="239"/>
      <c r="AE11" s="239"/>
      <c r="AF11" s="239"/>
      <c r="AG11" s="239"/>
      <c r="AH11" s="239"/>
      <c r="AI11" s="239"/>
    </row>
    <row r="12" spans="1:35" s="119" customFormat="1" x14ac:dyDescent="0.2">
      <c r="A12" s="124"/>
      <c r="B12" s="112"/>
      <c r="C12" s="207" t="str">
        <f t="shared" si="3"/>
        <v/>
      </c>
      <c r="D12" s="73"/>
      <c r="E12" s="112"/>
      <c r="F12" s="125"/>
      <c r="G12" s="112"/>
      <c r="H12" s="207" t="str">
        <f t="shared" si="4"/>
        <v/>
      </c>
      <c r="I12" s="125"/>
      <c r="J12" s="112"/>
      <c r="K12" s="207" t="str">
        <f t="shared" si="5"/>
        <v/>
      </c>
      <c r="L12" s="112"/>
      <c r="M12" s="112"/>
      <c r="N12" s="112"/>
      <c r="O12" s="112"/>
      <c r="P12" s="112"/>
      <c r="Q12" s="125"/>
      <c r="R12" s="112"/>
      <c r="S12" s="112"/>
      <c r="T12" s="112"/>
      <c r="U12" s="112"/>
      <c r="V12" s="112"/>
      <c r="W12" s="112"/>
      <c r="X12" s="112"/>
      <c r="Y12" s="112"/>
      <c r="Z12" s="112"/>
      <c r="AA12" s="112"/>
      <c r="AB12" s="112"/>
      <c r="AC12" s="126"/>
      <c r="AD12" s="239"/>
      <c r="AE12" s="239"/>
      <c r="AF12" s="239"/>
      <c r="AG12" s="239"/>
      <c r="AH12" s="239"/>
      <c r="AI12" s="239"/>
    </row>
    <row r="13" spans="1:35" s="119" customFormat="1" x14ac:dyDescent="0.2">
      <c r="A13" s="124"/>
      <c r="B13" s="112"/>
      <c r="C13" s="207" t="str">
        <f t="shared" si="3"/>
        <v/>
      </c>
      <c r="D13" s="73"/>
      <c r="E13" s="112"/>
      <c r="F13" s="125"/>
      <c r="G13" s="112"/>
      <c r="H13" s="207" t="str">
        <f t="shared" si="4"/>
        <v/>
      </c>
      <c r="I13" s="125"/>
      <c r="J13" s="112"/>
      <c r="K13" s="207" t="str">
        <f t="shared" si="5"/>
        <v/>
      </c>
      <c r="L13" s="112"/>
      <c r="M13" s="112"/>
      <c r="N13" s="112"/>
      <c r="O13" s="112"/>
      <c r="P13" s="112"/>
      <c r="Q13" s="125"/>
      <c r="R13" s="112"/>
      <c r="S13" s="112"/>
      <c r="T13" s="112"/>
      <c r="U13" s="112"/>
      <c r="V13" s="112"/>
      <c r="W13" s="112"/>
      <c r="X13" s="112"/>
      <c r="Y13" s="112"/>
      <c r="Z13" s="112"/>
      <c r="AA13" s="112"/>
      <c r="AB13" s="112"/>
      <c r="AC13" s="126"/>
      <c r="AD13" s="239"/>
      <c r="AE13" s="239"/>
      <c r="AF13" s="239"/>
      <c r="AG13" s="239"/>
      <c r="AH13" s="239"/>
      <c r="AI13" s="239"/>
    </row>
    <row r="14" spans="1:35" s="119" customFormat="1" x14ac:dyDescent="0.2">
      <c r="A14" s="124"/>
      <c r="B14" s="112"/>
      <c r="C14" s="207" t="str">
        <f t="shared" si="3"/>
        <v/>
      </c>
      <c r="D14" s="73"/>
      <c r="E14" s="112"/>
      <c r="F14" s="125"/>
      <c r="G14" s="112"/>
      <c r="H14" s="207" t="str">
        <f t="shared" si="4"/>
        <v/>
      </c>
      <c r="I14" s="125"/>
      <c r="J14" s="112"/>
      <c r="K14" s="207" t="str">
        <f t="shared" si="5"/>
        <v/>
      </c>
      <c r="L14" s="112"/>
      <c r="M14" s="112"/>
      <c r="N14" s="112"/>
      <c r="O14" s="112"/>
      <c r="P14" s="112"/>
      <c r="Q14" s="125"/>
      <c r="R14" s="112"/>
      <c r="S14" s="112"/>
      <c r="T14" s="112"/>
      <c r="U14" s="112"/>
      <c r="V14" s="112"/>
      <c r="W14" s="112"/>
      <c r="X14" s="112"/>
      <c r="Y14" s="112"/>
      <c r="Z14" s="112"/>
      <c r="AA14" s="112"/>
      <c r="AB14" s="112"/>
      <c r="AC14" s="126"/>
      <c r="AD14" s="239"/>
      <c r="AE14" s="239"/>
      <c r="AF14" s="239"/>
      <c r="AG14" s="239"/>
      <c r="AH14" s="239"/>
      <c r="AI14" s="239"/>
    </row>
    <row r="15" spans="1:35" s="119" customFormat="1" x14ac:dyDescent="0.2">
      <c r="A15" s="124"/>
      <c r="B15" s="112"/>
      <c r="C15" s="207" t="str">
        <f t="shared" si="3"/>
        <v/>
      </c>
      <c r="D15" s="73"/>
      <c r="E15" s="112"/>
      <c r="F15" s="125"/>
      <c r="G15" s="112"/>
      <c r="H15" s="207" t="str">
        <f t="shared" si="4"/>
        <v/>
      </c>
      <c r="I15" s="125"/>
      <c r="J15" s="112"/>
      <c r="K15" s="207" t="str">
        <f t="shared" si="5"/>
        <v/>
      </c>
      <c r="L15" s="112"/>
      <c r="M15" s="112"/>
      <c r="N15" s="112"/>
      <c r="O15" s="112"/>
      <c r="P15" s="112"/>
      <c r="Q15" s="125"/>
      <c r="R15" s="112"/>
      <c r="S15" s="112"/>
      <c r="T15" s="112"/>
      <c r="U15" s="112"/>
      <c r="V15" s="112"/>
      <c r="W15" s="112"/>
      <c r="X15" s="112"/>
      <c r="Y15" s="112"/>
      <c r="Z15" s="112"/>
      <c r="AA15" s="112"/>
      <c r="AB15" s="112"/>
      <c r="AC15" s="126"/>
      <c r="AD15" s="239"/>
      <c r="AE15" s="239"/>
      <c r="AF15" s="239"/>
      <c r="AG15" s="239"/>
      <c r="AH15" s="239"/>
      <c r="AI15" s="239"/>
    </row>
    <row r="16" spans="1:35" s="119" customFormat="1" x14ac:dyDescent="0.2">
      <c r="A16" s="124"/>
      <c r="B16" s="112"/>
      <c r="C16" s="207" t="str">
        <f t="shared" si="3"/>
        <v/>
      </c>
      <c r="D16" s="73"/>
      <c r="E16" s="112"/>
      <c r="F16" s="125"/>
      <c r="G16" s="112"/>
      <c r="H16" s="207" t="str">
        <f t="shared" si="4"/>
        <v/>
      </c>
      <c r="I16" s="125"/>
      <c r="J16" s="112"/>
      <c r="K16" s="207" t="str">
        <f t="shared" si="5"/>
        <v/>
      </c>
      <c r="L16" s="112"/>
      <c r="M16" s="112"/>
      <c r="N16" s="112"/>
      <c r="O16" s="112"/>
      <c r="P16" s="112"/>
      <c r="Q16" s="125"/>
      <c r="R16" s="112"/>
      <c r="S16" s="112"/>
      <c r="T16" s="112"/>
      <c r="U16" s="112"/>
      <c r="V16" s="112"/>
      <c r="W16" s="112"/>
      <c r="X16" s="112"/>
      <c r="Y16" s="112"/>
      <c r="Z16" s="112"/>
      <c r="AA16" s="112"/>
      <c r="AB16" s="112"/>
      <c r="AC16" s="126"/>
      <c r="AD16" s="239"/>
      <c r="AE16" s="239"/>
      <c r="AF16" s="239"/>
      <c r="AG16" s="239"/>
      <c r="AH16" s="239"/>
      <c r="AI16" s="239"/>
    </row>
    <row r="17" spans="1:35" s="119" customFormat="1" x14ac:dyDescent="0.2">
      <c r="A17" s="124"/>
      <c r="B17" s="112"/>
      <c r="C17" s="207" t="str">
        <f t="shared" si="3"/>
        <v/>
      </c>
      <c r="D17" s="73"/>
      <c r="E17" s="112"/>
      <c r="F17" s="125"/>
      <c r="G17" s="112"/>
      <c r="H17" s="207" t="str">
        <f t="shared" si="4"/>
        <v/>
      </c>
      <c r="I17" s="125"/>
      <c r="J17" s="112"/>
      <c r="K17" s="207" t="str">
        <f t="shared" si="5"/>
        <v/>
      </c>
      <c r="L17" s="112"/>
      <c r="M17" s="112"/>
      <c r="N17" s="112"/>
      <c r="O17" s="112"/>
      <c r="P17" s="112"/>
      <c r="Q17" s="125"/>
      <c r="R17" s="112"/>
      <c r="S17" s="112"/>
      <c r="T17" s="112"/>
      <c r="U17" s="112"/>
      <c r="V17" s="112"/>
      <c r="W17" s="112"/>
      <c r="X17" s="112"/>
      <c r="Y17" s="112"/>
      <c r="Z17" s="112"/>
      <c r="AA17" s="112"/>
      <c r="AB17" s="112"/>
      <c r="AC17" s="126"/>
      <c r="AD17" s="239"/>
      <c r="AE17" s="239"/>
      <c r="AF17" s="239"/>
      <c r="AG17" s="239"/>
      <c r="AH17" s="239"/>
      <c r="AI17" s="239"/>
    </row>
    <row r="18" spans="1:35" s="119" customFormat="1" x14ac:dyDescent="0.2">
      <c r="A18" s="124"/>
      <c r="B18" s="112"/>
      <c r="C18" s="207" t="str">
        <f t="shared" si="3"/>
        <v/>
      </c>
      <c r="D18" s="73"/>
      <c r="E18" s="112"/>
      <c r="F18" s="125"/>
      <c r="G18" s="112"/>
      <c r="H18" s="207" t="str">
        <f t="shared" si="4"/>
        <v/>
      </c>
      <c r="I18" s="125"/>
      <c r="J18" s="112"/>
      <c r="K18" s="207" t="str">
        <f t="shared" si="5"/>
        <v/>
      </c>
      <c r="L18" s="112"/>
      <c r="M18" s="112"/>
      <c r="N18" s="112"/>
      <c r="O18" s="112"/>
      <c r="P18" s="112"/>
      <c r="Q18" s="125"/>
      <c r="R18" s="112"/>
      <c r="S18" s="112"/>
      <c r="T18" s="112"/>
      <c r="U18" s="112"/>
      <c r="V18" s="112"/>
      <c r="W18" s="112"/>
      <c r="X18" s="112"/>
      <c r="Y18" s="112"/>
      <c r="Z18" s="112"/>
      <c r="AA18" s="112"/>
      <c r="AB18" s="112"/>
      <c r="AC18" s="126"/>
      <c r="AD18" s="239"/>
      <c r="AE18" s="239"/>
      <c r="AF18" s="239"/>
      <c r="AG18" s="239"/>
      <c r="AH18" s="239"/>
      <c r="AI18" s="239"/>
    </row>
    <row r="19" spans="1:35" s="119" customFormat="1" x14ac:dyDescent="0.2">
      <c r="A19" s="124"/>
      <c r="B19" s="112"/>
      <c r="C19" s="207" t="str">
        <f t="shared" si="3"/>
        <v/>
      </c>
      <c r="D19" s="73"/>
      <c r="E19" s="112"/>
      <c r="F19" s="125"/>
      <c r="G19" s="112"/>
      <c r="H19" s="207" t="str">
        <f t="shared" si="4"/>
        <v/>
      </c>
      <c r="I19" s="125"/>
      <c r="J19" s="112"/>
      <c r="K19" s="207" t="str">
        <f t="shared" si="5"/>
        <v/>
      </c>
      <c r="L19" s="112"/>
      <c r="M19" s="112"/>
      <c r="N19" s="112"/>
      <c r="O19" s="112"/>
      <c r="P19" s="112"/>
      <c r="Q19" s="125"/>
      <c r="R19" s="112"/>
      <c r="S19" s="112"/>
      <c r="T19" s="112"/>
      <c r="U19" s="112"/>
      <c r="V19" s="112"/>
      <c r="W19" s="112"/>
      <c r="X19" s="112"/>
      <c r="Y19" s="112"/>
      <c r="Z19" s="112"/>
      <c r="AA19" s="112"/>
      <c r="AB19" s="112"/>
      <c r="AC19" s="126"/>
      <c r="AD19" s="239"/>
      <c r="AE19" s="239"/>
      <c r="AF19" s="239"/>
      <c r="AG19" s="239"/>
      <c r="AH19" s="239"/>
      <c r="AI19" s="239"/>
    </row>
    <row r="20" spans="1:35" s="119" customFormat="1" x14ac:dyDescent="0.2">
      <c r="A20" s="124"/>
      <c r="B20" s="112"/>
      <c r="C20" s="207" t="str">
        <f t="shared" si="3"/>
        <v/>
      </c>
      <c r="D20" s="73"/>
      <c r="E20" s="112"/>
      <c r="F20" s="125"/>
      <c r="G20" s="112"/>
      <c r="H20" s="207" t="str">
        <f t="shared" si="4"/>
        <v/>
      </c>
      <c r="I20" s="125"/>
      <c r="J20" s="112"/>
      <c r="K20" s="207" t="str">
        <f t="shared" si="5"/>
        <v/>
      </c>
      <c r="L20" s="112"/>
      <c r="M20" s="112"/>
      <c r="N20" s="112"/>
      <c r="O20" s="112"/>
      <c r="P20" s="112"/>
      <c r="Q20" s="125"/>
      <c r="R20" s="112"/>
      <c r="S20" s="112"/>
      <c r="T20" s="112"/>
      <c r="U20" s="112"/>
      <c r="V20" s="112"/>
      <c r="W20" s="112"/>
      <c r="X20" s="112"/>
      <c r="Y20" s="112"/>
      <c r="Z20" s="112"/>
      <c r="AA20" s="112"/>
      <c r="AB20" s="112"/>
      <c r="AC20" s="126"/>
      <c r="AD20" s="239"/>
      <c r="AE20" s="239"/>
      <c r="AF20" s="239"/>
      <c r="AG20" s="239"/>
      <c r="AH20" s="239"/>
      <c r="AI20" s="239"/>
    </row>
    <row r="21" spans="1:35" s="119" customFormat="1" x14ac:dyDescent="0.2">
      <c r="A21" s="124"/>
      <c r="B21" s="112"/>
      <c r="C21" s="207" t="str">
        <f t="shared" si="3"/>
        <v/>
      </c>
      <c r="D21" s="73"/>
      <c r="E21" s="112"/>
      <c r="F21" s="125"/>
      <c r="G21" s="112"/>
      <c r="H21" s="207" t="str">
        <f t="shared" si="4"/>
        <v/>
      </c>
      <c r="I21" s="125"/>
      <c r="J21" s="112"/>
      <c r="K21" s="207" t="str">
        <f t="shared" si="5"/>
        <v/>
      </c>
      <c r="L21" s="112"/>
      <c r="M21" s="112"/>
      <c r="N21" s="112"/>
      <c r="O21" s="112"/>
      <c r="P21" s="112"/>
      <c r="Q21" s="125"/>
      <c r="R21" s="112"/>
      <c r="S21" s="112"/>
      <c r="T21" s="112"/>
      <c r="U21" s="112"/>
      <c r="V21" s="112"/>
      <c r="W21" s="112"/>
      <c r="X21" s="112"/>
      <c r="Y21" s="112"/>
      <c r="Z21" s="112"/>
      <c r="AA21" s="112"/>
      <c r="AB21" s="112"/>
      <c r="AC21" s="126"/>
      <c r="AD21" s="239"/>
      <c r="AE21" s="239"/>
      <c r="AF21" s="239"/>
      <c r="AG21" s="239"/>
      <c r="AH21" s="239"/>
      <c r="AI21" s="239"/>
    </row>
    <row r="22" spans="1:35" s="119" customFormat="1" x14ac:dyDescent="0.2">
      <c r="A22" s="124"/>
      <c r="B22" s="112"/>
      <c r="C22" s="207" t="str">
        <f t="shared" si="3"/>
        <v/>
      </c>
      <c r="D22" s="73"/>
      <c r="E22" s="112"/>
      <c r="F22" s="125"/>
      <c r="G22" s="112"/>
      <c r="H22" s="207" t="str">
        <f t="shared" si="4"/>
        <v/>
      </c>
      <c r="I22" s="125"/>
      <c r="J22" s="112"/>
      <c r="K22" s="207" t="str">
        <f t="shared" si="5"/>
        <v/>
      </c>
      <c r="L22" s="112"/>
      <c r="M22" s="112"/>
      <c r="N22" s="112"/>
      <c r="O22" s="112"/>
      <c r="P22" s="112"/>
      <c r="Q22" s="125"/>
      <c r="R22" s="112"/>
      <c r="S22" s="112"/>
      <c r="T22" s="112"/>
      <c r="U22" s="112"/>
      <c r="V22" s="112"/>
      <c r="W22" s="112"/>
      <c r="X22" s="112"/>
      <c r="Y22" s="112"/>
      <c r="Z22" s="112"/>
      <c r="AA22" s="112"/>
      <c r="AB22" s="112"/>
      <c r="AC22" s="126"/>
      <c r="AD22" s="239"/>
      <c r="AE22" s="239"/>
      <c r="AF22" s="239"/>
      <c r="AG22" s="239"/>
      <c r="AH22" s="239"/>
      <c r="AI22" s="239"/>
    </row>
    <row r="23" spans="1:35" s="119" customFormat="1" x14ac:dyDescent="0.2">
      <c r="A23" s="124"/>
      <c r="B23" s="112"/>
      <c r="C23" s="207" t="str">
        <f t="shared" si="3"/>
        <v/>
      </c>
      <c r="D23" s="73"/>
      <c r="E23" s="112"/>
      <c r="F23" s="125"/>
      <c r="G23" s="112"/>
      <c r="H23" s="207" t="str">
        <f t="shared" si="4"/>
        <v/>
      </c>
      <c r="I23" s="125"/>
      <c r="J23" s="112"/>
      <c r="K23" s="207" t="str">
        <f t="shared" si="5"/>
        <v/>
      </c>
      <c r="L23" s="112"/>
      <c r="M23" s="112"/>
      <c r="N23" s="112"/>
      <c r="O23" s="112"/>
      <c r="P23" s="112"/>
      <c r="Q23" s="125"/>
      <c r="R23" s="112"/>
      <c r="S23" s="112"/>
      <c r="T23" s="112"/>
      <c r="U23" s="112"/>
      <c r="V23" s="112"/>
      <c r="W23" s="112"/>
      <c r="X23" s="112"/>
      <c r="Y23" s="112"/>
      <c r="Z23" s="112"/>
      <c r="AA23" s="112"/>
      <c r="AB23" s="112"/>
      <c r="AC23" s="126"/>
      <c r="AD23" s="239"/>
      <c r="AE23" s="239"/>
      <c r="AF23" s="239"/>
      <c r="AG23" s="239"/>
      <c r="AH23" s="239"/>
      <c r="AI23" s="239"/>
    </row>
    <row r="24" spans="1:35" s="119" customFormat="1" x14ac:dyDescent="0.2">
      <c r="A24" s="124"/>
      <c r="B24" s="112"/>
      <c r="C24" s="207" t="str">
        <f t="shared" si="3"/>
        <v/>
      </c>
      <c r="D24" s="73"/>
      <c r="E24" s="112"/>
      <c r="F24" s="125"/>
      <c r="G24" s="112"/>
      <c r="H24" s="207" t="str">
        <f t="shared" si="4"/>
        <v/>
      </c>
      <c r="I24" s="125"/>
      <c r="J24" s="112"/>
      <c r="K24" s="207" t="str">
        <f t="shared" si="5"/>
        <v/>
      </c>
      <c r="L24" s="112"/>
      <c r="M24" s="112"/>
      <c r="N24" s="112"/>
      <c r="O24" s="112"/>
      <c r="P24" s="112"/>
      <c r="Q24" s="125"/>
      <c r="R24" s="112"/>
      <c r="S24" s="112"/>
      <c r="T24" s="112"/>
      <c r="U24" s="112"/>
      <c r="V24" s="112"/>
      <c r="W24" s="112"/>
      <c r="X24" s="112"/>
      <c r="Y24" s="112"/>
      <c r="Z24" s="112"/>
      <c r="AA24" s="112"/>
      <c r="AB24" s="112"/>
      <c r="AC24" s="126"/>
      <c r="AD24" s="239"/>
      <c r="AE24" s="239"/>
      <c r="AF24" s="239"/>
      <c r="AG24" s="239"/>
      <c r="AH24" s="239"/>
      <c r="AI24" s="239"/>
    </row>
    <row r="25" spans="1:35" s="119" customFormat="1" x14ac:dyDescent="0.2">
      <c r="A25" s="124"/>
      <c r="B25" s="112"/>
      <c r="C25" s="207" t="str">
        <f t="shared" si="3"/>
        <v/>
      </c>
      <c r="D25" s="73"/>
      <c r="E25" s="112"/>
      <c r="F25" s="125"/>
      <c r="G25" s="112"/>
      <c r="H25" s="207" t="str">
        <f t="shared" si="4"/>
        <v/>
      </c>
      <c r="I25" s="125"/>
      <c r="J25" s="112"/>
      <c r="K25" s="207" t="str">
        <f t="shared" si="5"/>
        <v/>
      </c>
      <c r="L25" s="112"/>
      <c r="M25" s="112"/>
      <c r="N25" s="112"/>
      <c r="O25" s="112"/>
      <c r="P25" s="112"/>
      <c r="Q25" s="125"/>
      <c r="R25" s="112"/>
      <c r="S25" s="112"/>
      <c r="T25" s="112"/>
      <c r="U25" s="112"/>
      <c r="V25" s="112"/>
      <c r="W25" s="112"/>
      <c r="X25" s="112"/>
      <c r="Y25" s="112"/>
      <c r="Z25" s="112"/>
      <c r="AA25" s="112"/>
      <c r="AB25" s="112"/>
      <c r="AC25" s="126"/>
      <c r="AD25" s="239"/>
      <c r="AE25" s="239"/>
      <c r="AF25" s="239"/>
      <c r="AG25" s="239"/>
      <c r="AH25" s="239"/>
      <c r="AI25" s="239"/>
    </row>
    <row r="26" spans="1:35" s="119" customFormat="1" x14ac:dyDescent="0.2">
      <c r="A26" s="124"/>
      <c r="B26" s="112"/>
      <c r="C26" s="207" t="str">
        <f t="shared" si="3"/>
        <v/>
      </c>
      <c r="D26" s="73"/>
      <c r="E26" s="112"/>
      <c r="F26" s="125"/>
      <c r="G26" s="112"/>
      <c r="H26" s="207" t="str">
        <f t="shared" si="4"/>
        <v/>
      </c>
      <c r="I26" s="125"/>
      <c r="J26" s="112"/>
      <c r="K26" s="207" t="str">
        <f t="shared" si="5"/>
        <v/>
      </c>
      <c r="L26" s="112"/>
      <c r="M26" s="112"/>
      <c r="N26" s="112"/>
      <c r="O26" s="112"/>
      <c r="P26" s="112"/>
      <c r="Q26" s="125"/>
      <c r="R26" s="112"/>
      <c r="S26" s="112"/>
      <c r="T26" s="112"/>
      <c r="U26" s="112"/>
      <c r="V26" s="112"/>
      <c r="W26" s="112"/>
      <c r="X26" s="112"/>
      <c r="Y26" s="112"/>
      <c r="Z26" s="112"/>
      <c r="AA26" s="112"/>
      <c r="AB26" s="112"/>
      <c r="AC26" s="126"/>
      <c r="AD26" s="239"/>
      <c r="AE26" s="239"/>
      <c r="AF26" s="239"/>
      <c r="AG26" s="239"/>
      <c r="AH26" s="239"/>
      <c r="AI26" s="239"/>
    </row>
    <row r="27" spans="1:35" s="119" customFormat="1" x14ac:dyDescent="0.2">
      <c r="A27" s="124"/>
      <c r="B27" s="112"/>
      <c r="C27" s="207" t="str">
        <f t="shared" si="3"/>
        <v/>
      </c>
      <c r="D27" s="73"/>
      <c r="E27" s="112"/>
      <c r="F27" s="125"/>
      <c r="G27" s="112"/>
      <c r="H27" s="207" t="str">
        <f t="shared" si="4"/>
        <v/>
      </c>
      <c r="I27" s="125"/>
      <c r="J27" s="112"/>
      <c r="K27" s="207" t="str">
        <f t="shared" si="5"/>
        <v/>
      </c>
      <c r="L27" s="112"/>
      <c r="M27" s="112"/>
      <c r="N27" s="112"/>
      <c r="O27" s="112"/>
      <c r="P27" s="112"/>
      <c r="Q27" s="125"/>
      <c r="R27" s="112"/>
      <c r="S27" s="112"/>
      <c r="T27" s="112"/>
      <c r="U27" s="112"/>
      <c r="V27" s="112"/>
      <c r="W27" s="112"/>
      <c r="X27" s="112"/>
      <c r="Y27" s="112"/>
      <c r="Z27" s="112"/>
      <c r="AA27" s="112"/>
      <c r="AB27" s="112"/>
      <c r="AC27" s="126"/>
      <c r="AD27" s="239"/>
      <c r="AE27" s="239"/>
      <c r="AF27" s="239"/>
      <c r="AG27" s="239"/>
      <c r="AH27" s="239"/>
      <c r="AI27" s="239"/>
    </row>
    <row r="28" spans="1:35" s="119" customFormat="1" x14ac:dyDescent="0.2">
      <c r="A28" s="124"/>
      <c r="B28" s="112"/>
      <c r="C28" s="207" t="str">
        <f t="shared" si="3"/>
        <v/>
      </c>
      <c r="D28" s="73"/>
      <c r="E28" s="112"/>
      <c r="F28" s="125"/>
      <c r="G28" s="112"/>
      <c r="H28" s="207" t="str">
        <f t="shared" si="4"/>
        <v/>
      </c>
      <c r="I28" s="125"/>
      <c r="J28" s="112"/>
      <c r="K28" s="207" t="str">
        <f t="shared" si="5"/>
        <v/>
      </c>
      <c r="L28" s="112"/>
      <c r="M28" s="112"/>
      <c r="N28" s="112"/>
      <c r="O28" s="112"/>
      <c r="P28" s="112"/>
      <c r="Q28" s="125"/>
      <c r="R28" s="112"/>
      <c r="S28" s="112"/>
      <c r="T28" s="112"/>
      <c r="U28" s="112"/>
      <c r="V28" s="112"/>
      <c r="W28" s="112"/>
      <c r="X28" s="112"/>
      <c r="Y28" s="112"/>
      <c r="Z28" s="112"/>
      <c r="AA28" s="112"/>
      <c r="AB28" s="112"/>
      <c r="AC28" s="126"/>
      <c r="AD28" s="239"/>
      <c r="AE28" s="239"/>
      <c r="AF28" s="239"/>
      <c r="AG28" s="239"/>
      <c r="AH28" s="239"/>
      <c r="AI28" s="239"/>
    </row>
    <row r="29" spans="1:35" s="119" customFormat="1" x14ac:dyDescent="0.2">
      <c r="A29" s="124"/>
      <c r="B29" s="112"/>
      <c r="C29" s="207" t="str">
        <f t="shared" si="3"/>
        <v/>
      </c>
      <c r="D29" s="73"/>
      <c r="E29" s="112"/>
      <c r="F29" s="125"/>
      <c r="G29" s="112"/>
      <c r="H29" s="207" t="str">
        <f t="shared" si="4"/>
        <v/>
      </c>
      <c r="I29" s="125"/>
      <c r="J29" s="112"/>
      <c r="K29" s="207" t="str">
        <f t="shared" si="5"/>
        <v/>
      </c>
      <c r="L29" s="112"/>
      <c r="M29" s="112"/>
      <c r="N29" s="112"/>
      <c r="O29" s="112"/>
      <c r="P29" s="112"/>
      <c r="Q29" s="125"/>
      <c r="R29" s="112"/>
      <c r="S29" s="112"/>
      <c r="T29" s="112"/>
      <c r="U29" s="112"/>
      <c r="V29" s="112"/>
      <c r="W29" s="112"/>
      <c r="X29" s="112"/>
      <c r="Y29" s="112"/>
      <c r="Z29" s="112"/>
      <c r="AA29" s="112"/>
      <c r="AB29" s="112"/>
      <c r="AC29" s="126"/>
      <c r="AD29" s="239"/>
      <c r="AE29" s="239"/>
      <c r="AF29" s="239"/>
      <c r="AG29" s="239"/>
      <c r="AH29" s="239"/>
      <c r="AI29" s="239"/>
    </row>
    <row r="30" spans="1:35" s="119" customFormat="1" x14ac:dyDescent="0.2">
      <c r="A30" s="124"/>
      <c r="B30" s="112"/>
      <c r="C30" s="207" t="str">
        <f t="shared" si="3"/>
        <v/>
      </c>
      <c r="D30" s="73"/>
      <c r="E30" s="112"/>
      <c r="F30" s="125"/>
      <c r="G30" s="112"/>
      <c r="H30" s="207" t="str">
        <f t="shared" si="4"/>
        <v/>
      </c>
      <c r="I30" s="125"/>
      <c r="J30" s="112"/>
      <c r="K30" s="207" t="str">
        <f t="shared" si="5"/>
        <v/>
      </c>
      <c r="L30" s="112"/>
      <c r="M30" s="112"/>
      <c r="N30" s="112"/>
      <c r="O30" s="112"/>
      <c r="P30" s="112"/>
      <c r="Q30" s="125"/>
      <c r="R30" s="112"/>
      <c r="S30" s="112"/>
      <c r="T30" s="112"/>
      <c r="U30" s="112"/>
      <c r="V30" s="112"/>
      <c r="W30" s="112"/>
      <c r="X30" s="112"/>
      <c r="Y30" s="112"/>
      <c r="Z30" s="112"/>
      <c r="AA30" s="112"/>
      <c r="AB30" s="112"/>
      <c r="AC30" s="126"/>
      <c r="AD30" s="239"/>
      <c r="AE30" s="239"/>
      <c r="AF30" s="239"/>
      <c r="AG30" s="239"/>
      <c r="AH30" s="239"/>
      <c r="AI30" s="239"/>
    </row>
    <row r="31" spans="1:35" s="119" customFormat="1" x14ac:dyDescent="0.2">
      <c r="A31" s="124"/>
      <c r="B31" s="112"/>
      <c r="C31" s="207" t="str">
        <f t="shared" si="3"/>
        <v/>
      </c>
      <c r="D31" s="73"/>
      <c r="E31" s="112"/>
      <c r="F31" s="125"/>
      <c r="G31" s="112"/>
      <c r="H31" s="207" t="str">
        <f t="shared" si="4"/>
        <v/>
      </c>
      <c r="I31" s="125"/>
      <c r="J31" s="112"/>
      <c r="K31" s="207" t="str">
        <f t="shared" si="5"/>
        <v/>
      </c>
      <c r="L31" s="112"/>
      <c r="M31" s="112"/>
      <c r="N31" s="112"/>
      <c r="O31" s="112"/>
      <c r="P31" s="112"/>
      <c r="Q31" s="125"/>
      <c r="R31" s="112"/>
      <c r="S31" s="112"/>
      <c r="T31" s="112"/>
      <c r="U31" s="112"/>
      <c r="V31" s="112"/>
      <c r="W31" s="112"/>
      <c r="X31" s="112"/>
      <c r="Y31" s="112"/>
      <c r="Z31" s="112"/>
      <c r="AA31" s="112"/>
      <c r="AB31" s="112"/>
      <c r="AC31" s="126"/>
      <c r="AD31" s="239"/>
      <c r="AE31" s="239"/>
      <c r="AF31" s="239"/>
      <c r="AG31" s="239"/>
      <c r="AH31" s="239"/>
      <c r="AI31" s="239"/>
    </row>
    <row r="32" spans="1:35" s="119" customFormat="1" x14ac:dyDescent="0.2">
      <c r="A32" s="124"/>
      <c r="B32" s="112"/>
      <c r="C32" s="207" t="str">
        <f t="shared" si="3"/>
        <v/>
      </c>
      <c r="D32" s="73"/>
      <c r="E32" s="112"/>
      <c r="F32" s="125"/>
      <c r="G32" s="112"/>
      <c r="H32" s="207" t="str">
        <f t="shared" si="4"/>
        <v/>
      </c>
      <c r="I32" s="125"/>
      <c r="J32" s="112"/>
      <c r="K32" s="207" t="str">
        <f t="shared" si="5"/>
        <v/>
      </c>
      <c r="L32" s="112"/>
      <c r="M32" s="112"/>
      <c r="N32" s="112"/>
      <c r="O32" s="112"/>
      <c r="P32" s="112"/>
      <c r="Q32" s="125"/>
      <c r="R32" s="112"/>
      <c r="S32" s="112"/>
      <c r="T32" s="112"/>
      <c r="U32" s="112"/>
      <c r="V32" s="112"/>
      <c r="W32" s="112"/>
      <c r="X32" s="112"/>
      <c r="Y32" s="112"/>
      <c r="Z32" s="112"/>
      <c r="AA32" s="112"/>
      <c r="AB32" s="112"/>
      <c r="AC32" s="126"/>
      <c r="AD32" s="239"/>
      <c r="AE32" s="239"/>
      <c r="AF32" s="239"/>
      <c r="AG32" s="239"/>
      <c r="AH32" s="239"/>
      <c r="AI32" s="239"/>
    </row>
    <row r="33" spans="1:35" s="119" customFormat="1" x14ac:dyDescent="0.2">
      <c r="A33" s="124"/>
      <c r="B33" s="112"/>
      <c r="C33" s="207" t="str">
        <f t="shared" si="3"/>
        <v/>
      </c>
      <c r="D33" s="73"/>
      <c r="E33" s="112"/>
      <c r="F33" s="125"/>
      <c r="G33" s="112"/>
      <c r="H33" s="207" t="str">
        <f t="shared" si="4"/>
        <v/>
      </c>
      <c r="I33" s="125"/>
      <c r="J33" s="112"/>
      <c r="K33" s="207" t="str">
        <f t="shared" si="5"/>
        <v/>
      </c>
      <c r="L33" s="112"/>
      <c r="M33" s="112"/>
      <c r="N33" s="112"/>
      <c r="O33" s="112"/>
      <c r="P33" s="112"/>
      <c r="Q33" s="125"/>
      <c r="R33" s="112"/>
      <c r="S33" s="112"/>
      <c r="T33" s="112"/>
      <c r="U33" s="112"/>
      <c r="V33" s="112"/>
      <c r="W33" s="112"/>
      <c r="X33" s="112"/>
      <c r="Y33" s="112"/>
      <c r="Z33" s="112"/>
      <c r="AA33" s="112"/>
      <c r="AB33" s="112"/>
      <c r="AC33" s="126"/>
      <c r="AD33" s="239"/>
      <c r="AE33" s="239"/>
      <c r="AF33" s="239"/>
      <c r="AG33" s="239"/>
      <c r="AH33" s="239"/>
      <c r="AI33" s="239"/>
    </row>
    <row r="34" spans="1:35" s="119" customFormat="1" x14ac:dyDescent="0.2">
      <c r="A34" s="124"/>
      <c r="B34" s="112"/>
      <c r="C34" s="207" t="str">
        <f t="shared" si="3"/>
        <v/>
      </c>
      <c r="D34" s="73"/>
      <c r="E34" s="112"/>
      <c r="F34" s="125"/>
      <c r="G34" s="112"/>
      <c r="H34" s="207" t="str">
        <f t="shared" si="4"/>
        <v/>
      </c>
      <c r="I34" s="125"/>
      <c r="J34" s="112"/>
      <c r="K34" s="207" t="str">
        <f t="shared" si="5"/>
        <v/>
      </c>
      <c r="L34" s="112"/>
      <c r="M34" s="112"/>
      <c r="N34" s="112"/>
      <c r="O34" s="112"/>
      <c r="P34" s="112"/>
      <c r="Q34" s="125"/>
      <c r="R34" s="112"/>
      <c r="S34" s="112"/>
      <c r="T34" s="112"/>
      <c r="U34" s="112"/>
      <c r="V34" s="112"/>
      <c r="W34" s="112"/>
      <c r="X34" s="112"/>
      <c r="Y34" s="112"/>
      <c r="Z34" s="112"/>
      <c r="AA34" s="112"/>
      <c r="AB34" s="112"/>
      <c r="AC34" s="126"/>
      <c r="AD34" s="239"/>
      <c r="AE34" s="239"/>
      <c r="AF34" s="239"/>
      <c r="AG34" s="239"/>
      <c r="AH34" s="239"/>
      <c r="AI34" s="239"/>
    </row>
    <row r="35" spans="1:35" s="119" customFormat="1" x14ac:dyDescent="0.2">
      <c r="A35" s="124"/>
      <c r="B35" s="112"/>
      <c r="C35" s="207" t="str">
        <f t="shared" si="3"/>
        <v/>
      </c>
      <c r="D35" s="73"/>
      <c r="E35" s="112"/>
      <c r="F35" s="125"/>
      <c r="G35" s="112"/>
      <c r="H35" s="207" t="str">
        <f t="shared" si="4"/>
        <v/>
      </c>
      <c r="I35" s="125"/>
      <c r="J35" s="112"/>
      <c r="K35" s="207" t="str">
        <f t="shared" si="5"/>
        <v/>
      </c>
      <c r="L35" s="112"/>
      <c r="M35" s="112"/>
      <c r="N35" s="112"/>
      <c r="O35" s="112"/>
      <c r="P35" s="112"/>
      <c r="Q35" s="125"/>
      <c r="R35" s="112"/>
      <c r="S35" s="112"/>
      <c r="T35" s="112"/>
      <c r="U35" s="112"/>
      <c r="V35" s="112"/>
      <c r="W35" s="112"/>
      <c r="X35" s="112"/>
      <c r="Y35" s="112"/>
      <c r="Z35" s="112"/>
      <c r="AA35" s="112"/>
      <c r="AB35" s="112"/>
      <c r="AC35" s="126"/>
      <c r="AD35" s="239"/>
      <c r="AE35" s="239"/>
      <c r="AF35" s="239"/>
      <c r="AG35" s="239"/>
      <c r="AH35" s="239"/>
      <c r="AI35" s="239"/>
    </row>
    <row r="36" spans="1:35" s="119" customFormat="1" x14ac:dyDescent="0.2">
      <c r="A36" s="124"/>
      <c r="B36" s="112"/>
      <c r="C36" s="207" t="str">
        <f t="shared" si="3"/>
        <v/>
      </c>
      <c r="D36" s="73"/>
      <c r="E36" s="112"/>
      <c r="F36" s="125"/>
      <c r="G36" s="112"/>
      <c r="H36" s="207" t="str">
        <f t="shared" si="4"/>
        <v/>
      </c>
      <c r="I36" s="125"/>
      <c r="J36" s="112"/>
      <c r="K36" s="207" t="str">
        <f t="shared" si="5"/>
        <v/>
      </c>
      <c r="L36" s="112"/>
      <c r="M36" s="112"/>
      <c r="N36" s="112"/>
      <c r="O36" s="112"/>
      <c r="P36" s="112"/>
      <c r="Q36" s="125"/>
      <c r="R36" s="112"/>
      <c r="S36" s="112"/>
      <c r="T36" s="112"/>
      <c r="U36" s="112"/>
      <c r="V36" s="112"/>
      <c r="W36" s="112"/>
      <c r="X36" s="112"/>
      <c r="Y36" s="112"/>
      <c r="Z36" s="112"/>
      <c r="AA36" s="112"/>
      <c r="AB36" s="112"/>
      <c r="AC36" s="126"/>
      <c r="AD36" s="239"/>
      <c r="AE36" s="239"/>
      <c r="AF36" s="239"/>
      <c r="AG36" s="239"/>
      <c r="AH36" s="239"/>
      <c r="AI36" s="239"/>
    </row>
    <row r="37" spans="1:35" s="119" customFormat="1" x14ac:dyDescent="0.2">
      <c r="A37" s="124"/>
      <c r="B37" s="112"/>
      <c r="C37" s="207" t="str">
        <f t="shared" si="3"/>
        <v/>
      </c>
      <c r="D37" s="73"/>
      <c r="E37" s="112"/>
      <c r="F37" s="125"/>
      <c r="G37" s="112"/>
      <c r="H37" s="207" t="str">
        <f t="shared" si="4"/>
        <v/>
      </c>
      <c r="I37" s="125"/>
      <c r="J37" s="112"/>
      <c r="K37" s="207" t="str">
        <f t="shared" si="5"/>
        <v/>
      </c>
      <c r="L37" s="112"/>
      <c r="M37" s="112"/>
      <c r="N37" s="112"/>
      <c r="O37" s="112"/>
      <c r="P37" s="112"/>
      <c r="Q37" s="125"/>
      <c r="R37" s="112"/>
      <c r="S37" s="112"/>
      <c r="T37" s="112"/>
      <c r="U37" s="112"/>
      <c r="V37" s="112"/>
      <c r="W37" s="112"/>
      <c r="X37" s="112"/>
      <c r="Y37" s="112"/>
      <c r="Z37" s="112"/>
      <c r="AA37" s="112"/>
      <c r="AB37" s="112"/>
      <c r="AC37" s="126"/>
      <c r="AD37" s="239"/>
      <c r="AE37" s="239"/>
      <c r="AF37" s="239"/>
      <c r="AG37" s="239"/>
      <c r="AH37" s="239"/>
      <c r="AI37" s="239"/>
    </row>
    <row r="38" spans="1:35" s="119" customFormat="1" x14ac:dyDescent="0.2">
      <c r="A38" s="124"/>
      <c r="B38" s="112"/>
      <c r="C38" s="207" t="str">
        <f t="shared" si="3"/>
        <v/>
      </c>
      <c r="D38" s="73"/>
      <c r="E38" s="112"/>
      <c r="F38" s="125"/>
      <c r="G38" s="112"/>
      <c r="H38" s="207" t="str">
        <f t="shared" si="4"/>
        <v/>
      </c>
      <c r="I38" s="125"/>
      <c r="J38" s="112"/>
      <c r="K38" s="207" t="str">
        <f t="shared" si="5"/>
        <v/>
      </c>
      <c r="L38" s="112"/>
      <c r="M38" s="112"/>
      <c r="N38" s="112"/>
      <c r="O38" s="112"/>
      <c r="P38" s="112"/>
      <c r="Q38" s="125"/>
      <c r="R38" s="112"/>
      <c r="S38" s="112"/>
      <c r="T38" s="112"/>
      <c r="U38" s="112"/>
      <c r="V38" s="112"/>
      <c r="W38" s="112"/>
      <c r="X38" s="112"/>
      <c r="Y38" s="112"/>
      <c r="Z38" s="112"/>
      <c r="AA38" s="112"/>
      <c r="AB38" s="112"/>
      <c r="AC38" s="126"/>
      <c r="AD38" s="239"/>
      <c r="AE38" s="239"/>
      <c r="AF38" s="239"/>
      <c r="AG38" s="239"/>
      <c r="AH38" s="239"/>
      <c r="AI38" s="239"/>
    </row>
    <row r="39" spans="1:35" s="119" customFormat="1" x14ac:dyDescent="0.2">
      <c r="A39" s="124"/>
      <c r="B39" s="112"/>
      <c r="C39" s="207" t="str">
        <f t="shared" si="3"/>
        <v/>
      </c>
      <c r="D39" s="73"/>
      <c r="E39" s="112"/>
      <c r="F39" s="125"/>
      <c r="G39" s="112"/>
      <c r="H39" s="207" t="str">
        <f t="shared" si="4"/>
        <v/>
      </c>
      <c r="I39" s="125"/>
      <c r="J39" s="112"/>
      <c r="K39" s="207" t="str">
        <f t="shared" si="5"/>
        <v/>
      </c>
      <c r="L39" s="112"/>
      <c r="M39" s="112"/>
      <c r="N39" s="112"/>
      <c r="O39" s="112"/>
      <c r="P39" s="112"/>
      <c r="Q39" s="125"/>
      <c r="R39" s="112"/>
      <c r="S39" s="112"/>
      <c r="T39" s="112"/>
      <c r="U39" s="112"/>
      <c r="V39" s="112"/>
      <c r="W39" s="112"/>
      <c r="X39" s="112"/>
      <c r="Y39" s="112"/>
      <c r="Z39" s="112"/>
      <c r="AA39" s="112"/>
      <c r="AB39" s="112"/>
      <c r="AC39" s="126"/>
      <c r="AD39" s="239"/>
      <c r="AE39" s="239"/>
      <c r="AF39" s="239"/>
      <c r="AG39" s="239"/>
      <c r="AH39" s="239"/>
      <c r="AI39" s="239"/>
    </row>
    <row r="40" spans="1:35" s="119" customFormat="1" x14ac:dyDescent="0.2">
      <c r="A40" s="124"/>
      <c r="B40" s="112"/>
      <c r="C40" s="207" t="str">
        <f t="shared" si="3"/>
        <v/>
      </c>
      <c r="D40" s="73"/>
      <c r="E40" s="112"/>
      <c r="F40" s="125"/>
      <c r="G40" s="112"/>
      <c r="H40" s="207" t="str">
        <f t="shared" si="4"/>
        <v/>
      </c>
      <c r="I40" s="125"/>
      <c r="J40" s="112"/>
      <c r="K40" s="207" t="str">
        <f t="shared" si="5"/>
        <v/>
      </c>
      <c r="L40" s="112"/>
      <c r="M40" s="112"/>
      <c r="N40" s="112"/>
      <c r="O40" s="112"/>
      <c r="P40" s="112"/>
      <c r="Q40" s="125"/>
      <c r="R40" s="112"/>
      <c r="S40" s="112"/>
      <c r="T40" s="112"/>
      <c r="U40" s="112"/>
      <c r="V40" s="112"/>
      <c r="W40" s="112"/>
      <c r="X40" s="112"/>
      <c r="Y40" s="112"/>
      <c r="Z40" s="112"/>
      <c r="AA40" s="112"/>
      <c r="AB40" s="112"/>
      <c r="AC40" s="126"/>
      <c r="AD40" s="239"/>
      <c r="AE40" s="239"/>
      <c r="AF40" s="239"/>
      <c r="AG40" s="239"/>
      <c r="AH40" s="239"/>
      <c r="AI40" s="239"/>
    </row>
    <row r="41" spans="1:35" s="119" customFormat="1" x14ac:dyDescent="0.2">
      <c r="A41" s="124"/>
      <c r="B41" s="112"/>
      <c r="C41" s="207" t="str">
        <f t="shared" si="3"/>
        <v/>
      </c>
      <c r="D41" s="73"/>
      <c r="E41" s="112"/>
      <c r="F41" s="125"/>
      <c r="G41" s="112"/>
      <c r="H41" s="207" t="str">
        <f t="shared" si="4"/>
        <v/>
      </c>
      <c r="I41" s="125"/>
      <c r="J41" s="112"/>
      <c r="K41" s="207" t="str">
        <f t="shared" si="5"/>
        <v/>
      </c>
      <c r="L41" s="112"/>
      <c r="M41" s="112"/>
      <c r="N41" s="112"/>
      <c r="O41" s="112"/>
      <c r="P41" s="112"/>
      <c r="Q41" s="125"/>
      <c r="R41" s="112"/>
      <c r="S41" s="112"/>
      <c r="T41" s="112"/>
      <c r="U41" s="112"/>
      <c r="V41" s="112"/>
      <c r="W41" s="112"/>
      <c r="X41" s="112"/>
      <c r="Y41" s="112"/>
      <c r="Z41" s="112"/>
      <c r="AA41" s="112"/>
      <c r="AB41" s="112"/>
      <c r="AC41" s="126"/>
      <c r="AD41" s="239"/>
      <c r="AE41" s="239"/>
      <c r="AF41" s="239"/>
      <c r="AG41" s="239"/>
      <c r="AH41" s="239"/>
      <c r="AI41" s="239"/>
    </row>
    <row r="42" spans="1:35" s="119" customFormat="1" x14ac:dyDescent="0.2">
      <c r="A42" s="124"/>
      <c r="B42" s="112"/>
      <c r="C42" s="207" t="str">
        <f t="shared" si="3"/>
        <v/>
      </c>
      <c r="D42" s="73"/>
      <c r="E42" s="112"/>
      <c r="F42" s="125"/>
      <c r="G42" s="112"/>
      <c r="H42" s="207" t="str">
        <f t="shared" si="4"/>
        <v/>
      </c>
      <c r="I42" s="125"/>
      <c r="J42" s="112"/>
      <c r="K42" s="207" t="str">
        <f t="shared" si="5"/>
        <v/>
      </c>
      <c r="L42" s="112"/>
      <c r="M42" s="112"/>
      <c r="N42" s="112"/>
      <c r="O42" s="112"/>
      <c r="P42" s="112"/>
      <c r="Q42" s="125"/>
      <c r="R42" s="112"/>
      <c r="S42" s="112"/>
      <c r="T42" s="112"/>
      <c r="U42" s="112"/>
      <c r="V42" s="112"/>
      <c r="W42" s="112"/>
      <c r="X42" s="112"/>
      <c r="Y42" s="112"/>
      <c r="Z42" s="112"/>
      <c r="AA42" s="112"/>
      <c r="AB42" s="112"/>
      <c r="AC42" s="126"/>
      <c r="AD42" s="239"/>
      <c r="AE42" s="239"/>
      <c r="AF42" s="239"/>
      <c r="AG42" s="239"/>
      <c r="AH42" s="239"/>
      <c r="AI42" s="239"/>
    </row>
    <row r="43" spans="1:35" s="119" customFormat="1" x14ac:dyDescent="0.2">
      <c r="A43" s="124"/>
      <c r="B43" s="112"/>
      <c r="C43" s="207" t="str">
        <f t="shared" si="3"/>
        <v/>
      </c>
      <c r="D43" s="73"/>
      <c r="E43" s="112"/>
      <c r="F43" s="125"/>
      <c r="G43" s="112"/>
      <c r="H43" s="207" t="str">
        <f t="shared" si="4"/>
        <v/>
      </c>
      <c r="I43" s="125"/>
      <c r="J43" s="112"/>
      <c r="K43" s="207" t="str">
        <f t="shared" si="5"/>
        <v/>
      </c>
      <c r="L43" s="112"/>
      <c r="M43" s="112"/>
      <c r="N43" s="112"/>
      <c r="O43" s="112"/>
      <c r="P43" s="112"/>
      <c r="Q43" s="125"/>
      <c r="R43" s="112"/>
      <c r="S43" s="112"/>
      <c r="T43" s="112"/>
      <c r="U43" s="112"/>
      <c r="V43" s="112"/>
      <c r="W43" s="112"/>
      <c r="X43" s="112"/>
      <c r="Y43" s="112"/>
      <c r="Z43" s="112"/>
      <c r="AA43" s="112"/>
      <c r="AB43" s="112"/>
      <c r="AC43" s="126"/>
      <c r="AD43" s="239"/>
      <c r="AE43" s="239"/>
      <c r="AF43" s="239"/>
      <c r="AG43" s="239"/>
      <c r="AH43" s="239"/>
      <c r="AI43" s="239"/>
    </row>
    <row r="44" spans="1:35" s="119" customFormat="1" x14ac:dyDescent="0.2">
      <c r="A44" s="124"/>
      <c r="B44" s="112"/>
      <c r="C44" s="207" t="str">
        <f t="shared" si="3"/>
        <v/>
      </c>
      <c r="D44" s="73"/>
      <c r="E44" s="112"/>
      <c r="F44" s="125"/>
      <c r="G44" s="112"/>
      <c r="H44" s="207" t="str">
        <f t="shared" si="4"/>
        <v/>
      </c>
      <c r="I44" s="125"/>
      <c r="J44" s="112"/>
      <c r="K44" s="207" t="str">
        <f t="shared" si="5"/>
        <v/>
      </c>
      <c r="L44" s="112"/>
      <c r="M44" s="112"/>
      <c r="N44" s="112"/>
      <c r="O44" s="112"/>
      <c r="P44" s="112"/>
      <c r="Q44" s="125"/>
      <c r="R44" s="112"/>
      <c r="S44" s="112"/>
      <c r="T44" s="112"/>
      <c r="U44" s="112"/>
      <c r="V44" s="112"/>
      <c r="W44" s="112"/>
      <c r="X44" s="112"/>
      <c r="Y44" s="112"/>
      <c r="Z44" s="112"/>
      <c r="AA44" s="112"/>
      <c r="AB44" s="112"/>
      <c r="AC44" s="126"/>
      <c r="AD44" s="239"/>
      <c r="AE44" s="239"/>
      <c r="AF44" s="239"/>
      <c r="AG44" s="239"/>
      <c r="AH44" s="239"/>
      <c r="AI44" s="239"/>
    </row>
    <row r="45" spans="1:35" s="119" customFormat="1" x14ac:dyDescent="0.2">
      <c r="A45" s="124"/>
      <c r="B45" s="112"/>
      <c r="C45" s="207" t="str">
        <f t="shared" si="3"/>
        <v/>
      </c>
      <c r="D45" s="73"/>
      <c r="E45" s="112"/>
      <c r="F45" s="125"/>
      <c r="G45" s="112"/>
      <c r="H45" s="207" t="str">
        <f t="shared" si="4"/>
        <v/>
      </c>
      <c r="I45" s="125"/>
      <c r="J45" s="112"/>
      <c r="K45" s="207" t="str">
        <f t="shared" si="5"/>
        <v/>
      </c>
      <c r="L45" s="112"/>
      <c r="M45" s="112"/>
      <c r="N45" s="112"/>
      <c r="O45" s="112"/>
      <c r="P45" s="112"/>
      <c r="Q45" s="125"/>
      <c r="R45" s="112"/>
      <c r="S45" s="112"/>
      <c r="T45" s="112"/>
      <c r="U45" s="112"/>
      <c r="V45" s="112"/>
      <c r="W45" s="112"/>
      <c r="X45" s="112"/>
      <c r="Y45" s="112"/>
      <c r="Z45" s="112"/>
      <c r="AA45" s="112"/>
      <c r="AB45" s="112"/>
      <c r="AC45" s="126"/>
      <c r="AD45" s="239"/>
      <c r="AE45" s="239"/>
      <c r="AF45" s="239"/>
      <c r="AG45" s="239"/>
      <c r="AH45" s="239"/>
      <c r="AI45" s="239"/>
    </row>
    <row r="46" spans="1:35" s="119" customFormat="1" x14ac:dyDescent="0.2">
      <c r="A46" s="124"/>
      <c r="B46" s="112"/>
      <c r="C46" s="207" t="str">
        <f t="shared" si="3"/>
        <v/>
      </c>
      <c r="D46" s="73"/>
      <c r="E46" s="112"/>
      <c r="F46" s="125"/>
      <c r="G46" s="112"/>
      <c r="H46" s="207" t="str">
        <f t="shared" si="4"/>
        <v/>
      </c>
      <c r="I46" s="125"/>
      <c r="J46" s="112"/>
      <c r="K46" s="207" t="str">
        <f t="shared" si="5"/>
        <v/>
      </c>
      <c r="L46" s="112"/>
      <c r="M46" s="112"/>
      <c r="N46" s="112"/>
      <c r="O46" s="112"/>
      <c r="P46" s="112"/>
      <c r="Q46" s="125"/>
      <c r="R46" s="112"/>
      <c r="S46" s="112"/>
      <c r="T46" s="112"/>
      <c r="U46" s="112"/>
      <c r="V46" s="112"/>
      <c r="W46" s="112"/>
      <c r="X46" s="112"/>
      <c r="Y46" s="112"/>
      <c r="Z46" s="112"/>
      <c r="AA46" s="112"/>
      <c r="AB46" s="112"/>
      <c r="AC46" s="126"/>
      <c r="AD46" s="239"/>
      <c r="AE46" s="239"/>
      <c r="AF46" s="239"/>
      <c r="AG46" s="239"/>
      <c r="AH46" s="239"/>
      <c r="AI46" s="239"/>
    </row>
    <row r="47" spans="1:35" s="119" customFormat="1" x14ac:dyDescent="0.2">
      <c r="A47" s="124"/>
      <c r="B47" s="112"/>
      <c r="C47" s="207" t="str">
        <f t="shared" si="3"/>
        <v/>
      </c>
      <c r="D47" s="73"/>
      <c r="E47" s="112"/>
      <c r="F47" s="125"/>
      <c r="G47" s="112"/>
      <c r="H47" s="207" t="str">
        <f t="shared" si="4"/>
        <v/>
      </c>
      <c r="I47" s="125"/>
      <c r="J47" s="112"/>
      <c r="K47" s="207" t="str">
        <f t="shared" si="5"/>
        <v/>
      </c>
      <c r="L47" s="112"/>
      <c r="M47" s="112"/>
      <c r="N47" s="112"/>
      <c r="O47" s="112"/>
      <c r="P47" s="112"/>
      <c r="Q47" s="125"/>
      <c r="R47" s="112"/>
      <c r="S47" s="112"/>
      <c r="T47" s="112"/>
      <c r="U47" s="112"/>
      <c r="V47" s="112"/>
      <c r="W47" s="112"/>
      <c r="X47" s="112"/>
      <c r="Y47" s="112"/>
      <c r="Z47" s="112"/>
      <c r="AA47" s="112"/>
      <c r="AB47" s="112"/>
      <c r="AC47" s="126"/>
      <c r="AD47" s="239"/>
      <c r="AE47" s="239"/>
      <c r="AF47" s="239"/>
      <c r="AG47" s="239"/>
      <c r="AH47" s="239"/>
      <c r="AI47" s="239"/>
    </row>
    <row r="48" spans="1:35" s="119" customFormat="1" x14ac:dyDescent="0.2">
      <c r="A48" s="124"/>
      <c r="B48" s="112"/>
      <c r="C48" s="207" t="str">
        <f t="shared" si="3"/>
        <v/>
      </c>
      <c r="D48" s="73"/>
      <c r="E48" s="112"/>
      <c r="F48" s="125"/>
      <c r="G48" s="112"/>
      <c r="H48" s="207" t="str">
        <f t="shared" si="4"/>
        <v/>
      </c>
      <c r="I48" s="125"/>
      <c r="J48" s="112"/>
      <c r="K48" s="207" t="str">
        <f t="shared" si="5"/>
        <v/>
      </c>
      <c r="L48" s="112"/>
      <c r="M48" s="112"/>
      <c r="N48" s="112"/>
      <c r="O48" s="112"/>
      <c r="P48" s="112"/>
      <c r="Q48" s="125"/>
      <c r="R48" s="112"/>
      <c r="S48" s="112"/>
      <c r="T48" s="112"/>
      <c r="U48" s="112"/>
      <c r="V48" s="112"/>
      <c r="W48" s="112"/>
      <c r="X48" s="112"/>
      <c r="Y48" s="112"/>
      <c r="Z48" s="112"/>
      <c r="AA48" s="112"/>
      <c r="AB48" s="112"/>
      <c r="AC48" s="126"/>
      <c r="AD48" s="239"/>
      <c r="AE48" s="239"/>
      <c r="AF48" s="239"/>
      <c r="AG48" s="239"/>
      <c r="AH48" s="239"/>
      <c r="AI48" s="239"/>
    </row>
    <row r="49" spans="1:35" s="119" customFormat="1" x14ac:dyDescent="0.2">
      <c r="A49" s="124"/>
      <c r="B49" s="112"/>
      <c r="C49" s="207" t="str">
        <f t="shared" si="3"/>
        <v/>
      </c>
      <c r="D49" s="73"/>
      <c r="E49" s="112"/>
      <c r="F49" s="125"/>
      <c r="G49" s="112"/>
      <c r="H49" s="207" t="str">
        <f t="shared" si="4"/>
        <v/>
      </c>
      <c r="I49" s="125"/>
      <c r="J49" s="112"/>
      <c r="K49" s="207" t="str">
        <f t="shared" si="5"/>
        <v/>
      </c>
      <c r="L49" s="112"/>
      <c r="M49" s="112"/>
      <c r="N49" s="112"/>
      <c r="O49" s="112"/>
      <c r="P49" s="112"/>
      <c r="Q49" s="125"/>
      <c r="R49" s="112"/>
      <c r="S49" s="112"/>
      <c r="T49" s="112"/>
      <c r="U49" s="112"/>
      <c r="V49" s="112"/>
      <c r="W49" s="112"/>
      <c r="X49" s="112"/>
      <c r="Y49" s="112"/>
      <c r="Z49" s="112"/>
      <c r="AA49" s="112"/>
      <c r="AB49" s="112"/>
      <c r="AC49" s="126"/>
      <c r="AD49" s="239"/>
      <c r="AE49" s="239"/>
      <c r="AF49" s="239"/>
      <c r="AG49" s="239"/>
      <c r="AH49" s="239"/>
      <c r="AI49" s="239"/>
    </row>
    <row r="50" spans="1:35" s="119" customFormat="1" x14ac:dyDescent="0.2">
      <c r="A50" s="124"/>
      <c r="B50" s="112"/>
      <c r="C50" s="207" t="str">
        <f t="shared" si="3"/>
        <v/>
      </c>
      <c r="D50" s="73"/>
      <c r="E50" s="112"/>
      <c r="F50" s="125"/>
      <c r="G50" s="112"/>
      <c r="H50" s="207" t="str">
        <f t="shared" si="4"/>
        <v/>
      </c>
      <c r="I50" s="125"/>
      <c r="J50" s="112"/>
      <c r="K50" s="207" t="str">
        <f t="shared" si="5"/>
        <v/>
      </c>
      <c r="L50" s="112"/>
      <c r="M50" s="112"/>
      <c r="N50" s="112"/>
      <c r="O50" s="112"/>
      <c r="P50" s="112"/>
      <c r="Q50" s="125"/>
      <c r="R50" s="112"/>
      <c r="S50" s="112"/>
      <c r="T50" s="112"/>
      <c r="U50" s="112"/>
      <c r="V50" s="112"/>
      <c r="W50" s="112"/>
      <c r="X50" s="112"/>
      <c r="Y50" s="112"/>
      <c r="Z50" s="112"/>
      <c r="AA50" s="112"/>
      <c r="AB50" s="112"/>
      <c r="AC50" s="126"/>
      <c r="AD50" s="239"/>
      <c r="AE50" s="239"/>
      <c r="AF50" s="239"/>
      <c r="AG50" s="239"/>
      <c r="AH50" s="239"/>
      <c r="AI50" s="239"/>
    </row>
    <row r="51" spans="1:35" s="119" customFormat="1" x14ac:dyDescent="0.2">
      <c r="A51" s="124"/>
      <c r="B51" s="112"/>
      <c r="C51" s="207" t="str">
        <f t="shared" si="3"/>
        <v/>
      </c>
      <c r="D51" s="73"/>
      <c r="E51" s="112"/>
      <c r="F51" s="125"/>
      <c r="G51" s="112"/>
      <c r="H51" s="207" t="str">
        <f t="shared" si="4"/>
        <v/>
      </c>
      <c r="I51" s="125"/>
      <c r="J51" s="112"/>
      <c r="K51" s="207" t="str">
        <f t="shared" si="5"/>
        <v/>
      </c>
      <c r="L51" s="112"/>
      <c r="M51" s="112"/>
      <c r="N51" s="112"/>
      <c r="O51" s="112"/>
      <c r="P51" s="112"/>
      <c r="Q51" s="125"/>
      <c r="R51" s="112"/>
      <c r="S51" s="112"/>
      <c r="T51" s="112"/>
      <c r="U51" s="112"/>
      <c r="V51" s="112"/>
      <c r="W51" s="112"/>
      <c r="X51" s="112"/>
      <c r="Y51" s="112"/>
      <c r="Z51" s="112"/>
      <c r="AA51" s="112"/>
      <c r="AB51" s="112"/>
      <c r="AC51" s="126"/>
      <c r="AD51" s="239"/>
      <c r="AE51" s="239"/>
      <c r="AF51" s="239"/>
      <c r="AG51" s="239"/>
      <c r="AH51" s="239"/>
      <c r="AI51" s="239"/>
    </row>
    <row r="52" spans="1:35" s="119" customFormat="1" x14ac:dyDescent="0.2">
      <c r="A52" s="124"/>
      <c r="B52" s="112"/>
      <c r="C52" s="207" t="str">
        <f t="shared" si="3"/>
        <v/>
      </c>
      <c r="D52" s="73"/>
      <c r="E52" s="112"/>
      <c r="F52" s="125"/>
      <c r="G52" s="112"/>
      <c r="H52" s="207" t="str">
        <f t="shared" si="4"/>
        <v/>
      </c>
      <c r="I52" s="125"/>
      <c r="J52" s="112"/>
      <c r="K52" s="207" t="str">
        <f t="shared" si="5"/>
        <v/>
      </c>
      <c r="L52" s="112"/>
      <c r="M52" s="112"/>
      <c r="N52" s="112"/>
      <c r="O52" s="112"/>
      <c r="P52" s="112"/>
      <c r="Q52" s="125"/>
      <c r="R52" s="112"/>
      <c r="S52" s="112"/>
      <c r="T52" s="112"/>
      <c r="U52" s="112"/>
      <c r="V52" s="112"/>
      <c r="W52" s="112"/>
      <c r="X52" s="112"/>
      <c r="Y52" s="112"/>
      <c r="Z52" s="112"/>
      <c r="AA52" s="112"/>
      <c r="AB52" s="112"/>
      <c r="AC52" s="126"/>
      <c r="AD52" s="239"/>
      <c r="AE52" s="239"/>
      <c r="AF52" s="239"/>
      <c r="AG52" s="239"/>
      <c r="AH52" s="239"/>
      <c r="AI52" s="239"/>
    </row>
    <row r="53" spans="1:35" s="119" customFormat="1" x14ac:dyDescent="0.2">
      <c r="A53" s="124"/>
      <c r="B53" s="112"/>
      <c r="C53" s="207" t="str">
        <f t="shared" si="3"/>
        <v/>
      </c>
      <c r="D53" s="73"/>
      <c r="E53" s="112"/>
      <c r="F53" s="125"/>
      <c r="G53" s="112"/>
      <c r="H53" s="207" t="str">
        <f t="shared" si="4"/>
        <v/>
      </c>
      <c r="I53" s="125"/>
      <c r="J53" s="112"/>
      <c r="K53" s="207" t="str">
        <f t="shared" si="5"/>
        <v/>
      </c>
      <c r="L53" s="112"/>
      <c r="M53" s="112"/>
      <c r="N53" s="112"/>
      <c r="O53" s="112"/>
      <c r="P53" s="112"/>
      <c r="Q53" s="125"/>
      <c r="R53" s="112"/>
      <c r="S53" s="112"/>
      <c r="T53" s="112"/>
      <c r="U53" s="112"/>
      <c r="V53" s="112"/>
      <c r="W53" s="112"/>
      <c r="X53" s="112"/>
      <c r="Y53" s="112"/>
      <c r="Z53" s="112"/>
      <c r="AA53" s="112"/>
      <c r="AB53" s="112"/>
      <c r="AC53" s="126"/>
      <c r="AD53" s="239"/>
      <c r="AE53" s="239"/>
      <c r="AF53" s="239"/>
      <c r="AG53" s="239"/>
      <c r="AH53" s="239"/>
      <c r="AI53" s="239"/>
    </row>
    <row r="54" spans="1:35" s="119" customFormat="1" x14ac:dyDescent="0.2">
      <c r="A54" s="124"/>
      <c r="B54" s="112"/>
      <c r="C54" s="207" t="str">
        <f t="shared" si="3"/>
        <v/>
      </c>
      <c r="D54" s="73"/>
      <c r="E54" s="112"/>
      <c r="F54" s="125"/>
      <c r="G54" s="112"/>
      <c r="H54" s="207" t="str">
        <f t="shared" si="4"/>
        <v/>
      </c>
      <c r="I54" s="125"/>
      <c r="J54" s="112"/>
      <c r="K54" s="207" t="str">
        <f t="shared" si="5"/>
        <v/>
      </c>
      <c r="L54" s="112"/>
      <c r="M54" s="112"/>
      <c r="N54" s="112"/>
      <c r="O54" s="112"/>
      <c r="P54" s="112"/>
      <c r="Q54" s="125"/>
      <c r="R54" s="112"/>
      <c r="S54" s="112"/>
      <c r="T54" s="112"/>
      <c r="U54" s="112"/>
      <c r="V54" s="112"/>
      <c r="W54" s="112"/>
      <c r="X54" s="112"/>
      <c r="Y54" s="112"/>
      <c r="Z54" s="112"/>
      <c r="AA54" s="112"/>
      <c r="AB54" s="112"/>
      <c r="AC54" s="126"/>
      <c r="AD54" s="239"/>
      <c r="AE54" s="239"/>
      <c r="AF54" s="239"/>
      <c r="AG54" s="239"/>
      <c r="AH54" s="239"/>
      <c r="AI54" s="239"/>
    </row>
    <row r="55" spans="1:35" s="119" customFormat="1" x14ac:dyDescent="0.2">
      <c r="A55" s="124"/>
      <c r="B55" s="112"/>
      <c r="C55" s="207" t="str">
        <f t="shared" si="3"/>
        <v/>
      </c>
      <c r="D55" s="73"/>
      <c r="E55" s="112"/>
      <c r="F55" s="125"/>
      <c r="G55" s="112"/>
      <c r="H55" s="207" t="str">
        <f t="shared" si="4"/>
        <v/>
      </c>
      <c r="I55" s="125"/>
      <c r="J55" s="112"/>
      <c r="K55" s="207" t="str">
        <f t="shared" si="5"/>
        <v/>
      </c>
      <c r="L55" s="112"/>
      <c r="M55" s="112"/>
      <c r="N55" s="112"/>
      <c r="O55" s="112"/>
      <c r="P55" s="112"/>
      <c r="Q55" s="125"/>
      <c r="R55" s="112"/>
      <c r="S55" s="112"/>
      <c r="T55" s="112"/>
      <c r="U55" s="112"/>
      <c r="V55" s="112"/>
      <c r="W55" s="112"/>
      <c r="X55" s="112"/>
      <c r="Y55" s="112"/>
      <c r="Z55" s="112"/>
      <c r="AA55" s="112"/>
      <c r="AB55" s="112"/>
      <c r="AC55" s="126"/>
      <c r="AD55" s="239"/>
      <c r="AE55" s="239"/>
      <c r="AF55" s="239"/>
      <c r="AG55" s="239"/>
      <c r="AH55" s="239"/>
      <c r="AI55" s="239"/>
    </row>
    <row r="56" spans="1:35" s="119" customFormat="1" x14ac:dyDescent="0.2">
      <c r="A56" s="124"/>
      <c r="B56" s="112"/>
      <c r="C56" s="207" t="str">
        <f t="shared" si="3"/>
        <v/>
      </c>
      <c r="D56" s="73"/>
      <c r="E56" s="112"/>
      <c r="F56" s="125"/>
      <c r="G56" s="112"/>
      <c r="H56" s="207" t="str">
        <f t="shared" si="4"/>
        <v/>
      </c>
      <c r="I56" s="125"/>
      <c r="J56" s="112"/>
      <c r="K56" s="207" t="str">
        <f t="shared" si="5"/>
        <v/>
      </c>
      <c r="L56" s="112"/>
      <c r="M56" s="112"/>
      <c r="N56" s="112"/>
      <c r="O56" s="112"/>
      <c r="P56" s="112"/>
      <c r="Q56" s="125"/>
      <c r="R56" s="112"/>
      <c r="S56" s="112"/>
      <c r="T56" s="112"/>
      <c r="U56" s="112"/>
      <c r="V56" s="112"/>
      <c r="W56" s="112"/>
      <c r="X56" s="112"/>
      <c r="Y56" s="112"/>
      <c r="Z56" s="112"/>
      <c r="AA56" s="112"/>
      <c r="AB56" s="112"/>
      <c r="AC56" s="126"/>
      <c r="AD56" s="239"/>
      <c r="AE56" s="239"/>
      <c r="AF56" s="239"/>
      <c r="AG56" s="239"/>
      <c r="AH56" s="239"/>
      <c r="AI56" s="239"/>
    </row>
    <row r="57" spans="1:35" s="119" customFormat="1" x14ac:dyDescent="0.2">
      <c r="A57" s="124"/>
      <c r="B57" s="112"/>
      <c r="C57" s="207" t="str">
        <f t="shared" si="3"/>
        <v/>
      </c>
      <c r="D57" s="73"/>
      <c r="E57" s="112"/>
      <c r="F57" s="125"/>
      <c r="G57" s="112"/>
      <c r="H57" s="207" t="str">
        <f t="shared" si="4"/>
        <v/>
      </c>
      <c r="I57" s="125"/>
      <c r="J57" s="112"/>
      <c r="K57" s="207" t="str">
        <f t="shared" si="5"/>
        <v/>
      </c>
      <c r="L57" s="112"/>
      <c r="M57" s="112"/>
      <c r="N57" s="112"/>
      <c r="O57" s="112"/>
      <c r="P57" s="112"/>
      <c r="Q57" s="125"/>
      <c r="R57" s="112"/>
      <c r="S57" s="112"/>
      <c r="T57" s="112"/>
      <c r="U57" s="112"/>
      <c r="V57" s="112"/>
      <c r="W57" s="112"/>
      <c r="X57" s="112"/>
      <c r="Y57" s="112"/>
      <c r="Z57" s="112"/>
      <c r="AA57" s="112"/>
      <c r="AB57" s="112"/>
      <c r="AC57" s="126"/>
      <c r="AD57" s="239"/>
      <c r="AE57" s="239"/>
      <c r="AF57" s="239"/>
      <c r="AG57" s="239"/>
      <c r="AH57" s="239"/>
      <c r="AI57" s="239"/>
    </row>
    <row r="58" spans="1:35" s="119" customFormat="1" x14ac:dyDescent="0.2">
      <c r="A58" s="124"/>
      <c r="B58" s="112"/>
      <c r="C58" s="207" t="str">
        <f t="shared" si="3"/>
        <v/>
      </c>
      <c r="D58" s="73"/>
      <c r="E58" s="112"/>
      <c r="F58" s="125"/>
      <c r="G58" s="112"/>
      <c r="H58" s="207" t="str">
        <f t="shared" si="4"/>
        <v/>
      </c>
      <c r="I58" s="125"/>
      <c r="J58" s="112"/>
      <c r="K58" s="207" t="str">
        <f t="shared" si="5"/>
        <v/>
      </c>
      <c r="L58" s="112"/>
      <c r="M58" s="112"/>
      <c r="N58" s="112"/>
      <c r="O58" s="112"/>
      <c r="P58" s="112"/>
      <c r="Q58" s="125"/>
      <c r="R58" s="112"/>
      <c r="S58" s="112"/>
      <c r="T58" s="112"/>
      <c r="U58" s="112"/>
      <c r="V58" s="112"/>
      <c r="W58" s="112"/>
      <c r="X58" s="112"/>
      <c r="Y58" s="112"/>
      <c r="Z58" s="112"/>
      <c r="AA58" s="112"/>
      <c r="AB58" s="112"/>
      <c r="AC58" s="126"/>
      <c r="AD58" s="239"/>
      <c r="AE58" s="239"/>
      <c r="AF58" s="239"/>
      <c r="AG58" s="239"/>
      <c r="AH58" s="239"/>
      <c r="AI58" s="239"/>
    </row>
    <row r="59" spans="1:35" s="119" customFormat="1" x14ac:dyDescent="0.2">
      <c r="A59" s="124"/>
      <c r="B59" s="112"/>
      <c r="C59" s="207" t="str">
        <f t="shared" si="3"/>
        <v/>
      </c>
      <c r="D59" s="73"/>
      <c r="E59" s="112"/>
      <c r="F59" s="125"/>
      <c r="G59" s="112"/>
      <c r="H59" s="207" t="str">
        <f t="shared" si="4"/>
        <v/>
      </c>
      <c r="I59" s="125"/>
      <c r="J59" s="112"/>
      <c r="K59" s="207" t="str">
        <f t="shared" si="5"/>
        <v/>
      </c>
      <c r="L59" s="112"/>
      <c r="M59" s="112"/>
      <c r="N59" s="112"/>
      <c r="O59" s="112"/>
      <c r="P59" s="112"/>
      <c r="Q59" s="125"/>
      <c r="R59" s="112"/>
      <c r="S59" s="112"/>
      <c r="T59" s="112"/>
      <c r="U59" s="112"/>
      <c r="V59" s="112"/>
      <c r="W59" s="112"/>
      <c r="X59" s="112"/>
      <c r="Y59" s="112"/>
      <c r="Z59" s="112"/>
      <c r="AA59" s="112"/>
      <c r="AB59" s="112"/>
      <c r="AC59" s="126"/>
      <c r="AD59" s="239"/>
      <c r="AE59" s="239"/>
      <c r="AF59" s="239"/>
      <c r="AG59" s="239"/>
      <c r="AH59" s="239"/>
      <c r="AI59" s="239"/>
    </row>
    <row r="60" spans="1:35" s="119" customFormat="1" x14ac:dyDescent="0.2">
      <c r="A60" s="124"/>
      <c r="B60" s="112"/>
      <c r="C60" s="207" t="str">
        <f t="shared" si="3"/>
        <v/>
      </c>
      <c r="D60" s="73"/>
      <c r="E60" s="112"/>
      <c r="F60" s="125"/>
      <c r="G60" s="112"/>
      <c r="H60" s="207" t="str">
        <f t="shared" si="4"/>
        <v/>
      </c>
      <c r="I60" s="125"/>
      <c r="J60" s="112"/>
      <c r="K60" s="207" t="str">
        <f t="shared" si="5"/>
        <v/>
      </c>
      <c r="L60" s="112"/>
      <c r="M60" s="112"/>
      <c r="N60" s="112"/>
      <c r="O60" s="112"/>
      <c r="P60" s="112"/>
      <c r="Q60" s="125"/>
      <c r="R60" s="112"/>
      <c r="S60" s="112"/>
      <c r="T60" s="112"/>
      <c r="U60" s="112"/>
      <c r="V60" s="112"/>
      <c r="W60" s="112"/>
      <c r="X60" s="112"/>
      <c r="Y60" s="112"/>
      <c r="Z60" s="112"/>
      <c r="AA60" s="112"/>
      <c r="AB60" s="112"/>
      <c r="AC60" s="126"/>
      <c r="AD60" s="239"/>
      <c r="AE60" s="239"/>
      <c r="AF60" s="239"/>
      <c r="AG60" s="239"/>
      <c r="AH60" s="239"/>
      <c r="AI60" s="239"/>
    </row>
    <row r="61" spans="1:35" s="119" customFormat="1" x14ac:dyDescent="0.2">
      <c r="A61" s="124"/>
      <c r="B61" s="112"/>
      <c r="C61" s="207" t="str">
        <f t="shared" si="3"/>
        <v/>
      </c>
      <c r="D61" s="73"/>
      <c r="E61" s="112"/>
      <c r="F61" s="125"/>
      <c r="G61" s="112"/>
      <c r="H61" s="207" t="str">
        <f t="shared" si="4"/>
        <v/>
      </c>
      <c r="I61" s="125"/>
      <c r="J61" s="112"/>
      <c r="K61" s="207" t="str">
        <f t="shared" si="5"/>
        <v/>
      </c>
      <c r="L61" s="112"/>
      <c r="M61" s="112"/>
      <c r="N61" s="112"/>
      <c r="O61" s="112"/>
      <c r="P61" s="112"/>
      <c r="Q61" s="125"/>
      <c r="R61" s="112"/>
      <c r="S61" s="112"/>
      <c r="T61" s="112"/>
      <c r="U61" s="112"/>
      <c r="V61" s="112"/>
      <c r="W61" s="112"/>
      <c r="X61" s="112"/>
      <c r="Y61" s="112"/>
      <c r="Z61" s="112"/>
      <c r="AA61" s="112"/>
      <c r="AB61" s="112"/>
      <c r="AC61" s="126"/>
      <c r="AD61" s="239"/>
      <c r="AE61" s="239"/>
      <c r="AF61" s="239"/>
      <c r="AG61" s="239"/>
      <c r="AH61" s="239"/>
      <c r="AI61" s="239"/>
    </row>
    <row r="62" spans="1:35" s="119" customFormat="1" x14ac:dyDescent="0.2">
      <c r="A62" s="124"/>
      <c r="B62" s="112"/>
      <c r="C62" s="207" t="str">
        <f t="shared" si="3"/>
        <v/>
      </c>
      <c r="D62" s="73"/>
      <c r="E62" s="112"/>
      <c r="F62" s="125"/>
      <c r="G62" s="112"/>
      <c r="H62" s="207" t="str">
        <f t="shared" si="4"/>
        <v/>
      </c>
      <c r="I62" s="125"/>
      <c r="J62" s="112"/>
      <c r="K62" s="207" t="str">
        <f t="shared" si="5"/>
        <v/>
      </c>
      <c r="L62" s="112"/>
      <c r="M62" s="112"/>
      <c r="N62" s="112"/>
      <c r="O62" s="112"/>
      <c r="P62" s="112"/>
      <c r="Q62" s="125"/>
      <c r="R62" s="112"/>
      <c r="S62" s="112"/>
      <c r="T62" s="112"/>
      <c r="U62" s="112"/>
      <c r="V62" s="112"/>
      <c r="W62" s="112"/>
      <c r="X62" s="112"/>
      <c r="Y62" s="112"/>
      <c r="Z62" s="112"/>
      <c r="AA62" s="112"/>
      <c r="AB62" s="112"/>
      <c r="AC62" s="126"/>
      <c r="AD62" s="239"/>
      <c r="AE62" s="239"/>
      <c r="AF62" s="239"/>
      <c r="AG62" s="239"/>
      <c r="AH62" s="239"/>
      <c r="AI62" s="239"/>
    </row>
    <row r="63" spans="1:35" s="119" customFormat="1" x14ac:dyDescent="0.2">
      <c r="A63" s="124"/>
      <c r="B63" s="112"/>
      <c r="C63" s="207" t="str">
        <f t="shared" si="3"/>
        <v/>
      </c>
      <c r="D63" s="73"/>
      <c r="E63" s="112"/>
      <c r="F63" s="125"/>
      <c r="G63" s="112"/>
      <c r="H63" s="207" t="str">
        <f t="shared" si="4"/>
        <v/>
      </c>
      <c r="I63" s="125"/>
      <c r="J63" s="112"/>
      <c r="K63" s="207" t="str">
        <f t="shared" si="5"/>
        <v/>
      </c>
      <c r="L63" s="112"/>
      <c r="M63" s="112"/>
      <c r="N63" s="112"/>
      <c r="O63" s="112"/>
      <c r="P63" s="112"/>
      <c r="Q63" s="125"/>
      <c r="R63" s="112"/>
      <c r="S63" s="112"/>
      <c r="T63" s="112"/>
      <c r="U63" s="112"/>
      <c r="V63" s="112"/>
      <c r="W63" s="112"/>
      <c r="X63" s="112"/>
      <c r="Y63" s="112"/>
      <c r="Z63" s="112"/>
      <c r="AA63" s="112"/>
      <c r="AB63" s="112"/>
      <c r="AC63" s="126"/>
      <c r="AD63" s="239"/>
      <c r="AE63" s="239"/>
      <c r="AF63" s="239"/>
      <c r="AG63" s="239"/>
      <c r="AH63" s="239"/>
      <c r="AI63" s="239"/>
    </row>
    <row r="64" spans="1:35" s="119" customFormat="1" x14ac:dyDescent="0.2">
      <c r="A64" s="124"/>
      <c r="B64" s="112"/>
      <c r="C64" s="207" t="str">
        <f t="shared" si="3"/>
        <v/>
      </c>
      <c r="D64" s="73"/>
      <c r="E64" s="112"/>
      <c r="F64" s="125"/>
      <c r="G64" s="112"/>
      <c r="H64" s="207" t="str">
        <f t="shared" si="4"/>
        <v/>
      </c>
      <c r="I64" s="125"/>
      <c r="J64" s="112"/>
      <c r="K64" s="207" t="str">
        <f t="shared" si="5"/>
        <v/>
      </c>
      <c r="L64" s="112"/>
      <c r="M64" s="112"/>
      <c r="N64" s="112"/>
      <c r="O64" s="112"/>
      <c r="P64" s="112"/>
      <c r="Q64" s="125"/>
      <c r="R64" s="112"/>
      <c r="S64" s="112"/>
      <c r="T64" s="112"/>
      <c r="U64" s="112"/>
      <c r="V64" s="112"/>
      <c r="W64" s="112"/>
      <c r="X64" s="112"/>
      <c r="Y64" s="112"/>
      <c r="Z64" s="112"/>
      <c r="AA64" s="112"/>
      <c r="AB64" s="112"/>
      <c r="AC64" s="126"/>
      <c r="AD64" s="239"/>
      <c r="AE64" s="239"/>
      <c r="AF64" s="239"/>
      <c r="AG64" s="239"/>
      <c r="AH64" s="239"/>
      <c r="AI64" s="239"/>
    </row>
    <row r="65" spans="1:35" s="119" customFormat="1" x14ac:dyDescent="0.2">
      <c r="A65" s="124"/>
      <c r="B65" s="112"/>
      <c r="C65" s="207" t="str">
        <f t="shared" si="3"/>
        <v/>
      </c>
      <c r="D65" s="73"/>
      <c r="E65" s="112"/>
      <c r="F65" s="125"/>
      <c r="G65" s="112"/>
      <c r="H65" s="207" t="str">
        <f t="shared" si="4"/>
        <v/>
      </c>
      <c r="I65" s="125"/>
      <c r="J65" s="112"/>
      <c r="K65" s="207" t="str">
        <f t="shared" si="5"/>
        <v/>
      </c>
      <c r="L65" s="112"/>
      <c r="M65" s="112"/>
      <c r="N65" s="112"/>
      <c r="O65" s="112"/>
      <c r="P65" s="112"/>
      <c r="Q65" s="125"/>
      <c r="R65" s="112"/>
      <c r="S65" s="112"/>
      <c r="T65" s="112"/>
      <c r="U65" s="112"/>
      <c r="V65" s="112"/>
      <c r="W65" s="112"/>
      <c r="X65" s="112"/>
      <c r="Y65" s="112"/>
      <c r="Z65" s="112"/>
      <c r="AA65" s="112"/>
      <c r="AB65" s="112"/>
      <c r="AC65" s="126"/>
      <c r="AD65" s="239"/>
      <c r="AE65" s="239"/>
      <c r="AF65" s="239"/>
      <c r="AG65" s="239"/>
      <c r="AH65" s="239"/>
      <c r="AI65" s="239"/>
    </row>
    <row r="66" spans="1:35" s="119" customFormat="1" x14ac:dyDescent="0.2">
      <c r="A66" s="124"/>
      <c r="B66" s="112"/>
      <c r="C66" s="207" t="str">
        <f t="shared" si="3"/>
        <v/>
      </c>
      <c r="D66" s="73"/>
      <c r="E66" s="112"/>
      <c r="F66" s="125"/>
      <c r="G66" s="112"/>
      <c r="H66" s="207" t="str">
        <f t="shared" si="4"/>
        <v/>
      </c>
      <c r="I66" s="125"/>
      <c r="J66" s="112"/>
      <c r="K66" s="207" t="str">
        <f t="shared" si="5"/>
        <v/>
      </c>
      <c r="L66" s="112"/>
      <c r="M66" s="112"/>
      <c r="N66" s="112"/>
      <c r="O66" s="112"/>
      <c r="P66" s="112"/>
      <c r="Q66" s="125"/>
      <c r="R66" s="112"/>
      <c r="S66" s="112"/>
      <c r="T66" s="112"/>
      <c r="U66" s="112"/>
      <c r="V66" s="112"/>
      <c r="W66" s="112"/>
      <c r="X66" s="112"/>
      <c r="Y66" s="112"/>
      <c r="Z66" s="112"/>
      <c r="AA66" s="112"/>
      <c r="AB66" s="112"/>
      <c r="AC66" s="126"/>
      <c r="AD66" s="239"/>
      <c r="AE66" s="239"/>
      <c r="AF66" s="239"/>
      <c r="AG66" s="239"/>
      <c r="AH66" s="239"/>
      <c r="AI66" s="239"/>
    </row>
    <row r="67" spans="1:35" s="119" customFormat="1" x14ac:dyDescent="0.2">
      <c r="A67" s="124"/>
      <c r="B67" s="112"/>
      <c r="C67" s="207" t="str">
        <f t="shared" si="3"/>
        <v/>
      </c>
      <c r="D67" s="73"/>
      <c r="E67" s="112"/>
      <c r="F67" s="125"/>
      <c r="G67" s="112"/>
      <c r="H67" s="207" t="str">
        <f t="shared" si="4"/>
        <v/>
      </c>
      <c r="I67" s="125"/>
      <c r="J67" s="112"/>
      <c r="K67" s="207" t="str">
        <f t="shared" si="5"/>
        <v/>
      </c>
      <c r="L67" s="112"/>
      <c r="M67" s="112"/>
      <c r="N67" s="112"/>
      <c r="O67" s="112"/>
      <c r="P67" s="112"/>
      <c r="Q67" s="125"/>
      <c r="R67" s="112"/>
      <c r="S67" s="112"/>
      <c r="T67" s="112"/>
      <c r="U67" s="112"/>
      <c r="V67" s="112"/>
      <c r="W67" s="112"/>
      <c r="X67" s="112"/>
      <c r="Y67" s="112"/>
      <c r="Z67" s="112"/>
      <c r="AA67" s="112"/>
      <c r="AB67" s="112"/>
      <c r="AC67" s="126"/>
      <c r="AD67" s="239"/>
      <c r="AE67" s="239"/>
      <c r="AF67" s="239"/>
      <c r="AG67" s="239"/>
      <c r="AH67" s="239"/>
      <c r="AI67" s="239"/>
    </row>
    <row r="68" spans="1:35" s="119" customFormat="1" x14ac:dyDescent="0.2">
      <c r="A68" s="124"/>
      <c r="B68" s="112"/>
      <c r="C68" s="207" t="str">
        <f t="shared" si="3"/>
        <v/>
      </c>
      <c r="D68" s="73"/>
      <c r="E68" s="112"/>
      <c r="F68" s="125"/>
      <c r="G68" s="112"/>
      <c r="H68" s="207" t="str">
        <f t="shared" si="4"/>
        <v/>
      </c>
      <c r="I68" s="125"/>
      <c r="J68" s="112"/>
      <c r="K68" s="207" t="str">
        <f t="shared" si="5"/>
        <v/>
      </c>
      <c r="L68" s="112"/>
      <c r="M68" s="112"/>
      <c r="N68" s="112"/>
      <c r="O68" s="112"/>
      <c r="P68" s="112"/>
      <c r="Q68" s="125"/>
      <c r="R68" s="112"/>
      <c r="S68" s="112"/>
      <c r="T68" s="112"/>
      <c r="U68" s="112"/>
      <c r="V68" s="112"/>
      <c r="W68" s="112"/>
      <c r="X68" s="112"/>
      <c r="Y68" s="112"/>
      <c r="Z68" s="112"/>
      <c r="AA68" s="112"/>
      <c r="AB68" s="112"/>
      <c r="AC68" s="126"/>
      <c r="AD68" s="239"/>
      <c r="AE68" s="239"/>
      <c r="AF68" s="239"/>
      <c r="AG68" s="239"/>
      <c r="AH68" s="239"/>
      <c r="AI68" s="239"/>
    </row>
    <row r="69" spans="1:35" s="119" customFormat="1" x14ac:dyDescent="0.2">
      <c r="A69" s="124"/>
      <c r="B69" s="112"/>
      <c r="C69" s="207" t="str">
        <f t="shared" si="3"/>
        <v/>
      </c>
      <c r="D69" s="73"/>
      <c r="E69" s="112"/>
      <c r="F69" s="125"/>
      <c r="G69" s="112"/>
      <c r="H69" s="207" t="str">
        <f t="shared" si="4"/>
        <v/>
      </c>
      <c r="I69" s="125"/>
      <c r="J69" s="112"/>
      <c r="K69" s="207" t="str">
        <f t="shared" si="5"/>
        <v/>
      </c>
      <c r="L69" s="112"/>
      <c r="M69" s="112"/>
      <c r="N69" s="112"/>
      <c r="O69" s="112"/>
      <c r="P69" s="112"/>
      <c r="Q69" s="125"/>
      <c r="R69" s="112"/>
      <c r="S69" s="112"/>
      <c r="T69" s="112"/>
      <c r="U69" s="112"/>
      <c r="V69" s="112"/>
      <c r="W69" s="112"/>
      <c r="X69" s="112"/>
      <c r="Y69" s="112"/>
      <c r="Z69" s="112"/>
      <c r="AA69" s="112"/>
      <c r="AB69" s="112"/>
      <c r="AC69" s="126"/>
      <c r="AD69" s="239"/>
      <c r="AE69" s="239"/>
      <c r="AF69" s="239"/>
      <c r="AG69" s="239"/>
      <c r="AH69" s="239"/>
      <c r="AI69" s="239"/>
    </row>
    <row r="70" spans="1:35" s="119" customFormat="1" x14ac:dyDescent="0.2">
      <c r="A70" s="124"/>
      <c r="B70" s="112"/>
      <c r="C70" s="207" t="str">
        <f t="shared" si="3"/>
        <v/>
      </c>
      <c r="D70" s="73"/>
      <c r="E70" s="112"/>
      <c r="F70" s="125"/>
      <c r="G70" s="112"/>
      <c r="H70" s="207" t="str">
        <f t="shared" si="4"/>
        <v/>
      </c>
      <c r="I70" s="125"/>
      <c r="J70" s="112"/>
      <c r="K70" s="207" t="str">
        <f t="shared" si="5"/>
        <v/>
      </c>
      <c r="L70" s="112"/>
      <c r="M70" s="112"/>
      <c r="N70" s="112"/>
      <c r="O70" s="112"/>
      <c r="P70" s="112"/>
      <c r="Q70" s="125"/>
      <c r="R70" s="112"/>
      <c r="S70" s="112"/>
      <c r="T70" s="112"/>
      <c r="U70" s="112"/>
      <c r="V70" s="112"/>
      <c r="W70" s="112"/>
      <c r="X70" s="112"/>
      <c r="Y70" s="112"/>
      <c r="Z70" s="112"/>
      <c r="AA70" s="112"/>
      <c r="AB70" s="112"/>
      <c r="AC70" s="126"/>
      <c r="AD70" s="239"/>
      <c r="AE70" s="239"/>
      <c r="AF70" s="239"/>
      <c r="AG70" s="239"/>
      <c r="AH70" s="239"/>
      <c r="AI70" s="239"/>
    </row>
    <row r="71" spans="1:35" s="119" customFormat="1" x14ac:dyDescent="0.2">
      <c r="A71" s="124"/>
      <c r="B71" s="112"/>
      <c r="C71" s="207" t="str">
        <f t="shared" ref="C71:C134" si="6">IF(D71="","",(VLOOKUP(D71,Generic_Road_Names_Table_Array,2,FALSE)))</f>
        <v/>
      </c>
      <c r="D71" s="73"/>
      <c r="E71" s="112"/>
      <c r="F71" s="125"/>
      <c r="G71" s="112"/>
      <c r="H71" s="207" t="str">
        <f t="shared" ref="H71:H134" si="7">IF(G71="","",(VLOOKUP(G71,Generic_Side_Table_Array,2,FALSE)))</f>
        <v/>
      </c>
      <c r="I71" s="125"/>
      <c r="J71" s="112"/>
      <c r="K71" s="207" t="str">
        <f t="shared" ref="K71:K134" si="8">IF(J71="","",VLOOKUP(J71,Features_Feature_Type_Table_Array,2,FALSE))</f>
        <v/>
      </c>
      <c r="L71" s="112"/>
      <c r="M71" s="112"/>
      <c r="N71" s="112"/>
      <c r="O71" s="112"/>
      <c r="P71" s="112"/>
      <c r="Q71" s="125"/>
      <c r="R71" s="112"/>
      <c r="S71" s="112"/>
      <c r="T71" s="112"/>
      <c r="U71" s="112"/>
      <c r="V71" s="112"/>
      <c r="W71" s="112"/>
      <c r="X71" s="112"/>
      <c r="Y71" s="112"/>
      <c r="Z71" s="112"/>
      <c r="AA71" s="112"/>
      <c r="AB71" s="112"/>
      <c r="AC71" s="126"/>
      <c r="AD71" s="239"/>
      <c r="AE71" s="239"/>
      <c r="AF71" s="239"/>
      <c r="AG71" s="239"/>
      <c r="AH71" s="239"/>
      <c r="AI71" s="239"/>
    </row>
    <row r="72" spans="1:35" s="119" customFormat="1" x14ac:dyDescent="0.2">
      <c r="A72" s="124"/>
      <c r="B72" s="112"/>
      <c r="C72" s="207" t="str">
        <f t="shared" si="6"/>
        <v/>
      </c>
      <c r="D72" s="73"/>
      <c r="E72" s="112"/>
      <c r="F72" s="125"/>
      <c r="G72" s="112"/>
      <c r="H72" s="207" t="str">
        <f t="shared" si="7"/>
        <v/>
      </c>
      <c r="I72" s="125"/>
      <c r="J72" s="112"/>
      <c r="K72" s="207" t="str">
        <f t="shared" si="8"/>
        <v/>
      </c>
      <c r="L72" s="112"/>
      <c r="M72" s="112"/>
      <c r="N72" s="112"/>
      <c r="O72" s="112"/>
      <c r="P72" s="112"/>
      <c r="Q72" s="125"/>
      <c r="R72" s="112"/>
      <c r="S72" s="112"/>
      <c r="T72" s="112"/>
      <c r="U72" s="112"/>
      <c r="V72" s="112"/>
      <c r="W72" s="112"/>
      <c r="X72" s="112"/>
      <c r="Y72" s="112"/>
      <c r="Z72" s="112"/>
      <c r="AA72" s="112"/>
      <c r="AB72" s="112"/>
      <c r="AC72" s="126"/>
      <c r="AD72" s="239"/>
      <c r="AE72" s="239"/>
      <c r="AF72" s="239"/>
      <c r="AG72" s="239"/>
      <c r="AH72" s="239"/>
      <c r="AI72" s="239"/>
    </row>
    <row r="73" spans="1:35" s="119" customFormat="1" x14ac:dyDescent="0.2">
      <c r="A73" s="124"/>
      <c r="B73" s="112"/>
      <c r="C73" s="207" t="str">
        <f t="shared" si="6"/>
        <v/>
      </c>
      <c r="D73" s="73"/>
      <c r="E73" s="112"/>
      <c r="F73" s="125"/>
      <c r="G73" s="112"/>
      <c r="H73" s="207" t="str">
        <f t="shared" si="7"/>
        <v/>
      </c>
      <c r="I73" s="125"/>
      <c r="J73" s="112"/>
      <c r="K73" s="207" t="str">
        <f t="shared" si="8"/>
        <v/>
      </c>
      <c r="L73" s="112"/>
      <c r="M73" s="112"/>
      <c r="N73" s="112"/>
      <c r="O73" s="112"/>
      <c r="P73" s="112"/>
      <c r="Q73" s="125"/>
      <c r="R73" s="112"/>
      <c r="S73" s="112"/>
      <c r="T73" s="112"/>
      <c r="U73" s="112"/>
      <c r="V73" s="112"/>
      <c r="W73" s="112"/>
      <c r="X73" s="112"/>
      <c r="Y73" s="112"/>
      <c r="Z73" s="112"/>
      <c r="AA73" s="112"/>
      <c r="AB73" s="112"/>
      <c r="AC73" s="126"/>
      <c r="AD73" s="239"/>
      <c r="AE73" s="239"/>
      <c r="AF73" s="239"/>
      <c r="AG73" s="239"/>
      <c r="AH73" s="239"/>
      <c r="AI73" s="239"/>
    </row>
    <row r="74" spans="1:35" s="119" customFormat="1" x14ac:dyDescent="0.2">
      <c r="A74" s="124"/>
      <c r="B74" s="112"/>
      <c r="C74" s="207" t="str">
        <f t="shared" si="6"/>
        <v/>
      </c>
      <c r="D74" s="73"/>
      <c r="E74" s="112"/>
      <c r="F74" s="125"/>
      <c r="G74" s="112"/>
      <c r="H74" s="207" t="str">
        <f t="shared" si="7"/>
        <v/>
      </c>
      <c r="I74" s="125"/>
      <c r="J74" s="112"/>
      <c r="K74" s="207" t="str">
        <f t="shared" si="8"/>
        <v/>
      </c>
      <c r="L74" s="112"/>
      <c r="M74" s="112"/>
      <c r="N74" s="112"/>
      <c r="O74" s="112"/>
      <c r="P74" s="112"/>
      <c r="Q74" s="125"/>
      <c r="R74" s="112"/>
      <c r="S74" s="112"/>
      <c r="T74" s="112"/>
      <c r="U74" s="112"/>
      <c r="V74" s="112"/>
      <c r="W74" s="112"/>
      <c r="X74" s="112"/>
      <c r="Y74" s="112"/>
      <c r="Z74" s="112"/>
      <c r="AA74" s="112"/>
      <c r="AB74" s="112"/>
      <c r="AC74" s="126"/>
      <c r="AD74" s="239"/>
      <c r="AE74" s="239"/>
      <c r="AF74" s="239"/>
      <c r="AG74" s="239"/>
      <c r="AH74" s="239"/>
      <c r="AI74" s="239"/>
    </row>
    <row r="75" spans="1:35" s="119" customFormat="1" x14ac:dyDescent="0.2">
      <c r="A75" s="124"/>
      <c r="B75" s="112"/>
      <c r="C75" s="207" t="str">
        <f t="shared" si="6"/>
        <v/>
      </c>
      <c r="D75" s="73"/>
      <c r="E75" s="112"/>
      <c r="F75" s="125"/>
      <c r="G75" s="112"/>
      <c r="H75" s="207" t="str">
        <f t="shared" si="7"/>
        <v/>
      </c>
      <c r="I75" s="125"/>
      <c r="J75" s="112"/>
      <c r="K75" s="207" t="str">
        <f t="shared" si="8"/>
        <v/>
      </c>
      <c r="L75" s="112"/>
      <c r="M75" s="112"/>
      <c r="N75" s="112"/>
      <c r="O75" s="112"/>
      <c r="P75" s="112"/>
      <c r="Q75" s="125"/>
      <c r="R75" s="112"/>
      <c r="S75" s="112"/>
      <c r="T75" s="112"/>
      <c r="U75" s="112"/>
      <c r="V75" s="112"/>
      <c r="W75" s="112"/>
      <c r="X75" s="112"/>
      <c r="Y75" s="112"/>
      <c r="Z75" s="112"/>
      <c r="AA75" s="112"/>
      <c r="AB75" s="112"/>
      <c r="AC75" s="126"/>
      <c r="AD75" s="239"/>
      <c r="AE75" s="239"/>
      <c r="AF75" s="239"/>
      <c r="AG75" s="239"/>
      <c r="AH75" s="239"/>
      <c r="AI75" s="239"/>
    </row>
    <row r="76" spans="1:35" s="119" customFormat="1" x14ac:dyDescent="0.2">
      <c r="A76" s="124"/>
      <c r="B76" s="112"/>
      <c r="C76" s="207" t="str">
        <f t="shared" si="6"/>
        <v/>
      </c>
      <c r="D76" s="73"/>
      <c r="E76" s="112"/>
      <c r="F76" s="125"/>
      <c r="G76" s="112"/>
      <c r="H76" s="207" t="str">
        <f t="shared" si="7"/>
        <v/>
      </c>
      <c r="I76" s="125"/>
      <c r="J76" s="112"/>
      <c r="K76" s="207" t="str">
        <f t="shared" si="8"/>
        <v/>
      </c>
      <c r="L76" s="112"/>
      <c r="M76" s="112"/>
      <c r="N76" s="112"/>
      <c r="O76" s="112"/>
      <c r="P76" s="112"/>
      <c r="Q76" s="125"/>
      <c r="R76" s="112"/>
      <c r="S76" s="112"/>
      <c r="T76" s="112"/>
      <c r="U76" s="112"/>
      <c r="V76" s="112"/>
      <c r="W76" s="112"/>
      <c r="X76" s="112"/>
      <c r="Y76" s="112"/>
      <c r="Z76" s="112"/>
      <c r="AA76" s="112"/>
      <c r="AB76" s="112"/>
      <c r="AC76" s="126"/>
      <c r="AD76" s="239"/>
      <c r="AE76" s="239"/>
      <c r="AF76" s="239"/>
      <c r="AG76" s="239"/>
      <c r="AH76" s="239"/>
      <c r="AI76" s="239"/>
    </row>
    <row r="77" spans="1:35" s="119" customFormat="1" x14ac:dyDescent="0.2">
      <c r="A77" s="124"/>
      <c r="B77" s="112"/>
      <c r="C77" s="207" t="str">
        <f t="shared" si="6"/>
        <v/>
      </c>
      <c r="D77" s="73"/>
      <c r="E77" s="112"/>
      <c r="F77" s="125"/>
      <c r="G77" s="112"/>
      <c r="H77" s="207" t="str">
        <f t="shared" si="7"/>
        <v/>
      </c>
      <c r="I77" s="125"/>
      <c r="J77" s="112"/>
      <c r="K77" s="207" t="str">
        <f t="shared" si="8"/>
        <v/>
      </c>
      <c r="L77" s="112"/>
      <c r="M77" s="112"/>
      <c r="N77" s="112"/>
      <c r="O77" s="112"/>
      <c r="P77" s="112"/>
      <c r="Q77" s="125"/>
      <c r="R77" s="112"/>
      <c r="S77" s="112"/>
      <c r="T77" s="112"/>
      <c r="U77" s="112"/>
      <c r="V77" s="112"/>
      <c r="W77" s="112"/>
      <c r="X77" s="112"/>
      <c r="Y77" s="112"/>
      <c r="Z77" s="112"/>
      <c r="AA77" s="112"/>
      <c r="AB77" s="112"/>
      <c r="AC77" s="126"/>
      <c r="AD77" s="239"/>
      <c r="AE77" s="239"/>
      <c r="AF77" s="239"/>
      <c r="AG77" s="239"/>
      <c r="AH77" s="239"/>
      <c r="AI77" s="239"/>
    </row>
    <row r="78" spans="1:35" s="119" customFormat="1" x14ac:dyDescent="0.2">
      <c r="A78" s="124"/>
      <c r="B78" s="112"/>
      <c r="C78" s="207" t="str">
        <f t="shared" si="6"/>
        <v/>
      </c>
      <c r="D78" s="73"/>
      <c r="E78" s="112"/>
      <c r="F78" s="125"/>
      <c r="G78" s="112"/>
      <c r="H78" s="207" t="str">
        <f t="shared" si="7"/>
        <v/>
      </c>
      <c r="I78" s="125"/>
      <c r="J78" s="112"/>
      <c r="K78" s="207" t="str">
        <f t="shared" si="8"/>
        <v/>
      </c>
      <c r="L78" s="112"/>
      <c r="M78" s="112"/>
      <c r="N78" s="112"/>
      <c r="O78" s="112"/>
      <c r="P78" s="112"/>
      <c r="Q78" s="125"/>
      <c r="R78" s="112"/>
      <c r="S78" s="112"/>
      <c r="T78" s="112"/>
      <c r="U78" s="112"/>
      <c r="V78" s="112"/>
      <c r="W78" s="112"/>
      <c r="X78" s="112"/>
      <c r="Y78" s="112"/>
      <c r="Z78" s="112"/>
      <c r="AA78" s="112"/>
      <c r="AB78" s="112"/>
      <c r="AC78" s="126"/>
      <c r="AD78" s="239"/>
      <c r="AE78" s="239"/>
      <c r="AF78" s="239"/>
      <c r="AG78" s="239"/>
      <c r="AH78" s="239"/>
      <c r="AI78" s="239"/>
    </row>
    <row r="79" spans="1:35" s="119" customFormat="1" x14ac:dyDescent="0.2">
      <c r="A79" s="124"/>
      <c r="B79" s="112"/>
      <c r="C79" s="207" t="str">
        <f t="shared" si="6"/>
        <v/>
      </c>
      <c r="D79" s="73"/>
      <c r="E79" s="112"/>
      <c r="F79" s="125"/>
      <c r="G79" s="112"/>
      <c r="H79" s="207" t="str">
        <f t="shared" si="7"/>
        <v/>
      </c>
      <c r="I79" s="125"/>
      <c r="J79" s="112"/>
      <c r="K79" s="207" t="str">
        <f t="shared" si="8"/>
        <v/>
      </c>
      <c r="L79" s="112"/>
      <c r="M79" s="112"/>
      <c r="N79" s="112"/>
      <c r="O79" s="112"/>
      <c r="P79" s="112"/>
      <c r="Q79" s="125"/>
      <c r="R79" s="112"/>
      <c r="S79" s="112"/>
      <c r="T79" s="112"/>
      <c r="U79" s="112"/>
      <c r="V79" s="112"/>
      <c r="W79" s="112"/>
      <c r="X79" s="112"/>
      <c r="Y79" s="112"/>
      <c r="Z79" s="112"/>
      <c r="AA79" s="112"/>
      <c r="AB79" s="112"/>
      <c r="AC79" s="126"/>
      <c r="AD79" s="239"/>
      <c r="AE79" s="239"/>
      <c r="AF79" s="239"/>
      <c r="AG79" s="239"/>
      <c r="AH79" s="239"/>
      <c r="AI79" s="239"/>
    </row>
    <row r="80" spans="1:35" s="119" customFormat="1" x14ac:dyDescent="0.2">
      <c r="A80" s="124"/>
      <c r="B80" s="112"/>
      <c r="C80" s="207" t="str">
        <f t="shared" si="6"/>
        <v/>
      </c>
      <c r="D80" s="73"/>
      <c r="E80" s="112"/>
      <c r="F80" s="125"/>
      <c r="G80" s="112"/>
      <c r="H80" s="207" t="str">
        <f t="shared" si="7"/>
        <v/>
      </c>
      <c r="I80" s="125"/>
      <c r="J80" s="112"/>
      <c r="K80" s="207" t="str">
        <f t="shared" si="8"/>
        <v/>
      </c>
      <c r="L80" s="112"/>
      <c r="M80" s="112"/>
      <c r="N80" s="112"/>
      <c r="O80" s="112"/>
      <c r="P80" s="112"/>
      <c r="Q80" s="125"/>
      <c r="R80" s="112"/>
      <c r="S80" s="112"/>
      <c r="T80" s="112"/>
      <c r="U80" s="112"/>
      <c r="V80" s="112"/>
      <c r="W80" s="112"/>
      <c r="X80" s="112"/>
      <c r="Y80" s="112"/>
      <c r="Z80" s="112"/>
      <c r="AA80" s="112"/>
      <c r="AB80" s="112"/>
      <c r="AC80" s="126"/>
      <c r="AD80" s="239"/>
      <c r="AE80" s="239"/>
      <c r="AF80" s="239"/>
      <c r="AG80" s="239"/>
      <c r="AH80" s="239"/>
      <c r="AI80" s="239"/>
    </row>
    <row r="81" spans="1:35" s="119" customFormat="1" x14ac:dyDescent="0.2">
      <c r="A81" s="124"/>
      <c r="B81" s="112"/>
      <c r="C81" s="207" t="str">
        <f t="shared" si="6"/>
        <v/>
      </c>
      <c r="D81" s="73"/>
      <c r="E81" s="112"/>
      <c r="F81" s="125"/>
      <c r="G81" s="112"/>
      <c r="H81" s="207" t="str">
        <f t="shared" si="7"/>
        <v/>
      </c>
      <c r="I81" s="125"/>
      <c r="J81" s="112"/>
      <c r="K81" s="207" t="str">
        <f t="shared" si="8"/>
        <v/>
      </c>
      <c r="L81" s="112"/>
      <c r="M81" s="112"/>
      <c r="N81" s="112"/>
      <c r="O81" s="112"/>
      <c r="P81" s="112"/>
      <c r="Q81" s="125"/>
      <c r="R81" s="112"/>
      <c r="S81" s="112"/>
      <c r="T81" s="112"/>
      <c r="U81" s="112"/>
      <c r="V81" s="112"/>
      <c r="W81" s="112"/>
      <c r="X81" s="112"/>
      <c r="Y81" s="112"/>
      <c r="Z81" s="112"/>
      <c r="AA81" s="112"/>
      <c r="AB81" s="112"/>
      <c r="AC81" s="126"/>
      <c r="AD81" s="239"/>
      <c r="AE81" s="239"/>
      <c r="AF81" s="239"/>
      <c r="AG81" s="239"/>
      <c r="AH81" s="239"/>
      <c r="AI81" s="239"/>
    </row>
    <row r="82" spans="1:35" s="119" customFormat="1" x14ac:dyDescent="0.2">
      <c r="A82" s="124"/>
      <c r="B82" s="112"/>
      <c r="C82" s="207" t="str">
        <f t="shared" si="6"/>
        <v/>
      </c>
      <c r="D82" s="73"/>
      <c r="E82" s="112"/>
      <c r="F82" s="125"/>
      <c r="G82" s="112"/>
      <c r="H82" s="207" t="str">
        <f t="shared" si="7"/>
        <v/>
      </c>
      <c r="I82" s="125"/>
      <c r="J82" s="112"/>
      <c r="K82" s="207" t="str">
        <f t="shared" si="8"/>
        <v/>
      </c>
      <c r="L82" s="112"/>
      <c r="M82" s="112"/>
      <c r="N82" s="112"/>
      <c r="O82" s="112"/>
      <c r="P82" s="112"/>
      <c r="Q82" s="125"/>
      <c r="R82" s="112"/>
      <c r="S82" s="112"/>
      <c r="T82" s="112"/>
      <c r="U82" s="112"/>
      <c r="V82" s="112"/>
      <c r="W82" s="112"/>
      <c r="X82" s="112"/>
      <c r="Y82" s="112"/>
      <c r="Z82" s="112"/>
      <c r="AA82" s="112"/>
      <c r="AB82" s="112"/>
      <c r="AC82" s="126"/>
      <c r="AD82" s="239"/>
      <c r="AE82" s="239"/>
      <c r="AF82" s="239"/>
      <c r="AG82" s="239"/>
      <c r="AH82" s="239"/>
      <c r="AI82" s="239"/>
    </row>
    <row r="83" spans="1:35" s="119" customFormat="1" x14ac:dyDescent="0.2">
      <c r="A83" s="124"/>
      <c r="B83" s="112"/>
      <c r="C83" s="207" t="str">
        <f t="shared" si="6"/>
        <v/>
      </c>
      <c r="D83" s="73"/>
      <c r="E83" s="112"/>
      <c r="F83" s="125"/>
      <c r="G83" s="112"/>
      <c r="H83" s="207" t="str">
        <f t="shared" si="7"/>
        <v/>
      </c>
      <c r="I83" s="125"/>
      <c r="J83" s="112"/>
      <c r="K83" s="207" t="str">
        <f t="shared" si="8"/>
        <v/>
      </c>
      <c r="L83" s="112"/>
      <c r="M83" s="112"/>
      <c r="N83" s="112"/>
      <c r="O83" s="112"/>
      <c r="P83" s="112"/>
      <c r="Q83" s="125"/>
      <c r="R83" s="112"/>
      <c r="S83" s="112"/>
      <c r="T83" s="112"/>
      <c r="U83" s="112"/>
      <c r="V83" s="112"/>
      <c r="W83" s="112"/>
      <c r="X83" s="112"/>
      <c r="Y83" s="112"/>
      <c r="Z83" s="112"/>
      <c r="AA83" s="112"/>
      <c r="AB83" s="112"/>
      <c r="AC83" s="126"/>
      <c r="AD83" s="239"/>
      <c r="AE83" s="239"/>
      <c r="AF83" s="239"/>
      <c r="AG83" s="239"/>
      <c r="AH83" s="239"/>
      <c r="AI83" s="239"/>
    </row>
    <row r="84" spans="1:35" s="119" customFormat="1" x14ac:dyDescent="0.2">
      <c r="A84" s="124"/>
      <c r="B84" s="112"/>
      <c r="C84" s="207" t="str">
        <f t="shared" si="6"/>
        <v/>
      </c>
      <c r="D84" s="73"/>
      <c r="E84" s="112"/>
      <c r="F84" s="125"/>
      <c r="G84" s="112"/>
      <c r="H84" s="207" t="str">
        <f t="shared" si="7"/>
        <v/>
      </c>
      <c r="I84" s="125"/>
      <c r="J84" s="112"/>
      <c r="K84" s="207" t="str">
        <f t="shared" si="8"/>
        <v/>
      </c>
      <c r="L84" s="112"/>
      <c r="M84" s="112"/>
      <c r="N84" s="112"/>
      <c r="O84" s="112"/>
      <c r="P84" s="112"/>
      <c r="Q84" s="125"/>
      <c r="R84" s="112"/>
      <c r="S84" s="112"/>
      <c r="T84" s="112"/>
      <c r="U84" s="112"/>
      <c r="V84" s="112"/>
      <c r="W84" s="112"/>
      <c r="X84" s="112"/>
      <c r="Y84" s="112"/>
      <c r="Z84" s="112"/>
      <c r="AA84" s="112"/>
      <c r="AB84" s="112"/>
      <c r="AC84" s="126"/>
      <c r="AD84" s="239"/>
      <c r="AE84" s="239"/>
      <c r="AF84" s="239"/>
      <c r="AG84" s="239"/>
      <c r="AH84" s="239"/>
      <c r="AI84" s="239"/>
    </row>
    <row r="85" spans="1:35" s="119" customFormat="1" x14ac:dyDescent="0.2">
      <c r="A85" s="124"/>
      <c r="B85" s="112"/>
      <c r="C85" s="207" t="str">
        <f t="shared" si="6"/>
        <v/>
      </c>
      <c r="D85" s="73"/>
      <c r="E85" s="112"/>
      <c r="F85" s="125"/>
      <c r="G85" s="112"/>
      <c r="H85" s="207" t="str">
        <f t="shared" si="7"/>
        <v/>
      </c>
      <c r="I85" s="125"/>
      <c r="J85" s="112"/>
      <c r="K85" s="207" t="str">
        <f t="shared" si="8"/>
        <v/>
      </c>
      <c r="L85" s="112"/>
      <c r="M85" s="112"/>
      <c r="N85" s="112"/>
      <c r="O85" s="112"/>
      <c r="P85" s="112"/>
      <c r="Q85" s="125"/>
      <c r="R85" s="112"/>
      <c r="S85" s="112"/>
      <c r="T85" s="112"/>
      <c r="U85" s="112"/>
      <c r="V85" s="112"/>
      <c r="W85" s="112"/>
      <c r="X85" s="112"/>
      <c r="Y85" s="112"/>
      <c r="Z85" s="112"/>
      <c r="AA85" s="112"/>
      <c r="AB85" s="112"/>
      <c r="AC85" s="126"/>
      <c r="AD85" s="239"/>
      <c r="AE85" s="239"/>
      <c r="AF85" s="239"/>
      <c r="AG85" s="239"/>
      <c r="AH85" s="239"/>
      <c r="AI85" s="239"/>
    </row>
    <row r="86" spans="1:35" s="119" customFormat="1" x14ac:dyDescent="0.2">
      <c r="A86" s="124"/>
      <c r="B86" s="112"/>
      <c r="C86" s="207" t="str">
        <f t="shared" si="6"/>
        <v/>
      </c>
      <c r="D86" s="73"/>
      <c r="E86" s="112"/>
      <c r="F86" s="125"/>
      <c r="G86" s="112"/>
      <c r="H86" s="207" t="str">
        <f t="shared" si="7"/>
        <v/>
      </c>
      <c r="I86" s="125"/>
      <c r="J86" s="112"/>
      <c r="K86" s="207" t="str">
        <f t="shared" si="8"/>
        <v/>
      </c>
      <c r="L86" s="112"/>
      <c r="M86" s="112"/>
      <c r="N86" s="112"/>
      <c r="O86" s="112"/>
      <c r="P86" s="112"/>
      <c r="Q86" s="125"/>
      <c r="R86" s="112"/>
      <c r="S86" s="112"/>
      <c r="T86" s="112"/>
      <c r="U86" s="112"/>
      <c r="V86" s="112"/>
      <c r="W86" s="112"/>
      <c r="X86" s="112"/>
      <c r="Y86" s="112"/>
      <c r="Z86" s="112"/>
      <c r="AA86" s="112"/>
      <c r="AB86" s="112"/>
      <c r="AC86" s="126"/>
      <c r="AD86" s="239"/>
      <c r="AE86" s="239"/>
      <c r="AF86" s="239"/>
      <c r="AG86" s="239"/>
      <c r="AH86" s="239"/>
      <c r="AI86" s="239"/>
    </row>
    <row r="87" spans="1:35" s="119" customFormat="1" x14ac:dyDescent="0.2">
      <c r="A87" s="124"/>
      <c r="B87" s="112"/>
      <c r="C87" s="207" t="str">
        <f t="shared" si="6"/>
        <v/>
      </c>
      <c r="D87" s="73"/>
      <c r="E87" s="112"/>
      <c r="F87" s="125"/>
      <c r="G87" s="112"/>
      <c r="H87" s="207" t="str">
        <f t="shared" si="7"/>
        <v/>
      </c>
      <c r="I87" s="125"/>
      <c r="J87" s="112"/>
      <c r="K87" s="207" t="str">
        <f t="shared" si="8"/>
        <v/>
      </c>
      <c r="L87" s="112"/>
      <c r="M87" s="112"/>
      <c r="N87" s="112"/>
      <c r="O87" s="112"/>
      <c r="P87" s="112"/>
      <c r="Q87" s="125"/>
      <c r="R87" s="112"/>
      <c r="S87" s="112"/>
      <c r="T87" s="112"/>
      <c r="U87" s="112"/>
      <c r="V87" s="112"/>
      <c r="W87" s="112"/>
      <c r="X87" s="112"/>
      <c r="Y87" s="112"/>
      <c r="Z87" s="112"/>
      <c r="AA87" s="112"/>
      <c r="AB87" s="112"/>
      <c r="AC87" s="126"/>
      <c r="AD87" s="239"/>
      <c r="AE87" s="239"/>
      <c r="AF87" s="239"/>
      <c r="AG87" s="239"/>
      <c r="AH87" s="239"/>
      <c r="AI87" s="239"/>
    </row>
    <row r="88" spans="1:35" s="119" customFormat="1" x14ac:dyDescent="0.2">
      <c r="A88" s="124"/>
      <c r="B88" s="112"/>
      <c r="C88" s="207" t="str">
        <f t="shared" si="6"/>
        <v/>
      </c>
      <c r="D88" s="73"/>
      <c r="E88" s="112"/>
      <c r="F88" s="125"/>
      <c r="G88" s="112"/>
      <c r="H88" s="207" t="str">
        <f t="shared" si="7"/>
        <v/>
      </c>
      <c r="I88" s="125"/>
      <c r="J88" s="112"/>
      <c r="K88" s="207" t="str">
        <f t="shared" si="8"/>
        <v/>
      </c>
      <c r="L88" s="112"/>
      <c r="M88" s="112"/>
      <c r="N88" s="112"/>
      <c r="O88" s="112"/>
      <c r="P88" s="112"/>
      <c r="Q88" s="125"/>
      <c r="R88" s="112"/>
      <c r="S88" s="112"/>
      <c r="T88" s="112"/>
      <c r="U88" s="112"/>
      <c r="V88" s="112"/>
      <c r="W88" s="112"/>
      <c r="X88" s="112"/>
      <c r="Y88" s="112"/>
      <c r="Z88" s="112"/>
      <c r="AA88" s="112"/>
      <c r="AB88" s="112"/>
      <c r="AC88" s="126"/>
      <c r="AD88" s="239"/>
      <c r="AE88" s="239"/>
      <c r="AF88" s="239"/>
      <c r="AG88" s="239"/>
      <c r="AH88" s="239"/>
      <c r="AI88" s="239"/>
    </row>
    <row r="89" spans="1:35" s="119" customFormat="1" x14ac:dyDescent="0.2">
      <c r="A89" s="124"/>
      <c r="B89" s="112"/>
      <c r="C89" s="207" t="str">
        <f t="shared" si="6"/>
        <v/>
      </c>
      <c r="D89" s="73"/>
      <c r="E89" s="112"/>
      <c r="F89" s="125"/>
      <c r="G89" s="112"/>
      <c r="H89" s="207" t="str">
        <f t="shared" si="7"/>
        <v/>
      </c>
      <c r="I89" s="125"/>
      <c r="J89" s="112"/>
      <c r="K89" s="207" t="str">
        <f t="shared" si="8"/>
        <v/>
      </c>
      <c r="L89" s="112"/>
      <c r="M89" s="112"/>
      <c r="N89" s="112"/>
      <c r="O89" s="112"/>
      <c r="P89" s="112"/>
      <c r="Q89" s="125"/>
      <c r="R89" s="112"/>
      <c r="S89" s="112"/>
      <c r="T89" s="112"/>
      <c r="U89" s="112"/>
      <c r="V89" s="112"/>
      <c r="W89" s="112"/>
      <c r="X89" s="112"/>
      <c r="Y89" s="112"/>
      <c r="Z89" s="112"/>
      <c r="AA89" s="112"/>
      <c r="AB89" s="112"/>
      <c r="AC89" s="126"/>
      <c r="AD89" s="239"/>
      <c r="AE89" s="239"/>
      <c r="AF89" s="239"/>
      <c r="AG89" s="239"/>
      <c r="AH89" s="239"/>
      <c r="AI89" s="239"/>
    </row>
    <row r="90" spans="1:35" s="119" customFormat="1" x14ac:dyDescent="0.2">
      <c r="A90" s="124"/>
      <c r="B90" s="112"/>
      <c r="C90" s="207" t="str">
        <f t="shared" si="6"/>
        <v/>
      </c>
      <c r="D90" s="73"/>
      <c r="E90" s="112"/>
      <c r="F90" s="125"/>
      <c r="G90" s="112"/>
      <c r="H90" s="207" t="str">
        <f t="shared" si="7"/>
        <v/>
      </c>
      <c r="I90" s="125"/>
      <c r="J90" s="112"/>
      <c r="K90" s="207" t="str">
        <f t="shared" si="8"/>
        <v/>
      </c>
      <c r="L90" s="112"/>
      <c r="M90" s="112"/>
      <c r="N90" s="112"/>
      <c r="O90" s="112"/>
      <c r="P90" s="112"/>
      <c r="Q90" s="125"/>
      <c r="R90" s="112"/>
      <c r="S90" s="112"/>
      <c r="T90" s="112"/>
      <c r="U90" s="112"/>
      <c r="V90" s="112"/>
      <c r="W90" s="112"/>
      <c r="X90" s="112"/>
      <c r="Y90" s="112"/>
      <c r="Z90" s="112"/>
      <c r="AA90" s="112"/>
      <c r="AB90" s="112"/>
      <c r="AC90" s="126"/>
      <c r="AD90" s="239"/>
      <c r="AE90" s="239"/>
      <c r="AF90" s="239"/>
      <c r="AG90" s="239"/>
      <c r="AH90" s="239"/>
      <c r="AI90" s="239"/>
    </row>
    <row r="91" spans="1:35" s="119" customFormat="1" x14ac:dyDescent="0.2">
      <c r="A91" s="124"/>
      <c r="B91" s="112"/>
      <c r="C91" s="207" t="str">
        <f t="shared" si="6"/>
        <v/>
      </c>
      <c r="D91" s="73"/>
      <c r="E91" s="112"/>
      <c r="F91" s="125"/>
      <c r="G91" s="112"/>
      <c r="H91" s="207" t="str">
        <f t="shared" si="7"/>
        <v/>
      </c>
      <c r="I91" s="125"/>
      <c r="J91" s="112"/>
      <c r="K91" s="207" t="str">
        <f t="shared" si="8"/>
        <v/>
      </c>
      <c r="L91" s="112"/>
      <c r="M91" s="112"/>
      <c r="N91" s="112"/>
      <c r="O91" s="112"/>
      <c r="P91" s="112"/>
      <c r="Q91" s="125"/>
      <c r="R91" s="112"/>
      <c r="S91" s="112"/>
      <c r="T91" s="112"/>
      <c r="U91" s="112"/>
      <c r="V91" s="112"/>
      <c r="W91" s="112"/>
      <c r="X91" s="112"/>
      <c r="Y91" s="112"/>
      <c r="Z91" s="112"/>
      <c r="AA91" s="112"/>
      <c r="AB91" s="112"/>
      <c r="AC91" s="126"/>
      <c r="AD91" s="239"/>
      <c r="AE91" s="239"/>
      <c r="AF91" s="239"/>
      <c r="AG91" s="239"/>
      <c r="AH91" s="239"/>
      <c r="AI91" s="239"/>
    </row>
    <row r="92" spans="1:35" s="119" customFormat="1" x14ac:dyDescent="0.2">
      <c r="A92" s="124"/>
      <c r="B92" s="112"/>
      <c r="C92" s="207" t="str">
        <f t="shared" si="6"/>
        <v/>
      </c>
      <c r="D92" s="73"/>
      <c r="E92" s="112"/>
      <c r="F92" s="125"/>
      <c r="G92" s="112"/>
      <c r="H92" s="207" t="str">
        <f t="shared" si="7"/>
        <v/>
      </c>
      <c r="I92" s="125"/>
      <c r="J92" s="112"/>
      <c r="K92" s="207" t="str">
        <f t="shared" si="8"/>
        <v/>
      </c>
      <c r="L92" s="112"/>
      <c r="M92" s="112"/>
      <c r="N92" s="112"/>
      <c r="O92" s="112"/>
      <c r="P92" s="112"/>
      <c r="Q92" s="125"/>
      <c r="R92" s="112"/>
      <c r="S92" s="112"/>
      <c r="T92" s="112"/>
      <c r="U92" s="112"/>
      <c r="V92" s="112"/>
      <c r="W92" s="112"/>
      <c r="X92" s="112"/>
      <c r="Y92" s="112"/>
      <c r="Z92" s="112"/>
      <c r="AA92" s="112"/>
      <c r="AB92" s="112"/>
      <c r="AC92" s="126"/>
      <c r="AD92" s="239"/>
      <c r="AE92" s="239"/>
      <c r="AF92" s="239"/>
      <c r="AG92" s="239"/>
      <c r="AH92" s="239"/>
      <c r="AI92" s="239"/>
    </row>
    <row r="93" spans="1:35" s="119" customFormat="1" x14ac:dyDescent="0.2">
      <c r="A93" s="124"/>
      <c r="B93" s="112"/>
      <c r="C93" s="207" t="str">
        <f t="shared" si="6"/>
        <v/>
      </c>
      <c r="D93" s="73"/>
      <c r="E93" s="112"/>
      <c r="F93" s="125"/>
      <c r="G93" s="112"/>
      <c r="H93" s="207" t="str">
        <f t="shared" si="7"/>
        <v/>
      </c>
      <c r="I93" s="125"/>
      <c r="J93" s="112"/>
      <c r="K93" s="207" t="str">
        <f t="shared" si="8"/>
        <v/>
      </c>
      <c r="L93" s="112"/>
      <c r="M93" s="112"/>
      <c r="N93" s="112"/>
      <c r="O93" s="112"/>
      <c r="P93" s="112"/>
      <c r="Q93" s="125"/>
      <c r="R93" s="112"/>
      <c r="S93" s="112"/>
      <c r="T93" s="112"/>
      <c r="U93" s="112"/>
      <c r="V93" s="112"/>
      <c r="W93" s="112"/>
      <c r="X93" s="112"/>
      <c r="Y93" s="112"/>
      <c r="Z93" s="112"/>
      <c r="AA93" s="112"/>
      <c r="AB93" s="112"/>
      <c r="AC93" s="126"/>
      <c r="AD93" s="239"/>
      <c r="AE93" s="239"/>
      <c r="AF93" s="239"/>
      <c r="AG93" s="239"/>
      <c r="AH93" s="239"/>
      <c r="AI93" s="239"/>
    </row>
    <row r="94" spans="1:35" s="119" customFormat="1" x14ac:dyDescent="0.2">
      <c r="A94" s="124"/>
      <c r="B94" s="112"/>
      <c r="C94" s="207" t="str">
        <f t="shared" si="6"/>
        <v/>
      </c>
      <c r="D94" s="73"/>
      <c r="E94" s="112"/>
      <c r="F94" s="125"/>
      <c r="G94" s="112"/>
      <c r="H94" s="207" t="str">
        <f t="shared" si="7"/>
        <v/>
      </c>
      <c r="I94" s="125"/>
      <c r="J94" s="112"/>
      <c r="K94" s="207" t="str">
        <f t="shared" si="8"/>
        <v/>
      </c>
      <c r="L94" s="112"/>
      <c r="M94" s="112"/>
      <c r="N94" s="112"/>
      <c r="O94" s="112"/>
      <c r="P94" s="112"/>
      <c r="Q94" s="125"/>
      <c r="R94" s="112"/>
      <c r="S94" s="112"/>
      <c r="T94" s="112"/>
      <c r="U94" s="112"/>
      <c r="V94" s="112"/>
      <c r="W94" s="112"/>
      <c r="X94" s="112"/>
      <c r="Y94" s="112"/>
      <c r="Z94" s="112"/>
      <c r="AA94" s="112"/>
      <c r="AB94" s="112"/>
      <c r="AC94" s="126"/>
      <c r="AD94" s="239"/>
      <c r="AE94" s="239"/>
      <c r="AF94" s="239"/>
      <c r="AG94" s="239"/>
      <c r="AH94" s="239"/>
      <c r="AI94" s="239"/>
    </row>
    <row r="95" spans="1:35" s="119" customFormat="1" x14ac:dyDescent="0.2">
      <c r="A95" s="124"/>
      <c r="B95" s="112"/>
      <c r="C95" s="207" t="str">
        <f t="shared" si="6"/>
        <v/>
      </c>
      <c r="D95" s="73"/>
      <c r="E95" s="112"/>
      <c r="F95" s="125"/>
      <c r="G95" s="112"/>
      <c r="H95" s="207" t="str">
        <f t="shared" si="7"/>
        <v/>
      </c>
      <c r="I95" s="125"/>
      <c r="J95" s="112"/>
      <c r="K95" s="207" t="str">
        <f t="shared" si="8"/>
        <v/>
      </c>
      <c r="L95" s="112"/>
      <c r="M95" s="112"/>
      <c r="N95" s="112"/>
      <c r="O95" s="112"/>
      <c r="P95" s="112"/>
      <c r="Q95" s="125"/>
      <c r="R95" s="112"/>
      <c r="S95" s="112"/>
      <c r="T95" s="112"/>
      <c r="U95" s="112"/>
      <c r="V95" s="112"/>
      <c r="W95" s="112"/>
      <c r="X95" s="112"/>
      <c r="Y95" s="112"/>
      <c r="Z95" s="112"/>
      <c r="AA95" s="112"/>
      <c r="AB95" s="112"/>
      <c r="AC95" s="126"/>
      <c r="AD95" s="239"/>
      <c r="AE95" s="239"/>
      <c r="AF95" s="239"/>
      <c r="AG95" s="239"/>
      <c r="AH95" s="239"/>
      <c r="AI95" s="239"/>
    </row>
    <row r="96" spans="1:35" s="119" customFormat="1" x14ac:dyDescent="0.2">
      <c r="A96" s="124"/>
      <c r="B96" s="112"/>
      <c r="C96" s="207" t="str">
        <f t="shared" si="6"/>
        <v/>
      </c>
      <c r="D96" s="73"/>
      <c r="E96" s="112"/>
      <c r="F96" s="125"/>
      <c r="G96" s="112"/>
      <c r="H96" s="207" t="str">
        <f t="shared" si="7"/>
        <v/>
      </c>
      <c r="I96" s="125"/>
      <c r="J96" s="112"/>
      <c r="K96" s="207" t="str">
        <f t="shared" si="8"/>
        <v/>
      </c>
      <c r="L96" s="112"/>
      <c r="M96" s="112"/>
      <c r="N96" s="112"/>
      <c r="O96" s="112"/>
      <c r="P96" s="112"/>
      <c r="Q96" s="125"/>
      <c r="R96" s="112"/>
      <c r="S96" s="112"/>
      <c r="T96" s="112"/>
      <c r="U96" s="112"/>
      <c r="V96" s="112"/>
      <c r="W96" s="112"/>
      <c r="X96" s="112"/>
      <c r="Y96" s="112"/>
      <c r="Z96" s="112"/>
      <c r="AA96" s="112"/>
      <c r="AB96" s="112"/>
      <c r="AC96" s="126"/>
      <c r="AD96" s="239"/>
      <c r="AE96" s="239"/>
      <c r="AF96" s="239"/>
      <c r="AG96" s="239"/>
      <c r="AH96" s="239"/>
      <c r="AI96" s="239"/>
    </row>
    <row r="97" spans="1:35" s="119" customFormat="1" x14ac:dyDescent="0.2">
      <c r="A97" s="124"/>
      <c r="B97" s="112"/>
      <c r="C97" s="207" t="str">
        <f t="shared" si="6"/>
        <v/>
      </c>
      <c r="D97" s="73"/>
      <c r="E97" s="112"/>
      <c r="F97" s="125"/>
      <c r="G97" s="112"/>
      <c r="H97" s="207" t="str">
        <f t="shared" si="7"/>
        <v/>
      </c>
      <c r="I97" s="125"/>
      <c r="J97" s="112"/>
      <c r="K97" s="207" t="str">
        <f t="shared" si="8"/>
        <v/>
      </c>
      <c r="L97" s="112"/>
      <c r="M97" s="112"/>
      <c r="N97" s="112"/>
      <c r="O97" s="112"/>
      <c r="P97" s="112"/>
      <c r="Q97" s="125"/>
      <c r="R97" s="112"/>
      <c r="S97" s="112"/>
      <c r="T97" s="112"/>
      <c r="U97" s="112"/>
      <c r="V97" s="112"/>
      <c r="W97" s="112"/>
      <c r="X97" s="112"/>
      <c r="Y97" s="112"/>
      <c r="Z97" s="112"/>
      <c r="AA97" s="112"/>
      <c r="AB97" s="112"/>
      <c r="AC97" s="126"/>
      <c r="AD97" s="239"/>
      <c r="AE97" s="239"/>
      <c r="AF97" s="239"/>
      <c r="AG97" s="239"/>
      <c r="AH97" s="239"/>
      <c r="AI97" s="239"/>
    </row>
    <row r="98" spans="1:35" s="119" customFormat="1" x14ac:dyDescent="0.2">
      <c r="A98" s="124"/>
      <c r="B98" s="112"/>
      <c r="C98" s="207" t="str">
        <f t="shared" si="6"/>
        <v/>
      </c>
      <c r="D98" s="73"/>
      <c r="E98" s="112"/>
      <c r="F98" s="125"/>
      <c r="G98" s="112"/>
      <c r="H98" s="207" t="str">
        <f t="shared" si="7"/>
        <v/>
      </c>
      <c r="I98" s="125"/>
      <c r="J98" s="112"/>
      <c r="K98" s="207" t="str">
        <f t="shared" si="8"/>
        <v/>
      </c>
      <c r="L98" s="112"/>
      <c r="M98" s="112"/>
      <c r="N98" s="112"/>
      <c r="O98" s="112"/>
      <c r="P98" s="112"/>
      <c r="Q98" s="125"/>
      <c r="R98" s="112"/>
      <c r="S98" s="112"/>
      <c r="T98" s="112"/>
      <c r="U98" s="112"/>
      <c r="V98" s="112"/>
      <c r="W98" s="112"/>
      <c r="X98" s="112"/>
      <c r="Y98" s="112"/>
      <c r="Z98" s="112"/>
      <c r="AA98" s="112"/>
      <c r="AB98" s="112"/>
      <c r="AC98" s="126"/>
      <c r="AD98" s="239"/>
      <c r="AE98" s="239"/>
      <c r="AF98" s="239"/>
      <c r="AG98" s="239"/>
      <c r="AH98" s="239"/>
      <c r="AI98" s="239"/>
    </row>
    <row r="99" spans="1:35" s="119" customFormat="1" x14ac:dyDescent="0.2">
      <c r="A99" s="124"/>
      <c r="B99" s="112"/>
      <c r="C99" s="207" t="str">
        <f t="shared" si="6"/>
        <v/>
      </c>
      <c r="D99" s="73"/>
      <c r="E99" s="112"/>
      <c r="F99" s="125"/>
      <c r="G99" s="112"/>
      <c r="H99" s="207" t="str">
        <f t="shared" si="7"/>
        <v/>
      </c>
      <c r="I99" s="125"/>
      <c r="J99" s="112"/>
      <c r="K99" s="207" t="str">
        <f t="shared" si="8"/>
        <v/>
      </c>
      <c r="L99" s="112"/>
      <c r="M99" s="112"/>
      <c r="N99" s="112"/>
      <c r="O99" s="112"/>
      <c r="P99" s="112"/>
      <c r="Q99" s="125"/>
      <c r="R99" s="112"/>
      <c r="S99" s="112"/>
      <c r="T99" s="112"/>
      <c r="U99" s="112"/>
      <c r="V99" s="112"/>
      <c r="W99" s="112"/>
      <c r="X99" s="112"/>
      <c r="Y99" s="112"/>
      <c r="Z99" s="112"/>
      <c r="AA99" s="112"/>
      <c r="AB99" s="112"/>
      <c r="AC99" s="126"/>
      <c r="AD99" s="239"/>
      <c r="AE99" s="239"/>
      <c r="AF99" s="239"/>
      <c r="AG99" s="239"/>
      <c r="AH99" s="239"/>
      <c r="AI99" s="239"/>
    </row>
    <row r="100" spans="1:35" s="119" customFormat="1" x14ac:dyDescent="0.2">
      <c r="A100" s="124"/>
      <c r="B100" s="112"/>
      <c r="C100" s="207" t="str">
        <f t="shared" si="6"/>
        <v/>
      </c>
      <c r="D100" s="73"/>
      <c r="E100" s="112"/>
      <c r="F100" s="125"/>
      <c r="G100" s="112"/>
      <c r="H100" s="207" t="str">
        <f t="shared" si="7"/>
        <v/>
      </c>
      <c r="I100" s="125"/>
      <c r="J100" s="112"/>
      <c r="K100" s="207" t="str">
        <f t="shared" si="8"/>
        <v/>
      </c>
      <c r="L100" s="112"/>
      <c r="M100" s="112"/>
      <c r="N100" s="112"/>
      <c r="O100" s="112"/>
      <c r="P100" s="112"/>
      <c r="Q100" s="125"/>
      <c r="R100" s="112"/>
      <c r="S100" s="112"/>
      <c r="T100" s="112"/>
      <c r="U100" s="112"/>
      <c r="V100" s="112"/>
      <c r="W100" s="112"/>
      <c r="X100" s="112"/>
      <c r="Y100" s="112"/>
      <c r="Z100" s="112"/>
      <c r="AA100" s="112"/>
      <c r="AB100" s="112"/>
      <c r="AC100" s="126"/>
      <c r="AD100" s="239"/>
      <c r="AE100" s="239"/>
      <c r="AF100" s="239"/>
      <c r="AG100" s="239"/>
      <c r="AH100" s="239"/>
      <c r="AI100" s="239"/>
    </row>
    <row r="101" spans="1:35" s="119" customFormat="1" x14ac:dyDescent="0.2">
      <c r="A101" s="124"/>
      <c r="B101" s="112"/>
      <c r="C101" s="207" t="str">
        <f t="shared" si="6"/>
        <v/>
      </c>
      <c r="D101" s="73"/>
      <c r="E101" s="112"/>
      <c r="F101" s="125"/>
      <c r="G101" s="112"/>
      <c r="H101" s="207" t="str">
        <f t="shared" si="7"/>
        <v/>
      </c>
      <c r="I101" s="125"/>
      <c r="J101" s="112"/>
      <c r="K101" s="207" t="str">
        <f t="shared" si="8"/>
        <v/>
      </c>
      <c r="L101" s="112"/>
      <c r="M101" s="112"/>
      <c r="N101" s="112"/>
      <c r="O101" s="112"/>
      <c r="P101" s="112"/>
      <c r="Q101" s="125"/>
      <c r="R101" s="112"/>
      <c r="S101" s="112"/>
      <c r="T101" s="112"/>
      <c r="U101" s="112"/>
      <c r="V101" s="112"/>
      <c r="W101" s="112"/>
      <c r="X101" s="112"/>
      <c r="Y101" s="112"/>
      <c r="Z101" s="112"/>
      <c r="AA101" s="112"/>
      <c r="AB101" s="112"/>
      <c r="AC101" s="126"/>
      <c r="AD101" s="239"/>
      <c r="AE101" s="239"/>
      <c r="AF101" s="239"/>
      <c r="AG101" s="239"/>
      <c r="AH101" s="239"/>
      <c r="AI101" s="239"/>
    </row>
    <row r="102" spans="1:35" s="119" customFormat="1" x14ac:dyDescent="0.2">
      <c r="A102" s="124"/>
      <c r="B102" s="112"/>
      <c r="C102" s="207" t="str">
        <f t="shared" si="6"/>
        <v/>
      </c>
      <c r="D102" s="73"/>
      <c r="E102" s="112"/>
      <c r="F102" s="125"/>
      <c r="G102" s="112"/>
      <c r="H102" s="207" t="str">
        <f t="shared" si="7"/>
        <v/>
      </c>
      <c r="I102" s="125"/>
      <c r="J102" s="112"/>
      <c r="K102" s="207" t="str">
        <f t="shared" si="8"/>
        <v/>
      </c>
      <c r="L102" s="112"/>
      <c r="M102" s="112"/>
      <c r="N102" s="112"/>
      <c r="O102" s="112"/>
      <c r="P102" s="112"/>
      <c r="Q102" s="125"/>
      <c r="R102" s="112"/>
      <c r="S102" s="112"/>
      <c r="T102" s="112"/>
      <c r="U102" s="112"/>
      <c r="V102" s="112"/>
      <c r="W102" s="112"/>
      <c r="X102" s="112"/>
      <c r="Y102" s="112"/>
      <c r="Z102" s="112"/>
      <c r="AA102" s="112"/>
      <c r="AB102" s="112"/>
      <c r="AC102" s="126"/>
      <c r="AD102" s="239"/>
      <c r="AE102" s="239"/>
      <c r="AF102" s="239"/>
      <c r="AG102" s="239"/>
      <c r="AH102" s="239"/>
      <c r="AI102" s="239"/>
    </row>
    <row r="103" spans="1:35" s="119" customFormat="1" x14ac:dyDescent="0.2">
      <c r="A103" s="124"/>
      <c r="B103" s="112"/>
      <c r="C103" s="207" t="str">
        <f t="shared" si="6"/>
        <v/>
      </c>
      <c r="D103" s="73"/>
      <c r="E103" s="112"/>
      <c r="F103" s="125"/>
      <c r="G103" s="112"/>
      <c r="H103" s="207" t="str">
        <f t="shared" si="7"/>
        <v/>
      </c>
      <c r="I103" s="125"/>
      <c r="J103" s="112"/>
      <c r="K103" s="207" t="str">
        <f t="shared" si="8"/>
        <v/>
      </c>
      <c r="L103" s="112"/>
      <c r="M103" s="112"/>
      <c r="N103" s="112"/>
      <c r="O103" s="112"/>
      <c r="P103" s="112"/>
      <c r="Q103" s="125"/>
      <c r="R103" s="112"/>
      <c r="S103" s="112"/>
      <c r="T103" s="112"/>
      <c r="U103" s="112"/>
      <c r="V103" s="112"/>
      <c r="W103" s="112"/>
      <c r="X103" s="112"/>
      <c r="Y103" s="112"/>
      <c r="Z103" s="112"/>
      <c r="AA103" s="112"/>
      <c r="AB103" s="112"/>
      <c r="AC103" s="126"/>
      <c r="AD103" s="239"/>
      <c r="AE103" s="239"/>
      <c r="AF103" s="239"/>
      <c r="AG103" s="239"/>
      <c r="AH103" s="239"/>
      <c r="AI103" s="239"/>
    </row>
    <row r="104" spans="1:35" s="119" customFormat="1" x14ac:dyDescent="0.2">
      <c r="A104" s="124"/>
      <c r="B104" s="112"/>
      <c r="C104" s="207" t="str">
        <f t="shared" si="6"/>
        <v/>
      </c>
      <c r="D104" s="73"/>
      <c r="E104" s="112"/>
      <c r="F104" s="125"/>
      <c r="G104" s="112"/>
      <c r="H104" s="207" t="str">
        <f t="shared" si="7"/>
        <v/>
      </c>
      <c r="I104" s="125"/>
      <c r="J104" s="112"/>
      <c r="K104" s="207" t="str">
        <f t="shared" si="8"/>
        <v/>
      </c>
      <c r="L104" s="112"/>
      <c r="M104" s="112"/>
      <c r="N104" s="112"/>
      <c r="O104" s="112"/>
      <c r="P104" s="112"/>
      <c r="Q104" s="125"/>
      <c r="R104" s="112"/>
      <c r="S104" s="112"/>
      <c r="T104" s="112"/>
      <c r="U104" s="112"/>
      <c r="V104" s="112"/>
      <c r="W104" s="112"/>
      <c r="X104" s="112"/>
      <c r="Y104" s="112"/>
      <c r="Z104" s="112"/>
      <c r="AA104" s="112"/>
      <c r="AB104" s="112"/>
      <c r="AC104" s="126"/>
      <c r="AD104" s="239"/>
      <c r="AE104" s="239"/>
      <c r="AF104" s="239"/>
      <c r="AG104" s="239"/>
      <c r="AH104" s="239"/>
      <c r="AI104" s="239"/>
    </row>
    <row r="105" spans="1:35" s="119" customFormat="1" x14ac:dyDescent="0.2">
      <c r="A105" s="124"/>
      <c r="B105" s="112"/>
      <c r="C105" s="207" t="str">
        <f t="shared" si="6"/>
        <v/>
      </c>
      <c r="D105" s="73"/>
      <c r="E105" s="112"/>
      <c r="F105" s="125"/>
      <c r="G105" s="112"/>
      <c r="H105" s="207" t="str">
        <f t="shared" si="7"/>
        <v/>
      </c>
      <c r="I105" s="125"/>
      <c r="J105" s="112"/>
      <c r="K105" s="207" t="str">
        <f t="shared" si="8"/>
        <v/>
      </c>
      <c r="L105" s="112"/>
      <c r="M105" s="112"/>
      <c r="N105" s="112"/>
      <c r="O105" s="112"/>
      <c r="P105" s="112"/>
      <c r="Q105" s="125"/>
      <c r="R105" s="112"/>
      <c r="S105" s="112"/>
      <c r="T105" s="112"/>
      <c r="U105" s="112"/>
      <c r="V105" s="112"/>
      <c r="W105" s="112"/>
      <c r="X105" s="112"/>
      <c r="Y105" s="112"/>
      <c r="Z105" s="112"/>
      <c r="AA105" s="112"/>
      <c r="AB105" s="112"/>
      <c r="AC105" s="126"/>
      <c r="AD105" s="239"/>
      <c r="AE105" s="239"/>
      <c r="AF105" s="239"/>
      <c r="AG105" s="239"/>
      <c r="AH105" s="239"/>
      <c r="AI105" s="239"/>
    </row>
    <row r="106" spans="1:35" s="119" customFormat="1" x14ac:dyDescent="0.2">
      <c r="A106" s="124"/>
      <c r="B106" s="112"/>
      <c r="C106" s="207" t="str">
        <f t="shared" si="6"/>
        <v/>
      </c>
      <c r="D106" s="73"/>
      <c r="E106" s="112"/>
      <c r="F106" s="125"/>
      <c r="G106" s="112"/>
      <c r="H106" s="207" t="str">
        <f t="shared" si="7"/>
        <v/>
      </c>
      <c r="I106" s="125"/>
      <c r="J106" s="112"/>
      <c r="K106" s="207" t="str">
        <f t="shared" si="8"/>
        <v/>
      </c>
      <c r="L106" s="112"/>
      <c r="M106" s="112"/>
      <c r="N106" s="112"/>
      <c r="O106" s="112"/>
      <c r="P106" s="112"/>
      <c r="Q106" s="125"/>
      <c r="R106" s="112"/>
      <c r="S106" s="112"/>
      <c r="T106" s="112"/>
      <c r="U106" s="112"/>
      <c r="V106" s="112"/>
      <c r="W106" s="112"/>
      <c r="X106" s="112"/>
      <c r="Y106" s="112"/>
      <c r="Z106" s="112"/>
      <c r="AA106" s="112"/>
      <c r="AB106" s="112"/>
      <c r="AC106" s="126"/>
      <c r="AD106" s="239"/>
      <c r="AE106" s="239"/>
      <c r="AF106" s="239"/>
      <c r="AG106" s="239"/>
      <c r="AH106" s="239"/>
      <c r="AI106" s="239"/>
    </row>
    <row r="107" spans="1:35" s="119" customFormat="1" x14ac:dyDescent="0.2">
      <c r="A107" s="124"/>
      <c r="B107" s="112"/>
      <c r="C107" s="207" t="str">
        <f t="shared" si="6"/>
        <v/>
      </c>
      <c r="D107" s="73"/>
      <c r="E107" s="112"/>
      <c r="F107" s="125"/>
      <c r="G107" s="112"/>
      <c r="H107" s="207" t="str">
        <f t="shared" si="7"/>
        <v/>
      </c>
      <c r="I107" s="125"/>
      <c r="J107" s="112"/>
      <c r="K107" s="207" t="str">
        <f t="shared" si="8"/>
        <v/>
      </c>
      <c r="L107" s="112"/>
      <c r="M107" s="112"/>
      <c r="N107" s="112"/>
      <c r="O107" s="112"/>
      <c r="P107" s="112"/>
      <c r="Q107" s="125"/>
      <c r="R107" s="112"/>
      <c r="S107" s="112"/>
      <c r="T107" s="112"/>
      <c r="U107" s="112"/>
      <c r="V107" s="112"/>
      <c r="W107" s="112"/>
      <c r="X107" s="112"/>
      <c r="Y107" s="112"/>
      <c r="Z107" s="112"/>
      <c r="AA107" s="112"/>
      <c r="AB107" s="112"/>
      <c r="AC107" s="126"/>
      <c r="AD107" s="239"/>
      <c r="AE107" s="239"/>
      <c r="AF107" s="239"/>
      <c r="AG107" s="239"/>
      <c r="AH107" s="239"/>
      <c r="AI107" s="239"/>
    </row>
    <row r="108" spans="1:35" s="119" customFormat="1" x14ac:dyDescent="0.2">
      <c r="A108" s="124"/>
      <c r="B108" s="112"/>
      <c r="C108" s="207" t="str">
        <f t="shared" si="6"/>
        <v/>
      </c>
      <c r="D108" s="73"/>
      <c r="E108" s="112"/>
      <c r="F108" s="125"/>
      <c r="G108" s="112"/>
      <c r="H108" s="207" t="str">
        <f t="shared" si="7"/>
        <v/>
      </c>
      <c r="I108" s="125"/>
      <c r="J108" s="112"/>
      <c r="K108" s="207" t="str">
        <f t="shared" si="8"/>
        <v/>
      </c>
      <c r="L108" s="112"/>
      <c r="M108" s="112"/>
      <c r="N108" s="112"/>
      <c r="O108" s="112"/>
      <c r="P108" s="112"/>
      <c r="Q108" s="125"/>
      <c r="R108" s="112"/>
      <c r="S108" s="112"/>
      <c r="T108" s="112"/>
      <c r="U108" s="112"/>
      <c r="V108" s="112"/>
      <c r="W108" s="112"/>
      <c r="X108" s="112"/>
      <c r="Y108" s="112"/>
      <c r="Z108" s="112"/>
      <c r="AA108" s="112"/>
      <c r="AB108" s="112"/>
      <c r="AC108" s="126"/>
      <c r="AD108" s="239"/>
      <c r="AE108" s="239"/>
      <c r="AF108" s="239"/>
      <c r="AG108" s="239"/>
      <c r="AH108" s="239"/>
      <c r="AI108" s="239"/>
    </row>
    <row r="109" spans="1:35" s="119" customFormat="1" x14ac:dyDescent="0.2">
      <c r="A109" s="124"/>
      <c r="B109" s="112"/>
      <c r="C109" s="207" t="str">
        <f t="shared" si="6"/>
        <v/>
      </c>
      <c r="D109" s="73"/>
      <c r="E109" s="112"/>
      <c r="F109" s="125"/>
      <c r="G109" s="112"/>
      <c r="H109" s="207" t="str">
        <f t="shared" si="7"/>
        <v/>
      </c>
      <c r="I109" s="125"/>
      <c r="J109" s="112"/>
      <c r="K109" s="207" t="str">
        <f t="shared" si="8"/>
        <v/>
      </c>
      <c r="L109" s="112"/>
      <c r="M109" s="112"/>
      <c r="N109" s="112"/>
      <c r="O109" s="112"/>
      <c r="P109" s="112"/>
      <c r="Q109" s="125"/>
      <c r="R109" s="112"/>
      <c r="S109" s="112"/>
      <c r="T109" s="112"/>
      <c r="U109" s="112"/>
      <c r="V109" s="112"/>
      <c r="W109" s="112"/>
      <c r="X109" s="112"/>
      <c r="Y109" s="112"/>
      <c r="Z109" s="112"/>
      <c r="AA109" s="112"/>
      <c r="AB109" s="112"/>
      <c r="AC109" s="126"/>
      <c r="AD109" s="239"/>
      <c r="AE109" s="239"/>
      <c r="AF109" s="239"/>
      <c r="AG109" s="239"/>
      <c r="AH109" s="239"/>
      <c r="AI109" s="239"/>
    </row>
    <row r="110" spans="1:35" s="119" customFormat="1" x14ac:dyDescent="0.2">
      <c r="A110" s="124"/>
      <c r="B110" s="112"/>
      <c r="C110" s="207" t="str">
        <f t="shared" si="6"/>
        <v/>
      </c>
      <c r="D110" s="73"/>
      <c r="E110" s="112"/>
      <c r="F110" s="125"/>
      <c r="G110" s="112"/>
      <c r="H110" s="207" t="str">
        <f t="shared" si="7"/>
        <v/>
      </c>
      <c r="I110" s="125"/>
      <c r="J110" s="112"/>
      <c r="K110" s="207" t="str">
        <f t="shared" si="8"/>
        <v/>
      </c>
      <c r="L110" s="112"/>
      <c r="M110" s="112"/>
      <c r="N110" s="112"/>
      <c r="O110" s="112"/>
      <c r="P110" s="112"/>
      <c r="Q110" s="125"/>
      <c r="R110" s="112"/>
      <c r="S110" s="112"/>
      <c r="T110" s="112"/>
      <c r="U110" s="112"/>
      <c r="V110" s="112"/>
      <c r="W110" s="112"/>
      <c r="X110" s="112"/>
      <c r="Y110" s="112"/>
      <c r="Z110" s="112"/>
      <c r="AA110" s="112"/>
      <c r="AB110" s="112"/>
      <c r="AC110" s="126"/>
      <c r="AD110" s="239"/>
      <c r="AE110" s="239"/>
      <c r="AF110" s="239"/>
      <c r="AG110" s="239"/>
      <c r="AH110" s="239"/>
      <c r="AI110" s="239"/>
    </row>
    <row r="111" spans="1:35" s="119" customFormat="1" x14ac:dyDescent="0.2">
      <c r="A111" s="124"/>
      <c r="B111" s="112"/>
      <c r="C111" s="207" t="str">
        <f t="shared" si="6"/>
        <v/>
      </c>
      <c r="D111" s="73"/>
      <c r="E111" s="112"/>
      <c r="F111" s="125"/>
      <c r="G111" s="112"/>
      <c r="H111" s="207" t="str">
        <f t="shared" si="7"/>
        <v/>
      </c>
      <c r="I111" s="125"/>
      <c r="J111" s="112"/>
      <c r="K111" s="207" t="str">
        <f t="shared" si="8"/>
        <v/>
      </c>
      <c r="L111" s="112"/>
      <c r="M111" s="112"/>
      <c r="N111" s="112"/>
      <c r="O111" s="112"/>
      <c r="P111" s="112"/>
      <c r="Q111" s="125"/>
      <c r="R111" s="112"/>
      <c r="S111" s="112"/>
      <c r="T111" s="112"/>
      <c r="U111" s="112"/>
      <c r="V111" s="112"/>
      <c r="W111" s="112"/>
      <c r="X111" s="112"/>
      <c r="Y111" s="112"/>
      <c r="Z111" s="112"/>
      <c r="AA111" s="112"/>
      <c r="AB111" s="112"/>
      <c r="AC111" s="126"/>
      <c r="AD111" s="239"/>
      <c r="AE111" s="239"/>
      <c r="AF111" s="239"/>
      <c r="AG111" s="239"/>
      <c r="AH111" s="239"/>
      <c r="AI111" s="239"/>
    </row>
    <row r="112" spans="1:35" s="119" customFormat="1" x14ac:dyDescent="0.2">
      <c r="A112" s="124"/>
      <c r="B112" s="112"/>
      <c r="C112" s="207" t="str">
        <f t="shared" si="6"/>
        <v/>
      </c>
      <c r="D112" s="73"/>
      <c r="E112" s="112"/>
      <c r="F112" s="125"/>
      <c r="G112" s="112"/>
      <c r="H112" s="207" t="str">
        <f t="shared" si="7"/>
        <v/>
      </c>
      <c r="I112" s="125"/>
      <c r="J112" s="112"/>
      <c r="K112" s="207" t="str">
        <f t="shared" si="8"/>
        <v/>
      </c>
      <c r="L112" s="112"/>
      <c r="M112" s="112"/>
      <c r="N112" s="112"/>
      <c r="O112" s="112"/>
      <c r="P112" s="112"/>
      <c r="Q112" s="125"/>
      <c r="R112" s="112"/>
      <c r="S112" s="112"/>
      <c r="T112" s="112"/>
      <c r="U112" s="112"/>
      <c r="V112" s="112"/>
      <c r="W112" s="112"/>
      <c r="X112" s="112"/>
      <c r="Y112" s="112"/>
      <c r="Z112" s="112"/>
      <c r="AA112" s="112"/>
      <c r="AB112" s="112"/>
      <c r="AC112" s="126"/>
      <c r="AD112" s="239"/>
      <c r="AE112" s="239"/>
      <c r="AF112" s="239"/>
      <c r="AG112" s="239"/>
      <c r="AH112" s="239"/>
      <c r="AI112" s="239"/>
    </row>
    <row r="113" spans="1:35" s="119" customFormat="1" x14ac:dyDescent="0.2">
      <c r="A113" s="124"/>
      <c r="B113" s="112"/>
      <c r="C113" s="207" t="str">
        <f t="shared" si="6"/>
        <v/>
      </c>
      <c r="D113" s="73"/>
      <c r="E113" s="112"/>
      <c r="F113" s="125"/>
      <c r="G113" s="112"/>
      <c r="H113" s="207" t="str">
        <f t="shared" si="7"/>
        <v/>
      </c>
      <c r="I113" s="125"/>
      <c r="J113" s="112"/>
      <c r="K113" s="207" t="str">
        <f t="shared" si="8"/>
        <v/>
      </c>
      <c r="L113" s="112"/>
      <c r="M113" s="112"/>
      <c r="N113" s="112"/>
      <c r="O113" s="112"/>
      <c r="P113" s="112"/>
      <c r="Q113" s="125"/>
      <c r="R113" s="112"/>
      <c r="S113" s="112"/>
      <c r="T113" s="112"/>
      <c r="U113" s="112"/>
      <c r="V113" s="112"/>
      <c r="W113" s="112"/>
      <c r="X113" s="112"/>
      <c r="Y113" s="112"/>
      <c r="Z113" s="112"/>
      <c r="AA113" s="112"/>
      <c r="AB113" s="112"/>
      <c r="AC113" s="126"/>
      <c r="AD113" s="239"/>
      <c r="AE113" s="239"/>
      <c r="AF113" s="239"/>
      <c r="AG113" s="239"/>
      <c r="AH113" s="239"/>
      <c r="AI113" s="239"/>
    </row>
    <row r="114" spans="1:35" s="119" customFormat="1" x14ac:dyDescent="0.2">
      <c r="A114" s="124"/>
      <c r="B114" s="112"/>
      <c r="C114" s="207" t="str">
        <f t="shared" si="6"/>
        <v/>
      </c>
      <c r="D114" s="73"/>
      <c r="E114" s="112"/>
      <c r="F114" s="125"/>
      <c r="G114" s="112"/>
      <c r="H114" s="207" t="str">
        <f t="shared" si="7"/>
        <v/>
      </c>
      <c r="I114" s="125"/>
      <c r="J114" s="112"/>
      <c r="K114" s="207" t="str">
        <f t="shared" si="8"/>
        <v/>
      </c>
      <c r="L114" s="112"/>
      <c r="M114" s="112"/>
      <c r="N114" s="112"/>
      <c r="O114" s="112"/>
      <c r="P114" s="112"/>
      <c r="Q114" s="125"/>
      <c r="R114" s="112"/>
      <c r="S114" s="112"/>
      <c r="T114" s="112"/>
      <c r="U114" s="112"/>
      <c r="V114" s="112"/>
      <c r="W114" s="112"/>
      <c r="X114" s="112"/>
      <c r="Y114" s="112"/>
      <c r="Z114" s="112"/>
      <c r="AA114" s="112"/>
      <c r="AB114" s="112"/>
      <c r="AC114" s="126"/>
      <c r="AD114" s="239"/>
      <c r="AE114" s="239"/>
      <c r="AF114" s="239"/>
      <c r="AG114" s="239"/>
      <c r="AH114" s="239"/>
      <c r="AI114" s="239"/>
    </row>
    <row r="115" spans="1:35" s="119" customFormat="1" x14ac:dyDescent="0.2">
      <c r="A115" s="124"/>
      <c r="B115" s="112"/>
      <c r="C115" s="207" t="str">
        <f t="shared" si="6"/>
        <v/>
      </c>
      <c r="D115" s="73"/>
      <c r="E115" s="112"/>
      <c r="F115" s="125"/>
      <c r="G115" s="112"/>
      <c r="H115" s="207" t="str">
        <f t="shared" si="7"/>
        <v/>
      </c>
      <c r="I115" s="125"/>
      <c r="J115" s="112"/>
      <c r="K115" s="207" t="str">
        <f t="shared" si="8"/>
        <v/>
      </c>
      <c r="L115" s="112"/>
      <c r="M115" s="112"/>
      <c r="N115" s="112"/>
      <c r="O115" s="112"/>
      <c r="P115" s="112"/>
      <c r="Q115" s="125"/>
      <c r="R115" s="112"/>
      <c r="S115" s="112"/>
      <c r="T115" s="112"/>
      <c r="U115" s="112"/>
      <c r="V115" s="112"/>
      <c r="W115" s="112"/>
      <c r="X115" s="112"/>
      <c r="Y115" s="112"/>
      <c r="Z115" s="112"/>
      <c r="AA115" s="112"/>
      <c r="AB115" s="112"/>
      <c r="AC115" s="126"/>
      <c r="AD115" s="239"/>
      <c r="AE115" s="239"/>
      <c r="AF115" s="239"/>
      <c r="AG115" s="239"/>
      <c r="AH115" s="239"/>
      <c r="AI115" s="239"/>
    </row>
    <row r="116" spans="1:35" s="119" customFormat="1" x14ac:dyDescent="0.2">
      <c r="A116" s="124"/>
      <c r="B116" s="112"/>
      <c r="C116" s="207" t="str">
        <f t="shared" si="6"/>
        <v/>
      </c>
      <c r="D116" s="73"/>
      <c r="E116" s="112"/>
      <c r="F116" s="125"/>
      <c r="G116" s="112"/>
      <c r="H116" s="207" t="str">
        <f t="shared" si="7"/>
        <v/>
      </c>
      <c r="I116" s="125"/>
      <c r="J116" s="112"/>
      <c r="K116" s="207" t="str">
        <f t="shared" si="8"/>
        <v/>
      </c>
      <c r="L116" s="112"/>
      <c r="M116" s="112"/>
      <c r="N116" s="112"/>
      <c r="O116" s="112"/>
      <c r="P116" s="112"/>
      <c r="Q116" s="125"/>
      <c r="R116" s="112"/>
      <c r="S116" s="112"/>
      <c r="T116" s="112"/>
      <c r="U116" s="112"/>
      <c r="V116" s="112"/>
      <c r="W116" s="112"/>
      <c r="X116" s="112"/>
      <c r="Y116" s="112"/>
      <c r="Z116" s="112"/>
      <c r="AA116" s="112"/>
      <c r="AB116" s="112"/>
      <c r="AC116" s="126"/>
      <c r="AD116" s="239"/>
      <c r="AE116" s="239"/>
      <c r="AF116" s="239"/>
      <c r="AG116" s="239"/>
      <c r="AH116" s="239"/>
      <c r="AI116" s="239"/>
    </row>
    <row r="117" spans="1:35" s="119" customFormat="1" x14ac:dyDescent="0.2">
      <c r="A117" s="124"/>
      <c r="B117" s="112"/>
      <c r="C117" s="207" t="str">
        <f t="shared" si="6"/>
        <v/>
      </c>
      <c r="D117" s="73"/>
      <c r="E117" s="112"/>
      <c r="F117" s="125"/>
      <c r="G117" s="112"/>
      <c r="H117" s="207" t="str">
        <f t="shared" si="7"/>
        <v/>
      </c>
      <c r="I117" s="125"/>
      <c r="J117" s="112"/>
      <c r="K117" s="207" t="str">
        <f t="shared" si="8"/>
        <v/>
      </c>
      <c r="L117" s="112"/>
      <c r="M117" s="112"/>
      <c r="N117" s="112"/>
      <c r="O117" s="112"/>
      <c r="P117" s="112"/>
      <c r="Q117" s="125"/>
      <c r="R117" s="112"/>
      <c r="S117" s="112"/>
      <c r="T117" s="112"/>
      <c r="U117" s="112"/>
      <c r="V117" s="112"/>
      <c r="W117" s="112"/>
      <c r="X117" s="112"/>
      <c r="Y117" s="112"/>
      <c r="Z117" s="112"/>
      <c r="AA117" s="112"/>
      <c r="AB117" s="112"/>
      <c r="AC117" s="126"/>
      <c r="AD117" s="239"/>
      <c r="AE117" s="239"/>
      <c r="AF117" s="239"/>
      <c r="AG117" s="239"/>
      <c r="AH117" s="239"/>
      <c r="AI117" s="239"/>
    </row>
    <row r="118" spans="1:35" s="119" customFormat="1" x14ac:dyDescent="0.2">
      <c r="A118" s="124"/>
      <c r="B118" s="112"/>
      <c r="C118" s="207" t="str">
        <f t="shared" si="6"/>
        <v/>
      </c>
      <c r="D118" s="73"/>
      <c r="E118" s="112"/>
      <c r="F118" s="125"/>
      <c r="G118" s="112"/>
      <c r="H118" s="207" t="str">
        <f t="shared" si="7"/>
        <v/>
      </c>
      <c r="I118" s="125"/>
      <c r="J118" s="112"/>
      <c r="K118" s="207" t="str">
        <f t="shared" si="8"/>
        <v/>
      </c>
      <c r="L118" s="112"/>
      <c r="M118" s="112"/>
      <c r="N118" s="112"/>
      <c r="O118" s="112"/>
      <c r="P118" s="112"/>
      <c r="Q118" s="125"/>
      <c r="R118" s="112"/>
      <c r="S118" s="112"/>
      <c r="T118" s="112"/>
      <c r="U118" s="112"/>
      <c r="V118" s="112"/>
      <c r="W118" s="112"/>
      <c r="X118" s="112"/>
      <c r="Y118" s="112"/>
      <c r="Z118" s="112"/>
      <c r="AA118" s="112"/>
      <c r="AB118" s="112"/>
      <c r="AC118" s="126"/>
      <c r="AD118" s="239"/>
      <c r="AE118" s="239"/>
      <c r="AF118" s="239"/>
      <c r="AG118" s="239"/>
      <c r="AH118" s="239"/>
      <c r="AI118" s="239"/>
    </row>
    <row r="119" spans="1:35" s="119" customFormat="1" x14ac:dyDescent="0.2">
      <c r="A119" s="124"/>
      <c r="B119" s="112"/>
      <c r="C119" s="207" t="str">
        <f t="shared" si="6"/>
        <v/>
      </c>
      <c r="D119" s="73"/>
      <c r="E119" s="112"/>
      <c r="F119" s="125"/>
      <c r="G119" s="112"/>
      <c r="H119" s="207" t="str">
        <f t="shared" si="7"/>
        <v/>
      </c>
      <c r="I119" s="125"/>
      <c r="J119" s="112"/>
      <c r="K119" s="207" t="str">
        <f t="shared" si="8"/>
        <v/>
      </c>
      <c r="L119" s="112"/>
      <c r="M119" s="112"/>
      <c r="N119" s="112"/>
      <c r="O119" s="112"/>
      <c r="P119" s="112"/>
      <c r="Q119" s="125"/>
      <c r="R119" s="112"/>
      <c r="S119" s="112"/>
      <c r="T119" s="112"/>
      <c r="U119" s="112"/>
      <c r="V119" s="112"/>
      <c r="W119" s="112"/>
      <c r="X119" s="112"/>
      <c r="Y119" s="112"/>
      <c r="Z119" s="112"/>
      <c r="AA119" s="112"/>
      <c r="AB119" s="112"/>
      <c r="AC119" s="126"/>
      <c r="AD119" s="239"/>
      <c r="AE119" s="239"/>
      <c r="AF119" s="239"/>
      <c r="AG119" s="239"/>
      <c r="AH119" s="239"/>
      <c r="AI119" s="239"/>
    </row>
    <row r="120" spans="1:35" s="119" customFormat="1" x14ac:dyDescent="0.2">
      <c r="A120" s="124"/>
      <c r="B120" s="112"/>
      <c r="C120" s="207" t="str">
        <f t="shared" si="6"/>
        <v/>
      </c>
      <c r="D120" s="73"/>
      <c r="E120" s="112"/>
      <c r="F120" s="125"/>
      <c r="G120" s="112"/>
      <c r="H120" s="207" t="str">
        <f t="shared" si="7"/>
        <v/>
      </c>
      <c r="I120" s="125"/>
      <c r="J120" s="112"/>
      <c r="K120" s="207" t="str">
        <f t="shared" si="8"/>
        <v/>
      </c>
      <c r="L120" s="112"/>
      <c r="M120" s="112"/>
      <c r="N120" s="112"/>
      <c r="O120" s="112"/>
      <c r="P120" s="112"/>
      <c r="Q120" s="125"/>
      <c r="R120" s="112"/>
      <c r="S120" s="112"/>
      <c r="T120" s="112"/>
      <c r="U120" s="112"/>
      <c r="V120" s="112"/>
      <c r="W120" s="112"/>
      <c r="X120" s="112"/>
      <c r="Y120" s="112"/>
      <c r="Z120" s="112"/>
      <c r="AA120" s="112"/>
      <c r="AB120" s="112"/>
      <c r="AC120" s="126"/>
      <c r="AD120" s="239"/>
      <c r="AE120" s="239"/>
      <c r="AF120" s="239"/>
      <c r="AG120" s="239"/>
      <c r="AH120" s="239"/>
      <c r="AI120" s="239"/>
    </row>
    <row r="121" spans="1:35" s="119" customFormat="1" x14ac:dyDescent="0.2">
      <c r="A121" s="124"/>
      <c r="B121" s="112"/>
      <c r="C121" s="207" t="str">
        <f t="shared" si="6"/>
        <v/>
      </c>
      <c r="D121" s="73"/>
      <c r="E121" s="112"/>
      <c r="F121" s="125"/>
      <c r="G121" s="112"/>
      <c r="H121" s="207" t="str">
        <f t="shared" si="7"/>
        <v/>
      </c>
      <c r="I121" s="125"/>
      <c r="J121" s="112"/>
      <c r="K121" s="207" t="str">
        <f t="shared" si="8"/>
        <v/>
      </c>
      <c r="L121" s="112"/>
      <c r="M121" s="112"/>
      <c r="N121" s="112"/>
      <c r="O121" s="112"/>
      <c r="P121" s="112"/>
      <c r="Q121" s="125"/>
      <c r="R121" s="112"/>
      <c r="S121" s="112"/>
      <c r="T121" s="112"/>
      <c r="U121" s="112"/>
      <c r="V121" s="112"/>
      <c r="W121" s="112"/>
      <c r="X121" s="112"/>
      <c r="Y121" s="112"/>
      <c r="Z121" s="112"/>
      <c r="AA121" s="112"/>
      <c r="AB121" s="112"/>
      <c r="AC121" s="126"/>
      <c r="AD121" s="239"/>
      <c r="AE121" s="239"/>
      <c r="AF121" s="239"/>
      <c r="AG121" s="239"/>
      <c r="AH121" s="239"/>
      <c r="AI121" s="239"/>
    </row>
    <row r="122" spans="1:35" s="119" customFormat="1" x14ac:dyDescent="0.2">
      <c r="A122" s="124"/>
      <c r="B122" s="112"/>
      <c r="C122" s="207" t="str">
        <f t="shared" si="6"/>
        <v/>
      </c>
      <c r="D122" s="73"/>
      <c r="E122" s="112"/>
      <c r="F122" s="125"/>
      <c r="G122" s="112"/>
      <c r="H122" s="207" t="str">
        <f t="shared" si="7"/>
        <v/>
      </c>
      <c r="I122" s="125"/>
      <c r="J122" s="112"/>
      <c r="K122" s="207" t="str">
        <f t="shared" si="8"/>
        <v/>
      </c>
      <c r="L122" s="112"/>
      <c r="M122" s="112"/>
      <c r="N122" s="112"/>
      <c r="O122" s="112"/>
      <c r="P122" s="112"/>
      <c r="Q122" s="125"/>
      <c r="R122" s="112"/>
      <c r="S122" s="112"/>
      <c r="T122" s="112"/>
      <c r="U122" s="112"/>
      <c r="V122" s="112"/>
      <c r="W122" s="112"/>
      <c r="X122" s="112"/>
      <c r="Y122" s="112"/>
      <c r="Z122" s="112"/>
      <c r="AA122" s="112"/>
      <c r="AB122" s="112"/>
      <c r="AC122" s="126"/>
      <c r="AD122" s="239"/>
      <c r="AE122" s="239"/>
      <c r="AF122" s="239"/>
      <c r="AG122" s="239"/>
      <c r="AH122" s="239"/>
      <c r="AI122" s="239"/>
    </row>
    <row r="123" spans="1:35" s="119" customFormat="1" x14ac:dyDescent="0.2">
      <c r="A123" s="124"/>
      <c r="B123" s="112"/>
      <c r="C123" s="207" t="str">
        <f t="shared" si="6"/>
        <v/>
      </c>
      <c r="D123" s="73"/>
      <c r="E123" s="112"/>
      <c r="F123" s="125"/>
      <c r="G123" s="112"/>
      <c r="H123" s="207" t="str">
        <f t="shared" si="7"/>
        <v/>
      </c>
      <c r="I123" s="125"/>
      <c r="J123" s="112"/>
      <c r="K123" s="207" t="str">
        <f t="shared" si="8"/>
        <v/>
      </c>
      <c r="L123" s="112"/>
      <c r="M123" s="112"/>
      <c r="N123" s="112"/>
      <c r="O123" s="112"/>
      <c r="P123" s="112"/>
      <c r="Q123" s="125"/>
      <c r="R123" s="112"/>
      <c r="S123" s="112"/>
      <c r="T123" s="112"/>
      <c r="U123" s="112"/>
      <c r="V123" s="112"/>
      <c r="W123" s="112"/>
      <c r="X123" s="112"/>
      <c r="Y123" s="112"/>
      <c r="Z123" s="112"/>
      <c r="AA123" s="112"/>
      <c r="AB123" s="112"/>
      <c r="AC123" s="126"/>
      <c r="AD123" s="239"/>
      <c r="AE123" s="239"/>
      <c r="AF123" s="239"/>
      <c r="AG123" s="239"/>
      <c r="AH123" s="239"/>
      <c r="AI123" s="239"/>
    </row>
    <row r="124" spans="1:35" s="119" customFormat="1" x14ac:dyDescent="0.2">
      <c r="A124" s="124"/>
      <c r="B124" s="112"/>
      <c r="C124" s="207" t="str">
        <f t="shared" si="6"/>
        <v/>
      </c>
      <c r="D124" s="73"/>
      <c r="E124" s="112"/>
      <c r="F124" s="125"/>
      <c r="G124" s="112"/>
      <c r="H124" s="207" t="str">
        <f t="shared" si="7"/>
        <v/>
      </c>
      <c r="I124" s="125"/>
      <c r="J124" s="112"/>
      <c r="K124" s="207" t="str">
        <f t="shared" si="8"/>
        <v/>
      </c>
      <c r="L124" s="112"/>
      <c r="M124" s="112"/>
      <c r="N124" s="112"/>
      <c r="O124" s="112"/>
      <c r="P124" s="112"/>
      <c r="Q124" s="125"/>
      <c r="R124" s="112"/>
      <c r="S124" s="112"/>
      <c r="T124" s="112"/>
      <c r="U124" s="112"/>
      <c r="V124" s="112"/>
      <c r="W124" s="112"/>
      <c r="X124" s="112"/>
      <c r="Y124" s="112"/>
      <c r="Z124" s="112"/>
      <c r="AA124" s="112"/>
      <c r="AB124" s="112"/>
      <c r="AC124" s="126"/>
      <c r="AD124" s="239"/>
      <c r="AE124" s="239"/>
      <c r="AF124" s="239"/>
      <c r="AG124" s="239"/>
      <c r="AH124" s="239"/>
      <c r="AI124" s="239"/>
    </row>
    <row r="125" spans="1:35" s="119" customFormat="1" x14ac:dyDescent="0.2">
      <c r="A125" s="124"/>
      <c r="B125" s="112"/>
      <c r="C125" s="207" t="str">
        <f t="shared" si="6"/>
        <v/>
      </c>
      <c r="D125" s="73"/>
      <c r="E125" s="112"/>
      <c r="F125" s="125"/>
      <c r="G125" s="112"/>
      <c r="H125" s="207" t="str">
        <f t="shared" si="7"/>
        <v/>
      </c>
      <c r="I125" s="125"/>
      <c r="J125" s="112"/>
      <c r="K125" s="207" t="str">
        <f t="shared" si="8"/>
        <v/>
      </c>
      <c r="L125" s="112"/>
      <c r="M125" s="112"/>
      <c r="N125" s="112"/>
      <c r="O125" s="112"/>
      <c r="P125" s="112"/>
      <c r="Q125" s="125"/>
      <c r="R125" s="112"/>
      <c r="S125" s="112"/>
      <c r="T125" s="112"/>
      <c r="U125" s="112"/>
      <c r="V125" s="112"/>
      <c r="W125" s="112"/>
      <c r="X125" s="112"/>
      <c r="Y125" s="112"/>
      <c r="Z125" s="112"/>
      <c r="AA125" s="112"/>
      <c r="AB125" s="112"/>
      <c r="AC125" s="126"/>
      <c r="AD125" s="239"/>
      <c r="AE125" s="239"/>
      <c r="AF125" s="239"/>
      <c r="AG125" s="239"/>
      <c r="AH125" s="239"/>
      <c r="AI125" s="239"/>
    </row>
    <row r="126" spans="1:35" s="119" customFormat="1" x14ac:dyDescent="0.2">
      <c r="A126" s="124"/>
      <c r="B126" s="112"/>
      <c r="C126" s="207" t="str">
        <f t="shared" si="6"/>
        <v/>
      </c>
      <c r="D126" s="73"/>
      <c r="E126" s="112"/>
      <c r="F126" s="125"/>
      <c r="G126" s="112"/>
      <c r="H126" s="207" t="str">
        <f t="shared" si="7"/>
        <v/>
      </c>
      <c r="I126" s="125"/>
      <c r="J126" s="112"/>
      <c r="K126" s="207" t="str">
        <f t="shared" si="8"/>
        <v/>
      </c>
      <c r="L126" s="112"/>
      <c r="M126" s="112"/>
      <c r="N126" s="112"/>
      <c r="O126" s="112"/>
      <c r="P126" s="112"/>
      <c r="Q126" s="125"/>
      <c r="R126" s="112"/>
      <c r="S126" s="112"/>
      <c r="T126" s="112"/>
      <c r="U126" s="112"/>
      <c r="V126" s="112"/>
      <c r="W126" s="112"/>
      <c r="X126" s="112"/>
      <c r="Y126" s="112"/>
      <c r="Z126" s="112"/>
      <c r="AA126" s="112"/>
      <c r="AB126" s="112"/>
      <c r="AC126" s="126"/>
      <c r="AD126" s="239"/>
      <c r="AE126" s="239"/>
      <c r="AF126" s="239"/>
      <c r="AG126" s="239"/>
      <c r="AH126" s="239"/>
      <c r="AI126" s="239"/>
    </row>
    <row r="127" spans="1:35" s="119" customFormat="1" x14ac:dyDescent="0.2">
      <c r="A127" s="124"/>
      <c r="B127" s="112"/>
      <c r="C127" s="207" t="str">
        <f t="shared" si="6"/>
        <v/>
      </c>
      <c r="D127" s="73"/>
      <c r="E127" s="112"/>
      <c r="F127" s="125"/>
      <c r="G127" s="112"/>
      <c r="H127" s="207" t="str">
        <f t="shared" si="7"/>
        <v/>
      </c>
      <c r="I127" s="125"/>
      <c r="J127" s="112"/>
      <c r="K127" s="207" t="str">
        <f t="shared" si="8"/>
        <v/>
      </c>
      <c r="L127" s="112"/>
      <c r="M127" s="112"/>
      <c r="N127" s="112"/>
      <c r="O127" s="112"/>
      <c r="P127" s="112"/>
      <c r="Q127" s="125"/>
      <c r="R127" s="112"/>
      <c r="S127" s="112"/>
      <c r="T127" s="112"/>
      <c r="U127" s="112"/>
      <c r="V127" s="112"/>
      <c r="W127" s="112"/>
      <c r="X127" s="112"/>
      <c r="Y127" s="112"/>
      <c r="Z127" s="112"/>
      <c r="AA127" s="112"/>
      <c r="AB127" s="112"/>
      <c r="AC127" s="126"/>
      <c r="AD127" s="239"/>
      <c r="AE127" s="239"/>
      <c r="AF127" s="239"/>
      <c r="AG127" s="239"/>
      <c r="AH127" s="239"/>
      <c r="AI127" s="239"/>
    </row>
    <row r="128" spans="1:35" s="119" customFormat="1" x14ac:dyDescent="0.2">
      <c r="A128" s="124"/>
      <c r="B128" s="112"/>
      <c r="C128" s="207" t="str">
        <f t="shared" si="6"/>
        <v/>
      </c>
      <c r="D128" s="73"/>
      <c r="E128" s="112"/>
      <c r="F128" s="125"/>
      <c r="G128" s="112"/>
      <c r="H128" s="207" t="str">
        <f t="shared" si="7"/>
        <v/>
      </c>
      <c r="I128" s="125"/>
      <c r="J128" s="112"/>
      <c r="K128" s="207" t="str">
        <f t="shared" si="8"/>
        <v/>
      </c>
      <c r="L128" s="112"/>
      <c r="M128" s="112"/>
      <c r="N128" s="112"/>
      <c r="O128" s="112"/>
      <c r="P128" s="112"/>
      <c r="Q128" s="125"/>
      <c r="R128" s="112"/>
      <c r="S128" s="112"/>
      <c r="T128" s="112"/>
      <c r="U128" s="112"/>
      <c r="V128" s="112"/>
      <c r="W128" s="112"/>
      <c r="X128" s="112"/>
      <c r="Y128" s="112"/>
      <c r="Z128" s="112"/>
      <c r="AA128" s="112"/>
      <c r="AB128" s="112"/>
      <c r="AC128" s="126"/>
      <c r="AD128" s="239"/>
      <c r="AE128" s="239"/>
      <c r="AF128" s="239"/>
      <c r="AG128" s="239"/>
      <c r="AH128" s="239"/>
      <c r="AI128" s="239"/>
    </row>
    <row r="129" spans="1:35" s="119" customFormat="1" x14ac:dyDescent="0.2">
      <c r="A129" s="124"/>
      <c r="B129" s="112"/>
      <c r="C129" s="207" t="str">
        <f t="shared" si="6"/>
        <v/>
      </c>
      <c r="D129" s="73"/>
      <c r="E129" s="112"/>
      <c r="F129" s="125"/>
      <c r="G129" s="112"/>
      <c r="H129" s="207" t="str">
        <f t="shared" si="7"/>
        <v/>
      </c>
      <c r="I129" s="125"/>
      <c r="J129" s="112"/>
      <c r="K129" s="207" t="str">
        <f t="shared" si="8"/>
        <v/>
      </c>
      <c r="L129" s="112"/>
      <c r="M129" s="112"/>
      <c r="N129" s="112"/>
      <c r="O129" s="112"/>
      <c r="P129" s="112"/>
      <c r="Q129" s="125"/>
      <c r="R129" s="112"/>
      <c r="S129" s="112"/>
      <c r="T129" s="112"/>
      <c r="U129" s="112"/>
      <c r="V129" s="112"/>
      <c r="W129" s="112"/>
      <c r="X129" s="112"/>
      <c r="Y129" s="112"/>
      <c r="Z129" s="112"/>
      <c r="AA129" s="112"/>
      <c r="AB129" s="112"/>
      <c r="AC129" s="126"/>
      <c r="AD129" s="239"/>
      <c r="AE129" s="239"/>
      <c r="AF129" s="239"/>
      <c r="AG129" s="239"/>
      <c r="AH129" s="239"/>
      <c r="AI129" s="239"/>
    </row>
    <row r="130" spans="1:35" s="119" customFormat="1" x14ac:dyDescent="0.2">
      <c r="A130" s="124"/>
      <c r="B130" s="112"/>
      <c r="C130" s="207" t="str">
        <f t="shared" si="6"/>
        <v/>
      </c>
      <c r="D130" s="73"/>
      <c r="E130" s="112"/>
      <c r="F130" s="125"/>
      <c r="G130" s="112"/>
      <c r="H130" s="207" t="str">
        <f t="shared" si="7"/>
        <v/>
      </c>
      <c r="I130" s="125"/>
      <c r="J130" s="112"/>
      <c r="K130" s="207" t="str">
        <f t="shared" si="8"/>
        <v/>
      </c>
      <c r="L130" s="112"/>
      <c r="M130" s="112"/>
      <c r="N130" s="112"/>
      <c r="O130" s="112"/>
      <c r="P130" s="112"/>
      <c r="Q130" s="125"/>
      <c r="R130" s="112"/>
      <c r="S130" s="112"/>
      <c r="T130" s="112"/>
      <c r="U130" s="112"/>
      <c r="V130" s="112"/>
      <c r="W130" s="112"/>
      <c r="X130" s="112"/>
      <c r="Y130" s="112"/>
      <c r="Z130" s="112"/>
      <c r="AA130" s="112"/>
      <c r="AB130" s="112"/>
      <c r="AC130" s="126"/>
      <c r="AD130" s="239"/>
      <c r="AE130" s="239"/>
      <c r="AF130" s="239"/>
      <c r="AG130" s="239"/>
      <c r="AH130" s="239"/>
      <c r="AI130" s="239"/>
    </row>
    <row r="131" spans="1:35" s="119" customFormat="1" x14ac:dyDescent="0.2">
      <c r="A131" s="124"/>
      <c r="B131" s="112"/>
      <c r="C131" s="207" t="str">
        <f t="shared" si="6"/>
        <v/>
      </c>
      <c r="D131" s="73"/>
      <c r="E131" s="112"/>
      <c r="F131" s="125"/>
      <c r="G131" s="112"/>
      <c r="H131" s="207" t="str">
        <f t="shared" si="7"/>
        <v/>
      </c>
      <c r="I131" s="125"/>
      <c r="J131" s="112"/>
      <c r="K131" s="207" t="str">
        <f t="shared" si="8"/>
        <v/>
      </c>
      <c r="L131" s="112"/>
      <c r="M131" s="112"/>
      <c r="N131" s="112"/>
      <c r="O131" s="112"/>
      <c r="P131" s="112"/>
      <c r="Q131" s="125"/>
      <c r="R131" s="112"/>
      <c r="S131" s="112"/>
      <c r="T131" s="112"/>
      <c r="U131" s="112"/>
      <c r="V131" s="112"/>
      <c r="W131" s="112"/>
      <c r="X131" s="112"/>
      <c r="Y131" s="112"/>
      <c r="Z131" s="112"/>
      <c r="AA131" s="112"/>
      <c r="AB131" s="112"/>
      <c r="AC131" s="126"/>
      <c r="AD131" s="239"/>
      <c r="AE131" s="239"/>
      <c r="AF131" s="239"/>
      <c r="AG131" s="239"/>
      <c r="AH131" s="239"/>
      <c r="AI131" s="239"/>
    </row>
    <row r="132" spans="1:35" s="119" customFormat="1" x14ac:dyDescent="0.2">
      <c r="A132" s="124"/>
      <c r="B132" s="112"/>
      <c r="C132" s="207" t="str">
        <f t="shared" si="6"/>
        <v/>
      </c>
      <c r="D132" s="73"/>
      <c r="E132" s="112"/>
      <c r="F132" s="125"/>
      <c r="G132" s="112"/>
      <c r="H132" s="207" t="str">
        <f t="shared" si="7"/>
        <v/>
      </c>
      <c r="I132" s="125"/>
      <c r="J132" s="112"/>
      <c r="K132" s="207" t="str">
        <f t="shared" si="8"/>
        <v/>
      </c>
      <c r="L132" s="112"/>
      <c r="M132" s="112"/>
      <c r="N132" s="112"/>
      <c r="O132" s="112"/>
      <c r="P132" s="112"/>
      <c r="Q132" s="125"/>
      <c r="R132" s="112"/>
      <c r="S132" s="112"/>
      <c r="T132" s="112"/>
      <c r="U132" s="112"/>
      <c r="V132" s="112"/>
      <c r="W132" s="112"/>
      <c r="X132" s="112"/>
      <c r="Y132" s="112"/>
      <c r="Z132" s="112"/>
      <c r="AA132" s="112"/>
      <c r="AB132" s="112"/>
      <c r="AC132" s="126"/>
      <c r="AD132" s="239"/>
      <c r="AE132" s="239"/>
      <c r="AF132" s="239"/>
      <c r="AG132" s="239"/>
      <c r="AH132" s="239"/>
      <c r="AI132" s="239"/>
    </row>
    <row r="133" spans="1:35" s="119" customFormat="1" x14ac:dyDescent="0.2">
      <c r="A133" s="124"/>
      <c r="B133" s="112"/>
      <c r="C133" s="207" t="str">
        <f t="shared" si="6"/>
        <v/>
      </c>
      <c r="D133" s="73"/>
      <c r="E133" s="112"/>
      <c r="F133" s="125"/>
      <c r="G133" s="112"/>
      <c r="H133" s="207" t="str">
        <f t="shared" si="7"/>
        <v/>
      </c>
      <c r="I133" s="125"/>
      <c r="J133" s="112"/>
      <c r="K133" s="207" t="str">
        <f t="shared" si="8"/>
        <v/>
      </c>
      <c r="L133" s="112"/>
      <c r="M133" s="112"/>
      <c r="N133" s="112"/>
      <c r="O133" s="112"/>
      <c r="P133" s="112"/>
      <c r="Q133" s="125"/>
      <c r="R133" s="112"/>
      <c r="S133" s="112"/>
      <c r="T133" s="112"/>
      <c r="U133" s="112"/>
      <c r="V133" s="112"/>
      <c r="W133" s="112"/>
      <c r="X133" s="112"/>
      <c r="Y133" s="112"/>
      <c r="Z133" s="112"/>
      <c r="AA133" s="112"/>
      <c r="AB133" s="112"/>
      <c r="AC133" s="126"/>
      <c r="AD133" s="239"/>
      <c r="AE133" s="239"/>
      <c r="AF133" s="239"/>
      <c r="AG133" s="239"/>
      <c r="AH133" s="239"/>
      <c r="AI133" s="239"/>
    </row>
    <row r="134" spans="1:35" s="119" customFormat="1" x14ac:dyDescent="0.2">
      <c r="A134" s="124"/>
      <c r="B134" s="112"/>
      <c r="C134" s="207" t="str">
        <f t="shared" si="6"/>
        <v/>
      </c>
      <c r="D134" s="73"/>
      <c r="E134" s="112"/>
      <c r="F134" s="125"/>
      <c r="G134" s="112"/>
      <c r="H134" s="207" t="str">
        <f t="shared" si="7"/>
        <v/>
      </c>
      <c r="I134" s="125"/>
      <c r="J134" s="112"/>
      <c r="K134" s="207" t="str">
        <f t="shared" si="8"/>
        <v/>
      </c>
      <c r="L134" s="112"/>
      <c r="M134" s="112"/>
      <c r="N134" s="112"/>
      <c r="O134" s="112"/>
      <c r="P134" s="112"/>
      <c r="Q134" s="125"/>
      <c r="R134" s="112"/>
      <c r="S134" s="112"/>
      <c r="T134" s="112"/>
      <c r="U134" s="112"/>
      <c r="V134" s="112"/>
      <c r="W134" s="112"/>
      <c r="X134" s="112"/>
      <c r="Y134" s="112"/>
      <c r="Z134" s="112"/>
      <c r="AA134" s="112"/>
      <c r="AB134" s="112"/>
      <c r="AC134" s="126"/>
      <c r="AD134" s="239"/>
      <c r="AE134" s="239"/>
      <c r="AF134" s="239"/>
      <c r="AG134" s="239"/>
      <c r="AH134" s="239"/>
      <c r="AI134" s="239"/>
    </row>
    <row r="135" spans="1:35" s="119" customFormat="1" x14ac:dyDescent="0.2">
      <c r="A135" s="124"/>
      <c r="B135" s="112"/>
      <c r="C135" s="207" t="str">
        <f t="shared" ref="C135:C198" si="9">IF(D135="","",(VLOOKUP(D135,Generic_Road_Names_Table_Array,2,FALSE)))</f>
        <v/>
      </c>
      <c r="D135" s="73"/>
      <c r="E135" s="112"/>
      <c r="F135" s="125"/>
      <c r="G135" s="112"/>
      <c r="H135" s="207" t="str">
        <f t="shared" ref="H135:H198" si="10">IF(G135="","",(VLOOKUP(G135,Generic_Side_Table_Array,2,FALSE)))</f>
        <v/>
      </c>
      <c r="I135" s="125"/>
      <c r="J135" s="112"/>
      <c r="K135" s="207" t="str">
        <f t="shared" ref="K135:K198" si="11">IF(J135="","",VLOOKUP(J135,Features_Feature_Type_Table_Array,2,FALSE))</f>
        <v/>
      </c>
      <c r="L135" s="112"/>
      <c r="M135" s="112"/>
      <c r="N135" s="112"/>
      <c r="O135" s="112"/>
      <c r="P135" s="112"/>
      <c r="Q135" s="125"/>
      <c r="R135" s="112"/>
      <c r="S135" s="112"/>
      <c r="T135" s="112"/>
      <c r="U135" s="112"/>
      <c r="V135" s="112"/>
      <c r="W135" s="112"/>
      <c r="X135" s="112"/>
      <c r="Y135" s="112"/>
      <c r="Z135" s="112"/>
      <c r="AA135" s="112"/>
      <c r="AB135" s="112"/>
      <c r="AC135" s="126"/>
      <c r="AD135" s="239"/>
      <c r="AE135" s="239"/>
      <c r="AF135" s="239"/>
      <c r="AG135" s="239"/>
      <c r="AH135" s="239"/>
      <c r="AI135" s="239"/>
    </row>
    <row r="136" spans="1:35" s="119" customFormat="1" x14ac:dyDescent="0.2">
      <c r="A136" s="124"/>
      <c r="B136" s="112"/>
      <c r="C136" s="207" t="str">
        <f t="shared" si="9"/>
        <v/>
      </c>
      <c r="D136" s="73"/>
      <c r="E136" s="112"/>
      <c r="F136" s="125"/>
      <c r="G136" s="112"/>
      <c r="H136" s="207" t="str">
        <f t="shared" si="10"/>
        <v/>
      </c>
      <c r="I136" s="125"/>
      <c r="J136" s="112"/>
      <c r="K136" s="207" t="str">
        <f t="shared" si="11"/>
        <v/>
      </c>
      <c r="L136" s="112"/>
      <c r="M136" s="112"/>
      <c r="N136" s="112"/>
      <c r="O136" s="112"/>
      <c r="P136" s="112"/>
      <c r="Q136" s="125"/>
      <c r="R136" s="112"/>
      <c r="S136" s="112"/>
      <c r="T136" s="112"/>
      <c r="U136" s="112"/>
      <c r="V136" s="112"/>
      <c r="W136" s="112"/>
      <c r="X136" s="112"/>
      <c r="Y136" s="112"/>
      <c r="Z136" s="112"/>
      <c r="AA136" s="112"/>
      <c r="AB136" s="112"/>
      <c r="AC136" s="126"/>
      <c r="AD136" s="239"/>
      <c r="AE136" s="239"/>
      <c r="AF136" s="239"/>
      <c r="AG136" s="239"/>
      <c r="AH136" s="239"/>
      <c r="AI136" s="239"/>
    </row>
    <row r="137" spans="1:35" s="119" customFormat="1" x14ac:dyDescent="0.2">
      <c r="A137" s="124"/>
      <c r="B137" s="112"/>
      <c r="C137" s="207" t="str">
        <f t="shared" si="9"/>
        <v/>
      </c>
      <c r="D137" s="73"/>
      <c r="E137" s="112"/>
      <c r="F137" s="125"/>
      <c r="G137" s="112"/>
      <c r="H137" s="207" t="str">
        <f t="shared" si="10"/>
        <v/>
      </c>
      <c r="I137" s="125"/>
      <c r="J137" s="112"/>
      <c r="K137" s="207" t="str">
        <f t="shared" si="11"/>
        <v/>
      </c>
      <c r="L137" s="112"/>
      <c r="M137" s="112"/>
      <c r="N137" s="112"/>
      <c r="O137" s="112"/>
      <c r="P137" s="112"/>
      <c r="Q137" s="125"/>
      <c r="R137" s="112"/>
      <c r="S137" s="112"/>
      <c r="T137" s="112"/>
      <c r="U137" s="112"/>
      <c r="V137" s="112"/>
      <c r="W137" s="112"/>
      <c r="X137" s="112"/>
      <c r="Y137" s="112"/>
      <c r="Z137" s="112"/>
      <c r="AA137" s="112"/>
      <c r="AB137" s="112"/>
      <c r="AC137" s="126"/>
      <c r="AD137" s="239"/>
      <c r="AE137" s="239"/>
      <c r="AF137" s="239"/>
      <c r="AG137" s="239"/>
      <c r="AH137" s="239"/>
      <c r="AI137" s="239"/>
    </row>
    <row r="138" spans="1:35" s="119" customFormat="1" x14ac:dyDescent="0.2">
      <c r="A138" s="124"/>
      <c r="B138" s="112"/>
      <c r="C138" s="207" t="str">
        <f t="shared" si="9"/>
        <v/>
      </c>
      <c r="D138" s="73"/>
      <c r="E138" s="112"/>
      <c r="F138" s="125"/>
      <c r="G138" s="112"/>
      <c r="H138" s="207" t="str">
        <f t="shared" si="10"/>
        <v/>
      </c>
      <c r="I138" s="125"/>
      <c r="J138" s="112"/>
      <c r="K138" s="207" t="str">
        <f t="shared" si="11"/>
        <v/>
      </c>
      <c r="L138" s="112"/>
      <c r="M138" s="112"/>
      <c r="N138" s="112"/>
      <c r="O138" s="112"/>
      <c r="P138" s="112"/>
      <c r="Q138" s="125"/>
      <c r="R138" s="112"/>
      <c r="S138" s="112"/>
      <c r="T138" s="112"/>
      <c r="U138" s="112"/>
      <c r="V138" s="112"/>
      <c r="W138" s="112"/>
      <c r="X138" s="112"/>
      <c r="Y138" s="112"/>
      <c r="Z138" s="112"/>
      <c r="AA138" s="112"/>
      <c r="AB138" s="112"/>
      <c r="AC138" s="126"/>
      <c r="AD138" s="239"/>
      <c r="AE138" s="239"/>
      <c r="AF138" s="239"/>
      <c r="AG138" s="239"/>
      <c r="AH138" s="239"/>
      <c r="AI138" s="239"/>
    </row>
    <row r="139" spans="1:35" s="119" customFormat="1" x14ac:dyDescent="0.2">
      <c r="A139" s="124"/>
      <c r="B139" s="112"/>
      <c r="C139" s="207" t="str">
        <f t="shared" si="9"/>
        <v/>
      </c>
      <c r="D139" s="73"/>
      <c r="E139" s="112"/>
      <c r="F139" s="125"/>
      <c r="G139" s="112"/>
      <c r="H139" s="207" t="str">
        <f t="shared" si="10"/>
        <v/>
      </c>
      <c r="I139" s="125"/>
      <c r="J139" s="112"/>
      <c r="K139" s="207" t="str">
        <f t="shared" si="11"/>
        <v/>
      </c>
      <c r="L139" s="112"/>
      <c r="M139" s="112"/>
      <c r="N139" s="112"/>
      <c r="O139" s="112"/>
      <c r="P139" s="112"/>
      <c r="Q139" s="125"/>
      <c r="R139" s="112"/>
      <c r="S139" s="112"/>
      <c r="T139" s="112"/>
      <c r="U139" s="112"/>
      <c r="V139" s="112"/>
      <c r="W139" s="112"/>
      <c r="X139" s="112"/>
      <c r="Y139" s="112"/>
      <c r="Z139" s="112"/>
      <c r="AA139" s="112"/>
      <c r="AB139" s="112"/>
      <c r="AC139" s="126"/>
      <c r="AD139" s="239"/>
      <c r="AE139" s="239"/>
      <c r="AF139" s="239"/>
      <c r="AG139" s="239"/>
      <c r="AH139" s="239"/>
      <c r="AI139" s="239"/>
    </row>
    <row r="140" spans="1:35" s="119" customFormat="1" x14ac:dyDescent="0.2">
      <c r="A140" s="124"/>
      <c r="B140" s="112"/>
      <c r="C140" s="207" t="str">
        <f t="shared" si="9"/>
        <v/>
      </c>
      <c r="D140" s="73"/>
      <c r="E140" s="112"/>
      <c r="F140" s="125"/>
      <c r="G140" s="112"/>
      <c r="H140" s="207" t="str">
        <f t="shared" si="10"/>
        <v/>
      </c>
      <c r="I140" s="125"/>
      <c r="J140" s="112"/>
      <c r="K140" s="207" t="str">
        <f t="shared" si="11"/>
        <v/>
      </c>
      <c r="L140" s="112"/>
      <c r="M140" s="112"/>
      <c r="N140" s="112"/>
      <c r="O140" s="112"/>
      <c r="P140" s="112"/>
      <c r="Q140" s="125"/>
      <c r="R140" s="112"/>
      <c r="S140" s="112"/>
      <c r="T140" s="112"/>
      <c r="U140" s="112"/>
      <c r="V140" s="112"/>
      <c r="W140" s="112"/>
      <c r="X140" s="112"/>
      <c r="Y140" s="112"/>
      <c r="Z140" s="112"/>
      <c r="AA140" s="112"/>
      <c r="AB140" s="112"/>
      <c r="AC140" s="126"/>
      <c r="AD140" s="239"/>
      <c r="AE140" s="239"/>
      <c r="AF140" s="239"/>
      <c r="AG140" s="239"/>
      <c r="AH140" s="239"/>
      <c r="AI140" s="239"/>
    </row>
    <row r="141" spans="1:35" s="119" customFormat="1" x14ac:dyDescent="0.2">
      <c r="A141" s="124"/>
      <c r="B141" s="112"/>
      <c r="C141" s="207" t="str">
        <f t="shared" si="9"/>
        <v/>
      </c>
      <c r="D141" s="73"/>
      <c r="E141" s="112"/>
      <c r="F141" s="125"/>
      <c r="G141" s="112"/>
      <c r="H141" s="207" t="str">
        <f t="shared" si="10"/>
        <v/>
      </c>
      <c r="I141" s="125"/>
      <c r="J141" s="112"/>
      <c r="K141" s="207" t="str">
        <f t="shared" si="11"/>
        <v/>
      </c>
      <c r="L141" s="112"/>
      <c r="M141" s="112"/>
      <c r="N141" s="112"/>
      <c r="O141" s="112"/>
      <c r="P141" s="112"/>
      <c r="Q141" s="125"/>
      <c r="R141" s="112"/>
      <c r="S141" s="112"/>
      <c r="T141" s="112"/>
      <c r="U141" s="112"/>
      <c r="V141" s="112"/>
      <c r="W141" s="112"/>
      <c r="X141" s="112"/>
      <c r="Y141" s="112"/>
      <c r="Z141" s="112"/>
      <c r="AA141" s="112"/>
      <c r="AB141" s="112"/>
      <c r="AC141" s="126"/>
      <c r="AD141" s="239"/>
      <c r="AE141" s="239"/>
      <c r="AF141" s="239"/>
      <c r="AG141" s="239"/>
      <c r="AH141" s="239"/>
      <c r="AI141" s="239"/>
    </row>
    <row r="142" spans="1:35" s="119" customFormat="1" x14ac:dyDescent="0.2">
      <c r="A142" s="124"/>
      <c r="B142" s="112"/>
      <c r="C142" s="207" t="str">
        <f t="shared" si="9"/>
        <v/>
      </c>
      <c r="D142" s="73"/>
      <c r="E142" s="112"/>
      <c r="F142" s="125"/>
      <c r="G142" s="112"/>
      <c r="H142" s="207" t="str">
        <f t="shared" si="10"/>
        <v/>
      </c>
      <c r="I142" s="125"/>
      <c r="J142" s="112"/>
      <c r="K142" s="207" t="str">
        <f t="shared" si="11"/>
        <v/>
      </c>
      <c r="L142" s="112"/>
      <c r="M142" s="112"/>
      <c r="N142" s="112"/>
      <c r="O142" s="112"/>
      <c r="P142" s="112"/>
      <c r="Q142" s="125"/>
      <c r="R142" s="112"/>
      <c r="S142" s="112"/>
      <c r="T142" s="112"/>
      <c r="U142" s="112"/>
      <c r="V142" s="112"/>
      <c r="W142" s="112"/>
      <c r="X142" s="112"/>
      <c r="Y142" s="112"/>
      <c r="Z142" s="112"/>
      <c r="AA142" s="112"/>
      <c r="AB142" s="112"/>
      <c r="AC142" s="126"/>
      <c r="AD142" s="239"/>
      <c r="AE142" s="239"/>
      <c r="AF142" s="239"/>
      <c r="AG142" s="239"/>
      <c r="AH142" s="239"/>
      <c r="AI142" s="239"/>
    </row>
    <row r="143" spans="1:35" s="119" customFormat="1" x14ac:dyDescent="0.2">
      <c r="A143" s="124"/>
      <c r="B143" s="112"/>
      <c r="C143" s="207" t="str">
        <f t="shared" si="9"/>
        <v/>
      </c>
      <c r="D143" s="73"/>
      <c r="E143" s="112"/>
      <c r="F143" s="125"/>
      <c r="G143" s="112"/>
      <c r="H143" s="207" t="str">
        <f t="shared" si="10"/>
        <v/>
      </c>
      <c r="I143" s="125"/>
      <c r="J143" s="112"/>
      <c r="K143" s="207" t="str">
        <f t="shared" si="11"/>
        <v/>
      </c>
      <c r="L143" s="112"/>
      <c r="M143" s="112"/>
      <c r="N143" s="112"/>
      <c r="O143" s="112"/>
      <c r="P143" s="112"/>
      <c r="Q143" s="125"/>
      <c r="R143" s="112"/>
      <c r="S143" s="112"/>
      <c r="T143" s="112"/>
      <c r="U143" s="112"/>
      <c r="V143" s="112"/>
      <c r="W143" s="112"/>
      <c r="X143" s="112"/>
      <c r="Y143" s="112"/>
      <c r="Z143" s="112"/>
      <c r="AA143" s="112"/>
      <c r="AB143" s="112"/>
      <c r="AC143" s="126"/>
      <c r="AD143" s="239"/>
      <c r="AE143" s="239"/>
      <c r="AF143" s="239"/>
      <c r="AG143" s="239"/>
      <c r="AH143" s="239"/>
      <c r="AI143" s="239"/>
    </row>
    <row r="144" spans="1:35" s="119" customFormat="1" x14ac:dyDescent="0.2">
      <c r="A144" s="124"/>
      <c r="B144" s="112"/>
      <c r="C144" s="207" t="str">
        <f t="shared" si="9"/>
        <v/>
      </c>
      <c r="D144" s="73"/>
      <c r="E144" s="112"/>
      <c r="F144" s="125"/>
      <c r="G144" s="112"/>
      <c r="H144" s="207" t="str">
        <f t="shared" si="10"/>
        <v/>
      </c>
      <c r="I144" s="125"/>
      <c r="J144" s="112"/>
      <c r="K144" s="207" t="str">
        <f t="shared" si="11"/>
        <v/>
      </c>
      <c r="L144" s="112"/>
      <c r="M144" s="112"/>
      <c r="N144" s="112"/>
      <c r="O144" s="112"/>
      <c r="P144" s="112"/>
      <c r="Q144" s="125"/>
      <c r="R144" s="112"/>
      <c r="S144" s="112"/>
      <c r="T144" s="112"/>
      <c r="U144" s="112"/>
      <c r="V144" s="112"/>
      <c r="W144" s="112"/>
      <c r="X144" s="112"/>
      <c r="Y144" s="112"/>
      <c r="Z144" s="112"/>
      <c r="AA144" s="112"/>
      <c r="AB144" s="112"/>
      <c r="AC144" s="126"/>
      <c r="AD144" s="239"/>
      <c r="AE144" s="239"/>
      <c r="AF144" s="239"/>
      <c r="AG144" s="239"/>
      <c r="AH144" s="239"/>
      <c r="AI144" s="239"/>
    </row>
    <row r="145" spans="1:35" s="119" customFormat="1" x14ac:dyDescent="0.2">
      <c r="A145" s="124"/>
      <c r="B145" s="112"/>
      <c r="C145" s="207" t="str">
        <f t="shared" si="9"/>
        <v/>
      </c>
      <c r="D145" s="73"/>
      <c r="E145" s="112"/>
      <c r="F145" s="125"/>
      <c r="G145" s="112"/>
      <c r="H145" s="207" t="str">
        <f t="shared" si="10"/>
        <v/>
      </c>
      <c r="I145" s="125"/>
      <c r="J145" s="112"/>
      <c r="K145" s="207" t="str">
        <f t="shared" si="11"/>
        <v/>
      </c>
      <c r="L145" s="112"/>
      <c r="M145" s="112"/>
      <c r="N145" s="112"/>
      <c r="O145" s="112"/>
      <c r="P145" s="112"/>
      <c r="Q145" s="125"/>
      <c r="R145" s="112"/>
      <c r="S145" s="112"/>
      <c r="T145" s="112"/>
      <c r="U145" s="112"/>
      <c r="V145" s="112"/>
      <c r="W145" s="112"/>
      <c r="X145" s="112"/>
      <c r="Y145" s="112"/>
      <c r="Z145" s="112"/>
      <c r="AA145" s="112"/>
      <c r="AB145" s="112"/>
      <c r="AC145" s="126"/>
      <c r="AD145" s="239"/>
      <c r="AE145" s="239"/>
      <c r="AF145" s="239"/>
      <c r="AG145" s="239"/>
      <c r="AH145" s="239"/>
      <c r="AI145" s="239"/>
    </row>
    <row r="146" spans="1:35" s="119" customFormat="1" x14ac:dyDescent="0.2">
      <c r="A146" s="124"/>
      <c r="B146" s="112"/>
      <c r="C146" s="207" t="str">
        <f t="shared" si="9"/>
        <v/>
      </c>
      <c r="D146" s="73"/>
      <c r="E146" s="112"/>
      <c r="F146" s="125"/>
      <c r="G146" s="112"/>
      <c r="H146" s="207" t="str">
        <f t="shared" si="10"/>
        <v/>
      </c>
      <c r="I146" s="125"/>
      <c r="J146" s="112"/>
      <c r="K146" s="207" t="str">
        <f t="shared" si="11"/>
        <v/>
      </c>
      <c r="L146" s="112"/>
      <c r="M146" s="112"/>
      <c r="N146" s="112"/>
      <c r="O146" s="112"/>
      <c r="P146" s="112"/>
      <c r="Q146" s="125"/>
      <c r="R146" s="112"/>
      <c r="S146" s="112"/>
      <c r="T146" s="112"/>
      <c r="U146" s="112"/>
      <c r="V146" s="112"/>
      <c r="W146" s="112"/>
      <c r="X146" s="112"/>
      <c r="Y146" s="112"/>
      <c r="Z146" s="112"/>
      <c r="AA146" s="112"/>
      <c r="AB146" s="112"/>
      <c r="AC146" s="126"/>
      <c r="AD146" s="239"/>
      <c r="AE146" s="239"/>
      <c r="AF146" s="239"/>
      <c r="AG146" s="239"/>
      <c r="AH146" s="239"/>
      <c r="AI146" s="239"/>
    </row>
    <row r="147" spans="1:35" s="119" customFormat="1" x14ac:dyDescent="0.2">
      <c r="A147" s="124"/>
      <c r="B147" s="112"/>
      <c r="C147" s="207" t="str">
        <f t="shared" si="9"/>
        <v/>
      </c>
      <c r="D147" s="73"/>
      <c r="E147" s="112"/>
      <c r="F147" s="125"/>
      <c r="G147" s="112"/>
      <c r="H147" s="207" t="str">
        <f t="shared" si="10"/>
        <v/>
      </c>
      <c r="I147" s="125"/>
      <c r="J147" s="112"/>
      <c r="K147" s="207" t="str">
        <f t="shared" si="11"/>
        <v/>
      </c>
      <c r="L147" s="112"/>
      <c r="M147" s="112"/>
      <c r="N147" s="112"/>
      <c r="O147" s="112"/>
      <c r="P147" s="112"/>
      <c r="Q147" s="125"/>
      <c r="R147" s="112"/>
      <c r="S147" s="112"/>
      <c r="T147" s="112"/>
      <c r="U147" s="112"/>
      <c r="V147" s="112"/>
      <c r="W147" s="112"/>
      <c r="X147" s="112"/>
      <c r="Y147" s="112"/>
      <c r="Z147" s="112"/>
      <c r="AA147" s="112"/>
      <c r="AB147" s="112"/>
      <c r="AC147" s="126"/>
      <c r="AD147" s="239"/>
      <c r="AE147" s="239"/>
      <c r="AF147" s="239"/>
      <c r="AG147" s="239"/>
      <c r="AH147" s="239"/>
      <c r="AI147" s="239"/>
    </row>
    <row r="148" spans="1:35" s="119" customFormat="1" x14ac:dyDescent="0.2">
      <c r="A148" s="124"/>
      <c r="B148" s="112"/>
      <c r="C148" s="207" t="str">
        <f t="shared" si="9"/>
        <v/>
      </c>
      <c r="D148" s="73"/>
      <c r="E148" s="112"/>
      <c r="F148" s="125"/>
      <c r="G148" s="112"/>
      <c r="H148" s="207" t="str">
        <f t="shared" si="10"/>
        <v/>
      </c>
      <c r="I148" s="125"/>
      <c r="J148" s="112"/>
      <c r="K148" s="207" t="str">
        <f t="shared" si="11"/>
        <v/>
      </c>
      <c r="L148" s="112"/>
      <c r="M148" s="112"/>
      <c r="N148" s="112"/>
      <c r="O148" s="112"/>
      <c r="P148" s="112"/>
      <c r="Q148" s="125"/>
      <c r="R148" s="112"/>
      <c r="S148" s="112"/>
      <c r="T148" s="112"/>
      <c r="U148" s="112"/>
      <c r="V148" s="112"/>
      <c r="W148" s="112"/>
      <c r="X148" s="112"/>
      <c r="Y148" s="112"/>
      <c r="Z148" s="112"/>
      <c r="AA148" s="112"/>
      <c r="AB148" s="112"/>
      <c r="AC148" s="126"/>
      <c r="AD148" s="239"/>
      <c r="AE148" s="239"/>
      <c r="AF148" s="239"/>
      <c r="AG148" s="239"/>
      <c r="AH148" s="239"/>
      <c r="AI148" s="239"/>
    </row>
    <row r="149" spans="1:35" s="119" customFormat="1" x14ac:dyDescent="0.2">
      <c r="A149" s="124"/>
      <c r="B149" s="112"/>
      <c r="C149" s="207" t="str">
        <f t="shared" si="9"/>
        <v/>
      </c>
      <c r="D149" s="73"/>
      <c r="E149" s="112"/>
      <c r="F149" s="125"/>
      <c r="G149" s="112"/>
      <c r="H149" s="207" t="str">
        <f t="shared" si="10"/>
        <v/>
      </c>
      <c r="I149" s="125"/>
      <c r="J149" s="112"/>
      <c r="K149" s="207" t="str">
        <f t="shared" si="11"/>
        <v/>
      </c>
      <c r="L149" s="112"/>
      <c r="M149" s="112"/>
      <c r="N149" s="112"/>
      <c r="O149" s="112"/>
      <c r="P149" s="112"/>
      <c r="Q149" s="125"/>
      <c r="R149" s="112"/>
      <c r="S149" s="112"/>
      <c r="T149" s="112"/>
      <c r="U149" s="112"/>
      <c r="V149" s="112"/>
      <c r="W149" s="112"/>
      <c r="X149" s="112"/>
      <c r="Y149" s="112"/>
      <c r="Z149" s="112"/>
      <c r="AA149" s="112"/>
      <c r="AB149" s="112"/>
      <c r="AC149" s="126"/>
      <c r="AD149" s="239"/>
      <c r="AE149" s="239"/>
      <c r="AF149" s="239"/>
      <c r="AG149" s="239"/>
      <c r="AH149" s="239"/>
      <c r="AI149" s="239"/>
    </row>
    <row r="150" spans="1:35" s="119" customFormat="1" x14ac:dyDescent="0.2">
      <c r="A150" s="124"/>
      <c r="B150" s="112"/>
      <c r="C150" s="207" t="str">
        <f t="shared" si="9"/>
        <v/>
      </c>
      <c r="D150" s="73"/>
      <c r="E150" s="112"/>
      <c r="F150" s="125"/>
      <c r="G150" s="112"/>
      <c r="H150" s="207" t="str">
        <f t="shared" si="10"/>
        <v/>
      </c>
      <c r="I150" s="125"/>
      <c r="J150" s="112"/>
      <c r="K150" s="207" t="str">
        <f t="shared" si="11"/>
        <v/>
      </c>
      <c r="L150" s="112"/>
      <c r="M150" s="112"/>
      <c r="N150" s="112"/>
      <c r="O150" s="112"/>
      <c r="P150" s="112"/>
      <c r="Q150" s="125"/>
      <c r="R150" s="112"/>
      <c r="S150" s="112"/>
      <c r="T150" s="112"/>
      <c r="U150" s="112"/>
      <c r="V150" s="112"/>
      <c r="W150" s="112"/>
      <c r="X150" s="112"/>
      <c r="Y150" s="112"/>
      <c r="Z150" s="112"/>
      <c r="AA150" s="112"/>
      <c r="AB150" s="112"/>
      <c r="AC150" s="126"/>
      <c r="AD150" s="239"/>
      <c r="AE150" s="239"/>
      <c r="AF150" s="239"/>
      <c r="AG150" s="239"/>
      <c r="AH150" s="239"/>
      <c r="AI150" s="239"/>
    </row>
    <row r="151" spans="1:35" s="119" customFormat="1" x14ac:dyDescent="0.2">
      <c r="A151" s="124"/>
      <c r="B151" s="112"/>
      <c r="C151" s="207" t="str">
        <f t="shared" si="9"/>
        <v/>
      </c>
      <c r="D151" s="73"/>
      <c r="E151" s="112"/>
      <c r="F151" s="125"/>
      <c r="G151" s="112"/>
      <c r="H151" s="207" t="str">
        <f t="shared" si="10"/>
        <v/>
      </c>
      <c r="I151" s="125"/>
      <c r="J151" s="112"/>
      <c r="K151" s="207" t="str">
        <f t="shared" si="11"/>
        <v/>
      </c>
      <c r="L151" s="112"/>
      <c r="M151" s="112"/>
      <c r="N151" s="112"/>
      <c r="O151" s="112"/>
      <c r="P151" s="112"/>
      <c r="Q151" s="125"/>
      <c r="R151" s="112"/>
      <c r="S151" s="112"/>
      <c r="T151" s="112"/>
      <c r="U151" s="112"/>
      <c r="V151" s="112"/>
      <c r="W151" s="112"/>
      <c r="X151" s="112"/>
      <c r="Y151" s="112"/>
      <c r="Z151" s="112"/>
      <c r="AA151" s="112"/>
      <c r="AB151" s="112"/>
      <c r="AC151" s="126"/>
      <c r="AD151" s="239"/>
      <c r="AE151" s="239"/>
      <c r="AF151" s="239"/>
      <c r="AG151" s="239"/>
      <c r="AH151" s="239"/>
      <c r="AI151" s="239"/>
    </row>
    <row r="152" spans="1:35" s="119" customFormat="1" x14ac:dyDescent="0.2">
      <c r="A152" s="124"/>
      <c r="B152" s="112"/>
      <c r="C152" s="207" t="str">
        <f t="shared" si="9"/>
        <v/>
      </c>
      <c r="D152" s="73"/>
      <c r="E152" s="112"/>
      <c r="F152" s="125"/>
      <c r="G152" s="112"/>
      <c r="H152" s="207" t="str">
        <f t="shared" si="10"/>
        <v/>
      </c>
      <c r="I152" s="125"/>
      <c r="J152" s="112"/>
      <c r="K152" s="207" t="str">
        <f t="shared" si="11"/>
        <v/>
      </c>
      <c r="L152" s="112"/>
      <c r="M152" s="112"/>
      <c r="N152" s="112"/>
      <c r="O152" s="112"/>
      <c r="P152" s="112"/>
      <c r="Q152" s="125"/>
      <c r="R152" s="112"/>
      <c r="S152" s="112"/>
      <c r="T152" s="112"/>
      <c r="U152" s="112"/>
      <c r="V152" s="112"/>
      <c r="W152" s="112"/>
      <c r="X152" s="112"/>
      <c r="Y152" s="112"/>
      <c r="Z152" s="112"/>
      <c r="AA152" s="112"/>
      <c r="AB152" s="112"/>
      <c r="AC152" s="126"/>
      <c r="AD152" s="239"/>
      <c r="AE152" s="239"/>
      <c r="AF152" s="239"/>
      <c r="AG152" s="239"/>
      <c r="AH152" s="239"/>
      <c r="AI152" s="239"/>
    </row>
    <row r="153" spans="1:35" s="119" customFormat="1" x14ac:dyDescent="0.2">
      <c r="A153" s="124"/>
      <c r="B153" s="112"/>
      <c r="C153" s="207" t="str">
        <f t="shared" si="9"/>
        <v/>
      </c>
      <c r="D153" s="73"/>
      <c r="E153" s="112"/>
      <c r="F153" s="125"/>
      <c r="G153" s="112"/>
      <c r="H153" s="207" t="str">
        <f t="shared" si="10"/>
        <v/>
      </c>
      <c r="I153" s="125"/>
      <c r="J153" s="112"/>
      <c r="K153" s="207" t="str">
        <f t="shared" si="11"/>
        <v/>
      </c>
      <c r="L153" s="112"/>
      <c r="M153" s="112"/>
      <c r="N153" s="112"/>
      <c r="O153" s="112"/>
      <c r="P153" s="112"/>
      <c r="Q153" s="125"/>
      <c r="R153" s="112"/>
      <c r="S153" s="112"/>
      <c r="T153" s="112"/>
      <c r="U153" s="112"/>
      <c r="V153" s="112"/>
      <c r="W153" s="112"/>
      <c r="X153" s="112"/>
      <c r="Y153" s="112"/>
      <c r="Z153" s="112"/>
      <c r="AA153" s="112"/>
      <c r="AB153" s="112"/>
      <c r="AC153" s="126"/>
      <c r="AD153" s="239"/>
      <c r="AE153" s="239"/>
      <c r="AF153" s="239"/>
      <c r="AG153" s="239"/>
      <c r="AH153" s="239"/>
      <c r="AI153" s="239"/>
    </row>
    <row r="154" spans="1:35" s="119" customFormat="1" x14ac:dyDescent="0.2">
      <c r="A154" s="124"/>
      <c r="B154" s="112"/>
      <c r="C154" s="207" t="str">
        <f t="shared" si="9"/>
        <v/>
      </c>
      <c r="D154" s="73"/>
      <c r="E154" s="112"/>
      <c r="F154" s="125"/>
      <c r="G154" s="112"/>
      <c r="H154" s="207" t="str">
        <f t="shared" si="10"/>
        <v/>
      </c>
      <c r="I154" s="125"/>
      <c r="J154" s="112"/>
      <c r="K154" s="207" t="str">
        <f t="shared" si="11"/>
        <v/>
      </c>
      <c r="L154" s="112"/>
      <c r="M154" s="112"/>
      <c r="N154" s="112"/>
      <c r="O154" s="112"/>
      <c r="P154" s="112"/>
      <c r="Q154" s="125"/>
      <c r="R154" s="112"/>
      <c r="S154" s="112"/>
      <c r="T154" s="112"/>
      <c r="U154" s="112"/>
      <c r="V154" s="112"/>
      <c r="W154" s="112"/>
      <c r="X154" s="112"/>
      <c r="Y154" s="112"/>
      <c r="Z154" s="112"/>
      <c r="AA154" s="112"/>
      <c r="AB154" s="112"/>
      <c r="AC154" s="126"/>
      <c r="AD154" s="239"/>
      <c r="AE154" s="239"/>
      <c r="AF154" s="239"/>
      <c r="AG154" s="239"/>
      <c r="AH154" s="239"/>
      <c r="AI154" s="239"/>
    </row>
    <row r="155" spans="1:35" s="119" customFormat="1" x14ac:dyDescent="0.2">
      <c r="A155" s="124"/>
      <c r="B155" s="112"/>
      <c r="C155" s="207" t="str">
        <f t="shared" si="9"/>
        <v/>
      </c>
      <c r="D155" s="73"/>
      <c r="E155" s="112"/>
      <c r="F155" s="125"/>
      <c r="G155" s="112"/>
      <c r="H155" s="207" t="str">
        <f t="shared" si="10"/>
        <v/>
      </c>
      <c r="I155" s="125"/>
      <c r="J155" s="112"/>
      <c r="K155" s="207" t="str">
        <f t="shared" si="11"/>
        <v/>
      </c>
      <c r="L155" s="112"/>
      <c r="M155" s="112"/>
      <c r="N155" s="112"/>
      <c r="O155" s="112"/>
      <c r="P155" s="112"/>
      <c r="Q155" s="125"/>
      <c r="R155" s="112"/>
      <c r="S155" s="112"/>
      <c r="T155" s="112"/>
      <c r="U155" s="112"/>
      <c r="V155" s="112"/>
      <c r="W155" s="112"/>
      <c r="X155" s="112"/>
      <c r="Y155" s="112"/>
      <c r="Z155" s="112"/>
      <c r="AA155" s="112"/>
      <c r="AB155" s="112"/>
      <c r="AC155" s="126"/>
      <c r="AD155" s="239"/>
      <c r="AE155" s="239"/>
      <c r="AF155" s="239"/>
      <c r="AG155" s="239"/>
      <c r="AH155" s="239"/>
      <c r="AI155" s="239"/>
    </row>
    <row r="156" spans="1:35" s="119" customFormat="1" x14ac:dyDescent="0.2">
      <c r="A156" s="124"/>
      <c r="B156" s="112"/>
      <c r="C156" s="207" t="str">
        <f t="shared" si="9"/>
        <v/>
      </c>
      <c r="D156" s="73"/>
      <c r="E156" s="112"/>
      <c r="F156" s="125"/>
      <c r="G156" s="112"/>
      <c r="H156" s="207" t="str">
        <f t="shared" si="10"/>
        <v/>
      </c>
      <c r="I156" s="125"/>
      <c r="J156" s="112"/>
      <c r="K156" s="207" t="str">
        <f t="shared" si="11"/>
        <v/>
      </c>
      <c r="L156" s="112"/>
      <c r="M156" s="112"/>
      <c r="N156" s="112"/>
      <c r="O156" s="112"/>
      <c r="P156" s="112"/>
      <c r="Q156" s="125"/>
      <c r="R156" s="112"/>
      <c r="S156" s="112"/>
      <c r="T156" s="112"/>
      <c r="U156" s="112"/>
      <c r="V156" s="112"/>
      <c r="W156" s="112"/>
      <c r="X156" s="112"/>
      <c r="Y156" s="112"/>
      <c r="Z156" s="112"/>
      <c r="AA156" s="112"/>
      <c r="AB156" s="112"/>
      <c r="AC156" s="126"/>
      <c r="AD156" s="239"/>
      <c r="AE156" s="239"/>
      <c r="AF156" s="239"/>
      <c r="AG156" s="239"/>
      <c r="AH156" s="239"/>
      <c r="AI156" s="239"/>
    </row>
    <row r="157" spans="1:35" s="119" customFormat="1" x14ac:dyDescent="0.2">
      <c r="A157" s="124"/>
      <c r="B157" s="112"/>
      <c r="C157" s="207" t="str">
        <f t="shared" si="9"/>
        <v/>
      </c>
      <c r="D157" s="73"/>
      <c r="E157" s="112"/>
      <c r="F157" s="125"/>
      <c r="G157" s="112"/>
      <c r="H157" s="207" t="str">
        <f t="shared" si="10"/>
        <v/>
      </c>
      <c r="I157" s="125"/>
      <c r="J157" s="112"/>
      <c r="K157" s="207" t="str">
        <f t="shared" si="11"/>
        <v/>
      </c>
      <c r="L157" s="112"/>
      <c r="M157" s="112"/>
      <c r="N157" s="112"/>
      <c r="O157" s="112"/>
      <c r="P157" s="112"/>
      <c r="Q157" s="125"/>
      <c r="R157" s="112"/>
      <c r="S157" s="112"/>
      <c r="T157" s="112"/>
      <c r="U157" s="112"/>
      <c r="V157" s="112"/>
      <c r="W157" s="112"/>
      <c r="X157" s="112"/>
      <c r="Y157" s="112"/>
      <c r="Z157" s="112"/>
      <c r="AA157" s="112"/>
      <c r="AB157" s="112"/>
      <c r="AC157" s="126"/>
      <c r="AD157" s="239"/>
      <c r="AE157" s="239"/>
      <c r="AF157" s="239"/>
      <c r="AG157" s="239"/>
      <c r="AH157" s="239"/>
      <c r="AI157" s="239"/>
    </row>
    <row r="158" spans="1:35" s="119" customFormat="1" x14ac:dyDescent="0.2">
      <c r="A158" s="124"/>
      <c r="B158" s="112"/>
      <c r="C158" s="207" t="str">
        <f t="shared" si="9"/>
        <v/>
      </c>
      <c r="D158" s="73"/>
      <c r="E158" s="112"/>
      <c r="F158" s="125"/>
      <c r="G158" s="112"/>
      <c r="H158" s="207" t="str">
        <f t="shared" si="10"/>
        <v/>
      </c>
      <c r="I158" s="125"/>
      <c r="J158" s="112"/>
      <c r="K158" s="207" t="str">
        <f t="shared" si="11"/>
        <v/>
      </c>
      <c r="L158" s="112"/>
      <c r="M158" s="112"/>
      <c r="N158" s="112"/>
      <c r="O158" s="112"/>
      <c r="P158" s="112"/>
      <c r="Q158" s="125"/>
      <c r="R158" s="112"/>
      <c r="S158" s="112"/>
      <c r="T158" s="112"/>
      <c r="U158" s="112"/>
      <c r="V158" s="112"/>
      <c r="W158" s="112"/>
      <c r="X158" s="112"/>
      <c r="Y158" s="112"/>
      <c r="Z158" s="112"/>
      <c r="AA158" s="112"/>
      <c r="AB158" s="112"/>
      <c r="AC158" s="126"/>
      <c r="AD158" s="239"/>
      <c r="AE158" s="239"/>
      <c r="AF158" s="239"/>
      <c r="AG158" s="239"/>
      <c r="AH158" s="239"/>
      <c r="AI158" s="239"/>
    </row>
    <row r="159" spans="1:35" s="119" customFormat="1" x14ac:dyDescent="0.2">
      <c r="A159" s="124"/>
      <c r="B159" s="112"/>
      <c r="C159" s="207" t="str">
        <f t="shared" si="9"/>
        <v/>
      </c>
      <c r="D159" s="73"/>
      <c r="E159" s="112"/>
      <c r="F159" s="125"/>
      <c r="G159" s="112"/>
      <c r="H159" s="207" t="str">
        <f t="shared" si="10"/>
        <v/>
      </c>
      <c r="I159" s="125"/>
      <c r="J159" s="112"/>
      <c r="K159" s="207" t="str">
        <f t="shared" si="11"/>
        <v/>
      </c>
      <c r="L159" s="112"/>
      <c r="M159" s="112"/>
      <c r="N159" s="112"/>
      <c r="O159" s="112"/>
      <c r="P159" s="112"/>
      <c r="Q159" s="125"/>
      <c r="R159" s="112"/>
      <c r="S159" s="112"/>
      <c r="T159" s="112"/>
      <c r="U159" s="112"/>
      <c r="V159" s="112"/>
      <c r="W159" s="112"/>
      <c r="X159" s="112"/>
      <c r="Y159" s="112"/>
      <c r="Z159" s="112"/>
      <c r="AA159" s="112"/>
      <c r="AB159" s="112"/>
      <c r="AC159" s="126"/>
      <c r="AD159" s="239"/>
      <c r="AE159" s="239"/>
      <c r="AF159" s="239"/>
      <c r="AG159" s="239"/>
      <c r="AH159" s="239"/>
      <c r="AI159" s="239"/>
    </row>
    <row r="160" spans="1:35" s="119" customFormat="1" x14ac:dyDescent="0.2">
      <c r="A160" s="124"/>
      <c r="B160" s="112"/>
      <c r="C160" s="207" t="str">
        <f t="shared" si="9"/>
        <v/>
      </c>
      <c r="D160" s="73"/>
      <c r="E160" s="112"/>
      <c r="F160" s="125"/>
      <c r="G160" s="112"/>
      <c r="H160" s="207" t="str">
        <f t="shared" si="10"/>
        <v/>
      </c>
      <c r="I160" s="125"/>
      <c r="J160" s="112"/>
      <c r="K160" s="207" t="str">
        <f t="shared" si="11"/>
        <v/>
      </c>
      <c r="L160" s="112"/>
      <c r="M160" s="112"/>
      <c r="N160" s="112"/>
      <c r="O160" s="112"/>
      <c r="P160" s="112"/>
      <c r="Q160" s="125"/>
      <c r="R160" s="112"/>
      <c r="S160" s="112"/>
      <c r="T160" s="112"/>
      <c r="U160" s="112"/>
      <c r="V160" s="112"/>
      <c r="W160" s="112"/>
      <c r="X160" s="112"/>
      <c r="Y160" s="112"/>
      <c r="Z160" s="112"/>
      <c r="AA160" s="112"/>
      <c r="AB160" s="112"/>
      <c r="AC160" s="126"/>
      <c r="AD160" s="239"/>
      <c r="AE160" s="239"/>
      <c r="AF160" s="239"/>
      <c r="AG160" s="239"/>
      <c r="AH160" s="239"/>
      <c r="AI160" s="239"/>
    </row>
    <row r="161" spans="1:35" s="119" customFormat="1" x14ac:dyDescent="0.2">
      <c r="A161" s="124"/>
      <c r="B161" s="112"/>
      <c r="C161" s="207" t="str">
        <f t="shared" si="9"/>
        <v/>
      </c>
      <c r="D161" s="73"/>
      <c r="E161" s="112"/>
      <c r="F161" s="125"/>
      <c r="G161" s="112"/>
      <c r="H161" s="207" t="str">
        <f t="shared" si="10"/>
        <v/>
      </c>
      <c r="I161" s="125"/>
      <c r="J161" s="112"/>
      <c r="K161" s="207" t="str">
        <f t="shared" si="11"/>
        <v/>
      </c>
      <c r="L161" s="112"/>
      <c r="M161" s="112"/>
      <c r="N161" s="112"/>
      <c r="O161" s="112"/>
      <c r="P161" s="112"/>
      <c r="Q161" s="125"/>
      <c r="R161" s="112"/>
      <c r="S161" s="112"/>
      <c r="T161" s="112"/>
      <c r="U161" s="112"/>
      <c r="V161" s="112"/>
      <c r="W161" s="112"/>
      <c r="X161" s="112"/>
      <c r="Y161" s="112"/>
      <c r="Z161" s="112"/>
      <c r="AA161" s="112"/>
      <c r="AB161" s="112"/>
      <c r="AC161" s="126"/>
      <c r="AD161" s="239"/>
      <c r="AE161" s="239"/>
      <c r="AF161" s="239"/>
      <c r="AG161" s="239"/>
      <c r="AH161" s="239"/>
      <c r="AI161" s="239"/>
    </row>
    <row r="162" spans="1:35" s="119" customFormat="1" x14ac:dyDescent="0.2">
      <c r="A162" s="124"/>
      <c r="B162" s="112"/>
      <c r="C162" s="207" t="str">
        <f t="shared" si="9"/>
        <v/>
      </c>
      <c r="D162" s="73"/>
      <c r="E162" s="112"/>
      <c r="F162" s="125"/>
      <c r="G162" s="112"/>
      <c r="H162" s="207" t="str">
        <f t="shared" si="10"/>
        <v/>
      </c>
      <c r="I162" s="125"/>
      <c r="J162" s="112"/>
      <c r="K162" s="207" t="str">
        <f t="shared" si="11"/>
        <v/>
      </c>
      <c r="L162" s="112"/>
      <c r="M162" s="112"/>
      <c r="N162" s="112"/>
      <c r="O162" s="112"/>
      <c r="P162" s="112"/>
      <c r="Q162" s="125"/>
      <c r="R162" s="112"/>
      <c r="S162" s="112"/>
      <c r="T162" s="112"/>
      <c r="U162" s="112"/>
      <c r="V162" s="112"/>
      <c r="W162" s="112"/>
      <c r="X162" s="112"/>
      <c r="Y162" s="112"/>
      <c r="Z162" s="112"/>
      <c r="AA162" s="112"/>
      <c r="AB162" s="112"/>
      <c r="AC162" s="126"/>
      <c r="AD162" s="239"/>
      <c r="AE162" s="239"/>
      <c r="AF162" s="239"/>
      <c r="AG162" s="239"/>
      <c r="AH162" s="239"/>
      <c r="AI162" s="239"/>
    </row>
    <row r="163" spans="1:35" s="119" customFormat="1" x14ac:dyDescent="0.2">
      <c r="A163" s="124"/>
      <c r="B163" s="112"/>
      <c r="C163" s="207" t="str">
        <f t="shared" si="9"/>
        <v/>
      </c>
      <c r="D163" s="73"/>
      <c r="E163" s="112"/>
      <c r="F163" s="125"/>
      <c r="G163" s="112"/>
      <c r="H163" s="207" t="str">
        <f t="shared" si="10"/>
        <v/>
      </c>
      <c r="I163" s="125"/>
      <c r="J163" s="112"/>
      <c r="K163" s="207" t="str">
        <f t="shared" si="11"/>
        <v/>
      </c>
      <c r="L163" s="112"/>
      <c r="M163" s="112"/>
      <c r="N163" s="112"/>
      <c r="O163" s="112"/>
      <c r="P163" s="112"/>
      <c r="Q163" s="125"/>
      <c r="R163" s="112"/>
      <c r="S163" s="112"/>
      <c r="T163" s="112"/>
      <c r="U163" s="112"/>
      <c r="V163" s="112"/>
      <c r="W163" s="112"/>
      <c r="X163" s="112"/>
      <c r="Y163" s="112"/>
      <c r="Z163" s="112"/>
      <c r="AA163" s="112"/>
      <c r="AB163" s="112"/>
      <c r="AC163" s="126"/>
      <c r="AD163" s="239"/>
      <c r="AE163" s="239"/>
      <c r="AF163" s="239"/>
      <c r="AG163" s="239"/>
      <c r="AH163" s="239"/>
      <c r="AI163" s="239"/>
    </row>
    <row r="164" spans="1:35" s="119" customFormat="1" x14ac:dyDescent="0.2">
      <c r="A164" s="124"/>
      <c r="B164" s="112"/>
      <c r="C164" s="207" t="str">
        <f t="shared" si="9"/>
        <v/>
      </c>
      <c r="D164" s="73"/>
      <c r="E164" s="112"/>
      <c r="F164" s="125"/>
      <c r="G164" s="112"/>
      <c r="H164" s="207" t="str">
        <f t="shared" si="10"/>
        <v/>
      </c>
      <c r="I164" s="125"/>
      <c r="J164" s="112"/>
      <c r="K164" s="207" t="str">
        <f t="shared" si="11"/>
        <v/>
      </c>
      <c r="L164" s="112"/>
      <c r="M164" s="112"/>
      <c r="N164" s="112"/>
      <c r="O164" s="112"/>
      <c r="P164" s="112"/>
      <c r="Q164" s="125"/>
      <c r="R164" s="112"/>
      <c r="S164" s="112"/>
      <c r="T164" s="112"/>
      <c r="U164" s="112"/>
      <c r="V164" s="112"/>
      <c r="W164" s="112"/>
      <c r="X164" s="112"/>
      <c r="Y164" s="112"/>
      <c r="Z164" s="112"/>
      <c r="AA164" s="112"/>
      <c r="AB164" s="112"/>
      <c r="AC164" s="126"/>
      <c r="AD164" s="239"/>
      <c r="AE164" s="239"/>
      <c r="AF164" s="239"/>
      <c r="AG164" s="239"/>
      <c r="AH164" s="239"/>
      <c r="AI164" s="239"/>
    </row>
    <row r="165" spans="1:35" s="119" customFormat="1" x14ac:dyDescent="0.2">
      <c r="A165" s="124"/>
      <c r="B165" s="112"/>
      <c r="C165" s="207" t="str">
        <f t="shared" si="9"/>
        <v/>
      </c>
      <c r="D165" s="73"/>
      <c r="E165" s="112"/>
      <c r="F165" s="125"/>
      <c r="G165" s="112"/>
      <c r="H165" s="207" t="str">
        <f t="shared" si="10"/>
        <v/>
      </c>
      <c r="I165" s="125"/>
      <c r="J165" s="112"/>
      <c r="K165" s="207" t="str">
        <f t="shared" si="11"/>
        <v/>
      </c>
      <c r="L165" s="112"/>
      <c r="M165" s="112"/>
      <c r="N165" s="112"/>
      <c r="O165" s="112"/>
      <c r="P165" s="112"/>
      <c r="Q165" s="125"/>
      <c r="R165" s="112"/>
      <c r="S165" s="112"/>
      <c r="T165" s="112"/>
      <c r="U165" s="112"/>
      <c r="V165" s="112"/>
      <c r="W165" s="112"/>
      <c r="X165" s="112"/>
      <c r="Y165" s="112"/>
      <c r="Z165" s="112"/>
      <c r="AA165" s="112"/>
      <c r="AB165" s="112"/>
      <c r="AC165" s="126"/>
      <c r="AD165" s="239"/>
      <c r="AE165" s="239"/>
      <c r="AF165" s="239"/>
      <c r="AG165" s="239"/>
      <c r="AH165" s="239"/>
      <c r="AI165" s="239"/>
    </row>
    <row r="166" spans="1:35" s="119" customFormat="1" x14ac:dyDescent="0.2">
      <c r="A166" s="124"/>
      <c r="B166" s="112"/>
      <c r="C166" s="207" t="str">
        <f t="shared" si="9"/>
        <v/>
      </c>
      <c r="D166" s="73"/>
      <c r="E166" s="112"/>
      <c r="F166" s="125"/>
      <c r="G166" s="112"/>
      <c r="H166" s="207" t="str">
        <f t="shared" si="10"/>
        <v/>
      </c>
      <c r="I166" s="125"/>
      <c r="J166" s="112"/>
      <c r="K166" s="207" t="str">
        <f t="shared" si="11"/>
        <v/>
      </c>
      <c r="L166" s="112"/>
      <c r="M166" s="112"/>
      <c r="N166" s="112"/>
      <c r="O166" s="112"/>
      <c r="P166" s="112"/>
      <c r="Q166" s="125"/>
      <c r="R166" s="112"/>
      <c r="S166" s="112"/>
      <c r="T166" s="112"/>
      <c r="U166" s="112"/>
      <c r="V166" s="112"/>
      <c r="W166" s="112"/>
      <c r="X166" s="112"/>
      <c r="Y166" s="112"/>
      <c r="Z166" s="112"/>
      <c r="AA166" s="112"/>
      <c r="AB166" s="112"/>
      <c r="AC166" s="126"/>
      <c r="AD166" s="239"/>
      <c r="AE166" s="239"/>
      <c r="AF166" s="239"/>
      <c r="AG166" s="239"/>
      <c r="AH166" s="239"/>
      <c r="AI166" s="239"/>
    </row>
    <row r="167" spans="1:35" s="119" customFormat="1" x14ac:dyDescent="0.2">
      <c r="A167" s="124"/>
      <c r="B167" s="112"/>
      <c r="C167" s="207" t="str">
        <f t="shared" si="9"/>
        <v/>
      </c>
      <c r="D167" s="73"/>
      <c r="E167" s="112"/>
      <c r="F167" s="125"/>
      <c r="G167" s="112"/>
      <c r="H167" s="207" t="str">
        <f t="shared" si="10"/>
        <v/>
      </c>
      <c r="I167" s="125"/>
      <c r="J167" s="112"/>
      <c r="K167" s="207" t="str">
        <f t="shared" si="11"/>
        <v/>
      </c>
      <c r="L167" s="112"/>
      <c r="M167" s="112"/>
      <c r="N167" s="112"/>
      <c r="O167" s="112"/>
      <c r="P167" s="112"/>
      <c r="Q167" s="125"/>
      <c r="R167" s="112"/>
      <c r="S167" s="112"/>
      <c r="T167" s="112"/>
      <c r="U167" s="112"/>
      <c r="V167" s="112"/>
      <c r="W167" s="112"/>
      <c r="X167" s="112"/>
      <c r="Y167" s="112"/>
      <c r="Z167" s="112"/>
      <c r="AA167" s="112"/>
      <c r="AB167" s="112"/>
      <c r="AC167" s="126"/>
      <c r="AD167" s="239"/>
      <c r="AE167" s="239"/>
      <c r="AF167" s="239"/>
      <c r="AG167" s="239"/>
      <c r="AH167" s="239"/>
      <c r="AI167" s="239"/>
    </row>
    <row r="168" spans="1:35" s="119" customFormat="1" x14ac:dyDescent="0.2">
      <c r="A168" s="124"/>
      <c r="B168" s="112"/>
      <c r="C168" s="207" t="str">
        <f t="shared" si="9"/>
        <v/>
      </c>
      <c r="D168" s="73"/>
      <c r="E168" s="112"/>
      <c r="F168" s="125"/>
      <c r="G168" s="112"/>
      <c r="H168" s="207" t="str">
        <f t="shared" si="10"/>
        <v/>
      </c>
      <c r="I168" s="125"/>
      <c r="J168" s="112"/>
      <c r="K168" s="207" t="str">
        <f t="shared" si="11"/>
        <v/>
      </c>
      <c r="L168" s="112"/>
      <c r="M168" s="112"/>
      <c r="N168" s="112"/>
      <c r="O168" s="112"/>
      <c r="P168" s="112"/>
      <c r="Q168" s="125"/>
      <c r="R168" s="112"/>
      <c r="S168" s="112"/>
      <c r="T168" s="112"/>
      <c r="U168" s="112"/>
      <c r="V168" s="112"/>
      <c r="W168" s="112"/>
      <c r="X168" s="112"/>
      <c r="Y168" s="112"/>
      <c r="Z168" s="112"/>
      <c r="AA168" s="112"/>
      <c r="AB168" s="112"/>
      <c r="AC168" s="126"/>
      <c r="AD168" s="239"/>
      <c r="AE168" s="239"/>
      <c r="AF168" s="239"/>
      <c r="AG168" s="239"/>
      <c r="AH168" s="239"/>
      <c r="AI168" s="239"/>
    </row>
    <row r="169" spans="1:35" s="119" customFormat="1" x14ac:dyDescent="0.2">
      <c r="A169" s="124"/>
      <c r="B169" s="112"/>
      <c r="C169" s="207" t="str">
        <f t="shared" si="9"/>
        <v/>
      </c>
      <c r="D169" s="73"/>
      <c r="E169" s="112"/>
      <c r="F169" s="125"/>
      <c r="G169" s="112"/>
      <c r="H169" s="207" t="str">
        <f t="shared" si="10"/>
        <v/>
      </c>
      <c r="I169" s="125"/>
      <c r="J169" s="112"/>
      <c r="K169" s="207" t="str">
        <f t="shared" si="11"/>
        <v/>
      </c>
      <c r="L169" s="112"/>
      <c r="M169" s="112"/>
      <c r="N169" s="112"/>
      <c r="O169" s="112"/>
      <c r="P169" s="112"/>
      <c r="Q169" s="125"/>
      <c r="R169" s="112"/>
      <c r="S169" s="112"/>
      <c r="T169" s="112"/>
      <c r="U169" s="112"/>
      <c r="V169" s="112"/>
      <c r="W169" s="112"/>
      <c r="X169" s="112"/>
      <c r="Y169" s="112"/>
      <c r="Z169" s="112"/>
      <c r="AA169" s="112"/>
      <c r="AB169" s="112"/>
      <c r="AC169" s="126"/>
      <c r="AD169" s="239"/>
      <c r="AE169" s="239"/>
      <c r="AF169" s="239"/>
      <c r="AG169" s="239"/>
      <c r="AH169" s="239"/>
      <c r="AI169" s="239"/>
    </row>
    <row r="170" spans="1:35" s="119" customFormat="1" x14ac:dyDescent="0.2">
      <c r="A170" s="124"/>
      <c r="B170" s="112"/>
      <c r="C170" s="207" t="str">
        <f t="shared" si="9"/>
        <v/>
      </c>
      <c r="D170" s="73"/>
      <c r="E170" s="112"/>
      <c r="F170" s="125"/>
      <c r="G170" s="112"/>
      <c r="H170" s="207" t="str">
        <f t="shared" si="10"/>
        <v/>
      </c>
      <c r="I170" s="125"/>
      <c r="J170" s="112"/>
      <c r="K170" s="207" t="str">
        <f t="shared" si="11"/>
        <v/>
      </c>
      <c r="L170" s="112"/>
      <c r="M170" s="112"/>
      <c r="N170" s="112"/>
      <c r="O170" s="112"/>
      <c r="P170" s="112"/>
      <c r="Q170" s="125"/>
      <c r="R170" s="112"/>
      <c r="S170" s="112"/>
      <c r="T170" s="112"/>
      <c r="U170" s="112"/>
      <c r="V170" s="112"/>
      <c r="W170" s="112"/>
      <c r="X170" s="112"/>
      <c r="Y170" s="112"/>
      <c r="Z170" s="112"/>
      <c r="AA170" s="112"/>
      <c r="AB170" s="112"/>
      <c r="AC170" s="126"/>
      <c r="AD170" s="239"/>
      <c r="AE170" s="239"/>
      <c r="AF170" s="239"/>
      <c r="AG170" s="239"/>
      <c r="AH170" s="239"/>
      <c r="AI170" s="239"/>
    </row>
    <row r="171" spans="1:35" s="119" customFormat="1" x14ac:dyDescent="0.2">
      <c r="A171" s="124"/>
      <c r="B171" s="112"/>
      <c r="C171" s="207" t="str">
        <f t="shared" si="9"/>
        <v/>
      </c>
      <c r="D171" s="73"/>
      <c r="E171" s="112"/>
      <c r="F171" s="125"/>
      <c r="G171" s="112"/>
      <c r="H171" s="207" t="str">
        <f t="shared" si="10"/>
        <v/>
      </c>
      <c r="I171" s="125"/>
      <c r="J171" s="112"/>
      <c r="K171" s="207" t="str">
        <f t="shared" si="11"/>
        <v/>
      </c>
      <c r="L171" s="112"/>
      <c r="M171" s="112"/>
      <c r="N171" s="112"/>
      <c r="O171" s="112"/>
      <c r="P171" s="112"/>
      <c r="Q171" s="125"/>
      <c r="R171" s="112"/>
      <c r="S171" s="112"/>
      <c r="T171" s="112"/>
      <c r="U171" s="112"/>
      <c r="V171" s="112"/>
      <c r="W171" s="112"/>
      <c r="X171" s="112"/>
      <c r="Y171" s="112"/>
      <c r="Z171" s="112"/>
      <c r="AA171" s="112"/>
      <c r="AB171" s="112"/>
      <c r="AC171" s="126"/>
      <c r="AD171" s="239"/>
      <c r="AE171" s="239"/>
      <c r="AF171" s="239"/>
      <c r="AG171" s="239"/>
      <c r="AH171" s="239"/>
      <c r="AI171" s="239"/>
    </row>
    <row r="172" spans="1:35" s="119" customFormat="1" x14ac:dyDescent="0.2">
      <c r="A172" s="124"/>
      <c r="B172" s="112"/>
      <c r="C172" s="207" t="str">
        <f t="shared" si="9"/>
        <v/>
      </c>
      <c r="D172" s="73"/>
      <c r="E172" s="112"/>
      <c r="F172" s="125"/>
      <c r="G172" s="112"/>
      <c r="H172" s="207" t="str">
        <f t="shared" si="10"/>
        <v/>
      </c>
      <c r="I172" s="125"/>
      <c r="J172" s="112"/>
      <c r="K172" s="207" t="str">
        <f t="shared" si="11"/>
        <v/>
      </c>
      <c r="L172" s="112"/>
      <c r="M172" s="112"/>
      <c r="N172" s="112"/>
      <c r="O172" s="112"/>
      <c r="P172" s="112"/>
      <c r="Q172" s="125"/>
      <c r="R172" s="112"/>
      <c r="S172" s="112"/>
      <c r="T172" s="112"/>
      <c r="U172" s="112"/>
      <c r="V172" s="112"/>
      <c r="W172" s="112"/>
      <c r="X172" s="112"/>
      <c r="Y172" s="112"/>
      <c r="Z172" s="112"/>
      <c r="AA172" s="112"/>
      <c r="AB172" s="112"/>
      <c r="AC172" s="126"/>
      <c r="AD172" s="239"/>
      <c r="AE172" s="239"/>
      <c r="AF172" s="239"/>
      <c r="AG172" s="239"/>
      <c r="AH172" s="239"/>
      <c r="AI172" s="239"/>
    </row>
    <row r="173" spans="1:35" s="119" customFormat="1" x14ac:dyDescent="0.2">
      <c r="A173" s="124"/>
      <c r="B173" s="112"/>
      <c r="C173" s="207" t="str">
        <f t="shared" si="9"/>
        <v/>
      </c>
      <c r="D173" s="73"/>
      <c r="E173" s="112"/>
      <c r="F173" s="125"/>
      <c r="G173" s="112"/>
      <c r="H173" s="207" t="str">
        <f t="shared" si="10"/>
        <v/>
      </c>
      <c r="I173" s="125"/>
      <c r="J173" s="112"/>
      <c r="K173" s="207" t="str">
        <f t="shared" si="11"/>
        <v/>
      </c>
      <c r="L173" s="112"/>
      <c r="M173" s="112"/>
      <c r="N173" s="112"/>
      <c r="O173" s="112"/>
      <c r="P173" s="112"/>
      <c r="Q173" s="125"/>
      <c r="R173" s="112"/>
      <c r="S173" s="112"/>
      <c r="T173" s="112"/>
      <c r="U173" s="112"/>
      <c r="V173" s="112"/>
      <c r="W173" s="112"/>
      <c r="X173" s="112"/>
      <c r="Y173" s="112"/>
      <c r="Z173" s="112"/>
      <c r="AA173" s="112"/>
      <c r="AB173" s="112"/>
      <c r="AC173" s="126"/>
      <c r="AD173" s="239"/>
      <c r="AE173" s="239"/>
      <c r="AF173" s="239"/>
      <c r="AG173" s="239"/>
      <c r="AH173" s="239"/>
      <c r="AI173" s="239"/>
    </row>
    <row r="174" spans="1:35" s="119" customFormat="1" x14ac:dyDescent="0.2">
      <c r="A174" s="124"/>
      <c r="B174" s="112"/>
      <c r="C174" s="207" t="str">
        <f t="shared" si="9"/>
        <v/>
      </c>
      <c r="D174" s="73"/>
      <c r="E174" s="112"/>
      <c r="F174" s="125"/>
      <c r="G174" s="112"/>
      <c r="H174" s="207" t="str">
        <f t="shared" si="10"/>
        <v/>
      </c>
      <c r="I174" s="125"/>
      <c r="J174" s="112"/>
      <c r="K174" s="207" t="str">
        <f t="shared" si="11"/>
        <v/>
      </c>
      <c r="L174" s="112"/>
      <c r="M174" s="112"/>
      <c r="N174" s="112"/>
      <c r="O174" s="112"/>
      <c r="P174" s="112"/>
      <c r="Q174" s="125"/>
      <c r="R174" s="112"/>
      <c r="S174" s="112"/>
      <c r="T174" s="112"/>
      <c r="U174" s="112"/>
      <c r="V174" s="112"/>
      <c r="W174" s="112"/>
      <c r="X174" s="112"/>
      <c r="Y174" s="112"/>
      <c r="Z174" s="112"/>
      <c r="AA174" s="112"/>
      <c r="AB174" s="112"/>
      <c r="AC174" s="126"/>
      <c r="AD174" s="239"/>
      <c r="AE174" s="239"/>
      <c r="AF174" s="239"/>
      <c r="AG174" s="239"/>
      <c r="AH174" s="239"/>
      <c r="AI174" s="239"/>
    </row>
    <row r="175" spans="1:35" s="119" customFormat="1" x14ac:dyDescent="0.2">
      <c r="A175" s="124"/>
      <c r="B175" s="112"/>
      <c r="C175" s="207" t="str">
        <f t="shared" si="9"/>
        <v/>
      </c>
      <c r="D175" s="73"/>
      <c r="E175" s="112"/>
      <c r="F175" s="125"/>
      <c r="G175" s="112"/>
      <c r="H175" s="207" t="str">
        <f t="shared" si="10"/>
        <v/>
      </c>
      <c r="I175" s="125"/>
      <c r="J175" s="112"/>
      <c r="K175" s="207" t="str">
        <f t="shared" si="11"/>
        <v/>
      </c>
      <c r="L175" s="112"/>
      <c r="M175" s="112"/>
      <c r="N175" s="112"/>
      <c r="O175" s="112"/>
      <c r="P175" s="112"/>
      <c r="Q175" s="125"/>
      <c r="R175" s="112"/>
      <c r="S175" s="112"/>
      <c r="T175" s="112"/>
      <c r="U175" s="112"/>
      <c r="V175" s="112"/>
      <c r="W175" s="112"/>
      <c r="X175" s="112"/>
      <c r="Y175" s="112"/>
      <c r="Z175" s="112"/>
      <c r="AA175" s="112"/>
      <c r="AB175" s="112"/>
      <c r="AC175" s="126"/>
      <c r="AD175" s="239"/>
      <c r="AE175" s="239"/>
      <c r="AF175" s="239"/>
      <c r="AG175" s="239"/>
      <c r="AH175" s="239"/>
      <c r="AI175" s="239"/>
    </row>
    <row r="176" spans="1:35" s="119" customFormat="1" x14ac:dyDescent="0.2">
      <c r="A176" s="124"/>
      <c r="B176" s="112"/>
      <c r="C176" s="207" t="str">
        <f t="shared" si="9"/>
        <v/>
      </c>
      <c r="D176" s="73"/>
      <c r="E176" s="112"/>
      <c r="F176" s="125"/>
      <c r="G176" s="112"/>
      <c r="H176" s="207" t="str">
        <f t="shared" si="10"/>
        <v/>
      </c>
      <c r="I176" s="125"/>
      <c r="J176" s="112"/>
      <c r="K176" s="207" t="str">
        <f t="shared" si="11"/>
        <v/>
      </c>
      <c r="L176" s="112"/>
      <c r="M176" s="112"/>
      <c r="N176" s="112"/>
      <c r="O176" s="112"/>
      <c r="P176" s="112"/>
      <c r="Q176" s="125"/>
      <c r="R176" s="112"/>
      <c r="S176" s="112"/>
      <c r="T176" s="112"/>
      <c r="U176" s="112"/>
      <c r="V176" s="112"/>
      <c r="W176" s="112"/>
      <c r="X176" s="112"/>
      <c r="Y176" s="112"/>
      <c r="Z176" s="112"/>
      <c r="AA176" s="112"/>
      <c r="AB176" s="112"/>
      <c r="AC176" s="126"/>
      <c r="AD176" s="239"/>
      <c r="AE176" s="239"/>
      <c r="AF176" s="239"/>
      <c r="AG176" s="239"/>
      <c r="AH176" s="239"/>
      <c r="AI176" s="239"/>
    </row>
    <row r="177" spans="1:35" s="119" customFormat="1" x14ac:dyDescent="0.2">
      <c r="A177" s="124"/>
      <c r="B177" s="112"/>
      <c r="C177" s="207" t="str">
        <f t="shared" si="9"/>
        <v/>
      </c>
      <c r="D177" s="73"/>
      <c r="E177" s="112"/>
      <c r="F177" s="125"/>
      <c r="G177" s="112"/>
      <c r="H177" s="207" t="str">
        <f t="shared" si="10"/>
        <v/>
      </c>
      <c r="I177" s="125"/>
      <c r="J177" s="112"/>
      <c r="K177" s="207" t="str">
        <f t="shared" si="11"/>
        <v/>
      </c>
      <c r="L177" s="112"/>
      <c r="M177" s="112"/>
      <c r="N177" s="112"/>
      <c r="O177" s="112"/>
      <c r="P177" s="112"/>
      <c r="Q177" s="125"/>
      <c r="R177" s="112"/>
      <c r="S177" s="112"/>
      <c r="T177" s="112"/>
      <c r="U177" s="112"/>
      <c r="V177" s="112"/>
      <c r="W177" s="112"/>
      <c r="X177" s="112"/>
      <c r="Y177" s="112"/>
      <c r="Z177" s="112"/>
      <c r="AA177" s="112"/>
      <c r="AB177" s="112"/>
      <c r="AC177" s="126"/>
      <c r="AD177" s="239"/>
      <c r="AE177" s="239"/>
      <c r="AF177" s="239"/>
      <c r="AG177" s="239"/>
      <c r="AH177" s="239"/>
      <c r="AI177" s="239"/>
    </row>
    <row r="178" spans="1:35" s="119" customFormat="1" x14ac:dyDescent="0.2">
      <c r="A178" s="124"/>
      <c r="B178" s="112"/>
      <c r="C178" s="207" t="str">
        <f t="shared" si="9"/>
        <v/>
      </c>
      <c r="D178" s="73"/>
      <c r="E178" s="112"/>
      <c r="F178" s="125"/>
      <c r="G178" s="112"/>
      <c r="H178" s="207" t="str">
        <f t="shared" si="10"/>
        <v/>
      </c>
      <c r="I178" s="125"/>
      <c r="J178" s="112"/>
      <c r="K178" s="207" t="str">
        <f t="shared" si="11"/>
        <v/>
      </c>
      <c r="L178" s="112"/>
      <c r="M178" s="112"/>
      <c r="N178" s="112"/>
      <c r="O178" s="112"/>
      <c r="P178" s="112"/>
      <c r="Q178" s="125"/>
      <c r="R178" s="112"/>
      <c r="S178" s="112"/>
      <c r="T178" s="112"/>
      <c r="U178" s="112"/>
      <c r="V178" s="112"/>
      <c r="W178" s="112"/>
      <c r="X178" s="112"/>
      <c r="Y178" s="112"/>
      <c r="Z178" s="112"/>
      <c r="AA178" s="112"/>
      <c r="AB178" s="112"/>
      <c r="AC178" s="126"/>
      <c r="AD178" s="239"/>
      <c r="AE178" s="239"/>
      <c r="AF178" s="239"/>
      <c r="AG178" s="239"/>
      <c r="AH178" s="239"/>
      <c r="AI178" s="239"/>
    </row>
    <row r="179" spans="1:35" s="119" customFormat="1" x14ac:dyDescent="0.2">
      <c r="A179" s="124"/>
      <c r="B179" s="112"/>
      <c r="C179" s="207" t="str">
        <f t="shared" si="9"/>
        <v/>
      </c>
      <c r="D179" s="73"/>
      <c r="E179" s="112"/>
      <c r="F179" s="125"/>
      <c r="G179" s="112"/>
      <c r="H179" s="207" t="str">
        <f t="shared" si="10"/>
        <v/>
      </c>
      <c r="I179" s="125"/>
      <c r="J179" s="112"/>
      <c r="K179" s="207" t="str">
        <f t="shared" si="11"/>
        <v/>
      </c>
      <c r="L179" s="112"/>
      <c r="M179" s="112"/>
      <c r="N179" s="112"/>
      <c r="O179" s="112"/>
      <c r="P179" s="112"/>
      <c r="Q179" s="125"/>
      <c r="R179" s="112"/>
      <c r="S179" s="112"/>
      <c r="T179" s="112"/>
      <c r="U179" s="112"/>
      <c r="V179" s="112"/>
      <c r="W179" s="112"/>
      <c r="X179" s="112"/>
      <c r="Y179" s="112"/>
      <c r="Z179" s="112"/>
      <c r="AA179" s="112"/>
      <c r="AB179" s="112"/>
      <c r="AC179" s="126"/>
      <c r="AD179" s="239"/>
      <c r="AE179" s="239"/>
      <c r="AF179" s="239"/>
      <c r="AG179" s="239"/>
      <c r="AH179" s="239"/>
      <c r="AI179" s="239"/>
    </row>
    <row r="180" spans="1:35" s="119" customFormat="1" x14ac:dyDescent="0.2">
      <c r="A180" s="124"/>
      <c r="B180" s="112"/>
      <c r="C180" s="207" t="str">
        <f t="shared" si="9"/>
        <v/>
      </c>
      <c r="D180" s="73"/>
      <c r="E180" s="112"/>
      <c r="F180" s="125"/>
      <c r="G180" s="112"/>
      <c r="H180" s="207" t="str">
        <f t="shared" si="10"/>
        <v/>
      </c>
      <c r="I180" s="125"/>
      <c r="J180" s="112"/>
      <c r="K180" s="207" t="str">
        <f t="shared" si="11"/>
        <v/>
      </c>
      <c r="L180" s="112"/>
      <c r="M180" s="112"/>
      <c r="N180" s="112"/>
      <c r="O180" s="112"/>
      <c r="P180" s="112"/>
      <c r="Q180" s="125"/>
      <c r="R180" s="112"/>
      <c r="S180" s="112"/>
      <c r="T180" s="112"/>
      <c r="U180" s="112"/>
      <c r="V180" s="112"/>
      <c r="W180" s="112"/>
      <c r="X180" s="112"/>
      <c r="Y180" s="112"/>
      <c r="Z180" s="112"/>
      <c r="AA180" s="112"/>
      <c r="AB180" s="112"/>
      <c r="AC180" s="126"/>
      <c r="AD180" s="239"/>
      <c r="AE180" s="239"/>
      <c r="AF180" s="239"/>
      <c r="AG180" s="239"/>
      <c r="AH180" s="239"/>
      <c r="AI180" s="239"/>
    </row>
    <row r="181" spans="1:35" s="119" customFormat="1" x14ac:dyDescent="0.2">
      <c r="A181" s="124"/>
      <c r="B181" s="112"/>
      <c r="C181" s="207" t="str">
        <f t="shared" si="9"/>
        <v/>
      </c>
      <c r="D181" s="73"/>
      <c r="E181" s="112"/>
      <c r="F181" s="125"/>
      <c r="G181" s="112"/>
      <c r="H181" s="207" t="str">
        <f t="shared" si="10"/>
        <v/>
      </c>
      <c r="I181" s="125"/>
      <c r="J181" s="112"/>
      <c r="K181" s="207" t="str">
        <f t="shared" si="11"/>
        <v/>
      </c>
      <c r="L181" s="112"/>
      <c r="M181" s="112"/>
      <c r="N181" s="112"/>
      <c r="O181" s="112"/>
      <c r="P181" s="112"/>
      <c r="Q181" s="125"/>
      <c r="R181" s="112"/>
      <c r="S181" s="112"/>
      <c r="T181" s="112"/>
      <c r="U181" s="112"/>
      <c r="V181" s="112"/>
      <c r="W181" s="112"/>
      <c r="X181" s="112"/>
      <c r="Y181" s="112"/>
      <c r="Z181" s="112"/>
      <c r="AA181" s="112"/>
      <c r="AB181" s="112"/>
      <c r="AC181" s="126"/>
      <c r="AD181" s="239"/>
      <c r="AE181" s="239"/>
      <c r="AF181" s="239"/>
      <c r="AG181" s="239"/>
      <c r="AH181" s="239"/>
      <c r="AI181" s="239"/>
    </row>
    <row r="182" spans="1:35" s="119" customFormat="1" x14ac:dyDescent="0.2">
      <c r="A182" s="124"/>
      <c r="B182" s="112"/>
      <c r="C182" s="207" t="str">
        <f t="shared" si="9"/>
        <v/>
      </c>
      <c r="D182" s="73"/>
      <c r="E182" s="112"/>
      <c r="F182" s="125"/>
      <c r="G182" s="112"/>
      <c r="H182" s="207" t="str">
        <f t="shared" si="10"/>
        <v/>
      </c>
      <c r="I182" s="125"/>
      <c r="J182" s="112"/>
      <c r="K182" s="207" t="str">
        <f t="shared" si="11"/>
        <v/>
      </c>
      <c r="L182" s="112"/>
      <c r="M182" s="112"/>
      <c r="N182" s="112"/>
      <c r="O182" s="112"/>
      <c r="P182" s="112"/>
      <c r="Q182" s="125"/>
      <c r="R182" s="112"/>
      <c r="S182" s="112"/>
      <c r="T182" s="112"/>
      <c r="U182" s="112"/>
      <c r="V182" s="112"/>
      <c r="W182" s="112"/>
      <c r="X182" s="112"/>
      <c r="Y182" s="112"/>
      <c r="Z182" s="112"/>
      <c r="AA182" s="112"/>
      <c r="AB182" s="112"/>
      <c r="AC182" s="126"/>
      <c r="AD182" s="239"/>
      <c r="AE182" s="239"/>
      <c r="AF182" s="239"/>
      <c r="AG182" s="239"/>
      <c r="AH182" s="239"/>
      <c r="AI182" s="239"/>
    </row>
    <row r="183" spans="1:35" s="119" customFormat="1" x14ac:dyDescent="0.2">
      <c r="A183" s="124"/>
      <c r="B183" s="112"/>
      <c r="C183" s="207" t="str">
        <f t="shared" si="9"/>
        <v/>
      </c>
      <c r="D183" s="73"/>
      <c r="E183" s="112"/>
      <c r="F183" s="125"/>
      <c r="G183" s="112"/>
      <c r="H183" s="207" t="str">
        <f t="shared" si="10"/>
        <v/>
      </c>
      <c r="I183" s="125"/>
      <c r="J183" s="112"/>
      <c r="K183" s="207" t="str">
        <f t="shared" si="11"/>
        <v/>
      </c>
      <c r="L183" s="112"/>
      <c r="M183" s="112"/>
      <c r="N183" s="112"/>
      <c r="O183" s="112"/>
      <c r="P183" s="112"/>
      <c r="Q183" s="125"/>
      <c r="R183" s="112"/>
      <c r="S183" s="112"/>
      <c r="T183" s="112"/>
      <c r="U183" s="112"/>
      <c r="V183" s="112"/>
      <c r="W183" s="112"/>
      <c r="X183" s="112"/>
      <c r="Y183" s="112"/>
      <c r="Z183" s="112"/>
      <c r="AA183" s="112"/>
      <c r="AB183" s="112"/>
      <c r="AC183" s="126"/>
      <c r="AD183" s="239"/>
      <c r="AE183" s="239"/>
      <c r="AF183" s="239"/>
      <c r="AG183" s="239"/>
      <c r="AH183" s="239"/>
      <c r="AI183" s="239"/>
    </row>
    <row r="184" spans="1:35" s="119" customFormat="1" x14ac:dyDescent="0.2">
      <c r="A184" s="124"/>
      <c r="B184" s="112"/>
      <c r="C184" s="207" t="str">
        <f t="shared" si="9"/>
        <v/>
      </c>
      <c r="D184" s="73"/>
      <c r="E184" s="112"/>
      <c r="F184" s="125"/>
      <c r="G184" s="112"/>
      <c r="H184" s="207" t="str">
        <f t="shared" si="10"/>
        <v/>
      </c>
      <c r="I184" s="125"/>
      <c r="J184" s="112"/>
      <c r="K184" s="207" t="str">
        <f t="shared" si="11"/>
        <v/>
      </c>
      <c r="L184" s="112"/>
      <c r="M184" s="112"/>
      <c r="N184" s="112"/>
      <c r="O184" s="112"/>
      <c r="P184" s="112"/>
      <c r="Q184" s="125"/>
      <c r="R184" s="112"/>
      <c r="S184" s="112"/>
      <c r="T184" s="112"/>
      <c r="U184" s="112"/>
      <c r="V184" s="112"/>
      <c r="W184" s="112"/>
      <c r="X184" s="112"/>
      <c r="Y184" s="112"/>
      <c r="Z184" s="112"/>
      <c r="AA184" s="112"/>
      <c r="AB184" s="112"/>
      <c r="AC184" s="126"/>
      <c r="AD184" s="239"/>
      <c r="AE184" s="239"/>
      <c r="AF184" s="239"/>
      <c r="AG184" s="239"/>
      <c r="AH184" s="239"/>
      <c r="AI184" s="239"/>
    </row>
    <row r="185" spans="1:35" s="119" customFormat="1" x14ac:dyDescent="0.2">
      <c r="A185" s="124"/>
      <c r="B185" s="112"/>
      <c r="C185" s="207" t="str">
        <f t="shared" si="9"/>
        <v/>
      </c>
      <c r="D185" s="73"/>
      <c r="E185" s="112"/>
      <c r="F185" s="125"/>
      <c r="G185" s="112"/>
      <c r="H185" s="207" t="str">
        <f t="shared" si="10"/>
        <v/>
      </c>
      <c r="I185" s="125"/>
      <c r="J185" s="112"/>
      <c r="K185" s="207" t="str">
        <f t="shared" si="11"/>
        <v/>
      </c>
      <c r="L185" s="112"/>
      <c r="M185" s="112"/>
      <c r="N185" s="112"/>
      <c r="O185" s="112"/>
      <c r="P185" s="112"/>
      <c r="Q185" s="125"/>
      <c r="R185" s="112"/>
      <c r="S185" s="112"/>
      <c r="T185" s="112"/>
      <c r="U185" s="112"/>
      <c r="V185" s="112"/>
      <c r="W185" s="112"/>
      <c r="X185" s="112"/>
      <c r="Y185" s="112"/>
      <c r="Z185" s="112"/>
      <c r="AA185" s="112"/>
      <c r="AB185" s="112"/>
      <c r="AC185" s="126"/>
      <c r="AD185" s="239"/>
      <c r="AE185" s="239"/>
      <c r="AF185" s="239"/>
      <c r="AG185" s="239"/>
      <c r="AH185" s="239"/>
      <c r="AI185" s="239"/>
    </row>
    <row r="186" spans="1:35" s="119" customFormat="1" x14ac:dyDescent="0.2">
      <c r="A186" s="124"/>
      <c r="B186" s="112"/>
      <c r="C186" s="207" t="str">
        <f t="shared" si="9"/>
        <v/>
      </c>
      <c r="D186" s="73"/>
      <c r="E186" s="112"/>
      <c r="F186" s="125"/>
      <c r="G186" s="112"/>
      <c r="H186" s="207" t="str">
        <f t="shared" si="10"/>
        <v/>
      </c>
      <c r="I186" s="125"/>
      <c r="J186" s="112"/>
      <c r="K186" s="207" t="str">
        <f t="shared" si="11"/>
        <v/>
      </c>
      <c r="L186" s="112"/>
      <c r="M186" s="112"/>
      <c r="N186" s="112"/>
      <c r="O186" s="112"/>
      <c r="P186" s="112"/>
      <c r="Q186" s="125"/>
      <c r="R186" s="112"/>
      <c r="S186" s="112"/>
      <c r="T186" s="112"/>
      <c r="U186" s="112"/>
      <c r="V186" s="112"/>
      <c r="W186" s="112"/>
      <c r="X186" s="112"/>
      <c r="Y186" s="112"/>
      <c r="Z186" s="112"/>
      <c r="AA186" s="112"/>
      <c r="AB186" s="112"/>
      <c r="AC186" s="126"/>
      <c r="AD186" s="239"/>
      <c r="AE186" s="239"/>
      <c r="AF186" s="239"/>
      <c r="AG186" s="239"/>
      <c r="AH186" s="239"/>
      <c r="AI186" s="239"/>
    </row>
    <row r="187" spans="1:35" s="119" customFormat="1" x14ac:dyDescent="0.2">
      <c r="A187" s="124"/>
      <c r="B187" s="112"/>
      <c r="C187" s="207" t="str">
        <f t="shared" si="9"/>
        <v/>
      </c>
      <c r="D187" s="73"/>
      <c r="E187" s="112"/>
      <c r="F187" s="125"/>
      <c r="G187" s="112"/>
      <c r="H187" s="207" t="str">
        <f t="shared" si="10"/>
        <v/>
      </c>
      <c r="I187" s="125"/>
      <c r="J187" s="112"/>
      <c r="K187" s="207" t="str">
        <f t="shared" si="11"/>
        <v/>
      </c>
      <c r="L187" s="112"/>
      <c r="M187" s="112"/>
      <c r="N187" s="112"/>
      <c r="O187" s="112"/>
      <c r="P187" s="112"/>
      <c r="Q187" s="125"/>
      <c r="R187" s="112"/>
      <c r="S187" s="112"/>
      <c r="T187" s="112"/>
      <c r="U187" s="112"/>
      <c r="V187" s="112"/>
      <c r="W187" s="112"/>
      <c r="X187" s="112"/>
      <c r="Y187" s="112"/>
      <c r="Z187" s="112"/>
      <c r="AA187" s="112"/>
      <c r="AB187" s="112"/>
      <c r="AC187" s="126"/>
      <c r="AD187" s="239"/>
      <c r="AE187" s="239"/>
      <c r="AF187" s="239"/>
      <c r="AG187" s="239"/>
      <c r="AH187" s="239"/>
      <c r="AI187" s="239"/>
    </row>
    <row r="188" spans="1:35" s="119" customFormat="1" x14ac:dyDescent="0.2">
      <c r="A188" s="124"/>
      <c r="B188" s="112"/>
      <c r="C188" s="207" t="str">
        <f t="shared" si="9"/>
        <v/>
      </c>
      <c r="D188" s="73"/>
      <c r="E188" s="112"/>
      <c r="F188" s="125"/>
      <c r="G188" s="112"/>
      <c r="H188" s="207" t="str">
        <f t="shared" si="10"/>
        <v/>
      </c>
      <c r="I188" s="125"/>
      <c r="J188" s="112"/>
      <c r="K188" s="207" t="str">
        <f t="shared" si="11"/>
        <v/>
      </c>
      <c r="L188" s="112"/>
      <c r="M188" s="112"/>
      <c r="N188" s="112"/>
      <c r="O188" s="112"/>
      <c r="P188" s="112"/>
      <c r="Q188" s="125"/>
      <c r="R188" s="112"/>
      <c r="S188" s="112"/>
      <c r="T188" s="112"/>
      <c r="U188" s="112"/>
      <c r="V188" s="112"/>
      <c r="W188" s="112"/>
      <c r="X188" s="112"/>
      <c r="Y188" s="112"/>
      <c r="Z188" s="112"/>
      <c r="AA188" s="112"/>
      <c r="AB188" s="112"/>
      <c r="AC188" s="126"/>
      <c r="AD188" s="239"/>
      <c r="AE188" s="239"/>
      <c r="AF188" s="239"/>
      <c r="AG188" s="239"/>
      <c r="AH188" s="239"/>
      <c r="AI188" s="239"/>
    </row>
    <row r="189" spans="1:35" s="119" customFormat="1" x14ac:dyDescent="0.2">
      <c r="A189" s="124"/>
      <c r="B189" s="112"/>
      <c r="C189" s="207" t="str">
        <f t="shared" si="9"/>
        <v/>
      </c>
      <c r="D189" s="73"/>
      <c r="E189" s="112"/>
      <c r="F189" s="125"/>
      <c r="G189" s="112"/>
      <c r="H189" s="207" t="str">
        <f t="shared" si="10"/>
        <v/>
      </c>
      <c r="I189" s="125"/>
      <c r="J189" s="112"/>
      <c r="K189" s="207" t="str">
        <f t="shared" si="11"/>
        <v/>
      </c>
      <c r="L189" s="112"/>
      <c r="M189" s="112"/>
      <c r="N189" s="112"/>
      <c r="O189" s="112"/>
      <c r="P189" s="112"/>
      <c r="Q189" s="125"/>
      <c r="R189" s="112"/>
      <c r="S189" s="112"/>
      <c r="T189" s="112"/>
      <c r="U189" s="112"/>
      <c r="V189" s="112"/>
      <c r="W189" s="112"/>
      <c r="X189" s="112"/>
      <c r="Y189" s="112"/>
      <c r="Z189" s="112"/>
      <c r="AA189" s="112"/>
      <c r="AB189" s="112"/>
      <c r="AC189" s="126"/>
      <c r="AD189" s="239"/>
      <c r="AE189" s="239"/>
      <c r="AF189" s="239"/>
      <c r="AG189" s="239"/>
      <c r="AH189" s="239"/>
      <c r="AI189" s="239"/>
    </row>
    <row r="190" spans="1:35" s="119" customFormat="1" x14ac:dyDescent="0.2">
      <c r="A190" s="124"/>
      <c r="B190" s="112"/>
      <c r="C190" s="207" t="str">
        <f t="shared" si="9"/>
        <v/>
      </c>
      <c r="D190" s="73"/>
      <c r="E190" s="112"/>
      <c r="F190" s="125"/>
      <c r="G190" s="112"/>
      <c r="H190" s="207" t="str">
        <f t="shared" si="10"/>
        <v/>
      </c>
      <c r="I190" s="125"/>
      <c r="J190" s="112"/>
      <c r="K190" s="207" t="str">
        <f t="shared" si="11"/>
        <v/>
      </c>
      <c r="L190" s="112"/>
      <c r="M190" s="112"/>
      <c r="N190" s="112"/>
      <c r="O190" s="112"/>
      <c r="P190" s="112"/>
      <c r="Q190" s="125"/>
      <c r="R190" s="112"/>
      <c r="S190" s="112"/>
      <c r="T190" s="112"/>
      <c r="U190" s="112"/>
      <c r="V190" s="112"/>
      <c r="W190" s="112"/>
      <c r="X190" s="112"/>
      <c r="Y190" s="112"/>
      <c r="Z190" s="112"/>
      <c r="AA190" s="112"/>
      <c r="AB190" s="112"/>
      <c r="AC190" s="126"/>
      <c r="AD190" s="239"/>
      <c r="AE190" s="239"/>
      <c r="AF190" s="239"/>
      <c r="AG190" s="239"/>
      <c r="AH190" s="239"/>
      <c r="AI190" s="239"/>
    </row>
    <row r="191" spans="1:35" s="119" customFormat="1" x14ac:dyDescent="0.2">
      <c r="A191" s="124"/>
      <c r="B191" s="112"/>
      <c r="C191" s="207" t="str">
        <f t="shared" si="9"/>
        <v/>
      </c>
      <c r="D191" s="73"/>
      <c r="E191" s="112"/>
      <c r="F191" s="125"/>
      <c r="G191" s="112"/>
      <c r="H191" s="207" t="str">
        <f t="shared" si="10"/>
        <v/>
      </c>
      <c r="I191" s="125"/>
      <c r="J191" s="112"/>
      <c r="K191" s="207" t="str">
        <f t="shared" si="11"/>
        <v/>
      </c>
      <c r="L191" s="112"/>
      <c r="M191" s="112"/>
      <c r="N191" s="112"/>
      <c r="O191" s="112"/>
      <c r="P191" s="112"/>
      <c r="Q191" s="125"/>
      <c r="R191" s="112"/>
      <c r="S191" s="112"/>
      <c r="T191" s="112"/>
      <c r="U191" s="112"/>
      <c r="V191" s="112"/>
      <c r="W191" s="112"/>
      <c r="X191" s="112"/>
      <c r="Y191" s="112"/>
      <c r="Z191" s="112"/>
      <c r="AA191" s="112"/>
      <c r="AB191" s="112"/>
      <c r="AC191" s="126"/>
      <c r="AD191" s="239"/>
      <c r="AE191" s="239"/>
      <c r="AF191" s="239"/>
      <c r="AG191" s="239"/>
      <c r="AH191" s="239"/>
      <c r="AI191" s="239"/>
    </row>
    <row r="192" spans="1:35" s="119" customFormat="1" x14ac:dyDescent="0.2">
      <c r="A192" s="124"/>
      <c r="B192" s="112"/>
      <c r="C192" s="207" t="str">
        <f t="shared" si="9"/>
        <v/>
      </c>
      <c r="D192" s="73"/>
      <c r="E192" s="112"/>
      <c r="F192" s="125"/>
      <c r="G192" s="112"/>
      <c r="H192" s="207" t="str">
        <f t="shared" si="10"/>
        <v/>
      </c>
      <c r="I192" s="125"/>
      <c r="J192" s="112"/>
      <c r="K192" s="207" t="str">
        <f t="shared" si="11"/>
        <v/>
      </c>
      <c r="L192" s="112"/>
      <c r="M192" s="112"/>
      <c r="N192" s="112"/>
      <c r="O192" s="112"/>
      <c r="P192" s="112"/>
      <c r="Q192" s="125"/>
      <c r="R192" s="112"/>
      <c r="S192" s="112"/>
      <c r="T192" s="112"/>
      <c r="U192" s="112"/>
      <c r="V192" s="112"/>
      <c r="W192" s="112"/>
      <c r="X192" s="112"/>
      <c r="Y192" s="112"/>
      <c r="Z192" s="112"/>
      <c r="AA192" s="112"/>
      <c r="AB192" s="112"/>
      <c r="AC192" s="126"/>
      <c r="AD192" s="239"/>
      <c r="AE192" s="239"/>
      <c r="AF192" s="239"/>
      <c r="AG192" s="239"/>
      <c r="AH192" s="239"/>
      <c r="AI192" s="239"/>
    </row>
    <row r="193" spans="1:35" s="119" customFormat="1" x14ac:dyDescent="0.2">
      <c r="A193" s="124"/>
      <c r="B193" s="112"/>
      <c r="C193" s="207" t="str">
        <f t="shared" si="9"/>
        <v/>
      </c>
      <c r="D193" s="73"/>
      <c r="E193" s="112"/>
      <c r="F193" s="125"/>
      <c r="G193" s="112"/>
      <c r="H193" s="207" t="str">
        <f t="shared" si="10"/>
        <v/>
      </c>
      <c r="I193" s="125"/>
      <c r="J193" s="112"/>
      <c r="K193" s="207" t="str">
        <f t="shared" si="11"/>
        <v/>
      </c>
      <c r="L193" s="112"/>
      <c r="M193" s="112"/>
      <c r="N193" s="112"/>
      <c r="O193" s="112"/>
      <c r="P193" s="112"/>
      <c r="Q193" s="125"/>
      <c r="R193" s="112"/>
      <c r="S193" s="112"/>
      <c r="T193" s="112"/>
      <c r="U193" s="112"/>
      <c r="V193" s="112"/>
      <c r="W193" s="112"/>
      <c r="X193" s="112"/>
      <c r="Y193" s="112"/>
      <c r="Z193" s="112"/>
      <c r="AA193" s="112"/>
      <c r="AB193" s="112"/>
      <c r="AC193" s="126"/>
      <c r="AD193" s="239"/>
      <c r="AE193" s="239"/>
      <c r="AF193" s="239"/>
      <c r="AG193" s="239"/>
      <c r="AH193" s="239"/>
      <c r="AI193" s="239"/>
    </row>
    <row r="194" spans="1:35" s="119" customFormat="1" x14ac:dyDescent="0.2">
      <c r="A194" s="124"/>
      <c r="B194" s="112"/>
      <c r="C194" s="207" t="str">
        <f t="shared" si="9"/>
        <v/>
      </c>
      <c r="D194" s="73"/>
      <c r="E194" s="112"/>
      <c r="F194" s="125"/>
      <c r="G194" s="112"/>
      <c r="H194" s="207" t="str">
        <f t="shared" si="10"/>
        <v/>
      </c>
      <c r="I194" s="125"/>
      <c r="J194" s="112"/>
      <c r="K194" s="207" t="str">
        <f t="shared" si="11"/>
        <v/>
      </c>
      <c r="L194" s="112"/>
      <c r="M194" s="112"/>
      <c r="N194" s="112"/>
      <c r="O194" s="112"/>
      <c r="P194" s="112"/>
      <c r="Q194" s="125"/>
      <c r="R194" s="112"/>
      <c r="S194" s="112"/>
      <c r="T194" s="112"/>
      <c r="U194" s="112"/>
      <c r="V194" s="112"/>
      <c r="W194" s="112"/>
      <c r="X194" s="112"/>
      <c r="Y194" s="112"/>
      <c r="Z194" s="112"/>
      <c r="AA194" s="112"/>
      <c r="AB194" s="112"/>
      <c r="AC194" s="126"/>
      <c r="AD194" s="239"/>
      <c r="AE194" s="239"/>
      <c r="AF194" s="239"/>
      <c r="AG194" s="239"/>
      <c r="AH194" s="239"/>
      <c r="AI194" s="239"/>
    </row>
    <row r="195" spans="1:35" s="119" customFormat="1" x14ac:dyDescent="0.2">
      <c r="A195" s="124"/>
      <c r="B195" s="112"/>
      <c r="C195" s="207" t="str">
        <f t="shared" si="9"/>
        <v/>
      </c>
      <c r="D195" s="73"/>
      <c r="E195" s="112"/>
      <c r="F195" s="125"/>
      <c r="G195" s="112"/>
      <c r="H195" s="207" t="str">
        <f t="shared" si="10"/>
        <v/>
      </c>
      <c r="I195" s="125"/>
      <c r="J195" s="112"/>
      <c r="K195" s="207" t="str">
        <f t="shared" si="11"/>
        <v/>
      </c>
      <c r="L195" s="112"/>
      <c r="M195" s="112"/>
      <c r="N195" s="112"/>
      <c r="O195" s="112"/>
      <c r="P195" s="112"/>
      <c r="Q195" s="125"/>
      <c r="R195" s="112"/>
      <c r="S195" s="112"/>
      <c r="T195" s="112"/>
      <c r="U195" s="112"/>
      <c r="V195" s="112"/>
      <c r="W195" s="112"/>
      <c r="X195" s="112"/>
      <c r="Y195" s="112"/>
      <c r="Z195" s="112"/>
      <c r="AA195" s="112"/>
      <c r="AB195" s="112"/>
      <c r="AC195" s="126"/>
      <c r="AD195" s="239"/>
      <c r="AE195" s="239"/>
      <c r="AF195" s="239"/>
      <c r="AG195" s="239"/>
      <c r="AH195" s="239"/>
      <c r="AI195" s="239"/>
    </row>
    <row r="196" spans="1:35" s="119" customFormat="1" x14ac:dyDescent="0.2">
      <c r="A196" s="124"/>
      <c r="B196" s="112"/>
      <c r="C196" s="207" t="str">
        <f t="shared" si="9"/>
        <v/>
      </c>
      <c r="D196" s="73"/>
      <c r="E196" s="112"/>
      <c r="F196" s="125"/>
      <c r="G196" s="112"/>
      <c r="H196" s="207" t="str">
        <f t="shared" si="10"/>
        <v/>
      </c>
      <c r="I196" s="125"/>
      <c r="J196" s="112"/>
      <c r="K196" s="207" t="str">
        <f t="shared" si="11"/>
        <v/>
      </c>
      <c r="L196" s="112"/>
      <c r="M196" s="112"/>
      <c r="N196" s="112"/>
      <c r="O196" s="112"/>
      <c r="P196" s="112"/>
      <c r="Q196" s="125"/>
      <c r="R196" s="112"/>
      <c r="S196" s="112"/>
      <c r="T196" s="112"/>
      <c r="U196" s="112"/>
      <c r="V196" s="112"/>
      <c r="W196" s="112"/>
      <c r="X196" s="112"/>
      <c r="Y196" s="112"/>
      <c r="Z196" s="112"/>
      <c r="AA196" s="112"/>
      <c r="AB196" s="112"/>
      <c r="AC196" s="126"/>
      <c r="AD196" s="239"/>
      <c r="AE196" s="239"/>
      <c r="AF196" s="239"/>
      <c r="AG196" s="239"/>
      <c r="AH196" s="239"/>
      <c r="AI196" s="239"/>
    </row>
    <row r="197" spans="1:35" s="119" customFormat="1" x14ac:dyDescent="0.2">
      <c r="A197" s="124"/>
      <c r="B197" s="112"/>
      <c r="C197" s="207" t="str">
        <f t="shared" si="9"/>
        <v/>
      </c>
      <c r="D197" s="73"/>
      <c r="E197" s="112"/>
      <c r="F197" s="125"/>
      <c r="G197" s="112"/>
      <c r="H197" s="207" t="str">
        <f t="shared" si="10"/>
        <v/>
      </c>
      <c r="I197" s="125"/>
      <c r="J197" s="112"/>
      <c r="K197" s="207" t="str">
        <f t="shared" si="11"/>
        <v/>
      </c>
      <c r="L197" s="112"/>
      <c r="M197" s="112"/>
      <c r="N197" s="112"/>
      <c r="O197" s="112"/>
      <c r="P197" s="112"/>
      <c r="Q197" s="125"/>
      <c r="R197" s="112"/>
      <c r="S197" s="112"/>
      <c r="T197" s="112"/>
      <c r="U197" s="112"/>
      <c r="V197" s="112"/>
      <c r="W197" s="112"/>
      <c r="X197" s="112"/>
      <c r="Y197" s="112"/>
      <c r="Z197" s="112"/>
      <c r="AA197" s="112"/>
      <c r="AB197" s="112"/>
      <c r="AC197" s="126"/>
      <c r="AD197" s="239"/>
      <c r="AE197" s="239"/>
      <c r="AF197" s="239"/>
      <c r="AG197" s="239"/>
      <c r="AH197" s="239"/>
      <c r="AI197" s="239"/>
    </row>
    <row r="198" spans="1:35" s="119" customFormat="1" x14ac:dyDescent="0.2">
      <c r="A198" s="124"/>
      <c r="B198" s="112"/>
      <c r="C198" s="207" t="str">
        <f t="shared" si="9"/>
        <v/>
      </c>
      <c r="D198" s="73"/>
      <c r="E198" s="112"/>
      <c r="F198" s="125"/>
      <c r="G198" s="112"/>
      <c r="H198" s="207" t="str">
        <f t="shared" si="10"/>
        <v/>
      </c>
      <c r="I198" s="125"/>
      <c r="J198" s="112"/>
      <c r="K198" s="207" t="str">
        <f t="shared" si="11"/>
        <v/>
      </c>
      <c r="L198" s="112"/>
      <c r="M198" s="112"/>
      <c r="N198" s="112"/>
      <c r="O198" s="112"/>
      <c r="P198" s="112"/>
      <c r="Q198" s="125"/>
      <c r="R198" s="112"/>
      <c r="S198" s="112"/>
      <c r="T198" s="112"/>
      <c r="U198" s="112"/>
      <c r="V198" s="112"/>
      <c r="W198" s="112"/>
      <c r="X198" s="112"/>
      <c r="Y198" s="112"/>
      <c r="Z198" s="112"/>
      <c r="AA198" s="112"/>
      <c r="AB198" s="112"/>
      <c r="AC198" s="126"/>
      <c r="AD198" s="239"/>
      <c r="AE198" s="239"/>
      <c r="AF198" s="239"/>
      <c r="AG198" s="239"/>
      <c r="AH198" s="239"/>
      <c r="AI198" s="239"/>
    </row>
    <row r="199" spans="1:35" s="119" customFormat="1" x14ac:dyDescent="0.2">
      <c r="A199" s="124"/>
      <c r="B199" s="112"/>
      <c r="C199" s="207" t="str">
        <f t="shared" ref="C199:C262" si="12">IF(D199="","",(VLOOKUP(D199,Generic_Road_Names_Table_Array,2,FALSE)))</f>
        <v/>
      </c>
      <c r="D199" s="73"/>
      <c r="E199" s="112"/>
      <c r="F199" s="125"/>
      <c r="G199" s="112"/>
      <c r="H199" s="207" t="str">
        <f t="shared" ref="H199:H262" si="13">IF(G199="","",(VLOOKUP(G199,Generic_Side_Table_Array,2,FALSE)))</f>
        <v/>
      </c>
      <c r="I199" s="125"/>
      <c r="J199" s="112"/>
      <c r="K199" s="207" t="str">
        <f t="shared" ref="K199:K262" si="14">IF(J199="","",VLOOKUP(J199,Features_Feature_Type_Table_Array,2,FALSE))</f>
        <v/>
      </c>
      <c r="L199" s="112"/>
      <c r="M199" s="112"/>
      <c r="N199" s="112"/>
      <c r="O199" s="112"/>
      <c r="P199" s="112"/>
      <c r="Q199" s="125"/>
      <c r="R199" s="112"/>
      <c r="S199" s="112"/>
      <c r="T199" s="112"/>
      <c r="U199" s="112"/>
      <c r="V199" s="112"/>
      <c r="W199" s="112"/>
      <c r="X199" s="112"/>
      <c r="Y199" s="112"/>
      <c r="Z199" s="112"/>
      <c r="AA199" s="112"/>
      <c r="AB199" s="112"/>
      <c r="AC199" s="126"/>
      <c r="AD199" s="239"/>
      <c r="AE199" s="239"/>
      <c r="AF199" s="239"/>
      <c r="AG199" s="239"/>
      <c r="AH199" s="239"/>
      <c r="AI199" s="239"/>
    </row>
    <row r="200" spans="1:35" s="119" customFormat="1" x14ac:dyDescent="0.2">
      <c r="A200" s="124"/>
      <c r="B200" s="112"/>
      <c r="C200" s="207" t="str">
        <f t="shared" si="12"/>
        <v/>
      </c>
      <c r="D200" s="73"/>
      <c r="E200" s="112"/>
      <c r="F200" s="125"/>
      <c r="G200" s="112"/>
      <c r="H200" s="207" t="str">
        <f t="shared" si="13"/>
        <v/>
      </c>
      <c r="I200" s="125"/>
      <c r="J200" s="112"/>
      <c r="K200" s="207" t="str">
        <f t="shared" si="14"/>
        <v/>
      </c>
      <c r="L200" s="112"/>
      <c r="M200" s="112"/>
      <c r="N200" s="112"/>
      <c r="O200" s="112"/>
      <c r="P200" s="112"/>
      <c r="Q200" s="125"/>
      <c r="R200" s="112"/>
      <c r="S200" s="112"/>
      <c r="T200" s="112"/>
      <c r="U200" s="112"/>
      <c r="V200" s="112"/>
      <c r="W200" s="112"/>
      <c r="X200" s="112"/>
      <c r="Y200" s="112"/>
      <c r="Z200" s="112"/>
      <c r="AA200" s="112"/>
      <c r="AB200" s="112"/>
      <c r="AC200" s="126"/>
      <c r="AD200" s="239"/>
      <c r="AE200" s="239"/>
      <c r="AF200" s="239"/>
      <c r="AG200" s="239"/>
      <c r="AH200" s="239"/>
      <c r="AI200" s="239"/>
    </row>
    <row r="201" spans="1:35" s="119" customFormat="1" x14ac:dyDescent="0.2">
      <c r="A201" s="124"/>
      <c r="B201" s="112"/>
      <c r="C201" s="207" t="str">
        <f t="shared" si="12"/>
        <v/>
      </c>
      <c r="D201" s="73"/>
      <c r="E201" s="112"/>
      <c r="F201" s="125"/>
      <c r="G201" s="112"/>
      <c r="H201" s="207" t="str">
        <f t="shared" si="13"/>
        <v/>
      </c>
      <c r="I201" s="125"/>
      <c r="J201" s="112"/>
      <c r="K201" s="207" t="str">
        <f t="shared" si="14"/>
        <v/>
      </c>
      <c r="L201" s="112"/>
      <c r="M201" s="112"/>
      <c r="N201" s="112"/>
      <c r="O201" s="112"/>
      <c r="P201" s="112"/>
      <c r="Q201" s="125"/>
      <c r="R201" s="112"/>
      <c r="S201" s="112"/>
      <c r="T201" s="112"/>
      <c r="U201" s="112"/>
      <c r="V201" s="112"/>
      <c r="W201" s="112"/>
      <c r="X201" s="112"/>
      <c r="Y201" s="112"/>
      <c r="Z201" s="112"/>
      <c r="AA201" s="112"/>
      <c r="AB201" s="112"/>
      <c r="AC201" s="126"/>
      <c r="AD201" s="239"/>
      <c r="AE201" s="239"/>
      <c r="AF201" s="239"/>
      <c r="AG201" s="239"/>
      <c r="AH201" s="239"/>
      <c r="AI201" s="239"/>
    </row>
    <row r="202" spans="1:35" s="119" customFormat="1" x14ac:dyDescent="0.2">
      <c r="A202" s="124"/>
      <c r="B202" s="112"/>
      <c r="C202" s="207" t="str">
        <f t="shared" si="12"/>
        <v/>
      </c>
      <c r="D202" s="73"/>
      <c r="E202" s="112"/>
      <c r="F202" s="125"/>
      <c r="G202" s="112"/>
      <c r="H202" s="207" t="str">
        <f t="shared" si="13"/>
        <v/>
      </c>
      <c r="I202" s="125"/>
      <c r="J202" s="112"/>
      <c r="K202" s="207" t="str">
        <f t="shared" si="14"/>
        <v/>
      </c>
      <c r="L202" s="112"/>
      <c r="M202" s="112"/>
      <c r="N202" s="112"/>
      <c r="O202" s="112"/>
      <c r="P202" s="112"/>
      <c r="Q202" s="125"/>
      <c r="R202" s="112"/>
      <c r="S202" s="112"/>
      <c r="T202" s="112"/>
      <c r="U202" s="112"/>
      <c r="V202" s="112"/>
      <c r="W202" s="112"/>
      <c r="X202" s="112"/>
      <c r="Y202" s="112"/>
      <c r="Z202" s="112"/>
      <c r="AA202" s="112"/>
      <c r="AB202" s="112"/>
      <c r="AC202" s="126"/>
      <c r="AD202" s="239"/>
      <c r="AE202" s="239"/>
      <c r="AF202" s="239"/>
      <c r="AG202" s="239"/>
      <c r="AH202" s="239"/>
      <c r="AI202" s="239"/>
    </row>
    <row r="203" spans="1:35" s="119" customFormat="1" x14ac:dyDescent="0.2">
      <c r="A203" s="124"/>
      <c r="B203" s="112"/>
      <c r="C203" s="207" t="str">
        <f t="shared" si="12"/>
        <v/>
      </c>
      <c r="D203" s="73"/>
      <c r="E203" s="112"/>
      <c r="F203" s="125"/>
      <c r="G203" s="112"/>
      <c r="H203" s="207" t="str">
        <f t="shared" si="13"/>
        <v/>
      </c>
      <c r="I203" s="125"/>
      <c r="J203" s="112"/>
      <c r="K203" s="207" t="str">
        <f t="shared" si="14"/>
        <v/>
      </c>
      <c r="L203" s="112"/>
      <c r="M203" s="112"/>
      <c r="N203" s="112"/>
      <c r="O203" s="112"/>
      <c r="P203" s="112"/>
      <c r="Q203" s="125"/>
      <c r="R203" s="112"/>
      <c r="S203" s="112"/>
      <c r="T203" s="112"/>
      <c r="U203" s="112"/>
      <c r="V203" s="112"/>
      <c r="W203" s="112"/>
      <c r="X203" s="112"/>
      <c r="Y203" s="112"/>
      <c r="Z203" s="112"/>
      <c r="AA203" s="112"/>
      <c r="AB203" s="112"/>
      <c r="AC203" s="126"/>
      <c r="AD203" s="239"/>
      <c r="AE203" s="239"/>
      <c r="AF203" s="239"/>
      <c r="AG203" s="239"/>
      <c r="AH203" s="239"/>
      <c r="AI203" s="239"/>
    </row>
    <row r="204" spans="1:35" s="119" customFormat="1" x14ac:dyDescent="0.2">
      <c r="A204" s="124"/>
      <c r="B204" s="112"/>
      <c r="C204" s="207" t="str">
        <f t="shared" si="12"/>
        <v/>
      </c>
      <c r="D204" s="73"/>
      <c r="E204" s="112"/>
      <c r="F204" s="125"/>
      <c r="G204" s="112"/>
      <c r="H204" s="207" t="str">
        <f t="shared" si="13"/>
        <v/>
      </c>
      <c r="I204" s="125"/>
      <c r="J204" s="112"/>
      <c r="K204" s="207" t="str">
        <f t="shared" si="14"/>
        <v/>
      </c>
      <c r="L204" s="112"/>
      <c r="M204" s="112"/>
      <c r="N204" s="112"/>
      <c r="O204" s="112"/>
      <c r="P204" s="112"/>
      <c r="Q204" s="125"/>
      <c r="R204" s="112"/>
      <c r="S204" s="112"/>
      <c r="T204" s="112"/>
      <c r="U204" s="112"/>
      <c r="V204" s="112"/>
      <c r="W204" s="112"/>
      <c r="X204" s="112"/>
      <c r="Y204" s="112"/>
      <c r="Z204" s="112"/>
      <c r="AA204" s="112"/>
      <c r="AB204" s="112"/>
      <c r="AC204" s="126"/>
      <c r="AD204" s="239"/>
      <c r="AE204" s="239"/>
      <c r="AF204" s="239"/>
      <c r="AG204" s="239"/>
      <c r="AH204" s="239"/>
      <c r="AI204" s="239"/>
    </row>
    <row r="205" spans="1:35" s="119" customFormat="1" x14ac:dyDescent="0.2">
      <c r="A205" s="124"/>
      <c r="B205" s="112"/>
      <c r="C205" s="207" t="str">
        <f t="shared" si="12"/>
        <v/>
      </c>
      <c r="D205" s="73"/>
      <c r="E205" s="112"/>
      <c r="F205" s="125"/>
      <c r="G205" s="112"/>
      <c r="H205" s="207" t="str">
        <f t="shared" si="13"/>
        <v/>
      </c>
      <c r="I205" s="125"/>
      <c r="J205" s="112"/>
      <c r="K205" s="207" t="str">
        <f t="shared" si="14"/>
        <v/>
      </c>
      <c r="L205" s="112"/>
      <c r="M205" s="112"/>
      <c r="N205" s="112"/>
      <c r="O205" s="112"/>
      <c r="P205" s="112"/>
      <c r="Q205" s="125"/>
      <c r="R205" s="112"/>
      <c r="S205" s="112"/>
      <c r="T205" s="112"/>
      <c r="U205" s="112"/>
      <c r="V205" s="112"/>
      <c r="W205" s="112"/>
      <c r="X205" s="112"/>
      <c r="Y205" s="112"/>
      <c r="Z205" s="112"/>
      <c r="AA205" s="112"/>
      <c r="AB205" s="112"/>
      <c r="AC205" s="126"/>
      <c r="AD205" s="239"/>
      <c r="AE205" s="239"/>
      <c r="AF205" s="239"/>
      <c r="AG205" s="239"/>
      <c r="AH205" s="239"/>
      <c r="AI205" s="239"/>
    </row>
    <row r="206" spans="1:35" s="119" customFormat="1" x14ac:dyDescent="0.2">
      <c r="A206" s="124"/>
      <c r="B206" s="112"/>
      <c r="C206" s="207" t="str">
        <f t="shared" si="12"/>
        <v/>
      </c>
      <c r="D206" s="73"/>
      <c r="E206" s="112"/>
      <c r="F206" s="125"/>
      <c r="G206" s="112"/>
      <c r="H206" s="207" t="str">
        <f t="shared" si="13"/>
        <v/>
      </c>
      <c r="I206" s="125"/>
      <c r="J206" s="112"/>
      <c r="K206" s="207" t="str">
        <f t="shared" si="14"/>
        <v/>
      </c>
      <c r="L206" s="112"/>
      <c r="M206" s="112"/>
      <c r="N206" s="112"/>
      <c r="O206" s="112"/>
      <c r="P206" s="112"/>
      <c r="Q206" s="125"/>
      <c r="R206" s="112"/>
      <c r="S206" s="112"/>
      <c r="T206" s="112"/>
      <c r="U206" s="112"/>
      <c r="V206" s="112"/>
      <c r="W206" s="112"/>
      <c r="X206" s="112"/>
      <c r="Y206" s="112"/>
      <c r="Z206" s="112"/>
      <c r="AA206" s="112"/>
      <c r="AB206" s="112"/>
      <c r="AC206" s="126"/>
      <c r="AD206" s="239"/>
      <c r="AE206" s="239"/>
      <c r="AF206" s="239"/>
      <c r="AG206" s="239"/>
      <c r="AH206" s="239"/>
      <c r="AI206" s="239"/>
    </row>
    <row r="207" spans="1:35" s="119" customFormat="1" x14ac:dyDescent="0.2">
      <c r="A207" s="124"/>
      <c r="B207" s="112"/>
      <c r="C207" s="207" t="str">
        <f t="shared" si="12"/>
        <v/>
      </c>
      <c r="D207" s="73"/>
      <c r="E207" s="112"/>
      <c r="F207" s="125"/>
      <c r="G207" s="112"/>
      <c r="H207" s="207" t="str">
        <f t="shared" si="13"/>
        <v/>
      </c>
      <c r="I207" s="125"/>
      <c r="J207" s="112"/>
      <c r="K207" s="207" t="str">
        <f t="shared" si="14"/>
        <v/>
      </c>
      <c r="L207" s="112"/>
      <c r="M207" s="112"/>
      <c r="N207" s="112"/>
      <c r="O207" s="112"/>
      <c r="P207" s="112"/>
      <c r="Q207" s="125"/>
      <c r="R207" s="112"/>
      <c r="S207" s="112"/>
      <c r="T207" s="112"/>
      <c r="U207" s="112"/>
      <c r="V207" s="112"/>
      <c r="W207" s="112"/>
      <c r="X207" s="112"/>
      <c r="Y207" s="112"/>
      <c r="Z207" s="112"/>
      <c r="AA207" s="112"/>
      <c r="AB207" s="112"/>
      <c r="AC207" s="126"/>
      <c r="AD207" s="239"/>
      <c r="AE207" s="239"/>
      <c r="AF207" s="239"/>
      <c r="AG207" s="239"/>
      <c r="AH207" s="239"/>
      <c r="AI207" s="239"/>
    </row>
    <row r="208" spans="1:35" s="119" customFormat="1" x14ac:dyDescent="0.2">
      <c r="A208" s="124"/>
      <c r="B208" s="112"/>
      <c r="C208" s="207" t="str">
        <f t="shared" si="12"/>
        <v/>
      </c>
      <c r="D208" s="73"/>
      <c r="E208" s="112"/>
      <c r="F208" s="125"/>
      <c r="G208" s="112"/>
      <c r="H208" s="207" t="str">
        <f t="shared" si="13"/>
        <v/>
      </c>
      <c r="I208" s="125"/>
      <c r="J208" s="112"/>
      <c r="K208" s="207" t="str">
        <f t="shared" si="14"/>
        <v/>
      </c>
      <c r="L208" s="112"/>
      <c r="M208" s="112"/>
      <c r="N208" s="112"/>
      <c r="O208" s="112"/>
      <c r="P208" s="112"/>
      <c r="Q208" s="125"/>
      <c r="R208" s="112"/>
      <c r="S208" s="112"/>
      <c r="T208" s="112"/>
      <c r="U208" s="112"/>
      <c r="V208" s="112"/>
      <c r="W208" s="112"/>
      <c r="X208" s="112"/>
      <c r="Y208" s="112"/>
      <c r="Z208" s="112"/>
      <c r="AA208" s="112"/>
      <c r="AB208" s="112"/>
      <c r="AC208" s="126"/>
      <c r="AD208" s="239"/>
      <c r="AE208" s="239"/>
      <c r="AF208" s="239"/>
      <c r="AG208" s="239"/>
      <c r="AH208" s="239"/>
      <c r="AI208" s="239"/>
    </row>
    <row r="209" spans="1:35" s="119" customFormat="1" x14ac:dyDescent="0.2">
      <c r="A209" s="124"/>
      <c r="B209" s="112"/>
      <c r="C209" s="207" t="str">
        <f t="shared" si="12"/>
        <v/>
      </c>
      <c r="D209" s="73"/>
      <c r="E209" s="112"/>
      <c r="F209" s="125"/>
      <c r="G209" s="112"/>
      <c r="H209" s="207" t="str">
        <f t="shared" si="13"/>
        <v/>
      </c>
      <c r="I209" s="125"/>
      <c r="J209" s="112"/>
      <c r="K209" s="207" t="str">
        <f t="shared" si="14"/>
        <v/>
      </c>
      <c r="L209" s="112"/>
      <c r="M209" s="112"/>
      <c r="N209" s="112"/>
      <c r="O209" s="112"/>
      <c r="P209" s="112"/>
      <c r="Q209" s="125"/>
      <c r="R209" s="112"/>
      <c r="S209" s="112"/>
      <c r="T209" s="112"/>
      <c r="U209" s="112"/>
      <c r="V209" s="112"/>
      <c r="W209" s="112"/>
      <c r="X209" s="112"/>
      <c r="Y209" s="112"/>
      <c r="Z209" s="112"/>
      <c r="AA209" s="112"/>
      <c r="AB209" s="112"/>
      <c r="AC209" s="126"/>
      <c r="AD209" s="239"/>
      <c r="AE209" s="239"/>
      <c r="AF209" s="239"/>
      <c r="AG209" s="239"/>
      <c r="AH209" s="239"/>
      <c r="AI209" s="239"/>
    </row>
    <row r="210" spans="1:35" s="119" customFormat="1" x14ac:dyDescent="0.2">
      <c r="A210" s="124"/>
      <c r="B210" s="112"/>
      <c r="C210" s="207" t="str">
        <f t="shared" si="12"/>
        <v/>
      </c>
      <c r="D210" s="73"/>
      <c r="E210" s="112"/>
      <c r="F210" s="125"/>
      <c r="G210" s="112"/>
      <c r="H210" s="207" t="str">
        <f t="shared" si="13"/>
        <v/>
      </c>
      <c r="I210" s="125"/>
      <c r="J210" s="112"/>
      <c r="K210" s="207" t="str">
        <f t="shared" si="14"/>
        <v/>
      </c>
      <c r="L210" s="112"/>
      <c r="M210" s="112"/>
      <c r="N210" s="112"/>
      <c r="O210" s="112"/>
      <c r="P210" s="112"/>
      <c r="Q210" s="125"/>
      <c r="R210" s="112"/>
      <c r="S210" s="112"/>
      <c r="T210" s="112"/>
      <c r="U210" s="112"/>
      <c r="V210" s="112"/>
      <c r="W210" s="112"/>
      <c r="X210" s="112"/>
      <c r="Y210" s="112"/>
      <c r="Z210" s="112"/>
      <c r="AA210" s="112"/>
      <c r="AB210" s="112"/>
      <c r="AC210" s="126"/>
      <c r="AD210" s="239"/>
      <c r="AE210" s="239"/>
      <c r="AF210" s="239"/>
      <c r="AG210" s="239"/>
      <c r="AH210" s="239"/>
      <c r="AI210" s="239"/>
    </row>
    <row r="211" spans="1:35" s="119" customFormat="1" x14ac:dyDescent="0.2">
      <c r="A211" s="124"/>
      <c r="B211" s="112"/>
      <c r="C211" s="207" t="str">
        <f t="shared" si="12"/>
        <v/>
      </c>
      <c r="D211" s="73"/>
      <c r="E211" s="112"/>
      <c r="F211" s="125"/>
      <c r="G211" s="112"/>
      <c r="H211" s="207" t="str">
        <f t="shared" si="13"/>
        <v/>
      </c>
      <c r="I211" s="125"/>
      <c r="J211" s="112"/>
      <c r="K211" s="207" t="str">
        <f t="shared" si="14"/>
        <v/>
      </c>
      <c r="L211" s="112"/>
      <c r="M211" s="112"/>
      <c r="N211" s="112"/>
      <c r="O211" s="112"/>
      <c r="P211" s="112"/>
      <c r="Q211" s="125"/>
      <c r="R211" s="112"/>
      <c r="S211" s="112"/>
      <c r="T211" s="112"/>
      <c r="U211" s="112"/>
      <c r="V211" s="112"/>
      <c r="W211" s="112"/>
      <c r="X211" s="112"/>
      <c r="Y211" s="112"/>
      <c r="Z211" s="112"/>
      <c r="AA211" s="112"/>
      <c r="AB211" s="112"/>
      <c r="AC211" s="126"/>
      <c r="AD211" s="239"/>
      <c r="AE211" s="239"/>
      <c r="AF211" s="239"/>
      <c r="AG211" s="239"/>
      <c r="AH211" s="239"/>
      <c r="AI211" s="239"/>
    </row>
    <row r="212" spans="1:35" s="119" customFormat="1" x14ac:dyDescent="0.2">
      <c r="A212" s="124"/>
      <c r="B212" s="112"/>
      <c r="C212" s="207" t="str">
        <f t="shared" si="12"/>
        <v/>
      </c>
      <c r="D212" s="73"/>
      <c r="E212" s="112"/>
      <c r="F212" s="125"/>
      <c r="G212" s="112"/>
      <c r="H212" s="207" t="str">
        <f t="shared" si="13"/>
        <v/>
      </c>
      <c r="I212" s="125"/>
      <c r="J212" s="112"/>
      <c r="K212" s="207" t="str">
        <f t="shared" si="14"/>
        <v/>
      </c>
      <c r="L212" s="112"/>
      <c r="M212" s="112"/>
      <c r="N212" s="112"/>
      <c r="O212" s="112"/>
      <c r="P212" s="112"/>
      <c r="Q212" s="125"/>
      <c r="R212" s="112"/>
      <c r="S212" s="112"/>
      <c r="T212" s="112"/>
      <c r="U212" s="112"/>
      <c r="V212" s="112"/>
      <c r="W212" s="112"/>
      <c r="X212" s="112"/>
      <c r="Y212" s="112"/>
      <c r="Z212" s="112"/>
      <c r="AA212" s="112"/>
      <c r="AB212" s="112"/>
      <c r="AC212" s="126"/>
      <c r="AD212" s="239"/>
      <c r="AE212" s="239"/>
      <c r="AF212" s="239"/>
      <c r="AG212" s="239"/>
      <c r="AH212" s="239"/>
      <c r="AI212" s="239"/>
    </row>
    <row r="213" spans="1:35" s="119" customFormat="1" x14ac:dyDescent="0.2">
      <c r="A213" s="124"/>
      <c r="B213" s="112"/>
      <c r="C213" s="207" t="str">
        <f t="shared" si="12"/>
        <v/>
      </c>
      <c r="D213" s="73"/>
      <c r="E213" s="112"/>
      <c r="F213" s="125"/>
      <c r="G213" s="112"/>
      <c r="H213" s="207" t="str">
        <f t="shared" si="13"/>
        <v/>
      </c>
      <c r="I213" s="125"/>
      <c r="J213" s="112"/>
      <c r="K213" s="207" t="str">
        <f t="shared" si="14"/>
        <v/>
      </c>
      <c r="L213" s="112"/>
      <c r="M213" s="112"/>
      <c r="N213" s="112"/>
      <c r="O213" s="112"/>
      <c r="P213" s="112"/>
      <c r="Q213" s="125"/>
      <c r="R213" s="112"/>
      <c r="S213" s="112"/>
      <c r="T213" s="112"/>
      <c r="U213" s="112"/>
      <c r="V213" s="112"/>
      <c r="W213" s="112"/>
      <c r="X213" s="112"/>
      <c r="Y213" s="112"/>
      <c r="Z213" s="112"/>
      <c r="AA213" s="112"/>
      <c r="AB213" s="112"/>
      <c r="AC213" s="126"/>
      <c r="AD213" s="239"/>
      <c r="AE213" s="239"/>
      <c r="AF213" s="239"/>
      <c r="AG213" s="239"/>
      <c r="AH213" s="239"/>
      <c r="AI213" s="239"/>
    </row>
    <row r="214" spans="1:35" s="119" customFormat="1" x14ac:dyDescent="0.2">
      <c r="A214" s="124"/>
      <c r="B214" s="112"/>
      <c r="C214" s="207" t="str">
        <f t="shared" si="12"/>
        <v/>
      </c>
      <c r="D214" s="73"/>
      <c r="E214" s="112"/>
      <c r="F214" s="125"/>
      <c r="G214" s="112"/>
      <c r="H214" s="207" t="str">
        <f t="shared" si="13"/>
        <v/>
      </c>
      <c r="I214" s="125"/>
      <c r="J214" s="112"/>
      <c r="K214" s="207" t="str">
        <f t="shared" si="14"/>
        <v/>
      </c>
      <c r="L214" s="112"/>
      <c r="M214" s="112"/>
      <c r="N214" s="112"/>
      <c r="O214" s="112"/>
      <c r="P214" s="112"/>
      <c r="Q214" s="125"/>
      <c r="R214" s="112"/>
      <c r="S214" s="112"/>
      <c r="T214" s="112"/>
      <c r="U214" s="112"/>
      <c r="V214" s="112"/>
      <c r="W214" s="112"/>
      <c r="X214" s="112"/>
      <c r="Y214" s="112"/>
      <c r="Z214" s="112"/>
      <c r="AA214" s="112"/>
      <c r="AB214" s="112"/>
      <c r="AC214" s="126"/>
      <c r="AD214" s="239"/>
      <c r="AE214" s="239"/>
      <c r="AF214" s="239"/>
      <c r="AG214" s="239"/>
      <c r="AH214" s="239"/>
      <c r="AI214" s="239"/>
    </row>
    <row r="215" spans="1:35" s="119" customFormat="1" x14ac:dyDescent="0.2">
      <c r="A215" s="124"/>
      <c r="B215" s="112"/>
      <c r="C215" s="207" t="str">
        <f t="shared" si="12"/>
        <v/>
      </c>
      <c r="D215" s="73"/>
      <c r="E215" s="112"/>
      <c r="F215" s="125"/>
      <c r="G215" s="112"/>
      <c r="H215" s="207" t="str">
        <f t="shared" si="13"/>
        <v/>
      </c>
      <c r="I215" s="125"/>
      <c r="J215" s="112"/>
      <c r="K215" s="207" t="str">
        <f t="shared" si="14"/>
        <v/>
      </c>
      <c r="L215" s="112"/>
      <c r="M215" s="112"/>
      <c r="N215" s="112"/>
      <c r="O215" s="112"/>
      <c r="P215" s="112"/>
      <c r="Q215" s="125"/>
      <c r="R215" s="112"/>
      <c r="S215" s="112"/>
      <c r="T215" s="112"/>
      <c r="U215" s="112"/>
      <c r="V215" s="112"/>
      <c r="W215" s="112"/>
      <c r="X215" s="112"/>
      <c r="Y215" s="112"/>
      <c r="Z215" s="112"/>
      <c r="AA215" s="112"/>
      <c r="AB215" s="112"/>
      <c r="AC215" s="126"/>
      <c r="AD215" s="239"/>
      <c r="AE215" s="239"/>
      <c r="AF215" s="239"/>
      <c r="AG215" s="239"/>
      <c r="AH215" s="239"/>
      <c r="AI215" s="239"/>
    </row>
    <row r="216" spans="1:35" s="119" customFormat="1" x14ac:dyDescent="0.2">
      <c r="A216" s="124"/>
      <c r="B216" s="112"/>
      <c r="C216" s="207" t="str">
        <f t="shared" si="12"/>
        <v/>
      </c>
      <c r="D216" s="73"/>
      <c r="E216" s="112"/>
      <c r="F216" s="125"/>
      <c r="G216" s="112"/>
      <c r="H216" s="207" t="str">
        <f t="shared" si="13"/>
        <v/>
      </c>
      <c r="I216" s="125"/>
      <c r="J216" s="112"/>
      <c r="K216" s="207" t="str">
        <f t="shared" si="14"/>
        <v/>
      </c>
      <c r="L216" s="112"/>
      <c r="M216" s="112"/>
      <c r="N216" s="112"/>
      <c r="O216" s="112"/>
      <c r="P216" s="112"/>
      <c r="Q216" s="125"/>
      <c r="R216" s="112"/>
      <c r="S216" s="112"/>
      <c r="T216" s="112"/>
      <c r="U216" s="112"/>
      <c r="V216" s="112"/>
      <c r="W216" s="112"/>
      <c r="X216" s="112"/>
      <c r="Y216" s="112"/>
      <c r="Z216" s="112"/>
      <c r="AA216" s="112"/>
      <c r="AB216" s="112"/>
      <c r="AC216" s="126"/>
      <c r="AD216" s="239"/>
      <c r="AE216" s="239"/>
      <c r="AF216" s="239"/>
      <c r="AG216" s="239"/>
      <c r="AH216" s="239"/>
      <c r="AI216" s="239"/>
    </row>
    <row r="217" spans="1:35" s="119" customFormat="1" x14ac:dyDescent="0.2">
      <c r="A217" s="124"/>
      <c r="B217" s="112"/>
      <c r="C217" s="207" t="str">
        <f t="shared" si="12"/>
        <v/>
      </c>
      <c r="D217" s="73"/>
      <c r="E217" s="112"/>
      <c r="F217" s="125"/>
      <c r="G217" s="112"/>
      <c r="H217" s="207" t="str">
        <f t="shared" si="13"/>
        <v/>
      </c>
      <c r="I217" s="125"/>
      <c r="J217" s="112"/>
      <c r="K217" s="207" t="str">
        <f t="shared" si="14"/>
        <v/>
      </c>
      <c r="L217" s="112"/>
      <c r="M217" s="112"/>
      <c r="N217" s="112"/>
      <c r="O217" s="112"/>
      <c r="P217" s="112"/>
      <c r="Q217" s="125"/>
      <c r="R217" s="112"/>
      <c r="S217" s="112"/>
      <c r="T217" s="112"/>
      <c r="U217" s="112"/>
      <c r="V217" s="112"/>
      <c r="W217" s="112"/>
      <c r="X217" s="112"/>
      <c r="Y217" s="112"/>
      <c r="Z217" s="112"/>
      <c r="AA217" s="112"/>
      <c r="AB217" s="112"/>
      <c r="AC217" s="126"/>
      <c r="AD217" s="239"/>
      <c r="AE217" s="239"/>
      <c r="AF217" s="239"/>
      <c r="AG217" s="239"/>
      <c r="AH217" s="239"/>
      <c r="AI217" s="239"/>
    </row>
    <row r="218" spans="1:35" s="119" customFormat="1" x14ac:dyDescent="0.2">
      <c r="A218" s="124"/>
      <c r="B218" s="112"/>
      <c r="C218" s="207" t="str">
        <f t="shared" si="12"/>
        <v/>
      </c>
      <c r="D218" s="73"/>
      <c r="E218" s="112"/>
      <c r="F218" s="125"/>
      <c r="G218" s="112"/>
      <c r="H218" s="207" t="str">
        <f t="shared" si="13"/>
        <v/>
      </c>
      <c r="I218" s="125"/>
      <c r="J218" s="112"/>
      <c r="K218" s="207" t="str">
        <f t="shared" si="14"/>
        <v/>
      </c>
      <c r="L218" s="112"/>
      <c r="M218" s="112"/>
      <c r="N218" s="112"/>
      <c r="O218" s="112"/>
      <c r="P218" s="112"/>
      <c r="Q218" s="125"/>
      <c r="R218" s="112"/>
      <c r="S218" s="112"/>
      <c r="T218" s="112"/>
      <c r="U218" s="112"/>
      <c r="V218" s="112"/>
      <c r="W218" s="112"/>
      <c r="X218" s="112"/>
      <c r="Y218" s="112"/>
      <c r="Z218" s="112"/>
      <c r="AA218" s="112"/>
      <c r="AB218" s="112"/>
      <c r="AC218" s="126"/>
      <c r="AD218" s="239"/>
      <c r="AE218" s="239"/>
      <c r="AF218" s="239"/>
      <c r="AG218" s="239"/>
      <c r="AH218" s="239"/>
      <c r="AI218" s="239"/>
    </row>
    <row r="219" spans="1:35" s="119" customFormat="1" x14ac:dyDescent="0.2">
      <c r="A219" s="124"/>
      <c r="B219" s="112"/>
      <c r="C219" s="207" t="str">
        <f t="shared" si="12"/>
        <v/>
      </c>
      <c r="D219" s="73"/>
      <c r="E219" s="112"/>
      <c r="F219" s="125"/>
      <c r="G219" s="112"/>
      <c r="H219" s="207" t="str">
        <f t="shared" si="13"/>
        <v/>
      </c>
      <c r="I219" s="125"/>
      <c r="J219" s="112"/>
      <c r="K219" s="207" t="str">
        <f t="shared" si="14"/>
        <v/>
      </c>
      <c r="L219" s="112"/>
      <c r="M219" s="112"/>
      <c r="N219" s="112"/>
      <c r="O219" s="112"/>
      <c r="P219" s="112"/>
      <c r="Q219" s="125"/>
      <c r="R219" s="112"/>
      <c r="S219" s="112"/>
      <c r="T219" s="112"/>
      <c r="U219" s="112"/>
      <c r="V219" s="112"/>
      <c r="W219" s="112"/>
      <c r="X219" s="112"/>
      <c r="Y219" s="112"/>
      <c r="Z219" s="112"/>
      <c r="AA219" s="112"/>
      <c r="AB219" s="112"/>
      <c r="AC219" s="126"/>
      <c r="AD219" s="239"/>
      <c r="AE219" s="239"/>
      <c r="AF219" s="239"/>
      <c r="AG219" s="239"/>
      <c r="AH219" s="239"/>
      <c r="AI219" s="239"/>
    </row>
    <row r="220" spans="1:35" s="119" customFormat="1" x14ac:dyDescent="0.2">
      <c r="A220" s="124"/>
      <c r="B220" s="112"/>
      <c r="C220" s="207" t="str">
        <f t="shared" si="12"/>
        <v/>
      </c>
      <c r="D220" s="73"/>
      <c r="E220" s="112"/>
      <c r="F220" s="125"/>
      <c r="G220" s="112"/>
      <c r="H220" s="207" t="str">
        <f t="shared" si="13"/>
        <v/>
      </c>
      <c r="I220" s="125"/>
      <c r="J220" s="112"/>
      <c r="K220" s="207" t="str">
        <f t="shared" si="14"/>
        <v/>
      </c>
      <c r="L220" s="112"/>
      <c r="M220" s="112"/>
      <c r="N220" s="112"/>
      <c r="O220" s="112"/>
      <c r="P220" s="112"/>
      <c r="Q220" s="125"/>
      <c r="R220" s="112"/>
      <c r="S220" s="112"/>
      <c r="T220" s="112"/>
      <c r="U220" s="112"/>
      <c r="V220" s="112"/>
      <c r="W220" s="112"/>
      <c r="X220" s="112"/>
      <c r="Y220" s="112"/>
      <c r="Z220" s="112"/>
      <c r="AA220" s="112"/>
      <c r="AB220" s="112"/>
      <c r="AC220" s="126"/>
      <c r="AD220" s="239"/>
      <c r="AE220" s="239"/>
      <c r="AF220" s="239"/>
      <c r="AG220" s="239"/>
      <c r="AH220" s="239"/>
      <c r="AI220" s="239"/>
    </row>
    <row r="221" spans="1:35" s="119" customFormat="1" x14ac:dyDescent="0.2">
      <c r="A221" s="124"/>
      <c r="B221" s="112"/>
      <c r="C221" s="207" t="str">
        <f t="shared" si="12"/>
        <v/>
      </c>
      <c r="D221" s="73"/>
      <c r="E221" s="112"/>
      <c r="F221" s="125"/>
      <c r="G221" s="112"/>
      <c r="H221" s="207" t="str">
        <f t="shared" si="13"/>
        <v/>
      </c>
      <c r="I221" s="125"/>
      <c r="J221" s="112"/>
      <c r="K221" s="207" t="str">
        <f t="shared" si="14"/>
        <v/>
      </c>
      <c r="L221" s="112"/>
      <c r="M221" s="112"/>
      <c r="N221" s="112"/>
      <c r="O221" s="112"/>
      <c r="P221" s="112"/>
      <c r="Q221" s="125"/>
      <c r="R221" s="112"/>
      <c r="S221" s="112"/>
      <c r="T221" s="112"/>
      <c r="U221" s="112"/>
      <c r="V221" s="112"/>
      <c r="W221" s="112"/>
      <c r="X221" s="112"/>
      <c r="Y221" s="112"/>
      <c r="Z221" s="112"/>
      <c r="AA221" s="112"/>
      <c r="AB221" s="112"/>
      <c r="AC221" s="126"/>
      <c r="AD221" s="239"/>
      <c r="AE221" s="239"/>
      <c r="AF221" s="239"/>
      <c r="AG221" s="239"/>
      <c r="AH221" s="239"/>
      <c r="AI221" s="239"/>
    </row>
    <row r="222" spans="1:35" s="119" customFormat="1" x14ac:dyDescent="0.2">
      <c r="A222" s="124"/>
      <c r="B222" s="112"/>
      <c r="C222" s="207" t="str">
        <f t="shared" si="12"/>
        <v/>
      </c>
      <c r="D222" s="73"/>
      <c r="E222" s="112"/>
      <c r="F222" s="125"/>
      <c r="G222" s="112"/>
      <c r="H222" s="207" t="str">
        <f t="shared" si="13"/>
        <v/>
      </c>
      <c r="I222" s="125"/>
      <c r="J222" s="112"/>
      <c r="K222" s="207" t="str">
        <f t="shared" si="14"/>
        <v/>
      </c>
      <c r="L222" s="112"/>
      <c r="M222" s="112"/>
      <c r="N222" s="112"/>
      <c r="O222" s="112"/>
      <c r="P222" s="112"/>
      <c r="Q222" s="125"/>
      <c r="R222" s="112"/>
      <c r="S222" s="112"/>
      <c r="T222" s="112"/>
      <c r="U222" s="112"/>
      <c r="V222" s="112"/>
      <c r="W222" s="112"/>
      <c r="X222" s="112"/>
      <c r="Y222" s="112"/>
      <c r="Z222" s="112"/>
      <c r="AA222" s="112"/>
      <c r="AB222" s="112"/>
      <c r="AC222" s="126"/>
      <c r="AD222" s="239"/>
      <c r="AE222" s="239"/>
      <c r="AF222" s="239"/>
      <c r="AG222" s="239"/>
      <c r="AH222" s="239"/>
      <c r="AI222" s="239"/>
    </row>
    <row r="223" spans="1:35" s="119" customFormat="1" x14ac:dyDescent="0.2">
      <c r="A223" s="124"/>
      <c r="B223" s="112"/>
      <c r="C223" s="207" t="str">
        <f t="shared" si="12"/>
        <v/>
      </c>
      <c r="D223" s="73"/>
      <c r="E223" s="112"/>
      <c r="F223" s="125"/>
      <c r="G223" s="112"/>
      <c r="H223" s="207" t="str">
        <f t="shared" si="13"/>
        <v/>
      </c>
      <c r="I223" s="125"/>
      <c r="J223" s="112"/>
      <c r="K223" s="207" t="str">
        <f t="shared" si="14"/>
        <v/>
      </c>
      <c r="L223" s="112"/>
      <c r="M223" s="112"/>
      <c r="N223" s="112"/>
      <c r="O223" s="112"/>
      <c r="P223" s="112"/>
      <c r="Q223" s="125"/>
      <c r="R223" s="112"/>
      <c r="S223" s="112"/>
      <c r="T223" s="112"/>
      <c r="U223" s="112"/>
      <c r="V223" s="112"/>
      <c r="W223" s="112"/>
      <c r="X223" s="112"/>
      <c r="Y223" s="112"/>
      <c r="Z223" s="112"/>
      <c r="AA223" s="112"/>
      <c r="AB223" s="112"/>
      <c r="AC223" s="126"/>
      <c r="AD223" s="239"/>
      <c r="AE223" s="239"/>
      <c r="AF223" s="239"/>
      <c r="AG223" s="239"/>
      <c r="AH223" s="239"/>
      <c r="AI223" s="239"/>
    </row>
    <row r="224" spans="1:35" s="119" customFormat="1" x14ac:dyDescent="0.2">
      <c r="A224" s="124"/>
      <c r="B224" s="112"/>
      <c r="C224" s="207" t="str">
        <f t="shared" si="12"/>
        <v/>
      </c>
      <c r="D224" s="73"/>
      <c r="E224" s="112"/>
      <c r="F224" s="125"/>
      <c r="G224" s="112"/>
      <c r="H224" s="207" t="str">
        <f t="shared" si="13"/>
        <v/>
      </c>
      <c r="I224" s="125"/>
      <c r="J224" s="112"/>
      <c r="K224" s="207" t="str">
        <f t="shared" si="14"/>
        <v/>
      </c>
      <c r="L224" s="112"/>
      <c r="M224" s="112"/>
      <c r="N224" s="112"/>
      <c r="O224" s="112"/>
      <c r="P224" s="112"/>
      <c r="Q224" s="125"/>
      <c r="R224" s="112"/>
      <c r="S224" s="112"/>
      <c r="T224" s="112"/>
      <c r="U224" s="112"/>
      <c r="V224" s="112"/>
      <c r="W224" s="112"/>
      <c r="X224" s="112"/>
      <c r="Y224" s="112"/>
      <c r="Z224" s="112"/>
      <c r="AA224" s="112"/>
      <c r="AB224" s="112"/>
      <c r="AC224" s="126"/>
      <c r="AD224" s="239"/>
      <c r="AE224" s="239"/>
      <c r="AF224" s="239"/>
      <c r="AG224" s="239"/>
      <c r="AH224" s="239"/>
      <c r="AI224" s="239"/>
    </row>
    <row r="225" spans="1:35" s="119" customFormat="1" x14ac:dyDescent="0.2">
      <c r="A225" s="124"/>
      <c r="B225" s="112"/>
      <c r="C225" s="207" t="str">
        <f t="shared" si="12"/>
        <v/>
      </c>
      <c r="D225" s="73"/>
      <c r="E225" s="112"/>
      <c r="F225" s="125"/>
      <c r="G225" s="112"/>
      <c r="H225" s="207" t="str">
        <f t="shared" si="13"/>
        <v/>
      </c>
      <c r="I225" s="125"/>
      <c r="J225" s="112"/>
      <c r="K225" s="207" t="str">
        <f t="shared" si="14"/>
        <v/>
      </c>
      <c r="L225" s="112"/>
      <c r="M225" s="112"/>
      <c r="N225" s="112"/>
      <c r="O225" s="112"/>
      <c r="P225" s="112"/>
      <c r="Q225" s="125"/>
      <c r="R225" s="112"/>
      <c r="S225" s="112"/>
      <c r="T225" s="112"/>
      <c r="U225" s="112"/>
      <c r="V225" s="112"/>
      <c r="W225" s="112"/>
      <c r="X225" s="112"/>
      <c r="Y225" s="112"/>
      <c r="Z225" s="112"/>
      <c r="AA225" s="112"/>
      <c r="AB225" s="112"/>
      <c r="AC225" s="126"/>
      <c r="AD225" s="239"/>
      <c r="AE225" s="239"/>
      <c r="AF225" s="239"/>
      <c r="AG225" s="239"/>
      <c r="AH225" s="239"/>
      <c r="AI225" s="239"/>
    </row>
    <row r="226" spans="1:35" s="119" customFormat="1" x14ac:dyDescent="0.2">
      <c r="A226" s="124"/>
      <c r="B226" s="112"/>
      <c r="C226" s="207" t="str">
        <f t="shared" si="12"/>
        <v/>
      </c>
      <c r="D226" s="73"/>
      <c r="E226" s="112"/>
      <c r="F226" s="125"/>
      <c r="G226" s="112"/>
      <c r="H226" s="207" t="str">
        <f t="shared" si="13"/>
        <v/>
      </c>
      <c r="I226" s="125"/>
      <c r="J226" s="112"/>
      <c r="K226" s="207" t="str">
        <f t="shared" si="14"/>
        <v/>
      </c>
      <c r="L226" s="112"/>
      <c r="M226" s="112"/>
      <c r="N226" s="112"/>
      <c r="O226" s="112"/>
      <c r="P226" s="112"/>
      <c r="Q226" s="125"/>
      <c r="R226" s="112"/>
      <c r="S226" s="112"/>
      <c r="T226" s="112"/>
      <c r="U226" s="112"/>
      <c r="V226" s="112"/>
      <c r="W226" s="112"/>
      <c r="X226" s="112"/>
      <c r="Y226" s="112"/>
      <c r="Z226" s="112"/>
      <c r="AA226" s="112"/>
      <c r="AB226" s="112"/>
      <c r="AC226" s="126"/>
      <c r="AD226" s="239"/>
      <c r="AE226" s="239"/>
      <c r="AF226" s="239"/>
      <c r="AG226" s="239"/>
      <c r="AH226" s="239"/>
      <c r="AI226" s="239"/>
    </row>
    <row r="227" spans="1:35" s="119" customFormat="1" x14ac:dyDescent="0.2">
      <c r="A227" s="124"/>
      <c r="B227" s="112"/>
      <c r="C227" s="207" t="str">
        <f t="shared" si="12"/>
        <v/>
      </c>
      <c r="D227" s="73"/>
      <c r="E227" s="112"/>
      <c r="F227" s="125"/>
      <c r="G227" s="112"/>
      <c r="H227" s="207" t="str">
        <f t="shared" si="13"/>
        <v/>
      </c>
      <c r="I227" s="125"/>
      <c r="J227" s="112"/>
      <c r="K227" s="207" t="str">
        <f t="shared" si="14"/>
        <v/>
      </c>
      <c r="L227" s="112"/>
      <c r="M227" s="112"/>
      <c r="N227" s="112"/>
      <c r="O227" s="112"/>
      <c r="P227" s="112"/>
      <c r="Q227" s="125"/>
      <c r="R227" s="112"/>
      <c r="S227" s="112"/>
      <c r="T227" s="112"/>
      <c r="U227" s="112"/>
      <c r="V227" s="112"/>
      <c r="W227" s="112"/>
      <c r="X227" s="112"/>
      <c r="Y227" s="112"/>
      <c r="Z227" s="112"/>
      <c r="AA227" s="112"/>
      <c r="AB227" s="112"/>
      <c r="AC227" s="126"/>
      <c r="AD227" s="239"/>
      <c r="AE227" s="239"/>
      <c r="AF227" s="239"/>
      <c r="AG227" s="239"/>
      <c r="AH227" s="239"/>
      <c r="AI227" s="239"/>
    </row>
    <row r="228" spans="1:35" s="119" customFormat="1" x14ac:dyDescent="0.2">
      <c r="A228" s="124"/>
      <c r="B228" s="112"/>
      <c r="C228" s="207" t="str">
        <f t="shared" si="12"/>
        <v/>
      </c>
      <c r="D228" s="73"/>
      <c r="E228" s="112"/>
      <c r="F228" s="125"/>
      <c r="G228" s="112"/>
      <c r="H228" s="207" t="str">
        <f t="shared" si="13"/>
        <v/>
      </c>
      <c r="I228" s="125"/>
      <c r="J228" s="112"/>
      <c r="K228" s="207" t="str">
        <f t="shared" si="14"/>
        <v/>
      </c>
      <c r="L228" s="112"/>
      <c r="M228" s="112"/>
      <c r="N228" s="112"/>
      <c r="O228" s="112"/>
      <c r="P228" s="112"/>
      <c r="Q228" s="125"/>
      <c r="R228" s="112"/>
      <c r="S228" s="112"/>
      <c r="T228" s="112"/>
      <c r="U228" s="112"/>
      <c r="V228" s="112"/>
      <c r="W228" s="112"/>
      <c r="X228" s="112"/>
      <c r="Y228" s="112"/>
      <c r="Z228" s="112"/>
      <c r="AA228" s="112"/>
      <c r="AB228" s="112"/>
      <c r="AC228" s="126"/>
      <c r="AD228" s="239"/>
      <c r="AE228" s="239"/>
      <c r="AF228" s="239"/>
      <c r="AG228" s="239"/>
      <c r="AH228" s="239"/>
      <c r="AI228" s="239"/>
    </row>
    <row r="229" spans="1:35" s="119" customFormat="1" x14ac:dyDescent="0.2">
      <c r="A229" s="124"/>
      <c r="B229" s="112"/>
      <c r="C229" s="207" t="str">
        <f t="shared" si="12"/>
        <v/>
      </c>
      <c r="D229" s="73"/>
      <c r="E229" s="112"/>
      <c r="F229" s="125"/>
      <c r="G229" s="112"/>
      <c r="H229" s="207" t="str">
        <f t="shared" si="13"/>
        <v/>
      </c>
      <c r="I229" s="125"/>
      <c r="J229" s="112"/>
      <c r="K229" s="207" t="str">
        <f t="shared" si="14"/>
        <v/>
      </c>
      <c r="L229" s="112"/>
      <c r="M229" s="112"/>
      <c r="N229" s="112"/>
      <c r="O229" s="112"/>
      <c r="P229" s="112"/>
      <c r="Q229" s="125"/>
      <c r="R229" s="112"/>
      <c r="S229" s="112"/>
      <c r="T229" s="112"/>
      <c r="U229" s="112"/>
      <c r="V229" s="112"/>
      <c r="W229" s="112"/>
      <c r="X229" s="112"/>
      <c r="Y229" s="112"/>
      <c r="Z229" s="112"/>
      <c r="AA229" s="112"/>
      <c r="AB229" s="112"/>
      <c r="AC229" s="126"/>
      <c r="AD229" s="239"/>
      <c r="AE229" s="239"/>
      <c r="AF229" s="239"/>
      <c r="AG229" s="239"/>
      <c r="AH229" s="239"/>
      <c r="AI229" s="239"/>
    </row>
    <row r="230" spans="1:35" s="119" customFormat="1" x14ac:dyDescent="0.2">
      <c r="A230" s="124"/>
      <c r="B230" s="112"/>
      <c r="C230" s="207" t="str">
        <f t="shared" si="12"/>
        <v/>
      </c>
      <c r="D230" s="73"/>
      <c r="E230" s="112"/>
      <c r="F230" s="125"/>
      <c r="G230" s="112"/>
      <c r="H230" s="207" t="str">
        <f t="shared" si="13"/>
        <v/>
      </c>
      <c r="I230" s="125"/>
      <c r="J230" s="112"/>
      <c r="K230" s="207" t="str">
        <f t="shared" si="14"/>
        <v/>
      </c>
      <c r="L230" s="112"/>
      <c r="M230" s="112"/>
      <c r="N230" s="112"/>
      <c r="O230" s="112"/>
      <c r="P230" s="112"/>
      <c r="Q230" s="125"/>
      <c r="R230" s="112"/>
      <c r="S230" s="112"/>
      <c r="T230" s="112"/>
      <c r="U230" s="112"/>
      <c r="V230" s="112"/>
      <c r="W230" s="112"/>
      <c r="X230" s="112"/>
      <c r="Y230" s="112"/>
      <c r="Z230" s="112"/>
      <c r="AA230" s="112"/>
      <c r="AB230" s="112"/>
      <c r="AC230" s="126"/>
      <c r="AD230" s="239"/>
      <c r="AE230" s="239"/>
      <c r="AF230" s="239"/>
      <c r="AG230" s="239"/>
      <c r="AH230" s="239"/>
      <c r="AI230" s="239"/>
    </row>
    <row r="231" spans="1:35" s="119" customFormat="1" x14ac:dyDescent="0.2">
      <c r="A231" s="124"/>
      <c r="B231" s="112"/>
      <c r="C231" s="207" t="str">
        <f t="shared" si="12"/>
        <v/>
      </c>
      <c r="D231" s="73"/>
      <c r="E231" s="112"/>
      <c r="F231" s="125"/>
      <c r="G231" s="112"/>
      <c r="H231" s="207" t="str">
        <f t="shared" si="13"/>
        <v/>
      </c>
      <c r="I231" s="125"/>
      <c r="J231" s="112"/>
      <c r="K231" s="207" t="str">
        <f t="shared" si="14"/>
        <v/>
      </c>
      <c r="L231" s="112"/>
      <c r="M231" s="112"/>
      <c r="N231" s="112"/>
      <c r="O231" s="112"/>
      <c r="P231" s="112"/>
      <c r="Q231" s="125"/>
      <c r="R231" s="112"/>
      <c r="S231" s="112"/>
      <c r="T231" s="112"/>
      <c r="U231" s="112"/>
      <c r="V231" s="112"/>
      <c r="W231" s="112"/>
      <c r="X231" s="112"/>
      <c r="Y231" s="112"/>
      <c r="Z231" s="112"/>
      <c r="AA231" s="112"/>
      <c r="AB231" s="112"/>
      <c r="AC231" s="126"/>
      <c r="AD231" s="239"/>
      <c r="AE231" s="239"/>
      <c r="AF231" s="239"/>
      <c r="AG231" s="239"/>
      <c r="AH231" s="239"/>
      <c r="AI231" s="239"/>
    </row>
    <row r="232" spans="1:35" s="119" customFormat="1" x14ac:dyDescent="0.2">
      <c r="A232" s="124"/>
      <c r="B232" s="112"/>
      <c r="C232" s="207" t="str">
        <f t="shared" si="12"/>
        <v/>
      </c>
      <c r="D232" s="73"/>
      <c r="E232" s="112"/>
      <c r="F232" s="125"/>
      <c r="G232" s="112"/>
      <c r="H232" s="207" t="str">
        <f t="shared" si="13"/>
        <v/>
      </c>
      <c r="I232" s="125"/>
      <c r="J232" s="112"/>
      <c r="K232" s="207" t="str">
        <f t="shared" si="14"/>
        <v/>
      </c>
      <c r="L232" s="112"/>
      <c r="M232" s="112"/>
      <c r="N232" s="112"/>
      <c r="O232" s="112"/>
      <c r="P232" s="112"/>
      <c r="Q232" s="125"/>
      <c r="R232" s="112"/>
      <c r="S232" s="112"/>
      <c r="T232" s="112"/>
      <c r="U232" s="112"/>
      <c r="V232" s="112"/>
      <c r="W232" s="112"/>
      <c r="X232" s="112"/>
      <c r="Y232" s="112"/>
      <c r="Z232" s="112"/>
      <c r="AA232" s="112"/>
      <c r="AB232" s="112"/>
      <c r="AC232" s="126"/>
      <c r="AD232" s="239"/>
      <c r="AE232" s="239"/>
      <c r="AF232" s="239"/>
      <c r="AG232" s="239"/>
      <c r="AH232" s="239"/>
      <c r="AI232" s="239"/>
    </row>
    <row r="233" spans="1:35" s="119" customFormat="1" x14ac:dyDescent="0.2">
      <c r="A233" s="124"/>
      <c r="B233" s="112"/>
      <c r="C233" s="207" t="str">
        <f t="shared" si="12"/>
        <v/>
      </c>
      <c r="D233" s="73"/>
      <c r="E233" s="112"/>
      <c r="F233" s="125"/>
      <c r="G233" s="112"/>
      <c r="H233" s="207" t="str">
        <f t="shared" si="13"/>
        <v/>
      </c>
      <c r="I233" s="125"/>
      <c r="J233" s="112"/>
      <c r="K233" s="207" t="str">
        <f t="shared" si="14"/>
        <v/>
      </c>
      <c r="L233" s="112"/>
      <c r="M233" s="112"/>
      <c r="N233" s="112"/>
      <c r="O233" s="112"/>
      <c r="P233" s="112"/>
      <c r="Q233" s="125"/>
      <c r="R233" s="112"/>
      <c r="S233" s="112"/>
      <c r="T233" s="112"/>
      <c r="U233" s="112"/>
      <c r="V233" s="112"/>
      <c r="W233" s="112"/>
      <c r="X233" s="112"/>
      <c r="Y233" s="112"/>
      <c r="Z233" s="112"/>
      <c r="AA233" s="112"/>
      <c r="AB233" s="112"/>
      <c r="AC233" s="126"/>
      <c r="AD233" s="239"/>
      <c r="AE233" s="239"/>
      <c r="AF233" s="239"/>
      <c r="AG233" s="239"/>
      <c r="AH233" s="239"/>
      <c r="AI233" s="239"/>
    </row>
    <row r="234" spans="1:35" s="119" customFormat="1" x14ac:dyDescent="0.2">
      <c r="A234" s="124"/>
      <c r="B234" s="112"/>
      <c r="C234" s="207" t="str">
        <f t="shared" si="12"/>
        <v/>
      </c>
      <c r="D234" s="73"/>
      <c r="E234" s="112"/>
      <c r="F234" s="125"/>
      <c r="G234" s="112"/>
      <c r="H234" s="207" t="str">
        <f t="shared" si="13"/>
        <v/>
      </c>
      <c r="I234" s="125"/>
      <c r="J234" s="112"/>
      <c r="K234" s="207" t="str">
        <f t="shared" si="14"/>
        <v/>
      </c>
      <c r="L234" s="112"/>
      <c r="M234" s="112"/>
      <c r="N234" s="112"/>
      <c r="O234" s="112"/>
      <c r="P234" s="112"/>
      <c r="Q234" s="125"/>
      <c r="R234" s="112"/>
      <c r="S234" s="112"/>
      <c r="T234" s="112"/>
      <c r="U234" s="112"/>
      <c r="V234" s="112"/>
      <c r="W234" s="112"/>
      <c r="X234" s="112"/>
      <c r="Y234" s="112"/>
      <c r="Z234" s="112"/>
      <c r="AA234" s="112"/>
      <c r="AB234" s="112"/>
      <c r="AC234" s="126"/>
      <c r="AD234" s="239"/>
      <c r="AE234" s="239"/>
      <c r="AF234" s="239"/>
      <c r="AG234" s="239"/>
      <c r="AH234" s="239"/>
      <c r="AI234" s="239"/>
    </row>
    <row r="235" spans="1:35" s="119" customFormat="1" x14ac:dyDescent="0.2">
      <c r="A235" s="124"/>
      <c r="B235" s="112"/>
      <c r="C235" s="207" t="str">
        <f t="shared" si="12"/>
        <v/>
      </c>
      <c r="D235" s="73"/>
      <c r="E235" s="112"/>
      <c r="F235" s="125"/>
      <c r="G235" s="112"/>
      <c r="H235" s="207" t="str">
        <f t="shared" si="13"/>
        <v/>
      </c>
      <c r="I235" s="125"/>
      <c r="J235" s="112"/>
      <c r="K235" s="207" t="str">
        <f t="shared" si="14"/>
        <v/>
      </c>
      <c r="L235" s="112"/>
      <c r="M235" s="112"/>
      <c r="N235" s="112"/>
      <c r="O235" s="112"/>
      <c r="P235" s="112"/>
      <c r="Q235" s="125"/>
      <c r="R235" s="112"/>
      <c r="S235" s="112"/>
      <c r="T235" s="112"/>
      <c r="U235" s="112"/>
      <c r="V235" s="112"/>
      <c r="W235" s="112"/>
      <c r="X235" s="112"/>
      <c r="Y235" s="112"/>
      <c r="Z235" s="112"/>
      <c r="AA235" s="112"/>
      <c r="AB235" s="112"/>
      <c r="AC235" s="126"/>
      <c r="AD235" s="239"/>
      <c r="AE235" s="239"/>
      <c r="AF235" s="239"/>
      <c r="AG235" s="239"/>
      <c r="AH235" s="239"/>
      <c r="AI235" s="239"/>
    </row>
    <row r="236" spans="1:35" s="119" customFormat="1" x14ac:dyDescent="0.2">
      <c r="A236" s="124"/>
      <c r="B236" s="112"/>
      <c r="C236" s="207" t="str">
        <f t="shared" si="12"/>
        <v/>
      </c>
      <c r="D236" s="73"/>
      <c r="E236" s="112"/>
      <c r="F236" s="125"/>
      <c r="G236" s="112"/>
      <c r="H236" s="207" t="str">
        <f t="shared" si="13"/>
        <v/>
      </c>
      <c r="I236" s="125"/>
      <c r="J236" s="112"/>
      <c r="K236" s="207" t="str">
        <f t="shared" si="14"/>
        <v/>
      </c>
      <c r="L236" s="112"/>
      <c r="M236" s="112"/>
      <c r="N236" s="112"/>
      <c r="O236" s="112"/>
      <c r="P236" s="112"/>
      <c r="Q236" s="125"/>
      <c r="R236" s="112"/>
      <c r="S236" s="112"/>
      <c r="T236" s="112"/>
      <c r="U236" s="112"/>
      <c r="V236" s="112"/>
      <c r="W236" s="112"/>
      <c r="X236" s="112"/>
      <c r="Y236" s="112"/>
      <c r="Z236" s="112"/>
      <c r="AA236" s="112"/>
      <c r="AB236" s="112"/>
      <c r="AC236" s="126"/>
      <c r="AD236" s="239"/>
      <c r="AE236" s="239"/>
      <c r="AF236" s="239"/>
      <c r="AG236" s="239"/>
      <c r="AH236" s="239"/>
      <c r="AI236" s="239"/>
    </row>
    <row r="237" spans="1:35" s="119" customFormat="1" x14ac:dyDescent="0.2">
      <c r="A237" s="124"/>
      <c r="B237" s="112"/>
      <c r="C237" s="207" t="str">
        <f t="shared" si="12"/>
        <v/>
      </c>
      <c r="D237" s="73"/>
      <c r="E237" s="112"/>
      <c r="F237" s="125"/>
      <c r="G237" s="112"/>
      <c r="H237" s="207" t="str">
        <f t="shared" si="13"/>
        <v/>
      </c>
      <c r="I237" s="125"/>
      <c r="J237" s="112"/>
      <c r="K237" s="207" t="str">
        <f t="shared" si="14"/>
        <v/>
      </c>
      <c r="L237" s="112"/>
      <c r="M237" s="112"/>
      <c r="N237" s="112"/>
      <c r="O237" s="112"/>
      <c r="P237" s="112"/>
      <c r="Q237" s="125"/>
      <c r="R237" s="112"/>
      <c r="S237" s="112"/>
      <c r="T237" s="112"/>
      <c r="U237" s="112"/>
      <c r="V237" s="112"/>
      <c r="W237" s="112"/>
      <c r="X237" s="112"/>
      <c r="Y237" s="112"/>
      <c r="Z237" s="112"/>
      <c r="AA237" s="112"/>
      <c r="AB237" s="112"/>
      <c r="AC237" s="126"/>
      <c r="AD237" s="239"/>
      <c r="AE237" s="239"/>
      <c r="AF237" s="239"/>
      <c r="AG237" s="239"/>
      <c r="AH237" s="239"/>
      <c r="AI237" s="239"/>
    </row>
    <row r="238" spans="1:35" s="119" customFormat="1" x14ac:dyDescent="0.2">
      <c r="A238" s="124"/>
      <c r="B238" s="112"/>
      <c r="C238" s="207" t="str">
        <f t="shared" si="12"/>
        <v/>
      </c>
      <c r="D238" s="73"/>
      <c r="E238" s="112"/>
      <c r="F238" s="125"/>
      <c r="G238" s="112"/>
      <c r="H238" s="207" t="str">
        <f t="shared" si="13"/>
        <v/>
      </c>
      <c r="I238" s="125"/>
      <c r="J238" s="112"/>
      <c r="K238" s="207" t="str">
        <f t="shared" si="14"/>
        <v/>
      </c>
      <c r="L238" s="112"/>
      <c r="M238" s="112"/>
      <c r="N238" s="112"/>
      <c r="O238" s="112"/>
      <c r="P238" s="112"/>
      <c r="Q238" s="125"/>
      <c r="R238" s="112"/>
      <c r="S238" s="112"/>
      <c r="T238" s="112"/>
      <c r="U238" s="112"/>
      <c r="V238" s="112"/>
      <c r="W238" s="112"/>
      <c r="X238" s="112"/>
      <c r="Y238" s="112"/>
      <c r="Z238" s="112"/>
      <c r="AA238" s="112"/>
      <c r="AB238" s="112"/>
      <c r="AC238" s="126"/>
      <c r="AD238" s="239"/>
      <c r="AE238" s="239"/>
      <c r="AF238" s="239"/>
      <c r="AG238" s="239"/>
      <c r="AH238" s="239"/>
      <c r="AI238" s="239"/>
    </row>
    <row r="239" spans="1:35" s="119" customFormat="1" x14ac:dyDescent="0.2">
      <c r="A239" s="124"/>
      <c r="B239" s="112"/>
      <c r="C239" s="207" t="str">
        <f t="shared" si="12"/>
        <v/>
      </c>
      <c r="D239" s="73"/>
      <c r="E239" s="112"/>
      <c r="F239" s="125"/>
      <c r="G239" s="112"/>
      <c r="H239" s="207" t="str">
        <f t="shared" si="13"/>
        <v/>
      </c>
      <c r="I239" s="125"/>
      <c r="J239" s="112"/>
      <c r="K239" s="207" t="str">
        <f t="shared" si="14"/>
        <v/>
      </c>
      <c r="L239" s="112"/>
      <c r="M239" s="112"/>
      <c r="N239" s="112"/>
      <c r="O239" s="112"/>
      <c r="P239" s="112"/>
      <c r="Q239" s="125"/>
      <c r="R239" s="112"/>
      <c r="S239" s="112"/>
      <c r="T239" s="112"/>
      <c r="U239" s="112"/>
      <c r="V239" s="112"/>
      <c r="W239" s="112"/>
      <c r="X239" s="112"/>
      <c r="Y239" s="112"/>
      <c r="Z239" s="112"/>
      <c r="AA239" s="112"/>
      <c r="AB239" s="112"/>
      <c r="AC239" s="126"/>
      <c r="AD239" s="239"/>
      <c r="AE239" s="239"/>
      <c r="AF239" s="239"/>
      <c r="AG239" s="239"/>
      <c r="AH239" s="239"/>
      <c r="AI239" s="239"/>
    </row>
    <row r="240" spans="1:35" s="119" customFormat="1" x14ac:dyDescent="0.2">
      <c r="A240" s="124"/>
      <c r="B240" s="112"/>
      <c r="C240" s="207" t="str">
        <f t="shared" si="12"/>
        <v/>
      </c>
      <c r="D240" s="73"/>
      <c r="E240" s="112"/>
      <c r="F240" s="125"/>
      <c r="G240" s="112"/>
      <c r="H240" s="207" t="str">
        <f t="shared" si="13"/>
        <v/>
      </c>
      <c r="I240" s="125"/>
      <c r="J240" s="112"/>
      <c r="K240" s="207" t="str">
        <f t="shared" si="14"/>
        <v/>
      </c>
      <c r="L240" s="112"/>
      <c r="M240" s="112"/>
      <c r="N240" s="112"/>
      <c r="O240" s="112"/>
      <c r="P240" s="112"/>
      <c r="Q240" s="125"/>
      <c r="R240" s="112"/>
      <c r="S240" s="112"/>
      <c r="T240" s="112"/>
      <c r="U240" s="112"/>
      <c r="V240" s="112"/>
      <c r="W240" s="112"/>
      <c r="X240" s="112"/>
      <c r="Y240" s="112"/>
      <c r="Z240" s="112"/>
      <c r="AA240" s="112"/>
      <c r="AB240" s="112"/>
      <c r="AC240" s="126"/>
      <c r="AD240" s="239"/>
      <c r="AE240" s="239"/>
      <c r="AF240" s="239"/>
      <c r="AG240" s="239"/>
      <c r="AH240" s="239"/>
      <c r="AI240" s="239"/>
    </row>
    <row r="241" spans="1:35" s="119" customFormat="1" x14ac:dyDescent="0.2">
      <c r="A241" s="124"/>
      <c r="B241" s="112"/>
      <c r="C241" s="207" t="str">
        <f t="shared" si="12"/>
        <v/>
      </c>
      <c r="D241" s="73"/>
      <c r="E241" s="112"/>
      <c r="F241" s="125"/>
      <c r="G241" s="112"/>
      <c r="H241" s="207" t="str">
        <f t="shared" si="13"/>
        <v/>
      </c>
      <c r="I241" s="125"/>
      <c r="J241" s="112"/>
      <c r="K241" s="207" t="str">
        <f t="shared" si="14"/>
        <v/>
      </c>
      <c r="L241" s="112"/>
      <c r="M241" s="112"/>
      <c r="N241" s="112"/>
      <c r="O241" s="112"/>
      <c r="P241" s="112"/>
      <c r="Q241" s="125"/>
      <c r="R241" s="112"/>
      <c r="S241" s="112"/>
      <c r="T241" s="112"/>
      <c r="U241" s="112"/>
      <c r="V241" s="112"/>
      <c r="W241" s="112"/>
      <c r="X241" s="112"/>
      <c r="Y241" s="112"/>
      <c r="Z241" s="112"/>
      <c r="AA241" s="112"/>
      <c r="AB241" s="112"/>
      <c r="AC241" s="126"/>
      <c r="AD241" s="239"/>
      <c r="AE241" s="239"/>
      <c r="AF241" s="239"/>
      <c r="AG241" s="239"/>
      <c r="AH241" s="239"/>
      <c r="AI241" s="239"/>
    </row>
    <row r="242" spans="1:35" s="119" customFormat="1" x14ac:dyDescent="0.2">
      <c r="A242" s="124"/>
      <c r="B242" s="112"/>
      <c r="C242" s="207" t="str">
        <f t="shared" si="12"/>
        <v/>
      </c>
      <c r="D242" s="73"/>
      <c r="E242" s="112"/>
      <c r="F242" s="125"/>
      <c r="G242" s="112"/>
      <c r="H242" s="207" t="str">
        <f t="shared" si="13"/>
        <v/>
      </c>
      <c r="I242" s="125"/>
      <c r="J242" s="112"/>
      <c r="K242" s="207" t="str">
        <f t="shared" si="14"/>
        <v/>
      </c>
      <c r="L242" s="112"/>
      <c r="M242" s="112"/>
      <c r="N242" s="112"/>
      <c r="O242" s="112"/>
      <c r="P242" s="112"/>
      <c r="Q242" s="125"/>
      <c r="R242" s="112"/>
      <c r="S242" s="112"/>
      <c r="T242" s="112"/>
      <c r="U242" s="112"/>
      <c r="V242" s="112"/>
      <c r="W242" s="112"/>
      <c r="X242" s="112"/>
      <c r="Y242" s="112"/>
      <c r="Z242" s="112"/>
      <c r="AA242" s="112"/>
      <c r="AB242" s="112"/>
      <c r="AC242" s="126"/>
      <c r="AD242" s="239"/>
      <c r="AE242" s="239"/>
      <c r="AF242" s="239"/>
      <c r="AG242" s="239"/>
      <c r="AH242" s="239"/>
      <c r="AI242" s="239"/>
    </row>
    <row r="243" spans="1:35" s="119" customFormat="1" x14ac:dyDescent="0.2">
      <c r="A243" s="124"/>
      <c r="B243" s="112"/>
      <c r="C243" s="207" t="str">
        <f t="shared" si="12"/>
        <v/>
      </c>
      <c r="D243" s="73"/>
      <c r="E243" s="112"/>
      <c r="F243" s="125"/>
      <c r="G243" s="112"/>
      <c r="H243" s="207" t="str">
        <f t="shared" si="13"/>
        <v/>
      </c>
      <c r="I243" s="125"/>
      <c r="J243" s="112"/>
      <c r="K243" s="207" t="str">
        <f t="shared" si="14"/>
        <v/>
      </c>
      <c r="L243" s="112"/>
      <c r="M243" s="112"/>
      <c r="N243" s="112"/>
      <c r="O243" s="112"/>
      <c r="P243" s="112"/>
      <c r="Q243" s="125"/>
      <c r="R243" s="112"/>
      <c r="S243" s="112"/>
      <c r="T243" s="112"/>
      <c r="U243" s="112"/>
      <c r="V243" s="112"/>
      <c r="W243" s="112"/>
      <c r="X243" s="112"/>
      <c r="Y243" s="112"/>
      <c r="Z243" s="112"/>
      <c r="AA243" s="112"/>
      <c r="AB243" s="112"/>
      <c r="AC243" s="126"/>
      <c r="AD243" s="239"/>
      <c r="AE243" s="239"/>
      <c r="AF243" s="239"/>
      <c r="AG243" s="239"/>
      <c r="AH243" s="239"/>
      <c r="AI243" s="239"/>
    </row>
    <row r="244" spans="1:35" s="119" customFormat="1" x14ac:dyDescent="0.2">
      <c r="A244" s="124"/>
      <c r="B244" s="112"/>
      <c r="C244" s="207" t="str">
        <f t="shared" si="12"/>
        <v/>
      </c>
      <c r="D244" s="73"/>
      <c r="E244" s="112"/>
      <c r="F244" s="125"/>
      <c r="G244" s="112"/>
      <c r="H244" s="207" t="str">
        <f t="shared" si="13"/>
        <v/>
      </c>
      <c r="I244" s="125"/>
      <c r="J244" s="112"/>
      <c r="K244" s="207" t="str">
        <f t="shared" si="14"/>
        <v/>
      </c>
      <c r="L244" s="112"/>
      <c r="M244" s="112"/>
      <c r="N244" s="112"/>
      <c r="O244" s="112"/>
      <c r="P244" s="112"/>
      <c r="Q244" s="125"/>
      <c r="R244" s="112"/>
      <c r="S244" s="112"/>
      <c r="T244" s="112"/>
      <c r="U244" s="112"/>
      <c r="V244" s="112"/>
      <c r="W244" s="112"/>
      <c r="X244" s="112"/>
      <c r="Y244" s="112"/>
      <c r="Z244" s="112"/>
      <c r="AA244" s="112"/>
      <c r="AB244" s="112"/>
      <c r="AC244" s="126"/>
      <c r="AD244" s="239"/>
      <c r="AE244" s="239"/>
      <c r="AF244" s="239"/>
      <c r="AG244" s="239"/>
      <c r="AH244" s="239"/>
      <c r="AI244" s="239"/>
    </row>
    <row r="245" spans="1:35" s="119" customFormat="1" x14ac:dyDescent="0.2">
      <c r="A245" s="124"/>
      <c r="B245" s="112"/>
      <c r="C245" s="207" t="str">
        <f t="shared" si="12"/>
        <v/>
      </c>
      <c r="D245" s="73"/>
      <c r="E245" s="112"/>
      <c r="F245" s="125"/>
      <c r="G245" s="112"/>
      <c r="H245" s="207" t="str">
        <f t="shared" si="13"/>
        <v/>
      </c>
      <c r="I245" s="125"/>
      <c r="J245" s="112"/>
      <c r="K245" s="207" t="str">
        <f t="shared" si="14"/>
        <v/>
      </c>
      <c r="L245" s="112"/>
      <c r="M245" s="112"/>
      <c r="N245" s="112"/>
      <c r="O245" s="112"/>
      <c r="P245" s="112"/>
      <c r="Q245" s="125"/>
      <c r="R245" s="112"/>
      <c r="S245" s="112"/>
      <c r="T245" s="112"/>
      <c r="U245" s="112"/>
      <c r="V245" s="112"/>
      <c r="W245" s="112"/>
      <c r="X245" s="112"/>
      <c r="Y245" s="112"/>
      <c r="Z245" s="112"/>
      <c r="AA245" s="112"/>
      <c r="AB245" s="112"/>
      <c r="AC245" s="126"/>
      <c r="AD245" s="239"/>
      <c r="AE245" s="239"/>
      <c r="AF245" s="239"/>
      <c r="AG245" s="239"/>
      <c r="AH245" s="239"/>
      <c r="AI245" s="239"/>
    </row>
    <row r="246" spans="1:35" s="119" customFormat="1" x14ac:dyDescent="0.2">
      <c r="A246" s="124"/>
      <c r="B246" s="112"/>
      <c r="C246" s="207" t="str">
        <f t="shared" si="12"/>
        <v/>
      </c>
      <c r="D246" s="73"/>
      <c r="E246" s="112"/>
      <c r="F246" s="125"/>
      <c r="G246" s="112"/>
      <c r="H246" s="207" t="str">
        <f t="shared" si="13"/>
        <v/>
      </c>
      <c r="I246" s="125"/>
      <c r="J246" s="112"/>
      <c r="K246" s="207" t="str">
        <f t="shared" si="14"/>
        <v/>
      </c>
      <c r="L246" s="112"/>
      <c r="M246" s="112"/>
      <c r="N246" s="112"/>
      <c r="O246" s="112"/>
      <c r="P246" s="112"/>
      <c r="Q246" s="125"/>
      <c r="R246" s="112"/>
      <c r="S246" s="112"/>
      <c r="T246" s="112"/>
      <c r="U246" s="112"/>
      <c r="V246" s="112"/>
      <c r="W246" s="112"/>
      <c r="X246" s="112"/>
      <c r="Y246" s="112"/>
      <c r="Z246" s="112"/>
      <c r="AA246" s="112"/>
      <c r="AB246" s="112"/>
      <c r="AC246" s="126"/>
      <c r="AD246" s="239"/>
      <c r="AE246" s="239"/>
      <c r="AF246" s="239"/>
      <c r="AG246" s="239"/>
      <c r="AH246" s="239"/>
      <c r="AI246" s="239"/>
    </row>
    <row r="247" spans="1:35" s="119" customFormat="1" x14ac:dyDescent="0.2">
      <c r="A247" s="124"/>
      <c r="B247" s="112"/>
      <c r="C247" s="207" t="str">
        <f t="shared" si="12"/>
        <v/>
      </c>
      <c r="D247" s="73"/>
      <c r="E247" s="112"/>
      <c r="F247" s="125"/>
      <c r="G247" s="112"/>
      <c r="H247" s="207" t="str">
        <f t="shared" si="13"/>
        <v/>
      </c>
      <c r="I247" s="125"/>
      <c r="J247" s="112"/>
      <c r="K247" s="207" t="str">
        <f t="shared" si="14"/>
        <v/>
      </c>
      <c r="L247" s="112"/>
      <c r="M247" s="112"/>
      <c r="N247" s="112"/>
      <c r="O247" s="112"/>
      <c r="P247" s="112"/>
      <c r="Q247" s="125"/>
      <c r="R247" s="112"/>
      <c r="S247" s="112"/>
      <c r="T247" s="112"/>
      <c r="U247" s="112"/>
      <c r="V247" s="112"/>
      <c r="W247" s="112"/>
      <c r="X247" s="112"/>
      <c r="Y247" s="112"/>
      <c r="Z247" s="112"/>
      <c r="AA247" s="112"/>
      <c r="AB247" s="112"/>
      <c r="AC247" s="126"/>
      <c r="AD247" s="239"/>
      <c r="AE247" s="239"/>
      <c r="AF247" s="239"/>
      <c r="AG247" s="239"/>
      <c r="AH247" s="239"/>
      <c r="AI247" s="239"/>
    </row>
    <row r="248" spans="1:35" s="119" customFormat="1" x14ac:dyDescent="0.2">
      <c r="A248" s="124"/>
      <c r="B248" s="112"/>
      <c r="C248" s="207" t="str">
        <f t="shared" si="12"/>
        <v/>
      </c>
      <c r="D248" s="73"/>
      <c r="E248" s="112"/>
      <c r="F248" s="125"/>
      <c r="G248" s="112"/>
      <c r="H248" s="207" t="str">
        <f t="shared" si="13"/>
        <v/>
      </c>
      <c r="I248" s="125"/>
      <c r="J248" s="112"/>
      <c r="K248" s="207" t="str">
        <f t="shared" si="14"/>
        <v/>
      </c>
      <c r="L248" s="112"/>
      <c r="M248" s="112"/>
      <c r="N248" s="112"/>
      <c r="O248" s="112"/>
      <c r="P248" s="112"/>
      <c r="Q248" s="125"/>
      <c r="R248" s="112"/>
      <c r="S248" s="112"/>
      <c r="T248" s="112"/>
      <c r="U248" s="112"/>
      <c r="V248" s="112"/>
      <c r="W248" s="112"/>
      <c r="X248" s="112"/>
      <c r="Y248" s="112"/>
      <c r="Z248" s="112"/>
      <c r="AA248" s="112"/>
      <c r="AB248" s="112"/>
      <c r="AC248" s="126"/>
      <c r="AD248" s="239"/>
      <c r="AE248" s="239"/>
      <c r="AF248" s="239"/>
      <c r="AG248" s="239"/>
      <c r="AH248" s="239"/>
      <c r="AI248" s="239"/>
    </row>
    <row r="249" spans="1:35" s="119" customFormat="1" x14ac:dyDescent="0.2">
      <c r="A249" s="124"/>
      <c r="B249" s="112"/>
      <c r="C249" s="207" t="str">
        <f t="shared" si="12"/>
        <v/>
      </c>
      <c r="D249" s="73"/>
      <c r="E249" s="112"/>
      <c r="F249" s="125"/>
      <c r="G249" s="112"/>
      <c r="H249" s="207" t="str">
        <f t="shared" si="13"/>
        <v/>
      </c>
      <c r="I249" s="125"/>
      <c r="J249" s="112"/>
      <c r="K249" s="207" t="str">
        <f t="shared" si="14"/>
        <v/>
      </c>
      <c r="L249" s="112"/>
      <c r="M249" s="112"/>
      <c r="N249" s="112"/>
      <c r="O249" s="112"/>
      <c r="P249" s="112"/>
      <c r="Q249" s="125"/>
      <c r="R249" s="112"/>
      <c r="S249" s="112"/>
      <c r="T249" s="112"/>
      <c r="U249" s="112"/>
      <c r="V249" s="112"/>
      <c r="W249" s="112"/>
      <c r="X249" s="112"/>
      <c r="Y249" s="112"/>
      <c r="Z249" s="112"/>
      <c r="AA249" s="112"/>
      <c r="AB249" s="112"/>
      <c r="AC249" s="126"/>
      <c r="AD249" s="239"/>
      <c r="AE249" s="239"/>
      <c r="AF249" s="239"/>
      <c r="AG249" s="239"/>
      <c r="AH249" s="239"/>
      <c r="AI249" s="239"/>
    </row>
    <row r="250" spans="1:35" s="119" customFormat="1" x14ac:dyDescent="0.2">
      <c r="A250" s="124"/>
      <c r="B250" s="112"/>
      <c r="C250" s="207" t="str">
        <f t="shared" si="12"/>
        <v/>
      </c>
      <c r="D250" s="73"/>
      <c r="E250" s="112"/>
      <c r="F250" s="125"/>
      <c r="G250" s="112"/>
      <c r="H250" s="207" t="str">
        <f t="shared" si="13"/>
        <v/>
      </c>
      <c r="I250" s="125"/>
      <c r="J250" s="112"/>
      <c r="K250" s="207" t="str">
        <f t="shared" si="14"/>
        <v/>
      </c>
      <c r="L250" s="112"/>
      <c r="M250" s="112"/>
      <c r="N250" s="112"/>
      <c r="O250" s="112"/>
      <c r="P250" s="112"/>
      <c r="Q250" s="125"/>
      <c r="R250" s="112"/>
      <c r="S250" s="112"/>
      <c r="T250" s="112"/>
      <c r="U250" s="112"/>
      <c r="V250" s="112"/>
      <c r="W250" s="112"/>
      <c r="X250" s="112"/>
      <c r="Y250" s="112"/>
      <c r="Z250" s="112"/>
      <c r="AA250" s="112"/>
      <c r="AB250" s="112"/>
      <c r="AC250" s="126"/>
      <c r="AD250" s="239"/>
      <c r="AE250" s="239"/>
      <c r="AF250" s="239"/>
      <c r="AG250" s="239"/>
      <c r="AH250" s="239"/>
      <c r="AI250" s="239"/>
    </row>
    <row r="251" spans="1:35" s="119" customFormat="1" x14ac:dyDescent="0.2">
      <c r="A251" s="124"/>
      <c r="B251" s="112"/>
      <c r="C251" s="207" t="str">
        <f t="shared" si="12"/>
        <v/>
      </c>
      <c r="D251" s="73"/>
      <c r="E251" s="112"/>
      <c r="F251" s="125"/>
      <c r="G251" s="112"/>
      <c r="H251" s="207" t="str">
        <f t="shared" si="13"/>
        <v/>
      </c>
      <c r="I251" s="125"/>
      <c r="J251" s="112"/>
      <c r="K251" s="207" t="str">
        <f t="shared" si="14"/>
        <v/>
      </c>
      <c r="L251" s="112"/>
      <c r="M251" s="112"/>
      <c r="N251" s="112"/>
      <c r="O251" s="112"/>
      <c r="P251" s="112"/>
      <c r="Q251" s="125"/>
      <c r="R251" s="112"/>
      <c r="S251" s="112"/>
      <c r="T251" s="112"/>
      <c r="U251" s="112"/>
      <c r="V251" s="112"/>
      <c r="W251" s="112"/>
      <c r="X251" s="112"/>
      <c r="Y251" s="112"/>
      <c r="Z251" s="112"/>
      <c r="AA251" s="112"/>
      <c r="AB251" s="112"/>
      <c r="AC251" s="126"/>
      <c r="AD251" s="239"/>
      <c r="AE251" s="239"/>
      <c r="AF251" s="239"/>
      <c r="AG251" s="239"/>
      <c r="AH251" s="239"/>
      <c r="AI251" s="239"/>
    </row>
    <row r="252" spans="1:35" s="119" customFormat="1" x14ac:dyDescent="0.2">
      <c r="A252" s="124"/>
      <c r="B252" s="112"/>
      <c r="C252" s="207" t="str">
        <f t="shared" si="12"/>
        <v/>
      </c>
      <c r="D252" s="73"/>
      <c r="E252" s="112"/>
      <c r="F252" s="125"/>
      <c r="G252" s="112"/>
      <c r="H252" s="207" t="str">
        <f t="shared" si="13"/>
        <v/>
      </c>
      <c r="I252" s="125"/>
      <c r="J252" s="112"/>
      <c r="K252" s="207" t="str">
        <f t="shared" si="14"/>
        <v/>
      </c>
      <c r="L252" s="112"/>
      <c r="M252" s="112"/>
      <c r="N252" s="112"/>
      <c r="O252" s="112"/>
      <c r="P252" s="112"/>
      <c r="Q252" s="125"/>
      <c r="R252" s="112"/>
      <c r="S252" s="112"/>
      <c r="T252" s="112"/>
      <c r="U252" s="112"/>
      <c r="V252" s="112"/>
      <c r="W252" s="112"/>
      <c r="X252" s="112"/>
      <c r="Y252" s="112"/>
      <c r="Z252" s="112"/>
      <c r="AA252" s="112"/>
      <c r="AB252" s="112"/>
      <c r="AC252" s="126"/>
      <c r="AD252" s="239"/>
      <c r="AE252" s="239"/>
      <c r="AF252" s="239"/>
      <c r="AG252" s="239"/>
      <c r="AH252" s="239"/>
      <c r="AI252" s="239"/>
    </row>
    <row r="253" spans="1:35" s="119" customFormat="1" x14ac:dyDescent="0.2">
      <c r="A253" s="124"/>
      <c r="B253" s="112"/>
      <c r="C253" s="207" t="str">
        <f t="shared" si="12"/>
        <v/>
      </c>
      <c r="D253" s="73"/>
      <c r="E253" s="112"/>
      <c r="F253" s="125"/>
      <c r="G253" s="112"/>
      <c r="H253" s="207" t="str">
        <f t="shared" si="13"/>
        <v/>
      </c>
      <c r="I253" s="125"/>
      <c r="J253" s="112"/>
      <c r="K253" s="207" t="str">
        <f t="shared" si="14"/>
        <v/>
      </c>
      <c r="L253" s="112"/>
      <c r="M253" s="112"/>
      <c r="N253" s="112"/>
      <c r="O253" s="112"/>
      <c r="P253" s="112"/>
      <c r="Q253" s="125"/>
      <c r="R253" s="112"/>
      <c r="S253" s="112"/>
      <c r="T253" s="112"/>
      <c r="U253" s="112"/>
      <c r="V253" s="112"/>
      <c r="W253" s="112"/>
      <c r="X253" s="112"/>
      <c r="Y253" s="112"/>
      <c r="Z253" s="112"/>
      <c r="AA253" s="112"/>
      <c r="AB253" s="112"/>
      <c r="AC253" s="126"/>
      <c r="AD253" s="239"/>
      <c r="AE253" s="239"/>
      <c r="AF253" s="239"/>
      <c r="AG253" s="239"/>
      <c r="AH253" s="239"/>
      <c r="AI253" s="239"/>
    </row>
    <row r="254" spans="1:35" s="119" customFormat="1" x14ac:dyDescent="0.2">
      <c r="A254" s="124"/>
      <c r="B254" s="112"/>
      <c r="C254" s="207" t="str">
        <f t="shared" si="12"/>
        <v/>
      </c>
      <c r="D254" s="73"/>
      <c r="E254" s="112"/>
      <c r="F254" s="125"/>
      <c r="G254" s="112"/>
      <c r="H254" s="207" t="str">
        <f t="shared" si="13"/>
        <v/>
      </c>
      <c r="I254" s="125"/>
      <c r="J254" s="112"/>
      <c r="K254" s="207" t="str">
        <f t="shared" si="14"/>
        <v/>
      </c>
      <c r="L254" s="112"/>
      <c r="M254" s="112"/>
      <c r="N254" s="112"/>
      <c r="O254" s="112"/>
      <c r="P254" s="112"/>
      <c r="Q254" s="125"/>
      <c r="R254" s="112"/>
      <c r="S254" s="112"/>
      <c r="T254" s="112"/>
      <c r="U254" s="112"/>
      <c r="V254" s="112"/>
      <c r="W254" s="112"/>
      <c r="X254" s="112"/>
      <c r="Y254" s="112"/>
      <c r="Z254" s="112"/>
      <c r="AA254" s="112"/>
      <c r="AB254" s="112"/>
      <c r="AC254" s="126"/>
      <c r="AD254" s="239"/>
      <c r="AE254" s="239"/>
      <c r="AF254" s="239"/>
      <c r="AG254" s="239"/>
      <c r="AH254" s="239"/>
      <c r="AI254" s="239"/>
    </row>
    <row r="255" spans="1:35" s="119" customFormat="1" x14ac:dyDescent="0.2">
      <c r="A255" s="124"/>
      <c r="B255" s="112"/>
      <c r="C255" s="207" t="str">
        <f t="shared" si="12"/>
        <v/>
      </c>
      <c r="D255" s="73"/>
      <c r="E255" s="112"/>
      <c r="F255" s="125"/>
      <c r="G255" s="112"/>
      <c r="H255" s="207" t="str">
        <f t="shared" si="13"/>
        <v/>
      </c>
      <c r="I255" s="125"/>
      <c r="J255" s="112"/>
      <c r="K255" s="207" t="str">
        <f t="shared" si="14"/>
        <v/>
      </c>
      <c r="L255" s="112"/>
      <c r="M255" s="112"/>
      <c r="N255" s="112"/>
      <c r="O255" s="112"/>
      <c r="P255" s="112"/>
      <c r="Q255" s="125"/>
      <c r="R255" s="112"/>
      <c r="S255" s="112"/>
      <c r="T255" s="112"/>
      <c r="U255" s="112"/>
      <c r="V255" s="112"/>
      <c r="W255" s="112"/>
      <c r="X255" s="112"/>
      <c r="Y255" s="112"/>
      <c r="Z255" s="112"/>
      <c r="AA255" s="112"/>
      <c r="AB255" s="112"/>
      <c r="AC255" s="126"/>
      <c r="AD255" s="239"/>
      <c r="AE255" s="239"/>
      <c r="AF255" s="239"/>
      <c r="AG255" s="239"/>
      <c r="AH255" s="239"/>
      <c r="AI255" s="239"/>
    </row>
    <row r="256" spans="1:35" s="119" customFormat="1" x14ac:dyDescent="0.2">
      <c r="A256" s="124"/>
      <c r="B256" s="112"/>
      <c r="C256" s="207" t="str">
        <f t="shared" si="12"/>
        <v/>
      </c>
      <c r="D256" s="73"/>
      <c r="E256" s="112"/>
      <c r="F256" s="125"/>
      <c r="G256" s="112"/>
      <c r="H256" s="207" t="str">
        <f t="shared" si="13"/>
        <v/>
      </c>
      <c r="I256" s="125"/>
      <c r="J256" s="112"/>
      <c r="K256" s="207" t="str">
        <f t="shared" si="14"/>
        <v/>
      </c>
      <c r="L256" s="112"/>
      <c r="M256" s="112"/>
      <c r="N256" s="112"/>
      <c r="O256" s="112"/>
      <c r="P256" s="112"/>
      <c r="Q256" s="125"/>
      <c r="R256" s="112"/>
      <c r="S256" s="112"/>
      <c r="T256" s="112"/>
      <c r="U256" s="112"/>
      <c r="V256" s="112"/>
      <c r="W256" s="112"/>
      <c r="X256" s="112"/>
      <c r="Y256" s="112"/>
      <c r="Z256" s="112"/>
      <c r="AA256" s="112"/>
      <c r="AB256" s="112"/>
      <c r="AC256" s="126"/>
      <c r="AD256" s="239"/>
      <c r="AE256" s="239"/>
      <c r="AF256" s="239"/>
      <c r="AG256" s="239"/>
      <c r="AH256" s="239"/>
      <c r="AI256" s="239"/>
    </row>
    <row r="257" spans="1:35" s="119" customFormat="1" x14ac:dyDescent="0.2">
      <c r="A257" s="124"/>
      <c r="B257" s="112"/>
      <c r="C257" s="207" t="str">
        <f t="shared" si="12"/>
        <v/>
      </c>
      <c r="D257" s="73"/>
      <c r="E257" s="112"/>
      <c r="F257" s="125"/>
      <c r="G257" s="112"/>
      <c r="H257" s="207" t="str">
        <f t="shared" si="13"/>
        <v/>
      </c>
      <c r="I257" s="125"/>
      <c r="J257" s="112"/>
      <c r="K257" s="207" t="str">
        <f t="shared" si="14"/>
        <v/>
      </c>
      <c r="L257" s="112"/>
      <c r="M257" s="112"/>
      <c r="N257" s="112"/>
      <c r="O257" s="112"/>
      <c r="P257" s="112"/>
      <c r="Q257" s="125"/>
      <c r="R257" s="112"/>
      <c r="S257" s="112"/>
      <c r="T257" s="112"/>
      <c r="U257" s="112"/>
      <c r="V257" s="112"/>
      <c r="W257" s="112"/>
      <c r="X257" s="112"/>
      <c r="Y257" s="112"/>
      <c r="Z257" s="112"/>
      <c r="AA257" s="112"/>
      <c r="AB257" s="112"/>
      <c r="AC257" s="126"/>
      <c r="AD257" s="239"/>
      <c r="AE257" s="239"/>
      <c r="AF257" s="239"/>
      <c r="AG257" s="239"/>
      <c r="AH257" s="239"/>
      <c r="AI257" s="239"/>
    </row>
    <row r="258" spans="1:35" s="119" customFormat="1" x14ac:dyDescent="0.2">
      <c r="A258" s="124"/>
      <c r="B258" s="112"/>
      <c r="C258" s="207" t="str">
        <f t="shared" si="12"/>
        <v/>
      </c>
      <c r="D258" s="73"/>
      <c r="E258" s="112"/>
      <c r="F258" s="125"/>
      <c r="G258" s="112"/>
      <c r="H258" s="207" t="str">
        <f t="shared" si="13"/>
        <v/>
      </c>
      <c r="I258" s="125"/>
      <c r="J258" s="112"/>
      <c r="K258" s="207" t="str">
        <f t="shared" si="14"/>
        <v/>
      </c>
      <c r="L258" s="112"/>
      <c r="M258" s="112"/>
      <c r="N258" s="112"/>
      <c r="O258" s="112"/>
      <c r="P258" s="112"/>
      <c r="Q258" s="125"/>
      <c r="R258" s="112"/>
      <c r="S258" s="112"/>
      <c r="T258" s="112"/>
      <c r="U258" s="112"/>
      <c r="V258" s="112"/>
      <c r="W258" s="112"/>
      <c r="X258" s="112"/>
      <c r="Y258" s="112"/>
      <c r="Z258" s="112"/>
      <c r="AA258" s="112"/>
      <c r="AB258" s="112"/>
      <c r="AC258" s="126"/>
      <c r="AD258" s="239"/>
      <c r="AE258" s="239"/>
      <c r="AF258" s="239"/>
      <c r="AG258" s="239"/>
      <c r="AH258" s="239"/>
      <c r="AI258" s="239"/>
    </row>
    <row r="259" spans="1:35" s="119" customFormat="1" x14ac:dyDescent="0.2">
      <c r="A259" s="124"/>
      <c r="B259" s="112"/>
      <c r="C259" s="207" t="str">
        <f t="shared" si="12"/>
        <v/>
      </c>
      <c r="D259" s="73"/>
      <c r="E259" s="112"/>
      <c r="F259" s="125"/>
      <c r="G259" s="112"/>
      <c r="H259" s="207" t="str">
        <f t="shared" si="13"/>
        <v/>
      </c>
      <c r="I259" s="125"/>
      <c r="J259" s="112"/>
      <c r="K259" s="207" t="str">
        <f t="shared" si="14"/>
        <v/>
      </c>
      <c r="L259" s="112"/>
      <c r="M259" s="112"/>
      <c r="N259" s="112"/>
      <c r="O259" s="112"/>
      <c r="P259" s="112"/>
      <c r="Q259" s="125"/>
      <c r="R259" s="112"/>
      <c r="S259" s="112"/>
      <c r="T259" s="112"/>
      <c r="U259" s="112"/>
      <c r="V259" s="112"/>
      <c r="W259" s="112"/>
      <c r="X259" s="112"/>
      <c r="Y259" s="112"/>
      <c r="Z259" s="112"/>
      <c r="AA259" s="112"/>
      <c r="AB259" s="112"/>
      <c r="AC259" s="126"/>
      <c r="AD259" s="239"/>
      <c r="AE259" s="239"/>
      <c r="AF259" s="239"/>
      <c r="AG259" s="239"/>
      <c r="AH259" s="239"/>
      <c r="AI259" s="239"/>
    </row>
    <row r="260" spans="1:35" s="119" customFormat="1" x14ac:dyDescent="0.2">
      <c r="A260" s="124"/>
      <c r="B260" s="112"/>
      <c r="C260" s="207" t="str">
        <f t="shared" si="12"/>
        <v/>
      </c>
      <c r="D260" s="73"/>
      <c r="E260" s="112"/>
      <c r="F260" s="125"/>
      <c r="G260" s="112"/>
      <c r="H260" s="207" t="str">
        <f t="shared" si="13"/>
        <v/>
      </c>
      <c r="I260" s="125"/>
      <c r="J260" s="112"/>
      <c r="K260" s="207" t="str">
        <f t="shared" si="14"/>
        <v/>
      </c>
      <c r="L260" s="112"/>
      <c r="M260" s="112"/>
      <c r="N260" s="112"/>
      <c r="O260" s="112"/>
      <c r="P260" s="112"/>
      <c r="Q260" s="125"/>
      <c r="R260" s="112"/>
      <c r="S260" s="112"/>
      <c r="T260" s="112"/>
      <c r="U260" s="112"/>
      <c r="V260" s="112"/>
      <c r="W260" s="112"/>
      <c r="X260" s="112"/>
      <c r="Y260" s="112"/>
      <c r="Z260" s="112"/>
      <c r="AA260" s="112"/>
      <c r="AB260" s="112"/>
      <c r="AC260" s="126"/>
      <c r="AD260" s="239"/>
      <c r="AE260" s="239"/>
      <c r="AF260" s="239"/>
      <c r="AG260" s="239"/>
      <c r="AH260" s="239"/>
      <c r="AI260" s="239"/>
    </row>
    <row r="261" spans="1:35" s="119" customFormat="1" x14ac:dyDescent="0.2">
      <c r="A261" s="124"/>
      <c r="B261" s="112"/>
      <c r="C261" s="207" t="str">
        <f t="shared" si="12"/>
        <v/>
      </c>
      <c r="D261" s="73"/>
      <c r="E261" s="112"/>
      <c r="F261" s="125"/>
      <c r="G261" s="112"/>
      <c r="H261" s="207" t="str">
        <f t="shared" si="13"/>
        <v/>
      </c>
      <c r="I261" s="125"/>
      <c r="J261" s="112"/>
      <c r="K261" s="207" t="str">
        <f t="shared" si="14"/>
        <v/>
      </c>
      <c r="L261" s="112"/>
      <c r="M261" s="112"/>
      <c r="N261" s="112"/>
      <c r="O261" s="112"/>
      <c r="P261" s="112"/>
      <c r="Q261" s="125"/>
      <c r="R261" s="112"/>
      <c r="S261" s="112"/>
      <c r="T261" s="112"/>
      <c r="U261" s="112"/>
      <c r="V261" s="112"/>
      <c r="W261" s="112"/>
      <c r="X261" s="112"/>
      <c r="Y261" s="112"/>
      <c r="Z261" s="112"/>
      <c r="AA261" s="112"/>
      <c r="AB261" s="112"/>
      <c r="AC261" s="126"/>
      <c r="AD261" s="239"/>
      <c r="AE261" s="239"/>
      <c r="AF261" s="239"/>
      <c r="AG261" s="239"/>
      <c r="AH261" s="239"/>
      <c r="AI261" s="239"/>
    </row>
    <row r="262" spans="1:35" s="119" customFormat="1" x14ac:dyDescent="0.2">
      <c r="A262" s="124"/>
      <c r="B262" s="112"/>
      <c r="C262" s="207" t="str">
        <f t="shared" si="12"/>
        <v/>
      </c>
      <c r="D262" s="73"/>
      <c r="E262" s="112"/>
      <c r="F262" s="125"/>
      <c r="G262" s="112"/>
      <c r="H262" s="207" t="str">
        <f t="shared" si="13"/>
        <v/>
      </c>
      <c r="I262" s="125"/>
      <c r="J262" s="112"/>
      <c r="K262" s="207" t="str">
        <f t="shared" si="14"/>
        <v/>
      </c>
      <c r="L262" s="112"/>
      <c r="M262" s="112"/>
      <c r="N262" s="112"/>
      <c r="O262" s="112"/>
      <c r="P262" s="112"/>
      <c r="Q262" s="125"/>
      <c r="R262" s="112"/>
      <c r="S262" s="112"/>
      <c r="T262" s="112"/>
      <c r="U262" s="112"/>
      <c r="V262" s="112"/>
      <c r="W262" s="112"/>
      <c r="X262" s="112"/>
      <c r="Y262" s="112"/>
      <c r="Z262" s="112"/>
      <c r="AA262" s="112"/>
      <c r="AB262" s="112"/>
      <c r="AC262" s="126"/>
      <c r="AD262" s="239"/>
      <c r="AE262" s="239"/>
      <c r="AF262" s="239"/>
      <c r="AG262" s="239"/>
      <c r="AH262" s="239"/>
      <c r="AI262" s="239"/>
    </row>
    <row r="263" spans="1:35" s="119" customFormat="1" x14ac:dyDescent="0.2">
      <c r="A263" s="124"/>
      <c r="B263" s="112"/>
      <c r="C263" s="207" t="str">
        <f t="shared" ref="C263:C326" si="15">IF(D263="","",(VLOOKUP(D263,Generic_Road_Names_Table_Array,2,FALSE)))</f>
        <v/>
      </c>
      <c r="D263" s="73"/>
      <c r="E263" s="112"/>
      <c r="F263" s="125"/>
      <c r="G263" s="112"/>
      <c r="H263" s="207" t="str">
        <f t="shared" ref="H263:H326" si="16">IF(G263="","",(VLOOKUP(G263,Generic_Side_Table_Array,2,FALSE)))</f>
        <v/>
      </c>
      <c r="I263" s="125"/>
      <c r="J263" s="112"/>
      <c r="K263" s="207" t="str">
        <f t="shared" ref="K263:K326" si="17">IF(J263="","",VLOOKUP(J263,Features_Feature_Type_Table_Array,2,FALSE))</f>
        <v/>
      </c>
      <c r="L263" s="112"/>
      <c r="M263" s="112"/>
      <c r="N263" s="112"/>
      <c r="O263" s="112"/>
      <c r="P263" s="112"/>
      <c r="Q263" s="125"/>
      <c r="R263" s="112"/>
      <c r="S263" s="112"/>
      <c r="T263" s="112"/>
      <c r="U263" s="112"/>
      <c r="V263" s="112"/>
      <c r="W263" s="112"/>
      <c r="X263" s="112"/>
      <c r="Y263" s="112"/>
      <c r="Z263" s="112"/>
      <c r="AA263" s="112"/>
      <c r="AB263" s="112"/>
      <c r="AC263" s="126"/>
      <c r="AD263" s="239"/>
      <c r="AE263" s="239"/>
      <c r="AF263" s="239"/>
      <c r="AG263" s="239"/>
      <c r="AH263" s="239"/>
      <c r="AI263" s="239"/>
    </row>
    <row r="264" spans="1:35" s="119" customFormat="1" x14ac:dyDescent="0.2">
      <c r="A264" s="124"/>
      <c r="B264" s="112"/>
      <c r="C264" s="207" t="str">
        <f t="shared" si="15"/>
        <v/>
      </c>
      <c r="D264" s="73"/>
      <c r="E264" s="112"/>
      <c r="F264" s="125"/>
      <c r="G264" s="112"/>
      <c r="H264" s="207" t="str">
        <f t="shared" si="16"/>
        <v/>
      </c>
      <c r="I264" s="125"/>
      <c r="J264" s="112"/>
      <c r="K264" s="207" t="str">
        <f t="shared" si="17"/>
        <v/>
      </c>
      <c r="L264" s="112"/>
      <c r="M264" s="112"/>
      <c r="N264" s="112"/>
      <c r="O264" s="112"/>
      <c r="P264" s="112"/>
      <c r="Q264" s="125"/>
      <c r="R264" s="112"/>
      <c r="S264" s="112"/>
      <c r="T264" s="112"/>
      <c r="U264" s="112"/>
      <c r="V264" s="112"/>
      <c r="W264" s="112"/>
      <c r="X264" s="112"/>
      <c r="Y264" s="112"/>
      <c r="Z264" s="112"/>
      <c r="AA264" s="112"/>
      <c r="AB264" s="112"/>
      <c r="AC264" s="126"/>
      <c r="AD264" s="239"/>
      <c r="AE264" s="239"/>
      <c r="AF264" s="239"/>
      <c r="AG264" s="239"/>
      <c r="AH264" s="239"/>
      <c r="AI264" s="239"/>
    </row>
    <row r="265" spans="1:35" s="119" customFormat="1" x14ac:dyDescent="0.2">
      <c r="A265" s="124"/>
      <c r="B265" s="112"/>
      <c r="C265" s="207" t="str">
        <f t="shared" si="15"/>
        <v/>
      </c>
      <c r="D265" s="73"/>
      <c r="E265" s="112"/>
      <c r="F265" s="125"/>
      <c r="G265" s="112"/>
      <c r="H265" s="207" t="str">
        <f t="shared" si="16"/>
        <v/>
      </c>
      <c r="I265" s="125"/>
      <c r="J265" s="112"/>
      <c r="K265" s="207" t="str">
        <f t="shared" si="17"/>
        <v/>
      </c>
      <c r="L265" s="112"/>
      <c r="M265" s="112"/>
      <c r="N265" s="112"/>
      <c r="O265" s="112"/>
      <c r="P265" s="112"/>
      <c r="Q265" s="125"/>
      <c r="R265" s="112"/>
      <c r="S265" s="112"/>
      <c r="T265" s="112"/>
      <c r="U265" s="112"/>
      <c r="V265" s="112"/>
      <c r="W265" s="112"/>
      <c r="X265" s="112"/>
      <c r="Y265" s="112"/>
      <c r="Z265" s="112"/>
      <c r="AA265" s="112"/>
      <c r="AB265" s="112"/>
      <c r="AC265" s="126"/>
      <c r="AD265" s="239"/>
      <c r="AE265" s="239"/>
      <c r="AF265" s="239"/>
      <c r="AG265" s="239"/>
      <c r="AH265" s="239"/>
      <c r="AI265" s="239"/>
    </row>
    <row r="266" spans="1:35" s="119" customFormat="1" x14ac:dyDescent="0.2">
      <c r="A266" s="124"/>
      <c r="B266" s="112"/>
      <c r="C266" s="207" t="str">
        <f t="shared" si="15"/>
        <v/>
      </c>
      <c r="D266" s="73"/>
      <c r="E266" s="112"/>
      <c r="F266" s="125"/>
      <c r="G266" s="112"/>
      <c r="H266" s="207" t="str">
        <f t="shared" si="16"/>
        <v/>
      </c>
      <c r="I266" s="125"/>
      <c r="J266" s="112"/>
      <c r="K266" s="207" t="str">
        <f t="shared" si="17"/>
        <v/>
      </c>
      <c r="L266" s="112"/>
      <c r="M266" s="112"/>
      <c r="N266" s="112"/>
      <c r="O266" s="112"/>
      <c r="P266" s="112"/>
      <c r="Q266" s="125"/>
      <c r="R266" s="112"/>
      <c r="S266" s="112"/>
      <c r="T266" s="112"/>
      <c r="U266" s="112"/>
      <c r="V266" s="112"/>
      <c r="W266" s="112"/>
      <c r="X266" s="112"/>
      <c r="Y266" s="112"/>
      <c r="Z266" s="112"/>
      <c r="AA266" s="112"/>
      <c r="AB266" s="112"/>
      <c r="AC266" s="126"/>
      <c r="AD266" s="239"/>
      <c r="AE266" s="239"/>
      <c r="AF266" s="239"/>
      <c r="AG266" s="239"/>
      <c r="AH266" s="239"/>
      <c r="AI266" s="239"/>
    </row>
    <row r="267" spans="1:35" s="119" customFormat="1" x14ac:dyDescent="0.2">
      <c r="A267" s="124"/>
      <c r="B267" s="112"/>
      <c r="C267" s="207" t="str">
        <f t="shared" si="15"/>
        <v/>
      </c>
      <c r="D267" s="73"/>
      <c r="E267" s="112"/>
      <c r="F267" s="125"/>
      <c r="G267" s="112"/>
      <c r="H267" s="207" t="str">
        <f t="shared" si="16"/>
        <v/>
      </c>
      <c r="I267" s="125"/>
      <c r="J267" s="112"/>
      <c r="K267" s="207" t="str">
        <f t="shared" si="17"/>
        <v/>
      </c>
      <c r="L267" s="112"/>
      <c r="M267" s="112"/>
      <c r="N267" s="112"/>
      <c r="O267" s="112"/>
      <c r="P267" s="112"/>
      <c r="Q267" s="125"/>
      <c r="R267" s="112"/>
      <c r="S267" s="112"/>
      <c r="T267" s="112"/>
      <c r="U267" s="112"/>
      <c r="V267" s="112"/>
      <c r="W267" s="112"/>
      <c r="X267" s="112"/>
      <c r="Y267" s="112"/>
      <c r="Z267" s="112"/>
      <c r="AA267" s="112"/>
      <c r="AB267" s="112"/>
      <c r="AC267" s="126"/>
      <c r="AD267" s="239"/>
      <c r="AE267" s="239"/>
      <c r="AF267" s="239"/>
      <c r="AG267" s="239"/>
      <c r="AH267" s="239"/>
      <c r="AI267" s="239"/>
    </row>
    <row r="268" spans="1:35" s="119" customFormat="1" x14ac:dyDescent="0.2">
      <c r="A268" s="124"/>
      <c r="B268" s="112"/>
      <c r="C268" s="207" t="str">
        <f t="shared" si="15"/>
        <v/>
      </c>
      <c r="D268" s="73"/>
      <c r="E268" s="112"/>
      <c r="F268" s="125"/>
      <c r="G268" s="112"/>
      <c r="H268" s="207" t="str">
        <f t="shared" si="16"/>
        <v/>
      </c>
      <c r="I268" s="125"/>
      <c r="J268" s="112"/>
      <c r="K268" s="207" t="str">
        <f t="shared" si="17"/>
        <v/>
      </c>
      <c r="L268" s="112"/>
      <c r="M268" s="112"/>
      <c r="N268" s="112"/>
      <c r="O268" s="112"/>
      <c r="P268" s="112"/>
      <c r="Q268" s="125"/>
      <c r="R268" s="112"/>
      <c r="S268" s="112"/>
      <c r="T268" s="112"/>
      <c r="U268" s="112"/>
      <c r="V268" s="112"/>
      <c r="W268" s="112"/>
      <c r="X268" s="112"/>
      <c r="Y268" s="112"/>
      <c r="Z268" s="112"/>
      <c r="AA268" s="112"/>
      <c r="AB268" s="112"/>
      <c r="AC268" s="126"/>
      <c r="AD268" s="239"/>
      <c r="AE268" s="239"/>
      <c r="AF268" s="239"/>
      <c r="AG268" s="239"/>
      <c r="AH268" s="239"/>
      <c r="AI268" s="239"/>
    </row>
    <row r="269" spans="1:35" s="119" customFormat="1" x14ac:dyDescent="0.2">
      <c r="A269" s="124"/>
      <c r="B269" s="112"/>
      <c r="C269" s="207" t="str">
        <f t="shared" si="15"/>
        <v/>
      </c>
      <c r="D269" s="73"/>
      <c r="E269" s="112"/>
      <c r="F269" s="125"/>
      <c r="G269" s="112"/>
      <c r="H269" s="207" t="str">
        <f t="shared" si="16"/>
        <v/>
      </c>
      <c r="I269" s="125"/>
      <c r="J269" s="112"/>
      <c r="K269" s="207" t="str">
        <f t="shared" si="17"/>
        <v/>
      </c>
      <c r="L269" s="112"/>
      <c r="M269" s="112"/>
      <c r="N269" s="112"/>
      <c r="O269" s="112"/>
      <c r="P269" s="112"/>
      <c r="Q269" s="125"/>
      <c r="R269" s="112"/>
      <c r="S269" s="112"/>
      <c r="T269" s="112"/>
      <c r="U269" s="112"/>
      <c r="V269" s="112"/>
      <c r="W269" s="112"/>
      <c r="X269" s="112"/>
      <c r="Y269" s="112"/>
      <c r="Z269" s="112"/>
      <c r="AA269" s="112"/>
      <c r="AB269" s="112"/>
      <c r="AC269" s="126"/>
      <c r="AD269" s="239"/>
      <c r="AE269" s="239"/>
      <c r="AF269" s="239"/>
      <c r="AG269" s="239"/>
      <c r="AH269" s="239"/>
      <c r="AI269" s="239"/>
    </row>
    <row r="270" spans="1:35" s="119" customFormat="1" x14ac:dyDescent="0.2">
      <c r="A270" s="124"/>
      <c r="B270" s="112"/>
      <c r="C270" s="207" t="str">
        <f t="shared" si="15"/>
        <v/>
      </c>
      <c r="D270" s="73"/>
      <c r="E270" s="112"/>
      <c r="F270" s="125"/>
      <c r="G270" s="112"/>
      <c r="H270" s="207" t="str">
        <f t="shared" si="16"/>
        <v/>
      </c>
      <c r="I270" s="125"/>
      <c r="J270" s="112"/>
      <c r="K270" s="207" t="str">
        <f t="shared" si="17"/>
        <v/>
      </c>
      <c r="L270" s="112"/>
      <c r="M270" s="112"/>
      <c r="N270" s="112"/>
      <c r="O270" s="112"/>
      <c r="P270" s="112"/>
      <c r="Q270" s="125"/>
      <c r="R270" s="112"/>
      <c r="S270" s="112"/>
      <c r="T270" s="112"/>
      <c r="U270" s="112"/>
      <c r="V270" s="112"/>
      <c r="W270" s="112"/>
      <c r="X270" s="112"/>
      <c r="Y270" s="112"/>
      <c r="Z270" s="112"/>
      <c r="AA270" s="112"/>
      <c r="AB270" s="112"/>
      <c r="AC270" s="126"/>
      <c r="AD270" s="239"/>
      <c r="AE270" s="239"/>
      <c r="AF270" s="239"/>
      <c r="AG270" s="239"/>
      <c r="AH270" s="239"/>
      <c r="AI270" s="239"/>
    </row>
    <row r="271" spans="1:35" s="119" customFormat="1" x14ac:dyDescent="0.2">
      <c r="A271" s="124"/>
      <c r="B271" s="112"/>
      <c r="C271" s="207" t="str">
        <f t="shared" si="15"/>
        <v/>
      </c>
      <c r="D271" s="73"/>
      <c r="E271" s="112"/>
      <c r="F271" s="125"/>
      <c r="G271" s="112"/>
      <c r="H271" s="207" t="str">
        <f t="shared" si="16"/>
        <v/>
      </c>
      <c r="I271" s="125"/>
      <c r="J271" s="112"/>
      <c r="K271" s="207" t="str">
        <f t="shared" si="17"/>
        <v/>
      </c>
      <c r="L271" s="112"/>
      <c r="M271" s="112"/>
      <c r="N271" s="112"/>
      <c r="O271" s="112"/>
      <c r="P271" s="112"/>
      <c r="Q271" s="125"/>
      <c r="R271" s="112"/>
      <c r="S271" s="112"/>
      <c r="T271" s="112"/>
      <c r="U271" s="112"/>
      <c r="V271" s="112"/>
      <c r="W271" s="112"/>
      <c r="X271" s="112"/>
      <c r="Y271" s="112"/>
      <c r="Z271" s="112"/>
      <c r="AA271" s="112"/>
      <c r="AB271" s="112"/>
      <c r="AC271" s="126"/>
      <c r="AD271" s="239"/>
      <c r="AE271" s="239"/>
      <c r="AF271" s="239"/>
      <c r="AG271" s="239"/>
      <c r="AH271" s="239"/>
      <c r="AI271" s="239"/>
    </row>
    <row r="272" spans="1:35" s="119" customFormat="1" x14ac:dyDescent="0.2">
      <c r="A272" s="124"/>
      <c r="B272" s="112"/>
      <c r="C272" s="207" t="str">
        <f t="shared" si="15"/>
        <v/>
      </c>
      <c r="D272" s="73"/>
      <c r="E272" s="112"/>
      <c r="F272" s="125"/>
      <c r="G272" s="112"/>
      <c r="H272" s="207" t="str">
        <f t="shared" si="16"/>
        <v/>
      </c>
      <c r="I272" s="125"/>
      <c r="J272" s="112"/>
      <c r="K272" s="207" t="str">
        <f t="shared" si="17"/>
        <v/>
      </c>
      <c r="L272" s="112"/>
      <c r="M272" s="112"/>
      <c r="N272" s="112"/>
      <c r="O272" s="112"/>
      <c r="P272" s="112"/>
      <c r="Q272" s="125"/>
      <c r="R272" s="112"/>
      <c r="S272" s="112"/>
      <c r="T272" s="112"/>
      <c r="U272" s="112"/>
      <c r="V272" s="112"/>
      <c r="W272" s="112"/>
      <c r="X272" s="112"/>
      <c r="Y272" s="112"/>
      <c r="Z272" s="112"/>
      <c r="AA272" s="112"/>
      <c r="AB272" s="112"/>
      <c r="AC272" s="126"/>
      <c r="AD272" s="239"/>
      <c r="AE272" s="239"/>
      <c r="AF272" s="239"/>
      <c r="AG272" s="239"/>
      <c r="AH272" s="239"/>
      <c r="AI272" s="239"/>
    </row>
    <row r="273" spans="1:35" s="119" customFormat="1" x14ac:dyDescent="0.2">
      <c r="A273" s="124"/>
      <c r="B273" s="112"/>
      <c r="C273" s="207" t="str">
        <f t="shared" si="15"/>
        <v/>
      </c>
      <c r="D273" s="73"/>
      <c r="E273" s="112"/>
      <c r="F273" s="125"/>
      <c r="G273" s="112"/>
      <c r="H273" s="207" t="str">
        <f t="shared" si="16"/>
        <v/>
      </c>
      <c r="I273" s="125"/>
      <c r="J273" s="112"/>
      <c r="K273" s="207" t="str">
        <f t="shared" si="17"/>
        <v/>
      </c>
      <c r="L273" s="112"/>
      <c r="M273" s="112"/>
      <c r="N273" s="112"/>
      <c r="O273" s="112"/>
      <c r="P273" s="112"/>
      <c r="Q273" s="125"/>
      <c r="R273" s="112"/>
      <c r="S273" s="112"/>
      <c r="T273" s="112"/>
      <c r="U273" s="112"/>
      <c r="V273" s="112"/>
      <c r="W273" s="112"/>
      <c r="X273" s="112"/>
      <c r="Y273" s="112"/>
      <c r="Z273" s="112"/>
      <c r="AA273" s="112"/>
      <c r="AB273" s="112"/>
      <c r="AC273" s="126"/>
      <c r="AD273" s="239"/>
      <c r="AE273" s="239"/>
      <c r="AF273" s="239"/>
      <c r="AG273" s="239"/>
      <c r="AH273" s="239"/>
      <c r="AI273" s="239"/>
    </row>
    <row r="274" spans="1:35" s="119" customFormat="1" x14ac:dyDescent="0.2">
      <c r="A274" s="124"/>
      <c r="B274" s="112"/>
      <c r="C274" s="207" t="str">
        <f t="shared" si="15"/>
        <v/>
      </c>
      <c r="D274" s="73"/>
      <c r="E274" s="112"/>
      <c r="F274" s="125"/>
      <c r="G274" s="112"/>
      <c r="H274" s="207" t="str">
        <f t="shared" si="16"/>
        <v/>
      </c>
      <c r="I274" s="125"/>
      <c r="J274" s="112"/>
      <c r="K274" s="207" t="str">
        <f t="shared" si="17"/>
        <v/>
      </c>
      <c r="L274" s="112"/>
      <c r="M274" s="112"/>
      <c r="N274" s="112"/>
      <c r="O274" s="112"/>
      <c r="P274" s="112"/>
      <c r="Q274" s="125"/>
      <c r="R274" s="112"/>
      <c r="S274" s="112"/>
      <c r="T274" s="112"/>
      <c r="U274" s="112"/>
      <c r="V274" s="112"/>
      <c r="W274" s="112"/>
      <c r="X274" s="112"/>
      <c r="Y274" s="112"/>
      <c r="Z274" s="112"/>
      <c r="AA274" s="112"/>
      <c r="AB274" s="112"/>
      <c r="AC274" s="126"/>
      <c r="AD274" s="239"/>
      <c r="AE274" s="239"/>
      <c r="AF274" s="239"/>
      <c r="AG274" s="239"/>
      <c r="AH274" s="239"/>
      <c r="AI274" s="239"/>
    </row>
    <row r="275" spans="1:35" s="119" customFormat="1" x14ac:dyDescent="0.2">
      <c r="A275" s="124"/>
      <c r="B275" s="112"/>
      <c r="C275" s="207" t="str">
        <f t="shared" si="15"/>
        <v/>
      </c>
      <c r="D275" s="73"/>
      <c r="E275" s="112"/>
      <c r="F275" s="125"/>
      <c r="G275" s="112"/>
      <c r="H275" s="207" t="str">
        <f t="shared" si="16"/>
        <v/>
      </c>
      <c r="I275" s="125"/>
      <c r="J275" s="112"/>
      <c r="K275" s="207" t="str">
        <f t="shared" si="17"/>
        <v/>
      </c>
      <c r="L275" s="112"/>
      <c r="M275" s="112"/>
      <c r="N275" s="112"/>
      <c r="O275" s="112"/>
      <c r="P275" s="112"/>
      <c r="Q275" s="125"/>
      <c r="R275" s="112"/>
      <c r="S275" s="112"/>
      <c r="T275" s="112"/>
      <c r="U275" s="112"/>
      <c r="V275" s="112"/>
      <c r="W275" s="112"/>
      <c r="X275" s="112"/>
      <c r="Y275" s="112"/>
      <c r="Z275" s="112"/>
      <c r="AA275" s="112"/>
      <c r="AB275" s="112"/>
      <c r="AC275" s="126"/>
      <c r="AD275" s="239"/>
      <c r="AE275" s="239"/>
      <c r="AF275" s="239"/>
      <c r="AG275" s="239"/>
      <c r="AH275" s="239"/>
      <c r="AI275" s="239"/>
    </row>
    <row r="276" spans="1:35" s="119" customFormat="1" x14ac:dyDescent="0.2">
      <c r="A276" s="124"/>
      <c r="B276" s="112"/>
      <c r="C276" s="207" t="str">
        <f t="shared" si="15"/>
        <v/>
      </c>
      <c r="D276" s="73"/>
      <c r="E276" s="112"/>
      <c r="F276" s="125"/>
      <c r="G276" s="112"/>
      <c r="H276" s="207" t="str">
        <f t="shared" si="16"/>
        <v/>
      </c>
      <c r="I276" s="125"/>
      <c r="J276" s="112"/>
      <c r="K276" s="207" t="str">
        <f t="shared" si="17"/>
        <v/>
      </c>
      <c r="L276" s="112"/>
      <c r="M276" s="112"/>
      <c r="N276" s="112"/>
      <c r="O276" s="112"/>
      <c r="P276" s="112"/>
      <c r="Q276" s="125"/>
      <c r="R276" s="112"/>
      <c r="S276" s="112"/>
      <c r="T276" s="112"/>
      <c r="U276" s="112"/>
      <c r="V276" s="112"/>
      <c r="W276" s="112"/>
      <c r="X276" s="112"/>
      <c r="Y276" s="112"/>
      <c r="Z276" s="112"/>
      <c r="AA276" s="112"/>
      <c r="AB276" s="112"/>
      <c r="AC276" s="126"/>
      <c r="AD276" s="239"/>
      <c r="AE276" s="239"/>
      <c r="AF276" s="239"/>
      <c r="AG276" s="239"/>
      <c r="AH276" s="239"/>
      <c r="AI276" s="239"/>
    </row>
    <row r="277" spans="1:35" s="119" customFormat="1" x14ac:dyDescent="0.2">
      <c r="A277" s="124"/>
      <c r="B277" s="112"/>
      <c r="C277" s="207" t="str">
        <f t="shared" si="15"/>
        <v/>
      </c>
      <c r="D277" s="73"/>
      <c r="E277" s="112"/>
      <c r="F277" s="125"/>
      <c r="G277" s="112"/>
      <c r="H277" s="207" t="str">
        <f t="shared" si="16"/>
        <v/>
      </c>
      <c r="I277" s="125"/>
      <c r="J277" s="112"/>
      <c r="K277" s="207" t="str">
        <f t="shared" si="17"/>
        <v/>
      </c>
      <c r="L277" s="112"/>
      <c r="M277" s="112"/>
      <c r="N277" s="112"/>
      <c r="O277" s="112"/>
      <c r="P277" s="112"/>
      <c r="Q277" s="125"/>
      <c r="R277" s="112"/>
      <c r="S277" s="112"/>
      <c r="T277" s="112"/>
      <c r="U277" s="112"/>
      <c r="V277" s="112"/>
      <c r="W277" s="112"/>
      <c r="X277" s="112"/>
      <c r="Y277" s="112"/>
      <c r="Z277" s="112"/>
      <c r="AA277" s="112"/>
      <c r="AB277" s="112"/>
      <c r="AC277" s="126"/>
      <c r="AD277" s="239"/>
      <c r="AE277" s="239"/>
      <c r="AF277" s="239"/>
      <c r="AG277" s="239"/>
      <c r="AH277" s="239"/>
      <c r="AI277" s="239"/>
    </row>
    <row r="278" spans="1:35" s="119" customFormat="1" x14ac:dyDescent="0.2">
      <c r="A278" s="124"/>
      <c r="B278" s="112"/>
      <c r="C278" s="207" t="str">
        <f t="shared" si="15"/>
        <v/>
      </c>
      <c r="D278" s="73"/>
      <c r="E278" s="112"/>
      <c r="F278" s="125"/>
      <c r="G278" s="112"/>
      <c r="H278" s="207" t="str">
        <f t="shared" si="16"/>
        <v/>
      </c>
      <c r="I278" s="125"/>
      <c r="J278" s="112"/>
      <c r="K278" s="207" t="str">
        <f t="shared" si="17"/>
        <v/>
      </c>
      <c r="L278" s="112"/>
      <c r="M278" s="112"/>
      <c r="N278" s="112"/>
      <c r="O278" s="112"/>
      <c r="P278" s="112"/>
      <c r="Q278" s="125"/>
      <c r="R278" s="112"/>
      <c r="S278" s="112"/>
      <c r="T278" s="112"/>
      <c r="U278" s="112"/>
      <c r="V278" s="112"/>
      <c r="W278" s="112"/>
      <c r="X278" s="112"/>
      <c r="Y278" s="112"/>
      <c r="Z278" s="112"/>
      <c r="AA278" s="112"/>
      <c r="AB278" s="112"/>
      <c r="AC278" s="126"/>
      <c r="AD278" s="239"/>
      <c r="AE278" s="239"/>
      <c r="AF278" s="239"/>
      <c r="AG278" s="239"/>
      <c r="AH278" s="239"/>
      <c r="AI278" s="239"/>
    </row>
    <row r="279" spans="1:35" s="119" customFormat="1" x14ac:dyDescent="0.2">
      <c r="A279" s="124"/>
      <c r="B279" s="112"/>
      <c r="C279" s="207" t="str">
        <f t="shared" si="15"/>
        <v/>
      </c>
      <c r="D279" s="73"/>
      <c r="E279" s="112"/>
      <c r="F279" s="125"/>
      <c r="G279" s="112"/>
      <c r="H279" s="207" t="str">
        <f t="shared" si="16"/>
        <v/>
      </c>
      <c r="I279" s="125"/>
      <c r="J279" s="112"/>
      <c r="K279" s="207" t="str">
        <f t="shared" si="17"/>
        <v/>
      </c>
      <c r="L279" s="112"/>
      <c r="M279" s="112"/>
      <c r="N279" s="112"/>
      <c r="O279" s="112"/>
      <c r="P279" s="112"/>
      <c r="Q279" s="125"/>
      <c r="R279" s="112"/>
      <c r="S279" s="112"/>
      <c r="T279" s="112"/>
      <c r="U279" s="112"/>
      <c r="V279" s="112"/>
      <c r="W279" s="112"/>
      <c r="X279" s="112"/>
      <c r="Y279" s="112"/>
      <c r="Z279" s="112"/>
      <c r="AA279" s="112"/>
      <c r="AB279" s="112"/>
      <c r="AC279" s="126"/>
      <c r="AD279" s="239"/>
      <c r="AE279" s="239"/>
      <c r="AF279" s="239"/>
      <c r="AG279" s="239"/>
      <c r="AH279" s="239"/>
      <c r="AI279" s="239"/>
    </row>
    <row r="280" spans="1:35" s="119" customFormat="1" x14ac:dyDescent="0.2">
      <c r="A280" s="124"/>
      <c r="B280" s="112"/>
      <c r="C280" s="207" t="str">
        <f t="shared" si="15"/>
        <v/>
      </c>
      <c r="D280" s="73"/>
      <c r="E280" s="112"/>
      <c r="F280" s="125"/>
      <c r="G280" s="112"/>
      <c r="H280" s="207" t="str">
        <f t="shared" si="16"/>
        <v/>
      </c>
      <c r="I280" s="125"/>
      <c r="J280" s="112"/>
      <c r="K280" s="207" t="str">
        <f t="shared" si="17"/>
        <v/>
      </c>
      <c r="L280" s="112"/>
      <c r="M280" s="112"/>
      <c r="N280" s="112"/>
      <c r="O280" s="112"/>
      <c r="P280" s="112"/>
      <c r="Q280" s="125"/>
      <c r="R280" s="112"/>
      <c r="S280" s="112"/>
      <c r="T280" s="112"/>
      <c r="U280" s="112"/>
      <c r="V280" s="112"/>
      <c r="W280" s="112"/>
      <c r="X280" s="112"/>
      <c r="Y280" s="112"/>
      <c r="Z280" s="112"/>
      <c r="AA280" s="112"/>
      <c r="AB280" s="112"/>
      <c r="AC280" s="126"/>
      <c r="AD280" s="239"/>
      <c r="AE280" s="239"/>
      <c r="AF280" s="239"/>
      <c r="AG280" s="239"/>
      <c r="AH280" s="239"/>
      <c r="AI280" s="239"/>
    </row>
    <row r="281" spans="1:35" s="119" customFormat="1" x14ac:dyDescent="0.2">
      <c r="A281" s="124"/>
      <c r="B281" s="112"/>
      <c r="C281" s="207" t="str">
        <f t="shared" si="15"/>
        <v/>
      </c>
      <c r="D281" s="73"/>
      <c r="E281" s="112"/>
      <c r="F281" s="125"/>
      <c r="G281" s="112"/>
      <c r="H281" s="207" t="str">
        <f t="shared" si="16"/>
        <v/>
      </c>
      <c r="I281" s="125"/>
      <c r="J281" s="112"/>
      <c r="K281" s="207" t="str">
        <f t="shared" si="17"/>
        <v/>
      </c>
      <c r="L281" s="112"/>
      <c r="M281" s="112"/>
      <c r="N281" s="112"/>
      <c r="O281" s="112"/>
      <c r="P281" s="112"/>
      <c r="Q281" s="125"/>
      <c r="R281" s="112"/>
      <c r="S281" s="112"/>
      <c r="T281" s="112"/>
      <c r="U281" s="112"/>
      <c r="V281" s="112"/>
      <c r="W281" s="112"/>
      <c r="X281" s="112"/>
      <c r="Y281" s="112"/>
      <c r="Z281" s="112"/>
      <c r="AA281" s="112"/>
      <c r="AB281" s="112"/>
      <c r="AC281" s="126"/>
      <c r="AD281" s="239"/>
      <c r="AE281" s="239"/>
      <c r="AF281" s="239"/>
      <c r="AG281" s="239"/>
      <c r="AH281" s="239"/>
      <c r="AI281" s="239"/>
    </row>
    <row r="282" spans="1:35" s="119" customFormat="1" x14ac:dyDescent="0.2">
      <c r="A282" s="124"/>
      <c r="B282" s="112"/>
      <c r="C282" s="207" t="str">
        <f t="shared" si="15"/>
        <v/>
      </c>
      <c r="D282" s="73"/>
      <c r="E282" s="112"/>
      <c r="F282" s="125"/>
      <c r="G282" s="112"/>
      <c r="H282" s="207" t="str">
        <f t="shared" si="16"/>
        <v/>
      </c>
      <c r="I282" s="125"/>
      <c r="J282" s="112"/>
      <c r="K282" s="207" t="str">
        <f t="shared" si="17"/>
        <v/>
      </c>
      <c r="L282" s="112"/>
      <c r="M282" s="112"/>
      <c r="N282" s="112"/>
      <c r="O282" s="112"/>
      <c r="P282" s="112"/>
      <c r="Q282" s="125"/>
      <c r="R282" s="112"/>
      <c r="S282" s="112"/>
      <c r="T282" s="112"/>
      <c r="U282" s="112"/>
      <c r="V282" s="112"/>
      <c r="W282" s="112"/>
      <c r="X282" s="112"/>
      <c r="Y282" s="112"/>
      <c r="Z282" s="112"/>
      <c r="AA282" s="112"/>
      <c r="AB282" s="112"/>
      <c r="AC282" s="126"/>
      <c r="AD282" s="239"/>
      <c r="AE282" s="239"/>
      <c r="AF282" s="239"/>
      <c r="AG282" s="239"/>
      <c r="AH282" s="239"/>
      <c r="AI282" s="239"/>
    </row>
    <row r="283" spans="1:35" s="119" customFormat="1" x14ac:dyDescent="0.2">
      <c r="A283" s="124"/>
      <c r="B283" s="112"/>
      <c r="C283" s="207" t="str">
        <f t="shared" si="15"/>
        <v/>
      </c>
      <c r="D283" s="73"/>
      <c r="E283" s="112"/>
      <c r="F283" s="125"/>
      <c r="G283" s="112"/>
      <c r="H283" s="207" t="str">
        <f t="shared" si="16"/>
        <v/>
      </c>
      <c r="I283" s="125"/>
      <c r="J283" s="112"/>
      <c r="K283" s="207" t="str">
        <f t="shared" si="17"/>
        <v/>
      </c>
      <c r="L283" s="112"/>
      <c r="M283" s="112"/>
      <c r="N283" s="112"/>
      <c r="O283" s="112"/>
      <c r="P283" s="112"/>
      <c r="Q283" s="125"/>
      <c r="R283" s="112"/>
      <c r="S283" s="112"/>
      <c r="T283" s="112"/>
      <c r="U283" s="112"/>
      <c r="V283" s="112"/>
      <c r="W283" s="112"/>
      <c r="X283" s="112"/>
      <c r="Y283" s="112"/>
      <c r="Z283" s="112"/>
      <c r="AA283" s="112"/>
      <c r="AB283" s="112"/>
      <c r="AC283" s="126"/>
      <c r="AD283" s="239"/>
      <c r="AE283" s="239"/>
      <c r="AF283" s="239"/>
      <c r="AG283" s="239"/>
      <c r="AH283" s="239"/>
      <c r="AI283" s="239"/>
    </row>
    <row r="284" spans="1:35" s="119" customFormat="1" x14ac:dyDescent="0.2">
      <c r="A284" s="124"/>
      <c r="B284" s="112"/>
      <c r="C284" s="207" t="str">
        <f t="shared" si="15"/>
        <v/>
      </c>
      <c r="D284" s="73"/>
      <c r="E284" s="112"/>
      <c r="F284" s="125"/>
      <c r="G284" s="112"/>
      <c r="H284" s="207" t="str">
        <f t="shared" si="16"/>
        <v/>
      </c>
      <c r="I284" s="125"/>
      <c r="J284" s="112"/>
      <c r="K284" s="207" t="str">
        <f t="shared" si="17"/>
        <v/>
      </c>
      <c r="L284" s="112"/>
      <c r="M284" s="112"/>
      <c r="N284" s="112"/>
      <c r="O284" s="112"/>
      <c r="P284" s="112"/>
      <c r="Q284" s="125"/>
      <c r="R284" s="112"/>
      <c r="S284" s="112"/>
      <c r="T284" s="112"/>
      <c r="U284" s="112"/>
      <c r="V284" s="112"/>
      <c r="W284" s="112"/>
      <c r="X284" s="112"/>
      <c r="Y284" s="112"/>
      <c r="Z284" s="112"/>
      <c r="AA284" s="112"/>
      <c r="AB284" s="112"/>
      <c r="AC284" s="126"/>
      <c r="AD284" s="239"/>
      <c r="AE284" s="239"/>
      <c r="AF284" s="239"/>
      <c r="AG284" s="239"/>
      <c r="AH284" s="239"/>
      <c r="AI284" s="239"/>
    </row>
    <row r="285" spans="1:35" s="119" customFormat="1" x14ac:dyDescent="0.2">
      <c r="A285" s="124"/>
      <c r="B285" s="112"/>
      <c r="C285" s="207" t="str">
        <f t="shared" si="15"/>
        <v/>
      </c>
      <c r="D285" s="73"/>
      <c r="E285" s="112"/>
      <c r="F285" s="125"/>
      <c r="G285" s="112"/>
      <c r="H285" s="207" t="str">
        <f t="shared" si="16"/>
        <v/>
      </c>
      <c r="I285" s="125"/>
      <c r="J285" s="112"/>
      <c r="K285" s="207" t="str">
        <f t="shared" si="17"/>
        <v/>
      </c>
      <c r="L285" s="112"/>
      <c r="M285" s="112"/>
      <c r="N285" s="112"/>
      <c r="O285" s="112"/>
      <c r="P285" s="112"/>
      <c r="Q285" s="125"/>
      <c r="R285" s="112"/>
      <c r="S285" s="112"/>
      <c r="T285" s="112"/>
      <c r="U285" s="112"/>
      <c r="V285" s="112"/>
      <c r="W285" s="112"/>
      <c r="X285" s="112"/>
      <c r="Y285" s="112"/>
      <c r="Z285" s="112"/>
      <c r="AA285" s="112"/>
      <c r="AB285" s="112"/>
      <c r="AC285" s="126"/>
      <c r="AD285" s="239"/>
      <c r="AE285" s="239"/>
      <c r="AF285" s="239"/>
      <c r="AG285" s="239"/>
      <c r="AH285" s="239"/>
      <c r="AI285" s="239"/>
    </row>
    <row r="286" spans="1:35" s="119" customFormat="1" x14ac:dyDescent="0.2">
      <c r="A286" s="124"/>
      <c r="B286" s="112"/>
      <c r="C286" s="207" t="str">
        <f t="shared" si="15"/>
        <v/>
      </c>
      <c r="D286" s="73"/>
      <c r="E286" s="112"/>
      <c r="F286" s="125"/>
      <c r="G286" s="112"/>
      <c r="H286" s="207" t="str">
        <f t="shared" si="16"/>
        <v/>
      </c>
      <c r="I286" s="125"/>
      <c r="J286" s="112"/>
      <c r="K286" s="207" t="str">
        <f t="shared" si="17"/>
        <v/>
      </c>
      <c r="L286" s="112"/>
      <c r="M286" s="112"/>
      <c r="N286" s="112"/>
      <c r="O286" s="112"/>
      <c r="P286" s="112"/>
      <c r="Q286" s="125"/>
      <c r="R286" s="112"/>
      <c r="S286" s="112"/>
      <c r="T286" s="112"/>
      <c r="U286" s="112"/>
      <c r="V286" s="112"/>
      <c r="W286" s="112"/>
      <c r="X286" s="112"/>
      <c r="Y286" s="112"/>
      <c r="Z286" s="112"/>
      <c r="AA286" s="112"/>
      <c r="AB286" s="112"/>
      <c r="AC286" s="126"/>
      <c r="AD286" s="239"/>
      <c r="AE286" s="239"/>
      <c r="AF286" s="239"/>
      <c r="AG286" s="239"/>
      <c r="AH286" s="239"/>
      <c r="AI286" s="239"/>
    </row>
    <row r="287" spans="1:35" s="119" customFormat="1" x14ac:dyDescent="0.2">
      <c r="A287" s="124"/>
      <c r="B287" s="112"/>
      <c r="C287" s="207" t="str">
        <f t="shared" si="15"/>
        <v/>
      </c>
      <c r="D287" s="73"/>
      <c r="E287" s="112"/>
      <c r="F287" s="125"/>
      <c r="G287" s="112"/>
      <c r="H287" s="207" t="str">
        <f t="shared" si="16"/>
        <v/>
      </c>
      <c r="I287" s="125"/>
      <c r="J287" s="112"/>
      <c r="K287" s="207" t="str">
        <f t="shared" si="17"/>
        <v/>
      </c>
      <c r="L287" s="112"/>
      <c r="M287" s="112"/>
      <c r="N287" s="112"/>
      <c r="O287" s="112"/>
      <c r="P287" s="112"/>
      <c r="Q287" s="125"/>
      <c r="R287" s="112"/>
      <c r="S287" s="112"/>
      <c r="T287" s="112"/>
      <c r="U287" s="112"/>
      <c r="V287" s="112"/>
      <c r="W287" s="112"/>
      <c r="X287" s="112"/>
      <c r="Y287" s="112"/>
      <c r="Z287" s="112"/>
      <c r="AA287" s="112"/>
      <c r="AB287" s="112"/>
      <c r="AC287" s="126"/>
      <c r="AD287" s="239"/>
      <c r="AE287" s="239"/>
      <c r="AF287" s="239"/>
      <c r="AG287" s="239"/>
      <c r="AH287" s="239"/>
      <c r="AI287" s="239"/>
    </row>
    <row r="288" spans="1:35" s="119" customFormat="1" x14ac:dyDescent="0.2">
      <c r="A288" s="124"/>
      <c r="B288" s="112"/>
      <c r="C288" s="207" t="str">
        <f t="shared" si="15"/>
        <v/>
      </c>
      <c r="D288" s="73"/>
      <c r="E288" s="112"/>
      <c r="F288" s="125"/>
      <c r="G288" s="112"/>
      <c r="H288" s="207" t="str">
        <f t="shared" si="16"/>
        <v/>
      </c>
      <c r="I288" s="125"/>
      <c r="J288" s="112"/>
      <c r="K288" s="207" t="str">
        <f t="shared" si="17"/>
        <v/>
      </c>
      <c r="L288" s="112"/>
      <c r="M288" s="112"/>
      <c r="N288" s="112"/>
      <c r="O288" s="112"/>
      <c r="P288" s="112"/>
      <c r="Q288" s="125"/>
      <c r="R288" s="112"/>
      <c r="S288" s="112"/>
      <c r="T288" s="112"/>
      <c r="U288" s="112"/>
      <c r="V288" s="112"/>
      <c r="W288" s="112"/>
      <c r="X288" s="112"/>
      <c r="Y288" s="112"/>
      <c r="Z288" s="112"/>
      <c r="AA288" s="112"/>
      <c r="AB288" s="112"/>
      <c r="AC288" s="126"/>
      <c r="AD288" s="239"/>
      <c r="AE288" s="239"/>
      <c r="AF288" s="239"/>
      <c r="AG288" s="239"/>
      <c r="AH288" s="239"/>
      <c r="AI288" s="239"/>
    </row>
    <row r="289" spans="1:35" s="119" customFormat="1" x14ac:dyDescent="0.2">
      <c r="A289" s="124"/>
      <c r="B289" s="112"/>
      <c r="C289" s="207" t="str">
        <f t="shared" si="15"/>
        <v/>
      </c>
      <c r="D289" s="73"/>
      <c r="E289" s="112"/>
      <c r="F289" s="125"/>
      <c r="G289" s="112"/>
      <c r="H289" s="207" t="str">
        <f t="shared" si="16"/>
        <v/>
      </c>
      <c r="I289" s="125"/>
      <c r="J289" s="112"/>
      <c r="K289" s="207" t="str">
        <f t="shared" si="17"/>
        <v/>
      </c>
      <c r="L289" s="112"/>
      <c r="M289" s="112"/>
      <c r="N289" s="112"/>
      <c r="O289" s="112"/>
      <c r="P289" s="112"/>
      <c r="Q289" s="125"/>
      <c r="R289" s="112"/>
      <c r="S289" s="112"/>
      <c r="T289" s="112"/>
      <c r="U289" s="112"/>
      <c r="V289" s="112"/>
      <c r="W289" s="112"/>
      <c r="X289" s="112"/>
      <c r="Y289" s="112"/>
      <c r="Z289" s="112"/>
      <c r="AA289" s="112"/>
      <c r="AB289" s="112"/>
      <c r="AC289" s="126"/>
      <c r="AD289" s="239"/>
      <c r="AE289" s="239"/>
      <c r="AF289" s="239"/>
      <c r="AG289" s="239"/>
      <c r="AH289" s="239"/>
      <c r="AI289" s="239"/>
    </row>
    <row r="290" spans="1:35" s="119" customFormat="1" x14ac:dyDescent="0.2">
      <c r="A290" s="124"/>
      <c r="B290" s="112"/>
      <c r="C290" s="207" t="str">
        <f t="shared" si="15"/>
        <v/>
      </c>
      <c r="D290" s="73"/>
      <c r="E290" s="112"/>
      <c r="F290" s="125"/>
      <c r="G290" s="112"/>
      <c r="H290" s="207" t="str">
        <f t="shared" si="16"/>
        <v/>
      </c>
      <c r="I290" s="125"/>
      <c r="J290" s="112"/>
      <c r="K290" s="207" t="str">
        <f t="shared" si="17"/>
        <v/>
      </c>
      <c r="L290" s="112"/>
      <c r="M290" s="112"/>
      <c r="N290" s="112"/>
      <c r="O290" s="112"/>
      <c r="P290" s="112"/>
      <c r="Q290" s="125"/>
      <c r="R290" s="112"/>
      <c r="S290" s="112"/>
      <c r="T290" s="112"/>
      <c r="U290" s="112"/>
      <c r="V290" s="112"/>
      <c r="W290" s="112"/>
      <c r="X290" s="112"/>
      <c r="Y290" s="112"/>
      <c r="Z290" s="112"/>
      <c r="AA290" s="112"/>
      <c r="AB290" s="112"/>
      <c r="AC290" s="126"/>
      <c r="AD290" s="239"/>
      <c r="AE290" s="239"/>
      <c r="AF290" s="239"/>
      <c r="AG290" s="239"/>
      <c r="AH290" s="239"/>
      <c r="AI290" s="239"/>
    </row>
    <row r="291" spans="1:35" s="119" customFormat="1" x14ac:dyDescent="0.2">
      <c r="A291" s="124"/>
      <c r="B291" s="112"/>
      <c r="C291" s="207" t="str">
        <f t="shared" si="15"/>
        <v/>
      </c>
      <c r="D291" s="73"/>
      <c r="E291" s="112"/>
      <c r="F291" s="125"/>
      <c r="G291" s="112"/>
      <c r="H291" s="207" t="str">
        <f t="shared" si="16"/>
        <v/>
      </c>
      <c r="I291" s="125"/>
      <c r="J291" s="112"/>
      <c r="K291" s="207" t="str">
        <f t="shared" si="17"/>
        <v/>
      </c>
      <c r="L291" s="112"/>
      <c r="M291" s="112"/>
      <c r="N291" s="112"/>
      <c r="O291" s="112"/>
      <c r="P291" s="112"/>
      <c r="Q291" s="125"/>
      <c r="R291" s="112"/>
      <c r="S291" s="112"/>
      <c r="T291" s="112"/>
      <c r="U291" s="112"/>
      <c r="V291" s="112"/>
      <c r="W291" s="112"/>
      <c r="X291" s="112"/>
      <c r="Y291" s="112"/>
      <c r="Z291" s="112"/>
      <c r="AA291" s="112"/>
      <c r="AB291" s="112"/>
      <c r="AC291" s="126"/>
      <c r="AD291" s="239"/>
      <c r="AE291" s="239"/>
      <c r="AF291" s="239"/>
      <c r="AG291" s="239"/>
      <c r="AH291" s="239"/>
      <c r="AI291" s="239"/>
    </row>
    <row r="292" spans="1:35" s="119" customFormat="1" x14ac:dyDescent="0.2">
      <c r="A292" s="124"/>
      <c r="B292" s="112"/>
      <c r="C292" s="207" t="str">
        <f t="shared" si="15"/>
        <v/>
      </c>
      <c r="D292" s="73"/>
      <c r="E292" s="112"/>
      <c r="F292" s="125"/>
      <c r="G292" s="112"/>
      <c r="H292" s="207" t="str">
        <f t="shared" si="16"/>
        <v/>
      </c>
      <c r="I292" s="125"/>
      <c r="J292" s="112"/>
      <c r="K292" s="207" t="str">
        <f t="shared" si="17"/>
        <v/>
      </c>
      <c r="L292" s="112"/>
      <c r="M292" s="112"/>
      <c r="N292" s="112"/>
      <c r="O292" s="112"/>
      <c r="P292" s="112"/>
      <c r="Q292" s="125"/>
      <c r="R292" s="112"/>
      <c r="S292" s="112"/>
      <c r="T292" s="112"/>
      <c r="U292" s="112"/>
      <c r="V292" s="112"/>
      <c r="W292" s="112"/>
      <c r="X292" s="112"/>
      <c r="Y292" s="112"/>
      <c r="Z292" s="112"/>
      <c r="AA292" s="112"/>
      <c r="AB292" s="112"/>
      <c r="AC292" s="126"/>
      <c r="AD292" s="239"/>
      <c r="AE292" s="239"/>
      <c r="AF292" s="239"/>
      <c r="AG292" s="239"/>
      <c r="AH292" s="239"/>
      <c r="AI292" s="239"/>
    </row>
    <row r="293" spans="1:35" s="119" customFormat="1" x14ac:dyDescent="0.2">
      <c r="A293" s="124"/>
      <c r="B293" s="112"/>
      <c r="C293" s="207" t="str">
        <f t="shared" si="15"/>
        <v/>
      </c>
      <c r="D293" s="73"/>
      <c r="E293" s="112"/>
      <c r="F293" s="125"/>
      <c r="G293" s="112"/>
      <c r="H293" s="207" t="str">
        <f t="shared" si="16"/>
        <v/>
      </c>
      <c r="I293" s="125"/>
      <c r="J293" s="112"/>
      <c r="K293" s="207" t="str">
        <f t="shared" si="17"/>
        <v/>
      </c>
      <c r="L293" s="112"/>
      <c r="M293" s="112"/>
      <c r="N293" s="112"/>
      <c r="O293" s="112"/>
      <c r="P293" s="112"/>
      <c r="Q293" s="125"/>
      <c r="R293" s="112"/>
      <c r="S293" s="112"/>
      <c r="T293" s="112"/>
      <c r="U293" s="112"/>
      <c r="V293" s="112"/>
      <c r="W293" s="112"/>
      <c r="X293" s="112"/>
      <c r="Y293" s="112"/>
      <c r="Z293" s="112"/>
      <c r="AA293" s="112"/>
      <c r="AB293" s="112"/>
      <c r="AC293" s="126"/>
      <c r="AD293" s="239"/>
      <c r="AE293" s="239"/>
      <c r="AF293" s="239"/>
      <c r="AG293" s="239"/>
      <c r="AH293" s="239"/>
      <c r="AI293" s="239"/>
    </row>
    <row r="294" spans="1:35" s="119" customFormat="1" x14ac:dyDescent="0.2">
      <c r="A294" s="124"/>
      <c r="B294" s="112"/>
      <c r="C294" s="207" t="str">
        <f t="shared" si="15"/>
        <v/>
      </c>
      <c r="D294" s="73"/>
      <c r="E294" s="112"/>
      <c r="F294" s="125"/>
      <c r="G294" s="112"/>
      <c r="H294" s="207" t="str">
        <f t="shared" si="16"/>
        <v/>
      </c>
      <c r="I294" s="125"/>
      <c r="J294" s="112"/>
      <c r="K294" s="207" t="str">
        <f t="shared" si="17"/>
        <v/>
      </c>
      <c r="L294" s="112"/>
      <c r="M294" s="112"/>
      <c r="N294" s="112"/>
      <c r="O294" s="112"/>
      <c r="P294" s="112"/>
      <c r="Q294" s="125"/>
      <c r="R294" s="112"/>
      <c r="S294" s="112"/>
      <c r="T294" s="112"/>
      <c r="U294" s="112"/>
      <c r="V294" s="112"/>
      <c r="W294" s="112"/>
      <c r="X294" s="112"/>
      <c r="Y294" s="112"/>
      <c r="Z294" s="112"/>
      <c r="AA294" s="112"/>
      <c r="AB294" s="112"/>
      <c r="AC294" s="126"/>
      <c r="AD294" s="239"/>
      <c r="AE294" s="239"/>
      <c r="AF294" s="239"/>
      <c r="AG294" s="239"/>
      <c r="AH294" s="239"/>
      <c r="AI294" s="239"/>
    </row>
    <row r="295" spans="1:35" s="119" customFormat="1" x14ac:dyDescent="0.2">
      <c r="A295" s="124"/>
      <c r="B295" s="112"/>
      <c r="C295" s="207" t="str">
        <f t="shared" si="15"/>
        <v/>
      </c>
      <c r="D295" s="73"/>
      <c r="E295" s="112"/>
      <c r="F295" s="125"/>
      <c r="G295" s="112"/>
      <c r="H295" s="207" t="str">
        <f t="shared" si="16"/>
        <v/>
      </c>
      <c r="I295" s="125"/>
      <c r="J295" s="112"/>
      <c r="K295" s="207" t="str">
        <f t="shared" si="17"/>
        <v/>
      </c>
      <c r="L295" s="112"/>
      <c r="M295" s="112"/>
      <c r="N295" s="112"/>
      <c r="O295" s="112"/>
      <c r="P295" s="112"/>
      <c r="Q295" s="125"/>
      <c r="R295" s="112"/>
      <c r="S295" s="112"/>
      <c r="T295" s="112"/>
      <c r="U295" s="112"/>
      <c r="V295" s="112"/>
      <c r="W295" s="112"/>
      <c r="X295" s="112"/>
      <c r="Y295" s="112"/>
      <c r="Z295" s="112"/>
      <c r="AA295" s="112"/>
      <c r="AB295" s="112"/>
      <c r="AC295" s="126"/>
      <c r="AD295" s="239"/>
      <c r="AE295" s="239"/>
      <c r="AF295" s="239"/>
      <c r="AG295" s="239"/>
      <c r="AH295" s="239"/>
      <c r="AI295" s="239"/>
    </row>
    <row r="296" spans="1:35" s="119" customFormat="1" x14ac:dyDescent="0.2">
      <c r="A296" s="124"/>
      <c r="B296" s="112"/>
      <c r="C296" s="207" t="str">
        <f t="shared" si="15"/>
        <v/>
      </c>
      <c r="D296" s="73"/>
      <c r="E296" s="112"/>
      <c r="F296" s="125"/>
      <c r="G296" s="112"/>
      <c r="H296" s="207" t="str">
        <f t="shared" si="16"/>
        <v/>
      </c>
      <c r="I296" s="125"/>
      <c r="J296" s="112"/>
      <c r="K296" s="207" t="str">
        <f t="shared" si="17"/>
        <v/>
      </c>
      <c r="L296" s="112"/>
      <c r="M296" s="112"/>
      <c r="N296" s="112"/>
      <c r="O296" s="112"/>
      <c r="P296" s="112"/>
      <c r="Q296" s="125"/>
      <c r="R296" s="112"/>
      <c r="S296" s="112"/>
      <c r="T296" s="112"/>
      <c r="U296" s="112"/>
      <c r="V296" s="112"/>
      <c r="W296" s="112"/>
      <c r="X296" s="112"/>
      <c r="Y296" s="112"/>
      <c r="Z296" s="112"/>
      <c r="AA296" s="112"/>
      <c r="AB296" s="112"/>
      <c r="AC296" s="126"/>
      <c r="AD296" s="239"/>
      <c r="AE296" s="239"/>
      <c r="AF296" s="239"/>
      <c r="AG296" s="239"/>
      <c r="AH296" s="239"/>
      <c r="AI296" s="239"/>
    </row>
    <row r="297" spans="1:35" s="119" customFormat="1" x14ac:dyDescent="0.2">
      <c r="A297" s="124"/>
      <c r="B297" s="112"/>
      <c r="C297" s="207" t="str">
        <f t="shared" si="15"/>
        <v/>
      </c>
      <c r="D297" s="73"/>
      <c r="E297" s="112"/>
      <c r="F297" s="125"/>
      <c r="G297" s="112"/>
      <c r="H297" s="207" t="str">
        <f t="shared" si="16"/>
        <v/>
      </c>
      <c r="I297" s="125"/>
      <c r="J297" s="112"/>
      <c r="K297" s="207" t="str">
        <f t="shared" si="17"/>
        <v/>
      </c>
      <c r="L297" s="112"/>
      <c r="M297" s="112"/>
      <c r="N297" s="112"/>
      <c r="O297" s="112"/>
      <c r="P297" s="112"/>
      <c r="Q297" s="125"/>
      <c r="R297" s="112"/>
      <c r="S297" s="112"/>
      <c r="T297" s="112"/>
      <c r="U297" s="112"/>
      <c r="V297" s="112"/>
      <c r="W297" s="112"/>
      <c r="X297" s="112"/>
      <c r="Y297" s="112"/>
      <c r="Z297" s="112"/>
      <c r="AA297" s="112"/>
      <c r="AB297" s="112"/>
      <c r="AC297" s="126"/>
      <c r="AD297" s="239"/>
      <c r="AE297" s="239"/>
      <c r="AF297" s="239"/>
      <c r="AG297" s="239"/>
      <c r="AH297" s="239"/>
      <c r="AI297" s="239"/>
    </row>
    <row r="298" spans="1:35" s="119" customFormat="1" x14ac:dyDescent="0.2">
      <c r="A298" s="124"/>
      <c r="B298" s="112"/>
      <c r="C298" s="207" t="str">
        <f t="shared" si="15"/>
        <v/>
      </c>
      <c r="D298" s="73"/>
      <c r="E298" s="112"/>
      <c r="F298" s="125"/>
      <c r="G298" s="112"/>
      <c r="H298" s="207" t="str">
        <f t="shared" si="16"/>
        <v/>
      </c>
      <c r="I298" s="125"/>
      <c r="J298" s="112"/>
      <c r="K298" s="207" t="str">
        <f t="shared" si="17"/>
        <v/>
      </c>
      <c r="L298" s="112"/>
      <c r="M298" s="112"/>
      <c r="N298" s="112"/>
      <c r="O298" s="112"/>
      <c r="P298" s="112"/>
      <c r="Q298" s="125"/>
      <c r="R298" s="112"/>
      <c r="S298" s="112"/>
      <c r="T298" s="112"/>
      <c r="U298" s="112"/>
      <c r="V298" s="112"/>
      <c r="W298" s="112"/>
      <c r="X298" s="112"/>
      <c r="Y298" s="112"/>
      <c r="Z298" s="112"/>
      <c r="AA298" s="112"/>
      <c r="AB298" s="112"/>
      <c r="AC298" s="126"/>
      <c r="AD298" s="239"/>
      <c r="AE298" s="239"/>
      <c r="AF298" s="239"/>
      <c r="AG298" s="239"/>
      <c r="AH298" s="239"/>
      <c r="AI298" s="239"/>
    </row>
    <row r="299" spans="1:35" s="119" customFormat="1" x14ac:dyDescent="0.2">
      <c r="A299" s="124"/>
      <c r="B299" s="112"/>
      <c r="C299" s="207" t="str">
        <f t="shared" si="15"/>
        <v/>
      </c>
      <c r="D299" s="73"/>
      <c r="E299" s="112"/>
      <c r="F299" s="125"/>
      <c r="G299" s="112"/>
      <c r="H299" s="207" t="str">
        <f t="shared" si="16"/>
        <v/>
      </c>
      <c r="I299" s="125"/>
      <c r="J299" s="112"/>
      <c r="K299" s="207" t="str">
        <f t="shared" si="17"/>
        <v/>
      </c>
      <c r="L299" s="112"/>
      <c r="M299" s="112"/>
      <c r="N299" s="112"/>
      <c r="O299" s="112"/>
      <c r="P299" s="112"/>
      <c r="Q299" s="125"/>
      <c r="R299" s="112"/>
      <c r="S299" s="112"/>
      <c r="T299" s="112"/>
      <c r="U299" s="112"/>
      <c r="V299" s="112"/>
      <c r="W299" s="112"/>
      <c r="X299" s="112"/>
      <c r="Y299" s="112"/>
      <c r="Z299" s="112"/>
      <c r="AA299" s="112"/>
      <c r="AB299" s="112"/>
      <c r="AC299" s="126"/>
      <c r="AD299" s="239"/>
      <c r="AE299" s="239"/>
      <c r="AF299" s="239"/>
      <c r="AG299" s="239"/>
      <c r="AH299" s="239"/>
      <c r="AI299" s="239"/>
    </row>
    <row r="300" spans="1:35" s="119" customFormat="1" x14ac:dyDescent="0.2">
      <c r="A300" s="124"/>
      <c r="B300" s="112"/>
      <c r="C300" s="207" t="str">
        <f t="shared" si="15"/>
        <v/>
      </c>
      <c r="D300" s="73"/>
      <c r="E300" s="112"/>
      <c r="F300" s="125"/>
      <c r="G300" s="112"/>
      <c r="H300" s="207" t="str">
        <f t="shared" si="16"/>
        <v/>
      </c>
      <c r="I300" s="125"/>
      <c r="J300" s="112"/>
      <c r="K300" s="207" t="str">
        <f t="shared" si="17"/>
        <v/>
      </c>
      <c r="L300" s="112"/>
      <c r="M300" s="112"/>
      <c r="N300" s="112"/>
      <c r="O300" s="112"/>
      <c r="P300" s="112"/>
      <c r="Q300" s="125"/>
      <c r="R300" s="112"/>
      <c r="S300" s="112"/>
      <c r="T300" s="112"/>
      <c r="U300" s="112"/>
      <c r="V300" s="112"/>
      <c r="W300" s="112"/>
      <c r="X300" s="112"/>
      <c r="Y300" s="112"/>
      <c r="Z300" s="112"/>
      <c r="AA300" s="112"/>
      <c r="AB300" s="112"/>
      <c r="AC300" s="126"/>
      <c r="AD300" s="239"/>
      <c r="AE300" s="239"/>
      <c r="AF300" s="239"/>
      <c r="AG300" s="239"/>
      <c r="AH300" s="239"/>
      <c r="AI300" s="239"/>
    </row>
    <row r="301" spans="1:35" s="119" customFormat="1" x14ac:dyDescent="0.2">
      <c r="A301" s="124"/>
      <c r="B301" s="112"/>
      <c r="C301" s="207" t="str">
        <f t="shared" si="15"/>
        <v/>
      </c>
      <c r="D301" s="73"/>
      <c r="E301" s="112"/>
      <c r="F301" s="125"/>
      <c r="G301" s="112"/>
      <c r="H301" s="207" t="str">
        <f t="shared" si="16"/>
        <v/>
      </c>
      <c r="I301" s="125"/>
      <c r="J301" s="112"/>
      <c r="K301" s="207" t="str">
        <f t="shared" si="17"/>
        <v/>
      </c>
      <c r="L301" s="112"/>
      <c r="M301" s="112"/>
      <c r="N301" s="112"/>
      <c r="O301" s="112"/>
      <c r="P301" s="112"/>
      <c r="Q301" s="125"/>
      <c r="R301" s="112"/>
      <c r="S301" s="112"/>
      <c r="T301" s="112"/>
      <c r="U301" s="112"/>
      <c r="V301" s="112"/>
      <c r="W301" s="112"/>
      <c r="X301" s="112"/>
      <c r="Y301" s="112"/>
      <c r="Z301" s="112"/>
      <c r="AA301" s="112"/>
      <c r="AB301" s="112"/>
      <c r="AC301" s="126"/>
      <c r="AD301" s="239"/>
      <c r="AE301" s="239"/>
      <c r="AF301" s="239"/>
      <c r="AG301" s="239"/>
      <c r="AH301" s="239"/>
      <c r="AI301" s="239"/>
    </row>
    <row r="302" spans="1:35" s="119" customFormat="1" x14ac:dyDescent="0.2">
      <c r="A302" s="124"/>
      <c r="B302" s="112"/>
      <c r="C302" s="207" t="str">
        <f t="shared" si="15"/>
        <v/>
      </c>
      <c r="D302" s="73"/>
      <c r="E302" s="112"/>
      <c r="F302" s="125"/>
      <c r="G302" s="112"/>
      <c r="H302" s="207" t="str">
        <f t="shared" si="16"/>
        <v/>
      </c>
      <c r="I302" s="125"/>
      <c r="J302" s="112"/>
      <c r="K302" s="207" t="str">
        <f t="shared" si="17"/>
        <v/>
      </c>
      <c r="L302" s="112"/>
      <c r="M302" s="112"/>
      <c r="N302" s="112"/>
      <c r="O302" s="112"/>
      <c r="P302" s="112"/>
      <c r="Q302" s="125"/>
      <c r="R302" s="112"/>
      <c r="S302" s="112"/>
      <c r="T302" s="112"/>
      <c r="U302" s="112"/>
      <c r="V302" s="112"/>
      <c r="W302" s="112"/>
      <c r="X302" s="112"/>
      <c r="Y302" s="112"/>
      <c r="Z302" s="112"/>
      <c r="AA302" s="112"/>
      <c r="AB302" s="112"/>
      <c r="AC302" s="126"/>
      <c r="AD302" s="239"/>
      <c r="AE302" s="239"/>
      <c r="AF302" s="239"/>
      <c r="AG302" s="239"/>
      <c r="AH302" s="239"/>
      <c r="AI302" s="239"/>
    </row>
    <row r="303" spans="1:35" s="119" customFormat="1" x14ac:dyDescent="0.2">
      <c r="A303" s="124"/>
      <c r="B303" s="112"/>
      <c r="C303" s="207" t="str">
        <f t="shared" si="15"/>
        <v/>
      </c>
      <c r="D303" s="73"/>
      <c r="E303" s="112"/>
      <c r="F303" s="125"/>
      <c r="G303" s="112"/>
      <c r="H303" s="207" t="str">
        <f t="shared" si="16"/>
        <v/>
      </c>
      <c r="I303" s="125"/>
      <c r="J303" s="112"/>
      <c r="K303" s="207" t="str">
        <f t="shared" si="17"/>
        <v/>
      </c>
      <c r="L303" s="112"/>
      <c r="M303" s="112"/>
      <c r="N303" s="112"/>
      <c r="O303" s="112"/>
      <c r="P303" s="112"/>
      <c r="Q303" s="125"/>
      <c r="R303" s="112"/>
      <c r="S303" s="112"/>
      <c r="T303" s="112"/>
      <c r="U303" s="112"/>
      <c r="V303" s="112"/>
      <c r="W303" s="112"/>
      <c r="X303" s="112"/>
      <c r="Y303" s="112"/>
      <c r="Z303" s="112"/>
      <c r="AA303" s="112"/>
      <c r="AB303" s="112"/>
      <c r="AC303" s="126"/>
      <c r="AD303" s="239"/>
      <c r="AE303" s="239"/>
      <c r="AF303" s="239"/>
      <c r="AG303" s="239"/>
      <c r="AH303" s="239"/>
      <c r="AI303" s="239"/>
    </row>
    <row r="304" spans="1:35" s="119" customFormat="1" x14ac:dyDescent="0.2">
      <c r="A304" s="124"/>
      <c r="B304" s="112"/>
      <c r="C304" s="207" t="str">
        <f t="shared" si="15"/>
        <v/>
      </c>
      <c r="D304" s="73"/>
      <c r="E304" s="112"/>
      <c r="F304" s="125"/>
      <c r="G304" s="112"/>
      <c r="H304" s="207" t="str">
        <f t="shared" si="16"/>
        <v/>
      </c>
      <c r="I304" s="125"/>
      <c r="J304" s="112"/>
      <c r="K304" s="207" t="str">
        <f t="shared" si="17"/>
        <v/>
      </c>
      <c r="L304" s="112"/>
      <c r="M304" s="112"/>
      <c r="N304" s="112"/>
      <c r="O304" s="112"/>
      <c r="P304" s="112"/>
      <c r="Q304" s="125"/>
      <c r="R304" s="112"/>
      <c r="S304" s="112"/>
      <c r="T304" s="112"/>
      <c r="U304" s="112"/>
      <c r="V304" s="112"/>
      <c r="W304" s="112"/>
      <c r="X304" s="112"/>
      <c r="Y304" s="112"/>
      <c r="Z304" s="112"/>
      <c r="AA304" s="112"/>
      <c r="AB304" s="112"/>
      <c r="AC304" s="126"/>
      <c r="AD304" s="239"/>
      <c r="AE304" s="239"/>
      <c r="AF304" s="239"/>
      <c r="AG304" s="239"/>
      <c r="AH304" s="239"/>
      <c r="AI304" s="239"/>
    </row>
    <row r="305" spans="1:35" s="119" customFormat="1" x14ac:dyDescent="0.2">
      <c r="A305" s="124"/>
      <c r="B305" s="112"/>
      <c r="C305" s="207" t="str">
        <f t="shared" si="15"/>
        <v/>
      </c>
      <c r="D305" s="73"/>
      <c r="E305" s="112"/>
      <c r="F305" s="125"/>
      <c r="G305" s="112"/>
      <c r="H305" s="207" t="str">
        <f t="shared" si="16"/>
        <v/>
      </c>
      <c r="I305" s="125"/>
      <c r="J305" s="112"/>
      <c r="K305" s="207" t="str">
        <f t="shared" si="17"/>
        <v/>
      </c>
      <c r="L305" s="112"/>
      <c r="M305" s="112"/>
      <c r="N305" s="112"/>
      <c r="O305" s="112"/>
      <c r="P305" s="112"/>
      <c r="Q305" s="125"/>
      <c r="R305" s="112"/>
      <c r="S305" s="112"/>
      <c r="T305" s="112"/>
      <c r="U305" s="112"/>
      <c r="V305" s="112"/>
      <c r="W305" s="112"/>
      <c r="X305" s="112"/>
      <c r="Y305" s="112"/>
      <c r="Z305" s="112"/>
      <c r="AA305" s="112"/>
      <c r="AB305" s="112"/>
      <c r="AC305" s="126"/>
      <c r="AD305" s="239"/>
      <c r="AE305" s="239"/>
      <c r="AF305" s="239"/>
      <c r="AG305" s="239"/>
      <c r="AH305" s="239"/>
      <c r="AI305" s="239"/>
    </row>
    <row r="306" spans="1:35" s="119" customFormat="1" x14ac:dyDescent="0.2">
      <c r="A306" s="124"/>
      <c r="B306" s="112"/>
      <c r="C306" s="207" t="str">
        <f t="shared" si="15"/>
        <v/>
      </c>
      <c r="D306" s="73"/>
      <c r="E306" s="112"/>
      <c r="F306" s="125"/>
      <c r="G306" s="112"/>
      <c r="H306" s="207" t="str">
        <f t="shared" si="16"/>
        <v/>
      </c>
      <c r="I306" s="125"/>
      <c r="J306" s="112"/>
      <c r="K306" s="207" t="str">
        <f t="shared" si="17"/>
        <v/>
      </c>
      <c r="L306" s="112"/>
      <c r="M306" s="112"/>
      <c r="N306" s="112"/>
      <c r="O306" s="112"/>
      <c r="P306" s="112"/>
      <c r="Q306" s="125"/>
      <c r="R306" s="112"/>
      <c r="S306" s="112"/>
      <c r="T306" s="112"/>
      <c r="U306" s="112"/>
      <c r="V306" s="112"/>
      <c r="W306" s="112"/>
      <c r="X306" s="112"/>
      <c r="Y306" s="112"/>
      <c r="Z306" s="112"/>
      <c r="AA306" s="112"/>
      <c r="AB306" s="112"/>
      <c r="AC306" s="126"/>
      <c r="AD306" s="239"/>
      <c r="AE306" s="239"/>
      <c r="AF306" s="239"/>
      <c r="AG306" s="239"/>
      <c r="AH306" s="239"/>
      <c r="AI306" s="239"/>
    </row>
    <row r="307" spans="1:35" s="119" customFormat="1" x14ac:dyDescent="0.2">
      <c r="A307" s="124"/>
      <c r="B307" s="112"/>
      <c r="C307" s="207" t="str">
        <f t="shared" si="15"/>
        <v/>
      </c>
      <c r="D307" s="73"/>
      <c r="E307" s="112"/>
      <c r="F307" s="125"/>
      <c r="G307" s="112"/>
      <c r="H307" s="207" t="str">
        <f t="shared" si="16"/>
        <v/>
      </c>
      <c r="I307" s="125"/>
      <c r="J307" s="112"/>
      <c r="K307" s="207" t="str">
        <f t="shared" si="17"/>
        <v/>
      </c>
      <c r="L307" s="112"/>
      <c r="M307" s="112"/>
      <c r="N307" s="112"/>
      <c r="O307" s="112"/>
      <c r="P307" s="112"/>
      <c r="Q307" s="125"/>
      <c r="R307" s="112"/>
      <c r="S307" s="112"/>
      <c r="T307" s="112"/>
      <c r="U307" s="112"/>
      <c r="V307" s="112"/>
      <c r="W307" s="112"/>
      <c r="X307" s="112"/>
      <c r="Y307" s="112"/>
      <c r="Z307" s="112"/>
      <c r="AA307" s="112"/>
      <c r="AB307" s="112"/>
      <c r="AC307" s="126"/>
      <c r="AD307" s="239"/>
      <c r="AE307" s="239"/>
      <c r="AF307" s="239"/>
      <c r="AG307" s="239"/>
      <c r="AH307" s="239"/>
      <c r="AI307" s="239"/>
    </row>
    <row r="308" spans="1:35" s="119" customFormat="1" x14ac:dyDescent="0.2">
      <c r="A308" s="124"/>
      <c r="B308" s="112"/>
      <c r="C308" s="207" t="str">
        <f t="shared" si="15"/>
        <v/>
      </c>
      <c r="D308" s="73"/>
      <c r="E308" s="112"/>
      <c r="F308" s="125"/>
      <c r="G308" s="112"/>
      <c r="H308" s="207" t="str">
        <f t="shared" si="16"/>
        <v/>
      </c>
      <c r="I308" s="125"/>
      <c r="J308" s="112"/>
      <c r="K308" s="207" t="str">
        <f t="shared" si="17"/>
        <v/>
      </c>
      <c r="L308" s="112"/>
      <c r="M308" s="112"/>
      <c r="N308" s="112"/>
      <c r="O308" s="112"/>
      <c r="P308" s="112"/>
      <c r="Q308" s="125"/>
      <c r="R308" s="112"/>
      <c r="S308" s="112"/>
      <c r="T308" s="112"/>
      <c r="U308" s="112"/>
      <c r="V308" s="112"/>
      <c r="W308" s="112"/>
      <c r="X308" s="112"/>
      <c r="Y308" s="112"/>
      <c r="Z308" s="112"/>
      <c r="AA308" s="112"/>
      <c r="AB308" s="112"/>
      <c r="AC308" s="126"/>
      <c r="AD308" s="239"/>
      <c r="AE308" s="239"/>
      <c r="AF308" s="239"/>
      <c r="AG308" s="239"/>
      <c r="AH308" s="239"/>
      <c r="AI308" s="239"/>
    </row>
    <row r="309" spans="1:35" s="119" customFormat="1" x14ac:dyDescent="0.2">
      <c r="A309" s="124"/>
      <c r="B309" s="112"/>
      <c r="C309" s="207" t="str">
        <f t="shared" si="15"/>
        <v/>
      </c>
      <c r="D309" s="73"/>
      <c r="E309" s="112"/>
      <c r="F309" s="125"/>
      <c r="G309" s="112"/>
      <c r="H309" s="207" t="str">
        <f t="shared" si="16"/>
        <v/>
      </c>
      <c r="I309" s="125"/>
      <c r="J309" s="112"/>
      <c r="K309" s="207" t="str">
        <f t="shared" si="17"/>
        <v/>
      </c>
      <c r="L309" s="112"/>
      <c r="M309" s="112"/>
      <c r="N309" s="112"/>
      <c r="O309" s="112"/>
      <c r="P309" s="112"/>
      <c r="Q309" s="125"/>
      <c r="R309" s="112"/>
      <c r="S309" s="112"/>
      <c r="T309" s="112"/>
      <c r="U309" s="112"/>
      <c r="V309" s="112"/>
      <c r="W309" s="112"/>
      <c r="X309" s="112"/>
      <c r="Y309" s="112"/>
      <c r="Z309" s="112"/>
      <c r="AA309" s="112"/>
      <c r="AB309" s="112"/>
      <c r="AC309" s="126"/>
      <c r="AD309" s="239"/>
      <c r="AE309" s="239"/>
      <c r="AF309" s="239"/>
      <c r="AG309" s="239"/>
      <c r="AH309" s="239"/>
      <c r="AI309" s="239"/>
    </row>
    <row r="310" spans="1:35" s="119" customFormat="1" x14ac:dyDescent="0.2">
      <c r="A310" s="124"/>
      <c r="B310" s="112"/>
      <c r="C310" s="207" t="str">
        <f t="shared" si="15"/>
        <v/>
      </c>
      <c r="D310" s="73"/>
      <c r="E310" s="112"/>
      <c r="F310" s="125"/>
      <c r="G310" s="112"/>
      <c r="H310" s="207" t="str">
        <f t="shared" si="16"/>
        <v/>
      </c>
      <c r="I310" s="125"/>
      <c r="J310" s="112"/>
      <c r="K310" s="207" t="str">
        <f t="shared" si="17"/>
        <v/>
      </c>
      <c r="L310" s="112"/>
      <c r="M310" s="112"/>
      <c r="N310" s="112"/>
      <c r="O310" s="112"/>
      <c r="P310" s="112"/>
      <c r="Q310" s="125"/>
      <c r="R310" s="112"/>
      <c r="S310" s="112"/>
      <c r="T310" s="112"/>
      <c r="U310" s="112"/>
      <c r="V310" s="112"/>
      <c r="W310" s="112"/>
      <c r="X310" s="112"/>
      <c r="Y310" s="112"/>
      <c r="Z310" s="112"/>
      <c r="AA310" s="112"/>
      <c r="AB310" s="112"/>
      <c r="AC310" s="126"/>
      <c r="AD310" s="239"/>
      <c r="AE310" s="239"/>
      <c r="AF310" s="239"/>
      <c r="AG310" s="239"/>
      <c r="AH310" s="239"/>
      <c r="AI310" s="239"/>
    </row>
    <row r="311" spans="1:35" s="119" customFormat="1" x14ac:dyDescent="0.2">
      <c r="A311" s="124"/>
      <c r="B311" s="112"/>
      <c r="C311" s="207" t="str">
        <f t="shared" si="15"/>
        <v/>
      </c>
      <c r="D311" s="73"/>
      <c r="E311" s="112"/>
      <c r="F311" s="125"/>
      <c r="G311" s="112"/>
      <c r="H311" s="207" t="str">
        <f t="shared" si="16"/>
        <v/>
      </c>
      <c r="I311" s="125"/>
      <c r="J311" s="112"/>
      <c r="K311" s="207" t="str">
        <f t="shared" si="17"/>
        <v/>
      </c>
      <c r="L311" s="112"/>
      <c r="M311" s="112"/>
      <c r="N311" s="112"/>
      <c r="O311" s="112"/>
      <c r="P311" s="112"/>
      <c r="Q311" s="125"/>
      <c r="R311" s="112"/>
      <c r="S311" s="112"/>
      <c r="T311" s="112"/>
      <c r="U311" s="112"/>
      <c r="V311" s="112"/>
      <c r="W311" s="112"/>
      <c r="X311" s="112"/>
      <c r="Y311" s="112"/>
      <c r="Z311" s="112"/>
      <c r="AA311" s="112"/>
      <c r="AB311" s="112"/>
      <c r="AC311" s="126"/>
      <c r="AD311" s="239"/>
      <c r="AE311" s="239"/>
      <c r="AF311" s="239"/>
      <c r="AG311" s="239"/>
      <c r="AH311" s="239"/>
      <c r="AI311" s="239"/>
    </row>
    <row r="312" spans="1:35" s="119" customFormat="1" x14ac:dyDescent="0.2">
      <c r="A312" s="124"/>
      <c r="B312" s="112"/>
      <c r="C312" s="207" t="str">
        <f t="shared" si="15"/>
        <v/>
      </c>
      <c r="D312" s="73"/>
      <c r="E312" s="112"/>
      <c r="F312" s="125"/>
      <c r="G312" s="112"/>
      <c r="H312" s="207" t="str">
        <f t="shared" si="16"/>
        <v/>
      </c>
      <c r="I312" s="125"/>
      <c r="J312" s="112"/>
      <c r="K312" s="207" t="str">
        <f t="shared" si="17"/>
        <v/>
      </c>
      <c r="L312" s="112"/>
      <c r="M312" s="112"/>
      <c r="N312" s="112"/>
      <c r="O312" s="112"/>
      <c r="P312" s="112"/>
      <c r="Q312" s="125"/>
      <c r="R312" s="112"/>
      <c r="S312" s="112"/>
      <c r="T312" s="112"/>
      <c r="U312" s="112"/>
      <c r="V312" s="112"/>
      <c r="W312" s="112"/>
      <c r="X312" s="112"/>
      <c r="Y312" s="112"/>
      <c r="Z312" s="112"/>
      <c r="AA312" s="112"/>
      <c r="AB312" s="112"/>
      <c r="AC312" s="126"/>
      <c r="AD312" s="239"/>
      <c r="AE312" s="239"/>
      <c r="AF312" s="239"/>
      <c r="AG312" s="239"/>
      <c r="AH312" s="239"/>
      <c r="AI312" s="239"/>
    </row>
    <row r="313" spans="1:35" s="119" customFormat="1" x14ac:dyDescent="0.2">
      <c r="A313" s="124"/>
      <c r="B313" s="112"/>
      <c r="C313" s="207" t="str">
        <f t="shared" si="15"/>
        <v/>
      </c>
      <c r="D313" s="73"/>
      <c r="E313" s="112"/>
      <c r="F313" s="125"/>
      <c r="G313" s="112"/>
      <c r="H313" s="207" t="str">
        <f t="shared" si="16"/>
        <v/>
      </c>
      <c r="I313" s="125"/>
      <c r="J313" s="112"/>
      <c r="K313" s="207" t="str">
        <f t="shared" si="17"/>
        <v/>
      </c>
      <c r="L313" s="112"/>
      <c r="M313" s="112"/>
      <c r="N313" s="112"/>
      <c r="O313" s="112"/>
      <c r="P313" s="112"/>
      <c r="Q313" s="125"/>
      <c r="R313" s="112"/>
      <c r="S313" s="112"/>
      <c r="T313" s="112"/>
      <c r="U313" s="112"/>
      <c r="V313" s="112"/>
      <c r="W313" s="112"/>
      <c r="X313" s="112"/>
      <c r="Y313" s="112"/>
      <c r="Z313" s="112"/>
      <c r="AA313" s="112"/>
      <c r="AB313" s="112"/>
      <c r="AC313" s="126"/>
      <c r="AD313" s="239"/>
      <c r="AE313" s="239"/>
      <c r="AF313" s="239"/>
      <c r="AG313" s="239"/>
      <c r="AH313" s="239"/>
      <c r="AI313" s="239"/>
    </row>
    <row r="314" spans="1:35" s="119" customFormat="1" x14ac:dyDescent="0.2">
      <c r="A314" s="124"/>
      <c r="B314" s="112"/>
      <c r="C314" s="207" t="str">
        <f t="shared" si="15"/>
        <v/>
      </c>
      <c r="D314" s="73"/>
      <c r="E314" s="112"/>
      <c r="F314" s="125"/>
      <c r="G314" s="112"/>
      <c r="H314" s="207" t="str">
        <f t="shared" si="16"/>
        <v/>
      </c>
      <c r="I314" s="125"/>
      <c r="J314" s="112"/>
      <c r="K314" s="207" t="str">
        <f t="shared" si="17"/>
        <v/>
      </c>
      <c r="L314" s="112"/>
      <c r="M314" s="112"/>
      <c r="N314" s="112"/>
      <c r="O314" s="112"/>
      <c r="P314" s="112"/>
      <c r="Q314" s="125"/>
      <c r="R314" s="112"/>
      <c r="S314" s="112"/>
      <c r="T314" s="112"/>
      <c r="U314" s="112"/>
      <c r="V314" s="112"/>
      <c r="W314" s="112"/>
      <c r="X314" s="112"/>
      <c r="Y314" s="112"/>
      <c r="Z314" s="112"/>
      <c r="AA314" s="112"/>
      <c r="AB314" s="112"/>
      <c r="AC314" s="126"/>
      <c r="AD314" s="239"/>
      <c r="AE314" s="239"/>
      <c r="AF314" s="239"/>
      <c r="AG314" s="239"/>
      <c r="AH314" s="239"/>
      <c r="AI314" s="239"/>
    </row>
    <row r="315" spans="1:35" s="119" customFormat="1" x14ac:dyDescent="0.2">
      <c r="A315" s="124"/>
      <c r="B315" s="112"/>
      <c r="C315" s="207" t="str">
        <f t="shared" si="15"/>
        <v/>
      </c>
      <c r="D315" s="73"/>
      <c r="E315" s="112"/>
      <c r="F315" s="125"/>
      <c r="G315" s="112"/>
      <c r="H315" s="207" t="str">
        <f t="shared" si="16"/>
        <v/>
      </c>
      <c r="I315" s="125"/>
      <c r="J315" s="112"/>
      <c r="K315" s="207" t="str">
        <f t="shared" si="17"/>
        <v/>
      </c>
      <c r="L315" s="112"/>
      <c r="M315" s="112"/>
      <c r="N315" s="112"/>
      <c r="O315" s="112"/>
      <c r="P315" s="112"/>
      <c r="Q315" s="125"/>
      <c r="R315" s="112"/>
      <c r="S315" s="112"/>
      <c r="T315" s="112"/>
      <c r="U315" s="112"/>
      <c r="V315" s="112"/>
      <c r="W315" s="112"/>
      <c r="X315" s="112"/>
      <c r="Y315" s="112"/>
      <c r="Z315" s="112"/>
      <c r="AA315" s="112"/>
      <c r="AB315" s="112"/>
      <c r="AC315" s="126"/>
      <c r="AD315" s="239"/>
      <c r="AE315" s="239"/>
      <c r="AF315" s="239"/>
      <c r="AG315" s="239"/>
      <c r="AH315" s="239"/>
      <c r="AI315" s="239"/>
    </row>
    <row r="316" spans="1:35" s="119" customFormat="1" x14ac:dyDescent="0.2">
      <c r="A316" s="124"/>
      <c r="B316" s="112"/>
      <c r="C316" s="207" t="str">
        <f t="shared" si="15"/>
        <v/>
      </c>
      <c r="D316" s="73"/>
      <c r="E316" s="112"/>
      <c r="F316" s="125"/>
      <c r="G316" s="112"/>
      <c r="H316" s="207" t="str">
        <f t="shared" si="16"/>
        <v/>
      </c>
      <c r="I316" s="125"/>
      <c r="J316" s="112"/>
      <c r="K316" s="207" t="str">
        <f t="shared" si="17"/>
        <v/>
      </c>
      <c r="L316" s="112"/>
      <c r="M316" s="112"/>
      <c r="N316" s="112"/>
      <c r="O316" s="112"/>
      <c r="P316" s="112"/>
      <c r="Q316" s="125"/>
      <c r="R316" s="112"/>
      <c r="S316" s="112"/>
      <c r="T316" s="112"/>
      <c r="U316" s="112"/>
      <c r="V316" s="112"/>
      <c r="W316" s="112"/>
      <c r="X316" s="112"/>
      <c r="Y316" s="112"/>
      <c r="Z316" s="112"/>
      <c r="AA316" s="112"/>
      <c r="AB316" s="112"/>
      <c r="AC316" s="126"/>
      <c r="AD316" s="239"/>
      <c r="AE316" s="239"/>
      <c r="AF316" s="239"/>
      <c r="AG316" s="239"/>
      <c r="AH316" s="239"/>
      <c r="AI316" s="239"/>
    </row>
    <row r="317" spans="1:35" s="119" customFormat="1" x14ac:dyDescent="0.2">
      <c r="A317" s="124"/>
      <c r="B317" s="112"/>
      <c r="C317" s="207" t="str">
        <f t="shared" si="15"/>
        <v/>
      </c>
      <c r="D317" s="73"/>
      <c r="E317" s="112"/>
      <c r="F317" s="125"/>
      <c r="G317" s="112"/>
      <c r="H317" s="207" t="str">
        <f t="shared" si="16"/>
        <v/>
      </c>
      <c r="I317" s="125"/>
      <c r="J317" s="112"/>
      <c r="K317" s="207" t="str">
        <f t="shared" si="17"/>
        <v/>
      </c>
      <c r="L317" s="112"/>
      <c r="M317" s="112"/>
      <c r="N317" s="112"/>
      <c r="O317" s="112"/>
      <c r="P317" s="112"/>
      <c r="Q317" s="125"/>
      <c r="R317" s="112"/>
      <c r="S317" s="112"/>
      <c r="T317" s="112"/>
      <c r="U317" s="112"/>
      <c r="V317" s="112"/>
      <c r="W317" s="112"/>
      <c r="X317" s="112"/>
      <c r="Y317" s="112"/>
      <c r="Z317" s="112"/>
      <c r="AA317" s="112"/>
      <c r="AB317" s="112"/>
      <c r="AC317" s="126"/>
      <c r="AD317" s="239"/>
      <c r="AE317" s="239"/>
      <c r="AF317" s="239"/>
      <c r="AG317" s="239"/>
      <c r="AH317" s="239"/>
      <c r="AI317" s="239"/>
    </row>
    <row r="318" spans="1:35" s="119" customFormat="1" x14ac:dyDescent="0.2">
      <c r="A318" s="124"/>
      <c r="B318" s="112"/>
      <c r="C318" s="207" t="str">
        <f t="shared" si="15"/>
        <v/>
      </c>
      <c r="D318" s="73"/>
      <c r="E318" s="112"/>
      <c r="F318" s="125"/>
      <c r="G318" s="112"/>
      <c r="H318" s="207" t="str">
        <f t="shared" si="16"/>
        <v/>
      </c>
      <c r="I318" s="125"/>
      <c r="J318" s="112"/>
      <c r="K318" s="207" t="str">
        <f t="shared" si="17"/>
        <v/>
      </c>
      <c r="L318" s="112"/>
      <c r="M318" s="112"/>
      <c r="N318" s="112"/>
      <c r="O318" s="112"/>
      <c r="P318" s="112"/>
      <c r="Q318" s="125"/>
      <c r="R318" s="112"/>
      <c r="S318" s="112"/>
      <c r="T318" s="112"/>
      <c r="U318" s="112"/>
      <c r="V318" s="112"/>
      <c r="W318" s="112"/>
      <c r="X318" s="112"/>
      <c r="Y318" s="112"/>
      <c r="Z318" s="112"/>
      <c r="AA318" s="112"/>
      <c r="AB318" s="112"/>
      <c r="AC318" s="126"/>
      <c r="AD318" s="239"/>
      <c r="AE318" s="239"/>
      <c r="AF318" s="239"/>
      <c r="AG318" s="239"/>
      <c r="AH318" s="239"/>
      <c r="AI318" s="239"/>
    </row>
    <row r="319" spans="1:35" s="119" customFormat="1" x14ac:dyDescent="0.2">
      <c r="A319" s="124"/>
      <c r="B319" s="112"/>
      <c r="C319" s="207" t="str">
        <f t="shared" si="15"/>
        <v/>
      </c>
      <c r="D319" s="73"/>
      <c r="E319" s="112"/>
      <c r="F319" s="125"/>
      <c r="G319" s="112"/>
      <c r="H319" s="207" t="str">
        <f t="shared" si="16"/>
        <v/>
      </c>
      <c r="I319" s="125"/>
      <c r="J319" s="112"/>
      <c r="K319" s="207" t="str">
        <f t="shared" si="17"/>
        <v/>
      </c>
      <c r="L319" s="112"/>
      <c r="M319" s="112"/>
      <c r="N319" s="112"/>
      <c r="O319" s="112"/>
      <c r="P319" s="112"/>
      <c r="Q319" s="125"/>
      <c r="R319" s="112"/>
      <c r="S319" s="112"/>
      <c r="T319" s="112"/>
      <c r="U319" s="112"/>
      <c r="V319" s="112"/>
      <c r="W319" s="112"/>
      <c r="X319" s="112"/>
      <c r="Y319" s="112"/>
      <c r="Z319" s="112"/>
      <c r="AA319" s="112"/>
      <c r="AB319" s="112"/>
      <c r="AC319" s="126"/>
      <c r="AD319" s="239"/>
      <c r="AE319" s="239"/>
      <c r="AF319" s="239"/>
      <c r="AG319" s="239"/>
      <c r="AH319" s="239"/>
      <c r="AI319" s="239"/>
    </row>
    <row r="320" spans="1:35" s="119" customFormat="1" x14ac:dyDescent="0.2">
      <c r="A320" s="124"/>
      <c r="B320" s="112"/>
      <c r="C320" s="207" t="str">
        <f t="shared" si="15"/>
        <v/>
      </c>
      <c r="D320" s="73"/>
      <c r="E320" s="112"/>
      <c r="F320" s="125"/>
      <c r="G320" s="112"/>
      <c r="H320" s="207" t="str">
        <f t="shared" si="16"/>
        <v/>
      </c>
      <c r="I320" s="125"/>
      <c r="J320" s="112"/>
      <c r="K320" s="207" t="str">
        <f t="shared" si="17"/>
        <v/>
      </c>
      <c r="L320" s="112"/>
      <c r="M320" s="112"/>
      <c r="N320" s="112"/>
      <c r="O320" s="112"/>
      <c r="P320" s="112"/>
      <c r="Q320" s="125"/>
      <c r="R320" s="112"/>
      <c r="S320" s="112"/>
      <c r="T320" s="112"/>
      <c r="U320" s="112"/>
      <c r="V320" s="112"/>
      <c r="W320" s="112"/>
      <c r="X320" s="112"/>
      <c r="Y320" s="112"/>
      <c r="Z320" s="112"/>
      <c r="AA320" s="112"/>
      <c r="AB320" s="112"/>
      <c r="AC320" s="126"/>
      <c r="AD320" s="239"/>
      <c r="AE320" s="239"/>
      <c r="AF320" s="239"/>
      <c r="AG320" s="239"/>
      <c r="AH320" s="239"/>
      <c r="AI320" s="239"/>
    </row>
    <row r="321" spans="1:35" s="119" customFormat="1" x14ac:dyDescent="0.2">
      <c r="A321" s="124"/>
      <c r="B321" s="112"/>
      <c r="C321" s="207" t="str">
        <f t="shared" si="15"/>
        <v/>
      </c>
      <c r="D321" s="73"/>
      <c r="E321" s="112"/>
      <c r="F321" s="125"/>
      <c r="G321" s="112"/>
      <c r="H321" s="207" t="str">
        <f t="shared" si="16"/>
        <v/>
      </c>
      <c r="I321" s="125"/>
      <c r="J321" s="112"/>
      <c r="K321" s="207" t="str">
        <f t="shared" si="17"/>
        <v/>
      </c>
      <c r="L321" s="112"/>
      <c r="M321" s="112"/>
      <c r="N321" s="112"/>
      <c r="O321" s="112"/>
      <c r="P321" s="112"/>
      <c r="Q321" s="125"/>
      <c r="R321" s="112"/>
      <c r="S321" s="112"/>
      <c r="T321" s="112"/>
      <c r="U321" s="112"/>
      <c r="V321" s="112"/>
      <c r="W321" s="112"/>
      <c r="X321" s="112"/>
      <c r="Y321" s="112"/>
      <c r="Z321" s="112"/>
      <c r="AA321" s="112"/>
      <c r="AB321" s="112"/>
      <c r="AC321" s="126"/>
      <c r="AD321" s="239"/>
      <c r="AE321" s="239"/>
      <c r="AF321" s="239"/>
      <c r="AG321" s="239"/>
      <c r="AH321" s="239"/>
      <c r="AI321" s="239"/>
    </row>
    <row r="322" spans="1:35" s="119" customFormat="1" x14ac:dyDescent="0.2">
      <c r="A322" s="124"/>
      <c r="B322" s="112"/>
      <c r="C322" s="207" t="str">
        <f t="shared" si="15"/>
        <v/>
      </c>
      <c r="D322" s="73"/>
      <c r="E322" s="112"/>
      <c r="F322" s="125"/>
      <c r="G322" s="112"/>
      <c r="H322" s="207" t="str">
        <f t="shared" si="16"/>
        <v/>
      </c>
      <c r="I322" s="125"/>
      <c r="J322" s="112"/>
      <c r="K322" s="207" t="str">
        <f t="shared" si="17"/>
        <v/>
      </c>
      <c r="L322" s="112"/>
      <c r="M322" s="112"/>
      <c r="N322" s="112"/>
      <c r="O322" s="112"/>
      <c r="P322" s="112"/>
      <c r="Q322" s="125"/>
      <c r="R322" s="112"/>
      <c r="S322" s="112"/>
      <c r="T322" s="112"/>
      <c r="U322" s="112"/>
      <c r="V322" s="112"/>
      <c r="W322" s="112"/>
      <c r="X322" s="112"/>
      <c r="Y322" s="112"/>
      <c r="Z322" s="112"/>
      <c r="AA322" s="112"/>
      <c r="AB322" s="112"/>
      <c r="AC322" s="126"/>
      <c r="AD322" s="239"/>
      <c r="AE322" s="239"/>
      <c r="AF322" s="239"/>
      <c r="AG322" s="239"/>
      <c r="AH322" s="239"/>
      <c r="AI322" s="239"/>
    </row>
    <row r="323" spans="1:35" s="119" customFormat="1" x14ac:dyDescent="0.2">
      <c r="A323" s="124"/>
      <c r="B323" s="112"/>
      <c r="C323" s="207" t="str">
        <f t="shared" si="15"/>
        <v/>
      </c>
      <c r="D323" s="73"/>
      <c r="E323" s="112"/>
      <c r="F323" s="125"/>
      <c r="G323" s="112"/>
      <c r="H323" s="207" t="str">
        <f t="shared" si="16"/>
        <v/>
      </c>
      <c r="I323" s="125"/>
      <c r="J323" s="112"/>
      <c r="K323" s="207" t="str">
        <f t="shared" si="17"/>
        <v/>
      </c>
      <c r="L323" s="112"/>
      <c r="M323" s="112"/>
      <c r="N323" s="112"/>
      <c r="O323" s="112"/>
      <c r="P323" s="112"/>
      <c r="Q323" s="125"/>
      <c r="R323" s="112"/>
      <c r="S323" s="112"/>
      <c r="T323" s="112"/>
      <c r="U323" s="112"/>
      <c r="V323" s="112"/>
      <c r="W323" s="112"/>
      <c r="X323" s="112"/>
      <c r="Y323" s="112"/>
      <c r="Z323" s="112"/>
      <c r="AA323" s="112"/>
      <c r="AB323" s="112"/>
      <c r="AC323" s="126"/>
      <c r="AD323" s="239"/>
      <c r="AE323" s="239"/>
      <c r="AF323" s="239"/>
      <c r="AG323" s="239"/>
      <c r="AH323" s="239"/>
      <c r="AI323" s="239"/>
    </row>
    <row r="324" spans="1:35" s="119" customFormat="1" x14ac:dyDescent="0.2">
      <c r="A324" s="124"/>
      <c r="B324" s="112"/>
      <c r="C324" s="207" t="str">
        <f t="shared" si="15"/>
        <v/>
      </c>
      <c r="D324" s="73"/>
      <c r="E324" s="112"/>
      <c r="F324" s="125"/>
      <c r="G324" s="112"/>
      <c r="H324" s="207" t="str">
        <f t="shared" si="16"/>
        <v/>
      </c>
      <c r="I324" s="125"/>
      <c r="J324" s="112"/>
      <c r="K324" s="207" t="str">
        <f t="shared" si="17"/>
        <v/>
      </c>
      <c r="L324" s="112"/>
      <c r="M324" s="112"/>
      <c r="N324" s="112"/>
      <c r="O324" s="112"/>
      <c r="P324" s="112"/>
      <c r="Q324" s="125"/>
      <c r="R324" s="112"/>
      <c r="S324" s="112"/>
      <c r="T324" s="112"/>
      <c r="U324" s="112"/>
      <c r="V324" s="112"/>
      <c r="W324" s="112"/>
      <c r="X324" s="112"/>
      <c r="Y324" s="112"/>
      <c r="Z324" s="112"/>
      <c r="AA324" s="112"/>
      <c r="AB324" s="112"/>
      <c r="AC324" s="126"/>
      <c r="AD324" s="239"/>
      <c r="AE324" s="239"/>
      <c r="AF324" s="239"/>
      <c r="AG324" s="239"/>
      <c r="AH324" s="239"/>
      <c r="AI324" s="239"/>
    </row>
    <row r="325" spans="1:35" s="119" customFormat="1" x14ac:dyDescent="0.2">
      <c r="A325" s="124"/>
      <c r="B325" s="112"/>
      <c r="C325" s="207" t="str">
        <f t="shared" si="15"/>
        <v/>
      </c>
      <c r="D325" s="73"/>
      <c r="E325" s="112"/>
      <c r="F325" s="125"/>
      <c r="G325" s="112"/>
      <c r="H325" s="207" t="str">
        <f t="shared" si="16"/>
        <v/>
      </c>
      <c r="I325" s="125"/>
      <c r="J325" s="112"/>
      <c r="K325" s="207" t="str">
        <f t="shared" si="17"/>
        <v/>
      </c>
      <c r="L325" s="112"/>
      <c r="M325" s="112"/>
      <c r="N325" s="112"/>
      <c r="O325" s="112"/>
      <c r="P325" s="112"/>
      <c r="Q325" s="125"/>
      <c r="R325" s="112"/>
      <c r="S325" s="112"/>
      <c r="T325" s="112"/>
      <c r="U325" s="112"/>
      <c r="V325" s="112"/>
      <c r="W325" s="112"/>
      <c r="X325" s="112"/>
      <c r="Y325" s="112"/>
      <c r="Z325" s="112"/>
      <c r="AA325" s="112"/>
      <c r="AB325" s="112"/>
      <c r="AC325" s="126"/>
      <c r="AD325" s="239"/>
      <c r="AE325" s="239"/>
      <c r="AF325" s="239"/>
      <c r="AG325" s="239"/>
      <c r="AH325" s="239"/>
      <c r="AI325" s="239"/>
    </row>
    <row r="326" spans="1:35" s="119" customFormat="1" x14ac:dyDescent="0.2">
      <c r="A326" s="124"/>
      <c r="B326" s="112"/>
      <c r="C326" s="207" t="str">
        <f t="shared" si="15"/>
        <v/>
      </c>
      <c r="D326" s="73"/>
      <c r="E326" s="112"/>
      <c r="F326" s="125"/>
      <c r="G326" s="112"/>
      <c r="H326" s="207" t="str">
        <f t="shared" si="16"/>
        <v/>
      </c>
      <c r="I326" s="125"/>
      <c r="J326" s="112"/>
      <c r="K326" s="207" t="str">
        <f t="shared" si="17"/>
        <v/>
      </c>
      <c r="L326" s="112"/>
      <c r="M326" s="112"/>
      <c r="N326" s="112"/>
      <c r="O326" s="112"/>
      <c r="P326" s="112"/>
      <c r="Q326" s="125"/>
      <c r="R326" s="112"/>
      <c r="S326" s="112"/>
      <c r="T326" s="112"/>
      <c r="U326" s="112"/>
      <c r="V326" s="112"/>
      <c r="W326" s="112"/>
      <c r="X326" s="112"/>
      <c r="Y326" s="112"/>
      <c r="Z326" s="112"/>
      <c r="AA326" s="112"/>
      <c r="AB326" s="112"/>
      <c r="AC326" s="126"/>
      <c r="AD326" s="239"/>
      <c r="AE326" s="239"/>
      <c r="AF326" s="239"/>
      <c r="AG326" s="239"/>
      <c r="AH326" s="239"/>
      <c r="AI326" s="239"/>
    </row>
    <row r="327" spans="1:35" s="119" customFormat="1" x14ac:dyDescent="0.2">
      <c r="A327" s="124"/>
      <c r="B327" s="112"/>
      <c r="C327" s="207" t="str">
        <f t="shared" ref="C327:C390" si="18">IF(D327="","",(VLOOKUP(D327,Generic_Road_Names_Table_Array,2,FALSE)))</f>
        <v/>
      </c>
      <c r="D327" s="73"/>
      <c r="E327" s="112"/>
      <c r="F327" s="125"/>
      <c r="G327" s="112"/>
      <c r="H327" s="207" t="str">
        <f t="shared" ref="H327:H390" si="19">IF(G327="","",(VLOOKUP(G327,Generic_Side_Table_Array,2,FALSE)))</f>
        <v/>
      </c>
      <c r="I327" s="125"/>
      <c r="J327" s="112"/>
      <c r="K327" s="207" t="str">
        <f t="shared" ref="K327:K390" si="20">IF(J327="","",VLOOKUP(J327,Features_Feature_Type_Table_Array,2,FALSE))</f>
        <v/>
      </c>
      <c r="L327" s="112"/>
      <c r="M327" s="112"/>
      <c r="N327" s="112"/>
      <c r="O327" s="112"/>
      <c r="P327" s="112"/>
      <c r="Q327" s="125"/>
      <c r="R327" s="112"/>
      <c r="S327" s="112"/>
      <c r="T327" s="112"/>
      <c r="U327" s="112"/>
      <c r="V327" s="112"/>
      <c r="W327" s="112"/>
      <c r="X327" s="112"/>
      <c r="Y327" s="112"/>
      <c r="Z327" s="112"/>
      <c r="AA327" s="112"/>
      <c r="AB327" s="112"/>
      <c r="AC327" s="126"/>
      <c r="AD327" s="239"/>
      <c r="AE327" s="239"/>
      <c r="AF327" s="239"/>
      <c r="AG327" s="239"/>
      <c r="AH327" s="239"/>
      <c r="AI327" s="239"/>
    </row>
    <row r="328" spans="1:35" s="119" customFormat="1" x14ac:dyDescent="0.2">
      <c r="A328" s="124"/>
      <c r="B328" s="112"/>
      <c r="C328" s="207" t="str">
        <f t="shared" si="18"/>
        <v/>
      </c>
      <c r="D328" s="73"/>
      <c r="E328" s="112"/>
      <c r="F328" s="125"/>
      <c r="G328" s="112"/>
      <c r="H328" s="207" t="str">
        <f t="shared" si="19"/>
        <v/>
      </c>
      <c r="I328" s="125"/>
      <c r="J328" s="112"/>
      <c r="K328" s="207" t="str">
        <f t="shared" si="20"/>
        <v/>
      </c>
      <c r="L328" s="112"/>
      <c r="M328" s="112"/>
      <c r="N328" s="112"/>
      <c r="O328" s="112"/>
      <c r="P328" s="112"/>
      <c r="Q328" s="125"/>
      <c r="R328" s="112"/>
      <c r="S328" s="112"/>
      <c r="T328" s="112"/>
      <c r="U328" s="112"/>
      <c r="V328" s="112"/>
      <c r="W328" s="112"/>
      <c r="X328" s="112"/>
      <c r="Y328" s="112"/>
      <c r="Z328" s="112"/>
      <c r="AA328" s="112"/>
      <c r="AB328" s="112"/>
      <c r="AC328" s="126"/>
      <c r="AD328" s="239"/>
      <c r="AE328" s="239"/>
      <c r="AF328" s="239"/>
      <c r="AG328" s="239"/>
      <c r="AH328" s="239"/>
      <c r="AI328" s="239"/>
    </row>
    <row r="329" spans="1:35" s="119" customFormat="1" x14ac:dyDescent="0.2">
      <c r="A329" s="124"/>
      <c r="B329" s="112"/>
      <c r="C329" s="207" t="str">
        <f t="shared" si="18"/>
        <v/>
      </c>
      <c r="D329" s="73"/>
      <c r="E329" s="112"/>
      <c r="F329" s="125"/>
      <c r="G329" s="112"/>
      <c r="H329" s="207" t="str">
        <f t="shared" si="19"/>
        <v/>
      </c>
      <c r="I329" s="125"/>
      <c r="J329" s="112"/>
      <c r="K329" s="207" t="str">
        <f t="shared" si="20"/>
        <v/>
      </c>
      <c r="L329" s="112"/>
      <c r="M329" s="112"/>
      <c r="N329" s="112"/>
      <c r="O329" s="112"/>
      <c r="P329" s="112"/>
      <c r="Q329" s="125"/>
      <c r="R329" s="112"/>
      <c r="S329" s="112"/>
      <c r="T329" s="112"/>
      <c r="U329" s="112"/>
      <c r="V329" s="112"/>
      <c r="W329" s="112"/>
      <c r="X329" s="112"/>
      <c r="Y329" s="112"/>
      <c r="Z329" s="112"/>
      <c r="AA329" s="112"/>
      <c r="AB329" s="112"/>
      <c r="AC329" s="126"/>
      <c r="AD329" s="239"/>
      <c r="AE329" s="239"/>
      <c r="AF329" s="239"/>
      <c r="AG329" s="239"/>
      <c r="AH329" s="239"/>
      <c r="AI329" s="239"/>
    </row>
    <row r="330" spans="1:35" s="119" customFormat="1" x14ac:dyDescent="0.2">
      <c r="A330" s="124"/>
      <c r="B330" s="112"/>
      <c r="C330" s="207" t="str">
        <f t="shared" si="18"/>
        <v/>
      </c>
      <c r="D330" s="73"/>
      <c r="E330" s="112"/>
      <c r="F330" s="125"/>
      <c r="G330" s="112"/>
      <c r="H330" s="207" t="str">
        <f t="shared" si="19"/>
        <v/>
      </c>
      <c r="I330" s="125"/>
      <c r="J330" s="112"/>
      <c r="K330" s="207" t="str">
        <f t="shared" si="20"/>
        <v/>
      </c>
      <c r="L330" s="112"/>
      <c r="M330" s="112"/>
      <c r="N330" s="112"/>
      <c r="O330" s="112"/>
      <c r="P330" s="112"/>
      <c r="Q330" s="125"/>
      <c r="R330" s="112"/>
      <c r="S330" s="112"/>
      <c r="T330" s="112"/>
      <c r="U330" s="112"/>
      <c r="V330" s="112"/>
      <c r="W330" s="112"/>
      <c r="X330" s="112"/>
      <c r="Y330" s="112"/>
      <c r="Z330" s="112"/>
      <c r="AA330" s="112"/>
      <c r="AB330" s="112"/>
      <c r="AC330" s="126"/>
      <c r="AD330" s="239"/>
      <c r="AE330" s="239"/>
      <c r="AF330" s="239"/>
      <c r="AG330" s="239"/>
      <c r="AH330" s="239"/>
      <c r="AI330" s="239"/>
    </row>
    <row r="331" spans="1:35" s="119" customFormat="1" x14ac:dyDescent="0.2">
      <c r="A331" s="124"/>
      <c r="B331" s="112"/>
      <c r="C331" s="207" t="str">
        <f t="shared" si="18"/>
        <v/>
      </c>
      <c r="D331" s="73"/>
      <c r="E331" s="112"/>
      <c r="F331" s="125"/>
      <c r="G331" s="112"/>
      <c r="H331" s="207" t="str">
        <f t="shared" si="19"/>
        <v/>
      </c>
      <c r="I331" s="125"/>
      <c r="J331" s="112"/>
      <c r="K331" s="207" t="str">
        <f t="shared" si="20"/>
        <v/>
      </c>
      <c r="L331" s="112"/>
      <c r="M331" s="112"/>
      <c r="N331" s="112"/>
      <c r="O331" s="112"/>
      <c r="P331" s="112"/>
      <c r="Q331" s="125"/>
      <c r="R331" s="112"/>
      <c r="S331" s="112"/>
      <c r="T331" s="112"/>
      <c r="U331" s="112"/>
      <c r="V331" s="112"/>
      <c r="W331" s="112"/>
      <c r="X331" s="112"/>
      <c r="Y331" s="112"/>
      <c r="Z331" s="112"/>
      <c r="AA331" s="112"/>
      <c r="AB331" s="112"/>
      <c r="AC331" s="126"/>
      <c r="AD331" s="239"/>
      <c r="AE331" s="239"/>
      <c r="AF331" s="239"/>
      <c r="AG331" s="239"/>
      <c r="AH331" s="239"/>
      <c r="AI331" s="239"/>
    </row>
    <row r="332" spans="1:35" s="119" customFormat="1" x14ac:dyDescent="0.2">
      <c r="A332" s="124"/>
      <c r="B332" s="112"/>
      <c r="C332" s="207" t="str">
        <f t="shared" si="18"/>
        <v/>
      </c>
      <c r="D332" s="73"/>
      <c r="E332" s="112"/>
      <c r="F332" s="125"/>
      <c r="G332" s="112"/>
      <c r="H332" s="207" t="str">
        <f t="shared" si="19"/>
        <v/>
      </c>
      <c r="I332" s="125"/>
      <c r="J332" s="112"/>
      <c r="K332" s="207" t="str">
        <f t="shared" si="20"/>
        <v/>
      </c>
      <c r="L332" s="112"/>
      <c r="M332" s="112"/>
      <c r="N332" s="112"/>
      <c r="O332" s="112"/>
      <c r="P332" s="112"/>
      <c r="Q332" s="125"/>
      <c r="R332" s="112"/>
      <c r="S332" s="112"/>
      <c r="T332" s="112"/>
      <c r="U332" s="112"/>
      <c r="V332" s="112"/>
      <c r="W332" s="112"/>
      <c r="X332" s="112"/>
      <c r="Y332" s="112"/>
      <c r="Z332" s="112"/>
      <c r="AA332" s="112"/>
      <c r="AB332" s="112"/>
      <c r="AC332" s="126"/>
      <c r="AD332" s="239"/>
      <c r="AE332" s="239"/>
      <c r="AF332" s="239"/>
      <c r="AG332" s="239"/>
      <c r="AH332" s="239"/>
      <c r="AI332" s="239"/>
    </row>
    <row r="333" spans="1:35" s="119" customFormat="1" x14ac:dyDescent="0.2">
      <c r="A333" s="124"/>
      <c r="B333" s="112"/>
      <c r="C333" s="207" t="str">
        <f t="shared" si="18"/>
        <v/>
      </c>
      <c r="D333" s="73"/>
      <c r="E333" s="112"/>
      <c r="F333" s="125"/>
      <c r="G333" s="112"/>
      <c r="H333" s="207" t="str">
        <f t="shared" si="19"/>
        <v/>
      </c>
      <c r="I333" s="125"/>
      <c r="J333" s="112"/>
      <c r="K333" s="207" t="str">
        <f t="shared" si="20"/>
        <v/>
      </c>
      <c r="L333" s="112"/>
      <c r="M333" s="112"/>
      <c r="N333" s="112"/>
      <c r="O333" s="112"/>
      <c r="P333" s="112"/>
      <c r="Q333" s="125"/>
      <c r="R333" s="112"/>
      <c r="S333" s="112"/>
      <c r="T333" s="112"/>
      <c r="U333" s="112"/>
      <c r="V333" s="112"/>
      <c r="W333" s="112"/>
      <c r="X333" s="112"/>
      <c r="Y333" s="112"/>
      <c r="Z333" s="112"/>
      <c r="AA333" s="112"/>
      <c r="AB333" s="112"/>
      <c r="AC333" s="126"/>
      <c r="AD333" s="239"/>
      <c r="AE333" s="239"/>
      <c r="AF333" s="239"/>
      <c r="AG333" s="239"/>
      <c r="AH333" s="239"/>
      <c r="AI333" s="239"/>
    </row>
    <row r="334" spans="1:35" s="119" customFormat="1" x14ac:dyDescent="0.2">
      <c r="A334" s="124"/>
      <c r="B334" s="112"/>
      <c r="C334" s="207" t="str">
        <f t="shared" si="18"/>
        <v/>
      </c>
      <c r="D334" s="73"/>
      <c r="E334" s="112"/>
      <c r="F334" s="125"/>
      <c r="G334" s="112"/>
      <c r="H334" s="207" t="str">
        <f t="shared" si="19"/>
        <v/>
      </c>
      <c r="I334" s="125"/>
      <c r="J334" s="112"/>
      <c r="K334" s="207" t="str">
        <f t="shared" si="20"/>
        <v/>
      </c>
      <c r="L334" s="112"/>
      <c r="M334" s="112"/>
      <c r="N334" s="112"/>
      <c r="O334" s="112"/>
      <c r="P334" s="112"/>
      <c r="Q334" s="125"/>
      <c r="R334" s="112"/>
      <c r="S334" s="112"/>
      <c r="T334" s="112"/>
      <c r="U334" s="112"/>
      <c r="V334" s="112"/>
      <c r="W334" s="112"/>
      <c r="X334" s="112"/>
      <c r="Y334" s="112"/>
      <c r="Z334" s="112"/>
      <c r="AA334" s="112"/>
      <c r="AB334" s="112"/>
      <c r="AC334" s="126"/>
      <c r="AD334" s="239"/>
      <c r="AE334" s="239"/>
      <c r="AF334" s="239"/>
      <c r="AG334" s="239"/>
      <c r="AH334" s="239"/>
      <c r="AI334" s="239"/>
    </row>
    <row r="335" spans="1:35" s="119" customFormat="1" x14ac:dyDescent="0.2">
      <c r="A335" s="124"/>
      <c r="B335" s="112"/>
      <c r="C335" s="207" t="str">
        <f t="shared" si="18"/>
        <v/>
      </c>
      <c r="D335" s="73"/>
      <c r="E335" s="112"/>
      <c r="F335" s="125"/>
      <c r="G335" s="112"/>
      <c r="H335" s="207" t="str">
        <f t="shared" si="19"/>
        <v/>
      </c>
      <c r="I335" s="125"/>
      <c r="J335" s="112"/>
      <c r="K335" s="207" t="str">
        <f t="shared" si="20"/>
        <v/>
      </c>
      <c r="L335" s="112"/>
      <c r="M335" s="112"/>
      <c r="N335" s="112"/>
      <c r="O335" s="112"/>
      <c r="P335" s="112"/>
      <c r="Q335" s="125"/>
      <c r="R335" s="112"/>
      <c r="S335" s="112"/>
      <c r="T335" s="112"/>
      <c r="U335" s="112"/>
      <c r="V335" s="112"/>
      <c r="W335" s="112"/>
      <c r="X335" s="112"/>
      <c r="Y335" s="112"/>
      <c r="Z335" s="112"/>
      <c r="AA335" s="112"/>
      <c r="AB335" s="112"/>
      <c r="AC335" s="126"/>
      <c r="AD335" s="239"/>
      <c r="AE335" s="239"/>
      <c r="AF335" s="239"/>
      <c r="AG335" s="239"/>
      <c r="AH335" s="239"/>
      <c r="AI335" s="239"/>
    </row>
    <row r="336" spans="1:35" s="119" customFormat="1" x14ac:dyDescent="0.2">
      <c r="A336" s="124"/>
      <c r="B336" s="112"/>
      <c r="C336" s="207" t="str">
        <f t="shared" si="18"/>
        <v/>
      </c>
      <c r="D336" s="73"/>
      <c r="E336" s="112"/>
      <c r="F336" s="125"/>
      <c r="G336" s="112"/>
      <c r="H336" s="207" t="str">
        <f t="shared" si="19"/>
        <v/>
      </c>
      <c r="I336" s="125"/>
      <c r="J336" s="112"/>
      <c r="K336" s="207" t="str">
        <f t="shared" si="20"/>
        <v/>
      </c>
      <c r="L336" s="112"/>
      <c r="M336" s="112"/>
      <c r="N336" s="112"/>
      <c r="O336" s="112"/>
      <c r="P336" s="112"/>
      <c r="Q336" s="125"/>
      <c r="R336" s="112"/>
      <c r="S336" s="112"/>
      <c r="T336" s="112"/>
      <c r="U336" s="112"/>
      <c r="V336" s="112"/>
      <c r="W336" s="112"/>
      <c r="X336" s="112"/>
      <c r="Y336" s="112"/>
      <c r="Z336" s="112"/>
      <c r="AA336" s="112"/>
      <c r="AB336" s="112"/>
      <c r="AC336" s="126"/>
      <c r="AD336" s="239"/>
      <c r="AE336" s="239"/>
      <c r="AF336" s="239"/>
      <c r="AG336" s="239"/>
      <c r="AH336" s="239"/>
      <c r="AI336" s="239"/>
    </row>
    <row r="337" spans="1:35" s="119" customFormat="1" x14ac:dyDescent="0.2">
      <c r="A337" s="124"/>
      <c r="B337" s="112"/>
      <c r="C337" s="207" t="str">
        <f t="shared" si="18"/>
        <v/>
      </c>
      <c r="D337" s="73"/>
      <c r="E337" s="112"/>
      <c r="F337" s="125"/>
      <c r="G337" s="112"/>
      <c r="H337" s="207" t="str">
        <f t="shared" si="19"/>
        <v/>
      </c>
      <c r="I337" s="125"/>
      <c r="J337" s="112"/>
      <c r="K337" s="207" t="str">
        <f t="shared" si="20"/>
        <v/>
      </c>
      <c r="L337" s="112"/>
      <c r="M337" s="112"/>
      <c r="N337" s="112"/>
      <c r="O337" s="112"/>
      <c r="P337" s="112"/>
      <c r="Q337" s="125"/>
      <c r="R337" s="112"/>
      <c r="S337" s="112"/>
      <c r="T337" s="112"/>
      <c r="U337" s="112"/>
      <c r="V337" s="112"/>
      <c r="W337" s="112"/>
      <c r="X337" s="112"/>
      <c r="Y337" s="112"/>
      <c r="Z337" s="112"/>
      <c r="AA337" s="112"/>
      <c r="AB337" s="112"/>
      <c r="AC337" s="126"/>
      <c r="AD337" s="239"/>
      <c r="AE337" s="239"/>
      <c r="AF337" s="239"/>
      <c r="AG337" s="239"/>
      <c r="AH337" s="239"/>
      <c r="AI337" s="239"/>
    </row>
    <row r="338" spans="1:35" s="119" customFormat="1" x14ac:dyDescent="0.2">
      <c r="A338" s="124"/>
      <c r="B338" s="112"/>
      <c r="C338" s="207" t="str">
        <f t="shared" si="18"/>
        <v/>
      </c>
      <c r="D338" s="73"/>
      <c r="E338" s="112"/>
      <c r="F338" s="125"/>
      <c r="G338" s="112"/>
      <c r="H338" s="207" t="str">
        <f t="shared" si="19"/>
        <v/>
      </c>
      <c r="I338" s="125"/>
      <c r="J338" s="112"/>
      <c r="K338" s="207" t="str">
        <f t="shared" si="20"/>
        <v/>
      </c>
      <c r="L338" s="112"/>
      <c r="M338" s="112"/>
      <c r="N338" s="112"/>
      <c r="O338" s="112"/>
      <c r="P338" s="112"/>
      <c r="Q338" s="125"/>
      <c r="R338" s="112"/>
      <c r="S338" s="112"/>
      <c r="T338" s="112"/>
      <c r="U338" s="112"/>
      <c r="V338" s="112"/>
      <c r="W338" s="112"/>
      <c r="X338" s="112"/>
      <c r="Y338" s="112"/>
      <c r="Z338" s="112"/>
      <c r="AA338" s="112"/>
      <c r="AB338" s="112"/>
      <c r="AC338" s="126"/>
      <c r="AD338" s="239"/>
      <c r="AE338" s="239"/>
      <c r="AF338" s="239"/>
      <c r="AG338" s="239"/>
      <c r="AH338" s="239"/>
      <c r="AI338" s="239"/>
    </row>
    <row r="339" spans="1:35" s="119" customFormat="1" x14ac:dyDescent="0.2">
      <c r="A339" s="124"/>
      <c r="B339" s="112"/>
      <c r="C339" s="207" t="str">
        <f t="shared" si="18"/>
        <v/>
      </c>
      <c r="D339" s="73"/>
      <c r="E339" s="112"/>
      <c r="F339" s="125"/>
      <c r="G339" s="112"/>
      <c r="H339" s="207" t="str">
        <f t="shared" si="19"/>
        <v/>
      </c>
      <c r="I339" s="125"/>
      <c r="J339" s="112"/>
      <c r="K339" s="207" t="str">
        <f t="shared" si="20"/>
        <v/>
      </c>
      <c r="L339" s="112"/>
      <c r="M339" s="112"/>
      <c r="N339" s="112"/>
      <c r="O339" s="112"/>
      <c r="P339" s="112"/>
      <c r="Q339" s="125"/>
      <c r="R339" s="112"/>
      <c r="S339" s="112"/>
      <c r="T339" s="112"/>
      <c r="U339" s="112"/>
      <c r="V339" s="112"/>
      <c r="W339" s="112"/>
      <c r="X339" s="112"/>
      <c r="Y339" s="112"/>
      <c r="Z339" s="112"/>
      <c r="AA339" s="112"/>
      <c r="AB339" s="112"/>
      <c r="AC339" s="126"/>
      <c r="AD339" s="239"/>
      <c r="AE339" s="239"/>
      <c r="AF339" s="239"/>
      <c r="AG339" s="239"/>
      <c r="AH339" s="239"/>
      <c r="AI339" s="239"/>
    </row>
    <row r="340" spans="1:35" s="119" customFormat="1" x14ac:dyDescent="0.2">
      <c r="A340" s="124"/>
      <c r="B340" s="112"/>
      <c r="C340" s="207" t="str">
        <f t="shared" si="18"/>
        <v/>
      </c>
      <c r="D340" s="73"/>
      <c r="E340" s="112"/>
      <c r="F340" s="125"/>
      <c r="G340" s="112"/>
      <c r="H340" s="207" t="str">
        <f t="shared" si="19"/>
        <v/>
      </c>
      <c r="I340" s="125"/>
      <c r="J340" s="112"/>
      <c r="K340" s="207" t="str">
        <f t="shared" si="20"/>
        <v/>
      </c>
      <c r="L340" s="112"/>
      <c r="M340" s="112"/>
      <c r="N340" s="112"/>
      <c r="O340" s="112"/>
      <c r="P340" s="112"/>
      <c r="Q340" s="125"/>
      <c r="R340" s="112"/>
      <c r="S340" s="112"/>
      <c r="T340" s="112"/>
      <c r="U340" s="112"/>
      <c r="V340" s="112"/>
      <c r="W340" s="112"/>
      <c r="X340" s="112"/>
      <c r="Y340" s="112"/>
      <c r="Z340" s="112"/>
      <c r="AA340" s="112"/>
      <c r="AB340" s="112"/>
      <c r="AC340" s="126"/>
      <c r="AD340" s="239"/>
      <c r="AE340" s="239"/>
      <c r="AF340" s="239"/>
      <c r="AG340" s="239"/>
      <c r="AH340" s="239"/>
      <c r="AI340" s="239"/>
    </row>
    <row r="341" spans="1:35" s="119" customFormat="1" x14ac:dyDescent="0.2">
      <c r="A341" s="124"/>
      <c r="B341" s="112"/>
      <c r="C341" s="207" t="str">
        <f t="shared" si="18"/>
        <v/>
      </c>
      <c r="D341" s="73"/>
      <c r="E341" s="112"/>
      <c r="F341" s="125"/>
      <c r="G341" s="112"/>
      <c r="H341" s="207" t="str">
        <f t="shared" si="19"/>
        <v/>
      </c>
      <c r="I341" s="125"/>
      <c r="J341" s="112"/>
      <c r="K341" s="207" t="str">
        <f t="shared" si="20"/>
        <v/>
      </c>
      <c r="L341" s="112"/>
      <c r="M341" s="112"/>
      <c r="N341" s="112"/>
      <c r="O341" s="112"/>
      <c r="P341" s="112"/>
      <c r="Q341" s="125"/>
      <c r="R341" s="112"/>
      <c r="S341" s="112"/>
      <c r="T341" s="112"/>
      <c r="U341" s="112"/>
      <c r="V341" s="112"/>
      <c r="W341" s="112"/>
      <c r="X341" s="112"/>
      <c r="Y341" s="112"/>
      <c r="Z341" s="112"/>
      <c r="AA341" s="112"/>
      <c r="AB341" s="112"/>
      <c r="AC341" s="126"/>
      <c r="AD341" s="239"/>
      <c r="AE341" s="239"/>
      <c r="AF341" s="239"/>
      <c r="AG341" s="239"/>
      <c r="AH341" s="239"/>
      <c r="AI341" s="239"/>
    </row>
    <row r="342" spans="1:35" s="119" customFormat="1" x14ac:dyDescent="0.2">
      <c r="A342" s="124"/>
      <c r="B342" s="112"/>
      <c r="C342" s="207" t="str">
        <f t="shared" si="18"/>
        <v/>
      </c>
      <c r="D342" s="73"/>
      <c r="E342" s="112"/>
      <c r="F342" s="125"/>
      <c r="G342" s="112"/>
      <c r="H342" s="207" t="str">
        <f t="shared" si="19"/>
        <v/>
      </c>
      <c r="I342" s="125"/>
      <c r="J342" s="112"/>
      <c r="K342" s="207" t="str">
        <f t="shared" si="20"/>
        <v/>
      </c>
      <c r="L342" s="112"/>
      <c r="M342" s="112"/>
      <c r="N342" s="112"/>
      <c r="O342" s="112"/>
      <c r="P342" s="112"/>
      <c r="Q342" s="125"/>
      <c r="R342" s="112"/>
      <c r="S342" s="112"/>
      <c r="T342" s="112"/>
      <c r="U342" s="112"/>
      <c r="V342" s="112"/>
      <c r="W342" s="112"/>
      <c r="X342" s="112"/>
      <c r="Y342" s="112"/>
      <c r="Z342" s="112"/>
      <c r="AA342" s="112"/>
      <c r="AB342" s="112"/>
      <c r="AC342" s="126"/>
      <c r="AD342" s="239"/>
      <c r="AE342" s="239"/>
      <c r="AF342" s="239"/>
      <c r="AG342" s="239"/>
      <c r="AH342" s="239"/>
      <c r="AI342" s="239"/>
    </row>
    <row r="343" spans="1:35" s="119" customFormat="1" x14ac:dyDescent="0.2">
      <c r="A343" s="124"/>
      <c r="B343" s="112"/>
      <c r="C343" s="207" t="str">
        <f t="shared" si="18"/>
        <v/>
      </c>
      <c r="D343" s="73"/>
      <c r="E343" s="112"/>
      <c r="F343" s="125"/>
      <c r="G343" s="112"/>
      <c r="H343" s="207" t="str">
        <f t="shared" si="19"/>
        <v/>
      </c>
      <c r="I343" s="125"/>
      <c r="J343" s="112"/>
      <c r="K343" s="207" t="str">
        <f t="shared" si="20"/>
        <v/>
      </c>
      <c r="L343" s="112"/>
      <c r="M343" s="112"/>
      <c r="N343" s="112"/>
      <c r="O343" s="112"/>
      <c r="P343" s="112"/>
      <c r="Q343" s="125"/>
      <c r="R343" s="112"/>
      <c r="S343" s="112"/>
      <c r="T343" s="112"/>
      <c r="U343" s="112"/>
      <c r="V343" s="112"/>
      <c r="W343" s="112"/>
      <c r="X343" s="112"/>
      <c r="Y343" s="112"/>
      <c r="Z343" s="112"/>
      <c r="AA343" s="112"/>
      <c r="AB343" s="112"/>
      <c r="AC343" s="126"/>
      <c r="AD343" s="239"/>
      <c r="AE343" s="239"/>
      <c r="AF343" s="239"/>
      <c r="AG343" s="239"/>
      <c r="AH343" s="239"/>
      <c r="AI343" s="239"/>
    </row>
    <row r="344" spans="1:35" s="119" customFormat="1" x14ac:dyDescent="0.2">
      <c r="A344" s="124"/>
      <c r="B344" s="112"/>
      <c r="C344" s="207" t="str">
        <f t="shared" si="18"/>
        <v/>
      </c>
      <c r="D344" s="73"/>
      <c r="E344" s="112"/>
      <c r="F344" s="125"/>
      <c r="G344" s="112"/>
      <c r="H344" s="207" t="str">
        <f t="shared" si="19"/>
        <v/>
      </c>
      <c r="I344" s="125"/>
      <c r="J344" s="112"/>
      <c r="K344" s="207" t="str">
        <f t="shared" si="20"/>
        <v/>
      </c>
      <c r="L344" s="112"/>
      <c r="M344" s="112"/>
      <c r="N344" s="112"/>
      <c r="O344" s="112"/>
      <c r="P344" s="112"/>
      <c r="Q344" s="125"/>
      <c r="R344" s="112"/>
      <c r="S344" s="112"/>
      <c r="T344" s="112"/>
      <c r="U344" s="112"/>
      <c r="V344" s="112"/>
      <c r="W344" s="112"/>
      <c r="X344" s="112"/>
      <c r="Y344" s="112"/>
      <c r="Z344" s="112"/>
      <c r="AA344" s="112"/>
      <c r="AB344" s="112"/>
      <c r="AC344" s="126"/>
      <c r="AD344" s="239"/>
      <c r="AE344" s="239"/>
      <c r="AF344" s="239"/>
      <c r="AG344" s="239"/>
      <c r="AH344" s="239"/>
      <c r="AI344" s="239"/>
    </row>
    <row r="345" spans="1:35" s="119" customFormat="1" x14ac:dyDescent="0.2">
      <c r="A345" s="124"/>
      <c r="B345" s="112"/>
      <c r="C345" s="207" t="str">
        <f t="shared" si="18"/>
        <v/>
      </c>
      <c r="D345" s="73"/>
      <c r="E345" s="112"/>
      <c r="F345" s="125"/>
      <c r="G345" s="112"/>
      <c r="H345" s="207" t="str">
        <f t="shared" si="19"/>
        <v/>
      </c>
      <c r="I345" s="125"/>
      <c r="J345" s="112"/>
      <c r="K345" s="207" t="str">
        <f t="shared" si="20"/>
        <v/>
      </c>
      <c r="L345" s="112"/>
      <c r="M345" s="112"/>
      <c r="N345" s="112"/>
      <c r="O345" s="112"/>
      <c r="P345" s="112"/>
      <c r="Q345" s="125"/>
      <c r="R345" s="112"/>
      <c r="S345" s="112"/>
      <c r="T345" s="112"/>
      <c r="U345" s="112"/>
      <c r="V345" s="112"/>
      <c r="W345" s="112"/>
      <c r="X345" s="112"/>
      <c r="Y345" s="112"/>
      <c r="Z345" s="112"/>
      <c r="AA345" s="112"/>
      <c r="AB345" s="112"/>
      <c r="AC345" s="126"/>
      <c r="AD345" s="239"/>
      <c r="AE345" s="239"/>
      <c r="AF345" s="239"/>
      <c r="AG345" s="239"/>
      <c r="AH345" s="239"/>
      <c r="AI345" s="239"/>
    </row>
    <row r="346" spans="1:35" s="119" customFormat="1" x14ac:dyDescent="0.2">
      <c r="A346" s="124"/>
      <c r="B346" s="112"/>
      <c r="C346" s="207" t="str">
        <f t="shared" si="18"/>
        <v/>
      </c>
      <c r="D346" s="73"/>
      <c r="E346" s="112"/>
      <c r="F346" s="125"/>
      <c r="G346" s="112"/>
      <c r="H346" s="207" t="str">
        <f t="shared" si="19"/>
        <v/>
      </c>
      <c r="I346" s="125"/>
      <c r="J346" s="112"/>
      <c r="K346" s="207" t="str">
        <f t="shared" si="20"/>
        <v/>
      </c>
      <c r="L346" s="112"/>
      <c r="M346" s="112"/>
      <c r="N346" s="112"/>
      <c r="O346" s="112"/>
      <c r="P346" s="112"/>
      <c r="Q346" s="125"/>
      <c r="R346" s="112"/>
      <c r="S346" s="112"/>
      <c r="T346" s="112"/>
      <c r="U346" s="112"/>
      <c r="V346" s="112"/>
      <c r="W346" s="112"/>
      <c r="X346" s="112"/>
      <c r="Y346" s="112"/>
      <c r="Z346" s="112"/>
      <c r="AA346" s="112"/>
      <c r="AB346" s="112"/>
      <c r="AC346" s="126"/>
      <c r="AD346" s="239"/>
      <c r="AE346" s="239"/>
      <c r="AF346" s="239"/>
      <c r="AG346" s="239"/>
      <c r="AH346" s="239"/>
      <c r="AI346" s="239"/>
    </row>
    <row r="347" spans="1:35" s="119" customFormat="1" x14ac:dyDescent="0.2">
      <c r="A347" s="124"/>
      <c r="B347" s="112"/>
      <c r="C347" s="207" t="str">
        <f t="shared" si="18"/>
        <v/>
      </c>
      <c r="D347" s="73"/>
      <c r="E347" s="112"/>
      <c r="F347" s="125"/>
      <c r="G347" s="112"/>
      <c r="H347" s="207" t="str">
        <f t="shared" si="19"/>
        <v/>
      </c>
      <c r="I347" s="125"/>
      <c r="J347" s="112"/>
      <c r="K347" s="207" t="str">
        <f t="shared" si="20"/>
        <v/>
      </c>
      <c r="L347" s="112"/>
      <c r="M347" s="112"/>
      <c r="N347" s="112"/>
      <c r="O347" s="112"/>
      <c r="P347" s="112"/>
      <c r="Q347" s="125"/>
      <c r="R347" s="112"/>
      <c r="S347" s="112"/>
      <c r="T347" s="112"/>
      <c r="U347" s="112"/>
      <c r="V347" s="112"/>
      <c r="W347" s="112"/>
      <c r="X347" s="112"/>
      <c r="Y347" s="112"/>
      <c r="Z347" s="112"/>
      <c r="AA347" s="112"/>
      <c r="AB347" s="112"/>
      <c r="AC347" s="126"/>
      <c r="AD347" s="239"/>
      <c r="AE347" s="239"/>
      <c r="AF347" s="239"/>
      <c r="AG347" s="239"/>
      <c r="AH347" s="239"/>
      <c r="AI347" s="239"/>
    </row>
    <row r="348" spans="1:35" s="119" customFormat="1" x14ac:dyDescent="0.2">
      <c r="A348" s="124"/>
      <c r="B348" s="112"/>
      <c r="C348" s="207" t="str">
        <f t="shared" si="18"/>
        <v/>
      </c>
      <c r="D348" s="73"/>
      <c r="E348" s="112"/>
      <c r="F348" s="125"/>
      <c r="G348" s="112"/>
      <c r="H348" s="207" t="str">
        <f t="shared" si="19"/>
        <v/>
      </c>
      <c r="I348" s="125"/>
      <c r="J348" s="112"/>
      <c r="K348" s="207" t="str">
        <f t="shared" si="20"/>
        <v/>
      </c>
      <c r="L348" s="112"/>
      <c r="M348" s="112"/>
      <c r="N348" s="112"/>
      <c r="O348" s="112"/>
      <c r="P348" s="112"/>
      <c r="Q348" s="125"/>
      <c r="R348" s="112"/>
      <c r="S348" s="112"/>
      <c r="T348" s="112"/>
      <c r="U348" s="112"/>
      <c r="V348" s="112"/>
      <c r="W348" s="112"/>
      <c r="X348" s="112"/>
      <c r="Y348" s="112"/>
      <c r="Z348" s="112"/>
      <c r="AA348" s="112"/>
      <c r="AB348" s="112"/>
      <c r="AC348" s="126"/>
      <c r="AD348" s="239"/>
      <c r="AE348" s="239"/>
      <c r="AF348" s="239"/>
      <c r="AG348" s="239"/>
      <c r="AH348" s="239"/>
      <c r="AI348" s="239"/>
    </row>
    <row r="349" spans="1:35" s="119" customFormat="1" x14ac:dyDescent="0.2">
      <c r="A349" s="124"/>
      <c r="B349" s="112"/>
      <c r="C349" s="207" t="str">
        <f t="shared" si="18"/>
        <v/>
      </c>
      <c r="D349" s="73"/>
      <c r="E349" s="112"/>
      <c r="F349" s="125"/>
      <c r="G349" s="112"/>
      <c r="H349" s="207" t="str">
        <f t="shared" si="19"/>
        <v/>
      </c>
      <c r="I349" s="125"/>
      <c r="J349" s="112"/>
      <c r="K349" s="207" t="str">
        <f t="shared" si="20"/>
        <v/>
      </c>
      <c r="L349" s="112"/>
      <c r="M349" s="112"/>
      <c r="N349" s="112"/>
      <c r="O349" s="112"/>
      <c r="P349" s="112"/>
      <c r="Q349" s="125"/>
      <c r="R349" s="112"/>
      <c r="S349" s="112"/>
      <c r="T349" s="112"/>
      <c r="U349" s="112"/>
      <c r="V349" s="112"/>
      <c r="W349" s="112"/>
      <c r="X349" s="112"/>
      <c r="Y349" s="112"/>
      <c r="Z349" s="112"/>
      <c r="AA349" s="112"/>
      <c r="AB349" s="112"/>
      <c r="AC349" s="126"/>
      <c r="AD349" s="239"/>
      <c r="AE349" s="239"/>
      <c r="AF349" s="239"/>
      <c r="AG349" s="239"/>
      <c r="AH349" s="239"/>
      <c r="AI349" s="239"/>
    </row>
    <row r="350" spans="1:35" s="119" customFormat="1" x14ac:dyDescent="0.2">
      <c r="A350" s="124"/>
      <c r="B350" s="112"/>
      <c r="C350" s="207" t="str">
        <f t="shared" si="18"/>
        <v/>
      </c>
      <c r="D350" s="73"/>
      <c r="E350" s="112"/>
      <c r="F350" s="125"/>
      <c r="G350" s="112"/>
      <c r="H350" s="207" t="str">
        <f t="shared" si="19"/>
        <v/>
      </c>
      <c r="I350" s="125"/>
      <c r="J350" s="112"/>
      <c r="K350" s="207" t="str">
        <f t="shared" si="20"/>
        <v/>
      </c>
      <c r="L350" s="112"/>
      <c r="M350" s="112"/>
      <c r="N350" s="112"/>
      <c r="O350" s="112"/>
      <c r="P350" s="112"/>
      <c r="Q350" s="125"/>
      <c r="R350" s="112"/>
      <c r="S350" s="112"/>
      <c r="T350" s="112"/>
      <c r="U350" s="112"/>
      <c r="V350" s="112"/>
      <c r="W350" s="112"/>
      <c r="X350" s="112"/>
      <c r="Y350" s="112"/>
      <c r="Z350" s="112"/>
      <c r="AA350" s="112"/>
      <c r="AB350" s="112"/>
      <c r="AC350" s="126"/>
      <c r="AD350" s="239"/>
      <c r="AE350" s="239"/>
      <c r="AF350" s="239"/>
      <c r="AG350" s="239"/>
      <c r="AH350" s="239"/>
      <c r="AI350" s="239"/>
    </row>
    <row r="351" spans="1:35" s="119" customFormat="1" x14ac:dyDescent="0.2">
      <c r="A351" s="124"/>
      <c r="B351" s="112"/>
      <c r="C351" s="207" t="str">
        <f t="shared" si="18"/>
        <v/>
      </c>
      <c r="D351" s="73"/>
      <c r="E351" s="112"/>
      <c r="F351" s="125"/>
      <c r="G351" s="112"/>
      <c r="H351" s="207" t="str">
        <f t="shared" si="19"/>
        <v/>
      </c>
      <c r="I351" s="125"/>
      <c r="J351" s="112"/>
      <c r="K351" s="207" t="str">
        <f t="shared" si="20"/>
        <v/>
      </c>
      <c r="L351" s="112"/>
      <c r="M351" s="112"/>
      <c r="N351" s="112"/>
      <c r="O351" s="112"/>
      <c r="P351" s="112"/>
      <c r="Q351" s="125"/>
      <c r="R351" s="112"/>
      <c r="S351" s="112"/>
      <c r="T351" s="112"/>
      <c r="U351" s="112"/>
      <c r="V351" s="112"/>
      <c r="W351" s="112"/>
      <c r="X351" s="112"/>
      <c r="Y351" s="112"/>
      <c r="Z351" s="112"/>
      <c r="AA351" s="112"/>
      <c r="AB351" s="112"/>
      <c r="AC351" s="126"/>
      <c r="AD351" s="239"/>
      <c r="AE351" s="239"/>
      <c r="AF351" s="239"/>
      <c r="AG351" s="239"/>
      <c r="AH351" s="239"/>
      <c r="AI351" s="239"/>
    </row>
    <row r="352" spans="1:35" s="119" customFormat="1" x14ac:dyDescent="0.2">
      <c r="A352" s="124"/>
      <c r="B352" s="112"/>
      <c r="C352" s="207" t="str">
        <f t="shared" si="18"/>
        <v/>
      </c>
      <c r="D352" s="73"/>
      <c r="E352" s="112"/>
      <c r="F352" s="125"/>
      <c r="G352" s="112"/>
      <c r="H352" s="207" t="str">
        <f t="shared" si="19"/>
        <v/>
      </c>
      <c r="I352" s="125"/>
      <c r="J352" s="112"/>
      <c r="K352" s="207" t="str">
        <f t="shared" si="20"/>
        <v/>
      </c>
      <c r="L352" s="112"/>
      <c r="M352" s="112"/>
      <c r="N352" s="112"/>
      <c r="O352" s="112"/>
      <c r="P352" s="112"/>
      <c r="Q352" s="125"/>
      <c r="R352" s="112"/>
      <c r="S352" s="112"/>
      <c r="T352" s="112"/>
      <c r="U352" s="112"/>
      <c r="V352" s="112"/>
      <c r="W352" s="112"/>
      <c r="X352" s="112"/>
      <c r="Y352" s="112"/>
      <c r="Z352" s="112"/>
      <c r="AA352" s="112"/>
      <c r="AB352" s="112"/>
      <c r="AC352" s="126"/>
      <c r="AD352" s="239"/>
      <c r="AE352" s="239"/>
      <c r="AF352" s="239"/>
      <c r="AG352" s="239"/>
      <c r="AH352" s="239"/>
      <c r="AI352" s="239"/>
    </row>
    <row r="353" spans="1:35" s="119" customFormat="1" x14ac:dyDescent="0.2">
      <c r="A353" s="124"/>
      <c r="B353" s="112"/>
      <c r="C353" s="207" t="str">
        <f t="shared" si="18"/>
        <v/>
      </c>
      <c r="D353" s="73"/>
      <c r="E353" s="112"/>
      <c r="F353" s="125"/>
      <c r="G353" s="112"/>
      <c r="H353" s="207" t="str">
        <f t="shared" si="19"/>
        <v/>
      </c>
      <c r="I353" s="125"/>
      <c r="J353" s="112"/>
      <c r="K353" s="207" t="str">
        <f t="shared" si="20"/>
        <v/>
      </c>
      <c r="L353" s="112"/>
      <c r="M353" s="112"/>
      <c r="N353" s="112"/>
      <c r="O353" s="112"/>
      <c r="P353" s="112"/>
      <c r="Q353" s="125"/>
      <c r="R353" s="112"/>
      <c r="S353" s="112"/>
      <c r="T353" s="112"/>
      <c r="U353" s="112"/>
      <c r="V353" s="112"/>
      <c r="W353" s="112"/>
      <c r="X353" s="112"/>
      <c r="Y353" s="112"/>
      <c r="Z353" s="112"/>
      <c r="AA353" s="112"/>
      <c r="AB353" s="112"/>
      <c r="AC353" s="126"/>
      <c r="AD353" s="239"/>
      <c r="AE353" s="239"/>
      <c r="AF353" s="239"/>
      <c r="AG353" s="239"/>
      <c r="AH353" s="239"/>
      <c r="AI353" s="239"/>
    </row>
    <row r="354" spans="1:35" s="119" customFormat="1" x14ac:dyDescent="0.2">
      <c r="A354" s="124"/>
      <c r="B354" s="112"/>
      <c r="C354" s="207" t="str">
        <f t="shared" si="18"/>
        <v/>
      </c>
      <c r="D354" s="73"/>
      <c r="E354" s="112"/>
      <c r="F354" s="125"/>
      <c r="G354" s="112"/>
      <c r="H354" s="207" t="str">
        <f t="shared" si="19"/>
        <v/>
      </c>
      <c r="I354" s="125"/>
      <c r="J354" s="112"/>
      <c r="K354" s="207" t="str">
        <f t="shared" si="20"/>
        <v/>
      </c>
      <c r="L354" s="112"/>
      <c r="M354" s="112"/>
      <c r="N354" s="112"/>
      <c r="O354" s="112"/>
      <c r="P354" s="112"/>
      <c r="Q354" s="125"/>
      <c r="R354" s="112"/>
      <c r="S354" s="112"/>
      <c r="T354" s="112"/>
      <c r="U354" s="112"/>
      <c r="V354" s="112"/>
      <c r="W354" s="112"/>
      <c r="X354" s="112"/>
      <c r="Y354" s="112"/>
      <c r="Z354" s="112"/>
      <c r="AA354" s="112"/>
      <c r="AB354" s="112"/>
      <c r="AC354" s="126"/>
      <c r="AD354" s="239"/>
      <c r="AE354" s="239"/>
      <c r="AF354" s="239"/>
      <c r="AG354" s="239"/>
      <c r="AH354" s="239"/>
      <c r="AI354" s="239"/>
    </row>
    <row r="355" spans="1:35" s="119" customFormat="1" x14ac:dyDescent="0.2">
      <c r="A355" s="124"/>
      <c r="B355" s="112"/>
      <c r="C355" s="207" t="str">
        <f t="shared" si="18"/>
        <v/>
      </c>
      <c r="D355" s="73"/>
      <c r="E355" s="112"/>
      <c r="F355" s="125"/>
      <c r="G355" s="112"/>
      <c r="H355" s="207" t="str">
        <f t="shared" si="19"/>
        <v/>
      </c>
      <c r="I355" s="125"/>
      <c r="J355" s="112"/>
      <c r="K355" s="207" t="str">
        <f t="shared" si="20"/>
        <v/>
      </c>
      <c r="L355" s="112"/>
      <c r="M355" s="112"/>
      <c r="N355" s="112"/>
      <c r="O355" s="112"/>
      <c r="P355" s="112"/>
      <c r="Q355" s="125"/>
      <c r="R355" s="112"/>
      <c r="S355" s="112"/>
      <c r="T355" s="112"/>
      <c r="U355" s="112"/>
      <c r="V355" s="112"/>
      <c r="W355" s="112"/>
      <c r="X355" s="112"/>
      <c r="Y355" s="112"/>
      <c r="Z355" s="112"/>
      <c r="AA355" s="112"/>
      <c r="AB355" s="112"/>
      <c r="AC355" s="126"/>
      <c r="AD355" s="239"/>
      <c r="AE355" s="239"/>
      <c r="AF355" s="239"/>
      <c r="AG355" s="239"/>
      <c r="AH355" s="239"/>
      <c r="AI355" s="239"/>
    </row>
    <row r="356" spans="1:35" s="119" customFormat="1" x14ac:dyDescent="0.2">
      <c r="A356" s="124"/>
      <c r="B356" s="112"/>
      <c r="C356" s="207" t="str">
        <f t="shared" si="18"/>
        <v/>
      </c>
      <c r="D356" s="73"/>
      <c r="E356" s="112"/>
      <c r="F356" s="125"/>
      <c r="G356" s="112"/>
      <c r="H356" s="207" t="str">
        <f t="shared" si="19"/>
        <v/>
      </c>
      <c r="I356" s="125"/>
      <c r="J356" s="112"/>
      <c r="K356" s="207" t="str">
        <f t="shared" si="20"/>
        <v/>
      </c>
      <c r="L356" s="112"/>
      <c r="M356" s="112"/>
      <c r="N356" s="112"/>
      <c r="O356" s="112"/>
      <c r="P356" s="112"/>
      <c r="Q356" s="125"/>
      <c r="R356" s="112"/>
      <c r="S356" s="112"/>
      <c r="T356" s="112"/>
      <c r="U356" s="112"/>
      <c r="V356" s="112"/>
      <c r="W356" s="112"/>
      <c r="X356" s="112"/>
      <c r="Y356" s="112"/>
      <c r="Z356" s="112"/>
      <c r="AA356" s="112"/>
      <c r="AB356" s="112"/>
      <c r="AC356" s="126"/>
      <c r="AD356" s="239"/>
      <c r="AE356" s="239"/>
      <c r="AF356" s="239"/>
      <c r="AG356" s="239"/>
      <c r="AH356" s="239"/>
      <c r="AI356" s="239"/>
    </row>
    <row r="357" spans="1:35" s="119" customFormat="1" x14ac:dyDescent="0.2">
      <c r="A357" s="124"/>
      <c r="B357" s="112"/>
      <c r="C357" s="207" t="str">
        <f t="shared" si="18"/>
        <v/>
      </c>
      <c r="D357" s="73"/>
      <c r="E357" s="112"/>
      <c r="F357" s="125"/>
      <c r="G357" s="112"/>
      <c r="H357" s="207" t="str">
        <f t="shared" si="19"/>
        <v/>
      </c>
      <c r="I357" s="125"/>
      <c r="J357" s="112"/>
      <c r="K357" s="207" t="str">
        <f t="shared" si="20"/>
        <v/>
      </c>
      <c r="L357" s="112"/>
      <c r="M357" s="112"/>
      <c r="N357" s="112"/>
      <c r="O357" s="112"/>
      <c r="P357" s="112"/>
      <c r="Q357" s="125"/>
      <c r="R357" s="112"/>
      <c r="S357" s="112"/>
      <c r="T357" s="112"/>
      <c r="U357" s="112"/>
      <c r="V357" s="112"/>
      <c r="W357" s="112"/>
      <c r="X357" s="112"/>
      <c r="Y357" s="112"/>
      <c r="Z357" s="112"/>
      <c r="AA357" s="112"/>
      <c r="AB357" s="112"/>
      <c r="AC357" s="126"/>
      <c r="AD357" s="239"/>
      <c r="AE357" s="239"/>
      <c r="AF357" s="239"/>
      <c r="AG357" s="239"/>
      <c r="AH357" s="239"/>
      <c r="AI357" s="239"/>
    </row>
    <row r="358" spans="1:35" s="119" customFormat="1" x14ac:dyDescent="0.2">
      <c r="A358" s="124"/>
      <c r="B358" s="112"/>
      <c r="C358" s="207" t="str">
        <f t="shared" si="18"/>
        <v/>
      </c>
      <c r="D358" s="73"/>
      <c r="E358" s="112"/>
      <c r="F358" s="125"/>
      <c r="G358" s="112"/>
      <c r="H358" s="207" t="str">
        <f t="shared" si="19"/>
        <v/>
      </c>
      <c r="I358" s="125"/>
      <c r="J358" s="112"/>
      <c r="K358" s="207" t="str">
        <f t="shared" si="20"/>
        <v/>
      </c>
      <c r="L358" s="112"/>
      <c r="M358" s="112"/>
      <c r="N358" s="112"/>
      <c r="O358" s="112"/>
      <c r="P358" s="112"/>
      <c r="Q358" s="125"/>
      <c r="R358" s="112"/>
      <c r="S358" s="112"/>
      <c r="T358" s="112"/>
      <c r="U358" s="112"/>
      <c r="V358" s="112"/>
      <c r="W358" s="112"/>
      <c r="X358" s="112"/>
      <c r="Y358" s="112"/>
      <c r="Z358" s="112"/>
      <c r="AA358" s="112"/>
      <c r="AB358" s="112"/>
      <c r="AC358" s="126"/>
      <c r="AD358" s="239"/>
      <c r="AE358" s="239"/>
      <c r="AF358" s="239"/>
      <c r="AG358" s="239"/>
      <c r="AH358" s="239"/>
      <c r="AI358" s="239"/>
    </row>
    <row r="359" spans="1:35" s="119" customFormat="1" x14ac:dyDescent="0.2">
      <c r="A359" s="124"/>
      <c r="B359" s="112"/>
      <c r="C359" s="207" t="str">
        <f t="shared" si="18"/>
        <v/>
      </c>
      <c r="D359" s="73"/>
      <c r="E359" s="112"/>
      <c r="F359" s="125"/>
      <c r="G359" s="112"/>
      <c r="H359" s="207" t="str">
        <f t="shared" si="19"/>
        <v/>
      </c>
      <c r="I359" s="125"/>
      <c r="J359" s="112"/>
      <c r="K359" s="207" t="str">
        <f t="shared" si="20"/>
        <v/>
      </c>
      <c r="L359" s="112"/>
      <c r="M359" s="112"/>
      <c r="N359" s="112"/>
      <c r="O359" s="112"/>
      <c r="P359" s="112"/>
      <c r="Q359" s="125"/>
      <c r="R359" s="112"/>
      <c r="S359" s="112"/>
      <c r="T359" s="112"/>
      <c r="U359" s="112"/>
      <c r="V359" s="112"/>
      <c r="W359" s="112"/>
      <c r="X359" s="112"/>
      <c r="Y359" s="112"/>
      <c r="Z359" s="112"/>
      <c r="AA359" s="112"/>
      <c r="AB359" s="112"/>
      <c r="AC359" s="126"/>
      <c r="AD359" s="239"/>
      <c r="AE359" s="239"/>
      <c r="AF359" s="239"/>
      <c r="AG359" s="239"/>
      <c r="AH359" s="239"/>
      <c r="AI359" s="239"/>
    </row>
    <row r="360" spans="1:35" s="119" customFormat="1" x14ac:dyDescent="0.2">
      <c r="A360" s="124"/>
      <c r="B360" s="112"/>
      <c r="C360" s="207" t="str">
        <f t="shared" si="18"/>
        <v/>
      </c>
      <c r="D360" s="73"/>
      <c r="E360" s="112"/>
      <c r="F360" s="125"/>
      <c r="G360" s="112"/>
      <c r="H360" s="207" t="str">
        <f t="shared" si="19"/>
        <v/>
      </c>
      <c r="I360" s="125"/>
      <c r="J360" s="112"/>
      <c r="K360" s="207" t="str">
        <f t="shared" si="20"/>
        <v/>
      </c>
      <c r="L360" s="112"/>
      <c r="M360" s="112"/>
      <c r="N360" s="112"/>
      <c r="O360" s="112"/>
      <c r="P360" s="112"/>
      <c r="Q360" s="125"/>
      <c r="R360" s="112"/>
      <c r="S360" s="112"/>
      <c r="T360" s="112"/>
      <c r="U360" s="112"/>
      <c r="V360" s="112"/>
      <c r="W360" s="112"/>
      <c r="X360" s="112"/>
      <c r="Y360" s="112"/>
      <c r="Z360" s="112"/>
      <c r="AA360" s="112"/>
      <c r="AB360" s="112"/>
      <c r="AC360" s="126"/>
      <c r="AD360" s="239"/>
      <c r="AE360" s="239"/>
      <c r="AF360" s="239"/>
      <c r="AG360" s="239"/>
      <c r="AH360" s="239"/>
      <c r="AI360" s="239"/>
    </row>
    <row r="361" spans="1:35" s="119" customFormat="1" x14ac:dyDescent="0.2">
      <c r="A361" s="124"/>
      <c r="B361" s="112"/>
      <c r="C361" s="207" t="str">
        <f t="shared" si="18"/>
        <v/>
      </c>
      <c r="D361" s="73"/>
      <c r="E361" s="112"/>
      <c r="F361" s="125"/>
      <c r="G361" s="112"/>
      <c r="H361" s="207" t="str">
        <f t="shared" si="19"/>
        <v/>
      </c>
      <c r="I361" s="125"/>
      <c r="J361" s="112"/>
      <c r="K361" s="207" t="str">
        <f t="shared" si="20"/>
        <v/>
      </c>
      <c r="L361" s="112"/>
      <c r="M361" s="112"/>
      <c r="N361" s="112"/>
      <c r="O361" s="112"/>
      <c r="P361" s="112"/>
      <c r="Q361" s="125"/>
      <c r="R361" s="112"/>
      <c r="S361" s="112"/>
      <c r="T361" s="112"/>
      <c r="U361" s="112"/>
      <c r="V361" s="112"/>
      <c r="W361" s="112"/>
      <c r="X361" s="112"/>
      <c r="Y361" s="112"/>
      <c r="Z361" s="112"/>
      <c r="AA361" s="112"/>
      <c r="AB361" s="112"/>
      <c r="AC361" s="126"/>
      <c r="AD361" s="239"/>
      <c r="AE361" s="239"/>
      <c r="AF361" s="239"/>
      <c r="AG361" s="239"/>
      <c r="AH361" s="239"/>
      <c r="AI361" s="239"/>
    </row>
    <row r="362" spans="1:35" s="119" customFormat="1" x14ac:dyDescent="0.2">
      <c r="A362" s="124"/>
      <c r="B362" s="112"/>
      <c r="C362" s="207" t="str">
        <f t="shared" si="18"/>
        <v/>
      </c>
      <c r="D362" s="73"/>
      <c r="E362" s="112"/>
      <c r="F362" s="125"/>
      <c r="G362" s="112"/>
      <c r="H362" s="207" t="str">
        <f t="shared" si="19"/>
        <v/>
      </c>
      <c r="I362" s="125"/>
      <c r="J362" s="112"/>
      <c r="K362" s="207" t="str">
        <f t="shared" si="20"/>
        <v/>
      </c>
      <c r="L362" s="112"/>
      <c r="M362" s="112"/>
      <c r="N362" s="112"/>
      <c r="O362" s="112"/>
      <c r="P362" s="112"/>
      <c r="Q362" s="125"/>
      <c r="R362" s="112"/>
      <c r="S362" s="112"/>
      <c r="T362" s="112"/>
      <c r="U362" s="112"/>
      <c r="V362" s="112"/>
      <c r="W362" s="112"/>
      <c r="X362" s="112"/>
      <c r="Y362" s="112"/>
      <c r="Z362" s="112"/>
      <c r="AA362" s="112"/>
      <c r="AB362" s="112"/>
      <c r="AC362" s="126"/>
      <c r="AD362" s="239"/>
      <c r="AE362" s="239"/>
      <c r="AF362" s="239"/>
      <c r="AG362" s="239"/>
      <c r="AH362" s="239"/>
      <c r="AI362" s="239"/>
    </row>
    <row r="363" spans="1:35" s="119" customFormat="1" x14ac:dyDescent="0.2">
      <c r="A363" s="124"/>
      <c r="B363" s="112"/>
      <c r="C363" s="207" t="str">
        <f t="shared" si="18"/>
        <v/>
      </c>
      <c r="D363" s="73"/>
      <c r="E363" s="112"/>
      <c r="F363" s="125"/>
      <c r="G363" s="112"/>
      <c r="H363" s="207" t="str">
        <f t="shared" si="19"/>
        <v/>
      </c>
      <c r="I363" s="125"/>
      <c r="J363" s="112"/>
      <c r="K363" s="207" t="str">
        <f t="shared" si="20"/>
        <v/>
      </c>
      <c r="L363" s="112"/>
      <c r="M363" s="112"/>
      <c r="N363" s="112"/>
      <c r="O363" s="112"/>
      <c r="P363" s="112"/>
      <c r="Q363" s="125"/>
      <c r="R363" s="112"/>
      <c r="S363" s="112"/>
      <c r="T363" s="112"/>
      <c r="U363" s="112"/>
      <c r="V363" s="112"/>
      <c r="W363" s="112"/>
      <c r="X363" s="112"/>
      <c r="Y363" s="112"/>
      <c r="Z363" s="112"/>
      <c r="AA363" s="112"/>
      <c r="AB363" s="112"/>
      <c r="AC363" s="126"/>
      <c r="AD363" s="239"/>
      <c r="AE363" s="239"/>
      <c r="AF363" s="239"/>
      <c r="AG363" s="239"/>
      <c r="AH363" s="239"/>
      <c r="AI363" s="239"/>
    </row>
    <row r="364" spans="1:35" s="119" customFormat="1" x14ac:dyDescent="0.2">
      <c r="A364" s="124"/>
      <c r="B364" s="112"/>
      <c r="C364" s="207" t="str">
        <f t="shared" si="18"/>
        <v/>
      </c>
      <c r="D364" s="73"/>
      <c r="E364" s="112"/>
      <c r="F364" s="125"/>
      <c r="G364" s="112"/>
      <c r="H364" s="207" t="str">
        <f t="shared" si="19"/>
        <v/>
      </c>
      <c r="I364" s="125"/>
      <c r="J364" s="112"/>
      <c r="K364" s="207" t="str">
        <f t="shared" si="20"/>
        <v/>
      </c>
      <c r="L364" s="112"/>
      <c r="M364" s="112"/>
      <c r="N364" s="112"/>
      <c r="O364" s="112"/>
      <c r="P364" s="112"/>
      <c r="Q364" s="125"/>
      <c r="R364" s="112"/>
      <c r="S364" s="112"/>
      <c r="T364" s="112"/>
      <c r="U364" s="112"/>
      <c r="V364" s="112"/>
      <c r="W364" s="112"/>
      <c r="X364" s="112"/>
      <c r="Y364" s="112"/>
      <c r="Z364" s="112"/>
      <c r="AA364" s="112"/>
      <c r="AB364" s="112"/>
      <c r="AC364" s="126"/>
      <c r="AD364" s="239"/>
      <c r="AE364" s="239"/>
      <c r="AF364" s="239"/>
      <c r="AG364" s="239"/>
      <c r="AH364" s="239"/>
      <c r="AI364" s="239"/>
    </row>
    <row r="365" spans="1:35" s="119" customFormat="1" x14ac:dyDescent="0.2">
      <c r="A365" s="124"/>
      <c r="B365" s="112"/>
      <c r="C365" s="207" t="str">
        <f t="shared" si="18"/>
        <v/>
      </c>
      <c r="D365" s="73"/>
      <c r="E365" s="112"/>
      <c r="F365" s="125"/>
      <c r="G365" s="112"/>
      <c r="H365" s="207" t="str">
        <f t="shared" si="19"/>
        <v/>
      </c>
      <c r="I365" s="125"/>
      <c r="J365" s="112"/>
      <c r="K365" s="207" t="str">
        <f t="shared" si="20"/>
        <v/>
      </c>
      <c r="L365" s="112"/>
      <c r="M365" s="112"/>
      <c r="N365" s="112"/>
      <c r="O365" s="112"/>
      <c r="P365" s="112"/>
      <c r="Q365" s="125"/>
      <c r="R365" s="112"/>
      <c r="S365" s="112"/>
      <c r="T365" s="112"/>
      <c r="U365" s="112"/>
      <c r="V365" s="112"/>
      <c r="W365" s="112"/>
      <c r="X365" s="112"/>
      <c r="Y365" s="112"/>
      <c r="Z365" s="112"/>
      <c r="AA365" s="112"/>
      <c r="AB365" s="112"/>
      <c r="AC365" s="126"/>
      <c r="AD365" s="239"/>
      <c r="AE365" s="239"/>
      <c r="AF365" s="239"/>
      <c r="AG365" s="239"/>
      <c r="AH365" s="239"/>
      <c r="AI365" s="239"/>
    </row>
    <row r="366" spans="1:35" s="119" customFormat="1" x14ac:dyDescent="0.2">
      <c r="A366" s="124"/>
      <c r="B366" s="112"/>
      <c r="C366" s="207" t="str">
        <f t="shared" si="18"/>
        <v/>
      </c>
      <c r="D366" s="73"/>
      <c r="E366" s="112"/>
      <c r="F366" s="125"/>
      <c r="G366" s="112"/>
      <c r="H366" s="207" t="str">
        <f t="shared" si="19"/>
        <v/>
      </c>
      <c r="I366" s="125"/>
      <c r="J366" s="112"/>
      <c r="K366" s="207" t="str">
        <f t="shared" si="20"/>
        <v/>
      </c>
      <c r="L366" s="112"/>
      <c r="M366" s="112"/>
      <c r="N366" s="112"/>
      <c r="O366" s="112"/>
      <c r="P366" s="112"/>
      <c r="Q366" s="125"/>
      <c r="R366" s="112"/>
      <c r="S366" s="112"/>
      <c r="T366" s="112"/>
      <c r="U366" s="112"/>
      <c r="V366" s="112"/>
      <c r="W366" s="112"/>
      <c r="X366" s="112"/>
      <c r="Y366" s="112"/>
      <c r="Z366" s="112"/>
      <c r="AA366" s="112"/>
      <c r="AB366" s="112"/>
      <c r="AC366" s="126"/>
      <c r="AD366" s="239"/>
      <c r="AE366" s="239"/>
      <c r="AF366" s="239"/>
      <c r="AG366" s="239"/>
      <c r="AH366" s="239"/>
      <c r="AI366" s="239"/>
    </row>
    <row r="367" spans="1:35" s="119" customFormat="1" x14ac:dyDescent="0.2">
      <c r="A367" s="124"/>
      <c r="B367" s="112"/>
      <c r="C367" s="207" t="str">
        <f t="shared" si="18"/>
        <v/>
      </c>
      <c r="D367" s="73"/>
      <c r="E367" s="112"/>
      <c r="F367" s="125"/>
      <c r="G367" s="112"/>
      <c r="H367" s="207" t="str">
        <f t="shared" si="19"/>
        <v/>
      </c>
      <c r="I367" s="125"/>
      <c r="J367" s="112"/>
      <c r="K367" s="207" t="str">
        <f t="shared" si="20"/>
        <v/>
      </c>
      <c r="L367" s="112"/>
      <c r="M367" s="112"/>
      <c r="N367" s="112"/>
      <c r="O367" s="112"/>
      <c r="P367" s="112"/>
      <c r="Q367" s="125"/>
      <c r="R367" s="112"/>
      <c r="S367" s="112"/>
      <c r="T367" s="112"/>
      <c r="U367" s="112"/>
      <c r="V367" s="112"/>
      <c r="W367" s="112"/>
      <c r="X367" s="112"/>
      <c r="Y367" s="112"/>
      <c r="Z367" s="112"/>
      <c r="AA367" s="112"/>
      <c r="AB367" s="112"/>
      <c r="AC367" s="126"/>
      <c r="AD367" s="239"/>
      <c r="AE367" s="239"/>
      <c r="AF367" s="239"/>
      <c r="AG367" s="239"/>
      <c r="AH367" s="239"/>
      <c r="AI367" s="239"/>
    </row>
    <row r="368" spans="1:35" s="119" customFormat="1" x14ac:dyDescent="0.2">
      <c r="A368" s="124"/>
      <c r="B368" s="112"/>
      <c r="C368" s="207" t="str">
        <f t="shared" si="18"/>
        <v/>
      </c>
      <c r="D368" s="73"/>
      <c r="E368" s="112"/>
      <c r="F368" s="125"/>
      <c r="G368" s="112"/>
      <c r="H368" s="207" t="str">
        <f t="shared" si="19"/>
        <v/>
      </c>
      <c r="I368" s="125"/>
      <c r="J368" s="112"/>
      <c r="K368" s="207" t="str">
        <f t="shared" si="20"/>
        <v/>
      </c>
      <c r="L368" s="112"/>
      <c r="M368" s="112"/>
      <c r="N368" s="112"/>
      <c r="O368" s="112"/>
      <c r="P368" s="112"/>
      <c r="Q368" s="125"/>
      <c r="R368" s="112"/>
      <c r="S368" s="112"/>
      <c r="T368" s="112"/>
      <c r="U368" s="112"/>
      <c r="V368" s="112"/>
      <c r="W368" s="112"/>
      <c r="X368" s="112"/>
      <c r="Y368" s="112"/>
      <c r="Z368" s="112"/>
      <c r="AA368" s="112"/>
      <c r="AB368" s="112"/>
      <c r="AC368" s="126"/>
      <c r="AD368" s="239"/>
      <c r="AE368" s="239"/>
      <c r="AF368" s="239"/>
      <c r="AG368" s="239"/>
      <c r="AH368" s="239"/>
      <c r="AI368" s="239"/>
    </row>
    <row r="369" spans="1:35" s="119" customFormat="1" x14ac:dyDescent="0.2">
      <c r="A369" s="124"/>
      <c r="B369" s="112"/>
      <c r="C369" s="207" t="str">
        <f t="shared" si="18"/>
        <v/>
      </c>
      <c r="D369" s="73"/>
      <c r="E369" s="112"/>
      <c r="F369" s="125"/>
      <c r="G369" s="112"/>
      <c r="H369" s="207" t="str">
        <f t="shared" si="19"/>
        <v/>
      </c>
      <c r="I369" s="125"/>
      <c r="J369" s="112"/>
      <c r="K369" s="207" t="str">
        <f t="shared" si="20"/>
        <v/>
      </c>
      <c r="L369" s="112"/>
      <c r="M369" s="112"/>
      <c r="N369" s="112"/>
      <c r="O369" s="112"/>
      <c r="P369" s="112"/>
      <c r="Q369" s="125"/>
      <c r="R369" s="112"/>
      <c r="S369" s="112"/>
      <c r="T369" s="112"/>
      <c r="U369" s="112"/>
      <c r="V369" s="112"/>
      <c r="W369" s="112"/>
      <c r="X369" s="112"/>
      <c r="Y369" s="112"/>
      <c r="Z369" s="112"/>
      <c r="AA369" s="112"/>
      <c r="AB369" s="112"/>
      <c r="AC369" s="126"/>
      <c r="AD369" s="239"/>
      <c r="AE369" s="239"/>
      <c r="AF369" s="239"/>
      <c r="AG369" s="239"/>
      <c r="AH369" s="239"/>
      <c r="AI369" s="239"/>
    </row>
    <row r="370" spans="1:35" s="119" customFormat="1" x14ac:dyDescent="0.2">
      <c r="A370" s="124"/>
      <c r="B370" s="112"/>
      <c r="C370" s="207" t="str">
        <f t="shared" si="18"/>
        <v/>
      </c>
      <c r="D370" s="73"/>
      <c r="E370" s="112"/>
      <c r="F370" s="125"/>
      <c r="G370" s="112"/>
      <c r="H370" s="207" t="str">
        <f t="shared" si="19"/>
        <v/>
      </c>
      <c r="I370" s="125"/>
      <c r="J370" s="112"/>
      <c r="K370" s="207" t="str">
        <f t="shared" si="20"/>
        <v/>
      </c>
      <c r="L370" s="112"/>
      <c r="M370" s="112"/>
      <c r="N370" s="112"/>
      <c r="O370" s="112"/>
      <c r="P370" s="112"/>
      <c r="Q370" s="125"/>
      <c r="R370" s="112"/>
      <c r="S370" s="112"/>
      <c r="T370" s="112"/>
      <c r="U370" s="112"/>
      <c r="V370" s="112"/>
      <c r="W370" s="112"/>
      <c r="X370" s="112"/>
      <c r="Y370" s="112"/>
      <c r="Z370" s="112"/>
      <c r="AA370" s="112"/>
      <c r="AB370" s="112"/>
      <c r="AC370" s="126"/>
      <c r="AD370" s="239"/>
      <c r="AE370" s="239"/>
      <c r="AF370" s="239"/>
      <c r="AG370" s="239"/>
      <c r="AH370" s="239"/>
      <c r="AI370" s="239"/>
    </row>
    <row r="371" spans="1:35" s="119" customFormat="1" x14ac:dyDescent="0.2">
      <c r="A371" s="124"/>
      <c r="B371" s="112"/>
      <c r="C371" s="207" t="str">
        <f t="shared" si="18"/>
        <v/>
      </c>
      <c r="D371" s="73"/>
      <c r="E371" s="112"/>
      <c r="F371" s="125"/>
      <c r="G371" s="112"/>
      <c r="H371" s="207" t="str">
        <f t="shared" si="19"/>
        <v/>
      </c>
      <c r="I371" s="125"/>
      <c r="J371" s="112"/>
      <c r="K371" s="207" t="str">
        <f t="shared" si="20"/>
        <v/>
      </c>
      <c r="L371" s="112"/>
      <c r="M371" s="112"/>
      <c r="N371" s="112"/>
      <c r="O371" s="112"/>
      <c r="P371" s="112"/>
      <c r="Q371" s="125"/>
      <c r="R371" s="112"/>
      <c r="S371" s="112"/>
      <c r="T371" s="112"/>
      <c r="U371" s="112"/>
      <c r="V371" s="112"/>
      <c r="W371" s="112"/>
      <c r="X371" s="112"/>
      <c r="Y371" s="112"/>
      <c r="Z371" s="112"/>
      <c r="AA371" s="112"/>
      <c r="AB371" s="112"/>
      <c r="AC371" s="126"/>
      <c r="AD371" s="239"/>
      <c r="AE371" s="239"/>
      <c r="AF371" s="239"/>
      <c r="AG371" s="239"/>
      <c r="AH371" s="239"/>
      <c r="AI371" s="239"/>
    </row>
    <row r="372" spans="1:35" s="119" customFormat="1" x14ac:dyDescent="0.2">
      <c r="A372" s="124"/>
      <c r="B372" s="112"/>
      <c r="C372" s="207" t="str">
        <f t="shared" si="18"/>
        <v/>
      </c>
      <c r="D372" s="73"/>
      <c r="E372" s="112"/>
      <c r="F372" s="125"/>
      <c r="G372" s="112"/>
      <c r="H372" s="207" t="str">
        <f t="shared" si="19"/>
        <v/>
      </c>
      <c r="I372" s="125"/>
      <c r="J372" s="112"/>
      <c r="K372" s="207" t="str">
        <f t="shared" si="20"/>
        <v/>
      </c>
      <c r="L372" s="112"/>
      <c r="M372" s="112"/>
      <c r="N372" s="112"/>
      <c r="O372" s="112"/>
      <c r="P372" s="112"/>
      <c r="Q372" s="125"/>
      <c r="R372" s="112"/>
      <c r="S372" s="112"/>
      <c r="T372" s="112"/>
      <c r="U372" s="112"/>
      <c r="V372" s="112"/>
      <c r="W372" s="112"/>
      <c r="X372" s="112"/>
      <c r="Y372" s="112"/>
      <c r="Z372" s="112"/>
      <c r="AA372" s="112"/>
      <c r="AB372" s="112"/>
      <c r="AC372" s="126"/>
      <c r="AD372" s="239"/>
      <c r="AE372" s="239"/>
      <c r="AF372" s="239"/>
      <c r="AG372" s="239"/>
      <c r="AH372" s="239"/>
      <c r="AI372" s="239"/>
    </row>
    <row r="373" spans="1:35" s="119" customFormat="1" x14ac:dyDescent="0.2">
      <c r="A373" s="124"/>
      <c r="B373" s="112"/>
      <c r="C373" s="207" t="str">
        <f t="shared" si="18"/>
        <v/>
      </c>
      <c r="D373" s="73"/>
      <c r="E373" s="112"/>
      <c r="F373" s="125"/>
      <c r="G373" s="112"/>
      <c r="H373" s="207" t="str">
        <f t="shared" si="19"/>
        <v/>
      </c>
      <c r="I373" s="125"/>
      <c r="J373" s="112"/>
      <c r="K373" s="207" t="str">
        <f t="shared" si="20"/>
        <v/>
      </c>
      <c r="L373" s="112"/>
      <c r="M373" s="112"/>
      <c r="N373" s="112"/>
      <c r="O373" s="112"/>
      <c r="P373" s="112"/>
      <c r="Q373" s="125"/>
      <c r="R373" s="112"/>
      <c r="S373" s="112"/>
      <c r="T373" s="112"/>
      <c r="U373" s="112"/>
      <c r="V373" s="112"/>
      <c r="W373" s="112"/>
      <c r="X373" s="112"/>
      <c r="Y373" s="112"/>
      <c r="Z373" s="112"/>
      <c r="AA373" s="112"/>
      <c r="AB373" s="112"/>
      <c r="AC373" s="126"/>
      <c r="AD373" s="239"/>
      <c r="AE373" s="239"/>
      <c r="AF373" s="239"/>
      <c r="AG373" s="239"/>
      <c r="AH373" s="239"/>
      <c r="AI373" s="239"/>
    </row>
    <row r="374" spans="1:35" s="119" customFormat="1" x14ac:dyDescent="0.2">
      <c r="A374" s="124"/>
      <c r="B374" s="112"/>
      <c r="C374" s="207" t="str">
        <f t="shared" si="18"/>
        <v/>
      </c>
      <c r="D374" s="73"/>
      <c r="E374" s="112"/>
      <c r="F374" s="125"/>
      <c r="G374" s="112"/>
      <c r="H374" s="207" t="str">
        <f t="shared" si="19"/>
        <v/>
      </c>
      <c r="I374" s="125"/>
      <c r="J374" s="112"/>
      <c r="K374" s="207" t="str">
        <f t="shared" si="20"/>
        <v/>
      </c>
      <c r="L374" s="112"/>
      <c r="M374" s="112"/>
      <c r="N374" s="112"/>
      <c r="O374" s="112"/>
      <c r="P374" s="112"/>
      <c r="Q374" s="125"/>
      <c r="R374" s="112"/>
      <c r="S374" s="112"/>
      <c r="T374" s="112"/>
      <c r="U374" s="112"/>
      <c r="V374" s="112"/>
      <c r="W374" s="112"/>
      <c r="X374" s="112"/>
      <c r="Y374" s="112"/>
      <c r="Z374" s="112"/>
      <c r="AA374" s="112"/>
      <c r="AB374" s="112"/>
      <c r="AC374" s="126"/>
      <c r="AD374" s="239"/>
      <c r="AE374" s="239"/>
      <c r="AF374" s="239"/>
      <c r="AG374" s="239"/>
      <c r="AH374" s="239"/>
      <c r="AI374" s="239"/>
    </row>
    <row r="375" spans="1:35" s="119" customFormat="1" x14ac:dyDescent="0.2">
      <c r="A375" s="124"/>
      <c r="B375" s="112"/>
      <c r="C375" s="207" t="str">
        <f t="shared" si="18"/>
        <v/>
      </c>
      <c r="D375" s="73"/>
      <c r="E375" s="112"/>
      <c r="F375" s="125"/>
      <c r="G375" s="112"/>
      <c r="H375" s="207" t="str">
        <f t="shared" si="19"/>
        <v/>
      </c>
      <c r="I375" s="125"/>
      <c r="J375" s="112"/>
      <c r="K375" s="207" t="str">
        <f t="shared" si="20"/>
        <v/>
      </c>
      <c r="L375" s="112"/>
      <c r="M375" s="112"/>
      <c r="N375" s="112"/>
      <c r="O375" s="112"/>
      <c r="P375" s="112"/>
      <c r="Q375" s="125"/>
      <c r="R375" s="112"/>
      <c r="S375" s="112"/>
      <c r="T375" s="112"/>
      <c r="U375" s="112"/>
      <c r="V375" s="112"/>
      <c r="W375" s="112"/>
      <c r="X375" s="112"/>
      <c r="Y375" s="112"/>
      <c r="Z375" s="112"/>
      <c r="AA375" s="112"/>
      <c r="AB375" s="112"/>
      <c r="AC375" s="126"/>
      <c r="AD375" s="239"/>
      <c r="AE375" s="239"/>
      <c r="AF375" s="239"/>
      <c r="AG375" s="239"/>
      <c r="AH375" s="239"/>
      <c r="AI375" s="239"/>
    </row>
    <row r="376" spans="1:35" s="119" customFormat="1" x14ac:dyDescent="0.2">
      <c r="A376" s="124"/>
      <c r="B376" s="112"/>
      <c r="C376" s="207" t="str">
        <f t="shared" si="18"/>
        <v/>
      </c>
      <c r="D376" s="73"/>
      <c r="E376" s="112"/>
      <c r="F376" s="125"/>
      <c r="G376" s="112"/>
      <c r="H376" s="207" t="str">
        <f t="shared" si="19"/>
        <v/>
      </c>
      <c r="I376" s="125"/>
      <c r="J376" s="112"/>
      <c r="K376" s="207" t="str">
        <f t="shared" si="20"/>
        <v/>
      </c>
      <c r="L376" s="112"/>
      <c r="M376" s="112"/>
      <c r="N376" s="112"/>
      <c r="O376" s="112"/>
      <c r="P376" s="112"/>
      <c r="Q376" s="125"/>
      <c r="R376" s="112"/>
      <c r="S376" s="112"/>
      <c r="T376" s="112"/>
      <c r="U376" s="112"/>
      <c r="V376" s="112"/>
      <c r="W376" s="112"/>
      <c r="X376" s="112"/>
      <c r="Y376" s="112"/>
      <c r="Z376" s="112"/>
      <c r="AA376" s="112"/>
      <c r="AB376" s="112"/>
      <c r="AC376" s="126"/>
      <c r="AD376" s="239"/>
      <c r="AE376" s="239"/>
      <c r="AF376" s="239"/>
      <c r="AG376" s="239"/>
      <c r="AH376" s="239"/>
      <c r="AI376" s="239"/>
    </row>
    <row r="377" spans="1:35" s="119" customFormat="1" x14ac:dyDescent="0.2">
      <c r="A377" s="124"/>
      <c r="B377" s="112"/>
      <c r="C377" s="207" t="str">
        <f t="shared" si="18"/>
        <v/>
      </c>
      <c r="D377" s="73"/>
      <c r="E377" s="112"/>
      <c r="F377" s="125"/>
      <c r="G377" s="112"/>
      <c r="H377" s="207" t="str">
        <f t="shared" si="19"/>
        <v/>
      </c>
      <c r="I377" s="125"/>
      <c r="J377" s="112"/>
      <c r="K377" s="207" t="str">
        <f t="shared" si="20"/>
        <v/>
      </c>
      <c r="L377" s="112"/>
      <c r="M377" s="112"/>
      <c r="N377" s="112"/>
      <c r="O377" s="112"/>
      <c r="P377" s="112"/>
      <c r="Q377" s="125"/>
      <c r="R377" s="112"/>
      <c r="S377" s="112"/>
      <c r="T377" s="112"/>
      <c r="U377" s="112"/>
      <c r="V377" s="112"/>
      <c r="W377" s="112"/>
      <c r="X377" s="112"/>
      <c r="Y377" s="112"/>
      <c r="Z377" s="112"/>
      <c r="AA377" s="112"/>
      <c r="AB377" s="112"/>
      <c r="AC377" s="126"/>
      <c r="AD377" s="239"/>
      <c r="AE377" s="239"/>
      <c r="AF377" s="239"/>
      <c r="AG377" s="239"/>
      <c r="AH377" s="239"/>
      <c r="AI377" s="239"/>
    </row>
    <row r="378" spans="1:35" s="119" customFormat="1" x14ac:dyDescent="0.2">
      <c r="A378" s="124"/>
      <c r="B378" s="112"/>
      <c r="C378" s="207" t="str">
        <f t="shared" si="18"/>
        <v/>
      </c>
      <c r="D378" s="73"/>
      <c r="E378" s="112"/>
      <c r="F378" s="125"/>
      <c r="G378" s="112"/>
      <c r="H378" s="207" t="str">
        <f t="shared" si="19"/>
        <v/>
      </c>
      <c r="I378" s="125"/>
      <c r="J378" s="112"/>
      <c r="K378" s="207" t="str">
        <f t="shared" si="20"/>
        <v/>
      </c>
      <c r="L378" s="112"/>
      <c r="M378" s="112"/>
      <c r="N378" s="112"/>
      <c r="O378" s="112"/>
      <c r="P378" s="112"/>
      <c r="Q378" s="125"/>
      <c r="R378" s="112"/>
      <c r="S378" s="112"/>
      <c r="T378" s="112"/>
      <c r="U378" s="112"/>
      <c r="V378" s="112"/>
      <c r="W378" s="112"/>
      <c r="X378" s="112"/>
      <c r="Y378" s="112"/>
      <c r="Z378" s="112"/>
      <c r="AA378" s="112"/>
      <c r="AB378" s="112"/>
      <c r="AC378" s="126"/>
      <c r="AD378" s="239"/>
      <c r="AE378" s="239"/>
      <c r="AF378" s="239"/>
      <c r="AG378" s="239"/>
      <c r="AH378" s="239"/>
      <c r="AI378" s="239"/>
    </row>
    <row r="379" spans="1:35" s="119" customFormat="1" x14ac:dyDescent="0.2">
      <c r="A379" s="124"/>
      <c r="B379" s="112"/>
      <c r="C379" s="207" t="str">
        <f t="shared" si="18"/>
        <v/>
      </c>
      <c r="D379" s="73"/>
      <c r="E379" s="112"/>
      <c r="F379" s="125"/>
      <c r="G379" s="112"/>
      <c r="H379" s="207" t="str">
        <f t="shared" si="19"/>
        <v/>
      </c>
      <c r="I379" s="125"/>
      <c r="J379" s="112"/>
      <c r="K379" s="207" t="str">
        <f t="shared" si="20"/>
        <v/>
      </c>
      <c r="L379" s="112"/>
      <c r="M379" s="112"/>
      <c r="N379" s="112"/>
      <c r="O379" s="112"/>
      <c r="P379" s="112"/>
      <c r="Q379" s="125"/>
      <c r="R379" s="112"/>
      <c r="S379" s="112"/>
      <c r="T379" s="112"/>
      <c r="U379" s="112"/>
      <c r="V379" s="112"/>
      <c r="W379" s="112"/>
      <c r="X379" s="112"/>
      <c r="Y379" s="112"/>
      <c r="Z379" s="112"/>
      <c r="AA379" s="112"/>
      <c r="AB379" s="112"/>
      <c r="AC379" s="126"/>
      <c r="AD379" s="239"/>
      <c r="AE379" s="239"/>
      <c r="AF379" s="239"/>
      <c r="AG379" s="239"/>
      <c r="AH379" s="239"/>
      <c r="AI379" s="239"/>
    </row>
    <row r="380" spans="1:35" s="119" customFormat="1" x14ac:dyDescent="0.2">
      <c r="A380" s="124"/>
      <c r="B380" s="112"/>
      <c r="C380" s="207" t="str">
        <f t="shared" si="18"/>
        <v/>
      </c>
      <c r="D380" s="73"/>
      <c r="E380" s="112"/>
      <c r="F380" s="125"/>
      <c r="G380" s="112"/>
      <c r="H380" s="207" t="str">
        <f t="shared" si="19"/>
        <v/>
      </c>
      <c r="I380" s="125"/>
      <c r="J380" s="112"/>
      <c r="K380" s="207" t="str">
        <f t="shared" si="20"/>
        <v/>
      </c>
      <c r="L380" s="112"/>
      <c r="M380" s="112"/>
      <c r="N380" s="112"/>
      <c r="O380" s="112"/>
      <c r="P380" s="112"/>
      <c r="Q380" s="125"/>
      <c r="R380" s="112"/>
      <c r="S380" s="112"/>
      <c r="T380" s="112"/>
      <c r="U380" s="112"/>
      <c r="V380" s="112"/>
      <c r="W380" s="112"/>
      <c r="X380" s="112"/>
      <c r="Y380" s="112"/>
      <c r="Z380" s="112"/>
      <c r="AA380" s="112"/>
      <c r="AB380" s="112"/>
      <c r="AC380" s="126"/>
      <c r="AD380" s="239"/>
      <c r="AE380" s="239"/>
      <c r="AF380" s="239"/>
      <c r="AG380" s="239"/>
      <c r="AH380" s="239"/>
      <c r="AI380" s="239"/>
    </row>
    <row r="381" spans="1:35" s="119" customFormat="1" x14ac:dyDescent="0.2">
      <c r="A381" s="124"/>
      <c r="B381" s="112"/>
      <c r="C381" s="207" t="str">
        <f t="shared" si="18"/>
        <v/>
      </c>
      <c r="D381" s="73"/>
      <c r="E381" s="112"/>
      <c r="F381" s="125"/>
      <c r="G381" s="112"/>
      <c r="H381" s="207" t="str">
        <f t="shared" si="19"/>
        <v/>
      </c>
      <c r="I381" s="125"/>
      <c r="J381" s="112"/>
      <c r="K381" s="207" t="str">
        <f t="shared" si="20"/>
        <v/>
      </c>
      <c r="L381" s="112"/>
      <c r="M381" s="112"/>
      <c r="N381" s="112"/>
      <c r="O381" s="112"/>
      <c r="P381" s="112"/>
      <c r="Q381" s="125"/>
      <c r="R381" s="112"/>
      <c r="S381" s="112"/>
      <c r="T381" s="112"/>
      <c r="U381" s="112"/>
      <c r="V381" s="112"/>
      <c r="W381" s="112"/>
      <c r="X381" s="112"/>
      <c r="Y381" s="112"/>
      <c r="Z381" s="112"/>
      <c r="AA381" s="112"/>
      <c r="AB381" s="112"/>
      <c r="AC381" s="126"/>
      <c r="AD381" s="239"/>
      <c r="AE381" s="239"/>
      <c r="AF381" s="239"/>
      <c r="AG381" s="239"/>
      <c r="AH381" s="239"/>
      <c r="AI381" s="239"/>
    </row>
    <row r="382" spans="1:35" s="119" customFormat="1" x14ac:dyDescent="0.2">
      <c r="A382" s="124"/>
      <c r="B382" s="112"/>
      <c r="C382" s="207" t="str">
        <f t="shared" si="18"/>
        <v/>
      </c>
      <c r="D382" s="73"/>
      <c r="E382" s="112"/>
      <c r="F382" s="125"/>
      <c r="G382" s="112"/>
      <c r="H382" s="207" t="str">
        <f t="shared" si="19"/>
        <v/>
      </c>
      <c r="I382" s="125"/>
      <c r="J382" s="112"/>
      <c r="K382" s="207" t="str">
        <f t="shared" si="20"/>
        <v/>
      </c>
      <c r="L382" s="112"/>
      <c r="M382" s="112"/>
      <c r="N382" s="112"/>
      <c r="O382" s="112"/>
      <c r="P382" s="112"/>
      <c r="Q382" s="125"/>
      <c r="R382" s="112"/>
      <c r="S382" s="112"/>
      <c r="T382" s="112"/>
      <c r="U382" s="112"/>
      <c r="V382" s="112"/>
      <c r="W382" s="112"/>
      <c r="X382" s="112"/>
      <c r="Y382" s="112"/>
      <c r="Z382" s="112"/>
      <c r="AA382" s="112"/>
      <c r="AB382" s="112"/>
      <c r="AC382" s="126"/>
      <c r="AD382" s="239"/>
      <c r="AE382" s="239"/>
      <c r="AF382" s="239"/>
      <c r="AG382" s="239"/>
      <c r="AH382" s="239"/>
      <c r="AI382" s="239"/>
    </row>
    <row r="383" spans="1:35" s="119" customFormat="1" x14ac:dyDescent="0.2">
      <c r="A383" s="124"/>
      <c r="B383" s="112"/>
      <c r="C383" s="207" t="str">
        <f t="shared" si="18"/>
        <v/>
      </c>
      <c r="D383" s="73"/>
      <c r="E383" s="112"/>
      <c r="F383" s="125"/>
      <c r="G383" s="112"/>
      <c r="H383" s="207" t="str">
        <f t="shared" si="19"/>
        <v/>
      </c>
      <c r="I383" s="125"/>
      <c r="J383" s="112"/>
      <c r="K383" s="207" t="str">
        <f t="shared" si="20"/>
        <v/>
      </c>
      <c r="L383" s="112"/>
      <c r="M383" s="112"/>
      <c r="N383" s="112"/>
      <c r="O383" s="112"/>
      <c r="P383" s="112"/>
      <c r="Q383" s="125"/>
      <c r="R383" s="112"/>
      <c r="S383" s="112"/>
      <c r="T383" s="112"/>
      <c r="U383" s="112"/>
      <c r="V383" s="112"/>
      <c r="W383" s="112"/>
      <c r="X383" s="112"/>
      <c r="Y383" s="112"/>
      <c r="Z383" s="112"/>
      <c r="AA383" s="112"/>
      <c r="AB383" s="112"/>
      <c r="AC383" s="126"/>
      <c r="AD383" s="239"/>
      <c r="AE383" s="239"/>
      <c r="AF383" s="239"/>
      <c r="AG383" s="239"/>
      <c r="AH383" s="239"/>
      <c r="AI383" s="239"/>
    </row>
    <row r="384" spans="1:35" s="119" customFormat="1" x14ac:dyDescent="0.2">
      <c r="A384" s="124"/>
      <c r="B384" s="112"/>
      <c r="C384" s="207" t="str">
        <f t="shared" si="18"/>
        <v/>
      </c>
      <c r="D384" s="73"/>
      <c r="E384" s="112"/>
      <c r="F384" s="125"/>
      <c r="G384" s="112"/>
      <c r="H384" s="207" t="str">
        <f t="shared" si="19"/>
        <v/>
      </c>
      <c r="I384" s="125"/>
      <c r="J384" s="112"/>
      <c r="K384" s="207" t="str">
        <f t="shared" si="20"/>
        <v/>
      </c>
      <c r="L384" s="112"/>
      <c r="M384" s="112"/>
      <c r="N384" s="112"/>
      <c r="O384" s="112"/>
      <c r="P384" s="112"/>
      <c r="Q384" s="125"/>
      <c r="R384" s="112"/>
      <c r="S384" s="112"/>
      <c r="T384" s="112"/>
      <c r="U384" s="112"/>
      <c r="V384" s="112"/>
      <c r="W384" s="112"/>
      <c r="X384" s="112"/>
      <c r="Y384" s="112"/>
      <c r="Z384" s="112"/>
      <c r="AA384" s="112"/>
      <c r="AB384" s="112"/>
      <c r="AC384" s="126"/>
      <c r="AD384" s="239"/>
      <c r="AE384" s="239"/>
      <c r="AF384" s="239"/>
      <c r="AG384" s="239"/>
      <c r="AH384" s="239"/>
      <c r="AI384" s="239"/>
    </row>
    <row r="385" spans="1:35" s="119" customFormat="1" x14ac:dyDescent="0.2">
      <c r="A385" s="124"/>
      <c r="B385" s="112"/>
      <c r="C385" s="207" t="str">
        <f t="shared" si="18"/>
        <v/>
      </c>
      <c r="D385" s="73"/>
      <c r="E385" s="112"/>
      <c r="F385" s="125"/>
      <c r="G385" s="112"/>
      <c r="H385" s="207" t="str">
        <f t="shared" si="19"/>
        <v/>
      </c>
      <c r="I385" s="125"/>
      <c r="J385" s="112"/>
      <c r="K385" s="207" t="str">
        <f t="shared" si="20"/>
        <v/>
      </c>
      <c r="L385" s="112"/>
      <c r="M385" s="112"/>
      <c r="N385" s="112"/>
      <c r="O385" s="112"/>
      <c r="P385" s="112"/>
      <c r="Q385" s="125"/>
      <c r="R385" s="112"/>
      <c r="S385" s="112"/>
      <c r="T385" s="112"/>
      <c r="U385" s="112"/>
      <c r="V385" s="112"/>
      <c r="W385" s="112"/>
      <c r="X385" s="112"/>
      <c r="Y385" s="112"/>
      <c r="Z385" s="112"/>
      <c r="AA385" s="112"/>
      <c r="AB385" s="112"/>
      <c r="AC385" s="126"/>
      <c r="AD385" s="239"/>
      <c r="AE385" s="239"/>
      <c r="AF385" s="239"/>
      <c r="AG385" s="239"/>
      <c r="AH385" s="239"/>
      <c r="AI385" s="239"/>
    </row>
    <row r="386" spans="1:35" s="119" customFormat="1" x14ac:dyDescent="0.2">
      <c r="A386" s="124"/>
      <c r="B386" s="112"/>
      <c r="C386" s="207" t="str">
        <f t="shared" si="18"/>
        <v/>
      </c>
      <c r="D386" s="73"/>
      <c r="E386" s="112"/>
      <c r="F386" s="125"/>
      <c r="G386" s="112"/>
      <c r="H386" s="207" t="str">
        <f t="shared" si="19"/>
        <v/>
      </c>
      <c r="I386" s="125"/>
      <c r="J386" s="112"/>
      <c r="K386" s="207" t="str">
        <f t="shared" si="20"/>
        <v/>
      </c>
      <c r="L386" s="112"/>
      <c r="M386" s="112"/>
      <c r="N386" s="112"/>
      <c r="O386" s="112"/>
      <c r="P386" s="112"/>
      <c r="Q386" s="125"/>
      <c r="R386" s="112"/>
      <c r="S386" s="112"/>
      <c r="T386" s="112"/>
      <c r="U386" s="112"/>
      <c r="V386" s="112"/>
      <c r="W386" s="112"/>
      <c r="X386" s="112"/>
      <c r="Y386" s="112"/>
      <c r="Z386" s="112"/>
      <c r="AA386" s="112"/>
      <c r="AB386" s="112"/>
      <c r="AC386" s="126"/>
      <c r="AD386" s="239"/>
      <c r="AE386" s="239"/>
      <c r="AF386" s="239"/>
      <c r="AG386" s="239"/>
      <c r="AH386" s="239"/>
      <c r="AI386" s="239"/>
    </row>
    <row r="387" spans="1:35" s="119" customFormat="1" x14ac:dyDescent="0.2">
      <c r="A387" s="124"/>
      <c r="B387" s="112"/>
      <c r="C387" s="207" t="str">
        <f t="shared" si="18"/>
        <v/>
      </c>
      <c r="D387" s="73"/>
      <c r="E387" s="112"/>
      <c r="F387" s="125"/>
      <c r="G387" s="112"/>
      <c r="H387" s="207" t="str">
        <f t="shared" si="19"/>
        <v/>
      </c>
      <c r="I387" s="125"/>
      <c r="J387" s="112"/>
      <c r="K387" s="207" t="str">
        <f t="shared" si="20"/>
        <v/>
      </c>
      <c r="L387" s="112"/>
      <c r="M387" s="112"/>
      <c r="N387" s="112"/>
      <c r="O387" s="112"/>
      <c r="P387" s="112"/>
      <c r="Q387" s="125"/>
      <c r="R387" s="112"/>
      <c r="S387" s="112"/>
      <c r="T387" s="112"/>
      <c r="U387" s="112"/>
      <c r="V387" s="112"/>
      <c r="W387" s="112"/>
      <c r="X387" s="112"/>
      <c r="Y387" s="112"/>
      <c r="Z387" s="112"/>
      <c r="AA387" s="112"/>
      <c r="AB387" s="112"/>
      <c r="AC387" s="126"/>
      <c r="AD387" s="239"/>
      <c r="AE387" s="239"/>
      <c r="AF387" s="239"/>
      <c r="AG387" s="239"/>
      <c r="AH387" s="239"/>
      <c r="AI387" s="239"/>
    </row>
    <row r="388" spans="1:35" s="119" customFormat="1" x14ac:dyDescent="0.2">
      <c r="A388" s="124"/>
      <c r="B388" s="112"/>
      <c r="C388" s="207" t="str">
        <f t="shared" si="18"/>
        <v/>
      </c>
      <c r="D388" s="73"/>
      <c r="E388" s="112"/>
      <c r="F388" s="125"/>
      <c r="G388" s="112"/>
      <c r="H388" s="207" t="str">
        <f t="shared" si="19"/>
        <v/>
      </c>
      <c r="I388" s="125"/>
      <c r="J388" s="112"/>
      <c r="K388" s="207" t="str">
        <f t="shared" si="20"/>
        <v/>
      </c>
      <c r="L388" s="112"/>
      <c r="M388" s="112"/>
      <c r="N388" s="112"/>
      <c r="O388" s="112"/>
      <c r="P388" s="112"/>
      <c r="Q388" s="125"/>
      <c r="R388" s="112"/>
      <c r="S388" s="112"/>
      <c r="T388" s="112"/>
      <c r="U388" s="112"/>
      <c r="V388" s="112"/>
      <c r="W388" s="112"/>
      <c r="X388" s="112"/>
      <c r="Y388" s="112"/>
      <c r="Z388" s="112"/>
      <c r="AA388" s="112"/>
      <c r="AB388" s="112"/>
      <c r="AC388" s="126"/>
      <c r="AD388" s="239"/>
      <c r="AE388" s="239"/>
      <c r="AF388" s="239"/>
      <c r="AG388" s="239"/>
      <c r="AH388" s="239"/>
      <c r="AI388" s="239"/>
    </row>
    <row r="389" spans="1:35" s="119" customFormat="1" x14ac:dyDescent="0.2">
      <c r="A389" s="124"/>
      <c r="B389" s="112"/>
      <c r="C389" s="207" t="str">
        <f t="shared" si="18"/>
        <v/>
      </c>
      <c r="D389" s="73"/>
      <c r="E389" s="112"/>
      <c r="F389" s="125"/>
      <c r="G389" s="112"/>
      <c r="H389" s="207" t="str">
        <f t="shared" si="19"/>
        <v/>
      </c>
      <c r="I389" s="125"/>
      <c r="J389" s="112"/>
      <c r="K389" s="207" t="str">
        <f t="shared" si="20"/>
        <v/>
      </c>
      <c r="L389" s="112"/>
      <c r="M389" s="112"/>
      <c r="N389" s="112"/>
      <c r="O389" s="112"/>
      <c r="P389" s="112"/>
      <c r="Q389" s="125"/>
      <c r="R389" s="112"/>
      <c r="S389" s="112"/>
      <c r="T389" s="112"/>
      <c r="U389" s="112"/>
      <c r="V389" s="112"/>
      <c r="W389" s="112"/>
      <c r="X389" s="112"/>
      <c r="Y389" s="112"/>
      <c r="Z389" s="112"/>
      <c r="AA389" s="112"/>
      <c r="AB389" s="112"/>
      <c r="AC389" s="126"/>
      <c r="AD389" s="239"/>
      <c r="AE389" s="239"/>
      <c r="AF389" s="239"/>
      <c r="AG389" s="239"/>
      <c r="AH389" s="239"/>
      <c r="AI389" s="239"/>
    </row>
    <row r="390" spans="1:35" s="119" customFormat="1" x14ac:dyDescent="0.2">
      <c r="A390" s="124"/>
      <c r="B390" s="112"/>
      <c r="C390" s="207" t="str">
        <f t="shared" si="18"/>
        <v/>
      </c>
      <c r="D390" s="73"/>
      <c r="E390" s="112"/>
      <c r="F390" s="125"/>
      <c r="G390" s="112"/>
      <c r="H390" s="207" t="str">
        <f t="shared" si="19"/>
        <v/>
      </c>
      <c r="I390" s="125"/>
      <c r="J390" s="112"/>
      <c r="K390" s="207" t="str">
        <f t="shared" si="20"/>
        <v/>
      </c>
      <c r="L390" s="112"/>
      <c r="M390" s="112"/>
      <c r="N390" s="112"/>
      <c r="O390" s="112"/>
      <c r="P390" s="112"/>
      <c r="Q390" s="125"/>
      <c r="R390" s="112"/>
      <c r="S390" s="112"/>
      <c r="T390" s="112"/>
      <c r="U390" s="112"/>
      <c r="V390" s="112"/>
      <c r="W390" s="112"/>
      <c r="X390" s="112"/>
      <c r="Y390" s="112"/>
      <c r="Z390" s="112"/>
      <c r="AA390" s="112"/>
      <c r="AB390" s="112"/>
      <c r="AC390" s="126"/>
      <c r="AD390" s="239"/>
      <c r="AE390" s="239"/>
      <c r="AF390" s="239"/>
      <c r="AG390" s="239"/>
      <c r="AH390" s="239"/>
      <c r="AI390" s="239"/>
    </row>
    <row r="391" spans="1:35" s="119" customFormat="1" x14ac:dyDescent="0.2">
      <c r="A391" s="124"/>
      <c r="B391" s="112"/>
      <c r="C391" s="207" t="str">
        <f t="shared" ref="C391:C454" si="21">IF(D391="","",(VLOOKUP(D391,Generic_Road_Names_Table_Array,2,FALSE)))</f>
        <v/>
      </c>
      <c r="D391" s="73"/>
      <c r="E391" s="112"/>
      <c r="F391" s="125"/>
      <c r="G391" s="112"/>
      <c r="H391" s="207" t="str">
        <f t="shared" ref="H391:H454" si="22">IF(G391="","",(VLOOKUP(G391,Generic_Side_Table_Array,2,FALSE)))</f>
        <v/>
      </c>
      <c r="I391" s="125"/>
      <c r="J391" s="112"/>
      <c r="K391" s="207" t="str">
        <f t="shared" ref="K391:K454" si="23">IF(J391="","",VLOOKUP(J391,Features_Feature_Type_Table_Array,2,FALSE))</f>
        <v/>
      </c>
      <c r="L391" s="112"/>
      <c r="M391" s="112"/>
      <c r="N391" s="112"/>
      <c r="O391" s="112"/>
      <c r="P391" s="112"/>
      <c r="Q391" s="125"/>
      <c r="R391" s="112"/>
      <c r="S391" s="112"/>
      <c r="T391" s="112"/>
      <c r="U391" s="112"/>
      <c r="V391" s="112"/>
      <c r="W391" s="112"/>
      <c r="X391" s="112"/>
      <c r="Y391" s="112"/>
      <c r="Z391" s="112"/>
      <c r="AA391" s="112"/>
      <c r="AB391" s="112"/>
      <c r="AC391" s="126"/>
      <c r="AD391" s="239"/>
      <c r="AE391" s="239"/>
      <c r="AF391" s="239"/>
      <c r="AG391" s="239"/>
      <c r="AH391" s="239"/>
      <c r="AI391" s="239"/>
    </row>
    <row r="392" spans="1:35" s="119" customFormat="1" x14ac:dyDescent="0.2">
      <c r="A392" s="124"/>
      <c r="B392" s="112"/>
      <c r="C392" s="207" t="str">
        <f t="shared" si="21"/>
        <v/>
      </c>
      <c r="D392" s="73"/>
      <c r="E392" s="112"/>
      <c r="F392" s="125"/>
      <c r="G392" s="112"/>
      <c r="H392" s="207" t="str">
        <f t="shared" si="22"/>
        <v/>
      </c>
      <c r="I392" s="125"/>
      <c r="J392" s="112"/>
      <c r="K392" s="207" t="str">
        <f t="shared" si="23"/>
        <v/>
      </c>
      <c r="L392" s="112"/>
      <c r="M392" s="112"/>
      <c r="N392" s="112"/>
      <c r="O392" s="112"/>
      <c r="P392" s="112"/>
      <c r="Q392" s="125"/>
      <c r="R392" s="112"/>
      <c r="S392" s="112"/>
      <c r="T392" s="112"/>
      <c r="U392" s="112"/>
      <c r="V392" s="112"/>
      <c r="W392" s="112"/>
      <c r="X392" s="112"/>
      <c r="Y392" s="112"/>
      <c r="Z392" s="112"/>
      <c r="AA392" s="112"/>
      <c r="AB392" s="112"/>
      <c r="AC392" s="126"/>
      <c r="AD392" s="239"/>
      <c r="AE392" s="239"/>
      <c r="AF392" s="239"/>
      <c r="AG392" s="239"/>
      <c r="AH392" s="239"/>
      <c r="AI392" s="239"/>
    </row>
    <row r="393" spans="1:35" s="119" customFormat="1" x14ac:dyDescent="0.2">
      <c r="A393" s="124"/>
      <c r="B393" s="112"/>
      <c r="C393" s="207" t="str">
        <f t="shared" si="21"/>
        <v/>
      </c>
      <c r="D393" s="73"/>
      <c r="E393" s="112"/>
      <c r="F393" s="125"/>
      <c r="G393" s="112"/>
      <c r="H393" s="207" t="str">
        <f t="shared" si="22"/>
        <v/>
      </c>
      <c r="I393" s="125"/>
      <c r="J393" s="112"/>
      <c r="K393" s="207" t="str">
        <f t="shared" si="23"/>
        <v/>
      </c>
      <c r="L393" s="112"/>
      <c r="M393" s="112"/>
      <c r="N393" s="112"/>
      <c r="O393" s="112"/>
      <c r="P393" s="112"/>
      <c r="Q393" s="125"/>
      <c r="R393" s="112"/>
      <c r="S393" s="112"/>
      <c r="T393" s="112"/>
      <c r="U393" s="112"/>
      <c r="V393" s="112"/>
      <c r="W393" s="112"/>
      <c r="X393" s="112"/>
      <c r="Y393" s="112"/>
      <c r="Z393" s="112"/>
      <c r="AA393" s="112"/>
      <c r="AB393" s="112"/>
      <c r="AC393" s="126"/>
      <c r="AD393" s="239"/>
      <c r="AE393" s="239"/>
      <c r="AF393" s="239"/>
      <c r="AG393" s="239"/>
      <c r="AH393" s="239"/>
      <c r="AI393" s="239"/>
    </row>
    <row r="394" spans="1:35" s="119" customFormat="1" x14ac:dyDescent="0.2">
      <c r="A394" s="124"/>
      <c r="B394" s="112"/>
      <c r="C394" s="207" t="str">
        <f t="shared" si="21"/>
        <v/>
      </c>
      <c r="D394" s="73"/>
      <c r="E394" s="112"/>
      <c r="F394" s="125"/>
      <c r="G394" s="112"/>
      <c r="H394" s="207" t="str">
        <f t="shared" si="22"/>
        <v/>
      </c>
      <c r="I394" s="125"/>
      <c r="J394" s="112"/>
      <c r="K394" s="207" t="str">
        <f t="shared" si="23"/>
        <v/>
      </c>
      <c r="L394" s="112"/>
      <c r="M394" s="112"/>
      <c r="N394" s="112"/>
      <c r="O394" s="112"/>
      <c r="P394" s="112"/>
      <c r="Q394" s="125"/>
      <c r="R394" s="112"/>
      <c r="S394" s="112"/>
      <c r="T394" s="112"/>
      <c r="U394" s="112"/>
      <c r="V394" s="112"/>
      <c r="W394" s="112"/>
      <c r="X394" s="112"/>
      <c r="Y394" s="112"/>
      <c r="Z394" s="112"/>
      <c r="AA394" s="112"/>
      <c r="AB394" s="112"/>
      <c r="AC394" s="126"/>
      <c r="AD394" s="239"/>
      <c r="AE394" s="239"/>
      <c r="AF394" s="239"/>
      <c r="AG394" s="239"/>
      <c r="AH394" s="239"/>
      <c r="AI394" s="239"/>
    </row>
    <row r="395" spans="1:35" s="119" customFormat="1" x14ac:dyDescent="0.2">
      <c r="A395" s="124"/>
      <c r="B395" s="112"/>
      <c r="C395" s="207" t="str">
        <f t="shared" si="21"/>
        <v/>
      </c>
      <c r="D395" s="73"/>
      <c r="E395" s="112"/>
      <c r="F395" s="125"/>
      <c r="G395" s="112"/>
      <c r="H395" s="207" t="str">
        <f t="shared" si="22"/>
        <v/>
      </c>
      <c r="I395" s="125"/>
      <c r="J395" s="112"/>
      <c r="K395" s="207" t="str">
        <f t="shared" si="23"/>
        <v/>
      </c>
      <c r="L395" s="112"/>
      <c r="M395" s="112"/>
      <c r="N395" s="112"/>
      <c r="O395" s="112"/>
      <c r="P395" s="112"/>
      <c r="Q395" s="125"/>
      <c r="R395" s="112"/>
      <c r="S395" s="112"/>
      <c r="T395" s="112"/>
      <c r="U395" s="112"/>
      <c r="V395" s="112"/>
      <c r="W395" s="112"/>
      <c r="X395" s="112"/>
      <c r="Y395" s="112"/>
      <c r="Z395" s="112"/>
      <c r="AA395" s="112"/>
      <c r="AB395" s="112"/>
      <c r="AC395" s="126"/>
      <c r="AD395" s="239"/>
      <c r="AE395" s="239"/>
      <c r="AF395" s="239"/>
      <c r="AG395" s="239"/>
      <c r="AH395" s="239"/>
      <c r="AI395" s="239"/>
    </row>
    <row r="396" spans="1:35" s="119" customFormat="1" x14ac:dyDescent="0.2">
      <c r="A396" s="124"/>
      <c r="B396" s="112"/>
      <c r="C396" s="207" t="str">
        <f t="shared" si="21"/>
        <v/>
      </c>
      <c r="D396" s="73"/>
      <c r="E396" s="112"/>
      <c r="F396" s="125"/>
      <c r="G396" s="112"/>
      <c r="H396" s="207" t="str">
        <f t="shared" si="22"/>
        <v/>
      </c>
      <c r="I396" s="125"/>
      <c r="J396" s="112"/>
      <c r="K396" s="207" t="str">
        <f t="shared" si="23"/>
        <v/>
      </c>
      <c r="L396" s="112"/>
      <c r="M396" s="112"/>
      <c r="N396" s="112"/>
      <c r="O396" s="112"/>
      <c r="P396" s="112"/>
      <c r="Q396" s="125"/>
      <c r="R396" s="112"/>
      <c r="S396" s="112"/>
      <c r="T396" s="112"/>
      <c r="U396" s="112"/>
      <c r="V396" s="112"/>
      <c r="W396" s="112"/>
      <c r="X396" s="112"/>
      <c r="Y396" s="112"/>
      <c r="Z396" s="112"/>
      <c r="AA396" s="112"/>
      <c r="AB396" s="112"/>
      <c r="AC396" s="126"/>
      <c r="AD396" s="239"/>
      <c r="AE396" s="239"/>
      <c r="AF396" s="239"/>
      <c r="AG396" s="239"/>
      <c r="AH396" s="239"/>
      <c r="AI396" s="239"/>
    </row>
    <row r="397" spans="1:35" s="119" customFormat="1" x14ac:dyDescent="0.2">
      <c r="A397" s="124"/>
      <c r="B397" s="112"/>
      <c r="C397" s="207" t="str">
        <f t="shared" si="21"/>
        <v/>
      </c>
      <c r="D397" s="73"/>
      <c r="E397" s="112"/>
      <c r="F397" s="125"/>
      <c r="G397" s="112"/>
      <c r="H397" s="207" t="str">
        <f t="shared" si="22"/>
        <v/>
      </c>
      <c r="I397" s="125"/>
      <c r="J397" s="112"/>
      <c r="K397" s="207" t="str">
        <f t="shared" si="23"/>
        <v/>
      </c>
      <c r="L397" s="112"/>
      <c r="M397" s="112"/>
      <c r="N397" s="112"/>
      <c r="O397" s="112"/>
      <c r="P397" s="112"/>
      <c r="Q397" s="125"/>
      <c r="R397" s="112"/>
      <c r="S397" s="112"/>
      <c r="T397" s="112"/>
      <c r="U397" s="112"/>
      <c r="V397" s="112"/>
      <c r="W397" s="112"/>
      <c r="X397" s="112"/>
      <c r="Y397" s="112"/>
      <c r="Z397" s="112"/>
      <c r="AA397" s="112"/>
      <c r="AB397" s="112"/>
      <c r="AC397" s="126"/>
      <c r="AD397" s="239"/>
      <c r="AE397" s="239"/>
      <c r="AF397" s="239"/>
      <c r="AG397" s="239"/>
      <c r="AH397" s="239"/>
      <c r="AI397" s="239"/>
    </row>
    <row r="398" spans="1:35" s="119" customFormat="1" x14ac:dyDescent="0.2">
      <c r="A398" s="124"/>
      <c r="B398" s="112"/>
      <c r="C398" s="207" t="str">
        <f t="shared" si="21"/>
        <v/>
      </c>
      <c r="D398" s="73"/>
      <c r="E398" s="112"/>
      <c r="F398" s="125"/>
      <c r="G398" s="112"/>
      <c r="H398" s="207" t="str">
        <f t="shared" si="22"/>
        <v/>
      </c>
      <c r="I398" s="125"/>
      <c r="J398" s="112"/>
      <c r="K398" s="207" t="str">
        <f t="shared" si="23"/>
        <v/>
      </c>
      <c r="L398" s="112"/>
      <c r="M398" s="112"/>
      <c r="N398" s="112"/>
      <c r="O398" s="112"/>
      <c r="P398" s="112"/>
      <c r="Q398" s="125"/>
      <c r="R398" s="112"/>
      <c r="S398" s="112"/>
      <c r="T398" s="112"/>
      <c r="U398" s="112"/>
      <c r="V398" s="112"/>
      <c r="W398" s="112"/>
      <c r="X398" s="112"/>
      <c r="Y398" s="112"/>
      <c r="Z398" s="112"/>
      <c r="AA398" s="112"/>
      <c r="AB398" s="112"/>
      <c r="AC398" s="126"/>
      <c r="AD398" s="239"/>
      <c r="AE398" s="239"/>
      <c r="AF398" s="239"/>
      <c r="AG398" s="239"/>
      <c r="AH398" s="239"/>
      <c r="AI398" s="239"/>
    </row>
    <row r="399" spans="1:35" s="119" customFormat="1" x14ac:dyDescent="0.2">
      <c r="A399" s="124"/>
      <c r="B399" s="112"/>
      <c r="C399" s="207" t="str">
        <f t="shared" si="21"/>
        <v/>
      </c>
      <c r="D399" s="73"/>
      <c r="E399" s="112"/>
      <c r="F399" s="125"/>
      <c r="G399" s="112"/>
      <c r="H399" s="207" t="str">
        <f t="shared" si="22"/>
        <v/>
      </c>
      <c r="I399" s="125"/>
      <c r="J399" s="112"/>
      <c r="K399" s="207" t="str">
        <f t="shared" si="23"/>
        <v/>
      </c>
      <c r="L399" s="112"/>
      <c r="M399" s="112"/>
      <c r="N399" s="112"/>
      <c r="O399" s="112"/>
      <c r="P399" s="112"/>
      <c r="Q399" s="125"/>
      <c r="R399" s="112"/>
      <c r="S399" s="112"/>
      <c r="T399" s="112"/>
      <c r="U399" s="112"/>
      <c r="V399" s="112"/>
      <c r="W399" s="112"/>
      <c r="X399" s="112"/>
      <c r="Y399" s="112"/>
      <c r="Z399" s="112"/>
      <c r="AA399" s="112"/>
      <c r="AB399" s="112"/>
      <c r="AC399" s="126"/>
      <c r="AD399" s="239"/>
      <c r="AE399" s="239"/>
      <c r="AF399" s="239"/>
      <c r="AG399" s="239"/>
      <c r="AH399" s="239"/>
      <c r="AI399" s="239"/>
    </row>
    <row r="400" spans="1:35" s="119" customFormat="1" x14ac:dyDescent="0.2">
      <c r="A400" s="124"/>
      <c r="B400" s="112"/>
      <c r="C400" s="207" t="str">
        <f t="shared" si="21"/>
        <v/>
      </c>
      <c r="D400" s="73"/>
      <c r="E400" s="112"/>
      <c r="F400" s="125"/>
      <c r="G400" s="112"/>
      <c r="H400" s="207" t="str">
        <f t="shared" si="22"/>
        <v/>
      </c>
      <c r="I400" s="125"/>
      <c r="J400" s="112"/>
      <c r="K400" s="207" t="str">
        <f t="shared" si="23"/>
        <v/>
      </c>
      <c r="L400" s="112"/>
      <c r="M400" s="112"/>
      <c r="N400" s="112"/>
      <c r="O400" s="112"/>
      <c r="P400" s="112"/>
      <c r="Q400" s="125"/>
      <c r="R400" s="112"/>
      <c r="S400" s="112"/>
      <c r="T400" s="112"/>
      <c r="U400" s="112"/>
      <c r="V400" s="112"/>
      <c r="W400" s="112"/>
      <c r="X400" s="112"/>
      <c r="Y400" s="112"/>
      <c r="Z400" s="112"/>
      <c r="AA400" s="112"/>
      <c r="AB400" s="112"/>
      <c r="AC400" s="126"/>
      <c r="AD400" s="239"/>
      <c r="AE400" s="239"/>
      <c r="AF400" s="239"/>
      <c r="AG400" s="239"/>
      <c r="AH400" s="239"/>
      <c r="AI400" s="239"/>
    </row>
    <row r="401" spans="1:35" s="119" customFormat="1" x14ac:dyDescent="0.2">
      <c r="A401" s="124"/>
      <c r="B401" s="112"/>
      <c r="C401" s="207" t="str">
        <f t="shared" si="21"/>
        <v/>
      </c>
      <c r="D401" s="73"/>
      <c r="E401" s="112"/>
      <c r="F401" s="125"/>
      <c r="G401" s="112"/>
      <c r="H401" s="207" t="str">
        <f t="shared" si="22"/>
        <v/>
      </c>
      <c r="I401" s="125"/>
      <c r="J401" s="112"/>
      <c r="K401" s="207" t="str">
        <f t="shared" si="23"/>
        <v/>
      </c>
      <c r="L401" s="112"/>
      <c r="M401" s="112"/>
      <c r="N401" s="112"/>
      <c r="O401" s="112"/>
      <c r="P401" s="112"/>
      <c r="Q401" s="125"/>
      <c r="R401" s="112"/>
      <c r="S401" s="112"/>
      <c r="T401" s="112"/>
      <c r="U401" s="112"/>
      <c r="V401" s="112"/>
      <c r="W401" s="112"/>
      <c r="X401" s="112"/>
      <c r="Y401" s="112"/>
      <c r="Z401" s="112"/>
      <c r="AA401" s="112"/>
      <c r="AB401" s="112"/>
      <c r="AC401" s="126"/>
      <c r="AD401" s="239"/>
      <c r="AE401" s="239"/>
      <c r="AF401" s="239"/>
      <c r="AG401" s="239"/>
      <c r="AH401" s="239"/>
      <c r="AI401" s="239"/>
    </row>
    <row r="402" spans="1:35" s="119" customFormat="1" x14ac:dyDescent="0.2">
      <c r="A402" s="124"/>
      <c r="B402" s="112"/>
      <c r="C402" s="207" t="str">
        <f t="shared" si="21"/>
        <v/>
      </c>
      <c r="D402" s="73"/>
      <c r="E402" s="112"/>
      <c r="F402" s="125"/>
      <c r="G402" s="112"/>
      <c r="H402" s="207" t="str">
        <f t="shared" si="22"/>
        <v/>
      </c>
      <c r="I402" s="125"/>
      <c r="J402" s="112"/>
      <c r="K402" s="207" t="str">
        <f t="shared" si="23"/>
        <v/>
      </c>
      <c r="L402" s="112"/>
      <c r="M402" s="112"/>
      <c r="N402" s="112"/>
      <c r="O402" s="112"/>
      <c r="P402" s="112"/>
      <c r="Q402" s="125"/>
      <c r="R402" s="112"/>
      <c r="S402" s="112"/>
      <c r="T402" s="112"/>
      <c r="U402" s="112"/>
      <c r="V402" s="112"/>
      <c r="W402" s="112"/>
      <c r="X402" s="112"/>
      <c r="Y402" s="112"/>
      <c r="Z402" s="112"/>
      <c r="AA402" s="112"/>
      <c r="AB402" s="112"/>
      <c r="AC402" s="126"/>
      <c r="AD402" s="239"/>
      <c r="AE402" s="239"/>
      <c r="AF402" s="239"/>
      <c r="AG402" s="239"/>
      <c r="AH402" s="239"/>
      <c r="AI402" s="239"/>
    </row>
    <row r="403" spans="1:35" s="119" customFormat="1" x14ac:dyDescent="0.2">
      <c r="A403" s="124"/>
      <c r="B403" s="112"/>
      <c r="C403" s="207" t="str">
        <f t="shared" si="21"/>
        <v/>
      </c>
      <c r="D403" s="73"/>
      <c r="E403" s="112"/>
      <c r="F403" s="125"/>
      <c r="G403" s="112"/>
      <c r="H403" s="207" t="str">
        <f t="shared" si="22"/>
        <v/>
      </c>
      <c r="I403" s="125"/>
      <c r="J403" s="112"/>
      <c r="K403" s="207" t="str">
        <f t="shared" si="23"/>
        <v/>
      </c>
      <c r="L403" s="112"/>
      <c r="M403" s="112"/>
      <c r="N403" s="112"/>
      <c r="O403" s="112"/>
      <c r="P403" s="112"/>
      <c r="Q403" s="125"/>
      <c r="R403" s="112"/>
      <c r="S403" s="112"/>
      <c r="T403" s="112"/>
      <c r="U403" s="112"/>
      <c r="V403" s="112"/>
      <c r="W403" s="112"/>
      <c r="X403" s="112"/>
      <c r="Y403" s="112"/>
      <c r="Z403" s="112"/>
      <c r="AA403" s="112"/>
      <c r="AB403" s="112"/>
      <c r="AC403" s="126"/>
      <c r="AD403" s="239"/>
      <c r="AE403" s="239"/>
      <c r="AF403" s="239"/>
      <c r="AG403" s="239"/>
      <c r="AH403" s="239"/>
      <c r="AI403" s="239"/>
    </row>
    <row r="404" spans="1:35" s="119" customFormat="1" x14ac:dyDescent="0.2">
      <c r="A404" s="124"/>
      <c r="B404" s="112"/>
      <c r="C404" s="207" t="str">
        <f t="shared" si="21"/>
        <v/>
      </c>
      <c r="D404" s="73"/>
      <c r="E404" s="112"/>
      <c r="F404" s="125"/>
      <c r="G404" s="112"/>
      <c r="H404" s="207" t="str">
        <f t="shared" si="22"/>
        <v/>
      </c>
      <c r="I404" s="125"/>
      <c r="J404" s="112"/>
      <c r="K404" s="207" t="str">
        <f t="shared" si="23"/>
        <v/>
      </c>
      <c r="L404" s="112"/>
      <c r="M404" s="112"/>
      <c r="N404" s="112"/>
      <c r="O404" s="112"/>
      <c r="P404" s="112"/>
      <c r="Q404" s="125"/>
      <c r="R404" s="112"/>
      <c r="S404" s="112"/>
      <c r="T404" s="112"/>
      <c r="U404" s="112"/>
      <c r="V404" s="112"/>
      <c r="W404" s="112"/>
      <c r="X404" s="112"/>
      <c r="Y404" s="112"/>
      <c r="Z404" s="112"/>
      <c r="AA404" s="112"/>
      <c r="AB404" s="112"/>
      <c r="AC404" s="126"/>
      <c r="AD404" s="239"/>
      <c r="AE404" s="239"/>
      <c r="AF404" s="239"/>
      <c r="AG404" s="239"/>
      <c r="AH404" s="239"/>
      <c r="AI404" s="239"/>
    </row>
    <row r="405" spans="1:35" s="119" customFormat="1" x14ac:dyDescent="0.2">
      <c r="A405" s="124"/>
      <c r="B405" s="112"/>
      <c r="C405" s="207" t="str">
        <f t="shared" si="21"/>
        <v/>
      </c>
      <c r="D405" s="73"/>
      <c r="E405" s="112"/>
      <c r="F405" s="125"/>
      <c r="G405" s="112"/>
      <c r="H405" s="207" t="str">
        <f t="shared" si="22"/>
        <v/>
      </c>
      <c r="I405" s="125"/>
      <c r="J405" s="112"/>
      <c r="K405" s="207" t="str">
        <f t="shared" si="23"/>
        <v/>
      </c>
      <c r="L405" s="112"/>
      <c r="M405" s="112"/>
      <c r="N405" s="112"/>
      <c r="O405" s="112"/>
      <c r="P405" s="112"/>
      <c r="Q405" s="125"/>
      <c r="R405" s="112"/>
      <c r="S405" s="112"/>
      <c r="T405" s="112"/>
      <c r="U405" s="112"/>
      <c r="V405" s="112"/>
      <c r="W405" s="112"/>
      <c r="X405" s="112"/>
      <c r="Y405" s="112"/>
      <c r="Z405" s="112"/>
      <c r="AA405" s="112"/>
      <c r="AB405" s="112"/>
      <c r="AC405" s="126"/>
      <c r="AD405" s="239"/>
      <c r="AE405" s="239"/>
      <c r="AF405" s="239"/>
      <c r="AG405" s="239"/>
      <c r="AH405" s="239"/>
      <c r="AI405" s="239"/>
    </row>
    <row r="406" spans="1:35" s="119" customFormat="1" x14ac:dyDescent="0.2">
      <c r="A406" s="124"/>
      <c r="B406" s="112"/>
      <c r="C406" s="207" t="str">
        <f t="shared" si="21"/>
        <v/>
      </c>
      <c r="D406" s="73"/>
      <c r="E406" s="112"/>
      <c r="F406" s="125"/>
      <c r="G406" s="112"/>
      <c r="H406" s="207" t="str">
        <f t="shared" si="22"/>
        <v/>
      </c>
      <c r="I406" s="125"/>
      <c r="J406" s="112"/>
      <c r="K406" s="207" t="str">
        <f t="shared" si="23"/>
        <v/>
      </c>
      <c r="L406" s="112"/>
      <c r="M406" s="112"/>
      <c r="N406" s="112"/>
      <c r="O406" s="112"/>
      <c r="P406" s="112"/>
      <c r="Q406" s="125"/>
      <c r="R406" s="112"/>
      <c r="S406" s="112"/>
      <c r="T406" s="112"/>
      <c r="U406" s="112"/>
      <c r="V406" s="112"/>
      <c r="W406" s="112"/>
      <c r="X406" s="112"/>
      <c r="Y406" s="112"/>
      <c r="Z406" s="112"/>
      <c r="AA406" s="112"/>
      <c r="AB406" s="112"/>
      <c r="AC406" s="126"/>
      <c r="AD406" s="239"/>
      <c r="AE406" s="239"/>
      <c r="AF406" s="239"/>
      <c r="AG406" s="239"/>
      <c r="AH406" s="239"/>
      <c r="AI406" s="239"/>
    </row>
    <row r="407" spans="1:35" s="119" customFormat="1" x14ac:dyDescent="0.2">
      <c r="A407" s="124"/>
      <c r="B407" s="112"/>
      <c r="C407" s="207" t="str">
        <f t="shared" si="21"/>
        <v/>
      </c>
      <c r="D407" s="73"/>
      <c r="E407" s="112"/>
      <c r="F407" s="125"/>
      <c r="G407" s="112"/>
      <c r="H407" s="207" t="str">
        <f t="shared" si="22"/>
        <v/>
      </c>
      <c r="I407" s="125"/>
      <c r="J407" s="112"/>
      <c r="K407" s="207" t="str">
        <f t="shared" si="23"/>
        <v/>
      </c>
      <c r="L407" s="112"/>
      <c r="M407" s="112"/>
      <c r="N407" s="112"/>
      <c r="O407" s="112"/>
      <c r="P407" s="112"/>
      <c r="Q407" s="125"/>
      <c r="R407" s="112"/>
      <c r="S407" s="112"/>
      <c r="T407" s="112"/>
      <c r="U407" s="112"/>
      <c r="V407" s="112"/>
      <c r="W407" s="112"/>
      <c r="X407" s="112"/>
      <c r="Y407" s="112"/>
      <c r="Z407" s="112"/>
      <c r="AA407" s="112"/>
      <c r="AB407" s="112"/>
      <c r="AC407" s="126"/>
      <c r="AD407" s="239"/>
      <c r="AE407" s="239"/>
      <c r="AF407" s="239"/>
      <c r="AG407" s="239"/>
      <c r="AH407" s="239"/>
      <c r="AI407" s="239"/>
    </row>
    <row r="408" spans="1:35" s="119" customFormat="1" x14ac:dyDescent="0.2">
      <c r="A408" s="124"/>
      <c r="B408" s="112"/>
      <c r="C408" s="207" t="str">
        <f t="shared" si="21"/>
        <v/>
      </c>
      <c r="D408" s="73"/>
      <c r="E408" s="112"/>
      <c r="F408" s="125"/>
      <c r="G408" s="112"/>
      <c r="H408" s="207" t="str">
        <f t="shared" si="22"/>
        <v/>
      </c>
      <c r="I408" s="125"/>
      <c r="J408" s="112"/>
      <c r="K408" s="207" t="str">
        <f t="shared" si="23"/>
        <v/>
      </c>
      <c r="L408" s="112"/>
      <c r="M408" s="112"/>
      <c r="N408" s="112"/>
      <c r="O408" s="112"/>
      <c r="P408" s="112"/>
      <c r="Q408" s="125"/>
      <c r="R408" s="112"/>
      <c r="S408" s="112"/>
      <c r="T408" s="112"/>
      <c r="U408" s="112"/>
      <c r="V408" s="112"/>
      <c r="W408" s="112"/>
      <c r="X408" s="112"/>
      <c r="Y408" s="112"/>
      <c r="Z408" s="112"/>
      <c r="AA408" s="112"/>
      <c r="AB408" s="112"/>
      <c r="AC408" s="126"/>
      <c r="AD408" s="239"/>
      <c r="AE408" s="239"/>
      <c r="AF408" s="239"/>
      <c r="AG408" s="239"/>
      <c r="AH408" s="239"/>
      <c r="AI408" s="239"/>
    </row>
    <row r="409" spans="1:35" s="119" customFormat="1" x14ac:dyDescent="0.2">
      <c r="A409" s="124"/>
      <c r="B409" s="112"/>
      <c r="C409" s="207" t="str">
        <f t="shared" si="21"/>
        <v/>
      </c>
      <c r="D409" s="73"/>
      <c r="E409" s="112"/>
      <c r="F409" s="125"/>
      <c r="G409" s="112"/>
      <c r="H409" s="207" t="str">
        <f t="shared" si="22"/>
        <v/>
      </c>
      <c r="I409" s="125"/>
      <c r="J409" s="112"/>
      <c r="K409" s="207" t="str">
        <f t="shared" si="23"/>
        <v/>
      </c>
      <c r="L409" s="112"/>
      <c r="M409" s="112"/>
      <c r="N409" s="112"/>
      <c r="O409" s="112"/>
      <c r="P409" s="112"/>
      <c r="Q409" s="125"/>
      <c r="R409" s="112"/>
      <c r="S409" s="112"/>
      <c r="T409" s="112"/>
      <c r="U409" s="112"/>
      <c r="V409" s="112"/>
      <c r="W409" s="112"/>
      <c r="X409" s="112"/>
      <c r="Y409" s="112"/>
      <c r="Z409" s="112"/>
      <c r="AA409" s="112"/>
      <c r="AB409" s="112"/>
      <c r="AC409" s="126"/>
      <c r="AD409" s="239"/>
      <c r="AE409" s="239"/>
      <c r="AF409" s="239"/>
      <c r="AG409" s="239"/>
      <c r="AH409" s="239"/>
      <c r="AI409" s="239"/>
    </row>
    <row r="410" spans="1:35" s="119" customFormat="1" x14ac:dyDescent="0.2">
      <c r="A410" s="124"/>
      <c r="B410" s="112"/>
      <c r="C410" s="207" t="str">
        <f t="shared" si="21"/>
        <v/>
      </c>
      <c r="D410" s="73"/>
      <c r="E410" s="112"/>
      <c r="F410" s="125"/>
      <c r="G410" s="112"/>
      <c r="H410" s="207" t="str">
        <f t="shared" si="22"/>
        <v/>
      </c>
      <c r="I410" s="125"/>
      <c r="J410" s="112"/>
      <c r="K410" s="207" t="str">
        <f t="shared" si="23"/>
        <v/>
      </c>
      <c r="L410" s="112"/>
      <c r="M410" s="112"/>
      <c r="N410" s="112"/>
      <c r="O410" s="112"/>
      <c r="P410" s="112"/>
      <c r="Q410" s="125"/>
      <c r="R410" s="112"/>
      <c r="S410" s="112"/>
      <c r="T410" s="112"/>
      <c r="U410" s="112"/>
      <c r="V410" s="112"/>
      <c r="W410" s="112"/>
      <c r="X410" s="112"/>
      <c r="Y410" s="112"/>
      <c r="Z410" s="112"/>
      <c r="AA410" s="112"/>
      <c r="AB410" s="112"/>
      <c r="AC410" s="126"/>
      <c r="AD410" s="239"/>
      <c r="AE410" s="239"/>
      <c r="AF410" s="239"/>
      <c r="AG410" s="239"/>
      <c r="AH410" s="239"/>
      <c r="AI410" s="239"/>
    </row>
    <row r="411" spans="1:35" s="119" customFormat="1" x14ac:dyDescent="0.2">
      <c r="A411" s="124"/>
      <c r="B411" s="112"/>
      <c r="C411" s="207" t="str">
        <f t="shared" si="21"/>
        <v/>
      </c>
      <c r="D411" s="73"/>
      <c r="E411" s="112"/>
      <c r="F411" s="125"/>
      <c r="G411" s="112"/>
      <c r="H411" s="207" t="str">
        <f t="shared" si="22"/>
        <v/>
      </c>
      <c r="I411" s="125"/>
      <c r="J411" s="112"/>
      <c r="K411" s="207" t="str">
        <f t="shared" si="23"/>
        <v/>
      </c>
      <c r="L411" s="112"/>
      <c r="M411" s="112"/>
      <c r="N411" s="112"/>
      <c r="O411" s="112"/>
      <c r="P411" s="112"/>
      <c r="Q411" s="125"/>
      <c r="R411" s="112"/>
      <c r="S411" s="112"/>
      <c r="T411" s="112"/>
      <c r="U411" s="112"/>
      <c r="V411" s="112"/>
      <c r="W411" s="112"/>
      <c r="X411" s="112"/>
      <c r="Y411" s="112"/>
      <c r="Z411" s="112"/>
      <c r="AA411" s="112"/>
      <c r="AB411" s="112"/>
      <c r="AC411" s="126"/>
      <c r="AD411" s="239"/>
      <c r="AE411" s="239"/>
      <c r="AF411" s="239"/>
      <c r="AG411" s="239"/>
      <c r="AH411" s="239"/>
      <c r="AI411" s="239"/>
    </row>
    <row r="412" spans="1:35" s="119" customFormat="1" x14ac:dyDescent="0.2">
      <c r="A412" s="124"/>
      <c r="B412" s="112"/>
      <c r="C412" s="207" t="str">
        <f t="shared" si="21"/>
        <v/>
      </c>
      <c r="D412" s="73"/>
      <c r="E412" s="112"/>
      <c r="F412" s="125"/>
      <c r="G412" s="112"/>
      <c r="H412" s="207" t="str">
        <f t="shared" si="22"/>
        <v/>
      </c>
      <c r="I412" s="125"/>
      <c r="J412" s="112"/>
      <c r="K412" s="207" t="str">
        <f t="shared" si="23"/>
        <v/>
      </c>
      <c r="L412" s="112"/>
      <c r="M412" s="112"/>
      <c r="N412" s="112"/>
      <c r="O412" s="112"/>
      <c r="P412" s="112"/>
      <c r="Q412" s="125"/>
      <c r="R412" s="112"/>
      <c r="S412" s="112"/>
      <c r="T412" s="112"/>
      <c r="U412" s="112"/>
      <c r="V412" s="112"/>
      <c r="W412" s="112"/>
      <c r="X412" s="112"/>
      <c r="Y412" s="112"/>
      <c r="Z412" s="112"/>
      <c r="AA412" s="112"/>
      <c r="AB412" s="112"/>
      <c r="AC412" s="126"/>
      <c r="AD412" s="239"/>
      <c r="AE412" s="239"/>
      <c r="AF412" s="239"/>
      <c r="AG412" s="239"/>
      <c r="AH412" s="239"/>
      <c r="AI412" s="239"/>
    </row>
    <row r="413" spans="1:35" s="119" customFormat="1" x14ac:dyDescent="0.2">
      <c r="A413" s="124"/>
      <c r="B413" s="112"/>
      <c r="C413" s="207" t="str">
        <f t="shared" si="21"/>
        <v/>
      </c>
      <c r="D413" s="73"/>
      <c r="E413" s="112"/>
      <c r="F413" s="125"/>
      <c r="G413" s="112"/>
      <c r="H413" s="207" t="str">
        <f t="shared" si="22"/>
        <v/>
      </c>
      <c r="I413" s="125"/>
      <c r="J413" s="112"/>
      <c r="K413" s="207" t="str">
        <f t="shared" si="23"/>
        <v/>
      </c>
      <c r="L413" s="112"/>
      <c r="M413" s="112"/>
      <c r="N413" s="112"/>
      <c r="O413" s="112"/>
      <c r="P413" s="112"/>
      <c r="Q413" s="125"/>
      <c r="R413" s="112"/>
      <c r="S413" s="112"/>
      <c r="T413" s="112"/>
      <c r="U413" s="112"/>
      <c r="V413" s="112"/>
      <c r="W413" s="112"/>
      <c r="X413" s="112"/>
      <c r="Y413" s="112"/>
      <c r="Z413" s="112"/>
      <c r="AA413" s="112"/>
      <c r="AB413" s="112"/>
      <c r="AC413" s="126"/>
      <c r="AD413" s="239"/>
      <c r="AE413" s="239"/>
      <c r="AF413" s="239"/>
      <c r="AG413" s="239"/>
      <c r="AH413" s="239"/>
      <c r="AI413" s="239"/>
    </row>
    <row r="414" spans="1:35" s="119" customFormat="1" x14ac:dyDescent="0.2">
      <c r="A414" s="124"/>
      <c r="B414" s="112"/>
      <c r="C414" s="207" t="str">
        <f t="shared" si="21"/>
        <v/>
      </c>
      <c r="D414" s="73"/>
      <c r="E414" s="112"/>
      <c r="F414" s="125"/>
      <c r="G414" s="112"/>
      <c r="H414" s="207" t="str">
        <f t="shared" si="22"/>
        <v/>
      </c>
      <c r="I414" s="125"/>
      <c r="J414" s="112"/>
      <c r="K414" s="207" t="str">
        <f t="shared" si="23"/>
        <v/>
      </c>
      <c r="L414" s="112"/>
      <c r="M414" s="112"/>
      <c r="N414" s="112"/>
      <c r="O414" s="112"/>
      <c r="P414" s="112"/>
      <c r="Q414" s="125"/>
      <c r="R414" s="112"/>
      <c r="S414" s="112"/>
      <c r="T414" s="112"/>
      <c r="U414" s="112"/>
      <c r="V414" s="112"/>
      <c r="W414" s="112"/>
      <c r="X414" s="112"/>
      <c r="Y414" s="112"/>
      <c r="Z414" s="112"/>
      <c r="AA414" s="112"/>
      <c r="AB414" s="112"/>
      <c r="AC414" s="126"/>
      <c r="AD414" s="239"/>
      <c r="AE414" s="239"/>
      <c r="AF414" s="239"/>
      <c r="AG414" s="239"/>
      <c r="AH414" s="239"/>
      <c r="AI414" s="239"/>
    </row>
    <row r="415" spans="1:35" s="119" customFormat="1" x14ac:dyDescent="0.2">
      <c r="A415" s="124"/>
      <c r="B415" s="112"/>
      <c r="C415" s="207" t="str">
        <f t="shared" si="21"/>
        <v/>
      </c>
      <c r="D415" s="73"/>
      <c r="E415" s="112"/>
      <c r="F415" s="125"/>
      <c r="G415" s="112"/>
      <c r="H415" s="207" t="str">
        <f t="shared" si="22"/>
        <v/>
      </c>
      <c r="I415" s="125"/>
      <c r="J415" s="112"/>
      <c r="K415" s="207" t="str">
        <f t="shared" si="23"/>
        <v/>
      </c>
      <c r="L415" s="112"/>
      <c r="M415" s="112"/>
      <c r="N415" s="112"/>
      <c r="O415" s="112"/>
      <c r="P415" s="112"/>
      <c r="Q415" s="125"/>
      <c r="R415" s="112"/>
      <c r="S415" s="112"/>
      <c r="T415" s="112"/>
      <c r="U415" s="112"/>
      <c r="V415" s="112"/>
      <c r="W415" s="112"/>
      <c r="X415" s="112"/>
      <c r="Y415" s="112"/>
      <c r="Z415" s="112"/>
      <c r="AA415" s="112"/>
      <c r="AB415" s="112"/>
      <c r="AC415" s="126"/>
      <c r="AD415" s="239"/>
      <c r="AE415" s="239"/>
      <c r="AF415" s="239"/>
      <c r="AG415" s="239"/>
      <c r="AH415" s="239"/>
      <c r="AI415" s="239"/>
    </row>
    <row r="416" spans="1:35" s="119" customFormat="1" x14ac:dyDescent="0.2">
      <c r="A416" s="124"/>
      <c r="B416" s="112"/>
      <c r="C416" s="207" t="str">
        <f t="shared" si="21"/>
        <v/>
      </c>
      <c r="D416" s="73"/>
      <c r="E416" s="112"/>
      <c r="F416" s="125"/>
      <c r="G416" s="112"/>
      <c r="H416" s="207" t="str">
        <f t="shared" si="22"/>
        <v/>
      </c>
      <c r="I416" s="125"/>
      <c r="J416" s="112"/>
      <c r="K416" s="207" t="str">
        <f t="shared" si="23"/>
        <v/>
      </c>
      <c r="L416" s="112"/>
      <c r="M416" s="112"/>
      <c r="N416" s="112"/>
      <c r="O416" s="112"/>
      <c r="P416" s="112"/>
      <c r="Q416" s="125"/>
      <c r="R416" s="112"/>
      <c r="S416" s="112"/>
      <c r="T416" s="112"/>
      <c r="U416" s="112"/>
      <c r="V416" s="112"/>
      <c r="W416" s="112"/>
      <c r="X416" s="112"/>
      <c r="Y416" s="112"/>
      <c r="Z416" s="112"/>
      <c r="AA416" s="112"/>
      <c r="AB416" s="112"/>
      <c r="AC416" s="126"/>
      <c r="AD416" s="239"/>
      <c r="AE416" s="239"/>
      <c r="AF416" s="239"/>
      <c r="AG416" s="239"/>
      <c r="AH416" s="239"/>
      <c r="AI416" s="239"/>
    </row>
    <row r="417" spans="1:35" s="119" customFormat="1" x14ac:dyDescent="0.2">
      <c r="A417" s="124"/>
      <c r="B417" s="112"/>
      <c r="C417" s="207" t="str">
        <f t="shared" si="21"/>
        <v/>
      </c>
      <c r="D417" s="73"/>
      <c r="E417" s="112"/>
      <c r="F417" s="125"/>
      <c r="G417" s="112"/>
      <c r="H417" s="207" t="str">
        <f t="shared" si="22"/>
        <v/>
      </c>
      <c r="I417" s="125"/>
      <c r="J417" s="112"/>
      <c r="K417" s="207" t="str">
        <f t="shared" si="23"/>
        <v/>
      </c>
      <c r="L417" s="112"/>
      <c r="M417" s="112"/>
      <c r="N417" s="112"/>
      <c r="O417" s="112"/>
      <c r="P417" s="112"/>
      <c r="Q417" s="125"/>
      <c r="R417" s="112"/>
      <c r="S417" s="112"/>
      <c r="T417" s="112"/>
      <c r="U417" s="112"/>
      <c r="V417" s="112"/>
      <c r="W417" s="112"/>
      <c r="X417" s="112"/>
      <c r="Y417" s="112"/>
      <c r="Z417" s="112"/>
      <c r="AA417" s="112"/>
      <c r="AB417" s="112"/>
      <c r="AC417" s="126"/>
      <c r="AD417" s="239"/>
      <c r="AE417" s="239"/>
      <c r="AF417" s="239"/>
      <c r="AG417" s="239"/>
      <c r="AH417" s="239"/>
      <c r="AI417" s="239"/>
    </row>
    <row r="418" spans="1:35" s="119" customFormat="1" x14ac:dyDescent="0.2">
      <c r="A418" s="124"/>
      <c r="B418" s="112"/>
      <c r="C418" s="207" t="str">
        <f t="shared" si="21"/>
        <v/>
      </c>
      <c r="D418" s="73"/>
      <c r="E418" s="112"/>
      <c r="F418" s="125"/>
      <c r="G418" s="112"/>
      <c r="H418" s="207" t="str">
        <f t="shared" si="22"/>
        <v/>
      </c>
      <c r="I418" s="125"/>
      <c r="J418" s="112"/>
      <c r="K418" s="207" t="str">
        <f t="shared" si="23"/>
        <v/>
      </c>
      <c r="L418" s="112"/>
      <c r="M418" s="112"/>
      <c r="N418" s="112"/>
      <c r="O418" s="112"/>
      <c r="P418" s="112"/>
      <c r="Q418" s="125"/>
      <c r="R418" s="112"/>
      <c r="S418" s="112"/>
      <c r="T418" s="112"/>
      <c r="U418" s="112"/>
      <c r="V418" s="112"/>
      <c r="W418" s="112"/>
      <c r="X418" s="112"/>
      <c r="Y418" s="112"/>
      <c r="Z418" s="112"/>
      <c r="AA418" s="112"/>
      <c r="AB418" s="112"/>
      <c r="AC418" s="126"/>
      <c r="AD418" s="239"/>
      <c r="AE418" s="239"/>
      <c r="AF418" s="239"/>
      <c r="AG418" s="239"/>
      <c r="AH418" s="239"/>
      <c r="AI418" s="239"/>
    </row>
    <row r="419" spans="1:35" s="119" customFormat="1" x14ac:dyDescent="0.2">
      <c r="A419" s="124"/>
      <c r="B419" s="112"/>
      <c r="C419" s="207" t="str">
        <f t="shared" si="21"/>
        <v/>
      </c>
      <c r="D419" s="73"/>
      <c r="E419" s="112"/>
      <c r="F419" s="125"/>
      <c r="G419" s="112"/>
      <c r="H419" s="207" t="str">
        <f t="shared" si="22"/>
        <v/>
      </c>
      <c r="I419" s="125"/>
      <c r="J419" s="112"/>
      <c r="K419" s="207" t="str">
        <f t="shared" si="23"/>
        <v/>
      </c>
      <c r="L419" s="112"/>
      <c r="M419" s="112"/>
      <c r="N419" s="112"/>
      <c r="O419" s="112"/>
      <c r="P419" s="112"/>
      <c r="Q419" s="125"/>
      <c r="R419" s="112"/>
      <c r="S419" s="112"/>
      <c r="T419" s="112"/>
      <c r="U419" s="112"/>
      <c r="V419" s="112"/>
      <c r="W419" s="112"/>
      <c r="X419" s="112"/>
      <c r="Y419" s="112"/>
      <c r="Z419" s="112"/>
      <c r="AA419" s="112"/>
      <c r="AB419" s="112"/>
      <c r="AC419" s="126"/>
      <c r="AD419" s="239"/>
      <c r="AE419" s="239"/>
      <c r="AF419" s="239"/>
      <c r="AG419" s="239"/>
      <c r="AH419" s="239"/>
      <c r="AI419" s="239"/>
    </row>
    <row r="420" spans="1:35" s="119" customFormat="1" x14ac:dyDescent="0.2">
      <c r="A420" s="124"/>
      <c r="B420" s="112"/>
      <c r="C420" s="207" t="str">
        <f t="shared" si="21"/>
        <v/>
      </c>
      <c r="D420" s="73"/>
      <c r="E420" s="112"/>
      <c r="F420" s="125"/>
      <c r="G420" s="112"/>
      <c r="H420" s="207" t="str">
        <f t="shared" si="22"/>
        <v/>
      </c>
      <c r="I420" s="125"/>
      <c r="J420" s="112"/>
      <c r="K420" s="207" t="str">
        <f t="shared" si="23"/>
        <v/>
      </c>
      <c r="L420" s="112"/>
      <c r="M420" s="112"/>
      <c r="N420" s="112"/>
      <c r="O420" s="112"/>
      <c r="P420" s="112"/>
      <c r="Q420" s="125"/>
      <c r="R420" s="112"/>
      <c r="S420" s="112"/>
      <c r="T420" s="112"/>
      <c r="U420" s="112"/>
      <c r="V420" s="112"/>
      <c r="W420" s="112"/>
      <c r="X420" s="112"/>
      <c r="Y420" s="112"/>
      <c r="Z420" s="112"/>
      <c r="AA420" s="112"/>
      <c r="AB420" s="112"/>
      <c r="AC420" s="126"/>
      <c r="AD420" s="239"/>
      <c r="AE420" s="239"/>
      <c r="AF420" s="239"/>
      <c r="AG420" s="239"/>
      <c r="AH420" s="239"/>
      <c r="AI420" s="239"/>
    </row>
    <row r="421" spans="1:35" s="119" customFormat="1" x14ac:dyDescent="0.2">
      <c r="A421" s="124"/>
      <c r="B421" s="112"/>
      <c r="C421" s="207" t="str">
        <f t="shared" si="21"/>
        <v/>
      </c>
      <c r="D421" s="73"/>
      <c r="E421" s="112"/>
      <c r="F421" s="125"/>
      <c r="G421" s="112"/>
      <c r="H421" s="207" t="str">
        <f t="shared" si="22"/>
        <v/>
      </c>
      <c r="I421" s="125"/>
      <c r="J421" s="112"/>
      <c r="K421" s="207" t="str">
        <f t="shared" si="23"/>
        <v/>
      </c>
      <c r="L421" s="112"/>
      <c r="M421" s="112"/>
      <c r="N421" s="112"/>
      <c r="O421" s="112"/>
      <c r="P421" s="112"/>
      <c r="Q421" s="125"/>
      <c r="R421" s="112"/>
      <c r="S421" s="112"/>
      <c r="T421" s="112"/>
      <c r="U421" s="112"/>
      <c r="V421" s="112"/>
      <c r="W421" s="112"/>
      <c r="X421" s="112"/>
      <c r="Y421" s="112"/>
      <c r="Z421" s="112"/>
      <c r="AA421" s="112"/>
      <c r="AB421" s="112"/>
      <c r="AC421" s="126"/>
      <c r="AD421" s="239"/>
      <c r="AE421" s="239"/>
      <c r="AF421" s="239"/>
      <c r="AG421" s="239"/>
      <c r="AH421" s="239"/>
      <c r="AI421" s="239"/>
    </row>
    <row r="422" spans="1:35" s="119" customFormat="1" x14ac:dyDescent="0.2">
      <c r="A422" s="124"/>
      <c r="B422" s="112"/>
      <c r="C422" s="207" t="str">
        <f t="shared" si="21"/>
        <v/>
      </c>
      <c r="D422" s="73"/>
      <c r="E422" s="112"/>
      <c r="F422" s="125"/>
      <c r="G422" s="112"/>
      <c r="H422" s="207" t="str">
        <f t="shared" si="22"/>
        <v/>
      </c>
      <c r="I422" s="125"/>
      <c r="J422" s="112"/>
      <c r="K422" s="207" t="str">
        <f t="shared" si="23"/>
        <v/>
      </c>
      <c r="L422" s="112"/>
      <c r="M422" s="112"/>
      <c r="N422" s="112"/>
      <c r="O422" s="112"/>
      <c r="P422" s="112"/>
      <c r="Q422" s="125"/>
      <c r="R422" s="112"/>
      <c r="S422" s="112"/>
      <c r="T422" s="112"/>
      <c r="U422" s="112"/>
      <c r="V422" s="112"/>
      <c r="W422" s="112"/>
      <c r="X422" s="112"/>
      <c r="Y422" s="112"/>
      <c r="Z422" s="112"/>
      <c r="AA422" s="112"/>
      <c r="AB422" s="112"/>
      <c r="AC422" s="126"/>
      <c r="AD422" s="239"/>
      <c r="AE422" s="239"/>
      <c r="AF422" s="239"/>
      <c r="AG422" s="239"/>
      <c r="AH422" s="239"/>
      <c r="AI422" s="239"/>
    </row>
    <row r="423" spans="1:35" s="119" customFormat="1" x14ac:dyDescent="0.2">
      <c r="A423" s="124"/>
      <c r="B423" s="112"/>
      <c r="C423" s="207" t="str">
        <f t="shared" si="21"/>
        <v/>
      </c>
      <c r="D423" s="73"/>
      <c r="E423" s="112"/>
      <c r="F423" s="125"/>
      <c r="G423" s="112"/>
      <c r="H423" s="207" t="str">
        <f t="shared" si="22"/>
        <v/>
      </c>
      <c r="I423" s="125"/>
      <c r="J423" s="112"/>
      <c r="K423" s="207" t="str">
        <f t="shared" si="23"/>
        <v/>
      </c>
      <c r="L423" s="112"/>
      <c r="M423" s="112"/>
      <c r="N423" s="112"/>
      <c r="O423" s="112"/>
      <c r="P423" s="112"/>
      <c r="Q423" s="125"/>
      <c r="R423" s="112"/>
      <c r="S423" s="112"/>
      <c r="T423" s="112"/>
      <c r="U423" s="112"/>
      <c r="V423" s="112"/>
      <c r="W423" s="112"/>
      <c r="X423" s="112"/>
      <c r="Y423" s="112"/>
      <c r="Z423" s="112"/>
      <c r="AA423" s="112"/>
      <c r="AB423" s="112"/>
      <c r="AC423" s="126"/>
      <c r="AD423" s="239"/>
      <c r="AE423" s="239"/>
      <c r="AF423" s="239"/>
      <c r="AG423" s="239"/>
      <c r="AH423" s="239"/>
      <c r="AI423" s="239"/>
    </row>
    <row r="424" spans="1:35" s="119" customFormat="1" x14ac:dyDescent="0.2">
      <c r="A424" s="124"/>
      <c r="B424" s="112"/>
      <c r="C424" s="207" t="str">
        <f t="shared" si="21"/>
        <v/>
      </c>
      <c r="D424" s="73"/>
      <c r="E424" s="112"/>
      <c r="F424" s="125"/>
      <c r="G424" s="112"/>
      <c r="H424" s="207" t="str">
        <f t="shared" si="22"/>
        <v/>
      </c>
      <c r="I424" s="125"/>
      <c r="J424" s="112"/>
      <c r="K424" s="207" t="str">
        <f t="shared" si="23"/>
        <v/>
      </c>
      <c r="L424" s="112"/>
      <c r="M424" s="112"/>
      <c r="N424" s="112"/>
      <c r="O424" s="112"/>
      <c r="P424" s="112"/>
      <c r="Q424" s="125"/>
      <c r="R424" s="112"/>
      <c r="S424" s="112"/>
      <c r="T424" s="112"/>
      <c r="U424" s="112"/>
      <c r="V424" s="112"/>
      <c r="W424" s="112"/>
      <c r="X424" s="112"/>
      <c r="Y424" s="112"/>
      <c r="Z424" s="112"/>
      <c r="AA424" s="112"/>
      <c r="AB424" s="112"/>
      <c r="AC424" s="126"/>
      <c r="AD424" s="239"/>
      <c r="AE424" s="239"/>
      <c r="AF424" s="239"/>
      <c r="AG424" s="239"/>
      <c r="AH424" s="239"/>
      <c r="AI424" s="239"/>
    </row>
    <row r="425" spans="1:35" s="119" customFormat="1" x14ac:dyDescent="0.2">
      <c r="A425" s="124"/>
      <c r="B425" s="112"/>
      <c r="C425" s="207" t="str">
        <f t="shared" si="21"/>
        <v/>
      </c>
      <c r="D425" s="73"/>
      <c r="E425" s="112"/>
      <c r="F425" s="125"/>
      <c r="G425" s="112"/>
      <c r="H425" s="207" t="str">
        <f t="shared" si="22"/>
        <v/>
      </c>
      <c r="I425" s="125"/>
      <c r="J425" s="112"/>
      <c r="K425" s="207" t="str">
        <f t="shared" si="23"/>
        <v/>
      </c>
      <c r="L425" s="112"/>
      <c r="M425" s="112"/>
      <c r="N425" s="112"/>
      <c r="O425" s="112"/>
      <c r="P425" s="112"/>
      <c r="Q425" s="125"/>
      <c r="R425" s="112"/>
      <c r="S425" s="112"/>
      <c r="T425" s="112"/>
      <c r="U425" s="112"/>
      <c r="V425" s="112"/>
      <c r="W425" s="112"/>
      <c r="X425" s="112"/>
      <c r="Y425" s="112"/>
      <c r="Z425" s="112"/>
      <c r="AA425" s="112"/>
      <c r="AB425" s="112"/>
      <c r="AC425" s="126"/>
      <c r="AD425" s="239"/>
      <c r="AE425" s="239"/>
      <c r="AF425" s="239"/>
      <c r="AG425" s="239"/>
      <c r="AH425" s="239"/>
      <c r="AI425" s="239"/>
    </row>
    <row r="426" spans="1:35" s="119" customFormat="1" x14ac:dyDescent="0.2">
      <c r="A426" s="124"/>
      <c r="B426" s="112"/>
      <c r="C426" s="207" t="str">
        <f t="shared" si="21"/>
        <v/>
      </c>
      <c r="D426" s="73"/>
      <c r="E426" s="112"/>
      <c r="F426" s="125"/>
      <c r="G426" s="112"/>
      <c r="H426" s="207" t="str">
        <f t="shared" si="22"/>
        <v/>
      </c>
      <c r="I426" s="125"/>
      <c r="J426" s="112"/>
      <c r="K426" s="207" t="str">
        <f t="shared" si="23"/>
        <v/>
      </c>
      <c r="L426" s="112"/>
      <c r="M426" s="112"/>
      <c r="N426" s="112"/>
      <c r="O426" s="112"/>
      <c r="P426" s="112"/>
      <c r="Q426" s="125"/>
      <c r="R426" s="112"/>
      <c r="S426" s="112"/>
      <c r="T426" s="112"/>
      <c r="U426" s="112"/>
      <c r="V426" s="112"/>
      <c r="W426" s="112"/>
      <c r="X426" s="112"/>
      <c r="Y426" s="112"/>
      <c r="Z426" s="112"/>
      <c r="AA426" s="112"/>
      <c r="AB426" s="112"/>
      <c r="AC426" s="126"/>
      <c r="AD426" s="239"/>
      <c r="AE426" s="239"/>
      <c r="AF426" s="239"/>
      <c r="AG426" s="239"/>
      <c r="AH426" s="239"/>
      <c r="AI426" s="239"/>
    </row>
    <row r="427" spans="1:35" s="119" customFormat="1" x14ac:dyDescent="0.2">
      <c r="A427" s="124"/>
      <c r="B427" s="112"/>
      <c r="C427" s="207" t="str">
        <f t="shared" si="21"/>
        <v/>
      </c>
      <c r="D427" s="73"/>
      <c r="E427" s="112"/>
      <c r="F427" s="125"/>
      <c r="G427" s="112"/>
      <c r="H427" s="207" t="str">
        <f t="shared" si="22"/>
        <v/>
      </c>
      <c r="I427" s="125"/>
      <c r="J427" s="112"/>
      <c r="K427" s="207" t="str">
        <f t="shared" si="23"/>
        <v/>
      </c>
      <c r="L427" s="112"/>
      <c r="M427" s="112"/>
      <c r="N427" s="112"/>
      <c r="O427" s="112"/>
      <c r="P427" s="112"/>
      <c r="Q427" s="125"/>
      <c r="R427" s="112"/>
      <c r="S427" s="112"/>
      <c r="T427" s="112"/>
      <c r="U427" s="112"/>
      <c r="V427" s="112"/>
      <c r="W427" s="112"/>
      <c r="X427" s="112"/>
      <c r="Y427" s="112"/>
      <c r="Z427" s="112"/>
      <c r="AA427" s="112"/>
      <c r="AB427" s="112"/>
      <c r="AC427" s="126"/>
      <c r="AD427" s="239"/>
      <c r="AE427" s="239"/>
      <c r="AF427" s="239"/>
      <c r="AG427" s="239"/>
      <c r="AH427" s="239"/>
      <c r="AI427" s="239"/>
    </row>
    <row r="428" spans="1:35" s="119" customFormat="1" x14ac:dyDescent="0.2">
      <c r="A428" s="124"/>
      <c r="B428" s="112"/>
      <c r="C428" s="207" t="str">
        <f t="shared" si="21"/>
        <v/>
      </c>
      <c r="D428" s="73"/>
      <c r="E428" s="112"/>
      <c r="F428" s="125"/>
      <c r="G428" s="112"/>
      <c r="H428" s="207" t="str">
        <f t="shared" si="22"/>
        <v/>
      </c>
      <c r="I428" s="125"/>
      <c r="J428" s="112"/>
      <c r="K428" s="207" t="str">
        <f t="shared" si="23"/>
        <v/>
      </c>
      <c r="L428" s="112"/>
      <c r="M428" s="112"/>
      <c r="N428" s="112"/>
      <c r="O428" s="112"/>
      <c r="P428" s="112"/>
      <c r="Q428" s="125"/>
      <c r="R428" s="112"/>
      <c r="S428" s="112"/>
      <c r="T428" s="112"/>
      <c r="U428" s="112"/>
      <c r="V428" s="112"/>
      <c r="W428" s="112"/>
      <c r="X428" s="112"/>
      <c r="Y428" s="112"/>
      <c r="Z428" s="112"/>
      <c r="AA428" s="112"/>
      <c r="AB428" s="112"/>
      <c r="AC428" s="126"/>
      <c r="AD428" s="239"/>
      <c r="AE428" s="239"/>
      <c r="AF428" s="239"/>
      <c r="AG428" s="239"/>
      <c r="AH428" s="239"/>
      <c r="AI428" s="239"/>
    </row>
    <row r="429" spans="1:35" s="119" customFormat="1" x14ac:dyDescent="0.2">
      <c r="A429" s="124"/>
      <c r="B429" s="112"/>
      <c r="C429" s="207" t="str">
        <f t="shared" si="21"/>
        <v/>
      </c>
      <c r="D429" s="73"/>
      <c r="E429" s="112"/>
      <c r="F429" s="125"/>
      <c r="G429" s="112"/>
      <c r="H429" s="207" t="str">
        <f t="shared" si="22"/>
        <v/>
      </c>
      <c r="I429" s="125"/>
      <c r="J429" s="112"/>
      <c r="K429" s="207" t="str">
        <f t="shared" si="23"/>
        <v/>
      </c>
      <c r="L429" s="112"/>
      <c r="M429" s="112"/>
      <c r="N429" s="112"/>
      <c r="O429" s="112"/>
      <c r="P429" s="112"/>
      <c r="Q429" s="125"/>
      <c r="R429" s="112"/>
      <c r="S429" s="112"/>
      <c r="T429" s="112"/>
      <c r="U429" s="112"/>
      <c r="V429" s="112"/>
      <c r="W429" s="112"/>
      <c r="X429" s="112"/>
      <c r="Y429" s="112"/>
      <c r="Z429" s="112"/>
      <c r="AA429" s="112"/>
      <c r="AB429" s="112"/>
      <c r="AC429" s="126"/>
      <c r="AD429" s="239"/>
      <c r="AE429" s="239"/>
      <c r="AF429" s="239"/>
      <c r="AG429" s="239"/>
      <c r="AH429" s="239"/>
      <c r="AI429" s="239"/>
    </row>
    <row r="430" spans="1:35" s="119" customFormat="1" x14ac:dyDescent="0.2">
      <c r="A430" s="124"/>
      <c r="B430" s="112"/>
      <c r="C430" s="207" t="str">
        <f t="shared" si="21"/>
        <v/>
      </c>
      <c r="D430" s="73"/>
      <c r="E430" s="112"/>
      <c r="F430" s="125"/>
      <c r="G430" s="112"/>
      <c r="H430" s="207" t="str">
        <f t="shared" si="22"/>
        <v/>
      </c>
      <c r="I430" s="125"/>
      <c r="J430" s="112"/>
      <c r="K430" s="207" t="str">
        <f t="shared" si="23"/>
        <v/>
      </c>
      <c r="L430" s="112"/>
      <c r="M430" s="112"/>
      <c r="N430" s="112"/>
      <c r="O430" s="112"/>
      <c r="P430" s="112"/>
      <c r="Q430" s="125"/>
      <c r="R430" s="112"/>
      <c r="S430" s="112"/>
      <c r="T430" s="112"/>
      <c r="U430" s="112"/>
      <c r="V430" s="112"/>
      <c r="W430" s="112"/>
      <c r="X430" s="112"/>
      <c r="Y430" s="112"/>
      <c r="Z430" s="112"/>
      <c r="AA430" s="112"/>
      <c r="AB430" s="112"/>
      <c r="AC430" s="126"/>
      <c r="AD430" s="239"/>
      <c r="AE430" s="239"/>
      <c r="AF430" s="239"/>
      <c r="AG430" s="239"/>
      <c r="AH430" s="239"/>
      <c r="AI430" s="239"/>
    </row>
    <row r="431" spans="1:35" s="119" customFormat="1" x14ac:dyDescent="0.2">
      <c r="A431" s="124"/>
      <c r="B431" s="112"/>
      <c r="C431" s="207" t="str">
        <f t="shared" si="21"/>
        <v/>
      </c>
      <c r="D431" s="73"/>
      <c r="E431" s="112"/>
      <c r="F431" s="125"/>
      <c r="G431" s="112"/>
      <c r="H431" s="207" t="str">
        <f t="shared" si="22"/>
        <v/>
      </c>
      <c r="I431" s="125"/>
      <c r="J431" s="112"/>
      <c r="K431" s="207" t="str">
        <f t="shared" si="23"/>
        <v/>
      </c>
      <c r="L431" s="112"/>
      <c r="M431" s="112"/>
      <c r="N431" s="112"/>
      <c r="O431" s="112"/>
      <c r="P431" s="112"/>
      <c r="Q431" s="125"/>
      <c r="R431" s="112"/>
      <c r="S431" s="112"/>
      <c r="T431" s="112"/>
      <c r="U431" s="112"/>
      <c r="V431" s="112"/>
      <c r="W431" s="112"/>
      <c r="X431" s="112"/>
      <c r="Y431" s="112"/>
      <c r="Z431" s="112"/>
      <c r="AA431" s="112"/>
      <c r="AB431" s="112"/>
      <c r="AC431" s="126"/>
      <c r="AD431" s="239"/>
      <c r="AE431" s="239"/>
      <c r="AF431" s="239"/>
      <c r="AG431" s="239"/>
      <c r="AH431" s="239"/>
      <c r="AI431" s="239"/>
    </row>
    <row r="432" spans="1:35" s="119" customFormat="1" x14ac:dyDescent="0.2">
      <c r="A432" s="124"/>
      <c r="B432" s="112"/>
      <c r="C432" s="207" t="str">
        <f t="shared" si="21"/>
        <v/>
      </c>
      <c r="D432" s="73"/>
      <c r="E432" s="112"/>
      <c r="F432" s="125"/>
      <c r="G432" s="112"/>
      <c r="H432" s="207" t="str">
        <f t="shared" si="22"/>
        <v/>
      </c>
      <c r="I432" s="125"/>
      <c r="J432" s="112"/>
      <c r="K432" s="207" t="str">
        <f t="shared" si="23"/>
        <v/>
      </c>
      <c r="L432" s="112"/>
      <c r="M432" s="112"/>
      <c r="N432" s="112"/>
      <c r="O432" s="112"/>
      <c r="P432" s="112"/>
      <c r="Q432" s="125"/>
      <c r="R432" s="112"/>
      <c r="S432" s="112"/>
      <c r="T432" s="112"/>
      <c r="U432" s="112"/>
      <c r="V432" s="112"/>
      <c r="W432" s="112"/>
      <c r="X432" s="112"/>
      <c r="Y432" s="112"/>
      <c r="Z432" s="112"/>
      <c r="AA432" s="112"/>
      <c r="AB432" s="112"/>
      <c r="AC432" s="126"/>
      <c r="AD432" s="239"/>
      <c r="AE432" s="239"/>
      <c r="AF432" s="239"/>
      <c r="AG432" s="239"/>
      <c r="AH432" s="239"/>
      <c r="AI432" s="239"/>
    </row>
    <row r="433" spans="1:35" s="119" customFormat="1" x14ac:dyDescent="0.2">
      <c r="A433" s="124"/>
      <c r="B433" s="112"/>
      <c r="C433" s="207" t="str">
        <f t="shared" si="21"/>
        <v/>
      </c>
      <c r="D433" s="73"/>
      <c r="E433" s="112"/>
      <c r="F433" s="125"/>
      <c r="G433" s="112"/>
      <c r="H433" s="207" t="str">
        <f t="shared" si="22"/>
        <v/>
      </c>
      <c r="I433" s="125"/>
      <c r="J433" s="112"/>
      <c r="K433" s="207" t="str">
        <f t="shared" si="23"/>
        <v/>
      </c>
      <c r="L433" s="112"/>
      <c r="M433" s="112"/>
      <c r="N433" s="112"/>
      <c r="O433" s="112"/>
      <c r="P433" s="112"/>
      <c r="Q433" s="125"/>
      <c r="R433" s="112"/>
      <c r="S433" s="112"/>
      <c r="T433" s="112"/>
      <c r="U433" s="112"/>
      <c r="V433" s="112"/>
      <c r="W433" s="112"/>
      <c r="X433" s="112"/>
      <c r="Y433" s="112"/>
      <c r="Z433" s="112"/>
      <c r="AA433" s="112"/>
      <c r="AB433" s="112"/>
      <c r="AC433" s="126"/>
      <c r="AD433" s="239"/>
      <c r="AE433" s="239"/>
      <c r="AF433" s="239"/>
      <c r="AG433" s="239"/>
      <c r="AH433" s="239"/>
      <c r="AI433" s="239"/>
    </row>
    <row r="434" spans="1:35" s="119" customFormat="1" x14ac:dyDescent="0.2">
      <c r="A434" s="124"/>
      <c r="B434" s="112"/>
      <c r="C434" s="207" t="str">
        <f t="shared" si="21"/>
        <v/>
      </c>
      <c r="D434" s="73"/>
      <c r="E434" s="112"/>
      <c r="F434" s="125"/>
      <c r="G434" s="112"/>
      <c r="H434" s="207" t="str">
        <f t="shared" si="22"/>
        <v/>
      </c>
      <c r="I434" s="125"/>
      <c r="J434" s="112"/>
      <c r="K434" s="207" t="str">
        <f t="shared" si="23"/>
        <v/>
      </c>
      <c r="L434" s="112"/>
      <c r="M434" s="112"/>
      <c r="N434" s="112"/>
      <c r="O434" s="112"/>
      <c r="P434" s="112"/>
      <c r="Q434" s="125"/>
      <c r="R434" s="112"/>
      <c r="S434" s="112"/>
      <c r="T434" s="112"/>
      <c r="U434" s="112"/>
      <c r="V434" s="112"/>
      <c r="W434" s="112"/>
      <c r="X434" s="112"/>
      <c r="Y434" s="112"/>
      <c r="Z434" s="112"/>
      <c r="AA434" s="112"/>
      <c r="AB434" s="112"/>
      <c r="AC434" s="126"/>
      <c r="AD434" s="239"/>
      <c r="AE434" s="239"/>
      <c r="AF434" s="239"/>
      <c r="AG434" s="239"/>
      <c r="AH434" s="239"/>
      <c r="AI434" s="239"/>
    </row>
    <row r="435" spans="1:35" s="119" customFormat="1" x14ac:dyDescent="0.2">
      <c r="A435" s="124"/>
      <c r="B435" s="112"/>
      <c r="C435" s="207" t="str">
        <f t="shared" si="21"/>
        <v/>
      </c>
      <c r="D435" s="73"/>
      <c r="E435" s="112"/>
      <c r="F435" s="125"/>
      <c r="G435" s="112"/>
      <c r="H435" s="207" t="str">
        <f t="shared" si="22"/>
        <v/>
      </c>
      <c r="I435" s="125"/>
      <c r="J435" s="112"/>
      <c r="K435" s="207" t="str">
        <f t="shared" si="23"/>
        <v/>
      </c>
      <c r="L435" s="112"/>
      <c r="M435" s="112"/>
      <c r="N435" s="112"/>
      <c r="O435" s="112"/>
      <c r="P435" s="112"/>
      <c r="Q435" s="125"/>
      <c r="R435" s="112"/>
      <c r="S435" s="112"/>
      <c r="T435" s="112"/>
      <c r="U435" s="112"/>
      <c r="V435" s="112"/>
      <c r="W435" s="112"/>
      <c r="X435" s="112"/>
      <c r="Y435" s="112"/>
      <c r="Z435" s="112"/>
      <c r="AA435" s="112"/>
      <c r="AB435" s="112"/>
      <c r="AC435" s="126"/>
      <c r="AD435" s="239"/>
      <c r="AE435" s="239"/>
      <c r="AF435" s="239"/>
      <c r="AG435" s="239"/>
      <c r="AH435" s="239"/>
      <c r="AI435" s="239"/>
    </row>
    <row r="436" spans="1:35" s="119" customFormat="1" x14ac:dyDescent="0.2">
      <c r="A436" s="124"/>
      <c r="B436" s="112"/>
      <c r="C436" s="207" t="str">
        <f t="shared" si="21"/>
        <v/>
      </c>
      <c r="D436" s="73"/>
      <c r="E436" s="112"/>
      <c r="F436" s="125"/>
      <c r="G436" s="112"/>
      <c r="H436" s="207" t="str">
        <f t="shared" si="22"/>
        <v/>
      </c>
      <c r="I436" s="125"/>
      <c r="J436" s="112"/>
      <c r="K436" s="207" t="str">
        <f t="shared" si="23"/>
        <v/>
      </c>
      <c r="L436" s="112"/>
      <c r="M436" s="112"/>
      <c r="N436" s="112"/>
      <c r="O436" s="112"/>
      <c r="P436" s="112"/>
      <c r="Q436" s="125"/>
      <c r="R436" s="112"/>
      <c r="S436" s="112"/>
      <c r="T436" s="112"/>
      <c r="U436" s="112"/>
      <c r="V436" s="112"/>
      <c r="W436" s="112"/>
      <c r="X436" s="112"/>
      <c r="Y436" s="112"/>
      <c r="Z436" s="112"/>
      <c r="AA436" s="112"/>
      <c r="AB436" s="112"/>
      <c r="AC436" s="126"/>
      <c r="AD436" s="239"/>
      <c r="AE436" s="239"/>
      <c r="AF436" s="239"/>
      <c r="AG436" s="239"/>
      <c r="AH436" s="239"/>
      <c r="AI436" s="239"/>
    </row>
    <row r="437" spans="1:35" s="119" customFormat="1" x14ac:dyDescent="0.2">
      <c r="A437" s="124"/>
      <c r="B437" s="112"/>
      <c r="C437" s="207" t="str">
        <f t="shared" si="21"/>
        <v/>
      </c>
      <c r="D437" s="73"/>
      <c r="E437" s="112"/>
      <c r="F437" s="125"/>
      <c r="G437" s="112"/>
      <c r="H437" s="207" t="str">
        <f t="shared" si="22"/>
        <v/>
      </c>
      <c r="I437" s="125"/>
      <c r="J437" s="112"/>
      <c r="K437" s="207" t="str">
        <f t="shared" si="23"/>
        <v/>
      </c>
      <c r="L437" s="112"/>
      <c r="M437" s="112"/>
      <c r="N437" s="112"/>
      <c r="O437" s="112"/>
      <c r="P437" s="112"/>
      <c r="Q437" s="125"/>
      <c r="R437" s="112"/>
      <c r="S437" s="112"/>
      <c r="T437" s="112"/>
      <c r="U437" s="112"/>
      <c r="V437" s="112"/>
      <c r="W437" s="112"/>
      <c r="X437" s="112"/>
      <c r="Y437" s="112"/>
      <c r="Z437" s="112"/>
      <c r="AA437" s="112"/>
      <c r="AB437" s="112"/>
      <c r="AC437" s="126"/>
      <c r="AD437" s="239"/>
      <c r="AE437" s="239"/>
      <c r="AF437" s="239"/>
      <c r="AG437" s="239"/>
      <c r="AH437" s="239"/>
      <c r="AI437" s="239"/>
    </row>
    <row r="438" spans="1:35" s="119" customFormat="1" x14ac:dyDescent="0.2">
      <c r="A438" s="124"/>
      <c r="B438" s="112"/>
      <c r="C438" s="207" t="str">
        <f t="shared" si="21"/>
        <v/>
      </c>
      <c r="D438" s="73"/>
      <c r="E438" s="112"/>
      <c r="F438" s="125"/>
      <c r="G438" s="112"/>
      <c r="H438" s="207" t="str">
        <f t="shared" si="22"/>
        <v/>
      </c>
      <c r="I438" s="125"/>
      <c r="J438" s="112"/>
      <c r="K438" s="207" t="str">
        <f t="shared" si="23"/>
        <v/>
      </c>
      <c r="L438" s="112"/>
      <c r="M438" s="112"/>
      <c r="N438" s="112"/>
      <c r="O438" s="112"/>
      <c r="P438" s="112"/>
      <c r="Q438" s="125"/>
      <c r="R438" s="112"/>
      <c r="S438" s="112"/>
      <c r="T438" s="112"/>
      <c r="U438" s="112"/>
      <c r="V438" s="112"/>
      <c r="W438" s="112"/>
      <c r="X438" s="112"/>
      <c r="Y438" s="112"/>
      <c r="Z438" s="112"/>
      <c r="AA438" s="112"/>
      <c r="AB438" s="112"/>
      <c r="AC438" s="126"/>
      <c r="AD438" s="239"/>
      <c r="AE438" s="239"/>
      <c r="AF438" s="239"/>
      <c r="AG438" s="239"/>
      <c r="AH438" s="239"/>
      <c r="AI438" s="239"/>
    </row>
    <row r="439" spans="1:35" s="119" customFormat="1" x14ac:dyDescent="0.2">
      <c r="A439" s="124"/>
      <c r="B439" s="112"/>
      <c r="C439" s="207" t="str">
        <f t="shared" si="21"/>
        <v/>
      </c>
      <c r="D439" s="73"/>
      <c r="E439" s="112"/>
      <c r="F439" s="125"/>
      <c r="G439" s="112"/>
      <c r="H439" s="207" t="str">
        <f t="shared" si="22"/>
        <v/>
      </c>
      <c r="I439" s="125"/>
      <c r="J439" s="112"/>
      <c r="K439" s="207" t="str">
        <f t="shared" si="23"/>
        <v/>
      </c>
      <c r="L439" s="112"/>
      <c r="M439" s="112"/>
      <c r="N439" s="112"/>
      <c r="O439" s="112"/>
      <c r="P439" s="112"/>
      <c r="Q439" s="125"/>
      <c r="R439" s="112"/>
      <c r="S439" s="112"/>
      <c r="T439" s="112"/>
      <c r="U439" s="112"/>
      <c r="V439" s="112"/>
      <c r="W439" s="112"/>
      <c r="X439" s="112"/>
      <c r="Y439" s="112"/>
      <c r="Z439" s="112"/>
      <c r="AA439" s="112"/>
      <c r="AB439" s="112"/>
      <c r="AC439" s="126"/>
      <c r="AD439" s="239"/>
      <c r="AE439" s="239"/>
      <c r="AF439" s="239"/>
      <c r="AG439" s="239"/>
      <c r="AH439" s="239"/>
      <c r="AI439" s="239"/>
    </row>
    <row r="440" spans="1:35" s="119" customFormat="1" x14ac:dyDescent="0.2">
      <c r="A440" s="124"/>
      <c r="B440" s="112"/>
      <c r="C440" s="207" t="str">
        <f t="shared" si="21"/>
        <v/>
      </c>
      <c r="D440" s="73"/>
      <c r="E440" s="112"/>
      <c r="F440" s="125"/>
      <c r="G440" s="112"/>
      <c r="H440" s="207" t="str">
        <f t="shared" si="22"/>
        <v/>
      </c>
      <c r="I440" s="125"/>
      <c r="J440" s="112"/>
      <c r="K440" s="207" t="str">
        <f t="shared" si="23"/>
        <v/>
      </c>
      <c r="L440" s="112"/>
      <c r="M440" s="112"/>
      <c r="N440" s="112"/>
      <c r="O440" s="112"/>
      <c r="P440" s="112"/>
      <c r="Q440" s="125"/>
      <c r="R440" s="112"/>
      <c r="S440" s="112"/>
      <c r="T440" s="112"/>
      <c r="U440" s="112"/>
      <c r="V440" s="112"/>
      <c r="W440" s="112"/>
      <c r="X440" s="112"/>
      <c r="Y440" s="112"/>
      <c r="Z440" s="112"/>
      <c r="AA440" s="112"/>
      <c r="AB440" s="112"/>
      <c r="AC440" s="126"/>
      <c r="AD440" s="239"/>
      <c r="AE440" s="239"/>
      <c r="AF440" s="239"/>
      <c r="AG440" s="239"/>
      <c r="AH440" s="239"/>
      <c r="AI440" s="239"/>
    </row>
    <row r="441" spans="1:35" s="119" customFormat="1" x14ac:dyDescent="0.2">
      <c r="A441" s="124"/>
      <c r="B441" s="112"/>
      <c r="C441" s="207" t="str">
        <f t="shared" si="21"/>
        <v/>
      </c>
      <c r="D441" s="73"/>
      <c r="E441" s="112"/>
      <c r="F441" s="125"/>
      <c r="G441" s="112"/>
      <c r="H441" s="207" t="str">
        <f t="shared" si="22"/>
        <v/>
      </c>
      <c r="I441" s="125"/>
      <c r="J441" s="112"/>
      <c r="K441" s="207" t="str">
        <f t="shared" si="23"/>
        <v/>
      </c>
      <c r="L441" s="112"/>
      <c r="M441" s="112"/>
      <c r="N441" s="112"/>
      <c r="O441" s="112"/>
      <c r="P441" s="112"/>
      <c r="Q441" s="125"/>
      <c r="R441" s="112"/>
      <c r="S441" s="112"/>
      <c r="T441" s="112"/>
      <c r="U441" s="112"/>
      <c r="V441" s="112"/>
      <c r="W441" s="112"/>
      <c r="X441" s="112"/>
      <c r="Y441" s="112"/>
      <c r="Z441" s="112"/>
      <c r="AA441" s="112"/>
      <c r="AB441" s="112"/>
      <c r="AC441" s="126"/>
      <c r="AD441" s="239"/>
      <c r="AE441" s="239"/>
      <c r="AF441" s="239"/>
      <c r="AG441" s="239"/>
      <c r="AH441" s="239"/>
      <c r="AI441" s="239"/>
    </row>
    <row r="442" spans="1:35" s="119" customFormat="1" x14ac:dyDescent="0.2">
      <c r="A442" s="124"/>
      <c r="B442" s="112"/>
      <c r="C442" s="207" t="str">
        <f t="shared" si="21"/>
        <v/>
      </c>
      <c r="D442" s="73"/>
      <c r="E442" s="112"/>
      <c r="F442" s="125"/>
      <c r="G442" s="112"/>
      <c r="H442" s="207" t="str">
        <f t="shared" si="22"/>
        <v/>
      </c>
      <c r="I442" s="125"/>
      <c r="J442" s="112"/>
      <c r="K442" s="207" t="str">
        <f t="shared" si="23"/>
        <v/>
      </c>
      <c r="L442" s="112"/>
      <c r="M442" s="112"/>
      <c r="N442" s="112"/>
      <c r="O442" s="112"/>
      <c r="P442" s="112"/>
      <c r="Q442" s="125"/>
      <c r="R442" s="112"/>
      <c r="S442" s="112"/>
      <c r="T442" s="112"/>
      <c r="U442" s="112"/>
      <c r="V442" s="112"/>
      <c r="W442" s="112"/>
      <c r="X442" s="112"/>
      <c r="Y442" s="112"/>
      <c r="Z442" s="112"/>
      <c r="AA442" s="112"/>
      <c r="AB442" s="112"/>
      <c r="AC442" s="126"/>
      <c r="AD442" s="239"/>
      <c r="AE442" s="239"/>
      <c r="AF442" s="239"/>
      <c r="AG442" s="239"/>
      <c r="AH442" s="239"/>
      <c r="AI442" s="239"/>
    </row>
    <row r="443" spans="1:35" s="119" customFormat="1" x14ac:dyDescent="0.2">
      <c r="A443" s="124"/>
      <c r="B443" s="112"/>
      <c r="C443" s="207" t="str">
        <f t="shared" si="21"/>
        <v/>
      </c>
      <c r="D443" s="73"/>
      <c r="E443" s="112"/>
      <c r="F443" s="125"/>
      <c r="G443" s="112"/>
      <c r="H443" s="207" t="str">
        <f t="shared" si="22"/>
        <v/>
      </c>
      <c r="I443" s="125"/>
      <c r="J443" s="112"/>
      <c r="K443" s="207" t="str">
        <f t="shared" si="23"/>
        <v/>
      </c>
      <c r="L443" s="112"/>
      <c r="M443" s="112"/>
      <c r="N443" s="112"/>
      <c r="O443" s="112"/>
      <c r="P443" s="112"/>
      <c r="Q443" s="125"/>
      <c r="R443" s="112"/>
      <c r="S443" s="112"/>
      <c r="T443" s="112"/>
      <c r="U443" s="112"/>
      <c r="V443" s="112"/>
      <c r="W443" s="112"/>
      <c r="X443" s="112"/>
      <c r="Y443" s="112"/>
      <c r="Z443" s="112"/>
      <c r="AA443" s="112"/>
      <c r="AB443" s="112"/>
      <c r="AC443" s="126"/>
      <c r="AD443" s="239"/>
      <c r="AE443" s="239"/>
      <c r="AF443" s="239"/>
      <c r="AG443" s="239"/>
      <c r="AH443" s="239"/>
      <c r="AI443" s="239"/>
    </row>
    <row r="444" spans="1:35" s="119" customFormat="1" x14ac:dyDescent="0.2">
      <c r="A444" s="124"/>
      <c r="B444" s="112"/>
      <c r="C444" s="207" t="str">
        <f t="shared" si="21"/>
        <v/>
      </c>
      <c r="D444" s="73"/>
      <c r="E444" s="112"/>
      <c r="F444" s="125"/>
      <c r="G444" s="112"/>
      <c r="H444" s="207" t="str">
        <f t="shared" si="22"/>
        <v/>
      </c>
      <c r="I444" s="125"/>
      <c r="J444" s="112"/>
      <c r="K444" s="207" t="str">
        <f t="shared" si="23"/>
        <v/>
      </c>
      <c r="L444" s="112"/>
      <c r="M444" s="112"/>
      <c r="N444" s="112"/>
      <c r="O444" s="112"/>
      <c r="P444" s="112"/>
      <c r="Q444" s="125"/>
      <c r="R444" s="112"/>
      <c r="S444" s="112"/>
      <c r="T444" s="112"/>
      <c r="U444" s="112"/>
      <c r="V444" s="112"/>
      <c r="W444" s="112"/>
      <c r="X444" s="112"/>
      <c r="Y444" s="112"/>
      <c r="Z444" s="112"/>
      <c r="AA444" s="112"/>
      <c r="AB444" s="112"/>
      <c r="AC444" s="126"/>
      <c r="AD444" s="239"/>
      <c r="AE444" s="239"/>
      <c r="AF444" s="239"/>
      <c r="AG444" s="239"/>
      <c r="AH444" s="239"/>
      <c r="AI444" s="239"/>
    </row>
    <row r="445" spans="1:35" s="119" customFormat="1" x14ac:dyDescent="0.2">
      <c r="A445" s="124"/>
      <c r="B445" s="112"/>
      <c r="C445" s="207" t="str">
        <f t="shared" si="21"/>
        <v/>
      </c>
      <c r="D445" s="73"/>
      <c r="E445" s="112"/>
      <c r="F445" s="125"/>
      <c r="G445" s="112"/>
      <c r="H445" s="207" t="str">
        <f t="shared" si="22"/>
        <v/>
      </c>
      <c r="I445" s="125"/>
      <c r="J445" s="112"/>
      <c r="K445" s="207" t="str">
        <f t="shared" si="23"/>
        <v/>
      </c>
      <c r="L445" s="112"/>
      <c r="M445" s="112"/>
      <c r="N445" s="112"/>
      <c r="O445" s="112"/>
      <c r="P445" s="112"/>
      <c r="Q445" s="125"/>
      <c r="R445" s="112"/>
      <c r="S445" s="112"/>
      <c r="T445" s="112"/>
      <c r="U445" s="112"/>
      <c r="V445" s="112"/>
      <c r="W445" s="112"/>
      <c r="X445" s="112"/>
      <c r="Y445" s="112"/>
      <c r="Z445" s="112"/>
      <c r="AA445" s="112"/>
      <c r="AB445" s="112"/>
      <c r="AC445" s="126"/>
      <c r="AD445" s="239"/>
      <c r="AE445" s="239"/>
      <c r="AF445" s="239"/>
      <c r="AG445" s="239"/>
      <c r="AH445" s="239"/>
      <c r="AI445" s="239"/>
    </row>
    <row r="446" spans="1:35" s="119" customFormat="1" x14ac:dyDescent="0.2">
      <c r="A446" s="124"/>
      <c r="B446" s="112"/>
      <c r="C446" s="207" t="str">
        <f t="shared" si="21"/>
        <v/>
      </c>
      <c r="D446" s="73"/>
      <c r="E446" s="112"/>
      <c r="F446" s="125"/>
      <c r="G446" s="112"/>
      <c r="H446" s="207" t="str">
        <f t="shared" si="22"/>
        <v/>
      </c>
      <c r="I446" s="125"/>
      <c r="J446" s="112"/>
      <c r="K446" s="207" t="str">
        <f t="shared" si="23"/>
        <v/>
      </c>
      <c r="L446" s="112"/>
      <c r="M446" s="112"/>
      <c r="N446" s="112"/>
      <c r="O446" s="112"/>
      <c r="P446" s="112"/>
      <c r="Q446" s="125"/>
      <c r="R446" s="112"/>
      <c r="S446" s="112"/>
      <c r="T446" s="112"/>
      <c r="U446" s="112"/>
      <c r="V446" s="112"/>
      <c r="W446" s="112"/>
      <c r="X446" s="112"/>
      <c r="Y446" s="112"/>
      <c r="Z446" s="112"/>
      <c r="AA446" s="112"/>
      <c r="AB446" s="112"/>
      <c r="AC446" s="126"/>
      <c r="AD446" s="239"/>
      <c r="AE446" s="239"/>
      <c r="AF446" s="239"/>
      <c r="AG446" s="239"/>
      <c r="AH446" s="239"/>
      <c r="AI446" s="239"/>
    </row>
    <row r="447" spans="1:35" s="119" customFormat="1" x14ac:dyDescent="0.2">
      <c r="A447" s="124"/>
      <c r="B447" s="112"/>
      <c r="C447" s="207" t="str">
        <f t="shared" si="21"/>
        <v/>
      </c>
      <c r="D447" s="73"/>
      <c r="E447" s="112"/>
      <c r="F447" s="125"/>
      <c r="G447" s="112"/>
      <c r="H447" s="207" t="str">
        <f t="shared" si="22"/>
        <v/>
      </c>
      <c r="I447" s="125"/>
      <c r="J447" s="112"/>
      <c r="K447" s="207" t="str">
        <f t="shared" si="23"/>
        <v/>
      </c>
      <c r="L447" s="112"/>
      <c r="M447" s="112"/>
      <c r="N447" s="112"/>
      <c r="O447" s="112"/>
      <c r="P447" s="112"/>
      <c r="Q447" s="125"/>
      <c r="R447" s="112"/>
      <c r="S447" s="112"/>
      <c r="T447" s="112"/>
      <c r="U447" s="112"/>
      <c r="V447" s="112"/>
      <c r="W447" s="112"/>
      <c r="X447" s="112"/>
      <c r="Y447" s="112"/>
      <c r="Z447" s="112"/>
      <c r="AA447" s="112"/>
      <c r="AB447" s="112"/>
      <c r="AC447" s="126"/>
      <c r="AD447" s="239"/>
      <c r="AE447" s="239"/>
      <c r="AF447" s="239"/>
      <c r="AG447" s="239"/>
      <c r="AH447" s="239"/>
      <c r="AI447" s="239"/>
    </row>
    <row r="448" spans="1:35" s="119" customFormat="1" x14ac:dyDescent="0.2">
      <c r="A448" s="124"/>
      <c r="B448" s="112"/>
      <c r="C448" s="207" t="str">
        <f t="shared" si="21"/>
        <v/>
      </c>
      <c r="D448" s="73"/>
      <c r="E448" s="112"/>
      <c r="F448" s="125"/>
      <c r="G448" s="112"/>
      <c r="H448" s="207" t="str">
        <f t="shared" si="22"/>
        <v/>
      </c>
      <c r="I448" s="125"/>
      <c r="J448" s="112"/>
      <c r="K448" s="207" t="str">
        <f t="shared" si="23"/>
        <v/>
      </c>
      <c r="L448" s="112"/>
      <c r="M448" s="112"/>
      <c r="N448" s="112"/>
      <c r="O448" s="112"/>
      <c r="P448" s="112"/>
      <c r="Q448" s="125"/>
      <c r="R448" s="112"/>
      <c r="S448" s="112"/>
      <c r="T448" s="112"/>
      <c r="U448" s="112"/>
      <c r="V448" s="112"/>
      <c r="W448" s="112"/>
      <c r="X448" s="112"/>
      <c r="Y448" s="112"/>
      <c r="Z448" s="112"/>
      <c r="AA448" s="112"/>
      <c r="AB448" s="112"/>
      <c r="AC448" s="126"/>
      <c r="AD448" s="239"/>
      <c r="AE448" s="239"/>
      <c r="AF448" s="239"/>
      <c r="AG448" s="239"/>
      <c r="AH448" s="239"/>
      <c r="AI448" s="239"/>
    </row>
    <row r="449" spans="1:35" s="119" customFormat="1" x14ac:dyDescent="0.2">
      <c r="A449" s="124"/>
      <c r="B449" s="112"/>
      <c r="C449" s="207" t="str">
        <f t="shared" si="21"/>
        <v/>
      </c>
      <c r="D449" s="73"/>
      <c r="E449" s="112"/>
      <c r="F449" s="125"/>
      <c r="G449" s="112"/>
      <c r="H449" s="207" t="str">
        <f t="shared" si="22"/>
        <v/>
      </c>
      <c r="I449" s="125"/>
      <c r="J449" s="112"/>
      <c r="K449" s="207" t="str">
        <f t="shared" si="23"/>
        <v/>
      </c>
      <c r="L449" s="112"/>
      <c r="M449" s="112"/>
      <c r="N449" s="112"/>
      <c r="O449" s="112"/>
      <c r="P449" s="112"/>
      <c r="Q449" s="125"/>
      <c r="R449" s="112"/>
      <c r="S449" s="112"/>
      <c r="T449" s="112"/>
      <c r="U449" s="112"/>
      <c r="V449" s="112"/>
      <c r="W449" s="112"/>
      <c r="X449" s="112"/>
      <c r="Y449" s="112"/>
      <c r="Z449" s="112"/>
      <c r="AA449" s="112"/>
      <c r="AB449" s="112"/>
      <c r="AC449" s="126"/>
      <c r="AD449" s="239"/>
      <c r="AE449" s="239"/>
      <c r="AF449" s="239"/>
      <c r="AG449" s="239"/>
      <c r="AH449" s="239"/>
      <c r="AI449" s="239"/>
    </row>
    <row r="450" spans="1:35" s="119" customFormat="1" x14ac:dyDescent="0.2">
      <c r="A450" s="124"/>
      <c r="B450" s="112"/>
      <c r="C450" s="207" t="str">
        <f t="shared" si="21"/>
        <v/>
      </c>
      <c r="D450" s="73"/>
      <c r="E450" s="112"/>
      <c r="F450" s="125"/>
      <c r="G450" s="112"/>
      <c r="H450" s="207" t="str">
        <f t="shared" si="22"/>
        <v/>
      </c>
      <c r="I450" s="125"/>
      <c r="J450" s="112"/>
      <c r="K450" s="207" t="str">
        <f t="shared" si="23"/>
        <v/>
      </c>
      <c r="L450" s="112"/>
      <c r="M450" s="112"/>
      <c r="N450" s="112"/>
      <c r="O450" s="112"/>
      <c r="P450" s="112"/>
      <c r="Q450" s="125"/>
      <c r="R450" s="112"/>
      <c r="S450" s="112"/>
      <c r="T450" s="112"/>
      <c r="U450" s="112"/>
      <c r="V450" s="112"/>
      <c r="W450" s="112"/>
      <c r="X450" s="112"/>
      <c r="Y450" s="112"/>
      <c r="Z450" s="112"/>
      <c r="AA450" s="112"/>
      <c r="AB450" s="112"/>
      <c r="AC450" s="126"/>
      <c r="AD450" s="239"/>
      <c r="AE450" s="239"/>
      <c r="AF450" s="239"/>
      <c r="AG450" s="239"/>
      <c r="AH450" s="239"/>
      <c r="AI450" s="239"/>
    </row>
    <row r="451" spans="1:35" s="119" customFormat="1" x14ac:dyDescent="0.2">
      <c r="A451" s="124"/>
      <c r="B451" s="112"/>
      <c r="C451" s="207" t="str">
        <f t="shared" si="21"/>
        <v/>
      </c>
      <c r="D451" s="73"/>
      <c r="E451" s="112"/>
      <c r="F451" s="125"/>
      <c r="G451" s="112"/>
      <c r="H451" s="207" t="str">
        <f t="shared" si="22"/>
        <v/>
      </c>
      <c r="I451" s="125"/>
      <c r="J451" s="112"/>
      <c r="K451" s="207" t="str">
        <f t="shared" si="23"/>
        <v/>
      </c>
      <c r="L451" s="112"/>
      <c r="M451" s="112"/>
      <c r="N451" s="112"/>
      <c r="O451" s="112"/>
      <c r="P451" s="112"/>
      <c r="Q451" s="125"/>
      <c r="R451" s="112"/>
      <c r="S451" s="112"/>
      <c r="T451" s="112"/>
      <c r="U451" s="112"/>
      <c r="V451" s="112"/>
      <c r="W451" s="112"/>
      <c r="X451" s="112"/>
      <c r="Y451" s="112"/>
      <c r="Z451" s="112"/>
      <c r="AA451" s="112"/>
      <c r="AB451" s="112"/>
      <c r="AC451" s="126"/>
      <c r="AD451" s="239"/>
      <c r="AE451" s="239"/>
      <c r="AF451" s="239"/>
      <c r="AG451" s="239"/>
      <c r="AH451" s="239"/>
      <c r="AI451" s="239"/>
    </row>
    <row r="452" spans="1:35" s="119" customFormat="1" x14ac:dyDescent="0.2">
      <c r="A452" s="124"/>
      <c r="B452" s="112"/>
      <c r="C452" s="207" t="str">
        <f t="shared" si="21"/>
        <v/>
      </c>
      <c r="D452" s="73"/>
      <c r="E452" s="112"/>
      <c r="F452" s="125"/>
      <c r="G452" s="112"/>
      <c r="H452" s="207" t="str">
        <f t="shared" si="22"/>
        <v/>
      </c>
      <c r="I452" s="125"/>
      <c r="J452" s="112"/>
      <c r="K452" s="207" t="str">
        <f t="shared" si="23"/>
        <v/>
      </c>
      <c r="L452" s="112"/>
      <c r="M452" s="112"/>
      <c r="N452" s="112"/>
      <c r="O452" s="112"/>
      <c r="P452" s="112"/>
      <c r="Q452" s="125"/>
      <c r="R452" s="112"/>
      <c r="S452" s="112"/>
      <c r="T452" s="112"/>
      <c r="U452" s="112"/>
      <c r="V452" s="112"/>
      <c r="W452" s="112"/>
      <c r="X452" s="112"/>
      <c r="Y452" s="112"/>
      <c r="Z452" s="112"/>
      <c r="AA452" s="112"/>
      <c r="AB452" s="112"/>
      <c r="AC452" s="126"/>
      <c r="AD452" s="239"/>
      <c r="AE452" s="239"/>
      <c r="AF452" s="239"/>
      <c r="AG452" s="239"/>
      <c r="AH452" s="239"/>
      <c r="AI452" s="239"/>
    </row>
    <row r="453" spans="1:35" s="119" customFormat="1" x14ac:dyDescent="0.2">
      <c r="A453" s="124"/>
      <c r="B453" s="112"/>
      <c r="C453" s="207" t="str">
        <f t="shared" si="21"/>
        <v/>
      </c>
      <c r="D453" s="73"/>
      <c r="E453" s="112"/>
      <c r="F453" s="125"/>
      <c r="G453" s="112"/>
      <c r="H453" s="207" t="str">
        <f t="shared" si="22"/>
        <v/>
      </c>
      <c r="I453" s="125"/>
      <c r="J453" s="112"/>
      <c r="K453" s="207" t="str">
        <f t="shared" si="23"/>
        <v/>
      </c>
      <c r="L453" s="112"/>
      <c r="M453" s="112"/>
      <c r="N453" s="112"/>
      <c r="O453" s="112"/>
      <c r="P453" s="112"/>
      <c r="Q453" s="125"/>
      <c r="R453" s="112"/>
      <c r="S453" s="112"/>
      <c r="T453" s="112"/>
      <c r="U453" s="112"/>
      <c r="V453" s="112"/>
      <c r="W453" s="112"/>
      <c r="X453" s="112"/>
      <c r="Y453" s="112"/>
      <c r="Z453" s="112"/>
      <c r="AA453" s="112"/>
      <c r="AB453" s="112"/>
      <c r="AC453" s="126"/>
      <c r="AD453" s="239"/>
      <c r="AE453" s="239"/>
      <c r="AF453" s="239"/>
      <c r="AG453" s="239"/>
      <c r="AH453" s="239"/>
      <c r="AI453" s="239"/>
    </row>
    <row r="454" spans="1:35" s="119" customFormat="1" x14ac:dyDescent="0.2">
      <c r="A454" s="124"/>
      <c r="B454" s="112"/>
      <c r="C454" s="207" t="str">
        <f t="shared" si="21"/>
        <v/>
      </c>
      <c r="D454" s="73"/>
      <c r="E454" s="112"/>
      <c r="F454" s="125"/>
      <c r="G454" s="112"/>
      <c r="H454" s="207" t="str">
        <f t="shared" si="22"/>
        <v/>
      </c>
      <c r="I454" s="125"/>
      <c r="J454" s="112"/>
      <c r="K454" s="207" t="str">
        <f t="shared" si="23"/>
        <v/>
      </c>
      <c r="L454" s="112"/>
      <c r="M454" s="112"/>
      <c r="N454" s="112"/>
      <c r="O454" s="112"/>
      <c r="P454" s="112"/>
      <c r="Q454" s="125"/>
      <c r="R454" s="112"/>
      <c r="S454" s="112"/>
      <c r="T454" s="112"/>
      <c r="U454" s="112"/>
      <c r="V454" s="112"/>
      <c r="W454" s="112"/>
      <c r="X454" s="112"/>
      <c r="Y454" s="112"/>
      <c r="Z454" s="112"/>
      <c r="AA454" s="112"/>
      <c r="AB454" s="112"/>
      <c r="AC454" s="126"/>
      <c r="AD454" s="239"/>
      <c r="AE454" s="239"/>
      <c r="AF454" s="239"/>
      <c r="AG454" s="239"/>
      <c r="AH454" s="239"/>
      <c r="AI454" s="239"/>
    </row>
    <row r="455" spans="1:35" s="119" customFormat="1" x14ac:dyDescent="0.2">
      <c r="A455" s="124"/>
      <c r="B455" s="112"/>
      <c r="C455" s="207" t="str">
        <f t="shared" ref="C455:C498" si="24">IF(D455="","",(VLOOKUP(D455,Generic_Road_Names_Table_Array,2,FALSE)))</f>
        <v/>
      </c>
      <c r="D455" s="73"/>
      <c r="E455" s="112"/>
      <c r="F455" s="125"/>
      <c r="G455" s="112"/>
      <c r="H455" s="207" t="str">
        <f t="shared" ref="H455:H498" si="25">IF(G455="","",(VLOOKUP(G455,Generic_Side_Table_Array,2,FALSE)))</f>
        <v/>
      </c>
      <c r="I455" s="125"/>
      <c r="J455" s="112"/>
      <c r="K455" s="207" t="str">
        <f t="shared" ref="K455:K498" si="26">IF(J455="","",VLOOKUP(J455,Features_Feature_Type_Table_Array,2,FALSE))</f>
        <v/>
      </c>
      <c r="L455" s="112"/>
      <c r="M455" s="112"/>
      <c r="N455" s="112"/>
      <c r="O455" s="112"/>
      <c r="P455" s="112"/>
      <c r="Q455" s="125"/>
      <c r="R455" s="112"/>
      <c r="S455" s="112"/>
      <c r="T455" s="112"/>
      <c r="U455" s="112"/>
      <c r="V455" s="112"/>
      <c r="W455" s="112"/>
      <c r="X455" s="112"/>
      <c r="Y455" s="112"/>
      <c r="Z455" s="112"/>
      <c r="AA455" s="112"/>
      <c r="AB455" s="112"/>
      <c r="AC455" s="126"/>
      <c r="AD455" s="239"/>
      <c r="AE455" s="239"/>
      <c r="AF455" s="239"/>
      <c r="AG455" s="239"/>
      <c r="AH455" s="239"/>
      <c r="AI455" s="239"/>
    </row>
    <row r="456" spans="1:35" s="119" customFormat="1" x14ac:dyDescent="0.2">
      <c r="A456" s="124"/>
      <c r="B456" s="112"/>
      <c r="C456" s="207" t="str">
        <f t="shared" si="24"/>
        <v/>
      </c>
      <c r="D456" s="73"/>
      <c r="E456" s="112"/>
      <c r="F456" s="125"/>
      <c r="G456" s="112"/>
      <c r="H456" s="207" t="str">
        <f t="shared" si="25"/>
        <v/>
      </c>
      <c r="I456" s="125"/>
      <c r="J456" s="112"/>
      <c r="K456" s="207" t="str">
        <f t="shared" si="26"/>
        <v/>
      </c>
      <c r="L456" s="112"/>
      <c r="M456" s="112"/>
      <c r="N456" s="112"/>
      <c r="O456" s="112"/>
      <c r="P456" s="112"/>
      <c r="Q456" s="125"/>
      <c r="R456" s="112"/>
      <c r="S456" s="112"/>
      <c r="T456" s="112"/>
      <c r="U456" s="112"/>
      <c r="V456" s="112"/>
      <c r="W456" s="112"/>
      <c r="X456" s="112"/>
      <c r="Y456" s="112"/>
      <c r="Z456" s="112"/>
      <c r="AA456" s="112"/>
      <c r="AB456" s="112"/>
      <c r="AC456" s="126"/>
      <c r="AD456" s="239"/>
      <c r="AE456" s="239"/>
      <c r="AF456" s="239"/>
      <c r="AG456" s="239"/>
      <c r="AH456" s="239"/>
      <c r="AI456" s="239"/>
    </row>
    <row r="457" spans="1:35" s="119" customFormat="1" x14ac:dyDescent="0.2">
      <c r="A457" s="124"/>
      <c r="B457" s="112"/>
      <c r="C457" s="207" t="str">
        <f t="shared" si="24"/>
        <v/>
      </c>
      <c r="D457" s="73"/>
      <c r="E457" s="112"/>
      <c r="F457" s="125"/>
      <c r="G457" s="112"/>
      <c r="H457" s="207" t="str">
        <f t="shared" si="25"/>
        <v/>
      </c>
      <c r="I457" s="125"/>
      <c r="J457" s="112"/>
      <c r="K457" s="207" t="str">
        <f t="shared" si="26"/>
        <v/>
      </c>
      <c r="L457" s="112"/>
      <c r="M457" s="112"/>
      <c r="N457" s="112"/>
      <c r="O457" s="112"/>
      <c r="P457" s="112"/>
      <c r="Q457" s="125"/>
      <c r="R457" s="112"/>
      <c r="S457" s="112"/>
      <c r="T457" s="112"/>
      <c r="U457" s="112"/>
      <c r="V457" s="112"/>
      <c r="W457" s="112"/>
      <c r="X457" s="112"/>
      <c r="Y457" s="112"/>
      <c r="Z457" s="112"/>
      <c r="AA457" s="112"/>
      <c r="AB457" s="112"/>
      <c r="AC457" s="126"/>
      <c r="AD457" s="239"/>
      <c r="AE457" s="239"/>
      <c r="AF457" s="239"/>
      <c r="AG457" s="239"/>
      <c r="AH457" s="239"/>
      <c r="AI457" s="239"/>
    </row>
    <row r="458" spans="1:35" s="119" customFormat="1" x14ac:dyDescent="0.2">
      <c r="A458" s="124"/>
      <c r="B458" s="112"/>
      <c r="C458" s="207" t="str">
        <f t="shared" si="24"/>
        <v/>
      </c>
      <c r="D458" s="73"/>
      <c r="E458" s="112"/>
      <c r="F458" s="125"/>
      <c r="G458" s="112"/>
      <c r="H458" s="207" t="str">
        <f t="shared" si="25"/>
        <v/>
      </c>
      <c r="I458" s="125"/>
      <c r="J458" s="112"/>
      <c r="K458" s="207" t="str">
        <f t="shared" si="26"/>
        <v/>
      </c>
      <c r="L458" s="112"/>
      <c r="M458" s="112"/>
      <c r="N458" s="112"/>
      <c r="O458" s="112"/>
      <c r="P458" s="112"/>
      <c r="Q458" s="125"/>
      <c r="R458" s="112"/>
      <c r="S458" s="112"/>
      <c r="T458" s="112"/>
      <c r="U458" s="112"/>
      <c r="V458" s="112"/>
      <c r="W458" s="112"/>
      <c r="X458" s="112"/>
      <c r="Y458" s="112"/>
      <c r="Z458" s="112"/>
      <c r="AA458" s="112"/>
      <c r="AB458" s="112"/>
      <c r="AC458" s="126"/>
      <c r="AD458" s="239"/>
      <c r="AE458" s="239"/>
      <c r="AF458" s="239"/>
      <c r="AG458" s="239"/>
      <c r="AH458" s="239"/>
      <c r="AI458" s="239"/>
    </row>
    <row r="459" spans="1:35" s="119" customFormat="1" x14ac:dyDescent="0.2">
      <c r="A459" s="124"/>
      <c r="B459" s="112"/>
      <c r="C459" s="207" t="str">
        <f t="shared" si="24"/>
        <v/>
      </c>
      <c r="D459" s="73"/>
      <c r="E459" s="112"/>
      <c r="F459" s="125"/>
      <c r="G459" s="112"/>
      <c r="H459" s="207" t="str">
        <f t="shared" si="25"/>
        <v/>
      </c>
      <c r="I459" s="125"/>
      <c r="J459" s="112"/>
      <c r="K459" s="207" t="str">
        <f t="shared" si="26"/>
        <v/>
      </c>
      <c r="L459" s="112"/>
      <c r="M459" s="112"/>
      <c r="N459" s="112"/>
      <c r="O459" s="112"/>
      <c r="P459" s="112"/>
      <c r="Q459" s="125"/>
      <c r="R459" s="112"/>
      <c r="S459" s="112"/>
      <c r="T459" s="112"/>
      <c r="U459" s="112"/>
      <c r="V459" s="112"/>
      <c r="W459" s="112"/>
      <c r="X459" s="112"/>
      <c r="Y459" s="112"/>
      <c r="Z459" s="112"/>
      <c r="AA459" s="112"/>
      <c r="AB459" s="112"/>
      <c r="AC459" s="126"/>
      <c r="AD459" s="239"/>
      <c r="AE459" s="239"/>
      <c r="AF459" s="239"/>
      <c r="AG459" s="239"/>
      <c r="AH459" s="239"/>
      <c r="AI459" s="239"/>
    </row>
    <row r="460" spans="1:35" s="119" customFormat="1" x14ac:dyDescent="0.2">
      <c r="A460" s="124"/>
      <c r="B460" s="112"/>
      <c r="C460" s="207" t="str">
        <f t="shared" si="24"/>
        <v/>
      </c>
      <c r="D460" s="73"/>
      <c r="E460" s="112"/>
      <c r="F460" s="125"/>
      <c r="G460" s="112"/>
      <c r="H460" s="207" t="str">
        <f t="shared" si="25"/>
        <v/>
      </c>
      <c r="I460" s="125"/>
      <c r="J460" s="112"/>
      <c r="K460" s="207" t="str">
        <f t="shared" si="26"/>
        <v/>
      </c>
      <c r="L460" s="112"/>
      <c r="M460" s="112"/>
      <c r="N460" s="112"/>
      <c r="O460" s="112"/>
      <c r="P460" s="112"/>
      <c r="Q460" s="125"/>
      <c r="R460" s="112"/>
      <c r="S460" s="112"/>
      <c r="T460" s="112"/>
      <c r="U460" s="112"/>
      <c r="V460" s="112"/>
      <c r="W460" s="112"/>
      <c r="X460" s="112"/>
      <c r="Y460" s="112"/>
      <c r="Z460" s="112"/>
      <c r="AA460" s="112"/>
      <c r="AB460" s="112"/>
      <c r="AC460" s="126"/>
      <c r="AD460" s="239"/>
      <c r="AE460" s="239"/>
      <c r="AF460" s="239"/>
      <c r="AG460" s="239"/>
      <c r="AH460" s="239"/>
      <c r="AI460" s="239"/>
    </row>
    <row r="461" spans="1:35" s="119" customFormat="1" x14ac:dyDescent="0.2">
      <c r="A461" s="124"/>
      <c r="B461" s="112"/>
      <c r="C461" s="207" t="str">
        <f t="shared" si="24"/>
        <v/>
      </c>
      <c r="D461" s="73"/>
      <c r="E461" s="112"/>
      <c r="F461" s="125"/>
      <c r="G461" s="112"/>
      <c r="H461" s="207" t="str">
        <f t="shared" si="25"/>
        <v/>
      </c>
      <c r="I461" s="125"/>
      <c r="J461" s="112"/>
      <c r="K461" s="207" t="str">
        <f t="shared" si="26"/>
        <v/>
      </c>
      <c r="L461" s="112"/>
      <c r="M461" s="112"/>
      <c r="N461" s="112"/>
      <c r="O461" s="112"/>
      <c r="P461" s="112"/>
      <c r="Q461" s="125"/>
      <c r="R461" s="112"/>
      <c r="S461" s="112"/>
      <c r="T461" s="112"/>
      <c r="U461" s="112"/>
      <c r="V461" s="112"/>
      <c r="W461" s="112"/>
      <c r="X461" s="112"/>
      <c r="Y461" s="112"/>
      <c r="Z461" s="112"/>
      <c r="AA461" s="112"/>
      <c r="AB461" s="112"/>
      <c r="AC461" s="126"/>
      <c r="AD461" s="239"/>
      <c r="AE461" s="239"/>
      <c r="AF461" s="239"/>
      <c r="AG461" s="239"/>
      <c r="AH461" s="239"/>
      <c r="AI461" s="239"/>
    </row>
    <row r="462" spans="1:35" s="119" customFormat="1" x14ac:dyDescent="0.2">
      <c r="A462" s="124"/>
      <c r="B462" s="112"/>
      <c r="C462" s="207" t="str">
        <f t="shared" si="24"/>
        <v/>
      </c>
      <c r="D462" s="73"/>
      <c r="E462" s="112"/>
      <c r="F462" s="125"/>
      <c r="G462" s="112"/>
      <c r="H462" s="207" t="str">
        <f t="shared" si="25"/>
        <v/>
      </c>
      <c r="I462" s="125"/>
      <c r="J462" s="112"/>
      <c r="K462" s="207" t="str">
        <f t="shared" si="26"/>
        <v/>
      </c>
      <c r="L462" s="112"/>
      <c r="M462" s="112"/>
      <c r="N462" s="112"/>
      <c r="O462" s="112"/>
      <c r="P462" s="112"/>
      <c r="Q462" s="125"/>
      <c r="R462" s="112"/>
      <c r="S462" s="112"/>
      <c r="T462" s="112"/>
      <c r="U462" s="112"/>
      <c r="V462" s="112"/>
      <c r="W462" s="112"/>
      <c r="X462" s="112"/>
      <c r="Y462" s="112"/>
      <c r="Z462" s="112"/>
      <c r="AA462" s="112"/>
      <c r="AB462" s="112"/>
      <c r="AC462" s="126"/>
      <c r="AD462" s="239"/>
      <c r="AE462" s="239"/>
      <c r="AF462" s="239"/>
      <c r="AG462" s="239"/>
      <c r="AH462" s="239"/>
      <c r="AI462" s="239"/>
    </row>
    <row r="463" spans="1:35" s="119" customFormat="1" x14ac:dyDescent="0.2">
      <c r="A463" s="124"/>
      <c r="B463" s="112"/>
      <c r="C463" s="207" t="str">
        <f t="shared" si="24"/>
        <v/>
      </c>
      <c r="D463" s="73"/>
      <c r="E463" s="112"/>
      <c r="F463" s="125"/>
      <c r="G463" s="112"/>
      <c r="H463" s="207" t="str">
        <f t="shared" si="25"/>
        <v/>
      </c>
      <c r="I463" s="125"/>
      <c r="J463" s="112"/>
      <c r="K463" s="207" t="str">
        <f t="shared" si="26"/>
        <v/>
      </c>
      <c r="L463" s="112"/>
      <c r="M463" s="112"/>
      <c r="N463" s="112"/>
      <c r="O463" s="112"/>
      <c r="P463" s="112"/>
      <c r="Q463" s="125"/>
      <c r="R463" s="112"/>
      <c r="S463" s="112"/>
      <c r="T463" s="112"/>
      <c r="U463" s="112"/>
      <c r="V463" s="112"/>
      <c r="W463" s="112"/>
      <c r="X463" s="112"/>
      <c r="Y463" s="112"/>
      <c r="Z463" s="112"/>
      <c r="AA463" s="112"/>
      <c r="AB463" s="112"/>
      <c r="AC463" s="126"/>
      <c r="AD463" s="239"/>
      <c r="AE463" s="239"/>
      <c r="AF463" s="239"/>
      <c r="AG463" s="239"/>
      <c r="AH463" s="239"/>
      <c r="AI463" s="239"/>
    </row>
    <row r="464" spans="1:35" s="119" customFormat="1" x14ac:dyDescent="0.2">
      <c r="A464" s="124"/>
      <c r="B464" s="112"/>
      <c r="C464" s="207" t="str">
        <f t="shared" si="24"/>
        <v/>
      </c>
      <c r="D464" s="73"/>
      <c r="E464" s="112"/>
      <c r="F464" s="125"/>
      <c r="G464" s="112"/>
      <c r="H464" s="207" t="str">
        <f t="shared" si="25"/>
        <v/>
      </c>
      <c r="I464" s="125"/>
      <c r="J464" s="112"/>
      <c r="K464" s="207" t="str">
        <f t="shared" si="26"/>
        <v/>
      </c>
      <c r="L464" s="112"/>
      <c r="M464" s="112"/>
      <c r="N464" s="112"/>
      <c r="O464" s="112"/>
      <c r="P464" s="112"/>
      <c r="Q464" s="125"/>
      <c r="R464" s="112"/>
      <c r="S464" s="112"/>
      <c r="T464" s="112"/>
      <c r="U464" s="112"/>
      <c r="V464" s="112"/>
      <c r="W464" s="112"/>
      <c r="X464" s="112"/>
      <c r="Y464" s="112"/>
      <c r="Z464" s="112"/>
      <c r="AA464" s="112"/>
      <c r="AB464" s="112"/>
      <c r="AC464" s="126"/>
      <c r="AD464" s="239"/>
      <c r="AE464" s="239"/>
      <c r="AF464" s="239"/>
      <c r="AG464" s="239"/>
      <c r="AH464" s="239"/>
      <c r="AI464" s="239"/>
    </row>
    <row r="465" spans="1:35" s="119" customFormat="1" x14ac:dyDescent="0.2">
      <c r="A465" s="124"/>
      <c r="B465" s="112"/>
      <c r="C465" s="207" t="str">
        <f t="shared" si="24"/>
        <v/>
      </c>
      <c r="D465" s="73"/>
      <c r="E465" s="112"/>
      <c r="F465" s="125"/>
      <c r="G465" s="112"/>
      <c r="H465" s="207" t="str">
        <f t="shared" si="25"/>
        <v/>
      </c>
      <c r="I465" s="125"/>
      <c r="J465" s="112"/>
      <c r="K465" s="207" t="str">
        <f t="shared" si="26"/>
        <v/>
      </c>
      <c r="L465" s="112"/>
      <c r="M465" s="112"/>
      <c r="N465" s="112"/>
      <c r="O465" s="112"/>
      <c r="P465" s="112"/>
      <c r="Q465" s="125"/>
      <c r="R465" s="112"/>
      <c r="S465" s="112"/>
      <c r="T465" s="112"/>
      <c r="U465" s="112"/>
      <c r="V465" s="112"/>
      <c r="W465" s="112"/>
      <c r="X465" s="112"/>
      <c r="Y465" s="112"/>
      <c r="Z465" s="112"/>
      <c r="AA465" s="112"/>
      <c r="AB465" s="112"/>
      <c r="AC465" s="126"/>
      <c r="AD465" s="239"/>
      <c r="AE465" s="239"/>
      <c r="AF465" s="239"/>
      <c r="AG465" s="239"/>
      <c r="AH465" s="239"/>
      <c r="AI465" s="239"/>
    </row>
    <row r="466" spans="1:35" s="119" customFormat="1" x14ac:dyDescent="0.2">
      <c r="A466" s="124"/>
      <c r="B466" s="112"/>
      <c r="C466" s="207" t="str">
        <f t="shared" si="24"/>
        <v/>
      </c>
      <c r="D466" s="73"/>
      <c r="E466" s="112"/>
      <c r="F466" s="125"/>
      <c r="G466" s="112"/>
      <c r="H466" s="207" t="str">
        <f t="shared" si="25"/>
        <v/>
      </c>
      <c r="I466" s="125"/>
      <c r="J466" s="112"/>
      <c r="K466" s="207" t="str">
        <f t="shared" si="26"/>
        <v/>
      </c>
      <c r="L466" s="112"/>
      <c r="M466" s="112"/>
      <c r="N466" s="112"/>
      <c r="O466" s="112"/>
      <c r="P466" s="112"/>
      <c r="Q466" s="125"/>
      <c r="R466" s="112"/>
      <c r="S466" s="112"/>
      <c r="T466" s="112"/>
      <c r="U466" s="112"/>
      <c r="V466" s="112"/>
      <c r="W466" s="112"/>
      <c r="X466" s="112"/>
      <c r="Y466" s="112"/>
      <c r="Z466" s="112"/>
      <c r="AA466" s="112"/>
      <c r="AB466" s="112"/>
      <c r="AC466" s="126"/>
      <c r="AD466" s="239"/>
      <c r="AE466" s="239"/>
      <c r="AF466" s="239"/>
      <c r="AG466" s="239"/>
      <c r="AH466" s="239"/>
      <c r="AI466" s="239"/>
    </row>
    <row r="467" spans="1:35" s="119" customFormat="1" x14ac:dyDescent="0.2">
      <c r="A467" s="124"/>
      <c r="B467" s="112"/>
      <c r="C467" s="207" t="str">
        <f t="shared" si="24"/>
        <v/>
      </c>
      <c r="D467" s="73"/>
      <c r="E467" s="112"/>
      <c r="F467" s="125"/>
      <c r="G467" s="112"/>
      <c r="H467" s="207" t="str">
        <f t="shared" si="25"/>
        <v/>
      </c>
      <c r="I467" s="125"/>
      <c r="J467" s="112"/>
      <c r="K467" s="207" t="str">
        <f t="shared" si="26"/>
        <v/>
      </c>
      <c r="L467" s="112"/>
      <c r="M467" s="112"/>
      <c r="N467" s="112"/>
      <c r="O467" s="112"/>
      <c r="P467" s="112"/>
      <c r="Q467" s="125"/>
      <c r="R467" s="112"/>
      <c r="S467" s="112"/>
      <c r="T467" s="112"/>
      <c r="U467" s="112"/>
      <c r="V467" s="112"/>
      <c r="W467" s="112"/>
      <c r="X467" s="112"/>
      <c r="Y467" s="112"/>
      <c r="Z467" s="112"/>
      <c r="AA467" s="112"/>
      <c r="AB467" s="112"/>
      <c r="AC467" s="126"/>
      <c r="AD467" s="239"/>
      <c r="AE467" s="239"/>
      <c r="AF467" s="239"/>
      <c r="AG467" s="239"/>
      <c r="AH467" s="239"/>
      <c r="AI467" s="239"/>
    </row>
    <row r="468" spans="1:35" s="119" customFormat="1" x14ac:dyDescent="0.2">
      <c r="A468" s="124"/>
      <c r="B468" s="112"/>
      <c r="C468" s="207" t="str">
        <f t="shared" si="24"/>
        <v/>
      </c>
      <c r="D468" s="73"/>
      <c r="E468" s="112"/>
      <c r="F468" s="125"/>
      <c r="G468" s="112"/>
      <c r="H468" s="207" t="str">
        <f t="shared" si="25"/>
        <v/>
      </c>
      <c r="I468" s="125"/>
      <c r="J468" s="112"/>
      <c r="K468" s="207" t="str">
        <f t="shared" si="26"/>
        <v/>
      </c>
      <c r="L468" s="112"/>
      <c r="M468" s="112"/>
      <c r="N468" s="112"/>
      <c r="O468" s="112"/>
      <c r="P468" s="112"/>
      <c r="Q468" s="125"/>
      <c r="R468" s="112"/>
      <c r="S468" s="112"/>
      <c r="T468" s="112"/>
      <c r="U468" s="112"/>
      <c r="V468" s="112"/>
      <c r="W468" s="112"/>
      <c r="X468" s="112"/>
      <c r="Y468" s="112"/>
      <c r="Z468" s="112"/>
      <c r="AA468" s="112"/>
      <c r="AB468" s="112"/>
      <c r="AC468" s="126"/>
      <c r="AD468" s="239"/>
      <c r="AE468" s="239"/>
      <c r="AF468" s="239"/>
      <c r="AG468" s="239"/>
      <c r="AH468" s="239"/>
      <c r="AI468" s="239"/>
    </row>
    <row r="469" spans="1:35" s="119" customFormat="1" x14ac:dyDescent="0.2">
      <c r="A469" s="124"/>
      <c r="B469" s="112"/>
      <c r="C469" s="207" t="str">
        <f t="shared" si="24"/>
        <v/>
      </c>
      <c r="D469" s="73"/>
      <c r="E469" s="112"/>
      <c r="F469" s="125"/>
      <c r="G469" s="112"/>
      <c r="H469" s="207" t="str">
        <f t="shared" si="25"/>
        <v/>
      </c>
      <c r="I469" s="125"/>
      <c r="J469" s="112"/>
      <c r="K469" s="207" t="str">
        <f t="shared" si="26"/>
        <v/>
      </c>
      <c r="L469" s="112"/>
      <c r="M469" s="112"/>
      <c r="N469" s="112"/>
      <c r="O469" s="112"/>
      <c r="P469" s="112"/>
      <c r="Q469" s="125"/>
      <c r="R469" s="112"/>
      <c r="S469" s="112"/>
      <c r="T469" s="112"/>
      <c r="U469" s="112"/>
      <c r="V469" s="112"/>
      <c r="W469" s="112"/>
      <c r="X469" s="112"/>
      <c r="Y469" s="112"/>
      <c r="Z469" s="112"/>
      <c r="AA469" s="112"/>
      <c r="AB469" s="112"/>
      <c r="AC469" s="126"/>
      <c r="AD469" s="239"/>
      <c r="AE469" s="239"/>
      <c r="AF469" s="239"/>
      <c r="AG469" s="239"/>
      <c r="AH469" s="239"/>
      <c r="AI469" s="239"/>
    </row>
    <row r="470" spans="1:35" s="119" customFormat="1" x14ac:dyDescent="0.2">
      <c r="A470" s="124"/>
      <c r="B470" s="112"/>
      <c r="C470" s="207" t="str">
        <f t="shared" si="24"/>
        <v/>
      </c>
      <c r="D470" s="73"/>
      <c r="E470" s="112"/>
      <c r="F470" s="125"/>
      <c r="G470" s="112"/>
      <c r="H470" s="207" t="str">
        <f t="shared" si="25"/>
        <v/>
      </c>
      <c r="I470" s="125"/>
      <c r="J470" s="112"/>
      <c r="K470" s="207" t="str">
        <f t="shared" si="26"/>
        <v/>
      </c>
      <c r="L470" s="112"/>
      <c r="M470" s="112"/>
      <c r="N470" s="112"/>
      <c r="O470" s="112"/>
      <c r="P470" s="112"/>
      <c r="Q470" s="125"/>
      <c r="R470" s="112"/>
      <c r="S470" s="112"/>
      <c r="T470" s="112"/>
      <c r="U470" s="112"/>
      <c r="V470" s="112"/>
      <c r="W470" s="112"/>
      <c r="X470" s="112"/>
      <c r="Y470" s="112"/>
      <c r="Z470" s="112"/>
      <c r="AA470" s="112"/>
      <c r="AB470" s="112"/>
      <c r="AC470" s="126"/>
      <c r="AD470" s="239"/>
      <c r="AE470" s="239"/>
      <c r="AF470" s="239"/>
      <c r="AG470" s="239"/>
      <c r="AH470" s="239"/>
      <c r="AI470" s="239"/>
    </row>
    <row r="471" spans="1:35" s="119" customFormat="1" x14ac:dyDescent="0.2">
      <c r="A471" s="124"/>
      <c r="B471" s="112"/>
      <c r="C471" s="207" t="str">
        <f t="shared" si="24"/>
        <v/>
      </c>
      <c r="D471" s="73"/>
      <c r="E471" s="112"/>
      <c r="F471" s="125"/>
      <c r="G471" s="112"/>
      <c r="H471" s="207" t="str">
        <f t="shared" si="25"/>
        <v/>
      </c>
      <c r="I471" s="125"/>
      <c r="J471" s="112"/>
      <c r="K471" s="207" t="str">
        <f t="shared" si="26"/>
        <v/>
      </c>
      <c r="L471" s="112"/>
      <c r="M471" s="112"/>
      <c r="N471" s="112"/>
      <c r="O471" s="112"/>
      <c r="P471" s="112"/>
      <c r="Q471" s="125"/>
      <c r="R471" s="112"/>
      <c r="S471" s="112"/>
      <c r="T471" s="112"/>
      <c r="U471" s="112"/>
      <c r="V471" s="112"/>
      <c r="W471" s="112"/>
      <c r="X471" s="112"/>
      <c r="Y471" s="112"/>
      <c r="Z471" s="112"/>
      <c r="AA471" s="112"/>
      <c r="AB471" s="112"/>
      <c r="AC471" s="126"/>
      <c r="AD471" s="239"/>
      <c r="AE471" s="239"/>
      <c r="AF471" s="239"/>
      <c r="AG471" s="239"/>
      <c r="AH471" s="239"/>
      <c r="AI471" s="239"/>
    </row>
    <row r="472" spans="1:35" s="119" customFormat="1" x14ac:dyDescent="0.2">
      <c r="A472" s="124"/>
      <c r="B472" s="112"/>
      <c r="C472" s="207" t="str">
        <f t="shared" si="24"/>
        <v/>
      </c>
      <c r="D472" s="73"/>
      <c r="E472" s="112"/>
      <c r="F472" s="125"/>
      <c r="G472" s="112"/>
      <c r="H472" s="207" t="str">
        <f t="shared" si="25"/>
        <v/>
      </c>
      <c r="I472" s="125"/>
      <c r="J472" s="112"/>
      <c r="K472" s="207" t="str">
        <f t="shared" si="26"/>
        <v/>
      </c>
      <c r="L472" s="112"/>
      <c r="M472" s="112"/>
      <c r="N472" s="112"/>
      <c r="O472" s="112"/>
      <c r="P472" s="112"/>
      <c r="Q472" s="125"/>
      <c r="R472" s="112"/>
      <c r="S472" s="112"/>
      <c r="T472" s="112"/>
      <c r="U472" s="112"/>
      <c r="V472" s="112"/>
      <c r="W472" s="112"/>
      <c r="X472" s="112"/>
      <c r="Y472" s="112"/>
      <c r="Z472" s="112"/>
      <c r="AA472" s="112"/>
      <c r="AB472" s="112"/>
      <c r="AC472" s="126"/>
      <c r="AD472" s="239"/>
      <c r="AE472" s="239"/>
      <c r="AF472" s="239"/>
      <c r="AG472" s="239"/>
      <c r="AH472" s="239"/>
      <c r="AI472" s="239"/>
    </row>
    <row r="473" spans="1:35" s="119" customFormat="1" x14ac:dyDescent="0.2">
      <c r="A473" s="124"/>
      <c r="B473" s="112"/>
      <c r="C473" s="207" t="str">
        <f t="shared" si="24"/>
        <v/>
      </c>
      <c r="D473" s="73"/>
      <c r="E473" s="112"/>
      <c r="F473" s="125"/>
      <c r="G473" s="112"/>
      <c r="H473" s="207" t="str">
        <f t="shared" si="25"/>
        <v/>
      </c>
      <c r="I473" s="125"/>
      <c r="J473" s="112"/>
      <c r="K473" s="207" t="str">
        <f t="shared" si="26"/>
        <v/>
      </c>
      <c r="L473" s="112"/>
      <c r="M473" s="112"/>
      <c r="N473" s="112"/>
      <c r="O473" s="112"/>
      <c r="P473" s="112"/>
      <c r="Q473" s="125"/>
      <c r="R473" s="112"/>
      <c r="S473" s="112"/>
      <c r="T473" s="112"/>
      <c r="U473" s="112"/>
      <c r="V473" s="112"/>
      <c r="W473" s="112"/>
      <c r="X473" s="112"/>
      <c r="Y473" s="112"/>
      <c r="Z473" s="112"/>
      <c r="AA473" s="112"/>
      <c r="AB473" s="112"/>
      <c r="AC473" s="126"/>
      <c r="AD473" s="239"/>
      <c r="AE473" s="239"/>
      <c r="AF473" s="239"/>
      <c r="AG473" s="239"/>
      <c r="AH473" s="239"/>
      <c r="AI473" s="239"/>
    </row>
    <row r="474" spans="1:35" s="119" customFormat="1" x14ac:dyDescent="0.2">
      <c r="A474" s="124"/>
      <c r="B474" s="112"/>
      <c r="C474" s="207" t="str">
        <f t="shared" si="24"/>
        <v/>
      </c>
      <c r="D474" s="73"/>
      <c r="E474" s="112"/>
      <c r="F474" s="125"/>
      <c r="G474" s="112"/>
      <c r="H474" s="207" t="str">
        <f t="shared" si="25"/>
        <v/>
      </c>
      <c r="I474" s="125"/>
      <c r="J474" s="112"/>
      <c r="K474" s="207" t="str">
        <f t="shared" si="26"/>
        <v/>
      </c>
      <c r="L474" s="112"/>
      <c r="M474" s="112"/>
      <c r="N474" s="112"/>
      <c r="O474" s="112"/>
      <c r="P474" s="112"/>
      <c r="Q474" s="125"/>
      <c r="R474" s="112"/>
      <c r="S474" s="112"/>
      <c r="T474" s="112"/>
      <c r="U474" s="112"/>
      <c r="V474" s="112"/>
      <c r="W474" s="112"/>
      <c r="X474" s="112"/>
      <c r="Y474" s="112"/>
      <c r="Z474" s="112"/>
      <c r="AA474" s="112"/>
      <c r="AB474" s="112"/>
      <c r="AC474" s="126"/>
      <c r="AD474" s="239"/>
      <c r="AE474" s="239"/>
      <c r="AF474" s="239"/>
      <c r="AG474" s="239"/>
      <c r="AH474" s="239"/>
      <c r="AI474" s="239"/>
    </row>
    <row r="475" spans="1:35" s="119" customFormat="1" x14ac:dyDescent="0.2">
      <c r="A475" s="124"/>
      <c r="B475" s="112"/>
      <c r="C475" s="207" t="str">
        <f t="shared" si="24"/>
        <v/>
      </c>
      <c r="D475" s="73"/>
      <c r="E475" s="112"/>
      <c r="F475" s="125"/>
      <c r="G475" s="112"/>
      <c r="H475" s="207" t="str">
        <f t="shared" si="25"/>
        <v/>
      </c>
      <c r="I475" s="125"/>
      <c r="J475" s="112"/>
      <c r="K475" s="207" t="str">
        <f t="shared" si="26"/>
        <v/>
      </c>
      <c r="L475" s="112"/>
      <c r="M475" s="112"/>
      <c r="N475" s="112"/>
      <c r="O475" s="112"/>
      <c r="P475" s="112"/>
      <c r="Q475" s="125"/>
      <c r="R475" s="112"/>
      <c r="S475" s="112"/>
      <c r="T475" s="112"/>
      <c r="U475" s="112"/>
      <c r="V475" s="112"/>
      <c r="W475" s="112"/>
      <c r="X475" s="112"/>
      <c r="Y475" s="112"/>
      <c r="Z475" s="112"/>
      <c r="AA475" s="112"/>
      <c r="AB475" s="112"/>
      <c r="AC475" s="126"/>
      <c r="AD475" s="239"/>
      <c r="AE475" s="239"/>
      <c r="AF475" s="239"/>
      <c r="AG475" s="239"/>
      <c r="AH475" s="239"/>
      <c r="AI475" s="239"/>
    </row>
    <row r="476" spans="1:35" s="119" customFormat="1" x14ac:dyDescent="0.2">
      <c r="A476" s="124"/>
      <c r="B476" s="112"/>
      <c r="C476" s="207" t="str">
        <f t="shared" si="24"/>
        <v/>
      </c>
      <c r="D476" s="73"/>
      <c r="E476" s="112"/>
      <c r="F476" s="125"/>
      <c r="G476" s="112"/>
      <c r="H476" s="207" t="str">
        <f t="shared" si="25"/>
        <v/>
      </c>
      <c r="I476" s="125"/>
      <c r="J476" s="112"/>
      <c r="K476" s="207" t="str">
        <f t="shared" si="26"/>
        <v/>
      </c>
      <c r="L476" s="112"/>
      <c r="M476" s="112"/>
      <c r="N476" s="112"/>
      <c r="O476" s="112"/>
      <c r="P476" s="112"/>
      <c r="Q476" s="125"/>
      <c r="R476" s="112"/>
      <c r="S476" s="112"/>
      <c r="T476" s="112"/>
      <c r="U476" s="112"/>
      <c r="V476" s="112"/>
      <c r="W476" s="112"/>
      <c r="X476" s="112"/>
      <c r="Y476" s="112"/>
      <c r="Z476" s="112"/>
      <c r="AA476" s="112"/>
      <c r="AB476" s="112"/>
      <c r="AC476" s="126"/>
      <c r="AD476" s="239"/>
      <c r="AE476" s="239"/>
      <c r="AF476" s="239"/>
      <c r="AG476" s="239"/>
      <c r="AH476" s="239"/>
      <c r="AI476" s="239"/>
    </row>
    <row r="477" spans="1:35" s="119" customFormat="1" x14ac:dyDescent="0.2">
      <c r="A477" s="124"/>
      <c r="B477" s="112"/>
      <c r="C477" s="207" t="str">
        <f t="shared" si="24"/>
        <v/>
      </c>
      <c r="D477" s="73"/>
      <c r="E477" s="112"/>
      <c r="F477" s="125"/>
      <c r="G477" s="112"/>
      <c r="H477" s="207" t="str">
        <f t="shared" si="25"/>
        <v/>
      </c>
      <c r="I477" s="125"/>
      <c r="J477" s="112"/>
      <c r="K477" s="207" t="str">
        <f t="shared" si="26"/>
        <v/>
      </c>
      <c r="L477" s="112"/>
      <c r="M477" s="112"/>
      <c r="N477" s="112"/>
      <c r="O477" s="112"/>
      <c r="P477" s="112"/>
      <c r="Q477" s="125"/>
      <c r="R477" s="112"/>
      <c r="S477" s="112"/>
      <c r="T477" s="112"/>
      <c r="U477" s="112"/>
      <c r="V477" s="112"/>
      <c r="W477" s="112"/>
      <c r="X477" s="112"/>
      <c r="Y477" s="112"/>
      <c r="Z477" s="112"/>
      <c r="AA477" s="112"/>
      <c r="AB477" s="112"/>
      <c r="AC477" s="126"/>
      <c r="AD477" s="239"/>
      <c r="AE477" s="239"/>
      <c r="AF477" s="239"/>
      <c r="AG477" s="239"/>
      <c r="AH477" s="239"/>
      <c r="AI477" s="239"/>
    </row>
    <row r="478" spans="1:35" s="119" customFormat="1" x14ac:dyDescent="0.2">
      <c r="A478" s="124"/>
      <c r="B478" s="112"/>
      <c r="C478" s="207" t="str">
        <f t="shared" si="24"/>
        <v/>
      </c>
      <c r="D478" s="73"/>
      <c r="E478" s="112"/>
      <c r="F478" s="125"/>
      <c r="G478" s="112"/>
      <c r="H478" s="207" t="str">
        <f t="shared" si="25"/>
        <v/>
      </c>
      <c r="I478" s="125"/>
      <c r="J478" s="112"/>
      <c r="K478" s="207" t="str">
        <f t="shared" si="26"/>
        <v/>
      </c>
      <c r="L478" s="112"/>
      <c r="M478" s="112"/>
      <c r="N478" s="112"/>
      <c r="O478" s="112"/>
      <c r="P478" s="112"/>
      <c r="Q478" s="125"/>
      <c r="R478" s="112"/>
      <c r="S478" s="112"/>
      <c r="T478" s="112"/>
      <c r="U478" s="112"/>
      <c r="V478" s="112"/>
      <c r="W478" s="112"/>
      <c r="X478" s="112"/>
      <c r="Y478" s="112"/>
      <c r="Z478" s="112"/>
      <c r="AA478" s="112"/>
      <c r="AB478" s="112"/>
      <c r="AC478" s="126"/>
      <c r="AD478" s="239"/>
      <c r="AE478" s="239"/>
      <c r="AF478" s="239"/>
      <c r="AG478" s="239"/>
      <c r="AH478" s="239"/>
      <c r="AI478" s="239"/>
    </row>
    <row r="479" spans="1:35" s="119" customFormat="1" x14ac:dyDescent="0.2">
      <c r="A479" s="124"/>
      <c r="B479" s="112"/>
      <c r="C479" s="207" t="str">
        <f t="shared" si="24"/>
        <v/>
      </c>
      <c r="D479" s="73"/>
      <c r="E479" s="112"/>
      <c r="F479" s="125"/>
      <c r="G479" s="112"/>
      <c r="H479" s="207" t="str">
        <f t="shared" si="25"/>
        <v/>
      </c>
      <c r="I479" s="125"/>
      <c r="J479" s="112"/>
      <c r="K479" s="207" t="str">
        <f t="shared" si="26"/>
        <v/>
      </c>
      <c r="L479" s="112"/>
      <c r="M479" s="112"/>
      <c r="N479" s="112"/>
      <c r="O479" s="112"/>
      <c r="P479" s="112"/>
      <c r="Q479" s="125"/>
      <c r="R479" s="112"/>
      <c r="S479" s="112"/>
      <c r="T479" s="112"/>
      <c r="U479" s="112"/>
      <c r="V479" s="112"/>
      <c r="W479" s="112"/>
      <c r="X479" s="112"/>
      <c r="Y479" s="112"/>
      <c r="Z479" s="112"/>
      <c r="AA479" s="112"/>
      <c r="AB479" s="112"/>
      <c r="AC479" s="126"/>
      <c r="AD479" s="239"/>
      <c r="AE479" s="239"/>
      <c r="AF479" s="239"/>
      <c r="AG479" s="239"/>
      <c r="AH479" s="239"/>
      <c r="AI479" s="239"/>
    </row>
    <row r="480" spans="1:35" s="119" customFormat="1" x14ac:dyDescent="0.2">
      <c r="A480" s="124"/>
      <c r="B480" s="112"/>
      <c r="C480" s="207" t="str">
        <f t="shared" si="24"/>
        <v/>
      </c>
      <c r="D480" s="73"/>
      <c r="E480" s="112"/>
      <c r="F480" s="125"/>
      <c r="G480" s="112"/>
      <c r="H480" s="207" t="str">
        <f t="shared" si="25"/>
        <v/>
      </c>
      <c r="I480" s="125"/>
      <c r="J480" s="112"/>
      <c r="K480" s="207" t="str">
        <f t="shared" si="26"/>
        <v/>
      </c>
      <c r="L480" s="112"/>
      <c r="M480" s="112"/>
      <c r="N480" s="112"/>
      <c r="O480" s="112"/>
      <c r="P480" s="112"/>
      <c r="Q480" s="125"/>
      <c r="R480" s="112"/>
      <c r="S480" s="112"/>
      <c r="T480" s="112"/>
      <c r="U480" s="112"/>
      <c r="V480" s="112"/>
      <c r="W480" s="112"/>
      <c r="X480" s="112"/>
      <c r="Y480" s="112"/>
      <c r="Z480" s="112"/>
      <c r="AA480" s="112"/>
      <c r="AB480" s="112"/>
      <c r="AC480" s="126"/>
      <c r="AD480" s="239"/>
      <c r="AE480" s="239"/>
      <c r="AF480" s="239"/>
      <c r="AG480" s="239"/>
      <c r="AH480" s="239"/>
      <c r="AI480" s="239"/>
    </row>
    <row r="481" spans="1:35" s="119" customFormat="1" x14ac:dyDescent="0.2">
      <c r="A481" s="124"/>
      <c r="B481" s="112"/>
      <c r="C481" s="207" t="str">
        <f t="shared" si="24"/>
        <v/>
      </c>
      <c r="D481" s="73"/>
      <c r="E481" s="112"/>
      <c r="F481" s="125"/>
      <c r="G481" s="112"/>
      <c r="H481" s="207" t="str">
        <f t="shared" si="25"/>
        <v/>
      </c>
      <c r="I481" s="125"/>
      <c r="J481" s="112"/>
      <c r="K481" s="207" t="str">
        <f t="shared" si="26"/>
        <v/>
      </c>
      <c r="L481" s="112"/>
      <c r="M481" s="112"/>
      <c r="N481" s="112"/>
      <c r="O481" s="112"/>
      <c r="P481" s="112"/>
      <c r="Q481" s="125"/>
      <c r="R481" s="112"/>
      <c r="S481" s="112"/>
      <c r="T481" s="112"/>
      <c r="U481" s="112"/>
      <c r="V481" s="112"/>
      <c r="W481" s="112"/>
      <c r="X481" s="112"/>
      <c r="Y481" s="112"/>
      <c r="Z481" s="112"/>
      <c r="AA481" s="112"/>
      <c r="AB481" s="112"/>
      <c r="AC481" s="126"/>
      <c r="AD481" s="239"/>
      <c r="AE481" s="239"/>
      <c r="AF481" s="239"/>
      <c r="AG481" s="239"/>
      <c r="AH481" s="239"/>
      <c r="AI481" s="239"/>
    </row>
    <row r="482" spans="1:35" s="119" customFormat="1" x14ac:dyDescent="0.2">
      <c r="A482" s="124"/>
      <c r="B482" s="112"/>
      <c r="C482" s="207" t="str">
        <f t="shared" si="24"/>
        <v/>
      </c>
      <c r="D482" s="73"/>
      <c r="E482" s="112"/>
      <c r="F482" s="125"/>
      <c r="G482" s="112"/>
      <c r="H482" s="207" t="str">
        <f t="shared" si="25"/>
        <v/>
      </c>
      <c r="I482" s="125"/>
      <c r="J482" s="112"/>
      <c r="K482" s="207" t="str">
        <f t="shared" si="26"/>
        <v/>
      </c>
      <c r="L482" s="112"/>
      <c r="M482" s="112"/>
      <c r="N482" s="112"/>
      <c r="O482" s="112"/>
      <c r="P482" s="112"/>
      <c r="Q482" s="125"/>
      <c r="R482" s="112"/>
      <c r="S482" s="112"/>
      <c r="T482" s="112"/>
      <c r="U482" s="112"/>
      <c r="V482" s="112"/>
      <c r="W482" s="112"/>
      <c r="X482" s="112"/>
      <c r="Y482" s="112"/>
      <c r="Z482" s="112"/>
      <c r="AA482" s="112"/>
      <c r="AB482" s="112"/>
      <c r="AC482" s="126"/>
      <c r="AD482" s="239"/>
      <c r="AE482" s="239"/>
      <c r="AF482" s="239"/>
      <c r="AG482" s="239"/>
      <c r="AH482" s="239"/>
      <c r="AI482" s="239"/>
    </row>
    <row r="483" spans="1:35" s="119" customFormat="1" x14ac:dyDescent="0.2">
      <c r="A483" s="124"/>
      <c r="B483" s="112"/>
      <c r="C483" s="207" t="str">
        <f t="shared" si="24"/>
        <v/>
      </c>
      <c r="D483" s="73"/>
      <c r="E483" s="112"/>
      <c r="F483" s="125"/>
      <c r="G483" s="112"/>
      <c r="H483" s="207" t="str">
        <f t="shared" si="25"/>
        <v/>
      </c>
      <c r="I483" s="125"/>
      <c r="J483" s="112"/>
      <c r="K483" s="207" t="str">
        <f t="shared" si="26"/>
        <v/>
      </c>
      <c r="L483" s="112"/>
      <c r="M483" s="112"/>
      <c r="N483" s="112"/>
      <c r="O483" s="112"/>
      <c r="P483" s="112"/>
      <c r="Q483" s="125"/>
      <c r="R483" s="112"/>
      <c r="S483" s="112"/>
      <c r="T483" s="112"/>
      <c r="U483" s="112"/>
      <c r="V483" s="112"/>
      <c r="W483" s="112"/>
      <c r="X483" s="112"/>
      <c r="Y483" s="112"/>
      <c r="Z483" s="112"/>
      <c r="AA483" s="112"/>
      <c r="AB483" s="112"/>
      <c r="AC483" s="126"/>
      <c r="AD483" s="239"/>
      <c r="AE483" s="239"/>
      <c r="AF483" s="239"/>
      <c r="AG483" s="239"/>
      <c r="AH483" s="239"/>
      <c r="AI483" s="239"/>
    </row>
    <row r="484" spans="1:35" s="119" customFormat="1" x14ac:dyDescent="0.2">
      <c r="A484" s="124"/>
      <c r="B484" s="112"/>
      <c r="C484" s="207" t="str">
        <f t="shared" si="24"/>
        <v/>
      </c>
      <c r="D484" s="73"/>
      <c r="E484" s="112"/>
      <c r="F484" s="125"/>
      <c r="G484" s="112"/>
      <c r="H484" s="207" t="str">
        <f t="shared" si="25"/>
        <v/>
      </c>
      <c r="I484" s="125"/>
      <c r="J484" s="112"/>
      <c r="K484" s="207" t="str">
        <f t="shared" si="26"/>
        <v/>
      </c>
      <c r="L484" s="112"/>
      <c r="M484" s="112"/>
      <c r="N484" s="112"/>
      <c r="O484" s="112"/>
      <c r="P484" s="112"/>
      <c r="Q484" s="125"/>
      <c r="R484" s="112"/>
      <c r="S484" s="112"/>
      <c r="T484" s="112"/>
      <c r="U484" s="112"/>
      <c r="V484" s="112"/>
      <c r="W484" s="112"/>
      <c r="X484" s="112"/>
      <c r="Y484" s="112"/>
      <c r="Z484" s="112"/>
      <c r="AA484" s="112"/>
      <c r="AB484" s="112"/>
      <c r="AC484" s="126"/>
      <c r="AD484" s="239"/>
      <c r="AE484" s="239"/>
      <c r="AF484" s="239"/>
      <c r="AG484" s="239"/>
      <c r="AH484" s="239"/>
      <c r="AI484" s="239"/>
    </row>
    <row r="485" spans="1:35" s="119" customFormat="1" x14ac:dyDescent="0.2">
      <c r="A485" s="124"/>
      <c r="B485" s="112"/>
      <c r="C485" s="207" t="str">
        <f t="shared" si="24"/>
        <v/>
      </c>
      <c r="D485" s="73"/>
      <c r="E485" s="112"/>
      <c r="F485" s="125"/>
      <c r="G485" s="112"/>
      <c r="H485" s="207" t="str">
        <f t="shared" si="25"/>
        <v/>
      </c>
      <c r="I485" s="125"/>
      <c r="J485" s="112"/>
      <c r="K485" s="207" t="str">
        <f t="shared" si="26"/>
        <v/>
      </c>
      <c r="L485" s="112"/>
      <c r="M485" s="112"/>
      <c r="N485" s="112"/>
      <c r="O485" s="112"/>
      <c r="P485" s="112"/>
      <c r="Q485" s="125"/>
      <c r="R485" s="112"/>
      <c r="S485" s="112"/>
      <c r="T485" s="112"/>
      <c r="U485" s="112"/>
      <c r="V485" s="112"/>
      <c r="W485" s="112"/>
      <c r="X485" s="112"/>
      <c r="Y485" s="112"/>
      <c r="Z485" s="112"/>
      <c r="AA485" s="112"/>
      <c r="AB485" s="112"/>
      <c r="AC485" s="126"/>
      <c r="AD485" s="239"/>
      <c r="AE485" s="239"/>
      <c r="AF485" s="239"/>
      <c r="AG485" s="239"/>
      <c r="AH485" s="239"/>
      <c r="AI485" s="239"/>
    </row>
    <row r="486" spans="1:35" s="119" customFormat="1" x14ac:dyDescent="0.2">
      <c r="A486" s="124"/>
      <c r="B486" s="112"/>
      <c r="C486" s="207" t="str">
        <f t="shared" si="24"/>
        <v/>
      </c>
      <c r="D486" s="73"/>
      <c r="E486" s="112"/>
      <c r="F486" s="125"/>
      <c r="G486" s="112"/>
      <c r="H486" s="207" t="str">
        <f t="shared" si="25"/>
        <v/>
      </c>
      <c r="I486" s="125"/>
      <c r="J486" s="112"/>
      <c r="K486" s="207" t="str">
        <f t="shared" si="26"/>
        <v/>
      </c>
      <c r="L486" s="112"/>
      <c r="M486" s="112"/>
      <c r="N486" s="112"/>
      <c r="O486" s="112"/>
      <c r="P486" s="112"/>
      <c r="Q486" s="125"/>
      <c r="R486" s="112"/>
      <c r="S486" s="112"/>
      <c r="T486" s="112"/>
      <c r="U486" s="112"/>
      <c r="V486" s="112"/>
      <c r="W486" s="112"/>
      <c r="X486" s="112"/>
      <c r="Y486" s="112"/>
      <c r="Z486" s="112"/>
      <c r="AA486" s="112"/>
      <c r="AB486" s="112"/>
      <c r="AC486" s="126"/>
      <c r="AD486" s="239"/>
      <c r="AE486" s="239"/>
      <c r="AF486" s="239"/>
      <c r="AG486" s="239"/>
      <c r="AH486" s="239"/>
      <c r="AI486" s="239"/>
    </row>
    <row r="487" spans="1:35" s="119" customFormat="1" x14ac:dyDescent="0.2">
      <c r="A487" s="124"/>
      <c r="B487" s="112"/>
      <c r="C487" s="207" t="str">
        <f t="shared" si="24"/>
        <v/>
      </c>
      <c r="D487" s="73"/>
      <c r="E487" s="112"/>
      <c r="F487" s="125"/>
      <c r="G487" s="112"/>
      <c r="H487" s="207" t="str">
        <f t="shared" si="25"/>
        <v/>
      </c>
      <c r="I487" s="125"/>
      <c r="J487" s="112"/>
      <c r="K487" s="207" t="str">
        <f t="shared" si="26"/>
        <v/>
      </c>
      <c r="L487" s="112"/>
      <c r="M487" s="112"/>
      <c r="N487" s="112"/>
      <c r="O487" s="112"/>
      <c r="P487" s="112"/>
      <c r="Q487" s="125"/>
      <c r="R487" s="112"/>
      <c r="S487" s="112"/>
      <c r="T487" s="112"/>
      <c r="U487" s="112"/>
      <c r="V487" s="112"/>
      <c r="W487" s="112"/>
      <c r="X487" s="112"/>
      <c r="Y487" s="112"/>
      <c r="Z487" s="112"/>
      <c r="AA487" s="112"/>
      <c r="AB487" s="112"/>
      <c r="AC487" s="126"/>
      <c r="AD487" s="239"/>
      <c r="AE487" s="239"/>
      <c r="AF487" s="239"/>
      <c r="AG487" s="239"/>
      <c r="AH487" s="239"/>
      <c r="AI487" s="239"/>
    </row>
    <row r="488" spans="1:35" s="119" customFormat="1" x14ac:dyDescent="0.2">
      <c r="A488" s="124"/>
      <c r="B488" s="112"/>
      <c r="C488" s="207" t="str">
        <f t="shared" si="24"/>
        <v/>
      </c>
      <c r="D488" s="73"/>
      <c r="E488" s="112"/>
      <c r="F488" s="125"/>
      <c r="G488" s="112"/>
      <c r="H488" s="207" t="str">
        <f t="shared" si="25"/>
        <v/>
      </c>
      <c r="I488" s="125"/>
      <c r="J488" s="112"/>
      <c r="K488" s="207" t="str">
        <f t="shared" si="26"/>
        <v/>
      </c>
      <c r="L488" s="112"/>
      <c r="M488" s="112"/>
      <c r="N488" s="112"/>
      <c r="O488" s="112"/>
      <c r="P488" s="112"/>
      <c r="Q488" s="125"/>
      <c r="R488" s="112"/>
      <c r="S488" s="112"/>
      <c r="T488" s="112"/>
      <c r="U488" s="112"/>
      <c r="V488" s="112"/>
      <c r="W488" s="112"/>
      <c r="X488" s="112"/>
      <c r="Y488" s="112"/>
      <c r="Z488" s="112"/>
      <c r="AA488" s="112"/>
      <c r="AB488" s="112"/>
      <c r="AC488" s="126"/>
      <c r="AD488" s="239"/>
      <c r="AE488" s="239"/>
      <c r="AF488" s="239"/>
      <c r="AG488" s="239"/>
      <c r="AH488" s="239"/>
      <c r="AI488" s="239"/>
    </row>
    <row r="489" spans="1:35" s="119" customFormat="1" x14ac:dyDescent="0.2">
      <c r="A489" s="124"/>
      <c r="B489" s="112"/>
      <c r="C489" s="207" t="str">
        <f t="shared" si="24"/>
        <v/>
      </c>
      <c r="D489" s="73"/>
      <c r="E489" s="112"/>
      <c r="F489" s="125"/>
      <c r="G489" s="112"/>
      <c r="H489" s="207" t="str">
        <f t="shared" si="25"/>
        <v/>
      </c>
      <c r="I489" s="125"/>
      <c r="J489" s="112"/>
      <c r="K489" s="207" t="str">
        <f t="shared" si="26"/>
        <v/>
      </c>
      <c r="L489" s="112"/>
      <c r="M489" s="112"/>
      <c r="N489" s="112"/>
      <c r="O489" s="112"/>
      <c r="P489" s="112"/>
      <c r="Q489" s="125"/>
      <c r="R489" s="112"/>
      <c r="S489" s="112"/>
      <c r="T489" s="112"/>
      <c r="U489" s="112"/>
      <c r="V489" s="112"/>
      <c r="W489" s="112"/>
      <c r="X489" s="112"/>
      <c r="Y489" s="112"/>
      <c r="Z489" s="112"/>
      <c r="AA489" s="112"/>
      <c r="AB489" s="112"/>
      <c r="AC489" s="126"/>
      <c r="AD489" s="239"/>
      <c r="AE489" s="239"/>
      <c r="AF489" s="239"/>
      <c r="AG489" s="239"/>
      <c r="AH489" s="239"/>
      <c r="AI489" s="239"/>
    </row>
    <row r="490" spans="1:35" s="119" customFormat="1" x14ac:dyDescent="0.2">
      <c r="A490" s="124"/>
      <c r="B490" s="112"/>
      <c r="C490" s="207" t="str">
        <f t="shared" si="24"/>
        <v/>
      </c>
      <c r="D490" s="73"/>
      <c r="E490" s="112"/>
      <c r="F490" s="125"/>
      <c r="G490" s="112"/>
      <c r="H490" s="207" t="str">
        <f t="shared" si="25"/>
        <v/>
      </c>
      <c r="I490" s="125"/>
      <c r="J490" s="112"/>
      <c r="K490" s="207" t="str">
        <f t="shared" si="26"/>
        <v/>
      </c>
      <c r="L490" s="112"/>
      <c r="M490" s="112"/>
      <c r="N490" s="112"/>
      <c r="O490" s="112"/>
      <c r="P490" s="112"/>
      <c r="Q490" s="125"/>
      <c r="R490" s="112"/>
      <c r="S490" s="112"/>
      <c r="T490" s="112"/>
      <c r="U490" s="112"/>
      <c r="V490" s="112"/>
      <c r="W490" s="112"/>
      <c r="X490" s="112"/>
      <c r="Y490" s="112"/>
      <c r="Z490" s="112"/>
      <c r="AA490" s="112"/>
      <c r="AB490" s="112"/>
      <c r="AC490" s="126"/>
      <c r="AD490" s="239"/>
      <c r="AE490" s="239"/>
      <c r="AF490" s="239"/>
      <c r="AG490" s="239"/>
      <c r="AH490" s="239"/>
      <c r="AI490" s="239"/>
    </row>
    <row r="491" spans="1:35" s="119" customFormat="1" x14ac:dyDescent="0.2">
      <c r="A491" s="124"/>
      <c r="B491" s="112"/>
      <c r="C491" s="207" t="str">
        <f t="shared" si="24"/>
        <v/>
      </c>
      <c r="D491" s="73"/>
      <c r="E491" s="112"/>
      <c r="F491" s="125"/>
      <c r="G491" s="112"/>
      <c r="H491" s="207" t="str">
        <f t="shared" si="25"/>
        <v/>
      </c>
      <c r="I491" s="125"/>
      <c r="J491" s="112"/>
      <c r="K491" s="207" t="str">
        <f t="shared" si="26"/>
        <v/>
      </c>
      <c r="L491" s="112"/>
      <c r="M491" s="112"/>
      <c r="N491" s="112"/>
      <c r="O491" s="112"/>
      <c r="P491" s="112"/>
      <c r="Q491" s="125"/>
      <c r="R491" s="112"/>
      <c r="S491" s="112"/>
      <c r="T491" s="112"/>
      <c r="U491" s="112"/>
      <c r="V491" s="112"/>
      <c r="W491" s="112"/>
      <c r="X491" s="112"/>
      <c r="Y491" s="112"/>
      <c r="Z491" s="112"/>
      <c r="AA491" s="112"/>
      <c r="AB491" s="112"/>
      <c r="AC491" s="126"/>
      <c r="AD491" s="239"/>
      <c r="AE491" s="239"/>
      <c r="AF491" s="239"/>
      <c r="AG491" s="239"/>
      <c r="AH491" s="239"/>
      <c r="AI491" s="239"/>
    </row>
    <row r="492" spans="1:35" s="119" customFormat="1" x14ac:dyDescent="0.2">
      <c r="A492" s="124"/>
      <c r="B492" s="112"/>
      <c r="C492" s="207" t="str">
        <f t="shared" si="24"/>
        <v/>
      </c>
      <c r="D492" s="73"/>
      <c r="E492" s="112"/>
      <c r="F492" s="125"/>
      <c r="G492" s="112"/>
      <c r="H492" s="207" t="str">
        <f t="shared" si="25"/>
        <v/>
      </c>
      <c r="I492" s="125"/>
      <c r="J492" s="112"/>
      <c r="K492" s="207" t="str">
        <f t="shared" si="26"/>
        <v/>
      </c>
      <c r="L492" s="112"/>
      <c r="M492" s="112"/>
      <c r="N492" s="112"/>
      <c r="O492" s="112"/>
      <c r="P492" s="112"/>
      <c r="Q492" s="125"/>
      <c r="R492" s="112"/>
      <c r="S492" s="112"/>
      <c r="T492" s="112"/>
      <c r="U492" s="112"/>
      <c r="V492" s="112"/>
      <c r="W492" s="112"/>
      <c r="X492" s="112"/>
      <c r="Y492" s="112"/>
      <c r="Z492" s="112"/>
      <c r="AA492" s="112"/>
      <c r="AB492" s="112"/>
      <c r="AC492" s="126"/>
      <c r="AD492" s="239"/>
      <c r="AE492" s="239"/>
      <c r="AF492" s="239"/>
      <c r="AG492" s="239"/>
      <c r="AH492" s="239"/>
      <c r="AI492" s="239"/>
    </row>
    <row r="493" spans="1:35" s="119" customFormat="1" x14ac:dyDescent="0.2">
      <c r="A493" s="124"/>
      <c r="B493" s="112"/>
      <c r="C493" s="207" t="str">
        <f t="shared" si="24"/>
        <v/>
      </c>
      <c r="D493" s="73"/>
      <c r="E493" s="112"/>
      <c r="F493" s="125"/>
      <c r="G493" s="112"/>
      <c r="H493" s="207" t="str">
        <f t="shared" si="25"/>
        <v/>
      </c>
      <c r="I493" s="125"/>
      <c r="J493" s="112"/>
      <c r="K493" s="207" t="str">
        <f t="shared" si="26"/>
        <v/>
      </c>
      <c r="L493" s="112"/>
      <c r="M493" s="112"/>
      <c r="N493" s="112"/>
      <c r="O493" s="112"/>
      <c r="P493" s="112"/>
      <c r="Q493" s="125"/>
      <c r="R493" s="112"/>
      <c r="S493" s="112"/>
      <c r="T493" s="112"/>
      <c r="U493" s="112"/>
      <c r="V493" s="112"/>
      <c r="W493" s="112"/>
      <c r="X493" s="112"/>
      <c r="Y493" s="112"/>
      <c r="Z493" s="112"/>
      <c r="AA493" s="112"/>
      <c r="AB493" s="112"/>
      <c r="AC493" s="126"/>
      <c r="AD493" s="239"/>
      <c r="AE493" s="239"/>
      <c r="AF493" s="239"/>
      <c r="AG493" s="239"/>
      <c r="AH493" s="239"/>
      <c r="AI493" s="239"/>
    </row>
    <row r="494" spans="1:35" s="119" customFormat="1" x14ac:dyDescent="0.2">
      <c r="A494" s="124"/>
      <c r="B494" s="112"/>
      <c r="C494" s="207" t="str">
        <f t="shared" si="24"/>
        <v/>
      </c>
      <c r="D494" s="73"/>
      <c r="E494" s="112"/>
      <c r="F494" s="125"/>
      <c r="G494" s="112"/>
      <c r="H494" s="207" t="str">
        <f t="shared" si="25"/>
        <v/>
      </c>
      <c r="I494" s="125"/>
      <c r="J494" s="112"/>
      <c r="K494" s="207" t="str">
        <f t="shared" si="26"/>
        <v/>
      </c>
      <c r="L494" s="112"/>
      <c r="M494" s="112"/>
      <c r="N494" s="112"/>
      <c r="O494" s="112"/>
      <c r="P494" s="112"/>
      <c r="Q494" s="125"/>
      <c r="R494" s="112"/>
      <c r="S494" s="112"/>
      <c r="T494" s="112"/>
      <c r="U494" s="112"/>
      <c r="V494" s="112"/>
      <c r="W494" s="112"/>
      <c r="X494" s="112"/>
      <c r="Y494" s="112"/>
      <c r="Z494" s="112"/>
      <c r="AA494" s="112"/>
      <c r="AB494" s="112"/>
      <c r="AC494" s="126"/>
      <c r="AD494" s="239"/>
      <c r="AE494" s="239"/>
      <c r="AF494" s="239"/>
      <c r="AG494" s="239"/>
      <c r="AH494" s="239"/>
      <c r="AI494" s="239"/>
    </row>
    <row r="495" spans="1:35" s="119" customFormat="1" x14ac:dyDescent="0.2">
      <c r="A495" s="124"/>
      <c r="B495" s="112"/>
      <c r="C495" s="207" t="str">
        <f t="shared" si="24"/>
        <v/>
      </c>
      <c r="D495" s="73"/>
      <c r="E495" s="112"/>
      <c r="F495" s="125"/>
      <c r="G495" s="112"/>
      <c r="H495" s="207" t="str">
        <f t="shared" si="25"/>
        <v/>
      </c>
      <c r="I495" s="125"/>
      <c r="J495" s="112"/>
      <c r="K495" s="207" t="str">
        <f t="shared" si="26"/>
        <v/>
      </c>
      <c r="L495" s="112"/>
      <c r="M495" s="112"/>
      <c r="N495" s="112"/>
      <c r="O495" s="112"/>
      <c r="P495" s="112"/>
      <c r="Q495" s="125"/>
      <c r="R495" s="112"/>
      <c r="S495" s="112"/>
      <c r="T495" s="112"/>
      <c r="U495" s="112"/>
      <c r="V495" s="112"/>
      <c r="W495" s="112"/>
      <c r="X495" s="112"/>
      <c r="Y495" s="112"/>
      <c r="Z495" s="112"/>
      <c r="AA495" s="112"/>
      <c r="AB495" s="112"/>
      <c r="AC495" s="126"/>
      <c r="AD495" s="239"/>
      <c r="AE495" s="239"/>
      <c r="AF495" s="239"/>
      <c r="AG495" s="239"/>
      <c r="AH495" s="239"/>
      <c r="AI495" s="239"/>
    </row>
    <row r="496" spans="1:35" s="119" customFormat="1" x14ac:dyDescent="0.2">
      <c r="A496" s="124"/>
      <c r="B496" s="112"/>
      <c r="C496" s="207" t="str">
        <f t="shared" si="24"/>
        <v/>
      </c>
      <c r="D496" s="73"/>
      <c r="E496" s="112"/>
      <c r="F496" s="125"/>
      <c r="G496" s="112"/>
      <c r="H496" s="207" t="str">
        <f t="shared" si="25"/>
        <v/>
      </c>
      <c r="I496" s="125"/>
      <c r="J496" s="112"/>
      <c r="K496" s="207" t="str">
        <f t="shared" si="26"/>
        <v/>
      </c>
      <c r="L496" s="112"/>
      <c r="M496" s="112"/>
      <c r="N496" s="112"/>
      <c r="O496" s="112"/>
      <c r="P496" s="112"/>
      <c r="Q496" s="125"/>
      <c r="R496" s="112"/>
      <c r="S496" s="112"/>
      <c r="T496" s="112"/>
      <c r="U496" s="112"/>
      <c r="V496" s="112"/>
      <c r="W496" s="112"/>
      <c r="X496" s="112"/>
      <c r="Y496" s="112"/>
      <c r="Z496" s="112"/>
      <c r="AA496" s="112"/>
      <c r="AB496" s="112"/>
      <c r="AC496" s="126"/>
      <c r="AD496" s="239"/>
      <c r="AE496" s="239"/>
      <c r="AF496" s="239"/>
      <c r="AG496" s="239"/>
      <c r="AH496" s="239"/>
      <c r="AI496" s="239"/>
    </row>
    <row r="497" spans="1:35" s="119" customFormat="1" x14ac:dyDescent="0.2">
      <c r="A497" s="124"/>
      <c r="B497" s="112"/>
      <c r="C497" s="207" t="str">
        <f t="shared" si="24"/>
        <v/>
      </c>
      <c r="D497" s="73"/>
      <c r="E497" s="112"/>
      <c r="F497" s="125"/>
      <c r="G497" s="112"/>
      <c r="H497" s="207" t="str">
        <f t="shared" si="25"/>
        <v/>
      </c>
      <c r="I497" s="125"/>
      <c r="J497" s="112"/>
      <c r="K497" s="207" t="str">
        <f t="shared" si="26"/>
        <v/>
      </c>
      <c r="L497" s="112"/>
      <c r="M497" s="112"/>
      <c r="N497" s="112"/>
      <c r="O497" s="112"/>
      <c r="P497" s="112"/>
      <c r="Q497" s="125"/>
      <c r="R497" s="112"/>
      <c r="S497" s="112"/>
      <c r="T497" s="112"/>
      <c r="U497" s="112"/>
      <c r="V497" s="112"/>
      <c r="W497" s="112"/>
      <c r="X497" s="112"/>
      <c r="Y497" s="112"/>
      <c r="Z497" s="112"/>
      <c r="AA497" s="112"/>
      <c r="AB497" s="112"/>
      <c r="AC497" s="126"/>
      <c r="AD497" s="239"/>
      <c r="AE497" s="239"/>
      <c r="AF497" s="239"/>
      <c r="AG497" s="239"/>
      <c r="AH497" s="239"/>
      <c r="AI497" s="239"/>
    </row>
    <row r="498" spans="1:35" s="119" customFormat="1" x14ac:dyDescent="0.2">
      <c r="A498" s="124"/>
      <c r="B498" s="112"/>
      <c r="C498" s="207" t="str">
        <f t="shared" si="24"/>
        <v/>
      </c>
      <c r="D498" s="73"/>
      <c r="E498" s="112"/>
      <c r="F498" s="125"/>
      <c r="G498" s="112"/>
      <c r="H498" s="207" t="str">
        <f t="shared" si="25"/>
        <v/>
      </c>
      <c r="I498" s="125"/>
      <c r="J498" s="112"/>
      <c r="K498" s="207" t="str">
        <f t="shared" si="26"/>
        <v/>
      </c>
      <c r="L498" s="112"/>
      <c r="M498" s="112"/>
      <c r="N498" s="112"/>
      <c r="O498" s="112"/>
      <c r="P498" s="112"/>
      <c r="Q498" s="125"/>
      <c r="R498" s="112"/>
      <c r="S498" s="112"/>
      <c r="T498" s="112"/>
      <c r="U498" s="112"/>
      <c r="V498" s="112"/>
      <c r="W498" s="112"/>
      <c r="X498" s="112"/>
      <c r="Y498" s="112"/>
      <c r="Z498" s="112"/>
      <c r="AA498" s="112"/>
      <c r="AB498" s="112"/>
      <c r="AC498" s="126"/>
      <c r="AD498" s="239"/>
      <c r="AE498" s="239"/>
      <c r="AF498" s="239"/>
      <c r="AG498" s="239"/>
      <c r="AH498" s="239"/>
      <c r="AI498" s="239"/>
    </row>
  </sheetData>
  <conditionalFormatting sqref="B6:B498 D6:D498 F6:G498 I6:J498 Q6:Q498">
    <cfRule type="expression" dxfId="25" priority="3">
      <formula>$A6="ADD"</formula>
    </cfRule>
  </conditionalFormatting>
  <conditionalFormatting sqref="B6:B498 D6:D498 F6:G498 J6:J498 AC6:AC498">
    <cfRule type="expression" dxfId="24" priority="2">
      <formula>$A6="UPDATE"</formula>
    </cfRule>
  </conditionalFormatting>
  <conditionalFormatting sqref="B6:B498 D6:D498 F6:G498 J6:J498 AC6:AC498">
    <cfRule type="expression" dxfId="23" priority="1">
      <formula>$A6="DELETE"</formula>
    </cfRule>
  </conditionalFormatting>
  <dataValidations count="7">
    <dataValidation type="list" allowBlank="1" showInputMessage="1" showErrorMessage="1" errorTitle="Feature Type" error="This is not a valid feature type." sqref="J6:J498">
      <formula1>Features_Feature_Type_English_Description</formula1>
    </dataValidation>
    <dataValidation type="list" allowBlank="1" showInputMessage="1" showErrorMessage="1" sqref="A6:A498">
      <formula1>Generic_Action</formula1>
    </dataValidation>
    <dataValidation type="whole" allowBlank="1" showInputMessage="1" showErrorMessage="1" sqref="I6:I498 E6:E498">
      <formula1>0</formula1>
      <formula2>22000</formula2>
    </dataValidation>
    <dataValidation type="list" allowBlank="1" showInputMessage="1" showErrorMessage="1" sqref="X6:X498">
      <formula1>#REF!</formula1>
    </dataValidation>
    <dataValidation type="list" allowBlank="1" showInputMessage="1" showErrorMessage="1" errorTitle="Feature Side" error="The side must be either L, R, C, or B." sqref="G6:G498">
      <formula1>Generic_Side_English_Description</formula1>
    </dataValidation>
    <dataValidation allowBlank="1" showInputMessage="1" showErrorMessage="1" errorTitle="Feature Side" error="The side must be either L, R, C, or B." sqref="H6:H498"/>
    <dataValidation type="list" errorStyle="warning" allowBlank="1" showInputMessage="1" showErrorMessage="1" sqref="D6:D498">
      <formula1>Generic_Roadnames</formula1>
    </dataValidation>
  </dataValidations>
  <pageMargins left="0.75" right="0.75" top="1" bottom="1" header="0.5" footer="0.5"/>
  <pageSetup paperSize="9" orientation="portrait" horizontalDpi="4294967293" r:id="rId1"/>
  <headerFooter alignWithMargins="0"/>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497"/>
  <sheetViews>
    <sheetView workbookViewId="0">
      <pane ySplit="3" topLeftCell="A4" activePane="bottomLeft" state="frozen"/>
      <selection activeCell="K43" sqref="K43"/>
      <selection pane="bottomLeft" activeCell="C14" sqref="C14"/>
    </sheetView>
  </sheetViews>
  <sheetFormatPr defaultRowHeight="12.75" outlineLevelRow="1" outlineLevelCol="1" x14ac:dyDescent="0.2"/>
  <cols>
    <col min="1" max="1" width="8.42578125" customWidth="1"/>
    <col min="2" max="2" width="7.5703125" hidden="1" customWidth="1" outlineLevel="1"/>
    <col min="3" max="3" width="33.140625" customWidth="1" collapsed="1"/>
    <col min="4" max="4" width="8.28515625" bestFit="1" customWidth="1"/>
    <col min="5" max="5" width="17.5703125" customWidth="1"/>
    <col min="6" max="6" width="16.5703125" customWidth="1"/>
    <col min="7" max="7" width="10.28515625" hidden="1" customWidth="1" outlineLevel="1"/>
    <col min="8" max="8" width="9.5703125" hidden="1" customWidth="1" outlineLevel="1"/>
    <col min="9" max="9" width="15" bestFit="1" customWidth="1" collapsed="1"/>
    <col min="10" max="10" width="21.42578125" bestFit="1" customWidth="1"/>
    <col min="11" max="11" width="22" bestFit="1" customWidth="1"/>
    <col min="12" max="12" width="13.140625" hidden="1" customWidth="1" outlineLevel="1"/>
    <col min="13" max="13" width="7.5703125" hidden="1" customWidth="1" outlineLevel="1"/>
    <col min="14" max="14" width="7" hidden="1" customWidth="1" outlineLevel="1"/>
    <col min="15" max="15" width="11.5703125" hidden="1" customWidth="1" outlineLevel="1"/>
    <col min="16" max="16" width="11" hidden="1" customWidth="1" outlineLevel="1"/>
    <col min="17" max="17" width="8.5703125" hidden="1" customWidth="1" outlineLevel="1"/>
    <col min="18" max="18" width="7" hidden="1" customWidth="1" outlineLevel="1"/>
    <col min="19" max="19" width="13.7109375" hidden="1" customWidth="1" outlineLevel="1"/>
    <col min="20" max="20" width="6.140625" customWidth="1" collapsed="1"/>
    <col min="21" max="21" width="13.140625" customWidth="1"/>
    <col min="22" max="22" width="4.42578125" hidden="1" customWidth="1" outlineLevel="1"/>
    <col min="23" max="23" width="24" bestFit="1" customWidth="1" collapsed="1"/>
    <col min="24" max="24" width="10.42578125" hidden="1" customWidth="1" outlineLevel="1"/>
    <col min="25" max="25" width="11.140625" bestFit="1" customWidth="1" collapsed="1"/>
    <col min="26" max="26" width="14.28515625" bestFit="1" customWidth="1"/>
    <col min="27" max="27" width="12.85546875" bestFit="1" customWidth="1"/>
    <col min="28" max="28" width="11.42578125" hidden="1" customWidth="1" outlineLevel="1"/>
    <col min="29" max="29" width="7.42578125" customWidth="1" collapsed="1"/>
    <col min="30" max="30" width="6" hidden="1" customWidth="1" outlineLevel="1"/>
    <col min="31" max="31" width="11.140625" customWidth="1" collapsed="1"/>
    <col min="32" max="32" width="11.85546875" hidden="1" customWidth="1" outlineLevel="1"/>
    <col min="33" max="33" width="24.140625" customWidth="1" collapsed="1"/>
    <col min="34" max="34" width="13.5703125" hidden="1" customWidth="1" outlineLevel="1"/>
    <col min="35" max="35" width="16.85546875" bestFit="1" customWidth="1" collapsed="1"/>
    <col min="36" max="36" width="12" hidden="1" customWidth="1" outlineLevel="1"/>
    <col min="37" max="37" width="18.7109375" bestFit="1" customWidth="1" collapsed="1"/>
    <col min="38" max="38" width="13.28515625" hidden="1" customWidth="1" outlineLevel="1"/>
    <col min="39" max="39" width="18.7109375" bestFit="1" customWidth="1" collapsed="1"/>
    <col min="40" max="40" width="12.42578125" hidden="1" customWidth="1" outlineLevel="1"/>
    <col min="41" max="41" width="11.5703125" customWidth="1" collapsed="1"/>
    <col min="42" max="42" width="26.42578125" customWidth="1"/>
    <col min="43" max="43" width="15.42578125" hidden="1" customWidth="1" outlineLevel="1"/>
    <col min="44" max="44" width="15.5703125" customWidth="1" collapsed="1"/>
    <col min="45" max="45" width="5.85546875" hidden="1" customWidth="1" outlineLevel="1"/>
    <col min="46" max="46" width="8.140625" hidden="1" customWidth="1" outlineLevel="1"/>
    <col min="47" max="47" width="8.42578125" hidden="1" customWidth="1" outlineLevel="1"/>
    <col min="48" max="48" width="13.140625" hidden="1" customWidth="1" outlineLevel="1"/>
    <col min="49" max="49" width="13.7109375" hidden="1" customWidth="1" outlineLevel="1"/>
    <col min="50" max="50" width="16.140625" hidden="1" customWidth="1" outlineLevel="1"/>
    <col min="51" max="51" width="4" hidden="1" customWidth="1" outlineLevel="1"/>
    <col min="52" max="52" width="8.5703125" hidden="1" customWidth="1" outlineLevel="1"/>
    <col min="53" max="53" width="11.42578125" hidden="1" customWidth="1" outlineLevel="1"/>
    <col min="54" max="54" width="10.7109375" customWidth="1" collapsed="1"/>
    <col min="55" max="55" width="15" bestFit="1" customWidth="1"/>
    <col min="56" max="56" width="12.140625" hidden="1" customWidth="1" outlineLevel="1"/>
    <col min="57" max="57" width="13.140625" hidden="1" customWidth="1" outlineLevel="1"/>
    <col min="58" max="58" width="8.42578125" hidden="1" customWidth="1" outlineLevel="1"/>
    <col min="59" max="59" width="14.7109375" hidden="1" customWidth="1" outlineLevel="1"/>
    <col min="60" max="60" width="12.140625" hidden="1" customWidth="1" outlineLevel="1"/>
    <col min="61" max="61" width="10.7109375" hidden="1" customWidth="1" outlineLevel="1"/>
    <col min="62" max="62" width="11.42578125" hidden="1" customWidth="1" outlineLevel="1"/>
    <col min="63" max="63" width="22.7109375" customWidth="1" collapsed="1"/>
    <col min="64" max="64" width="12" hidden="1" customWidth="1" outlineLevel="1"/>
    <col min="65" max="65" width="11" hidden="1" customWidth="1" outlineLevel="1"/>
    <col min="66" max="66" width="9" hidden="1" customWidth="1" outlineLevel="1"/>
    <col min="67" max="67" width="9.140625" hidden="1" customWidth="1" outlineLevel="1"/>
    <col min="68" max="69" width="8.28515625" hidden="1" customWidth="1" outlineLevel="1"/>
    <col min="70" max="70" width="9.140625" collapsed="1"/>
  </cols>
  <sheetData>
    <row r="1" spans="1:69" s="192" customFormat="1" ht="15.75" x14ac:dyDescent="0.25">
      <c r="A1" s="68" t="s">
        <v>1484</v>
      </c>
      <c r="B1" s="213"/>
      <c r="D1" s="213"/>
      <c r="E1" s="213"/>
      <c r="F1" s="213"/>
      <c r="G1" s="213"/>
      <c r="H1" s="213"/>
      <c r="I1" s="273"/>
      <c r="J1" s="278"/>
      <c r="K1" s="213"/>
      <c r="L1" s="278"/>
      <c r="M1" s="278"/>
      <c r="N1" s="278"/>
      <c r="O1" s="278"/>
    </row>
    <row r="2" spans="1:69" s="192" customFormat="1" ht="15.75" x14ac:dyDescent="0.25">
      <c r="A2" s="80" t="s">
        <v>1924</v>
      </c>
      <c r="B2" s="223"/>
      <c r="C2" s="223"/>
      <c r="D2" s="223"/>
      <c r="E2" s="223"/>
      <c r="F2" s="223"/>
      <c r="G2" s="223"/>
      <c r="H2" s="223"/>
      <c r="I2" s="223"/>
      <c r="J2" s="223"/>
      <c r="K2" s="223"/>
      <c r="L2" s="223"/>
      <c r="M2" s="223"/>
      <c r="N2" s="223"/>
      <c r="O2" s="223"/>
      <c r="P2" s="223"/>
      <c r="Q2" s="223"/>
      <c r="R2" s="223"/>
      <c r="S2" s="223"/>
      <c r="T2" s="223"/>
    </row>
    <row r="3" spans="1:69" s="192" customFormat="1" ht="15.75" x14ac:dyDescent="0.25">
      <c r="A3" s="205"/>
      <c r="B3" s="248"/>
      <c r="C3" s="216"/>
      <c r="D3" s="216"/>
      <c r="E3" s="216"/>
      <c r="F3" s="216"/>
      <c r="G3" s="248"/>
      <c r="H3" s="248"/>
      <c r="I3" s="216"/>
      <c r="J3" s="216"/>
      <c r="K3" s="216"/>
      <c r="L3" s="248"/>
      <c r="M3" s="248"/>
      <c r="N3" s="248"/>
      <c r="O3" s="248"/>
      <c r="P3" s="248"/>
      <c r="Q3" s="248"/>
      <c r="R3" s="248"/>
      <c r="S3" s="248"/>
      <c r="T3" s="216"/>
      <c r="U3" s="216"/>
      <c r="V3" s="248"/>
      <c r="W3" s="216"/>
      <c r="X3" s="248"/>
      <c r="Y3" s="216"/>
      <c r="Z3" s="216"/>
      <c r="AA3" s="216"/>
      <c r="AB3" s="248"/>
      <c r="AC3" s="216"/>
      <c r="AD3" s="248"/>
      <c r="AE3" s="216"/>
      <c r="AF3" s="248"/>
      <c r="AG3" s="216"/>
      <c r="AH3" s="248"/>
      <c r="AI3" s="216"/>
      <c r="AJ3" s="248"/>
      <c r="AK3" s="216"/>
      <c r="AL3" s="248"/>
      <c r="AM3" s="216"/>
      <c r="AN3" s="248"/>
      <c r="AO3" s="216"/>
      <c r="AP3" s="216"/>
      <c r="AQ3" s="248"/>
      <c r="AR3" s="216"/>
      <c r="AS3" s="248"/>
      <c r="AT3" s="248"/>
      <c r="AU3" s="248"/>
      <c r="AV3" s="248"/>
      <c r="AW3" s="248"/>
      <c r="AX3" s="248"/>
      <c r="AY3" s="248"/>
      <c r="AZ3" s="248"/>
      <c r="BA3" s="248"/>
      <c r="BB3" s="216"/>
      <c r="BC3" s="216"/>
      <c r="BD3" s="248"/>
      <c r="BE3" s="248"/>
      <c r="BF3" s="248"/>
      <c r="BG3" s="248"/>
      <c r="BH3" s="248"/>
      <c r="BI3" s="248"/>
      <c r="BJ3" s="248"/>
      <c r="BK3" s="216"/>
      <c r="BL3" s="248"/>
      <c r="BM3" s="248"/>
      <c r="BN3" s="248"/>
      <c r="BO3" s="248"/>
      <c r="BP3" s="248"/>
      <c r="BQ3" s="248"/>
    </row>
    <row r="4" spans="1:69" s="119" customFormat="1" ht="25.5" x14ac:dyDescent="0.2">
      <c r="A4" s="331" t="s">
        <v>2165</v>
      </c>
      <c r="B4" s="329" t="s">
        <v>12</v>
      </c>
      <c r="C4" s="331" t="s">
        <v>2383</v>
      </c>
      <c r="D4" s="331" t="s">
        <v>3285</v>
      </c>
      <c r="E4" s="331" t="s">
        <v>3283</v>
      </c>
      <c r="F4" s="331" t="s">
        <v>3284</v>
      </c>
      <c r="G4" s="182" t="s">
        <v>1963</v>
      </c>
      <c r="H4" s="182" t="s">
        <v>1964</v>
      </c>
      <c r="I4" s="331" t="s">
        <v>3286</v>
      </c>
      <c r="J4" s="331" t="s">
        <v>3287</v>
      </c>
      <c r="K4" s="331" t="s">
        <v>3178</v>
      </c>
      <c r="L4" s="329" t="s">
        <v>3288</v>
      </c>
      <c r="M4" s="182" t="s">
        <v>1965</v>
      </c>
      <c r="N4" s="182" t="s">
        <v>1966</v>
      </c>
      <c r="O4" s="182" t="s">
        <v>1967</v>
      </c>
      <c r="P4" s="182" t="s">
        <v>1968</v>
      </c>
      <c r="Q4" s="182" t="s">
        <v>1969</v>
      </c>
      <c r="R4" s="182" t="s">
        <v>1970</v>
      </c>
      <c r="S4" s="182" t="s">
        <v>1971</v>
      </c>
      <c r="T4" s="331" t="s">
        <v>216</v>
      </c>
      <c r="U4" s="331" t="s">
        <v>2961</v>
      </c>
      <c r="V4" s="329" t="s">
        <v>1489</v>
      </c>
      <c r="W4" s="331" t="s">
        <v>553</v>
      </c>
      <c r="X4" s="329" t="s">
        <v>3298</v>
      </c>
      <c r="Y4" s="331" t="s">
        <v>2967</v>
      </c>
      <c r="Z4" s="331" t="s">
        <v>3289</v>
      </c>
      <c r="AA4" s="331" t="s">
        <v>3290</v>
      </c>
      <c r="AB4" s="329" t="s">
        <v>3300</v>
      </c>
      <c r="AC4" s="331" t="s">
        <v>3291</v>
      </c>
      <c r="AD4" s="329" t="s">
        <v>3301</v>
      </c>
      <c r="AE4" s="331" t="s">
        <v>3335</v>
      </c>
      <c r="AF4" s="329" t="s">
        <v>3302</v>
      </c>
      <c r="AG4" s="331" t="s">
        <v>3292</v>
      </c>
      <c r="AH4" s="329" t="s">
        <v>3303</v>
      </c>
      <c r="AI4" s="331" t="s">
        <v>3293</v>
      </c>
      <c r="AJ4" s="329" t="s">
        <v>3304</v>
      </c>
      <c r="AK4" s="331" t="s">
        <v>3294</v>
      </c>
      <c r="AL4" s="329" t="s">
        <v>3305</v>
      </c>
      <c r="AM4" s="331" t="s">
        <v>3295</v>
      </c>
      <c r="AN4" s="329" t="s">
        <v>3306</v>
      </c>
      <c r="AO4" s="331" t="s">
        <v>3337</v>
      </c>
      <c r="AP4" s="331" t="s">
        <v>3296</v>
      </c>
      <c r="AQ4" s="329" t="s">
        <v>571</v>
      </c>
      <c r="AR4" s="331" t="s">
        <v>3336</v>
      </c>
      <c r="AS4" s="182" t="s">
        <v>2093</v>
      </c>
      <c r="AT4" s="182" t="s">
        <v>1979</v>
      </c>
      <c r="AU4" s="182" t="s">
        <v>1980</v>
      </c>
      <c r="AV4" s="182" t="s">
        <v>1981</v>
      </c>
      <c r="AW4" s="182" t="s">
        <v>1728</v>
      </c>
      <c r="AX4" s="182" t="s">
        <v>1729</v>
      </c>
      <c r="AY4" s="182" t="s">
        <v>2134</v>
      </c>
      <c r="AZ4" s="182" t="s">
        <v>2135</v>
      </c>
      <c r="BA4" s="182" t="s">
        <v>1982</v>
      </c>
      <c r="BB4" s="331" t="s">
        <v>3338</v>
      </c>
      <c r="BC4" s="331" t="s">
        <v>3339</v>
      </c>
      <c r="BD4" s="329" t="s">
        <v>3309</v>
      </c>
      <c r="BE4" s="182" t="s">
        <v>3310</v>
      </c>
      <c r="BF4" s="182" t="s">
        <v>2142</v>
      </c>
      <c r="BG4" s="182" t="s">
        <v>3189</v>
      </c>
      <c r="BH4" s="182" t="s">
        <v>3311</v>
      </c>
      <c r="BI4" s="182" t="s">
        <v>2095</v>
      </c>
      <c r="BJ4" s="182" t="s">
        <v>1984</v>
      </c>
      <c r="BK4" s="331" t="s">
        <v>2392</v>
      </c>
      <c r="BL4" s="69" t="s">
        <v>2143</v>
      </c>
      <c r="BM4" s="69" t="s">
        <v>2144</v>
      </c>
      <c r="BN4" s="69" t="s">
        <v>2174</v>
      </c>
      <c r="BO4" s="69" t="s">
        <v>1868</v>
      </c>
      <c r="BP4" s="69" t="s">
        <v>2175</v>
      </c>
      <c r="BQ4" s="69" t="s">
        <v>2176</v>
      </c>
    </row>
    <row r="5" spans="1:69" s="120" customFormat="1" hidden="1" outlineLevel="1" x14ac:dyDescent="0.2">
      <c r="A5" s="128"/>
      <c r="B5" s="275" t="s">
        <v>1667</v>
      </c>
      <c r="C5" s="128"/>
      <c r="D5" s="120" t="s">
        <v>3297</v>
      </c>
      <c r="E5" s="120" t="s">
        <v>1931</v>
      </c>
      <c r="F5" s="120" t="s">
        <v>1930</v>
      </c>
      <c r="G5" s="120" t="s">
        <v>1963</v>
      </c>
      <c r="H5" s="120" t="s">
        <v>1964</v>
      </c>
      <c r="I5" s="120" t="s">
        <v>2123</v>
      </c>
      <c r="J5" s="120" t="s">
        <v>2124</v>
      </c>
      <c r="L5" s="120" t="s">
        <v>2125</v>
      </c>
      <c r="M5" s="120" t="s">
        <v>1965</v>
      </c>
      <c r="N5" s="120" t="s">
        <v>1966</v>
      </c>
      <c r="O5" s="120" t="s">
        <v>1967</v>
      </c>
      <c r="P5" s="120" t="s">
        <v>1968</v>
      </c>
      <c r="Q5" s="120" t="s">
        <v>1969</v>
      </c>
      <c r="R5" s="120" t="s">
        <v>1970</v>
      </c>
      <c r="S5" s="120" t="s">
        <v>1971</v>
      </c>
      <c r="T5" s="120" t="s">
        <v>1488</v>
      </c>
      <c r="V5" s="120" t="s">
        <v>1489</v>
      </c>
      <c r="X5" s="275" t="s">
        <v>3298</v>
      </c>
      <c r="Y5" s="120" t="s">
        <v>2992</v>
      </c>
      <c r="Z5" s="120" t="s">
        <v>3299</v>
      </c>
      <c r="AA5" s="120" t="s">
        <v>3300</v>
      </c>
      <c r="AB5" s="275" t="s">
        <v>3300</v>
      </c>
      <c r="AD5" s="275" t="s">
        <v>3301</v>
      </c>
      <c r="AF5" s="275" t="s">
        <v>3302</v>
      </c>
      <c r="AH5" s="275" t="s">
        <v>3303</v>
      </c>
      <c r="AJ5" s="275" t="s">
        <v>3304</v>
      </c>
      <c r="AK5" s="120" t="s">
        <v>3305</v>
      </c>
      <c r="AL5" s="275" t="s">
        <v>3305</v>
      </c>
      <c r="AM5" s="120" t="s">
        <v>3306</v>
      </c>
      <c r="AN5" s="275" t="s">
        <v>3306</v>
      </c>
      <c r="AO5" s="120" t="s">
        <v>3307</v>
      </c>
      <c r="AQ5" s="275" t="s">
        <v>571</v>
      </c>
      <c r="AR5" s="120" t="s">
        <v>3308</v>
      </c>
      <c r="AS5" s="120" t="s">
        <v>2093</v>
      </c>
      <c r="AT5" s="120" t="s">
        <v>1979</v>
      </c>
      <c r="AU5" s="120" t="s">
        <v>1980</v>
      </c>
      <c r="AV5" s="120" t="s">
        <v>1981</v>
      </c>
      <c r="AW5" s="120" t="s">
        <v>1726</v>
      </c>
      <c r="AX5" s="120" t="s">
        <v>1727</v>
      </c>
      <c r="AY5" s="120" t="s">
        <v>2134</v>
      </c>
      <c r="AZ5" s="120" t="s">
        <v>2135</v>
      </c>
      <c r="BA5" s="120" t="s">
        <v>1982</v>
      </c>
      <c r="BB5" s="120" t="s">
        <v>2975</v>
      </c>
      <c r="BD5" s="275" t="s">
        <v>3309</v>
      </c>
      <c r="BE5" s="120" t="s">
        <v>3310</v>
      </c>
      <c r="BF5" s="120" t="s">
        <v>2142</v>
      </c>
      <c r="BG5" s="120" t="s">
        <v>3189</v>
      </c>
      <c r="BH5" s="120" t="s">
        <v>3311</v>
      </c>
      <c r="BI5" s="120" t="s">
        <v>2095</v>
      </c>
      <c r="BJ5" s="120" t="s">
        <v>1984</v>
      </c>
      <c r="BK5" s="120" t="s">
        <v>1669</v>
      </c>
      <c r="BL5" s="120" t="s">
        <v>2143</v>
      </c>
      <c r="BM5" s="120" t="s">
        <v>2144</v>
      </c>
      <c r="BN5" s="120" t="s">
        <v>1986</v>
      </c>
      <c r="BO5" s="120" t="s">
        <v>1987</v>
      </c>
      <c r="BP5" s="120" t="s">
        <v>1988</v>
      </c>
      <c r="BQ5" s="120" t="s">
        <v>1989</v>
      </c>
    </row>
    <row r="6" spans="1:69" s="119" customFormat="1" collapsed="1" x14ac:dyDescent="0.2">
      <c r="A6" s="124"/>
      <c r="B6" s="207" t="str">
        <f t="shared" ref="B6:B67" si="0">IF(C6="","",(VLOOKUP(C6,Generic_Road_Names_Table_Array,2,FALSE)))</f>
        <v/>
      </c>
      <c r="C6" s="73"/>
      <c r="D6" s="112"/>
      <c r="E6" s="112"/>
      <c r="F6" s="112"/>
      <c r="G6" s="112"/>
      <c r="H6" s="112"/>
      <c r="I6" s="112"/>
      <c r="J6" s="131"/>
      <c r="K6" s="132"/>
      <c r="L6" s="207" t="str">
        <f t="shared" ref="L6:L67" si="1">IF(K6="","",(VLOOKUP(K6,Generic_Length_Adjustment_Reason_Table_Array,2,FALSE)))</f>
        <v/>
      </c>
      <c r="M6" s="112"/>
      <c r="N6" s="112"/>
      <c r="O6" s="112"/>
      <c r="P6" s="112"/>
      <c r="Q6" s="112"/>
      <c r="R6" s="112"/>
      <c r="S6" s="112"/>
      <c r="T6" s="112"/>
      <c r="U6" s="112"/>
      <c r="V6" s="207" t="str">
        <f t="shared" ref="V6:V67" si="2">IF(U6="","",(VLOOKUP(U6,Generic_Side_Table_Array,2,FALSE)))</f>
        <v/>
      </c>
      <c r="W6" s="112"/>
      <c r="X6" s="207" t="str">
        <f t="shared" ref="X6:X67" si="3">IF(W6="","",VLOOKUP(W6,Railings_Rail_Type_Table_Array,2,FALSE))</f>
        <v/>
      </c>
      <c r="Y6" s="133"/>
      <c r="Z6" s="112"/>
      <c r="AA6" s="112"/>
      <c r="AB6" s="207" t="str">
        <f t="shared" ref="AB6:AB67" si="4">IF(AA6="","",VLOOKUP(AA6,Railings_Rail_Make_Table_Array,2,FALSE))</f>
        <v/>
      </c>
      <c r="AC6" s="112"/>
      <c r="AD6" s="207" t="str">
        <f t="shared" ref="AD6:AD67" si="5">IF(AC6="","",VLOOKUP(AC6,Railings_Rail_Shape_Table_Array,2,FALSE))</f>
        <v/>
      </c>
      <c r="AE6" s="124"/>
      <c r="AF6" s="207" t="str">
        <f t="shared" ref="AF6:AF67" si="6">IF(AE6="","",VLOOKUP(AE6,Railings_Rail_Colour_Table_Array,2,FALSE))</f>
        <v/>
      </c>
      <c r="AG6" s="112"/>
      <c r="AH6" s="207" t="str">
        <f t="shared" ref="AH6:AH67" si="7">IF(AG6="","",VLOOKUP(AG6,Railings_Rail_Material_Table_Array,2,FALSE))</f>
        <v/>
      </c>
      <c r="AI6" s="112"/>
      <c r="AJ6" s="207" t="str">
        <f t="shared" ref="AJ6:AJ68" si="8">IF(AI6="","",(VLOOKUP(AI6,Railings_Rail_Attach_Table_Array,2,FALSE)))</f>
        <v/>
      </c>
      <c r="AK6" s="112"/>
      <c r="AL6" s="207" t="str">
        <f t="shared" ref="AL6:AL68" si="9">IF(AK6="","",(VLOOKUP(AK6,Railings_Rail_End_Table_Array,2,FALSE)))</f>
        <v/>
      </c>
      <c r="AM6" s="112"/>
      <c r="AN6" s="207" t="str">
        <f t="shared" ref="AN6:AN68" si="10">IF(AM6="","",(VLOOKUP(AM6,Railings_Rail_End_Table_Array,2,FALSE)))</f>
        <v/>
      </c>
      <c r="AO6" s="134"/>
      <c r="AP6" s="127"/>
      <c r="AQ6" s="207" t="str">
        <f t="shared" ref="AQ6:AQ67" si="11">IF(AP6="","",(VLOOKUP(AP6,Railings_Railing_Ground_Fix_Table_Array,2,FALSE)))</f>
        <v/>
      </c>
      <c r="AR6" s="127"/>
      <c r="AS6" s="112"/>
      <c r="AT6" s="112"/>
      <c r="AU6" s="112"/>
      <c r="AV6" s="112"/>
      <c r="AW6" s="112"/>
      <c r="AX6" s="112"/>
      <c r="AY6" s="112"/>
      <c r="AZ6" s="112"/>
      <c r="BA6" s="112"/>
      <c r="BB6" s="124"/>
      <c r="BC6" s="124"/>
      <c r="BD6" s="207" t="str">
        <f t="shared" ref="BD6:BD67" si="12">IF(BC6="","",VLOOKUP(BC6,Railings_Rail_Material_Table_Array,2,FALSE))</f>
        <v/>
      </c>
      <c r="BE6" s="112" t="str">
        <f t="shared" ref="BE6:BE68" si="13">IF(C6&gt;0,"U","")</f>
        <v/>
      </c>
      <c r="BF6" s="112"/>
      <c r="BG6" s="112"/>
      <c r="BH6" s="112"/>
      <c r="BI6" s="112"/>
      <c r="BJ6" s="112"/>
      <c r="BL6" s="112"/>
      <c r="BM6" s="112"/>
      <c r="BN6" s="112"/>
      <c r="BO6" s="112"/>
      <c r="BP6" s="112"/>
      <c r="BQ6" s="112"/>
    </row>
    <row r="7" spans="1:69" s="119" customFormat="1" x14ac:dyDescent="0.2">
      <c r="A7" s="124"/>
      <c r="B7" s="207" t="str">
        <f t="shared" ref="B7:B70" si="14">IF(C7="","",(VLOOKUP(C7,Generic_Road_Names_Table_Array,2,FALSE)))</f>
        <v/>
      </c>
      <c r="C7" s="73"/>
      <c r="D7" s="112"/>
      <c r="E7" s="112"/>
      <c r="F7" s="112"/>
      <c r="G7" s="112"/>
      <c r="H7" s="112"/>
      <c r="I7" s="112"/>
      <c r="J7" s="131"/>
      <c r="K7" s="132"/>
      <c r="L7" s="207" t="str">
        <f t="shared" ref="L7:L70" si="15">IF(K7="","",(VLOOKUP(K7,Generic_Length_Adjustment_Reason_Table_Array,2,FALSE)))</f>
        <v/>
      </c>
      <c r="M7" s="112"/>
      <c r="N7" s="112"/>
      <c r="O7" s="112"/>
      <c r="P7" s="112"/>
      <c r="Q7" s="112"/>
      <c r="R7" s="112"/>
      <c r="S7" s="112"/>
      <c r="T7" s="112"/>
      <c r="U7" s="112"/>
      <c r="V7" s="207" t="str">
        <f t="shared" ref="V7:V70" si="16">IF(U7="","",(VLOOKUP(U7,Generic_Side_Table_Array,2,FALSE)))</f>
        <v/>
      </c>
      <c r="W7" s="112"/>
      <c r="X7" s="207" t="str">
        <f t="shared" ref="X7:X70" si="17">IF(W7="","",VLOOKUP(W7,Railings_Rail_Type_Table_Array,2,FALSE))</f>
        <v/>
      </c>
      <c r="Y7" s="133"/>
      <c r="Z7" s="112"/>
      <c r="AA7" s="112"/>
      <c r="AB7" s="207" t="str">
        <f t="shared" ref="AB7:AB70" si="18">IF(AA7="","",VLOOKUP(AA7,Railings_Rail_Make_Table_Array,2,FALSE))</f>
        <v/>
      </c>
      <c r="AC7" s="112"/>
      <c r="AD7" s="207" t="str">
        <f t="shared" ref="AD7:AD70" si="19">IF(AC7="","",VLOOKUP(AC7,Railings_Rail_Shape_Table_Array,2,FALSE))</f>
        <v/>
      </c>
      <c r="AE7" s="124"/>
      <c r="AF7" s="207" t="str">
        <f t="shared" ref="AF7:AF70" si="20">IF(AE7="","",VLOOKUP(AE7,Railings_Rail_Colour_Table_Array,2,FALSE))</f>
        <v/>
      </c>
      <c r="AG7" s="112"/>
      <c r="AH7" s="207" t="str">
        <f t="shared" ref="AH7:AH70" si="21">IF(AG7="","",VLOOKUP(AG7,Railings_Rail_Material_Table_Array,2,FALSE))</f>
        <v/>
      </c>
      <c r="AI7" s="112"/>
      <c r="AJ7" s="207" t="str">
        <f t="shared" ref="AJ7:AJ70" si="22">IF(AI7="","",(VLOOKUP(AI7,Railings_Rail_Attach_Table_Array,2,FALSE)))</f>
        <v/>
      </c>
      <c r="AK7" s="112"/>
      <c r="AL7" s="207" t="str">
        <f t="shared" ref="AL7:AL70" si="23">IF(AK7="","",(VLOOKUP(AK7,Railings_Rail_End_Table_Array,2,FALSE)))</f>
        <v/>
      </c>
      <c r="AM7" s="112"/>
      <c r="AN7" s="207" t="str">
        <f t="shared" ref="AN7:AN70" si="24">IF(AM7="","",(VLOOKUP(AM7,Railings_Rail_End_Table_Array,2,FALSE)))</f>
        <v/>
      </c>
      <c r="AO7" s="134"/>
      <c r="AP7" s="127"/>
      <c r="AQ7" s="207" t="str">
        <f t="shared" ref="AQ7:AQ70" si="25">IF(AP7="","",(VLOOKUP(AP7,Railings_Railing_Ground_Fix_Table_Array,2,FALSE)))</f>
        <v/>
      </c>
      <c r="AR7" s="127"/>
      <c r="AS7" s="112"/>
      <c r="AT7" s="112"/>
      <c r="AU7" s="112"/>
      <c r="AV7" s="112"/>
      <c r="AW7" s="112"/>
      <c r="AX7" s="112"/>
      <c r="AY7" s="112"/>
      <c r="AZ7" s="112"/>
      <c r="BA7" s="112"/>
      <c r="BB7" s="124"/>
      <c r="BC7" s="124"/>
      <c r="BD7" s="207" t="str">
        <f t="shared" ref="BD7:BD70" si="26">IF(BC7="","",VLOOKUP(BC7,Railings_Rail_Material_Table_Array,2,FALSE))</f>
        <v/>
      </c>
      <c r="BE7" s="112" t="str">
        <f t="shared" ref="BE7:BE70" si="27">IF(C7&gt;0,"U","")</f>
        <v/>
      </c>
      <c r="BF7" s="112"/>
      <c r="BG7" s="112"/>
      <c r="BH7" s="112"/>
      <c r="BI7" s="112"/>
      <c r="BJ7" s="112"/>
      <c r="BL7" s="112"/>
      <c r="BM7" s="112"/>
      <c r="BN7" s="112"/>
      <c r="BO7" s="112"/>
      <c r="BP7" s="112"/>
      <c r="BQ7" s="112"/>
    </row>
    <row r="8" spans="1:69" s="119" customFormat="1" x14ac:dyDescent="0.2">
      <c r="A8" s="124"/>
      <c r="B8" s="207" t="str">
        <f t="shared" si="14"/>
        <v/>
      </c>
      <c r="C8" s="73"/>
      <c r="D8" s="112"/>
      <c r="E8" s="112"/>
      <c r="F8" s="112"/>
      <c r="G8" s="112"/>
      <c r="H8" s="112"/>
      <c r="I8" s="112"/>
      <c r="J8" s="131"/>
      <c r="K8" s="132"/>
      <c r="L8" s="207" t="str">
        <f t="shared" si="15"/>
        <v/>
      </c>
      <c r="M8" s="112"/>
      <c r="N8" s="112"/>
      <c r="O8" s="112"/>
      <c r="P8" s="112"/>
      <c r="Q8" s="112"/>
      <c r="R8" s="112"/>
      <c r="S8" s="112"/>
      <c r="T8" s="112"/>
      <c r="U8" s="112"/>
      <c r="V8" s="207" t="str">
        <f t="shared" si="16"/>
        <v/>
      </c>
      <c r="W8" s="112"/>
      <c r="X8" s="207" t="str">
        <f t="shared" si="17"/>
        <v/>
      </c>
      <c r="Y8" s="133"/>
      <c r="Z8" s="112"/>
      <c r="AA8" s="112"/>
      <c r="AB8" s="207" t="str">
        <f t="shared" si="18"/>
        <v/>
      </c>
      <c r="AC8" s="112"/>
      <c r="AD8" s="207" t="str">
        <f t="shared" si="19"/>
        <v/>
      </c>
      <c r="AE8" s="124"/>
      <c r="AF8" s="207" t="str">
        <f t="shared" si="20"/>
        <v/>
      </c>
      <c r="AG8" s="112"/>
      <c r="AH8" s="207" t="str">
        <f t="shared" si="21"/>
        <v/>
      </c>
      <c r="AI8" s="112"/>
      <c r="AJ8" s="207" t="str">
        <f t="shared" si="22"/>
        <v/>
      </c>
      <c r="AK8" s="112"/>
      <c r="AL8" s="207" t="str">
        <f t="shared" si="23"/>
        <v/>
      </c>
      <c r="AM8" s="112"/>
      <c r="AN8" s="207" t="str">
        <f t="shared" si="24"/>
        <v/>
      </c>
      <c r="AO8" s="134"/>
      <c r="AP8" s="127"/>
      <c r="AQ8" s="207" t="str">
        <f t="shared" si="25"/>
        <v/>
      </c>
      <c r="AR8" s="127"/>
      <c r="AS8" s="112"/>
      <c r="AT8" s="112"/>
      <c r="AU8" s="112"/>
      <c r="AV8" s="112"/>
      <c r="AW8" s="112"/>
      <c r="AX8" s="112"/>
      <c r="AY8" s="112"/>
      <c r="AZ8" s="112"/>
      <c r="BA8" s="112"/>
      <c r="BB8" s="124"/>
      <c r="BC8" s="124"/>
      <c r="BD8" s="207" t="str">
        <f t="shared" si="26"/>
        <v/>
      </c>
      <c r="BE8" s="112" t="str">
        <f t="shared" si="27"/>
        <v/>
      </c>
      <c r="BF8" s="112"/>
      <c r="BG8" s="112"/>
      <c r="BH8" s="112"/>
      <c r="BI8" s="112"/>
      <c r="BJ8" s="112"/>
      <c r="BL8" s="112"/>
      <c r="BM8" s="112"/>
      <c r="BN8" s="112"/>
      <c r="BO8" s="112"/>
      <c r="BP8" s="112"/>
      <c r="BQ8" s="112"/>
    </row>
    <row r="9" spans="1:69" s="119" customFormat="1" x14ac:dyDescent="0.2">
      <c r="A9" s="124"/>
      <c r="B9" s="207" t="str">
        <f t="shared" si="14"/>
        <v/>
      </c>
      <c r="C9" s="73"/>
      <c r="D9" s="112"/>
      <c r="E9" s="112"/>
      <c r="F9" s="112"/>
      <c r="G9" s="112"/>
      <c r="H9" s="112"/>
      <c r="I9" s="112"/>
      <c r="J9" s="131"/>
      <c r="K9" s="132"/>
      <c r="L9" s="207" t="str">
        <f t="shared" si="15"/>
        <v/>
      </c>
      <c r="M9" s="112"/>
      <c r="N9" s="112"/>
      <c r="O9" s="112"/>
      <c r="P9" s="112"/>
      <c r="Q9" s="112"/>
      <c r="R9" s="112"/>
      <c r="S9" s="112"/>
      <c r="T9" s="112"/>
      <c r="U9" s="112"/>
      <c r="V9" s="207" t="str">
        <f t="shared" si="16"/>
        <v/>
      </c>
      <c r="W9" s="112"/>
      <c r="X9" s="207" t="str">
        <f t="shared" si="17"/>
        <v/>
      </c>
      <c r="Y9" s="133"/>
      <c r="Z9" s="112"/>
      <c r="AA9" s="112"/>
      <c r="AB9" s="207" t="str">
        <f t="shared" si="18"/>
        <v/>
      </c>
      <c r="AC9" s="112"/>
      <c r="AD9" s="207" t="str">
        <f t="shared" si="19"/>
        <v/>
      </c>
      <c r="AE9" s="124"/>
      <c r="AF9" s="207" t="str">
        <f t="shared" si="20"/>
        <v/>
      </c>
      <c r="AG9" s="112"/>
      <c r="AH9" s="207" t="str">
        <f t="shared" si="21"/>
        <v/>
      </c>
      <c r="AI9" s="112"/>
      <c r="AJ9" s="207" t="str">
        <f t="shared" si="22"/>
        <v/>
      </c>
      <c r="AK9" s="112"/>
      <c r="AL9" s="207" t="str">
        <f t="shared" si="23"/>
        <v/>
      </c>
      <c r="AM9" s="112"/>
      <c r="AN9" s="207" t="str">
        <f t="shared" si="24"/>
        <v/>
      </c>
      <c r="AO9" s="134"/>
      <c r="AP9" s="127"/>
      <c r="AQ9" s="207" t="str">
        <f t="shared" si="25"/>
        <v/>
      </c>
      <c r="AR9" s="127"/>
      <c r="AS9" s="112"/>
      <c r="AT9" s="112"/>
      <c r="AU9" s="112"/>
      <c r="AV9" s="112"/>
      <c r="AW9" s="112"/>
      <c r="AX9" s="112"/>
      <c r="AY9" s="112"/>
      <c r="AZ9" s="112"/>
      <c r="BA9" s="112"/>
      <c r="BB9" s="124"/>
      <c r="BC9" s="124"/>
      <c r="BD9" s="207" t="str">
        <f t="shared" si="26"/>
        <v/>
      </c>
      <c r="BE9" s="112" t="str">
        <f t="shared" si="27"/>
        <v/>
      </c>
      <c r="BF9" s="112"/>
      <c r="BG9" s="112"/>
      <c r="BH9" s="112"/>
      <c r="BI9" s="112"/>
      <c r="BJ9" s="112"/>
      <c r="BL9" s="112"/>
      <c r="BM9" s="112"/>
      <c r="BN9" s="112"/>
      <c r="BO9" s="112"/>
      <c r="BP9" s="112"/>
      <c r="BQ9" s="112"/>
    </row>
    <row r="10" spans="1:69" s="119" customFormat="1" x14ac:dyDescent="0.2">
      <c r="A10" s="124"/>
      <c r="B10" s="207" t="str">
        <f t="shared" si="14"/>
        <v/>
      </c>
      <c r="C10" s="73"/>
      <c r="D10" s="112"/>
      <c r="E10" s="112"/>
      <c r="F10" s="112"/>
      <c r="G10" s="112"/>
      <c r="H10" s="112"/>
      <c r="I10" s="112"/>
      <c r="J10" s="131"/>
      <c r="K10" s="132"/>
      <c r="L10" s="207" t="str">
        <f t="shared" si="15"/>
        <v/>
      </c>
      <c r="M10" s="112"/>
      <c r="N10" s="112"/>
      <c r="O10" s="112"/>
      <c r="P10" s="112"/>
      <c r="Q10" s="112"/>
      <c r="R10" s="112"/>
      <c r="S10" s="112"/>
      <c r="T10" s="112"/>
      <c r="U10" s="112"/>
      <c r="V10" s="207" t="str">
        <f t="shared" si="16"/>
        <v/>
      </c>
      <c r="W10" s="112"/>
      <c r="X10" s="207" t="str">
        <f t="shared" si="17"/>
        <v/>
      </c>
      <c r="Y10" s="133"/>
      <c r="Z10" s="112"/>
      <c r="AA10" s="112"/>
      <c r="AB10" s="207" t="str">
        <f t="shared" si="18"/>
        <v/>
      </c>
      <c r="AC10" s="112"/>
      <c r="AD10" s="207" t="str">
        <f t="shared" si="19"/>
        <v/>
      </c>
      <c r="AE10" s="124"/>
      <c r="AF10" s="207" t="str">
        <f t="shared" si="20"/>
        <v/>
      </c>
      <c r="AG10" s="112"/>
      <c r="AH10" s="207" t="str">
        <f t="shared" si="21"/>
        <v/>
      </c>
      <c r="AI10" s="112"/>
      <c r="AJ10" s="207" t="str">
        <f t="shared" si="22"/>
        <v/>
      </c>
      <c r="AK10" s="112"/>
      <c r="AL10" s="207" t="str">
        <f t="shared" si="23"/>
        <v/>
      </c>
      <c r="AM10" s="112"/>
      <c r="AN10" s="207" t="str">
        <f t="shared" si="24"/>
        <v/>
      </c>
      <c r="AO10" s="134"/>
      <c r="AP10" s="127"/>
      <c r="AQ10" s="207" t="str">
        <f t="shared" si="25"/>
        <v/>
      </c>
      <c r="AR10" s="127"/>
      <c r="AS10" s="112"/>
      <c r="AT10" s="112"/>
      <c r="AU10" s="112"/>
      <c r="AV10" s="112"/>
      <c r="AW10" s="112"/>
      <c r="AX10" s="112"/>
      <c r="AY10" s="112"/>
      <c r="AZ10" s="112"/>
      <c r="BA10" s="112"/>
      <c r="BB10" s="124"/>
      <c r="BC10" s="124"/>
      <c r="BD10" s="207" t="str">
        <f t="shared" si="26"/>
        <v/>
      </c>
      <c r="BE10" s="112" t="str">
        <f t="shared" si="27"/>
        <v/>
      </c>
      <c r="BF10" s="112"/>
      <c r="BG10" s="112"/>
      <c r="BH10" s="112"/>
      <c r="BI10" s="112"/>
      <c r="BJ10" s="112"/>
      <c r="BL10" s="112"/>
      <c r="BM10" s="112"/>
      <c r="BN10" s="112"/>
      <c r="BO10" s="112"/>
      <c r="BP10" s="112"/>
      <c r="BQ10" s="112"/>
    </row>
    <row r="11" spans="1:69" s="119" customFormat="1" x14ac:dyDescent="0.2">
      <c r="A11" s="124"/>
      <c r="B11" s="207" t="str">
        <f t="shared" si="14"/>
        <v/>
      </c>
      <c r="C11" s="73"/>
      <c r="D11" s="112"/>
      <c r="E11" s="112"/>
      <c r="F11" s="112"/>
      <c r="G11" s="112"/>
      <c r="H11" s="112"/>
      <c r="I11" s="112"/>
      <c r="J11" s="131"/>
      <c r="K11" s="132"/>
      <c r="L11" s="207" t="str">
        <f t="shared" si="15"/>
        <v/>
      </c>
      <c r="M11" s="112"/>
      <c r="N11" s="112"/>
      <c r="O11" s="112"/>
      <c r="P11" s="112"/>
      <c r="Q11" s="112"/>
      <c r="R11" s="112"/>
      <c r="S11" s="112"/>
      <c r="T11" s="112"/>
      <c r="U11" s="112"/>
      <c r="V11" s="207" t="str">
        <f t="shared" si="16"/>
        <v/>
      </c>
      <c r="W11" s="112"/>
      <c r="X11" s="207" t="str">
        <f t="shared" si="17"/>
        <v/>
      </c>
      <c r="Y11" s="133"/>
      <c r="Z11" s="112"/>
      <c r="AA11" s="112"/>
      <c r="AB11" s="207" t="str">
        <f t="shared" si="18"/>
        <v/>
      </c>
      <c r="AC11" s="112"/>
      <c r="AD11" s="207" t="str">
        <f t="shared" si="19"/>
        <v/>
      </c>
      <c r="AE11" s="124"/>
      <c r="AF11" s="207" t="str">
        <f t="shared" si="20"/>
        <v/>
      </c>
      <c r="AG11" s="112"/>
      <c r="AH11" s="207" t="str">
        <f t="shared" si="21"/>
        <v/>
      </c>
      <c r="AI11" s="112"/>
      <c r="AJ11" s="207" t="str">
        <f t="shared" si="22"/>
        <v/>
      </c>
      <c r="AK11" s="112"/>
      <c r="AL11" s="207" t="str">
        <f t="shared" si="23"/>
        <v/>
      </c>
      <c r="AM11" s="112"/>
      <c r="AN11" s="207" t="str">
        <f t="shared" si="24"/>
        <v/>
      </c>
      <c r="AO11" s="134"/>
      <c r="AP11" s="127"/>
      <c r="AQ11" s="207" t="str">
        <f t="shared" si="25"/>
        <v/>
      </c>
      <c r="AR11" s="127"/>
      <c r="AS11" s="112"/>
      <c r="AT11" s="112"/>
      <c r="AU11" s="112"/>
      <c r="AV11" s="112"/>
      <c r="AW11" s="112"/>
      <c r="AX11" s="112"/>
      <c r="AY11" s="112"/>
      <c r="AZ11" s="112"/>
      <c r="BA11" s="112"/>
      <c r="BB11" s="124"/>
      <c r="BC11" s="124"/>
      <c r="BD11" s="207" t="str">
        <f t="shared" si="26"/>
        <v/>
      </c>
      <c r="BE11" s="112" t="str">
        <f t="shared" si="27"/>
        <v/>
      </c>
      <c r="BF11" s="112"/>
      <c r="BG11" s="112"/>
      <c r="BH11" s="112"/>
      <c r="BI11" s="112"/>
      <c r="BJ11" s="112"/>
      <c r="BL11" s="112"/>
      <c r="BM11" s="112"/>
      <c r="BN11" s="112"/>
      <c r="BO11" s="112"/>
      <c r="BP11" s="112"/>
      <c r="BQ11" s="112"/>
    </row>
    <row r="12" spans="1:69" s="119" customFormat="1" x14ac:dyDescent="0.2">
      <c r="A12" s="124"/>
      <c r="B12" s="207" t="str">
        <f t="shared" si="14"/>
        <v/>
      </c>
      <c r="C12" s="73"/>
      <c r="D12" s="112"/>
      <c r="E12" s="112"/>
      <c r="F12" s="112"/>
      <c r="G12" s="112"/>
      <c r="H12" s="112"/>
      <c r="I12" s="112"/>
      <c r="J12" s="131"/>
      <c r="K12" s="132"/>
      <c r="L12" s="207" t="str">
        <f t="shared" si="15"/>
        <v/>
      </c>
      <c r="M12" s="112"/>
      <c r="N12" s="112"/>
      <c r="O12" s="112"/>
      <c r="P12" s="112"/>
      <c r="Q12" s="112"/>
      <c r="R12" s="112"/>
      <c r="S12" s="112"/>
      <c r="T12" s="112"/>
      <c r="U12" s="112"/>
      <c r="V12" s="207" t="str">
        <f t="shared" si="16"/>
        <v/>
      </c>
      <c r="W12" s="112"/>
      <c r="X12" s="207" t="str">
        <f t="shared" si="17"/>
        <v/>
      </c>
      <c r="Y12" s="133"/>
      <c r="Z12" s="112"/>
      <c r="AA12" s="112"/>
      <c r="AB12" s="207" t="str">
        <f t="shared" si="18"/>
        <v/>
      </c>
      <c r="AC12" s="112"/>
      <c r="AD12" s="207" t="str">
        <f t="shared" si="19"/>
        <v/>
      </c>
      <c r="AE12" s="124"/>
      <c r="AF12" s="207" t="str">
        <f t="shared" si="20"/>
        <v/>
      </c>
      <c r="AG12" s="112"/>
      <c r="AH12" s="207" t="str">
        <f t="shared" si="21"/>
        <v/>
      </c>
      <c r="AI12" s="112"/>
      <c r="AJ12" s="207" t="str">
        <f t="shared" si="22"/>
        <v/>
      </c>
      <c r="AK12" s="112"/>
      <c r="AL12" s="207" t="str">
        <f t="shared" si="23"/>
        <v/>
      </c>
      <c r="AM12" s="112"/>
      <c r="AN12" s="207" t="str">
        <f t="shared" si="24"/>
        <v/>
      </c>
      <c r="AO12" s="134"/>
      <c r="AP12" s="127"/>
      <c r="AQ12" s="207" t="str">
        <f t="shared" si="25"/>
        <v/>
      </c>
      <c r="AR12" s="127"/>
      <c r="AS12" s="112"/>
      <c r="AT12" s="112"/>
      <c r="AU12" s="112"/>
      <c r="AV12" s="112"/>
      <c r="AW12" s="112"/>
      <c r="AX12" s="112"/>
      <c r="AY12" s="112"/>
      <c r="AZ12" s="112"/>
      <c r="BA12" s="112"/>
      <c r="BB12" s="124"/>
      <c r="BC12" s="124"/>
      <c r="BD12" s="207" t="str">
        <f t="shared" si="26"/>
        <v/>
      </c>
      <c r="BE12" s="112" t="str">
        <f t="shared" si="27"/>
        <v/>
      </c>
      <c r="BF12" s="112"/>
      <c r="BG12" s="112"/>
      <c r="BH12" s="112"/>
      <c r="BI12" s="112"/>
      <c r="BJ12" s="112"/>
      <c r="BL12" s="112"/>
      <c r="BM12" s="112"/>
      <c r="BN12" s="112"/>
      <c r="BO12" s="112"/>
      <c r="BP12" s="112"/>
      <c r="BQ12" s="112"/>
    </row>
    <row r="13" spans="1:69" s="119" customFormat="1" x14ac:dyDescent="0.2">
      <c r="A13" s="124"/>
      <c r="B13" s="207" t="str">
        <f t="shared" si="14"/>
        <v/>
      </c>
      <c r="C13" s="73"/>
      <c r="D13" s="112"/>
      <c r="E13" s="112"/>
      <c r="F13" s="112"/>
      <c r="G13" s="112"/>
      <c r="H13" s="112"/>
      <c r="I13" s="112"/>
      <c r="J13" s="131"/>
      <c r="K13" s="132"/>
      <c r="L13" s="207" t="str">
        <f t="shared" si="15"/>
        <v/>
      </c>
      <c r="M13" s="112"/>
      <c r="N13" s="112"/>
      <c r="O13" s="112"/>
      <c r="P13" s="112"/>
      <c r="Q13" s="112"/>
      <c r="R13" s="112"/>
      <c r="S13" s="112"/>
      <c r="T13" s="112"/>
      <c r="U13" s="112"/>
      <c r="V13" s="207" t="str">
        <f t="shared" si="16"/>
        <v/>
      </c>
      <c r="W13" s="112"/>
      <c r="X13" s="207" t="str">
        <f t="shared" si="17"/>
        <v/>
      </c>
      <c r="Y13" s="133"/>
      <c r="Z13" s="112"/>
      <c r="AA13" s="112"/>
      <c r="AB13" s="207" t="str">
        <f t="shared" si="18"/>
        <v/>
      </c>
      <c r="AC13" s="112"/>
      <c r="AD13" s="207" t="str">
        <f t="shared" si="19"/>
        <v/>
      </c>
      <c r="AE13" s="124"/>
      <c r="AF13" s="207" t="str">
        <f t="shared" si="20"/>
        <v/>
      </c>
      <c r="AG13" s="112"/>
      <c r="AH13" s="207" t="str">
        <f t="shared" si="21"/>
        <v/>
      </c>
      <c r="AI13" s="112"/>
      <c r="AJ13" s="207" t="str">
        <f t="shared" si="22"/>
        <v/>
      </c>
      <c r="AK13" s="112"/>
      <c r="AL13" s="207" t="str">
        <f t="shared" si="23"/>
        <v/>
      </c>
      <c r="AM13" s="112"/>
      <c r="AN13" s="207" t="str">
        <f t="shared" si="24"/>
        <v/>
      </c>
      <c r="AO13" s="134"/>
      <c r="AP13" s="127"/>
      <c r="AQ13" s="207" t="str">
        <f t="shared" si="25"/>
        <v/>
      </c>
      <c r="AR13" s="127"/>
      <c r="AS13" s="112"/>
      <c r="AT13" s="112"/>
      <c r="AU13" s="112"/>
      <c r="AV13" s="112"/>
      <c r="AW13" s="112"/>
      <c r="AX13" s="112"/>
      <c r="AY13" s="112"/>
      <c r="AZ13" s="112"/>
      <c r="BA13" s="112"/>
      <c r="BB13" s="124"/>
      <c r="BC13" s="124"/>
      <c r="BD13" s="207" t="str">
        <f t="shared" si="26"/>
        <v/>
      </c>
      <c r="BE13" s="112" t="str">
        <f t="shared" si="27"/>
        <v/>
      </c>
      <c r="BF13" s="112"/>
      <c r="BG13" s="112"/>
      <c r="BH13" s="112"/>
      <c r="BI13" s="112"/>
      <c r="BJ13" s="112"/>
      <c r="BL13" s="112"/>
      <c r="BM13" s="112"/>
      <c r="BN13" s="112"/>
      <c r="BO13" s="112"/>
      <c r="BP13" s="112"/>
      <c r="BQ13" s="112"/>
    </row>
    <row r="14" spans="1:69" s="119" customFormat="1" x14ac:dyDescent="0.2">
      <c r="A14" s="124"/>
      <c r="B14" s="207" t="str">
        <f t="shared" si="14"/>
        <v/>
      </c>
      <c r="C14" s="73"/>
      <c r="D14" s="112"/>
      <c r="E14" s="112"/>
      <c r="F14" s="112"/>
      <c r="G14" s="112"/>
      <c r="H14" s="112"/>
      <c r="I14" s="112"/>
      <c r="J14" s="131"/>
      <c r="K14" s="132"/>
      <c r="L14" s="207" t="str">
        <f t="shared" si="15"/>
        <v/>
      </c>
      <c r="M14" s="112"/>
      <c r="N14" s="112"/>
      <c r="O14" s="112"/>
      <c r="P14" s="112"/>
      <c r="Q14" s="112"/>
      <c r="R14" s="112"/>
      <c r="S14" s="112"/>
      <c r="T14" s="112"/>
      <c r="U14" s="112"/>
      <c r="V14" s="207" t="str">
        <f t="shared" si="16"/>
        <v/>
      </c>
      <c r="W14" s="112"/>
      <c r="X14" s="207" t="str">
        <f t="shared" si="17"/>
        <v/>
      </c>
      <c r="Y14" s="133"/>
      <c r="Z14" s="112"/>
      <c r="AA14" s="112"/>
      <c r="AB14" s="207" t="str">
        <f t="shared" si="18"/>
        <v/>
      </c>
      <c r="AC14" s="112"/>
      <c r="AD14" s="207" t="str">
        <f t="shared" si="19"/>
        <v/>
      </c>
      <c r="AE14" s="124"/>
      <c r="AF14" s="207" t="str">
        <f t="shared" si="20"/>
        <v/>
      </c>
      <c r="AG14" s="112"/>
      <c r="AH14" s="207" t="str">
        <f t="shared" si="21"/>
        <v/>
      </c>
      <c r="AI14" s="112"/>
      <c r="AJ14" s="207" t="str">
        <f t="shared" si="22"/>
        <v/>
      </c>
      <c r="AK14" s="112"/>
      <c r="AL14" s="207" t="str">
        <f t="shared" si="23"/>
        <v/>
      </c>
      <c r="AM14" s="112"/>
      <c r="AN14" s="207" t="str">
        <f t="shared" si="24"/>
        <v/>
      </c>
      <c r="AO14" s="134"/>
      <c r="AP14" s="127"/>
      <c r="AQ14" s="207" t="str">
        <f t="shared" si="25"/>
        <v/>
      </c>
      <c r="AR14" s="127"/>
      <c r="AS14" s="112"/>
      <c r="AT14" s="112"/>
      <c r="AU14" s="112"/>
      <c r="AV14" s="112"/>
      <c r="AW14" s="112"/>
      <c r="AX14" s="112"/>
      <c r="AY14" s="112"/>
      <c r="AZ14" s="112"/>
      <c r="BA14" s="112"/>
      <c r="BB14" s="124"/>
      <c r="BC14" s="124"/>
      <c r="BD14" s="207" t="str">
        <f t="shared" si="26"/>
        <v/>
      </c>
      <c r="BE14" s="112" t="str">
        <f t="shared" si="27"/>
        <v/>
      </c>
      <c r="BF14" s="112"/>
      <c r="BG14" s="112"/>
      <c r="BH14" s="112"/>
      <c r="BI14" s="112"/>
      <c r="BJ14" s="112"/>
      <c r="BL14" s="112"/>
      <c r="BM14" s="112"/>
      <c r="BN14" s="112"/>
      <c r="BO14" s="112"/>
      <c r="BP14" s="112"/>
      <c r="BQ14" s="112"/>
    </row>
    <row r="15" spans="1:69" s="119" customFormat="1" x14ac:dyDescent="0.2">
      <c r="A15" s="124"/>
      <c r="B15" s="207" t="str">
        <f t="shared" si="14"/>
        <v/>
      </c>
      <c r="C15" s="73"/>
      <c r="D15" s="112"/>
      <c r="E15" s="112"/>
      <c r="F15" s="112"/>
      <c r="G15" s="112"/>
      <c r="H15" s="112"/>
      <c r="I15" s="112"/>
      <c r="J15" s="131"/>
      <c r="K15" s="132"/>
      <c r="L15" s="207" t="str">
        <f t="shared" si="15"/>
        <v/>
      </c>
      <c r="M15" s="112"/>
      <c r="N15" s="112"/>
      <c r="O15" s="112"/>
      <c r="P15" s="112"/>
      <c r="Q15" s="112"/>
      <c r="R15" s="112"/>
      <c r="S15" s="112"/>
      <c r="T15" s="112"/>
      <c r="U15" s="112"/>
      <c r="V15" s="207" t="str">
        <f t="shared" si="16"/>
        <v/>
      </c>
      <c r="W15" s="112"/>
      <c r="X15" s="207" t="str">
        <f t="shared" si="17"/>
        <v/>
      </c>
      <c r="Y15" s="133"/>
      <c r="Z15" s="112"/>
      <c r="AA15" s="112"/>
      <c r="AB15" s="207" t="str">
        <f t="shared" si="18"/>
        <v/>
      </c>
      <c r="AC15" s="112"/>
      <c r="AD15" s="207" t="str">
        <f t="shared" si="19"/>
        <v/>
      </c>
      <c r="AE15" s="124"/>
      <c r="AF15" s="207" t="str">
        <f t="shared" si="20"/>
        <v/>
      </c>
      <c r="AG15" s="112"/>
      <c r="AH15" s="207" t="str">
        <f t="shared" si="21"/>
        <v/>
      </c>
      <c r="AI15" s="112"/>
      <c r="AJ15" s="207" t="str">
        <f t="shared" si="22"/>
        <v/>
      </c>
      <c r="AK15" s="112"/>
      <c r="AL15" s="207" t="str">
        <f t="shared" si="23"/>
        <v/>
      </c>
      <c r="AM15" s="112"/>
      <c r="AN15" s="207" t="str">
        <f t="shared" si="24"/>
        <v/>
      </c>
      <c r="AO15" s="134"/>
      <c r="AP15" s="127"/>
      <c r="AQ15" s="207" t="str">
        <f t="shared" si="25"/>
        <v/>
      </c>
      <c r="AR15" s="127"/>
      <c r="AS15" s="112"/>
      <c r="AT15" s="112"/>
      <c r="AU15" s="112"/>
      <c r="AV15" s="112"/>
      <c r="AW15" s="112"/>
      <c r="AX15" s="112"/>
      <c r="AY15" s="112"/>
      <c r="AZ15" s="112"/>
      <c r="BA15" s="112"/>
      <c r="BB15" s="124"/>
      <c r="BC15" s="124"/>
      <c r="BD15" s="207" t="str">
        <f t="shared" si="26"/>
        <v/>
      </c>
      <c r="BE15" s="112" t="str">
        <f t="shared" si="27"/>
        <v/>
      </c>
      <c r="BF15" s="112"/>
      <c r="BG15" s="112"/>
      <c r="BH15" s="112"/>
      <c r="BI15" s="112"/>
      <c r="BJ15" s="112"/>
      <c r="BL15" s="112"/>
      <c r="BM15" s="112"/>
      <c r="BN15" s="112"/>
      <c r="BO15" s="112"/>
      <c r="BP15" s="112"/>
      <c r="BQ15" s="112"/>
    </row>
    <row r="16" spans="1:69" s="119" customFormat="1" x14ac:dyDescent="0.2">
      <c r="A16" s="124"/>
      <c r="B16" s="207" t="str">
        <f t="shared" si="14"/>
        <v/>
      </c>
      <c r="C16" s="73"/>
      <c r="D16" s="112"/>
      <c r="E16" s="112"/>
      <c r="F16" s="112"/>
      <c r="G16" s="112"/>
      <c r="H16" s="112"/>
      <c r="I16" s="112"/>
      <c r="J16" s="131"/>
      <c r="K16" s="132"/>
      <c r="L16" s="207" t="str">
        <f t="shared" si="15"/>
        <v/>
      </c>
      <c r="M16" s="112"/>
      <c r="N16" s="112"/>
      <c r="O16" s="112"/>
      <c r="P16" s="112"/>
      <c r="Q16" s="112"/>
      <c r="R16" s="112"/>
      <c r="S16" s="112"/>
      <c r="T16" s="112"/>
      <c r="U16" s="112"/>
      <c r="V16" s="207" t="str">
        <f t="shared" si="16"/>
        <v/>
      </c>
      <c r="W16" s="112"/>
      <c r="X16" s="207" t="str">
        <f t="shared" si="17"/>
        <v/>
      </c>
      <c r="Y16" s="133"/>
      <c r="Z16" s="112"/>
      <c r="AA16" s="112"/>
      <c r="AB16" s="207" t="str">
        <f t="shared" si="18"/>
        <v/>
      </c>
      <c r="AC16" s="112"/>
      <c r="AD16" s="207" t="str">
        <f t="shared" si="19"/>
        <v/>
      </c>
      <c r="AE16" s="124"/>
      <c r="AF16" s="207" t="str">
        <f t="shared" si="20"/>
        <v/>
      </c>
      <c r="AG16" s="112"/>
      <c r="AH16" s="207" t="str">
        <f t="shared" si="21"/>
        <v/>
      </c>
      <c r="AI16" s="112"/>
      <c r="AJ16" s="207" t="str">
        <f t="shared" si="22"/>
        <v/>
      </c>
      <c r="AK16" s="112"/>
      <c r="AL16" s="207" t="str">
        <f t="shared" si="23"/>
        <v/>
      </c>
      <c r="AM16" s="112"/>
      <c r="AN16" s="207" t="str">
        <f t="shared" si="24"/>
        <v/>
      </c>
      <c r="AO16" s="134"/>
      <c r="AP16" s="127"/>
      <c r="AQ16" s="207" t="str">
        <f t="shared" si="25"/>
        <v/>
      </c>
      <c r="AR16" s="127"/>
      <c r="AS16" s="112"/>
      <c r="AT16" s="112"/>
      <c r="AU16" s="112"/>
      <c r="AV16" s="112"/>
      <c r="AW16" s="112"/>
      <c r="AX16" s="112"/>
      <c r="AY16" s="112"/>
      <c r="AZ16" s="112"/>
      <c r="BA16" s="112"/>
      <c r="BB16" s="124"/>
      <c r="BC16" s="124"/>
      <c r="BD16" s="207" t="str">
        <f t="shared" si="26"/>
        <v/>
      </c>
      <c r="BE16" s="112" t="str">
        <f t="shared" si="27"/>
        <v/>
      </c>
      <c r="BF16" s="112"/>
      <c r="BG16" s="112"/>
      <c r="BH16" s="112"/>
      <c r="BI16" s="112"/>
      <c r="BJ16" s="112"/>
      <c r="BL16" s="112"/>
      <c r="BM16" s="112"/>
      <c r="BN16" s="112"/>
      <c r="BO16" s="112"/>
      <c r="BP16" s="112"/>
      <c r="BQ16" s="112"/>
    </row>
    <row r="17" spans="1:69" s="119" customFormat="1" x14ac:dyDescent="0.2">
      <c r="A17" s="124"/>
      <c r="B17" s="207" t="str">
        <f t="shared" si="14"/>
        <v/>
      </c>
      <c r="C17" s="73"/>
      <c r="D17" s="112"/>
      <c r="E17" s="112"/>
      <c r="F17" s="112"/>
      <c r="G17" s="112"/>
      <c r="H17" s="112"/>
      <c r="I17" s="112"/>
      <c r="J17" s="131"/>
      <c r="K17" s="132"/>
      <c r="L17" s="207" t="str">
        <f t="shared" si="15"/>
        <v/>
      </c>
      <c r="M17" s="112"/>
      <c r="N17" s="112"/>
      <c r="O17" s="112"/>
      <c r="P17" s="112"/>
      <c r="Q17" s="112"/>
      <c r="R17" s="112"/>
      <c r="S17" s="112"/>
      <c r="T17" s="112"/>
      <c r="U17" s="112"/>
      <c r="V17" s="207" t="str">
        <f t="shared" si="16"/>
        <v/>
      </c>
      <c r="W17" s="112"/>
      <c r="X17" s="207" t="str">
        <f t="shared" si="17"/>
        <v/>
      </c>
      <c r="Y17" s="133"/>
      <c r="Z17" s="112"/>
      <c r="AA17" s="112"/>
      <c r="AB17" s="207" t="str">
        <f t="shared" si="18"/>
        <v/>
      </c>
      <c r="AC17" s="112"/>
      <c r="AD17" s="207" t="str">
        <f t="shared" si="19"/>
        <v/>
      </c>
      <c r="AE17" s="124"/>
      <c r="AF17" s="207" t="str">
        <f t="shared" si="20"/>
        <v/>
      </c>
      <c r="AG17" s="112"/>
      <c r="AH17" s="207" t="str">
        <f t="shared" si="21"/>
        <v/>
      </c>
      <c r="AI17" s="112"/>
      <c r="AJ17" s="207" t="str">
        <f t="shared" si="22"/>
        <v/>
      </c>
      <c r="AK17" s="112"/>
      <c r="AL17" s="207" t="str">
        <f t="shared" si="23"/>
        <v/>
      </c>
      <c r="AM17" s="112"/>
      <c r="AN17" s="207" t="str">
        <f t="shared" si="24"/>
        <v/>
      </c>
      <c r="AO17" s="134"/>
      <c r="AP17" s="127"/>
      <c r="AQ17" s="207" t="str">
        <f t="shared" si="25"/>
        <v/>
      </c>
      <c r="AR17" s="127"/>
      <c r="AS17" s="112"/>
      <c r="AT17" s="112"/>
      <c r="AU17" s="112"/>
      <c r="AV17" s="112"/>
      <c r="AW17" s="112"/>
      <c r="AX17" s="112"/>
      <c r="AY17" s="112"/>
      <c r="AZ17" s="112"/>
      <c r="BA17" s="112"/>
      <c r="BB17" s="124"/>
      <c r="BC17" s="124"/>
      <c r="BD17" s="207" t="str">
        <f t="shared" si="26"/>
        <v/>
      </c>
      <c r="BE17" s="112" t="str">
        <f t="shared" si="27"/>
        <v/>
      </c>
      <c r="BF17" s="112"/>
      <c r="BG17" s="112"/>
      <c r="BH17" s="112"/>
      <c r="BI17" s="112"/>
      <c r="BJ17" s="112"/>
      <c r="BL17" s="112"/>
      <c r="BM17" s="112"/>
      <c r="BN17" s="112"/>
      <c r="BO17" s="112"/>
      <c r="BP17" s="112"/>
      <c r="BQ17" s="112"/>
    </row>
    <row r="18" spans="1:69" s="119" customFormat="1" x14ac:dyDescent="0.2">
      <c r="A18" s="124"/>
      <c r="B18" s="207" t="str">
        <f t="shared" si="14"/>
        <v/>
      </c>
      <c r="C18" s="73"/>
      <c r="D18" s="112"/>
      <c r="E18" s="112"/>
      <c r="F18" s="112"/>
      <c r="G18" s="112"/>
      <c r="H18" s="112"/>
      <c r="I18" s="112"/>
      <c r="J18" s="131"/>
      <c r="K18" s="132"/>
      <c r="L18" s="207" t="str">
        <f t="shared" si="15"/>
        <v/>
      </c>
      <c r="M18" s="112"/>
      <c r="N18" s="112"/>
      <c r="O18" s="112"/>
      <c r="P18" s="112"/>
      <c r="Q18" s="112"/>
      <c r="R18" s="112"/>
      <c r="S18" s="112"/>
      <c r="T18" s="112"/>
      <c r="U18" s="112"/>
      <c r="V18" s="207" t="str">
        <f t="shared" si="16"/>
        <v/>
      </c>
      <c r="W18" s="112"/>
      <c r="X18" s="207" t="str">
        <f t="shared" si="17"/>
        <v/>
      </c>
      <c r="Y18" s="133"/>
      <c r="Z18" s="112"/>
      <c r="AA18" s="112"/>
      <c r="AB18" s="207" t="str">
        <f t="shared" si="18"/>
        <v/>
      </c>
      <c r="AC18" s="112"/>
      <c r="AD18" s="207" t="str">
        <f t="shared" si="19"/>
        <v/>
      </c>
      <c r="AE18" s="124"/>
      <c r="AF18" s="207" t="str">
        <f t="shared" si="20"/>
        <v/>
      </c>
      <c r="AG18" s="112"/>
      <c r="AH18" s="207" t="str">
        <f t="shared" si="21"/>
        <v/>
      </c>
      <c r="AI18" s="112"/>
      <c r="AJ18" s="207" t="str">
        <f t="shared" si="22"/>
        <v/>
      </c>
      <c r="AK18" s="112"/>
      <c r="AL18" s="207" t="str">
        <f t="shared" si="23"/>
        <v/>
      </c>
      <c r="AM18" s="112"/>
      <c r="AN18" s="207" t="str">
        <f t="shared" si="24"/>
        <v/>
      </c>
      <c r="AO18" s="134"/>
      <c r="AP18" s="127"/>
      <c r="AQ18" s="207" t="str">
        <f t="shared" si="25"/>
        <v/>
      </c>
      <c r="AR18" s="127"/>
      <c r="AS18" s="112"/>
      <c r="AT18" s="112"/>
      <c r="AU18" s="112"/>
      <c r="AV18" s="112"/>
      <c r="AW18" s="112"/>
      <c r="AX18" s="112"/>
      <c r="AY18" s="112"/>
      <c r="AZ18" s="112"/>
      <c r="BA18" s="112"/>
      <c r="BB18" s="124"/>
      <c r="BC18" s="124"/>
      <c r="BD18" s="207" t="str">
        <f t="shared" si="26"/>
        <v/>
      </c>
      <c r="BE18" s="112" t="str">
        <f t="shared" si="27"/>
        <v/>
      </c>
      <c r="BF18" s="112"/>
      <c r="BG18" s="112"/>
      <c r="BH18" s="112"/>
      <c r="BI18" s="112"/>
      <c r="BJ18" s="112"/>
      <c r="BL18" s="112"/>
      <c r="BM18" s="112"/>
      <c r="BN18" s="112"/>
      <c r="BO18" s="112"/>
      <c r="BP18" s="112"/>
      <c r="BQ18" s="112"/>
    </row>
    <row r="19" spans="1:69" s="119" customFormat="1" x14ac:dyDescent="0.2">
      <c r="A19" s="124"/>
      <c r="B19" s="207" t="str">
        <f t="shared" si="14"/>
        <v/>
      </c>
      <c r="C19" s="73"/>
      <c r="D19" s="112"/>
      <c r="E19" s="112"/>
      <c r="F19" s="112"/>
      <c r="G19" s="112"/>
      <c r="H19" s="112"/>
      <c r="I19" s="112"/>
      <c r="J19" s="131"/>
      <c r="K19" s="132"/>
      <c r="L19" s="207" t="str">
        <f t="shared" si="15"/>
        <v/>
      </c>
      <c r="M19" s="112"/>
      <c r="N19" s="112"/>
      <c r="O19" s="112"/>
      <c r="P19" s="112"/>
      <c r="Q19" s="112"/>
      <c r="R19" s="112"/>
      <c r="S19" s="112"/>
      <c r="T19" s="112"/>
      <c r="U19" s="112"/>
      <c r="V19" s="207" t="str">
        <f t="shared" si="16"/>
        <v/>
      </c>
      <c r="W19" s="112"/>
      <c r="X19" s="207" t="str">
        <f t="shared" si="17"/>
        <v/>
      </c>
      <c r="Y19" s="133"/>
      <c r="Z19" s="112"/>
      <c r="AA19" s="112"/>
      <c r="AB19" s="207" t="str">
        <f t="shared" si="18"/>
        <v/>
      </c>
      <c r="AC19" s="112"/>
      <c r="AD19" s="207" t="str">
        <f t="shared" si="19"/>
        <v/>
      </c>
      <c r="AE19" s="124"/>
      <c r="AF19" s="207" t="str">
        <f t="shared" si="20"/>
        <v/>
      </c>
      <c r="AG19" s="112"/>
      <c r="AH19" s="207" t="str">
        <f t="shared" si="21"/>
        <v/>
      </c>
      <c r="AI19" s="112"/>
      <c r="AJ19" s="207" t="str">
        <f t="shared" si="22"/>
        <v/>
      </c>
      <c r="AK19" s="112"/>
      <c r="AL19" s="207" t="str">
        <f t="shared" si="23"/>
        <v/>
      </c>
      <c r="AM19" s="112"/>
      <c r="AN19" s="207" t="str">
        <f t="shared" si="24"/>
        <v/>
      </c>
      <c r="AO19" s="134"/>
      <c r="AP19" s="127"/>
      <c r="AQ19" s="207" t="str">
        <f t="shared" si="25"/>
        <v/>
      </c>
      <c r="AR19" s="127"/>
      <c r="AS19" s="112"/>
      <c r="AT19" s="112"/>
      <c r="AU19" s="112"/>
      <c r="AV19" s="112"/>
      <c r="AW19" s="112"/>
      <c r="AX19" s="112"/>
      <c r="AY19" s="112"/>
      <c r="AZ19" s="112"/>
      <c r="BA19" s="112"/>
      <c r="BB19" s="124"/>
      <c r="BC19" s="124"/>
      <c r="BD19" s="207" t="str">
        <f t="shared" si="26"/>
        <v/>
      </c>
      <c r="BE19" s="112" t="str">
        <f t="shared" si="27"/>
        <v/>
      </c>
      <c r="BF19" s="112"/>
      <c r="BG19" s="112"/>
      <c r="BH19" s="112"/>
      <c r="BI19" s="112"/>
      <c r="BJ19" s="112"/>
      <c r="BL19" s="112"/>
      <c r="BM19" s="112"/>
      <c r="BN19" s="112"/>
      <c r="BO19" s="112"/>
      <c r="BP19" s="112"/>
      <c r="BQ19" s="112"/>
    </row>
    <row r="20" spans="1:69" s="119" customFormat="1" x14ac:dyDescent="0.2">
      <c r="A20" s="124"/>
      <c r="B20" s="207" t="str">
        <f t="shared" si="14"/>
        <v/>
      </c>
      <c r="C20" s="73"/>
      <c r="D20" s="112"/>
      <c r="E20" s="112"/>
      <c r="F20" s="112"/>
      <c r="G20" s="112"/>
      <c r="H20" s="112"/>
      <c r="I20" s="112"/>
      <c r="J20" s="131"/>
      <c r="K20" s="132"/>
      <c r="L20" s="207" t="str">
        <f t="shared" si="15"/>
        <v/>
      </c>
      <c r="M20" s="112"/>
      <c r="N20" s="112"/>
      <c r="O20" s="112"/>
      <c r="P20" s="112"/>
      <c r="Q20" s="112"/>
      <c r="R20" s="112"/>
      <c r="S20" s="112"/>
      <c r="T20" s="112"/>
      <c r="U20" s="112"/>
      <c r="V20" s="207" t="str">
        <f t="shared" si="16"/>
        <v/>
      </c>
      <c r="W20" s="112"/>
      <c r="X20" s="207" t="str">
        <f t="shared" si="17"/>
        <v/>
      </c>
      <c r="Y20" s="133"/>
      <c r="Z20" s="112"/>
      <c r="AA20" s="112"/>
      <c r="AB20" s="207" t="str">
        <f t="shared" si="18"/>
        <v/>
      </c>
      <c r="AC20" s="112"/>
      <c r="AD20" s="207" t="str">
        <f t="shared" si="19"/>
        <v/>
      </c>
      <c r="AE20" s="124"/>
      <c r="AF20" s="207" t="str">
        <f t="shared" si="20"/>
        <v/>
      </c>
      <c r="AG20" s="112"/>
      <c r="AH20" s="207" t="str">
        <f t="shared" si="21"/>
        <v/>
      </c>
      <c r="AI20" s="112"/>
      <c r="AJ20" s="207" t="str">
        <f t="shared" si="22"/>
        <v/>
      </c>
      <c r="AK20" s="112"/>
      <c r="AL20" s="207" t="str">
        <f t="shared" si="23"/>
        <v/>
      </c>
      <c r="AM20" s="112"/>
      <c r="AN20" s="207" t="str">
        <f t="shared" si="24"/>
        <v/>
      </c>
      <c r="AO20" s="134"/>
      <c r="AP20" s="127"/>
      <c r="AQ20" s="207" t="str">
        <f t="shared" si="25"/>
        <v/>
      </c>
      <c r="AR20" s="127"/>
      <c r="AS20" s="112"/>
      <c r="AT20" s="112"/>
      <c r="AU20" s="112"/>
      <c r="AV20" s="112"/>
      <c r="AW20" s="112"/>
      <c r="AX20" s="112"/>
      <c r="AY20" s="112"/>
      <c r="AZ20" s="112"/>
      <c r="BA20" s="112"/>
      <c r="BB20" s="124"/>
      <c r="BC20" s="124"/>
      <c r="BD20" s="207" t="str">
        <f t="shared" si="26"/>
        <v/>
      </c>
      <c r="BE20" s="112" t="str">
        <f t="shared" si="27"/>
        <v/>
      </c>
      <c r="BF20" s="112"/>
      <c r="BG20" s="112"/>
      <c r="BH20" s="112"/>
      <c r="BI20" s="112"/>
      <c r="BJ20" s="112"/>
      <c r="BL20" s="112"/>
      <c r="BM20" s="112"/>
      <c r="BN20" s="112"/>
      <c r="BO20" s="112"/>
      <c r="BP20" s="112"/>
      <c r="BQ20" s="112"/>
    </row>
    <row r="21" spans="1:69" s="119" customFormat="1" x14ac:dyDescent="0.2">
      <c r="A21" s="124"/>
      <c r="B21" s="207" t="str">
        <f t="shared" si="14"/>
        <v/>
      </c>
      <c r="C21" s="73"/>
      <c r="D21" s="112"/>
      <c r="E21" s="112"/>
      <c r="F21" s="112"/>
      <c r="G21" s="112"/>
      <c r="H21" s="112"/>
      <c r="I21" s="112"/>
      <c r="J21" s="131"/>
      <c r="K21" s="132"/>
      <c r="L21" s="207" t="str">
        <f t="shared" si="15"/>
        <v/>
      </c>
      <c r="M21" s="112"/>
      <c r="N21" s="112"/>
      <c r="O21" s="112"/>
      <c r="P21" s="112"/>
      <c r="Q21" s="112"/>
      <c r="R21" s="112"/>
      <c r="S21" s="112"/>
      <c r="T21" s="112"/>
      <c r="U21" s="112"/>
      <c r="V21" s="207" t="str">
        <f t="shared" si="16"/>
        <v/>
      </c>
      <c r="W21" s="112"/>
      <c r="X21" s="207" t="str">
        <f t="shared" si="17"/>
        <v/>
      </c>
      <c r="Y21" s="133"/>
      <c r="Z21" s="112"/>
      <c r="AA21" s="112"/>
      <c r="AB21" s="207" t="str">
        <f t="shared" si="18"/>
        <v/>
      </c>
      <c r="AC21" s="112"/>
      <c r="AD21" s="207" t="str">
        <f t="shared" si="19"/>
        <v/>
      </c>
      <c r="AE21" s="124"/>
      <c r="AF21" s="207" t="str">
        <f t="shared" si="20"/>
        <v/>
      </c>
      <c r="AG21" s="112"/>
      <c r="AH21" s="207" t="str">
        <f t="shared" si="21"/>
        <v/>
      </c>
      <c r="AI21" s="112"/>
      <c r="AJ21" s="207" t="str">
        <f t="shared" si="22"/>
        <v/>
      </c>
      <c r="AK21" s="112"/>
      <c r="AL21" s="207" t="str">
        <f t="shared" si="23"/>
        <v/>
      </c>
      <c r="AM21" s="112"/>
      <c r="AN21" s="207" t="str">
        <f t="shared" si="24"/>
        <v/>
      </c>
      <c r="AO21" s="134"/>
      <c r="AP21" s="127"/>
      <c r="AQ21" s="207" t="str">
        <f t="shared" si="25"/>
        <v/>
      </c>
      <c r="AR21" s="127"/>
      <c r="AS21" s="112"/>
      <c r="AT21" s="112"/>
      <c r="AU21" s="112"/>
      <c r="AV21" s="112"/>
      <c r="AW21" s="112"/>
      <c r="AX21" s="112"/>
      <c r="AY21" s="112"/>
      <c r="AZ21" s="112"/>
      <c r="BA21" s="112"/>
      <c r="BB21" s="124"/>
      <c r="BC21" s="124"/>
      <c r="BD21" s="207" t="str">
        <f t="shared" si="26"/>
        <v/>
      </c>
      <c r="BE21" s="112" t="str">
        <f t="shared" si="27"/>
        <v/>
      </c>
      <c r="BF21" s="112"/>
      <c r="BG21" s="112"/>
      <c r="BH21" s="112"/>
      <c r="BI21" s="112"/>
      <c r="BJ21" s="112"/>
      <c r="BL21" s="112"/>
      <c r="BM21" s="112"/>
      <c r="BN21" s="112"/>
      <c r="BO21" s="112"/>
      <c r="BP21" s="112"/>
      <c r="BQ21" s="112"/>
    </row>
    <row r="22" spans="1:69" s="119" customFormat="1" x14ac:dyDescent="0.2">
      <c r="A22" s="124"/>
      <c r="B22" s="207" t="str">
        <f t="shared" si="14"/>
        <v/>
      </c>
      <c r="C22" s="73"/>
      <c r="D22" s="112"/>
      <c r="E22" s="112"/>
      <c r="F22" s="112"/>
      <c r="G22" s="112"/>
      <c r="H22" s="112"/>
      <c r="I22" s="112"/>
      <c r="J22" s="131"/>
      <c r="K22" s="132"/>
      <c r="L22" s="207" t="str">
        <f t="shared" si="15"/>
        <v/>
      </c>
      <c r="M22" s="112"/>
      <c r="N22" s="112"/>
      <c r="O22" s="112"/>
      <c r="P22" s="112"/>
      <c r="Q22" s="112"/>
      <c r="R22" s="112"/>
      <c r="S22" s="112"/>
      <c r="T22" s="112"/>
      <c r="U22" s="112"/>
      <c r="V22" s="207" t="str">
        <f t="shared" si="16"/>
        <v/>
      </c>
      <c r="W22" s="112"/>
      <c r="X22" s="207" t="str">
        <f t="shared" si="17"/>
        <v/>
      </c>
      <c r="Y22" s="133"/>
      <c r="Z22" s="112"/>
      <c r="AA22" s="112"/>
      <c r="AB22" s="207" t="str">
        <f t="shared" si="18"/>
        <v/>
      </c>
      <c r="AC22" s="112"/>
      <c r="AD22" s="207" t="str">
        <f t="shared" si="19"/>
        <v/>
      </c>
      <c r="AE22" s="124"/>
      <c r="AF22" s="207" t="str">
        <f t="shared" si="20"/>
        <v/>
      </c>
      <c r="AG22" s="112"/>
      <c r="AH22" s="207" t="str">
        <f t="shared" si="21"/>
        <v/>
      </c>
      <c r="AI22" s="112"/>
      <c r="AJ22" s="207" t="str">
        <f t="shared" si="22"/>
        <v/>
      </c>
      <c r="AK22" s="112"/>
      <c r="AL22" s="207" t="str">
        <f t="shared" si="23"/>
        <v/>
      </c>
      <c r="AM22" s="112"/>
      <c r="AN22" s="207" t="str">
        <f t="shared" si="24"/>
        <v/>
      </c>
      <c r="AO22" s="134"/>
      <c r="AP22" s="127"/>
      <c r="AQ22" s="207" t="str">
        <f t="shared" si="25"/>
        <v/>
      </c>
      <c r="AR22" s="127"/>
      <c r="AS22" s="112"/>
      <c r="AT22" s="112"/>
      <c r="AU22" s="112"/>
      <c r="AV22" s="112"/>
      <c r="AW22" s="112"/>
      <c r="AX22" s="112"/>
      <c r="AY22" s="112"/>
      <c r="AZ22" s="112"/>
      <c r="BA22" s="112"/>
      <c r="BB22" s="124"/>
      <c r="BC22" s="124"/>
      <c r="BD22" s="207" t="str">
        <f t="shared" si="26"/>
        <v/>
      </c>
      <c r="BE22" s="112" t="str">
        <f t="shared" si="27"/>
        <v/>
      </c>
      <c r="BF22" s="112"/>
      <c r="BG22" s="112"/>
      <c r="BH22" s="112"/>
      <c r="BI22" s="112"/>
      <c r="BJ22" s="112"/>
      <c r="BL22" s="112"/>
      <c r="BM22" s="112"/>
      <c r="BN22" s="112"/>
      <c r="BO22" s="112"/>
      <c r="BP22" s="112"/>
      <c r="BQ22" s="112"/>
    </row>
    <row r="23" spans="1:69" s="119" customFormat="1" x14ac:dyDescent="0.2">
      <c r="A23" s="124"/>
      <c r="B23" s="207" t="str">
        <f t="shared" si="14"/>
        <v/>
      </c>
      <c r="C23" s="73"/>
      <c r="D23" s="112"/>
      <c r="E23" s="112"/>
      <c r="F23" s="112"/>
      <c r="G23" s="112"/>
      <c r="H23" s="112"/>
      <c r="I23" s="112"/>
      <c r="J23" s="131"/>
      <c r="K23" s="132"/>
      <c r="L23" s="207" t="str">
        <f t="shared" si="15"/>
        <v/>
      </c>
      <c r="M23" s="112"/>
      <c r="N23" s="112"/>
      <c r="O23" s="112"/>
      <c r="P23" s="112"/>
      <c r="Q23" s="112"/>
      <c r="R23" s="112"/>
      <c r="S23" s="112"/>
      <c r="T23" s="112"/>
      <c r="U23" s="112"/>
      <c r="V23" s="207" t="str">
        <f t="shared" si="16"/>
        <v/>
      </c>
      <c r="W23" s="112"/>
      <c r="X23" s="207" t="str">
        <f t="shared" si="17"/>
        <v/>
      </c>
      <c r="Y23" s="133"/>
      <c r="Z23" s="112"/>
      <c r="AA23" s="112"/>
      <c r="AB23" s="207" t="str">
        <f t="shared" si="18"/>
        <v/>
      </c>
      <c r="AC23" s="112"/>
      <c r="AD23" s="207" t="str">
        <f t="shared" si="19"/>
        <v/>
      </c>
      <c r="AE23" s="124"/>
      <c r="AF23" s="207" t="str">
        <f t="shared" si="20"/>
        <v/>
      </c>
      <c r="AG23" s="112"/>
      <c r="AH23" s="207" t="str">
        <f t="shared" si="21"/>
        <v/>
      </c>
      <c r="AI23" s="112"/>
      <c r="AJ23" s="207" t="str">
        <f t="shared" si="22"/>
        <v/>
      </c>
      <c r="AK23" s="112"/>
      <c r="AL23" s="207" t="str">
        <f t="shared" si="23"/>
        <v/>
      </c>
      <c r="AM23" s="112"/>
      <c r="AN23" s="207" t="str">
        <f t="shared" si="24"/>
        <v/>
      </c>
      <c r="AO23" s="134"/>
      <c r="AP23" s="127"/>
      <c r="AQ23" s="207" t="str">
        <f t="shared" si="25"/>
        <v/>
      </c>
      <c r="AR23" s="127"/>
      <c r="AS23" s="112"/>
      <c r="AT23" s="112"/>
      <c r="AU23" s="112"/>
      <c r="AV23" s="112"/>
      <c r="AW23" s="112"/>
      <c r="AX23" s="112"/>
      <c r="AY23" s="112"/>
      <c r="AZ23" s="112"/>
      <c r="BA23" s="112"/>
      <c r="BB23" s="124"/>
      <c r="BC23" s="124"/>
      <c r="BD23" s="207" t="str">
        <f t="shared" si="26"/>
        <v/>
      </c>
      <c r="BE23" s="112" t="str">
        <f t="shared" si="27"/>
        <v/>
      </c>
      <c r="BF23" s="112"/>
      <c r="BG23" s="112"/>
      <c r="BH23" s="112"/>
      <c r="BI23" s="112"/>
      <c r="BJ23" s="112"/>
      <c r="BL23" s="112"/>
      <c r="BM23" s="112"/>
      <c r="BN23" s="112"/>
      <c r="BO23" s="112"/>
      <c r="BP23" s="112"/>
      <c r="BQ23" s="112"/>
    </row>
    <row r="24" spans="1:69" s="119" customFormat="1" x14ac:dyDescent="0.2">
      <c r="A24" s="124"/>
      <c r="B24" s="207" t="str">
        <f t="shared" si="14"/>
        <v/>
      </c>
      <c r="C24" s="73"/>
      <c r="D24" s="112"/>
      <c r="E24" s="112"/>
      <c r="F24" s="112"/>
      <c r="G24" s="112"/>
      <c r="H24" s="112"/>
      <c r="I24" s="112"/>
      <c r="J24" s="131"/>
      <c r="K24" s="132"/>
      <c r="L24" s="207" t="str">
        <f t="shared" si="15"/>
        <v/>
      </c>
      <c r="M24" s="112"/>
      <c r="N24" s="112"/>
      <c r="O24" s="112"/>
      <c r="P24" s="112"/>
      <c r="Q24" s="112"/>
      <c r="R24" s="112"/>
      <c r="S24" s="112"/>
      <c r="T24" s="112"/>
      <c r="U24" s="112"/>
      <c r="V24" s="207" t="str">
        <f t="shared" si="16"/>
        <v/>
      </c>
      <c r="W24" s="112"/>
      <c r="X24" s="207" t="str">
        <f t="shared" si="17"/>
        <v/>
      </c>
      <c r="Y24" s="133"/>
      <c r="Z24" s="112"/>
      <c r="AA24" s="112"/>
      <c r="AB24" s="207" t="str">
        <f t="shared" si="18"/>
        <v/>
      </c>
      <c r="AC24" s="112"/>
      <c r="AD24" s="207" t="str">
        <f t="shared" si="19"/>
        <v/>
      </c>
      <c r="AE24" s="124"/>
      <c r="AF24" s="207" t="str">
        <f t="shared" si="20"/>
        <v/>
      </c>
      <c r="AG24" s="112"/>
      <c r="AH24" s="207" t="str">
        <f t="shared" si="21"/>
        <v/>
      </c>
      <c r="AI24" s="112"/>
      <c r="AJ24" s="207" t="str">
        <f t="shared" si="22"/>
        <v/>
      </c>
      <c r="AK24" s="112"/>
      <c r="AL24" s="207" t="str">
        <f t="shared" si="23"/>
        <v/>
      </c>
      <c r="AM24" s="112"/>
      <c r="AN24" s="207" t="str">
        <f t="shared" si="24"/>
        <v/>
      </c>
      <c r="AO24" s="134"/>
      <c r="AP24" s="127"/>
      <c r="AQ24" s="207" t="str">
        <f t="shared" si="25"/>
        <v/>
      </c>
      <c r="AR24" s="127"/>
      <c r="AS24" s="112"/>
      <c r="AT24" s="112"/>
      <c r="AU24" s="112"/>
      <c r="AV24" s="112"/>
      <c r="AW24" s="112"/>
      <c r="AX24" s="112"/>
      <c r="AY24" s="112"/>
      <c r="AZ24" s="112"/>
      <c r="BA24" s="112"/>
      <c r="BB24" s="124"/>
      <c r="BC24" s="124"/>
      <c r="BD24" s="207" t="str">
        <f t="shared" si="26"/>
        <v/>
      </c>
      <c r="BE24" s="112" t="str">
        <f t="shared" si="27"/>
        <v/>
      </c>
      <c r="BF24" s="112"/>
      <c r="BG24" s="112"/>
      <c r="BH24" s="112"/>
      <c r="BI24" s="112"/>
      <c r="BJ24" s="112"/>
      <c r="BL24" s="112"/>
      <c r="BM24" s="112"/>
      <c r="BN24" s="112"/>
      <c r="BO24" s="112"/>
      <c r="BP24" s="112"/>
      <c r="BQ24" s="112"/>
    </row>
    <row r="25" spans="1:69" s="119" customFormat="1" x14ac:dyDescent="0.2">
      <c r="A25" s="124"/>
      <c r="B25" s="207" t="str">
        <f t="shared" si="14"/>
        <v/>
      </c>
      <c r="C25" s="73"/>
      <c r="D25" s="112"/>
      <c r="E25" s="112"/>
      <c r="F25" s="112"/>
      <c r="G25" s="112"/>
      <c r="H25" s="112"/>
      <c r="I25" s="112"/>
      <c r="J25" s="131"/>
      <c r="K25" s="132"/>
      <c r="L25" s="207" t="str">
        <f t="shared" si="15"/>
        <v/>
      </c>
      <c r="M25" s="112"/>
      <c r="N25" s="112"/>
      <c r="O25" s="112"/>
      <c r="P25" s="112"/>
      <c r="Q25" s="112"/>
      <c r="R25" s="112"/>
      <c r="S25" s="112"/>
      <c r="T25" s="112"/>
      <c r="U25" s="112"/>
      <c r="V25" s="207" t="str">
        <f t="shared" si="16"/>
        <v/>
      </c>
      <c r="W25" s="112"/>
      <c r="X25" s="207" t="str">
        <f t="shared" si="17"/>
        <v/>
      </c>
      <c r="Y25" s="133"/>
      <c r="Z25" s="112"/>
      <c r="AA25" s="112"/>
      <c r="AB25" s="207" t="str">
        <f t="shared" si="18"/>
        <v/>
      </c>
      <c r="AC25" s="112"/>
      <c r="AD25" s="207" t="str">
        <f t="shared" si="19"/>
        <v/>
      </c>
      <c r="AE25" s="124"/>
      <c r="AF25" s="207" t="str">
        <f t="shared" si="20"/>
        <v/>
      </c>
      <c r="AG25" s="112"/>
      <c r="AH25" s="207" t="str">
        <f t="shared" si="21"/>
        <v/>
      </c>
      <c r="AI25" s="112"/>
      <c r="AJ25" s="207" t="str">
        <f t="shared" si="22"/>
        <v/>
      </c>
      <c r="AK25" s="112"/>
      <c r="AL25" s="207" t="str">
        <f t="shared" si="23"/>
        <v/>
      </c>
      <c r="AM25" s="112"/>
      <c r="AN25" s="207" t="str">
        <f t="shared" si="24"/>
        <v/>
      </c>
      <c r="AO25" s="134"/>
      <c r="AP25" s="127"/>
      <c r="AQ25" s="207" t="str">
        <f t="shared" si="25"/>
        <v/>
      </c>
      <c r="AR25" s="127"/>
      <c r="AS25" s="112"/>
      <c r="AT25" s="112"/>
      <c r="AU25" s="112"/>
      <c r="AV25" s="112"/>
      <c r="AW25" s="112"/>
      <c r="AX25" s="112"/>
      <c r="AY25" s="112"/>
      <c r="AZ25" s="112"/>
      <c r="BA25" s="112"/>
      <c r="BB25" s="124"/>
      <c r="BC25" s="124"/>
      <c r="BD25" s="207" t="str">
        <f t="shared" si="26"/>
        <v/>
      </c>
      <c r="BE25" s="112" t="str">
        <f t="shared" si="27"/>
        <v/>
      </c>
      <c r="BF25" s="112"/>
      <c r="BG25" s="112"/>
      <c r="BH25" s="112"/>
      <c r="BI25" s="112"/>
      <c r="BJ25" s="112"/>
      <c r="BL25" s="112"/>
      <c r="BM25" s="112"/>
      <c r="BN25" s="112"/>
      <c r="BO25" s="112"/>
      <c r="BP25" s="112"/>
      <c r="BQ25" s="112"/>
    </row>
    <row r="26" spans="1:69" s="119" customFormat="1" x14ac:dyDescent="0.2">
      <c r="A26" s="124"/>
      <c r="B26" s="207" t="str">
        <f t="shared" si="14"/>
        <v/>
      </c>
      <c r="C26" s="73"/>
      <c r="D26" s="112"/>
      <c r="E26" s="112"/>
      <c r="F26" s="112"/>
      <c r="G26" s="112"/>
      <c r="H26" s="112"/>
      <c r="I26" s="112"/>
      <c r="J26" s="131"/>
      <c r="K26" s="132"/>
      <c r="L26" s="207" t="str">
        <f t="shared" si="15"/>
        <v/>
      </c>
      <c r="M26" s="112"/>
      <c r="N26" s="112"/>
      <c r="O26" s="112"/>
      <c r="P26" s="112"/>
      <c r="Q26" s="112"/>
      <c r="R26" s="112"/>
      <c r="S26" s="112"/>
      <c r="T26" s="112"/>
      <c r="U26" s="112"/>
      <c r="V26" s="207" t="str">
        <f t="shared" si="16"/>
        <v/>
      </c>
      <c r="W26" s="112"/>
      <c r="X26" s="207" t="str">
        <f t="shared" si="17"/>
        <v/>
      </c>
      <c r="Y26" s="133"/>
      <c r="Z26" s="112"/>
      <c r="AA26" s="112"/>
      <c r="AB26" s="207" t="str">
        <f t="shared" si="18"/>
        <v/>
      </c>
      <c r="AC26" s="112"/>
      <c r="AD26" s="207" t="str">
        <f t="shared" si="19"/>
        <v/>
      </c>
      <c r="AE26" s="124"/>
      <c r="AF26" s="207" t="str">
        <f t="shared" si="20"/>
        <v/>
      </c>
      <c r="AG26" s="112"/>
      <c r="AH26" s="207" t="str">
        <f t="shared" si="21"/>
        <v/>
      </c>
      <c r="AI26" s="112"/>
      <c r="AJ26" s="207" t="str">
        <f t="shared" si="22"/>
        <v/>
      </c>
      <c r="AK26" s="112"/>
      <c r="AL26" s="207" t="str">
        <f t="shared" si="23"/>
        <v/>
      </c>
      <c r="AM26" s="112"/>
      <c r="AN26" s="207" t="str">
        <f t="shared" si="24"/>
        <v/>
      </c>
      <c r="AO26" s="134"/>
      <c r="AP26" s="127"/>
      <c r="AQ26" s="207" t="str">
        <f t="shared" si="25"/>
        <v/>
      </c>
      <c r="AR26" s="127"/>
      <c r="AS26" s="112"/>
      <c r="AT26" s="112"/>
      <c r="AU26" s="112"/>
      <c r="AV26" s="112"/>
      <c r="AW26" s="112"/>
      <c r="AX26" s="112"/>
      <c r="AY26" s="112"/>
      <c r="AZ26" s="112"/>
      <c r="BA26" s="112"/>
      <c r="BB26" s="124"/>
      <c r="BC26" s="124"/>
      <c r="BD26" s="207" t="str">
        <f t="shared" si="26"/>
        <v/>
      </c>
      <c r="BE26" s="112" t="str">
        <f t="shared" si="27"/>
        <v/>
      </c>
      <c r="BF26" s="112"/>
      <c r="BG26" s="112"/>
      <c r="BH26" s="112"/>
      <c r="BI26" s="112"/>
      <c r="BJ26" s="112"/>
      <c r="BL26" s="112"/>
      <c r="BM26" s="112"/>
      <c r="BN26" s="112"/>
      <c r="BO26" s="112"/>
      <c r="BP26" s="112"/>
      <c r="BQ26" s="112"/>
    </row>
    <row r="27" spans="1:69" s="119" customFormat="1" x14ac:dyDescent="0.2">
      <c r="A27" s="124"/>
      <c r="B27" s="207" t="str">
        <f t="shared" si="14"/>
        <v/>
      </c>
      <c r="C27" s="73"/>
      <c r="D27" s="112"/>
      <c r="E27" s="112"/>
      <c r="F27" s="112"/>
      <c r="G27" s="112"/>
      <c r="H27" s="112"/>
      <c r="I27" s="112"/>
      <c r="J27" s="131"/>
      <c r="K27" s="132"/>
      <c r="L27" s="207" t="str">
        <f t="shared" si="15"/>
        <v/>
      </c>
      <c r="M27" s="112"/>
      <c r="N27" s="112"/>
      <c r="O27" s="112"/>
      <c r="P27" s="112"/>
      <c r="Q27" s="112"/>
      <c r="R27" s="112"/>
      <c r="S27" s="112"/>
      <c r="T27" s="112"/>
      <c r="U27" s="112"/>
      <c r="V27" s="207" t="str">
        <f t="shared" si="16"/>
        <v/>
      </c>
      <c r="W27" s="112"/>
      <c r="X27" s="207" t="str">
        <f t="shared" si="17"/>
        <v/>
      </c>
      <c r="Y27" s="133"/>
      <c r="Z27" s="112"/>
      <c r="AA27" s="112"/>
      <c r="AB27" s="207" t="str">
        <f t="shared" si="18"/>
        <v/>
      </c>
      <c r="AC27" s="112"/>
      <c r="AD27" s="207" t="str">
        <f t="shared" si="19"/>
        <v/>
      </c>
      <c r="AE27" s="124"/>
      <c r="AF27" s="207" t="str">
        <f t="shared" si="20"/>
        <v/>
      </c>
      <c r="AG27" s="112"/>
      <c r="AH27" s="207" t="str">
        <f t="shared" si="21"/>
        <v/>
      </c>
      <c r="AI27" s="112"/>
      <c r="AJ27" s="207" t="str">
        <f t="shared" si="22"/>
        <v/>
      </c>
      <c r="AK27" s="112"/>
      <c r="AL27" s="207" t="str">
        <f t="shared" si="23"/>
        <v/>
      </c>
      <c r="AM27" s="112"/>
      <c r="AN27" s="207" t="str">
        <f t="shared" si="24"/>
        <v/>
      </c>
      <c r="AO27" s="134"/>
      <c r="AP27" s="127"/>
      <c r="AQ27" s="207" t="str">
        <f t="shared" si="25"/>
        <v/>
      </c>
      <c r="AR27" s="127"/>
      <c r="AS27" s="112"/>
      <c r="AT27" s="112"/>
      <c r="AU27" s="112"/>
      <c r="AV27" s="112"/>
      <c r="AW27" s="112"/>
      <c r="AX27" s="112"/>
      <c r="AY27" s="112"/>
      <c r="AZ27" s="112"/>
      <c r="BA27" s="112"/>
      <c r="BB27" s="124"/>
      <c r="BC27" s="124"/>
      <c r="BD27" s="207" t="str">
        <f t="shared" si="26"/>
        <v/>
      </c>
      <c r="BE27" s="112" t="str">
        <f t="shared" si="27"/>
        <v/>
      </c>
      <c r="BF27" s="112"/>
      <c r="BG27" s="112"/>
      <c r="BH27" s="112"/>
      <c r="BI27" s="112"/>
      <c r="BJ27" s="112"/>
      <c r="BL27" s="112"/>
      <c r="BM27" s="112"/>
      <c r="BN27" s="112"/>
      <c r="BO27" s="112"/>
      <c r="BP27" s="112"/>
      <c r="BQ27" s="112"/>
    </row>
    <row r="28" spans="1:69" s="119" customFormat="1" x14ac:dyDescent="0.2">
      <c r="A28" s="124"/>
      <c r="B28" s="207" t="str">
        <f t="shared" si="14"/>
        <v/>
      </c>
      <c r="C28" s="73"/>
      <c r="D28" s="112"/>
      <c r="E28" s="112"/>
      <c r="F28" s="112"/>
      <c r="G28" s="112"/>
      <c r="H28" s="112"/>
      <c r="I28" s="112"/>
      <c r="J28" s="131"/>
      <c r="K28" s="132"/>
      <c r="L28" s="207" t="str">
        <f t="shared" si="15"/>
        <v/>
      </c>
      <c r="M28" s="112"/>
      <c r="N28" s="112"/>
      <c r="O28" s="112"/>
      <c r="P28" s="112"/>
      <c r="Q28" s="112"/>
      <c r="R28" s="112"/>
      <c r="S28" s="112"/>
      <c r="T28" s="112"/>
      <c r="U28" s="112"/>
      <c r="V28" s="207" t="str">
        <f t="shared" si="16"/>
        <v/>
      </c>
      <c r="W28" s="112"/>
      <c r="X28" s="207" t="str">
        <f t="shared" si="17"/>
        <v/>
      </c>
      <c r="Y28" s="133"/>
      <c r="Z28" s="112"/>
      <c r="AA28" s="112"/>
      <c r="AB28" s="207" t="str">
        <f t="shared" si="18"/>
        <v/>
      </c>
      <c r="AC28" s="112"/>
      <c r="AD28" s="207" t="str">
        <f t="shared" si="19"/>
        <v/>
      </c>
      <c r="AE28" s="124"/>
      <c r="AF28" s="207" t="str">
        <f t="shared" si="20"/>
        <v/>
      </c>
      <c r="AG28" s="112"/>
      <c r="AH28" s="207" t="str">
        <f t="shared" si="21"/>
        <v/>
      </c>
      <c r="AI28" s="112"/>
      <c r="AJ28" s="207" t="str">
        <f t="shared" si="22"/>
        <v/>
      </c>
      <c r="AK28" s="112"/>
      <c r="AL28" s="207" t="str">
        <f t="shared" si="23"/>
        <v/>
      </c>
      <c r="AM28" s="112"/>
      <c r="AN28" s="207" t="str">
        <f t="shared" si="24"/>
        <v/>
      </c>
      <c r="AO28" s="134"/>
      <c r="AP28" s="127"/>
      <c r="AQ28" s="207" t="str">
        <f t="shared" si="25"/>
        <v/>
      </c>
      <c r="AR28" s="127"/>
      <c r="AS28" s="112"/>
      <c r="AT28" s="112"/>
      <c r="AU28" s="112"/>
      <c r="AV28" s="112"/>
      <c r="AW28" s="112"/>
      <c r="AX28" s="112"/>
      <c r="AY28" s="112"/>
      <c r="AZ28" s="112"/>
      <c r="BA28" s="112"/>
      <c r="BB28" s="124"/>
      <c r="BC28" s="124"/>
      <c r="BD28" s="207" t="str">
        <f t="shared" si="26"/>
        <v/>
      </c>
      <c r="BE28" s="112" t="str">
        <f t="shared" si="27"/>
        <v/>
      </c>
      <c r="BF28" s="112"/>
      <c r="BG28" s="112"/>
      <c r="BH28" s="112"/>
      <c r="BI28" s="112"/>
      <c r="BJ28" s="112"/>
      <c r="BL28" s="112"/>
      <c r="BM28" s="112"/>
      <c r="BN28" s="112"/>
      <c r="BO28" s="112"/>
      <c r="BP28" s="112"/>
      <c r="BQ28" s="112"/>
    </row>
    <row r="29" spans="1:69" s="119" customFormat="1" x14ac:dyDescent="0.2">
      <c r="A29" s="124"/>
      <c r="B29" s="207" t="str">
        <f t="shared" si="14"/>
        <v/>
      </c>
      <c r="C29" s="73"/>
      <c r="D29" s="112"/>
      <c r="E29" s="112"/>
      <c r="F29" s="112"/>
      <c r="G29" s="112"/>
      <c r="H29" s="112"/>
      <c r="I29" s="112"/>
      <c r="J29" s="131"/>
      <c r="K29" s="132"/>
      <c r="L29" s="207" t="str">
        <f t="shared" si="15"/>
        <v/>
      </c>
      <c r="M29" s="112"/>
      <c r="N29" s="112"/>
      <c r="O29" s="112"/>
      <c r="P29" s="112"/>
      <c r="Q29" s="112"/>
      <c r="R29" s="112"/>
      <c r="S29" s="112"/>
      <c r="T29" s="112"/>
      <c r="U29" s="112"/>
      <c r="V29" s="207" t="str">
        <f t="shared" si="16"/>
        <v/>
      </c>
      <c r="W29" s="112"/>
      <c r="X29" s="207" t="str">
        <f t="shared" si="17"/>
        <v/>
      </c>
      <c r="Y29" s="133"/>
      <c r="Z29" s="112"/>
      <c r="AA29" s="112"/>
      <c r="AB29" s="207" t="str">
        <f t="shared" si="18"/>
        <v/>
      </c>
      <c r="AC29" s="112"/>
      <c r="AD29" s="207" t="str">
        <f t="shared" si="19"/>
        <v/>
      </c>
      <c r="AE29" s="124"/>
      <c r="AF29" s="207" t="str">
        <f t="shared" si="20"/>
        <v/>
      </c>
      <c r="AG29" s="112"/>
      <c r="AH29" s="207" t="str">
        <f t="shared" si="21"/>
        <v/>
      </c>
      <c r="AI29" s="112"/>
      <c r="AJ29" s="207" t="str">
        <f t="shared" si="22"/>
        <v/>
      </c>
      <c r="AK29" s="112"/>
      <c r="AL29" s="207" t="str">
        <f t="shared" si="23"/>
        <v/>
      </c>
      <c r="AM29" s="112"/>
      <c r="AN29" s="207" t="str">
        <f t="shared" si="24"/>
        <v/>
      </c>
      <c r="AO29" s="134"/>
      <c r="AP29" s="127"/>
      <c r="AQ29" s="207" t="str">
        <f t="shared" si="25"/>
        <v/>
      </c>
      <c r="AR29" s="127"/>
      <c r="AS29" s="112"/>
      <c r="AT29" s="112"/>
      <c r="AU29" s="112"/>
      <c r="AV29" s="112"/>
      <c r="AW29" s="112"/>
      <c r="AX29" s="112"/>
      <c r="AY29" s="112"/>
      <c r="AZ29" s="112"/>
      <c r="BA29" s="112"/>
      <c r="BB29" s="124"/>
      <c r="BC29" s="124"/>
      <c r="BD29" s="207" t="str">
        <f t="shared" si="26"/>
        <v/>
      </c>
      <c r="BE29" s="112" t="str">
        <f t="shared" si="27"/>
        <v/>
      </c>
      <c r="BF29" s="112"/>
      <c r="BG29" s="112"/>
      <c r="BH29" s="112"/>
      <c r="BI29" s="112"/>
      <c r="BJ29" s="112"/>
      <c r="BL29" s="112"/>
      <c r="BM29" s="112"/>
      <c r="BN29" s="112"/>
      <c r="BO29" s="112"/>
      <c r="BP29" s="112"/>
      <c r="BQ29" s="112"/>
    </row>
    <row r="30" spans="1:69" s="119" customFormat="1" x14ac:dyDescent="0.2">
      <c r="A30" s="124"/>
      <c r="B30" s="207" t="str">
        <f t="shared" si="14"/>
        <v/>
      </c>
      <c r="C30" s="73"/>
      <c r="D30" s="112"/>
      <c r="E30" s="112"/>
      <c r="F30" s="112"/>
      <c r="G30" s="112"/>
      <c r="H30" s="112"/>
      <c r="I30" s="112"/>
      <c r="J30" s="131"/>
      <c r="K30" s="132"/>
      <c r="L30" s="207" t="str">
        <f t="shared" si="15"/>
        <v/>
      </c>
      <c r="M30" s="112"/>
      <c r="N30" s="112"/>
      <c r="O30" s="112"/>
      <c r="P30" s="112"/>
      <c r="Q30" s="112"/>
      <c r="R30" s="112"/>
      <c r="S30" s="112"/>
      <c r="T30" s="112"/>
      <c r="U30" s="112"/>
      <c r="V30" s="207" t="str">
        <f t="shared" si="16"/>
        <v/>
      </c>
      <c r="W30" s="112"/>
      <c r="X30" s="207" t="str">
        <f t="shared" si="17"/>
        <v/>
      </c>
      <c r="Y30" s="133"/>
      <c r="Z30" s="112"/>
      <c r="AA30" s="112"/>
      <c r="AB30" s="207" t="str">
        <f t="shared" si="18"/>
        <v/>
      </c>
      <c r="AC30" s="112"/>
      <c r="AD30" s="207" t="str">
        <f t="shared" si="19"/>
        <v/>
      </c>
      <c r="AE30" s="124"/>
      <c r="AF30" s="207" t="str">
        <f t="shared" si="20"/>
        <v/>
      </c>
      <c r="AG30" s="112"/>
      <c r="AH30" s="207" t="str">
        <f t="shared" si="21"/>
        <v/>
      </c>
      <c r="AI30" s="112"/>
      <c r="AJ30" s="207" t="str">
        <f t="shared" si="22"/>
        <v/>
      </c>
      <c r="AK30" s="112"/>
      <c r="AL30" s="207" t="str">
        <f t="shared" si="23"/>
        <v/>
      </c>
      <c r="AM30" s="112"/>
      <c r="AN30" s="207" t="str">
        <f t="shared" si="24"/>
        <v/>
      </c>
      <c r="AO30" s="134"/>
      <c r="AP30" s="127"/>
      <c r="AQ30" s="207" t="str">
        <f t="shared" si="25"/>
        <v/>
      </c>
      <c r="AR30" s="127"/>
      <c r="AS30" s="112"/>
      <c r="AT30" s="112"/>
      <c r="AU30" s="112"/>
      <c r="AV30" s="112"/>
      <c r="AW30" s="112"/>
      <c r="AX30" s="112"/>
      <c r="AY30" s="112"/>
      <c r="AZ30" s="112"/>
      <c r="BA30" s="112"/>
      <c r="BB30" s="124"/>
      <c r="BC30" s="124"/>
      <c r="BD30" s="207" t="str">
        <f t="shared" si="26"/>
        <v/>
      </c>
      <c r="BE30" s="112" t="str">
        <f t="shared" si="27"/>
        <v/>
      </c>
      <c r="BF30" s="112"/>
      <c r="BG30" s="112"/>
      <c r="BH30" s="112"/>
      <c r="BI30" s="112"/>
      <c r="BJ30" s="112"/>
      <c r="BL30" s="112"/>
      <c r="BM30" s="112"/>
      <c r="BN30" s="112"/>
      <c r="BO30" s="112"/>
      <c r="BP30" s="112"/>
      <c r="BQ30" s="112"/>
    </row>
    <row r="31" spans="1:69" s="119" customFormat="1" x14ac:dyDescent="0.2">
      <c r="A31" s="124"/>
      <c r="B31" s="207" t="str">
        <f t="shared" si="14"/>
        <v/>
      </c>
      <c r="C31" s="73"/>
      <c r="D31" s="112"/>
      <c r="E31" s="112"/>
      <c r="F31" s="112"/>
      <c r="G31" s="112"/>
      <c r="H31" s="112"/>
      <c r="I31" s="112"/>
      <c r="J31" s="131"/>
      <c r="K31" s="132"/>
      <c r="L31" s="207" t="str">
        <f t="shared" si="15"/>
        <v/>
      </c>
      <c r="M31" s="112"/>
      <c r="N31" s="112"/>
      <c r="O31" s="112"/>
      <c r="P31" s="112"/>
      <c r="Q31" s="112"/>
      <c r="R31" s="112"/>
      <c r="S31" s="112"/>
      <c r="T31" s="112"/>
      <c r="U31" s="112"/>
      <c r="V31" s="207" t="str">
        <f t="shared" si="16"/>
        <v/>
      </c>
      <c r="W31" s="112"/>
      <c r="X31" s="207" t="str">
        <f t="shared" si="17"/>
        <v/>
      </c>
      <c r="Y31" s="133"/>
      <c r="Z31" s="112"/>
      <c r="AA31" s="112"/>
      <c r="AB31" s="207" t="str">
        <f t="shared" si="18"/>
        <v/>
      </c>
      <c r="AC31" s="112"/>
      <c r="AD31" s="207" t="str">
        <f t="shared" si="19"/>
        <v/>
      </c>
      <c r="AE31" s="124"/>
      <c r="AF31" s="207" t="str">
        <f t="shared" si="20"/>
        <v/>
      </c>
      <c r="AG31" s="112"/>
      <c r="AH31" s="207" t="str">
        <f t="shared" si="21"/>
        <v/>
      </c>
      <c r="AI31" s="112"/>
      <c r="AJ31" s="207" t="str">
        <f t="shared" si="22"/>
        <v/>
      </c>
      <c r="AK31" s="112"/>
      <c r="AL31" s="207" t="str">
        <f t="shared" si="23"/>
        <v/>
      </c>
      <c r="AM31" s="112"/>
      <c r="AN31" s="207" t="str">
        <f t="shared" si="24"/>
        <v/>
      </c>
      <c r="AO31" s="134"/>
      <c r="AP31" s="127"/>
      <c r="AQ31" s="207" t="str">
        <f t="shared" si="25"/>
        <v/>
      </c>
      <c r="AR31" s="127"/>
      <c r="AS31" s="112"/>
      <c r="AT31" s="112"/>
      <c r="AU31" s="112"/>
      <c r="AV31" s="112"/>
      <c r="AW31" s="112"/>
      <c r="AX31" s="112"/>
      <c r="AY31" s="112"/>
      <c r="AZ31" s="112"/>
      <c r="BA31" s="112"/>
      <c r="BB31" s="124"/>
      <c r="BC31" s="124"/>
      <c r="BD31" s="207" t="str">
        <f t="shared" si="26"/>
        <v/>
      </c>
      <c r="BE31" s="112" t="str">
        <f t="shared" si="27"/>
        <v/>
      </c>
      <c r="BF31" s="112"/>
      <c r="BG31" s="112"/>
      <c r="BH31" s="112"/>
      <c r="BI31" s="112"/>
      <c r="BJ31" s="112"/>
      <c r="BL31" s="112"/>
      <c r="BM31" s="112"/>
      <c r="BN31" s="112"/>
      <c r="BO31" s="112"/>
      <c r="BP31" s="112"/>
      <c r="BQ31" s="112"/>
    </row>
    <row r="32" spans="1:69" s="119" customFormat="1" x14ac:dyDescent="0.2">
      <c r="A32" s="124"/>
      <c r="B32" s="207" t="str">
        <f t="shared" si="14"/>
        <v/>
      </c>
      <c r="C32" s="73"/>
      <c r="D32" s="112"/>
      <c r="E32" s="112"/>
      <c r="F32" s="112"/>
      <c r="G32" s="112"/>
      <c r="H32" s="112"/>
      <c r="I32" s="112"/>
      <c r="J32" s="131"/>
      <c r="K32" s="132"/>
      <c r="L32" s="207" t="str">
        <f t="shared" si="15"/>
        <v/>
      </c>
      <c r="M32" s="112"/>
      <c r="N32" s="112"/>
      <c r="O32" s="112"/>
      <c r="P32" s="112"/>
      <c r="Q32" s="112"/>
      <c r="R32" s="112"/>
      <c r="S32" s="112"/>
      <c r="T32" s="112"/>
      <c r="U32" s="112"/>
      <c r="V32" s="207" t="str">
        <f t="shared" si="16"/>
        <v/>
      </c>
      <c r="W32" s="112"/>
      <c r="X32" s="207" t="str">
        <f t="shared" si="17"/>
        <v/>
      </c>
      <c r="Y32" s="133"/>
      <c r="Z32" s="112"/>
      <c r="AA32" s="112"/>
      <c r="AB32" s="207" t="str">
        <f t="shared" si="18"/>
        <v/>
      </c>
      <c r="AC32" s="112"/>
      <c r="AD32" s="207" t="str">
        <f t="shared" si="19"/>
        <v/>
      </c>
      <c r="AE32" s="124"/>
      <c r="AF32" s="207" t="str">
        <f t="shared" si="20"/>
        <v/>
      </c>
      <c r="AG32" s="112"/>
      <c r="AH32" s="207" t="str">
        <f t="shared" si="21"/>
        <v/>
      </c>
      <c r="AI32" s="112"/>
      <c r="AJ32" s="207" t="str">
        <f t="shared" si="22"/>
        <v/>
      </c>
      <c r="AK32" s="112"/>
      <c r="AL32" s="207" t="str">
        <f t="shared" si="23"/>
        <v/>
      </c>
      <c r="AM32" s="112"/>
      <c r="AN32" s="207" t="str">
        <f t="shared" si="24"/>
        <v/>
      </c>
      <c r="AO32" s="134"/>
      <c r="AP32" s="127"/>
      <c r="AQ32" s="207" t="str">
        <f t="shared" si="25"/>
        <v/>
      </c>
      <c r="AR32" s="127"/>
      <c r="AS32" s="112"/>
      <c r="AT32" s="112"/>
      <c r="AU32" s="112"/>
      <c r="AV32" s="112"/>
      <c r="AW32" s="112"/>
      <c r="AX32" s="112"/>
      <c r="AY32" s="112"/>
      <c r="AZ32" s="112"/>
      <c r="BA32" s="112"/>
      <c r="BB32" s="124"/>
      <c r="BC32" s="124"/>
      <c r="BD32" s="207" t="str">
        <f t="shared" si="26"/>
        <v/>
      </c>
      <c r="BE32" s="112" t="str">
        <f t="shared" si="27"/>
        <v/>
      </c>
      <c r="BF32" s="112"/>
      <c r="BG32" s="112"/>
      <c r="BH32" s="112"/>
      <c r="BI32" s="112"/>
      <c r="BJ32" s="112"/>
      <c r="BL32" s="112"/>
      <c r="BM32" s="112"/>
      <c r="BN32" s="112"/>
      <c r="BO32" s="112"/>
      <c r="BP32" s="112"/>
      <c r="BQ32" s="112"/>
    </row>
    <row r="33" spans="1:69" s="119" customFormat="1" x14ac:dyDescent="0.2">
      <c r="A33" s="124"/>
      <c r="B33" s="207" t="str">
        <f t="shared" si="14"/>
        <v/>
      </c>
      <c r="C33" s="73"/>
      <c r="D33" s="112"/>
      <c r="E33" s="112"/>
      <c r="F33" s="112"/>
      <c r="G33" s="112"/>
      <c r="H33" s="112"/>
      <c r="I33" s="112"/>
      <c r="J33" s="131"/>
      <c r="K33" s="132"/>
      <c r="L33" s="207" t="str">
        <f t="shared" si="15"/>
        <v/>
      </c>
      <c r="M33" s="112"/>
      <c r="N33" s="112"/>
      <c r="O33" s="112"/>
      <c r="P33" s="112"/>
      <c r="Q33" s="112"/>
      <c r="R33" s="112"/>
      <c r="S33" s="112"/>
      <c r="T33" s="112"/>
      <c r="U33" s="112"/>
      <c r="V33" s="207" t="str">
        <f t="shared" si="16"/>
        <v/>
      </c>
      <c r="W33" s="112"/>
      <c r="X33" s="207" t="str">
        <f t="shared" si="17"/>
        <v/>
      </c>
      <c r="Y33" s="133"/>
      <c r="Z33" s="112"/>
      <c r="AA33" s="112"/>
      <c r="AB33" s="207" t="str">
        <f t="shared" si="18"/>
        <v/>
      </c>
      <c r="AC33" s="112"/>
      <c r="AD33" s="207" t="str">
        <f t="shared" si="19"/>
        <v/>
      </c>
      <c r="AE33" s="124"/>
      <c r="AF33" s="207" t="str">
        <f t="shared" si="20"/>
        <v/>
      </c>
      <c r="AG33" s="112"/>
      <c r="AH33" s="207" t="str">
        <f t="shared" si="21"/>
        <v/>
      </c>
      <c r="AI33" s="112"/>
      <c r="AJ33" s="207" t="str">
        <f t="shared" si="22"/>
        <v/>
      </c>
      <c r="AK33" s="112"/>
      <c r="AL33" s="207" t="str">
        <f t="shared" si="23"/>
        <v/>
      </c>
      <c r="AM33" s="112"/>
      <c r="AN33" s="207" t="str">
        <f t="shared" si="24"/>
        <v/>
      </c>
      <c r="AO33" s="134"/>
      <c r="AP33" s="127"/>
      <c r="AQ33" s="207" t="str">
        <f t="shared" si="25"/>
        <v/>
      </c>
      <c r="AR33" s="127"/>
      <c r="AS33" s="112"/>
      <c r="AT33" s="112"/>
      <c r="AU33" s="112"/>
      <c r="AV33" s="112"/>
      <c r="AW33" s="112"/>
      <c r="AX33" s="112"/>
      <c r="AY33" s="112"/>
      <c r="AZ33" s="112"/>
      <c r="BA33" s="112"/>
      <c r="BB33" s="124"/>
      <c r="BC33" s="124"/>
      <c r="BD33" s="207" t="str">
        <f t="shared" si="26"/>
        <v/>
      </c>
      <c r="BE33" s="112" t="str">
        <f t="shared" si="27"/>
        <v/>
      </c>
      <c r="BF33" s="112"/>
      <c r="BG33" s="112"/>
      <c r="BH33" s="112"/>
      <c r="BI33" s="112"/>
      <c r="BJ33" s="112"/>
      <c r="BL33" s="112"/>
      <c r="BM33" s="112"/>
      <c r="BN33" s="112"/>
      <c r="BO33" s="112"/>
      <c r="BP33" s="112"/>
      <c r="BQ33" s="112"/>
    </row>
    <row r="34" spans="1:69" s="119" customFormat="1" x14ac:dyDescent="0.2">
      <c r="A34" s="124"/>
      <c r="B34" s="207" t="str">
        <f t="shared" si="14"/>
        <v/>
      </c>
      <c r="C34" s="73"/>
      <c r="D34" s="112"/>
      <c r="E34" s="112"/>
      <c r="F34" s="112"/>
      <c r="G34" s="112"/>
      <c r="H34" s="112"/>
      <c r="I34" s="112"/>
      <c r="J34" s="131"/>
      <c r="K34" s="132"/>
      <c r="L34" s="207" t="str">
        <f t="shared" si="15"/>
        <v/>
      </c>
      <c r="M34" s="112"/>
      <c r="N34" s="112"/>
      <c r="O34" s="112"/>
      <c r="P34" s="112"/>
      <c r="Q34" s="112"/>
      <c r="R34" s="112"/>
      <c r="S34" s="112"/>
      <c r="T34" s="112"/>
      <c r="U34" s="112"/>
      <c r="V34" s="207" t="str">
        <f t="shared" si="16"/>
        <v/>
      </c>
      <c r="W34" s="112"/>
      <c r="X34" s="207" t="str">
        <f t="shared" si="17"/>
        <v/>
      </c>
      <c r="Y34" s="133"/>
      <c r="Z34" s="112"/>
      <c r="AA34" s="112"/>
      <c r="AB34" s="207" t="str">
        <f t="shared" si="18"/>
        <v/>
      </c>
      <c r="AC34" s="112"/>
      <c r="AD34" s="207" t="str">
        <f t="shared" si="19"/>
        <v/>
      </c>
      <c r="AE34" s="124"/>
      <c r="AF34" s="207" t="str">
        <f t="shared" si="20"/>
        <v/>
      </c>
      <c r="AG34" s="112"/>
      <c r="AH34" s="207" t="str">
        <f t="shared" si="21"/>
        <v/>
      </c>
      <c r="AI34" s="112"/>
      <c r="AJ34" s="207" t="str">
        <f t="shared" si="22"/>
        <v/>
      </c>
      <c r="AK34" s="112"/>
      <c r="AL34" s="207" t="str">
        <f t="shared" si="23"/>
        <v/>
      </c>
      <c r="AM34" s="112"/>
      <c r="AN34" s="207" t="str">
        <f t="shared" si="24"/>
        <v/>
      </c>
      <c r="AO34" s="134"/>
      <c r="AP34" s="127"/>
      <c r="AQ34" s="207" t="str">
        <f t="shared" si="25"/>
        <v/>
      </c>
      <c r="AR34" s="127"/>
      <c r="AS34" s="112"/>
      <c r="AT34" s="112"/>
      <c r="AU34" s="112"/>
      <c r="AV34" s="112"/>
      <c r="AW34" s="112"/>
      <c r="AX34" s="112"/>
      <c r="AY34" s="112"/>
      <c r="AZ34" s="112"/>
      <c r="BA34" s="112"/>
      <c r="BB34" s="124"/>
      <c r="BC34" s="124"/>
      <c r="BD34" s="207" t="str">
        <f t="shared" si="26"/>
        <v/>
      </c>
      <c r="BE34" s="112" t="str">
        <f t="shared" si="27"/>
        <v/>
      </c>
      <c r="BF34" s="112"/>
      <c r="BG34" s="112"/>
      <c r="BH34" s="112"/>
      <c r="BI34" s="112"/>
      <c r="BJ34" s="112"/>
      <c r="BL34" s="112"/>
      <c r="BM34" s="112"/>
      <c r="BN34" s="112"/>
      <c r="BO34" s="112"/>
      <c r="BP34" s="112"/>
      <c r="BQ34" s="112"/>
    </row>
    <row r="35" spans="1:69" s="119" customFormat="1" x14ac:dyDescent="0.2">
      <c r="A35" s="124"/>
      <c r="B35" s="207" t="str">
        <f t="shared" si="14"/>
        <v/>
      </c>
      <c r="C35" s="73"/>
      <c r="D35" s="112"/>
      <c r="E35" s="112"/>
      <c r="F35" s="112"/>
      <c r="G35" s="112"/>
      <c r="H35" s="112"/>
      <c r="I35" s="112"/>
      <c r="J35" s="131"/>
      <c r="K35" s="132"/>
      <c r="L35" s="207" t="str">
        <f t="shared" si="15"/>
        <v/>
      </c>
      <c r="M35" s="112"/>
      <c r="N35" s="112"/>
      <c r="O35" s="112"/>
      <c r="P35" s="112"/>
      <c r="Q35" s="112"/>
      <c r="R35" s="112"/>
      <c r="S35" s="112"/>
      <c r="T35" s="112"/>
      <c r="U35" s="112"/>
      <c r="V35" s="207" t="str">
        <f t="shared" si="16"/>
        <v/>
      </c>
      <c r="W35" s="112"/>
      <c r="X35" s="207" t="str">
        <f t="shared" si="17"/>
        <v/>
      </c>
      <c r="Y35" s="133"/>
      <c r="Z35" s="112"/>
      <c r="AA35" s="112"/>
      <c r="AB35" s="207" t="str">
        <f t="shared" si="18"/>
        <v/>
      </c>
      <c r="AC35" s="112"/>
      <c r="AD35" s="207" t="str">
        <f t="shared" si="19"/>
        <v/>
      </c>
      <c r="AE35" s="124"/>
      <c r="AF35" s="207" t="str">
        <f t="shared" si="20"/>
        <v/>
      </c>
      <c r="AG35" s="112"/>
      <c r="AH35" s="207" t="str">
        <f t="shared" si="21"/>
        <v/>
      </c>
      <c r="AI35" s="112"/>
      <c r="AJ35" s="207" t="str">
        <f t="shared" si="22"/>
        <v/>
      </c>
      <c r="AK35" s="112"/>
      <c r="AL35" s="207" t="str">
        <f t="shared" si="23"/>
        <v/>
      </c>
      <c r="AM35" s="112"/>
      <c r="AN35" s="207" t="str">
        <f t="shared" si="24"/>
        <v/>
      </c>
      <c r="AO35" s="134"/>
      <c r="AP35" s="127"/>
      <c r="AQ35" s="207" t="str">
        <f t="shared" si="25"/>
        <v/>
      </c>
      <c r="AR35" s="127"/>
      <c r="AS35" s="112"/>
      <c r="AT35" s="112"/>
      <c r="AU35" s="112"/>
      <c r="AV35" s="112"/>
      <c r="AW35" s="112"/>
      <c r="AX35" s="112"/>
      <c r="AY35" s="112"/>
      <c r="AZ35" s="112"/>
      <c r="BA35" s="112"/>
      <c r="BB35" s="124"/>
      <c r="BC35" s="124"/>
      <c r="BD35" s="207" t="str">
        <f t="shared" si="26"/>
        <v/>
      </c>
      <c r="BE35" s="112" t="str">
        <f t="shared" si="27"/>
        <v/>
      </c>
      <c r="BF35" s="112"/>
      <c r="BG35" s="112"/>
      <c r="BH35" s="112"/>
      <c r="BI35" s="112"/>
      <c r="BJ35" s="112"/>
      <c r="BL35" s="112"/>
      <c r="BM35" s="112"/>
      <c r="BN35" s="112"/>
      <c r="BO35" s="112"/>
      <c r="BP35" s="112"/>
      <c r="BQ35" s="112"/>
    </row>
    <row r="36" spans="1:69" s="119" customFormat="1" x14ac:dyDescent="0.2">
      <c r="A36" s="124"/>
      <c r="B36" s="207" t="str">
        <f t="shared" si="14"/>
        <v/>
      </c>
      <c r="C36" s="73"/>
      <c r="D36" s="112"/>
      <c r="E36" s="112"/>
      <c r="F36" s="112"/>
      <c r="G36" s="112"/>
      <c r="H36" s="112"/>
      <c r="I36" s="112"/>
      <c r="J36" s="131"/>
      <c r="K36" s="132"/>
      <c r="L36" s="207" t="str">
        <f t="shared" si="15"/>
        <v/>
      </c>
      <c r="M36" s="112"/>
      <c r="N36" s="112"/>
      <c r="O36" s="112"/>
      <c r="P36" s="112"/>
      <c r="Q36" s="112"/>
      <c r="R36" s="112"/>
      <c r="S36" s="112"/>
      <c r="T36" s="112"/>
      <c r="U36" s="112"/>
      <c r="V36" s="207" t="str">
        <f t="shared" si="16"/>
        <v/>
      </c>
      <c r="W36" s="112"/>
      <c r="X36" s="207" t="str">
        <f t="shared" si="17"/>
        <v/>
      </c>
      <c r="Y36" s="133"/>
      <c r="Z36" s="112"/>
      <c r="AA36" s="112"/>
      <c r="AB36" s="207" t="str">
        <f t="shared" si="18"/>
        <v/>
      </c>
      <c r="AC36" s="112"/>
      <c r="AD36" s="207" t="str">
        <f t="shared" si="19"/>
        <v/>
      </c>
      <c r="AE36" s="124"/>
      <c r="AF36" s="207" t="str">
        <f t="shared" si="20"/>
        <v/>
      </c>
      <c r="AG36" s="112"/>
      <c r="AH36" s="207" t="str">
        <f t="shared" si="21"/>
        <v/>
      </c>
      <c r="AI36" s="112"/>
      <c r="AJ36" s="207" t="str">
        <f t="shared" si="22"/>
        <v/>
      </c>
      <c r="AK36" s="112"/>
      <c r="AL36" s="207" t="str">
        <f t="shared" si="23"/>
        <v/>
      </c>
      <c r="AM36" s="112"/>
      <c r="AN36" s="207" t="str">
        <f t="shared" si="24"/>
        <v/>
      </c>
      <c r="AO36" s="134"/>
      <c r="AP36" s="127"/>
      <c r="AQ36" s="207" t="str">
        <f t="shared" si="25"/>
        <v/>
      </c>
      <c r="AR36" s="127"/>
      <c r="AS36" s="112"/>
      <c r="AT36" s="112"/>
      <c r="AU36" s="112"/>
      <c r="AV36" s="112"/>
      <c r="AW36" s="112"/>
      <c r="AX36" s="112"/>
      <c r="AY36" s="112"/>
      <c r="AZ36" s="112"/>
      <c r="BA36" s="112"/>
      <c r="BB36" s="124"/>
      <c r="BC36" s="124"/>
      <c r="BD36" s="207" t="str">
        <f t="shared" si="26"/>
        <v/>
      </c>
      <c r="BE36" s="112" t="str">
        <f t="shared" si="27"/>
        <v/>
      </c>
      <c r="BF36" s="112"/>
      <c r="BG36" s="112"/>
      <c r="BH36" s="112"/>
      <c r="BI36" s="112"/>
      <c r="BJ36" s="112"/>
      <c r="BL36" s="112"/>
      <c r="BM36" s="112"/>
      <c r="BN36" s="112"/>
      <c r="BO36" s="112"/>
      <c r="BP36" s="112"/>
      <c r="BQ36" s="112"/>
    </row>
    <row r="37" spans="1:69" s="119" customFormat="1" x14ac:dyDescent="0.2">
      <c r="A37" s="124"/>
      <c r="B37" s="207" t="str">
        <f t="shared" si="14"/>
        <v/>
      </c>
      <c r="C37" s="73"/>
      <c r="D37" s="112"/>
      <c r="E37" s="112"/>
      <c r="F37" s="112"/>
      <c r="G37" s="112"/>
      <c r="H37" s="112"/>
      <c r="I37" s="112"/>
      <c r="J37" s="131"/>
      <c r="K37" s="132"/>
      <c r="L37" s="207" t="str">
        <f t="shared" si="15"/>
        <v/>
      </c>
      <c r="M37" s="112"/>
      <c r="N37" s="112"/>
      <c r="O37" s="112"/>
      <c r="P37" s="112"/>
      <c r="Q37" s="112"/>
      <c r="R37" s="112"/>
      <c r="S37" s="112"/>
      <c r="T37" s="112"/>
      <c r="U37" s="112"/>
      <c r="V37" s="207" t="str">
        <f t="shared" si="16"/>
        <v/>
      </c>
      <c r="W37" s="112"/>
      <c r="X37" s="207" t="str">
        <f t="shared" si="17"/>
        <v/>
      </c>
      <c r="Y37" s="133"/>
      <c r="Z37" s="112"/>
      <c r="AA37" s="112"/>
      <c r="AB37" s="207" t="str">
        <f t="shared" si="18"/>
        <v/>
      </c>
      <c r="AC37" s="112"/>
      <c r="AD37" s="207" t="str">
        <f t="shared" si="19"/>
        <v/>
      </c>
      <c r="AE37" s="124"/>
      <c r="AF37" s="207" t="str">
        <f t="shared" si="20"/>
        <v/>
      </c>
      <c r="AG37" s="112"/>
      <c r="AH37" s="207" t="str">
        <f t="shared" si="21"/>
        <v/>
      </c>
      <c r="AI37" s="112"/>
      <c r="AJ37" s="207" t="str">
        <f t="shared" si="22"/>
        <v/>
      </c>
      <c r="AK37" s="112"/>
      <c r="AL37" s="207" t="str">
        <f t="shared" si="23"/>
        <v/>
      </c>
      <c r="AM37" s="112"/>
      <c r="AN37" s="207" t="str">
        <f t="shared" si="24"/>
        <v/>
      </c>
      <c r="AO37" s="134"/>
      <c r="AP37" s="127"/>
      <c r="AQ37" s="207" t="str">
        <f t="shared" si="25"/>
        <v/>
      </c>
      <c r="AR37" s="127"/>
      <c r="AS37" s="112"/>
      <c r="AT37" s="112"/>
      <c r="AU37" s="112"/>
      <c r="AV37" s="112"/>
      <c r="AW37" s="112"/>
      <c r="AX37" s="112"/>
      <c r="AY37" s="112"/>
      <c r="AZ37" s="112"/>
      <c r="BA37" s="112"/>
      <c r="BB37" s="124"/>
      <c r="BC37" s="124"/>
      <c r="BD37" s="207" t="str">
        <f t="shared" si="26"/>
        <v/>
      </c>
      <c r="BE37" s="112" t="str">
        <f t="shared" si="27"/>
        <v/>
      </c>
      <c r="BF37" s="112"/>
      <c r="BG37" s="112"/>
      <c r="BH37" s="112"/>
      <c r="BI37" s="112"/>
      <c r="BJ37" s="112"/>
      <c r="BL37" s="112"/>
      <c r="BM37" s="112"/>
      <c r="BN37" s="112"/>
      <c r="BO37" s="112"/>
      <c r="BP37" s="112"/>
      <c r="BQ37" s="112"/>
    </row>
    <row r="38" spans="1:69" s="119" customFormat="1" x14ac:dyDescent="0.2">
      <c r="A38" s="124"/>
      <c r="B38" s="207" t="str">
        <f t="shared" si="14"/>
        <v/>
      </c>
      <c r="C38" s="73"/>
      <c r="D38" s="112"/>
      <c r="E38" s="112"/>
      <c r="F38" s="112"/>
      <c r="G38" s="112"/>
      <c r="H38" s="112"/>
      <c r="I38" s="112"/>
      <c r="J38" s="131"/>
      <c r="K38" s="132"/>
      <c r="L38" s="207" t="str">
        <f t="shared" si="15"/>
        <v/>
      </c>
      <c r="M38" s="112"/>
      <c r="N38" s="112"/>
      <c r="O38" s="112"/>
      <c r="P38" s="112"/>
      <c r="Q38" s="112"/>
      <c r="R38" s="112"/>
      <c r="S38" s="112"/>
      <c r="T38" s="112"/>
      <c r="U38" s="112"/>
      <c r="V38" s="207" t="str">
        <f t="shared" si="16"/>
        <v/>
      </c>
      <c r="W38" s="112"/>
      <c r="X38" s="207" t="str">
        <f t="shared" si="17"/>
        <v/>
      </c>
      <c r="Y38" s="133"/>
      <c r="Z38" s="112"/>
      <c r="AA38" s="112"/>
      <c r="AB38" s="207" t="str">
        <f t="shared" si="18"/>
        <v/>
      </c>
      <c r="AC38" s="112"/>
      <c r="AD38" s="207" t="str">
        <f t="shared" si="19"/>
        <v/>
      </c>
      <c r="AE38" s="124"/>
      <c r="AF38" s="207" t="str">
        <f t="shared" si="20"/>
        <v/>
      </c>
      <c r="AG38" s="112"/>
      <c r="AH38" s="207" t="str">
        <f t="shared" si="21"/>
        <v/>
      </c>
      <c r="AI38" s="112"/>
      <c r="AJ38" s="207" t="str">
        <f t="shared" si="22"/>
        <v/>
      </c>
      <c r="AK38" s="112"/>
      <c r="AL38" s="207" t="str">
        <f t="shared" si="23"/>
        <v/>
      </c>
      <c r="AM38" s="112"/>
      <c r="AN38" s="207" t="str">
        <f t="shared" si="24"/>
        <v/>
      </c>
      <c r="AO38" s="134"/>
      <c r="AP38" s="127"/>
      <c r="AQ38" s="207" t="str">
        <f t="shared" si="25"/>
        <v/>
      </c>
      <c r="AR38" s="127"/>
      <c r="AS38" s="112"/>
      <c r="AT38" s="112"/>
      <c r="AU38" s="112"/>
      <c r="AV38" s="112"/>
      <c r="AW38" s="112"/>
      <c r="AX38" s="112"/>
      <c r="AY38" s="112"/>
      <c r="AZ38" s="112"/>
      <c r="BA38" s="112"/>
      <c r="BB38" s="124"/>
      <c r="BC38" s="124"/>
      <c r="BD38" s="207" t="str">
        <f t="shared" si="26"/>
        <v/>
      </c>
      <c r="BE38" s="112" t="str">
        <f t="shared" si="27"/>
        <v/>
      </c>
      <c r="BF38" s="112"/>
      <c r="BG38" s="112"/>
      <c r="BH38" s="112"/>
      <c r="BI38" s="112"/>
      <c r="BJ38" s="112"/>
      <c r="BL38" s="112"/>
      <c r="BM38" s="112"/>
      <c r="BN38" s="112"/>
      <c r="BO38" s="112"/>
      <c r="BP38" s="112"/>
      <c r="BQ38" s="112"/>
    </row>
    <row r="39" spans="1:69" s="119" customFormat="1" x14ac:dyDescent="0.2">
      <c r="A39" s="124"/>
      <c r="B39" s="207" t="str">
        <f t="shared" si="14"/>
        <v/>
      </c>
      <c r="C39" s="73"/>
      <c r="D39" s="112"/>
      <c r="E39" s="112"/>
      <c r="F39" s="112"/>
      <c r="G39" s="112"/>
      <c r="H39" s="112"/>
      <c r="I39" s="112"/>
      <c r="J39" s="131"/>
      <c r="K39" s="132"/>
      <c r="L39" s="207" t="str">
        <f t="shared" si="15"/>
        <v/>
      </c>
      <c r="M39" s="112"/>
      <c r="N39" s="112"/>
      <c r="O39" s="112"/>
      <c r="P39" s="112"/>
      <c r="Q39" s="112"/>
      <c r="R39" s="112"/>
      <c r="S39" s="112"/>
      <c r="T39" s="112"/>
      <c r="U39" s="112"/>
      <c r="V39" s="207" t="str">
        <f t="shared" si="16"/>
        <v/>
      </c>
      <c r="W39" s="112"/>
      <c r="X39" s="207" t="str">
        <f t="shared" si="17"/>
        <v/>
      </c>
      <c r="Y39" s="133"/>
      <c r="Z39" s="112"/>
      <c r="AA39" s="112"/>
      <c r="AB39" s="207" t="str">
        <f t="shared" si="18"/>
        <v/>
      </c>
      <c r="AC39" s="112"/>
      <c r="AD39" s="207" t="str">
        <f t="shared" si="19"/>
        <v/>
      </c>
      <c r="AE39" s="124"/>
      <c r="AF39" s="207" t="str">
        <f t="shared" si="20"/>
        <v/>
      </c>
      <c r="AG39" s="112"/>
      <c r="AH39" s="207" t="str">
        <f t="shared" si="21"/>
        <v/>
      </c>
      <c r="AI39" s="112"/>
      <c r="AJ39" s="207" t="str">
        <f t="shared" si="22"/>
        <v/>
      </c>
      <c r="AK39" s="112"/>
      <c r="AL39" s="207" t="str">
        <f t="shared" si="23"/>
        <v/>
      </c>
      <c r="AM39" s="112"/>
      <c r="AN39" s="207" t="str">
        <f t="shared" si="24"/>
        <v/>
      </c>
      <c r="AO39" s="134"/>
      <c r="AP39" s="127"/>
      <c r="AQ39" s="207" t="str">
        <f t="shared" si="25"/>
        <v/>
      </c>
      <c r="AR39" s="127"/>
      <c r="AS39" s="112"/>
      <c r="AT39" s="112"/>
      <c r="AU39" s="112"/>
      <c r="AV39" s="112"/>
      <c r="AW39" s="112"/>
      <c r="AX39" s="112"/>
      <c r="AY39" s="112"/>
      <c r="AZ39" s="112"/>
      <c r="BA39" s="112"/>
      <c r="BB39" s="124"/>
      <c r="BC39" s="124"/>
      <c r="BD39" s="207" t="str">
        <f t="shared" si="26"/>
        <v/>
      </c>
      <c r="BE39" s="112" t="str">
        <f t="shared" si="27"/>
        <v/>
      </c>
      <c r="BF39" s="112"/>
      <c r="BG39" s="112"/>
      <c r="BH39" s="112"/>
      <c r="BI39" s="112"/>
      <c r="BJ39" s="112"/>
      <c r="BL39" s="112"/>
      <c r="BM39" s="112"/>
      <c r="BN39" s="112"/>
      <c r="BO39" s="112"/>
      <c r="BP39" s="112"/>
      <c r="BQ39" s="112"/>
    </row>
    <row r="40" spans="1:69" s="119" customFormat="1" x14ac:dyDescent="0.2">
      <c r="A40" s="124"/>
      <c r="B40" s="207" t="str">
        <f t="shared" si="14"/>
        <v/>
      </c>
      <c r="C40" s="73"/>
      <c r="D40" s="112"/>
      <c r="E40" s="112"/>
      <c r="F40" s="112"/>
      <c r="G40" s="112"/>
      <c r="H40" s="112"/>
      <c r="I40" s="112"/>
      <c r="J40" s="131"/>
      <c r="K40" s="132"/>
      <c r="L40" s="207" t="str">
        <f t="shared" si="15"/>
        <v/>
      </c>
      <c r="M40" s="112"/>
      <c r="N40" s="112"/>
      <c r="O40" s="112"/>
      <c r="P40" s="112"/>
      <c r="Q40" s="112"/>
      <c r="R40" s="112"/>
      <c r="S40" s="112"/>
      <c r="T40" s="112"/>
      <c r="U40" s="112"/>
      <c r="V40" s="207" t="str">
        <f t="shared" si="16"/>
        <v/>
      </c>
      <c r="W40" s="112"/>
      <c r="X40" s="207" t="str">
        <f t="shared" si="17"/>
        <v/>
      </c>
      <c r="Y40" s="133"/>
      <c r="Z40" s="112"/>
      <c r="AA40" s="112"/>
      <c r="AB40" s="207" t="str">
        <f t="shared" si="18"/>
        <v/>
      </c>
      <c r="AC40" s="112"/>
      <c r="AD40" s="207" t="str">
        <f t="shared" si="19"/>
        <v/>
      </c>
      <c r="AE40" s="124"/>
      <c r="AF40" s="207" t="str">
        <f t="shared" si="20"/>
        <v/>
      </c>
      <c r="AG40" s="112"/>
      <c r="AH40" s="207" t="str">
        <f t="shared" si="21"/>
        <v/>
      </c>
      <c r="AI40" s="112"/>
      <c r="AJ40" s="207" t="str">
        <f t="shared" si="22"/>
        <v/>
      </c>
      <c r="AK40" s="112"/>
      <c r="AL40" s="207" t="str">
        <f t="shared" si="23"/>
        <v/>
      </c>
      <c r="AM40" s="112"/>
      <c r="AN40" s="207" t="str">
        <f t="shared" si="24"/>
        <v/>
      </c>
      <c r="AO40" s="134"/>
      <c r="AP40" s="127"/>
      <c r="AQ40" s="207" t="str">
        <f t="shared" si="25"/>
        <v/>
      </c>
      <c r="AR40" s="127"/>
      <c r="AS40" s="112"/>
      <c r="AT40" s="112"/>
      <c r="AU40" s="112"/>
      <c r="AV40" s="112"/>
      <c r="AW40" s="112"/>
      <c r="AX40" s="112"/>
      <c r="AY40" s="112"/>
      <c r="AZ40" s="112"/>
      <c r="BA40" s="112"/>
      <c r="BB40" s="124"/>
      <c r="BC40" s="124"/>
      <c r="BD40" s="207" t="str">
        <f t="shared" si="26"/>
        <v/>
      </c>
      <c r="BE40" s="112" t="str">
        <f t="shared" si="27"/>
        <v/>
      </c>
      <c r="BF40" s="112"/>
      <c r="BG40" s="112"/>
      <c r="BH40" s="112"/>
      <c r="BI40" s="112"/>
      <c r="BJ40" s="112"/>
      <c r="BL40" s="112"/>
      <c r="BM40" s="112"/>
      <c r="BN40" s="112"/>
      <c r="BO40" s="112"/>
      <c r="BP40" s="112"/>
      <c r="BQ40" s="112"/>
    </row>
    <row r="41" spans="1:69" s="119" customFormat="1" x14ac:dyDescent="0.2">
      <c r="A41" s="124"/>
      <c r="B41" s="207" t="str">
        <f t="shared" si="14"/>
        <v/>
      </c>
      <c r="C41" s="73"/>
      <c r="D41" s="112"/>
      <c r="E41" s="112"/>
      <c r="F41" s="112"/>
      <c r="G41" s="112"/>
      <c r="H41" s="112"/>
      <c r="I41" s="112"/>
      <c r="J41" s="131"/>
      <c r="K41" s="132"/>
      <c r="L41" s="207" t="str">
        <f t="shared" si="15"/>
        <v/>
      </c>
      <c r="M41" s="112"/>
      <c r="N41" s="112"/>
      <c r="O41" s="112"/>
      <c r="P41" s="112"/>
      <c r="Q41" s="112"/>
      <c r="R41" s="112"/>
      <c r="S41" s="112"/>
      <c r="T41" s="112"/>
      <c r="U41" s="112"/>
      <c r="V41" s="207" t="str">
        <f t="shared" si="16"/>
        <v/>
      </c>
      <c r="W41" s="112"/>
      <c r="X41" s="207" t="str">
        <f t="shared" si="17"/>
        <v/>
      </c>
      <c r="Y41" s="133"/>
      <c r="Z41" s="112"/>
      <c r="AA41" s="112"/>
      <c r="AB41" s="207" t="str">
        <f t="shared" si="18"/>
        <v/>
      </c>
      <c r="AC41" s="112"/>
      <c r="AD41" s="207" t="str">
        <f t="shared" si="19"/>
        <v/>
      </c>
      <c r="AE41" s="124"/>
      <c r="AF41" s="207" t="str">
        <f t="shared" si="20"/>
        <v/>
      </c>
      <c r="AG41" s="112"/>
      <c r="AH41" s="207" t="str">
        <f t="shared" si="21"/>
        <v/>
      </c>
      <c r="AI41" s="112"/>
      <c r="AJ41" s="207" t="str">
        <f t="shared" si="22"/>
        <v/>
      </c>
      <c r="AK41" s="112"/>
      <c r="AL41" s="207" t="str">
        <f t="shared" si="23"/>
        <v/>
      </c>
      <c r="AM41" s="112"/>
      <c r="AN41" s="207" t="str">
        <f t="shared" si="24"/>
        <v/>
      </c>
      <c r="AO41" s="134"/>
      <c r="AP41" s="127"/>
      <c r="AQ41" s="207" t="str">
        <f t="shared" si="25"/>
        <v/>
      </c>
      <c r="AR41" s="127"/>
      <c r="AS41" s="112"/>
      <c r="AT41" s="112"/>
      <c r="AU41" s="112"/>
      <c r="AV41" s="112"/>
      <c r="AW41" s="112"/>
      <c r="AX41" s="112"/>
      <c r="AY41" s="112"/>
      <c r="AZ41" s="112"/>
      <c r="BA41" s="112"/>
      <c r="BB41" s="124"/>
      <c r="BC41" s="124"/>
      <c r="BD41" s="207" t="str">
        <f t="shared" si="26"/>
        <v/>
      </c>
      <c r="BE41" s="112" t="str">
        <f t="shared" si="27"/>
        <v/>
      </c>
      <c r="BF41" s="112"/>
      <c r="BG41" s="112"/>
      <c r="BH41" s="112"/>
      <c r="BI41" s="112"/>
      <c r="BJ41" s="112"/>
      <c r="BL41" s="112"/>
      <c r="BM41" s="112"/>
      <c r="BN41" s="112"/>
      <c r="BO41" s="112"/>
      <c r="BP41" s="112"/>
      <c r="BQ41" s="112"/>
    </row>
    <row r="42" spans="1:69" s="119" customFormat="1" x14ac:dyDescent="0.2">
      <c r="A42" s="124"/>
      <c r="B42" s="207" t="str">
        <f t="shared" si="14"/>
        <v/>
      </c>
      <c r="C42" s="73"/>
      <c r="D42" s="112"/>
      <c r="E42" s="112"/>
      <c r="F42" s="112"/>
      <c r="G42" s="112"/>
      <c r="H42" s="112"/>
      <c r="I42" s="112"/>
      <c r="J42" s="131"/>
      <c r="K42" s="132"/>
      <c r="L42" s="207" t="str">
        <f t="shared" si="15"/>
        <v/>
      </c>
      <c r="M42" s="112"/>
      <c r="N42" s="112"/>
      <c r="O42" s="112"/>
      <c r="P42" s="112"/>
      <c r="Q42" s="112"/>
      <c r="R42" s="112"/>
      <c r="S42" s="112"/>
      <c r="T42" s="112"/>
      <c r="U42" s="112"/>
      <c r="V42" s="207" t="str">
        <f t="shared" si="16"/>
        <v/>
      </c>
      <c r="W42" s="112"/>
      <c r="X42" s="207" t="str">
        <f t="shared" si="17"/>
        <v/>
      </c>
      <c r="Y42" s="133"/>
      <c r="Z42" s="112"/>
      <c r="AA42" s="112"/>
      <c r="AB42" s="207" t="str">
        <f t="shared" si="18"/>
        <v/>
      </c>
      <c r="AC42" s="112"/>
      <c r="AD42" s="207" t="str">
        <f t="shared" si="19"/>
        <v/>
      </c>
      <c r="AE42" s="124"/>
      <c r="AF42" s="207" t="str">
        <f t="shared" si="20"/>
        <v/>
      </c>
      <c r="AG42" s="112"/>
      <c r="AH42" s="207" t="str">
        <f t="shared" si="21"/>
        <v/>
      </c>
      <c r="AI42" s="112"/>
      <c r="AJ42" s="207" t="str">
        <f t="shared" si="22"/>
        <v/>
      </c>
      <c r="AK42" s="112"/>
      <c r="AL42" s="207" t="str">
        <f t="shared" si="23"/>
        <v/>
      </c>
      <c r="AM42" s="112"/>
      <c r="AN42" s="207" t="str">
        <f t="shared" si="24"/>
        <v/>
      </c>
      <c r="AO42" s="134"/>
      <c r="AP42" s="127"/>
      <c r="AQ42" s="207" t="str">
        <f t="shared" si="25"/>
        <v/>
      </c>
      <c r="AR42" s="127"/>
      <c r="AS42" s="112"/>
      <c r="AT42" s="112"/>
      <c r="AU42" s="112"/>
      <c r="AV42" s="112"/>
      <c r="AW42" s="112"/>
      <c r="AX42" s="112"/>
      <c r="AY42" s="112"/>
      <c r="AZ42" s="112"/>
      <c r="BA42" s="112"/>
      <c r="BB42" s="124"/>
      <c r="BC42" s="124"/>
      <c r="BD42" s="207" t="str">
        <f t="shared" si="26"/>
        <v/>
      </c>
      <c r="BE42" s="112" t="str">
        <f t="shared" si="27"/>
        <v/>
      </c>
      <c r="BF42" s="112"/>
      <c r="BG42" s="112"/>
      <c r="BH42" s="112"/>
      <c r="BI42" s="112"/>
      <c r="BJ42" s="112"/>
      <c r="BL42" s="112"/>
      <c r="BM42" s="112"/>
      <c r="BN42" s="112"/>
      <c r="BO42" s="112"/>
      <c r="BP42" s="112"/>
      <c r="BQ42" s="112"/>
    </row>
    <row r="43" spans="1:69" s="119" customFormat="1" x14ac:dyDescent="0.2">
      <c r="A43" s="124"/>
      <c r="B43" s="207" t="str">
        <f t="shared" si="14"/>
        <v/>
      </c>
      <c r="C43" s="73"/>
      <c r="D43" s="112"/>
      <c r="E43" s="112"/>
      <c r="F43" s="112"/>
      <c r="G43" s="112"/>
      <c r="H43" s="112"/>
      <c r="I43" s="112"/>
      <c r="J43" s="131"/>
      <c r="K43" s="132"/>
      <c r="L43" s="207" t="str">
        <f t="shared" si="15"/>
        <v/>
      </c>
      <c r="M43" s="112"/>
      <c r="N43" s="112"/>
      <c r="O43" s="112"/>
      <c r="P43" s="112"/>
      <c r="Q43" s="112"/>
      <c r="R43" s="112"/>
      <c r="S43" s="112"/>
      <c r="T43" s="112"/>
      <c r="U43" s="112"/>
      <c r="V43" s="207" t="str">
        <f t="shared" si="16"/>
        <v/>
      </c>
      <c r="W43" s="112"/>
      <c r="X43" s="207" t="str">
        <f t="shared" si="17"/>
        <v/>
      </c>
      <c r="Y43" s="133"/>
      <c r="Z43" s="112"/>
      <c r="AA43" s="112"/>
      <c r="AB43" s="207" t="str">
        <f t="shared" si="18"/>
        <v/>
      </c>
      <c r="AC43" s="112"/>
      <c r="AD43" s="207" t="str">
        <f t="shared" si="19"/>
        <v/>
      </c>
      <c r="AE43" s="124"/>
      <c r="AF43" s="207" t="str">
        <f t="shared" si="20"/>
        <v/>
      </c>
      <c r="AG43" s="112"/>
      <c r="AH43" s="207" t="str">
        <f t="shared" si="21"/>
        <v/>
      </c>
      <c r="AI43" s="112"/>
      <c r="AJ43" s="207" t="str">
        <f t="shared" si="22"/>
        <v/>
      </c>
      <c r="AK43" s="112"/>
      <c r="AL43" s="207" t="str">
        <f t="shared" si="23"/>
        <v/>
      </c>
      <c r="AM43" s="112"/>
      <c r="AN43" s="207" t="str">
        <f t="shared" si="24"/>
        <v/>
      </c>
      <c r="AO43" s="134"/>
      <c r="AP43" s="127"/>
      <c r="AQ43" s="207" t="str">
        <f t="shared" si="25"/>
        <v/>
      </c>
      <c r="AR43" s="127"/>
      <c r="AS43" s="112"/>
      <c r="AT43" s="112"/>
      <c r="AU43" s="112"/>
      <c r="AV43" s="112"/>
      <c r="AW43" s="112"/>
      <c r="AX43" s="112"/>
      <c r="AY43" s="112"/>
      <c r="AZ43" s="112"/>
      <c r="BA43" s="112"/>
      <c r="BB43" s="124"/>
      <c r="BC43" s="124"/>
      <c r="BD43" s="207" t="str">
        <f t="shared" si="26"/>
        <v/>
      </c>
      <c r="BE43" s="112" t="str">
        <f t="shared" si="27"/>
        <v/>
      </c>
      <c r="BF43" s="112"/>
      <c r="BG43" s="112"/>
      <c r="BH43" s="112"/>
      <c r="BI43" s="112"/>
      <c r="BJ43" s="112"/>
      <c r="BL43" s="112"/>
      <c r="BM43" s="112"/>
      <c r="BN43" s="112"/>
      <c r="BO43" s="112"/>
      <c r="BP43" s="112"/>
      <c r="BQ43" s="112"/>
    </row>
    <row r="44" spans="1:69" s="119" customFormat="1" x14ac:dyDescent="0.2">
      <c r="A44" s="124"/>
      <c r="B44" s="207" t="str">
        <f t="shared" si="14"/>
        <v/>
      </c>
      <c r="C44" s="73"/>
      <c r="D44" s="112"/>
      <c r="E44" s="112"/>
      <c r="F44" s="112"/>
      <c r="G44" s="112"/>
      <c r="H44" s="112"/>
      <c r="I44" s="112"/>
      <c r="J44" s="131"/>
      <c r="K44" s="132"/>
      <c r="L44" s="207" t="str">
        <f t="shared" si="15"/>
        <v/>
      </c>
      <c r="M44" s="112"/>
      <c r="N44" s="112"/>
      <c r="O44" s="112"/>
      <c r="P44" s="112"/>
      <c r="Q44" s="112"/>
      <c r="R44" s="112"/>
      <c r="S44" s="112"/>
      <c r="T44" s="112"/>
      <c r="U44" s="112"/>
      <c r="V44" s="207" t="str">
        <f t="shared" si="16"/>
        <v/>
      </c>
      <c r="W44" s="112"/>
      <c r="X44" s="207" t="str">
        <f t="shared" si="17"/>
        <v/>
      </c>
      <c r="Y44" s="133"/>
      <c r="Z44" s="112"/>
      <c r="AA44" s="112"/>
      <c r="AB44" s="207" t="str">
        <f t="shared" si="18"/>
        <v/>
      </c>
      <c r="AC44" s="112"/>
      <c r="AD44" s="207" t="str">
        <f t="shared" si="19"/>
        <v/>
      </c>
      <c r="AE44" s="124"/>
      <c r="AF44" s="207" t="str">
        <f t="shared" si="20"/>
        <v/>
      </c>
      <c r="AG44" s="112"/>
      <c r="AH44" s="207" t="str">
        <f t="shared" si="21"/>
        <v/>
      </c>
      <c r="AI44" s="112"/>
      <c r="AJ44" s="207" t="str">
        <f t="shared" si="22"/>
        <v/>
      </c>
      <c r="AK44" s="112"/>
      <c r="AL44" s="207" t="str">
        <f t="shared" si="23"/>
        <v/>
      </c>
      <c r="AM44" s="112"/>
      <c r="AN44" s="207" t="str">
        <f t="shared" si="24"/>
        <v/>
      </c>
      <c r="AO44" s="134"/>
      <c r="AP44" s="127"/>
      <c r="AQ44" s="207" t="str">
        <f t="shared" si="25"/>
        <v/>
      </c>
      <c r="AR44" s="127"/>
      <c r="AS44" s="112"/>
      <c r="AT44" s="112"/>
      <c r="AU44" s="112"/>
      <c r="AV44" s="112"/>
      <c r="AW44" s="112"/>
      <c r="AX44" s="112"/>
      <c r="AY44" s="112"/>
      <c r="AZ44" s="112"/>
      <c r="BA44" s="112"/>
      <c r="BB44" s="124"/>
      <c r="BC44" s="124"/>
      <c r="BD44" s="207" t="str">
        <f t="shared" si="26"/>
        <v/>
      </c>
      <c r="BE44" s="112" t="str">
        <f t="shared" si="27"/>
        <v/>
      </c>
      <c r="BF44" s="112"/>
      <c r="BG44" s="112"/>
      <c r="BH44" s="112"/>
      <c r="BI44" s="112"/>
      <c r="BJ44" s="112"/>
      <c r="BL44" s="112"/>
      <c r="BM44" s="112"/>
      <c r="BN44" s="112"/>
      <c r="BO44" s="112"/>
      <c r="BP44" s="112"/>
      <c r="BQ44" s="112"/>
    </row>
    <row r="45" spans="1:69" s="119" customFormat="1" x14ac:dyDescent="0.2">
      <c r="A45" s="124"/>
      <c r="B45" s="207" t="str">
        <f t="shared" si="14"/>
        <v/>
      </c>
      <c r="C45" s="73"/>
      <c r="D45" s="112"/>
      <c r="E45" s="112"/>
      <c r="F45" s="112"/>
      <c r="G45" s="112"/>
      <c r="H45" s="112"/>
      <c r="I45" s="112"/>
      <c r="J45" s="131"/>
      <c r="K45" s="132"/>
      <c r="L45" s="207" t="str">
        <f t="shared" si="15"/>
        <v/>
      </c>
      <c r="M45" s="112"/>
      <c r="N45" s="112"/>
      <c r="O45" s="112"/>
      <c r="P45" s="112"/>
      <c r="Q45" s="112"/>
      <c r="R45" s="112"/>
      <c r="S45" s="112"/>
      <c r="T45" s="112"/>
      <c r="U45" s="112"/>
      <c r="V45" s="207" t="str">
        <f t="shared" si="16"/>
        <v/>
      </c>
      <c r="W45" s="112"/>
      <c r="X45" s="207" t="str">
        <f t="shared" si="17"/>
        <v/>
      </c>
      <c r="Y45" s="133"/>
      <c r="Z45" s="112"/>
      <c r="AA45" s="112"/>
      <c r="AB45" s="207" t="str">
        <f t="shared" si="18"/>
        <v/>
      </c>
      <c r="AC45" s="112"/>
      <c r="AD45" s="207" t="str">
        <f t="shared" si="19"/>
        <v/>
      </c>
      <c r="AE45" s="124"/>
      <c r="AF45" s="207" t="str">
        <f t="shared" si="20"/>
        <v/>
      </c>
      <c r="AG45" s="112"/>
      <c r="AH45" s="207" t="str">
        <f t="shared" si="21"/>
        <v/>
      </c>
      <c r="AI45" s="112"/>
      <c r="AJ45" s="207" t="str">
        <f t="shared" si="22"/>
        <v/>
      </c>
      <c r="AK45" s="112"/>
      <c r="AL45" s="207" t="str">
        <f t="shared" si="23"/>
        <v/>
      </c>
      <c r="AM45" s="112"/>
      <c r="AN45" s="207" t="str">
        <f t="shared" si="24"/>
        <v/>
      </c>
      <c r="AO45" s="134"/>
      <c r="AP45" s="127"/>
      <c r="AQ45" s="207" t="str">
        <f t="shared" si="25"/>
        <v/>
      </c>
      <c r="AR45" s="127"/>
      <c r="AS45" s="112"/>
      <c r="AT45" s="112"/>
      <c r="AU45" s="112"/>
      <c r="AV45" s="112"/>
      <c r="AW45" s="112"/>
      <c r="AX45" s="112"/>
      <c r="AY45" s="112"/>
      <c r="AZ45" s="112"/>
      <c r="BA45" s="112"/>
      <c r="BB45" s="124"/>
      <c r="BC45" s="124"/>
      <c r="BD45" s="207" t="str">
        <f t="shared" si="26"/>
        <v/>
      </c>
      <c r="BE45" s="112" t="str">
        <f t="shared" si="27"/>
        <v/>
      </c>
      <c r="BF45" s="112"/>
      <c r="BG45" s="112"/>
      <c r="BH45" s="112"/>
      <c r="BI45" s="112"/>
      <c r="BJ45" s="112"/>
      <c r="BL45" s="112"/>
      <c r="BM45" s="112"/>
      <c r="BN45" s="112"/>
      <c r="BO45" s="112"/>
      <c r="BP45" s="112"/>
      <c r="BQ45" s="112"/>
    </row>
    <row r="46" spans="1:69" s="119" customFormat="1" x14ac:dyDescent="0.2">
      <c r="A46" s="124"/>
      <c r="B46" s="207" t="str">
        <f t="shared" si="14"/>
        <v/>
      </c>
      <c r="C46" s="73"/>
      <c r="D46" s="112"/>
      <c r="E46" s="112"/>
      <c r="F46" s="112"/>
      <c r="G46" s="112"/>
      <c r="H46" s="112"/>
      <c r="I46" s="112"/>
      <c r="J46" s="131"/>
      <c r="K46" s="132"/>
      <c r="L46" s="207" t="str">
        <f t="shared" si="15"/>
        <v/>
      </c>
      <c r="M46" s="112"/>
      <c r="N46" s="112"/>
      <c r="O46" s="112"/>
      <c r="P46" s="112"/>
      <c r="Q46" s="112"/>
      <c r="R46" s="112"/>
      <c r="S46" s="112"/>
      <c r="T46" s="112"/>
      <c r="U46" s="112"/>
      <c r="V46" s="207" t="str">
        <f t="shared" si="16"/>
        <v/>
      </c>
      <c r="W46" s="112"/>
      <c r="X46" s="207" t="str">
        <f t="shared" si="17"/>
        <v/>
      </c>
      <c r="Y46" s="133"/>
      <c r="Z46" s="112"/>
      <c r="AA46" s="112"/>
      <c r="AB46" s="207" t="str">
        <f t="shared" si="18"/>
        <v/>
      </c>
      <c r="AC46" s="112"/>
      <c r="AD46" s="207" t="str">
        <f t="shared" si="19"/>
        <v/>
      </c>
      <c r="AE46" s="124"/>
      <c r="AF46" s="207" t="str">
        <f t="shared" si="20"/>
        <v/>
      </c>
      <c r="AG46" s="112"/>
      <c r="AH46" s="207" t="str">
        <f t="shared" si="21"/>
        <v/>
      </c>
      <c r="AI46" s="112"/>
      <c r="AJ46" s="207" t="str">
        <f t="shared" si="22"/>
        <v/>
      </c>
      <c r="AK46" s="112"/>
      <c r="AL46" s="207" t="str">
        <f t="shared" si="23"/>
        <v/>
      </c>
      <c r="AM46" s="112"/>
      <c r="AN46" s="207" t="str">
        <f t="shared" si="24"/>
        <v/>
      </c>
      <c r="AO46" s="134"/>
      <c r="AP46" s="127"/>
      <c r="AQ46" s="207" t="str">
        <f t="shared" si="25"/>
        <v/>
      </c>
      <c r="AR46" s="127"/>
      <c r="AS46" s="112"/>
      <c r="AT46" s="112"/>
      <c r="AU46" s="112"/>
      <c r="AV46" s="112"/>
      <c r="AW46" s="112"/>
      <c r="AX46" s="112"/>
      <c r="AY46" s="112"/>
      <c r="AZ46" s="112"/>
      <c r="BA46" s="112"/>
      <c r="BB46" s="124"/>
      <c r="BC46" s="124"/>
      <c r="BD46" s="207" t="str">
        <f t="shared" si="26"/>
        <v/>
      </c>
      <c r="BE46" s="112" t="str">
        <f t="shared" si="27"/>
        <v/>
      </c>
      <c r="BF46" s="112"/>
      <c r="BG46" s="112"/>
      <c r="BH46" s="112"/>
      <c r="BI46" s="112"/>
      <c r="BJ46" s="112"/>
      <c r="BL46" s="112"/>
      <c r="BM46" s="112"/>
      <c r="BN46" s="112"/>
      <c r="BO46" s="112"/>
      <c r="BP46" s="112"/>
      <c r="BQ46" s="112"/>
    </row>
    <row r="47" spans="1:69" s="119" customFormat="1" x14ac:dyDescent="0.2">
      <c r="A47" s="124"/>
      <c r="B47" s="207" t="str">
        <f t="shared" si="14"/>
        <v/>
      </c>
      <c r="C47" s="73"/>
      <c r="D47" s="112"/>
      <c r="E47" s="112"/>
      <c r="F47" s="112"/>
      <c r="G47" s="112"/>
      <c r="H47" s="112"/>
      <c r="I47" s="112"/>
      <c r="J47" s="131"/>
      <c r="K47" s="132"/>
      <c r="L47" s="207" t="str">
        <f t="shared" si="15"/>
        <v/>
      </c>
      <c r="M47" s="112"/>
      <c r="N47" s="112"/>
      <c r="O47" s="112"/>
      <c r="P47" s="112"/>
      <c r="Q47" s="112"/>
      <c r="R47" s="112"/>
      <c r="S47" s="112"/>
      <c r="T47" s="112"/>
      <c r="U47" s="112"/>
      <c r="V47" s="207" t="str">
        <f t="shared" si="16"/>
        <v/>
      </c>
      <c r="W47" s="112"/>
      <c r="X47" s="207" t="str">
        <f t="shared" si="17"/>
        <v/>
      </c>
      <c r="Y47" s="133"/>
      <c r="Z47" s="112"/>
      <c r="AA47" s="112"/>
      <c r="AB47" s="207" t="str">
        <f t="shared" si="18"/>
        <v/>
      </c>
      <c r="AC47" s="112"/>
      <c r="AD47" s="207" t="str">
        <f t="shared" si="19"/>
        <v/>
      </c>
      <c r="AE47" s="124"/>
      <c r="AF47" s="207" t="str">
        <f t="shared" si="20"/>
        <v/>
      </c>
      <c r="AG47" s="112"/>
      <c r="AH47" s="207" t="str">
        <f t="shared" si="21"/>
        <v/>
      </c>
      <c r="AI47" s="112"/>
      <c r="AJ47" s="207" t="str">
        <f t="shared" si="22"/>
        <v/>
      </c>
      <c r="AK47" s="112"/>
      <c r="AL47" s="207" t="str">
        <f t="shared" si="23"/>
        <v/>
      </c>
      <c r="AM47" s="112"/>
      <c r="AN47" s="207" t="str">
        <f t="shared" si="24"/>
        <v/>
      </c>
      <c r="AO47" s="134"/>
      <c r="AP47" s="127"/>
      <c r="AQ47" s="207" t="str">
        <f t="shared" si="25"/>
        <v/>
      </c>
      <c r="AR47" s="127"/>
      <c r="AS47" s="112"/>
      <c r="AT47" s="112"/>
      <c r="AU47" s="112"/>
      <c r="AV47" s="112"/>
      <c r="AW47" s="112"/>
      <c r="AX47" s="112"/>
      <c r="AY47" s="112"/>
      <c r="AZ47" s="112"/>
      <c r="BA47" s="112"/>
      <c r="BB47" s="124"/>
      <c r="BC47" s="124"/>
      <c r="BD47" s="207" t="str">
        <f t="shared" si="26"/>
        <v/>
      </c>
      <c r="BE47" s="112" t="str">
        <f t="shared" si="27"/>
        <v/>
      </c>
      <c r="BF47" s="112"/>
      <c r="BG47" s="112"/>
      <c r="BH47" s="112"/>
      <c r="BI47" s="112"/>
      <c r="BJ47" s="112"/>
      <c r="BL47" s="112"/>
      <c r="BM47" s="112"/>
      <c r="BN47" s="112"/>
      <c r="BO47" s="112"/>
      <c r="BP47" s="112"/>
      <c r="BQ47" s="112"/>
    </row>
    <row r="48" spans="1:69" s="119" customFormat="1" x14ac:dyDescent="0.2">
      <c r="A48" s="124"/>
      <c r="B48" s="207" t="str">
        <f t="shared" si="14"/>
        <v/>
      </c>
      <c r="C48" s="73"/>
      <c r="D48" s="112"/>
      <c r="E48" s="112"/>
      <c r="F48" s="112"/>
      <c r="G48" s="112"/>
      <c r="H48" s="112"/>
      <c r="I48" s="112"/>
      <c r="J48" s="131"/>
      <c r="K48" s="132"/>
      <c r="L48" s="207" t="str">
        <f t="shared" si="15"/>
        <v/>
      </c>
      <c r="M48" s="112"/>
      <c r="N48" s="112"/>
      <c r="O48" s="112"/>
      <c r="P48" s="112"/>
      <c r="Q48" s="112"/>
      <c r="R48" s="112"/>
      <c r="S48" s="112"/>
      <c r="T48" s="112"/>
      <c r="U48" s="112"/>
      <c r="V48" s="207" t="str">
        <f t="shared" si="16"/>
        <v/>
      </c>
      <c r="W48" s="112"/>
      <c r="X48" s="207" t="str">
        <f t="shared" si="17"/>
        <v/>
      </c>
      <c r="Y48" s="133"/>
      <c r="Z48" s="112"/>
      <c r="AA48" s="112"/>
      <c r="AB48" s="207" t="str">
        <f t="shared" si="18"/>
        <v/>
      </c>
      <c r="AC48" s="112"/>
      <c r="AD48" s="207" t="str">
        <f t="shared" si="19"/>
        <v/>
      </c>
      <c r="AE48" s="124"/>
      <c r="AF48" s="207" t="str">
        <f t="shared" si="20"/>
        <v/>
      </c>
      <c r="AG48" s="112"/>
      <c r="AH48" s="207" t="str">
        <f t="shared" si="21"/>
        <v/>
      </c>
      <c r="AI48" s="112"/>
      <c r="AJ48" s="207" t="str">
        <f t="shared" si="22"/>
        <v/>
      </c>
      <c r="AK48" s="112"/>
      <c r="AL48" s="207" t="str">
        <f t="shared" si="23"/>
        <v/>
      </c>
      <c r="AM48" s="112"/>
      <c r="AN48" s="207" t="str">
        <f t="shared" si="24"/>
        <v/>
      </c>
      <c r="AO48" s="134"/>
      <c r="AP48" s="127"/>
      <c r="AQ48" s="207" t="str">
        <f t="shared" si="25"/>
        <v/>
      </c>
      <c r="AR48" s="127"/>
      <c r="AS48" s="112"/>
      <c r="AT48" s="112"/>
      <c r="AU48" s="112"/>
      <c r="AV48" s="112"/>
      <c r="AW48" s="112"/>
      <c r="AX48" s="112"/>
      <c r="AY48" s="112"/>
      <c r="AZ48" s="112"/>
      <c r="BA48" s="112"/>
      <c r="BB48" s="124"/>
      <c r="BC48" s="124"/>
      <c r="BD48" s="207" t="str">
        <f t="shared" si="26"/>
        <v/>
      </c>
      <c r="BE48" s="112" t="str">
        <f t="shared" si="27"/>
        <v/>
      </c>
      <c r="BF48" s="112"/>
      <c r="BG48" s="112"/>
      <c r="BH48" s="112"/>
      <c r="BI48" s="112"/>
      <c r="BJ48" s="112"/>
      <c r="BL48" s="112"/>
      <c r="BM48" s="112"/>
      <c r="BN48" s="112"/>
      <c r="BO48" s="112"/>
      <c r="BP48" s="112"/>
      <c r="BQ48" s="112"/>
    </row>
    <row r="49" spans="1:69" s="119" customFormat="1" x14ac:dyDescent="0.2">
      <c r="A49" s="124"/>
      <c r="B49" s="207" t="str">
        <f t="shared" si="14"/>
        <v/>
      </c>
      <c r="C49" s="73"/>
      <c r="D49" s="112"/>
      <c r="E49" s="112"/>
      <c r="F49" s="112"/>
      <c r="G49" s="112"/>
      <c r="H49" s="112"/>
      <c r="I49" s="112"/>
      <c r="J49" s="131"/>
      <c r="K49" s="132"/>
      <c r="L49" s="207" t="str">
        <f t="shared" si="15"/>
        <v/>
      </c>
      <c r="M49" s="112"/>
      <c r="N49" s="112"/>
      <c r="O49" s="112"/>
      <c r="P49" s="112"/>
      <c r="Q49" s="112"/>
      <c r="R49" s="112"/>
      <c r="S49" s="112"/>
      <c r="T49" s="112"/>
      <c r="U49" s="112"/>
      <c r="V49" s="207" t="str">
        <f t="shared" si="16"/>
        <v/>
      </c>
      <c r="W49" s="112"/>
      <c r="X49" s="207" t="str">
        <f t="shared" si="17"/>
        <v/>
      </c>
      <c r="Y49" s="133"/>
      <c r="Z49" s="112"/>
      <c r="AA49" s="112"/>
      <c r="AB49" s="207" t="str">
        <f t="shared" si="18"/>
        <v/>
      </c>
      <c r="AC49" s="112"/>
      <c r="AD49" s="207" t="str">
        <f t="shared" si="19"/>
        <v/>
      </c>
      <c r="AE49" s="124"/>
      <c r="AF49" s="207" t="str">
        <f t="shared" si="20"/>
        <v/>
      </c>
      <c r="AG49" s="112"/>
      <c r="AH49" s="207" t="str">
        <f t="shared" si="21"/>
        <v/>
      </c>
      <c r="AI49" s="112"/>
      <c r="AJ49" s="207" t="str">
        <f t="shared" si="22"/>
        <v/>
      </c>
      <c r="AK49" s="112"/>
      <c r="AL49" s="207" t="str">
        <f t="shared" si="23"/>
        <v/>
      </c>
      <c r="AM49" s="112"/>
      <c r="AN49" s="207" t="str">
        <f t="shared" si="24"/>
        <v/>
      </c>
      <c r="AO49" s="134"/>
      <c r="AP49" s="127"/>
      <c r="AQ49" s="207" t="str">
        <f t="shared" si="25"/>
        <v/>
      </c>
      <c r="AR49" s="127"/>
      <c r="AS49" s="112"/>
      <c r="AT49" s="112"/>
      <c r="AU49" s="112"/>
      <c r="AV49" s="112"/>
      <c r="AW49" s="112"/>
      <c r="AX49" s="112"/>
      <c r="AY49" s="112"/>
      <c r="AZ49" s="112"/>
      <c r="BA49" s="112"/>
      <c r="BB49" s="124"/>
      <c r="BC49" s="124"/>
      <c r="BD49" s="207" t="str">
        <f t="shared" si="26"/>
        <v/>
      </c>
      <c r="BE49" s="112" t="str">
        <f t="shared" si="27"/>
        <v/>
      </c>
      <c r="BF49" s="112"/>
      <c r="BG49" s="112"/>
      <c r="BH49" s="112"/>
      <c r="BI49" s="112"/>
      <c r="BJ49" s="112"/>
      <c r="BL49" s="112"/>
      <c r="BM49" s="112"/>
      <c r="BN49" s="112"/>
      <c r="BO49" s="112"/>
      <c r="BP49" s="112"/>
      <c r="BQ49" s="112"/>
    </row>
    <row r="50" spans="1:69" s="119" customFormat="1" x14ac:dyDescent="0.2">
      <c r="A50" s="124"/>
      <c r="B50" s="207" t="str">
        <f t="shared" si="14"/>
        <v/>
      </c>
      <c r="C50" s="73"/>
      <c r="D50" s="112"/>
      <c r="E50" s="112"/>
      <c r="F50" s="112"/>
      <c r="G50" s="112"/>
      <c r="H50" s="112"/>
      <c r="I50" s="112"/>
      <c r="J50" s="131"/>
      <c r="K50" s="132"/>
      <c r="L50" s="207" t="str">
        <f t="shared" si="15"/>
        <v/>
      </c>
      <c r="M50" s="112"/>
      <c r="N50" s="112"/>
      <c r="O50" s="112"/>
      <c r="P50" s="112"/>
      <c r="Q50" s="112"/>
      <c r="R50" s="112"/>
      <c r="S50" s="112"/>
      <c r="T50" s="112"/>
      <c r="U50" s="112"/>
      <c r="V50" s="207" t="str">
        <f t="shared" si="16"/>
        <v/>
      </c>
      <c r="W50" s="112"/>
      <c r="X50" s="207" t="str">
        <f t="shared" si="17"/>
        <v/>
      </c>
      <c r="Y50" s="133"/>
      <c r="Z50" s="112"/>
      <c r="AA50" s="112"/>
      <c r="AB50" s="207" t="str">
        <f t="shared" si="18"/>
        <v/>
      </c>
      <c r="AC50" s="112"/>
      <c r="AD50" s="207" t="str">
        <f t="shared" si="19"/>
        <v/>
      </c>
      <c r="AE50" s="124"/>
      <c r="AF50" s="207" t="str">
        <f t="shared" si="20"/>
        <v/>
      </c>
      <c r="AG50" s="112"/>
      <c r="AH50" s="207" t="str">
        <f t="shared" si="21"/>
        <v/>
      </c>
      <c r="AI50" s="112"/>
      <c r="AJ50" s="207" t="str">
        <f t="shared" si="22"/>
        <v/>
      </c>
      <c r="AK50" s="112"/>
      <c r="AL50" s="207" t="str">
        <f t="shared" si="23"/>
        <v/>
      </c>
      <c r="AM50" s="112"/>
      <c r="AN50" s="207" t="str">
        <f t="shared" si="24"/>
        <v/>
      </c>
      <c r="AO50" s="134"/>
      <c r="AP50" s="127"/>
      <c r="AQ50" s="207" t="str">
        <f t="shared" si="25"/>
        <v/>
      </c>
      <c r="AR50" s="127"/>
      <c r="AS50" s="112"/>
      <c r="AT50" s="112"/>
      <c r="AU50" s="112"/>
      <c r="AV50" s="112"/>
      <c r="AW50" s="112"/>
      <c r="AX50" s="112"/>
      <c r="AY50" s="112"/>
      <c r="AZ50" s="112"/>
      <c r="BA50" s="112"/>
      <c r="BB50" s="124"/>
      <c r="BC50" s="124"/>
      <c r="BD50" s="207" t="str">
        <f t="shared" si="26"/>
        <v/>
      </c>
      <c r="BE50" s="112" t="str">
        <f t="shared" si="27"/>
        <v/>
      </c>
      <c r="BF50" s="112"/>
      <c r="BG50" s="112"/>
      <c r="BH50" s="112"/>
      <c r="BI50" s="112"/>
      <c r="BJ50" s="112"/>
      <c r="BL50" s="112"/>
      <c r="BM50" s="112"/>
      <c r="BN50" s="112"/>
      <c r="BO50" s="112"/>
      <c r="BP50" s="112"/>
      <c r="BQ50" s="112"/>
    </row>
    <row r="51" spans="1:69" s="119" customFormat="1" x14ac:dyDescent="0.2">
      <c r="A51" s="124"/>
      <c r="B51" s="207" t="str">
        <f t="shared" si="14"/>
        <v/>
      </c>
      <c r="C51" s="73"/>
      <c r="D51" s="112"/>
      <c r="E51" s="112"/>
      <c r="F51" s="112"/>
      <c r="G51" s="112"/>
      <c r="H51" s="112"/>
      <c r="I51" s="112"/>
      <c r="J51" s="131"/>
      <c r="K51" s="132"/>
      <c r="L51" s="207" t="str">
        <f t="shared" si="15"/>
        <v/>
      </c>
      <c r="M51" s="112"/>
      <c r="N51" s="112"/>
      <c r="O51" s="112"/>
      <c r="P51" s="112"/>
      <c r="Q51" s="112"/>
      <c r="R51" s="112"/>
      <c r="S51" s="112"/>
      <c r="T51" s="112"/>
      <c r="U51" s="112"/>
      <c r="V51" s="207" t="str">
        <f t="shared" si="16"/>
        <v/>
      </c>
      <c r="W51" s="112"/>
      <c r="X51" s="207" t="str">
        <f t="shared" si="17"/>
        <v/>
      </c>
      <c r="Y51" s="133"/>
      <c r="Z51" s="112"/>
      <c r="AA51" s="112"/>
      <c r="AB51" s="207" t="str">
        <f t="shared" si="18"/>
        <v/>
      </c>
      <c r="AC51" s="112"/>
      <c r="AD51" s="207" t="str">
        <f t="shared" si="19"/>
        <v/>
      </c>
      <c r="AE51" s="124"/>
      <c r="AF51" s="207" t="str">
        <f t="shared" si="20"/>
        <v/>
      </c>
      <c r="AG51" s="112"/>
      <c r="AH51" s="207" t="str">
        <f t="shared" si="21"/>
        <v/>
      </c>
      <c r="AI51" s="112"/>
      <c r="AJ51" s="207" t="str">
        <f t="shared" si="22"/>
        <v/>
      </c>
      <c r="AK51" s="112"/>
      <c r="AL51" s="207" t="str">
        <f t="shared" si="23"/>
        <v/>
      </c>
      <c r="AM51" s="112"/>
      <c r="AN51" s="207" t="str">
        <f t="shared" si="24"/>
        <v/>
      </c>
      <c r="AO51" s="134"/>
      <c r="AP51" s="127"/>
      <c r="AQ51" s="207" t="str">
        <f t="shared" si="25"/>
        <v/>
      </c>
      <c r="AR51" s="127"/>
      <c r="AS51" s="112"/>
      <c r="AT51" s="112"/>
      <c r="AU51" s="112"/>
      <c r="AV51" s="112"/>
      <c r="AW51" s="112"/>
      <c r="AX51" s="112"/>
      <c r="AY51" s="112"/>
      <c r="AZ51" s="112"/>
      <c r="BA51" s="112"/>
      <c r="BB51" s="124"/>
      <c r="BC51" s="124"/>
      <c r="BD51" s="207" t="str">
        <f t="shared" si="26"/>
        <v/>
      </c>
      <c r="BE51" s="112" t="str">
        <f t="shared" si="27"/>
        <v/>
      </c>
      <c r="BF51" s="112"/>
      <c r="BG51" s="112"/>
      <c r="BH51" s="112"/>
      <c r="BI51" s="112"/>
      <c r="BJ51" s="112"/>
      <c r="BL51" s="112"/>
      <c r="BM51" s="112"/>
      <c r="BN51" s="112"/>
      <c r="BO51" s="112"/>
      <c r="BP51" s="112"/>
      <c r="BQ51" s="112"/>
    </row>
    <row r="52" spans="1:69" s="119" customFormat="1" x14ac:dyDescent="0.2">
      <c r="A52" s="124"/>
      <c r="B52" s="207" t="str">
        <f t="shared" si="14"/>
        <v/>
      </c>
      <c r="C52" s="73"/>
      <c r="D52" s="112"/>
      <c r="E52" s="112"/>
      <c r="F52" s="112"/>
      <c r="G52" s="112"/>
      <c r="H52" s="112"/>
      <c r="I52" s="112"/>
      <c r="J52" s="131"/>
      <c r="K52" s="132"/>
      <c r="L52" s="207" t="str">
        <f t="shared" si="15"/>
        <v/>
      </c>
      <c r="M52" s="112"/>
      <c r="N52" s="112"/>
      <c r="O52" s="112"/>
      <c r="P52" s="112"/>
      <c r="Q52" s="112"/>
      <c r="R52" s="112"/>
      <c r="S52" s="112"/>
      <c r="T52" s="112"/>
      <c r="U52" s="112"/>
      <c r="V52" s="207" t="str">
        <f t="shared" si="16"/>
        <v/>
      </c>
      <c r="W52" s="112"/>
      <c r="X52" s="207" t="str">
        <f t="shared" si="17"/>
        <v/>
      </c>
      <c r="Y52" s="133"/>
      <c r="Z52" s="112"/>
      <c r="AA52" s="112"/>
      <c r="AB52" s="207" t="str">
        <f t="shared" si="18"/>
        <v/>
      </c>
      <c r="AC52" s="112"/>
      <c r="AD52" s="207" t="str">
        <f t="shared" si="19"/>
        <v/>
      </c>
      <c r="AE52" s="124"/>
      <c r="AF52" s="207" t="str">
        <f t="shared" si="20"/>
        <v/>
      </c>
      <c r="AG52" s="112"/>
      <c r="AH52" s="207" t="str">
        <f t="shared" si="21"/>
        <v/>
      </c>
      <c r="AI52" s="112"/>
      <c r="AJ52" s="207" t="str">
        <f t="shared" si="22"/>
        <v/>
      </c>
      <c r="AK52" s="112"/>
      <c r="AL52" s="207" t="str">
        <f t="shared" si="23"/>
        <v/>
      </c>
      <c r="AM52" s="112"/>
      <c r="AN52" s="207" t="str">
        <f t="shared" si="24"/>
        <v/>
      </c>
      <c r="AO52" s="134"/>
      <c r="AP52" s="127"/>
      <c r="AQ52" s="207" t="str">
        <f t="shared" si="25"/>
        <v/>
      </c>
      <c r="AR52" s="127"/>
      <c r="AS52" s="112"/>
      <c r="AT52" s="112"/>
      <c r="AU52" s="112"/>
      <c r="AV52" s="112"/>
      <c r="AW52" s="112"/>
      <c r="AX52" s="112"/>
      <c r="AY52" s="112"/>
      <c r="AZ52" s="112"/>
      <c r="BA52" s="112"/>
      <c r="BB52" s="124"/>
      <c r="BC52" s="124"/>
      <c r="BD52" s="207" t="str">
        <f t="shared" si="26"/>
        <v/>
      </c>
      <c r="BE52" s="112" t="str">
        <f t="shared" si="27"/>
        <v/>
      </c>
      <c r="BF52" s="112"/>
      <c r="BG52" s="112"/>
      <c r="BH52" s="112"/>
      <c r="BI52" s="112"/>
      <c r="BJ52" s="112"/>
      <c r="BL52" s="112"/>
      <c r="BM52" s="112"/>
      <c r="BN52" s="112"/>
      <c r="BO52" s="112"/>
      <c r="BP52" s="112"/>
      <c r="BQ52" s="112"/>
    </row>
    <row r="53" spans="1:69" s="119" customFormat="1" x14ac:dyDescent="0.2">
      <c r="A53" s="124"/>
      <c r="B53" s="207" t="str">
        <f t="shared" si="14"/>
        <v/>
      </c>
      <c r="C53" s="73"/>
      <c r="D53" s="112"/>
      <c r="E53" s="112"/>
      <c r="F53" s="112"/>
      <c r="G53" s="112"/>
      <c r="H53" s="112"/>
      <c r="I53" s="112"/>
      <c r="J53" s="131"/>
      <c r="K53" s="132"/>
      <c r="L53" s="207" t="str">
        <f t="shared" si="15"/>
        <v/>
      </c>
      <c r="M53" s="112"/>
      <c r="N53" s="112"/>
      <c r="O53" s="112"/>
      <c r="P53" s="112"/>
      <c r="Q53" s="112"/>
      <c r="R53" s="112"/>
      <c r="S53" s="112"/>
      <c r="T53" s="112"/>
      <c r="U53" s="112"/>
      <c r="V53" s="207" t="str">
        <f t="shared" si="16"/>
        <v/>
      </c>
      <c r="W53" s="112"/>
      <c r="X53" s="207" t="str">
        <f t="shared" si="17"/>
        <v/>
      </c>
      <c r="Y53" s="133"/>
      <c r="Z53" s="112"/>
      <c r="AA53" s="112"/>
      <c r="AB53" s="207" t="str">
        <f t="shared" si="18"/>
        <v/>
      </c>
      <c r="AC53" s="112"/>
      <c r="AD53" s="207" t="str">
        <f t="shared" si="19"/>
        <v/>
      </c>
      <c r="AE53" s="124"/>
      <c r="AF53" s="207" t="str">
        <f t="shared" si="20"/>
        <v/>
      </c>
      <c r="AG53" s="112"/>
      <c r="AH53" s="207" t="str">
        <f t="shared" si="21"/>
        <v/>
      </c>
      <c r="AI53" s="112"/>
      <c r="AJ53" s="207" t="str">
        <f t="shared" si="22"/>
        <v/>
      </c>
      <c r="AK53" s="112"/>
      <c r="AL53" s="207" t="str">
        <f t="shared" si="23"/>
        <v/>
      </c>
      <c r="AM53" s="112"/>
      <c r="AN53" s="207" t="str">
        <f t="shared" si="24"/>
        <v/>
      </c>
      <c r="AO53" s="134"/>
      <c r="AP53" s="127"/>
      <c r="AQ53" s="207" t="str">
        <f t="shared" si="25"/>
        <v/>
      </c>
      <c r="AR53" s="127"/>
      <c r="AS53" s="112"/>
      <c r="AT53" s="112"/>
      <c r="AU53" s="112"/>
      <c r="AV53" s="112"/>
      <c r="AW53" s="112"/>
      <c r="AX53" s="112"/>
      <c r="AY53" s="112"/>
      <c r="AZ53" s="112"/>
      <c r="BA53" s="112"/>
      <c r="BB53" s="124"/>
      <c r="BC53" s="124"/>
      <c r="BD53" s="207" t="str">
        <f t="shared" si="26"/>
        <v/>
      </c>
      <c r="BE53" s="112" t="str">
        <f t="shared" si="27"/>
        <v/>
      </c>
      <c r="BF53" s="112"/>
      <c r="BG53" s="112"/>
      <c r="BH53" s="112"/>
      <c r="BI53" s="112"/>
      <c r="BJ53" s="112"/>
      <c r="BL53" s="112"/>
      <c r="BM53" s="112"/>
      <c r="BN53" s="112"/>
      <c r="BO53" s="112"/>
      <c r="BP53" s="112"/>
      <c r="BQ53" s="112"/>
    </row>
    <row r="54" spans="1:69" s="119" customFormat="1" x14ac:dyDescent="0.2">
      <c r="A54" s="124"/>
      <c r="B54" s="207" t="str">
        <f t="shared" si="14"/>
        <v/>
      </c>
      <c r="C54" s="73"/>
      <c r="D54" s="112"/>
      <c r="E54" s="112"/>
      <c r="F54" s="112"/>
      <c r="G54" s="112"/>
      <c r="H54" s="112"/>
      <c r="I54" s="112"/>
      <c r="J54" s="131"/>
      <c r="K54" s="132"/>
      <c r="L54" s="207" t="str">
        <f t="shared" si="15"/>
        <v/>
      </c>
      <c r="M54" s="112"/>
      <c r="N54" s="112"/>
      <c r="O54" s="112"/>
      <c r="P54" s="112"/>
      <c r="Q54" s="112"/>
      <c r="R54" s="112"/>
      <c r="S54" s="112"/>
      <c r="T54" s="112"/>
      <c r="U54" s="112"/>
      <c r="V54" s="207" t="str">
        <f t="shared" si="16"/>
        <v/>
      </c>
      <c r="W54" s="112"/>
      <c r="X54" s="207" t="str">
        <f t="shared" si="17"/>
        <v/>
      </c>
      <c r="Y54" s="133"/>
      <c r="Z54" s="112"/>
      <c r="AA54" s="112"/>
      <c r="AB54" s="207" t="str">
        <f t="shared" si="18"/>
        <v/>
      </c>
      <c r="AC54" s="112"/>
      <c r="AD54" s="207" t="str">
        <f t="shared" si="19"/>
        <v/>
      </c>
      <c r="AE54" s="124"/>
      <c r="AF54" s="207" t="str">
        <f t="shared" si="20"/>
        <v/>
      </c>
      <c r="AG54" s="112"/>
      <c r="AH54" s="207" t="str">
        <f t="shared" si="21"/>
        <v/>
      </c>
      <c r="AI54" s="112"/>
      <c r="AJ54" s="207" t="str">
        <f t="shared" si="22"/>
        <v/>
      </c>
      <c r="AK54" s="112"/>
      <c r="AL54" s="207" t="str">
        <f t="shared" si="23"/>
        <v/>
      </c>
      <c r="AM54" s="112"/>
      <c r="AN54" s="207" t="str">
        <f t="shared" si="24"/>
        <v/>
      </c>
      <c r="AO54" s="134"/>
      <c r="AP54" s="127"/>
      <c r="AQ54" s="207" t="str">
        <f t="shared" si="25"/>
        <v/>
      </c>
      <c r="AR54" s="127"/>
      <c r="AS54" s="112"/>
      <c r="AT54" s="112"/>
      <c r="AU54" s="112"/>
      <c r="AV54" s="112"/>
      <c r="AW54" s="112"/>
      <c r="AX54" s="112"/>
      <c r="AY54" s="112"/>
      <c r="AZ54" s="112"/>
      <c r="BA54" s="112"/>
      <c r="BB54" s="124"/>
      <c r="BC54" s="124"/>
      <c r="BD54" s="207" t="str">
        <f t="shared" si="26"/>
        <v/>
      </c>
      <c r="BE54" s="112" t="str">
        <f t="shared" si="27"/>
        <v/>
      </c>
      <c r="BF54" s="112"/>
      <c r="BG54" s="112"/>
      <c r="BH54" s="112"/>
      <c r="BI54" s="112"/>
      <c r="BJ54" s="112"/>
      <c r="BL54" s="112"/>
      <c r="BM54" s="112"/>
      <c r="BN54" s="112"/>
      <c r="BO54" s="112"/>
      <c r="BP54" s="112"/>
      <c r="BQ54" s="112"/>
    </row>
    <row r="55" spans="1:69" s="119" customFormat="1" x14ac:dyDescent="0.2">
      <c r="A55" s="124"/>
      <c r="B55" s="207" t="str">
        <f t="shared" si="14"/>
        <v/>
      </c>
      <c r="C55" s="73"/>
      <c r="D55" s="112"/>
      <c r="E55" s="112"/>
      <c r="F55" s="112"/>
      <c r="G55" s="112"/>
      <c r="H55" s="112"/>
      <c r="I55" s="112"/>
      <c r="J55" s="131"/>
      <c r="K55" s="132"/>
      <c r="L55" s="207" t="str">
        <f t="shared" si="15"/>
        <v/>
      </c>
      <c r="M55" s="112"/>
      <c r="N55" s="112"/>
      <c r="O55" s="112"/>
      <c r="P55" s="112"/>
      <c r="Q55" s="112"/>
      <c r="R55" s="112"/>
      <c r="S55" s="112"/>
      <c r="T55" s="112"/>
      <c r="U55" s="112"/>
      <c r="V55" s="207" t="str">
        <f t="shared" si="16"/>
        <v/>
      </c>
      <c r="W55" s="112"/>
      <c r="X55" s="207" t="str">
        <f t="shared" si="17"/>
        <v/>
      </c>
      <c r="Y55" s="133"/>
      <c r="Z55" s="112"/>
      <c r="AA55" s="112"/>
      <c r="AB55" s="207" t="str">
        <f t="shared" si="18"/>
        <v/>
      </c>
      <c r="AC55" s="112"/>
      <c r="AD55" s="207" t="str">
        <f t="shared" si="19"/>
        <v/>
      </c>
      <c r="AE55" s="124"/>
      <c r="AF55" s="207" t="str">
        <f t="shared" si="20"/>
        <v/>
      </c>
      <c r="AG55" s="112"/>
      <c r="AH55" s="207" t="str">
        <f t="shared" si="21"/>
        <v/>
      </c>
      <c r="AI55" s="112"/>
      <c r="AJ55" s="207" t="str">
        <f t="shared" si="22"/>
        <v/>
      </c>
      <c r="AK55" s="112"/>
      <c r="AL55" s="207" t="str">
        <f t="shared" si="23"/>
        <v/>
      </c>
      <c r="AM55" s="112"/>
      <c r="AN55" s="207" t="str">
        <f t="shared" si="24"/>
        <v/>
      </c>
      <c r="AO55" s="134"/>
      <c r="AP55" s="127"/>
      <c r="AQ55" s="207" t="str">
        <f t="shared" si="25"/>
        <v/>
      </c>
      <c r="AR55" s="127"/>
      <c r="AS55" s="112"/>
      <c r="AT55" s="112"/>
      <c r="AU55" s="112"/>
      <c r="AV55" s="112"/>
      <c r="AW55" s="112"/>
      <c r="AX55" s="112"/>
      <c r="AY55" s="112"/>
      <c r="AZ55" s="112"/>
      <c r="BA55" s="112"/>
      <c r="BB55" s="124"/>
      <c r="BC55" s="124"/>
      <c r="BD55" s="207" t="str">
        <f t="shared" si="26"/>
        <v/>
      </c>
      <c r="BE55" s="112" t="str">
        <f t="shared" si="27"/>
        <v/>
      </c>
      <c r="BF55" s="112"/>
      <c r="BG55" s="112"/>
      <c r="BH55" s="112"/>
      <c r="BI55" s="112"/>
      <c r="BJ55" s="112"/>
      <c r="BL55" s="112"/>
      <c r="BM55" s="112"/>
      <c r="BN55" s="112"/>
      <c r="BO55" s="112"/>
      <c r="BP55" s="112"/>
      <c r="BQ55" s="112"/>
    </row>
    <row r="56" spans="1:69" s="119" customFormat="1" x14ac:dyDescent="0.2">
      <c r="A56" s="124"/>
      <c r="B56" s="207" t="str">
        <f t="shared" si="14"/>
        <v/>
      </c>
      <c r="C56" s="73"/>
      <c r="D56" s="112"/>
      <c r="E56" s="112"/>
      <c r="F56" s="112"/>
      <c r="G56" s="112"/>
      <c r="H56" s="112"/>
      <c r="I56" s="112"/>
      <c r="J56" s="131"/>
      <c r="K56" s="132"/>
      <c r="L56" s="207" t="str">
        <f t="shared" si="15"/>
        <v/>
      </c>
      <c r="M56" s="112"/>
      <c r="N56" s="112"/>
      <c r="O56" s="112"/>
      <c r="P56" s="112"/>
      <c r="Q56" s="112"/>
      <c r="R56" s="112"/>
      <c r="S56" s="112"/>
      <c r="T56" s="112"/>
      <c r="U56" s="112"/>
      <c r="V56" s="207" t="str">
        <f t="shared" si="16"/>
        <v/>
      </c>
      <c r="W56" s="112"/>
      <c r="X56" s="207" t="str">
        <f t="shared" si="17"/>
        <v/>
      </c>
      <c r="Y56" s="133"/>
      <c r="Z56" s="112"/>
      <c r="AA56" s="112"/>
      <c r="AB56" s="207" t="str">
        <f t="shared" si="18"/>
        <v/>
      </c>
      <c r="AC56" s="112"/>
      <c r="AD56" s="207" t="str">
        <f t="shared" si="19"/>
        <v/>
      </c>
      <c r="AE56" s="124"/>
      <c r="AF56" s="207" t="str">
        <f t="shared" si="20"/>
        <v/>
      </c>
      <c r="AG56" s="112"/>
      <c r="AH56" s="207" t="str">
        <f t="shared" si="21"/>
        <v/>
      </c>
      <c r="AI56" s="112"/>
      <c r="AJ56" s="207" t="str">
        <f t="shared" si="22"/>
        <v/>
      </c>
      <c r="AK56" s="112"/>
      <c r="AL56" s="207" t="str">
        <f t="shared" si="23"/>
        <v/>
      </c>
      <c r="AM56" s="112"/>
      <c r="AN56" s="207" t="str">
        <f t="shared" si="24"/>
        <v/>
      </c>
      <c r="AO56" s="134"/>
      <c r="AP56" s="127"/>
      <c r="AQ56" s="207" t="str">
        <f t="shared" si="25"/>
        <v/>
      </c>
      <c r="AR56" s="127"/>
      <c r="AS56" s="112"/>
      <c r="AT56" s="112"/>
      <c r="AU56" s="112"/>
      <c r="AV56" s="112"/>
      <c r="AW56" s="112"/>
      <c r="AX56" s="112"/>
      <c r="AY56" s="112"/>
      <c r="AZ56" s="112"/>
      <c r="BA56" s="112"/>
      <c r="BB56" s="124"/>
      <c r="BC56" s="124"/>
      <c r="BD56" s="207" t="str">
        <f t="shared" si="26"/>
        <v/>
      </c>
      <c r="BE56" s="112" t="str">
        <f t="shared" si="27"/>
        <v/>
      </c>
      <c r="BF56" s="112"/>
      <c r="BG56" s="112"/>
      <c r="BH56" s="112"/>
      <c r="BI56" s="112"/>
      <c r="BJ56" s="112"/>
      <c r="BL56" s="112"/>
      <c r="BM56" s="112"/>
      <c r="BN56" s="112"/>
      <c r="BO56" s="112"/>
      <c r="BP56" s="112"/>
      <c r="BQ56" s="112"/>
    </row>
    <row r="57" spans="1:69" s="119" customFormat="1" x14ac:dyDescent="0.2">
      <c r="A57" s="124"/>
      <c r="B57" s="207" t="str">
        <f t="shared" si="14"/>
        <v/>
      </c>
      <c r="C57" s="73"/>
      <c r="D57" s="112"/>
      <c r="E57" s="112"/>
      <c r="F57" s="112"/>
      <c r="G57" s="112"/>
      <c r="H57" s="112"/>
      <c r="I57" s="112"/>
      <c r="J57" s="131"/>
      <c r="K57" s="132"/>
      <c r="L57" s="207" t="str">
        <f t="shared" si="15"/>
        <v/>
      </c>
      <c r="M57" s="112"/>
      <c r="N57" s="112"/>
      <c r="O57" s="112"/>
      <c r="P57" s="112"/>
      <c r="Q57" s="112"/>
      <c r="R57" s="112"/>
      <c r="S57" s="112"/>
      <c r="T57" s="112"/>
      <c r="U57" s="112"/>
      <c r="V57" s="207" t="str">
        <f t="shared" si="16"/>
        <v/>
      </c>
      <c r="W57" s="112"/>
      <c r="X57" s="207" t="str">
        <f t="shared" si="17"/>
        <v/>
      </c>
      <c r="Y57" s="133"/>
      <c r="Z57" s="112"/>
      <c r="AA57" s="112"/>
      <c r="AB57" s="207" t="str">
        <f t="shared" si="18"/>
        <v/>
      </c>
      <c r="AC57" s="112"/>
      <c r="AD57" s="207" t="str">
        <f t="shared" si="19"/>
        <v/>
      </c>
      <c r="AE57" s="124"/>
      <c r="AF57" s="207" t="str">
        <f t="shared" si="20"/>
        <v/>
      </c>
      <c r="AG57" s="112"/>
      <c r="AH57" s="207" t="str">
        <f t="shared" si="21"/>
        <v/>
      </c>
      <c r="AI57" s="112"/>
      <c r="AJ57" s="207" t="str">
        <f t="shared" si="22"/>
        <v/>
      </c>
      <c r="AK57" s="112"/>
      <c r="AL57" s="207" t="str">
        <f t="shared" si="23"/>
        <v/>
      </c>
      <c r="AM57" s="112"/>
      <c r="AN57" s="207" t="str">
        <f t="shared" si="24"/>
        <v/>
      </c>
      <c r="AO57" s="134"/>
      <c r="AP57" s="127"/>
      <c r="AQ57" s="207" t="str">
        <f t="shared" si="25"/>
        <v/>
      </c>
      <c r="AR57" s="127"/>
      <c r="AS57" s="112"/>
      <c r="AT57" s="112"/>
      <c r="AU57" s="112"/>
      <c r="AV57" s="112"/>
      <c r="AW57" s="112"/>
      <c r="AX57" s="112"/>
      <c r="AY57" s="112"/>
      <c r="AZ57" s="112"/>
      <c r="BA57" s="112"/>
      <c r="BB57" s="124"/>
      <c r="BC57" s="124"/>
      <c r="BD57" s="207" t="str">
        <f t="shared" si="26"/>
        <v/>
      </c>
      <c r="BE57" s="112" t="str">
        <f t="shared" si="27"/>
        <v/>
      </c>
      <c r="BF57" s="112"/>
      <c r="BG57" s="112"/>
      <c r="BH57" s="112"/>
      <c r="BI57" s="112"/>
      <c r="BJ57" s="112"/>
      <c r="BL57" s="112"/>
      <c r="BM57" s="112"/>
      <c r="BN57" s="112"/>
      <c r="BO57" s="112"/>
      <c r="BP57" s="112"/>
      <c r="BQ57" s="112"/>
    </row>
    <row r="58" spans="1:69" s="119" customFormat="1" x14ac:dyDescent="0.2">
      <c r="A58" s="124"/>
      <c r="B58" s="207" t="str">
        <f t="shared" si="14"/>
        <v/>
      </c>
      <c r="C58" s="73"/>
      <c r="D58" s="112"/>
      <c r="E58" s="112"/>
      <c r="F58" s="112"/>
      <c r="G58" s="112"/>
      <c r="H58" s="112"/>
      <c r="I58" s="112"/>
      <c r="J58" s="131"/>
      <c r="K58" s="132"/>
      <c r="L58" s="207" t="str">
        <f t="shared" si="15"/>
        <v/>
      </c>
      <c r="M58" s="112"/>
      <c r="N58" s="112"/>
      <c r="O58" s="112"/>
      <c r="P58" s="112"/>
      <c r="Q58" s="112"/>
      <c r="R58" s="112"/>
      <c r="S58" s="112"/>
      <c r="T58" s="112"/>
      <c r="U58" s="112"/>
      <c r="V58" s="207" t="str">
        <f t="shared" si="16"/>
        <v/>
      </c>
      <c r="W58" s="112"/>
      <c r="X58" s="207" t="str">
        <f t="shared" si="17"/>
        <v/>
      </c>
      <c r="Y58" s="133"/>
      <c r="Z58" s="112"/>
      <c r="AA58" s="112"/>
      <c r="AB58" s="207" t="str">
        <f t="shared" si="18"/>
        <v/>
      </c>
      <c r="AC58" s="112"/>
      <c r="AD58" s="207" t="str">
        <f t="shared" si="19"/>
        <v/>
      </c>
      <c r="AE58" s="124"/>
      <c r="AF58" s="207" t="str">
        <f t="shared" si="20"/>
        <v/>
      </c>
      <c r="AG58" s="112"/>
      <c r="AH58" s="207" t="str">
        <f t="shared" si="21"/>
        <v/>
      </c>
      <c r="AI58" s="112"/>
      <c r="AJ58" s="207" t="str">
        <f t="shared" si="22"/>
        <v/>
      </c>
      <c r="AK58" s="112"/>
      <c r="AL58" s="207" t="str">
        <f t="shared" si="23"/>
        <v/>
      </c>
      <c r="AM58" s="112"/>
      <c r="AN58" s="207" t="str">
        <f t="shared" si="24"/>
        <v/>
      </c>
      <c r="AO58" s="134"/>
      <c r="AP58" s="127"/>
      <c r="AQ58" s="207" t="str">
        <f t="shared" si="25"/>
        <v/>
      </c>
      <c r="AR58" s="127"/>
      <c r="AS58" s="112"/>
      <c r="AT58" s="112"/>
      <c r="AU58" s="112"/>
      <c r="AV58" s="112"/>
      <c r="AW58" s="112"/>
      <c r="AX58" s="112"/>
      <c r="AY58" s="112"/>
      <c r="AZ58" s="112"/>
      <c r="BA58" s="112"/>
      <c r="BB58" s="124"/>
      <c r="BC58" s="124"/>
      <c r="BD58" s="207" t="str">
        <f t="shared" si="26"/>
        <v/>
      </c>
      <c r="BE58" s="112" t="str">
        <f t="shared" si="27"/>
        <v/>
      </c>
      <c r="BF58" s="112"/>
      <c r="BG58" s="112"/>
      <c r="BH58" s="112"/>
      <c r="BI58" s="112"/>
      <c r="BJ58" s="112"/>
      <c r="BL58" s="112"/>
      <c r="BM58" s="112"/>
      <c r="BN58" s="112"/>
      <c r="BO58" s="112"/>
      <c r="BP58" s="112"/>
      <c r="BQ58" s="112"/>
    </row>
    <row r="59" spans="1:69" s="119" customFormat="1" x14ac:dyDescent="0.2">
      <c r="A59" s="124"/>
      <c r="B59" s="207" t="str">
        <f t="shared" si="14"/>
        <v/>
      </c>
      <c r="C59" s="73"/>
      <c r="D59" s="112"/>
      <c r="E59" s="112"/>
      <c r="F59" s="112"/>
      <c r="G59" s="112"/>
      <c r="H59" s="112"/>
      <c r="I59" s="112"/>
      <c r="J59" s="131"/>
      <c r="K59" s="132"/>
      <c r="L59" s="207" t="str">
        <f t="shared" si="15"/>
        <v/>
      </c>
      <c r="M59" s="112"/>
      <c r="N59" s="112"/>
      <c r="O59" s="112"/>
      <c r="P59" s="112"/>
      <c r="Q59" s="112"/>
      <c r="R59" s="112"/>
      <c r="S59" s="112"/>
      <c r="T59" s="112"/>
      <c r="U59" s="112"/>
      <c r="V59" s="207" t="str">
        <f t="shared" si="16"/>
        <v/>
      </c>
      <c r="W59" s="112"/>
      <c r="X59" s="207" t="str">
        <f t="shared" si="17"/>
        <v/>
      </c>
      <c r="Y59" s="133"/>
      <c r="Z59" s="112"/>
      <c r="AA59" s="112"/>
      <c r="AB59" s="207" t="str">
        <f t="shared" si="18"/>
        <v/>
      </c>
      <c r="AC59" s="112"/>
      <c r="AD59" s="207" t="str">
        <f t="shared" si="19"/>
        <v/>
      </c>
      <c r="AE59" s="124"/>
      <c r="AF59" s="207" t="str">
        <f t="shared" si="20"/>
        <v/>
      </c>
      <c r="AG59" s="112"/>
      <c r="AH59" s="207" t="str">
        <f t="shared" si="21"/>
        <v/>
      </c>
      <c r="AI59" s="112"/>
      <c r="AJ59" s="207" t="str">
        <f t="shared" si="22"/>
        <v/>
      </c>
      <c r="AK59" s="112"/>
      <c r="AL59" s="207" t="str">
        <f t="shared" si="23"/>
        <v/>
      </c>
      <c r="AM59" s="112"/>
      <c r="AN59" s="207" t="str">
        <f t="shared" si="24"/>
        <v/>
      </c>
      <c r="AO59" s="134"/>
      <c r="AP59" s="127"/>
      <c r="AQ59" s="207" t="str">
        <f t="shared" si="25"/>
        <v/>
      </c>
      <c r="AR59" s="127"/>
      <c r="AS59" s="112"/>
      <c r="AT59" s="112"/>
      <c r="AU59" s="112"/>
      <c r="AV59" s="112"/>
      <c r="AW59" s="112"/>
      <c r="AX59" s="112"/>
      <c r="AY59" s="112"/>
      <c r="AZ59" s="112"/>
      <c r="BA59" s="112"/>
      <c r="BB59" s="124"/>
      <c r="BC59" s="124"/>
      <c r="BD59" s="207" t="str">
        <f t="shared" si="26"/>
        <v/>
      </c>
      <c r="BE59" s="112" t="str">
        <f t="shared" si="27"/>
        <v/>
      </c>
      <c r="BF59" s="112"/>
      <c r="BG59" s="112"/>
      <c r="BH59" s="112"/>
      <c r="BI59" s="112"/>
      <c r="BJ59" s="112"/>
      <c r="BL59" s="112"/>
      <c r="BM59" s="112"/>
      <c r="BN59" s="112"/>
      <c r="BO59" s="112"/>
      <c r="BP59" s="112"/>
      <c r="BQ59" s="112"/>
    </row>
    <row r="60" spans="1:69" s="119" customFormat="1" x14ac:dyDescent="0.2">
      <c r="A60" s="124"/>
      <c r="B60" s="207" t="str">
        <f t="shared" si="14"/>
        <v/>
      </c>
      <c r="C60" s="73"/>
      <c r="D60" s="112"/>
      <c r="E60" s="112"/>
      <c r="F60" s="112"/>
      <c r="G60" s="112"/>
      <c r="H60" s="112"/>
      <c r="I60" s="112"/>
      <c r="J60" s="131"/>
      <c r="K60" s="132"/>
      <c r="L60" s="207" t="str">
        <f t="shared" si="15"/>
        <v/>
      </c>
      <c r="M60" s="112"/>
      <c r="N60" s="112"/>
      <c r="O60" s="112"/>
      <c r="P60" s="112"/>
      <c r="Q60" s="112"/>
      <c r="R60" s="112"/>
      <c r="S60" s="112"/>
      <c r="T60" s="112"/>
      <c r="U60" s="112"/>
      <c r="V60" s="207" t="str">
        <f t="shared" si="16"/>
        <v/>
      </c>
      <c r="W60" s="112"/>
      <c r="X60" s="207" t="str">
        <f t="shared" si="17"/>
        <v/>
      </c>
      <c r="Y60" s="133"/>
      <c r="Z60" s="112"/>
      <c r="AA60" s="112"/>
      <c r="AB60" s="207" t="str">
        <f t="shared" si="18"/>
        <v/>
      </c>
      <c r="AC60" s="112"/>
      <c r="AD60" s="207" t="str">
        <f t="shared" si="19"/>
        <v/>
      </c>
      <c r="AE60" s="124"/>
      <c r="AF60" s="207" t="str">
        <f t="shared" si="20"/>
        <v/>
      </c>
      <c r="AG60" s="112"/>
      <c r="AH60" s="207" t="str">
        <f t="shared" si="21"/>
        <v/>
      </c>
      <c r="AI60" s="112"/>
      <c r="AJ60" s="207" t="str">
        <f t="shared" si="22"/>
        <v/>
      </c>
      <c r="AK60" s="112"/>
      <c r="AL60" s="207" t="str">
        <f t="shared" si="23"/>
        <v/>
      </c>
      <c r="AM60" s="112"/>
      <c r="AN60" s="207" t="str">
        <f t="shared" si="24"/>
        <v/>
      </c>
      <c r="AO60" s="134"/>
      <c r="AP60" s="127"/>
      <c r="AQ60" s="207" t="str">
        <f t="shared" si="25"/>
        <v/>
      </c>
      <c r="AR60" s="127"/>
      <c r="AS60" s="112"/>
      <c r="AT60" s="112"/>
      <c r="AU60" s="112"/>
      <c r="AV60" s="112"/>
      <c r="AW60" s="112"/>
      <c r="AX60" s="112"/>
      <c r="AY60" s="112"/>
      <c r="AZ60" s="112"/>
      <c r="BA60" s="112"/>
      <c r="BB60" s="124"/>
      <c r="BC60" s="124"/>
      <c r="BD60" s="207" t="str">
        <f t="shared" si="26"/>
        <v/>
      </c>
      <c r="BE60" s="112" t="str">
        <f t="shared" si="27"/>
        <v/>
      </c>
      <c r="BF60" s="112"/>
      <c r="BG60" s="112"/>
      <c r="BH60" s="112"/>
      <c r="BI60" s="112"/>
      <c r="BJ60" s="112"/>
      <c r="BL60" s="112"/>
      <c r="BM60" s="112"/>
      <c r="BN60" s="112"/>
      <c r="BO60" s="112"/>
      <c r="BP60" s="112"/>
      <c r="BQ60" s="112"/>
    </row>
    <row r="61" spans="1:69" s="119" customFormat="1" x14ac:dyDescent="0.2">
      <c r="A61" s="124"/>
      <c r="B61" s="207" t="str">
        <f t="shared" si="14"/>
        <v/>
      </c>
      <c r="C61" s="73"/>
      <c r="D61" s="112"/>
      <c r="E61" s="112"/>
      <c r="F61" s="112"/>
      <c r="G61" s="112"/>
      <c r="H61" s="112"/>
      <c r="I61" s="112"/>
      <c r="J61" s="131"/>
      <c r="K61" s="132"/>
      <c r="L61" s="207" t="str">
        <f t="shared" si="15"/>
        <v/>
      </c>
      <c r="M61" s="112"/>
      <c r="N61" s="112"/>
      <c r="O61" s="112"/>
      <c r="P61" s="112"/>
      <c r="Q61" s="112"/>
      <c r="R61" s="112"/>
      <c r="S61" s="112"/>
      <c r="T61" s="112"/>
      <c r="U61" s="112"/>
      <c r="V61" s="207" t="str">
        <f t="shared" si="16"/>
        <v/>
      </c>
      <c r="W61" s="112"/>
      <c r="X61" s="207" t="str">
        <f t="shared" si="17"/>
        <v/>
      </c>
      <c r="Y61" s="133"/>
      <c r="Z61" s="112"/>
      <c r="AA61" s="112"/>
      <c r="AB61" s="207" t="str">
        <f t="shared" si="18"/>
        <v/>
      </c>
      <c r="AC61" s="112"/>
      <c r="AD61" s="207" t="str">
        <f t="shared" si="19"/>
        <v/>
      </c>
      <c r="AE61" s="124"/>
      <c r="AF61" s="207" t="str">
        <f t="shared" si="20"/>
        <v/>
      </c>
      <c r="AG61" s="112"/>
      <c r="AH61" s="207" t="str">
        <f t="shared" si="21"/>
        <v/>
      </c>
      <c r="AI61" s="112"/>
      <c r="AJ61" s="207" t="str">
        <f t="shared" si="22"/>
        <v/>
      </c>
      <c r="AK61" s="112"/>
      <c r="AL61" s="207" t="str">
        <f t="shared" si="23"/>
        <v/>
      </c>
      <c r="AM61" s="112"/>
      <c r="AN61" s="207" t="str">
        <f t="shared" si="24"/>
        <v/>
      </c>
      <c r="AO61" s="134"/>
      <c r="AP61" s="127"/>
      <c r="AQ61" s="207" t="str">
        <f t="shared" si="25"/>
        <v/>
      </c>
      <c r="AR61" s="127"/>
      <c r="AS61" s="112"/>
      <c r="AT61" s="112"/>
      <c r="AU61" s="112"/>
      <c r="AV61" s="112"/>
      <c r="AW61" s="112"/>
      <c r="AX61" s="112"/>
      <c r="AY61" s="112"/>
      <c r="AZ61" s="112"/>
      <c r="BA61" s="112"/>
      <c r="BB61" s="124"/>
      <c r="BC61" s="124"/>
      <c r="BD61" s="207" t="str">
        <f t="shared" si="26"/>
        <v/>
      </c>
      <c r="BE61" s="112" t="str">
        <f t="shared" si="27"/>
        <v/>
      </c>
      <c r="BF61" s="112"/>
      <c r="BG61" s="112"/>
      <c r="BH61" s="112"/>
      <c r="BI61" s="112"/>
      <c r="BJ61" s="112"/>
      <c r="BL61" s="112"/>
      <c r="BM61" s="112"/>
      <c r="BN61" s="112"/>
      <c r="BO61" s="112"/>
      <c r="BP61" s="112"/>
      <c r="BQ61" s="112"/>
    </row>
    <row r="62" spans="1:69" s="119" customFormat="1" x14ac:dyDescent="0.2">
      <c r="A62" s="124"/>
      <c r="B62" s="207" t="str">
        <f t="shared" si="14"/>
        <v/>
      </c>
      <c r="C62" s="73"/>
      <c r="D62" s="112"/>
      <c r="E62" s="112"/>
      <c r="F62" s="112"/>
      <c r="G62" s="112"/>
      <c r="H62" s="112"/>
      <c r="I62" s="112"/>
      <c r="J62" s="131"/>
      <c r="K62" s="132"/>
      <c r="L62" s="207" t="str">
        <f t="shared" si="15"/>
        <v/>
      </c>
      <c r="M62" s="112"/>
      <c r="N62" s="112"/>
      <c r="O62" s="112"/>
      <c r="P62" s="112"/>
      <c r="Q62" s="112"/>
      <c r="R62" s="112"/>
      <c r="S62" s="112"/>
      <c r="T62" s="112"/>
      <c r="U62" s="112"/>
      <c r="V62" s="207" t="str">
        <f t="shared" si="16"/>
        <v/>
      </c>
      <c r="W62" s="112"/>
      <c r="X62" s="207" t="str">
        <f t="shared" si="17"/>
        <v/>
      </c>
      <c r="Y62" s="133"/>
      <c r="Z62" s="112"/>
      <c r="AA62" s="112"/>
      <c r="AB62" s="207" t="str">
        <f t="shared" si="18"/>
        <v/>
      </c>
      <c r="AC62" s="112"/>
      <c r="AD62" s="207" t="str">
        <f t="shared" si="19"/>
        <v/>
      </c>
      <c r="AE62" s="124"/>
      <c r="AF62" s="207" t="str">
        <f t="shared" si="20"/>
        <v/>
      </c>
      <c r="AG62" s="112"/>
      <c r="AH62" s="207" t="str">
        <f t="shared" si="21"/>
        <v/>
      </c>
      <c r="AI62" s="112"/>
      <c r="AJ62" s="207" t="str">
        <f t="shared" si="22"/>
        <v/>
      </c>
      <c r="AK62" s="112"/>
      <c r="AL62" s="207" t="str">
        <f t="shared" si="23"/>
        <v/>
      </c>
      <c r="AM62" s="112"/>
      <c r="AN62" s="207" t="str">
        <f t="shared" si="24"/>
        <v/>
      </c>
      <c r="AO62" s="134"/>
      <c r="AP62" s="127"/>
      <c r="AQ62" s="207" t="str">
        <f t="shared" si="25"/>
        <v/>
      </c>
      <c r="AR62" s="127"/>
      <c r="AS62" s="112"/>
      <c r="AT62" s="112"/>
      <c r="AU62" s="112"/>
      <c r="AV62" s="112"/>
      <c r="AW62" s="112"/>
      <c r="AX62" s="112"/>
      <c r="AY62" s="112"/>
      <c r="AZ62" s="112"/>
      <c r="BA62" s="112"/>
      <c r="BB62" s="124"/>
      <c r="BC62" s="124"/>
      <c r="BD62" s="207" t="str">
        <f t="shared" si="26"/>
        <v/>
      </c>
      <c r="BE62" s="112" t="str">
        <f t="shared" si="27"/>
        <v/>
      </c>
      <c r="BF62" s="112"/>
      <c r="BG62" s="112"/>
      <c r="BH62" s="112"/>
      <c r="BI62" s="112"/>
      <c r="BJ62" s="112"/>
      <c r="BL62" s="112"/>
      <c r="BM62" s="112"/>
      <c r="BN62" s="112"/>
      <c r="BO62" s="112"/>
      <c r="BP62" s="112"/>
      <c r="BQ62" s="112"/>
    </row>
    <row r="63" spans="1:69" s="119" customFormat="1" x14ac:dyDescent="0.2">
      <c r="A63" s="124"/>
      <c r="B63" s="207" t="str">
        <f t="shared" si="14"/>
        <v/>
      </c>
      <c r="C63" s="73"/>
      <c r="D63" s="112"/>
      <c r="E63" s="112"/>
      <c r="F63" s="112"/>
      <c r="G63" s="112"/>
      <c r="H63" s="112"/>
      <c r="I63" s="112"/>
      <c r="J63" s="131"/>
      <c r="K63" s="132"/>
      <c r="L63" s="207" t="str">
        <f t="shared" si="15"/>
        <v/>
      </c>
      <c r="M63" s="112"/>
      <c r="N63" s="112"/>
      <c r="O63" s="112"/>
      <c r="P63" s="112"/>
      <c r="Q63" s="112"/>
      <c r="R63" s="112"/>
      <c r="S63" s="112"/>
      <c r="T63" s="112"/>
      <c r="U63" s="112"/>
      <c r="V63" s="207" t="str">
        <f t="shared" si="16"/>
        <v/>
      </c>
      <c r="W63" s="112"/>
      <c r="X63" s="207" t="str">
        <f t="shared" si="17"/>
        <v/>
      </c>
      <c r="Y63" s="133"/>
      <c r="Z63" s="112"/>
      <c r="AA63" s="112"/>
      <c r="AB63" s="207" t="str">
        <f t="shared" si="18"/>
        <v/>
      </c>
      <c r="AC63" s="112"/>
      <c r="AD63" s="207" t="str">
        <f t="shared" si="19"/>
        <v/>
      </c>
      <c r="AE63" s="124"/>
      <c r="AF63" s="207" t="str">
        <f t="shared" si="20"/>
        <v/>
      </c>
      <c r="AG63" s="112"/>
      <c r="AH63" s="207" t="str">
        <f t="shared" si="21"/>
        <v/>
      </c>
      <c r="AI63" s="112"/>
      <c r="AJ63" s="207" t="str">
        <f t="shared" si="22"/>
        <v/>
      </c>
      <c r="AK63" s="112"/>
      <c r="AL63" s="207" t="str">
        <f t="shared" si="23"/>
        <v/>
      </c>
      <c r="AM63" s="112"/>
      <c r="AN63" s="207" t="str">
        <f t="shared" si="24"/>
        <v/>
      </c>
      <c r="AO63" s="134"/>
      <c r="AP63" s="127"/>
      <c r="AQ63" s="207" t="str">
        <f t="shared" si="25"/>
        <v/>
      </c>
      <c r="AR63" s="127"/>
      <c r="AS63" s="112"/>
      <c r="AT63" s="112"/>
      <c r="AU63" s="112"/>
      <c r="AV63" s="112"/>
      <c r="AW63" s="112"/>
      <c r="AX63" s="112"/>
      <c r="AY63" s="112"/>
      <c r="AZ63" s="112"/>
      <c r="BA63" s="112"/>
      <c r="BB63" s="124"/>
      <c r="BC63" s="124"/>
      <c r="BD63" s="207" t="str">
        <f t="shared" si="26"/>
        <v/>
      </c>
      <c r="BE63" s="112" t="str">
        <f t="shared" si="27"/>
        <v/>
      </c>
      <c r="BF63" s="112"/>
      <c r="BG63" s="112"/>
      <c r="BH63" s="112"/>
      <c r="BI63" s="112"/>
      <c r="BJ63" s="112"/>
      <c r="BL63" s="112"/>
      <c r="BM63" s="112"/>
      <c r="BN63" s="112"/>
      <c r="BO63" s="112"/>
      <c r="BP63" s="112"/>
      <c r="BQ63" s="112"/>
    </row>
    <row r="64" spans="1:69" s="119" customFormat="1" x14ac:dyDescent="0.2">
      <c r="A64" s="124"/>
      <c r="B64" s="207" t="str">
        <f t="shared" si="14"/>
        <v/>
      </c>
      <c r="C64" s="73"/>
      <c r="D64" s="112"/>
      <c r="E64" s="112"/>
      <c r="F64" s="112"/>
      <c r="G64" s="112"/>
      <c r="H64" s="112"/>
      <c r="I64" s="112"/>
      <c r="J64" s="131"/>
      <c r="K64" s="132"/>
      <c r="L64" s="207" t="str">
        <f t="shared" si="15"/>
        <v/>
      </c>
      <c r="M64" s="112"/>
      <c r="N64" s="112"/>
      <c r="O64" s="112"/>
      <c r="P64" s="112"/>
      <c r="Q64" s="112"/>
      <c r="R64" s="112"/>
      <c r="S64" s="112"/>
      <c r="T64" s="112"/>
      <c r="U64" s="112"/>
      <c r="V64" s="207" t="str">
        <f t="shared" si="16"/>
        <v/>
      </c>
      <c r="W64" s="112"/>
      <c r="X64" s="207" t="str">
        <f t="shared" si="17"/>
        <v/>
      </c>
      <c r="Y64" s="133"/>
      <c r="Z64" s="112"/>
      <c r="AA64" s="112"/>
      <c r="AB64" s="207" t="str">
        <f t="shared" si="18"/>
        <v/>
      </c>
      <c r="AC64" s="112"/>
      <c r="AD64" s="207" t="str">
        <f t="shared" si="19"/>
        <v/>
      </c>
      <c r="AE64" s="124"/>
      <c r="AF64" s="207" t="str">
        <f t="shared" si="20"/>
        <v/>
      </c>
      <c r="AG64" s="112"/>
      <c r="AH64" s="207" t="str">
        <f t="shared" si="21"/>
        <v/>
      </c>
      <c r="AI64" s="112"/>
      <c r="AJ64" s="207" t="str">
        <f t="shared" si="22"/>
        <v/>
      </c>
      <c r="AK64" s="112"/>
      <c r="AL64" s="207" t="str">
        <f t="shared" si="23"/>
        <v/>
      </c>
      <c r="AM64" s="112"/>
      <c r="AN64" s="207" t="str">
        <f t="shared" si="24"/>
        <v/>
      </c>
      <c r="AO64" s="134"/>
      <c r="AP64" s="127"/>
      <c r="AQ64" s="207" t="str">
        <f t="shared" si="25"/>
        <v/>
      </c>
      <c r="AR64" s="127"/>
      <c r="AS64" s="112"/>
      <c r="AT64" s="112"/>
      <c r="AU64" s="112"/>
      <c r="AV64" s="112"/>
      <c r="AW64" s="112"/>
      <c r="AX64" s="112"/>
      <c r="AY64" s="112"/>
      <c r="AZ64" s="112"/>
      <c r="BA64" s="112"/>
      <c r="BB64" s="124"/>
      <c r="BC64" s="124"/>
      <c r="BD64" s="207" t="str">
        <f t="shared" si="26"/>
        <v/>
      </c>
      <c r="BE64" s="112" t="str">
        <f t="shared" si="27"/>
        <v/>
      </c>
      <c r="BF64" s="112"/>
      <c r="BG64" s="112"/>
      <c r="BH64" s="112"/>
      <c r="BI64" s="112"/>
      <c r="BJ64" s="112"/>
      <c r="BL64" s="112"/>
      <c r="BM64" s="112"/>
      <c r="BN64" s="112"/>
      <c r="BO64" s="112"/>
      <c r="BP64" s="112"/>
      <c r="BQ64" s="112"/>
    </row>
    <row r="65" spans="1:69" s="119" customFormat="1" x14ac:dyDescent="0.2">
      <c r="A65" s="124"/>
      <c r="B65" s="207" t="str">
        <f t="shared" si="14"/>
        <v/>
      </c>
      <c r="C65" s="73"/>
      <c r="D65" s="112"/>
      <c r="E65" s="112"/>
      <c r="F65" s="112"/>
      <c r="G65" s="112"/>
      <c r="H65" s="112"/>
      <c r="I65" s="112"/>
      <c r="J65" s="131"/>
      <c r="K65" s="132"/>
      <c r="L65" s="207" t="str">
        <f t="shared" si="15"/>
        <v/>
      </c>
      <c r="M65" s="112"/>
      <c r="N65" s="112"/>
      <c r="O65" s="112"/>
      <c r="P65" s="112"/>
      <c r="Q65" s="112"/>
      <c r="R65" s="112"/>
      <c r="S65" s="112"/>
      <c r="T65" s="112"/>
      <c r="U65" s="112"/>
      <c r="V65" s="207" t="str">
        <f t="shared" si="16"/>
        <v/>
      </c>
      <c r="W65" s="112"/>
      <c r="X65" s="207" t="str">
        <f t="shared" si="17"/>
        <v/>
      </c>
      <c r="Y65" s="133"/>
      <c r="Z65" s="112"/>
      <c r="AA65" s="112"/>
      <c r="AB65" s="207" t="str">
        <f t="shared" si="18"/>
        <v/>
      </c>
      <c r="AC65" s="112"/>
      <c r="AD65" s="207" t="str">
        <f t="shared" si="19"/>
        <v/>
      </c>
      <c r="AE65" s="124"/>
      <c r="AF65" s="207" t="str">
        <f t="shared" si="20"/>
        <v/>
      </c>
      <c r="AG65" s="112"/>
      <c r="AH65" s="207" t="str">
        <f t="shared" si="21"/>
        <v/>
      </c>
      <c r="AI65" s="112"/>
      <c r="AJ65" s="207" t="str">
        <f t="shared" si="22"/>
        <v/>
      </c>
      <c r="AK65" s="112"/>
      <c r="AL65" s="207" t="str">
        <f t="shared" si="23"/>
        <v/>
      </c>
      <c r="AM65" s="112"/>
      <c r="AN65" s="207" t="str">
        <f t="shared" si="24"/>
        <v/>
      </c>
      <c r="AO65" s="134"/>
      <c r="AP65" s="127"/>
      <c r="AQ65" s="207" t="str">
        <f t="shared" si="25"/>
        <v/>
      </c>
      <c r="AR65" s="127"/>
      <c r="AS65" s="112"/>
      <c r="AT65" s="112"/>
      <c r="AU65" s="112"/>
      <c r="AV65" s="112"/>
      <c r="AW65" s="112"/>
      <c r="AX65" s="112"/>
      <c r="AY65" s="112"/>
      <c r="AZ65" s="112"/>
      <c r="BA65" s="112"/>
      <c r="BB65" s="124"/>
      <c r="BC65" s="124"/>
      <c r="BD65" s="207" t="str">
        <f t="shared" si="26"/>
        <v/>
      </c>
      <c r="BE65" s="112" t="str">
        <f t="shared" si="27"/>
        <v/>
      </c>
      <c r="BF65" s="112"/>
      <c r="BG65" s="112"/>
      <c r="BH65" s="112"/>
      <c r="BI65" s="112"/>
      <c r="BJ65" s="112"/>
      <c r="BL65" s="112"/>
      <c r="BM65" s="112"/>
      <c r="BN65" s="112"/>
      <c r="BO65" s="112"/>
      <c r="BP65" s="112"/>
      <c r="BQ65" s="112"/>
    </row>
    <row r="66" spans="1:69" s="119" customFormat="1" x14ac:dyDescent="0.2">
      <c r="A66" s="124"/>
      <c r="B66" s="207" t="str">
        <f t="shared" si="14"/>
        <v/>
      </c>
      <c r="C66" s="73"/>
      <c r="D66" s="112"/>
      <c r="E66" s="112"/>
      <c r="F66" s="112"/>
      <c r="G66" s="112"/>
      <c r="H66" s="112"/>
      <c r="I66" s="112"/>
      <c r="J66" s="131"/>
      <c r="K66" s="132"/>
      <c r="L66" s="207" t="str">
        <f t="shared" si="15"/>
        <v/>
      </c>
      <c r="M66" s="112"/>
      <c r="N66" s="112"/>
      <c r="O66" s="112"/>
      <c r="P66" s="112"/>
      <c r="Q66" s="112"/>
      <c r="R66" s="112"/>
      <c r="S66" s="112"/>
      <c r="T66" s="112"/>
      <c r="U66" s="112"/>
      <c r="V66" s="207" t="str">
        <f t="shared" si="16"/>
        <v/>
      </c>
      <c r="W66" s="112"/>
      <c r="X66" s="207" t="str">
        <f t="shared" si="17"/>
        <v/>
      </c>
      <c r="Y66" s="133"/>
      <c r="Z66" s="112"/>
      <c r="AA66" s="112"/>
      <c r="AB66" s="207" t="str">
        <f t="shared" si="18"/>
        <v/>
      </c>
      <c r="AC66" s="112"/>
      <c r="AD66" s="207" t="str">
        <f t="shared" si="19"/>
        <v/>
      </c>
      <c r="AE66" s="124"/>
      <c r="AF66" s="207" t="str">
        <f t="shared" si="20"/>
        <v/>
      </c>
      <c r="AG66" s="112"/>
      <c r="AH66" s="207" t="str">
        <f t="shared" si="21"/>
        <v/>
      </c>
      <c r="AI66" s="112"/>
      <c r="AJ66" s="207" t="str">
        <f t="shared" si="22"/>
        <v/>
      </c>
      <c r="AK66" s="112"/>
      <c r="AL66" s="207" t="str">
        <f t="shared" si="23"/>
        <v/>
      </c>
      <c r="AM66" s="112"/>
      <c r="AN66" s="207" t="str">
        <f t="shared" si="24"/>
        <v/>
      </c>
      <c r="AO66" s="134"/>
      <c r="AP66" s="127"/>
      <c r="AQ66" s="207" t="str">
        <f t="shared" si="25"/>
        <v/>
      </c>
      <c r="AR66" s="127"/>
      <c r="AS66" s="112"/>
      <c r="AT66" s="112"/>
      <c r="AU66" s="112"/>
      <c r="AV66" s="112"/>
      <c r="AW66" s="112"/>
      <c r="AX66" s="112"/>
      <c r="AY66" s="112"/>
      <c r="AZ66" s="112"/>
      <c r="BA66" s="112"/>
      <c r="BB66" s="124"/>
      <c r="BC66" s="124"/>
      <c r="BD66" s="207" t="str">
        <f t="shared" si="26"/>
        <v/>
      </c>
      <c r="BE66" s="112" t="str">
        <f t="shared" si="27"/>
        <v/>
      </c>
      <c r="BF66" s="112"/>
      <c r="BG66" s="112"/>
      <c r="BH66" s="112"/>
      <c r="BI66" s="112"/>
      <c r="BJ66" s="112"/>
      <c r="BL66" s="112"/>
      <c r="BM66" s="112"/>
      <c r="BN66" s="112"/>
      <c r="BO66" s="112"/>
      <c r="BP66" s="112"/>
      <c r="BQ66" s="112"/>
    </row>
    <row r="67" spans="1:69" s="119" customFormat="1" x14ac:dyDescent="0.2">
      <c r="A67" s="124"/>
      <c r="B67" s="207" t="str">
        <f t="shared" si="14"/>
        <v/>
      </c>
      <c r="C67" s="73"/>
      <c r="D67" s="112"/>
      <c r="E67" s="112"/>
      <c r="F67" s="112"/>
      <c r="G67" s="112"/>
      <c r="H67" s="112"/>
      <c r="I67" s="112"/>
      <c r="J67" s="131"/>
      <c r="K67" s="132"/>
      <c r="L67" s="207" t="str">
        <f t="shared" si="15"/>
        <v/>
      </c>
      <c r="M67" s="112"/>
      <c r="N67" s="112"/>
      <c r="O67" s="112"/>
      <c r="P67" s="112"/>
      <c r="Q67" s="112"/>
      <c r="R67" s="112"/>
      <c r="S67" s="112"/>
      <c r="T67" s="112"/>
      <c r="U67" s="112"/>
      <c r="V67" s="207" t="str">
        <f t="shared" si="16"/>
        <v/>
      </c>
      <c r="W67" s="112"/>
      <c r="X67" s="207" t="str">
        <f t="shared" si="17"/>
        <v/>
      </c>
      <c r="Y67" s="133"/>
      <c r="Z67" s="112"/>
      <c r="AA67" s="112"/>
      <c r="AB67" s="207" t="str">
        <f t="shared" si="18"/>
        <v/>
      </c>
      <c r="AC67" s="112"/>
      <c r="AD67" s="207" t="str">
        <f t="shared" si="19"/>
        <v/>
      </c>
      <c r="AE67" s="124"/>
      <c r="AF67" s="207" t="str">
        <f t="shared" si="20"/>
        <v/>
      </c>
      <c r="AG67" s="112"/>
      <c r="AH67" s="207" t="str">
        <f t="shared" si="21"/>
        <v/>
      </c>
      <c r="AI67" s="112"/>
      <c r="AJ67" s="207" t="str">
        <f t="shared" si="22"/>
        <v/>
      </c>
      <c r="AK67" s="112"/>
      <c r="AL67" s="207" t="str">
        <f t="shared" si="23"/>
        <v/>
      </c>
      <c r="AM67" s="112"/>
      <c r="AN67" s="207" t="str">
        <f t="shared" si="24"/>
        <v/>
      </c>
      <c r="AO67" s="134"/>
      <c r="AP67" s="127"/>
      <c r="AQ67" s="207" t="str">
        <f t="shared" si="25"/>
        <v/>
      </c>
      <c r="AR67" s="127"/>
      <c r="AS67" s="112"/>
      <c r="AT67" s="112"/>
      <c r="AU67" s="112"/>
      <c r="AV67" s="112"/>
      <c r="AW67" s="112"/>
      <c r="AX67" s="112"/>
      <c r="AY67" s="112"/>
      <c r="AZ67" s="112"/>
      <c r="BA67" s="112"/>
      <c r="BB67" s="124"/>
      <c r="BC67" s="124"/>
      <c r="BD67" s="207" t="str">
        <f t="shared" si="26"/>
        <v/>
      </c>
      <c r="BE67" s="112" t="str">
        <f t="shared" si="27"/>
        <v/>
      </c>
      <c r="BF67" s="112"/>
      <c r="BG67" s="112"/>
      <c r="BH67" s="112"/>
      <c r="BI67" s="112"/>
      <c r="BJ67" s="112"/>
      <c r="BL67" s="112"/>
      <c r="BM67" s="112"/>
      <c r="BN67" s="112"/>
      <c r="BO67" s="112"/>
      <c r="BP67" s="112"/>
      <c r="BQ67" s="112"/>
    </row>
    <row r="68" spans="1:69" s="119" customFormat="1" x14ac:dyDescent="0.2">
      <c r="A68" s="124"/>
      <c r="B68" s="207" t="str">
        <f t="shared" si="14"/>
        <v/>
      </c>
      <c r="C68" s="73"/>
      <c r="D68" s="112"/>
      <c r="E68" s="112"/>
      <c r="F68" s="112"/>
      <c r="G68" s="112"/>
      <c r="H68" s="112"/>
      <c r="I68" s="112"/>
      <c r="J68" s="131"/>
      <c r="K68" s="132"/>
      <c r="L68" s="207" t="str">
        <f t="shared" si="15"/>
        <v/>
      </c>
      <c r="M68" s="112"/>
      <c r="N68" s="112"/>
      <c r="O68" s="112"/>
      <c r="P68" s="112"/>
      <c r="Q68" s="112"/>
      <c r="R68" s="112"/>
      <c r="S68" s="112"/>
      <c r="T68" s="112"/>
      <c r="U68" s="112"/>
      <c r="V68" s="207" t="str">
        <f t="shared" si="16"/>
        <v/>
      </c>
      <c r="W68" s="112"/>
      <c r="X68" s="207" t="str">
        <f t="shared" si="17"/>
        <v/>
      </c>
      <c r="Y68" s="133"/>
      <c r="Z68" s="112"/>
      <c r="AA68" s="112"/>
      <c r="AB68" s="207" t="str">
        <f t="shared" si="18"/>
        <v/>
      </c>
      <c r="AC68" s="112"/>
      <c r="AD68" s="207" t="str">
        <f t="shared" si="19"/>
        <v/>
      </c>
      <c r="AE68" s="124"/>
      <c r="AF68" s="207" t="str">
        <f t="shared" si="20"/>
        <v/>
      </c>
      <c r="AG68" s="112"/>
      <c r="AH68" s="207" t="str">
        <f t="shared" si="21"/>
        <v/>
      </c>
      <c r="AI68" s="112"/>
      <c r="AJ68" s="207" t="str">
        <f t="shared" si="22"/>
        <v/>
      </c>
      <c r="AK68" s="112"/>
      <c r="AL68" s="207" t="str">
        <f t="shared" si="23"/>
        <v/>
      </c>
      <c r="AM68" s="112"/>
      <c r="AN68" s="207" t="str">
        <f t="shared" si="24"/>
        <v/>
      </c>
      <c r="AO68" s="134"/>
      <c r="AP68" s="127"/>
      <c r="AQ68" s="207" t="str">
        <f t="shared" si="25"/>
        <v/>
      </c>
      <c r="AR68" s="127"/>
      <c r="AS68" s="112"/>
      <c r="AT68" s="112"/>
      <c r="AU68" s="112"/>
      <c r="AV68" s="112"/>
      <c r="AW68" s="112"/>
      <c r="AX68" s="112"/>
      <c r="AY68" s="112"/>
      <c r="AZ68" s="112"/>
      <c r="BA68" s="112"/>
      <c r="BB68" s="124"/>
      <c r="BC68" s="124"/>
      <c r="BD68" s="207" t="str">
        <f t="shared" si="26"/>
        <v/>
      </c>
      <c r="BE68" s="112" t="str">
        <f t="shared" si="27"/>
        <v/>
      </c>
      <c r="BF68" s="112"/>
      <c r="BG68" s="112"/>
      <c r="BH68" s="112"/>
      <c r="BI68" s="112"/>
      <c r="BJ68" s="112"/>
      <c r="BL68" s="112"/>
      <c r="BM68" s="112"/>
      <c r="BN68" s="112"/>
      <c r="BO68" s="112"/>
      <c r="BP68" s="112"/>
      <c r="BQ68" s="112"/>
    </row>
    <row r="69" spans="1:69" s="119" customFormat="1" x14ac:dyDescent="0.2">
      <c r="A69" s="124"/>
      <c r="B69" s="207" t="str">
        <f t="shared" si="14"/>
        <v/>
      </c>
      <c r="C69" s="73"/>
      <c r="D69" s="112"/>
      <c r="E69" s="112"/>
      <c r="F69" s="112"/>
      <c r="G69" s="112"/>
      <c r="H69" s="112"/>
      <c r="I69" s="112"/>
      <c r="J69" s="131"/>
      <c r="K69" s="132"/>
      <c r="L69" s="207" t="str">
        <f t="shared" si="15"/>
        <v/>
      </c>
      <c r="M69" s="112"/>
      <c r="N69" s="112"/>
      <c r="O69" s="112"/>
      <c r="P69" s="112"/>
      <c r="Q69" s="112"/>
      <c r="R69" s="112"/>
      <c r="S69" s="112"/>
      <c r="T69" s="112"/>
      <c r="U69" s="112"/>
      <c r="V69" s="207" t="str">
        <f t="shared" si="16"/>
        <v/>
      </c>
      <c r="W69" s="112"/>
      <c r="X69" s="207" t="str">
        <f t="shared" si="17"/>
        <v/>
      </c>
      <c r="Y69" s="133"/>
      <c r="Z69" s="112"/>
      <c r="AA69" s="112"/>
      <c r="AB69" s="207" t="str">
        <f t="shared" si="18"/>
        <v/>
      </c>
      <c r="AC69" s="112"/>
      <c r="AD69" s="207" t="str">
        <f t="shared" si="19"/>
        <v/>
      </c>
      <c r="AE69" s="124"/>
      <c r="AF69" s="207" t="str">
        <f t="shared" si="20"/>
        <v/>
      </c>
      <c r="AG69" s="112"/>
      <c r="AH69" s="207" t="str">
        <f t="shared" si="21"/>
        <v/>
      </c>
      <c r="AI69" s="112"/>
      <c r="AJ69" s="207" t="str">
        <f t="shared" si="22"/>
        <v/>
      </c>
      <c r="AK69" s="112"/>
      <c r="AL69" s="207" t="str">
        <f t="shared" si="23"/>
        <v/>
      </c>
      <c r="AM69" s="112"/>
      <c r="AN69" s="207" t="str">
        <f t="shared" si="24"/>
        <v/>
      </c>
      <c r="AO69" s="134"/>
      <c r="AP69" s="127"/>
      <c r="AQ69" s="207" t="str">
        <f t="shared" si="25"/>
        <v/>
      </c>
      <c r="AR69" s="127"/>
      <c r="AS69" s="112"/>
      <c r="AT69" s="112"/>
      <c r="AU69" s="112"/>
      <c r="AV69" s="112"/>
      <c r="AW69" s="112"/>
      <c r="AX69" s="112"/>
      <c r="AY69" s="112"/>
      <c r="AZ69" s="112"/>
      <c r="BA69" s="112"/>
      <c r="BB69" s="124"/>
      <c r="BC69" s="124"/>
      <c r="BD69" s="207" t="str">
        <f t="shared" si="26"/>
        <v/>
      </c>
      <c r="BE69" s="112" t="str">
        <f t="shared" si="27"/>
        <v/>
      </c>
      <c r="BF69" s="112"/>
      <c r="BG69" s="112"/>
      <c r="BH69" s="112"/>
      <c r="BI69" s="112"/>
      <c r="BJ69" s="112"/>
      <c r="BL69" s="112"/>
      <c r="BM69" s="112"/>
      <c r="BN69" s="112"/>
      <c r="BO69" s="112"/>
      <c r="BP69" s="112"/>
      <c r="BQ69" s="112"/>
    </row>
    <row r="70" spans="1:69" s="119" customFormat="1" x14ac:dyDescent="0.2">
      <c r="A70" s="124"/>
      <c r="B70" s="207" t="str">
        <f t="shared" si="14"/>
        <v/>
      </c>
      <c r="C70" s="73"/>
      <c r="D70" s="112"/>
      <c r="E70" s="112"/>
      <c r="F70" s="112"/>
      <c r="G70" s="112"/>
      <c r="H70" s="112"/>
      <c r="I70" s="112"/>
      <c r="J70" s="131"/>
      <c r="K70" s="132"/>
      <c r="L70" s="207" t="str">
        <f t="shared" si="15"/>
        <v/>
      </c>
      <c r="M70" s="112"/>
      <c r="N70" s="112"/>
      <c r="O70" s="112"/>
      <c r="P70" s="112"/>
      <c r="Q70" s="112"/>
      <c r="R70" s="112"/>
      <c r="S70" s="112"/>
      <c r="T70" s="112"/>
      <c r="U70" s="112"/>
      <c r="V70" s="207" t="str">
        <f t="shared" si="16"/>
        <v/>
      </c>
      <c r="W70" s="112"/>
      <c r="X70" s="207" t="str">
        <f t="shared" si="17"/>
        <v/>
      </c>
      <c r="Y70" s="133"/>
      <c r="Z70" s="112"/>
      <c r="AA70" s="112"/>
      <c r="AB70" s="207" t="str">
        <f t="shared" si="18"/>
        <v/>
      </c>
      <c r="AC70" s="112"/>
      <c r="AD70" s="207" t="str">
        <f t="shared" si="19"/>
        <v/>
      </c>
      <c r="AE70" s="124"/>
      <c r="AF70" s="207" t="str">
        <f t="shared" si="20"/>
        <v/>
      </c>
      <c r="AG70" s="112"/>
      <c r="AH70" s="207" t="str">
        <f t="shared" si="21"/>
        <v/>
      </c>
      <c r="AI70" s="112"/>
      <c r="AJ70" s="207" t="str">
        <f t="shared" si="22"/>
        <v/>
      </c>
      <c r="AK70" s="112"/>
      <c r="AL70" s="207" t="str">
        <f t="shared" si="23"/>
        <v/>
      </c>
      <c r="AM70" s="112"/>
      <c r="AN70" s="207" t="str">
        <f t="shared" si="24"/>
        <v/>
      </c>
      <c r="AO70" s="134"/>
      <c r="AP70" s="127"/>
      <c r="AQ70" s="207" t="str">
        <f t="shared" si="25"/>
        <v/>
      </c>
      <c r="AR70" s="127"/>
      <c r="AS70" s="112"/>
      <c r="AT70" s="112"/>
      <c r="AU70" s="112"/>
      <c r="AV70" s="112"/>
      <c r="AW70" s="112"/>
      <c r="AX70" s="112"/>
      <c r="AY70" s="112"/>
      <c r="AZ70" s="112"/>
      <c r="BA70" s="112"/>
      <c r="BB70" s="124"/>
      <c r="BC70" s="124"/>
      <c r="BD70" s="207" t="str">
        <f t="shared" si="26"/>
        <v/>
      </c>
      <c r="BE70" s="112" t="str">
        <f t="shared" si="27"/>
        <v/>
      </c>
      <c r="BF70" s="112"/>
      <c r="BG70" s="112"/>
      <c r="BH70" s="112"/>
      <c r="BI70" s="112"/>
      <c r="BJ70" s="112"/>
      <c r="BL70" s="112"/>
      <c r="BM70" s="112"/>
      <c r="BN70" s="112"/>
      <c r="BO70" s="112"/>
      <c r="BP70" s="112"/>
      <c r="BQ70" s="112"/>
    </row>
    <row r="71" spans="1:69" s="119" customFormat="1" x14ac:dyDescent="0.2">
      <c r="A71" s="124"/>
      <c r="B71" s="207" t="str">
        <f t="shared" ref="B71:B134" si="28">IF(C71="","",(VLOOKUP(C71,Generic_Road_Names_Table_Array,2,FALSE)))</f>
        <v/>
      </c>
      <c r="C71" s="73"/>
      <c r="D71" s="112"/>
      <c r="E71" s="112"/>
      <c r="F71" s="112"/>
      <c r="G71" s="112"/>
      <c r="H71" s="112"/>
      <c r="I71" s="112"/>
      <c r="J71" s="131"/>
      <c r="K71" s="132"/>
      <c r="L71" s="207" t="str">
        <f t="shared" ref="L71:L134" si="29">IF(K71="","",(VLOOKUP(K71,Generic_Length_Adjustment_Reason_Table_Array,2,FALSE)))</f>
        <v/>
      </c>
      <c r="M71" s="112"/>
      <c r="N71" s="112"/>
      <c r="O71" s="112"/>
      <c r="P71" s="112"/>
      <c r="Q71" s="112"/>
      <c r="R71" s="112"/>
      <c r="S71" s="112"/>
      <c r="T71" s="112"/>
      <c r="U71" s="112"/>
      <c r="V71" s="207" t="str">
        <f t="shared" ref="V71:V134" si="30">IF(U71="","",(VLOOKUP(U71,Generic_Side_Table_Array,2,FALSE)))</f>
        <v/>
      </c>
      <c r="W71" s="112"/>
      <c r="X71" s="207" t="str">
        <f t="shared" ref="X71:X134" si="31">IF(W71="","",VLOOKUP(W71,Railings_Rail_Type_Table_Array,2,FALSE))</f>
        <v/>
      </c>
      <c r="Y71" s="133"/>
      <c r="Z71" s="112"/>
      <c r="AA71" s="112"/>
      <c r="AB71" s="207" t="str">
        <f t="shared" ref="AB71:AB134" si="32">IF(AA71="","",VLOOKUP(AA71,Railings_Rail_Make_Table_Array,2,FALSE))</f>
        <v/>
      </c>
      <c r="AC71" s="112"/>
      <c r="AD71" s="207" t="str">
        <f t="shared" ref="AD71:AD134" si="33">IF(AC71="","",VLOOKUP(AC71,Railings_Rail_Shape_Table_Array,2,FALSE))</f>
        <v/>
      </c>
      <c r="AE71" s="124"/>
      <c r="AF71" s="207" t="str">
        <f t="shared" ref="AF71:AF134" si="34">IF(AE71="","",VLOOKUP(AE71,Railings_Rail_Colour_Table_Array,2,FALSE))</f>
        <v/>
      </c>
      <c r="AG71" s="112"/>
      <c r="AH71" s="207" t="str">
        <f t="shared" ref="AH71:AH134" si="35">IF(AG71="","",VLOOKUP(AG71,Railings_Rail_Material_Table_Array,2,FALSE))</f>
        <v/>
      </c>
      <c r="AI71" s="112"/>
      <c r="AJ71" s="207" t="str">
        <f t="shared" ref="AJ71:AJ134" si="36">IF(AI71="","",(VLOOKUP(AI71,Railings_Rail_Attach_Table_Array,2,FALSE)))</f>
        <v/>
      </c>
      <c r="AK71" s="112"/>
      <c r="AL71" s="207" t="str">
        <f t="shared" ref="AL71:AL134" si="37">IF(AK71="","",(VLOOKUP(AK71,Railings_Rail_End_Table_Array,2,FALSE)))</f>
        <v/>
      </c>
      <c r="AM71" s="112"/>
      <c r="AN71" s="207" t="str">
        <f t="shared" ref="AN71:AN134" si="38">IF(AM71="","",(VLOOKUP(AM71,Railings_Rail_End_Table_Array,2,FALSE)))</f>
        <v/>
      </c>
      <c r="AO71" s="134"/>
      <c r="AP71" s="127"/>
      <c r="AQ71" s="207" t="str">
        <f t="shared" ref="AQ71:AQ134" si="39">IF(AP71="","",(VLOOKUP(AP71,Railings_Railing_Ground_Fix_Table_Array,2,FALSE)))</f>
        <v/>
      </c>
      <c r="AR71" s="127"/>
      <c r="AS71" s="112"/>
      <c r="AT71" s="112"/>
      <c r="AU71" s="112"/>
      <c r="AV71" s="112"/>
      <c r="AW71" s="112"/>
      <c r="AX71" s="112"/>
      <c r="AY71" s="112"/>
      <c r="AZ71" s="112"/>
      <c r="BA71" s="112"/>
      <c r="BB71" s="124"/>
      <c r="BC71" s="124"/>
      <c r="BD71" s="207" t="str">
        <f t="shared" ref="BD71:BD134" si="40">IF(BC71="","",VLOOKUP(BC71,Railings_Rail_Material_Table_Array,2,FALSE))</f>
        <v/>
      </c>
      <c r="BE71" s="112" t="str">
        <f t="shared" ref="BE71:BE134" si="41">IF(C71&gt;0,"U","")</f>
        <v/>
      </c>
      <c r="BF71" s="112"/>
      <c r="BG71" s="112"/>
      <c r="BH71" s="112"/>
      <c r="BI71" s="112"/>
      <c r="BJ71" s="112"/>
      <c r="BL71" s="112"/>
      <c r="BM71" s="112"/>
      <c r="BN71" s="112"/>
      <c r="BO71" s="112"/>
      <c r="BP71" s="112"/>
      <c r="BQ71" s="112"/>
    </row>
    <row r="72" spans="1:69" s="119" customFormat="1" x14ac:dyDescent="0.2">
      <c r="A72" s="124"/>
      <c r="B72" s="207" t="str">
        <f t="shared" si="28"/>
        <v/>
      </c>
      <c r="C72" s="73"/>
      <c r="D72" s="112"/>
      <c r="E72" s="112"/>
      <c r="F72" s="112"/>
      <c r="G72" s="112"/>
      <c r="H72" s="112"/>
      <c r="I72" s="112"/>
      <c r="J72" s="131"/>
      <c r="K72" s="132"/>
      <c r="L72" s="207" t="str">
        <f t="shared" si="29"/>
        <v/>
      </c>
      <c r="M72" s="112"/>
      <c r="N72" s="112"/>
      <c r="O72" s="112"/>
      <c r="P72" s="112"/>
      <c r="Q72" s="112"/>
      <c r="R72" s="112"/>
      <c r="S72" s="112"/>
      <c r="T72" s="112"/>
      <c r="U72" s="112"/>
      <c r="V72" s="207" t="str">
        <f t="shared" si="30"/>
        <v/>
      </c>
      <c r="W72" s="112"/>
      <c r="X72" s="207" t="str">
        <f t="shared" si="31"/>
        <v/>
      </c>
      <c r="Y72" s="133"/>
      <c r="Z72" s="112"/>
      <c r="AA72" s="112"/>
      <c r="AB72" s="207" t="str">
        <f t="shared" si="32"/>
        <v/>
      </c>
      <c r="AC72" s="112"/>
      <c r="AD72" s="207" t="str">
        <f t="shared" si="33"/>
        <v/>
      </c>
      <c r="AE72" s="124"/>
      <c r="AF72" s="207" t="str">
        <f t="shared" si="34"/>
        <v/>
      </c>
      <c r="AG72" s="112"/>
      <c r="AH72" s="207" t="str">
        <f t="shared" si="35"/>
        <v/>
      </c>
      <c r="AI72" s="112"/>
      <c r="AJ72" s="207" t="str">
        <f t="shared" si="36"/>
        <v/>
      </c>
      <c r="AK72" s="112"/>
      <c r="AL72" s="207" t="str">
        <f t="shared" si="37"/>
        <v/>
      </c>
      <c r="AM72" s="112"/>
      <c r="AN72" s="207" t="str">
        <f t="shared" si="38"/>
        <v/>
      </c>
      <c r="AO72" s="134"/>
      <c r="AP72" s="127"/>
      <c r="AQ72" s="207" t="str">
        <f t="shared" si="39"/>
        <v/>
      </c>
      <c r="AR72" s="127"/>
      <c r="AS72" s="112"/>
      <c r="AT72" s="112"/>
      <c r="AU72" s="112"/>
      <c r="AV72" s="112"/>
      <c r="AW72" s="112"/>
      <c r="AX72" s="112"/>
      <c r="AY72" s="112"/>
      <c r="AZ72" s="112"/>
      <c r="BA72" s="112"/>
      <c r="BB72" s="124"/>
      <c r="BC72" s="124"/>
      <c r="BD72" s="207" t="str">
        <f t="shared" si="40"/>
        <v/>
      </c>
      <c r="BE72" s="112" t="str">
        <f t="shared" si="41"/>
        <v/>
      </c>
      <c r="BF72" s="112"/>
      <c r="BG72" s="112"/>
      <c r="BH72" s="112"/>
      <c r="BI72" s="112"/>
      <c r="BJ72" s="112"/>
      <c r="BL72" s="112"/>
      <c r="BM72" s="112"/>
      <c r="BN72" s="112"/>
      <c r="BO72" s="112"/>
      <c r="BP72" s="112"/>
      <c r="BQ72" s="112"/>
    </row>
    <row r="73" spans="1:69" s="119" customFormat="1" x14ac:dyDescent="0.2">
      <c r="A73" s="124"/>
      <c r="B73" s="207" t="str">
        <f t="shared" si="28"/>
        <v/>
      </c>
      <c r="C73" s="73"/>
      <c r="D73" s="112"/>
      <c r="E73" s="112"/>
      <c r="F73" s="112"/>
      <c r="G73" s="112"/>
      <c r="H73" s="112"/>
      <c r="I73" s="112"/>
      <c r="J73" s="131"/>
      <c r="K73" s="132"/>
      <c r="L73" s="207" t="str">
        <f t="shared" si="29"/>
        <v/>
      </c>
      <c r="M73" s="112"/>
      <c r="N73" s="112"/>
      <c r="O73" s="112"/>
      <c r="P73" s="112"/>
      <c r="Q73" s="112"/>
      <c r="R73" s="112"/>
      <c r="S73" s="112"/>
      <c r="T73" s="112"/>
      <c r="U73" s="112"/>
      <c r="V73" s="207" t="str">
        <f t="shared" si="30"/>
        <v/>
      </c>
      <c r="W73" s="112"/>
      <c r="X73" s="207" t="str">
        <f t="shared" si="31"/>
        <v/>
      </c>
      <c r="Y73" s="133"/>
      <c r="Z73" s="112"/>
      <c r="AA73" s="112"/>
      <c r="AB73" s="207" t="str">
        <f t="shared" si="32"/>
        <v/>
      </c>
      <c r="AC73" s="112"/>
      <c r="AD73" s="207" t="str">
        <f t="shared" si="33"/>
        <v/>
      </c>
      <c r="AE73" s="124"/>
      <c r="AF73" s="207" t="str">
        <f t="shared" si="34"/>
        <v/>
      </c>
      <c r="AG73" s="112"/>
      <c r="AH73" s="207" t="str">
        <f t="shared" si="35"/>
        <v/>
      </c>
      <c r="AI73" s="112"/>
      <c r="AJ73" s="207" t="str">
        <f t="shared" si="36"/>
        <v/>
      </c>
      <c r="AK73" s="112"/>
      <c r="AL73" s="207" t="str">
        <f t="shared" si="37"/>
        <v/>
      </c>
      <c r="AM73" s="112"/>
      <c r="AN73" s="207" t="str">
        <f t="shared" si="38"/>
        <v/>
      </c>
      <c r="AO73" s="134"/>
      <c r="AP73" s="127"/>
      <c r="AQ73" s="207" t="str">
        <f t="shared" si="39"/>
        <v/>
      </c>
      <c r="AR73" s="127"/>
      <c r="AS73" s="112"/>
      <c r="AT73" s="112"/>
      <c r="AU73" s="112"/>
      <c r="AV73" s="112"/>
      <c r="AW73" s="112"/>
      <c r="AX73" s="112"/>
      <c r="AY73" s="112"/>
      <c r="AZ73" s="112"/>
      <c r="BA73" s="112"/>
      <c r="BB73" s="124"/>
      <c r="BC73" s="124"/>
      <c r="BD73" s="207" t="str">
        <f t="shared" si="40"/>
        <v/>
      </c>
      <c r="BE73" s="112" t="str">
        <f t="shared" si="41"/>
        <v/>
      </c>
      <c r="BF73" s="112"/>
      <c r="BG73" s="112"/>
      <c r="BH73" s="112"/>
      <c r="BI73" s="112"/>
      <c r="BJ73" s="112"/>
      <c r="BL73" s="112"/>
      <c r="BM73" s="112"/>
      <c r="BN73" s="112"/>
      <c r="BO73" s="112"/>
      <c r="BP73" s="112"/>
      <c r="BQ73" s="112"/>
    </row>
    <row r="74" spans="1:69" s="119" customFormat="1" x14ac:dyDescent="0.2">
      <c r="A74" s="124"/>
      <c r="B74" s="207" t="str">
        <f t="shared" si="28"/>
        <v/>
      </c>
      <c r="C74" s="73"/>
      <c r="D74" s="112"/>
      <c r="E74" s="112"/>
      <c r="F74" s="112"/>
      <c r="G74" s="112"/>
      <c r="H74" s="112"/>
      <c r="I74" s="112"/>
      <c r="J74" s="131"/>
      <c r="K74" s="132"/>
      <c r="L74" s="207" t="str">
        <f t="shared" si="29"/>
        <v/>
      </c>
      <c r="M74" s="112"/>
      <c r="N74" s="112"/>
      <c r="O74" s="112"/>
      <c r="P74" s="112"/>
      <c r="Q74" s="112"/>
      <c r="R74" s="112"/>
      <c r="S74" s="112"/>
      <c r="T74" s="112"/>
      <c r="U74" s="112"/>
      <c r="V74" s="207" t="str">
        <f t="shared" si="30"/>
        <v/>
      </c>
      <c r="W74" s="112"/>
      <c r="X74" s="207" t="str">
        <f t="shared" si="31"/>
        <v/>
      </c>
      <c r="Y74" s="133"/>
      <c r="Z74" s="112"/>
      <c r="AA74" s="112"/>
      <c r="AB74" s="207" t="str">
        <f t="shared" si="32"/>
        <v/>
      </c>
      <c r="AC74" s="112"/>
      <c r="AD74" s="207" t="str">
        <f t="shared" si="33"/>
        <v/>
      </c>
      <c r="AE74" s="124"/>
      <c r="AF74" s="207" t="str">
        <f t="shared" si="34"/>
        <v/>
      </c>
      <c r="AG74" s="112"/>
      <c r="AH74" s="207" t="str">
        <f t="shared" si="35"/>
        <v/>
      </c>
      <c r="AI74" s="112"/>
      <c r="AJ74" s="207" t="str">
        <f t="shared" si="36"/>
        <v/>
      </c>
      <c r="AK74" s="112"/>
      <c r="AL74" s="207" t="str">
        <f t="shared" si="37"/>
        <v/>
      </c>
      <c r="AM74" s="112"/>
      <c r="AN74" s="207" t="str">
        <f t="shared" si="38"/>
        <v/>
      </c>
      <c r="AO74" s="134"/>
      <c r="AP74" s="127"/>
      <c r="AQ74" s="207" t="str">
        <f t="shared" si="39"/>
        <v/>
      </c>
      <c r="AR74" s="127"/>
      <c r="AS74" s="112"/>
      <c r="AT74" s="112"/>
      <c r="AU74" s="112"/>
      <c r="AV74" s="112"/>
      <c r="AW74" s="112"/>
      <c r="AX74" s="112"/>
      <c r="AY74" s="112"/>
      <c r="AZ74" s="112"/>
      <c r="BA74" s="112"/>
      <c r="BB74" s="124"/>
      <c r="BC74" s="124"/>
      <c r="BD74" s="207" t="str">
        <f t="shared" si="40"/>
        <v/>
      </c>
      <c r="BE74" s="112" t="str">
        <f t="shared" si="41"/>
        <v/>
      </c>
      <c r="BF74" s="112"/>
      <c r="BG74" s="112"/>
      <c r="BH74" s="112"/>
      <c r="BI74" s="112"/>
      <c r="BJ74" s="112"/>
      <c r="BL74" s="112"/>
      <c r="BM74" s="112"/>
      <c r="BN74" s="112"/>
      <c r="BO74" s="112"/>
      <c r="BP74" s="112"/>
      <c r="BQ74" s="112"/>
    </row>
    <row r="75" spans="1:69" s="119" customFormat="1" x14ac:dyDescent="0.2">
      <c r="A75" s="124"/>
      <c r="B75" s="207" t="str">
        <f t="shared" si="28"/>
        <v/>
      </c>
      <c r="C75" s="73"/>
      <c r="D75" s="112"/>
      <c r="E75" s="112"/>
      <c r="F75" s="112"/>
      <c r="G75" s="112"/>
      <c r="H75" s="112"/>
      <c r="I75" s="112"/>
      <c r="J75" s="131"/>
      <c r="K75" s="132"/>
      <c r="L75" s="207" t="str">
        <f t="shared" si="29"/>
        <v/>
      </c>
      <c r="M75" s="112"/>
      <c r="N75" s="112"/>
      <c r="O75" s="112"/>
      <c r="P75" s="112"/>
      <c r="Q75" s="112"/>
      <c r="R75" s="112"/>
      <c r="S75" s="112"/>
      <c r="T75" s="112"/>
      <c r="U75" s="112"/>
      <c r="V75" s="207" t="str">
        <f t="shared" si="30"/>
        <v/>
      </c>
      <c r="W75" s="112"/>
      <c r="X75" s="207" t="str">
        <f t="shared" si="31"/>
        <v/>
      </c>
      <c r="Y75" s="133"/>
      <c r="Z75" s="112"/>
      <c r="AA75" s="112"/>
      <c r="AB75" s="207" t="str">
        <f t="shared" si="32"/>
        <v/>
      </c>
      <c r="AC75" s="112"/>
      <c r="AD75" s="207" t="str">
        <f t="shared" si="33"/>
        <v/>
      </c>
      <c r="AE75" s="124"/>
      <c r="AF75" s="207" t="str">
        <f t="shared" si="34"/>
        <v/>
      </c>
      <c r="AG75" s="112"/>
      <c r="AH75" s="207" t="str">
        <f t="shared" si="35"/>
        <v/>
      </c>
      <c r="AI75" s="112"/>
      <c r="AJ75" s="207" t="str">
        <f t="shared" si="36"/>
        <v/>
      </c>
      <c r="AK75" s="112"/>
      <c r="AL75" s="207" t="str">
        <f t="shared" si="37"/>
        <v/>
      </c>
      <c r="AM75" s="112"/>
      <c r="AN75" s="207" t="str">
        <f t="shared" si="38"/>
        <v/>
      </c>
      <c r="AO75" s="134"/>
      <c r="AP75" s="127"/>
      <c r="AQ75" s="207" t="str">
        <f t="shared" si="39"/>
        <v/>
      </c>
      <c r="AR75" s="127"/>
      <c r="AS75" s="112"/>
      <c r="AT75" s="112"/>
      <c r="AU75" s="112"/>
      <c r="AV75" s="112"/>
      <c r="AW75" s="112"/>
      <c r="AX75" s="112"/>
      <c r="AY75" s="112"/>
      <c r="AZ75" s="112"/>
      <c r="BA75" s="112"/>
      <c r="BB75" s="124"/>
      <c r="BC75" s="124"/>
      <c r="BD75" s="207" t="str">
        <f t="shared" si="40"/>
        <v/>
      </c>
      <c r="BE75" s="112" t="str">
        <f t="shared" si="41"/>
        <v/>
      </c>
      <c r="BF75" s="112"/>
      <c r="BG75" s="112"/>
      <c r="BH75" s="112"/>
      <c r="BI75" s="112"/>
      <c r="BJ75" s="112"/>
      <c r="BL75" s="112"/>
      <c r="BM75" s="112"/>
      <c r="BN75" s="112"/>
      <c r="BO75" s="112"/>
      <c r="BP75" s="112"/>
      <c r="BQ75" s="112"/>
    </row>
    <row r="76" spans="1:69" s="119" customFormat="1" x14ac:dyDescent="0.2">
      <c r="A76" s="124"/>
      <c r="B76" s="207" t="str">
        <f t="shared" si="28"/>
        <v/>
      </c>
      <c r="C76" s="73"/>
      <c r="D76" s="112"/>
      <c r="E76" s="112"/>
      <c r="F76" s="112"/>
      <c r="G76" s="112"/>
      <c r="H76" s="112"/>
      <c r="I76" s="112"/>
      <c r="J76" s="131"/>
      <c r="K76" s="132"/>
      <c r="L76" s="207" t="str">
        <f t="shared" si="29"/>
        <v/>
      </c>
      <c r="M76" s="112"/>
      <c r="N76" s="112"/>
      <c r="O76" s="112"/>
      <c r="P76" s="112"/>
      <c r="Q76" s="112"/>
      <c r="R76" s="112"/>
      <c r="S76" s="112"/>
      <c r="T76" s="112"/>
      <c r="U76" s="112"/>
      <c r="V76" s="207" t="str">
        <f t="shared" si="30"/>
        <v/>
      </c>
      <c r="W76" s="112"/>
      <c r="X76" s="207" t="str">
        <f t="shared" si="31"/>
        <v/>
      </c>
      <c r="Y76" s="133"/>
      <c r="Z76" s="112"/>
      <c r="AA76" s="112"/>
      <c r="AB76" s="207" t="str">
        <f t="shared" si="32"/>
        <v/>
      </c>
      <c r="AC76" s="112"/>
      <c r="AD76" s="207" t="str">
        <f t="shared" si="33"/>
        <v/>
      </c>
      <c r="AE76" s="124"/>
      <c r="AF76" s="207" t="str">
        <f t="shared" si="34"/>
        <v/>
      </c>
      <c r="AG76" s="112"/>
      <c r="AH76" s="207" t="str">
        <f t="shared" si="35"/>
        <v/>
      </c>
      <c r="AI76" s="112"/>
      <c r="AJ76" s="207" t="str">
        <f t="shared" si="36"/>
        <v/>
      </c>
      <c r="AK76" s="112"/>
      <c r="AL76" s="207" t="str">
        <f t="shared" si="37"/>
        <v/>
      </c>
      <c r="AM76" s="112"/>
      <c r="AN76" s="207" t="str">
        <f t="shared" si="38"/>
        <v/>
      </c>
      <c r="AO76" s="134"/>
      <c r="AP76" s="127"/>
      <c r="AQ76" s="207" t="str">
        <f t="shared" si="39"/>
        <v/>
      </c>
      <c r="AR76" s="127"/>
      <c r="AS76" s="112"/>
      <c r="AT76" s="112"/>
      <c r="AU76" s="112"/>
      <c r="AV76" s="112"/>
      <c r="AW76" s="112"/>
      <c r="AX76" s="112"/>
      <c r="AY76" s="112"/>
      <c r="AZ76" s="112"/>
      <c r="BA76" s="112"/>
      <c r="BB76" s="124"/>
      <c r="BC76" s="124"/>
      <c r="BD76" s="207" t="str">
        <f t="shared" si="40"/>
        <v/>
      </c>
      <c r="BE76" s="112" t="str">
        <f t="shared" si="41"/>
        <v/>
      </c>
      <c r="BF76" s="112"/>
      <c r="BG76" s="112"/>
      <c r="BH76" s="112"/>
      <c r="BI76" s="112"/>
      <c r="BJ76" s="112"/>
      <c r="BL76" s="112"/>
      <c r="BM76" s="112"/>
      <c r="BN76" s="112"/>
      <c r="BO76" s="112"/>
      <c r="BP76" s="112"/>
      <c r="BQ76" s="112"/>
    </row>
    <row r="77" spans="1:69" s="119" customFormat="1" x14ac:dyDescent="0.2">
      <c r="A77" s="124"/>
      <c r="B77" s="207" t="str">
        <f t="shared" si="28"/>
        <v/>
      </c>
      <c r="C77" s="73"/>
      <c r="D77" s="112"/>
      <c r="E77" s="112"/>
      <c r="F77" s="112"/>
      <c r="G77" s="112"/>
      <c r="H77" s="112"/>
      <c r="I77" s="112"/>
      <c r="J77" s="131"/>
      <c r="K77" s="132"/>
      <c r="L77" s="207" t="str">
        <f t="shared" si="29"/>
        <v/>
      </c>
      <c r="M77" s="112"/>
      <c r="N77" s="112"/>
      <c r="O77" s="112"/>
      <c r="P77" s="112"/>
      <c r="Q77" s="112"/>
      <c r="R77" s="112"/>
      <c r="S77" s="112"/>
      <c r="T77" s="112"/>
      <c r="U77" s="112"/>
      <c r="V77" s="207" t="str">
        <f t="shared" si="30"/>
        <v/>
      </c>
      <c r="W77" s="112"/>
      <c r="X77" s="207" t="str">
        <f t="shared" si="31"/>
        <v/>
      </c>
      <c r="Y77" s="133"/>
      <c r="Z77" s="112"/>
      <c r="AA77" s="112"/>
      <c r="AB77" s="207" t="str">
        <f t="shared" si="32"/>
        <v/>
      </c>
      <c r="AC77" s="112"/>
      <c r="AD77" s="207" t="str">
        <f t="shared" si="33"/>
        <v/>
      </c>
      <c r="AE77" s="124"/>
      <c r="AF77" s="207" t="str">
        <f t="shared" si="34"/>
        <v/>
      </c>
      <c r="AG77" s="112"/>
      <c r="AH77" s="207" t="str">
        <f t="shared" si="35"/>
        <v/>
      </c>
      <c r="AI77" s="112"/>
      <c r="AJ77" s="207" t="str">
        <f t="shared" si="36"/>
        <v/>
      </c>
      <c r="AK77" s="112"/>
      <c r="AL77" s="207" t="str">
        <f t="shared" si="37"/>
        <v/>
      </c>
      <c r="AM77" s="112"/>
      <c r="AN77" s="207" t="str">
        <f t="shared" si="38"/>
        <v/>
      </c>
      <c r="AO77" s="134"/>
      <c r="AP77" s="127"/>
      <c r="AQ77" s="207" t="str">
        <f t="shared" si="39"/>
        <v/>
      </c>
      <c r="AR77" s="127"/>
      <c r="AS77" s="112"/>
      <c r="AT77" s="112"/>
      <c r="AU77" s="112"/>
      <c r="AV77" s="112"/>
      <c r="AW77" s="112"/>
      <c r="AX77" s="112"/>
      <c r="AY77" s="112"/>
      <c r="AZ77" s="112"/>
      <c r="BA77" s="112"/>
      <c r="BB77" s="124"/>
      <c r="BC77" s="124"/>
      <c r="BD77" s="207" t="str">
        <f t="shared" si="40"/>
        <v/>
      </c>
      <c r="BE77" s="112" t="str">
        <f t="shared" si="41"/>
        <v/>
      </c>
      <c r="BF77" s="112"/>
      <c r="BG77" s="112"/>
      <c r="BH77" s="112"/>
      <c r="BI77" s="112"/>
      <c r="BJ77" s="112"/>
      <c r="BL77" s="112"/>
      <c r="BM77" s="112"/>
      <c r="BN77" s="112"/>
      <c r="BO77" s="112"/>
      <c r="BP77" s="112"/>
      <c r="BQ77" s="112"/>
    </row>
    <row r="78" spans="1:69" s="119" customFormat="1" x14ac:dyDescent="0.2">
      <c r="A78" s="124"/>
      <c r="B78" s="207" t="str">
        <f t="shared" si="28"/>
        <v/>
      </c>
      <c r="C78" s="73"/>
      <c r="D78" s="112"/>
      <c r="E78" s="112"/>
      <c r="F78" s="112"/>
      <c r="G78" s="112"/>
      <c r="H78" s="112"/>
      <c r="I78" s="112"/>
      <c r="J78" s="131"/>
      <c r="K78" s="132"/>
      <c r="L78" s="207" t="str">
        <f t="shared" si="29"/>
        <v/>
      </c>
      <c r="M78" s="112"/>
      <c r="N78" s="112"/>
      <c r="O78" s="112"/>
      <c r="P78" s="112"/>
      <c r="Q78" s="112"/>
      <c r="R78" s="112"/>
      <c r="S78" s="112"/>
      <c r="T78" s="112"/>
      <c r="U78" s="112"/>
      <c r="V78" s="207" t="str">
        <f t="shared" si="30"/>
        <v/>
      </c>
      <c r="W78" s="112"/>
      <c r="X78" s="207" t="str">
        <f t="shared" si="31"/>
        <v/>
      </c>
      <c r="Y78" s="133"/>
      <c r="Z78" s="112"/>
      <c r="AA78" s="112"/>
      <c r="AB78" s="207" t="str">
        <f t="shared" si="32"/>
        <v/>
      </c>
      <c r="AC78" s="112"/>
      <c r="AD78" s="207" t="str">
        <f t="shared" si="33"/>
        <v/>
      </c>
      <c r="AE78" s="124"/>
      <c r="AF78" s="207" t="str">
        <f t="shared" si="34"/>
        <v/>
      </c>
      <c r="AG78" s="112"/>
      <c r="AH78" s="207" t="str">
        <f t="shared" si="35"/>
        <v/>
      </c>
      <c r="AI78" s="112"/>
      <c r="AJ78" s="207" t="str">
        <f t="shared" si="36"/>
        <v/>
      </c>
      <c r="AK78" s="112"/>
      <c r="AL78" s="207" t="str">
        <f t="shared" si="37"/>
        <v/>
      </c>
      <c r="AM78" s="112"/>
      <c r="AN78" s="207" t="str">
        <f t="shared" si="38"/>
        <v/>
      </c>
      <c r="AO78" s="134"/>
      <c r="AP78" s="127"/>
      <c r="AQ78" s="207" t="str">
        <f t="shared" si="39"/>
        <v/>
      </c>
      <c r="AR78" s="127"/>
      <c r="AS78" s="112"/>
      <c r="AT78" s="112"/>
      <c r="AU78" s="112"/>
      <c r="AV78" s="112"/>
      <c r="AW78" s="112"/>
      <c r="AX78" s="112"/>
      <c r="AY78" s="112"/>
      <c r="AZ78" s="112"/>
      <c r="BA78" s="112"/>
      <c r="BB78" s="124"/>
      <c r="BC78" s="124"/>
      <c r="BD78" s="207" t="str">
        <f t="shared" si="40"/>
        <v/>
      </c>
      <c r="BE78" s="112" t="str">
        <f t="shared" si="41"/>
        <v/>
      </c>
      <c r="BF78" s="112"/>
      <c r="BG78" s="112"/>
      <c r="BH78" s="112"/>
      <c r="BI78" s="112"/>
      <c r="BJ78" s="112"/>
      <c r="BL78" s="112"/>
      <c r="BM78" s="112"/>
      <c r="BN78" s="112"/>
      <c r="BO78" s="112"/>
      <c r="BP78" s="112"/>
      <c r="BQ78" s="112"/>
    </row>
    <row r="79" spans="1:69" s="119" customFormat="1" x14ac:dyDescent="0.2">
      <c r="A79" s="124"/>
      <c r="B79" s="207" t="str">
        <f t="shared" si="28"/>
        <v/>
      </c>
      <c r="C79" s="73"/>
      <c r="D79" s="112"/>
      <c r="E79" s="112"/>
      <c r="F79" s="112"/>
      <c r="G79" s="112"/>
      <c r="H79" s="112"/>
      <c r="I79" s="112"/>
      <c r="J79" s="131"/>
      <c r="K79" s="132"/>
      <c r="L79" s="207" t="str">
        <f t="shared" si="29"/>
        <v/>
      </c>
      <c r="M79" s="112"/>
      <c r="N79" s="112"/>
      <c r="O79" s="112"/>
      <c r="P79" s="112"/>
      <c r="Q79" s="112"/>
      <c r="R79" s="112"/>
      <c r="S79" s="112"/>
      <c r="T79" s="112"/>
      <c r="U79" s="112"/>
      <c r="V79" s="207" t="str">
        <f t="shared" si="30"/>
        <v/>
      </c>
      <c r="W79" s="112"/>
      <c r="X79" s="207" t="str">
        <f t="shared" si="31"/>
        <v/>
      </c>
      <c r="Y79" s="133"/>
      <c r="Z79" s="112"/>
      <c r="AA79" s="112"/>
      <c r="AB79" s="207" t="str">
        <f t="shared" si="32"/>
        <v/>
      </c>
      <c r="AC79" s="112"/>
      <c r="AD79" s="207" t="str">
        <f t="shared" si="33"/>
        <v/>
      </c>
      <c r="AE79" s="124"/>
      <c r="AF79" s="207" t="str">
        <f t="shared" si="34"/>
        <v/>
      </c>
      <c r="AG79" s="112"/>
      <c r="AH79" s="207" t="str">
        <f t="shared" si="35"/>
        <v/>
      </c>
      <c r="AI79" s="112"/>
      <c r="AJ79" s="207" t="str">
        <f t="shared" si="36"/>
        <v/>
      </c>
      <c r="AK79" s="112"/>
      <c r="AL79" s="207" t="str">
        <f t="shared" si="37"/>
        <v/>
      </c>
      <c r="AM79" s="112"/>
      <c r="AN79" s="207" t="str">
        <f t="shared" si="38"/>
        <v/>
      </c>
      <c r="AO79" s="134"/>
      <c r="AP79" s="127"/>
      <c r="AQ79" s="207" t="str">
        <f t="shared" si="39"/>
        <v/>
      </c>
      <c r="AR79" s="127"/>
      <c r="AS79" s="112"/>
      <c r="AT79" s="112"/>
      <c r="AU79" s="112"/>
      <c r="AV79" s="112"/>
      <c r="AW79" s="112"/>
      <c r="AX79" s="112"/>
      <c r="AY79" s="112"/>
      <c r="AZ79" s="112"/>
      <c r="BA79" s="112"/>
      <c r="BB79" s="124"/>
      <c r="BC79" s="124"/>
      <c r="BD79" s="207" t="str">
        <f t="shared" si="40"/>
        <v/>
      </c>
      <c r="BE79" s="112" t="str">
        <f t="shared" si="41"/>
        <v/>
      </c>
      <c r="BF79" s="112"/>
      <c r="BG79" s="112"/>
      <c r="BH79" s="112"/>
      <c r="BI79" s="112"/>
      <c r="BJ79" s="112"/>
      <c r="BL79" s="112"/>
      <c r="BM79" s="112"/>
      <c r="BN79" s="112"/>
      <c r="BO79" s="112"/>
      <c r="BP79" s="112"/>
      <c r="BQ79" s="112"/>
    </row>
    <row r="80" spans="1:69" s="119" customFormat="1" x14ac:dyDescent="0.2">
      <c r="A80" s="124"/>
      <c r="B80" s="207" t="str">
        <f t="shared" si="28"/>
        <v/>
      </c>
      <c r="C80" s="73"/>
      <c r="D80" s="112"/>
      <c r="E80" s="112"/>
      <c r="F80" s="112"/>
      <c r="G80" s="112"/>
      <c r="H80" s="112"/>
      <c r="I80" s="112"/>
      <c r="J80" s="131"/>
      <c r="K80" s="132"/>
      <c r="L80" s="207" t="str">
        <f t="shared" si="29"/>
        <v/>
      </c>
      <c r="M80" s="112"/>
      <c r="N80" s="112"/>
      <c r="O80" s="112"/>
      <c r="P80" s="112"/>
      <c r="Q80" s="112"/>
      <c r="R80" s="112"/>
      <c r="S80" s="112"/>
      <c r="T80" s="112"/>
      <c r="U80" s="112"/>
      <c r="V80" s="207" t="str">
        <f t="shared" si="30"/>
        <v/>
      </c>
      <c r="W80" s="112"/>
      <c r="X80" s="207" t="str">
        <f t="shared" si="31"/>
        <v/>
      </c>
      <c r="Y80" s="133"/>
      <c r="Z80" s="112"/>
      <c r="AA80" s="112"/>
      <c r="AB80" s="207" t="str">
        <f t="shared" si="32"/>
        <v/>
      </c>
      <c r="AC80" s="112"/>
      <c r="AD80" s="207" t="str">
        <f t="shared" si="33"/>
        <v/>
      </c>
      <c r="AE80" s="124"/>
      <c r="AF80" s="207" t="str">
        <f t="shared" si="34"/>
        <v/>
      </c>
      <c r="AG80" s="112"/>
      <c r="AH80" s="207" t="str">
        <f t="shared" si="35"/>
        <v/>
      </c>
      <c r="AI80" s="112"/>
      <c r="AJ80" s="207" t="str">
        <f t="shared" si="36"/>
        <v/>
      </c>
      <c r="AK80" s="112"/>
      <c r="AL80" s="207" t="str">
        <f t="shared" si="37"/>
        <v/>
      </c>
      <c r="AM80" s="112"/>
      <c r="AN80" s="207" t="str">
        <f t="shared" si="38"/>
        <v/>
      </c>
      <c r="AO80" s="134"/>
      <c r="AP80" s="127"/>
      <c r="AQ80" s="207" t="str">
        <f t="shared" si="39"/>
        <v/>
      </c>
      <c r="AR80" s="127"/>
      <c r="AS80" s="112"/>
      <c r="AT80" s="112"/>
      <c r="AU80" s="112"/>
      <c r="AV80" s="112"/>
      <c r="AW80" s="112"/>
      <c r="AX80" s="112"/>
      <c r="AY80" s="112"/>
      <c r="AZ80" s="112"/>
      <c r="BA80" s="112"/>
      <c r="BB80" s="124"/>
      <c r="BC80" s="124"/>
      <c r="BD80" s="207" t="str">
        <f t="shared" si="40"/>
        <v/>
      </c>
      <c r="BE80" s="112" t="str">
        <f t="shared" si="41"/>
        <v/>
      </c>
      <c r="BF80" s="112"/>
      <c r="BG80" s="112"/>
      <c r="BH80" s="112"/>
      <c r="BI80" s="112"/>
      <c r="BJ80" s="112"/>
      <c r="BL80" s="112"/>
      <c r="BM80" s="112"/>
      <c r="BN80" s="112"/>
      <c r="BO80" s="112"/>
      <c r="BP80" s="112"/>
      <c r="BQ80" s="112"/>
    </row>
    <row r="81" spans="1:69" s="119" customFormat="1" x14ac:dyDescent="0.2">
      <c r="A81" s="124"/>
      <c r="B81" s="207" t="str">
        <f t="shared" si="28"/>
        <v/>
      </c>
      <c r="C81" s="73"/>
      <c r="D81" s="112"/>
      <c r="E81" s="112"/>
      <c r="F81" s="112"/>
      <c r="G81" s="112"/>
      <c r="H81" s="112"/>
      <c r="I81" s="112"/>
      <c r="J81" s="131"/>
      <c r="K81" s="132"/>
      <c r="L81" s="207" t="str">
        <f t="shared" si="29"/>
        <v/>
      </c>
      <c r="M81" s="112"/>
      <c r="N81" s="112"/>
      <c r="O81" s="112"/>
      <c r="P81" s="112"/>
      <c r="Q81" s="112"/>
      <c r="R81" s="112"/>
      <c r="S81" s="112"/>
      <c r="T81" s="112"/>
      <c r="U81" s="112"/>
      <c r="V81" s="207" t="str">
        <f t="shared" si="30"/>
        <v/>
      </c>
      <c r="W81" s="112"/>
      <c r="X81" s="207" t="str">
        <f t="shared" si="31"/>
        <v/>
      </c>
      <c r="Y81" s="133"/>
      <c r="Z81" s="112"/>
      <c r="AA81" s="112"/>
      <c r="AB81" s="207" t="str">
        <f t="shared" si="32"/>
        <v/>
      </c>
      <c r="AC81" s="112"/>
      <c r="AD81" s="207" t="str">
        <f t="shared" si="33"/>
        <v/>
      </c>
      <c r="AE81" s="124"/>
      <c r="AF81" s="207" t="str">
        <f t="shared" si="34"/>
        <v/>
      </c>
      <c r="AG81" s="112"/>
      <c r="AH81" s="207" t="str">
        <f t="shared" si="35"/>
        <v/>
      </c>
      <c r="AI81" s="112"/>
      <c r="AJ81" s="207" t="str">
        <f t="shared" si="36"/>
        <v/>
      </c>
      <c r="AK81" s="112"/>
      <c r="AL81" s="207" t="str">
        <f t="shared" si="37"/>
        <v/>
      </c>
      <c r="AM81" s="112"/>
      <c r="AN81" s="207" t="str">
        <f t="shared" si="38"/>
        <v/>
      </c>
      <c r="AO81" s="134"/>
      <c r="AP81" s="127"/>
      <c r="AQ81" s="207" t="str">
        <f t="shared" si="39"/>
        <v/>
      </c>
      <c r="AR81" s="127"/>
      <c r="AS81" s="112"/>
      <c r="AT81" s="112"/>
      <c r="AU81" s="112"/>
      <c r="AV81" s="112"/>
      <c r="AW81" s="112"/>
      <c r="AX81" s="112"/>
      <c r="AY81" s="112"/>
      <c r="AZ81" s="112"/>
      <c r="BA81" s="112"/>
      <c r="BB81" s="124"/>
      <c r="BC81" s="124"/>
      <c r="BD81" s="207" t="str">
        <f t="shared" si="40"/>
        <v/>
      </c>
      <c r="BE81" s="112" t="str">
        <f t="shared" si="41"/>
        <v/>
      </c>
      <c r="BF81" s="112"/>
      <c r="BG81" s="112"/>
      <c r="BH81" s="112"/>
      <c r="BI81" s="112"/>
      <c r="BJ81" s="112"/>
      <c r="BL81" s="112"/>
      <c r="BM81" s="112"/>
      <c r="BN81" s="112"/>
      <c r="BO81" s="112"/>
      <c r="BP81" s="112"/>
      <c r="BQ81" s="112"/>
    </row>
    <row r="82" spans="1:69" s="119" customFormat="1" x14ac:dyDescent="0.2">
      <c r="A82" s="124"/>
      <c r="B82" s="207" t="str">
        <f t="shared" si="28"/>
        <v/>
      </c>
      <c r="C82" s="73"/>
      <c r="D82" s="112"/>
      <c r="E82" s="112"/>
      <c r="F82" s="112"/>
      <c r="G82" s="112"/>
      <c r="H82" s="112"/>
      <c r="I82" s="112"/>
      <c r="J82" s="131"/>
      <c r="K82" s="132"/>
      <c r="L82" s="207" t="str">
        <f t="shared" si="29"/>
        <v/>
      </c>
      <c r="M82" s="112"/>
      <c r="N82" s="112"/>
      <c r="O82" s="112"/>
      <c r="P82" s="112"/>
      <c r="Q82" s="112"/>
      <c r="R82" s="112"/>
      <c r="S82" s="112"/>
      <c r="T82" s="112"/>
      <c r="U82" s="112"/>
      <c r="V82" s="207" t="str">
        <f t="shared" si="30"/>
        <v/>
      </c>
      <c r="W82" s="112"/>
      <c r="X82" s="207" t="str">
        <f t="shared" si="31"/>
        <v/>
      </c>
      <c r="Y82" s="133"/>
      <c r="Z82" s="112"/>
      <c r="AA82" s="112"/>
      <c r="AB82" s="207" t="str">
        <f t="shared" si="32"/>
        <v/>
      </c>
      <c r="AC82" s="112"/>
      <c r="AD82" s="207" t="str">
        <f t="shared" si="33"/>
        <v/>
      </c>
      <c r="AE82" s="124"/>
      <c r="AF82" s="207" t="str">
        <f t="shared" si="34"/>
        <v/>
      </c>
      <c r="AG82" s="112"/>
      <c r="AH82" s="207" t="str">
        <f t="shared" si="35"/>
        <v/>
      </c>
      <c r="AI82" s="112"/>
      <c r="AJ82" s="207" t="str">
        <f t="shared" si="36"/>
        <v/>
      </c>
      <c r="AK82" s="112"/>
      <c r="AL82" s="207" t="str">
        <f t="shared" si="37"/>
        <v/>
      </c>
      <c r="AM82" s="112"/>
      <c r="AN82" s="207" t="str">
        <f t="shared" si="38"/>
        <v/>
      </c>
      <c r="AO82" s="134"/>
      <c r="AP82" s="127"/>
      <c r="AQ82" s="207" t="str">
        <f t="shared" si="39"/>
        <v/>
      </c>
      <c r="AR82" s="127"/>
      <c r="AS82" s="112"/>
      <c r="AT82" s="112"/>
      <c r="AU82" s="112"/>
      <c r="AV82" s="112"/>
      <c r="AW82" s="112"/>
      <c r="AX82" s="112"/>
      <c r="AY82" s="112"/>
      <c r="AZ82" s="112"/>
      <c r="BA82" s="112"/>
      <c r="BB82" s="124"/>
      <c r="BC82" s="124"/>
      <c r="BD82" s="207" t="str">
        <f t="shared" si="40"/>
        <v/>
      </c>
      <c r="BE82" s="112" t="str">
        <f t="shared" si="41"/>
        <v/>
      </c>
      <c r="BF82" s="112"/>
      <c r="BG82" s="112"/>
      <c r="BH82" s="112"/>
      <c r="BI82" s="112"/>
      <c r="BJ82" s="112"/>
      <c r="BL82" s="112"/>
      <c r="BM82" s="112"/>
      <c r="BN82" s="112"/>
      <c r="BO82" s="112"/>
      <c r="BP82" s="112"/>
      <c r="BQ82" s="112"/>
    </row>
    <row r="83" spans="1:69" s="119" customFormat="1" x14ac:dyDescent="0.2">
      <c r="A83" s="124"/>
      <c r="B83" s="207" t="str">
        <f t="shared" si="28"/>
        <v/>
      </c>
      <c r="C83" s="73"/>
      <c r="D83" s="112"/>
      <c r="E83" s="112"/>
      <c r="F83" s="112"/>
      <c r="G83" s="112"/>
      <c r="H83" s="112"/>
      <c r="I83" s="112"/>
      <c r="J83" s="131"/>
      <c r="K83" s="132"/>
      <c r="L83" s="207" t="str">
        <f t="shared" si="29"/>
        <v/>
      </c>
      <c r="M83" s="112"/>
      <c r="N83" s="112"/>
      <c r="O83" s="112"/>
      <c r="P83" s="112"/>
      <c r="Q83" s="112"/>
      <c r="R83" s="112"/>
      <c r="S83" s="112"/>
      <c r="T83" s="112"/>
      <c r="U83" s="112"/>
      <c r="V83" s="207" t="str">
        <f t="shared" si="30"/>
        <v/>
      </c>
      <c r="W83" s="112"/>
      <c r="X83" s="207" t="str">
        <f t="shared" si="31"/>
        <v/>
      </c>
      <c r="Y83" s="133"/>
      <c r="Z83" s="112"/>
      <c r="AA83" s="112"/>
      <c r="AB83" s="207" t="str">
        <f t="shared" si="32"/>
        <v/>
      </c>
      <c r="AC83" s="112"/>
      <c r="AD83" s="207" t="str">
        <f t="shared" si="33"/>
        <v/>
      </c>
      <c r="AE83" s="124"/>
      <c r="AF83" s="207" t="str">
        <f t="shared" si="34"/>
        <v/>
      </c>
      <c r="AG83" s="112"/>
      <c r="AH83" s="207" t="str">
        <f t="shared" si="35"/>
        <v/>
      </c>
      <c r="AI83" s="112"/>
      <c r="AJ83" s="207" t="str">
        <f t="shared" si="36"/>
        <v/>
      </c>
      <c r="AK83" s="112"/>
      <c r="AL83" s="207" t="str">
        <f t="shared" si="37"/>
        <v/>
      </c>
      <c r="AM83" s="112"/>
      <c r="AN83" s="207" t="str">
        <f t="shared" si="38"/>
        <v/>
      </c>
      <c r="AO83" s="134"/>
      <c r="AP83" s="127"/>
      <c r="AQ83" s="207" t="str">
        <f t="shared" si="39"/>
        <v/>
      </c>
      <c r="AR83" s="127"/>
      <c r="AS83" s="112"/>
      <c r="AT83" s="112"/>
      <c r="AU83" s="112"/>
      <c r="AV83" s="112"/>
      <c r="AW83" s="112"/>
      <c r="AX83" s="112"/>
      <c r="AY83" s="112"/>
      <c r="AZ83" s="112"/>
      <c r="BA83" s="112"/>
      <c r="BB83" s="124"/>
      <c r="BC83" s="124"/>
      <c r="BD83" s="207" t="str">
        <f t="shared" si="40"/>
        <v/>
      </c>
      <c r="BE83" s="112" t="str">
        <f t="shared" si="41"/>
        <v/>
      </c>
      <c r="BF83" s="112"/>
      <c r="BG83" s="112"/>
      <c r="BH83" s="112"/>
      <c r="BI83" s="112"/>
      <c r="BJ83" s="112"/>
      <c r="BL83" s="112"/>
      <c r="BM83" s="112"/>
      <c r="BN83" s="112"/>
      <c r="BO83" s="112"/>
      <c r="BP83" s="112"/>
      <c r="BQ83" s="112"/>
    </row>
    <row r="84" spans="1:69" s="119" customFormat="1" x14ac:dyDescent="0.2">
      <c r="A84" s="124"/>
      <c r="B84" s="207" t="str">
        <f t="shared" si="28"/>
        <v/>
      </c>
      <c r="C84" s="73"/>
      <c r="D84" s="112"/>
      <c r="E84" s="112"/>
      <c r="F84" s="112"/>
      <c r="G84" s="112"/>
      <c r="H84" s="112"/>
      <c r="I84" s="112"/>
      <c r="J84" s="131"/>
      <c r="K84" s="132"/>
      <c r="L84" s="207" t="str">
        <f t="shared" si="29"/>
        <v/>
      </c>
      <c r="M84" s="112"/>
      <c r="N84" s="112"/>
      <c r="O84" s="112"/>
      <c r="P84" s="112"/>
      <c r="Q84" s="112"/>
      <c r="R84" s="112"/>
      <c r="S84" s="112"/>
      <c r="T84" s="112"/>
      <c r="U84" s="112"/>
      <c r="V84" s="207" t="str">
        <f t="shared" si="30"/>
        <v/>
      </c>
      <c r="W84" s="112"/>
      <c r="X84" s="207" t="str">
        <f t="shared" si="31"/>
        <v/>
      </c>
      <c r="Y84" s="133"/>
      <c r="Z84" s="112"/>
      <c r="AA84" s="112"/>
      <c r="AB84" s="207" t="str">
        <f t="shared" si="32"/>
        <v/>
      </c>
      <c r="AC84" s="112"/>
      <c r="AD84" s="207" t="str">
        <f t="shared" si="33"/>
        <v/>
      </c>
      <c r="AE84" s="124"/>
      <c r="AF84" s="207" t="str">
        <f t="shared" si="34"/>
        <v/>
      </c>
      <c r="AG84" s="112"/>
      <c r="AH84" s="207" t="str">
        <f t="shared" si="35"/>
        <v/>
      </c>
      <c r="AI84" s="112"/>
      <c r="AJ84" s="207" t="str">
        <f t="shared" si="36"/>
        <v/>
      </c>
      <c r="AK84" s="112"/>
      <c r="AL84" s="207" t="str">
        <f t="shared" si="37"/>
        <v/>
      </c>
      <c r="AM84" s="112"/>
      <c r="AN84" s="207" t="str">
        <f t="shared" si="38"/>
        <v/>
      </c>
      <c r="AO84" s="134"/>
      <c r="AP84" s="127"/>
      <c r="AQ84" s="207" t="str">
        <f t="shared" si="39"/>
        <v/>
      </c>
      <c r="AR84" s="127"/>
      <c r="AS84" s="112"/>
      <c r="AT84" s="112"/>
      <c r="AU84" s="112"/>
      <c r="AV84" s="112"/>
      <c r="AW84" s="112"/>
      <c r="AX84" s="112"/>
      <c r="AY84" s="112"/>
      <c r="AZ84" s="112"/>
      <c r="BA84" s="112"/>
      <c r="BB84" s="124"/>
      <c r="BC84" s="124"/>
      <c r="BD84" s="207" t="str">
        <f t="shared" si="40"/>
        <v/>
      </c>
      <c r="BE84" s="112" t="str">
        <f t="shared" si="41"/>
        <v/>
      </c>
      <c r="BF84" s="112"/>
      <c r="BG84" s="112"/>
      <c r="BH84" s="112"/>
      <c r="BI84" s="112"/>
      <c r="BJ84" s="112"/>
      <c r="BL84" s="112"/>
      <c r="BM84" s="112"/>
      <c r="BN84" s="112"/>
      <c r="BO84" s="112"/>
      <c r="BP84" s="112"/>
      <c r="BQ84" s="112"/>
    </row>
    <row r="85" spans="1:69" s="119" customFormat="1" x14ac:dyDescent="0.2">
      <c r="A85" s="124"/>
      <c r="B85" s="207" t="str">
        <f t="shared" si="28"/>
        <v/>
      </c>
      <c r="C85" s="73"/>
      <c r="D85" s="112"/>
      <c r="E85" s="112"/>
      <c r="F85" s="112"/>
      <c r="G85" s="112"/>
      <c r="H85" s="112"/>
      <c r="I85" s="112"/>
      <c r="J85" s="131"/>
      <c r="K85" s="132"/>
      <c r="L85" s="207" t="str">
        <f t="shared" si="29"/>
        <v/>
      </c>
      <c r="M85" s="112"/>
      <c r="N85" s="112"/>
      <c r="O85" s="112"/>
      <c r="P85" s="112"/>
      <c r="Q85" s="112"/>
      <c r="R85" s="112"/>
      <c r="S85" s="112"/>
      <c r="T85" s="112"/>
      <c r="U85" s="112"/>
      <c r="V85" s="207" t="str">
        <f t="shared" si="30"/>
        <v/>
      </c>
      <c r="W85" s="112"/>
      <c r="X85" s="207" t="str">
        <f t="shared" si="31"/>
        <v/>
      </c>
      <c r="Y85" s="133"/>
      <c r="Z85" s="112"/>
      <c r="AA85" s="112"/>
      <c r="AB85" s="207" t="str">
        <f t="shared" si="32"/>
        <v/>
      </c>
      <c r="AC85" s="112"/>
      <c r="AD85" s="207" t="str">
        <f t="shared" si="33"/>
        <v/>
      </c>
      <c r="AE85" s="124"/>
      <c r="AF85" s="207" t="str">
        <f t="shared" si="34"/>
        <v/>
      </c>
      <c r="AG85" s="112"/>
      <c r="AH85" s="207" t="str">
        <f t="shared" si="35"/>
        <v/>
      </c>
      <c r="AI85" s="112"/>
      <c r="AJ85" s="207" t="str">
        <f t="shared" si="36"/>
        <v/>
      </c>
      <c r="AK85" s="112"/>
      <c r="AL85" s="207" t="str">
        <f t="shared" si="37"/>
        <v/>
      </c>
      <c r="AM85" s="112"/>
      <c r="AN85" s="207" t="str">
        <f t="shared" si="38"/>
        <v/>
      </c>
      <c r="AO85" s="134"/>
      <c r="AP85" s="127"/>
      <c r="AQ85" s="207" t="str">
        <f t="shared" si="39"/>
        <v/>
      </c>
      <c r="AR85" s="127"/>
      <c r="AS85" s="112"/>
      <c r="AT85" s="112"/>
      <c r="AU85" s="112"/>
      <c r="AV85" s="112"/>
      <c r="AW85" s="112"/>
      <c r="AX85" s="112"/>
      <c r="AY85" s="112"/>
      <c r="AZ85" s="112"/>
      <c r="BA85" s="112"/>
      <c r="BB85" s="124"/>
      <c r="BC85" s="124"/>
      <c r="BD85" s="207" t="str">
        <f t="shared" si="40"/>
        <v/>
      </c>
      <c r="BE85" s="112" t="str">
        <f t="shared" si="41"/>
        <v/>
      </c>
      <c r="BF85" s="112"/>
      <c r="BG85" s="112"/>
      <c r="BH85" s="112"/>
      <c r="BI85" s="112"/>
      <c r="BJ85" s="112"/>
      <c r="BL85" s="112"/>
      <c r="BM85" s="112"/>
      <c r="BN85" s="112"/>
      <c r="BO85" s="112"/>
      <c r="BP85" s="112"/>
      <c r="BQ85" s="112"/>
    </row>
    <row r="86" spans="1:69" s="119" customFormat="1" x14ac:dyDescent="0.2">
      <c r="A86" s="124"/>
      <c r="B86" s="207" t="str">
        <f t="shared" si="28"/>
        <v/>
      </c>
      <c r="C86" s="73"/>
      <c r="D86" s="112"/>
      <c r="E86" s="112"/>
      <c r="F86" s="112"/>
      <c r="G86" s="112"/>
      <c r="H86" s="112"/>
      <c r="I86" s="112"/>
      <c r="J86" s="131"/>
      <c r="K86" s="132"/>
      <c r="L86" s="207" t="str">
        <f t="shared" si="29"/>
        <v/>
      </c>
      <c r="M86" s="112"/>
      <c r="N86" s="112"/>
      <c r="O86" s="112"/>
      <c r="P86" s="112"/>
      <c r="Q86" s="112"/>
      <c r="R86" s="112"/>
      <c r="S86" s="112"/>
      <c r="T86" s="112"/>
      <c r="U86" s="112"/>
      <c r="V86" s="207" t="str">
        <f t="shared" si="30"/>
        <v/>
      </c>
      <c r="W86" s="112"/>
      <c r="X86" s="207" t="str">
        <f t="shared" si="31"/>
        <v/>
      </c>
      <c r="Y86" s="133"/>
      <c r="Z86" s="112"/>
      <c r="AA86" s="112"/>
      <c r="AB86" s="207" t="str">
        <f t="shared" si="32"/>
        <v/>
      </c>
      <c r="AC86" s="112"/>
      <c r="AD86" s="207" t="str">
        <f t="shared" si="33"/>
        <v/>
      </c>
      <c r="AE86" s="124"/>
      <c r="AF86" s="207" t="str">
        <f t="shared" si="34"/>
        <v/>
      </c>
      <c r="AG86" s="112"/>
      <c r="AH86" s="207" t="str">
        <f t="shared" si="35"/>
        <v/>
      </c>
      <c r="AI86" s="112"/>
      <c r="AJ86" s="207" t="str">
        <f t="shared" si="36"/>
        <v/>
      </c>
      <c r="AK86" s="112"/>
      <c r="AL86" s="207" t="str">
        <f t="shared" si="37"/>
        <v/>
      </c>
      <c r="AM86" s="112"/>
      <c r="AN86" s="207" t="str">
        <f t="shared" si="38"/>
        <v/>
      </c>
      <c r="AO86" s="134"/>
      <c r="AP86" s="127"/>
      <c r="AQ86" s="207" t="str">
        <f t="shared" si="39"/>
        <v/>
      </c>
      <c r="AR86" s="127"/>
      <c r="AS86" s="112"/>
      <c r="AT86" s="112"/>
      <c r="AU86" s="112"/>
      <c r="AV86" s="112"/>
      <c r="AW86" s="112"/>
      <c r="AX86" s="112"/>
      <c r="AY86" s="112"/>
      <c r="AZ86" s="112"/>
      <c r="BA86" s="112"/>
      <c r="BB86" s="124"/>
      <c r="BC86" s="124"/>
      <c r="BD86" s="207" t="str">
        <f t="shared" si="40"/>
        <v/>
      </c>
      <c r="BE86" s="112" t="str">
        <f t="shared" si="41"/>
        <v/>
      </c>
      <c r="BF86" s="112"/>
      <c r="BG86" s="112"/>
      <c r="BH86" s="112"/>
      <c r="BI86" s="112"/>
      <c r="BJ86" s="112"/>
      <c r="BL86" s="112"/>
      <c r="BM86" s="112"/>
      <c r="BN86" s="112"/>
      <c r="BO86" s="112"/>
      <c r="BP86" s="112"/>
      <c r="BQ86" s="112"/>
    </row>
    <row r="87" spans="1:69" s="119" customFormat="1" x14ac:dyDescent="0.2">
      <c r="A87" s="124"/>
      <c r="B87" s="207" t="str">
        <f t="shared" si="28"/>
        <v/>
      </c>
      <c r="C87" s="73"/>
      <c r="D87" s="112"/>
      <c r="E87" s="112"/>
      <c r="F87" s="112"/>
      <c r="G87" s="112"/>
      <c r="H87" s="112"/>
      <c r="I87" s="112"/>
      <c r="J87" s="131"/>
      <c r="K87" s="132"/>
      <c r="L87" s="207" t="str">
        <f t="shared" si="29"/>
        <v/>
      </c>
      <c r="M87" s="112"/>
      <c r="N87" s="112"/>
      <c r="O87" s="112"/>
      <c r="P87" s="112"/>
      <c r="Q87" s="112"/>
      <c r="R87" s="112"/>
      <c r="S87" s="112"/>
      <c r="T87" s="112"/>
      <c r="U87" s="112"/>
      <c r="V87" s="207" t="str">
        <f t="shared" si="30"/>
        <v/>
      </c>
      <c r="W87" s="112"/>
      <c r="X87" s="207" t="str">
        <f t="shared" si="31"/>
        <v/>
      </c>
      <c r="Y87" s="133"/>
      <c r="Z87" s="112"/>
      <c r="AA87" s="112"/>
      <c r="AB87" s="207" t="str">
        <f t="shared" si="32"/>
        <v/>
      </c>
      <c r="AC87" s="112"/>
      <c r="AD87" s="207" t="str">
        <f t="shared" si="33"/>
        <v/>
      </c>
      <c r="AE87" s="124"/>
      <c r="AF87" s="207" t="str">
        <f t="shared" si="34"/>
        <v/>
      </c>
      <c r="AG87" s="112"/>
      <c r="AH87" s="207" t="str">
        <f t="shared" si="35"/>
        <v/>
      </c>
      <c r="AI87" s="112"/>
      <c r="AJ87" s="207" t="str">
        <f t="shared" si="36"/>
        <v/>
      </c>
      <c r="AK87" s="112"/>
      <c r="AL87" s="207" t="str">
        <f t="shared" si="37"/>
        <v/>
      </c>
      <c r="AM87" s="112"/>
      <c r="AN87" s="207" t="str">
        <f t="shared" si="38"/>
        <v/>
      </c>
      <c r="AO87" s="134"/>
      <c r="AP87" s="127"/>
      <c r="AQ87" s="207" t="str">
        <f t="shared" si="39"/>
        <v/>
      </c>
      <c r="AR87" s="127"/>
      <c r="AS87" s="112"/>
      <c r="AT87" s="112"/>
      <c r="AU87" s="112"/>
      <c r="AV87" s="112"/>
      <c r="AW87" s="112"/>
      <c r="AX87" s="112"/>
      <c r="AY87" s="112"/>
      <c r="AZ87" s="112"/>
      <c r="BA87" s="112"/>
      <c r="BB87" s="124"/>
      <c r="BC87" s="124"/>
      <c r="BD87" s="207" t="str">
        <f t="shared" si="40"/>
        <v/>
      </c>
      <c r="BE87" s="112" t="str">
        <f t="shared" si="41"/>
        <v/>
      </c>
      <c r="BF87" s="112"/>
      <c r="BG87" s="112"/>
      <c r="BH87" s="112"/>
      <c r="BI87" s="112"/>
      <c r="BJ87" s="112"/>
      <c r="BL87" s="112"/>
      <c r="BM87" s="112"/>
      <c r="BN87" s="112"/>
      <c r="BO87" s="112"/>
      <c r="BP87" s="112"/>
      <c r="BQ87" s="112"/>
    </row>
    <row r="88" spans="1:69" s="119" customFormat="1" x14ac:dyDescent="0.2">
      <c r="A88" s="124"/>
      <c r="B88" s="207" t="str">
        <f t="shared" si="28"/>
        <v/>
      </c>
      <c r="C88" s="73"/>
      <c r="D88" s="112"/>
      <c r="E88" s="112"/>
      <c r="F88" s="112"/>
      <c r="G88" s="112"/>
      <c r="H88" s="112"/>
      <c r="I88" s="112"/>
      <c r="J88" s="131"/>
      <c r="K88" s="132"/>
      <c r="L88" s="207" t="str">
        <f t="shared" si="29"/>
        <v/>
      </c>
      <c r="M88" s="112"/>
      <c r="N88" s="112"/>
      <c r="O88" s="112"/>
      <c r="P88" s="112"/>
      <c r="Q88" s="112"/>
      <c r="R88" s="112"/>
      <c r="S88" s="112"/>
      <c r="T88" s="112"/>
      <c r="U88" s="112"/>
      <c r="V88" s="207" t="str">
        <f t="shared" si="30"/>
        <v/>
      </c>
      <c r="W88" s="112"/>
      <c r="X88" s="207" t="str">
        <f t="shared" si="31"/>
        <v/>
      </c>
      <c r="Y88" s="133"/>
      <c r="Z88" s="112"/>
      <c r="AA88" s="112"/>
      <c r="AB88" s="207" t="str">
        <f t="shared" si="32"/>
        <v/>
      </c>
      <c r="AC88" s="112"/>
      <c r="AD88" s="207" t="str">
        <f t="shared" si="33"/>
        <v/>
      </c>
      <c r="AE88" s="124"/>
      <c r="AF88" s="207" t="str">
        <f t="shared" si="34"/>
        <v/>
      </c>
      <c r="AG88" s="112"/>
      <c r="AH88" s="207" t="str">
        <f t="shared" si="35"/>
        <v/>
      </c>
      <c r="AI88" s="112"/>
      <c r="AJ88" s="207" t="str">
        <f t="shared" si="36"/>
        <v/>
      </c>
      <c r="AK88" s="112"/>
      <c r="AL88" s="207" t="str">
        <f t="shared" si="37"/>
        <v/>
      </c>
      <c r="AM88" s="112"/>
      <c r="AN88" s="207" t="str">
        <f t="shared" si="38"/>
        <v/>
      </c>
      <c r="AO88" s="134"/>
      <c r="AP88" s="127"/>
      <c r="AQ88" s="207" t="str">
        <f t="shared" si="39"/>
        <v/>
      </c>
      <c r="AR88" s="127"/>
      <c r="AS88" s="112"/>
      <c r="AT88" s="112"/>
      <c r="AU88" s="112"/>
      <c r="AV88" s="112"/>
      <c r="AW88" s="112"/>
      <c r="AX88" s="112"/>
      <c r="AY88" s="112"/>
      <c r="AZ88" s="112"/>
      <c r="BA88" s="112"/>
      <c r="BB88" s="124"/>
      <c r="BC88" s="124"/>
      <c r="BD88" s="207" t="str">
        <f t="shared" si="40"/>
        <v/>
      </c>
      <c r="BE88" s="112" t="str">
        <f t="shared" si="41"/>
        <v/>
      </c>
      <c r="BF88" s="112"/>
      <c r="BG88" s="112"/>
      <c r="BH88" s="112"/>
      <c r="BI88" s="112"/>
      <c r="BJ88" s="112"/>
      <c r="BL88" s="112"/>
      <c r="BM88" s="112"/>
      <c r="BN88" s="112"/>
      <c r="BO88" s="112"/>
      <c r="BP88" s="112"/>
      <c r="BQ88" s="112"/>
    </row>
    <row r="89" spans="1:69" s="119" customFormat="1" x14ac:dyDescent="0.2">
      <c r="A89" s="124"/>
      <c r="B89" s="207" t="str">
        <f t="shared" si="28"/>
        <v/>
      </c>
      <c r="C89" s="73"/>
      <c r="D89" s="112"/>
      <c r="E89" s="112"/>
      <c r="F89" s="112"/>
      <c r="G89" s="112"/>
      <c r="H89" s="112"/>
      <c r="I89" s="112"/>
      <c r="J89" s="131"/>
      <c r="K89" s="132"/>
      <c r="L89" s="207" t="str">
        <f t="shared" si="29"/>
        <v/>
      </c>
      <c r="M89" s="112"/>
      <c r="N89" s="112"/>
      <c r="O89" s="112"/>
      <c r="P89" s="112"/>
      <c r="Q89" s="112"/>
      <c r="R89" s="112"/>
      <c r="S89" s="112"/>
      <c r="T89" s="112"/>
      <c r="U89" s="112"/>
      <c r="V89" s="207" t="str">
        <f t="shared" si="30"/>
        <v/>
      </c>
      <c r="W89" s="112"/>
      <c r="X89" s="207" t="str">
        <f t="shared" si="31"/>
        <v/>
      </c>
      <c r="Y89" s="133"/>
      <c r="Z89" s="112"/>
      <c r="AA89" s="112"/>
      <c r="AB89" s="207" t="str">
        <f t="shared" si="32"/>
        <v/>
      </c>
      <c r="AC89" s="112"/>
      <c r="AD89" s="207" t="str">
        <f t="shared" si="33"/>
        <v/>
      </c>
      <c r="AE89" s="124"/>
      <c r="AF89" s="207" t="str">
        <f t="shared" si="34"/>
        <v/>
      </c>
      <c r="AG89" s="112"/>
      <c r="AH89" s="207" t="str">
        <f t="shared" si="35"/>
        <v/>
      </c>
      <c r="AI89" s="112"/>
      <c r="AJ89" s="207" t="str">
        <f t="shared" si="36"/>
        <v/>
      </c>
      <c r="AK89" s="112"/>
      <c r="AL89" s="207" t="str">
        <f t="shared" si="37"/>
        <v/>
      </c>
      <c r="AM89" s="112"/>
      <c r="AN89" s="207" t="str">
        <f t="shared" si="38"/>
        <v/>
      </c>
      <c r="AO89" s="134"/>
      <c r="AP89" s="127"/>
      <c r="AQ89" s="207" t="str">
        <f t="shared" si="39"/>
        <v/>
      </c>
      <c r="AR89" s="127"/>
      <c r="AS89" s="112"/>
      <c r="AT89" s="112"/>
      <c r="AU89" s="112"/>
      <c r="AV89" s="112"/>
      <c r="AW89" s="112"/>
      <c r="AX89" s="112"/>
      <c r="AY89" s="112"/>
      <c r="AZ89" s="112"/>
      <c r="BA89" s="112"/>
      <c r="BB89" s="124"/>
      <c r="BC89" s="124"/>
      <c r="BD89" s="207" t="str">
        <f t="shared" si="40"/>
        <v/>
      </c>
      <c r="BE89" s="112" t="str">
        <f t="shared" si="41"/>
        <v/>
      </c>
      <c r="BF89" s="112"/>
      <c r="BG89" s="112"/>
      <c r="BH89" s="112"/>
      <c r="BI89" s="112"/>
      <c r="BJ89" s="112"/>
      <c r="BL89" s="112"/>
      <c r="BM89" s="112"/>
      <c r="BN89" s="112"/>
      <c r="BO89" s="112"/>
      <c r="BP89" s="112"/>
      <c r="BQ89" s="112"/>
    </row>
    <row r="90" spans="1:69" s="119" customFormat="1" x14ac:dyDescent="0.2">
      <c r="A90" s="124"/>
      <c r="B90" s="207" t="str">
        <f t="shared" si="28"/>
        <v/>
      </c>
      <c r="C90" s="73"/>
      <c r="D90" s="112"/>
      <c r="E90" s="112"/>
      <c r="F90" s="112"/>
      <c r="G90" s="112"/>
      <c r="H90" s="112"/>
      <c r="I90" s="112"/>
      <c r="J90" s="131"/>
      <c r="K90" s="132"/>
      <c r="L90" s="207" t="str">
        <f t="shared" si="29"/>
        <v/>
      </c>
      <c r="M90" s="112"/>
      <c r="N90" s="112"/>
      <c r="O90" s="112"/>
      <c r="P90" s="112"/>
      <c r="Q90" s="112"/>
      <c r="R90" s="112"/>
      <c r="S90" s="112"/>
      <c r="T90" s="112"/>
      <c r="U90" s="112"/>
      <c r="V90" s="207" t="str">
        <f t="shared" si="30"/>
        <v/>
      </c>
      <c r="W90" s="112"/>
      <c r="X90" s="207" t="str">
        <f t="shared" si="31"/>
        <v/>
      </c>
      <c r="Y90" s="133"/>
      <c r="Z90" s="112"/>
      <c r="AA90" s="112"/>
      <c r="AB90" s="207" t="str">
        <f t="shared" si="32"/>
        <v/>
      </c>
      <c r="AC90" s="112"/>
      <c r="AD90" s="207" t="str">
        <f t="shared" si="33"/>
        <v/>
      </c>
      <c r="AE90" s="124"/>
      <c r="AF90" s="207" t="str">
        <f t="shared" si="34"/>
        <v/>
      </c>
      <c r="AG90" s="112"/>
      <c r="AH90" s="207" t="str">
        <f t="shared" si="35"/>
        <v/>
      </c>
      <c r="AI90" s="112"/>
      <c r="AJ90" s="207" t="str">
        <f t="shared" si="36"/>
        <v/>
      </c>
      <c r="AK90" s="112"/>
      <c r="AL90" s="207" t="str">
        <f t="shared" si="37"/>
        <v/>
      </c>
      <c r="AM90" s="112"/>
      <c r="AN90" s="207" t="str">
        <f t="shared" si="38"/>
        <v/>
      </c>
      <c r="AO90" s="134"/>
      <c r="AP90" s="127"/>
      <c r="AQ90" s="207" t="str">
        <f t="shared" si="39"/>
        <v/>
      </c>
      <c r="AR90" s="127"/>
      <c r="AS90" s="112"/>
      <c r="AT90" s="112"/>
      <c r="AU90" s="112"/>
      <c r="AV90" s="112"/>
      <c r="AW90" s="112"/>
      <c r="AX90" s="112"/>
      <c r="AY90" s="112"/>
      <c r="AZ90" s="112"/>
      <c r="BA90" s="112"/>
      <c r="BB90" s="124"/>
      <c r="BC90" s="124"/>
      <c r="BD90" s="207" t="str">
        <f t="shared" si="40"/>
        <v/>
      </c>
      <c r="BE90" s="112" t="str">
        <f t="shared" si="41"/>
        <v/>
      </c>
      <c r="BF90" s="112"/>
      <c r="BG90" s="112"/>
      <c r="BH90" s="112"/>
      <c r="BI90" s="112"/>
      <c r="BJ90" s="112"/>
      <c r="BL90" s="112"/>
      <c r="BM90" s="112"/>
      <c r="BN90" s="112"/>
      <c r="BO90" s="112"/>
      <c r="BP90" s="112"/>
      <c r="BQ90" s="112"/>
    </row>
    <row r="91" spans="1:69" s="119" customFormat="1" x14ac:dyDescent="0.2">
      <c r="A91" s="124"/>
      <c r="B91" s="207" t="str">
        <f t="shared" si="28"/>
        <v/>
      </c>
      <c r="C91" s="73"/>
      <c r="D91" s="112"/>
      <c r="E91" s="112"/>
      <c r="F91" s="112"/>
      <c r="G91" s="112"/>
      <c r="H91" s="112"/>
      <c r="I91" s="112"/>
      <c r="J91" s="131"/>
      <c r="K91" s="132"/>
      <c r="L91" s="207" t="str">
        <f t="shared" si="29"/>
        <v/>
      </c>
      <c r="M91" s="112"/>
      <c r="N91" s="112"/>
      <c r="O91" s="112"/>
      <c r="P91" s="112"/>
      <c r="Q91" s="112"/>
      <c r="R91" s="112"/>
      <c r="S91" s="112"/>
      <c r="T91" s="112"/>
      <c r="U91" s="112"/>
      <c r="V91" s="207" t="str">
        <f t="shared" si="30"/>
        <v/>
      </c>
      <c r="W91" s="112"/>
      <c r="X91" s="207" t="str">
        <f t="shared" si="31"/>
        <v/>
      </c>
      <c r="Y91" s="133"/>
      <c r="Z91" s="112"/>
      <c r="AA91" s="112"/>
      <c r="AB91" s="207" t="str">
        <f t="shared" si="32"/>
        <v/>
      </c>
      <c r="AC91" s="112"/>
      <c r="AD91" s="207" t="str">
        <f t="shared" si="33"/>
        <v/>
      </c>
      <c r="AE91" s="124"/>
      <c r="AF91" s="207" t="str">
        <f t="shared" si="34"/>
        <v/>
      </c>
      <c r="AG91" s="112"/>
      <c r="AH91" s="207" t="str">
        <f t="shared" si="35"/>
        <v/>
      </c>
      <c r="AI91" s="112"/>
      <c r="AJ91" s="207" t="str">
        <f t="shared" si="36"/>
        <v/>
      </c>
      <c r="AK91" s="112"/>
      <c r="AL91" s="207" t="str">
        <f t="shared" si="37"/>
        <v/>
      </c>
      <c r="AM91" s="112"/>
      <c r="AN91" s="207" t="str">
        <f t="shared" si="38"/>
        <v/>
      </c>
      <c r="AO91" s="134"/>
      <c r="AP91" s="127"/>
      <c r="AQ91" s="207" t="str">
        <f t="shared" si="39"/>
        <v/>
      </c>
      <c r="AR91" s="127"/>
      <c r="AS91" s="112"/>
      <c r="AT91" s="112"/>
      <c r="AU91" s="112"/>
      <c r="AV91" s="112"/>
      <c r="AW91" s="112"/>
      <c r="AX91" s="112"/>
      <c r="AY91" s="112"/>
      <c r="AZ91" s="112"/>
      <c r="BA91" s="112"/>
      <c r="BB91" s="124"/>
      <c r="BC91" s="124"/>
      <c r="BD91" s="207" t="str">
        <f t="shared" si="40"/>
        <v/>
      </c>
      <c r="BE91" s="112" t="str">
        <f t="shared" si="41"/>
        <v/>
      </c>
      <c r="BF91" s="112"/>
      <c r="BG91" s="112"/>
      <c r="BH91" s="112"/>
      <c r="BI91" s="112"/>
      <c r="BJ91" s="112"/>
      <c r="BL91" s="112"/>
      <c r="BM91" s="112"/>
      <c r="BN91" s="112"/>
      <c r="BO91" s="112"/>
      <c r="BP91" s="112"/>
      <c r="BQ91" s="112"/>
    </row>
    <row r="92" spans="1:69" s="119" customFormat="1" x14ac:dyDescent="0.2">
      <c r="A92" s="124"/>
      <c r="B92" s="207" t="str">
        <f t="shared" si="28"/>
        <v/>
      </c>
      <c r="C92" s="73"/>
      <c r="D92" s="112"/>
      <c r="E92" s="112"/>
      <c r="F92" s="112"/>
      <c r="G92" s="112"/>
      <c r="H92" s="112"/>
      <c r="I92" s="112"/>
      <c r="J92" s="131"/>
      <c r="K92" s="132"/>
      <c r="L92" s="207" t="str">
        <f t="shared" si="29"/>
        <v/>
      </c>
      <c r="M92" s="112"/>
      <c r="N92" s="112"/>
      <c r="O92" s="112"/>
      <c r="P92" s="112"/>
      <c r="Q92" s="112"/>
      <c r="R92" s="112"/>
      <c r="S92" s="112"/>
      <c r="T92" s="112"/>
      <c r="U92" s="112"/>
      <c r="V92" s="207" t="str">
        <f t="shared" si="30"/>
        <v/>
      </c>
      <c r="W92" s="112"/>
      <c r="X92" s="207" t="str">
        <f t="shared" si="31"/>
        <v/>
      </c>
      <c r="Y92" s="133"/>
      <c r="Z92" s="112"/>
      <c r="AA92" s="112"/>
      <c r="AB92" s="207" t="str">
        <f t="shared" si="32"/>
        <v/>
      </c>
      <c r="AC92" s="112"/>
      <c r="AD92" s="207" t="str">
        <f t="shared" si="33"/>
        <v/>
      </c>
      <c r="AE92" s="124"/>
      <c r="AF92" s="207" t="str">
        <f t="shared" si="34"/>
        <v/>
      </c>
      <c r="AG92" s="112"/>
      <c r="AH92" s="207" t="str">
        <f t="shared" si="35"/>
        <v/>
      </c>
      <c r="AI92" s="112"/>
      <c r="AJ92" s="207" t="str">
        <f t="shared" si="36"/>
        <v/>
      </c>
      <c r="AK92" s="112"/>
      <c r="AL92" s="207" t="str">
        <f t="shared" si="37"/>
        <v/>
      </c>
      <c r="AM92" s="112"/>
      <c r="AN92" s="207" t="str">
        <f t="shared" si="38"/>
        <v/>
      </c>
      <c r="AO92" s="134"/>
      <c r="AP92" s="127"/>
      <c r="AQ92" s="207" t="str">
        <f t="shared" si="39"/>
        <v/>
      </c>
      <c r="AR92" s="127"/>
      <c r="AS92" s="112"/>
      <c r="AT92" s="112"/>
      <c r="AU92" s="112"/>
      <c r="AV92" s="112"/>
      <c r="AW92" s="112"/>
      <c r="AX92" s="112"/>
      <c r="AY92" s="112"/>
      <c r="AZ92" s="112"/>
      <c r="BA92" s="112"/>
      <c r="BB92" s="124"/>
      <c r="BC92" s="124"/>
      <c r="BD92" s="207" t="str">
        <f t="shared" si="40"/>
        <v/>
      </c>
      <c r="BE92" s="112" t="str">
        <f t="shared" si="41"/>
        <v/>
      </c>
      <c r="BF92" s="112"/>
      <c r="BG92" s="112"/>
      <c r="BH92" s="112"/>
      <c r="BI92" s="112"/>
      <c r="BJ92" s="112"/>
      <c r="BL92" s="112"/>
      <c r="BM92" s="112"/>
      <c r="BN92" s="112"/>
      <c r="BO92" s="112"/>
      <c r="BP92" s="112"/>
      <c r="BQ92" s="112"/>
    </row>
    <row r="93" spans="1:69" s="119" customFormat="1" x14ac:dyDescent="0.2">
      <c r="A93" s="124"/>
      <c r="B93" s="207" t="str">
        <f t="shared" si="28"/>
        <v/>
      </c>
      <c r="C93" s="73"/>
      <c r="D93" s="112"/>
      <c r="E93" s="112"/>
      <c r="F93" s="112"/>
      <c r="G93" s="112"/>
      <c r="H93" s="112"/>
      <c r="I93" s="112"/>
      <c r="J93" s="131"/>
      <c r="K93" s="132"/>
      <c r="L93" s="207" t="str">
        <f t="shared" si="29"/>
        <v/>
      </c>
      <c r="M93" s="112"/>
      <c r="N93" s="112"/>
      <c r="O93" s="112"/>
      <c r="P93" s="112"/>
      <c r="Q93" s="112"/>
      <c r="R93" s="112"/>
      <c r="S93" s="112"/>
      <c r="T93" s="112"/>
      <c r="U93" s="112"/>
      <c r="V93" s="207" t="str">
        <f t="shared" si="30"/>
        <v/>
      </c>
      <c r="W93" s="112"/>
      <c r="X93" s="207" t="str">
        <f t="shared" si="31"/>
        <v/>
      </c>
      <c r="Y93" s="133"/>
      <c r="Z93" s="112"/>
      <c r="AA93" s="112"/>
      <c r="AB93" s="207" t="str">
        <f t="shared" si="32"/>
        <v/>
      </c>
      <c r="AC93" s="112"/>
      <c r="AD93" s="207" t="str">
        <f t="shared" si="33"/>
        <v/>
      </c>
      <c r="AE93" s="124"/>
      <c r="AF93" s="207" t="str">
        <f t="shared" si="34"/>
        <v/>
      </c>
      <c r="AG93" s="112"/>
      <c r="AH93" s="207" t="str">
        <f t="shared" si="35"/>
        <v/>
      </c>
      <c r="AI93" s="112"/>
      <c r="AJ93" s="207" t="str">
        <f t="shared" si="36"/>
        <v/>
      </c>
      <c r="AK93" s="112"/>
      <c r="AL93" s="207" t="str">
        <f t="shared" si="37"/>
        <v/>
      </c>
      <c r="AM93" s="112"/>
      <c r="AN93" s="207" t="str">
        <f t="shared" si="38"/>
        <v/>
      </c>
      <c r="AO93" s="134"/>
      <c r="AP93" s="127"/>
      <c r="AQ93" s="207" t="str">
        <f t="shared" si="39"/>
        <v/>
      </c>
      <c r="AR93" s="127"/>
      <c r="AS93" s="112"/>
      <c r="AT93" s="112"/>
      <c r="AU93" s="112"/>
      <c r="AV93" s="112"/>
      <c r="AW93" s="112"/>
      <c r="AX93" s="112"/>
      <c r="AY93" s="112"/>
      <c r="AZ93" s="112"/>
      <c r="BA93" s="112"/>
      <c r="BB93" s="124"/>
      <c r="BC93" s="124"/>
      <c r="BD93" s="207" t="str">
        <f t="shared" si="40"/>
        <v/>
      </c>
      <c r="BE93" s="112" t="str">
        <f t="shared" si="41"/>
        <v/>
      </c>
      <c r="BF93" s="112"/>
      <c r="BG93" s="112"/>
      <c r="BH93" s="112"/>
      <c r="BI93" s="112"/>
      <c r="BJ93" s="112"/>
      <c r="BL93" s="112"/>
      <c r="BM93" s="112"/>
      <c r="BN93" s="112"/>
      <c r="BO93" s="112"/>
      <c r="BP93" s="112"/>
      <c r="BQ93" s="112"/>
    </row>
    <row r="94" spans="1:69" s="119" customFormat="1" x14ac:dyDescent="0.2">
      <c r="A94" s="124"/>
      <c r="B94" s="207" t="str">
        <f t="shared" si="28"/>
        <v/>
      </c>
      <c r="C94" s="73"/>
      <c r="D94" s="112"/>
      <c r="E94" s="112"/>
      <c r="F94" s="112"/>
      <c r="G94" s="112"/>
      <c r="H94" s="112"/>
      <c r="I94" s="112"/>
      <c r="J94" s="131"/>
      <c r="K94" s="132"/>
      <c r="L94" s="207" t="str">
        <f t="shared" si="29"/>
        <v/>
      </c>
      <c r="M94" s="112"/>
      <c r="N94" s="112"/>
      <c r="O94" s="112"/>
      <c r="P94" s="112"/>
      <c r="Q94" s="112"/>
      <c r="R94" s="112"/>
      <c r="S94" s="112"/>
      <c r="T94" s="112"/>
      <c r="U94" s="112"/>
      <c r="V94" s="207" t="str">
        <f t="shared" si="30"/>
        <v/>
      </c>
      <c r="W94" s="112"/>
      <c r="X94" s="207" t="str">
        <f t="shared" si="31"/>
        <v/>
      </c>
      <c r="Y94" s="133"/>
      <c r="Z94" s="112"/>
      <c r="AA94" s="112"/>
      <c r="AB94" s="207" t="str">
        <f t="shared" si="32"/>
        <v/>
      </c>
      <c r="AC94" s="112"/>
      <c r="AD94" s="207" t="str">
        <f t="shared" si="33"/>
        <v/>
      </c>
      <c r="AE94" s="124"/>
      <c r="AF94" s="207" t="str">
        <f t="shared" si="34"/>
        <v/>
      </c>
      <c r="AG94" s="112"/>
      <c r="AH94" s="207" t="str">
        <f t="shared" si="35"/>
        <v/>
      </c>
      <c r="AI94" s="112"/>
      <c r="AJ94" s="207" t="str">
        <f t="shared" si="36"/>
        <v/>
      </c>
      <c r="AK94" s="112"/>
      <c r="AL94" s="207" t="str">
        <f t="shared" si="37"/>
        <v/>
      </c>
      <c r="AM94" s="112"/>
      <c r="AN94" s="207" t="str">
        <f t="shared" si="38"/>
        <v/>
      </c>
      <c r="AO94" s="134"/>
      <c r="AP94" s="127"/>
      <c r="AQ94" s="207" t="str">
        <f t="shared" si="39"/>
        <v/>
      </c>
      <c r="AR94" s="127"/>
      <c r="AS94" s="112"/>
      <c r="AT94" s="112"/>
      <c r="AU94" s="112"/>
      <c r="AV94" s="112"/>
      <c r="AW94" s="112"/>
      <c r="AX94" s="112"/>
      <c r="AY94" s="112"/>
      <c r="AZ94" s="112"/>
      <c r="BA94" s="112"/>
      <c r="BB94" s="124"/>
      <c r="BC94" s="124"/>
      <c r="BD94" s="207" t="str">
        <f t="shared" si="40"/>
        <v/>
      </c>
      <c r="BE94" s="112" t="str">
        <f t="shared" si="41"/>
        <v/>
      </c>
      <c r="BF94" s="112"/>
      <c r="BG94" s="112"/>
      <c r="BH94" s="112"/>
      <c r="BI94" s="112"/>
      <c r="BJ94" s="112"/>
      <c r="BL94" s="112"/>
      <c r="BM94" s="112"/>
      <c r="BN94" s="112"/>
      <c r="BO94" s="112"/>
      <c r="BP94" s="112"/>
      <c r="BQ94" s="112"/>
    </row>
    <row r="95" spans="1:69" s="119" customFormat="1" x14ac:dyDescent="0.2">
      <c r="A95" s="124"/>
      <c r="B95" s="207" t="str">
        <f t="shared" si="28"/>
        <v/>
      </c>
      <c r="C95" s="73"/>
      <c r="D95" s="112"/>
      <c r="E95" s="112"/>
      <c r="F95" s="112"/>
      <c r="G95" s="112"/>
      <c r="H95" s="112"/>
      <c r="I95" s="112"/>
      <c r="J95" s="131"/>
      <c r="K95" s="132"/>
      <c r="L95" s="207" t="str">
        <f t="shared" si="29"/>
        <v/>
      </c>
      <c r="M95" s="112"/>
      <c r="N95" s="112"/>
      <c r="O95" s="112"/>
      <c r="P95" s="112"/>
      <c r="Q95" s="112"/>
      <c r="R95" s="112"/>
      <c r="S95" s="112"/>
      <c r="T95" s="112"/>
      <c r="U95" s="112"/>
      <c r="V95" s="207" t="str">
        <f t="shared" si="30"/>
        <v/>
      </c>
      <c r="W95" s="112"/>
      <c r="X95" s="207" t="str">
        <f t="shared" si="31"/>
        <v/>
      </c>
      <c r="Y95" s="133"/>
      <c r="Z95" s="112"/>
      <c r="AA95" s="112"/>
      <c r="AB95" s="207" t="str">
        <f t="shared" si="32"/>
        <v/>
      </c>
      <c r="AC95" s="112"/>
      <c r="AD95" s="207" t="str">
        <f t="shared" si="33"/>
        <v/>
      </c>
      <c r="AE95" s="124"/>
      <c r="AF95" s="207" t="str">
        <f t="shared" si="34"/>
        <v/>
      </c>
      <c r="AG95" s="112"/>
      <c r="AH95" s="207" t="str">
        <f t="shared" si="35"/>
        <v/>
      </c>
      <c r="AI95" s="112"/>
      <c r="AJ95" s="207" t="str">
        <f t="shared" si="36"/>
        <v/>
      </c>
      <c r="AK95" s="112"/>
      <c r="AL95" s="207" t="str">
        <f t="shared" si="37"/>
        <v/>
      </c>
      <c r="AM95" s="112"/>
      <c r="AN95" s="207" t="str">
        <f t="shared" si="38"/>
        <v/>
      </c>
      <c r="AO95" s="134"/>
      <c r="AP95" s="127"/>
      <c r="AQ95" s="207" t="str">
        <f t="shared" si="39"/>
        <v/>
      </c>
      <c r="AR95" s="127"/>
      <c r="AS95" s="112"/>
      <c r="AT95" s="112"/>
      <c r="AU95" s="112"/>
      <c r="AV95" s="112"/>
      <c r="AW95" s="112"/>
      <c r="AX95" s="112"/>
      <c r="AY95" s="112"/>
      <c r="AZ95" s="112"/>
      <c r="BA95" s="112"/>
      <c r="BB95" s="124"/>
      <c r="BC95" s="124"/>
      <c r="BD95" s="207" t="str">
        <f t="shared" si="40"/>
        <v/>
      </c>
      <c r="BE95" s="112" t="str">
        <f t="shared" si="41"/>
        <v/>
      </c>
      <c r="BF95" s="112"/>
      <c r="BG95" s="112"/>
      <c r="BH95" s="112"/>
      <c r="BI95" s="112"/>
      <c r="BJ95" s="112"/>
      <c r="BL95" s="112"/>
      <c r="BM95" s="112"/>
      <c r="BN95" s="112"/>
      <c r="BO95" s="112"/>
      <c r="BP95" s="112"/>
      <c r="BQ95" s="112"/>
    </row>
    <row r="96" spans="1:69" s="119" customFormat="1" x14ac:dyDescent="0.2">
      <c r="A96" s="124"/>
      <c r="B96" s="207" t="str">
        <f t="shared" si="28"/>
        <v/>
      </c>
      <c r="C96" s="73"/>
      <c r="D96" s="112"/>
      <c r="E96" s="112"/>
      <c r="F96" s="112"/>
      <c r="G96" s="112"/>
      <c r="H96" s="112"/>
      <c r="I96" s="112"/>
      <c r="J96" s="131"/>
      <c r="K96" s="132"/>
      <c r="L96" s="207" t="str">
        <f t="shared" si="29"/>
        <v/>
      </c>
      <c r="M96" s="112"/>
      <c r="N96" s="112"/>
      <c r="O96" s="112"/>
      <c r="P96" s="112"/>
      <c r="Q96" s="112"/>
      <c r="R96" s="112"/>
      <c r="S96" s="112"/>
      <c r="T96" s="112"/>
      <c r="U96" s="112"/>
      <c r="V96" s="207" t="str">
        <f t="shared" si="30"/>
        <v/>
      </c>
      <c r="W96" s="112"/>
      <c r="X96" s="207" t="str">
        <f t="shared" si="31"/>
        <v/>
      </c>
      <c r="Y96" s="133"/>
      <c r="Z96" s="112"/>
      <c r="AA96" s="112"/>
      <c r="AB96" s="207" t="str">
        <f t="shared" si="32"/>
        <v/>
      </c>
      <c r="AC96" s="112"/>
      <c r="AD96" s="207" t="str">
        <f t="shared" si="33"/>
        <v/>
      </c>
      <c r="AE96" s="124"/>
      <c r="AF96" s="207" t="str">
        <f t="shared" si="34"/>
        <v/>
      </c>
      <c r="AG96" s="112"/>
      <c r="AH96" s="207" t="str">
        <f t="shared" si="35"/>
        <v/>
      </c>
      <c r="AI96" s="112"/>
      <c r="AJ96" s="207" t="str">
        <f t="shared" si="36"/>
        <v/>
      </c>
      <c r="AK96" s="112"/>
      <c r="AL96" s="207" t="str">
        <f t="shared" si="37"/>
        <v/>
      </c>
      <c r="AM96" s="112"/>
      <c r="AN96" s="207" t="str">
        <f t="shared" si="38"/>
        <v/>
      </c>
      <c r="AO96" s="134"/>
      <c r="AP96" s="127"/>
      <c r="AQ96" s="207" t="str">
        <f t="shared" si="39"/>
        <v/>
      </c>
      <c r="AR96" s="127"/>
      <c r="AS96" s="112"/>
      <c r="AT96" s="112"/>
      <c r="AU96" s="112"/>
      <c r="AV96" s="112"/>
      <c r="AW96" s="112"/>
      <c r="AX96" s="112"/>
      <c r="AY96" s="112"/>
      <c r="AZ96" s="112"/>
      <c r="BA96" s="112"/>
      <c r="BB96" s="124"/>
      <c r="BC96" s="124"/>
      <c r="BD96" s="207" t="str">
        <f t="shared" si="40"/>
        <v/>
      </c>
      <c r="BE96" s="112" t="str">
        <f t="shared" si="41"/>
        <v/>
      </c>
      <c r="BF96" s="112"/>
      <c r="BG96" s="112"/>
      <c r="BH96" s="112"/>
      <c r="BI96" s="112"/>
      <c r="BJ96" s="112"/>
      <c r="BL96" s="112"/>
      <c r="BM96" s="112"/>
      <c r="BN96" s="112"/>
      <c r="BO96" s="112"/>
      <c r="BP96" s="112"/>
      <c r="BQ96" s="112"/>
    </row>
    <row r="97" spans="1:69" s="119" customFormat="1" x14ac:dyDescent="0.2">
      <c r="A97" s="124"/>
      <c r="B97" s="207" t="str">
        <f t="shared" si="28"/>
        <v/>
      </c>
      <c r="C97" s="73"/>
      <c r="D97" s="112"/>
      <c r="E97" s="112"/>
      <c r="F97" s="112"/>
      <c r="G97" s="112"/>
      <c r="H97" s="112"/>
      <c r="I97" s="112"/>
      <c r="J97" s="131"/>
      <c r="K97" s="132"/>
      <c r="L97" s="207" t="str">
        <f t="shared" si="29"/>
        <v/>
      </c>
      <c r="M97" s="112"/>
      <c r="N97" s="112"/>
      <c r="O97" s="112"/>
      <c r="P97" s="112"/>
      <c r="Q97" s="112"/>
      <c r="R97" s="112"/>
      <c r="S97" s="112"/>
      <c r="T97" s="112"/>
      <c r="U97" s="112"/>
      <c r="V97" s="207" t="str">
        <f t="shared" si="30"/>
        <v/>
      </c>
      <c r="W97" s="112"/>
      <c r="X97" s="207" t="str">
        <f t="shared" si="31"/>
        <v/>
      </c>
      <c r="Y97" s="133"/>
      <c r="Z97" s="112"/>
      <c r="AA97" s="112"/>
      <c r="AB97" s="207" t="str">
        <f t="shared" si="32"/>
        <v/>
      </c>
      <c r="AC97" s="112"/>
      <c r="AD97" s="207" t="str">
        <f t="shared" si="33"/>
        <v/>
      </c>
      <c r="AE97" s="124"/>
      <c r="AF97" s="207" t="str">
        <f t="shared" si="34"/>
        <v/>
      </c>
      <c r="AG97" s="112"/>
      <c r="AH97" s="207" t="str">
        <f t="shared" si="35"/>
        <v/>
      </c>
      <c r="AI97" s="112"/>
      <c r="AJ97" s="207" t="str">
        <f t="shared" si="36"/>
        <v/>
      </c>
      <c r="AK97" s="112"/>
      <c r="AL97" s="207" t="str">
        <f t="shared" si="37"/>
        <v/>
      </c>
      <c r="AM97" s="112"/>
      <c r="AN97" s="207" t="str">
        <f t="shared" si="38"/>
        <v/>
      </c>
      <c r="AO97" s="134"/>
      <c r="AP97" s="127"/>
      <c r="AQ97" s="207" t="str">
        <f t="shared" si="39"/>
        <v/>
      </c>
      <c r="AR97" s="127"/>
      <c r="AS97" s="112"/>
      <c r="AT97" s="112"/>
      <c r="AU97" s="112"/>
      <c r="AV97" s="112"/>
      <c r="AW97" s="112"/>
      <c r="AX97" s="112"/>
      <c r="AY97" s="112"/>
      <c r="AZ97" s="112"/>
      <c r="BA97" s="112"/>
      <c r="BB97" s="124"/>
      <c r="BC97" s="124"/>
      <c r="BD97" s="207" t="str">
        <f t="shared" si="40"/>
        <v/>
      </c>
      <c r="BE97" s="112" t="str">
        <f t="shared" si="41"/>
        <v/>
      </c>
      <c r="BF97" s="112"/>
      <c r="BG97" s="112"/>
      <c r="BH97" s="112"/>
      <c r="BI97" s="112"/>
      <c r="BJ97" s="112"/>
      <c r="BL97" s="112"/>
      <c r="BM97" s="112"/>
      <c r="BN97" s="112"/>
      <c r="BO97" s="112"/>
      <c r="BP97" s="112"/>
      <c r="BQ97" s="112"/>
    </row>
    <row r="98" spans="1:69" s="119" customFormat="1" x14ac:dyDescent="0.2">
      <c r="A98" s="124"/>
      <c r="B98" s="207" t="str">
        <f t="shared" si="28"/>
        <v/>
      </c>
      <c r="C98" s="73"/>
      <c r="D98" s="112"/>
      <c r="E98" s="112"/>
      <c r="F98" s="112"/>
      <c r="G98" s="112"/>
      <c r="H98" s="112"/>
      <c r="I98" s="112"/>
      <c r="J98" s="131"/>
      <c r="K98" s="132"/>
      <c r="L98" s="207" t="str">
        <f t="shared" si="29"/>
        <v/>
      </c>
      <c r="M98" s="112"/>
      <c r="N98" s="112"/>
      <c r="O98" s="112"/>
      <c r="P98" s="112"/>
      <c r="Q98" s="112"/>
      <c r="R98" s="112"/>
      <c r="S98" s="112"/>
      <c r="T98" s="112"/>
      <c r="U98" s="112"/>
      <c r="V98" s="207" t="str">
        <f t="shared" si="30"/>
        <v/>
      </c>
      <c r="W98" s="112"/>
      <c r="X98" s="207" t="str">
        <f t="shared" si="31"/>
        <v/>
      </c>
      <c r="Y98" s="133"/>
      <c r="Z98" s="112"/>
      <c r="AA98" s="112"/>
      <c r="AB98" s="207" t="str">
        <f t="shared" si="32"/>
        <v/>
      </c>
      <c r="AC98" s="112"/>
      <c r="AD98" s="207" t="str">
        <f t="shared" si="33"/>
        <v/>
      </c>
      <c r="AE98" s="124"/>
      <c r="AF98" s="207" t="str">
        <f t="shared" si="34"/>
        <v/>
      </c>
      <c r="AG98" s="112"/>
      <c r="AH98" s="207" t="str">
        <f t="shared" si="35"/>
        <v/>
      </c>
      <c r="AI98" s="112"/>
      <c r="AJ98" s="207" t="str">
        <f t="shared" si="36"/>
        <v/>
      </c>
      <c r="AK98" s="112"/>
      <c r="AL98" s="207" t="str">
        <f t="shared" si="37"/>
        <v/>
      </c>
      <c r="AM98" s="112"/>
      <c r="AN98" s="207" t="str">
        <f t="shared" si="38"/>
        <v/>
      </c>
      <c r="AO98" s="134"/>
      <c r="AP98" s="127"/>
      <c r="AQ98" s="207" t="str">
        <f t="shared" si="39"/>
        <v/>
      </c>
      <c r="AR98" s="127"/>
      <c r="AS98" s="112"/>
      <c r="AT98" s="112"/>
      <c r="AU98" s="112"/>
      <c r="AV98" s="112"/>
      <c r="AW98" s="112"/>
      <c r="AX98" s="112"/>
      <c r="AY98" s="112"/>
      <c r="AZ98" s="112"/>
      <c r="BA98" s="112"/>
      <c r="BB98" s="124"/>
      <c r="BC98" s="124"/>
      <c r="BD98" s="207" t="str">
        <f t="shared" si="40"/>
        <v/>
      </c>
      <c r="BE98" s="112" t="str">
        <f t="shared" si="41"/>
        <v/>
      </c>
      <c r="BF98" s="112"/>
      <c r="BG98" s="112"/>
      <c r="BH98" s="112"/>
      <c r="BI98" s="112"/>
      <c r="BJ98" s="112"/>
      <c r="BL98" s="112"/>
      <c r="BM98" s="112"/>
      <c r="BN98" s="112"/>
      <c r="BO98" s="112"/>
      <c r="BP98" s="112"/>
      <c r="BQ98" s="112"/>
    </row>
    <row r="99" spans="1:69" s="119" customFormat="1" x14ac:dyDescent="0.2">
      <c r="A99" s="124"/>
      <c r="B99" s="207" t="str">
        <f t="shared" si="28"/>
        <v/>
      </c>
      <c r="C99" s="73"/>
      <c r="D99" s="112"/>
      <c r="E99" s="112"/>
      <c r="F99" s="112"/>
      <c r="G99" s="112"/>
      <c r="H99" s="112"/>
      <c r="I99" s="112"/>
      <c r="J99" s="131"/>
      <c r="K99" s="132"/>
      <c r="L99" s="207" t="str">
        <f t="shared" si="29"/>
        <v/>
      </c>
      <c r="M99" s="112"/>
      <c r="N99" s="112"/>
      <c r="O99" s="112"/>
      <c r="P99" s="112"/>
      <c r="Q99" s="112"/>
      <c r="R99" s="112"/>
      <c r="S99" s="112"/>
      <c r="T99" s="112"/>
      <c r="U99" s="112"/>
      <c r="V99" s="207" t="str">
        <f t="shared" si="30"/>
        <v/>
      </c>
      <c r="W99" s="112"/>
      <c r="X99" s="207" t="str">
        <f t="shared" si="31"/>
        <v/>
      </c>
      <c r="Y99" s="133"/>
      <c r="Z99" s="112"/>
      <c r="AA99" s="112"/>
      <c r="AB99" s="207" t="str">
        <f t="shared" si="32"/>
        <v/>
      </c>
      <c r="AC99" s="112"/>
      <c r="AD99" s="207" t="str">
        <f t="shared" si="33"/>
        <v/>
      </c>
      <c r="AE99" s="124"/>
      <c r="AF99" s="207" t="str">
        <f t="shared" si="34"/>
        <v/>
      </c>
      <c r="AG99" s="112"/>
      <c r="AH99" s="207" t="str">
        <f t="shared" si="35"/>
        <v/>
      </c>
      <c r="AI99" s="112"/>
      <c r="AJ99" s="207" t="str">
        <f t="shared" si="36"/>
        <v/>
      </c>
      <c r="AK99" s="112"/>
      <c r="AL99" s="207" t="str">
        <f t="shared" si="37"/>
        <v/>
      </c>
      <c r="AM99" s="112"/>
      <c r="AN99" s="207" t="str">
        <f t="shared" si="38"/>
        <v/>
      </c>
      <c r="AO99" s="134"/>
      <c r="AP99" s="127"/>
      <c r="AQ99" s="207" t="str">
        <f t="shared" si="39"/>
        <v/>
      </c>
      <c r="AR99" s="127"/>
      <c r="AS99" s="112"/>
      <c r="AT99" s="112"/>
      <c r="AU99" s="112"/>
      <c r="AV99" s="112"/>
      <c r="AW99" s="112"/>
      <c r="AX99" s="112"/>
      <c r="AY99" s="112"/>
      <c r="AZ99" s="112"/>
      <c r="BA99" s="112"/>
      <c r="BB99" s="124"/>
      <c r="BC99" s="124"/>
      <c r="BD99" s="207" t="str">
        <f t="shared" si="40"/>
        <v/>
      </c>
      <c r="BE99" s="112" t="str">
        <f t="shared" si="41"/>
        <v/>
      </c>
      <c r="BF99" s="112"/>
      <c r="BG99" s="112"/>
      <c r="BH99" s="112"/>
      <c r="BI99" s="112"/>
      <c r="BJ99" s="112"/>
      <c r="BL99" s="112"/>
      <c r="BM99" s="112"/>
      <c r="BN99" s="112"/>
      <c r="BO99" s="112"/>
      <c r="BP99" s="112"/>
      <c r="BQ99" s="112"/>
    </row>
    <row r="100" spans="1:69" s="119" customFormat="1" x14ac:dyDescent="0.2">
      <c r="A100" s="124"/>
      <c r="B100" s="207" t="str">
        <f t="shared" si="28"/>
        <v/>
      </c>
      <c r="C100" s="73"/>
      <c r="D100" s="112"/>
      <c r="E100" s="112"/>
      <c r="F100" s="112"/>
      <c r="G100" s="112"/>
      <c r="H100" s="112"/>
      <c r="I100" s="112"/>
      <c r="J100" s="131"/>
      <c r="K100" s="132"/>
      <c r="L100" s="207" t="str">
        <f t="shared" si="29"/>
        <v/>
      </c>
      <c r="M100" s="112"/>
      <c r="N100" s="112"/>
      <c r="O100" s="112"/>
      <c r="P100" s="112"/>
      <c r="Q100" s="112"/>
      <c r="R100" s="112"/>
      <c r="S100" s="112"/>
      <c r="T100" s="112"/>
      <c r="U100" s="112"/>
      <c r="V100" s="207" t="str">
        <f t="shared" si="30"/>
        <v/>
      </c>
      <c r="W100" s="112"/>
      <c r="X100" s="207" t="str">
        <f t="shared" si="31"/>
        <v/>
      </c>
      <c r="Y100" s="133"/>
      <c r="Z100" s="112"/>
      <c r="AA100" s="112"/>
      <c r="AB100" s="207" t="str">
        <f t="shared" si="32"/>
        <v/>
      </c>
      <c r="AC100" s="112"/>
      <c r="AD100" s="207" t="str">
        <f t="shared" si="33"/>
        <v/>
      </c>
      <c r="AE100" s="124"/>
      <c r="AF100" s="207" t="str">
        <f t="shared" si="34"/>
        <v/>
      </c>
      <c r="AG100" s="112"/>
      <c r="AH100" s="207" t="str">
        <f t="shared" si="35"/>
        <v/>
      </c>
      <c r="AI100" s="112"/>
      <c r="AJ100" s="207" t="str">
        <f t="shared" si="36"/>
        <v/>
      </c>
      <c r="AK100" s="112"/>
      <c r="AL100" s="207" t="str">
        <f t="shared" si="37"/>
        <v/>
      </c>
      <c r="AM100" s="112"/>
      <c r="AN100" s="207" t="str">
        <f t="shared" si="38"/>
        <v/>
      </c>
      <c r="AO100" s="134"/>
      <c r="AP100" s="127"/>
      <c r="AQ100" s="207" t="str">
        <f t="shared" si="39"/>
        <v/>
      </c>
      <c r="AR100" s="127"/>
      <c r="AS100" s="112"/>
      <c r="AT100" s="112"/>
      <c r="AU100" s="112"/>
      <c r="AV100" s="112"/>
      <c r="AW100" s="112"/>
      <c r="AX100" s="112"/>
      <c r="AY100" s="112"/>
      <c r="AZ100" s="112"/>
      <c r="BA100" s="112"/>
      <c r="BB100" s="124"/>
      <c r="BC100" s="124"/>
      <c r="BD100" s="207" t="str">
        <f t="shared" si="40"/>
        <v/>
      </c>
      <c r="BE100" s="112" t="str">
        <f t="shared" si="41"/>
        <v/>
      </c>
      <c r="BF100" s="112"/>
      <c r="BG100" s="112"/>
      <c r="BH100" s="112"/>
      <c r="BI100" s="112"/>
      <c r="BJ100" s="112"/>
      <c r="BL100" s="112"/>
      <c r="BM100" s="112"/>
      <c r="BN100" s="112"/>
      <c r="BO100" s="112"/>
      <c r="BP100" s="112"/>
      <c r="BQ100" s="112"/>
    </row>
    <row r="101" spans="1:69" s="119" customFormat="1" x14ac:dyDescent="0.2">
      <c r="A101" s="124"/>
      <c r="B101" s="207" t="str">
        <f t="shared" si="28"/>
        <v/>
      </c>
      <c r="C101" s="73"/>
      <c r="D101" s="112"/>
      <c r="E101" s="112"/>
      <c r="F101" s="112"/>
      <c r="G101" s="112"/>
      <c r="H101" s="112"/>
      <c r="I101" s="112"/>
      <c r="J101" s="131"/>
      <c r="K101" s="132"/>
      <c r="L101" s="207" t="str">
        <f t="shared" si="29"/>
        <v/>
      </c>
      <c r="M101" s="112"/>
      <c r="N101" s="112"/>
      <c r="O101" s="112"/>
      <c r="P101" s="112"/>
      <c r="Q101" s="112"/>
      <c r="R101" s="112"/>
      <c r="S101" s="112"/>
      <c r="T101" s="112"/>
      <c r="U101" s="112"/>
      <c r="V101" s="207" t="str">
        <f t="shared" si="30"/>
        <v/>
      </c>
      <c r="W101" s="112"/>
      <c r="X101" s="207" t="str">
        <f t="shared" si="31"/>
        <v/>
      </c>
      <c r="Y101" s="133"/>
      <c r="Z101" s="112"/>
      <c r="AA101" s="112"/>
      <c r="AB101" s="207" t="str">
        <f t="shared" si="32"/>
        <v/>
      </c>
      <c r="AC101" s="112"/>
      <c r="AD101" s="207" t="str">
        <f t="shared" si="33"/>
        <v/>
      </c>
      <c r="AE101" s="124"/>
      <c r="AF101" s="207" t="str">
        <f t="shared" si="34"/>
        <v/>
      </c>
      <c r="AG101" s="112"/>
      <c r="AH101" s="207" t="str">
        <f t="shared" si="35"/>
        <v/>
      </c>
      <c r="AI101" s="112"/>
      <c r="AJ101" s="207" t="str">
        <f t="shared" si="36"/>
        <v/>
      </c>
      <c r="AK101" s="112"/>
      <c r="AL101" s="207" t="str">
        <f t="shared" si="37"/>
        <v/>
      </c>
      <c r="AM101" s="112"/>
      <c r="AN101" s="207" t="str">
        <f t="shared" si="38"/>
        <v/>
      </c>
      <c r="AO101" s="134"/>
      <c r="AP101" s="127"/>
      <c r="AQ101" s="207" t="str">
        <f t="shared" si="39"/>
        <v/>
      </c>
      <c r="AR101" s="127"/>
      <c r="AS101" s="112"/>
      <c r="AT101" s="112"/>
      <c r="AU101" s="112"/>
      <c r="AV101" s="112"/>
      <c r="AW101" s="112"/>
      <c r="AX101" s="112"/>
      <c r="AY101" s="112"/>
      <c r="AZ101" s="112"/>
      <c r="BA101" s="112"/>
      <c r="BB101" s="124"/>
      <c r="BC101" s="124"/>
      <c r="BD101" s="207" t="str">
        <f t="shared" si="40"/>
        <v/>
      </c>
      <c r="BE101" s="112" t="str">
        <f t="shared" si="41"/>
        <v/>
      </c>
      <c r="BF101" s="112"/>
      <c r="BG101" s="112"/>
      <c r="BH101" s="112"/>
      <c r="BI101" s="112"/>
      <c r="BJ101" s="112"/>
      <c r="BL101" s="112"/>
      <c r="BM101" s="112"/>
      <c r="BN101" s="112"/>
      <c r="BO101" s="112"/>
      <c r="BP101" s="112"/>
      <c r="BQ101" s="112"/>
    </row>
    <row r="102" spans="1:69" s="119" customFormat="1" x14ac:dyDescent="0.2">
      <c r="A102" s="124"/>
      <c r="B102" s="207" t="str">
        <f t="shared" si="28"/>
        <v/>
      </c>
      <c r="C102" s="73"/>
      <c r="D102" s="112"/>
      <c r="E102" s="112"/>
      <c r="F102" s="112"/>
      <c r="G102" s="112"/>
      <c r="H102" s="112"/>
      <c r="I102" s="112"/>
      <c r="J102" s="131"/>
      <c r="K102" s="132"/>
      <c r="L102" s="207" t="str">
        <f t="shared" si="29"/>
        <v/>
      </c>
      <c r="M102" s="112"/>
      <c r="N102" s="112"/>
      <c r="O102" s="112"/>
      <c r="P102" s="112"/>
      <c r="Q102" s="112"/>
      <c r="R102" s="112"/>
      <c r="S102" s="112"/>
      <c r="T102" s="112"/>
      <c r="U102" s="112"/>
      <c r="V102" s="207" t="str">
        <f t="shared" si="30"/>
        <v/>
      </c>
      <c r="W102" s="112"/>
      <c r="X102" s="207" t="str">
        <f t="shared" si="31"/>
        <v/>
      </c>
      <c r="Y102" s="133"/>
      <c r="Z102" s="112"/>
      <c r="AA102" s="112"/>
      <c r="AB102" s="207" t="str">
        <f t="shared" si="32"/>
        <v/>
      </c>
      <c r="AC102" s="112"/>
      <c r="AD102" s="207" t="str">
        <f t="shared" si="33"/>
        <v/>
      </c>
      <c r="AE102" s="124"/>
      <c r="AF102" s="207" t="str">
        <f t="shared" si="34"/>
        <v/>
      </c>
      <c r="AG102" s="112"/>
      <c r="AH102" s="207" t="str">
        <f t="shared" si="35"/>
        <v/>
      </c>
      <c r="AI102" s="112"/>
      <c r="AJ102" s="207" t="str">
        <f t="shared" si="36"/>
        <v/>
      </c>
      <c r="AK102" s="112"/>
      <c r="AL102" s="207" t="str">
        <f t="shared" si="37"/>
        <v/>
      </c>
      <c r="AM102" s="112"/>
      <c r="AN102" s="207" t="str">
        <f t="shared" si="38"/>
        <v/>
      </c>
      <c r="AO102" s="134"/>
      <c r="AP102" s="127"/>
      <c r="AQ102" s="207" t="str">
        <f t="shared" si="39"/>
        <v/>
      </c>
      <c r="AR102" s="127"/>
      <c r="AS102" s="112"/>
      <c r="AT102" s="112"/>
      <c r="AU102" s="112"/>
      <c r="AV102" s="112"/>
      <c r="AW102" s="112"/>
      <c r="AX102" s="112"/>
      <c r="AY102" s="112"/>
      <c r="AZ102" s="112"/>
      <c r="BA102" s="112"/>
      <c r="BB102" s="124"/>
      <c r="BC102" s="124"/>
      <c r="BD102" s="207" t="str">
        <f t="shared" si="40"/>
        <v/>
      </c>
      <c r="BE102" s="112" t="str">
        <f t="shared" si="41"/>
        <v/>
      </c>
      <c r="BF102" s="112"/>
      <c r="BG102" s="112"/>
      <c r="BH102" s="112"/>
      <c r="BI102" s="112"/>
      <c r="BJ102" s="112"/>
      <c r="BL102" s="112"/>
      <c r="BM102" s="112"/>
      <c r="BN102" s="112"/>
      <c r="BO102" s="112"/>
      <c r="BP102" s="112"/>
      <c r="BQ102" s="112"/>
    </row>
    <row r="103" spans="1:69" s="119" customFormat="1" x14ac:dyDescent="0.2">
      <c r="A103" s="124"/>
      <c r="B103" s="207" t="str">
        <f t="shared" si="28"/>
        <v/>
      </c>
      <c r="C103" s="73"/>
      <c r="D103" s="112"/>
      <c r="E103" s="112"/>
      <c r="F103" s="112"/>
      <c r="G103" s="112"/>
      <c r="H103" s="112"/>
      <c r="I103" s="112"/>
      <c r="J103" s="131"/>
      <c r="K103" s="132"/>
      <c r="L103" s="207" t="str">
        <f t="shared" si="29"/>
        <v/>
      </c>
      <c r="M103" s="112"/>
      <c r="N103" s="112"/>
      <c r="O103" s="112"/>
      <c r="P103" s="112"/>
      <c r="Q103" s="112"/>
      <c r="R103" s="112"/>
      <c r="S103" s="112"/>
      <c r="T103" s="112"/>
      <c r="U103" s="112"/>
      <c r="V103" s="207" t="str">
        <f t="shared" si="30"/>
        <v/>
      </c>
      <c r="W103" s="112"/>
      <c r="X103" s="207" t="str">
        <f t="shared" si="31"/>
        <v/>
      </c>
      <c r="Y103" s="133"/>
      <c r="Z103" s="112"/>
      <c r="AA103" s="112"/>
      <c r="AB103" s="207" t="str">
        <f t="shared" si="32"/>
        <v/>
      </c>
      <c r="AC103" s="112"/>
      <c r="AD103" s="207" t="str">
        <f t="shared" si="33"/>
        <v/>
      </c>
      <c r="AE103" s="124"/>
      <c r="AF103" s="207" t="str">
        <f t="shared" si="34"/>
        <v/>
      </c>
      <c r="AG103" s="112"/>
      <c r="AH103" s="207" t="str">
        <f t="shared" si="35"/>
        <v/>
      </c>
      <c r="AI103" s="112"/>
      <c r="AJ103" s="207" t="str">
        <f t="shared" si="36"/>
        <v/>
      </c>
      <c r="AK103" s="112"/>
      <c r="AL103" s="207" t="str">
        <f t="shared" si="37"/>
        <v/>
      </c>
      <c r="AM103" s="112"/>
      <c r="AN103" s="207" t="str">
        <f t="shared" si="38"/>
        <v/>
      </c>
      <c r="AO103" s="134"/>
      <c r="AP103" s="127"/>
      <c r="AQ103" s="207" t="str">
        <f t="shared" si="39"/>
        <v/>
      </c>
      <c r="AR103" s="127"/>
      <c r="AS103" s="112"/>
      <c r="AT103" s="112"/>
      <c r="AU103" s="112"/>
      <c r="AV103" s="112"/>
      <c r="AW103" s="112"/>
      <c r="AX103" s="112"/>
      <c r="AY103" s="112"/>
      <c r="AZ103" s="112"/>
      <c r="BA103" s="112"/>
      <c r="BB103" s="124"/>
      <c r="BC103" s="124"/>
      <c r="BD103" s="207" t="str">
        <f t="shared" si="40"/>
        <v/>
      </c>
      <c r="BE103" s="112" t="str">
        <f t="shared" si="41"/>
        <v/>
      </c>
      <c r="BF103" s="112"/>
      <c r="BG103" s="112"/>
      <c r="BH103" s="112"/>
      <c r="BI103" s="112"/>
      <c r="BJ103" s="112"/>
      <c r="BL103" s="112"/>
      <c r="BM103" s="112"/>
      <c r="BN103" s="112"/>
      <c r="BO103" s="112"/>
      <c r="BP103" s="112"/>
      <c r="BQ103" s="112"/>
    </row>
    <row r="104" spans="1:69" s="119" customFormat="1" x14ac:dyDescent="0.2">
      <c r="A104" s="124"/>
      <c r="B104" s="207" t="str">
        <f t="shared" si="28"/>
        <v/>
      </c>
      <c r="C104" s="73"/>
      <c r="D104" s="112"/>
      <c r="E104" s="112"/>
      <c r="F104" s="112"/>
      <c r="G104" s="112"/>
      <c r="H104" s="112"/>
      <c r="I104" s="112"/>
      <c r="J104" s="131"/>
      <c r="K104" s="132"/>
      <c r="L104" s="207" t="str">
        <f t="shared" si="29"/>
        <v/>
      </c>
      <c r="M104" s="112"/>
      <c r="N104" s="112"/>
      <c r="O104" s="112"/>
      <c r="P104" s="112"/>
      <c r="Q104" s="112"/>
      <c r="R104" s="112"/>
      <c r="S104" s="112"/>
      <c r="T104" s="112"/>
      <c r="U104" s="112"/>
      <c r="V104" s="207" t="str">
        <f t="shared" si="30"/>
        <v/>
      </c>
      <c r="W104" s="112"/>
      <c r="X104" s="207" t="str">
        <f t="shared" si="31"/>
        <v/>
      </c>
      <c r="Y104" s="133"/>
      <c r="Z104" s="112"/>
      <c r="AA104" s="112"/>
      <c r="AB104" s="207" t="str">
        <f t="shared" si="32"/>
        <v/>
      </c>
      <c r="AC104" s="112"/>
      <c r="AD104" s="207" t="str">
        <f t="shared" si="33"/>
        <v/>
      </c>
      <c r="AE104" s="124"/>
      <c r="AF104" s="207" t="str">
        <f t="shared" si="34"/>
        <v/>
      </c>
      <c r="AG104" s="112"/>
      <c r="AH104" s="207" t="str">
        <f t="shared" si="35"/>
        <v/>
      </c>
      <c r="AI104" s="112"/>
      <c r="AJ104" s="207" t="str">
        <f t="shared" si="36"/>
        <v/>
      </c>
      <c r="AK104" s="112"/>
      <c r="AL104" s="207" t="str">
        <f t="shared" si="37"/>
        <v/>
      </c>
      <c r="AM104" s="112"/>
      <c r="AN104" s="207" t="str">
        <f t="shared" si="38"/>
        <v/>
      </c>
      <c r="AO104" s="134"/>
      <c r="AP104" s="127"/>
      <c r="AQ104" s="207" t="str">
        <f t="shared" si="39"/>
        <v/>
      </c>
      <c r="AR104" s="127"/>
      <c r="AS104" s="112"/>
      <c r="AT104" s="112"/>
      <c r="AU104" s="112"/>
      <c r="AV104" s="112"/>
      <c r="AW104" s="112"/>
      <c r="AX104" s="112"/>
      <c r="AY104" s="112"/>
      <c r="AZ104" s="112"/>
      <c r="BA104" s="112"/>
      <c r="BB104" s="124"/>
      <c r="BC104" s="124"/>
      <c r="BD104" s="207" t="str">
        <f t="shared" si="40"/>
        <v/>
      </c>
      <c r="BE104" s="112" t="str">
        <f t="shared" si="41"/>
        <v/>
      </c>
      <c r="BF104" s="112"/>
      <c r="BG104" s="112"/>
      <c r="BH104" s="112"/>
      <c r="BI104" s="112"/>
      <c r="BJ104" s="112"/>
      <c r="BL104" s="112"/>
      <c r="BM104" s="112"/>
      <c r="BN104" s="112"/>
      <c r="BO104" s="112"/>
      <c r="BP104" s="112"/>
      <c r="BQ104" s="112"/>
    </row>
    <row r="105" spans="1:69" s="119" customFormat="1" x14ac:dyDescent="0.2">
      <c r="A105" s="124"/>
      <c r="B105" s="207" t="str">
        <f t="shared" si="28"/>
        <v/>
      </c>
      <c r="C105" s="73"/>
      <c r="D105" s="112"/>
      <c r="E105" s="112"/>
      <c r="F105" s="112"/>
      <c r="G105" s="112"/>
      <c r="H105" s="112"/>
      <c r="I105" s="112"/>
      <c r="J105" s="131"/>
      <c r="K105" s="132"/>
      <c r="L105" s="207" t="str">
        <f t="shared" si="29"/>
        <v/>
      </c>
      <c r="M105" s="112"/>
      <c r="N105" s="112"/>
      <c r="O105" s="112"/>
      <c r="P105" s="112"/>
      <c r="Q105" s="112"/>
      <c r="R105" s="112"/>
      <c r="S105" s="112"/>
      <c r="T105" s="112"/>
      <c r="U105" s="112"/>
      <c r="V105" s="207" t="str">
        <f t="shared" si="30"/>
        <v/>
      </c>
      <c r="W105" s="112"/>
      <c r="X105" s="207" t="str">
        <f t="shared" si="31"/>
        <v/>
      </c>
      <c r="Y105" s="133"/>
      <c r="Z105" s="112"/>
      <c r="AA105" s="112"/>
      <c r="AB105" s="207" t="str">
        <f t="shared" si="32"/>
        <v/>
      </c>
      <c r="AC105" s="112"/>
      <c r="AD105" s="207" t="str">
        <f t="shared" si="33"/>
        <v/>
      </c>
      <c r="AE105" s="124"/>
      <c r="AF105" s="207" t="str">
        <f t="shared" si="34"/>
        <v/>
      </c>
      <c r="AG105" s="112"/>
      <c r="AH105" s="207" t="str">
        <f t="shared" si="35"/>
        <v/>
      </c>
      <c r="AI105" s="112"/>
      <c r="AJ105" s="207" t="str">
        <f t="shared" si="36"/>
        <v/>
      </c>
      <c r="AK105" s="112"/>
      <c r="AL105" s="207" t="str">
        <f t="shared" si="37"/>
        <v/>
      </c>
      <c r="AM105" s="112"/>
      <c r="AN105" s="207" t="str">
        <f t="shared" si="38"/>
        <v/>
      </c>
      <c r="AO105" s="134"/>
      <c r="AP105" s="127"/>
      <c r="AQ105" s="207" t="str">
        <f t="shared" si="39"/>
        <v/>
      </c>
      <c r="AR105" s="127"/>
      <c r="AS105" s="112"/>
      <c r="AT105" s="112"/>
      <c r="AU105" s="112"/>
      <c r="AV105" s="112"/>
      <c r="AW105" s="112"/>
      <c r="AX105" s="112"/>
      <c r="AY105" s="112"/>
      <c r="AZ105" s="112"/>
      <c r="BA105" s="112"/>
      <c r="BB105" s="124"/>
      <c r="BC105" s="124"/>
      <c r="BD105" s="207" t="str">
        <f t="shared" si="40"/>
        <v/>
      </c>
      <c r="BE105" s="112" t="str">
        <f t="shared" si="41"/>
        <v/>
      </c>
      <c r="BF105" s="112"/>
      <c r="BG105" s="112"/>
      <c r="BH105" s="112"/>
      <c r="BI105" s="112"/>
      <c r="BJ105" s="112"/>
      <c r="BL105" s="112"/>
      <c r="BM105" s="112"/>
      <c r="BN105" s="112"/>
      <c r="BO105" s="112"/>
      <c r="BP105" s="112"/>
      <c r="BQ105" s="112"/>
    </row>
    <row r="106" spans="1:69" s="119" customFormat="1" x14ac:dyDescent="0.2">
      <c r="A106" s="124"/>
      <c r="B106" s="207" t="str">
        <f t="shared" si="28"/>
        <v/>
      </c>
      <c r="C106" s="73"/>
      <c r="D106" s="112"/>
      <c r="E106" s="112"/>
      <c r="F106" s="112"/>
      <c r="G106" s="112"/>
      <c r="H106" s="112"/>
      <c r="I106" s="112"/>
      <c r="J106" s="131"/>
      <c r="K106" s="132"/>
      <c r="L106" s="207" t="str">
        <f t="shared" si="29"/>
        <v/>
      </c>
      <c r="M106" s="112"/>
      <c r="N106" s="112"/>
      <c r="O106" s="112"/>
      <c r="P106" s="112"/>
      <c r="Q106" s="112"/>
      <c r="R106" s="112"/>
      <c r="S106" s="112"/>
      <c r="T106" s="112"/>
      <c r="U106" s="112"/>
      <c r="V106" s="207" t="str">
        <f t="shared" si="30"/>
        <v/>
      </c>
      <c r="W106" s="112"/>
      <c r="X106" s="207" t="str">
        <f t="shared" si="31"/>
        <v/>
      </c>
      <c r="Y106" s="133"/>
      <c r="Z106" s="112"/>
      <c r="AA106" s="112"/>
      <c r="AB106" s="207" t="str">
        <f t="shared" si="32"/>
        <v/>
      </c>
      <c r="AC106" s="112"/>
      <c r="AD106" s="207" t="str">
        <f t="shared" si="33"/>
        <v/>
      </c>
      <c r="AE106" s="124"/>
      <c r="AF106" s="207" t="str">
        <f t="shared" si="34"/>
        <v/>
      </c>
      <c r="AG106" s="112"/>
      <c r="AH106" s="207" t="str">
        <f t="shared" si="35"/>
        <v/>
      </c>
      <c r="AI106" s="112"/>
      <c r="AJ106" s="207" t="str">
        <f t="shared" si="36"/>
        <v/>
      </c>
      <c r="AK106" s="112"/>
      <c r="AL106" s="207" t="str">
        <f t="shared" si="37"/>
        <v/>
      </c>
      <c r="AM106" s="112"/>
      <c r="AN106" s="207" t="str">
        <f t="shared" si="38"/>
        <v/>
      </c>
      <c r="AO106" s="134"/>
      <c r="AP106" s="127"/>
      <c r="AQ106" s="207" t="str">
        <f t="shared" si="39"/>
        <v/>
      </c>
      <c r="AR106" s="127"/>
      <c r="AS106" s="112"/>
      <c r="AT106" s="112"/>
      <c r="AU106" s="112"/>
      <c r="AV106" s="112"/>
      <c r="AW106" s="112"/>
      <c r="AX106" s="112"/>
      <c r="AY106" s="112"/>
      <c r="AZ106" s="112"/>
      <c r="BA106" s="112"/>
      <c r="BB106" s="124"/>
      <c r="BC106" s="124"/>
      <c r="BD106" s="207" t="str">
        <f t="shared" si="40"/>
        <v/>
      </c>
      <c r="BE106" s="112" t="str">
        <f t="shared" si="41"/>
        <v/>
      </c>
      <c r="BF106" s="112"/>
      <c r="BG106" s="112"/>
      <c r="BH106" s="112"/>
      <c r="BI106" s="112"/>
      <c r="BJ106" s="112"/>
      <c r="BL106" s="112"/>
      <c r="BM106" s="112"/>
      <c r="BN106" s="112"/>
      <c r="BO106" s="112"/>
      <c r="BP106" s="112"/>
      <c r="BQ106" s="112"/>
    </row>
    <row r="107" spans="1:69" s="119" customFormat="1" x14ac:dyDescent="0.2">
      <c r="A107" s="124"/>
      <c r="B107" s="207" t="str">
        <f t="shared" si="28"/>
        <v/>
      </c>
      <c r="C107" s="73"/>
      <c r="D107" s="112"/>
      <c r="E107" s="112"/>
      <c r="F107" s="112"/>
      <c r="G107" s="112"/>
      <c r="H107" s="112"/>
      <c r="I107" s="112"/>
      <c r="J107" s="131"/>
      <c r="K107" s="132"/>
      <c r="L107" s="207" t="str">
        <f t="shared" si="29"/>
        <v/>
      </c>
      <c r="M107" s="112"/>
      <c r="N107" s="112"/>
      <c r="O107" s="112"/>
      <c r="P107" s="112"/>
      <c r="Q107" s="112"/>
      <c r="R107" s="112"/>
      <c r="S107" s="112"/>
      <c r="T107" s="112"/>
      <c r="U107" s="112"/>
      <c r="V107" s="207" t="str">
        <f t="shared" si="30"/>
        <v/>
      </c>
      <c r="W107" s="112"/>
      <c r="X107" s="207" t="str">
        <f t="shared" si="31"/>
        <v/>
      </c>
      <c r="Y107" s="133"/>
      <c r="Z107" s="112"/>
      <c r="AA107" s="112"/>
      <c r="AB107" s="207" t="str">
        <f t="shared" si="32"/>
        <v/>
      </c>
      <c r="AC107" s="112"/>
      <c r="AD107" s="207" t="str">
        <f t="shared" si="33"/>
        <v/>
      </c>
      <c r="AE107" s="124"/>
      <c r="AF107" s="207" t="str">
        <f t="shared" si="34"/>
        <v/>
      </c>
      <c r="AG107" s="112"/>
      <c r="AH107" s="207" t="str">
        <f t="shared" si="35"/>
        <v/>
      </c>
      <c r="AI107" s="112"/>
      <c r="AJ107" s="207" t="str">
        <f t="shared" si="36"/>
        <v/>
      </c>
      <c r="AK107" s="112"/>
      <c r="AL107" s="207" t="str">
        <f t="shared" si="37"/>
        <v/>
      </c>
      <c r="AM107" s="112"/>
      <c r="AN107" s="207" t="str">
        <f t="shared" si="38"/>
        <v/>
      </c>
      <c r="AO107" s="134"/>
      <c r="AP107" s="127"/>
      <c r="AQ107" s="207" t="str">
        <f t="shared" si="39"/>
        <v/>
      </c>
      <c r="AR107" s="127"/>
      <c r="AS107" s="112"/>
      <c r="AT107" s="112"/>
      <c r="AU107" s="112"/>
      <c r="AV107" s="112"/>
      <c r="AW107" s="112"/>
      <c r="AX107" s="112"/>
      <c r="AY107" s="112"/>
      <c r="AZ107" s="112"/>
      <c r="BA107" s="112"/>
      <c r="BB107" s="124"/>
      <c r="BC107" s="124"/>
      <c r="BD107" s="207" t="str">
        <f t="shared" si="40"/>
        <v/>
      </c>
      <c r="BE107" s="112" t="str">
        <f t="shared" si="41"/>
        <v/>
      </c>
      <c r="BF107" s="112"/>
      <c r="BG107" s="112"/>
      <c r="BH107" s="112"/>
      <c r="BI107" s="112"/>
      <c r="BJ107" s="112"/>
      <c r="BL107" s="112"/>
      <c r="BM107" s="112"/>
      <c r="BN107" s="112"/>
      <c r="BO107" s="112"/>
      <c r="BP107" s="112"/>
      <c r="BQ107" s="112"/>
    </row>
    <row r="108" spans="1:69" s="119" customFormat="1" x14ac:dyDescent="0.2">
      <c r="A108" s="124"/>
      <c r="B108" s="207" t="str">
        <f t="shared" si="28"/>
        <v/>
      </c>
      <c r="C108" s="73"/>
      <c r="D108" s="112"/>
      <c r="E108" s="112"/>
      <c r="F108" s="112"/>
      <c r="G108" s="112"/>
      <c r="H108" s="112"/>
      <c r="I108" s="112"/>
      <c r="J108" s="131"/>
      <c r="K108" s="132"/>
      <c r="L108" s="207" t="str">
        <f t="shared" si="29"/>
        <v/>
      </c>
      <c r="M108" s="112"/>
      <c r="N108" s="112"/>
      <c r="O108" s="112"/>
      <c r="P108" s="112"/>
      <c r="Q108" s="112"/>
      <c r="R108" s="112"/>
      <c r="S108" s="112"/>
      <c r="T108" s="112"/>
      <c r="U108" s="112"/>
      <c r="V108" s="207" t="str">
        <f t="shared" si="30"/>
        <v/>
      </c>
      <c r="W108" s="112"/>
      <c r="X108" s="207" t="str">
        <f t="shared" si="31"/>
        <v/>
      </c>
      <c r="Y108" s="133"/>
      <c r="Z108" s="112"/>
      <c r="AA108" s="112"/>
      <c r="AB108" s="207" t="str">
        <f t="shared" si="32"/>
        <v/>
      </c>
      <c r="AC108" s="112"/>
      <c r="AD108" s="207" t="str">
        <f t="shared" si="33"/>
        <v/>
      </c>
      <c r="AE108" s="124"/>
      <c r="AF108" s="207" t="str">
        <f t="shared" si="34"/>
        <v/>
      </c>
      <c r="AG108" s="112"/>
      <c r="AH108" s="207" t="str">
        <f t="shared" si="35"/>
        <v/>
      </c>
      <c r="AI108" s="112"/>
      <c r="AJ108" s="207" t="str">
        <f t="shared" si="36"/>
        <v/>
      </c>
      <c r="AK108" s="112"/>
      <c r="AL108" s="207" t="str">
        <f t="shared" si="37"/>
        <v/>
      </c>
      <c r="AM108" s="112"/>
      <c r="AN108" s="207" t="str">
        <f t="shared" si="38"/>
        <v/>
      </c>
      <c r="AO108" s="134"/>
      <c r="AP108" s="127"/>
      <c r="AQ108" s="207" t="str">
        <f t="shared" si="39"/>
        <v/>
      </c>
      <c r="AR108" s="127"/>
      <c r="AS108" s="112"/>
      <c r="AT108" s="112"/>
      <c r="AU108" s="112"/>
      <c r="AV108" s="112"/>
      <c r="AW108" s="112"/>
      <c r="AX108" s="112"/>
      <c r="AY108" s="112"/>
      <c r="AZ108" s="112"/>
      <c r="BA108" s="112"/>
      <c r="BB108" s="124"/>
      <c r="BC108" s="124"/>
      <c r="BD108" s="207" t="str">
        <f t="shared" si="40"/>
        <v/>
      </c>
      <c r="BE108" s="112" t="str">
        <f t="shared" si="41"/>
        <v/>
      </c>
      <c r="BF108" s="112"/>
      <c r="BG108" s="112"/>
      <c r="BH108" s="112"/>
      <c r="BI108" s="112"/>
      <c r="BJ108" s="112"/>
      <c r="BL108" s="112"/>
      <c r="BM108" s="112"/>
      <c r="BN108" s="112"/>
      <c r="BO108" s="112"/>
      <c r="BP108" s="112"/>
      <c r="BQ108" s="112"/>
    </row>
    <row r="109" spans="1:69" s="119" customFormat="1" x14ac:dyDescent="0.2">
      <c r="A109" s="124"/>
      <c r="B109" s="207" t="str">
        <f t="shared" si="28"/>
        <v/>
      </c>
      <c r="C109" s="73"/>
      <c r="D109" s="112"/>
      <c r="E109" s="112"/>
      <c r="F109" s="112"/>
      <c r="G109" s="112"/>
      <c r="H109" s="112"/>
      <c r="I109" s="112"/>
      <c r="J109" s="131"/>
      <c r="K109" s="132"/>
      <c r="L109" s="207" t="str">
        <f t="shared" si="29"/>
        <v/>
      </c>
      <c r="M109" s="112"/>
      <c r="N109" s="112"/>
      <c r="O109" s="112"/>
      <c r="P109" s="112"/>
      <c r="Q109" s="112"/>
      <c r="R109" s="112"/>
      <c r="S109" s="112"/>
      <c r="T109" s="112"/>
      <c r="U109" s="112"/>
      <c r="V109" s="207" t="str">
        <f t="shared" si="30"/>
        <v/>
      </c>
      <c r="W109" s="112"/>
      <c r="X109" s="207" t="str">
        <f t="shared" si="31"/>
        <v/>
      </c>
      <c r="Y109" s="133"/>
      <c r="Z109" s="112"/>
      <c r="AA109" s="112"/>
      <c r="AB109" s="207" t="str">
        <f t="shared" si="32"/>
        <v/>
      </c>
      <c r="AC109" s="112"/>
      <c r="AD109" s="207" t="str">
        <f t="shared" si="33"/>
        <v/>
      </c>
      <c r="AE109" s="124"/>
      <c r="AF109" s="207" t="str">
        <f t="shared" si="34"/>
        <v/>
      </c>
      <c r="AG109" s="112"/>
      <c r="AH109" s="207" t="str">
        <f t="shared" si="35"/>
        <v/>
      </c>
      <c r="AI109" s="112"/>
      <c r="AJ109" s="207" t="str">
        <f t="shared" si="36"/>
        <v/>
      </c>
      <c r="AK109" s="112"/>
      <c r="AL109" s="207" t="str">
        <f t="shared" si="37"/>
        <v/>
      </c>
      <c r="AM109" s="112"/>
      <c r="AN109" s="207" t="str">
        <f t="shared" si="38"/>
        <v/>
      </c>
      <c r="AO109" s="134"/>
      <c r="AP109" s="127"/>
      <c r="AQ109" s="207" t="str">
        <f t="shared" si="39"/>
        <v/>
      </c>
      <c r="AR109" s="127"/>
      <c r="AS109" s="112"/>
      <c r="AT109" s="112"/>
      <c r="AU109" s="112"/>
      <c r="AV109" s="112"/>
      <c r="AW109" s="112"/>
      <c r="AX109" s="112"/>
      <c r="AY109" s="112"/>
      <c r="AZ109" s="112"/>
      <c r="BA109" s="112"/>
      <c r="BB109" s="124"/>
      <c r="BC109" s="124"/>
      <c r="BD109" s="207" t="str">
        <f t="shared" si="40"/>
        <v/>
      </c>
      <c r="BE109" s="112" t="str">
        <f t="shared" si="41"/>
        <v/>
      </c>
      <c r="BF109" s="112"/>
      <c r="BG109" s="112"/>
      <c r="BH109" s="112"/>
      <c r="BI109" s="112"/>
      <c r="BJ109" s="112"/>
      <c r="BL109" s="112"/>
      <c r="BM109" s="112"/>
      <c r="BN109" s="112"/>
      <c r="BO109" s="112"/>
      <c r="BP109" s="112"/>
      <c r="BQ109" s="112"/>
    </row>
    <row r="110" spans="1:69" s="119" customFormat="1" x14ac:dyDescent="0.2">
      <c r="A110" s="124"/>
      <c r="B110" s="207" t="str">
        <f t="shared" si="28"/>
        <v/>
      </c>
      <c r="C110" s="73"/>
      <c r="D110" s="112"/>
      <c r="E110" s="112"/>
      <c r="F110" s="112"/>
      <c r="G110" s="112"/>
      <c r="H110" s="112"/>
      <c r="I110" s="112"/>
      <c r="J110" s="131"/>
      <c r="K110" s="132"/>
      <c r="L110" s="207" t="str">
        <f t="shared" si="29"/>
        <v/>
      </c>
      <c r="M110" s="112"/>
      <c r="N110" s="112"/>
      <c r="O110" s="112"/>
      <c r="P110" s="112"/>
      <c r="Q110" s="112"/>
      <c r="R110" s="112"/>
      <c r="S110" s="112"/>
      <c r="T110" s="112"/>
      <c r="U110" s="112"/>
      <c r="V110" s="207" t="str">
        <f t="shared" si="30"/>
        <v/>
      </c>
      <c r="W110" s="112"/>
      <c r="X110" s="207" t="str">
        <f t="shared" si="31"/>
        <v/>
      </c>
      <c r="Y110" s="133"/>
      <c r="Z110" s="112"/>
      <c r="AA110" s="112"/>
      <c r="AB110" s="207" t="str">
        <f t="shared" si="32"/>
        <v/>
      </c>
      <c r="AC110" s="112"/>
      <c r="AD110" s="207" t="str">
        <f t="shared" si="33"/>
        <v/>
      </c>
      <c r="AE110" s="124"/>
      <c r="AF110" s="207" t="str">
        <f t="shared" si="34"/>
        <v/>
      </c>
      <c r="AG110" s="112"/>
      <c r="AH110" s="207" t="str">
        <f t="shared" si="35"/>
        <v/>
      </c>
      <c r="AI110" s="112"/>
      <c r="AJ110" s="207" t="str">
        <f t="shared" si="36"/>
        <v/>
      </c>
      <c r="AK110" s="112"/>
      <c r="AL110" s="207" t="str">
        <f t="shared" si="37"/>
        <v/>
      </c>
      <c r="AM110" s="112"/>
      <c r="AN110" s="207" t="str">
        <f t="shared" si="38"/>
        <v/>
      </c>
      <c r="AO110" s="134"/>
      <c r="AP110" s="127"/>
      <c r="AQ110" s="207" t="str">
        <f t="shared" si="39"/>
        <v/>
      </c>
      <c r="AR110" s="127"/>
      <c r="AS110" s="112"/>
      <c r="AT110" s="112"/>
      <c r="AU110" s="112"/>
      <c r="AV110" s="112"/>
      <c r="AW110" s="112"/>
      <c r="AX110" s="112"/>
      <c r="AY110" s="112"/>
      <c r="AZ110" s="112"/>
      <c r="BA110" s="112"/>
      <c r="BB110" s="124"/>
      <c r="BC110" s="124"/>
      <c r="BD110" s="207" t="str">
        <f t="shared" si="40"/>
        <v/>
      </c>
      <c r="BE110" s="112" t="str">
        <f t="shared" si="41"/>
        <v/>
      </c>
      <c r="BF110" s="112"/>
      <c r="BG110" s="112"/>
      <c r="BH110" s="112"/>
      <c r="BI110" s="112"/>
      <c r="BJ110" s="112"/>
      <c r="BL110" s="112"/>
      <c r="BM110" s="112"/>
      <c r="BN110" s="112"/>
      <c r="BO110" s="112"/>
      <c r="BP110" s="112"/>
      <c r="BQ110" s="112"/>
    </row>
    <row r="111" spans="1:69" s="119" customFormat="1" x14ac:dyDescent="0.2">
      <c r="A111" s="124"/>
      <c r="B111" s="207" t="str">
        <f t="shared" si="28"/>
        <v/>
      </c>
      <c r="C111" s="73"/>
      <c r="D111" s="112"/>
      <c r="E111" s="112"/>
      <c r="F111" s="112"/>
      <c r="G111" s="112"/>
      <c r="H111" s="112"/>
      <c r="I111" s="112"/>
      <c r="J111" s="131"/>
      <c r="K111" s="132"/>
      <c r="L111" s="207" t="str">
        <f t="shared" si="29"/>
        <v/>
      </c>
      <c r="M111" s="112"/>
      <c r="N111" s="112"/>
      <c r="O111" s="112"/>
      <c r="P111" s="112"/>
      <c r="Q111" s="112"/>
      <c r="R111" s="112"/>
      <c r="S111" s="112"/>
      <c r="T111" s="112"/>
      <c r="U111" s="112"/>
      <c r="V111" s="207" t="str">
        <f t="shared" si="30"/>
        <v/>
      </c>
      <c r="W111" s="112"/>
      <c r="X111" s="207" t="str">
        <f t="shared" si="31"/>
        <v/>
      </c>
      <c r="Y111" s="133"/>
      <c r="Z111" s="112"/>
      <c r="AA111" s="112"/>
      <c r="AB111" s="207" t="str">
        <f t="shared" si="32"/>
        <v/>
      </c>
      <c r="AC111" s="112"/>
      <c r="AD111" s="207" t="str">
        <f t="shared" si="33"/>
        <v/>
      </c>
      <c r="AE111" s="124"/>
      <c r="AF111" s="207" t="str">
        <f t="shared" si="34"/>
        <v/>
      </c>
      <c r="AG111" s="112"/>
      <c r="AH111" s="207" t="str">
        <f t="shared" si="35"/>
        <v/>
      </c>
      <c r="AI111" s="112"/>
      <c r="AJ111" s="207" t="str">
        <f t="shared" si="36"/>
        <v/>
      </c>
      <c r="AK111" s="112"/>
      <c r="AL111" s="207" t="str">
        <f t="shared" si="37"/>
        <v/>
      </c>
      <c r="AM111" s="112"/>
      <c r="AN111" s="207" t="str">
        <f t="shared" si="38"/>
        <v/>
      </c>
      <c r="AO111" s="134"/>
      <c r="AP111" s="127"/>
      <c r="AQ111" s="207" t="str">
        <f t="shared" si="39"/>
        <v/>
      </c>
      <c r="AR111" s="127"/>
      <c r="AS111" s="112"/>
      <c r="AT111" s="112"/>
      <c r="AU111" s="112"/>
      <c r="AV111" s="112"/>
      <c r="AW111" s="112"/>
      <c r="AX111" s="112"/>
      <c r="AY111" s="112"/>
      <c r="AZ111" s="112"/>
      <c r="BA111" s="112"/>
      <c r="BB111" s="124"/>
      <c r="BC111" s="124"/>
      <c r="BD111" s="207" t="str">
        <f t="shared" si="40"/>
        <v/>
      </c>
      <c r="BE111" s="112" t="str">
        <f t="shared" si="41"/>
        <v/>
      </c>
      <c r="BF111" s="112"/>
      <c r="BG111" s="112"/>
      <c r="BH111" s="112"/>
      <c r="BI111" s="112"/>
      <c r="BJ111" s="112"/>
      <c r="BL111" s="112"/>
      <c r="BM111" s="112"/>
      <c r="BN111" s="112"/>
      <c r="BO111" s="112"/>
      <c r="BP111" s="112"/>
      <c r="BQ111" s="112"/>
    </row>
    <row r="112" spans="1:69" s="119" customFormat="1" x14ac:dyDescent="0.2">
      <c r="A112" s="124"/>
      <c r="B112" s="207" t="str">
        <f t="shared" si="28"/>
        <v/>
      </c>
      <c r="C112" s="73"/>
      <c r="D112" s="112"/>
      <c r="E112" s="112"/>
      <c r="F112" s="112"/>
      <c r="G112" s="112"/>
      <c r="H112" s="112"/>
      <c r="I112" s="112"/>
      <c r="J112" s="131"/>
      <c r="K112" s="132"/>
      <c r="L112" s="207" t="str">
        <f t="shared" si="29"/>
        <v/>
      </c>
      <c r="M112" s="112"/>
      <c r="N112" s="112"/>
      <c r="O112" s="112"/>
      <c r="P112" s="112"/>
      <c r="Q112" s="112"/>
      <c r="R112" s="112"/>
      <c r="S112" s="112"/>
      <c r="T112" s="112"/>
      <c r="U112" s="112"/>
      <c r="V112" s="207" t="str">
        <f t="shared" si="30"/>
        <v/>
      </c>
      <c r="W112" s="112"/>
      <c r="X112" s="207" t="str">
        <f t="shared" si="31"/>
        <v/>
      </c>
      <c r="Y112" s="133"/>
      <c r="Z112" s="112"/>
      <c r="AA112" s="112"/>
      <c r="AB112" s="207" t="str">
        <f t="shared" si="32"/>
        <v/>
      </c>
      <c r="AC112" s="112"/>
      <c r="AD112" s="207" t="str">
        <f t="shared" si="33"/>
        <v/>
      </c>
      <c r="AE112" s="124"/>
      <c r="AF112" s="207" t="str">
        <f t="shared" si="34"/>
        <v/>
      </c>
      <c r="AG112" s="112"/>
      <c r="AH112" s="207" t="str">
        <f t="shared" si="35"/>
        <v/>
      </c>
      <c r="AI112" s="112"/>
      <c r="AJ112" s="207" t="str">
        <f t="shared" si="36"/>
        <v/>
      </c>
      <c r="AK112" s="112"/>
      <c r="AL112" s="207" t="str">
        <f t="shared" si="37"/>
        <v/>
      </c>
      <c r="AM112" s="112"/>
      <c r="AN112" s="207" t="str">
        <f t="shared" si="38"/>
        <v/>
      </c>
      <c r="AO112" s="134"/>
      <c r="AP112" s="127"/>
      <c r="AQ112" s="207" t="str">
        <f t="shared" si="39"/>
        <v/>
      </c>
      <c r="AR112" s="127"/>
      <c r="AS112" s="112"/>
      <c r="AT112" s="112"/>
      <c r="AU112" s="112"/>
      <c r="AV112" s="112"/>
      <c r="AW112" s="112"/>
      <c r="AX112" s="112"/>
      <c r="AY112" s="112"/>
      <c r="AZ112" s="112"/>
      <c r="BA112" s="112"/>
      <c r="BB112" s="124"/>
      <c r="BC112" s="124"/>
      <c r="BD112" s="207" t="str">
        <f t="shared" si="40"/>
        <v/>
      </c>
      <c r="BE112" s="112" t="str">
        <f t="shared" si="41"/>
        <v/>
      </c>
      <c r="BF112" s="112"/>
      <c r="BG112" s="112"/>
      <c r="BH112" s="112"/>
      <c r="BI112" s="112"/>
      <c r="BJ112" s="112"/>
      <c r="BL112" s="112"/>
      <c r="BM112" s="112"/>
      <c r="BN112" s="112"/>
      <c r="BO112" s="112"/>
      <c r="BP112" s="112"/>
      <c r="BQ112" s="112"/>
    </row>
    <row r="113" spans="1:69" s="119" customFormat="1" x14ac:dyDescent="0.2">
      <c r="A113" s="124"/>
      <c r="B113" s="207" t="str">
        <f t="shared" si="28"/>
        <v/>
      </c>
      <c r="C113" s="73"/>
      <c r="D113" s="112"/>
      <c r="E113" s="112"/>
      <c r="F113" s="112"/>
      <c r="G113" s="112"/>
      <c r="H113" s="112"/>
      <c r="I113" s="112"/>
      <c r="J113" s="131"/>
      <c r="K113" s="132"/>
      <c r="L113" s="207" t="str">
        <f t="shared" si="29"/>
        <v/>
      </c>
      <c r="M113" s="112"/>
      <c r="N113" s="112"/>
      <c r="O113" s="112"/>
      <c r="P113" s="112"/>
      <c r="Q113" s="112"/>
      <c r="R113" s="112"/>
      <c r="S113" s="112"/>
      <c r="T113" s="112"/>
      <c r="U113" s="112"/>
      <c r="V113" s="207" t="str">
        <f t="shared" si="30"/>
        <v/>
      </c>
      <c r="W113" s="112"/>
      <c r="X113" s="207" t="str">
        <f t="shared" si="31"/>
        <v/>
      </c>
      <c r="Y113" s="133"/>
      <c r="Z113" s="112"/>
      <c r="AA113" s="112"/>
      <c r="AB113" s="207" t="str">
        <f t="shared" si="32"/>
        <v/>
      </c>
      <c r="AC113" s="112"/>
      <c r="AD113" s="207" t="str">
        <f t="shared" si="33"/>
        <v/>
      </c>
      <c r="AE113" s="124"/>
      <c r="AF113" s="207" t="str">
        <f t="shared" si="34"/>
        <v/>
      </c>
      <c r="AG113" s="112"/>
      <c r="AH113" s="207" t="str">
        <f t="shared" si="35"/>
        <v/>
      </c>
      <c r="AI113" s="112"/>
      <c r="AJ113" s="207" t="str">
        <f t="shared" si="36"/>
        <v/>
      </c>
      <c r="AK113" s="112"/>
      <c r="AL113" s="207" t="str">
        <f t="shared" si="37"/>
        <v/>
      </c>
      <c r="AM113" s="112"/>
      <c r="AN113" s="207" t="str">
        <f t="shared" si="38"/>
        <v/>
      </c>
      <c r="AO113" s="134"/>
      <c r="AP113" s="127"/>
      <c r="AQ113" s="207" t="str">
        <f t="shared" si="39"/>
        <v/>
      </c>
      <c r="AR113" s="127"/>
      <c r="AS113" s="112"/>
      <c r="AT113" s="112"/>
      <c r="AU113" s="112"/>
      <c r="AV113" s="112"/>
      <c r="AW113" s="112"/>
      <c r="AX113" s="112"/>
      <c r="AY113" s="112"/>
      <c r="AZ113" s="112"/>
      <c r="BA113" s="112"/>
      <c r="BB113" s="124"/>
      <c r="BC113" s="124"/>
      <c r="BD113" s="207" t="str">
        <f t="shared" si="40"/>
        <v/>
      </c>
      <c r="BE113" s="112" t="str">
        <f t="shared" si="41"/>
        <v/>
      </c>
      <c r="BF113" s="112"/>
      <c r="BG113" s="112"/>
      <c r="BH113" s="112"/>
      <c r="BI113" s="112"/>
      <c r="BJ113" s="112"/>
      <c r="BL113" s="112"/>
      <c r="BM113" s="112"/>
      <c r="BN113" s="112"/>
      <c r="BO113" s="112"/>
      <c r="BP113" s="112"/>
      <c r="BQ113" s="112"/>
    </row>
    <row r="114" spans="1:69" s="119" customFormat="1" x14ac:dyDescent="0.2">
      <c r="A114" s="124"/>
      <c r="B114" s="207" t="str">
        <f t="shared" si="28"/>
        <v/>
      </c>
      <c r="C114" s="73"/>
      <c r="D114" s="112"/>
      <c r="E114" s="112"/>
      <c r="F114" s="112"/>
      <c r="G114" s="112"/>
      <c r="H114" s="112"/>
      <c r="I114" s="112"/>
      <c r="J114" s="131"/>
      <c r="K114" s="132"/>
      <c r="L114" s="207" t="str">
        <f t="shared" si="29"/>
        <v/>
      </c>
      <c r="M114" s="112"/>
      <c r="N114" s="112"/>
      <c r="O114" s="112"/>
      <c r="P114" s="112"/>
      <c r="Q114" s="112"/>
      <c r="R114" s="112"/>
      <c r="S114" s="112"/>
      <c r="T114" s="112"/>
      <c r="U114" s="112"/>
      <c r="V114" s="207" t="str">
        <f t="shared" si="30"/>
        <v/>
      </c>
      <c r="W114" s="112"/>
      <c r="X114" s="207" t="str">
        <f t="shared" si="31"/>
        <v/>
      </c>
      <c r="Y114" s="133"/>
      <c r="Z114" s="112"/>
      <c r="AA114" s="112"/>
      <c r="AB114" s="207" t="str">
        <f t="shared" si="32"/>
        <v/>
      </c>
      <c r="AC114" s="112"/>
      <c r="AD114" s="207" t="str">
        <f t="shared" si="33"/>
        <v/>
      </c>
      <c r="AE114" s="124"/>
      <c r="AF114" s="207" t="str">
        <f t="shared" si="34"/>
        <v/>
      </c>
      <c r="AG114" s="112"/>
      <c r="AH114" s="207" t="str">
        <f t="shared" si="35"/>
        <v/>
      </c>
      <c r="AI114" s="112"/>
      <c r="AJ114" s="207" t="str">
        <f t="shared" si="36"/>
        <v/>
      </c>
      <c r="AK114" s="112"/>
      <c r="AL114" s="207" t="str">
        <f t="shared" si="37"/>
        <v/>
      </c>
      <c r="AM114" s="112"/>
      <c r="AN114" s="207" t="str">
        <f t="shared" si="38"/>
        <v/>
      </c>
      <c r="AO114" s="134"/>
      <c r="AP114" s="127"/>
      <c r="AQ114" s="207" t="str">
        <f t="shared" si="39"/>
        <v/>
      </c>
      <c r="AR114" s="127"/>
      <c r="AS114" s="112"/>
      <c r="AT114" s="112"/>
      <c r="AU114" s="112"/>
      <c r="AV114" s="112"/>
      <c r="AW114" s="112"/>
      <c r="AX114" s="112"/>
      <c r="AY114" s="112"/>
      <c r="AZ114" s="112"/>
      <c r="BA114" s="112"/>
      <c r="BB114" s="124"/>
      <c r="BC114" s="124"/>
      <c r="BD114" s="207" t="str">
        <f t="shared" si="40"/>
        <v/>
      </c>
      <c r="BE114" s="112" t="str">
        <f t="shared" si="41"/>
        <v/>
      </c>
      <c r="BF114" s="112"/>
      <c r="BG114" s="112"/>
      <c r="BH114" s="112"/>
      <c r="BI114" s="112"/>
      <c r="BJ114" s="112"/>
      <c r="BL114" s="112"/>
      <c r="BM114" s="112"/>
      <c r="BN114" s="112"/>
      <c r="BO114" s="112"/>
      <c r="BP114" s="112"/>
      <c r="BQ114" s="112"/>
    </row>
    <row r="115" spans="1:69" s="119" customFormat="1" x14ac:dyDescent="0.2">
      <c r="A115" s="124"/>
      <c r="B115" s="207" t="str">
        <f t="shared" si="28"/>
        <v/>
      </c>
      <c r="C115" s="73"/>
      <c r="D115" s="112"/>
      <c r="E115" s="112"/>
      <c r="F115" s="112"/>
      <c r="G115" s="112"/>
      <c r="H115" s="112"/>
      <c r="I115" s="112"/>
      <c r="J115" s="131"/>
      <c r="K115" s="132"/>
      <c r="L115" s="207" t="str">
        <f t="shared" si="29"/>
        <v/>
      </c>
      <c r="M115" s="112"/>
      <c r="N115" s="112"/>
      <c r="O115" s="112"/>
      <c r="P115" s="112"/>
      <c r="Q115" s="112"/>
      <c r="R115" s="112"/>
      <c r="S115" s="112"/>
      <c r="T115" s="112"/>
      <c r="U115" s="112"/>
      <c r="V115" s="207" t="str">
        <f t="shared" si="30"/>
        <v/>
      </c>
      <c r="W115" s="112"/>
      <c r="X115" s="207" t="str">
        <f t="shared" si="31"/>
        <v/>
      </c>
      <c r="Y115" s="133"/>
      <c r="Z115" s="112"/>
      <c r="AA115" s="112"/>
      <c r="AB115" s="207" t="str">
        <f t="shared" si="32"/>
        <v/>
      </c>
      <c r="AC115" s="112"/>
      <c r="AD115" s="207" t="str">
        <f t="shared" si="33"/>
        <v/>
      </c>
      <c r="AE115" s="124"/>
      <c r="AF115" s="207" t="str">
        <f t="shared" si="34"/>
        <v/>
      </c>
      <c r="AG115" s="112"/>
      <c r="AH115" s="207" t="str">
        <f t="shared" si="35"/>
        <v/>
      </c>
      <c r="AI115" s="112"/>
      <c r="AJ115" s="207" t="str">
        <f t="shared" si="36"/>
        <v/>
      </c>
      <c r="AK115" s="112"/>
      <c r="AL115" s="207" t="str">
        <f t="shared" si="37"/>
        <v/>
      </c>
      <c r="AM115" s="112"/>
      <c r="AN115" s="207" t="str">
        <f t="shared" si="38"/>
        <v/>
      </c>
      <c r="AO115" s="134"/>
      <c r="AP115" s="127"/>
      <c r="AQ115" s="207" t="str">
        <f t="shared" si="39"/>
        <v/>
      </c>
      <c r="AR115" s="127"/>
      <c r="AS115" s="112"/>
      <c r="AT115" s="112"/>
      <c r="AU115" s="112"/>
      <c r="AV115" s="112"/>
      <c r="AW115" s="112"/>
      <c r="AX115" s="112"/>
      <c r="AY115" s="112"/>
      <c r="AZ115" s="112"/>
      <c r="BA115" s="112"/>
      <c r="BB115" s="124"/>
      <c r="BC115" s="124"/>
      <c r="BD115" s="207" t="str">
        <f t="shared" si="40"/>
        <v/>
      </c>
      <c r="BE115" s="112" t="str">
        <f t="shared" si="41"/>
        <v/>
      </c>
      <c r="BF115" s="112"/>
      <c r="BG115" s="112"/>
      <c r="BH115" s="112"/>
      <c r="BI115" s="112"/>
      <c r="BJ115" s="112"/>
      <c r="BL115" s="112"/>
      <c r="BM115" s="112"/>
      <c r="BN115" s="112"/>
      <c r="BO115" s="112"/>
      <c r="BP115" s="112"/>
      <c r="BQ115" s="112"/>
    </row>
    <row r="116" spans="1:69" s="119" customFormat="1" x14ac:dyDescent="0.2">
      <c r="A116" s="124"/>
      <c r="B116" s="207" t="str">
        <f t="shared" si="28"/>
        <v/>
      </c>
      <c r="C116" s="73"/>
      <c r="D116" s="112"/>
      <c r="E116" s="112"/>
      <c r="F116" s="112"/>
      <c r="G116" s="112"/>
      <c r="H116" s="112"/>
      <c r="I116" s="112"/>
      <c r="J116" s="131"/>
      <c r="K116" s="132"/>
      <c r="L116" s="207" t="str">
        <f t="shared" si="29"/>
        <v/>
      </c>
      <c r="M116" s="112"/>
      <c r="N116" s="112"/>
      <c r="O116" s="112"/>
      <c r="P116" s="112"/>
      <c r="Q116" s="112"/>
      <c r="R116" s="112"/>
      <c r="S116" s="112"/>
      <c r="T116" s="112"/>
      <c r="U116" s="112"/>
      <c r="V116" s="207" t="str">
        <f t="shared" si="30"/>
        <v/>
      </c>
      <c r="W116" s="112"/>
      <c r="X116" s="207" t="str">
        <f t="shared" si="31"/>
        <v/>
      </c>
      <c r="Y116" s="133"/>
      <c r="Z116" s="112"/>
      <c r="AA116" s="112"/>
      <c r="AB116" s="207" t="str">
        <f t="shared" si="32"/>
        <v/>
      </c>
      <c r="AC116" s="112"/>
      <c r="AD116" s="207" t="str">
        <f t="shared" si="33"/>
        <v/>
      </c>
      <c r="AE116" s="124"/>
      <c r="AF116" s="207" t="str">
        <f t="shared" si="34"/>
        <v/>
      </c>
      <c r="AG116" s="112"/>
      <c r="AH116" s="207" t="str">
        <f t="shared" si="35"/>
        <v/>
      </c>
      <c r="AI116" s="112"/>
      <c r="AJ116" s="207" t="str">
        <f t="shared" si="36"/>
        <v/>
      </c>
      <c r="AK116" s="112"/>
      <c r="AL116" s="207" t="str">
        <f t="shared" si="37"/>
        <v/>
      </c>
      <c r="AM116" s="112"/>
      <c r="AN116" s="207" t="str">
        <f t="shared" si="38"/>
        <v/>
      </c>
      <c r="AO116" s="134"/>
      <c r="AP116" s="127"/>
      <c r="AQ116" s="207" t="str">
        <f t="shared" si="39"/>
        <v/>
      </c>
      <c r="AR116" s="127"/>
      <c r="AS116" s="112"/>
      <c r="AT116" s="112"/>
      <c r="AU116" s="112"/>
      <c r="AV116" s="112"/>
      <c r="AW116" s="112"/>
      <c r="AX116" s="112"/>
      <c r="AY116" s="112"/>
      <c r="AZ116" s="112"/>
      <c r="BA116" s="112"/>
      <c r="BB116" s="124"/>
      <c r="BC116" s="124"/>
      <c r="BD116" s="207" t="str">
        <f t="shared" si="40"/>
        <v/>
      </c>
      <c r="BE116" s="112" t="str">
        <f t="shared" si="41"/>
        <v/>
      </c>
      <c r="BF116" s="112"/>
      <c r="BG116" s="112"/>
      <c r="BH116" s="112"/>
      <c r="BI116" s="112"/>
      <c r="BJ116" s="112"/>
      <c r="BL116" s="112"/>
      <c r="BM116" s="112"/>
      <c r="BN116" s="112"/>
      <c r="BO116" s="112"/>
      <c r="BP116" s="112"/>
      <c r="BQ116" s="112"/>
    </row>
    <row r="117" spans="1:69" s="119" customFormat="1" x14ac:dyDescent="0.2">
      <c r="A117" s="124"/>
      <c r="B117" s="207" t="str">
        <f t="shared" si="28"/>
        <v/>
      </c>
      <c r="C117" s="73"/>
      <c r="D117" s="112"/>
      <c r="E117" s="112"/>
      <c r="F117" s="112"/>
      <c r="G117" s="112"/>
      <c r="H117" s="112"/>
      <c r="I117" s="112"/>
      <c r="J117" s="131"/>
      <c r="K117" s="132"/>
      <c r="L117" s="207" t="str">
        <f t="shared" si="29"/>
        <v/>
      </c>
      <c r="M117" s="112"/>
      <c r="N117" s="112"/>
      <c r="O117" s="112"/>
      <c r="P117" s="112"/>
      <c r="Q117" s="112"/>
      <c r="R117" s="112"/>
      <c r="S117" s="112"/>
      <c r="T117" s="112"/>
      <c r="U117" s="112"/>
      <c r="V117" s="207" t="str">
        <f t="shared" si="30"/>
        <v/>
      </c>
      <c r="W117" s="112"/>
      <c r="X117" s="207" t="str">
        <f t="shared" si="31"/>
        <v/>
      </c>
      <c r="Y117" s="133"/>
      <c r="Z117" s="112"/>
      <c r="AA117" s="112"/>
      <c r="AB117" s="207" t="str">
        <f t="shared" si="32"/>
        <v/>
      </c>
      <c r="AC117" s="112"/>
      <c r="AD117" s="207" t="str">
        <f t="shared" si="33"/>
        <v/>
      </c>
      <c r="AE117" s="124"/>
      <c r="AF117" s="207" t="str">
        <f t="shared" si="34"/>
        <v/>
      </c>
      <c r="AG117" s="112"/>
      <c r="AH117" s="207" t="str">
        <f t="shared" si="35"/>
        <v/>
      </c>
      <c r="AI117" s="112"/>
      <c r="AJ117" s="207" t="str">
        <f t="shared" si="36"/>
        <v/>
      </c>
      <c r="AK117" s="112"/>
      <c r="AL117" s="207" t="str">
        <f t="shared" si="37"/>
        <v/>
      </c>
      <c r="AM117" s="112"/>
      <c r="AN117" s="207" t="str">
        <f t="shared" si="38"/>
        <v/>
      </c>
      <c r="AO117" s="134"/>
      <c r="AP117" s="127"/>
      <c r="AQ117" s="207" t="str">
        <f t="shared" si="39"/>
        <v/>
      </c>
      <c r="AR117" s="127"/>
      <c r="AS117" s="112"/>
      <c r="AT117" s="112"/>
      <c r="AU117" s="112"/>
      <c r="AV117" s="112"/>
      <c r="AW117" s="112"/>
      <c r="AX117" s="112"/>
      <c r="AY117" s="112"/>
      <c r="AZ117" s="112"/>
      <c r="BA117" s="112"/>
      <c r="BB117" s="124"/>
      <c r="BC117" s="124"/>
      <c r="BD117" s="207" t="str">
        <f t="shared" si="40"/>
        <v/>
      </c>
      <c r="BE117" s="112" t="str">
        <f t="shared" si="41"/>
        <v/>
      </c>
      <c r="BF117" s="112"/>
      <c r="BG117" s="112"/>
      <c r="BH117" s="112"/>
      <c r="BI117" s="112"/>
      <c r="BJ117" s="112"/>
      <c r="BL117" s="112"/>
      <c r="BM117" s="112"/>
      <c r="BN117" s="112"/>
      <c r="BO117" s="112"/>
      <c r="BP117" s="112"/>
      <c r="BQ117" s="112"/>
    </row>
    <row r="118" spans="1:69" s="119" customFormat="1" x14ac:dyDescent="0.2">
      <c r="A118" s="124"/>
      <c r="B118" s="207" t="str">
        <f t="shared" si="28"/>
        <v/>
      </c>
      <c r="C118" s="73"/>
      <c r="D118" s="112"/>
      <c r="E118" s="112"/>
      <c r="F118" s="112"/>
      <c r="G118" s="112"/>
      <c r="H118" s="112"/>
      <c r="I118" s="112"/>
      <c r="J118" s="131"/>
      <c r="K118" s="132"/>
      <c r="L118" s="207" t="str">
        <f t="shared" si="29"/>
        <v/>
      </c>
      <c r="M118" s="112"/>
      <c r="N118" s="112"/>
      <c r="O118" s="112"/>
      <c r="P118" s="112"/>
      <c r="Q118" s="112"/>
      <c r="R118" s="112"/>
      <c r="S118" s="112"/>
      <c r="T118" s="112"/>
      <c r="U118" s="112"/>
      <c r="V118" s="207" t="str">
        <f t="shared" si="30"/>
        <v/>
      </c>
      <c r="W118" s="112"/>
      <c r="X118" s="207" t="str">
        <f t="shared" si="31"/>
        <v/>
      </c>
      <c r="Y118" s="133"/>
      <c r="Z118" s="112"/>
      <c r="AA118" s="112"/>
      <c r="AB118" s="207" t="str">
        <f t="shared" si="32"/>
        <v/>
      </c>
      <c r="AC118" s="112"/>
      <c r="AD118" s="207" t="str">
        <f t="shared" si="33"/>
        <v/>
      </c>
      <c r="AE118" s="124"/>
      <c r="AF118" s="207" t="str">
        <f t="shared" si="34"/>
        <v/>
      </c>
      <c r="AG118" s="112"/>
      <c r="AH118" s="207" t="str">
        <f t="shared" si="35"/>
        <v/>
      </c>
      <c r="AI118" s="112"/>
      <c r="AJ118" s="207" t="str">
        <f t="shared" si="36"/>
        <v/>
      </c>
      <c r="AK118" s="112"/>
      <c r="AL118" s="207" t="str">
        <f t="shared" si="37"/>
        <v/>
      </c>
      <c r="AM118" s="112"/>
      <c r="AN118" s="207" t="str">
        <f t="shared" si="38"/>
        <v/>
      </c>
      <c r="AO118" s="134"/>
      <c r="AP118" s="127"/>
      <c r="AQ118" s="207" t="str">
        <f t="shared" si="39"/>
        <v/>
      </c>
      <c r="AR118" s="127"/>
      <c r="AS118" s="112"/>
      <c r="AT118" s="112"/>
      <c r="AU118" s="112"/>
      <c r="AV118" s="112"/>
      <c r="AW118" s="112"/>
      <c r="AX118" s="112"/>
      <c r="AY118" s="112"/>
      <c r="AZ118" s="112"/>
      <c r="BA118" s="112"/>
      <c r="BB118" s="124"/>
      <c r="BC118" s="124"/>
      <c r="BD118" s="207" t="str">
        <f t="shared" si="40"/>
        <v/>
      </c>
      <c r="BE118" s="112" t="str">
        <f t="shared" si="41"/>
        <v/>
      </c>
      <c r="BF118" s="112"/>
      <c r="BG118" s="112"/>
      <c r="BH118" s="112"/>
      <c r="BI118" s="112"/>
      <c r="BJ118" s="112"/>
      <c r="BL118" s="112"/>
      <c r="BM118" s="112"/>
      <c r="BN118" s="112"/>
      <c r="BO118" s="112"/>
      <c r="BP118" s="112"/>
      <c r="BQ118" s="112"/>
    </row>
    <row r="119" spans="1:69" s="119" customFormat="1" x14ac:dyDescent="0.2">
      <c r="A119" s="124"/>
      <c r="B119" s="207" t="str">
        <f t="shared" si="28"/>
        <v/>
      </c>
      <c r="C119" s="73"/>
      <c r="D119" s="112"/>
      <c r="E119" s="112"/>
      <c r="F119" s="112"/>
      <c r="G119" s="112"/>
      <c r="H119" s="112"/>
      <c r="I119" s="112"/>
      <c r="J119" s="131"/>
      <c r="K119" s="132"/>
      <c r="L119" s="207" t="str">
        <f t="shared" si="29"/>
        <v/>
      </c>
      <c r="M119" s="112"/>
      <c r="N119" s="112"/>
      <c r="O119" s="112"/>
      <c r="P119" s="112"/>
      <c r="Q119" s="112"/>
      <c r="R119" s="112"/>
      <c r="S119" s="112"/>
      <c r="T119" s="112"/>
      <c r="U119" s="112"/>
      <c r="V119" s="207" t="str">
        <f t="shared" si="30"/>
        <v/>
      </c>
      <c r="W119" s="112"/>
      <c r="X119" s="207" t="str">
        <f t="shared" si="31"/>
        <v/>
      </c>
      <c r="Y119" s="133"/>
      <c r="Z119" s="112"/>
      <c r="AA119" s="112"/>
      <c r="AB119" s="207" t="str">
        <f t="shared" si="32"/>
        <v/>
      </c>
      <c r="AC119" s="112"/>
      <c r="AD119" s="207" t="str">
        <f t="shared" si="33"/>
        <v/>
      </c>
      <c r="AE119" s="124"/>
      <c r="AF119" s="207" t="str">
        <f t="shared" si="34"/>
        <v/>
      </c>
      <c r="AG119" s="112"/>
      <c r="AH119" s="207" t="str">
        <f t="shared" si="35"/>
        <v/>
      </c>
      <c r="AI119" s="112"/>
      <c r="AJ119" s="207" t="str">
        <f t="shared" si="36"/>
        <v/>
      </c>
      <c r="AK119" s="112"/>
      <c r="AL119" s="207" t="str">
        <f t="shared" si="37"/>
        <v/>
      </c>
      <c r="AM119" s="112"/>
      <c r="AN119" s="207" t="str">
        <f t="shared" si="38"/>
        <v/>
      </c>
      <c r="AO119" s="134"/>
      <c r="AP119" s="127"/>
      <c r="AQ119" s="207" t="str">
        <f t="shared" si="39"/>
        <v/>
      </c>
      <c r="AR119" s="127"/>
      <c r="AS119" s="112"/>
      <c r="AT119" s="112"/>
      <c r="AU119" s="112"/>
      <c r="AV119" s="112"/>
      <c r="AW119" s="112"/>
      <c r="AX119" s="112"/>
      <c r="AY119" s="112"/>
      <c r="AZ119" s="112"/>
      <c r="BA119" s="112"/>
      <c r="BB119" s="124"/>
      <c r="BC119" s="124"/>
      <c r="BD119" s="207" t="str">
        <f t="shared" si="40"/>
        <v/>
      </c>
      <c r="BE119" s="112" t="str">
        <f t="shared" si="41"/>
        <v/>
      </c>
      <c r="BF119" s="112"/>
      <c r="BG119" s="112"/>
      <c r="BH119" s="112"/>
      <c r="BI119" s="112"/>
      <c r="BJ119" s="112"/>
      <c r="BL119" s="112"/>
      <c r="BM119" s="112"/>
      <c r="BN119" s="112"/>
      <c r="BO119" s="112"/>
      <c r="BP119" s="112"/>
      <c r="BQ119" s="112"/>
    </row>
    <row r="120" spans="1:69" s="119" customFormat="1" x14ac:dyDescent="0.2">
      <c r="A120" s="124"/>
      <c r="B120" s="207" t="str">
        <f t="shared" si="28"/>
        <v/>
      </c>
      <c r="C120" s="73"/>
      <c r="D120" s="112"/>
      <c r="E120" s="112"/>
      <c r="F120" s="112"/>
      <c r="G120" s="112"/>
      <c r="H120" s="112"/>
      <c r="I120" s="112"/>
      <c r="J120" s="131"/>
      <c r="K120" s="132"/>
      <c r="L120" s="207" t="str">
        <f t="shared" si="29"/>
        <v/>
      </c>
      <c r="M120" s="112"/>
      <c r="N120" s="112"/>
      <c r="O120" s="112"/>
      <c r="P120" s="112"/>
      <c r="Q120" s="112"/>
      <c r="R120" s="112"/>
      <c r="S120" s="112"/>
      <c r="T120" s="112"/>
      <c r="U120" s="112"/>
      <c r="V120" s="207" t="str">
        <f t="shared" si="30"/>
        <v/>
      </c>
      <c r="W120" s="112"/>
      <c r="X120" s="207" t="str">
        <f t="shared" si="31"/>
        <v/>
      </c>
      <c r="Y120" s="133"/>
      <c r="Z120" s="112"/>
      <c r="AA120" s="112"/>
      <c r="AB120" s="207" t="str">
        <f t="shared" si="32"/>
        <v/>
      </c>
      <c r="AC120" s="112"/>
      <c r="AD120" s="207" t="str">
        <f t="shared" si="33"/>
        <v/>
      </c>
      <c r="AE120" s="124"/>
      <c r="AF120" s="207" t="str">
        <f t="shared" si="34"/>
        <v/>
      </c>
      <c r="AG120" s="112"/>
      <c r="AH120" s="207" t="str">
        <f t="shared" si="35"/>
        <v/>
      </c>
      <c r="AI120" s="112"/>
      <c r="AJ120" s="207" t="str">
        <f t="shared" si="36"/>
        <v/>
      </c>
      <c r="AK120" s="112"/>
      <c r="AL120" s="207" t="str">
        <f t="shared" si="37"/>
        <v/>
      </c>
      <c r="AM120" s="112"/>
      <c r="AN120" s="207" t="str">
        <f t="shared" si="38"/>
        <v/>
      </c>
      <c r="AO120" s="134"/>
      <c r="AP120" s="127"/>
      <c r="AQ120" s="207" t="str">
        <f t="shared" si="39"/>
        <v/>
      </c>
      <c r="AR120" s="127"/>
      <c r="AS120" s="112"/>
      <c r="AT120" s="112"/>
      <c r="AU120" s="112"/>
      <c r="AV120" s="112"/>
      <c r="AW120" s="112"/>
      <c r="AX120" s="112"/>
      <c r="AY120" s="112"/>
      <c r="AZ120" s="112"/>
      <c r="BA120" s="112"/>
      <c r="BB120" s="124"/>
      <c r="BC120" s="124"/>
      <c r="BD120" s="207" t="str">
        <f t="shared" si="40"/>
        <v/>
      </c>
      <c r="BE120" s="112" t="str">
        <f t="shared" si="41"/>
        <v/>
      </c>
      <c r="BF120" s="112"/>
      <c r="BG120" s="112"/>
      <c r="BH120" s="112"/>
      <c r="BI120" s="112"/>
      <c r="BJ120" s="112"/>
      <c r="BL120" s="112"/>
      <c r="BM120" s="112"/>
      <c r="BN120" s="112"/>
      <c r="BO120" s="112"/>
      <c r="BP120" s="112"/>
      <c r="BQ120" s="112"/>
    </row>
    <row r="121" spans="1:69" s="119" customFormat="1" x14ac:dyDescent="0.2">
      <c r="A121" s="124"/>
      <c r="B121" s="207" t="str">
        <f t="shared" si="28"/>
        <v/>
      </c>
      <c r="C121" s="73"/>
      <c r="D121" s="112"/>
      <c r="E121" s="112"/>
      <c r="F121" s="112"/>
      <c r="G121" s="112"/>
      <c r="H121" s="112"/>
      <c r="I121" s="112"/>
      <c r="J121" s="131"/>
      <c r="K121" s="132"/>
      <c r="L121" s="207" t="str">
        <f t="shared" si="29"/>
        <v/>
      </c>
      <c r="M121" s="112"/>
      <c r="N121" s="112"/>
      <c r="O121" s="112"/>
      <c r="P121" s="112"/>
      <c r="Q121" s="112"/>
      <c r="R121" s="112"/>
      <c r="S121" s="112"/>
      <c r="T121" s="112"/>
      <c r="U121" s="112"/>
      <c r="V121" s="207" t="str">
        <f t="shared" si="30"/>
        <v/>
      </c>
      <c r="W121" s="112"/>
      <c r="X121" s="207" t="str">
        <f t="shared" si="31"/>
        <v/>
      </c>
      <c r="Y121" s="133"/>
      <c r="Z121" s="112"/>
      <c r="AA121" s="112"/>
      <c r="AB121" s="207" t="str">
        <f t="shared" si="32"/>
        <v/>
      </c>
      <c r="AC121" s="112"/>
      <c r="AD121" s="207" t="str">
        <f t="shared" si="33"/>
        <v/>
      </c>
      <c r="AE121" s="124"/>
      <c r="AF121" s="207" t="str">
        <f t="shared" si="34"/>
        <v/>
      </c>
      <c r="AG121" s="112"/>
      <c r="AH121" s="207" t="str">
        <f t="shared" si="35"/>
        <v/>
      </c>
      <c r="AI121" s="112"/>
      <c r="AJ121" s="207" t="str">
        <f t="shared" si="36"/>
        <v/>
      </c>
      <c r="AK121" s="112"/>
      <c r="AL121" s="207" t="str">
        <f t="shared" si="37"/>
        <v/>
      </c>
      <c r="AM121" s="112"/>
      <c r="AN121" s="207" t="str">
        <f t="shared" si="38"/>
        <v/>
      </c>
      <c r="AO121" s="134"/>
      <c r="AP121" s="127"/>
      <c r="AQ121" s="207" t="str">
        <f t="shared" si="39"/>
        <v/>
      </c>
      <c r="AR121" s="127"/>
      <c r="AS121" s="112"/>
      <c r="AT121" s="112"/>
      <c r="AU121" s="112"/>
      <c r="AV121" s="112"/>
      <c r="AW121" s="112"/>
      <c r="AX121" s="112"/>
      <c r="AY121" s="112"/>
      <c r="AZ121" s="112"/>
      <c r="BA121" s="112"/>
      <c r="BB121" s="124"/>
      <c r="BC121" s="124"/>
      <c r="BD121" s="207" t="str">
        <f t="shared" si="40"/>
        <v/>
      </c>
      <c r="BE121" s="112" t="str">
        <f t="shared" si="41"/>
        <v/>
      </c>
      <c r="BF121" s="112"/>
      <c r="BG121" s="112"/>
      <c r="BH121" s="112"/>
      <c r="BI121" s="112"/>
      <c r="BJ121" s="112"/>
      <c r="BL121" s="112"/>
      <c r="BM121" s="112"/>
      <c r="BN121" s="112"/>
      <c r="BO121" s="112"/>
      <c r="BP121" s="112"/>
      <c r="BQ121" s="112"/>
    </row>
    <row r="122" spans="1:69" s="119" customFormat="1" x14ac:dyDescent="0.2">
      <c r="A122" s="124"/>
      <c r="B122" s="207" t="str">
        <f t="shared" si="28"/>
        <v/>
      </c>
      <c r="C122" s="73"/>
      <c r="D122" s="112"/>
      <c r="E122" s="112"/>
      <c r="F122" s="112"/>
      <c r="G122" s="112"/>
      <c r="H122" s="112"/>
      <c r="I122" s="112"/>
      <c r="J122" s="131"/>
      <c r="K122" s="132"/>
      <c r="L122" s="207" t="str">
        <f t="shared" si="29"/>
        <v/>
      </c>
      <c r="M122" s="112"/>
      <c r="N122" s="112"/>
      <c r="O122" s="112"/>
      <c r="P122" s="112"/>
      <c r="Q122" s="112"/>
      <c r="R122" s="112"/>
      <c r="S122" s="112"/>
      <c r="T122" s="112"/>
      <c r="U122" s="112"/>
      <c r="V122" s="207" t="str">
        <f t="shared" si="30"/>
        <v/>
      </c>
      <c r="W122" s="112"/>
      <c r="X122" s="207" t="str">
        <f t="shared" si="31"/>
        <v/>
      </c>
      <c r="Y122" s="133"/>
      <c r="Z122" s="112"/>
      <c r="AA122" s="112"/>
      <c r="AB122" s="207" t="str">
        <f t="shared" si="32"/>
        <v/>
      </c>
      <c r="AC122" s="112"/>
      <c r="AD122" s="207" t="str">
        <f t="shared" si="33"/>
        <v/>
      </c>
      <c r="AE122" s="124"/>
      <c r="AF122" s="207" t="str">
        <f t="shared" si="34"/>
        <v/>
      </c>
      <c r="AG122" s="112"/>
      <c r="AH122" s="207" t="str">
        <f t="shared" si="35"/>
        <v/>
      </c>
      <c r="AI122" s="112"/>
      <c r="AJ122" s="207" t="str">
        <f t="shared" si="36"/>
        <v/>
      </c>
      <c r="AK122" s="112"/>
      <c r="AL122" s="207" t="str">
        <f t="shared" si="37"/>
        <v/>
      </c>
      <c r="AM122" s="112"/>
      <c r="AN122" s="207" t="str">
        <f t="shared" si="38"/>
        <v/>
      </c>
      <c r="AO122" s="134"/>
      <c r="AP122" s="127"/>
      <c r="AQ122" s="207" t="str">
        <f t="shared" si="39"/>
        <v/>
      </c>
      <c r="AR122" s="127"/>
      <c r="AS122" s="112"/>
      <c r="AT122" s="112"/>
      <c r="AU122" s="112"/>
      <c r="AV122" s="112"/>
      <c r="AW122" s="112"/>
      <c r="AX122" s="112"/>
      <c r="AY122" s="112"/>
      <c r="AZ122" s="112"/>
      <c r="BA122" s="112"/>
      <c r="BB122" s="124"/>
      <c r="BC122" s="124"/>
      <c r="BD122" s="207" t="str">
        <f t="shared" si="40"/>
        <v/>
      </c>
      <c r="BE122" s="112" t="str">
        <f t="shared" si="41"/>
        <v/>
      </c>
      <c r="BF122" s="112"/>
      <c r="BG122" s="112"/>
      <c r="BH122" s="112"/>
      <c r="BI122" s="112"/>
      <c r="BJ122" s="112"/>
      <c r="BL122" s="112"/>
      <c r="BM122" s="112"/>
      <c r="BN122" s="112"/>
      <c r="BO122" s="112"/>
      <c r="BP122" s="112"/>
      <c r="BQ122" s="112"/>
    </row>
    <row r="123" spans="1:69" s="119" customFormat="1" x14ac:dyDescent="0.2">
      <c r="A123" s="124"/>
      <c r="B123" s="207" t="str">
        <f t="shared" si="28"/>
        <v/>
      </c>
      <c r="C123" s="73"/>
      <c r="D123" s="112"/>
      <c r="E123" s="112"/>
      <c r="F123" s="112"/>
      <c r="G123" s="112"/>
      <c r="H123" s="112"/>
      <c r="I123" s="112"/>
      <c r="J123" s="131"/>
      <c r="K123" s="132"/>
      <c r="L123" s="207" t="str">
        <f t="shared" si="29"/>
        <v/>
      </c>
      <c r="M123" s="112"/>
      <c r="N123" s="112"/>
      <c r="O123" s="112"/>
      <c r="P123" s="112"/>
      <c r="Q123" s="112"/>
      <c r="R123" s="112"/>
      <c r="S123" s="112"/>
      <c r="T123" s="112"/>
      <c r="U123" s="112"/>
      <c r="V123" s="207" t="str">
        <f t="shared" si="30"/>
        <v/>
      </c>
      <c r="W123" s="112"/>
      <c r="X123" s="207" t="str">
        <f t="shared" si="31"/>
        <v/>
      </c>
      <c r="Y123" s="133"/>
      <c r="Z123" s="112"/>
      <c r="AA123" s="112"/>
      <c r="AB123" s="207" t="str">
        <f t="shared" si="32"/>
        <v/>
      </c>
      <c r="AC123" s="112"/>
      <c r="AD123" s="207" t="str">
        <f t="shared" si="33"/>
        <v/>
      </c>
      <c r="AE123" s="124"/>
      <c r="AF123" s="207" t="str">
        <f t="shared" si="34"/>
        <v/>
      </c>
      <c r="AG123" s="112"/>
      <c r="AH123" s="207" t="str">
        <f t="shared" si="35"/>
        <v/>
      </c>
      <c r="AI123" s="112"/>
      <c r="AJ123" s="207" t="str">
        <f t="shared" si="36"/>
        <v/>
      </c>
      <c r="AK123" s="112"/>
      <c r="AL123" s="207" t="str">
        <f t="shared" si="37"/>
        <v/>
      </c>
      <c r="AM123" s="112"/>
      <c r="AN123" s="207" t="str">
        <f t="shared" si="38"/>
        <v/>
      </c>
      <c r="AO123" s="134"/>
      <c r="AP123" s="127"/>
      <c r="AQ123" s="207" t="str">
        <f t="shared" si="39"/>
        <v/>
      </c>
      <c r="AR123" s="127"/>
      <c r="AS123" s="112"/>
      <c r="AT123" s="112"/>
      <c r="AU123" s="112"/>
      <c r="AV123" s="112"/>
      <c r="AW123" s="112"/>
      <c r="AX123" s="112"/>
      <c r="AY123" s="112"/>
      <c r="AZ123" s="112"/>
      <c r="BA123" s="112"/>
      <c r="BB123" s="124"/>
      <c r="BC123" s="124"/>
      <c r="BD123" s="207" t="str">
        <f t="shared" si="40"/>
        <v/>
      </c>
      <c r="BE123" s="112" t="str">
        <f t="shared" si="41"/>
        <v/>
      </c>
      <c r="BF123" s="112"/>
      <c r="BG123" s="112"/>
      <c r="BH123" s="112"/>
      <c r="BI123" s="112"/>
      <c r="BJ123" s="112"/>
      <c r="BL123" s="112"/>
      <c r="BM123" s="112"/>
      <c r="BN123" s="112"/>
      <c r="BO123" s="112"/>
      <c r="BP123" s="112"/>
      <c r="BQ123" s="112"/>
    </row>
    <row r="124" spans="1:69" s="119" customFormat="1" x14ac:dyDescent="0.2">
      <c r="A124" s="124"/>
      <c r="B124" s="207" t="str">
        <f t="shared" si="28"/>
        <v/>
      </c>
      <c r="C124" s="73"/>
      <c r="D124" s="112"/>
      <c r="E124" s="112"/>
      <c r="F124" s="112"/>
      <c r="G124" s="112"/>
      <c r="H124" s="112"/>
      <c r="I124" s="112"/>
      <c r="J124" s="131"/>
      <c r="K124" s="132"/>
      <c r="L124" s="207" t="str">
        <f t="shared" si="29"/>
        <v/>
      </c>
      <c r="M124" s="112"/>
      <c r="N124" s="112"/>
      <c r="O124" s="112"/>
      <c r="P124" s="112"/>
      <c r="Q124" s="112"/>
      <c r="R124" s="112"/>
      <c r="S124" s="112"/>
      <c r="T124" s="112"/>
      <c r="U124" s="112"/>
      <c r="V124" s="207" t="str">
        <f t="shared" si="30"/>
        <v/>
      </c>
      <c r="W124" s="112"/>
      <c r="X124" s="207" t="str">
        <f t="shared" si="31"/>
        <v/>
      </c>
      <c r="Y124" s="133"/>
      <c r="Z124" s="112"/>
      <c r="AA124" s="112"/>
      <c r="AB124" s="207" t="str">
        <f t="shared" si="32"/>
        <v/>
      </c>
      <c r="AC124" s="112"/>
      <c r="AD124" s="207" t="str">
        <f t="shared" si="33"/>
        <v/>
      </c>
      <c r="AE124" s="124"/>
      <c r="AF124" s="207" t="str">
        <f t="shared" si="34"/>
        <v/>
      </c>
      <c r="AG124" s="112"/>
      <c r="AH124" s="207" t="str">
        <f t="shared" si="35"/>
        <v/>
      </c>
      <c r="AI124" s="112"/>
      <c r="AJ124" s="207" t="str">
        <f t="shared" si="36"/>
        <v/>
      </c>
      <c r="AK124" s="112"/>
      <c r="AL124" s="207" t="str">
        <f t="shared" si="37"/>
        <v/>
      </c>
      <c r="AM124" s="112"/>
      <c r="AN124" s="207" t="str">
        <f t="shared" si="38"/>
        <v/>
      </c>
      <c r="AO124" s="134"/>
      <c r="AP124" s="127"/>
      <c r="AQ124" s="207" t="str">
        <f t="shared" si="39"/>
        <v/>
      </c>
      <c r="AR124" s="127"/>
      <c r="AS124" s="112"/>
      <c r="AT124" s="112"/>
      <c r="AU124" s="112"/>
      <c r="AV124" s="112"/>
      <c r="AW124" s="112"/>
      <c r="AX124" s="112"/>
      <c r="AY124" s="112"/>
      <c r="AZ124" s="112"/>
      <c r="BA124" s="112"/>
      <c r="BB124" s="124"/>
      <c r="BC124" s="124"/>
      <c r="BD124" s="207" t="str">
        <f t="shared" si="40"/>
        <v/>
      </c>
      <c r="BE124" s="112" t="str">
        <f t="shared" si="41"/>
        <v/>
      </c>
      <c r="BF124" s="112"/>
      <c r="BG124" s="112"/>
      <c r="BH124" s="112"/>
      <c r="BI124" s="112"/>
      <c r="BJ124" s="112"/>
      <c r="BL124" s="112"/>
      <c r="BM124" s="112"/>
      <c r="BN124" s="112"/>
      <c r="BO124" s="112"/>
      <c r="BP124" s="112"/>
      <c r="BQ124" s="112"/>
    </row>
    <row r="125" spans="1:69" s="119" customFormat="1" x14ac:dyDescent="0.2">
      <c r="A125" s="124"/>
      <c r="B125" s="207" t="str">
        <f t="shared" si="28"/>
        <v/>
      </c>
      <c r="C125" s="73"/>
      <c r="D125" s="112"/>
      <c r="E125" s="112"/>
      <c r="F125" s="112"/>
      <c r="G125" s="112"/>
      <c r="H125" s="112"/>
      <c r="I125" s="112"/>
      <c r="J125" s="131"/>
      <c r="K125" s="132"/>
      <c r="L125" s="207" t="str">
        <f t="shared" si="29"/>
        <v/>
      </c>
      <c r="M125" s="112"/>
      <c r="N125" s="112"/>
      <c r="O125" s="112"/>
      <c r="P125" s="112"/>
      <c r="Q125" s="112"/>
      <c r="R125" s="112"/>
      <c r="S125" s="112"/>
      <c r="T125" s="112"/>
      <c r="U125" s="112"/>
      <c r="V125" s="207" t="str">
        <f t="shared" si="30"/>
        <v/>
      </c>
      <c r="W125" s="112"/>
      <c r="X125" s="207" t="str">
        <f t="shared" si="31"/>
        <v/>
      </c>
      <c r="Y125" s="133"/>
      <c r="Z125" s="112"/>
      <c r="AA125" s="112"/>
      <c r="AB125" s="207" t="str">
        <f t="shared" si="32"/>
        <v/>
      </c>
      <c r="AC125" s="112"/>
      <c r="AD125" s="207" t="str">
        <f t="shared" si="33"/>
        <v/>
      </c>
      <c r="AE125" s="124"/>
      <c r="AF125" s="207" t="str">
        <f t="shared" si="34"/>
        <v/>
      </c>
      <c r="AG125" s="112"/>
      <c r="AH125" s="207" t="str">
        <f t="shared" si="35"/>
        <v/>
      </c>
      <c r="AI125" s="112"/>
      <c r="AJ125" s="207" t="str">
        <f t="shared" si="36"/>
        <v/>
      </c>
      <c r="AK125" s="112"/>
      <c r="AL125" s="207" t="str">
        <f t="shared" si="37"/>
        <v/>
      </c>
      <c r="AM125" s="112"/>
      <c r="AN125" s="207" t="str">
        <f t="shared" si="38"/>
        <v/>
      </c>
      <c r="AO125" s="134"/>
      <c r="AP125" s="127"/>
      <c r="AQ125" s="207" t="str">
        <f t="shared" si="39"/>
        <v/>
      </c>
      <c r="AR125" s="127"/>
      <c r="AS125" s="112"/>
      <c r="AT125" s="112"/>
      <c r="AU125" s="112"/>
      <c r="AV125" s="112"/>
      <c r="AW125" s="112"/>
      <c r="AX125" s="112"/>
      <c r="AY125" s="112"/>
      <c r="AZ125" s="112"/>
      <c r="BA125" s="112"/>
      <c r="BB125" s="124"/>
      <c r="BC125" s="124"/>
      <c r="BD125" s="207" t="str">
        <f t="shared" si="40"/>
        <v/>
      </c>
      <c r="BE125" s="112" t="str">
        <f t="shared" si="41"/>
        <v/>
      </c>
      <c r="BF125" s="112"/>
      <c r="BG125" s="112"/>
      <c r="BH125" s="112"/>
      <c r="BI125" s="112"/>
      <c r="BJ125" s="112"/>
      <c r="BL125" s="112"/>
      <c r="BM125" s="112"/>
      <c r="BN125" s="112"/>
      <c r="BO125" s="112"/>
      <c r="BP125" s="112"/>
      <c r="BQ125" s="112"/>
    </row>
    <row r="126" spans="1:69" s="119" customFormat="1" x14ac:dyDescent="0.2">
      <c r="A126" s="124"/>
      <c r="B126" s="207" t="str">
        <f t="shared" si="28"/>
        <v/>
      </c>
      <c r="C126" s="73"/>
      <c r="D126" s="112"/>
      <c r="E126" s="112"/>
      <c r="F126" s="112"/>
      <c r="G126" s="112"/>
      <c r="H126" s="112"/>
      <c r="I126" s="112"/>
      <c r="J126" s="131"/>
      <c r="K126" s="132"/>
      <c r="L126" s="207" t="str">
        <f t="shared" si="29"/>
        <v/>
      </c>
      <c r="M126" s="112"/>
      <c r="N126" s="112"/>
      <c r="O126" s="112"/>
      <c r="P126" s="112"/>
      <c r="Q126" s="112"/>
      <c r="R126" s="112"/>
      <c r="S126" s="112"/>
      <c r="T126" s="112"/>
      <c r="U126" s="112"/>
      <c r="V126" s="207" t="str">
        <f t="shared" si="30"/>
        <v/>
      </c>
      <c r="W126" s="112"/>
      <c r="X126" s="207" t="str">
        <f t="shared" si="31"/>
        <v/>
      </c>
      <c r="Y126" s="133"/>
      <c r="Z126" s="112"/>
      <c r="AA126" s="112"/>
      <c r="AB126" s="207" t="str">
        <f t="shared" si="32"/>
        <v/>
      </c>
      <c r="AC126" s="112"/>
      <c r="AD126" s="207" t="str">
        <f t="shared" si="33"/>
        <v/>
      </c>
      <c r="AE126" s="124"/>
      <c r="AF126" s="207" t="str">
        <f t="shared" si="34"/>
        <v/>
      </c>
      <c r="AG126" s="112"/>
      <c r="AH126" s="207" t="str">
        <f t="shared" si="35"/>
        <v/>
      </c>
      <c r="AI126" s="112"/>
      <c r="AJ126" s="207" t="str">
        <f t="shared" si="36"/>
        <v/>
      </c>
      <c r="AK126" s="112"/>
      <c r="AL126" s="207" t="str">
        <f t="shared" si="37"/>
        <v/>
      </c>
      <c r="AM126" s="112"/>
      <c r="AN126" s="207" t="str">
        <f t="shared" si="38"/>
        <v/>
      </c>
      <c r="AO126" s="134"/>
      <c r="AP126" s="127"/>
      <c r="AQ126" s="207" t="str">
        <f t="shared" si="39"/>
        <v/>
      </c>
      <c r="AR126" s="127"/>
      <c r="AS126" s="112"/>
      <c r="AT126" s="112"/>
      <c r="AU126" s="112"/>
      <c r="AV126" s="112"/>
      <c r="AW126" s="112"/>
      <c r="AX126" s="112"/>
      <c r="AY126" s="112"/>
      <c r="AZ126" s="112"/>
      <c r="BA126" s="112"/>
      <c r="BB126" s="124"/>
      <c r="BC126" s="124"/>
      <c r="BD126" s="207" t="str">
        <f t="shared" si="40"/>
        <v/>
      </c>
      <c r="BE126" s="112" t="str">
        <f t="shared" si="41"/>
        <v/>
      </c>
      <c r="BF126" s="112"/>
      <c r="BG126" s="112"/>
      <c r="BH126" s="112"/>
      <c r="BI126" s="112"/>
      <c r="BJ126" s="112"/>
      <c r="BL126" s="112"/>
      <c r="BM126" s="112"/>
      <c r="BN126" s="112"/>
      <c r="BO126" s="112"/>
      <c r="BP126" s="112"/>
      <c r="BQ126" s="112"/>
    </row>
    <row r="127" spans="1:69" s="119" customFormat="1" x14ac:dyDescent="0.2">
      <c r="A127" s="124"/>
      <c r="B127" s="207" t="str">
        <f t="shared" si="28"/>
        <v/>
      </c>
      <c r="C127" s="73"/>
      <c r="D127" s="112"/>
      <c r="E127" s="112"/>
      <c r="F127" s="112"/>
      <c r="G127" s="112"/>
      <c r="H127" s="112"/>
      <c r="I127" s="112"/>
      <c r="J127" s="131"/>
      <c r="K127" s="132"/>
      <c r="L127" s="207" t="str">
        <f t="shared" si="29"/>
        <v/>
      </c>
      <c r="M127" s="112"/>
      <c r="N127" s="112"/>
      <c r="O127" s="112"/>
      <c r="P127" s="112"/>
      <c r="Q127" s="112"/>
      <c r="R127" s="112"/>
      <c r="S127" s="112"/>
      <c r="T127" s="112"/>
      <c r="U127" s="112"/>
      <c r="V127" s="207" t="str">
        <f t="shared" si="30"/>
        <v/>
      </c>
      <c r="W127" s="112"/>
      <c r="X127" s="207" t="str">
        <f t="shared" si="31"/>
        <v/>
      </c>
      <c r="Y127" s="133"/>
      <c r="Z127" s="112"/>
      <c r="AA127" s="112"/>
      <c r="AB127" s="207" t="str">
        <f t="shared" si="32"/>
        <v/>
      </c>
      <c r="AC127" s="112"/>
      <c r="AD127" s="207" t="str">
        <f t="shared" si="33"/>
        <v/>
      </c>
      <c r="AE127" s="124"/>
      <c r="AF127" s="207" t="str">
        <f t="shared" si="34"/>
        <v/>
      </c>
      <c r="AG127" s="112"/>
      <c r="AH127" s="207" t="str">
        <f t="shared" si="35"/>
        <v/>
      </c>
      <c r="AI127" s="112"/>
      <c r="AJ127" s="207" t="str">
        <f t="shared" si="36"/>
        <v/>
      </c>
      <c r="AK127" s="112"/>
      <c r="AL127" s="207" t="str">
        <f t="shared" si="37"/>
        <v/>
      </c>
      <c r="AM127" s="112"/>
      <c r="AN127" s="207" t="str">
        <f t="shared" si="38"/>
        <v/>
      </c>
      <c r="AO127" s="134"/>
      <c r="AP127" s="127"/>
      <c r="AQ127" s="207" t="str">
        <f t="shared" si="39"/>
        <v/>
      </c>
      <c r="AR127" s="127"/>
      <c r="AS127" s="112"/>
      <c r="AT127" s="112"/>
      <c r="AU127" s="112"/>
      <c r="AV127" s="112"/>
      <c r="AW127" s="112"/>
      <c r="AX127" s="112"/>
      <c r="AY127" s="112"/>
      <c r="AZ127" s="112"/>
      <c r="BA127" s="112"/>
      <c r="BB127" s="124"/>
      <c r="BC127" s="124"/>
      <c r="BD127" s="207" t="str">
        <f t="shared" si="40"/>
        <v/>
      </c>
      <c r="BE127" s="112" t="str">
        <f t="shared" si="41"/>
        <v/>
      </c>
      <c r="BF127" s="112"/>
      <c r="BG127" s="112"/>
      <c r="BH127" s="112"/>
      <c r="BI127" s="112"/>
      <c r="BJ127" s="112"/>
      <c r="BL127" s="112"/>
      <c r="BM127" s="112"/>
      <c r="BN127" s="112"/>
      <c r="BO127" s="112"/>
      <c r="BP127" s="112"/>
      <c r="BQ127" s="112"/>
    </row>
    <row r="128" spans="1:69" s="119" customFormat="1" x14ac:dyDescent="0.2">
      <c r="A128" s="124"/>
      <c r="B128" s="207" t="str">
        <f t="shared" si="28"/>
        <v/>
      </c>
      <c r="C128" s="73"/>
      <c r="D128" s="112"/>
      <c r="E128" s="112"/>
      <c r="F128" s="112"/>
      <c r="G128" s="112"/>
      <c r="H128" s="112"/>
      <c r="I128" s="112"/>
      <c r="J128" s="131"/>
      <c r="K128" s="132"/>
      <c r="L128" s="207" t="str">
        <f t="shared" si="29"/>
        <v/>
      </c>
      <c r="M128" s="112"/>
      <c r="N128" s="112"/>
      <c r="O128" s="112"/>
      <c r="P128" s="112"/>
      <c r="Q128" s="112"/>
      <c r="R128" s="112"/>
      <c r="S128" s="112"/>
      <c r="T128" s="112"/>
      <c r="U128" s="112"/>
      <c r="V128" s="207" t="str">
        <f t="shared" si="30"/>
        <v/>
      </c>
      <c r="W128" s="112"/>
      <c r="X128" s="207" t="str">
        <f t="shared" si="31"/>
        <v/>
      </c>
      <c r="Y128" s="133"/>
      <c r="Z128" s="112"/>
      <c r="AA128" s="112"/>
      <c r="AB128" s="207" t="str">
        <f t="shared" si="32"/>
        <v/>
      </c>
      <c r="AC128" s="112"/>
      <c r="AD128" s="207" t="str">
        <f t="shared" si="33"/>
        <v/>
      </c>
      <c r="AE128" s="124"/>
      <c r="AF128" s="207" t="str">
        <f t="shared" si="34"/>
        <v/>
      </c>
      <c r="AG128" s="112"/>
      <c r="AH128" s="207" t="str">
        <f t="shared" si="35"/>
        <v/>
      </c>
      <c r="AI128" s="112"/>
      <c r="AJ128" s="207" t="str">
        <f t="shared" si="36"/>
        <v/>
      </c>
      <c r="AK128" s="112"/>
      <c r="AL128" s="207" t="str">
        <f t="shared" si="37"/>
        <v/>
      </c>
      <c r="AM128" s="112"/>
      <c r="AN128" s="207" t="str">
        <f t="shared" si="38"/>
        <v/>
      </c>
      <c r="AO128" s="134"/>
      <c r="AP128" s="127"/>
      <c r="AQ128" s="207" t="str">
        <f t="shared" si="39"/>
        <v/>
      </c>
      <c r="AR128" s="127"/>
      <c r="AS128" s="112"/>
      <c r="AT128" s="112"/>
      <c r="AU128" s="112"/>
      <c r="AV128" s="112"/>
      <c r="AW128" s="112"/>
      <c r="AX128" s="112"/>
      <c r="AY128" s="112"/>
      <c r="AZ128" s="112"/>
      <c r="BA128" s="112"/>
      <c r="BB128" s="124"/>
      <c r="BC128" s="124"/>
      <c r="BD128" s="207" t="str">
        <f t="shared" si="40"/>
        <v/>
      </c>
      <c r="BE128" s="112" t="str">
        <f t="shared" si="41"/>
        <v/>
      </c>
      <c r="BF128" s="112"/>
      <c r="BG128" s="112"/>
      <c r="BH128" s="112"/>
      <c r="BI128" s="112"/>
      <c r="BJ128" s="112"/>
      <c r="BL128" s="112"/>
      <c r="BM128" s="112"/>
      <c r="BN128" s="112"/>
      <c r="BO128" s="112"/>
      <c r="BP128" s="112"/>
      <c r="BQ128" s="112"/>
    </row>
    <row r="129" spans="1:69" s="119" customFormat="1" x14ac:dyDescent="0.2">
      <c r="A129" s="124"/>
      <c r="B129" s="207" t="str">
        <f t="shared" si="28"/>
        <v/>
      </c>
      <c r="C129" s="73"/>
      <c r="D129" s="112"/>
      <c r="E129" s="112"/>
      <c r="F129" s="112"/>
      <c r="G129" s="112"/>
      <c r="H129" s="112"/>
      <c r="I129" s="112"/>
      <c r="J129" s="131"/>
      <c r="K129" s="132"/>
      <c r="L129" s="207" t="str">
        <f t="shared" si="29"/>
        <v/>
      </c>
      <c r="M129" s="112"/>
      <c r="N129" s="112"/>
      <c r="O129" s="112"/>
      <c r="P129" s="112"/>
      <c r="Q129" s="112"/>
      <c r="R129" s="112"/>
      <c r="S129" s="112"/>
      <c r="T129" s="112"/>
      <c r="U129" s="112"/>
      <c r="V129" s="207" t="str">
        <f t="shared" si="30"/>
        <v/>
      </c>
      <c r="W129" s="112"/>
      <c r="X129" s="207" t="str">
        <f t="shared" si="31"/>
        <v/>
      </c>
      <c r="Y129" s="133"/>
      <c r="Z129" s="112"/>
      <c r="AA129" s="112"/>
      <c r="AB129" s="207" t="str">
        <f t="shared" si="32"/>
        <v/>
      </c>
      <c r="AC129" s="112"/>
      <c r="AD129" s="207" t="str">
        <f t="shared" si="33"/>
        <v/>
      </c>
      <c r="AE129" s="124"/>
      <c r="AF129" s="207" t="str">
        <f t="shared" si="34"/>
        <v/>
      </c>
      <c r="AG129" s="112"/>
      <c r="AH129" s="207" t="str">
        <f t="shared" si="35"/>
        <v/>
      </c>
      <c r="AI129" s="112"/>
      <c r="AJ129" s="207" t="str">
        <f t="shared" si="36"/>
        <v/>
      </c>
      <c r="AK129" s="112"/>
      <c r="AL129" s="207" t="str">
        <f t="shared" si="37"/>
        <v/>
      </c>
      <c r="AM129" s="112"/>
      <c r="AN129" s="207" t="str">
        <f t="shared" si="38"/>
        <v/>
      </c>
      <c r="AO129" s="134"/>
      <c r="AP129" s="127"/>
      <c r="AQ129" s="207" t="str">
        <f t="shared" si="39"/>
        <v/>
      </c>
      <c r="AR129" s="127"/>
      <c r="AS129" s="112"/>
      <c r="AT129" s="112"/>
      <c r="AU129" s="112"/>
      <c r="AV129" s="112"/>
      <c r="AW129" s="112"/>
      <c r="AX129" s="112"/>
      <c r="AY129" s="112"/>
      <c r="AZ129" s="112"/>
      <c r="BA129" s="112"/>
      <c r="BB129" s="124"/>
      <c r="BC129" s="124"/>
      <c r="BD129" s="207" t="str">
        <f t="shared" si="40"/>
        <v/>
      </c>
      <c r="BE129" s="112" t="str">
        <f t="shared" si="41"/>
        <v/>
      </c>
      <c r="BF129" s="112"/>
      <c r="BG129" s="112"/>
      <c r="BH129" s="112"/>
      <c r="BI129" s="112"/>
      <c r="BJ129" s="112"/>
      <c r="BL129" s="112"/>
      <c r="BM129" s="112"/>
      <c r="BN129" s="112"/>
      <c r="BO129" s="112"/>
      <c r="BP129" s="112"/>
      <c r="BQ129" s="112"/>
    </row>
    <row r="130" spans="1:69" s="119" customFormat="1" x14ac:dyDescent="0.2">
      <c r="A130" s="124"/>
      <c r="B130" s="207" t="str">
        <f t="shared" si="28"/>
        <v/>
      </c>
      <c r="C130" s="73"/>
      <c r="D130" s="112"/>
      <c r="E130" s="112"/>
      <c r="F130" s="112"/>
      <c r="G130" s="112"/>
      <c r="H130" s="112"/>
      <c r="I130" s="112"/>
      <c r="J130" s="131"/>
      <c r="K130" s="132"/>
      <c r="L130" s="207" t="str">
        <f t="shared" si="29"/>
        <v/>
      </c>
      <c r="M130" s="112"/>
      <c r="N130" s="112"/>
      <c r="O130" s="112"/>
      <c r="P130" s="112"/>
      <c r="Q130" s="112"/>
      <c r="R130" s="112"/>
      <c r="S130" s="112"/>
      <c r="T130" s="112"/>
      <c r="U130" s="112"/>
      <c r="V130" s="207" t="str">
        <f t="shared" si="30"/>
        <v/>
      </c>
      <c r="W130" s="112"/>
      <c r="X130" s="207" t="str">
        <f t="shared" si="31"/>
        <v/>
      </c>
      <c r="Y130" s="133"/>
      <c r="Z130" s="112"/>
      <c r="AA130" s="112"/>
      <c r="AB130" s="207" t="str">
        <f t="shared" si="32"/>
        <v/>
      </c>
      <c r="AC130" s="112"/>
      <c r="AD130" s="207" t="str">
        <f t="shared" si="33"/>
        <v/>
      </c>
      <c r="AE130" s="124"/>
      <c r="AF130" s="207" t="str">
        <f t="shared" si="34"/>
        <v/>
      </c>
      <c r="AG130" s="112"/>
      <c r="AH130" s="207" t="str">
        <f t="shared" si="35"/>
        <v/>
      </c>
      <c r="AI130" s="112"/>
      <c r="AJ130" s="207" t="str">
        <f t="shared" si="36"/>
        <v/>
      </c>
      <c r="AK130" s="112"/>
      <c r="AL130" s="207" t="str">
        <f t="shared" si="37"/>
        <v/>
      </c>
      <c r="AM130" s="112"/>
      <c r="AN130" s="207" t="str">
        <f t="shared" si="38"/>
        <v/>
      </c>
      <c r="AO130" s="134"/>
      <c r="AP130" s="127"/>
      <c r="AQ130" s="207" t="str">
        <f t="shared" si="39"/>
        <v/>
      </c>
      <c r="AR130" s="127"/>
      <c r="AS130" s="112"/>
      <c r="AT130" s="112"/>
      <c r="AU130" s="112"/>
      <c r="AV130" s="112"/>
      <c r="AW130" s="112"/>
      <c r="AX130" s="112"/>
      <c r="AY130" s="112"/>
      <c r="AZ130" s="112"/>
      <c r="BA130" s="112"/>
      <c r="BB130" s="124"/>
      <c r="BC130" s="124"/>
      <c r="BD130" s="207" t="str">
        <f t="shared" si="40"/>
        <v/>
      </c>
      <c r="BE130" s="112" t="str">
        <f t="shared" si="41"/>
        <v/>
      </c>
      <c r="BF130" s="112"/>
      <c r="BG130" s="112"/>
      <c r="BH130" s="112"/>
      <c r="BI130" s="112"/>
      <c r="BJ130" s="112"/>
      <c r="BL130" s="112"/>
      <c r="BM130" s="112"/>
      <c r="BN130" s="112"/>
      <c r="BO130" s="112"/>
      <c r="BP130" s="112"/>
      <c r="BQ130" s="112"/>
    </row>
    <row r="131" spans="1:69" s="119" customFormat="1" x14ac:dyDescent="0.2">
      <c r="A131" s="124"/>
      <c r="B131" s="207" t="str">
        <f t="shared" si="28"/>
        <v/>
      </c>
      <c r="C131" s="73"/>
      <c r="D131" s="112"/>
      <c r="E131" s="112"/>
      <c r="F131" s="112"/>
      <c r="G131" s="112"/>
      <c r="H131" s="112"/>
      <c r="I131" s="112"/>
      <c r="J131" s="131"/>
      <c r="K131" s="132"/>
      <c r="L131" s="207" t="str">
        <f t="shared" si="29"/>
        <v/>
      </c>
      <c r="M131" s="112"/>
      <c r="N131" s="112"/>
      <c r="O131" s="112"/>
      <c r="P131" s="112"/>
      <c r="Q131" s="112"/>
      <c r="R131" s="112"/>
      <c r="S131" s="112"/>
      <c r="T131" s="112"/>
      <c r="U131" s="112"/>
      <c r="V131" s="207" t="str">
        <f t="shared" si="30"/>
        <v/>
      </c>
      <c r="W131" s="112"/>
      <c r="X131" s="207" t="str">
        <f t="shared" si="31"/>
        <v/>
      </c>
      <c r="Y131" s="133"/>
      <c r="Z131" s="112"/>
      <c r="AA131" s="112"/>
      <c r="AB131" s="207" t="str">
        <f t="shared" si="32"/>
        <v/>
      </c>
      <c r="AC131" s="112"/>
      <c r="AD131" s="207" t="str">
        <f t="shared" si="33"/>
        <v/>
      </c>
      <c r="AE131" s="124"/>
      <c r="AF131" s="207" t="str">
        <f t="shared" si="34"/>
        <v/>
      </c>
      <c r="AG131" s="112"/>
      <c r="AH131" s="207" t="str">
        <f t="shared" si="35"/>
        <v/>
      </c>
      <c r="AI131" s="112"/>
      <c r="AJ131" s="207" t="str">
        <f t="shared" si="36"/>
        <v/>
      </c>
      <c r="AK131" s="112"/>
      <c r="AL131" s="207" t="str">
        <f t="shared" si="37"/>
        <v/>
      </c>
      <c r="AM131" s="112"/>
      <c r="AN131" s="207" t="str">
        <f t="shared" si="38"/>
        <v/>
      </c>
      <c r="AO131" s="134"/>
      <c r="AP131" s="127"/>
      <c r="AQ131" s="207" t="str">
        <f t="shared" si="39"/>
        <v/>
      </c>
      <c r="AR131" s="127"/>
      <c r="AS131" s="112"/>
      <c r="AT131" s="112"/>
      <c r="AU131" s="112"/>
      <c r="AV131" s="112"/>
      <c r="AW131" s="112"/>
      <c r="AX131" s="112"/>
      <c r="AY131" s="112"/>
      <c r="AZ131" s="112"/>
      <c r="BA131" s="112"/>
      <c r="BB131" s="124"/>
      <c r="BC131" s="124"/>
      <c r="BD131" s="207" t="str">
        <f t="shared" si="40"/>
        <v/>
      </c>
      <c r="BE131" s="112" t="str">
        <f t="shared" si="41"/>
        <v/>
      </c>
      <c r="BF131" s="112"/>
      <c r="BG131" s="112"/>
      <c r="BH131" s="112"/>
      <c r="BI131" s="112"/>
      <c r="BJ131" s="112"/>
      <c r="BL131" s="112"/>
      <c r="BM131" s="112"/>
      <c r="BN131" s="112"/>
      <c r="BO131" s="112"/>
      <c r="BP131" s="112"/>
      <c r="BQ131" s="112"/>
    </row>
    <row r="132" spans="1:69" s="119" customFormat="1" x14ac:dyDescent="0.2">
      <c r="A132" s="124"/>
      <c r="B132" s="207" t="str">
        <f t="shared" si="28"/>
        <v/>
      </c>
      <c r="C132" s="73"/>
      <c r="D132" s="112"/>
      <c r="E132" s="112"/>
      <c r="F132" s="112"/>
      <c r="G132" s="112"/>
      <c r="H132" s="112"/>
      <c r="I132" s="112"/>
      <c r="J132" s="131"/>
      <c r="K132" s="132"/>
      <c r="L132" s="207" t="str">
        <f t="shared" si="29"/>
        <v/>
      </c>
      <c r="M132" s="112"/>
      <c r="N132" s="112"/>
      <c r="O132" s="112"/>
      <c r="P132" s="112"/>
      <c r="Q132" s="112"/>
      <c r="R132" s="112"/>
      <c r="S132" s="112"/>
      <c r="T132" s="112"/>
      <c r="U132" s="112"/>
      <c r="V132" s="207" t="str">
        <f t="shared" si="30"/>
        <v/>
      </c>
      <c r="W132" s="112"/>
      <c r="X132" s="207" t="str">
        <f t="shared" si="31"/>
        <v/>
      </c>
      <c r="Y132" s="133"/>
      <c r="Z132" s="112"/>
      <c r="AA132" s="112"/>
      <c r="AB132" s="207" t="str">
        <f t="shared" si="32"/>
        <v/>
      </c>
      <c r="AC132" s="112"/>
      <c r="AD132" s="207" t="str">
        <f t="shared" si="33"/>
        <v/>
      </c>
      <c r="AE132" s="124"/>
      <c r="AF132" s="207" t="str">
        <f t="shared" si="34"/>
        <v/>
      </c>
      <c r="AG132" s="112"/>
      <c r="AH132" s="207" t="str">
        <f t="shared" si="35"/>
        <v/>
      </c>
      <c r="AI132" s="112"/>
      <c r="AJ132" s="207" t="str">
        <f t="shared" si="36"/>
        <v/>
      </c>
      <c r="AK132" s="112"/>
      <c r="AL132" s="207" t="str">
        <f t="shared" si="37"/>
        <v/>
      </c>
      <c r="AM132" s="112"/>
      <c r="AN132" s="207" t="str">
        <f t="shared" si="38"/>
        <v/>
      </c>
      <c r="AO132" s="134"/>
      <c r="AP132" s="127"/>
      <c r="AQ132" s="207" t="str">
        <f t="shared" si="39"/>
        <v/>
      </c>
      <c r="AR132" s="127"/>
      <c r="AS132" s="112"/>
      <c r="AT132" s="112"/>
      <c r="AU132" s="112"/>
      <c r="AV132" s="112"/>
      <c r="AW132" s="112"/>
      <c r="AX132" s="112"/>
      <c r="AY132" s="112"/>
      <c r="AZ132" s="112"/>
      <c r="BA132" s="112"/>
      <c r="BB132" s="124"/>
      <c r="BC132" s="124"/>
      <c r="BD132" s="207" t="str">
        <f t="shared" si="40"/>
        <v/>
      </c>
      <c r="BE132" s="112" t="str">
        <f t="shared" si="41"/>
        <v/>
      </c>
      <c r="BF132" s="112"/>
      <c r="BG132" s="112"/>
      <c r="BH132" s="112"/>
      <c r="BI132" s="112"/>
      <c r="BJ132" s="112"/>
      <c r="BL132" s="112"/>
      <c r="BM132" s="112"/>
      <c r="BN132" s="112"/>
      <c r="BO132" s="112"/>
      <c r="BP132" s="112"/>
      <c r="BQ132" s="112"/>
    </row>
    <row r="133" spans="1:69" s="119" customFormat="1" x14ac:dyDescent="0.2">
      <c r="A133" s="124"/>
      <c r="B133" s="207" t="str">
        <f t="shared" si="28"/>
        <v/>
      </c>
      <c r="C133" s="73"/>
      <c r="D133" s="112"/>
      <c r="E133" s="112"/>
      <c r="F133" s="112"/>
      <c r="G133" s="112"/>
      <c r="H133" s="112"/>
      <c r="I133" s="112"/>
      <c r="J133" s="131"/>
      <c r="K133" s="132"/>
      <c r="L133" s="207" t="str">
        <f t="shared" si="29"/>
        <v/>
      </c>
      <c r="M133" s="112"/>
      <c r="N133" s="112"/>
      <c r="O133" s="112"/>
      <c r="P133" s="112"/>
      <c r="Q133" s="112"/>
      <c r="R133" s="112"/>
      <c r="S133" s="112"/>
      <c r="T133" s="112"/>
      <c r="U133" s="112"/>
      <c r="V133" s="207" t="str">
        <f t="shared" si="30"/>
        <v/>
      </c>
      <c r="W133" s="112"/>
      <c r="X133" s="207" t="str">
        <f t="shared" si="31"/>
        <v/>
      </c>
      <c r="Y133" s="133"/>
      <c r="Z133" s="112"/>
      <c r="AA133" s="112"/>
      <c r="AB133" s="207" t="str">
        <f t="shared" si="32"/>
        <v/>
      </c>
      <c r="AC133" s="112"/>
      <c r="AD133" s="207" t="str">
        <f t="shared" si="33"/>
        <v/>
      </c>
      <c r="AE133" s="124"/>
      <c r="AF133" s="207" t="str">
        <f t="shared" si="34"/>
        <v/>
      </c>
      <c r="AG133" s="112"/>
      <c r="AH133" s="207" t="str">
        <f t="shared" si="35"/>
        <v/>
      </c>
      <c r="AI133" s="112"/>
      <c r="AJ133" s="207" t="str">
        <f t="shared" si="36"/>
        <v/>
      </c>
      <c r="AK133" s="112"/>
      <c r="AL133" s="207" t="str">
        <f t="shared" si="37"/>
        <v/>
      </c>
      <c r="AM133" s="112"/>
      <c r="AN133" s="207" t="str">
        <f t="shared" si="38"/>
        <v/>
      </c>
      <c r="AO133" s="134"/>
      <c r="AP133" s="127"/>
      <c r="AQ133" s="207" t="str">
        <f t="shared" si="39"/>
        <v/>
      </c>
      <c r="AR133" s="127"/>
      <c r="AS133" s="112"/>
      <c r="AT133" s="112"/>
      <c r="AU133" s="112"/>
      <c r="AV133" s="112"/>
      <c r="AW133" s="112"/>
      <c r="AX133" s="112"/>
      <c r="AY133" s="112"/>
      <c r="AZ133" s="112"/>
      <c r="BA133" s="112"/>
      <c r="BB133" s="124"/>
      <c r="BC133" s="124"/>
      <c r="BD133" s="207" t="str">
        <f t="shared" si="40"/>
        <v/>
      </c>
      <c r="BE133" s="112" t="str">
        <f t="shared" si="41"/>
        <v/>
      </c>
      <c r="BF133" s="112"/>
      <c r="BG133" s="112"/>
      <c r="BH133" s="112"/>
      <c r="BI133" s="112"/>
      <c r="BJ133" s="112"/>
      <c r="BL133" s="112"/>
      <c r="BM133" s="112"/>
      <c r="BN133" s="112"/>
      <c r="BO133" s="112"/>
      <c r="BP133" s="112"/>
      <c r="BQ133" s="112"/>
    </row>
    <row r="134" spans="1:69" s="119" customFormat="1" x14ac:dyDescent="0.2">
      <c r="A134" s="124"/>
      <c r="B134" s="207" t="str">
        <f t="shared" si="28"/>
        <v/>
      </c>
      <c r="C134" s="73"/>
      <c r="D134" s="112"/>
      <c r="E134" s="112"/>
      <c r="F134" s="112"/>
      <c r="G134" s="112"/>
      <c r="H134" s="112"/>
      <c r="I134" s="112"/>
      <c r="J134" s="131"/>
      <c r="K134" s="132"/>
      <c r="L134" s="207" t="str">
        <f t="shared" si="29"/>
        <v/>
      </c>
      <c r="M134" s="112"/>
      <c r="N134" s="112"/>
      <c r="O134" s="112"/>
      <c r="P134" s="112"/>
      <c r="Q134" s="112"/>
      <c r="R134" s="112"/>
      <c r="S134" s="112"/>
      <c r="T134" s="112"/>
      <c r="U134" s="112"/>
      <c r="V134" s="207" t="str">
        <f t="shared" si="30"/>
        <v/>
      </c>
      <c r="W134" s="112"/>
      <c r="X134" s="207" t="str">
        <f t="shared" si="31"/>
        <v/>
      </c>
      <c r="Y134" s="133"/>
      <c r="Z134" s="112"/>
      <c r="AA134" s="112"/>
      <c r="AB134" s="207" t="str">
        <f t="shared" si="32"/>
        <v/>
      </c>
      <c r="AC134" s="112"/>
      <c r="AD134" s="207" t="str">
        <f t="shared" si="33"/>
        <v/>
      </c>
      <c r="AE134" s="124"/>
      <c r="AF134" s="207" t="str">
        <f t="shared" si="34"/>
        <v/>
      </c>
      <c r="AG134" s="112"/>
      <c r="AH134" s="207" t="str">
        <f t="shared" si="35"/>
        <v/>
      </c>
      <c r="AI134" s="112"/>
      <c r="AJ134" s="207" t="str">
        <f t="shared" si="36"/>
        <v/>
      </c>
      <c r="AK134" s="112"/>
      <c r="AL134" s="207" t="str">
        <f t="shared" si="37"/>
        <v/>
      </c>
      <c r="AM134" s="112"/>
      <c r="AN134" s="207" t="str">
        <f t="shared" si="38"/>
        <v/>
      </c>
      <c r="AO134" s="134"/>
      <c r="AP134" s="127"/>
      <c r="AQ134" s="207" t="str">
        <f t="shared" si="39"/>
        <v/>
      </c>
      <c r="AR134" s="127"/>
      <c r="AS134" s="112"/>
      <c r="AT134" s="112"/>
      <c r="AU134" s="112"/>
      <c r="AV134" s="112"/>
      <c r="AW134" s="112"/>
      <c r="AX134" s="112"/>
      <c r="AY134" s="112"/>
      <c r="AZ134" s="112"/>
      <c r="BA134" s="112"/>
      <c r="BB134" s="124"/>
      <c r="BC134" s="124"/>
      <c r="BD134" s="207" t="str">
        <f t="shared" si="40"/>
        <v/>
      </c>
      <c r="BE134" s="112" t="str">
        <f t="shared" si="41"/>
        <v/>
      </c>
      <c r="BF134" s="112"/>
      <c r="BG134" s="112"/>
      <c r="BH134" s="112"/>
      <c r="BI134" s="112"/>
      <c r="BJ134" s="112"/>
      <c r="BL134" s="112"/>
      <c r="BM134" s="112"/>
      <c r="BN134" s="112"/>
      <c r="BO134" s="112"/>
      <c r="BP134" s="112"/>
      <c r="BQ134" s="112"/>
    </row>
    <row r="135" spans="1:69" s="119" customFormat="1" x14ac:dyDescent="0.2">
      <c r="A135" s="124"/>
      <c r="B135" s="207" t="str">
        <f t="shared" ref="B135:B198" si="42">IF(C135="","",(VLOOKUP(C135,Generic_Road_Names_Table_Array,2,FALSE)))</f>
        <v/>
      </c>
      <c r="C135" s="73"/>
      <c r="D135" s="112"/>
      <c r="E135" s="112"/>
      <c r="F135" s="112"/>
      <c r="G135" s="112"/>
      <c r="H135" s="112"/>
      <c r="I135" s="112"/>
      <c r="J135" s="131"/>
      <c r="K135" s="132"/>
      <c r="L135" s="207" t="str">
        <f t="shared" ref="L135:L198" si="43">IF(K135="","",(VLOOKUP(K135,Generic_Length_Adjustment_Reason_Table_Array,2,FALSE)))</f>
        <v/>
      </c>
      <c r="M135" s="112"/>
      <c r="N135" s="112"/>
      <c r="O135" s="112"/>
      <c r="P135" s="112"/>
      <c r="Q135" s="112"/>
      <c r="R135" s="112"/>
      <c r="S135" s="112"/>
      <c r="T135" s="112"/>
      <c r="U135" s="112"/>
      <c r="V135" s="207" t="str">
        <f t="shared" ref="V135:V198" si="44">IF(U135="","",(VLOOKUP(U135,Generic_Side_Table_Array,2,FALSE)))</f>
        <v/>
      </c>
      <c r="W135" s="112"/>
      <c r="X135" s="207" t="str">
        <f t="shared" ref="X135:X198" si="45">IF(W135="","",VLOOKUP(W135,Railings_Rail_Type_Table_Array,2,FALSE))</f>
        <v/>
      </c>
      <c r="Y135" s="133"/>
      <c r="Z135" s="112"/>
      <c r="AA135" s="112"/>
      <c r="AB135" s="207" t="str">
        <f t="shared" ref="AB135:AB198" si="46">IF(AA135="","",VLOOKUP(AA135,Railings_Rail_Make_Table_Array,2,FALSE))</f>
        <v/>
      </c>
      <c r="AC135" s="112"/>
      <c r="AD135" s="207" t="str">
        <f t="shared" ref="AD135:AD198" si="47">IF(AC135="","",VLOOKUP(AC135,Railings_Rail_Shape_Table_Array,2,FALSE))</f>
        <v/>
      </c>
      <c r="AE135" s="124"/>
      <c r="AF135" s="207" t="str">
        <f t="shared" ref="AF135:AF198" si="48">IF(AE135="","",VLOOKUP(AE135,Railings_Rail_Colour_Table_Array,2,FALSE))</f>
        <v/>
      </c>
      <c r="AG135" s="112"/>
      <c r="AH135" s="207" t="str">
        <f t="shared" ref="AH135:AH198" si="49">IF(AG135="","",VLOOKUP(AG135,Railings_Rail_Material_Table_Array,2,FALSE))</f>
        <v/>
      </c>
      <c r="AI135" s="112"/>
      <c r="AJ135" s="207" t="str">
        <f t="shared" ref="AJ135:AJ198" si="50">IF(AI135="","",(VLOOKUP(AI135,Railings_Rail_Attach_Table_Array,2,FALSE)))</f>
        <v/>
      </c>
      <c r="AK135" s="112"/>
      <c r="AL135" s="207" t="str">
        <f t="shared" ref="AL135:AL198" si="51">IF(AK135="","",(VLOOKUP(AK135,Railings_Rail_End_Table_Array,2,FALSE)))</f>
        <v/>
      </c>
      <c r="AM135" s="112"/>
      <c r="AN135" s="207" t="str">
        <f t="shared" ref="AN135:AN198" si="52">IF(AM135="","",(VLOOKUP(AM135,Railings_Rail_End_Table_Array,2,FALSE)))</f>
        <v/>
      </c>
      <c r="AO135" s="134"/>
      <c r="AP135" s="127"/>
      <c r="AQ135" s="207" t="str">
        <f t="shared" ref="AQ135:AQ198" si="53">IF(AP135="","",(VLOOKUP(AP135,Railings_Railing_Ground_Fix_Table_Array,2,FALSE)))</f>
        <v/>
      </c>
      <c r="AR135" s="127"/>
      <c r="AS135" s="112"/>
      <c r="AT135" s="112"/>
      <c r="AU135" s="112"/>
      <c r="AV135" s="112"/>
      <c r="AW135" s="112"/>
      <c r="AX135" s="112"/>
      <c r="AY135" s="112"/>
      <c r="AZ135" s="112"/>
      <c r="BA135" s="112"/>
      <c r="BB135" s="124"/>
      <c r="BC135" s="124"/>
      <c r="BD135" s="207" t="str">
        <f t="shared" ref="BD135:BD198" si="54">IF(BC135="","",VLOOKUP(BC135,Railings_Rail_Material_Table_Array,2,FALSE))</f>
        <v/>
      </c>
      <c r="BE135" s="112" t="str">
        <f t="shared" ref="BE135:BE198" si="55">IF(C135&gt;0,"U","")</f>
        <v/>
      </c>
      <c r="BF135" s="112"/>
      <c r="BG135" s="112"/>
      <c r="BH135" s="112"/>
      <c r="BI135" s="112"/>
      <c r="BJ135" s="112"/>
      <c r="BL135" s="112"/>
      <c r="BM135" s="112"/>
      <c r="BN135" s="112"/>
      <c r="BO135" s="112"/>
      <c r="BP135" s="112"/>
      <c r="BQ135" s="112"/>
    </row>
    <row r="136" spans="1:69" s="119" customFormat="1" x14ac:dyDescent="0.2">
      <c r="A136" s="124"/>
      <c r="B136" s="207" t="str">
        <f t="shared" si="42"/>
        <v/>
      </c>
      <c r="C136" s="73"/>
      <c r="D136" s="112"/>
      <c r="E136" s="112"/>
      <c r="F136" s="112"/>
      <c r="G136" s="112"/>
      <c r="H136" s="112"/>
      <c r="I136" s="112"/>
      <c r="J136" s="131"/>
      <c r="K136" s="132"/>
      <c r="L136" s="207" t="str">
        <f t="shared" si="43"/>
        <v/>
      </c>
      <c r="M136" s="112"/>
      <c r="N136" s="112"/>
      <c r="O136" s="112"/>
      <c r="P136" s="112"/>
      <c r="Q136" s="112"/>
      <c r="R136" s="112"/>
      <c r="S136" s="112"/>
      <c r="T136" s="112"/>
      <c r="U136" s="112"/>
      <c r="V136" s="207" t="str">
        <f t="shared" si="44"/>
        <v/>
      </c>
      <c r="W136" s="112"/>
      <c r="X136" s="207" t="str">
        <f t="shared" si="45"/>
        <v/>
      </c>
      <c r="Y136" s="133"/>
      <c r="Z136" s="112"/>
      <c r="AA136" s="112"/>
      <c r="AB136" s="207" t="str">
        <f t="shared" si="46"/>
        <v/>
      </c>
      <c r="AC136" s="112"/>
      <c r="AD136" s="207" t="str">
        <f t="shared" si="47"/>
        <v/>
      </c>
      <c r="AE136" s="124"/>
      <c r="AF136" s="207" t="str">
        <f t="shared" si="48"/>
        <v/>
      </c>
      <c r="AG136" s="112"/>
      <c r="AH136" s="207" t="str">
        <f t="shared" si="49"/>
        <v/>
      </c>
      <c r="AI136" s="112"/>
      <c r="AJ136" s="207" t="str">
        <f t="shared" si="50"/>
        <v/>
      </c>
      <c r="AK136" s="112"/>
      <c r="AL136" s="207" t="str">
        <f t="shared" si="51"/>
        <v/>
      </c>
      <c r="AM136" s="112"/>
      <c r="AN136" s="207" t="str">
        <f t="shared" si="52"/>
        <v/>
      </c>
      <c r="AO136" s="134"/>
      <c r="AP136" s="127"/>
      <c r="AQ136" s="207" t="str">
        <f t="shared" si="53"/>
        <v/>
      </c>
      <c r="AR136" s="127"/>
      <c r="AS136" s="112"/>
      <c r="AT136" s="112"/>
      <c r="AU136" s="112"/>
      <c r="AV136" s="112"/>
      <c r="AW136" s="112"/>
      <c r="AX136" s="112"/>
      <c r="AY136" s="112"/>
      <c r="AZ136" s="112"/>
      <c r="BA136" s="112"/>
      <c r="BB136" s="124"/>
      <c r="BC136" s="124"/>
      <c r="BD136" s="207" t="str">
        <f t="shared" si="54"/>
        <v/>
      </c>
      <c r="BE136" s="112" t="str">
        <f t="shared" si="55"/>
        <v/>
      </c>
      <c r="BF136" s="112"/>
      <c r="BG136" s="112"/>
      <c r="BH136" s="112"/>
      <c r="BI136" s="112"/>
      <c r="BJ136" s="112"/>
      <c r="BL136" s="112"/>
      <c r="BM136" s="112"/>
      <c r="BN136" s="112"/>
      <c r="BO136" s="112"/>
      <c r="BP136" s="112"/>
      <c r="BQ136" s="112"/>
    </row>
    <row r="137" spans="1:69" s="119" customFormat="1" x14ac:dyDescent="0.2">
      <c r="A137" s="124"/>
      <c r="B137" s="207" t="str">
        <f t="shared" si="42"/>
        <v/>
      </c>
      <c r="C137" s="73"/>
      <c r="D137" s="112"/>
      <c r="E137" s="112"/>
      <c r="F137" s="112"/>
      <c r="G137" s="112"/>
      <c r="H137" s="112"/>
      <c r="I137" s="112"/>
      <c r="J137" s="131"/>
      <c r="K137" s="132"/>
      <c r="L137" s="207" t="str">
        <f t="shared" si="43"/>
        <v/>
      </c>
      <c r="M137" s="112"/>
      <c r="N137" s="112"/>
      <c r="O137" s="112"/>
      <c r="P137" s="112"/>
      <c r="Q137" s="112"/>
      <c r="R137" s="112"/>
      <c r="S137" s="112"/>
      <c r="T137" s="112"/>
      <c r="U137" s="112"/>
      <c r="V137" s="207" t="str">
        <f t="shared" si="44"/>
        <v/>
      </c>
      <c r="W137" s="112"/>
      <c r="X137" s="207" t="str">
        <f t="shared" si="45"/>
        <v/>
      </c>
      <c r="Y137" s="133"/>
      <c r="Z137" s="112"/>
      <c r="AA137" s="112"/>
      <c r="AB137" s="207" t="str">
        <f t="shared" si="46"/>
        <v/>
      </c>
      <c r="AC137" s="112"/>
      <c r="AD137" s="207" t="str">
        <f t="shared" si="47"/>
        <v/>
      </c>
      <c r="AE137" s="124"/>
      <c r="AF137" s="207" t="str">
        <f t="shared" si="48"/>
        <v/>
      </c>
      <c r="AG137" s="112"/>
      <c r="AH137" s="207" t="str">
        <f t="shared" si="49"/>
        <v/>
      </c>
      <c r="AI137" s="112"/>
      <c r="AJ137" s="207" t="str">
        <f t="shared" si="50"/>
        <v/>
      </c>
      <c r="AK137" s="112"/>
      <c r="AL137" s="207" t="str">
        <f t="shared" si="51"/>
        <v/>
      </c>
      <c r="AM137" s="112"/>
      <c r="AN137" s="207" t="str">
        <f t="shared" si="52"/>
        <v/>
      </c>
      <c r="AO137" s="134"/>
      <c r="AP137" s="127"/>
      <c r="AQ137" s="207" t="str">
        <f t="shared" si="53"/>
        <v/>
      </c>
      <c r="AR137" s="127"/>
      <c r="AS137" s="112"/>
      <c r="AT137" s="112"/>
      <c r="AU137" s="112"/>
      <c r="AV137" s="112"/>
      <c r="AW137" s="112"/>
      <c r="AX137" s="112"/>
      <c r="AY137" s="112"/>
      <c r="AZ137" s="112"/>
      <c r="BA137" s="112"/>
      <c r="BB137" s="124"/>
      <c r="BC137" s="124"/>
      <c r="BD137" s="207" t="str">
        <f t="shared" si="54"/>
        <v/>
      </c>
      <c r="BE137" s="112" t="str">
        <f t="shared" si="55"/>
        <v/>
      </c>
      <c r="BF137" s="112"/>
      <c r="BG137" s="112"/>
      <c r="BH137" s="112"/>
      <c r="BI137" s="112"/>
      <c r="BJ137" s="112"/>
      <c r="BL137" s="112"/>
      <c r="BM137" s="112"/>
      <c r="BN137" s="112"/>
      <c r="BO137" s="112"/>
      <c r="BP137" s="112"/>
      <c r="BQ137" s="112"/>
    </row>
    <row r="138" spans="1:69" s="119" customFormat="1" x14ac:dyDescent="0.2">
      <c r="A138" s="124"/>
      <c r="B138" s="207" t="str">
        <f t="shared" si="42"/>
        <v/>
      </c>
      <c r="C138" s="73"/>
      <c r="D138" s="112"/>
      <c r="E138" s="112"/>
      <c r="F138" s="112"/>
      <c r="G138" s="112"/>
      <c r="H138" s="112"/>
      <c r="I138" s="112"/>
      <c r="J138" s="131"/>
      <c r="K138" s="132"/>
      <c r="L138" s="207" t="str">
        <f t="shared" si="43"/>
        <v/>
      </c>
      <c r="M138" s="112"/>
      <c r="N138" s="112"/>
      <c r="O138" s="112"/>
      <c r="P138" s="112"/>
      <c r="Q138" s="112"/>
      <c r="R138" s="112"/>
      <c r="S138" s="112"/>
      <c r="T138" s="112"/>
      <c r="U138" s="112"/>
      <c r="V138" s="207" t="str">
        <f t="shared" si="44"/>
        <v/>
      </c>
      <c r="W138" s="112"/>
      <c r="X138" s="207" t="str">
        <f t="shared" si="45"/>
        <v/>
      </c>
      <c r="Y138" s="133"/>
      <c r="Z138" s="112"/>
      <c r="AA138" s="112"/>
      <c r="AB138" s="207" t="str">
        <f t="shared" si="46"/>
        <v/>
      </c>
      <c r="AC138" s="112"/>
      <c r="AD138" s="207" t="str">
        <f t="shared" si="47"/>
        <v/>
      </c>
      <c r="AE138" s="124"/>
      <c r="AF138" s="207" t="str">
        <f t="shared" si="48"/>
        <v/>
      </c>
      <c r="AG138" s="112"/>
      <c r="AH138" s="207" t="str">
        <f t="shared" si="49"/>
        <v/>
      </c>
      <c r="AI138" s="112"/>
      <c r="AJ138" s="207" t="str">
        <f t="shared" si="50"/>
        <v/>
      </c>
      <c r="AK138" s="112"/>
      <c r="AL138" s="207" t="str">
        <f t="shared" si="51"/>
        <v/>
      </c>
      <c r="AM138" s="112"/>
      <c r="AN138" s="207" t="str">
        <f t="shared" si="52"/>
        <v/>
      </c>
      <c r="AO138" s="134"/>
      <c r="AP138" s="127"/>
      <c r="AQ138" s="207" t="str">
        <f t="shared" si="53"/>
        <v/>
      </c>
      <c r="AR138" s="127"/>
      <c r="AS138" s="112"/>
      <c r="AT138" s="112"/>
      <c r="AU138" s="112"/>
      <c r="AV138" s="112"/>
      <c r="AW138" s="112"/>
      <c r="AX138" s="112"/>
      <c r="AY138" s="112"/>
      <c r="AZ138" s="112"/>
      <c r="BA138" s="112"/>
      <c r="BB138" s="124"/>
      <c r="BC138" s="124"/>
      <c r="BD138" s="207" t="str">
        <f t="shared" si="54"/>
        <v/>
      </c>
      <c r="BE138" s="112" t="str">
        <f t="shared" si="55"/>
        <v/>
      </c>
      <c r="BF138" s="112"/>
      <c r="BG138" s="112"/>
      <c r="BH138" s="112"/>
      <c r="BI138" s="112"/>
      <c r="BJ138" s="112"/>
      <c r="BL138" s="112"/>
      <c r="BM138" s="112"/>
      <c r="BN138" s="112"/>
      <c r="BO138" s="112"/>
      <c r="BP138" s="112"/>
      <c r="BQ138" s="112"/>
    </row>
    <row r="139" spans="1:69" s="119" customFormat="1" x14ac:dyDescent="0.2">
      <c r="A139" s="124"/>
      <c r="B139" s="207" t="str">
        <f t="shared" si="42"/>
        <v/>
      </c>
      <c r="C139" s="73"/>
      <c r="D139" s="112"/>
      <c r="E139" s="112"/>
      <c r="F139" s="112"/>
      <c r="G139" s="112"/>
      <c r="H139" s="112"/>
      <c r="I139" s="112"/>
      <c r="J139" s="131"/>
      <c r="K139" s="132"/>
      <c r="L139" s="207" t="str">
        <f t="shared" si="43"/>
        <v/>
      </c>
      <c r="M139" s="112"/>
      <c r="N139" s="112"/>
      <c r="O139" s="112"/>
      <c r="P139" s="112"/>
      <c r="Q139" s="112"/>
      <c r="R139" s="112"/>
      <c r="S139" s="112"/>
      <c r="T139" s="112"/>
      <c r="U139" s="112"/>
      <c r="V139" s="207" t="str">
        <f t="shared" si="44"/>
        <v/>
      </c>
      <c r="W139" s="112"/>
      <c r="X139" s="207" t="str">
        <f t="shared" si="45"/>
        <v/>
      </c>
      <c r="Y139" s="133"/>
      <c r="Z139" s="112"/>
      <c r="AA139" s="112"/>
      <c r="AB139" s="207" t="str">
        <f t="shared" si="46"/>
        <v/>
      </c>
      <c r="AC139" s="112"/>
      <c r="AD139" s="207" t="str">
        <f t="shared" si="47"/>
        <v/>
      </c>
      <c r="AE139" s="124"/>
      <c r="AF139" s="207" t="str">
        <f t="shared" si="48"/>
        <v/>
      </c>
      <c r="AG139" s="112"/>
      <c r="AH139" s="207" t="str">
        <f t="shared" si="49"/>
        <v/>
      </c>
      <c r="AI139" s="112"/>
      <c r="AJ139" s="207" t="str">
        <f t="shared" si="50"/>
        <v/>
      </c>
      <c r="AK139" s="112"/>
      <c r="AL139" s="207" t="str">
        <f t="shared" si="51"/>
        <v/>
      </c>
      <c r="AM139" s="112"/>
      <c r="AN139" s="207" t="str">
        <f t="shared" si="52"/>
        <v/>
      </c>
      <c r="AO139" s="134"/>
      <c r="AP139" s="127"/>
      <c r="AQ139" s="207" t="str">
        <f t="shared" si="53"/>
        <v/>
      </c>
      <c r="AR139" s="127"/>
      <c r="AS139" s="112"/>
      <c r="AT139" s="112"/>
      <c r="AU139" s="112"/>
      <c r="AV139" s="112"/>
      <c r="AW139" s="112"/>
      <c r="AX139" s="112"/>
      <c r="AY139" s="112"/>
      <c r="AZ139" s="112"/>
      <c r="BA139" s="112"/>
      <c r="BB139" s="124"/>
      <c r="BC139" s="124"/>
      <c r="BD139" s="207" t="str">
        <f t="shared" si="54"/>
        <v/>
      </c>
      <c r="BE139" s="112" t="str">
        <f t="shared" si="55"/>
        <v/>
      </c>
      <c r="BF139" s="112"/>
      <c r="BG139" s="112"/>
      <c r="BH139" s="112"/>
      <c r="BI139" s="112"/>
      <c r="BJ139" s="112"/>
      <c r="BL139" s="112"/>
      <c r="BM139" s="112"/>
      <c r="BN139" s="112"/>
      <c r="BO139" s="112"/>
      <c r="BP139" s="112"/>
      <c r="BQ139" s="112"/>
    </row>
    <row r="140" spans="1:69" s="119" customFormat="1" x14ac:dyDescent="0.2">
      <c r="A140" s="124"/>
      <c r="B140" s="207" t="str">
        <f t="shared" si="42"/>
        <v/>
      </c>
      <c r="C140" s="73"/>
      <c r="D140" s="112"/>
      <c r="E140" s="112"/>
      <c r="F140" s="112"/>
      <c r="G140" s="112"/>
      <c r="H140" s="112"/>
      <c r="I140" s="112"/>
      <c r="J140" s="131"/>
      <c r="K140" s="132"/>
      <c r="L140" s="207" t="str">
        <f t="shared" si="43"/>
        <v/>
      </c>
      <c r="M140" s="112"/>
      <c r="N140" s="112"/>
      <c r="O140" s="112"/>
      <c r="P140" s="112"/>
      <c r="Q140" s="112"/>
      <c r="R140" s="112"/>
      <c r="S140" s="112"/>
      <c r="T140" s="112"/>
      <c r="U140" s="112"/>
      <c r="V140" s="207" t="str">
        <f t="shared" si="44"/>
        <v/>
      </c>
      <c r="W140" s="112"/>
      <c r="X140" s="207" t="str">
        <f t="shared" si="45"/>
        <v/>
      </c>
      <c r="Y140" s="133"/>
      <c r="Z140" s="112"/>
      <c r="AA140" s="112"/>
      <c r="AB140" s="207" t="str">
        <f t="shared" si="46"/>
        <v/>
      </c>
      <c r="AC140" s="112"/>
      <c r="AD140" s="207" t="str">
        <f t="shared" si="47"/>
        <v/>
      </c>
      <c r="AE140" s="124"/>
      <c r="AF140" s="207" t="str">
        <f t="shared" si="48"/>
        <v/>
      </c>
      <c r="AG140" s="112"/>
      <c r="AH140" s="207" t="str">
        <f t="shared" si="49"/>
        <v/>
      </c>
      <c r="AI140" s="112"/>
      <c r="AJ140" s="207" t="str">
        <f t="shared" si="50"/>
        <v/>
      </c>
      <c r="AK140" s="112"/>
      <c r="AL140" s="207" t="str">
        <f t="shared" si="51"/>
        <v/>
      </c>
      <c r="AM140" s="112"/>
      <c r="AN140" s="207" t="str">
        <f t="shared" si="52"/>
        <v/>
      </c>
      <c r="AO140" s="134"/>
      <c r="AP140" s="127"/>
      <c r="AQ140" s="207" t="str">
        <f t="shared" si="53"/>
        <v/>
      </c>
      <c r="AR140" s="127"/>
      <c r="AS140" s="112"/>
      <c r="AT140" s="112"/>
      <c r="AU140" s="112"/>
      <c r="AV140" s="112"/>
      <c r="AW140" s="112"/>
      <c r="AX140" s="112"/>
      <c r="AY140" s="112"/>
      <c r="AZ140" s="112"/>
      <c r="BA140" s="112"/>
      <c r="BB140" s="124"/>
      <c r="BC140" s="124"/>
      <c r="BD140" s="207" t="str">
        <f t="shared" si="54"/>
        <v/>
      </c>
      <c r="BE140" s="112" t="str">
        <f t="shared" si="55"/>
        <v/>
      </c>
      <c r="BF140" s="112"/>
      <c r="BG140" s="112"/>
      <c r="BH140" s="112"/>
      <c r="BI140" s="112"/>
      <c r="BJ140" s="112"/>
      <c r="BL140" s="112"/>
      <c r="BM140" s="112"/>
      <c r="BN140" s="112"/>
      <c r="BO140" s="112"/>
      <c r="BP140" s="112"/>
      <c r="BQ140" s="112"/>
    </row>
    <row r="141" spans="1:69" s="119" customFormat="1" x14ac:dyDescent="0.2">
      <c r="A141" s="124"/>
      <c r="B141" s="207" t="str">
        <f t="shared" si="42"/>
        <v/>
      </c>
      <c r="C141" s="73"/>
      <c r="D141" s="112"/>
      <c r="E141" s="112"/>
      <c r="F141" s="112"/>
      <c r="G141" s="112"/>
      <c r="H141" s="112"/>
      <c r="I141" s="112"/>
      <c r="J141" s="131"/>
      <c r="K141" s="132"/>
      <c r="L141" s="207" t="str">
        <f t="shared" si="43"/>
        <v/>
      </c>
      <c r="M141" s="112"/>
      <c r="N141" s="112"/>
      <c r="O141" s="112"/>
      <c r="P141" s="112"/>
      <c r="Q141" s="112"/>
      <c r="R141" s="112"/>
      <c r="S141" s="112"/>
      <c r="T141" s="112"/>
      <c r="U141" s="112"/>
      <c r="V141" s="207" t="str">
        <f t="shared" si="44"/>
        <v/>
      </c>
      <c r="W141" s="112"/>
      <c r="X141" s="207" t="str">
        <f t="shared" si="45"/>
        <v/>
      </c>
      <c r="Y141" s="133"/>
      <c r="Z141" s="112"/>
      <c r="AA141" s="112"/>
      <c r="AB141" s="207" t="str">
        <f t="shared" si="46"/>
        <v/>
      </c>
      <c r="AC141" s="112"/>
      <c r="AD141" s="207" t="str">
        <f t="shared" si="47"/>
        <v/>
      </c>
      <c r="AE141" s="124"/>
      <c r="AF141" s="207" t="str">
        <f t="shared" si="48"/>
        <v/>
      </c>
      <c r="AG141" s="112"/>
      <c r="AH141" s="207" t="str">
        <f t="shared" si="49"/>
        <v/>
      </c>
      <c r="AI141" s="112"/>
      <c r="AJ141" s="207" t="str">
        <f t="shared" si="50"/>
        <v/>
      </c>
      <c r="AK141" s="112"/>
      <c r="AL141" s="207" t="str">
        <f t="shared" si="51"/>
        <v/>
      </c>
      <c r="AM141" s="112"/>
      <c r="AN141" s="207" t="str">
        <f t="shared" si="52"/>
        <v/>
      </c>
      <c r="AO141" s="134"/>
      <c r="AP141" s="127"/>
      <c r="AQ141" s="207" t="str">
        <f t="shared" si="53"/>
        <v/>
      </c>
      <c r="AR141" s="127"/>
      <c r="AS141" s="112"/>
      <c r="AT141" s="112"/>
      <c r="AU141" s="112"/>
      <c r="AV141" s="112"/>
      <c r="AW141" s="112"/>
      <c r="AX141" s="112"/>
      <c r="AY141" s="112"/>
      <c r="AZ141" s="112"/>
      <c r="BA141" s="112"/>
      <c r="BB141" s="124"/>
      <c r="BC141" s="124"/>
      <c r="BD141" s="207" t="str">
        <f t="shared" si="54"/>
        <v/>
      </c>
      <c r="BE141" s="112" t="str">
        <f t="shared" si="55"/>
        <v/>
      </c>
      <c r="BF141" s="112"/>
      <c r="BG141" s="112"/>
      <c r="BH141" s="112"/>
      <c r="BI141" s="112"/>
      <c r="BJ141" s="112"/>
      <c r="BL141" s="112"/>
      <c r="BM141" s="112"/>
      <c r="BN141" s="112"/>
      <c r="BO141" s="112"/>
      <c r="BP141" s="112"/>
      <c r="BQ141" s="112"/>
    </row>
    <row r="142" spans="1:69" s="119" customFormat="1" x14ac:dyDescent="0.2">
      <c r="A142" s="124"/>
      <c r="B142" s="207" t="str">
        <f t="shared" si="42"/>
        <v/>
      </c>
      <c r="C142" s="73"/>
      <c r="D142" s="112"/>
      <c r="E142" s="112"/>
      <c r="F142" s="112"/>
      <c r="G142" s="112"/>
      <c r="H142" s="112"/>
      <c r="I142" s="112"/>
      <c r="J142" s="131"/>
      <c r="K142" s="132"/>
      <c r="L142" s="207" t="str">
        <f t="shared" si="43"/>
        <v/>
      </c>
      <c r="M142" s="112"/>
      <c r="N142" s="112"/>
      <c r="O142" s="112"/>
      <c r="P142" s="112"/>
      <c r="Q142" s="112"/>
      <c r="R142" s="112"/>
      <c r="S142" s="112"/>
      <c r="T142" s="112"/>
      <c r="U142" s="112"/>
      <c r="V142" s="207" t="str">
        <f t="shared" si="44"/>
        <v/>
      </c>
      <c r="W142" s="112"/>
      <c r="X142" s="207" t="str">
        <f t="shared" si="45"/>
        <v/>
      </c>
      <c r="Y142" s="133"/>
      <c r="Z142" s="112"/>
      <c r="AA142" s="112"/>
      <c r="AB142" s="207" t="str">
        <f t="shared" si="46"/>
        <v/>
      </c>
      <c r="AC142" s="112"/>
      <c r="AD142" s="207" t="str">
        <f t="shared" si="47"/>
        <v/>
      </c>
      <c r="AE142" s="124"/>
      <c r="AF142" s="207" t="str">
        <f t="shared" si="48"/>
        <v/>
      </c>
      <c r="AG142" s="112"/>
      <c r="AH142" s="207" t="str">
        <f t="shared" si="49"/>
        <v/>
      </c>
      <c r="AI142" s="112"/>
      <c r="AJ142" s="207" t="str">
        <f t="shared" si="50"/>
        <v/>
      </c>
      <c r="AK142" s="112"/>
      <c r="AL142" s="207" t="str">
        <f t="shared" si="51"/>
        <v/>
      </c>
      <c r="AM142" s="112"/>
      <c r="AN142" s="207" t="str">
        <f t="shared" si="52"/>
        <v/>
      </c>
      <c r="AO142" s="134"/>
      <c r="AP142" s="127"/>
      <c r="AQ142" s="207" t="str">
        <f t="shared" si="53"/>
        <v/>
      </c>
      <c r="AR142" s="127"/>
      <c r="AS142" s="112"/>
      <c r="AT142" s="112"/>
      <c r="AU142" s="112"/>
      <c r="AV142" s="112"/>
      <c r="AW142" s="112"/>
      <c r="AX142" s="112"/>
      <c r="AY142" s="112"/>
      <c r="AZ142" s="112"/>
      <c r="BA142" s="112"/>
      <c r="BB142" s="124"/>
      <c r="BC142" s="124"/>
      <c r="BD142" s="207" t="str">
        <f t="shared" si="54"/>
        <v/>
      </c>
      <c r="BE142" s="112" t="str">
        <f t="shared" si="55"/>
        <v/>
      </c>
      <c r="BF142" s="112"/>
      <c r="BG142" s="112"/>
      <c r="BH142" s="112"/>
      <c r="BI142" s="112"/>
      <c r="BJ142" s="112"/>
      <c r="BL142" s="112"/>
      <c r="BM142" s="112"/>
      <c r="BN142" s="112"/>
      <c r="BO142" s="112"/>
      <c r="BP142" s="112"/>
      <c r="BQ142" s="112"/>
    </row>
    <row r="143" spans="1:69" s="119" customFormat="1" x14ac:dyDescent="0.2">
      <c r="A143" s="124"/>
      <c r="B143" s="207" t="str">
        <f t="shared" si="42"/>
        <v/>
      </c>
      <c r="C143" s="73"/>
      <c r="D143" s="112"/>
      <c r="E143" s="112"/>
      <c r="F143" s="112"/>
      <c r="G143" s="112"/>
      <c r="H143" s="112"/>
      <c r="I143" s="112"/>
      <c r="J143" s="131"/>
      <c r="K143" s="132"/>
      <c r="L143" s="207" t="str">
        <f t="shared" si="43"/>
        <v/>
      </c>
      <c r="M143" s="112"/>
      <c r="N143" s="112"/>
      <c r="O143" s="112"/>
      <c r="P143" s="112"/>
      <c r="Q143" s="112"/>
      <c r="R143" s="112"/>
      <c r="S143" s="112"/>
      <c r="T143" s="112"/>
      <c r="U143" s="112"/>
      <c r="V143" s="207" t="str">
        <f t="shared" si="44"/>
        <v/>
      </c>
      <c r="W143" s="112"/>
      <c r="X143" s="207" t="str">
        <f t="shared" si="45"/>
        <v/>
      </c>
      <c r="Y143" s="133"/>
      <c r="Z143" s="112"/>
      <c r="AA143" s="112"/>
      <c r="AB143" s="207" t="str">
        <f t="shared" si="46"/>
        <v/>
      </c>
      <c r="AC143" s="112"/>
      <c r="AD143" s="207" t="str">
        <f t="shared" si="47"/>
        <v/>
      </c>
      <c r="AE143" s="124"/>
      <c r="AF143" s="207" t="str">
        <f t="shared" si="48"/>
        <v/>
      </c>
      <c r="AG143" s="112"/>
      <c r="AH143" s="207" t="str">
        <f t="shared" si="49"/>
        <v/>
      </c>
      <c r="AI143" s="112"/>
      <c r="AJ143" s="207" t="str">
        <f t="shared" si="50"/>
        <v/>
      </c>
      <c r="AK143" s="112"/>
      <c r="AL143" s="207" t="str">
        <f t="shared" si="51"/>
        <v/>
      </c>
      <c r="AM143" s="112"/>
      <c r="AN143" s="207" t="str">
        <f t="shared" si="52"/>
        <v/>
      </c>
      <c r="AO143" s="134"/>
      <c r="AP143" s="127"/>
      <c r="AQ143" s="207" t="str">
        <f t="shared" si="53"/>
        <v/>
      </c>
      <c r="AR143" s="127"/>
      <c r="AS143" s="112"/>
      <c r="AT143" s="112"/>
      <c r="AU143" s="112"/>
      <c r="AV143" s="112"/>
      <c r="AW143" s="112"/>
      <c r="AX143" s="112"/>
      <c r="AY143" s="112"/>
      <c r="AZ143" s="112"/>
      <c r="BA143" s="112"/>
      <c r="BB143" s="124"/>
      <c r="BC143" s="124"/>
      <c r="BD143" s="207" t="str">
        <f t="shared" si="54"/>
        <v/>
      </c>
      <c r="BE143" s="112" t="str">
        <f t="shared" si="55"/>
        <v/>
      </c>
      <c r="BF143" s="112"/>
      <c r="BG143" s="112"/>
      <c r="BH143" s="112"/>
      <c r="BI143" s="112"/>
      <c r="BJ143" s="112"/>
      <c r="BL143" s="112"/>
      <c r="BM143" s="112"/>
      <c r="BN143" s="112"/>
      <c r="BO143" s="112"/>
      <c r="BP143" s="112"/>
      <c r="BQ143" s="112"/>
    </row>
    <row r="144" spans="1:69" s="119" customFormat="1" x14ac:dyDescent="0.2">
      <c r="A144" s="124"/>
      <c r="B144" s="207" t="str">
        <f t="shared" si="42"/>
        <v/>
      </c>
      <c r="C144" s="73"/>
      <c r="D144" s="112"/>
      <c r="E144" s="112"/>
      <c r="F144" s="112"/>
      <c r="G144" s="112"/>
      <c r="H144" s="112"/>
      <c r="I144" s="112"/>
      <c r="J144" s="131"/>
      <c r="K144" s="132"/>
      <c r="L144" s="207" t="str">
        <f t="shared" si="43"/>
        <v/>
      </c>
      <c r="M144" s="112"/>
      <c r="N144" s="112"/>
      <c r="O144" s="112"/>
      <c r="P144" s="112"/>
      <c r="Q144" s="112"/>
      <c r="R144" s="112"/>
      <c r="S144" s="112"/>
      <c r="T144" s="112"/>
      <c r="U144" s="112"/>
      <c r="V144" s="207" t="str">
        <f t="shared" si="44"/>
        <v/>
      </c>
      <c r="W144" s="112"/>
      <c r="X144" s="207" t="str">
        <f t="shared" si="45"/>
        <v/>
      </c>
      <c r="Y144" s="133"/>
      <c r="Z144" s="112"/>
      <c r="AA144" s="112"/>
      <c r="AB144" s="207" t="str">
        <f t="shared" si="46"/>
        <v/>
      </c>
      <c r="AC144" s="112"/>
      <c r="AD144" s="207" t="str">
        <f t="shared" si="47"/>
        <v/>
      </c>
      <c r="AE144" s="124"/>
      <c r="AF144" s="207" t="str">
        <f t="shared" si="48"/>
        <v/>
      </c>
      <c r="AG144" s="112"/>
      <c r="AH144" s="207" t="str">
        <f t="shared" si="49"/>
        <v/>
      </c>
      <c r="AI144" s="112"/>
      <c r="AJ144" s="207" t="str">
        <f t="shared" si="50"/>
        <v/>
      </c>
      <c r="AK144" s="112"/>
      <c r="AL144" s="207" t="str">
        <f t="shared" si="51"/>
        <v/>
      </c>
      <c r="AM144" s="112"/>
      <c r="AN144" s="207" t="str">
        <f t="shared" si="52"/>
        <v/>
      </c>
      <c r="AO144" s="134"/>
      <c r="AP144" s="127"/>
      <c r="AQ144" s="207" t="str">
        <f t="shared" si="53"/>
        <v/>
      </c>
      <c r="AR144" s="127"/>
      <c r="AS144" s="112"/>
      <c r="AT144" s="112"/>
      <c r="AU144" s="112"/>
      <c r="AV144" s="112"/>
      <c r="AW144" s="112"/>
      <c r="AX144" s="112"/>
      <c r="AY144" s="112"/>
      <c r="AZ144" s="112"/>
      <c r="BA144" s="112"/>
      <c r="BB144" s="124"/>
      <c r="BC144" s="124"/>
      <c r="BD144" s="207" t="str">
        <f t="shared" si="54"/>
        <v/>
      </c>
      <c r="BE144" s="112" t="str">
        <f t="shared" si="55"/>
        <v/>
      </c>
      <c r="BF144" s="112"/>
      <c r="BG144" s="112"/>
      <c r="BH144" s="112"/>
      <c r="BI144" s="112"/>
      <c r="BJ144" s="112"/>
      <c r="BL144" s="112"/>
      <c r="BM144" s="112"/>
      <c r="BN144" s="112"/>
      <c r="BO144" s="112"/>
      <c r="BP144" s="112"/>
      <c r="BQ144" s="112"/>
    </row>
    <row r="145" spans="1:69" s="119" customFormat="1" x14ac:dyDescent="0.2">
      <c r="A145" s="124"/>
      <c r="B145" s="207" t="str">
        <f t="shared" si="42"/>
        <v/>
      </c>
      <c r="C145" s="73"/>
      <c r="D145" s="112"/>
      <c r="E145" s="112"/>
      <c r="F145" s="112"/>
      <c r="G145" s="112"/>
      <c r="H145" s="112"/>
      <c r="I145" s="112"/>
      <c r="J145" s="131"/>
      <c r="K145" s="132"/>
      <c r="L145" s="207" t="str">
        <f t="shared" si="43"/>
        <v/>
      </c>
      <c r="M145" s="112"/>
      <c r="N145" s="112"/>
      <c r="O145" s="112"/>
      <c r="P145" s="112"/>
      <c r="Q145" s="112"/>
      <c r="R145" s="112"/>
      <c r="S145" s="112"/>
      <c r="T145" s="112"/>
      <c r="U145" s="112"/>
      <c r="V145" s="207" t="str">
        <f t="shared" si="44"/>
        <v/>
      </c>
      <c r="W145" s="112"/>
      <c r="X145" s="207" t="str">
        <f t="shared" si="45"/>
        <v/>
      </c>
      <c r="Y145" s="133"/>
      <c r="Z145" s="112"/>
      <c r="AA145" s="112"/>
      <c r="AB145" s="207" t="str">
        <f t="shared" si="46"/>
        <v/>
      </c>
      <c r="AC145" s="112"/>
      <c r="AD145" s="207" t="str">
        <f t="shared" si="47"/>
        <v/>
      </c>
      <c r="AE145" s="124"/>
      <c r="AF145" s="207" t="str">
        <f t="shared" si="48"/>
        <v/>
      </c>
      <c r="AG145" s="112"/>
      <c r="AH145" s="207" t="str">
        <f t="shared" si="49"/>
        <v/>
      </c>
      <c r="AI145" s="112"/>
      <c r="AJ145" s="207" t="str">
        <f t="shared" si="50"/>
        <v/>
      </c>
      <c r="AK145" s="112"/>
      <c r="AL145" s="207" t="str">
        <f t="shared" si="51"/>
        <v/>
      </c>
      <c r="AM145" s="112"/>
      <c r="AN145" s="207" t="str">
        <f t="shared" si="52"/>
        <v/>
      </c>
      <c r="AO145" s="134"/>
      <c r="AP145" s="127"/>
      <c r="AQ145" s="207" t="str">
        <f t="shared" si="53"/>
        <v/>
      </c>
      <c r="AR145" s="127"/>
      <c r="AS145" s="112"/>
      <c r="AT145" s="112"/>
      <c r="AU145" s="112"/>
      <c r="AV145" s="112"/>
      <c r="AW145" s="112"/>
      <c r="AX145" s="112"/>
      <c r="AY145" s="112"/>
      <c r="AZ145" s="112"/>
      <c r="BA145" s="112"/>
      <c r="BB145" s="124"/>
      <c r="BC145" s="124"/>
      <c r="BD145" s="207" t="str">
        <f t="shared" si="54"/>
        <v/>
      </c>
      <c r="BE145" s="112" t="str">
        <f t="shared" si="55"/>
        <v/>
      </c>
      <c r="BF145" s="112"/>
      <c r="BG145" s="112"/>
      <c r="BH145" s="112"/>
      <c r="BI145" s="112"/>
      <c r="BJ145" s="112"/>
      <c r="BL145" s="112"/>
      <c r="BM145" s="112"/>
      <c r="BN145" s="112"/>
      <c r="BO145" s="112"/>
      <c r="BP145" s="112"/>
      <c r="BQ145" s="112"/>
    </row>
    <row r="146" spans="1:69" s="119" customFormat="1" x14ac:dyDescent="0.2">
      <c r="A146" s="124"/>
      <c r="B146" s="207" t="str">
        <f t="shared" si="42"/>
        <v/>
      </c>
      <c r="C146" s="73"/>
      <c r="D146" s="112"/>
      <c r="E146" s="112"/>
      <c r="F146" s="112"/>
      <c r="G146" s="112"/>
      <c r="H146" s="112"/>
      <c r="I146" s="112"/>
      <c r="J146" s="131"/>
      <c r="K146" s="132"/>
      <c r="L146" s="207" t="str">
        <f t="shared" si="43"/>
        <v/>
      </c>
      <c r="M146" s="112"/>
      <c r="N146" s="112"/>
      <c r="O146" s="112"/>
      <c r="P146" s="112"/>
      <c r="Q146" s="112"/>
      <c r="R146" s="112"/>
      <c r="S146" s="112"/>
      <c r="T146" s="112"/>
      <c r="U146" s="112"/>
      <c r="V146" s="207" t="str">
        <f t="shared" si="44"/>
        <v/>
      </c>
      <c r="W146" s="112"/>
      <c r="X146" s="207" t="str">
        <f t="shared" si="45"/>
        <v/>
      </c>
      <c r="Y146" s="133"/>
      <c r="Z146" s="112"/>
      <c r="AA146" s="112"/>
      <c r="AB146" s="207" t="str">
        <f t="shared" si="46"/>
        <v/>
      </c>
      <c r="AC146" s="112"/>
      <c r="AD146" s="207" t="str">
        <f t="shared" si="47"/>
        <v/>
      </c>
      <c r="AE146" s="124"/>
      <c r="AF146" s="207" t="str">
        <f t="shared" si="48"/>
        <v/>
      </c>
      <c r="AG146" s="112"/>
      <c r="AH146" s="207" t="str">
        <f t="shared" si="49"/>
        <v/>
      </c>
      <c r="AI146" s="112"/>
      <c r="AJ146" s="207" t="str">
        <f t="shared" si="50"/>
        <v/>
      </c>
      <c r="AK146" s="112"/>
      <c r="AL146" s="207" t="str">
        <f t="shared" si="51"/>
        <v/>
      </c>
      <c r="AM146" s="112"/>
      <c r="AN146" s="207" t="str">
        <f t="shared" si="52"/>
        <v/>
      </c>
      <c r="AO146" s="134"/>
      <c r="AP146" s="127"/>
      <c r="AQ146" s="207" t="str">
        <f t="shared" si="53"/>
        <v/>
      </c>
      <c r="AR146" s="127"/>
      <c r="AS146" s="112"/>
      <c r="AT146" s="112"/>
      <c r="AU146" s="112"/>
      <c r="AV146" s="112"/>
      <c r="AW146" s="112"/>
      <c r="AX146" s="112"/>
      <c r="AY146" s="112"/>
      <c r="AZ146" s="112"/>
      <c r="BA146" s="112"/>
      <c r="BB146" s="124"/>
      <c r="BC146" s="124"/>
      <c r="BD146" s="207" t="str">
        <f t="shared" si="54"/>
        <v/>
      </c>
      <c r="BE146" s="112" t="str">
        <f t="shared" si="55"/>
        <v/>
      </c>
      <c r="BF146" s="112"/>
      <c r="BG146" s="112"/>
      <c r="BH146" s="112"/>
      <c r="BI146" s="112"/>
      <c r="BJ146" s="112"/>
      <c r="BL146" s="112"/>
      <c r="BM146" s="112"/>
      <c r="BN146" s="112"/>
      <c r="BO146" s="112"/>
      <c r="BP146" s="112"/>
      <c r="BQ146" s="112"/>
    </row>
    <row r="147" spans="1:69" s="119" customFormat="1" x14ac:dyDescent="0.2">
      <c r="A147" s="124"/>
      <c r="B147" s="207" t="str">
        <f t="shared" si="42"/>
        <v/>
      </c>
      <c r="C147" s="73"/>
      <c r="D147" s="112"/>
      <c r="E147" s="112"/>
      <c r="F147" s="112"/>
      <c r="G147" s="112"/>
      <c r="H147" s="112"/>
      <c r="I147" s="112"/>
      <c r="J147" s="131"/>
      <c r="K147" s="132"/>
      <c r="L147" s="207" t="str">
        <f t="shared" si="43"/>
        <v/>
      </c>
      <c r="M147" s="112"/>
      <c r="N147" s="112"/>
      <c r="O147" s="112"/>
      <c r="P147" s="112"/>
      <c r="Q147" s="112"/>
      <c r="R147" s="112"/>
      <c r="S147" s="112"/>
      <c r="T147" s="112"/>
      <c r="U147" s="112"/>
      <c r="V147" s="207" t="str">
        <f t="shared" si="44"/>
        <v/>
      </c>
      <c r="W147" s="112"/>
      <c r="X147" s="207" t="str">
        <f t="shared" si="45"/>
        <v/>
      </c>
      <c r="Y147" s="133"/>
      <c r="Z147" s="112"/>
      <c r="AA147" s="112"/>
      <c r="AB147" s="207" t="str">
        <f t="shared" si="46"/>
        <v/>
      </c>
      <c r="AC147" s="112"/>
      <c r="AD147" s="207" t="str">
        <f t="shared" si="47"/>
        <v/>
      </c>
      <c r="AE147" s="124"/>
      <c r="AF147" s="207" t="str">
        <f t="shared" si="48"/>
        <v/>
      </c>
      <c r="AG147" s="112"/>
      <c r="AH147" s="207" t="str">
        <f t="shared" si="49"/>
        <v/>
      </c>
      <c r="AI147" s="112"/>
      <c r="AJ147" s="207" t="str">
        <f t="shared" si="50"/>
        <v/>
      </c>
      <c r="AK147" s="112"/>
      <c r="AL147" s="207" t="str">
        <f t="shared" si="51"/>
        <v/>
      </c>
      <c r="AM147" s="112"/>
      <c r="AN147" s="207" t="str">
        <f t="shared" si="52"/>
        <v/>
      </c>
      <c r="AO147" s="134"/>
      <c r="AP147" s="127"/>
      <c r="AQ147" s="207" t="str">
        <f t="shared" si="53"/>
        <v/>
      </c>
      <c r="AR147" s="127"/>
      <c r="AS147" s="112"/>
      <c r="AT147" s="112"/>
      <c r="AU147" s="112"/>
      <c r="AV147" s="112"/>
      <c r="AW147" s="112"/>
      <c r="AX147" s="112"/>
      <c r="AY147" s="112"/>
      <c r="AZ147" s="112"/>
      <c r="BA147" s="112"/>
      <c r="BB147" s="124"/>
      <c r="BC147" s="124"/>
      <c r="BD147" s="207" t="str">
        <f t="shared" si="54"/>
        <v/>
      </c>
      <c r="BE147" s="112" t="str">
        <f t="shared" si="55"/>
        <v/>
      </c>
      <c r="BF147" s="112"/>
      <c r="BG147" s="112"/>
      <c r="BH147" s="112"/>
      <c r="BI147" s="112"/>
      <c r="BJ147" s="112"/>
      <c r="BL147" s="112"/>
      <c r="BM147" s="112"/>
      <c r="BN147" s="112"/>
      <c r="BO147" s="112"/>
      <c r="BP147" s="112"/>
      <c r="BQ147" s="112"/>
    </row>
    <row r="148" spans="1:69" s="119" customFormat="1" x14ac:dyDescent="0.2">
      <c r="A148" s="124"/>
      <c r="B148" s="207" t="str">
        <f t="shared" si="42"/>
        <v/>
      </c>
      <c r="C148" s="73"/>
      <c r="D148" s="112"/>
      <c r="E148" s="112"/>
      <c r="F148" s="112"/>
      <c r="G148" s="112"/>
      <c r="H148" s="112"/>
      <c r="I148" s="112"/>
      <c r="J148" s="131"/>
      <c r="K148" s="132"/>
      <c r="L148" s="207" t="str">
        <f t="shared" si="43"/>
        <v/>
      </c>
      <c r="M148" s="112"/>
      <c r="N148" s="112"/>
      <c r="O148" s="112"/>
      <c r="P148" s="112"/>
      <c r="Q148" s="112"/>
      <c r="R148" s="112"/>
      <c r="S148" s="112"/>
      <c r="T148" s="112"/>
      <c r="U148" s="112"/>
      <c r="V148" s="207" t="str">
        <f t="shared" si="44"/>
        <v/>
      </c>
      <c r="W148" s="112"/>
      <c r="X148" s="207" t="str">
        <f t="shared" si="45"/>
        <v/>
      </c>
      <c r="Y148" s="133"/>
      <c r="Z148" s="112"/>
      <c r="AA148" s="112"/>
      <c r="AB148" s="207" t="str">
        <f t="shared" si="46"/>
        <v/>
      </c>
      <c r="AC148" s="112"/>
      <c r="AD148" s="207" t="str">
        <f t="shared" si="47"/>
        <v/>
      </c>
      <c r="AE148" s="124"/>
      <c r="AF148" s="207" t="str">
        <f t="shared" si="48"/>
        <v/>
      </c>
      <c r="AG148" s="112"/>
      <c r="AH148" s="207" t="str">
        <f t="shared" si="49"/>
        <v/>
      </c>
      <c r="AI148" s="112"/>
      <c r="AJ148" s="207" t="str">
        <f t="shared" si="50"/>
        <v/>
      </c>
      <c r="AK148" s="112"/>
      <c r="AL148" s="207" t="str">
        <f t="shared" si="51"/>
        <v/>
      </c>
      <c r="AM148" s="112"/>
      <c r="AN148" s="207" t="str">
        <f t="shared" si="52"/>
        <v/>
      </c>
      <c r="AO148" s="134"/>
      <c r="AP148" s="127"/>
      <c r="AQ148" s="207" t="str">
        <f t="shared" si="53"/>
        <v/>
      </c>
      <c r="AR148" s="127"/>
      <c r="AS148" s="112"/>
      <c r="AT148" s="112"/>
      <c r="AU148" s="112"/>
      <c r="AV148" s="112"/>
      <c r="AW148" s="112"/>
      <c r="AX148" s="112"/>
      <c r="AY148" s="112"/>
      <c r="AZ148" s="112"/>
      <c r="BA148" s="112"/>
      <c r="BB148" s="124"/>
      <c r="BC148" s="124"/>
      <c r="BD148" s="207" t="str">
        <f t="shared" si="54"/>
        <v/>
      </c>
      <c r="BE148" s="112" t="str">
        <f t="shared" si="55"/>
        <v/>
      </c>
      <c r="BF148" s="112"/>
      <c r="BG148" s="112"/>
      <c r="BH148" s="112"/>
      <c r="BI148" s="112"/>
      <c r="BJ148" s="112"/>
      <c r="BL148" s="112"/>
      <c r="BM148" s="112"/>
      <c r="BN148" s="112"/>
      <c r="BO148" s="112"/>
      <c r="BP148" s="112"/>
      <c r="BQ148" s="112"/>
    </row>
    <row r="149" spans="1:69" s="119" customFormat="1" x14ac:dyDescent="0.2">
      <c r="A149" s="124"/>
      <c r="B149" s="207" t="str">
        <f t="shared" si="42"/>
        <v/>
      </c>
      <c r="C149" s="73"/>
      <c r="D149" s="112"/>
      <c r="E149" s="112"/>
      <c r="F149" s="112"/>
      <c r="G149" s="112"/>
      <c r="H149" s="112"/>
      <c r="I149" s="112"/>
      <c r="J149" s="131"/>
      <c r="K149" s="132"/>
      <c r="L149" s="207" t="str">
        <f t="shared" si="43"/>
        <v/>
      </c>
      <c r="M149" s="112"/>
      <c r="N149" s="112"/>
      <c r="O149" s="112"/>
      <c r="P149" s="112"/>
      <c r="Q149" s="112"/>
      <c r="R149" s="112"/>
      <c r="S149" s="112"/>
      <c r="T149" s="112"/>
      <c r="U149" s="112"/>
      <c r="V149" s="207" t="str">
        <f t="shared" si="44"/>
        <v/>
      </c>
      <c r="W149" s="112"/>
      <c r="X149" s="207" t="str">
        <f t="shared" si="45"/>
        <v/>
      </c>
      <c r="Y149" s="133"/>
      <c r="Z149" s="112"/>
      <c r="AA149" s="112"/>
      <c r="AB149" s="207" t="str">
        <f t="shared" si="46"/>
        <v/>
      </c>
      <c r="AC149" s="112"/>
      <c r="AD149" s="207" t="str">
        <f t="shared" si="47"/>
        <v/>
      </c>
      <c r="AE149" s="124"/>
      <c r="AF149" s="207" t="str">
        <f t="shared" si="48"/>
        <v/>
      </c>
      <c r="AG149" s="112"/>
      <c r="AH149" s="207" t="str">
        <f t="shared" si="49"/>
        <v/>
      </c>
      <c r="AI149" s="112"/>
      <c r="AJ149" s="207" t="str">
        <f t="shared" si="50"/>
        <v/>
      </c>
      <c r="AK149" s="112"/>
      <c r="AL149" s="207" t="str">
        <f t="shared" si="51"/>
        <v/>
      </c>
      <c r="AM149" s="112"/>
      <c r="AN149" s="207" t="str">
        <f t="shared" si="52"/>
        <v/>
      </c>
      <c r="AO149" s="134"/>
      <c r="AP149" s="127"/>
      <c r="AQ149" s="207" t="str">
        <f t="shared" si="53"/>
        <v/>
      </c>
      <c r="AR149" s="127"/>
      <c r="AS149" s="112"/>
      <c r="AT149" s="112"/>
      <c r="AU149" s="112"/>
      <c r="AV149" s="112"/>
      <c r="AW149" s="112"/>
      <c r="AX149" s="112"/>
      <c r="AY149" s="112"/>
      <c r="AZ149" s="112"/>
      <c r="BA149" s="112"/>
      <c r="BB149" s="124"/>
      <c r="BC149" s="124"/>
      <c r="BD149" s="207" t="str">
        <f t="shared" si="54"/>
        <v/>
      </c>
      <c r="BE149" s="112" t="str">
        <f t="shared" si="55"/>
        <v/>
      </c>
      <c r="BF149" s="112"/>
      <c r="BG149" s="112"/>
      <c r="BH149" s="112"/>
      <c r="BI149" s="112"/>
      <c r="BJ149" s="112"/>
      <c r="BL149" s="112"/>
      <c r="BM149" s="112"/>
      <c r="BN149" s="112"/>
      <c r="BO149" s="112"/>
      <c r="BP149" s="112"/>
      <c r="BQ149" s="112"/>
    </row>
    <row r="150" spans="1:69" s="119" customFormat="1" x14ac:dyDescent="0.2">
      <c r="A150" s="124"/>
      <c r="B150" s="207" t="str">
        <f t="shared" si="42"/>
        <v/>
      </c>
      <c r="C150" s="73"/>
      <c r="D150" s="112"/>
      <c r="E150" s="112"/>
      <c r="F150" s="112"/>
      <c r="G150" s="112"/>
      <c r="H150" s="112"/>
      <c r="I150" s="112"/>
      <c r="J150" s="131"/>
      <c r="K150" s="132"/>
      <c r="L150" s="207" t="str">
        <f t="shared" si="43"/>
        <v/>
      </c>
      <c r="M150" s="112"/>
      <c r="N150" s="112"/>
      <c r="O150" s="112"/>
      <c r="P150" s="112"/>
      <c r="Q150" s="112"/>
      <c r="R150" s="112"/>
      <c r="S150" s="112"/>
      <c r="T150" s="112"/>
      <c r="U150" s="112"/>
      <c r="V150" s="207" t="str">
        <f t="shared" si="44"/>
        <v/>
      </c>
      <c r="W150" s="112"/>
      <c r="X150" s="207" t="str">
        <f t="shared" si="45"/>
        <v/>
      </c>
      <c r="Y150" s="133"/>
      <c r="Z150" s="112"/>
      <c r="AA150" s="112"/>
      <c r="AB150" s="207" t="str">
        <f t="shared" si="46"/>
        <v/>
      </c>
      <c r="AC150" s="112"/>
      <c r="AD150" s="207" t="str">
        <f t="shared" si="47"/>
        <v/>
      </c>
      <c r="AE150" s="124"/>
      <c r="AF150" s="207" t="str">
        <f t="shared" si="48"/>
        <v/>
      </c>
      <c r="AG150" s="112"/>
      <c r="AH150" s="207" t="str">
        <f t="shared" si="49"/>
        <v/>
      </c>
      <c r="AI150" s="112"/>
      <c r="AJ150" s="207" t="str">
        <f t="shared" si="50"/>
        <v/>
      </c>
      <c r="AK150" s="112"/>
      <c r="AL150" s="207" t="str">
        <f t="shared" si="51"/>
        <v/>
      </c>
      <c r="AM150" s="112"/>
      <c r="AN150" s="207" t="str">
        <f t="shared" si="52"/>
        <v/>
      </c>
      <c r="AO150" s="134"/>
      <c r="AP150" s="127"/>
      <c r="AQ150" s="207" t="str">
        <f t="shared" si="53"/>
        <v/>
      </c>
      <c r="AR150" s="127"/>
      <c r="AS150" s="112"/>
      <c r="AT150" s="112"/>
      <c r="AU150" s="112"/>
      <c r="AV150" s="112"/>
      <c r="AW150" s="112"/>
      <c r="AX150" s="112"/>
      <c r="AY150" s="112"/>
      <c r="AZ150" s="112"/>
      <c r="BA150" s="112"/>
      <c r="BB150" s="124"/>
      <c r="BC150" s="124"/>
      <c r="BD150" s="207" t="str">
        <f t="shared" si="54"/>
        <v/>
      </c>
      <c r="BE150" s="112" t="str">
        <f t="shared" si="55"/>
        <v/>
      </c>
      <c r="BF150" s="112"/>
      <c r="BG150" s="112"/>
      <c r="BH150" s="112"/>
      <c r="BI150" s="112"/>
      <c r="BJ150" s="112"/>
      <c r="BL150" s="112"/>
      <c r="BM150" s="112"/>
      <c r="BN150" s="112"/>
      <c r="BO150" s="112"/>
      <c r="BP150" s="112"/>
      <c r="BQ150" s="112"/>
    </row>
    <row r="151" spans="1:69" s="119" customFormat="1" x14ac:dyDescent="0.2">
      <c r="A151" s="124"/>
      <c r="B151" s="207" t="str">
        <f t="shared" si="42"/>
        <v/>
      </c>
      <c r="C151" s="73"/>
      <c r="D151" s="112"/>
      <c r="E151" s="112"/>
      <c r="F151" s="112"/>
      <c r="G151" s="112"/>
      <c r="H151" s="112"/>
      <c r="I151" s="112"/>
      <c r="J151" s="131"/>
      <c r="K151" s="132"/>
      <c r="L151" s="207" t="str">
        <f t="shared" si="43"/>
        <v/>
      </c>
      <c r="M151" s="112"/>
      <c r="N151" s="112"/>
      <c r="O151" s="112"/>
      <c r="P151" s="112"/>
      <c r="Q151" s="112"/>
      <c r="R151" s="112"/>
      <c r="S151" s="112"/>
      <c r="T151" s="112"/>
      <c r="U151" s="112"/>
      <c r="V151" s="207" t="str">
        <f t="shared" si="44"/>
        <v/>
      </c>
      <c r="W151" s="112"/>
      <c r="X151" s="207" t="str">
        <f t="shared" si="45"/>
        <v/>
      </c>
      <c r="Y151" s="133"/>
      <c r="Z151" s="112"/>
      <c r="AA151" s="112"/>
      <c r="AB151" s="207" t="str">
        <f t="shared" si="46"/>
        <v/>
      </c>
      <c r="AC151" s="112"/>
      <c r="AD151" s="207" t="str">
        <f t="shared" si="47"/>
        <v/>
      </c>
      <c r="AE151" s="124"/>
      <c r="AF151" s="207" t="str">
        <f t="shared" si="48"/>
        <v/>
      </c>
      <c r="AG151" s="112"/>
      <c r="AH151" s="207" t="str">
        <f t="shared" si="49"/>
        <v/>
      </c>
      <c r="AI151" s="112"/>
      <c r="AJ151" s="207" t="str">
        <f t="shared" si="50"/>
        <v/>
      </c>
      <c r="AK151" s="112"/>
      <c r="AL151" s="207" t="str">
        <f t="shared" si="51"/>
        <v/>
      </c>
      <c r="AM151" s="112"/>
      <c r="AN151" s="207" t="str">
        <f t="shared" si="52"/>
        <v/>
      </c>
      <c r="AO151" s="134"/>
      <c r="AP151" s="127"/>
      <c r="AQ151" s="207" t="str">
        <f t="shared" si="53"/>
        <v/>
      </c>
      <c r="AR151" s="127"/>
      <c r="AS151" s="112"/>
      <c r="AT151" s="112"/>
      <c r="AU151" s="112"/>
      <c r="AV151" s="112"/>
      <c r="AW151" s="112"/>
      <c r="AX151" s="112"/>
      <c r="AY151" s="112"/>
      <c r="AZ151" s="112"/>
      <c r="BA151" s="112"/>
      <c r="BB151" s="124"/>
      <c r="BC151" s="124"/>
      <c r="BD151" s="207" t="str">
        <f t="shared" si="54"/>
        <v/>
      </c>
      <c r="BE151" s="112" t="str">
        <f t="shared" si="55"/>
        <v/>
      </c>
      <c r="BF151" s="112"/>
      <c r="BG151" s="112"/>
      <c r="BH151" s="112"/>
      <c r="BI151" s="112"/>
      <c r="BJ151" s="112"/>
      <c r="BL151" s="112"/>
      <c r="BM151" s="112"/>
      <c r="BN151" s="112"/>
      <c r="BO151" s="112"/>
      <c r="BP151" s="112"/>
      <c r="BQ151" s="112"/>
    </row>
    <row r="152" spans="1:69" s="119" customFormat="1" x14ac:dyDescent="0.2">
      <c r="A152" s="124"/>
      <c r="B152" s="207" t="str">
        <f t="shared" si="42"/>
        <v/>
      </c>
      <c r="C152" s="73"/>
      <c r="D152" s="112"/>
      <c r="E152" s="112"/>
      <c r="F152" s="112"/>
      <c r="G152" s="112"/>
      <c r="H152" s="112"/>
      <c r="I152" s="112"/>
      <c r="J152" s="131"/>
      <c r="K152" s="132"/>
      <c r="L152" s="207" t="str">
        <f t="shared" si="43"/>
        <v/>
      </c>
      <c r="M152" s="112"/>
      <c r="N152" s="112"/>
      <c r="O152" s="112"/>
      <c r="P152" s="112"/>
      <c r="Q152" s="112"/>
      <c r="R152" s="112"/>
      <c r="S152" s="112"/>
      <c r="T152" s="112"/>
      <c r="U152" s="112"/>
      <c r="V152" s="207" t="str">
        <f t="shared" si="44"/>
        <v/>
      </c>
      <c r="W152" s="112"/>
      <c r="X152" s="207" t="str">
        <f t="shared" si="45"/>
        <v/>
      </c>
      <c r="Y152" s="133"/>
      <c r="Z152" s="112"/>
      <c r="AA152" s="112"/>
      <c r="AB152" s="207" t="str">
        <f t="shared" si="46"/>
        <v/>
      </c>
      <c r="AC152" s="112"/>
      <c r="AD152" s="207" t="str">
        <f t="shared" si="47"/>
        <v/>
      </c>
      <c r="AE152" s="124"/>
      <c r="AF152" s="207" t="str">
        <f t="shared" si="48"/>
        <v/>
      </c>
      <c r="AG152" s="112"/>
      <c r="AH152" s="207" t="str">
        <f t="shared" si="49"/>
        <v/>
      </c>
      <c r="AI152" s="112"/>
      <c r="AJ152" s="207" t="str">
        <f t="shared" si="50"/>
        <v/>
      </c>
      <c r="AK152" s="112"/>
      <c r="AL152" s="207" t="str">
        <f t="shared" si="51"/>
        <v/>
      </c>
      <c r="AM152" s="112"/>
      <c r="AN152" s="207" t="str">
        <f t="shared" si="52"/>
        <v/>
      </c>
      <c r="AO152" s="134"/>
      <c r="AP152" s="127"/>
      <c r="AQ152" s="207" t="str">
        <f t="shared" si="53"/>
        <v/>
      </c>
      <c r="AR152" s="127"/>
      <c r="AS152" s="112"/>
      <c r="AT152" s="112"/>
      <c r="AU152" s="112"/>
      <c r="AV152" s="112"/>
      <c r="AW152" s="112"/>
      <c r="AX152" s="112"/>
      <c r="AY152" s="112"/>
      <c r="AZ152" s="112"/>
      <c r="BA152" s="112"/>
      <c r="BB152" s="124"/>
      <c r="BC152" s="124"/>
      <c r="BD152" s="207" t="str">
        <f t="shared" si="54"/>
        <v/>
      </c>
      <c r="BE152" s="112" t="str">
        <f t="shared" si="55"/>
        <v/>
      </c>
      <c r="BF152" s="112"/>
      <c r="BG152" s="112"/>
      <c r="BH152" s="112"/>
      <c r="BI152" s="112"/>
      <c r="BJ152" s="112"/>
      <c r="BL152" s="112"/>
      <c r="BM152" s="112"/>
      <c r="BN152" s="112"/>
      <c r="BO152" s="112"/>
      <c r="BP152" s="112"/>
      <c r="BQ152" s="112"/>
    </row>
    <row r="153" spans="1:69" s="119" customFormat="1" x14ac:dyDescent="0.2">
      <c r="A153" s="124"/>
      <c r="B153" s="207" t="str">
        <f t="shared" si="42"/>
        <v/>
      </c>
      <c r="C153" s="73"/>
      <c r="D153" s="112"/>
      <c r="E153" s="112"/>
      <c r="F153" s="112"/>
      <c r="G153" s="112"/>
      <c r="H153" s="112"/>
      <c r="I153" s="112"/>
      <c r="J153" s="131"/>
      <c r="K153" s="132"/>
      <c r="L153" s="207" t="str">
        <f t="shared" si="43"/>
        <v/>
      </c>
      <c r="M153" s="112"/>
      <c r="N153" s="112"/>
      <c r="O153" s="112"/>
      <c r="P153" s="112"/>
      <c r="Q153" s="112"/>
      <c r="R153" s="112"/>
      <c r="S153" s="112"/>
      <c r="T153" s="112"/>
      <c r="U153" s="112"/>
      <c r="V153" s="207" t="str">
        <f t="shared" si="44"/>
        <v/>
      </c>
      <c r="W153" s="112"/>
      <c r="X153" s="207" t="str">
        <f t="shared" si="45"/>
        <v/>
      </c>
      <c r="Y153" s="133"/>
      <c r="Z153" s="112"/>
      <c r="AA153" s="112"/>
      <c r="AB153" s="207" t="str">
        <f t="shared" si="46"/>
        <v/>
      </c>
      <c r="AC153" s="112"/>
      <c r="AD153" s="207" t="str">
        <f t="shared" si="47"/>
        <v/>
      </c>
      <c r="AE153" s="124"/>
      <c r="AF153" s="207" t="str">
        <f t="shared" si="48"/>
        <v/>
      </c>
      <c r="AG153" s="112"/>
      <c r="AH153" s="207" t="str">
        <f t="shared" si="49"/>
        <v/>
      </c>
      <c r="AI153" s="112"/>
      <c r="AJ153" s="207" t="str">
        <f t="shared" si="50"/>
        <v/>
      </c>
      <c r="AK153" s="112"/>
      <c r="AL153" s="207" t="str">
        <f t="shared" si="51"/>
        <v/>
      </c>
      <c r="AM153" s="112"/>
      <c r="AN153" s="207" t="str">
        <f t="shared" si="52"/>
        <v/>
      </c>
      <c r="AO153" s="134"/>
      <c r="AP153" s="127"/>
      <c r="AQ153" s="207" t="str">
        <f t="shared" si="53"/>
        <v/>
      </c>
      <c r="AR153" s="127"/>
      <c r="AS153" s="112"/>
      <c r="AT153" s="112"/>
      <c r="AU153" s="112"/>
      <c r="AV153" s="112"/>
      <c r="AW153" s="112"/>
      <c r="AX153" s="112"/>
      <c r="AY153" s="112"/>
      <c r="AZ153" s="112"/>
      <c r="BA153" s="112"/>
      <c r="BB153" s="124"/>
      <c r="BC153" s="124"/>
      <c r="BD153" s="207" t="str">
        <f t="shared" si="54"/>
        <v/>
      </c>
      <c r="BE153" s="112" t="str">
        <f t="shared" si="55"/>
        <v/>
      </c>
      <c r="BF153" s="112"/>
      <c r="BG153" s="112"/>
      <c r="BH153" s="112"/>
      <c r="BI153" s="112"/>
      <c r="BJ153" s="112"/>
      <c r="BL153" s="112"/>
      <c r="BM153" s="112"/>
      <c r="BN153" s="112"/>
      <c r="BO153" s="112"/>
      <c r="BP153" s="112"/>
      <c r="BQ153" s="112"/>
    </row>
    <row r="154" spans="1:69" s="119" customFormat="1" x14ac:dyDescent="0.2">
      <c r="A154" s="124"/>
      <c r="B154" s="207" t="str">
        <f t="shared" si="42"/>
        <v/>
      </c>
      <c r="C154" s="73"/>
      <c r="D154" s="112"/>
      <c r="E154" s="112"/>
      <c r="F154" s="112"/>
      <c r="G154" s="112"/>
      <c r="H154" s="112"/>
      <c r="I154" s="112"/>
      <c r="J154" s="131"/>
      <c r="K154" s="132"/>
      <c r="L154" s="207" t="str">
        <f t="shared" si="43"/>
        <v/>
      </c>
      <c r="M154" s="112"/>
      <c r="N154" s="112"/>
      <c r="O154" s="112"/>
      <c r="P154" s="112"/>
      <c r="Q154" s="112"/>
      <c r="R154" s="112"/>
      <c r="S154" s="112"/>
      <c r="T154" s="112"/>
      <c r="U154" s="112"/>
      <c r="V154" s="207" t="str">
        <f t="shared" si="44"/>
        <v/>
      </c>
      <c r="W154" s="112"/>
      <c r="X154" s="207" t="str">
        <f t="shared" si="45"/>
        <v/>
      </c>
      <c r="Y154" s="133"/>
      <c r="Z154" s="112"/>
      <c r="AA154" s="112"/>
      <c r="AB154" s="207" t="str">
        <f t="shared" si="46"/>
        <v/>
      </c>
      <c r="AC154" s="112"/>
      <c r="AD154" s="207" t="str">
        <f t="shared" si="47"/>
        <v/>
      </c>
      <c r="AE154" s="124"/>
      <c r="AF154" s="207" t="str">
        <f t="shared" si="48"/>
        <v/>
      </c>
      <c r="AG154" s="112"/>
      <c r="AH154" s="207" t="str">
        <f t="shared" si="49"/>
        <v/>
      </c>
      <c r="AI154" s="112"/>
      <c r="AJ154" s="207" t="str">
        <f t="shared" si="50"/>
        <v/>
      </c>
      <c r="AK154" s="112"/>
      <c r="AL154" s="207" t="str">
        <f t="shared" si="51"/>
        <v/>
      </c>
      <c r="AM154" s="112"/>
      <c r="AN154" s="207" t="str">
        <f t="shared" si="52"/>
        <v/>
      </c>
      <c r="AO154" s="134"/>
      <c r="AP154" s="127"/>
      <c r="AQ154" s="207" t="str">
        <f t="shared" si="53"/>
        <v/>
      </c>
      <c r="AR154" s="127"/>
      <c r="AS154" s="112"/>
      <c r="AT154" s="112"/>
      <c r="AU154" s="112"/>
      <c r="AV154" s="112"/>
      <c r="AW154" s="112"/>
      <c r="AX154" s="112"/>
      <c r="AY154" s="112"/>
      <c r="AZ154" s="112"/>
      <c r="BA154" s="112"/>
      <c r="BB154" s="124"/>
      <c r="BC154" s="124"/>
      <c r="BD154" s="207" t="str">
        <f t="shared" si="54"/>
        <v/>
      </c>
      <c r="BE154" s="112" t="str">
        <f t="shared" si="55"/>
        <v/>
      </c>
      <c r="BF154" s="112"/>
      <c r="BG154" s="112"/>
      <c r="BH154" s="112"/>
      <c r="BI154" s="112"/>
      <c r="BJ154" s="112"/>
      <c r="BL154" s="112"/>
      <c r="BM154" s="112"/>
      <c r="BN154" s="112"/>
      <c r="BO154" s="112"/>
      <c r="BP154" s="112"/>
      <c r="BQ154" s="112"/>
    </row>
    <row r="155" spans="1:69" s="119" customFormat="1" x14ac:dyDescent="0.2">
      <c r="A155" s="124"/>
      <c r="B155" s="207" t="str">
        <f t="shared" si="42"/>
        <v/>
      </c>
      <c r="C155" s="73"/>
      <c r="D155" s="112"/>
      <c r="E155" s="112"/>
      <c r="F155" s="112"/>
      <c r="G155" s="112"/>
      <c r="H155" s="112"/>
      <c r="I155" s="112"/>
      <c r="J155" s="131"/>
      <c r="K155" s="132"/>
      <c r="L155" s="207" t="str">
        <f t="shared" si="43"/>
        <v/>
      </c>
      <c r="M155" s="112"/>
      <c r="N155" s="112"/>
      <c r="O155" s="112"/>
      <c r="P155" s="112"/>
      <c r="Q155" s="112"/>
      <c r="R155" s="112"/>
      <c r="S155" s="112"/>
      <c r="T155" s="112"/>
      <c r="U155" s="112"/>
      <c r="V155" s="207" t="str">
        <f t="shared" si="44"/>
        <v/>
      </c>
      <c r="W155" s="112"/>
      <c r="X155" s="207" t="str">
        <f t="shared" si="45"/>
        <v/>
      </c>
      <c r="Y155" s="133"/>
      <c r="Z155" s="112"/>
      <c r="AA155" s="112"/>
      <c r="AB155" s="207" t="str">
        <f t="shared" si="46"/>
        <v/>
      </c>
      <c r="AC155" s="112"/>
      <c r="AD155" s="207" t="str">
        <f t="shared" si="47"/>
        <v/>
      </c>
      <c r="AE155" s="124"/>
      <c r="AF155" s="207" t="str">
        <f t="shared" si="48"/>
        <v/>
      </c>
      <c r="AG155" s="112"/>
      <c r="AH155" s="207" t="str">
        <f t="shared" si="49"/>
        <v/>
      </c>
      <c r="AI155" s="112"/>
      <c r="AJ155" s="207" t="str">
        <f t="shared" si="50"/>
        <v/>
      </c>
      <c r="AK155" s="112"/>
      <c r="AL155" s="207" t="str">
        <f t="shared" si="51"/>
        <v/>
      </c>
      <c r="AM155" s="112"/>
      <c r="AN155" s="207" t="str">
        <f t="shared" si="52"/>
        <v/>
      </c>
      <c r="AO155" s="134"/>
      <c r="AP155" s="127"/>
      <c r="AQ155" s="207" t="str">
        <f t="shared" si="53"/>
        <v/>
      </c>
      <c r="AR155" s="127"/>
      <c r="AS155" s="112"/>
      <c r="AT155" s="112"/>
      <c r="AU155" s="112"/>
      <c r="AV155" s="112"/>
      <c r="AW155" s="112"/>
      <c r="AX155" s="112"/>
      <c r="AY155" s="112"/>
      <c r="AZ155" s="112"/>
      <c r="BA155" s="112"/>
      <c r="BB155" s="124"/>
      <c r="BC155" s="124"/>
      <c r="BD155" s="207" t="str">
        <f t="shared" si="54"/>
        <v/>
      </c>
      <c r="BE155" s="112" t="str">
        <f t="shared" si="55"/>
        <v/>
      </c>
      <c r="BF155" s="112"/>
      <c r="BG155" s="112"/>
      <c r="BH155" s="112"/>
      <c r="BI155" s="112"/>
      <c r="BJ155" s="112"/>
      <c r="BL155" s="112"/>
      <c r="BM155" s="112"/>
      <c r="BN155" s="112"/>
      <c r="BO155" s="112"/>
      <c r="BP155" s="112"/>
      <c r="BQ155" s="112"/>
    </row>
    <row r="156" spans="1:69" s="119" customFormat="1" x14ac:dyDescent="0.2">
      <c r="A156" s="124"/>
      <c r="B156" s="207" t="str">
        <f t="shared" si="42"/>
        <v/>
      </c>
      <c r="C156" s="73"/>
      <c r="D156" s="112"/>
      <c r="E156" s="112"/>
      <c r="F156" s="112"/>
      <c r="G156" s="112"/>
      <c r="H156" s="112"/>
      <c r="I156" s="112"/>
      <c r="J156" s="131"/>
      <c r="K156" s="132"/>
      <c r="L156" s="207" t="str">
        <f t="shared" si="43"/>
        <v/>
      </c>
      <c r="M156" s="112"/>
      <c r="N156" s="112"/>
      <c r="O156" s="112"/>
      <c r="P156" s="112"/>
      <c r="Q156" s="112"/>
      <c r="R156" s="112"/>
      <c r="S156" s="112"/>
      <c r="T156" s="112"/>
      <c r="U156" s="112"/>
      <c r="V156" s="207" t="str">
        <f t="shared" si="44"/>
        <v/>
      </c>
      <c r="W156" s="112"/>
      <c r="X156" s="207" t="str">
        <f t="shared" si="45"/>
        <v/>
      </c>
      <c r="Y156" s="133"/>
      <c r="Z156" s="112"/>
      <c r="AA156" s="112"/>
      <c r="AB156" s="207" t="str">
        <f t="shared" si="46"/>
        <v/>
      </c>
      <c r="AC156" s="112"/>
      <c r="AD156" s="207" t="str">
        <f t="shared" si="47"/>
        <v/>
      </c>
      <c r="AE156" s="124"/>
      <c r="AF156" s="207" t="str">
        <f t="shared" si="48"/>
        <v/>
      </c>
      <c r="AG156" s="112"/>
      <c r="AH156" s="207" t="str">
        <f t="shared" si="49"/>
        <v/>
      </c>
      <c r="AI156" s="112"/>
      <c r="AJ156" s="207" t="str">
        <f t="shared" si="50"/>
        <v/>
      </c>
      <c r="AK156" s="112"/>
      <c r="AL156" s="207" t="str">
        <f t="shared" si="51"/>
        <v/>
      </c>
      <c r="AM156" s="112"/>
      <c r="AN156" s="207" t="str">
        <f t="shared" si="52"/>
        <v/>
      </c>
      <c r="AO156" s="134"/>
      <c r="AP156" s="127"/>
      <c r="AQ156" s="207" t="str">
        <f t="shared" si="53"/>
        <v/>
      </c>
      <c r="AR156" s="127"/>
      <c r="AS156" s="112"/>
      <c r="AT156" s="112"/>
      <c r="AU156" s="112"/>
      <c r="AV156" s="112"/>
      <c r="AW156" s="112"/>
      <c r="AX156" s="112"/>
      <c r="AY156" s="112"/>
      <c r="AZ156" s="112"/>
      <c r="BA156" s="112"/>
      <c r="BB156" s="124"/>
      <c r="BC156" s="124"/>
      <c r="BD156" s="207" t="str">
        <f t="shared" si="54"/>
        <v/>
      </c>
      <c r="BE156" s="112" t="str">
        <f t="shared" si="55"/>
        <v/>
      </c>
      <c r="BF156" s="112"/>
      <c r="BG156" s="112"/>
      <c r="BH156" s="112"/>
      <c r="BI156" s="112"/>
      <c r="BJ156" s="112"/>
      <c r="BL156" s="112"/>
      <c r="BM156" s="112"/>
      <c r="BN156" s="112"/>
      <c r="BO156" s="112"/>
      <c r="BP156" s="112"/>
      <c r="BQ156" s="112"/>
    </row>
    <row r="157" spans="1:69" s="119" customFormat="1" x14ac:dyDescent="0.2">
      <c r="A157" s="124"/>
      <c r="B157" s="207" t="str">
        <f t="shared" si="42"/>
        <v/>
      </c>
      <c r="C157" s="73"/>
      <c r="D157" s="112"/>
      <c r="E157" s="112"/>
      <c r="F157" s="112"/>
      <c r="G157" s="112"/>
      <c r="H157" s="112"/>
      <c r="I157" s="112"/>
      <c r="J157" s="131"/>
      <c r="K157" s="132"/>
      <c r="L157" s="207" t="str">
        <f t="shared" si="43"/>
        <v/>
      </c>
      <c r="M157" s="112"/>
      <c r="N157" s="112"/>
      <c r="O157" s="112"/>
      <c r="P157" s="112"/>
      <c r="Q157" s="112"/>
      <c r="R157" s="112"/>
      <c r="S157" s="112"/>
      <c r="T157" s="112"/>
      <c r="U157" s="112"/>
      <c r="V157" s="207" t="str">
        <f t="shared" si="44"/>
        <v/>
      </c>
      <c r="W157" s="112"/>
      <c r="X157" s="207" t="str">
        <f t="shared" si="45"/>
        <v/>
      </c>
      <c r="Y157" s="133"/>
      <c r="Z157" s="112"/>
      <c r="AA157" s="112"/>
      <c r="AB157" s="207" t="str">
        <f t="shared" si="46"/>
        <v/>
      </c>
      <c r="AC157" s="112"/>
      <c r="AD157" s="207" t="str">
        <f t="shared" si="47"/>
        <v/>
      </c>
      <c r="AE157" s="124"/>
      <c r="AF157" s="207" t="str">
        <f t="shared" si="48"/>
        <v/>
      </c>
      <c r="AG157" s="112"/>
      <c r="AH157" s="207" t="str">
        <f t="shared" si="49"/>
        <v/>
      </c>
      <c r="AI157" s="112"/>
      <c r="AJ157" s="207" t="str">
        <f t="shared" si="50"/>
        <v/>
      </c>
      <c r="AK157" s="112"/>
      <c r="AL157" s="207" t="str">
        <f t="shared" si="51"/>
        <v/>
      </c>
      <c r="AM157" s="112"/>
      <c r="AN157" s="207" t="str">
        <f t="shared" si="52"/>
        <v/>
      </c>
      <c r="AO157" s="134"/>
      <c r="AP157" s="127"/>
      <c r="AQ157" s="207" t="str">
        <f t="shared" si="53"/>
        <v/>
      </c>
      <c r="AR157" s="127"/>
      <c r="AS157" s="112"/>
      <c r="AT157" s="112"/>
      <c r="AU157" s="112"/>
      <c r="AV157" s="112"/>
      <c r="AW157" s="112"/>
      <c r="AX157" s="112"/>
      <c r="AY157" s="112"/>
      <c r="AZ157" s="112"/>
      <c r="BA157" s="112"/>
      <c r="BB157" s="124"/>
      <c r="BC157" s="124"/>
      <c r="BD157" s="207" t="str">
        <f t="shared" si="54"/>
        <v/>
      </c>
      <c r="BE157" s="112" t="str">
        <f t="shared" si="55"/>
        <v/>
      </c>
      <c r="BF157" s="112"/>
      <c r="BG157" s="112"/>
      <c r="BH157" s="112"/>
      <c r="BI157" s="112"/>
      <c r="BJ157" s="112"/>
      <c r="BL157" s="112"/>
      <c r="BM157" s="112"/>
      <c r="BN157" s="112"/>
      <c r="BO157" s="112"/>
      <c r="BP157" s="112"/>
      <c r="BQ157" s="112"/>
    </row>
    <row r="158" spans="1:69" s="119" customFormat="1" x14ac:dyDescent="0.2">
      <c r="A158" s="124"/>
      <c r="B158" s="207" t="str">
        <f t="shared" si="42"/>
        <v/>
      </c>
      <c r="C158" s="73"/>
      <c r="D158" s="112"/>
      <c r="E158" s="112"/>
      <c r="F158" s="112"/>
      <c r="G158" s="112"/>
      <c r="H158" s="112"/>
      <c r="I158" s="112"/>
      <c r="J158" s="131"/>
      <c r="K158" s="132"/>
      <c r="L158" s="207" t="str">
        <f t="shared" si="43"/>
        <v/>
      </c>
      <c r="M158" s="112"/>
      <c r="N158" s="112"/>
      <c r="O158" s="112"/>
      <c r="P158" s="112"/>
      <c r="Q158" s="112"/>
      <c r="R158" s="112"/>
      <c r="S158" s="112"/>
      <c r="T158" s="112"/>
      <c r="U158" s="112"/>
      <c r="V158" s="207" t="str">
        <f t="shared" si="44"/>
        <v/>
      </c>
      <c r="W158" s="112"/>
      <c r="X158" s="207" t="str">
        <f t="shared" si="45"/>
        <v/>
      </c>
      <c r="Y158" s="133"/>
      <c r="Z158" s="112"/>
      <c r="AA158" s="112"/>
      <c r="AB158" s="207" t="str">
        <f t="shared" si="46"/>
        <v/>
      </c>
      <c r="AC158" s="112"/>
      <c r="AD158" s="207" t="str">
        <f t="shared" si="47"/>
        <v/>
      </c>
      <c r="AE158" s="124"/>
      <c r="AF158" s="207" t="str">
        <f t="shared" si="48"/>
        <v/>
      </c>
      <c r="AG158" s="112"/>
      <c r="AH158" s="207" t="str">
        <f t="shared" si="49"/>
        <v/>
      </c>
      <c r="AI158" s="112"/>
      <c r="AJ158" s="207" t="str">
        <f t="shared" si="50"/>
        <v/>
      </c>
      <c r="AK158" s="112"/>
      <c r="AL158" s="207" t="str">
        <f t="shared" si="51"/>
        <v/>
      </c>
      <c r="AM158" s="112"/>
      <c r="AN158" s="207" t="str">
        <f t="shared" si="52"/>
        <v/>
      </c>
      <c r="AO158" s="134"/>
      <c r="AP158" s="127"/>
      <c r="AQ158" s="207" t="str">
        <f t="shared" si="53"/>
        <v/>
      </c>
      <c r="AR158" s="127"/>
      <c r="AS158" s="112"/>
      <c r="AT158" s="112"/>
      <c r="AU158" s="112"/>
      <c r="AV158" s="112"/>
      <c r="AW158" s="112"/>
      <c r="AX158" s="112"/>
      <c r="AY158" s="112"/>
      <c r="AZ158" s="112"/>
      <c r="BA158" s="112"/>
      <c r="BB158" s="124"/>
      <c r="BC158" s="124"/>
      <c r="BD158" s="207" t="str">
        <f t="shared" si="54"/>
        <v/>
      </c>
      <c r="BE158" s="112" t="str">
        <f t="shared" si="55"/>
        <v/>
      </c>
      <c r="BF158" s="112"/>
      <c r="BG158" s="112"/>
      <c r="BH158" s="112"/>
      <c r="BI158" s="112"/>
      <c r="BJ158" s="112"/>
      <c r="BL158" s="112"/>
      <c r="BM158" s="112"/>
      <c r="BN158" s="112"/>
      <c r="BO158" s="112"/>
      <c r="BP158" s="112"/>
      <c r="BQ158" s="112"/>
    </row>
    <row r="159" spans="1:69" s="119" customFormat="1" x14ac:dyDescent="0.2">
      <c r="A159" s="124"/>
      <c r="B159" s="207" t="str">
        <f t="shared" si="42"/>
        <v/>
      </c>
      <c r="C159" s="73"/>
      <c r="D159" s="112"/>
      <c r="E159" s="112"/>
      <c r="F159" s="112"/>
      <c r="G159" s="112"/>
      <c r="H159" s="112"/>
      <c r="I159" s="112"/>
      <c r="J159" s="131"/>
      <c r="K159" s="132"/>
      <c r="L159" s="207" t="str">
        <f t="shared" si="43"/>
        <v/>
      </c>
      <c r="M159" s="112"/>
      <c r="N159" s="112"/>
      <c r="O159" s="112"/>
      <c r="P159" s="112"/>
      <c r="Q159" s="112"/>
      <c r="R159" s="112"/>
      <c r="S159" s="112"/>
      <c r="T159" s="112"/>
      <c r="U159" s="112"/>
      <c r="V159" s="207" t="str">
        <f t="shared" si="44"/>
        <v/>
      </c>
      <c r="W159" s="112"/>
      <c r="X159" s="207" t="str">
        <f t="shared" si="45"/>
        <v/>
      </c>
      <c r="Y159" s="133"/>
      <c r="Z159" s="112"/>
      <c r="AA159" s="112"/>
      <c r="AB159" s="207" t="str">
        <f t="shared" si="46"/>
        <v/>
      </c>
      <c r="AC159" s="112"/>
      <c r="AD159" s="207" t="str">
        <f t="shared" si="47"/>
        <v/>
      </c>
      <c r="AE159" s="124"/>
      <c r="AF159" s="207" t="str">
        <f t="shared" si="48"/>
        <v/>
      </c>
      <c r="AG159" s="112"/>
      <c r="AH159" s="207" t="str">
        <f t="shared" si="49"/>
        <v/>
      </c>
      <c r="AI159" s="112"/>
      <c r="AJ159" s="207" t="str">
        <f t="shared" si="50"/>
        <v/>
      </c>
      <c r="AK159" s="112"/>
      <c r="AL159" s="207" t="str">
        <f t="shared" si="51"/>
        <v/>
      </c>
      <c r="AM159" s="112"/>
      <c r="AN159" s="207" t="str">
        <f t="shared" si="52"/>
        <v/>
      </c>
      <c r="AO159" s="134"/>
      <c r="AP159" s="127"/>
      <c r="AQ159" s="207" t="str">
        <f t="shared" si="53"/>
        <v/>
      </c>
      <c r="AR159" s="127"/>
      <c r="AS159" s="112"/>
      <c r="AT159" s="112"/>
      <c r="AU159" s="112"/>
      <c r="AV159" s="112"/>
      <c r="AW159" s="112"/>
      <c r="AX159" s="112"/>
      <c r="AY159" s="112"/>
      <c r="AZ159" s="112"/>
      <c r="BA159" s="112"/>
      <c r="BB159" s="124"/>
      <c r="BC159" s="124"/>
      <c r="BD159" s="207" t="str">
        <f t="shared" si="54"/>
        <v/>
      </c>
      <c r="BE159" s="112" t="str">
        <f t="shared" si="55"/>
        <v/>
      </c>
      <c r="BF159" s="112"/>
      <c r="BG159" s="112"/>
      <c r="BH159" s="112"/>
      <c r="BI159" s="112"/>
      <c r="BJ159" s="112"/>
      <c r="BL159" s="112"/>
      <c r="BM159" s="112"/>
      <c r="BN159" s="112"/>
      <c r="BO159" s="112"/>
      <c r="BP159" s="112"/>
      <c r="BQ159" s="112"/>
    </row>
    <row r="160" spans="1:69" s="119" customFormat="1" x14ac:dyDescent="0.2">
      <c r="A160" s="124"/>
      <c r="B160" s="207" t="str">
        <f t="shared" si="42"/>
        <v/>
      </c>
      <c r="C160" s="73"/>
      <c r="D160" s="112"/>
      <c r="E160" s="112"/>
      <c r="F160" s="112"/>
      <c r="G160" s="112"/>
      <c r="H160" s="112"/>
      <c r="I160" s="112"/>
      <c r="J160" s="131"/>
      <c r="K160" s="132"/>
      <c r="L160" s="207" t="str">
        <f t="shared" si="43"/>
        <v/>
      </c>
      <c r="M160" s="112"/>
      <c r="N160" s="112"/>
      <c r="O160" s="112"/>
      <c r="P160" s="112"/>
      <c r="Q160" s="112"/>
      <c r="R160" s="112"/>
      <c r="S160" s="112"/>
      <c r="T160" s="112"/>
      <c r="U160" s="112"/>
      <c r="V160" s="207" t="str">
        <f t="shared" si="44"/>
        <v/>
      </c>
      <c r="W160" s="112"/>
      <c r="X160" s="207" t="str">
        <f t="shared" si="45"/>
        <v/>
      </c>
      <c r="Y160" s="133"/>
      <c r="Z160" s="112"/>
      <c r="AA160" s="112"/>
      <c r="AB160" s="207" t="str">
        <f t="shared" si="46"/>
        <v/>
      </c>
      <c r="AC160" s="112"/>
      <c r="AD160" s="207" t="str">
        <f t="shared" si="47"/>
        <v/>
      </c>
      <c r="AE160" s="124"/>
      <c r="AF160" s="207" t="str">
        <f t="shared" si="48"/>
        <v/>
      </c>
      <c r="AG160" s="112"/>
      <c r="AH160" s="207" t="str">
        <f t="shared" si="49"/>
        <v/>
      </c>
      <c r="AI160" s="112"/>
      <c r="AJ160" s="207" t="str">
        <f t="shared" si="50"/>
        <v/>
      </c>
      <c r="AK160" s="112"/>
      <c r="AL160" s="207" t="str">
        <f t="shared" si="51"/>
        <v/>
      </c>
      <c r="AM160" s="112"/>
      <c r="AN160" s="207" t="str">
        <f t="shared" si="52"/>
        <v/>
      </c>
      <c r="AO160" s="134"/>
      <c r="AP160" s="127"/>
      <c r="AQ160" s="207" t="str">
        <f t="shared" si="53"/>
        <v/>
      </c>
      <c r="AR160" s="127"/>
      <c r="AS160" s="112"/>
      <c r="AT160" s="112"/>
      <c r="AU160" s="112"/>
      <c r="AV160" s="112"/>
      <c r="AW160" s="112"/>
      <c r="AX160" s="112"/>
      <c r="AY160" s="112"/>
      <c r="AZ160" s="112"/>
      <c r="BA160" s="112"/>
      <c r="BB160" s="124"/>
      <c r="BC160" s="124"/>
      <c r="BD160" s="207" t="str">
        <f t="shared" si="54"/>
        <v/>
      </c>
      <c r="BE160" s="112" t="str">
        <f t="shared" si="55"/>
        <v/>
      </c>
      <c r="BF160" s="112"/>
      <c r="BG160" s="112"/>
      <c r="BH160" s="112"/>
      <c r="BI160" s="112"/>
      <c r="BJ160" s="112"/>
      <c r="BL160" s="112"/>
      <c r="BM160" s="112"/>
      <c r="BN160" s="112"/>
      <c r="BO160" s="112"/>
      <c r="BP160" s="112"/>
      <c r="BQ160" s="112"/>
    </row>
    <row r="161" spans="1:69" s="119" customFormat="1" x14ac:dyDescent="0.2">
      <c r="A161" s="124"/>
      <c r="B161" s="207" t="str">
        <f t="shared" si="42"/>
        <v/>
      </c>
      <c r="C161" s="73"/>
      <c r="D161" s="112"/>
      <c r="E161" s="112"/>
      <c r="F161" s="112"/>
      <c r="G161" s="112"/>
      <c r="H161" s="112"/>
      <c r="I161" s="112"/>
      <c r="J161" s="131"/>
      <c r="K161" s="132"/>
      <c r="L161" s="207" t="str">
        <f t="shared" si="43"/>
        <v/>
      </c>
      <c r="M161" s="112"/>
      <c r="N161" s="112"/>
      <c r="O161" s="112"/>
      <c r="P161" s="112"/>
      <c r="Q161" s="112"/>
      <c r="R161" s="112"/>
      <c r="S161" s="112"/>
      <c r="T161" s="112"/>
      <c r="U161" s="112"/>
      <c r="V161" s="207" t="str">
        <f t="shared" si="44"/>
        <v/>
      </c>
      <c r="W161" s="112"/>
      <c r="X161" s="207" t="str">
        <f t="shared" si="45"/>
        <v/>
      </c>
      <c r="Y161" s="133"/>
      <c r="Z161" s="112"/>
      <c r="AA161" s="112"/>
      <c r="AB161" s="207" t="str">
        <f t="shared" si="46"/>
        <v/>
      </c>
      <c r="AC161" s="112"/>
      <c r="AD161" s="207" t="str">
        <f t="shared" si="47"/>
        <v/>
      </c>
      <c r="AE161" s="124"/>
      <c r="AF161" s="207" t="str">
        <f t="shared" si="48"/>
        <v/>
      </c>
      <c r="AG161" s="112"/>
      <c r="AH161" s="207" t="str">
        <f t="shared" si="49"/>
        <v/>
      </c>
      <c r="AI161" s="112"/>
      <c r="AJ161" s="207" t="str">
        <f t="shared" si="50"/>
        <v/>
      </c>
      <c r="AK161" s="112"/>
      <c r="AL161" s="207" t="str">
        <f t="shared" si="51"/>
        <v/>
      </c>
      <c r="AM161" s="112"/>
      <c r="AN161" s="207" t="str">
        <f t="shared" si="52"/>
        <v/>
      </c>
      <c r="AO161" s="134"/>
      <c r="AP161" s="127"/>
      <c r="AQ161" s="207" t="str">
        <f t="shared" si="53"/>
        <v/>
      </c>
      <c r="AR161" s="127"/>
      <c r="AS161" s="112"/>
      <c r="AT161" s="112"/>
      <c r="AU161" s="112"/>
      <c r="AV161" s="112"/>
      <c r="AW161" s="112"/>
      <c r="AX161" s="112"/>
      <c r="AY161" s="112"/>
      <c r="AZ161" s="112"/>
      <c r="BA161" s="112"/>
      <c r="BB161" s="124"/>
      <c r="BC161" s="124"/>
      <c r="BD161" s="207" t="str">
        <f t="shared" si="54"/>
        <v/>
      </c>
      <c r="BE161" s="112" t="str">
        <f t="shared" si="55"/>
        <v/>
      </c>
      <c r="BF161" s="112"/>
      <c r="BG161" s="112"/>
      <c r="BH161" s="112"/>
      <c r="BI161" s="112"/>
      <c r="BJ161" s="112"/>
      <c r="BL161" s="112"/>
      <c r="BM161" s="112"/>
      <c r="BN161" s="112"/>
      <c r="BO161" s="112"/>
      <c r="BP161" s="112"/>
      <c r="BQ161" s="112"/>
    </row>
    <row r="162" spans="1:69" s="119" customFormat="1" x14ac:dyDescent="0.2">
      <c r="A162" s="124"/>
      <c r="B162" s="207" t="str">
        <f t="shared" si="42"/>
        <v/>
      </c>
      <c r="C162" s="73"/>
      <c r="D162" s="112"/>
      <c r="E162" s="112"/>
      <c r="F162" s="112"/>
      <c r="G162" s="112"/>
      <c r="H162" s="112"/>
      <c r="I162" s="112"/>
      <c r="J162" s="131"/>
      <c r="K162" s="132"/>
      <c r="L162" s="207" t="str">
        <f t="shared" si="43"/>
        <v/>
      </c>
      <c r="M162" s="112"/>
      <c r="N162" s="112"/>
      <c r="O162" s="112"/>
      <c r="P162" s="112"/>
      <c r="Q162" s="112"/>
      <c r="R162" s="112"/>
      <c r="S162" s="112"/>
      <c r="T162" s="112"/>
      <c r="U162" s="112"/>
      <c r="V162" s="207" t="str">
        <f t="shared" si="44"/>
        <v/>
      </c>
      <c r="W162" s="112"/>
      <c r="X162" s="207" t="str">
        <f t="shared" si="45"/>
        <v/>
      </c>
      <c r="Y162" s="133"/>
      <c r="Z162" s="112"/>
      <c r="AA162" s="112"/>
      <c r="AB162" s="207" t="str">
        <f t="shared" si="46"/>
        <v/>
      </c>
      <c r="AC162" s="112"/>
      <c r="AD162" s="207" t="str">
        <f t="shared" si="47"/>
        <v/>
      </c>
      <c r="AE162" s="124"/>
      <c r="AF162" s="207" t="str">
        <f t="shared" si="48"/>
        <v/>
      </c>
      <c r="AG162" s="112"/>
      <c r="AH162" s="207" t="str">
        <f t="shared" si="49"/>
        <v/>
      </c>
      <c r="AI162" s="112"/>
      <c r="AJ162" s="207" t="str">
        <f t="shared" si="50"/>
        <v/>
      </c>
      <c r="AK162" s="112"/>
      <c r="AL162" s="207" t="str">
        <f t="shared" si="51"/>
        <v/>
      </c>
      <c r="AM162" s="112"/>
      <c r="AN162" s="207" t="str">
        <f t="shared" si="52"/>
        <v/>
      </c>
      <c r="AO162" s="134"/>
      <c r="AP162" s="127"/>
      <c r="AQ162" s="207" t="str">
        <f t="shared" si="53"/>
        <v/>
      </c>
      <c r="AR162" s="127"/>
      <c r="AS162" s="112"/>
      <c r="AT162" s="112"/>
      <c r="AU162" s="112"/>
      <c r="AV162" s="112"/>
      <c r="AW162" s="112"/>
      <c r="AX162" s="112"/>
      <c r="AY162" s="112"/>
      <c r="AZ162" s="112"/>
      <c r="BA162" s="112"/>
      <c r="BB162" s="124"/>
      <c r="BC162" s="124"/>
      <c r="BD162" s="207" t="str">
        <f t="shared" si="54"/>
        <v/>
      </c>
      <c r="BE162" s="112" t="str">
        <f t="shared" si="55"/>
        <v/>
      </c>
      <c r="BF162" s="112"/>
      <c r="BG162" s="112"/>
      <c r="BH162" s="112"/>
      <c r="BI162" s="112"/>
      <c r="BJ162" s="112"/>
      <c r="BL162" s="112"/>
      <c r="BM162" s="112"/>
      <c r="BN162" s="112"/>
      <c r="BO162" s="112"/>
      <c r="BP162" s="112"/>
      <c r="BQ162" s="112"/>
    </row>
    <row r="163" spans="1:69" s="119" customFormat="1" x14ac:dyDescent="0.2">
      <c r="A163" s="124"/>
      <c r="B163" s="207" t="str">
        <f t="shared" si="42"/>
        <v/>
      </c>
      <c r="C163" s="73"/>
      <c r="D163" s="112"/>
      <c r="E163" s="112"/>
      <c r="F163" s="112"/>
      <c r="G163" s="112"/>
      <c r="H163" s="112"/>
      <c r="I163" s="112"/>
      <c r="J163" s="131"/>
      <c r="K163" s="132"/>
      <c r="L163" s="207" t="str">
        <f t="shared" si="43"/>
        <v/>
      </c>
      <c r="M163" s="112"/>
      <c r="N163" s="112"/>
      <c r="O163" s="112"/>
      <c r="P163" s="112"/>
      <c r="Q163" s="112"/>
      <c r="R163" s="112"/>
      <c r="S163" s="112"/>
      <c r="T163" s="112"/>
      <c r="U163" s="112"/>
      <c r="V163" s="207" t="str">
        <f t="shared" si="44"/>
        <v/>
      </c>
      <c r="W163" s="112"/>
      <c r="X163" s="207" t="str">
        <f t="shared" si="45"/>
        <v/>
      </c>
      <c r="Y163" s="133"/>
      <c r="Z163" s="112"/>
      <c r="AA163" s="112"/>
      <c r="AB163" s="207" t="str">
        <f t="shared" si="46"/>
        <v/>
      </c>
      <c r="AC163" s="112"/>
      <c r="AD163" s="207" t="str">
        <f t="shared" si="47"/>
        <v/>
      </c>
      <c r="AE163" s="124"/>
      <c r="AF163" s="207" t="str">
        <f t="shared" si="48"/>
        <v/>
      </c>
      <c r="AG163" s="112"/>
      <c r="AH163" s="207" t="str">
        <f t="shared" si="49"/>
        <v/>
      </c>
      <c r="AI163" s="112"/>
      <c r="AJ163" s="207" t="str">
        <f t="shared" si="50"/>
        <v/>
      </c>
      <c r="AK163" s="112"/>
      <c r="AL163" s="207" t="str">
        <f t="shared" si="51"/>
        <v/>
      </c>
      <c r="AM163" s="112"/>
      <c r="AN163" s="207" t="str">
        <f t="shared" si="52"/>
        <v/>
      </c>
      <c r="AO163" s="134"/>
      <c r="AP163" s="127"/>
      <c r="AQ163" s="207" t="str">
        <f t="shared" si="53"/>
        <v/>
      </c>
      <c r="AR163" s="127"/>
      <c r="AS163" s="112"/>
      <c r="AT163" s="112"/>
      <c r="AU163" s="112"/>
      <c r="AV163" s="112"/>
      <c r="AW163" s="112"/>
      <c r="AX163" s="112"/>
      <c r="AY163" s="112"/>
      <c r="AZ163" s="112"/>
      <c r="BA163" s="112"/>
      <c r="BB163" s="124"/>
      <c r="BC163" s="124"/>
      <c r="BD163" s="207" t="str">
        <f t="shared" si="54"/>
        <v/>
      </c>
      <c r="BE163" s="112" t="str">
        <f t="shared" si="55"/>
        <v/>
      </c>
      <c r="BF163" s="112"/>
      <c r="BG163" s="112"/>
      <c r="BH163" s="112"/>
      <c r="BI163" s="112"/>
      <c r="BJ163" s="112"/>
      <c r="BL163" s="112"/>
      <c r="BM163" s="112"/>
      <c r="BN163" s="112"/>
      <c r="BO163" s="112"/>
      <c r="BP163" s="112"/>
      <c r="BQ163" s="112"/>
    </row>
    <row r="164" spans="1:69" s="119" customFormat="1" x14ac:dyDescent="0.2">
      <c r="A164" s="124"/>
      <c r="B164" s="207" t="str">
        <f t="shared" si="42"/>
        <v/>
      </c>
      <c r="C164" s="73"/>
      <c r="D164" s="112"/>
      <c r="E164" s="112"/>
      <c r="F164" s="112"/>
      <c r="G164" s="112"/>
      <c r="H164" s="112"/>
      <c r="I164" s="112"/>
      <c r="J164" s="131"/>
      <c r="K164" s="132"/>
      <c r="L164" s="207" t="str">
        <f t="shared" si="43"/>
        <v/>
      </c>
      <c r="M164" s="112"/>
      <c r="N164" s="112"/>
      <c r="O164" s="112"/>
      <c r="P164" s="112"/>
      <c r="Q164" s="112"/>
      <c r="R164" s="112"/>
      <c r="S164" s="112"/>
      <c r="T164" s="112"/>
      <c r="U164" s="112"/>
      <c r="V164" s="207" t="str">
        <f t="shared" si="44"/>
        <v/>
      </c>
      <c r="W164" s="112"/>
      <c r="X164" s="207" t="str">
        <f t="shared" si="45"/>
        <v/>
      </c>
      <c r="Y164" s="133"/>
      <c r="Z164" s="112"/>
      <c r="AA164" s="112"/>
      <c r="AB164" s="207" t="str">
        <f t="shared" si="46"/>
        <v/>
      </c>
      <c r="AC164" s="112"/>
      <c r="AD164" s="207" t="str">
        <f t="shared" si="47"/>
        <v/>
      </c>
      <c r="AE164" s="124"/>
      <c r="AF164" s="207" t="str">
        <f t="shared" si="48"/>
        <v/>
      </c>
      <c r="AG164" s="112"/>
      <c r="AH164" s="207" t="str">
        <f t="shared" si="49"/>
        <v/>
      </c>
      <c r="AI164" s="112"/>
      <c r="AJ164" s="207" t="str">
        <f t="shared" si="50"/>
        <v/>
      </c>
      <c r="AK164" s="112"/>
      <c r="AL164" s="207" t="str">
        <f t="shared" si="51"/>
        <v/>
      </c>
      <c r="AM164" s="112"/>
      <c r="AN164" s="207" t="str">
        <f t="shared" si="52"/>
        <v/>
      </c>
      <c r="AO164" s="134"/>
      <c r="AP164" s="127"/>
      <c r="AQ164" s="207" t="str">
        <f t="shared" si="53"/>
        <v/>
      </c>
      <c r="AR164" s="127"/>
      <c r="AS164" s="112"/>
      <c r="AT164" s="112"/>
      <c r="AU164" s="112"/>
      <c r="AV164" s="112"/>
      <c r="AW164" s="112"/>
      <c r="AX164" s="112"/>
      <c r="AY164" s="112"/>
      <c r="AZ164" s="112"/>
      <c r="BA164" s="112"/>
      <c r="BB164" s="124"/>
      <c r="BC164" s="124"/>
      <c r="BD164" s="207" t="str">
        <f t="shared" si="54"/>
        <v/>
      </c>
      <c r="BE164" s="112" t="str">
        <f t="shared" si="55"/>
        <v/>
      </c>
      <c r="BF164" s="112"/>
      <c r="BG164" s="112"/>
      <c r="BH164" s="112"/>
      <c r="BI164" s="112"/>
      <c r="BJ164" s="112"/>
      <c r="BL164" s="112"/>
      <c r="BM164" s="112"/>
      <c r="BN164" s="112"/>
      <c r="BO164" s="112"/>
      <c r="BP164" s="112"/>
      <c r="BQ164" s="112"/>
    </row>
    <row r="165" spans="1:69" s="119" customFormat="1" x14ac:dyDescent="0.2">
      <c r="A165" s="124"/>
      <c r="B165" s="207" t="str">
        <f t="shared" si="42"/>
        <v/>
      </c>
      <c r="C165" s="73"/>
      <c r="D165" s="112"/>
      <c r="E165" s="112"/>
      <c r="F165" s="112"/>
      <c r="G165" s="112"/>
      <c r="H165" s="112"/>
      <c r="I165" s="112"/>
      <c r="J165" s="131"/>
      <c r="K165" s="132"/>
      <c r="L165" s="207" t="str">
        <f t="shared" si="43"/>
        <v/>
      </c>
      <c r="M165" s="112"/>
      <c r="N165" s="112"/>
      <c r="O165" s="112"/>
      <c r="P165" s="112"/>
      <c r="Q165" s="112"/>
      <c r="R165" s="112"/>
      <c r="S165" s="112"/>
      <c r="T165" s="112"/>
      <c r="U165" s="112"/>
      <c r="V165" s="207" t="str">
        <f t="shared" si="44"/>
        <v/>
      </c>
      <c r="W165" s="112"/>
      <c r="X165" s="207" t="str">
        <f t="shared" si="45"/>
        <v/>
      </c>
      <c r="Y165" s="133"/>
      <c r="Z165" s="112"/>
      <c r="AA165" s="112"/>
      <c r="AB165" s="207" t="str">
        <f t="shared" si="46"/>
        <v/>
      </c>
      <c r="AC165" s="112"/>
      <c r="AD165" s="207" t="str">
        <f t="shared" si="47"/>
        <v/>
      </c>
      <c r="AE165" s="124"/>
      <c r="AF165" s="207" t="str">
        <f t="shared" si="48"/>
        <v/>
      </c>
      <c r="AG165" s="112"/>
      <c r="AH165" s="207" t="str">
        <f t="shared" si="49"/>
        <v/>
      </c>
      <c r="AI165" s="112"/>
      <c r="AJ165" s="207" t="str">
        <f t="shared" si="50"/>
        <v/>
      </c>
      <c r="AK165" s="112"/>
      <c r="AL165" s="207" t="str">
        <f t="shared" si="51"/>
        <v/>
      </c>
      <c r="AM165" s="112"/>
      <c r="AN165" s="207" t="str">
        <f t="shared" si="52"/>
        <v/>
      </c>
      <c r="AO165" s="134"/>
      <c r="AP165" s="127"/>
      <c r="AQ165" s="207" t="str">
        <f t="shared" si="53"/>
        <v/>
      </c>
      <c r="AR165" s="127"/>
      <c r="AS165" s="112"/>
      <c r="AT165" s="112"/>
      <c r="AU165" s="112"/>
      <c r="AV165" s="112"/>
      <c r="AW165" s="112"/>
      <c r="AX165" s="112"/>
      <c r="AY165" s="112"/>
      <c r="AZ165" s="112"/>
      <c r="BA165" s="112"/>
      <c r="BB165" s="124"/>
      <c r="BC165" s="124"/>
      <c r="BD165" s="207" t="str">
        <f t="shared" si="54"/>
        <v/>
      </c>
      <c r="BE165" s="112" t="str">
        <f t="shared" si="55"/>
        <v/>
      </c>
      <c r="BF165" s="112"/>
      <c r="BG165" s="112"/>
      <c r="BH165" s="112"/>
      <c r="BI165" s="112"/>
      <c r="BJ165" s="112"/>
      <c r="BL165" s="112"/>
      <c r="BM165" s="112"/>
      <c r="BN165" s="112"/>
      <c r="BO165" s="112"/>
      <c r="BP165" s="112"/>
      <c r="BQ165" s="112"/>
    </row>
    <row r="166" spans="1:69" s="119" customFormat="1" x14ac:dyDescent="0.2">
      <c r="A166" s="124"/>
      <c r="B166" s="207" t="str">
        <f t="shared" si="42"/>
        <v/>
      </c>
      <c r="C166" s="73"/>
      <c r="D166" s="112"/>
      <c r="E166" s="112"/>
      <c r="F166" s="112"/>
      <c r="G166" s="112"/>
      <c r="H166" s="112"/>
      <c r="I166" s="112"/>
      <c r="J166" s="131"/>
      <c r="K166" s="132"/>
      <c r="L166" s="207" t="str">
        <f t="shared" si="43"/>
        <v/>
      </c>
      <c r="M166" s="112"/>
      <c r="N166" s="112"/>
      <c r="O166" s="112"/>
      <c r="P166" s="112"/>
      <c r="Q166" s="112"/>
      <c r="R166" s="112"/>
      <c r="S166" s="112"/>
      <c r="T166" s="112"/>
      <c r="U166" s="112"/>
      <c r="V166" s="207" t="str">
        <f t="shared" si="44"/>
        <v/>
      </c>
      <c r="W166" s="112"/>
      <c r="X166" s="207" t="str">
        <f t="shared" si="45"/>
        <v/>
      </c>
      <c r="Y166" s="133"/>
      <c r="Z166" s="112"/>
      <c r="AA166" s="112"/>
      <c r="AB166" s="207" t="str">
        <f t="shared" si="46"/>
        <v/>
      </c>
      <c r="AC166" s="112"/>
      <c r="AD166" s="207" t="str">
        <f t="shared" si="47"/>
        <v/>
      </c>
      <c r="AE166" s="124"/>
      <c r="AF166" s="207" t="str">
        <f t="shared" si="48"/>
        <v/>
      </c>
      <c r="AG166" s="112"/>
      <c r="AH166" s="207" t="str">
        <f t="shared" si="49"/>
        <v/>
      </c>
      <c r="AI166" s="112"/>
      <c r="AJ166" s="207" t="str">
        <f t="shared" si="50"/>
        <v/>
      </c>
      <c r="AK166" s="112"/>
      <c r="AL166" s="207" t="str">
        <f t="shared" si="51"/>
        <v/>
      </c>
      <c r="AM166" s="112"/>
      <c r="AN166" s="207" t="str">
        <f t="shared" si="52"/>
        <v/>
      </c>
      <c r="AO166" s="134"/>
      <c r="AP166" s="127"/>
      <c r="AQ166" s="207" t="str">
        <f t="shared" si="53"/>
        <v/>
      </c>
      <c r="AR166" s="127"/>
      <c r="AS166" s="112"/>
      <c r="AT166" s="112"/>
      <c r="AU166" s="112"/>
      <c r="AV166" s="112"/>
      <c r="AW166" s="112"/>
      <c r="AX166" s="112"/>
      <c r="AY166" s="112"/>
      <c r="AZ166" s="112"/>
      <c r="BA166" s="112"/>
      <c r="BB166" s="124"/>
      <c r="BC166" s="124"/>
      <c r="BD166" s="207" t="str">
        <f t="shared" si="54"/>
        <v/>
      </c>
      <c r="BE166" s="112" t="str">
        <f t="shared" si="55"/>
        <v/>
      </c>
      <c r="BF166" s="112"/>
      <c r="BG166" s="112"/>
      <c r="BH166" s="112"/>
      <c r="BI166" s="112"/>
      <c r="BJ166" s="112"/>
      <c r="BL166" s="112"/>
      <c r="BM166" s="112"/>
      <c r="BN166" s="112"/>
      <c r="BO166" s="112"/>
      <c r="BP166" s="112"/>
      <c r="BQ166" s="112"/>
    </row>
    <row r="167" spans="1:69" s="119" customFormat="1" x14ac:dyDescent="0.2">
      <c r="A167" s="124"/>
      <c r="B167" s="207" t="str">
        <f t="shared" si="42"/>
        <v/>
      </c>
      <c r="C167" s="73"/>
      <c r="D167" s="112"/>
      <c r="E167" s="112"/>
      <c r="F167" s="112"/>
      <c r="G167" s="112"/>
      <c r="H167" s="112"/>
      <c r="I167" s="112"/>
      <c r="J167" s="131"/>
      <c r="K167" s="132"/>
      <c r="L167" s="207" t="str">
        <f t="shared" si="43"/>
        <v/>
      </c>
      <c r="M167" s="112"/>
      <c r="N167" s="112"/>
      <c r="O167" s="112"/>
      <c r="P167" s="112"/>
      <c r="Q167" s="112"/>
      <c r="R167" s="112"/>
      <c r="S167" s="112"/>
      <c r="T167" s="112"/>
      <c r="U167" s="112"/>
      <c r="V167" s="207" t="str">
        <f t="shared" si="44"/>
        <v/>
      </c>
      <c r="W167" s="112"/>
      <c r="X167" s="207" t="str">
        <f t="shared" si="45"/>
        <v/>
      </c>
      <c r="Y167" s="133"/>
      <c r="Z167" s="112"/>
      <c r="AA167" s="112"/>
      <c r="AB167" s="207" t="str">
        <f t="shared" si="46"/>
        <v/>
      </c>
      <c r="AC167" s="112"/>
      <c r="AD167" s="207" t="str">
        <f t="shared" si="47"/>
        <v/>
      </c>
      <c r="AE167" s="124"/>
      <c r="AF167" s="207" t="str">
        <f t="shared" si="48"/>
        <v/>
      </c>
      <c r="AG167" s="112"/>
      <c r="AH167" s="207" t="str">
        <f t="shared" si="49"/>
        <v/>
      </c>
      <c r="AI167" s="112"/>
      <c r="AJ167" s="207" t="str">
        <f t="shared" si="50"/>
        <v/>
      </c>
      <c r="AK167" s="112"/>
      <c r="AL167" s="207" t="str">
        <f t="shared" si="51"/>
        <v/>
      </c>
      <c r="AM167" s="112"/>
      <c r="AN167" s="207" t="str">
        <f t="shared" si="52"/>
        <v/>
      </c>
      <c r="AO167" s="134"/>
      <c r="AP167" s="127"/>
      <c r="AQ167" s="207" t="str">
        <f t="shared" si="53"/>
        <v/>
      </c>
      <c r="AR167" s="127"/>
      <c r="AS167" s="112"/>
      <c r="AT167" s="112"/>
      <c r="AU167" s="112"/>
      <c r="AV167" s="112"/>
      <c r="AW167" s="112"/>
      <c r="AX167" s="112"/>
      <c r="AY167" s="112"/>
      <c r="AZ167" s="112"/>
      <c r="BA167" s="112"/>
      <c r="BB167" s="124"/>
      <c r="BC167" s="124"/>
      <c r="BD167" s="207" t="str">
        <f t="shared" si="54"/>
        <v/>
      </c>
      <c r="BE167" s="112" t="str">
        <f t="shared" si="55"/>
        <v/>
      </c>
      <c r="BF167" s="112"/>
      <c r="BG167" s="112"/>
      <c r="BH167" s="112"/>
      <c r="BI167" s="112"/>
      <c r="BJ167" s="112"/>
      <c r="BL167" s="112"/>
      <c r="BM167" s="112"/>
      <c r="BN167" s="112"/>
      <c r="BO167" s="112"/>
      <c r="BP167" s="112"/>
      <c r="BQ167" s="112"/>
    </row>
    <row r="168" spans="1:69" s="119" customFormat="1" x14ac:dyDescent="0.2">
      <c r="A168" s="124"/>
      <c r="B168" s="207" t="str">
        <f t="shared" si="42"/>
        <v/>
      </c>
      <c r="C168" s="73"/>
      <c r="D168" s="112"/>
      <c r="E168" s="112"/>
      <c r="F168" s="112"/>
      <c r="G168" s="112"/>
      <c r="H168" s="112"/>
      <c r="I168" s="112"/>
      <c r="J168" s="131"/>
      <c r="K168" s="132"/>
      <c r="L168" s="207" t="str">
        <f t="shared" si="43"/>
        <v/>
      </c>
      <c r="M168" s="112"/>
      <c r="N168" s="112"/>
      <c r="O168" s="112"/>
      <c r="P168" s="112"/>
      <c r="Q168" s="112"/>
      <c r="R168" s="112"/>
      <c r="S168" s="112"/>
      <c r="T168" s="112"/>
      <c r="U168" s="112"/>
      <c r="V168" s="207" t="str">
        <f t="shared" si="44"/>
        <v/>
      </c>
      <c r="W168" s="112"/>
      <c r="X168" s="207" t="str">
        <f t="shared" si="45"/>
        <v/>
      </c>
      <c r="Y168" s="133"/>
      <c r="Z168" s="112"/>
      <c r="AA168" s="112"/>
      <c r="AB168" s="207" t="str">
        <f t="shared" si="46"/>
        <v/>
      </c>
      <c r="AC168" s="112"/>
      <c r="AD168" s="207" t="str">
        <f t="shared" si="47"/>
        <v/>
      </c>
      <c r="AE168" s="124"/>
      <c r="AF168" s="207" t="str">
        <f t="shared" si="48"/>
        <v/>
      </c>
      <c r="AG168" s="112"/>
      <c r="AH168" s="207" t="str">
        <f t="shared" si="49"/>
        <v/>
      </c>
      <c r="AI168" s="112"/>
      <c r="AJ168" s="207" t="str">
        <f t="shared" si="50"/>
        <v/>
      </c>
      <c r="AK168" s="112"/>
      <c r="AL168" s="207" t="str">
        <f t="shared" si="51"/>
        <v/>
      </c>
      <c r="AM168" s="112"/>
      <c r="AN168" s="207" t="str">
        <f t="shared" si="52"/>
        <v/>
      </c>
      <c r="AO168" s="134"/>
      <c r="AP168" s="127"/>
      <c r="AQ168" s="207" t="str">
        <f t="shared" si="53"/>
        <v/>
      </c>
      <c r="AR168" s="127"/>
      <c r="AS168" s="112"/>
      <c r="AT168" s="112"/>
      <c r="AU168" s="112"/>
      <c r="AV168" s="112"/>
      <c r="AW168" s="112"/>
      <c r="AX168" s="112"/>
      <c r="AY168" s="112"/>
      <c r="AZ168" s="112"/>
      <c r="BA168" s="112"/>
      <c r="BB168" s="124"/>
      <c r="BC168" s="124"/>
      <c r="BD168" s="207" t="str">
        <f t="shared" si="54"/>
        <v/>
      </c>
      <c r="BE168" s="112" t="str">
        <f t="shared" si="55"/>
        <v/>
      </c>
      <c r="BF168" s="112"/>
      <c r="BG168" s="112"/>
      <c r="BH168" s="112"/>
      <c r="BI168" s="112"/>
      <c r="BJ168" s="112"/>
      <c r="BL168" s="112"/>
      <c r="BM168" s="112"/>
      <c r="BN168" s="112"/>
      <c r="BO168" s="112"/>
      <c r="BP168" s="112"/>
      <c r="BQ168" s="112"/>
    </row>
    <row r="169" spans="1:69" s="119" customFormat="1" x14ac:dyDescent="0.2">
      <c r="A169" s="124"/>
      <c r="B169" s="207" t="str">
        <f t="shared" si="42"/>
        <v/>
      </c>
      <c r="C169" s="73"/>
      <c r="D169" s="112"/>
      <c r="E169" s="112"/>
      <c r="F169" s="112"/>
      <c r="G169" s="112"/>
      <c r="H169" s="112"/>
      <c r="I169" s="112"/>
      <c r="J169" s="131"/>
      <c r="K169" s="132"/>
      <c r="L169" s="207" t="str">
        <f t="shared" si="43"/>
        <v/>
      </c>
      <c r="M169" s="112"/>
      <c r="N169" s="112"/>
      <c r="O169" s="112"/>
      <c r="P169" s="112"/>
      <c r="Q169" s="112"/>
      <c r="R169" s="112"/>
      <c r="S169" s="112"/>
      <c r="T169" s="112"/>
      <c r="U169" s="112"/>
      <c r="V169" s="207" t="str">
        <f t="shared" si="44"/>
        <v/>
      </c>
      <c r="W169" s="112"/>
      <c r="X169" s="207" t="str">
        <f t="shared" si="45"/>
        <v/>
      </c>
      <c r="Y169" s="133"/>
      <c r="Z169" s="112"/>
      <c r="AA169" s="112"/>
      <c r="AB169" s="207" t="str">
        <f t="shared" si="46"/>
        <v/>
      </c>
      <c r="AC169" s="112"/>
      <c r="AD169" s="207" t="str">
        <f t="shared" si="47"/>
        <v/>
      </c>
      <c r="AE169" s="124"/>
      <c r="AF169" s="207" t="str">
        <f t="shared" si="48"/>
        <v/>
      </c>
      <c r="AG169" s="112"/>
      <c r="AH169" s="207" t="str">
        <f t="shared" si="49"/>
        <v/>
      </c>
      <c r="AI169" s="112"/>
      <c r="AJ169" s="207" t="str">
        <f t="shared" si="50"/>
        <v/>
      </c>
      <c r="AK169" s="112"/>
      <c r="AL169" s="207" t="str">
        <f t="shared" si="51"/>
        <v/>
      </c>
      <c r="AM169" s="112"/>
      <c r="AN169" s="207" t="str">
        <f t="shared" si="52"/>
        <v/>
      </c>
      <c r="AO169" s="134"/>
      <c r="AP169" s="127"/>
      <c r="AQ169" s="207" t="str">
        <f t="shared" si="53"/>
        <v/>
      </c>
      <c r="AR169" s="127"/>
      <c r="AS169" s="112"/>
      <c r="AT169" s="112"/>
      <c r="AU169" s="112"/>
      <c r="AV169" s="112"/>
      <c r="AW169" s="112"/>
      <c r="AX169" s="112"/>
      <c r="AY169" s="112"/>
      <c r="AZ169" s="112"/>
      <c r="BA169" s="112"/>
      <c r="BB169" s="124"/>
      <c r="BC169" s="124"/>
      <c r="BD169" s="207" t="str">
        <f t="shared" si="54"/>
        <v/>
      </c>
      <c r="BE169" s="112" t="str">
        <f t="shared" si="55"/>
        <v/>
      </c>
      <c r="BF169" s="112"/>
      <c r="BG169" s="112"/>
      <c r="BH169" s="112"/>
      <c r="BI169" s="112"/>
      <c r="BJ169" s="112"/>
      <c r="BL169" s="112"/>
      <c r="BM169" s="112"/>
      <c r="BN169" s="112"/>
      <c r="BO169" s="112"/>
      <c r="BP169" s="112"/>
      <c r="BQ169" s="112"/>
    </row>
    <row r="170" spans="1:69" s="119" customFormat="1" x14ac:dyDescent="0.2">
      <c r="A170" s="124"/>
      <c r="B170" s="207" t="str">
        <f t="shared" si="42"/>
        <v/>
      </c>
      <c r="C170" s="73"/>
      <c r="D170" s="112"/>
      <c r="E170" s="112"/>
      <c r="F170" s="112"/>
      <c r="G170" s="112"/>
      <c r="H170" s="112"/>
      <c r="I170" s="112"/>
      <c r="J170" s="131"/>
      <c r="K170" s="132"/>
      <c r="L170" s="207" t="str">
        <f t="shared" si="43"/>
        <v/>
      </c>
      <c r="M170" s="112"/>
      <c r="N170" s="112"/>
      <c r="O170" s="112"/>
      <c r="P170" s="112"/>
      <c r="Q170" s="112"/>
      <c r="R170" s="112"/>
      <c r="S170" s="112"/>
      <c r="T170" s="112"/>
      <c r="U170" s="112"/>
      <c r="V170" s="207" t="str">
        <f t="shared" si="44"/>
        <v/>
      </c>
      <c r="W170" s="112"/>
      <c r="X170" s="207" t="str">
        <f t="shared" si="45"/>
        <v/>
      </c>
      <c r="Y170" s="133"/>
      <c r="Z170" s="112"/>
      <c r="AA170" s="112"/>
      <c r="AB170" s="207" t="str">
        <f t="shared" si="46"/>
        <v/>
      </c>
      <c r="AC170" s="112"/>
      <c r="AD170" s="207" t="str">
        <f t="shared" si="47"/>
        <v/>
      </c>
      <c r="AE170" s="124"/>
      <c r="AF170" s="207" t="str">
        <f t="shared" si="48"/>
        <v/>
      </c>
      <c r="AG170" s="112"/>
      <c r="AH170" s="207" t="str">
        <f t="shared" si="49"/>
        <v/>
      </c>
      <c r="AI170" s="112"/>
      <c r="AJ170" s="207" t="str">
        <f t="shared" si="50"/>
        <v/>
      </c>
      <c r="AK170" s="112"/>
      <c r="AL170" s="207" t="str">
        <f t="shared" si="51"/>
        <v/>
      </c>
      <c r="AM170" s="112"/>
      <c r="AN170" s="207" t="str">
        <f t="shared" si="52"/>
        <v/>
      </c>
      <c r="AO170" s="134"/>
      <c r="AP170" s="127"/>
      <c r="AQ170" s="207" t="str">
        <f t="shared" si="53"/>
        <v/>
      </c>
      <c r="AR170" s="127"/>
      <c r="AS170" s="112"/>
      <c r="AT170" s="112"/>
      <c r="AU170" s="112"/>
      <c r="AV170" s="112"/>
      <c r="AW170" s="112"/>
      <c r="AX170" s="112"/>
      <c r="AY170" s="112"/>
      <c r="AZ170" s="112"/>
      <c r="BA170" s="112"/>
      <c r="BB170" s="124"/>
      <c r="BC170" s="124"/>
      <c r="BD170" s="207" t="str">
        <f t="shared" si="54"/>
        <v/>
      </c>
      <c r="BE170" s="112" t="str">
        <f t="shared" si="55"/>
        <v/>
      </c>
      <c r="BF170" s="112"/>
      <c r="BG170" s="112"/>
      <c r="BH170" s="112"/>
      <c r="BI170" s="112"/>
      <c r="BJ170" s="112"/>
      <c r="BL170" s="112"/>
      <c r="BM170" s="112"/>
      <c r="BN170" s="112"/>
      <c r="BO170" s="112"/>
      <c r="BP170" s="112"/>
      <c r="BQ170" s="112"/>
    </row>
    <row r="171" spans="1:69" s="119" customFormat="1" x14ac:dyDescent="0.2">
      <c r="A171" s="124"/>
      <c r="B171" s="207" t="str">
        <f t="shared" si="42"/>
        <v/>
      </c>
      <c r="C171" s="73"/>
      <c r="D171" s="112"/>
      <c r="E171" s="112"/>
      <c r="F171" s="112"/>
      <c r="G171" s="112"/>
      <c r="H171" s="112"/>
      <c r="I171" s="112"/>
      <c r="J171" s="131"/>
      <c r="K171" s="132"/>
      <c r="L171" s="207" t="str">
        <f t="shared" si="43"/>
        <v/>
      </c>
      <c r="M171" s="112"/>
      <c r="N171" s="112"/>
      <c r="O171" s="112"/>
      <c r="P171" s="112"/>
      <c r="Q171" s="112"/>
      <c r="R171" s="112"/>
      <c r="S171" s="112"/>
      <c r="T171" s="112"/>
      <c r="U171" s="112"/>
      <c r="V171" s="207" t="str">
        <f t="shared" si="44"/>
        <v/>
      </c>
      <c r="W171" s="112"/>
      <c r="X171" s="207" t="str">
        <f t="shared" si="45"/>
        <v/>
      </c>
      <c r="Y171" s="133"/>
      <c r="Z171" s="112"/>
      <c r="AA171" s="112"/>
      <c r="AB171" s="207" t="str">
        <f t="shared" si="46"/>
        <v/>
      </c>
      <c r="AC171" s="112"/>
      <c r="AD171" s="207" t="str">
        <f t="shared" si="47"/>
        <v/>
      </c>
      <c r="AE171" s="124"/>
      <c r="AF171" s="207" t="str">
        <f t="shared" si="48"/>
        <v/>
      </c>
      <c r="AG171" s="112"/>
      <c r="AH171" s="207" t="str">
        <f t="shared" si="49"/>
        <v/>
      </c>
      <c r="AI171" s="112"/>
      <c r="AJ171" s="207" t="str">
        <f t="shared" si="50"/>
        <v/>
      </c>
      <c r="AK171" s="112"/>
      <c r="AL171" s="207" t="str">
        <f t="shared" si="51"/>
        <v/>
      </c>
      <c r="AM171" s="112"/>
      <c r="AN171" s="207" t="str">
        <f t="shared" si="52"/>
        <v/>
      </c>
      <c r="AO171" s="134"/>
      <c r="AP171" s="127"/>
      <c r="AQ171" s="207" t="str">
        <f t="shared" si="53"/>
        <v/>
      </c>
      <c r="AR171" s="127"/>
      <c r="AS171" s="112"/>
      <c r="AT171" s="112"/>
      <c r="AU171" s="112"/>
      <c r="AV171" s="112"/>
      <c r="AW171" s="112"/>
      <c r="AX171" s="112"/>
      <c r="AY171" s="112"/>
      <c r="AZ171" s="112"/>
      <c r="BA171" s="112"/>
      <c r="BB171" s="124"/>
      <c r="BC171" s="124"/>
      <c r="BD171" s="207" t="str">
        <f t="shared" si="54"/>
        <v/>
      </c>
      <c r="BE171" s="112" t="str">
        <f t="shared" si="55"/>
        <v/>
      </c>
      <c r="BF171" s="112"/>
      <c r="BG171" s="112"/>
      <c r="BH171" s="112"/>
      <c r="BI171" s="112"/>
      <c r="BJ171" s="112"/>
      <c r="BL171" s="112"/>
      <c r="BM171" s="112"/>
      <c r="BN171" s="112"/>
      <c r="BO171" s="112"/>
      <c r="BP171" s="112"/>
      <c r="BQ171" s="112"/>
    </row>
    <row r="172" spans="1:69" s="119" customFormat="1" x14ac:dyDescent="0.2">
      <c r="A172" s="124"/>
      <c r="B172" s="207" t="str">
        <f t="shared" si="42"/>
        <v/>
      </c>
      <c r="C172" s="73"/>
      <c r="D172" s="112"/>
      <c r="E172" s="112"/>
      <c r="F172" s="112"/>
      <c r="G172" s="112"/>
      <c r="H172" s="112"/>
      <c r="I172" s="112"/>
      <c r="J172" s="131"/>
      <c r="K172" s="132"/>
      <c r="L172" s="207" t="str">
        <f t="shared" si="43"/>
        <v/>
      </c>
      <c r="M172" s="112"/>
      <c r="N172" s="112"/>
      <c r="O172" s="112"/>
      <c r="P172" s="112"/>
      <c r="Q172" s="112"/>
      <c r="R172" s="112"/>
      <c r="S172" s="112"/>
      <c r="T172" s="112"/>
      <c r="U172" s="112"/>
      <c r="V172" s="207" t="str">
        <f t="shared" si="44"/>
        <v/>
      </c>
      <c r="W172" s="112"/>
      <c r="X172" s="207" t="str">
        <f t="shared" si="45"/>
        <v/>
      </c>
      <c r="Y172" s="133"/>
      <c r="Z172" s="112"/>
      <c r="AA172" s="112"/>
      <c r="AB172" s="207" t="str">
        <f t="shared" si="46"/>
        <v/>
      </c>
      <c r="AC172" s="112"/>
      <c r="AD172" s="207" t="str">
        <f t="shared" si="47"/>
        <v/>
      </c>
      <c r="AE172" s="124"/>
      <c r="AF172" s="207" t="str">
        <f t="shared" si="48"/>
        <v/>
      </c>
      <c r="AG172" s="112"/>
      <c r="AH172" s="207" t="str">
        <f t="shared" si="49"/>
        <v/>
      </c>
      <c r="AI172" s="112"/>
      <c r="AJ172" s="207" t="str">
        <f t="shared" si="50"/>
        <v/>
      </c>
      <c r="AK172" s="112"/>
      <c r="AL172" s="207" t="str">
        <f t="shared" si="51"/>
        <v/>
      </c>
      <c r="AM172" s="112"/>
      <c r="AN172" s="207" t="str">
        <f t="shared" si="52"/>
        <v/>
      </c>
      <c r="AO172" s="134"/>
      <c r="AP172" s="127"/>
      <c r="AQ172" s="207" t="str">
        <f t="shared" si="53"/>
        <v/>
      </c>
      <c r="AR172" s="127"/>
      <c r="AS172" s="112"/>
      <c r="AT172" s="112"/>
      <c r="AU172" s="112"/>
      <c r="AV172" s="112"/>
      <c r="AW172" s="112"/>
      <c r="AX172" s="112"/>
      <c r="AY172" s="112"/>
      <c r="AZ172" s="112"/>
      <c r="BA172" s="112"/>
      <c r="BB172" s="124"/>
      <c r="BC172" s="124"/>
      <c r="BD172" s="207" t="str">
        <f t="shared" si="54"/>
        <v/>
      </c>
      <c r="BE172" s="112" t="str">
        <f t="shared" si="55"/>
        <v/>
      </c>
      <c r="BF172" s="112"/>
      <c r="BG172" s="112"/>
      <c r="BH172" s="112"/>
      <c r="BI172" s="112"/>
      <c r="BJ172" s="112"/>
      <c r="BL172" s="112"/>
      <c r="BM172" s="112"/>
      <c r="BN172" s="112"/>
      <c r="BO172" s="112"/>
      <c r="BP172" s="112"/>
      <c r="BQ172" s="112"/>
    </row>
    <row r="173" spans="1:69" s="119" customFormat="1" x14ac:dyDescent="0.2">
      <c r="A173" s="124"/>
      <c r="B173" s="207" t="str">
        <f t="shared" si="42"/>
        <v/>
      </c>
      <c r="C173" s="73"/>
      <c r="D173" s="112"/>
      <c r="E173" s="112"/>
      <c r="F173" s="112"/>
      <c r="G173" s="112"/>
      <c r="H173" s="112"/>
      <c r="I173" s="112"/>
      <c r="J173" s="131"/>
      <c r="K173" s="132"/>
      <c r="L173" s="207" t="str">
        <f t="shared" si="43"/>
        <v/>
      </c>
      <c r="M173" s="112"/>
      <c r="N173" s="112"/>
      <c r="O173" s="112"/>
      <c r="P173" s="112"/>
      <c r="Q173" s="112"/>
      <c r="R173" s="112"/>
      <c r="S173" s="112"/>
      <c r="T173" s="112"/>
      <c r="U173" s="112"/>
      <c r="V173" s="207" t="str">
        <f t="shared" si="44"/>
        <v/>
      </c>
      <c r="W173" s="112"/>
      <c r="X173" s="207" t="str">
        <f t="shared" si="45"/>
        <v/>
      </c>
      <c r="Y173" s="133"/>
      <c r="Z173" s="112"/>
      <c r="AA173" s="112"/>
      <c r="AB173" s="207" t="str">
        <f t="shared" si="46"/>
        <v/>
      </c>
      <c r="AC173" s="112"/>
      <c r="AD173" s="207" t="str">
        <f t="shared" si="47"/>
        <v/>
      </c>
      <c r="AE173" s="124"/>
      <c r="AF173" s="207" t="str">
        <f t="shared" si="48"/>
        <v/>
      </c>
      <c r="AG173" s="112"/>
      <c r="AH173" s="207" t="str">
        <f t="shared" si="49"/>
        <v/>
      </c>
      <c r="AI173" s="112"/>
      <c r="AJ173" s="207" t="str">
        <f t="shared" si="50"/>
        <v/>
      </c>
      <c r="AK173" s="112"/>
      <c r="AL173" s="207" t="str">
        <f t="shared" si="51"/>
        <v/>
      </c>
      <c r="AM173" s="112"/>
      <c r="AN173" s="207" t="str">
        <f t="shared" si="52"/>
        <v/>
      </c>
      <c r="AO173" s="134"/>
      <c r="AP173" s="127"/>
      <c r="AQ173" s="207" t="str">
        <f t="shared" si="53"/>
        <v/>
      </c>
      <c r="AR173" s="127"/>
      <c r="AS173" s="112"/>
      <c r="AT173" s="112"/>
      <c r="AU173" s="112"/>
      <c r="AV173" s="112"/>
      <c r="AW173" s="112"/>
      <c r="AX173" s="112"/>
      <c r="AY173" s="112"/>
      <c r="AZ173" s="112"/>
      <c r="BA173" s="112"/>
      <c r="BB173" s="124"/>
      <c r="BC173" s="124"/>
      <c r="BD173" s="207" t="str">
        <f t="shared" si="54"/>
        <v/>
      </c>
      <c r="BE173" s="112" t="str">
        <f t="shared" si="55"/>
        <v/>
      </c>
      <c r="BF173" s="112"/>
      <c r="BG173" s="112"/>
      <c r="BH173" s="112"/>
      <c r="BI173" s="112"/>
      <c r="BJ173" s="112"/>
      <c r="BL173" s="112"/>
      <c r="BM173" s="112"/>
      <c r="BN173" s="112"/>
      <c r="BO173" s="112"/>
      <c r="BP173" s="112"/>
      <c r="BQ173" s="112"/>
    </row>
    <row r="174" spans="1:69" s="119" customFormat="1" x14ac:dyDescent="0.2">
      <c r="A174" s="124"/>
      <c r="B174" s="207" t="str">
        <f t="shared" si="42"/>
        <v/>
      </c>
      <c r="C174" s="73"/>
      <c r="D174" s="112"/>
      <c r="E174" s="112"/>
      <c r="F174" s="112"/>
      <c r="G174" s="112"/>
      <c r="H174" s="112"/>
      <c r="I174" s="112"/>
      <c r="J174" s="131"/>
      <c r="K174" s="132"/>
      <c r="L174" s="207" t="str">
        <f t="shared" si="43"/>
        <v/>
      </c>
      <c r="M174" s="112"/>
      <c r="N174" s="112"/>
      <c r="O174" s="112"/>
      <c r="P174" s="112"/>
      <c r="Q174" s="112"/>
      <c r="R174" s="112"/>
      <c r="S174" s="112"/>
      <c r="T174" s="112"/>
      <c r="U174" s="112"/>
      <c r="V174" s="207" t="str">
        <f t="shared" si="44"/>
        <v/>
      </c>
      <c r="W174" s="112"/>
      <c r="X174" s="207" t="str">
        <f t="shared" si="45"/>
        <v/>
      </c>
      <c r="Y174" s="133"/>
      <c r="Z174" s="112"/>
      <c r="AA174" s="112"/>
      <c r="AB174" s="207" t="str">
        <f t="shared" si="46"/>
        <v/>
      </c>
      <c r="AC174" s="112"/>
      <c r="AD174" s="207" t="str">
        <f t="shared" si="47"/>
        <v/>
      </c>
      <c r="AE174" s="124"/>
      <c r="AF174" s="207" t="str">
        <f t="shared" si="48"/>
        <v/>
      </c>
      <c r="AG174" s="112"/>
      <c r="AH174" s="207" t="str">
        <f t="shared" si="49"/>
        <v/>
      </c>
      <c r="AI174" s="112"/>
      <c r="AJ174" s="207" t="str">
        <f t="shared" si="50"/>
        <v/>
      </c>
      <c r="AK174" s="112"/>
      <c r="AL174" s="207" t="str">
        <f t="shared" si="51"/>
        <v/>
      </c>
      <c r="AM174" s="112"/>
      <c r="AN174" s="207" t="str">
        <f t="shared" si="52"/>
        <v/>
      </c>
      <c r="AO174" s="134"/>
      <c r="AP174" s="127"/>
      <c r="AQ174" s="207" t="str">
        <f t="shared" si="53"/>
        <v/>
      </c>
      <c r="AR174" s="127"/>
      <c r="AS174" s="112"/>
      <c r="AT174" s="112"/>
      <c r="AU174" s="112"/>
      <c r="AV174" s="112"/>
      <c r="AW174" s="112"/>
      <c r="AX174" s="112"/>
      <c r="AY174" s="112"/>
      <c r="AZ174" s="112"/>
      <c r="BA174" s="112"/>
      <c r="BB174" s="124"/>
      <c r="BC174" s="124"/>
      <c r="BD174" s="207" t="str">
        <f t="shared" si="54"/>
        <v/>
      </c>
      <c r="BE174" s="112" t="str">
        <f t="shared" si="55"/>
        <v/>
      </c>
      <c r="BF174" s="112"/>
      <c r="BG174" s="112"/>
      <c r="BH174" s="112"/>
      <c r="BI174" s="112"/>
      <c r="BJ174" s="112"/>
      <c r="BL174" s="112"/>
      <c r="BM174" s="112"/>
      <c r="BN174" s="112"/>
      <c r="BO174" s="112"/>
      <c r="BP174" s="112"/>
      <c r="BQ174" s="112"/>
    </row>
    <row r="175" spans="1:69" s="119" customFormat="1" x14ac:dyDescent="0.2">
      <c r="A175" s="124"/>
      <c r="B175" s="207" t="str">
        <f t="shared" si="42"/>
        <v/>
      </c>
      <c r="C175" s="73"/>
      <c r="D175" s="112"/>
      <c r="E175" s="112"/>
      <c r="F175" s="112"/>
      <c r="G175" s="112"/>
      <c r="H175" s="112"/>
      <c r="I175" s="112"/>
      <c r="J175" s="131"/>
      <c r="K175" s="132"/>
      <c r="L175" s="207" t="str">
        <f t="shared" si="43"/>
        <v/>
      </c>
      <c r="M175" s="112"/>
      <c r="N175" s="112"/>
      <c r="O175" s="112"/>
      <c r="P175" s="112"/>
      <c r="Q175" s="112"/>
      <c r="R175" s="112"/>
      <c r="S175" s="112"/>
      <c r="T175" s="112"/>
      <c r="U175" s="112"/>
      <c r="V175" s="207" t="str">
        <f t="shared" si="44"/>
        <v/>
      </c>
      <c r="W175" s="112"/>
      <c r="X175" s="207" t="str">
        <f t="shared" si="45"/>
        <v/>
      </c>
      <c r="Y175" s="133"/>
      <c r="Z175" s="112"/>
      <c r="AA175" s="112"/>
      <c r="AB175" s="207" t="str">
        <f t="shared" si="46"/>
        <v/>
      </c>
      <c r="AC175" s="112"/>
      <c r="AD175" s="207" t="str">
        <f t="shared" si="47"/>
        <v/>
      </c>
      <c r="AE175" s="124"/>
      <c r="AF175" s="207" t="str">
        <f t="shared" si="48"/>
        <v/>
      </c>
      <c r="AG175" s="112"/>
      <c r="AH175" s="207" t="str">
        <f t="shared" si="49"/>
        <v/>
      </c>
      <c r="AI175" s="112"/>
      <c r="AJ175" s="207" t="str">
        <f t="shared" si="50"/>
        <v/>
      </c>
      <c r="AK175" s="112"/>
      <c r="AL175" s="207" t="str">
        <f t="shared" si="51"/>
        <v/>
      </c>
      <c r="AM175" s="112"/>
      <c r="AN175" s="207" t="str">
        <f t="shared" si="52"/>
        <v/>
      </c>
      <c r="AO175" s="134"/>
      <c r="AP175" s="127"/>
      <c r="AQ175" s="207" t="str">
        <f t="shared" si="53"/>
        <v/>
      </c>
      <c r="AR175" s="127"/>
      <c r="AS175" s="112"/>
      <c r="AT175" s="112"/>
      <c r="AU175" s="112"/>
      <c r="AV175" s="112"/>
      <c r="AW175" s="112"/>
      <c r="AX175" s="112"/>
      <c r="AY175" s="112"/>
      <c r="AZ175" s="112"/>
      <c r="BA175" s="112"/>
      <c r="BB175" s="124"/>
      <c r="BC175" s="124"/>
      <c r="BD175" s="207" t="str">
        <f t="shared" si="54"/>
        <v/>
      </c>
      <c r="BE175" s="112" t="str">
        <f t="shared" si="55"/>
        <v/>
      </c>
      <c r="BF175" s="112"/>
      <c r="BG175" s="112"/>
      <c r="BH175" s="112"/>
      <c r="BI175" s="112"/>
      <c r="BJ175" s="112"/>
      <c r="BL175" s="112"/>
      <c r="BM175" s="112"/>
      <c r="BN175" s="112"/>
      <c r="BO175" s="112"/>
      <c r="BP175" s="112"/>
      <c r="BQ175" s="112"/>
    </row>
    <row r="176" spans="1:69" s="119" customFormat="1" x14ac:dyDescent="0.2">
      <c r="A176" s="124"/>
      <c r="B176" s="207" t="str">
        <f t="shared" si="42"/>
        <v/>
      </c>
      <c r="C176" s="73"/>
      <c r="D176" s="112"/>
      <c r="E176" s="112"/>
      <c r="F176" s="112"/>
      <c r="G176" s="112"/>
      <c r="H176" s="112"/>
      <c r="I176" s="112"/>
      <c r="J176" s="131"/>
      <c r="K176" s="132"/>
      <c r="L176" s="207" t="str">
        <f t="shared" si="43"/>
        <v/>
      </c>
      <c r="M176" s="112"/>
      <c r="N176" s="112"/>
      <c r="O176" s="112"/>
      <c r="P176" s="112"/>
      <c r="Q176" s="112"/>
      <c r="R176" s="112"/>
      <c r="S176" s="112"/>
      <c r="T176" s="112"/>
      <c r="U176" s="112"/>
      <c r="V176" s="207" t="str">
        <f t="shared" si="44"/>
        <v/>
      </c>
      <c r="W176" s="112"/>
      <c r="X176" s="207" t="str">
        <f t="shared" si="45"/>
        <v/>
      </c>
      <c r="Y176" s="133"/>
      <c r="Z176" s="112"/>
      <c r="AA176" s="112"/>
      <c r="AB176" s="207" t="str">
        <f t="shared" si="46"/>
        <v/>
      </c>
      <c r="AC176" s="112"/>
      <c r="AD176" s="207" t="str">
        <f t="shared" si="47"/>
        <v/>
      </c>
      <c r="AE176" s="124"/>
      <c r="AF176" s="207" t="str">
        <f t="shared" si="48"/>
        <v/>
      </c>
      <c r="AG176" s="112"/>
      <c r="AH176" s="207" t="str">
        <f t="shared" si="49"/>
        <v/>
      </c>
      <c r="AI176" s="112"/>
      <c r="AJ176" s="207" t="str">
        <f t="shared" si="50"/>
        <v/>
      </c>
      <c r="AK176" s="112"/>
      <c r="AL176" s="207" t="str">
        <f t="shared" si="51"/>
        <v/>
      </c>
      <c r="AM176" s="112"/>
      <c r="AN176" s="207" t="str">
        <f t="shared" si="52"/>
        <v/>
      </c>
      <c r="AO176" s="134"/>
      <c r="AP176" s="127"/>
      <c r="AQ176" s="207" t="str">
        <f t="shared" si="53"/>
        <v/>
      </c>
      <c r="AR176" s="127"/>
      <c r="AS176" s="112"/>
      <c r="AT176" s="112"/>
      <c r="AU176" s="112"/>
      <c r="AV176" s="112"/>
      <c r="AW176" s="112"/>
      <c r="AX176" s="112"/>
      <c r="AY176" s="112"/>
      <c r="AZ176" s="112"/>
      <c r="BA176" s="112"/>
      <c r="BB176" s="124"/>
      <c r="BC176" s="124"/>
      <c r="BD176" s="207" t="str">
        <f t="shared" si="54"/>
        <v/>
      </c>
      <c r="BE176" s="112" t="str">
        <f t="shared" si="55"/>
        <v/>
      </c>
      <c r="BF176" s="112"/>
      <c r="BG176" s="112"/>
      <c r="BH176" s="112"/>
      <c r="BI176" s="112"/>
      <c r="BJ176" s="112"/>
      <c r="BL176" s="112"/>
      <c r="BM176" s="112"/>
      <c r="BN176" s="112"/>
      <c r="BO176" s="112"/>
      <c r="BP176" s="112"/>
      <c r="BQ176" s="112"/>
    </row>
    <row r="177" spans="1:69" s="119" customFormat="1" x14ac:dyDescent="0.2">
      <c r="A177" s="124"/>
      <c r="B177" s="207" t="str">
        <f t="shared" si="42"/>
        <v/>
      </c>
      <c r="C177" s="73"/>
      <c r="D177" s="112"/>
      <c r="E177" s="112"/>
      <c r="F177" s="112"/>
      <c r="G177" s="112"/>
      <c r="H177" s="112"/>
      <c r="I177" s="112"/>
      <c r="J177" s="131"/>
      <c r="K177" s="132"/>
      <c r="L177" s="207" t="str">
        <f t="shared" si="43"/>
        <v/>
      </c>
      <c r="M177" s="112"/>
      <c r="N177" s="112"/>
      <c r="O177" s="112"/>
      <c r="P177" s="112"/>
      <c r="Q177" s="112"/>
      <c r="R177" s="112"/>
      <c r="S177" s="112"/>
      <c r="T177" s="112"/>
      <c r="U177" s="112"/>
      <c r="V177" s="207" t="str">
        <f t="shared" si="44"/>
        <v/>
      </c>
      <c r="W177" s="112"/>
      <c r="X177" s="207" t="str">
        <f t="shared" si="45"/>
        <v/>
      </c>
      <c r="Y177" s="133"/>
      <c r="Z177" s="112"/>
      <c r="AA177" s="112"/>
      <c r="AB177" s="207" t="str">
        <f t="shared" si="46"/>
        <v/>
      </c>
      <c r="AC177" s="112"/>
      <c r="AD177" s="207" t="str">
        <f t="shared" si="47"/>
        <v/>
      </c>
      <c r="AE177" s="124"/>
      <c r="AF177" s="207" t="str">
        <f t="shared" si="48"/>
        <v/>
      </c>
      <c r="AG177" s="112"/>
      <c r="AH177" s="207" t="str">
        <f t="shared" si="49"/>
        <v/>
      </c>
      <c r="AI177" s="112"/>
      <c r="AJ177" s="207" t="str">
        <f t="shared" si="50"/>
        <v/>
      </c>
      <c r="AK177" s="112"/>
      <c r="AL177" s="207" t="str">
        <f t="shared" si="51"/>
        <v/>
      </c>
      <c r="AM177" s="112"/>
      <c r="AN177" s="207" t="str">
        <f t="shared" si="52"/>
        <v/>
      </c>
      <c r="AO177" s="134"/>
      <c r="AP177" s="127"/>
      <c r="AQ177" s="207" t="str">
        <f t="shared" si="53"/>
        <v/>
      </c>
      <c r="AR177" s="127"/>
      <c r="AS177" s="112"/>
      <c r="AT177" s="112"/>
      <c r="AU177" s="112"/>
      <c r="AV177" s="112"/>
      <c r="AW177" s="112"/>
      <c r="AX177" s="112"/>
      <c r="AY177" s="112"/>
      <c r="AZ177" s="112"/>
      <c r="BA177" s="112"/>
      <c r="BB177" s="124"/>
      <c r="BC177" s="124"/>
      <c r="BD177" s="207" t="str">
        <f t="shared" si="54"/>
        <v/>
      </c>
      <c r="BE177" s="112" t="str">
        <f t="shared" si="55"/>
        <v/>
      </c>
      <c r="BF177" s="112"/>
      <c r="BG177" s="112"/>
      <c r="BH177" s="112"/>
      <c r="BI177" s="112"/>
      <c r="BJ177" s="112"/>
      <c r="BL177" s="112"/>
      <c r="BM177" s="112"/>
      <c r="BN177" s="112"/>
      <c r="BO177" s="112"/>
      <c r="BP177" s="112"/>
      <c r="BQ177" s="112"/>
    </row>
    <row r="178" spans="1:69" s="119" customFormat="1" x14ac:dyDescent="0.2">
      <c r="A178" s="124"/>
      <c r="B178" s="207" t="str">
        <f t="shared" si="42"/>
        <v/>
      </c>
      <c r="C178" s="73"/>
      <c r="D178" s="112"/>
      <c r="E178" s="112"/>
      <c r="F178" s="112"/>
      <c r="G178" s="112"/>
      <c r="H178" s="112"/>
      <c r="I178" s="112"/>
      <c r="J178" s="131"/>
      <c r="K178" s="132"/>
      <c r="L178" s="207" t="str">
        <f t="shared" si="43"/>
        <v/>
      </c>
      <c r="M178" s="112"/>
      <c r="N178" s="112"/>
      <c r="O178" s="112"/>
      <c r="P178" s="112"/>
      <c r="Q178" s="112"/>
      <c r="R178" s="112"/>
      <c r="S178" s="112"/>
      <c r="T178" s="112"/>
      <c r="U178" s="112"/>
      <c r="V178" s="207" t="str">
        <f t="shared" si="44"/>
        <v/>
      </c>
      <c r="W178" s="112"/>
      <c r="X178" s="207" t="str">
        <f t="shared" si="45"/>
        <v/>
      </c>
      <c r="Y178" s="133"/>
      <c r="Z178" s="112"/>
      <c r="AA178" s="112"/>
      <c r="AB178" s="207" t="str">
        <f t="shared" si="46"/>
        <v/>
      </c>
      <c r="AC178" s="112"/>
      <c r="AD178" s="207" t="str">
        <f t="shared" si="47"/>
        <v/>
      </c>
      <c r="AE178" s="124"/>
      <c r="AF178" s="207" t="str">
        <f t="shared" si="48"/>
        <v/>
      </c>
      <c r="AG178" s="112"/>
      <c r="AH178" s="207" t="str">
        <f t="shared" si="49"/>
        <v/>
      </c>
      <c r="AI178" s="112"/>
      <c r="AJ178" s="207" t="str">
        <f t="shared" si="50"/>
        <v/>
      </c>
      <c r="AK178" s="112"/>
      <c r="AL178" s="207" t="str">
        <f t="shared" si="51"/>
        <v/>
      </c>
      <c r="AM178" s="112"/>
      <c r="AN178" s="207" t="str">
        <f t="shared" si="52"/>
        <v/>
      </c>
      <c r="AO178" s="134"/>
      <c r="AP178" s="127"/>
      <c r="AQ178" s="207" t="str">
        <f t="shared" si="53"/>
        <v/>
      </c>
      <c r="AR178" s="127"/>
      <c r="AS178" s="112"/>
      <c r="AT178" s="112"/>
      <c r="AU178" s="112"/>
      <c r="AV178" s="112"/>
      <c r="AW178" s="112"/>
      <c r="AX178" s="112"/>
      <c r="AY178" s="112"/>
      <c r="AZ178" s="112"/>
      <c r="BA178" s="112"/>
      <c r="BB178" s="124"/>
      <c r="BC178" s="124"/>
      <c r="BD178" s="207" t="str">
        <f t="shared" si="54"/>
        <v/>
      </c>
      <c r="BE178" s="112" t="str">
        <f t="shared" si="55"/>
        <v/>
      </c>
      <c r="BF178" s="112"/>
      <c r="BG178" s="112"/>
      <c r="BH178" s="112"/>
      <c r="BI178" s="112"/>
      <c r="BJ178" s="112"/>
      <c r="BL178" s="112"/>
      <c r="BM178" s="112"/>
      <c r="BN178" s="112"/>
      <c r="BO178" s="112"/>
      <c r="BP178" s="112"/>
      <c r="BQ178" s="112"/>
    </row>
    <row r="179" spans="1:69" s="119" customFormat="1" x14ac:dyDescent="0.2">
      <c r="A179" s="124"/>
      <c r="B179" s="207" t="str">
        <f t="shared" si="42"/>
        <v/>
      </c>
      <c r="C179" s="73"/>
      <c r="D179" s="112"/>
      <c r="E179" s="112"/>
      <c r="F179" s="112"/>
      <c r="G179" s="112"/>
      <c r="H179" s="112"/>
      <c r="I179" s="112"/>
      <c r="J179" s="131"/>
      <c r="K179" s="132"/>
      <c r="L179" s="207" t="str">
        <f t="shared" si="43"/>
        <v/>
      </c>
      <c r="M179" s="112"/>
      <c r="N179" s="112"/>
      <c r="O179" s="112"/>
      <c r="P179" s="112"/>
      <c r="Q179" s="112"/>
      <c r="R179" s="112"/>
      <c r="S179" s="112"/>
      <c r="T179" s="112"/>
      <c r="U179" s="112"/>
      <c r="V179" s="207" t="str">
        <f t="shared" si="44"/>
        <v/>
      </c>
      <c r="W179" s="112"/>
      <c r="X179" s="207" t="str">
        <f t="shared" si="45"/>
        <v/>
      </c>
      <c r="Y179" s="133"/>
      <c r="Z179" s="112"/>
      <c r="AA179" s="112"/>
      <c r="AB179" s="207" t="str">
        <f t="shared" si="46"/>
        <v/>
      </c>
      <c r="AC179" s="112"/>
      <c r="AD179" s="207" t="str">
        <f t="shared" si="47"/>
        <v/>
      </c>
      <c r="AE179" s="124"/>
      <c r="AF179" s="207" t="str">
        <f t="shared" si="48"/>
        <v/>
      </c>
      <c r="AG179" s="112"/>
      <c r="AH179" s="207" t="str">
        <f t="shared" si="49"/>
        <v/>
      </c>
      <c r="AI179" s="112"/>
      <c r="AJ179" s="207" t="str">
        <f t="shared" si="50"/>
        <v/>
      </c>
      <c r="AK179" s="112"/>
      <c r="AL179" s="207" t="str">
        <f t="shared" si="51"/>
        <v/>
      </c>
      <c r="AM179" s="112"/>
      <c r="AN179" s="207" t="str">
        <f t="shared" si="52"/>
        <v/>
      </c>
      <c r="AO179" s="134"/>
      <c r="AP179" s="127"/>
      <c r="AQ179" s="207" t="str">
        <f t="shared" si="53"/>
        <v/>
      </c>
      <c r="AR179" s="127"/>
      <c r="AS179" s="112"/>
      <c r="AT179" s="112"/>
      <c r="AU179" s="112"/>
      <c r="AV179" s="112"/>
      <c r="AW179" s="112"/>
      <c r="AX179" s="112"/>
      <c r="AY179" s="112"/>
      <c r="AZ179" s="112"/>
      <c r="BA179" s="112"/>
      <c r="BB179" s="124"/>
      <c r="BC179" s="124"/>
      <c r="BD179" s="207" t="str">
        <f t="shared" si="54"/>
        <v/>
      </c>
      <c r="BE179" s="112" t="str">
        <f t="shared" si="55"/>
        <v/>
      </c>
      <c r="BF179" s="112"/>
      <c r="BG179" s="112"/>
      <c r="BH179" s="112"/>
      <c r="BI179" s="112"/>
      <c r="BJ179" s="112"/>
      <c r="BL179" s="112"/>
      <c r="BM179" s="112"/>
      <c r="BN179" s="112"/>
      <c r="BO179" s="112"/>
      <c r="BP179" s="112"/>
      <c r="BQ179" s="112"/>
    </row>
    <row r="180" spans="1:69" s="119" customFormat="1" x14ac:dyDescent="0.2">
      <c r="A180" s="124"/>
      <c r="B180" s="207" t="str">
        <f t="shared" si="42"/>
        <v/>
      </c>
      <c r="C180" s="73"/>
      <c r="D180" s="112"/>
      <c r="E180" s="112"/>
      <c r="F180" s="112"/>
      <c r="G180" s="112"/>
      <c r="H180" s="112"/>
      <c r="I180" s="112"/>
      <c r="J180" s="131"/>
      <c r="K180" s="132"/>
      <c r="L180" s="207" t="str">
        <f t="shared" si="43"/>
        <v/>
      </c>
      <c r="M180" s="112"/>
      <c r="N180" s="112"/>
      <c r="O180" s="112"/>
      <c r="P180" s="112"/>
      <c r="Q180" s="112"/>
      <c r="R180" s="112"/>
      <c r="S180" s="112"/>
      <c r="T180" s="112"/>
      <c r="U180" s="112"/>
      <c r="V180" s="207" t="str">
        <f t="shared" si="44"/>
        <v/>
      </c>
      <c r="W180" s="112"/>
      <c r="X180" s="207" t="str">
        <f t="shared" si="45"/>
        <v/>
      </c>
      <c r="Y180" s="133"/>
      <c r="Z180" s="112"/>
      <c r="AA180" s="112"/>
      <c r="AB180" s="207" t="str">
        <f t="shared" si="46"/>
        <v/>
      </c>
      <c r="AC180" s="112"/>
      <c r="AD180" s="207" t="str">
        <f t="shared" si="47"/>
        <v/>
      </c>
      <c r="AE180" s="124"/>
      <c r="AF180" s="207" t="str">
        <f t="shared" si="48"/>
        <v/>
      </c>
      <c r="AG180" s="112"/>
      <c r="AH180" s="207" t="str">
        <f t="shared" si="49"/>
        <v/>
      </c>
      <c r="AI180" s="112"/>
      <c r="AJ180" s="207" t="str">
        <f t="shared" si="50"/>
        <v/>
      </c>
      <c r="AK180" s="112"/>
      <c r="AL180" s="207" t="str">
        <f t="shared" si="51"/>
        <v/>
      </c>
      <c r="AM180" s="112"/>
      <c r="AN180" s="207" t="str">
        <f t="shared" si="52"/>
        <v/>
      </c>
      <c r="AO180" s="134"/>
      <c r="AP180" s="127"/>
      <c r="AQ180" s="207" t="str">
        <f t="shared" si="53"/>
        <v/>
      </c>
      <c r="AR180" s="127"/>
      <c r="AS180" s="112"/>
      <c r="AT180" s="112"/>
      <c r="AU180" s="112"/>
      <c r="AV180" s="112"/>
      <c r="AW180" s="112"/>
      <c r="AX180" s="112"/>
      <c r="AY180" s="112"/>
      <c r="AZ180" s="112"/>
      <c r="BA180" s="112"/>
      <c r="BB180" s="124"/>
      <c r="BC180" s="124"/>
      <c r="BD180" s="207" t="str">
        <f t="shared" si="54"/>
        <v/>
      </c>
      <c r="BE180" s="112" t="str">
        <f t="shared" si="55"/>
        <v/>
      </c>
      <c r="BF180" s="112"/>
      <c r="BG180" s="112"/>
      <c r="BH180" s="112"/>
      <c r="BI180" s="112"/>
      <c r="BJ180" s="112"/>
      <c r="BL180" s="112"/>
      <c r="BM180" s="112"/>
      <c r="BN180" s="112"/>
      <c r="BO180" s="112"/>
      <c r="BP180" s="112"/>
      <c r="BQ180" s="112"/>
    </row>
    <row r="181" spans="1:69" s="119" customFormat="1" x14ac:dyDescent="0.2">
      <c r="A181" s="124"/>
      <c r="B181" s="207" t="str">
        <f t="shared" si="42"/>
        <v/>
      </c>
      <c r="C181" s="73"/>
      <c r="D181" s="112"/>
      <c r="E181" s="112"/>
      <c r="F181" s="112"/>
      <c r="G181" s="112"/>
      <c r="H181" s="112"/>
      <c r="I181" s="112"/>
      <c r="J181" s="131"/>
      <c r="K181" s="132"/>
      <c r="L181" s="207" t="str">
        <f t="shared" si="43"/>
        <v/>
      </c>
      <c r="M181" s="112"/>
      <c r="N181" s="112"/>
      <c r="O181" s="112"/>
      <c r="P181" s="112"/>
      <c r="Q181" s="112"/>
      <c r="R181" s="112"/>
      <c r="S181" s="112"/>
      <c r="T181" s="112"/>
      <c r="U181" s="112"/>
      <c r="V181" s="207" t="str">
        <f t="shared" si="44"/>
        <v/>
      </c>
      <c r="W181" s="112"/>
      <c r="X181" s="207" t="str">
        <f t="shared" si="45"/>
        <v/>
      </c>
      <c r="Y181" s="133"/>
      <c r="Z181" s="112"/>
      <c r="AA181" s="112"/>
      <c r="AB181" s="207" t="str">
        <f t="shared" si="46"/>
        <v/>
      </c>
      <c r="AC181" s="112"/>
      <c r="AD181" s="207" t="str">
        <f t="shared" si="47"/>
        <v/>
      </c>
      <c r="AE181" s="124"/>
      <c r="AF181" s="207" t="str">
        <f t="shared" si="48"/>
        <v/>
      </c>
      <c r="AG181" s="112"/>
      <c r="AH181" s="207" t="str">
        <f t="shared" si="49"/>
        <v/>
      </c>
      <c r="AI181" s="112"/>
      <c r="AJ181" s="207" t="str">
        <f t="shared" si="50"/>
        <v/>
      </c>
      <c r="AK181" s="112"/>
      <c r="AL181" s="207" t="str">
        <f t="shared" si="51"/>
        <v/>
      </c>
      <c r="AM181" s="112"/>
      <c r="AN181" s="207" t="str">
        <f t="shared" si="52"/>
        <v/>
      </c>
      <c r="AO181" s="134"/>
      <c r="AP181" s="127"/>
      <c r="AQ181" s="207" t="str">
        <f t="shared" si="53"/>
        <v/>
      </c>
      <c r="AR181" s="127"/>
      <c r="AS181" s="112"/>
      <c r="AT181" s="112"/>
      <c r="AU181" s="112"/>
      <c r="AV181" s="112"/>
      <c r="AW181" s="112"/>
      <c r="AX181" s="112"/>
      <c r="AY181" s="112"/>
      <c r="AZ181" s="112"/>
      <c r="BA181" s="112"/>
      <c r="BB181" s="124"/>
      <c r="BC181" s="124"/>
      <c r="BD181" s="207" t="str">
        <f t="shared" si="54"/>
        <v/>
      </c>
      <c r="BE181" s="112" t="str">
        <f t="shared" si="55"/>
        <v/>
      </c>
      <c r="BF181" s="112"/>
      <c r="BG181" s="112"/>
      <c r="BH181" s="112"/>
      <c r="BI181" s="112"/>
      <c r="BJ181" s="112"/>
      <c r="BL181" s="112"/>
      <c r="BM181" s="112"/>
      <c r="BN181" s="112"/>
      <c r="BO181" s="112"/>
      <c r="BP181" s="112"/>
      <c r="BQ181" s="112"/>
    </row>
    <row r="182" spans="1:69" s="119" customFormat="1" x14ac:dyDescent="0.2">
      <c r="A182" s="124"/>
      <c r="B182" s="207" t="str">
        <f t="shared" si="42"/>
        <v/>
      </c>
      <c r="C182" s="73"/>
      <c r="D182" s="112"/>
      <c r="E182" s="112"/>
      <c r="F182" s="112"/>
      <c r="G182" s="112"/>
      <c r="H182" s="112"/>
      <c r="I182" s="112"/>
      <c r="J182" s="131"/>
      <c r="K182" s="132"/>
      <c r="L182" s="207" t="str">
        <f t="shared" si="43"/>
        <v/>
      </c>
      <c r="M182" s="112"/>
      <c r="N182" s="112"/>
      <c r="O182" s="112"/>
      <c r="P182" s="112"/>
      <c r="Q182" s="112"/>
      <c r="R182" s="112"/>
      <c r="S182" s="112"/>
      <c r="T182" s="112"/>
      <c r="U182" s="112"/>
      <c r="V182" s="207" t="str">
        <f t="shared" si="44"/>
        <v/>
      </c>
      <c r="W182" s="112"/>
      <c r="X182" s="207" t="str">
        <f t="shared" si="45"/>
        <v/>
      </c>
      <c r="Y182" s="133"/>
      <c r="Z182" s="112"/>
      <c r="AA182" s="112"/>
      <c r="AB182" s="207" t="str">
        <f t="shared" si="46"/>
        <v/>
      </c>
      <c r="AC182" s="112"/>
      <c r="AD182" s="207" t="str">
        <f t="shared" si="47"/>
        <v/>
      </c>
      <c r="AE182" s="124"/>
      <c r="AF182" s="207" t="str">
        <f t="shared" si="48"/>
        <v/>
      </c>
      <c r="AG182" s="112"/>
      <c r="AH182" s="207" t="str">
        <f t="shared" si="49"/>
        <v/>
      </c>
      <c r="AI182" s="112"/>
      <c r="AJ182" s="207" t="str">
        <f t="shared" si="50"/>
        <v/>
      </c>
      <c r="AK182" s="112"/>
      <c r="AL182" s="207" t="str">
        <f t="shared" si="51"/>
        <v/>
      </c>
      <c r="AM182" s="112"/>
      <c r="AN182" s="207" t="str">
        <f t="shared" si="52"/>
        <v/>
      </c>
      <c r="AO182" s="134"/>
      <c r="AP182" s="127"/>
      <c r="AQ182" s="207" t="str">
        <f t="shared" si="53"/>
        <v/>
      </c>
      <c r="AR182" s="127"/>
      <c r="AS182" s="112"/>
      <c r="AT182" s="112"/>
      <c r="AU182" s="112"/>
      <c r="AV182" s="112"/>
      <c r="AW182" s="112"/>
      <c r="AX182" s="112"/>
      <c r="AY182" s="112"/>
      <c r="AZ182" s="112"/>
      <c r="BA182" s="112"/>
      <c r="BB182" s="124"/>
      <c r="BC182" s="124"/>
      <c r="BD182" s="207" t="str">
        <f t="shared" si="54"/>
        <v/>
      </c>
      <c r="BE182" s="112" t="str">
        <f t="shared" si="55"/>
        <v/>
      </c>
      <c r="BF182" s="112"/>
      <c r="BG182" s="112"/>
      <c r="BH182" s="112"/>
      <c r="BI182" s="112"/>
      <c r="BJ182" s="112"/>
      <c r="BL182" s="112"/>
      <c r="BM182" s="112"/>
      <c r="BN182" s="112"/>
      <c r="BO182" s="112"/>
      <c r="BP182" s="112"/>
      <c r="BQ182" s="112"/>
    </row>
    <row r="183" spans="1:69" s="119" customFormat="1" x14ac:dyDescent="0.2">
      <c r="A183" s="124"/>
      <c r="B183" s="207" t="str">
        <f t="shared" si="42"/>
        <v/>
      </c>
      <c r="C183" s="73"/>
      <c r="D183" s="112"/>
      <c r="E183" s="112"/>
      <c r="F183" s="112"/>
      <c r="G183" s="112"/>
      <c r="H183" s="112"/>
      <c r="I183" s="112"/>
      <c r="J183" s="131"/>
      <c r="K183" s="132"/>
      <c r="L183" s="207" t="str">
        <f t="shared" si="43"/>
        <v/>
      </c>
      <c r="M183" s="112"/>
      <c r="N183" s="112"/>
      <c r="O183" s="112"/>
      <c r="P183" s="112"/>
      <c r="Q183" s="112"/>
      <c r="R183" s="112"/>
      <c r="S183" s="112"/>
      <c r="T183" s="112"/>
      <c r="U183" s="112"/>
      <c r="V183" s="207" t="str">
        <f t="shared" si="44"/>
        <v/>
      </c>
      <c r="W183" s="112"/>
      <c r="X183" s="207" t="str">
        <f t="shared" si="45"/>
        <v/>
      </c>
      <c r="Y183" s="133"/>
      <c r="Z183" s="112"/>
      <c r="AA183" s="112"/>
      <c r="AB183" s="207" t="str">
        <f t="shared" si="46"/>
        <v/>
      </c>
      <c r="AC183" s="112"/>
      <c r="AD183" s="207" t="str">
        <f t="shared" si="47"/>
        <v/>
      </c>
      <c r="AE183" s="124"/>
      <c r="AF183" s="207" t="str">
        <f t="shared" si="48"/>
        <v/>
      </c>
      <c r="AG183" s="112"/>
      <c r="AH183" s="207" t="str">
        <f t="shared" si="49"/>
        <v/>
      </c>
      <c r="AI183" s="112"/>
      <c r="AJ183" s="207" t="str">
        <f t="shared" si="50"/>
        <v/>
      </c>
      <c r="AK183" s="112"/>
      <c r="AL183" s="207" t="str">
        <f t="shared" si="51"/>
        <v/>
      </c>
      <c r="AM183" s="112"/>
      <c r="AN183" s="207" t="str">
        <f t="shared" si="52"/>
        <v/>
      </c>
      <c r="AO183" s="134"/>
      <c r="AP183" s="127"/>
      <c r="AQ183" s="207" t="str">
        <f t="shared" si="53"/>
        <v/>
      </c>
      <c r="AR183" s="127"/>
      <c r="AS183" s="112"/>
      <c r="AT183" s="112"/>
      <c r="AU183" s="112"/>
      <c r="AV183" s="112"/>
      <c r="AW183" s="112"/>
      <c r="AX183" s="112"/>
      <c r="AY183" s="112"/>
      <c r="AZ183" s="112"/>
      <c r="BA183" s="112"/>
      <c r="BB183" s="124"/>
      <c r="BC183" s="124"/>
      <c r="BD183" s="207" t="str">
        <f t="shared" si="54"/>
        <v/>
      </c>
      <c r="BE183" s="112" t="str">
        <f t="shared" si="55"/>
        <v/>
      </c>
      <c r="BF183" s="112"/>
      <c r="BG183" s="112"/>
      <c r="BH183" s="112"/>
      <c r="BI183" s="112"/>
      <c r="BJ183" s="112"/>
      <c r="BL183" s="112"/>
      <c r="BM183" s="112"/>
      <c r="BN183" s="112"/>
      <c r="BO183" s="112"/>
      <c r="BP183" s="112"/>
      <c r="BQ183" s="112"/>
    </row>
    <row r="184" spans="1:69" s="119" customFormat="1" x14ac:dyDescent="0.2">
      <c r="A184" s="124"/>
      <c r="B184" s="207" t="str">
        <f t="shared" si="42"/>
        <v/>
      </c>
      <c r="C184" s="73"/>
      <c r="D184" s="112"/>
      <c r="E184" s="112"/>
      <c r="F184" s="112"/>
      <c r="G184" s="112"/>
      <c r="H184" s="112"/>
      <c r="I184" s="112"/>
      <c r="J184" s="131"/>
      <c r="K184" s="132"/>
      <c r="L184" s="207" t="str">
        <f t="shared" si="43"/>
        <v/>
      </c>
      <c r="M184" s="112"/>
      <c r="N184" s="112"/>
      <c r="O184" s="112"/>
      <c r="P184" s="112"/>
      <c r="Q184" s="112"/>
      <c r="R184" s="112"/>
      <c r="S184" s="112"/>
      <c r="T184" s="112"/>
      <c r="U184" s="112"/>
      <c r="V184" s="207" t="str">
        <f t="shared" si="44"/>
        <v/>
      </c>
      <c r="W184" s="112"/>
      <c r="X184" s="207" t="str">
        <f t="shared" si="45"/>
        <v/>
      </c>
      <c r="Y184" s="133"/>
      <c r="Z184" s="112"/>
      <c r="AA184" s="112"/>
      <c r="AB184" s="207" t="str">
        <f t="shared" si="46"/>
        <v/>
      </c>
      <c r="AC184" s="112"/>
      <c r="AD184" s="207" t="str">
        <f t="shared" si="47"/>
        <v/>
      </c>
      <c r="AE184" s="124"/>
      <c r="AF184" s="207" t="str">
        <f t="shared" si="48"/>
        <v/>
      </c>
      <c r="AG184" s="112"/>
      <c r="AH184" s="207" t="str">
        <f t="shared" si="49"/>
        <v/>
      </c>
      <c r="AI184" s="112"/>
      <c r="AJ184" s="207" t="str">
        <f t="shared" si="50"/>
        <v/>
      </c>
      <c r="AK184" s="112"/>
      <c r="AL184" s="207" t="str">
        <f t="shared" si="51"/>
        <v/>
      </c>
      <c r="AM184" s="112"/>
      <c r="AN184" s="207" t="str">
        <f t="shared" si="52"/>
        <v/>
      </c>
      <c r="AO184" s="134"/>
      <c r="AP184" s="127"/>
      <c r="AQ184" s="207" t="str">
        <f t="shared" si="53"/>
        <v/>
      </c>
      <c r="AR184" s="127"/>
      <c r="AS184" s="112"/>
      <c r="AT184" s="112"/>
      <c r="AU184" s="112"/>
      <c r="AV184" s="112"/>
      <c r="AW184" s="112"/>
      <c r="AX184" s="112"/>
      <c r="AY184" s="112"/>
      <c r="AZ184" s="112"/>
      <c r="BA184" s="112"/>
      <c r="BB184" s="124"/>
      <c r="BC184" s="124"/>
      <c r="BD184" s="207" t="str">
        <f t="shared" si="54"/>
        <v/>
      </c>
      <c r="BE184" s="112" t="str">
        <f t="shared" si="55"/>
        <v/>
      </c>
      <c r="BF184" s="112"/>
      <c r="BG184" s="112"/>
      <c r="BH184" s="112"/>
      <c r="BI184" s="112"/>
      <c r="BJ184" s="112"/>
      <c r="BL184" s="112"/>
      <c r="BM184" s="112"/>
      <c r="BN184" s="112"/>
      <c r="BO184" s="112"/>
      <c r="BP184" s="112"/>
      <c r="BQ184" s="112"/>
    </row>
    <row r="185" spans="1:69" s="119" customFormat="1" x14ac:dyDescent="0.2">
      <c r="A185" s="124"/>
      <c r="B185" s="207" t="str">
        <f t="shared" si="42"/>
        <v/>
      </c>
      <c r="C185" s="73"/>
      <c r="D185" s="112"/>
      <c r="E185" s="112"/>
      <c r="F185" s="112"/>
      <c r="G185" s="112"/>
      <c r="H185" s="112"/>
      <c r="I185" s="112"/>
      <c r="J185" s="131"/>
      <c r="K185" s="132"/>
      <c r="L185" s="207" t="str">
        <f t="shared" si="43"/>
        <v/>
      </c>
      <c r="M185" s="112"/>
      <c r="N185" s="112"/>
      <c r="O185" s="112"/>
      <c r="P185" s="112"/>
      <c r="Q185" s="112"/>
      <c r="R185" s="112"/>
      <c r="S185" s="112"/>
      <c r="T185" s="112"/>
      <c r="U185" s="112"/>
      <c r="V185" s="207" t="str">
        <f t="shared" si="44"/>
        <v/>
      </c>
      <c r="W185" s="112"/>
      <c r="X185" s="207" t="str">
        <f t="shared" si="45"/>
        <v/>
      </c>
      <c r="Y185" s="133"/>
      <c r="Z185" s="112"/>
      <c r="AA185" s="112"/>
      <c r="AB185" s="207" t="str">
        <f t="shared" si="46"/>
        <v/>
      </c>
      <c r="AC185" s="112"/>
      <c r="AD185" s="207" t="str">
        <f t="shared" si="47"/>
        <v/>
      </c>
      <c r="AE185" s="124"/>
      <c r="AF185" s="207" t="str">
        <f t="shared" si="48"/>
        <v/>
      </c>
      <c r="AG185" s="112"/>
      <c r="AH185" s="207" t="str">
        <f t="shared" si="49"/>
        <v/>
      </c>
      <c r="AI185" s="112"/>
      <c r="AJ185" s="207" t="str">
        <f t="shared" si="50"/>
        <v/>
      </c>
      <c r="AK185" s="112"/>
      <c r="AL185" s="207" t="str">
        <f t="shared" si="51"/>
        <v/>
      </c>
      <c r="AM185" s="112"/>
      <c r="AN185" s="207" t="str">
        <f t="shared" si="52"/>
        <v/>
      </c>
      <c r="AO185" s="134"/>
      <c r="AP185" s="127"/>
      <c r="AQ185" s="207" t="str">
        <f t="shared" si="53"/>
        <v/>
      </c>
      <c r="AR185" s="127"/>
      <c r="AS185" s="112"/>
      <c r="AT185" s="112"/>
      <c r="AU185" s="112"/>
      <c r="AV185" s="112"/>
      <c r="AW185" s="112"/>
      <c r="AX185" s="112"/>
      <c r="AY185" s="112"/>
      <c r="AZ185" s="112"/>
      <c r="BA185" s="112"/>
      <c r="BB185" s="124"/>
      <c r="BC185" s="124"/>
      <c r="BD185" s="207" t="str">
        <f t="shared" si="54"/>
        <v/>
      </c>
      <c r="BE185" s="112" t="str">
        <f t="shared" si="55"/>
        <v/>
      </c>
      <c r="BF185" s="112"/>
      <c r="BG185" s="112"/>
      <c r="BH185" s="112"/>
      <c r="BI185" s="112"/>
      <c r="BJ185" s="112"/>
      <c r="BL185" s="112"/>
      <c r="BM185" s="112"/>
      <c r="BN185" s="112"/>
      <c r="BO185" s="112"/>
      <c r="BP185" s="112"/>
      <c r="BQ185" s="112"/>
    </row>
    <row r="186" spans="1:69" s="119" customFormat="1" x14ac:dyDescent="0.2">
      <c r="A186" s="124"/>
      <c r="B186" s="207" t="str">
        <f t="shared" si="42"/>
        <v/>
      </c>
      <c r="C186" s="73"/>
      <c r="D186" s="112"/>
      <c r="E186" s="112"/>
      <c r="F186" s="112"/>
      <c r="G186" s="112"/>
      <c r="H186" s="112"/>
      <c r="I186" s="112"/>
      <c r="J186" s="131"/>
      <c r="K186" s="132"/>
      <c r="L186" s="207" t="str">
        <f t="shared" si="43"/>
        <v/>
      </c>
      <c r="M186" s="112"/>
      <c r="N186" s="112"/>
      <c r="O186" s="112"/>
      <c r="P186" s="112"/>
      <c r="Q186" s="112"/>
      <c r="R186" s="112"/>
      <c r="S186" s="112"/>
      <c r="T186" s="112"/>
      <c r="U186" s="112"/>
      <c r="V186" s="207" t="str">
        <f t="shared" si="44"/>
        <v/>
      </c>
      <c r="W186" s="112"/>
      <c r="X186" s="207" t="str">
        <f t="shared" si="45"/>
        <v/>
      </c>
      <c r="Y186" s="133"/>
      <c r="Z186" s="112"/>
      <c r="AA186" s="112"/>
      <c r="AB186" s="207" t="str">
        <f t="shared" si="46"/>
        <v/>
      </c>
      <c r="AC186" s="112"/>
      <c r="AD186" s="207" t="str">
        <f t="shared" si="47"/>
        <v/>
      </c>
      <c r="AE186" s="124"/>
      <c r="AF186" s="207" t="str">
        <f t="shared" si="48"/>
        <v/>
      </c>
      <c r="AG186" s="112"/>
      <c r="AH186" s="207" t="str">
        <f t="shared" si="49"/>
        <v/>
      </c>
      <c r="AI186" s="112"/>
      <c r="AJ186" s="207" t="str">
        <f t="shared" si="50"/>
        <v/>
      </c>
      <c r="AK186" s="112"/>
      <c r="AL186" s="207" t="str">
        <f t="shared" si="51"/>
        <v/>
      </c>
      <c r="AM186" s="112"/>
      <c r="AN186" s="207" t="str">
        <f t="shared" si="52"/>
        <v/>
      </c>
      <c r="AO186" s="134"/>
      <c r="AP186" s="127"/>
      <c r="AQ186" s="207" t="str">
        <f t="shared" si="53"/>
        <v/>
      </c>
      <c r="AR186" s="127"/>
      <c r="AS186" s="112"/>
      <c r="AT186" s="112"/>
      <c r="AU186" s="112"/>
      <c r="AV186" s="112"/>
      <c r="AW186" s="112"/>
      <c r="AX186" s="112"/>
      <c r="AY186" s="112"/>
      <c r="AZ186" s="112"/>
      <c r="BA186" s="112"/>
      <c r="BB186" s="124"/>
      <c r="BC186" s="124"/>
      <c r="BD186" s="207" t="str">
        <f t="shared" si="54"/>
        <v/>
      </c>
      <c r="BE186" s="112" t="str">
        <f t="shared" si="55"/>
        <v/>
      </c>
      <c r="BF186" s="112"/>
      <c r="BG186" s="112"/>
      <c r="BH186" s="112"/>
      <c r="BI186" s="112"/>
      <c r="BJ186" s="112"/>
      <c r="BL186" s="112"/>
      <c r="BM186" s="112"/>
      <c r="BN186" s="112"/>
      <c r="BO186" s="112"/>
      <c r="BP186" s="112"/>
      <c r="BQ186" s="112"/>
    </row>
    <row r="187" spans="1:69" s="119" customFormat="1" x14ac:dyDescent="0.2">
      <c r="A187" s="124"/>
      <c r="B187" s="207" t="str">
        <f t="shared" si="42"/>
        <v/>
      </c>
      <c r="C187" s="73"/>
      <c r="D187" s="112"/>
      <c r="E187" s="112"/>
      <c r="F187" s="112"/>
      <c r="G187" s="112"/>
      <c r="H187" s="112"/>
      <c r="I187" s="112"/>
      <c r="J187" s="131"/>
      <c r="K187" s="132"/>
      <c r="L187" s="207" t="str">
        <f t="shared" si="43"/>
        <v/>
      </c>
      <c r="M187" s="112"/>
      <c r="N187" s="112"/>
      <c r="O187" s="112"/>
      <c r="P187" s="112"/>
      <c r="Q187" s="112"/>
      <c r="R187" s="112"/>
      <c r="S187" s="112"/>
      <c r="T187" s="112"/>
      <c r="U187" s="112"/>
      <c r="V187" s="207" t="str">
        <f t="shared" si="44"/>
        <v/>
      </c>
      <c r="W187" s="112"/>
      <c r="X187" s="207" t="str">
        <f t="shared" si="45"/>
        <v/>
      </c>
      <c r="Y187" s="133"/>
      <c r="Z187" s="112"/>
      <c r="AA187" s="112"/>
      <c r="AB187" s="207" t="str">
        <f t="shared" si="46"/>
        <v/>
      </c>
      <c r="AC187" s="112"/>
      <c r="AD187" s="207" t="str">
        <f t="shared" si="47"/>
        <v/>
      </c>
      <c r="AE187" s="124"/>
      <c r="AF187" s="207" t="str">
        <f t="shared" si="48"/>
        <v/>
      </c>
      <c r="AG187" s="112"/>
      <c r="AH187" s="207" t="str">
        <f t="shared" si="49"/>
        <v/>
      </c>
      <c r="AI187" s="112"/>
      <c r="AJ187" s="207" t="str">
        <f t="shared" si="50"/>
        <v/>
      </c>
      <c r="AK187" s="112"/>
      <c r="AL187" s="207" t="str">
        <f t="shared" si="51"/>
        <v/>
      </c>
      <c r="AM187" s="112"/>
      <c r="AN187" s="207" t="str">
        <f t="shared" si="52"/>
        <v/>
      </c>
      <c r="AO187" s="134"/>
      <c r="AP187" s="127"/>
      <c r="AQ187" s="207" t="str">
        <f t="shared" si="53"/>
        <v/>
      </c>
      <c r="AR187" s="127"/>
      <c r="AS187" s="112"/>
      <c r="AT187" s="112"/>
      <c r="AU187" s="112"/>
      <c r="AV187" s="112"/>
      <c r="AW187" s="112"/>
      <c r="AX187" s="112"/>
      <c r="AY187" s="112"/>
      <c r="AZ187" s="112"/>
      <c r="BA187" s="112"/>
      <c r="BB187" s="124"/>
      <c r="BC187" s="124"/>
      <c r="BD187" s="207" t="str">
        <f t="shared" si="54"/>
        <v/>
      </c>
      <c r="BE187" s="112" t="str">
        <f t="shared" si="55"/>
        <v/>
      </c>
      <c r="BF187" s="112"/>
      <c r="BG187" s="112"/>
      <c r="BH187" s="112"/>
      <c r="BI187" s="112"/>
      <c r="BJ187" s="112"/>
      <c r="BL187" s="112"/>
      <c r="BM187" s="112"/>
      <c r="BN187" s="112"/>
      <c r="BO187" s="112"/>
      <c r="BP187" s="112"/>
      <c r="BQ187" s="112"/>
    </row>
    <row r="188" spans="1:69" s="119" customFormat="1" x14ac:dyDescent="0.2">
      <c r="A188" s="124"/>
      <c r="B188" s="207" t="str">
        <f t="shared" si="42"/>
        <v/>
      </c>
      <c r="C188" s="73"/>
      <c r="D188" s="112"/>
      <c r="E188" s="112"/>
      <c r="F188" s="112"/>
      <c r="G188" s="112"/>
      <c r="H188" s="112"/>
      <c r="I188" s="112"/>
      <c r="J188" s="131"/>
      <c r="K188" s="132"/>
      <c r="L188" s="207" t="str">
        <f t="shared" si="43"/>
        <v/>
      </c>
      <c r="M188" s="112"/>
      <c r="N188" s="112"/>
      <c r="O188" s="112"/>
      <c r="P188" s="112"/>
      <c r="Q188" s="112"/>
      <c r="R188" s="112"/>
      <c r="S188" s="112"/>
      <c r="T188" s="112"/>
      <c r="U188" s="112"/>
      <c r="V188" s="207" t="str">
        <f t="shared" si="44"/>
        <v/>
      </c>
      <c r="W188" s="112"/>
      <c r="X188" s="207" t="str">
        <f t="shared" si="45"/>
        <v/>
      </c>
      <c r="Y188" s="133"/>
      <c r="Z188" s="112"/>
      <c r="AA188" s="112"/>
      <c r="AB188" s="207" t="str">
        <f t="shared" si="46"/>
        <v/>
      </c>
      <c r="AC188" s="112"/>
      <c r="AD188" s="207" t="str">
        <f t="shared" si="47"/>
        <v/>
      </c>
      <c r="AE188" s="124"/>
      <c r="AF188" s="207" t="str">
        <f t="shared" si="48"/>
        <v/>
      </c>
      <c r="AG188" s="112"/>
      <c r="AH188" s="207" t="str">
        <f t="shared" si="49"/>
        <v/>
      </c>
      <c r="AI188" s="112"/>
      <c r="AJ188" s="207" t="str">
        <f t="shared" si="50"/>
        <v/>
      </c>
      <c r="AK188" s="112"/>
      <c r="AL188" s="207" t="str">
        <f t="shared" si="51"/>
        <v/>
      </c>
      <c r="AM188" s="112"/>
      <c r="AN188" s="207" t="str">
        <f t="shared" si="52"/>
        <v/>
      </c>
      <c r="AO188" s="134"/>
      <c r="AP188" s="127"/>
      <c r="AQ188" s="207" t="str">
        <f t="shared" si="53"/>
        <v/>
      </c>
      <c r="AR188" s="127"/>
      <c r="AS188" s="112"/>
      <c r="AT188" s="112"/>
      <c r="AU188" s="112"/>
      <c r="AV188" s="112"/>
      <c r="AW188" s="112"/>
      <c r="AX188" s="112"/>
      <c r="AY188" s="112"/>
      <c r="AZ188" s="112"/>
      <c r="BA188" s="112"/>
      <c r="BB188" s="124"/>
      <c r="BC188" s="124"/>
      <c r="BD188" s="207" t="str">
        <f t="shared" si="54"/>
        <v/>
      </c>
      <c r="BE188" s="112" t="str">
        <f t="shared" si="55"/>
        <v/>
      </c>
      <c r="BF188" s="112"/>
      <c r="BG188" s="112"/>
      <c r="BH188" s="112"/>
      <c r="BI188" s="112"/>
      <c r="BJ188" s="112"/>
      <c r="BL188" s="112"/>
      <c r="BM188" s="112"/>
      <c r="BN188" s="112"/>
      <c r="BO188" s="112"/>
      <c r="BP188" s="112"/>
      <c r="BQ188" s="112"/>
    </row>
    <row r="189" spans="1:69" s="119" customFormat="1" x14ac:dyDescent="0.2">
      <c r="A189" s="124"/>
      <c r="B189" s="207" t="str">
        <f t="shared" si="42"/>
        <v/>
      </c>
      <c r="C189" s="73"/>
      <c r="D189" s="112"/>
      <c r="E189" s="112"/>
      <c r="F189" s="112"/>
      <c r="G189" s="112"/>
      <c r="H189" s="112"/>
      <c r="I189" s="112"/>
      <c r="J189" s="131"/>
      <c r="K189" s="132"/>
      <c r="L189" s="207" t="str">
        <f t="shared" si="43"/>
        <v/>
      </c>
      <c r="M189" s="112"/>
      <c r="N189" s="112"/>
      <c r="O189" s="112"/>
      <c r="P189" s="112"/>
      <c r="Q189" s="112"/>
      <c r="R189" s="112"/>
      <c r="S189" s="112"/>
      <c r="T189" s="112"/>
      <c r="U189" s="112"/>
      <c r="V189" s="207" t="str">
        <f t="shared" si="44"/>
        <v/>
      </c>
      <c r="W189" s="112"/>
      <c r="X189" s="207" t="str">
        <f t="shared" si="45"/>
        <v/>
      </c>
      <c r="Y189" s="133"/>
      <c r="Z189" s="112"/>
      <c r="AA189" s="112"/>
      <c r="AB189" s="207" t="str">
        <f t="shared" si="46"/>
        <v/>
      </c>
      <c r="AC189" s="112"/>
      <c r="AD189" s="207" t="str">
        <f t="shared" si="47"/>
        <v/>
      </c>
      <c r="AE189" s="124"/>
      <c r="AF189" s="207" t="str">
        <f t="shared" si="48"/>
        <v/>
      </c>
      <c r="AG189" s="112"/>
      <c r="AH189" s="207" t="str">
        <f t="shared" si="49"/>
        <v/>
      </c>
      <c r="AI189" s="112"/>
      <c r="AJ189" s="207" t="str">
        <f t="shared" si="50"/>
        <v/>
      </c>
      <c r="AK189" s="112"/>
      <c r="AL189" s="207" t="str">
        <f t="shared" si="51"/>
        <v/>
      </c>
      <c r="AM189" s="112"/>
      <c r="AN189" s="207" t="str">
        <f t="shared" si="52"/>
        <v/>
      </c>
      <c r="AO189" s="134"/>
      <c r="AP189" s="127"/>
      <c r="AQ189" s="207" t="str">
        <f t="shared" si="53"/>
        <v/>
      </c>
      <c r="AR189" s="127"/>
      <c r="AS189" s="112"/>
      <c r="AT189" s="112"/>
      <c r="AU189" s="112"/>
      <c r="AV189" s="112"/>
      <c r="AW189" s="112"/>
      <c r="AX189" s="112"/>
      <c r="AY189" s="112"/>
      <c r="AZ189" s="112"/>
      <c r="BA189" s="112"/>
      <c r="BB189" s="124"/>
      <c r="BC189" s="124"/>
      <c r="BD189" s="207" t="str">
        <f t="shared" si="54"/>
        <v/>
      </c>
      <c r="BE189" s="112" t="str">
        <f t="shared" si="55"/>
        <v/>
      </c>
      <c r="BF189" s="112"/>
      <c r="BG189" s="112"/>
      <c r="BH189" s="112"/>
      <c r="BI189" s="112"/>
      <c r="BJ189" s="112"/>
      <c r="BL189" s="112"/>
      <c r="BM189" s="112"/>
      <c r="BN189" s="112"/>
      <c r="BO189" s="112"/>
      <c r="BP189" s="112"/>
      <c r="BQ189" s="112"/>
    </row>
    <row r="190" spans="1:69" s="119" customFormat="1" x14ac:dyDescent="0.2">
      <c r="A190" s="124"/>
      <c r="B190" s="207" t="str">
        <f t="shared" si="42"/>
        <v/>
      </c>
      <c r="C190" s="73"/>
      <c r="D190" s="112"/>
      <c r="E190" s="112"/>
      <c r="F190" s="112"/>
      <c r="G190" s="112"/>
      <c r="H190" s="112"/>
      <c r="I190" s="112"/>
      <c r="J190" s="131"/>
      <c r="K190" s="132"/>
      <c r="L190" s="207" t="str">
        <f t="shared" si="43"/>
        <v/>
      </c>
      <c r="M190" s="112"/>
      <c r="N190" s="112"/>
      <c r="O190" s="112"/>
      <c r="P190" s="112"/>
      <c r="Q190" s="112"/>
      <c r="R190" s="112"/>
      <c r="S190" s="112"/>
      <c r="T190" s="112"/>
      <c r="U190" s="112"/>
      <c r="V190" s="207" t="str">
        <f t="shared" si="44"/>
        <v/>
      </c>
      <c r="W190" s="112"/>
      <c r="X190" s="207" t="str">
        <f t="shared" si="45"/>
        <v/>
      </c>
      <c r="Y190" s="133"/>
      <c r="Z190" s="112"/>
      <c r="AA190" s="112"/>
      <c r="AB190" s="207" t="str">
        <f t="shared" si="46"/>
        <v/>
      </c>
      <c r="AC190" s="112"/>
      <c r="AD190" s="207" t="str">
        <f t="shared" si="47"/>
        <v/>
      </c>
      <c r="AE190" s="124"/>
      <c r="AF190" s="207" t="str">
        <f t="shared" si="48"/>
        <v/>
      </c>
      <c r="AG190" s="112"/>
      <c r="AH190" s="207" t="str">
        <f t="shared" si="49"/>
        <v/>
      </c>
      <c r="AI190" s="112"/>
      <c r="AJ190" s="207" t="str">
        <f t="shared" si="50"/>
        <v/>
      </c>
      <c r="AK190" s="112"/>
      <c r="AL190" s="207" t="str">
        <f t="shared" si="51"/>
        <v/>
      </c>
      <c r="AM190" s="112"/>
      <c r="AN190" s="207" t="str">
        <f t="shared" si="52"/>
        <v/>
      </c>
      <c r="AO190" s="134"/>
      <c r="AP190" s="127"/>
      <c r="AQ190" s="207" t="str">
        <f t="shared" si="53"/>
        <v/>
      </c>
      <c r="AR190" s="127"/>
      <c r="AS190" s="112"/>
      <c r="AT190" s="112"/>
      <c r="AU190" s="112"/>
      <c r="AV190" s="112"/>
      <c r="AW190" s="112"/>
      <c r="AX190" s="112"/>
      <c r="AY190" s="112"/>
      <c r="AZ190" s="112"/>
      <c r="BA190" s="112"/>
      <c r="BB190" s="124"/>
      <c r="BC190" s="124"/>
      <c r="BD190" s="207" t="str">
        <f t="shared" si="54"/>
        <v/>
      </c>
      <c r="BE190" s="112" t="str">
        <f t="shared" si="55"/>
        <v/>
      </c>
      <c r="BF190" s="112"/>
      <c r="BG190" s="112"/>
      <c r="BH190" s="112"/>
      <c r="BI190" s="112"/>
      <c r="BJ190" s="112"/>
      <c r="BL190" s="112"/>
      <c r="BM190" s="112"/>
      <c r="BN190" s="112"/>
      <c r="BO190" s="112"/>
      <c r="BP190" s="112"/>
      <c r="BQ190" s="112"/>
    </row>
    <row r="191" spans="1:69" s="119" customFormat="1" x14ac:dyDescent="0.2">
      <c r="A191" s="124"/>
      <c r="B191" s="207" t="str">
        <f t="shared" si="42"/>
        <v/>
      </c>
      <c r="C191" s="73"/>
      <c r="D191" s="112"/>
      <c r="E191" s="112"/>
      <c r="F191" s="112"/>
      <c r="G191" s="112"/>
      <c r="H191" s="112"/>
      <c r="I191" s="112"/>
      <c r="J191" s="131"/>
      <c r="K191" s="132"/>
      <c r="L191" s="207" t="str">
        <f t="shared" si="43"/>
        <v/>
      </c>
      <c r="M191" s="112"/>
      <c r="N191" s="112"/>
      <c r="O191" s="112"/>
      <c r="P191" s="112"/>
      <c r="Q191" s="112"/>
      <c r="R191" s="112"/>
      <c r="S191" s="112"/>
      <c r="T191" s="112"/>
      <c r="U191" s="112"/>
      <c r="V191" s="207" t="str">
        <f t="shared" si="44"/>
        <v/>
      </c>
      <c r="W191" s="112"/>
      <c r="X191" s="207" t="str">
        <f t="shared" si="45"/>
        <v/>
      </c>
      <c r="Y191" s="133"/>
      <c r="Z191" s="112"/>
      <c r="AA191" s="112"/>
      <c r="AB191" s="207" t="str">
        <f t="shared" si="46"/>
        <v/>
      </c>
      <c r="AC191" s="112"/>
      <c r="AD191" s="207" t="str">
        <f t="shared" si="47"/>
        <v/>
      </c>
      <c r="AE191" s="124"/>
      <c r="AF191" s="207" t="str">
        <f t="shared" si="48"/>
        <v/>
      </c>
      <c r="AG191" s="112"/>
      <c r="AH191" s="207" t="str">
        <f t="shared" si="49"/>
        <v/>
      </c>
      <c r="AI191" s="112"/>
      <c r="AJ191" s="207" t="str">
        <f t="shared" si="50"/>
        <v/>
      </c>
      <c r="AK191" s="112"/>
      <c r="AL191" s="207" t="str">
        <f t="shared" si="51"/>
        <v/>
      </c>
      <c r="AM191" s="112"/>
      <c r="AN191" s="207" t="str">
        <f t="shared" si="52"/>
        <v/>
      </c>
      <c r="AO191" s="134"/>
      <c r="AP191" s="127"/>
      <c r="AQ191" s="207" t="str">
        <f t="shared" si="53"/>
        <v/>
      </c>
      <c r="AR191" s="127"/>
      <c r="AS191" s="112"/>
      <c r="AT191" s="112"/>
      <c r="AU191" s="112"/>
      <c r="AV191" s="112"/>
      <c r="AW191" s="112"/>
      <c r="AX191" s="112"/>
      <c r="AY191" s="112"/>
      <c r="AZ191" s="112"/>
      <c r="BA191" s="112"/>
      <c r="BB191" s="124"/>
      <c r="BC191" s="124"/>
      <c r="BD191" s="207" t="str">
        <f t="shared" si="54"/>
        <v/>
      </c>
      <c r="BE191" s="112" t="str">
        <f t="shared" si="55"/>
        <v/>
      </c>
      <c r="BF191" s="112"/>
      <c r="BG191" s="112"/>
      <c r="BH191" s="112"/>
      <c r="BI191" s="112"/>
      <c r="BJ191" s="112"/>
      <c r="BL191" s="112"/>
      <c r="BM191" s="112"/>
      <c r="BN191" s="112"/>
      <c r="BO191" s="112"/>
      <c r="BP191" s="112"/>
      <c r="BQ191" s="112"/>
    </row>
    <row r="192" spans="1:69" s="119" customFormat="1" x14ac:dyDescent="0.2">
      <c r="A192" s="124"/>
      <c r="B192" s="207" t="str">
        <f t="shared" si="42"/>
        <v/>
      </c>
      <c r="C192" s="73"/>
      <c r="D192" s="112"/>
      <c r="E192" s="112"/>
      <c r="F192" s="112"/>
      <c r="G192" s="112"/>
      <c r="H192" s="112"/>
      <c r="I192" s="112"/>
      <c r="J192" s="131"/>
      <c r="K192" s="132"/>
      <c r="L192" s="207" t="str">
        <f t="shared" si="43"/>
        <v/>
      </c>
      <c r="M192" s="112"/>
      <c r="N192" s="112"/>
      <c r="O192" s="112"/>
      <c r="P192" s="112"/>
      <c r="Q192" s="112"/>
      <c r="R192" s="112"/>
      <c r="S192" s="112"/>
      <c r="T192" s="112"/>
      <c r="U192" s="112"/>
      <c r="V192" s="207" t="str">
        <f t="shared" si="44"/>
        <v/>
      </c>
      <c r="W192" s="112"/>
      <c r="X192" s="207" t="str">
        <f t="shared" si="45"/>
        <v/>
      </c>
      <c r="Y192" s="133"/>
      <c r="Z192" s="112"/>
      <c r="AA192" s="112"/>
      <c r="AB192" s="207" t="str">
        <f t="shared" si="46"/>
        <v/>
      </c>
      <c r="AC192" s="112"/>
      <c r="AD192" s="207" t="str">
        <f t="shared" si="47"/>
        <v/>
      </c>
      <c r="AE192" s="124"/>
      <c r="AF192" s="207" t="str">
        <f t="shared" si="48"/>
        <v/>
      </c>
      <c r="AG192" s="112"/>
      <c r="AH192" s="207" t="str">
        <f t="shared" si="49"/>
        <v/>
      </c>
      <c r="AI192" s="112"/>
      <c r="AJ192" s="207" t="str">
        <f t="shared" si="50"/>
        <v/>
      </c>
      <c r="AK192" s="112"/>
      <c r="AL192" s="207" t="str">
        <f t="shared" si="51"/>
        <v/>
      </c>
      <c r="AM192" s="112"/>
      <c r="AN192" s="207" t="str">
        <f t="shared" si="52"/>
        <v/>
      </c>
      <c r="AO192" s="134"/>
      <c r="AP192" s="127"/>
      <c r="AQ192" s="207" t="str">
        <f t="shared" si="53"/>
        <v/>
      </c>
      <c r="AR192" s="127"/>
      <c r="AS192" s="112"/>
      <c r="AT192" s="112"/>
      <c r="AU192" s="112"/>
      <c r="AV192" s="112"/>
      <c r="AW192" s="112"/>
      <c r="AX192" s="112"/>
      <c r="AY192" s="112"/>
      <c r="AZ192" s="112"/>
      <c r="BA192" s="112"/>
      <c r="BB192" s="124"/>
      <c r="BC192" s="124"/>
      <c r="BD192" s="207" t="str">
        <f t="shared" si="54"/>
        <v/>
      </c>
      <c r="BE192" s="112" t="str">
        <f t="shared" si="55"/>
        <v/>
      </c>
      <c r="BF192" s="112"/>
      <c r="BG192" s="112"/>
      <c r="BH192" s="112"/>
      <c r="BI192" s="112"/>
      <c r="BJ192" s="112"/>
      <c r="BL192" s="112"/>
      <c r="BM192" s="112"/>
      <c r="BN192" s="112"/>
      <c r="BO192" s="112"/>
      <c r="BP192" s="112"/>
      <c r="BQ192" s="112"/>
    </row>
    <row r="193" spans="1:69" s="119" customFormat="1" x14ac:dyDescent="0.2">
      <c r="A193" s="124"/>
      <c r="B193" s="207" t="str">
        <f t="shared" si="42"/>
        <v/>
      </c>
      <c r="C193" s="73"/>
      <c r="D193" s="112"/>
      <c r="E193" s="112"/>
      <c r="F193" s="112"/>
      <c r="G193" s="112"/>
      <c r="H193" s="112"/>
      <c r="I193" s="112"/>
      <c r="J193" s="131"/>
      <c r="K193" s="132"/>
      <c r="L193" s="207" t="str">
        <f t="shared" si="43"/>
        <v/>
      </c>
      <c r="M193" s="112"/>
      <c r="N193" s="112"/>
      <c r="O193" s="112"/>
      <c r="P193" s="112"/>
      <c r="Q193" s="112"/>
      <c r="R193" s="112"/>
      <c r="S193" s="112"/>
      <c r="T193" s="112"/>
      <c r="U193" s="112"/>
      <c r="V193" s="207" t="str">
        <f t="shared" si="44"/>
        <v/>
      </c>
      <c r="W193" s="112"/>
      <c r="X193" s="207" t="str">
        <f t="shared" si="45"/>
        <v/>
      </c>
      <c r="Y193" s="133"/>
      <c r="Z193" s="112"/>
      <c r="AA193" s="112"/>
      <c r="AB193" s="207" t="str">
        <f t="shared" si="46"/>
        <v/>
      </c>
      <c r="AC193" s="112"/>
      <c r="AD193" s="207" t="str">
        <f t="shared" si="47"/>
        <v/>
      </c>
      <c r="AE193" s="124"/>
      <c r="AF193" s="207" t="str">
        <f t="shared" si="48"/>
        <v/>
      </c>
      <c r="AG193" s="112"/>
      <c r="AH193" s="207" t="str">
        <f t="shared" si="49"/>
        <v/>
      </c>
      <c r="AI193" s="112"/>
      <c r="AJ193" s="207" t="str">
        <f t="shared" si="50"/>
        <v/>
      </c>
      <c r="AK193" s="112"/>
      <c r="AL193" s="207" t="str">
        <f t="shared" si="51"/>
        <v/>
      </c>
      <c r="AM193" s="112"/>
      <c r="AN193" s="207" t="str">
        <f t="shared" si="52"/>
        <v/>
      </c>
      <c r="AO193" s="134"/>
      <c r="AP193" s="127"/>
      <c r="AQ193" s="207" t="str">
        <f t="shared" si="53"/>
        <v/>
      </c>
      <c r="AR193" s="127"/>
      <c r="AS193" s="112"/>
      <c r="AT193" s="112"/>
      <c r="AU193" s="112"/>
      <c r="AV193" s="112"/>
      <c r="AW193" s="112"/>
      <c r="AX193" s="112"/>
      <c r="AY193" s="112"/>
      <c r="AZ193" s="112"/>
      <c r="BA193" s="112"/>
      <c r="BB193" s="124"/>
      <c r="BC193" s="124"/>
      <c r="BD193" s="207" t="str">
        <f t="shared" si="54"/>
        <v/>
      </c>
      <c r="BE193" s="112" t="str">
        <f t="shared" si="55"/>
        <v/>
      </c>
      <c r="BF193" s="112"/>
      <c r="BG193" s="112"/>
      <c r="BH193" s="112"/>
      <c r="BI193" s="112"/>
      <c r="BJ193" s="112"/>
      <c r="BL193" s="112"/>
      <c r="BM193" s="112"/>
      <c r="BN193" s="112"/>
      <c r="BO193" s="112"/>
      <c r="BP193" s="112"/>
      <c r="BQ193" s="112"/>
    </row>
    <row r="194" spans="1:69" s="119" customFormat="1" x14ac:dyDescent="0.2">
      <c r="A194" s="124"/>
      <c r="B194" s="207" t="str">
        <f t="shared" si="42"/>
        <v/>
      </c>
      <c r="C194" s="73"/>
      <c r="D194" s="112"/>
      <c r="E194" s="112"/>
      <c r="F194" s="112"/>
      <c r="G194" s="112"/>
      <c r="H194" s="112"/>
      <c r="I194" s="112"/>
      <c r="J194" s="131"/>
      <c r="K194" s="132"/>
      <c r="L194" s="207" t="str">
        <f t="shared" si="43"/>
        <v/>
      </c>
      <c r="M194" s="112"/>
      <c r="N194" s="112"/>
      <c r="O194" s="112"/>
      <c r="P194" s="112"/>
      <c r="Q194" s="112"/>
      <c r="R194" s="112"/>
      <c r="S194" s="112"/>
      <c r="T194" s="112"/>
      <c r="U194" s="112"/>
      <c r="V194" s="207" t="str">
        <f t="shared" si="44"/>
        <v/>
      </c>
      <c r="W194" s="112"/>
      <c r="X194" s="207" t="str">
        <f t="shared" si="45"/>
        <v/>
      </c>
      <c r="Y194" s="133"/>
      <c r="Z194" s="112"/>
      <c r="AA194" s="112"/>
      <c r="AB194" s="207" t="str">
        <f t="shared" si="46"/>
        <v/>
      </c>
      <c r="AC194" s="112"/>
      <c r="AD194" s="207" t="str">
        <f t="shared" si="47"/>
        <v/>
      </c>
      <c r="AE194" s="124"/>
      <c r="AF194" s="207" t="str">
        <f t="shared" si="48"/>
        <v/>
      </c>
      <c r="AG194" s="112"/>
      <c r="AH194" s="207" t="str">
        <f t="shared" si="49"/>
        <v/>
      </c>
      <c r="AI194" s="112"/>
      <c r="AJ194" s="207" t="str">
        <f t="shared" si="50"/>
        <v/>
      </c>
      <c r="AK194" s="112"/>
      <c r="AL194" s="207" t="str">
        <f t="shared" si="51"/>
        <v/>
      </c>
      <c r="AM194" s="112"/>
      <c r="AN194" s="207" t="str">
        <f t="shared" si="52"/>
        <v/>
      </c>
      <c r="AO194" s="134"/>
      <c r="AP194" s="127"/>
      <c r="AQ194" s="207" t="str">
        <f t="shared" si="53"/>
        <v/>
      </c>
      <c r="AR194" s="127"/>
      <c r="AS194" s="112"/>
      <c r="AT194" s="112"/>
      <c r="AU194" s="112"/>
      <c r="AV194" s="112"/>
      <c r="AW194" s="112"/>
      <c r="AX194" s="112"/>
      <c r="AY194" s="112"/>
      <c r="AZ194" s="112"/>
      <c r="BA194" s="112"/>
      <c r="BB194" s="124"/>
      <c r="BC194" s="124"/>
      <c r="BD194" s="207" t="str">
        <f t="shared" si="54"/>
        <v/>
      </c>
      <c r="BE194" s="112" t="str">
        <f t="shared" si="55"/>
        <v/>
      </c>
      <c r="BF194" s="112"/>
      <c r="BG194" s="112"/>
      <c r="BH194" s="112"/>
      <c r="BI194" s="112"/>
      <c r="BJ194" s="112"/>
      <c r="BL194" s="112"/>
      <c r="BM194" s="112"/>
      <c r="BN194" s="112"/>
      <c r="BO194" s="112"/>
      <c r="BP194" s="112"/>
      <c r="BQ194" s="112"/>
    </row>
    <row r="195" spans="1:69" s="119" customFormat="1" x14ac:dyDescent="0.2">
      <c r="A195" s="124"/>
      <c r="B195" s="207" t="str">
        <f t="shared" si="42"/>
        <v/>
      </c>
      <c r="C195" s="73"/>
      <c r="D195" s="112"/>
      <c r="E195" s="112"/>
      <c r="F195" s="112"/>
      <c r="G195" s="112"/>
      <c r="H195" s="112"/>
      <c r="I195" s="112"/>
      <c r="J195" s="131"/>
      <c r="K195" s="132"/>
      <c r="L195" s="207" t="str">
        <f t="shared" si="43"/>
        <v/>
      </c>
      <c r="M195" s="112"/>
      <c r="N195" s="112"/>
      <c r="O195" s="112"/>
      <c r="P195" s="112"/>
      <c r="Q195" s="112"/>
      <c r="R195" s="112"/>
      <c r="S195" s="112"/>
      <c r="T195" s="112"/>
      <c r="U195" s="112"/>
      <c r="V195" s="207" t="str">
        <f t="shared" si="44"/>
        <v/>
      </c>
      <c r="W195" s="112"/>
      <c r="X195" s="207" t="str">
        <f t="shared" si="45"/>
        <v/>
      </c>
      <c r="Y195" s="133"/>
      <c r="Z195" s="112"/>
      <c r="AA195" s="112"/>
      <c r="AB195" s="207" t="str">
        <f t="shared" si="46"/>
        <v/>
      </c>
      <c r="AC195" s="112"/>
      <c r="AD195" s="207" t="str">
        <f t="shared" si="47"/>
        <v/>
      </c>
      <c r="AE195" s="124"/>
      <c r="AF195" s="207" t="str">
        <f t="shared" si="48"/>
        <v/>
      </c>
      <c r="AG195" s="112"/>
      <c r="AH195" s="207" t="str">
        <f t="shared" si="49"/>
        <v/>
      </c>
      <c r="AI195" s="112"/>
      <c r="AJ195" s="207" t="str">
        <f t="shared" si="50"/>
        <v/>
      </c>
      <c r="AK195" s="112"/>
      <c r="AL195" s="207" t="str">
        <f t="shared" si="51"/>
        <v/>
      </c>
      <c r="AM195" s="112"/>
      <c r="AN195" s="207" t="str">
        <f t="shared" si="52"/>
        <v/>
      </c>
      <c r="AO195" s="134"/>
      <c r="AP195" s="127"/>
      <c r="AQ195" s="207" t="str">
        <f t="shared" si="53"/>
        <v/>
      </c>
      <c r="AR195" s="127"/>
      <c r="AS195" s="112"/>
      <c r="AT195" s="112"/>
      <c r="AU195" s="112"/>
      <c r="AV195" s="112"/>
      <c r="AW195" s="112"/>
      <c r="AX195" s="112"/>
      <c r="AY195" s="112"/>
      <c r="AZ195" s="112"/>
      <c r="BA195" s="112"/>
      <c r="BB195" s="124"/>
      <c r="BC195" s="124"/>
      <c r="BD195" s="207" t="str">
        <f t="shared" si="54"/>
        <v/>
      </c>
      <c r="BE195" s="112" t="str">
        <f t="shared" si="55"/>
        <v/>
      </c>
      <c r="BF195" s="112"/>
      <c r="BG195" s="112"/>
      <c r="BH195" s="112"/>
      <c r="BI195" s="112"/>
      <c r="BJ195" s="112"/>
      <c r="BL195" s="112"/>
      <c r="BM195" s="112"/>
      <c r="BN195" s="112"/>
      <c r="BO195" s="112"/>
      <c r="BP195" s="112"/>
      <c r="BQ195" s="112"/>
    </row>
    <row r="196" spans="1:69" s="119" customFormat="1" x14ac:dyDescent="0.2">
      <c r="A196" s="124"/>
      <c r="B196" s="207" t="str">
        <f t="shared" si="42"/>
        <v/>
      </c>
      <c r="C196" s="73"/>
      <c r="D196" s="112"/>
      <c r="E196" s="112"/>
      <c r="F196" s="112"/>
      <c r="G196" s="112"/>
      <c r="H196" s="112"/>
      <c r="I196" s="112"/>
      <c r="J196" s="131"/>
      <c r="K196" s="132"/>
      <c r="L196" s="207" t="str">
        <f t="shared" si="43"/>
        <v/>
      </c>
      <c r="M196" s="112"/>
      <c r="N196" s="112"/>
      <c r="O196" s="112"/>
      <c r="P196" s="112"/>
      <c r="Q196" s="112"/>
      <c r="R196" s="112"/>
      <c r="S196" s="112"/>
      <c r="T196" s="112"/>
      <c r="U196" s="112"/>
      <c r="V196" s="207" t="str">
        <f t="shared" si="44"/>
        <v/>
      </c>
      <c r="W196" s="112"/>
      <c r="X196" s="207" t="str">
        <f t="shared" si="45"/>
        <v/>
      </c>
      <c r="Y196" s="133"/>
      <c r="Z196" s="112"/>
      <c r="AA196" s="112"/>
      <c r="AB196" s="207" t="str">
        <f t="shared" si="46"/>
        <v/>
      </c>
      <c r="AC196" s="112"/>
      <c r="AD196" s="207" t="str">
        <f t="shared" si="47"/>
        <v/>
      </c>
      <c r="AE196" s="124"/>
      <c r="AF196" s="207" t="str">
        <f t="shared" si="48"/>
        <v/>
      </c>
      <c r="AG196" s="112"/>
      <c r="AH196" s="207" t="str">
        <f t="shared" si="49"/>
        <v/>
      </c>
      <c r="AI196" s="112"/>
      <c r="AJ196" s="207" t="str">
        <f t="shared" si="50"/>
        <v/>
      </c>
      <c r="AK196" s="112"/>
      <c r="AL196" s="207" t="str">
        <f t="shared" si="51"/>
        <v/>
      </c>
      <c r="AM196" s="112"/>
      <c r="AN196" s="207" t="str">
        <f t="shared" si="52"/>
        <v/>
      </c>
      <c r="AO196" s="134"/>
      <c r="AP196" s="127"/>
      <c r="AQ196" s="207" t="str">
        <f t="shared" si="53"/>
        <v/>
      </c>
      <c r="AR196" s="127"/>
      <c r="AS196" s="112"/>
      <c r="AT196" s="112"/>
      <c r="AU196" s="112"/>
      <c r="AV196" s="112"/>
      <c r="AW196" s="112"/>
      <c r="AX196" s="112"/>
      <c r="AY196" s="112"/>
      <c r="AZ196" s="112"/>
      <c r="BA196" s="112"/>
      <c r="BB196" s="124"/>
      <c r="BC196" s="124"/>
      <c r="BD196" s="207" t="str">
        <f t="shared" si="54"/>
        <v/>
      </c>
      <c r="BE196" s="112" t="str">
        <f t="shared" si="55"/>
        <v/>
      </c>
      <c r="BF196" s="112"/>
      <c r="BG196" s="112"/>
      <c r="BH196" s="112"/>
      <c r="BI196" s="112"/>
      <c r="BJ196" s="112"/>
      <c r="BL196" s="112"/>
      <c r="BM196" s="112"/>
      <c r="BN196" s="112"/>
      <c r="BO196" s="112"/>
      <c r="BP196" s="112"/>
      <c r="BQ196" s="112"/>
    </row>
    <row r="197" spans="1:69" s="119" customFormat="1" x14ac:dyDescent="0.2">
      <c r="A197" s="124"/>
      <c r="B197" s="207" t="str">
        <f t="shared" si="42"/>
        <v/>
      </c>
      <c r="C197" s="73"/>
      <c r="D197" s="112"/>
      <c r="E197" s="112"/>
      <c r="F197" s="112"/>
      <c r="G197" s="112"/>
      <c r="H197" s="112"/>
      <c r="I197" s="112"/>
      <c r="J197" s="131"/>
      <c r="K197" s="132"/>
      <c r="L197" s="207" t="str">
        <f t="shared" si="43"/>
        <v/>
      </c>
      <c r="M197" s="112"/>
      <c r="N197" s="112"/>
      <c r="O197" s="112"/>
      <c r="P197" s="112"/>
      <c r="Q197" s="112"/>
      <c r="R197" s="112"/>
      <c r="S197" s="112"/>
      <c r="T197" s="112"/>
      <c r="U197" s="112"/>
      <c r="V197" s="207" t="str">
        <f t="shared" si="44"/>
        <v/>
      </c>
      <c r="W197" s="112"/>
      <c r="X197" s="207" t="str">
        <f t="shared" si="45"/>
        <v/>
      </c>
      <c r="Y197" s="133"/>
      <c r="Z197" s="112"/>
      <c r="AA197" s="112"/>
      <c r="AB197" s="207" t="str">
        <f t="shared" si="46"/>
        <v/>
      </c>
      <c r="AC197" s="112"/>
      <c r="AD197" s="207" t="str">
        <f t="shared" si="47"/>
        <v/>
      </c>
      <c r="AE197" s="124"/>
      <c r="AF197" s="207" t="str">
        <f t="shared" si="48"/>
        <v/>
      </c>
      <c r="AG197" s="112"/>
      <c r="AH197" s="207" t="str">
        <f t="shared" si="49"/>
        <v/>
      </c>
      <c r="AI197" s="112"/>
      <c r="AJ197" s="207" t="str">
        <f t="shared" si="50"/>
        <v/>
      </c>
      <c r="AK197" s="112"/>
      <c r="AL197" s="207" t="str">
        <f t="shared" si="51"/>
        <v/>
      </c>
      <c r="AM197" s="112"/>
      <c r="AN197" s="207" t="str">
        <f t="shared" si="52"/>
        <v/>
      </c>
      <c r="AO197" s="134"/>
      <c r="AP197" s="127"/>
      <c r="AQ197" s="207" t="str">
        <f t="shared" si="53"/>
        <v/>
      </c>
      <c r="AR197" s="127"/>
      <c r="AS197" s="112"/>
      <c r="AT197" s="112"/>
      <c r="AU197" s="112"/>
      <c r="AV197" s="112"/>
      <c r="AW197" s="112"/>
      <c r="AX197" s="112"/>
      <c r="AY197" s="112"/>
      <c r="AZ197" s="112"/>
      <c r="BA197" s="112"/>
      <c r="BB197" s="124"/>
      <c r="BC197" s="124"/>
      <c r="BD197" s="207" t="str">
        <f t="shared" si="54"/>
        <v/>
      </c>
      <c r="BE197" s="112" t="str">
        <f t="shared" si="55"/>
        <v/>
      </c>
      <c r="BF197" s="112"/>
      <c r="BG197" s="112"/>
      <c r="BH197" s="112"/>
      <c r="BI197" s="112"/>
      <c r="BJ197" s="112"/>
      <c r="BL197" s="112"/>
      <c r="BM197" s="112"/>
      <c r="BN197" s="112"/>
      <c r="BO197" s="112"/>
      <c r="BP197" s="112"/>
      <c r="BQ197" s="112"/>
    </row>
    <row r="198" spans="1:69" s="119" customFormat="1" x14ac:dyDescent="0.2">
      <c r="A198" s="124"/>
      <c r="B198" s="207" t="str">
        <f t="shared" si="42"/>
        <v/>
      </c>
      <c r="C198" s="73"/>
      <c r="D198" s="112"/>
      <c r="E198" s="112"/>
      <c r="F198" s="112"/>
      <c r="G198" s="112"/>
      <c r="H198" s="112"/>
      <c r="I198" s="112"/>
      <c r="J198" s="131"/>
      <c r="K198" s="132"/>
      <c r="L198" s="207" t="str">
        <f t="shared" si="43"/>
        <v/>
      </c>
      <c r="M198" s="112"/>
      <c r="N198" s="112"/>
      <c r="O198" s="112"/>
      <c r="P198" s="112"/>
      <c r="Q198" s="112"/>
      <c r="R198" s="112"/>
      <c r="S198" s="112"/>
      <c r="T198" s="112"/>
      <c r="U198" s="112"/>
      <c r="V198" s="207" t="str">
        <f t="shared" si="44"/>
        <v/>
      </c>
      <c r="W198" s="112"/>
      <c r="X198" s="207" t="str">
        <f t="shared" si="45"/>
        <v/>
      </c>
      <c r="Y198" s="133"/>
      <c r="Z198" s="112"/>
      <c r="AA198" s="112"/>
      <c r="AB198" s="207" t="str">
        <f t="shared" si="46"/>
        <v/>
      </c>
      <c r="AC198" s="112"/>
      <c r="AD198" s="207" t="str">
        <f t="shared" si="47"/>
        <v/>
      </c>
      <c r="AE198" s="124"/>
      <c r="AF198" s="207" t="str">
        <f t="shared" si="48"/>
        <v/>
      </c>
      <c r="AG198" s="112"/>
      <c r="AH198" s="207" t="str">
        <f t="shared" si="49"/>
        <v/>
      </c>
      <c r="AI198" s="112"/>
      <c r="AJ198" s="207" t="str">
        <f t="shared" si="50"/>
        <v/>
      </c>
      <c r="AK198" s="112"/>
      <c r="AL198" s="207" t="str">
        <f t="shared" si="51"/>
        <v/>
      </c>
      <c r="AM198" s="112"/>
      <c r="AN198" s="207" t="str">
        <f t="shared" si="52"/>
        <v/>
      </c>
      <c r="AO198" s="134"/>
      <c r="AP198" s="127"/>
      <c r="AQ198" s="207" t="str">
        <f t="shared" si="53"/>
        <v/>
      </c>
      <c r="AR198" s="127"/>
      <c r="AS198" s="112"/>
      <c r="AT198" s="112"/>
      <c r="AU198" s="112"/>
      <c r="AV198" s="112"/>
      <c r="AW198" s="112"/>
      <c r="AX198" s="112"/>
      <c r="AY198" s="112"/>
      <c r="AZ198" s="112"/>
      <c r="BA198" s="112"/>
      <c r="BB198" s="124"/>
      <c r="BC198" s="124"/>
      <c r="BD198" s="207" t="str">
        <f t="shared" si="54"/>
        <v/>
      </c>
      <c r="BE198" s="112" t="str">
        <f t="shared" si="55"/>
        <v/>
      </c>
      <c r="BF198" s="112"/>
      <c r="BG198" s="112"/>
      <c r="BH198" s="112"/>
      <c r="BI198" s="112"/>
      <c r="BJ198" s="112"/>
      <c r="BL198" s="112"/>
      <c r="BM198" s="112"/>
      <c r="BN198" s="112"/>
      <c r="BO198" s="112"/>
      <c r="BP198" s="112"/>
      <c r="BQ198" s="112"/>
    </row>
    <row r="199" spans="1:69" s="119" customFormat="1" x14ac:dyDescent="0.2">
      <c r="A199" s="124"/>
      <c r="B199" s="207" t="str">
        <f t="shared" ref="B199:B262" si="56">IF(C199="","",(VLOOKUP(C199,Generic_Road_Names_Table_Array,2,FALSE)))</f>
        <v/>
      </c>
      <c r="C199" s="73"/>
      <c r="D199" s="112"/>
      <c r="E199" s="112"/>
      <c r="F199" s="112"/>
      <c r="G199" s="112"/>
      <c r="H199" s="112"/>
      <c r="I199" s="112"/>
      <c r="J199" s="131"/>
      <c r="K199" s="132"/>
      <c r="L199" s="207" t="str">
        <f t="shared" ref="L199:L262" si="57">IF(K199="","",(VLOOKUP(K199,Generic_Length_Adjustment_Reason_Table_Array,2,FALSE)))</f>
        <v/>
      </c>
      <c r="M199" s="112"/>
      <c r="N199" s="112"/>
      <c r="O199" s="112"/>
      <c r="P199" s="112"/>
      <c r="Q199" s="112"/>
      <c r="R199" s="112"/>
      <c r="S199" s="112"/>
      <c r="T199" s="112"/>
      <c r="U199" s="112"/>
      <c r="V199" s="207" t="str">
        <f t="shared" ref="V199:V262" si="58">IF(U199="","",(VLOOKUP(U199,Generic_Side_Table_Array,2,FALSE)))</f>
        <v/>
      </c>
      <c r="W199" s="112"/>
      <c r="X199" s="207" t="str">
        <f t="shared" ref="X199:X262" si="59">IF(W199="","",VLOOKUP(W199,Railings_Rail_Type_Table_Array,2,FALSE))</f>
        <v/>
      </c>
      <c r="Y199" s="133"/>
      <c r="Z199" s="112"/>
      <c r="AA199" s="112"/>
      <c r="AB199" s="207" t="str">
        <f t="shared" ref="AB199:AB262" si="60">IF(AA199="","",VLOOKUP(AA199,Railings_Rail_Make_Table_Array,2,FALSE))</f>
        <v/>
      </c>
      <c r="AC199" s="112"/>
      <c r="AD199" s="207" t="str">
        <f t="shared" ref="AD199:AD262" si="61">IF(AC199="","",VLOOKUP(AC199,Railings_Rail_Shape_Table_Array,2,FALSE))</f>
        <v/>
      </c>
      <c r="AE199" s="124"/>
      <c r="AF199" s="207" t="str">
        <f t="shared" ref="AF199:AF262" si="62">IF(AE199="","",VLOOKUP(AE199,Railings_Rail_Colour_Table_Array,2,FALSE))</f>
        <v/>
      </c>
      <c r="AG199" s="112"/>
      <c r="AH199" s="207" t="str">
        <f t="shared" ref="AH199:AH262" si="63">IF(AG199="","",VLOOKUP(AG199,Railings_Rail_Material_Table_Array,2,FALSE))</f>
        <v/>
      </c>
      <c r="AI199" s="112"/>
      <c r="AJ199" s="207" t="str">
        <f t="shared" ref="AJ199:AJ262" si="64">IF(AI199="","",(VLOOKUP(AI199,Railings_Rail_Attach_Table_Array,2,FALSE)))</f>
        <v/>
      </c>
      <c r="AK199" s="112"/>
      <c r="AL199" s="207" t="str">
        <f t="shared" ref="AL199:AL262" si="65">IF(AK199="","",(VLOOKUP(AK199,Railings_Rail_End_Table_Array,2,FALSE)))</f>
        <v/>
      </c>
      <c r="AM199" s="112"/>
      <c r="AN199" s="207" t="str">
        <f t="shared" ref="AN199:AN262" si="66">IF(AM199="","",(VLOOKUP(AM199,Railings_Rail_End_Table_Array,2,FALSE)))</f>
        <v/>
      </c>
      <c r="AO199" s="134"/>
      <c r="AP199" s="127"/>
      <c r="AQ199" s="207" t="str">
        <f t="shared" ref="AQ199:AQ262" si="67">IF(AP199="","",(VLOOKUP(AP199,Railings_Railing_Ground_Fix_Table_Array,2,FALSE)))</f>
        <v/>
      </c>
      <c r="AR199" s="127"/>
      <c r="AS199" s="112"/>
      <c r="AT199" s="112"/>
      <c r="AU199" s="112"/>
      <c r="AV199" s="112"/>
      <c r="AW199" s="112"/>
      <c r="AX199" s="112"/>
      <c r="AY199" s="112"/>
      <c r="AZ199" s="112"/>
      <c r="BA199" s="112"/>
      <c r="BB199" s="124"/>
      <c r="BC199" s="124"/>
      <c r="BD199" s="207" t="str">
        <f t="shared" ref="BD199:BD262" si="68">IF(BC199="","",VLOOKUP(BC199,Railings_Rail_Material_Table_Array,2,FALSE))</f>
        <v/>
      </c>
      <c r="BE199" s="112" t="str">
        <f t="shared" ref="BE199:BE262" si="69">IF(C199&gt;0,"U","")</f>
        <v/>
      </c>
      <c r="BF199" s="112"/>
      <c r="BG199" s="112"/>
      <c r="BH199" s="112"/>
      <c r="BI199" s="112"/>
      <c r="BJ199" s="112"/>
      <c r="BL199" s="112"/>
      <c r="BM199" s="112"/>
      <c r="BN199" s="112"/>
      <c r="BO199" s="112"/>
      <c r="BP199" s="112"/>
      <c r="BQ199" s="112"/>
    </row>
    <row r="200" spans="1:69" s="119" customFormat="1" x14ac:dyDescent="0.2">
      <c r="A200" s="124"/>
      <c r="B200" s="207" t="str">
        <f t="shared" si="56"/>
        <v/>
      </c>
      <c r="C200" s="73"/>
      <c r="D200" s="112"/>
      <c r="E200" s="112"/>
      <c r="F200" s="112"/>
      <c r="G200" s="112"/>
      <c r="H200" s="112"/>
      <c r="I200" s="112"/>
      <c r="J200" s="131"/>
      <c r="K200" s="132"/>
      <c r="L200" s="207" t="str">
        <f t="shared" si="57"/>
        <v/>
      </c>
      <c r="M200" s="112"/>
      <c r="N200" s="112"/>
      <c r="O200" s="112"/>
      <c r="P200" s="112"/>
      <c r="Q200" s="112"/>
      <c r="R200" s="112"/>
      <c r="S200" s="112"/>
      <c r="T200" s="112"/>
      <c r="U200" s="112"/>
      <c r="V200" s="207" t="str">
        <f t="shared" si="58"/>
        <v/>
      </c>
      <c r="W200" s="112"/>
      <c r="X200" s="207" t="str">
        <f t="shared" si="59"/>
        <v/>
      </c>
      <c r="Y200" s="133"/>
      <c r="Z200" s="112"/>
      <c r="AA200" s="112"/>
      <c r="AB200" s="207" t="str">
        <f t="shared" si="60"/>
        <v/>
      </c>
      <c r="AC200" s="112"/>
      <c r="AD200" s="207" t="str">
        <f t="shared" si="61"/>
        <v/>
      </c>
      <c r="AE200" s="124"/>
      <c r="AF200" s="207" t="str">
        <f t="shared" si="62"/>
        <v/>
      </c>
      <c r="AG200" s="112"/>
      <c r="AH200" s="207" t="str">
        <f t="shared" si="63"/>
        <v/>
      </c>
      <c r="AI200" s="112"/>
      <c r="AJ200" s="207" t="str">
        <f t="shared" si="64"/>
        <v/>
      </c>
      <c r="AK200" s="112"/>
      <c r="AL200" s="207" t="str">
        <f t="shared" si="65"/>
        <v/>
      </c>
      <c r="AM200" s="112"/>
      <c r="AN200" s="207" t="str">
        <f t="shared" si="66"/>
        <v/>
      </c>
      <c r="AO200" s="134"/>
      <c r="AP200" s="127"/>
      <c r="AQ200" s="207" t="str">
        <f t="shared" si="67"/>
        <v/>
      </c>
      <c r="AR200" s="127"/>
      <c r="AS200" s="112"/>
      <c r="AT200" s="112"/>
      <c r="AU200" s="112"/>
      <c r="AV200" s="112"/>
      <c r="AW200" s="112"/>
      <c r="AX200" s="112"/>
      <c r="AY200" s="112"/>
      <c r="AZ200" s="112"/>
      <c r="BA200" s="112"/>
      <c r="BB200" s="124"/>
      <c r="BC200" s="124"/>
      <c r="BD200" s="207" t="str">
        <f t="shared" si="68"/>
        <v/>
      </c>
      <c r="BE200" s="112" t="str">
        <f t="shared" si="69"/>
        <v/>
      </c>
      <c r="BF200" s="112"/>
      <c r="BG200" s="112"/>
      <c r="BH200" s="112"/>
      <c r="BI200" s="112"/>
      <c r="BJ200" s="112"/>
      <c r="BL200" s="112"/>
      <c r="BM200" s="112"/>
      <c r="BN200" s="112"/>
      <c r="BO200" s="112"/>
      <c r="BP200" s="112"/>
      <c r="BQ200" s="112"/>
    </row>
    <row r="201" spans="1:69" s="119" customFormat="1" x14ac:dyDescent="0.2">
      <c r="A201" s="124"/>
      <c r="B201" s="207" t="str">
        <f t="shared" si="56"/>
        <v/>
      </c>
      <c r="C201" s="73"/>
      <c r="D201" s="112"/>
      <c r="E201" s="112"/>
      <c r="F201" s="112"/>
      <c r="G201" s="112"/>
      <c r="H201" s="112"/>
      <c r="I201" s="112"/>
      <c r="J201" s="131"/>
      <c r="K201" s="132"/>
      <c r="L201" s="207" t="str">
        <f t="shared" si="57"/>
        <v/>
      </c>
      <c r="M201" s="112"/>
      <c r="N201" s="112"/>
      <c r="O201" s="112"/>
      <c r="P201" s="112"/>
      <c r="Q201" s="112"/>
      <c r="R201" s="112"/>
      <c r="S201" s="112"/>
      <c r="T201" s="112"/>
      <c r="U201" s="112"/>
      <c r="V201" s="207" t="str">
        <f t="shared" si="58"/>
        <v/>
      </c>
      <c r="W201" s="112"/>
      <c r="X201" s="207" t="str">
        <f t="shared" si="59"/>
        <v/>
      </c>
      <c r="Y201" s="133"/>
      <c r="Z201" s="112"/>
      <c r="AA201" s="112"/>
      <c r="AB201" s="207" t="str">
        <f t="shared" si="60"/>
        <v/>
      </c>
      <c r="AC201" s="112"/>
      <c r="AD201" s="207" t="str">
        <f t="shared" si="61"/>
        <v/>
      </c>
      <c r="AE201" s="124"/>
      <c r="AF201" s="207" t="str">
        <f t="shared" si="62"/>
        <v/>
      </c>
      <c r="AG201" s="112"/>
      <c r="AH201" s="207" t="str">
        <f t="shared" si="63"/>
        <v/>
      </c>
      <c r="AI201" s="112"/>
      <c r="AJ201" s="207" t="str">
        <f t="shared" si="64"/>
        <v/>
      </c>
      <c r="AK201" s="112"/>
      <c r="AL201" s="207" t="str">
        <f t="shared" si="65"/>
        <v/>
      </c>
      <c r="AM201" s="112"/>
      <c r="AN201" s="207" t="str">
        <f t="shared" si="66"/>
        <v/>
      </c>
      <c r="AO201" s="134"/>
      <c r="AP201" s="127"/>
      <c r="AQ201" s="207" t="str">
        <f t="shared" si="67"/>
        <v/>
      </c>
      <c r="AR201" s="127"/>
      <c r="AS201" s="112"/>
      <c r="AT201" s="112"/>
      <c r="AU201" s="112"/>
      <c r="AV201" s="112"/>
      <c r="AW201" s="112"/>
      <c r="AX201" s="112"/>
      <c r="AY201" s="112"/>
      <c r="AZ201" s="112"/>
      <c r="BA201" s="112"/>
      <c r="BB201" s="124"/>
      <c r="BC201" s="124"/>
      <c r="BD201" s="207" t="str">
        <f t="shared" si="68"/>
        <v/>
      </c>
      <c r="BE201" s="112" t="str">
        <f t="shared" si="69"/>
        <v/>
      </c>
      <c r="BF201" s="112"/>
      <c r="BG201" s="112"/>
      <c r="BH201" s="112"/>
      <c r="BI201" s="112"/>
      <c r="BJ201" s="112"/>
      <c r="BL201" s="112"/>
      <c r="BM201" s="112"/>
      <c r="BN201" s="112"/>
      <c r="BO201" s="112"/>
      <c r="BP201" s="112"/>
      <c r="BQ201" s="112"/>
    </row>
    <row r="202" spans="1:69" s="119" customFormat="1" x14ac:dyDescent="0.2">
      <c r="A202" s="124"/>
      <c r="B202" s="207" t="str">
        <f t="shared" si="56"/>
        <v/>
      </c>
      <c r="C202" s="73"/>
      <c r="D202" s="112"/>
      <c r="E202" s="112"/>
      <c r="F202" s="112"/>
      <c r="G202" s="112"/>
      <c r="H202" s="112"/>
      <c r="I202" s="112"/>
      <c r="J202" s="131"/>
      <c r="K202" s="132"/>
      <c r="L202" s="207" t="str">
        <f t="shared" si="57"/>
        <v/>
      </c>
      <c r="M202" s="112"/>
      <c r="N202" s="112"/>
      <c r="O202" s="112"/>
      <c r="P202" s="112"/>
      <c r="Q202" s="112"/>
      <c r="R202" s="112"/>
      <c r="S202" s="112"/>
      <c r="T202" s="112"/>
      <c r="U202" s="112"/>
      <c r="V202" s="207" t="str">
        <f t="shared" si="58"/>
        <v/>
      </c>
      <c r="W202" s="112"/>
      <c r="X202" s="207" t="str">
        <f t="shared" si="59"/>
        <v/>
      </c>
      <c r="Y202" s="133"/>
      <c r="Z202" s="112"/>
      <c r="AA202" s="112"/>
      <c r="AB202" s="207" t="str">
        <f t="shared" si="60"/>
        <v/>
      </c>
      <c r="AC202" s="112"/>
      <c r="AD202" s="207" t="str">
        <f t="shared" si="61"/>
        <v/>
      </c>
      <c r="AE202" s="124"/>
      <c r="AF202" s="207" t="str">
        <f t="shared" si="62"/>
        <v/>
      </c>
      <c r="AG202" s="112"/>
      <c r="AH202" s="207" t="str">
        <f t="shared" si="63"/>
        <v/>
      </c>
      <c r="AI202" s="112"/>
      <c r="AJ202" s="207" t="str">
        <f t="shared" si="64"/>
        <v/>
      </c>
      <c r="AK202" s="112"/>
      <c r="AL202" s="207" t="str">
        <f t="shared" si="65"/>
        <v/>
      </c>
      <c r="AM202" s="112"/>
      <c r="AN202" s="207" t="str">
        <f t="shared" si="66"/>
        <v/>
      </c>
      <c r="AO202" s="134"/>
      <c r="AP202" s="127"/>
      <c r="AQ202" s="207" t="str">
        <f t="shared" si="67"/>
        <v/>
      </c>
      <c r="AR202" s="127"/>
      <c r="AS202" s="112"/>
      <c r="AT202" s="112"/>
      <c r="AU202" s="112"/>
      <c r="AV202" s="112"/>
      <c r="AW202" s="112"/>
      <c r="AX202" s="112"/>
      <c r="AY202" s="112"/>
      <c r="AZ202" s="112"/>
      <c r="BA202" s="112"/>
      <c r="BB202" s="124"/>
      <c r="BC202" s="124"/>
      <c r="BD202" s="207" t="str">
        <f t="shared" si="68"/>
        <v/>
      </c>
      <c r="BE202" s="112" t="str">
        <f t="shared" si="69"/>
        <v/>
      </c>
      <c r="BF202" s="112"/>
      <c r="BG202" s="112"/>
      <c r="BH202" s="112"/>
      <c r="BI202" s="112"/>
      <c r="BJ202" s="112"/>
      <c r="BL202" s="112"/>
      <c r="BM202" s="112"/>
      <c r="BN202" s="112"/>
      <c r="BO202" s="112"/>
      <c r="BP202" s="112"/>
      <c r="BQ202" s="112"/>
    </row>
    <row r="203" spans="1:69" s="119" customFormat="1" x14ac:dyDescent="0.2">
      <c r="A203" s="124"/>
      <c r="B203" s="207" t="str">
        <f t="shared" si="56"/>
        <v/>
      </c>
      <c r="C203" s="73"/>
      <c r="D203" s="112"/>
      <c r="E203" s="112"/>
      <c r="F203" s="112"/>
      <c r="G203" s="112"/>
      <c r="H203" s="112"/>
      <c r="I203" s="112"/>
      <c r="J203" s="131"/>
      <c r="K203" s="132"/>
      <c r="L203" s="207" t="str">
        <f t="shared" si="57"/>
        <v/>
      </c>
      <c r="M203" s="112"/>
      <c r="N203" s="112"/>
      <c r="O203" s="112"/>
      <c r="P203" s="112"/>
      <c r="Q203" s="112"/>
      <c r="R203" s="112"/>
      <c r="S203" s="112"/>
      <c r="T203" s="112"/>
      <c r="U203" s="112"/>
      <c r="V203" s="207" t="str">
        <f t="shared" si="58"/>
        <v/>
      </c>
      <c r="W203" s="112"/>
      <c r="X203" s="207" t="str">
        <f t="shared" si="59"/>
        <v/>
      </c>
      <c r="Y203" s="133"/>
      <c r="Z203" s="112"/>
      <c r="AA203" s="112"/>
      <c r="AB203" s="207" t="str">
        <f t="shared" si="60"/>
        <v/>
      </c>
      <c r="AC203" s="112"/>
      <c r="AD203" s="207" t="str">
        <f t="shared" si="61"/>
        <v/>
      </c>
      <c r="AE203" s="124"/>
      <c r="AF203" s="207" t="str">
        <f t="shared" si="62"/>
        <v/>
      </c>
      <c r="AG203" s="112"/>
      <c r="AH203" s="207" t="str">
        <f t="shared" si="63"/>
        <v/>
      </c>
      <c r="AI203" s="112"/>
      <c r="AJ203" s="207" t="str">
        <f t="shared" si="64"/>
        <v/>
      </c>
      <c r="AK203" s="112"/>
      <c r="AL203" s="207" t="str">
        <f t="shared" si="65"/>
        <v/>
      </c>
      <c r="AM203" s="112"/>
      <c r="AN203" s="207" t="str">
        <f t="shared" si="66"/>
        <v/>
      </c>
      <c r="AO203" s="134"/>
      <c r="AP203" s="127"/>
      <c r="AQ203" s="207" t="str">
        <f t="shared" si="67"/>
        <v/>
      </c>
      <c r="AR203" s="127"/>
      <c r="AS203" s="112"/>
      <c r="AT203" s="112"/>
      <c r="AU203" s="112"/>
      <c r="AV203" s="112"/>
      <c r="AW203" s="112"/>
      <c r="AX203" s="112"/>
      <c r="AY203" s="112"/>
      <c r="AZ203" s="112"/>
      <c r="BA203" s="112"/>
      <c r="BB203" s="124"/>
      <c r="BC203" s="124"/>
      <c r="BD203" s="207" t="str">
        <f t="shared" si="68"/>
        <v/>
      </c>
      <c r="BE203" s="112" t="str">
        <f t="shared" si="69"/>
        <v/>
      </c>
      <c r="BF203" s="112"/>
      <c r="BG203" s="112"/>
      <c r="BH203" s="112"/>
      <c r="BI203" s="112"/>
      <c r="BJ203" s="112"/>
      <c r="BL203" s="112"/>
      <c r="BM203" s="112"/>
      <c r="BN203" s="112"/>
      <c r="BO203" s="112"/>
      <c r="BP203" s="112"/>
      <c r="BQ203" s="112"/>
    </row>
    <row r="204" spans="1:69" s="119" customFormat="1" x14ac:dyDescent="0.2">
      <c r="A204" s="124"/>
      <c r="B204" s="207" t="str">
        <f t="shared" si="56"/>
        <v/>
      </c>
      <c r="C204" s="73"/>
      <c r="D204" s="112"/>
      <c r="E204" s="112"/>
      <c r="F204" s="112"/>
      <c r="G204" s="112"/>
      <c r="H204" s="112"/>
      <c r="I204" s="112"/>
      <c r="J204" s="131"/>
      <c r="K204" s="132"/>
      <c r="L204" s="207" t="str">
        <f t="shared" si="57"/>
        <v/>
      </c>
      <c r="M204" s="112"/>
      <c r="N204" s="112"/>
      <c r="O204" s="112"/>
      <c r="P204" s="112"/>
      <c r="Q204" s="112"/>
      <c r="R204" s="112"/>
      <c r="S204" s="112"/>
      <c r="T204" s="112"/>
      <c r="U204" s="112"/>
      <c r="V204" s="207" t="str">
        <f t="shared" si="58"/>
        <v/>
      </c>
      <c r="W204" s="112"/>
      <c r="X204" s="207" t="str">
        <f t="shared" si="59"/>
        <v/>
      </c>
      <c r="Y204" s="133"/>
      <c r="Z204" s="112"/>
      <c r="AA204" s="112"/>
      <c r="AB204" s="207" t="str">
        <f t="shared" si="60"/>
        <v/>
      </c>
      <c r="AC204" s="112"/>
      <c r="AD204" s="207" t="str">
        <f t="shared" si="61"/>
        <v/>
      </c>
      <c r="AE204" s="124"/>
      <c r="AF204" s="207" t="str">
        <f t="shared" si="62"/>
        <v/>
      </c>
      <c r="AG204" s="112"/>
      <c r="AH204" s="207" t="str">
        <f t="shared" si="63"/>
        <v/>
      </c>
      <c r="AI204" s="112"/>
      <c r="AJ204" s="207" t="str">
        <f t="shared" si="64"/>
        <v/>
      </c>
      <c r="AK204" s="112"/>
      <c r="AL204" s="207" t="str">
        <f t="shared" si="65"/>
        <v/>
      </c>
      <c r="AM204" s="112"/>
      <c r="AN204" s="207" t="str">
        <f t="shared" si="66"/>
        <v/>
      </c>
      <c r="AO204" s="134"/>
      <c r="AP204" s="127"/>
      <c r="AQ204" s="207" t="str">
        <f t="shared" si="67"/>
        <v/>
      </c>
      <c r="AR204" s="127"/>
      <c r="AS204" s="112"/>
      <c r="AT204" s="112"/>
      <c r="AU204" s="112"/>
      <c r="AV204" s="112"/>
      <c r="AW204" s="112"/>
      <c r="AX204" s="112"/>
      <c r="AY204" s="112"/>
      <c r="AZ204" s="112"/>
      <c r="BA204" s="112"/>
      <c r="BB204" s="124"/>
      <c r="BC204" s="124"/>
      <c r="BD204" s="207" t="str">
        <f t="shared" si="68"/>
        <v/>
      </c>
      <c r="BE204" s="112" t="str">
        <f t="shared" si="69"/>
        <v/>
      </c>
      <c r="BF204" s="112"/>
      <c r="BG204" s="112"/>
      <c r="BH204" s="112"/>
      <c r="BI204" s="112"/>
      <c r="BJ204" s="112"/>
      <c r="BL204" s="112"/>
      <c r="BM204" s="112"/>
      <c r="BN204" s="112"/>
      <c r="BO204" s="112"/>
      <c r="BP204" s="112"/>
      <c r="BQ204" s="112"/>
    </row>
    <row r="205" spans="1:69" s="119" customFormat="1" x14ac:dyDescent="0.2">
      <c r="A205" s="124"/>
      <c r="B205" s="207" t="str">
        <f t="shared" si="56"/>
        <v/>
      </c>
      <c r="C205" s="73"/>
      <c r="D205" s="112"/>
      <c r="E205" s="112"/>
      <c r="F205" s="112"/>
      <c r="G205" s="112"/>
      <c r="H205" s="112"/>
      <c r="I205" s="112"/>
      <c r="J205" s="131"/>
      <c r="K205" s="132"/>
      <c r="L205" s="207" t="str">
        <f t="shared" si="57"/>
        <v/>
      </c>
      <c r="M205" s="112"/>
      <c r="N205" s="112"/>
      <c r="O205" s="112"/>
      <c r="P205" s="112"/>
      <c r="Q205" s="112"/>
      <c r="R205" s="112"/>
      <c r="S205" s="112"/>
      <c r="T205" s="112"/>
      <c r="U205" s="112"/>
      <c r="V205" s="207" t="str">
        <f t="shared" si="58"/>
        <v/>
      </c>
      <c r="W205" s="112"/>
      <c r="X205" s="207" t="str">
        <f t="shared" si="59"/>
        <v/>
      </c>
      <c r="Y205" s="133"/>
      <c r="Z205" s="112"/>
      <c r="AA205" s="112"/>
      <c r="AB205" s="207" t="str">
        <f t="shared" si="60"/>
        <v/>
      </c>
      <c r="AC205" s="112"/>
      <c r="AD205" s="207" t="str">
        <f t="shared" si="61"/>
        <v/>
      </c>
      <c r="AE205" s="124"/>
      <c r="AF205" s="207" t="str">
        <f t="shared" si="62"/>
        <v/>
      </c>
      <c r="AG205" s="112"/>
      <c r="AH205" s="207" t="str">
        <f t="shared" si="63"/>
        <v/>
      </c>
      <c r="AI205" s="112"/>
      <c r="AJ205" s="207" t="str">
        <f t="shared" si="64"/>
        <v/>
      </c>
      <c r="AK205" s="112"/>
      <c r="AL205" s="207" t="str">
        <f t="shared" si="65"/>
        <v/>
      </c>
      <c r="AM205" s="112"/>
      <c r="AN205" s="207" t="str">
        <f t="shared" si="66"/>
        <v/>
      </c>
      <c r="AO205" s="134"/>
      <c r="AP205" s="127"/>
      <c r="AQ205" s="207" t="str">
        <f t="shared" si="67"/>
        <v/>
      </c>
      <c r="AR205" s="127"/>
      <c r="AS205" s="112"/>
      <c r="AT205" s="112"/>
      <c r="AU205" s="112"/>
      <c r="AV205" s="112"/>
      <c r="AW205" s="112"/>
      <c r="AX205" s="112"/>
      <c r="AY205" s="112"/>
      <c r="AZ205" s="112"/>
      <c r="BA205" s="112"/>
      <c r="BB205" s="124"/>
      <c r="BC205" s="124"/>
      <c r="BD205" s="207" t="str">
        <f t="shared" si="68"/>
        <v/>
      </c>
      <c r="BE205" s="112" t="str">
        <f t="shared" si="69"/>
        <v/>
      </c>
      <c r="BF205" s="112"/>
      <c r="BG205" s="112"/>
      <c r="BH205" s="112"/>
      <c r="BI205" s="112"/>
      <c r="BJ205" s="112"/>
      <c r="BL205" s="112"/>
      <c r="BM205" s="112"/>
      <c r="BN205" s="112"/>
      <c r="BO205" s="112"/>
      <c r="BP205" s="112"/>
      <c r="BQ205" s="112"/>
    </row>
    <row r="206" spans="1:69" s="119" customFormat="1" x14ac:dyDescent="0.2">
      <c r="A206" s="124"/>
      <c r="B206" s="207" t="str">
        <f t="shared" si="56"/>
        <v/>
      </c>
      <c r="C206" s="73"/>
      <c r="D206" s="112"/>
      <c r="E206" s="112"/>
      <c r="F206" s="112"/>
      <c r="G206" s="112"/>
      <c r="H206" s="112"/>
      <c r="I206" s="112"/>
      <c r="J206" s="131"/>
      <c r="K206" s="132"/>
      <c r="L206" s="207" t="str">
        <f t="shared" si="57"/>
        <v/>
      </c>
      <c r="M206" s="112"/>
      <c r="N206" s="112"/>
      <c r="O206" s="112"/>
      <c r="P206" s="112"/>
      <c r="Q206" s="112"/>
      <c r="R206" s="112"/>
      <c r="S206" s="112"/>
      <c r="T206" s="112"/>
      <c r="U206" s="112"/>
      <c r="V206" s="207" t="str">
        <f t="shared" si="58"/>
        <v/>
      </c>
      <c r="W206" s="112"/>
      <c r="X206" s="207" t="str">
        <f t="shared" si="59"/>
        <v/>
      </c>
      <c r="Y206" s="133"/>
      <c r="Z206" s="112"/>
      <c r="AA206" s="112"/>
      <c r="AB206" s="207" t="str">
        <f t="shared" si="60"/>
        <v/>
      </c>
      <c r="AC206" s="112"/>
      <c r="AD206" s="207" t="str">
        <f t="shared" si="61"/>
        <v/>
      </c>
      <c r="AE206" s="124"/>
      <c r="AF206" s="207" t="str">
        <f t="shared" si="62"/>
        <v/>
      </c>
      <c r="AG206" s="112"/>
      <c r="AH206" s="207" t="str">
        <f t="shared" si="63"/>
        <v/>
      </c>
      <c r="AI206" s="112"/>
      <c r="AJ206" s="207" t="str">
        <f t="shared" si="64"/>
        <v/>
      </c>
      <c r="AK206" s="112"/>
      <c r="AL206" s="207" t="str">
        <f t="shared" si="65"/>
        <v/>
      </c>
      <c r="AM206" s="112"/>
      <c r="AN206" s="207" t="str">
        <f t="shared" si="66"/>
        <v/>
      </c>
      <c r="AO206" s="134"/>
      <c r="AP206" s="127"/>
      <c r="AQ206" s="207" t="str">
        <f t="shared" si="67"/>
        <v/>
      </c>
      <c r="AR206" s="127"/>
      <c r="AS206" s="112"/>
      <c r="AT206" s="112"/>
      <c r="AU206" s="112"/>
      <c r="AV206" s="112"/>
      <c r="AW206" s="112"/>
      <c r="AX206" s="112"/>
      <c r="AY206" s="112"/>
      <c r="AZ206" s="112"/>
      <c r="BA206" s="112"/>
      <c r="BB206" s="124"/>
      <c r="BC206" s="124"/>
      <c r="BD206" s="207" t="str">
        <f t="shared" si="68"/>
        <v/>
      </c>
      <c r="BE206" s="112" t="str">
        <f t="shared" si="69"/>
        <v/>
      </c>
      <c r="BF206" s="112"/>
      <c r="BG206" s="112"/>
      <c r="BH206" s="112"/>
      <c r="BI206" s="112"/>
      <c r="BJ206" s="112"/>
      <c r="BL206" s="112"/>
      <c r="BM206" s="112"/>
      <c r="BN206" s="112"/>
      <c r="BO206" s="112"/>
      <c r="BP206" s="112"/>
      <c r="BQ206" s="112"/>
    </row>
    <row r="207" spans="1:69" s="119" customFormat="1" x14ac:dyDescent="0.2">
      <c r="A207" s="124"/>
      <c r="B207" s="207" t="str">
        <f t="shared" si="56"/>
        <v/>
      </c>
      <c r="C207" s="73"/>
      <c r="D207" s="112"/>
      <c r="E207" s="112"/>
      <c r="F207" s="112"/>
      <c r="G207" s="112"/>
      <c r="H207" s="112"/>
      <c r="I207" s="112"/>
      <c r="J207" s="131"/>
      <c r="K207" s="132"/>
      <c r="L207" s="207" t="str">
        <f t="shared" si="57"/>
        <v/>
      </c>
      <c r="M207" s="112"/>
      <c r="N207" s="112"/>
      <c r="O207" s="112"/>
      <c r="P207" s="112"/>
      <c r="Q207" s="112"/>
      <c r="R207" s="112"/>
      <c r="S207" s="112"/>
      <c r="T207" s="112"/>
      <c r="U207" s="112"/>
      <c r="V207" s="207" t="str">
        <f t="shared" si="58"/>
        <v/>
      </c>
      <c r="W207" s="112"/>
      <c r="X207" s="207" t="str">
        <f t="shared" si="59"/>
        <v/>
      </c>
      <c r="Y207" s="133"/>
      <c r="Z207" s="112"/>
      <c r="AA207" s="112"/>
      <c r="AB207" s="207" t="str">
        <f t="shared" si="60"/>
        <v/>
      </c>
      <c r="AC207" s="112"/>
      <c r="AD207" s="207" t="str">
        <f t="shared" si="61"/>
        <v/>
      </c>
      <c r="AE207" s="124"/>
      <c r="AF207" s="207" t="str">
        <f t="shared" si="62"/>
        <v/>
      </c>
      <c r="AG207" s="112"/>
      <c r="AH207" s="207" t="str">
        <f t="shared" si="63"/>
        <v/>
      </c>
      <c r="AI207" s="112"/>
      <c r="AJ207" s="207" t="str">
        <f t="shared" si="64"/>
        <v/>
      </c>
      <c r="AK207" s="112"/>
      <c r="AL207" s="207" t="str">
        <f t="shared" si="65"/>
        <v/>
      </c>
      <c r="AM207" s="112"/>
      <c r="AN207" s="207" t="str">
        <f t="shared" si="66"/>
        <v/>
      </c>
      <c r="AO207" s="134"/>
      <c r="AP207" s="127"/>
      <c r="AQ207" s="207" t="str">
        <f t="shared" si="67"/>
        <v/>
      </c>
      <c r="AR207" s="127"/>
      <c r="AS207" s="112"/>
      <c r="AT207" s="112"/>
      <c r="AU207" s="112"/>
      <c r="AV207" s="112"/>
      <c r="AW207" s="112"/>
      <c r="AX207" s="112"/>
      <c r="AY207" s="112"/>
      <c r="AZ207" s="112"/>
      <c r="BA207" s="112"/>
      <c r="BB207" s="124"/>
      <c r="BC207" s="124"/>
      <c r="BD207" s="207" t="str">
        <f t="shared" si="68"/>
        <v/>
      </c>
      <c r="BE207" s="112" t="str">
        <f t="shared" si="69"/>
        <v/>
      </c>
      <c r="BF207" s="112"/>
      <c r="BG207" s="112"/>
      <c r="BH207" s="112"/>
      <c r="BI207" s="112"/>
      <c r="BJ207" s="112"/>
      <c r="BL207" s="112"/>
      <c r="BM207" s="112"/>
      <c r="BN207" s="112"/>
      <c r="BO207" s="112"/>
      <c r="BP207" s="112"/>
      <c r="BQ207" s="112"/>
    </row>
    <row r="208" spans="1:69" s="119" customFormat="1" x14ac:dyDescent="0.2">
      <c r="A208" s="124"/>
      <c r="B208" s="207" t="str">
        <f t="shared" si="56"/>
        <v/>
      </c>
      <c r="C208" s="73"/>
      <c r="D208" s="112"/>
      <c r="E208" s="112"/>
      <c r="F208" s="112"/>
      <c r="G208" s="112"/>
      <c r="H208" s="112"/>
      <c r="I208" s="112"/>
      <c r="J208" s="131"/>
      <c r="K208" s="132"/>
      <c r="L208" s="207" t="str">
        <f t="shared" si="57"/>
        <v/>
      </c>
      <c r="M208" s="112"/>
      <c r="N208" s="112"/>
      <c r="O208" s="112"/>
      <c r="P208" s="112"/>
      <c r="Q208" s="112"/>
      <c r="R208" s="112"/>
      <c r="S208" s="112"/>
      <c r="T208" s="112"/>
      <c r="U208" s="112"/>
      <c r="V208" s="207" t="str">
        <f t="shared" si="58"/>
        <v/>
      </c>
      <c r="W208" s="112"/>
      <c r="X208" s="207" t="str">
        <f t="shared" si="59"/>
        <v/>
      </c>
      <c r="Y208" s="133"/>
      <c r="Z208" s="112"/>
      <c r="AA208" s="112"/>
      <c r="AB208" s="207" t="str">
        <f t="shared" si="60"/>
        <v/>
      </c>
      <c r="AC208" s="112"/>
      <c r="AD208" s="207" t="str">
        <f t="shared" si="61"/>
        <v/>
      </c>
      <c r="AE208" s="124"/>
      <c r="AF208" s="207" t="str">
        <f t="shared" si="62"/>
        <v/>
      </c>
      <c r="AG208" s="112"/>
      <c r="AH208" s="207" t="str">
        <f t="shared" si="63"/>
        <v/>
      </c>
      <c r="AI208" s="112"/>
      <c r="AJ208" s="207" t="str">
        <f t="shared" si="64"/>
        <v/>
      </c>
      <c r="AK208" s="112"/>
      <c r="AL208" s="207" t="str">
        <f t="shared" si="65"/>
        <v/>
      </c>
      <c r="AM208" s="112"/>
      <c r="AN208" s="207" t="str">
        <f t="shared" si="66"/>
        <v/>
      </c>
      <c r="AO208" s="134"/>
      <c r="AP208" s="127"/>
      <c r="AQ208" s="207" t="str">
        <f t="shared" si="67"/>
        <v/>
      </c>
      <c r="AR208" s="127"/>
      <c r="AS208" s="112"/>
      <c r="AT208" s="112"/>
      <c r="AU208" s="112"/>
      <c r="AV208" s="112"/>
      <c r="AW208" s="112"/>
      <c r="AX208" s="112"/>
      <c r="AY208" s="112"/>
      <c r="AZ208" s="112"/>
      <c r="BA208" s="112"/>
      <c r="BB208" s="124"/>
      <c r="BC208" s="124"/>
      <c r="BD208" s="207" t="str">
        <f t="shared" si="68"/>
        <v/>
      </c>
      <c r="BE208" s="112" t="str">
        <f t="shared" si="69"/>
        <v/>
      </c>
      <c r="BF208" s="112"/>
      <c r="BG208" s="112"/>
      <c r="BH208" s="112"/>
      <c r="BI208" s="112"/>
      <c r="BJ208" s="112"/>
      <c r="BL208" s="112"/>
      <c r="BM208" s="112"/>
      <c r="BN208" s="112"/>
      <c r="BO208" s="112"/>
      <c r="BP208" s="112"/>
      <c r="BQ208" s="112"/>
    </row>
    <row r="209" spans="1:69" s="119" customFormat="1" x14ac:dyDescent="0.2">
      <c r="A209" s="124"/>
      <c r="B209" s="207" t="str">
        <f t="shared" si="56"/>
        <v/>
      </c>
      <c r="C209" s="73"/>
      <c r="D209" s="112"/>
      <c r="E209" s="112"/>
      <c r="F209" s="112"/>
      <c r="G209" s="112"/>
      <c r="H209" s="112"/>
      <c r="I209" s="112"/>
      <c r="J209" s="131"/>
      <c r="K209" s="132"/>
      <c r="L209" s="207" t="str">
        <f t="shared" si="57"/>
        <v/>
      </c>
      <c r="M209" s="112"/>
      <c r="N209" s="112"/>
      <c r="O209" s="112"/>
      <c r="P209" s="112"/>
      <c r="Q209" s="112"/>
      <c r="R209" s="112"/>
      <c r="S209" s="112"/>
      <c r="T209" s="112"/>
      <c r="U209" s="112"/>
      <c r="V209" s="207" t="str">
        <f t="shared" si="58"/>
        <v/>
      </c>
      <c r="W209" s="112"/>
      <c r="X209" s="207" t="str">
        <f t="shared" si="59"/>
        <v/>
      </c>
      <c r="Y209" s="133"/>
      <c r="Z209" s="112"/>
      <c r="AA209" s="112"/>
      <c r="AB209" s="207" t="str">
        <f t="shared" si="60"/>
        <v/>
      </c>
      <c r="AC209" s="112"/>
      <c r="AD209" s="207" t="str">
        <f t="shared" si="61"/>
        <v/>
      </c>
      <c r="AE209" s="124"/>
      <c r="AF209" s="207" t="str">
        <f t="shared" si="62"/>
        <v/>
      </c>
      <c r="AG209" s="112"/>
      <c r="AH209" s="207" t="str">
        <f t="shared" si="63"/>
        <v/>
      </c>
      <c r="AI209" s="112"/>
      <c r="AJ209" s="207" t="str">
        <f t="shared" si="64"/>
        <v/>
      </c>
      <c r="AK209" s="112"/>
      <c r="AL209" s="207" t="str">
        <f t="shared" si="65"/>
        <v/>
      </c>
      <c r="AM209" s="112"/>
      <c r="AN209" s="207" t="str">
        <f t="shared" si="66"/>
        <v/>
      </c>
      <c r="AO209" s="134"/>
      <c r="AP209" s="127"/>
      <c r="AQ209" s="207" t="str">
        <f t="shared" si="67"/>
        <v/>
      </c>
      <c r="AR209" s="127"/>
      <c r="AS209" s="112"/>
      <c r="AT209" s="112"/>
      <c r="AU209" s="112"/>
      <c r="AV209" s="112"/>
      <c r="AW209" s="112"/>
      <c r="AX209" s="112"/>
      <c r="AY209" s="112"/>
      <c r="AZ209" s="112"/>
      <c r="BA209" s="112"/>
      <c r="BB209" s="124"/>
      <c r="BC209" s="124"/>
      <c r="BD209" s="207" t="str">
        <f t="shared" si="68"/>
        <v/>
      </c>
      <c r="BE209" s="112" t="str">
        <f t="shared" si="69"/>
        <v/>
      </c>
      <c r="BF209" s="112"/>
      <c r="BG209" s="112"/>
      <c r="BH209" s="112"/>
      <c r="BI209" s="112"/>
      <c r="BJ209" s="112"/>
      <c r="BL209" s="112"/>
      <c r="BM209" s="112"/>
      <c r="BN209" s="112"/>
      <c r="BO209" s="112"/>
      <c r="BP209" s="112"/>
      <c r="BQ209" s="112"/>
    </row>
    <row r="210" spans="1:69" s="119" customFormat="1" x14ac:dyDescent="0.2">
      <c r="A210" s="124"/>
      <c r="B210" s="207" t="str">
        <f t="shared" si="56"/>
        <v/>
      </c>
      <c r="C210" s="73"/>
      <c r="D210" s="112"/>
      <c r="E210" s="112"/>
      <c r="F210" s="112"/>
      <c r="G210" s="112"/>
      <c r="H210" s="112"/>
      <c r="I210" s="112"/>
      <c r="J210" s="131"/>
      <c r="K210" s="132"/>
      <c r="L210" s="207" t="str">
        <f t="shared" si="57"/>
        <v/>
      </c>
      <c r="M210" s="112"/>
      <c r="N210" s="112"/>
      <c r="O210" s="112"/>
      <c r="P210" s="112"/>
      <c r="Q210" s="112"/>
      <c r="R210" s="112"/>
      <c r="S210" s="112"/>
      <c r="T210" s="112"/>
      <c r="U210" s="112"/>
      <c r="V210" s="207" t="str">
        <f t="shared" si="58"/>
        <v/>
      </c>
      <c r="W210" s="112"/>
      <c r="X210" s="207" t="str">
        <f t="shared" si="59"/>
        <v/>
      </c>
      <c r="Y210" s="133"/>
      <c r="Z210" s="112"/>
      <c r="AA210" s="112"/>
      <c r="AB210" s="207" t="str">
        <f t="shared" si="60"/>
        <v/>
      </c>
      <c r="AC210" s="112"/>
      <c r="AD210" s="207" t="str">
        <f t="shared" si="61"/>
        <v/>
      </c>
      <c r="AE210" s="124"/>
      <c r="AF210" s="207" t="str">
        <f t="shared" si="62"/>
        <v/>
      </c>
      <c r="AG210" s="112"/>
      <c r="AH210" s="207" t="str">
        <f t="shared" si="63"/>
        <v/>
      </c>
      <c r="AI210" s="112"/>
      <c r="AJ210" s="207" t="str">
        <f t="shared" si="64"/>
        <v/>
      </c>
      <c r="AK210" s="112"/>
      <c r="AL210" s="207" t="str">
        <f t="shared" si="65"/>
        <v/>
      </c>
      <c r="AM210" s="112"/>
      <c r="AN210" s="207" t="str">
        <f t="shared" si="66"/>
        <v/>
      </c>
      <c r="AO210" s="134"/>
      <c r="AP210" s="127"/>
      <c r="AQ210" s="207" t="str">
        <f t="shared" si="67"/>
        <v/>
      </c>
      <c r="AR210" s="127"/>
      <c r="AS210" s="112"/>
      <c r="AT210" s="112"/>
      <c r="AU210" s="112"/>
      <c r="AV210" s="112"/>
      <c r="AW210" s="112"/>
      <c r="AX210" s="112"/>
      <c r="AY210" s="112"/>
      <c r="AZ210" s="112"/>
      <c r="BA210" s="112"/>
      <c r="BB210" s="124"/>
      <c r="BC210" s="124"/>
      <c r="BD210" s="207" t="str">
        <f t="shared" si="68"/>
        <v/>
      </c>
      <c r="BE210" s="112" t="str">
        <f t="shared" si="69"/>
        <v/>
      </c>
      <c r="BF210" s="112"/>
      <c r="BG210" s="112"/>
      <c r="BH210" s="112"/>
      <c r="BI210" s="112"/>
      <c r="BJ210" s="112"/>
      <c r="BL210" s="112"/>
      <c r="BM210" s="112"/>
      <c r="BN210" s="112"/>
      <c r="BO210" s="112"/>
      <c r="BP210" s="112"/>
      <c r="BQ210" s="112"/>
    </row>
    <row r="211" spans="1:69" s="119" customFormat="1" x14ac:dyDescent="0.2">
      <c r="A211" s="124"/>
      <c r="B211" s="207" t="str">
        <f t="shared" si="56"/>
        <v/>
      </c>
      <c r="C211" s="73"/>
      <c r="D211" s="112"/>
      <c r="E211" s="112"/>
      <c r="F211" s="112"/>
      <c r="G211" s="112"/>
      <c r="H211" s="112"/>
      <c r="I211" s="112"/>
      <c r="J211" s="131"/>
      <c r="K211" s="132"/>
      <c r="L211" s="207" t="str">
        <f t="shared" si="57"/>
        <v/>
      </c>
      <c r="M211" s="112"/>
      <c r="N211" s="112"/>
      <c r="O211" s="112"/>
      <c r="P211" s="112"/>
      <c r="Q211" s="112"/>
      <c r="R211" s="112"/>
      <c r="S211" s="112"/>
      <c r="T211" s="112"/>
      <c r="U211" s="112"/>
      <c r="V211" s="207" t="str">
        <f t="shared" si="58"/>
        <v/>
      </c>
      <c r="W211" s="112"/>
      <c r="X211" s="207" t="str">
        <f t="shared" si="59"/>
        <v/>
      </c>
      <c r="Y211" s="133"/>
      <c r="Z211" s="112"/>
      <c r="AA211" s="112"/>
      <c r="AB211" s="207" t="str">
        <f t="shared" si="60"/>
        <v/>
      </c>
      <c r="AC211" s="112"/>
      <c r="AD211" s="207" t="str">
        <f t="shared" si="61"/>
        <v/>
      </c>
      <c r="AE211" s="124"/>
      <c r="AF211" s="207" t="str">
        <f t="shared" si="62"/>
        <v/>
      </c>
      <c r="AG211" s="112"/>
      <c r="AH211" s="207" t="str">
        <f t="shared" si="63"/>
        <v/>
      </c>
      <c r="AI211" s="112"/>
      <c r="AJ211" s="207" t="str">
        <f t="shared" si="64"/>
        <v/>
      </c>
      <c r="AK211" s="112"/>
      <c r="AL211" s="207" t="str">
        <f t="shared" si="65"/>
        <v/>
      </c>
      <c r="AM211" s="112"/>
      <c r="AN211" s="207" t="str">
        <f t="shared" si="66"/>
        <v/>
      </c>
      <c r="AO211" s="134"/>
      <c r="AP211" s="127"/>
      <c r="AQ211" s="207" t="str">
        <f t="shared" si="67"/>
        <v/>
      </c>
      <c r="AR211" s="127"/>
      <c r="AS211" s="112"/>
      <c r="AT211" s="112"/>
      <c r="AU211" s="112"/>
      <c r="AV211" s="112"/>
      <c r="AW211" s="112"/>
      <c r="AX211" s="112"/>
      <c r="AY211" s="112"/>
      <c r="AZ211" s="112"/>
      <c r="BA211" s="112"/>
      <c r="BB211" s="124"/>
      <c r="BC211" s="124"/>
      <c r="BD211" s="207" t="str">
        <f t="shared" si="68"/>
        <v/>
      </c>
      <c r="BE211" s="112" t="str">
        <f t="shared" si="69"/>
        <v/>
      </c>
      <c r="BF211" s="112"/>
      <c r="BG211" s="112"/>
      <c r="BH211" s="112"/>
      <c r="BI211" s="112"/>
      <c r="BJ211" s="112"/>
      <c r="BL211" s="112"/>
      <c r="BM211" s="112"/>
      <c r="BN211" s="112"/>
      <c r="BO211" s="112"/>
      <c r="BP211" s="112"/>
      <c r="BQ211" s="112"/>
    </row>
    <row r="212" spans="1:69" s="119" customFormat="1" x14ac:dyDescent="0.2">
      <c r="A212" s="124"/>
      <c r="B212" s="207" t="str">
        <f t="shared" si="56"/>
        <v/>
      </c>
      <c r="C212" s="73"/>
      <c r="D212" s="112"/>
      <c r="E212" s="112"/>
      <c r="F212" s="112"/>
      <c r="G212" s="112"/>
      <c r="H212" s="112"/>
      <c r="I212" s="112"/>
      <c r="J212" s="131"/>
      <c r="K212" s="132"/>
      <c r="L212" s="207" t="str">
        <f t="shared" si="57"/>
        <v/>
      </c>
      <c r="M212" s="112"/>
      <c r="N212" s="112"/>
      <c r="O212" s="112"/>
      <c r="P212" s="112"/>
      <c r="Q212" s="112"/>
      <c r="R212" s="112"/>
      <c r="S212" s="112"/>
      <c r="T212" s="112"/>
      <c r="U212" s="112"/>
      <c r="V212" s="207" t="str">
        <f t="shared" si="58"/>
        <v/>
      </c>
      <c r="W212" s="112"/>
      <c r="X212" s="207" t="str">
        <f t="shared" si="59"/>
        <v/>
      </c>
      <c r="Y212" s="133"/>
      <c r="Z212" s="112"/>
      <c r="AA212" s="112"/>
      <c r="AB212" s="207" t="str">
        <f t="shared" si="60"/>
        <v/>
      </c>
      <c r="AC212" s="112"/>
      <c r="AD212" s="207" t="str">
        <f t="shared" si="61"/>
        <v/>
      </c>
      <c r="AE212" s="124"/>
      <c r="AF212" s="207" t="str">
        <f t="shared" si="62"/>
        <v/>
      </c>
      <c r="AG212" s="112"/>
      <c r="AH212" s="207" t="str">
        <f t="shared" si="63"/>
        <v/>
      </c>
      <c r="AI212" s="112"/>
      <c r="AJ212" s="207" t="str">
        <f t="shared" si="64"/>
        <v/>
      </c>
      <c r="AK212" s="112"/>
      <c r="AL212" s="207" t="str">
        <f t="shared" si="65"/>
        <v/>
      </c>
      <c r="AM212" s="112"/>
      <c r="AN212" s="207" t="str">
        <f t="shared" si="66"/>
        <v/>
      </c>
      <c r="AO212" s="134"/>
      <c r="AP212" s="127"/>
      <c r="AQ212" s="207" t="str">
        <f t="shared" si="67"/>
        <v/>
      </c>
      <c r="AR212" s="127"/>
      <c r="AS212" s="112"/>
      <c r="AT212" s="112"/>
      <c r="AU212" s="112"/>
      <c r="AV212" s="112"/>
      <c r="AW212" s="112"/>
      <c r="AX212" s="112"/>
      <c r="AY212" s="112"/>
      <c r="AZ212" s="112"/>
      <c r="BA212" s="112"/>
      <c r="BB212" s="124"/>
      <c r="BC212" s="124"/>
      <c r="BD212" s="207" t="str">
        <f t="shared" si="68"/>
        <v/>
      </c>
      <c r="BE212" s="112" t="str">
        <f t="shared" si="69"/>
        <v/>
      </c>
      <c r="BF212" s="112"/>
      <c r="BG212" s="112"/>
      <c r="BH212" s="112"/>
      <c r="BI212" s="112"/>
      <c r="BJ212" s="112"/>
      <c r="BL212" s="112"/>
      <c r="BM212" s="112"/>
      <c r="BN212" s="112"/>
      <c r="BO212" s="112"/>
      <c r="BP212" s="112"/>
      <c r="BQ212" s="112"/>
    </row>
    <row r="213" spans="1:69" s="119" customFormat="1" x14ac:dyDescent="0.2">
      <c r="A213" s="124"/>
      <c r="B213" s="207" t="str">
        <f t="shared" si="56"/>
        <v/>
      </c>
      <c r="C213" s="73"/>
      <c r="D213" s="112"/>
      <c r="E213" s="112"/>
      <c r="F213" s="112"/>
      <c r="G213" s="112"/>
      <c r="H213" s="112"/>
      <c r="I213" s="112"/>
      <c r="J213" s="131"/>
      <c r="K213" s="132"/>
      <c r="L213" s="207" t="str">
        <f t="shared" si="57"/>
        <v/>
      </c>
      <c r="M213" s="112"/>
      <c r="N213" s="112"/>
      <c r="O213" s="112"/>
      <c r="P213" s="112"/>
      <c r="Q213" s="112"/>
      <c r="R213" s="112"/>
      <c r="S213" s="112"/>
      <c r="T213" s="112"/>
      <c r="U213" s="112"/>
      <c r="V213" s="207" t="str">
        <f t="shared" si="58"/>
        <v/>
      </c>
      <c r="W213" s="112"/>
      <c r="X213" s="207" t="str">
        <f t="shared" si="59"/>
        <v/>
      </c>
      <c r="Y213" s="133"/>
      <c r="Z213" s="112"/>
      <c r="AA213" s="112"/>
      <c r="AB213" s="207" t="str">
        <f t="shared" si="60"/>
        <v/>
      </c>
      <c r="AC213" s="112"/>
      <c r="AD213" s="207" t="str">
        <f t="shared" si="61"/>
        <v/>
      </c>
      <c r="AE213" s="124"/>
      <c r="AF213" s="207" t="str">
        <f t="shared" si="62"/>
        <v/>
      </c>
      <c r="AG213" s="112"/>
      <c r="AH213" s="207" t="str">
        <f t="shared" si="63"/>
        <v/>
      </c>
      <c r="AI213" s="112"/>
      <c r="AJ213" s="207" t="str">
        <f t="shared" si="64"/>
        <v/>
      </c>
      <c r="AK213" s="112"/>
      <c r="AL213" s="207" t="str">
        <f t="shared" si="65"/>
        <v/>
      </c>
      <c r="AM213" s="112"/>
      <c r="AN213" s="207" t="str">
        <f t="shared" si="66"/>
        <v/>
      </c>
      <c r="AO213" s="134"/>
      <c r="AP213" s="127"/>
      <c r="AQ213" s="207" t="str">
        <f t="shared" si="67"/>
        <v/>
      </c>
      <c r="AR213" s="127"/>
      <c r="AS213" s="112"/>
      <c r="AT213" s="112"/>
      <c r="AU213" s="112"/>
      <c r="AV213" s="112"/>
      <c r="AW213" s="112"/>
      <c r="AX213" s="112"/>
      <c r="AY213" s="112"/>
      <c r="AZ213" s="112"/>
      <c r="BA213" s="112"/>
      <c r="BB213" s="124"/>
      <c r="BC213" s="124"/>
      <c r="BD213" s="207" t="str">
        <f t="shared" si="68"/>
        <v/>
      </c>
      <c r="BE213" s="112" t="str">
        <f t="shared" si="69"/>
        <v/>
      </c>
      <c r="BF213" s="112"/>
      <c r="BG213" s="112"/>
      <c r="BH213" s="112"/>
      <c r="BI213" s="112"/>
      <c r="BJ213" s="112"/>
      <c r="BL213" s="112"/>
      <c r="BM213" s="112"/>
      <c r="BN213" s="112"/>
      <c r="BO213" s="112"/>
      <c r="BP213" s="112"/>
      <c r="BQ213" s="112"/>
    </row>
    <row r="214" spans="1:69" s="119" customFormat="1" x14ac:dyDescent="0.2">
      <c r="A214" s="124"/>
      <c r="B214" s="207" t="str">
        <f t="shared" si="56"/>
        <v/>
      </c>
      <c r="C214" s="73"/>
      <c r="D214" s="112"/>
      <c r="E214" s="112"/>
      <c r="F214" s="112"/>
      <c r="G214" s="112"/>
      <c r="H214" s="112"/>
      <c r="I214" s="112"/>
      <c r="J214" s="131"/>
      <c r="K214" s="132"/>
      <c r="L214" s="207" t="str">
        <f t="shared" si="57"/>
        <v/>
      </c>
      <c r="M214" s="112"/>
      <c r="N214" s="112"/>
      <c r="O214" s="112"/>
      <c r="P214" s="112"/>
      <c r="Q214" s="112"/>
      <c r="R214" s="112"/>
      <c r="S214" s="112"/>
      <c r="T214" s="112"/>
      <c r="U214" s="112"/>
      <c r="V214" s="207" t="str">
        <f t="shared" si="58"/>
        <v/>
      </c>
      <c r="W214" s="112"/>
      <c r="X214" s="207" t="str">
        <f t="shared" si="59"/>
        <v/>
      </c>
      <c r="Y214" s="133"/>
      <c r="Z214" s="112"/>
      <c r="AA214" s="112"/>
      <c r="AB214" s="207" t="str">
        <f t="shared" si="60"/>
        <v/>
      </c>
      <c r="AC214" s="112"/>
      <c r="AD214" s="207" t="str">
        <f t="shared" si="61"/>
        <v/>
      </c>
      <c r="AE214" s="124"/>
      <c r="AF214" s="207" t="str">
        <f t="shared" si="62"/>
        <v/>
      </c>
      <c r="AG214" s="112"/>
      <c r="AH214" s="207" t="str">
        <f t="shared" si="63"/>
        <v/>
      </c>
      <c r="AI214" s="112"/>
      <c r="AJ214" s="207" t="str">
        <f t="shared" si="64"/>
        <v/>
      </c>
      <c r="AK214" s="112"/>
      <c r="AL214" s="207" t="str">
        <f t="shared" si="65"/>
        <v/>
      </c>
      <c r="AM214" s="112"/>
      <c r="AN214" s="207" t="str">
        <f t="shared" si="66"/>
        <v/>
      </c>
      <c r="AO214" s="134"/>
      <c r="AP214" s="127"/>
      <c r="AQ214" s="207" t="str">
        <f t="shared" si="67"/>
        <v/>
      </c>
      <c r="AR214" s="127"/>
      <c r="AS214" s="112"/>
      <c r="AT214" s="112"/>
      <c r="AU214" s="112"/>
      <c r="AV214" s="112"/>
      <c r="AW214" s="112"/>
      <c r="AX214" s="112"/>
      <c r="AY214" s="112"/>
      <c r="AZ214" s="112"/>
      <c r="BA214" s="112"/>
      <c r="BB214" s="124"/>
      <c r="BC214" s="124"/>
      <c r="BD214" s="207" t="str">
        <f t="shared" si="68"/>
        <v/>
      </c>
      <c r="BE214" s="112" t="str">
        <f t="shared" si="69"/>
        <v/>
      </c>
      <c r="BF214" s="112"/>
      <c r="BG214" s="112"/>
      <c r="BH214" s="112"/>
      <c r="BI214" s="112"/>
      <c r="BJ214" s="112"/>
      <c r="BL214" s="112"/>
      <c r="BM214" s="112"/>
      <c r="BN214" s="112"/>
      <c r="BO214" s="112"/>
      <c r="BP214" s="112"/>
      <c r="BQ214" s="112"/>
    </row>
    <row r="215" spans="1:69" s="119" customFormat="1" x14ac:dyDescent="0.2">
      <c r="A215" s="124"/>
      <c r="B215" s="207" t="str">
        <f t="shared" si="56"/>
        <v/>
      </c>
      <c r="C215" s="73"/>
      <c r="D215" s="112"/>
      <c r="E215" s="112"/>
      <c r="F215" s="112"/>
      <c r="G215" s="112"/>
      <c r="H215" s="112"/>
      <c r="I215" s="112"/>
      <c r="J215" s="131"/>
      <c r="K215" s="132"/>
      <c r="L215" s="207" t="str">
        <f t="shared" si="57"/>
        <v/>
      </c>
      <c r="M215" s="112"/>
      <c r="N215" s="112"/>
      <c r="O215" s="112"/>
      <c r="P215" s="112"/>
      <c r="Q215" s="112"/>
      <c r="R215" s="112"/>
      <c r="S215" s="112"/>
      <c r="T215" s="112"/>
      <c r="U215" s="112"/>
      <c r="V215" s="207" t="str">
        <f t="shared" si="58"/>
        <v/>
      </c>
      <c r="W215" s="112"/>
      <c r="X215" s="207" t="str">
        <f t="shared" si="59"/>
        <v/>
      </c>
      <c r="Y215" s="133"/>
      <c r="Z215" s="112"/>
      <c r="AA215" s="112"/>
      <c r="AB215" s="207" t="str">
        <f t="shared" si="60"/>
        <v/>
      </c>
      <c r="AC215" s="112"/>
      <c r="AD215" s="207" t="str">
        <f t="shared" si="61"/>
        <v/>
      </c>
      <c r="AE215" s="124"/>
      <c r="AF215" s="207" t="str">
        <f t="shared" si="62"/>
        <v/>
      </c>
      <c r="AG215" s="112"/>
      <c r="AH215" s="207" t="str">
        <f t="shared" si="63"/>
        <v/>
      </c>
      <c r="AI215" s="112"/>
      <c r="AJ215" s="207" t="str">
        <f t="shared" si="64"/>
        <v/>
      </c>
      <c r="AK215" s="112"/>
      <c r="AL215" s="207" t="str">
        <f t="shared" si="65"/>
        <v/>
      </c>
      <c r="AM215" s="112"/>
      <c r="AN215" s="207" t="str">
        <f t="shared" si="66"/>
        <v/>
      </c>
      <c r="AO215" s="134"/>
      <c r="AP215" s="127"/>
      <c r="AQ215" s="207" t="str">
        <f t="shared" si="67"/>
        <v/>
      </c>
      <c r="AR215" s="127"/>
      <c r="AS215" s="112"/>
      <c r="AT215" s="112"/>
      <c r="AU215" s="112"/>
      <c r="AV215" s="112"/>
      <c r="AW215" s="112"/>
      <c r="AX215" s="112"/>
      <c r="AY215" s="112"/>
      <c r="AZ215" s="112"/>
      <c r="BA215" s="112"/>
      <c r="BB215" s="124"/>
      <c r="BC215" s="124"/>
      <c r="BD215" s="207" t="str">
        <f t="shared" si="68"/>
        <v/>
      </c>
      <c r="BE215" s="112" t="str">
        <f t="shared" si="69"/>
        <v/>
      </c>
      <c r="BF215" s="112"/>
      <c r="BG215" s="112"/>
      <c r="BH215" s="112"/>
      <c r="BI215" s="112"/>
      <c r="BJ215" s="112"/>
      <c r="BL215" s="112"/>
      <c r="BM215" s="112"/>
      <c r="BN215" s="112"/>
      <c r="BO215" s="112"/>
      <c r="BP215" s="112"/>
      <c r="BQ215" s="112"/>
    </row>
    <row r="216" spans="1:69" s="119" customFormat="1" x14ac:dyDescent="0.2">
      <c r="A216" s="124"/>
      <c r="B216" s="207" t="str">
        <f t="shared" si="56"/>
        <v/>
      </c>
      <c r="C216" s="73"/>
      <c r="D216" s="112"/>
      <c r="E216" s="112"/>
      <c r="F216" s="112"/>
      <c r="G216" s="112"/>
      <c r="H216" s="112"/>
      <c r="I216" s="112"/>
      <c r="J216" s="131"/>
      <c r="K216" s="132"/>
      <c r="L216" s="207" t="str">
        <f t="shared" si="57"/>
        <v/>
      </c>
      <c r="M216" s="112"/>
      <c r="N216" s="112"/>
      <c r="O216" s="112"/>
      <c r="P216" s="112"/>
      <c r="Q216" s="112"/>
      <c r="R216" s="112"/>
      <c r="S216" s="112"/>
      <c r="T216" s="112"/>
      <c r="U216" s="112"/>
      <c r="V216" s="207" t="str">
        <f t="shared" si="58"/>
        <v/>
      </c>
      <c r="W216" s="112"/>
      <c r="X216" s="207" t="str">
        <f t="shared" si="59"/>
        <v/>
      </c>
      <c r="Y216" s="133"/>
      <c r="Z216" s="112"/>
      <c r="AA216" s="112"/>
      <c r="AB216" s="207" t="str">
        <f t="shared" si="60"/>
        <v/>
      </c>
      <c r="AC216" s="112"/>
      <c r="AD216" s="207" t="str">
        <f t="shared" si="61"/>
        <v/>
      </c>
      <c r="AE216" s="124"/>
      <c r="AF216" s="207" t="str">
        <f t="shared" si="62"/>
        <v/>
      </c>
      <c r="AG216" s="112"/>
      <c r="AH216" s="207" t="str">
        <f t="shared" si="63"/>
        <v/>
      </c>
      <c r="AI216" s="112"/>
      <c r="AJ216" s="207" t="str">
        <f t="shared" si="64"/>
        <v/>
      </c>
      <c r="AK216" s="112"/>
      <c r="AL216" s="207" t="str">
        <f t="shared" si="65"/>
        <v/>
      </c>
      <c r="AM216" s="112"/>
      <c r="AN216" s="207" t="str">
        <f t="shared" si="66"/>
        <v/>
      </c>
      <c r="AO216" s="134"/>
      <c r="AP216" s="127"/>
      <c r="AQ216" s="207" t="str">
        <f t="shared" si="67"/>
        <v/>
      </c>
      <c r="AR216" s="127"/>
      <c r="AS216" s="112"/>
      <c r="AT216" s="112"/>
      <c r="AU216" s="112"/>
      <c r="AV216" s="112"/>
      <c r="AW216" s="112"/>
      <c r="AX216" s="112"/>
      <c r="AY216" s="112"/>
      <c r="AZ216" s="112"/>
      <c r="BA216" s="112"/>
      <c r="BB216" s="124"/>
      <c r="BC216" s="124"/>
      <c r="BD216" s="207" t="str">
        <f t="shared" si="68"/>
        <v/>
      </c>
      <c r="BE216" s="112" t="str">
        <f t="shared" si="69"/>
        <v/>
      </c>
      <c r="BF216" s="112"/>
      <c r="BG216" s="112"/>
      <c r="BH216" s="112"/>
      <c r="BI216" s="112"/>
      <c r="BJ216" s="112"/>
      <c r="BL216" s="112"/>
      <c r="BM216" s="112"/>
      <c r="BN216" s="112"/>
      <c r="BO216" s="112"/>
      <c r="BP216" s="112"/>
      <c r="BQ216" s="112"/>
    </row>
    <row r="217" spans="1:69" s="119" customFormat="1" x14ac:dyDescent="0.2">
      <c r="A217" s="124"/>
      <c r="B217" s="207" t="str">
        <f t="shared" si="56"/>
        <v/>
      </c>
      <c r="C217" s="73"/>
      <c r="D217" s="112"/>
      <c r="E217" s="112"/>
      <c r="F217" s="112"/>
      <c r="G217" s="112"/>
      <c r="H217" s="112"/>
      <c r="I217" s="112"/>
      <c r="J217" s="131"/>
      <c r="K217" s="132"/>
      <c r="L217" s="207" t="str">
        <f t="shared" si="57"/>
        <v/>
      </c>
      <c r="M217" s="112"/>
      <c r="N217" s="112"/>
      <c r="O217" s="112"/>
      <c r="P217" s="112"/>
      <c r="Q217" s="112"/>
      <c r="R217" s="112"/>
      <c r="S217" s="112"/>
      <c r="T217" s="112"/>
      <c r="U217" s="112"/>
      <c r="V217" s="207" t="str">
        <f t="shared" si="58"/>
        <v/>
      </c>
      <c r="W217" s="112"/>
      <c r="X217" s="207" t="str">
        <f t="shared" si="59"/>
        <v/>
      </c>
      <c r="Y217" s="133"/>
      <c r="Z217" s="112"/>
      <c r="AA217" s="112"/>
      <c r="AB217" s="207" t="str">
        <f t="shared" si="60"/>
        <v/>
      </c>
      <c r="AC217" s="112"/>
      <c r="AD217" s="207" t="str">
        <f t="shared" si="61"/>
        <v/>
      </c>
      <c r="AE217" s="124"/>
      <c r="AF217" s="207" t="str">
        <f t="shared" si="62"/>
        <v/>
      </c>
      <c r="AG217" s="112"/>
      <c r="AH217" s="207" t="str">
        <f t="shared" si="63"/>
        <v/>
      </c>
      <c r="AI217" s="112"/>
      <c r="AJ217" s="207" t="str">
        <f t="shared" si="64"/>
        <v/>
      </c>
      <c r="AK217" s="112"/>
      <c r="AL217" s="207" t="str">
        <f t="shared" si="65"/>
        <v/>
      </c>
      <c r="AM217" s="112"/>
      <c r="AN217" s="207" t="str">
        <f t="shared" si="66"/>
        <v/>
      </c>
      <c r="AO217" s="134"/>
      <c r="AP217" s="127"/>
      <c r="AQ217" s="207" t="str">
        <f t="shared" si="67"/>
        <v/>
      </c>
      <c r="AR217" s="127"/>
      <c r="AS217" s="112"/>
      <c r="AT217" s="112"/>
      <c r="AU217" s="112"/>
      <c r="AV217" s="112"/>
      <c r="AW217" s="112"/>
      <c r="AX217" s="112"/>
      <c r="AY217" s="112"/>
      <c r="AZ217" s="112"/>
      <c r="BA217" s="112"/>
      <c r="BB217" s="124"/>
      <c r="BC217" s="124"/>
      <c r="BD217" s="207" t="str">
        <f t="shared" si="68"/>
        <v/>
      </c>
      <c r="BE217" s="112" t="str">
        <f t="shared" si="69"/>
        <v/>
      </c>
      <c r="BF217" s="112"/>
      <c r="BG217" s="112"/>
      <c r="BH217" s="112"/>
      <c r="BI217" s="112"/>
      <c r="BJ217" s="112"/>
      <c r="BL217" s="112"/>
      <c r="BM217" s="112"/>
      <c r="BN217" s="112"/>
      <c r="BO217" s="112"/>
      <c r="BP217" s="112"/>
      <c r="BQ217" s="112"/>
    </row>
    <row r="218" spans="1:69" s="119" customFormat="1" x14ac:dyDescent="0.2">
      <c r="A218" s="124"/>
      <c r="B218" s="207" t="str">
        <f t="shared" si="56"/>
        <v/>
      </c>
      <c r="C218" s="73"/>
      <c r="D218" s="112"/>
      <c r="E218" s="112"/>
      <c r="F218" s="112"/>
      <c r="G218" s="112"/>
      <c r="H218" s="112"/>
      <c r="I218" s="112"/>
      <c r="J218" s="131"/>
      <c r="K218" s="132"/>
      <c r="L218" s="207" t="str">
        <f t="shared" si="57"/>
        <v/>
      </c>
      <c r="M218" s="112"/>
      <c r="N218" s="112"/>
      <c r="O218" s="112"/>
      <c r="P218" s="112"/>
      <c r="Q218" s="112"/>
      <c r="R218" s="112"/>
      <c r="S218" s="112"/>
      <c r="T218" s="112"/>
      <c r="U218" s="112"/>
      <c r="V218" s="207" t="str">
        <f t="shared" si="58"/>
        <v/>
      </c>
      <c r="W218" s="112"/>
      <c r="X218" s="207" t="str">
        <f t="shared" si="59"/>
        <v/>
      </c>
      <c r="Y218" s="133"/>
      <c r="Z218" s="112"/>
      <c r="AA218" s="112"/>
      <c r="AB218" s="207" t="str">
        <f t="shared" si="60"/>
        <v/>
      </c>
      <c r="AC218" s="112"/>
      <c r="AD218" s="207" t="str">
        <f t="shared" si="61"/>
        <v/>
      </c>
      <c r="AE218" s="124"/>
      <c r="AF218" s="207" t="str">
        <f t="shared" si="62"/>
        <v/>
      </c>
      <c r="AG218" s="112"/>
      <c r="AH218" s="207" t="str">
        <f t="shared" si="63"/>
        <v/>
      </c>
      <c r="AI218" s="112"/>
      <c r="AJ218" s="207" t="str">
        <f t="shared" si="64"/>
        <v/>
      </c>
      <c r="AK218" s="112"/>
      <c r="AL218" s="207" t="str">
        <f t="shared" si="65"/>
        <v/>
      </c>
      <c r="AM218" s="112"/>
      <c r="AN218" s="207" t="str">
        <f t="shared" si="66"/>
        <v/>
      </c>
      <c r="AO218" s="134"/>
      <c r="AP218" s="127"/>
      <c r="AQ218" s="207" t="str">
        <f t="shared" si="67"/>
        <v/>
      </c>
      <c r="AR218" s="127"/>
      <c r="AS218" s="112"/>
      <c r="AT218" s="112"/>
      <c r="AU218" s="112"/>
      <c r="AV218" s="112"/>
      <c r="AW218" s="112"/>
      <c r="AX218" s="112"/>
      <c r="AY218" s="112"/>
      <c r="AZ218" s="112"/>
      <c r="BA218" s="112"/>
      <c r="BB218" s="124"/>
      <c r="BC218" s="124"/>
      <c r="BD218" s="207" t="str">
        <f t="shared" si="68"/>
        <v/>
      </c>
      <c r="BE218" s="112" t="str">
        <f t="shared" si="69"/>
        <v/>
      </c>
      <c r="BF218" s="112"/>
      <c r="BG218" s="112"/>
      <c r="BH218" s="112"/>
      <c r="BI218" s="112"/>
      <c r="BJ218" s="112"/>
      <c r="BL218" s="112"/>
      <c r="BM218" s="112"/>
      <c r="BN218" s="112"/>
      <c r="BO218" s="112"/>
      <c r="BP218" s="112"/>
      <c r="BQ218" s="112"/>
    </row>
    <row r="219" spans="1:69" s="119" customFormat="1" x14ac:dyDescent="0.2">
      <c r="A219" s="124"/>
      <c r="B219" s="207" t="str">
        <f t="shared" si="56"/>
        <v/>
      </c>
      <c r="C219" s="73"/>
      <c r="D219" s="112"/>
      <c r="E219" s="112"/>
      <c r="F219" s="112"/>
      <c r="G219" s="112"/>
      <c r="H219" s="112"/>
      <c r="I219" s="112"/>
      <c r="J219" s="131"/>
      <c r="K219" s="132"/>
      <c r="L219" s="207" t="str">
        <f t="shared" si="57"/>
        <v/>
      </c>
      <c r="M219" s="112"/>
      <c r="N219" s="112"/>
      <c r="O219" s="112"/>
      <c r="P219" s="112"/>
      <c r="Q219" s="112"/>
      <c r="R219" s="112"/>
      <c r="S219" s="112"/>
      <c r="T219" s="112"/>
      <c r="U219" s="112"/>
      <c r="V219" s="207" t="str">
        <f t="shared" si="58"/>
        <v/>
      </c>
      <c r="W219" s="112"/>
      <c r="X219" s="207" t="str">
        <f t="shared" si="59"/>
        <v/>
      </c>
      <c r="Y219" s="133"/>
      <c r="Z219" s="112"/>
      <c r="AA219" s="112"/>
      <c r="AB219" s="207" t="str">
        <f t="shared" si="60"/>
        <v/>
      </c>
      <c r="AC219" s="112"/>
      <c r="AD219" s="207" t="str">
        <f t="shared" si="61"/>
        <v/>
      </c>
      <c r="AE219" s="124"/>
      <c r="AF219" s="207" t="str">
        <f t="shared" si="62"/>
        <v/>
      </c>
      <c r="AG219" s="112"/>
      <c r="AH219" s="207" t="str">
        <f t="shared" si="63"/>
        <v/>
      </c>
      <c r="AI219" s="112"/>
      <c r="AJ219" s="207" t="str">
        <f t="shared" si="64"/>
        <v/>
      </c>
      <c r="AK219" s="112"/>
      <c r="AL219" s="207" t="str">
        <f t="shared" si="65"/>
        <v/>
      </c>
      <c r="AM219" s="112"/>
      <c r="AN219" s="207" t="str">
        <f t="shared" si="66"/>
        <v/>
      </c>
      <c r="AO219" s="134"/>
      <c r="AP219" s="127"/>
      <c r="AQ219" s="207" t="str">
        <f t="shared" si="67"/>
        <v/>
      </c>
      <c r="AR219" s="127"/>
      <c r="AS219" s="112"/>
      <c r="AT219" s="112"/>
      <c r="AU219" s="112"/>
      <c r="AV219" s="112"/>
      <c r="AW219" s="112"/>
      <c r="AX219" s="112"/>
      <c r="AY219" s="112"/>
      <c r="AZ219" s="112"/>
      <c r="BA219" s="112"/>
      <c r="BB219" s="124"/>
      <c r="BC219" s="124"/>
      <c r="BD219" s="207" t="str">
        <f t="shared" si="68"/>
        <v/>
      </c>
      <c r="BE219" s="112" t="str">
        <f t="shared" si="69"/>
        <v/>
      </c>
      <c r="BF219" s="112"/>
      <c r="BG219" s="112"/>
      <c r="BH219" s="112"/>
      <c r="BI219" s="112"/>
      <c r="BJ219" s="112"/>
      <c r="BL219" s="112"/>
      <c r="BM219" s="112"/>
      <c r="BN219" s="112"/>
      <c r="BO219" s="112"/>
      <c r="BP219" s="112"/>
      <c r="BQ219" s="112"/>
    </row>
    <row r="220" spans="1:69" s="119" customFormat="1" x14ac:dyDescent="0.2">
      <c r="A220" s="124"/>
      <c r="B220" s="207" t="str">
        <f t="shared" si="56"/>
        <v/>
      </c>
      <c r="C220" s="73"/>
      <c r="D220" s="112"/>
      <c r="E220" s="112"/>
      <c r="F220" s="112"/>
      <c r="G220" s="112"/>
      <c r="H220" s="112"/>
      <c r="I220" s="112"/>
      <c r="J220" s="131"/>
      <c r="K220" s="132"/>
      <c r="L220" s="207" t="str">
        <f t="shared" si="57"/>
        <v/>
      </c>
      <c r="M220" s="112"/>
      <c r="N220" s="112"/>
      <c r="O220" s="112"/>
      <c r="P220" s="112"/>
      <c r="Q220" s="112"/>
      <c r="R220" s="112"/>
      <c r="S220" s="112"/>
      <c r="T220" s="112"/>
      <c r="U220" s="112"/>
      <c r="V220" s="207" t="str">
        <f t="shared" si="58"/>
        <v/>
      </c>
      <c r="W220" s="112"/>
      <c r="X220" s="207" t="str">
        <f t="shared" si="59"/>
        <v/>
      </c>
      <c r="Y220" s="133"/>
      <c r="Z220" s="112"/>
      <c r="AA220" s="112"/>
      <c r="AB220" s="207" t="str">
        <f t="shared" si="60"/>
        <v/>
      </c>
      <c r="AC220" s="112"/>
      <c r="AD220" s="207" t="str">
        <f t="shared" si="61"/>
        <v/>
      </c>
      <c r="AE220" s="124"/>
      <c r="AF220" s="207" t="str">
        <f t="shared" si="62"/>
        <v/>
      </c>
      <c r="AG220" s="112"/>
      <c r="AH220" s="207" t="str">
        <f t="shared" si="63"/>
        <v/>
      </c>
      <c r="AI220" s="112"/>
      <c r="AJ220" s="207" t="str">
        <f t="shared" si="64"/>
        <v/>
      </c>
      <c r="AK220" s="112"/>
      <c r="AL220" s="207" t="str">
        <f t="shared" si="65"/>
        <v/>
      </c>
      <c r="AM220" s="112"/>
      <c r="AN220" s="207" t="str">
        <f t="shared" si="66"/>
        <v/>
      </c>
      <c r="AO220" s="134"/>
      <c r="AP220" s="127"/>
      <c r="AQ220" s="207" t="str">
        <f t="shared" si="67"/>
        <v/>
      </c>
      <c r="AR220" s="127"/>
      <c r="AS220" s="112"/>
      <c r="AT220" s="112"/>
      <c r="AU220" s="112"/>
      <c r="AV220" s="112"/>
      <c r="AW220" s="112"/>
      <c r="AX220" s="112"/>
      <c r="AY220" s="112"/>
      <c r="AZ220" s="112"/>
      <c r="BA220" s="112"/>
      <c r="BB220" s="124"/>
      <c r="BC220" s="124"/>
      <c r="BD220" s="207" t="str">
        <f t="shared" si="68"/>
        <v/>
      </c>
      <c r="BE220" s="112" t="str">
        <f t="shared" si="69"/>
        <v/>
      </c>
      <c r="BF220" s="112"/>
      <c r="BG220" s="112"/>
      <c r="BH220" s="112"/>
      <c r="BI220" s="112"/>
      <c r="BJ220" s="112"/>
      <c r="BL220" s="112"/>
      <c r="BM220" s="112"/>
      <c r="BN220" s="112"/>
      <c r="BO220" s="112"/>
      <c r="BP220" s="112"/>
      <c r="BQ220" s="112"/>
    </row>
    <row r="221" spans="1:69" s="119" customFormat="1" x14ac:dyDescent="0.2">
      <c r="A221" s="124"/>
      <c r="B221" s="207" t="str">
        <f t="shared" si="56"/>
        <v/>
      </c>
      <c r="C221" s="73"/>
      <c r="D221" s="112"/>
      <c r="E221" s="112"/>
      <c r="F221" s="112"/>
      <c r="G221" s="112"/>
      <c r="H221" s="112"/>
      <c r="I221" s="112"/>
      <c r="J221" s="131"/>
      <c r="K221" s="132"/>
      <c r="L221" s="207" t="str">
        <f t="shared" si="57"/>
        <v/>
      </c>
      <c r="M221" s="112"/>
      <c r="N221" s="112"/>
      <c r="O221" s="112"/>
      <c r="P221" s="112"/>
      <c r="Q221" s="112"/>
      <c r="R221" s="112"/>
      <c r="S221" s="112"/>
      <c r="T221" s="112"/>
      <c r="U221" s="112"/>
      <c r="V221" s="207" t="str">
        <f t="shared" si="58"/>
        <v/>
      </c>
      <c r="W221" s="112"/>
      <c r="X221" s="207" t="str">
        <f t="shared" si="59"/>
        <v/>
      </c>
      <c r="Y221" s="133"/>
      <c r="Z221" s="112"/>
      <c r="AA221" s="112"/>
      <c r="AB221" s="207" t="str">
        <f t="shared" si="60"/>
        <v/>
      </c>
      <c r="AC221" s="112"/>
      <c r="AD221" s="207" t="str">
        <f t="shared" si="61"/>
        <v/>
      </c>
      <c r="AE221" s="124"/>
      <c r="AF221" s="207" t="str">
        <f t="shared" si="62"/>
        <v/>
      </c>
      <c r="AG221" s="112"/>
      <c r="AH221" s="207" t="str">
        <f t="shared" si="63"/>
        <v/>
      </c>
      <c r="AI221" s="112"/>
      <c r="AJ221" s="207" t="str">
        <f t="shared" si="64"/>
        <v/>
      </c>
      <c r="AK221" s="112"/>
      <c r="AL221" s="207" t="str">
        <f t="shared" si="65"/>
        <v/>
      </c>
      <c r="AM221" s="112"/>
      <c r="AN221" s="207" t="str">
        <f t="shared" si="66"/>
        <v/>
      </c>
      <c r="AO221" s="134"/>
      <c r="AP221" s="127"/>
      <c r="AQ221" s="207" t="str">
        <f t="shared" si="67"/>
        <v/>
      </c>
      <c r="AR221" s="127"/>
      <c r="AS221" s="112"/>
      <c r="AT221" s="112"/>
      <c r="AU221" s="112"/>
      <c r="AV221" s="112"/>
      <c r="AW221" s="112"/>
      <c r="AX221" s="112"/>
      <c r="AY221" s="112"/>
      <c r="AZ221" s="112"/>
      <c r="BA221" s="112"/>
      <c r="BB221" s="124"/>
      <c r="BC221" s="124"/>
      <c r="BD221" s="207" t="str">
        <f t="shared" si="68"/>
        <v/>
      </c>
      <c r="BE221" s="112" t="str">
        <f t="shared" si="69"/>
        <v/>
      </c>
      <c r="BF221" s="112"/>
      <c r="BG221" s="112"/>
      <c r="BH221" s="112"/>
      <c r="BI221" s="112"/>
      <c r="BJ221" s="112"/>
      <c r="BL221" s="112"/>
      <c r="BM221" s="112"/>
      <c r="BN221" s="112"/>
      <c r="BO221" s="112"/>
      <c r="BP221" s="112"/>
      <c r="BQ221" s="112"/>
    </row>
    <row r="222" spans="1:69" s="119" customFormat="1" x14ac:dyDescent="0.2">
      <c r="A222" s="124"/>
      <c r="B222" s="207" t="str">
        <f t="shared" si="56"/>
        <v/>
      </c>
      <c r="C222" s="73"/>
      <c r="D222" s="112"/>
      <c r="E222" s="112"/>
      <c r="F222" s="112"/>
      <c r="G222" s="112"/>
      <c r="H222" s="112"/>
      <c r="I222" s="112"/>
      <c r="J222" s="131"/>
      <c r="K222" s="132"/>
      <c r="L222" s="207" t="str">
        <f t="shared" si="57"/>
        <v/>
      </c>
      <c r="M222" s="112"/>
      <c r="N222" s="112"/>
      <c r="O222" s="112"/>
      <c r="P222" s="112"/>
      <c r="Q222" s="112"/>
      <c r="R222" s="112"/>
      <c r="S222" s="112"/>
      <c r="T222" s="112"/>
      <c r="U222" s="112"/>
      <c r="V222" s="207" t="str">
        <f t="shared" si="58"/>
        <v/>
      </c>
      <c r="W222" s="112"/>
      <c r="X222" s="207" t="str">
        <f t="shared" si="59"/>
        <v/>
      </c>
      <c r="Y222" s="133"/>
      <c r="Z222" s="112"/>
      <c r="AA222" s="112"/>
      <c r="AB222" s="207" t="str">
        <f t="shared" si="60"/>
        <v/>
      </c>
      <c r="AC222" s="112"/>
      <c r="AD222" s="207" t="str">
        <f t="shared" si="61"/>
        <v/>
      </c>
      <c r="AE222" s="124"/>
      <c r="AF222" s="207" t="str">
        <f t="shared" si="62"/>
        <v/>
      </c>
      <c r="AG222" s="112"/>
      <c r="AH222" s="207" t="str">
        <f t="shared" si="63"/>
        <v/>
      </c>
      <c r="AI222" s="112"/>
      <c r="AJ222" s="207" t="str">
        <f t="shared" si="64"/>
        <v/>
      </c>
      <c r="AK222" s="112"/>
      <c r="AL222" s="207" t="str">
        <f t="shared" si="65"/>
        <v/>
      </c>
      <c r="AM222" s="112"/>
      <c r="AN222" s="207" t="str">
        <f t="shared" si="66"/>
        <v/>
      </c>
      <c r="AO222" s="134"/>
      <c r="AP222" s="127"/>
      <c r="AQ222" s="207" t="str">
        <f t="shared" si="67"/>
        <v/>
      </c>
      <c r="AR222" s="127"/>
      <c r="AS222" s="112"/>
      <c r="AT222" s="112"/>
      <c r="AU222" s="112"/>
      <c r="AV222" s="112"/>
      <c r="AW222" s="112"/>
      <c r="AX222" s="112"/>
      <c r="AY222" s="112"/>
      <c r="AZ222" s="112"/>
      <c r="BA222" s="112"/>
      <c r="BB222" s="124"/>
      <c r="BC222" s="124"/>
      <c r="BD222" s="207" t="str">
        <f t="shared" si="68"/>
        <v/>
      </c>
      <c r="BE222" s="112" t="str">
        <f t="shared" si="69"/>
        <v/>
      </c>
      <c r="BF222" s="112"/>
      <c r="BG222" s="112"/>
      <c r="BH222" s="112"/>
      <c r="BI222" s="112"/>
      <c r="BJ222" s="112"/>
      <c r="BL222" s="112"/>
      <c r="BM222" s="112"/>
      <c r="BN222" s="112"/>
      <c r="BO222" s="112"/>
      <c r="BP222" s="112"/>
      <c r="BQ222" s="112"/>
    </row>
    <row r="223" spans="1:69" s="119" customFormat="1" x14ac:dyDescent="0.2">
      <c r="A223" s="124"/>
      <c r="B223" s="207" t="str">
        <f t="shared" si="56"/>
        <v/>
      </c>
      <c r="C223" s="73"/>
      <c r="D223" s="112"/>
      <c r="E223" s="112"/>
      <c r="F223" s="112"/>
      <c r="G223" s="112"/>
      <c r="H223" s="112"/>
      <c r="I223" s="112"/>
      <c r="J223" s="131"/>
      <c r="K223" s="132"/>
      <c r="L223" s="207" t="str">
        <f t="shared" si="57"/>
        <v/>
      </c>
      <c r="M223" s="112"/>
      <c r="N223" s="112"/>
      <c r="O223" s="112"/>
      <c r="P223" s="112"/>
      <c r="Q223" s="112"/>
      <c r="R223" s="112"/>
      <c r="S223" s="112"/>
      <c r="T223" s="112"/>
      <c r="U223" s="112"/>
      <c r="V223" s="207" t="str">
        <f t="shared" si="58"/>
        <v/>
      </c>
      <c r="W223" s="112"/>
      <c r="X223" s="207" t="str">
        <f t="shared" si="59"/>
        <v/>
      </c>
      <c r="Y223" s="133"/>
      <c r="Z223" s="112"/>
      <c r="AA223" s="112"/>
      <c r="AB223" s="207" t="str">
        <f t="shared" si="60"/>
        <v/>
      </c>
      <c r="AC223" s="112"/>
      <c r="AD223" s="207" t="str">
        <f t="shared" si="61"/>
        <v/>
      </c>
      <c r="AE223" s="124"/>
      <c r="AF223" s="207" t="str">
        <f t="shared" si="62"/>
        <v/>
      </c>
      <c r="AG223" s="112"/>
      <c r="AH223" s="207" t="str">
        <f t="shared" si="63"/>
        <v/>
      </c>
      <c r="AI223" s="112"/>
      <c r="AJ223" s="207" t="str">
        <f t="shared" si="64"/>
        <v/>
      </c>
      <c r="AK223" s="112"/>
      <c r="AL223" s="207" t="str">
        <f t="shared" si="65"/>
        <v/>
      </c>
      <c r="AM223" s="112"/>
      <c r="AN223" s="207" t="str">
        <f t="shared" si="66"/>
        <v/>
      </c>
      <c r="AO223" s="134"/>
      <c r="AP223" s="127"/>
      <c r="AQ223" s="207" t="str">
        <f t="shared" si="67"/>
        <v/>
      </c>
      <c r="AR223" s="127"/>
      <c r="AS223" s="112"/>
      <c r="AT223" s="112"/>
      <c r="AU223" s="112"/>
      <c r="AV223" s="112"/>
      <c r="AW223" s="112"/>
      <c r="AX223" s="112"/>
      <c r="AY223" s="112"/>
      <c r="AZ223" s="112"/>
      <c r="BA223" s="112"/>
      <c r="BB223" s="124"/>
      <c r="BC223" s="124"/>
      <c r="BD223" s="207" t="str">
        <f t="shared" si="68"/>
        <v/>
      </c>
      <c r="BE223" s="112" t="str">
        <f t="shared" si="69"/>
        <v/>
      </c>
      <c r="BF223" s="112"/>
      <c r="BG223" s="112"/>
      <c r="BH223" s="112"/>
      <c r="BI223" s="112"/>
      <c r="BJ223" s="112"/>
      <c r="BL223" s="112"/>
      <c r="BM223" s="112"/>
      <c r="BN223" s="112"/>
      <c r="BO223" s="112"/>
      <c r="BP223" s="112"/>
      <c r="BQ223" s="112"/>
    </row>
    <row r="224" spans="1:69" s="119" customFormat="1" x14ac:dyDescent="0.2">
      <c r="A224" s="124"/>
      <c r="B224" s="207" t="str">
        <f t="shared" si="56"/>
        <v/>
      </c>
      <c r="C224" s="73"/>
      <c r="D224" s="112"/>
      <c r="E224" s="112"/>
      <c r="F224" s="112"/>
      <c r="G224" s="112"/>
      <c r="H224" s="112"/>
      <c r="I224" s="112"/>
      <c r="J224" s="131"/>
      <c r="K224" s="132"/>
      <c r="L224" s="207" t="str">
        <f t="shared" si="57"/>
        <v/>
      </c>
      <c r="M224" s="112"/>
      <c r="N224" s="112"/>
      <c r="O224" s="112"/>
      <c r="P224" s="112"/>
      <c r="Q224" s="112"/>
      <c r="R224" s="112"/>
      <c r="S224" s="112"/>
      <c r="T224" s="112"/>
      <c r="U224" s="112"/>
      <c r="V224" s="207" t="str">
        <f t="shared" si="58"/>
        <v/>
      </c>
      <c r="W224" s="112"/>
      <c r="X224" s="207" t="str">
        <f t="shared" si="59"/>
        <v/>
      </c>
      <c r="Y224" s="133"/>
      <c r="Z224" s="112"/>
      <c r="AA224" s="112"/>
      <c r="AB224" s="207" t="str">
        <f t="shared" si="60"/>
        <v/>
      </c>
      <c r="AC224" s="112"/>
      <c r="AD224" s="207" t="str">
        <f t="shared" si="61"/>
        <v/>
      </c>
      <c r="AE224" s="124"/>
      <c r="AF224" s="207" t="str">
        <f t="shared" si="62"/>
        <v/>
      </c>
      <c r="AG224" s="112"/>
      <c r="AH224" s="207" t="str">
        <f t="shared" si="63"/>
        <v/>
      </c>
      <c r="AI224" s="112"/>
      <c r="AJ224" s="207" t="str">
        <f t="shared" si="64"/>
        <v/>
      </c>
      <c r="AK224" s="112"/>
      <c r="AL224" s="207" t="str">
        <f t="shared" si="65"/>
        <v/>
      </c>
      <c r="AM224" s="112"/>
      <c r="AN224" s="207" t="str">
        <f t="shared" si="66"/>
        <v/>
      </c>
      <c r="AO224" s="134"/>
      <c r="AP224" s="127"/>
      <c r="AQ224" s="207" t="str">
        <f t="shared" si="67"/>
        <v/>
      </c>
      <c r="AR224" s="127"/>
      <c r="AS224" s="112"/>
      <c r="AT224" s="112"/>
      <c r="AU224" s="112"/>
      <c r="AV224" s="112"/>
      <c r="AW224" s="112"/>
      <c r="AX224" s="112"/>
      <c r="AY224" s="112"/>
      <c r="AZ224" s="112"/>
      <c r="BA224" s="112"/>
      <c r="BB224" s="124"/>
      <c r="BC224" s="124"/>
      <c r="BD224" s="207" t="str">
        <f t="shared" si="68"/>
        <v/>
      </c>
      <c r="BE224" s="112" t="str">
        <f t="shared" si="69"/>
        <v/>
      </c>
      <c r="BF224" s="112"/>
      <c r="BG224" s="112"/>
      <c r="BH224" s="112"/>
      <c r="BI224" s="112"/>
      <c r="BJ224" s="112"/>
      <c r="BL224" s="112"/>
      <c r="BM224" s="112"/>
      <c r="BN224" s="112"/>
      <c r="BO224" s="112"/>
      <c r="BP224" s="112"/>
      <c r="BQ224" s="112"/>
    </row>
    <row r="225" spans="1:69" s="119" customFormat="1" x14ac:dyDescent="0.2">
      <c r="A225" s="124"/>
      <c r="B225" s="207" t="str">
        <f t="shared" si="56"/>
        <v/>
      </c>
      <c r="C225" s="73"/>
      <c r="D225" s="112"/>
      <c r="E225" s="112"/>
      <c r="F225" s="112"/>
      <c r="G225" s="112"/>
      <c r="H225" s="112"/>
      <c r="I225" s="112"/>
      <c r="J225" s="131"/>
      <c r="K225" s="132"/>
      <c r="L225" s="207" t="str">
        <f t="shared" si="57"/>
        <v/>
      </c>
      <c r="M225" s="112"/>
      <c r="N225" s="112"/>
      <c r="O225" s="112"/>
      <c r="P225" s="112"/>
      <c r="Q225" s="112"/>
      <c r="R225" s="112"/>
      <c r="S225" s="112"/>
      <c r="T225" s="112"/>
      <c r="U225" s="112"/>
      <c r="V225" s="207" t="str">
        <f t="shared" si="58"/>
        <v/>
      </c>
      <c r="W225" s="112"/>
      <c r="X225" s="207" t="str">
        <f t="shared" si="59"/>
        <v/>
      </c>
      <c r="Y225" s="133"/>
      <c r="Z225" s="112"/>
      <c r="AA225" s="112"/>
      <c r="AB225" s="207" t="str">
        <f t="shared" si="60"/>
        <v/>
      </c>
      <c r="AC225" s="112"/>
      <c r="AD225" s="207" t="str">
        <f t="shared" si="61"/>
        <v/>
      </c>
      <c r="AE225" s="124"/>
      <c r="AF225" s="207" t="str">
        <f t="shared" si="62"/>
        <v/>
      </c>
      <c r="AG225" s="112"/>
      <c r="AH225" s="207" t="str">
        <f t="shared" si="63"/>
        <v/>
      </c>
      <c r="AI225" s="112"/>
      <c r="AJ225" s="207" t="str">
        <f t="shared" si="64"/>
        <v/>
      </c>
      <c r="AK225" s="112"/>
      <c r="AL225" s="207" t="str">
        <f t="shared" si="65"/>
        <v/>
      </c>
      <c r="AM225" s="112"/>
      <c r="AN225" s="207" t="str">
        <f t="shared" si="66"/>
        <v/>
      </c>
      <c r="AO225" s="134"/>
      <c r="AP225" s="127"/>
      <c r="AQ225" s="207" t="str">
        <f t="shared" si="67"/>
        <v/>
      </c>
      <c r="AR225" s="127"/>
      <c r="AS225" s="112"/>
      <c r="AT225" s="112"/>
      <c r="AU225" s="112"/>
      <c r="AV225" s="112"/>
      <c r="AW225" s="112"/>
      <c r="AX225" s="112"/>
      <c r="AY225" s="112"/>
      <c r="AZ225" s="112"/>
      <c r="BA225" s="112"/>
      <c r="BB225" s="124"/>
      <c r="BC225" s="124"/>
      <c r="BD225" s="207" t="str">
        <f t="shared" si="68"/>
        <v/>
      </c>
      <c r="BE225" s="112" t="str">
        <f t="shared" si="69"/>
        <v/>
      </c>
      <c r="BF225" s="112"/>
      <c r="BG225" s="112"/>
      <c r="BH225" s="112"/>
      <c r="BI225" s="112"/>
      <c r="BJ225" s="112"/>
      <c r="BL225" s="112"/>
      <c r="BM225" s="112"/>
      <c r="BN225" s="112"/>
      <c r="BO225" s="112"/>
      <c r="BP225" s="112"/>
      <c r="BQ225" s="112"/>
    </row>
    <row r="226" spans="1:69" s="119" customFormat="1" x14ac:dyDescent="0.2">
      <c r="A226" s="124"/>
      <c r="B226" s="207" t="str">
        <f t="shared" si="56"/>
        <v/>
      </c>
      <c r="C226" s="73"/>
      <c r="D226" s="112"/>
      <c r="E226" s="112"/>
      <c r="F226" s="112"/>
      <c r="G226" s="112"/>
      <c r="H226" s="112"/>
      <c r="I226" s="112"/>
      <c r="J226" s="131"/>
      <c r="K226" s="132"/>
      <c r="L226" s="207" t="str">
        <f t="shared" si="57"/>
        <v/>
      </c>
      <c r="M226" s="112"/>
      <c r="N226" s="112"/>
      <c r="O226" s="112"/>
      <c r="P226" s="112"/>
      <c r="Q226" s="112"/>
      <c r="R226" s="112"/>
      <c r="S226" s="112"/>
      <c r="T226" s="112"/>
      <c r="U226" s="112"/>
      <c r="V226" s="207" t="str">
        <f t="shared" si="58"/>
        <v/>
      </c>
      <c r="W226" s="112"/>
      <c r="X226" s="207" t="str">
        <f t="shared" si="59"/>
        <v/>
      </c>
      <c r="Y226" s="133"/>
      <c r="Z226" s="112"/>
      <c r="AA226" s="112"/>
      <c r="AB226" s="207" t="str">
        <f t="shared" si="60"/>
        <v/>
      </c>
      <c r="AC226" s="112"/>
      <c r="AD226" s="207" t="str">
        <f t="shared" si="61"/>
        <v/>
      </c>
      <c r="AE226" s="124"/>
      <c r="AF226" s="207" t="str">
        <f t="shared" si="62"/>
        <v/>
      </c>
      <c r="AG226" s="112"/>
      <c r="AH226" s="207" t="str">
        <f t="shared" si="63"/>
        <v/>
      </c>
      <c r="AI226" s="112"/>
      <c r="AJ226" s="207" t="str">
        <f t="shared" si="64"/>
        <v/>
      </c>
      <c r="AK226" s="112"/>
      <c r="AL226" s="207" t="str">
        <f t="shared" si="65"/>
        <v/>
      </c>
      <c r="AM226" s="112"/>
      <c r="AN226" s="207" t="str">
        <f t="shared" si="66"/>
        <v/>
      </c>
      <c r="AO226" s="134"/>
      <c r="AP226" s="127"/>
      <c r="AQ226" s="207" t="str">
        <f t="shared" si="67"/>
        <v/>
      </c>
      <c r="AR226" s="127"/>
      <c r="AS226" s="112"/>
      <c r="AT226" s="112"/>
      <c r="AU226" s="112"/>
      <c r="AV226" s="112"/>
      <c r="AW226" s="112"/>
      <c r="AX226" s="112"/>
      <c r="AY226" s="112"/>
      <c r="AZ226" s="112"/>
      <c r="BA226" s="112"/>
      <c r="BB226" s="124"/>
      <c r="BC226" s="124"/>
      <c r="BD226" s="207" t="str">
        <f t="shared" si="68"/>
        <v/>
      </c>
      <c r="BE226" s="112" t="str">
        <f t="shared" si="69"/>
        <v/>
      </c>
      <c r="BF226" s="112"/>
      <c r="BG226" s="112"/>
      <c r="BH226" s="112"/>
      <c r="BI226" s="112"/>
      <c r="BJ226" s="112"/>
      <c r="BL226" s="112"/>
      <c r="BM226" s="112"/>
      <c r="BN226" s="112"/>
      <c r="BO226" s="112"/>
      <c r="BP226" s="112"/>
      <c r="BQ226" s="112"/>
    </row>
    <row r="227" spans="1:69" s="119" customFormat="1" x14ac:dyDescent="0.2">
      <c r="A227" s="124"/>
      <c r="B227" s="207" t="str">
        <f t="shared" si="56"/>
        <v/>
      </c>
      <c r="C227" s="73"/>
      <c r="D227" s="112"/>
      <c r="E227" s="112"/>
      <c r="F227" s="112"/>
      <c r="G227" s="112"/>
      <c r="H227" s="112"/>
      <c r="I227" s="112"/>
      <c r="J227" s="131"/>
      <c r="K227" s="132"/>
      <c r="L227" s="207" t="str">
        <f t="shared" si="57"/>
        <v/>
      </c>
      <c r="M227" s="112"/>
      <c r="N227" s="112"/>
      <c r="O227" s="112"/>
      <c r="P227" s="112"/>
      <c r="Q227" s="112"/>
      <c r="R227" s="112"/>
      <c r="S227" s="112"/>
      <c r="T227" s="112"/>
      <c r="U227" s="112"/>
      <c r="V227" s="207" t="str">
        <f t="shared" si="58"/>
        <v/>
      </c>
      <c r="W227" s="112"/>
      <c r="X227" s="207" t="str">
        <f t="shared" si="59"/>
        <v/>
      </c>
      <c r="Y227" s="133"/>
      <c r="Z227" s="112"/>
      <c r="AA227" s="112"/>
      <c r="AB227" s="207" t="str">
        <f t="shared" si="60"/>
        <v/>
      </c>
      <c r="AC227" s="112"/>
      <c r="AD227" s="207" t="str">
        <f t="shared" si="61"/>
        <v/>
      </c>
      <c r="AE227" s="124"/>
      <c r="AF227" s="207" t="str">
        <f t="shared" si="62"/>
        <v/>
      </c>
      <c r="AG227" s="112"/>
      <c r="AH227" s="207" t="str">
        <f t="shared" si="63"/>
        <v/>
      </c>
      <c r="AI227" s="112"/>
      <c r="AJ227" s="207" t="str">
        <f t="shared" si="64"/>
        <v/>
      </c>
      <c r="AK227" s="112"/>
      <c r="AL227" s="207" t="str">
        <f t="shared" si="65"/>
        <v/>
      </c>
      <c r="AM227" s="112"/>
      <c r="AN227" s="207" t="str">
        <f t="shared" si="66"/>
        <v/>
      </c>
      <c r="AO227" s="134"/>
      <c r="AP227" s="127"/>
      <c r="AQ227" s="207" t="str">
        <f t="shared" si="67"/>
        <v/>
      </c>
      <c r="AR227" s="127"/>
      <c r="AS227" s="112"/>
      <c r="AT227" s="112"/>
      <c r="AU227" s="112"/>
      <c r="AV227" s="112"/>
      <c r="AW227" s="112"/>
      <c r="AX227" s="112"/>
      <c r="AY227" s="112"/>
      <c r="AZ227" s="112"/>
      <c r="BA227" s="112"/>
      <c r="BB227" s="124"/>
      <c r="BC227" s="124"/>
      <c r="BD227" s="207" t="str">
        <f t="shared" si="68"/>
        <v/>
      </c>
      <c r="BE227" s="112" t="str">
        <f t="shared" si="69"/>
        <v/>
      </c>
      <c r="BF227" s="112"/>
      <c r="BG227" s="112"/>
      <c r="BH227" s="112"/>
      <c r="BI227" s="112"/>
      <c r="BJ227" s="112"/>
      <c r="BL227" s="112"/>
      <c r="BM227" s="112"/>
      <c r="BN227" s="112"/>
      <c r="BO227" s="112"/>
      <c r="BP227" s="112"/>
      <c r="BQ227" s="112"/>
    </row>
    <row r="228" spans="1:69" s="119" customFormat="1" x14ac:dyDescent="0.2">
      <c r="A228" s="124"/>
      <c r="B228" s="207" t="str">
        <f t="shared" si="56"/>
        <v/>
      </c>
      <c r="C228" s="73"/>
      <c r="D228" s="112"/>
      <c r="E228" s="112"/>
      <c r="F228" s="112"/>
      <c r="G228" s="112"/>
      <c r="H228" s="112"/>
      <c r="I228" s="112"/>
      <c r="J228" s="131"/>
      <c r="K228" s="132"/>
      <c r="L228" s="207" t="str">
        <f t="shared" si="57"/>
        <v/>
      </c>
      <c r="M228" s="112"/>
      <c r="N228" s="112"/>
      <c r="O228" s="112"/>
      <c r="P228" s="112"/>
      <c r="Q228" s="112"/>
      <c r="R228" s="112"/>
      <c r="S228" s="112"/>
      <c r="T228" s="112"/>
      <c r="U228" s="112"/>
      <c r="V228" s="207" t="str">
        <f t="shared" si="58"/>
        <v/>
      </c>
      <c r="W228" s="112"/>
      <c r="X228" s="207" t="str">
        <f t="shared" si="59"/>
        <v/>
      </c>
      <c r="Y228" s="133"/>
      <c r="Z228" s="112"/>
      <c r="AA228" s="112"/>
      <c r="AB228" s="207" t="str">
        <f t="shared" si="60"/>
        <v/>
      </c>
      <c r="AC228" s="112"/>
      <c r="AD228" s="207" t="str">
        <f t="shared" si="61"/>
        <v/>
      </c>
      <c r="AE228" s="124"/>
      <c r="AF228" s="207" t="str">
        <f t="shared" si="62"/>
        <v/>
      </c>
      <c r="AG228" s="112"/>
      <c r="AH228" s="207" t="str">
        <f t="shared" si="63"/>
        <v/>
      </c>
      <c r="AI228" s="112"/>
      <c r="AJ228" s="207" t="str">
        <f t="shared" si="64"/>
        <v/>
      </c>
      <c r="AK228" s="112"/>
      <c r="AL228" s="207" t="str">
        <f t="shared" si="65"/>
        <v/>
      </c>
      <c r="AM228" s="112"/>
      <c r="AN228" s="207" t="str">
        <f t="shared" si="66"/>
        <v/>
      </c>
      <c r="AO228" s="134"/>
      <c r="AP228" s="127"/>
      <c r="AQ228" s="207" t="str">
        <f t="shared" si="67"/>
        <v/>
      </c>
      <c r="AR228" s="127"/>
      <c r="AS228" s="112"/>
      <c r="AT228" s="112"/>
      <c r="AU228" s="112"/>
      <c r="AV228" s="112"/>
      <c r="AW228" s="112"/>
      <c r="AX228" s="112"/>
      <c r="AY228" s="112"/>
      <c r="AZ228" s="112"/>
      <c r="BA228" s="112"/>
      <c r="BB228" s="124"/>
      <c r="BC228" s="124"/>
      <c r="BD228" s="207" t="str">
        <f t="shared" si="68"/>
        <v/>
      </c>
      <c r="BE228" s="112" t="str">
        <f t="shared" si="69"/>
        <v/>
      </c>
      <c r="BF228" s="112"/>
      <c r="BG228" s="112"/>
      <c r="BH228" s="112"/>
      <c r="BI228" s="112"/>
      <c r="BJ228" s="112"/>
      <c r="BL228" s="112"/>
      <c r="BM228" s="112"/>
      <c r="BN228" s="112"/>
      <c r="BO228" s="112"/>
      <c r="BP228" s="112"/>
      <c r="BQ228" s="112"/>
    </row>
    <row r="229" spans="1:69" s="119" customFormat="1" x14ac:dyDescent="0.2">
      <c r="A229" s="124"/>
      <c r="B229" s="207" t="str">
        <f t="shared" si="56"/>
        <v/>
      </c>
      <c r="C229" s="73"/>
      <c r="D229" s="112"/>
      <c r="E229" s="112"/>
      <c r="F229" s="112"/>
      <c r="G229" s="112"/>
      <c r="H229" s="112"/>
      <c r="I229" s="112"/>
      <c r="J229" s="131"/>
      <c r="K229" s="132"/>
      <c r="L229" s="207" t="str">
        <f t="shared" si="57"/>
        <v/>
      </c>
      <c r="M229" s="112"/>
      <c r="N229" s="112"/>
      <c r="O229" s="112"/>
      <c r="P229" s="112"/>
      <c r="Q229" s="112"/>
      <c r="R229" s="112"/>
      <c r="S229" s="112"/>
      <c r="T229" s="112"/>
      <c r="U229" s="112"/>
      <c r="V229" s="207" t="str">
        <f t="shared" si="58"/>
        <v/>
      </c>
      <c r="W229" s="112"/>
      <c r="X229" s="207" t="str">
        <f t="shared" si="59"/>
        <v/>
      </c>
      <c r="Y229" s="133"/>
      <c r="Z229" s="112"/>
      <c r="AA229" s="112"/>
      <c r="AB229" s="207" t="str">
        <f t="shared" si="60"/>
        <v/>
      </c>
      <c r="AC229" s="112"/>
      <c r="AD229" s="207" t="str">
        <f t="shared" si="61"/>
        <v/>
      </c>
      <c r="AE229" s="124"/>
      <c r="AF229" s="207" t="str">
        <f t="shared" si="62"/>
        <v/>
      </c>
      <c r="AG229" s="112"/>
      <c r="AH229" s="207" t="str">
        <f t="shared" si="63"/>
        <v/>
      </c>
      <c r="AI229" s="112"/>
      <c r="AJ229" s="207" t="str">
        <f t="shared" si="64"/>
        <v/>
      </c>
      <c r="AK229" s="112"/>
      <c r="AL229" s="207" t="str">
        <f t="shared" si="65"/>
        <v/>
      </c>
      <c r="AM229" s="112"/>
      <c r="AN229" s="207" t="str">
        <f t="shared" si="66"/>
        <v/>
      </c>
      <c r="AO229" s="134"/>
      <c r="AP229" s="127"/>
      <c r="AQ229" s="207" t="str">
        <f t="shared" si="67"/>
        <v/>
      </c>
      <c r="AR229" s="127"/>
      <c r="AS229" s="112"/>
      <c r="AT229" s="112"/>
      <c r="AU229" s="112"/>
      <c r="AV229" s="112"/>
      <c r="AW229" s="112"/>
      <c r="AX229" s="112"/>
      <c r="AY229" s="112"/>
      <c r="AZ229" s="112"/>
      <c r="BA229" s="112"/>
      <c r="BB229" s="124"/>
      <c r="BC229" s="124"/>
      <c r="BD229" s="207" t="str">
        <f t="shared" si="68"/>
        <v/>
      </c>
      <c r="BE229" s="112" t="str">
        <f t="shared" si="69"/>
        <v/>
      </c>
      <c r="BF229" s="112"/>
      <c r="BG229" s="112"/>
      <c r="BH229" s="112"/>
      <c r="BI229" s="112"/>
      <c r="BJ229" s="112"/>
      <c r="BL229" s="112"/>
      <c r="BM229" s="112"/>
      <c r="BN229" s="112"/>
      <c r="BO229" s="112"/>
      <c r="BP229" s="112"/>
      <c r="BQ229" s="112"/>
    </row>
    <row r="230" spans="1:69" s="119" customFormat="1" x14ac:dyDescent="0.2">
      <c r="A230" s="124"/>
      <c r="B230" s="207" t="str">
        <f t="shared" si="56"/>
        <v/>
      </c>
      <c r="C230" s="73"/>
      <c r="D230" s="112"/>
      <c r="E230" s="112"/>
      <c r="F230" s="112"/>
      <c r="G230" s="112"/>
      <c r="H230" s="112"/>
      <c r="I230" s="112"/>
      <c r="J230" s="131"/>
      <c r="K230" s="132"/>
      <c r="L230" s="207" t="str">
        <f t="shared" si="57"/>
        <v/>
      </c>
      <c r="M230" s="112"/>
      <c r="N230" s="112"/>
      <c r="O230" s="112"/>
      <c r="P230" s="112"/>
      <c r="Q230" s="112"/>
      <c r="R230" s="112"/>
      <c r="S230" s="112"/>
      <c r="T230" s="112"/>
      <c r="U230" s="112"/>
      <c r="V230" s="207" t="str">
        <f t="shared" si="58"/>
        <v/>
      </c>
      <c r="W230" s="112"/>
      <c r="X230" s="207" t="str">
        <f t="shared" si="59"/>
        <v/>
      </c>
      <c r="Y230" s="133"/>
      <c r="Z230" s="112"/>
      <c r="AA230" s="112"/>
      <c r="AB230" s="207" t="str">
        <f t="shared" si="60"/>
        <v/>
      </c>
      <c r="AC230" s="112"/>
      <c r="AD230" s="207" t="str">
        <f t="shared" si="61"/>
        <v/>
      </c>
      <c r="AE230" s="124"/>
      <c r="AF230" s="207" t="str">
        <f t="shared" si="62"/>
        <v/>
      </c>
      <c r="AG230" s="112"/>
      <c r="AH230" s="207" t="str">
        <f t="shared" si="63"/>
        <v/>
      </c>
      <c r="AI230" s="112"/>
      <c r="AJ230" s="207" t="str">
        <f t="shared" si="64"/>
        <v/>
      </c>
      <c r="AK230" s="112"/>
      <c r="AL230" s="207" t="str">
        <f t="shared" si="65"/>
        <v/>
      </c>
      <c r="AM230" s="112"/>
      <c r="AN230" s="207" t="str">
        <f t="shared" si="66"/>
        <v/>
      </c>
      <c r="AO230" s="134"/>
      <c r="AP230" s="127"/>
      <c r="AQ230" s="207" t="str">
        <f t="shared" si="67"/>
        <v/>
      </c>
      <c r="AR230" s="127"/>
      <c r="AS230" s="112"/>
      <c r="AT230" s="112"/>
      <c r="AU230" s="112"/>
      <c r="AV230" s="112"/>
      <c r="AW230" s="112"/>
      <c r="AX230" s="112"/>
      <c r="AY230" s="112"/>
      <c r="AZ230" s="112"/>
      <c r="BA230" s="112"/>
      <c r="BB230" s="124"/>
      <c r="BC230" s="124"/>
      <c r="BD230" s="207" t="str">
        <f t="shared" si="68"/>
        <v/>
      </c>
      <c r="BE230" s="112" t="str">
        <f t="shared" si="69"/>
        <v/>
      </c>
      <c r="BF230" s="112"/>
      <c r="BG230" s="112"/>
      <c r="BH230" s="112"/>
      <c r="BI230" s="112"/>
      <c r="BJ230" s="112"/>
      <c r="BL230" s="112"/>
      <c r="BM230" s="112"/>
      <c r="BN230" s="112"/>
      <c r="BO230" s="112"/>
      <c r="BP230" s="112"/>
      <c r="BQ230" s="112"/>
    </row>
    <row r="231" spans="1:69" s="119" customFormat="1" x14ac:dyDescent="0.2">
      <c r="A231" s="124"/>
      <c r="B231" s="207" t="str">
        <f t="shared" si="56"/>
        <v/>
      </c>
      <c r="C231" s="73"/>
      <c r="D231" s="112"/>
      <c r="E231" s="112"/>
      <c r="F231" s="112"/>
      <c r="G231" s="112"/>
      <c r="H231" s="112"/>
      <c r="I231" s="112"/>
      <c r="J231" s="131"/>
      <c r="K231" s="132"/>
      <c r="L231" s="207" t="str">
        <f t="shared" si="57"/>
        <v/>
      </c>
      <c r="M231" s="112"/>
      <c r="N231" s="112"/>
      <c r="O231" s="112"/>
      <c r="P231" s="112"/>
      <c r="Q231" s="112"/>
      <c r="R231" s="112"/>
      <c r="S231" s="112"/>
      <c r="T231" s="112"/>
      <c r="U231" s="112"/>
      <c r="V231" s="207" t="str">
        <f t="shared" si="58"/>
        <v/>
      </c>
      <c r="W231" s="112"/>
      <c r="X231" s="207" t="str">
        <f t="shared" si="59"/>
        <v/>
      </c>
      <c r="Y231" s="133"/>
      <c r="Z231" s="112"/>
      <c r="AA231" s="112"/>
      <c r="AB231" s="207" t="str">
        <f t="shared" si="60"/>
        <v/>
      </c>
      <c r="AC231" s="112"/>
      <c r="AD231" s="207" t="str">
        <f t="shared" si="61"/>
        <v/>
      </c>
      <c r="AE231" s="124"/>
      <c r="AF231" s="207" t="str">
        <f t="shared" si="62"/>
        <v/>
      </c>
      <c r="AG231" s="112"/>
      <c r="AH231" s="207" t="str">
        <f t="shared" si="63"/>
        <v/>
      </c>
      <c r="AI231" s="112"/>
      <c r="AJ231" s="207" t="str">
        <f t="shared" si="64"/>
        <v/>
      </c>
      <c r="AK231" s="112"/>
      <c r="AL231" s="207" t="str">
        <f t="shared" si="65"/>
        <v/>
      </c>
      <c r="AM231" s="112"/>
      <c r="AN231" s="207" t="str">
        <f t="shared" si="66"/>
        <v/>
      </c>
      <c r="AO231" s="134"/>
      <c r="AP231" s="127"/>
      <c r="AQ231" s="207" t="str">
        <f t="shared" si="67"/>
        <v/>
      </c>
      <c r="AR231" s="127"/>
      <c r="AS231" s="112"/>
      <c r="AT231" s="112"/>
      <c r="AU231" s="112"/>
      <c r="AV231" s="112"/>
      <c r="AW231" s="112"/>
      <c r="AX231" s="112"/>
      <c r="AY231" s="112"/>
      <c r="AZ231" s="112"/>
      <c r="BA231" s="112"/>
      <c r="BB231" s="124"/>
      <c r="BC231" s="124"/>
      <c r="BD231" s="207" t="str">
        <f t="shared" si="68"/>
        <v/>
      </c>
      <c r="BE231" s="112" t="str">
        <f t="shared" si="69"/>
        <v/>
      </c>
      <c r="BF231" s="112"/>
      <c r="BG231" s="112"/>
      <c r="BH231" s="112"/>
      <c r="BI231" s="112"/>
      <c r="BJ231" s="112"/>
      <c r="BL231" s="112"/>
      <c r="BM231" s="112"/>
      <c r="BN231" s="112"/>
      <c r="BO231" s="112"/>
      <c r="BP231" s="112"/>
      <c r="BQ231" s="112"/>
    </row>
    <row r="232" spans="1:69" s="119" customFormat="1" x14ac:dyDescent="0.2">
      <c r="A232" s="124"/>
      <c r="B232" s="207" t="str">
        <f t="shared" si="56"/>
        <v/>
      </c>
      <c r="C232" s="73"/>
      <c r="D232" s="112"/>
      <c r="E232" s="112"/>
      <c r="F232" s="112"/>
      <c r="G232" s="112"/>
      <c r="H232" s="112"/>
      <c r="I232" s="112"/>
      <c r="J232" s="131"/>
      <c r="K232" s="132"/>
      <c r="L232" s="207" t="str">
        <f t="shared" si="57"/>
        <v/>
      </c>
      <c r="M232" s="112"/>
      <c r="N232" s="112"/>
      <c r="O232" s="112"/>
      <c r="P232" s="112"/>
      <c r="Q232" s="112"/>
      <c r="R232" s="112"/>
      <c r="S232" s="112"/>
      <c r="T232" s="112"/>
      <c r="U232" s="112"/>
      <c r="V232" s="207" t="str">
        <f t="shared" si="58"/>
        <v/>
      </c>
      <c r="W232" s="112"/>
      <c r="X232" s="207" t="str">
        <f t="shared" si="59"/>
        <v/>
      </c>
      <c r="Y232" s="133"/>
      <c r="Z232" s="112"/>
      <c r="AA232" s="112"/>
      <c r="AB232" s="207" t="str">
        <f t="shared" si="60"/>
        <v/>
      </c>
      <c r="AC232" s="112"/>
      <c r="AD232" s="207" t="str">
        <f t="shared" si="61"/>
        <v/>
      </c>
      <c r="AE232" s="124"/>
      <c r="AF232" s="207" t="str">
        <f t="shared" si="62"/>
        <v/>
      </c>
      <c r="AG232" s="112"/>
      <c r="AH232" s="207" t="str">
        <f t="shared" si="63"/>
        <v/>
      </c>
      <c r="AI232" s="112"/>
      <c r="AJ232" s="207" t="str">
        <f t="shared" si="64"/>
        <v/>
      </c>
      <c r="AK232" s="112"/>
      <c r="AL232" s="207" t="str">
        <f t="shared" si="65"/>
        <v/>
      </c>
      <c r="AM232" s="112"/>
      <c r="AN232" s="207" t="str">
        <f t="shared" si="66"/>
        <v/>
      </c>
      <c r="AO232" s="134"/>
      <c r="AP232" s="127"/>
      <c r="AQ232" s="207" t="str">
        <f t="shared" si="67"/>
        <v/>
      </c>
      <c r="AR232" s="127"/>
      <c r="AS232" s="112"/>
      <c r="AT232" s="112"/>
      <c r="AU232" s="112"/>
      <c r="AV232" s="112"/>
      <c r="AW232" s="112"/>
      <c r="AX232" s="112"/>
      <c r="AY232" s="112"/>
      <c r="AZ232" s="112"/>
      <c r="BA232" s="112"/>
      <c r="BB232" s="124"/>
      <c r="BC232" s="124"/>
      <c r="BD232" s="207" t="str">
        <f t="shared" si="68"/>
        <v/>
      </c>
      <c r="BE232" s="112" t="str">
        <f t="shared" si="69"/>
        <v/>
      </c>
      <c r="BF232" s="112"/>
      <c r="BG232" s="112"/>
      <c r="BH232" s="112"/>
      <c r="BI232" s="112"/>
      <c r="BJ232" s="112"/>
      <c r="BL232" s="112"/>
      <c r="BM232" s="112"/>
      <c r="BN232" s="112"/>
      <c r="BO232" s="112"/>
      <c r="BP232" s="112"/>
      <c r="BQ232" s="112"/>
    </row>
    <row r="233" spans="1:69" s="119" customFormat="1" x14ac:dyDescent="0.2">
      <c r="A233" s="124"/>
      <c r="B233" s="207" t="str">
        <f t="shared" si="56"/>
        <v/>
      </c>
      <c r="C233" s="73"/>
      <c r="D233" s="112"/>
      <c r="E233" s="112"/>
      <c r="F233" s="112"/>
      <c r="G233" s="112"/>
      <c r="H233" s="112"/>
      <c r="I233" s="112"/>
      <c r="J233" s="131"/>
      <c r="K233" s="132"/>
      <c r="L233" s="207" t="str">
        <f t="shared" si="57"/>
        <v/>
      </c>
      <c r="M233" s="112"/>
      <c r="N233" s="112"/>
      <c r="O233" s="112"/>
      <c r="P233" s="112"/>
      <c r="Q233" s="112"/>
      <c r="R233" s="112"/>
      <c r="S233" s="112"/>
      <c r="T233" s="112"/>
      <c r="U233" s="112"/>
      <c r="V233" s="207" t="str">
        <f t="shared" si="58"/>
        <v/>
      </c>
      <c r="W233" s="112"/>
      <c r="X233" s="207" t="str">
        <f t="shared" si="59"/>
        <v/>
      </c>
      <c r="Y233" s="133"/>
      <c r="Z233" s="112"/>
      <c r="AA233" s="112"/>
      <c r="AB233" s="207" t="str">
        <f t="shared" si="60"/>
        <v/>
      </c>
      <c r="AC233" s="112"/>
      <c r="AD233" s="207" t="str">
        <f t="shared" si="61"/>
        <v/>
      </c>
      <c r="AE233" s="124"/>
      <c r="AF233" s="207" t="str">
        <f t="shared" si="62"/>
        <v/>
      </c>
      <c r="AG233" s="112"/>
      <c r="AH233" s="207" t="str">
        <f t="shared" si="63"/>
        <v/>
      </c>
      <c r="AI233" s="112"/>
      <c r="AJ233" s="207" t="str">
        <f t="shared" si="64"/>
        <v/>
      </c>
      <c r="AK233" s="112"/>
      <c r="AL233" s="207" t="str">
        <f t="shared" si="65"/>
        <v/>
      </c>
      <c r="AM233" s="112"/>
      <c r="AN233" s="207" t="str">
        <f t="shared" si="66"/>
        <v/>
      </c>
      <c r="AO233" s="134"/>
      <c r="AP233" s="127"/>
      <c r="AQ233" s="207" t="str">
        <f t="shared" si="67"/>
        <v/>
      </c>
      <c r="AR233" s="127"/>
      <c r="AS233" s="112"/>
      <c r="AT233" s="112"/>
      <c r="AU233" s="112"/>
      <c r="AV233" s="112"/>
      <c r="AW233" s="112"/>
      <c r="AX233" s="112"/>
      <c r="AY233" s="112"/>
      <c r="AZ233" s="112"/>
      <c r="BA233" s="112"/>
      <c r="BB233" s="124"/>
      <c r="BC233" s="124"/>
      <c r="BD233" s="207" t="str">
        <f t="shared" si="68"/>
        <v/>
      </c>
      <c r="BE233" s="112" t="str">
        <f t="shared" si="69"/>
        <v/>
      </c>
      <c r="BF233" s="112"/>
      <c r="BG233" s="112"/>
      <c r="BH233" s="112"/>
      <c r="BI233" s="112"/>
      <c r="BJ233" s="112"/>
      <c r="BL233" s="112"/>
      <c r="BM233" s="112"/>
      <c r="BN233" s="112"/>
      <c r="BO233" s="112"/>
      <c r="BP233" s="112"/>
      <c r="BQ233" s="112"/>
    </row>
    <row r="234" spans="1:69" s="119" customFormat="1" x14ac:dyDescent="0.2">
      <c r="A234" s="124"/>
      <c r="B234" s="207" t="str">
        <f t="shared" si="56"/>
        <v/>
      </c>
      <c r="C234" s="73"/>
      <c r="D234" s="112"/>
      <c r="E234" s="112"/>
      <c r="F234" s="112"/>
      <c r="G234" s="112"/>
      <c r="H234" s="112"/>
      <c r="I234" s="112"/>
      <c r="J234" s="131"/>
      <c r="K234" s="132"/>
      <c r="L234" s="207" t="str">
        <f t="shared" si="57"/>
        <v/>
      </c>
      <c r="M234" s="112"/>
      <c r="N234" s="112"/>
      <c r="O234" s="112"/>
      <c r="P234" s="112"/>
      <c r="Q234" s="112"/>
      <c r="R234" s="112"/>
      <c r="S234" s="112"/>
      <c r="T234" s="112"/>
      <c r="U234" s="112"/>
      <c r="V234" s="207" t="str">
        <f t="shared" si="58"/>
        <v/>
      </c>
      <c r="W234" s="112"/>
      <c r="X234" s="207" t="str">
        <f t="shared" si="59"/>
        <v/>
      </c>
      <c r="Y234" s="133"/>
      <c r="Z234" s="112"/>
      <c r="AA234" s="112"/>
      <c r="AB234" s="207" t="str">
        <f t="shared" si="60"/>
        <v/>
      </c>
      <c r="AC234" s="112"/>
      <c r="AD234" s="207" t="str">
        <f t="shared" si="61"/>
        <v/>
      </c>
      <c r="AE234" s="124"/>
      <c r="AF234" s="207" t="str">
        <f t="shared" si="62"/>
        <v/>
      </c>
      <c r="AG234" s="112"/>
      <c r="AH234" s="207" t="str">
        <f t="shared" si="63"/>
        <v/>
      </c>
      <c r="AI234" s="112"/>
      <c r="AJ234" s="207" t="str">
        <f t="shared" si="64"/>
        <v/>
      </c>
      <c r="AK234" s="112"/>
      <c r="AL234" s="207" t="str">
        <f t="shared" si="65"/>
        <v/>
      </c>
      <c r="AM234" s="112"/>
      <c r="AN234" s="207" t="str">
        <f t="shared" si="66"/>
        <v/>
      </c>
      <c r="AO234" s="134"/>
      <c r="AP234" s="127"/>
      <c r="AQ234" s="207" t="str">
        <f t="shared" si="67"/>
        <v/>
      </c>
      <c r="AR234" s="127"/>
      <c r="AS234" s="112"/>
      <c r="AT234" s="112"/>
      <c r="AU234" s="112"/>
      <c r="AV234" s="112"/>
      <c r="AW234" s="112"/>
      <c r="AX234" s="112"/>
      <c r="AY234" s="112"/>
      <c r="AZ234" s="112"/>
      <c r="BA234" s="112"/>
      <c r="BB234" s="124"/>
      <c r="BC234" s="124"/>
      <c r="BD234" s="207" t="str">
        <f t="shared" si="68"/>
        <v/>
      </c>
      <c r="BE234" s="112" t="str">
        <f t="shared" si="69"/>
        <v/>
      </c>
      <c r="BF234" s="112"/>
      <c r="BG234" s="112"/>
      <c r="BH234" s="112"/>
      <c r="BI234" s="112"/>
      <c r="BJ234" s="112"/>
      <c r="BL234" s="112"/>
      <c r="BM234" s="112"/>
      <c r="BN234" s="112"/>
      <c r="BO234" s="112"/>
      <c r="BP234" s="112"/>
      <c r="BQ234" s="112"/>
    </row>
    <row r="235" spans="1:69" s="119" customFormat="1" x14ac:dyDescent="0.2">
      <c r="A235" s="124"/>
      <c r="B235" s="207" t="str">
        <f t="shared" si="56"/>
        <v/>
      </c>
      <c r="C235" s="73"/>
      <c r="D235" s="112"/>
      <c r="E235" s="112"/>
      <c r="F235" s="112"/>
      <c r="G235" s="112"/>
      <c r="H235" s="112"/>
      <c r="I235" s="112"/>
      <c r="J235" s="131"/>
      <c r="K235" s="132"/>
      <c r="L235" s="207" t="str">
        <f t="shared" si="57"/>
        <v/>
      </c>
      <c r="M235" s="112"/>
      <c r="N235" s="112"/>
      <c r="O235" s="112"/>
      <c r="P235" s="112"/>
      <c r="Q235" s="112"/>
      <c r="R235" s="112"/>
      <c r="S235" s="112"/>
      <c r="T235" s="112"/>
      <c r="U235" s="112"/>
      <c r="V235" s="207" t="str">
        <f t="shared" si="58"/>
        <v/>
      </c>
      <c r="W235" s="112"/>
      <c r="X235" s="207" t="str">
        <f t="shared" si="59"/>
        <v/>
      </c>
      <c r="Y235" s="133"/>
      <c r="Z235" s="112"/>
      <c r="AA235" s="112"/>
      <c r="AB235" s="207" t="str">
        <f t="shared" si="60"/>
        <v/>
      </c>
      <c r="AC235" s="112"/>
      <c r="AD235" s="207" t="str">
        <f t="shared" si="61"/>
        <v/>
      </c>
      <c r="AE235" s="124"/>
      <c r="AF235" s="207" t="str">
        <f t="shared" si="62"/>
        <v/>
      </c>
      <c r="AG235" s="112"/>
      <c r="AH235" s="207" t="str">
        <f t="shared" si="63"/>
        <v/>
      </c>
      <c r="AI235" s="112"/>
      <c r="AJ235" s="207" t="str">
        <f t="shared" si="64"/>
        <v/>
      </c>
      <c r="AK235" s="112"/>
      <c r="AL235" s="207" t="str">
        <f t="shared" si="65"/>
        <v/>
      </c>
      <c r="AM235" s="112"/>
      <c r="AN235" s="207" t="str">
        <f t="shared" si="66"/>
        <v/>
      </c>
      <c r="AO235" s="134"/>
      <c r="AP235" s="127"/>
      <c r="AQ235" s="207" t="str">
        <f t="shared" si="67"/>
        <v/>
      </c>
      <c r="AR235" s="127"/>
      <c r="AS235" s="112"/>
      <c r="AT235" s="112"/>
      <c r="AU235" s="112"/>
      <c r="AV235" s="112"/>
      <c r="AW235" s="112"/>
      <c r="AX235" s="112"/>
      <c r="AY235" s="112"/>
      <c r="AZ235" s="112"/>
      <c r="BA235" s="112"/>
      <c r="BB235" s="124"/>
      <c r="BC235" s="124"/>
      <c r="BD235" s="207" t="str">
        <f t="shared" si="68"/>
        <v/>
      </c>
      <c r="BE235" s="112" t="str">
        <f t="shared" si="69"/>
        <v/>
      </c>
      <c r="BF235" s="112"/>
      <c r="BG235" s="112"/>
      <c r="BH235" s="112"/>
      <c r="BI235" s="112"/>
      <c r="BJ235" s="112"/>
      <c r="BL235" s="112"/>
      <c r="BM235" s="112"/>
      <c r="BN235" s="112"/>
      <c r="BO235" s="112"/>
      <c r="BP235" s="112"/>
      <c r="BQ235" s="112"/>
    </row>
    <row r="236" spans="1:69" s="119" customFormat="1" x14ac:dyDescent="0.2">
      <c r="A236" s="124"/>
      <c r="B236" s="207" t="str">
        <f t="shared" si="56"/>
        <v/>
      </c>
      <c r="C236" s="73"/>
      <c r="D236" s="112"/>
      <c r="E236" s="112"/>
      <c r="F236" s="112"/>
      <c r="G236" s="112"/>
      <c r="H236" s="112"/>
      <c r="I236" s="112"/>
      <c r="J236" s="131"/>
      <c r="K236" s="132"/>
      <c r="L236" s="207" t="str">
        <f t="shared" si="57"/>
        <v/>
      </c>
      <c r="M236" s="112"/>
      <c r="N236" s="112"/>
      <c r="O236" s="112"/>
      <c r="P236" s="112"/>
      <c r="Q236" s="112"/>
      <c r="R236" s="112"/>
      <c r="S236" s="112"/>
      <c r="T236" s="112"/>
      <c r="U236" s="112"/>
      <c r="V236" s="207" t="str">
        <f t="shared" si="58"/>
        <v/>
      </c>
      <c r="W236" s="112"/>
      <c r="X236" s="207" t="str">
        <f t="shared" si="59"/>
        <v/>
      </c>
      <c r="Y236" s="133"/>
      <c r="Z236" s="112"/>
      <c r="AA236" s="112"/>
      <c r="AB236" s="207" t="str">
        <f t="shared" si="60"/>
        <v/>
      </c>
      <c r="AC236" s="112"/>
      <c r="AD236" s="207" t="str">
        <f t="shared" si="61"/>
        <v/>
      </c>
      <c r="AE236" s="124"/>
      <c r="AF236" s="207" t="str">
        <f t="shared" si="62"/>
        <v/>
      </c>
      <c r="AG236" s="112"/>
      <c r="AH236" s="207" t="str">
        <f t="shared" si="63"/>
        <v/>
      </c>
      <c r="AI236" s="112"/>
      <c r="AJ236" s="207" t="str">
        <f t="shared" si="64"/>
        <v/>
      </c>
      <c r="AK236" s="112"/>
      <c r="AL236" s="207" t="str">
        <f t="shared" si="65"/>
        <v/>
      </c>
      <c r="AM236" s="112"/>
      <c r="AN236" s="207" t="str">
        <f t="shared" si="66"/>
        <v/>
      </c>
      <c r="AO236" s="134"/>
      <c r="AP236" s="127"/>
      <c r="AQ236" s="207" t="str">
        <f t="shared" si="67"/>
        <v/>
      </c>
      <c r="AR236" s="127"/>
      <c r="AS236" s="112"/>
      <c r="AT236" s="112"/>
      <c r="AU236" s="112"/>
      <c r="AV236" s="112"/>
      <c r="AW236" s="112"/>
      <c r="AX236" s="112"/>
      <c r="AY236" s="112"/>
      <c r="AZ236" s="112"/>
      <c r="BA236" s="112"/>
      <c r="BB236" s="124"/>
      <c r="BC236" s="124"/>
      <c r="BD236" s="207" t="str">
        <f t="shared" si="68"/>
        <v/>
      </c>
      <c r="BE236" s="112" t="str">
        <f t="shared" si="69"/>
        <v/>
      </c>
      <c r="BF236" s="112"/>
      <c r="BG236" s="112"/>
      <c r="BH236" s="112"/>
      <c r="BI236" s="112"/>
      <c r="BJ236" s="112"/>
      <c r="BL236" s="112"/>
      <c r="BM236" s="112"/>
      <c r="BN236" s="112"/>
      <c r="BO236" s="112"/>
      <c r="BP236" s="112"/>
      <c r="BQ236" s="112"/>
    </row>
    <row r="237" spans="1:69" s="119" customFormat="1" x14ac:dyDescent="0.2">
      <c r="A237" s="124"/>
      <c r="B237" s="207" t="str">
        <f t="shared" si="56"/>
        <v/>
      </c>
      <c r="C237" s="73"/>
      <c r="D237" s="112"/>
      <c r="E237" s="112"/>
      <c r="F237" s="112"/>
      <c r="G237" s="112"/>
      <c r="H237" s="112"/>
      <c r="I237" s="112"/>
      <c r="J237" s="131"/>
      <c r="K237" s="132"/>
      <c r="L237" s="207" t="str">
        <f t="shared" si="57"/>
        <v/>
      </c>
      <c r="M237" s="112"/>
      <c r="N237" s="112"/>
      <c r="O237" s="112"/>
      <c r="P237" s="112"/>
      <c r="Q237" s="112"/>
      <c r="R237" s="112"/>
      <c r="S237" s="112"/>
      <c r="T237" s="112"/>
      <c r="U237" s="112"/>
      <c r="V237" s="207" t="str">
        <f t="shared" si="58"/>
        <v/>
      </c>
      <c r="W237" s="112"/>
      <c r="X237" s="207" t="str">
        <f t="shared" si="59"/>
        <v/>
      </c>
      <c r="Y237" s="133"/>
      <c r="Z237" s="112"/>
      <c r="AA237" s="112"/>
      <c r="AB237" s="207" t="str">
        <f t="shared" si="60"/>
        <v/>
      </c>
      <c r="AC237" s="112"/>
      <c r="AD237" s="207" t="str">
        <f t="shared" si="61"/>
        <v/>
      </c>
      <c r="AE237" s="124"/>
      <c r="AF237" s="207" t="str">
        <f t="shared" si="62"/>
        <v/>
      </c>
      <c r="AG237" s="112"/>
      <c r="AH237" s="207" t="str">
        <f t="shared" si="63"/>
        <v/>
      </c>
      <c r="AI237" s="112"/>
      <c r="AJ237" s="207" t="str">
        <f t="shared" si="64"/>
        <v/>
      </c>
      <c r="AK237" s="112"/>
      <c r="AL237" s="207" t="str">
        <f t="shared" si="65"/>
        <v/>
      </c>
      <c r="AM237" s="112"/>
      <c r="AN237" s="207" t="str">
        <f t="shared" si="66"/>
        <v/>
      </c>
      <c r="AO237" s="134"/>
      <c r="AP237" s="127"/>
      <c r="AQ237" s="207" t="str">
        <f t="shared" si="67"/>
        <v/>
      </c>
      <c r="AR237" s="127"/>
      <c r="AS237" s="112"/>
      <c r="AT237" s="112"/>
      <c r="AU237" s="112"/>
      <c r="AV237" s="112"/>
      <c r="AW237" s="112"/>
      <c r="AX237" s="112"/>
      <c r="AY237" s="112"/>
      <c r="AZ237" s="112"/>
      <c r="BA237" s="112"/>
      <c r="BB237" s="124"/>
      <c r="BC237" s="124"/>
      <c r="BD237" s="207" t="str">
        <f t="shared" si="68"/>
        <v/>
      </c>
      <c r="BE237" s="112" t="str">
        <f t="shared" si="69"/>
        <v/>
      </c>
      <c r="BF237" s="112"/>
      <c r="BG237" s="112"/>
      <c r="BH237" s="112"/>
      <c r="BI237" s="112"/>
      <c r="BJ237" s="112"/>
      <c r="BL237" s="112"/>
      <c r="BM237" s="112"/>
      <c r="BN237" s="112"/>
      <c r="BO237" s="112"/>
      <c r="BP237" s="112"/>
      <c r="BQ237" s="112"/>
    </row>
    <row r="238" spans="1:69" s="119" customFormat="1" x14ac:dyDescent="0.2">
      <c r="A238" s="124"/>
      <c r="B238" s="207" t="str">
        <f t="shared" si="56"/>
        <v/>
      </c>
      <c r="C238" s="73"/>
      <c r="D238" s="112"/>
      <c r="E238" s="112"/>
      <c r="F238" s="112"/>
      <c r="G238" s="112"/>
      <c r="H238" s="112"/>
      <c r="I238" s="112"/>
      <c r="J238" s="131"/>
      <c r="K238" s="132"/>
      <c r="L238" s="207" t="str">
        <f t="shared" si="57"/>
        <v/>
      </c>
      <c r="M238" s="112"/>
      <c r="N238" s="112"/>
      <c r="O238" s="112"/>
      <c r="P238" s="112"/>
      <c r="Q238" s="112"/>
      <c r="R238" s="112"/>
      <c r="S238" s="112"/>
      <c r="T238" s="112"/>
      <c r="U238" s="112"/>
      <c r="V238" s="207" t="str">
        <f t="shared" si="58"/>
        <v/>
      </c>
      <c r="W238" s="112"/>
      <c r="X238" s="207" t="str">
        <f t="shared" si="59"/>
        <v/>
      </c>
      <c r="Y238" s="133"/>
      <c r="Z238" s="112"/>
      <c r="AA238" s="112"/>
      <c r="AB238" s="207" t="str">
        <f t="shared" si="60"/>
        <v/>
      </c>
      <c r="AC238" s="112"/>
      <c r="AD238" s="207" t="str">
        <f t="shared" si="61"/>
        <v/>
      </c>
      <c r="AE238" s="124"/>
      <c r="AF238" s="207" t="str">
        <f t="shared" si="62"/>
        <v/>
      </c>
      <c r="AG238" s="112"/>
      <c r="AH238" s="207" t="str">
        <f t="shared" si="63"/>
        <v/>
      </c>
      <c r="AI238" s="112"/>
      <c r="AJ238" s="207" t="str">
        <f t="shared" si="64"/>
        <v/>
      </c>
      <c r="AK238" s="112"/>
      <c r="AL238" s="207" t="str">
        <f t="shared" si="65"/>
        <v/>
      </c>
      <c r="AM238" s="112"/>
      <c r="AN238" s="207" t="str">
        <f t="shared" si="66"/>
        <v/>
      </c>
      <c r="AO238" s="134"/>
      <c r="AP238" s="127"/>
      <c r="AQ238" s="207" t="str">
        <f t="shared" si="67"/>
        <v/>
      </c>
      <c r="AR238" s="127"/>
      <c r="AS238" s="112"/>
      <c r="AT238" s="112"/>
      <c r="AU238" s="112"/>
      <c r="AV238" s="112"/>
      <c r="AW238" s="112"/>
      <c r="AX238" s="112"/>
      <c r="AY238" s="112"/>
      <c r="AZ238" s="112"/>
      <c r="BA238" s="112"/>
      <c r="BB238" s="124"/>
      <c r="BC238" s="124"/>
      <c r="BD238" s="207" t="str">
        <f t="shared" si="68"/>
        <v/>
      </c>
      <c r="BE238" s="112" t="str">
        <f t="shared" si="69"/>
        <v/>
      </c>
      <c r="BF238" s="112"/>
      <c r="BG238" s="112"/>
      <c r="BH238" s="112"/>
      <c r="BI238" s="112"/>
      <c r="BJ238" s="112"/>
      <c r="BL238" s="112"/>
      <c r="BM238" s="112"/>
      <c r="BN238" s="112"/>
      <c r="BO238" s="112"/>
      <c r="BP238" s="112"/>
      <c r="BQ238" s="112"/>
    </row>
    <row r="239" spans="1:69" s="119" customFormat="1" x14ac:dyDescent="0.2">
      <c r="A239" s="124"/>
      <c r="B239" s="207" t="str">
        <f t="shared" si="56"/>
        <v/>
      </c>
      <c r="C239" s="73"/>
      <c r="D239" s="112"/>
      <c r="E239" s="112"/>
      <c r="F239" s="112"/>
      <c r="G239" s="112"/>
      <c r="H239" s="112"/>
      <c r="I239" s="112"/>
      <c r="J239" s="131"/>
      <c r="K239" s="132"/>
      <c r="L239" s="207" t="str">
        <f t="shared" si="57"/>
        <v/>
      </c>
      <c r="M239" s="112"/>
      <c r="N239" s="112"/>
      <c r="O239" s="112"/>
      <c r="P239" s="112"/>
      <c r="Q239" s="112"/>
      <c r="R239" s="112"/>
      <c r="S239" s="112"/>
      <c r="T239" s="112"/>
      <c r="U239" s="112"/>
      <c r="V239" s="207" t="str">
        <f t="shared" si="58"/>
        <v/>
      </c>
      <c r="W239" s="112"/>
      <c r="X239" s="207" t="str">
        <f t="shared" si="59"/>
        <v/>
      </c>
      <c r="Y239" s="133"/>
      <c r="Z239" s="112"/>
      <c r="AA239" s="112"/>
      <c r="AB239" s="207" t="str">
        <f t="shared" si="60"/>
        <v/>
      </c>
      <c r="AC239" s="112"/>
      <c r="AD239" s="207" t="str">
        <f t="shared" si="61"/>
        <v/>
      </c>
      <c r="AE239" s="124"/>
      <c r="AF239" s="207" t="str">
        <f t="shared" si="62"/>
        <v/>
      </c>
      <c r="AG239" s="112"/>
      <c r="AH239" s="207" t="str">
        <f t="shared" si="63"/>
        <v/>
      </c>
      <c r="AI239" s="112"/>
      <c r="AJ239" s="207" t="str">
        <f t="shared" si="64"/>
        <v/>
      </c>
      <c r="AK239" s="112"/>
      <c r="AL239" s="207" t="str">
        <f t="shared" si="65"/>
        <v/>
      </c>
      <c r="AM239" s="112"/>
      <c r="AN239" s="207" t="str">
        <f t="shared" si="66"/>
        <v/>
      </c>
      <c r="AO239" s="134"/>
      <c r="AP239" s="127"/>
      <c r="AQ239" s="207" t="str">
        <f t="shared" si="67"/>
        <v/>
      </c>
      <c r="AR239" s="127"/>
      <c r="AS239" s="112"/>
      <c r="AT239" s="112"/>
      <c r="AU239" s="112"/>
      <c r="AV239" s="112"/>
      <c r="AW239" s="112"/>
      <c r="AX239" s="112"/>
      <c r="AY239" s="112"/>
      <c r="AZ239" s="112"/>
      <c r="BA239" s="112"/>
      <c r="BB239" s="124"/>
      <c r="BC239" s="124"/>
      <c r="BD239" s="207" t="str">
        <f t="shared" si="68"/>
        <v/>
      </c>
      <c r="BE239" s="112" t="str">
        <f t="shared" si="69"/>
        <v/>
      </c>
      <c r="BF239" s="112"/>
      <c r="BG239" s="112"/>
      <c r="BH239" s="112"/>
      <c r="BI239" s="112"/>
      <c r="BJ239" s="112"/>
      <c r="BL239" s="112"/>
      <c r="BM239" s="112"/>
      <c r="BN239" s="112"/>
      <c r="BO239" s="112"/>
      <c r="BP239" s="112"/>
      <c r="BQ239" s="112"/>
    </row>
    <row r="240" spans="1:69" s="119" customFormat="1" x14ac:dyDescent="0.2">
      <c r="A240" s="124"/>
      <c r="B240" s="207" t="str">
        <f t="shared" si="56"/>
        <v/>
      </c>
      <c r="C240" s="73"/>
      <c r="D240" s="112"/>
      <c r="E240" s="112"/>
      <c r="F240" s="112"/>
      <c r="G240" s="112"/>
      <c r="H240" s="112"/>
      <c r="I240" s="112"/>
      <c r="J240" s="131"/>
      <c r="K240" s="132"/>
      <c r="L240" s="207" t="str">
        <f t="shared" si="57"/>
        <v/>
      </c>
      <c r="M240" s="112"/>
      <c r="N240" s="112"/>
      <c r="O240" s="112"/>
      <c r="P240" s="112"/>
      <c r="Q240" s="112"/>
      <c r="R240" s="112"/>
      <c r="S240" s="112"/>
      <c r="T240" s="112"/>
      <c r="U240" s="112"/>
      <c r="V240" s="207" t="str">
        <f t="shared" si="58"/>
        <v/>
      </c>
      <c r="W240" s="112"/>
      <c r="X240" s="207" t="str">
        <f t="shared" si="59"/>
        <v/>
      </c>
      <c r="Y240" s="133"/>
      <c r="Z240" s="112"/>
      <c r="AA240" s="112"/>
      <c r="AB240" s="207" t="str">
        <f t="shared" si="60"/>
        <v/>
      </c>
      <c r="AC240" s="112"/>
      <c r="AD240" s="207" t="str">
        <f t="shared" si="61"/>
        <v/>
      </c>
      <c r="AE240" s="124"/>
      <c r="AF240" s="207" t="str">
        <f t="shared" si="62"/>
        <v/>
      </c>
      <c r="AG240" s="112"/>
      <c r="AH240" s="207" t="str">
        <f t="shared" si="63"/>
        <v/>
      </c>
      <c r="AI240" s="112"/>
      <c r="AJ240" s="207" t="str">
        <f t="shared" si="64"/>
        <v/>
      </c>
      <c r="AK240" s="112"/>
      <c r="AL240" s="207" t="str">
        <f t="shared" si="65"/>
        <v/>
      </c>
      <c r="AM240" s="112"/>
      <c r="AN240" s="207" t="str">
        <f t="shared" si="66"/>
        <v/>
      </c>
      <c r="AO240" s="134"/>
      <c r="AP240" s="127"/>
      <c r="AQ240" s="207" t="str">
        <f t="shared" si="67"/>
        <v/>
      </c>
      <c r="AR240" s="127"/>
      <c r="AS240" s="112"/>
      <c r="AT240" s="112"/>
      <c r="AU240" s="112"/>
      <c r="AV240" s="112"/>
      <c r="AW240" s="112"/>
      <c r="AX240" s="112"/>
      <c r="AY240" s="112"/>
      <c r="AZ240" s="112"/>
      <c r="BA240" s="112"/>
      <c r="BB240" s="124"/>
      <c r="BC240" s="124"/>
      <c r="BD240" s="207" t="str">
        <f t="shared" si="68"/>
        <v/>
      </c>
      <c r="BE240" s="112" t="str">
        <f t="shared" si="69"/>
        <v/>
      </c>
      <c r="BF240" s="112"/>
      <c r="BG240" s="112"/>
      <c r="BH240" s="112"/>
      <c r="BI240" s="112"/>
      <c r="BJ240" s="112"/>
      <c r="BL240" s="112"/>
      <c r="BM240" s="112"/>
      <c r="BN240" s="112"/>
      <c r="BO240" s="112"/>
      <c r="BP240" s="112"/>
      <c r="BQ240" s="112"/>
    </row>
    <row r="241" spans="1:69" s="119" customFormat="1" x14ac:dyDescent="0.2">
      <c r="A241" s="124"/>
      <c r="B241" s="207" t="str">
        <f t="shared" si="56"/>
        <v/>
      </c>
      <c r="C241" s="73"/>
      <c r="D241" s="112"/>
      <c r="E241" s="112"/>
      <c r="F241" s="112"/>
      <c r="G241" s="112"/>
      <c r="H241" s="112"/>
      <c r="I241" s="112"/>
      <c r="J241" s="131"/>
      <c r="K241" s="132"/>
      <c r="L241" s="207" t="str">
        <f t="shared" si="57"/>
        <v/>
      </c>
      <c r="M241" s="112"/>
      <c r="N241" s="112"/>
      <c r="O241" s="112"/>
      <c r="P241" s="112"/>
      <c r="Q241" s="112"/>
      <c r="R241" s="112"/>
      <c r="S241" s="112"/>
      <c r="T241" s="112"/>
      <c r="U241" s="112"/>
      <c r="V241" s="207" t="str">
        <f t="shared" si="58"/>
        <v/>
      </c>
      <c r="W241" s="112"/>
      <c r="X241" s="207" t="str">
        <f t="shared" si="59"/>
        <v/>
      </c>
      <c r="Y241" s="133"/>
      <c r="Z241" s="112"/>
      <c r="AA241" s="112"/>
      <c r="AB241" s="207" t="str">
        <f t="shared" si="60"/>
        <v/>
      </c>
      <c r="AC241" s="112"/>
      <c r="AD241" s="207" t="str">
        <f t="shared" si="61"/>
        <v/>
      </c>
      <c r="AE241" s="124"/>
      <c r="AF241" s="207" t="str">
        <f t="shared" si="62"/>
        <v/>
      </c>
      <c r="AG241" s="112"/>
      <c r="AH241" s="207" t="str">
        <f t="shared" si="63"/>
        <v/>
      </c>
      <c r="AI241" s="112"/>
      <c r="AJ241" s="207" t="str">
        <f t="shared" si="64"/>
        <v/>
      </c>
      <c r="AK241" s="112"/>
      <c r="AL241" s="207" t="str">
        <f t="shared" si="65"/>
        <v/>
      </c>
      <c r="AM241" s="112"/>
      <c r="AN241" s="207" t="str">
        <f t="shared" si="66"/>
        <v/>
      </c>
      <c r="AO241" s="134"/>
      <c r="AP241" s="127"/>
      <c r="AQ241" s="207" t="str">
        <f t="shared" si="67"/>
        <v/>
      </c>
      <c r="AR241" s="127"/>
      <c r="AS241" s="112"/>
      <c r="AT241" s="112"/>
      <c r="AU241" s="112"/>
      <c r="AV241" s="112"/>
      <c r="AW241" s="112"/>
      <c r="AX241" s="112"/>
      <c r="AY241" s="112"/>
      <c r="AZ241" s="112"/>
      <c r="BA241" s="112"/>
      <c r="BB241" s="124"/>
      <c r="BC241" s="124"/>
      <c r="BD241" s="207" t="str">
        <f t="shared" si="68"/>
        <v/>
      </c>
      <c r="BE241" s="112" t="str">
        <f t="shared" si="69"/>
        <v/>
      </c>
      <c r="BF241" s="112"/>
      <c r="BG241" s="112"/>
      <c r="BH241" s="112"/>
      <c r="BI241" s="112"/>
      <c r="BJ241" s="112"/>
      <c r="BL241" s="112"/>
      <c r="BM241" s="112"/>
      <c r="BN241" s="112"/>
      <c r="BO241" s="112"/>
      <c r="BP241" s="112"/>
      <c r="BQ241" s="112"/>
    </row>
    <row r="242" spans="1:69" s="119" customFormat="1" x14ac:dyDescent="0.2">
      <c r="A242" s="124"/>
      <c r="B242" s="207" t="str">
        <f t="shared" si="56"/>
        <v/>
      </c>
      <c r="C242" s="73"/>
      <c r="D242" s="112"/>
      <c r="E242" s="112"/>
      <c r="F242" s="112"/>
      <c r="G242" s="112"/>
      <c r="H242" s="112"/>
      <c r="I242" s="112"/>
      <c r="J242" s="131"/>
      <c r="K242" s="132"/>
      <c r="L242" s="207" t="str">
        <f t="shared" si="57"/>
        <v/>
      </c>
      <c r="M242" s="112"/>
      <c r="N242" s="112"/>
      <c r="O242" s="112"/>
      <c r="P242" s="112"/>
      <c r="Q242" s="112"/>
      <c r="R242" s="112"/>
      <c r="S242" s="112"/>
      <c r="T242" s="112"/>
      <c r="U242" s="112"/>
      <c r="V242" s="207" t="str">
        <f t="shared" si="58"/>
        <v/>
      </c>
      <c r="W242" s="112"/>
      <c r="X242" s="207" t="str">
        <f t="shared" si="59"/>
        <v/>
      </c>
      <c r="Y242" s="133"/>
      <c r="Z242" s="112"/>
      <c r="AA242" s="112"/>
      <c r="AB242" s="207" t="str">
        <f t="shared" si="60"/>
        <v/>
      </c>
      <c r="AC242" s="112"/>
      <c r="AD242" s="207" t="str">
        <f t="shared" si="61"/>
        <v/>
      </c>
      <c r="AE242" s="124"/>
      <c r="AF242" s="207" t="str">
        <f t="shared" si="62"/>
        <v/>
      </c>
      <c r="AG242" s="112"/>
      <c r="AH242" s="207" t="str">
        <f t="shared" si="63"/>
        <v/>
      </c>
      <c r="AI242" s="112"/>
      <c r="AJ242" s="207" t="str">
        <f t="shared" si="64"/>
        <v/>
      </c>
      <c r="AK242" s="112"/>
      <c r="AL242" s="207" t="str">
        <f t="shared" si="65"/>
        <v/>
      </c>
      <c r="AM242" s="112"/>
      <c r="AN242" s="207" t="str">
        <f t="shared" si="66"/>
        <v/>
      </c>
      <c r="AO242" s="134"/>
      <c r="AP242" s="127"/>
      <c r="AQ242" s="207" t="str">
        <f t="shared" si="67"/>
        <v/>
      </c>
      <c r="AR242" s="127"/>
      <c r="AS242" s="112"/>
      <c r="AT242" s="112"/>
      <c r="AU242" s="112"/>
      <c r="AV242" s="112"/>
      <c r="AW242" s="112"/>
      <c r="AX242" s="112"/>
      <c r="AY242" s="112"/>
      <c r="AZ242" s="112"/>
      <c r="BA242" s="112"/>
      <c r="BB242" s="124"/>
      <c r="BC242" s="124"/>
      <c r="BD242" s="207" t="str">
        <f t="shared" si="68"/>
        <v/>
      </c>
      <c r="BE242" s="112" t="str">
        <f t="shared" si="69"/>
        <v/>
      </c>
      <c r="BF242" s="112"/>
      <c r="BG242" s="112"/>
      <c r="BH242" s="112"/>
      <c r="BI242" s="112"/>
      <c r="BJ242" s="112"/>
      <c r="BL242" s="112"/>
      <c r="BM242" s="112"/>
      <c r="BN242" s="112"/>
      <c r="BO242" s="112"/>
      <c r="BP242" s="112"/>
      <c r="BQ242" s="112"/>
    </row>
    <row r="243" spans="1:69" s="119" customFormat="1" x14ac:dyDescent="0.2">
      <c r="A243" s="124"/>
      <c r="B243" s="207" t="str">
        <f t="shared" si="56"/>
        <v/>
      </c>
      <c r="C243" s="73"/>
      <c r="D243" s="112"/>
      <c r="E243" s="112"/>
      <c r="F243" s="112"/>
      <c r="G243" s="112"/>
      <c r="H243" s="112"/>
      <c r="I243" s="112"/>
      <c r="J243" s="131"/>
      <c r="K243" s="132"/>
      <c r="L243" s="207" t="str">
        <f t="shared" si="57"/>
        <v/>
      </c>
      <c r="M243" s="112"/>
      <c r="N243" s="112"/>
      <c r="O243" s="112"/>
      <c r="P243" s="112"/>
      <c r="Q243" s="112"/>
      <c r="R243" s="112"/>
      <c r="S243" s="112"/>
      <c r="T243" s="112"/>
      <c r="U243" s="112"/>
      <c r="V243" s="207" t="str">
        <f t="shared" si="58"/>
        <v/>
      </c>
      <c r="W243" s="112"/>
      <c r="X243" s="207" t="str">
        <f t="shared" si="59"/>
        <v/>
      </c>
      <c r="Y243" s="133"/>
      <c r="Z243" s="112"/>
      <c r="AA243" s="112"/>
      <c r="AB243" s="207" t="str">
        <f t="shared" si="60"/>
        <v/>
      </c>
      <c r="AC243" s="112"/>
      <c r="AD243" s="207" t="str">
        <f t="shared" si="61"/>
        <v/>
      </c>
      <c r="AE243" s="124"/>
      <c r="AF243" s="207" t="str">
        <f t="shared" si="62"/>
        <v/>
      </c>
      <c r="AG243" s="112"/>
      <c r="AH243" s="207" t="str">
        <f t="shared" si="63"/>
        <v/>
      </c>
      <c r="AI243" s="112"/>
      <c r="AJ243" s="207" t="str">
        <f t="shared" si="64"/>
        <v/>
      </c>
      <c r="AK243" s="112"/>
      <c r="AL243" s="207" t="str">
        <f t="shared" si="65"/>
        <v/>
      </c>
      <c r="AM243" s="112"/>
      <c r="AN243" s="207" t="str">
        <f t="shared" si="66"/>
        <v/>
      </c>
      <c r="AO243" s="134"/>
      <c r="AP243" s="127"/>
      <c r="AQ243" s="207" t="str">
        <f t="shared" si="67"/>
        <v/>
      </c>
      <c r="AR243" s="127"/>
      <c r="AS243" s="112"/>
      <c r="AT243" s="112"/>
      <c r="AU243" s="112"/>
      <c r="AV243" s="112"/>
      <c r="AW243" s="112"/>
      <c r="AX243" s="112"/>
      <c r="AY243" s="112"/>
      <c r="AZ243" s="112"/>
      <c r="BA243" s="112"/>
      <c r="BB243" s="124"/>
      <c r="BC243" s="124"/>
      <c r="BD243" s="207" t="str">
        <f t="shared" si="68"/>
        <v/>
      </c>
      <c r="BE243" s="112" t="str">
        <f t="shared" si="69"/>
        <v/>
      </c>
      <c r="BF243" s="112"/>
      <c r="BG243" s="112"/>
      <c r="BH243" s="112"/>
      <c r="BI243" s="112"/>
      <c r="BJ243" s="112"/>
      <c r="BL243" s="112"/>
      <c r="BM243" s="112"/>
      <c r="BN243" s="112"/>
      <c r="BO243" s="112"/>
      <c r="BP243" s="112"/>
      <c r="BQ243" s="112"/>
    </row>
    <row r="244" spans="1:69" s="119" customFormat="1" x14ac:dyDescent="0.2">
      <c r="A244" s="124"/>
      <c r="B244" s="207" t="str">
        <f t="shared" si="56"/>
        <v/>
      </c>
      <c r="C244" s="73"/>
      <c r="D244" s="112"/>
      <c r="E244" s="112"/>
      <c r="F244" s="112"/>
      <c r="G244" s="112"/>
      <c r="H244" s="112"/>
      <c r="I244" s="112"/>
      <c r="J244" s="131"/>
      <c r="K244" s="132"/>
      <c r="L244" s="207" t="str">
        <f t="shared" si="57"/>
        <v/>
      </c>
      <c r="M244" s="112"/>
      <c r="N244" s="112"/>
      <c r="O244" s="112"/>
      <c r="P244" s="112"/>
      <c r="Q244" s="112"/>
      <c r="R244" s="112"/>
      <c r="S244" s="112"/>
      <c r="T244" s="112"/>
      <c r="U244" s="112"/>
      <c r="V244" s="207" t="str">
        <f t="shared" si="58"/>
        <v/>
      </c>
      <c r="W244" s="112"/>
      <c r="X244" s="207" t="str">
        <f t="shared" si="59"/>
        <v/>
      </c>
      <c r="Y244" s="133"/>
      <c r="Z244" s="112"/>
      <c r="AA244" s="112"/>
      <c r="AB244" s="207" t="str">
        <f t="shared" si="60"/>
        <v/>
      </c>
      <c r="AC244" s="112"/>
      <c r="AD244" s="207" t="str">
        <f t="shared" si="61"/>
        <v/>
      </c>
      <c r="AE244" s="124"/>
      <c r="AF244" s="207" t="str">
        <f t="shared" si="62"/>
        <v/>
      </c>
      <c r="AG244" s="112"/>
      <c r="AH244" s="207" t="str">
        <f t="shared" si="63"/>
        <v/>
      </c>
      <c r="AI244" s="112"/>
      <c r="AJ244" s="207" t="str">
        <f t="shared" si="64"/>
        <v/>
      </c>
      <c r="AK244" s="112"/>
      <c r="AL244" s="207" t="str">
        <f t="shared" si="65"/>
        <v/>
      </c>
      <c r="AM244" s="112"/>
      <c r="AN244" s="207" t="str">
        <f t="shared" si="66"/>
        <v/>
      </c>
      <c r="AO244" s="134"/>
      <c r="AP244" s="127"/>
      <c r="AQ244" s="207" t="str">
        <f t="shared" si="67"/>
        <v/>
      </c>
      <c r="AR244" s="127"/>
      <c r="AS244" s="112"/>
      <c r="AT244" s="112"/>
      <c r="AU244" s="112"/>
      <c r="AV244" s="112"/>
      <c r="AW244" s="112"/>
      <c r="AX244" s="112"/>
      <c r="AY244" s="112"/>
      <c r="AZ244" s="112"/>
      <c r="BA244" s="112"/>
      <c r="BB244" s="124"/>
      <c r="BC244" s="124"/>
      <c r="BD244" s="207" t="str">
        <f t="shared" si="68"/>
        <v/>
      </c>
      <c r="BE244" s="112" t="str">
        <f t="shared" si="69"/>
        <v/>
      </c>
      <c r="BF244" s="112"/>
      <c r="BG244" s="112"/>
      <c r="BH244" s="112"/>
      <c r="BI244" s="112"/>
      <c r="BJ244" s="112"/>
      <c r="BL244" s="112"/>
      <c r="BM244" s="112"/>
      <c r="BN244" s="112"/>
      <c r="BO244" s="112"/>
      <c r="BP244" s="112"/>
      <c r="BQ244" s="112"/>
    </row>
    <row r="245" spans="1:69" s="119" customFormat="1" x14ac:dyDescent="0.2">
      <c r="A245" s="124"/>
      <c r="B245" s="207" t="str">
        <f t="shared" si="56"/>
        <v/>
      </c>
      <c r="C245" s="73"/>
      <c r="D245" s="112"/>
      <c r="E245" s="112"/>
      <c r="F245" s="112"/>
      <c r="G245" s="112"/>
      <c r="H245" s="112"/>
      <c r="I245" s="112"/>
      <c r="J245" s="131"/>
      <c r="K245" s="132"/>
      <c r="L245" s="207" t="str">
        <f t="shared" si="57"/>
        <v/>
      </c>
      <c r="M245" s="112"/>
      <c r="N245" s="112"/>
      <c r="O245" s="112"/>
      <c r="P245" s="112"/>
      <c r="Q245" s="112"/>
      <c r="R245" s="112"/>
      <c r="S245" s="112"/>
      <c r="T245" s="112"/>
      <c r="U245" s="112"/>
      <c r="V245" s="207" t="str">
        <f t="shared" si="58"/>
        <v/>
      </c>
      <c r="W245" s="112"/>
      <c r="X245" s="207" t="str">
        <f t="shared" si="59"/>
        <v/>
      </c>
      <c r="Y245" s="133"/>
      <c r="Z245" s="112"/>
      <c r="AA245" s="112"/>
      <c r="AB245" s="207" t="str">
        <f t="shared" si="60"/>
        <v/>
      </c>
      <c r="AC245" s="112"/>
      <c r="AD245" s="207" t="str">
        <f t="shared" si="61"/>
        <v/>
      </c>
      <c r="AE245" s="124"/>
      <c r="AF245" s="207" t="str">
        <f t="shared" si="62"/>
        <v/>
      </c>
      <c r="AG245" s="112"/>
      <c r="AH245" s="207" t="str">
        <f t="shared" si="63"/>
        <v/>
      </c>
      <c r="AI245" s="112"/>
      <c r="AJ245" s="207" t="str">
        <f t="shared" si="64"/>
        <v/>
      </c>
      <c r="AK245" s="112"/>
      <c r="AL245" s="207" t="str">
        <f t="shared" si="65"/>
        <v/>
      </c>
      <c r="AM245" s="112"/>
      <c r="AN245" s="207" t="str">
        <f t="shared" si="66"/>
        <v/>
      </c>
      <c r="AO245" s="134"/>
      <c r="AP245" s="127"/>
      <c r="AQ245" s="207" t="str">
        <f t="shared" si="67"/>
        <v/>
      </c>
      <c r="AR245" s="127"/>
      <c r="AS245" s="112"/>
      <c r="AT245" s="112"/>
      <c r="AU245" s="112"/>
      <c r="AV245" s="112"/>
      <c r="AW245" s="112"/>
      <c r="AX245" s="112"/>
      <c r="AY245" s="112"/>
      <c r="AZ245" s="112"/>
      <c r="BA245" s="112"/>
      <c r="BB245" s="124"/>
      <c r="BC245" s="124"/>
      <c r="BD245" s="207" t="str">
        <f t="shared" si="68"/>
        <v/>
      </c>
      <c r="BE245" s="112" t="str">
        <f t="shared" si="69"/>
        <v/>
      </c>
      <c r="BF245" s="112"/>
      <c r="BG245" s="112"/>
      <c r="BH245" s="112"/>
      <c r="BI245" s="112"/>
      <c r="BJ245" s="112"/>
      <c r="BL245" s="112"/>
      <c r="BM245" s="112"/>
      <c r="BN245" s="112"/>
      <c r="BO245" s="112"/>
      <c r="BP245" s="112"/>
      <c r="BQ245" s="112"/>
    </row>
    <row r="246" spans="1:69" s="119" customFormat="1" x14ac:dyDescent="0.2">
      <c r="A246" s="124"/>
      <c r="B246" s="207" t="str">
        <f t="shared" si="56"/>
        <v/>
      </c>
      <c r="C246" s="73"/>
      <c r="D246" s="112"/>
      <c r="E246" s="112"/>
      <c r="F246" s="112"/>
      <c r="G246" s="112"/>
      <c r="H246" s="112"/>
      <c r="I246" s="112"/>
      <c r="J246" s="131"/>
      <c r="K246" s="132"/>
      <c r="L246" s="207" t="str">
        <f t="shared" si="57"/>
        <v/>
      </c>
      <c r="M246" s="112"/>
      <c r="N246" s="112"/>
      <c r="O246" s="112"/>
      <c r="P246" s="112"/>
      <c r="Q246" s="112"/>
      <c r="R246" s="112"/>
      <c r="S246" s="112"/>
      <c r="T246" s="112"/>
      <c r="U246" s="112"/>
      <c r="V246" s="207" t="str">
        <f t="shared" si="58"/>
        <v/>
      </c>
      <c r="W246" s="112"/>
      <c r="X246" s="207" t="str">
        <f t="shared" si="59"/>
        <v/>
      </c>
      <c r="Y246" s="133"/>
      <c r="Z246" s="112"/>
      <c r="AA246" s="112"/>
      <c r="AB246" s="207" t="str">
        <f t="shared" si="60"/>
        <v/>
      </c>
      <c r="AC246" s="112"/>
      <c r="AD246" s="207" t="str">
        <f t="shared" si="61"/>
        <v/>
      </c>
      <c r="AE246" s="124"/>
      <c r="AF246" s="207" t="str">
        <f t="shared" si="62"/>
        <v/>
      </c>
      <c r="AG246" s="112"/>
      <c r="AH246" s="207" t="str">
        <f t="shared" si="63"/>
        <v/>
      </c>
      <c r="AI246" s="112"/>
      <c r="AJ246" s="207" t="str">
        <f t="shared" si="64"/>
        <v/>
      </c>
      <c r="AK246" s="112"/>
      <c r="AL246" s="207" t="str">
        <f t="shared" si="65"/>
        <v/>
      </c>
      <c r="AM246" s="112"/>
      <c r="AN246" s="207" t="str">
        <f t="shared" si="66"/>
        <v/>
      </c>
      <c r="AO246" s="134"/>
      <c r="AP246" s="127"/>
      <c r="AQ246" s="207" t="str">
        <f t="shared" si="67"/>
        <v/>
      </c>
      <c r="AR246" s="127"/>
      <c r="AS246" s="112"/>
      <c r="AT246" s="112"/>
      <c r="AU246" s="112"/>
      <c r="AV246" s="112"/>
      <c r="AW246" s="112"/>
      <c r="AX246" s="112"/>
      <c r="AY246" s="112"/>
      <c r="AZ246" s="112"/>
      <c r="BA246" s="112"/>
      <c r="BB246" s="124"/>
      <c r="BC246" s="124"/>
      <c r="BD246" s="207" t="str">
        <f t="shared" si="68"/>
        <v/>
      </c>
      <c r="BE246" s="112" t="str">
        <f t="shared" si="69"/>
        <v/>
      </c>
      <c r="BF246" s="112"/>
      <c r="BG246" s="112"/>
      <c r="BH246" s="112"/>
      <c r="BI246" s="112"/>
      <c r="BJ246" s="112"/>
      <c r="BL246" s="112"/>
      <c r="BM246" s="112"/>
      <c r="BN246" s="112"/>
      <c r="BO246" s="112"/>
      <c r="BP246" s="112"/>
      <c r="BQ246" s="112"/>
    </row>
    <row r="247" spans="1:69" s="119" customFormat="1" x14ac:dyDescent="0.2">
      <c r="A247" s="124"/>
      <c r="B247" s="207" t="str">
        <f t="shared" si="56"/>
        <v/>
      </c>
      <c r="C247" s="73"/>
      <c r="D247" s="112"/>
      <c r="E247" s="112"/>
      <c r="F247" s="112"/>
      <c r="G247" s="112"/>
      <c r="H247" s="112"/>
      <c r="I247" s="112"/>
      <c r="J247" s="131"/>
      <c r="K247" s="132"/>
      <c r="L247" s="207" t="str">
        <f t="shared" si="57"/>
        <v/>
      </c>
      <c r="M247" s="112"/>
      <c r="N247" s="112"/>
      <c r="O247" s="112"/>
      <c r="P247" s="112"/>
      <c r="Q247" s="112"/>
      <c r="R247" s="112"/>
      <c r="S247" s="112"/>
      <c r="T247" s="112"/>
      <c r="U247" s="112"/>
      <c r="V247" s="207" t="str">
        <f t="shared" si="58"/>
        <v/>
      </c>
      <c r="W247" s="112"/>
      <c r="X247" s="207" t="str">
        <f t="shared" si="59"/>
        <v/>
      </c>
      <c r="Y247" s="133"/>
      <c r="Z247" s="112"/>
      <c r="AA247" s="112"/>
      <c r="AB247" s="207" t="str">
        <f t="shared" si="60"/>
        <v/>
      </c>
      <c r="AC247" s="112"/>
      <c r="AD247" s="207" t="str">
        <f t="shared" si="61"/>
        <v/>
      </c>
      <c r="AE247" s="124"/>
      <c r="AF247" s="207" t="str">
        <f t="shared" si="62"/>
        <v/>
      </c>
      <c r="AG247" s="112"/>
      <c r="AH247" s="207" t="str">
        <f t="shared" si="63"/>
        <v/>
      </c>
      <c r="AI247" s="112"/>
      <c r="AJ247" s="207" t="str">
        <f t="shared" si="64"/>
        <v/>
      </c>
      <c r="AK247" s="112"/>
      <c r="AL247" s="207" t="str">
        <f t="shared" si="65"/>
        <v/>
      </c>
      <c r="AM247" s="112"/>
      <c r="AN247" s="207" t="str">
        <f t="shared" si="66"/>
        <v/>
      </c>
      <c r="AO247" s="134"/>
      <c r="AP247" s="127"/>
      <c r="AQ247" s="207" t="str">
        <f t="shared" si="67"/>
        <v/>
      </c>
      <c r="AR247" s="127"/>
      <c r="AS247" s="112"/>
      <c r="AT247" s="112"/>
      <c r="AU247" s="112"/>
      <c r="AV247" s="112"/>
      <c r="AW247" s="112"/>
      <c r="AX247" s="112"/>
      <c r="AY247" s="112"/>
      <c r="AZ247" s="112"/>
      <c r="BA247" s="112"/>
      <c r="BB247" s="124"/>
      <c r="BC247" s="124"/>
      <c r="BD247" s="207" t="str">
        <f t="shared" si="68"/>
        <v/>
      </c>
      <c r="BE247" s="112" t="str">
        <f t="shared" si="69"/>
        <v/>
      </c>
      <c r="BF247" s="112"/>
      <c r="BG247" s="112"/>
      <c r="BH247" s="112"/>
      <c r="BI247" s="112"/>
      <c r="BJ247" s="112"/>
      <c r="BL247" s="112"/>
      <c r="BM247" s="112"/>
      <c r="BN247" s="112"/>
      <c r="BO247" s="112"/>
      <c r="BP247" s="112"/>
      <c r="BQ247" s="112"/>
    </row>
    <row r="248" spans="1:69" s="119" customFormat="1" x14ac:dyDescent="0.2">
      <c r="A248" s="124"/>
      <c r="B248" s="207" t="str">
        <f t="shared" si="56"/>
        <v/>
      </c>
      <c r="C248" s="73"/>
      <c r="D248" s="112"/>
      <c r="E248" s="112"/>
      <c r="F248" s="112"/>
      <c r="G248" s="112"/>
      <c r="H248" s="112"/>
      <c r="I248" s="112"/>
      <c r="J248" s="131"/>
      <c r="K248" s="132"/>
      <c r="L248" s="207" t="str">
        <f t="shared" si="57"/>
        <v/>
      </c>
      <c r="M248" s="112"/>
      <c r="N248" s="112"/>
      <c r="O248" s="112"/>
      <c r="P248" s="112"/>
      <c r="Q248" s="112"/>
      <c r="R248" s="112"/>
      <c r="S248" s="112"/>
      <c r="T248" s="112"/>
      <c r="U248" s="112"/>
      <c r="V248" s="207" t="str">
        <f t="shared" si="58"/>
        <v/>
      </c>
      <c r="W248" s="112"/>
      <c r="X248" s="207" t="str">
        <f t="shared" si="59"/>
        <v/>
      </c>
      <c r="Y248" s="133"/>
      <c r="Z248" s="112"/>
      <c r="AA248" s="112"/>
      <c r="AB248" s="207" t="str">
        <f t="shared" si="60"/>
        <v/>
      </c>
      <c r="AC248" s="112"/>
      <c r="AD248" s="207" t="str">
        <f t="shared" si="61"/>
        <v/>
      </c>
      <c r="AE248" s="124"/>
      <c r="AF248" s="207" t="str">
        <f t="shared" si="62"/>
        <v/>
      </c>
      <c r="AG248" s="112"/>
      <c r="AH248" s="207" t="str">
        <f t="shared" si="63"/>
        <v/>
      </c>
      <c r="AI248" s="112"/>
      <c r="AJ248" s="207" t="str">
        <f t="shared" si="64"/>
        <v/>
      </c>
      <c r="AK248" s="112"/>
      <c r="AL248" s="207" t="str">
        <f t="shared" si="65"/>
        <v/>
      </c>
      <c r="AM248" s="112"/>
      <c r="AN248" s="207" t="str">
        <f t="shared" si="66"/>
        <v/>
      </c>
      <c r="AO248" s="134"/>
      <c r="AP248" s="127"/>
      <c r="AQ248" s="207" t="str">
        <f t="shared" si="67"/>
        <v/>
      </c>
      <c r="AR248" s="127"/>
      <c r="AS248" s="112"/>
      <c r="AT248" s="112"/>
      <c r="AU248" s="112"/>
      <c r="AV248" s="112"/>
      <c r="AW248" s="112"/>
      <c r="AX248" s="112"/>
      <c r="AY248" s="112"/>
      <c r="AZ248" s="112"/>
      <c r="BA248" s="112"/>
      <c r="BB248" s="124"/>
      <c r="BC248" s="124"/>
      <c r="BD248" s="207" t="str">
        <f t="shared" si="68"/>
        <v/>
      </c>
      <c r="BE248" s="112" t="str">
        <f t="shared" si="69"/>
        <v/>
      </c>
      <c r="BF248" s="112"/>
      <c r="BG248" s="112"/>
      <c r="BH248" s="112"/>
      <c r="BI248" s="112"/>
      <c r="BJ248" s="112"/>
      <c r="BL248" s="112"/>
      <c r="BM248" s="112"/>
      <c r="BN248" s="112"/>
      <c r="BO248" s="112"/>
      <c r="BP248" s="112"/>
      <c r="BQ248" s="112"/>
    </row>
    <row r="249" spans="1:69" s="119" customFormat="1" x14ac:dyDescent="0.2">
      <c r="A249" s="124"/>
      <c r="B249" s="207" t="str">
        <f t="shared" si="56"/>
        <v/>
      </c>
      <c r="C249" s="73"/>
      <c r="D249" s="112"/>
      <c r="E249" s="112"/>
      <c r="F249" s="112"/>
      <c r="G249" s="112"/>
      <c r="H249" s="112"/>
      <c r="I249" s="112"/>
      <c r="J249" s="131"/>
      <c r="K249" s="132"/>
      <c r="L249" s="207" t="str">
        <f t="shared" si="57"/>
        <v/>
      </c>
      <c r="M249" s="112"/>
      <c r="N249" s="112"/>
      <c r="O249" s="112"/>
      <c r="P249" s="112"/>
      <c r="Q249" s="112"/>
      <c r="R249" s="112"/>
      <c r="S249" s="112"/>
      <c r="T249" s="112"/>
      <c r="U249" s="112"/>
      <c r="V249" s="207" t="str">
        <f t="shared" si="58"/>
        <v/>
      </c>
      <c r="W249" s="112"/>
      <c r="X249" s="207" t="str">
        <f t="shared" si="59"/>
        <v/>
      </c>
      <c r="Y249" s="133"/>
      <c r="Z249" s="112"/>
      <c r="AA249" s="112"/>
      <c r="AB249" s="207" t="str">
        <f t="shared" si="60"/>
        <v/>
      </c>
      <c r="AC249" s="112"/>
      <c r="AD249" s="207" t="str">
        <f t="shared" si="61"/>
        <v/>
      </c>
      <c r="AE249" s="124"/>
      <c r="AF249" s="207" t="str">
        <f t="shared" si="62"/>
        <v/>
      </c>
      <c r="AG249" s="112"/>
      <c r="AH249" s="207" t="str">
        <f t="shared" si="63"/>
        <v/>
      </c>
      <c r="AI249" s="112"/>
      <c r="AJ249" s="207" t="str">
        <f t="shared" si="64"/>
        <v/>
      </c>
      <c r="AK249" s="112"/>
      <c r="AL249" s="207" t="str">
        <f t="shared" si="65"/>
        <v/>
      </c>
      <c r="AM249" s="112"/>
      <c r="AN249" s="207" t="str">
        <f t="shared" si="66"/>
        <v/>
      </c>
      <c r="AO249" s="134"/>
      <c r="AP249" s="127"/>
      <c r="AQ249" s="207" t="str">
        <f t="shared" si="67"/>
        <v/>
      </c>
      <c r="AR249" s="127"/>
      <c r="AS249" s="112"/>
      <c r="AT249" s="112"/>
      <c r="AU249" s="112"/>
      <c r="AV249" s="112"/>
      <c r="AW249" s="112"/>
      <c r="AX249" s="112"/>
      <c r="AY249" s="112"/>
      <c r="AZ249" s="112"/>
      <c r="BA249" s="112"/>
      <c r="BB249" s="124"/>
      <c r="BC249" s="124"/>
      <c r="BD249" s="207" t="str">
        <f t="shared" si="68"/>
        <v/>
      </c>
      <c r="BE249" s="112" t="str">
        <f t="shared" si="69"/>
        <v/>
      </c>
      <c r="BF249" s="112"/>
      <c r="BG249" s="112"/>
      <c r="BH249" s="112"/>
      <c r="BI249" s="112"/>
      <c r="BJ249" s="112"/>
      <c r="BL249" s="112"/>
      <c r="BM249" s="112"/>
      <c r="BN249" s="112"/>
      <c r="BO249" s="112"/>
      <c r="BP249" s="112"/>
      <c r="BQ249" s="112"/>
    </row>
    <row r="250" spans="1:69" s="119" customFormat="1" x14ac:dyDescent="0.2">
      <c r="A250" s="124"/>
      <c r="B250" s="207" t="str">
        <f t="shared" si="56"/>
        <v/>
      </c>
      <c r="C250" s="73"/>
      <c r="D250" s="112"/>
      <c r="E250" s="112"/>
      <c r="F250" s="112"/>
      <c r="G250" s="112"/>
      <c r="H250" s="112"/>
      <c r="I250" s="112"/>
      <c r="J250" s="131"/>
      <c r="K250" s="132"/>
      <c r="L250" s="207" t="str">
        <f t="shared" si="57"/>
        <v/>
      </c>
      <c r="M250" s="112"/>
      <c r="N250" s="112"/>
      <c r="O250" s="112"/>
      <c r="P250" s="112"/>
      <c r="Q250" s="112"/>
      <c r="R250" s="112"/>
      <c r="S250" s="112"/>
      <c r="T250" s="112"/>
      <c r="U250" s="112"/>
      <c r="V250" s="207" t="str">
        <f t="shared" si="58"/>
        <v/>
      </c>
      <c r="W250" s="112"/>
      <c r="X250" s="207" t="str">
        <f t="shared" si="59"/>
        <v/>
      </c>
      <c r="Y250" s="133"/>
      <c r="Z250" s="112"/>
      <c r="AA250" s="112"/>
      <c r="AB250" s="207" t="str">
        <f t="shared" si="60"/>
        <v/>
      </c>
      <c r="AC250" s="112"/>
      <c r="AD250" s="207" t="str">
        <f t="shared" si="61"/>
        <v/>
      </c>
      <c r="AE250" s="124"/>
      <c r="AF250" s="207" t="str">
        <f t="shared" si="62"/>
        <v/>
      </c>
      <c r="AG250" s="112"/>
      <c r="AH250" s="207" t="str">
        <f t="shared" si="63"/>
        <v/>
      </c>
      <c r="AI250" s="112"/>
      <c r="AJ250" s="207" t="str">
        <f t="shared" si="64"/>
        <v/>
      </c>
      <c r="AK250" s="112"/>
      <c r="AL250" s="207" t="str">
        <f t="shared" si="65"/>
        <v/>
      </c>
      <c r="AM250" s="112"/>
      <c r="AN250" s="207" t="str">
        <f t="shared" si="66"/>
        <v/>
      </c>
      <c r="AO250" s="134"/>
      <c r="AP250" s="127"/>
      <c r="AQ250" s="207" t="str">
        <f t="shared" si="67"/>
        <v/>
      </c>
      <c r="AR250" s="127"/>
      <c r="AS250" s="112"/>
      <c r="AT250" s="112"/>
      <c r="AU250" s="112"/>
      <c r="AV250" s="112"/>
      <c r="AW250" s="112"/>
      <c r="AX250" s="112"/>
      <c r="AY250" s="112"/>
      <c r="AZ250" s="112"/>
      <c r="BA250" s="112"/>
      <c r="BB250" s="124"/>
      <c r="BC250" s="124"/>
      <c r="BD250" s="207" t="str">
        <f t="shared" si="68"/>
        <v/>
      </c>
      <c r="BE250" s="112" t="str">
        <f t="shared" si="69"/>
        <v/>
      </c>
      <c r="BF250" s="112"/>
      <c r="BG250" s="112"/>
      <c r="BH250" s="112"/>
      <c r="BI250" s="112"/>
      <c r="BJ250" s="112"/>
      <c r="BL250" s="112"/>
      <c r="BM250" s="112"/>
      <c r="BN250" s="112"/>
      <c r="BO250" s="112"/>
      <c r="BP250" s="112"/>
      <c r="BQ250" s="112"/>
    </row>
    <row r="251" spans="1:69" s="119" customFormat="1" x14ac:dyDescent="0.2">
      <c r="A251" s="124"/>
      <c r="B251" s="207" t="str">
        <f t="shared" si="56"/>
        <v/>
      </c>
      <c r="C251" s="73"/>
      <c r="D251" s="112"/>
      <c r="E251" s="112"/>
      <c r="F251" s="112"/>
      <c r="G251" s="112"/>
      <c r="H251" s="112"/>
      <c r="I251" s="112"/>
      <c r="J251" s="131"/>
      <c r="K251" s="132"/>
      <c r="L251" s="207" t="str">
        <f t="shared" si="57"/>
        <v/>
      </c>
      <c r="M251" s="112"/>
      <c r="N251" s="112"/>
      <c r="O251" s="112"/>
      <c r="P251" s="112"/>
      <c r="Q251" s="112"/>
      <c r="R251" s="112"/>
      <c r="S251" s="112"/>
      <c r="T251" s="112"/>
      <c r="U251" s="112"/>
      <c r="V251" s="207" t="str">
        <f t="shared" si="58"/>
        <v/>
      </c>
      <c r="W251" s="112"/>
      <c r="X251" s="207" t="str">
        <f t="shared" si="59"/>
        <v/>
      </c>
      <c r="Y251" s="133"/>
      <c r="Z251" s="112"/>
      <c r="AA251" s="112"/>
      <c r="AB251" s="207" t="str">
        <f t="shared" si="60"/>
        <v/>
      </c>
      <c r="AC251" s="112"/>
      <c r="AD251" s="207" t="str">
        <f t="shared" si="61"/>
        <v/>
      </c>
      <c r="AE251" s="124"/>
      <c r="AF251" s="207" t="str">
        <f t="shared" si="62"/>
        <v/>
      </c>
      <c r="AG251" s="112"/>
      <c r="AH251" s="207" t="str">
        <f t="shared" si="63"/>
        <v/>
      </c>
      <c r="AI251" s="112"/>
      <c r="AJ251" s="207" t="str">
        <f t="shared" si="64"/>
        <v/>
      </c>
      <c r="AK251" s="112"/>
      <c r="AL251" s="207" t="str">
        <f t="shared" si="65"/>
        <v/>
      </c>
      <c r="AM251" s="112"/>
      <c r="AN251" s="207" t="str">
        <f t="shared" si="66"/>
        <v/>
      </c>
      <c r="AO251" s="134"/>
      <c r="AP251" s="127"/>
      <c r="AQ251" s="207" t="str">
        <f t="shared" si="67"/>
        <v/>
      </c>
      <c r="AR251" s="127"/>
      <c r="AS251" s="112"/>
      <c r="AT251" s="112"/>
      <c r="AU251" s="112"/>
      <c r="AV251" s="112"/>
      <c r="AW251" s="112"/>
      <c r="AX251" s="112"/>
      <c r="AY251" s="112"/>
      <c r="AZ251" s="112"/>
      <c r="BA251" s="112"/>
      <c r="BB251" s="124"/>
      <c r="BC251" s="124"/>
      <c r="BD251" s="207" t="str">
        <f t="shared" si="68"/>
        <v/>
      </c>
      <c r="BE251" s="112" t="str">
        <f t="shared" si="69"/>
        <v/>
      </c>
      <c r="BF251" s="112"/>
      <c r="BG251" s="112"/>
      <c r="BH251" s="112"/>
      <c r="BI251" s="112"/>
      <c r="BJ251" s="112"/>
      <c r="BL251" s="112"/>
      <c r="BM251" s="112"/>
      <c r="BN251" s="112"/>
      <c r="BO251" s="112"/>
      <c r="BP251" s="112"/>
      <c r="BQ251" s="112"/>
    </row>
    <row r="252" spans="1:69" s="119" customFormat="1" x14ac:dyDescent="0.2">
      <c r="A252" s="124"/>
      <c r="B252" s="207" t="str">
        <f t="shared" si="56"/>
        <v/>
      </c>
      <c r="C252" s="73"/>
      <c r="D252" s="112"/>
      <c r="E252" s="112"/>
      <c r="F252" s="112"/>
      <c r="G252" s="112"/>
      <c r="H252" s="112"/>
      <c r="I252" s="112"/>
      <c r="J252" s="131"/>
      <c r="K252" s="132"/>
      <c r="L252" s="207" t="str">
        <f t="shared" si="57"/>
        <v/>
      </c>
      <c r="M252" s="112"/>
      <c r="N252" s="112"/>
      <c r="O252" s="112"/>
      <c r="P252" s="112"/>
      <c r="Q252" s="112"/>
      <c r="R252" s="112"/>
      <c r="S252" s="112"/>
      <c r="T252" s="112"/>
      <c r="U252" s="112"/>
      <c r="V252" s="207" t="str">
        <f t="shared" si="58"/>
        <v/>
      </c>
      <c r="W252" s="112"/>
      <c r="X252" s="207" t="str">
        <f t="shared" si="59"/>
        <v/>
      </c>
      <c r="Y252" s="133"/>
      <c r="Z252" s="112"/>
      <c r="AA252" s="112"/>
      <c r="AB252" s="207" t="str">
        <f t="shared" si="60"/>
        <v/>
      </c>
      <c r="AC252" s="112"/>
      <c r="AD252" s="207" t="str">
        <f t="shared" si="61"/>
        <v/>
      </c>
      <c r="AE252" s="124"/>
      <c r="AF252" s="207" t="str">
        <f t="shared" si="62"/>
        <v/>
      </c>
      <c r="AG252" s="112"/>
      <c r="AH252" s="207" t="str">
        <f t="shared" si="63"/>
        <v/>
      </c>
      <c r="AI252" s="112"/>
      <c r="AJ252" s="207" t="str">
        <f t="shared" si="64"/>
        <v/>
      </c>
      <c r="AK252" s="112"/>
      <c r="AL252" s="207" t="str">
        <f t="shared" si="65"/>
        <v/>
      </c>
      <c r="AM252" s="112"/>
      <c r="AN252" s="207" t="str">
        <f t="shared" si="66"/>
        <v/>
      </c>
      <c r="AO252" s="134"/>
      <c r="AP252" s="127"/>
      <c r="AQ252" s="207" t="str">
        <f t="shared" si="67"/>
        <v/>
      </c>
      <c r="AR252" s="127"/>
      <c r="AS252" s="112"/>
      <c r="AT252" s="112"/>
      <c r="AU252" s="112"/>
      <c r="AV252" s="112"/>
      <c r="AW252" s="112"/>
      <c r="AX252" s="112"/>
      <c r="AY252" s="112"/>
      <c r="AZ252" s="112"/>
      <c r="BA252" s="112"/>
      <c r="BB252" s="124"/>
      <c r="BC252" s="124"/>
      <c r="BD252" s="207" t="str">
        <f t="shared" si="68"/>
        <v/>
      </c>
      <c r="BE252" s="112" t="str">
        <f t="shared" si="69"/>
        <v/>
      </c>
      <c r="BF252" s="112"/>
      <c r="BG252" s="112"/>
      <c r="BH252" s="112"/>
      <c r="BI252" s="112"/>
      <c r="BJ252" s="112"/>
      <c r="BL252" s="112"/>
      <c r="BM252" s="112"/>
      <c r="BN252" s="112"/>
      <c r="BO252" s="112"/>
      <c r="BP252" s="112"/>
      <c r="BQ252" s="112"/>
    </row>
    <row r="253" spans="1:69" s="119" customFormat="1" x14ac:dyDescent="0.2">
      <c r="A253" s="124"/>
      <c r="B253" s="207" t="str">
        <f t="shared" si="56"/>
        <v/>
      </c>
      <c r="C253" s="73"/>
      <c r="D253" s="112"/>
      <c r="E253" s="112"/>
      <c r="F253" s="112"/>
      <c r="G253" s="112"/>
      <c r="H253" s="112"/>
      <c r="I253" s="112"/>
      <c r="J253" s="131"/>
      <c r="K253" s="132"/>
      <c r="L253" s="207" t="str">
        <f t="shared" si="57"/>
        <v/>
      </c>
      <c r="M253" s="112"/>
      <c r="N253" s="112"/>
      <c r="O253" s="112"/>
      <c r="P253" s="112"/>
      <c r="Q253" s="112"/>
      <c r="R253" s="112"/>
      <c r="S253" s="112"/>
      <c r="T253" s="112"/>
      <c r="U253" s="112"/>
      <c r="V253" s="207" t="str">
        <f t="shared" si="58"/>
        <v/>
      </c>
      <c r="W253" s="112"/>
      <c r="X253" s="207" t="str">
        <f t="shared" si="59"/>
        <v/>
      </c>
      <c r="Y253" s="133"/>
      <c r="Z253" s="112"/>
      <c r="AA253" s="112"/>
      <c r="AB253" s="207" t="str">
        <f t="shared" si="60"/>
        <v/>
      </c>
      <c r="AC253" s="112"/>
      <c r="AD253" s="207" t="str">
        <f t="shared" si="61"/>
        <v/>
      </c>
      <c r="AE253" s="124"/>
      <c r="AF253" s="207" t="str">
        <f t="shared" si="62"/>
        <v/>
      </c>
      <c r="AG253" s="112"/>
      <c r="AH253" s="207" t="str">
        <f t="shared" si="63"/>
        <v/>
      </c>
      <c r="AI253" s="112"/>
      <c r="AJ253" s="207" t="str">
        <f t="shared" si="64"/>
        <v/>
      </c>
      <c r="AK253" s="112"/>
      <c r="AL253" s="207" t="str">
        <f t="shared" si="65"/>
        <v/>
      </c>
      <c r="AM253" s="112"/>
      <c r="AN253" s="207" t="str">
        <f t="shared" si="66"/>
        <v/>
      </c>
      <c r="AO253" s="134"/>
      <c r="AP253" s="127"/>
      <c r="AQ253" s="207" t="str">
        <f t="shared" si="67"/>
        <v/>
      </c>
      <c r="AR253" s="127"/>
      <c r="AS253" s="112"/>
      <c r="AT253" s="112"/>
      <c r="AU253" s="112"/>
      <c r="AV253" s="112"/>
      <c r="AW253" s="112"/>
      <c r="AX253" s="112"/>
      <c r="AY253" s="112"/>
      <c r="AZ253" s="112"/>
      <c r="BA253" s="112"/>
      <c r="BB253" s="124"/>
      <c r="BC253" s="124"/>
      <c r="BD253" s="207" t="str">
        <f t="shared" si="68"/>
        <v/>
      </c>
      <c r="BE253" s="112" t="str">
        <f t="shared" si="69"/>
        <v/>
      </c>
      <c r="BF253" s="112"/>
      <c r="BG253" s="112"/>
      <c r="BH253" s="112"/>
      <c r="BI253" s="112"/>
      <c r="BJ253" s="112"/>
      <c r="BL253" s="112"/>
      <c r="BM253" s="112"/>
      <c r="BN253" s="112"/>
      <c r="BO253" s="112"/>
      <c r="BP253" s="112"/>
      <c r="BQ253" s="112"/>
    </row>
    <row r="254" spans="1:69" s="119" customFormat="1" x14ac:dyDescent="0.2">
      <c r="A254" s="124"/>
      <c r="B254" s="207" t="str">
        <f t="shared" si="56"/>
        <v/>
      </c>
      <c r="C254" s="73"/>
      <c r="D254" s="112"/>
      <c r="E254" s="112"/>
      <c r="F254" s="112"/>
      <c r="G254" s="112"/>
      <c r="H254" s="112"/>
      <c r="I254" s="112"/>
      <c r="J254" s="131"/>
      <c r="K254" s="132"/>
      <c r="L254" s="207" t="str">
        <f t="shared" si="57"/>
        <v/>
      </c>
      <c r="M254" s="112"/>
      <c r="N254" s="112"/>
      <c r="O254" s="112"/>
      <c r="P254" s="112"/>
      <c r="Q254" s="112"/>
      <c r="R254" s="112"/>
      <c r="S254" s="112"/>
      <c r="T254" s="112"/>
      <c r="U254" s="112"/>
      <c r="V254" s="207" t="str">
        <f t="shared" si="58"/>
        <v/>
      </c>
      <c r="W254" s="112"/>
      <c r="X254" s="207" t="str">
        <f t="shared" si="59"/>
        <v/>
      </c>
      <c r="Y254" s="133"/>
      <c r="Z254" s="112"/>
      <c r="AA254" s="112"/>
      <c r="AB254" s="207" t="str">
        <f t="shared" si="60"/>
        <v/>
      </c>
      <c r="AC254" s="112"/>
      <c r="AD254" s="207" t="str">
        <f t="shared" si="61"/>
        <v/>
      </c>
      <c r="AE254" s="124"/>
      <c r="AF254" s="207" t="str">
        <f t="shared" si="62"/>
        <v/>
      </c>
      <c r="AG254" s="112"/>
      <c r="AH254" s="207" t="str">
        <f t="shared" si="63"/>
        <v/>
      </c>
      <c r="AI254" s="112"/>
      <c r="AJ254" s="207" t="str">
        <f t="shared" si="64"/>
        <v/>
      </c>
      <c r="AK254" s="112"/>
      <c r="AL254" s="207" t="str">
        <f t="shared" si="65"/>
        <v/>
      </c>
      <c r="AM254" s="112"/>
      <c r="AN254" s="207" t="str">
        <f t="shared" si="66"/>
        <v/>
      </c>
      <c r="AO254" s="134"/>
      <c r="AP254" s="127"/>
      <c r="AQ254" s="207" t="str">
        <f t="shared" si="67"/>
        <v/>
      </c>
      <c r="AR254" s="127"/>
      <c r="AS254" s="112"/>
      <c r="AT254" s="112"/>
      <c r="AU254" s="112"/>
      <c r="AV254" s="112"/>
      <c r="AW254" s="112"/>
      <c r="AX254" s="112"/>
      <c r="AY254" s="112"/>
      <c r="AZ254" s="112"/>
      <c r="BA254" s="112"/>
      <c r="BB254" s="124"/>
      <c r="BC254" s="124"/>
      <c r="BD254" s="207" t="str">
        <f t="shared" si="68"/>
        <v/>
      </c>
      <c r="BE254" s="112" t="str">
        <f t="shared" si="69"/>
        <v/>
      </c>
      <c r="BF254" s="112"/>
      <c r="BG254" s="112"/>
      <c r="BH254" s="112"/>
      <c r="BI254" s="112"/>
      <c r="BJ254" s="112"/>
      <c r="BL254" s="112"/>
      <c r="BM254" s="112"/>
      <c r="BN254" s="112"/>
      <c r="BO254" s="112"/>
      <c r="BP254" s="112"/>
      <c r="BQ254" s="112"/>
    </row>
    <row r="255" spans="1:69" s="119" customFormat="1" x14ac:dyDescent="0.2">
      <c r="A255" s="124"/>
      <c r="B255" s="207" t="str">
        <f t="shared" si="56"/>
        <v/>
      </c>
      <c r="C255" s="73"/>
      <c r="D255" s="112"/>
      <c r="E255" s="112"/>
      <c r="F255" s="112"/>
      <c r="G255" s="112"/>
      <c r="H255" s="112"/>
      <c r="I255" s="112"/>
      <c r="J255" s="131"/>
      <c r="K255" s="132"/>
      <c r="L255" s="207" t="str">
        <f t="shared" si="57"/>
        <v/>
      </c>
      <c r="M255" s="112"/>
      <c r="N255" s="112"/>
      <c r="O255" s="112"/>
      <c r="P255" s="112"/>
      <c r="Q255" s="112"/>
      <c r="R255" s="112"/>
      <c r="S255" s="112"/>
      <c r="T255" s="112"/>
      <c r="U255" s="112"/>
      <c r="V255" s="207" t="str">
        <f t="shared" si="58"/>
        <v/>
      </c>
      <c r="W255" s="112"/>
      <c r="X255" s="207" t="str">
        <f t="shared" si="59"/>
        <v/>
      </c>
      <c r="Y255" s="133"/>
      <c r="Z255" s="112"/>
      <c r="AA255" s="112"/>
      <c r="AB255" s="207" t="str">
        <f t="shared" si="60"/>
        <v/>
      </c>
      <c r="AC255" s="112"/>
      <c r="AD255" s="207" t="str">
        <f t="shared" si="61"/>
        <v/>
      </c>
      <c r="AE255" s="124"/>
      <c r="AF255" s="207" t="str">
        <f t="shared" si="62"/>
        <v/>
      </c>
      <c r="AG255" s="112"/>
      <c r="AH255" s="207" t="str">
        <f t="shared" si="63"/>
        <v/>
      </c>
      <c r="AI255" s="112"/>
      <c r="AJ255" s="207" t="str">
        <f t="shared" si="64"/>
        <v/>
      </c>
      <c r="AK255" s="112"/>
      <c r="AL255" s="207" t="str">
        <f t="shared" si="65"/>
        <v/>
      </c>
      <c r="AM255" s="112"/>
      <c r="AN255" s="207" t="str">
        <f t="shared" si="66"/>
        <v/>
      </c>
      <c r="AO255" s="134"/>
      <c r="AP255" s="127"/>
      <c r="AQ255" s="207" t="str">
        <f t="shared" si="67"/>
        <v/>
      </c>
      <c r="AR255" s="127"/>
      <c r="AS255" s="112"/>
      <c r="AT255" s="112"/>
      <c r="AU255" s="112"/>
      <c r="AV255" s="112"/>
      <c r="AW255" s="112"/>
      <c r="AX255" s="112"/>
      <c r="AY255" s="112"/>
      <c r="AZ255" s="112"/>
      <c r="BA255" s="112"/>
      <c r="BB255" s="124"/>
      <c r="BC255" s="124"/>
      <c r="BD255" s="207" t="str">
        <f t="shared" si="68"/>
        <v/>
      </c>
      <c r="BE255" s="112" t="str">
        <f t="shared" si="69"/>
        <v/>
      </c>
      <c r="BF255" s="112"/>
      <c r="BG255" s="112"/>
      <c r="BH255" s="112"/>
      <c r="BI255" s="112"/>
      <c r="BJ255" s="112"/>
      <c r="BL255" s="112"/>
      <c r="BM255" s="112"/>
      <c r="BN255" s="112"/>
      <c r="BO255" s="112"/>
      <c r="BP255" s="112"/>
      <c r="BQ255" s="112"/>
    </row>
    <row r="256" spans="1:69" s="119" customFormat="1" x14ac:dyDescent="0.2">
      <c r="A256" s="124"/>
      <c r="B256" s="207" t="str">
        <f t="shared" si="56"/>
        <v/>
      </c>
      <c r="C256" s="73"/>
      <c r="D256" s="112"/>
      <c r="E256" s="112"/>
      <c r="F256" s="112"/>
      <c r="G256" s="112"/>
      <c r="H256" s="112"/>
      <c r="I256" s="112"/>
      <c r="J256" s="131"/>
      <c r="K256" s="132"/>
      <c r="L256" s="207" t="str">
        <f t="shared" si="57"/>
        <v/>
      </c>
      <c r="M256" s="112"/>
      <c r="N256" s="112"/>
      <c r="O256" s="112"/>
      <c r="P256" s="112"/>
      <c r="Q256" s="112"/>
      <c r="R256" s="112"/>
      <c r="S256" s="112"/>
      <c r="T256" s="112"/>
      <c r="U256" s="112"/>
      <c r="V256" s="207" t="str">
        <f t="shared" si="58"/>
        <v/>
      </c>
      <c r="W256" s="112"/>
      <c r="X256" s="207" t="str">
        <f t="shared" si="59"/>
        <v/>
      </c>
      <c r="Y256" s="133"/>
      <c r="Z256" s="112"/>
      <c r="AA256" s="112"/>
      <c r="AB256" s="207" t="str">
        <f t="shared" si="60"/>
        <v/>
      </c>
      <c r="AC256" s="112"/>
      <c r="AD256" s="207" t="str">
        <f t="shared" si="61"/>
        <v/>
      </c>
      <c r="AE256" s="124"/>
      <c r="AF256" s="207" t="str">
        <f t="shared" si="62"/>
        <v/>
      </c>
      <c r="AG256" s="112"/>
      <c r="AH256" s="207" t="str">
        <f t="shared" si="63"/>
        <v/>
      </c>
      <c r="AI256" s="112"/>
      <c r="AJ256" s="207" t="str">
        <f t="shared" si="64"/>
        <v/>
      </c>
      <c r="AK256" s="112"/>
      <c r="AL256" s="207" t="str">
        <f t="shared" si="65"/>
        <v/>
      </c>
      <c r="AM256" s="112"/>
      <c r="AN256" s="207" t="str">
        <f t="shared" si="66"/>
        <v/>
      </c>
      <c r="AO256" s="134"/>
      <c r="AP256" s="127"/>
      <c r="AQ256" s="207" t="str">
        <f t="shared" si="67"/>
        <v/>
      </c>
      <c r="AR256" s="127"/>
      <c r="AS256" s="112"/>
      <c r="AT256" s="112"/>
      <c r="AU256" s="112"/>
      <c r="AV256" s="112"/>
      <c r="AW256" s="112"/>
      <c r="AX256" s="112"/>
      <c r="AY256" s="112"/>
      <c r="AZ256" s="112"/>
      <c r="BA256" s="112"/>
      <c r="BB256" s="124"/>
      <c r="BC256" s="124"/>
      <c r="BD256" s="207" t="str">
        <f t="shared" si="68"/>
        <v/>
      </c>
      <c r="BE256" s="112" t="str">
        <f t="shared" si="69"/>
        <v/>
      </c>
      <c r="BF256" s="112"/>
      <c r="BG256" s="112"/>
      <c r="BH256" s="112"/>
      <c r="BI256" s="112"/>
      <c r="BJ256" s="112"/>
      <c r="BL256" s="112"/>
      <c r="BM256" s="112"/>
      <c r="BN256" s="112"/>
      <c r="BO256" s="112"/>
      <c r="BP256" s="112"/>
      <c r="BQ256" s="112"/>
    </row>
    <row r="257" spans="1:69" s="119" customFormat="1" x14ac:dyDescent="0.2">
      <c r="A257" s="124"/>
      <c r="B257" s="207" t="str">
        <f t="shared" si="56"/>
        <v/>
      </c>
      <c r="C257" s="73"/>
      <c r="D257" s="112"/>
      <c r="E257" s="112"/>
      <c r="F257" s="112"/>
      <c r="G257" s="112"/>
      <c r="H257" s="112"/>
      <c r="I257" s="112"/>
      <c r="J257" s="131"/>
      <c r="K257" s="132"/>
      <c r="L257" s="207" t="str">
        <f t="shared" si="57"/>
        <v/>
      </c>
      <c r="M257" s="112"/>
      <c r="N257" s="112"/>
      <c r="O257" s="112"/>
      <c r="P257" s="112"/>
      <c r="Q257" s="112"/>
      <c r="R257" s="112"/>
      <c r="S257" s="112"/>
      <c r="T257" s="112"/>
      <c r="U257" s="112"/>
      <c r="V257" s="207" t="str">
        <f t="shared" si="58"/>
        <v/>
      </c>
      <c r="W257" s="112"/>
      <c r="X257" s="207" t="str">
        <f t="shared" si="59"/>
        <v/>
      </c>
      <c r="Y257" s="133"/>
      <c r="Z257" s="112"/>
      <c r="AA257" s="112"/>
      <c r="AB257" s="207" t="str">
        <f t="shared" si="60"/>
        <v/>
      </c>
      <c r="AC257" s="112"/>
      <c r="AD257" s="207" t="str">
        <f t="shared" si="61"/>
        <v/>
      </c>
      <c r="AE257" s="124"/>
      <c r="AF257" s="207" t="str">
        <f t="shared" si="62"/>
        <v/>
      </c>
      <c r="AG257" s="112"/>
      <c r="AH257" s="207" t="str">
        <f t="shared" si="63"/>
        <v/>
      </c>
      <c r="AI257" s="112"/>
      <c r="AJ257" s="207" t="str">
        <f t="shared" si="64"/>
        <v/>
      </c>
      <c r="AK257" s="112"/>
      <c r="AL257" s="207" t="str">
        <f t="shared" si="65"/>
        <v/>
      </c>
      <c r="AM257" s="112"/>
      <c r="AN257" s="207" t="str">
        <f t="shared" si="66"/>
        <v/>
      </c>
      <c r="AO257" s="134"/>
      <c r="AP257" s="127"/>
      <c r="AQ257" s="207" t="str">
        <f t="shared" si="67"/>
        <v/>
      </c>
      <c r="AR257" s="127"/>
      <c r="AS257" s="112"/>
      <c r="AT257" s="112"/>
      <c r="AU257" s="112"/>
      <c r="AV257" s="112"/>
      <c r="AW257" s="112"/>
      <c r="AX257" s="112"/>
      <c r="AY257" s="112"/>
      <c r="AZ257" s="112"/>
      <c r="BA257" s="112"/>
      <c r="BB257" s="124"/>
      <c r="BC257" s="124"/>
      <c r="BD257" s="207" t="str">
        <f t="shared" si="68"/>
        <v/>
      </c>
      <c r="BE257" s="112" t="str">
        <f t="shared" si="69"/>
        <v/>
      </c>
      <c r="BF257" s="112"/>
      <c r="BG257" s="112"/>
      <c r="BH257" s="112"/>
      <c r="BI257" s="112"/>
      <c r="BJ257" s="112"/>
      <c r="BL257" s="112"/>
      <c r="BM257" s="112"/>
      <c r="BN257" s="112"/>
      <c r="BO257" s="112"/>
      <c r="BP257" s="112"/>
      <c r="BQ257" s="112"/>
    </row>
    <row r="258" spans="1:69" s="119" customFormat="1" x14ac:dyDescent="0.2">
      <c r="A258" s="124"/>
      <c r="B258" s="207" t="str">
        <f t="shared" si="56"/>
        <v/>
      </c>
      <c r="C258" s="73"/>
      <c r="D258" s="112"/>
      <c r="E258" s="112"/>
      <c r="F258" s="112"/>
      <c r="G258" s="112"/>
      <c r="H258" s="112"/>
      <c r="I258" s="112"/>
      <c r="J258" s="131"/>
      <c r="K258" s="132"/>
      <c r="L258" s="207" t="str">
        <f t="shared" si="57"/>
        <v/>
      </c>
      <c r="M258" s="112"/>
      <c r="N258" s="112"/>
      <c r="O258" s="112"/>
      <c r="P258" s="112"/>
      <c r="Q258" s="112"/>
      <c r="R258" s="112"/>
      <c r="S258" s="112"/>
      <c r="T258" s="112"/>
      <c r="U258" s="112"/>
      <c r="V258" s="207" t="str">
        <f t="shared" si="58"/>
        <v/>
      </c>
      <c r="W258" s="112"/>
      <c r="X258" s="207" t="str">
        <f t="shared" si="59"/>
        <v/>
      </c>
      <c r="Y258" s="133"/>
      <c r="Z258" s="112"/>
      <c r="AA258" s="112"/>
      <c r="AB258" s="207" t="str">
        <f t="shared" si="60"/>
        <v/>
      </c>
      <c r="AC258" s="112"/>
      <c r="AD258" s="207" t="str">
        <f t="shared" si="61"/>
        <v/>
      </c>
      <c r="AE258" s="124"/>
      <c r="AF258" s="207" t="str">
        <f t="shared" si="62"/>
        <v/>
      </c>
      <c r="AG258" s="112"/>
      <c r="AH258" s="207" t="str">
        <f t="shared" si="63"/>
        <v/>
      </c>
      <c r="AI258" s="112"/>
      <c r="AJ258" s="207" t="str">
        <f t="shared" si="64"/>
        <v/>
      </c>
      <c r="AK258" s="112"/>
      <c r="AL258" s="207" t="str">
        <f t="shared" si="65"/>
        <v/>
      </c>
      <c r="AM258" s="112"/>
      <c r="AN258" s="207" t="str">
        <f t="shared" si="66"/>
        <v/>
      </c>
      <c r="AO258" s="134"/>
      <c r="AP258" s="127"/>
      <c r="AQ258" s="207" t="str">
        <f t="shared" si="67"/>
        <v/>
      </c>
      <c r="AR258" s="127"/>
      <c r="AS258" s="112"/>
      <c r="AT258" s="112"/>
      <c r="AU258" s="112"/>
      <c r="AV258" s="112"/>
      <c r="AW258" s="112"/>
      <c r="AX258" s="112"/>
      <c r="AY258" s="112"/>
      <c r="AZ258" s="112"/>
      <c r="BA258" s="112"/>
      <c r="BB258" s="124"/>
      <c r="BC258" s="124"/>
      <c r="BD258" s="207" t="str">
        <f t="shared" si="68"/>
        <v/>
      </c>
      <c r="BE258" s="112" t="str">
        <f t="shared" si="69"/>
        <v/>
      </c>
      <c r="BF258" s="112"/>
      <c r="BG258" s="112"/>
      <c r="BH258" s="112"/>
      <c r="BI258" s="112"/>
      <c r="BJ258" s="112"/>
      <c r="BL258" s="112"/>
      <c r="BM258" s="112"/>
      <c r="BN258" s="112"/>
      <c r="BO258" s="112"/>
      <c r="BP258" s="112"/>
      <c r="BQ258" s="112"/>
    </row>
    <row r="259" spans="1:69" s="119" customFormat="1" x14ac:dyDescent="0.2">
      <c r="A259" s="124"/>
      <c r="B259" s="207" t="str">
        <f t="shared" si="56"/>
        <v/>
      </c>
      <c r="C259" s="73"/>
      <c r="D259" s="112"/>
      <c r="E259" s="112"/>
      <c r="F259" s="112"/>
      <c r="G259" s="112"/>
      <c r="H259" s="112"/>
      <c r="I259" s="112"/>
      <c r="J259" s="131"/>
      <c r="K259" s="132"/>
      <c r="L259" s="207" t="str">
        <f t="shared" si="57"/>
        <v/>
      </c>
      <c r="M259" s="112"/>
      <c r="N259" s="112"/>
      <c r="O259" s="112"/>
      <c r="P259" s="112"/>
      <c r="Q259" s="112"/>
      <c r="R259" s="112"/>
      <c r="S259" s="112"/>
      <c r="T259" s="112"/>
      <c r="U259" s="112"/>
      <c r="V259" s="207" t="str">
        <f t="shared" si="58"/>
        <v/>
      </c>
      <c r="W259" s="112"/>
      <c r="X259" s="207" t="str">
        <f t="shared" si="59"/>
        <v/>
      </c>
      <c r="Y259" s="133"/>
      <c r="Z259" s="112"/>
      <c r="AA259" s="112"/>
      <c r="AB259" s="207" t="str">
        <f t="shared" si="60"/>
        <v/>
      </c>
      <c r="AC259" s="112"/>
      <c r="AD259" s="207" t="str">
        <f t="shared" si="61"/>
        <v/>
      </c>
      <c r="AE259" s="124"/>
      <c r="AF259" s="207" t="str">
        <f t="shared" si="62"/>
        <v/>
      </c>
      <c r="AG259" s="112"/>
      <c r="AH259" s="207" t="str">
        <f t="shared" si="63"/>
        <v/>
      </c>
      <c r="AI259" s="112"/>
      <c r="AJ259" s="207" t="str">
        <f t="shared" si="64"/>
        <v/>
      </c>
      <c r="AK259" s="112"/>
      <c r="AL259" s="207" t="str">
        <f t="shared" si="65"/>
        <v/>
      </c>
      <c r="AM259" s="112"/>
      <c r="AN259" s="207" t="str">
        <f t="shared" si="66"/>
        <v/>
      </c>
      <c r="AO259" s="134"/>
      <c r="AP259" s="127"/>
      <c r="AQ259" s="207" t="str">
        <f t="shared" si="67"/>
        <v/>
      </c>
      <c r="AR259" s="127"/>
      <c r="AS259" s="112"/>
      <c r="AT259" s="112"/>
      <c r="AU259" s="112"/>
      <c r="AV259" s="112"/>
      <c r="AW259" s="112"/>
      <c r="AX259" s="112"/>
      <c r="AY259" s="112"/>
      <c r="AZ259" s="112"/>
      <c r="BA259" s="112"/>
      <c r="BB259" s="124"/>
      <c r="BC259" s="124"/>
      <c r="BD259" s="207" t="str">
        <f t="shared" si="68"/>
        <v/>
      </c>
      <c r="BE259" s="112" t="str">
        <f t="shared" si="69"/>
        <v/>
      </c>
      <c r="BF259" s="112"/>
      <c r="BG259" s="112"/>
      <c r="BH259" s="112"/>
      <c r="BI259" s="112"/>
      <c r="BJ259" s="112"/>
      <c r="BL259" s="112"/>
      <c r="BM259" s="112"/>
      <c r="BN259" s="112"/>
      <c r="BO259" s="112"/>
      <c r="BP259" s="112"/>
      <c r="BQ259" s="112"/>
    </row>
    <row r="260" spans="1:69" s="119" customFormat="1" x14ac:dyDescent="0.2">
      <c r="A260" s="124"/>
      <c r="B260" s="207" t="str">
        <f t="shared" si="56"/>
        <v/>
      </c>
      <c r="C260" s="73"/>
      <c r="D260" s="112"/>
      <c r="E260" s="112"/>
      <c r="F260" s="112"/>
      <c r="G260" s="112"/>
      <c r="H260" s="112"/>
      <c r="I260" s="112"/>
      <c r="J260" s="131"/>
      <c r="K260" s="132"/>
      <c r="L260" s="207" t="str">
        <f t="shared" si="57"/>
        <v/>
      </c>
      <c r="M260" s="112"/>
      <c r="N260" s="112"/>
      <c r="O260" s="112"/>
      <c r="P260" s="112"/>
      <c r="Q260" s="112"/>
      <c r="R260" s="112"/>
      <c r="S260" s="112"/>
      <c r="T260" s="112"/>
      <c r="U260" s="112"/>
      <c r="V260" s="207" t="str">
        <f t="shared" si="58"/>
        <v/>
      </c>
      <c r="W260" s="112"/>
      <c r="X260" s="207" t="str">
        <f t="shared" si="59"/>
        <v/>
      </c>
      <c r="Y260" s="133"/>
      <c r="Z260" s="112"/>
      <c r="AA260" s="112"/>
      <c r="AB260" s="207" t="str">
        <f t="shared" si="60"/>
        <v/>
      </c>
      <c r="AC260" s="112"/>
      <c r="AD260" s="207" t="str">
        <f t="shared" si="61"/>
        <v/>
      </c>
      <c r="AE260" s="124"/>
      <c r="AF260" s="207" t="str">
        <f t="shared" si="62"/>
        <v/>
      </c>
      <c r="AG260" s="112"/>
      <c r="AH260" s="207" t="str">
        <f t="shared" si="63"/>
        <v/>
      </c>
      <c r="AI260" s="112"/>
      <c r="AJ260" s="207" t="str">
        <f t="shared" si="64"/>
        <v/>
      </c>
      <c r="AK260" s="112"/>
      <c r="AL260" s="207" t="str">
        <f t="shared" si="65"/>
        <v/>
      </c>
      <c r="AM260" s="112"/>
      <c r="AN260" s="207" t="str">
        <f t="shared" si="66"/>
        <v/>
      </c>
      <c r="AO260" s="134"/>
      <c r="AP260" s="127"/>
      <c r="AQ260" s="207" t="str">
        <f t="shared" si="67"/>
        <v/>
      </c>
      <c r="AR260" s="127"/>
      <c r="AS260" s="112"/>
      <c r="AT260" s="112"/>
      <c r="AU260" s="112"/>
      <c r="AV260" s="112"/>
      <c r="AW260" s="112"/>
      <c r="AX260" s="112"/>
      <c r="AY260" s="112"/>
      <c r="AZ260" s="112"/>
      <c r="BA260" s="112"/>
      <c r="BB260" s="124"/>
      <c r="BC260" s="124"/>
      <c r="BD260" s="207" t="str">
        <f t="shared" si="68"/>
        <v/>
      </c>
      <c r="BE260" s="112" t="str">
        <f t="shared" si="69"/>
        <v/>
      </c>
      <c r="BF260" s="112"/>
      <c r="BG260" s="112"/>
      <c r="BH260" s="112"/>
      <c r="BI260" s="112"/>
      <c r="BJ260" s="112"/>
      <c r="BL260" s="112"/>
      <c r="BM260" s="112"/>
      <c r="BN260" s="112"/>
      <c r="BO260" s="112"/>
      <c r="BP260" s="112"/>
      <c r="BQ260" s="112"/>
    </row>
    <row r="261" spans="1:69" s="119" customFormat="1" x14ac:dyDescent="0.2">
      <c r="A261" s="124"/>
      <c r="B261" s="207" t="str">
        <f t="shared" si="56"/>
        <v/>
      </c>
      <c r="C261" s="73"/>
      <c r="D261" s="112"/>
      <c r="E261" s="112"/>
      <c r="F261" s="112"/>
      <c r="G261" s="112"/>
      <c r="H261" s="112"/>
      <c r="I261" s="112"/>
      <c r="J261" s="131"/>
      <c r="K261" s="132"/>
      <c r="L261" s="207" t="str">
        <f t="shared" si="57"/>
        <v/>
      </c>
      <c r="M261" s="112"/>
      <c r="N261" s="112"/>
      <c r="O261" s="112"/>
      <c r="P261" s="112"/>
      <c r="Q261" s="112"/>
      <c r="R261" s="112"/>
      <c r="S261" s="112"/>
      <c r="T261" s="112"/>
      <c r="U261" s="112"/>
      <c r="V261" s="207" t="str">
        <f t="shared" si="58"/>
        <v/>
      </c>
      <c r="W261" s="112"/>
      <c r="X261" s="207" t="str">
        <f t="shared" si="59"/>
        <v/>
      </c>
      <c r="Y261" s="133"/>
      <c r="Z261" s="112"/>
      <c r="AA261" s="112"/>
      <c r="AB261" s="207" t="str">
        <f t="shared" si="60"/>
        <v/>
      </c>
      <c r="AC261" s="112"/>
      <c r="AD261" s="207" t="str">
        <f t="shared" si="61"/>
        <v/>
      </c>
      <c r="AE261" s="124"/>
      <c r="AF261" s="207" t="str">
        <f t="shared" si="62"/>
        <v/>
      </c>
      <c r="AG261" s="112"/>
      <c r="AH261" s="207" t="str">
        <f t="shared" si="63"/>
        <v/>
      </c>
      <c r="AI261" s="112"/>
      <c r="AJ261" s="207" t="str">
        <f t="shared" si="64"/>
        <v/>
      </c>
      <c r="AK261" s="112"/>
      <c r="AL261" s="207" t="str">
        <f t="shared" si="65"/>
        <v/>
      </c>
      <c r="AM261" s="112"/>
      <c r="AN261" s="207" t="str">
        <f t="shared" si="66"/>
        <v/>
      </c>
      <c r="AO261" s="134"/>
      <c r="AP261" s="127"/>
      <c r="AQ261" s="207" t="str">
        <f t="shared" si="67"/>
        <v/>
      </c>
      <c r="AR261" s="127"/>
      <c r="AS261" s="112"/>
      <c r="AT261" s="112"/>
      <c r="AU261" s="112"/>
      <c r="AV261" s="112"/>
      <c r="AW261" s="112"/>
      <c r="AX261" s="112"/>
      <c r="AY261" s="112"/>
      <c r="AZ261" s="112"/>
      <c r="BA261" s="112"/>
      <c r="BB261" s="124"/>
      <c r="BC261" s="124"/>
      <c r="BD261" s="207" t="str">
        <f t="shared" si="68"/>
        <v/>
      </c>
      <c r="BE261" s="112" t="str">
        <f t="shared" si="69"/>
        <v/>
      </c>
      <c r="BF261" s="112"/>
      <c r="BG261" s="112"/>
      <c r="BH261" s="112"/>
      <c r="BI261" s="112"/>
      <c r="BJ261" s="112"/>
      <c r="BL261" s="112"/>
      <c r="BM261" s="112"/>
      <c r="BN261" s="112"/>
      <c r="BO261" s="112"/>
      <c r="BP261" s="112"/>
      <c r="BQ261" s="112"/>
    </row>
    <row r="262" spans="1:69" s="119" customFormat="1" x14ac:dyDescent="0.2">
      <c r="A262" s="124"/>
      <c r="B262" s="207" t="str">
        <f t="shared" si="56"/>
        <v/>
      </c>
      <c r="C262" s="73"/>
      <c r="D262" s="112"/>
      <c r="E262" s="112"/>
      <c r="F262" s="112"/>
      <c r="G262" s="112"/>
      <c r="H262" s="112"/>
      <c r="I262" s="112"/>
      <c r="J262" s="131"/>
      <c r="K262" s="132"/>
      <c r="L262" s="207" t="str">
        <f t="shared" si="57"/>
        <v/>
      </c>
      <c r="M262" s="112"/>
      <c r="N262" s="112"/>
      <c r="O262" s="112"/>
      <c r="P262" s="112"/>
      <c r="Q262" s="112"/>
      <c r="R262" s="112"/>
      <c r="S262" s="112"/>
      <c r="T262" s="112"/>
      <c r="U262" s="112"/>
      <c r="V262" s="207" t="str">
        <f t="shared" si="58"/>
        <v/>
      </c>
      <c r="W262" s="112"/>
      <c r="X262" s="207" t="str">
        <f t="shared" si="59"/>
        <v/>
      </c>
      <c r="Y262" s="133"/>
      <c r="Z262" s="112"/>
      <c r="AA262" s="112"/>
      <c r="AB262" s="207" t="str">
        <f t="shared" si="60"/>
        <v/>
      </c>
      <c r="AC262" s="112"/>
      <c r="AD262" s="207" t="str">
        <f t="shared" si="61"/>
        <v/>
      </c>
      <c r="AE262" s="124"/>
      <c r="AF262" s="207" t="str">
        <f t="shared" si="62"/>
        <v/>
      </c>
      <c r="AG262" s="112"/>
      <c r="AH262" s="207" t="str">
        <f t="shared" si="63"/>
        <v/>
      </c>
      <c r="AI262" s="112"/>
      <c r="AJ262" s="207" t="str">
        <f t="shared" si="64"/>
        <v/>
      </c>
      <c r="AK262" s="112"/>
      <c r="AL262" s="207" t="str">
        <f t="shared" si="65"/>
        <v/>
      </c>
      <c r="AM262" s="112"/>
      <c r="AN262" s="207" t="str">
        <f t="shared" si="66"/>
        <v/>
      </c>
      <c r="AO262" s="134"/>
      <c r="AP262" s="127"/>
      <c r="AQ262" s="207" t="str">
        <f t="shared" si="67"/>
        <v/>
      </c>
      <c r="AR262" s="127"/>
      <c r="AS262" s="112"/>
      <c r="AT262" s="112"/>
      <c r="AU262" s="112"/>
      <c r="AV262" s="112"/>
      <c r="AW262" s="112"/>
      <c r="AX262" s="112"/>
      <c r="AY262" s="112"/>
      <c r="AZ262" s="112"/>
      <c r="BA262" s="112"/>
      <c r="BB262" s="124"/>
      <c r="BC262" s="124"/>
      <c r="BD262" s="207" t="str">
        <f t="shared" si="68"/>
        <v/>
      </c>
      <c r="BE262" s="112" t="str">
        <f t="shared" si="69"/>
        <v/>
      </c>
      <c r="BF262" s="112"/>
      <c r="BG262" s="112"/>
      <c r="BH262" s="112"/>
      <c r="BI262" s="112"/>
      <c r="BJ262" s="112"/>
      <c r="BL262" s="112"/>
      <c r="BM262" s="112"/>
      <c r="BN262" s="112"/>
      <c r="BO262" s="112"/>
      <c r="BP262" s="112"/>
      <c r="BQ262" s="112"/>
    </row>
    <row r="263" spans="1:69" s="119" customFormat="1" x14ac:dyDescent="0.2">
      <c r="A263" s="124"/>
      <c r="B263" s="207" t="str">
        <f t="shared" ref="B263:B326" si="70">IF(C263="","",(VLOOKUP(C263,Generic_Road_Names_Table_Array,2,FALSE)))</f>
        <v/>
      </c>
      <c r="C263" s="73"/>
      <c r="D263" s="112"/>
      <c r="E263" s="112"/>
      <c r="F263" s="112"/>
      <c r="G263" s="112"/>
      <c r="H263" s="112"/>
      <c r="I263" s="112"/>
      <c r="J263" s="131"/>
      <c r="K263" s="132"/>
      <c r="L263" s="207" t="str">
        <f t="shared" ref="L263:L326" si="71">IF(K263="","",(VLOOKUP(K263,Generic_Length_Adjustment_Reason_Table_Array,2,FALSE)))</f>
        <v/>
      </c>
      <c r="M263" s="112"/>
      <c r="N263" s="112"/>
      <c r="O263" s="112"/>
      <c r="P263" s="112"/>
      <c r="Q263" s="112"/>
      <c r="R263" s="112"/>
      <c r="S263" s="112"/>
      <c r="T263" s="112"/>
      <c r="U263" s="112"/>
      <c r="V263" s="207" t="str">
        <f t="shared" ref="V263:V326" si="72">IF(U263="","",(VLOOKUP(U263,Generic_Side_Table_Array,2,FALSE)))</f>
        <v/>
      </c>
      <c r="W263" s="112"/>
      <c r="X263" s="207" t="str">
        <f t="shared" ref="X263:X326" si="73">IF(W263="","",VLOOKUP(W263,Railings_Rail_Type_Table_Array,2,FALSE))</f>
        <v/>
      </c>
      <c r="Y263" s="133"/>
      <c r="Z263" s="112"/>
      <c r="AA263" s="112"/>
      <c r="AB263" s="207" t="str">
        <f t="shared" ref="AB263:AB326" si="74">IF(AA263="","",VLOOKUP(AA263,Railings_Rail_Make_Table_Array,2,FALSE))</f>
        <v/>
      </c>
      <c r="AC263" s="112"/>
      <c r="AD263" s="207" t="str">
        <f t="shared" ref="AD263:AD326" si="75">IF(AC263="","",VLOOKUP(AC263,Railings_Rail_Shape_Table_Array,2,FALSE))</f>
        <v/>
      </c>
      <c r="AE263" s="124"/>
      <c r="AF263" s="207" t="str">
        <f t="shared" ref="AF263:AF326" si="76">IF(AE263="","",VLOOKUP(AE263,Railings_Rail_Colour_Table_Array,2,FALSE))</f>
        <v/>
      </c>
      <c r="AG263" s="112"/>
      <c r="AH263" s="207" t="str">
        <f t="shared" ref="AH263:AH326" si="77">IF(AG263="","",VLOOKUP(AG263,Railings_Rail_Material_Table_Array,2,FALSE))</f>
        <v/>
      </c>
      <c r="AI263" s="112"/>
      <c r="AJ263" s="207" t="str">
        <f t="shared" ref="AJ263:AJ326" si="78">IF(AI263="","",(VLOOKUP(AI263,Railings_Rail_Attach_Table_Array,2,FALSE)))</f>
        <v/>
      </c>
      <c r="AK263" s="112"/>
      <c r="AL263" s="207" t="str">
        <f t="shared" ref="AL263:AL326" si="79">IF(AK263="","",(VLOOKUP(AK263,Railings_Rail_End_Table_Array,2,FALSE)))</f>
        <v/>
      </c>
      <c r="AM263" s="112"/>
      <c r="AN263" s="207" t="str">
        <f t="shared" ref="AN263:AN326" si="80">IF(AM263="","",(VLOOKUP(AM263,Railings_Rail_End_Table_Array,2,FALSE)))</f>
        <v/>
      </c>
      <c r="AO263" s="134"/>
      <c r="AP263" s="127"/>
      <c r="AQ263" s="207" t="str">
        <f t="shared" ref="AQ263:AQ326" si="81">IF(AP263="","",(VLOOKUP(AP263,Railings_Railing_Ground_Fix_Table_Array,2,FALSE)))</f>
        <v/>
      </c>
      <c r="AR263" s="127"/>
      <c r="AS263" s="112"/>
      <c r="AT263" s="112"/>
      <c r="AU263" s="112"/>
      <c r="AV263" s="112"/>
      <c r="AW263" s="112"/>
      <c r="AX263" s="112"/>
      <c r="AY263" s="112"/>
      <c r="AZ263" s="112"/>
      <c r="BA263" s="112"/>
      <c r="BB263" s="124"/>
      <c r="BC263" s="124"/>
      <c r="BD263" s="207" t="str">
        <f t="shared" ref="BD263:BD326" si="82">IF(BC263="","",VLOOKUP(BC263,Railings_Rail_Material_Table_Array,2,FALSE))</f>
        <v/>
      </c>
      <c r="BE263" s="112" t="str">
        <f t="shared" ref="BE263:BE326" si="83">IF(C263&gt;0,"U","")</f>
        <v/>
      </c>
      <c r="BF263" s="112"/>
      <c r="BG263" s="112"/>
      <c r="BH263" s="112"/>
      <c r="BI263" s="112"/>
      <c r="BJ263" s="112"/>
      <c r="BL263" s="112"/>
      <c r="BM263" s="112"/>
      <c r="BN263" s="112"/>
      <c r="BO263" s="112"/>
      <c r="BP263" s="112"/>
      <c r="BQ263" s="112"/>
    </row>
    <row r="264" spans="1:69" s="119" customFormat="1" x14ac:dyDescent="0.2">
      <c r="A264" s="124"/>
      <c r="B264" s="207" t="str">
        <f t="shared" si="70"/>
        <v/>
      </c>
      <c r="C264" s="73"/>
      <c r="D264" s="112"/>
      <c r="E264" s="112"/>
      <c r="F264" s="112"/>
      <c r="G264" s="112"/>
      <c r="H264" s="112"/>
      <c r="I264" s="112"/>
      <c r="J264" s="131"/>
      <c r="K264" s="132"/>
      <c r="L264" s="207" t="str">
        <f t="shared" si="71"/>
        <v/>
      </c>
      <c r="M264" s="112"/>
      <c r="N264" s="112"/>
      <c r="O264" s="112"/>
      <c r="P264" s="112"/>
      <c r="Q264" s="112"/>
      <c r="R264" s="112"/>
      <c r="S264" s="112"/>
      <c r="T264" s="112"/>
      <c r="U264" s="112"/>
      <c r="V264" s="207" t="str">
        <f t="shared" si="72"/>
        <v/>
      </c>
      <c r="W264" s="112"/>
      <c r="X264" s="207" t="str">
        <f t="shared" si="73"/>
        <v/>
      </c>
      <c r="Y264" s="133"/>
      <c r="Z264" s="112"/>
      <c r="AA264" s="112"/>
      <c r="AB264" s="207" t="str">
        <f t="shared" si="74"/>
        <v/>
      </c>
      <c r="AC264" s="112"/>
      <c r="AD264" s="207" t="str">
        <f t="shared" si="75"/>
        <v/>
      </c>
      <c r="AE264" s="124"/>
      <c r="AF264" s="207" t="str">
        <f t="shared" si="76"/>
        <v/>
      </c>
      <c r="AG264" s="112"/>
      <c r="AH264" s="207" t="str">
        <f t="shared" si="77"/>
        <v/>
      </c>
      <c r="AI264" s="112"/>
      <c r="AJ264" s="207" t="str">
        <f t="shared" si="78"/>
        <v/>
      </c>
      <c r="AK264" s="112"/>
      <c r="AL264" s="207" t="str">
        <f t="shared" si="79"/>
        <v/>
      </c>
      <c r="AM264" s="112"/>
      <c r="AN264" s="207" t="str">
        <f t="shared" si="80"/>
        <v/>
      </c>
      <c r="AO264" s="134"/>
      <c r="AP264" s="127"/>
      <c r="AQ264" s="207" t="str">
        <f t="shared" si="81"/>
        <v/>
      </c>
      <c r="AR264" s="127"/>
      <c r="AS264" s="112"/>
      <c r="AT264" s="112"/>
      <c r="AU264" s="112"/>
      <c r="AV264" s="112"/>
      <c r="AW264" s="112"/>
      <c r="AX264" s="112"/>
      <c r="AY264" s="112"/>
      <c r="AZ264" s="112"/>
      <c r="BA264" s="112"/>
      <c r="BB264" s="124"/>
      <c r="BC264" s="124"/>
      <c r="BD264" s="207" t="str">
        <f t="shared" si="82"/>
        <v/>
      </c>
      <c r="BE264" s="112" t="str">
        <f t="shared" si="83"/>
        <v/>
      </c>
      <c r="BF264" s="112"/>
      <c r="BG264" s="112"/>
      <c r="BH264" s="112"/>
      <c r="BI264" s="112"/>
      <c r="BJ264" s="112"/>
      <c r="BL264" s="112"/>
      <c r="BM264" s="112"/>
      <c r="BN264" s="112"/>
      <c r="BO264" s="112"/>
      <c r="BP264" s="112"/>
      <c r="BQ264" s="112"/>
    </row>
    <row r="265" spans="1:69" s="119" customFormat="1" x14ac:dyDescent="0.2">
      <c r="A265" s="124"/>
      <c r="B265" s="207" t="str">
        <f t="shared" si="70"/>
        <v/>
      </c>
      <c r="C265" s="73"/>
      <c r="D265" s="112"/>
      <c r="E265" s="112"/>
      <c r="F265" s="112"/>
      <c r="G265" s="112"/>
      <c r="H265" s="112"/>
      <c r="I265" s="112"/>
      <c r="J265" s="131"/>
      <c r="K265" s="132"/>
      <c r="L265" s="207" t="str">
        <f t="shared" si="71"/>
        <v/>
      </c>
      <c r="M265" s="112"/>
      <c r="N265" s="112"/>
      <c r="O265" s="112"/>
      <c r="P265" s="112"/>
      <c r="Q265" s="112"/>
      <c r="R265" s="112"/>
      <c r="S265" s="112"/>
      <c r="T265" s="112"/>
      <c r="U265" s="112"/>
      <c r="V265" s="207" t="str">
        <f t="shared" si="72"/>
        <v/>
      </c>
      <c r="W265" s="112"/>
      <c r="X265" s="207" t="str">
        <f t="shared" si="73"/>
        <v/>
      </c>
      <c r="Y265" s="133"/>
      <c r="Z265" s="112"/>
      <c r="AA265" s="112"/>
      <c r="AB265" s="207" t="str">
        <f t="shared" si="74"/>
        <v/>
      </c>
      <c r="AC265" s="112"/>
      <c r="AD265" s="207" t="str">
        <f t="shared" si="75"/>
        <v/>
      </c>
      <c r="AE265" s="124"/>
      <c r="AF265" s="207" t="str">
        <f t="shared" si="76"/>
        <v/>
      </c>
      <c r="AG265" s="112"/>
      <c r="AH265" s="207" t="str">
        <f t="shared" si="77"/>
        <v/>
      </c>
      <c r="AI265" s="112"/>
      <c r="AJ265" s="207" t="str">
        <f t="shared" si="78"/>
        <v/>
      </c>
      <c r="AK265" s="112"/>
      <c r="AL265" s="207" t="str">
        <f t="shared" si="79"/>
        <v/>
      </c>
      <c r="AM265" s="112"/>
      <c r="AN265" s="207" t="str">
        <f t="shared" si="80"/>
        <v/>
      </c>
      <c r="AO265" s="134"/>
      <c r="AP265" s="127"/>
      <c r="AQ265" s="207" t="str">
        <f t="shared" si="81"/>
        <v/>
      </c>
      <c r="AR265" s="127"/>
      <c r="AS265" s="112"/>
      <c r="AT265" s="112"/>
      <c r="AU265" s="112"/>
      <c r="AV265" s="112"/>
      <c r="AW265" s="112"/>
      <c r="AX265" s="112"/>
      <c r="AY265" s="112"/>
      <c r="AZ265" s="112"/>
      <c r="BA265" s="112"/>
      <c r="BB265" s="124"/>
      <c r="BC265" s="124"/>
      <c r="BD265" s="207" t="str">
        <f t="shared" si="82"/>
        <v/>
      </c>
      <c r="BE265" s="112" t="str">
        <f t="shared" si="83"/>
        <v/>
      </c>
      <c r="BF265" s="112"/>
      <c r="BG265" s="112"/>
      <c r="BH265" s="112"/>
      <c r="BI265" s="112"/>
      <c r="BJ265" s="112"/>
      <c r="BL265" s="112"/>
      <c r="BM265" s="112"/>
      <c r="BN265" s="112"/>
      <c r="BO265" s="112"/>
      <c r="BP265" s="112"/>
      <c r="BQ265" s="112"/>
    </row>
    <row r="266" spans="1:69" s="119" customFormat="1" x14ac:dyDescent="0.2">
      <c r="A266" s="124"/>
      <c r="B266" s="207" t="str">
        <f t="shared" si="70"/>
        <v/>
      </c>
      <c r="C266" s="73"/>
      <c r="D266" s="112"/>
      <c r="E266" s="112"/>
      <c r="F266" s="112"/>
      <c r="G266" s="112"/>
      <c r="H266" s="112"/>
      <c r="I266" s="112"/>
      <c r="J266" s="131"/>
      <c r="K266" s="132"/>
      <c r="L266" s="207" t="str">
        <f t="shared" si="71"/>
        <v/>
      </c>
      <c r="M266" s="112"/>
      <c r="N266" s="112"/>
      <c r="O266" s="112"/>
      <c r="P266" s="112"/>
      <c r="Q266" s="112"/>
      <c r="R266" s="112"/>
      <c r="S266" s="112"/>
      <c r="T266" s="112"/>
      <c r="U266" s="112"/>
      <c r="V266" s="207" t="str">
        <f t="shared" si="72"/>
        <v/>
      </c>
      <c r="W266" s="112"/>
      <c r="X266" s="207" t="str">
        <f t="shared" si="73"/>
        <v/>
      </c>
      <c r="Y266" s="133"/>
      <c r="Z266" s="112"/>
      <c r="AA266" s="112"/>
      <c r="AB266" s="207" t="str">
        <f t="shared" si="74"/>
        <v/>
      </c>
      <c r="AC266" s="112"/>
      <c r="AD266" s="207" t="str">
        <f t="shared" si="75"/>
        <v/>
      </c>
      <c r="AE266" s="124"/>
      <c r="AF266" s="207" t="str">
        <f t="shared" si="76"/>
        <v/>
      </c>
      <c r="AG266" s="112"/>
      <c r="AH266" s="207" t="str">
        <f t="shared" si="77"/>
        <v/>
      </c>
      <c r="AI266" s="112"/>
      <c r="AJ266" s="207" t="str">
        <f t="shared" si="78"/>
        <v/>
      </c>
      <c r="AK266" s="112"/>
      <c r="AL266" s="207" t="str">
        <f t="shared" si="79"/>
        <v/>
      </c>
      <c r="AM266" s="112"/>
      <c r="AN266" s="207" t="str">
        <f t="shared" si="80"/>
        <v/>
      </c>
      <c r="AO266" s="134"/>
      <c r="AP266" s="127"/>
      <c r="AQ266" s="207" t="str">
        <f t="shared" si="81"/>
        <v/>
      </c>
      <c r="AR266" s="127"/>
      <c r="AS266" s="112"/>
      <c r="AT266" s="112"/>
      <c r="AU266" s="112"/>
      <c r="AV266" s="112"/>
      <c r="AW266" s="112"/>
      <c r="AX266" s="112"/>
      <c r="AY266" s="112"/>
      <c r="AZ266" s="112"/>
      <c r="BA266" s="112"/>
      <c r="BB266" s="124"/>
      <c r="BC266" s="124"/>
      <c r="BD266" s="207" t="str">
        <f t="shared" si="82"/>
        <v/>
      </c>
      <c r="BE266" s="112" t="str">
        <f t="shared" si="83"/>
        <v/>
      </c>
      <c r="BF266" s="112"/>
      <c r="BG266" s="112"/>
      <c r="BH266" s="112"/>
      <c r="BI266" s="112"/>
      <c r="BJ266" s="112"/>
      <c r="BL266" s="112"/>
      <c r="BM266" s="112"/>
      <c r="BN266" s="112"/>
      <c r="BO266" s="112"/>
      <c r="BP266" s="112"/>
      <c r="BQ266" s="112"/>
    </row>
    <row r="267" spans="1:69" s="119" customFormat="1" x14ac:dyDescent="0.2">
      <c r="A267" s="124"/>
      <c r="B267" s="207" t="str">
        <f t="shared" si="70"/>
        <v/>
      </c>
      <c r="C267" s="73"/>
      <c r="D267" s="112"/>
      <c r="E267" s="112"/>
      <c r="F267" s="112"/>
      <c r="G267" s="112"/>
      <c r="H267" s="112"/>
      <c r="I267" s="112"/>
      <c r="J267" s="131"/>
      <c r="K267" s="132"/>
      <c r="L267" s="207" t="str">
        <f t="shared" si="71"/>
        <v/>
      </c>
      <c r="M267" s="112"/>
      <c r="N267" s="112"/>
      <c r="O267" s="112"/>
      <c r="P267" s="112"/>
      <c r="Q267" s="112"/>
      <c r="R267" s="112"/>
      <c r="S267" s="112"/>
      <c r="T267" s="112"/>
      <c r="U267" s="112"/>
      <c r="V267" s="207" t="str">
        <f t="shared" si="72"/>
        <v/>
      </c>
      <c r="W267" s="112"/>
      <c r="X267" s="207" t="str">
        <f t="shared" si="73"/>
        <v/>
      </c>
      <c r="Y267" s="133"/>
      <c r="Z267" s="112"/>
      <c r="AA267" s="112"/>
      <c r="AB267" s="207" t="str">
        <f t="shared" si="74"/>
        <v/>
      </c>
      <c r="AC267" s="112"/>
      <c r="AD267" s="207" t="str">
        <f t="shared" si="75"/>
        <v/>
      </c>
      <c r="AE267" s="124"/>
      <c r="AF267" s="207" t="str">
        <f t="shared" si="76"/>
        <v/>
      </c>
      <c r="AG267" s="112"/>
      <c r="AH267" s="207" t="str">
        <f t="shared" si="77"/>
        <v/>
      </c>
      <c r="AI267" s="112"/>
      <c r="AJ267" s="207" t="str">
        <f t="shared" si="78"/>
        <v/>
      </c>
      <c r="AK267" s="112"/>
      <c r="AL267" s="207" t="str">
        <f t="shared" si="79"/>
        <v/>
      </c>
      <c r="AM267" s="112"/>
      <c r="AN267" s="207" t="str">
        <f t="shared" si="80"/>
        <v/>
      </c>
      <c r="AO267" s="134"/>
      <c r="AP267" s="127"/>
      <c r="AQ267" s="207" t="str">
        <f t="shared" si="81"/>
        <v/>
      </c>
      <c r="AR267" s="127"/>
      <c r="AS267" s="112"/>
      <c r="AT267" s="112"/>
      <c r="AU267" s="112"/>
      <c r="AV267" s="112"/>
      <c r="AW267" s="112"/>
      <c r="AX267" s="112"/>
      <c r="AY267" s="112"/>
      <c r="AZ267" s="112"/>
      <c r="BA267" s="112"/>
      <c r="BB267" s="124"/>
      <c r="BC267" s="124"/>
      <c r="BD267" s="207" t="str">
        <f t="shared" si="82"/>
        <v/>
      </c>
      <c r="BE267" s="112" t="str">
        <f t="shared" si="83"/>
        <v/>
      </c>
      <c r="BF267" s="112"/>
      <c r="BG267" s="112"/>
      <c r="BH267" s="112"/>
      <c r="BI267" s="112"/>
      <c r="BJ267" s="112"/>
      <c r="BL267" s="112"/>
      <c r="BM267" s="112"/>
      <c r="BN267" s="112"/>
      <c r="BO267" s="112"/>
      <c r="BP267" s="112"/>
      <c r="BQ267" s="112"/>
    </row>
    <row r="268" spans="1:69" s="119" customFormat="1" x14ac:dyDescent="0.2">
      <c r="A268" s="124"/>
      <c r="B268" s="207" t="str">
        <f t="shared" si="70"/>
        <v/>
      </c>
      <c r="C268" s="73"/>
      <c r="D268" s="112"/>
      <c r="E268" s="112"/>
      <c r="F268" s="112"/>
      <c r="G268" s="112"/>
      <c r="H268" s="112"/>
      <c r="I268" s="112"/>
      <c r="J268" s="131"/>
      <c r="K268" s="132"/>
      <c r="L268" s="207" t="str">
        <f t="shared" si="71"/>
        <v/>
      </c>
      <c r="M268" s="112"/>
      <c r="N268" s="112"/>
      <c r="O268" s="112"/>
      <c r="P268" s="112"/>
      <c r="Q268" s="112"/>
      <c r="R268" s="112"/>
      <c r="S268" s="112"/>
      <c r="T268" s="112"/>
      <c r="U268" s="112"/>
      <c r="V268" s="207" t="str">
        <f t="shared" si="72"/>
        <v/>
      </c>
      <c r="W268" s="112"/>
      <c r="X268" s="207" t="str">
        <f t="shared" si="73"/>
        <v/>
      </c>
      <c r="Y268" s="133"/>
      <c r="Z268" s="112"/>
      <c r="AA268" s="112"/>
      <c r="AB268" s="207" t="str">
        <f t="shared" si="74"/>
        <v/>
      </c>
      <c r="AC268" s="112"/>
      <c r="AD268" s="207" t="str">
        <f t="shared" si="75"/>
        <v/>
      </c>
      <c r="AE268" s="124"/>
      <c r="AF268" s="207" t="str">
        <f t="shared" si="76"/>
        <v/>
      </c>
      <c r="AG268" s="112"/>
      <c r="AH268" s="207" t="str">
        <f t="shared" si="77"/>
        <v/>
      </c>
      <c r="AI268" s="112"/>
      <c r="AJ268" s="207" t="str">
        <f t="shared" si="78"/>
        <v/>
      </c>
      <c r="AK268" s="112"/>
      <c r="AL268" s="207" t="str">
        <f t="shared" si="79"/>
        <v/>
      </c>
      <c r="AM268" s="112"/>
      <c r="AN268" s="207" t="str">
        <f t="shared" si="80"/>
        <v/>
      </c>
      <c r="AO268" s="134"/>
      <c r="AP268" s="127"/>
      <c r="AQ268" s="207" t="str">
        <f t="shared" si="81"/>
        <v/>
      </c>
      <c r="AR268" s="127"/>
      <c r="AS268" s="112"/>
      <c r="AT268" s="112"/>
      <c r="AU268" s="112"/>
      <c r="AV268" s="112"/>
      <c r="AW268" s="112"/>
      <c r="AX268" s="112"/>
      <c r="AY268" s="112"/>
      <c r="AZ268" s="112"/>
      <c r="BA268" s="112"/>
      <c r="BB268" s="124"/>
      <c r="BC268" s="124"/>
      <c r="BD268" s="207" t="str">
        <f t="shared" si="82"/>
        <v/>
      </c>
      <c r="BE268" s="112" t="str">
        <f t="shared" si="83"/>
        <v/>
      </c>
      <c r="BF268" s="112"/>
      <c r="BG268" s="112"/>
      <c r="BH268" s="112"/>
      <c r="BI268" s="112"/>
      <c r="BJ268" s="112"/>
      <c r="BL268" s="112"/>
      <c r="BM268" s="112"/>
      <c r="BN268" s="112"/>
      <c r="BO268" s="112"/>
      <c r="BP268" s="112"/>
      <c r="BQ268" s="112"/>
    </row>
    <row r="269" spans="1:69" s="119" customFormat="1" x14ac:dyDescent="0.2">
      <c r="A269" s="124"/>
      <c r="B269" s="207" t="str">
        <f t="shared" si="70"/>
        <v/>
      </c>
      <c r="C269" s="73"/>
      <c r="D269" s="112"/>
      <c r="E269" s="112"/>
      <c r="F269" s="112"/>
      <c r="G269" s="112"/>
      <c r="H269" s="112"/>
      <c r="I269" s="112"/>
      <c r="J269" s="131"/>
      <c r="K269" s="132"/>
      <c r="L269" s="207" t="str">
        <f t="shared" si="71"/>
        <v/>
      </c>
      <c r="M269" s="112"/>
      <c r="N269" s="112"/>
      <c r="O269" s="112"/>
      <c r="P269" s="112"/>
      <c r="Q269" s="112"/>
      <c r="R269" s="112"/>
      <c r="S269" s="112"/>
      <c r="T269" s="112"/>
      <c r="U269" s="112"/>
      <c r="V269" s="207" t="str">
        <f t="shared" si="72"/>
        <v/>
      </c>
      <c r="W269" s="112"/>
      <c r="X269" s="207" t="str">
        <f t="shared" si="73"/>
        <v/>
      </c>
      <c r="Y269" s="133"/>
      <c r="Z269" s="112"/>
      <c r="AA269" s="112"/>
      <c r="AB269" s="207" t="str">
        <f t="shared" si="74"/>
        <v/>
      </c>
      <c r="AC269" s="112"/>
      <c r="AD269" s="207" t="str">
        <f t="shared" si="75"/>
        <v/>
      </c>
      <c r="AE269" s="124"/>
      <c r="AF269" s="207" t="str">
        <f t="shared" si="76"/>
        <v/>
      </c>
      <c r="AG269" s="112"/>
      <c r="AH269" s="207" t="str">
        <f t="shared" si="77"/>
        <v/>
      </c>
      <c r="AI269" s="112"/>
      <c r="AJ269" s="207" t="str">
        <f t="shared" si="78"/>
        <v/>
      </c>
      <c r="AK269" s="112"/>
      <c r="AL269" s="207" t="str">
        <f t="shared" si="79"/>
        <v/>
      </c>
      <c r="AM269" s="112"/>
      <c r="AN269" s="207" t="str">
        <f t="shared" si="80"/>
        <v/>
      </c>
      <c r="AO269" s="134"/>
      <c r="AP269" s="127"/>
      <c r="AQ269" s="207" t="str">
        <f t="shared" si="81"/>
        <v/>
      </c>
      <c r="AR269" s="127"/>
      <c r="AS269" s="112"/>
      <c r="AT269" s="112"/>
      <c r="AU269" s="112"/>
      <c r="AV269" s="112"/>
      <c r="AW269" s="112"/>
      <c r="AX269" s="112"/>
      <c r="AY269" s="112"/>
      <c r="AZ269" s="112"/>
      <c r="BA269" s="112"/>
      <c r="BB269" s="124"/>
      <c r="BC269" s="124"/>
      <c r="BD269" s="207" t="str">
        <f t="shared" si="82"/>
        <v/>
      </c>
      <c r="BE269" s="112" t="str">
        <f t="shared" si="83"/>
        <v/>
      </c>
      <c r="BF269" s="112"/>
      <c r="BG269" s="112"/>
      <c r="BH269" s="112"/>
      <c r="BI269" s="112"/>
      <c r="BJ269" s="112"/>
      <c r="BL269" s="112"/>
      <c r="BM269" s="112"/>
      <c r="BN269" s="112"/>
      <c r="BO269" s="112"/>
      <c r="BP269" s="112"/>
      <c r="BQ269" s="112"/>
    </row>
    <row r="270" spans="1:69" s="119" customFormat="1" x14ac:dyDescent="0.2">
      <c r="A270" s="124"/>
      <c r="B270" s="207" t="str">
        <f t="shared" si="70"/>
        <v/>
      </c>
      <c r="C270" s="73"/>
      <c r="D270" s="112"/>
      <c r="E270" s="112"/>
      <c r="F270" s="112"/>
      <c r="G270" s="112"/>
      <c r="H270" s="112"/>
      <c r="I270" s="112"/>
      <c r="J270" s="131"/>
      <c r="K270" s="132"/>
      <c r="L270" s="207" t="str">
        <f t="shared" si="71"/>
        <v/>
      </c>
      <c r="M270" s="112"/>
      <c r="N270" s="112"/>
      <c r="O270" s="112"/>
      <c r="P270" s="112"/>
      <c r="Q270" s="112"/>
      <c r="R270" s="112"/>
      <c r="S270" s="112"/>
      <c r="T270" s="112"/>
      <c r="U270" s="112"/>
      <c r="V270" s="207" t="str">
        <f t="shared" si="72"/>
        <v/>
      </c>
      <c r="W270" s="112"/>
      <c r="X270" s="207" t="str">
        <f t="shared" si="73"/>
        <v/>
      </c>
      <c r="Y270" s="133"/>
      <c r="Z270" s="112"/>
      <c r="AA270" s="112"/>
      <c r="AB270" s="207" t="str">
        <f t="shared" si="74"/>
        <v/>
      </c>
      <c r="AC270" s="112"/>
      <c r="AD270" s="207" t="str">
        <f t="shared" si="75"/>
        <v/>
      </c>
      <c r="AE270" s="124"/>
      <c r="AF270" s="207" t="str">
        <f t="shared" si="76"/>
        <v/>
      </c>
      <c r="AG270" s="112"/>
      <c r="AH270" s="207" t="str">
        <f t="shared" si="77"/>
        <v/>
      </c>
      <c r="AI270" s="112"/>
      <c r="AJ270" s="207" t="str">
        <f t="shared" si="78"/>
        <v/>
      </c>
      <c r="AK270" s="112"/>
      <c r="AL270" s="207" t="str">
        <f t="shared" si="79"/>
        <v/>
      </c>
      <c r="AM270" s="112"/>
      <c r="AN270" s="207" t="str">
        <f t="shared" si="80"/>
        <v/>
      </c>
      <c r="AO270" s="134"/>
      <c r="AP270" s="127"/>
      <c r="AQ270" s="207" t="str">
        <f t="shared" si="81"/>
        <v/>
      </c>
      <c r="AR270" s="127"/>
      <c r="AS270" s="112"/>
      <c r="AT270" s="112"/>
      <c r="AU270" s="112"/>
      <c r="AV270" s="112"/>
      <c r="AW270" s="112"/>
      <c r="AX270" s="112"/>
      <c r="AY270" s="112"/>
      <c r="AZ270" s="112"/>
      <c r="BA270" s="112"/>
      <c r="BB270" s="124"/>
      <c r="BC270" s="124"/>
      <c r="BD270" s="207" t="str">
        <f t="shared" si="82"/>
        <v/>
      </c>
      <c r="BE270" s="112" t="str">
        <f t="shared" si="83"/>
        <v/>
      </c>
      <c r="BF270" s="112"/>
      <c r="BG270" s="112"/>
      <c r="BH270" s="112"/>
      <c r="BI270" s="112"/>
      <c r="BJ270" s="112"/>
      <c r="BL270" s="112"/>
      <c r="BM270" s="112"/>
      <c r="BN270" s="112"/>
      <c r="BO270" s="112"/>
      <c r="BP270" s="112"/>
      <c r="BQ270" s="112"/>
    </row>
    <row r="271" spans="1:69" s="119" customFormat="1" x14ac:dyDescent="0.2">
      <c r="A271" s="124"/>
      <c r="B271" s="207" t="str">
        <f t="shared" si="70"/>
        <v/>
      </c>
      <c r="C271" s="73"/>
      <c r="D271" s="112"/>
      <c r="E271" s="112"/>
      <c r="F271" s="112"/>
      <c r="G271" s="112"/>
      <c r="H271" s="112"/>
      <c r="I271" s="112"/>
      <c r="J271" s="131"/>
      <c r="K271" s="132"/>
      <c r="L271" s="207" t="str">
        <f t="shared" si="71"/>
        <v/>
      </c>
      <c r="M271" s="112"/>
      <c r="N271" s="112"/>
      <c r="O271" s="112"/>
      <c r="P271" s="112"/>
      <c r="Q271" s="112"/>
      <c r="R271" s="112"/>
      <c r="S271" s="112"/>
      <c r="T271" s="112"/>
      <c r="U271" s="112"/>
      <c r="V271" s="207" t="str">
        <f t="shared" si="72"/>
        <v/>
      </c>
      <c r="W271" s="112"/>
      <c r="X271" s="207" t="str">
        <f t="shared" si="73"/>
        <v/>
      </c>
      <c r="Y271" s="133"/>
      <c r="Z271" s="112"/>
      <c r="AA271" s="112"/>
      <c r="AB271" s="207" t="str">
        <f t="shared" si="74"/>
        <v/>
      </c>
      <c r="AC271" s="112"/>
      <c r="AD271" s="207" t="str">
        <f t="shared" si="75"/>
        <v/>
      </c>
      <c r="AE271" s="124"/>
      <c r="AF271" s="207" t="str">
        <f t="shared" si="76"/>
        <v/>
      </c>
      <c r="AG271" s="112"/>
      <c r="AH271" s="207" t="str">
        <f t="shared" si="77"/>
        <v/>
      </c>
      <c r="AI271" s="112"/>
      <c r="AJ271" s="207" t="str">
        <f t="shared" si="78"/>
        <v/>
      </c>
      <c r="AK271" s="112"/>
      <c r="AL271" s="207" t="str">
        <f t="shared" si="79"/>
        <v/>
      </c>
      <c r="AM271" s="112"/>
      <c r="AN271" s="207" t="str">
        <f t="shared" si="80"/>
        <v/>
      </c>
      <c r="AO271" s="134"/>
      <c r="AP271" s="127"/>
      <c r="AQ271" s="207" t="str">
        <f t="shared" si="81"/>
        <v/>
      </c>
      <c r="AR271" s="127"/>
      <c r="AS271" s="112"/>
      <c r="AT271" s="112"/>
      <c r="AU271" s="112"/>
      <c r="AV271" s="112"/>
      <c r="AW271" s="112"/>
      <c r="AX271" s="112"/>
      <c r="AY271" s="112"/>
      <c r="AZ271" s="112"/>
      <c r="BA271" s="112"/>
      <c r="BB271" s="124"/>
      <c r="BC271" s="124"/>
      <c r="BD271" s="207" t="str">
        <f t="shared" si="82"/>
        <v/>
      </c>
      <c r="BE271" s="112" t="str">
        <f t="shared" si="83"/>
        <v/>
      </c>
      <c r="BF271" s="112"/>
      <c r="BG271" s="112"/>
      <c r="BH271" s="112"/>
      <c r="BI271" s="112"/>
      <c r="BJ271" s="112"/>
      <c r="BL271" s="112"/>
      <c r="BM271" s="112"/>
      <c r="BN271" s="112"/>
      <c r="BO271" s="112"/>
      <c r="BP271" s="112"/>
      <c r="BQ271" s="112"/>
    </row>
    <row r="272" spans="1:69" s="119" customFormat="1" x14ac:dyDescent="0.2">
      <c r="A272" s="124"/>
      <c r="B272" s="207" t="str">
        <f t="shared" si="70"/>
        <v/>
      </c>
      <c r="C272" s="73"/>
      <c r="D272" s="112"/>
      <c r="E272" s="112"/>
      <c r="F272" s="112"/>
      <c r="G272" s="112"/>
      <c r="H272" s="112"/>
      <c r="I272" s="112"/>
      <c r="J272" s="131"/>
      <c r="K272" s="132"/>
      <c r="L272" s="207" t="str">
        <f t="shared" si="71"/>
        <v/>
      </c>
      <c r="M272" s="112"/>
      <c r="N272" s="112"/>
      <c r="O272" s="112"/>
      <c r="P272" s="112"/>
      <c r="Q272" s="112"/>
      <c r="R272" s="112"/>
      <c r="S272" s="112"/>
      <c r="T272" s="112"/>
      <c r="U272" s="112"/>
      <c r="V272" s="207" t="str">
        <f t="shared" si="72"/>
        <v/>
      </c>
      <c r="W272" s="112"/>
      <c r="X272" s="207" t="str">
        <f t="shared" si="73"/>
        <v/>
      </c>
      <c r="Y272" s="133"/>
      <c r="Z272" s="112"/>
      <c r="AA272" s="112"/>
      <c r="AB272" s="207" t="str">
        <f t="shared" si="74"/>
        <v/>
      </c>
      <c r="AC272" s="112"/>
      <c r="AD272" s="207" t="str">
        <f t="shared" si="75"/>
        <v/>
      </c>
      <c r="AE272" s="124"/>
      <c r="AF272" s="207" t="str">
        <f t="shared" si="76"/>
        <v/>
      </c>
      <c r="AG272" s="112"/>
      <c r="AH272" s="207" t="str">
        <f t="shared" si="77"/>
        <v/>
      </c>
      <c r="AI272" s="112"/>
      <c r="AJ272" s="207" t="str">
        <f t="shared" si="78"/>
        <v/>
      </c>
      <c r="AK272" s="112"/>
      <c r="AL272" s="207" t="str">
        <f t="shared" si="79"/>
        <v/>
      </c>
      <c r="AM272" s="112"/>
      <c r="AN272" s="207" t="str">
        <f t="shared" si="80"/>
        <v/>
      </c>
      <c r="AO272" s="134"/>
      <c r="AP272" s="127"/>
      <c r="AQ272" s="207" t="str">
        <f t="shared" si="81"/>
        <v/>
      </c>
      <c r="AR272" s="127"/>
      <c r="AS272" s="112"/>
      <c r="AT272" s="112"/>
      <c r="AU272" s="112"/>
      <c r="AV272" s="112"/>
      <c r="AW272" s="112"/>
      <c r="AX272" s="112"/>
      <c r="AY272" s="112"/>
      <c r="AZ272" s="112"/>
      <c r="BA272" s="112"/>
      <c r="BB272" s="124"/>
      <c r="BC272" s="124"/>
      <c r="BD272" s="207" t="str">
        <f t="shared" si="82"/>
        <v/>
      </c>
      <c r="BE272" s="112" t="str">
        <f t="shared" si="83"/>
        <v/>
      </c>
      <c r="BF272" s="112"/>
      <c r="BG272" s="112"/>
      <c r="BH272" s="112"/>
      <c r="BI272" s="112"/>
      <c r="BJ272" s="112"/>
      <c r="BL272" s="112"/>
      <c r="BM272" s="112"/>
      <c r="BN272" s="112"/>
      <c r="BO272" s="112"/>
      <c r="BP272" s="112"/>
      <c r="BQ272" s="112"/>
    </row>
    <row r="273" spans="1:69" s="119" customFormat="1" x14ac:dyDescent="0.2">
      <c r="A273" s="124"/>
      <c r="B273" s="207" t="str">
        <f t="shared" si="70"/>
        <v/>
      </c>
      <c r="C273" s="73"/>
      <c r="D273" s="112"/>
      <c r="E273" s="112"/>
      <c r="F273" s="112"/>
      <c r="G273" s="112"/>
      <c r="H273" s="112"/>
      <c r="I273" s="112"/>
      <c r="J273" s="131"/>
      <c r="K273" s="132"/>
      <c r="L273" s="207" t="str">
        <f t="shared" si="71"/>
        <v/>
      </c>
      <c r="M273" s="112"/>
      <c r="N273" s="112"/>
      <c r="O273" s="112"/>
      <c r="P273" s="112"/>
      <c r="Q273" s="112"/>
      <c r="R273" s="112"/>
      <c r="S273" s="112"/>
      <c r="T273" s="112"/>
      <c r="U273" s="112"/>
      <c r="V273" s="207" t="str">
        <f t="shared" si="72"/>
        <v/>
      </c>
      <c r="W273" s="112"/>
      <c r="X273" s="207" t="str">
        <f t="shared" si="73"/>
        <v/>
      </c>
      <c r="Y273" s="133"/>
      <c r="Z273" s="112"/>
      <c r="AA273" s="112"/>
      <c r="AB273" s="207" t="str">
        <f t="shared" si="74"/>
        <v/>
      </c>
      <c r="AC273" s="112"/>
      <c r="AD273" s="207" t="str">
        <f t="shared" si="75"/>
        <v/>
      </c>
      <c r="AE273" s="124"/>
      <c r="AF273" s="207" t="str">
        <f t="shared" si="76"/>
        <v/>
      </c>
      <c r="AG273" s="112"/>
      <c r="AH273" s="207" t="str">
        <f t="shared" si="77"/>
        <v/>
      </c>
      <c r="AI273" s="112"/>
      <c r="AJ273" s="207" t="str">
        <f t="shared" si="78"/>
        <v/>
      </c>
      <c r="AK273" s="112"/>
      <c r="AL273" s="207" t="str">
        <f t="shared" si="79"/>
        <v/>
      </c>
      <c r="AM273" s="112"/>
      <c r="AN273" s="207" t="str">
        <f t="shared" si="80"/>
        <v/>
      </c>
      <c r="AO273" s="134"/>
      <c r="AP273" s="127"/>
      <c r="AQ273" s="207" t="str">
        <f t="shared" si="81"/>
        <v/>
      </c>
      <c r="AR273" s="127"/>
      <c r="AS273" s="112"/>
      <c r="AT273" s="112"/>
      <c r="AU273" s="112"/>
      <c r="AV273" s="112"/>
      <c r="AW273" s="112"/>
      <c r="AX273" s="112"/>
      <c r="AY273" s="112"/>
      <c r="AZ273" s="112"/>
      <c r="BA273" s="112"/>
      <c r="BB273" s="124"/>
      <c r="BC273" s="124"/>
      <c r="BD273" s="207" t="str">
        <f t="shared" si="82"/>
        <v/>
      </c>
      <c r="BE273" s="112" t="str">
        <f t="shared" si="83"/>
        <v/>
      </c>
      <c r="BF273" s="112"/>
      <c r="BG273" s="112"/>
      <c r="BH273" s="112"/>
      <c r="BI273" s="112"/>
      <c r="BJ273" s="112"/>
      <c r="BL273" s="112"/>
      <c r="BM273" s="112"/>
      <c r="BN273" s="112"/>
      <c r="BO273" s="112"/>
      <c r="BP273" s="112"/>
      <c r="BQ273" s="112"/>
    </row>
    <row r="274" spans="1:69" s="119" customFormat="1" x14ac:dyDescent="0.2">
      <c r="A274" s="124"/>
      <c r="B274" s="207" t="str">
        <f t="shared" si="70"/>
        <v/>
      </c>
      <c r="C274" s="73"/>
      <c r="D274" s="112"/>
      <c r="E274" s="112"/>
      <c r="F274" s="112"/>
      <c r="G274" s="112"/>
      <c r="H274" s="112"/>
      <c r="I274" s="112"/>
      <c r="J274" s="131"/>
      <c r="K274" s="132"/>
      <c r="L274" s="207" t="str">
        <f t="shared" si="71"/>
        <v/>
      </c>
      <c r="M274" s="112"/>
      <c r="N274" s="112"/>
      <c r="O274" s="112"/>
      <c r="P274" s="112"/>
      <c r="Q274" s="112"/>
      <c r="R274" s="112"/>
      <c r="S274" s="112"/>
      <c r="T274" s="112"/>
      <c r="U274" s="112"/>
      <c r="V274" s="207" t="str">
        <f t="shared" si="72"/>
        <v/>
      </c>
      <c r="W274" s="112"/>
      <c r="X274" s="207" t="str">
        <f t="shared" si="73"/>
        <v/>
      </c>
      <c r="Y274" s="133"/>
      <c r="Z274" s="112"/>
      <c r="AA274" s="112"/>
      <c r="AB274" s="207" t="str">
        <f t="shared" si="74"/>
        <v/>
      </c>
      <c r="AC274" s="112"/>
      <c r="AD274" s="207" t="str">
        <f t="shared" si="75"/>
        <v/>
      </c>
      <c r="AE274" s="124"/>
      <c r="AF274" s="207" t="str">
        <f t="shared" si="76"/>
        <v/>
      </c>
      <c r="AG274" s="112"/>
      <c r="AH274" s="207" t="str">
        <f t="shared" si="77"/>
        <v/>
      </c>
      <c r="AI274" s="112"/>
      <c r="AJ274" s="207" t="str">
        <f t="shared" si="78"/>
        <v/>
      </c>
      <c r="AK274" s="112"/>
      <c r="AL274" s="207" t="str">
        <f t="shared" si="79"/>
        <v/>
      </c>
      <c r="AM274" s="112"/>
      <c r="AN274" s="207" t="str">
        <f t="shared" si="80"/>
        <v/>
      </c>
      <c r="AO274" s="134"/>
      <c r="AP274" s="127"/>
      <c r="AQ274" s="207" t="str">
        <f t="shared" si="81"/>
        <v/>
      </c>
      <c r="AR274" s="127"/>
      <c r="AS274" s="112"/>
      <c r="AT274" s="112"/>
      <c r="AU274" s="112"/>
      <c r="AV274" s="112"/>
      <c r="AW274" s="112"/>
      <c r="AX274" s="112"/>
      <c r="AY274" s="112"/>
      <c r="AZ274" s="112"/>
      <c r="BA274" s="112"/>
      <c r="BB274" s="124"/>
      <c r="BC274" s="124"/>
      <c r="BD274" s="207" t="str">
        <f t="shared" si="82"/>
        <v/>
      </c>
      <c r="BE274" s="112" t="str">
        <f t="shared" si="83"/>
        <v/>
      </c>
      <c r="BF274" s="112"/>
      <c r="BG274" s="112"/>
      <c r="BH274" s="112"/>
      <c r="BI274" s="112"/>
      <c r="BJ274" s="112"/>
      <c r="BL274" s="112"/>
      <c r="BM274" s="112"/>
      <c r="BN274" s="112"/>
      <c r="BO274" s="112"/>
      <c r="BP274" s="112"/>
      <c r="BQ274" s="112"/>
    </row>
    <row r="275" spans="1:69" s="119" customFormat="1" x14ac:dyDescent="0.2">
      <c r="A275" s="124"/>
      <c r="B275" s="207" t="str">
        <f t="shared" si="70"/>
        <v/>
      </c>
      <c r="C275" s="73"/>
      <c r="D275" s="112"/>
      <c r="E275" s="112"/>
      <c r="F275" s="112"/>
      <c r="G275" s="112"/>
      <c r="H275" s="112"/>
      <c r="I275" s="112"/>
      <c r="J275" s="131"/>
      <c r="K275" s="132"/>
      <c r="L275" s="207" t="str">
        <f t="shared" si="71"/>
        <v/>
      </c>
      <c r="M275" s="112"/>
      <c r="N275" s="112"/>
      <c r="O275" s="112"/>
      <c r="P275" s="112"/>
      <c r="Q275" s="112"/>
      <c r="R275" s="112"/>
      <c r="S275" s="112"/>
      <c r="T275" s="112"/>
      <c r="U275" s="112"/>
      <c r="V275" s="207" t="str">
        <f t="shared" si="72"/>
        <v/>
      </c>
      <c r="W275" s="112"/>
      <c r="X275" s="207" t="str">
        <f t="shared" si="73"/>
        <v/>
      </c>
      <c r="Y275" s="133"/>
      <c r="Z275" s="112"/>
      <c r="AA275" s="112"/>
      <c r="AB275" s="207" t="str">
        <f t="shared" si="74"/>
        <v/>
      </c>
      <c r="AC275" s="112"/>
      <c r="AD275" s="207" t="str">
        <f t="shared" si="75"/>
        <v/>
      </c>
      <c r="AE275" s="124"/>
      <c r="AF275" s="207" t="str">
        <f t="shared" si="76"/>
        <v/>
      </c>
      <c r="AG275" s="112"/>
      <c r="AH275" s="207" t="str">
        <f t="shared" si="77"/>
        <v/>
      </c>
      <c r="AI275" s="112"/>
      <c r="AJ275" s="207" t="str">
        <f t="shared" si="78"/>
        <v/>
      </c>
      <c r="AK275" s="112"/>
      <c r="AL275" s="207" t="str">
        <f t="shared" si="79"/>
        <v/>
      </c>
      <c r="AM275" s="112"/>
      <c r="AN275" s="207" t="str">
        <f t="shared" si="80"/>
        <v/>
      </c>
      <c r="AO275" s="134"/>
      <c r="AP275" s="127"/>
      <c r="AQ275" s="207" t="str">
        <f t="shared" si="81"/>
        <v/>
      </c>
      <c r="AR275" s="127"/>
      <c r="AS275" s="112"/>
      <c r="AT275" s="112"/>
      <c r="AU275" s="112"/>
      <c r="AV275" s="112"/>
      <c r="AW275" s="112"/>
      <c r="AX275" s="112"/>
      <c r="AY275" s="112"/>
      <c r="AZ275" s="112"/>
      <c r="BA275" s="112"/>
      <c r="BB275" s="124"/>
      <c r="BC275" s="124"/>
      <c r="BD275" s="207" t="str">
        <f t="shared" si="82"/>
        <v/>
      </c>
      <c r="BE275" s="112" t="str">
        <f t="shared" si="83"/>
        <v/>
      </c>
      <c r="BF275" s="112"/>
      <c r="BG275" s="112"/>
      <c r="BH275" s="112"/>
      <c r="BI275" s="112"/>
      <c r="BJ275" s="112"/>
      <c r="BL275" s="112"/>
      <c r="BM275" s="112"/>
      <c r="BN275" s="112"/>
      <c r="BO275" s="112"/>
      <c r="BP275" s="112"/>
      <c r="BQ275" s="112"/>
    </row>
    <row r="276" spans="1:69" s="119" customFormat="1" x14ac:dyDescent="0.2">
      <c r="A276" s="124"/>
      <c r="B276" s="207" t="str">
        <f t="shared" si="70"/>
        <v/>
      </c>
      <c r="C276" s="73"/>
      <c r="D276" s="112"/>
      <c r="E276" s="112"/>
      <c r="F276" s="112"/>
      <c r="G276" s="112"/>
      <c r="H276" s="112"/>
      <c r="I276" s="112"/>
      <c r="J276" s="131"/>
      <c r="K276" s="132"/>
      <c r="L276" s="207" t="str">
        <f t="shared" si="71"/>
        <v/>
      </c>
      <c r="M276" s="112"/>
      <c r="N276" s="112"/>
      <c r="O276" s="112"/>
      <c r="P276" s="112"/>
      <c r="Q276" s="112"/>
      <c r="R276" s="112"/>
      <c r="S276" s="112"/>
      <c r="T276" s="112"/>
      <c r="U276" s="112"/>
      <c r="V276" s="207" t="str">
        <f t="shared" si="72"/>
        <v/>
      </c>
      <c r="W276" s="112"/>
      <c r="X276" s="207" t="str">
        <f t="shared" si="73"/>
        <v/>
      </c>
      <c r="Y276" s="133"/>
      <c r="Z276" s="112"/>
      <c r="AA276" s="112"/>
      <c r="AB276" s="207" t="str">
        <f t="shared" si="74"/>
        <v/>
      </c>
      <c r="AC276" s="112"/>
      <c r="AD276" s="207" t="str">
        <f t="shared" si="75"/>
        <v/>
      </c>
      <c r="AE276" s="124"/>
      <c r="AF276" s="207" t="str">
        <f t="shared" si="76"/>
        <v/>
      </c>
      <c r="AG276" s="112"/>
      <c r="AH276" s="207" t="str">
        <f t="shared" si="77"/>
        <v/>
      </c>
      <c r="AI276" s="112"/>
      <c r="AJ276" s="207" t="str">
        <f t="shared" si="78"/>
        <v/>
      </c>
      <c r="AK276" s="112"/>
      <c r="AL276" s="207" t="str">
        <f t="shared" si="79"/>
        <v/>
      </c>
      <c r="AM276" s="112"/>
      <c r="AN276" s="207" t="str">
        <f t="shared" si="80"/>
        <v/>
      </c>
      <c r="AO276" s="134"/>
      <c r="AP276" s="127"/>
      <c r="AQ276" s="207" t="str">
        <f t="shared" si="81"/>
        <v/>
      </c>
      <c r="AR276" s="127"/>
      <c r="AS276" s="112"/>
      <c r="AT276" s="112"/>
      <c r="AU276" s="112"/>
      <c r="AV276" s="112"/>
      <c r="AW276" s="112"/>
      <c r="AX276" s="112"/>
      <c r="AY276" s="112"/>
      <c r="AZ276" s="112"/>
      <c r="BA276" s="112"/>
      <c r="BB276" s="124"/>
      <c r="BC276" s="124"/>
      <c r="BD276" s="207" t="str">
        <f t="shared" si="82"/>
        <v/>
      </c>
      <c r="BE276" s="112" t="str">
        <f t="shared" si="83"/>
        <v/>
      </c>
      <c r="BF276" s="112"/>
      <c r="BG276" s="112"/>
      <c r="BH276" s="112"/>
      <c r="BI276" s="112"/>
      <c r="BJ276" s="112"/>
      <c r="BL276" s="112"/>
      <c r="BM276" s="112"/>
      <c r="BN276" s="112"/>
      <c r="BO276" s="112"/>
      <c r="BP276" s="112"/>
      <c r="BQ276" s="112"/>
    </row>
    <row r="277" spans="1:69" s="119" customFormat="1" x14ac:dyDescent="0.2">
      <c r="A277" s="124"/>
      <c r="B277" s="207" t="str">
        <f t="shared" si="70"/>
        <v/>
      </c>
      <c r="C277" s="73"/>
      <c r="D277" s="112"/>
      <c r="E277" s="112"/>
      <c r="F277" s="112"/>
      <c r="G277" s="112"/>
      <c r="H277" s="112"/>
      <c r="I277" s="112"/>
      <c r="J277" s="131"/>
      <c r="K277" s="132"/>
      <c r="L277" s="207" t="str">
        <f t="shared" si="71"/>
        <v/>
      </c>
      <c r="M277" s="112"/>
      <c r="N277" s="112"/>
      <c r="O277" s="112"/>
      <c r="P277" s="112"/>
      <c r="Q277" s="112"/>
      <c r="R277" s="112"/>
      <c r="S277" s="112"/>
      <c r="T277" s="112"/>
      <c r="U277" s="112"/>
      <c r="V277" s="207" t="str">
        <f t="shared" si="72"/>
        <v/>
      </c>
      <c r="W277" s="112"/>
      <c r="X277" s="207" t="str">
        <f t="shared" si="73"/>
        <v/>
      </c>
      <c r="Y277" s="133"/>
      <c r="Z277" s="112"/>
      <c r="AA277" s="112"/>
      <c r="AB277" s="207" t="str">
        <f t="shared" si="74"/>
        <v/>
      </c>
      <c r="AC277" s="112"/>
      <c r="AD277" s="207" t="str">
        <f t="shared" si="75"/>
        <v/>
      </c>
      <c r="AE277" s="124"/>
      <c r="AF277" s="207" t="str">
        <f t="shared" si="76"/>
        <v/>
      </c>
      <c r="AG277" s="112"/>
      <c r="AH277" s="207" t="str">
        <f t="shared" si="77"/>
        <v/>
      </c>
      <c r="AI277" s="112"/>
      <c r="AJ277" s="207" t="str">
        <f t="shared" si="78"/>
        <v/>
      </c>
      <c r="AK277" s="112"/>
      <c r="AL277" s="207" t="str">
        <f t="shared" si="79"/>
        <v/>
      </c>
      <c r="AM277" s="112"/>
      <c r="AN277" s="207" t="str">
        <f t="shared" si="80"/>
        <v/>
      </c>
      <c r="AO277" s="134"/>
      <c r="AP277" s="127"/>
      <c r="AQ277" s="207" t="str">
        <f t="shared" si="81"/>
        <v/>
      </c>
      <c r="AR277" s="127"/>
      <c r="AS277" s="112"/>
      <c r="AT277" s="112"/>
      <c r="AU277" s="112"/>
      <c r="AV277" s="112"/>
      <c r="AW277" s="112"/>
      <c r="AX277" s="112"/>
      <c r="AY277" s="112"/>
      <c r="AZ277" s="112"/>
      <c r="BA277" s="112"/>
      <c r="BB277" s="124"/>
      <c r="BC277" s="124"/>
      <c r="BD277" s="207" t="str">
        <f t="shared" si="82"/>
        <v/>
      </c>
      <c r="BE277" s="112" t="str">
        <f t="shared" si="83"/>
        <v/>
      </c>
      <c r="BF277" s="112"/>
      <c r="BG277" s="112"/>
      <c r="BH277" s="112"/>
      <c r="BI277" s="112"/>
      <c r="BJ277" s="112"/>
      <c r="BL277" s="112"/>
      <c r="BM277" s="112"/>
      <c r="BN277" s="112"/>
      <c r="BO277" s="112"/>
      <c r="BP277" s="112"/>
      <c r="BQ277" s="112"/>
    </row>
    <row r="278" spans="1:69" s="119" customFormat="1" x14ac:dyDescent="0.2">
      <c r="A278" s="124"/>
      <c r="B278" s="207" t="str">
        <f t="shared" si="70"/>
        <v/>
      </c>
      <c r="C278" s="73"/>
      <c r="D278" s="112"/>
      <c r="E278" s="112"/>
      <c r="F278" s="112"/>
      <c r="G278" s="112"/>
      <c r="H278" s="112"/>
      <c r="I278" s="112"/>
      <c r="J278" s="131"/>
      <c r="K278" s="132"/>
      <c r="L278" s="207" t="str">
        <f t="shared" si="71"/>
        <v/>
      </c>
      <c r="M278" s="112"/>
      <c r="N278" s="112"/>
      <c r="O278" s="112"/>
      <c r="P278" s="112"/>
      <c r="Q278" s="112"/>
      <c r="R278" s="112"/>
      <c r="S278" s="112"/>
      <c r="T278" s="112"/>
      <c r="U278" s="112"/>
      <c r="V278" s="207" t="str">
        <f t="shared" si="72"/>
        <v/>
      </c>
      <c r="W278" s="112"/>
      <c r="X278" s="207" t="str">
        <f t="shared" si="73"/>
        <v/>
      </c>
      <c r="Y278" s="133"/>
      <c r="Z278" s="112"/>
      <c r="AA278" s="112"/>
      <c r="AB278" s="207" t="str">
        <f t="shared" si="74"/>
        <v/>
      </c>
      <c r="AC278" s="112"/>
      <c r="AD278" s="207" t="str">
        <f t="shared" si="75"/>
        <v/>
      </c>
      <c r="AE278" s="124"/>
      <c r="AF278" s="207" t="str">
        <f t="shared" si="76"/>
        <v/>
      </c>
      <c r="AG278" s="112"/>
      <c r="AH278" s="207" t="str">
        <f t="shared" si="77"/>
        <v/>
      </c>
      <c r="AI278" s="112"/>
      <c r="AJ278" s="207" t="str">
        <f t="shared" si="78"/>
        <v/>
      </c>
      <c r="AK278" s="112"/>
      <c r="AL278" s="207" t="str">
        <f t="shared" si="79"/>
        <v/>
      </c>
      <c r="AM278" s="112"/>
      <c r="AN278" s="207" t="str">
        <f t="shared" si="80"/>
        <v/>
      </c>
      <c r="AO278" s="134"/>
      <c r="AP278" s="127"/>
      <c r="AQ278" s="207" t="str">
        <f t="shared" si="81"/>
        <v/>
      </c>
      <c r="AR278" s="127"/>
      <c r="AS278" s="112"/>
      <c r="AT278" s="112"/>
      <c r="AU278" s="112"/>
      <c r="AV278" s="112"/>
      <c r="AW278" s="112"/>
      <c r="AX278" s="112"/>
      <c r="AY278" s="112"/>
      <c r="AZ278" s="112"/>
      <c r="BA278" s="112"/>
      <c r="BB278" s="124"/>
      <c r="BC278" s="124"/>
      <c r="BD278" s="207" t="str">
        <f t="shared" si="82"/>
        <v/>
      </c>
      <c r="BE278" s="112" t="str">
        <f t="shared" si="83"/>
        <v/>
      </c>
      <c r="BF278" s="112"/>
      <c r="BG278" s="112"/>
      <c r="BH278" s="112"/>
      <c r="BI278" s="112"/>
      <c r="BJ278" s="112"/>
      <c r="BL278" s="112"/>
      <c r="BM278" s="112"/>
      <c r="BN278" s="112"/>
      <c r="BO278" s="112"/>
      <c r="BP278" s="112"/>
      <c r="BQ278" s="112"/>
    </row>
    <row r="279" spans="1:69" s="119" customFormat="1" x14ac:dyDescent="0.2">
      <c r="A279" s="124"/>
      <c r="B279" s="207" t="str">
        <f t="shared" si="70"/>
        <v/>
      </c>
      <c r="C279" s="73"/>
      <c r="D279" s="112"/>
      <c r="E279" s="112"/>
      <c r="F279" s="112"/>
      <c r="G279" s="112"/>
      <c r="H279" s="112"/>
      <c r="I279" s="112"/>
      <c r="J279" s="131"/>
      <c r="K279" s="132"/>
      <c r="L279" s="207" t="str">
        <f t="shared" si="71"/>
        <v/>
      </c>
      <c r="M279" s="112"/>
      <c r="N279" s="112"/>
      <c r="O279" s="112"/>
      <c r="P279" s="112"/>
      <c r="Q279" s="112"/>
      <c r="R279" s="112"/>
      <c r="S279" s="112"/>
      <c r="T279" s="112"/>
      <c r="U279" s="112"/>
      <c r="V279" s="207" t="str">
        <f t="shared" si="72"/>
        <v/>
      </c>
      <c r="W279" s="112"/>
      <c r="X279" s="207" t="str">
        <f t="shared" si="73"/>
        <v/>
      </c>
      <c r="Y279" s="133"/>
      <c r="Z279" s="112"/>
      <c r="AA279" s="112"/>
      <c r="AB279" s="207" t="str">
        <f t="shared" si="74"/>
        <v/>
      </c>
      <c r="AC279" s="112"/>
      <c r="AD279" s="207" t="str">
        <f t="shared" si="75"/>
        <v/>
      </c>
      <c r="AE279" s="124"/>
      <c r="AF279" s="207" t="str">
        <f t="shared" si="76"/>
        <v/>
      </c>
      <c r="AG279" s="112"/>
      <c r="AH279" s="207" t="str">
        <f t="shared" si="77"/>
        <v/>
      </c>
      <c r="AI279" s="112"/>
      <c r="AJ279" s="207" t="str">
        <f t="shared" si="78"/>
        <v/>
      </c>
      <c r="AK279" s="112"/>
      <c r="AL279" s="207" t="str">
        <f t="shared" si="79"/>
        <v/>
      </c>
      <c r="AM279" s="112"/>
      <c r="AN279" s="207" t="str">
        <f t="shared" si="80"/>
        <v/>
      </c>
      <c r="AO279" s="134"/>
      <c r="AP279" s="127"/>
      <c r="AQ279" s="207" t="str">
        <f t="shared" si="81"/>
        <v/>
      </c>
      <c r="AR279" s="127"/>
      <c r="AS279" s="112"/>
      <c r="AT279" s="112"/>
      <c r="AU279" s="112"/>
      <c r="AV279" s="112"/>
      <c r="AW279" s="112"/>
      <c r="AX279" s="112"/>
      <c r="AY279" s="112"/>
      <c r="AZ279" s="112"/>
      <c r="BA279" s="112"/>
      <c r="BB279" s="124"/>
      <c r="BC279" s="124"/>
      <c r="BD279" s="207" t="str">
        <f t="shared" si="82"/>
        <v/>
      </c>
      <c r="BE279" s="112" t="str">
        <f t="shared" si="83"/>
        <v/>
      </c>
      <c r="BF279" s="112"/>
      <c r="BG279" s="112"/>
      <c r="BH279" s="112"/>
      <c r="BI279" s="112"/>
      <c r="BJ279" s="112"/>
      <c r="BL279" s="112"/>
      <c r="BM279" s="112"/>
      <c r="BN279" s="112"/>
      <c r="BO279" s="112"/>
      <c r="BP279" s="112"/>
      <c r="BQ279" s="112"/>
    </row>
    <row r="280" spans="1:69" s="119" customFormat="1" x14ac:dyDescent="0.2">
      <c r="A280" s="124"/>
      <c r="B280" s="207" t="str">
        <f t="shared" si="70"/>
        <v/>
      </c>
      <c r="C280" s="73"/>
      <c r="D280" s="112"/>
      <c r="E280" s="112"/>
      <c r="F280" s="112"/>
      <c r="G280" s="112"/>
      <c r="H280" s="112"/>
      <c r="I280" s="112"/>
      <c r="J280" s="131"/>
      <c r="K280" s="132"/>
      <c r="L280" s="207" t="str">
        <f t="shared" si="71"/>
        <v/>
      </c>
      <c r="M280" s="112"/>
      <c r="N280" s="112"/>
      <c r="O280" s="112"/>
      <c r="P280" s="112"/>
      <c r="Q280" s="112"/>
      <c r="R280" s="112"/>
      <c r="S280" s="112"/>
      <c r="T280" s="112"/>
      <c r="U280" s="112"/>
      <c r="V280" s="207" t="str">
        <f t="shared" si="72"/>
        <v/>
      </c>
      <c r="W280" s="112"/>
      <c r="X280" s="207" t="str">
        <f t="shared" si="73"/>
        <v/>
      </c>
      <c r="Y280" s="133"/>
      <c r="Z280" s="112"/>
      <c r="AA280" s="112"/>
      <c r="AB280" s="207" t="str">
        <f t="shared" si="74"/>
        <v/>
      </c>
      <c r="AC280" s="112"/>
      <c r="AD280" s="207" t="str">
        <f t="shared" si="75"/>
        <v/>
      </c>
      <c r="AE280" s="124"/>
      <c r="AF280" s="207" t="str">
        <f t="shared" si="76"/>
        <v/>
      </c>
      <c r="AG280" s="112"/>
      <c r="AH280" s="207" t="str">
        <f t="shared" si="77"/>
        <v/>
      </c>
      <c r="AI280" s="112"/>
      <c r="AJ280" s="207" t="str">
        <f t="shared" si="78"/>
        <v/>
      </c>
      <c r="AK280" s="112"/>
      <c r="AL280" s="207" t="str">
        <f t="shared" si="79"/>
        <v/>
      </c>
      <c r="AM280" s="112"/>
      <c r="AN280" s="207" t="str">
        <f t="shared" si="80"/>
        <v/>
      </c>
      <c r="AO280" s="134"/>
      <c r="AP280" s="127"/>
      <c r="AQ280" s="207" t="str">
        <f t="shared" si="81"/>
        <v/>
      </c>
      <c r="AR280" s="127"/>
      <c r="AS280" s="112"/>
      <c r="AT280" s="112"/>
      <c r="AU280" s="112"/>
      <c r="AV280" s="112"/>
      <c r="AW280" s="112"/>
      <c r="AX280" s="112"/>
      <c r="AY280" s="112"/>
      <c r="AZ280" s="112"/>
      <c r="BA280" s="112"/>
      <c r="BB280" s="124"/>
      <c r="BC280" s="124"/>
      <c r="BD280" s="207" t="str">
        <f t="shared" si="82"/>
        <v/>
      </c>
      <c r="BE280" s="112" t="str">
        <f t="shared" si="83"/>
        <v/>
      </c>
      <c r="BF280" s="112"/>
      <c r="BG280" s="112"/>
      <c r="BH280" s="112"/>
      <c r="BI280" s="112"/>
      <c r="BJ280" s="112"/>
      <c r="BL280" s="112"/>
      <c r="BM280" s="112"/>
      <c r="BN280" s="112"/>
      <c r="BO280" s="112"/>
      <c r="BP280" s="112"/>
      <c r="BQ280" s="112"/>
    </row>
    <row r="281" spans="1:69" s="119" customFormat="1" x14ac:dyDescent="0.2">
      <c r="A281" s="124"/>
      <c r="B281" s="207" t="str">
        <f t="shared" si="70"/>
        <v/>
      </c>
      <c r="C281" s="73"/>
      <c r="D281" s="112"/>
      <c r="E281" s="112"/>
      <c r="F281" s="112"/>
      <c r="G281" s="112"/>
      <c r="H281" s="112"/>
      <c r="I281" s="112"/>
      <c r="J281" s="131"/>
      <c r="K281" s="132"/>
      <c r="L281" s="207" t="str">
        <f t="shared" si="71"/>
        <v/>
      </c>
      <c r="M281" s="112"/>
      <c r="N281" s="112"/>
      <c r="O281" s="112"/>
      <c r="P281" s="112"/>
      <c r="Q281" s="112"/>
      <c r="R281" s="112"/>
      <c r="S281" s="112"/>
      <c r="T281" s="112"/>
      <c r="U281" s="112"/>
      <c r="V281" s="207" t="str">
        <f t="shared" si="72"/>
        <v/>
      </c>
      <c r="W281" s="112"/>
      <c r="X281" s="207" t="str">
        <f t="shared" si="73"/>
        <v/>
      </c>
      <c r="Y281" s="133"/>
      <c r="Z281" s="112"/>
      <c r="AA281" s="112"/>
      <c r="AB281" s="207" t="str">
        <f t="shared" si="74"/>
        <v/>
      </c>
      <c r="AC281" s="112"/>
      <c r="AD281" s="207" t="str">
        <f t="shared" si="75"/>
        <v/>
      </c>
      <c r="AE281" s="124"/>
      <c r="AF281" s="207" t="str">
        <f t="shared" si="76"/>
        <v/>
      </c>
      <c r="AG281" s="112"/>
      <c r="AH281" s="207" t="str">
        <f t="shared" si="77"/>
        <v/>
      </c>
      <c r="AI281" s="112"/>
      <c r="AJ281" s="207" t="str">
        <f t="shared" si="78"/>
        <v/>
      </c>
      <c r="AK281" s="112"/>
      <c r="AL281" s="207" t="str">
        <f t="shared" si="79"/>
        <v/>
      </c>
      <c r="AM281" s="112"/>
      <c r="AN281" s="207" t="str">
        <f t="shared" si="80"/>
        <v/>
      </c>
      <c r="AO281" s="134"/>
      <c r="AP281" s="127"/>
      <c r="AQ281" s="207" t="str">
        <f t="shared" si="81"/>
        <v/>
      </c>
      <c r="AR281" s="127"/>
      <c r="AS281" s="112"/>
      <c r="AT281" s="112"/>
      <c r="AU281" s="112"/>
      <c r="AV281" s="112"/>
      <c r="AW281" s="112"/>
      <c r="AX281" s="112"/>
      <c r="AY281" s="112"/>
      <c r="AZ281" s="112"/>
      <c r="BA281" s="112"/>
      <c r="BB281" s="124"/>
      <c r="BC281" s="124"/>
      <c r="BD281" s="207" t="str">
        <f t="shared" si="82"/>
        <v/>
      </c>
      <c r="BE281" s="112" t="str">
        <f t="shared" si="83"/>
        <v/>
      </c>
      <c r="BF281" s="112"/>
      <c r="BG281" s="112"/>
      <c r="BH281" s="112"/>
      <c r="BI281" s="112"/>
      <c r="BJ281" s="112"/>
      <c r="BL281" s="112"/>
      <c r="BM281" s="112"/>
      <c r="BN281" s="112"/>
      <c r="BO281" s="112"/>
      <c r="BP281" s="112"/>
      <c r="BQ281" s="112"/>
    </row>
    <row r="282" spans="1:69" s="119" customFormat="1" x14ac:dyDescent="0.2">
      <c r="A282" s="124"/>
      <c r="B282" s="207" t="str">
        <f t="shared" si="70"/>
        <v/>
      </c>
      <c r="C282" s="73"/>
      <c r="D282" s="112"/>
      <c r="E282" s="112"/>
      <c r="F282" s="112"/>
      <c r="G282" s="112"/>
      <c r="H282" s="112"/>
      <c r="I282" s="112"/>
      <c r="J282" s="131"/>
      <c r="K282" s="132"/>
      <c r="L282" s="207" t="str">
        <f t="shared" si="71"/>
        <v/>
      </c>
      <c r="M282" s="112"/>
      <c r="N282" s="112"/>
      <c r="O282" s="112"/>
      <c r="P282" s="112"/>
      <c r="Q282" s="112"/>
      <c r="R282" s="112"/>
      <c r="S282" s="112"/>
      <c r="T282" s="112"/>
      <c r="U282" s="112"/>
      <c r="V282" s="207" t="str">
        <f t="shared" si="72"/>
        <v/>
      </c>
      <c r="W282" s="112"/>
      <c r="X282" s="207" t="str">
        <f t="shared" si="73"/>
        <v/>
      </c>
      <c r="Y282" s="133"/>
      <c r="Z282" s="112"/>
      <c r="AA282" s="112"/>
      <c r="AB282" s="207" t="str">
        <f t="shared" si="74"/>
        <v/>
      </c>
      <c r="AC282" s="112"/>
      <c r="AD282" s="207" t="str">
        <f t="shared" si="75"/>
        <v/>
      </c>
      <c r="AE282" s="124"/>
      <c r="AF282" s="207" t="str">
        <f t="shared" si="76"/>
        <v/>
      </c>
      <c r="AG282" s="112"/>
      <c r="AH282" s="207" t="str">
        <f t="shared" si="77"/>
        <v/>
      </c>
      <c r="AI282" s="112"/>
      <c r="AJ282" s="207" t="str">
        <f t="shared" si="78"/>
        <v/>
      </c>
      <c r="AK282" s="112"/>
      <c r="AL282" s="207" t="str">
        <f t="shared" si="79"/>
        <v/>
      </c>
      <c r="AM282" s="112"/>
      <c r="AN282" s="207" t="str">
        <f t="shared" si="80"/>
        <v/>
      </c>
      <c r="AO282" s="134"/>
      <c r="AP282" s="127"/>
      <c r="AQ282" s="207" t="str">
        <f t="shared" si="81"/>
        <v/>
      </c>
      <c r="AR282" s="127"/>
      <c r="AS282" s="112"/>
      <c r="AT282" s="112"/>
      <c r="AU282" s="112"/>
      <c r="AV282" s="112"/>
      <c r="AW282" s="112"/>
      <c r="AX282" s="112"/>
      <c r="AY282" s="112"/>
      <c r="AZ282" s="112"/>
      <c r="BA282" s="112"/>
      <c r="BB282" s="124"/>
      <c r="BC282" s="124"/>
      <c r="BD282" s="207" t="str">
        <f t="shared" si="82"/>
        <v/>
      </c>
      <c r="BE282" s="112" t="str">
        <f t="shared" si="83"/>
        <v/>
      </c>
      <c r="BF282" s="112"/>
      <c r="BG282" s="112"/>
      <c r="BH282" s="112"/>
      <c r="BI282" s="112"/>
      <c r="BJ282" s="112"/>
      <c r="BL282" s="112"/>
      <c r="BM282" s="112"/>
      <c r="BN282" s="112"/>
      <c r="BO282" s="112"/>
      <c r="BP282" s="112"/>
      <c r="BQ282" s="112"/>
    </row>
    <row r="283" spans="1:69" s="119" customFormat="1" x14ac:dyDescent="0.2">
      <c r="A283" s="124"/>
      <c r="B283" s="207" t="str">
        <f t="shared" si="70"/>
        <v/>
      </c>
      <c r="C283" s="73"/>
      <c r="D283" s="112"/>
      <c r="E283" s="112"/>
      <c r="F283" s="112"/>
      <c r="G283" s="112"/>
      <c r="H283" s="112"/>
      <c r="I283" s="112"/>
      <c r="J283" s="131"/>
      <c r="K283" s="132"/>
      <c r="L283" s="207" t="str">
        <f t="shared" si="71"/>
        <v/>
      </c>
      <c r="M283" s="112"/>
      <c r="N283" s="112"/>
      <c r="O283" s="112"/>
      <c r="P283" s="112"/>
      <c r="Q283" s="112"/>
      <c r="R283" s="112"/>
      <c r="S283" s="112"/>
      <c r="T283" s="112"/>
      <c r="U283" s="112"/>
      <c r="V283" s="207" t="str">
        <f t="shared" si="72"/>
        <v/>
      </c>
      <c r="W283" s="112"/>
      <c r="X283" s="207" t="str">
        <f t="shared" si="73"/>
        <v/>
      </c>
      <c r="Y283" s="133"/>
      <c r="Z283" s="112"/>
      <c r="AA283" s="112"/>
      <c r="AB283" s="207" t="str">
        <f t="shared" si="74"/>
        <v/>
      </c>
      <c r="AC283" s="112"/>
      <c r="AD283" s="207" t="str">
        <f t="shared" si="75"/>
        <v/>
      </c>
      <c r="AE283" s="124"/>
      <c r="AF283" s="207" t="str">
        <f t="shared" si="76"/>
        <v/>
      </c>
      <c r="AG283" s="112"/>
      <c r="AH283" s="207" t="str">
        <f t="shared" si="77"/>
        <v/>
      </c>
      <c r="AI283" s="112"/>
      <c r="AJ283" s="207" t="str">
        <f t="shared" si="78"/>
        <v/>
      </c>
      <c r="AK283" s="112"/>
      <c r="AL283" s="207" t="str">
        <f t="shared" si="79"/>
        <v/>
      </c>
      <c r="AM283" s="112"/>
      <c r="AN283" s="207" t="str">
        <f t="shared" si="80"/>
        <v/>
      </c>
      <c r="AO283" s="134"/>
      <c r="AP283" s="127"/>
      <c r="AQ283" s="207" t="str">
        <f t="shared" si="81"/>
        <v/>
      </c>
      <c r="AR283" s="127"/>
      <c r="AS283" s="112"/>
      <c r="AT283" s="112"/>
      <c r="AU283" s="112"/>
      <c r="AV283" s="112"/>
      <c r="AW283" s="112"/>
      <c r="AX283" s="112"/>
      <c r="AY283" s="112"/>
      <c r="AZ283" s="112"/>
      <c r="BA283" s="112"/>
      <c r="BB283" s="124"/>
      <c r="BC283" s="124"/>
      <c r="BD283" s="207" t="str">
        <f t="shared" si="82"/>
        <v/>
      </c>
      <c r="BE283" s="112" t="str">
        <f t="shared" si="83"/>
        <v/>
      </c>
      <c r="BF283" s="112"/>
      <c r="BG283" s="112"/>
      <c r="BH283" s="112"/>
      <c r="BI283" s="112"/>
      <c r="BJ283" s="112"/>
      <c r="BL283" s="112"/>
      <c r="BM283" s="112"/>
      <c r="BN283" s="112"/>
      <c r="BO283" s="112"/>
      <c r="BP283" s="112"/>
      <c r="BQ283" s="112"/>
    </row>
    <row r="284" spans="1:69" s="119" customFormat="1" x14ac:dyDescent="0.2">
      <c r="A284" s="124"/>
      <c r="B284" s="207" t="str">
        <f t="shared" si="70"/>
        <v/>
      </c>
      <c r="C284" s="73"/>
      <c r="D284" s="112"/>
      <c r="E284" s="112"/>
      <c r="F284" s="112"/>
      <c r="G284" s="112"/>
      <c r="H284" s="112"/>
      <c r="I284" s="112"/>
      <c r="J284" s="131"/>
      <c r="K284" s="132"/>
      <c r="L284" s="207" t="str">
        <f t="shared" si="71"/>
        <v/>
      </c>
      <c r="M284" s="112"/>
      <c r="N284" s="112"/>
      <c r="O284" s="112"/>
      <c r="P284" s="112"/>
      <c r="Q284" s="112"/>
      <c r="R284" s="112"/>
      <c r="S284" s="112"/>
      <c r="T284" s="112"/>
      <c r="U284" s="112"/>
      <c r="V284" s="207" t="str">
        <f t="shared" si="72"/>
        <v/>
      </c>
      <c r="W284" s="112"/>
      <c r="X284" s="207" t="str">
        <f t="shared" si="73"/>
        <v/>
      </c>
      <c r="Y284" s="133"/>
      <c r="Z284" s="112"/>
      <c r="AA284" s="112"/>
      <c r="AB284" s="207" t="str">
        <f t="shared" si="74"/>
        <v/>
      </c>
      <c r="AC284" s="112"/>
      <c r="AD284" s="207" t="str">
        <f t="shared" si="75"/>
        <v/>
      </c>
      <c r="AE284" s="124"/>
      <c r="AF284" s="207" t="str">
        <f t="shared" si="76"/>
        <v/>
      </c>
      <c r="AG284" s="112"/>
      <c r="AH284" s="207" t="str">
        <f t="shared" si="77"/>
        <v/>
      </c>
      <c r="AI284" s="112"/>
      <c r="AJ284" s="207" t="str">
        <f t="shared" si="78"/>
        <v/>
      </c>
      <c r="AK284" s="112"/>
      <c r="AL284" s="207" t="str">
        <f t="shared" si="79"/>
        <v/>
      </c>
      <c r="AM284" s="112"/>
      <c r="AN284" s="207" t="str">
        <f t="shared" si="80"/>
        <v/>
      </c>
      <c r="AO284" s="134"/>
      <c r="AP284" s="127"/>
      <c r="AQ284" s="207" t="str">
        <f t="shared" si="81"/>
        <v/>
      </c>
      <c r="AR284" s="127"/>
      <c r="AS284" s="112"/>
      <c r="AT284" s="112"/>
      <c r="AU284" s="112"/>
      <c r="AV284" s="112"/>
      <c r="AW284" s="112"/>
      <c r="AX284" s="112"/>
      <c r="AY284" s="112"/>
      <c r="AZ284" s="112"/>
      <c r="BA284" s="112"/>
      <c r="BB284" s="124"/>
      <c r="BC284" s="124"/>
      <c r="BD284" s="207" t="str">
        <f t="shared" si="82"/>
        <v/>
      </c>
      <c r="BE284" s="112" t="str">
        <f t="shared" si="83"/>
        <v/>
      </c>
      <c r="BF284" s="112"/>
      <c r="BG284" s="112"/>
      <c r="BH284" s="112"/>
      <c r="BI284" s="112"/>
      <c r="BJ284" s="112"/>
      <c r="BL284" s="112"/>
      <c r="BM284" s="112"/>
      <c r="BN284" s="112"/>
      <c r="BO284" s="112"/>
      <c r="BP284" s="112"/>
      <c r="BQ284" s="112"/>
    </row>
    <row r="285" spans="1:69" s="119" customFormat="1" x14ac:dyDescent="0.2">
      <c r="A285" s="124"/>
      <c r="B285" s="207" t="str">
        <f t="shared" si="70"/>
        <v/>
      </c>
      <c r="C285" s="73"/>
      <c r="D285" s="112"/>
      <c r="E285" s="112"/>
      <c r="F285" s="112"/>
      <c r="G285" s="112"/>
      <c r="H285" s="112"/>
      <c r="I285" s="112"/>
      <c r="J285" s="131"/>
      <c r="K285" s="132"/>
      <c r="L285" s="207" t="str">
        <f t="shared" si="71"/>
        <v/>
      </c>
      <c r="M285" s="112"/>
      <c r="N285" s="112"/>
      <c r="O285" s="112"/>
      <c r="P285" s="112"/>
      <c r="Q285" s="112"/>
      <c r="R285" s="112"/>
      <c r="S285" s="112"/>
      <c r="T285" s="112"/>
      <c r="U285" s="112"/>
      <c r="V285" s="207" t="str">
        <f t="shared" si="72"/>
        <v/>
      </c>
      <c r="W285" s="112"/>
      <c r="X285" s="207" t="str">
        <f t="shared" si="73"/>
        <v/>
      </c>
      <c r="Y285" s="133"/>
      <c r="Z285" s="112"/>
      <c r="AA285" s="112"/>
      <c r="AB285" s="207" t="str">
        <f t="shared" si="74"/>
        <v/>
      </c>
      <c r="AC285" s="112"/>
      <c r="AD285" s="207" t="str">
        <f t="shared" si="75"/>
        <v/>
      </c>
      <c r="AE285" s="124"/>
      <c r="AF285" s="207" t="str">
        <f t="shared" si="76"/>
        <v/>
      </c>
      <c r="AG285" s="112"/>
      <c r="AH285" s="207" t="str">
        <f t="shared" si="77"/>
        <v/>
      </c>
      <c r="AI285" s="112"/>
      <c r="AJ285" s="207" t="str">
        <f t="shared" si="78"/>
        <v/>
      </c>
      <c r="AK285" s="112"/>
      <c r="AL285" s="207" t="str">
        <f t="shared" si="79"/>
        <v/>
      </c>
      <c r="AM285" s="112"/>
      <c r="AN285" s="207" t="str">
        <f t="shared" si="80"/>
        <v/>
      </c>
      <c r="AO285" s="134"/>
      <c r="AP285" s="127"/>
      <c r="AQ285" s="207" t="str">
        <f t="shared" si="81"/>
        <v/>
      </c>
      <c r="AR285" s="127"/>
      <c r="AS285" s="112"/>
      <c r="AT285" s="112"/>
      <c r="AU285" s="112"/>
      <c r="AV285" s="112"/>
      <c r="AW285" s="112"/>
      <c r="AX285" s="112"/>
      <c r="AY285" s="112"/>
      <c r="AZ285" s="112"/>
      <c r="BA285" s="112"/>
      <c r="BB285" s="124"/>
      <c r="BC285" s="124"/>
      <c r="BD285" s="207" t="str">
        <f t="shared" si="82"/>
        <v/>
      </c>
      <c r="BE285" s="112" t="str">
        <f t="shared" si="83"/>
        <v/>
      </c>
      <c r="BF285" s="112"/>
      <c r="BG285" s="112"/>
      <c r="BH285" s="112"/>
      <c r="BI285" s="112"/>
      <c r="BJ285" s="112"/>
      <c r="BL285" s="112"/>
      <c r="BM285" s="112"/>
      <c r="BN285" s="112"/>
      <c r="BO285" s="112"/>
      <c r="BP285" s="112"/>
      <c r="BQ285" s="112"/>
    </row>
    <row r="286" spans="1:69" s="119" customFormat="1" x14ac:dyDescent="0.2">
      <c r="A286" s="124"/>
      <c r="B286" s="207" t="str">
        <f t="shared" si="70"/>
        <v/>
      </c>
      <c r="C286" s="73"/>
      <c r="D286" s="112"/>
      <c r="E286" s="112"/>
      <c r="F286" s="112"/>
      <c r="G286" s="112"/>
      <c r="H286" s="112"/>
      <c r="I286" s="112"/>
      <c r="J286" s="131"/>
      <c r="K286" s="132"/>
      <c r="L286" s="207" t="str">
        <f t="shared" si="71"/>
        <v/>
      </c>
      <c r="M286" s="112"/>
      <c r="N286" s="112"/>
      <c r="O286" s="112"/>
      <c r="P286" s="112"/>
      <c r="Q286" s="112"/>
      <c r="R286" s="112"/>
      <c r="S286" s="112"/>
      <c r="T286" s="112"/>
      <c r="U286" s="112"/>
      <c r="V286" s="207" t="str">
        <f t="shared" si="72"/>
        <v/>
      </c>
      <c r="W286" s="112"/>
      <c r="X286" s="207" t="str">
        <f t="shared" si="73"/>
        <v/>
      </c>
      <c r="Y286" s="133"/>
      <c r="Z286" s="112"/>
      <c r="AA286" s="112"/>
      <c r="AB286" s="207" t="str">
        <f t="shared" si="74"/>
        <v/>
      </c>
      <c r="AC286" s="112"/>
      <c r="AD286" s="207" t="str">
        <f t="shared" si="75"/>
        <v/>
      </c>
      <c r="AE286" s="124"/>
      <c r="AF286" s="207" t="str">
        <f t="shared" si="76"/>
        <v/>
      </c>
      <c r="AG286" s="112"/>
      <c r="AH286" s="207" t="str">
        <f t="shared" si="77"/>
        <v/>
      </c>
      <c r="AI286" s="112"/>
      <c r="AJ286" s="207" t="str">
        <f t="shared" si="78"/>
        <v/>
      </c>
      <c r="AK286" s="112"/>
      <c r="AL286" s="207" t="str">
        <f t="shared" si="79"/>
        <v/>
      </c>
      <c r="AM286" s="112"/>
      <c r="AN286" s="207" t="str">
        <f t="shared" si="80"/>
        <v/>
      </c>
      <c r="AO286" s="134"/>
      <c r="AP286" s="127"/>
      <c r="AQ286" s="207" t="str">
        <f t="shared" si="81"/>
        <v/>
      </c>
      <c r="AR286" s="127"/>
      <c r="AS286" s="112"/>
      <c r="AT286" s="112"/>
      <c r="AU286" s="112"/>
      <c r="AV286" s="112"/>
      <c r="AW286" s="112"/>
      <c r="AX286" s="112"/>
      <c r="AY286" s="112"/>
      <c r="AZ286" s="112"/>
      <c r="BA286" s="112"/>
      <c r="BB286" s="124"/>
      <c r="BC286" s="124"/>
      <c r="BD286" s="207" t="str">
        <f t="shared" si="82"/>
        <v/>
      </c>
      <c r="BE286" s="112" t="str">
        <f t="shared" si="83"/>
        <v/>
      </c>
      <c r="BF286" s="112"/>
      <c r="BG286" s="112"/>
      <c r="BH286" s="112"/>
      <c r="BI286" s="112"/>
      <c r="BJ286" s="112"/>
      <c r="BL286" s="112"/>
      <c r="BM286" s="112"/>
      <c r="BN286" s="112"/>
      <c r="BO286" s="112"/>
      <c r="BP286" s="112"/>
      <c r="BQ286" s="112"/>
    </row>
    <row r="287" spans="1:69" s="119" customFormat="1" x14ac:dyDescent="0.2">
      <c r="A287" s="124"/>
      <c r="B287" s="207" t="str">
        <f t="shared" si="70"/>
        <v/>
      </c>
      <c r="C287" s="73"/>
      <c r="D287" s="112"/>
      <c r="E287" s="112"/>
      <c r="F287" s="112"/>
      <c r="G287" s="112"/>
      <c r="H287" s="112"/>
      <c r="I287" s="112"/>
      <c r="J287" s="131"/>
      <c r="K287" s="132"/>
      <c r="L287" s="207" t="str">
        <f t="shared" si="71"/>
        <v/>
      </c>
      <c r="M287" s="112"/>
      <c r="N287" s="112"/>
      <c r="O287" s="112"/>
      <c r="P287" s="112"/>
      <c r="Q287" s="112"/>
      <c r="R287" s="112"/>
      <c r="S287" s="112"/>
      <c r="T287" s="112"/>
      <c r="U287" s="112"/>
      <c r="V287" s="207" t="str">
        <f t="shared" si="72"/>
        <v/>
      </c>
      <c r="W287" s="112"/>
      <c r="X287" s="207" t="str">
        <f t="shared" si="73"/>
        <v/>
      </c>
      <c r="Y287" s="133"/>
      <c r="Z287" s="112"/>
      <c r="AA287" s="112"/>
      <c r="AB287" s="207" t="str">
        <f t="shared" si="74"/>
        <v/>
      </c>
      <c r="AC287" s="112"/>
      <c r="AD287" s="207" t="str">
        <f t="shared" si="75"/>
        <v/>
      </c>
      <c r="AE287" s="124"/>
      <c r="AF287" s="207" t="str">
        <f t="shared" si="76"/>
        <v/>
      </c>
      <c r="AG287" s="112"/>
      <c r="AH287" s="207" t="str">
        <f t="shared" si="77"/>
        <v/>
      </c>
      <c r="AI287" s="112"/>
      <c r="AJ287" s="207" t="str">
        <f t="shared" si="78"/>
        <v/>
      </c>
      <c r="AK287" s="112"/>
      <c r="AL287" s="207" t="str">
        <f t="shared" si="79"/>
        <v/>
      </c>
      <c r="AM287" s="112"/>
      <c r="AN287" s="207" t="str">
        <f t="shared" si="80"/>
        <v/>
      </c>
      <c r="AO287" s="134"/>
      <c r="AP287" s="127"/>
      <c r="AQ287" s="207" t="str">
        <f t="shared" si="81"/>
        <v/>
      </c>
      <c r="AR287" s="127"/>
      <c r="AS287" s="112"/>
      <c r="AT287" s="112"/>
      <c r="AU287" s="112"/>
      <c r="AV287" s="112"/>
      <c r="AW287" s="112"/>
      <c r="AX287" s="112"/>
      <c r="AY287" s="112"/>
      <c r="AZ287" s="112"/>
      <c r="BA287" s="112"/>
      <c r="BB287" s="124"/>
      <c r="BC287" s="124"/>
      <c r="BD287" s="207" t="str">
        <f t="shared" si="82"/>
        <v/>
      </c>
      <c r="BE287" s="112" t="str">
        <f t="shared" si="83"/>
        <v/>
      </c>
      <c r="BF287" s="112"/>
      <c r="BG287" s="112"/>
      <c r="BH287" s="112"/>
      <c r="BI287" s="112"/>
      <c r="BJ287" s="112"/>
      <c r="BL287" s="112"/>
      <c r="BM287" s="112"/>
      <c r="BN287" s="112"/>
      <c r="BO287" s="112"/>
      <c r="BP287" s="112"/>
      <c r="BQ287" s="112"/>
    </row>
    <row r="288" spans="1:69" s="119" customFormat="1" x14ac:dyDescent="0.2">
      <c r="A288" s="124"/>
      <c r="B288" s="207" t="str">
        <f t="shared" si="70"/>
        <v/>
      </c>
      <c r="C288" s="73"/>
      <c r="D288" s="112"/>
      <c r="E288" s="112"/>
      <c r="F288" s="112"/>
      <c r="G288" s="112"/>
      <c r="H288" s="112"/>
      <c r="I288" s="112"/>
      <c r="J288" s="131"/>
      <c r="K288" s="132"/>
      <c r="L288" s="207" t="str">
        <f t="shared" si="71"/>
        <v/>
      </c>
      <c r="M288" s="112"/>
      <c r="N288" s="112"/>
      <c r="O288" s="112"/>
      <c r="P288" s="112"/>
      <c r="Q288" s="112"/>
      <c r="R288" s="112"/>
      <c r="S288" s="112"/>
      <c r="T288" s="112"/>
      <c r="U288" s="112"/>
      <c r="V288" s="207" t="str">
        <f t="shared" si="72"/>
        <v/>
      </c>
      <c r="W288" s="112"/>
      <c r="X288" s="207" t="str">
        <f t="shared" si="73"/>
        <v/>
      </c>
      <c r="Y288" s="133"/>
      <c r="Z288" s="112"/>
      <c r="AA288" s="112"/>
      <c r="AB288" s="207" t="str">
        <f t="shared" si="74"/>
        <v/>
      </c>
      <c r="AC288" s="112"/>
      <c r="AD288" s="207" t="str">
        <f t="shared" si="75"/>
        <v/>
      </c>
      <c r="AE288" s="124"/>
      <c r="AF288" s="207" t="str">
        <f t="shared" si="76"/>
        <v/>
      </c>
      <c r="AG288" s="112"/>
      <c r="AH288" s="207" t="str">
        <f t="shared" si="77"/>
        <v/>
      </c>
      <c r="AI288" s="112"/>
      <c r="AJ288" s="207" t="str">
        <f t="shared" si="78"/>
        <v/>
      </c>
      <c r="AK288" s="112"/>
      <c r="AL288" s="207" t="str">
        <f t="shared" si="79"/>
        <v/>
      </c>
      <c r="AM288" s="112"/>
      <c r="AN288" s="207" t="str">
        <f t="shared" si="80"/>
        <v/>
      </c>
      <c r="AO288" s="134"/>
      <c r="AP288" s="127"/>
      <c r="AQ288" s="207" t="str">
        <f t="shared" si="81"/>
        <v/>
      </c>
      <c r="AR288" s="127"/>
      <c r="AS288" s="112"/>
      <c r="AT288" s="112"/>
      <c r="AU288" s="112"/>
      <c r="AV288" s="112"/>
      <c r="AW288" s="112"/>
      <c r="AX288" s="112"/>
      <c r="AY288" s="112"/>
      <c r="AZ288" s="112"/>
      <c r="BA288" s="112"/>
      <c r="BB288" s="124"/>
      <c r="BC288" s="124"/>
      <c r="BD288" s="207" t="str">
        <f t="shared" si="82"/>
        <v/>
      </c>
      <c r="BE288" s="112" t="str">
        <f t="shared" si="83"/>
        <v/>
      </c>
      <c r="BF288" s="112"/>
      <c r="BG288" s="112"/>
      <c r="BH288" s="112"/>
      <c r="BI288" s="112"/>
      <c r="BJ288" s="112"/>
      <c r="BL288" s="112"/>
      <c r="BM288" s="112"/>
      <c r="BN288" s="112"/>
      <c r="BO288" s="112"/>
      <c r="BP288" s="112"/>
      <c r="BQ288" s="112"/>
    </row>
    <row r="289" spans="1:69" s="119" customFormat="1" x14ac:dyDescent="0.2">
      <c r="A289" s="124"/>
      <c r="B289" s="207" t="str">
        <f t="shared" si="70"/>
        <v/>
      </c>
      <c r="C289" s="73"/>
      <c r="D289" s="112"/>
      <c r="E289" s="112"/>
      <c r="F289" s="112"/>
      <c r="G289" s="112"/>
      <c r="H289" s="112"/>
      <c r="I289" s="112"/>
      <c r="J289" s="131"/>
      <c r="K289" s="132"/>
      <c r="L289" s="207" t="str">
        <f t="shared" si="71"/>
        <v/>
      </c>
      <c r="M289" s="112"/>
      <c r="N289" s="112"/>
      <c r="O289" s="112"/>
      <c r="P289" s="112"/>
      <c r="Q289" s="112"/>
      <c r="R289" s="112"/>
      <c r="S289" s="112"/>
      <c r="T289" s="112"/>
      <c r="U289" s="112"/>
      <c r="V289" s="207" t="str">
        <f t="shared" si="72"/>
        <v/>
      </c>
      <c r="W289" s="112"/>
      <c r="X289" s="207" t="str">
        <f t="shared" si="73"/>
        <v/>
      </c>
      <c r="Y289" s="133"/>
      <c r="Z289" s="112"/>
      <c r="AA289" s="112"/>
      <c r="AB289" s="207" t="str">
        <f t="shared" si="74"/>
        <v/>
      </c>
      <c r="AC289" s="112"/>
      <c r="AD289" s="207" t="str">
        <f t="shared" si="75"/>
        <v/>
      </c>
      <c r="AE289" s="124"/>
      <c r="AF289" s="207" t="str">
        <f t="shared" si="76"/>
        <v/>
      </c>
      <c r="AG289" s="112"/>
      <c r="AH289" s="207" t="str">
        <f t="shared" si="77"/>
        <v/>
      </c>
      <c r="AI289" s="112"/>
      <c r="AJ289" s="207" t="str">
        <f t="shared" si="78"/>
        <v/>
      </c>
      <c r="AK289" s="112"/>
      <c r="AL289" s="207" t="str">
        <f t="shared" si="79"/>
        <v/>
      </c>
      <c r="AM289" s="112"/>
      <c r="AN289" s="207" t="str">
        <f t="shared" si="80"/>
        <v/>
      </c>
      <c r="AO289" s="134"/>
      <c r="AP289" s="127"/>
      <c r="AQ289" s="207" t="str">
        <f t="shared" si="81"/>
        <v/>
      </c>
      <c r="AR289" s="127"/>
      <c r="AS289" s="112"/>
      <c r="AT289" s="112"/>
      <c r="AU289" s="112"/>
      <c r="AV289" s="112"/>
      <c r="AW289" s="112"/>
      <c r="AX289" s="112"/>
      <c r="AY289" s="112"/>
      <c r="AZ289" s="112"/>
      <c r="BA289" s="112"/>
      <c r="BB289" s="124"/>
      <c r="BC289" s="124"/>
      <c r="BD289" s="207" t="str">
        <f t="shared" si="82"/>
        <v/>
      </c>
      <c r="BE289" s="112" t="str">
        <f t="shared" si="83"/>
        <v/>
      </c>
      <c r="BF289" s="112"/>
      <c r="BG289" s="112"/>
      <c r="BH289" s="112"/>
      <c r="BI289" s="112"/>
      <c r="BJ289" s="112"/>
      <c r="BL289" s="112"/>
      <c r="BM289" s="112"/>
      <c r="BN289" s="112"/>
      <c r="BO289" s="112"/>
      <c r="BP289" s="112"/>
      <c r="BQ289" s="112"/>
    </row>
    <row r="290" spans="1:69" s="119" customFormat="1" x14ac:dyDescent="0.2">
      <c r="A290" s="124"/>
      <c r="B290" s="207" t="str">
        <f t="shared" si="70"/>
        <v/>
      </c>
      <c r="C290" s="73"/>
      <c r="D290" s="112"/>
      <c r="E290" s="112"/>
      <c r="F290" s="112"/>
      <c r="G290" s="112"/>
      <c r="H290" s="112"/>
      <c r="I290" s="112"/>
      <c r="J290" s="131"/>
      <c r="K290" s="132"/>
      <c r="L290" s="207" t="str">
        <f t="shared" si="71"/>
        <v/>
      </c>
      <c r="M290" s="112"/>
      <c r="N290" s="112"/>
      <c r="O290" s="112"/>
      <c r="P290" s="112"/>
      <c r="Q290" s="112"/>
      <c r="R290" s="112"/>
      <c r="S290" s="112"/>
      <c r="T290" s="112"/>
      <c r="U290" s="112"/>
      <c r="V290" s="207" t="str">
        <f t="shared" si="72"/>
        <v/>
      </c>
      <c r="W290" s="112"/>
      <c r="X290" s="207" t="str">
        <f t="shared" si="73"/>
        <v/>
      </c>
      <c r="Y290" s="133"/>
      <c r="Z290" s="112"/>
      <c r="AA290" s="112"/>
      <c r="AB290" s="207" t="str">
        <f t="shared" si="74"/>
        <v/>
      </c>
      <c r="AC290" s="112"/>
      <c r="AD290" s="207" t="str">
        <f t="shared" si="75"/>
        <v/>
      </c>
      <c r="AE290" s="124"/>
      <c r="AF290" s="207" t="str">
        <f t="shared" si="76"/>
        <v/>
      </c>
      <c r="AG290" s="112"/>
      <c r="AH290" s="207" t="str">
        <f t="shared" si="77"/>
        <v/>
      </c>
      <c r="AI290" s="112"/>
      <c r="AJ290" s="207" t="str">
        <f t="shared" si="78"/>
        <v/>
      </c>
      <c r="AK290" s="112"/>
      <c r="AL290" s="207" t="str">
        <f t="shared" si="79"/>
        <v/>
      </c>
      <c r="AM290" s="112"/>
      <c r="AN290" s="207" t="str">
        <f t="shared" si="80"/>
        <v/>
      </c>
      <c r="AO290" s="134"/>
      <c r="AP290" s="127"/>
      <c r="AQ290" s="207" t="str">
        <f t="shared" si="81"/>
        <v/>
      </c>
      <c r="AR290" s="127"/>
      <c r="AS290" s="112"/>
      <c r="AT290" s="112"/>
      <c r="AU290" s="112"/>
      <c r="AV290" s="112"/>
      <c r="AW290" s="112"/>
      <c r="AX290" s="112"/>
      <c r="AY290" s="112"/>
      <c r="AZ290" s="112"/>
      <c r="BA290" s="112"/>
      <c r="BB290" s="124"/>
      <c r="BC290" s="124"/>
      <c r="BD290" s="207" t="str">
        <f t="shared" si="82"/>
        <v/>
      </c>
      <c r="BE290" s="112" t="str">
        <f t="shared" si="83"/>
        <v/>
      </c>
      <c r="BF290" s="112"/>
      <c r="BG290" s="112"/>
      <c r="BH290" s="112"/>
      <c r="BI290" s="112"/>
      <c r="BJ290" s="112"/>
      <c r="BL290" s="112"/>
      <c r="BM290" s="112"/>
      <c r="BN290" s="112"/>
      <c r="BO290" s="112"/>
      <c r="BP290" s="112"/>
      <c r="BQ290" s="112"/>
    </row>
    <row r="291" spans="1:69" s="119" customFormat="1" x14ac:dyDescent="0.2">
      <c r="A291" s="124"/>
      <c r="B291" s="207" t="str">
        <f t="shared" si="70"/>
        <v/>
      </c>
      <c r="C291" s="73"/>
      <c r="D291" s="112"/>
      <c r="E291" s="112"/>
      <c r="F291" s="112"/>
      <c r="G291" s="112"/>
      <c r="H291" s="112"/>
      <c r="I291" s="112"/>
      <c r="J291" s="131"/>
      <c r="K291" s="132"/>
      <c r="L291" s="207" t="str">
        <f t="shared" si="71"/>
        <v/>
      </c>
      <c r="M291" s="112"/>
      <c r="N291" s="112"/>
      <c r="O291" s="112"/>
      <c r="P291" s="112"/>
      <c r="Q291" s="112"/>
      <c r="R291" s="112"/>
      <c r="S291" s="112"/>
      <c r="T291" s="112"/>
      <c r="U291" s="112"/>
      <c r="V291" s="207" t="str">
        <f t="shared" si="72"/>
        <v/>
      </c>
      <c r="W291" s="112"/>
      <c r="X291" s="207" t="str">
        <f t="shared" si="73"/>
        <v/>
      </c>
      <c r="Y291" s="133"/>
      <c r="Z291" s="112"/>
      <c r="AA291" s="112"/>
      <c r="AB291" s="207" t="str">
        <f t="shared" si="74"/>
        <v/>
      </c>
      <c r="AC291" s="112"/>
      <c r="AD291" s="207" t="str">
        <f t="shared" si="75"/>
        <v/>
      </c>
      <c r="AE291" s="124"/>
      <c r="AF291" s="207" t="str">
        <f t="shared" si="76"/>
        <v/>
      </c>
      <c r="AG291" s="112"/>
      <c r="AH291" s="207" t="str">
        <f t="shared" si="77"/>
        <v/>
      </c>
      <c r="AI291" s="112"/>
      <c r="AJ291" s="207" t="str">
        <f t="shared" si="78"/>
        <v/>
      </c>
      <c r="AK291" s="112"/>
      <c r="AL291" s="207" t="str">
        <f t="shared" si="79"/>
        <v/>
      </c>
      <c r="AM291" s="112"/>
      <c r="AN291" s="207" t="str">
        <f t="shared" si="80"/>
        <v/>
      </c>
      <c r="AO291" s="134"/>
      <c r="AP291" s="127"/>
      <c r="AQ291" s="207" t="str">
        <f t="shared" si="81"/>
        <v/>
      </c>
      <c r="AR291" s="127"/>
      <c r="AS291" s="112"/>
      <c r="AT291" s="112"/>
      <c r="AU291" s="112"/>
      <c r="AV291" s="112"/>
      <c r="AW291" s="112"/>
      <c r="AX291" s="112"/>
      <c r="AY291" s="112"/>
      <c r="AZ291" s="112"/>
      <c r="BA291" s="112"/>
      <c r="BB291" s="124"/>
      <c r="BC291" s="124"/>
      <c r="BD291" s="207" t="str">
        <f t="shared" si="82"/>
        <v/>
      </c>
      <c r="BE291" s="112" t="str">
        <f t="shared" si="83"/>
        <v/>
      </c>
      <c r="BF291" s="112"/>
      <c r="BG291" s="112"/>
      <c r="BH291" s="112"/>
      <c r="BI291" s="112"/>
      <c r="BJ291" s="112"/>
      <c r="BL291" s="112"/>
      <c r="BM291" s="112"/>
      <c r="BN291" s="112"/>
      <c r="BO291" s="112"/>
      <c r="BP291" s="112"/>
      <c r="BQ291" s="112"/>
    </row>
    <row r="292" spans="1:69" s="119" customFormat="1" x14ac:dyDescent="0.2">
      <c r="A292" s="124"/>
      <c r="B292" s="207" t="str">
        <f t="shared" si="70"/>
        <v/>
      </c>
      <c r="C292" s="73"/>
      <c r="D292" s="112"/>
      <c r="E292" s="112"/>
      <c r="F292" s="112"/>
      <c r="G292" s="112"/>
      <c r="H292" s="112"/>
      <c r="I292" s="112"/>
      <c r="J292" s="131"/>
      <c r="K292" s="132"/>
      <c r="L292" s="207" t="str">
        <f t="shared" si="71"/>
        <v/>
      </c>
      <c r="M292" s="112"/>
      <c r="N292" s="112"/>
      <c r="O292" s="112"/>
      <c r="P292" s="112"/>
      <c r="Q292" s="112"/>
      <c r="R292" s="112"/>
      <c r="S292" s="112"/>
      <c r="T292" s="112"/>
      <c r="U292" s="112"/>
      <c r="V292" s="207" t="str">
        <f t="shared" si="72"/>
        <v/>
      </c>
      <c r="W292" s="112"/>
      <c r="X292" s="207" t="str">
        <f t="shared" si="73"/>
        <v/>
      </c>
      <c r="Y292" s="133"/>
      <c r="Z292" s="112"/>
      <c r="AA292" s="112"/>
      <c r="AB292" s="207" t="str">
        <f t="shared" si="74"/>
        <v/>
      </c>
      <c r="AC292" s="112"/>
      <c r="AD292" s="207" t="str">
        <f t="shared" si="75"/>
        <v/>
      </c>
      <c r="AE292" s="124"/>
      <c r="AF292" s="207" t="str">
        <f t="shared" si="76"/>
        <v/>
      </c>
      <c r="AG292" s="112"/>
      <c r="AH292" s="207" t="str">
        <f t="shared" si="77"/>
        <v/>
      </c>
      <c r="AI292" s="112"/>
      <c r="AJ292" s="207" t="str">
        <f t="shared" si="78"/>
        <v/>
      </c>
      <c r="AK292" s="112"/>
      <c r="AL292" s="207" t="str">
        <f t="shared" si="79"/>
        <v/>
      </c>
      <c r="AM292" s="112"/>
      <c r="AN292" s="207" t="str">
        <f t="shared" si="80"/>
        <v/>
      </c>
      <c r="AO292" s="134"/>
      <c r="AP292" s="127"/>
      <c r="AQ292" s="207" t="str">
        <f t="shared" si="81"/>
        <v/>
      </c>
      <c r="AR292" s="127"/>
      <c r="AS292" s="112"/>
      <c r="AT292" s="112"/>
      <c r="AU292" s="112"/>
      <c r="AV292" s="112"/>
      <c r="AW292" s="112"/>
      <c r="AX292" s="112"/>
      <c r="AY292" s="112"/>
      <c r="AZ292" s="112"/>
      <c r="BA292" s="112"/>
      <c r="BB292" s="124"/>
      <c r="BC292" s="124"/>
      <c r="BD292" s="207" t="str">
        <f t="shared" si="82"/>
        <v/>
      </c>
      <c r="BE292" s="112" t="str">
        <f t="shared" si="83"/>
        <v/>
      </c>
      <c r="BF292" s="112"/>
      <c r="BG292" s="112"/>
      <c r="BH292" s="112"/>
      <c r="BI292" s="112"/>
      <c r="BJ292" s="112"/>
      <c r="BL292" s="112"/>
      <c r="BM292" s="112"/>
      <c r="BN292" s="112"/>
      <c r="BO292" s="112"/>
      <c r="BP292" s="112"/>
      <c r="BQ292" s="112"/>
    </row>
    <row r="293" spans="1:69" s="119" customFormat="1" x14ac:dyDescent="0.2">
      <c r="A293" s="124"/>
      <c r="B293" s="207" t="str">
        <f t="shared" si="70"/>
        <v/>
      </c>
      <c r="C293" s="73"/>
      <c r="D293" s="112"/>
      <c r="E293" s="112"/>
      <c r="F293" s="112"/>
      <c r="G293" s="112"/>
      <c r="H293" s="112"/>
      <c r="I293" s="112"/>
      <c r="J293" s="131"/>
      <c r="K293" s="132"/>
      <c r="L293" s="207" t="str">
        <f t="shared" si="71"/>
        <v/>
      </c>
      <c r="M293" s="112"/>
      <c r="N293" s="112"/>
      <c r="O293" s="112"/>
      <c r="P293" s="112"/>
      <c r="Q293" s="112"/>
      <c r="R293" s="112"/>
      <c r="S293" s="112"/>
      <c r="T293" s="112"/>
      <c r="U293" s="112"/>
      <c r="V293" s="207" t="str">
        <f t="shared" si="72"/>
        <v/>
      </c>
      <c r="W293" s="112"/>
      <c r="X293" s="207" t="str">
        <f t="shared" si="73"/>
        <v/>
      </c>
      <c r="Y293" s="133"/>
      <c r="Z293" s="112"/>
      <c r="AA293" s="112"/>
      <c r="AB293" s="207" t="str">
        <f t="shared" si="74"/>
        <v/>
      </c>
      <c r="AC293" s="112"/>
      <c r="AD293" s="207" t="str">
        <f t="shared" si="75"/>
        <v/>
      </c>
      <c r="AE293" s="124"/>
      <c r="AF293" s="207" t="str">
        <f t="shared" si="76"/>
        <v/>
      </c>
      <c r="AG293" s="112"/>
      <c r="AH293" s="207" t="str">
        <f t="shared" si="77"/>
        <v/>
      </c>
      <c r="AI293" s="112"/>
      <c r="AJ293" s="207" t="str">
        <f t="shared" si="78"/>
        <v/>
      </c>
      <c r="AK293" s="112"/>
      <c r="AL293" s="207" t="str">
        <f t="shared" si="79"/>
        <v/>
      </c>
      <c r="AM293" s="112"/>
      <c r="AN293" s="207" t="str">
        <f t="shared" si="80"/>
        <v/>
      </c>
      <c r="AO293" s="134"/>
      <c r="AP293" s="127"/>
      <c r="AQ293" s="207" t="str">
        <f t="shared" si="81"/>
        <v/>
      </c>
      <c r="AR293" s="127"/>
      <c r="AS293" s="112"/>
      <c r="AT293" s="112"/>
      <c r="AU293" s="112"/>
      <c r="AV293" s="112"/>
      <c r="AW293" s="112"/>
      <c r="AX293" s="112"/>
      <c r="AY293" s="112"/>
      <c r="AZ293" s="112"/>
      <c r="BA293" s="112"/>
      <c r="BB293" s="124"/>
      <c r="BC293" s="124"/>
      <c r="BD293" s="207" t="str">
        <f t="shared" si="82"/>
        <v/>
      </c>
      <c r="BE293" s="112" t="str">
        <f t="shared" si="83"/>
        <v/>
      </c>
      <c r="BF293" s="112"/>
      <c r="BG293" s="112"/>
      <c r="BH293" s="112"/>
      <c r="BI293" s="112"/>
      <c r="BJ293" s="112"/>
      <c r="BL293" s="112"/>
      <c r="BM293" s="112"/>
      <c r="BN293" s="112"/>
      <c r="BO293" s="112"/>
      <c r="BP293" s="112"/>
      <c r="BQ293" s="112"/>
    </row>
    <row r="294" spans="1:69" s="119" customFormat="1" x14ac:dyDescent="0.2">
      <c r="A294" s="124"/>
      <c r="B294" s="207" t="str">
        <f t="shared" si="70"/>
        <v/>
      </c>
      <c r="C294" s="73"/>
      <c r="D294" s="112"/>
      <c r="E294" s="112"/>
      <c r="F294" s="112"/>
      <c r="G294" s="112"/>
      <c r="H294" s="112"/>
      <c r="I294" s="112"/>
      <c r="J294" s="131"/>
      <c r="K294" s="132"/>
      <c r="L294" s="207" t="str">
        <f t="shared" si="71"/>
        <v/>
      </c>
      <c r="M294" s="112"/>
      <c r="N294" s="112"/>
      <c r="O294" s="112"/>
      <c r="P294" s="112"/>
      <c r="Q294" s="112"/>
      <c r="R294" s="112"/>
      <c r="S294" s="112"/>
      <c r="T294" s="112"/>
      <c r="U294" s="112"/>
      <c r="V294" s="207" t="str">
        <f t="shared" si="72"/>
        <v/>
      </c>
      <c r="W294" s="112"/>
      <c r="X294" s="207" t="str">
        <f t="shared" si="73"/>
        <v/>
      </c>
      <c r="Y294" s="133"/>
      <c r="Z294" s="112"/>
      <c r="AA294" s="112"/>
      <c r="AB294" s="207" t="str">
        <f t="shared" si="74"/>
        <v/>
      </c>
      <c r="AC294" s="112"/>
      <c r="AD294" s="207" t="str">
        <f t="shared" si="75"/>
        <v/>
      </c>
      <c r="AE294" s="124"/>
      <c r="AF294" s="207" t="str">
        <f t="shared" si="76"/>
        <v/>
      </c>
      <c r="AG294" s="112"/>
      <c r="AH294" s="207" t="str">
        <f t="shared" si="77"/>
        <v/>
      </c>
      <c r="AI294" s="112"/>
      <c r="AJ294" s="207" t="str">
        <f t="shared" si="78"/>
        <v/>
      </c>
      <c r="AK294" s="112"/>
      <c r="AL294" s="207" t="str">
        <f t="shared" si="79"/>
        <v/>
      </c>
      <c r="AM294" s="112"/>
      <c r="AN294" s="207" t="str">
        <f t="shared" si="80"/>
        <v/>
      </c>
      <c r="AO294" s="134"/>
      <c r="AP294" s="127"/>
      <c r="AQ294" s="207" t="str">
        <f t="shared" si="81"/>
        <v/>
      </c>
      <c r="AR294" s="127"/>
      <c r="AS294" s="112"/>
      <c r="AT294" s="112"/>
      <c r="AU294" s="112"/>
      <c r="AV294" s="112"/>
      <c r="AW294" s="112"/>
      <c r="AX294" s="112"/>
      <c r="AY294" s="112"/>
      <c r="AZ294" s="112"/>
      <c r="BA294" s="112"/>
      <c r="BB294" s="124"/>
      <c r="BC294" s="124"/>
      <c r="BD294" s="207" t="str">
        <f t="shared" si="82"/>
        <v/>
      </c>
      <c r="BE294" s="112" t="str">
        <f t="shared" si="83"/>
        <v/>
      </c>
      <c r="BF294" s="112"/>
      <c r="BG294" s="112"/>
      <c r="BH294" s="112"/>
      <c r="BI294" s="112"/>
      <c r="BJ294" s="112"/>
      <c r="BL294" s="112"/>
      <c r="BM294" s="112"/>
      <c r="BN294" s="112"/>
      <c r="BO294" s="112"/>
      <c r="BP294" s="112"/>
      <c r="BQ294" s="112"/>
    </row>
    <row r="295" spans="1:69" s="119" customFormat="1" x14ac:dyDescent="0.2">
      <c r="A295" s="124"/>
      <c r="B295" s="207" t="str">
        <f t="shared" si="70"/>
        <v/>
      </c>
      <c r="C295" s="73"/>
      <c r="D295" s="112"/>
      <c r="E295" s="112"/>
      <c r="F295" s="112"/>
      <c r="G295" s="112"/>
      <c r="H295" s="112"/>
      <c r="I295" s="112"/>
      <c r="J295" s="131"/>
      <c r="K295" s="132"/>
      <c r="L295" s="207" t="str">
        <f t="shared" si="71"/>
        <v/>
      </c>
      <c r="M295" s="112"/>
      <c r="N295" s="112"/>
      <c r="O295" s="112"/>
      <c r="P295" s="112"/>
      <c r="Q295" s="112"/>
      <c r="R295" s="112"/>
      <c r="S295" s="112"/>
      <c r="T295" s="112"/>
      <c r="U295" s="112"/>
      <c r="V295" s="207" t="str">
        <f t="shared" si="72"/>
        <v/>
      </c>
      <c r="W295" s="112"/>
      <c r="X295" s="207" t="str">
        <f t="shared" si="73"/>
        <v/>
      </c>
      <c r="Y295" s="133"/>
      <c r="Z295" s="112"/>
      <c r="AA295" s="112"/>
      <c r="AB295" s="207" t="str">
        <f t="shared" si="74"/>
        <v/>
      </c>
      <c r="AC295" s="112"/>
      <c r="AD295" s="207" t="str">
        <f t="shared" si="75"/>
        <v/>
      </c>
      <c r="AE295" s="124"/>
      <c r="AF295" s="207" t="str">
        <f t="shared" si="76"/>
        <v/>
      </c>
      <c r="AG295" s="112"/>
      <c r="AH295" s="207" t="str">
        <f t="shared" si="77"/>
        <v/>
      </c>
      <c r="AI295" s="112"/>
      <c r="AJ295" s="207" t="str">
        <f t="shared" si="78"/>
        <v/>
      </c>
      <c r="AK295" s="112"/>
      <c r="AL295" s="207" t="str">
        <f t="shared" si="79"/>
        <v/>
      </c>
      <c r="AM295" s="112"/>
      <c r="AN295" s="207" t="str">
        <f t="shared" si="80"/>
        <v/>
      </c>
      <c r="AO295" s="134"/>
      <c r="AP295" s="127"/>
      <c r="AQ295" s="207" t="str">
        <f t="shared" si="81"/>
        <v/>
      </c>
      <c r="AR295" s="127"/>
      <c r="AS295" s="112"/>
      <c r="AT295" s="112"/>
      <c r="AU295" s="112"/>
      <c r="AV295" s="112"/>
      <c r="AW295" s="112"/>
      <c r="AX295" s="112"/>
      <c r="AY295" s="112"/>
      <c r="AZ295" s="112"/>
      <c r="BA295" s="112"/>
      <c r="BB295" s="124"/>
      <c r="BC295" s="124"/>
      <c r="BD295" s="207" t="str">
        <f t="shared" si="82"/>
        <v/>
      </c>
      <c r="BE295" s="112" t="str">
        <f t="shared" si="83"/>
        <v/>
      </c>
      <c r="BF295" s="112"/>
      <c r="BG295" s="112"/>
      <c r="BH295" s="112"/>
      <c r="BI295" s="112"/>
      <c r="BJ295" s="112"/>
      <c r="BL295" s="112"/>
      <c r="BM295" s="112"/>
      <c r="BN295" s="112"/>
      <c r="BO295" s="112"/>
      <c r="BP295" s="112"/>
      <c r="BQ295" s="112"/>
    </row>
    <row r="296" spans="1:69" s="119" customFormat="1" x14ac:dyDescent="0.2">
      <c r="A296" s="124"/>
      <c r="B296" s="207" t="str">
        <f t="shared" si="70"/>
        <v/>
      </c>
      <c r="C296" s="73"/>
      <c r="D296" s="112"/>
      <c r="E296" s="112"/>
      <c r="F296" s="112"/>
      <c r="G296" s="112"/>
      <c r="H296" s="112"/>
      <c r="I296" s="112"/>
      <c r="J296" s="131"/>
      <c r="K296" s="132"/>
      <c r="L296" s="207" t="str">
        <f t="shared" si="71"/>
        <v/>
      </c>
      <c r="M296" s="112"/>
      <c r="N296" s="112"/>
      <c r="O296" s="112"/>
      <c r="P296" s="112"/>
      <c r="Q296" s="112"/>
      <c r="R296" s="112"/>
      <c r="S296" s="112"/>
      <c r="T296" s="112"/>
      <c r="U296" s="112"/>
      <c r="V296" s="207" t="str">
        <f t="shared" si="72"/>
        <v/>
      </c>
      <c r="W296" s="112"/>
      <c r="X296" s="207" t="str">
        <f t="shared" si="73"/>
        <v/>
      </c>
      <c r="Y296" s="133"/>
      <c r="Z296" s="112"/>
      <c r="AA296" s="112"/>
      <c r="AB296" s="207" t="str">
        <f t="shared" si="74"/>
        <v/>
      </c>
      <c r="AC296" s="112"/>
      <c r="AD296" s="207" t="str">
        <f t="shared" si="75"/>
        <v/>
      </c>
      <c r="AE296" s="124"/>
      <c r="AF296" s="207" t="str">
        <f t="shared" si="76"/>
        <v/>
      </c>
      <c r="AG296" s="112"/>
      <c r="AH296" s="207" t="str">
        <f t="shared" si="77"/>
        <v/>
      </c>
      <c r="AI296" s="112"/>
      <c r="AJ296" s="207" t="str">
        <f t="shared" si="78"/>
        <v/>
      </c>
      <c r="AK296" s="112"/>
      <c r="AL296" s="207" t="str">
        <f t="shared" si="79"/>
        <v/>
      </c>
      <c r="AM296" s="112"/>
      <c r="AN296" s="207" t="str">
        <f t="shared" si="80"/>
        <v/>
      </c>
      <c r="AO296" s="134"/>
      <c r="AP296" s="127"/>
      <c r="AQ296" s="207" t="str">
        <f t="shared" si="81"/>
        <v/>
      </c>
      <c r="AR296" s="127"/>
      <c r="AS296" s="112"/>
      <c r="AT296" s="112"/>
      <c r="AU296" s="112"/>
      <c r="AV296" s="112"/>
      <c r="AW296" s="112"/>
      <c r="AX296" s="112"/>
      <c r="AY296" s="112"/>
      <c r="AZ296" s="112"/>
      <c r="BA296" s="112"/>
      <c r="BB296" s="124"/>
      <c r="BC296" s="124"/>
      <c r="BD296" s="207" t="str">
        <f t="shared" si="82"/>
        <v/>
      </c>
      <c r="BE296" s="112" t="str">
        <f t="shared" si="83"/>
        <v/>
      </c>
      <c r="BF296" s="112"/>
      <c r="BG296" s="112"/>
      <c r="BH296" s="112"/>
      <c r="BI296" s="112"/>
      <c r="BJ296" s="112"/>
      <c r="BL296" s="112"/>
      <c r="BM296" s="112"/>
      <c r="BN296" s="112"/>
      <c r="BO296" s="112"/>
      <c r="BP296" s="112"/>
      <c r="BQ296" s="112"/>
    </row>
    <row r="297" spans="1:69" s="119" customFormat="1" x14ac:dyDescent="0.2">
      <c r="A297" s="124"/>
      <c r="B297" s="207" t="str">
        <f t="shared" si="70"/>
        <v/>
      </c>
      <c r="C297" s="73"/>
      <c r="D297" s="112"/>
      <c r="E297" s="112"/>
      <c r="F297" s="112"/>
      <c r="G297" s="112"/>
      <c r="H297" s="112"/>
      <c r="I297" s="112"/>
      <c r="J297" s="131"/>
      <c r="K297" s="132"/>
      <c r="L297" s="207" t="str">
        <f t="shared" si="71"/>
        <v/>
      </c>
      <c r="M297" s="112"/>
      <c r="N297" s="112"/>
      <c r="O297" s="112"/>
      <c r="P297" s="112"/>
      <c r="Q297" s="112"/>
      <c r="R297" s="112"/>
      <c r="S297" s="112"/>
      <c r="T297" s="112"/>
      <c r="U297" s="112"/>
      <c r="V297" s="207" t="str">
        <f t="shared" si="72"/>
        <v/>
      </c>
      <c r="W297" s="112"/>
      <c r="X297" s="207" t="str">
        <f t="shared" si="73"/>
        <v/>
      </c>
      <c r="Y297" s="133"/>
      <c r="Z297" s="112"/>
      <c r="AA297" s="112"/>
      <c r="AB297" s="207" t="str">
        <f t="shared" si="74"/>
        <v/>
      </c>
      <c r="AC297" s="112"/>
      <c r="AD297" s="207" t="str">
        <f t="shared" si="75"/>
        <v/>
      </c>
      <c r="AE297" s="124"/>
      <c r="AF297" s="207" t="str">
        <f t="shared" si="76"/>
        <v/>
      </c>
      <c r="AG297" s="112"/>
      <c r="AH297" s="207" t="str">
        <f t="shared" si="77"/>
        <v/>
      </c>
      <c r="AI297" s="112"/>
      <c r="AJ297" s="207" t="str">
        <f t="shared" si="78"/>
        <v/>
      </c>
      <c r="AK297" s="112"/>
      <c r="AL297" s="207" t="str">
        <f t="shared" si="79"/>
        <v/>
      </c>
      <c r="AM297" s="112"/>
      <c r="AN297" s="207" t="str">
        <f t="shared" si="80"/>
        <v/>
      </c>
      <c r="AO297" s="134"/>
      <c r="AP297" s="127"/>
      <c r="AQ297" s="207" t="str">
        <f t="shared" si="81"/>
        <v/>
      </c>
      <c r="AR297" s="127"/>
      <c r="AS297" s="112"/>
      <c r="AT297" s="112"/>
      <c r="AU297" s="112"/>
      <c r="AV297" s="112"/>
      <c r="AW297" s="112"/>
      <c r="AX297" s="112"/>
      <c r="AY297" s="112"/>
      <c r="AZ297" s="112"/>
      <c r="BA297" s="112"/>
      <c r="BB297" s="124"/>
      <c r="BC297" s="124"/>
      <c r="BD297" s="207" t="str">
        <f t="shared" si="82"/>
        <v/>
      </c>
      <c r="BE297" s="112" t="str">
        <f t="shared" si="83"/>
        <v/>
      </c>
      <c r="BF297" s="112"/>
      <c r="BG297" s="112"/>
      <c r="BH297" s="112"/>
      <c r="BI297" s="112"/>
      <c r="BJ297" s="112"/>
      <c r="BL297" s="112"/>
      <c r="BM297" s="112"/>
      <c r="BN297" s="112"/>
      <c r="BO297" s="112"/>
      <c r="BP297" s="112"/>
      <c r="BQ297" s="112"/>
    </row>
    <row r="298" spans="1:69" s="119" customFormat="1" x14ac:dyDescent="0.2">
      <c r="A298" s="124"/>
      <c r="B298" s="207" t="str">
        <f t="shared" si="70"/>
        <v/>
      </c>
      <c r="C298" s="73"/>
      <c r="D298" s="112"/>
      <c r="E298" s="112"/>
      <c r="F298" s="112"/>
      <c r="G298" s="112"/>
      <c r="H298" s="112"/>
      <c r="I298" s="112"/>
      <c r="J298" s="131"/>
      <c r="K298" s="132"/>
      <c r="L298" s="207" t="str">
        <f t="shared" si="71"/>
        <v/>
      </c>
      <c r="M298" s="112"/>
      <c r="N298" s="112"/>
      <c r="O298" s="112"/>
      <c r="P298" s="112"/>
      <c r="Q298" s="112"/>
      <c r="R298" s="112"/>
      <c r="S298" s="112"/>
      <c r="T298" s="112"/>
      <c r="U298" s="112"/>
      <c r="V298" s="207" t="str">
        <f t="shared" si="72"/>
        <v/>
      </c>
      <c r="W298" s="112"/>
      <c r="X298" s="207" t="str">
        <f t="shared" si="73"/>
        <v/>
      </c>
      <c r="Y298" s="133"/>
      <c r="Z298" s="112"/>
      <c r="AA298" s="112"/>
      <c r="AB298" s="207" t="str">
        <f t="shared" si="74"/>
        <v/>
      </c>
      <c r="AC298" s="112"/>
      <c r="AD298" s="207" t="str">
        <f t="shared" si="75"/>
        <v/>
      </c>
      <c r="AE298" s="124"/>
      <c r="AF298" s="207" t="str">
        <f t="shared" si="76"/>
        <v/>
      </c>
      <c r="AG298" s="112"/>
      <c r="AH298" s="207" t="str">
        <f t="shared" si="77"/>
        <v/>
      </c>
      <c r="AI298" s="112"/>
      <c r="AJ298" s="207" t="str">
        <f t="shared" si="78"/>
        <v/>
      </c>
      <c r="AK298" s="112"/>
      <c r="AL298" s="207" t="str">
        <f t="shared" si="79"/>
        <v/>
      </c>
      <c r="AM298" s="112"/>
      <c r="AN298" s="207" t="str">
        <f t="shared" si="80"/>
        <v/>
      </c>
      <c r="AO298" s="134"/>
      <c r="AP298" s="127"/>
      <c r="AQ298" s="207" t="str">
        <f t="shared" si="81"/>
        <v/>
      </c>
      <c r="AR298" s="127"/>
      <c r="AS298" s="112"/>
      <c r="AT298" s="112"/>
      <c r="AU298" s="112"/>
      <c r="AV298" s="112"/>
      <c r="AW298" s="112"/>
      <c r="AX298" s="112"/>
      <c r="AY298" s="112"/>
      <c r="AZ298" s="112"/>
      <c r="BA298" s="112"/>
      <c r="BB298" s="124"/>
      <c r="BC298" s="124"/>
      <c r="BD298" s="207" t="str">
        <f t="shared" si="82"/>
        <v/>
      </c>
      <c r="BE298" s="112" t="str">
        <f t="shared" si="83"/>
        <v/>
      </c>
      <c r="BF298" s="112"/>
      <c r="BG298" s="112"/>
      <c r="BH298" s="112"/>
      <c r="BI298" s="112"/>
      <c r="BJ298" s="112"/>
      <c r="BL298" s="112"/>
      <c r="BM298" s="112"/>
      <c r="BN298" s="112"/>
      <c r="BO298" s="112"/>
      <c r="BP298" s="112"/>
      <c r="BQ298" s="112"/>
    </row>
    <row r="299" spans="1:69" s="119" customFormat="1" x14ac:dyDescent="0.2">
      <c r="A299" s="124"/>
      <c r="B299" s="207" t="str">
        <f t="shared" si="70"/>
        <v/>
      </c>
      <c r="C299" s="73"/>
      <c r="D299" s="112"/>
      <c r="E299" s="112"/>
      <c r="F299" s="112"/>
      <c r="G299" s="112"/>
      <c r="H299" s="112"/>
      <c r="I299" s="112"/>
      <c r="J299" s="131"/>
      <c r="K299" s="132"/>
      <c r="L299" s="207" t="str">
        <f t="shared" si="71"/>
        <v/>
      </c>
      <c r="M299" s="112"/>
      <c r="N299" s="112"/>
      <c r="O299" s="112"/>
      <c r="P299" s="112"/>
      <c r="Q299" s="112"/>
      <c r="R299" s="112"/>
      <c r="S299" s="112"/>
      <c r="T299" s="112"/>
      <c r="U299" s="112"/>
      <c r="V299" s="207" t="str">
        <f t="shared" si="72"/>
        <v/>
      </c>
      <c r="W299" s="112"/>
      <c r="X299" s="207" t="str">
        <f t="shared" si="73"/>
        <v/>
      </c>
      <c r="Y299" s="133"/>
      <c r="Z299" s="112"/>
      <c r="AA299" s="112"/>
      <c r="AB299" s="207" t="str">
        <f t="shared" si="74"/>
        <v/>
      </c>
      <c r="AC299" s="112"/>
      <c r="AD299" s="207" t="str">
        <f t="shared" si="75"/>
        <v/>
      </c>
      <c r="AE299" s="124"/>
      <c r="AF299" s="207" t="str">
        <f t="shared" si="76"/>
        <v/>
      </c>
      <c r="AG299" s="112"/>
      <c r="AH299" s="207" t="str">
        <f t="shared" si="77"/>
        <v/>
      </c>
      <c r="AI299" s="112"/>
      <c r="AJ299" s="207" t="str">
        <f t="shared" si="78"/>
        <v/>
      </c>
      <c r="AK299" s="112"/>
      <c r="AL299" s="207" t="str">
        <f t="shared" si="79"/>
        <v/>
      </c>
      <c r="AM299" s="112"/>
      <c r="AN299" s="207" t="str">
        <f t="shared" si="80"/>
        <v/>
      </c>
      <c r="AO299" s="134"/>
      <c r="AP299" s="127"/>
      <c r="AQ299" s="207" t="str">
        <f t="shared" si="81"/>
        <v/>
      </c>
      <c r="AR299" s="127"/>
      <c r="AS299" s="112"/>
      <c r="AT299" s="112"/>
      <c r="AU299" s="112"/>
      <c r="AV299" s="112"/>
      <c r="AW299" s="112"/>
      <c r="AX299" s="112"/>
      <c r="AY299" s="112"/>
      <c r="AZ299" s="112"/>
      <c r="BA299" s="112"/>
      <c r="BB299" s="124"/>
      <c r="BC299" s="124"/>
      <c r="BD299" s="207" t="str">
        <f t="shared" si="82"/>
        <v/>
      </c>
      <c r="BE299" s="112" t="str">
        <f t="shared" si="83"/>
        <v/>
      </c>
      <c r="BF299" s="112"/>
      <c r="BG299" s="112"/>
      <c r="BH299" s="112"/>
      <c r="BI299" s="112"/>
      <c r="BJ299" s="112"/>
      <c r="BL299" s="112"/>
      <c r="BM299" s="112"/>
      <c r="BN299" s="112"/>
      <c r="BO299" s="112"/>
      <c r="BP299" s="112"/>
      <c r="BQ299" s="112"/>
    </row>
    <row r="300" spans="1:69" s="119" customFormat="1" x14ac:dyDescent="0.2">
      <c r="A300" s="124"/>
      <c r="B300" s="207" t="str">
        <f t="shared" si="70"/>
        <v/>
      </c>
      <c r="C300" s="73"/>
      <c r="D300" s="112"/>
      <c r="E300" s="112"/>
      <c r="F300" s="112"/>
      <c r="G300" s="112"/>
      <c r="H300" s="112"/>
      <c r="I300" s="112"/>
      <c r="J300" s="131"/>
      <c r="K300" s="132"/>
      <c r="L300" s="207" t="str">
        <f t="shared" si="71"/>
        <v/>
      </c>
      <c r="M300" s="112"/>
      <c r="N300" s="112"/>
      <c r="O300" s="112"/>
      <c r="P300" s="112"/>
      <c r="Q300" s="112"/>
      <c r="R300" s="112"/>
      <c r="S300" s="112"/>
      <c r="T300" s="112"/>
      <c r="U300" s="112"/>
      <c r="V300" s="207" t="str">
        <f t="shared" si="72"/>
        <v/>
      </c>
      <c r="W300" s="112"/>
      <c r="X300" s="207" t="str">
        <f t="shared" si="73"/>
        <v/>
      </c>
      <c r="Y300" s="133"/>
      <c r="Z300" s="112"/>
      <c r="AA300" s="112"/>
      <c r="AB300" s="207" t="str">
        <f t="shared" si="74"/>
        <v/>
      </c>
      <c r="AC300" s="112"/>
      <c r="AD300" s="207" t="str">
        <f t="shared" si="75"/>
        <v/>
      </c>
      <c r="AE300" s="124"/>
      <c r="AF300" s="207" t="str">
        <f t="shared" si="76"/>
        <v/>
      </c>
      <c r="AG300" s="112"/>
      <c r="AH300" s="207" t="str">
        <f t="shared" si="77"/>
        <v/>
      </c>
      <c r="AI300" s="112"/>
      <c r="AJ300" s="207" t="str">
        <f t="shared" si="78"/>
        <v/>
      </c>
      <c r="AK300" s="112"/>
      <c r="AL300" s="207" t="str">
        <f t="shared" si="79"/>
        <v/>
      </c>
      <c r="AM300" s="112"/>
      <c r="AN300" s="207" t="str">
        <f t="shared" si="80"/>
        <v/>
      </c>
      <c r="AO300" s="134"/>
      <c r="AP300" s="127"/>
      <c r="AQ300" s="207" t="str">
        <f t="shared" si="81"/>
        <v/>
      </c>
      <c r="AR300" s="127"/>
      <c r="AS300" s="112"/>
      <c r="AT300" s="112"/>
      <c r="AU300" s="112"/>
      <c r="AV300" s="112"/>
      <c r="AW300" s="112"/>
      <c r="AX300" s="112"/>
      <c r="AY300" s="112"/>
      <c r="AZ300" s="112"/>
      <c r="BA300" s="112"/>
      <c r="BB300" s="124"/>
      <c r="BC300" s="124"/>
      <c r="BD300" s="207" t="str">
        <f t="shared" si="82"/>
        <v/>
      </c>
      <c r="BE300" s="112" t="str">
        <f t="shared" si="83"/>
        <v/>
      </c>
      <c r="BF300" s="112"/>
      <c r="BG300" s="112"/>
      <c r="BH300" s="112"/>
      <c r="BI300" s="112"/>
      <c r="BJ300" s="112"/>
      <c r="BL300" s="112"/>
      <c r="BM300" s="112"/>
      <c r="BN300" s="112"/>
      <c r="BO300" s="112"/>
      <c r="BP300" s="112"/>
      <c r="BQ300" s="112"/>
    </row>
    <row r="301" spans="1:69" s="119" customFormat="1" x14ac:dyDescent="0.2">
      <c r="A301" s="124"/>
      <c r="B301" s="207" t="str">
        <f t="shared" si="70"/>
        <v/>
      </c>
      <c r="C301" s="73"/>
      <c r="D301" s="112"/>
      <c r="E301" s="112"/>
      <c r="F301" s="112"/>
      <c r="G301" s="112"/>
      <c r="H301" s="112"/>
      <c r="I301" s="112"/>
      <c r="J301" s="131"/>
      <c r="K301" s="132"/>
      <c r="L301" s="207" t="str">
        <f t="shared" si="71"/>
        <v/>
      </c>
      <c r="M301" s="112"/>
      <c r="N301" s="112"/>
      <c r="O301" s="112"/>
      <c r="P301" s="112"/>
      <c r="Q301" s="112"/>
      <c r="R301" s="112"/>
      <c r="S301" s="112"/>
      <c r="T301" s="112"/>
      <c r="U301" s="112"/>
      <c r="V301" s="207" t="str">
        <f t="shared" si="72"/>
        <v/>
      </c>
      <c r="W301" s="112"/>
      <c r="X301" s="207" t="str">
        <f t="shared" si="73"/>
        <v/>
      </c>
      <c r="Y301" s="133"/>
      <c r="Z301" s="112"/>
      <c r="AA301" s="112"/>
      <c r="AB301" s="207" t="str">
        <f t="shared" si="74"/>
        <v/>
      </c>
      <c r="AC301" s="112"/>
      <c r="AD301" s="207" t="str">
        <f t="shared" si="75"/>
        <v/>
      </c>
      <c r="AE301" s="124"/>
      <c r="AF301" s="207" t="str">
        <f t="shared" si="76"/>
        <v/>
      </c>
      <c r="AG301" s="112"/>
      <c r="AH301" s="207" t="str">
        <f t="shared" si="77"/>
        <v/>
      </c>
      <c r="AI301" s="112"/>
      <c r="AJ301" s="207" t="str">
        <f t="shared" si="78"/>
        <v/>
      </c>
      <c r="AK301" s="112"/>
      <c r="AL301" s="207" t="str">
        <f t="shared" si="79"/>
        <v/>
      </c>
      <c r="AM301" s="112"/>
      <c r="AN301" s="207" t="str">
        <f t="shared" si="80"/>
        <v/>
      </c>
      <c r="AO301" s="134"/>
      <c r="AP301" s="127"/>
      <c r="AQ301" s="207" t="str">
        <f t="shared" si="81"/>
        <v/>
      </c>
      <c r="AR301" s="127"/>
      <c r="AS301" s="112"/>
      <c r="AT301" s="112"/>
      <c r="AU301" s="112"/>
      <c r="AV301" s="112"/>
      <c r="AW301" s="112"/>
      <c r="AX301" s="112"/>
      <c r="AY301" s="112"/>
      <c r="AZ301" s="112"/>
      <c r="BA301" s="112"/>
      <c r="BB301" s="124"/>
      <c r="BC301" s="124"/>
      <c r="BD301" s="207" t="str">
        <f t="shared" si="82"/>
        <v/>
      </c>
      <c r="BE301" s="112" t="str">
        <f t="shared" si="83"/>
        <v/>
      </c>
      <c r="BF301" s="112"/>
      <c r="BG301" s="112"/>
      <c r="BH301" s="112"/>
      <c r="BI301" s="112"/>
      <c r="BJ301" s="112"/>
      <c r="BL301" s="112"/>
      <c r="BM301" s="112"/>
      <c r="BN301" s="112"/>
      <c r="BO301" s="112"/>
      <c r="BP301" s="112"/>
      <c r="BQ301" s="112"/>
    </row>
    <row r="302" spans="1:69" s="119" customFormat="1" x14ac:dyDescent="0.2">
      <c r="A302" s="124"/>
      <c r="B302" s="207" t="str">
        <f t="shared" si="70"/>
        <v/>
      </c>
      <c r="C302" s="73"/>
      <c r="D302" s="112"/>
      <c r="E302" s="112"/>
      <c r="F302" s="112"/>
      <c r="G302" s="112"/>
      <c r="H302" s="112"/>
      <c r="I302" s="112"/>
      <c r="J302" s="131"/>
      <c r="K302" s="132"/>
      <c r="L302" s="207" t="str">
        <f t="shared" si="71"/>
        <v/>
      </c>
      <c r="M302" s="112"/>
      <c r="N302" s="112"/>
      <c r="O302" s="112"/>
      <c r="P302" s="112"/>
      <c r="Q302" s="112"/>
      <c r="R302" s="112"/>
      <c r="S302" s="112"/>
      <c r="T302" s="112"/>
      <c r="U302" s="112"/>
      <c r="V302" s="207" t="str">
        <f t="shared" si="72"/>
        <v/>
      </c>
      <c r="W302" s="112"/>
      <c r="X302" s="207" t="str">
        <f t="shared" si="73"/>
        <v/>
      </c>
      <c r="Y302" s="133"/>
      <c r="Z302" s="112"/>
      <c r="AA302" s="112"/>
      <c r="AB302" s="207" t="str">
        <f t="shared" si="74"/>
        <v/>
      </c>
      <c r="AC302" s="112"/>
      <c r="AD302" s="207" t="str">
        <f t="shared" si="75"/>
        <v/>
      </c>
      <c r="AE302" s="124"/>
      <c r="AF302" s="207" t="str">
        <f t="shared" si="76"/>
        <v/>
      </c>
      <c r="AG302" s="112"/>
      <c r="AH302" s="207" t="str">
        <f t="shared" si="77"/>
        <v/>
      </c>
      <c r="AI302" s="112"/>
      <c r="AJ302" s="207" t="str">
        <f t="shared" si="78"/>
        <v/>
      </c>
      <c r="AK302" s="112"/>
      <c r="AL302" s="207" t="str">
        <f t="shared" si="79"/>
        <v/>
      </c>
      <c r="AM302" s="112"/>
      <c r="AN302" s="207" t="str">
        <f t="shared" si="80"/>
        <v/>
      </c>
      <c r="AO302" s="134"/>
      <c r="AP302" s="127"/>
      <c r="AQ302" s="207" t="str">
        <f t="shared" si="81"/>
        <v/>
      </c>
      <c r="AR302" s="127"/>
      <c r="AS302" s="112"/>
      <c r="AT302" s="112"/>
      <c r="AU302" s="112"/>
      <c r="AV302" s="112"/>
      <c r="AW302" s="112"/>
      <c r="AX302" s="112"/>
      <c r="AY302" s="112"/>
      <c r="AZ302" s="112"/>
      <c r="BA302" s="112"/>
      <c r="BB302" s="124"/>
      <c r="BC302" s="124"/>
      <c r="BD302" s="207" t="str">
        <f t="shared" si="82"/>
        <v/>
      </c>
      <c r="BE302" s="112" t="str">
        <f t="shared" si="83"/>
        <v/>
      </c>
      <c r="BF302" s="112"/>
      <c r="BG302" s="112"/>
      <c r="BH302" s="112"/>
      <c r="BI302" s="112"/>
      <c r="BJ302" s="112"/>
      <c r="BL302" s="112"/>
      <c r="BM302" s="112"/>
      <c r="BN302" s="112"/>
      <c r="BO302" s="112"/>
      <c r="BP302" s="112"/>
      <c r="BQ302" s="112"/>
    </row>
    <row r="303" spans="1:69" s="119" customFormat="1" x14ac:dyDescent="0.2">
      <c r="A303" s="124"/>
      <c r="B303" s="207" t="str">
        <f t="shared" si="70"/>
        <v/>
      </c>
      <c r="C303" s="73"/>
      <c r="D303" s="112"/>
      <c r="E303" s="112"/>
      <c r="F303" s="112"/>
      <c r="G303" s="112"/>
      <c r="H303" s="112"/>
      <c r="I303" s="112"/>
      <c r="J303" s="131"/>
      <c r="K303" s="132"/>
      <c r="L303" s="207" t="str">
        <f t="shared" si="71"/>
        <v/>
      </c>
      <c r="M303" s="112"/>
      <c r="N303" s="112"/>
      <c r="O303" s="112"/>
      <c r="P303" s="112"/>
      <c r="Q303" s="112"/>
      <c r="R303" s="112"/>
      <c r="S303" s="112"/>
      <c r="T303" s="112"/>
      <c r="U303" s="112"/>
      <c r="V303" s="207" t="str">
        <f t="shared" si="72"/>
        <v/>
      </c>
      <c r="W303" s="112"/>
      <c r="X303" s="207" t="str">
        <f t="shared" si="73"/>
        <v/>
      </c>
      <c r="Y303" s="133"/>
      <c r="Z303" s="112"/>
      <c r="AA303" s="112"/>
      <c r="AB303" s="207" t="str">
        <f t="shared" si="74"/>
        <v/>
      </c>
      <c r="AC303" s="112"/>
      <c r="AD303" s="207" t="str">
        <f t="shared" si="75"/>
        <v/>
      </c>
      <c r="AE303" s="124"/>
      <c r="AF303" s="207" t="str">
        <f t="shared" si="76"/>
        <v/>
      </c>
      <c r="AG303" s="112"/>
      <c r="AH303" s="207" t="str">
        <f t="shared" si="77"/>
        <v/>
      </c>
      <c r="AI303" s="112"/>
      <c r="AJ303" s="207" t="str">
        <f t="shared" si="78"/>
        <v/>
      </c>
      <c r="AK303" s="112"/>
      <c r="AL303" s="207" t="str">
        <f t="shared" si="79"/>
        <v/>
      </c>
      <c r="AM303" s="112"/>
      <c r="AN303" s="207" t="str">
        <f t="shared" si="80"/>
        <v/>
      </c>
      <c r="AO303" s="134"/>
      <c r="AP303" s="127"/>
      <c r="AQ303" s="207" t="str">
        <f t="shared" si="81"/>
        <v/>
      </c>
      <c r="AR303" s="127"/>
      <c r="AS303" s="112"/>
      <c r="AT303" s="112"/>
      <c r="AU303" s="112"/>
      <c r="AV303" s="112"/>
      <c r="AW303" s="112"/>
      <c r="AX303" s="112"/>
      <c r="AY303" s="112"/>
      <c r="AZ303" s="112"/>
      <c r="BA303" s="112"/>
      <c r="BB303" s="124"/>
      <c r="BC303" s="124"/>
      <c r="BD303" s="207" t="str">
        <f t="shared" si="82"/>
        <v/>
      </c>
      <c r="BE303" s="112" t="str">
        <f t="shared" si="83"/>
        <v/>
      </c>
      <c r="BF303" s="112"/>
      <c r="BG303" s="112"/>
      <c r="BH303" s="112"/>
      <c r="BI303" s="112"/>
      <c r="BJ303" s="112"/>
      <c r="BL303" s="112"/>
      <c r="BM303" s="112"/>
      <c r="BN303" s="112"/>
      <c r="BO303" s="112"/>
      <c r="BP303" s="112"/>
      <c r="BQ303" s="112"/>
    </row>
    <row r="304" spans="1:69" s="119" customFormat="1" x14ac:dyDescent="0.2">
      <c r="A304" s="124"/>
      <c r="B304" s="207" t="str">
        <f t="shared" si="70"/>
        <v/>
      </c>
      <c r="C304" s="73"/>
      <c r="D304" s="112"/>
      <c r="E304" s="112"/>
      <c r="F304" s="112"/>
      <c r="G304" s="112"/>
      <c r="H304" s="112"/>
      <c r="I304" s="112"/>
      <c r="J304" s="131"/>
      <c r="K304" s="132"/>
      <c r="L304" s="207" t="str">
        <f t="shared" si="71"/>
        <v/>
      </c>
      <c r="M304" s="112"/>
      <c r="N304" s="112"/>
      <c r="O304" s="112"/>
      <c r="P304" s="112"/>
      <c r="Q304" s="112"/>
      <c r="R304" s="112"/>
      <c r="S304" s="112"/>
      <c r="T304" s="112"/>
      <c r="U304" s="112"/>
      <c r="V304" s="207" t="str">
        <f t="shared" si="72"/>
        <v/>
      </c>
      <c r="W304" s="112"/>
      <c r="X304" s="207" t="str">
        <f t="shared" si="73"/>
        <v/>
      </c>
      <c r="Y304" s="133"/>
      <c r="Z304" s="112"/>
      <c r="AA304" s="112"/>
      <c r="AB304" s="207" t="str">
        <f t="shared" si="74"/>
        <v/>
      </c>
      <c r="AC304" s="112"/>
      <c r="AD304" s="207" t="str">
        <f t="shared" si="75"/>
        <v/>
      </c>
      <c r="AE304" s="124"/>
      <c r="AF304" s="207" t="str">
        <f t="shared" si="76"/>
        <v/>
      </c>
      <c r="AG304" s="112"/>
      <c r="AH304" s="207" t="str">
        <f t="shared" si="77"/>
        <v/>
      </c>
      <c r="AI304" s="112"/>
      <c r="AJ304" s="207" t="str">
        <f t="shared" si="78"/>
        <v/>
      </c>
      <c r="AK304" s="112"/>
      <c r="AL304" s="207" t="str">
        <f t="shared" si="79"/>
        <v/>
      </c>
      <c r="AM304" s="112"/>
      <c r="AN304" s="207" t="str">
        <f t="shared" si="80"/>
        <v/>
      </c>
      <c r="AO304" s="134"/>
      <c r="AP304" s="127"/>
      <c r="AQ304" s="207" t="str">
        <f t="shared" si="81"/>
        <v/>
      </c>
      <c r="AR304" s="127"/>
      <c r="AS304" s="112"/>
      <c r="AT304" s="112"/>
      <c r="AU304" s="112"/>
      <c r="AV304" s="112"/>
      <c r="AW304" s="112"/>
      <c r="AX304" s="112"/>
      <c r="AY304" s="112"/>
      <c r="AZ304" s="112"/>
      <c r="BA304" s="112"/>
      <c r="BB304" s="124"/>
      <c r="BC304" s="124"/>
      <c r="BD304" s="207" t="str">
        <f t="shared" si="82"/>
        <v/>
      </c>
      <c r="BE304" s="112" t="str">
        <f t="shared" si="83"/>
        <v/>
      </c>
      <c r="BF304" s="112"/>
      <c r="BG304" s="112"/>
      <c r="BH304" s="112"/>
      <c r="BI304" s="112"/>
      <c r="BJ304" s="112"/>
      <c r="BL304" s="112"/>
      <c r="BM304" s="112"/>
      <c r="BN304" s="112"/>
      <c r="BO304" s="112"/>
      <c r="BP304" s="112"/>
      <c r="BQ304" s="112"/>
    </row>
    <row r="305" spans="1:69" s="119" customFormat="1" x14ac:dyDescent="0.2">
      <c r="A305" s="124"/>
      <c r="B305" s="207" t="str">
        <f t="shared" si="70"/>
        <v/>
      </c>
      <c r="C305" s="73"/>
      <c r="D305" s="112"/>
      <c r="E305" s="112"/>
      <c r="F305" s="112"/>
      <c r="G305" s="112"/>
      <c r="H305" s="112"/>
      <c r="I305" s="112"/>
      <c r="J305" s="131"/>
      <c r="K305" s="132"/>
      <c r="L305" s="207" t="str">
        <f t="shared" si="71"/>
        <v/>
      </c>
      <c r="M305" s="112"/>
      <c r="N305" s="112"/>
      <c r="O305" s="112"/>
      <c r="P305" s="112"/>
      <c r="Q305" s="112"/>
      <c r="R305" s="112"/>
      <c r="S305" s="112"/>
      <c r="T305" s="112"/>
      <c r="U305" s="112"/>
      <c r="V305" s="207" t="str">
        <f t="shared" si="72"/>
        <v/>
      </c>
      <c r="W305" s="112"/>
      <c r="X305" s="207" t="str">
        <f t="shared" si="73"/>
        <v/>
      </c>
      <c r="Y305" s="133"/>
      <c r="Z305" s="112"/>
      <c r="AA305" s="112"/>
      <c r="AB305" s="207" t="str">
        <f t="shared" si="74"/>
        <v/>
      </c>
      <c r="AC305" s="112"/>
      <c r="AD305" s="207" t="str">
        <f t="shared" si="75"/>
        <v/>
      </c>
      <c r="AE305" s="124"/>
      <c r="AF305" s="207" t="str">
        <f t="shared" si="76"/>
        <v/>
      </c>
      <c r="AG305" s="112"/>
      <c r="AH305" s="207" t="str">
        <f t="shared" si="77"/>
        <v/>
      </c>
      <c r="AI305" s="112"/>
      <c r="AJ305" s="207" t="str">
        <f t="shared" si="78"/>
        <v/>
      </c>
      <c r="AK305" s="112"/>
      <c r="AL305" s="207" t="str">
        <f t="shared" si="79"/>
        <v/>
      </c>
      <c r="AM305" s="112"/>
      <c r="AN305" s="207" t="str">
        <f t="shared" si="80"/>
        <v/>
      </c>
      <c r="AO305" s="134"/>
      <c r="AP305" s="127"/>
      <c r="AQ305" s="207" t="str">
        <f t="shared" si="81"/>
        <v/>
      </c>
      <c r="AR305" s="127"/>
      <c r="AS305" s="112"/>
      <c r="AT305" s="112"/>
      <c r="AU305" s="112"/>
      <c r="AV305" s="112"/>
      <c r="AW305" s="112"/>
      <c r="AX305" s="112"/>
      <c r="AY305" s="112"/>
      <c r="AZ305" s="112"/>
      <c r="BA305" s="112"/>
      <c r="BB305" s="124"/>
      <c r="BC305" s="124"/>
      <c r="BD305" s="207" t="str">
        <f t="shared" si="82"/>
        <v/>
      </c>
      <c r="BE305" s="112" t="str">
        <f t="shared" si="83"/>
        <v/>
      </c>
      <c r="BF305" s="112"/>
      <c r="BG305" s="112"/>
      <c r="BH305" s="112"/>
      <c r="BI305" s="112"/>
      <c r="BJ305" s="112"/>
      <c r="BL305" s="112"/>
      <c r="BM305" s="112"/>
      <c r="BN305" s="112"/>
      <c r="BO305" s="112"/>
      <c r="BP305" s="112"/>
      <c r="BQ305" s="112"/>
    </row>
    <row r="306" spans="1:69" s="119" customFormat="1" x14ac:dyDescent="0.2">
      <c r="A306" s="124"/>
      <c r="B306" s="207" t="str">
        <f t="shared" si="70"/>
        <v/>
      </c>
      <c r="C306" s="73"/>
      <c r="D306" s="112"/>
      <c r="E306" s="112"/>
      <c r="F306" s="112"/>
      <c r="G306" s="112"/>
      <c r="H306" s="112"/>
      <c r="I306" s="112"/>
      <c r="J306" s="131"/>
      <c r="K306" s="132"/>
      <c r="L306" s="207" t="str">
        <f t="shared" si="71"/>
        <v/>
      </c>
      <c r="M306" s="112"/>
      <c r="N306" s="112"/>
      <c r="O306" s="112"/>
      <c r="P306" s="112"/>
      <c r="Q306" s="112"/>
      <c r="R306" s="112"/>
      <c r="S306" s="112"/>
      <c r="T306" s="112"/>
      <c r="U306" s="112"/>
      <c r="V306" s="207" t="str">
        <f t="shared" si="72"/>
        <v/>
      </c>
      <c r="W306" s="112"/>
      <c r="X306" s="207" t="str">
        <f t="shared" si="73"/>
        <v/>
      </c>
      <c r="Y306" s="133"/>
      <c r="Z306" s="112"/>
      <c r="AA306" s="112"/>
      <c r="AB306" s="207" t="str">
        <f t="shared" si="74"/>
        <v/>
      </c>
      <c r="AC306" s="112"/>
      <c r="AD306" s="207" t="str">
        <f t="shared" si="75"/>
        <v/>
      </c>
      <c r="AE306" s="124"/>
      <c r="AF306" s="207" t="str">
        <f t="shared" si="76"/>
        <v/>
      </c>
      <c r="AG306" s="112"/>
      <c r="AH306" s="207" t="str">
        <f t="shared" si="77"/>
        <v/>
      </c>
      <c r="AI306" s="112"/>
      <c r="AJ306" s="207" t="str">
        <f t="shared" si="78"/>
        <v/>
      </c>
      <c r="AK306" s="112"/>
      <c r="AL306" s="207" t="str">
        <f t="shared" si="79"/>
        <v/>
      </c>
      <c r="AM306" s="112"/>
      <c r="AN306" s="207" t="str">
        <f t="shared" si="80"/>
        <v/>
      </c>
      <c r="AO306" s="134"/>
      <c r="AP306" s="127"/>
      <c r="AQ306" s="207" t="str">
        <f t="shared" si="81"/>
        <v/>
      </c>
      <c r="AR306" s="127"/>
      <c r="AS306" s="112"/>
      <c r="AT306" s="112"/>
      <c r="AU306" s="112"/>
      <c r="AV306" s="112"/>
      <c r="AW306" s="112"/>
      <c r="AX306" s="112"/>
      <c r="AY306" s="112"/>
      <c r="AZ306" s="112"/>
      <c r="BA306" s="112"/>
      <c r="BB306" s="124"/>
      <c r="BC306" s="124"/>
      <c r="BD306" s="207" t="str">
        <f t="shared" si="82"/>
        <v/>
      </c>
      <c r="BE306" s="112" t="str">
        <f t="shared" si="83"/>
        <v/>
      </c>
      <c r="BF306" s="112"/>
      <c r="BG306" s="112"/>
      <c r="BH306" s="112"/>
      <c r="BI306" s="112"/>
      <c r="BJ306" s="112"/>
      <c r="BL306" s="112"/>
      <c r="BM306" s="112"/>
      <c r="BN306" s="112"/>
      <c r="BO306" s="112"/>
      <c r="BP306" s="112"/>
      <c r="BQ306" s="112"/>
    </row>
    <row r="307" spans="1:69" s="119" customFormat="1" x14ac:dyDescent="0.2">
      <c r="A307" s="124"/>
      <c r="B307" s="207" t="str">
        <f t="shared" si="70"/>
        <v/>
      </c>
      <c r="C307" s="73"/>
      <c r="D307" s="112"/>
      <c r="E307" s="112"/>
      <c r="F307" s="112"/>
      <c r="G307" s="112"/>
      <c r="H307" s="112"/>
      <c r="I307" s="112"/>
      <c r="J307" s="131"/>
      <c r="K307" s="132"/>
      <c r="L307" s="207" t="str">
        <f t="shared" si="71"/>
        <v/>
      </c>
      <c r="M307" s="112"/>
      <c r="N307" s="112"/>
      <c r="O307" s="112"/>
      <c r="P307" s="112"/>
      <c r="Q307" s="112"/>
      <c r="R307" s="112"/>
      <c r="S307" s="112"/>
      <c r="T307" s="112"/>
      <c r="U307" s="112"/>
      <c r="V307" s="207" t="str">
        <f t="shared" si="72"/>
        <v/>
      </c>
      <c r="W307" s="112"/>
      <c r="X307" s="207" t="str">
        <f t="shared" si="73"/>
        <v/>
      </c>
      <c r="Y307" s="133"/>
      <c r="Z307" s="112"/>
      <c r="AA307" s="112"/>
      <c r="AB307" s="207" t="str">
        <f t="shared" si="74"/>
        <v/>
      </c>
      <c r="AC307" s="112"/>
      <c r="AD307" s="207" t="str">
        <f t="shared" si="75"/>
        <v/>
      </c>
      <c r="AE307" s="124"/>
      <c r="AF307" s="207" t="str">
        <f t="shared" si="76"/>
        <v/>
      </c>
      <c r="AG307" s="112"/>
      <c r="AH307" s="207" t="str">
        <f t="shared" si="77"/>
        <v/>
      </c>
      <c r="AI307" s="112"/>
      <c r="AJ307" s="207" t="str">
        <f t="shared" si="78"/>
        <v/>
      </c>
      <c r="AK307" s="112"/>
      <c r="AL307" s="207" t="str">
        <f t="shared" si="79"/>
        <v/>
      </c>
      <c r="AM307" s="112"/>
      <c r="AN307" s="207" t="str">
        <f t="shared" si="80"/>
        <v/>
      </c>
      <c r="AO307" s="134"/>
      <c r="AP307" s="127"/>
      <c r="AQ307" s="207" t="str">
        <f t="shared" si="81"/>
        <v/>
      </c>
      <c r="AR307" s="127"/>
      <c r="AS307" s="112"/>
      <c r="AT307" s="112"/>
      <c r="AU307" s="112"/>
      <c r="AV307" s="112"/>
      <c r="AW307" s="112"/>
      <c r="AX307" s="112"/>
      <c r="AY307" s="112"/>
      <c r="AZ307" s="112"/>
      <c r="BA307" s="112"/>
      <c r="BB307" s="124"/>
      <c r="BC307" s="124"/>
      <c r="BD307" s="207" t="str">
        <f t="shared" si="82"/>
        <v/>
      </c>
      <c r="BE307" s="112" t="str">
        <f t="shared" si="83"/>
        <v/>
      </c>
      <c r="BF307" s="112"/>
      <c r="BG307" s="112"/>
      <c r="BH307" s="112"/>
      <c r="BI307" s="112"/>
      <c r="BJ307" s="112"/>
      <c r="BL307" s="112"/>
      <c r="BM307" s="112"/>
      <c r="BN307" s="112"/>
      <c r="BO307" s="112"/>
      <c r="BP307" s="112"/>
      <c r="BQ307" s="112"/>
    </row>
    <row r="308" spans="1:69" s="119" customFormat="1" x14ac:dyDescent="0.2">
      <c r="A308" s="124"/>
      <c r="B308" s="207" t="str">
        <f t="shared" si="70"/>
        <v/>
      </c>
      <c r="C308" s="73"/>
      <c r="D308" s="112"/>
      <c r="E308" s="112"/>
      <c r="F308" s="112"/>
      <c r="G308" s="112"/>
      <c r="H308" s="112"/>
      <c r="I308" s="112"/>
      <c r="J308" s="131"/>
      <c r="K308" s="132"/>
      <c r="L308" s="207" t="str">
        <f t="shared" si="71"/>
        <v/>
      </c>
      <c r="M308" s="112"/>
      <c r="N308" s="112"/>
      <c r="O308" s="112"/>
      <c r="P308" s="112"/>
      <c r="Q308" s="112"/>
      <c r="R308" s="112"/>
      <c r="S308" s="112"/>
      <c r="T308" s="112"/>
      <c r="U308" s="112"/>
      <c r="V308" s="207" t="str">
        <f t="shared" si="72"/>
        <v/>
      </c>
      <c r="W308" s="112"/>
      <c r="X308" s="207" t="str">
        <f t="shared" si="73"/>
        <v/>
      </c>
      <c r="Y308" s="133"/>
      <c r="Z308" s="112"/>
      <c r="AA308" s="112"/>
      <c r="AB308" s="207" t="str">
        <f t="shared" si="74"/>
        <v/>
      </c>
      <c r="AC308" s="112"/>
      <c r="AD308" s="207" t="str">
        <f t="shared" si="75"/>
        <v/>
      </c>
      <c r="AE308" s="124"/>
      <c r="AF308" s="207" t="str">
        <f t="shared" si="76"/>
        <v/>
      </c>
      <c r="AG308" s="112"/>
      <c r="AH308" s="207" t="str">
        <f t="shared" si="77"/>
        <v/>
      </c>
      <c r="AI308" s="112"/>
      <c r="AJ308" s="207" t="str">
        <f t="shared" si="78"/>
        <v/>
      </c>
      <c r="AK308" s="112"/>
      <c r="AL308" s="207" t="str">
        <f t="shared" si="79"/>
        <v/>
      </c>
      <c r="AM308" s="112"/>
      <c r="AN308" s="207" t="str">
        <f t="shared" si="80"/>
        <v/>
      </c>
      <c r="AO308" s="134"/>
      <c r="AP308" s="127"/>
      <c r="AQ308" s="207" t="str">
        <f t="shared" si="81"/>
        <v/>
      </c>
      <c r="AR308" s="127"/>
      <c r="AS308" s="112"/>
      <c r="AT308" s="112"/>
      <c r="AU308" s="112"/>
      <c r="AV308" s="112"/>
      <c r="AW308" s="112"/>
      <c r="AX308" s="112"/>
      <c r="AY308" s="112"/>
      <c r="AZ308" s="112"/>
      <c r="BA308" s="112"/>
      <c r="BB308" s="124"/>
      <c r="BC308" s="124"/>
      <c r="BD308" s="207" t="str">
        <f t="shared" si="82"/>
        <v/>
      </c>
      <c r="BE308" s="112" t="str">
        <f t="shared" si="83"/>
        <v/>
      </c>
      <c r="BF308" s="112"/>
      <c r="BG308" s="112"/>
      <c r="BH308" s="112"/>
      <c r="BI308" s="112"/>
      <c r="BJ308" s="112"/>
      <c r="BL308" s="112"/>
      <c r="BM308" s="112"/>
      <c r="BN308" s="112"/>
      <c r="BO308" s="112"/>
      <c r="BP308" s="112"/>
      <c r="BQ308" s="112"/>
    </row>
    <row r="309" spans="1:69" s="119" customFormat="1" x14ac:dyDescent="0.2">
      <c r="A309" s="124"/>
      <c r="B309" s="207" t="str">
        <f t="shared" si="70"/>
        <v/>
      </c>
      <c r="C309" s="73"/>
      <c r="D309" s="112"/>
      <c r="E309" s="112"/>
      <c r="F309" s="112"/>
      <c r="G309" s="112"/>
      <c r="H309" s="112"/>
      <c r="I309" s="112"/>
      <c r="J309" s="131"/>
      <c r="K309" s="132"/>
      <c r="L309" s="207" t="str">
        <f t="shared" si="71"/>
        <v/>
      </c>
      <c r="M309" s="112"/>
      <c r="N309" s="112"/>
      <c r="O309" s="112"/>
      <c r="P309" s="112"/>
      <c r="Q309" s="112"/>
      <c r="R309" s="112"/>
      <c r="S309" s="112"/>
      <c r="T309" s="112"/>
      <c r="U309" s="112"/>
      <c r="V309" s="207" t="str">
        <f t="shared" si="72"/>
        <v/>
      </c>
      <c r="W309" s="112"/>
      <c r="X309" s="207" t="str">
        <f t="shared" si="73"/>
        <v/>
      </c>
      <c r="Y309" s="133"/>
      <c r="Z309" s="112"/>
      <c r="AA309" s="112"/>
      <c r="AB309" s="207" t="str">
        <f t="shared" si="74"/>
        <v/>
      </c>
      <c r="AC309" s="112"/>
      <c r="AD309" s="207" t="str">
        <f t="shared" si="75"/>
        <v/>
      </c>
      <c r="AE309" s="124"/>
      <c r="AF309" s="207" t="str">
        <f t="shared" si="76"/>
        <v/>
      </c>
      <c r="AG309" s="112"/>
      <c r="AH309" s="207" t="str">
        <f t="shared" si="77"/>
        <v/>
      </c>
      <c r="AI309" s="112"/>
      <c r="AJ309" s="207" t="str">
        <f t="shared" si="78"/>
        <v/>
      </c>
      <c r="AK309" s="112"/>
      <c r="AL309" s="207" t="str">
        <f t="shared" si="79"/>
        <v/>
      </c>
      <c r="AM309" s="112"/>
      <c r="AN309" s="207" t="str">
        <f t="shared" si="80"/>
        <v/>
      </c>
      <c r="AO309" s="134"/>
      <c r="AP309" s="127"/>
      <c r="AQ309" s="207" t="str">
        <f t="shared" si="81"/>
        <v/>
      </c>
      <c r="AR309" s="127"/>
      <c r="AS309" s="112"/>
      <c r="AT309" s="112"/>
      <c r="AU309" s="112"/>
      <c r="AV309" s="112"/>
      <c r="AW309" s="112"/>
      <c r="AX309" s="112"/>
      <c r="AY309" s="112"/>
      <c r="AZ309" s="112"/>
      <c r="BA309" s="112"/>
      <c r="BB309" s="124"/>
      <c r="BC309" s="124"/>
      <c r="BD309" s="207" t="str">
        <f t="shared" si="82"/>
        <v/>
      </c>
      <c r="BE309" s="112" t="str">
        <f t="shared" si="83"/>
        <v/>
      </c>
      <c r="BF309" s="112"/>
      <c r="BG309" s="112"/>
      <c r="BH309" s="112"/>
      <c r="BI309" s="112"/>
      <c r="BJ309" s="112"/>
      <c r="BL309" s="112"/>
      <c r="BM309" s="112"/>
      <c r="BN309" s="112"/>
      <c r="BO309" s="112"/>
      <c r="BP309" s="112"/>
      <c r="BQ309" s="112"/>
    </row>
    <row r="310" spans="1:69" s="119" customFormat="1" x14ac:dyDescent="0.2">
      <c r="A310" s="124"/>
      <c r="B310" s="207" t="str">
        <f t="shared" si="70"/>
        <v/>
      </c>
      <c r="C310" s="73"/>
      <c r="D310" s="112"/>
      <c r="E310" s="112"/>
      <c r="F310" s="112"/>
      <c r="G310" s="112"/>
      <c r="H310" s="112"/>
      <c r="I310" s="112"/>
      <c r="J310" s="131"/>
      <c r="K310" s="132"/>
      <c r="L310" s="207" t="str">
        <f t="shared" si="71"/>
        <v/>
      </c>
      <c r="M310" s="112"/>
      <c r="N310" s="112"/>
      <c r="O310" s="112"/>
      <c r="P310" s="112"/>
      <c r="Q310" s="112"/>
      <c r="R310" s="112"/>
      <c r="S310" s="112"/>
      <c r="T310" s="112"/>
      <c r="U310" s="112"/>
      <c r="V310" s="207" t="str">
        <f t="shared" si="72"/>
        <v/>
      </c>
      <c r="W310" s="112"/>
      <c r="X310" s="207" t="str">
        <f t="shared" si="73"/>
        <v/>
      </c>
      <c r="Y310" s="133"/>
      <c r="Z310" s="112"/>
      <c r="AA310" s="112"/>
      <c r="AB310" s="207" t="str">
        <f t="shared" si="74"/>
        <v/>
      </c>
      <c r="AC310" s="112"/>
      <c r="AD310" s="207" t="str">
        <f t="shared" si="75"/>
        <v/>
      </c>
      <c r="AE310" s="124"/>
      <c r="AF310" s="207" t="str">
        <f t="shared" si="76"/>
        <v/>
      </c>
      <c r="AG310" s="112"/>
      <c r="AH310" s="207" t="str">
        <f t="shared" si="77"/>
        <v/>
      </c>
      <c r="AI310" s="112"/>
      <c r="AJ310" s="207" t="str">
        <f t="shared" si="78"/>
        <v/>
      </c>
      <c r="AK310" s="112"/>
      <c r="AL310" s="207" t="str">
        <f t="shared" si="79"/>
        <v/>
      </c>
      <c r="AM310" s="112"/>
      <c r="AN310" s="207" t="str">
        <f t="shared" si="80"/>
        <v/>
      </c>
      <c r="AO310" s="134"/>
      <c r="AP310" s="127"/>
      <c r="AQ310" s="207" t="str">
        <f t="shared" si="81"/>
        <v/>
      </c>
      <c r="AR310" s="127"/>
      <c r="AS310" s="112"/>
      <c r="AT310" s="112"/>
      <c r="AU310" s="112"/>
      <c r="AV310" s="112"/>
      <c r="AW310" s="112"/>
      <c r="AX310" s="112"/>
      <c r="AY310" s="112"/>
      <c r="AZ310" s="112"/>
      <c r="BA310" s="112"/>
      <c r="BB310" s="124"/>
      <c r="BC310" s="124"/>
      <c r="BD310" s="207" t="str">
        <f t="shared" si="82"/>
        <v/>
      </c>
      <c r="BE310" s="112" t="str">
        <f t="shared" si="83"/>
        <v/>
      </c>
      <c r="BF310" s="112"/>
      <c r="BG310" s="112"/>
      <c r="BH310" s="112"/>
      <c r="BI310" s="112"/>
      <c r="BJ310" s="112"/>
      <c r="BL310" s="112"/>
      <c r="BM310" s="112"/>
      <c r="BN310" s="112"/>
      <c r="BO310" s="112"/>
      <c r="BP310" s="112"/>
      <c r="BQ310" s="112"/>
    </row>
    <row r="311" spans="1:69" s="119" customFormat="1" x14ac:dyDescent="0.2">
      <c r="A311" s="124"/>
      <c r="B311" s="207" t="str">
        <f t="shared" si="70"/>
        <v/>
      </c>
      <c r="C311" s="73"/>
      <c r="D311" s="112"/>
      <c r="E311" s="112"/>
      <c r="F311" s="112"/>
      <c r="G311" s="112"/>
      <c r="H311" s="112"/>
      <c r="I311" s="112"/>
      <c r="J311" s="131"/>
      <c r="K311" s="132"/>
      <c r="L311" s="207" t="str">
        <f t="shared" si="71"/>
        <v/>
      </c>
      <c r="M311" s="112"/>
      <c r="N311" s="112"/>
      <c r="O311" s="112"/>
      <c r="P311" s="112"/>
      <c r="Q311" s="112"/>
      <c r="R311" s="112"/>
      <c r="S311" s="112"/>
      <c r="T311" s="112"/>
      <c r="U311" s="112"/>
      <c r="V311" s="207" t="str">
        <f t="shared" si="72"/>
        <v/>
      </c>
      <c r="W311" s="112"/>
      <c r="X311" s="207" t="str">
        <f t="shared" si="73"/>
        <v/>
      </c>
      <c r="Y311" s="133"/>
      <c r="Z311" s="112"/>
      <c r="AA311" s="112"/>
      <c r="AB311" s="207" t="str">
        <f t="shared" si="74"/>
        <v/>
      </c>
      <c r="AC311" s="112"/>
      <c r="AD311" s="207" t="str">
        <f t="shared" si="75"/>
        <v/>
      </c>
      <c r="AE311" s="124"/>
      <c r="AF311" s="207" t="str">
        <f t="shared" si="76"/>
        <v/>
      </c>
      <c r="AG311" s="112"/>
      <c r="AH311" s="207" t="str">
        <f t="shared" si="77"/>
        <v/>
      </c>
      <c r="AI311" s="112"/>
      <c r="AJ311" s="207" t="str">
        <f t="shared" si="78"/>
        <v/>
      </c>
      <c r="AK311" s="112"/>
      <c r="AL311" s="207" t="str">
        <f t="shared" si="79"/>
        <v/>
      </c>
      <c r="AM311" s="112"/>
      <c r="AN311" s="207" t="str">
        <f t="shared" si="80"/>
        <v/>
      </c>
      <c r="AO311" s="134"/>
      <c r="AP311" s="127"/>
      <c r="AQ311" s="207" t="str">
        <f t="shared" si="81"/>
        <v/>
      </c>
      <c r="AR311" s="127"/>
      <c r="AS311" s="112"/>
      <c r="AT311" s="112"/>
      <c r="AU311" s="112"/>
      <c r="AV311" s="112"/>
      <c r="AW311" s="112"/>
      <c r="AX311" s="112"/>
      <c r="AY311" s="112"/>
      <c r="AZ311" s="112"/>
      <c r="BA311" s="112"/>
      <c r="BB311" s="124"/>
      <c r="BC311" s="124"/>
      <c r="BD311" s="207" t="str">
        <f t="shared" si="82"/>
        <v/>
      </c>
      <c r="BE311" s="112" t="str">
        <f t="shared" si="83"/>
        <v/>
      </c>
      <c r="BF311" s="112"/>
      <c r="BG311" s="112"/>
      <c r="BH311" s="112"/>
      <c r="BI311" s="112"/>
      <c r="BJ311" s="112"/>
      <c r="BL311" s="112"/>
      <c r="BM311" s="112"/>
      <c r="BN311" s="112"/>
      <c r="BO311" s="112"/>
      <c r="BP311" s="112"/>
      <c r="BQ311" s="112"/>
    </row>
    <row r="312" spans="1:69" s="119" customFormat="1" x14ac:dyDescent="0.2">
      <c r="A312" s="124"/>
      <c r="B312" s="207" t="str">
        <f t="shared" si="70"/>
        <v/>
      </c>
      <c r="C312" s="73"/>
      <c r="D312" s="112"/>
      <c r="E312" s="112"/>
      <c r="F312" s="112"/>
      <c r="G312" s="112"/>
      <c r="H312" s="112"/>
      <c r="I312" s="112"/>
      <c r="J312" s="131"/>
      <c r="K312" s="132"/>
      <c r="L312" s="207" t="str">
        <f t="shared" si="71"/>
        <v/>
      </c>
      <c r="M312" s="112"/>
      <c r="N312" s="112"/>
      <c r="O312" s="112"/>
      <c r="P312" s="112"/>
      <c r="Q312" s="112"/>
      <c r="R312" s="112"/>
      <c r="S312" s="112"/>
      <c r="T312" s="112"/>
      <c r="U312" s="112"/>
      <c r="V312" s="207" t="str">
        <f t="shared" si="72"/>
        <v/>
      </c>
      <c r="W312" s="112"/>
      <c r="X312" s="207" t="str">
        <f t="shared" si="73"/>
        <v/>
      </c>
      <c r="Y312" s="133"/>
      <c r="Z312" s="112"/>
      <c r="AA312" s="112"/>
      <c r="AB312" s="207" t="str">
        <f t="shared" si="74"/>
        <v/>
      </c>
      <c r="AC312" s="112"/>
      <c r="AD312" s="207" t="str">
        <f t="shared" si="75"/>
        <v/>
      </c>
      <c r="AE312" s="124"/>
      <c r="AF312" s="207" t="str">
        <f t="shared" si="76"/>
        <v/>
      </c>
      <c r="AG312" s="112"/>
      <c r="AH312" s="207" t="str">
        <f t="shared" si="77"/>
        <v/>
      </c>
      <c r="AI312" s="112"/>
      <c r="AJ312" s="207" t="str">
        <f t="shared" si="78"/>
        <v/>
      </c>
      <c r="AK312" s="112"/>
      <c r="AL312" s="207" t="str">
        <f t="shared" si="79"/>
        <v/>
      </c>
      <c r="AM312" s="112"/>
      <c r="AN312" s="207" t="str">
        <f t="shared" si="80"/>
        <v/>
      </c>
      <c r="AO312" s="134"/>
      <c r="AP312" s="127"/>
      <c r="AQ312" s="207" t="str">
        <f t="shared" si="81"/>
        <v/>
      </c>
      <c r="AR312" s="127"/>
      <c r="AS312" s="112"/>
      <c r="AT312" s="112"/>
      <c r="AU312" s="112"/>
      <c r="AV312" s="112"/>
      <c r="AW312" s="112"/>
      <c r="AX312" s="112"/>
      <c r="AY312" s="112"/>
      <c r="AZ312" s="112"/>
      <c r="BA312" s="112"/>
      <c r="BB312" s="124"/>
      <c r="BC312" s="124"/>
      <c r="BD312" s="207" t="str">
        <f t="shared" si="82"/>
        <v/>
      </c>
      <c r="BE312" s="112" t="str">
        <f t="shared" si="83"/>
        <v/>
      </c>
      <c r="BF312" s="112"/>
      <c r="BG312" s="112"/>
      <c r="BH312" s="112"/>
      <c r="BI312" s="112"/>
      <c r="BJ312" s="112"/>
      <c r="BL312" s="112"/>
      <c r="BM312" s="112"/>
      <c r="BN312" s="112"/>
      <c r="BO312" s="112"/>
      <c r="BP312" s="112"/>
      <c r="BQ312" s="112"/>
    </row>
    <row r="313" spans="1:69" s="119" customFormat="1" x14ac:dyDescent="0.2">
      <c r="A313" s="124"/>
      <c r="B313" s="207" t="str">
        <f t="shared" si="70"/>
        <v/>
      </c>
      <c r="C313" s="73"/>
      <c r="D313" s="112"/>
      <c r="E313" s="112"/>
      <c r="F313" s="112"/>
      <c r="G313" s="112"/>
      <c r="H313" s="112"/>
      <c r="I313" s="112"/>
      <c r="J313" s="131"/>
      <c r="K313" s="132"/>
      <c r="L313" s="207" t="str">
        <f t="shared" si="71"/>
        <v/>
      </c>
      <c r="M313" s="112"/>
      <c r="N313" s="112"/>
      <c r="O313" s="112"/>
      <c r="P313" s="112"/>
      <c r="Q313" s="112"/>
      <c r="R313" s="112"/>
      <c r="S313" s="112"/>
      <c r="T313" s="112"/>
      <c r="U313" s="112"/>
      <c r="V313" s="207" t="str">
        <f t="shared" si="72"/>
        <v/>
      </c>
      <c r="W313" s="112"/>
      <c r="X313" s="207" t="str">
        <f t="shared" si="73"/>
        <v/>
      </c>
      <c r="Y313" s="133"/>
      <c r="Z313" s="112"/>
      <c r="AA313" s="112"/>
      <c r="AB313" s="207" t="str">
        <f t="shared" si="74"/>
        <v/>
      </c>
      <c r="AC313" s="112"/>
      <c r="AD313" s="207" t="str">
        <f t="shared" si="75"/>
        <v/>
      </c>
      <c r="AE313" s="124"/>
      <c r="AF313" s="207" t="str">
        <f t="shared" si="76"/>
        <v/>
      </c>
      <c r="AG313" s="112"/>
      <c r="AH313" s="207" t="str">
        <f t="shared" si="77"/>
        <v/>
      </c>
      <c r="AI313" s="112"/>
      <c r="AJ313" s="207" t="str">
        <f t="shared" si="78"/>
        <v/>
      </c>
      <c r="AK313" s="112"/>
      <c r="AL313" s="207" t="str">
        <f t="shared" si="79"/>
        <v/>
      </c>
      <c r="AM313" s="112"/>
      <c r="AN313" s="207" t="str">
        <f t="shared" si="80"/>
        <v/>
      </c>
      <c r="AO313" s="134"/>
      <c r="AP313" s="127"/>
      <c r="AQ313" s="207" t="str">
        <f t="shared" si="81"/>
        <v/>
      </c>
      <c r="AR313" s="127"/>
      <c r="AS313" s="112"/>
      <c r="AT313" s="112"/>
      <c r="AU313" s="112"/>
      <c r="AV313" s="112"/>
      <c r="AW313" s="112"/>
      <c r="AX313" s="112"/>
      <c r="AY313" s="112"/>
      <c r="AZ313" s="112"/>
      <c r="BA313" s="112"/>
      <c r="BB313" s="124"/>
      <c r="BC313" s="124"/>
      <c r="BD313" s="207" t="str">
        <f t="shared" si="82"/>
        <v/>
      </c>
      <c r="BE313" s="112" t="str">
        <f t="shared" si="83"/>
        <v/>
      </c>
      <c r="BF313" s="112"/>
      <c r="BG313" s="112"/>
      <c r="BH313" s="112"/>
      <c r="BI313" s="112"/>
      <c r="BJ313" s="112"/>
      <c r="BL313" s="112"/>
      <c r="BM313" s="112"/>
      <c r="BN313" s="112"/>
      <c r="BO313" s="112"/>
      <c r="BP313" s="112"/>
      <c r="BQ313" s="112"/>
    </row>
    <row r="314" spans="1:69" s="119" customFormat="1" x14ac:dyDescent="0.2">
      <c r="A314" s="124"/>
      <c r="B314" s="207" t="str">
        <f t="shared" si="70"/>
        <v/>
      </c>
      <c r="C314" s="73"/>
      <c r="D314" s="112"/>
      <c r="E314" s="112"/>
      <c r="F314" s="112"/>
      <c r="G314" s="112"/>
      <c r="H314" s="112"/>
      <c r="I314" s="112"/>
      <c r="J314" s="131"/>
      <c r="K314" s="132"/>
      <c r="L314" s="207" t="str">
        <f t="shared" si="71"/>
        <v/>
      </c>
      <c r="M314" s="112"/>
      <c r="N314" s="112"/>
      <c r="O314" s="112"/>
      <c r="P314" s="112"/>
      <c r="Q314" s="112"/>
      <c r="R314" s="112"/>
      <c r="S314" s="112"/>
      <c r="T314" s="112"/>
      <c r="U314" s="112"/>
      <c r="V314" s="207" t="str">
        <f t="shared" si="72"/>
        <v/>
      </c>
      <c r="W314" s="112"/>
      <c r="X314" s="207" t="str">
        <f t="shared" si="73"/>
        <v/>
      </c>
      <c r="Y314" s="133"/>
      <c r="Z314" s="112"/>
      <c r="AA314" s="112"/>
      <c r="AB314" s="207" t="str">
        <f t="shared" si="74"/>
        <v/>
      </c>
      <c r="AC314" s="112"/>
      <c r="AD314" s="207" t="str">
        <f t="shared" si="75"/>
        <v/>
      </c>
      <c r="AE314" s="124"/>
      <c r="AF314" s="207" t="str">
        <f t="shared" si="76"/>
        <v/>
      </c>
      <c r="AG314" s="112"/>
      <c r="AH314" s="207" t="str">
        <f t="shared" si="77"/>
        <v/>
      </c>
      <c r="AI314" s="112"/>
      <c r="AJ314" s="207" t="str">
        <f t="shared" si="78"/>
        <v/>
      </c>
      <c r="AK314" s="112"/>
      <c r="AL314" s="207" t="str">
        <f t="shared" si="79"/>
        <v/>
      </c>
      <c r="AM314" s="112"/>
      <c r="AN314" s="207" t="str">
        <f t="shared" si="80"/>
        <v/>
      </c>
      <c r="AO314" s="134"/>
      <c r="AP314" s="127"/>
      <c r="AQ314" s="207" t="str">
        <f t="shared" si="81"/>
        <v/>
      </c>
      <c r="AR314" s="127"/>
      <c r="AS314" s="112"/>
      <c r="AT314" s="112"/>
      <c r="AU314" s="112"/>
      <c r="AV314" s="112"/>
      <c r="AW314" s="112"/>
      <c r="AX314" s="112"/>
      <c r="AY314" s="112"/>
      <c r="AZ314" s="112"/>
      <c r="BA314" s="112"/>
      <c r="BB314" s="124"/>
      <c r="BC314" s="124"/>
      <c r="BD314" s="207" t="str">
        <f t="shared" si="82"/>
        <v/>
      </c>
      <c r="BE314" s="112" t="str">
        <f t="shared" si="83"/>
        <v/>
      </c>
      <c r="BF314" s="112"/>
      <c r="BG314" s="112"/>
      <c r="BH314" s="112"/>
      <c r="BI314" s="112"/>
      <c r="BJ314" s="112"/>
      <c r="BL314" s="112"/>
      <c r="BM314" s="112"/>
      <c r="BN314" s="112"/>
      <c r="BO314" s="112"/>
      <c r="BP314" s="112"/>
      <c r="BQ314" s="112"/>
    </row>
    <row r="315" spans="1:69" s="119" customFormat="1" x14ac:dyDescent="0.2">
      <c r="A315" s="124"/>
      <c r="B315" s="207" t="str">
        <f t="shared" si="70"/>
        <v/>
      </c>
      <c r="C315" s="73"/>
      <c r="D315" s="112"/>
      <c r="E315" s="112"/>
      <c r="F315" s="112"/>
      <c r="G315" s="112"/>
      <c r="H315" s="112"/>
      <c r="I315" s="112"/>
      <c r="J315" s="131"/>
      <c r="K315" s="132"/>
      <c r="L315" s="207" t="str">
        <f t="shared" si="71"/>
        <v/>
      </c>
      <c r="M315" s="112"/>
      <c r="N315" s="112"/>
      <c r="O315" s="112"/>
      <c r="P315" s="112"/>
      <c r="Q315" s="112"/>
      <c r="R315" s="112"/>
      <c r="S315" s="112"/>
      <c r="T315" s="112"/>
      <c r="U315" s="112"/>
      <c r="V315" s="207" t="str">
        <f t="shared" si="72"/>
        <v/>
      </c>
      <c r="W315" s="112"/>
      <c r="X315" s="207" t="str">
        <f t="shared" si="73"/>
        <v/>
      </c>
      <c r="Y315" s="133"/>
      <c r="Z315" s="112"/>
      <c r="AA315" s="112"/>
      <c r="AB315" s="207" t="str">
        <f t="shared" si="74"/>
        <v/>
      </c>
      <c r="AC315" s="112"/>
      <c r="AD315" s="207" t="str">
        <f t="shared" si="75"/>
        <v/>
      </c>
      <c r="AE315" s="124"/>
      <c r="AF315" s="207" t="str">
        <f t="shared" si="76"/>
        <v/>
      </c>
      <c r="AG315" s="112"/>
      <c r="AH315" s="207" t="str">
        <f t="shared" si="77"/>
        <v/>
      </c>
      <c r="AI315" s="112"/>
      <c r="AJ315" s="207" t="str">
        <f t="shared" si="78"/>
        <v/>
      </c>
      <c r="AK315" s="112"/>
      <c r="AL315" s="207" t="str">
        <f t="shared" si="79"/>
        <v/>
      </c>
      <c r="AM315" s="112"/>
      <c r="AN315" s="207" t="str">
        <f t="shared" si="80"/>
        <v/>
      </c>
      <c r="AO315" s="134"/>
      <c r="AP315" s="127"/>
      <c r="AQ315" s="207" t="str">
        <f t="shared" si="81"/>
        <v/>
      </c>
      <c r="AR315" s="127"/>
      <c r="AS315" s="112"/>
      <c r="AT315" s="112"/>
      <c r="AU315" s="112"/>
      <c r="AV315" s="112"/>
      <c r="AW315" s="112"/>
      <c r="AX315" s="112"/>
      <c r="AY315" s="112"/>
      <c r="AZ315" s="112"/>
      <c r="BA315" s="112"/>
      <c r="BB315" s="124"/>
      <c r="BC315" s="124"/>
      <c r="BD315" s="207" t="str">
        <f t="shared" si="82"/>
        <v/>
      </c>
      <c r="BE315" s="112" t="str">
        <f t="shared" si="83"/>
        <v/>
      </c>
      <c r="BF315" s="112"/>
      <c r="BG315" s="112"/>
      <c r="BH315" s="112"/>
      <c r="BI315" s="112"/>
      <c r="BJ315" s="112"/>
      <c r="BL315" s="112"/>
      <c r="BM315" s="112"/>
      <c r="BN315" s="112"/>
      <c r="BO315" s="112"/>
      <c r="BP315" s="112"/>
      <c r="BQ315" s="112"/>
    </row>
    <row r="316" spans="1:69" s="119" customFormat="1" x14ac:dyDescent="0.2">
      <c r="A316" s="124"/>
      <c r="B316" s="207" t="str">
        <f t="shared" si="70"/>
        <v/>
      </c>
      <c r="C316" s="73"/>
      <c r="D316" s="112"/>
      <c r="E316" s="112"/>
      <c r="F316" s="112"/>
      <c r="G316" s="112"/>
      <c r="H316" s="112"/>
      <c r="I316" s="112"/>
      <c r="J316" s="131"/>
      <c r="K316" s="132"/>
      <c r="L316" s="207" t="str">
        <f t="shared" si="71"/>
        <v/>
      </c>
      <c r="M316" s="112"/>
      <c r="N316" s="112"/>
      <c r="O316" s="112"/>
      <c r="P316" s="112"/>
      <c r="Q316" s="112"/>
      <c r="R316" s="112"/>
      <c r="S316" s="112"/>
      <c r="T316" s="112"/>
      <c r="U316" s="112"/>
      <c r="V316" s="207" t="str">
        <f t="shared" si="72"/>
        <v/>
      </c>
      <c r="W316" s="112"/>
      <c r="X316" s="207" t="str">
        <f t="shared" si="73"/>
        <v/>
      </c>
      <c r="Y316" s="133"/>
      <c r="Z316" s="112"/>
      <c r="AA316" s="112"/>
      <c r="AB316" s="207" t="str">
        <f t="shared" si="74"/>
        <v/>
      </c>
      <c r="AC316" s="112"/>
      <c r="AD316" s="207" t="str">
        <f t="shared" si="75"/>
        <v/>
      </c>
      <c r="AE316" s="124"/>
      <c r="AF316" s="207" t="str">
        <f t="shared" si="76"/>
        <v/>
      </c>
      <c r="AG316" s="112"/>
      <c r="AH316" s="207" t="str">
        <f t="shared" si="77"/>
        <v/>
      </c>
      <c r="AI316" s="112"/>
      <c r="AJ316" s="207" t="str">
        <f t="shared" si="78"/>
        <v/>
      </c>
      <c r="AK316" s="112"/>
      <c r="AL316" s="207" t="str">
        <f t="shared" si="79"/>
        <v/>
      </c>
      <c r="AM316" s="112"/>
      <c r="AN316" s="207" t="str">
        <f t="shared" si="80"/>
        <v/>
      </c>
      <c r="AO316" s="134"/>
      <c r="AP316" s="127"/>
      <c r="AQ316" s="207" t="str">
        <f t="shared" si="81"/>
        <v/>
      </c>
      <c r="AR316" s="127"/>
      <c r="AS316" s="112"/>
      <c r="AT316" s="112"/>
      <c r="AU316" s="112"/>
      <c r="AV316" s="112"/>
      <c r="AW316" s="112"/>
      <c r="AX316" s="112"/>
      <c r="AY316" s="112"/>
      <c r="AZ316" s="112"/>
      <c r="BA316" s="112"/>
      <c r="BB316" s="124"/>
      <c r="BC316" s="124"/>
      <c r="BD316" s="207" t="str">
        <f t="shared" si="82"/>
        <v/>
      </c>
      <c r="BE316" s="112" t="str">
        <f t="shared" si="83"/>
        <v/>
      </c>
      <c r="BF316" s="112"/>
      <c r="BG316" s="112"/>
      <c r="BH316" s="112"/>
      <c r="BI316" s="112"/>
      <c r="BJ316" s="112"/>
      <c r="BL316" s="112"/>
      <c r="BM316" s="112"/>
      <c r="BN316" s="112"/>
      <c r="BO316" s="112"/>
      <c r="BP316" s="112"/>
      <c r="BQ316" s="112"/>
    </row>
    <row r="317" spans="1:69" s="119" customFormat="1" x14ac:dyDescent="0.2">
      <c r="A317" s="124"/>
      <c r="B317" s="207" t="str">
        <f t="shared" si="70"/>
        <v/>
      </c>
      <c r="C317" s="73"/>
      <c r="D317" s="112"/>
      <c r="E317" s="112"/>
      <c r="F317" s="112"/>
      <c r="G317" s="112"/>
      <c r="H317" s="112"/>
      <c r="I317" s="112"/>
      <c r="J317" s="131"/>
      <c r="K317" s="132"/>
      <c r="L317" s="207" t="str">
        <f t="shared" si="71"/>
        <v/>
      </c>
      <c r="M317" s="112"/>
      <c r="N317" s="112"/>
      <c r="O317" s="112"/>
      <c r="P317" s="112"/>
      <c r="Q317" s="112"/>
      <c r="R317" s="112"/>
      <c r="S317" s="112"/>
      <c r="T317" s="112"/>
      <c r="U317" s="112"/>
      <c r="V317" s="207" t="str">
        <f t="shared" si="72"/>
        <v/>
      </c>
      <c r="W317" s="112"/>
      <c r="X317" s="207" t="str">
        <f t="shared" si="73"/>
        <v/>
      </c>
      <c r="Y317" s="133"/>
      <c r="Z317" s="112"/>
      <c r="AA317" s="112"/>
      <c r="AB317" s="207" t="str">
        <f t="shared" si="74"/>
        <v/>
      </c>
      <c r="AC317" s="112"/>
      <c r="AD317" s="207" t="str">
        <f t="shared" si="75"/>
        <v/>
      </c>
      <c r="AE317" s="124"/>
      <c r="AF317" s="207" t="str">
        <f t="shared" si="76"/>
        <v/>
      </c>
      <c r="AG317" s="112"/>
      <c r="AH317" s="207" t="str">
        <f t="shared" si="77"/>
        <v/>
      </c>
      <c r="AI317" s="112"/>
      <c r="AJ317" s="207" t="str">
        <f t="shared" si="78"/>
        <v/>
      </c>
      <c r="AK317" s="112"/>
      <c r="AL317" s="207" t="str">
        <f t="shared" si="79"/>
        <v/>
      </c>
      <c r="AM317" s="112"/>
      <c r="AN317" s="207" t="str">
        <f t="shared" si="80"/>
        <v/>
      </c>
      <c r="AO317" s="134"/>
      <c r="AP317" s="127"/>
      <c r="AQ317" s="207" t="str">
        <f t="shared" si="81"/>
        <v/>
      </c>
      <c r="AR317" s="127"/>
      <c r="AS317" s="112"/>
      <c r="AT317" s="112"/>
      <c r="AU317" s="112"/>
      <c r="AV317" s="112"/>
      <c r="AW317" s="112"/>
      <c r="AX317" s="112"/>
      <c r="AY317" s="112"/>
      <c r="AZ317" s="112"/>
      <c r="BA317" s="112"/>
      <c r="BB317" s="124"/>
      <c r="BC317" s="124"/>
      <c r="BD317" s="207" t="str">
        <f t="shared" si="82"/>
        <v/>
      </c>
      <c r="BE317" s="112" t="str">
        <f t="shared" si="83"/>
        <v/>
      </c>
      <c r="BF317" s="112"/>
      <c r="BG317" s="112"/>
      <c r="BH317" s="112"/>
      <c r="BI317" s="112"/>
      <c r="BJ317" s="112"/>
      <c r="BL317" s="112"/>
      <c r="BM317" s="112"/>
      <c r="BN317" s="112"/>
      <c r="BO317" s="112"/>
      <c r="BP317" s="112"/>
      <c r="BQ317" s="112"/>
    </row>
    <row r="318" spans="1:69" s="119" customFormat="1" x14ac:dyDescent="0.2">
      <c r="A318" s="124"/>
      <c r="B318" s="207" t="str">
        <f t="shared" si="70"/>
        <v/>
      </c>
      <c r="C318" s="73"/>
      <c r="D318" s="112"/>
      <c r="E318" s="112"/>
      <c r="F318" s="112"/>
      <c r="G318" s="112"/>
      <c r="H318" s="112"/>
      <c r="I318" s="112"/>
      <c r="J318" s="131"/>
      <c r="K318" s="132"/>
      <c r="L318" s="207" t="str">
        <f t="shared" si="71"/>
        <v/>
      </c>
      <c r="M318" s="112"/>
      <c r="N318" s="112"/>
      <c r="O318" s="112"/>
      <c r="P318" s="112"/>
      <c r="Q318" s="112"/>
      <c r="R318" s="112"/>
      <c r="S318" s="112"/>
      <c r="T318" s="112"/>
      <c r="U318" s="112"/>
      <c r="V318" s="207" t="str">
        <f t="shared" si="72"/>
        <v/>
      </c>
      <c r="W318" s="112"/>
      <c r="X318" s="207" t="str">
        <f t="shared" si="73"/>
        <v/>
      </c>
      <c r="Y318" s="133"/>
      <c r="Z318" s="112"/>
      <c r="AA318" s="112"/>
      <c r="AB318" s="207" t="str">
        <f t="shared" si="74"/>
        <v/>
      </c>
      <c r="AC318" s="112"/>
      <c r="AD318" s="207" t="str">
        <f t="shared" si="75"/>
        <v/>
      </c>
      <c r="AE318" s="124"/>
      <c r="AF318" s="207" t="str">
        <f t="shared" si="76"/>
        <v/>
      </c>
      <c r="AG318" s="112"/>
      <c r="AH318" s="207" t="str">
        <f t="shared" si="77"/>
        <v/>
      </c>
      <c r="AI318" s="112"/>
      <c r="AJ318" s="207" t="str">
        <f t="shared" si="78"/>
        <v/>
      </c>
      <c r="AK318" s="112"/>
      <c r="AL318" s="207" t="str">
        <f t="shared" si="79"/>
        <v/>
      </c>
      <c r="AM318" s="112"/>
      <c r="AN318" s="207" t="str">
        <f t="shared" si="80"/>
        <v/>
      </c>
      <c r="AO318" s="134"/>
      <c r="AP318" s="127"/>
      <c r="AQ318" s="207" t="str">
        <f t="shared" si="81"/>
        <v/>
      </c>
      <c r="AR318" s="127"/>
      <c r="AS318" s="112"/>
      <c r="AT318" s="112"/>
      <c r="AU318" s="112"/>
      <c r="AV318" s="112"/>
      <c r="AW318" s="112"/>
      <c r="AX318" s="112"/>
      <c r="AY318" s="112"/>
      <c r="AZ318" s="112"/>
      <c r="BA318" s="112"/>
      <c r="BB318" s="124"/>
      <c r="BC318" s="124"/>
      <c r="BD318" s="207" t="str">
        <f t="shared" si="82"/>
        <v/>
      </c>
      <c r="BE318" s="112" t="str">
        <f t="shared" si="83"/>
        <v/>
      </c>
      <c r="BF318" s="112"/>
      <c r="BG318" s="112"/>
      <c r="BH318" s="112"/>
      <c r="BI318" s="112"/>
      <c r="BJ318" s="112"/>
      <c r="BL318" s="112"/>
      <c r="BM318" s="112"/>
      <c r="BN318" s="112"/>
      <c r="BO318" s="112"/>
      <c r="BP318" s="112"/>
      <c r="BQ318" s="112"/>
    </row>
    <row r="319" spans="1:69" s="119" customFormat="1" x14ac:dyDescent="0.2">
      <c r="A319" s="124"/>
      <c r="B319" s="207" t="str">
        <f t="shared" si="70"/>
        <v/>
      </c>
      <c r="C319" s="73"/>
      <c r="D319" s="112"/>
      <c r="E319" s="112"/>
      <c r="F319" s="112"/>
      <c r="G319" s="112"/>
      <c r="H319" s="112"/>
      <c r="I319" s="112"/>
      <c r="J319" s="131"/>
      <c r="K319" s="132"/>
      <c r="L319" s="207" t="str">
        <f t="shared" si="71"/>
        <v/>
      </c>
      <c r="M319" s="112"/>
      <c r="N319" s="112"/>
      <c r="O319" s="112"/>
      <c r="P319" s="112"/>
      <c r="Q319" s="112"/>
      <c r="R319" s="112"/>
      <c r="S319" s="112"/>
      <c r="T319" s="112"/>
      <c r="U319" s="112"/>
      <c r="V319" s="207" t="str">
        <f t="shared" si="72"/>
        <v/>
      </c>
      <c r="W319" s="112"/>
      <c r="X319" s="207" t="str">
        <f t="shared" si="73"/>
        <v/>
      </c>
      <c r="Y319" s="133"/>
      <c r="Z319" s="112"/>
      <c r="AA319" s="112"/>
      <c r="AB319" s="207" t="str">
        <f t="shared" si="74"/>
        <v/>
      </c>
      <c r="AC319" s="112"/>
      <c r="AD319" s="207" t="str">
        <f t="shared" si="75"/>
        <v/>
      </c>
      <c r="AE319" s="124"/>
      <c r="AF319" s="207" t="str">
        <f t="shared" si="76"/>
        <v/>
      </c>
      <c r="AG319" s="112"/>
      <c r="AH319" s="207" t="str">
        <f t="shared" si="77"/>
        <v/>
      </c>
      <c r="AI319" s="112"/>
      <c r="AJ319" s="207" t="str">
        <f t="shared" si="78"/>
        <v/>
      </c>
      <c r="AK319" s="112"/>
      <c r="AL319" s="207" t="str">
        <f t="shared" si="79"/>
        <v/>
      </c>
      <c r="AM319" s="112"/>
      <c r="AN319" s="207" t="str">
        <f t="shared" si="80"/>
        <v/>
      </c>
      <c r="AO319" s="134"/>
      <c r="AP319" s="127"/>
      <c r="AQ319" s="207" t="str">
        <f t="shared" si="81"/>
        <v/>
      </c>
      <c r="AR319" s="127"/>
      <c r="AS319" s="112"/>
      <c r="AT319" s="112"/>
      <c r="AU319" s="112"/>
      <c r="AV319" s="112"/>
      <c r="AW319" s="112"/>
      <c r="AX319" s="112"/>
      <c r="AY319" s="112"/>
      <c r="AZ319" s="112"/>
      <c r="BA319" s="112"/>
      <c r="BB319" s="124"/>
      <c r="BC319" s="124"/>
      <c r="BD319" s="207" t="str">
        <f t="shared" si="82"/>
        <v/>
      </c>
      <c r="BE319" s="112" t="str">
        <f t="shared" si="83"/>
        <v/>
      </c>
      <c r="BF319" s="112"/>
      <c r="BG319" s="112"/>
      <c r="BH319" s="112"/>
      <c r="BI319" s="112"/>
      <c r="BJ319" s="112"/>
      <c r="BL319" s="112"/>
      <c r="BM319" s="112"/>
      <c r="BN319" s="112"/>
      <c r="BO319" s="112"/>
      <c r="BP319" s="112"/>
      <c r="BQ319" s="112"/>
    </row>
    <row r="320" spans="1:69" s="119" customFormat="1" x14ac:dyDescent="0.2">
      <c r="A320" s="124"/>
      <c r="B320" s="207" t="str">
        <f t="shared" si="70"/>
        <v/>
      </c>
      <c r="C320" s="73"/>
      <c r="D320" s="112"/>
      <c r="E320" s="112"/>
      <c r="F320" s="112"/>
      <c r="G320" s="112"/>
      <c r="H320" s="112"/>
      <c r="I320" s="112"/>
      <c r="J320" s="131"/>
      <c r="K320" s="132"/>
      <c r="L320" s="207" t="str">
        <f t="shared" si="71"/>
        <v/>
      </c>
      <c r="M320" s="112"/>
      <c r="N320" s="112"/>
      <c r="O320" s="112"/>
      <c r="P320" s="112"/>
      <c r="Q320" s="112"/>
      <c r="R320" s="112"/>
      <c r="S320" s="112"/>
      <c r="T320" s="112"/>
      <c r="U320" s="112"/>
      <c r="V320" s="207" t="str">
        <f t="shared" si="72"/>
        <v/>
      </c>
      <c r="W320" s="112"/>
      <c r="X320" s="207" t="str">
        <f t="shared" si="73"/>
        <v/>
      </c>
      <c r="Y320" s="133"/>
      <c r="Z320" s="112"/>
      <c r="AA320" s="112"/>
      <c r="AB320" s="207" t="str">
        <f t="shared" si="74"/>
        <v/>
      </c>
      <c r="AC320" s="112"/>
      <c r="AD320" s="207" t="str">
        <f t="shared" si="75"/>
        <v/>
      </c>
      <c r="AE320" s="124"/>
      <c r="AF320" s="207" t="str">
        <f t="shared" si="76"/>
        <v/>
      </c>
      <c r="AG320" s="112"/>
      <c r="AH320" s="207" t="str">
        <f t="shared" si="77"/>
        <v/>
      </c>
      <c r="AI320" s="112"/>
      <c r="AJ320" s="207" t="str">
        <f t="shared" si="78"/>
        <v/>
      </c>
      <c r="AK320" s="112"/>
      <c r="AL320" s="207" t="str">
        <f t="shared" si="79"/>
        <v/>
      </c>
      <c r="AM320" s="112"/>
      <c r="AN320" s="207" t="str">
        <f t="shared" si="80"/>
        <v/>
      </c>
      <c r="AO320" s="134"/>
      <c r="AP320" s="127"/>
      <c r="AQ320" s="207" t="str">
        <f t="shared" si="81"/>
        <v/>
      </c>
      <c r="AR320" s="127"/>
      <c r="AS320" s="112"/>
      <c r="AT320" s="112"/>
      <c r="AU320" s="112"/>
      <c r="AV320" s="112"/>
      <c r="AW320" s="112"/>
      <c r="AX320" s="112"/>
      <c r="AY320" s="112"/>
      <c r="AZ320" s="112"/>
      <c r="BA320" s="112"/>
      <c r="BB320" s="124"/>
      <c r="BC320" s="124"/>
      <c r="BD320" s="207" t="str">
        <f t="shared" si="82"/>
        <v/>
      </c>
      <c r="BE320" s="112" t="str">
        <f t="shared" si="83"/>
        <v/>
      </c>
      <c r="BF320" s="112"/>
      <c r="BG320" s="112"/>
      <c r="BH320" s="112"/>
      <c r="BI320" s="112"/>
      <c r="BJ320" s="112"/>
      <c r="BL320" s="112"/>
      <c r="BM320" s="112"/>
      <c r="BN320" s="112"/>
      <c r="BO320" s="112"/>
      <c r="BP320" s="112"/>
      <c r="BQ320" s="112"/>
    </row>
    <row r="321" spans="1:69" s="119" customFormat="1" x14ac:dyDescent="0.2">
      <c r="A321" s="124"/>
      <c r="B321" s="207" t="str">
        <f t="shared" si="70"/>
        <v/>
      </c>
      <c r="C321" s="73"/>
      <c r="D321" s="112"/>
      <c r="E321" s="112"/>
      <c r="F321" s="112"/>
      <c r="G321" s="112"/>
      <c r="H321" s="112"/>
      <c r="I321" s="112"/>
      <c r="J321" s="131"/>
      <c r="K321" s="132"/>
      <c r="L321" s="207" t="str">
        <f t="shared" si="71"/>
        <v/>
      </c>
      <c r="M321" s="112"/>
      <c r="N321" s="112"/>
      <c r="O321" s="112"/>
      <c r="P321" s="112"/>
      <c r="Q321" s="112"/>
      <c r="R321" s="112"/>
      <c r="S321" s="112"/>
      <c r="T321" s="112"/>
      <c r="U321" s="112"/>
      <c r="V321" s="207" t="str">
        <f t="shared" si="72"/>
        <v/>
      </c>
      <c r="W321" s="112"/>
      <c r="X321" s="207" t="str">
        <f t="shared" si="73"/>
        <v/>
      </c>
      <c r="Y321" s="133"/>
      <c r="Z321" s="112"/>
      <c r="AA321" s="112"/>
      <c r="AB321" s="207" t="str">
        <f t="shared" si="74"/>
        <v/>
      </c>
      <c r="AC321" s="112"/>
      <c r="AD321" s="207" t="str">
        <f t="shared" si="75"/>
        <v/>
      </c>
      <c r="AE321" s="124"/>
      <c r="AF321" s="207" t="str">
        <f t="shared" si="76"/>
        <v/>
      </c>
      <c r="AG321" s="112"/>
      <c r="AH321" s="207" t="str">
        <f t="shared" si="77"/>
        <v/>
      </c>
      <c r="AI321" s="112"/>
      <c r="AJ321" s="207" t="str">
        <f t="shared" si="78"/>
        <v/>
      </c>
      <c r="AK321" s="112"/>
      <c r="AL321" s="207" t="str">
        <f t="shared" si="79"/>
        <v/>
      </c>
      <c r="AM321" s="112"/>
      <c r="AN321" s="207" t="str">
        <f t="shared" si="80"/>
        <v/>
      </c>
      <c r="AO321" s="134"/>
      <c r="AP321" s="127"/>
      <c r="AQ321" s="207" t="str">
        <f t="shared" si="81"/>
        <v/>
      </c>
      <c r="AR321" s="127"/>
      <c r="AS321" s="112"/>
      <c r="AT321" s="112"/>
      <c r="AU321" s="112"/>
      <c r="AV321" s="112"/>
      <c r="AW321" s="112"/>
      <c r="AX321" s="112"/>
      <c r="AY321" s="112"/>
      <c r="AZ321" s="112"/>
      <c r="BA321" s="112"/>
      <c r="BB321" s="124"/>
      <c r="BC321" s="124"/>
      <c r="BD321" s="207" t="str">
        <f t="shared" si="82"/>
        <v/>
      </c>
      <c r="BE321" s="112" t="str">
        <f t="shared" si="83"/>
        <v/>
      </c>
      <c r="BF321" s="112"/>
      <c r="BG321" s="112"/>
      <c r="BH321" s="112"/>
      <c r="BI321" s="112"/>
      <c r="BJ321" s="112"/>
      <c r="BL321" s="112"/>
      <c r="BM321" s="112"/>
      <c r="BN321" s="112"/>
      <c r="BO321" s="112"/>
      <c r="BP321" s="112"/>
      <c r="BQ321" s="112"/>
    </row>
    <row r="322" spans="1:69" s="119" customFormat="1" x14ac:dyDescent="0.2">
      <c r="A322" s="124"/>
      <c r="B322" s="207" t="str">
        <f t="shared" si="70"/>
        <v/>
      </c>
      <c r="C322" s="73"/>
      <c r="D322" s="112"/>
      <c r="E322" s="112"/>
      <c r="F322" s="112"/>
      <c r="G322" s="112"/>
      <c r="H322" s="112"/>
      <c r="I322" s="112"/>
      <c r="J322" s="131"/>
      <c r="K322" s="132"/>
      <c r="L322" s="207" t="str">
        <f t="shared" si="71"/>
        <v/>
      </c>
      <c r="M322" s="112"/>
      <c r="N322" s="112"/>
      <c r="O322" s="112"/>
      <c r="P322" s="112"/>
      <c r="Q322" s="112"/>
      <c r="R322" s="112"/>
      <c r="S322" s="112"/>
      <c r="T322" s="112"/>
      <c r="U322" s="112"/>
      <c r="V322" s="207" t="str">
        <f t="shared" si="72"/>
        <v/>
      </c>
      <c r="W322" s="112"/>
      <c r="X322" s="207" t="str">
        <f t="shared" si="73"/>
        <v/>
      </c>
      <c r="Y322" s="133"/>
      <c r="Z322" s="112"/>
      <c r="AA322" s="112"/>
      <c r="AB322" s="207" t="str">
        <f t="shared" si="74"/>
        <v/>
      </c>
      <c r="AC322" s="112"/>
      <c r="AD322" s="207" t="str">
        <f t="shared" si="75"/>
        <v/>
      </c>
      <c r="AE322" s="124"/>
      <c r="AF322" s="207" t="str">
        <f t="shared" si="76"/>
        <v/>
      </c>
      <c r="AG322" s="112"/>
      <c r="AH322" s="207" t="str">
        <f t="shared" si="77"/>
        <v/>
      </c>
      <c r="AI322" s="112"/>
      <c r="AJ322" s="207" t="str">
        <f t="shared" si="78"/>
        <v/>
      </c>
      <c r="AK322" s="112"/>
      <c r="AL322" s="207" t="str">
        <f t="shared" si="79"/>
        <v/>
      </c>
      <c r="AM322" s="112"/>
      <c r="AN322" s="207" t="str">
        <f t="shared" si="80"/>
        <v/>
      </c>
      <c r="AO322" s="134"/>
      <c r="AP322" s="127"/>
      <c r="AQ322" s="207" t="str">
        <f t="shared" si="81"/>
        <v/>
      </c>
      <c r="AR322" s="127"/>
      <c r="AS322" s="112"/>
      <c r="AT322" s="112"/>
      <c r="AU322" s="112"/>
      <c r="AV322" s="112"/>
      <c r="AW322" s="112"/>
      <c r="AX322" s="112"/>
      <c r="AY322" s="112"/>
      <c r="AZ322" s="112"/>
      <c r="BA322" s="112"/>
      <c r="BB322" s="124"/>
      <c r="BC322" s="124"/>
      <c r="BD322" s="207" t="str">
        <f t="shared" si="82"/>
        <v/>
      </c>
      <c r="BE322" s="112" t="str">
        <f t="shared" si="83"/>
        <v/>
      </c>
      <c r="BF322" s="112"/>
      <c r="BG322" s="112"/>
      <c r="BH322" s="112"/>
      <c r="BI322" s="112"/>
      <c r="BJ322" s="112"/>
      <c r="BL322" s="112"/>
      <c r="BM322" s="112"/>
      <c r="BN322" s="112"/>
      <c r="BO322" s="112"/>
      <c r="BP322" s="112"/>
      <c r="BQ322" s="112"/>
    </row>
    <row r="323" spans="1:69" s="119" customFormat="1" x14ac:dyDescent="0.2">
      <c r="A323" s="124"/>
      <c r="B323" s="207" t="str">
        <f t="shared" si="70"/>
        <v/>
      </c>
      <c r="C323" s="73"/>
      <c r="D323" s="112"/>
      <c r="E323" s="112"/>
      <c r="F323" s="112"/>
      <c r="G323" s="112"/>
      <c r="H323" s="112"/>
      <c r="I323" s="112"/>
      <c r="J323" s="131"/>
      <c r="K323" s="132"/>
      <c r="L323" s="207" t="str">
        <f t="shared" si="71"/>
        <v/>
      </c>
      <c r="M323" s="112"/>
      <c r="N323" s="112"/>
      <c r="O323" s="112"/>
      <c r="P323" s="112"/>
      <c r="Q323" s="112"/>
      <c r="R323" s="112"/>
      <c r="S323" s="112"/>
      <c r="T323" s="112"/>
      <c r="U323" s="112"/>
      <c r="V323" s="207" t="str">
        <f t="shared" si="72"/>
        <v/>
      </c>
      <c r="W323" s="112"/>
      <c r="X323" s="207" t="str">
        <f t="shared" si="73"/>
        <v/>
      </c>
      <c r="Y323" s="133"/>
      <c r="Z323" s="112"/>
      <c r="AA323" s="112"/>
      <c r="AB323" s="207" t="str">
        <f t="shared" si="74"/>
        <v/>
      </c>
      <c r="AC323" s="112"/>
      <c r="AD323" s="207" t="str">
        <f t="shared" si="75"/>
        <v/>
      </c>
      <c r="AE323" s="124"/>
      <c r="AF323" s="207" t="str">
        <f t="shared" si="76"/>
        <v/>
      </c>
      <c r="AG323" s="112"/>
      <c r="AH323" s="207" t="str">
        <f t="shared" si="77"/>
        <v/>
      </c>
      <c r="AI323" s="112"/>
      <c r="AJ323" s="207" t="str">
        <f t="shared" si="78"/>
        <v/>
      </c>
      <c r="AK323" s="112"/>
      <c r="AL323" s="207" t="str">
        <f t="shared" si="79"/>
        <v/>
      </c>
      <c r="AM323" s="112"/>
      <c r="AN323" s="207" t="str">
        <f t="shared" si="80"/>
        <v/>
      </c>
      <c r="AO323" s="134"/>
      <c r="AP323" s="127"/>
      <c r="AQ323" s="207" t="str">
        <f t="shared" si="81"/>
        <v/>
      </c>
      <c r="AR323" s="127"/>
      <c r="AS323" s="112"/>
      <c r="AT323" s="112"/>
      <c r="AU323" s="112"/>
      <c r="AV323" s="112"/>
      <c r="AW323" s="112"/>
      <c r="AX323" s="112"/>
      <c r="AY323" s="112"/>
      <c r="AZ323" s="112"/>
      <c r="BA323" s="112"/>
      <c r="BB323" s="124"/>
      <c r="BC323" s="124"/>
      <c r="BD323" s="207" t="str">
        <f t="shared" si="82"/>
        <v/>
      </c>
      <c r="BE323" s="112" t="str">
        <f t="shared" si="83"/>
        <v/>
      </c>
      <c r="BF323" s="112"/>
      <c r="BG323" s="112"/>
      <c r="BH323" s="112"/>
      <c r="BI323" s="112"/>
      <c r="BJ323" s="112"/>
      <c r="BL323" s="112"/>
      <c r="BM323" s="112"/>
      <c r="BN323" s="112"/>
      <c r="BO323" s="112"/>
      <c r="BP323" s="112"/>
      <c r="BQ323" s="112"/>
    </row>
    <row r="324" spans="1:69" s="119" customFormat="1" x14ac:dyDescent="0.2">
      <c r="A324" s="124"/>
      <c r="B324" s="207" t="str">
        <f t="shared" si="70"/>
        <v/>
      </c>
      <c r="C324" s="73"/>
      <c r="D324" s="112"/>
      <c r="E324" s="112"/>
      <c r="F324" s="112"/>
      <c r="G324" s="112"/>
      <c r="H324" s="112"/>
      <c r="I324" s="112"/>
      <c r="J324" s="131"/>
      <c r="K324" s="132"/>
      <c r="L324" s="207" t="str">
        <f t="shared" si="71"/>
        <v/>
      </c>
      <c r="M324" s="112"/>
      <c r="N324" s="112"/>
      <c r="O324" s="112"/>
      <c r="P324" s="112"/>
      <c r="Q324" s="112"/>
      <c r="R324" s="112"/>
      <c r="S324" s="112"/>
      <c r="T324" s="112"/>
      <c r="U324" s="112"/>
      <c r="V324" s="207" t="str">
        <f t="shared" si="72"/>
        <v/>
      </c>
      <c r="W324" s="112"/>
      <c r="X324" s="207" t="str">
        <f t="shared" si="73"/>
        <v/>
      </c>
      <c r="Y324" s="133"/>
      <c r="Z324" s="112"/>
      <c r="AA324" s="112"/>
      <c r="AB324" s="207" t="str">
        <f t="shared" si="74"/>
        <v/>
      </c>
      <c r="AC324" s="112"/>
      <c r="AD324" s="207" t="str">
        <f t="shared" si="75"/>
        <v/>
      </c>
      <c r="AE324" s="124"/>
      <c r="AF324" s="207" t="str">
        <f t="shared" si="76"/>
        <v/>
      </c>
      <c r="AG324" s="112"/>
      <c r="AH324" s="207" t="str">
        <f t="shared" si="77"/>
        <v/>
      </c>
      <c r="AI324" s="112"/>
      <c r="AJ324" s="207" t="str">
        <f t="shared" si="78"/>
        <v/>
      </c>
      <c r="AK324" s="112"/>
      <c r="AL324" s="207" t="str">
        <f t="shared" si="79"/>
        <v/>
      </c>
      <c r="AM324" s="112"/>
      <c r="AN324" s="207" t="str">
        <f t="shared" si="80"/>
        <v/>
      </c>
      <c r="AO324" s="134"/>
      <c r="AP324" s="127"/>
      <c r="AQ324" s="207" t="str">
        <f t="shared" si="81"/>
        <v/>
      </c>
      <c r="AR324" s="127"/>
      <c r="AS324" s="112"/>
      <c r="AT324" s="112"/>
      <c r="AU324" s="112"/>
      <c r="AV324" s="112"/>
      <c r="AW324" s="112"/>
      <c r="AX324" s="112"/>
      <c r="AY324" s="112"/>
      <c r="AZ324" s="112"/>
      <c r="BA324" s="112"/>
      <c r="BB324" s="124"/>
      <c r="BC324" s="124"/>
      <c r="BD324" s="207" t="str">
        <f t="shared" si="82"/>
        <v/>
      </c>
      <c r="BE324" s="112" t="str">
        <f t="shared" si="83"/>
        <v/>
      </c>
      <c r="BF324" s="112"/>
      <c r="BG324" s="112"/>
      <c r="BH324" s="112"/>
      <c r="BI324" s="112"/>
      <c r="BJ324" s="112"/>
      <c r="BL324" s="112"/>
      <c r="BM324" s="112"/>
      <c r="BN324" s="112"/>
      <c r="BO324" s="112"/>
      <c r="BP324" s="112"/>
      <c r="BQ324" s="112"/>
    </row>
    <row r="325" spans="1:69" s="119" customFormat="1" x14ac:dyDescent="0.2">
      <c r="A325" s="124"/>
      <c r="B325" s="207" t="str">
        <f t="shared" si="70"/>
        <v/>
      </c>
      <c r="C325" s="73"/>
      <c r="D325" s="112"/>
      <c r="E325" s="112"/>
      <c r="F325" s="112"/>
      <c r="G325" s="112"/>
      <c r="H325" s="112"/>
      <c r="I325" s="112"/>
      <c r="J325" s="131"/>
      <c r="K325" s="132"/>
      <c r="L325" s="207" t="str">
        <f t="shared" si="71"/>
        <v/>
      </c>
      <c r="M325" s="112"/>
      <c r="N325" s="112"/>
      <c r="O325" s="112"/>
      <c r="P325" s="112"/>
      <c r="Q325" s="112"/>
      <c r="R325" s="112"/>
      <c r="S325" s="112"/>
      <c r="T325" s="112"/>
      <c r="U325" s="112"/>
      <c r="V325" s="207" t="str">
        <f t="shared" si="72"/>
        <v/>
      </c>
      <c r="W325" s="112"/>
      <c r="X325" s="207" t="str">
        <f t="shared" si="73"/>
        <v/>
      </c>
      <c r="Y325" s="133"/>
      <c r="Z325" s="112"/>
      <c r="AA325" s="112"/>
      <c r="AB325" s="207" t="str">
        <f t="shared" si="74"/>
        <v/>
      </c>
      <c r="AC325" s="112"/>
      <c r="AD325" s="207" t="str">
        <f t="shared" si="75"/>
        <v/>
      </c>
      <c r="AE325" s="124"/>
      <c r="AF325" s="207" t="str">
        <f t="shared" si="76"/>
        <v/>
      </c>
      <c r="AG325" s="112"/>
      <c r="AH325" s="207" t="str">
        <f t="shared" si="77"/>
        <v/>
      </c>
      <c r="AI325" s="112"/>
      <c r="AJ325" s="207" t="str">
        <f t="shared" si="78"/>
        <v/>
      </c>
      <c r="AK325" s="112"/>
      <c r="AL325" s="207" t="str">
        <f t="shared" si="79"/>
        <v/>
      </c>
      <c r="AM325" s="112"/>
      <c r="AN325" s="207" t="str">
        <f t="shared" si="80"/>
        <v/>
      </c>
      <c r="AO325" s="134"/>
      <c r="AP325" s="127"/>
      <c r="AQ325" s="207" t="str">
        <f t="shared" si="81"/>
        <v/>
      </c>
      <c r="AR325" s="127"/>
      <c r="AS325" s="112"/>
      <c r="AT325" s="112"/>
      <c r="AU325" s="112"/>
      <c r="AV325" s="112"/>
      <c r="AW325" s="112"/>
      <c r="AX325" s="112"/>
      <c r="AY325" s="112"/>
      <c r="AZ325" s="112"/>
      <c r="BA325" s="112"/>
      <c r="BB325" s="124"/>
      <c r="BC325" s="124"/>
      <c r="BD325" s="207" t="str">
        <f t="shared" si="82"/>
        <v/>
      </c>
      <c r="BE325" s="112" t="str">
        <f t="shared" si="83"/>
        <v/>
      </c>
      <c r="BF325" s="112"/>
      <c r="BG325" s="112"/>
      <c r="BH325" s="112"/>
      <c r="BI325" s="112"/>
      <c r="BJ325" s="112"/>
      <c r="BL325" s="112"/>
      <c r="BM325" s="112"/>
      <c r="BN325" s="112"/>
      <c r="BO325" s="112"/>
      <c r="BP325" s="112"/>
      <c r="BQ325" s="112"/>
    </row>
    <row r="326" spans="1:69" s="119" customFormat="1" x14ac:dyDescent="0.2">
      <c r="A326" s="124"/>
      <c r="B326" s="207" t="str">
        <f t="shared" si="70"/>
        <v/>
      </c>
      <c r="C326" s="73"/>
      <c r="D326" s="112"/>
      <c r="E326" s="112"/>
      <c r="F326" s="112"/>
      <c r="G326" s="112"/>
      <c r="H326" s="112"/>
      <c r="I326" s="112"/>
      <c r="J326" s="131"/>
      <c r="K326" s="132"/>
      <c r="L326" s="207" t="str">
        <f t="shared" si="71"/>
        <v/>
      </c>
      <c r="M326" s="112"/>
      <c r="N326" s="112"/>
      <c r="O326" s="112"/>
      <c r="P326" s="112"/>
      <c r="Q326" s="112"/>
      <c r="R326" s="112"/>
      <c r="S326" s="112"/>
      <c r="T326" s="112"/>
      <c r="U326" s="112"/>
      <c r="V326" s="207" t="str">
        <f t="shared" si="72"/>
        <v/>
      </c>
      <c r="W326" s="112"/>
      <c r="X326" s="207" t="str">
        <f t="shared" si="73"/>
        <v/>
      </c>
      <c r="Y326" s="133"/>
      <c r="Z326" s="112"/>
      <c r="AA326" s="112"/>
      <c r="AB326" s="207" t="str">
        <f t="shared" si="74"/>
        <v/>
      </c>
      <c r="AC326" s="112"/>
      <c r="AD326" s="207" t="str">
        <f t="shared" si="75"/>
        <v/>
      </c>
      <c r="AE326" s="124"/>
      <c r="AF326" s="207" t="str">
        <f t="shared" si="76"/>
        <v/>
      </c>
      <c r="AG326" s="112"/>
      <c r="AH326" s="207" t="str">
        <f t="shared" si="77"/>
        <v/>
      </c>
      <c r="AI326" s="112"/>
      <c r="AJ326" s="207" t="str">
        <f t="shared" si="78"/>
        <v/>
      </c>
      <c r="AK326" s="112"/>
      <c r="AL326" s="207" t="str">
        <f t="shared" si="79"/>
        <v/>
      </c>
      <c r="AM326" s="112"/>
      <c r="AN326" s="207" t="str">
        <f t="shared" si="80"/>
        <v/>
      </c>
      <c r="AO326" s="134"/>
      <c r="AP326" s="127"/>
      <c r="AQ326" s="207" t="str">
        <f t="shared" si="81"/>
        <v/>
      </c>
      <c r="AR326" s="127"/>
      <c r="AS326" s="112"/>
      <c r="AT326" s="112"/>
      <c r="AU326" s="112"/>
      <c r="AV326" s="112"/>
      <c r="AW326" s="112"/>
      <c r="AX326" s="112"/>
      <c r="AY326" s="112"/>
      <c r="AZ326" s="112"/>
      <c r="BA326" s="112"/>
      <c r="BB326" s="124"/>
      <c r="BC326" s="124"/>
      <c r="BD326" s="207" t="str">
        <f t="shared" si="82"/>
        <v/>
      </c>
      <c r="BE326" s="112" t="str">
        <f t="shared" si="83"/>
        <v/>
      </c>
      <c r="BF326" s="112"/>
      <c r="BG326" s="112"/>
      <c r="BH326" s="112"/>
      <c r="BI326" s="112"/>
      <c r="BJ326" s="112"/>
      <c r="BL326" s="112"/>
      <c r="BM326" s="112"/>
      <c r="BN326" s="112"/>
      <c r="BO326" s="112"/>
      <c r="BP326" s="112"/>
      <c r="BQ326" s="112"/>
    </row>
    <row r="327" spans="1:69" s="119" customFormat="1" x14ac:dyDescent="0.2">
      <c r="A327" s="124"/>
      <c r="B327" s="207" t="str">
        <f t="shared" ref="B327:B390" si="84">IF(C327="","",(VLOOKUP(C327,Generic_Road_Names_Table_Array,2,FALSE)))</f>
        <v/>
      </c>
      <c r="C327" s="73"/>
      <c r="D327" s="112"/>
      <c r="E327" s="112"/>
      <c r="F327" s="112"/>
      <c r="G327" s="112"/>
      <c r="H327" s="112"/>
      <c r="I327" s="112"/>
      <c r="J327" s="131"/>
      <c r="K327" s="132"/>
      <c r="L327" s="207" t="str">
        <f t="shared" ref="L327:L390" si="85">IF(K327="","",(VLOOKUP(K327,Generic_Length_Adjustment_Reason_Table_Array,2,FALSE)))</f>
        <v/>
      </c>
      <c r="M327" s="112"/>
      <c r="N327" s="112"/>
      <c r="O327" s="112"/>
      <c r="P327" s="112"/>
      <c r="Q327" s="112"/>
      <c r="R327" s="112"/>
      <c r="S327" s="112"/>
      <c r="T327" s="112"/>
      <c r="U327" s="112"/>
      <c r="V327" s="207" t="str">
        <f t="shared" ref="V327:V390" si="86">IF(U327="","",(VLOOKUP(U327,Generic_Side_Table_Array,2,FALSE)))</f>
        <v/>
      </c>
      <c r="W327" s="112"/>
      <c r="X327" s="207" t="str">
        <f t="shared" ref="X327:X390" si="87">IF(W327="","",VLOOKUP(W327,Railings_Rail_Type_Table_Array,2,FALSE))</f>
        <v/>
      </c>
      <c r="Y327" s="133"/>
      <c r="Z327" s="112"/>
      <c r="AA327" s="112"/>
      <c r="AB327" s="207" t="str">
        <f t="shared" ref="AB327:AB390" si="88">IF(AA327="","",VLOOKUP(AA327,Railings_Rail_Make_Table_Array,2,FALSE))</f>
        <v/>
      </c>
      <c r="AC327" s="112"/>
      <c r="AD327" s="207" t="str">
        <f t="shared" ref="AD327:AD390" si="89">IF(AC327="","",VLOOKUP(AC327,Railings_Rail_Shape_Table_Array,2,FALSE))</f>
        <v/>
      </c>
      <c r="AE327" s="124"/>
      <c r="AF327" s="207" t="str">
        <f t="shared" ref="AF327:AF390" si="90">IF(AE327="","",VLOOKUP(AE327,Railings_Rail_Colour_Table_Array,2,FALSE))</f>
        <v/>
      </c>
      <c r="AG327" s="112"/>
      <c r="AH327" s="207" t="str">
        <f t="shared" ref="AH327:AH390" si="91">IF(AG327="","",VLOOKUP(AG327,Railings_Rail_Material_Table_Array,2,FALSE))</f>
        <v/>
      </c>
      <c r="AI327" s="112"/>
      <c r="AJ327" s="207" t="str">
        <f t="shared" ref="AJ327:AJ390" si="92">IF(AI327="","",(VLOOKUP(AI327,Railings_Rail_Attach_Table_Array,2,FALSE)))</f>
        <v/>
      </c>
      <c r="AK327" s="112"/>
      <c r="AL327" s="207" t="str">
        <f t="shared" ref="AL327:AL390" si="93">IF(AK327="","",(VLOOKUP(AK327,Railings_Rail_End_Table_Array,2,FALSE)))</f>
        <v/>
      </c>
      <c r="AM327" s="112"/>
      <c r="AN327" s="207" t="str">
        <f t="shared" ref="AN327:AN390" si="94">IF(AM327="","",(VLOOKUP(AM327,Railings_Rail_End_Table_Array,2,FALSE)))</f>
        <v/>
      </c>
      <c r="AO327" s="134"/>
      <c r="AP327" s="127"/>
      <c r="AQ327" s="207" t="str">
        <f t="shared" ref="AQ327:AQ390" si="95">IF(AP327="","",(VLOOKUP(AP327,Railings_Railing_Ground_Fix_Table_Array,2,FALSE)))</f>
        <v/>
      </c>
      <c r="AR327" s="127"/>
      <c r="AS327" s="112"/>
      <c r="AT327" s="112"/>
      <c r="AU327" s="112"/>
      <c r="AV327" s="112"/>
      <c r="AW327" s="112"/>
      <c r="AX327" s="112"/>
      <c r="AY327" s="112"/>
      <c r="AZ327" s="112"/>
      <c r="BA327" s="112"/>
      <c r="BB327" s="124"/>
      <c r="BC327" s="124"/>
      <c r="BD327" s="207" t="str">
        <f t="shared" ref="BD327:BD390" si="96">IF(BC327="","",VLOOKUP(BC327,Railings_Rail_Material_Table_Array,2,FALSE))</f>
        <v/>
      </c>
      <c r="BE327" s="112" t="str">
        <f t="shared" ref="BE327:BE390" si="97">IF(C327&gt;0,"U","")</f>
        <v/>
      </c>
      <c r="BF327" s="112"/>
      <c r="BG327" s="112"/>
      <c r="BH327" s="112"/>
      <c r="BI327" s="112"/>
      <c r="BJ327" s="112"/>
      <c r="BL327" s="112"/>
      <c r="BM327" s="112"/>
      <c r="BN327" s="112"/>
      <c r="BO327" s="112"/>
      <c r="BP327" s="112"/>
      <c r="BQ327" s="112"/>
    </row>
    <row r="328" spans="1:69" s="119" customFormat="1" x14ac:dyDescent="0.2">
      <c r="A328" s="124"/>
      <c r="B328" s="207" t="str">
        <f t="shared" si="84"/>
        <v/>
      </c>
      <c r="C328" s="73"/>
      <c r="D328" s="112"/>
      <c r="E328" s="112"/>
      <c r="F328" s="112"/>
      <c r="G328" s="112"/>
      <c r="H328" s="112"/>
      <c r="I328" s="112"/>
      <c r="J328" s="131"/>
      <c r="K328" s="132"/>
      <c r="L328" s="207" t="str">
        <f t="shared" si="85"/>
        <v/>
      </c>
      <c r="M328" s="112"/>
      <c r="N328" s="112"/>
      <c r="O328" s="112"/>
      <c r="P328" s="112"/>
      <c r="Q328" s="112"/>
      <c r="R328" s="112"/>
      <c r="S328" s="112"/>
      <c r="T328" s="112"/>
      <c r="U328" s="112"/>
      <c r="V328" s="207" t="str">
        <f t="shared" si="86"/>
        <v/>
      </c>
      <c r="W328" s="112"/>
      <c r="X328" s="207" t="str">
        <f t="shared" si="87"/>
        <v/>
      </c>
      <c r="Y328" s="133"/>
      <c r="Z328" s="112"/>
      <c r="AA328" s="112"/>
      <c r="AB328" s="207" t="str">
        <f t="shared" si="88"/>
        <v/>
      </c>
      <c r="AC328" s="112"/>
      <c r="AD328" s="207" t="str">
        <f t="shared" si="89"/>
        <v/>
      </c>
      <c r="AE328" s="124"/>
      <c r="AF328" s="207" t="str">
        <f t="shared" si="90"/>
        <v/>
      </c>
      <c r="AG328" s="112"/>
      <c r="AH328" s="207" t="str">
        <f t="shared" si="91"/>
        <v/>
      </c>
      <c r="AI328" s="112"/>
      <c r="AJ328" s="207" t="str">
        <f t="shared" si="92"/>
        <v/>
      </c>
      <c r="AK328" s="112"/>
      <c r="AL328" s="207" t="str">
        <f t="shared" si="93"/>
        <v/>
      </c>
      <c r="AM328" s="112"/>
      <c r="AN328" s="207" t="str">
        <f t="shared" si="94"/>
        <v/>
      </c>
      <c r="AO328" s="134"/>
      <c r="AP328" s="127"/>
      <c r="AQ328" s="207" t="str">
        <f t="shared" si="95"/>
        <v/>
      </c>
      <c r="AR328" s="127"/>
      <c r="AS328" s="112"/>
      <c r="AT328" s="112"/>
      <c r="AU328" s="112"/>
      <c r="AV328" s="112"/>
      <c r="AW328" s="112"/>
      <c r="AX328" s="112"/>
      <c r="AY328" s="112"/>
      <c r="AZ328" s="112"/>
      <c r="BA328" s="112"/>
      <c r="BB328" s="124"/>
      <c r="BC328" s="124"/>
      <c r="BD328" s="207" t="str">
        <f t="shared" si="96"/>
        <v/>
      </c>
      <c r="BE328" s="112" t="str">
        <f t="shared" si="97"/>
        <v/>
      </c>
      <c r="BF328" s="112"/>
      <c r="BG328" s="112"/>
      <c r="BH328" s="112"/>
      <c r="BI328" s="112"/>
      <c r="BJ328" s="112"/>
      <c r="BL328" s="112"/>
      <c r="BM328" s="112"/>
      <c r="BN328" s="112"/>
      <c r="BO328" s="112"/>
      <c r="BP328" s="112"/>
      <c r="BQ328" s="112"/>
    </row>
    <row r="329" spans="1:69" s="119" customFormat="1" x14ac:dyDescent="0.2">
      <c r="A329" s="124"/>
      <c r="B329" s="207" t="str">
        <f t="shared" si="84"/>
        <v/>
      </c>
      <c r="C329" s="73"/>
      <c r="D329" s="112"/>
      <c r="E329" s="112"/>
      <c r="F329" s="112"/>
      <c r="G329" s="112"/>
      <c r="H329" s="112"/>
      <c r="I329" s="112"/>
      <c r="J329" s="131"/>
      <c r="K329" s="132"/>
      <c r="L329" s="207" t="str">
        <f t="shared" si="85"/>
        <v/>
      </c>
      <c r="M329" s="112"/>
      <c r="N329" s="112"/>
      <c r="O329" s="112"/>
      <c r="P329" s="112"/>
      <c r="Q329" s="112"/>
      <c r="R329" s="112"/>
      <c r="S329" s="112"/>
      <c r="T329" s="112"/>
      <c r="U329" s="112"/>
      <c r="V329" s="207" t="str">
        <f t="shared" si="86"/>
        <v/>
      </c>
      <c r="W329" s="112"/>
      <c r="X329" s="207" t="str">
        <f t="shared" si="87"/>
        <v/>
      </c>
      <c r="Y329" s="133"/>
      <c r="Z329" s="112"/>
      <c r="AA329" s="112"/>
      <c r="AB329" s="207" t="str">
        <f t="shared" si="88"/>
        <v/>
      </c>
      <c r="AC329" s="112"/>
      <c r="AD329" s="207" t="str">
        <f t="shared" si="89"/>
        <v/>
      </c>
      <c r="AE329" s="124"/>
      <c r="AF329" s="207" t="str">
        <f t="shared" si="90"/>
        <v/>
      </c>
      <c r="AG329" s="112"/>
      <c r="AH329" s="207" t="str">
        <f t="shared" si="91"/>
        <v/>
      </c>
      <c r="AI329" s="112"/>
      <c r="AJ329" s="207" t="str">
        <f t="shared" si="92"/>
        <v/>
      </c>
      <c r="AK329" s="112"/>
      <c r="AL329" s="207" t="str">
        <f t="shared" si="93"/>
        <v/>
      </c>
      <c r="AM329" s="112"/>
      <c r="AN329" s="207" t="str">
        <f t="shared" si="94"/>
        <v/>
      </c>
      <c r="AO329" s="134"/>
      <c r="AP329" s="127"/>
      <c r="AQ329" s="207" t="str">
        <f t="shared" si="95"/>
        <v/>
      </c>
      <c r="AR329" s="127"/>
      <c r="AS329" s="112"/>
      <c r="AT329" s="112"/>
      <c r="AU329" s="112"/>
      <c r="AV329" s="112"/>
      <c r="AW329" s="112"/>
      <c r="AX329" s="112"/>
      <c r="AY329" s="112"/>
      <c r="AZ329" s="112"/>
      <c r="BA329" s="112"/>
      <c r="BB329" s="124"/>
      <c r="BC329" s="124"/>
      <c r="BD329" s="207" t="str">
        <f t="shared" si="96"/>
        <v/>
      </c>
      <c r="BE329" s="112" t="str">
        <f t="shared" si="97"/>
        <v/>
      </c>
      <c r="BF329" s="112"/>
      <c r="BG329" s="112"/>
      <c r="BH329" s="112"/>
      <c r="BI329" s="112"/>
      <c r="BJ329" s="112"/>
      <c r="BL329" s="112"/>
      <c r="BM329" s="112"/>
      <c r="BN329" s="112"/>
      <c r="BO329" s="112"/>
      <c r="BP329" s="112"/>
      <c r="BQ329" s="112"/>
    </row>
    <row r="330" spans="1:69" s="119" customFormat="1" x14ac:dyDescent="0.2">
      <c r="A330" s="124"/>
      <c r="B330" s="207" t="str">
        <f t="shared" si="84"/>
        <v/>
      </c>
      <c r="C330" s="73"/>
      <c r="D330" s="112"/>
      <c r="E330" s="112"/>
      <c r="F330" s="112"/>
      <c r="G330" s="112"/>
      <c r="H330" s="112"/>
      <c r="I330" s="112"/>
      <c r="J330" s="131"/>
      <c r="K330" s="132"/>
      <c r="L330" s="207" t="str">
        <f t="shared" si="85"/>
        <v/>
      </c>
      <c r="M330" s="112"/>
      <c r="N330" s="112"/>
      <c r="O330" s="112"/>
      <c r="P330" s="112"/>
      <c r="Q330" s="112"/>
      <c r="R330" s="112"/>
      <c r="S330" s="112"/>
      <c r="T330" s="112"/>
      <c r="U330" s="112"/>
      <c r="V330" s="207" t="str">
        <f t="shared" si="86"/>
        <v/>
      </c>
      <c r="W330" s="112"/>
      <c r="X330" s="207" t="str">
        <f t="shared" si="87"/>
        <v/>
      </c>
      <c r="Y330" s="133"/>
      <c r="Z330" s="112"/>
      <c r="AA330" s="112"/>
      <c r="AB330" s="207" t="str">
        <f t="shared" si="88"/>
        <v/>
      </c>
      <c r="AC330" s="112"/>
      <c r="AD330" s="207" t="str">
        <f t="shared" si="89"/>
        <v/>
      </c>
      <c r="AE330" s="124"/>
      <c r="AF330" s="207" t="str">
        <f t="shared" si="90"/>
        <v/>
      </c>
      <c r="AG330" s="112"/>
      <c r="AH330" s="207" t="str">
        <f t="shared" si="91"/>
        <v/>
      </c>
      <c r="AI330" s="112"/>
      <c r="AJ330" s="207" t="str">
        <f t="shared" si="92"/>
        <v/>
      </c>
      <c r="AK330" s="112"/>
      <c r="AL330" s="207" t="str">
        <f t="shared" si="93"/>
        <v/>
      </c>
      <c r="AM330" s="112"/>
      <c r="AN330" s="207" t="str">
        <f t="shared" si="94"/>
        <v/>
      </c>
      <c r="AO330" s="134"/>
      <c r="AP330" s="127"/>
      <c r="AQ330" s="207" t="str">
        <f t="shared" si="95"/>
        <v/>
      </c>
      <c r="AR330" s="127"/>
      <c r="AS330" s="112"/>
      <c r="AT330" s="112"/>
      <c r="AU330" s="112"/>
      <c r="AV330" s="112"/>
      <c r="AW330" s="112"/>
      <c r="AX330" s="112"/>
      <c r="AY330" s="112"/>
      <c r="AZ330" s="112"/>
      <c r="BA330" s="112"/>
      <c r="BB330" s="124"/>
      <c r="BC330" s="124"/>
      <c r="BD330" s="207" t="str">
        <f t="shared" si="96"/>
        <v/>
      </c>
      <c r="BE330" s="112" t="str">
        <f t="shared" si="97"/>
        <v/>
      </c>
      <c r="BF330" s="112"/>
      <c r="BG330" s="112"/>
      <c r="BH330" s="112"/>
      <c r="BI330" s="112"/>
      <c r="BJ330" s="112"/>
      <c r="BL330" s="112"/>
      <c r="BM330" s="112"/>
      <c r="BN330" s="112"/>
      <c r="BO330" s="112"/>
      <c r="BP330" s="112"/>
      <c r="BQ330" s="112"/>
    </row>
    <row r="331" spans="1:69" s="119" customFormat="1" x14ac:dyDescent="0.2">
      <c r="A331" s="124"/>
      <c r="B331" s="207" t="str">
        <f t="shared" si="84"/>
        <v/>
      </c>
      <c r="C331" s="73"/>
      <c r="D331" s="112"/>
      <c r="E331" s="112"/>
      <c r="F331" s="112"/>
      <c r="G331" s="112"/>
      <c r="H331" s="112"/>
      <c r="I331" s="112"/>
      <c r="J331" s="131"/>
      <c r="K331" s="132"/>
      <c r="L331" s="207" t="str">
        <f t="shared" si="85"/>
        <v/>
      </c>
      <c r="M331" s="112"/>
      <c r="N331" s="112"/>
      <c r="O331" s="112"/>
      <c r="P331" s="112"/>
      <c r="Q331" s="112"/>
      <c r="R331" s="112"/>
      <c r="S331" s="112"/>
      <c r="T331" s="112"/>
      <c r="U331" s="112"/>
      <c r="V331" s="207" t="str">
        <f t="shared" si="86"/>
        <v/>
      </c>
      <c r="W331" s="112"/>
      <c r="X331" s="207" t="str">
        <f t="shared" si="87"/>
        <v/>
      </c>
      <c r="Y331" s="133"/>
      <c r="Z331" s="112"/>
      <c r="AA331" s="112"/>
      <c r="AB331" s="207" t="str">
        <f t="shared" si="88"/>
        <v/>
      </c>
      <c r="AC331" s="112"/>
      <c r="AD331" s="207" t="str">
        <f t="shared" si="89"/>
        <v/>
      </c>
      <c r="AE331" s="124"/>
      <c r="AF331" s="207" t="str">
        <f t="shared" si="90"/>
        <v/>
      </c>
      <c r="AG331" s="112"/>
      <c r="AH331" s="207" t="str">
        <f t="shared" si="91"/>
        <v/>
      </c>
      <c r="AI331" s="112"/>
      <c r="AJ331" s="207" t="str">
        <f t="shared" si="92"/>
        <v/>
      </c>
      <c r="AK331" s="112"/>
      <c r="AL331" s="207" t="str">
        <f t="shared" si="93"/>
        <v/>
      </c>
      <c r="AM331" s="112"/>
      <c r="AN331" s="207" t="str">
        <f t="shared" si="94"/>
        <v/>
      </c>
      <c r="AO331" s="134"/>
      <c r="AP331" s="127"/>
      <c r="AQ331" s="207" t="str">
        <f t="shared" si="95"/>
        <v/>
      </c>
      <c r="AR331" s="127"/>
      <c r="AS331" s="112"/>
      <c r="AT331" s="112"/>
      <c r="AU331" s="112"/>
      <c r="AV331" s="112"/>
      <c r="AW331" s="112"/>
      <c r="AX331" s="112"/>
      <c r="AY331" s="112"/>
      <c r="AZ331" s="112"/>
      <c r="BA331" s="112"/>
      <c r="BB331" s="124"/>
      <c r="BC331" s="124"/>
      <c r="BD331" s="207" t="str">
        <f t="shared" si="96"/>
        <v/>
      </c>
      <c r="BE331" s="112" t="str">
        <f t="shared" si="97"/>
        <v/>
      </c>
      <c r="BF331" s="112"/>
      <c r="BG331" s="112"/>
      <c r="BH331" s="112"/>
      <c r="BI331" s="112"/>
      <c r="BJ331" s="112"/>
      <c r="BL331" s="112"/>
      <c r="BM331" s="112"/>
      <c r="BN331" s="112"/>
      <c r="BO331" s="112"/>
      <c r="BP331" s="112"/>
      <c r="BQ331" s="112"/>
    </row>
    <row r="332" spans="1:69" s="119" customFormat="1" x14ac:dyDescent="0.2">
      <c r="A332" s="124"/>
      <c r="B332" s="207" t="str">
        <f t="shared" si="84"/>
        <v/>
      </c>
      <c r="C332" s="73"/>
      <c r="D332" s="112"/>
      <c r="E332" s="112"/>
      <c r="F332" s="112"/>
      <c r="G332" s="112"/>
      <c r="H332" s="112"/>
      <c r="I332" s="112"/>
      <c r="J332" s="131"/>
      <c r="K332" s="132"/>
      <c r="L332" s="207" t="str">
        <f t="shared" si="85"/>
        <v/>
      </c>
      <c r="M332" s="112"/>
      <c r="N332" s="112"/>
      <c r="O332" s="112"/>
      <c r="P332" s="112"/>
      <c r="Q332" s="112"/>
      <c r="R332" s="112"/>
      <c r="S332" s="112"/>
      <c r="T332" s="112"/>
      <c r="U332" s="112"/>
      <c r="V332" s="207" t="str">
        <f t="shared" si="86"/>
        <v/>
      </c>
      <c r="W332" s="112"/>
      <c r="X332" s="207" t="str">
        <f t="shared" si="87"/>
        <v/>
      </c>
      <c r="Y332" s="133"/>
      <c r="Z332" s="112"/>
      <c r="AA332" s="112"/>
      <c r="AB332" s="207" t="str">
        <f t="shared" si="88"/>
        <v/>
      </c>
      <c r="AC332" s="112"/>
      <c r="AD332" s="207" t="str">
        <f t="shared" si="89"/>
        <v/>
      </c>
      <c r="AE332" s="124"/>
      <c r="AF332" s="207" t="str">
        <f t="shared" si="90"/>
        <v/>
      </c>
      <c r="AG332" s="112"/>
      <c r="AH332" s="207" t="str">
        <f t="shared" si="91"/>
        <v/>
      </c>
      <c r="AI332" s="112"/>
      <c r="AJ332" s="207" t="str">
        <f t="shared" si="92"/>
        <v/>
      </c>
      <c r="AK332" s="112"/>
      <c r="AL332" s="207" t="str">
        <f t="shared" si="93"/>
        <v/>
      </c>
      <c r="AM332" s="112"/>
      <c r="AN332" s="207" t="str">
        <f t="shared" si="94"/>
        <v/>
      </c>
      <c r="AO332" s="134"/>
      <c r="AP332" s="127"/>
      <c r="AQ332" s="207" t="str">
        <f t="shared" si="95"/>
        <v/>
      </c>
      <c r="AR332" s="127"/>
      <c r="AS332" s="112"/>
      <c r="AT332" s="112"/>
      <c r="AU332" s="112"/>
      <c r="AV332" s="112"/>
      <c r="AW332" s="112"/>
      <c r="AX332" s="112"/>
      <c r="AY332" s="112"/>
      <c r="AZ332" s="112"/>
      <c r="BA332" s="112"/>
      <c r="BB332" s="124"/>
      <c r="BC332" s="124"/>
      <c r="BD332" s="207" t="str">
        <f t="shared" si="96"/>
        <v/>
      </c>
      <c r="BE332" s="112" t="str">
        <f t="shared" si="97"/>
        <v/>
      </c>
      <c r="BF332" s="112"/>
      <c r="BG332" s="112"/>
      <c r="BH332" s="112"/>
      <c r="BI332" s="112"/>
      <c r="BJ332" s="112"/>
      <c r="BL332" s="112"/>
      <c r="BM332" s="112"/>
      <c r="BN332" s="112"/>
      <c r="BO332" s="112"/>
      <c r="BP332" s="112"/>
      <c r="BQ332" s="112"/>
    </row>
    <row r="333" spans="1:69" s="119" customFormat="1" x14ac:dyDescent="0.2">
      <c r="A333" s="124"/>
      <c r="B333" s="207" t="str">
        <f t="shared" si="84"/>
        <v/>
      </c>
      <c r="C333" s="73"/>
      <c r="D333" s="112"/>
      <c r="E333" s="112"/>
      <c r="F333" s="112"/>
      <c r="G333" s="112"/>
      <c r="H333" s="112"/>
      <c r="I333" s="112"/>
      <c r="J333" s="131"/>
      <c r="K333" s="132"/>
      <c r="L333" s="207" t="str">
        <f t="shared" si="85"/>
        <v/>
      </c>
      <c r="M333" s="112"/>
      <c r="N333" s="112"/>
      <c r="O333" s="112"/>
      <c r="P333" s="112"/>
      <c r="Q333" s="112"/>
      <c r="R333" s="112"/>
      <c r="S333" s="112"/>
      <c r="T333" s="112"/>
      <c r="U333" s="112"/>
      <c r="V333" s="207" t="str">
        <f t="shared" si="86"/>
        <v/>
      </c>
      <c r="W333" s="112"/>
      <c r="X333" s="207" t="str">
        <f t="shared" si="87"/>
        <v/>
      </c>
      <c r="Y333" s="133"/>
      <c r="Z333" s="112"/>
      <c r="AA333" s="112"/>
      <c r="AB333" s="207" t="str">
        <f t="shared" si="88"/>
        <v/>
      </c>
      <c r="AC333" s="112"/>
      <c r="AD333" s="207" t="str">
        <f t="shared" si="89"/>
        <v/>
      </c>
      <c r="AE333" s="124"/>
      <c r="AF333" s="207" t="str">
        <f t="shared" si="90"/>
        <v/>
      </c>
      <c r="AG333" s="112"/>
      <c r="AH333" s="207" t="str">
        <f t="shared" si="91"/>
        <v/>
      </c>
      <c r="AI333" s="112"/>
      <c r="AJ333" s="207" t="str">
        <f t="shared" si="92"/>
        <v/>
      </c>
      <c r="AK333" s="112"/>
      <c r="AL333" s="207" t="str">
        <f t="shared" si="93"/>
        <v/>
      </c>
      <c r="AM333" s="112"/>
      <c r="AN333" s="207" t="str">
        <f t="shared" si="94"/>
        <v/>
      </c>
      <c r="AO333" s="134"/>
      <c r="AP333" s="127"/>
      <c r="AQ333" s="207" t="str">
        <f t="shared" si="95"/>
        <v/>
      </c>
      <c r="AR333" s="127"/>
      <c r="AS333" s="112"/>
      <c r="AT333" s="112"/>
      <c r="AU333" s="112"/>
      <c r="AV333" s="112"/>
      <c r="AW333" s="112"/>
      <c r="AX333" s="112"/>
      <c r="AY333" s="112"/>
      <c r="AZ333" s="112"/>
      <c r="BA333" s="112"/>
      <c r="BB333" s="124"/>
      <c r="BC333" s="124"/>
      <c r="BD333" s="207" t="str">
        <f t="shared" si="96"/>
        <v/>
      </c>
      <c r="BE333" s="112" t="str">
        <f t="shared" si="97"/>
        <v/>
      </c>
      <c r="BF333" s="112"/>
      <c r="BG333" s="112"/>
      <c r="BH333" s="112"/>
      <c r="BI333" s="112"/>
      <c r="BJ333" s="112"/>
      <c r="BL333" s="112"/>
      <c r="BM333" s="112"/>
      <c r="BN333" s="112"/>
      <c r="BO333" s="112"/>
      <c r="BP333" s="112"/>
      <c r="BQ333" s="112"/>
    </row>
    <row r="334" spans="1:69" s="119" customFormat="1" x14ac:dyDescent="0.2">
      <c r="A334" s="124"/>
      <c r="B334" s="207" t="str">
        <f t="shared" si="84"/>
        <v/>
      </c>
      <c r="C334" s="73"/>
      <c r="D334" s="112"/>
      <c r="E334" s="112"/>
      <c r="F334" s="112"/>
      <c r="G334" s="112"/>
      <c r="H334" s="112"/>
      <c r="I334" s="112"/>
      <c r="J334" s="131"/>
      <c r="K334" s="132"/>
      <c r="L334" s="207" t="str">
        <f t="shared" si="85"/>
        <v/>
      </c>
      <c r="M334" s="112"/>
      <c r="N334" s="112"/>
      <c r="O334" s="112"/>
      <c r="P334" s="112"/>
      <c r="Q334" s="112"/>
      <c r="R334" s="112"/>
      <c r="S334" s="112"/>
      <c r="T334" s="112"/>
      <c r="U334" s="112"/>
      <c r="V334" s="207" t="str">
        <f t="shared" si="86"/>
        <v/>
      </c>
      <c r="W334" s="112"/>
      <c r="X334" s="207" t="str">
        <f t="shared" si="87"/>
        <v/>
      </c>
      <c r="Y334" s="133"/>
      <c r="Z334" s="112"/>
      <c r="AA334" s="112"/>
      <c r="AB334" s="207" t="str">
        <f t="shared" si="88"/>
        <v/>
      </c>
      <c r="AC334" s="112"/>
      <c r="AD334" s="207" t="str">
        <f t="shared" si="89"/>
        <v/>
      </c>
      <c r="AE334" s="124"/>
      <c r="AF334" s="207" t="str">
        <f t="shared" si="90"/>
        <v/>
      </c>
      <c r="AG334" s="112"/>
      <c r="AH334" s="207" t="str">
        <f t="shared" si="91"/>
        <v/>
      </c>
      <c r="AI334" s="112"/>
      <c r="AJ334" s="207" t="str">
        <f t="shared" si="92"/>
        <v/>
      </c>
      <c r="AK334" s="112"/>
      <c r="AL334" s="207" t="str">
        <f t="shared" si="93"/>
        <v/>
      </c>
      <c r="AM334" s="112"/>
      <c r="AN334" s="207" t="str">
        <f t="shared" si="94"/>
        <v/>
      </c>
      <c r="AO334" s="134"/>
      <c r="AP334" s="127"/>
      <c r="AQ334" s="207" t="str">
        <f t="shared" si="95"/>
        <v/>
      </c>
      <c r="AR334" s="127"/>
      <c r="AS334" s="112"/>
      <c r="AT334" s="112"/>
      <c r="AU334" s="112"/>
      <c r="AV334" s="112"/>
      <c r="AW334" s="112"/>
      <c r="AX334" s="112"/>
      <c r="AY334" s="112"/>
      <c r="AZ334" s="112"/>
      <c r="BA334" s="112"/>
      <c r="BB334" s="124"/>
      <c r="BC334" s="124"/>
      <c r="BD334" s="207" t="str">
        <f t="shared" si="96"/>
        <v/>
      </c>
      <c r="BE334" s="112" t="str">
        <f t="shared" si="97"/>
        <v/>
      </c>
      <c r="BF334" s="112"/>
      <c r="BG334" s="112"/>
      <c r="BH334" s="112"/>
      <c r="BI334" s="112"/>
      <c r="BJ334" s="112"/>
      <c r="BL334" s="112"/>
      <c r="BM334" s="112"/>
      <c r="BN334" s="112"/>
      <c r="BO334" s="112"/>
      <c r="BP334" s="112"/>
      <c r="BQ334" s="112"/>
    </row>
    <row r="335" spans="1:69" s="119" customFormat="1" x14ac:dyDescent="0.2">
      <c r="A335" s="124"/>
      <c r="B335" s="207" t="str">
        <f t="shared" si="84"/>
        <v/>
      </c>
      <c r="C335" s="73"/>
      <c r="D335" s="112"/>
      <c r="E335" s="112"/>
      <c r="F335" s="112"/>
      <c r="G335" s="112"/>
      <c r="H335" s="112"/>
      <c r="I335" s="112"/>
      <c r="J335" s="131"/>
      <c r="K335" s="132"/>
      <c r="L335" s="207" t="str">
        <f t="shared" si="85"/>
        <v/>
      </c>
      <c r="M335" s="112"/>
      <c r="N335" s="112"/>
      <c r="O335" s="112"/>
      <c r="P335" s="112"/>
      <c r="Q335" s="112"/>
      <c r="R335" s="112"/>
      <c r="S335" s="112"/>
      <c r="T335" s="112"/>
      <c r="U335" s="112"/>
      <c r="V335" s="207" t="str">
        <f t="shared" si="86"/>
        <v/>
      </c>
      <c r="W335" s="112"/>
      <c r="X335" s="207" t="str">
        <f t="shared" si="87"/>
        <v/>
      </c>
      <c r="Y335" s="133"/>
      <c r="Z335" s="112"/>
      <c r="AA335" s="112"/>
      <c r="AB335" s="207" t="str">
        <f t="shared" si="88"/>
        <v/>
      </c>
      <c r="AC335" s="112"/>
      <c r="AD335" s="207" t="str">
        <f t="shared" si="89"/>
        <v/>
      </c>
      <c r="AE335" s="124"/>
      <c r="AF335" s="207" t="str">
        <f t="shared" si="90"/>
        <v/>
      </c>
      <c r="AG335" s="112"/>
      <c r="AH335" s="207" t="str">
        <f t="shared" si="91"/>
        <v/>
      </c>
      <c r="AI335" s="112"/>
      <c r="AJ335" s="207" t="str">
        <f t="shared" si="92"/>
        <v/>
      </c>
      <c r="AK335" s="112"/>
      <c r="AL335" s="207" t="str">
        <f t="shared" si="93"/>
        <v/>
      </c>
      <c r="AM335" s="112"/>
      <c r="AN335" s="207" t="str">
        <f t="shared" si="94"/>
        <v/>
      </c>
      <c r="AO335" s="134"/>
      <c r="AP335" s="127"/>
      <c r="AQ335" s="207" t="str">
        <f t="shared" si="95"/>
        <v/>
      </c>
      <c r="AR335" s="127"/>
      <c r="AS335" s="112"/>
      <c r="AT335" s="112"/>
      <c r="AU335" s="112"/>
      <c r="AV335" s="112"/>
      <c r="AW335" s="112"/>
      <c r="AX335" s="112"/>
      <c r="AY335" s="112"/>
      <c r="AZ335" s="112"/>
      <c r="BA335" s="112"/>
      <c r="BB335" s="124"/>
      <c r="BC335" s="124"/>
      <c r="BD335" s="207" t="str">
        <f t="shared" si="96"/>
        <v/>
      </c>
      <c r="BE335" s="112" t="str">
        <f t="shared" si="97"/>
        <v/>
      </c>
      <c r="BF335" s="112"/>
      <c r="BG335" s="112"/>
      <c r="BH335" s="112"/>
      <c r="BI335" s="112"/>
      <c r="BJ335" s="112"/>
      <c r="BL335" s="112"/>
      <c r="BM335" s="112"/>
      <c r="BN335" s="112"/>
      <c r="BO335" s="112"/>
      <c r="BP335" s="112"/>
      <c r="BQ335" s="112"/>
    </row>
    <row r="336" spans="1:69" s="119" customFormat="1" x14ac:dyDescent="0.2">
      <c r="A336" s="124"/>
      <c r="B336" s="207" t="str">
        <f t="shared" si="84"/>
        <v/>
      </c>
      <c r="C336" s="73"/>
      <c r="D336" s="112"/>
      <c r="E336" s="112"/>
      <c r="F336" s="112"/>
      <c r="G336" s="112"/>
      <c r="H336" s="112"/>
      <c r="I336" s="112"/>
      <c r="J336" s="131"/>
      <c r="K336" s="132"/>
      <c r="L336" s="207" t="str">
        <f t="shared" si="85"/>
        <v/>
      </c>
      <c r="M336" s="112"/>
      <c r="N336" s="112"/>
      <c r="O336" s="112"/>
      <c r="P336" s="112"/>
      <c r="Q336" s="112"/>
      <c r="R336" s="112"/>
      <c r="S336" s="112"/>
      <c r="T336" s="112"/>
      <c r="U336" s="112"/>
      <c r="V336" s="207" t="str">
        <f t="shared" si="86"/>
        <v/>
      </c>
      <c r="W336" s="112"/>
      <c r="X336" s="207" t="str">
        <f t="shared" si="87"/>
        <v/>
      </c>
      <c r="Y336" s="133"/>
      <c r="Z336" s="112"/>
      <c r="AA336" s="112"/>
      <c r="AB336" s="207" t="str">
        <f t="shared" si="88"/>
        <v/>
      </c>
      <c r="AC336" s="112"/>
      <c r="AD336" s="207" t="str">
        <f t="shared" si="89"/>
        <v/>
      </c>
      <c r="AE336" s="124"/>
      <c r="AF336" s="207" t="str">
        <f t="shared" si="90"/>
        <v/>
      </c>
      <c r="AG336" s="112"/>
      <c r="AH336" s="207" t="str">
        <f t="shared" si="91"/>
        <v/>
      </c>
      <c r="AI336" s="112"/>
      <c r="AJ336" s="207" t="str">
        <f t="shared" si="92"/>
        <v/>
      </c>
      <c r="AK336" s="112"/>
      <c r="AL336" s="207" t="str">
        <f t="shared" si="93"/>
        <v/>
      </c>
      <c r="AM336" s="112"/>
      <c r="AN336" s="207" t="str">
        <f t="shared" si="94"/>
        <v/>
      </c>
      <c r="AO336" s="134"/>
      <c r="AP336" s="127"/>
      <c r="AQ336" s="207" t="str">
        <f t="shared" si="95"/>
        <v/>
      </c>
      <c r="AR336" s="127"/>
      <c r="AS336" s="112"/>
      <c r="AT336" s="112"/>
      <c r="AU336" s="112"/>
      <c r="AV336" s="112"/>
      <c r="AW336" s="112"/>
      <c r="AX336" s="112"/>
      <c r="AY336" s="112"/>
      <c r="AZ336" s="112"/>
      <c r="BA336" s="112"/>
      <c r="BB336" s="124"/>
      <c r="BC336" s="124"/>
      <c r="BD336" s="207" t="str">
        <f t="shared" si="96"/>
        <v/>
      </c>
      <c r="BE336" s="112" t="str">
        <f t="shared" si="97"/>
        <v/>
      </c>
      <c r="BF336" s="112"/>
      <c r="BG336" s="112"/>
      <c r="BH336" s="112"/>
      <c r="BI336" s="112"/>
      <c r="BJ336" s="112"/>
      <c r="BL336" s="112"/>
      <c r="BM336" s="112"/>
      <c r="BN336" s="112"/>
      <c r="BO336" s="112"/>
      <c r="BP336" s="112"/>
      <c r="BQ336" s="112"/>
    </row>
    <row r="337" spans="1:69" s="119" customFormat="1" x14ac:dyDescent="0.2">
      <c r="A337" s="124"/>
      <c r="B337" s="207" t="str">
        <f t="shared" si="84"/>
        <v/>
      </c>
      <c r="C337" s="73"/>
      <c r="D337" s="112"/>
      <c r="E337" s="112"/>
      <c r="F337" s="112"/>
      <c r="G337" s="112"/>
      <c r="H337" s="112"/>
      <c r="I337" s="112"/>
      <c r="J337" s="131"/>
      <c r="K337" s="132"/>
      <c r="L337" s="207" t="str">
        <f t="shared" si="85"/>
        <v/>
      </c>
      <c r="M337" s="112"/>
      <c r="N337" s="112"/>
      <c r="O337" s="112"/>
      <c r="P337" s="112"/>
      <c r="Q337" s="112"/>
      <c r="R337" s="112"/>
      <c r="S337" s="112"/>
      <c r="T337" s="112"/>
      <c r="U337" s="112"/>
      <c r="V337" s="207" t="str">
        <f t="shared" si="86"/>
        <v/>
      </c>
      <c r="W337" s="112"/>
      <c r="X337" s="207" t="str">
        <f t="shared" si="87"/>
        <v/>
      </c>
      <c r="Y337" s="133"/>
      <c r="Z337" s="112"/>
      <c r="AA337" s="112"/>
      <c r="AB337" s="207" t="str">
        <f t="shared" si="88"/>
        <v/>
      </c>
      <c r="AC337" s="112"/>
      <c r="AD337" s="207" t="str">
        <f t="shared" si="89"/>
        <v/>
      </c>
      <c r="AE337" s="124"/>
      <c r="AF337" s="207" t="str">
        <f t="shared" si="90"/>
        <v/>
      </c>
      <c r="AG337" s="112"/>
      <c r="AH337" s="207" t="str">
        <f t="shared" si="91"/>
        <v/>
      </c>
      <c r="AI337" s="112"/>
      <c r="AJ337" s="207" t="str">
        <f t="shared" si="92"/>
        <v/>
      </c>
      <c r="AK337" s="112"/>
      <c r="AL337" s="207" t="str">
        <f t="shared" si="93"/>
        <v/>
      </c>
      <c r="AM337" s="112"/>
      <c r="AN337" s="207" t="str">
        <f t="shared" si="94"/>
        <v/>
      </c>
      <c r="AO337" s="134"/>
      <c r="AP337" s="127"/>
      <c r="AQ337" s="207" t="str">
        <f t="shared" si="95"/>
        <v/>
      </c>
      <c r="AR337" s="127"/>
      <c r="AS337" s="112"/>
      <c r="AT337" s="112"/>
      <c r="AU337" s="112"/>
      <c r="AV337" s="112"/>
      <c r="AW337" s="112"/>
      <c r="AX337" s="112"/>
      <c r="AY337" s="112"/>
      <c r="AZ337" s="112"/>
      <c r="BA337" s="112"/>
      <c r="BB337" s="124"/>
      <c r="BC337" s="124"/>
      <c r="BD337" s="207" t="str">
        <f t="shared" si="96"/>
        <v/>
      </c>
      <c r="BE337" s="112" t="str">
        <f t="shared" si="97"/>
        <v/>
      </c>
      <c r="BF337" s="112"/>
      <c r="BG337" s="112"/>
      <c r="BH337" s="112"/>
      <c r="BI337" s="112"/>
      <c r="BJ337" s="112"/>
      <c r="BL337" s="112"/>
      <c r="BM337" s="112"/>
      <c r="BN337" s="112"/>
      <c r="BO337" s="112"/>
      <c r="BP337" s="112"/>
      <c r="BQ337" s="112"/>
    </row>
    <row r="338" spans="1:69" s="119" customFormat="1" x14ac:dyDescent="0.2">
      <c r="A338" s="124"/>
      <c r="B338" s="207" t="str">
        <f t="shared" si="84"/>
        <v/>
      </c>
      <c r="C338" s="73"/>
      <c r="D338" s="112"/>
      <c r="E338" s="112"/>
      <c r="F338" s="112"/>
      <c r="G338" s="112"/>
      <c r="H338" s="112"/>
      <c r="I338" s="112"/>
      <c r="J338" s="131"/>
      <c r="K338" s="132"/>
      <c r="L338" s="207" t="str">
        <f t="shared" si="85"/>
        <v/>
      </c>
      <c r="M338" s="112"/>
      <c r="N338" s="112"/>
      <c r="O338" s="112"/>
      <c r="P338" s="112"/>
      <c r="Q338" s="112"/>
      <c r="R338" s="112"/>
      <c r="S338" s="112"/>
      <c r="T338" s="112"/>
      <c r="U338" s="112"/>
      <c r="V338" s="207" t="str">
        <f t="shared" si="86"/>
        <v/>
      </c>
      <c r="W338" s="112"/>
      <c r="X338" s="207" t="str">
        <f t="shared" si="87"/>
        <v/>
      </c>
      <c r="Y338" s="133"/>
      <c r="Z338" s="112"/>
      <c r="AA338" s="112"/>
      <c r="AB338" s="207" t="str">
        <f t="shared" si="88"/>
        <v/>
      </c>
      <c r="AC338" s="112"/>
      <c r="AD338" s="207" t="str">
        <f t="shared" si="89"/>
        <v/>
      </c>
      <c r="AE338" s="124"/>
      <c r="AF338" s="207" t="str">
        <f t="shared" si="90"/>
        <v/>
      </c>
      <c r="AG338" s="112"/>
      <c r="AH338" s="207" t="str">
        <f t="shared" si="91"/>
        <v/>
      </c>
      <c r="AI338" s="112"/>
      <c r="AJ338" s="207" t="str">
        <f t="shared" si="92"/>
        <v/>
      </c>
      <c r="AK338" s="112"/>
      <c r="AL338" s="207" t="str">
        <f t="shared" si="93"/>
        <v/>
      </c>
      <c r="AM338" s="112"/>
      <c r="AN338" s="207" t="str">
        <f t="shared" si="94"/>
        <v/>
      </c>
      <c r="AO338" s="134"/>
      <c r="AP338" s="127"/>
      <c r="AQ338" s="207" t="str">
        <f t="shared" si="95"/>
        <v/>
      </c>
      <c r="AR338" s="127"/>
      <c r="AS338" s="112"/>
      <c r="AT338" s="112"/>
      <c r="AU338" s="112"/>
      <c r="AV338" s="112"/>
      <c r="AW338" s="112"/>
      <c r="AX338" s="112"/>
      <c r="AY338" s="112"/>
      <c r="AZ338" s="112"/>
      <c r="BA338" s="112"/>
      <c r="BB338" s="124"/>
      <c r="BC338" s="124"/>
      <c r="BD338" s="207" t="str">
        <f t="shared" si="96"/>
        <v/>
      </c>
      <c r="BE338" s="112" t="str">
        <f t="shared" si="97"/>
        <v/>
      </c>
      <c r="BF338" s="112"/>
      <c r="BG338" s="112"/>
      <c r="BH338" s="112"/>
      <c r="BI338" s="112"/>
      <c r="BJ338" s="112"/>
      <c r="BL338" s="112"/>
      <c r="BM338" s="112"/>
      <c r="BN338" s="112"/>
      <c r="BO338" s="112"/>
      <c r="BP338" s="112"/>
      <c r="BQ338" s="112"/>
    </row>
    <row r="339" spans="1:69" s="119" customFormat="1" x14ac:dyDescent="0.2">
      <c r="A339" s="124"/>
      <c r="B339" s="207" t="str">
        <f t="shared" si="84"/>
        <v/>
      </c>
      <c r="C339" s="73"/>
      <c r="D339" s="112"/>
      <c r="E339" s="112"/>
      <c r="F339" s="112"/>
      <c r="G339" s="112"/>
      <c r="H339" s="112"/>
      <c r="I339" s="112"/>
      <c r="J339" s="131"/>
      <c r="K339" s="132"/>
      <c r="L339" s="207" t="str">
        <f t="shared" si="85"/>
        <v/>
      </c>
      <c r="M339" s="112"/>
      <c r="N339" s="112"/>
      <c r="O339" s="112"/>
      <c r="P339" s="112"/>
      <c r="Q339" s="112"/>
      <c r="R339" s="112"/>
      <c r="S339" s="112"/>
      <c r="T339" s="112"/>
      <c r="U339" s="112"/>
      <c r="V339" s="207" t="str">
        <f t="shared" si="86"/>
        <v/>
      </c>
      <c r="W339" s="112"/>
      <c r="X339" s="207" t="str">
        <f t="shared" si="87"/>
        <v/>
      </c>
      <c r="Y339" s="133"/>
      <c r="Z339" s="112"/>
      <c r="AA339" s="112"/>
      <c r="AB339" s="207" t="str">
        <f t="shared" si="88"/>
        <v/>
      </c>
      <c r="AC339" s="112"/>
      <c r="AD339" s="207" t="str">
        <f t="shared" si="89"/>
        <v/>
      </c>
      <c r="AE339" s="124"/>
      <c r="AF339" s="207" t="str">
        <f t="shared" si="90"/>
        <v/>
      </c>
      <c r="AG339" s="112"/>
      <c r="AH339" s="207" t="str">
        <f t="shared" si="91"/>
        <v/>
      </c>
      <c r="AI339" s="112"/>
      <c r="AJ339" s="207" t="str">
        <f t="shared" si="92"/>
        <v/>
      </c>
      <c r="AK339" s="112"/>
      <c r="AL339" s="207" t="str">
        <f t="shared" si="93"/>
        <v/>
      </c>
      <c r="AM339" s="112"/>
      <c r="AN339" s="207" t="str">
        <f t="shared" si="94"/>
        <v/>
      </c>
      <c r="AO339" s="134"/>
      <c r="AP339" s="127"/>
      <c r="AQ339" s="207" t="str">
        <f t="shared" si="95"/>
        <v/>
      </c>
      <c r="AR339" s="127"/>
      <c r="AS339" s="112"/>
      <c r="AT339" s="112"/>
      <c r="AU339" s="112"/>
      <c r="AV339" s="112"/>
      <c r="AW339" s="112"/>
      <c r="AX339" s="112"/>
      <c r="AY339" s="112"/>
      <c r="AZ339" s="112"/>
      <c r="BA339" s="112"/>
      <c r="BB339" s="124"/>
      <c r="BC339" s="124"/>
      <c r="BD339" s="207" t="str">
        <f t="shared" si="96"/>
        <v/>
      </c>
      <c r="BE339" s="112" t="str">
        <f t="shared" si="97"/>
        <v/>
      </c>
      <c r="BF339" s="112"/>
      <c r="BG339" s="112"/>
      <c r="BH339" s="112"/>
      <c r="BI339" s="112"/>
      <c r="BJ339" s="112"/>
      <c r="BL339" s="112"/>
      <c r="BM339" s="112"/>
      <c r="BN339" s="112"/>
      <c r="BO339" s="112"/>
      <c r="BP339" s="112"/>
      <c r="BQ339" s="112"/>
    </row>
    <row r="340" spans="1:69" s="119" customFormat="1" x14ac:dyDescent="0.2">
      <c r="A340" s="124"/>
      <c r="B340" s="207" t="str">
        <f t="shared" si="84"/>
        <v/>
      </c>
      <c r="C340" s="73"/>
      <c r="D340" s="112"/>
      <c r="E340" s="112"/>
      <c r="F340" s="112"/>
      <c r="G340" s="112"/>
      <c r="H340" s="112"/>
      <c r="I340" s="112"/>
      <c r="J340" s="131"/>
      <c r="K340" s="132"/>
      <c r="L340" s="207" t="str">
        <f t="shared" si="85"/>
        <v/>
      </c>
      <c r="M340" s="112"/>
      <c r="N340" s="112"/>
      <c r="O340" s="112"/>
      <c r="P340" s="112"/>
      <c r="Q340" s="112"/>
      <c r="R340" s="112"/>
      <c r="S340" s="112"/>
      <c r="T340" s="112"/>
      <c r="U340" s="112"/>
      <c r="V340" s="207" t="str">
        <f t="shared" si="86"/>
        <v/>
      </c>
      <c r="W340" s="112"/>
      <c r="X340" s="207" t="str">
        <f t="shared" si="87"/>
        <v/>
      </c>
      <c r="Y340" s="133"/>
      <c r="Z340" s="112"/>
      <c r="AA340" s="112"/>
      <c r="AB340" s="207" t="str">
        <f t="shared" si="88"/>
        <v/>
      </c>
      <c r="AC340" s="112"/>
      <c r="AD340" s="207" t="str">
        <f t="shared" si="89"/>
        <v/>
      </c>
      <c r="AE340" s="124"/>
      <c r="AF340" s="207" t="str">
        <f t="shared" si="90"/>
        <v/>
      </c>
      <c r="AG340" s="112"/>
      <c r="AH340" s="207" t="str">
        <f t="shared" si="91"/>
        <v/>
      </c>
      <c r="AI340" s="112"/>
      <c r="AJ340" s="207" t="str">
        <f t="shared" si="92"/>
        <v/>
      </c>
      <c r="AK340" s="112"/>
      <c r="AL340" s="207" t="str">
        <f t="shared" si="93"/>
        <v/>
      </c>
      <c r="AM340" s="112"/>
      <c r="AN340" s="207" t="str">
        <f t="shared" si="94"/>
        <v/>
      </c>
      <c r="AO340" s="134"/>
      <c r="AP340" s="127"/>
      <c r="AQ340" s="207" t="str">
        <f t="shared" si="95"/>
        <v/>
      </c>
      <c r="AR340" s="127"/>
      <c r="AS340" s="112"/>
      <c r="AT340" s="112"/>
      <c r="AU340" s="112"/>
      <c r="AV340" s="112"/>
      <c r="AW340" s="112"/>
      <c r="AX340" s="112"/>
      <c r="AY340" s="112"/>
      <c r="AZ340" s="112"/>
      <c r="BA340" s="112"/>
      <c r="BB340" s="124"/>
      <c r="BC340" s="124"/>
      <c r="BD340" s="207" t="str">
        <f t="shared" si="96"/>
        <v/>
      </c>
      <c r="BE340" s="112" t="str">
        <f t="shared" si="97"/>
        <v/>
      </c>
      <c r="BF340" s="112"/>
      <c r="BG340" s="112"/>
      <c r="BH340" s="112"/>
      <c r="BI340" s="112"/>
      <c r="BJ340" s="112"/>
      <c r="BL340" s="112"/>
      <c r="BM340" s="112"/>
      <c r="BN340" s="112"/>
      <c r="BO340" s="112"/>
      <c r="BP340" s="112"/>
      <c r="BQ340" s="112"/>
    </row>
    <row r="341" spans="1:69" s="119" customFormat="1" x14ac:dyDescent="0.2">
      <c r="A341" s="124"/>
      <c r="B341" s="207" t="str">
        <f t="shared" si="84"/>
        <v/>
      </c>
      <c r="C341" s="73"/>
      <c r="D341" s="112"/>
      <c r="E341" s="112"/>
      <c r="F341" s="112"/>
      <c r="G341" s="112"/>
      <c r="H341" s="112"/>
      <c r="I341" s="112"/>
      <c r="J341" s="131"/>
      <c r="K341" s="132"/>
      <c r="L341" s="207" t="str">
        <f t="shared" si="85"/>
        <v/>
      </c>
      <c r="M341" s="112"/>
      <c r="N341" s="112"/>
      <c r="O341" s="112"/>
      <c r="P341" s="112"/>
      <c r="Q341" s="112"/>
      <c r="R341" s="112"/>
      <c r="S341" s="112"/>
      <c r="T341" s="112"/>
      <c r="U341" s="112"/>
      <c r="V341" s="207" t="str">
        <f t="shared" si="86"/>
        <v/>
      </c>
      <c r="W341" s="112"/>
      <c r="X341" s="207" t="str">
        <f t="shared" si="87"/>
        <v/>
      </c>
      <c r="Y341" s="133"/>
      <c r="Z341" s="112"/>
      <c r="AA341" s="112"/>
      <c r="AB341" s="207" t="str">
        <f t="shared" si="88"/>
        <v/>
      </c>
      <c r="AC341" s="112"/>
      <c r="AD341" s="207" t="str">
        <f t="shared" si="89"/>
        <v/>
      </c>
      <c r="AE341" s="124"/>
      <c r="AF341" s="207" t="str">
        <f t="shared" si="90"/>
        <v/>
      </c>
      <c r="AG341" s="112"/>
      <c r="AH341" s="207" t="str">
        <f t="shared" si="91"/>
        <v/>
      </c>
      <c r="AI341" s="112"/>
      <c r="AJ341" s="207" t="str">
        <f t="shared" si="92"/>
        <v/>
      </c>
      <c r="AK341" s="112"/>
      <c r="AL341" s="207" t="str">
        <f t="shared" si="93"/>
        <v/>
      </c>
      <c r="AM341" s="112"/>
      <c r="AN341" s="207" t="str">
        <f t="shared" si="94"/>
        <v/>
      </c>
      <c r="AO341" s="134"/>
      <c r="AP341" s="127"/>
      <c r="AQ341" s="207" t="str">
        <f t="shared" si="95"/>
        <v/>
      </c>
      <c r="AR341" s="127"/>
      <c r="AS341" s="112"/>
      <c r="AT341" s="112"/>
      <c r="AU341" s="112"/>
      <c r="AV341" s="112"/>
      <c r="AW341" s="112"/>
      <c r="AX341" s="112"/>
      <c r="AY341" s="112"/>
      <c r="AZ341" s="112"/>
      <c r="BA341" s="112"/>
      <c r="BB341" s="124"/>
      <c r="BC341" s="124"/>
      <c r="BD341" s="207" t="str">
        <f t="shared" si="96"/>
        <v/>
      </c>
      <c r="BE341" s="112" t="str">
        <f t="shared" si="97"/>
        <v/>
      </c>
      <c r="BF341" s="112"/>
      <c r="BG341" s="112"/>
      <c r="BH341" s="112"/>
      <c r="BI341" s="112"/>
      <c r="BJ341" s="112"/>
      <c r="BL341" s="112"/>
      <c r="BM341" s="112"/>
      <c r="BN341" s="112"/>
      <c r="BO341" s="112"/>
      <c r="BP341" s="112"/>
      <c r="BQ341" s="112"/>
    </row>
    <row r="342" spans="1:69" s="119" customFormat="1" x14ac:dyDescent="0.2">
      <c r="A342" s="124"/>
      <c r="B342" s="207" t="str">
        <f t="shared" si="84"/>
        <v/>
      </c>
      <c r="C342" s="73"/>
      <c r="D342" s="112"/>
      <c r="E342" s="112"/>
      <c r="F342" s="112"/>
      <c r="G342" s="112"/>
      <c r="H342" s="112"/>
      <c r="I342" s="112"/>
      <c r="J342" s="131"/>
      <c r="K342" s="132"/>
      <c r="L342" s="207" t="str">
        <f t="shared" si="85"/>
        <v/>
      </c>
      <c r="M342" s="112"/>
      <c r="N342" s="112"/>
      <c r="O342" s="112"/>
      <c r="P342" s="112"/>
      <c r="Q342" s="112"/>
      <c r="R342" s="112"/>
      <c r="S342" s="112"/>
      <c r="T342" s="112"/>
      <c r="U342" s="112"/>
      <c r="V342" s="207" t="str">
        <f t="shared" si="86"/>
        <v/>
      </c>
      <c r="W342" s="112"/>
      <c r="X342" s="207" t="str">
        <f t="shared" si="87"/>
        <v/>
      </c>
      <c r="Y342" s="133"/>
      <c r="Z342" s="112"/>
      <c r="AA342" s="112"/>
      <c r="AB342" s="207" t="str">
        <f t="shared" si="88"/>
        <v/>
      </c>
      <c r="AC342" s="112"/>
      <c r="AD342" s="207" t="str">
        <f t="shared" si="89"/>
        <v/>
      </c>
      <c r="AE342" s="124"/>
      <c r="AF342" s="207" t="str">
        <f t="shared" si="90"/>
        <v/>
      </c>
      <c r="AG342" s="112"/>
      <c r="AH342" s="207" t="str">
        <f t="shared" si="91"/>
        <v/>
      </c>
      <c r="AI342" s="112"/>
      <c r="AJ342" s="207" t="str">
        <f t="shared" si="92"/>
        <v/>
      </c>
      <c r="AK342" s="112"/>
      <c r="AL342" s="207" t="str">
        <f t="shared" si="93"/>
        <v/>
      </c>
      <c r="AM342" s="112"/>
      <c r="AN342" s="207" t="str">
        <f t="shared" si="94"/>
        <v/>
      </c>
      <c r="AO342" s="134"/>
      <c r="AP342" s="127"/>
      <c r="AQ342" s="207" t="str">
        <f t="shared" si="95"/>
        <v/>
      </c>
      <c r="AR342" s="127"/>
      <c r="AS342" s="112"/>
      <c r="AT342" s="112"/>
      <c r="AU342" s="112"/>
      <c r="AV342" s="112"/>
      <c r="AW342" s="112"/>
      <c r="AX342" s="112"/>
      <c r="AY342" s="112"/>
      <c r="AZ342" s="112"/>
      <c r="BA342" s="112"/>
      <c r="BB342" s="124"/>
      <c r="BC342" s="124"/>
      <c r="BD342" s="207" t="str">
        <f t="shared" si="96"/>
        <v/>
      </c>
      <c r="BE342" s="112" t="str">
        <f t="shared" si="97"/>
        <v/>
      </c>
      <c r="BF342" s="112"/>
      <c r="BG342" s="112"/>
      <c r="BH342" s="112"/>
      <c r="BI342" s="112"/>
      <c r="BJ342" s="112"/>
      <c r="BL342" s="112"/>
      <c r="BM342" s="112"/>
      <c r="BN342" s="112"/>
      <c r="BO342" s="112"/>
      <c r="BP342" s="112"/>
      <c r="BQ342" s="112"/>
    </row>
    <row r="343" spans="1:69" s="119" customFormat="1" x14ac:dyDescent="0.2">
      <c r="A343" s="124"/>
      <c r="B343" s="207" t="str">
        <f t="shared" si="84"/>
        <v/>
      </c>
      <c r="C343" s="73"/>
      <c r="D343" s="112"/>
      <c r="E343" s="112"/>
      <c r="F343" s="112"/>
      <c r="G343" s="112"/>
      <c r="H343" s="112"/>
      <c r="I343" s="112"/>
      <c r="J343" s="131"/>
      <c r="K343" s="132"/>
      <c r="L343" s="207" t="str">
        <f t="shared" si="85"/>
        <v/>
      </c>
      <c r="M343" s="112"/>
      <c r="N343" s="112"/>
      <c r="O343" s="112"/>
      <c r="P343" s="112"/>
      <c r="Q343" s="112"/>
      <c r="R343" s="112"/>
      <c r="S343" s="112"/>
      <c r="T343" s="112"/>
      <c r="U343" s="112"/>
      <c r="V343" s="207" t="str">
        <f t="shared" si="86"/>
        <v/>
      </c>
      <c r="W343" s="112"/>
      <c r="X343" s="207" t="str">
        <f t="shared" si="87"/>
        <v/>
      </c>
      <c r="Y343" s="133"/>
      <c r="Z343" s="112"/>
      <c r="AA343" s="112"/>
      <c r="AB343" s="207" t="str">
        <f t="shared" si="88"/>
        <v/>
      </c>
      <c r="AC343" s="112"/>
      <c r="AD343" s="207" t="str">
        <f t="shared" si="89"/>
        <v/>
      </c>
      <c r="AE343" s="124"/>
      <c r="AF343" s="207" t="str">
        <f t="shared" si="90"/>
        <v/>
      </c>
      <c r="AG343" s="112"/>
      <c r="AH343" s="207" t="str">
        <f t="shared" si="91"/>
        <v/>
      </c>
      <c r="AI343" s="112"/>
      <c r="AJ343" s="207" t="str">
        <f t="shared" si="92"/>
        <v/>
      </c>
      <c r="AK343" s="112"/>
      <c r="AL343" s="207" t="str">
        <f t="shared" si="93"/>
        <v/>
      </c>
      <c r="AM343" s="112"/>
      <c r="AN343" s="207" t="str">
        <f t="shared" si="94"/>
        <v/>
      </c>
      <c r="AO343" s="134"/>
      <c r="AP343" s="127"/>
      <c r="AQ343" s="207" t="str">
        <f t="shared" si="95"/>
        <v/>
      </c>
      <c r="AR343" s="127"/>
      <c r="AS343" s="112"/>
      <c r="AT343" s="112"/>
      <c r="AU343" s="112"/>
      <c r="AV343" s="112"/>
      <c r="AW343" s="112"/>
      <c r="AX343" s="112"/>
      <c r="AY343" s="112"/>
      <c r="AZ343" s="112"/>
      <c r="BA343" s="112"/>
      <c r="BB343" s="124"/>
      <c r="BC343" s="124"/>
      <c r="BD343" s="207" t="str">
        <f t="shared" si="96"/>
        <v/>
      </c>
      <c r="BE343" s="112" t="str">
        <f t="shared" si="97"/>
        <v/>
      </c>
      <c r="BF343" s="112"/>
      <c r="BG343" s="112"/>
      <c r="BH343" s="112"/>
      <c r="BI343" s="112"/>
      <c r="BJ343" s="112"/>
      <c r="BL343" s="112"/>
      <c r="BM343" s="112"/>
      <c r="BN343" s="112"/>
      <c r="BO343" s="112"/>
      <c r="BP343" s="112"/>
      <c r="BQ343" s="112"/>
    </row>
    <row r="344" spans="1:69" s="119" customFormat="1" x14ac:dyDescent="0.2">
      <c r="A344" s="124"/>
      <c r="B344" s="207" t="str">
        <f t="shared" si="84"/>
        <v/>
      </c>
      <c r="C344" s="73"/>
      <c r="D344" s="112"/>
      <c r="E344" s="112"/>
      <c r="F344" s="112"/>
      <c r="G344" s="112"/>
      <c r="H344" s="112"/>
      <c r="I344" s="112"/>
      <c r="J344" s="131"/>
      <c r="K344" s="132"/>
      <c r="L344" s="207" t="str">
        <f t="shared" si="85"/>
        <v/>
      </c>
      <c r="M344" s="112"/>
      <c r="N344" s="112"/>
      <c r="O344" s="112"/>
      <c r="P344" s="112"/>
      <c r="Q344" s="112"/>
      <c r="R344" s="112"/>
      <c r="S344" s="112"/>
      <c r="T344" s="112"/>
      <c r="U344" s="112"/>
      <c r="V344" s="207" t="str">
        <f t="shared" si="86"/>
        <v/>
      </c>
      <c r="W344" s="112"/>
      <c r="X344" s="207" t="str">
        <f t="shared" si="87"/>
        <v/>
      </c>
      <c r="Y344" s="133"/>
      <c r="Z344" s="112"/>
      <c r="AA344" s="112"/>
      <c r="AB344" s="207" t="str">
        <f t="shared" si="88"/>
        <v/>
      </c>
      <c r="AC344" s="112"/>
      <c r="AD344" s="207" t="str">
        <f t="shared" si="89"/>
        <v/>
      </c>
      <c r="AE344" s="124"/>
      <c r="AF344" s="207" t="str">
        <f t="shared" si="90"/>
        <v/>
      </c>
      <c r="AG344" s="112"/>
      <c r="AH344" s="207" t="str">
        <f t="shared" si="91"/>
        <v/>
      </c>
      <c r="AI344" s="112"/>
      <c r="AJ344" s="207" t="str">
        <f t="shared" si="92"/>
        <v/>
      </c>
      <c r="AK344" s="112"/>
      <c r="AL344" s="207" t="str">
        <f t="shared" si="93"/>
        <v/>
      </c>
      <c r="AM344" s="112"/>
      <c r="AN344" s="207" t="str">
        <f t="shared" si="94"/>
        <v/>
      </c>
      <c r="AO344" s="134"/>
      <c r="AP344" s="127"/>
      <c r="AQ344" s="207" t="str">
        <f t="shared" si="95"/>
        <v/>
      </c>
      <c r="AR344" s="127"/>
      <c r="AS344" s="112"/>
      <c r="AT344" s="112"/>
      <c r="AU344" s="112"/>
      <c r="AV344" s="112"/>
      <c r="AW344" s="112"/>
      <c r="AX344" s="112"/>
      <c r="AY344" s="112"/>
      <c r="AZ344" s="112"/>
      <c r="BA344" s="112"/>
      <c r="BB344" s="124"/>
      <c r="BC344" s="124"/>
      <c r="BD344" s="207" t="str">
        <f t="shared" si="96"/>
        <v/>
      </c>
      <c r="BE344" s="112" t="str">
        <f t="shared" si="97"/>
        <v/>
      </c>
      <c r="BF344" s="112"/>
      <c r="BG344" s="112"/>
      <c r="BH344" s="112"/>
      <c r="BI344" s="112"/>
      <c r="BJ344" s="112"/>
      <c r="BL344" s="112"/>
      <c r="BM344" s="112"/>
      <c r="BN344" s="112"/>
      <c r="BO344" s="112"/>
      <c r="BP344" s="112"/>
      <c r="BQ344" s="112"/>
    </row>
    <row r="345" spans="1:69" s="119" customFormat="1" x14ac:dyDescent="0.2">
      <c r="A345" s="124"/>
      <c r="B345" s="207" t="str">
        <f t="shared" si="84"/>
        <v/>
      </c>
      <c r="C345" s="73"/>
      <c r="D345" s="112"/>
      <c r="E345" s="112"/>
      <c r="F345" s="112"/>
      <c r="G345" s="112"/>
      <c r="H345" s="112"/>
      <c r="I345" s="112"/>
      <c r="J345" s="131"/>
      <c r="K345" s="132"/>
      <c r="L345" s="207" t="str">
        <f t="shared" si="85"/>
        <v/>
      </c>
      <c r="M345" s="112"/>
      <c r="N345" s="112"/>
      <c r="O345" s="112"/>
      <c r="P345" s="112"/>
      <c r="Q345" s="112"/>
      <c r="R345" s="112"/>
      <c r="S345" s="112"/>
      <c r="T345" s="112"/>
      <c r="U345" s="112"/>
      <c r="V345" s="207" t="str">
        <f t="shared" si="86"/>
        <v/>
      </c>
      <c r="W345" s="112"/>
      <c r="X345" s="207" t="str">
        <f t="shared" si="87"/>
        <v/>
      </c>
      <c r="Y345" s="133"/>
      <c r="Z345" s="112"/>
      <c r="AA345" s="112"/>
      <c r="AB345" s="207" t="str">
        <f t="shared" si="88"/>
        <v/>
      </c>
      <c r="AC345" s="112"/>
      <c r="AD345" s="207" t="str">
        <f t="shared" si="89"/>
        <v/>
      </c>
      <c r="AE345" s="124"/>
      <c r="AF345" s="207" t="str">
        <f t="shared" si="90"/>
        <v/>
      </c>
      <c r="AG345" s="112"/>
      <c r="AH345" s="207" t="str">
        <f t="shared" si="91"/>
        <v/>
      </c>
      <c r="AI345" s="112"/>
      <c r="AJ345" s="207" t="str">
        <f t="shared" si="92"/>
        <v/>
      </c>
      <c r="AK345" s="112"/>
      <c r="AL345" s="207" t="str">
        <f t="shared" si="93"/>
        <v/>
      </c>
      <c r="AM345" s="112"/>
      <c r="AN345" s="207" t="str">
        <f t="shared" si="94"/>
        <v/>
      </c>
      <c r="AO345" s="134"/>
      <c r="AP345" s="127"/>
      <c r="AQ345" s="207" t="str">
        <f t="shared" si="95"/>
        <v/>
      </c>
      <c r="AR345" s="127"/>
      <c r="AS345" s="112"/>
      <c r="AT345" s="112"/>
      <c r="AU345" s="112"/>
      <c r="AV345" s="112"/>
      <c r="AW345" s="112"/>
      <c r="AX345" s="112"/>
      <c r="AY345" s="112"/>
      <c r="AZ345" s="112"/>
      <c r="BA345" s="112"/>
      <c r="BB345" s="124"/>
      <c r="BC345" s="124"/>
      <c r="BD345" s="207" t="str">
        <f t="shared" si="96"/>
        <v/>
      </c>
      <c r="BE345" s="112" t="str">
        <f t="shared" si="97"/>
        <v/>
      </c>
      <c r="BF345" s="112"/>
      <c r="BG345" s="112"/>
      <c r="BH345" s="112"/>
      <c r="BI345" s="112"/>
      <c r="BJ345" s="112"/>
      <c r="BL345" s="112"/>
      <c r="BM345" s="112"/>
      <c r="BN345" s="112"/>
      <c r="BO345" s="112"/>
      <c r="BP345" s="112"/>
      <c r="BQ345" s="112"/>
    </row>
    <row r="346" spans="1:69" s="119" customFormat="1" x14ac:dyDescent="0.2">
      <c r="A346" s="124"/>
      <c r="B346" s="207" t="str">
        <f t="shared" si="84"/>
        <v/>
      </c>
      <c r="C346" s="73"/>
      <c r="D346" s="112"/>
      <c r="E346" s="112"/>
      <c r="F346" s="112"/>
      <c r="G346" s="112"/>
      <c r="H346" s="112"/>
      <c r="I346" s="112"/>
      <c r="J346" s="131"/>
      <c r="K346" s="132"/>
      <c r="L346" s="207" t="str">
        <f t="shared" si="85"/>
        <v/>
      </c>
      <c r="M346" s="112"/>
      <c r="N346" s="112"/>
      <c r="O346" s="112"/>
      <c r="P346" s="112"/>
      <c r="Q346" s="112"/>
      <c r="R346" s="112"/>
      <c r="S346" s="112"/>
      <c r="T346" s="112"/>
      <c r="U346" s="112"/>
      <c r="V346" s="207" t="str">
        <f t="shared" si="86"/>
        <v/>
      </c>
      <c r="W346" s="112"/>
      <c r="X346" s="207" t="str">
        <f t="shared" si="87"/>
        <v/>
      </c>
      <c r="Y346" s="133"/>
      <c r="Z346" s="112"/>
      <c r="AA346" s="112"/>
      <c r="AB346" s="207" t="str">
        <f t="shared" si="88"/>
        <v/>
      </c>
      <c r="AC346" s="112"/>
      <c r="AD346" s="207" t="str">
        <f t="shared" si="89"/>
        <v/>
      </c>
      <c r="AE346" s="124"/>
      <c r="AF346" s="207" t="str">
        <f t="shared" si="90"/>
        <v/>
      </c>
      <c r="AG346" s="112"/>
      <c r="AH346" s="207" t="str">
        <f t="shared" si="91"/>
        <v/>
      </c>
      <c r="AI346" s="112"/>
      <c r="AJ346" s="207" t="str">
        <f t="shared" si="92"/>
        <v/>
      </c>
      <c r="AK346" s="112"/>
      <c r="AL346" s="207" t="str">
        <f t="shared" si="93"/>
        <v/>
      </c>
      <c r="AM346" s="112"/>
      <c r="AN346" s="207" t="str">
        <f t="shared" si="94"/>
        <v/>
      </c>
      <c r="AO346" s="134"/>
      <c r="AP346" s="127"/>
      <c r="AQ346" s="207" t="str">
        <f t="shared" si="95"/>
        <v/>
      </c>
      <c r="AR346" s="127"/>
      <c r="AS346" s="112"/>
      <c r="AT346" s="112"/>
      <c r="AU346" s="112"/>
      <c r="AV346" s="112"/>
      <c r="AW346" s="112"/>
      <c r="AX346" s="112"/>
      <c r="AY346" s="112"/>
      <c r="AZ346" s="112"/>
      <c r="BA346" s="112"/>
      <c r="BB346" s="124"/>
      <c r="BC346" s="124"/>
      <c r="BD346" s="207" t="str">
        <f t="shared" si="96"/>
        <v/>
      </c>
      <c r="BE346" s="112" t="str">
        <f t="shared" si="97"/>
        <v/>
      </c>
      <c r="BF346" s="112"/>
      <c r="BG346" s="112"/>
      <c r="BH346" s="112"/>
      <c r="BI346" s="112"/>
      <c r="BJ346" s="112"/>
      <c r="BL346" s="112"/>
      <c r="BM346" s="112"/>
      <c r="BN346" s="112"/>
      <c r="BO346" s="112"/>
      <c r="BP346" s="112"/>
      <c r="BQ346" s="112"/>
    </row>
    <row r="347" spans="1:69" s="119" customFormat="1" x14ac:dyDescent="0.2">
      <c r="A347" s="124"/>
      <c r="B347" s="207" t="str">
        <f t="shared" si="84"/>
        <v/>
      </c>
      <c r="C347" s="73"/>
      <c r="D347" s="112"/>
      <c r="E347" s="112"/>
      <c r="F347" s="112"/>
      <c r="G347" s="112"/>
      <c r="H347" s="112"/>
      <c r="I347" s="112"/>
      <c r="J347" s="131"/>
      <c r="K347" s="132"/>
      <c r="L347" s="207" t="str">
        <f t="shared" si="85"/>
        <v/>
      </c>
      <c r="M347" s="112"/>
      <c r="N347" s="112"/>
      <c r="O347" s="112"/>
      <c r="P347" s="112"/>
      <c r="Q347" s="112"/>
      <c r="R347" s="112"/>
      <c r="S347" s="112"/>
      <c r="T347" s="112"/>
      <c r="U347" s="112"/>
      <c r="V347" s="207" t="str">
        <f t="shared" si="86"/>
        <v/>
      </c>
      <c r="W347" s="112"/>
      <c r="X347" s="207" t="str">
        <f t="shared" si="87"/>
        <v/>
      </c>
      <c r="Y347" s="133"/>
      <c r="Z347" s="112"/>
      <c r="AA347" s="112"/>
      <c r="AB347" s="207" t="str">
        <f t="shared" si="88"/>
        <v/>
      </c>
      <c r="AC347" s="112"/>
      <c r="AD347" s="207" t="str">
        <f t="shared" si="89"/>
        <v/>
      </c>
      <c r="AE347" s="124"/>
      <c r="AF347" s="207" t="str">
        <f t="shared" si="90"/>
        <v/>
      </c>
      <c r="AG347" s="112"/>
      <c r="AH347" s="207" t="str">
        <f t="shared" si="91"/>
        <v/>
      </c>
      <c r="AI347" s="112"/>
      <c r="AJ347" s="207" t="str">
        <f t="shared" si="92"/>
        <v/>
      </c>
      <c r="AK347" s="112"/>
      <c r="AL347" s="207" t="str">
        <f t="shared" si="93"/>
        <v/>
      </c>
      <c r="AM347" s="112"/>
      <c r="AN347" s="207" t="str">
        <f t="shared" si="94"/>
        <v/>
      </c>
      <c r="AO347" s="134"/>
      <c r="AP347" s="127"/>
      <c r="AQ347" s="207" t="str">
        <f t="shared" si="95"/>
        <v/>
      </c>
      <c r="AR347" s="127"/>
      <c r="AS347" s="112"/>
      <c r="AT347" s="112"/>
      <c r="AU347" s="112"/>
      <c r="AV347" s="112"/>
      <c r="AW347" s="112"/>
      <c r="AX347" s="112"/>
      <c r="AY347" s="112"/>
      <c r="AZ347" s="112"/>
      <c r="BA347" s="112"/>
      <c r="BB347" s="124"/>
      <c r="BC347" s="124"/>
      <c r="BD347" s="207" t="str">
        <f t="shared" si="96"/>
        <v/>
      </c>
      <c r="BE347" s="112" t="str">
        <f t="shared" si="97"/>
        <v/>
      </c>
      <c r="BF347" s="112"/>
      <c r="BG347" s="112"/>
      <c r="BH347" s="112"/>
      <c r="BI347" s="112"/>
      <c r="BJ347" s="112"/>
      <c r="BL347" s="112"/>
      <c r="BM347" s="112"/>
      <c r="BN347" s="112"/>
      <c r="BO347" s="112"/>
      <c r="BP347" s="112"/>
      <c r="BQ347" s="112"/>
    </row>
    <row r="348" spans="1:69" s="119" customFormat="1" x14ac:dyDescent="0.2">
      <c r="A348" s="124"/>
      <c r="B348" s="207" t="str">
        <f t="shared" si="84"/>
        <v/>
      </c>
      <c r="C348" s="73"/>
      <c r="D348" s="112"/>
      <c r="E348" s="112"/>
      <c r="F348" s="112"/>
      <c r="G348" s="112"/>
      <c r="H348" s="112"/>
      <c r="I348" s="112"/>
      <c r="J348" s="131"/>
      <c r="K348" s="132"/>
      <c r="L348" s="207" t="str">
        <f t="shared" si="85"/>
        <v/>
      </c>
      <c r="M348" s="112"/>
      <c r="N348" s="112"/>
      <c r="O348" s="112"/>
      <c r="P348" s="112"/>
      <c r="Q348" s="112"/>
      <c r="R348" s="112"/>
      <c r="S348" s="112"/>
      <c r="T348" s="112"/>
      <c r="U348" s="112"/>
      <c r="V348" s="207" t="str">
        <f t="shared" si="86"/>
        <v/>
      </c>
      <c r="W348" s="112"/>
      <c r="X348" s="207" t="str">
        <f t="shared" si="87"/>
        <v/>
      </c>
      <c r="Y348" s="133"/>
      <c r="Z348" s="112"/>
      <c r="AA348" s="112"/>
      <c r="AB348" s="207" t="str">
        <f t="shared" si="88"/>
        <v/>
      </c>
      <c r="AC348" s="112"/>
      <c r="AD348" s="207" t="str">
        <f t="shared" si="89"/>
        <v/>
      </c>
      <c r="AE348" s="124"/>
      <c r="AF348" s="207" t="str">
        <f t="shared" si="90"/>
        <v/>
      </c>
      <c r="AG348" s="112"/>
      <c r="AH348" s="207" t="str">
        <f t="shared" si="91"/>
        <v/>
      </c>
      <c r="AI348" s="112"/>
      <c r="AJ348" s="207" t="str">
        <f t="shared" si="92"/>
        <v/>
      </c>
      <c r="AK348" s="112"/>
      <c r="AL348" s="207" t="str">
        <f t="shared" si="93"/>
        <v/>
      </c>
      <c r="AM348" s="112"/>
      <c r="AN348" s="207" t="str">
        <f t="shared" si="94"/>
        <v/>
      </c>
      <c r="AO348" s="134"/>
      <c r="AP348" s="127"/>
      <c r="AQ348" s="207" t="str">
        <f t="shared" si="95"/>
        <v/>
      </c>
      <c r="AR348" s="127"/>
      <c r="AS348" s="112"/>
      <c r="AT348" s="112"/>
      <c r="AU348" s="112"/>
      <c r="AV348" s="112"/>
      <c r="AW348" s="112"/>
      <c r="AX348" s="112"/>
      <c r="AY348" s="112"/>
      <c r="AZ348" s="112"/>
      <c r="BA348" s="112"/>
      <c r="BB348" s="124"/>
      <c r="BC348" s="124"/>
      <c r="BD348" s="207" t="str">
        <f t="shared" si="96"/>
        <v/>
      </c>
      <c r="BE348" s="112" t="str">
        <f t="shared" si="97"/>
        <v/>
      </c>
      <c r="BF348" s="112"/>
      <c r="BG348" s="112"/>
      <c r="BH348" s="112"/>
      <c r="BI348" s="112"/>
      <c r="BJ348" s="112"/>
      <c r="BL348" s="112"/>
      <c r="BM348" s="112"/>
      <c r="BN348" s="112"/>
      <c r="BO348" s="112"/>
      <c r="BP348" s="112"/>
      <c r="BQ348" s="112"/>
    </row>
    <row r="349" spans="1:69" s="119" customFormat="1" x14ac:dyDescent="0.2">
      <c r="A349" s="124"/>
      <c r="B349" s="207" t="str">
        <f t="shared" si="84"/>
        <v/>
      </c>
      <c r="C349" s="73"/>
      <c r="D349" s="112"/>
      <c r="E349" s="112"/>
      <c r="F349" s="112"/>
      <c r="G349" s="112"/>
      <c r="H349" s="112"/>
      <c r="I349" s="112"/>
      <c r="J349" s="131"/>
      <c r="K349" s="132"/>
      <c r="L349" s="207" t="str">
        <f t="shared" si="85"/>
        <v/>
      </c>
      <c r="M349" s="112"/>
      <c r="N349" s="112"/>
      <c r="O349" s="112"/>
      <c r="P349" s="112"/>
      <c r="Q349" s="112"/>
      <c r="R349" s="112"/>
      <c r="S349" s="112"/>
      <c r="T349" s="112"/>
      <c r="U349" s="112"/>
      <c r="V349" s="207" t="str">
        <f t="shared" si="86"/>
        <v/>
      </c>
      <c r="W349" s="112"/>
      <c r="X349" s="207" t="str">
        <f t="shared" si="87"/>
        <v/>
      </c>
      <c r="Y349" s="133"/>
      <c r="Z349" s="112"/>
      <c r="AA349" s="112"/>
      <c r="AB349" s="207" t="str">
        <f t="shared" si="88"/>
        <v/>
      </c>
      <c r="AC349" s="112"/>
      <c r="AD349" s="207" t="str">
        <f t="shared" si="89"/>
        <v/>
      </c>
      <c r="AE349" s="124"/>
      <c r="AF349" s="207" t="str">
        <f t="shared" si="90"/>
        <v/>
      </c>
      <c r="AG349" s="112"/>
      <c r="AH349" s="207" t="str">
        <f t="shared" si="91"/>
        <v/>
      </c>
      <c r="AI349" s="112"/>
      <c r="AJ349" s="207" t="str">
        <f t="shared" si="92"/>
        <v/>
      </c>
      <c r="AK349" s="112"/>
      <c r="AL349" s="207" t="str">
        <f t="shared" si="93"/>
        <v/>
      </c>
      <c r="AM349" s="112"/>
      <c r="AN349" s="207" t="str">
        <f t="shared" si="94"/>
        <v/>
      </c>
      <c r="AO349" s="134"/>
      <c r="AP349" s="127"/>
      <c r="AQ349" s="207" t="str">
        <f t="shared" si="95"/>
        <v/>
      </c>
      <c r="AR349" s="127"/>
      <c r="AS349" s="112"/>
      <c r="AT349" s="112"/>
      <c r="AU349" s="112"/>
      <c r="AV349" s="112"/>
      <c r="AW349" s="112"/>
      <c r="AX349" s="112"/>
      <c r="AY349" s="112"/>
      <c r="AZ349" s="112"/>
      <c r="BA349" s="112"/>
      <c r="BB349" s="124"/>
      <c r="BC349" s="124"/>
      <c r="BD349" s="207" t="str">
        <f t="shared" si="96"/>
        <v/>
      </c>
      <c r="BE349" s="112" t="str">
        <f t="shared" si="97"/>
        <v/>
      </c>
      <c r="BF349" s="112"/>
      <c r="BG349" s="112"/>
      <c r="BH349" s="112"/>
      <c r="BI349" s="112"/>
      <c r="BJ349" s="112"/>
      <c r="BL349" s="112"/>
      <c r="BM349" s="112"/>
      <c r="BN349" s="112"/>
      <c r="BO349" s="112"/>
      <c r="BP349" s="112"/>
      <c r="BQ349" s="112"/>
    </row>
    <row r="350" spans="1:69" s="119" customFormat="1" x14ac:dyDescent="0.2">
      <c r="A350" s="124"/>
      <c r="B350" s="207" t="str">
        <f t="shared" si="84"/>
        <v/>
      </c>
      <c r="C350" s="73"/>
      <c r="D350" s="112"/>
      <c r="E350" s="112"/>
      <c r="F350" s="112"/>
      <c r="G350" s="112"/>
      <c r="H350" s="112"/>
      <c r="I350" s="112"/>
      <c r="J350" s="131"/>
      <c r="K350" s="132"/>
      <c r="L350" s="207" t="str">
        <f t="shared" si="85"/>
        <v/>
      </c>
      <c r="M350" s="112"/>
      <c r="N350" s="112"/>
      <c r="O350" s="112"/>
      <c r="P350" s="112"/>
      <c r="Q350" s="112"/>
      <c r="R350" s="112"/>
      <c r="S350" s="112"/>
      <c r="T350" s="112"/>
      <c r="U350" s="112"/>
      <c r="V350" s="207" t="str">
        <f t="shared" si="86"/>
        <v/>
      </c>
      <c r="W350" s="112"/>
      <c r="X350" s="207" t="str">
        <f t="shared" si="87"/>
        <v/>
      </c>
      <c r="Y350" s="133"/>
      <c r="Z350" s="112"/>
      <c r="AA350" s="112"/>
      <c r="AB350" s="207" t="str">
        <f t="shared" si="88"/>
        <v/>
      </c>
      <c r="AC350" s="112"/>
      <c r="AD350" s="207" t="str">
        <f t="shared" si="89"/>
        <v/>
      </c>
      <c r="AE350" s="124"/>
      <c r="AF350" s="207" t="str">
        <f t="shared" si="90"/>
        <v/>
      </c>
      <c r="AG350" s="112"/>
      <c r="AH350" s="207" t="str">
        <f t="shared" si="91"/>
        <v/>
      </c>
      <c r="AI350" s="112"/>
      <c r="AJ350" s="207" t="str">
        <f t="shared" si="92"/>
        <v/>
      </c>
      <c r="AK350" s="112"/>
      <c r="AL350" s="207" t="str">
        <f t="shared" si="93"/>
        <v/>
      </c>
      <c r="AM350" s="112"/>
      <c r="AN350" s="207" t="str">
        <f t="shared" si="94"/>
        <v/>
      </c>
      <c r="AO350" s="134"/>
      <c r="AP350" s="127"/>
      <c r="AQ350" s="207" t="str">
        <f t="shared" si="95"/>
        <v/>
      </c>
      <c r="AR350" s="127"/>
      <c r="AS350" s="112"/>
      <c r="AT350" s="112"/>
      <c r="AU350" s="112"/>
      <c r="AV350" s="112"/>
      <c r="AW350" s="112"/>
      <c r="AX350" s="112"/>
      <c r="AY350" s="112"/>
      <c r="AZ350" s="112"/>
      <c r="BA350" s="112"/>
      <c r="BB350" s="124"/>
      <c r="BC350" s="124"/>
      <c r="BD350" s="207" t="str">
        <f t="shared" si="96"/>
        <v/>
      </c>
      <c r="BE350" s="112" t="str">
        <f t="shared" si="97"/>
        <v/>
      </c>
      <c r="BF350" s="112"/>
      <c r="BG350" s="112"/>
      <c r="BH350" s="112"/>
      <c r="BI350" s="112"/>
      <c r="BJ350" s="112"/>
      <c r="BL350" s="112"/>
      <c r="BM350" s="112"/>
      <c r="BN350" s="112"/>
      <c r="BO350" s="112"/>
      <c r="BP350" s="112"/>
      <c r="BQ350" s="112"/>
    </row>
    <row r="351" spans="1:69" s="119" customFormat="1" x14ac:dyDescent="0.2">
      <c r="A351" s="124"/>
      <c r="B351" s="207" t="str">
        <f t="shared" si="84"/>
        <v/>
      </c>
      <c r="C351" s="73"/>
      <c r="D351" s="112"/>
      <c r="E351" s="112"/>
      <c r="F351" s="112"/>
      <c r="G351" s="112"/>
      <c r="H351" s="112"/>
      <c r="I351" s="112"/>
      <c r="J351" s="131"/>
      <c r="K351" s="132"/>
      <c r="L351" s="207" t="str">
        <f t="shared" si="85"/>
        <v/>
      </c>
      <c r="M351" s="112"/>
      <c r="N351" s="112"/>
      <c r="O351" s="112"/>
      <c r="P351" s="112"/>
      <c r="Q351" s="112"/>
      <c r="R351" s="112"/>
      <c r="S351" s="112"/>
      <c r="T351" s="112"/>
      <c r="U351" s="112"/>
      <c r="V351" s="207" t="str">
        <f t="shared" si="86"/>
        <v/>
      </c>
      <c r="W351" s="112"/>
      <c r="X351" s="207" t="str">
        <f t="shared" si="87"/>
        <v/>
      </c>
      <c r="Y351" s="133"/>
      <c r="Z351" s="112"/>
      <c r="AA351" s="112"/>
      <c r="AB351" s="207" t="str">
        <f t="shared" si="88"/>
        <v/>
      </c>
      <c r="AC351" s="112"/>
      <c r="AD351" s="207" t="str">
        <f t="shared" si="89"/>
        <v/>
      </c>
      <c r="AE351" s="124"/>
      <c r="AF351" s="207" t="str">
        <f t="shared" si="90"/>
        <v/>
      </c>
      <c r="AG351" s="112"/>
      <c r="AH351" s="207" t="str">
        <f t="shared" si="91"/>
        <v/>
      </c>
      <c r="AI351" s="112"/>
      <c r="AJ351" s="207" t="str">
        <f t="shared" si="92"/>
        <v/>
      </c>
      <c r="AK351" s="112"/>
      <c r="AL351" s="207" t="str">
        <f t="shared" si="93"/>
        <v/>
      </c>
      <c r="AM351" s="112"/>
      <c r="AN351" s="207" t="str">
        <f t="shared" si="94"/>
        <v/>
      </c>
      <c r="AO351" s="134"/>
      <c r="AP351" s="127"/>
      <c r="AQ351" s="207" t="str">
        <f t="shared" si="95"/>
        <v/>
      </c>
      <c r="AR351" s="127"/>
      <c r="AS351" s="112"/>
      <c r="AT351" s="112"/>
      <c r="AU351" s="112"/>
      <c r="AV351" s="112"/>
      <c r="AW351" s="112"/>
      <c r="AX351" s="112"/>
      <c r="AY351" s="112"/>
      <c r="AZ351" s="112"/>
      <c r="BA351" s="112"/>
      <c r="BB351" s="124"/>
      <c r="BC351" s="124"/>
      <c r="BD351" s="207" t="str">
        <f t="shared" si="96"/>
        <v/>
      </c>
      <c r="BE351" s="112" t="str">
        <f t="shared" si="97"/>
        <v/>
      </c>
      <c r="BF351" s="112"/>
      <c r="BG351" s="112"/>
      <c r="BH351" s="112"/>
      <c r="BI351" s="112"/>
      <c r="BJ351" s="112"/>
      <c r="BL351" s="112"/>
      <c r="BM351" s="112"/>
      <c r="BN351" s="112"/>
      <c r="BO351" s="112"/>
      <c r="BP351" s="112"/>
      <c r="BQ351" s="112"/>
    </row>
    <row r="352" spans="1:69" s="119" customFormat="1" x14ac:dyDescent="0.2">
      <c r="A352" s="124"/>
      <c r="B352" s="207" t="str">
        <f t="shared" si="84"/>
        <v/>
      </c>
      <c r="C352" s="73"/>
      <c r="D352" s="112"/>
      <c r="E352" s="112"/>
      <c r="F352" s="112"/>
      <c r="G352" s="112"/>
      <c r="H352" s="112"/>
      <c r="I352" s="112"/>
      <c r="J352" s="131"/>
      <c r="K352" s="132"/>
      <c r="L352" s="207" t="str">
        <f t="shared" si="85"/>
        <v/>
      </c>
      <c r="M352" s="112"/>
      <c r="N352" s="112"/>
      <c r="O352" s="112"/>
      <c r="P352" s="112"/>
      <c r="Q352" s="112"/>
      <c r="R352" s="112"/>
      <c r="S352" s="112"/>
      <c r="T352" s="112"/>
      <c r="U352" s="112"/>
      <c r="V352" s="207" t="str">
        <f t="shared" si="86"/>
        <v/>
      </c>
      <c r="W352" s="112"/>
      <c r="X352" s="207" t="str">
        <f t="shared" si="87"/>
        <v/>
      </c>
      <c r="Y352" s="133"/>
      <c r="Z352" s="112"/>
      <c r="AA352" s="112"/>
      <c r="AB352" s="207" t="str">
        <f t="shared" si="88"/>
        <v/>
      </c>
      <c r="AC352" s="112"/>
      <c r="AD352" s="207" t="str">
        <f t="shared" si="89"/>
        <v/>
      </c>
      <c r="AE352" s="124"/>
      <c r="AF352" s="207" t="str">
        <f t="shared" si="90"/>
        <v/>
      </c>
      <c r="AG352" s="112"/>
      <c r="AH352" s="207" t="str">
        <f t="shared" si="91"/>
        <v/>
      </c>
      <c r="AI352" s="112"/>
      <c r="AJ352" s="207" t="str">
        <f t="shared" si="92"/>
        <v/>
      </c>
      <c r="AK352" s="112"/>
      <c r="AL352" s="207" t="str">
        <f t="shared" si="93"/>
        <v/>
      </c>
      <c r="AM352" s="112"/>
      <c r="AN352" s="207" t="str">
        <f t="shared" si="94"/>
        <v/>
      </c>
      <c r="AO352" s="134"/>
      <c r="AP352" s="127"/>
      <c r="AQ352" s="207" t="str">
        <f t="shared" si="95"/>
        <v/>
      </c>
      <c r="AR352" s="127"/>
      <c r="AS352" s="112"/>
      <c r="AT352" s="112"/>
      <c r="AU352" s="112"/>
      <c r="AV352" s="112"/>
      <c r="AW352" s="112"/>
      <c r="AX352" s="112"/>
      <c r="AY352" s="112"/>
      <c r="AZ352" s="112"/>
      <c r="BA352" s="112"/>
      <c r="BB352" s="124"/>
      <c r="BC352" s="124"/>
      <c r="BD352" s="207" t="str">
        <f t="shared" si="96"/>
        <v/>
      </c>
      <c r="BE352" s="112" t="str">
        <f t="shared" si="97"/>
        <v/>
      </c>
      <c r="BF352" s="112"/>
      <c r="BG352" s="112"/>
      <c r="BH352" s="112"/>
      <c r="BI352" s="112"/>
      <c r="BJ352" s="112"/>
      <c r="BL352" s="112"/>
      <c r="BM352" s="112"/>
      <c r="BN352" s="112"/>
      <c r="BO352" s="112"/>
      <c r="BP352" s="112"/>
      <c r="BQ352" s="112"/>
    </row>
    <row r="353" spans="1:69" s="119" customFormat="1" x14ac:dyDescent="0.2">
      <c r="A353" s="124"/>
      <c r="B353" s="207" t="str">
        <f t="shared" si="84"/>
        <v/>
      </c>
      <c r="C353" s="73"/>
      <c r="D353" s="112"/>
      <c r="E353" s="112"/>
      <c r="F353" s="112"/>
      <c r="G353" s="112"/>
      <c r="H353" s="112"/>
      <c r="I353" s="112"/>
      <c r="J353" s="131"/>
      <c r="K353" s="132"/>
      <c r="L353" s="207" t="str">
        <f t="shared" si="85"/>
        <v/>
      </c>
      <c r="M353" s="112"/>
      <c r="N353" s="112"/>
      <c r="O353" s="112"/>
      <c r="P353" s="112"/>
      <c r="Q353" s="112"/>
      <c r="R353" s="112"/>
      <c r="S353" s="112"/>
      <c r="T353" s="112"/>
      <c r="U353" s="112"/>
      <c r="V353" s="207" t="str">
        <f t="shared" si="86"/>
        <v/>
      </c>
      <c r="W353" s="112"/>
      <c r="X353" s="207" t="str">
        <f t="shared" si="87"/>
        <v/>
      </c>
      <c r="Y353" s="133"/>
      <c r="Z353" s="112"/>
      <c r="AA353" s="112"/>
      <c r="AB353" s="207" t="str">
        <f t="shared" si="88"/>
        <v/>
      </c>
      <c r="AC353" s="112"/>
      <c r="AD353" s="207" t="str">
        <f t="shared" si="89"/>
        <v/>
      </c>
      <c r="AE353" s="124"/>
      <c r="AF353" s="207" t="str">
        <f t="shared" si="90"/>
        <v/>
      </c>
      <c r="AG353" s="112"/>
      <c r="AH353" s="207" t="str">
        <f t="shared" si="91"/>
        <v/>
      </c>
      <c r="AI353" s="112"/>
      <c r="AJ353" s="207" t="str">
        <f t="shared" si="92"/>
        <v/>
      </c>
      <c r="AK353" s="112"/>
      <c r="AL353" s="207" t="str">
        <f t="shared" si="93"/>
        <v/>
      </c>
      <c r="AM353" s="112"/>
      <c r="AN353" s="207" t="str">
        <f t="shared" si="94"/>
        <v/>
      </c>
      <c r="AO353" s="134"/>
      <c r="AP353" s="127"/>
      <c r="AQ353" s="207" t="str">
        <f t="shared" si="95"/>
        <v/>
      </c>
      <c r="AR353" s="127"/>
      <c r="AS353" s="112"/>
      <c r="AT353" s="112"/>
      <c r="AU353" s="112"/>
      <c r="AV353" s="112"/>
      <c r="AW353" s="112"/>
      <c r="AX353" s="112"/>
      <c r="AY353" s="112"/>
      <c r="AZ353" s="112"/>
      <c r="BA353" s="112"/>
      <c r="BB353" s="124"/>
      <c r="BC353" s="124"/>
      <c r="BD353" s="207" t="str">
        <f t="shared" si="96"/>
        <v/>
      </c>
      <c r="BE353" s="112" t="str">
        <f t="shared" si="97"/>
        <v/>
      </c>
      <c r="BF353" s="112"/>
      <c r="BG353" s="112"/>
      <c r="BH353" s="112"/>
      <c r="BI353" s="112"/>
      <c r="BJ353" s="112"/>
      <c r="BL353" s="112"/>
      <c r="BM353" s="112"/>
      <c r="BN353" s="112"/>
      <c r="BO353" s="112"/>
      <c r="BP353" s="112"/>
      <c r="BQ353" s="112"/>
    </row>
    <row r="354" spans="1:69" s="119" customFormat="1" x14ac:dyDescent="0.2">
      <c r="A354" s="124"/>
      <c r="B354" s="207" t="str">
        <f t="shared" si="84"/>
        <v/>
      </c>
      <c r="C354" s="73"/>
      <c r="D354" s="112"/>
      <c r="E354" s="112"/>
      <c r="F354" s="112"/>
      <c r="G354" s="112"/>
      <c r="H354" s="112"/>
      <c r="I354" s="112"/>
      <c r="J354" s="131"/>
      <c r="K354" s="132"/>
      <c r="L354" s="207" t="str">
        <f t="shared" si="85"/>
        <v/>
      </c>
      <c r="M354" s="112"/>
      <c r="N354" s="112"/>
      <c r="O354" s="112"/>
      <c r="P354" s="112"/>
      <c r="Q354" s="112"/>
      <c r="R354" s="112"/>
      <c r="S354" s="112"/>
      <c r="T354" s="112"/>
      <c r="U354" s="112"/>
      <c r="V354" s="207" t="str">
        <f t="shared" si="86"/>
        <v/>
      </c>
      <c r="W354" s="112"/>
      <c r="X354" s="207" t="str">
        <f t="shared" si="87"/>
        <v/>
      </c>
      <c r="Y354" s="133"/>
      <c r="Z354" s="112"/>
      <c r="AA354" s="112"/>
      <c r="AB354" s="207" t="str">
        <f t="shared" si="88"/>
        <v/>
      </c>
      <c r="AC354" s="112"/>
      <c r="AD354" s="207" t="str">
        <f t="shared" si="89"/>
        <v/>
      </c>
      <c r="AE354" s="124"/>
      <c r="AF354" s="207" t="str">
        <f t="shared" si="90"/>
        <v/>
      </c>
      <c r="AG354" s="112"/>
      <c r="AH354" s="207" t="str">
        <f t="shared" si="91"/>
        <v/>
      </c>
      <c r="AI354" s="112"/>
      <c r="AJ354" s="207" t="str">
        <f t="shared" si="92"/>
        <v/>
      </c>
      <c r="AK354" s="112"/>
      <c r="AL354" s="207" t="str">
        <f t="shared" si="93"/>
        <v/>
      </c>
      <c r="AM354" s="112"/>
      <c r="AN354" s="207" t="str">
        <f t="shared" si="94"/>
        <v/>
      </c>
      <c r="AO354" s="134"/>
      <c r="AP354" s="127"/>
      <c r="AQ354" s="207" t="str">
        <f t="shared" si="95"/>
        <v/>
      </c>
      <c r="AR354" s="127"/>
      <c r="AS354" s="112"/>
      <c r="AT354" s="112"/>
      <c r="AU354" s="112"/>
      <c r="AV354" s="112"/>
      <c r="AW354" s="112"/>
      <c r="AX354" s="112"/>
      <c r="AY354" s="112"/>
      <c r="AZ354" s="112"/>
      <c r="BA354" s="112"/>
      <c r="BB354" s="124"/>
      <c r="BC354" s="124"/>
      <c r="BD354" s="207" t="str">
        <f t="shared" si="96"/>
        <v/>
      </c>
      <c r="BE354" s="112" t="str">
        <f t="shared" si="97"/>
        <v/>
      </c>
      <c r="BF354" s="112"/>
      <c r="BG354" s="112"/>
      <c r="BH354" s="112"/>
      <c r="BI354" s="112"/>
      <c r="BJ354" s="112"/>
      <c r="BL354" s="112"/>
      <c r="BM354" s="112"/>
      <c r="BN354" s="112"/>
      <c r="BO354" s="112"/>
      <c r="BP354" s="112"/>
      <c r="BQ354" s="112"/>
    </row>
    <row r="355" spans="1:69" s="119" customFormat="1" x14ac:dyDescent="0.2">
      <c r="A355" s="124"/>
      <c r="B355" s="207" t="str">
        <f t="shared" si="84"/>
        <v/>
      </c>
      <c r="C355" s="73"/>
      <c r="D355" s="112"/>
      <c r="E355" s="112"/>
      <c r="F355" s="112"/>
      <c r="G355" s="112"/>
      <c r="H355" s="112"/>
      <c r="I355" s="112"/>
      <c r="J355" s="131"/>
      <c r="K355" s="132"/>
      <c r="L355" s="207" t="str">
        <f t="shared" si="85"/>
        <v/>
      </c>
      <c r="M355" s="112"/>
      <c r="N355" s="112"/>
      <c r="O355" s="112"/>
      <c r="P355" s="112"/>
      <c r="Q355" s="112"/>
      <c r="R355" s="112"/>
      <c r="S355" s="112"/>
      <c r="T355" s="112"/>
      <c r="U355" s="112"/>
      <c r="V355" s="207" t="str">
        <f t="shared" si="86"/>
        <v/>
      </c>
      <c r="W355" s="112"/>
      <c r="X355" s="207" t="str">
        <f t="shared" si="87"/>
        <v/>
      </c>
      <c r="Y355" s="133"/>
      <c r="Z355" s="112"/>
      <c r="AA355" s="112"/>
      <c r="AB355" s="207" t="str">
        <f t="shared" si="88"/>
        <v/>
      </c>
      <c r="AC355" s="112"/>
      <c r="AD355" s="207" t="str">
        <f t="shared" si="89"/>
        <v/>
      </c>
      <c r="AE355" s="124"/>
      <c r="AF355" s="207" t="str">
        <f t="shared" si="90"/>
        <v/>
      </c>
      <c r="AG355" s="112"/>
      <c r="AH355" s="207" t="str">
        <f t="shared" si="91"/>
        <v/>
      </c>
      <c r="AI355" s="112"/>
      <c r="AJ355" s="207" t="str">
        <f t="shared" si="92"/>
        <v/>
      </c>
      <c r="AK355" s="112"/>
      <c r="AL355" s="207" t="str">
        <f t="shared" si="93"/>
        <v/>
      </c>
      <c r="AM355" s="112"/>
      <c r="AN355" s="207" t="str">
        <f t="shared" si="94"/>
        <v/>
      </c>
      <c r="AO355" s="134"/>
      <c r="AP355" s="127"/>
      <c r="AQ355" s="207" t="str">
        <f t="shared" si="95"/>
        <v/>
      </c>
      <c r="AR355" s="127"/>
      <c r="AS355" s="112"/>
      <c r="AT355" s="112"/>
      <c r="AU355" s="112"/>
      <c r="AV355" s="112"/>
      <c r="AW355" s="112"/>
      <c r="AX355" s="112"/>
      <c r="AY355" s="112"/>
      <c r="AZ355" s="112"/>
      <c r="BA355" s="112"/>
      <c r="BB355" s="124"/>
      <c r="BC355" s="124"/>
      <c r="BD355" s="207" t="str">
        <f t="shared" si="96"/>
        <v/>
      </c>
      <c r="BE355" s="112" t="str">
        <f t="shared" si="97"/>
        <v/>
      </c>
      <c r="BF355" s="112"/>
      <c r="BG355" s="112"/>
      <c r="BH355" s="112"/>
      <c r="BI355" s="112"/>
      <c r="BJ355" s="112"/>
      <c r="BL355" s="112"/>
      <c r="BM355" s="112"/>
      <c r="BN355" s="112"/>
      <c r="BO355" s="112"/>
      <c r="BP355" s="112"/>
      <c r="BQ355" s="112"/>
    </row>
    <row r="356" spans="1:69" s="119" customFormat="1" x14ac:dyDescent="0.2">
      <c r="A356" s="124"/>
      <c r="B356" s="207" t="str">
        <f t="shared" si="84"/>
        <v/>
      </c>
      <c r="C356" s="73"/>
      <c r="D356" s="112"/>
      <c r="E356" s="112"/>
      <c r="F356" s="112"/>
      <c r="G356" s="112"/>
      <c r="H356" s="112"/>
      <c r="I356" s="112"/>
      <c r="J356" s="131"/>
      <c r="K356" s="132"/>
      <c r="L356" s="207" t="str">
        <f t="shared" si="85"/>
        <v/>
      </c>
      <c r="M356" s="112"/>
      <c r="N356" s="112"/>
      <c r="O356" s="112"/>
      <c r="P356" s="112"/>
      <c r="Q356" s="112"/>
      <c r="R356" s="112"/>
      <c r="S356" s="112"/>
      <c r="T356" s="112"/>
      <c r="U356" s="112"/>
      <c r="V356" s="207" t="str">
        <f t="shared" si="86"/>
        <v/>
      </c>
      <c r="W356" s="112"/>
      <c r="X356" s="207" t="str">
        <f t="shared" si="87"/>
        <v/>
      </c>
      <c r="Y356" s="133"/>
      <c r="Z356" s="112"/>
      <c r="AA356" s="112"/>
      <c r="AB356" s="207" t="str">
        <f t="shared" si="88"/>
        <v/>
      </c>
      <c r="AC356" s="112"/>
      <c r="AD356" s="207" t="str">
        <f t="shared" si="89"/>
        <v/>
      </c>
      <c r="AE356" s="124"/>
      <c r="AF356" s="207" t="str">
        <f t="shared" si="90"/>
        <v/>
      </c>
      <c r="AG356" s="112"/>
      <c r="AH356" s="207" t="str">
        <f t="shared" si="91"/>
        <v/>
      </c>
      <c r="AI356" s="112"/>
      <c r="AJ356" s="207" t="str">
        <f t="shared" si="92"/>
        <v/>
      </c>
      <c r="AK356" s="112"/>
      <c r="AL356" s="207" t="str">
        <f t="shared" si="93"/>
        <v/>
      </c>
      <c r="AM356" s="112"/>
      <c r="AN356" s="207" t="str">
        <f t="shared" si="94"/>
        <v/>
      </c>
      <c r="AO356" s="134"/>
      <c r="AP356" s="127"/>
      <c r="AQ356" s="207" t="str">
        <f t="shared" si="95"/>
        <v/>
      </c>
      <c r="AR356" s="127"/>
      <c r="AS356" s="112"/>
      <c r="AT356" s="112"/>
      <c r="AU356" s="112"/>
      <c r="AV356" s="112"/>
      <c r="AW356" s="112"/>
      <c r="AX356" s="112"/>
      <c r="AY356" s="112"/>
      <c r="AZ356" s="112"/>
      <c r="BA356" s="112"/>
      <c r="BB356" s="124"/>
      <c r="BC356" s="124"/>
      <c r="BD356" s="207" t="str">
        <f t="shared" si="96"/>
        <v/>
      </c>
      <c r="BE356" s="112" t="str">
        <f t="shared" si="97"/>
        <v/>
      </c>
      <c r="BF356" s="112"/>
      <c r="BG356" s="112"/>
      <c r="BH356" s="112"/>
      <c r="BI356" s="112"/>
      <c r="BJ356" s="112"/>
      <c r="BL356" s="112"/>
      <c r="BM356" s="112"/>
      <c r="BN356" s="112"/>
      <c r="BO356" s="112"/>
      <c r="BP356" s="112"/>
      <c r="BQ356" s="112"/>
    </row>
    <row r="357" spans="1:69" s="119" customFormat="1" x14ac:dyDescent="0.2">
      <c r="A357" s="124"/>
      <c r="B357" s="207" t="str">
        <f t="shared" si="84"/>
        <v/>
      </c>
      <c r="C357" s="73"/>
      <c r="D357" s="112"/>
      <c r="E357" s="112"/>
      <c r="F357" s="112"/>
      <c r="G357" s="112"/>
      <c r="H357" s="112"/>
      <c r="I357" s="112"/>
      <c r="J357" s="131"/>
      <c r="K357" s="132"/>
      <c r="L357" s="207" t="str">
        <f t="shared" si="85"/>
        <v/>
      </c>
      <c r="M357" s="112"/>
      <c r="N357" s="112"/>
      <c r="O357" s="112"/>
      <c r="P357" s="112"/>
      <c r="Q357" s="112"/>
      <c r="R357" s="112"/>
      <c r="S357" s="112"/>
      <c r="T357" s="112"/>
      <c r="U357" s="112"/>
      <c r="V357" s="207" t="str">
        <f t="shared" si="86"/>
        <v/>
      </c>
      <c r="W357" s="112"/>
      <c r="X357" s="207" t="str">
        <f t="shared" si="87"/>
        <v/>
      </c>
      <c r="Y357" s="133"/>
      <c r="Z357" s="112"/>
      <c r="AA357" s="112"/>
      <c r="AB357" s="207" t="str">
        <f t="shared" si="88"/>
        <v/>
      </c>
      <c r="AC357" s="112"/>
      <c r="AD357" s="207" t="str">
        <f t="shared" si="89"/>
        <v/>
      </c>
      <c r="AE357" s="124"/>
      <c r="AF357" s="207" t="str">
        <f t="shared" si="90"/>
        <v/>
      </c>
      <c r="AG357" s="112"/>
      <c r="AH357" s="207" t="str">
        <f t="shared" si="91"/>
        <v/>
      </c>
      <c r="AI357" s="112"/>
      <c r="AJ357" s="207" t="str">
        <f t="shared" si="92"/>
        <v/>
      </c>
      <c r="AK357" s="112"/>
      <c r="AL357" s="207" t="str">
        <f t="shared" si="93"/>
        <v/>
      </c>
      <c r="AM357" s="112"/>
      <c r="AN357" s="207" t="str">
        <f t="shared" si="94"/>
        <v/>
      </c>
      <c r="AO357" s="134"/>
      <c r="AP357" s="127"/>
      <c r="AQ357" s="207" t="str">
        <f t="shared" si="95"/>
        <v/>
      </c>
      <c r="AR357" s="127"/>
      <c r="AS357" s="112"/>
      <c r="AT357" s="112"/>
      <c r="AU357" s="112"/>
      <c r="AV357" s="112"/>
      <c r="AW357" s="112"/>
      <c r="AX357" s="112"/>
      <c r="AY357" s="112"/>
      <c r="AZ357" s="112"/>
      <c r="BA357" s="112"/>
      <c r="BB357" s="124"/>
      <c r="BC357" s="124"/>
      <c r="BD357" s="207" t="str">
        <f t="shared" si="96"/>
        <v/>
      </c>
      <c r="BE357" s="112" t="str">
        <f t="shared" si="97"/>
        <v/>
      </c>
      <c r="BF357" s="112"/>
      <c r="BG357" s="112"/>
      <c r="BH357" s="112"/>
      <c r="BI357" s="112"/>
      <c r="BJ357" s="112"/>
      <c r="BL357" s="112"/>
      <c r="BM357" s="112"/>
      <c r="BN357" s="112"/>
      <c r="BO357" s="112"/>
      <c r="BP357" s="112"/>
      <c r="BQ357" s="112"/>
    </row>
    <row r="358" spans="1:69" s="119" customFormat="1" x14ac:dyDescent="0.2">
      <c r="A358" s="124"/>
      <c r="B358" s="207" t="str">
        <f t="shared" si="84"/>
        <v/>
      </c>
      <c r="C358" s="73"/>
      <c r="D358" s="112"/>
      <c r="E358" s="112"/>
      <c r="F358" s="112"/>
      <c r="G358" s="112"/>
      <c r="H358" s="112"/>
      <c r="I358" s="112"/>
      <c r="J358" s="131"/>
      <c r="K358" s="132"/>
      <c r="L358" s="207" t="str">
        <f t="shared" si="85"/>
        <v/>
      </c>
      <c r="M358" s="112"/>
      <c r="N358" s="112"/>
      <c r="O358" s="112"/>
      <c r="P358" s="112"/>
      <c r="Q358" s="112"/>
      <c r="R358" s="112"/>
      <c r="S358" s="112"/>
      <c r="T358" s="112"/>
      <c r="U358" s="112"/>
      <c r="V358" s="207" t="str">
        <f t="shared" si="86"/>
        <v/>
      </c>
      <c r="W358" s="112"/>
      <c r="X358" s="207" t="str">
        <f t="shared" si="87"/>
        <v/>
      </c>
      <c r="Y358" s="133"/>
      <c r="Z358" s="112"/>
      <c r="AA358" s="112"/>
      <c r="AB358" s="207" t="str">
        <f t="shared" si="88"/>
        <v/>
      </c>
      <c r="AC358" s="112"/>
      <c r="AD358" s="207" t="str">
        <f t="shared" si="89"/>
        <v/>
      </c>
      <c r="AE358" s="124"/>
      <c r="AF358" s="207" t="str">
        <f t="shared" si="90"/>
        <v/>
      </c>
      <c r="AG358" s="112"/>
      <c r="AH358" s="207" t="str">
        <f t="shared" si="91"/>
        <v/>
      </c>
      <c r="AI358" s="112"/>
      <c r="AJ358" s="207" t="str">
        <f t="shared" si="92"/>
        <v/>
      </c>
      <c r="AK358" s="112"/>
      <c r="AL358" s="207" t="str">
        <f t="shared" si="93"/>
        <v/>
      </c>
      <c r="AM358" s="112"/>
      <c r="AN358" s="207" t="str">
        <f t="shared" si="94"/>
        <v/>
      </c>
      <c r="AO358" s="134"/>
      <c r="AP358" s="127"/>
      <c r="AQ358" s="207" t="str">
        <f t="shared" si="95"/>
        <v/>
      </c>
      <c r="AR358" s="127"/>
      <c r="AS358" s="112"/>
      <c r="AT358" s="112"/>
      <c r="AU358" s="112"/>
      <c r="AV358" s="112"/>
      <c r="AW358" s="112"/>
      <c r="AX358" s="112"/>
      <c r="AY358" s="112"/>
      <c r="AZ358" s="112"/>
      <c r="BA358" s="112"/>
      <c r="BB358" s="124"/>
      <c r="BC358" s="124"/>
      <c r="BD358" s="207" t="str">
        <f t="shared" si="96"/>
        <v/>
      </c>
      <c r="BE358" s="112" t="str">
        <f t="shared" si="97"/>
        <v/>
      </c>
      <c r="BF358" s="112"/>
      <c r="BG358" s="112"/>
      <c r="BH358" s="112"/>
      <c r="BI358" s="112"/>
      <c r="BJ358" s="112"/>
      <c r="BL358" s="112"/>
      <c r="BM358" s="112"/>
      <c r="BN358" s="112"/>
      <c r="BO358" s="112"/>
      <c r="BP358" s="112"/>
      <c r="BQ358" s="112"/>
    </row>
    <row r="359" spans="1:69" s="119" customFormat="1" x14ac:dyDescent="0.2">
      <c r="A359" s="124"/>
      <c r="B359" s="207" t="str">
        <f t="shared" si="84"/>
        <v/>
      </c>
      <c r="C359" s="73"/>
      <c r="D359" s="112"/>
      <c r="E359" s="112"/>
      <c r="F359" s="112"/>
      <c r="G359" s="112"/>
      <c r="H359" s="112"/>
      <c r="I359" s="112"/>
      <c r="J359" s="131"/>
      <c r="K359" s="132"/>
      <c r="L359" s="207" t="str">
        <f t="shared" si="85"/>
        <v/>
      </c>
      <c r="M359" s="112"/>
      <c r="N359" s="112"/>
      <c r="O359" s="112"/>
      <c r="P359" s="112"/>
      <c r="Q359" s="112"/>
      <c r="R359" s="112"/>
      <c r="S359" s="112"/>
      <c r="T359" s="112"/>
      <c r="U359" s="112"/>
      <c r="V359" s="207" t="str">
        <f t="shared" si="86"/>
        <v/>
      </c>
      <c r="W359" s="112"/>
      <c r="X359" s="207" t="str">
        <f t="shared" si="87"/>
        <v/>
      </c>
      <c r="Y359" s="133"/>
      <c r="Z359" s="112"/>
      <c r="AA359" s="112"/>
      <c r="AB359" s="207" t="str">
        <f t="shared" si="88"/>
        <v/>
      </c>
      <c r="AC359" s="112"/>
      <c r="AD359" s="207" t="str">
        <f t="shared" si="89"/>
        <v/>
      </c>
      <c r="AE359" s="124"/>
      <c r="AF359" s="207" t="str">
        <f t="shared" si="90"/>
        <v/>
      </c>
      <c r="AG359" s="112"/>
      <c r="AH359" s="207" t="str">
        <f t="shared" si="91"/>
        <v/>
      </c>
      <c r="AI359" s="112"/>
      <c r="AJ359" s="207" t="str">
        <f t="shared" si="92"/>
        <v/>
      </c>
      <c r="AK359" s="112"/>
      <c r="AL359" s="207" t="str">
        <f t="shared" si="93"/>
        <v/>
      </c>
      <c r="AM359" s="112"/>
      <c r="AN359" s="207" t="str">
        <f t="shared" si="94"/>
        <v/>
      </c>
      <c r="AO359" s="134"/>
      <c r="AP359" s="127"/>
      <c r="AQ359" s="207" t="str">
        <f t="shared" si="95"/>
        <v/>
      </c>
      <c r="AR359" s="127"/>
      <c r="AS359" s="112"/>
      <c r="AT359" s="112"/>
      <c r="AU359" s="112"/>
      <c r="AV359" s="112"/>
      <c r="AW359" s="112"/>
      <c r="AX359" s="112"/>
      <c r="AY359" s="112"/>
      <c r="AZ359" s="112"/>
      <c r="BA359" s="112"/>
      <c r="BB359" s="124"/>
      <c r="BC359" s="124"/>
      <c r="BD359" s="207" t="str">
        <f t="shared" si="96"/>
        <v/>
      </c>
      <c r="BE359" s="112" t="str">
        <f t="shared" si="97"/>
        <v/>
      </c>
      <c r="BF359" s="112"/>
      <c r="BG359" s="112"/>
      <c r="BH359" s="112"/>
      <c r="BI359" s="112"/>
      <c r="BJ359" s="112"/>
      <c r="BL359" s="112"/>
      <c r="BM359" s="112"/>
      <c r="BN359" s="112"/>
      <c r="BO359" s="112"/>
      <c r="BP359" s="112"/>
      <c r="BQ359" s="112"/>
    </row>
    <row r="360" spans="1:69" s="119" customFormat="1" x14ac:dyDescent="0.2">
      <c r="A360" s="124"/>
      <c r="B360" s="207" t="str">
        <f t="shared" si="84"/>
        <v/>
      </c>
      <c r="C360" s="73"/>
      <c r="D360" s="112"/>
      <c r="E360" s="112"/>
      <c r="F360" s="112"/>
      <c r="G360" s="112"/>
      <c r="H360" s="112"/>
      <c r="I360" s="112"/>
      <c r="J360" s="131"/>
      <c r="K360" s="132"/>
      <c r="L360" s="207" t="str">
        <f t="shared" si="85"/>
        <v/>
      </c>
      <c r="M360" s="112"/>
      <c r="N360" s="112"/>
      <c r="O360" s="112"/>
      <c r="P360" s="112"/>
      <c r="Q360" s="112"/>
      <c r="R360" s="112"/>
      <c r="S360" s="112"/>
      <c r="T360" s="112"/>
      <c r="U360" s="112"/>
      <c r="V360" s="207" t="str">
        <f t="shared" si="86"/>
        <v/>
      </c>
      <c r="W360" s="112"/>
      <c r="X360" s="207" t="str">
        <f t="shared" si="87"/>
        <v/>
      </c>
      <c r="Y360" s="133"/>
      <c r="Z360" s="112"/>
      <c r="AA360" s="112"/>
      <c r="AB360" s="207" t="str">
        <f t="shared" si="88"/>
        <v/>
      </c>
      <c r="AC360" s="112"/>
      <c r="AD360" s="207" t="str">
        <f t="shared" si="89"/>
        <v/>
      </c>
      <c r="AE360" s="124"/>
      <c r="AF360" s="207" t="str">
        <f t="shared" si="90"/>
        <v/>
      </c>
      <c r="AG360" s="112"/>
      <c r="AH360" s="207" t="str">
        <f t="shared" si="91"/>
        <v/>
      </c>
      <c r="AI360" s="112"/>
      <c r="AJ360" s="207" t="str">
        <f t="shared" si="92"/>
        <v/>
      </c>
      <c r="AK360" s="112"/>
      <c r="AL360" s="207" t="str">
        <f t="shared" si="93"/>
        <v/>
      </c>
      <c r="AM360" s="112"/>
      <c r="AN360" s="207" t="str">
        <f t="shared" si="94"/>
        <v/>
      </c>
      <c r="AO360" s="134"/>
      <c r="AP360" s="127"/>
      <c r="AQ360" s="207" t="str">
        <f t="shared" si="95"/>
        <v/>
      </c>
      <c r="AR360" s="127"/>
      <c r="AS360" s="112"/>
      <c r="AT360" s="112"/>
      <c r="AU360" s="112"/>
      <c r="AV360" s="112"/>
      <c r="AW360" s="112"/>
      <c r="AX360" s="112"/>
      <c r="AY360" s="112"/>
      <c r="AZ360" s="112"/>
      <c r="BA360" s="112"/>
      <c r="BB360" s="124"/>
      <c r="BC360" s="124"/>
      <c r="BD360" s="207" t="str">
        <f t="shared" si="96"/>
        <v/>
      </c>
      <c r="BE360" s="112" t="str">
        <f t="shared" si="97"/>
        <v/>
      </c>
      <c r="BF360" s="112"/>
      <c r="BG360" s="112"/>
      <c r="BH360" s="112"/>
      <c r="BI360" s="112"/>
      <c r="BJ360" s="112"/>
      <c r="BL360" s="112"/>
      <c r="BM360" s="112"/>
      <c r="BN360" s="112"/>
      <c r="BO360" s="112"/>
      <c r="BP360" s="112"/>
      <c r="BQ360" s="112"/>
    </row>
    <row r="361" spans="1:69" s="119" customFormat="1" x14ac:dyDescent="0.2">
      <c r="A361" s="124"/>
      <c r="B361" s="207" t="str">
        <f t="shared" si="84"/>
        <v/>
      </c>
      <c r="C361" s="73"/>
      <c r="D361" s="112"/>
      <c r="E361" s="112"/>
      <c r="F361" s="112"/>
      <c r="G361" s="112"/>
      <c r="H361" s="112"/>
      <c r="I361" s="112"/>
      <c r="J361" s="131"/>
      <c r="K361" s="132"/>
      <c r="L361" s="207" t="str">
        <f t="shared" si="85"/>
        <v/>
      </c>
      <c r="M361" s="112"/>
      <c r="N361" s="112"/>
      <c r="O361" s="112"/>
      <c r="P361" s="112"/>
      <c r="Q361" s="112"/>
      <c r="R361" s="112"/>
      <c r="S361" s="112"/>
      <c r="T361" s="112"/>
      <c r="U361" s="112"/>
      <c r="V361" s="207" t="str">
        <f t="shared" si="86"/>
        <v/>
      </c>
      <c r="W361" s="112"/>
      <c r="X361" s="207" t="str">
        <f t="shared" si="87"/>
        <v/>
      </c>
      <c r="Y361" s="133"/>
      <c r="Z361" s="112"/>
      <c r="AA361" s="112"/>
      <c r="AB361" s="207" t="str">
        <f t="shared" si="88"/>
        <v/>
      </c>
      <c r="AC361" s="112"/>
      <c r="AD361" s="207" t="str">
        <f t="shared" si="89"/>
        <v/>
      </c>
      <c r="AE361" s="124"/>
      <c r="AF361" s="207" t="str">
        <f t="shared" si="90"/>
        <v/>
      </c>
      <c r="AG361" s="112"/>
      <c r="AH361" s="207" t="str">
        <f t="shared" si="91"/>
        <v/>
      </c>
      <c r="AI361" s="112"/>
      <c r="AJ361" s="207" t="str">
        <f t="shared" si="92"/>
        <v/>
      </c>
      <c r="AK361" s="112"/>
      <c r="AL361" s="207" t="str">
        <f t="shared" si="93"/>
        <v/>
      </c>
      <c r="AM361" s="112"/>
      <c r="AN361" s="207" t="str">
        <f t="shared" si="94"/>
        <v/>
      </c>
      <c r="AO361" s="134"/>
      <c r="AP361" s="127"/>
      <c r="AQ361" s="207" t="str">
        <f t="shared" si="95"/>
        <v/>
      </c>
      <c r="AR361" s="127"/>
      <c r="AS361" s="112"/>
      <c r="AT361" s="112"/>
      <c r="AU361" s="112"/>
      <c r="AV361" s="112"/>
      <c r="AW361" s="112"/>
      <c r="AX361" s="112"/>
      <c r="AY361" s="112"/>
      <c r="AZ361" s="112"/>
      <c r="BA361" s="112"/>
      <c r="BB361" s="124"/>
      <c r="BC361" s="124"/>
      <c r="BD361" s="207" t="str">
        <f t="shared" si="96"/>
        <v/>
      </c>
      <c r="BE361" s="112" t="str">
        <f t="shared" si="97"/>
        <v/>
      </c>
      <c r="BF361" s="112"/>
      <c r="BG361" s="112"/>
      <c r="BH361" s="112"/>
      <c r="BI361" s="112"/>
      <c r="BJ361" s="112"/>
      <c r="BL361" s="112"/>
      <c r="BM361" s="112"/>
      <c r="BN361" s="112"/>
      <c r="BO361" s="112"/>
      <c r="BP361" s="112"/>
      <c r="BQ361" s="112"/>
    </row>
    <row r="362" spans="1:69" s="119" customFormat="1" x14ac:dyDescent="0.2">
      <c r="A362" s="124"/>
      <c r="B362" s="207" t="str">
        <f t="shared" si="84"/>
        <v/>
      </c>
      <c r="C362" s="73"/>
      <c r="D362" s="112"/>
      <c r="E362" s="112"/>
      <c r="F362" s="112"/>
      <c r="G362" s="112"/>
      <c r="H362" s="112"/>
      <c r="I362" s="112"/>
      <c r="J362" s="131"/>
      <c r="K362" s="132"/>
      <c r="L362" s="207" t="str">
        <f t="shared" si="85"/>
        <v/>
      </c>
      <c r="M362" s="112"/>
      <c r="N362" s="112"/>
      <c r="O362" s="112"/>
      <c r="P362" s="112"/>
      <c r="Q362" s="112"/>
      <c r="R362" s="112"/>
      <c r="S362" s="112"/>
      <c r="T362" s="112"/>
      <c r="U362" s="112"/>
      <c r="V362" s="207" t="str">
        <f t="shared" si="86"/>
        <v/>
      </c>
      <c r="W362" s="112"/>
      <c r="X362" s="207" t="str">
        <f t="shared" si="87"/>
        <v/>
      </c>
      <c r="Y362" s="133"/>
      <c r="Z362" s="112"/>
      <c r="AA362" s="112"/>
      <c r="AB362" s="207" t="str">
        <f t="shared" si="88"/>
        <v/>
      </c>
      <c r="AC362" s="112"/>
      <c r="AD362" s="207" t="str">
        <f t="shared" si="89"/>
        <v/>
      </c>
      <c r="AE362" s="124"/>
      <c r="AF362" s="207" t="str">
        <f t="shared" si="90"/>
        <v/>
      </c>
      <c r="AG362" s="112"/>
      <c r="AH362" s="207" t="str">
        <f t="shared" si="91"/>
        <v/>
      </c>
      <c r="AI362" s="112"/>
      <c r="AJ362" s="207" t="str">
        <f t="shared" si="92"/>
        <v/>
      </c>
      <c r="AK362" s="112"/>
      <c r="AL362" s="207" t="str">
        <f t="shared" si="93"/>
        <v/>
      </c>
      <c r="AM362" s="112"/>
      <c r="AN362" s="207" t="str">
        <f t="shared" si="94"/>
        <v/>
      </c>
      <c r="AO362" s="134"/>
      <c r="AP362" s="127"/>
      <c r="AQ362" s="207" t="str">
        <f t="shared" si="95"/>
        <v/>
      </c>
      <c r="AR362" s="127"/>
      <c r="AS362" s="112"/>
      <c r="AT362" s="112"/>
      <c r="AU362" s="112"/>
      <c r="AV362" s="112"/>
      <c r="AW362" s="112"/>
      <c r="AX362" s="112"/>
      <c r="AY362" s="112"/>
      <c r="AZ362" s="112"/>
      <c r="BA362" s="112"/>
      <c r="BB362" s="124"/>
      <c r="BC362" s="124"/>
      <c r="BD362" s="207" t="str">
        <f t="shared" si="96"/>
        <v/>
      </c>
      <c r="BE362" s="112" t="str">
        <f t="shared" si="97"/>
        <v/>
      </c>
      <c r="BF362" s="112"/>
      <c r="BG362" s="112"/>
      <c r="BH362" s="112"/>
      <c r="BI362" s="112"/>
      <c r="BJ362" s="112"/>
      <c r="BL362" s="112"/>
      <c r="BM362" s="112"/>
      <c r="BN362" s="112"/>
      <c r="BO362" s="112"/>
      <c r="BP362" s="112"/>
      <c r="BQ362" s="112"/>
    </row>
    <row r="363" spans="1:69" s="119" customFormat="1" x14ac:dyDescent="0.2">
      <c r="A363" s="124"/>
      <c r="B363" s="207" t="str">
        <f t="shared" si="84"/>
        <v/>
      </c>
      <c r="C363" s="73"/>
      <c r="D363" s="112"/>
      <c r="E363" s="112"/>
      <c r="F363" s="112"/>
      <c r="G363" s="112"/>
      <c r="H363" s="112"/>
      <c r="I363" s="112"/>
      <c r="J363" s="131"/>
      <c r="K363" s="132"/>
      <c r="L363" s="207" t="str">
        <f t="shared" si="85"/>
        <v/>
      </c>
      <c r="M363" s="112"/>
      <c r="N363" s="112"/>
      <c r="O363" s="112"/>
      <c r="P363" s="112"/>
      <c r="Q363" s="112"/>
      <c r="R363" s="112"/>
      <c r="S363" s="112"/>
      <c r="T363" s="112"/>
      <c r="U363" s="112"/>
      <c r="V363" s="207" t="str">
        <f t="shared" si="86"/>
        <v/>
      </c>
      <c r="W363" s="112"/>
      <c r="X363" s="207" t="str">
        <f t="shared" si="87"/>
        <v/>
      </c>
      <c r="Y363" s="133"/>
      <c r="Z363" s="112"/>
      <c r="AA363" s="112"/>
      <c r="AB363" s="207" t="str">
        <f t="shared" si="88"/>
        <v/>
      </c>
      <c r="AC363" s="112"/>
      <c r="AD363" s="207" t="str">
        <f t="shared" si="89"/>
        <v/>
      </c>
      <c r="AE363" s="124"/>
      <c r="AF363" s="207" t="str">
        <f t="shared" si="90"/>
        <v/>
      </c>
      <c r="AG363" s="112"/>
      <c r="AH363" s="207" t="str">
        <f t="shared" si="91"/>
        <v/>
      </c>
      <c r="AI363" s="112"/>
      <c r="AJ363" s="207" t="str">
        <f t="shared" si="92"/>
        <v/>
      </c>
      <c r="AK363" s="112"/>
      <c r="AL363" s="207" t="str">
        <f t="shared" si="93"/>
        <v/>
      </c>
      <c r="AM363" s="112"/>
      <c r="AN363" s="207" t="str">
        <f t="shared" si="94"/>
        <v/>
      </c>
      <c r="AO363" s="134"/>
      <c r="AP363" s="127"/>
      <c r="AQ363" s="207" t="str">
        <f t="shared" si="95"/>
        <v/>
      </c>
      <c r="AR363" s="127"/>
      <c r="AS363" s="112"/>
      <c r="AT363" s="112"/>
      <c r="AU363" s="112"/>
      <c r="AV363" s="112"/>
      <c r="AW363" s="112"/>
      <c r="AX363" s="112"/>
      <c r="AY363" s="112"/>
      <c r="AZ363" s="112"/>
      <c r="BA363" s="112"/>
      <c r="BB363" s="124"/>
      <c r="BC363" s="124"/>
      <c r="BD363" s="207" t="str">
        <f t="shared" si="96"/>
        <v/>
      </c>
      <c r="BE363" s="112" t="str">
        <f t="shared" si="97"/>
        <v/>
      </c>
      <c r="BF363" s="112"/>
      <c r="BG363" s="112"/>
      <c r="BH363" s="112"/>
      <c r="BI363" s="112"/>
      <c r="BJ363" s="112"/>
      <c r="BL363" s="112"/>
      <c r="BM363" s="112"/>
      <c r="BN363" s="112"/>
      <c r="BO363" s="112"/>
      <c r="BP363" s="112"/>
      <c r="BQ363" s="112"/>
    </row>
    <row r="364" spans="1:69" s="119" customFormat="1" x14ac:dyDescent="0.2">
      <c r="A364" s="124"/>
      <c r="B364" s="207" t="str">
        <f t="shared" si="84"/>
        <v/>
      </c>
      <c r="C364" s="73"/>
      <c r="D364" s="112"/>
      <c r="E364" s="112"/>
      <c r="F364" s="112"/>
      <c r="G364" s="112"/>
      <c r="H364" s="112"/>
      <c r="I364" s="112"/>
      <c r="J364" s="131"/>
      <c r="K364" s="132"/>
      <c r="L364" s="207" t="str">
        <f t="shared" si="85"/>
        <v/>
      </c>
      <c r="M364" s="112"/>
      <c r="N364" s="112"/>
      <c r="O364" s="112"/>
      <c r="P364" s="112"/>
      <c r="Q364" s="112"/>
      <c r="R364" s="112"/>
      <c r="S364" s="112"/>
      <c r="T364" s="112"/>
      <c r="U364" s="112"/>
      <c r="V364" s="207" t="str">
        <f t="shared" si="86"/>
        <v/>
      </c>
      <c r="W364" s="112"/>
      <c r="X364" s="207" t="str">
        <f t="shared" si="87"/>
        <v/>
      </c>
      <c r="Y364" s="133"/>
      <c r="Z364" s="112"/>
      <c r="AA364" s="112"/>
      <c r="AB364" s="207" t="str">
        <f t="shared" si="88"/>
        <v/>
      </c>
      <c r="AC364" s="112"/>
      <c r="AD364" s="207" t="str">
        <f t="shared" si="89"/>
        <v/>
      </c>
      <c r="AE364" s="124"/>
      <c r="AF364" s="207" t="str">
        <f t="shared" si="90"/>
        <v/>
      </c>
      <c r="AG364" s="112"/>
      <c r="AH364" s="207" t="str">
        <f t="shared" si="91"/>
        <v/>
      </c>
      <c r="AI364" s="112"/>
      <c r="AJ364" s="207" t="str">
        <f t="shared" si="92"/>
        <v/>
      </c>
      <c r="AK364" s="112"/>
      <c r="AL364" s="207" t="str">
        <f t="shared" si="93"/>
        <v/>
      </c>
      <c r="AM364" s="112"/>
      <c r="AN364" s="207" t="str">
        <f t="shared" si="94"/>
        <v/>
      </c>
      <c r="AO364" s="134"/>
      <c r="AP364" s="127"/>
      <c r="AQ364" s="207" t="str">
        <f t="shared" si="95"/>
        <v/>
      </c>
      <c r="AR364" s="127"/>
      <c r="AS364" s="112"/>
      <c r="AT364" s="112"/>
      <c r="AU364" s="112"/>
      <c r="AV364" s="112"/>
      <c r="AW364" s="112"/>
      <c r="AX364" s="112"/>
      <c r="AY364" s="112"/>
      <c r="AZ364" s="112"/>
      <c r="BA364" s="112"/>
      <c r="BB364" s="124"/>
      <c r="BC364" s="124"/>
      <c r="BD364" s="207" t="str">
        <f t="shared" si="96"/>
        <v/>
      </c>
      <c r="BE364" s="112" t="str">
        <f t="shared" si="97"/>
        <v/>
      </c>
      <c r="BF364" s="112"/>
      <c r="BG364" s="112"/>
      <c r="BH364" s="112"/>
      <c r="BI364" s="112"/>
      <c r="BJ364" s="112"/>
      <c r="BL364" s="112"/>
      <c r="BM364" s="112"/>
      <c r="BN364" s="112"/>
      <c r="BO364" s="112"/>
      <c r="BP364" s="112"/>
      <c r="BQ364" s="112"/>
    </row>
    <row r="365" spans="1:69" s="119" customFormat="1" x14ac:dyDescent="0.2">
      <c r="A365" s="124"/>
      <c r="B365" s="207" t="str">
        <f t="shared" si="84"/>
        <v/>
      </c>
      <c r="C365" s="73"/>
      <c r="D365" s="112"/>
      <c r="E365" s="112"/>
      <c r="F365" s="112"/>
      <c r="G365" s="112"/>
      <c r="H365" s="112"/>
      <c r="I365" s="112"/>
      <c r="J365" s="131"/>
      <c r="K365" s="132"/>
      <c r="L365" s="207" t="str">
        <f t="shared" si="85"/>
        <v/>
      </c>
      <c r="M365" s="112"/>
      <c r="N365" s="112"/>
      <c r="O365" s="112"/>
      <c r="P365" s="112"/>
      <c r="Q365" s="112"/>
      <c r="R365" s="112"/>
      <c r="S365" s="112"/>
      <c r="T365" s="112"/>
      <c r="U365" s="112"/>
      <c r="V365" s="207" t="str">
        <f t="shared" si="86"/>
        <v/>
      </c>
      <c r="W365" s="112"/>
      <c r="X365" s="207" t="str">
        <f t="shared" si="87"/>
        <v/>
      </c>
      <c r="Y365" s="133"/>
      <c r="Z365" s="112"/>
      <c r="AA365" s="112"/>
      <c r="AB365" s="207" t="str">
        <f t="shared" si="88"/>
        <v/>
      </c>
      <c r="AC365" s="112"/>
      <c r="AD365" s="207" t="str">
        <f t="shared" si="89"/>
        <v/>
      </c>
      <c r="AE365" s="124"/>
      <c r="AF365" s="207" t="str">
        <f t="shared" si="90"/>
        <v/>
      </c>
      <c r="AG365" s="112"/>
      <c r="AH365" s="207" t="str">
        <f t="shared" si="91"/>
        <v/>
      </c>
      <c r="AI365" s="112"/>
      <c r="AJ365" s="207" t="str">
        <f t="shared" si="92"/>
        <v/>
      </c>
      <c r="AK365" s="112"/>
      <c r="AL365" s="207" t="str">
        <f t="shared" si="93"/>
        <v/>
      </c>
      <c r="AM365" s="112"/>
      <c r="AN365" s="207" t="str">
        <f t="shared" si="94"/>
        <v/>
      </c>
      <c r="AO365" s="134"/>
      <c r="AP365" s="127"/>
      <c r="AQ365" s="207" t="str">
        <f t="shared" si="95"/>
        <v/>
      </c>
      <c r="AR365" s="127"/>
      <c r="AS365" s="112"/>
      <c r="AT365" s="112"/>
      <c r="AU365" s="112"/>
      <c r="AV365" s="112"/>
      <c r="AW365" s="112"/>
      <c r="AX365" s="112"/>
      <c r="AY365" s="112"/>
      <c r="AZ365" s="112"/>
      <c r="BA365" s="112"/>
      <c r="BB365" s="124"/>
      <c r="BC365" s="124"/>
      <c r="BD365" s="207" t="str">
        <f t="shared" si="96"/>
        <v/>
      </c>
      <c r="BE365" s="112" t="str">
        <f t="shared" si="97"/>
        <v/>
      </c>
      <c r="BF365" s="112"/>
      <c r="BG365" s="112"/>
      <c r="BH365" s="112"/>
      <c r="BI365" s="112"/>
      <c r="BJ365" s="112"/>
      <c r="BL365" s="112"/>
      <c r="BM365" s="112"/>
      <c r="BN365" s="112"/>
      <c r="BO365" s="112"/>
      <c r="BP365" s="112"/>
      <c r="BQ365" s="112"/>
    </row>
    <row r="366" spans="1:69" s="119" customFormat="1" x14ac:dyDescent="0.2">
      <c r="A366" s="124"/>
      <c r="B366" s="207" t="str">
        <f t="shared" si="84"/>
        <v/>
      </c>
      <c r="C366" s="73"/>
      <c r="D366" s="112"/>
      <c r="E366" s="112"/>
      <c r="F366" s="112"/>
      <c r="G366" s="112"/>
      <c r="H366" s="112"/>
      <c r="I366" s="112"/>
      <c r="J366" s="131"/>
      <c r="K366" s="132"/>
      <c r="L366" s="207" t="str">
        <f t="shared" si="85"/>
        <v/>
      </c>
      <c r="M366" s="112"/>
      <c r="N366" s="112"/>
      <c r="O366" s="112"/>
      <c r="P366" s="112"/>
      <c r="Q366" s="112"/>
      <c r="R366" s="112"/>
      <c r="S366" s="112"/>
      <c r="T366" s="112"/>
      <c r="U366" s="112"/>
      <c r="V366" s="207" t="str">
        <f t="shared" si="86"/>
        <v/>
      </c>
      <c r="W366" s="112"/>
      <c r="X366" s="207" t="str">
        <f t="shared" si="87"/>
        <v/>
      </c>
      <c r="Y366" s="133"/>
      <c r="Z366" s="112"/>
      <c r="AA366" s="112"/>
      <c r="AB366" s="207" t="str">
        <f t="shared" si="88"/>
        <v/>
      </c>
      <c r="AC366" s="112"/>
      <c r="AD366" s="207" t="str">
        <f t="shared" si="89"/>
        <v/>
      </c>
      <c r="AE366" s="124"/>
      <c r="AF366" s="207" t="str">
        <f t="shared" si="90"/>
        <v/>
      </c>
      <c r="AG366" s="112"/>
      <c r="AH366" s="207" t="str">
        <f t="shared" si="91"/>
        <v/>
      </c>
      <c r="AI366" s="112"/>
      <c r="AJ366" s="207" t="str">
        <f t="shared" si="92"/>
        <v/>
      </c>
      <c r="AK366" s="112"/>
      <c r="AL366" s="207" t="str">
        <f t="shared" si="93"/>
        <v/>
      </c>
      <c r="AM366" s="112"/>
      <c r="AN366" s="207" t="str">
        <f t="shared" si="94"/>
        <v/>
      </c>
      <c r="AO366" s="134"/>
      <c r="AP366" s="127"/>
      <c r="AQ366" s="207" t="str">
        <f t="shared" si="95"/>
        <v/>
      </c>
      <c r="AR366" s="127"/>
      <c r="AS366" s="112"/>
      <c r="AT366" s="112"/>
      <c r="AU366" s="112"/>
      <c r="AV366" s="112"/>
      <c r="AW366" s="112"/>
      <c r="AX366" s="112"/>
      <c r="AY366" s="112"/>
      <c r="AZ366" s="112"/>
      <c r="BA366" s="112"/>
      <c r="BB366" s="124"/>
      <c r="BC366" s="124"/>
      <c r="BD366" s="207" t="str">
        <f t="shared" si="96"/>
        <v/>
      </c>
      <c r="BE366" s="112" t="str">
        <f t="shared" si="97"/>
        <v/>
      </c>
      <c r="BF366" s="112"/>
      <c r="BG366" s="112"/>
      <c r="BH366" s="112"/>
      <c r="BI366" s="112"/>
      <c r="BJ366" s="112"/>
      <c r="BL366" s="112"/>
      <c r="BM366" s="112"/>
      <c r="BN366" s="112"/>
      <c r="BO366" s="112"/>
      <c r="BP366" s="112"/>
      <c r="BQ366" s="112"/>
    </row>
    <row r="367" spans="1:69" s="119" customFormat="1" x14ac:dyDescent="0.2">
      <c r="A367" s="124"/>
      <c r="B367" s="207" t="str">
        <f t="shared" si="84"/>
        <v/>
      </c>
      <c r="C367" s="73"/>
      <c r="D367" s="112"/>
      <c r="E367" s="112"/>
      <c r="F367" s="112"/>
      <c r="G367" s="112"/>
      <c r="H367" s="112"/>
      <c r="I367" s="112"/>
      <c r="J367" s="131"/>
      <c r="K367" s="132"/>
      <c r="L367" s="207" t="str">
        <f t="shared" si="85"/>
        <v/>
      </c>
      <c r="M367" s="112"/>
      <c r="N367" s="112"/>
      <c r="O367" s="112"/>
      <c r="P367" s="112"/>
      <c r="Q367" s="112"/>
      <c r="R367" s="112"/>
      <c r="S367" s="112"/>
      <c r="T367" s="112"/>
      <c r="U367" s="112"/>
      <c r="V367" s="207" t="str">
        <f t="shared" si="86"/>
        <v/>
      </c>
      <c r="W367" s="112"/>
      <c r="X367" s="207" t="str">
        <f t="shared" si="87"/>
        <v/>
      </c>
      <c r="Y367" s="133"/>
      <c r="Z367" s="112"/>
      <c r="AA367" s="112"/>
      <c r="AB367" s="207" t="str">
        <f t="shared" si="88"/>
        <v/>
      </c>
      <c r="AC367" s="112"/>
      <c r="AD367" s="207" t="str">
        <f t="shared" si="89"/>
        <v/>
      </c>
      <c r="AE367" s="124"/>
      <c r="AF367" s="207" t="str">
        <f t="shared" si="90"/>
        <v/>
      </c>
      <c r="AG367" s="112"/>
      <c r="AH367" s="207" t="str">
        <f t="shared" si="91"/>
        <v/>
      </c>
      <c r="AI367" s="112"/>
      <c r="AJ367" s="207" t="str">
        <f t="shared" si="92"/>
        <v/>
      </c>
      <c r="AK367" s="112"/>
      <c r="AL367" s="207" t="str">
        <f t="shared" si="93"/>
        <v/>
      </c>
      <c r="AM367" s="112"/>
      <c r="AN367" s="207" t="str">
        <f t="shared" si="94"/>
        <v/>
      </c>
      <c r="AO367" s="134"/>
      <c r="AP367" s="127"/>
      <c r="AQ367" s="207" t="str">
        <f t="shared" si="95"/>
        <v/>
      </c>
      <c r="AR367" s="127"/>
      <c r="AS367" s="112"/>
      <c r="AT367" s="112"/>
      <c r="AU367" s="112"/>
      <c r="AV367" s="112"/>
      <c r="AW367" s="112"/>
      <c r="AX367" s="112"/>
      <c r="AY367" s="112"/>
      <c r="AZ367" s="112"/>
      <c r="BA367" s="112"/>
      <c r="BB367" s="124"/>
      <c r="BC367" s="124"/>
      <c r="BD367" s="207" t="str">
        <f t="shared" si="96"/>
        <v/>
      </c>
      <c r="BE367" s="112" t="str">
        <f t="shared" si="97"/>
        <v/>
      </c>
      <c r="BF367" s="112"/>
      <c r="BG367" s="112"/>
      <c r="BH367" s="112"/>
      <c r="BI367" s="112"/>
      <c r="BJ367" s="112"/>
      <c r="BL367" s="112"/>
      <c r="BM367" s="112"/>
      <c r="BN367" s="112"/>
      <c r="BO367" s="112"/>
      <c r="BP367" s="112"/>
      <c r="BQ367" s="112"/>
    </row>
    <row r="368" spans="1:69" s="119" customFormat="1" x14ac:dyDescent="0.2">
      <c r="A368" s="124"/>
      <c r="B368" s="207" t="str">
        <f t="shared" si="84"/>
        <v/>
      </c>
      <c r="C368" s="73"/>
      <c r="D368" s="112"/>
      <c r="E368" s="112"/>
      <c r="F368" s="112"/>
      <c r="G368" s="112"/>
      <c r="H368" s="112"/>
      <c r="I368" s="112"/>
      <c r="J368" s="131"/>
      <c r="K368" s="132"/>
      <c r="L368" s="207" t="str">
        <f t="shared" si="85"/>
        <v/>
      </c>
      <c r="M368" s="112"/>
      <c r="N368" s="112"/>
      <c r="O368" s="112"/>
      <c r="P368" s="112"/>
      <c r="Q368" s="112"/>
      <c r="R368" s="112"/>
      <c r="S368" s="112"/>
      <c r="T368" s="112"/>
      <c r="U368" s="112"/>
      <c r="V368" s="207" t="str">
        <f t="shared" si="86"/>
        <v/>
      </c>
      <c r="W368" s="112"/>
      <c r="X368" s="207" t="str">
        <f t="shared" si="87"/>
        <v/>
      </c>
      <c r="Y368" s="133"/>
      <c r="Z368" s="112"/>
      <c r="AA368" s="112"/>
      <c r="AB368" s="207" t="str">
        <f t="shared" si="88"/>
        <v/>
      </c>
      <c r="AC368" s="112"/>
      <c r="AD368" s="207" t="str">
        <f t="shared" si="89"/>
        <v/>
      </c>
      <c r="AE368" s="124"/>
      <c r="AF368" s="207" t="str">
        <f t="shared" si="90"/>
        <v/>
      </c>
      <c r="AG368" s="112"/>
      <c r="AH368" s="207" t="str">
        <f t="shared" si="91"/>
        <v/>
      </c>
      <c r="AI368" s="112"/>
      <c r="AJ368" s="207" t="str">
        <f t="shared" si="92"/>
        <v/>
      </c>
      <c r="AK368" s="112"/>
      <c r="AL368" s="207" t="str">
        <f t="shared" si="93"/>
        <v/>
      </c>
      <c r="AM368" s="112"/>
      <c r="AN368" s="207" t="str">
        <f t="shared" si="94"/>
        <v/>
      </c>
      <c r="AO368" s="134"/>
      <c r="AP368" s="127"/>
      <c r="AQ368" s="207" t="str">
        <f t="shared" si="95"/>
        <v/>
      </c>
      <c r="AR368" s="127"/>
      <c r="AS368" s="112"/>
      <c r="AT368" s="112"/>
      <c r="AU368" s="112"/>
      <c r="AV368" s="112"/>
      <c r="AW368" s="112"/>
      <c r="AX368" s="112"/>
      <c r="AY368" s="112"/>
      <c r="AZ368" s="112"/>
      <c r="BA368" s="112"/>
      <c r="BB368" s="124"/>
      <c r="BC368" s="124"/>
      <c r="BD368" s="207" t="str">
        <f t="shared" si="96"/>
        <v/>
      </c>
      <c r="BE368" s="112" t="str">
        <f t="shared" si="97"/>
        <v/>
      </c>
      <c r="BF368" s="112"/>
      <c r="BG368" s="112"/>
      <c r="BH368" s="112"/>
      <c r="BI368" s="112"/>
      <c r="BJ368" s="112"/>
      <c r="BL368" s="112"/>
      <c r="BM368" s="112"/>
      <c r="BN368" s="112"/>
      <c r="BO368" s="112"/>
      <c r="BP368" s="112"/>
      <c r="BQ368" s="112"/>
    </row>
    <row r="369" spans="1:69" s="119" customFormat="1" x14ac:dyDescent="0.2">
      <c r="A369" s="124"/>
      <c r="B369" s="207" t="str">
        <f t="shared" si="84"/>
        <v/>
      </c>
      <c r="C369" s="73"/>
      <c r="D369" s="112"/>
      <c r="E369" s="112"/>
      <c r="F369" s="112"/>
      <c r="G369" s="112"/>
      <c r="H369" s="112"/>
      <c r="I369" s="112"/>
      <c r="J369" s="131"/>
      <c r="K369" s="132"/>
      <c r="L369" s="207" t="str">
        <f t="shared" si="85"/>
        <v/>
      </c>
      <c r="M369" s="112"/>
      <c r="N369" s="112"/>
      <c r="O369" s="112"/>
      <c r="P369" s="112"/>
      <c r="Q369" s="112"/>
      <c r="R369" s="112"/>
      <c r="S369" s="112"/>
      <c r="T369" s="112"/>
      <c r="U369" s="112"/>
      <c r="V369" s="207" t="str">
        <f t="shared" si="86"/>
        <v/>
      </c>
      <c r="W369" s="112"/>
      <c r="X369" s="207" t="str">
        <f t="shared" si="87"/>
        <v/>
      </c>
      <c r="Y369" s="133"/>
      <c r="Z369" s="112"/>
      <c r="AA369" s="112"/>
      <c r="AB369" s="207" t="str">
        <f t="shared" si="88"/>
        <v/>
      </c>
      <c r="AC369" s="112"/>
      <c r="AD369" s="207" t="str">
        <f t="shared" si="89"/>
        <v/>
      </c>
      <c r="AE369" s="124"/>
      <c r="AF369" s="207" t="str">
        <f t="shared" si="90"/>
        <v/>
      </c>
      <c r="AG369" s="112"/>
      <c r="AH369" s="207" t="str">
        <f t="shared" si="91"/>
        <v/>
      </c>
      <c r="AI369" s="112"/>
      <c r="AJ369" s="207" t="str">
        <f t="shared" si="92"/>
        <v/>
      </c>
      <c r="AK369" s="112"/>
      <c r="AL369" s="207" t="str">
        <f t="shared" si="93"/>
        <v/>
      </c>
      <c r="AM369" s="112"/>
      <c r="AN369" s="207" t="str">
        <f t="shared" si="94"/>
        <v/>
      </c>
      <c r="AO369" s="134"/>
      <c r="AP369" s="127"/>
      <c r="AQ369" s="207" t="str">
        <f t="shared" si="95"/>
        <v/>
      </c>
      <c r="AR369" s="127"/>
      <c r="AS369" s="112"/>
      <c r="AT369" s="112"/>
      <c r="AU369" s="112"/>
      <c r="AV369" s="112"/>
      <c r="AW369" s="112"/>
      <c r="AX369" s="112"/>
      <c r="AY369" s="112"/>
      <c r="AZ369" s="112"/>
      <c r="BA369" s="112"/>
      <c r="BB369" s="124"/>
      <c r="BC369" s="124"/>
      <c r="BD369" s="207" t="str">
        <f t="shared" si="96"/>
        <v/>
      </c>
      <c r="BE369" s="112" t="str">
        <f t="shared" si="97"/>
        <v/>
      </c>
      <c r="BF369" s="112"/>
      <c r="BG369" s="112"/>
      <c r="BH369" s="112"/>
      <c r="BI369" s="112"/>
      <c r="BJ369" s="112"/>
      <c r="BL369" s="112"/>
      <c r="BM369" s="112"/>
      <c r="BN369" s="112"/>
      <c r="BO369" s="112"/>
      <c r="BP369" s="112"/>
      <c r="BQ369" s="112"/>
    </row>
    <row r="370" spans="1:69" s="119" customFormat="1" x14ac:dyDescent="0.2">
      <c r="A370" s="124"/>
      <c r="B370" s="207" t="str">
        <f t="shared" si="84"/>
        <v/>
      </c>
      <c r="C370" s="73"/>
      <c r="D370" s="112"/>
      <c r="E370" s="112"/>
      <c r="F370" s="112"/>
      <c r="G370" s="112"/>
      <c r="H370" s="112"/>
      <c r="I370" s="112"/>
      <c r="J370" s="131"/>
      <c r="K370" s="132"/>
      <c r="L370" s="207" t="str">
        <f t="shared" si="85"/>
        <v/>
      </c>
      <c r="M370" s="112"/>
      <c r="N370" s="112"/>
      <c r="O370" s="112"/>
      <c r="P370" s="112"/>
      <c r="Q370" s="112"/>
      <c r="R370" s="112"/>
      <c r="S370" s="112"/>
      <c r="T370" s="112"/>
      <c r="U370" s="112"/>
      <c r="V370" s="207" t="str">
        <f t="shared" si="86"/>
        <v/>
      </c>
      <c r="W370" s="112"/>
      <c r="X370" s="207" t="str">
        <f t="shared" si="87"/>
        <v/>
      </c>
      <c r="Y370" s="133"/>
      <c r="Z370" s="112"/>
      <c r="AA370" s="112"/>
      <c r="AB370" s="207" t="str">
        <f t="shared" si="88"/>
        <v/>
      </c>
      <c r="AC370" s="112"/>
      <c r="AD370" s="207" t="str">
        <f t="shared" si="89"/>
        <v/>
      </c>
      <c r="AE370" s="124"/>
      <c r="AF370" s="207" t="str">
        <f t="shared" si="90"/>
        <v/>
      </c>
      <c r="AG370" s="112"/>
      <c r="AH370" s="207" t="str">
        <f t="shared" si="91"/>
        <v/>
      </c>
      <c r="AI370" s="112"/>
      <c r="AJ370" s="207" t="str">
        <f t="shared" si="92"/>
        <v/>
      </c>
      <c r="AK370" s="112"/>
      <c r="AL370" s="207" t="str">
        <f t="shared" si="93"/>
        <v/>
      </c>
      <c r="AM370" s="112"/>
      <c r="AN370" s="207" t="str">
        <f t="shared" si="94"/>
        <v/>
      </c>
      <c r="AO370" s="134"/>
      <c r="AP370" s="127"/>
      <c r="AQ370" s="207" t="str">
        <f t="shared" si="95"/>
        <v/>
      </c>
      <c r="AR370" s="127"/>
      <c r="AS370" s="112"/>
      <c r="AT370" s="112"/>
      <c r="AU370" s="112"/>
      <c r="AV370" s="112"/>
      <c r="AW370" s="112"/>
      <c r="AX370" s="112"/>
      <c r="AY370" s="112"/>
      <c r="AZ370" s="112"/>
      <c r="BA370" s="112"/>
      <c r="BB370" s="124"/>
      <c r="BC370" s="124"/>
      <c r="BD370" s="207" t="str">
        <f t="shared" si="96"/>
        <v/>
      </c>
      <c r="BE370" s="112" t="str">
        <f t="shared" si="97"/>
        <v/>
      </c>
      <c r="BF370" s="112"/>
      <c r="BG370" s="112"/>
      <c r="BH370" s="112"/>
      <c r="BI370" s="112"/>
      <c r="BJ370" s="112"/>
      <c r="BL370" s="112"/>
      <c r="BM370" s="112"/>
      <c r="BN370" s="112"/>
      <c r="BO370" s="112"/>
      <c r="BP370" s="112"/>
      <c r="BQ370" s="112"/>
    </row>
    <row r="371" spans="1:69" s="119" customFormat="1" x14ac:dyDescent="0.2">
      <c r="A371" s="124"/>
      <c r="B371" s="207" t="str">
        <f t="shared" si="84"/>
        <v/>
      </c>
      <c r="C371" s="73"/>
      <c r="D371" s="112"/>
      <c r="E371" s="112"/>
      <c r="F371" s="112"/>
      <c r="G371" s="112"/>
      <c r="H371" s="112"/>
      <c r="I371" s="112"/>
      <c r="J371" s="131"/>
      <c r="K371" s="132"/>
      <c r="L371" s="207" t="str">
        <f t="shared" si="85"/>
        <v/>
      </c>
      <c r="M371" s="112"/>
      <c r="N371" s="112"/>
      <c r="O371" s="112"/>
      <c r="P371" s="112"/>
      <c r="Q371" s="112"/>
      <c r="R371" s="112"/>
      <c r="S371" s="112"/>
      <c r="T371" s="112"/>
      <c r="U371" s="112"/>
      <c r="V371" s="207" t="str">
        <f t="shared" si="86"/>
        <v/>
      </c>
      <c r="W371" s="112"/>
      <c r="X371" s="207" t="str">
        <f t="shared" si="87"/>
        <v/>
      </c>
      <c r="Y371" s="133"/>
      <c r="Z371" s="112"/>
      <c r="AA371" s="112"/>
      <c r="AB371" s="207" t="str">
        <f t="shared" si="88"/>
        <v/>
      </c>
      <c r="AC371" s="112"/>
      <c r="AD371" s="207" t="str">
        <f t="shared" si="89"/>
        <v/>
      </c>
      <c r="AE371" s="124"/>
      <c r="AF371" s="207" t="str">
        <f t="shared" si="90"/>
        <v/>
      </c>
      <c r="AG371" s="112"/>
      <c r="AH371" s="207" t="str">
        <f t="shared" si="91"/>
        <v/>
      </c>
      <c r="AI371" s="112"/>
      <c r="AJ371" s="207" t="str">
        <f t="shared" si="92"/>
        <v/>
      </c>
      <c r="AK371" s="112"/>
      <c r="AL371" s="207" t="str">
        <f t="shared" si="93"/>
        <v/>
      </c>
      <c r="AM371" s="112"/>
      <c r="AN371" s="207" t="str">
        <f t="shared" si="94"/>
        <v/>
      </c>
      <c r="AO371" s="134"/>
      <c r="AP371" s="127"/>
      <c r="AQ371" s="207" t="str">
        <f t="shared" si="95"/>
        <v/>
      </c>
      <c r="AR371" s="127"/>
      <c r="AS371" s="112"/>
      <c r="AT371" s="112"/>
      <c r="AU371" s="112"/>
      <c r="AV371" s="112"/>
      <c r="AW371" s="112"/>
      <c r="AX371" s="112"/>
      <c r="AY371" s="112"/>
      <c r="AZ371" s="112"/>
      <c r="BA371" s="112"/>
      <c r="BB371" s="124"/>
      <c r="BC371" s="124"/>
      <c r="BD371" s="207" t="str">
        <f t="shared" si="96"/>
        <v/>
      </c>
      <c r="BE371" s="112" t="str">
        <f t="shared" si="97"/>
        <v/>
      </c>
      <c r="BF371" s="112"/>
      <c r="BG371" s="112"/>
      <c r="BH371" s="112"/>
      <c r="BI371" s="112"/>
      <c r="BJ371" s="112"/>
      <c r="BL371" s="112"/>
      <c r="BM371" s="112"/>
      <c r="BN371" s="112"/>
      <c r="BO371" s="112"/>
      <c r="BP371" s="112"/>
      <c r="BQ371" s="112"/>
    </row>
    <row r="372" spans="1:69" s="119" customFormat="1" x14ac:dyDescent="0.2">
      <c r="A372" s="124"/>
      <c r="B372" s="207" t="str">
        <f t="shared" si="84"/>
        <v/>
      </c>
      <c r="C372" s="73"/>
      <c r="D372" s="112"/>
      <c r="E372" s="112"/>
      <c r="F372" s="112"/>
      <c r="G372" s="112"/>
      <c r="H372" s="112"/>
      <c r="I372" s="112"/>
      <c r="J372" s="131"/>
      <c r="K372" s="132"/>
      <c r="L372" s="207" t="str">
        <f t="shared" si="85"/>
        <v/>
      </c>
      <c r="M372" s="112"/>
      <c r="N372" s="112"/>
      <c r="O372" s="112"/>
      <c r="P372" s="112"/>
      <c r="Q372" s="112"/>
      <c r="R372" s="112"/>
      <c r="S372" s="112"/>
      <c r="T372" s="112"/>
      <c r="U372" s="112"/>
      <c r="V372" s="207" t="str">
        <f t="shared" si="86"/>
        <v/>
      </c>
      <c r="W372" s="112"/>
      <c r="X372" s="207" t="str">
        <f t="shared" si="87"/>
        <v/>
      </c>
      <c r="Y372" s="133"/>
      <c r="Z372" s="112"/>
      <c r="AA372" s="112"/>
      <c r="AB372" s="207" t="str">
        <f t="shared" si="88"/>
        <v/>
      </c>
      <c r="AC372" s="112"/>
      <c r="AD372" s="207" t="str">
        <f t="shared" si="89"/>
        <v/>
      </c>
      <c r="AE372" s="124"/>
      <c r="AF372" s="207" t="str">
        <f t="shared" si="90"/>
        <v/>
      </c>
      <c r="AG372" s="112"/>
      <c r="AH372" s="207" t="str">
        <f t="shared" si="91"/>
        <v/>
      </c>
      <c r="AI372" s="112"/>
      <c r="AJ372" s="207" t="str">
        <f t="shared" si="92"/>
        <v/>
      </c>
      <c r="AK372" s="112"/>
      <c r="AL372" s="207" t="str">
        <f t="shared" si="93"/>
        <v/>
      </c>
      <c r="AM372" s="112"/>
      <c r="AN372" s="207" t="str">
        <f t="shared" si="94"/>
        <v/>
      </c>
      <c r="AO372" s="134"/>
      <c r="AP372" s="127"/>
      <c r="AQ372" s="207" t="str">
        <f t="shared" si="95"/>
        <v/>
      </c>
      <c r="AR372" s="127"/>
      <c r="AS372" s="112"/>
      <c r="AT372" s="112"/>
      <c r="AU372" s="112"/>
      <c r="AV372" s="112"/>
      <c r="AW372" s="112"/>
      <c r="AX372" s="112"/>
      <c r="AY372" s="112"/>
      <c r="AZ372" s="112"/>
      <c r="BA372" s="112"/>
      <c r="BB372" s="124"/>
      <c r="BC372" s="124"/>
      <c r="BD372" s="207" t="str">
        <f t="shared" si="96"/>
        <v/>
      </c>
      <c r="BE372" s="112" t="str">
        <f t="shared" si="97"/>
        <v/>
      </c>
      <c r="BF372" s="112"/>
      <c r="BG372" s="112"/>
      <c r="BH372" s="112"/>
      <c r="BI372" s="112"/>
      <c r="BJ372" s="112"/>
      <c r="BL372" s="112"/>
      <c r="BM372" s="112"/>
      <c r="BN372" s="112"/>
      <c r="BO372" s="112"/>
      <c r="BP372" s="112"/>
      <c r="BQ372" s="112"/>
    </row>
    <row r="373" spans="1:69" s="119" customFormat="1" x14ac:dyDescent="0.2">
      <c r="A373" s="124"/>
      <c r="B373" s="207" t="str">
        <f t="shared" si="84"/>
        <v/>
      </c>
      <c r="C373" s="73"/>
      <c r="D373" s="112"/>
      <c r="E373" s="112"/>
      <c r="F373" s="112"/>
      <c r="G373" s="112"/>
      <c r="H373" s="112"/>
      <c r="I373" s="112"/>
      <c r="J373" s="131"/>
      <c r="K373" s="132"/>
      <c r="L373" s="207" t="str">
        <f t="shared" si="85"/>
        <v/>
      </c>
      <c r="M373" s="112"/>
      <c r="N373" s="112"/>
      <c r="O373" s="112"/>
      <c r="P373" s="112"/>
      <c r="Q373" s="112"/>
      <c r="R373" s="112"/>
      <c r="S373" s="112"/>
      <c r="T373" s="112"/>
      <c r="U373" s="112"/>
      <c r="V373" s="207" t="str">
        <f t="shared" si="86"/>
        <v/>
      </c>
      <c r="W373" s="112"/>
      <c r="X373" s="207" t="str">
        <f t="shared" si="87"/>
        <v/>
      </c>
      <c r="Y373" s="133"/>
      <c r="Z373" s="112"/>
      <c r="AA373" s="112"/>
      <c r="AB373" s="207" t="str">
        <f t="shared" si="88"/>
        <v/>
      </c>
      <c r="AC373" s="112"/>
      <c r="AD373" s="207" t="str">
        <f t="shared" si="89"/>
        <v/>
      </c>
      <c r="AE373" s="124"/>
      <c r="AF373" s="207" t="str">
        <f t="shared" si="90"/>
        <v/>
      </c>
      <c r="AG373" s="112"/>
      <c r="AH373" s="207" t="str">
        <f t="shared" si="91"/>
        <v/>
      </c>
      <c r="AI373" s="112"/>
      <c r="AJ373" s="207" t="str">
        <f t="shared" si="92"/>
        <v/>
      </c>
      <c r="AK373" s="112"/>
      <c r="AL373" s="207" t="str">
        <f t="shared" si="93"/>
        <v/>
      </c>
      <c r="AM373" s="112"/>
      <c r="AN373" s="207" t="str">
        <f t="shared" si="94"/>
        <v/>
      </c>
      <c r="AO373" s="134"/>
      <c r="AP373" s="127"/>
      <c r="AQ373" s="207" t="str">
        <f t="shared" si="95"/>
        <v/>
      </c>
      <c r="AR373" s="127"/>
      <c r="AS373" s="112"/>
      <c r="AT373" s="112"/>
      <c r="AU373" s="112"/>
      <c r="AV373" s="112"/>
      <c r="AW373" s="112"/>
      <c r="AX373" s="112"/>
      <c r="AY373" s="112"/>
      <c r="AZ373" s="112"/>
      <c r="BA373" s="112"/>
      <c r="BB373" s="124"/>
      <c r="BC373" s="124"/>
      <c r="BD373" s="207" t="str">
        <f t="shared" si="96"/>
        <v/>
      </c>
      <c r="BE373" s="112" t="str">
        <f t="shared" si="97"/>
        <v/>
      </c>
      <c r="BF373" s="112"/>
      <c r="BG373" s="112"/>
      <c r="BH373" s="112"/>
      <c r="BI373" s="112"/>
      <c r="BJ373" s="112"/>
      <c r="BL373" s="112"/>
      <c r="BM373" s="112"/>
      <c r="BN373" s="112"/>
      <c r="BO373" s="112"/>
      <c r="BP373" s="112"/>
      <c r="BQ373" s="112"/>
    </row>
    <row r="374" spans="1:69" s="119" customFormat="1" x14ac:dyDescent="0.2">
      <c r="A374" s="124"/>
      <c r="B374" s="207" t="str">
        <f t="shared" si="84"/>
        <v/>
      </c>
      <c r="C374" s="73"/>
      <c r="D374" s="112"/>
      <c r="E374" s="112"/>
      <c r="F374" s="112"/>
      <c r="G374" s="112"/>
      <c r="H374" s="112"/>
      <c r="I374" s="112"/>
      <c r="J374" s="131"/>
      <c r="K374" s="132"/>
      <c r="L374" s="207" t="str">
        <f t="shared" si="85"/>
        <v/>
      </c>
      <c r="M374" s="112"/>
      <c r="N374" s="112"/>
      <c r="O374" s="112"/>
      <c r="P374" s="112"/>
      <c r="Q374" s="112"/>
      <c r="R374" s="112"/>
      <c r="S374" s="112"/>
      <c r="T374" s="112"/>
      <c r="U374" s="112"/>
      <c r="V374" s="207" t="str">
        <f t="shared" si="86"/>
        <v/>
      </c>
      <c r="W374" s="112"/>
      <c r="X374" s="207" t="str">
        <f t="shared" si="87"/>
        <v/>
      </c>
      <c r="Y374" s="133"/>
      <c r="Z374" s="112"/>
      <c r="AA374" s="112"/>
      <c r="AB374" s="207" t="str">
        <f t="shared" si="88"/>
        <v/>
      </c>
      <c r="AC374" s="112"/>
      <c r="AD374" s="207" t="str">
        <f t="shared" si="89"/>
        <v/>
      </c>
      <c r="AE374" s="124"/>
      <c r="AF374" s="207" t="str">
        <f t="shared" si="90"/>
        <v/>
      </c>
      <c r="AG374" s="112"/>
      <c r="AH374" s="207" t="str">
        <f t="shared" si="91"/>
        <v/>
      </c>
      <c r="AI374" s="112"/>
      <c r="AJ374" s="207" t="str">
        <f t="shared" si="92"/>
        <v/>
      </c>
      <c r="AK374" s="112"/>
      <c r="AL374" s="207" t="str">
        <f t="shared" si="93"/>
        <v/>
      </c>
      <c r="AM374" s="112"/>
      <c r="AN374" s="207" t="str">
        <f t="shared" si="94"/>
        <v/>
      </c>
      <c r="AO374" s="134"/>
      <c r="AP374" s="127"/>
      <c r="AQ374" s="207" t="str">
        <f t="shared" si="95"/>
        <v/>
      </c>
      <c r="AR374" s="127"/>
      <c r="AS374" s="112"/>
      <c r="AT374" s="112"/>
      <c r="AU374" s="112"/>
      <c r="AV374" s="112"/>
      <c r="AW374" s="112"/>
      <c r="AX374" s="112"/>
      <c r="AY374" s="112"/>
      <c r="AZ374" s="112"/>
      <c r="BA374" s="112"/>
      <c r="BB374" s="124"/>
      <c r="BC374" s="124"/>
      <c r="BD374" s="207" t="str">
        <f t="shared" si="96"/>
        <v/>
      </c>
      <c r="BE374" s="112" t="str">
        <f t="shared" si="97"/>
        <v/>
      </c>
      <c r="BF374" s="112"/>
      <c r="BG374" s="112"/>
      <c r="BH374" s="112"/>
      <c r="BI374" s="112"/>
      <c r="BJ374" s="112"/>
      <c r="BL374" s="112"/>
      <c r="BM374" s="112"/>
      <c r="BN374" s="112"/>
      <c r="BO374" s="112"/>
      <c r="BP374" s="112"/>
      <c r="BQ374" s="112"/>
    </row>
    <row r="375" spans="1:69" s="119" customFormat="1" x14ac:dyDescent="0.2">
      <c r="A375" s="124"/>
      <c r="B375" s="207" t="str">
        <f t="shared" si="84"/>
        <v/>
      </c>
      <c r="C375" s="73"/>
      <c r="D375" s="112"/>
      <c r="E375" s="112"/>
      <c r="F375" s="112"/>
      <c r="G375" s="112"/>
      <c r="H375" s="112"/>
      <c r="I375" s="112"/>
      <c r="J375" s="131"/>
      <c r="K375" s="132"/>
      <c r="L375" s="207" t="str">
        <f t="shared" si="85"/>
        <v/>
      </c>
      <c r="M375" s="112"/>
      <c r="N375" s="112"/>
      <c r="O375" s="112"/>
      <c r="P375" s="112"/>
      <c r="Q375" s="112"/>
      <c r="R375" s="112"/>
      <c r="S375" s="112"/>
      <c r="T375" s="112"/>
      <c r="U375" s="112"/>
      <c r="V375" s="207" t="str">
        <f t="shared" si="86"/>
        <v/>
      </c>
      <c r="W375" s="112"/>
      <c r="X375" s="207" t="str">
        <f t="shared" si="87"/>
        <v/>
      </c>
      <c r="Y375" s="133"/>
      <c r="Z375" s="112"/>
      <c r="AA375" s="112"/>
      <c r="AB375" s="207" t="str">
        <f t="shared" si="88"/>
        <v/>
      </c>
      <c r="AC375" s="112"/>
      <c r="AD375" s="207" t="str">
        <f t="shared" si="89"/>
        <v/>
      </c>
      <c r="AE375" s="124"/>
      <c r="AF375" s="207" t="str">
        <f t="shared" si="90"/>
        <v/>
      </c>
      <c r="AG375" s="112"/>
      <c r="AH375" s="207" t="str">
        <f t="shared" si="91"/>
        <v/>
      </c>
      <c r="AI375" s="112"/>
      <c r="AJ375" s="207" t="str">
        <f t="shared" si="92"/>
        <v/>
      </c>
      <c r="AK375" s="112"/>
      <c r="AL375" s="207" t="str">
        <f t="shared" si="93"/>
        <v/>
      </c>
      <c r="AM375" s="112"/>
      <c r="AN375" s="207" t="str">
        <f t="shared" si="94"/>
        <v/>
      </c>
      <c r="AO375" s="134"/>
      <c r="AP375" s="127"/>
      <c r="AQ375" s="207" t="str">
        <f t="shared" si="95"/>
        <v/>
      </c>
      <c r="AR375" s="127"/>
      <c r="AS375" s="112"/>
      <c r="AT375" s="112"/>
      <c r="AU375" s="112"/>
      <c r="AV375" s="112"/>
      <c r="AW375" s="112"/>
      <c r="AX375" s="112"/>
      <c r="AY375" s="112"/>
      <c r="AZ375" s="112"/>
      <c r="BA375" s="112"/>
      <c r="BB375" s="124"/>
      <c r="BC375" s="124"/>
      <c r="BD375" s="207" t="str">
        <f t="shared" si="96"/>
        <v/>
      </c>
      <c r="BE375" s="112" t="str">
        <f t="shared" si="97"/>
        <v/>
      </c>
      <c r="BF375" s="112"/>
      <c r="BG375" s="112"/>
      <c r="BH375" s="112"/>
      <c r="BI375" s="112"/>
      <c r="BJ375" s="112"/>
      <c r="BL375" s="112"/>
      <c r="BM375" s="112"/>
      <c r="BN375" s="112"/>
      <c r="BO375" s="112"/>
      <c r="BP375" s="112"/>
      <c r="BQ375" s="112"/>
    </row>
    <row r="376" spans="1:69" s="119" customFormat="1" x14ac:dyDescent="0.2">
      <c r="A376" s="124"/>
      <c r="B376" s="207" t="str">
        <f t="shared" si="84"/>
        <v/>
      </c>
      <c r="C376" s="73"/>
      <c r="D376" s="112"/>
      <c r="E376" s="112"/>
      <c r="F376" s="112"/>
      <c r="G376" s="112"/>
      <c r="H376" s="112"/>
      <c r="I376" s="112"/>
      <c r="J376" s="131"/>
      <c r="K376" s="132"/>
      <c r="L376" s="207" t="str">
        <f t="shared" si="85"/>
        <v/>
      </c>
      <c r="M376" s="112"/>
      <c r="N376" s="112"/>
      <c r="O376" s="112"/>
      <c r="P376" s="112"/>
      <c r="Q376" s="112"/>
      <c r="R376" s="112"/>
      <c r="S376" s="112"/>
      <c r="T376" s="112"/>
      <c r="U376" s="112"/>
      <c r="V376" s="207" t="str">
        <f t="shared" si="86"/>
        <v/>
      </c>
      <c r="W376" s="112"/>
      <c r="X376" s="207" t="str">
        <f t="shared" si="87"/>
        <v/>
      </c>
      <c r="Y376" s="133"/>
      <c r="Z376" s="112"/>
      <c r="AA376" s="112"/>
      <c r="AB376" s="207" t="str">
        <f t="shared" si="88"/>
        <v/>
      </c>
      <c r="AC376" s="112"/>
      <c r="AD376" s="207" t="str">
        <f t="shared" si="89"/>
        <v/>
      </c>
      <c r="AE376" s="124"/>
      <c r="AF376" s="207" t="str">
        <f t="shared" si="90"/>
        <v/>
      </c>
      <c r="AG376" s="112"/>
      <c r="AH376" s="207" t="str">
        <f t="shared" si="91"/>
        <v/>
      </c>
      <c r="AI376" s="112"/>
      <c r="AJ376" s="207" t="str">
        <f t="shared" si="92"/>
        <v/>
      </c>
      <c r="AK376" s="112"/>
      <c r="AL376" s="207" t="str">
        <f t="shared" si="93"/>
        <v/>
      </c>
      <c r="AM376" s="112"/>
      <c r="AN376" s="207" t="str">
        <f t="shared" si="94"/>
        <v/>
      </c>
      <c r="AO376" s="134"/>
      <c r="AP376" s="127"/>
      <c r="AQ376" s="207" t="str">
        <f t="shared" si="95"/>
        <v/>
      </c>
      <c r="AR376" s="127"/>
      <c r="AS376" s="112"/>
      <c r="AT376" s="112"/>
      <c r="AU376" s="112"/>
      <c r="AV376" s="112"/>
      <c r="AW376" s="112"/>
      <c r="AX376" s="112"/>
      <c r="AY376" s="112"/>
      <c r="AZ376" s="112"/>
      <c r="BA376" s="112"/>
      <c r="BB376" s="124"/>
      <c r="BC376" s="124"/>
      <c r="BD376" s="207" t="str">
        <f t="shared" si="96"/>
        <v/>
      </c>
      <c r="BE376" s="112" t="str">
        <f t="shared" si="97"/>
        <v/>
      </c>
      <c r="BF376" s="112"/>
      <c r="BG376" s="112"/>
      <c r="BH376" s="112"/>
      <c r="BI376" s="112"/>
      <c r="BJ376" s="112"/>
      <c r="BL376" s="112"/>
      <c r="BM376" s="112"/>
      <c r="BN376" s="112"/>
      <c r="BO376" s="112"/>
      <c r="BP376" s="112"/>
      <c r="BQ376" s="112"/>
    </row>
    <row r="377" spans="1:69" s="119" customFormat="1" x14ac:dyDescent="0.2">
      <c r="A377" s="124"/>
      <c r="B377" s="207" t="str">
        <f t="shared" si="84"/>
        <v/>
      </c>
      <c r="C377" s="73"/>
      <c r="D377" s="112"/>
      <c r="E377" s="112"/>
      <c r="F377" s="112"/>
      <c r="G377" s="112"/>
      <c r="H377" s="112"/>
      <c r="I377" s="112"/>
      <c r="J377" s="131"/>
      <c r="K377" s="132"/>
      <c r="L377" s="207" t="str">
        <f t="shared" si="85"/>
        <v/>
      </c>
      <c r="M377" s="112"/>
      <c r="N377" s="112"/>
      <c r="O377" s="112"/>
      <c r="P377" s="112"/>
      <c r="Q377" s="112"/>
      <c r="R377" s="112"/>
      <c r="S377" s="112"/>
      <c r="T377" s="112"/>
      <c r="U377" s="112"/>
      <c r="V377" s="207" t="str">
        <f t="shared" si="86"/>
        <v/>
      </c>
      <c r="W377" s="112"/>
      <c r="X377" s="207" t="str">
        <f t="shared" si="87"/>
        <v/>
      </c>
      <c r="Y377" s="133"/>
      <c r="Z377" s="112"/>
      <c r="AA377" s="112"/>
      <c r="AB377" s="207" t="str">
        <f t="shared" si="88"/>
        <v/>
      </c>
      <c r="AC377" s="112"/>
      <c r="AD377" s="207" t="str">
        <f t="shared" si="89"/>
        <v/>
      </c>
      <c r="AE377" s="124"/>
      <c r="AF377" s="207" t="str">
        <f t="shared" si="90"/>
        <v/>
      </c>
      <c r="AG377" s="112"/>
      <c r="AH377" s="207" t="str">
        <f t="shared" si="91"/>
        <v/>
      </c>
      <c r="AI377" s="112"/>
      <c r="AJ377" s="207" t="str">
        <f t="shared" si="92"/>
        <v/>
      </c>
      <c r="AK377" s="112"/>
      <c r="AL377" s="207" t="str">
        <f t="shared" si="93"/>
        <v/>
      </c>
      <c r="AM377" s="112"/>
      <c r="AN377" s="207" t="str">
        <f t="shared" si="94"/>
        <v/>
      </c>
      <c r="AO377" s="134"/>
      <c r="AP377" s="127"/>
      <c r="AQ377" s="207" t="str">
        <f t="shared" si="95"/>
        <v/>
      </c>
      <c r="AR377" s="127"/>
      <c r="AS377" s="112"/>
      <c r="AT377" s="112"/>
      <c r="AU377" s="112"/>
      <c r="AV377" s="112"/>
      <c r="AW377" s="112"/>
      <c r="AX377" s="112"/>
      <c r="AY377" s="112"/>
      <c r="AZ377" s="112"/>
      <c r="BA377" s="112"/>
      <c r="BB377" s="124"/>
      <c r="BC377" s="124"/>
      <c r="BD377" s="207" t="str">
        <f t="shared" si="96"/>
        <v/>
      </c>
      <c r="BE377" s="112" t="str">
        <f t="shared" si="97"/>
        <v/>
      </c>
      <c r="BF377" s="112"/>
      <c r="BG377" s="112"/>
      <c r="BH377" s="112"/>
      <c r="BI377" s="112"/>
      <c r="BJ377" s="112"/>
      <c r="BL377" s="112"/>
      <c r="BM377" s="112"/>
      <c r="BN377" s="112"/>
      <c r="BO377" s="112"/>
      <c r="BP377" s="112"/>
      <c r="BQ377" s="112"/>
    </row>
    <row r="378" spans="1:69" s="119" customFormat="1" x14ac:dyDescent="0.2">
      <c r="A378" s="124"/>
      <c r="B378" s="207" t="str">
        <f t="shared" si="84"/>
        <v/>
      </c>
      <c r="C378" s="73"/>
      <c r="D378" s="112"/>
      <c r="E378" s="112"/>
      <c r="F378" s="112"/>
      <c r="G378" s="112"/>
      <c r="H378" s="112"/>
      <c r="I378" s="112"/>
      <c r="J378" s="131"/>
      <c r="K378" s="132"/>
      <c r="L378" s="207" t="str">
        <f t="shared" si="85"/>
        <v/>
      </c>
      <c r="M378" s="112"/>
      <c r="N378" s="112"/>
      <c r="O378" s="112"/>
      <c r="P378" s="112"/>
      <c r="Q378" s="112"/>
      <c r="R378" s="112"/>
      <c r="S378" s="112"/>
      <c r="T378" s="112"/>
      <c r="U378" s="112"/>
      <c r="V378" s="207" t="str">
        <f t="shared" si="86"/>
        <v/>
      </c>
      <c r="W378" s="112"/>
      <c r="X378" s="207" t="str">
        <f t="shared" si="87"/>
        <v/>
      </c>
      <c r="Y378" s="133"/>
      <c r="Z378" s="112"/>
      <c r="AA378" s="112"/>
      <c r="AB378" s="207" t="str">
        <f t="shared" si="88"/>
        <v/>
      </c>
      <c r="AC378" s="112"/>
      <c r="AD378" s="207" t="str">
        <f t="shared" si="89"/>
        <v/>
      </c>
      <c r="AE378" s="124"/>
      <c r="AF378" s="207" t="str">
        <f t="shared" si="90"/>
        <v/>
      </c>
      <c r="AG378" s="112"/>
      <c r="AH378" s="207" t="str">
        <f t="shared" si="91"/>
        <v/>
      </c>
      <c r="AI378" s="112"/>
      <c r="AJ378" s="207" t="str">
        <f t="shared" si="92"/>
        <v/>
      </c>
      <c r="AK378" s="112"/>
      <c r="AL378" s="207" t="str">
        <f t="shared" si="93"/>
        <v/>
      </c>
      <c r="AM378" s="112"/>
      <c r="AN378" s="207" t="str">
        <f t="shared" si="94"/>
        <v/>
      </c>
      <c r="AO378" s="134"/>
      <c r="AP378" s="127"/>
      <c r="AQ378" s="207" t="str">
        <f t="shared" si="95"/>
        <v/>
      </c>
      <c r="AR378" s="127"/>
      <c r="AS378" s="112"/>
      <c r="AT378" s="112"/>
      <c r="AU378" s="112"/>
      <c r="AV378" s="112"/>
      <c r="AW378" s="112"/>
      <c r="AX378" s="112"/>
      <c r="AY378" s="112"/>
      <c r="AZ378" s="112"/>
      <c r="BA378" s="112"/>
      <c r="BB378" s="124"/>
      <c r="BC378" s="124"/>
      <c r="BD378" s="207" t="str">
        <f t="shared" si="96"/>
        <v/>
      </c>
      <c r="BE378" s="112" t="str">
        <f t="shared" si="97"/>
        <v/>
      </c>
      <c r="BF378" s="112"/>
      <c r="BG378" s="112"/>
      <c r="BH378" s="112"/>
      <c r="BI378" s="112"/>
      <c r="BJ378" s="112"/>
      <c r="BL378" s="112"/>
      <c r="BM378" s="112"/>
      <c r="BN378" s="112"/>
      <c r="BO378" s="112"/>
      <c r="BP378" s="112"/>
      <c r="BQ378" s="112"/>
    </row>
    <row r="379" spans="1:69" s="119" customFormat="1" x14ac:dyDescent="0.2">
      <c r="A379" s="124"/>
      <c r="B379" s="207" t="str">
        <f t="shared" si="84"/>
        <v/>
      </c>
      <c r="C379" s="73"/>
      <c r="D379" s="112"/>
      <c r="E379" s="112"/>
      <c r="F379" s="112"/>
      <c r="G379" s="112"/>
      <c r="H379" s="112"/>
      <c r="I379" s="112"/>
      <c r="J379" s="131"/>
      <c r="K379" s="132"/>
      <c r="L379" s="207" t="str">
        <f t="shared" si="85"/>
        <v/>
      </c>
      <c r="M379" s="112"/>
      <c r="N379" s="112"/>
      <c r="O379" s="112"/>
      <c r="P379" s="112"/>
      <c r="Q379" s="112"/>
      <c r="R379" s="112"/>
      <c r="S379" s="112"/>
      <c r="T379" s="112"/>
      <c r="U379" s="112"/>
      <c r="V379" s="207" t="str">
        <f t="shared" si="86"/>
        <v/>
      </c>
      <c r="W379" s="112"/>
      <c r="X379" s="207" t="str">
        <f t="shared" si="87"/>
        <v/>
      </c>
      <c r="Y379" s="133"/>
      <c r="Z379" s="112"/>
      <c r="AA379" s="112"/>
      <c r="AB379" s="207" t="str">
        <f t="shared" si="88"/>
        <v/>
      </c>
      <c r="AC379" s="112"/>
      <c r="AD379" s="207" t="str">
        <f t="shared" si="89"/>
        <v/>
      </c>
      <c r="AE379" s="124"/>
      <c r="AF379" s="207" t="str">
        <f t="shared" si="90"/>
        <v/>
      </c>
      <c r="AG379" s="112"/>
      <c r="AH379" s="207" t="str">
        <f t="shared" si="91"/>
        <v/>
      </c>
      <c r="AI379" s="112"/>
      <c r="AJ379" s="207" t="str">
        <f t="shared" si="92"/>
        <v/>
      </c>
      <c r="AK379" s="112"/>
      <c r="AL379" s="207" t="str">
        <f t="shared" si="93"/>
        <v/>
      </c>
      <c r="AM379" s="112"/>
      <c r="AN379" s="207" t="str">
        <f t="shared" si="94"/>
        <v/>
      </c>
      <c r="AO379" s="134"/>
      <c r="AP379" s="127"/>
      <c r="AQ379" s="207" t="str">
        <f t="shared" si="95"/>
        <v/>
      </c>
      <c r="AR379" s="127"/>
      <c r="AS379" s="112"/>
      <c r="AT379" s="112"/>
      <c r="AU379" s="112"/>
      <c r="AV379" s="112"/>
      <c r="AW379" s="112"/>
      <c r="AX379" s="112"/>
      <c r="AY379" s="112"/>
      <c r="AZ379" s="112"/>
      <c r="BA379" s="112"/>
      <c r="BB379" s="124"/>
      <c r="BC379" s="124"/>
      <c r="BD379" s="207" t="str">
        <f t="shared" si="96"/>
        <v/>
      </c>
      <c r="BE379" s="112" t="str">
        <f t="shared" si="97"/>
        <v/>
      </c>
      <c r="BF379" s="112"/>
      <c r="BG379" s="112"/>
      <c r="BH379" s="112"/>
      <c r="BI379" s="112"/>
      <c r="BJ379" s="112"/>
      <c r="BL379" s="112"/>
      <c r="BM379" s="112"/>
      <c r="BN379" s="112"/>
      <c r="BO379" s="112"/>
      <c r="BP379" s="112"/>
      <c r="BQ379" s="112"/>
    </row>
    <row r="380" spans="1:69" s="119" customFormat="1" x14ac:dyDescent="0.2">
      <c r="A380" s="124"/>
      <c r="B380" s="207" t="str">
        <f t="shared" si="84"/>
        <v/>
      </c>
      <c r="C380" s="73"/>
      <c r="D380" s="112"/>
      <c r="E380" s="112"/>
      <c r="F380" s="112"/>
      <c r="G380" s="112"/>
      <c r="H380" s="112"/>
      <c r="I380" s="112"/>
      <c r="J380" s="131"/>
      <c r="K380" s="132"/>
      <c r="L380" s="207" t="str">
        <f t="shared" si="85"/>
        <v/>
      </c>
      <c r="M380" s="112"/>
      <c r="N380" s="112"/>
      <c r="O380" s="112"/>
      <c r="P380" s="112"/>
      <c r="Q380" s="112"/>
      <c r="R380" s="112"/>
      <c r="S380" s="112"/>
      <c r="T380" s="112"/>
      <c r="U380" s="112"/>
      <c r="V380" s="207" t="str">
        <f t="shared" si="86"/>
        <v/>
      </c>
      <c r="W380" s="112"/>
      <c r="X380" s="207" t="str">
        <f t="shared" si="87"/>
        <v/>
      </c>
      <c r="Y380" s="133"/>
      <c r="Z380" s="112"/>
      <c r="AA380" s="112"/>
      <c r="AB380" s="207" t="str">
        <f t="shared" si="88"/>
        <v/>
      </c>
      <c r="AC380" s="112"/>
      <c r="AD380" s="207" t="str">
        <f t="shared" si="89"/>
        <v/>
      </c>
      <c r="AE380" s="124"/>
      <c r="AF380" s="207" t="str">
        <f t="shared" si="90"/>
        <v/>
      </c>
      <c r="AG380" s="112"/>
      <c r="AH380" s="207" t="str">
        <f t="shared" si="91"/>
        <v/>
      </c>
      <c r="AI380" s="112"/>
      <c r="AJ380" s="207" t="str">
        <f t="shared" si="92"/>
        <v/>
      </c>
      <c r="AK380" s="112"/>
      <c r="AL380" s="207" t="str">
        <f t="shared" si="93"/>
        <v/>
      </c>
      <c r="AM380" s="112"/>
      <c r="AN380" s="207" t="str">
        <f t="shared" si="94"/>
        <v/>
      </c>
      <c r="AO380" s="134"/>
      <c r="AP380" s="127"/>
      <c r="AQ380" s="207" t="str">
        <f t="shared" si="95"/>
        <v/>
      </c>
      <c r="AR380" s="127"/>
      <c r="AS380" s="112"/>
      <c r="AT380" s="112"/>
      <c r="AU380" s="112"/>
      <c r="AV380" s="112"/>
      <c r="AW380" s="112"/>
      <c r="AX380" s="112"/>
      <c r="AY380" s="112"/>
      <c r="AZ380" s="112"/>
      <c r="BA380" s="112"/>
      <c r="BB380" s="124"/>
      <c r="BC380" s="124"/>
      <c r="BD380" s="207" t="str">
        <f t="shared" si="96"/>
        <v/>
      </c>
      <c r="BE380" s="112" t="str">
        <f t="shared" si="97"/>
        <v/>
      </c>
      <c r="BF380" s="112"/>
      <c r="BG380" s="112"/>
      <c r="BH380" s="112"/>
      <c r="BI380" s="112"/>
      <c r="BJ380" s="112"/>
      <c r="BL380" s="112"/>
      <c r="BM380" s="112"/>
      <c r="BN380" s="112"/>
      <c r="BO380" s="112"/>
      <c r="BP380" s="112"/>
      <c r="BQ380" s="112"/>
    </row>
    <row r="381" spans="1:69" s="119" customFormat="1" x14ac:dyDescent="0.2">
      <c r="A381" s="124"/>
      <c r="B381" s="207" t="str">
        <f t="shared" si="84"/>
        <v/>
      </c>
      <c r="C381" s="73"/>
      <c r="D381" s="112"/>
      <c r="E381" s="112"/>
      <c r="F381" s="112"/>
      <c r="G381" s="112"/>
      <c r="H381" s="112"/>
      <c r="I381" s="112"/>
      <c r="J381" s="131"/>
      <c r="K381" s="132"/>
      <c r="L381" s="207" t="str">
        <f t="shared" si="85"/>
        <v/>
      </c>
      <c r="M381" s="112"/>
      <c r="N381" s="112"/>
      <c r="O381" s="112"/>
      <c r="P381" s="112"/>
      <c r="Q381" s="112"/>
      <c r="R381" s="112"/>
      <c r="S381" s="112"/>
      <c r="T381" s="112"/>
      <c r="U381" s="112"/>
      <c r="V381" s="207" t="str">
        <f t="shared" si="86"/>
        <v/>
      </c>
      <c r="W381" s="112"/>
      <c r="X381" s="207" t="str">
        <f t="shared" si="87"/>
        <v/>
      </c>
      <c r="Y381" s="133"/>
      <c r="Z381" s="112"/>
      <c r="AA381" s="112"/>
      <c r="AB381" s="207" t="str">
        <f t="shared" si="88"/>
        <v/>
      </c>
      <c r="AC381" s="112"/>
      <c r="AD381" s="207" t="str">
        <f t="shared" si="89"/>
        <v/>
      </c>
      <c r="AE381" s="124"/>
      <c r="AF381" s="207" t="str">
        <f t="shared" si="90"/>
        <v/>
      </c>
      <c r="AG381" s="112"/>
      <c r="AH381" s="207" t="str">
        <f t="shared" si="91"/>
        <v/>
      </c>
      <c r="AI381" s="112"/>
      <c r="AJ381" s="207" t="str">
        <f t="shared" si="92"/>
        <v/>
      </c>
      <c r="AK381" s="112"/>
      <c r="AL381" s="207" t="str">
        <f t="shared" si="93"/>
        <v/>
      </c>
      <c r="AM381" s="112"/>
      <c r="AN381" s="207" t="str">
        <f t="shared" si="94"/>
        <v/>
      </c>
      <c r="AO381" s="134"/>
      <c r="AP381" s="127"/>
      <c r="AQ381" s="207" t="str">
        <f t="shared" si="95"/>
        <v/>
      </c>
      <c r="AR381" s="127"/>
      <c r="AS381" s="112"/>
      <c r="AT381" s="112"/>
      <c r="AU381" s="112"/>
      <c r="AV381" s="112"/>
      <c r="AW381" s="112"/>
      <c r="AX381" s="112"/>
      <c r="AY381" s="112"/>
      <c r="AZ381" s="112"/>
      <c r="BA381" s="112"/>
      <c r="BB381" s="124"/>
      <c r="BC381" s="124"/>
      <c r="BD381" s="207" t="str">
        <f t="shared" si="96"/>
        <v/>
      </c>
      <c r="BE381" s="112" t="str">
        <f t="shared" si="97"/>
        <v/>
      </c>
      <c r="BF381" s="112"/>
      <c r="BG381" s="112"/>
      <c r="BH381" s="112"/>
      <c r="BI381" s="112"/>
      <c r="BJ381" s="112"/>
      <c r="BL381" s="112"/>
      <c r="BM381" s="112"/>
      <c r="BN381" s="112"/>
      <c r="BO381" s="112"/>
      <c r="BP381" s="112"/>
      <c r="BQ381" s="112"/>
    </row>
    <row r="382" spans="1:69" s="119" customFormat="1" x14ac:dyDescent="0.2">
      <c r="A382" s="124"/>
      <c r="B382" s="207" t="str">
        <f t="shared" si="84"/>
        <v/>
      </c>
      <c r="C382" s="73"/>
      <c r="D382" s="112"/>
      <c r="E382" s="112"/>
      <c r="F382" s="112"/>
      <c r="G382" s="112"/>
      <c r="H382" s="112"/>
      <c r="I382" s="112"/>
      <c r="J382" s="131"/>
      <c r="K382" s="132"/>
      <c r="L382" s="207" t="str">
        <f t="shared" si="85"/>
        <v/>
      </c>
      <c r="M382" s="112"/>
      <c r="N382" s="112"/>
      <c r="O382" s="112"/>
      <c r="P382" s="112"/>
      <c r="Q382" s="112"/>
      <c r="R382" s="112"/>
      <c r="S382" s="112"/>
      <c r="T382" s="112"/>
      <c r="U382" s="112"/>
      <c r="V382" s="207" t="str">
        <f t="shared" si="86"/>
        <v/>
      </c>
      <c r="W382" s="112"/>
      <c r="X382" s="207" t="str">
        <f t="shared" si="87"/>
        <v/>
      </c>
      <c r="Y382" s="133"/>
      <c r="Z382" s="112"/>
      <c r="AA382" s="112"/>
      <c r="AB382" s="207" t="str">
        <f t="shared" si="88"/>
        <v/>
      </c>
      <c r="AC382" s="112"/>
      <c r="AD382" s="207" t="str">
        <f t="shared" si="89"/>
        <v/>
      </c>
      <c r="AE382" s="124"/>
      <c r="AF382" s="207" t="str">
        <f t="shared" si="90"/>
        <v/>
      </c>
      <c r="AG382" s="112"/>
      <c r="AH382" s="207" t="str">
        <f t="shared" si="91"/>
        <v/>
      </c>
      <c r="AI382" s="112"/>
      <c r="AJ382" s="207" t="str">
        <f t="shared" si="92"/>
        <v/>
      </c>
      <c r="AK382" s="112"/>
      <c r="AL382" s="207" t="str">
        <f t="shared" si="93"/>
        <v/>
      </c>
      <c r="AM382" s="112"/>
      <c r="AN382" s="207" t="str">
        <f t="shared" si="94"/>
        <v/>
      </c>
      <c r="AO382" s="134"/>
      <c r="AP382" s="127"/>
      <c r="AQ382" s="207" t="str">
        <f t="shared" si="95"/>
        <v/>
      </c>
      <c r="AR382" s="127"/>
      <c r="AS382" s="112"/>
      <c r="AT382" s="112"/>
      <c r="AU382" s="112"/>
      <c r="AV382" s="112"/>
      <c r="AW382" s="112"/>
      <c r="AX382" s="112"/>
      <c r="AY382" s="112"/>
      <c r="AZ382" s="112"/>
      <c r="BA382" s="112"/>
      <c r="BB382" s="124"/>
      <c r="BC382" s="124"/>
      <c r="BD382" s="207" t="str">
        <f t="shared" si="96"/>
        <v/>
      </c>
      <c r="BE382" s="112" t="str">
        <f t="shared" si="97"/>
        <v/>
      </c>
      <c r="BF382" s="112"/>
      <c r="BG382" s="112"/>
      <c r="BH382" s="112"/>
      <c r="BI382" s="112"/>
      <c r="BJ382" s="112"/>
      <c r="BL382" s="112"/>
      <c r="BM382" s="112"/>
      <c r="BN382" s="112"/>
      <c r="BO382" s="112"/>
      <c r="BP382" s="112"/>
      <c r="BQ382" s="112"/>
    </row>
    <row r="383" spans="1:69" s="119" customFormat="1" x14ac:dyDescent="0.2">
      <c r="A383" s="124"/>
      <c r="B383" s="207" t="str">
        <f t="shared" si="84"/>
        <v/>
      </c>
      <c r="C383" s="73"/>
      <c r="D383" s="112"/>
      <c r="E383" s="112"/>
      <c r="F383" s="112"/>
      <c r="G383" s="112"/>
      <c r="H383" s="112"/>
      <c r="I383" s="112"/>
      <c r="J383" s="131"/>
      <c r="K383" s="132"/>
      <c r="L383" s="207" t="str">
        <f t="shared" si="85"/>
        <v/>
      </c>
      <c r="M383" s="112"/>
      <c r="N383" s="112"/>
      <c r="O383" s="112"/>
      <c r="P383" s="112"/>
      <c r="Q383" s="112"/>
      <c r="R383" s="112"/>
      <c r="S383" s="112"/>
      <c r="T383" s="112"/>
      <c r="U383" s="112"/>
      <c r="V383" s="207" t="str">
        <f t="shared" si="86"/>
        <v/>
      </c>
      <c r="W383" s="112"/>
      <c r="X383" s="207" t="str">
        <f t="shared" si="87"/>
        <v/>
      </c>
      <c r="Y383" s="133"/>
      <c r="Z383" s="112"/>
      <c r="AA383" s="112"/>
      <c r="AB383" s="207" t="str">
        <f t="shared" si="88"/>
        <v/>
      </c>
      <c r="AC383" s="112"/>
      <c r="AD383" s="207" t="str">
        <f t="shared" si="89"/>
        <v/>
      </c>
      <c r="AE383" s="124"/>
      <c r="AF383" s="207" t="str">
        <f t="shared" si="90"/>
        <v/>
      </c>
      <c r="AG383" s="112"/>
      <c r="AH383" s="207" t="str">
        <f t="shared" si="91"/>
        <v/>
      </c>
      <c r="AI383" s="112"/>
      <c r="AJ383" s="207" t="str">
        <f t="shared" si="92"/>
        <v/>
      </c>
      <c r="AK383" s="112"/>
      <c r="AL383" s="207" t="str">
        <f t="shared" si="93"/>
        <v/>
      </c>
      <c r="AM383" s="112"/>
      <c r="AN383" s="207" t="str">
        <f t="shared" si="94"/>
        <v/>
      </c>
      <c r="AO383" s="134"/>
      <c r="AP383" s="127"/>
      <c r="AQ383" s="207" t="str">
        <f t="shared" si="95"/>
        <v/>
      </c>
      <c r="AR383" s="127"/>
      <c r="AS383" s="112"/>
      <c r="AT383" s="112"/>
      <c r="AU383" s="112"/>
      <c r="AV383" s="112"/>
      <c r="AW383" s="112"/>
      <c r="AX383" s="112"/>
      <c r="AY383" s="112"/>
      <c r="AZ383" s="112"/>
      <c r="BA383" s="112"/>
      <c r="BB383" s="124"/>
      <c r="BC383" s="124"/>
      <c r="BD383" s="207" t="str">
        <f t="shared" si="96"/>
        <v/>
      </c>
      <c r="BE383" s="112" t="str">
        <f t="shared" si="97"/>
        <v/>
      </c>
      <c r="BF383" s="112"/>
      <c r="BG383" s="112"/>
      <c r="BH383" s="112"/>
      <c r="BI383" s="112"/>
      <c r="BJ383" s="112"/>
      <c r="BL383" s="112"/>
      <c r="BM383" s="112"/>
      <c r="BN383" s="112"/>
      <c r="BO383" s="112"/>
      <c r="BP383" s="112"/>
      <c r="BQ383" s="112"/>
    </row>
    <row r="384" spans="1:69" s="119" customFormat="1" x14ac:dyDescent="0.2">
      <c r="A384" s="124"/>
      <c r="B384" s="207" t="str">
        <f t="shared" si="84"/>
        <v/>
      </c>
      <c r="C384" s="73"/>
      <c r="D384" s="112"/>
      <c r="E384" s="112"/>
      <c r="F384" s="112"/>
      <c r="G384" s="112"/>
      <c r="H384" s="112"/>
      <c r="I384" s="112"/>
      <c r="J384" s="131"/>
      <c r="K384" s="132"/>
      <c r="L384" s="207" t="str">
        <f t="shared" si="85"/>
        <v/>
      </c>
      <c r="M384" s="112"/>
      <c r="N384" s="112"/>
      <c r="O384" s="112"/>
      <c r="P384" s="112"/>
      <c r="Q384" s="112"/>
      <c r="R384" s="112"/>
      <c r="S384" s="112"/>
      <c r="T384" s="112"/>
      <c r="U384" s="112"/>
      <c r="V384" s="207" t="str">
        <f t="shared" si="86"/>
        <v/>
      </c>
      <c r="W384" s="112"/>
      <c r="X384" s="207" t="str">
        <f t="shared" si="87"/>
        <v/>
      </c>
      <c r="Y384" s="133"/>
      <c r="Z384" s="112"/>
      <c r="AA384" s="112"/>
      <c r="AB384" s="207" t="str">
        <f t="shared" si="88"/>
        <v/>
      </c>
      <c r="AC384" s="112"/>
      <c r="AD384" s="207" t="str">
        <f t="shared" si="89"/>
        <v/>
      </c>
      <c r="AE384" s="124"/>
      <c r="AF384" s="207" t="str">
        <f t="shared" si="90"/>
        <v/>
      </c>
      <c r="AG384" s="112"/>
      <c r="AH384" s="207" t="str">
        <f t="shared" si="91"/>
        <v/>
      </c>
      <c r="AI384" s="112"/>
      <c r="AJ384" s="207" t="str">
        <f t="shared" si="92"/>
        <v/>
      </c>
      <c r="AK384" s="112"/>
      <c r="AL384" s="207" t="str">
        <f t="shared" si="93"/>
        <v/>
      </c>
      <c r="AM384" s="112"/>
      <c r="AN384" s="207" t="str">
        <f t="shared" si="94"/>
        <v/>
      </c>
      <c r="AO384" s="134"/>
      <c r="AP384" s="127"/>
      <c r="AQ384" s="207" t="str">
        <f t="shared" si="95"/>
        <v/>
      </c>
      <c r="AR384" s="127"/>
      <c r="AS384" s="112"/>
      <c r="AT384" s="112"/>
      <c r="AU384" s="112"/>
      <c r="AV384" s="112"/>
      <c r="AW384" s="112"/>
      <c r="AX384" s="112"/>
      <c r="AY384" s="112"/>
      <c r="AZ384" s="112"/>
      <c r="BA384" s="112"/>
      <c r="BB384" s="124"/>
      <c r="BC384" s="124"/>
      <c r="BD384" s="207" t="str">
        <f t="shared" si="96"/>
        <v/>
      </c>
      <c r="BE384" s="112" t="str">
        <f t="shared" si="97"/>
        <v/>
      </c>
      <c r="BF384" s="112"/>
      <c r="BG384" s="112"/>
      <c r="BH384" s="112"/>
      <c r="BI384" s="112"/>
      <c r="BJ384" s="112"/>
      <c r="BL384" s="112"/>
      <c r="BM384" s="112"/>
      <c r="BN384" s="112"/>
      <c r="BO384" s="112"/>
      <c r="BP384" s="112"/>
      <c r="BQ384" s="112"/>
    </row>
    <row r="385" spans="1:69" s="119" customFormat="1" x14ac:dyDescent="0.2">
      <c r="A385" s="124"/>
      <c r="B385" s="207" t="str">
        <f t="shared" si="84"/>
        <v/>
      </c>
      <c r="C385" s="73"/>
      <c r="D385" s="112"/>
      <c r="E385" s="112"/>
      <c r="F385" s="112"/>
      <c r="G385" s="112"/>
      <c r="H385" s="112"/>
      <c r="I385" s="112"/>
      <c r="J385" s="131"/>
      <c r="K385" s="132"/>
      <c r="L385" s="207" t="str">
        <f t="shared" si="85"/>
        <v/>
      </c>
      <c r="M385" s="112"/>
      <c r="N385" s="112"/>
      <c r="O385" s="112"/>
      <c r="P385" s="112"/>
      <c r="Q385" s="112"/>
      <c r="R385" s="112"/>
      <c r="S385" s="112"/>
      <c r="T385" s="112"/>
      <c r="U385" s="112"/>
      <c r="V385" s="207" t="str">
        <f t="shared" si="86"/>
        <v/>
      </c>
      <c r="W385" s="112"/>
      <c r="X385" s="207" t="str">
        <f t="shared" si="87"/>
        <v/>
      </c>
      <c r="Y385" s="133"/>
      <c r="Z385" s="112"/>
      <c r="AA385" s="112"/>
      <c r="AB385" s="207" t="str">
        <f t="shared" si="88"/>
        <v/>
      </c>
      <c r="AC385" s="112"/>
      <c r="AD385" s="207" t="str">
        <f t="shared" si="89"/>
        <v/>
      </c>
      <c r="AE385" s="124"/>
      <c r="AF385" s="207" t="str">
        <f t="shared" si="90"/>
        <v/>
      </c>
      <c r="AG385" s="112"/>
      <c r="AH385" s="207" t="str">
        <f t="shared" si="91"/>
        <v/>
      </c>
      <c r="AI385" s="112"/>
      <c r="AJ385" s="207" t="str">
        <f t="shared" si="92"/>
        <v/>
      </c>
      <c r="AK385" s="112"/>
      <c r="AL385" s="207" t="str">
        <f t="shared" si="93"/>
        <v/>
      </c>
      <c r="AM385" s="112"/>
      <c r="AN385" s="207" t="str">
        <f t="shared" si="94"/>
        <v/>
      </c>
      <c r="AO385" s="134"/>
      <c r="AP385" s="127"/>
      <c r="AQ385" s="207" t="str">
        <f t="shared" si="95"/>
        <v/>
      </c>
      <c r="AR385" s="127"/>
      <c r="AS385" s="112"/>
      <c r="AT385" s="112"/>
      <c r="AU385" s="112"/>
      <c r="AV385" s="112"/>
      <c r="AW385" s="112"/>
      <c r="AX385" s="112"/>
      <c r="AY385" s="112"/>
      <c r="AZ385" s="112"/>
      <c r="BA385" s="112"/>
      <c r="BB385" s="124"/>
      <c r="BC385" s="124"/>
      <c r="BD385" s="207" t="str">
        <f t="shared" si="96"/>
        <v/>
      </c>
      <c r="BE385" s="112" t="str">
        <f t="shared" si="97"/>
        <v/>
      </c>
      <c r="BF385" s="112"/>
      <c r="BG385" s="112"/>
      <c r="BH385" s="112"/>
      <c r="BI385" s="112"/>
      <c r="BJ385" s="112"/>
      <c r="BL385" s="112"/>
      <c r="BM385" s="112"/>
      <c r="BN385" s="112"/>
      <c r="BO385" s="112"/>
      <c r="BP385" s="112"/>
      <c r="BQ385" s="112"/>
    </row>
    <row r="386" spans="1:69" s="119" customFormat="1" x14ac:dyDescent="0.2">
      <c r="A386" s="124"/>
      <c r="B386" s="207" t="str">
        <f t="shared" si="84"/>
        <v/>
      </c>
      <c r="C386" s="73"/>
      <c r="D386" s="112"/>
      <c r="E386" s="112"/>
      <c r="F386" s="112"/>
      <c r="G386" s="112"/>
      <c r="H386" s="112"/>
      <c r="I386" s="112"/>
      <c r="J386" s="131"/>
      <c r="K386" s="132"/>
      <c r="L386" s="207" t="str">
        <f t="shared" si="85"/>
        <v/>
      </c>
      <c r="M386" s="112"/>
      <c r="N386" s="112"/>
      <c r="O386" s="112"/>
      <c r="P386" s="112"/>
      <c r="Q386" s="112"/>
      <c r="R386" s="112"/>
      <c r="S386" s="112"/>
      <c r="T386" s="112"/>
      <c r="U386" s="112"/>
      <c r="V386" s="207" t="str">
        <f t="shared" si="86"/>
        <v/>
      </c>
      <c r="W386" s="112"/>
      <c r="X386" s="207" t="str">
        <f t="shared" si="87"/>
        <v/>
      </c>
      <c r="Y386" s="133"/>
      <c r="Z386" s="112"/>
      <c r="AA386" s="112"/>
      <c r="AB386" s="207" t="str">
        <f t="shared" si="88"/>
        <v/>
      </c>
      <c r="AC386" s="112"/>
      <c r="AD386" s="207" t="str">
        <f t="shared" si="89"/>
        <v/>
      </c>
      <c r="AE386" s="124"/>
      <c r="AF386" s="207" t="str">
        <f t="shared" si="90"/>
        <v/>
      </c>
      <c r="AG386" s="112"/>
      <c r="AH386" s="207" t="str">
        <f t="shared" si="91"/>
        <v/>
      </c>
      <c r="AI386" s="112"/>
      <c r="AJ386" s="207" t="str">
        <f t="shared" si="92"/>
        <v/>
      </c>
      <c r="AK386" s="112"/>
      <c r="AL386" s="207" t="str">
        <f t="shared" si="93"/>
        <v/>
      </c>
      <c r="AM386" s="112"/>
      <c r="AN386" s="207" t="str">
        <f t="shared" si="94"/>
        <v/>
      </c>
      <c r="AO386" s="134"/>
      <c r="AP386" s="127"/>
      <c r="AQ386" s="207" t="str">
        <f t="shared" si="95"/>
        <v/>
      </c>
      <c r="AR386" s="127"/>
      <c r="AS386" s="112"/>
      <c r="AT386" s="112"/>
      <c r="AU386" s="112"/>
      <c r="AV386" s="112"/>
      <c r="AW386" s="112"/>
      <c r="AX386" s="112"/>
      <c r="AY386" s="112"/>
      <c r="AZ386" s="112"/>
      <c r="BA386" s="112"/>
      <c r="BB386" s="124"/>
      <c r="BC386" s="124"/>
      <c r="BD386" s="207" t="str">
        <f t="shared" si="96"/>
        <v/>
      </c>
      <c r="BE386" s="112" t="str">
        <f t="shared" si="97"/>
        <v/>
      </c>
      <c r="BF386" s="112"/>
      <c r="BG386" s="112"/>
      <c r="BH386" s="112"/>
      <c r="BI386" s="112"/>
      <c r="BJ386" s="112"/>
      <c r="BL386" s="112"/>
      <c r="BM386" s="112"/>
      <c r="BN386" s="112"/>
      <c r="BO386" s="112"/>
      <c r="BP386" s="112"/>
      <c r="BQ386" s="112"/>
    </row>
    <row r="387" spans="1:69" s="119" customFormat="1" x14ac:dyDescent="0.2">
      <c r="A387" s="124"/>
      <c r="B387" s="207" t="str">
        <f t="shared" si="84"/>
        <v/>
      </c>
      <c r="C387" s="73"/>
      <c r="D387" s="112"/>
      <c r="E387" s="112"/>
      <c r="F387" s="112"/>
      <c r="G387" s="112"/>
      <c r="H387" s="112"/>
      <c r="I387" s="112"/>
      <c r="J387" s="131"/>
      <c r="K387" s="132"/>
      <c r="L387" s="207" t="str">
        <f t="shared" si="85"/>
        <v/>
      </c>
      <c r="M387" s="112"/>
      <c r="N387" s="112"/>
      <c r="O387" s="112"/>
      <c r="P387" s="112"/>
      <c r="Q387" s="112"/>
      <c r="R387" s="112"/>
      <c r="S387" s="112"/>
      <c r="T387" s="112"/>
      <c r="U387" s="112"/>
      <c r="V387" s="207" t="str">
        <f t="shared" si="86"/>
        <v/>
      </c>
      <c r="W387" s="112"/>
      <c r="X387" s="207" t="str">
        <f t="shared" si="87"/>
        <v/>
      </c>
      <c r="Y387" s="133"/>
      <c r="Z387" s="112"/>
      <c r="AA387" s="112"/>
      <c r="AB387" s="207" t="str">
        <f t="shared" si="88"/>
        <v/>
      </c>
      <c r="AC387" s="112"/>
      <c r="AD387" s="207" t="str">
        <f t="shared" si="89"/>
        <v/>
      </c>
      <c r="AE387" s="124"/>
      <c r="AF387" s="207" t="str">
        <f t="shared" si="90"/>
        <v/>
      </c>
      <c r="AG387" s="112"/>
      <c r="AH387" s="207" t="str">
        <f t="shared" si="91"/>
        <v/>
      </c>
      <c r="AI387" s="112"/>
      <c r="AJ387" s="207" t="str">
        <f t="shared" si="92"/>
        <v/>
      </c>
      <c r="AK387" s="112"/>
      <c r="AL387" s="207" t="str">
        <f t="shared" si="93"/>
        <v/>
      </c>
      <c r="AM387" s="112"/>
      <c r="AN387" s="207" t="str">
        <f t="shared" si="94"/>
        <v/>
      </c>
      <c r="AO387" s="134"/>
      <c r="AP387" s="127"/>
      <c r="AQ387" s="207" t="str">
        <f t="shared" si="95"/>
        <v/>
      </c>
      <c r="AR387" s="127"/>
      <c r="AS387" s="112"/>
      <c r="AT387" s="112"/>
      <c r="AU387" s="112"/>
      <c r="AV387" s="112"/>
      <c r="AW387" s="112"/>
      <c r="AX387" s="112"/>
      <c r="AY387" s="112"/>
      <c r="AZ387" s="112"/>
      <c r="BA387" s="112"/>
      <c r="BB387" s="124"/>
      <c r="BC387" s="124"/>
      <c r="BD387" s="207" t="str">
        <f t="shared" si="96"/>
        <v/>
      </c>
      <c r="BE387" s="112" t="str">
        <f t="shared" si="97"/>
        <v/>
      </c>
      <c r="BF387" s="112"/>
      <c r="BG387" s="112"/>
      <c r="BH387" s="112"/>
      <c r="BI387" s="112"/>
      <c r="BJ387" s="112"/>
      <c r="BL387" s="112"/>
      <c r="BM387" s="112"/>
      <c r="BN387" s="112"/>
      <c r="BO387" s="112"/>
      <c r="BP387" s="112"/>
      <c r="BQ387" s="112"/>
    </row>
    <row r="388" spans="1:69" s="119" customFormat="1" x14ac:dyDescent="0.2">
      <c r="A388" s="124"/>
      <c r="B388" s="207" t="str">
        <f t="shared" si="84"/>
        <v/>
      </c>
      <c r="C388" s="73"/>
      <c r="D388" s="112"/>
      <c r="E388" s="112"/>
      <c r="F388" s="112"/>
      <c r="G388" s="112"/>
      <c r="H388" s="112"/>
      <c r="I388" s="112"/>
      <c r="J388" s="131"/>
      <c r="K388" s="132"/>
      <c r="L388" s="207" t="str">
        <f t="shared" si="85"/>
        <v/>
      </c>
      <c r="M388" s="112"/>
      <c r="N388" s="112"/>
      <c r="O388" s="112"/>
      <c r="P388" s="112"/>
      <c r="Q388" s="112"/>
      <c r="R388" s="112"/>
      <c r="S388" s="112"/>
      <c r="T388" s="112"/>
      <c r="U388" s="112"/>
      <c r="V388" s="207" t="str">
        <f t="shared" si="86"/>
        <v/>
      </c>
      <c r="W388" s="112"/>
      <c r="X388" s="207" t="str">
        <f t="shared" si="87"/>
        <v/>
      </c>
      <c r="Y388" s="133"/>
      <c r="Z388" s="112"/>
      <c r="AA388" s="112"/>
      <c r="AB388" s="207" t="str">
        <f t="shared" si="88"/>
        <v/>
      </c>
      <c r="AC388" s="112"/>
      <c r="AD388" s="207" t="str">
        <f t="shared" si="89"/>
        <v/>
      </c>
      <c r="AE388" s="124"/>
      <c r="AF388" s="207" t="str">
        <f t="shared" si="90"/>
        <v/>
      </c>
      <c r="AG388" s="112"/>
      <c r="AH388" s="207" t="str">
        <f t="shared" si="91"/>
        <v/>
      </c>
      <c r="AI388" s="112"/>
      <c r="AJ388" s="207" t="str">
        <f t="shared" si="92"/>
        <v/>
      </c>
      <c r="AK388" s="112"/>
      <c r="AL388" s="207" t="str">
        <f t="shared" si="93"/>
        <v/>
      </c>
      <c r="AM388" s="112"/>
      <c r="AN388" s="207" t="str">
        <f t="shared" si="94"/>
        <v/>
      </c>
      <c r="AO388" s="134"/>
      <c r="AP388" s="127"/>
      <c r="AQ388" s="207" t="str">
        <f t="shared" si="95"/>
        <v/>
      </c>
      <c r="AR388" s="127"/>
      <c r="AS388" s="112"/>
      <c r="AT388" s="112"/>
      <c r="AU388" s="112"/>
      <c r="AV388" s="112"/>
      <c r="AW388" s="112"/>
      <c r="AX388" s="112"/>
      <c r="AY388" s="112"/>
      <c r="AZ388" s="112"/>
      <c r="BA388" s="112"/>
      <c r="BB388" s="124"/>
      <c r="BC388" s="124"/>
      <c r="BD388" s="207" t="str">
        <f t="shared" si="96"/>
        <v/>
      </c>
      <c r="BE388" s="112" t="str">
        <f t="shared" si="97"/>
        <v/>
      </c>
      <c r="BF388" s="112"/>
      <c r="BG388" s="112"/>
      <c r="BH388" s="112"/>
      <c r="BI388" s="112"/>
      <c r="BJ388" s="112"/>
      <c r="BL388" s="112"/>
      <c r="BM388" s="112"/>
      <c r="BN388" s="112"/>
      <c r="BO388" s="112"/>
      <c r="BP388" s="112"/>
      <c r="BQ388" s="112"/>
    </row>
    <row r="389" spans="1:69" s="119" customFormat="1" x14ac:dyDescent="0.2">
      <c r="A389" s="124"/>
      <c r="B389" s="207" t="str">
        <f t="shared" si="84"/>
        <v/>
      </c>
      <c r="C389" s="73"/>
      <c r="D389" s="112"/>
      <c r="E389" s="112"/>
      <c r="F389" s="112"/>
      <c r="G389" s="112"/>
      <c r="H389" s="112"/>
      <c r="I389" s="112"/>
      <c r="J389" s="131"/>
      <c r="K389" s="132"/>
      <c r="L389" s="207" t="str">
        <f t="shared" si="85"/>
        <v/>
      </c>
      <c r="M389" s="112"/>
      <c r="N389" s="112"/>
      <c r="O389" s="112"/>
      <c r="P389" s="112"/>
      <c r="Q389" s="112"/>
      <c r="R389" s="112"/>
      <c r="S389" s="112"/>
      <c r="T389" s="112"/>
      <c r="U389" s="112"/>
      <c r="V389" s="207" t="str">
        <f t="shared" si="86"/>
        <v/>
      </c>
      <c r="W389" s="112"/>
      <c r="X389" s="207" t="str">
        <f t="shared" si="87"/>
        <v/>
      </c>
      <c r="Y389" s="133"/>
      <c r="Z389" s="112"/>
      <c r="AA389" s="112"/>
      <c r="AB389" s="207" t="str">
        <f t="shared" si="88"/>
        <v/>
      </c>
      <c r="AC389" s="112"/>
      <c r="AD389" s="207" t="str">
        <f t="shared" si="89"/>
        <v/>
      </c>
      <c r="AE389" s="124"/>
      <c r="AF389" s="207" t="str">
        <f t="shared" si="90"/>
        <v/>
      </c>
      <c r="AG389" s="112"/>
      <c r="AH389" s="207" t="str">
        <f t="shared" si="91"/>
        <v/>
      </c>
      <c r="AI389" s="112"/>
      <c r="AJ389" s="207" t="str">
        <f t="shared" si="92"/>
        <v/>
      </c>
      <c r="AK389" s="112"/>
      <c r="AL389" s="207" t="str">
        <f t="shared" si="93"/>
        <v/>
      </c>
      <c r="AM389" s="112"/>
      <c r="AN389" s="207" t="str">
        <f t="shared" si="94"/>
        <v/>
      </c>
      <c r="AO389" s="134"/>
      <c r="AP389" s="127"/>
      <c r="AQ389" s="207" t="str">
        <f t="shared" si="95"/>
        <v/>
      </c>
      <c r="AR389" s="127"/>
      <c r="AS389" s="112"/>
      <c r="AT389" s="112"/>
      <c r="AU389" s="112"/>
      <c r="AV389" s="112"/>
      <c r="AW389" s="112"/>
      <c r="AX389" s="112"/>
      <c r="AY389" s="112"/>
      <c r="AZ389" s="112"/>
      <c r="BA389" s="112"/>
      <c r="BB389" s="124"/>
      <c r="BC389" s="124"/>
      <c r="BD389" s="207" t="str">
        <f t="shared" si="96"/>
        <v/>
      </c>
      <c r="BE389" s="112" t="str">
        <f t="shared" si="97"/>
        <v/>
      </c>
      <c r="BF389" s="112"/>
      <c r="BG389" s="112"/>
      <c r="BH389" s="112"/>
      <c r="BI389" s="112"/>
      <c r="BJ389" s="112"/>
      <c r="BL389" s="112"/>
      <c r="BM389" s="112"/>
      <c r="BN389" s="112"/>
      <c r="BO389" s="112"/>
      <c r="BP389" s="112"/>
      <c r="BQ389" s="112"/>
    </row>
    <row r="390" spans="1:69" s="119" customFormat="1" x14ac:dyDescent="0.2">
      <c r="A390" s="124"/>
      <c r="B390" s="207" t="str">
        <f t="shared" si="84"/>
        <v/>
      </c>
      <c r="C390" s="73"/>
      <c r="D390" s="112"/>
      <c r="E390" s="112"/>
      <c r="F390" s="112"/>
      <c r="G390" s="112"/>
      <c r="H390" s="112"/>
      <c r="I390" s="112"/>
      <c r="J390" s="131"/>
      <c r="K390" s="132"/>
      <c r="L390" s="207" t="str">
        <f t="shared" si="85"/>
        <v/>
      </c>
      <c r="M390" s="112"/>
      <c r="N390" s="112"/>
      <c r="O390" s="112"/>
      <c r="P390" s="112"/>
      <c r="Q390" s="112"/>
      <c r="R390" s="112"/>
      <c r="S390" s="112"/>
      <c r="T390" s="112"/>
      <c r="U390" s="112"/>
      <c r="V390" s="207" t="str">
        <f t="shared" si="86"/>
        <v/>
      </c>
      <c r="W390" s="112"/>
      <c r="X390" s="207" t="str">
        <f t="shared" si="87"/>
        <v/>
      </c>
      <c r="Y390" s="133"/>
      <c r="Z390" s="112"/>
      <c r="AA390" s="112"/>
      <c r="AB390" s="207" t="str">
        <f t="shared" si="88"/>
        <v/>
      </c>
      <c r="AC390" s="112"/>
      <c r="AD390" s="207" t="str">
        <f t="shared" si="89"/>
        <v/>
      </c>
      <c r="AE390" s="124"/>
      <c r="AF390" s="207" t="str">
        <f t="shared" si="90"/>
        <v/>
      </c>
      <c r="AG390" s="112"/>
      <c r="AH390" s="207" t="str">
        <f t="shared" si="91"/>
        <v/>
      </c>
      <c r="AI390" s="112"/>
      <c r="AJ390" s="207" t="str">
        <f t="shared" si="92"/>
        <v/>
      </c>
      <c r="AK390" s="112"/>
      <c r="AL390" s="207" t="str">
        <f t="shared" si="93"/>
        <v/>
      </c>
      <c r="AM390" s="112"/>
      <c r="AN390" s="207" t="str">
        <f t="shared" si="94"/>
        <v/>
      </c>
      <c r="AO390" s="134"/>
      <c r="AP390" s="127"/>
      <c r="AQ390" s="207" t="str">
        <f t="shared" si="95"/>
        <v/>
      </c>
      <c r="AR390" s="127"/>
      <c r="AS390" s="112"/>
      <c r="AT390" s="112"/>
      <c r="AU390" s="112"/>
      <c r="AV390" s="112"/>
      <c r="AW390" s="112"/>
      <c r="AX390" s="112"/>
      <c r="AY390" s="112"/>
      <c r="AZ390" s="112"/>
      <c r="BA390" s="112"/>
      <c r="BB390" s="124"/>
      <c r="BC390" s="124"/>
      <c r="BD390" s="207" t="str">
        <f t="shared" si="96"/>
        <v/>
      </c>
      <c r="BE390" s="112" t="str">
        <f t="shared" si="97"/>
        <v/>
      </c>
      <c r="BF390" s="112"/>
      <c r="BG390" s="112"/>
      <c r="BH390" s="112"/>
      <c r="BI390" s="112"/>
      <c r="BJ390" s="112"/>
      <c r="BL390" s="112"/>
      <c r="BM390" s="112"/>
      <c r="BN390" s="112"/>
      <c r="BO390" s="112"/>
      <c r="BP390" s="112"/>
      <c r="BQ390" s="112"/>
    </row>
    <row r="391" spans="1:69" s="119" customFormat="1" x14ac:dyDescent="0.2">
      <c r="A391" s="124"/>
      <c r="B391" s="207" t="str">
        <f t="shared" ref="B391:B454" si="98">IF(C391="","",(VLOOKUP(C391,Generic_Road_Names_Table_Array,2,FALSE)))</f>
        <v/>
      </c>
      <c r="C391" s="73"/>
      <c r="D391" s="112"/>
      <c r="E391" s="112"/>
      <c r="F391" s="112"/>
      <c r="G391" s="112"/>
      <c r="H391" s="112"/>
      <c r="I391" s="112"/>
      <c r="J391" s="131"/>
      <c r="K391" s="132"/>
      <c r="L391" s="207" t="str">
        <f t="shared" ref="L391:L454" si="99">IF(K391="","",(VLOOKUP(K391,Generic_Length_Adjustment_Reason_Table_Array,2,FALSE)))</f>
        <v/>
      </c>
      <c r="M391" s="112"/>
      <c r="N391" s="112"/>
      <c r="O391" s="112"/>
      <c r="P391" s="112"/>
      <c r="Q391" s="112"/>
      <c r="R391" s="112"/>
      <c r="S391" s="112"/>
      <c r="T391" s="112"/>
      <c r="U391" s="112"/>
      <c r="V391" s="207" t="str">
        <f t="shared" ref="V391:V454" si="100">IF(U391="","",(VLOOKUP(U391,Generic_Side_Table_Array,2,FALSE)))</f>
        <v/>
      </c>
      <c r="W391" s="112"/>
      <c r="X391" s="207" t="str">
        <f t="shared" ref="X391:X454" si="101">IF(W391="","",VLOOKUP(W391,Railings_Rail_Type_Table_Array,2,FALSE))</f>
        <v/>
      </c>
      <c r="Y391" s="133"/>
      <c r="Z391" s="112"/>
      <c r="AA391" s="112"/>
      <c r="AB391" s="207" t="str">
        <f t="shared" ref="AB391:AB454" si="102">IF(AA391="","",VLOOKUP(AA391,Railings_Rail_Make_Table_Array,2,FALSE))</f>
        <v/>
      </c>
      <c r="AC391" s="112"/>
      <c r="AD391" s="207" t="str">
        <f t="shared" ref="AD391:AD454" si="103">IF(AC391="","",VLOOKUP(AC391,Railings_Rail_Shape_Table_Array,2,FALSE))</f>
        <v/>
      </c>
      <c r="AE391" s="124"/>
      <c r="AF391" s="207" t="str">
        <f t="shared" ref="AF391:AF454" si="104">IF(AE391="","",VLOOKUP(AE391,Railings_Rail_Colour_Table_Array,2,FALSE))</f>
        <v/>
      </c>
      <c r="AG391" s="112"/>
      <c r="AH391" s="207" t="str">
        <f t="shared" ref="AH391:AH454" si="105">IF(AG391="","",VLOOKUP(AG391,Railings_Rail_Material_Table_Array,2,FALSE))</f>
        <v/>
      </c>
      <c r="AI391" s="112"/>
      <c r="AJ391" s="207" t="str">
        <f t="shared" ref="AJ391:AJ454" si="106">IF(AI391="","",(VLOOKUP(AI391,Railings_Rail_Attach_Table_Array,2,FALSE)))</f>
        <v/>
      </c>
      <c r="AK391" s="112"/>
      <c r="AL391" s="207" t="str">
        <f t="shared" ref="AL391:AL454" si="107">IF(AK391="","",(VLOOKUP(AK391,Railings_Rail_End_Table_Array,2,FALSE)))</f>
        <v/>
      </c>
      <c r="AM391" s="112"/>
      <c r="AN391" s="207" t="str">
        <f t="shared" ref="AN391:AN454" si="108">IF(AM391="","",(VLOOKUP(AM391,Railings_Rail_End_Table_Array,2,FALSE)))</f>
        <v/>
      </c>
      <c r="AO391" s="134"/>
      <c r="AP391" s="127"/>
      <c r="AQ391" s="207" t="str">
        <f t="shared" ref="AQ391:AQ454" si="109">IF(AP391="","",(VLOOKUP(AP391,Railings_Railing_Ground_Fix_Table_Array,2,FALSE)))</f>
        <v/>
      </c>
      <c r="AR391" s="127"/>
      <c r="AS391" s="112"/>
      <c r="AT391" s="112"/>
      <c r="AU391" s="112"/>
      <c r="AV391" s="112"/>
      <c r="AW391" s="112"/>
      <c r="AX391" s="112"/>
      <c r="AY391" s="112"/>
      <c r="AZ391" s="112"/>
      <c r="BA391" s="112"/>
      <c r="BB391" s="124"/>
      <c r="BC391" s="124"/>
      <c r="BD391" s="207" t="str">
        <f t="shared" ref="BD391:BD454" si="110">IF(BC391="","",VLOOKUP(BC391,Railings_Rail_Material_Table_Array,2,FALSE))</f>
        <v/>
      </c>
      <c r="BE391" s="112" t="str">
        <f t="shared" ref="BE391:BE454" si="111">IF(C391&gt;0,"U","")</f>
        <v/>
      </c>
      <c r="BF391" s="112"/>
      <c r="BG391" s="112"/>
      <c r="BH391" s="112"/>
      <c r="BI391" s="112"/>
      <c r="BJ391" s="112"/>
      <c r="BL391" s="112"/>
      <c r="BM391" s="112"/>
      <c r="BN391" s="112"/>
      <c r="BO391" s="112"/>
      <c r="BP391" s="112"/>
      <c r="BQ391" s="112"/>
    </row>
    <row r="392" spans="1:69" s="119" customFormat="1" x14ac:dyDescent="0.2">
      <c r="A392" s="124"/>
      <c r="B392" s="207" t="str">
        <f t="shared" si="98"/>
        <v/>
      </c>
      <c r="C392" s="73"/>
      <c r="D392" s="112"/>
      <c r="E392" s="112"/>
      <c r="F392" s="112"/>
      <c r="G392" s="112"/>
      <c r="H392" s="112"/>
      <c r="I392" s="112"/>
      <c r="J392" s="131"/>
      <c r="K392" s="132"/>
      <c r="L392" s="207" t="str">
        <f t="shared" si="99"/>
        <v/>
      </c>
      <c r="M392" s="112"/>
      <c r="N392" s="112"/>
      <c r="O392" s="112"/>
      <c r="P392" s="112"/>
      <c r="Q392" s="112"/>
      <c r="R392" s="112"/>
      <c r="S392" s="112"/>
      <c r="T392" s="112"/>
      <c r="U392" s="112"/>
      <c r="V392" s="207" t="str">
        <f t="shared" si="100"/>
        <v/>
      </c>
      <c r="W392" s="112"/>
      <c r="X392" s="207" t="str">
        <f t="shared" si="101"/>
        <v/>
      </c>
      <c r="Y392" s="133"/>
      <c r="Z392" s="112"/>
      <c r="AA392" s="112"/>
      <c r="AB392" s="207" t="str">
        <f t="shared" si="102"/>
        <v/>
      </c>
      <c r="AC392" s="112"/>
      <c r="AD392" s="207" t="str">
        <f t="shared" si="103"/>
        <v/>
      </c>
      <c r="AE392" s="124"/>
      <c r="AF392" s="207" t="str">
        <f t="shared" si="104"/>
        <v/>
      </c>
      <c r="AG392" s="112"/>
      <c r="AH392" s="207" t="str">
        <f t="shared" si="105"/>
        <v/>
      </c>
      <c r="AI392" s="112"/>
      <c r="AJ392" s="207" t="str">
        <f t="shared" si="106"/>
        <v/>
      </c>
      <c r="AK392" s="112"/>
      <c r="AL392" s="207" t="str">
        <f t="shared" si="107"/>
        <v/>
      </c>
      <c r="AM392" s="112"/>
      <c r="AN392" s="207" t="str">
        <f t="shared" si="108"/>
        <v/>
      </c>
      <c r="AO392" s="134"/>
      <c r="AP392" s="127"/>
      <c r="AQ392" s="207" t="str">
        <f t="shared" si="109"/>
        <v/>
      </c>
      <c r="AR392" s="127"/>
      <c r="AS392" s="112"/>
      <c r="AT392" s="112"/>
      <c r="AU392" s="112"/>
      <c r="AV392" s="112"/>
      <c r="AW392" s="112"/>
      <c r="AX392" s="112"/>
      <c r="AY392" s="112"/>
      <c r="AZ392" s="112"/>
      <c r="BA392" s="112"/>
      <c r="BB392" s="124"/>
      <c r="BC392" s="124"/>
      <c r="BD392" s="207" t="str">
        <f t="shared" si="110"/>
        <v/>
      </c>
      <c r="BE392" s="112" t="str">
        <f t="shared" si="111"/>
        <v/>
      </c>
      <c r="BF392" s="112"/>
      <c r="BG392" s="112"/>
      <c r="BH392" s="112"/>
      <c r="BI392" s="112"/>
      <c r="BJ392" s="112"/>
      <c r="BL392" s="112"/>
      <c r="BM392" s="112"/>
      <c r="BN392" s="112"/>
      <c r="BO392" s="112"/>
      <c r="BP392" s="112"/>
      <c r="BQ392" s="112"/>
    </row>
    <row r="393" spans="1:69" s="119" customFormat="1" x14ac:dyDescent="0.2">
      <c r="A393" s="124"/>
      <c r="B393" s="207" t="str">
        <f t="shared" si="98"/>
        <v/>
      </c>
      <c r="C393" s="73"/>
      <c r="D393" s="112"/>
      <c r="E393" s="112"/>
      <c r="F393" s="112"/>
      <c r="G393" s="112"/>
      <c r="H393" s="112"/>
      <c r="I393" s="112"/>
      <c r="J393" s="131"/>
      <c r="K393" s="132"/>
      <c r="L393" s="207" t="str">
        <f t="shared" si="99"/>
        <v/>
      </c>
      <c r="M393" s="112"/>
      <c r="N393" s="112"/>
      <c r="O393" s="112"/>
      <c r="P393" s="112"/>
      <c r="Q393" s="112"/>
      <c r="R393" s="112"/>
      <c r="S393" s="112"/>
      <c r="T393" s="112"/>
      <c r="U393" s="112"/>
      <c r="V393" s="207" t="str">
        <f t="shared" si="100"/>
        <v/>
      </c>
      <c r="W393" s="112"/>
      <c r="X393" s="207" t="str">
        <f t="shared" si="101"/>
        <v/>
      </c>
      <c r="Y393" s="133"/>
      <c r="Z393" s="112"/>
      <c r="AA393" s="112"/>
      <c r="AB393" s="207" t="str">
        <f t="shared" si="102"/>
        <v/>
      </c>
      <c r="AC393" s="112"/>
      <c r="AD393" s="207" t="str">
        <f t="shared" si="103"/>
        <v/>
      </c>
      <c r="AE393" s="124"/>
      <c r="AF393" s="207" t="str">
        <f t="shared" si="104"/>
        <v/>
      </c>
      <c r="AG393" s="112"/>
      <c r="AH393" s="207" t="str">
        <f t="shared" si="105"/>
        <v/>
      </c>
      <c r="AI393" s="112"/>
      <c r="AJ393" s="207" t="str">
        <f t="shared" si="106"/>
        <v/>
      </c>
      <c r="AK393" s="112"/>
      <c r="AL393" s="207" t="str">
        <f t="shared" si="107"/>
        <v/>
      </c>
      <c r="AM393" s="112"/>
      <c r="AN393" s="207" t="str">
        <f t="shared" si="108"/>
        <v/>
      </c>
      <c r="AO393" s="134"/>
      <c r="AP393" s="127"/>
      <c r="AQ393" s="207" t="str">
        <f t="shared" si="109"/>
        <v/>
      </c>
      <c r="AR393" s="127"/>
      <c r="AS393" s="112"/>
      <c r="AT393" s="112"/>
      <c r="AU393" s="112"/>
      <c r="AV393" s="112"/>
      <c r="AW393" s="112"/>
      <c r="AX393" s="112"/>
      <c r="AY393" s="112"/>
      <c r="AZ393" s="112"/>
      <c r="BA393" s="112"/>
      <c r="BB393" s="124"/>
      <c r="BC393" s="124"/>
      <c r="BD393" s="207" t="str">
        <f t="shared" si="110"/>
        <v/>
      </c>
      <c r="BE393" s="112" t="str">
        <f t="shared" si="111"/>
        <v/>
      </c>
      <c r="BF393" s="112"/>
      <c r="BG393" s="112"/>
      <c r="BH393" s="112"/>
      <c r="BI393" s="112"/>
      <c r="BJ393" s="112"/>
      <c r="BL393" s="112"/>
      <c r="BM393" s="112"/>
      <c r="BN393" s="112"/>
      <c r="BO393" s="112"/>
      <c r="BP393" s="112"/>
      <c r="BQ393" s="112"/>
    </row>
    <row r="394" spans="1:69" s="119" customFormat="1" x14ac:dyDescent="0.2">
      <c r="A394" s="124"/>
      <c r="B394" s="207" t="str">
        <f t="shared" si="98"/>
        <v/>
      </c>
      <c r="C394" s="73"/>
      <c r="D394" s="112"/>
      <c r="E394" s="112"/>
      <c r="F394" s="112"/>
      <c r="G394" s="112"/>
      <c r="H394" s="112"/>
      <c r="I394" s="112"/>
      <c r="J394" s="131"/>
      <c r="K394" s="132"/>
      <c r="L394" s="207" t="str">
        <f t="shared" si="99"/>
        <v/>
      </c>
      <c r="M394" s="112"/>
      <c r="N394" s="112"/>
      <c r="O394" s="112"/>
      <c r="P394" s="112"/>
      <c r="Q394" s="112"/>
      <c r="R394" s="112"/>
      <c r="S394" s="112"/>
      <c r="T394" s="112"/>
      <c r="U394" s="112"/>
      <c r="V394" s="207" t="str">
        <f t="shared" si="100"/>
        <v/>
      </c>
      <c r="W394" s="112"/>
      <c r="X394" s="207" t="str">
        <f t="shared" si="101"/>
        <v/>
      </c>
      <c r="Y394" s="133"/>
      <c r="Z394" s="112"/>
      <c r="AA394" s="112"/>
      <c r="AB394" s="207" t="str">
        <f t="shared" si="102"/>
        <v/>
      </c>
      <c r="AC394" s="112"/>
      <c r="AD394" s="207" t="str">
        <f t="shared" si="103"/>
        <v/>
      </c>
      <c r="AE394" s="124"/>
      <c r="AF394" s="207" t="str">
        <f t="shared" si="104"/>
        <v/>
      </c>
      <c r="AG394" s="112"/>
      <c r="AH394" s="207" t="str">
        <f t="shared" si="105"/>
        <v/>
      </c>
      <c r="AI394" s="112"/>
      <c r="AJ394" s="207" t="str">
        <f t="shared" si="106"/>
        <v/>
      </c>
      <c r="AK394" s="112"/>
      <c r="AL394" s="207" t="str">
        <f t="shared" si="107"/>
        <v/>
      </c>
      <c r="AM394" s="112"/>
      <c r="AN394" s="207" t="str">
        <f t="shared" si="108"/>
        <v/>
      </c>
      <c r="AO394" s="134"/>
      <c r="AP394" s="127"/>
      <c r="AQ394" s="207" t="str">
        <f t="shared" si="109"/>
        <v/>
      </c>
      <c r="AR394" s="127"/>
      <c r="AS394" s="112"/>
      <c r="AT394" s="112"/>
      <c r="AU394" s="112"/>
      <c r="AV394" s="112"/>
      <c r="AW394" s="112"/>
      <c r="AX394" s="112"/>
      <c r="AY394" s="112"/>
      <c r="AZ394" s="112"/>
      <c r="BA394" s="112"/>
      <c r="BB394" s="124"/>
      <c r="BC394" s="124"/>
      <c r="BD394" s="207" t="str">
        <f t="shared" si="110"/>
        <v/>
      </c>
      <c r="BE394" s="112" t="str">
        <f t="shared" si="111"/>
        <v/>
      </c>
      <c r="BF394" s="112"/>
      <c r="BG394" s="112"/>
      <c r="BH394" s="112"/>
      <c r="BI394" s="112"/>
      <c r="BJ394" s="112"/>
      <c r="BL394" s="112"/>
      <c r="BM394" s="112"/>
      <c r="BN394" s="112"/>
      <c r="BO394" s="112"/>
      <c r="BP394" s="112"/>
      <c r="BQ394" s="112"/>
    </row>
    <row r="395" spans="1:69" s="119" customFormat="1" x14ac:dyDescent="0.2">
      <c r="A395" s="124"/>
      <c r="B395" s="207" t="str">
        <f t="shared" si="98"/>
        <v/>
      </c>
      <c r="C395" s="73"/>
      <c r="D395" s="112"/>
      <c r="E395" s="112"/>
      <c r="F395" s="112"/>
      <c r="G395" s="112"/>
      <c r="H395" s="112"/>
      <c r="I395" s="112"/>
      <c r="J395" s="131"/>
      <c r="K395" s="132"/>
      <c r="L395" s="207" t="str">
        <f t="shared" si="99"/>
        <v/>
      </c>
      <c r="M395" s="112"/>
      <c r="N395" s="112"/>
      <c r="O395" s="112"/>
      <c r="P395" s="112"/>
      <c r="Q395" s="112"/>
      <c r="R395" s="112"/>
      <c r="S395" s="112"/>
      <c r="T395" s="112"/>
      <c r="U395" s="112"/>
      <c r="V395" s="207" t="str">
        <f t="shared" si="100"/>
        <v/>
      </c>
      <c r="W395" s="112"/>
      <c r="X395" s="207" t="str">
        <f t="shared" si="101"/>
        <v/>
      </c>
      <c r="Y395" s="133"/>
      <c r="Z395" s="112"/>
      <c r="AA395" s="112"/>
      <c r="AB395" s="207" t="str">
        <f t="shared" si="102"/>
        <v/>
      </c>
      <c r="AC395" s="112"/>
      <c r="AD395" s="207" t="str">
        <f t="shared" si="103"/>
        <v/>
      </c>
      <c r="AE395" s="124"/>
      <c r="AF395" s="207" t="str">
        <f t="shared" si="104"/>
        <v/>
      </c>
      <c r="AG395" s="112"/>
      <c r="AH395" s="207" t="str">
        <f t="shared" si="105"/>
        <v/>
      </c>
      <c r="AI395" s="112"/>
      <c r="AJ395" s="207" t="str">
        <f t="shared" si="106"/>
        <v/>
      </c>
      <c r="AK395" s="112"/>
      <c r="AL395" s="207" t="str">
        <f t="shared" si="107"/>
        <v/>
      </c>
      <c r="AM395" s="112"/>
      <c r="AN395" s="207" t="str">
        <f t="shared" si="108"/>
        <v/>
      </c>
      <c r="AO395" s="134"/>
      <c r="AP395" s="127"/>
      <c r="AQ395" s="207" t="str">
        <f t="shared" si="109"/>
        <v/>
      </c>
      <c r="AR395" s="127"/>
      <c r="AS395" s="112"/>
      <c r="AT395" s="112"/>
      <c r="AU395" s="112"/>
      <c r="AV395" s="112"/>
      <c r="AW395" s="112"/>
      <c r="AX395" s="112"/>
      <c r="AY395" s="112"/>
      <c r="AZ395" s="112"/>
      <c r="BA395" s="112"/>
      <c r="BB395" s="124"/>
      <c r="BC395" s="124"/>
      <c r="BD395" s="207" t="str">
        <f t="shared" si="110"/>
        <v/>
      </c>
      <c r="BE395" s="112" t="str">
        <f t="shared" si="111"/>
        <v/>
      </c>
      <c r="BF395" s="112"/>
      <c r="BG395" s="112"/>
      <c r="BH395" s="112"/>
      <c r="BI395" s="112"/>
      <c r="BJ395" s="112"/>
      <c r="BL395" s="112"/>
      <c r="BM395" s="112"/>
      <c r="BN395" s="112"/>
      <c r="BO395" s="112"/>
      <c r="BP395" s="112"/>
      <c r="BQ395" s="112"/>
    </row>
    <row r="396" spans="1:69" s="119" customFormat="1" x14ac:dyDescent="0.2">
      <c r="A396" s="124"/>
      <c r="B396" s="207" t="str">
        <f t="shared" si="98"/>
        <v/>
      </c>
      <c r="C396" s="73"/>
      <c r="D396" s="112"/>
      <c r="E396" s="112"/>
      <c r="F396" s="112"/>
      <c r="G396" s="112"/>
      <c r="H396" s="112"/>
      <c r="I396" s="112"/>
      <c r="J396" s="131"/>
      <c r="K396" s="132"/>
      <c r="L396" s="207" t="str">
        <f t="shared" si="99"/>
        <v/>
      </c>
      <c r="M396" s="112"/>
      <c r="N396" s="112"/>
      <c r="O396" s="112"/>
      <c r="P396" s="112"/>
      <c r="Q396" s="112"/>
      <c r="R396" s="112"/>
      <c r="S396" s="112"/>
      <c r="T396" s="112"/>
      <c r="U396" s="112"/>
      <c r="V396" s="207" t="str">
        <f t="shared" si="100"/>
        <v/>
      </c>
      <c r="W396" s="112"/>
      <c r="X396" s="207" t="str">
        <f t="shared" si="101"/>
        <v/>
      </c>
      <c r="Y396" s="133"/>
      <c r="Z396" s="112"/>
      <c r="AA396" s="112"/>
      <c r="AB396" s="207" t="str">
        <f t="shared" si="102"/>
        <v/>
      </c>
      <c r="AC396" s="112"/>
      <c r="AD396" s="207" t="str">
        <f t="shared" si="103"/>
        <v/>
      </c>
      <c r="AE396" s="124"/>
      <c r="AF396" s="207" t="str">
        <f t="shared" si="104"/>
        <v/>
      </c>
      <c r="AG396" s="112"/>
      <c r="AH396" s="207" t="str">
        <f t="shared" si="105"/>
        <v/>
      </c>
      <c r="AI396" s="112"/>
      <c r="AJ396" s="207" t="str">
        <f t="shared" si="106"/>
        <v/>
      </c>
      <c r="AK396" s="112"/>
      <c r="AL396" s="207" t="str">
        <f t="shared" si="107"/>
        <v/>
      </c>
      <c r="AM396" s="112"/>
      <c r="AN396" s="207" t="str">
        <f t="shared" si="108"/>
        <v/>
      </c>
      <c r="AO396" s="134"/>
      <c r="AP396" s="127"/>
      <c r="AQ396" s="207" t="str">
        <f t="shared" si="109"/>
        <v/>
      </c>
      <c r="AR396" s="127"/>
      <c r="AS396" s="112"/>
      <c r="AT396" s="112"/>
      <c r="AU396" s="112"/>
      <c r="AV396" s="112"/>
      <c r="AW396" s="112"/>
      <c r="AX396" s="112"/>
      <c r="AY396" s="112"/>
      <c r="AZ396" s="112"/>
      <c r="BA396" s="112"/>
      <c r="BB396" s="124"/>
      <c r="BC396" s="124"/>
      <c r="BD396" s="207" t="str">
        <f t="shared" si="110"/>
        <v/>
      </c>
      <c r="BE396" s="112" t="str">
        <f t="shared" si="111"/>
        <v/>
      </c>
      <c r="BF396" s="112"/>
      <c r="BG396" s="112"/>
      <c r="BH396" s="112"/>
      <c r="BI396" s="112"/>
      <c r="BJ396" s="112"/>
      <c r="BL396" s="112"/>
      <c r="BM396" s="112"/>
      <c r="BN396" s="112"/>
      <c r="BO396" s="112"/>
      <c r="BP396" s="112"/>
      <c r="BQ396" s="112"/>
    </row>
    <row r="397" spans="1:69" s="119" customFormat="1" x14ac:dyDescent="0.2">
      <c r="A397" s="124"/>
      <c r="B397" s="207" t="str">
        <f t="shared" si="98"/>
        <v/>
      </c>
      <c r="C397" s="73"/>
      <c r="D397" s="112"/>
      <c r="E397" s="112"/>
      <c r="F397" s="112"/>
      <c r="G397" s="112"/>
      <c r="H397" s="112"/>
      <c r="I397" s="112"/>
      <c r="J397" s="131"/>
      <c r="K397" s="132"/>
      <c r="L397" s="207" t="str">
        <f t="shared" si="99"/>
        <v/>
      </c>
      <c r="M397" s="112"/>
      <c r="N397" s="112"/>
      <c r="O397" s="112"/>
      <c r="P397" s="112"/>
      <c r="Q397" s="112"/>
      <c r="R397" s="112"/>
      <c r="S397" s="112"/>
      <c r="T397" s="112"/>
      <c r="U397" s="112"/>
      <c r="V397" s="207" t="str">
        <f t="shared" si="100"/>
        <v/>
      </c>
      <c r="W397" s="112"/>
      <c r="X397" s="207" t="str">
        <f t="shared" si="101"/>
        <v/>
      </c>
      <c r="Y397" s="133"/>
      <c r="Z397" s="112"/>
      <c r="AA397" s="112"/>
      <c r="AB397" s="207" t="str">
        <f t="shared" si="102"/>
        <v/>
      </c>
      <c r="AC397" s="112"/>
      <c r="AD397" s="207" t="str">
        <f t="shared" si="103"/>
        <v/>
      </c>
      <c r="AE397" s="124"/>
      <c r="AF397" s="207" t="str">
        <f t="shared" si="104"/>
        <v/>
      </c>
      <c r="AG397" s="112"/>
      <c r="AH397" s="207" t="str">
        <f t="shared" si="105"/>
        <v/>
      </c>
      <c r="AI397" s="112"/>
      <c r="AJ397" s="207" t="str">
        <f t="shared" si="106"/>
        <v/>
      </c>
      <c r="AK397" s="112"/>
      <c r="AL397" s="207" t="str">
        <f t="shared" si="107"/>
        <v/>
      </c>
      <c r="AM397" s="112"/>
      <c r="AN397" s="207" t="str">
        <f t="shared" si="108"/>
        <v/>
      </c>
      <c r="AO397" s="134"/>
      <c r="AP397" s="127"/>
      <c r="AQ397" s="207" t="str">
        <f t="shared" si="109"/>
        <v/>
      </c>
      <c r="AR397" s="127"/>
      <c r="AS397" s="112"/>
      <c r="AT397" s="112"/>
      <c r="AU397" s="112"/>
      <c r="AV397" s="112"/>
      <c r="AW397" s="112"/>
      <c r="AX397" s="112"/>
      <c r="AY397" s="112"/>
      <c r="AZ397" s="112"/>
      <c r="BA397" s="112"/>
      <c r="BB397" s="124"/>
      <c r="BC397" s="124"/>
      <c r="BD397" s="207" t="str">
        <f t="shared" si="110"/>
        <v/>
      </c>
      <c r="BE397" s="112" t="str">
        <f t="shared" si="111"/>
        <v/>
      </c>
      <c r="BF397" s="112"/>
      <c r="BG397" s="112"/>
      <c r="BH397" s="112"/>
      <c r="BI397" s="112"/>
      <c r="BJ397" s="112"/>
      <c r="BL397" s="112"/>
      <c r="BM397" s="112"/>
      <c r="BN397" s="112"/>
      <c r="BO397" s="112"/>
      <c r="BP397" s="112"/>
      <c r="BQ397" s="112"/>
    </row>
    <row r="398" spans="1:69" s="119" customFormat="1" x14ac:dyDescent="0.2">
      <c r="A398" s="124"/>
      <c r="B398" s="207" t="str">
        <f t="shared" si="98"/>
        <v/>
      </c>
      <c r="C398" s="73"/>
      <c r="D398" s="112"/>
      <c r="E398" s="112"/>
      <c r="F398" s="112"/>
      <c r="G398" s="112"/>
      <c r="H398" s="112"/>
      <c r="I398" s="112"/>
      <c r="J398" s="131"/>
      <c r="K398" s="132"/>
      <c r="L398" s="207" t="str">
        <f t="shared" si="99"/>
        <v/>
      </c>
      <c r="M398" s="112"/>
      <c r="N398" s="112"/>
      <c r="O398" s="112"/>
      <c r="P398" s="112"/>
      <c r="Q398" s="112"/>
      <c r="R398" s="112"/>
      <c r="S398" s="112"/>
      <c r="T398" s="112"/>
      <c r="U398" s="112"/>
      <c r="V398" s="207" t="str">
        <f t="shared" si="100"/>
        <v/>
      </c>
      <c r="W398" s="112"/>
      <c r="X398" s="207" t="str">
        <f t="shared" si="101"/>
        <v/>
      </c>
      <c r="Y398" s="133"/>
      <c r="Z398" s="112"/>
      <c r="AA398" s="112"/>
      <c r="AB398" s="207" t="str">
        <f t="shared" si="102"/>
        <v/>
      </c>
      <c r="AC398" s="112"/>
      <c r="AD398" s="207" t="str">
        <f t="shared" si="103"/>
        <v/>
      </c>
      <c r="AE398" s="124"/>
      <c r="AF398" s="207" t="str">
        <f t="shared" si="104"/>
        <v/>
      </c>
      <c r="AG398" s="112"/>
      <c r="AH398" s="207" t="str">
        <f t="shared" si="105"/>
        <v/>
      </c>
      <c r="AI398" s="112"/>
      <c r="AJ398" s="207" t="str">
        <f t="shared" si="106"/>
        <v/>
      </c>
      <c r="AK398" s="112"/>
      <c r="AL398" s="207" t="str">
        <f t="shared" si="107"/>
        <v/>
      </c>
      <c r="AM398" s="112"/>
      <c r="AN398" s="207" t="str">
        <f t="shared" si="108"/>
        <v/>
      </c>
      <c r="AO398" s="134"/>
      <c r="AP398" s="127"/>
      <c r="AQ398" s="207" t="str">
        <f t="shared" si="109"/>
        <v/>
      </c>
      <c r="AR398" s="127"/>
      <c r="AS398" s="112"/>
      <c r="AT398" s="112"/>
      <c r="AU398" s="112"/>
      <c r="AV398" s="112"/>
      <c r="AW398" s="112"/>
      <c r="AX398" s="112"/>
      <c r="AY398" s="112"/>
      <c r="AZ398" s="112"/>
      <c r="BA398" s="112"/>
      <c r="BB398" s="124"/>
      <c r="BC398" s="124"/>
      <c r="BD398" s="207" t="str">
        <f t="shared" si="110"/>
        <v/>
      </c>
      <c r="BE398" s="112" t="str">
        <f t="shared" si="111"/>
        <v/>
      </c>
      <c r="BF398" s="112"/>
      <c r="BG398" s="112"/>
      <c r="BH398" s="112"/>
      <c r="BI398" s="112"/>
      <c r="BJ398" s="112"/>
      <c r="BL398" s="112"/>
      <c r="BM398" s="112"/>
      <c r="BN398" s="112"/>
      <c r="BO398" s="112"/>
      <c r="BP398" s="112"/>
      <c r="BQ398" s="112"/>
    </row>
    <row r="399" spans="1:69" s="119" customFormat="1" x14ac:dyDescent="0.2">
      <c r="A399" s="124"/>
      <c r="B399" s="207" t="str">
        <f t="shared" si="98"/>
        <v/>
      </c>
      <c r="C399" s="73"/>
      <c r="D399" s="112"/>
      <c r="E399" s="112"/>
      <c r="F399" s="112"/>
      <c r="G399" s="112"/>
      <c r="H399" s="112"/>
      <c r="I399" s="112"/>
      <c r="J399" s="131"/>
      <c r="K399" s="132"/>
      <c r="L399" s="207" t="str">
        <f t="shared" si="99"/>
        <v/>
      </c>
      <c r="M399" s="112"/>
      <c r="N399" s="112"/>
      <c r="O399" s="112"/>
      <c r="P399" s="112"/>
      <c r="Q399" s="112"/>
      <c r="R399" s="112"/>
      <c r="S399" s="112"/>
      <c r="T399" s="112"/>
      <c r="U399" s="112"/>
      <c r="V399" s="207" t="str">
        <f t="shared" si="100"/>
        <v/>
      </c>
      <c r="W399" s="112"/>
      <c r="X399" s="207" t="str">
        <f t="shared" si="101"/>
        <v/>
      </c>
      <c r="Y399" s="133"/>
      <c r="Z399" s="112"/>
      <c r="AA399" s="112"/>
      <c r="AB399" s="207" t="str">
        <f t="shared" si="102"/>
        <v/>
      </c>
      <c r="AC399" s="112"/>
      <c r="AD399" s="207" t="str">
        <f t="shared" si="103"/>
        <v/>
      </c>
      <c r="AE399" s="124"/>
      <c r="AF399" s="207" t="str">
        <f t="shared" si="104"/>
        <v/>
      </c>
      <c r="AG399" s="112"/>
      <c r="AH399" s="207" t="str">
        <f t="shared" si="105"/>
        <v/>
      </c>
      <c r="AI399" s="112"/>
      <c r="AJ399" s="207" t="str">
        <f t="shared" si="106"/>
        <v/>
      </c>
      <c r="AK399" s="112"/>
      <c r="AL399" s="207" t="str">
        <f t="shared" si="107"/>
        <v/>
      </c>
      <c r="AM399" s="112"/>
      <c r="AN399" s="207" t="str">
        <f t="shared" si="108"/>
        <v/>
      </c>
      <c r="AO399" s="134"/>
      <c r="AP399" s="127"/>
      <c r="AQ399" s="207" t="str">
        <f t="shared" si="109"/>
        <v/>
      </c>
      <c r="AR399" s="127"/>
      <c r="AS399" s="112"/>
      <c r="AT399" s="112"/>
      <c r="AU399" s="112"/>
      <c r="AV399" s="112"/>
      <c r="AW399" s="112"/>
      <c r="AX399" s="112"/>
      <c r="AY399" s="112"/>
      <c r="AZ399" s="112"/>
      <c r="BA399" s="112"/>
      <c r="BB399" s="124"/>
      <c r="BC399" s="124"/>
      <c r="BD399" s="207" t="str">
        <f t="shared" si="110"/>
        <v/>
      </c>
      <c r="BE399" s="112" t="str">
        <f t="shared" si="111"/>
        <v/>
      </c>
      <c r="BF399" s="112"/>
      <c r="BG399" s="112"/>
      <c r="BH399" s="112"/>
      <c r="BI399" s="112"/>
      <c r="BJ399" s="112"/>
      <c r="BL399" s="112"/>
      <c r="BM399" s="112"/>
      <c r="BN399" s="112"/>
      <c r="BO399" s="112"/>
      <c r="BP399" s="112"/>
      <c r="BQ399" s="112"/>
    </row>
    <row r="400" spans="1:69" s="119" customFormat="1" x14ac:dyDescent="0.2">
      <c r="A400" s="124"/>
      <c r="B400" s="207" t="str">
        <f t="shared" si="98"/>
        <v/>
      </c>
      <c r="C400" s="73"/>
      <c r="D400" s="112"/>
      <c r="E400" s="112"/>
      <c r="F400" s="112"/>
      <c r="G400" s="112"/>
      <c r="H400" s="112"/>
      <c r="I400" s="112"/>
      <c r="J400" s="131"/>
      <c r="K400" s="132"/>
      <c r="L400" s="207" t="str">
        <f t="shared" si="99"/>
        <v/>
      </c>
      <c r="M400" s="112"/>
      <c r="N400" s="112"/>
      <c r="O400" s="112"/>
      <c r="P400" s="112"/>
      <c r="Q400" s="112"/>
      <c r="R400" s="112"/>
      <c r="S400" s="112"/>
      <c r="T400" s="112"/>
      <c r="U400" s="112"/>
      <c r="V400" s="207" t="str">
        <f t="shared" si="100"/>
        <v/>
      </c>
      <c r="W400" s="112"/>
      <c r="X400" s="207" t="str">
        <f t="shared" si="101"/>
        <v/>
      </c>
      <c r="Y400" s="133"/>
      <c r="Z400" s="112"/>
      <c r="AA400" s="112"/>
      <c r="AB400" s="207" t="str">
        <f t="shared" si="102"/>
        <v/>
      </c>
      <c r="AC400" s="112"/>
      <c r="AD400" s="207" t="str">
        <f t="shared" si="103"/>
        <v/>
      </c>
      <c r="AE400" s="124"/>
      <c r="AF400" s="207" t="str">
        <f t="shared" si="104"/>
        <v/>
      </c>
      <c r="AG400" s="112"/>
      <c r="AH400" s="207" t="str">
        <f t="shared" si="105"/>
        <v/>
      </c>
      <c r="AI400" s="112"/>
      <c r="AJ400" s="207" t="str">
        <f t="shared" si="106"/>
        <v/>
      </c>
      <c r="AK400" s="112"/>
      <c r="AL400" s="207" t="str">
        <f t="shared" si="107"/>
        <v/>
      </c>
      <c r="AM400" s="112"/>
      <c r="AN400" s="207" t="str">
        <f t="shared" si="108"/>
        <v/>
      </c>
      <c r="AO400" s="134"/>
      <c r="AP400" s="127"/>
      <c r="AQ400" s="207" t="str">
        <f t="shared" si="109"/>
        <v/>
      </c>
      <c r="AR400" s="127"/>
      <c r="AS400" s="112"/>
      <c r="AT400" s="112"/>
      <c r="AU400" s="112"/>
      <c r="AV400" s="112"/>
      <c r="AW400" s="112"/>
      <c r="AX400" s="112"/>
      <c r="AY400" s="112"/>
      <c r="AZ400" s="112"/>
      <c r="BA400" s="112"/>
      <c r="BB400" s="124"/>
      <c r="BC400" s="124"/>
      <c r="BD400" s="207" t="str">
        <f t="shared" si="110"/>
        <v/>
      </c>
      <c r="BE400" s="112" t="str">
        <f t="shared" si="111"/>
        <v/>
      </c>
      <c r="BF400" s="112"/>
      <c r="BG400" s="112"/>
      <c r="BH400" s="112"/>
      <c r="BI400" s="112"/>
      <c r="BJ400" s="112"/>
      <c r="BL400" s="112"/>
      <c r="BM400" s="112"/>
      <c r="BN400" s="112"/>
      <c r="BO400" s="112"/>
      <c r="BP400" s="112"/>
      <c r="BQ400" s="112"/>
    </row>
    <row r="401" spans="1:69" s="119" customFormat="1" x14ac:dyDescent="0.2">
      <c r="A401" s="124"/>
      <c r="B401" s="207" t="str">
        <f t="shared" si="98"/>
        <v/>
      </c>
      <c r="C401" s="73"/>
      <c r="D401" s="112"/>
      <c r="E401" s="112"/>
      <c r="F401" s="112"/>
      <c r="G401" s="112"/>
      <c r="H401" s="112"/>
      <c r="I401" s="112"/>
      <c r="J401" s="131"/>
      <c r="K401" s="132"/>
      <c r="L401" s="207" t="str">
        <f t="shared" si="99"/>
        <v/>
      </c>
      <c r="M401" s="112"/>
      <c r="N401" s="112"/>
      <c r="O401" s="112"/>
      <c r="P401" s="112"/>
      <c r="Q401" s="112"/>
      <c r="R401" s="112"/>
      <c r="S401" s="112"/>
      <c r="T401" s="112"/>
      <c r="U401" s="112"/>
      <c r="V401" s="207" t="str">
        <f t="shared" si="100"/>
        <v/>
      </c>
      <c r="W401" s="112"/>
      <c r="X401" s="207" t="str">
        <f t="shared" si="101"/>
        <v/>
      </c>
      <c r="Y401" s="133"/>
      <c r="Z401" s="112"/>
      <c r="AA401" s="112"/>
      <c r="AB401" s="207" t="str">
        <f t="shared" si="102"/>
        <v/>
      </c>
      <c r="AC401" s="112"/>
      <c r="AD401" s="207" t="str">
        <f t="shared" si="103"/>
        <v/>
      </c>
      <c r="AE401" s="124"/>
      <c r="AF401" s="207" t="str">
        <f t="shared" si="104"/>
        <v/>
      </c>
      <c r="AG401" s="112"/>
      <c r="AH401" s="207" t="str">
        <f t="shared" si="105"/>
        <v/>
      </c>
      <c r="AI401" s="112"/>
      <c r="AJ401" s="207" t="str">
        <f t="shared" si="106"/>
        <v/>
      </c>
      <c r="AK401" s="112"/>
      <c r="AL401" s="207" t="str">
        <f t="shared" si="107"/>
        <v/>
      </c>
      <c r="AM401" s="112"/>
      <c r="AN401" s="207" t="str">
        <f t="shared" si="108"/>
        <v/>
      </c>
      <c r="AO401" s="134"/>
      <c r="AP401" s="127"/>
      <c r="AQ401" s="207" t="str">
        <f t="shared" si="109"/>
        <v/>
      </c>
      <c r="AR401" s="127"/>
      <c r="AS401" s="112"/>
      <c r="AT401" s="112"/>
      <c r="AU401" s="112"/>
      <c r="AV401" s="112"/>
      <c r="AW401" s="112"/>
      <c r="AX401" s="112"/>
      <c r="AY401" s="112"/>
      <c r="AZ401" s="112"/>
      <c r="BA401" s="112"/>
      <c r="BB401" s="124"/>
      <c r="BC401" s="124"/>
      <c r="BD401" s="207" t="str">
        <f t="shared" si="110"/>
        <v/>
      </c>
      <c r="BE401" s="112" t="str">
        <f t="shared" si="111"/>
        <v/>
      </c>
      <c r="BF401" s="112"/>
      <c r="BG401" s="112"/>
      <c r="BH401" s="112"/>
      <c r="BI401" s="112"/>
      <c r="BJ401" s="112"/>
      <c r="BL401" s="112"/>
      <c r="BM401" s="112"/>
      <c r="BN401" s="112"/>
      <c r="BO401" s="112"/>
      <c r="BP401" s="112"/>
      <c r="BQ401" s="112"/>
    </row>
    <row r="402" spans="1:69" s="119" customFormat="1" x14ac:dyDescent="0.2">
      <c r="A402" s="124"/>
      <c r="B402" s="207" t="str">
        <f t="shared" si="98"/>
        <v/>
      </c>
      <c r="C402" s="73"/>
      <c r="D402" s="112"/>
      <c r="E402" s="112"/>
      <c r="F402" s="112"/>
      <c r="G402" s="112"/>
      <c r="H402" s="112"/>
      <c r="I402" s="112"/>
      <c r="J402" s="131"/>
      <c r="K402" s="132"/>
      <c r="L402" s="207" t="str">
        <f t="shared" si="99"/>
        <v/>
      </c>
      <c r="M402" s="112"/>
      <c r="N402" s="112"/>
      <c r="O402" s="112"/>
      <c r="P402" s="112"/>
      <c r="Q402" s="112"/>
      <c r="R402" s="112"/>
      <c r="S402" s="112"/>
      <c r="T402" s="112"/>
      <c r="U402" s="112"/>
      <c r="V402" s="207" t="str">
        <f t="shared" si="100"/>
        <v/>
      </c>
      <c r="W402" s="112"/>
      <c r="X402" s="207" t="str">
        <f t="shared" si="101"/>
        <v/>
      </c>
      <c r="Y402" s="133"/>
      <c r="Z402" s="112"/>
      <c r="AA402" s="112"/>
      <c r="AB402" s="207" t="str">
        <f t="shared" si="102"/>
        <v/>
      </c>
      <c r="AC402" s="112"/>
      <c r="AD402" s="207" t="str">
        <f t="shared" si="103"/>
        <v/>
      </c>
      <c r="AE402" s="124"/>
      <c r="AF402" s="207" t="str">
        <f t="shared" si="104"/>
        <v/>
      </c>
      <c r="AG402" s="112"/>
      <c r="AH402" s="207" t="str">
        <f t="shared" si="105"/>
        <v/>
      </c>
      <c r="AI402" s="112"/>
      <c r="AJ402" s="207" t="str">
        <f t="shared" si="106"/>
        <v/>
      </c>
      <c r="AK402" s="112"/>
      <c r="AL402" s="207" t="str">
        <f t="shared" si="107"/>
        <v/>
      </c>
      <c r="AM402" s="112"/>
      <c r="AN402" s="207" t="str">
        <f t="shared" si="108"/>
        <v/>
      </c>
      <c r="AO402" s="134"/>
      <c r="AP402" s="127"/>
      <c r="AQ402" s="207" t="str">
        <f t="shared" si="109"/>
        <v/>
      </c>
      <c r="AR402" s="127"/>
      <c r="AS402" s="112"/>
      <c r="AT402" s="112"/>
      <c r="AU402" s="112"/>
      <c r="AV402" s="112"/>
      <c r="AW402" s="112"/>
      <c r="AX402" s="112"/>
      <c r="AY402" s="112"/>
      <c r="AZ402" s="112"/>
      <c r="BA402" s="112"/>
      <c r="BB402" s="124"/>
      <c r="BC402" s="124"/>
      <c r="BD402" s="207" t="str">
        <f t="shared" si="110"/>
        <v/>
      </c>
      <c r="BE402" s="112" t="str">
        <f t="shared" si="111"/>
        <v/>
      </c>
      <c r="BF402" s="112"/>
      <c r="BG402" s="112"/>
      <c r="BH402" s="112"/>
      <c r="BI402" s="112"/>
      <c r="BJ402" s="112"/>
      <c r="BL402" s="112"/>
      <c r="BM402" s="112"/>
      <c r="BN402" s="112"/>
      <c r="BO402" s="112"/>
      <c r="BP402" s="112"/>
      <c r="BQ402" s="112"/>
    </row>
    <row r="403" spans="1:69" s="119" customFormat="1" x14ac:dyDescent="0.2">
      <c r="A403" s="124"/>
      <c r="B403" s="207" t="str">
        <f t="shared" si="98"/>
        <v/>
      </c>
      <c r="C403" s="73"/>
      <c r="D403" s="112"/>
      <c r="E403" s="112"/>
      <c r="F403" s="112"/>
      <c r="G403" s="112"/>
      <c r="H403" s="112"/>
      <c r="I403" s="112"/>
      <c r="J403" s="131"/>
      <c r="K403" s="132"/>
      <c r="L403" s="207" t="str">
        <f t="shared" si="99"/>
        <v/>
      </c>
      <c r="M403" s="112"/>
      <c r="N403" s="112"/>
      <c r="O403" s="112"/>
      <c r="P403" s="112"/>
      <c r="Q403" s="112"/>
      <c r="R403" s="112"/>
      <c r="S403" s="112"/>
      <c r="T403" s="112"/>
      <c r="U403" s="112"/>
      <c r="V403" s="207" t="str">
        <f t="shared" si="100"/>
        <v/>
      </c>
      <c r="W403" s="112"/>
      <c r="X403" s="207" t="str">
        <f t="shared" si="101"/>
        <v/>
      </c>
      <c r="Y403" s="133"/>
      <c r="Z403" s="112"/>
      <c r="AA403" s="112"/>
      <c r="AB403" s="207" t="str">
        <f t="shared" si="102"/>
        <v/>
      </c>
      <c r="AC403" s="112"/>
      <c r="AD403" s="207" t="str">
        <f t="shared" si="103"/>
        <v/>
      </c>
      <c r="AE403" s="124"/>
      <c r="AF403" s="207" t="str">
        <f t="shared" si="104"/>
        <v/>
      </c>
      <c r="AG403" s="112"/>
      <c r="AH403" s="207" t="str">
        <f t="shared" si="105"/>
        <v/>
      </c>
      <c r="AI403" s="112"/>
      <c r="AJ403" s="207" t="str">
        <f t="shared" si="106"/>
        <v/>
      </c>
      <c r="AK403" s="112"/>
      <c r="AL403" s="207" t="str">
        <f t="shared" si="107"/>
        <v/>
      </c>
      <c r="AM403" s="112"/>
      <c r="AN403" s="207" t="str">
        <f t="shared" si="108"/>
        <v/>
      </c>
      <c r="AO403" s="134"/>
      <c r="AP403" s="127"/>
      <c r="AQ403" s="207" t="str">
        <f t="shared" si="109"/>
        <v/>
      </c>
      <c r="AR403" s="127"/>
      <c r="AS403" s="112"/>
      <c r="AT403" s="112"/>
      <c r="AU403" s="112"/>
      <c r="AV403" s="112"/>
      <c r="AW403" s="112"/>
      <c r="AX403" s="112"/>
      <c r="AY403" s="112"/>
      <c r="AZ403" s="112"/>
      <c r="BA403" s="112"/>
      <c r="BB403" s="124"/>
      <c r="BC403" s="124"/>
      <c r="BD403" s="207" t="str">
        <f t="shared" si="110"/>
        <v/>
      </c>
      <c r="BE403" s="112" t="str">
        <f t="shared" si="111"/>
        <v/>
      </c>
      <c r="BF403" s="112"/>
      <c r="BG403" s="112"/>
      <c r="BH403" s="112"/>
      <c r="BI403" s="112"/>
      <c r="BJ403" s="112"/>
      <c r="BL403" s="112"/>
      <c r="BM403" s="112"/>
      <c r="BN403" s="112"/>
      <c r="BO403" s="112"/>
      <c r="BP403" s="112"/>
      <c r="BQ403" s="112"/>
    </row>
    <row r="404" spans="1:69" s="119" customFormat="1" x14ac:dyDescent="0.2">
      <c r="A404" s="124"/>
      <c r="B404" s="207" t="str">
        <f t="shared" si="98"/>
        <v/>
      </c>
      <c r="C404" s="73"/>
      <c r="D404" s="112"/>
      <c r="E404" s="112"/>
      <c r="F404" s="112"/>
      <c r="G404" s="112"/>
      <c r="H404" s="112"/>
      <c r="I404" s="112"/>
      <c r="J404" s="131"/>
      <c r="K404" s="132"/>
      <c r="L404" s="207" t="str">
        <f t="shared" si="99"/>
        <v/>
      </c>
      <c r="M404" s="112"/>
      <c r="N404" s="112"/>
      <c r="O404" s="112"/>
      <c r="P404" s="112"/>
      <c r="Q404" s="112"/>
      <c r="R404" s="112"/>
      <c r="S404" s="112"/>
      <c r="T404" s="112"/>
      <c r="U404" s="112"/>
      <c r="V404" s="207" t="str">
        <f t="shared" si="100"/>
        <v/>
      </c>
      <c r="W404" s="112"/>
      <c r="X404" s="207" t="str">
        <f t="shared" si="101"/>
        <v/>
      </c>
      <c r="Y404" s="133"/>
      <c r="Z404" s="112"/>
      <c r="AA404" s="112"/>
      <c r="AB404" s="207" t="str">
        <f t="shared" si="102"/>
        <v/>
      </c>
      <c r="AC404" s="112"/>
      <c r="AD404" s="207" t="str">
        <f t="shared" si="103"/>
        <v/>
      </c>
      <c r="AE404" s="124"/>
      <c r="AF404" s="207" t="str">
        <f t="shared" si="104"/>
        <v/>
      </c>
      <c r="AG404" s="112"/>
      <c r="AH404" s="207" t="str">
        <f t="shared" si="105"/>
        <v/>
      </c>
      <c r="AI404" s="112"/>
      <c r="AJ404" s="207" t="str">
        <f t="shared" si="106"/>
        <v/>
      </c>
      <c r="AK404" s="112"/>
      <c r="AL404" s="207" t="str">
        <f t="shared" si="107"/>
        <v/>
      </c>
      <c r="AM404" s="112"/>
      <c r="AN404" s="207" t="str">
        <f t="shared" si="108"/>
        <v/>
      </c>
      <c r="AO404" s="134"/>
      <c r="AP404" s="127"/>
      <c r="AQ404" s="207" t="str">
        <f t="shared" si="109"/>
        <v/>
      </c>
      <c r="AR404" s="127"/>
      <c r="AS404" s="112"/>
      <c r="AT404" s="112"/>
      <c r="AU404" s="112"/>
      <c r="AV404" s="112"/>
      <c r="AW404" s="112"/>
      <c r="AX404" s="112"/>
      <c r="AY404" s="112"/>
      <c r="AZ404" s="112"/>
      <c r="BA404" s="112"/>
      <c r="BB404" s="124"/>
      <c r="BC404" s="124"/>
      <c r="BD404" s="207" t="str">
        <f t="shared" si="110"/>
        <v/>
      </c>
      <c r="BE404" s="112" t="str">
        <f t="shared" si="111"/>
        <v/>
      </c>
      <c r="BF404" s="112"/>
      <c r="BG404" s="112"/>
      <c r="BH404" s="112"/>
      <c r="BI404" s="112"/>
      <c r="BJ404" s="112"/>
      <c r="BL404" s="112"/>
      <c r="BM404" s="112"/>
      <c r="BN404" s="112"/>
      <c r="BO404" s="112"/>
      <c r="BP404" s="112"/>
      <c r="BQ404" s="112"/>
    </row>
    <row r="405" spans="1:69" s="119" customFormat="1" x14ac:dyDescent="0.2">
      <c r="A405" s="124"/>
      <c r="B405" s="207" t="str">
        <f t="shared" si="98"/>
        <v/>
      </c>
      <c r="C405" s="73"/>
      <c r="D405" s="112"/>
      <c r="E405" s="112"/>
      <c r="F405" s="112"/>
      <c r="G405" s="112"/>
      <c r="H405" s="112"/>
      <c r="I405" s="112"/>
      <c r="J405" s="131"/>
      <c r="K405" s="132"/>
      <c r="L405" s="207" t="str">
        <f t="shared" si="99"/>
        <v/>
      </c>
      <c r="M405" s="112"/>
      <c r="N405" s="112"/>
      <c r="O405" s="112"/>
      <c r="P405" s="112"/>
      <c r="Q405" s="112"/>
      <c r="R405" s="112"/>
      <c r="S405" s="112"/>
      <c r="T405" s="112"/>
      <c r="U405" s="112"/>
      <c r="V405" s="207" t="str">
        <f t="shared" si="100"/>
        <v/>
      </c>
      <c r="W405" s="112"/>
      <c r="X405" s="207" t="str">
        <f t="shared" si="101"/>
        <v/>
      </c>
      <c r="Y405" s="133"/>
      <c r="Z405" s="112"/>
      <c r="AA405" s="112"/>
      <c r="AB405" s="207" t="str">
        <f t="shared" si="102"/>
        <v/>
      </c>
      <c r="AC405" s="112"/>
      <c r="AD405" s="207" t="str">
        <f t="shared" si="103"/>
        <v/>
      </c>
      <c r="AE405" s="124"/>
      <c r="AF405" s="207" t="str">
        <f t="shared" si="104"/>
        <v/>
      </c>
      <c r="AG405" s="112"/>
      <c r="AH405" s="207" t="str">
        <f t="shared" si="105"/>
        <v/>
      </c>
      <c r="AI405" s="112"/>
      <c r="AJ405" s="207" t="str">
        <f t="shared" si="106"/>
        <v/>
      </c>
      <c r="AK405" s="112"/>
      <c r="AL405" s="207" t="str">
        <f t="shared" si="107"/>
        <v/>
      </c>
      <c r="AM405" s="112"/>
      <c r="AN405" s="207" t="str">
        <f t="shared" si="108"/>
        <v/>
      </c>
      <c r="AO405" s="134"/>
      <c r="AP405" s="127"/>
      <c r="AQ405" s="207" t="str">
        <f t="shared" si="109"/>
        <v/>
      </c>
      <c r="AR405" s="127"/>
      <c r="AS405" s="112"/>
      <c r="AT405" s="112"/>
      <c r="AU405" s="112"/>
      <c r="AV405" s="112"/>
      <c r="AW405" s="112"/>
      <c r="AX405" s="112"/>
      <c r="AY405" s="112"/>
      <c r="AZ405" s="112"/>
      <c r="BA405" s="112"/>
      <c r="BB405" s="124"/>
      <c r="BC405" s="124"/>
      <c r="BD405" s="207" t="str">
        <f t="shared" si="110"/>
        <v/>
      </c>
      <c r="BE405" s="112" t="str">
        <f t="shared" si="111"/>
        <v/>
      </c>
      <c r="BF405" s="112"/>
      <c r="BG405" s="112"/>
      <c r="BH405" s="112"/>
      <c r="BI405" s="112"/>
      <c r="BJ405" s="112"/>
      <c r="BL405" s="112"/>
      <c r="BM405" s="112"/>
      <c r="BN405" s="112"/>
      <c r="BO405" s="112"/>
      <c r="BP405" s="112"/>
      <c r="BQ405" s="112"/>
    </row>
    <row r="406" spans="1:69" s="119" customFormat="1" x14ac:dyDescent="0.2">
      <c r="A406" s="124"/>
      <c r="B406" s="207" t="str">
        <f t="shared" si="98"/>
        <v/>
      </c>
      <c r="C406" s="73"/>
      <c r="D406" s="112"/>
      <c r="E406" s="112"/>
      <c r="F406" s="112"/>
      <c r="G406" s="112"/>
      <c r="H406" s="112"/>
      <c r="I406" s="112"/>
      <c r="J406" s="131"/>
      <c r="K406" s="132"/>
      <c r="L406" s="207" t="str">
        <f t="shared" si="99"/>
        <v/>
      </c>
      <c r="M406" s="112"/>
      <c r="N406" s="112"/>
      <c r="O406" s="112"/>
      <c r="P406" s="112"/>
      <c r="Q406" s="112"/>
      <c r="R406" s="112"/>
      <c r="S406" s="112"/>
      <c r="T406" s="112"/>
      <c r="U406" s="112"/>
      <c r="V406" s="207" t="str">
        <f t="shared" si="100"/>
        <v/>
      </c>
      <c r="W406" s="112"/>
      <c r="X406" s="207" t="str">
        <f t="shared" si="101"/>
        <v/>
      </c>
      <c r="Y406" s="133"/>
      <c r="Z406" s="112"/>
      <c r="AA406" s="112"/>
      <c r="AB406" s="207" t="str">
        <f t="shared" si="102"/>
        <v/>
      </c>
      <c r="AC406" s="112"/>
      <c r="AD406" s="207" t="str">
        <f t="shared" si="103"/>
        <v/>
      </c>
      <c r="AE406" s="124"/>
      <c r="AF406" s="207" t="str">
        <f t="shared" si="104"/>
        <v/>
      </c>
      <c r="AG406" s="112"/>
      <c r="AH406" s="207" t="str">
        <f t="shared" si="105"/>
        <v/>
      </c>
      <c r="AI406" s="112"/>
      <c r="AJ406" s="207" t="str">
        <f t="shared" si="106"/>
        <v/>
      </c>
      <c r="AK406" s="112"/>
      <c r="AL406" s="207" t="str">
        <f t="shared" si="107"/>
        <v/>
      </c>
      <c r="AM406" s="112"/>
      <c r="AN406" s="207" t="str">
        <f t="shared" si="108"/>
        <v/>
      </c>
      <c r="AO406" s="134"/>
      <c r="AP406" s="127"/>
      <c r="AQ406" s="207" t="str">
        <f t="shared" si="109"/>
        <v/>
      </c>
      <c r="AR406" s="127"/>
      <c r="AS406" s="112"/>
      <c r="AT406" s="112"/>
      <c r="AU406" s="112"/>
      <c r="AV406" s="112"/>
      <c r="AW406" s="112"/>
      <c r="AX406" s="112"/>
      <c r="AY406" s="112"/>
      <c r="AZ406" s="112"/>
      <c r="BA406" s="112"/>
      <c r="BB406" s="124"/>
      <c r="BC406" s="124"/>
      <c r="BD406" s="207" t="str">
        <f t="shared" si="110"/>
        <v/>
      </c>
      <c r="BE406" s="112" t="str">
        <f t="shared" si="111"/>
        <v/>
      </c>
      <c r="BF406" s="112"/>
      <c r="BG406" s="112"/>
      <c r="BH406" s="112"/>
      <c r="BI406" s="112"/>
      <c r="BJ406" s="112"/>
      <c r="BL406" s="112"/>
      <c r="BM406" s="112"/>
      <c r="BN406" s="112"/>
      <c r="BO406" s="112"/>
      <c r="BP406" s="112"/>
      <c r="BQ406" s="112"/>
    </row>
    <row r="407" spans="1:69" s="119" customFormat="1" x14ac:dyDescent="0.2">
      <c r="A407" s="124"/>
      <c r="B407" s="207" t="str">
        <f t="shared" si="98"/>
        <v/>
      </c>
      <c r="C407" s="73"/>
      <c r="D407" s="112"/>
      <c r="E407" s="112"/>
      <c r="F407" s="112"/>
      <c r="G407" s="112"/>
      <c r="H407" s="112"/>
      <c r="I407" s="112"/>
      <c r="J407" s="131"/>
      <c r="K407" s="132"/>
      <c r="L407" s="207" t="str">
        <f t="shared" si="99"/>
        <v/>
      </c>
      <c r="M407" s="112"/>
      <c r="N407" s="112"/>
      <c r="O407" s="112"/>
      <c r="P407" s="112"/>
      <c r="Q407" s="112"/>
      <c r="R407" s="112"/>
      <c r="S407" s="112"/>
      <c r="T407" s="112"/>
      <c r="U407" s="112"/>
      <c r="V407" s="207" t="str">
        <f t="shared" si="100"/>
        <v/>
      </c>
      <c r="W407" s="112"/>
      <c r="X407" s="207" t="str">
        <f t="shared" si="101"/>
        <v/>
      </c>
      <c r="Y407" s="133"/>
      <c r="Z407" s="112"/>
      <c r="AA407" s="112"/>
      <c r="AB407" s="207" t="str">
        <f t="shared" si="102"/>
        <v/>
      </c>
      <c r="AC407" s="112"/>
      <c r="AD407" s="207" t="str">
        <f t="shared" si="103"/>
        <v/>
      </c>
      <c r="AE407" s="124"/>
      <c r="AF407" s="207" t="str">
        <f t="shared" si="104"/>
        <v/>
      </c>
      <c r="AG407" s="112"/>
      <c r="AH407" s="207" t="str">
        <f t="shared" si="105"/>
        <v/>
      </c>
      <c r="AI407" s="112"/>
      <c r="AJ407" s="207" t="str">
        <f t="shared" si="106"/>
        <v/>
      </c>
      <c r="AK407" s="112"/>
      <c r="AL407" s="207" t="str">
        <f t="shared" si="107"/>
        <v/>
      </c>
      <c r="AM407" s="112"/>
      <c r="AN407" s="207" t="str">
        <f t="shared" si="108"/>
        <v/>
      </c>
      <c r="AO407" s="134"/>
      <c r="AP407" s="127"/>
      <c r="AQ407" s="207" t="str">
        <f t="shared" si="109"/>
        <v/>
      </c>
      <c r="AR407" s="127"/>
      <c r="AS407" s="112"/>
      <c r="AT407" s="112"/>
      <c r="AU407" s="112"/>
      <c r="AV407" s="112"/>
      <c r="AW407" s="112"/>
      <c r="AX407" s="112"/>
      <c r="AY407" s="112"/>
      <c r="AZ407" s="112"/>
      <c r="BA407" s="112"/>
      <c r="BB407" s="124"/>
      <c r="BC407" s="124"/>
      <c r="BD407" s="207" t="str">
        <f t="shared" si="110"/>
        <v/>
      </c>
      <c r="BE407" s="112" t="str">
        <f t="shared" si="111"/>
        <v/>
      </c>
      <c r="BF407" s="112"/>
      <c r="BG407" s="112"/>
      <c r="BH407" s="112"/>
      <c r="BI407" s="112"/>
      <c r="BJ407" s="112"/>
      <c r="BL407" s="112"/>
      <c r="BM407" s="112"/>
      <c r="BN407" s="112"/>
      <c r="BO407" s="112"/>
      <c r="BP407" s="112"/>
      <c r="BQ407" s="112"/>
    </row>
    <row r="408" spans="1:69" s="119" customFormat="1" x14ac:dyDescent="0.2">
      <c r="A408" s="124"/>
      <c r="B408" s="207" t="str">
        <f t="shared" si="98"/>
        <v/>
      </c>
      <c r="C408" s="73"/>
      <c r="D408" s="112"/>
      <c r="E408" s="112"/>
      <c r="F408" s="112"/>
      <c r="G408" s="112"/>
      <c r="H408" s="112"/>
      <c r="I408" s="112"/>
      <c r="J408" s="131"/>
      <c r="K408" s="132"/>
      <c r="L408" s="207" t="str">
        <f t="shared" si="99"/>
        <v/>
      </c>
      <c r="M408" s="112"/>
      <c r="N408" s="112"/>
      <c r="O408" s="112"/>
      <c r="P408" s="112"/>
      <c r="Q408" s="112"/>
      <c r="R408" s="112"/>
      <c r="S408" s="112"/>
      <c r="T408" s="112"/>
      <c r="U408" s="112"/>
      <c r="V408" s="207" t="str">
        <f t="shared" si="100"/>
        <v/>
      </c>
      <c r="W408" s="112"/>
      <c r="X408" s="207" t="str">
        <f t="shared" si="101"/>
        <v/>
      </c>
      <c r="Y408" s="133"/>
      <c r="Z408" s="112"/>
      <c r="AA408" s="112"/>
      <c r="AB408" s="207" t="str">
        <f t="shared" si="102"/>
        <v/>
      </c>
      <c r="AC408" s="112"/>
      <c r="AD408" s="207" t="str">
        <f t="shared" si="103"/>
        <v/>
      </c>
      <c r="AE408" s="124"/>
      <c r="AF408" s="207" t="str">
        <f t="shared" si="104"/>
        <v/>
      </c>
      <c r="AG408" s="112"/>
      <c r="AH408" s="207" t="str">
        <f t="shared" si="105"/>
        <v/>
      </c>
      <c r="AI408" s="112"/>
      <c r="AJ408" s="207" t="str">
        <f t="shared" si="106"/>
        <v/>
      </c>
      <c r="AK408" s="112"/>
      <c r="AL408" s="207" t="str">
        <f t="shared" si="107"/>
        <v/>
      </c>
      <c r="AM408" s="112"/>
      <c r="AN408" s="207" t="str">
        <f t="shared" si="108"/>
        <v/>
      </c>
      <c r="AO408" s="134"/>
      <c r="AP408" s="127"/>
      <c r="AQ408" s="207" t="str">
        <f t="shared" si="109"/>
        <v/>
      </c>
      <c r="AR408" s="127"/>
      <c r="AS408" s="112"/>
      <c r="AT408" s="112"/>
      <c r="AU408" s="112"/>
      <c r="AV408" s="112"/>
      <c r="AW408" s="112"/>
      <c r="AX408" s="112"/>
      <c r="AY408" s="112"/>
      <c r="AZ408" s="112"/>
      <c r="BA408" s="112"/>
      <c r="BB408" s="124"/>
      <c r="BC408" s="124"/>
      <c r="BD408" s="207" t="str">
        <f t="shared" si="110"/>
        <v/>
      </c>
      <c r="BE408" s="112" t="str">
        <f t="shared" si="111"/>
        <v/>
      </c>
      <c r="BF408" s="112"/>
      <c r="BG408" s="112"/>
      <c r="BH408" s="112"/>
      <c r="BI408" s="112"/>
      <c r="BJ408" s="112"/>
      <c r="BL408" s="112"/>
      <c r="BM408" s="112"/>
      <c r="BN408" s="112"/>
      <c r="BO408" s="112"/>
      <c r="BP408" s="112"/>
      <c r="BQ408" s="112"/>
    </row>
    <row r="409" spans="1:69" s="119" customFormat="1" x14ac:dyDescent="0.2">
      <c r="A409" s="124"/>
      <c r="B409" s="207" t="str">
        <f t="shared" si="98"/>
        <v/>
      </c>
      <c r="C409" s="73"/>
      <c r="D409" s="112"/>
      <c r="E409" s="112"/>
      <c r="F409" s="112"/>
      <c r="G409" s="112"/>
      <c r="H409" s="112"/>
      <c r="I409" s="112"/>
      <c r="J409" s="131"/>
      <c r="K409" s="132"/>
      <c r="L409" s="207" t="str">
        <f t="shared" si="99"/>
        <v/>
      </c>
      <c r="M409" s="112"/>
      <c r="N409" s="112"/>
      <c r="O409" s="112"/>
      <c r="P409" s="112"/>
      <c r="Q409" s="112"/>
      <c r="R409" s="112"/>
      <c r="S409" s="112"/>
      <c r="T409" s="112"/>
      <c r="U409" s="112"/>
      <c r="V409" s="207" t="str">
        <f t="shared" si="100"/>
        <v/>
      </c>
      <c r="W409" s="112"/>
      <c r="X409" s="207" t="str">
        <f t="shared" si="101"/>
        <v/>
      </c>
      <c r="Y409" s="133"/>
      <c r="Z409" s="112"/>
      <c r="AA409" s="112"/>
      <c r="AB409" s="207" t="str">
        <f t="shared" si="102"/>
        <v/>
      </c>
      <c r="AC409" s="112"/>
      <c r="AD409" s="207" t="str">
        <f t="shared" si="103"/>
        <v/>
      </c>
      <c r="AE409" s="124"/>
      <c r="AF409" s="207" t="str">
        <f t="shared" si="104"/>
        <v/>
      </c>
      <c r="AG409" s="112"/>
      <c r="AH409" s="207" t="str">
        <f t="shared" si="105"/>
        <v/>
      </c>
      <c r="AI409" s="112"/>
      <c r="AJ409" s="207" t="str">
        <f t="shared" si="106"/>
        <v/>
      </c>
      <c r="AK409" s="112"/>
      <c r="AL409" s="207" t="str">
        <f t="shared" si="107"/>
        <v/>
      </c>
      <c r="AM409" s="112"/>
      <c r="AN409" s="207" t="str">
        <f t="shared" si="108"/>
        <v/>
      </c>
      <c r="AO409" s="134"/>
      <c r="AP409" s="127"/>
      <c r="AQ409" s="207" t="str">
        <f t="shared" si="109"/>
        <v/>
      </c>
      <c r="AR409" s="127"/>
      <c r="AS409" s="112"/>
      <c r="AT409" s="112"/>
      <c r="AU409" s="112"/>
      <c r="AV409" s="112"/>
      <c r="AW409" s="112"/>
      <c r="AX409" s="112"/>
      <c r="AY409" s="112"/>
      <c r="AZ409" s="112"/>
      <c r="BA409" s="112"/>
      <c r="BB409" s="124"/>
      <c r="BC409" s="124"/>
      <c r="BD409" s="207" t="str">
        <f t="shared" si="110"/>
        <v/>
      </c>
      <c r="BE409" s="112" t="str">
        <f t="shared" si="111"/>
        <v/>
      </c>
      <c r="BF409" s="112"/>
      <c r="BG409" s="112"/>
      <c r="BH409" s="112"/>
      <c r="BI409" s="112"/>
      <c r="BJ409" s="112"/>
      <c r="BL409" s="112"/>
      <c r="BM409" s="112"/>
      <c r="BN409" s="112"/>
      <c r="BO409" s="112"/>
      <c r="BP409" s="112"/>
      <c r="BQ409" s="112"/>
    </row>
    <row r="410" spans="1:69" s="119" customFormat="1" x14ac:dyDescent="0.2">
      <c r="A410" s="124"/>
      <c r="B410" s="207" t="str">
        <f t="shared" si="98"/>
        <v/>
      </c>
      <c r="C410" s="73"/>
      <c r="D410" s="112"/>
      <c r="E410" s="112"/>
      <c r="F410" s="112"/>
      <c r="G410" s="112"/>
      <c r="H410" s="112"/>
      <c r="I410" s="112"/>
      <c r="J410" s="131"/>
      <c r="K410" s="132"/>
      <c r="L410" s="207" t="str">
        <f t="shared" si="99"/>
        <v/>
      </c>
      <c r="M410" s="112"/>
      <c r="N410" s="112"/>
      <c r="O410" s="112"/>
      <c r="P410" s="112"/>
      <c r="Q410" s="112"/>
      <c r="R410" s="112"/>
      <c r="S410" s="112"/>
      <c r="T410" s="112"/>
      <c r="U410" s="112"/>
      <c r="V410" s="207" t="str">
        <f t="shared" si="100"/>
        <v/>
      </c>
      <c r="W410" s="112"/>
      <c r="X410" s="207" t="str">
        <f t="shared" si="101"/>
        <v/>
      </c>
      <c r="Y410" s="133"/>
      <c r="Z410" s="112"/>
      <c r="AA410" s="112"/>
      <c r="AB410" s="207" t="str">
        <f t="shared" si="102"/>
        <v/>
      </c>
      <c r="AC410" s="112"/>
      <c r="AD410" s="207" t="str">
        <f t="shared" si="103"/>
        <v/>
      </c>
      <c r="AE410" s="124"/>
      <c r="AF410" s="207" t="str">
        <f t="shared" si="104"/>
        <v/>
      </c>
      <c r="AG410" s="112"/>
      <c r="AH410" s="207" t="str">
        <f t="shared" si="105"/>
        <v/>
      </c>
      <c r="AI410" s="112"/>
      <c r="AJ410" s="207" t="str">
        <f t="shared" si="106"/>
        <v/>
      </c>
      <c r="AK410" s="112"/>
      <c r="AL410" s="207" t="str">
        <f t="shared" si="107"/>
        <v/>
      </c>
      <c r="AM410" s="112"/>
      <c r="AN410" s="207" t="str">
        <f t="shared" si="108"/>
        <v/>
      </c>
      <c r="AO410" s="134"/>
      <c r="AP410" s="127"/>
      <c r="AQ410" s="207" t="str">
        <f t="shared" si="109"/>
        <v/>
      </c>
      <c r="AR410" s="127"/>
      <c r="AS410" s="112"/>
      <c r="AT410" s="112"/>
      <c r="AU410" s="112"/>
      <c r="AV410" s="112"/>
      <c r="AW410" s="112"/>
      <c r="AX410" s="112"/>
      <c r="AY410" s="112"/>
      <c r="AZ410" s="112"/>
      <c r="BA410" s="112"/>
      <c r="BB410" s="124"/>
      <c r="BC410" s="124"/>
      <c r="BD410" s="207" t="str">
        <f t="shared" si="110"/>
        <v/>
      </c>
      <c r="BE410" s="112" t="str">
        <f t="shared" si="111"/>
        <v/>
      </c>
      <c r="BF410" s="112"/>
      <c r="BG410" s="112"/>
      <c r="BH410" s="112"/>
      <c r="BI410" s="112"/>
      <c r="BJ410" s="112"/>
      <c r="BL410" s="112"/>
      <c r="BM410" s="112"/>
      <c r="BN410" s="112"/>
      <c r="BO410" s="112"/>
      <c r="BP410" s="112"/>
      <c r="BQ410" s="112"/>
    </row>
    <row r="411" spans="1:69" s="119" customFormat="1" x14ac:dyDescent="0.2">
      <c r="A411" s="124"/>
      <c r="B411" s="207" t="str">
        <f t="shared" si="98"/>
        <v/>
      </c>
      <c r="C411" s="73"/>
      <c r="D411" s="112"/>
      <c r="E411" s="112"/>
      <c r="F411" s="112"/>
      <c r="G411" s="112"/>
      <c r="H411" s="112"/>
      <c r="I411" s="112"/>
      <c r="J411" s="131"/>
      <c r="K411" s="132"/>
      <c r="L411" s="207" t="str">
        <f t="shared" si="99"/>
        <v/>
      </c>
      <c r="M411" s="112"/>
      <c r="N411" s="112"/>
      <c r="O411" s="112"/>
      <c r="P411" s="112"/>
      <c r="Q411" s="112"/>
      <c r="R411" s="112"/>
      <c r="S411" s="112"/>
      <c r="T411" s="112"/>
      <c r="U411" s="112"/>
      <c r="V411" s="207" t="str">
        <f t="shared" si="100"/>
        <v/>
      </c>
      <c r="W411" s="112"/>
      <c r="X411" s="207" t="str">
        <f t="shared" si="101"/>
        <v/>
      </c>
      <c r="Y411" s="133"/>
      <c r="Z411" s="112"/>
      <c r="AA411" s="112"/>
      <c r="AB411" s="207" t="str">
        <f t="shared" si="102"/>
        <v/>
      </c>
      <c r="AC411" s="112"/>
      <c r="AD411" s="207" t="str">
        <f t="shared" si="103"/>
        <v/>
      </c>
      <c r="AE411" s="124"/>
      <c r="AF411" s="207" t="str">
        <f t="shared" si="104"/>
        <v/>
      </c>
      <c r="AG411" s="112"/>
      <c r="AH411" s="207" t="str">
        <f t="shared" si="105"/>
        <v/>
      </c>
      <c r="AI411" s="112"/>
      <c r="AJ411" s="207" t="str">
        <f t="shared" si="106"/>
        <v/>
      </c>
      <c r="AK411" s="112"/>
      <c r="AL411" s="207" t="str">
        <f t="shared" si="107"/>
        <v/>
      </c>
      <c r="AM411" s="112"/>
      <c r="AN411" s="207" t="str">
        <f t="shared" si="108"/>
        <v/>
      </c>
      <c r="AO411" s="134"/>
      <c r="AP411" s="127"/>
      <c r="AQ411" s="207" t="str">
        <f t="shared" si="109"/>
        <v/>
      </c>
      <c r="AR411" s="127"/>
      <c r="AS411" s="112"/>
      <c r="AT411" s="112"/>
      <c r="AU411" s="112"/>
      <c r="AV411" s="112"/>
      <c r="AW411" s="112"/>
      <c r="AX411" s="112"/>
      <c r="AY411" s="112"/>
      <c r="AZ411" s="112"/>
      <c r="BA411" s="112"/>
      <c r="BB411" s="124"/>
      <c r="BC411" s="124"/>
      <c r="BD411" s="207" t="str">
        <f t="shared" si="110"/>
        <v/>
      </c>
      <c r="BE411" s="112" t="str">
        <f t="shared" si="111"/>
        <v/>
      </c>
      <c r="BF411" s="112"/>
      <c r="BG411" s="112"/>
      <c r="BH411" s="112"/>
      <c r="BI411" s="112"/>
      <c r="BJ411" s="112"/>
      <c r="BL411" s="112"/>
      <c r="BM411" s="112"/>
      <c r="BN411" s="112"/>
      <c r="BO411" s="112"/>
      <c r="BP411" s="112"/>
      <c r="BQ411" s="112"/>
    </row>
    <row r="412" spans="1:69" s="119" customFormat="1" x14ac:dyDescent="0.2">
      <c r="A412" s="124"/>
      <c r="B412" s="207" t="str">
        <f t="shared" si="98"/>
        <v/>
      </c>
      <c r="C412" s="73"/>
      <c r="D412" s="112"/>
      <c r="E412" s="112"/>
      <c r="F412" s="112"/>
      <c r="G412" s="112"/>
      <c r="H412" s="112"/>
      <c r="I412" s="112"/>
      <c r="J412" s="131"/>
      <c r="K412" s="132"/>
      <c r="L412" s="207" t="str">
        <f t="shared" si="99"/>
        <v/>
      </c>
      <c r="M412" s="112"/>
      <c r="N412" s="112"/>
      <c r="O412" s="112"/>
      <c r="P412" s="112"/>
      <c r="Q412" s="112"/>
      <c r="R412" s="112"/>
      <c r="S412" s="112"/>
      <c r="T412" s="112"/>
      <c r="U412" s="112"/>
      <c r="V412" s="207" t="str">
        <f t="shared" si="100"/>
        <v/>
      </c>
      <c r="W412" s="112"/>
      <c r="X412" s="207" t="str">
        <f t="shared" si="101"/>
        <v/>
      </c>
      <c r="Y412" s="133"/>
      <c r="Z412" s="112"/>
      <c r="AA412" s="112"/>
      <c r="AB412" s="207" t="str">
        <f t="shared" si="102"/>
        <v/>
      </c>
      <c r="AC412" s="112"/>
      <c r="AD412" s="207" t="str">
        <f t="shared" si="103"/>
        <v/>
      </c>
      <c r="AE412" s="124"/>
      <c r="AF412" s="207" t="str">
        <f t="shared" si="104"/>
        <v/>
      </c>
      <c r="AG412" s="112"/>
      <c r="AH412" s="207" t="str">
        <f t="shared" si="105"/>
        <v/>
      </c>
      <c r="AI412" s="112"/>
      <c r="AJ412" s="207" t="str">
        <f t="shared" si="106"/>
        <v/>
      </c>
      <c r="AK412" s="112"/>
      <c r="AL412" s="207" t="str">
        <f t="shared" si="107"/>
        <v/>
      </c>
      <c r="AM412" s="112"/>
      <c r="AN412" s="207" t="str">
        <f t="shared" si="108"/>
        <v/>
      </c>
      <c r="AO412" s="134"/>
      <c r="AP412" s="127"/>
      <c r="AQ412" s="207" t="str">
        <f t="shared" si="109"/>
        <v/>
      </c>
      <c r="AR412" s="127"/>
      <c r="AS412" s="112"/>
      <c r="AT412" s="112"/>
      <c r="AU412" s="112"/>
      <c r="AV412" s="112"/>
      <c r="AW412" s="112"/>
      <c r="AX412" s="112"/>
      <c r="AY412" s="112"/>
      <c r="AZ412" s="112"/>
      <c r="BA412" s="112"/>
      <c r="BB412" s="124"/>
      <c r="BC412" s="124"/>
      <c r="BD412" s="207" t="str">
        <f t="shared" si="110"/>
        <v/>
      </c>
      <c r="BE412" s="112" t="str">
        <f t="shared" si="111"/>
        <v/>
      </c>
      <c r="BF412" s="112"/>
      <c r="BG412" s="112"/>
      <c r="BH412" s="112"/>
      <c r="BI412" s="112"/>
      <c r="BJ412" s="112"/>
      <c r="BL412" s="112"/>
      <c r="BM412" s="112"/>
      <c r="BN412" s="112"/>
      <c r="BO412" s="112"/>
      <c r="BP412" s="112"/>
      <c r="BQ412" s="112"/>
    </row>
    <row r="413" spans="1:69" s="119" customFormat="1" x14ac:dyDescent="0.2">
      <c r="A413" s="124"/>
      <c r="B413" s="207" t="str">
        <f t="shared" si="98"/>
        <v/>
      </c>
      <c r="C413" s="73"/>
      <c r="D413" s="112"/>
      <c r="E413" s="112"/>
      <c r="F413" s="112"/>
      <c r="G413" s="112"/>
      <c r="H413" s="112"/>
      <c r="I413" s="112"/>
      <c r="J413" s="131"/>
      <c r="K413" s="132"/>
      <c r="L413" s="207" t="str">
        <f t="shared" si="99"/>
        <v/>
      </c>
      <c r="M413" s="112"/>
      <c r="N413" s="112"/>
      <c r="O413" s="112"/>
      <c r="P413" s="112"/>
      <c r="Q413" s="112"/>
      <c r="R413" s="112"/>
      <c r="S413" s="112"/>
      <c r="T413" s="112"/>
      <c r="U413" s="112"/>
      <c r="V413" s="207" t="str">
        <f t="shared" si="100"/>
        <v/>
      </c>
      <c r="W413" s="112"/>
      <c r="X413" s="207" t="str">
        <f t="shared" si="101"/>
        <v/>
      </c>
      <c r="Y413" s="133"/>
      <c r="Z413" s="112"/>
      <c r="AA413" s="112"/>
      <c r="AB413" s="207" t="str">
        <f t="shared" si="102"/>
        <v/>
      </c>
      <c r="AC413" s="112"/>
      <c r="AD413" s="207" t="str">
        <f t="shared" si="103"/>
        <v/>
      </c>
      <c r="AE413" s="124"/>
      <c r="AF413" s="207" t="str">
        <f t="shared" si="104"/>
        <v/>
      </c>
      <c r="AG413" s="112"/>
      <c r="AH413" s="207" t="str">
        <f t="shared" si="105"/>
        <v/>
      </c>
      <c r="AI413" s="112"/>
      <c r="AJ413" s="207" t="str">
        <f t="shared" si="106"/>
        <v/>
      </c>
      <c r="AK413" s="112"/>
      <c r="AL413" s="207" t="str">
        <f t="shared" si="107"/>
        <v/>
      </c>
      <c r="AM413" s="112"/>
      <c r="AN413" s="207" t="str">
        <f t="shared" si="108"/>
        <v/>
      </c>
      <c r="AO413" s="134"/>
      <c r="AP413" s="127"/>
      <c r="AQ413" s="207" t="str">
        <f t="shared" si="109"/>
        <v/>
      </c>
      <c r="AR413" s="127"/>
      <c r="AS413" s="112"/>
      <c r="AT413" s="112"/>
      <c r="AU413" s="112"/>
      <c r="AV413" s="112"/>
      <c r="AW413" s="112"/>
      <c r="AX413" s="112"/>
      <c r="AY413" s="112"/>
      <c r="AZ413" s="112"/>
      <c r="BA413" s="112"/>
      <c r="BB413" s="124"/>
      <c r="BC413" s="124"/>
      <c r="BD413" s="207" t="str">
        <f t="shared" si="110"/>
        <v/>
      </c>
      <c r="BE413" s="112" t="str">
        <f t="shared" si="111"/>
        <v/>
      </c>
      <c r="BF413" s="112"/>
      <c r="BG413" s="112"/>
      <c r="BH413" s="112"/>
      <c r="BI413" s="112"/>
      <c r="BJ413" s="112"/>
      <c r="BL413" s="112"/>
      <c r="BM413" s="112"/>
      <c r="BN413" s="112"/>
      <c r="BO413" s="112"/>
      <c r="BP413" s="112"/>
      <c r="BQ413" s="112"/>
    </row>
    <row r="414" spans="1:69" s="119" customFormat="1" x14ac:dyDescent="0.2">
      <c r="A414" s="124"/>
      <c r="B414" s="207" t="str">
        <f t="shared" si="98"/>
        <v/>
      </c>
      <c r="C414" s="73"/>
      <c r="D414" s="112"/>
      <c r="E414" s="112"/>
      <c r="F414" s="112"/>
      <c r="G414" s="112"/>
      <c r="H414" s="112"/>
      <c r="I414" s="112"/>
      <c r="J414" s="131"/>
      <c r="K414" s="132"/>
      <c r="L414" s="207" t="str">
        <f t="shared" si="99"/>
        <v/>
      </c>
      <c r="M414" s="112"/>
      <c r="N414" s="112"/>
      <c r="O414" s="112"/>
      <c r="P414" s="112"/>
      <c r="Q414" s="112"/>
      <c r="R414" s="112"/>
      <c r="S414" s="112"/>
      <c r="T414" s="112"/>
      <c r="U414" s="112"/>
      <c r="V414" s="207" t="str">
        <f t="shared" si="100"/>
        <v/>
      </c>
      <c r="W414" s="112"/>
      <c r="X414" s="207" t="str">
        <f t="shared" si="101"/>
        <v/>
      </c>
      <c r="Y414" s="133"/>
      <c r="Z414" s="112"/>
      <c r="AA414" s="112"/>
      <c r="AB414" s="207" t="str">
        <f t="shared" si="102"/>
        <v/>
      </c>
      <c r="AC414" s="112"/>
      <c r="AD414" s="207" t="str">
        <f t="shared" si="103"/>
        <v/>
      </c>
      <c r="AE414" s="124"/>
      <c r="AF414" s="207" t="str">
        <f t="shared" si="104"/>
        <v/>
      </c>
      <c r="AG414" s="112"/>
      <c r="AH414" s="207" t="str">
        <f t="shared" si="105"/>
        <v/>
      </c>
      <c r="AI414" s="112"/>
      <c r="AJ414" s="207" t="str">
        <f t="shared" si="106"/>
        <v/>
      </c>
      <c r="AK414" s="112"/>
      <c r="AL414" s="207" t="str">
        <f t="shared" si="107"/>
        <v/>
      </c>
      <c r="AM414" s="112"/>
      <c r="AN414" s="207" t="str">
        <f t="shared" si="108"/>
        <v/>
      </c>
      <c r="AO414" s="134"/>
      <c r="AP414" s="127"/>
      <c r="AQ414" s="207" t="str">
        <f t="shared" si="109"/>
        <v/>
      </c>
      <c r="AR414" s="127"/>
      <c r="AS414" s="112"/>
      <c r="AT414" s="112"/>
      <c r="AU414" s="112"/>
      <c r="AV414" s="112"/>
      <c r="AW414" s="112"/>
      <c r="AX414" s="112"/>
      <c r="AY414" s="112"/>
      <c r="AZ414" s="112"/>
      <c r="BA414" s="112"/>
      <c r="BB414" s="124"/>
      <c r="BC414" s="124"/>
      <c r="BD414" s="207" t="str">
        <f t="shared" si="110"/>
        <v/>
      </c>
      <c r="BE414" s="112" t="str">
        <f t="shared" si="111"/>
        <v/>
      </c>
      <c r="BF414" s="112"/>
      <c r="BG414" s="112"/>
      <c r="BH414" s="112"/>
      <c r="BI414" s="112"/>
      <c r="BJ414" s="112"/>
      <c r="BL414" s="112"/>
      <c r="BM414" s="112"/>
      <c r="BN414" s="112"/>
      <c r="BO414" s="112"/>
      <c r="BP414" s="112"/>
      <c r="BQ414" s="112"/>
    </row>
    <row r="415" spans="1:69" s="119" customFormat="1" x14ac:dyDescent="0.2">
      <c r="A415" s="124"/>
      <c r="B415" s="207" t="str">
        <f t="shared" si="98"/>
        <v/>
      </c>
      <c r="C415" s="73"/>
      <c r="D415" s="112"/>
      <c r="E415" s="112"/>
      <c r="F415" s="112"/>
      <c r="G415" s="112"/>
      <c r="H415" s="112"/>
      <c r="I415" s="112"/>
      <c r="J415" s="131"/>
      <c r="K415" s="132"/>
      <c r="L415" s="207" t="str">
        <f t="shared" si="99"/>
        <v/>
      </c>
      <c r="M415" s="112"/>
      <c r="N415" s="112"/>
      <c r="O415" s="112"/>
      <c r="P415" s="112"/>
      <c r="Q415" s="112"/>
      <c r="R415" s="112"/>
      <c r="S415" s="112"/>
      <c r="T415" s="112"/>
      <c r="U415" s="112"/>
      <c r="V415" s="207" t="str">
        <f t="shared" si="100"/>
        <v/>
      </c>
      <c r="W415" s="112"/>
      <c r="X415" s="207" t="str">
        <f t="shared" si="101"/>
        <v/>
      </c>
      <c r="Y415" s="133"/>
      <c r="Z415" s="112"/>
      <c r="AA415" s="112"/>
      <c r="AB415" s="207" t="str">
        <f t="shared" si="102"/>
        <v/>
      </c>
      <c r="AC415" s="112"/>
      <c r="AD415" s="207" t="str">
        <f t="shared" si="103"/>
        <v/>
      </c>
      <c r="AE415" s="124"/>
      <c r="AF415" s="207" t="str">
        <f t="shared" si="104"/>
        <v/>
      </c>
      <c r="AG415" s="112"/>
      <c r="AH415" s="207" t="str">
        <f t="shared" si="105"/>
        <v/>
      </c>
      <c r="AI415" s="112"/>
      <c r="AJ415" s="207" t="str">
        <f t="shared" si="106"/>
        <v/>
      </c>
      <c r="AK415" s="112"/>
      <c r="AL415" s="207" t="str">
        <f t="shared" si="107"/>
        <v/>
      </c>
      <c r="AM415" s="112"/>
      <c r="AN415" s="207" t="str">
        <f t="shared" si="108"/>
        <v/>
      </c>
      <c r="AO415" s="134"/>
      <c r="AP415" s="127"/>
      <c r="AQ415" s="207" t="str">
        <f t="shared" si="109"/>
        <v/>
      </c>
      <c r="AR415" s="127"/>
      <c r="AS415" s="112"/>
      <c r="AT415" s="112"/>
      <c r="AU415" s="112"/>
      <c r="AV415" s="112"/>
      <c r="AW415" s="112"/>
      <c r="AX415" s="112"/>
      <c r="AY415" s="112"/>
      <c r="AZ415" s="112"/>
      <c r="BA415" s="112"/>
      <c r="BB415" s="124"/>
      <c r="BC415" s="124"/>
      <c r="BD415" s="207" t="str">
        <f t="shared" si="110"/>
        <v/>
      </c>
      <c r="BE415" s="112" t="str">
        <f t="shared" si="111"/>
        <v/>
      </c>
      <c r="BF415" s="112"/>
      <c r="BG415" s="112"/>
      <c r="BH415" s="112"/>
      <c r="BI415" s="112"/>
      <c r="BJ415" s="112"/>
      <c r="BL415" s="112"/>
      <c r="BM415" s="112"/>
      <c r="BN415" s="112"/>
      <c r="BO415" s="112"/>
      <c r="BP415" s="112"/>
      <c r="BQ415" s="112"/>
    </row>
    <row r="416" spans="1:69" s="119" customFormat="1" x14ac:dyDescent="0.2">
      <c r="A416" s="124"/>
      <c r="B416" s="207" t="str">
        <f t="shared" si="98"/>
        <v/>
      </c>
      <c r="C416" s="73"/>
      <c r="D416" s="112"/>
      <c r="E416" s="112"/>
      <c r="F416" s="112"/>
      <c r="G416" s="112"/>
      <c r="H416" s="112"/>
      <c r="I416" s="112"/>
      <c r="J416" s="131"/>
      <c r="K416" s="132"/>
      <c r="L416" s="207" t="str">
        <f t="shared" si="99"/>
        <v/>
      </c>
      <c r="M416" s="112"/>
      <c r="N416" s="112"/>
      <c r="O416" s="112"/>
      <c r="P416" s="112"/>
      <c r="Q416" s="112"/>
      <c r="R416" s="112"/>
      <c r="S416" s="112"/>
      <c r="T416" s="112"/>
      <c r="U416" s="112"/>
      <c r="V416" s="207" t="str">
        <f t="shared" si="100"/>
        <v/>
      </c>
      <c r="W416" s="112"/>
      <c r="X416" s="207" t="str">
        <f t="shared" si="101"/>
        <v/>
      </c>
      <c r="Y416" s="133"/>
      <c r="Z416" s="112"/>
      <c r="AA416" s="112"/>
      <c r="AB416" s="207" t="str">
        <f t="shared" si="102"/>
        <v/>
      </c>
      <c r="AC416" s="112"/>
      <c r="AD416" s="207" t="str">
        <f t="shared" si="103"/>
        <v/>
      </c>
      <c r="AE416" s="124"/>
      <c r="AF416" s="207" t="str">
        <f t="shared" si="104"/>
        <v/>
      </c>
      <c r="AG416" s="112"/>
      <c r="AH416" s="207" t="str">
        <f t="shared" si="105"/>
        <v/>
      </c>
      <c r="AI416" s="112"/>
      <c r="AJ416" s="207" t="str">
        <f t="shared" si="106"/>
        <v/>
      </c>
      <c r="AK416" s="112"/>
      <c r="AL416" s="207" t="str">
        <f t="shared" si="107"/>
        <v/>
      </c>
      <c r="AM416" s="112"/>
      <c r="AN416" s="207" t="str">
        <f t="shared" si="108"/>
        <v/>
      </c>
      <c r="AO416" s="134"/>
      <c r="AP416" s="127"/>
      <c r="AQ416" s="207" t="str">
        <f t="shared" si="109"/>
        <v/>
      </c>
      <c r="AR416" s="127"/>
      <c r="AS416" s="112"/>
      <c r="AT416" s="112"/>
      <c r="AU416" s="112"/>
      <c r="AV416" s="112"/>
      <c r="AW416" s="112"/>
      <c r="AX416" s="112"/>
      <c r="AY416" s="112"/>
      <c r="AZ416" s="112"/>
      <c r="BA416" s="112"/>
      <c r="BB416" s="124"/>
      <c r="BC416" s="124"/>
      <c r="BD416" s="207" t="str">
        <f t="shared" si="110"/>
        <v/>
      </c>
      <c r="BE416" s="112" t="str">
        <f t="shared" si="111"/>
        <v/>
      </c>
      <c r="BF416" s="112"/>
      <c r="BG416" s="112"/>
      <c r="BH416" s="112"/>
      <c r="BI416" s="112"/>
      <c r="BJ416" s="112"/>
      <c r="BL416" s="112"/>
      <c r="BM416" s="112"/>
      <c r="BN416" s="112"/>
      <c r="BO416" s="112"/>
      <c r="BP416" s="112"/>
      <c r="BQ416" s="112"/>
    </row>
    <row r="417" spans="1:69" s="119" customFormat="1" x14ac:dyDescent="0.2">
      <c r="A417" s="124"/>
      <c r="B417" s="207" t="str">
        <f t="shared" si="98"/>
        <v/>
      </c>
      <c r="C417" s="73"/>
      <c r="D417" s="112"/>
      <c r="E417" s="112"/>
      <c r="F417" s="112"/>
      <c r="G417" s="112"/>
      <c r="H417" s="112"/>
      <c r="I417" s="112"/>
      <c r="J417" s="131"/>
      <c r="K417" s="132"/>
      <c r="L417" s="207" t="str">
        <f t="shared" si="99"/>
        <v/>
      </c>
      <c r="M417" s="112"/>
      <c r="N417" s="112"/>
      <c r="O417" s="112"/>
      <c r="P417" s="112"/>
      <c r="Q417" s="112"/>
      <c r="R417" s="112"/>
      <c r="S417" s="112"/>
      <c r="T417" s="112"/>
      <c r="U417" s="112"/>
      <c r="V417" s="207" t="str">
        <f t="shared" si="100"/>
        <v/>
      </c>
      <c r="W417" s="112"/>
      <c r="X417" s="207" t="str">
        <f t="shared" si="101"/>
        <v/>
      </c>
      <c r="Y417" s="133"/>
      <c r="Z417" s="112"/>
      <c r="AA417" s="112"/>
      <c r="AB417" s="207" t="str">
        <f t="shared" si="102"/>
        <v/>
      </c>
      <c r="AC417" s="112"/>
      <c r="AD417" s="207" t="str">
        <f t="shared" si="103"/>
        <v/>
      </c>
      <c r="AE417" s="124"/>
      <c r="AF417" s="207" t="str">
        <f t="shared" si="104"/>
        <v/>
      </c>
      <c r="AG417" s="112"/>
      <c r="AH417" s="207" t="str">
        <f t="shared" si="105"/>
        <v/>
      </c>
      <c r="AI417" s="112"/>
      <c r="AJ417" s="207" t="str">
        <f t="shared" si="106"/>
        <v/>
      </c>
      <c r="AK417" s="112"/>
      <c r="AL417" s="207" t="str">
        <f t="shared" si="107"/>
        <v/>
      </c>
      <c r="AM417" s="112"/>
      <c r="AN417" s="207" t="str">
        <f t="shared" si="108"/>
        <v/>
      </c>
      <c r="AO417" s="134"/>
      <c r="AP417" s="127"/>
      <c r="AQ417" s="207" t="str">
        <f t="shared" si="109"/>
        <v/>
      </c>
      <c r="AR417" s="127"/>
      <c r="AS417" s="112"/>
      <c r="AT417" s="112"/>
      <c r="AU417" s="112"/>
      <c r="AV417" s="112"/>
      <c r="AW417" s="112"/>
      <c r="AX417" s="112"/>
      <c r="AY417" s="112"/>
      <c r="AZ417" s="112"/>
      <c r="BA417" s="112"/>
      <c r="BB417" s="124"/>
      <c r="BC417" s="124"/>
      <c r="BD417" s="207" t="str">
        <f t="shared" si="110"/>
        <v/>
      </c>
      <c r="BE417" s="112" t="str">
        <f t="shared" si="111"/>
        <v/>
      </c>
      <c r="BF417" s="112"/>
      <c r="BG417" s="112"/>
      <c r="BH417" s="112"/>
      <c r="BI417" s="112"/>
      <c r="BJ417" s="112"/>
      <c r="BL417" s="112"/>
      <c r="BM417" s="112"/>
      <c r="BN417" s="112"/>
      <c r="BO417" s="112"/>
      <c r="BP417" s="112"/>
      <c r="BQ417" s="112"/>
    </row>
    <row r="418" spans="1:69" s="119" customFormat="1" x14ac:dyDescent="0.2">
      <c r="A418" s="124"/>
      <c r="B418" s="207" t="str">
        <f t="shared" si="98"/>
        <v/>
      </c>
      <c r="C418" s="73"/>
      <c r="D418" s="112"/>
      <c r="E418" s="112"/>
      <c r="F418" s="112"/>
      <c r="G418" s="112"/>
      <c r="H418" s="112"/>
      <c r="I418" s="112"/>
      <c r="J418" s="131"/>
      <c r="K418" s="132"/>
      <c r="L418" s="207" t="str">
        <f t="shared" si="99"/>
        <v/>
      </c>
      <c r="M418" s="112"/>
      <c r="N418" s="112"/>
      <c r="O418" s="112"/>
      <c r="P418" s="112"/>
      <c r="Q418" s="112"/>
      <c r="R418" s="112"/>
      <c r="S418" s="112"/>
      <c r="T418" s="112"/>
      <c r="U418" s="112"/>
      <c r="V418" s="207" t="str">
        <f t="shared" si="100"/>
        <v/>
      </c>
      <c r="W418" s="112"/>
      <c r="X418" s="207" t="str">
        <f t="shared" si="101"/>
        <v/>
      </c>
      <c r="Y418" s="133"/>
      <c r="Z418" s="112"/>
      <c r="AA418" s="112"/>
      <c r="AB418" s="207" t="str">
        <f t="shared" si="102"/>
        <v/>
      </c>
      <c r="AC418" s="112"/>
      <c r="AD418" s="207" t="str">
        <f t="shared" si="103"/>
        <v/>
      </c>
      <c r="AE418" s="124"/>
      <c r="AF418" s="207" t="str">
        <f t="shared" si="104"/>
        <v/>
      </c>
      <c r="AG418" s="112"/>
      <c r="AH418" s="207" t="str">
        <f t="shared" si="105"/>
        <v/>
      </c>
      <c r="AI418" s="112"/>
      <c r="AJ418" s="207" t="str">
        <f t="shared" si="106"/>
        <v/>
      </c>
      <c r="AK418" s="112"/>
      <c r="AL418" s="207" t="str">
        <f t="shared" si="107"/>
        <v/>
      </c>
      <c r="AM418" s="112"/>
      <c r="AN418" s="207" t="str">
        <f t="shared" si="108"/>
        <v/>
      </c>
      <c r="AO418" s="134"/>
      <c r="AP418" s="127"/>
      <c r="AQ418" s="207" t="str">
        <f t="shared" si="109"/>
        <v/>
      </c>
      <c r="AR418" s="127"/>
      <c r="AS418" s="112"/>
      <c r="AT418" s="112"/>
      <c r="AU418" s="112"/>
      <c r="AV418" s="112"/>
      <c r="AW418" s="112"/>
      <c r="AX418" s="112"/>
      <c r="AY418" s="112"/>
      <c r="AZ418" s="112"/>
      <c r="BA418" s="112"/>
      <c r="BB418" s="124"/>
      <c r="BC418" s="124"/>
      <c r="BD418" s="207" t="str">
        <f t="shared" si="110"/>
        <v/>
      </c>
      <c r="BE418" s="112" t="str">
        <f t="shared" si="111"/>
        <v/>
      </c>
      <c r="BF418" s="112"/>
      <c r="BG418" s="112"/>
      <c r="BH418" s="112"/>
      <c r="BI418" s="112"/>
      <c r="BJ418" s="112"/>
      <c r="BL418" s="112"/>
      <c r="BM418" s="112"/>
      <c r="BN418" s="112"/>
      <c r="BO418" s="112"/>
      <c r="BP418" s="112"/>
      <c r="BQ418" s="112"/>
    </row>
    <row r="419" spans="1:69" s="119" customFormat="1" x14ac:dyDescent="0.2">
      <c r="A419" s="124"/>
      <c r="B419" s="207" t="str">
        <f t="shared" si="98"/>
        <v/>
      </c>
      <c r="C419" s="73"/>
      <c r="D419" s="112"/>
      <c r="E419" s="112"/>
      <c r="F419" s="112"/>
      <c r="G419" s="112"/>
      <c r="H419" s="112"/>
      <c r="I419" s="112"/>
      <c r="J419" s="131"/>
      <c r="K419" s="132"/>
      <c r="L419" s="207" t="str">
        <f t="shared" si="99"/>
        <v/>
      </c>
      <c r="M419" s="112"/>
      <c r="N419" s="112"/>
      <c r="O419" s="112"/>
      <c r="P419" s="112"/>
      <c r="Q419" s="112"/>
      <c r="R419" s="112"/>
      <c r="S419" s="112"/>
      <c r="T419" s="112"/>
      <c r="U419" s="112"/>
      <c r="V419" s="207" t="str">
        <f t="shared" si="100"/>
        <v/>
      </c>
      <c r="W419" s="112"/>
      <c r="X419" s="207" t="str">
        <f t="shared" si="101"/>
        <v/>
      </c>
      <c r="Y419" s="133"/>
      <c r="Z419" s="112"/>
      <c r="AA419" s="112"/>
      <c r="AB419" s="207" t="str">
        <f t="shared" si="102"/>
        <v/>
      </c>
      <c r="AC419" s="112"/>
      <c r="AD419" s="207" t="str">
        <f t="shared" si="103"/>
        <v/>
      </c>
      <c r="AE419" s="124"/>
      <c r="AF419" s="207" t="str">
        <f t="shared" si="104"/>
        <v/>
      </c>
      <c r="AG419" s="112"/>
      <c r="AH419" s="207" t="str">
        <f t="shared" si="105"/>
        <v/>
      </c>
      <c r="AI419" s="112"/>
      <c r="AJ419" s="207" t="str">
        <f t="shared" si="106"/>
        <v/>
      </c>
      <c r="AK419" s="112"/>
      <c r="AL419" s="207" t="str">
        <f t="shared" si="107"/>
        <v/>
      </c>
      <c r="AM419" s="112"/>
      <c r="AN419" s="207" t="str">
        <f t="shared" si="108"/>
        <v/>
      </c>
      <c r="AO419" s="134"/>
      <c r="AP419" s="127"/>
      <c r="AQ419" s="207" t="str">
        <f t="shared" si="109"/>
        <v/>
      </c>
      <c r="AR419" s="127"/>
      <c r="AS419" s="112"/>
      <c r="AT419" s="112"/>
      <c r="AU419" s="112"/>
      <c r="AV419" s="112"/>
      <c r="AW419" s="112"/>
      <c r="AX419" s="112"/>
      <c r="AY419" s="112"/>
      <c r="AZ419" s="112"/>
      <c r="BA419" s="112"/>
      <c r="BB419" s="124"/>
      <c r="BC419" s="124"/>
      <c r="BD419" s="207" t="str">
        <f t="shared" si="110"/>
        <v/>
      </c>
      <c r="BE419" s="112" t="str">
        <f t="shared" si="111"/>
        <v/>
      </c>
      <c r="BF419" s="112"/>
      <c r="BG419" s="112"/>
      <c r="BH419" s="112"/>
      <c r="BI419" s="112"/>
      <c r="BJ419" s="112"/>
      <c r="BL419" s="112"/>
      <c r="BM419" s="112"/>
      <c r="BN419" s="112"/>
      <c r="BO419" s="112"/>
      <c r="BP419" s="112"/>
      <c r="BQ419" s="112"/>
    </row>
    <row r="420" spans="1:69" s="119" customFormat="1" x14ac:dyDescent="0.2">
      <c r="A420" s="124"/>
      <c r="B420" s="207" t="str">
        <f t="shared" si="98"/>
        <v/>
      </c>
      <c r="C420" s="73"/>
      <c r="D420" s="112"/>
      <c r="E420" s="112"/>
      <c r="F420" s="112"/>
      <c r="G420" s="112"/>
      <c r="H420" s="112"/>
      <c r="I420" s="112"/>
      <c r="J420" s="131"/>
      <c r="K420" s="132"/>
      <c r="L420" s="207" t="str">
        <f t="shared" si="99"/>
        <v/>
      </c>
      <c r="M420" s="112"/>
      <c r="N420" s="112"/>
      <c r="O420" s="112"/>
      <c r="P420" s="112"/>
      <c r="Q420" s="112"/>
      <c r="R420" s="112"/>
      <c r="S420" s="112"/>
      <c r="T420" s="112"/>
      <c r="U420" s="112"/>
      <c r="V420" s="207" t="str">
        <f t="shared" si="100"/>
        <v/>
      </c>
      <c r="W420" s="112"/>
      <c r="X420" s="207" t="str">
        <f t="shared" si="101"/>
        <v/>
      </c>
      <c r="Y420" s="133"/>
      <c r="Z420" s="112"/>
      <c r="AA420" s="112"/>
      <c r="AB420" s="207" t="str">
        <f t="shared" si="102"/>
        <v/>
      </c>
      <c r="AC420" s="112"/>
      <c r="AD420" s="207" t="str">
        <f t="shared" si="103"/>
        <v/>
      </c>
      <c r="AE420" s="124"/>
      <c r="AF420" s="207" t="str">
        <f t="shared" si="104"/>
        <v/>
      </c>
      <c r="AG420" s="112"/>
      <c r="AH420" s="207" t="str">
        <f t="shared" si="105"/>
        <v/>
      </c>
      <c r="AI420" s="112"/>
      <c r="AJ420" s="207" t="str">
        <f t="shared" si="106"/>
        <v/>
      </c>
      <c r="AK420" s="112"/>
      <c r="AL420" s="207" t="str">
        <f t="shared" si="107"/>
        <v/>
      </c>
      <c r="AM420" s="112"/>
      <c r="AN420" s="207" t="str">
        <f t="shared" si="108"/>
        <v/>
      </c>
      <c r="AO420" s="134"/>
      <c r="AP420" s="127"/>
      <c r="AQ420" s="207" t="str">
        <f t="shared" si="109"/>
        <v/>
      </c>
      <c r="AR420" s="127"/>
      <c r="AS420" s="112"/>
      <c r="AT420" s="112"/>
      <c r="AU420" s="112"/>
      <c r="AV420" s="112"/>
      <c r="AW420" s="112"/>
      <c r="AX420" s="112"/>
      <c r="AY420" s="112"/>
      <c r="AZ420" s="112"/>
      <c r="BA420" s="112"/>
      <c r="BB420" s="124"/>
      <c r="BC420" s="124"/>
      <c r="BD420" s="207" t="str">
        <f t="shared" si="110"/>
        <v/>
      </c>
      <c r="BE420" s="112" t="str">
        <f t="shared" si="111"/>
        <v/>
      </c>
      <c r="BF420" s="112"/>
      <c r="BG420" s="112"/>
      <c r="BH420" s="112"/>
      <c r="BI420" s="112"/>
      <c r="BJ420" s="112"/>
      <c r="BL420" s="112"/>
      <c r="BM420" s="112"/>
      <c r="BN420" s="112"/>
      <c r="BO420" s="112"/>
      <c r="BP420" s="112"/>
      <c r="BQ420" s="112"/>
    </row>
    <row r="421" spans="1:69" s="119" customFormat="1" x14ac:dyDescent="0.2">
      <c r="A421" s="124"/>
      <c r="B421" s="207" t="str">
        <f t="shared" si="98"/>
        <v/>
      </c>
      <c r="C421" s="73"/>
      <c r="D421" s="112"/>
      <c r="E421" s="112"/>
      <c r="F421" s="112"/>
      <c r="G421" s="112"/>
      <c r="H421" s="112"/>
      <c r="I421" s="112"/>
      <c r="J421" s="131"/>
      <c r="K421" s="132"/>
      <c r="L421" s="207" t="str">
        <f t="shared" si="99"/>
        <v/>
      </c>
      <c r="M421" s="112"/>
      <c r="N421" s="112"/>
      <c r="O421" s="112"/>
      <c r="P421" s="112"/>
      <c r="Q421" s="112"/>
      <c r="R421" s="112"/>
      <c r="S421" s="112"/>
      <c r="T421" s="112"/>
      <c r="U421" s="112"/>
      <c r="V421" s="207" t="str">
        <f t="shared" si="100"/>
        <v/>
      </c>
      <c r="W421" s="112"/>
      <c r="X421" s="207" t="str">
        <f t="shared" si="101"/>
        <v/>
      </c>
      <c r="Y421" s="133"/>
      <c r="Z421" s="112"/>
      <c r="AA421" s="112"/>
      <c r="AB421" s="207" t="str">
        <f t="shared" si="102"/>
        <v/>
      </c>
      <c r="AC421" s="112"/>
      <c r="AD421" s="207" t="str">
        <f t="shared" si="103"/>
        <v/>
      </c>
      <c r="AE421" s="124"/>
      <c r="AF421" s="207" t="str">
        <f t="shared" si="104"/>
        <v/>
      </c>
      <c r="AG421" s="112"/>
      <c r="AH421" s="207" t="str">
        <f t="shared" si="105"/>
        <v/>
      </c>
      <c r="AI421" s="112"/>
      <c r="AJ421" s="207" t="str">
        <f t="shared" si="106"/>
        <v/>
      </c>
      <c r="AK421" s="112"/>
      <c r="AL421" s="207" t="str">
        <f t="shared" si="107"/>
        <v/>
      </c>
      <c r="AM421" s="112"/>
      <c r="AN421" s="207" t="str">
        <f t="shared" si="108"/>
        <v/>
      </c>
      <c r="AO421" s="134"/>
      <c r="AP421" s="127"/>
      <c r="AQ421" s="207" t="str">
        <f t="shared" si="109"/>
        <v/>
      </c>
      <c r="AR421" s="127"/>
      <c r="AS421" s="112"/>
      <c r="AT421" s="112"/>
      <c r="AU421" s="112"/>
      <c r="AV421" s="112"/>
      <c r="AW421" s="112"/>
      <c r="AX421" s="112"/>
      <c r="AY421" s="112"/>
      <c r="AZ421" s="112"/>
      <c r="BA421" s="112"/>
      <c r="BB421" s="124"/>
      <c r="BC421" s="124"/>
      <c r="BD421" s="207" t="str">
        <f t="shared" si="110"/>
        <v/>
      </c>
      <c r="BE421" s="112" t="str">
        <f t="shared" si="111"/>
        <v/>
      </c>
      <c r="BF421" s="112"/>
      <c r="BG421" s="112"/>
      <c r="BH421" s="112"/>
      <c r="BI421" s="112"/>
      <c r="BJ421" s="112"/>
      <c r="BL421" s="112"/>
      <c r="BM421" s="112"/>
      <c r="BN421" s="112"/>
      <c r="BO421" s="112"/>
      <c r="BP421" s="112"/>
      <c r="BQ421" s="112"/>
    </row>
    <row r="422" spans="1:69" s="119" customFormat="1" x14ac:dyDescent="0.2">
      <c r="A422" s="124"/>
      <c r="B422" s="207" t="str">
        <f t="shared" si="98"/>
        <v/>
      </c>
      <c r="C422" s="73"/>
      <c r="D422" s="112"/>
      <c r="E422" s="112"/>
      <c r="F422" s="112"/>
      <c r="G422" s="112"/>
      <c r="H422" s="112"/>
      <c r="I422" s="112"/>
      <c r="J422" s="131"/>
      <c r="K422" s="132"/>
      <c r="L422" s="207" t="str">
        <f t="shared" si="99"/>
        <v/>
      </c>
      <c r="M422" s="112"/>
      <c r="N422" s="112"/>
      <c r="O422" s="112"/>
      <c r="P422" s="112"/>
      <c r="Q422" s="112"/>
      <c r="R422" s="112"/>
      <c r="S422" s="112"/>
      <c r="T422" s="112"/>
      <c r="U422" s="112"/>
      <c r="V422" s="207" t="str">
        <f t="shared" si="100"/>
        <v/>
      </c>
      <c r="W422" s="112"/>
      <c r="X422" s="207" t="str">
        <f t="shared" si="101"/>
        <v/>
      </c>
      <c r="Y422" s="133"/>
      <c r="Z422" s="112"/>
      <c r="AA422" s="112"/>
      <c r="AB422" s="207" t="str">
        <f t="shared" si="102"/>
        <v/>
      </c>
      <c r="AC422" s="112"/>
      <c r="AD422" s="207" t="str">
        <f t="shared" si="103"/>
        <v/>
      </c>
      <c r="AE422" s="124"/>
      <c r="AF422" s="207" t="str">
        <f t="shared" si="104"/>
        <v/>
      </c>
      <c r="AG422" s="112"/>
      <c r="AH422" s="207" t="str">
        <f t="shared" si="105"/>
        <v/>
      </c>
      <c r="AI422" s="112"/>
      <c r="AJ422" s="207" t="str">
        <f t="shared" si="106"/>
        <v/>
      </c>
      <c r="AK422" s="112"/>
      <c r="AL422" s="207" t="str">
        <f t="shared" si="107"/>
        <v/>
      </c>
      <c r="AM422" s="112"/>
      <c r="AN422" s="207" t="str">
        <f t="shared" si="108"/>
        <v/>
      </c>
      <c r="AO422" s="134"/>
      <c r="AP422" s="127"/>
      <c r="AQ422" s="207" t="str">
        <f t="shared" si="109"/>
        <v/>
      </c>
      <c r="AR422" s="127"/>
      <c r="AS422" s="112"/>
      <c r="AT422" s="112"/>
      <c r="AU422" s="112"/>
      <c r="AV422" s="112"/>
      <c r="AW422" s="112"/>
      <c r="AX422" s="112"/>
      <c r="AY422" s="112"/>
      <c r="AZ422" s="112"/>
      <c r="BA422" s="112"/>
      <c r="BB422" s="124"/>
      <c r="BC422" s="124"/>
      <c r="BD422" s="207" t="str">
        <f t="shared" si="110"/>
        <v/>
      </c>
      <c r="BE422" s="112" t="str">
        <f t="shared" si="111"/>
        <v/>
      </c>
      <c r="BF422" s="112"/>
      <c r="BG422" s="112"/>
      <c r="BH422" s="112"/>
      <c r="BI422" s="112"/>
      <c r="BJ422" s="112"/>
      <c r="BL422" s="112"/>
      <c r="BM422" s="112"/>
      <c r="BN422" s="112"/>
      <c r="BO422" s="112"/>
      <c r="BP422" s="112"/>
      <c r="BQ422" s="112"/>
    </row>
    <row r="423" spans="1:69" s="119" customFormat="1" x14ac:dyDescent="0.2">
      <c r="A423" s="124"/>
      <c r="B423" s="207" t="str">
        <f t="shared" si="98"/>
        <v/>
      </c>
      <c r="C423" s="73"/>
      <c r="D423" s="112"/>
      <c r="E423" s="112"/>
      <c r="F423" s="112"/>
      <c r="G423" s="112"/>
      <c r="H423" s="112"/>
      <c r="I423" s="112"/>
      <c r="J423" s="131"/>
      <c r="K423" s="132"/>
      <c r="L423" s="207" t="str">
        <f t="shared" si="99"/>
        <v/>
      </c>
      <c r="M423" s="112"/>
      <c r="N423" s="112"/>
      <c r="O423" s="112"/>
      <c r="P423" s="112"/>
      <c r="Q423" s="112"/>
      <c r="R423" s="112"/>
      <c r="S423" s="112"/>
      <c r="T423" s="112"/>
      <c r="U423" s="112"/>
      <c r="V423" s="207" t="str">
        <f t="shared" si="100"/>
        <v/>
      </c>
      <c r="W423" s="112"/>
      <c r="X423" s="207" t="str">
        <f t="shared" si="101"/>
        <v/>
      </c>
      <c r="Y423" s="133"/>
      <c r="Z423" s="112"/>
      <c r="AA423" s="112"/>
      <c r="AB423" s="207" t="str">
        <f t="shared" si="102"/>
        <v/>
      </c>
      <c r="AC423" s="112"/>
      <c r="AD423" s="207" t="str">
        <f t="shared" si="103"/>
        <v/>
      </c>
      <c r="AE423" s="124"/>
      <c r="AF423" s="207" t="str">
        <f t="shared" si="104"/>
        <v/>
      </c>
      <c r="AG423" s="112"/>
      <c r="AH423" s="207" t="str">
        <f t="shared" si="105"/>
        <v/>
      </c>
      <c r="AI423" s="112"/>
      <c r="AJ423" s="207" t="str">
        <f t="shared" si="106"/>
        <v/>
      </c>
      <c r="AK423" s="112"/>
      <c r="AL423" s="207" t="str">
        <f t="shared" si="107"/>
        <v/>
      </c>
      <c r="AM423" s="112"/>
      <c r="AN423" s="207" t="str">
        <f t="shared" si="108"/>
        <v/>
      </c>
      <c r="AO423" s="134"/>
      <c r="AP423" s="127"/>
      <c r="AQ423" s="207" t="str">
        <f t="shared" si="109"/>
        <v/>
      </c>
      <c r="AR423" s="127"/>
      <c r="AS423" s="112"/>
      <c r="AT423" s="112"/>
      <c r="AU423" s="112"/>
      <c r="AV423" s="112"/>
      <c r="AW423" s="112"/>
      <c r="AX423" s="112"/>
      <c r="AY423" s="112"/>
      <c r="AZ423" s="112"/>
      <c r="BA423" s="112"/>
      <c r="BB423" s="124"/>
      <c r="BC423" s="124"/>
      <c r="BD423" s="207" t="str">
        <f t="shared" si="110"/>
        <v/>
      </c>
      <c r="BE423" s="112" t="str">
        <f t="shared" si="111"/>
        <v/>
      </c>
      <c r="BF423" s="112"/>
      <c r="BG423" s="112"/>
      <c r="BH423" s="112"/>
      <c r="BI423" s="112"/>
      <c r="BJ423" s="112"/>
      <c r="BL423" s="112"/>
      <c r="BM423" s="112"/>
      <c r="BN423" s="112"/>
      <c r="BO423" s="112"/>
      <c r="BP423" s="112"/>
      <c r="BQ423" s="112"/>
    </row>
    <row r="424" spans="1:69" s="119" customFormat="1" x14ac:dyDescent="0.2">
      <c r="A424" s="124"/>
      <c r="B424" s="207" t="str">
        <f t="shared" si="98"/>
        <v/>
      </c>
      <c r="C424" s="73"/>
      <c r="D424" s="112"/>
      <c r="E424" s="112"/>
      <c r="F424" s="112"/>
      <c r="G424" s="112"/>
      <c r="H424" s="112"/>
      <c r="I424" s="112"/>
      <c r="J424" s="131"/>
      <c r="K424" s="132"/>
      <c r="L424" s="207" t="str">
        <f t="shared" si="99"/>
        <v/>
      </c>
      <c r="M424" s="112"/>
      <c r="N424" s="112"/>
      <c r="O424" s="112"/>
      <c r="P424" s="112"/>
      <c r="Q424" s="112"/>
      <c r="R424" s="112"/>
      <c r="S424" s="112"/>
      <c r="T424" s="112"/>
      <c r="U424" s="112"/>
      <c r="V424" s="207" t="str">
        <f t="shared" si="100"/>
        <v/>
      </c>
      <c r="W424" s="112"/>
      <c r="X424" s="207" t="str">
        <f t="shared" si="101"/>
        <v/>
      </c>
      <c r="Y424" s="133"/>
      <c r="Z424" s="112"/>
      <c r="AA424" s="112"/>
      <c r="AB424" s="207" t="str">
        <f t="shared" si="102"/>
        <v/>
      </c>
      <c r="AC424" s="112"/>
      <c r="AD424" s="207" t="str">
        <f t="shared" si="103"/>
        <v/>
      </c>
      <c r="AE424" s="124"/>
      <c r="AF424" s="207" t="str">
        <f t="shared" si="104"/>
        <v/>
      </c>
      <c r="AG424" s="112"/>
      <c r="AH424" s="207" t="str">
        <f t="shared" si="105"/>
        <v/>
      </c>
      <c r="AI424" s="112"/>
      <c r="AJ424" s="207" t="str">
        <f t="shared" si="106"/>
        <v/>
      </c>
      <c r="AK424" s="112"/>
      <c r="AL424" s="207" t="str">
        <f t="shared" si="107"/>
        <v/>
      </c>
      <c r="AM424" s="112"/>
      <c r="AN424" s="207" t="str">
        <f t="shared" si="108"/>
        <v/>
      </c>
      <c r="AO424" s="134"/>
      <c r="AP424" s="127"/>
      <c r="AQ424" s="207" t="str">
        <f t="shared" si="109"/>
        <v/>
      </c>
      <c r="AR424" s="127"/>
      <c r="AS424" s="112"/>
      <c r="AT424" s="112"/>
      <c r="AU424" s="112"/>
      <c r="AV424" s="112"/>
      <c r="AW424" s="112"/>
      <c r="AX424" s="112"/>
      <c r="AY424" s="112"/>
      <c r="AZ424" s="112"/>
      <c r="BA424" s="112"/>
      <c r="BB424" s="124"/>
      <c r="BC424" s="124"/>
      <c r="BD424" s="207" t="str">
        <f t="shared" si="110"/>
        <v/>
      </c>
      <c r="BE424" s="112" t="str">
        <f t="shared" si="111"/>
        <v/>
      </c>
      <c r="BF424" s="112"/>
      <c r="BG424" s="112"/>
      <c r="BH424" s="112"/>
      <c r="BI424" s="112"/>
      <c r="BJ424" s="112"/>
      <c r="BL424" s="112"/>
      <c r="BM424" s="112"/>
      <c r="BN424" s="112"/>
      <c r="BO424" s="112"/>
      <c r="BP424" s="112"/>
      <c r="BQ424" s="112"/>
    </row>
    <row r="425" spans="1:69" s="119" customFormat="1" x14ac:dyDescent="0.2">
      <c r="A425" s="124"/>
      <c r="B425" s="207" t="str">
        <f t="shared" si="98"/>
        <v/>
      </c>
      <c r="C425" s="73"/>
      <c r="D425" s="112"/>
      <c r="E425" s="112"/>
      <c r="F425" s="112"/>
      <c r="G425" s="112"/>
      <c r="H425" s="112"/>
      <c r="I425" s="112"/>
      <c r="J425" s="131"/>
      <c r="K425" s="132"/>
      <c r="L425" s="207" t="str">
        <f t="shared" si="99"/>
        <v/>
      </c>
      <c r="M425" s="112"/>
      <c r="N425" s="112"/>
      <c r="O425" s="112"/>
      <c r="P425" s="112"/>
      <c r="Q425" s="112"/>
      <c r="R425" s="112"/>
      <c r="S425" s="112"/>
      <c r="T425" s="112"/>
      <c r="U425" s="112"/>
      <c r="V425" s="207" t="str">
        <f t="shared" si="100"/>
        <v/>
      </c>
      <c r="W425" s="112"/>
      <c r="X425" s="207" t="str">
        <f t="shared" si="101"/>
        <v/>
      </c>
      <c r="Y425" s="133"/>
      <c r="Z425" s="112"/>
      <c r="AA425" s="112"/>
      <c r="AB425" s="207" t="str">
        <f t="shared" si="102"/>
        <v/>
      </c>
      <c r="AC425" s="112"/>
      <c r="AD425" s="207" t="str">
        <f t="shared" si="103"/>
        <v/>
      </c>
      <c r="AE425" s="124"/>
      <c r="AF425" s="207" t="str">
        <f t="shared" si="104"/>
        <v/>
      </c>
      <c r="AG425" s="112"/>
      <c r="AH425" s="207" t="str">
        <f t="shared" si="105"/>
        <v/>
      </c>
      <c r="AI425" s="112"/>
      <c r="AJ425" s="207" t="str">
        <f t="shared" si="106"/>
        <v/>
      </c>
      <c r="AK425" s="112"/>
      <c r="AL425" s="207" t="str">
        <f t="shared" si="107"/>
        <v/>
      </c>
      <c r="AM425" s="112"/>
      <c r="AN425" s="207" t="str">
        <f t="shared" si="108"/>
        <v/>
      </c>
      <c r="AO425" s="134"/>
      <c r="AP425" s="127"/>
      <c r="AQ425" s="207" t="str">
        <f t="shared" si="109"/>
        <v/>
      </c>
      <c r="AR425" s="127"/>
      <c r="AS425" s="112"/>
      <c r="AT425" s="112"/>
      <c r="AU425" s="112"/>
      <c r="AV425" s="112"/>
      <c r="AW425" s="112"/>
      <c r="AX425" s="112"/>
      <c r="AY425" s="112"/>
      <c r="AZ425" s="112"/>
      <c r="BA425" s="112"/>
      <c r="BB425" s="124"/>
      <c r="BC425" s="124"/>
      <c r="BD425" s="207" t="str">
        <f t="shared" si="110"/>
        <v/>
      </c>
      <c r="BE425" s="112" t="str">
        <f t="shared" si="111"/>
        <v/>
      </c>
      <c r="BF425" s="112"/>
      <c r="BG425" s="112"/>
      <c r="BH425" s="112"/>
      <c r="BI425" s="112"/>
      <c r="BJ425" s="112"/>
      <c r="BL425" s="112"/>
      <c r="BM425" s="112"/>
      <c r="BN425" s="112"/>
      <c r="BO425" s="112"/>
      <c r="BP425" s="112"/>
      <c r="BQ425" s="112"/>
    </row>
    <row r="426" spans="1:69" s="119" customFormat="1" x14ac:dyDescent="0.2">
      <c r="A426" s="124"/>
      <c r="B426" s="207" t="str">
        <f t="shared" si="98"/>
        <v/>
      </c>
      <c r="C426" s="73"/>
      <c r="D426" s="112"/>
      <c r="E426" s="112"/>
      <c r="F426" s="112"/>
      <c r="G426" s="112"/>
      <c r="H426" s="112"/>
      <c r="I426" s="112"/>
      <c r="J426" s="131"/>
      <c r="K426" s="132"/>
      <c r="L426" s="207" t="str">
        <f t="shared" si="99"/>
        <v/>
      </c>
      <c r="M426" s="112"/>
      <c r="N426" s="112"/>
      <c r="O426" s="112"/>
      <c r="P426" s="112"/>
      <c r="Q426" s="112"/>
      <c r="R426" s="112"/>
      <c r="S426" s="112"/>
      <c r="T426" s="112"/>
      <c r="U426" s="112"/>
      <c r="V426" s="207" t="str">
        <f t="shared" si="100"/>
        <v/>
      </c>
      <c r="W426" s="112"/>
      <c r="X426" s="207" t="str">
        <f t="shared" si="101"/>
        <v/>
      </c>
      <c r="Y426" s="133"/>
      <c r="Z426" s="112"/>
      <c r="AA426" s="112"/>
      <c r="AB426" s="207" t="str">
        <f t="shared" si="102"/>
        <v/>
      </c>
      <c r="AC426" s="112"/>
      <c r="AD426" s="207" t="str">
        <f t="shared" si="103"/>
        <v/>
      </c>
      <c r="AE426" s="124"/>
      <c r="AF426" s="207" t="str">
        <f t="shared" si="104"/>
        <v/>
      </c>
      <c r="AG426" s="112"/>
      <c r="AH426" s="207" t="str">
        <f t="shared" si="105"/>
        <v/>
      </c>
      <c r="AI426" s="112"/>
      <c r="AJ426" s="207" t="str">
        <f t="shared" si="106"/>
        <v/>
      </c>
      <c r="AK426" s="112"/>
      <c r="AL426" s="207" t="str">
        <f t="shared" si="107"/>
        <v/>
      </c>
      <c r="AM426" s="112"/>
      <c r="AN426" s="207" t="str">
        <f t="shared" si="108"/>
        <v/>
      </c>
      <c r="AO426" s="134"/>
      <c r="AP426" s="127"/>
      <c r="AQ426" s="207" t="str">
        <f t="shared" si="109"/>
        <v/>
      </c>
      <c r="AR426" s="127"/>
      <c r="AS426" s="112"/>
      <c r="AT426" s="112"/>
      <c r="AU426" s="112"/>
      <c r="AV426" s="112"/>
      <c r="AW426" s="112"/>
      <c r="AX426" s="112"/>
      <c r="AY426" s="112"/>
      <c r="AZ426" s="112"/>
      <c r="BA426" s="112"/>
      <c r="BB426" s="124"/>
      <c r="BC426" s="124"/>
      <c r="BD426" s="207" t="str">
        <f t="shared" si="110"/>
        <v/>
      </c>
      <c r="BE426" s="112" t="str">
        <f t="shared" si="111"/>
        <v/>
      </c>
      <c r="BF426" s="112"/>
      <c r="BG426" s="112"/>
      <c r="BH426" s="112"/>
      <c r="BI426" s="112"/>
      <c r="BJ426" s="112"/>
      <c r="BL426" s="112"/>
      <c r="BM426" s="112"/>
      <c r="BN426" s="112"/>
      <c r="BO426" s="112"/>
      <c r="BP426" s="112"/>
      <c r="BQ426" s="112"/>
    </row>
    <row r="427" spans="1:69" s="119" customFormat="1" x14ac:dyDescent="0.2">
      <c r="A427" s="124"/>
      <c r="B427" s="207" t="str">
        <f t="shared" si="98"/>
        <v/>
      </c>
      <c r="C427" s="73"/>
      <c r="D427" s="112"/>
      <c r="E427" s="112"/>
      <c r="F427" s="112"/>
      <c r="G427" s="112"/>
      <c r="H427" s="112"/>
      <c r="I427" s="112"/>
      <c r="J427" s="131"/>
      <c r="K427" s="132"/>
      <c r="L427" s="207" t="str">
        <f t="shared" si="99"/>
        <v/>
      </c>
      <c r="M427" s="112"/>
      <c r="N427" s="112"/>
      <c r="O427" s="112"/>
      <c r="P427" s="112"/>
      <c r="Q427" s="112"/>
      <c r="R427" s="112"/>
      <c r="S427" s="112"/>
      <c r="T427" s="112"/>
      <c r="U427" s="112"/>
      <c r="V427" s="207" t="str">
        <f t="shared" si="100"/>
        <v/>
      </c>
      <c r="W427" s="112"/>
      <c r="X427" s="207" t="str">
        <f t="shared" si="101"/>
        <v/>
      </c>
      <c r="Y427" s="133"/>
      <c r="Z427" s="112"/>
      <c r="AA427" s="112"/>
      <c r="AB427" s="207" t="str">
        <f t="shared" si="102"/>
        <v/>
      </c>
      <c r="AC427" s="112"/>
      <c r="AD427" s="207" t="str">
        <f t="shared" si="103"/>
        <v/>
      </c>
      <c r="AE427" s="124"/>
      <c r="AF427" s="207" t="str">
        <f t="shared" si="104"/>
        <v/>
      </c>
      <c r="AG427" s="112"/>
      <c r="AH427" s="207" t="str">
        <f t="shared" si="105"/>
        <v/>
      </c>
      <c r="AI427" s="112"/>
      <c r="AJ427" s="207" t="str">
        <f t="shared" si="106"/>
        <v/>
      </c>
      <c r="AK427" s="112"/>
      <c r="AL427" s="207" t="str">
        <f t="shared" si="107"/>
        <v/>
      </c>
      <c r="AM427" s="112"/>
      <c r="AN427" s="207" t="str">
        <f t="shared" si="108"/>
        <v/>
      </c>
      <c r="AO427" s="134"/>
      <c r="AP427" s="127"/>
      <c r="AQ427" s="207" t="str">
        <f t="shared" si="109"/>
        <v/>
      </c>
      <c r="AR427" s="127"/>
      <c r="AS427" s="112"/>
      <c r="AT427" s="112"/>
      <c r="AU427" s="112"/>
      <c r="AV427" s="112"/>
      <c r="AW427" s="112"/>
      <c r="AX427" s="112"/>
      <c r="AY427" s="112"/>
      <c r="AZ427" s="112"/>
      <c r="BA427" s="112"/>
      <c r="BB427" s="124"/>
      <c r="BC427" s="124"/>
      <c r="BD427" s="207" t="str">
        <f t="shared" si="110"/>
        <v/>
      </c>
      <c r="BE427" s="112" t="str">
        <f t="shared" si="111"/>
        <v/>
      </c>
      <c r="BF427" s="112"/>
      <c r="BG427" s="112"/>
      <c r="BH427" s="112"/>
      <c r="BI427" s="112"/>
      <c r="BJ427" s="112"/>
      <c r="BL427" s="112"/>
      <c r="BM427" s="112"/>
      <c r="BN427" s="112"/>
      <c r="BO427" s="112"/>
      <c r="BP427" s="112"/>
      <c r="BQ427" s="112"/>
    </row>
    <row r="428" spans="1:69" s="119" customFormat="1" x14ac:dyDescent="0.2">
      <c r="A428" s="124"/>
      <c r="B428" s="207" t="str">
        <f t="shared" si="98"/>
        <v/>
      </c>
      <c r="C428" s="73"/>
      <c r="D428" s="112"/>
      <c r="E428" s="112"/>
      <c r="F428" s="112"/>
      <c r="G428" s="112"/>
      <c r="H428" s="112"/>
      <c r="I428" s="112"/>
      <c r="J428" s="131"/>
      <c r="K428" s="132"/>
      <c r="L428" s="207" t="str">
        <f t="shared" si="99"/>
        <v/>
      </c>
      <c r="M428" s="112"/>
      <c r="N428" s="112"/>
      <c r="O428" s="112"/>
      <c r="P428" s="112"/>
      <c r="Q428" s="112"/>
      <c r="R428" s="112"/>
      <c r="S428" s="112"/>
      <c r="T428" s="112"/>
      <c r="U428" s="112"/>
      <c r="V428" s="207" t="str">
        <f t="shared" si="100"/>
        <v/>
      </c>
      <c r="W428" s="112"/>
      <c r="X428" s="207" t="str">
        <f t="shared" si="101"/>
        <v/>
      </c>
      <c r="Y428" s="133"/>
      <c r="Z428" s="112"/>
      <c r="AA428" s="112"/>
      <c r="AB428" s="207" t="str">
        <f t="shared" si="102"/>
        <v/>
      </c>
      <c r="AC428" s="112"/>
      <c r="AD428" s="207" t="str">
        <f t="shared" si="103"/>
        <v/>
      </c>
      <c r="AE428" s="124"/>
      <c r="AF428" s="207" t="str">
        <f t="shared" si="104"/>
        <v/>
      </c>
      <c r="AG428" s="112"/>
      <c r="AH428" s="207" t="str">
        <f t="shared" si="105"/>
        <v/>
      </c>
      <c r="AI428" s="112"/>
      <c r="AJ428" s="207" t="str">
        <f t="shared" si="106"/>
        <v/>
      </c>
      <c r="AK428" s="112"/>
      <c r="AL428" s="207" t="str">
        <f t="shared" si="107"/>
        <v/>
      </c>
      <c r="AM428" s="112"/>
      <c r="AN428" s="207" t="str">
        <f t="shared" si="108"/>
        <v/>
      </c>
      <c r="AO428" s="134"/>
      <c r="AP428" s="127"/>
      <c r="AQ428" s="207" t="str">
        <f t="shared" si="109"/>
        <v/>
      </c>
      <c r="AR428" s="127"/>
      <c r="AS428" s="112"/>
      <c r="AT428" s="112"/>
      <c r="AU428" s="112"/>
      <c r="AV428" s="112"/>
      <c r="AW428" s="112"/>
      <c r="AX428" s="112"/>
      <c r="AY428" s="112"/>
      <c r="AZ428" s="112"/>
      <c r="BA428" s="112"/>
      <c r="BB428" s="124"/>
      <c r="BC428" s="124"/>
      <c r="BD428" s="207" t="str">
        <f t="shared" si="110"/>
        <v/>
      </c>
      <c r="BE428" s="112" t="str">
        <f t="shared" si="111"/>
        <v/>
      </c>
      <c r="BF428" s="112"/>
      <c r="BG428" s="112"/>
      <c r="BH428" s="112"/>
      <c r="BI428" s="112"/>
      <c r="BJ428" s="112"/>
      <c r="BL428" s="112"/>
      <c r="BM428" s="112"/>
      <c r="BN428" s="112"/>
      <c r="BO428" s="112"/>
      <c r="BP428" s="112"/>
      <c r="BQ428" s="112"/>
    </row>
    <row r="429" spans="1:69" s="119" customFormat="1" x14ac:dyDescent="0.2">
      <c r="A429" s="124"/>
      <c r="B429" s="207" t="str">
        <f t="shared" si="98"/>
        <v/>
      </c>
      <c r="C429" s="73"/>
      <c r="D429" s="112"/>
      <c r="E429" s="112"/>
      <c r="F429" s="112"/>
      <c r="G429" s="112"/>
      <c r="H429" s="112"/>
      <c r="I429" s="112"/>
      <c r="J429" s="131"/>
      <c r="K429" s="132"/>
      <c r="L429" s="207" t="str">
        <f t="shared" si="99"/>
        <v/>
      </c>
      <c r="M429" s="112"/>
      <c r="N429" s="112"/>
      <c r="O429" s="112"/>
      <c r="P429" s="112"/>
      <c r="Q429" s="112"/>
      <c r="R429" s="112"/>
      <c r="S429" s="112"/>
      <c r="T429" s="112"/>
      <c r="U429" s="112"/>
      <c r="V429" s="207" t="str">
        <f t="shared" si="100"/>
        <v/>
      </c>
      <c r="W429" s="112"/>
      <c r="X429" s="207" t="str">
        <f t="shared" si="101"/>
        <v/>
      </c>
      <c r="Y429" s="133"/>
      <c r="Z429" s="112"/>
      <c r="AA429" s="112"/>
      <c r="AB429" s="207" t="str">
        <f t="shared" si="102"/>
        <v/>
      </c>
      <c r="AC429" s="112"/>
      <c r="AD429" s="207" t="str">
        <f t="shared" si="103"/>
        <v/>
      </c>
      <c r="AE429" s="124"/>
      <c r="AF429" s="207" t="str">
        <f t="shared" si="104"/>
        <v/>
      </c>
      <c r="AG429" s="112"/>
      <c r="AH429" s="207" t="str">
        <f t="shared" si="105"/>
        <v/>
      </c>
      <c r="AI429" s="112"/>
      <c r="AJ429" s="207" t="str">
        <f t="shared" si="106"/>
        <v/>
      </c>
      <c r="AK429" s="112"/>
      <c r="AL429" s="207" t="str">
        <f t="shared" si="107"/>
        <v/>
      </c>
      <c r="AM429" s="112"/>
      <c r="AN429" s="207" t="str">
        <f t="shared" si="108"/>
        <v/>
      </c>
      <c r="AO429" s="134"/>
      <c r="AP429" s="127"/>
      <c r="AQ429" s="207" t="str">
        <f t="shared" si="109"/>
        <v/>
      </c>
      <c r="AR429" s="127"/>
      <c r="AS429" s="112"/>
      <c r="AT429" s="112"/>
      <c r="AU429" s="112"/>
      <c r="AV429" s="112"/>
      <c r="AW429" s="112"/>
      <c r="AX429" s="112"/>
      <c r="AY429" s="112"/>
      <c r="AZ429" s="112"/>
      <c r="BA429" s="112"/>
      <c r="BB429" s="124"/>
      <c r="BC429" s="124"/>
      <c r="BD429" s="207" t="str">
        <f t="shared" si="110"/>
        <v/>
      </c>
      <c r="BE429" s="112" t="str">
        <f t="shared" si="111"/>
        <v/>
      </c>
      <c r="BF429" s="112"/>
      <c r="BG429" s="112"/>
      <c r="BH429" s="112"/>
      <c r="BI429" s="112"/>
      <c r="BJ429" s="112"/>
      <c r="BL429" s="112"/>
      <c r="BM429" s="112"/>
      <c r="BN429" s="112"/>
      <c r="BO429" s="112"/>
      <c r="BP429" s="112"/>
      <c r="BQ429" s="112"/>
    </row>
    <row r="430" spans="1:69" s="119" customFormat="1" x14ac:dyDescent="0.2">
      <c r="A430" s="124"/>
      <c r="B430" s="207" t="str">
        <f t="shared" si="98"/>
        <v/>
      </c>
      <c r="C430" s="73"/>
      <c r="D430" s="112"/>
      <c r="E430" s="112"/>
      <c r="F430" s="112"/>
      <c r="G430" s="112"/>
      <c r="H430" s="112"/>
      <c r="I430" s="112"/>
      <c r="J430" s="131"/>
      <c r="K430" s="132"/>
      <c r="L430" s="207" t="str">
        <f t="shared" si="99"/>
        <v/>
      </c>
      <c r="M430" s="112"/>
      <c r="N430" s="112"/>
      <c r="O430" s="112"/>
      <c r="P430" s="112"/>
      <c r="Q430" s="112"/>
      <c r="R430" s="112"/>
      <c r="S430" s="112"/>
      <c r="T430" s="112"/>
      <c r="U430" s="112"/>
      <c r="V430" s="207" t="str">
        <f t="shared" si="100"/>
        <v/>
      </c>
      <c r="W430" s="112"/>
      <c r="X430" s="207" t="str">
        <f t="shared" si="101"/>
        <v/>
      </c>
      <c r="Y430" s="133"/>
      <c r="Z430" s="112"/>
      <c r="AA430" s="112"/>
      <c r="AB430" s="207" t="str">
        <f t="shared" si="102"/>
        <v/>
      </c>
      <c r="AC430" s="112"/>
      <c r="AD430" s="207" t="str">
        <f t="shared" si="103"/>
        <v/>
      </c>
      <c r="AE430" s="124"/>
      <c r="AF430" s="207" t="str">
        <f t="shared" si="104"/>
        <v/>
      </c>
      <c r="AG430" s="112"/>
      <c r="AH430" s="207" t="str">
        <f t="shared" si="105"/>
        <v/>
      </c>
      <c r="AI430" s="112"/>
      <c r="AJ430" s="207" t="str">
        <f t="shared" si="106"/>
        <v/>
      </c>
      <c r="AK430" s="112"/>
      <c r="AL430" s="207" t="str">
        <f t="shared" si="107"/>
        <v/>
      </c>
      <c r="AM430" s="112"/>
      <c r="AN430" s="207" t="str">
        <f t="shared" si="108"/>
        <v/>
      </c>
      <c r="AO430" s="134"/>
      <c r="AP430" s="127"/>
      <c r="AQ430" s="207" t="str">
        <f t="shared" si="109"/>
        <v/>
      </c>
      <c r="AR430" s="127"/>
      <c r="AS430" s="112"/>
      <c r="AT430" s="112"/>
      <c r="AU430" s="112"/>
      <c r="AV430" s="112"/>
      <c r="AW430" s="112"/>
      <c r="AX430" s="112"/>
      <c r="AY430" s="112"/>
      <c r="AZ430" s="112"/>
      <c r="BA430" s="112"/>
      <c r="BB430" s="124"/>
      <c r="BC430" s="124"/>
      <c r="BD430" s="207" t="str">
        <f t="shared" si="110"/>
        <v/>
      </c>
      <c r="BE430" s="112" t="str">
        <f t="shared" si="111"/>
        <v/>
      </c>
      <c r="BF430" s="112"/>
      <c r="BG430" s="112"/>
      <c r="BH430" s="112"/>
      <c r="BI430" s="112"/>
      <c r="BJ430" s="112"/>
      <c r="BL430" s="112"/>
      <c r="BM430" s="112"/>
      <c r="BN430" s="112"/>
      <c r="BO430" s="112"/>
      <c r="BP430" s="112"/>
      <c r="BQ430" s="112"/>
    </row>
    <row r="431" spans="1:69" s="119" customFormat="1" x14ac:dyDescent="0.2">
      <c r="A431" s="124"/>
      <c r="B431" s="207" t="str">
        <f t="shared" si="98"/>
        <v/>
      </c>
      <c r="C431" s="73"/>
      <c r="D431" s="112"/>
      <c r="E431" s="112"/>
      <c r="F431" s="112"/>
      <c r="G431" s="112"/>
      <c r="H431" s="112"/>
      <c r="I431" s="112"/>
      <c r="J431" s="131"/>
      <c r="K431" s="132"/>
      <c r="L431" s="207" t="str">
        <f t="shared" si="99"/>
        <v/>
      </c>
      <c r="M431" s="112"/>
      <c r="N431" s="112"/>
      <c r="O431" s="112"/>
      <c r="P431" s="112"/>
      <c r="Q431" s="112"/>
      <c r="R431" s="112"/>
      <c r="S431" s="112"/>
      <c r="T431" s="112"/>
      <c r="U431" s="112"/>
      <c r="V431" s="207" t="str">
        <f t="shared" si="100"/>
        <v/>
      </c>
      <c r="W431" s="112"/>
      <c r="X431" s="207" t="str">
        <f t="shared" si="101"/>
        <v/>
      </c>
      <c r="Y431" s="133"/>
      <c r="Z431" s="112"/>
      <c r="AA431" s="112"/>
      <c r="AB431" s="207" t="str">
        <f t="shared" si="102"/>
        <v/>
      </c>
      <c r="AC431" s="112"/>
      <c r="AD431" s="207" t="str">
        <f t="shared" si="103"/>
        <v/>
      </c>
      <c r="AE431" s="124"/>
      <c r="AF431" s="207" t="str">
        <f t="shared" si="104"/>
        <v/>
      </c>
      <c r="AG431" s="112"/>
      <c r="AH431" s="207" t="str">
        <f t="shared" si="105"/>
        <v/>
      </c>
      <c r="AI431" s="112"/>
      <c r="AJ431" s="207" t="str">
        <f t="shared" si="106"/>
        <v/>
      </c>
      <c r="AK431" s="112"/>
      <c r="AL431" s="207" t="str">
        <f t="shared" si="107"/>
        <v/>
      </c>
      <c r="AM431" s="112"/>
      <c r="AN431" s="207" t="str">
        <f t="shared" si="108"/>
        <v/>
      </c>
      <c r="AO431" s="134"/>
      <c r="AP431" s="127"/>
      <c r="AQ431" s="207" t="str">
        <f t="shared" si="109"/>
        <v/>
      </c>
      <c r="AR431" s="127"/>
      <c r="AS431" s="112"/>
      <c r="AT431" s="112"/>
      <c r="AU431" s="112"/>
      <c r="AV431" s="112"/>
      <c r="AW431" s="112"/>
      <c r="AX431" s="112"/>
      <c r="AY431" s="112"/>
      <c r="AZ431" s="112"/>
      <c r="BA431" s="112"/>
      <c r="BB431" s="124"/>
      <c r="BC431" s="124"/>
      <c r="BD431" s="207" t="str">
        <f t="shared" si="110"/>
        <v/>
      </c>
      <c r="BE431" s="112" t="str">
        <f t="shared" si="111"/>
        <v/>
      </c>
      <c r="BF431" s="112"/>
      <c r="BG431" s="112"/>
      <c r="BH431" s="112"/>
      <c r="BI431" s="112"/>
      <c r="BJ431" s="112"/>
      <c r="BL431" s="112"/>
      <c r="BM431" s="112"/>
      <c r="BN431" s="112"/>
      <c r="BO431" s="112"/>
      <c r="BP431" s="112"/>
      <c r="BQ431" s="112"/>
    </row>
    <row r="432" spans="1:69" s="119" customFormat="1" x14ac:dyDescent="0.2">
      <c r="A432" s="124"/>
      <c r="B432" s="207" t="str">
        <f t="shared" si="98"/>
        <v/>
      </c>
      <c r="C432" s="73"/>
      <c r="D432" s="112"/>
      <c r="E432" s="112"/>
      <c r="F432" s="112"/>
      <c r="G432" s="112"/>
      <c r="H432" s="112"/>
      <c r="I432" s="112"/>
      <c r="J432" s="131"/>
      <c r="K432" s="132"/>
      <c r="L432" s="207" t="str">
        <f t="shared" si="99"/>
        <v/>
      </c>
      <c r="M432" s="112"/>
      <c r="N432" s="112"/>
      <c r="O432" s="112"/>
      <c r="P432" s="112"/>
      <c r="Q432" s="112"/>
      <c r="R432" s="112"/>
      <c r="S432" s="112"/>
      <c r="T432" s="112"/>
      <c r="U432" s="112"/>
      <c r="V432" s="207" t="str">
        <f t="shared" si="100"/>
        <v/>
      </c>
      <c r="W432" s="112"/>
      <c r="X432" s="207" t="str">
        <f t="shared" si="101"/>
        <v/>
      </c>
      <c r="Y432" s="133"/>
      <c r="Z432" s="112"/>
      <c r="AA432" s="112"/>
      <c r="AB432" s="207" t="str">
        <f t="shared" si="102"/>
        <v/>
      </c>
      <c r="AC432" s="112"/>
      <c r="AD432" s="207" t="str">
        <f t="shared" si="103"/>
        <v/>
      </c>
      <c r="AE432" s="124"/>
      <c r="AF432" s="207" t="str">
        <f t="shared" si="104"/>
        <v/>
      </c>
      <c r="AG432" s="112"/>
      <c r="AH432" s="207" t="str">
        <f t="shared" si="105"/>
        <v/>
      </c>
      <c r="AI432" s="112"/>
      <c r="AJ432" s="207" t="str">
        <f t="shared" si="106"/>
        <v/>
      </c>
      <c r="AK432" s="112"/>
      <c r="AL432" s="207" t="str">
        <f t="shared" si="107"/>
        <v/>
      </c>
      <c r="AM432" s="112"/>
      <c r="AN432" s="207" t="str">
        <f t="shared" si="108"/>
        <v/>
      </c>
      <c r="AO432" s="134"/>
      <c r="AP432" s="127"/>
      <c r="AQ432" s="207" t="str">
        <f t="shared" si="109"/>
        <v/>
      </c>
      <c r="AR432" s="127"/>
      <c r="AS432" s="112"/>
      <c r="AT432" s="112"/>
      <c r="AU432" s="112"/>
      <c r="AV432" s="112"/>
      <c r="AW432" s="112"/>
      <c r="AX432" s="112"/>
      <c r="AY432" s="112"/>
      <c r="AZ432" s="112"/>
      <c r="BA432" s="112"/>
      <c r="BB432" s="124"/>
      <c r="BC432" s="124"/>
      <c r="BD432" s="207" t="str">
        <f t="shared" si="110"/>
        <v/>
      </c>
      <c r="BE432" s="112" t="str">
        <f t="shared" si="111"/>
        <v/>
      </c>
      <c r="BF432" s="112"/>
      <c r="BG432" s="112"/>
      <c r="BH432" s="112"/>
      <c r="BI432" s="112"/>
      <c r="BJ432" s="112"/>
      <c r="BL432" s="112"/>
      <c r="BM432" s="112"/>
      <c r="BN432" s="112"/>
      <c r="BO432" s="112"/>
      <c r="BP432" s="112"/>
      <c r="BQ432" s="112"/>
    </row>
    <row r="433" spans="1:69" s="119" customFormat="1" x14ac:dyDescent="0.2">
      <c r="A433" s="124"/>
      <c r="B433" s="207" t="str">
        <f t="shared" si="98"/>
        <v/>
      </c>
      <c r="C433" s="73"/>
      <c r="D433" s="112"/>
      <c r="E433" s="112"/>
      <c r="F433" s="112"/>
      <c r="G433" s="112"/>
      <c r="H433" s="112"/>
      <c r="I433" s="112"/>
      <c r="J433" s="131"/>
      <c r="K433" s="132"/>
      <c r="L433" s="207" t="str">
        <f t="shared" si="99"/>
        <v/>
      </c>
      <c r="M433" s="112"/>
      <c r="N433" s="112"/>
      <c r="O433" s="112"/>
      <c r="P433" s="112"/>
      <c r="Q433" s="112"/>
      <c r="R433" s="112"/>
      <c r="S433" s="112"/>
      <c r="T433" s="112"/>
      <c r="U433" s="112"/>
      <c r="V433" s="207" t="str">
        <f t="shared" si="100"/>
        <v/>
      </c>
      <c r="W433" s="112"/>
      <c r="X433" s="207" t="str">
        <f t="shared" si="101"/>
        <v/>
      </c>
      <c r="Y433" s="133"/>
      <c r="Z433" s="112"/>
      <c r="AA433" s="112"/>
      <c r="AB433" s="207" t="str">
        <f t="shared" si="102"/>
        <v/>
      </c>
      <c r="AC433" s="112"/>
      <c r="AD433" s="207" t="str">
        <f t="shared" si="103"/>
        <v/>
      </c>
      <c r="AE433" s="124"/>
      <c r="AF433" s="207" t="str">
        <f t="shared" si="104"/>
        <v/>
      </c>
      <c r="AG433" s="112"/>
      <c r="AH433" s="207" t="str">
        <f t="shared" si="105"/>
        <v/>
      </c>
      <c r="AI433" s="112"/>
      <c r="AJ433" s="207" t="str">
        <f t="shared" si="106"/>
        <v/>
      </c>
      <c r="AK433" s="112"/>
      <c r="AL433" s="207" t="str">
        <f t="shared" si="107"/>
        <v/>
      </c>
      <c r="AM433" s="112"/>
      <c r="AN433" s="207" t="str">
        <f t="shared" si="108"/>
        <v/>
      </c>
      <c r="AO433" s="134"/>
      <c r="AP433" s="127"/>
      <c r="AQ433" s="207" t="str">
        <f t="shared" si="109"/>
        <v/>
      </c>
      <c r="AR433" s="127"/>
      <c r="AS433" s="112"/>
      <c r="AT433" s="112"/>
      <c r="AU433" s="112"/>
      <c r="AV433" s="112"/>
      <c r="AW433" s="112"/>
      <c r="AX433" s="112"/>
      <c r="AY433" s="112"/>
      <c r="AZ433" s="112"/>
      <c r="BA433" s="112"/>
      <c r="BB433" s="124"/>
      <c r="BC433" s="124"/>
      <c r="BD433" s="207" t="str">
        <f t="shared" si="110"/>
        <v/>
      </c>
      <c r="BE433" s="112" t="str">
        <f t="shared" si="111"/>
        <v/>
      </c>
      <c r="BF433" s="112"/>
      <c r="BG433" s="112"/>
      <c r="BH433" s="112"/>
      <c r="BI433" s="112"/>
      <c r="BJ433" s="112"/>
      <c r="BL433" s="112"/>
      <c r="BM433" s="112"/>
      <c r="BN433" s="112"/>
      <c r="BO433" s="112"/>
      <c r="BP433" s="112"/>
      <c r="BQ433" s="112"/>
    </row>
    <row r="434" spans="1:69" s="119" customFormat="1" x14ac:dyDescent="0.2">
      <c r="A434" s="124"/>
      <c r="B434" s="207" t="str">
        <f t="shared" si="98"/>
        <v/>
      </c>
      <c r="C434" s="73"/>
      <c r="D434" s="112"/>
      <c r="E434" s="112"/>
      <c r="F434" s="112"/>
      <c r="G434" s="112"/>
      <c r="H434" s="112"/>
      <c r="I434" s="112"/>
      <c r="J434" s="131"/>
      <c r="K434" s="132"/>
      <c r="L434" s="207" t="str">
        <f t="shared" si="99"/>
        <v/>
      </c>
      <c r="M434" s="112"/>
      <c r="N434" s="112"/>
      <c r="O434" s="112"/>
      <c r="P434" s="112"/>
      <c r="Q434" s="112"/>
      <c r="R434" s="112"/>
      <c r="S434" s="112"/>
      <c r="T434" s="112"/>
      <c r="U434" s="112"/>
      <c r="V434" s="207" t="str">
        <f t="shared" si="100"/>
        <v/>
      </c>
      <c r="W434" s="112"/>
      <c r="X434" s="207" t="str">
        <f t="shared" si="101"/>
        <v/>
      </c>
      <c r="Y434" s="133"/>
      <c r="Z434" s="112"/>
      <c r="AA434" s="112"/>
      <c r="AB434" s="207" t="str">
        <f t="shared" si="102"/>
        <v/>
      </c>
      <c r="AC434" s="112"/>
      <c r="AD434" s="207" t="str">
        <f t="shared" si="103"/>
        <v/>
      </c>
      <c r="AE434" s="124"/>
      <c r="AF434" s="207" t="str">
        <f t="shared" si="104"/>
        <v/>
      </c>
      <c r="AG434" s="112"/>
      <c r="AH434" s="207" t="str">
        <f t="shared" si="105"/>
        <v/>
      </c>
      <c r="AI434" s="112"/>
      <c r="AJ434" s="207" t="str">
        <f t="shared" si="106"/>
        <v/>
      </c>
      <c r="AK434" s="112"/>
      <c r="AL434" s="207" t="str">
        <f t="shared" si="107"/>
        <v/>
      </c>
      <c r="AM434" s="112"/>
      <c r="AN434" s="207" t="str">
        <f t="shared" si="108"/>
        <v/>
      </c>
      <c r="AO434" s="134"/>
      <c r="AP434" s="127"/>
      <c r="AQ434" s="207" t="str">
        <f t="shared" si="109"/>
        <v/>
      </c>
      <c r="AR434" s="127"/>
      <c r="AS434" s="112"/>
      <c r="AT434" s="112"/>
      <c r="AU434" s="112"/>
      <c r="AV434" s="112"/>
      <c r="AW434" s="112"/>
      <c r="AX434" s="112"/>
      <c r="AY434" s="112"/>
      <c r="AZ434" s="112"/>
      <c r="BA434" s="112"/>
      <c r="BB434" s="124"/>
      <c r="BC434" s="124"/>
      <c r="BD434" s="207" t="str">
        <f t="shared" si="110"/>
        <v/>
      </c>
      <c r="BE434" s="112" t="str">
        <f t="shared" si="111"/>
        <v/>
      </c>
      <c r="BF434" s="112"/>
      <c r="BG434" s="112"/>
      <c r="BH434" s="112"/>
      <c r="BI434" s="112"/>
      <c r="BJ434" s="112"/>
      <c r="BL434" s="112"/>
      <c r="BM434" s="112"/>
      <c r="BN434" s="112"/>
      <c r="BO434" s="112"/>
      <c r="BP434" s="112"/>
      <c r="BQ434" s="112"/>
    </row>
    <row r="435" spans="1:69" s="119" customFormat="1" x14ac:dyDescent="0.2">
      <c r="A435" s="124"/>
      <c r="B435" s="207" t="str">
        <f t="shared" si="98"/>
        <v/>
      </c>
      <c r="C435" s="73"/>
      <c r="D435" s="112"/>
      <c r="E435" s="112"/>
      <c r="F435" s="112"/>
      <c r="G435" s="112"/>
      <c r="H435" s="112"/>
      <c r="I435" s="112"/>
      <c r="J435" s="131"/>
      <c r="K435" s="132"/>
      <c r="L435" s="207" t="str">
        <f t="shared" si="99"/>
        <v/>
      </c>
      <c r="M435" s="112"/>
      <c r="N435" s="112"/>
      <c r="O435" s="112"/>
      <c r="P435" s="112"/>
      <c r="Q435" s="112"/>
      <c r="R435" s="112"/>
      <c r="S435" s="112"/>
      <c r="T435" s="112"/>
      <c r="U435" s="112"/>
      <c r="V435" s="207" t="str">
        <f t="shared" si="100"/>
        <v/>
      </c>
      <c r="W435" s="112"/>
      <c r="X435" s="207" t="str">
        <f t="shared" si="101"/>
        <v/>
      </c>
      <c r="Y435" s="133"/>
      <c r="Z435" s="112"/>
      <c r="AA435" s="112"/>
      <c r="AB435" s="207" t="str">
        <f t="shared" si="102"/>
        <v/>
      </c>
      <c r="AC435" s="112"/>
      <c r="AD435" s="207" t="str">
        <f t="shared" si="103"/>
        <v/>
      </c>
      <c r="AE435" s="124"/>
      <c r="AF435" s="207" t="str">
        <f t="shared" si="104"/>
        <v/>
      </c>
      <c r="AG435" s="112"/>
      <c r="AH435" s="207" t="str">
        <f t="shared" si="105"/>
        <v/>
      </c>
      <c r="AI435" s="112"/>
      <c r="AJ435" s="207" t="str">
        <f t="shared" si="106"/>
        <v/>
      </c>
      <c r="AK435" s="112"/>
      <c r="AL435" s="207" t="str">
        <f t="shared" si="107"/>
        <v/>
      </c>
      <c r="AM435" s="112"/>
      <c r="AN435" s="207" t="str">
        <f t="shared" si="108"/>
        <v/>
      </c>
      <c r="AO435" s="134"/>
      <c r="AP435" s="127"/>
      <c r="AQ435" s="207" t="str">
        <f t="shared" si="109"/>
        <v/>
      </c>
      <c r="AR435" s="127"/>
      <c r="AS435" s="112"/>
      <c r="AT435" s="112"/>
      <c r="AU435" s="112"/>
      <c r="AV435" s="112"/>
      <c r="AW435" s="112"/>
      <c r="AX435" s="112"/>
      <c r="AY435" s="112"/>
      <c r="AZ435" s="112"/>
      <c r="BA435" s="112"/>
      <c r="BB435" s="124"/>
      <c r="BC435" s="124"/>
      <c r="BD435" s="207" t="str">
        <f t="shared" si="110"/>
        <v/>
      </c>
      <c r="BE435" s="112" t="str">
        <f t="shared" si="111"/>
        <v/>
      </c>
      <c r="BF435" s="112"/>
      <c r="BG435" s="112"/>
      <c r="BH435" s="112"/>
      <c r="BI435" s="112"/>
      <c r="BJ435" s="112"/>
      <c r="BL435" s="112"/>
      <c r="BM435" s="112"/>
      <c r="BN435" s="112"/>
      <c r="BO435" s="112"/>
      <c r="BP435" s="112"/>
      <c r="BQ435" s="112"/>
    </row>
    <row r="436" spans="1:69" s="119" customFormat="1" x14ac:dyDescent="0.2">
      <c r="A436" s="124"/>
      <c r="B436" s="207" t="str">
        <f t="shared" si="98"/>
        <v/>
      </c>
      <c r="C436" s="73"/>
      <c r="D436" s="112"/>
      <c r="E436" s="112"/>
      <c r="F436" s="112"/>
      <c r="G436" s="112"/>
      <c r="H436" s="112"/>
      <c r="I436" s="112"/>
      <c r="J436" s="131"/>
      <c r="K436" s="132"/>
      <c r="L436" s="207" t="str">
        <f t="shared" si="99"/>
        <v/>
      </c>
      <c r="M436" s="112"/>
      <c r="N436" s="112"/>
      <c r="O436" s="112"/>
      <c r="P436" s="112"/>
      <c r="Q436" s="112"/>
      <c r="R436" s="112"/>
      <c r="S436" s="112"/>
      <c r="T436" s="112"/>
      <c r="U436" s="112"/>
      <c r="V436" s="207" t="str">
        <f t="shared" si="100"/>
        <v/>
      </c>
      <c r="W436" s="112"/>
      <c r="X436" s="207" t="str">
        <f t="shared" si="101"/>
        <v/>
      </c>
      <c r="Y436" s="133"/>
      <c r="Z436" s="112"/>
      <c r="AA436" s="112"/>
      <c r="AB436" s="207" t="str">
        <f t="shared" si="102"/>
        <v/>
      </c>
      <c r="AC436" s="112"/>
      <c r="AD436" s="207" t="str">
        <f t="shared" si="103"/>
        <v/>
      </c>
      <c r="AE436" s="124"/>
      <c r="AF436" s="207" t="str">
        <f t="shared" si="104"/>
        <v/>
      </c>
      <c r="AG436" s="112"/>
      <c r="AH436" s="207" t="str">
        <f t="shared" si="105"/>
        <v/>
      </c>
      <c r="AI436" s="112"/>
      <c r="AJ436" s="207" t="str">
        <f t="shared" si="106"/>
        <v/>
      </c>
      <c r="AK436" s="112"/>
      <c r="AL436" s="207" t="str">
        <f t="shared" si="107"/>
        <v/>
      </c>
      <c r="AM436" s="112"/>
      <c r="AN436" s="207" t="str">
        <f t="shared" si="108"/>
        <v/>
      </c>
      <c r="AO436" s="134"/>
      <c r="AP436" s="127"/>
      <c r="AQ436" s="207" t="str">
        <f t="shared" si="109"/>
        <v/>
      </c>
      <c r="AR436" s="127"/>
      <c r="AS436" s="112"/>
      <c r="AT436" s="112"/>
      <c r="AU436" s="112"/>
      <c r="AV436" s="112"/>
      <c r="AW436" s="112"/>
      <c r="AX436" s="112"/>
      <c r="AY436" s="112"/>
      <c r="AZ436" s="112"/>
      <c r="BA436" s="112"/>
      <c r="BB436" s="124"/>
      <c r="BC436" s="124"/>
      <c r="BD436" s="207" t="str">
        <f t="shared" si="110"/>
        <v/>
      </c>
      <c r="BE436" s="112" t="str">
        <f t="shared" si="111"/>
        <v/>
      </c>
      <c r="BF436" s="112"/>
      <c r="BG436" s="112"/>
      <c r="BH436" s="112"/>
      <c r="BI436" s="112"/>
      <c r="BJ436" s="112"/>
      <c r="BL436" s="112"/>
      <c r="BM436" s="112"/>
      <c r="BN436" s="112"/>
      <c r="BO436" s="112"/>
      <c r="BP436" s="112"/>
      <c r="BQ436" s="112"/>
    </row>
    <row r="437" spans="1:69" s="119" customFormat="1" x14ac:dyDescent="0.2">
      <c r="A437" s="124"/>
      <c r="B437" s="207" t="str">
        <f t="shared" si="98"/>
        <v/>
      </c>
      <c r="C437" s="73"/>
      <c r="D437" s="112"/>
      <c r="E437" s="112"/>
      <c r="F437" s="112"/>
      <c r="G437" s="112"/>
      <c r="H437" s="112"/>
      <c r="I437" s="112"/>
      <c r="J437" s="131"/>
      <c r="K437" s="132"/>
      <c r="L437" s="207" t="str">
        <f t="shared" si="99"/>
        <v/>
      </c>
      <c r="M437" s="112"/>
      <c r="N437" s="112"/>
      <c r="O437" s="112"/>
      <c r="P437" s="112"/>
      <c r="Q437" s="112"/>
      <c r="R437" s="112"/>
      <c r="S437" s="112"/>
      <c r="T437" s="112"/>
      <c r="U437" s="112"/>
      <c r="V437" s="207" t="str">
        <f t="shared" si="100"/>
        <v/>
      </c>
      <c r="W437" s="112"/>
      <c r="X437" s="207" t="str">
        <f t="shared" si="101"/>
        <v/>
      </c>
      <c r="Y437" s="133"/>
      <c r="Z437" s="112"/>
      <c r="AA437" s="112"/>
      <c r="AB437" s="207" t="str">
        <f t="shared" si="102"/>
        <v/>
      </c>
      <c r="AC437" s="112"/>
      <c r="AD437" s="207" t="str">
        <f t="shared" si="103"/>
        <v/>
      </c>
      <c r="AE437" s="124"/>
      <c r="AF437" s="207" t="str">
        <f t="shared" si="104"/>
        <v/>
      </c>
      <c r="AG437" s="112"/>
      <c r="AH437" s="207" t="str">
        <f t="shared" si="105"/>
        <v/>
      </c>
      <c r="AI437" s="112"/>
      <c r="AJ437" s="207" t="str">
        <f t="shared" si="106"/>
        <v/>
      </c>
      <c r="AK437" s="112"/>
      <c r="AL437" s="207" t="str">
        <f t="shared" si="107"/>
        <v/>
      </c>
      <c r="AM437" s="112"/>
      <c r="AN437" s="207" t="str">
        <f t="shared" si="108"/>
        <v/>
      </c>
      <c r="AO437" s="134"/>
      <c r="AP437" s="127"/>
      <c r="AQ437" s="207" t="str">
        <f t="shared" si="109"/>
        <v/>
      </c>
      <c r="AR437" s="127"/>
      <c r="AS437" s="112"/>
      <c r="AT437" s="112"/>
      <c r="AU437" s="112"/>
      <c r="AV437" s="112"/>
      <c r="AW437" s="112"/>
      <c r="AX437" s="112"/>
      <c r="AY437" s="112"/>
      <c r="AZ437" s="112"/>
      <c r="BA437" s="112"/>
      <c r="BB437" s="124"/>
      <c r="BC437" s="124"/>
      <c r="BD437" s="207" t="str">
        <f t="shared" si="110"/>
        <v/>
      </c>
      <c r="BE437" s="112" t="str">
        <f t="shared" si="111"/>
        <v/>
      </c>
      <c r="BF437" s="112"/>
      <c r="BG437" s="112"/>
      <c r="BH437" s="112"/>
      <c r="BI437" s="112"/>
      <c r="BJ437" s="112"/>
      <c r="BL437" s="112"/>
      <c r="BM437" s="112"/>
      <c r="BN437" s="112"/>
      <c r="BO437" s="112"/>
      <c r="BP437" s="112"/>
      <c r="BQ437" s="112"/>
    </row>
    <row r="438" spans="1:69" s="119" customFormat="1" x14ac:dyDescent="0.2">
      <c r="A438" s="124"/>
      <c r="B438" s="207" t="str">
        <f t="shared" si="98"/>
        <v/>
      </c>
      <c r="C438" s="73"/>
      <c r="D438" s="112"/>
      <c r="E438" s="112"/>
      <c r="F438" s="112"/>
      <c r="G438" s="112"/>
      <c r="H438" s="112"/>
      <c r="I438" s="112"/>
      <c r="J438" s="131"/>
      <c r="K438" s="132"/>
      <c r="L438" s="207" t="str">
        <f t="shared" si="99"/>
        <v/>
      </c>
      <c r="M438" s="112"/>
      <c r="N438" s="112"/>
      <c r="O438" s="112"/>
      <c r="P438" s="112"/>
      <c r="Q438" s="112"/>
      <c r="R438" s="112"/>
      <c r="S438" s="112"/>
      <c r="T438" s="112"/>
      <c r="U438" s="112"/>
      <c r="V438" s="207" t="str">
        <f t="shared" si="100"/>
        <v/>
      </c>
      <c r="W438" s="112"/>
      <c r="X438" s="207" t="str">
        <f t="shared" si="101"/>
        <v/>
      </c>
      <c r="Y438" s="133"/>
      <c r="Z438" s="112"/>
      <c r="AA438" s="112"/>
      <c r="AB438" s="207" t="str">
        <f t="shared" si="102"/>
        <v/>
      </c>
      <c r="AC438" s="112"/>
      <c r="AD438" s="207" t="str">
        <f t="shared" si="103"/>
        <v/>
      </c>
      <c r="AE438" s="124"/>
      <c r="AF438" s="207" t="str">
        <f t="shared" si="104"/>
        <v/>
      </c>
      <c r="AG438" s="112"/>
      <c r="AH438" s="207" t="str">
        <f t="shared" si="105"/>
        <v/>
      </c>
      <c r="AI438" s="112"/>
      <c r="AJ438" s="207" t="str">
        <f t="shared" si="106"/>
        <v/>
      </c>
      <c r="AK438" s="112"/>
      <c r="AL438" s="207" t="str">
        <f t="shared" si="107"/>
        <v/>
      </c>
      <c r="AM438" s="112"/>
      <c r="AN438" s="207" t="str">
        <f t="shared" si="108"/>
        <v/>
      </c>
      <c r="AO438" s="134"/>
      <c r="AP438" s="127"/>
      <c r="AQ438" s="207" t="str">
        <f t="shared" si="109"/>
        <v/>
      </c>
      <c r="AR438" s="127"/>
      <c r="AS438" s="112"/>
      <c r="AT438" s="112"/>
      <c r="AU438" s="112"/>
      <c r="AV438" s="112"/>
      <c r="AW438" s="112"/>
      <c r="AX438" s="112"/>
      <c r="AY438" s="112"/>
      <c r="AZ438" s="112"/>
      <c r="BA438" s="112"/>
      <c r="BB438" s="124"/>
      <c r="BC438" s="124"/>
      <c r="BD438" s="207" t="str">
        <f t="shared" si="110"/>
        <v/>
      </c>
      <c r="BE438" s="112" t="str">
        <f t="shared" si="111"/>
        <v/>
      </c>
      <c r="BF438" s="112"/>
      <c r="BG438" s="112"/>
      <c r="BH438" s="112"/>
      <c r="BI438" s="112"/>
      <c r="BJ438" s="112"/>
      <c r="BL438" s="112"/>
      <c r="BM438" s="112"/>
      <c r="BN438" s="112"/>
      <c r="BO438" s="112"/>
      <c r="BP438" s="112"/>
      <c r="BQ438" s="112"/>
    </row>
    <row r="439" spans="1:69" s="119" customFormat="1" x14ac:dyDescent="0.2">
      <c r="A439" s="124"/>
      <c r="B439" s="207" t="str">
        <f t="shared" si="98"/>
        <v/>
      </c>
      <c r="C439" s="73"/>
      <c r="D439" s="112"/>
      <c r="E439" s="112"/>
      <c r="F439" s="112"/>
      <c r="G439" s="112"/>
      <c r="H439" s="112"/>
      <c r="I439" s="112"/>
      <c r="J439" s="131"/>
      <c r="K439" s="132"/>
      <c r="L439" s="207" t="str">
        <f t="shared" si="99"/>
        <v/>
      </c>
      <c r="M439" s="112"/>
      <c r="N439" s="112"/>
      <c r="O439" s="112"/>
      <c r="P439" s="112"/>
      <c r="Q439" s="112"/>
      <c r="R439" s="112"/>
      <c r="S439" s="112"/>
      <c r="T439" s="112"/>
      <c r="U439" s="112"/>
      <c r="V439" s="207" t="str">
        <f t="shared" si="100"/>
        <v/>
      </c>
      <c r="W439" s="112"/>
      <c r="X439" s="207" t="str">
        <f t="shared" si="101"/>
        <v/>
      </c>
      <c r="Y439" s="133"/>
      <c r="Z439" s="112"/>
      <c r="AA439" s="112"/>
      <c r="AB439" s="207" t="str">
        <f t="shared" si="102"/>
        <v/>
      </c>
      <c r="AC439" s="112"/>
      <c r="AD439" s="207" t="str">
        <f t="shared" si="103"/>
        <v/>
      </c>
      <c r="AE439" s="124"/>
      <c r="AF439" s="207" t="str">
        <f t="shared" si="104"/>
        <v/>
      </c>
      <c r="AG439" s="112"/>
      <c r="AH439" s="207" t="str">
        <f t="shared" si="105"/>
        <v/>
      </c>
      <c r="AI439" s="112"/>
      <c r="AJ439" s="207" t="str">
        <f t="shared" si="106"/>
        <v/>
      </c>
      <c r="AK439" s="112"/>
      <c r="AL439" s="207" t="str">
        <f t="shared" si="107"/>
        <v/>
      </c>
      <c r="AM439" s="112"/>
      <c r="AN439" s="207" t="str">
        <f t="shared" si="108"/>
        <v/>
      </c>
      <c r="AO439" s="134"/>
      <c r="AP439" s="127"/>
      <c r="AQ439" s="207" t="str">
        <f t="shared" si="109"/>
        <v/>
      </c>
      <c r="AR439" s="127"/>
      <c r="AS439" s="112"/>
      <c r="AT439" s="112"/>
      <c r="AU439" s="112"/>
      <c r="AV439" s="112"/>
      <c r="AW439" s="112"/>
      <c r="AX439" s="112"/>
      <c r="AY439" s="112"/>
      <c r="AZ439" s="112"/>
      <c r="BA439" s="112"/>
      <c r="BB439" s="124"/>
      <c r="BC439" s="124"/>
      <c r="BD439" s="207" t="str">
        <f t="shared" si="110"/>
        <v/>
      </c>
      <c r="BE439" s="112" t="str">
        <f t="shared" si="111"/>
        <v/>
      </c>
      <c r="BF439" s="112"/>
      <c r="BG439" s="112"/>
      <c r="BH439" s="112"/>
      <c r="BI439" s="112"/>
      <c r="BJ439" s="112"/>
      <c r="BL439" s="112"/>
      <c r="BM439" s="112"/>
      <c r="BN439" s="112"/>
      <c r="BO439" s="112"/>
      <c r="BP439" s="112"/>
      <c r="BQ439" s="112"/>
    </row>
    <row r="440" spans="1:69" s="119" customFormat="1" x14ac:dyDescent="0.2">
      <c r="A440" s="124"/>
      <c r="B440" s="207" t="str">
        <f t="shared" si="98"/>
        <v/>
      </c>
      <c r="C440" s="73"/>
      <c r="D440" s="112"/>
      <c r="E440" s="112"/>
      <c r="F440" s="112"/>
      <c r="G440" s="112"/>
      <c r="H440" s="112"/>
      <c r="I440" s="112"/>
      <c r="J440" s="131"/>
      <c r="K440" s="132"/>
      <c r="L440" s="207" t="str">
        <f t="shared" si="99"/>
        <v/>
      </c>
      <c r="M440" s="112"/>
      <c r="N440" s="112"/>
      <c r="O440" s="112"/>
      <c r="P440" s="112"/>
      <c r="Q440" s="112"/>
      <c r="R440" s="112"/>
      <c r="S440" s="112"/>
      <c r="T440" s="112"/>
      <c r="U440" s="112"/>
      <c r="V440" s="207" t="str">
        <f t="shared" si="100"/>
        <v/>
      </c>
      <c r="W440" s="112"/>
      <c r="X440" s="207" t="str">
        <f t="shared" si="101"/>
        <v/>
      </c>
      <c r="Y440" s="133"/>
      <c r="Z440" s="112"/>
      <c r="AA440" s="112"/>
      <c r="AB440" s="207" t="str">
        <f t="shared" si="102"/>
        <v/>
      </c>
      <c r="AC440" s="112"/>
      <c r="AD440" s="207" t="str">
        <f t="shared" si="103"/>
        <v/>
      </c>
      <c r="AE440" s="124"/>
      <c r="AF440" s="207" t="str">
        <f t="shared" si="104"/>
        <v/>
      </c>
      <c r="AG440" s="112"/>
      <c r="AH440" s="207" t="str">
        <f t="shared" si="105"/>
        <v/>
      </c>
      <c r="AI440" s="112"/>
      <c r="AJ440" s="207" t="str">
        <f t="shared" si="106"/>
        <v/>
      </c>
      <c r="AK440" s="112"/>
      <c r="AL440" s="207" t="str">
        <f t="shared" si="107"/>
        <v/>
      </c>
      <c r="AM440" s="112"/>
      <c r="AN440" s="207" t="str">
        <f t="shared" si="108"/>
        <v/>
      </c>
      <c r="AO440" s="134"/>
      <c r="AP440" s="127"/>
      <c r="AQ440" s="207" t="str">
        <f t="shared" si="109"/>
        <v/>
      </c>
      <c r="AR440" s="127"/>
      <c r="AS440" s="112"/>
      <c r="AT440" s="112"/>
      <c r="AU440" s="112"/>
      <c r="AV440" s="112"/>
      <c r="AW440" s="112"/>
      <c r="AX440" s="112"/>
      <c r="AY440" s="112"/>
      <c r="AZ440" s="112"/>
      <c r="BA440" s="112"/>
      <c r="BB440" s="124"/>
      <c r="BC440" s="124"/>
      <c r="BD440" s="207" t="str">
        <f t="shared" si="110"/>
        <v/>
      </c>
      <c r="BE440" s="112" t="str">
        <f t="shared" si="111"/>
        <v/>
      </c>
      <c r="BF440" s="112"/>
      <c r="BG440" s="112"/>
      <c r="BH440" s="112"/>
      <c r="BI440" s="112"/>
      <c r="BJ440" s="112"/>
      <c r="BL440" s="112"/>
      <c r="BM440" s="112"/>
      <c r="BN440" s="112"/>
      <c r="BO440" s="112"/>
      <c r="BP440" s="112"/>
      <c r="BQ440" s="112"/>
    </row>
    <row r="441" spans="1:69" s="119" customFormat="1" x14ac:dyDescent="0.2">
      <c r="A441" s="124"/>
      <c r="B441" s="207" t="str">
        <f t="shared" si="98"/>
        <v/>
      </c>
      <c r="C441" s="73"/>
      <c r="D441" s="112"/>
      <c r="E441" s="112"/>
      <c r="F441" s="112"/>
      <c r="G441" s="112"/>
      <c r="H441" s="112"/>
      <c r="I441" s="112"/>
      <c r="J441" s="131"/>
      <c r="K441" s="132"/>
      <c r="L441" s="207" t="str">
        <f t="shared" si="99"/>
        <v/>
      </c>
      <c r="M441" s="112"/>
      <c r="N441" s="112"/>
      <c r="O441" s="112"/>
      <c r="P441" s="112"/>
      <c r="Q441" s="112"/>
      <c r="R441" s="112"/>
      <c r="S441" s="112"/>
      <c r="T441" s="112"/>
      <c r="U441" s="112"/>
      <c r="V441" s="207" t="str">
        <f t="shared" si="100"/>
        <v/>
      </c>
      <c r="W441" s="112"/>
      <c r="X441" s="207" t="str">
        <f t="shared" si="101"/>
        <v/>
      </c>
      <c r="Y441" s="133"/>
      <c r="Z441" s="112"/>
      <c r="AA441" s="112"/>
      <c r="AB441" s="207" t="str">
        <f t="shared" si="102"/>
        <v/>
      </c>
      <c r="AC441" s="112"/>
      <c r="AD441" s="207" t="str">
        <f t="shared" si="103"/>
        <v/>
      </c>
      <c r="AE441" s="124"/>
      <c r="AF441" s="207" t="str">
        <f t="shared" si="104"/>
        <v/>
      </c>
      <c r="AG441" s="112"/>
      <c r="AH441" s="207" t="str">
        <f t="shared" si="105"/>
        <v/>
      </c>
      <c r="AI441" s="112"/>
      <c r="AJ441" s="207" t="str">
        <f t="shared" si="106"/>
        <v/>
      </c>
      <c r="AK441" s="112"/>
      <c r="AL441" s="207" t="str">
        <f t="shared" si="107"/>
        <v/>
      </c>
      <c r="AM441" s="112"/>
      <c r="AN441" s="207" t="str">
        <f t="shared" si="108"/>
        <v/>
      </c>
      <c r="AO441" s="134"/>
      <c r="AP441" s="127"/>
      <c r="AQ441" s="207" t="str">
        <f t="shared" si="109"/>
        <v/>
      </c>
      <c r="AR441" s="127"/>
      <c r="AS441" s="112"/>
      <c r="AT441" s="112"/>
      <c r="AU441" s="112"/>
      <c r="AV441" s="112"/>
      <c r="AW441" s="112"/>
      <c r="AX441" s="112"/>
      <c r="AY441" s="112"/>
      <c r="AZ441" s="112"/>
      <c r="BA441" s="112"/>
      <c r="BB441" s="124"/>
      <c r="BC441" s="124"/>
      <c r="BD441" s="207" t="str">
        <f t="shared" si="110"/>
        <v/>
      </c>
      <c r="BE441" s="112" t="str">
        <f t="shared" si="111"/>
        <v/>
      </c>
      <c r="BF441" s="112"/>
      <c r="BG441" s="112"/>
      <c r="BH441" s="112"/>
      <c r="BI441" s="112"/>
      <c r="BJ441" s="112"/>
      <c r="BL441" s="112"/>
      <c r="BM441" s="112"/>
      <c r="BN441" s="112"/>
      <c r="BO441" s="112"/>
      <c r="BP441" s="112"/>
      <c r="BQ441" s="112"/>
    </row>
    <row r="442" spans="1:69" s="119" customFormat="1" x14ac:dyDescent="0.2">
      <c r="A442" s="124"/>
      <c r="B442" s="207" t="str">
        <f t="shared" si="98"/>
        <v/>
      </c>
      <c r="C442" s="73"/>
      <c r="D442" s="112"/>
      <c r="E442" s="112"/>
      <c r="F442" s="112"/>
      <c r="G442" s="112"/>
      <c r="H442" s="112"/>
      <c r="I442" s="112"/>
      <c r="J442" s="131"/>
      <c r="K442" s="132"/>
      <c r="L442" s="207" t="str">
        <f t="shared" si="99"/>
        <v/>
      </c>
      <c r="M442" s="112"/>
      <c r="N442" s="112"/>
      <c r="O442" s="112"/>
      <c r="P442" s="112"/>
      <c r="Q442" s="112"/>
      <c r="R442" s="112"/>
      <c r="S442" s="112"/>
      <c r="T442" s="112"/>
      <c r="U442" s="112"/>
      <c r="V442" s="207" t="str">
        <f t="shared" si="100"/>
        <v/>
      </c>
      <c r="W442" s="112"/>
      <c r="X442" s="207" t="str">
        <f t="shared" si="101"/>
        <v/>
      </c>
      <c r="Y442" s="133"/>
      <c r="Z442" s="112"/>
      <c r="AA442" s="112"/>
      <c r="AB442" s="207" t="str">
        <f t="shared" si="102"/>
        <v/>
      </c>
      <c r="AC442" s="112"/>
      <c r="AD442" s="207" t="str">
        <f t="shared" si="103"/>
        <v/>
      </c>
      <c r="AE442" s="124"/>
      <c r="AF442" s="207" t="str">
        <f t="shared" si="104"/>
        <v/>
      </c>
      <c r="AG442" s="112"/>
      <c r="AH442" s="207" t="str">
        <f t="shared" si="105"/>
        <v/>
      </c>
      <c r="AI442" s="112"/>
      <c r="AJ442" s="207" t="str">
        <f t="shared" si="106"/>
        <v/>
      </c>
      <c r="AK442" s="112"/>
      <c r="AL442" s="207" t="str">
        <f t="shared" si="107"/>
        <v/>
      </c>
      <c r="AM442" s="112"/>
      <c r="AN442" s="207" t="str">
        <f t="shared" si="108"/>
        <v/>
      </c>
      <c r="AO442" s="134"/>
      <c r="AP442" s="127"/>
      <c r="AQ442" s="207" t="str">
        <f t="shared" si="109"/>
        <v/>
      </c>
      <c r="AR442" s="127"/>
      <c r="AS442" s="112"/>
      <c r="AT442" s="112"/>
      <c r="AU442" s="112"/>
      <c r="AV442" s="112"/>
      <c r="AW442" s="112"/>
      <c r="AX442" s="112"/>
      <c r="AY442" s="112"/>
      <c r="AZ442" s="112"/>
      <c r="BA442" s="112"/>
      <c r="BB442" s="124"/>
      <c r="BC442" s="124"/>
      <c r="BD442" s="207" t="str">
        <f t="shared" si="110"/>
        <v/>
      </c>
      <c r="BE442" s="112" t="str">
        <f t="shared" si="111"/>
        <v/>
      </c>
      <c r="BF442" s="112"/>
      <c r="BG442" s="112"/>
      <c r="BH442" s="112"/>
      <c r="BI442" s="112"/>
      <c r="BJ442" s="112"/>
      <c r="BL442" s="112"/>
      <c r="BM442" s="112"/>
      <c r="BN442" s="112"/>
      <c r="BO442" s="112"/>
      <c r="BP442" s="112"/>
      <c r="BQ442" s="112"/>
    </row>
    <row r="443" spans="1:69" s="119" customFormat="1" x14ac:dyDescent="0.2">
      <c r="A443" s="124"/>
      <c r="B443" s="207" t="str">
        <f t="shared" si="98"/>
        <v/>
      </c>
      <c r="C443" s="73"/>
      <c r="D443" s="112"/>
      <c r="E443" s="112"/>
      <c r="F443" s="112"/>
      <c r="G443" s="112"/>
      <c r="H443" s="112"/>
      <c r="I443" s="112"/>
      <c r="J443" s="131"/>
      <c r="K443" s="132"/>
      <c r="L443" s="207" t="str">
        <f t="shared" si="99"/>
        <v/>
      </c>
      <c r="M443" s="112"/>
      <c r="N443" s="112"/>
      <c r="O443" s="112"/>
      <c r="P443" s="112"/>
      <c r="Q443" s="112"/>
      <c r="R443" s="112"/>
      <c r="S443" s="112"/>
      <c r="T443" s="112"/>
      <c r="U443" s="112"/>
      <c r="V443" s="207" t="str">
        <f t="shared" si="100"/>
        <v/>
      </c>
      <c r="W443" s="112"/>
      <c r="X443" s="207" t="str">
        <f t="shared" si="101"/>
        <v/>
      </c>
      <c r="Y443" s="133"/>
      <c r="Z443" s="112"/>
      <c r="AA443" s="112"/>
      <c r="AB443" s="207" t="str">
        <f t="shared" si="102"/>
        <v/>
      </c>
      <c r="AC443" s="112"/>
      <c r="AD443" s="207" t="str">
        <f t="shared" si="103"/>
        <v/>
      </c>
      <c r="AE443" s="124"/>
      <c r="AF443" s="207" t="str">
        <f t="shared" si="104"/>
        <v/>
      </c>
      <c r="AG443" s="112"/>
      <c r="AH443" s="207" t="str">
        <f t="shared" si="105"/>
        <v/>
      </c>
      <c r="AI443" s="112"/>
      <c r="AJ443" s="207" t="str">
        <f t="shared" si="106"/>
        <v/>
      </c>
      <c r="AK443" s="112"/>
      <c r="AL443" s="207" t="str">
        <f t="shared" si="107"/>
        <v/>
      </c>
      <c r="AM443" s="112"/>
      <c r="AN443" s="207" t="str">
        <f t="shared" si="108"/>
        <v/>
      </c>
      <c r="AO443" s="134"/>
      <c r="AP443" s="127"/>
      <c r="AQ443" s="207" t="str">
        <f t="shared" si="109"/>
        <v/>
      </c>
      <c r="AR443" s="127"/>
      <c r="AS443" s="112"/>
      <c r="AT443" s="112"/>
      <c r="AU443" s="112"/>
      <c r="AV443" s="112"/>
      <c r="AW443" s="112"/>
      <c r="AX443" s="112"/>
      <c r="AY443" s="112"/>
      <c r="AZ443" s="112"/>
      <c r="BA443" s="112"/>
      <c r="BB443" s="124"/>
      <c r="BC443" s="124"/>
      <c r="BD443" s="207" t="str">
        <f t="shared" si="110"/>
        <v/>
      </c>
      <c r="BE443" s="112" t="str">
        <f t="shared" si="111"/>
        <v/>
      </c>
      <c r="BF443" s="112"/>
      <c r="BG443" s="112"/>
      <c r="BH443" s="112"/>
      <c r="BI443" s="112"/>
      <c r="BJ443" s="112"/>
      <c r="BL443" s="112"/>
      <c r="BM443" s="112"/>
      <c r="BN443" s="112"/>
      <c r="BO443" s="112"/>
      <c r="BP443" s="112"/>
      <c r="BQ443" s="112"/>
    </row>
    <row r="444" spans="1:69" s="119" customFormat="1" x14ac:dyDescent="0.2">
      <c r="A444" s="124"/>
      <c r="B444" s="207" t="str">
        <f t="shared" si="98"/>
        <v/>
      </c>
      <c r="C444" s="73"/>
      <c r="D444" s="112"/>
      <c r="E444" s="112"/>
      <c r="F444" s="112"/>
      <c r="G444" s="112"/>
      <c r="H444" s="112"/>
      <c r="I444" s="112"/>
      <c r="J444" s="131"/>
      <c r="K444" s="132"/>
      <c r="L444" s="207" t="str">
        <f t="shared" si="99"/>
        <v/>
      </c>
      <c r="M444" s="112"/>
      <c r="N444" s="112"/>
      <c r="O444" s="112"/>
      <c r="P444" s="112"/>
      <c r="Q444" s="112"/>
      <c r="R444" s="112"/>
      <c r="S444" s="112"/>
      <c r="T444" s="112"/>
      <c r="U444" s="112"/>
      <c r="V444" s="207" t="str">
        <f t="shared" si="100"/>
        <v/>
      </c>
      <c r="W444" s="112"/>
      <c r="X444" s="207" t="str">
        <f t="shared" si="101"/>
        <v/>
      </c>
      <c r="Y444" s="133"/>
      <c r="Z444" s="112"/>
      <c r="AA444" s="112"/>
      <c r="AB444" s="207" t="str">
        <f t="shared" si="102"/>
        <v/>
      </c>
      <c r="AC444" s="112"/>
      <c r="AD444" s="207" t="str">
        <f t="shared" si="103"/>
        <v/>
      </c>
      <c r="AE444" s="124"/>
      <c r="AF444" s="207" t="str">
        <f t="shared" si="104"/>
        <v/>
      </c>
      <c r="AG444" s="112"/>
      <c r="AH444" s="207" t="str">
        <f t="shared" si="105"/>
        <v/>
      </c>
      <c r="AI444" s="112"/>
      <c r="AJ444" s="207" t="str">
        <f t="shared" si="106"/>
        <v/>
      </c>
      <c r="AK444" s="112"/>
      <c r="AL444" s="207" t="str">
        <f t="shared" si="107"/>
        <v/>
      </c>
      <c r="AM444" s="112"/>
      <c r="AN444" s="207" t="str">
        <f t="shared" si="108"/>
        <v/>
      </c>
      <c r="AO444" s="134"/>
      <c r="AP444" s="127"/>
      <c r="AQ444" s="207" t="str">
        <f t="shared" si="109"/>
        <v/>
      </c>
      <c r="AR444" s="127"/>
      <c r="AS444" s="112"/>
      <c r="AT444" s="112"/>
      <c r="AU444" s="112"/>
      <c r="AV444" s="112"/>
      <c r="AW444" s="112"/>
      <c r="AX444" s="112"/>
      <c r="AY444" s="112"/>
      <c r="AZ444" s="112"/>
      <c r="BA444" s="112"/>
      <c r="BB444" s="124"/>
      <c r="BC444" s="124"/>
      <c r="BD444" s="207" t="str">
        <f t="shared" si="110"/>
        <v/>
      </c>
      <c r="BE444" s="112" t="str">
        <f t="shared" si="111"/>
        <v/>
      </c>
      <c r="BF444" s="112"/>
      <c r="BG444" s="112"/>
      <c r="BH444" s="112"/>
      <c r="BI444" s="112"/>
      <c r="BJ444" s="112"/>
      <c r="BL444" s="112"/>
      <c r="BM444" s="112"/>
      <c r="BN444" s="112"/>
      <c r="BO444" s="112"/>
      <c r="BP444" s="112"/>
      <c r="BQ444" s="112"/>
    </row>
    <row r="445" spans="1:69" s="119" customFormat="1" x14ac:dyDescent="0.2">
      <c r="A445" s="124"/>
      <c r="B445" s="207" t="str">
        <f t="shared" si="98"/>
        <v/>
      </c>
      <c r="C445" s="73"/>
      <c r="D445" s="112"/>
      <c r="E445" s="112"/>
      <c r="F445" s="112"/>
      <c r="G445" s="112"/>
      <c r="H445" s="112"/>
      <c r="I445" s="112"/>
      <c r="J445" s="131"/>
      <c r="K445" s="132"/>
      <c r="L445" s="207" t="str">
        <f t="shared" si="99"/>
        <v/>
      </c>
      <c r="M445" s="112"/>
      <c r="N445" s="112"/>
      <c r="O445" s="112"/>
      <c r="P445" s="112"/>
      <c r="Q445" s="112"/>
      <c r="R445" s="112"/>
      <c r="S445" s="112"/>
      <c r="T445" s="112"/>
      <c r="U445" s="112"/>
      <c r="V445" s="207" t="str">
        <f t="shared" si="100"/>
        <v/>
      </c>
      <c r="W445" s="112"/>
      <c r="X445" s="207" t="str">
        <f t="shared" si="101"/>
        <v/>
      </c>
      <c r="Y445" s="133"/>
      <c r="Z445" s="112"/>
      <c r="AA445" s="112"/>
      <c r="AB445" s="207" t="str">
        <f t="shared" si="102"/>
        <v/>
      </c>
      <c r="AC445" s="112"/>
      <c r="AD445" s="207" t="str">
        <f t="shared" si="103"/>
        <v/>
      </c>
      <c r="AE445" s="124"/>
      <c r="AF445" s="207" t="str">
        <f t="shared" si="104"/>
        <v/>
      </c>
      <c r="AG445" s="112"/>
      <c r="AH445" s="207" t="str">
        <f t="shared" si="105"/>
        <v/>
      </c>
      <c r="AI445" s="112"/>
      <c r="AJ445" s="207" t="str">
        <f t="shared" si="106"/>
        <v/>
      </c>
      <c r="AK445" s="112"/>
      <c r="AL445" s="207" t="str">
        <f t="shared" si="107"/>
        <v/>
      </c>
      <c r="AM445" s="112"/>
      <c r="AN445" s="207" t="str">
        <f t="shared" si="108"/>
        <v/>
      </c>
      <c r="AO445" s="134"/>
      <c r="AP445" s="127"/>
      <c r="AQ445" s="207" t="str">
        <f t="shared" si="109"/>
        <v/>
      </c>
      <c r="AR445" s="127"/>
      <c r="AS445" s="112"/>
      <c r="AT445" s="112"/>
      <c r="AU445" s="112"/>
      <c r="AV445" s="112"/>
      <c r="AW445" s="112"/>
      <c r="AX445" s="112"/>
      <c r="AY445" s="112"/>
      <c r="AZ445" s="112"/>
      <c r="BA445" s="112"/>
      <c r="BB445" s="124"/>
      <c r="BC445" s="124"/>
      <c r="BD445" s="207" t="str">
        <f t="shared" si="110"/>
        <v/>
      </c>
      <c r="BE445" s="112" t="str">
        <f t="shared" si="111"/>
        <v/>
      </c>
      <c r="BF445" s="112"/>
      <c r="BG445" s="112"/>
      <c r="BH445" s="112"/>
      <c r="BI445" s="112"/>
      <c r="BJ445" s="112"/>
      <c r="BL445" s="112"/>
      <c r="BM445" s="112"/>
      <c r="BN445" s="112"/>
      <c r="BO445" s="112"/>
      <c r="BP445" s="112"/>
      <c r="BQ445" s="112"/>
    </row>
    <row r="446" spans="1:69" s="119" customFormat="1" x14ac:dyDescent="0.2">
      <c r="A446" s="124"/>
      <c r="B446" s="207" t="str">
        <f t="shared" si="98"/>
        <v/>
      </c>
      <c r="C446" s="73"/>
      <c r="D446" s="112"/>
      <c r="E446" s="112"/>
      <c r="F446" s="112"/>
      <c r="G446" s="112"/>
      <c r="H446" s="112"/>
      <c r="I446" s="112"/>
      <c r="J446" s="131"/>
      <c r="K446" s="132"/>
      <c r="L446" s="207" t="str">
        <f t="shared" si="99"/>
        <v/>
      </c>
      <c r="M446" s="112"/>
      <c r="N446" s="112"/>
      <c r="O446" s="112"/>
      <c r="P446" s="112"/>
      <c r="Q446" s="112"/>
      <c r="R446" s="112"/>
      <c r="S446" s="112"/>
      <c r="T446" s="112"/>
      <c r="U446" s="112"/>
      <c r="V446" s="207" t="str">
        <f t="shared" si="100"/>
        <v/>
      </c>
      <c r="W446" s="112"/>
      <c r="X446" s="207" t="str">
        <f t="shared" si="101"/>
        <v/>
      </c>
      <c r="Y446" s="133"/>
      <c r="Z446" s="112"/>
      <c r="AA446" s="112"/>
      <c r="AB446" s="207" t="str">
        <f t="shared" si="102"/>
        <v/>
      </c>
      <c r="AC446" s="112"/>
      <c r="AD446" s="207" t="str">
        <f t="shared" si="103"/>
        <v/>
      </c>
      <c r="AE446" s="124"/>
      <c r="AF446" s="207" t="str">
        <f t="shared" si="104"/>
        <v/>
      </c>
      <c r="AG446" s="112"/>
      <c r="AH446" s="207" t="str">
        <f t="shared" si="105"/>
        <v/>
      </c>
      <c r="AI446" s="112"/>
      <c r="AJ446" s="207" t="str">
        <f t="shared" si="106"/>
        <v/>
      </c>
      <c r="AK446" s="112"/>
      <c r="AL446" s="207" t="str">
        <f t="shared" si="107"/>
        <v/>
      </c>
      <c r="AM446" s="112"/>
      <c r="AN446" s="207" t="str">
        <f t="shared" si="108"/>
        <v/>
      </c>
      <c r="AO446" s="134"/>
      <c r="AP446" s="127"/>
      <c r="AQ446" s="207" t="str">
        <f t="shared" si="109"/>
        <v/>
      </c>
      <c r="AR446" s="127"/>
      <c r="AS446" s="112"/>
      <c r="AT446" s="112"/>
      <c r="AU446" s="112"/>
      <c r="AV446" s="112"/>
      <c r="AW446" s="112"/>
      <c r="AX446" s="112"/>
      <c r="AY446" s="112"/>
      <c r="AZ446" s="112"/>
      <c r="BA446" s="112"/>
      <c r="BB446" s="124"/>
      <c r="BC446" s="124"/>
      <c r="BD446" s="207" t="str">
        <f t="shared" si="110"/>
        <v/>
      </c>
      <c r="BE446" s="112" t="str">
        <f t="shared" si="111"/>
        <v/>
      </c>
      <c r="BF446" s="112"/>
      <c r="BG446" s="112"/>
      <c r="BH446" s="112"/>
      <c r="BI446" s="112"/>
      <c r="BJ446" s="112"/>
      <c r="BL446" s="112"/>
      <c r="BM446" s="112"/>
      <c r="BN446" s="112"/>
      <c r="BO446" s="112"/>
      <c r="BP446" s="112"/>
      <c r="BQ446" s="112"/>
    </row>
    <row r="447" spans="1:69" s="119" customFormat="1" x14ac:dyDescent="0.2">
      <c r="A447" s="124"/>
      <c r="B447" s="207" t="str">
        <f t="shared" si="98"/>
        <v/>
      </c>
      <c r="C447" s="73"/>
      <c r="D447" s="112"/>
      <c r="E447" s="112"/>
      <c r="F447" s="112"/>
      <c r="G447" s="112"/>
      <c r="H447" s="112"/>
      <c r="I447" s="112"/>
      <c r="J447" s="131"/>
      <c r="K447" s="132"/>
      <c r="L447" s="207" t="str">
        <f t="shared" si="99"/>
        <v/>
      </c>
      <c r="M447" s="112"/>
      <c r="N447" s="112"/>
      <c r="O447" s="112"/>
      <c r="P447" s="112"/>
      <c r="Q447" s="112"/>
      <c r="R447" s="112"/>
      <c r="S447" s="112"/>
      <c r="T447" s="112"/>
      <c r="U447" s="112"/>
      <c r="V447" s="207" t="str">
        <f t="shared" si="100"/>
        <v/>
      </c>
      <c r="W447" s="112"/>
      <c r="X447" s="207" t="str">
        <f t="shared" si="101"/>
        <v/>
      </c>
      <c r="Y447" s="133"/>
      <c r="Z447" s="112"/>
      <c r="AA447" s="112"/>
      <c r="AB447" s="207" t="str">
        <f t="shared" si="102"/>
        <v/>
      </c>
      <c r="AC447" s="112"/>
      <c r="AD447" s="207" t="str">
        <f t="shared" si="103"/>
        <v/>
      </c>
      <c r="AE447" s="124"/>
      <c r="AF447" s="207" t="str">
        <f t="shared" si="104"/>
        <v/>
      </c>
      <c r="AG447" s="112"/>
      <c r="AH447" s="207" t="str">
        <f t="shared" si="105"/>
        <v/>
      </c>
      <c r="AI447" s="112"/>
      <c r="AJ447" s="207" t="str">
        <f t="shared" si="106"/>
        <v/>
      </c>
      <c r="AK447" s="112"/>
      <c r="AL447" s="207" t="str">
        <f t="shared" si="107"/>
        <v/>
      </c>
      <c r="AM447" s="112"/>
      <c r="AN447" s="207" t="str">
        <f t="shared" si="108"/>
        <v/>
      </c>
      <c r="AO447" s="134"/>
      <c r="AP447" s="127"/>
      <c r="AQ447" s="207" t="str">
        <f t="shared" si="109"/>
        <v/>
      </c>
      <c r="AR447" s="127"/>
      <c r="AS447" s="112"/>
      <c r="AT447" s="112"/>
      <c r="AU447" s="112"/>
      <c r="AV447" s="112"/>
      <c r="AW447" s="112"/>
      <c r="AX447" s="112"/>
      <c r="AY447" s="112"/>
      <c r="AZ447" s="112"/>
      <c r="BA447" s="112"/>
      <c r="BB447" s="124"/>
      <c r="BC447" s="124"/>
      <c r="BD447" s="207" t="str">
        <f t="shared" si="110"/>
        <v/>
      </c>
      <c r="BE447" s="112" t="str">
        <f t="shared" si="111"/>
        <v/>
      </c>
      <c r="BF447" s="112"/>
      <c r="BG447" s="112"/>
      <c r="BH447" s="112"/>
      <c r="BI447" s="112"/>
      <c r="BJ447" s="112"/>
      <c r="BL447" s="112"/>
      <c r="BM447" s="112"/>
      <c r="BN447" s="112"/>
      <c r="BO447" s="112"/>
      <c r="BP447" s="112"/>
      <c r="BQ447" s="112"/>
    </row>
    <row r="448" spans="1:69" s="119" customFormat="1" x14ac:dyDescent="0.2">
      <c r="A448" s="124"/>
      <c r="B448" s="207" t="str">
        <f t="shared" si="98"/>
        <v/>
      </c>
      <c r="C448" s="73"/>
      <c r="D448" s="112"/>
      <c r="E448" s="112"/>
      <c r="F448" s="112"/>
      <c r="G448" s="112"/>
      <c r="H448" s="112"/>
      <c r="I448" s="112"/>
      <c r="J448" s="131"/>
      <c r="K448" s="132"/>
      <c r="L448" s="207" t="str">
        <f t="shared" si="99"/>
        <v/>
      </c>
      <c r="M448" s="112"/>
      <c r="N448" s="112"/>
      <c r="O448" s="112"/>
      <c r="P448" s="112"/>
      <c r="Q448" s="112"/>
      <c r="R448" s="112"/>
      <c r="S448" s="112"/>
      <c r="T448" s="112"/>
      <c r="U448" s="112"/>
      <c r="V448" s="207" t="str">
        <f t="shared" si="100"/>
        <v/>
      </c>
      <c r="W448" s="112"/>
      <c r="X448" s="207" t="str">
        <f t="shared" si="101"/>
        <v/>
      </c>
      <c r="Y448" s="133"/>
      <c r="Z448" s="112"/>
      <c r="AA448" s="112"/>
      <c r="AB448" s="207" t="str">
        <f t="shared" si="102"/>
        <v/>
      </c>
      <c r="AC448" s="112"/>
      <c r="AD448" s="207" t="str">
        <f t="shared" si="103"/>
        <v/>
      </c>
      <c r="AE448" s="124"/>
      <c r="AF448" s="207" t="str">
        <f t="shared" si="104"/>
        <v/>
      </c>
      <c r="AG448" s="112"/>
      <c r="AH448" s="207" t="str">
        <f t="shared" si="105"/>
        <v/>
      </c>
      <c r="AI448" s="112"/>
      <c r="AJ448" s="207" t="str">
        <f t="shared" si="106"/>
        <v/>
      </c>
      <c r="AK448" s="112"/>
      <c r="AL448" s="207" t="str">
        <f t="shared" si="107"/>
        <v/>
      </c>
      <c r="AM448" s="112"/>
      <c r="AN448" s="207" t="str">
        <f t="shared" si="108"/>
        <v/>
      </c>
      <c r="AO448" s="134"/>
      <c r="AP448" s="127"/>
      <c r="AQ448" s="207" t="str">
        <f t="shared" si="109"/>
        <v/>
      </c>
      <c r="AR448" s="127"/>
      <c r="AS448" s="112"/>
      <c r="AT448" s="112"/>
      <c r="AU448" s="112"/>
      <c r="AV448" s="112"/>
      <c r="AW448" s="112"/>
      <c r="AX448" s="112"/>
      <c r="AY448" s="112"/>
      <c r="AZ448" s="112"/>
      <c r="BA448" s="112"/>
      <c r="BB448" s="124"/>
      <c r="BC448" s="124"/>
      <c r="BD448" s="207" t="str">
        <f t="shared" si="110"/>
        <v/>
      </c>
      <c r="BE448" s="112" t="str">
        <f t="shared" si="111"/>
        <v/>
      </c>
      <c r="BF448" s="112"/>
      <c r="BG448" s="112"/>
      <c r="BH448" s="112"/>
      <c r="BI448" s="112"/>
      <c r="BJ448" s="112"/>
      <c r="BL448" s="112"/>
      <c r="BM448" s="112"/>
      <c r="BN448" s="112"/>
      <c r="BO448" s="112"/>
      <c r="BP448" s="112"/>
      <c r="BQ448" s="112"/>
    </row>
    <row r="449" spans="1:69" s="119" customFormat="1" x14ac:dyDescent="0.2">
      <c r="A449" s="124"/>
      <c r="B449" s="207" t="str">
        <f t="shared" si="98"/>
        <v/>
      </c>
      <c r="C449" s="73"/>
      <c r="D449" s="112"/>
      <c r="E449" s="112"/>
      <c r="F449" s="112"/>
      <c r="G449" s="112"/>
      <c r="H449" s="112"/>
      <c r="I449" s="112"/>
      <c r="J449" s="131"/>
      <c r="K449" s="132"/>
      <c r="L449" s="207" t="str">
        <f t="shared" si="99"/>
        <v/>
      </c>
      <c r="M449" s="112"/>
      <c r="N449" s="112"/>
      <c r="O449" s="112"/>
      <c r="P449" s="112"/>
      <c r="Q449" s="112"/>
      <c r="R449" s="112"/>
      <c r="S449" s="112"/>
      <c r="T449" s="112"/>
      <c r="U449" s="112"/>
      <c r="V449" s="207" t="str">
        <f t="shared" si="100"/>
        <v/>
      </c>
      <c r="W449" s="112"/>
      <c r="X449" s="207" t="str">
        <f t="shared" si="101"/>
        <v/>
      </c>
      <c r="Y449" s="133"/>
      <c r="Z449" s="112"/>
      <c r="AA449" s="112"/>
      <c r="AB449" s="207" t="str">
        <f t="shared" si="102"/>
        <v/>
      </c>
      <c r="AC449" s="112"/>
      <c r="AD449" s="207" t="str">
        <f t="shared" si="103"/>
        <v/>
      </c>
      <c r="AE449" s="124"/>
      <c r="AF449" s="207" t="str">
        <f t="shared" si="104"/>
        <v/>
      </c>
      <c r="AG449" s="112"/>
      <c r="AH449" s="207" t="str">
        <f t="shared" si="105"/>
        <v/>
      </c>
      <c r="AI449" s="112"/>
      <c r="AJ449" s="207" t="str">
        <f t="shared" si="106"/>
        <v/>
      </c>
      <c r="AK449" s="112"/>
      <c r="AL449" s="207" t="str">
        <f t="shared" si="107"/>
        <v/>
      </c>
      <c r="AM449" s="112"/>
      <c r="AN449" s="207" t="str">
        <f t="shared" si="108"/>
        <v/>
      </c>
      <c r="AO449" s="134"/>
      <c r="AP449" s="127"/>
      <c r="AQ449" s="207" t="str">
        <f t="shared" si="109"/>
        <v/>
      </c>
      <c r="AR449" s="127"/>
      <c r="AS449" s="112"/>
      <c r="AT449" s="112"/>
      <c r="AU449" s="112"/>
      <c r="AV449" s="112"/>
      <c r="AW449" s="112"/>
      <c r="AX449" s="112"/>
      <c r="AY449" s="112"/>
      <c r="AZ449" s="112"/>
      <c r="BA449" s="112"/>
      <c r="BB449" s="124"/>
      <c r="BC449" s="124"/>
      <c r="BD449" s="207" t="str">
        <f t="shared" si="110"/>
        <v/>
      </c>
      <c r="BE449" s="112" t="str">
        <f t="shared" si="111"/>
        <v/>
      </c>
      <c r="BF449" s="112"/>
      <c r="BG449" s="112"/>
      <c r="BH449" s="112"/>
      <c r="BI449" s="112"/>
      <c r="BJ449" s="112"/>
      <c r="BL449" s="112"/>
      <c r="BM449" s="112"/>
      <c r="BN449" s="112"/>
      <c r="BO449" s="112"/>
      <c r="BP449" s="112"/>
      <c r="BQ449" s="112"/>
    </row>
    <row r="450" spans="1:69" s="119" customFormat="1" x14ac:dyDescent="0.2">
      <c r="A450" s="124"/>
      <c r="B450" s="207" t="str">
        <f t="shared" si="98"/>
        <v/>
      </c>
      <c r="C450" s="73"/>
      <c r="D450" s="112"/>
      <c r="E450" s="112"/>
      <c r="F450" s="112"/>
      <c r="G450" s="112"/>
      <c r="H450" s="112"/>
      <c r="I450" s="112"/>
      <c r="J450" s="131"/>
      <c r="K450" s="132"/>
      <c r="L450" s="207" t="str">
        <f t="shared" si="99"/>
        <v/>
      </c>
      <c r="M450" s="112"/>
      <c r="N450" s="112"/>
      <c r="O450" s="112"/>
      <c r="P450" s="112"/>
      <c r="Q450" s="112"/>
      <c r="R450" s="112"/>
      <c r="S450" s="112"/>
      <c r="T450" s="112"/>
      <c r="U450" s="112"/>
      <c r="V450" s="207" t="str">
        <f t="shared" si="100"/>
        <v/>
      </c>
      <c r="W450" s="112"/>
      <c r="X450" s="207" t="str">
        <f t="shared" si="101"/>
        <v/>
      </c>
      <c r="Y450" s="133"/>
      <c r="Z450" s="112"/>
      <c r="AA450" s="112"/>
      <c r="AB450" s="207" t="str">
        <f t="shared" si="102"/>
        <v/>
      </c>
      <c r="AC450" s="112"/>
      <c r="AD450" s="207" t="str">
        <f t="shared" si="103"/>
        <v/>
      </c>
      <c r="AE450" s="124"/>
      <c r="AF450" s="207" t="str">
        <f t="shared" si="104"/>
        <v/>
      </c>
      <c r="AG450" s="112"/>
      <c r="AH450" s="207" t="str">
        <f t="shared" si="105"/>
        <v/>
      </c>
      <c r="AI450" s="112"/>
      <c r="AJ450" s="207" t="str">
        <f t="shared" si="106"/>
        <v/>
      </c>
      <c r="AK450" s="112"/>
      <c r="AL450" s="207" t="str">
        <f t="shared" si="107"/>
        <v/>
      </c>
      <c r="AM450" s="112"/>
      <c r="AN450" s="207" t="str">
        <f t="shared" si="108"/>
        <v/>
      </c>
      <c r="AO450" s="134"/>
      <c r="AP450" s="127"/>
      <c r="AQ450" s="207" t="str">
        <f t="shared" si="109"/>
        <v/>
      </c>
      <c r="AR450" s="127"/>
      <c r="AS450" s="112"/>
      <c r="AT450" s="112"/>
      <c r="AU450" s="112"/>
      <c r="AV450" s="112"/>
      <c r="AW450" s="112"/>
      <c r="AX450" s="112"/>
      <c r="AY450" s="112"/>
      <c r="AZ450" s="112"/>
      <c r="BA450" s="112"/>
      <c r="BB450" s="124"/>
      <c r="BC450" s="124"/>
      <c r="BD450" s="207" t="str">
        <f t="shared" si="110"/>
        <v/>
      </c>
      <c r="BE450" s="112" t="str">
        <f t="shared" si="111"/>
        <v/>
      </c>
      <c r="BF450" s="112"/>
      <c r="BG450" s="112"/>
      <c r="BH450" s="112"/>
      <c r="BI450" s="112"/>
      <c r="BJ450" s="112"/>
      <c r="BL450" s="112"/>
      <c r="BM450" s="112"/>
      <c r="BN450" s="112"/>
      <c r="BO450" s="112"/>
      <c r="BP450" s="112"/>
      <c r="BQ450" s="112"/>
    </row>
    <row r="451" spans="1:69" s="119" customFormat="1" x14ac:dyDescent="0.2">
      <c r="A451" s="124"/>
      <c r="B451" s="207" t="str">
        <f t="shared" si="98"/>
        <v/>
      </c>
      <c r="C451" s="73"/>
      <c r="D451" s="112"/>
      <c r="E451" s="112"/>
      <c r="F451" s="112"/>
      <c r="G451" s="112"/>
      <c r="H451" s="112"/>
      <c r="I451" s="112"/>
      <c r="J451" s="131"/>
      <c r="K451" s="132"/>
      <c r="L451" s="207" t="str">
        <f t="shared" si="99"/>
        <v/>
      </c>
      <c r="M451" s="112"/>
      <c r="N451" s="112"/>
      <c r="O451" s="112"/>
      <c r="P451" s="112"/>
      <c r="Q451" s="112"/>
      <c r="R451" s="112"/>
      <c r="S451" s="112"/>
      <c r="T451" s="112"/>
      <c r="U451" s="112"/>
      <c r="V451" s="207" t="str">
        <f t="shared" si="100"/>
        <v/>
      </c>
      <c r="W451" s="112"/>
      <c r="X451" s="207" t="str">
        <f t="shared" si="101"/>
        <v/>
      </c>
      <c r="Y451" s="133"/>
      <c r="Z451" s="112"/>
      <c r="AA451" s="112"/>
      <c r="AB451" s="207" t="str">
        <f t="shared" si="102"/>
        <v/>
      </c>
      <c r="AC451" s="112"/>
      <c r="AD451" s="207" t="str">
        <f t="shared" si="103"/>
        <v/>
      </c>
      <c r="AE451" s="124"/>
      <c r="AF451" s="207" t="str">
        <f t="shared" si="104"/>
        <v/>
      </c>
      <c r="AG451" s="112"/>
      <c r="AH451" s="207" t="str">
        <f t="shared" si="105"/>
        <v/>
      </c>
      <c r="AI451" s="112"/>
      <c r="AJ451" s="207" t="str">
        <f t="shared" si="106"/>
        <v/>
      </c>
      <c r="AK451" s="112"/>
      <c r="AL451" s="207" t="str">
        <f t="shared" si="107"/>
        <v/>
      </c>
      <c r="AM451" s="112"/>
      <c r="AN451" s="207" t="str">
        <f t="shared" si="108"/>
        <v/>
      </c>
      <c r="AO451" s="134"/>
      <c r="AP451" s="127"/>
      <c r="AQ451" s="207" t="str">
        <f t="shared" si="109"/>
        <v/>
      </c>
      <c r="AR451" s="127"/>
      <c r="AS451" s="112"/>
      <c r="AT451" s="112"/>
      <c r="AU451" s="112"/>
      <c r="AV451" s="112"/>
      <c r="AW451" s="112"/>
      <c r="AX451" s="112"/>
      <c r="AY451" s="112"/>
      <c r="AZ451" s="112"/>
      <c r="BA451" s="112"/>
      <c r="BB451" s="124"/>
      <c r="BC451" s="124"/>
      <c r="BD451" s="207" t="str">
        <f t="shared" si="110"/>
        <v/>
      </c>
      <c r="BE451" s="112" t="str">
        <f t="shared" si="111"/>
        <v/>
      </c>
      <c r="BF451" s="112"/>
      <c r="BG451" s="112"/>
      <c r="BH451" s="112"/>
      <c r="BI451" s="112"/>
      <c r="BJ451" s="112"/>
      <c r="BL451" s="112"/>
      <c r="BM451" s="112"/>
      <c r="BN451" s="112"/>
      <c r="BO451" s="112"/>
      <c r="BP451" s="112"/>
      <c r="BQ451" s="112"/>
    </row>
    <row r="452" spans="1:69" s="119" customFormat="1" x14ac:dyDescent="0.2">
      <c r="A452" s="124"/>
      <c r="B452" s="207" t="str">
        <f t="shared" si="98"/>
        <v/>
      </c>
      <c r="C452" s="73"/>
      <c r="D452" s="112"/>
      <c r="E452" s="112"/>
      <c r="F452" s="112"/>
      <c r="G452" s="112"/>
      <c r="H452" s="112"/>
      <c r="I452" s="112"/>
      <c r="J452" s="131"/>
      <c r="K452" s="132"/>
      <c r="L452" s="207" t="str">
        <f t="shared" si="99"/>
        <v/>
      </c>
      <c r="M452" s="112"/>
      <c r="N452" s="112"/>
      <c r="O452" s="112"/>
      <c r="P452" s="112"/>
      <c r="Q452" s="112"/>
      <c r="R452" s="112"/>
      <c r="S452" s="112"/>
      <c r="T452" s="112"/>
      <c r="U452" s="112"/>
      <c r="V452" s="207" t="str">
        <f t="shared" si="100"/>
        <v/>
      </c>
      <c r="W452" s="112"/>
      <c r="X452" s="207" t="str">
        <f t="shared" si="101"/>
        <v/>
      </c>
      <c r="Y452" s="133"/>
      <c r="Z452" s="112"/>
      <c r="AA452" s="112"/>
      <c r="AB452" s="207" t="str">
        <f t="shared" si="102"/>
        <v/>
      </c>
      <c r="AC452" s="112"/>
      <c r="AD452" s="207" t="str">
        <f t="shared" si="103"/>
        <v/>
      </c>
      <c r="AE452" s="124"/>
      <c r="AF452" s="207" t="str">
        <f t="shared" si="104"/>
        <v/>
      </c>
      <c r="AG452" s="112"/>
      <c r="AH452" s="207" t="str">
        <f t="shared" si="105"/>
        <v/>
      </c>
      <c r="AI452" s="112"/>
      <c r="AJ452" s="207" t="str">
        <f t="shared" si="106"/>
        <v/>
      </c>
      <c r="AK452" s="112"/>
      <c r="AL452" s="207" t="str">
        <f t="shared" si="107"/>
        <v/>
      </c>
      <c r="AM452" s="112"/>
      <c r="AN452" s="207" t="str">
        <f t="shared" si="108"/>
        <v/>
      </c>
      <c r="AO452" s="134"/>
      <c r="AP452" s="127"/>
      <c r="AQ452" s="207" t="str">
        <f t="shared" si="109"/>
        <v/>
      </c>
      <c r="AR452" s="127"/>
      <c r="AS452" s="112"/>
      <c r="AT452" s="112"/>
      <c r="AU452" s="112"/>
      <c r="AV452" s="112"/>
      <c r="AW452" s="112"/>
      <c r="AX452" s="112"/>
      <c r="AY452" s="112"/>
      <c r="AZ452" s="112"/>
      <c r="BA452" s="112"/>
      <c r="BB452" s="124"/>
      <c r="BC452" s="124"/>
      <c r="BD452" s="207" t="str">
        <f t="shared" si="110"/>
        <v/>
      </c>
      <c r="BE452" s="112" t="str">
        <f t="shared" si="111"/>
        <v/>
      </c>
      <c r="BF452" s="112"/>
      <c r="BG452" s="112"/>
      <c r="BH452" s="112"/>
      <c r="BI452" s="112"/>
      <c r="BJ452" s="112"/>
      <c r="BL452" s="112"/>
      <c r="BM452" s="112"/>
      <c r="BN452" s="112"/>
      <c r="BO452" s="112"/>
      <c r="BP452" s="112"/>
      <c r="BQ452" s="112"/>
    </row>
    <row r="453" spans="1:69" s="119" customFormat="1" x14ac:dyDescent="0.2">
      <c r="A453" s="124"/>
      <c r="B453" s="207" t="str">
        <f t="shared" si="98"/>
        <v/>
      </c>
      <c r="C453" s="73"/>
      <c r="D453" s="112"/>
      <c r="E453" s="112"/>
      <c r="F453" s="112"/>
      <c r="G453" s="112"/>
      <c r="H453" s="112"/>
      <c r="I453" s="112"/>
      <c r="J453" s="131"/>
      <c r="K453" s="132"/>
      <c r="L453" s="207" t="str">
        <f t="shared" si="99"/>
        <v/>
      </c>
      <c r="M453" s="112"/>
      <c r="N453" s="112"/>
      <c r="O453" s="112"/>
      <c r="P453" s="112"/>
      <c r="Q453" s="112"/>
      <c r="R453" s="112"/>
      <c r="S453" s="112"/>
      <c r="T453" s="112"/>
      <c r="U453" s="112"/>
      <c r="V453" s="207" t="str">
        <f t="shared" si="100"/>
        <v/>
      </c>
      <c r="W453" s="112"/>
      <c r="X453" s="207" t="str">
        <f t="shared" si="101"/>
        <v/>
      </c>
      <c r="Y453" s="133"/>
      <c r="Z453" s="112"/>
      <c r="AA453" s="112"/>
      <c r="AB453" s="207" t="str">
        <f t="shared" si="102"/>
        <v/>
      </c>
      <c r="AC453" s="112"/>
      <c r="AD453" s="207" t="str">
        <f t="shared" si="103"/>
        <v/>
      </c>
      <c r="AE453" s="124"/>
      <c r="AF453" s="207" t="str">
        <f t="shared" si="104"/>
        <v/>
      </c>
      <c r="AG453" s="112"/>
      <c r="AH453" s="207" t="str">
        <f t="shared" si="105"/>
        <v/>
      </c>
      <c r="AI453" s="112"/>
      <c r="AJ453" s="207" t="str">
        <f t="shared" si="106"/>
        <v/>
      </c>
      <c r="AK453" s="112"/>
      <c r="AL453" s="207" t="str">
        <f t="shared" si="107"/>
        <v/>
      </c>
      <c r="AM453" s="112"/>
      <c r="AN453" s="207" t="str">
        <f t="shared" si="108"/>
        <v/>
      </c>
      <c r="AO453" s="134"/>
      <c r="AP453" s="127"/>
      <c r="AQ453" s="207" t="str">
        <f t="shared" si="109"/>
        <v/>
      </c>
      <c r="AR453" s="127"/>
      <c r="AS453" s="112"/>
      <c r="AT453" s="112"/>
      <c r="AU453" s="112"/>
      <c r="AV453" s="112"/>
      <c r="AW453" s="112"/>
      <c r="AX453" s="112"/>
      <c r="AY453" s="112"/>
      <c r="AZ453" s="112"/>
      <c r="BA453" s="112"/>
      <c r="BB453" s="124"/>
      <c r="BC453" s="124"/>
      <c r="BD453" s="207" t="str">
        <f t="shared" si="110"/>
        <v/>
      </c>
      <c r="BE453" s="112" t="str">
        <f t="shared" si="111"/>
        <v/>
      </c>
      <c r="BF453" s="112"/>
      <c r="BG453" s="112"/>
      <c r="BH453" s="112"/>
      <c r="BI453" s="112"/>
      <c r="BJ453" s="112"/>
      <c r="BL453" s="112"/>
      <c r="BM453" s="112"/>
      <c r="BN453" s="112"/>
      <c r="BO453" s="112"/>
      <c r="BP453" s="112"/>
      <c r="BQ453" s="112"/>
    </row>
    <row r="454" spans="1:69" s="119" customFormat="1" x14ac:dyDescent="0.2">
      <c r="A454" s="124"/>
      <c r="B454" s="207" t="str">
        <f t="shared" si="98"/>
        <v/>
      </c>
      <c r="C454" s="73"/>
      <c r="D454" s="112"/>
      <c r="E454" s="112"/>
      <c r="F454" s="112"/>
      <c r="G454" s="112"/>
      <c r="H454" s="112"/>
      <c r="I454" s="112"/>
      <c r="J454" s="131"/>
      <c r="K454" s="132"/>
      <c r="L454" s="207" t="str">
        <f t="shared" si="99"/>
        <v/>
      </c>
      <c r="M454" s="112"/>
      <c r="N454" s="112"/>
      <c r="O454" s="112"/>
      <c r="P454" s="112"/>
      <c r="Q454" s="112"/>
      <c r="R454" s="112"/>
      <c r="S454" s="112"/>
      <c r="T454" s="112"/>
      <c r="U454" s="112"/>
      <c r="V454" s="207" t="str">
        <f t="shared" si="100"/>
        <v/>
      </c>
      <c r="W454" s="112"/>
      <c r="X454" s="207" t="str">
        <f t="shared" si="101"/>
        <v/>
      </c>
      <c r="Y454" s="133"/>
      <c r="Z454" s="112"/>
      <c r="AA454" s="112"/>
      <c r="AB454" s="207" t="str">
        <f t="shared" si="102"/>
        <v/>
      </c>
      <c r="AC454" s="112"/>
      <c r="AD454" s="207" t="str">
        <f t="shared" si="103"/>
        <v/>
      </c>
      <c r="AE454" s="124"/>
      <c r="AF454" s="207" t="str">
        <f t="shared" si="104"/>
        <v/>
      </c>
      <c r="AG454" s="112"/>
      <c r="AH454" s="207" t="str">
        <f t="shared" si="105"/>
        <v/>
      </c>
      <c r="AI454" s="112"/>
      <c r="AJ454" s="207" t="str">
        <f t="shared" si="106"/>
        <v/>
      </c>
      <c r="AK454" s="112"/>
      <c r="AL454" s="207" t="str">
        <f t="shared" si="107"/>
        <v/>
      </c>
      <c r="AM454" s="112"/>
      <c r="AN454" s="207" t="str">
        <f t="shared" si="108"/>
        <v/>
      </c>
      <c r="AO454" s="134"/>
      <c r="AP454" s="127"/>
      <c r="AQ454" s="207" t="str">
        <f t="shared" si="109"/>
        <v/>
      </c>
      <c r="AR454" s="127"/>
      <c r="AS454" s="112"/>
      <c r="AT454" s="112"/>
      <c r="AU454" s="112"/>
      <c r="AV454" s="112"/>
      <c r="AW454" s="112"/>
      <c r="AX454" s="112"/>
      <c r="AY454" s="112"/>
      <c r="AZ454" s="112"/>
      <c r="BA454" s="112"/>
      <c r="BB454" s="124"/>
      <c r="BC454" s="124"/>
      <c r="BD454" s="207" t="str">
        <f t="shared" si="110"/>
        <v/>
      </c>
      <c r="BE454" s="112" t="str">
        <f t="shared" si="111"/>
        <v/>
      </c>
      <c r="BF454" s="112"/>
      <c r="BG454" s="112"/>
      <c r="BH454" s="112"/>
      <c r="BI454" s="112"/>
      <c r="BJ454" s="112"/>
      <c r="BL454" s="112"/>
      <c r="BM454" s="112"/>
      <c r="BN454" s="112"/>
      <c r="BO454" s="112"/>
      <c r="BP454" s="112"/>
      <c r="BQ454" s="112"/>
    </row>
    <row r="455" spans="1:69" s="119" customFormat="1" x14ac:dyDescent="0.2">
      <c r="A455" s="124"/>
      <c r="B455" s="207" t="str">
        <f t="shared" ref="B455:B497" si="112">IF(C455="","",(VLOOKUP(C455,Generic_Road_Names_Table_Array,2,FALSE)))</f>
        <v/>
      </c>
      <c r="C455" s="73"/>
      <c r="D455" s="112"/>
      <c r="E455" s="112"/>
      <c r="F455" s="112"/>
      <c r="G455" s="112"/>
      <c r="H455" s="112"/>
      <c r="I455" s="112"/>
      <c r="J455" s="131"/>
      <c r="K455" s="132"/>
      <c r="L455" s="207" t="str">
        <f t="shared" ref="L455:L497" si="113">IF(K455="","",(VLOOKUP(K455,Generic_Length_Adjustment_Reason_Table_Array,2,FALSE)))</f>
        <v/>
      </c>
      <c r="M455" s="112"/>
      <c r="N455" s="112"/>
      <c r="O455" s="112"/>
      <c r="P455" s="112"/>
      <c r="Q455" s="112"/>
      <c r="R455" s="112"/>
      <c r="S455" s="112"/>
      <c r="T455" s="112"/>
      <c r="U455" s="112"/>
      <c r="V455" s="207" t="str">
        <f t="shared" ref="V455:V497" si="114">IF(U455="","",(VLOOKUP(U455,Generic_Side_Table_Array,2,FALSE)))</f>
        <v/>
      </c>
      <c r="W455" s="112"/>
      <c r="X455" s="207" t="str">
        <f t="shared" ref="X455:X497" si="115">IF(W455="","",VLOOKUP(W455,Railings_Rail_Type_Table_Array,2,FALSE))</f>
        <v/>
      </c>
      <c r="Y455" s="133"/>
      <c r="Z455" s="112"/>
      <c r="AA455" s="112"/>
      <c r="AB455" s="207" t="str">
        <f t="shared" ref="AB455:AB497" si="116">IF(AA455="","",VLOOKUP(AA455,Railings_Rail_Make_Table_Array,2,FALSE))</f>
        <v/>
      </c>
      <c r="AC455" s="112"/>
      <c r="AD455" s="207" t="str">
        <f t="shared" ref="AD455:AD497" si="117">IF(AC455="","",VLOOKUP(AC455,Railings_Rail_Shape_Table_Array,2,FALSE))</f>
        <v/>
      </c>
      <c r="AE455" s="124"/>
      <c r="AF455" s="207" t="str">
        <f t="shared" ref="AF455:AF497" si="118">IF(AE455="","",VLOOKUP(AE455,Railings_Rail_Colour_Table_Array,2,FALSE))</f>
        <v/>
      </c>
      <c r="AG455" s="112"/>
      <c r="AH455" s="207" t="str">
        <f t="shared" ref="AH455:AH497" si="119">IF(AG455="","",VLOOKUP(AG455,Railings_Rail_Material_Table_Array,2,FALSE))</f>
        <v/>
      </c>
      <c r="AI455" s="112"/>
      <c r="AJ455" s="207" t="str">
        <f t="shared" ref="AJ455:AJ497" si="120">IF(AI455="","",(VLOOKUP(AI455,Railings_Rail_Attach_Table_Array,2,FALSE)))</f>
        <v/>
      </c>
      <c r="AK455" s="112"/>
      <c r="AL455" s="207" t="str">
        <f t="shared" ref="AL455:AL497" si="121">IF(AK455="","",(VLOOKUP(AK455,Railings_Rail_End_Table_Array,2,FALSE)))</f>
        <v/>
      </c>
      <c r="AM455" s="112"/>
      <c r="AN455" s="207" t="str">
        <f t="shared" ref="AN455:AN497" si="122">IF(AM455="","",(VLOOKUP(AM455,Railings_Rail_End_Table_Array,2,FALSE)))</f>
        <v/>
      </c>
      <c r="AO455" s="134"/>
      <c r="AP455" s="127"/>
      <c r="AQ455" s="207" t="str">
        <f t="shared" ref="AQ455:AQ497" si="123">IF(AP455="","",(VLOOKUP(AP455,Railings_Railing_Ground_Fix_Table_Array,2,FALSE)))</f>
        <v/>
      </c>
      <c r="AR455" s="127"/>
      <c r="AS455" s="112"/>
      <c r="AT455" s="112"/>
      <c r="AU455" s="112"/>
      <c r="AV455" s="112"/>
      <c r="AW455" s="112"/>
      <c r="AX455" s="112"/>
      <c r="AY455" s="112"/>
      <c r="AZ455" s="112"/>
      <c r="BA455" s="112"/>
      <c r="BB455" s="124"/>
      <c r="BC455" s="124"/>
      <c r="BD455" s="207" t="str">
        <f t="shared" ref="BD455:BD497" si="124">IF(BC455="","",VLOOKUP(BC455,Railings_Rail_Material_Table_Array,2,FALSE))</f>
        <v/>
      </c>
      <c r="BE455" s="112" t="str">
        <f t="shared" ref="BE455:BE497" si="125">IF(C455&gt;0,"U","")</f>
        <v/>
      </c>
      <c r="BF455" s="112"/>
      <c r="BG455" s="112"/>
      <c r="BH455" s="112"/>
      <c r="BI455" s="112"/>
      <c r="BJ455" s="112"/>
      <c r="BL455" s="112"/>
      <c r="BM455" s="112"/>
      <c r="BN455" s="112"/>
      <c r="BO455" s="112"/>
      <c r="BP455" s="112"/>
      <c r="BQ455" s="112"/>
    </row>
    <row r="456" spans="1:69" s="119" customFormat="1" x14ac:dyDescent="0.2">
      <c r="A456" s="124"/>
      <c r="B456" s="207" t="str">
        <f t="shared" si="112"/>
        <v/>
      </c>
      <c r="C456" s="73"/>
      <c r="D456" s="112"/>
      <c r="E456" s="112"/>
      <c r="F456" s="112"/>
      <c r="G456" s="112"/>
      <c r="H456" s="112"/>
      <c r="I456" s="112"/>
      <c r="J456" s="131"/>
      <c r="K456" s="132"/>
      <c r="L456" s="207" t="str">
        <f t="shared" si="113"/>
        <v/>
      </c>
      <c r="M456" s="112"/>
      <c r="N456" s="112"/>
      <c r="O456" s="112"/>
      <c r="P456" s="112"/>
      <c r="Q456" s="112"/>
      <c r="R456" s="112"/>
      <c r="S456" s="112"/>
      <c r="T456" s="112"/>
      <c r="U456" s="112"/>
      <c r="V456" s="207" t="str">
        <f t="shared" si="114"/>
        <v/>
      </c>
      <c r="W456" s="112"/>
      <c r="X456" s="207" t="str">
        <f t="shared" si="115"/>
        <v/>
      </c>
      <c r="Y456" s="133"/>
      <c r="Z456" s="112"/>
      <c r="AA456" s="112"/>
      <c r="AB456" s="207" t="str">
        <f t="shared" si="116"/>
        <v/>
      </c>
      <c r="AC456" s="112"/>
      <c r="AD456" s="207" t="str">
        <f t="shared" si="117"/>
        <v/>
      </c>
      <c r="AE456" s="124"/>
      <c r="AF456" s="207" t="str">
        <f t="shared" si="118"/>
        <v/>
      </c>
      <c r="AG456" s="112"/>
      <c r="AH456" s="207" t="str">
        <f t="shared" si="119"/>
        <v/>
      </c>
      <c r="AI456" s="112"/>
      <c r="AJ456" s="207" t="str">
        <f t="shared" si="120"/>
        <v/>
      </c>
      <c r="AK456" s="112"/>
      <c r="AL456" s="207" t="str">
        <f t="shared" si="121"/>
        <v/>
      </c>
      <c r="AM456" s="112"/>
      <c r="AN456" s="207" t="str">
        <f t="shared" si="122"/>
        <v/>
      </c>
      <c r="AO456" s="134"/>
      <c r="AP456" s="127"/>
      <c r="AQ456" s="207" t="str">
        <f t="shared" si="123"/>
        <v/>
      </c>
      <c r="AR456" s="127"/>
      <c r="AS456" s="112"/>
      <c r="AT456" s="112"/>
      <c r="AU456" s="112"/>
      <c r="AV456" s="112"/>
      <c r="AW456" s="112"/>
      <c r="AX456" s="112"/>
      <c r="AY456" s="112"/>
      <c r="AZ456" s="112"/>
      <c r="BA456" s="112"/>
      <c r="BB456" s="124"/>
      <c r="BC456" s="124"/>
      <c r="BD456" s="207" t="str">
        <f t="shared" si="124"/>
        <v/>
      </c>
      <c r="BE456" s="112" t="str">
        <f t="shared" si="125"/>
        <v/>
      </c>
      <c r="BF456" s="112"/>
      <c r="BG456" s="112"/>
      <c r="BH456" s="112"/>
      <c r="BI456" s="112"/>
      <c r="BJ456" s="112"/>
      <c r="BL456" s="112"/>
      <c r="BM456" s="112"/>
      <c r="BN456" s="112"/>
      <c r="BO456" s="112"/>
      <c r="BP456" s="112"/>
      <c r="BQ456" s="112"/>
    </row>
    <row r="457" spans="1:69" s="119" customFormat="1" x14ac:dyDescent="0.2">
      <c r="A457" s="124"/>
      <c r="B457" s="207" t="str">
        <f t="shared" si="112"/>
        <v/>
      </c>
      <c r="C457" s="73"/>
      <c r="D457" s="112"/>
      <c r="E457" s="112"/>
      <c r="F457" s="112"/>
      <c r="G457" s="112"/>
      <c r="H457" s="112"/>
      <c r="I457" s="112"/>
      <c r="J457" s="131"/>
      <c r="K457" s="132"/>
      <c r="L457" s="207" t="str">
        <f t="shared" si="113"/>
        <v/>
      </c>
      <c r="M457" s="112"/>
      <c r="N457" s="112"/>
      <c r="O457" s="112"/>
      <c r="P457" s="112"/>
      <c r="Q457" s="112"/>
      <c r="R457" s="112"/>
      <c r="S457" s="112"/>
      <c r="T457" s="112"/>
      <c r="U457" s="112"/>
      <c r="V457" s="207" t="str">
        <f t="shared" si="114"/>
        <v/>
      </c>
      <c r="W457" s="112"/>
      <c r="X457" s="207" t="str">
        <f t="shared" si="115"/>
        <v/>
      </c>
      <c r="Y457" s="133"/>
      <c r="Z457" s="112"/>
      <c r="AA457" s="112"/>
      <c r="AB457" s="207" t="str">
        <f t="shared" si="116"/>
        <v/>
      </c>
      <c r="AC457" s="112"/>
      <c r="AD457" s="207" t="str">
        <f t="shared" si="117"/>
        <v/>
      </c>
      <c r="AE457" s="124"/>
      <c r="AF457" s="207" t="str">
        <f t="shared" si="118"/>
        <v/>
      </c>
      <c r="AG457" s="112"/>
      <c r="AH457" s="207" t="str">
        <f t="shared" si="119"/>
        <v/>
      </c>
      <c r="AI457" s="112"/>
      <c r="AJ457" s="207" t="str">
        <f t="shared" si="120"/>
        <v/>
      </c>
      <c r="AK457" s="112"/>
      <c r="AL457" s="207" t="str">
        <f t="shared" si="121"/>
        <v/>
      </c>
      <c r="AM457" s="112"/>
      <c r="AN457" s="207" t="str">
        <f t="shared" si="122"/>
        <v/>
      </c>
      <c r="AO457" s="134"/>
      <c r="AP457" s="127"/>
      <c r="AQ457" s="207" t="str">
        <f t="shared" si="123"/>
        <v/>
      </c>
      <c r="AR457" s="127"/>
      <c r="AS457" s="112"/>
      <c r="AT457" s="112"/>
      <c r="AU457" s="112"/>
      <c r="AV457" s="112"/>
      <c r="AW457" s="112"/>
      <c r="AX457" s="112"/>
      <c r="AY457" s="112"/>
      <c r="AZ457" s="112"/>
      <c r="BA457" s="112"/>
      <c r="BB457" s="124"/>
      <c r="BC457" s="124"/>
      <c r="BD457" s="207" t="str">
        <f t="shared" si="124"/>
        <v/>
      </c>
      <c r="BE457" s="112" t="str">
        <f t="shared" si="125"/>
        <v/>
      </c>
      <c r="BF457" s="112"/>
      <c r="BG457" s="112"/>
      <c r="BH457" s="112"/>
      <c r="BI457" s="112"/>
      <c r="BJ457" s="112"/>
      <c r="BL457" s="112"/>
      <c r="BM457" s="112"/>
      <c r="BN457" s="112"/>
      <c r="BO457" s="112"/>
      <c r="BP457" s="112"/>
      <c r="BQ457" s="112"/>
    </row>
    <row r="458" spans="1:69" s="119" customFormat="1" x14ac:dyDescent="0.2">
      <c r="A458" s="124"/>
      <c r="B458" s="207" t="str">
        <f t="shared" si="112"/>
        <v/>
      </c>
      <c r="C458" s="73"/>
      <c r="D458" s="112"/>
      <c r="E458" s="112"/>
      <c r="F458" s="112"/>
      <c r="G458" s="112"/>
      <c r="H458" s="112"/>
      <c r="I458" s="112"/>
      <c r="J458" s="131"/>
      <c r="K458" s="132"/>
      <c r="L458" s="207" t="str">
        <f t="shared" si="113"/>
        <v/>
      </c>
      <c r="M458" s="112"/>
      <c r="N458" s="112"/>
      <c r="O458" s="112"/>
      <c r="P458" s="112"/>
      <c r="Q458" s="112"/>
      <c r="R458" s="112"/>
      <c r="S458" s="112"/>
      <c r="T458" s="112"/>
      <c r="U458" s="112"/>
      <c r="V458" s="207" t="str">
        <f t="shared" si="114"/>
        <v/>
      </c>
      <c r="W458" s="112"/>
      <c r="X458" s="207" t="str">
        <f t="shared" si="115"/>
        <v/>
      </c>
      <c r="Y458" s="133"/>
      <c r="Z458" s="112"/>
      <c r="AA458" s="112"/>
      <c r="AB458" s="207" t="str">
        <f t="shared" si="116"/>
        <v/>
      </c>
      <c r="AC458" s="112"/>
      <c r="AD458" s="207" t="str">
        <f t="shared" si="117"/>
        <v/>
      </c>
      <c r="AE458" s="124"/>
      <c r="AF458" s="207" t="str">
        <f t="shared" si="118"/>
        <v/>
      </c>
      <c r="AG458" s="112"/>
      <c r="AH458" s="207" t="str">
        <f t="shared" si="119"/>
        <v/>
      </c>
      <c r="AI458" s="112"/>
      <c r="AJ458" s="207" t="str">
        <f t="shared" si="120"/>
        <v/>
      </c>
      <c r="AK458" s="112"/>
      <c r="AL458" s="207" t="str">
        <f t="shared" si="121"/>
        <v/>
      </c>
      <c r="AM458" s="112"/>
      <c r="AN458" s="207" t="str">
        <f t="shared" si="122"/>
        <v/>
      </c>
      <c r="AO458" s="134"/>
      <c r="AP458" s="127"/>
      <c r="AQ458" s="207" t="str">
        <f t="shared" si="123"/>
        <v/>
      </c>
      <c r="AR458" s="127"/>
      <c r="AS458" s="112"/>
      <c r="AT458" s="112"/>
      <c r="AU458" s="112"/>
      <c r="AV458" s="112"/>
      <c r="AW458" s="112"/>
      <c r="AX458" s="112"/>
      <c r="AY458" s="112"/>
      <c r="AZ458" s="112"/>
      <c r="BA458" s="112"/>
      <c r="BB458" s="124"/>
      <c r="BC458" s="124"/>
      <c r="BD458" s="207" t="str">
        <f t="shared" si="124"/>
        <v/>
      </c>
      <c r="BE458" s="112" t="str">
        <f t="shared" si="125"/>
        <v/>
      </c>
      <c r="BF458" s="112"/>
      <c r="BG458" s="112"/>
      <c r="BH458" s="112"/>
      <c r="BI458" s="112"/>
      <c r="BJ458" s="112"/>
      <c r="BL458" s="112"/>
      <c r="BM458" s="112"/>
      <c r="BN458" s="112"/>
      <c r="BO458" s="112"/>
      <c r="BP458" s="112"/>
      <c r="BQ458" s="112"/>
    </row>
    <row r="459" spans="1:69" s="119" customFormat="1" x14ac:dyDescent="0.2">
      <c r="A459" s="124"/>
      <c r="B459" s="207" t="str">
        <f t="shared" si="112"/>
        <v/>
      </c>
      <c r="C459" s="73"/>
      <c r="D459" s="112"/>
      <c r="E459" s="112"/>
      <c r="F459" s="112"/>
      <c r="G459" s="112"/>
      <c r="H459" s="112"/>
      <c r="I459" s="112"/>
      <c r="J459" s="131"/>
      <c r="K459" s="132"/>
      <c r="L459" s="207" t="str">
        <f t="shared" si="113"/>
        <v/>
      </c>
      <c r="M459" s="112"/>
      <c r="N459" s="112"/>
      <c r="O459" s="112"/>
      <c r="P459" s="112"/>
      <c r="Q459" s="112"/>
      <c r="R459" s="112"/>
      <c r="S459" s="112"/>
      <c r="T459" s="112"/>
      <c r="U459" s="112"/>
      <c r="V459" s="207" t="str">
        <f t="shared" si="114"/>
        <v/>
      </c>
      <c r="W459" s="112"/>
      <c r="X459" s="207" t="str">
        <f t="shared" si="115"/>
        <v/>
      </c>
      <c r="Y459" s="133"/>
      <c r="Z459" s="112"/>
      <c r="AA459" s="112"/>
      <c r="AB459" s="207" t="str">
        <f t="shared" si="116"/>
        <v/>
      </c>
      <c r="AC459" s="112"/>
      <c r="AD459" s="207" t="str">
        <f t="shared" si="117"/>
        <v/>
      </c>
      <c r="AE459" s="124"/>
      <c r="AF459" s="207" t="str">
        <f t="shared" si="118"/>
        <v/>
      </c>
      <c r="AG459" s="112"/>
      <c r="AH459" s="207" t="str">
        <f t="shared" si="119"/>
        <v/>
      </c>
      <c r="AI459" s="112"/>
      <c r="AJ459" s="207" t="str">
        <f t="shared" si="120"/>
        <v/>
      </c>
      <c r="AK459" s="112"/>
      <c r="AL459" s="207" t="str">
        <f t="shared" si="121"/>
        <v/>
      </c>
      <c r="AM459" s="112"/>
      <c r="AN459" s="207" t="str">
        <f t="shared" si="122"/>
        <v/>
      </c>
      <c r="AO459" s="134"/>
      <c r="AP459" s="127"/>
      <c r="AQ459" s="207" t="str">
        <f t="shared" si="123"/>
        <v/>
      </c>
      <c r="AR459" s="127"/>
      <c r="AS459" s="112"/>
      <c r="AT459" s="112"/>
      <c r="AU459" s="112"/>
      <c r="AV459" s="112"/>
      <c r="AW459" s="112"/>
      <c r="AX459" s="112"/>
      <c r="AY459" s="112"/>
      <c r="AZ459" s="112"/>
      <c r="BA459" s="112"/>
      <c r="BB459" s="124"/>
      <c r="BC459" s="124"/>
      <c r="BD459" s="207" t="str">
        <f t="shared" si="124"/>
        <v/>
      </c>
      <c r="BE459" s="112" t="str">
        <f t="shared" si="125"/>
        <v/>
      </c>
      <c r="BF459" s="112"/>
      <c r="BG459" s="112"/>
      <c r="BH459" s="112"/>
      <c r="BI459" s="112"/>
      <c r="BJ459" s="112"/>
      <c r="BL459" s="112"/>
      <c r="BM459" s="112"/>
      <c r="BN459" s="112"/>
      <c r="BO459" s="112"/>
      <c r="BP459" s="112"/>
      <c r="BQ459" s="112"/>
    </row>
    <row r="460" spans="1:69" s="119" customFormat="1" x14ac:dyDescent="0.2">
      <c r="A460" s="124"/>
      <c r="B460" s="207" t="str">
        <f t="shared" si="112"/>
        <v/>
      </c>
      <c r="C460" s="73"/>
      <c r="D460" s="112"/>
      <c r="E460" s="112"/>
      <c r="F460" s="112"/>
      <c r="G460" s="112"/>
      <c r="H460" s="112"/>
      <c r="I460" s="112"/>
      <c r="J460" s="131"/>
      <c r="K460" s="132"/>
      <c r="L460" s="207" t="str">
        <f t="shared" si="113"/>
        <v/>
      </c>
      <c r="M460" s="112"/>
      <c r="N460" s="112"/>
      <c r="O460" s="112"/>
      <c r="P460" s="112"/>
      <c r="Q460" s="112"/>
      <c r="R460" s="112"/>
      <c r="S460" s="112"/>
      <c r="T460" s="112"/>
      <c r="U460" s="112"/>
      <c r="V460" s="207" t="str">
        <f t="shared" si="114"/>
        <v/>
      </c>
      <c r="W460" s="112"/>
      <c r="X460" s="207" t="str">
        <f t="shared" si="115"/>
        <v/>
      </c>
      <c r="Y460" s="133"/>
      <c r="Z460" s="112"/>
      <c r="AA460" s="112"/>
      <c r="AB460" s="207" t="str">
        <f t="shared" si="116"/>
        <v/>
      </c>
      <c r="AC460" s="112"/>
      <c r="AD460" s="207" t="str">
        <f t="shared" si="117"/>
        <v/>
      </c>
      <c r="AE460" s="124"/>
      <c r="AF460" s="207" t="str">
        <f t="shared" si="118"/>
        <v/>
      </c>
      <c r="AG460" s="112"/>
      <c r="AH460" s="207" t="str">
        <f t="shared" si="119"/>
        <v/>
      </c>
      <c r="AI460" s="112"/>
      <c r="AJ460" s="207" t="str">
        <f t="shared" si="120"/>
        <v/>
      </c>
      <c r="AK460" s="112"/>
      <c r="AL460" s="207" t="str">
        <f t="shared" si="121"/>
        <v/>
      </c>
      <c r="AM460" s="112"/>
      <c r="AN460" s="207" t="str">
        <f t="shared" si="122"/>
        <v/>
      </c>
      <c r="AO460" s="134"/>
      <c r="AP460" s="127"/>
      <c r="AQ460" s="207" t="str">
        <f t="shared" si="123"/>
        <v/>
      </c>
      <c r="AR460" s="127"/>
      <c r="AS460" s="112"/>
      <c r="AT460" s="112"/>
      <c r="AU460" s="112"/>
      <c r="AV460" s="112"/>
      <c r="AW460" s="112"/>
      <c r="AX460" s="112"/>
      <c r="AY460" s="112"/>
      <c r="AZ460" s="112"/>
      <c r="BA460" s="112"/>
      <c r="BB460" s="124"/>
      <c r="BC460" s="124"/>
      <c r="BD460" s="207" t="str">
        <f t="shared" si="124"/>
        <v/>
      </c>
      <c r="BE460" s="112" t="str">
        <f t="shared" si="125"/>
        <v/>
      </c>
      <c r="BF460" s="112"/>
      <c r="BG460" s="112"/>
      <c r="BH460" s="112"/>
      <c r="BI460" s="112"/>
      <c r="BJ460" s="112"/>
      <c r="BL460" s="112"/>
      <c r="BM460" s="112"/>
      <c r="BN460" s="112"/>
      <c r="BO460" s="112"/>
      <c r="BP460" s="112"/>
      <c r="BQ460" s="112"/>
    </row>
    <row r="461" spans="1:69" s="119" customFormat="1" x14ac:dyDescent="0.2">
      <c r="A461" s="124"/>
      <c r="B461" s="207" t="str">
        <f t="shared" si="112"/>
        <v/>
      </c>
      <c r="C461" s="73"/>
      <c r="D461" s="112"/>
      <c r="E461" s="112"/>
      <c r="F461" s="112"/>
      <c r="G461" s="112"/>
      <c r="H461" s="112"/>
      <c r="I461" s="112"/>
      <c r="J461" s="131"/>
      <c r="K461" s="132"/>
      <c r="L461" s="207" t="str">
        <f t="shared" si="113"/>
        <v/>
      </c>
      <c r="M461" s="112"/>
      <c r="N461" s="112"/>
      <c r="O461" s="112"/>
      <c r="P461" s="112"/>
      <c r="Q461" s="112"/>
      <c r="R461" s="112"/>
      <c r="S461" s="112"/>
      <c r="T461" s="112"/>
      <c r="U461" s="112"/>
      <c r="V461" s="207" t="str">
        <f t="shared" si="114"/>
        <v/>
      </c>
      <c r="W461" s="112"/>
      <c r="X461" s="207" t="str">
        <f t="shared" si="115"/>
        <v/>
      </c>
      <c r="Y461" s="133"/>
      <c r="Z461" s="112"/>
      <c r="AA461" s="112"/>
      <c r="AB461" s="207" t="str">
        <f t="shared" si="116"/>
        <v/>
      </c>
      <c r="AC461" s="112"/>
      <c r="AD461" s="207" t="str">
        <f t="shared" si="117"/>
        <v/>
      </c>
      <c r="AE461" s="124"/>
      <c r="AF461" s="207" t="str">
        <f t="shared" si="118"/>
        <v/>
      </c>
      <c r="AG461" s="112"/>
      <c r="AH461" s="207" t="str">
        <f t="shared" si="119"/>
        <v/>
      </c>
      <c r="AI461" s="112"/>
      <c r="AJ461" s="207" t="str">
        <f t="shared" si="120"/>
        <v/>
      </c>
      <c r="AK461" s="112"/>
      <c r="AL461" s="207" t="str">
        <f t="shared" si="121"/>
        <v/>
      </c>
      <c r="AM461" s="112"/>
      <c r="AN461" s="207" t="str">
        <f t="shared" si="122"/>
        <v/>
      </c>
      <c r="AO461" s="134"/>
      <c r="AP461" s="127"/>
      <c r="AQ461" s="207" t="str">
        <f t="shared" si="123"/>
        <v/>
      </c>
      <c r="AR461" s="127"/>
      <c r="AS461" s="112"/>
      <c r="AT461" s="112"/>
      <c r="AU461" s="112"/>
      <c r="AV461" s="112"/>
      <c r="AW461" s="112"/>
      <c r="AX461" s="112"/>
      <c r="AY461" s="112"/>
      <c r="AZ461" s="112"/>
      <c r="BA461" s="112"/>
      <c r="BB461" s="124"/>
      <c r="BC461" s="124"/>
      <c r="BD461" s="207" t="str">
        <f t="shared" si="124"/>
        <v/>
      </c>
      <c r="BE461" s="112" t="str">
        <f t="shared" si="125"/>
        <v/>
      </c>
      <c r="BF461" s="112"/>
      <c r="BG461" s="112"/>
      <c r="BH461" s="112"/>
      <c r="BI461" s="112"/>
      <c r="BJ461" s="112"/>
      <c r="BL461" s="112"/>
      <c r="BM461" s="112"/>
      <c r="BN461" s="112"/>
      <c r="BO461" s="112"/>
      <c r="BP461" s="112"/>
      <c r="BQ461" s="112"/>
    </row>
    <row r="462" spans="1:69" s="119" customFormat="1" x14ac:dyDescent="0.2">
      <c r="A462" s="124"/>
      <c r="B462" s="207" t="str">
        <f t="shared" si="112"/>
        <v/>
      </c>
      <c r="C462" s="73"/>
      <c r="D462" s="112"/>
      <c r="E462" s="112"/>
      <c r="F462" s="112"/>
      <c r="G462" s="112"/>
      <c r="H462" s="112"/>
      <c r="I462" s="112"/>
      <c r="J462" s="131"/>
      <c r="K462" s="132"/>
      <c r="L462" s="207" t="str">
        <f t="shared" si="113"/>
        <v/>
      </c>
      <c r="M462" s="112"/>
      <c r="N462" s="112"/>
      <c r="O462" s="112"/>
      <c r="P462" s="112"/>
      <c r="Q462" s="112"/>
      <c r="R462" s="112"/>
      <c r="S462" s="112"/>
      <c r="T462" s="112"/>
      <c r="U462" s="112"/>
      <c r="V462" s="207" t="str">
        <f t="shared" si="114"/>
        <v/>
      </c>
      <c r="W462" s="112"/>
      <c r="X462" s="207" t="str">
        <f t="shared" si="115"/>
        <v/>
      </c>
      <c r="Y462" s="133"/>
      <c r="Z462" s="112"/>
      <c r="AA462" s="112"/>
      <c r="AB462" s="207" t="str">
        <f t="shared" si="116"/>
        <v/>
      </c>
      <c r="AC462" s="112"/>
      <c r="AD462" s="207" t="str">
        <f t="shared" si="117"/>
        <v/>
      </c>
      <c r="AE462" s="124"/>
      <c r="AF462" s="207" t="str">
        <f t="shared" si="118"/>
        <v/>
      </c>
      <c r="AG462" s="112"/>
      <c r="AH462" s="207" t="str">
        <f t="shared" si="119"/>
        <v/>
      </c>
      <c r="AI462" s="112"/>
      <c r="AJ462" s="207" t="str">
        <f t="shared" si="120"/>
        <v/>
      </c>
      <c r="AK462" s="112"/>
      <c r="AL462" s="207" t="str">
        <f t="shared" si="121"/>
        <v/>
      </c>
      <c r="AM462" s="112"/>
      <c r="AN462" s="207" t="str">
        <f t="shared" si="122"/>
        <v/>
      </c>
      <c r="AO462" s="134"/>
      <c r="AP462" s="127"/>
      <c r="AQ462" s="207" t="str">
        <f t="shared" si="123"/>
        <v/>
      </c>
      <c r="AR462" s="127"/>
      <c r="AS462" s="112"/>
      <c r="AT462" s="112"/>
      <c r="AU462" s="112"/>
      <c r="AV462" s="112"/>
      <c r="AW462" s="112"/>
      <c r="AX462" s="112"/>
      <c r="AY462" s="112"/>
      <c r="AZ462" s="112"/>
      <c r="BA462" s="112"/>
      <c r="BB462" s="124"/>
      <c r="BC462" s="124"/>
      <c r="BD462" s="207" t="str">
        <f t="shared" si="124"/>
        <v/>
      </c>
      <c r="BE462" s="112" t="str">
        <f t="shared" si="125"/>
        <v/>
      </c>
      <c r="BF462" s="112"/>
      <c r="BG462" s="112"/>
      <c r="BH462" s="112"/>
      <c r="BI462" s="112"/>
      <c r="BJ462" s="112"/>
      <c r="BL462" s="112"/>
      <c r="BM462" s="112"/>
      <c r="BN462" s="112"/>
      <c r="BO462" s="112"/>
      <c r="BP462" s="112"/>
      <c r="BQ462" s="112"/>
    </row>
    <row r="463" spans="1:69" s="119" customFormat="1" x14ac:dyDescent="0.2">
      <c r="A463" s="124"/>
      <c r="B463" s="207" t="str">
        <f t="shared" si="112"/>
        <v/>
      </c>
      <c r="C463" s="73"/>
      <c r="D463" s="112"/>
      <c r="E463" s="112"/>
      <c r="F463" s="112"/>
      <c r="G463" s="112"/>
      <c r="H463" s="112"/>
      <c r="I463" s="112"/>
      <c r="J463" s="131"/>
      <c r="K463" s="132"/>
      <c r="L463" s="207" t="str">
        <f t="shared" si="113"/>
        <v/>
      </c>
      <c r="M463" s="112"/>
      <c r="N463" s="112"/>
      <c r="O463" s="112"/>
      <c r="P463" s="112"/>
      <c r="Q463" s="112"/>
      <c r="R463" s="112"/>
      <c r="S463" s="112"/>
      <c r="T463" s="112"/>
      <c r="U463" s="112"/>
      <c r="V463" s="207" t="str">
        <f t="shared" si="114"/>
        <v/>
      </c>
      <c r="W463" s="112"/>
      <c r="X463" s="207" t="str">
        <f t="shared" si="115"/>
        <v/>
      </c>
      <c r="Y463" s="133"/>
      <c r="Z463" s="112"/>
      <c r="AA463" s="112"/>
      <c r="AB463" s="207" t="str">
        <f t="shared" si="116"/>
        <v/>
      </c>
      <c r="AC463" s="112"/>
      <c r="AD463" s="207" t="str">
        <f t="shared" si="117"/>
        <v/>
      </c>
      <c r="AE463" s="124"/>
      <c r="AF463" s="207" t="str">
        <f t="shared" si="118"/>
        <v/>
      </c>
      <c r="AG463" s="112"/>
      <c r="AH463" s="207" t="str">
        <f t="shared" si="119"/>
        <v/>
      </c>
      <c r="AI463" s="112"/>
      <c r="AJ463" s="207" t="str">
        <f t="shared" si="120"/>
        <v/>
      </c>
      <c r="AK463" s="112"/>
      <c r="AL463" s="207" t="str">
        <f t="shared" si="121"/>
        <v/>
      </c>
      <c r="AM463" s="112"/>
      <c r="AN463" s="207" t="str">
        <f t="shared" si="122"/>
        <v/>
      </c>
      <c r="AO463" s="134"/>
      <c r="AP463" s="127"/>
      <c r="AQ463" s="207" t="str">
        <f t="shared" si="123"/>
        <v/>
      </c>
      <c r="AR463" s="127"/>
      <c r="AS463" s="112"/>
      <c r="AT463" s="112"/>
      <c r="AU463" s="112"/>
      <c r="AV463" s="112"/>
      <c r="AW463" s="112"/>
      <c r="AX463" s="112"/>
      <c r="AY463" s="112"/>
      <c r="AZ463" s="112"/>
      <c r="BA463" s="112"/>
      <c r="BB463" s="124"/>
      <c r="BC463" s="124"/>
      <c r="BD463" s="207" t="str">
        <f t="shared" si="124"/>
        <v/>
      </c>
      <c r="BE463" s="112" t="str">
        <f t="shared" si="125"/>
        <v/>
      </c>
      <c r="BF463" s="112"/>
      <c r="BG463" s="112"/>
      <c r="BH463" s="112"/>
      <c r="BI463" s="112"/>
      <c r="BJ463" s="112"/>
      <c r="BL463" s="112"/>
      <c r="BM463" s="112"/>
      <c r="BN463" s="112"/>
      <c r="BO463" s="112"/>
      <c r="BP463" s="112"/>
      <c r="BQ463" s="112"/>
    </row>
    <row r="464" spans="1:69" s="119" customFormat="1" x14ac:dyDescent="0.2">
      <c r="A464" s="124"/>
      <c r="B464" s="207" t="str">
        <f t="shared" si="112"/>
        <v/>
      </c>
      <c r="C464" s="73"/>
      <c r="D464" s="112"/>
      <c r="E464" s="112"/>
      <c r="F464" s="112"/>
      <c r="G464" s="112"/>
      <c r="H464" s="112"/>
      <c r="I464" s="112"/>
      <c r="J464" s="131"/>
      <c r="K464" s="132"/>
      <c r="L464" s="207" t="str">
        <f t="shared" si="113"/>
        <v/>
      </c>
      <c r="M464" s="112"/>
      <c r="N464" s="112"/>
      <c r="O464" s="112"/>
      <c r="P464" s="112"/>
      <c r="Q464" s="112"/>
      <c r="R464" s="112"/>
      <c r="S464" s="112"/>
      <c r="T464" s="112"/>
      <c r="U464" s="112"/>
      <c r="V464" s="207" t="str">
        <f t="shared" si="114"/>
        <v/>
      </c>
      <c r="W464" s="112"/>
      <c r="X464" s="207" t="str">
        <f t="shared" si="115"/>
        <v/>
      </c>
      <c r="Y464" s="133"/>
      <c r="Z464" s="112"/>
      <c r="AA464" s="112"/>
      <c r="AB464" s="207" t="str">
        <f t="shared" si="116"/>
        <v/>
      </c>
      <c r="AC464" s="112"/>
      <c r="AD464" s="207" t="str">
        <f t="shared" si="117"/>
        <v/>
      </c>
      <c r="AE464" s="124"/>
      <c r="AF464" s="207" t="str">
        <f t="shared" si="118"/>
        <v/>
      </c>
      <c r="AG464" s="112"/>
      <c r="AH464" s="207" t="str">
        <f t="shared" si="119"/>
        <v/>
      </c>
      <c r="AI464" s="112"/>
      <c r="AJ464" s="207" t="str">
        <f t="shared" si="120"/>
        <v/>
      </c>
      <c r="AK464" s="112"/>
      <c r="AL464" s="207" t="str">
        <f t="shared" si="121"/>
        <v/>
      </c>
      <c r="AM464" s="112"/>
      <c r="AN464" s="207" t="str">
        <f t="shared" si="122"/>
        <v/>
      </c>
      <c r="AO464" s="134"/>
      <c r="AP464" s="127"/>
      <c r="AQ464" s="207" t="str">
        <f t="shared" si="123"/>
        <v/>
      </c>
      <c r="AR464" s="127"/>
      <c r="AS464" s="112"/>
      <c r="AT464" s="112"/>
      <c r="AU464" s="112"/>
      <c r="AV464" s="112"/>
      <c r="AW464" s="112"/>
      <c r="AX464" s="112"/>
      <c r="AY464" s="112"/>
      <c r="AZ464" s="112"/>
      <c r="BA464" s="112"/>
      <c r="BB464" s="124"/>
      <c r="BC464" s="124"/>
      <c r="BD464" s="207" t="str">
        <f t="shared" si="124"/>
        <v/>
      </c>
      <c r="BE464" s="112" t="str">
        <f t="shared" si="125"/>
        <v/>
      </c>
      <c r="BF464" s="112"/>
      <c r="BG464" s="112"/>
      <c r="BH464" s="112"/>
      <c r="BI464" s="112"/>
      <c r="BJ464" s="112"/>
      <c r="BL464" s="112"/>
      <c r="BM464" s="112"/>
      <c r="BN464" s="112"/>
      <c r="BO464" s="112"/>
      <c r="BP464" s="112"/>
      <c r="BQ464" s="112"/>
    </row>
    <row r="465" spans="1:69" s="119" customFormat="1" x14ac:dyDescent="0.2">
      <c r="A465" s="124"/>
      <c r="B465" s="207" t="str">
        <f t="shared" si="112"/>
        <v/>
      </c>
      <c r="C465" s="73"/>
      <c r="D465" s="112"/>
      <c r="E465" s="112"/>
      <c r="F465" s="112"/>
      <c r="G465" s="112"/>
      <c r="H465" s="112"/>
      <c r="I465" s="112"/>
      <c r="J465" s="131"/>
      <c r="K465" s="132"/>
      <c r="L465" s="207" t="str">
        <f t="shared" si="113"/>
        <v/>
      </c>
      <c r="M465" s="112"/>
      <c r="N465" s="112"/>
      <c r="O465" s="112"/>
      <c r="P465" s="112"/>
      <c r="Q465" s="112"/>
      <c r="R465" s="112"/>
      <c r="S465" s="112"/>
      <c r="T465" s="112"/>
      <c r="U465" s="112"/>
      <c r="V465" s="207" t="str">
        <f t="shared" si="114"/>
        <v/>
      </c>
      <c r="W465" s="112"/>
      <c r="X465" s="207" t="str">
        <f t="shared" si="115"/>
        <v/>
      </c>
      <c r="Y465" s="133"/>
      <c r="Z465" s="112"/>
      <c r="AA465" s="112"/>
      <c r="AB465" s="207" t="str">
        <f t="shared" si="116"/>
        <v/>
      </c>
      <c r="AC465" s="112"/>
      <c r="AD465" s="207" t="str">
        <f t="shared" si="117"/>
        <v/>
      </c>
      <c r="AE465" s="124"/>
      <c r="AF465" s="207" t="str">
        <f t="shared" si="118"/>
        <v/>
      </c>
      <c r="AG465" s="112"/>
      <c r="AH465" s="207" t="str">
        <f t="shared" si="119"/>
        <v/>
      </c>
      <c r="AI465" s="112"/>
      <c r="AJ465" s="207" t="str">
        <f t="shared" si="120"/>
        <v/>
      </c>
      <c r="AK465" s="112"/>
      <c r="AL465" s="207" t="str">
        <f t="shared" si="121"/>
        <v/>
      </c>
      <c r="AM465" s="112"/>
      <c r="AN465" s="207" t="str">
        <f t="shared" si="122"/>
        <v/>
      </c>
      <c r="AO465" s="134"/>
      <c r="AP465" s="127"/>
      <c r="AQ465" s="207" t="str">
        <f t="shared" si="123"/>
        <v/>
      </c>
      <c r="AR465" s="127"/>
      <c r="AS465" s="112"/>
      <c r="AT465" s="112"/>
      <c r="AU465" s="112"/>
      <c r="AV465" s="112"/>
      <c r="AW465" s="112"/>
      <c r="AX465" s="112"/>
      <c r="AY465" s="112"/>
      <c r="AZ465" s="112"/>
      <c r="BA465" s="112"/>
      <c r="BB465" s="124"/>
      <c r="BC465" s="124"/>
      <c r="BD465" s="207" t="str">
        <f t="shared" si="124"/>
        <v/>
      </c>
      <c r="BE465" s="112" t="str">
        <f t="shared" si="125"/>
        <v/>
      </c>
      <c r="BF465" s="112"/>
      <c r="BG465" s="112"/>
      <c r="BH465" s="112"/>
      <c r="BI465" s="112"/>
      <c r="BJ465" s="112"/>
      <c r="BL465" s="112"/>
      <c r="BM465" s="112"/>
      <c r="BN465" s="112"/>
      <c r="BO465" s="112"/>
      <c r="BP465" s="112"/>
      <c r="BQ465" s="112"/>
    </row>
    <row r="466" spans="1:69" s="119" customFormat="1" x14ac:dyDescent="0.2">
      <c r="A466" s="124"/>
      <c r="B466" s="207" t="str">
        <f t="shared" si="112"/>
        <v/>
      </c>
      <c r="C466" s="73"/>
      <c r="D466" s="112"/>
      <c r="E466" s="112"/>
      <c r="F466" s="112"/>
      <c r="G466" s="112"/>
      <c r="H466" s="112"/>
      <c r="I466" s="112"/>
      <c r="J466" s="131"/>
      <c r="K466" s="132"/>
      <c r="L466" s="207" t="str">
        <f t="shared" si="113"/>
        <v/>
      </c>
      <c r="M466" s="112"/>
      <c r="N466" s="112"/>
      <c r="O466" s="112"/>
      <c r="P466" s="112"/>
      <c r="Q466" s="112"/>
      <c r="R466" s="112"/>
      <c r="S466" s="112"/>
      <c r="T466" s="112"/>
      <c r="U466" s="112"/>
      <c r="V466" s="207" t="str">
        <f t="shared" si="114"/>
        <v/>
      </c>
      <c r="W466" s="112"/>
      <c r="X466" s="207" t="str">
        <f t="shared" si="115"/>
        <v/>
      </c>
      <c r="Y466" s="133"/>
      <c r="Z466" s="112"/>
      <c r="AA466" s="112"/>
      <c r="AB466" s="207" t="str">
        <f t="shared" si="116"/>
        <v/>
      </c>
      <c r="AC466" s="112"/>
      <c r="AD466" s="207" t="str">
        <f t="shared" si="117"/>
        <v/>
      </c>
      <c r="AE466" s="124"/>
      <c r="AF466" s="207" t="str">
        <f t="shared" si="118"/>
        <v/>
      </c>
      <c r="AG466" s="112"/>
      <c r="AH466" s="207" t="str">
        <f t="shared" si="119"/>
        <v/>
      </c>
      <c r="AI466" s="112"/>
      <c r="AJ466" s="207" t="str">
        <f t="shared" si="120"/>
        <v/>
      </c>
      <c r="AK466" s="112"/>
      <c r="AL466" s="207" t="str">
        <f t="shared" si="121"/>
        <v/>
      </c>
      <c r="AM466" s="112"/>
      <c r="AN466" s="207" t="str">
        <f t="shared" si="122"/>
        <v/>
      </c>
      <c r="AO466" s="134"/>
      <c r="AP466" s="127"/>
      <c r="AQ466" s="207" t="str">
        <f t="shared" si="123"/>
        <v/>
      </c>
      <c r="AR466" s="127"/>
      <c r="AS466" s="112"/>
      <c r="AT466" s="112"/>
      <c r="AU466" s="112"/>
      <c r="AV466" s="112"/>
      <c r="AW466" s="112"/>
      <c r="AX466" s="112"/>
      <c r="AY466" s="112"/>
      <c r="AZ466" s="112"/>
      <c r="BA466" s="112"/>
      <c r="BB466" s="124"/>
      <c r="BC466" s="124"/>
      <c r="BD466" s="207" t="str">
        <f t="shared" si="124"/>
        <v/>
      </c>
      <c r="BE466" s="112" t="str">
        <f t="shared" si="125"/>
        <v/>
      </c>
      <c r="BF466" s="112"/>
      <c r="BG466" s="112"/>
      <c r="BH466" s="112"/>
      <c r="BI466" s="112"/>
      <c r="BJ466" s="112"/>
      <c r="BL466" s="112"/>
      <c r="BM466" s="112"/>
      <c r="BN466" s="112"/>
      <c r="BO466" s="112"/>
      <c r="BP466" s="112"/>
      <c r="BQ466" s="112"/>
    </row>
    <row r="467" spans="1:69" s="119" customFormat="1" x14ac:dyDescent="0.2">
      <c r="A467" s="124"/>
      <c r="B467" s="207" t="str">
        <f t="shared" si="112"/>
        <v/>
      </c>
      <c r="C467" s="73"/>
      <c r="D467" s="112"/>
      <c r="E467" s="112"/>
      <c r="F467" s="112"/>
      <c r="G467" s="112"/>
      <c r="H467" s="112"/>
      <c r="I467" s="112"/>
      <c r="J467" s="131"/>
      <c r="K467" s="132"/>
      <c r="L467" s="207" t="str">
        <f t="shared" si="113"/>
        <v/>
      </c>
      <c r="M467" s="112"/>
      <c r="N467" s="112"/>
      <c r="O467" s="112"/>
      <c r="P467" s="112"/>
      <c r="Q467" s="112"/>
      <c r="R467" s="112"/>
      <c r="S467" s="112"/>
      <c r="T467" s="112"/>
      <c r="U467" s="112"/>
      <c r="V467" s="207" t="str">
        <f t="shared" si="114"/>
        <v/>
      </c>
      <c r="W467" s="112"/>
      <c r="X467" s="207" t="str">
        <f t="shared" si="115"/>
        <v/>
      </c>
      <c r="Y467" s="133"/>
      <c r="Z467" s="112"/>
      <c r="AA467" s="112"/>
      <c r="AB467" s="207" t="str">
        <f t="shared" si="116"/>
        <v/>
      </c>
      <c r="AC467" s="112"/>
      <c r="AD467" s="207" t="str">
        <f t="shared" si="117"/>
        <v/>
      </c>
      <c r="AE467" s="124"/>
      <c r="AF467" s="207" t="str">
        <f t="shared" si="118"/>
        <v/>
      </c>
      <c r="AG467" s="112"/>
      <c r="AH467" s="207" t="str">
        <f t="shared" si="119"/>
        <v/>
      </c>
      <c r="AI467" s="112"/>
      <c r="AJ467" s="207" t="str">
        <f t="shared" si="120"/>
        <v/>
      </c>
      <c r="AK467" s="112"/>
      <c r="AL467" s="207" t="str">
        <f t="shared" si="121"/>
        <v/>
      </c>
      <c r="AM467" s="112"/>
      <c r="AN467" s="207" t="str">
        <f t="shared" si="122"/>
        <v/>
      </c>
      <c r="AO467" s="134"/>
      <c r="AP467" s="127"/>
      <c r="AQ467" s="207" t="str">
        <f t="shared" si="123"/>
        <v/>
      </c>
      <c r="AR467" s="127"/>
      <c r="AS467" s="112"/>
      <c r="AT467" s="112"/>
      <c r="AU467" s="112"/>
      <c r="AV467" s="112"/>
      <c r="AW467" s="112"/>
      <c r="AX467" s="112"/>
      <c r="AY467" s="112"/>
      <c r="AZ467" s="112"/>
      <c r="BA467" s="112"/>
      <c r="BB467" s="124"/>
      <c r="BC467" s="124"/>
      <c r="BD467" s="207" t="str">
        <f t="shared" si="124"/>
        <v/>
      </c>
      <c r="BE467" s="112" t="str">
        <f t="shared" si="125"/>
        <v/>
      </c>
      <c r="BF467" s="112"/>
      <c r="BG467" s="112"/>
      <c r="BH467" s="112"/>
      <c r="BI467" s="112"/>
      <c r="BJ467" s="112"/>
      <c r="BL467" s="112"/>
      <c r="BM467" s="112"/>
      <c r="BN467" s="112"/>
      <c r="BO467" s="112"/>
      <c r="BP467" s="112"/>
      <c r="BQ467" s="112"/>
    </row>
    <row r="468" spans="1:69" s="119" customFormat="1" x14ac:dyDescent="0.2">
      <c r="A468" s="124"/>
      <c r="B468" s="207" t="str">
        <f t="shared" si="112"/>
        <v/>
      </c>
      <c r="C468" s="73"/>
      <c r="D468" s="112"/>
      <c r="E468" s="112"/>
      <c r="F468" s="112"/>
      <c r="G468" s="112"/>
      <c r="H468" s="112"/>
      <c r="I468" s="112"/>
      <c r="J468" s="131"/>
      <c r="K468" s="132"/>
      <c r="L468" s="207" t="str">
        <f t="shared" si="113"/>
        <v/>
      </c>
      <c r="M468" s="112"/>
      <c r="N468" s="112"/>
      <c r="O468" s="112"/>
      <c r="P468" s="112"/>
      <c r="Q468" s="112"/>
      <c r="R468" s="112"/>
      <c r="S468" s="112"/>
      <c r="T468" s="112"/>
      <c r="U468" s="112"/>
      <c r="V468" s="207" t="str">
        <f t="shared" si="114"/>
        <v/>
      </c>
      <c r="W468" s="112"/>
      <c r="X468" s="207" t="str">
        <f t="shared" si="115"/>
        <v/>
      </c>
      <c r="Y468" s="133"/>
      <c r="Z468" s="112"/>
      <c r="AA468" s="112"/>
      <c r="AB468" s="207" t="str">
        <f t="shared" si="116"/>
        <v/>
      </c>
      <c r="AC468" s="112"/>
      <c r="AD468" s="207" t="str">
        <f t="shared" si="117"/>
        <v/>
      </c>
      <c r="AE468" s="124"/>
      <c r="AF468" s="207" t="str">
        <f t="shared" si="118"/>
        <v/>
      </c>
      <c r="AG468" s="112"/>
      <c r="AH468" s="207" t="str">
        <f t="shared" si="119"/>
        <v/>
      </c>
      <c r="AI468" s="112"/>
      <c r="AJ468" s="207" t="str">
        <f t="shared" si="120"/>
        <v/>
      </c>
      <c r="AK468" s="112"/>
      <c r="AL468" s="207" t="str">
        <f t="shared" si="121"/>
        <v/>
      </c>
      <c r="AM468" s="112"/>
      <c r="AN468" s="207" t="str">
        <f t="shared" si="122"/>
        <v/>
      </c>
      <c r="AO468" s="134"/>
      <c r="AP468" s="127"/>
      <c r="AQ468" s="207" t="str">
        <f t="shared" si="123"/>
        <v/>
      </c>
      <c r="AR468" s="127"/>
      <c r="AS468" s="112"/>
      <c r="AT468" s="112"/>
      <c r="AU468" s="112"/>
      <c r="AV468" s="112"/>
      <c r="AW468" s="112"/>
      <c r="AX468" s="112"/>
      <c r="AY468" s="112"/>
      <c r="AZ468" s="112"/>
      <c r="BA468" s="112"/>
      <c r="BB468" s="124"/>
      <c r="BC468" s="124"/>
      <c r="BD468" s="207" t="str">
        <f t="shared" si="124"/>
        <v/>
      </c>
      <c r="BE468" s="112" t="str">
        <f t="shared" si="125"/>
        <v/>
      </c>
      <c r="BF468" s="112"/>
      <c r="BG468" s="112"/>
      <c r="BH468" s="112"/>
      <c r="BI468" s="112"/>
      <c r="BJ468" s="112"/>
      <c r="BL468" s="112"/>
      <c r="BM468" s="112"/>
      <c r="BN468" s="112"/>
      <c r="BO468" s="112"/>
      <c r="BP468" s="112"/>
      <c r="BQ468" s="112"/>
    </row>
    <row r="469" spans="1:69" s="119" customFormat="1" x14ac:dyDescent="0.2">
      <c r="A469" s="124"/>
      <c r="B469" s="207" t="str">
        <f t="shared" si="112"/>
        <v/>
      </c>
      <c r="C469" s="73"/>
      <c r="D469" s="112"/>
      <c r="E469" s="112"/>
      <c r="F469" s="112"/>
      <c r="G469" s="112"/>
      <c r="H469" s="112"/>
      <c r="I469" s="112"/>
      <c r="J469" s="131"/>
      <c r="K469" s="132"/>
      <c r="L469" s="207" t="str">
        <f t="shared" si="113"/>
        <v/>
      </c>
      <c r="M469" s="112"/>
      <c r="N469" s="112"/>
      <c r="O469" s="112"/>
      <c r="P469" s="112"/>
      <c r="Q469" s="112"/>
      <c r="R469" s="112"/>
      <c r="S469" s="112"/>
      <c r="T469" s="112"/>
      <c r="U469" s="112"/>
      <c r="V469" s="207" t="str">
        <f t="shared" si="114"/>
        <v/>
      </c>
      <c r="W469" s="112"/>
      <c r="X469" s="207" t="str">
        <f t="shared" si="115"/>
        <v/>
      </c>
      <c r="Y469" s="133"/>
      <c r="Z469" s="112"/>
      <c r="AA469" s="112"/>
      <c r="AB469" s="207" t="str">
        <f t="shared" si="116"/>
        <v/>
      </c>
      <c r="AC469" s="112"/>
      <c r="AD469" s="207" t="str">
        <f t="shared" si="117"/>
        <v/>
      </c>
      <c r="AE469" s="124"/>
      <c r="AF469" s="207" t="str">
        <f t="shared" si="118"/>
        <v/>
      </c>
      <c r="AG469" s="112"/>
      <c r="AH469" s="207" t="str">
        <f t="shared" si="119"/>
        <v/>
      </c>
      <c r="AI469" s="112"/>
      <c r="AJ469" s="207" t="str">
        <f t="shared" si="120"/>
        <v/>
      </c>
      <c r="AK469" s="112"/>
      <c r="AL469" s="207" t="str">
        <f t="shared" si="121"/>
        <v/>
      </c>
      <c r="AM469" s="112"/>
      <c r="AN469" s="207" t="str">
        <f t="shared" si="122"/>
        <v/>
      </c>
      <c r="AO469" s="134"/>
      <c r="AP469" s="127"/>
      <c r="AQ469" s="207" t="str">
        <f t="shared" si="123"/>
        <v/>
      </c>
      <c r="AR469" s="127"/>
      <c r="AS469" s="112"/>
      <c r="AT469" s="112"/>
      <c r="AU469" s="112"/>
      <c r="AV469" s="112"/>
      <c r="AW469" s="112"/>
      <c r="AX469" s="112"/>
      <c r="AY469" s="112"/>
      <c r="AZ469" s="112"/>
      <c r="BA469" s="112"/>
      <c r="BB469" s="124"/>
      <c r="BC469" s="124"/>
      <c r="BD469" s="207" t="str">
        <f t="shared" si="124"/>
        <v/>
      </c>
      <c r="BE469" s="112" t="str">
        <f t="shared" si="125"/>
        <v/>
      </c>
      <c r="BF469" s="112"/>
      <c r="BG469" s="112"/>
      <c r="BH469" s="112"/>
      <c r="BI469" s="112"/>
      <c r="BJ469" s="112"/>
      <c r="BL469" s="112"/>
      <c r="BM469" s="112"/>
      <c r="BN469" s="112"/>
      <c r="BO469" s="112"/>
      <c r="BP469" s="112"/>
      <c r="BQ469" s="112"/>
    </row>
    <row r="470" spans="1:69" s="119" customFormat="1" x14ac:dyDescent="0.2">
      <c r="A470" s="124"/>
      <c r="B470" s="207" t="str">
        <f t="shared" si="112"/>
        <v/>
      </c>
      <c r="C470" s="73"/>
      <c r="D470" s="112"/>
      <c r="E470" s="112"/>
      <c r="F470" s="112"/>
      <c r="G470" s="112"/>
      <c r="H470" s="112"/>
      <c r="I470" s="112"/>
      <c r="J470" s="131"/>
      <c r="K470" s="132"/>
      <c r="L470" s="207" t="str">
        <f t="shared" si="113"/>
        <v/>
      </c>
      <c r="M470" s="112"/>
      <c r="N470" s="112"/>
      <c r="O470" s="112"/>
      <c r="P470" s="112"/>
      <c r="Q470" s="112"/>
      <c r="R470" s="112"/>
      <c r="S470" s="112"/>
      <c r="T470" s="112"/>
      <c r="U470" s="112"/>
      <c r="V470" s="207" t="str">
        <f t="shared" si="114"/>
        <v/>
      </c>
      <c r="W470" s="112"/>
      <c r="X470" s="207" t="str">
        <f t="shared" si="115"/>
        <v/>
      </c>
      <c r="Y470" s="133"/>
      <c r="Z470" s="112"/>
      <c r="AA470" s="112"/>
      <c r="AB470" s="207" t="str">
        <f t="shared" si="116"/>
        <v/>
      </c>
      <c r="AC470" s="112"/>
      <c r="AD470" s="207" t="str">
        <f t="shared" si="117"/>
        <v/>
      </c>
      <c r="AE470" s="124"/>
      <c r="AF470" s="207" t="str">
        <f t="shared" si="118"/>
        <v/>
      </c>
      <c r="AG470" s="112"/>
      <c r="AH470" s="207" t="str">
        <f t="shared" si="119"/>
        <v/>
      </c>
      <c r="AI470" s="112"/>
      <c r="AJ470" s="207" t="str">
        <f t="shared" si="120"/>
        <v/>
      </c>
      <c r="AK470" s="112"/>
      <c r="AL470" s="207" t="str">
        <f t="shared" si="121"/>
        <v/>
      </c>
      <c r="AM470" s="112"/>
      <c r="AN470" s="207" t="str">
        <f t="shared" si="122"/>
        <v/>
      </c>
      <c r="AO470" s="134"/>
      <c r="AP470" s="127"/>
      <c r="AQ470" s="207" t="str">
        <f t="shared" si="123"/>
        <v/>
      </c>
      <c r="AR470" s="127"/>
      <c r="AS470" s="112"/>
      <c r="AT470" s="112"/>
      <c r="AU470" s="112"/>
      <c r="AV470" s="112"/>
      <c r="AW470" s="112"/>
      <c r="AX470" s="112"/>
      <c r="AY470" s="112"/>
      <c r="AZ470" s="112"/>
      <c r="BA470" s="112"/>
      <c r="BB470" s="124"/>
      <c r="BC470" s="124"/>
      <c r="BD470" s="207" t="str">
        <f t="shared" si="124"/>
        <v/>
      </c>
      <c r="BE470" s="112" t="str">
        <f t="shared" si="125"/>
        <v/>
      </c>
      <c r="BF470" s="112"/>
      <c r="BG470" s="112"/>
      <c r="BH470" s="112"/>
      <c r="BI470" s="112"/>
      <c r="BJ470" s="112"/>
      <c r="BL470" s="112"/>
      <c r="BM470" s="112"/>
      <c r="BN470" s="112"/>
      <c r="BO470" s="112"/>
      <c r="BP470" s="112"/>
      <c r="BQ470" s="112"/>
    </row>
    <row r="471" spans="1:69" s="119" customFormat="1" x14ac:dyDescent="0.2">
      <c r="A471" s="124"/>
      <c r="B471" s="207" t="str">
        <f t="shared" si="112"/>
        <v/>
      </c>
      <c r="C471" s="73"/>
      <c r="D471" s="112"/>
      <c r="E471" s="112"/>
      <c r="F471" s="112"/>
      <c r="G471" s="112"/>
      <c r="H471" s="112"/>
      <c r="I471" s="112"/>
      <c r="J471" s="131"/>
      <c r="K471" s="132"/>
      <c r="L471" s="207" t="str">
        <f t="shared" si="113"/>
        <v/>
      </c>
      <c r="M471" s="112"/>
      <c r="N471" s="112"/>
      <c r="O471" s="112"/>
      <c r="P471" s="112"/>
      <c r="Q471" s="112"/>
      <c r="R471" s="112"/>
      <c r="S471" s="112"/>
      <c r="T471" s="112"/>
      <c r="U471" s="112"/>
      <c r="V471" s="207" t="str">
        <f t="shared" si="114"/>
        <v/>
      </c>
      <c r="W471" s="112"/>
      <c r="X471" s="207" t="str">
        <f t="shared" si="115"/>
        <v/>
      </c>
      <c r="Y471" s="133"/>
      <c r="Z471" s="112"/>
      <c r="AA471" s="112"/>
      <c r="AB471" s="207" t="str">
        <f t="shared" si="116"/>
        <v/>
      </c>
      <c r="AC471" s="112"/>
      <c r="AD471" s="207" t="str">
        <f t="shared" si="117"/>
        <v/>
      </c>
      <c r="AE471" s="124"/>
      <c r="AF471" s="207" t="str">
        <f t="shared" si="118"/>
        <v/>
      </c>
      <c r="AG471" s="112"/>
      <c r="AH471" s="207" t="str">
        <f t="shared" si="119"/>
        <v/>
      </c>
      <c r="AI471" s="112"/>
      <c r="AJ471" s="207" t="str">
        <f t="shared" si="120"/>
        <v/>
      </c>
      <c r="AK471" s="112"/>
      <c r="AL471" s="207" t="str">
        <f t="shared" si="121"/>
        <v/>
      </c>
      <c r="AM471" s="112"/>
      <c r="AN471" s="207" t="str">
        <f t="shared" si="122"/>
        <v/>
      </c>
      <c r="AO471" s="134"/>
      <c r="AP471" s="127"/>
      <c r="AQ471" s="207" t="str">
        <f t="shared" si="123"/>
        <v/>
      </c>
      <c r="AR471" s="127"/>
      <c r="AS471" s="112"/>
      <c r="AT471" s="112"/>
      <c r="AU471" s="112"/>
      <c r="AV471" s="112"/>
      <c r="AW471" s="112"/>
      <c r="AX471" s="112"/>
      <c r="AY471" s="112"/>
      <c r="AZ471" s="112"/>
      <c r="BA471" s="112"/>
      <c r="BB471" s="124"/>
      <c r="BC471" s="124"/>
      <c r="BD471" s="207" t="str">
        <f t="shared" si="124"/>
        <v/>
      </c>
      <c r="BE471" s="112" t="str">
        <f t="shared" si="125"/>
        <v/>
      </c>
      <c r="BF471" s="112"/>
      <c r="BG471" s="112"/>
      <c r="BH471" s="112"/>
      <c r="BI471" s="112"/>
      <c r="BJ471" s="112"/>
      <c r="BL471" s="112"/>
      <c r="BM471" s="112"/>
      <c r="BN471" s="112"/>
      <c r="BO471" s="112"/>
      <c r="BP471" s="112"/>
      <c r="BQ471" s="112"/>
    </row>
    <row r="472" spans="1:69" s="119" customFormat="1" x14ac:dyDescent="0.2">
      <c r="A472" s="124"/>
      <c r="B472" s="207" t="str">
        <f t="shared" si="112"/>
        <v/>
      </c>
      <c r="C472" s="73"/>
      <c r="D472" s="112"/>
      <c r="E472" s="112"/>
      <c r="F472" s="112"/>
      <c r="G472" s="112"/>
      <c r="H472" s="112"/>
      <c r="I472" s="112"/>
      <c r="J472" s="131"/>
      <c r="K472" s="132"/>
      <c r="L472" s="207" t="str">
        <f t="shared" si="113"/>
        <v/>
      </c>
      <c r="M472" s="112"/>
      <c r="N472" s="112"/>
      <c r="O472" s="112"/>
      <c r="P472" s="112"/>
      <c r="Q472" s="112"/>
      <c r="R472" s="112"/>
      <c r="S472" s="112"/>
      <c r="T472" s="112"/>
      <c r="U472" s="112"/>
      <c r="V472" s="207" t="str">
        <f t="shared" si="114"/>
        <v/>
      </c>
      <c r="W472" s="112"/>
      <c r="X472" s="207" t="str">
        <f t="shared" si="115"/>
        <v/>
      </c>
      <c r="Y472" s="133"/>
      <c r="Z472" s="112"/>
      <c r="AA472" s="112"/>
      <c r="AB472" s="207" t="str">
        <f t="shared" si="116"/>
        <v/>
      </c>
      <c r="AC472" s="112"/>
      <c r="AD472" s="207" t="str">
        <f t="shared" si="117"/>
        <v/>
      </c>
      <c r="AE472" s="124"/>
      <c r="AF472" s="207" t="str">
        <f t="shared" si="118"/>
        <v/>
      </c>
      <c r="AG472" s="112"/>
      <c r="AH472" s="207" t="str">
        <f t="shared" si="119"/>
        <v/>
      </c>
      <c r="AI472" s="112"/>
      <c r="AJ472" s="207" t="str">
        <f t="shared" si="120"/>
        <v/>
      </c>
      <c r="AK472" s="112"/>
      <c r="AL472" s="207" t="str">
        <f t="shared" si="121"/>
        <v/>
      </c>
      <c r="AM472" s="112"/>
      <c r="AN472" s="207" t="str">
        <f t="shared" si="122"/>
        <v/>
      </c>
      <c r="AO472" s="134"/>
      <c r="AP472" s="127"/>
      <c r="AQ472" s="207" t="str">
        <f t="shared" si="123"/>
        <v/>
      </c>
      <c r="AR472" s="127"/>
      <c r="AS472" s="112"/>
      <c r="AT472" s="112"/>
      <c r="AU472" s="112"/>
      <c r="AV472" s="112"/>
      <c r="AW472" s="112"/>
      <c r="AX472" s="112"/>
      <c r="AY472" s="112"/>
      <c r="AZ472" s="112"/>
      <c r="BA472" s="112"/>
      <c r="BB472" s="124"/>
      <c r="BC472" s="124"/>
      <c r="BD472" s="207" t="str">
        <f t="shared" si="124"/>
        <v/>
      </c>
      <c r="BE472" s="112" t="str">
        <f t="shared" si="125"/>
        <v/>
      </c>
      <c r="BF472" s="112"/>
      <c r="BG472" s="112"/>
      <c r="BH472" s="112"/>
      <c r="BI472" s="112"/>
      <c r="BJ472" s="112"/>
      <c r="BL472" s="112"/>
      <c r="BM472" s="112"/>
      <c r="BN472" s="112"/>
      <c r="BO472" s="112"/>
      <c r="BP472" s="112"/>
      <c r="BQ472" s="112"/>
    </row>
    <row r="473" spans="1:69" s="119" customFormat="1" x14ac:dyDescent="0.2">
      <c r="A473" s="124"/>
      <c r="B473" s="207" t="str">
        <f t="shared" si="112"/>
        <v/>
      </c>
      <c r="C473" s="73"/>
      <c r="D473" s="112"/>
      <c r="E473" s="112"/>
      <c r="F473" s="112"/>
      <c r="G473" s="112"/>
      <c r="H473" s="112"/>
      <c r="I473" s="112"/>
      <c r="J473" s="131"/>
      <c r="K473" s="132"/>
      <c r="L473" s="207" t="str">
        <f t="shared" si="113"/>
        <v/>
      </c>
      <c r="M473" s="112"/>
      <c r="N473" s="112"/>
      <c r="O473" s="112"/>
      <c r="P473" s="112"/>
      <c r="Q473" s="112"/>
      <c r="R473" s="112"/>
      <c r="S473" s="112"/>
      <c r="T473" s="112"/>
      <c r="U473" s="112"/>
      <c r="V473" s="207" t="str">
        <f t="shared" si="114"/>
        <v/>
      </c>
      <c r="W473" s="112"/>
      <c r="X473" s="207" t="str">
        <f t="shared" si="115"/>
        <v/>
      </c>
      <c r="Y473" s="133"/>
      <c r="Z473" s="112"/>
      <c r="AA473" s="112"/>
      <c r="AB473" s="207" t="str">
        <f t="shared" si="116"/>
        <v/>
      </c>
      <c r="AC473" s="112"/>
      <c r="AD473" s="207" t="str">
        <f t="shared" si="117"/>
        <v/>
      </c>
      <c r="AE473" s="124"/>
      <c r="AF473" s="207" t="str">
        <f t="shared" si="118"/>
        <v/>
      </c>
      <c r="AG473" s="112"/>
      <c r="AH473" s="207" t="str">
        <f t="shared" si="119"/>
        <v/>
      </c>
      <c r="AI473" s="112"/>
      <c r="AJ473" s="207" t="str">
        <f t="shared" si="120"/>
        <v/>
      </c>
      <c r="AK473" s="112"/>
      <c r="AL473" s="207" t="str">
        <f t="shared" si="121"/>
        <v/>
      </c>
      <c r="AM473" s="112"/>
      <c r="AN473" s="207" t="str">
        <f t="shared" si="122"/>
        <v/>
      </c>
      <c r="AO473" s="134"/>
      <c r="AP473" s="127"/>
      <c r="AQ473" s="207" t="str">
        <f t="shared" si="123"/>
        <v/>
      </c>
      <c r="AR473" s="127"/>
      <c r="AS473" s="112"/>
      <c r="AT473" s="112"/>
      <c r="AU473" s="112"/>
      <c r="AV473" s="112"/>
      <c r="AW473" s="112"/>
      <c r="AX473" s="112"/>
      <c r="AY473" s="112"/>
      <c r="AZ473" s="112"/>
      <c r="BA473" s="112"/>
      <c r="BB473" s="124"/>
      <c r="BC473" s="124"/>
      <c r="BD473" s="207" t="str">
        <f t="shared" si="124"/>
        <v/>
      </c>
      <c r="BE473" s="112" t="str">
        <f t="shared" si="125"/>
        <v/>
      </c>
      <c r="BF473" s="112"/>
      <c r="BG473" s="112"/>
      <c r="BH473" s="112"/>
      <c r="BI473" s="112"/>
      <c r="BJ473" s="112"/>
      <c r="BL473" s="112"/>
      <c r="BM473" s="112"/>
      <c r="BN473" s="112"/>
      <c r="BO473" s="112"/>
      <c r="BP473" s="112"/>
      <c r="BQ473" s="112"/>
    </row>
    <row r="474" spans="1:69" s="119" customFormat="1" x14ac:dyDescent="0.2">
      <c r="A474" s="124"/>
      <c r="B474" s="207" t="str">
        <f t="shared" si="112"/>
        <v/>
      </c>
      <c r="C474" s="73"/>
      <c r="D474" s="112"/>
      <c r="E474" s="112"/>
      <c r="F474" s="112"/>
      <c r="G474" s="112"/>
      <c r="H474" s="112"/>
      <c r="I474" s="112"/>
      <c r="J474" s="131"/>
      <c r="K474" s="132"/>
      <c r="L474" s="207" t="str">
        <f t="shared" si="113"/>
        <v/>
      </c>
      <c r="M474" s="112"/>
      <c r="N474" s="112"/>
      <c r="O474" s="112"/>
      <c r="P474" s="112"/>
      <c r="Q474" s="112"/>
      <c r="R474" s="112"/>
      <c r="S474" s="112"/>
      <c r="T474" s="112"/>
      <c r="U474" s="112"/>
      <c r="V474" s="207" t="str">
        <f t="shared" si="114"/>
        <v/>
      </c>
      <c r="W474" s="112"/>
      <c r="X474" s="207" t="str">
        <f t="shared" si="115"/>
        <v/>
      </c>
      <c r="Y474" s="133"/>
      <c r="Z474" s="112"/>
      <c r="AA474" s="112"/>
      <c r="AB474" s="207" t="str">
        <f t="shared" si="116"/>
        <v/>
      </c>
      <c r="AC474" s="112"/>
      <c r="AD474" s="207" t="str">
        <f t="shared" si="117"/>
        <v/>
      </c>
      <c r="AE474" s="124"/>
      <c r="AF474" s="207" t="str">
        <f t="shared" si="118"/>
        <v/>
      </c>
      <c r="AG474" s="112"/>
      <c r="AH474" s="207" t="str">
        <f t="shared" si="119"/>
        <v/>
      </c>
      <c r="AI474" s="112"/>
      <c r="AJ474" s="207" t="str">
        <f t="shared" si="120"/>
        <v/>
      </c>
      <c r="AK474" s="112"/>
      <c r="AL474" s="207" t="str">
        <f t="shared" si="121"/>
        <v/>
      </c>
      <c r="AM474" s="112"/>
      <c r="AN474" s="207" t="str">
        <f t="shared" si="122"/>
        <v/>
      </c>
      <c r="AO474" s="134"/>
      <c r="AP474" s="127"/>
      <c r="AQ474" s="207" t="str">
        <f t="shared" si="123"/>
        <v/>
      </c>
      <c r="AR474" s="127"/>
      <c r="AS474" s="112"/>
      <c r="AT474" s="112"/>
      <c r="AU474" s="112"/>
      <c r="AV474" s="112"/>
      <c r="AW474" s="112"/>
      <c r="AX474" s="112"/>
      <c r="AY474" s="112"/>
      <c r="AZ474" s="112"/>
      <c r="BA474" s="112"/>
      <c r="BB474" s="124"/>
      <c r="BC474" s="124"/>
      <c r="BD474" s="207" t="str">
        <f t="shared" si="124"/>
        <v/>
      </c>
      <c r="BE474" s="112" t="str">
        <f t="shared" si="125"/>
        <v/>
      </c>
      <c r="BF474" s="112"/>
      <c r="BG474" s="112"/>
      <c r="BH474" s="112"/>
      <c r="BI474" s="112"/>
      <c r="BJ474" s="112"/>
      <c r="BL474" s="112"/>
      <c r="BM474" s="112"/>
      <c r="BN474" s="112"/>
      <c r="BO474" s="112"/>
      <c r="BP474" s="112"/>
      <c r="BQ474" s="112"/>
    </row>
    <row r="475" spans="1:69" s="119" customFormat="1" x14ac:dyDescent="0.2">
      <c r="A475" s="124"/>
      <c r="B475" s="207" t="str">
        <f t="shared" si="112"/>
        <v/>
      </c>
      <c r="C475" s="73"/>
      <c r="D475" s="112"/>
      <c r="E475" s="112"/>
      <c r="F475" s="112"/>
      <c r="G475" s="112"/>
      <c r="H475" s="112"/>
      <c r="I475" s="112"/>
      <c r="J475" s="131"/>
      <c r="K475" s="132"/>
      <c r="L475" s="207" t="str">
        <f t="shared" si="113"/>
        <v/>
      </c>
      <c r="M475" s="112"/>
      <c r="N475" s="112"/>
      <c r="O475" s="112"/>
      <c r="P475" s="112"/>
      <c r="Q475" s="112"/>
      <c r="R475" s="112"/>
      <c r="S475" s="112"/>
      <c r="T475" s="112"/>
      <c r="U475" s="112"/>
      <c r="V475" s="207" t="str">
        <f t="shared" si="114"/>
        <v/>
      </c>
      <c r="W475" s="112"/>
      <c r="X475" s="207" t="str">
        <f t="shared" si="115"/>
        <v/>
      </c>
      <c r="Y475" s="133"/>
      <c r="Z475" s="112"/>
      <c r="AA475" s="112"/>
      <c r="AB475" s="207" t="str">
        <f t="shared" si="116"/>
        <v/>
      </c>
      <c r="AC475" s="112"/>
      <c r="AD475" s="207" t="str">
        <f t="shared" si="117"/>
        <v/>
      </c>
      <c r="AE475" s="124"/>
      <c r="AF475" s="207" t="str">
        <f t="shared" si="118"/>
        <v/>
      </c>
      <c r="AG475" s="112"/>
      <c r="AH475" s="207" t="str">
        <f t="shared" si="119"/>
        <v/>
      </c>
      <c r="AI475" s="112"/>
      <c r="AJ475" s="207" t="str">
        <f t="shared" si="120"/>
        <v/>
      </c>
      <c r="AK475" s="112"/>
      <c r="AL475" s="207" t="str">
        <f t="shared" si="121"/>
        <v/>
      </c>
      <c r="AM475" s="112"/>
      <c r="AN475" s="207" t="str">
        <f t="shared" si="122"/>
        <v/>
      </c>
      <c r="AO475" s="134"/>
      <c r="AP475" s="127"/>
      <c r="AQ475" s="207" t="str">
        <f t="shared" si="123"/>
        <v/>
      </c>
      <c r="AR475" s="127"/>
      <c r="AS475" s="112"/>
      <c r="AT475" s="112"/>
      <c r="AU475" s="112"/>
      <c r="AV475" s="112"/>
      <c r="AW475" s="112"/>
      <c r="AX475" s="112"/>
      <c r="AY475" s="112"/>
      <c r="AZ475" s="112"/>
      <c r="BA475" s="112"/>
      <c r="BB475" s="124"/>
      <c r="BC475" s="124"/>
      <c r="BD475" s="207" t="str">
        <f t="shared" si="124"/>
        <v/>
      </c>
      <c r="BE475" s="112" t="str">
        <f t="shared" si="125"/>
        <v/>
      </c>
      <c r="BF475" s="112"/>
      <c r="BG475" s="112"/>
      <c r="BH475" s="112"/>
      <c r="BI475" s="112"/>
      <c r="BJ475" s="112"/>
      <c r="BL475" s="112"/>
      <c r="BM475" s="112"/>
      <c r="BN475" s="112"/>
      <c r="BO475" s="112"/>
      <c r="BP475" s="112"/>
      <c r="BQ475" s="112"/>
    </row>
    <row r="476" spans="1:69" s="119" customFormat="1" x14ac:dyDescent="0.2">
      <c r="A476" s="124"/>
      <c r="B476" s="207" t="str">
        <f t="shared" si="112"/>
        <v/>
      </c>
      <c r="C476" s="73"/>
      <c r="D476" s="112"/>
      <c r="E476" s="112"/>
      <c r="F476" s="112"/>
      <c r="G476" s="112"/>
      <c r="H476" s="112"/>
      <c r="I476" s="112"/>
      <c r="J476" s="131"/>
      <c r="K476" s="132"/>
      <c r="L476" s="207" t="str">
        <f t="shared" si="113"/>
        <v/>
      </c>
      <c r="M476" s="112"/>
      <c r="N476" s="112"/>
      <c r="O476" s="112"/>
      <c r="P476" s="112"/>
      <c r="Q476" s="112"/>
      <c r="R476" s="112"/>
      <c r="S476" s="112"/>
      <c r="T476" s="112"/>
      <c r="U476" s="112"/>
      <c r="V476" s="207" t="str">
        <f t="shared" si="114"/>
        <v/>
      </c>
      <c r="W476" s="112"/>
      <c r="X476" s="207" t="str">
        <f t="shared" si="115"/>
        <v/>
      </c>
      <c r="Y476" s="133"/>
      <c r="Z476" s="112"/>
      <c r="AA476" s="112"/>
      <c r="AB476" s="207" t="str">
        <f t="shared" si="116"/>
        <v/>
      </c>
      <c r="AC476" s="112"/>
      <c r="AD476" s="207" t="str">
        <f t="shared" si="117"/>
        <v/>
      </c>
      <c r="AE476" s="124"/>
      <c r="AF476" s="207" t="str">
        <f t="shared" si="118"/>
        <v/>
      </c>
      <c r="AG476" s="112"/>
      <c r="AH476" s="207" t="str">
        <f t="shared" si="119"/>
        <v/>
      </c>
      <c r="AI476" s="112"/>
      <c r="AJ476" s="207" t="str">
        <f t="shared" si="120"/>
        <v/>
      </c>
      <c r="AK476" s="112"/>
      <c r="AL476" s="207" t="str">
        <f t="shared" si="121"/>
        <v/>
      </c>
      <c r="AM476" s="112"/>
      <c r="AN476" s="207" t="str">
        <f t="shared" si="122"/>
        <v/>
      </c>
      <c r="AO476" s="134"/>
      <c r="AP476" s="127"/>
      <c r="AQ476" s="207" t="str">
        <f t="shared" si="123"/>
        <v/>
      </c>
      <c r="AR476" s="127"/>
      <c r="AS476" s="112"/>
      <c r="AT476" s="112"/>
      <c r="AU476" s="112"/>
      <c r="AV476" s="112"/>
      <c r="AW476" s="112"/>
      <c r="AX476" s="112"/>
      <c r="AY476" s="112"/>
      <c r="AZ476" s="112"/>
      <c r="BA476" s="112"/>
      <c r="BB476" s="124"/>
      <c r="BC476" s="124"/>
      <c r="BD476" s="207" t="str">
        <f t="shared" si="124"/>
        <v/>
      </c>
      <c r="BE476" s="112" t="str">
        <f t="shared" si="125"/>
        <v/>
      </c>
      <c r="BF476" s="112"/>
      <c r="BG476" s="112"/>
      <c r="BH476" s="112"/>
      <c r="BI476" s="112"/>
      <c r="BJ476" s="112"/>
      <c r="BL476" s="112"/>
      <c r="BM476" s="112"/>
      <c r="BN476" s="112"/>
      <c r="BO476" s="112"/>
      <c r="BP476" s="112"/>
      <c r="BQ476" s="112"/>
    </row>
    <row r="477" spans="1:69" s="119" customFormat="1" x14ac:dyDescent="0.2">
      <c r="A477" s="124"/>
      <c r="B477" s="207" t="str">
        <f t="shared" si="112"/>
        <v/>
      </c>
      <c r="C477" s="73"/>
      <c r="D477" s="112"/>
      <c r="E477" s="112"/>
      <c r="F477" s="112"/>
      <c r="G477" s="112"/>
      <c r="H477" s="112"/>
      <c r="I477" s="112"/>
      <c r="J477" s="131"/>
      <c r="K477" s="132"/>
      <c r="L477" s="207" t="str">
        <f t="shared" si="113"/>
        <v/>
      </c>
      <c r="M477" s="112"/>
      <c r="N477" s="112"/>
      <c r="O477" s="112"/>
      <c r="P477" s="112"/>
      <c r="Q477" s="112"/>
      <c r="R477" s="112"/>
      <c r="S477" s="112"/>
      <c r="T477" s="112"/>
      <c r="U477" s="112"/>
      <c r="V477" s="207" t="str">
        <f t="shared" si="114"/>
        <v/>
      </c>
      <c r="W477" s="112"/>
      <c r="X477" s="207" t="str">
        <f t="shared" si="115"/>
        <v/>
      </c>
      <c r="Y477" s="133"/>
      <c r="Z477" s="112"/>
      <c r="AA477" s="112"/>
      <c r="AB477" s="207" t="str">
        <f t="shared" si="116"/>
        <v/>
      </c>
      <c r="AC477" s="112"/>
      <c r="AD477" s="207" t="str">
        <f t="shared" si="117"/>
        <v/>
      </c>
      <c r="AE477" s="124"/>
      <c r="AF477" s="207" t="str">
        <f t="shared" si="118"/>
        <v/>
      </c>
      <c r="AG477" s="112"/>
      <c r="AH477" s="207" t="str">
        <f t="shared" si="119"/>
        <v/>
      </c>
      <c r="AI477" s="112"/>
      <c r="AJ477" s="207" t="str">
        <f t="shared" si="120"/>
        <v/>
      </c>
      <c r="AK477" s="112"/>
      <c r="AL477" s="207" t="str">
        <f t="shared" si="121"/>
        <v/>
      </c>
      <c r="AM477" s="112"/>
      <c r="AN477" s="207" t="str">
        <f t="shared" si="122"/>
        <v/>
      </c>
      <c r="AO477" s="134"/>
      <c r="AP477" s="127"/>
      <c r="AQ477" s="207" t="str">
        <f t="shared" si="123"/>
        <v/>
      </c>
      <c r="AR477" s="127"/>
      <c r="AS477" s="112"/>
      <c r="AT477" s="112"/>
      <c r="AU477" s="112"/>
      <c r="AV477" s="112"/>
      <c r="AW477" s="112"/>
      <c r="AX477" s="112"/>
      <c r="AY477" s="112"/>
      <c r="AZ477" s="112"/>
      <c r="BA477" s="112"/>
      <c r="BB477" s="124"/>
      <c r="BC477" s="124"/>
      <c r="BD477" s="207" t="str">
        <f t="shared" si="124"/>
        <v/>
      </c>
      <c r="BE477" s="112" t="str">
        <f t="shared" si="125"/>
        <v/>
      </c>
      <c r="BF477" s="112"/>
      <c r="BG477" s="112"/>
      <c r="BH477" s="112"/>
      <c r="BI477" s="112"/>
      <c r="BJ477" s="112"/>
      <c r="BL477" s="112"/>
      <c r="BM477" s="112"/>
      <c r="BN477" s="112"/>
      <c r="BO477" s="112"/>
      <c r="BP477" s="112"/>
      <c r="BQ477" s="112"/>
    </row>
    <row r="478" spans="1:69" s="119" customFormat="1" x14ac:dyDescent="0.2">
      <c r="A478" s="124"/>
      <c r="B478" s="207" t="str">
        <f t="shared" si="112"/>
        <v/>
      </c>
      <c r="C478" s="73"/>
      <c r="D478" s="112"/>
      <c r="E478" s="112"/>
      <c r="F478" s="112"/>
      <c r="G478" s="112"/>
      <c r="H478" s="112"/>
      <c r="I478" s="112"/>
      <c r="J478" s="131"/>
      <c r="K478" s="132"/>
      <c r="L478" s="207" t="str">
        <f t="shared" si="113"/>
        <v/>
      </c>
      <c r="M478" s="112"/>
      <c r="N478" s="112"/>
      <c r="O478" s="112"/>
      <c r="P478" s="112"/>
      <c r="Q478" s="112"/>
      <c r="R478" s="112"/>
      <c r="S478" s="112"/>
      <c r="T478" s="112"/>
      <c r="U478" s="112"/>
      <c r="V478" s="207" t="str">
        <f t="shared" si="114"/>
        <v/>
      </c>
      <c r="W478" s="112"/>
      <c r="X478" s="207" t="str">
        <f t="shared" si="115"/>
        <v/>
      </c>
      <c r="Y478" s="133"/>
      <c r="Z478" s="112"/>
      <c r="AA478" s="112"/>
      <c r="AB478" s="207" t="str">
        <f t="shared" si="116"/>
        <v/>
      </c>
      <c r="AC478" s="112"/>
      <c r="AD478" s="207" t="str">
        <f t="shared" si="117"/>
        <v/>
      </c>
      <c r="AE478" s="124"/>
      <c r="AF478" s="207" t="str">
        <f t="shared" si="118"/>
        <v/>
      </c>
      <c r="AG478" s="112"/>
      <c r="AH478" s="207" t="str">
        <f t="shared" si="119"/>
        <v/>
      </c>
      <c r="AI478" s="112"/>
      <c r="AJ478" s="207" t="str">
        <f t="shared" si="120"/>
        <v/>
      </c>
      <c r="AK478" s="112"/>
      <c r="AL478" s="207" t="str">
        <f t="shared" si="121"/>
        <v/>
      </c>
      <c r="AM478" s="112"/>
      <c r="AN478" s="207" t="str">
        <f t="shared" si="122"/>
        <v/>
      </c>
      <c r="AO478" s="134"/>
      <c r="AP478" s="127"/>
      <c r="AQ478" s="207" t="str">
        <f t="shared" si="123"/>
        <v/>
      </c>
      <c r="AR478" s="127"/>
      <c r="AS478" s="112"/>
      <c r="AT478" s="112"/>
      <c r="AU478" s="112"/>
      <c r="AV478" s="112"/>
      <c r="AW478" s="112"/>
      <c r="AX478" s="112"/>
      <c r="AY478" s="112"/>
      <c r="AZ478" s="112"/>
      <c r="BA478" s="112"/>
      <c r="BB478" s="124"/>
      <c r="BC478" s="124"/>
      <c r="BD478" s="207" t="str">
        <f t="shared" si="124"/>
        <v/>
      </c>
      <c r="BE478" s="112" t="str">
        <f t="shared" si="125"/>
        <v/>
      </c>
      <c r="BF478" s="112"/>
      <c r="BG478" s="112"/>
      <c r="BH478" s="112"/>
      <c r="BI478" s="112"/>
      <c r="BJ478" s="112"/>
      <c r="BL478" s="112"/>
      <c r="BM478" s="112"/>
      <c r="BN478" s="112"/>
      <c r="BO478" s="112"/>
      <c r="BP478" s="112"/>
      <c r="BQ478" s="112"/>
    </row>
    <row r="479" spans="1:69" s="119" customFormat="1" x14ac:dyDescent="0.2">
      <c r="A479" s="124"/>
      <c r="B479" s="207" t="str">
        <f t="shared" si="112"/>
        <v/>
      </c>
      <c r="C479" s="73"/>
      <c r="D479" s="112"/>
      <c r="E479" s="112"/>
      <c r="F479" s="112"/>
      <c r="G479" s="112"/>
      <c r="H479" s="112"/>
      <c r="I479" s="112"/>
      <c r="J479" s="131"/>
      <c r="K479" s="132"/>
      <c r="L479" s="207" t="str">
        <f t="shared" si="113"/>
        <v/>
      </c>
      <c r="M479" s="112"/>
      <c r="N479" s="112"/>
      <c r="O479" s="112"/>
      <c r="P479" s="112"/>
      <c r="Q479" s="112"/>
      <c r="R479" s="112"/>
      <c r="S479" s="112"/>
      <c r="T479" s="112"/>
      <c r="U479" s="112"/>
      <c r="V479" s="207" t="str">
        <f t="shared" si="114"/>
        <v/>
      </c>
      <c r="W479" s="112"/>
      <c r="X479" s="207" t="str">
        <f t="shared" si="115"/>
        <v/>
      </c>
      <c r="Y479" s="133"/>
      <c r="Z479" s="112"/>
      <c r="AA479" s="112"/>
      <c r="AB479" s="207" t="str">
        <f t="shared" si="116"/>
        <v/>
      </c>
      <c r="AC479" s="112"/>
      <c r="AD479" s="207" t="str">
        <f t="shared" si="117"/>
        <v/>
      </c>
      <c r="AE479" s="124"/>
      <c r="AF479" s="207" t="str">
        <f t="shared" si="118"/>
        <v/>
      </c>
      <c r="AG479" s="112"/>
      <c r="AH479" s="207" t="str">
        <f t="shared" si="119"/>
        <v/>
      </c>
      <c r="AI479" s="112"/>
      <c r="AJ479" s="207" t="str">
        <f t="shared" si="120"/>
        <v/>
      </c>
      <c r="AK479" s="112"/>
      <c r="AL479" s="207" t="str">
        <f t="shared" si="121"/>
        <v/>
      </c>
      <c r="AM479" s="112"/>
      <c r="AN479" s="207" t="str">
        <f t="shared" si="122"/>
        <v/>
      </c>
      <c r="AO479" s="134"/>
      <c r="AP479" s="127"/>
      <c r="AQ479" s="207" t="str">
        <f t="shared" si="123"/>
        <v/>
      </c>
      <c r="AR479" s="127"/>
      <c r="AS479" s="112"/>
      <c r="AT479" s="112"/>
      <c r="AU479" s="112"/>
      <c r="AV479" s="112"/>
      <c r="AW479" s="112"/>
      <c r="AX479" s="112"/>
      <c r="AY479" s="112"/>
      <c r="AZ479" s="112"/>
      <c r="BA479" s="112"/>
      <c r="BB479" s="124"/>
      <c r="BC479" s="124"/>
      <c r="BD479" s="207" t="str">
        <f t="shared" si="124"/>
        <v/>
      </c>
      <c r="BE479" s="112" t="str">
        <f t="shared" si="125"/>
        <v/>
      </c>
      <c r="BF479" s="112"/>
      <c r="BG479" s="112"/>
      <c r="BH479" s="112"/>
      <c r="BI479" s="112"/>
      <c r="BJ479" s="112"/>
      <c r="BL479" s="112"/>
      <c r="BM479" s="112"/>
      <c r="BN479" s="112"/>
      <c r="BO479" s="112"/>
      <c r="BP479" s="112"/>
      <c r="BQ479" s="112"/>
    </row>
    <row r="480" spans="1:69" s="119" customFormat="1" x14ac:dyDescent="0.2">
      <c r="A480" s="124"/>
      <c r="B480" s="207" t="str">
        <f t="shared" si="112"/>
        <v/>
      </c>
      <c r="C480" s="73"/>
      <c r="D480" s="112"/>
      <c r="E480" s="112"/>
      <c r="F480" s="112"/>
      <c r="G480" s="112"/>
      <c r="H480" s="112"/>
      <c r="I480" s="112"/>
      <c r="J480" s="131"/>
      <c r="K480" s="132"/>
      <c r="L480" s="207" t="str">
        <f t="shared" si="113"/>
        <v/>
      </c>
      <c r="M480" s="112"/>
      <c r="N480" s="112"/>
      <c r="O480" s="112"/>
      <c r="P480" s="112"/>
      <c r="Q480" s="112"/>
      <c r="R480" s="112"/>
      <c r="S480" s="112"/>
      <c r="T480" s="112"/>
      <c r="U480" s="112"/>
      <c r="V480" s="207" t="str">
        <f t="shared" si="114"/>
        <v/>
      </c>
      <c r="W480" s="112"/>
      <c r="X480" s="207" t="str">
        <f t="shared" si="115"/>
        <v/>
      </c>
      <c r="Y480" s="133"/>
      <c r="Z480" s="112"/>
      <c r="AA480" s="112"/>
      <c r="AB480" s="207" t="str">
        <f t="shared" si="116"/>
        <v/>
      </c>
      <c r="AC480" s="112"/>
      <c r="AD480" s="207" t="str">
        <f t="shared" si="117"/>
        <v/>
      </c>
      <c r="AE480" s="124"/>
      <c r="AF480" s="207" t="str">
        <f t="shared" si="118"/>
        <v/>
      </c>
      <c r="AG480" s="112"/>
      <c r="AH480" s="207" t="str">
        <f t="shared" si="119"/>
        <v/>
      </c>
      <c r="AI480" s="112"/>
      <c r="AJ480" s="207" t="str">
        <f t="shared" si="120"/>
        <v/>
      </c>
      <c r="AK480" s="112"/>
      <c r="AL480" s="207" t="str">
        <f t="shared" si="121"/>
        <v/>
      </c>
      <c r="AM480" s="112"/>
      <c r="AN480" s="207" t="str">
        <f t="shared" si="122"/>
        <v/>
      </c>
      <c r="AO480" s="134"/>
      <c r="AP480" s="127"/>
      <c r="AQ480" s="207" t="str">
        <f t="shared" si="123"/>
        <v/>
      </c>
      <c r="AR480" s="127"/>
      <c r="AS480" s="112"/>
      <c r="AT480" s="112"/>
      <c r="AU480" s="112"/>
      <c r="AV480" s="112"/>
      <c r="AW480" s="112"/>
      <c r="AX480" s="112"/>
      <c r="AY480" s="112"/>
      <c r="AZ480" s="112"/>
      <c r="BA480" s="112"/>
      <c r="BB480" s="124"/>
      <c r="BC480" s="124"/>
      <c r="BD480" s="207" t="str">
        <f t="shared" si="124"/>
        <v/>
      </c>
      <c r="BE480" s="112" t="str">
        <f t="shared" si="125"/>
        <v/>
      </c>
      <c r="BF480" s="112"/>
      <c r="BG480" s="112"/>
      <c r="BH480" s="112"/>
      <c r="BI480" s="112"/>
      <c r="BJ480" s="112"/>
      <c r="BL480" s="112"/>
      <c r="BM480" s="112"/>
      <c r="BN480" s="112"/>
      <c r="BO480" s="112"/>
      <c r="BP480" s="112"/>
      <c r="BQ480" s="112"/>
    </row>
    <row r="481" spans="1:69" s="119" customFormat="1" x14ac:dyDescent="0.2">
      <c r="A481" s="124"/>
      <c r="B481" s="207" t="str">
        <f t="shared" si="112"/>
        <v/>
      </c>
      <c r="C481" s="73"/>
      <c r="D481" s="112"/>
      <c r="E481" s="112"/>
      <c r="F481" s="112"/>
      <c r="G481" s="112"/>
      <c r="H481" s="112"/>
      <c r="I481" s="112"/>
      <c r="J481" s="131"/>
      <c r="K481" s="132"/>
      <c r="L481" s="207" t="str">
        <f t="shared" si="113"/>
        <v/>
      </c>
      <c r="M481" s="112"/>
      <c r="N481" s="112"/>
      <c r="O481" s="112"/>
      <c r="P481" s="112"/>
      <c r="Q481" s="112"/>
      <c r="R481" s="112"/>
      <c r="S481" s="112"/>
      <c r="T481" s="112"/>
      <c r="U481" s="112"/>
      <c r="V481" s="207" t="str">
        <f t="shared" si="114"/>
        <v/>
      </c>
      <c r="W481" s="112"/>
      <c r="X481" s="207" t="str">
        <f t="shared" si="115"/>
        <v/>
      </c>
      <c r="Y481" s="133"/>
      <c r="Z481" s="112"/>
      <c r="AA481" s="112"/>
      <c r="AB481" s="207" t="str">
        <f t="shared" si="116"/>
        <v/>
      </c>
      <c r="AC481" s="112"/>
      <c r="AD481" s="207" t="str">
        <f t="shared" si="117"/>
        <v/>
      </c>
      <c r="AE481" s="124"/>
      <c r="AF481" s="207" t="str">
        <f t="shared" si="118"/>
        <v/>
      </c>
      <c r="AG481" s="112"/>
      <c r="AH481" s="207" t="str">
        <f t="shared" si="119"/>
        <v/>
      </c>
      <c r="AI481" s="112"/>
      <c r="AJ481" s="207" t="str">
        <f t="shared" si="120"/>
        <v/>
      </c>
      <c r="AK481" s="112"/>
      <c r="AL481" s="207" t="str">
        <f t="shared" si="121"/>
        <v/>
      </c>
      <c r="AM481" s="112"/>
      <c r="AN481" s="207" t="str">
        <f t="shared" si="122"/>
        <v/>
      </c>
      <c r="AO481" s="134"/>
      <c r="AP481" s="127"/>
      <c r="AQ481" s="207" t="str">
        <f t="shared" si="123"/>
        <v/>
      </c>
      <c r="AR481" s="127"/>
      <c r="AS481" s="112"/>
      <c r="AT481" s="112"/>
      <c r="AU481" s="112"/>
      <c r="AV481" s="112"/>
      <c r="AW481" s="112"/>
      <c r="AX481" s="112"/>
      <c r="AY481" s="112"/>
      <c r="AZ481" s="112"/>
      <c r="BA481" s="112"/>
      <c r="BB481" s="124"/>
      <c r="BC481" s="124"/>
      <c r="BD481" s="207" t="str">
        <f t="shared" si="124"/>
        <v/>
      </c>
      <c r="BE481" s="112" t="str">
        <f t="shared" si="125"/>
        <v/>
      </c>
      <c r="BF481" s="112"/>
      <c r="BG481" s="112"/>
      <c r="BH481" s="112"/>
      <c r="BI481" s="112"/>
      <c r="BJ481" s="112"/>
      <c r="BL481" s="112"/>
      <c r="BM481" s="112"/>
      <c r="BN481" s="112"/>
      <c r="BO481" s="112"/>
      <c r="BP481" s="112"/>
      <c r="BQ481" s="112"/>
    </row>
    <row r="482" spans="1:69" s="119" customFormat="1" x14ac:dyDescent="0.2">
      <c r="A482" s="124"/>
      <c r="B482" s="207" t="str">
        <f t="shared" si="112"/>
        <v/>
      </c>
      <c r="C482" s="73"/>
      <c r="D482" s="112"/>
      <c r="E482" s="112"/>
      <c r="F482" s="112"/>
      <c r="G482" s="112"/>
      <c r="H482" s="112"/>
      <c r="I482" s="112"/>
      <c r="J482" s="131"/>
      <c r="K482" s="132"/>
      <c r="L482" s="207" t="str">
        <f t="shared" si="113"/>
        <v/>
      </c>
      <c r="M482" s="112"/>
      <c r="N482" s="112"/>
      <c r="O482" s="112"/>
      <c r="P482" s="112"/>
      <c r="Q482" s="112"/>
      <c r="R482" s="112"/>
      <c r="S482" s="112"/>
      <c r="T482" s="112"/>
      <c r="U482" s="112"/>
      <c r="V482" s="207" t="str">
        <f t="shared" si="114"/>
        <v/>
      </c>
      <c r="W482" s="112"/>
      <c r="X482" s="207" t="str">
        <f t="shared" si="115"/>
        <v/>
      </c>
      <c r="Y482" s="133"/>
      <c r="Z482" s="112"/>
      <c r="AA482" s="112"/>
      <c r="AB482" s="207" t="str">
        <f t="shared" si="116"/>
        <v/>
      </c>
      <c r="AC482" s="112"/>
      <c r="AD482" s="207" t="str">
        <f t="shared" si="117"/>
        <v/>
      </c>
      <c r="AE482" s="124"/>
      <c r="AF482" s="207" t="str">
        <f t="shared" si="118"/>
        <v/>
      </c>
      <c r="AG482" s="112"/>
      <c r="AH482" s="207" t="str">
        <f t="shared" si="119"/>
        <v/>
      </c>
      <c r="AI482" s="112"/>
      <c r="AJ482" s="207" t="str">
        <f t="shared" si="120"/>
        <v/>
      </c>
      <c r="AK482" s="112"/>
      <c r="AL482" s="207" t="str">
        <f t="shared" si="121"/>
        <v/>
      </c>
      <c r="AM482" s="112"/>
      <c r="AN482" s="207" t="str">
        <f t="shared" si="122"/>
        <v/>
      </c>
      <c r="AO482" s="134"/>
      <c r="AP482" s="127"/>
      <c r="AQ482" s="207" t="str">
        <f t="shared" si="123"/>
        <v/>
      </c>
      <c r="AR482" s="127"/>
      <c r="AS482" s="112"/>
      <c r="AT482" s="112"/>
      <c r="AU482" s="112"/>
      <c r="AV482" s="112"/>
      <c r="AW482" s="112"/>
      <c r="AX482" s="112"/>
      <c r="AY482" s="112"/>
      <c r="AZ482" s="112"/>
      <c r="BA482" s="112"/>
      <c r="BB482" s="124"/>
      <c r="BC482" s="124"/>
      <c r="BD482" s="207" t="str">
        <f t="shared" si="124"/>
        <v/>
      </c>
      <c r="BE482" s="112" t="str">
        <f t="shared" si="125"/>
        <v/>
      </c>
      <c r="BF482" s="112"/>
      <c r="BG482" s="112"/>
      <c r="BH482" s="112"/>
      <c r="BI482" s="112"/>
      <c r="BJ482" s="112"/>
      <c r="BL482" s="112"/>
      <c r="BM482" s="112"/>
      <c r="BN482" s="112"/>
      <c r="BO482" s="112"/>
      <c r="BP482" s="112"/>
      <c r="BQ482" s="112"/>
    </row>
    <row r="483" spans="1:69" s="119" customFormat="1" x14ac:dyDescent="0.2">
      <c r="A483" s="124"/>
      <c r="B483" s="207" t="str">
        <f t="shared" si="112"/>
        <v/>
      </c>
      <c r="C483" s="73"/>
      <c r="D483" s="112"/>
      <c r="E483" s="112"/>
      <c r="F483" s="112"/>
      <c r="G483" s="112"/>
      <c r="H483" s="112"/>
      <c r="I483" s="112"/>
      <c r="J483" s="131"/>
      <c r="K483" s="132"/>
      <c r="L483" s="207" t="str">
        <f t="shared" si="113"/>
        <v/>
      </c>
      <c r="M483" s="112"/>
      <c r="N483" s="112"/>
      <c r="O483" s="112"/>
      <c r="P483" s="112"/>
      <c r="Q483" s="112"/>
      <c r="R483" s="112"/>
      <c r="S483" s="112"/>
      <c r="T483" s="112"/>
      <c r="U483" s="112"/>
      <c r="V483" s="207" t="str">
        <f t="shared" si="114"/>
        <v/>
      </c>
      <c r="W483" s="112"/>
      <c r="X483" s="207" t="str">
        <f t="shared" si="115"/>
        <v/>
      </c>
      <c r="Y483" s="133"/>
      <c r="Z483" s="112"/>
      <c r="AA483" s="112"/>
      <c r="AB483" s="207" t="str">
        <f t="shared" si="116"/>
        <v/>
      </c>
      <c r="AC483" s="112"/>
      <c r="AD483" s="207" t="str">
        <f t="shared" si="117"/>
        <v/>
      </c>
      <c r="AE483" s="124"/>
      <c r="AF483" s="207" t="str">
        <f t="shared" si="118"/>
        <v/>
      </c>
      <c r="AG483" s="112"/>
      <c r="AH483" s="207" t="str">
        <f t="shared" si="119"/>
        <v/>
      </c>
      <c r="AI483" s="112"/>
      <c r="AJ483" s="207" t="str">
        <f t="shared" si="120"/>
        <v/>
      </c>
      <c r="AK483" s="112"/>
      <c r="AL483" s="207" t="str">
        <f t="shared" si="121"/>
        <v/>
      </c>
      <c r="AM483" s="112"/>
      <c r="AN483" s="207" t="str">
        <f t="shared" si="122"/>
        <v/>
      </c>
      <c r="AO483" s="134"/>
      <c r="AP483" s="127"/>
      <c r="AQ483" s="207" t="str">
        <f t="shared" si="123"/>
        <v/>
      </c>
      <c r="AR483" s="127"/>
      <c r="AS483" s="112"/>
      <c r="AT483" s="112"/>
      <c r="AU483" s="112"/>
      <c r="AV483" s="112"/>
      <c r="AW483" s="112"/>
      <c r="AX483" s="112"/>
      <c r="AY483" s="112"/>
      <c r="AZ483" s="112"/>
      <c r="BA483" s="112"/>
      <c r="BB483" s="124"/>
      <c r="BC483" s="124"/>
      <c r="BD483" s="207" t="str">
        <f t="shared" si="124"/>
        <v/>
      </c>
      <c r="BE483" s="112" t="str">
        <f t="shared" si="125"/>
        <v/>
      </c>
      <c r="BF483" s="112"/>
      <c r="BG483" s="112"/>
      <c r="BH483" s="112"/>
      <c r="BI483" s="112"/>
      <c r="BJ483" s="112"/>
      <c r="BL483" s="112"/>
      <c r="BM483" s="112"/>
      <c r="BN483" s="112"/>
      <c r="BO483" s="112"/>
      <c r="BP483" s="112"/>
      <c r="BQ483" s="112"/>
    </row>
    <row r="484" spans="1:69" s="119" customFormat="1" x14ac:dyDescent="0.2">
      <c r="A484" s="124"/>
      <c r="B484" s="207" t="str">
        <f t="shared" si="112"/>
        <v/>
      </c>
      <c r="C484" s="73"/>
      <c r="D484" s="112"/>
      <c r="E484" s="112"/>
      <c r="F484" s="112"/>
      <c r="G484" s="112"/>
      <c r="H484" s="112"/>
      <c r="I484" s="112"/>
      <c r="J484" s="131"/>
      <c r="K484" s="132"/>
      <c r="L484" s="207" t="str">
        <f t="shared" si="113"/>
        <v/>
      </c>
      <c r="M484" s="112"/>
      <c r="N484" s="112"/>
      <c r="O484" s="112"/>
      <c r="P484" s="112"/>
      <c r="Q484" s="112"/>
      <c r="R484" s="112"/>
      <c r="S484" s="112"/>
      <c r="T484" s="112"/>
      <c r="U484" s="112"/>
      <c r="V484" s="207" t="str">
        <f t="shared" si="114"/>
        <v/>
      </c>
      <c r="W484" s="112"/>
      <c r="X484" s="207" t="str">
        <f t="shared" si="115"/>
        <v/>
      </c>
      <c r="Y484" s="133"/>
      <c r="Z484" s="112"/>
      <c r="AA484" s="112"/>
      <c r="AB484" s="207" t="str">
        <f t="shared" si="116"/>
        <v/>
      </c>
      <c r="AC484" s="112"/>
      <c r="AD484" s="207" t="str">
        <f t="shared" si="117"/>
        <v/>
      </c>
      <c r="AE484" s="124"/>
      <c r="AF484" s="207" t="str">
        <f t="shared" si="118"/>
        <v/>
      </c>
      <c r="AG484" s="112"/>
      <c r="AH484" s="207" t="str">
        <f t="shared" si="119"/>
        <v/>
      </c>
      <c r="AI484" s="112"/>
      <c r="AJ484" s="207" t="str">
        <f t="shared" si="120"/>
        <v/>
      </c>
      <c r="AK484" s="112"/>
      <c r="AL484" s="207" t="str">
        <f t="shared" si="121"/>
        <v/>
      </c>
      <c r="AM484" s="112"/>
      <c r="AN484" s="207" t="str">
        <f t="shared" si="122"/>
        <v/>
      </c>
      <c r="AO484" s="134"/>
      <c r="AP484" s="127"/>
      <c r="AQ484" s="207" t="str">
        <f t="shared" si="123"/>
        <v/>
      </c>
      <c r="AR484" s="127"/>
      <c r="AS484" s="112"/>
      <c r="AT484" s="112"/>
      <c r="AU484" s="112"/>
      <c r="AV484" s="112"/>
      <c r="AW484" s="112"/>
      <c r="AX484" s="112"/>
      <c r="AY484" s="112"/>
      <c r="AZ484" s="112"/>
      <c r="BA484" s="112"/>
      <c r="BB484" s="124"/>
      <c r="BC484" s="124"/>
      <c r="BD484" s="207" t="str">
        <f t="shared" si="124"/>
        <v/>
      </c>
      <c r="BE484" s="112" t="str">
        <f t="shared" si="125"/>
        <v/>
      </c>
      <c r="BF484" s="112"/>
      <c r="BG484" s="112"/>
      <c r="BH484" s="112"/>
      <c r="BI484" s="112"/>
      <c r="BJ484" s="112"/>
      <c r="BL484" s="112"/>
      <c r="BM484" s="112"/>
      <c r="BN484" s="112"/>
      <c r="BO484" s="112"/>
      <c r="BP484" s="112"/>
      <c r="BQ484" s="112"/>
    </row>
    <row r="485" spans="1:69" s="119" customFormat="1" x14ac:dyDescent="0.2">
      <c r="A485" s="124"/>
      <c r="B485" s="207" t="str">
        <f t="shared" si="112"/>
        <v/>
      </c>
      <c r="C485" s="73"/>
      <c r="D485" s="112"/>
      <c r="E485" s="112"/>
      <c r="F485" s="112"/>
      <c r="G485" s="112"/>
      <c r="H485" s="112"/>
      <c r="I485" s="112"/>
      <c r="J485" s="131"/>
      <c r="K485" s="132"/>
      <c r="L485" s="207" t="str">
        <f t="shared" si="113"/>
        <v/>
      </c>
      <c r="M485" s="112"/>
      <c r="N485" s="112"/>
      <c r="O485" s="112"/>
      <c r="P485" s="112"/>
      <c r="Q485" s="112"/>
      <c r="R485" s="112"/>
      <c r="S485" s="112"/>
      <c r="T485" s="112"/>
      <c r="U485" s="112"/>
      <c r="V485" s="207" t="str">
        <f t="shared" si="114"/>
        <v/>
      </c>
      <c r="W485" s="112"/>
      <c r="X485" s="207" t="str">
        <f t="shared" si="115"/>
        <v/>
      </c>
      <c r="Y485" s="133"/>
      <c r="Z485" s="112"/>
      <c r="AA485" s="112"/>
      <c r="AB485" s="207" t="str">
        <f t="shared" si="116"/>
        <v/>
      </c>
      <c r="AC485" s="112"/>
      <c r="AD485" s="207" t="str">
        <f t="shared" si="117"/>
        <v/>
      </c>
      <c r="AE485" s="124"/>
      <c r="AF485" s="207" t="str">
        <f t="shared" si="118"/>
        <v/>
      </c>
      <c r="AG485" s="112"/>
      <c r="AH485" s="207" t="str">
        <f t="shared" si="119"/>
        <v/>
      </c>
      <c r="AI485" s="112"/>
      <c r="AJ485" s="207" t="str">
        <f t="shared" si="120"/>
        <v/>
      </c>
      <c r="AK485" s="112"/>
      <c r="AL485" s="207" t="str">
        <f t="shared" si="121"/>
        <v/>
      </c>
      <c r="AM485" s="112"/>
      <c r="AN485" s="207" t="str">
        <f t="shared" si="122"/>
        <v/>
      </c>
      <c r="AO485" s="134"/>
      <c r="AP485" s="127"/>
      <c r="AQ485" s="207" t="str">
        <f t="shared" si="123"/>
        <v/>
      </c>
      <c r="AR485" s="127"/>
      <c r="AS485" s="112"/>
      <c r="AT485" s="112"/>
      <c r="AU485" s="112"/>
      <c r="AV485" s="112"/>
      <c r="AW485" s="112"/>
      <c r="AX485" s="112"/>
      <c r="AY485" s="112"/>
      <c r="AZ485" s="112"/>
      <c r="BA485" s="112"/>
      <c r="BB485" s="124"/>
      <c r="BC485" s="124"/>
      <c r="BD485" s="207" t="str">
        <f t="shared" si="124"/>
        <v/>
      </c>
      <c r="BE485" s="112" t="str">
        <f t="shared" si="125"/>
        <v/>
      </c>
      <c r="BF485" s="112"/>
      <c r="BG485" s="112"/>
      <c r="BH485" s="112"/>
      <c r="BI485" s="112"/>
      <c r="BJ485" s="112"/>
      <c r="BL485" s="112"/>
      <c r="BM485" s="112"/>
      <c r="BN485" s="112"/>
      <c r="BO485" s="112"/>
      <c r="BP485" s="112"/>
      <c r="BQ485" s="112"/>
    </row>
    <row r="486" spans="1:69" s="119" customFormat="1" x14ac:dyDescent="0.2">
      <c r="A486" s="124"/>
      <c r="B486" s="207" t="str">
        <f t="shared" si="112"/>
        <v/>
      </c>
      <c r="C486" s="73"/>
      <c r="D486" s="112"/>
      <c r="E486" s="112"/>
      <c r="F486" s="112"/>
      <c r="G486" s="112"/>
      <c r="H486" s="112"/>
      <c r="I486" s="112"/>
      <c r="J486" s="131"/>
      <c r="K486" s="132"/>
      <c r="L486" s="207" t="str">
        <f t="shared" si="113"/>
        <v/>
      </c>
      <c r="M486" s="112"/>
      <c r="N486" s="112"/>
      <c r="O486" s="112"/>
      <c r="P486" s="112"/>
      <c r="Q486" s="112"/>
      <c r="R486" s="112"/>
      <c r="S486" s="112"/>
      <c r="T486" s="112"/>
      <c r="U486" s="112"/>
      <c r="V486" s="207" t="str">
        <f t="shared" si="114"/>
        <v/>
      </c>
      <c r="W486" s="112"/>
      <c r="X486" s="207" t="str">
        <f t="shared" si="115"/>
        <v/>
      </c>
      <c r="Y486" s="133"/>
      <c r="Z486" s="112"/>
      <c r="AA486" s="112"/>
      <c r="AB486" s="207" t="str">
        <f t="shared" si="116"/>
        <v/>
      </c>
      <c r="AC486" s="112"/>
      <c r="AD486" s="207" t="str">
        <f t="shared" si="117"/>
        <v/>
      </c>
      <c r="AE486" s="124"/>
      <c r="AF486" s="207" t="str">
        <f t="shared" si="118"/>
        <v/>
      </c>
      <c r="AG486" s="112"/>
      <c r="AH486" s="207" t="str">
        <f t="shared" si="119"/>
        <v/>
      </c>
      <c r="AI486" s="112"/>
      <c r="AJ486" s="207" t="str">
        <f t="shared" si="120"/>
        <v/>
      </c>
      <c r="AK486" s="112"/>
      <c r="AL486" s="207" t="str">
        <f t="shared" si="121"/>
        <v/>
      </c>
      <c r="AM486" s="112"/>
      <c r="AN486" s="207" t="str">
        <f t="shared" si="122"/>
        <v/>
      </c>
      <c r="AO486" s="134"/>
      <c r="AP486" s="127"/>
      <c r="AQ486" s="207" t="str">
        <f t="shared" si="123"/>
        <v/>
      </c>
      <c r="AR486" s="127"/>
      <c r="AS486" s="112"/>
      <c r="AT486" s="112"/>
      <c r="AU486" s="112"/>
      <c r="AV486" s="112"/>
      <c r="AW486" s="112"/>
      <c r="AX486" s="112"/>
      <c r="AY486" s="112"/>
      <c r="AZ486" s="112"/>
      <c r="BA486" s="112"/>
      <c r="BB486" s="124"/>
      <c r="BC486" s="124"/>
      <c r="BD486" s="207" t="str">
        <f t="shared" si="124"/>
        <v/>
      </c>
      <c r="BE486" s="112" t="str">
        <f t="shared" si="125"/>
        <v/>
      </c>
      <c r="BF486" s="112"/>
      <c r="BG486" s="112"/>
      <c r="BH486" s="112"/>
      <c r="BI486" s="112"/>
      <c r="BJ486" s="112"/>
      <c r="BL486" s="112"/>
      <c r="BM486" s="112"/>
      <c r="BN486" s="112"/>
      <c r="BO486" s="112"/>
      <c r="BP486" s="112"/>
      <c r="BQ486" s="112"/>
    </row>
    <row r="487" spans="1:69" s="119" customFormat="1" x14ac:dyDescent="0.2">
      <c r="A487" s="124"/>
      <c r="B487" s="207" t="str">
        <f t="shared" si="112"/>
        <v/>
      </c>
      <c r="C487" s="73"/>
      <c r="D487" s="112"/>
      <c r="E487" s="112"/>
      <c r="F487" s="112"/>
      <c r="G487" s="112"/>
      <c r="H487" s="112"/>
      <c r="I487" s="112"/>
      <c r="J487" s="131"/>
      <c r="K487" s="132"/>
      <c r="L487" s="207" t="str">
        <f t="shared" si="113"/>
        <v/>
      </c>
      <c r="M487" s="112"/>
      <c r="N487" s="112"/>
      <c r="O487" s="112"/>
      <c r="P487" s="112"/>
      <c r="Q487" s="112"/>
      <c r="R487" s="112"/>
      <c r="S487" s="112"/>
      <c r="T487" s="112"/>
      <c r="U487" s="112"/>
      <c r="V487" s="207" t="str">
        <f t="shared" si="114"/>
        <v/>
      </c>
      <c r="W487" s="112"/>
      <c r="X487" s="207" t="str">
        <f t="shared" si="115"/>
        <v/>
      </c>
      <c r="Y487" s="133"/>
      <c r="Z487" s="112"/>
      <c r="AA487" s="112"/>
      <c r="AB487" s="207" t="str">
        <f t="shared" si="116"/>
        <v/>
      </c>
      <c r="AC487" s="112"/>
      <c r="AD487" s="207" t="str">
        <f t="shared" si="117"/>
        <v/>
      </c>
      <c r="AE487" s="124"/>
      <c r="AF487" s="207" t="str">
        <f t="shared" si="118"/>
        <v/>
      </c>
      <c r="AG487" s="112"/>
      <c r="AH487" s="207" t="str">
        <f t="shared" si="119"/>
        <v/>
      </c>
      <c r="AI487" s="112"/>
      <c r="AJ487" s="207" t="str">
        <f t="shared" si="120"/>
        <v/>
      </c>
      <c r="AK487" s="112"/>
      <c r="AL487" s="207" t="str">
        <f t="shared" si="121"/>
        <v/>
      </c>
      <c r="AM487" s="112"/>
      <c r="AN487" s="207" t="str">
        <f t="shared" si="122"/>
        <v/>
      </c>
      <c r="AO487" s="134"/>
      <c r="AP487" s="127"/>
      <c r="AQ487" s="207" t="str">
        <f t="shared" si="123"/>
        <v/>
      </c>
      <c r="AR487" s="127"/>
      <c r="AS487" s="112"/>
      <c r="AT487" s="112"/>
      <c r="AU487" s="112"/>
      <c r="AV487" s="112"/>
      <c r="AW487" s="112"/>
      <c r="AX487" s="112"/>
      <c r="AY487" s="112"/>
      <c r="AZ487" s="112"/>
      <c r="BA487" s="112"/>
      <c r="BB487" s="124"/>
      <c r="BC487" s="124"/>
      <c r="BD487" s="207" t="str">
        <f t="shared" si="124"/>
        <v/>
      </c>
      <c r="BE487" s="112" t="str">
        <f t="shared" si="125"/>
        <v/>
      </c>
      <c r="BF487" s="112"/>
      <c r="BG487" s="112"/>
      <c r="BH487" s="112"/>
      <c r="BI487" s="112"/>
      <c r="BJ487" s="112"/>
      <c r="BL487" s="112"/>
      <c r="BM487" s="112"/>
      <c r="BN487" s="112"/>
      <c r="BO487" s="112"/>
      <c r="BP487" s="112"/>
      <c r="BQ487" s="112"/>
    </row>
    <row r="488" spans="1:69" s="119" customFormat="1" x14ac:dyDescent="0.2">
      <c r="A488" s="124"/>
      <c r="B488" s="207" t="str">
        <f t="shared" si="112"/>
        <v/>
      </c>
      <c r="C488" s="73"/>
      <c r="D488" s="112"/>
      <c r="E488" s="112"/>
      <c r="F488" s="112"/>
      <c r="G488" s="112"/>
      <c r="H488" s="112"/>
      <c r="I488" s="112"/>
      <c r="J488" s="131"/>
      <c r="K488" s="132"/>
      <c r="L488" s="207" t="str">
        <f t="shared" si="113"/>
        <v/>
      </c>
      <c r="M488" s="112"/>
      <c r="N488" s="112"/>
      <c r="O488" s="112"/>
      <c r="P488" s="112"/>
      <c r="Q488" s="112"/>
      <c r="R488" s="112"/>
      <c r="S488" s="112"/>
      <c r="T488" s="112"/>
      <c r="U488" s="112"/>
      <c r="V488" s="207" t="str">
        <f t="shared" si="114"/>
        <v/>
      </c>
      <c r="W488" s="112"/>
      <c r="X488" s="207" t="str">
        <f t="shared" si="115"/>
        <v/>
      </c>
      <c r="Y488" s="133"/>
      <c r="Z488" s="112"/>
      <c r="AA488" s="112"/>
      <c r="AB488" s="207" t="str">
        <f t="shared" si="116"/>
        <v/>
      </c>
      <c r="AC488" s="112"/>
      <c r="AD488" s="207" t="str">
        <f t="shared" si="117"/>
        <v/>
      </c>
      <c r="AE488" s="124"/>
      <c r="AF488" s="207" t="str">
        <f t="shared" si="118"/>
        <v/>
      </c>
      <c r="AG488" s="112"/>
      <c r="AH488" s="207" t="str">
        <f t="shared" si="119"/>
        <v/>
      </c>
      <c r="AI488" s="112"/>
      <c r="AJ488" s="207" t="str">
        <f t="shared" si="120"/>
        <v/>
      </c>
      <c r="AK488" s="112"/>
      <c r="AL488" s="207" t="str">
        <f t="shared" si="121"/>
        <v/>
      </c>
      <c r="AM488" s="112"/>
      <c r="AN488" s="207" t="str">
        <f t="shared" si="122"/>
        <v/>
      </c>
      <c r="AO488" s="134"/>
      <c r="AP488" s="127"/>
      <c r="AQ488" s="207" t="str">
        <f t="shared" si="123"/>
        <v/>
      </c>
      <c r="AR488" s="127"/>
      <c r="AS488" s="112"/>
      <c r="AT488" s="112"/>
      <c r="AU488" s="112"/>
      <c r="AV488" s="112"/>
      <c r="AW488" s="112"/>
      <c r="AX488" s="112"/>
      <c r="AY488" s="112"/>
      <c r="AZ488" s="112"/>
      <c r="BA488" s="112"/>
      <c r="BB488" s="124"/>
      <c r="BC488" s="124"/>
      <c r="BD488" s="207" t="str">
        <f t="shared" si="124"/>
        <v/>
      </c>
      <c r="BE488" s="112" t="str">
        <f t="shared" si="125"/>
        <v/>
      </c>
      <c r="BF488" s="112"/>
      <c r="BG488" s="112"/>
      <c r="BH488" s="112"/>
      <c r="BI488" s="112"/>
      <c r="BJ488" s="112"/>
      <c r="BL488" s="112"/>
      <c r="BM488" s="112"/>
      <c r="BN488" s="112"/>
      <c r="BO488" s="112"/>
      <c r="BP488" s="112"/>
      <c r="BQ488" s="112"/>
    </row>
    <row r="489" spans="1:69" s="119" customFormat="1" x14ac:dyDescent="0.2">
      <c r="A489" s="124"/>
      <c r="B489" s="207" t="str">
        <f t="shared" si="112"/>
        <v/>
      </c>
      <c r="C489" s="73"/>
      <c r="D489" s="112"/>
      <c r="E489" s="112"/>
      <c r="F489" s="112"/>
      <c r="G489" s="112"/>
      <c r="H489" s="112"/>
      <c r="I489" s="112"/>
      <c r="J489" s="131"/>
      <c r="K489" s="132"/>
      <c r="L489" s="207" t="str">
        <f t="shared" si="113"/>
        <v/>
      </c>
      <c r="M489" s="112"/>
      <c r="N489" s="112"/>
      <c r="O489" s="112"/>
      <c r="P489" s="112"/>
      <c r="Q489" s="112"/>
      <c r="R489" s="112"/>
      <c r="S489" s="112"/>
      <c r="T489" s="112"/>
      <c r="U489" s="112"/>
      <c r="V489" s="207" t="str">
        <f t="shared" si="114"/>
        <v/>
      </c>
      <c r="W489" s="112"/>
      <c r="X489" s="207" t="str">
        <f t="shared" si="115"/>
        <v/>
      </c>
      <c r="Y489" s="133"/>
      <c r="Z489" s="112"/>
      <c r="AA489" s="112"/>
      <c r="AB489" s="207" t="str">
        <f t="shared" si="116"/>
        <v/>
      </c>
      <c r="AC489" s="112"/>
      <c r="AD489" s="207" t="str">
        <f t="shared" si="117"/>
        <v/>
      </c>
      <c r="AE489" s="124"/>
      <c r="AF489" s="207" t="str">
        <f t="shared" si="118"/>
        <v/>
      </c>
      <c r="AG489" s="112"/>
      <c r="AH489" s="207" t="str">
        <f t="shared" si="119"/>
        <v/>
      </c>
      <c r="AI489" s="112"/>
      <c r="AJ489" s="207" t="str">
        <f t="shared" si="120"/>
        <v/>
      </c>
      <c r="AK489" s="112"/>
      <c r="AL489" s="207" t="str">
        <f t="shared" si="121"/>
        <v/>
      </c>
      <c r="AM489" s="112"/>
      <c r="AN489" s="207" t="str">
        <f t="shared" si="122"/>
        <v/>
      </c>
      <c r="AO489" s="134"/>
      <c r="AP489" s="127"/>
      <c r="AQ489" s="207" t="str">
        <f t="shared" si="123"/>
        <v/>
      </c>
      <c r="AR489" s="127"/>
      <c r="AS489" s="112"/>
      <c r="AT489" s="112"/>
      <c r="AU489" s="112"/>
      <c r="AV489" s="112"/>
      <c r="AW489" s="112"/>
      <c r="AX489" s="112"/>
      <c r="AY489" s="112"/>
      <c r="AZ489" s="112"/>
      <c r="BA489" s="112"/>
      <c r="BB489" s="124"/>
      <c r="BC489" s="124"/>
      <c r="BD489" s="207" t="str">
        <f t="shared" si="124"/>
        <v/>
      </c>
      <c r="BE489" s="112" t="str">
        <f t="shared" si="125"/>
        <v/>
      </c>
      <c r="BF489" s="112"/>
      <c r="BG489" s="112"/>
      <c r="BH489" s="112"/>
      <c r="BI489" s="112"/>
      <c r="BJ489" s="112"/>
      <c r="BL489" s="112"/>
      <c r="BM489" s="112"/>
      <c r="BN489" s="112"/>
      <c r="BO489" s="112"/>
      <c r="BP489" s="112"/>
      <c r="BQ489" s="112"/>
    </row>
    <row r="490" spans="1:69" s="119" customFormat="1" x14ac:dyDescent="0.2">
      <c r="A490" s="124"/>
      <c r="B490" s="207" t="str">
        <f t="shared" si="112"/>
        <v/>
      </c>
      <c r="C490" s="73"/>
      <c r="D490" s="112"/>
      <c r="E490" s="112"/>
      <c r="F490" s="112"/>
      <c r="G490" s="112"/>
      <c r="H490" s="112"/>
      <c r="I490" s="112"/>
      <c r="J490" s="131"/>
      <c r="K490" s="132"/>
      <c r="L490" s="207" t="str">
        <f t="shared" si="113"/>
        <v/>
      </c>
      <c r="M490" s="112"/>
      <c r="N490" s="112"/>
      <c r="O490" s="112"/>
      <c r="P490" s="112"/>
      <c r="Q490" s="112"/>
      <c r="R490" s="112"/>
      <c r="S490" s="112"/>
      <c r="T490" s="112"/>
      <c r="U490" s="112"/>
      <c r="V490" s="207" t="str">
        <f t="shared" si="114"/>
        <v/>
      </c>
      <c r="W490" s="112"/>
      <c r="X490" s="207" t="str">
        <f t="shared" si="115"/>
        <v/>
      </c>
      <c r="Y490" s="133"/>
      <c r="Z490" s="112"/>
      <c r="AA490" s="112"/>
      <c r="AB490" s="207" t="str">
        <f t="shared" si="116"/>
        <v/>
      </c>
      <c r="AC490" s="112"/>
      <c r="AD490" s="207" t="str">
        <f t="shared" si="117"/>
        <v/>
      </c>
      <c r="AE490" s="124"/>
      <c r="AF490" s="207" t="str">
        <f t="shared" si="118"/>
        <v/>
      </c>
      <c r="AG490" s="112"/>
      <c r="AH490" s="207" t="str">
        <f t="shared" si="119"/>
        <v/>
      </c>
      <c r="AI490" s="112"/>
      <c r="AJ490" s="207" t="str">
        <f t="shared" si="120"/>
        <v/>
      </c>
      <c r="AK490" s="112"/>
      <c r="AL490" s="207" t="str">
        <f t="shared" si="121"/>
        <v/>
      </c>
      <c r="AM490" s="112"/>
      <c r="AN490" s="207" t="str">
        <f t="shared" si="122"/>
        <v/>
      </c>
      <c r="AO490" s="134"/>
      <c r="AP490" s="127"/>
      <c r="AQ490" s="207" t="str">
        <f t="shared" si="123"/>
        <v/>
      </c>
      <c r="AR490" s="127"/>
      <c r="AS490" s="112"/>
      <c r="AT490" s="112"/>
      <c r="AU490" s="112"/>
      <c r="AV490" s="112"/>
      <c r="AW490" s="112"/>
      <c r="AX490" s="112"/>
      <c r="AY490" s="112"/>
      <c r="AZ490" s="112"/>
      <c r="BA490" s="112"/>
      <c r="BB490" s="124"/>
      <c r="BC490" s="124"/>
      <c r="BD490" s="207" t="str">
        <f t="shared" si="124"/>
        <v/>
      </c>
      <c r="BE490" s="112" t="str">
        <f t="shared" si="125"/>
        <v/>
      </c>
      <c r="BF490" s="112"/>
      <c r="BG490" s="112"/>
      <c r="BH490" s="112"/>
      <c r="BI490" s="112"/>
      <c r="BJ490" s="112"/>
      <c r="BL490" s="112"/>
      <c r="BM490" s="112"/>
      <c r="BN490" s="112"/>
      <c r="BO490" s="112"/>
      <c r="BP490" s="112"/>
      <c r="BQ490" s="112"/>
    </row>
    <row r="491" spans="1:69" s="119" customFormat="1" x14ac:dyDescent="0.2">
      <c r="A491" s="124"/>
      <c r="B491" s="207" t="str">
        <f t="shared" si="112"/>
        <v/>
      </c>
      <c r="C491" s="73"/>
      <c r="D491" s="112"/>
      <c r="E491" s="112"/>
      <c r="F491" s="112"/>
      <c r="G491" s="112"/>
      <c r="H491" s="112"/>
      <c r="I491" s="112"/>
      <c r="J491" s="131"/>
      <c r="K491" s="132"/>
      <c r="L491" s="207" t="str">
        <f t="shared" si="113"/>
        <v/>
      </c>
      <c r="M491" s="112"/>
      <c r="N491" s="112"/>
      <c r="O491" s="112"/>
      <c r="P491" s="112"/>
      <c r="Q491" s="112"/>
      <c r="R491" s="112"/>
      <c r="S491" s="112"/>
      <c r="T491" s="112"/>
      <c r="U491" s="112"/>
      <c r="V491" s="207" t="str">
        <f t="shared" si="114"/>
        <v/>
      </c>
      <c r="W491" s="112"/>
      <c r="X491" s="207" t="str">
        <f t="shared" si="115"/>
        <v/>
      </c>
      <c r="Y491" s="133"/>
      <c r="Z491" s="112"/>
      <c r="AA491" s="112"/>
      <c r="AB491" s="207" t="str">
        <f t="shared" si="116"/>
        <v/>
      </c>
      <c r="AC491" s="112"/>
      <c r="AD491" s="207" t="str">
        <f t="shared" si="117"/>
        <v/>
      </c>
      <c r="AE491" s="124"/>
      <c r="AF491" s="207" t="str">
        <f t="shared" si="118"/>
        <v/>
      </c>
      <c r="AG491" s="112"/>
      <c r="AH491" s="207" t="str">
        <f t="shared" si="119"/>
        <v/>
      </c>
      <c r="AI491" s="112"/>
      <c r="AJ491" s="207" t="str">
        <f t="shared" si="120"/>
        <v/>
      </c>
      <c r="AK491" s="112"/>
      <c r="AL491" s="207" t="str">
        <f t="shared" si="121"/>
        <v/>
      </c>
      <c r="AM491" s="112"/>
      <c r="AN491" s="207" t="str">
        <f t="shared" si="122"/>
        <v/>
      </c>
      <c r="AO491" s="134"/>
      <c r="AP491" s="127"/>
      <c r="AQ491" s="207" t="str">
        <f t="shared" si="123"/>
        <v/>
      </c>
      <c r="AR491" s="127"/>
      <c r="AS491" s="112"/>
      <c r="AT491" s="112"/>
      <c r="AU491" s="112"/>
      <c r="AV491" s="112"/>
      <c r="AW491" s="112"/>
      <c r="AX491" s="112"/>
      <c r="AY491" s="112"/>
      <c r="AZ491" s="112"/>
      <c r="BA491" s="112"/>
      <c r="BB491" s="124"/>
      <c r="BC491" s="124"/>
      <c r="BD491" s="207" t="str">
        <f t="shared" si="124"/>
        <v/>
      </c>
      <c r="BE491" s="112" t="str">
        <f t="shared" si="125"/>
        <v/>
      </c>
      <c r="BF491" s="112"/>
      <c r="BG491" s="112"/>
      <c r="BH491" s="112"/>
      <c r="BI491" s="112"/>
      <c r="BJ491" s="112"/>
      <c r="BL491" s="112"/>
      <c r="BM491" s="112"/>
      <c r="BN491" s="112"/>
      <c r="BO491" s="112"/>
      <c r="BP491" s="112"/>
      <c r="BQ491" s="112"/>
    </row>
    <row r="492" spans="1:69" s="119" customFormat="1" x14ac:dyDescent="0.2">
      <c r="A492" s="124"/>
      <c r="B492" s="207" t="str">
        <f t="shared" si="112"/>
        <v/>
      </c>
      <c r="C492" s="73"/>
      <c r="D492" s="112"/>
      <c r="E492" s="112"/>
      <c r="F492" s="112"/>
      <c r="G492" s="112"/>
      <c r="H492" s="112"/>
      <c r="I492" s="112"/>
      <c r="J492" s="131"/>
      <c r="K492" s="132"/>
      <c r="L492" s="207" t="str">
        <f t="shared" si="113"/>
        <v/>
      </c>
      <c r="M492" s="112"/>
      <c r="N492" s="112"/>
      <c r="O492" s="112"/>
      <c r="P492" s="112"/>
      <c r="Q492" s="112"/>
      <c r="R492" s="112"/>
      <c r="S492" s="112"/>
      <c r="T492" s="112"/>
      <c r="U492" s="112"/>
      <c r="V492" s="207" t="str">
        <f t="shared" si="114"/>
        <v/>
      </c>
      <c r="W492" s="112"/>
      <c r="X492" s="207" t="str">
        <f t="shared" si="115"/>
        <v/>
      </c>
      <c r="Y492" s="133"/>
      <c r="Z492" s="112"/>
      <c r="AA492" s="112"/>
      <c r="AB492" s="207" t="str">
        <f t="shared" si="116"/>
        <v/>
      </c>
      <c r="AC492" s="112"/>
      <c r="AD492" s="207" t="str">
        <f t="shared" si="117"/>
        <v/>
      </c>
      <c r="AE492" s="124"/>
      <c r="AF492" s="207" t="str">
        <f t="shared" si="118"/>
        <v/>
      </c>
      <c r="AG492" s="112"/>
      <c r="AH492" s="207" t="str">
        <f t="shared" si="119"/>
        <v/>
      </c>
      <c r="AI492" s="112"/>
      <c r="AJ492" s="207" t="str">
        <f t="shared" si="120"/>
        <v/>
      </c>
      <c r="AK492" s="112"/>
      <c r="AL492" s="207" t="str">
        <f t="shared" si="121"/>
        <v/>
      </c>
      <c r="AM492" s="112"/>
      <c r="AN492" s="207" t="str">
        <f t="shared" si="122"/>
        <v/>
      </c>
      <c r="AO492" s="134"/>
      <c r="AP492" s="127"/>
      <c r="AQ492" s="207" t="str">
        <f t="shared" si="123"/>
        <v/>
      </c>
      <c r="AR492" s="127"/>
      <c r="AS492" s="112"/>
      <c r="AT492" s="112"/>
      <c r="AU492" s="112"/>
      <c r="AV492" s="112"/>
      <c r="AW492" s="112"/>
      <c r="AX492" s="112"/>
      <c r="AY492" s="112"/>
      <c r="AZ492" s="112"/>
      <c r="BA492" s="112"/>
      <c r="BB492" s="124"/>
      <c r="BC492" s="124"/>
      <c r="BD492" s="207" t="str">
        <f t="shared" si="124"/>
        <v/>
      </c>
      <c r="BE492" s="112" t="str">
        <f t="shared" si="125"/>
        <v/>
      </c>
      <c r="BF492" s="112"/>
      <c r="BG492" s="112"/>
      <c r="BH492" s="112"/>
      <c r="BI492" s="112"/>
      <c r="BJ492" s="112"/>
      <c r="BL492" s="112"/>
      <c r="BM492" s="112"/>
      <c r="BN492" s="112"/>
      <c r="BO492" s="112"/>
      <c r="BP492" s="112"/>
      <c r="BQ492" s="112"/>
    </row>
    <row r="493" spans="1:69" s="119" customFormat="1" x14ac:dyDescent="0.2">
      <c r="A493" s="124"/>
      <c r="B493" s="207" t="str">
        <f t="shared" si="112"/>
        <v/>
      </c>
      <c r="C493" s="73"/>
      <c r="D493" s="112"/>
      <c r="E493" s="112"/>
      <c r="F493" s="112"/>
      <c r="G493" s="112"/>
      <c r="H493" s="112"/>
      <c r="I493" s="112"/>
      <c r="J493" s="131"/>
      <c r="K493" s="132"/>
      <c r="L493" s="207" t="str">
        <f t="shared" si="113"/>
        <v/>
      </c>
      <c r="M493" s="112"/>
      <c r="N493" s="112"/>
      <c r="O493" s="112"/>
      <c r="P493" s="112"/>
      <c r="Q493" s="112"/>
      <c r="R493" s="112"/>
      <c r="S493" s="112"/>
      <c r="T493" s="112"/>
      <c r="U493" s="112"/>
      <c r="V493" s="207" t="str">
        <f t="shared" si="114"/>
        <v/>
      </c>
      <c r="W493" s="112"/>
      <c r="X493" s="207" t="str">
        <f t="shared" si="115"/>
        <v/>
      </c>
      <c r="Y493" s="133"/>
      <c r="Z493" s="112"/>
      <c r="AA493" s="112"/>
      <c r="AB493" s="207" t="str">
        <f t="shared" si="116"/>
        <v/>
      </c>
      <c r="AC493" s="112"/>
      <c r="AD493" s="207" t="str">
        <f t="shared" si="117"/>
        <v/>
      </c>
      <c r="AE493" s="124"/>
      <c r="AF493" s="207" t="str">
        <f t="shared" si="118"/>
        <v/>
      </c>
      <c r="AG493" s="112"/>
      <c r="AH493" s="207" t="str">
        <f t="shared" si="119"/>
        <v/>
      </c>
      <c r="AI493" s="112"/>
      <c r="AJ493" s="207" t="str">
        <f t="shared" si="120"/>
        <v/>
      </c>
      <c r="AK493" s="112"/>
      <c r="AL493" s="207" t="str">
        <f t="shared" si="121"/>
        <v/>
      </c>
      <c r="AM493" s="112"/>
      <c r="AN493" s="207" t="str">
        <f t="shared" si="122"/>
        <v/>
      </c>
      <c r="AO493" s="134"/>
      <c r="AP493" s="127"/>
      <c r="AQ493" s="207" t="str">
        <f t="shared" si="123"/>
        <v/>
      </c>
      <c r="AR493" s="127"/>
      <c r="AS493" s="112"/>
      <c r="AT493" s="112"/>
      <c r="AU493" s="112"/>
      <c r="AV493" s="112"/>
      <c r="AW493" s="112"/>
      <c r="AX493" s="112"/>
      <c r="AY493" s="112"/>
      <c r="AZ493" s="112"/>
      <c r="BA493" s="112"/>
      <c r="BB493" s="124"/>
      <c r="BC493" s="124"/>
      <c r="BD493" s="207" t="str">
        <f t="shared" si="124"/>
        <v/>
      </c>
      <c r="BE493" s="112" t="str">
        <f t="shared" si="125"/>
        <v/>
      </c>
      <c r="BF493" s="112"/>
      <c r="BG493" s="112"/>
      <c r="BH493" s="112"/>
      <c r="BI493" s="112"/>
      <c r="BJ493" s="112"/>
      <c r="BL493" s="112"/>
      <c r="BM493" s="112"/>
      <c r="BN493" s="112"/>
      <c r="BO493" s="112"/>
      <c r="BP493" s="112"/>
      <c r="BQ493" s="112"/>
    </row>
    <row r="494" spans="1:69" s="119" customFormat="1" x14ac:dyDescent="0.2">
      <c r="A494" s="124"/>
      <c r="B494" s="207" t="str">
        <f t="shared" si="112"/>
        <v/>
      </c>
      <c r="C494" s="73"/>
      <c r="D494" s="112"/>
      <c r="E494" s="112"/>
      <c r="F494" s="112"/>
      <c r="G494" s="112"/>
      <c r="H494" s="112"/>
      <c r="I494" s="112"/>
      <c r="J494" s="131"/>
      <c r="K494" s="132"/>
      <c r="L494" s="207" t="str">
        <f t="shared" si="113"/>
        <v/>
      </c>
      <c r="M494" s="112"/>
      <c r="N494" s="112"/>
      <c r="O494" s="112"/>
      <c r="P494" s="112"/>
      <c r="Q494" s="112"/>
      <c r="R494" s="112"/>
      <c r="S494" s="112"/>
      <c r="T494" s="112"/>
      <c r="U494" s="112"/>
      <c r="V494" s="207" t="str">
        <f t="shared" si="114"/>
        <v/>
      </c>
      <c r="W494" s="112"/>
      <c r="X494" s="207" t="str">
        <f t="shared" si="115"/>
        <v/>
      </c>
      <c r="Y494" s="133"/>
      <c r="Z494" s="112"/>
      <c r="AA494" s="112"/>
      <c r="AB494" s="207" t="str">
        <f t="shared" si="116"/>
        <v/>
      </c>
      <c r="AC494" s="112"/>
      <c r="AD494" s="207" t="str">
        <f t="shared" si="117"/>
        <v/>
      </c>
      <c r="AE494" s="124"/>
      <c r="AF494" s="207" t="str">
        <f t="shared" si="118"/>
        <v/>
      </c>
      <c r="AG494" s="112"/>
      <c r="AH494" s="207" t="str">
        <f t="shared" si="119"/>
        <v/>
      </c>
      <c r="AI494" s="112"/>
      <c r="AJ494" s="207" t="str">
        <f t="shared" si="120"/>
        <v/>
      </c>
      <c r="AK494" s="112"/>
      <c r="AL494" s="207" t="str">
        <f t="shared" si="121"/>
        <v/>
      </c>
      <c r="AM494" s="112"/>
      <c r="AN494" s="207" t="str">
        <f t="shared" si="122"/>
        <v/>
      </c>
      <c r="AO494" s="134"/>
      <c r="AP494" s="127"/>
      <c r="AQ494" s="207" t="str">
        <f t="shared" si="123"/>
        <v/>
      </c>
      <c r="AR494" s="127"/>
      <c r="AS494" s="112"/>
      <c r="AT494" s="112"/>
      <c r="AU494" s="112"/>
      <c r="AV494" s="112"/>
      <c r="AW494" s="112"/>
      <c r="AX494" s="112"/>
      <c r="AY494" s="112"/>
      <c r="AZ494" s="112"/>
      <c r="BA494" s="112"/>
      <c r="BB494" s="124"/>
      <c r="BC494" s="124"/>
      <c r="BD494" s="207" t="str">
        <f t="shared" si="124"/>
        <v/>
      </c>
      <c r="BE494" s="112" t="str">
        <f t="shared" si="125"/>
        <v/>
      </c>
      <c r="BF494" s="112"/>
      <c r="BG494" s="112"/>
      <c r="BH494" s="112"/>
      <c r="BI494" s="112"/>
      <c r="BJ494" s="112"/>
      <c r="BL494" s="112"/>
      <c r="BM494" s="112"/>
      <c r="BN494" s="112"/>
      <c r="BO494" s="112"/>
      <c r="BP494" s="112"/>
      <c r="BQ494" s="112"/>
    </row>
    <row r="495" spans="1:69" s="119" customFormat="1" x14ac:dyDescent="0.2">
      <c r="A495" s="124"/>
      <c r="B495" s="207" t="str">
        <f t="shared" si="112"/>
        <v/>
      </c>
      <c r="C495" s="73"/>
      <c r="D495" s="112"/>
      <c r="E495" s="112"/>
      <c r="F495" s="112"/>
      <c r="G495" s="112"/>
      <c r="H495" s="112"/>
      <c r="I495" s="112"/>
      <c r="J495" s="131"/>
      <c r="K495" s="132"/>
      <c r="L495" s="207" t="str">
        <f t="shared" si="113"/>
        <v/>
      </c>
      <c r="M495" s="112"/>
      <c r="N495" s="112"/>
      <c r="O495" s="112"/>
      <c r="P495" s="112"/>
      <c r="Q495" s="112"/>
      <c r="R495" s="112"/>
      <c r="S495" s="112"/>
      <c r="T495" s="112"/>
      <c r="U495" s="112"/>
      <c r="V495" s="207" t="str">
        <f t="shared" si="114"/>
        <v/>
      </c>
      <c r="W495" s="112"/>
      <c r="X495" s="207" t="str">
        <f t="shared" si="115"/>
        <v/>
      </c>
      <c r="Y495" s="133"/>
      <c r="Z495" s="112"/>
      <c r="AA495" s="112"/>
      <c r="AB495" s="207" t="str">
        <f t="shared" si="116"/>
        <v/>
      </c>
      <c r="AC495" s="112"/>
      <c r="AD495" s="207" t="str">
        <f t="shared" si="117"/>
        <v/>
      </c>
      <c r="AE495" s="124"/>
      <c r="AF495" s="207" t="str">
        <f t="shared" si="118"/>
        <v/>
      </c>
      <c r="AG495" s="112"/>
      <c r="AH495" s="207" t="str">
        <f t="shared" si="119"/>
        <v/>
      </c>
      <c r="AI495" s="112"/>
      <c r="AJ495" s="207" t="str">
        <f t="shared" si="120"/>
        <v/>
      </c>
      <c r="AK495" s="112"/>
      <c r="AL495" s="207" t="str">
        <f t="shared" si="121"/>
        <v/>
      </c>
      <c r="AM495" s="112"/>
      <c r="AN495" s="207" t="str">
        <f t="shared" si="122"/>
        <v/>
      </c>
      <c r="AO495" s="134"/>
      <c r="AP495" s="127"/>
      <c r="AQ495" s="207" t="str">
        <f t="shared" si="123"/>
        <v/>
      </c>
      <c r="AR495" s="127"/>
      <c r="AS495" s="112"/>
      <c r="AT495" s="112"/>
      <c r="AU495" s="112"/>
      <c r="AV495" s="112"/>
      <c r="AW495" s="112"/>
      <c r="AX495" s="112"/>
      <c r="AY495" s="112"/>
      <c r="AZ495" s="112"/>
      <c r="BA495" s="112"/>
      <c r="BB495" s="124"/>
      <c r="BC495" s="124"/>
      <c r="BD495" s="207" t="str">
        <f t="shared" si="124"/>
        <v/>
      </c>
      <c r="BE495" s="112" t="str">
        <f t="shared" si="125"/>
        <v/>
      </c>
      <c r="BF495" s="112"/>
      <c r="BG495" s="112"/>
      <c r="BH495" s="112"/>
      <c r="BI495" s="112"/>
      <c r="BJ495" s="112"/>
      <c r="BL495" s="112"/>
      <c r="BM495" s="112"/>
      <c r="BN495" s="112"/>
      <c r="BO495" s="112"/>
      <c r="BP495" s="112"/>
      <c r="BQ495" s="112"/>
    </row>
    <row r="496" spans="1:69" s="119" customFormat="1" x14ac:dyDescent="0.2">
      <c r="A496" s="124"/>
      <c r="B496" s="207" t="str">
        <f t="shared" si="112"/>
        <v/>
      </c>
      <c r="C496" s="73"/>
      <c r="D496" s="112"/>
      <c r="E496" s="112"/>
      <c r="F496" s="112"/>
      <c r="G496" s="112"/>
      <c r="H496" s="112"/>
      <c r="I496" s="112"/>
      <c r="J496" s="131"/>
      <c r="K496" s="132"/>
      <c r="L496" s="207" t="str">
        <f t="shared" si="113"/>
        <v/>
      </c>
      <c r="M496" s="112"/>
      <c r="N496" s="112"/>
      <c r="O496" s="112"/>
      <c r="P496" s="112"/>
      <c r="Q496" s="112"/>
      <c r="R496" s="112"/>
      <c r="S496" s="112"/>
      <c r="T496" s="112"/>
      <c r="U496" s="112"/>
      <c r="V496" s="207" t="str">
        <f t="shared" si="114"/>
        <v/>
      </c>
      <c r="W496" s="112"/>
      <c r="X496" s="207" t="str">
        <f t="shared" si="115"/>
        <v/>
      </c>
      <c r="Y496" s="133"/>
      <c r="Z496" s="112"/>
      <c r="AA496" s="112"/>
      <c r="AB496" s="207" t="str">
        <f t="shared" si="116"/>
        <v/>
      </c>
      <c r="AC496" s="112"/>
      <c r="AD496" s="207" t="str">
        <f t="shared" si="117"/>
        <v/>
      </c>
      <c r="AE496" s="124"/>
      <c r="AF496" s="207" t="str">
        <f t="shared" si="118"/>
        <v/>
      </c>
      <c r="AG496" s="112"/>
      <c r="AH496" s="207" t="str">
        <f t="shared" si="119"/>
        <v/>
      </c>
      <c r="AI496" s="112"/>
      <c r="AJ496" s="207" t="str">
        <f t="shared" si="120"/>
        <v/>
      </c>
      <c r="AK496" s="112"/>
      <c r="AL496" s="207" t="str">
        <f t="shared" si="121"/>
        <v/>
      </c>
      <c r="AM496" s="112"/>
      <c r="AN496" s="207" t="str">
        <f t="shared" si="122"/>
        <v/>
      </c>
      <c r="AO496" s="134"/>
      <c r="AP496" s="127"/>
      <c r="AQ496" s="207" t="str">
        <f t="shared" si="123"/>
        <v/>
      </c>
      <c r="AR496" s="127"/>
      <c r="AS496" s="112"/>
      <c r="AT496" s="112"/>
      <c r="AU496" s="112"/>
      <c r="AV496" s="112"/>
      <c r="AW496" s="112"/>
      <c r="AX496" s="112"/>
      <c r="AY496" s="112"/>
      <c r="AZ496" s="112"/>
      <c r="BA496" s="112"/>
      <c r="BB496" s="124"/>
      <c r="BC496" s="124"/>
      <c r="BD496" s="207" t="str">
        <f t="shared" si="124"/>
        <v/>
      </c>
      <c r="BE496" s="112" t="str">
        <f t="shared" si="125"/>
        <v/>
      </c>
      <c r="BF496" s="112"/>
      <c r="BG496" s="112"/>
      <c r="BH496" s="112"/>
      <c r="BI496" s="112"/>
      <c r="BJ496" s="112"/>
      <c r="BL496" s="112"/>
      <c r="BM496" s="112"/>
      <c r="BN496" s="112"/>
      <c r="BO496" s="112"/>
      <c r="BP496" s="112"/>
      <c r="BQ496" s="112"/>
    </row>
    <row r="497" spans="1:69" s="119" customFormat="1" x14ac:dyDescent="0.2">
      <c r="A497" s="124"/>
      <c r="B497" s="207" t="str">
        <f t="shared" si="112"/>
        <v/>
      </c>
      <c r="C497" s="73"/>
      <c r="D497" s="112"/>
      <c r="E497" s="112"/>
      <c r="F497" s="112"/>
      <c r="G497" s="112"/>
      <c r="H497" s="112"/>
      <c r="I497" s="112"/>
      <c r="J497" s="131"/>
      <c r="K497" s="132"/>
      <c r="L497" s="207" t="str">
        <f t="shared" si="113"/>
        <v/>
      </c>
      <c r="M497" s="112"/>
      <c r="N497" s="112"/>
      <c r="O497" s="112"/>
      <c r="P497" s="112"/>
      <c r="Q497" s="112"/>
      <c r="R497" s="112"/>
      <c r="S497" s="112"/>
      <c r="T497" s="112"/>
      <c r="U497" s="112"/>
      <c r="V497" s="207" t="str">
        <f t="shared" si="114"/>
        <v/>
      </c>
      <c r="W497" s="112"/>
      <c r="X497" s="207" t="str">
        <f t="shared" si="115"/>
        <v/>
      </c>
      <c r="Y497" s="133"/>
      <c r="Z497" s="112"/>
      <c r="AA497" s="112"/>
      <c r="AB497" s="207" t="str">
        <f t="shared" si="116"/>
        <v/>
      </c>
      <c r="AC497" s="112"/>
      <c r="AD497" s="207" t="str">
        <f t="shared" si="117"/>
        <v/>
      </c>
      <c r="AE497" s="124"/>
      <c r="AF497" s="207" t="str">
        <f t="shared" si="118"/>
        <v/>
      </c>
      <c r="AG497" s="112"/>
      <c r="AH497" s="207" t="str">
        <f t="shared" si="119"/>
        <v/>
      </c>
      <c r="AI497" s="112"/>
      <c r="AJ497" s="207" t="str">
        <f t="shared" si="120"/>
        <v/>
      </c>
      <c r="AK497" s="112"/>
      <c r="AL497" s="207" t="str">
        <f t="shared" si="121"/>
        <v/>
      </c>
      <c r="AM497" s="112"/>
      <c r="AN497" s="207" t="str">
        <f t="shared" si="122"/>
        <v/>
      </c>
      <c r="AO497" s="134"/>
      <c r="AP497" s="127"/>
      <c r="AQ497" s="207" t="str">
        <f t="shared" si="123"/>
        <v/>
      </c>
      <c r="AR497" s="127"/>
      <c r="AS497" s="112"/>
      <c r="AT497" s="112"/>
      <c r="AU497" s="112"/>
      <c r="AV497" s="112"/>
      <c r="AW497" s="112"/>
      <c r="AX497" s="112"/>
      <c r="AY497" s="112"/>
      <c r="AZ497" s="112"/>
      <c r="BA497" s="112"/>
      <c r="BB497" s="124"/>
      <c r="BC497" s="124"/>
      <c r="BD497" s="207" t="str">
        <f t="shared" si="124"/>
        <v/>
      </c>
      <c r="BE497" s="112" t="str">
        <f t="shared" si="125"/>
        <v/>
      </c>
      <c r="BF497" s="112"/>
      <c r="BG497" s="112"/>
      <c r="BH497" s="112"/>
      <c r="BI497" s="112"/>
      <c r="BJ497" s="112"/>
      <c r="BL497" s="112"/>
      <c r="BM497" s="112"/>
      <c r="BN497" s="112"/>
      <c r="BO497" s="112"/>
      <c r="BP497" s="112"/>
      <c r="BQ497" s="112"/>
    </row>
  </sheetData>
  <conditionalFormatting sqref="I6:I497 Y6:AA497 AC6:AC497 AG6:AG497 AI6:AI497 AK6:AK497 AM6:AM497 AO6:AP497 BB6:BC497 C6:F497 W6:W497 T6:U497">
    <cfRule type="expression" dxfId="22" priority="4">
      <formula>$A6="ADD"</formula>
    </cfRule>
  </conditionalFormatting>
  <conditionalFormatting sqref="BK6:BK497 C6:F497 W6:W497 U6:U497">
    <cfRule type="expression" dxfId="21" priority="3">
      <formula>$A6="UPDATE"</formula>
    </cfRule>
  </conditionalFormatting>
  <conditionalFormatting sqref="BK6:BK497 C6:F497 W6:W497 U6:U497">
    <cfRule type="expression" dxfId="20" priority="2">
      <formula>$A6="DELETE"</formula>
    </cfRule>
  </conditionalFormatting>
  <conditionalFormatting sqref="K6:K497">
    <cfRule type="expression" dxfId="19" priority="1">
      <formula>$J6&lt;&gt;""</formula>
    </cfRule>
  </conditionalFormatting>
  <dataValidations count="17">
    <dataValidation type="list" allowBlank="1" showInputMessage="1" showErrorMessage="1" sqref="AP6:AP497 AS6:AV497">
      <formula1>Railings_Railings_Ground_Fix_English_Description</formula1>
    </dataValidation>
    <dataValidation type="list" allowBlank="1" showInputMessage="1" showErrorMessage="1" sqref="AA6:AA497">
      <formula1>Railings_Rail_Make_English_Description</formula1>
    </dataValidation>
    <dataValidation type="list" allowBlank="1" showInputMessage="1" showErrorMessage="1" sqref="AM6:AM497 AK6:AK497">
      <formula1>Railings_Rail_End_English_Description</formula1>
    </dataValidation>
    <dataValidation type="list" allowBlank="1" showInputMessage="1" showErrorMessage="1" sqref="AI6:AI497">
      <formula1>Railings_Rail_Attach_English_Description</formula1>
    </dataValidation>
    <dataValidation type="list" allowBlank="1" showInputMessage="1" showErrorMessage="1" sqref="AG6:AG497 BC6:BC497">
      <formula1>Railings_Rail_Material_English_Description</formula1>
    </dataValidation>
    <dataValidation type="list" allowBlank="1" showInputMessage="1" showErrorMessage="1" sqref="AC6:AC497">
      <formula1>Railings_Rail_Shape_English_Description</formula1>
    </dataValidation>
    <dataValidation type="list" allowBlank="1" showInputMessage="1" showErrorMessage="1" sqref="W6:W497">
      <formula1>Railings_Rail_Type_English_Description</formula1>
    </dataValidation>
    <dataValidation type="list" allowBlank="1" showInputMessage="1" showErrorMessage="1" sqref="A6:A497">
      <formula1>Generic_Action</formula1>
    </dataValidation>
    <dataValidation type="decimal" errorStyle="warning" allowBlank="1" showInputMessage="1" showErrorMessage="1" sqref="I6:I497">
      <formula1>0</formula1>
      <formula2>30000</formula2>
    </dataValidation>
    <dataValidation type="whole" allowBlank="1" showInputMessage="1" showErrorMessage="1" sqref="E6:F497">
      <formula1>0</formula1>
      <formula2>22000</formula2>
    </dataValidation>
    <dataValidation type="list" allowBlank="1" showInputMessage="1" showErrorMessage="1" sqref="AW6:AX497">
      <formula1>Generic_Risk</formula1>
    </dataValidation>
    <dataValidation type="decimal" errorStyle="warning" allowBlank="1" showInputMessage="1" showErrorMessage="1" error="Value is outside range of 0 - 120.0." sqref="T6:T497">
      <formula1>0</formula1>
      <formula2>120</formula2>
    </dataValidation>
    <dataValidation type="list" allowBlank="1" showInputMessage="1" showErrorMessage="1" sqref="K6:K497">
      <formula1>Generic_Length_Adjustment_Reason_English_Description</formula1>
    </dataValidation>
    <dataValidation type="list" allowBlank="1" showInputMessage="1" showErrorMessage="1" sqref="AE6:AE497">
      <formula1>Railings_Rail_Colour_English_Description</formula1>
    </dataValidation>
    <dataValidation type="list" allowBlank="1" showInputMessage="1" showErrorMessage="1" sqref="AO6:AO497">
      <formula1>Generic_Yes_No</formula1>
    </dataValidation>
    <dataValidation type="list" errorStyle="warning" allowBlank="1" showInputMessage="1" showErrorMessage="1" sqref="C6:C497">
      <formula1>Generic_Roadnames</formula1>
    </dataValidation>
    <dataValidation type="list" allowBlank="1" showInputMessage="1" showErrorMessage="1" sqref="U6:U497">
      <formula1>Generic_Side_English_Description</formula1>
    </dataValidation>
  </dataValidations>
  <pageMargins left="0.75" right="0.75" top="1" bottom="1" header="0.5" footer="0.5"/>
  <pageSetup paperSize="9"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2"/>
  <sheetViews>
    <sheetView workbookViewId="0">
      <pane ySplit="1" topLeftCell="A5" activePane="bottomLeft" state="frozen"/>
      <selection pane="bottomLeft" activeCell="E35" sqref="E35"/>
    </sheetView>
  </sheetViews>
  <sheetFormatPr defaultRowHeight="11.25" x14ac:dyDescent="0.2"/>
  <cols>
    <col min="1" max="1" width="9.140625" style="165"/>
    <col min="2" max="2" width="10.28515625" style="165" customWidth="1"/>
    <col min="3" max="3" width="8.7109375" style="165" customWidth="1"/>
    <col min="4" max="4" width="38.5703125" style="165" customWidth="1"/>
    <col min="5" max="5" width="37" style="165" customWidth="1"/>
    <col min="6" max="6" width="42.140625" style="165" customWidth="1"/>
    <col min="7" max="16384" width="9.140625" style="165"/>
  </cols>
  <sheetData>
    <row r="1" spans="1:6" s="178" customFormat="1" x14ac:dyDescent="0.2">
      <c r="A1" s="178" t="s">
        <v>4591</v>
      </c>
      <c r="B1" s="178" t="s">
        <v>4827</v>
      </c>
      <c r="C1" s="178" t="s">
        <v>4592</v>
      </c>
      <c r="D1" s="178" t="s">
        <v>4815</v>
      </c>
      <c r="E1" s="178" t="s">
        <v>4816</v>
      </c>
      <c r="F1" s="178" t="s">
        <v>211</v>
      </c>
    </row>
    <row r="2" spans="1:6" x14ac:dyDescent="0.2">
      <c r="A2" s="179">
        <v>43333</v>
      </c>
      <c r="B2" s="165" t="s">
        <v>4828</v>
      </c>
      <c r="C2" s="165" t="s">
        <v>64</v>
      </c>
      <c r="D2" s="165" t="s">
        <v>4630</v>
      </c>
      <c r="E2" s="165" t="s">
        <v>4818</v>
      </c>
    </row>
    <row r="3" spans="1:6" x14ac:dyDescent="0.2">
      <c r="A3" s="179">
        <v>43333</v>
      </c>
      <c r="B3" s="165" t="s">
        <v>4828</v>
      </c>
      <c r="C3" s="165" t="s">
        <v>64</v>
      </c>
      <c r="D3" s="165" t="s">
        <v>4631</v>
      </c>
      <c r="E3" s="165" t="s">
        <v>4818</v>
      </c>
    </row>
    <row r="4" spans="1:6" x14ac:dyDescent="0.2">
      <c r="A4" s="179">
        <v>43333</v>
      </c>
      <c r="B4" s="165" t="s">
        <v>4828</v>
      </c>
      <c r="C4" s="165" t="s">
        <v>64</v>
      </c>
      <c r="D4" s="165" t="s">
        <v>587</v>
      </c>
      <c r="E4" s="165" t="s">
        <v>4819</v>
      </c>
      <c r="F4" s="165" t="s">
        <v>4820</v>
      </c>
    </row>
    <row r="5" spans="1:6" x14ac:dyDescent="0.2">
      <c r="A5" s="179">
        <v>43333</v>
      </c>
      <c r="B5" s="165" t="s">
        <v>4828</v>
      </c>
      <c r="C5" s="165" t="s">
        <v>60</v>
      </c>
      <c r="D5" s="165" t="s">
        <v>4824</v>
      </c>
      <c r="E5" s="165" t="s">
        <v>4818</v>
      </c>
    </row>
    <row r="6" spans="1:6" x14ac:dyDescent="0.2">
      <c r="A6" s="179">
        <v>43333</v>
      </c>
      <c r="B6" s="165" t="s">
        <v>4828</v>
      </c>
      <c r="C6" s="165" t="s">
        <v>60</v>
      </c>
      <c r="D6" s="165" t="s">
        <v>4887</v>
      </c>
      <c r="E6" s="165" t="s">
        <v>4818</v>
      </c>
    </row>
    <row r="7" spans="1:6" x14ac:dyDescent="0.2">
      <c r="A7" s="179">
        <v>43333</v>
      </c>
      <c r="B7" s="165" t="s">
        <v>4828</v>
      </c>
      <c r="C7" s="165" t="s">
        <v>60</v>
      </c>
      <c r="D7" s="165" t="s">
        <v>4888</v>
      </c>
      <c r="E7" s="165" t="s">
        <v>4818</v>
      </c>
    </row>
    <row r="8" spans="1:6" x14ac:dyDescent="0.2">
      <c r="A8" s="179">
        <v>43333</v>
      </c>
      <c r="B8" s="165" t="s">
        <v>4828</v>
      </c>
      <c r="C8" s="165" t="s">
        <v>60</v>
      </c>
      <c r="D8" s="165" t="s">
        <v>4889</v>
      </c>
      <c r="E8" s="165" t="s">
        <v>4818</v>
      </c>
    </row>
    <row r="9" spans="1:6" x14ac:dyDescent="0.2">
      <c r="A9" s="179">
        <v>43333</v>
      </c>
      <c r="B9" s="165" t="s">
        <v>4828</v>
      </c>
      <c r="C9" s="165" t="s">
        <v>60</v>
      </c>
      <c r="D9" s="165" t="s">
        <v>4890</v>
      </c>
      <c r="E9" s="165" t="s">
        <v>4818</v>
      </c>
    </row>
    <row r="10" spans="1:6" x14ac:dyDescent="0.2">
      <c r="A10" s="179">
        <v>43333</v>
      </c>
      <c r="B10" s="165" t="s">
        <v>4828</v>
      </c>
      <c r="C10" s="165" t="s">
        <v>60</v>
      </c>
      <c r="D10" s="165" t="s">
        <v>4891</v>
      </c>
      <c r="E10" s="165" t="s">
        <v>4818</v>
      </c>
    </row>
    <row r="11" spans="1:6" x14ac:dyDescent="0.2">
      <c r="A11" s="179">
        <v>43333</v>
      </c>
      <c r="B11" s="165" t="s">
        <v>4828</v>
      </c>
      <c r="C11" s="165" t="s">
        <v>64</v>
      </c>
      <c r="D11" s="165" t="str">
        <f>IF(C11="","","N/A")</f>
        <v>N/A</v>
      </c>
      <c r="E11" s="165" t="s">
        <v>4894</v>
      </c>
      <c r="F11" s="165" t="s">
        <v>4895</v>
      </c>
    </row>
    <row r="12" spans="1:6" x14ac:dyDescent="0.2">
      <c r="A12" s="179">
        <v>43333</v>
      </c>
      <c r="B12" s="165" t="s">
        <v>4828</v>
      </c>
      <c r="C12" s="165" t="s">
        <v>64</v>
      </c>
      <c r="D12" s="165" t="str">
        <f t="shared" ref="D12:D77" si="0">IF(C12="","","N/A")</f>
        <v>N/A</v>
      </c>
      <c r="E12" s="165" t="s">
        <v>4896</v>
      </c>
      <c r="F12" s="165" t="s">
        <v>4897</v>
      </c>
    </row>
    <row r="13" spans="1:6" x14ac:dyDescent="0.2">
      <c r="A13" s="179">
        <v>43333</v>
      </c>
      <c r="B13" s="165" t="s">
        <v>4828</v>
      </c>
      <c r="C13" s="165" t="s">
        <v>64</v>
      </c>
      <c r="D13" s="165" t="str">
        <f t="shared" si="0"/>
        <v>N/A</v>
      </c>
      <c r="E13" s="165" t="s">
        <v>4899</v>
      </c>
      <c r="F13" s="165" t="s">
        <v>4898</v>
      </c>
    </row>
    <row r="14" spans="1:6" x14ac:dyDescent="0.2">
      <c r="A14" s="179">
        <v>43333</v>
      </c>
      <c r="B14" s="165" t="s">
        <v>4828</v>
      </c>
      <c r="C14" s="165" t="s">
        <v>64</v>
      </c>
      <c r="D14" s="165" t="str">
        <f t="shared" si="0"/>
        <v>N/A</v>
      </c>
      <c r="E14" s="165" t="s">
        <v>4900</v>
      </c>
      <c r="F14" s="165" t="s">
        <v>4901</v>
      </c>
    </row>
    <row r="15" spans="1:6" x14ac:dyDescent="0.2">
      <c r="A15" s="179">
        <v>43333</v>
      </c>
      <c r="B15" s="165" t="s">
        <v>4828</v>
      </c>
      <c r="C15" s="165" t="s">
        <v>64</v>
      </c>
      <c r="D15" s="165" t="str">
        <f t="shared" si="0"/>
        <v>N/A</v>
      </c>
      <c r="E15" s="165" t="s">
        <v>4900</v>
      </c>
      <c r="F15" s="165" t="s">
        <v>4898</v>
      </c>
    </row>
    <row r="16" spans="1:6" x14ac:dyDescent="0.2">
      <c r="A16" s="179">
        <v>43333</v>
      </c>
      <c r="B16" s="165" t="s">
        <v>4828</v>
      </c>
      <c r="C16" s="165" t="s">
        <v>64</v>
      </c>
      <c r="D16" s="165" t="s">
        <v>4604</v>
      </c>
      <c r="E16" s="165" t="s">
        <v>4908</v>
      </c>
    </row>
    <row r="17" spans="1:6" x14ac:dyDescent="0.2">
      <c r="A17" s="179">
        <v>43333</v>
      </c>
      <c r="B17" s="165" t="s">
        <v>4828</v>
      </c>
      <c r="C17" s="165" t="s">
        <v>64</v>
      </c>
      <c r="D17" s="165" t="s">
        <v>4603</v>
      </c>
      <c r="E17" s="165" t="s">
        <v>4908</v>
      </c>
    </row>
    <row r="18" spans="1:6" x14ac:dyDescent="0.2">
      <c r="A18" s="179">
        <v>43333</v>
      </c>
      <c r="B18" s="165" t="s">
        <v>4828</v>
      </c>
      <c r="C18" s="165" t="s">
        <v>60</v>
      </c>
      <c r="D18" s="165" t="s">
        <v>4914</v>
      </c>
      <c r="E18" s="165" t="s">
        <v>4908</v>
      </c>
      <c r="F18" s="165" t="s">
        <v>4907</v>
      </c>
    </row>
    <row r="19" spans="1:6" x14ac:dyDescent="0.2">
      <c r="A19" s="179">
        <v>43333</v>
      </c>
      <c r="B19" s="165" t="s">
        <v>4828</v>
      </c>
      <c r="C19" s="165" t="s">
        <v>60</v>
      </c>
      <c r="D19" s="165" t="s">
        <v>4913</v>
      </c>
      <c r="E19" s="165" t="s">
        <v>4908</v>
      </c>
      <c r="F19" s="165" t="s">
        <v>4907</v>
      </c>
    </row>
    <row r="20" spans="1:6" x14ac:dyDescent="0.2">
      <c r="A20" s="179">
        <v>43333</v>
      </c>
      <c r="B20" s="165" t="s">
        <v>4828</v>
      </c>
      <c r="C20" s="165" t="s">
        <v>64</v>
      </c>
      <c r="D20" s="165" t="str">
        <f t="shared" si="0"/>
        <v>N/A</v>
      </c>
      <c r="E20" s="165" t="s">
        <v>4910</v>
      </c>
      <c r="F20" s="165" t="s">
        <v>4911</v>
      </c>
    </row>
    <row r="21" spans="1:6" x14ac:dyDescent="0.2">
      <c r="A21" s="179">
        <v>43333</v>
      </c>
      <c r="B21" s="165" t="s">
        <v>4828</v>
      </c>
      <c r="C21" s="165" t="s">
        <v>64</v>
      </c>
      <c r="D21" s="165" t="str">
        <f t="shared" si="0"/>
        <v>N/A</v>
      </c>
      <c r="E21" s="165" t="s">
        <v>4910</v>
      </c>
      <c r="F21" s="165" t="s">
        <v>4912</v>
      </c>
    </row>
    <row r="22" spans="1:6" x14ac:dyDescent="0.2">
      <c r="A22" s="179">
        <v>43333</v>
      </c>
      <c r="B22" s="165" t="s">
        <v>4828</v>
      </c>
      <c r="C22" s="165" t="s">
        <v>60</v>
      </c>
      <c r="D22" s="165" t="s">
        <v>4924</v>
      </c>
      <c r="E22" s="165" t="s">
        <v>4921</v>
      </c>
    </row>
    <row r="23" spans="1:6" x14ac:dyDescent="0.2">
      <c r="A23" s="179">
        <v>43333</v>
      </c>
      <c r="B23" s="165" t="s">
        <v>4828</v>
      </c>
      <c r="C23" s="165" t="s">
        <v>64</v>
      </c>
      <c r="D23" s="165" t="str">
        <f t="shared" si="0"/>
        <v>N/A</v>
      </c>
      <c r="E23" s="165" t="s">
        <v>4922</v>
      </c>
      <c r="F23" s="165" t="s">
        <v>4923</v>
      </c>
    </row>
    <row r="24" spans="1:6" x14ac:dyDescent="0.2">
      <c r="A24" s="179">
        <v>43347</v>
      </c>
      <c r="B24" s="165" t="s">
        <v>4828</v>
      </c>
      <c r="C24" s="165" t="s">
        <v>60</v>
      </c>
      <c r="D24" s="165" t="s">
        <v>4927</v>
      </c>
      <c r="E24" s="165" t="s">
        <v>4921</v>
      </c>
    </row>
    <row r="25" spans="1:6" x14ac:dyDescent="0.2">
      <c r="A25" s="179">
        <v>43347</v>
      </c>
      <c r="B25" s="165" t="s">
        <v>4828</v>
      </c>
      <c r="C25" s="165" t="s">
        <v>60</v>
      </c>
      <c r="D25" s="165" t="s">
        <v>5202</v>
      </c>
      <c r="E25" s="165" t="s">
        <v>4921</v>
      </c>
    </row>
    <row r="26" spans="1:6" x14ac:dyDescent="0.2">
      <c r="A26" s="179">
        <v>43348</v>
      </c>
      <c r="B26" s="165" t="s">
        <v>4828</v>
      </c>
      <c r="C26" s="165" t="s">
        <v>64</v>
      </c>
      <c r="D26" s="165" t="str">
        <f t="shared" si="0"/>
        <v>N/A</v>
      </c>
      <c r="E26" s="165" t="s">
        <v>4922</v>
      </c>
      <c r="F26" s="165" t="s">
        <v>5246</v>
      </c>
    </row>
    <row r="27" spans="1:6" x14ac:dyDescent="0.2">
      <c r="A27" s="179">
        <v>43348</v>
      </c>
      <c r="B27" s="165" t="s">
        <v>4828</v>
      </c>
      <c r="C27" s="165" t="s">
        <v>64</v>
      </c>
      <c r="D27" s="165" t="str">
        <f t="shared" si="0"/>
        <v>N/A</v>
      </c>
      <c r="E27" s="165" t="s">
        <v>5235</v>
      </c>
      <c r="F27" s="165" t="s">
        <v>5247</v>
      </c>
    </row>
    <row r="28" spans="1:6" x14ac:dyDescent="0.2">
      <c r="A28" s="179">
        <v>43348</v>
      </c>
      <c r="B28" s="165" t="s">
        <v>4828</v>
      </c>
      <c r="C28" s="165" t="s">
        <v>64</v>
      </c>
      <c r="D28" s="165" t="str">
        <f t="shared" si="0"/>
        <v>N/A</v>
      </c>
      <c r="E28" s="165" t="s">
        <v>5236</v>
      </c>
      <c r="F28" s="165" t="s">
        <v>5248</v>
      </c>
    </row>
    <row r="29" spans="1:6" x14ac:dyDescent="0.2">
      <c r="A29" s="179"/>
    </row>
    <row r="30" spans="1:6" x14ac:dyDescent="0.2">
      <c r="A30" s="179"/>
      <c r="D30" s="165" t="str">
        <f t="shared" si="0"/>
        <v/>
      </c>
      <c r="E30" s="165" t="str">
        <f t="shared" ref="E30:E87" si="1">IF(C30="","","N/A")</f>
        <v/>
      </c>
    </row>
    <row r="31" spans="1:6" x14ac:dyDescent="0.2">
      <c r="A31" s="179"/>
      <c r="D31" s="165" t="str">
        <f t="shared" si="0"/>
        <v/>
      </c>
      <c r="E31" s="165" t="str">
        <f t="shared" si="1"/>
        <v/>
      </c>
    </row>
    <row r="32" spans="1:6" x14ac:dyDescent="0.2">
      <c r="A32" s="179"/>
      <c r="D32" s="165" t="str">
        <f t="shared" si="0"/>
        <v/>
      </c>
      <c r="E32" s="165" t="str">
        <f t="shared" si="1"/>
        <v/>
      </c>
    </row>
    <row r="33" spans="1:5" x14ac:dyDescent="0.2">
      <c r="A33" s="179"/>
      <c r="D33" s="165" t="str">
        <f t="shared" si="0"/>
        <v/>
      </c>
      <c r="E33" s="165" t="str">
        <f t="shared" si="1"/>
        <v/>
      </c>
    </row>
    <row r="34" spans="1:5" x14ac:dyDescent="0.2">
      <c r="A34" s="179"/>
      <c r="D34" s="165" t="str">
        <f t="shared" si="0"/>
        <v/>
      </c>
      <c r="E34" s="165" t="str">
        <f t="shared" si="1"/>
        <v/>
      </c>
    </row>
    <row r="35" spans="1:5" x14ac:dyDescent="0.2">
      <c r="A35" s="179"/>
      <c r="D35" s="165" t="str">
        <f t="shared" si="0"/>
        <v/>
      </c>
      <c r="E35" s="165" t="str">
        <f t="shared" si="1"/>
        <v/>
      </c>
    </row>
    <row r="36" spans="1:5" x14ac:dyDescent="0.2">
      <c r="A36" s="179"/>
      <c r="D36" s="165" t="str">
        <f t="shared" si="0"/>
        <v/>
      </c>
      <c r="E36" s="165" t="str">
        <f t="shared" si="1"/>
        <v/>
      </c>
    </row>
    <row r="37" spans="1:5" x14ac:dyDescent="0.2">
      <c r="A37" s="179"/>
      <c r="D37" s="165" t="str">
        <f t="shared" si="0"/>
        <v/>
      </c>
      <c r="E37" s="165" t="str">
        <f t="shared" si="1"/>
        <v/>
      </c>
    </row>
    <row r="38" spans="1:5" x14ac:dyDescent="0.2">
      <c r="A38" s="179"/>
      <c r="D38" s="165" t="str">
        <f t="shared" si="0"/>
        <v/>
      </c>
      <c r="E38" s="165" t="str">
        <f t="shared" si="1"/>
        <v/>
      </c>
    </row>
    <row r="39" spans="1:5" x14ac:dyDescent="0.2">
      <c r="A39" s="179"/>
      <c r="D39" s="165" t="str">
        <f t="shared" si="0"/>
        <v/>
      </c>
      <c r="E39" s="165" t="str">
        <f t="shared" si="1"/>
        <v/>
      </c>
    </row>
    <row r="40" spans="1:5" x14ac:dyDescent="0.2">
      <c r="A40" s="179"/>
      <c r="D40" s="165" t="str">
        <f t="shared" si="0"/>
        <v/>
      </c>
      <c r="E40" s="165" t="str">
        <f t="shared" si="1"/>
        <v/>
      </c>
    </row>
    <row r="41" spans="1:5" x14ac:dyDescent="0.2">
      <c r="A41" s="179"/>
      <c r="D41" s="165" t="str">
        <f t="shared" si="0"/>
        <v/>
      </c>
      <c r="E41" s="165" t="str">
        <f t="shared" si="1"/>
        <v/>
      </c>
    </row>
    <row r="42" spans="1:5" x14ac:dyDescent="0.2">
      <c r="A42" s="179"/>
      <c r="D42" s="165" t="str">
        <f t="shared" si="0"/>
        <v/>
      </c>
      <c r="E42" s="165" t="str">
        <f t="shared" si="1"/>
        <v/>
      </c>
    </row>
    <row r="43" spans="1:5" x14ac:dyDescent="0.2">
      <c r="A43" s="179"/>
      <c r="D43" s="165" t="str">
        <f t="shared" si="0"/>
        <v/>
      </c>
      <c r="E43" s="165" t="str">
        <f t="shared" si="1"/>
        <v/>
      </c>
    </row>
    <row r="44" spans="1:5" x14ac:dyDescent="0.2">
      <c r="A44" s="179"/>
      <c r="D44" s="165" t="str">
        <f t="shared" si="0"/>
        <v/>
      </c>
      <c r="E44" s="165" t="str">
        <f t="shared" si="1"/>
        <v/>
      </c>
    </row>
    <row r="45" spans="1:5" x14ac:dyDescent="0.2">
      <c r="A45" s="179"/>
      <c r="D45" s="165" t="str">
        <f t="shared" si="0"/>
        <v/>
      </c>
      <c r="E45" s="165" t="str">
        <f t="shared" si="1"/>
        <v/>
      </c>
    </row>
    <row r="46" spans="1:5" x14ac:dyDescent="0.2">
      <c r="A46" s="179"/>
      <c r="D46" s="165" t="str">
        <f t="shared" si="0"/>
        <v/>
      </c>
      <c r="E46" s="165" t="str">
        <f t="shared" si="1"/>
        <v/>
      </c>
    </row>
    <row r="47" spans="1:5" x14ac:dyDescent="0.2">
      <c r="A47" s="179"/>
      <c r="D47" s="165" t="str">
        <f t="shared" si="0"/>
        <v/>
      </c>
      <c r="E47" s="165" t="str">
        <f t="shared" si="1"/>
        <v/>
      </c>
    </row>
    <row r="48" spans="1:5" x14ac:dyDescent="0.2">
      <c r="A48" s="179"/>
      <c r="D48" s="165" t="str">
        <f t="shared" si="0"/>
        <v/>
      </c>
      <c r="E48" s="165" t="str">
        <f t="shared" si="1"/>
        <v/>
      </c>
    </row>
    <row r="49" spans="1:5" x14ac:dyDescent="0.2">
      <c r="A49" s="179"/>
      <c r="D49" s="165" t="str">
        <f t="shared" si="0"/>
        <v/>
      </c>
      <c r="E49" s="165" t="str">
        <f t="shared" si="1"/>
        <v/>
      </c>
    </row>
    <row r="50" spans="1:5" x14ac:dyDescent="0.2">
      <c r="A50" s="179"/>
      <c r="D50" s="165" t="str">
        <f t="shared" si="0"/>
        <v/>
      </c>
      <c r="E50" s="165" t="str">
        <f t="shared" si="1"/>
        <v/>
      </c>
    </row>
    <row r="51" spans="1:5" x14ac:dyDescent="0.2">
      <c r="A51" s="179"/>
      <c r="D51" s="165" t="str">
        <f t="shared" si="0"/>
        <v/>
      </c>
      <c r="E51" s="165" t="str">
        <f t="shared" si="1"/>
        <v/>
      </c>
    </row>
    <row r="52" spans="1:5" x14ac:dyDescent="0.2">
      <c r="A52" s="179"/>
      <c r="D52" s="165" t="str">
        <f t="shared" si="0"/>
        <v/>
      </c>
      <c r="E52" s="165" t="str">
        <f t="shared" si="1"/>
        <v/>
      </c>
    </row>
    <row r="53" spans="1:5" x14ac:dyDescent="0.2">
      <c r="A53" s="179"/>
      <c r="D53" s="165" t="str">
        <f t="shared" si="0"/>
        <v/>
      </c>
      <c r="E53" s="165" t="str">
        <f t="shared" si="1"/>
        <v/>
      </c>
    </row>
    <row r="54" spans="1:5" x14ac:dyDescent="0.2">
      <c r="A54" s="179"/>
      <c r="D54" s="165" t="str">
        <f t="shared" si="0"/>
        <v/>
      </c>
      <c r="E54" s="165" t="str">
        <f t="shared" si="1"/>
        <v/>
      </c>
    </row>
    <row r="55" spans="1:5" x14ac:dyDescent="0.2">
      <c r="A55" s="179"/>
      <c r="D55" s="165" t="str">
        <f t="shared" si="0"/>
        <v/>
      </c>
      <c r="E55" s="165" t="str">
        <f t="shared" si="1"/>
        <v/>
      </c>
    </row>
    <row r="56" spans="1:5" x14ac:dyDescent="0.2">
      <c r="A56" s="179"/>
      <c r="D56" s="165" t="str">
        <f t="shared" si="0"/>
        <v/>
      </c>
      <c r="E56" s="165" t="str">
        <f t="shared" si="1"/>
        <v/>
      </c>
    </row>
    <row r="57" spans="1:5" x14ac:dyDescent="0.2">
      <c r="A57" s="179"/>
      <c r="D57" s="165" t="str">
        <f t="shared" si="0"/>
        <v/>
      </c>
      <c r="E57" s="165" t="str">
        <f t="shared" si="1"/>
        <v/>
      </c>
    </row>
    <row r="58" spans="1:5" x14ac:dyDescent="0.2">
      <c r="A58" s="179"/>
      <c r="D58" s="165" t="str">
        <f t="shared" si="0"/>
        <v/>
      </c>
      <c r="E58" s="165" t="str">
        <f t="shared" si="1"/>
        <v/>
      </c>
    </row>
    <row r="59" spans="1:5" x14ac:dyDescent="0.2">
      <c r="A59" s="179"/>
      <c r="D59" s="165" t="str">
        <f t="shared" si="0"/>
        <v/>
      </c>
      <c r="E59" s="165" t="str">
        <f t="shared" si="1"/>
        <v/>
      </c>
    </row>
    <row r="60" spans="1:5" x14ac:dyDescent="0.2">
      <c r="A60" s="179"/>
      <c r="D60" s="165" t="str">
        <f t="shared" si="0"/>
        <v/>
      </c>
      <c r="E60" s="165" t="str">
        <f t="shared" si="1"/>
        <v/>
      </c>
    </row>
    <row r="61" spans="1:5" x14ac:dyDescent="0.2">
      <c r="A61" s="179"/>
      <c r="D61" s="165" t="str">
        <f t="shared" si="0"/>
        <v/>
      </c>
      <c r="E61" s="165" t="str">
        <f t="shared" si="1"/>
        <v/>
      </c>
    </row>
    <row r="62" spans="1:5" x14ac:dyDescent="0.2">
      <c r="A62" s="179"/>
      <c r="D62" s="165" t="str">
        <f t="shared" si="0"/>
        <v/>
      </c>
      <c r="E62" s="165" t="str">
        <f t="shared" si="1"/>
        <v/>
      </c>
    </row>
    <row r="63" spans="1:5" x14ac:dyDescent="0.2">
      <c r="A63" s="179"/>
      <c r="D63" s="165" t="str">
        <f t="shared" si="0"/>
        <v/>
      </c>
      <c r="E63" s="165" t="str">
        <f t="shared" si="1"/>
        <v/>
      </c>
    </row>
    <row r="64" spans="1:5" x14ac:dyDescent="0.2">
      <c r="A64" s="179"/>
      <c r="D64" s="165" t="str">
        <f t="shared" si="0"/>
        <v/>
      </c>
      <c r="E64" s="165" t="str">
        <f t="shared" si="1"/>
        <v/>
      </c>
    </row>
    <row r="65" spans="1:5" x14ac:dyDescent="0.2">
      <c r="A65" s="179"/>
      <c r="D65" s="165" t="str">
        <f t="shared" si="0"/>
        <v/>
      </c>
      <c r="E65" s="165" t="str">
        <f t="shared" si="1"/>
        <v/>
      </c>
    </row>
    <row r="66" spans="1:5" x14ac:dyDescent="0.2">
      <c r="A66" s="179"/>
      <c r="D66" s="165" t="str">
        <f t="shared" si="0"/>
        <v/>
      </c>
      <c r="E66" s="165" t="str">
        <f t="shared" si="1"/>
        <v/>
      </c>
    </row>
    <row r="67" spans="1:5" x14ac:dyDescent="0.2">
      <c r="A67" s="179"/>
      <c r="D67" s="165" t="str">
        <f t="shared" si="0"/>
        <v/>
      </c>
      <c r="E67" s="165" t="str">
        <f t="shared" si="1"/>
        <v/>
      </c>
    </row>
    <row r="68" spans="1:5" x14ac:dyDescent="0.2">
      <c r="A68" s="179"/>
      <c r="D68" s="165" t="str">
        <f t="shared" si="0"/>
        <v/>
      </c>
      <c r="E68" s="165" t="str">
        <f t="shared" si="1"/>
        <v/>
      </c>
    </row>
    <row r="69" spans="1:5" x14ac:dyDescent="0.2">
      <c r="A69" s="179"/>
      <c r="D69" s="165" t="str">
        <f t="shared" si="0"/>
        <v/>
      </c>
      <c r="E69" s="165" t="str">
        <f t="shared" si="1"/>
        <v/>
      </c>
    </row>
    <row r="70" spans="1:5" x14ac:dyDescent="0.2">
      <c r="A70" s="179"/>
      <c r="D70" s="165" t="str">
        <f t="shared" si="0"/>
        <v/>
      </c>
      <c r="E70" s="165" t="str">
        <f t="shared" si="1"/>
        <v/>
      </c>
    </row>
    <row r="71" spans="1:5" x14ac:dyDescent="0.2">
      <c r="A71" s="179"/>
      <c r="D71" s="165" t="str">
        <f t="shared" si="0"/>
        <v/>
      </c>
      <c r="E71" s="165" t="str">
        <f t="shared" si="1"/>
        <v/>
      </c>
    </row>
    <row r="72" spans="1:5" x14ac:dyDescent="0.2">
      <c r="A72" s="179"/>
      <c r="D72" s="165" t="str">
        <f t="shared" si="0"/>
        <v/>
      </c>
      <c r="E72" s="165" t="str">
        <f t="shared" si="1"/>
        <v/>
      </c>
    </row>
    <row r="73" spans="1:5" x14ac:dyDescent="0.2">
      <c r="A73" s="179"/>
      <c r="D73" s="165" t="str">
        <f t="shared" si="0"/>
        <v/>
      </c>
      <c r="E73" s="165" t="str">
        <f t="shared" si="1"/>
        <v/>
      </c>
    </row>
    <row r="74" spans="1:5" x14ac:dyDescent="0.2">
      <c r="A74" s="179"/>
      <c r="D74" s="165" t="str">
        <f t="shared" si="0"/>
        <v/>
      </c>
      <c r="E74" s="165" t="str">
        <f t="shared" si="1"/>
        <v/>
      </c>
    </row>
    <row r="75" spans="1:5" x14ac:dyDescent="0.2">
      <c r="A75" s="179"/>
      <c r="D75" s="165" t="str">
        <f t="shared" si="0"/>
        <v/>
      </c>
      <c r="E75" s="165" t="str">
        <f t="shared" si="1"/>
        <v/>
      </c>
    </row>
    <row r="76" spans="1:5" x14ac:dyDescent="0.2">
      <c r="A76" s="179"/>
      <c r="D76" s="165" t="str">
        <f t="shared" si="0"/>
        <v/>
      </c>
      <c r="E76" s="165" t="str">
        <f t="shared" si="1"/>
        <v/>
      </c>
    </row>
    <row r="77" spans="1:5" x14ac:dyDescent="0.2">
      <c r="A77" s="179"/>
      <c r="D77" s="165" t="str">
        <f t="shared" si="0"/>
        <v/>
      </c>
      <c r="E77" s="165" t="str">
        <f t="shared" si="1"/>
        <v/>
      </c>
    </row>
    <row r="78" spans="1:5" x14ac:dyDescent="0.2">
      <c r="A78" s="179"/>
      <c r="D78" s="165" t="str">
        <f t="shared" ref="D78:D141" si="2">IF(C78="","","N/A")</f>
        <v/>
      </c>
      <c r="E78" s="165" t="str">
        <f t="shared" si="1"/>
        <v/>
      </c>
    </row>
    <row r="79" spans="1:5" x14ac:dyDescent="0.2">
      <c r="A79" s="179"/>
      <c r="D79" s="165" t="str">
        <f t="shared" si="2"/>
        <v/>
      </c>
      <c r="E79" s="165" t="str">
        <f t="shared" si="1"/>
        <v/>
      </c>
    </row>
    <row r="80" spans="1:5" x14ac:dyDescent="0.2">
      <c r="A80" s="179"/>
      <c r="D80" s="165" t="str">
        <f t="shared" si="2"/>
        <v/>
      </c>
      <c r="E80" s="165" t="str">
        <f t="shared" si="1"/>
        <v/>
      </c>
    </row>
    <row r="81" spans="1:5" x14ac:dyDescent="0.2">
      <c r="A81" s="179"/>
      <c r="D81" s="165" t="str">
        <f t="shared" si="2"/>
        <v/>
      </c>
      <c r="E81" s="165" t="str">
        <f t="shared" si="1"/>
        <v/>
      </c>
    </row>
    <row r="82" spans="1:5" x14ac:dyDescent="0.2">
      <c r="A82" s="179"/>
      <c r="D82" s="165" t="str">
        <f t="shared" si="2"/>
        <v/>
      </c>
      <c r="E82" s="165" t="str">
        <f t="shared" si="1"/>
        <v/>
      </c>
    </row>
    <row r="83" spans="1:5" x14ac:dyDescent="0.2">
      <c r="A83" s="179"/>
      <c r="D83" s="165" t="str">
        <f t="shared" si="2"/>
        <v/>
      </c>
      <c r="E83" s="165" t="str">
        <f t="shared" si="1"/>
        <v/>
      </c>
    </row>
    <row r="84" spans="1:5" x14ac:dyDescent="0.2">
      <c r="A84" s="179"/>
      <c r="D84" s="165" t="str">
        <f t="shared" si="2"/>
        <v/>
      </c>
      <c r="E84" s="165" t="str">
        <f t="shared" si="1"/>
        <v/>
      </c>
    </row>
    <row r="85" spans="1:5" x14ac:dyDescent="0.2">
      <c r="A85" s="179"/>
      <c r="D85" s="165" t="str">
        <f t="shared" si="2"/>
        <v/>
      </c>
      <c r="E85" s="165" t="str">
        <f t="shared" si="1"/>
        <v/>
      </c>
    </row>
    <row r="86" spans="1:5" x14ac:dyDescent="0.2">
      <c r="A86" s="179"/>
      <c r="D86" s="165" t="str">
        <f t="shared" si="2"/>
        <v/>
      </c>
      <c r="E86" s="165" t="str">
        <f t="shared" si="1"/>
        <v/>
      </c>
    </row>
    <row r="87" spans="1:5" x14ac:dyDescent="0.2">
      <c r="A87" s="179"/>
      <c r="D87" s="165" t="str">
        <f t="shared" si="2"/>
        <v/>
      </c>
      <c r="E87" s="165" t="str">
        <f t="shared" si="1"/>
        <v/>
      </c>
    </row>
    <row r="88" spans="1:5" x14ac:dyDescent="0.2">
      <c r="A88" s="179"/>
      <c r="D88" s="165" t="str">
        <f t="shared" si="2"/>
        <v/>
      </c>
      <c r="E88" s="165" t="str">
        <f t="shared" ref="E88:E151" si="3">IF(C88="","","N/A")</f>
        <v/>
      </c>
    </row>
    <row r="89" spans="1:5" x14ac:dyDescent="0.2">
      <c r="A89" s="179"/>
      <c r="D89" s="165" t="str">
        <f t="shared" si="2"/>
        <v/>
      </c>
      <c r="E89" s="165" t="str">
        <f t="shared" si="3"/>
        <v/>
      </c>
    </row>
    <row r="90" spans="1:5" x14ac:dyDescent="0.2">
      <c r="A90" s="179"/>
      <c r="D90" s="165" t="str">
        <f t="shared" si="2"/>
        <v/>
      </c>
      <c r="E90" s="165" t="str">
        <f t="shared" si="3"/>
        <v/>
      </c>
    </row>
    <row r="91" spans="1:5" x14ac:dyDescent="0.2">
      <c r="A91" s="179"/>
      <c r="D91" s="165" t="str">
        <f t="shared" si="2"/>
        <v/>
      </c>
      <c r="E91" s="165" t="str">
        <f t="shared" si="3"/>
        <v/>
      </c>
    </row>
    <row r="92" spans="1:5" x14ac:dyDescent="0.2">
      <c r="A92" s="179"/>
      <c r="D92" s="165" t="str">
        <f t="shared" si="2"/>
        <v/>
      </c>
      <c r="E92" s="165" t="str">
        <f t="shared" si="3"/>
        <v/>
      </c>
    </row>
    <row r="93" spans="1:5" x14ac:dyDescent="0.2">
      <c r="A93" s="179"/>
      <c r="D93" s="165" t="str">
        <f t="shared" si="2"/>
        <v/>
      </c>
      <c r="E93" s="165" t="str">
        <f t="shared" si="3"/>
        <v/>
      </c>
    </row>
    <row r="94" spans="1:5" x14ac:dyDescent="0.2">
      <c r="A94" s="179"/>
      <c r="D94" s="165" t="str">
        <f t="shared" si="2"/>
        <v/>
      </c>
      <c r="E94" s="165" t="str">
        <f t="shared" si="3"/>
        <v/>
      </c>
    </row>
    <row r="95" spans="1:5" x14ac:dyDescent="0.2">
      <c r="A95" s="179"/>
      <c r="D95" s="165" t="str">
        <f t="shared" si="2"/>
        <v/>
      </c>
      <c r="E95" s="165" t="str">
        <f t="shared" si="3"/>
        <v/>
      </c>
    </row>
    <row r="96" spans="1:5" x14ac:dyDescent="0.2">
      <c r="A96" s="179"/>
      <c r="D96" s="165" t="str">
        <f t="shared" si="2"/>
        <v/>
      </c>
      <c r="E96" s="165" t="str">
        <f t="shared" si="3"/>
        <v/>
      </c>
    </row>
    <row r="97" spans="1:5" x14ac:dyDescent="0.2">
      <c r="A97" s="179"/>
      <c r="D97" s="165" t="str">
        <f t="shared" si="2"/>
        <v/>
      </c>
      <c r="E97" s="165" t="str">
        <f t="shared" si="3"/>
        <v/>
      </c>
    </row>
    <row r="98" spans="1:5" x14ac:dyDescent="0.2">
      <c r="A98" s="179"/>
      <c r="D98" s="165" t="str">
        <f t="shared" si="2"/>
        <v/>
      </c>
      <c r="E98" s="165" t="str">
        <f t="shared" si="3"/>
        <v/>
      </c>
    </row>
    <row r="99" spans="1:5" x14ac:dyDescent="0.2">
      <c r="A99" s="179"/>
      <c r="D99" s="165" t="str">
        <f t="shared" si="2"/>
        <v/>
      </c>
      <c r="E99" s="165" t="str">
        <f t="shared" si="3"/>
        <v/>
      </c>
    </row>
    <row r="100" spans="1:5" x14ac:dyDescent="0.2">
      <c r="A100" s="179"/>
      <c r="D100" s="165" t="str">
        <f t="shared" si="2"/>
        <v/>
      </c>
      <c r="E100" s="165" t="str">
        <f t="shared" si="3"/>
        <v/>
      </c>
    </row>
    <row r="101" spans="1:5" x14ac:dyDescent="0.2">
      <c r="A101" s="179"/>
      <c r="D101" s="165" t="str">
        <f t="shared" si="2"/>
        <v/>
      </c>
      <c r="E101" s="165" t="str">
        <f t="shared" si="3"/>
        <v/>
      </c>
    </row>
    <row r="102" spans="1:5" x14ac:dyDescent="0.2">
      <c r="A102" s="179"/>
      <c r="D102" s="165" t="str">
        <f t="shared" si="2"/>
        <v/>
      </c>
      <c r="E102" s="165" t="str">
        <f t="shared" si="3"/>
        <v/>
      </c>
    </row>
    <row r="103" spans="1:5" x14ac:dyDescent="0.2">
      <c r="A103" s="179"/>
      <c r="D103" s="165" t="str">
        <f t="shared" si="2"/>
        <v/>
      </c>
      <c r="E103" s="165" t="str">
        <f t="shared" si="3"/>
        <v/>
      </c>
    </row>
    <row r="104" spans="1:5" x14ac:dyDescent="0.2">
      <c r="A104" s="179"/>
      <c r="D104" s="165" t="str">
        <f t="shared" si="2"/>
        <v/>
      </c>
      <c r="E104" s="165" t="str">
        <f t="shared" si="3"/>
        <v/>
      </c>
    </row>
    <row r="105" spans="1:5" x14ac:dyDescent="0.2">
      <c r="A105" s="179"/>
      <c r="D105" s="165" t="str">
        <f t="shared" si="2"/>
        <v/>
      </c>
      <c r="E105" s="165" t="str">
        <f t="shared" si="3"/>
        <v/>
      </c>
    </row>
    <row r="106" spans="1:5" x14ac:dyDescent="0.2">
      <c r="A106" s="179"/>
      <c r="D106" s="165" t="str">
        <f t="shared" si="2"/>
        <v/>
      </c>
      <c r="E106" s="165" t="str">
        <f t="shared" si="3"/>
        <v/>
      </c>
    </row>
    <row r="107" spans="1:5" x14ac:dyDescent="0.2">
      <c r="A107" s="179"/>
      <c r="D107" s="165" t="str">
        <f t="shared" si="2"/>
        <v/>
      </c>
      <c r="E107" s="165" t="str">
        <f t="shared" si="3"/>
        <v/>
      </c>
    </row>
    <row r="108" spans="1:5" x14ac:dyDescent="0.2">
      <c r="A108" s="179"/>
      <c r="D108" s="165" t="str">
        <f t="shared" si="2"/>
        <v/>
      </c>
      <c r="E108" s="165" t="str">
        <f t="shared" si="3"/>
        <v/>
      </c>
    </row>
    <row r="109" spans="1:5" x14ac:dyDescent="0.2">
      <c r="A109" s="179"/>
      <c r="D109" s="165" t="str">
        <f t="shared" si="2"/>
        <v/>
      </c>
      <c r="E109" s="165" t="str">
        <f t="shared" si="3"/>
        <v/>
      </c>
    </row>
    <row r="110" spans="1:5" x14ac:dyDescent="0.2">
      <c r="A110" s="179"/>
      <c r="D110" s="165" t="str">
        <f t="shared" si="2"/>
        <v/>
      </c>
      <c r="E110" s="165" t="str">
        <f t="shared" si="3"/>
        <v/>
      </c>
    </row>
    <row r="111" spans="1:5" x14ac:dyDescent="0.2">
      <c r="A111" s="179"/>
      <c r="D111" s="165" t="str">
        <f t="shared" si="2"/>
        <v/>
      </c>
      <c r="E111" s="165" t="str">
        <f t="shared" si="3"/>
        <v/>
      </c>
    </row>
    <row r="112" spans="1:5" x14ac:dyDescent="0.2">
      <c r="A112" s="179"/>
      <c r="D112" s="165" t="str">
        <f t="shared" si="2"/>
        <v/>
      </c>
      <c r="E112" s="165" t="str">
        <f t="shared" si="3"/>
        <v/>
      </c>
    </row>
    <row r="113" spans="1:5" x14ac:dyDescent="0.2">
      <c r="A113" s="179"/>
      <c r="D113" s="165" t="str">
        <f t="shared" si="2"/>
        <v/>
      </c>
      <c r="E113" s="165" t="str">
        <f t="shared" si="3"/>
        <v/>
      </c>
    </row>
    <row r="114" spans="1:5" x14ac:dyDescent="0.2">
      <c r="A114" s="179"/>
      <c r="D114" s="165" t="str">
        <f t="shared" si="2"/>
        <v/>
      </c>
      <c r="E114" s="165" t="str">
        <f t="shared" si="3"/>
        <v/>
      </c>
    </row>
    <row r="115" spans="1:5" x14ac:dyDescent="0.2">
      <c r="A115" s="179"/>
      <c r="D115" s="165" t="str">
        <f t="shared" si="2"/>
        <v/>
      </c>
      <c r="E115" s="165" t="str">
        <f t="shared" si="3"/>
        <v/>
      </c>
    </row>
    <row r="116" spans="1:5" x14ac:dyDescent="0.2">
      <c r="A116" s="179"/>
      <c r="D116" s="165" t="str">
        <f t="shared" si="2"/>
        <v/>
      </c>
      <c r="E116" s="165" t="str">
        <f t="shared" si="3"/>
        <v/>
      </c>
    </row>
    <row r="117" spans="1:5" x14ac:dyDescent="0.2">
      <c r="A117" s="179"/>
      <c r="D117" s="165" t="str">
        <f t="shared" si="2"/>
        <v/>
      </c>
      <c r="E117" s="165" t="str">
        <f t="shared" si="3"/>
        <v/>
      </c>
    </row>
    <row r="118" spans="1:5" x14ac:dyDescent="0.2">
      <c r="A118" s="179"/>
      <c r="D118" s="165" t="str">
        <f t="shared" si="2"/>
        <v/>
      </c>
      <c r="E118" s="165" t="str">
        <f t="shared" si="3"/>
        <v/>
      </c>
    </row>
    <row r="119" spans="1:5" x14ac:dyDescent="0.2">
      <c r="A119" s="179"/>
      <c r="D119" s="165" t="str">
        <f t="shared" si="2"/>
        <v/>
      </c>
      <c r="E119" s="165" t="str">
        <f t="shared" si="3"/>
        <v/>
      </c>
    </row>
    <row r="120" spans="1:5" x14ac:dyDescent="0.2">
      <c r="A120" s="179"/>
      <c r="D120" s="165" t="str">
        <f t="shared" si="2"/>
        <v/>
      </c>
      <c r="E120" s="165" t="str">
        <f t="shared" si="3"/>
        <v/>
      </c>
    </row>
    <row r="121" spans="1:5" x14ac:dyDescent="0.2">
      <c r="A121" s="179"/>
      <c r="D121" s="165" t="str">
        <f t="shared" si="2"/>
        <v/>
      </c>
      <c r="E121" s="165" t="str">
        <f t="shared" si="3"/>
        <v/>
      </c>
    </row>
    <row r="122" spans="1:5" x14ac:dyDescent="0.2">
      <c r="A122" s="179"/>
      <c r="D122" s="165" t="str">
        <f t="shared" si="2"/>
        <v/>
      </c>
      <c r="E122" s="165" t="str">
        <f t="shared" si="3"/>
        <v/>
      </c>
    </row>
    <row r="123" spans="1:5" x14ac:dyDescent="0.2">
      <c r="A123" s="179"/>
      <c r="D123" s="165" t="str">
        <f t="shared" si="2"/>
        <v/>
      </c>
      <c r="E123" s="165" t="str">
        <f t="shared" si="3"/>
        <v/>
      </c>
    </row>
    <row r="124" spans="1:5" x14ac:dyDescent="0.2">
      <c r="A124" s="179"/>
      <c r="D124" s="165" t="str">
        <f t="shared" si="2"/>
        <v/>
      </c>
      <c r="E124" s="165" t="str">
        <f t="shared" si="3"/>
        <v/>
      </c>
    </row>
    <row r="125" spans="1:5" x14ac:dyDescent="0.2">
      <c r="A125" s="179"/>
      <c r="D125" s="165" t="str">
        <f t="shared" si="2"/>
        <v/>
      </c>
      <c r="E125" s="165" t="str">
        <f t="shared" si="3"/>
        <v/>
      </c>
    </row>
    <row r="126" spans="1:5" x14ac:dyDescent="0.2">
      <c r="A126" s="179"/>
      <c r="D126" s="165" t="str">
        <f t="shared" si="2"/>
        <v/>
      </c>
      <c r="E126" s="165" t="str">
        <f t="shared" si="3"/>
        <v/>
      </c>
    </row>
    <row r="127" spans="1:5" x14ac:dyDescent="0.2">
      <c r="A127" s="179"/>
      <c r="D127" s="165" t="str">
        <f t="shared" si="2"/>
        <v/>
      </c>
      <c r="E127" s="165" t="str">
        <f t="shared" si="3"/>
        <v/>
      </c>
    </row>
    <row r="128" spans="1:5" x14ac:dyDescent="0.2">
      <c r="A128" s="179"/>
      <c r="D128" s="165" t="str">
        <f t="shared" si="2"/>
        <v/>
      </c>
      <c r="E128" s="165" t="str">
        <f t="shared" si="3"/>
        <v/>
      </c>
    </row>
    <row r="129" spans="1:5" x14ac:dyDescent="0.2">
      <c r="A129" s="179"/>
      <c r="D129" s="165" t="str">
        <f t="shared" si="2"/>
        <v/>
      </c>
      <c r="E129" s="165" t="str">
        <f t="shared" si="3"/>
        <v/>
      </c>
    </row>
    <row r="130" spans="1:5" x14ac:dyDescent="0.2">
      <c r="A130" s="179"/>
      <c r="D130" s="165" t="str">
        <f t="shared" si="2"/>
        <v/>
      </c>
      <c r="E130" s="165" t="str">
        <f t="shared" si="3"/>
        <v/>
      </c>
    </row>
    <row r="131" spans="1:5" x14ac:dyDescent="0.2">
      <c r="A131" s="179"/>
      <c r="D131" s="165" t="str">
        <f t="shared" si="2"/>
        <v/>
      </c>
      <c r="E131" s="165" t="str">
        <f t="shared" si="3"/>
        <v/>
      </c>
    </row>
    <row r="132" spans="1:5" x14ac:dyDescent="0.2">
      <c r="A132" s="179"/>
      <c r="D132" s="165" t="str">
        <f t="shared" si="2"/>
        <v/>
      </c>
      <c r="E132" s="165" t="str">
        <f t="shared" si="3"/>
        <v/>
      </c>
    </row>
    <row r="133" spans="1:5" x14ac:dyDescent="0.2">
      <c r="A133" s="179"/>
      <c r="D133" s="165" t="str">
        <f t="shared" si="2"/>
        <v/>
      </c>
      <c r="E133" s="165" t="str">
        <f t="shared" si="3"/>
        <v/>
      </c>
    </row>
    <row r="134" spans="1:5" x14ac:dyDescent="0.2">
      <c r="A134" s="179"/>
      <c r="D134" s="165" t="str">
        <f t="shared" si="2"/>
        <v/>
      </c>
      <c r="E134" s="165" t="str">
        <f t="shared" si="3"/>
        <v/>
      </c>
    </row>
    <row r="135" spans="1:5" x14ac:dyDescent="0.2">
      <c r="A135" s="179"/>
      <c r="D135" s="165" t="str">
        <f t="shared" si="2"/>
        <v/>
      </c>
      <c r="E135" s="165" t="str">
        <f t="shared" si="3"/>
        <v/>
      </c>
    </row>
    <row r="136" spans="1:5" x14ac:dyDescent="0.2">
      <c r="A136" s="179"/>
      <c r="D136" s="165" t="str">
        <f t="shared" si="2"/>
        <v/>
      </c>
      <c r="E136" s="165" t="str">
        <f t="shared" si="3"/>
        <v/>
      </c>
    </row>
    <row r="137" spans="1:5" x14ac:dyDescent="0.2">
      <c r="A137" s="179"/>
      <c r="D137" s="165" t="str">
        <f t="shared" si="2"/>
        <v/>
      </c>
      <c r="E137" s="165" t="str">
        <f t="shared" si="3"/>
        <v/>
      </c>
    </row>
    <row r="138" spans="1:5" x14ac:dyDescent="0.2">
      <c r="A138" s="179"/>
      <c r="D138" s="165" t="str">
        <f t="shared" si="2"/>
        <v/>
      </c>
      <c r="E138" s="165" t="str">
        <f t="shared" si="3"/>
        <v/>
      </c>
    </row>
    <row r="139" spans="1:5" x14ac:dyDescent="0.2">
      <c r="A139" s="179"/>
      <c r="D139" s="165" t="str">
        <f t="shared" si="2"/>
        <v/>
      </c>
      <c r="E139" s="165" t="str">
        <f t="shared" si="3"/>
        <v/>
      </c>
    </row>
    <row r="140" spans="1:5" x14ac:dyDescent="0.2">
      <c r="A140" s="179"/>
      <c r="D140" s="165" t="str">
        <f t="shared" si="2"/>
        <v/>
      </c>
      <c r="E140" s="165" t="str">
        <f t="shared" si="3"/>
        <v/>
      </c>
    </row>
    <row r="141" spans="1:5" x14ac:dyDescent="0.2">
      <c r="A141" s="179"/>
      <c r="D141" s="165" t="str">
        <f t="shared" si="2"/>
        <v/>
      </c>
      <c r="E141" s="165" t="str">
        <f t="shared" si="3"/>
        <v/>
      </c>
    </row>
    <row r="142" spans="1:5" x14ac:dyDescent="0.2">
      <c r="A142" s="179"/>
      <c r="D142" s="165" t="str">
        <f t="shared" ref="D142:D202" si="4">IF(C142="","","N/A")</f>
        <v/>
      </c>
      <c r="E142" s="165" t="str">
        <f t="shared" si="3"/>
        <v/>
      </c>
    </row>
    <row r="143" spans="1:5" x14ac:dyDescent="0.2">
      <c r="A143" s="179"/>
      <c r="D143" s="165" t="str">
        <f t="shared" si="4"/>
        <v/>
      </c>
      <c r="E143" s="165" t="str">
        <f t="shared" si="3"/>
        <v/>
      </c>
    </row>
    <row r="144" spans="1:5" x14ac:dyDescent="0.2">
      <c r="A144" s="179"/>
      <c r="D144" s="165" t="str">
        <f t="shared" si="4"/>
        <v/>
      </c>
      <c r="E144" s="165" t="str">
        <f t="shared" si="3"/>
        <v/>
      </c>
    </row>
    <row r="145" spans="1:5" x14ac:dyDescent="0.2">
      <c r="A145" s="179"/>
      <c r="D145" s="165" t="str">
        <f t="shared" si="4"/>
        <v/>
      </c>
      <c r="E145" s="165" t="str">
        <f t="shared" si="3"/>
        <v/>
      </c>
    </row>
    <row r="146" spans="1:5" x14ac:dyDescent="0.2">
      <c r="A146" s="179"/>
      <c r="D146" s="165" t="str">
        <f t="shared" si="4"/>
        <v/>
      </c>
      <c r="E146" s="165" t="str">
        <f t="shared" si="3"/>
        <v/>
      </c>
    </row>
    <row r="147" spans="1:5" x14ac:dyDescent="0.2">
      <c r="A147" s="179"/>
      <c r="D147" s="165" t="str">
        <f t="shared" si="4"/>
        <v/>
      </c>
      <c r="E147" s="165" t="str">
        <f t="shared" si="3"/>
        <v/>
      </c>
    </row>
    <row r="148" spans="1:5" x14ac:dyDescent="0.2">
      <c r="A148" s="179"/>
      <c r="D148" s="165" t="str">
        <f t="shared" si="4"/>
        <v/>
      </c>
      <c r="E148" s="165" t="str">
        <f t="shared" si="3"/>
        <v/>
      </c>
    </row>
    <row r="149" spans="1:5" x14ac:dyDescent="0.2">
      <c r="A149" s="179"/>
      <c r="D149" s="165" t="str">
        <f t="shared" si="4"/>
        <v/>
      </c>
      <c r="E149" s="165" t="str">
        <f t="shared" si="3"/>
        <v/>
      </c>
    </row>
    <row r="150" spans="1:5" x14ac:dyDescent="0.2">
      <c r="A150" s="179"/>
      <c r="D150" s="165" t="str">
        <f t="shared" si="4"/>
        <v/>
      </c>
      <c r="E150" s="165" t="str">
        <f t="shared" si="3"/>
        <v/>
      </c>
    </row>
    <row r="151" spans="1:5" x14ac:dyDescent="0.2">
      <c r="A151" s="179"/>
      <c r="D151" s="165" t="str">
        <f t="shared" si="4"/>
        <v/>
      </c>
      <c r="E151" s="165" t="str">
        <f t="shared" si="3"/>
        <v/>
      </c>
    </row>
    <row r="152" spans="1:5" x14ac:dyDescent="0.2">
      <c r="A152" s="179"/>
      <c r="D152" s="165" t="str">
        <f t="shared" si="4"/>
        <v/>
      </c>
      <c r="E152" s="165" t="str">
        <f t="shared" ref="E152:E202" si="5">IF(C152="","","N/A")</f>
        <v/>
      </c>
    </row>
    <row r="153" spans="1:5" x14ac:dyDescent="0.2">
      <c r="A153" s="179"/>
      <c r="D153" s="165" t="str">
        <f t="shared" si="4"/>
        <v/>
      </c>
      <c r="E153" s="165" t="str">
        <f t="shared" si="5"/>
        <v/>
      </c>
    </row>
    <row r="154" spans="1:5" x14ac:dyDescent="0.2">
      <c r="A154" s="179"/>
      <c r="D154" s="165" t="str">
        <f t="shared" si="4"/>
        <v/>
      </c>
      <c r="E154" s="165" t="str">
        <f t="shared" si="5"/>
        <v/>
      </c>
    </row>
    <row r="155" spans="1:5" x14ac:dyDescent="0.2">
      <c r="A155" s="179"/>
      <c r="D155" s="165" t="str">
        <f t="shared" si="4"/>
        <v/>
      </c>
      <c r="E155" s="165" t="str">
        <f t="shared" si="5"/>
        <v/>
      </c>
    </row>
    <row r="156" spans="1:5" x14ac:dyDescent="0.2">
      <c r="A156" s="179"/>
      <c r="D156" s="165" t="str">
        <f t="shared" si="4"/>
        <v/>
      </c>
      <c r="E156" s="165" t="str">
        <f t="shared" si="5"/>
        <v/>
      </c>
    </row>
    <row r="157" spans="1:5" x14ac:dyDescent="0.2">
      <c r="A157" s="179"/>
      <c r="D157" s="165" t="str">
        <f t="shared" si="4"/>
        <v/>
      </c>
      <c r="E157" s="165" t="str">
        <f t="shared" si="5"/>
        <v/>
      </c>
    </row>
    <row r="158" spans="1:5" x14ac:dyDescent="0.2">
      <c r="A158" s="179"/>
      <c r="D158" s="165" t="str">
        <f t="shared" si="4"/>
        <v/>
      </c>
      <c r="E158" s="165" t="str">
        <f t="shared" si="5"/>
        <v/>
      </c>
    </row>
    <row r="159" spans="1:5" x14ac:dyDescent="0.2">
      <c r="A159" s="179"/>
      <c r="D159" s="165" t="str">
        <f t="shared" si="4"/>
        <v/>
      </c>
      <c r="E159" s="165" t="str">
        <f t="shared" si="5"/>
        <v/>
      </c>
    </row>
    <row r="160" spans="1:5" x14ac:dyDescent="0.2">
      <c r="A160" s="179"/>
      <c r="D160" s="165" t="str">
        <f t="shared" si="4"/>
        <v/>
      </c>
      <c r="E160" s="165" t="str">
        <f t="shared" si="5"/>
        <v/>
      </c>
    </row>
    <row r="161" spans="1:5" x14ac:dyDescent="0.2">
      <c r="A161" s="179"/>
      <c r="D161" s="165" t="str">
        <f t="shared" si="4"/>
        <v/>
      </c>
      <c r="E161" s="165" t="str">
        <f t="shared" si="5"/>
        <v/>
      </c>
    </row>
    <row r="162" spans="1:5" x14ac:dyDescent="0.2">
      <c r="A162" s="179"/>
      <c r="D162" s="165" t="str">
        <f t="shared" si="4"/>
        <v/>
      </c>
      <c r="E162" s="165" t="str">
        <f t="shared" si="5"/>
        <v/>
      </c>
    </row>
    <row r="163" spans="1:5" x14ac:dyDescent="0.2">
      <c r="A163" s="179"/>
      <c r="D163" s="165" t="str">
        <f t="shared" si="4"/>
        <v/>
      </c>
      <c r="E163" s="165" t="str">
        <f t="shared" si="5"/>
        <v/>
      </c>
    </row>
    <row r="164" spans="1:5" x14ac:dyDescent="0.2">
      <c r="A164" s="179"/>
      <c r="D164" s="165" t="str">
        <f t="shared" si="4"/>
        <v/>
      </c>
      <c r="E164" s="165" t="str">
        <f t="shared" si="5"/>
        <v/>
      </c>
    </row>
    <row r="165" spans="1:5" x14ac:dyDescent="0.2">
      <c r="A165" s="179"/>
      <c r="D165" s="165" t="str">
        <f t="shared" si="4"/>
        <v/>
      </c>
      <c r="E165" s="165" t="str">
        <f t="shared" si="5"/>
        <v/>
      </c>
    </row>
    <row r="166" spans="1:5" x14ac:dyDescent="0.2">
      <c r="A166" s="179"/>
      <c r="D166" s="165" t="str">
        <f t="shared" si="4"/>
        <v/>
      </c>
      <c r="E166" s="165" t="str">
        <f t="shared" si="5"/>
        <v/>
      </c>
    </row>
    <row r="167" spans="1:5" x14ac:dyDescent="0.2">
      <c r="A167" s="179"/>
      <c r="D167" s="165" t="str">
        <f t="shared" si="4"/>
        <v/>
      </c>
      <c r="E167" s="165" t="str">
        <f t="shared" si="5"/>
        <v/>
      </c>
    </row>
    <row r="168" spans="1:5" x14ac:dyDescent="0.2">
      <c r="A168" s="179"/>
      <c r="D168" s="165" t="str">
        <f t="shared" si="4"/>
        <v/>
      </c>
      <c r="E168" s="165" t="str">
        <f t="shared" si="5"/>
        <v/>
      </c>
    </row>
    <row r="169" spans="1:5" x14ac:dyDescent="0.2">
      <c r="A169" s="179"/>
      <c r="D169" s="165" t="str">
        <f t="shared" si="4"/>
        <v/>
      </c>
      <c r="E169" s="165" t="str">
        <f t="shared" si="5"/>
        <v/>
      </c>
    </row>
    <row r="170" spans="1:5" x14ac:dyDescent="0.2">
      <c r="A170" s="179"/>
      <c r="D170" s="165" t="str">
        <f t="shared" si="4"/>
        <v/>
      </c>
      <c r="E170" s="165" t="str">
        <f t="shared" si="5"/>
        <v/>
      </c>
    </row>
    <row r="171" spans="1:5" x14ac:dyDescent="0.2">
      <c r="A171" s="179"/>
      <c r="D171" s="165" t="str">
        <f t="shared" si="4"/>
        <v/>
      </c>
      <c r="E171" s="165" t="str">
        <f t="shared" si="5"/>
        <v/>
      </c>
    </row>
    <row r="172" spans="1:5" x14ac:dyDescent="0.2">
      <c r="A172" s="179"/>
      <c r="D172" s="165" t="str">
        <f t="shared" si="4"/>
        <v/>
      </c>
      <c r="E172" s="165" t="str">
        <f t="shared" si="5"/>
        <v/>
      </c>
    </row>
    <row r="173" spans="1:5" x14ac:dyDescent="0.2">
      <c r="A173" s="179"/>
      <c r="D173" s="165" t="str">
        <f t="shared" si="4"/>
        <v/>
      </c>
      <c r="E173" s="165" t="str">
        <f t="shared" si="5"/>
        <v/>
      </c>
    </row>
    <row r="174" spans="1:5" x14ac:dyDescent="0.2">
      <c r="A174" s="179"/>
      <c r="D174" s="165" t="str">
        <f t="shared" si="4"/>
        <v/>
      </c>
      <c r="E174" s="165" t="str">
        <f t="shared" si="5"/>
        <v/>
      </c>
    </row>
    <row r="175" spans="1:5" x14ac:dyDescent="0.2">
      <c r="A175" s="179"/>
      <c r="D175" s="165" t="str">
        <f t="shared" si="4"/>
        <v/>
      </c>
      <c r="E175" s="165" t="str">
        <f t="shared" si="5"/>
        <v/>
      </c>
    </row>
    <row r="176" spans="1:5" x14ac:dyDescent="0.2">
      <c r="A176" s="179"/>
      <c r="D176" s="165" t="str">
        <f t="shared" si="4"/>
        <v/>
      </c>
      <c r="E176" s="165" t="str">
        <f t="shared" si="5"/>
        <v/>
      </c>
    </row>
    <row r="177" spans="1:5" x14ac:dyDescent="0.2">
      <c r="A177" s="179"/>
      <c r="D177" s="165" t="str">
        <f t="shared" si="4"/>
        <v/>
      </c>
      <c r="E177" s="165" t="str">
        <f t="shared" si="5"/>
        <v/>
      </c>
    </row>
    <row r="178" spans="1:5" x14ac:dyDescent="0.2">
      <c r="A178" s="179"/>
      <c r="D178" s="165" t="str">
        <f t="shared" si="4"/>
        <v/>
      </c>
      <c r="E178" s="165" t="str">
        <f t="shared" si="5"/>
        <v/>
      </c>
    </row>
    <row r="179" spans="1:5" x14ac:dyDescent="0.2">
      <c r="A179" s="179"/>
      <c r="D179" s="165" t="str">
        <f t="shared" si="4"/>
        <v/>
      </c>
      <c r="E179" s="165" t="str">
        <f t="shared" si="5"/>
        <v/>
      </c>
    </row>
    <row r="180" spans="1:5" x14ac:dyDescent="0.2">
      <c r="A180" s="179"/>
      <c r="D180" s="165" t="str">
        <f t="shared" si="4"/>
        <v/>
      </c>
      <c r="E180" s="165" t="str">
        <f t="shared" si="5"/>
        <v/>
      </c>
    </row>
    <row r="181" spans="1:5" x14ac:dyDescent="0.2">
      <c r="A181" s="179"/>
      <c r="D181" s="165" t="str">
        <f t="shared" si="4"/>
        <v/>
      </c>
      <c r="E181" s="165" t="str">
        <f t="shared" si="5"/>
        <v/>
      </c>
    </row>
    <row r="182" spans="1:5" x14ac:dyDescent="0.2">
      <c r="A182" s="179"/>
      <c r="D182" s="165" t="str">
        <f t="shared" si="4"/>
        <v/>
      </c>
      <c r="E182" s="165" t="str">
        <f t="shared" si="5"/>
        <v/>
      </c>
    </row>
    <row r="183" spans="1:5" x14ac:dyDescent="0.2">
      <c r="A183" s="179"/>
      <c r="D183" s="165" t="str">
        <f t="shared" si="4"/>
        <v/>
      </c>
      <c r="E183" s="165" t="str">
        <f t="shared" si="5"/>
        <v/>
      </c>
    </row>
    <row r="184" spans="1:5" x14ac:dyDescent="0.2">
      <c r="A184" s="179"/>
      <c r="D184" s="165" t="str">
        <f t="shared" si="4"/>
        <v/>
      </c>
      <c r="E184" s="165" t="str">
        <f t="shared" si="5"/>
        <v/>
      </c>
    </row>
    <row r="185" spans="1:5" x14ac:dyDescent="0.2">
      <c r="A185" s="179"/>
      <c r="D185" s="165" t="str">
        <f t="shared" si="4"/>
        <v/>
      </c>
      <c r="E185" s="165" t="str">
        <f t="shared" si="5"/>
        <v/>
      </c>
    </row>
    <row r="186" spans="1:5" x14ac:dyDescent="0.2">
      <c r="A186" s="179"/>
      <c r="D186" s="165" t="str">
        <f t="shared" si="4"/>
        <v/>
      </c>
      <c r="E186" s="165" t="str">
        <f t="shared" si="5"/>
        <v/>
      </c>
    </row>
    <row r="187" spans="1:5" x14ac:dyDescent="0.2">
      <c r="A187" s="179"/>
      <c r="D187" s="165" t="str">
        <f t="shared" si="4"/>
        <v/>
      </c>
      <c r="E187" s="165" t="str">
        <f t="shared" si="5"/>
        <v/>
      </c>
    </row>
    <row r="188" spans="1:5" x14ac:dyDescent="0.2">
      <c r="A188" s="179"/>
      <c r="D188" s="165" t="str">
        <f t="shared" si="4"/>
        <v/>
      </c>
      <c r="E188" s="165" t="str">
        <f t="shared" si="5"/>
        <v/>
      </c>
    </row>
    <row r="189" spans="1:5" x14ac:dyDescent="0.2">
      <c r="A189" s="179"/>
      <c r="D189" s="165" t="str">
        <f t="shared" si="4"/>
        <v/>
      </c>
      <c r="E189" s="165" t="str">
        <f t="shared" si="5"/>
        <v/>
      </c>
    </row>
    <row r="190" spans="1:5" x14ac:dyDescent="0.2">
      <c r="A190" s="179"/>
      <c r="D190" s="165" t="str">
        <f t="shared" si="4"/>
        <v/>
      </c>
      <c r="E190" s="165" t="str">
        <f t="shared" si="5"/>
        <v/>
      </c>
    </row>
    <row r="191" spans="1:5" x14ac:dyDescent="0.2">
      <c r="A191" s="179"/>
      <c r="D191" s="165" t="str">
        <f t="shared" si="4"/>
        <v/>
      </c>
      <c r="E191" s="165" t="str">
        <f t="shared" si="5"/>
        <v/>
      </c>
    </row>
    <row r="192" spans="1:5" x14ac:dyDescent="0.2">
      <c r="A192" s="179"/>
      <c r="D192" s="165" t="str">
        <f t="shared" si="4"/>
        <v/>
      </c>
      <c r="E192" s="165" t="str">
        <f t="shared" si="5"/>
        <v/>
      </c>
    </row>
    <row r="193" spans="1:5" x14ac:dyDescent="0.2">
      <c r="A193" s="179"/>
      <c r="D193" s="165" t="str">
        <f t="shared" si="4"/>
        <v/>
      </c>
      <c r="E193" s="165" t="str">
        <f t="shared" si="5"/>
        <v/>
      </c>
    </row>
    <row r="194" spans="1:5" x14ac:dyDescent="0.2">
      <c r="A194" s="179"/>
      <c r="D194" s="165" t="str">
        <f t="shared" si="4"/>
        <v/>
      </c>
      <c r="E194" s="165" t="str">
        <f t="shared" si="5"/>
        <v/>
      </c>
    </row>
    <row r="195" spans="1:5" x14ac:dyDescent="0.2">
      <c r="A195" s="179"/>
      <c r="D195" s="165" t="str">
        <f t="shared" si="4"/>
        <v/>
      </c>
      <c r="E195" s="165" t="str">
        <f t="shared" si="5"/>
        <v/>
      </c>
    </row>
    <row r="196" spans="1:5" x14ac:dyDescent="0.2">
      <c r="A196" s="179"/>
      <c r="D196" s="165" t="str">
        <f t="shared" si="4"/>
        <v/>
      </c>
      <c r="E196" s="165" t="str">
        <f t="shared" si="5"/>
        <v/>
      </c>
    </row>
    <row r="197" spans="1:5" x14ac:dyDescent="0.2">
      <c r="A197" s="179"/>
      <c r="D197" s="165" t="str">
        <f t="shared" si="4"/>
        <v/>
      </c>
      <c r="E197" s="165" t="str">
        <f t="shared" si="5"/>
        <v/>
      </c>
    </row>
    <row r="198" spans="1:5" x14ac:dyDescent="0.2">
      <c r="A198" s="179"/>
      <c r="D198" s="165" t="str">
        <f t="shared" si="4"/>
        <v/>
      </c>
      <c r="E198" s="165" t="str">
        <f t="shared" si="5"/>
        <v/>
      </c>
    </row>
    <row r="199" spans="1:5" x14ac:dyDescent="0.2">
      <c r="A199" s="179"/>
      <c r="D199" s="165" t="str">
        <f t="shared" si="4"/>
        <v/>
      </c>
      <c r="E199" s="165" t="str">
        <f t="shared" si="5"/>
        <v/>
      </c>
    </row>
    <row r="200" spans="1:5" x14ac:dyDescent="0.2">
      <c r="A200" s="179"/>
      <c r="D200" s="165" t="str">
        <f t="shared" si="4"/>
        <v/>
      </c>
      <c r="E200" s="165" t="str">
        <f t="shared" si="5"/>
        <v/>
      </c>
    </row>
    <row r="201" spans="1:5" x14ac:dyDescent="0.2">
      <c r="A201" s="179"/>
      <c r="D201" s="165" t="str">
        <f t="shared" si="4"/>
        <v/>
      </c>
      <c r="E201" s="165" t="str">
        <f t="shared" si="5"/>
        <v/>
      </c>
    </row>
    <row r="202" spans="1:5" x14ac:dyDescent="0.2">
      <c r="A202" s="179"/>
      <c r="D202" s="165" t="str">
        <f t="shared" si="4"/>
        <v/>
      </c>
      <c r="E202" s="165" t="str">
        <f t="shared" si="5"/>
        <v/>
      </c>
    </row>
  </sheetData>
  <dataValidations count="5">
    <dataValidation type="list" allowBlank="1" showInputMessage="1" showErrorMessage="1" sqref="C2:C212">
      <formula1>Generic_Action</formula1>
    </dataValidation>
    <dataValidation type="list" errorStyle="warning" allowBlank="1" showInputMessage="1" showErrorMessage="1" sqref="D2:D202">
      <formula1>zNamedLists</formula1>
    </dataValidation>
    <dataValidation type="list" allowBlank="1" showInputMessage="1" showErrorMessage="1" sqref="E2:E5">
      <formula1>zNamedSheet_list</formula1>
    </dataValidation>
    <dataValidation type="list" errorStyle="warning" allowBlank="1" showInputMessage="1" showErrorMessage="1" sqref="E6:E23">
      <formula1>zNamedSheet_list</formula1>
    </dataValidation>
    <dataValidation type="list" errorStyle="warning" allowBlank="1" showInputMessage="1" showErrorMessage="1" sqref="E24:E202">
      <formula1>zTabList</formula1>
    </dataValidation>
  </dataValidations>
  <pageMargins left="0.7" right="0.7" top="0.75" bottom="0.75" header="0.3" footer="0.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82"/>
  <sheetViews>
    <sheetView showGridLines="0" workbookViewId="0">
      <pane ySplit="4" topLeftCell="A5" activePane="bottomLeft" state="frozen"/>
      <selection activeCell="K43" sqref="K43"/>
      <selection pane="bottomLeft" activeCell="D5" sqref="D5"/>
    </sheetView>
  </sheetViews>
  <sheetFormatPr defaultRowHeight="12.75" x14ac:dyDescent="0.2"/>
  <cols>
    <col min="1" max="1" width="6.7109375" style="5" customWidth="1"/>
    <col min="2" max="2" width="7.7109375" style="3" customWidth="1"/>
    <col min="3" max="3" width="5.7109375" style="4" bestFit="1" customWidth="1"/>
    <col min="4" max="4" width="6.28515625" style="4" customWidth="1"/>
    <col min="5" max="5" width="8.85546875" style="9" customWidth="1"/>
    <col min="6" max="6" width="6.140625" style="10" customWidth="1"/>
    <col min="7" max="7" width="10.140625" style="5" bestFit="1" customWidth="1"/>
    <col min="8" max="8" width="5.140625" style="5" customWidth="1"/>
    <col min="9" max="9" width="7.7109375" style="5" customWidth="1"/>
    <col min="10" max="10" width="14.7109375" style="5" customWidth="1"/>
    <col min="11" max="11" width="10.28515625" style="5" customWidth="1"/>
    <col min="12" max="12" width="7.140625" style="5" customWidth="1"/>
    <col min="13" max="13" width="4.85546875" style="5" customWidth="1"/>
    <col min="14" max="14" width="7.7109375" style="5" customWidth="1"/>
    <col min="15" max="15" width="12.5703125" style="5" customWidth="1"/>
    <col min="16" max="16" width="9.140625" style="5" customWidth="1"/>
    <col min="17" max="17" width="18.85546875" style="5" customWidth="1"/>
    <col min="18" max="16384" width="9.140625" style="5"/>
  </cols>
  <sheetData>
    <row r="1" spans="1:17" s="196" customFormat="1" ht="16.5" thickBot="1" x14ac:dyDescent="0.3">
      <c r="A1" s="2" t="s">
        <v>316</v>
      </c>
      <c r="C1" s="197"/>
      <c r="D1" s="197"/>
      <c r="E1" s="197"/>
      <c r="F1" s="305"/>
      <c r="G1" s="306"/>
      <c r="H1" s="306"/>
    </row>
    <row r="2" spans="1:17" s="196" customFormat="1" ht="17.25" thickTop="1" thickBot="1" x14ac:dyDescent="0.3">
      <c r="A2" s="203"/>
      <c r="B2" s="203"/>
      <c r="C2" s="197"/>
      <c r="D2" s="203"/>
      <c r="E2" s="203"/>
      <c r="F2" s="203"/>
      <c r="G2" s="203"/>
      <c r="H2" s="203"/>
      <c r="I2" s="203"/>
      <c r="J2" s="203"/>
      <c r="Q2" s="203"/>
    </row>
    <row r="3" spans="1:17" s="3" customFormat="1" ht="13.5" thickTop="1" x14ac:dyDescent="0.2">
      <c r="A3" s="335" t="s">
        <v>58</v>
      </c>
      <c r="B3" s="327" t="s">
        <v>289</v>
      </c>
      <c r="C3" s="327" t="s">
        <v>205</v>
      </c>
      <c r="D3" s="336" t="s">
        <v>205</v>
      </c>
      <c r="E3" s="337" t="s">
        <v>291</v>
      </c>
      <c r="F3" s="338" t="s">
        <v>216</v>
      </c>
      <c r="G3" s="339" t="s">
        <v>292</v>
      </c>
      <c r="H3" s="339" t="s">
        <v>294</v>
      </c>
      <c r="I3" s="338" t="s">
        <v>296</v>
      </c>
      <c r="J3" s="339" t="s">
        <v>302</v>
      </c>
      <c r="K3" s="338" t="s">
        <v>305</v>
      </c>
      <c r="L3" s="338" t="s">
        <v>306</v>
      </c>
      <c r="M3" s="338" t="s">
        <v>307</v>
      </c>
      <c r="N3" s="336" t="s">
        <v>307</v>
      </c>
      <c r="O3" s="336" t="s">
        <v>307</v>
      </c>
      <c r="P3" s="339" t="s">
        <v>308</v>
      </c>
      <c r="Q3" s="340" t="s">
        <v>310</v>
      </c>
    </row>
    <row r="4" spans="1:17" s="3" customFormat="1" ht="13.5" thickBot="1" x14ac:dyDescent="0.25">
      <c r="A4" s="341"/>
      <c r="B4" s="342" t="s">
        <v>290</v>
      </c>
      <c r="C4" s="342" t="s">
        <v>212</v>
      </c>
      <c r="D4" s="343" t="s">
        <v>213</v>
      </c>
      <c r="E4" s="344"/>
      <c r="F4" s="345"/>
      <c r="G4" s="346" t="s">
        <v>293</v>
      </c>
      <c r="H4" s="346" t="s">
        <v>214</v>
      </c>
      <c r="I4" s="345" t="s">
        <v>295</v>
      </c>
      <c r="J4" s="346" t="s">
        <v>303</v>
      </c>
      <c r="K4" s="345" t="s">
        <v>304</v>
      </c>
      <c r="L4" s="345"/>
      <c r="M4" s="345"/>
      <c r="N4" s="343" t="s">
        <v>295</v>
      </c>
      <c r="O4" s="343" t="s">
        <v>309</v>
      </c>
      <c r="P4" s="346"/>
      <c r="Q4" s="347" t="s">
        <v>311</v>
      </c>
    </row>
    <row r="5" spans="1:17" s="308" customFormat="1" ht="14.25" thickTop="1" thickBot="1" x14ac:dyDescent="0.25">
      <c r="A5" s="12"/>
      <c r="B5" s="12" t="str">
        <f>IF(A5="ADD","0","")</f>
        <v/>
      </c>
      <c r="C5" s="307" t="str">
        <f>IF(D5="","",(VLOOKUP(D5,'Lookups - Generic'!$B$3:$C$1466,2,FALSE)))</f>
        <v/>
      </c>
      <c r="D5" s="20"/>
      <c r="E5" s="13"/>
      <c r="G5" s="13"/>
      <c r="H5" s="15"/>
      <c r="I5" s="16"/>
      <c r="J5" s="17" t="str">
        <f t="shared" ref="J5:J68" si="0">IF(I5="","",VLOOKUP(I5,Pavement_Test_Pit_Method_Table_Array,2,FALSE))</f>
        <v/>
      </c>
      <c r="K5" s="14"/>
      <c r="L5" s="8"/>
      <c r="M5" s="16"/>
      <c r="N5" s="14"/>
      <c r="O5" s="14"/>
      <c r="P5" s="13"/>
      <c r="Q5" s="18"/>
    </row>
    <row r="6" spans="1:17" s="308" customFormat="1" ht="14.25" thickTop="1" thickBot="1" x14ac:dyDescent="0.25">
      <c r="A6" s="12"/>
      <c r="B6" s="12" t="str">
        <f t="shared" ref="B6:B69" si="1">IF(A6="ADD","0","")</f>
        <v/>
      </c>
      <c r="C6" s="307" t="str">
        <f>IF(D6="","",(VLOOKUP(D6,'Lookups - Generic'!$B$3:$C$1466,2,FALSE)))</f>
        <v/>
      </c>
      <c r="D6" s="20"/>
      <c r="E6" s="13"/>
      <c r="F6" s="13"/>
      <c r="G6" s="14"/>
      <c r="H6" s="15"/>
      <c r="I6" s="16"/>
      <c r="J6" s="17" t="str">
        <f t="shared" si="0"/>
        <v/>
      </c>
      <c r="K6" s="14"/>
      <c r="L6" s="8"/>
      <c r="M6" s="16"/>
      <c r="N6" s="14"/>
      <c r="O6" s="14"/>
      <c r="P6" s="13"/>
      <c r="Q6" s="18"/>
    </row>
    <row r="7" spans="1:17" s="308" customFormat="1" ht="14.25" thickTop="1" thickBot="1" x14ac:dyDescent="0.25">
      <c r="A7" s="12"/>
      <c r="B7" s="12" t="str">
        <f t="shared" si="1"/>
        <v/>
      </c>
      <c r="C7" s="307" t="str">
        <f>IF(D7="","",(VLOOKUP(D7,'Lookups - Generic'!$B$3:$C$1466,2,FALSE)))</f>
        <v/>
      </c>
      <c r="D7" s="20"/>
      <c r="E7" s="13"/>
      <c r="F7" s="13"/>
      <c r="G7" s="14"/>
      <c r="H7" s="15"/>
      <c r="I7" s="16"/>
      <c r="J7" s="17" t="str">
        <f t="shared" si="0"/>
        <v/>
      </c>
      <c r="K7" s="14"/>
      <c r="L7" s="8"/>
      <c r="M7" s="16"/>
      <c r="N7" s="14"/>
      <c r="O7" s="14"/>
      <c r="P7" s="13"/>
      <c r="Q7" s="18"/>
    </row>
    <row r="8" spans="1:17" s="308" customFormat="1" ht="14.25" thickTop="1" thickBot="1" x14ac:dyDescent="0.25">
      <c r="A8" s="12"/>
      <c r="B8" s="12" t="str">
        <f t="shared" si="1"/>
        <v/>
      </c>
      <c r="C8" s="307" t="str">
        <f>IF(D8="","",(VLOOKUP(D8,'Lookups - Generic'!$B$3:$C$1466,2,FALSE)))</f>
        <v/>
      </c>
      <c r="D8" s="20"/>
      <c r="E8" s="13"/>
      <c r="F8" s="13"/>
      <c r="G8" s="14"/>
      <c r="H8" s="15"/>
      <c r="I8" s="16"/>
      <c r="J8" s="17" t="str">
        <f t="shared" si="0"/>
        <v/>
      </c>
      <c r="K8" s="14"/>
      <c r="L8" s="8"/>
      <c r="M8" s="16"/>
      <c r="N8" s="14"/>
      <c r="O8" s="14"/>
      <c r="P8" s="13"/>
      <c r="Q8" s="18"/>
    </row>
    <row r="9" spans="1:17" s="308" customFormat="1" ht="14.25" thickTop="1" thickBot="1" x14ac:dyDescent="0.25">
      <c r="A9" s="12"/>
      <c r="B9" s="12" t="str">
        <f t="shared" si="1"/>
        <v/>
      </c>
      <c r="C9" s="307" t="str">
        <f>IF(D9="","",(VLOOKUP(D9,'Lookups - Generic'!$B$3:$C$1466,2,FALSE)))</f>
        <v/>
      </c>
      <c r="D9" s="20"/>
      <c r="E9" s="13"/>
      <c r="F9" s="13"/>
      <c r="G9" s="14"/>
      <c r="H9" s="15"/>
      <c r="I9" s="16"/>
      <c r="J9" s="17" t="str">
        <f t="shared" si="0"/>
        <v/>
      </c>
      <c r="K9" s="14"/>
      <c r="L9" s="8"/>
      <c r="M9" s="16"/>
      <c r="N9" s="14"/>
      <c r="O9" s="14"/>
      <c r="P9" s="13"/>
      <c r="Q9" s="18"/>
    </row>
    <row r="10" spans="1:17" s="308" customFormat="1" ht="14.25" thickTop="1" thickBot="1" x14ac:dyDescent="0.25">
      <c r="A10" s="12"/>
      <c r="B10" s="12" t="str">
        <f t="shared" si="1"/>
        <v/>
      </c>
      <c r="C10" s="307" t="str">
        <f>IF(D10="","",(VLOOKUP(D10,'Lookups - Generic'!$B$3:$C$1466,2,FALSE)))</f>
        <v/>
      </c>
      <c r="D10" s="20"/>
      <c r="E10" s="13"/>
      <c r="F10" s="13"/>
      <c r="G10" s="14"/>
      <c r="H10" s="15"/>
      <c r="I10" s="16"/>
      <c r="J10" s="17" t="str">
        <f t="shared" si="0"/>
        <v/>
      </c>
      <c r="K10" s="14"/>
      <c r="L10" s="8"/>
      <c r="M10" s="16"/>
      <c r="N10" s="14"/>
      <c r="O10" s="14"/>
      <c r="P10" s="13"/>
      <c r="Q10" s="18"/>
    </row>
    <row r="11" spans="1:17" s="308" customFormat="1" ht="14.25" thickTop="1" thickBot="1" x14ac:dyDescent="0.25">
      <c r="A11" s="12"/>
      <c r="B11" s="12" t="str">
        <f t="shared" si="1"/>
        <v/>
      </c>
      <c r="C11" s="307" t="str">
        <f>IF(D11="","",(VLOOKUP(D11,'Lookups - Generic'!$B$3:$C$1466,2,FALSE)))</f>
        <v/>
      </c>
      <c r="D11" s="20"/>
      <c r="E11" s="13"/>
      <c r="F11" s="13"/>
      <c r="G11" s="14"/>
      <c r="H11" s="15"/>
      <c r="I11" s="16"/>
      <c r="J11" s="17" t="str">
        <f t="shared" si="0"/>
        <v/>
      </c>
      <c r="K11" s="14"/>
      <c r="L11" s="8"/>
      <c r="M11" s="16"/>
      <c r="N11" s="14"/>
      <c r="O11" s="14"/>
      <c r="P11" s="13"/>
      <c r="Q11" s="18"/>
    </row>
    <row r="12" spans="1:17" s="308" customFormat="1" ht="14.25" thickTop="1" thickBot="1" x14ac:dyDescent="0.25">
      <c r="A12" s="12"/>
      <c r="B12" s="12" t="str">
        <f t="shared" si="1"/>
        <v/>
      </c>
      <c r="C12" s="307" t="str">
        <f>IF(D12="","",(VLOOKUP(D12,'Lookups - Generic'!$B$3:$C$1466,2,FALSE)))</f>
        <v/>
      </c>
      <c r="D12" s="20"/>
      <c r="E12" s="13"/>
      <c r="F12" s="13"/>
      <c r="G12" s="14"/>
      <c r="H12" s="15"/>
      <c r="I12" s="16"/>
      <c r="J12" s="17" t="str">
        <f t="shared" si="0"/>
        <v/>
      </c>
      <c r="K12" s="14"/>
      <c r="L12" s="8"/>
      <c r="M12" s="16"/>
      <c r="N12" s="14"/>
      <c r="O12" s="14"/>
      <c r="P12" s="13"/>
      <c r="Q12" s="18"/>
    </row>
    <row r="13" spans="1:17" s="308" customFormat="1" ht="14.25" thickTop="1" thickBot="1" x14ac:dyDescent="0.25">
      <c r="A13" s="12"/>
      <c r="B13" s="12" t="str">
        <f t="shared" si="1"/>
        <v/>
      </c>
      <c r="C13" s="307" t="str">
        <f>IF(D13="","",(VLOOKUP(D13,'Lookups - Generic'!$B$3:$C$1466,2,FALSE)))</f>
        <v/>
      </c>
      <c r="D13" s="20"/>
      <c r="E13" s="13"/>
      <c r="F13" s="13"/>
      <c r="G13" s="14"/>
      <c r="H13" s="15"/>
      <c r="I13" s="16"/>
      <c r="J13" s="17" t="str">
        <f t="shared" si="0"/>
        <v/>
      </c>
      <c r="K13" s="14"/>
      <c r="L13" s="8"/>
      <c r="M13" s="16"/>
      <c r="N13" s="14"/>
      <c r="O13" s="14"/>
      <c r="P13" s="13"/>
      <c r="Q13" s="18"/>
    </row>
    <row r="14" spans="1:17" s="308" customFormat="1" ht="14.25" thickTop="1" thickBot="1" x14ac:dyDescent="0.25">
      <c r="A14" s="12"/>
      <c r="B14" s="12" t="str">
        <f t="shared" si="1"/>
        <v/>
      </c>
      <c r="C14" s="307" t="str">
        <f>IF(D14="","",(VLOOKUP(D14,'Lookups - Generic'!$B$3:$C$1466,2,FALSE)))</f>
        <v/>
      </c>
      <c r="D14" s="20"/>
      <c r="E14" s="13"/>
      <c r="F14" s="13"/>
      <c r="G14" s="14"/>
      <c r="H14" s="15"/>
      <c r="I14" s="16"/>
      <c r="J14" s="17" t="str">
        <f t="shared" si="0"/>
        <v/>
      </c>
      <c r="K14" s="14"/>
      <c r="L14" s="8"/>
      <c r="M14" s="16"/>
      <c r="N14" s="14"/>
      <c r="O14" s="14"/>
      <c r="P14" s="13"/>
      <c r="Q14" s="18"/>
    </row>
    <row r="15" spans="1:17" s="308" customFormat="1" ht="14.25" thickTop="1" thickBot="1" x14ac:dyDescent="0.25">
      <c r="A15" s="12"/>
      <c r="B15" s="12" t="str">
        <f t="shared" si="1"/>
        <v/>
      </c>
      <c r="C15" s="307" t="str">
        <f>IF(D15="","",(VLOOKUP(D15,'Lookups - Generic'!$B$3:$C$1466,2,FALSE)))</f>
        <v/>
      </c>
      <c r="D15" s="20"/>
      <c r="E15" s="13"/>
      <c r="F15" s="13"/>
      <c r="G15" s="14"/>
      <c r="H15" s="15"/>
      <c r="I15" s="16"/>
      <c r="J15" s="17" t="str">
        <f t="shared" si="0"/>
        <v/>
      </c>
      <c r="K15" s="14"/>
      <c r="L15" s="8"/>
      <c r="M15" s="16"/>
      <c r="N15" s="14"/>
      <c r="O15" s="14"/>
      <c r="P15" s="13"/>
      <c r="Q15" s="18"/>
    </row>
    <row r="16" spans="1:17" s="308" customFormat="1" ht="14.25" thickTop="1" thickBot="1" x14ac:dyDescent="0.25">
      <c r="A16" s="12"/>
      <c r="B16" s="12" t="str">
        <f t="shared" si="1"/>
        <v/>
      </c>
      <c r="C16" s="307" t="str">
        <f>IF(D16="","",(VLOOKUP(D16,'Lookups - Generic'!$B$3:$C$1466,2,FALSE)))</f>
        <v/>
      </c>
      <c r="D16" s="20"/>
      <c r="E16" s="13"/>
      <c r="F16" s="13"/>
      <c r="G16" s="14"/>
      <c r="H16" s="15"/>
      <c r="I16" s="16"/>
      <c r="J16" s="17" t="str">
        <f t="shared" si="0"/>
        <v/>
      </c>
      <c r="K16" s="14"/>
      <c r="L16" s="8"/>
      <c r="M16" s="16"/>
      <c r="N16" s="14"/>
      <c r="O16" s="14"/>
      <c r="P16" s="13"/>
      <c r="Q16" s="18"/>
    </row>
    <row r="17" spans="1:17" s="308" customFormat="1" ht="14.25" thickTop="1" thickBot="1" x14ac:dyDescent="0.25">
      <c r="A17" s="12"/>
      <c r="B17" s="12" t="str">
        <f t="shared" si="1"/>
        <v/>
      </c>
      <c r="C17" s="307" t="str">
        <f>IF(D17="","",(VLOOKUP(D17,'Lookups - Generic'!$B$3:$C$1466,2,FALSE)))</f>
        <v/>
      </c>
      <c r="D17" s="20"/>
      <c r="E17" s="13"/>
      <c r="F17" s="13"/>
      <c r="G17" s="14"/>
      <c r="H17" s="15"/>
      <c r="I17" s="16"/>
      <c r="J17" s="17" t="str">
        <f t="shared" si="0"/>
        <v/>
      </c>
      <c r="K17" s="14"/>
      <c r="L17" s="8"/>
      <c r="M17" s="16"/>
      <c r="N17" s="14"/>
      <c r="O17" s="14"/>
      <c r="P17" s="13"/>
      <c r="Q17" s="18"/>
    </row>
    <row r="18" spans="1:17" s="308" customFormat="1" ht="14.25" thickTop="1" thickBot="1" x14ac:dyDescent="0.25">
      <c r="A18" s="12"/>
      <c r="B18" s="12" t="str">
        <f t="shared" si="1"/>
        <v/>
      </c>
      <c r="C18" s="307" t="str">
        <f>IF(D18="","",(VLOOKUP(D18,'Lookups - Generic'!$B$3:$C$1466,2,FALSE)))</f>
        <v/>
      </c>
      <c r="D18" s="20"/>
      <c r="E18" s="13"/>
      <c r="F18" s="13"/>
      <c r="G18" s="14"/>
      <c r="H18" s="15"/>
      <c r="I18" s="16"/>
      <c r="J18" s="17" t="str">
        <f t="shared" si="0"/>
        <v/>
      </c>
      <c r="K18" s="14"/>
      <c r="L18" s="8"/>
      <c r="M18" s="16"/>
      <c r="N18" s="14"/>
      <c r="O18" s="14"/>
      <c r="P18" s="13"/>
      <c r="Q18" s="18"/>
    </row>
    <row r="19" spans="1:17" s="308" customFormat="1" ht="14.25" thickTop="1" thickBot="1" x14ac:dyDescent="0.25">
      <c r="A19" s="12"/>
      <c r="B19" s="12" t="str">
        <f t="shared" si="1"/>
        <v/>
      </c>
      <c r="C19" s="307" t="str">
        <f>IF(D19="","",(VLOOKUP(D19,'Lookups - Generic'!$B$3:$C$1466,2,FALSE)))</f>
        <v/>
      </c>
      <c r="D19" s="20"/>
      <c r="E19" s="13"/>
      <c r="F19" s="13"/>
      <c r="G19" s="14"/>
      <c r="H19" s="15"/>
      <c r="I19" s="16"/>
      <c r="J19" s="17" t="str">
        <f t="shared" si="0"/>
        <v/>
      </c>
      <c r="K19" s="14"/>
      <c r="L19" s="8"/>
      <c r="M19" s="16"/>
      <c r="N19" s="14"/>
      <c r="O19" s="14"/>
      <c r="P19" s="13"/>
      <c r="Q19" s="18"/>
    </row>
    <row r="20" spans="1:17" s="308" customFormat="1" ht="14.25" thickTop="1" thickBot="1" x14ac:dyDescent="0.25">
      <c r="A20" s="12"/>
      <c r="B20" s="12" t="str">
        <f t="shared" si="1"/>
        <v/>
      </c>
      <c r="C20" s="307" t="str">
        <f>IF(D20="","",(VLOOKUP(D20,'Lookups - Generic'!$B$3:$C$1466,2,FALSE)))</f>
        <v/>
      </c>
      <c r="D20" s="20"/>
      <c r="E20" s="13"/>
      <c r="F20" s="13"/>
      <c r="G20" s="14"/>
      <c r="H20" s="15"/>
      <c r="I20" s="16"/>
      <c r="J20" s="17" t="str">
        <f t="shared" si="0"/>
        <v/>
      </c>
      <c r="K20" s="14"/>
      <c r="L20" s="8"/>
      <c r="M20" s="16"/>
      <c r="N20" s="14"/>
      <c r="O20" s="14"/>
      <c r="P20" s="13"/>
      <c r="Q20" s="18"/>
    </row>
    <row r="21" spans="1:17" s="308" customFormat="1" ht="14.25" thickTop="1" thickBot="1" x14ac:dyDescent="0.25">
      <c r="A21" s="12"/>
      <c r="B21" s="12" t="str">
        <f t="shared" si="1"/>
        <v/>
      </c>
      <c r="C21" s="307" t="str">
        <f>IF(D21="","",(VLOOKUP(D21,'Lookups - Generic'!$B$3:$C$1466,2,FALSE)))</f>
        <v/>
      </c>
      <c r="D21" s="20"/>
      <c r="E21" s="13"/>
      <c r="F21" s="13"/>
      <c r="G21" s="14"/>
      <c r="H21" s="15"/>
      <c r="I21" s="16"/>
      <c r="J21" s="17" t="str">
        <f t="shared" si="0"/>
        <v/>
      </c>
      <c r="K21" s="14"/>
      <c r="L21" s="8"/>
      <c r="M21" s="16"/>
      <c r="N21" s="14"/>
      <c r="O21" s="14"/>
      <c r="P21" s="13"/>
      <c r="Q21" s="18"/>
    </row>
    <row r="22" spans="1:17" s="308" customFormat="1" ht="14.25" thickTop="1" thickBot="1" x14ac:dyDescent="0.25">
      <c r="A22" s="12"/>
      <c r="B22" s="12" t="str">
        <f t="shared" si="1"/>
        <v/>
      </c>
      <c r="C22" s="307" t="str">
        <f>IF(D22="","",(VLOOKUP(D22,'Lookups - Generic'!$B$3:$C$1466,2,FALSE)))</f>
        <v/>
      </c>
      <c r="D22" s="20"/>
      <c r="E22" s="13"/>
      <c r="F22" s="13"/>
      <c r="G22" s="14"/>
      <c r="H22" s="15"/>
      <c r="I22" s="16"/>
      <c r="J22" s="17" t="str">
        <f t="shared" si="0"/>
        <v/>
      </c>
      <c r="K22" s="14"/>
      <c r="L22" s="8"/>
      <c r="M22" s="16"/>
      <c r="N22" s="14"/>
      <c r="O22" s="14"/>
      <c r="P22" s="13"/>
      <c r="Q22" s="18"/>
    </row>
    <row r="23" spans="1:17" s="308" customFormat="1" ht="14.25" thickTop="1" thickBot="1" x14ac:dyDescent="0.25">
      <c r="A23" s="12"/>
      <c r="B23" s="12" t="str">
        <f t="shared" si="1"/>
        <v/>
      </c>
      <c r="C23" s="307" t="str">
        <f>IF(D23="","",(VLOOKUP(D23,'Lookups - Generic'!$B$3:$C$1466,2,FALSE)))</f>
        <v/>
      </c>
      <c r="D23" s="20"/>
      <c r="E23" s="13"/>
      <c r="F23" s="13"/>
      <c r="G23" s="14"/>
      <c r="H23" s="15"/>
      <c r="I23" s="16"/>
      <c r="J23" s="17" t="str">
        <f t="shared" si="0"/>
        <v/>
      </c>
      <c r="K23" s="14"/>
      <c r="L23" s="8"/>
      <c r="M23" s="16"/>
      <c r="N23" s="14"/>
      <c r="O23" s="14"/>
      <c r="P23" s="13"/>
      <c r="Q23" s="18"/>
    </row>
    <row r="24" spans="1:17" s="308" customFormat="1" ht="14.25" thickTop="1" thickBot="1" x14ac:dyDescent="0.25">
      <c r="A24" s="12"/>
      <c r="B24" s="12" t="str">
        <f t="shared" si="1"/>
        <v/>
      </c>
      <c r="C24" s="307" t="str">
        <f>IF(D24="","",(VLOOKUP(D24,'Lookups - Generic'!$B$3:$C$1466,2,FALSE)))</f>
        <v/>
      </c>
      <c r="D24" s="20"/>
      <c r="E24" s="13"/>
      <c r="F24" s="13"/>
      <c r="G24" s="14"/>
      <c r="H24" s="15"/>
      <c r="I24" s="16"/>
      <c r="J24" s="17" t="str">
        <f t="shared" si="0"/>
        <v/>
      </c>
      <c r="K24" s="14"/>
      <c r="L24" s="8"/>
      <c r="M24" s="16"/>
      <c r="N24" s="14"/>
      <c r="O24" s="14"/>
      <c r="P24" s="13"/>
      <c r="Q24" s="18"/>
    </row>
    <row r="25" spans="1:17" s="308" customFormat="1" ht="14.25" thickTop="1" thickBot="1" x14ac:dyDescent="0.25">
      <c r="A25" s="12"/>
      <c r="B25" s="12" t="str">
        <f t="shared" si="1"/>
        <v/>
      </c>
      <c r="C25" s="307" t="str">
        <f>IF(D25="","",(VLOOKUP(D25,'Lookups - Generic'!$B$3:$C$1466,2,FALSE)))</f>
        <v/>
      </c>
      <c r="D25" s="20"/>
      <c r="E25" s="13"/>
      <c r="F25" s="13"/>
      <c r="G25" s="14"/>
      <c r="H25" s="15"/>
      <c r="I25" s="16"/>
      <c r="J25" s="17" t="str">
        <f t="shared" si="0"/>
        <v/>
      </c>
      <c r="K25" s="14"/>
      <c r="L25" s="8"/>
      <c r="M25" s="16"/>
      <c r="N25" s="14"/>
      <c r="O25" s="14"/>
      <c r="P25" s="13"/>
      <c r="Q25" s="18"/>
    </row>
    <row r="26" spans="1:17" s="308" customFormat="1" ht="14.25" thickTop="1" thickBot="1" x14ac:dyDescent="0.25">
      <c r="A26" s="12"/>
      <c r="B26" s="12" t="str">
        <f t="shared" si="1"/>
        <v/>
      </c>
      <c r="C26" s="307" t="str">
        <f>IF(D26="","",(VLOOKUP(D26,'Lookups - Generic'!$B$3:$C$1466,2,FALSE)))</f>
        <v/>
      </c>
      <c r="D26" s="20"/>
      <c r="E26" s="13"/>
      <c r="F26" s="13"/>
      <c r="G26" s="14"/>
      <c r="H26" s="15"/>
      <c r="I26" s="16"/>
      <c r="J26" s="17" t="str">
        <f t="shared" si="0"/>
        <v/>
      </c>
      <c r="K26" s="14"/>
      <c r="L26" s="8"/>
      <c r="M26" s="16"/>
      <c r="N26" s="14"/>
      <c r="O26" s="14"/>
      <c r="P26" s="13"/>
      <c r="Q26" s="18"/>
    </row>
    <row r="27" spans="1:17" s="308" customFormat="1" ht="14.25" thickTop="1" thickBot="1" x14ac:dyDescent="0.25">
      <c r="A27" s="12"/>
      <c r="B27" s="12" t="str">
        <f t="shared" si="1"/>
        <v/>
      </c>
      <c r="C27" s="307" t="str">
        <f>IF(D27="","",(VLOOKUP(D27,'Lookups - Generic'!$B$3:$C$1466,2,FALSE)))</f>
        <v/>
      </c>
      <c r="D27" s="20"/>
      <c r="E27" s="13"/>
      <c r="F27" s="13"/>
      <c r="G27" s="14"/>
      <c r="H27" s="15"/>
      <c r="I27" s="16"/>
      <c r="J27" s="17" t="str">
        <f t="shared" si="0"/>
        <v/>
      </c>
      <c r="K27" s="14"/>
      <c r="L27" s="8"/>
      <c r="M27" s="16"/>
      <c r="N27" s="14"/>
      <c r="O27" s="14"/>
      <c r="P27" s="13"/>
      <c r="Q27" s="18"/>
    </row>
    <row r="28" spans="1:17" s="308" customFormat="1" ht="14.25" thickTop="1" thickBot="1" x14ac:dyDescent="0.25">
      <c r="A28" s="12"/>
      <c r="B28" s="12" t="str">
        <f t="shared" si="1"/>
        <v/>
      </c>
      <c r="C28" s="307" t="str">
        <f>IF(D28="","",(VLOOKUP(D28,'Lookups - Generic'!$B$3:$C$1466,2,FALSE)))</f>
        <v/>
      </c>
      <c r="D28" s="20"/>
      <c r="E28" s="13"/>
      <c r="F28" s="13"/>
      <c r="G28" s="14"/>
      <c r="H28" s="15"/>
      <c r="I28" s="16"/>
      <c r="J28" s="17" t="str">
        <f t="shared" si="0"/>
        <v/>
      </c>
      <c r="K28" s="14"/>
      <c r="L28" s="8"/>
      <c r="M28" s="16"/>
      <c r="N28" s="14"/>
      <c r="O28" s="14"/>
      <c r="P28" s="13"/>
      <c r="Q28" s="18"/>
    </row>
    <row r="29" spans="1:17" s="308" customFormat="1" ht="14.25" thickTop="1" thickBot="1" x14ac:dyDescent="0.25">
      <c r="A29" s="12"/>
      <c r="B29" s="12" t="str">
        <f t="shared" si="1"/>
        <v/>
      </c>
      <c r="C29" s="307" t="str">
        <f>IF(D29="","",(VLOOKUP(D29,'Lookups - Generic'!$B$3:$C$1466,2,FALSE)))</f>
        <v/>
      </c>
      <c r="D29" s="20"/>
      <c r="E29" s="13"/>
      <c r="F29" s="13"/>
      <c r="G29" s="14"/>
      <c r="H29" s="15"/>
      <c r="I29" s="16"/>
      <c r="J29" s="17" t="str">
        <f t="shared" si="0"/>
        <v/>
      </c>
      <c r="K29" s="14"/>
      <c r="L29" s="8"/>
      <c r="M29" s="16"/>
      <c r="N29" s="14"/>
      <c r="O29" s="14"/>
      <c r="P29" s="13"/>
      <c r="Q29" s="18"/>
    </row>
    <row r="30" spans="1:17" s="308" customFormat="1" ht="14.25" thickTop="1" thickBot="1" x14ac:dyDescent="0.25">
      <c r="A30" s="12"/>
      <c r="B30" s="12" t="str">
        <f t="shared" si="1"/>
        <v/>
      </c>
      <c r="C30" s="307" t="str">
        <f>IF(D30="","",(VLOOKUP(D30,'Lookups - Generic'!$B$3:$C$1466,2,FALSE)))</f>
        <v/>
      </c>
      <c r="D30" s="20"/>
      <c r="E30" s="13"/>
      <c r="F30" s="13"/>
      <c r="G30" s="14"/>
      <c r="H30" s="15"/>
      <c r="I30" s="16"/>
      <c r="J30" s="17" t="str">
        <f t="shared" si="0"/>
        <v/>
      </c>
      <c r="K30" s="14"/>
      <c r="L30" s="8"/>
      <c r="M30" s="16"/>
      <c r="N30" s="14"/>
      <c r="O30" s="14"/>
      <c r="P30" s="13"/>
      <c r="Q30" s="18"/>
    </row>
    <row r="31" spans="1:17" s="308" customFormat="1" ht="14.25" thickTop="1" thickBot="1" x14ac:dyDescent="0.25">
      <c r="A31" s="12"/>
      <c r="B31" s="12" t="str">
        <f t="shared" si="1"/>
        <v/>
      </c>
      <c r="C31" s="307" t="str">
        <f>IF(D31="","",(VLOOKUP(D31,'Lookups - Generic'!$B$3:$C$1466,2,FALSE)))</f>
        <v/>
      </c>
      <c r="D31" s="20"/>
      <c r="E31" s="13"/>
      <c r="F31" s="13"/>
      <c r="G31" s="14"/>
      <c r="H31" s="15"/>
      <c r="I31" s="16"/>
      <c r="J31" s="17" t="str">
        <f t="shared" si="0"/>
        <v/>
      </c>
      <c r="K31" s="14"/>
      <c r="L31" s="8"/>
      <c r="M31" s="16"/>
      <c r="N31" s="14"/>
      <c r="O31" s="14"/>
      <c r="P31" s="13"/>
      <c r="Q31" s="18"/>
    </row>
    <row r="32" spans="1:17" s="308" customFormat="1" ht="14.25" thickTop="1" thickBot="1" x14ac:dyDescent="0.25">
      <c r="A32" s="12"/>
      <c r="B32" s="12" t="str">
        <f t="shared" si="1"/>
        <v/>
      </c>
      <c r="C32" s="307" t="str">
        <f>IF(D32="","",(VLOOKUP(D32,'Lookups - Generic'!$B$3:$C$1466,2,FALSE)))</f>
        <v/>
      </c>
      <c r="D32" s="20"/>
      <c r="E32" s="13"/>
      <c r="F32" s="13"/>
      <c r="G32" s="14"/>
      <c r="H32" s="15"/>
      <c r="I32" s="16"/>
      <c r="J32" s="17" t="str">
        <f t="shared" si="0"/>
        <v/>
      </c>
      <c r="K32" s="14"/>
      <c r="L32" s="8"/>
      <c r="M32" s="16"/>
      <c r="N32" s="14"/>
      <c r="O32" s="14"/>
      <c r="P32" s="13"/>
      <c r="Q32" s="18"/>
    </row>
    <row r="33" spans="1:17" s="308" customFormat="1" ht="14.25" thickTop="1" thickBot="1" x14ac:dyDescent="0.25">
      <c r="A33" s="12"/>
      <c r="B33" s="12" t="str">
        <f t="shared" si="1"/>
        <v/>
      </c>
      <c r="C33" s="307" t="str">
        <f>IF(D33="","",(VLOOKUP(D33,'Lookups - Generic'!$B$3:$C$1466,2,FALSE)))</f>
        <v/>
      </c>
      <c r="D33" s="20"/>
      <c r="E33" s="13"/>
      <c r="F33" s="13"/>
      <c r="G33" s="14"/>
      <c r="H33" s="15"/>
      <c r="I33" s="16"/>
      <c r="J33" s="17" t="str">
        <f t="shared" si="0"/>
        <v/>
      </c>
      <c r="K33" s="14"/>
      <c r="L33" s="8"/>
      <c r="M33" s="16"/>
      <c r="N33" s="14"/>
      <c r="O33" s="14"/>
      <c r="P33" s="13"/>
      <c r="Q33" s="18"/>
    </row>
    <row r="34" spans="1:17" s="308" customFormat="1" ht="14.25" thickTop="1" thickBot="1" x14ac:dyDescent="0.25">
      <c r="A34" s="12"/>
      <c r="B34" s="12" t="str">
        <f t="shared" si="1"/>
        <v/>
      </c>
      <c r="C34" s="307" t="str">
        <f>IF(D34="","",(VLOOKUP(D34,'Lookups - Generic'!$B$3:$C$1466,2,FALSE)))</f>
        <v/>
      </c>
      <c r="D34" s="20"/>
      <c r="E34" s="13"/>
      <c r="F34" s="13"/>
      <c r="G34" s="14"/>
      <c r="H34" s="15"/>
      <c r="I34" s="16"/>
      <c r="J34" s="17" t="str">
        <f t="shared" si="0"/>
        <v/>
      </c>
      <c r="K34" s="14"/>
      <c r="L34" s="8"/>
      <c r="M34" s="16"/>
      <c r="N34" s="14"/>
      <c r="O34" s="14"/>
      <c r="P34" s="13"/>
      <c r="Q34" s="18"/>
    </row>
    <row r="35" spans="1:17" s="308" customFormat="1" ht="14.25" thickTop="1" thickBot="1" x14ac:dyDescent="0.25">
      <c r="A35" s="12"/>
      <c r="B35" s="12" t="str">
        <f t="shared" si="1"/>
        <v/>
      </c>
      <c r="C35" s="307" t="str">
        <f>IF(D35="","",(VLOOKUP(D35,'Lookups - Generic'!$B$3:$C$1466,2,FALSE)))</f>
        <v/>
      </c>
      <c r="D35" s="20"/>
      <c r="E35" s="13"/>
      <c r="F35" s="13"/>
      <c r="G35" s="14"/>
      <c r="H35" s="15"/>
      <c r="I35" s="16"/>
      <c r="J35" s="17" t="str">
        <f t="shared" si="0"/>
        <v/>
      </c>
      <c r="K35" s="14"/>
      <c r="L35" s="8"/>
      <c r="M35" s="16"/>
      <c r="N35" s="14"/>
      <c r="O35" s="14"/>
      <c r="P35" s="13"/>
      <c r="Q35" s="18"/>
    </row>
    <row r="36" spans="1:17" s="308" customFormat="1" ht="14.25" thickTop="1" thickBot="1" x14ac:dyDescent="0.25">
      <c r="A36" s="12"/>
      <c r="B36" s="12" t="str">
        <f t="shared" si="1"/>
        <v/>
      </c>
      <c r="C36" s="307" t="str">
        <f>IF(D36="","",(VLOOKUP(D36,'Lookups - Generic'!$B$3:$C$1466,2,FALSE)))</f>
        <v/>
      </c>
      <c r="D36" s="20"/>
      <c r="E36" s="13"/>
      <c r="F36" s="13"/>
      <c r="G36" s="14"/>
      <c r="H36" s="15"/>
      <c r="I36" s="16"/>
      <c r="J36" s="17" t="str">
        <f t="shared" si="0"/>
        <v/>
      </c>
      <c r="K36" s="14"/>
      <c r="L36" s="8"/>
      <c r="M36" s="16"/>
      <c r="N36" s="14"/>
      <c r="O36" s="14"/>
      <c r="P36" s="13"/>
      <c r="Q36" s="18"/>
    </row>
    <row r="37" spans="1:17" s="308" customFormat="1" ht="14.25" thickTop="1" thickBot="1" x14ac:dyDescent="0.25">
      <c r="A37" s="12"/>
      <c r="B37" s="12" t="str">
        <f t="shared" si="1"/>
        <v/>
      </c>
      <c r="C37" s="307" t="str">
        <f>IF(D37="","",(VLOOKUP(D37,'Lookups - Generic'!$B$3:$C$1466,2,FALSE)))</f>
        <v/>
      </c>
      <c r="D37" s="20"/>
      <c r="E37" s="13"/>
      <c r="F37" s="13"/>
      <c r="G37" s="14"/>
      <c r="H37" s="15"/>
      <c r="I37" s="16"/>
      <c r="J37" s="17" t="str">
        <f t="shared" si="0"/>
        <v/>
      </c>
      <c r="K37" s="14"/>
      <c r="L37" s="8"/>
      <c r="M37" s="16"/>
      <c r="N37" s="14"/>
      <c r="O37" s="14"/>
      <c r="P37" s="13"/>
      <c r="Q37" s="18"/>
    </row>
    <row r="38" spans="1:17" s="308" customFormat="1" ht="14.25" thickTop="1" thickBot="1" x14ac:dyDescent="0.25">
      <c r="A38" s="12"/>
      <c r="B38" s="12" t="str">
        <f t="shared" si="1"/>
        <v/>
      </c>
      <c r="C38" s="307" t="str">
        <f>IF(D38="","",(VLOOKUP(D38,'Lookups - Generic'!$B$3:$C$1466,2,FALSE)))</f>
        <v/>
      </c>
      <c r="D38" s="20"/>
      <c r="E38" s="13"/>
      <c r="F38" s="13"/>
      <c r="G38" s="14"/>
      <c r="H38" s="15"/>
      <c r="I38" s="16"/>
      <c r="J38" s="17" t="str">
        <f t="shared" si="0"/>
        <v/>
      </c>
      <c r="K38" s="14"/>
      <c r="L38" s="8"/>
      <c r="M38" s="16"/>
      <c r="N38" s="14"/>
      <c r="O38" s="14"/>
      <c r="P38" s="13"/>
      <c r="Q38" s="18"/>
    </row>
    <row r="39" spans="1:17" s="308" customFormat="1" ht="14.25" thickTop="1" thickBot="1" x14ac:dyDescent="0.25">
      <c r="A39" s="12"/>
      <c r="B39" s="12" t="str">
        <f t="shared" si="1"/>
        <v/>
      </c>
      <c r="C39" s="307" t="str">
        <f>IF(D39="","",(VLOOKUP(D39,'Lookups - Generic'!$B$3:$C$1466,2,FALSE)))</f>
        <v/>
      </c>
      <c r="D39" s="20"/>
      <c r="E39" s="13"/>
      <c r="F39" s="13"/>
      <c r="G39" s="14"/>
      <c r="H39" s="15"/>
      <c r="I39" s="16"/>
      <c r="J39" s="17" t="str">
        <f t="shared" si="0"/>
        <v/>
      </c>
      <c r="K39" s="14"/>
      <c r="L39" s="8"/>
      <c r="M39" s="16"/>
      <c r="N39" s="14"/>
      <c r="O39" s="14"/>
      <c r="P39" s="13"/>
      <c r="Q39" s="18"/>
    </row>
    <row r="40" spans="1:17" s="308" customFormat="1" ht="14.25" thickTop="1" thickBot="1" x14ac:dyDescent="0.25">
      <c r="A40" s="12"/>
      <c r="B40" s="12" t="str">
        <f t="shared" si="1"/>
        <v/>
      </c>
      <c r="C40" s="307" t="str">
        <f>IF(D40="","",(VLOOKUP(D40,'Lookups - Generic'!$B$3:$C$1466,2,FALSE)))</f>
        <v/>
      </c>
      <c r="D40" s="20"/>
      <c r="E40" s="13"/>
      <c r="F40" s="13"/>
      <c r="G40" s="14"/>
      <c r="H40" s="15"/>
      <c r="I40" s="16"/>
      <c r="J40" s="17" t="str">
        <f t="shared" si="0"/>
        <v/>
      </c>
      <c r="K40" s="14"/>
      <c r="L40" s="8"/>
      <c r="M40" s="16"/>
      <c r="N40" s="14"/>
      <c r="O40" s="14"/>
      <c r="P40" s="13"/>
      <c r="Q40" s="18"/>
    </row>
    <row r="41" spans="1:17" s="308" customFormat="1" ht="14.25" thickTop="1" thickBot="1" x14ac:dyDescent="0.25">
      <c r="A41" s="12"/>
      <c r="B41" s="12" t="str">
        <f t="shared" si="1"/>
        <v/>
      </c>
      <c r="C41" s="307" t="str">
        <f>IF(D41="","",(VLOOKUP(D41,'Lookups - Generic'!$B$3:$C$1466,2,FALSE)))</f>
        <v/>
      </c>
      <c r="D41" s="20"/>
      <c r="E41" s="13"/>
      <c r="F41" s="13"/>
      <c r="G41" s="14"/>
      <c r="H41" s="15"/>
      <c r="I41" s="16"/>
      <c r="J41" s="17" t="str">
        <f t="shared" si="0"/>
        <v/>
      </c>
      <c r="K41" s="14"/>
      <c r="L41" s="8"/>
      <c r="M41" s="16"/>
      <c r="N41" s="14"/>
      <c r="O41" s="14"/>
      <c r="P41" s="13"/>
      <c r="Q41" s="18"/>
    </row>
    <row r="42" spans="1:17" s="308" customFormat="1" ht="14.25" thickTop="1" thickBot="1" x14ac:dyDescent="0.25">
      <c r="A42" s="12"/>
      <c r="B42" s="12" t="str">
        <f t="shared" si="1"/>
        <v/>
      </c>
      <c r="C42" s="307" t="str">
        <f>IF(D42="","",(VLOOKUP(D42,'Lookups - Generic'!$B$3:$C$1466,2,FALSE)))</f>
        <v/>
      </c>
      <c r="D42" s="20"/>
      <c r="E42" s="13"/>
      <c r="F42" s="13"/>
      <c r="G42" s="14"/>
      <c r="H42" s="15"/>
      <c r="I42" s="16"/>
      <c r="J42" s="17" t="str">
        <f t="shared" si="0"/>
        <v/>
      </c>
      <c r="K42" s="14"/>
      <c r="L42" s="8"/>
      <c r="M42" s="16"/>
      <c r="N42" s="14"/>
      <c r="O42" s="14"/>
      <c r="P42" s="13"/>
      <c r="Q42" s="18"/>
    </row>
    <row r="43" spans="1:17" s="308" customFormat="1" ht="14.25" thickTop="1" thickBot="1" x14ac:dyDescent="0.25">
      <c r="A43" s="12"/>
      <c r="B43" s="12" t="str">
        <f t="shared" si="1"/>
        <v/>
      </c>
      <c r="C43" s="307" t="str">
        <f>IF(D43="","",(VLOOKUP(D43,'Lookups - Generic'!$B$3:$C$1466,2,FALSE)))</f>
        <v/>
      </c>
      <c r="D43" s="20"/>
      <c r="E43" s="13"/>
      <c r="F43" s="13"/>
      <c r="G43" s="14"/>
      <c r="H43" s="15"/>
      <c r="I43" s="16"/>
      <c r="J43" s="17" t="str">
        <f t="shared" si="0"/>
        <v/>
      </c>
      <c r="K43" s="14"/>
      <c r="L43" s="8"/>
      <c r="M43" s="16"/>
      <c r="N43" s="14"/>
      <c r="O43" s="14"/>
      <c r="P43" s="13"/>
      <c r="Q43" s="18"/>
    </row>
    <row r="44" spans="1:17" s="308" customFormat="1" ht="14.25" thickTop="1" thickBot="1" x14ac:dyDescent="0.25">
      <c r="A44" s="12"/>
      <c r="B44" s="12" t="str">
        <f t="shared" si="1"/>
        <v/>
      </c>
      <c r="C44" s="307" t="str">
        <f>IF(D44="","",(VLOOKUP(D44,'Lookups - Generic'!$B$3:$C$1466,2,FALSE)))</f>
        <v/>
      </c>
      <c r="D44" s="20"/>
      <c r="E44" s="13"/>
      <c r="F44" s="13"/>
      <c r="G44" s="14"/>
      <c r="H44" s="15"/>
      <c r="I44" s="16"/>
      <c r="J44" s="17" t="str">
        <f t="shared" si="0"/>
        <v/>
      </c>
      <c r="K44" s="14"/>
      <c r="L44" s="8"/>
      <c r="M44" s="16"/>
      <c r="N44" s="14"/>
      <c r="O44" s="14"/>
      <c r="P44" s="13"/>
      <c r="Q44" s="18"/>
    </row>
    <row r="45" spans="1:17" s="308" customFormat="1" ht="14.25" thickTop="1" thickBot="1" x14ac:dyDescent="0.25">
      <c r="A45" s="12"/>
      <c r="B45" s="12" t="str">
        <f t="shared" si="1"/>
        <v/>
      </c>
      <c r="C45" s="307" t="str">
        <f>IF(D45="","",(VLOOKUP(D45,'Lookups - Generic'!$B$3:$C$1466,2,FALSE)))</f>
        <v/>
      </c>
      <c r="D45" s="20"/>
      <c r="E45" s="13"/>
      <c r="F45" s="13"/>
      <c r="G45" s="14"/>
      <c r="H45" s="15"/>
      <c r="I45" s="16"/>
      <c r="J45" s="17" t="str">
        <f t="shared" si="0"/>
        <v/>
      </c>
      <c r="K45" s="14"/>
      <c r="L45" s="8"/>
      <c r="M45" s="16"/>
      <c r="N45" s="14"/>
      <c r="O45" s="14"/>
      <c r="P45" s="13"/>
      <c r="Q45" s="18"/>
    </row>
    <row r="46" spans="1:17" s="308" customFormat="1" ht="14.25" thickTop="1" thickBot="1" x14ac:dyDescent="0.25">
      <c r="A46" s="12"/>
      <c r="B46" s="12" t="str">
        <f t="shared" si="1"/>
        <v/>
      </c>
      <c r="C46" s="307" t="str">
        <f>IF(D46="","",(VLOOKUP(D46,'Lookups - Generic'!$B$3:$C$1466,2,FALSE)))</f>
        <v/>
      </c>
      <c r="D46" s="20"/>
      <c r="E46" s="13"/>
      <c r="F46" s="13"/>
      <c r="G46" s="14"/>
      <c r="H46" s="15"/>
      <c r="I46" s="16"/>
      <c r="J46" s="17" t="str">
        <f t="shared" si="0"/>
        <v/>
      </c>
      <c r="K46" s="14"/>
      <c r="L46" s="8"/>
      <c r="M46" s="16"/>
      <c r="N46" s="14"/>
      <c r="O46" s="14"/>
      <c r="P46" s="13"/>
      <c r="Q46" s="18"/>
    </row>
    <row r="47" spans="1:17" s="308" customFormat="1" ht="14.25" thickTop="1" thickBot="1" x14ac:dyDescent="0.25">
      <c r="A47" s="12"/>
      <c r="B47" s="12" t="str">
        <f t="shared" si="1"/>
        <v/>
      </c>
      <c r="C47" s="307" t="str">
        <f>IF(D47="","",(VLOOKUP(D47,'Lookups - Generic'!$B$3:$C$1466,2,FALSE)))</f>
        <v/>
      </c>
      <c r="D47" s="20"/>
      <c r="E47" s="13"/>
      <c r="F47" s="13"/>
      <c r="G47" s="14"/>
      <c r="H47" s="15"/>
      <c r="I47" s="16"/>
      <c r="J47" s="17" t="str">
        <f t="shared" si="0"/>
        <v/>
      </c>
      <c r="K47" s="14"/>
      <c r="L47" s="8"/>
      <c r="M47" s="16"/>
      <c r="N47" s="14"/>
      <c r="O47" s="14"/>
      <c r="P47" s="13"/>
      <c r="Q47" s="18"/>
    </row>
    <row r="48" spans="1:17" s="308" customFormat="1" ht="14.25" thickTop="1" thickBot="1" x14ac:dyDescent="0.25">
      <c r="A48" s="12"/>
      <c r="B48" s="12" t="str">
        <f t="shared" si="1"/>
        <v/>
      </c>
      <c r="C48" s="307" t="str">
        <f>IF(D48="","",(VLOOKUP(D48,'Lookups - Generic'!$B$3:$C$1466,2,FALSE)))</f>
        <v/>
      </c>
      <c r="D48" s="20"/>
      <c r="E48" s="13"/>
      <c r="F48" s="13"/>
      <c r="G48" s="14"/>
      <c r="H48" s="15"/>
      <c r="I48" s="16"/>
      <c r="J48" s="17" t="str">
        <f t="shared" si="0"/>
        <v/>
      </c>
      <c r="K48" s="14"/>
      <c r="L48" s="8"/>
      <c r="M48" s="16"/>
      <c r="N48" s="14"/>
      <c r="O48" s="14"/>
      <c r="P48" s="13"/>
      <c r="Q48" s="18"/>
    </row>
    <row r="49" spans="1:17" s="308" customFormat="1" ht="14.25" thickTop="1" thickBot="1" x14ac:dyDescent="0.25">
      <c r="A49" s="12"/>
      <c r="B49" s="12" t="str">
        <f t="shared" si="1"/>
        <v/>
      </c>
      <c r="C49" s="307" t="str">
        <f>IF(D49="","",(VLOOKUP(D49,'Lookups - Generic'!$B$3:$C$1466,2,FALSE)))</f>
        <v/>
      </c>
      <c r="D49" s="20"/>
      <c r="E49" s="13"/>
      <c r="F49" s="13"/>
      <c r="G49" s="14"/>
      <c r="H49" s="15"/>
      <c r="I49" s="16"/>
      <c r="J49" s="17" t="str">
        <f t="shared" si="0"/>
        <v/>
      </c>
      <c r="K49" s="14"/>
      <c r="L49" s="8"/>
      <c r="M49" s="16"/>
      <c r="N49" s="14"/>
      <c r="O49" s="14"/>
      <c r="P49" s="13"/>
      <c r="Q49" s="18"/>
    </row>
    <row r="50" spans="1:17" s="308" customFormat="1" ht="14.25" thickTop="1" thickBot="1" x14ac:dyDescent="0.25">
      <c r="A50" s="12"/>
      <c r="B50" s="12" t="str">
        <f t="shared" si="1"/>
        <v/>
      </c>
      <c r="C50" s="307" t="str">
        <f>IF(D50="","",(VLOOKUP(D50,'Lookups - Generic'!$B$3:$C$1466,2,FALSE)))</f>
        <v/>
      </c>
      <c r="D50" s="20"/>
      <c r="E50" s="13"/>
      <c r="F50" s="13"/>
      <c r="G50" s="14"/>
      <c r="H50" s="15"/>
      <c r="I50" s="16"/>
      <c r="J50" s="17" t="str">
        <f t="shared" si="0"/>
        <v/>
      </c>
      <c r="K50" s="14"/>
      <c r="L50" s="8"/>
      <c r="M50" s="16"/>
      <c r="N50" s="14"/>
      <c r="O50" s="14"/>
      <c r="P50" s="13"/>
      <c r="Q50" s="18"/>
    </row>
    <row r="51" spans="1:17" s="308" customFormat="1" ht="14.25" thickTop="1" thickBot="1" x14ac:dyDescent="0.25">
      <c r="A51" s="12"/>
      <c r="B51" s="12" t="str">
        <f t="shared" si="1"/>
        <v/>
      </c>
      <c r="C51" s="307" t="str">
        <f>IF(D51="","",(VLOOKUP(D51,'Lookups - Generic'!$B$3:$C$1466,2,FALSE)))</f>
        <v/>
      </c>
      <c r="D51" s="20"/>
      <c r="E51" s="13"/>
      <c r="F51" s="13"/>
      <c r="G51" s="14"/>
      <c r="H51" s="15"/>
      <c r="I51" s="16"/>
      <c r="J51" s="17" t="str">
        <f t="shared" si="0"/>
        <v/>
      </c>
      <c r="K51" s="14"/>
      <c r="L51" s="8"/>
      <c r="M51" s="16"/>
      <c r="N51" s="14"/>
      <c r="O51" s="14"/>
      <c r="P51" s="13"/>
      <c r="Q51" s="18"/>
    </row>
    <row r="52" spans="1:17" s="308" customFormat="1" ht="14.25" thickTop="1" thickBot="1" x14ac:dyDescent="0.25">
      <c r="A52" s="12"/>
      <c r="B52" s="12" t="str">
        <f t="shared" si="1"/>
        <v/>
      </c>
      <c r="C52" s="307" t="str">
        <f>IF(D52="","",(VLOOKUP(D52,'Lookups - Generic'!$B$3:$C$1466,2,FALSE)))</f>
        <v/>
      </c>
      <c r="D52" s="20"/>
      <c r="E52" s="13"/>
      <c r="F52" s="13"/>
      <c r="G52" s="14"/>
      <c r="H52" s="15"/>
      <c r="I52" s="16"/>
      <c r="J52" s="17" t="str">
        <f t="shared" si="0"/>
        <v/>
      </c>
      <c r="K52" s="14"/>
      <c r="L52" s="8"/>
      <c r="M52" s="16"/>
      <c r="N52" s="14"/>
      <c r="O52" s="14"/>
      <c r="P52" s="13"/>
      <c r="Q52" s="18"/>
    </row>
    <row r="53" spans="1:17" s="308" customFormat="1" ht="14.25" thickTop="1" thickBot="1" x14ac:dyDescent="0.25">
      <c r="A53" s="12"/>
      <c r="B53" s="12" t="str">
        <f t="shared" si="1"/>
        <v/>
      </c>
      <c r="C53" s="307" t="str">
        <f>IF(D53="","",(VLOOKUP(D53,'Lookups - Generic'!$B$3:$C$1466,2,FALSE)))</f>
        <v/>
      </c>
      <c r="D53" s="20"/>
      <c r="E53" s="13"/>
      <c r="F53" s="13"/>
      <c r="G53" s="14"/>
      <c r="H53" s="15"/>
      <c r="I53" s="16"/>
      <c r="J53" s="17" t="str">
        <f t="shared" si="0"/>
        <v/>
      </c>
      <c r="K53" s="14"/>
      <c r="L53" s="8"/>
      <c r="M53" s="16"/>
      <c r="N53" s="14"/>
      <c r="O53" s="14"/>
      <c r="P53" s="13"/>
      <c r="Q53" s="18"/>
    </row>
    <row r="54" spans="1:17" s="308" customFormat="1" ht="14.25" thickTop="1" thickBot="1" x14ac:dyDescent="0.25">
      <c r="A54" s="12"/>
      <c r="B54" s="12" t="str">
        <f t="shared" si="1"/>
        <v/>
      </c>
      <c r="C54" s="307" t="str">
        <f>IF(D54="","",(VLOOKUP(D54,'Lookups - Generic'!$B$3:$C$1466,2,FALSE)))</f>
        <v/>
      </c>
      <c r="D54" s="20"/>
      <c r="E54" s="13"/>
      <c r="F54" s="13"/>
      <c r="G54" s="14"/>
      <c r="H54" s="15"/>
      <c r="I54" s="16"/>
      <c r="J54" s="17" t="str">
        <f t="shared" si="0"/>
        <v/>
      </c>
      <c r="K54" s="14"/>
      <c r="L54" s="8"/>
      <c r="M54" s="16"/>
      <c r="N54" s="14"/>
      <c r="O54" s="14"/>
      <c r="P54" s="13"/>
      <c r="Q54" s="18"/>
    </row>
    <row r="55" spans="1:17" s="308" customFormat="1" ht="14.25" thickTop="1" thickBot="1" x14ac:dyDescent="0.25">
      <c r="A55" s="12"/>
      <c r="B55" s="12" t="str">
        <f t="shared" si="1"/>
        <v/>
      </c>
      <c r="C55" s="307" t="str">
        <f>IF(D55="","",(VLOOKUP(D55,'Lookups - Generic'!$B$3:$C$1466,2,FALSE)))</f>
        <v/>
      </c>
      <c r="D55" s="20"/>
      <c r="E55" s="13"/>
      <c r="F55" s="13"/>
      <c r="G55" s="14"/>
      <c r="H55" s="15"/>
      <c r="I55" s="16"/>
      <c r="J55" s="17" t="str">
        <f t="shared" si="0"/>
        <v/>
      </c>
      <c r="K55" s="14"/>
      <c r="L55" s="8"/>
      <c r="M55" s="16"/>
      <c r="N55" s="14"/>
      <c r="O55" s="14"/>
      <c r="P55" s="13"/>
      <c r="Q55" s="18"/>
    </row>
    <row r="56" spans="1:17" s="308" customFormat="1" ht="14.25" thickTop="1" thickBot="1" x14ac:dyDescent="0.25">
      <c r="A56" s="12"/>
      <c r="B56" s="12" t="str">
        <f t="shared" si="1"/>
        <v/>
      </c>
      <c r="C56" s="307" t="str">
        <f>IF(D56="","",(VLOOKUP(D56,'Lookups - Generic'!$B$3:$C$1466,2,FALSE)))</f>
        <v/>
      </c>
      <c r="D56" s="20"/>
      <c r="E56" s="13"/>
      <c r="F56" s="13"/>
      <c r="G56" s="14"/>
      <c r="H56" s="15"/>
      <c r="I56" s="16"/>
      <c r="J56" s="17" t="str">
        <f t="shared" si="0"/>
        <v/>
      </c>
      <c r="K56" s="14"/>
      <c r="L56" s="8"/>
      <c r="M56" s="16"/>
      <c r="N56" s="14"/>
      <c r="O56" s="14"/>
      <c r="P56" s="13"/>
      <c r="Q56" s="18"/>
    </row>
    <row r="57" spans="1:17" s="308" customFormat="1" ht="14.25" thickTop="1" thickBot="1" x14ac:dyDescent="0.25">
      <c r="A57" s="12"/>
      <c r="B57" s="12" t="str">
        <f t="shared" si="1"/>
        <v/>
      </c>
      <c r="C57" s="307" t="str">
        <f>IF(D57="","",(VLOOKUP(D57,'Lookups - Generic'!$B$3:$C$1466,2,FALSE)))</f>
        <v/>
      </c>
      <c r="D57" s="20"/>
      <c r="E57" s="13"/>
      <c r="F57" s="13"/>
      <c r="G57" s="14"/>
      <c r="H57" s="15"/>
      <c r="I57" s="16"/>
      <c r="J57" s="17" t="str">
        <f t="shared" si="0"/>
        <v/>
      </c>
      <c r="K57" s="14"/>
      <c r="L57" s="8"/>
      <c r="M57" s="16"/>
      <c r="N57" s="14"/>
      <c r="O57" s="14"/>
      <c r="P57" s="13"/>
      <c r="Q57" s="18"/>
    </row>
    <row r="58" spans="1:17" s="308" customFormat="1" ht="14.25" thickTop="1" thickBot="1" x14ac:dyDescent="0.25">
      <c r="A58" s="12"/>
      <c r="B58" s="12" t="str">
        <f t="shared" si="1"/>
        <v/>
      </c>
      <c r="C58" s="307" t="str">
        <f>IF(D58="","",(VLOOKUP(D58,'Lookups - Generic'!$B$3:$C$1466,2,FALSE)))</f>
        <v/>
      </c>
      <c r="D58" s="20"/>
      <c r="E58" s="13"/>
      <c r="F58" s="13"/>
      <c r="G58" s="14"/>
      <c r="H58" s="15"/>
      <c r="I58" s="16"/>
      <c r="J58" s="17" t="str">
        <f t="shared" si="0"/>
        <v/>
      </c>
      <c r="K58" s="14"/>
      <c r="L58" s="8"/>
      <c r="M58" s="16"/>
      <c r="N58" s="14"/>
      <c r="O58" s="14"/>
      <c r="P58" s="13"/>
      <c r="Q58" s="18"/>
    </row>
    <row r="59" spans="1:17" s="308" customFormat="1" ht="14.25" thickTop="1" thickBot="1" x14ac:dyDescent="0.25">
      <c r="A59" s="12"/>
      <c r="B59" s="12" t="str">
        <f t="shared" si="1"/>
        <v/>
      </c>
      <c r="C59" s="307" t="str">
        <f>IF(D59="","",(VLOOKUP(D59,'Lookups - Generic'!$B$3:$C$1466,2,FALSE)))</f>
        <v/>
      </c>
      <c r="D59" s="20"/>
      <c r="E59" s="13"/>
      <c r="F59" s="13"/>
      <c r="G59" s="14"/>
      <c r="H59" s="15"/>
      <c r="I59" s="16"/>
      <c r="J59" s="17" t="str">
        <f t="shared" si="0"/>
        <v/>
      </c>
      <c r="K59" s="14"/>
      <c r="L59" s="8"/>
      <c r="M59" s="16"/>
      <c r="N59" s="14"/>
      <c r="O59" s="14"/>
      <c r="P59" s="13"/>
      <c r="Q59" s="18"/>
    </row>
    <row r="60" spans="1:17" s="308" customFormat="1" ht="14.25" thickTop="1" thickBot="1" x14ac:dyDescent="0.25">
      <c r="A60" s="12"/>
      <c r="B60" s="12" t="str">
        <f t="shared" si="1"/>
        <v/>
      </c>
      <c r="C60" s="307" t="str">
        <f>IF(D60="","",(VLOOKUP(D60,'Lookups - Generic'!$B$3:$C$1466,2,FALSE)))</f>
        <v/>
      </c>
      <c r="D60" s="20"/>
      <c r="E60" s="13"/>
      <c r="F60" s="13"/>
      <c r="G60" s="14"/>
      <c r="H60" s="15"/>
      <c r="I60" s="16"/>
      <c r="J60" s="17" t="str">
        <f t="shared" si="0"/>
        <v/>
      </c>
      <c r="K60" s="14"/>
      <c r="L60" s="8"/>
      <c r="M60" s="16"/>
      <c r="N60" s="14"/>
      <c r="O60" s="14"/>
      <c r="P60" s="13"/>
      <c r="Q60" s="18"/>
    </row>
    <row r="61" spans="1:17" s="308" customFormat="1" ht="14.25" thickTop="1" thickBot="1" x14ac:dyDescent="0.25">
      <c r="A61" s="12"/>
      <c r="B61" s="12" t="str">
        <f t="shared" si="1"/>
        <v/>
      </c>
      <c r="C61" s="307" t="str">
        <f>IF(D61="","",(VLOOKUP(D61,'Lookups - Generic'!$B$3:$C$1466,2,FALSE)))</f>
        <v/>
      </c>
      <c r="D61" s="20"/>
      <c r="E61" s="13"/>
      <c r="F61" s="13"/>
      <c r="G61" s="14"/>
      <c r="H61" s="15"/>
      <c r="I61" s="16"/>
      <c r="J61" s="17" t="str">
        <f t="shared" si="0"/>
        <v/>
      </c>
      <c r="K61" s="14"/>
      <c r="L61" s="8"/>
      <c r="M61" s="16"/>
      <c r="N61" s="14"/>
      <c r="O61" s="14"/>
      <c r="P61" s="13"/>
      <c r="Q61" s="18"/>
    </row>
    <row r="62" spans="1:17" s="308" customFormat="1" ht="14.25" thickTop="1" thickBot="1" x14ac:dyDescent="0.25">
      <c r="A62" s="12"/>
      <c r="B62" s="12" t="str">
        <f t="shared" si="1"/>
        <v/>
      </c>
      <c r="C62" s="307" t="str">
        <f>IF(D62="","",(VLOOKUP(D62,'Lookups - Generic'!$B$3:$C$1466,2,FALSE)))</f>
        <v/>
      </c>
      <c r="D62" s="20"/>
      <c r="E62" s="13"/>
      <c r="F62" s="13"/>
      <c r="G62" s="14"/>
      <c r="H62" s="15"/>
      <c r="I62" s="16"/>
      <c r="J62" s="17" t="str">
        <f t="shared" si="0"/>
        <v/>
      </c>
      <c r="K62" s="14"/>
      <c r="L62" s="8"/>
      <c r="M62" s="16"/>
      <c r="N62" s="14"/>
      <c r="O62" s="14"/>
      <c r="P62" s="13"/>
      <c r="Q62" s="18"/>
    </row>
    <row r="63" spans="1:17" s="308" customFormat="1" ht="14.25" thickTop="1" thickBot="1" x14ac:dyDescent="0.25">
      <c r="A63" s="12"/>
      <c r="B63" s="12" t="str">
        <f t="shared" si="1"/>
        <v/>
      </c>
      <c r="C63" s="307" t="str">
        <f>IF(D63="","",(VLOOKUP(D63,'Lookups - Generic'!$B$3:$C$1466,2,FALSE)))</f>
        <v/>
      </c>
      <c r="D63" s="20"/>
      <c r="E63" s="13"/>
      <c r="F63" s="13"/>
      <c r="G63" s="14"/>
      <c r="H63" s="15"/>
      <c r="I63" s="16"/>
      <c r="J63" s="17" t="str">
        <f t="shared" si="0"/>
        <v/>
      </c>
      <c r="K63" s="14"/>
      <c r="L63" s="8"/>
      <c r="M63" s="16"/>
      <c r="N63" s="14"/>
      <c r="O63" s="14"/>
      <c r="P63" s="13"/>
      <c r="Q63" s="18"/>
    </row>
    <row r="64" spans="1:17" s="308" customFormat="1" ht="14.25" thickTop="1" thickBot="1" x14ac:dyDescent="0.25">
      <c r="A64" s="12"/>
      <c r="B64" s="12" t="str">
        <f t="shared" si="1"/>
        <v/>
      </c>
      <c r="C64" s="307" t="str">
        <f>IF(D64="","",(VLOOKUP(D64,'Lookups - Generic'!$B$3:$C$1466,2,FALSE)))</f>
        <v/>
      </c>
      <c r="D64" s="20"/>
      <c r="E64" s="13"/>
      <c r="F64" s="13"/>
      <c r="G64" s="14"/>
      <c r="H64" s="15"/>
      <c r="I64" s="16"/>
      <c r="J64" s="17" t="str">
        <f t="shared" si="0"/>
        <v/>
      </c>
      <c r="K64" s="14"/>
      <c r="L64" s="8"/>
      <c r="M64" s="16"/>
      <c r="N64" s="14"/>
      <c r="O64" s="14"/>
      <c r="P64" s="13"/>
      <c r="Q64" s="18"/>
    </row>
    <row r="65" spans="1:17" s="308" customFormat="1" ht="14.25" thickTop="1" thickBot="1" x14ac:dyDescent="0.25">
      <c r="A65" s="12"/>
      <c r="B65" s="12" t="str">
        <f t="shared" si="1"/>
        <v/>
      </c>
      <c r="C65" s="307" t="str">
        <f>IF(D65="","",(VLOOKUP(D65,'Lookups - Generic'!$B$3:$C$1466,2,FALSE)))</f>
        <v/>
      </c>
      <c r="D65" s="20"/>
      <c r="E65" s="13"/>
      <c r="F65" s="13"/>
      <c r="G65" s="14"/>
      <c r="H65" s="15"/>
      <c r="I65" s="16"/>
      <c r="J65" s="17" t="str">
        <f t="shared" si="0"/>
        <v/>
      </c>
      <c r="K65" s="14"/>
      <c r="L65" s="8"/>
      <c r="M65" s="16"/>
      <c r="N65" s="14"/>
      <c r="O65" s="14"/>
      <c r="P65" s="13"/>
      <c r="Q65" s="18"/>
    </row>
    <row r="66" spans="1:17" s="308" customFormat="1" ht="14.25" thickTop="1" thickBot="1" x14ac:dyDescent="0.25">
      <c r="A66" s="12"/>
      <c r="B66" s="12" t="str">
        <f t="shared" si="1"/>
        <v/>
      </c>
      <c r="C66" s="307" t="str">
        <f>IF(D66="","",(VLOOKUP(D66,'Lookups - Generic'!$B$3:$C$1466,2,FALSE)))</f>
        <v/>
      </c>
      <c r="D66" s="20"/>
      <c r="E66" s="13"/>
      <c r="F66" s="13"/>
      <c r="G66" s="14"/>
      <c r="H66" s="15"/>
      <c r="I66" s="16"/>
      <c r="J66" s="17" t="str">
        <f t="shared" si="0"/>
        <v/>
      </c>
      <c r="K66" s="14"/>
      <c r="L66" s="8"/>
      <c r="M66" s="16"/>
      <c r="N66" s="14"/>
      <c r="O66" s="14"/>
      <c r="P66" s="13"/>
      <c r="Q66" s="18"/>
    </row>
    <row r="67" spans="1:17" s="308" customFormat="1" ht="14.25" thickTop="1" thickBot="1" x14ac:dyDescent="0.25">
      <c r="A67" s="12"/>
      <c r="B67" s="12" t="str">
        <f t="shared" si="1"/>
        <v/>
      </c>
      <c r="C67" s="307" t="str">
        <f>IF(D67="","",(VLOOKUP(D67,'Lookups - Generic'!$B$3:$C$1466,2,FALSE)))</f>
        <v/>
      </c>
      <c r="D67" s="20"/>
      <c r="E67" s="13"/>
      <c r="F67" s="13"/>
      <c r="G67" s="14"/>
      <c r="H67" s="15"/>
      <c r="I67" s="16"/>
      <c r="J67" s="17" t="str">
        <f t="shared" si="0"/>
        <v/>
      </c>
      <c r="K67" s="14"/>
      <c r="L67" s="8"/>
      <c r="M67" s="16"/>
      <c r="N67" s="14"/>
      <c r="O67" s="14"/>
      <c r="P67" s="13"/>
      <c r="Q67" s="18"/>
    </row>
    <row r="68" spans="1:17" s="308" customFormat="1" ht="14.25" thickTop="1" thickBot="1" x14ac:dyDescent="0.25">
      <c r="A68" s="12"/>
      <c r="B68" s="12" t="str">
        <f t="shared" si="1"/>
        <v/>
      </c>
      <c r="C68" s="307" t="str">
        <f>IF(D68="","",(VLOOKUP(D68,'Lookups - Generic'!$B$3:$C$1466,2,FALSE)))</f>
        <v/>
      </c>
      <c r="D68" s="20"/>
      <c r="E68" s="13"/>
      <c r="F68" s="13"/>
      <c r="G68" s="14"/>
      <c r="H68" s="15"/>
      <c r="I68" s="16"/>
      <c r="J68" s="17" t="str">
        <f t="shared" si="0"/>
        <v/>
      </c>
      <c r="K68" s="14"/>
      <c r="L68" s="8"/>
      <c r="M68" s="16"/>
      <c r="N68" s="14"/>
      <c r="O68" s="14"/>
      <c r="P68" s="13"/>
      <c r="Q68" s="18"/>
    </row>
    <row r="69" spans="1:17" s="308" customFormat="1" ht="14.25" thickTop="1" thickBot="1" x14ac:dyDescent="0.25">
      <c r="A69" s="12"/>
      <c r="B69" s="12" t="str">
        <f t="shared" si="1"/>
        <v/>
      </c>
      <c r="C69" s="307" t="str">
        <f>IF(D69="","",(VLOOKUP(D69,'Lookups - Generic'!$B$3:$C$1466,2,FALSE)))</f>
        <v/>
      </c>
      <c r="D69" s="20"/>
      <c r="E69" s="13"/>
      <c r="F69" s="13"/>
      <c r="G69" s="14"/>
      <c r="H69" s="15"/>
      <c r="I69" s="16"/>
      <c r="J69" s="17" t="str">
        <f t="shared" ref="J69:J132" si="2">IF(I69="","",VLOOKUP(I69,Pavement_Test_Pit_Method_Table_Array,2,FALSE))</f>
        <v/>
      </c>
      <c r="K69" s="14"/>
      <c r="L69" s="8"/>
      <c r="M69" s="16"/>
      <c r="N69" s="14"/>
      <c r="O69" s="14"/>
      <c r="P69" s="13"/>
      <c r="Q69" s="18"/>
    </row>
    <row r="70" spans="1:17" s="308" customFormat="1" ht="14.25" thickTop="1" thickBot="1" x14ac:dyDescent="0.25">
      <c r="A70" s="12"/>
      <c r="B70" s="12" t="str">
        <f t="shared" ref="B70:B133" si="3">IF(A70="ADD","0","")</f>
        <v/>
      </c>
      <c r="C70" s="307" t="str">
        <f>IF(D70="","",(VLOOKUP(D70,'Lookups - Generic'!$B$3:$C$1466,2,FALSE)))</f>
        <v/>
      </c>
      <c r="D70" s="20"/>
      <c r="E70" s="13"/>
      <c r="F70" s="13"/>
      <c r="G70" s="14"/>
      <c r="H70" s="15"/>
      <c r="I70" s="16"/>
      <c r="J70" s="17" t="str">
        <f t="shared" si="2"/>
        <v/>
      </c>
      <c r="K70" s="14"/>
      <c r="L70" s="8"/>
      <c r="M70" s="16"/>
      <c r="N70" s="14"/>
      <c r="O70" s="14"/>
      <c r="P70" s="13"/>
      <c r="Q70" s="18"/>
    </row>
    <row r="71" spans="1:17" s="308" customFormat="1" ht="14.25" thickTop="1" thickBot="1" x14ac:dyDescent="0.25">
      <c r="A71" s="12"/>
      <c r="B71" s="12" t="str">
        <f t="shared" si="3"/>
        <v/>
      </c>
      <c r="C71" s="307" t="str">
        <f>IF(D71="","",(VLOOKUP(D71,'Lookups - Generic'!$B$3:$C$1466,2,FALSE)))</f>
        <v/>
      </c>
      <c r="D71" s="20"/>
      <c r="E71" s="13"/>
      <c r="F71" s="13"/>
      <c r="G71" s="14"/>
      <c r="H71" s="15"/>
      <c r="I71" s="16"/>
      <c r="J71" s="17" t="str">
        <f t="shared" si="2"/>
        <v/>
      </c>
      <c r="K71" s="14"/>
      <c r="L71" s="8"/>
      <c r="M71" s="16"/>
      <c r="N71" s="14"/>
      <c r="O71" s="14"/>
      <c r="P71" s="13"/>
      <c r="Q71" s="18"/>
    </row>
    <row r="72" spans="1:17" s="308" customFormat="1" ht="14.25" thickTop="1" thickBot="1" x14ac:dyDescent="0.25">
      <c r="A72" s="12"/>
      <c r="B72" s="12" t="str">
        <f t="shared" si="3"/>
        <v/>
      </c>
      <c r="C72" s="307" t="str">
        <f>IF(D72="","",(VLOOKUP(D72,'Lookups - Generic'!$B$3:$C$1466,2,FALSE)))</f>
        <v/>
      </c>
      <c r="D72" s="20"/>
      <c r="E72" s="13"/>
      <c r="F72" s="13"/>
      <c r="G72" s="14"/>
      <c r="H72" s="15"/>
      <c r="I72" s="16"/>
      <c r="J72" s="17" t="str">
        <f t="shared" si="2"/>
        <v/>
      </c>
      <c r="K72" s="14"/>
      <c r="L72" s="8"/>
      <c r="M72" s="16"/>
      <c r="N72" s="14"/>
      <c r="O72" s="14"/>
      <c r="P72" s="13"/>
      <c r="Q72" s="18"/>
    </row>
    <row r="73" spans="1:17" s="308" customFormat="1" ht="14.25" thickTop="1" thickBot="1" x14ac:dyDescent="0.25">
      <c r="A73" s="12"/>
      <c r="B73" s="12" t="str">
        <f t="shared" si="3"/>
        <v/>
      </c>
      <c r="C73" s="307" t="str">
        <f>IF(D73="","",(VLOOKUP(D73,'Lookups - Generic'!$B$3:$C$1466,2,FALSE)))</f>
        <v/>
      </c>
      <c r="D73" s="20"/>
      <c r="E73" s="13"/>
      <c r="F73" s="13"/>
      <c r="G73" s="14"/>
      <c r="H73" s="15"/>
      <c r="I73" s="16"/>
      <c r="J73" s="17" t="str">
        <f t="shared" si="2"/>
        <v/>
      </c>
      <c r="K73" s="14"/>
      <c r="L73" s="8"/>
      <c r="M73" s="16"/>
      <c r="N73" s="14"/>
      <c r="O73" s="14"/>
      <c r="P73" s="13"/>
      <c r="Q73" s="18"/>
    </row>
    <row r="74" spans="1:17" s="308" customFormat="1" ht="14.25" thickTop="1" thickBot="1" x14ac:dyDescent="0.25">
      <c r="A74" s="12"/>
      <c r="B74" s="12" t="str">
        <f t="shared" si="3"/>
        <v/>
      </c>
      <c r="C74" s="307" t="str">
        <f>IF(D74="","",(VLOOKUP(D74,'Lookups - Generic'!$B$3:$C$1466,2,FALSE)))</f>
        <v/>
      </c>
      <c r="D74" s="20"/>
      <c r="E74" s="13"/>
      <c r="F74" s="13"/>
      <c r="G74" s="14"/>
      <c r="H74" s="15"/>
      <c r="I74" s="16"/>
      <c r="J74" s="17" t="str">
        <f t="shared" si="2"/>
        <v/>
      </c>
      <c r="K74" s="14"/>
      <c r="L74" s="8"/>
      <c r="M74" s="16"/>
      <c r="N74" s="14"/>
      <c r="O74" s="14"/>
      <c r="P74" s="13"/>
      <c r="Q74" s="18"/>
    </row>
    <row r="75" spans="1:17" s="308" customFormat="1" ht="14.25" thickTop="1" thickBot="1" x14ac:dyDescent="0.25">
      <c r="A75" s="12"/>
      <c r="B75" s="12" t="str">
        <f t="shared" si="3"/>
        <v/>
      </c>
      <c r="C75" s="307" t="str">
        <f>IF(D75="","",(VLOOKUP(D75,'Lookups - Generic'!$B$3:$C$1466,2,FALSE)))</f>
        <v/>
      </c>
      <c r="D75" s="20"/>
      <c r="E75" s="13"/>
      <c r="F75" s="13"/>
      <c r="G75" s="14"/>
      <c r="H75" s="15"/>
      <c r="I75" s="16"/>
      <c r="J75" s="17" t="str">
        <f t="shared" si="2"/>
        <v/>
      </c>
      <c r="K75" s="14"/>
      <c r="L75" s="8"/>
      <c r="M75" s="16"/>
      <c r="N75" s="14"/>
      <c r="O75" s="14"/>
      <c r="P75" s="13"/>
      <c r="Q75" s="18"/>
    </row>
    <row r="76" spans="1:17" s="308" customFormat="1" ht="14.25" thickTop="1" thickBot="1" x14ac:dyDescent="0.25">
      <c r="A76" s="12"/>
      <c r="B76" s="12" t="str">
        <f t="shared" si="3"/>
        <v/>
      </c>
      <c r="C76" s="307" t="str">
        <f>IF(D76="","",(VLOOKUP(D76,'Lookups - Generic'!$B$3:$C$1466,2,FALSE)))</f>
        <v/>
      </c>
      <c r="D76" s="20"/>
      <c r="E76" s="13"/>
      <c r="F76" s="13"/>
      <c r="G76" s="14"/>
      <c r="H76" s="15"/>
      <c r="I76" s="16"/>
      <c r="J76" s="17" t="str">
        <f t="shared" si="2"/>
        <v/>
      </c>
      <c r="K76" s="14"/>
      <c r="L76" s="8"/>
      <c r="M76" s="16"/>
      <c r="N76" s="14"/>
      <c r="O76" s="14"/>
      <c r="P76" s="13"/>
      <c r="Q76" s="18"/>
    </row>
    <row r="77" spans="1:17" s="308" customFormat="1" ht="14.25" thickTop="1" thickBot="1" x14ac:dyDescent="0.25">
      <c r="A77" s="12"/>
      <c r="B77" s="12" t="str">
        <f t="shared" si="3"/>
        <v/>
      </c>
      <c r="C77" s="307" t="str">
        <f>IF(D77="","",(VLOOKUP(D77,'Lookups - Generic'!$B$3:$C$1466,2,FALSE)))</f>
        <v/>
      </c>
      <c r="D77" s="20"/>
      <c r="E77" s="13"/>
      <c r="F77" s="13"/>
      <c r="G77" s="14"/>
      <c r="H77" s="15"/>
      <c r="I77" s="16"/>
      <c r="J77" s="17" t="str">
        <f t="shared" si="2"/>
        <v/>
      </c>
      <c r="K77" s="14"/>
      <c r="L77" s="8"/>
      <c r="M77" s="16"/>
      <c r="N77" s="14"/>
      <c r="O77" s="14"/>
      <c r="P77" s="13"/>
      <c r="Q77" s="18"/>
    </row>
    <row r="78" spans="1:17" s="308" customFormat="1" ht="14.25" thickTop="1" thickBot="1" x14ac:dyDescent="0.25">
      <c r="A78" s="12"/>
      <c r="B78" s="12" t="str">
        <f t="shared" si="3"/>
        <v/>
      </c>
      <c r="C78" s="307" t="str">
        <f>IF(D78="","",(VLOOKUP(D78,'Lookups - Generic'!$B$3:$C$1466,2,FALSE)))</f>
        <v/>
      </c>
      <c r="D78" s="20"/>
      <c r="E78" s="13"/>
      <c r="F78" s="13"/>
      <c r="G78" s="14"/>
      <c r="H78" s="15"/>
      <c r="I78" s="16"/>
      <c r="J78" s="17" t="str">
        <f t="shared" si="2"/>
        <v/>
      </c>
      <c r="K78" s="14"/>
      <c r="L78" s="8"/>
      <c r="M78" s="16"/>
      <c r="N78" s="14"/>
      <c r="O78" s="14"/>
      <c r="P78" s="13"/>
      <c r="Q78" s="18"/>
    </row>
    <row r="79" spans="1:17" s="308" customFormat="1" ht="14.25" thickTop="1" thickBot="1" x14ac:dyDescent="0.25">
      <c r="A79" s="12"/>
      <c r="B79" s="12" t="str">
        <f t="shared" si="3"/>
        <v/>
      </c>
      <c r="C79" s="307" t="str">
        <f>IF(D79="","",(VLOOKUP(D79,'Lookups - Generic'!$B$3:$C$1466,2,FALSE)))</f>
        <v/>
      </c>
      <c r="D79" s="20"/>
      <c r="E79" s="13"/>
      <c r="F79" s="13"/>
      <c r="G79" s="14"/>
      <c r="H79" s="15"/>
      <c r="I79" s="16"/>
      <c r="J79" s="17" t="str">
        <f t="shared" si="2"/>
        <v/>
      </c>
      <c r="K79" s="14"/>
      <c r="L79" s="8"/>
      <c r="M79" s="16"/>
      <c r="N79" s="14"/>
      <c r="O79" s="14"/>
      <c r="P79" s="13"/>
      <c r="Q79" s="18"/>
    </row>
    <row r="80" spans="1:17" s="308" customFormat="1" ht="14.25" thickTop="1" thickBot="1" x14ac:dyDescent="0.25">
      <c r="A80" s="12"/>
      <c r="B80" s="12" t="str">
        <f t="shared" si="3"/>
        <v/>
      </c>
      <c r="C80" s="307" t="str">
        <f>IF(D80="","",(VLOOKUP(D80,'Lookups - Generic'!$B$3:$C$1466,2,FALSE)))</f>
        <v/>
      </c>
      <c r="D80" s="20"/>
      <c r="E80" s="13"/>
      <c r="F80" s="13"/>
      <c r="G80" s="14"/>
      <c r="H80" s="15"/>
      <c r="I80" s="16"/>
      <c r="J80" s="17" t="str">
        <f t="shared" si="2"/>
        <v/>
      </c>
      <c r="K80" s="14"/>
      <c r="L80" s="8"/>
      <c r="M80" s="16"/>
      <c r="N80" s="14"/>
      <c r="O80" s="14"/>
      <c r="P80" s="13"/>
      <c r="Q80" s="18"/>
    </row>
    <row r="81" spans="1:17" s="308" customFormat="1" ht="14.25" thickTop="1" thickBot="1" x14ac:dyDescent="0.25">
      <c r="A81" s="12"/>
      <c r="B81" s="12" t="str">
        <f t="shared" si="3"/>
        <v/>
      </c>
      <c r="C81" s="307" t="str">
        <f>IF(D81="","",(VLOOKUP(D81,'Lookups - Generic'!$B$3:$C$1466,2,FALSE)))</f>
        <v/>
      </c>
      <c r="D81" s="20"/>
      <c r="E81" s="13"/>
      <c r="F81" s="13"/>
      <c r="G81" s="14"/>
      <c r="H81" s="15"/>
      <c r="I81" s="16"/>
      <c r="J81" s="17" t="str">
        <f t="shared" si="2"/>
        <v/>
      </c>
      <c r="K81" s="14"/>
      <c r="L81" s="8"/>
      <c r="M81" s="16"/>
      <c r="N81" s="14"/>
      <c r="O81" s="14"/>
      <c r="P81" s="13"/>
      <c r="Q81" s="18"/>
    </row>
    <row r="82" spans="1:17" s="308" customFormat="1" ht="14.25" thickTop="1" thickBot="1" x14ac:dyDescent="0.25">
      <c r="A82" s="12"/>
      <c r="B82" s="12" t="str">
        <f t="shared" si="3"/>
        <v/>
      </c>
      <c r="C82" s="307" t="str">
        <f>IF(D82="","",(VLOOKUP(D82,'Lookups - Generic'!$B$3:$C$1466,2,FALSE)))</f>
        <v/>
      </c>
      <c r="D82" s="20"/>
      <c r="E82" s="13"/>
      <c r="F82" s="13"/>
      <c r="G82" s="14"/>
      <c r="H82" s="15"/>
      <c r="I82" s="16"/>
      <c r="J82" s="17" t="str">
        <f t="shared" si="2"/>
        <v/>
      </c>
      <c r="K82" s="14"/>
      <c r="L82" s="8"/>
      <c r="M82" s="16"/>
      <c r="N82" s="14"/>
      <c r="O82" s="14"/>
      <c r="P82" s="13"/>
      <c r="Q82" s="18"/>
    </row>
    <row r="83" spans="1:17" s="308" customFormat="1" ht="14.25" thickTop="1" thickBot="1" x14ac:dyDescent="0.25">
      <c r="A83" s="12"/>
      <c r="B83" s="12" t="str">
        <f t="shared" si="3"/>
        <v/>
      </c>
      <c r="C83" s="307" t="str">
        <f>IF(D83="","",(VLOOKUP(D83,'Lookups - Generic'!$B$3:$C$1466,2,FALSE)))</f>
        <v/>
      </c>
      <c r="D83" s="20"/>
      <c r="E83" s="13"/>
      <c r="F83" s="13"/>
      <c r="G83" s="14"/>
      <c r="H83" s="15"/>
      <c r="I83" s="16"/>
      <c r="J83" s="17" t="str">
        <f t="shared" si="2"/>
        <v/>
      </c>
      <c r="K83" s="14"/>
      <c r="L83" s="8"/>
      <c r="M83" s="16"/>
      <c r="N83" s="14"/>
      <c r="O83" s="14"/>
      <c r="P83" s="13"/>
      <c r="Q83" s="18"/>
    </row>
    <row r="84" spans="1:17" s="308" customFormat="1" ht="14.25" thickTop="1" thickBot="1" x14ac:dyDescent="0.25">
      <c r="A84" s="12"/>
      <c r="B84" s="12" t="str">
        <f t="shared" si="3"/>
        <v/>
      </c>
      <c r="C84" s="307" t="str">
        <f>IF(D84="","",(VLOOKUP(D84,'Lookups - Generic'!$B$3:$C$1466,2,FALSE)))</f>
        <v/>
      </c>
      <c r="D84" s="20"/>
      <c r="E84" s="13"/>
      <c r="F84" s="13"/>
      <c r="G84" s="14"/>
      <c r="H84" s="15"/>
      <c r="I84" s="16"/>
      <c r="J84" s="17" t="str">
        <f t="shared" si="2"/>
        <v/>
      </c>
      <c r="K84" s="14"/>
      <c r="L84" s="8"/>
      <c r="M84" s="16"/>
      <c r="N84" s="14"/>
      <c r="O84" s="14"/>
      <c r="P84" s="13"/>
      <c r="Q84" s="18"/>
    </row>
    <row r="85" spans="1:17" s="308" customFormat="1" ht="14.25" thickTop="1" thickBot="1" x14ac:dyDescent="0.25">
      <c r="A85" s="12"/>
      <c r="B85" s="12" t="str">
        <f t="shared" si="3"/>
        <v/>
      </c>
      <c r="C85" s="307" t="str">
        <f>IF(D85="","",(VLOOKUP(D85,'Lookups - Generic'!$B$3:$C$1466,2,FALSE)))</f>
        <v/>
      </c>
      <c r="D85" s="20"/>
      <c r="E85" s="13"/>
      <c r="F85" s="13"/>
      <c r="G85" s="14"/>
      <c r="H85" s="15"/>
      <c r="I85" s="16"/>
      <c r="J85" s="17" t="str">
        <f t="shared" si="2"/>
        <v/>
      </c>
      <c r="K85" s="14"/>
      <c r="L85" s="8"/>
      <c r="M85" s="16"/>
      <c r="N85" s="14"/>
      <c r="O85" s="14"/>
      <c r="P85" s="13"/>
      <c r="Q85" s="18"/>
    </row>
    <row r="86" spans="1:17" s="308" customFormat="1" ht="14.25" thickTop="1" thickBot="1" x14ac:dyDescent="0.25">
      <c r="A86" s="12"/>
      <c r="B86" s="12" t="str">
        <f t="shared" si="3"/>
        <v/>
      </c>
      <c r="C86" s="307" t="str">
        <f>IF(D86="","",(VLOOKUP(D86,'Lookups - Generic'!$B$3:$C$1466,2,FALSE)))</f>
        <v/>
      </c>
      <c r="D86" s="20"/>
      <c r="E86" s="13"/>
      <c r="F86" s="13"/>
      <c r="G86" s="14"/>
      <c r="H86" s="15"/>
      <c r="I86" s="16"/>
      <c r="J86" s="17" t="str">
        <f t="shared" si="2"/>
        <v/>
      </c>
      <c r="K86" s="14"/>
      <c r="L86" s="8"/>
      <c r="M86" s="16"/>
      <c r="N86" s="14"/>
      <c r="O86" s="14"/>
      <c r="P86" s="13"/>
      <c r="Q86" s="18"/>
    </row>
    <row r="87" spans="1:17" s="308" customFormat="1" ht="14.25" thickTop="1" thickBot="1" x14ac:dyDescent="0.25">
      <c r="A87" s="12"/>
      <c r="B87" s="12" t="str">
        <f t="shared" si="3"/>
        <v/>
      </c>
      <c r="C87" s="307" t="str">
        <f>IF(D87="","",(VLOOKUP(D87,'Lookups - Generic'!$B$3:$C$1466,2,FALSE)))</f>
        <v/>
      </c>
      <c r="D87" s="20"/>
      <c r="E87" s="13"/>
      <c r="F87" s="13"/>
      <c r="G87" s="14"/>
      <c r="H87" s="15"/>
      <c r="I87" s="16"/>
      <c r="J87" s="17" t="str">
        <f t="shared" si="2"/>
        <v/>
      </c>
      <c r="K87" s="14"/>
      <c r="L87" s="8"/>
      <c r="M87" s="16"/>
      <c r="N87" s="14"/>
      <c r="O87" s="14"/>
      <c r="P87" s="13"/>
      <c r="Q87" s="18"/>
    </row>
    <row r="88" spans="1:17" s="308" customFormat="1" ht="14.25" thickTop="1" thickBot="1" x14ac:dyDescent="0.25">
      <c r="A88" s="12"/>
      <c r="B88" s="12" t="str">
        <f t="shared" si="3"/>
        <v/>
      </c>
      <c r="C88" s="307" t="str">
        <f>IF(D88="","",(VLOOKUP(D88,'Lookups - Generic'!$B$3:$C$1466,2,FALSE)))</f>
        <v/>
      </c>
      <c r="D88" s="20"/>
      <c r="E88" s="13"/>
      <c r="F88" s="13"/>
      <c r="G88" s="14"/>
      <c r="H88" s="15"/>
      <c r="I88" s="16"/>
      <c r="J88" s="17" t="str">
        <f t="shared" si="2"/>
        <v/>
      </c>
      <c r="K88" s="14"/>
      <c r="L88" s="8"/>
      <c r="M88" s="16"/>
      <c r="N88" s="14"/>
      <c r="O88" s="14"/>
      <c r="P88" s="13"/>
      <c r="Q88" s="18"/>
    </row>
    <row r="89" spans="1:17" s="308" customFormat="1" ht="14.25" thickTop="1" thickBot="1" x14ac:dyDescent="0.25">
      <c r="A89" s="12"/>
      <c r="B89" s="12" t="str">
        <f t="shared" si="3"/>
        <v/>
      </c>
      <c r="C89" s="307" t="str">
        <f>IF(D89="","",(VLOOKUP(D89,'Lookups - Generic'!$B$3:$C$1466,2,FALSE)))</f>
        <v/>
      </c>
      <c r="D89" s="20"/>
      <c r="E89" s="13"/>
      <c r="F89" s="13"/>
      <c r="G89" s="14"/>
      <c r="H89" s="15"/>
      <c r="I89" s="16"/>
      <c r="J89" s="17" t="str">
        <f t="shared" si="2"/>
        <v/>
      </c>
      <c r="K89" s="14"/>
      <c r="L89" s="8"/>
      <c r="M89" s="16"/>
      <c r="N89" s="14"/>
      <c r="O89" s="14"/>
      <c r="P89" s="13"/>
      <c r="Q89" s="18"/>
    </row>
    <row r="90" spans="1:17" s="308" customFormat="1" ht="14.25" thickTop="1" thickBot="1" x14ac:dyDescent="0.25">
      <c r="A90" s="12"/>
      <c r="B90" s="12" t="str">
        <f t="shared" si="3"/>
        <v/>
      </c>
      <c r="C90" s="307" t="str">
        <f>IF(D90="","",(VLOOKUP(D90,'Lookups - Generic'!$B$3:$C$1466,2,FALSE)))</f>
        <v/>
      </c>
      <c r="D90" s="20"/>
      <c r="E90" s="13"/>
      <c r="F90" s="13"/>
      <c r="G90" s="14"/>
      <c r="H90" s="15"/>
      <c r="I90" s="16"/>
      <c r="J90" s="17" t="str">
        <f t="shared" si="2"/>
        <v/>
      </c>
      <c r="K90" s="14"/>
      <c r="L90" s="8"/>
      <c r="M90" s="16"/>
      <c r="N90" s="14"/>
      <c r="O90" s="14"/>
      <c r="P90" s="13"/>
      <c r="Q90" s="18"/>
    </row>
    <row r="91" spans="1:17" s="308" customFormat="1" ht="14.25" thickTop="1" thickBot="1" x14ac:dyDescent="0.25">
      <c r="A91" s="12"/>
      <c r="B91" s="12" t="str">
        <f t="shared" si="3"/>
        <v/>
      </c>
      <c r="C91" s="307" t="str">
        <f>IF(D91="","",(VLOOKUP(D91,'Lookups - Generic'!$B$3:$C$1466,2,FALSE)))</f>
        <v/>
      </c>
      <c r="D91" s="20"/>
      <c r="E91" s="13"/>
      <c r="F91" s="13"/>
      <c r="G91" s="14"/>
      <c r="H91" s="15"/>
      <c r="I91" s="16"/>
      <c r="J91" s="17" t="str">
        <f t="shared" si="2"/>
        <v/>
      </c>
      <c r="K91" s="14"/>
      <c r="L91" s="8"/>
      <c r="M91" s="16"/>
      <c r="N91" s="14"/>
      <c r="O91" s="14"/>
      <c r="P91" s="13"/>
      <c r="Q91" s="18"/>
    </row>
    <row r="92" spans="1:17" s="308" customFormat="1" ht="14.25" thickTop="1" thickBot="1" x14ac:dyDescent="0.25">
      <c r="A92" s="12"/>
      <c r="B92" s="12" t="str">
        <f t="shared" si="3"/>
        <v/>
      </c>
      <c r="C92" s="307" t="str">
        <f>IF(D92="","",(VLOOKUP(D92,'Lookups - Generic'!$B$3:$C$1466,2,FALSE)))</f>
        <v/>
      </c>
      <c r="D92" s="20"/>
      <c r="E92" s="13"/>
      <c r="F92" s="13"/>
      <c r="G92" s="14"/>
      <c r="H92" s="15"/>
      <c r="I92" s="16"/>
      <c r="J92" s="17" t="str">
        <f t="shared" si="2"/>
        <v/>
      </c>
      <c r="K92" s="14"/>
      <c r="L92" s="8"/>
      <c r="M92" s="16"/>
      <c r="N92" s="14"/>
      <c r="O92" s="14"/>
      <c r="P92" s="13"/>
      <c r="Q92" s="18"/>
    </row>
    <row r="93" spans="1:17" s="308" customFormat="1" ht="14.25" thickTop="1" thickBot="1" x14ac:dyDescent="0.25">
      <c r="A93" s="12"/>
      <c r="B93" s="12" t="str">
        <f t="shared" si="3"/>
        <v/>
      </c>
      <c r="C93" s="307" t="str">
        <f>IF(D93="","",(VLOOKUP(D93,'Lookups - Generic'!$B$3:$C$1466,2,FALSE)))</f>
        <v/>
      </c>
      <c r="D93" s="20"/>
      <c r="E93" s="13"/>
      <c r="F93" s="13"/>
      <c r="G93" s="14"/>
      <c r="H93" s="15"/>
      <c r="I93" s="16"/>
      <c r="J93" s="17" t="str">
        <f t="shared" si="2"/>
        <v/>
      </c>
      <c r="K93" s="14"/>
      <c r="L93" s="8"/>
      <c r="M93" s="16"/>
      <c r="N93" s="14"/>
      <c r="O93" s="14"/>
      <c r="P93" s="13"/>
      <c r="Q93" s="18"/>
    </row>
    <row r="94" spans="1:17" s="308" customFormat="1" ht="14.25" thickTop="1" thickBot="1" x14ac:dyDescent="0.25">
      <c r="A94" s="12"/>
      <c r="B94" s="12" t="str">
        <f t="shared" si="3"/>
        <v/>
      </c>
      <c r="C94" s="307" t="str">
        <f>IF(D94="","",(VLOOKUP(D94,'Lookups - Generic'!$B$3:$C$1466,2,FALSE)))</f>
        <v/>
      </c>
      <c r="D94" s="20"/>
      <c r="E94" s="13"/>
      <c r="F94" s="13"/>
      <c r="G94" s="14"/>
      <c r="H94" s="15"/>
      <c r="I94" s="16"/>
      <c r="J94" s="17" t="str">
        <f t="shared" si="2"/>
        <v/>
      </c>
      <c r="K94" s="14"/>
      <c r="L94" s="8"/>
      <c r="M94" s="16"/>
      <c r="N94" s="14"/>
      <c r="O94" s="14"/>
      <c r="P94" s="13"/>
      <c r="Q94" s="18"/>
    </row>
    <row r="95" spans="1:17" s="308" customFormat="1" ht="14.25" thickTop="1" thickBot="1" x14ac:dyDescent="0.25">
      <c r="A95" s="12"/>
      <c r="B95" s="12" t="str">
        <f t="shared" si="3"/>
        <v/>
      </c>
      <c r="C95" s="307" t="str">
        <f>IF(D95="","",(VLOOKUP(D95,'Lookups - Generic'!$B$3:$C$1466,2,FALSE)))</f>
        <v/>
      </c>
      <c r="D95" s="20"/>
      <c r="E95" s="13"/>
      <c r="F95" s="13"/>
      <c r="G95" s="14"/>
      <c r="H95" s="15"/>
      <c r="I95" s="16"/>
      <c r="J95" s="17" t="str">
        <f t="shared" si="2"/>
        <v/>
      </c>
      <c r="K95" s="14"/>
      <c r="L95" s="8"/>
      <c r="M95" s="16"/>
      <c r="N95" s="14"/>
      <c r="O95" s="14"/>
      <c r="P95" s="13"/>
      <c r="Q95" s="18"/>
    </row>
    <row r="96" spans="1:17" s="308" customFormat="1" ht="14.25" thickTop="1" thickBot="1" x14ac:dyDescent="0.25">
      <c r="A96" s="12"/>
      <c r="B96" s="12" t="str">
        <f t="shared" si="3"/>
        <v/>
      </c>
      <c r="C96" s="307" t="str">
        <f>IF(D96="","",(VLOOKUP(D96,'Lookups - Generic'!$B$3:$C$1466,2,FALSE)))</f>
        <v/>
      </c>
      <c r="D96" s="20"/>
      <c r="E96" s="13"/>
      <c r="F96" s="13"/>
      <c r="G96" s="14"/>
      <c r="H96" s="15"/>
      <c r="I96" s="16"/>
      <c r="J96" s="17" t="str">
        <f t="shared" si="2"/>
        <v/>
      </c>
      <c r="K96" s="14"/>
      <c r="L96" s="8"/>
      <c r="M96" s="16"/>
      <c r="N96" s="14"/>
      <c r="O96" s="14"/>
      <c r="P96" s="13"/>
      <c r="Q96" s="18"/>
    </row>
    <row r="97" spans="1:17" s="308" customFormat="1" ht="14.25" thickTop="1" thickBot="1" x14ac:dyDescent="0.25">
      <c r="A97" s="12"/>
      <c r="B97" s="12" t="str">
        <f t="shared" si="3"/>
        <v/>
      </c>
      <c r="C97" s="307" t="str">
        <f>IF(D97="","",(VLOOKUP(D97,'Lookups - Generic'!$B$3:$C$1466,2,FALSE)))</f>
        <v/>
      </c>
      <c r="D97" s="20"/>
      <c r="E97" s="13"/>
      <c r="F97" s="13"/>
      <c r="G97" s="14"/>
      <c r="H97" s="15"/>
      <c r="I97" s="16"/>
      <c r="J97" s="17" t="str">
        <f t="shared" si="2"/>
        <v/>
      </c>
      <c r="K97" s="14"/>
      <c r="L97" s="8"/>
      <c r="M97" s="16"/>
      <c r="N97" s="14"/>
      <c r="O97" s="14"/>
      <c r="P97" s="13"/>
      <c r="Q97" s="18"/>
    </row>
    <row r="98" spans="1:17" s="308" customFormat="1" ht="14.25" thickTop="1" thickBot="1" x14ac:dyDescent="0.25">
      <c r="A98" s="12"/>
      <c r="B98" s="12" t="str">
        <f t="shared" si="3"/>
        <v/>
      </c>
      <c r="C98" s="307" t="str">
        <f>IF(D98="","",(VLOOKUP(D98,'Lookups - Generic'!$B$3:$C$1466,2,FALSE)))</f>
        <v/>
      </c>
      <c r="D98" s="20"/>
      <c r="E98" s="13"/>
      <c r="F98" s="13"/>
      <c r="G98" s="14"/>
      <c r="H98" s="15"/>
      <c r="I98" s="16"/>
      <c r="J98" s="17" t="str">
        <f t="shared" si="2"/>
        <v/>
      </c>
      <c r="K98" s="14"/>
      <c r="L98" s="8"/>
      <c r="M98" s="16"/>
      <c r="N98" s="14"/>
      <c r="O98" s="14"/>
      <c r="P98" s="13"/>
      <c r="Q98" s="18"/>
    </row>
    <row r="99" spans="1:17" s="308" customFormat="1" ht="14.25" thickTop="1" thickBot="1" x14ac:dyDescent="0.25">
      <c r="A99" s="12"/>
      <c r="B99" s="12" t="str">
        <f t="shared" si="3"/>
        <v/>
      </c>
      <c r="C99" s="307" t="str">
        <f>IF(D99="","",(VLOOKUP(D99,'Lookups - Generic'!$B$3:$C$1466,2,FALSE)))</f>
        <v/>
      </c>
      <c r="D99" s="20"/>
      <c r="E99" s="13"/>
      <c r="F99" s="13"/>
      <c r="G99" s="14"/>
      <c r="H99" s="15"/>
      <c r="I99" s="16"/>
      <c r="J99" s="17" t="str">
        <f t="shared" si="2"/>
        <v/>
      </c>
      <c r="K99" s="14"/>
      <c r="L99" s="8"/>
      <c r="M99" s="16"/>
      <c r="N99" s="14"/>
      <c r="O99" s="14"/>
      <c r="P99" s="13"/>
      <c r="Q99" s="18"/>
    </row>
    <row r="100" spans="1:17" s="308" customFormat="1" ht="14.25" thickTop="1" thickBot="1" x14ac:dyDescent="0.25">
      <c r="A100" s="12"/>
      <c r="B100" s="12" t="str">
        <f t="shared" si="3"/>
        <v/>
      </c>
      <c r="C100" s="307" t="str">
        <f>IF(D100="","",(VLOOKUP(D100,'Lookups - Generic'!$B$3:$C$1466,2,FALSE)))</f>
        <v/>
      </c>
      <c r="D100" s="20"/>
      <c r="E100" s="13"/>
      <c r="F100" s="13"/>
      <c r="G100" s="14"/>
      <c r="H100" s="15"/>
      <c r="I100" s="16"/>
      <c r="J100" s="17" t="str">
        <f t="shared" si="2"/>
        <v/>
      </c>
      <c r="K100" s="14"/>
      <c r="L100" s="8"/>
      <c r="M100" s="16"/>
      <c r="N100" s="14"/>
      <c r="O100" s="14"/>
      <c r="P100" s="13"/>
      <c r="Q100" s="18"/>
    </row>
    <row r="101" spans="1:17" s="308" customFormat="1" ht="14.25" thickTop="1" thickBot="1" x14ac:dyDescent="0.25">
      <c r="A101" s="12"/>
      <c r="B101" s="12" t="str">
        <f t="shared" si="3"/>
        <v/>
      </c>
      <c r="C101" s="307" t="str">
        <f>IF(D101="","",(VLOOKUP(D101,'Lookups - Generic'!$B$3:$C$1466,2,FALSE)))</f>
        <v/>
      </c>
      <c r="D101" s="20"/>
      <c r="E101" s="13"/>
      <c r="F101" s="13"/>
      <c r="G101" s="14"/>
      <c r="H101" s="15"/>
      <c r="I101" s="16"/>
      <c r="J101" s="17" t="str">
        <f t="shared" si="2"/>
        <v/>
      </c>
      <c r="K101" s="14"/>
      <c r="L101" s="8"/>
      <c r="M101" s="16"/>
      <c r="N101" s="14"/>
      <c r="O101" s="14"/>
      <c r="P101" s="13"/>
      <c r="Q101" s="18"/>
    </row>
    <row r="102" spans="1:17" s="308" customFormat="1" ht="14.25" thickTop="1" thickBot="1" x14ac:dyDescent="0.25">
      <c r="A102" s="12"/>
      <c r="B102" s="12" t="str">
        <f t="shared" si="3"/>
        <v/>
      </c>
      <c r="C102" s="307" t="str">
        <f>IF(D102="","",(VLOOKUP(D102,'Lookups - Generic'!$B$3:$C$1466,2,FALSE)))</f>
        <v/>
      </c>
      <c r="D102" s="20"/>
      <c r="E102" s="13"/>
      <c r="F102" s="13"/>
      <c r="G102" s="14"/>
      <c r="H102" s="15"/>
      <c r="I102" s="16"/>
      <c r="J102" s="17" t="str">
        <f t="shared" si="2"/>
        <v/>
      </c>
      <c r="K102" s="14"/>
      <c r="L102" s="8"/>
      <c r="M102" s="16"/>
      <c r="N102" s="14"/>
      <c r="O102" s="14"/>
      <c r="P102" s="13"/>
      <c r="Q102" s="18"/>
    </row>
    <row r="103" spans="1:17" s="308" customFormat="1" ht="14.25" thickTop="1" thickBot="1" x14ac:dyDescent="0.25">
      <c r="A103" s="12"/>
      <c r="B103" s="12" t="str">
        <f t="shared" si="3"/>
        <v/>
      </c>
      <c r="C103" s="307" t="str">
        <f>IF(D103="","",(VLOOKUP(D103,'Lookups - Generic'!$B$3:$C$1466,2,FALSE)))</f>
        <v/>
      </c>
      <c r="D103" s="20"/>
      <c r="E103" s="13"/>
      <c r="F103" s="13"/>
      <c r="G103" s="14"/>
      <c r="H103" s="15"/>
      <c r="I103" s="16"/>
      <c r="J103" s="17" t="str">
        <f t="shared" si="2"/>
        <v/>
      </c>
      <c r="K103" s="14"/>
      <c r="L103" s="8"/>
      <c r="M103" s="16"/>
      <c r="N103" s="14"/>
      <c r="O103" s="14"/>
      <c r="P103" s="13"/>
      <c r="Q103" s="18"/>
    </row>
    <row r="104" spans="1:17" s="308" customFormat="1" ht="14.25" thickTop="1" thickBot="1" x14ac:dyDescent="0.25">
      <c r="A104" s="12"/>
      <c r="B104" s="12" t="str">
        <f t="shared" si="3"/>
        <v/>
      </c>
      <c r="C104" s="307" t="str">
        <f>IF(D104="","",(VLOOKUP(D104,'Lookups - Generic'!$B$3:$C$1466,2,FALSE)))</f>
        <v/>
      </c>
      <c r="D104" s="20"/>
      <c r="E104" s="13"/>
      <c r="F104" s="13"/>
      <c r="G104" s="14"/>
      <c r="H104" s="15"/>
      <c r="I104" s="16"/>
      <c r="J104" s="17" t="str">
        <f t="shared" si="2"/>
        <v/>
      </c>
      <c r="K104" s="14"/>
      <c r="L104" s="8"/>
      <c r="M104" s="16"/>
      <c r="N104" s="14"/>
      <c r="O104" s="14"/>
      <c r="P104" s="13"/>
      <c r="Q104" s="18"/>
    </row>
    <row r="105" spans="1:17" s="308" customFormat="1" ht="14.25" thickTop="1" thickBot="1" x14ac:dyDescent="0.25">
      <c r="A105" s="12"/>
      <c r="B105" s="12" t="str">
        <f t="shared" si="3"/>
        <v/>
      </c>
      <c r="C105" s="307" t="str">
        <f>IF(D105="","",(VLOOKUP(D105,'Lookups - Generic'!$B$3:$C$1466,2,FALSE)))</f>
        <v/>
      </c>
      <c r="D105" s="20"/>
      <c r="E105" s="13"/>
      <c r="F105" s="13"/>
      <c r="G105" s="14"/>
      <c r="H105" s="15"/>
      <c r="I105" s="16"/>
      <c r="J105" s="17" t="str">
        <f t="shared" si="2"/>
        <v/>
      </c>
      <c r="K105" s="14"/>
      <c r="L105" s="8"/>
      <c r="M105" s="16"/>
      <c r="N105" s="14"/>
      <c r="O105" s="14"/>
      <c r="P105" s="13"/>
      <c r="Q105" s="18"/>
    </row>
    <row r="106" spans="1:17" s="308" customFormat="1" ht="14.25" thickTop="1" thickBot="1" x14ac:dyDescent="0.25">
      <c r="A106" s="12"/>
      <c r="B106" s="12" t="str">
        <f t="shared" si="3"/>
        <v/>
      </c>
      <c r="C106" s="307" t="str">
        <f>IF(D106="","",(VLOOKUP(D106,'Lookups - Generic'!$B$3:$C$1466,2,FALSE)))</f>
        <v/>
      </c>
      <c r="D106" s="20"/>
      <c r="E106" s="13"/>
      <c r="F106" s="13"/>
      <c r="G106" s="14"/>
      <c r="H106" s="15"/>
      <c r="I106" s="16"/>
      <c r="J106" s="17" t="str">
        <f t="shared" si="2"/>
        <v/>
      </c>
      <c r="K106" s="14"/>
      <c r="L106" s="8"/>
      <c r="M106" s="16"/>
      <c r="N106" s="14"/>
      <c r="O106" s="14"/>
      <c r="P106" s="13"/>
      <c r="Q106" s="18"/>
    </row>
    <row r="107" spans="1:17" s="308" customFormat="1" ht="14.25" thickTop="1" thickBot="1" x14ac:dyDescent="0.25">
      <c r="A107" s="12"/>
      <c r="B107" s="12" t="str">
        <f t="shared" si="3"/>
        <v/>
      </c>
      <c r="C107" s="307" t="str">
        <f>IF(D107="","",(VLOOKUP(D107,'Lookups - Generic'!$B$3:$C$1466,2,FALSE)))</f>
        <v/>
      </c>
      <c r="D107" s="20"/>
      <c r="E107" s="13"/>
      <c r="F107" s="13"/>
      <c r="G107" s="14"/>
      <c r="H107" s="15"/>
      <c r="I107" s="16"/>
      <c r="J107" s="17" t="str">
        <f t="shared" si="2"/>
        <v/>
      </c>
      <c r="K107" s="14"/>
      <c r="L107" s="8"/>
      <c r="M107" s="16"/>
      <c r="N107" s="14"/>
      <c r="O107" s="14"/>
      <c r="P107" s="13"/>
      <c r="Q107" s="18"/>
    </row>
    <row r="108" spans="1:17" s="308" customFormat="1" ht="14.25" thickTop="1" thickBot="1" x14ac:dyDescent="0.25">
      <c r="A108" s="12"/>
      <c r="B108" s="12" t="str">
        <f t="shared" si="3"/>
        <v/>
      </c>
      <c r="C108" s="307" t="str">
        <f>IF(D108="","",(VLOOKUP(D108,'Lookups - Generic'!$B$3:$C$1466,2,FALSE)))</f>
        <v/>
      </c>
      <c r="D108" s="20"/>
      <c r="E108" s="13"/>
      <c r="F108" s="13"/>
      <c r="G108" s="14"/>
      <c r="H108" s="15"/>
      <c r="I108" s="16"/>
      <c r="J108" s="17" t="str">
        <f t="shared" si="2"/>
        <v/>
      </c>
      <c r="K108" s="14"/>
      <c r="L108" s="8"/>
      <c r="M108" s="16"/>
      <c r="N108" s="14"/>
      <c r="O108" s="14"/>
      <c r="P108" s="13"/>
      <c r="Q108" s="18"/>
    </row>
    <row r="109" spans="1:17" s="308" customFormat="1" ht="14.25" thickTop="1" thickBot="1" x14ac:dyDescent="0.25">
      <c r="A109" s="12"/>
      <c r="B109" s="12" t="str">
        <f t="shared" si="3"/>
        <v/>
      </c>
      <c r="C109" s="307" t="str">
        <f>IF(D109="","",(VLOOKUP(D109,'Lookups - Generic'!$B$3:$C$1466,2,FALSE)))</f>
        <v/>
      </c>
      <c r="D109" s="20"/>
      <c r="E109" s="13"/>
      <c r="F109" s="13"/>
      <c r="G109" s="14"/>
      <c r="H109" s="15"/>
      <c r="I109" s="16"/>
      <c r="J109" s="17" t="str">
        <f t="shared" si="2"/>
        <v/>
      </c>
      <c r="K109" s="14"/>
      <c r="L109" s="8"/>
      <c r="M109" s="16"/>
      <c r="N109" s="14"/>
      <c r="O109" s="14"/>
      <c r="P109" s="13"/>
      <c r="Q109" s="18"/>
    </row>
    <row r="110" spans="1:17" s="308" customFormat="1" ht="14.25" thickTop="1" thickBot="1" x14ac:dyDescent="0.25">
      <c r="A110" s="12"/>
      <c r="B110" s="12" t="str">
        <f t="shared" si="3"/>
        <v/>
      </c>
      <c r="C110" s="307" t="str">
        <f>IF(D110="","",(VLOOKUP(D110,'Lookups - Generic'!$B$3:$C$1466,2,FALSE)))</f>
        <v/>
      </c>
      <c r="D110" s="20"/>
      <c r="E110" s="13"/>
      <c r="F110" s="13"/>
      <c r="G110" s="14"/>
      <c r="H110" s="15"/>
      <c r="I110" s="16"/>
      <c r="J110" s="17" t="str">
        <f t="shared" si="2"/>
        <v/>
      </c>
      <c r="K110" s="14"/>
      <c r="L110" s="8"/>
      <c r="M110" s="16"/>
      <c r="N110" s="14"/>
      <c r="O110" s="14"/>
      <c r="P110" s="13"/>
      <c r="Q110" s="18"/>
    </row>
    <row r="111" spans="1:17" s="308" customFormat="1" ht="14.25" thickTop="1" thickBot="1" x14ac:dyDescent="0.25">
      <c r="A111" s="12"/>
      <c r="B111" s="12" t="str">
        <f t="shared" si="3"/>
        <v/>
      </c>
      <c r="C111" s="307" t="str">
        <f>IF(D111="","",(VLOOKUP(D111,'Lookups - Generic'!$B$3:$C$1466,2,FALSE)))</f>
        <v/>
      </c>
      <c r="D111" s="20"/>
      <c r="E111" s="13"/>
      <c r="F111" s="13"/>
      <c r="G111" s="14"/>
      <c r="H111" s="15"/>
      <c r="I111" s="16"/>
      <c r="J111" s="17" t="str">
        <f t="shared" si="2"/>
        <v/>
      </c>
      <c r="K111" s="14"/>
      <c r="L111" s="8"/>
      <c r="M111" s="16"/>
      <c r="N111" s="14"/>
      <c r="O111" s="14"/>
      <c r="P111" s="13"/>
      <c r="Q111" s="18"/>
    </row>
    <row r="112" spans="1:17" s="308" customFormat="1" ht="14.25" thickTop="1" thickBot="1" x14ac:dyDescent="0.25">
      <c r="A112" s="12"/>
      <c r="B112" s="12" t="str">
        <f t="shared" si="3"/>
        <v/>
      </c>
      <c r="C112" s="307" t="str">
        <f>IF(D112="","",(VLOOKUP(D112,'Lookups - Generic'!$B$3:$C$1466,2,FALSE)))</f>
        <v/>
      </c>
      <c r="D112" s="20"/>
      <c r="E112" s="13"/>
      <c r="F112" s="13"/>
      <c r="G112" s="14"/>
      <c r="H112" s="15"/>
      <c r="I112" s="16"/>
      <c r="J112" s="17" t="str">
        <f t="shared" si="2"/>
        <v/>
      </c>
      <c r="K112" s="14"/>
      <c r="L112" s="8"/>
      <c r="M112" s="16"/>
      <c r="N112" s="14"/>
      <c r="O112" s="14"/>
      <c r="P112" s="13"/>
      <c r="Q112" s="18"/>
    </row>
    <row r="113" spans="1:17" s="308" customFormat="1" ht="14.25" thickTop="1" thickBot="1" x14ac:dyDescent="0.25">
      <c r="A113" s="12"/>
      <c r="B113" s="12" t="str">
        <f t="shared" si="3"/>
        <v/>
      </c>
      <c r="C113" s="307" t="str">
        <f>IF(D113="","",(VLOOKUP(D113,'Lookups - Generic'!$B$3:$C$1466,2,FALSE)))</f>
        <v/>
      </c>
      <c r="D113" s="20"/>
      <c r="E113" s="13"/>
      <c r="F113" s="13"/>
      <c r="G113" s="14"/>
      <c r="H113" s="15"/>
      <c r="I113" s="16"/>
      <c r="J113" s="17" t="str">
        <f t="shared" si="2"/>
        <v/>
      </c>
      <c r="K113" s="14"/>
      <c r="L113" s="8"/>
      <c r="M113" s="16"/>
      <c r="N113" s="14"/>
      <c r="O113" s="14"/>
      <c r="P113" s="13"/>
      <c r="Q113" s="18"/>
    </row>
    <row r="114" spans="1:17" s="308" customFormat="1" ht="14.25" thickTop="1" thickBot="1" x14ac:dyDescent="0.25">
      <c r="A114" s="12"/>
      <c r="B114" s="12" t="str">
        <f t="shared" si="3"/>
        <v/>
      </c>
      <c r="C114" s="307" t="str">
        <f>IF(D114="","",(VLOOKUP(D114,'Lookups - Generic'!$B$3:$C$1466,2,FALSE)))</f>
        <v/>
      </c>
      <c r="D114" s="20"/>
      <c r="E114" s="13"/>
      <c r="F114" s="13"/>
      <c r="G114" s="14"/>
      <c r="H114" s="15"/>
      <c r="I114" s="16"/>
      <c r="J114" s="17" t="str">
        <f t="shared" si="2"/>
        <v/>
      </c>
      <c r="K114" s="14"/>
      <c r="L114" s="8"/>
      <c r="M114" s="16"/>
      <c r="N114" s="14"/>
      <c r="O114" s="14"/>
      <c r="P114" s="13"/>
      <c r="Q114" s="18"/>
    </row>
    <row r="115" spans="1:17" s="308" customFormat="1" ht="14.25" thickTop="1" thickBot="1" x14ac:dyDescent="0.25">
      <c r="A115" s="12"/>
      <c r="B115" s="12" t="str">
        <f t="shared" si="3"/>
        <v/>
      </c>
      <c r="C115" s="307" t="str">
        <f>IF(D115="","",(VLOOKUP(D115,'Lookups - Generic'!$B$3:$C$1466,2,FALSE)))</f>
        <v/>
      </c>
      <c r="D115" s="20"/>
      <c r="E115" s="13"/>
      <c r="F115" s="13"/>
      <c r="G115" s="14"/>
      <c r="H115" s="15"/>
      <c r="I115" s="16"/>
      <c r="J115" s="17" t="str">
        <f t="shared" si="2"/>
        <v/>
      </c>
      <c r="K115" s="14"/>
      <c r="L115" s="8"/>
      <c r="M115" s="16"/>
      <c r="N115" s="14"/>
      <c r="O115" s="14"/>
      <c r="P115" s="13"/>
      <c r="Q115" s="18"/>
    </row>
    <row r="116" spans="1:17" s="308" customFormat="1" ht="14.25" thickTop="1" thickBot="1" x14ac:dyDescent="0.25">
      <c r="A116" s="12"/>
      <c r="B116" s="12" t="str">
        <f t="shared" si="3"/>
        <v/>
      </c>
      <c r="C116" s="307" t="str">
        <f>IF(D116="","",(VLOOKUP(D116,'Lookups - Generic'!$B$3:$C$1466,2,FALSE)))</f>
        <v/>
      </c>
      <c r="D116" s="20"/>
      <c r="E116" s="13"/>
      <c r="F116" s="13"/>
      <c r="G116" s="14"/>
      <c r="H116" s="15"/>
      <c r="I116" s="16"/>
      <c r="J116" s="17" t="str">
        <f t="shared" si="2"/>
        <v/>
      </c>
      <c r="K116" s="14"/>
      <c r="L116" s="8"/>
      <c r="M116" s="16"/>
      <c r="N116" s="14"/>
      <c r="O116" s="14"/>
      <c r="P116" s="13"/>
      <c r="Q116" s="18"/>
    </row>
    <row r="117" spans="1:17" s="308" customFormat="1" ht="14.25" thickTop="1" thickBot="1" x14ac:dyDescent="0.25">
      <c r="A117" s="12"/>
      <c r="B117" s="12" t="str">
        <f t="shared" si="3"/>
        <v/>
      </c>
      <c r="C117" s="307" t="str">
        <f>IF(D117="","",(VLOOKUP(D117,'Lookups - Generic'!$B$3:$C$1466,2,FALSE)))</f>
        <v/>
      </c>
      <c r="D117" s="20"/>
      <c r="E117" s="13"/>
      <c r="F117" s="13"/>
      <c r="G117" s="14"/>
      <c r="H117" s="15"/>
      <c r="I117" s="16"/>
      <c r="J117" s="17" t="str">
        <f t="shared" si="2"/>
        <v/>
      </c>
      <c r="K117" s="14"/>
      <c r="L117" s="8"/>
      <c r="M117" s="16"/>
      <c r="N117" s="14"/>
      <c r="O117" s="14"/>
      <c r="P117" s="13"/>
      <c r="Q117" s="18"/>
    </row>
    <row r="118" spans="1:17" s="308" customFormat="1" ht="14.25" thickTop="1" thickBot="1" x14ac:dyDescent="0.25">
      <c r="A118" s="12"/>
      <c r="B118" s="12" t="str">
        <f t="shared" si="3"/>
        <v/>
      </c>
      <c r="C118" s="307" t="str">
        <f>IF(D118="","",(VLOOKUP(D118,'Lookups - Generic'!$B$3:$C$1466,2,FALSE)))</f>
        <v/>
      </c>
      <c r="D118" s="20"/>
      <c r="E118" s="13"/>
      <c r="F118" s="13"/>
      <c r="G118" s="14"/>
      <c r="H118" s="15"/>
      <c r="I118" s="16"/>
      <c r="J118" s="17" t="str">
        <f t="shared" si="2"/>
        <v/>
      </c>
      <c r="K118" s="14"/>
      <c r="L118" s="8"/>
      <c r="M118" s="16"/>
      <c r="N118" s="14"/>
      <c r="O118" s="14"/>
      <c r="P118" s="13"/>
      <c r="Q118" s="18"/>
    </row>
    <row r="119" spans="1:17" s="308" customFormat="1" ht="14.25" thickTop="1" thickBot="1" x14ac:dyDescent="0.25">
      <c r="A119" s="12"/>
      <c r="B119" s="12" t="str">
        <f t="shared" si="3"/>
        <v/>
      </c>
      <c r="C119" s="307" t="str">
        <f>IF(D119="","",(VLOOKUP(D119,'Lookups - Generic'!$B$3:$C$1466,2,FALSE)))</f>
        <v/>
      </c>
      <c r="D119" s="20"/>
      <c r="E119" s="13"/>
      <c r="F119" s="13"/>
      <c r="G119" s="14"/>
      <c r="H119" s="15"/>
      <c r="I119" s="16"/>
      <c r="J119" s="17" t="str">
        <f t="shared" si="2"/>
        <v/>
      </c>
      <c r="K119" s="14"/>
      <c r="L119" s="8"/>
      <c r="M119" s="16"/>
      <c r="N119" s="14"/>
      <c r="O119" s="14"/>
      <c r="P119" s="13"/>
      <c r="Q119" s="18"/>
    </row>
    <row r="120" spans="1:17" s="308" customFormat="1" ht="14.25" thickTop="1" thickBot="1" x14ac:dyDescent="0.25">
      <c r="A120" s="12"/>
      <c r="B120" s="12" t="str">
        <f t="shared" si="3"/>
        <v/>
      </c>
      <c r="C120" s="307" t="str">
        <f>IF(D120="","",(VLOOKUP(D120,'Lookups - Generic'!$B$3:$C$1466,2,FALSE)))</f>
        <v/>
      </c>
      <c r="D120" s="20"/>
      <c r="E120" s="13"/>
      <c r="F120" s="13"/>
      <c r="G120" s="14"/>
      <c r="H120" s="15"/>
      <c r="I120" s="16"/>
      <c r="J120" s="17" t="str">
        <f t="shared" si="2"/>
        <v/>
      </c>
      <c r="K120" s="14"/>
      <c r="L120" s="8"/>
      <c r="M120" s="16"/>
      <c r="N120" s="14"/>
      <c r="O120" s="14"/>
      <c r="P120" s="13"/>
      <c r="Q120" s="18"/>
    </row>
    <row r="121" spans="1:17" s="308" customFormat="1" ht="14.25" thickTop="1" thickBot="1" x14ac:dyDescent="0.25">
      <c r="A121" s="12"/>
      <c r="B121" s="12" t="str">
        <f t="shared" si="3"/>
        <v/>
      </c>
      <c r="C121" s="307" t="str">
        <f>IF(D121="","",(VLOOKUP(D121,'Lookups - Generic'!$B$3:$C$1466,2,FALSE)))</f>
        <v/>
      </c>
      <c r="D121" s="20"/>
      <c r="E121" s="13"/>
      <c r="F121" s="13"/>
      <c r="G121" s="14"/>
      <c r="H121" s="15"/>
      <c r="I121" s="16"/>
      <c r="J121" s="17" t="str">
        <f t="shared" si="2"/>
        <v/>
      </c>
      <c r="K121" s="14"/>
      <c r="L121" s="8"/>
      <c r="M121" s="16"/>
      <c r="N121" s="14"/>
      <c r="O121" s="14"/>
      <c r="P121" s="13"/>
      <c r="Q121" s="18"/>
    </row>
    <row r="122" spans="1:17" s="308" customFormat="1" ht="14.25" thickTop="1" thickBot="1" x14ac:dyDescent="0.25">
      <c r="A122" s="12"/>
      <c r="B122" s="12" t="str">
        <f t="shared" si="3"/>
        <v/>
      </c>
      <c r="C122" s="307" t="str">
        <f>IF(D122="","",(VLOOKUP(D122,'Lookups - Generic'!$B$3:$C$1466,2,FALSE)))</f>
        <v/>
      </c>
      <c r="D122" s="20"/>
      <c r="E122" s="13"/>
      <c r="F122" s="13"/>
      <c r="G122" s="14"/>
      <c r="H122" s="15"/>
      <c r="I122" s="16"/>
      <c r="J122" s="17" t="str">
        <f t="shared" si="2"/>
        <v/>
      </c>
      <c r="K122" s="14"/>
      <c r="L122" s="8"/>
      <c r="M122" s="16"/>
      <c r="N122" s="14"/>
      <c r="O122" s="14"/>
      <c r="P122" s="13"/>
      <c r="Q122" s="18"/>
    </row>
    <row r="123" spans="1:17" s="308" customFormat="1" ht="14.25" thickTop="1" thickBot="1" x14ac:dyDescent="0.25">
      <c r="A123" s="12"/>
      <c r="B123" s="12" t="str">
        <f t="shared" si="3"/>
        <v/>
      </c>
      <c r="C123" s="307" t="str">
        <f>IF(D123="","",(VLOOKUP(D123,'Lookups - Generic'!$B$3:$C$1466,2,FALSE)))</f>
        <v/>
      </c>
      <c r="D123" s="20"/>
      <c r="E123" s="13"/>
      <c r="F123" s="13"/>
      <c r="G123" s="14"/>
      <c r="H123" s="15"/>
      <c r="I123" s="16"/>
      <c r="J123" s="17" t="str">
        <f t="shared" si="2"/>
        <v/>
      </c>
      <c r="K123" s="14"/>
      <c r="L123" s="8"/>
      <c r="M123" s="16"/>
      <c r="N123" s="14"/>
      <c r="O123" s="14"/>
      <c r="P123" s="13"/>
      <c r="Q123" s="18"/>
    </row>
    <row r="124" spans="1:17" s="308" customFormat="1" ht="14.25" thickTop="1" thickBot="1" x14ac:dyDescent="0.25">
      <c r="A124" s="12"/>
      <c r="B124" s="12" t="str">
        <f t="shared" si="3"/>
        <v/>
      </c>
      <c r="C124" s="307" t="str">
        <f>IF(D124="","",(VLOOKUP(D124,'Lookups - Generic'!$B$3:$C$1466,2,FALSE)))</f>
        <v/>
      </c>
      <c r="D124" s="20"/>
      <c r="E124" s="13"/>
      <c r="F124" s="13"/>
      <c r="G124" s="14"/>
      <c r="H124" s="15"/>
      <c r="I124" s="16"/>
      <c r="J124" s="17" t="str">
        <f t="shared" si="2"/>
        <v/>
      </c>
      <c r="K124" s="14"/>
      <c r="L124" s="8"/>
      <c r="M124" s="16"/>
      <c r="N124" s="14"/>
      <c r="O124" s="14"/>
      <c r="P124" s="13"/>
      <c r="Q124" s="18"/>
    </row>
    <row r="125" spans="1:17" s="308" customFormat="1" ht="14.25" thickTop="1" thickBot="1" x14ac:dyDescent="0.25">
      <c r="A125" s="12"/>
      <c r="B125" s="12" t="str">
        <f t="shared" si="3"/>
        <v/>
      </c>
      <c r="C125" s="307" t="str">
        <f>IF(D125="","",(VLOOKUP(D125,'Lookups - Generic'!$B$3:$C$1466,2,FALSE)))</f>
        <v/>
      </c>
      <c r="D125" s="20"/>
      <c r="E125" s="13"/>
      <c r="F125" s="13"/>
      <c r="G125" s="14"/>
      <c r="H125" s="15"/>
      <c r="I125" s="16"/>
      <c r="J125" s="17" t="str">
        <f t="shared" si="2"/>
        <v/>
      </c>
      <c r="K125" s="14"/>
      <c r="L125" s="8"/>
      <c r="M125" s="16"/>
      <c r="N125" s="14"/>
      <c r="O125" s="14"/>
      <c r="P125" s="13"/>
      <c r="Q125" s="18"/>
    </row>
    <row r="126" spans="1:17" s="308" customFormat="1" ht="14.25" thickTop="1" thickBot="1" x14ac:dyDescent="0.25">
      <c r="A126" s="12"/>
      <c r="B126" s="12" t="str">
        <f t="shared" si="3"/>
        <v/>
      </c>
      <c r="C126" s="307" t="str">
        <f>IF(D126="","",(VLOOKUP(D126,'Lookups - Generic'!$B$3:$C$1466,2,FALSE)))</f>
        <v/>
      </c>
      <c r="D126" s="20"/>
      <c r="E126" s="13"/>
      <c r="F126" s="13"/>
      <c r="G126" s="14"/>
      <c r="H126" s="15"/>
      <c r="I126" s="16"/>
      <c r="J126" s="17" t="str">
        <f t="shared" si="2"/>
        <v/>
      </c>
      <c r="K126" s="14"/>
      <c r="L126" s="8"/>
      <c r="M126" s="16"/>
      <c r="N126" s="14"/>
      <c r="O126" s="14"/>
      <c r="P126" s="13"/>
      <c r="Q126" s="18"/>
    </row>
    <row r="127" spans="1:17" s="308" customFormat="1" ht="14.25" thickTop="1" thickBot="1" x14ac:dyDescent="0.25">
      <c r="A127" s="12"/>
      <c r="B127" s="12" t="str">
        <f t="shared" si="3"/>
        <v/>
      </c>
      <c r="C127" s="307" t="str">
        <f>IF(D127="","",(VLOOKUP(D127,'Lookups - Generic'!$B$3:$C$1466,2,FALSE)))</f>
        <v/>
      </c>
      <c r="D127" s="20"/>
      <c r="E127" s="13"/>
      <c r="F127" s="13"/>
      <c r="G127" s="14"/>
      <c r="H127" s="15"/>
      <c r="I127" s="16"/>
      <c r="J127" s="17" t="str">
        <f t="shared" si="2"/>
        <v/>
      </c>
      <c r="K127" s="14"/>
      <c r="L127" s="8"/>
      <c r="M127" s="16"/>
      <c r="N127" s="14"/>
      <c r="O127" s="14"/>
      <c r="P127" s="13"/>
      <c r="Q127" s="18"/>
    </row>
    <row r="128" spans="1:17" s="308" customFormat="1" ht="14.25" thickTop="1" thickBot="1" x14ac:dyDescent="0.25">
      <c r="A128" s="12"/>
      <c r="B128" s="12" t="str">
        <f t="shared" si="3"/>
        <v/>
      </c>
      <c r="C128" s="307" t="str">
        <f>IF(D128="","",(VLOOKUP(D128,'Lookups - Generic'!$B$3:$C$1466,2,FALSE)))</f>
        <v/>
      </c>
      <c r="D128" s="20"/>
      <c r="E128" s="13"/>
      <c r="F128" s="13"/>
      <c r="G128" s="14"/>
      <c r="H128" s="15"/>
      <c r="I128" s="16"/>
      <c r="J128" s="17" t="str">
        <f t="shared" si="2"/>
        <v/>
      </c>
      <c r="K128" s="14"/>
      <c r="L128" s="8"/>
      <c r="M128" s="16"/>
      <c r="N128" s="14"/>
      <c r="O128" s="14"/>
      <c r="P128" s="13"/>
      <c r="Q128" s="18"/>
    </row>
    <row r="129" spans="1:17" s="308" customFormat="1" ht="14.25" thickTop="1" thickBot="1" x14ac:dyDescent="0.25">
      <c r="A129" s="12"/>
      <c r="B129" s="12" t="str">
        <f t="shared" si="3"/>
        <v/>
      </c>
      <c r="C129" s="307" t="str">
        <f>IF(D129="","",(VLOOKUP(D129,'Lookups - Generic'!$B$3:$C$1466,2,FALSE)))</f>
        <v/>
      </c>
      <c r="D129" s="20"/>
      <c r="E129" s="13"/>
      <c r="F129" s="13"/>
      <c r="G129" s="14"/>
      <c r="H129" s="15"/>
      <c r="I129" s="16"/>
      <c r="J129" s="17" t="str">
        <f t="shared" si="2"/>
        <v/>
      </c>
      <c r="K129" s="14"/>
      <c r="L129" s="8"/>
      <c r="M129" s="16"/>
      <c r="N129" s="14"/>
      <c r="O129" s="14"/>
      <c r="P129" s="13"/>
      <c r="Q129" s="18"/>
    </row>
    <row r="130" spans="1:17" s="308" customFormat="1" ht="14.25" thickTop="1" thickBot="1" x14ac:dyDescent="0.25">
      <c r="A130" s="12"/>
      <c r="B130" s="12" t="str">
        <f t="shared" si="3"/>
        <v/>
      </c>
      <c r="C130" s="307" t="str">
        <f>IF(D130="","",(VLOOKUP(D130,'Lookups - Generic'!$B$3:$C$1466,2,FALSE)))</f>
        <v/>
      </c>
      <c r="D130" s="20"/>
      <c r="E130" s="13"/>
      <c r="F130" s="13"/>
      <c r="G130" s="14"/>
      <c r="H130" s="15"/>
      <c r="I130" s="16"/>
      <c r="J130" s="17" t="str">
        <f t="shared" si="2"/>
        <v/>
      </c>
      <c r="K130" s="14"/>
      <c r="L130" s="8"/>
      <c r="M130" s="16"/>
      <c r="N130" s="14"/>
      <c r="O130" s="14"/>
      <c r="P130" s="13"/>
      <c r="Q130" s="18"/>
    </row>
    <row r="131" spans="1:17" s="308" customFormat="1" ht="14.25" thickTop="1" thickBot="1" x14ac:dyDescent="0.25">
      <c r="A131" s="12"/>
      <c r="B131" s="12" t="str">
        <f t="shared" si="3"/>
        <v/>
      </c>
      <c r="C131" s="307" t="str">
        <f>IF(D131="","",(VLOOKUP(D131,'Lookups - Generic'!$B$3:$C$1466,2,FALSE)))</f>
        <v/>
      </c>
      <c r="D131" s="20"/>
      <c r="E131" s="13"/>
      <c r="F131" s="13"/>
      <c r="G131" s="14"/>
      <c r="H131" s="15"/>
      <c r="I131" s="16"/>
      <c r="J131" s="17" t="str">
        <f t="shared" si="2"/>
        <v/>
      </c>
      <c r="K131" s="14"/>
      <c r="L131" s="8"/>
      <c r="M131" s="16"/>
      <c r="N131" s="14"/>
      <c r="O131" s="14"/>
      <c r="P131" s="13"/>
      <c r="Q131" s="18"/>
    </row>
    <row r="132" spans="1:17" s="308" customFormat="1" ht="14.25" thickTop="1" thickBot="1" x14ac:dyDescent="0.25">
      <c r="A132" s="12"/>
      <c r="B132" s="12" t="str">
        <f t="shared" si="3"/>
        <v/>
      </c>
      <c r="C132" s="307" t="str">
        <f>IF(D132="","",(VLOOKUP(D132,'Lookups - Generic'!$B$3:$C$1466,2,FALSE)))</f>
        <v/>
      </c>
      <c r="D132" s="20"/>
      <c r="E132" s="13"/>
      <c r="F132" s="13"/>
      <c r="G132" s="14"/>
      <c r="H132" s="15"/>
      <c r="I132" s="16"/>
      <c r="J132" s="17" t="str">
        <f t="shared" si="2"/>
        <v/>
      </c>
      <c r="K132" s="14"/>
      <c r="L132" s="8"/>
      <c r="M132" s="16"/>
      <c r="N132" s="14"/>
      <c r="O132" s="14"/>
      <c r="P132" s="13"/>
      <c r="Q132" s="18"/>
    </row>
    <row r="133" spans="1:17" s="308" customFormat="1" ht="14.25" thickTop="1" thickBot="1" x14ac:dyDescent="0.25">
      <c r="A133" s="12"/>
      <c r="B133" s="12" t="str">
        <f t="shared" si="3"/>
        <v/>
      </c>
      <c r="C133" s="307" t="str">
        <f>IF(D133="","",(VLOOKUP(D133,'Lookups - Generic'!$B$3:$C$1466,2,FALSE)))</f>
        <v/>
      </c>
      <c r="D133" s="20"/>
      <c r="E133" s="13"/>
      <c r="F133" s="13"/>
      <c r="G133" s="14"/>
      <c r="H133" s="15"/>
      <c r="I133" s="16"/>
      <c r="J133" s="17" t="str">
        <f t="shared" ref="J133:J196" si="4">IF(I133="","",VLOOKUP(I133,Pavement_Test_Pit_Method_Table_Array,2,FALSE))</f>
        <v/>
      </c>
      <c r="K133" s="14"/>
      <c r="L133" s="8"/>
      <c r="M133" s="16"/>
      <c r="N133" s="14"/>
      <c r="O133" s="14"/>
      <c r="P133" s="13"/>
      <c r="Q133" s="18"/>
    </row>
    <row r="134" spans="1:17" s="308" customFormat="1" ht="14.25" thickTop="1" thickBot="1" x14ac:dyDescent="0.25">
      <c r="A134" s="12"/>
      <c r="B134" s="12" t="str">
        <f t="shared" ref="B134:B197" si="5">IF(A134="ADD","0","")</f>
        <v/>
      </c>
      <c r="C134" s="307" t="str">
        <f>IF(D134="","",(VLOOKUP(D134,'Lookups - Generic'!$B$3:$C$1466,2,FALSE)))</f>
        <v/>
      </c>
      <c r="D134" s="20"/>
      <c r="E134" s="13"/>
      <c r="F134" s="13"/>
      <c r="G134" s="14"/>
      <c r="H134" s="15"/>
      <c r="I134" s="16"/>
      <c r="J134" s="17" t="str">
        <f t="shared" si="4"/>
        <v/>
      </c>
      <c r="K134" s="14"/>
      <c r="L134" s="8"/>
      <c r="M134" s="16"/>
      <c r="N134" s="14"/>
      <c r="O134" s="14"/>
      <c r="P134" s="13"/>
      <c r="Q134" s="18"/>
    </row>
    <row r="135" spans="1:17" s="308" customFormat="1" ht="14.25" thickTop="1" thickBot="1" x14ac:dyDescent="0.25">
      <c r="A135" s="12"/>
      <c r="B135" s="12" t="str">
        <f t="shared" si="5"/>
        <v/>
      </c>
      <c r="C135" s="307" t="str">
        <f>IF(D135="","",(VLOOKUP(D135,'Lookups - Generic'!$B$3:$C$1466,2,FALSE)))</f>
        <v/>
      </c>
      <c r="D135" s="20"/>
      <c r="E135" s="13"/>
      <c r="F135" s="13"/>
      <c r="G135" s="14"/>
      <c r="H135" s="15"/>
      <c r="I135" s="16"/>
      <c r="J135" s="17" t="str">
        <f t="shared" si="4"/>
        <v/>
      </c>
      <c r="K135" s="14"/>
      <c r="L135" s="8"/>
      <c r="M135" s="16"/>
      <c r="N135" s="14"/>
      <c r="O135" s="14"/>
      <c r="P135" s="13"/>
      <c r="Q135" s="18"/>
    </row>
    <row r="136" spans="1:17" s="308" customFormat="1" ht="14.25" thickTop="1" thickBot="1" x14ac:dyDescent="0.25">
      <c r="A136" s="12"/>
      <c r="B136" s="12" t="str">
        <f t="shared" si="5"/>
        <v/>
      </c>
      <c r="C136" s="307" t="str">
        <f>IF(D136="","",(VLOOKUP(D136,'Lookups - Generic'!$B$3:$C$1466,2,FALSE)))</f>
        <v/>
      </c>
      <c r="D136" s="20"/>
      <c r="E136" s="13"/>
      <c r="F136" s="13"/>
      <c r="G136" s="14"/>
      <c r="H136" s="15"/>
      <c r="I136" s="16"/>
      <c r="J136" s="17" t="str">
        <f t="shared" si="4"/>
        <v/>
      </c>
      <c r="K136" s="14"/>
      <c r="L136" s="8"/>
      <c r="M136" s="16"/>
      <c r="N136" s="14"/>
      <c r="O136" s="14"/>
      <c r="P136" s="13"/>
      <c r="Q136" s="18"/>
    </row>
    <row r="137" spans="1:17" s="308" customFormat="1" ht="14.25" thickTop="1" thickBot="1" x14ac:dyDescent="0.25">
      <c r="A137" s="12"/>
      <c r="B137" s="12" t="str">
        <f t="shared" si="5"/>
        <v/>
      </c>
      <c r="C137" s="307" t="str">
        <f>IF(D137="","",(VLOOKUP(D137,'Lookups - Generic'!$B$3:$C$1466,2,FALSE)))</f>
        <v/>
      </c>
      <c r="D137" s="20"/>
      <c r="E137" s="13"/>
      <c r="F137" s="13"/>
      <c r="G137" s="14"/>
      <c r="H137" s="15"/>
      <c r="I137" s="16"/>
      <c r="J137" s="17" t="str">
        <f t="shared" si="4"/>
        <v/>
      </c>
      <c r="K137" s="14"/>
      <c r="L137" s="8"/>
      <c r="M137" s="16"/>
      <c r="N137" s="14"/>
      <c r="O137" s="14"/>
      <c r="P137" s="13"/>
      <c r="Q137" s="18"/>
    </row>
    <row r="138" spans="1:17" s="308" customFormat="1" ht="14.25" thickTop="1" thickBot="1" x14ac:dyDescent="0.25">
      <c r="A138" s="12"/>
      <c r="B138" s="12" t="str">
        <f t="shared" si="5"/>
        <v/>
      </c>
      <c r="C138" s="307" t="str">
        <f>IF(D138="","",(VLOOKUP(D138,'Lookups - Generic'!$B$3:$C$1466,2,FALSE)))</f>
        <v/>
      </c>
      <c r="D138" s="20"/>
      <c r="E138" s="13"/>
      <c r="F138" s="13"/>
      <c r="G138" s="14"/>
      <c r="H138" s="15"/>
      <c r="I138" s="16"/>
      <c r="J138" s="17" t="str">
        <f t="shared" si="4"/>
        <v/>
      </c>
      <c r="K138" s="14"/>
      <c r="L138" s="8"/>
      <c r="M138" s="16"/>
      <c r="N138" s="14"/>
      <c r="O138" s="14"/>
      <c r="P138" s="13"/>
      <c r="Q138" s="18"/>
    </row>
    <row r="139" spans="1:17" s="308" customFormat="1" ht="14.25" thickTop="1" thickBot="1" x14ac:dyDescent="0.25">
      <c r="A139" s="12"/>
      <c r="B139" s="12" t="str">
        <f t="shared" si="5"/>
        <v/>
      </c>
      <c r="C139" s="307" t="str">
        <f>IF(D139="","",(VLOOKUP(D139,'Lookups - Generic'!$B$3:$C$1466,2,FALSE)))</f>
        <v/>
      </c>
      <c r="D139" s="20"/>
      <c r="E139" s="13"/>
      <c r="F139" s="13"/>
      <c r="G139" s="14"/>
      <c r="H139" s="15"/>
      <c r="I139" s="16"/>
      <c r="J139" s="17" t="str">
        <f t="shared" si="4"/>
        <v/>
      </c>
      <c r="K139" s="14"/>
      <c r="L139" s="8"/>
      <c r="M139" s="16"/>
      <c r="N139" s="14"/>
      <c r="O139" s="14"/>
      <c r="P139" s="13"/>
      <c r="Q139" s="18"/>
    </row>
    <row r="140" spans="1:17" s="308" customFormat="1" ht="14.25" thickTop="1" thickBot="1" x14ac:dyDescent="0.25">
      <c r="A140" s="12"/>
      <c r="B140" s="12" t="str">
        <f t="shared" si="5"/>
        <v/>
      </c>
      <c r="C140" s="307" t="str">
        <f>IF(D140="","",(VLOOKUP(D140,'Lookups - Generic'!$B$3:$C$1466,2,FALSE)))</f>
        <v/>
      </c>
      <c r="D140" s="20"/>
      <c r="E140" s="13"/>
      <c r="F140" s="13"/>
      <c r="G140" s="14"/>
      <c r="H140" s="15"/>
      <c r="I140" s="16"/>
      <c r="J140" s="17" t="str">
        <f t="shared" si="4"/>
        <v/>
      </c>
      <c r="K140" s="14"/>
      <c r="L140" s="8"/>
      <c r="M140" s="16"/>
      <c r="N140" s="14"/>
      <c r="O140" s="14"/>
      <c r="P140" s="13"/>
      <c r="Q140" s="18"/>
    </row>
    <row r="141" spans="1:17" s="308" customFormat="1" ht="14.25" thickTop="1" thickBot="1" x14ac:dyDescent="0.25">
      <c r="A141" s="12"/>
      <c r="B141" s="12" t="str">
        <f t="shared" si="5"/>
        <v/>
      </c>
      <c r="C141" s="307" t="str">
        <f>IF(D141="","",(VLOOKUP(D141,'Lookups - Generic'!$B$3:$C$1466,2,FALSE)))</f>
        <v/>
      </c>
      <c r="D141" s="20"/>
      <c r="E141" s="13"/>
      <c r="F141" s="13"/>
      <c r="G141" s="14"/>
      <c r="H141" s="15"/>
      <c r="I141" s="16"/>
      <c r="J141" s="17" t="str">
        <f t="shared" si="4"/>
        <v/>
      </c>
      <c r="K141" s="14"/>
      <c r="L141" s="8"/>
      <c r="M141" s="16"/>
      <c r="N141" s="14"/>
      <c r="O141" s="14"/>
      <c r="P141" s="13"/>
      <c r="Q141" s="18"/>
    </row>
    <row r="142" spans="1:17" s="308" customFormat="1" ht="14.25" thickTop="1" thickBot="1" x14ac:dyDescent="0.25">
      <c r="A142" s="12"/>
      <c r="B142" s="12" t="str">
        <f t="shared" si="5"/>
        <v/>
      </c>
      <c r="C142" s="307" t="str">
        <f>IF(D142="","",(VLOOKUP(D142,'Lookups - Generic'!$B$3:$C$1466,2,FALSE)))</f>
        <v/>
      </c>
      <c r="D142" s="20"/>
      <c r="E142" s="13"/>
      <c r="F142" s="13"/>
      <c r="G142" s="14"/>
      <c r="H142" s="15"/>
      <c r="I142" s="16"/>
      <c r="J142" s="17" t="str">
        <f t="shared" si="4"/>
        <v/>
      </c>
      <c r="K142" s="14"/>
      <c r="L142" s="8"/>
      <c r="M142" s="16"/>
      <c r="N142" s="14"/>
      <c r="O142" s="14"/>
      <c r="P142" s="13"/>
      <c r="Q142" s="18"/>
    </row>
    <row r="143" spans="1:17" s="308" customFormat="1" ht="14.25" thickTop="1" thickBot="1" x14ac:dyDescent="0.25">
      <c r="A143" s="12"/>
      <c r="B143" s="12" t="str">
        <f t="shared" si="5"/>
        <v/>
      </c>
      <c r="C143" s="307" t="str">
        <f>IF(D143="","",(VLOOKUP(D143,'Lookups - Generic'!$B$3:$C$1466,2,FALSE)))</f>
        <v/>
      </c>
      <c r="D143" s="20"/>
      <c r="E143" s="13"/>
      <c r="F143" s="13"/>
      <c r="G143" s="14"/>
      <c r="H143" s="15"/>
      <c r="I143" s="16"/>
      <c r="J143" s="17" t="str">
        <f t="shared" si="4"/>
        <v/>
      </c>
      <c r="K143" s="14"/>
      <c r="L143" s="8"/>
      <c r="M143" s="16"/>
      <c r="N143" s="14"/>
      <c r="O143" s="14"/>
      <c r="P143" s="13"/>
      <c r="Q143" s="18"/>
    </row>
    <row r="144" spans="1:17" s="308" customFormat="1" ht="14.25" thickTop="1" thickBot="1" x14ac:dyDescent="0.25">
      <c r="A144" s="12"/>
      <c r="B144" s="12" t="str">
        <f t="shared" si="5"/>
        <v/>
      </c>
      <c r="C144" s="307" t="str">
        <f>IF(D144="","",(VLOOKUP(D144,'Lookups - Generic'!$B$3:$C$1466,2,FALSE)))</f>
        <v/>
      </c>
      <c r="D144" s="20"/>
      <c r="E144" s="13"/>
      <c r="F144" s="13"/>
      <c r="G144" s="14"/>
      <c r="H144" s="15"/>
      <c r="I144" s="16"/>
      <c r="J144" s="17" t="str">
        <f t="shared" si="4"/>
        <v/>
      </c>
      <c r="K144" s="14"/>
      <c r="L144" s="8"/>
      <c r="M144" s="16"/>
      <c r="N144" s="14"/>
      <c r="O144" s="14"/>
      <c r="P144" s="13"/>
      <c r="Q144" s="18"/>
    </row>
    <row r="145" spans="1:17" s="308" customFormat="1" ht="14.25" thickTop="1" thickBot="1" x14ac:dyDescent="0.25">
      <c r="A145" s="12"/>
      <c r="B145" s="12" t="str">
        <f t="shared" si="5"/>
        <v/>
      </c>
      <c r="C145" s="307" t="str">
        <f>IF(D145="","",(VLOOKUP(D145,'Lookups - Generic'!$B$3:$C$1466,2,FALSE)))</f>
        <v/>
      </c>
      <c r="D145" s="20"/>
      <c r="E145" s="13"/>
      <c r="F145" s="13"/>
      <c r="G145" s="14"/>
      <c r="H145" s="15"/>
      <c r="I145" s="16"/>
      <c r="J145" s="17" t="str">
        <f t="shared" si="4"/>
        <v/>
      </c>
      <c r="K145" s="14"/>
      <c r="L145" s="8"/>
      <c r="M145" s="16"/>
      <c r="N145" s="14"/>
      <c r="O145" s="14"/>
      <c r="P145" s="13"/>
      <c r="Q145" s="18"/>
    </row>
    <row r="146" spans="1:17" s="308" customFormat="1" ht="14.25" thickTop="1" thickBot="1" x14ac:dyDescent="0.25">
      <c r="A146" s="12"/>
      <c r="B146" s="12" t="str">
        <f t="shared" si="5"/>
        <v/>
      </c>
      <c r="C146" s="307" t="str">
        <f>IF(D146="","",(VLOOKUP(D146,'Lookups - Generic'!$B$3:$C$1466,2,FALSE)))</f>
        <v/>
      </c>
      <c r="D146" s="20"/>
      <c r="E146" s="13"/>
      <c r="F146" s="13"/>
      <c r="G146" s="14"/>
      <c r="H146" s="15"/>
      <c r="I146" s="16"/>
      <c r="J146" s="17" t="str">
        <f t="shared" si="4"/>
        <v/>
      </c>
      <c r="K146" s="14"/>
      <c r="L146" s="8"/>
      <c r="M146" s="16"/>
      <c r="N146" s="14"/>
      <c r="O146" s="14"/>
      <c r="P146" s="13"/>
      <c r="Q146" s="18"/>
    </row>
    <row r="147" spans="1:17" s="308" customFormat="1" ht="14.25" thickTop="1" thickBot="1" x14ac:dyDescent="0.25">
      <c r="A147" s="12"/>
      <c r="B147" s="12" t="str">
        <f t="shared" si="5"/>
        <v/>
      </c>
      <c r="C147" s="307" t="str">
        <f>IF(D147="","",(VLOOKUP(D147,'Lookups - Generic'!$B$3:$C$1466,2,FALSE)))</f>
        <v/>
      </c>
      <c r="D147" s="20"/>
      <c r="E147" s="13"/>
      <c r="F147" s="13"/>
      <c r="G147" s="14"/>
      <c r="H147" s="15"/>
      <c r="I147" s="16"/>
      <c r="J147" s="17" t="str">
        <f t="shared" si="4"/>
        <v/>
      </c>
      <c r="K147" s="14"/>
      <c r="L147" s="8"/>
      <c r="M147" s="16"/>
      <c r="N147" s="14"/>
      <c r="O147" s="14"/>
      <c r="P147" s="13"/>
      <c r="Q147" s="18"/>
    </row>
    <row r="148" spans="1:17" s="308" customFormat="1" ht="14.25" thickTop="1" thickBot="1" x14ac:dyDescent="0.25">
      <c r="A148" s="12"/>
      <c r="B148" s="12" t="str">
        <f t="shared" si="5"/>
        <v/>
      </c>
      <c r="C148" s="307" t="str">
        <f>IF(D148="","",(VLOOKUP(D148,'Lookups - Generic'!$B$3:$C$1466,2,FALSE)))</f>
        <v/>
      </c>
      <c r="D148" s="20"/>
      <c r="E148" s="13"/>
      <c r="F148" s="13"/>
      <c r="G148" s="14"/>
      <c r="H148" s="15"/>
      <c r="I148" s="16"/>
      <c r="J148" s="17" t="str">
        <f t="shared" si="4"/>
        <v/>
      </c>
      <c r="K148" s="14"/>
      <c r="L148" s="8"/>
      <c r="M148" s="16"/>
      <c r="N148" s="14"/>
      <c r="O148" s="14"/>
      <c r="P148" s="13"/>
      <c r="Q148" s="18"/>
    </row>
    <row r="149" spans="1:17" s="308" customFormat="1" ht="14.25" thickTop="1" thickBot="1" x14ac:dyDescent="0.25">
      <c r="A149" s="12"/>
      <c r="B149" s="12" t="str">
        <f t="shared" si="5"/>
        <v/>
      </c>
      <c r="C149" s="307" t="str">
        <f>IF(D149="","",(VLOOKUP(D149,'Lookups - Generic'!$B$3:$C$1466,2,FALSE)))</f>
        <v/>
      </c>
      <c r="D149" s="20"/>
      <c r="E149" s="13"/>
      <c r="F149" s="13"/>
      <c r="G149" s="14"/>
      <c r="H149" s="15"/>
      <c r="I149" s="16"/>
      <c r="J149" s="17" t="str">
        <f t="shared" si="4"/>
        <v/>
      </c>
      <c r="K149" s="14"/>
      <c r="L149" s="8"/>
      <c r="M149" s="16"/>
      <c r="N149" s="14"/>
      <c r="O149" s="14"/>
      <c r="P149" s="13"/>
      <c r="Q149" s="18"/>
    </row>
    <row r="150" spans="1:17" s="308" customFormat="1" ht="14.25" thickTop="1" thickBot="1" x14ac:dyDescent="0.25">
      <c r="A150" s="12"/>
      <c r="B150" s="12" t="str">
        <f t="shared" si="5"/>
        <v/>
      </c>
      <c r="C150" s="307" t="str">
        <f>IF(D150="","",(VLOOKUP(D150,'Lookups - Generic'!$B$3:$C$1466,2,FALSE)))</f>
        <v/>
      </c>
      <c r="D150" s="20"/>
      <c r="E150" s="13"/>
      <c r="F150" s="13"/>
      <c r="G150" s="14"/>
      <c r="H150" s="15"/>
      <c r="I150" s="16"/>
      <c r="J150" s="17" t="str">
        <f t="shared" si="4"/>
        <v/>
      </c>
      <c r="K150" s="14"/>
      <c r="L150" s="8"/>
      <c r="M150" s="16"/>
      <c r="N150" s="14"/>
      <c r="O150" s="14"/>
      <c r="P150" s="13"/>
      <c r="Q150" s="18"/>
    </row>
    <row r="151" spans="1:17" s="308" customFormat="1" ht="14.25" thickTop="1" thickBot="1" x14ac:dyDescent="0.25">
      <c r="A151" s="12"/>
      <c r="B151" s="12" t="str">
        <f t="shared" si="5"/>
        <v/>
      </c>
      <c r="C151" s="307" t="str">
        <f>IF(D151="","",(VLOOKUP(D151,'Lookups - Generic'!$B$3:$C$1466,2,FALSE)))</f>
        <v/>
      </c>
      <c r="D151" s="20"/>
      <c r="E151" s="13"/>
      <c r="F151" s="13"/>
      <c r="G151" s="14"/>
      <c r="H151" s="15"/>
      <c r="I151" s="16"/>
      <c r="J151" s="17" t="str">
        <f t="shared" si="4"/>
        <v/>
      </c>
      <c r="K151" s="14"/>
      <c r="L151" s="8"/>
      <c r="M151" s="16"/>
      <c r="N151" s="14"/>
      <c r="O151" s="14"/>
      <c r="P151" s="13"/>
      <c r="Q151" s="18"/>
    </row>
    <row r="152" spans="1:17" s="308" customFormat="1" ht="14.25" thickTop="1" thickBot="1" x14ac:dyDescent="0.25">
      <c r="A152" s="12"/>
      <c r="B152" s="12" t="str">
        <f t="shared" si="5"/>
        <v/>
      </c>
      <c r="C152" s="307" t="str">
        <f>IF(D152="","",(VLOOKUP(D152,'Lookups - Generic'!$B$3:$C$1466,2,FALSE)))</f>
        <v/>
      </c>
      <c r="D152" s="20"/>
      <c r="E152" s="13"/>
      <c r="F152" s="13"/>
      <c r="G152" s="14"/>
      <c r="H152" s="15"/>
      <c r="I152" s="16"/>
      <c r="J152" s="17" t="str">
        <f t="shared" si="4"/>
        <v/>
      </c>
      <c r="K152" s="14"/>
      <c r="L152" s="8"/>
      <c r="M152" s="16"/>
      <c r="N152" s="14"/>
      <c r="O152" s="14"/>
      <c r="P152" s="13"/>
      <c r="Q152" s="18"/>
    </row>
    <row r="153" spans="1:17" s="308" customFormat="1" ht="14.25" thickTop="1" thickBot="1" x14ac:dyDescent="0.25">
      <c r="A153" s="12"/>
      <c r="B153" s="12" t="str">
        <f t="shared" si="5"/>
        <v/>
      </c>
      <c r="C153" s="307" t="str">
        <f>IF(D153="","",(VLOOKUP(D153,'Lookups - Generic'!$B$3:$C$1466,2,FALSE)))</f>
        <v/>
      </c>
      <c r="D153" s="20"/>
      <c r="E153" s="13"/>
      <c r="F153" s="13"/>
      <c r="G153" s="14"/>
      <c r="H153" s="15"/>
      <c r="I153" s="16"/>
      <c r="J153" s="17" t="str">
        <f t="shared" si="4"/>
        <v/>
      </c>
      <c r="K153" s="14"/>
      <c r="L153" s="8"/>
      <c r="M153" s="16"/>
      <c r="N153" s="14"/>
      <c r="O153" s="14"/>
      <c r="P153" s="13"/>
      <c r="Q153" s="18"/>
    </row>
    <row r="154" spans="1:17" s="308" customFormat="1" ht="14.25" thickTop="1" thickBot="1" x14ac:dyDescent="0.25">
      <c r="A154" s="12"/>
      <c r="B154" s="12" t="str">
        <f t="shared" si="5"/>
        <v/>
      </c>
      <c r="C154" s="307" t="str">
        <f>IF(D154="","",(VLOOKUP(D154,'Lookups - Generic'!$B$3:$C$1466,2,FALSE)))</f>
        <v/>
      </c>
      <c r="D154" s="20"/>
      <c r="E154" s="13"/>
      <c r="F154" s="13"/>
      <c r="G154" s="14"/>
      <c r="H154" s="15"/>
      <c r="I154" s="16"/>
      <c r="J154" s="17" t="str">
        <f t="shared" si="4"/>
        <v/>
      </c>
      <c r="K154" s="14"/>
      <c r="L154" s="8"/>
      <c r="M154" s="16"/>
      <c r="N154" s="14"/>
      <c r="O154" s="14"/>
      <c r="P154" s="13"/>
      <c r="Q154" s="18"/>
    </row>
    <row r="155" spans="1:17" s="308" customFormat="1" ht="14.25" thickTop="1" thickBot="1" x14ac:dyDescent="0.25">
      <c r="A155" s="12"/>
      <c r="B155" s="12" t="str">
        <f t="shared" si="5"/>
        <v/>
      </c>
      <c r="C155" s="307" t="str">
        <f>IF(D155="","",(VLOOKUP(D155,'Lookups - Generic'!$B$3:$C$1466,2,FALSE)))</f>
        <v/>
      </c>
      <c r="D155" s="20"/>
      <c r="E155" s="13"/>
      <c r="F155" s="13"/>
      <c r="G155" s="14"/>
      <c r="H155" s="15"/>
      <c r="I155" s="16"/>
      <c r="J155" s="17" t="str">
        <f t="shared" si="4"/>
        <v/>
      </c>
      <c r="K155" s="14"/>
      <c r="L155" s="8"/>
      <c r="M155" s="16"/>
      <c r="N155" s="14"/>
      <c r="O155" s="14"/>
      <c r="P155" s="13"/>
      <c r="Q155" s="18"/>
    </row>
    <row r="156" spans="1:17" s="308" customFormat="1" ht="14.25" thickTop="1" thickBot="1" x14ac:dyDescent="0.25">
      <c r="A156" s="12"/>
      <c r="B156" s="12" t="str">
        <f t="shared" si="5"/>
        <v/>
      </c>
      <c r="C156" s="307" t="str">
        <f>IF(D156="","",(VLOOKUP(D156,'Lookups - Generic'!$B$3:$C$1466,2,FALSE)))</f>
        <v/>
      </c>
      <c r="D156" s="20"/>
      <c r="E156" s="13"/>
      <c r="F156" s="13"/>
      <c r="G156" s="14"/>
      <c r="H156" s="15"/>
      <c r="I156" s="16"/>
      <c r="J156" s="17" t="str">
        <f t="shared" si="4"/>
        <v/>
      </c>
      <c r="K156" s="14"/>
      <c r="L156" s="8"/>
      <c r="M156" s="16"/>
      <c r="N156" s="14"/>
      <c r="O156" s="14"/>
      <c r="P156" s="13"/>
      <c r="Q156" s="18"/>
    </row>
    <row r="157" spans="1:17" s="308" customFormat="1" ht="14.25" thickTop="1" thickBot="1" x14ac:dyDescent="0.25">
      <c r="A157" s="12"/>
      <c r="B157" s="12" t="str">
        <f t="shared" si="5"/>
        <v/>
      </c>
      <c r="C157" s="307" t="str">
        <f>IF(D157="","",(VLOOKUP(D157,'Lookups - Generic'!$B$3:$C$1466,2,FALSE)))</f>
        <v/>
      </c>
      <c r="D157" s="20"/>
      <c r="E157" s="13"/>
      <c r="F157" s="13"/>
      <c r="G157" s="14"/>
      <c r="H157" s="15"/>
      <c r="I157" s="16"/>
      <c r="J157" s="17" t="str">
        <f t="shared" si="4"/>
        <v/>
      </c>
      <c r="K157" s="14"/>
      <c r="L157" s="8"/>
      <c r="M157" s="16"/>
      <c r="N157" s="14"/>
      <c r="O157" s="14"/>
      <c r="P157" s="13"/>
      <c r="Q157" s="18"/>
    </row>
    <row r="158" spans="1:17" s="308" customFormat="1" ht="14.25" thickTop="1" thickBot="1" x14ac:dyDescent="0.25">
      <c r="A158" s="12"/>
      <c r="B158" s="12" t="str">
        <f t="shared" si="5"/>
        <v/>
      </c>
      <c r="C158" s="307" t="str">
        <f>IF(D158="","",(VLOOKUP(D158,'Lookups - Generic'!$B$3:$C$1466,2,FALSE)))</f>
        <v/>
      </c>
      <c r="D158" s="20"/>
      <c r="E158" s="13"/>
      <c r="F158" s="13"/>
      <c r="G158" s="14"/>
      <c r="H158" s="15"/>
      <c r="I158" s="16"/>
      <c r="J158" s="17" t="str">
        <f t="shared" si="4"/>
        <v/>
      </c>
      <c r="K158" s="14"/>
      <c r="L158" s="8"/>
      <c r="M158" s="16"/>
      <c r="N158" s="14"/>
      <c r="O158" s="14"/>
      <c r="P158" s="13"/>
      <c r="Q158" s="18"/>
    </row>
    <row r="159" spans="1:17" s="308" customFormat="1" ht="14.25" thickTop="1" thickBot="1" x14ac:dyDescent="0.25">
      <c r="A159" s="12"/>
      <c r="B159" s="12" t="str">
        <f t="shared" si="5"/>
        <v/>
      </c>
      <c r="C159" s="307" t="str">
        <f>IF(D159="","",(VLOOKUP(D159,'Lookups - Generic'!$B$3:$C$1466,2,FALSE)))</f>
        <v/>
      </c>
      <c r="D159" s="20"/>
      <c r="E159" s="13"/>
      <c r="F159" s="13"/>
      <c r="G159" s="14"/>
      <c r="H159" s="15"/>
      <c r="I159" s="16"/>
      <c r="J159" s="17" t="str">
        <f t="shared" si="4"/>
        <v/>
      </c>
      <c r="K159" s="14"/>
      <c r="L159" s="8"/>
      <c r="M159" s="16"/>
      <c r="N159" s="14"/>
      <c r="O159" s="14"/>
      <c r="P159" s="13"/>
      <c r="Q159" s="18"/>
    </row>
    <row r="160" spans="1:17" s="308" customFormat="1" ht="14.25" thickTop="1" thickBot="1" x14ac:dyDescent="0.25">
      <c r="A160" s="12"/>
      <c r="B160" s="12" t="str">
        <f t="shared" si="5"/>
        <v/>
      </c>
      <c r="C160" s="307" t="str">
        <f>IF(D160="","",(VLOOKUP(D160,'Lookups - Generic'!$B$3:$C$1466,2,FALSE)))</f>
        <v/>
      </c>
      <c r="D160" s="20"/>
      <c r="E160" s="13"/>
      <c r="F160" s="13"/>
      <c r="G160" s="14"/>
      <c r="H160" s="15"/>
      <c r="I160" s="16"/>
      <c r="J160" s="17" t="str">
        <f t="shared" si="4"/>
        <v/>
      </c>
      <c r="K160" s="14"/>
      <c r="L160" s="8"/>
      <c r="M160" s="16"/>
      <c r="N160" s="14"/>
      <c r="O160" s="14"/>
      <c r="P160" s="13"/>
      <c r="Q160" s="18"/>
    </row>
    <row r="161" spans="1:17" s="308" customFormat="1" ht="14.25" thickTop="1" thickBot="1" x14ac:dyDescent="0.25">
      <c r="A161" s="12"/>
      <c r="B161" s="12" t="str">
        <f t="shared" si="5"/>
        <v/>
      </c>
      <c r="C161" s="307" t="str">
        <f>IF(D161="","",(VLOOKUP(D161,'Lookups - Generic'!$B$3:$C$1466,2,FALSE)))</f>
        <v/>
      </c>
      <c r="D161" s="20"/>
      <c r="E161" s="13"/>
      <c r="F161" s="13"/>
      <c r="G161" s="14"/>
      <c r="H161" s="15"/>
      <c r="I161" s="16"/>
      <c r="J161" s="17" t="str">
        <f t="shared" si="4"/>
        <v/>
      </c>
      <c r="K161" s="14"/>
      <c r="L161" s="8"/>
      <c r="M161" s="16"/>
      <c r="N161" s="14"/>
      <c r="O161" s="14"/>
      <c r="P161" s="13"/>
      <c r="Q161" s="18"/>
    </row>
    <row r="162" spans="1:17" s="308" customFormat="1" ht="14.25" thickTop="1" thickBot="1" x14ac:dyDescent="0.25">
      <c r="A162" s="12"/>
      <c r="B162" s="12" t="str">
        <f t="shared" si="5"/>
        <v/>
      </c>
      <c r="C162" s="307" t="str">
        <f>IF(D162="","",(VLOOKUP(D162,'Lookups - Generic'!$B$3:$C$1466,2,FALSE)))</f>
        <v/>
      </c>
      <c r="D162" s="20"/>
      <c r="E162" s="13"/>
      <c r="F162" s="13"/>
      <c r="G162" s="14"/>
      <c r="H162" s="15"/>
      <c r="I162" s="16"/>
      <c r="J162" s="17" t="str">
        <f t="shared" si="4"/>
        <v/>
      </c>
      <c r="K162" s="14"/>
      <c r="L162" s="8"/>
      <c r="M162" s="16"/>
      <c r="N162" s="14"/>
      <c r="O162" s="14"/>
      <c r="P162" s="13"/>
      <c r="Q162" s="18"/>
    </row>
    <row r="163" spans="1:17" s="308" customFormat="1" ht="14.25" thickTop="1" thickBot="1" x14ac:dyDescent="0.25">
      <c r="A163" s="12"/>
      <c r="B163" s="12" t="str">
        <f t="shared" si="5"/>
        <v/>
      </c>
      <c r="C163" s="307" t="str">
        <f>IF(D163="","",(VLOOKUP(D163,'Lookups - Generic'!$B$3:$C$1466,2,FALSE)))</f>
        <v/>
      </c>
      <c r="D163" s="20"/>
      <c r="E163" s="13"/>
      <c r="F163" s="13"/>
      <c r="G163" s="14"/>
      <c r="H163" s="15"/>
      <c r="I163" s="16"/>
      <c r="J163" s="17" t="str">
        <f t="shared" si="4"/>
        <v/>
      </c>
      <c r="K163" s="14"/>
      <c r="L163" s="8"/>
      <c r="M163" s="16"/>
      <c r="N163" s="14"/>
      <c r="O163" s="14"/>
      <c r="P163" s="13"/>
      <c r="Q163" s="18"/>
    </row>
    <row r="164" spans="1:17" s="308" customFormat="1" ht="14.25" thickTop="1" thickBot="1" x14ac:dyDescent="0.25">
      <c r="A164" s="12"/>
      <c r="B164" s="12" t="str">
        <f t="shared" si="5"/>
        <v/>
      </c>
      <c r="C164" s="307" t="str">
        <f>IF(D164="","",(VLOOKUP(D164,'Lookups - Generic'!$B$3:$C$1466,2,FALSE)))</f>
        <v/>
      </c>
      <c r="D164" s="20"/>
      <c r="E164" s="13"/>
      <c r="F164" s="13"/>
      <c r="G164" s="14"/>
      <c r="H164" s="15"/>
      <c r="I164" s="16"/>
      <c r="J164" s="17" t="str">
        <f t="shared" si="4"/>
        <v/>
      </c>
      <c r="K164" s="14"/>
      <c r="L164" s="8"/>
      <c r="M164" s="16"/>
      <c r="N164" s="14"/>
      <c r="O164" s="14"/>
      <c r="P164" s="13"/>
      <c r="Q164" s="18"/>
    </row>
    <row r="165" spans="1:17" s="308" customFormat="1" ht="14.25" thickTop="1" thickBot="1" x14ac:dyDescent="0.25">
      <c r="A165" s="12"/>
      <c r="B165" s="12" t="str">
        <f t="shared" si="5"/>
        <v/>
      </c>
      <c r="C165" s="307" t="str">
        <f>IF(D165="","",(VLOOKUP(D165,'Lookups - Generic'!$B$3:$C$1466,2,FALSE)))</f>
        <v/>
      </c>
      <c r="D165" s="20"/>
      <c r="E165" s="13"/>
      <c r="F165" s="13"/>
      <c r="G165" s="14"/>
      <c r="H165" s="15"/>
      <c r="I165" s="16"/>
      <c r="J165" s="17" t="str">
        <f t="shared" si="4"/>
        <v/>
      </c>
      <c r="K165" s="14"/>
      <c r="L165" s="8"/>
      <c r="M165" s="16"/>
      <c r="N165" s="14"/>
      <c r="O165" s="14"/>
      <c r="P165" s="13"/>
      <c r="Q165" s="18"/>
    </row>
    <row r="166" spans="1:17" s="308" customFormat="1" ht="14.25" thickTop="1" thickBot="1" x14ac:dyDescent="0.25">
      <c r="A166" s="12"/>
      <c r="B166" s="12" t="str">
        <f t="shared" si="5"/>
        <v/>
      </c>
      <c r="C166" s="307" t="str">
        <f>IF(D166="","",(VLOOKUP(D166,'Lookups - Generic'!$B$3:$C$1466,2,FALSE)))</f>
        <v/>
      </c>
      <c r="D166" s="20"/>
      <c r="E166" s="13"/>
      <c r="F166" s="13"/>
      <c r="G166" s="14"/>
      <c r="H166" s="15"/>
      <c r="I166" s="16"/>
      <c r="J166" s="17" t="str">
        <f t="shared" si="4"/>
        <v/>
      </c>
      <c r="K166" s="14"/>
      <c r="L166" s="8"/>
      <c r="M166" s="16"/>
      <c r="N166" s="14"/>
      <c r="O166" s="14"/>
      <c r="P166" s="13"/>
      <c r="Q166" s="18"/>
    </row>
    <row r="167" spans="1:17" s="308" customFormat="1" ht="14.25" thickTop="1" thickBot="1" x14ac:dyDescent="0.25">
      <c r="A167" s="12"/>
      <c r="B167" s="12" t="str">
        <f t="shared" si="5"/>
        <v/>
      </c>
      <c r="C167" s="307" t="str">
        <f>IF(D167="","",(VLOOKUP(D167,'Lookups - Generic'!$B$3:$C$1466,2,FALSE)))</f>
        <v/>
      </c>
      <c r="D167" s="20"/>
      <c r="E167" s="13"/>
      <c r="F167" s="13"/>
      <c r="G167" s="14"/>
      <c r="H167" s="15"/>
      <c r="I167" s="16"/>
      <c r="J167" s="17" t="str">
        <f t="shared" si="4"/>
        <v/>
      </c>
      <c r="K167" s="14"/>
      <c r="L167" s="8"/>
      <c r="M167" s="16"/>
      <c r="N167" s="14"/>
      <c r="O167" s="14"/>
      <c r="P167" s="13"/>
      <c r="Q167" s="18"/>
    </row>
    <row r="168" spans="1:17" s="308" customFormat="1" ht="14.25" thickTop="1" thickBot="1" x14ac:dyDescent="0.25">
      <c r="A168" s="12"/>
      <c r="B168" s="12" t="str">
        <f t="shared" si="5"/>
        <v/>
      </c>
      <c r="C168" s="307" t="str">
        <f>IF(D168="","",(VLOOKUP(D168,'Lookups - Generic'!$B$3:$C$1466,2,FALSE)))</f>
        <v/>
      </c>
      <c r="D168" s="20"/>
      <c r="E168" s="13"/>
      <c r="F168" s="13"/>
      <c r="G168" s="14"/>
      <c r="H168" s="15"/>
      <c r="I168" s="16"/>
      <c r="J168" s="17" t="str">
        <f t="shared" si="4"/>
        <v/>
      </c>
      <c r="K168" s="14"/>
      <c r="L168" s="8"/>
      <c r="M168" s="16"/>
      <c r="N168" s="14"/>
      <c r="O168" s="14"/>
      <c r="P168" s="13"/>
      <c r="Q168" s="18"/>
    </row>
    <row r="169" spans="1:17" s="308" customFormat="1" ht="14.25" thickTop="1" thickBot="1" x14ac:dyDescent="0.25">
      <c r="A169" s="12"/>
      <c r="B169" s="12" t="str">
        <f t="shared" si="5"/>
        <v/>
      </c>
      <c r="C169" s="307" t="str">
        <f>IF(D169="","",(VLOOKUP(D169,'Lookups - Generic'!$B$3:$C$1466,2,FALSE)))</f>
        <v/>
      </c>
      <c r="D169" s="20"/>
      <c r="E169" s="13"/>
      <c r="F169" s="13"/>
      <c r="G169" s="14"/>
      <c r="H169" s="15"/>
      <c r="I169" s="16"/>
      <c r="J169" s="17" t="str">
        <f t="shared" si="4"/>
        <v/>
      </c>
      <c r="K169" s="14"/>
      <c r="L169" s="8"/>
      <c r="M169" s="16"/>
      <c r="N169" s="14"/>
      <c r="O169" s="14"/>
      <c r="P169" s="13"/>
      <c r="Q169" s="18"/>
    </row>
    <row r="170" spans="1:17" s="308" customFormat="1" ht="14.25" thickTop="1" thickBot="1" x14ac:dyDescent="0.25">
      <c r="A170" s="12"/>
      <c r="B170" s="12" t="str">
        <f t="shared" si="5"/>
        <v/>
      </c>
      <c r="C170" s="307" t="str">
        <f>IF(D170="","",(VLOOKUP(D170,'Lookups - Generic'!$B$3:$C$1466,2,FALSE)))</f>
        <v/>
      </c>
      <c r="D170" s="20"/>
      <c r="E170" s="13"/>
      <c r="F170" s="13"/>
      <c r="G170" s="14"/>
      <c r="H170" s="15"/>
      <c r="I170" s="16"/>
      <c r="J170" s="17" t="str">
        <f t="shared" si="4"/>
        <v/>
      </c>
      <c r="K170" s="14"/>
      <c r="L170" s="8"/>
      <c r="M170" s="16"/>
      <c r="N170" s="14"/>
      <c r="O170" s="14"/>
      <c r="P170" s="13"/>
      <c r="Q170" s="18"/>
    </row>
    <row r="171" spans="1:17" s="308" customFormat="1" ht="14.25" thickTop="1" thickBot="1" x14ac:dyDescent="0.25">
      <c r="A171" s="12"/>
      <c r="B171" s="12" t="str">
        <f t="shared" si="5"/>
        <v/>
      </c>
      <c r="C171" s="307" t="str">
        <f>IF(D171="","",(VLOOKUP(D171,'Lookups - Generic'!$B$3:$C$1466,2,FALSE)))</f>
        <v/>
      </c>
      <c r="D171" s="20"/>
      <c r="E171" s="13"/>
      <c r="F171" s="13"/>
      <c r="G171" s="14"/>
      <c r="H171" s="15"/>
      <c r="I171" s="16"/>
      <c r="J171" s="17" t="str">
        <f t="shared" si="4"/>
        <v/>
      </c>
      <c r="K171" s="14"/>
      <c r="L171" s="8"/>
      <c r="M171" s="16"/>
      <c r="N171" s="14"/>
      <c r="O171" s="14"/>
      <c r="P171" s="13"/>
      <c r="Q171" s="18"/>
    </row>
    <row r="172" spans="1:17" s="308" customFormat="1" ht="14.25" thickTop="1" thickBot="1" x14ac:dyDescent="0.25">
      <c r="A172" s="12"/>
      <c r="B172" s="12" t="str">
        <f t="shared" si="5"/>
        <v/>
      </c>
      <c r="C172" s="307" t="str">
        <f>IF(D172="","",(VLOOKUP(D172,'Lookups - Generic'!$B$3:$C$1466,2,FALSE)))</f>
        <v/>
      </c>
      <c r="D172" s="20"/>
      <c r="E172" s="13"/>
      <c r="F172" s="13"/>
      <c r="G172" s="14"/>
      <c r="H172" s="15"/>
      <c r="I172" s="16"/>
      <c r="J172" s="17" t="str">
        <f t="shared" si="4"/>
        <v/>
      </c>
      <c r="K172" s="14"/>
      <c r="L172" s="8"/>
      <c r="M172" s="16"/>
      <c r="N172" s="14"/>
      <c r="O172" s="14"/>
      <c r="P172" s="13"/>
      <c r="Q172" s="18"/>
    </row>
    <row r="173" spans="1:17" s="308" customFormat="1" ht="14.25" thickTop="1" thickBot="1" x14ac:dyDescent="0.25">
      <c r="A173" s="12"/>
      <c r="B173" s="12" t="str">
        <f t="shared" si="5"/>
        <v/>
      </c>
      <c r="C173" s="307" t="str">
        <f>IF(D173="","",(VLOOKUP(D173,'Lookups - Generic'!$B$3:$C$1466,2,FALSE)))</f>
        <v/>
      </c>
      <c r="D173" s="20"/>
      <c r="E173" s="13"/>
      <c r="F173" s="13"/>
      <c r="G173" s="14"/>
      <c r="H173" s="15"/>
      <c r="I173" s="16"/>
      <c r="J173" s="17" t="str">
        <f t="shared" si="4"/>
        <v/>
      </c>
      <c r="K173" s="14"/>
      <c r="L173" s="8"/>
      <c r="M173" s="16"/>
      <c r="N173" s="14"/>
      <c r="O173" s="14"/>
      <c r="P173" s="13"/>
      <c r="Q173" s="18"/>
    </row>
    <row r="174" spans="1:17" s="308" customFormat="1" ht="14.25" thickTop="1" thickBot="1" x14ac:dyDescent="0.25">
      <c r="A174" s="12"/>
      <c r="B174" s="12" t="str">
        <f t="shared" si="5"/>
        <v/>
      </c>
      <c r="C174" s="307" t="str">
        <f>IF(D174="","",(VLOOKUP(D174,'Lookups - Generic'!$B$3:$C$1466,2,FALSE)))</f>
        <v/>
      </c>
      <c r="D174" s="20"/>
      <c r="E174" s="13"/>
      <c r="F174" s="13"/>
      <c r="G174" s="14"/>
      <c r="H174" s="15"/>
      <c r="I174" s="16"/>
      <c r="J174" s="17" t="str">
        <f t="shared" si="4"/>
        <v/>
      </c>
      <c r="K174" s="14"/>
      <c r="L174" s="8"/>
      <c r="M174" s="16"/>
      <c r="N174" s="14"/>
      <c r="O174" s="14"/>
      <c r="P174" s="13"/>
      <c r="Q174" s="18"/>
    </row>
    <row r="175" spans="1:17" s="308" customFormat="1" ht="14.25" thickTop="1" thickBot="1" x14ac:dyDescent="0.25">
      <c r="A175" s="12"/>
      <c r="B175" s="12" t="str">
        <f t="shared" si="5"/>
        <v/>
      </c>
      <c r="C175" s="307" t="str">
        <f>IF(D175="","",(VLOOKUP(D175,'Lookups - Generic'!$B$3:$C$1466,2,FALSE)))</f>
        <v/>
      </c>
      <c r="D175" s="20"/>
      <c r="E175" s="13"/>
      <c r="F175" s="13"/>
      <c r="G175" s="14"/>
      <c r="H175" s="15"/>
      <c r="I175" s="16"/>
      <c r="J175" s="17" t="str">
        <f t="shared" si="4"/>
        <v/>
      </c>
      <c r="K175" s="14"/>
      <c r="L175" s="8"/>
      <c r="M175" s="16"/>
      <c r="N175" s="14"/>
      <c r="O175" s="14"/>
      <c r="P175" s="13"/>
      <c r="Q175" s="18"/>
    </row>
    <row r="176" spans="1:17" s="308" customFormat="1" ht="14.25" thickTop="1" thickBot="1" x14ac:dyDescent="0.25">
      <c r="A176" s="12"/>
      <c r="B176" s="12" t="str">
        <f t="shared" si="5"/>
        <v/>
      </c>
      <c r="C176" s="307" t="str">
        <f>IF(D176="","",(VLOOKUP(D176,'Lookups - Generic'!$B$3:$C$1466,2,FALSE)))</f>
        <v/>
      </c>
      <c r="D176" s="20"/>
      <c r="E176" s="13"/>
      <c r="F176" s="13"/>
      <c r="G176" s="14"/>
      <c r="H176" s="15"/>
      <c r="I176" s="16"/>
      <c r="J176" s="17" t="str">
        <f t="shared" si="4"/>
        <v/>
      </c>
      <c r="K176" s="14"/>
      <c r="L176" s="8"/>
      <c r="M176" s="16"/>
      <c r="N176" s="14"/>
      <c r="O176" s="14"/>
      <c r="P176" s="13"/>
      <c r="Q176" s="18"/>
    </row>
    <row r="177" spans="1:17" s="308" customFormat="1" ht="14.25" thickTop="1" thickBot="1" x14ac:dyDescent="0.25">
      <c r="A177" s="12"/>
      <c r="B177" s="12" t="str">
        <f t="shared" si="5"/>
        <v/>
      </c>
      <c r="C177" s="307" t="str">
        <f>IF(D177="","",(VLOOKUP(D177,'Lookups - Generic'!$B$3:$C$1466,2,FALSE)))</f>
        <v/>
      </c>
      <c r="D177" s="20"/>
      <c r="E177" s="13"/>
      <c r="F177" s="13"/>
      <c r="G177" s="14"/>
      <c r="H177" s="15"/>
      <c r="I177" s="16"/>
      <c r="J177" s="17" t="str">
        <f t="shared" si="4"/>
        <v/>
      </c>
      <c r="K177" s="14"/>
      <c r="L177" s="8"/>
      <c r="M177" s="16"/>
      <c r="N177" s="14"/>
      <c r="O177" s="14"/>
      <c r="P177" s="13"/>
      <c r="Q177" s="18"/>
    </row>
    <row r="178" spans="1:17" s="308" customFormat="1" ht="14.25" thickTop="1" thickBot="1" x14ac:dyDescent="0.25">
      <c r="A178" s="12"/>
      <c r="B178" s="12" t="str">
        <f t="shared" si="5"/>
        <v/>
      </c>
      <c r="C178" s="307" t="str">
        <f>IF(D178="","",(VLOOKUP(D178,'Lookups - Generic'!$B$3:$C$1466,2,FALSE)))</f>
        <v/>
      </c>
      <c r="D178" s="20"/>
      <c r="E178" s="13"/>
      <c r="F178" s="13"/>
      <c r="G178" s="14"/>
      <c r="H178" s="15"/>
      <c r="I178" s="16"/>
      <c r="J178" s="17" t="str">
        <f t="shared" si="4"/>
        <v/>
      </c>
      <c r="K178" s="14"/>
      <c r="L178" s="8"/>
      <c r="M178" s="16"/>
      <c r="N178" s="14"/>
      <c r="O178" s="14"/>
      <c r="P178" s="13"/>
      <c r="Q178" s="18"/>
    </row>
    <row r="179" spans="1:17" s="308" customFormat="1" ht="14.25" thickTop="1" thickBot="1" x14ac:dyDescent="0.25">
      <c r="A179" s="12"/>
      <c r="B179" s="12" t="str">
        <f t="shared" si="5"/>
        <v/>
      </c>
      <c r="C179" s="307" t="str">
        <f>IF(D179="","",(VLOOKUP(D179,'Lookups - Generic'!$B$3:$C$1466,2,FALSE)))</f>
        <v/>
      </c>
      <c r="D179" s="20"/>
      <c r="E179" s="13"/>
      <c r="F179" s="13"/>
      <c r="G179" s="14"/>
      <c r="H179" s="15"/>
      <c r="I179" s="16"/>
      <c r="J179" s="17" t="str">
        <f t="shared" si="4"/>
        <v/>
      </c>
      <c r="K179" s="14"/>
      <c r="L179" s="8"/>
      <c r="M179" s="16"/>
      <c r="N179" s="14"/>
      <c r="O179" s="14"/>
      <c r="P179" s="13"/>
      <c r="Q179" s="18"/>
    </row>
    <row r="180" spans="1:17" s="308" customFormat="1" ht="14.25" thickTop="1" thickBot="1" x14ac:dyDescent="0.25">
      <c r="A180" s="12"/>
      <c r="B180" s="12" t="str">
        <f t="shared" si="5"/>
        <v/>
      </c>
      <c r="C180" s="307" t="str">
        <f>IF(D180="","",(VLOOKUP(D180,'Lookups - Generic'!$B$3:$C$1466,2,FALSE)))</f>
        <v/>
      </c>
      <c r="D180" s="20"/>
      <c r="E180" s="13"/>
      <c r="F180" s="13"/>
      <c r="G180" s="14"/>
      <c r="H180" s="15"/>
      <c r="I180" s="16"/>
      <c r="J180" s="17" t="str">
        <f t="shared" si="4"/>
        <v/>
      </c>
      <c r="K180" s="14"/>
      <c r="L180" s="8"/>
      <c r="M180" s="16"/>
      <c r="N180" s="14"/>
      <c r="O180" s="14"/>
      <c r="P180" s="13"/>
      <c r="Q180" s="18"/>
    </row>
    <row r="181" spans="1:17" s="308" customFormat="1" ht="14.25" thickTop="1" thickBot="1" x14ac:dyDescent="0.25">
      <c r="A181" s="12"/>
      <c r="B181" s="12" t="str">
        <f t="shared" si="5"/>
        <v/>
      </c>
      <c r="C181" s="307" t="str">
        <f>IF(D181="","",(VLOOKUP(D181,'Lookups - Generic'!$B$3:$C$1466,2,FALSE)))</f>
        <v/>
      </c>
      <c r="D181" s="20"/>
      <c r="E181" s="13"/>
      <c r="F181" s="13"/>
      <c r="G181" s="14"/>
      <c r="H181" s="15"/>
      <c r="I181" s="16"/>
      <c r="J181" s="17" t="str">
        <f t="shared" si="4"/>
        <v/>
      </c>
      <c r="K181" s="14"/>
      <c r="L181" s="8"/>
      <c r="M181" s="16"/>
      <c r="N181" s="14"/>
      <c r="O181" s="14"/>
      <c r="P181" s="13"/>
      <c r="Q181" s="18"/>
    </row>
    <row r="182" spans="1:17" s="308" customFormat="1" ht="14.25" thickTop="1" thickBot="1" x14ac:dyDescent="0.25">
      <c r="A182" s="12"/>
      <c r="B182" s="12" t="str">
        <f t="shared" si="5"/>
        <v/>
      </c>
      <c r="C182" s="307" t="str">
        <f>IF(D182="","",(VLOOKUP(D182,'Lookups - Generic'!$B$3:$C$1466,2,FALSE)))</f>
        <v/>
      </c>
      <c r="D182" s="20"/>
      <c r="E182" s="13"/>
      <c r="F182" s="13"/>
      <c r="G182" s="14"/>
      <c r="H182" s="15"/>
      <c r="I182" s="16"/>
      <c r="J182" s="17" t="str">
        <f t="shared" si="4"/>
        <v/>
      </c>
      <c r="K182" s="14"/>
      <c r="L182" s="8"/>
      <c r="M182" s="16"/>
      <c r="N182" s="14"/>
      <c r="O182" s="14"/>
      <c r="P182" s="13"/>
      <c r="Q182" s="18"/>
    </row>
    <row r="183" spans="1:17" s="308" customFormat="1" ht="14.25" thickTop="1" thickBot="1" x14ac:dyDescent="0.25">
      <c r="A183" s="12"/>
      <c r="B183" s="12" t="str">
        <f t="shared" si="5"/>
        <v/>
      </c>
      <c r="C183" s="307" t="str">
        <f>IF(D183="","",(VLOOKUP(D183,'Lookups - Generic'!$B$3:$C$1466,2,FALSE)))</f>
        <v/>
      </c>
      <c r="D183" s="20"/>
      <c r="E183" s="13"/>
      <c r="F183" s="13"/>
      <c r="G183" s="14"/>
      <c r="H183" s="15"/>
      <c r="I183" s="16"/>
      <c r="J183" s="17" t="str">
        <f t="shared" si="4"/>
        <v/>
      </c>
      <c r="K183" s="14"/>
      <c r="L183" s="8"/>
      <c r="M183" s="16"/>
      <c r="N183" s="14"/>
      <c r="O183" s="14"/>
      <c r="P183" s="13"/>
      <c r="Q183" s="18"/>
    </row>
    <row r="184" spans="1:17" s="308" customFormat="1" ht="14.25" thickTop="1" thickBot="1" x14ac:dyDescent="0.25">
      <c r="A184" s="12"/>
      <c r="B184" s="12" t="str">
        <f t="shared" si="5"/>
        <v/>
      </c>
      <c r="C184" s="307" t="str">
        <f>IF(D184="","",(VLOOKUP(D184,'Lookups - Generic'!$B$3:$C$1466,2,FALSE)))</f>
        <v/>
      </c>
      <c r="D184" s="20"/>
      <c r="E184" s="13"/>
      <c r="F184" s="13"/>
      <c r="G184" s="14"/>
      <c r="H184" s="15"/>
      <c r="I184" s="16"/>
      <c r="J184" s="17" t="str">
        <f t="shared" si="4"/>
        <v/>
      </c>
      <c r="K184" s="14"/>
      <c r="L184" s="8"/>
      <c r="M184" s="16"/>
      <c r="N184" s="14"/>
      <c r="O184" s="14"/>
      <c r="P184" s="13"/>
      <c r="Q184" s="18"/>
    </row>
    <row r="185" spans="1:17" s="308" customFormat="1" ht="14.25" thickTop="1" thickBot="1" x14ac:dyDescent="0.25">
      <c r="A185" s="12"/>
      <c r="B185" s="12" t="str">
        <f t="shared" si="5"/>
        <v/>
      </c>
      <c r="C185" s="307" t="str">
        <f>IF(D185="","",(VLOOKUP(D185,'Lookups - Generic'!$B$3:$C$1466,2,FALSE)))</f>
        <v/>
      </c>
      <c r="D185" s="20"/>
      <c r="E185" s="13"/>
      <c r="F185" s="13"/>
      <c r="G185" s="14"/>
      <c r="H185" s="15"/>
      <c r="I185" s="16"/>
      <c r="J185" s="17" t="str">
        <f t="shared" si="4"/>
        <v/>
      </c>
      <c r="K185" s="14"/>
      <c r="L185" s="8"/>
      <c r="M185" s="16"/>
      <c r="N185" s="14"/>
      <c r="O185" s="14"/>
      <c r="P185" s="13"/>
      <c r="Q185" s="18"/>
    </row>
    <row r="186" spans="1:17" s="308" customFormat="1" ht="14.25" thickTop="1" thickBot="1" x14ac:dyDescent="0.25">
      <c r="A186" s="12"/>
      <c r="B186" s="12" t="str">
        <f t="shared" si="5"/>
        <v/>
      </c>
      <c r="C186" s="307" t="str">
        <f>IF(D186="","",(VLOOKUP(D186,'Lookups - Generic'!$B$3:$C$1466,2,FALSE)))</f>
        <v/>
      </c>
      <c r="D186" s="20"/>
      <c r="E186" s="13"/>
      <c r="F186" s="13"/>
      <c r="G186" s="14"/>
      <c r="H186" s="15"/>
      <c r="I186" s="16"/>
      <c r="J186" s="17" t="str">
        <f t="shared" si="4"/>
        <v/>
      </c>
      <c r="K186" s="14"/>
      <c r="L186" s="8"/>
      <c r="M186" s="16"/>
      <c r="N186" s="14"/>
      <c r="O186" s="14"/>
      <c r="P186" s="13"/>
      <c r="Q186" s="18"/>
    </row>
    <row r="187" spans="1:17" s="308" customFormat="1" ht="14.25" thickTop="1" thickBot="1" x14ac:dyDescent="0.25">
      <c r="A187" s="12"/>
      <c r="B187" s="12" t="str">
        <f t="shared" si="5"/>
        <v/>
      </c>
      <c r="C187" s="307" t="str">
        <f>IF(D187="","",(VLOOKUP(D187,'Lookups - Generic'!$B$3:$C$1466,2,FALSE)))</f>
        <v/>
      </c>
      <c r="D187" s="20"/>
      <c r="E187" s="13"/>
      <c r="F187" s="13"/>
      <c r="G187" s="14"/>
      <c r="H187" s="15"/>
      <c r="I187" s="16"/>
      <c r="J187" s="17" t="str">
        <f t="shared" si="4"/>
        <v/>
      </c>
      <c r="K187" s="14"/>
      <c r="L187" s="8"/>
      <c r="M187" s="16"/>
      <c r="N187" s="14"/>
      <c r="O187" s="14"/>
      <c r="P187" s="13"/>
      <c r="Q187" s="18"/>
    </row>
    <row r="188" spans="1:17" s="308" customFormat="1" ht="14.25" thickTop="1" thickBot="1" x14ac:dyDescent="0.25">
      <c r="A188" s="12"/>
      <c r="B188" s="12" t="str">
        <f t="shared" si="5"/>
        <v/>
      </c>
      <c r="C188" s="307" t="str">
        <f>IF(D188="","",(VLOOKUP(D188,'Lookups - Generic'!$B$3:$C$1466,2,FALSE)))</f>
        <v/>
      </c>
      <c r="D188" s="20"/>
      <c r="E188" s="13"/>
      <c r="F188" s="13"/>
      <c r="G188" s="14"/>
      <c r="H188" s="15"/>
      <c r="I188" s="16"/>
      <c r="J188" s="17" t="str">
        <f t="shared" si="4"/>
        <v/>
      </c>
      <c r="K188" s="14"/>
      <c r="L188" s="8"/>
      <c r="M188" s="16"/>
      <c r="N188" s="14"/>
      <c r="O188" s="14"/>
      <c r="P188" s="13"/>
      <c r="Q188" s="18"/>
    </row>
    <row r="189" spans="1:17" s="308" customFormat="1" ht="14.25" thickTop="1" thickBot="1" x14ac:dyDescent="0.25">
      <c r="A189" s="12"/>
      <c r="B189" s="12" t="str">
        <f t="shared" si="5"/>
        <v/>
      </c>
      <c r="C189" s="307" t="str">
        <f>IF(D189="","",(VLOOKUP(D189,'Lookups - Generic'!$B$3:$C$1466,2,FALSE)))</f>
        <v/>
      </c>
      <c r="D189" s="20"/>
      <c r="E189" s="13"/>
      <c r="F189" s="13"/>
      <c r="G189" s="14"/>
      <c r="H189" s="15"/>
      <c r="I189" s="16"/>
      <c r="J189" s="17" t="str">
        <f t="shared" si="4"/>
        <v/>
      </c>
      <c r="K189" s="14"/>
      <c r="L189" s="8"/>
      <c r="M189" s="16"/>
      <c r="N189" s="14"/>
      <c r="O189" s="14"/>
      <c r="P189" s="13"/>
      <c r="Q189" s="18"/>
    </row>
    <row r="190" spans="1:17" s="308" customFormat="1" ht="14.25" thickTop="1" thickBot="1" x14ac:dyDescent="0.25">
      <c r="A190" s="12"/>
      <c r="B190" s="12" t="str">
        <f t="shared" si="5"/>
        <v/>
      </c>
      <c r="C190" s="307" t="str">
        <f>IF(D190="","",(VLOOKUP(D190,'Lookups - Generic'!$B$3:$C$1466,2,FALSE)))</f>
        <v/>
      </c>
      <c r="D190" s="20"/>
      <c r="E190" s="13"/>
      <c r="F190" s="13"/>
      <c r="G190" s="14"/>
      <c r="H190" s="15"/>
      <c r="I190" s="16"/>
      <c r="J190" s="17" t="str">
        <f t="shared" si="4"/>
        <v/>
      </c>
      <c r="K190" s="14"/>
      <c r="L190" s="8"/>
      <c r="M190" s="16"/>
      <c r="N190" s="14"/>
      <c r="O190" s="14"/>
      <c r="P190" s="13"/>
      <c r="Q190" s="18"/>
    </row>
    <row r="191" spans="1:17" s="308" customFormat="1" ht="14.25" thickTop="1" thickBot="1" x14ac:dyDescent="0.25">
      <c r="A191" s="12"/>
      <c r="B191" s="12" t="str">
        <f t="shared" si="5"/>
        <v/>
      </c>
      <c r="C191" s="307" t="str">
        <f>IF(D191="","",(VLOOKUP(D191,'Lookups - Generic'!$B$3:$C$1466,2,FALSE)))</f>
        <v/>
      </c>
      <c r="D191" s="20"/>
      <c r="E191" s="13"/>
      <c r="F191" s="13"/>
      <c r="G191" s="14"/>
      <c r="H191" s="15"/>
      <c r="I191" s="16"/>
      <c r="J191" s="17" t="str">
        <f t="shared" si="4"/>
        <v/>
      </c>
      <c r="K191" s="14"/>
      <c r="L191" s="8"/>
      <c r="M191" s="16"/>
      <c r="N191" s="14"/>
      <c r="O191" s="14"/>
      <c r="P191" s="13"/>
      <c r="Q191" s="18"/>
    </row>
    <row r="192" spans="1:17" s="308" customFormat="1" ht="14.25" thickTop="1" thickBot="1" x14ac:dyDescent="0.25">
      <c r="A192" s="12"/>
      <c r="B192" s="12" t="str">
        <f t="shared" si="5"/>
        <v/>
      </c>
      <c r="C192" s="307" t="str">
        <f>IF(D192="","",(VLOOKUP(D192,'Lookups - Generic'!$B$3:$C$1466,2,FALSE)))</f>
        <v/>
      </c>
      <c r="D192" s="20"/>
      <c r="E192" s="13"/>
      <c r="F192" s="13"/>
      <c r="G192" s="14"/>
      <c r="H192" s="15"/>
      <c r="I192" s="16"/>
      <c r="J192" s="17" t="str">
        <f t="shared" si="4"/>
        <v/>
      </c>
      <c r="K192" s="14"/>
      <c r="L192" s="8"/>
      <c r="M192" s="16"/>
      <c r="N192" s="14"/>
      <c r="O192" s="14"/>
      <c r="P192" s="13"/>
      <c r="Q192" s="18"/>
    </row>
    <row r="193" spans="1:17" s="308" customFormat="1" ht="14.25" thickTop="1" thickBot="1" x14ac:dyDescent="0.25">
      <c r="A193" s="12"/>
      <c r="B193" s="12" t="str">
        <f t="shared" si="5"/>
        <v/>
      </c>
      <c r="C193" s="307" t="str">
        <f>IF(D193="","",(VLOOKUP(D193,'Lookups - Generic'!$B$3:$C$1466,2,FALSE)))</f>
        <v/>
      </c>
      <c r="D193" s="20"/>
      <c r="E193" s="13"/>
      <c r="F193" s="13"/>
      <c r="G193" s="14"/>
      <c r="H193" s="15"/>
      <c r="I193" s="16"/>
      <c r="J193" s="17" t="str">
        <f t="shared" si="4"/>
        <v/>
      </c>
      <c r="K193" s="14"/>
      <c r="L193" s="8"/>
      <c r="M193" s="16"/>
      <c r="N193" s="14"/>
      <c r="O193" s="14"/>
      <c r="P193" s="13"/>
      <c r="Q193" s="18"/>
    </row>
    <row r="194" spans="1:17" s="308" customFormat="1" ht="14.25" thickTop="1" thickBot="1" x14ac:dyDescent="0.25">
      <c r="A194" s="12"/>
      <c r="B194" s="12" t="str">
        <f t="shared" si="5"/>
        <v/>
      </c>
      <c r="C194" s="307" t="str">
        <f>IF(D194="","",(VLOOKUP(D194,'Lookups - Generic'!$B$3:$C$1466,2,FALSE)))</f>
        <v/>
      </c>
      <c r="D194" s="20"/>
      <c r="E194" s="13"/>
      <c r="F194" s="13"/>
      <c r="G194" s="14"/>
      <c r="H194" s="15"/>
      <c r="I194" s="16"/>
      <c r="J194" s="17" t="str">
        <f t="shared" si="4"/>
        <v/>
      </c>
      <c r="K194" s="14"/>
      <c r="L194" s="8"/>
      <c r="M194" s="16"/>
      <c r="N194" s="14"/>
      <c r="O194" s="14"/>
      <c r="P194" s="13"/>
      <c r="Q194" s="18"/>
    </row>
    <row r="195" spans="1:17" s="308" customFormat="1" ht="14.25" thickTop="1" thickBot="1" x14ac:dyDescent="0.25">
      <c r="A195" s="12"/>
      <c r="B195" s="12" t="str">
        <f t="shared" si="5"/>
        <v/>
      </c>
      <c r="C195" s="307" t="str">
        <f>IF(D195="","",(VLOOKUP(D195,'Lookups - Generic'!$B$3:$C$1466,2,FALSE)))</f>
        <v/>
      </c>
      <c r="D195" s="20"/>
      <c r="E195" s="13"/>
      <c r="F195" s="13"/>
      <c r="G195" s="14"/>
      <c r="H195" s="15"/>
      <c r="I195" s="16"/>
      <c r="J195" s="17" t="str">
        <f t="shared" si="4"/>
        <v/>
      </c>
      <c r="K195" s="14"/>
      <c r="L195" s="8"/>
      <c r="M195" s="16"/>
      <c r="N195" s="14"/>
      <c r="O195" s="14"/>
      <c r="P195" s="13"/>
      <c r="Q195" s="18"/>
    </row>
    <row r="196" spans="1:17" s="308" customFormat="1" ht="14.25" thickTop="1" thickBot="1" x14ac:dyDescent="0.25">
      <c r="A196" s="12"/>
      <c r="B196" s="12" t="str">
        <f t="shared" si="5"/>
        <v/>
      </c>
      <c r="C196" s="307" t="str">
        <f>IF(D196="","",(VLOOKUP(D196,'Lookups - Generic'!$B$3:$C$1466,2,FALSE)))</f>
        <v/>
      </c>
      <c r="D196" s="20"/>
      <c r="E196" s="13"/>
      <c r="F196" s="13"/>
      <c r="G196" s="14"/>
      <c r="H196" s="15"/>
      <c r="I196" s="16"/>
      <c r="J196" s="17" t="str">
        <f t="shared" si="4"/>
        <v/>
      </c>
      <c r="K196" s="14"/>
      <c r="L196" s="8"/>
      <c r="M196" s="16"/>
      <c r="N196" s="14"/>
      <c r="O196" s="14"/>
      <c r="P196" s="13"/>
      <c r="Q196" s="18"/>
    </row>
    <row r="197" spans="1:17" s="308" customFormat="1" ht="14.25" thickTop="1" thickBot="1" x14ac:dyDescent="0.25">
      <c r="A197" s="12"/>
      <c r="B197" s="12" t="str">
        <f t="shared" si="5"/>
        <v/>
      </c>
      <c r="C197" s="307" t="str">
        <f>IF(D197="","",(VLOOKUP(D197,'Lookups - Generic'!$B$3:$C$1466,2,FALSE)))</f>
        <v/>
      </c>
      <c r="D197" s="20"/>
      <c r="E197" s="13"/>
      <c r="F197" s="13"/>
      <c r="G197" s="14"/>
      <c r="H197" s="15"/>
      <c r="I197" s="16"/>
      <c r="J197" s="17" t="str">
        <f t="shared" ref="J197:J260" si="6">IF(I197="","",VLOOKUP(I197,Pavement_Test_Pit_Method_Table_Array,2,FALSE))</f>
        <v/>
      </c>
      <c r="K197" s="14"/>
      <c r="L197" s="8"/>
      <c r="M197" s="16"/>
      <c r="N197" s="14"/>
      <c r="O197" s="14"/>
      <c r="P197" s="13"/>
      <c r="Q197" s="18"/>
    </row>
    <row r="198" spans="1:17" s="308" customFormat="1" ht="14.25" thickTop="1" thickBot="1" x14ac:dyDescent="0.25">
      <c r="A198" s="12"/>
      <c r="B198" s="12" t="str">
        <f t="shared" ref="B198:B261" si="7">IF(A198="ADD","0","")</f>
        <v/>
      </c>
      <c r="C198" s="307" t="str">
        <f>IF(D198="","",(VLOOKUP(D198,'Lookups - Generic'!$B$3:$C$1466,2,FALSE)))</f>
        <v/>
      </c>
      <c r="D198" s="20"/>
      <c r="E198" s="13"/>
      <c r="F198" s="13"/>
      <c r="G198" s="14"/>
      <c r="H198" s="15"/>
      <c r="I198" s="16"/>
      <c r="J198" s="17" t="str">
        <f t="shared" si="6"/>
        <v/>
      </c>
      <c r="K198" s="14"/>
      <c r="L198" s="8"/>
      <c r="M198" s="16"/>
      <c r="N198" s="14"/>
      <c r="O198" s="14"/>
      <c r="P198" s="13"/>
      <c r="Q198" s="18"/>
    </row>
    <row r="199" spans="1:17" s="308" customFormat="1" ht="14.25" thickTop="1" thickBot="1" x14ac:dyDescent="0.25">
      <c r="A199" s="12"/>
      <c r="B199" s="12" t="str">
        <f t="shared" si="7"/>
        <v/>
      </c>
      <c r="C199" s="307" t="str">
        <f>IF(D199="","",(VLOOKUP(D199,'Lookups - Generic'!$B$3:$C$1466,2,FALSE)))</f>
        <v/>
      </c>
      <c r="D199" s="20"/>
      <c r="E199" s="13"/>
      <c r="F199" s="13"/>
      <c r="G199" s="14"/>
      <c r="H199" s="15"/>
      <c r="I199" s="16"/>
      <c r="J199" s="17" t="str">
        <f t="shared" si="6"/>
        <v/>
      </c>
      <c r="K199" s="14"/>
      <c r="L199" s="8"/>
      <c r="M199" s="16"/>
      <c r="N199" s="14"/>
      <c r="O199" s="14"/>
      <c r="P199" s="13"/>
      <c r="Q199" s="18"/>
    </row>
    <row r="200" spans="1:17" s="308" customFormat="1" ht="14.25" thickTop="1" thickBot="1" x14ac:dyDescent="0.25">
      <c r="A200" s="12"/>
      <c r="B200" s="12" t="str">
        <f t="shared" si="7"/>
        <v/>
      </c>
      <c r="C200" s="307" t="str">
        <f>IF(D200="","",(VLOOKUP(D200,'Lookups - Generic'!$B$3:$C$1466,2,FALSE)))</f>
        <v/>
      </c>
      <c r="D200" s="20"/>
      <c r="E200" s="13"/>
      <c r="F200" s="13"/>
      <c r="G200" s="14"/>
      <c r="H200" s="15"/>
      <c r="I200" s="16"/>
      <c r="J200" s="17" t="str">
        <f t="shared" si="6"/>
        <v/>
      </c>
      <c r="K200" s="14"/>
      <c r="L200" s="8"/>
      <c r="M200" s="16"/>
      <c r="N200" s="14"/>
      <c r="O200" s="14"/>
      <c r="P200" s="13"/>
      <c r="Q200" s="18"/>
    </row>
    <row r="201" spans="1:17" s="308" customFormat="1" ht="14.25" thickTop="1" thickBot="1" x14ac:dyDescent="0.25">
      <c r="A201" s="12"/>
      <c r="B201" s="12" t="str">
        <f t="shared" si="7"/>
        <v/>
      </c>
      <c r="C201" s="307" t="str">
        <f>IF(D201="","",(VLOOKUP(D201,'Lookups - Generic'!$B$3:$C$1466,2,FALSE)))</f>
        <v/>
      </c>
      <c r="D201" s="20"/>
      <c r="E201" s="13"/>
      <c r="F201" s="13"/>
      <c r="G201" s="14"/>
      <c r="H201" s="15"/>
      <c r="I201" s="16"/>
      <c r="J201" s="17" t="str">
        <f t="shared" si="6"/>
        <v/>
      </c>
      <c r="K201" s="14"/>
      <c r="L201" s="8"/>
      <c r="M201" s="16"/>
      <c r="N201" s="14"/>
      <c r="O201" s="14"/>
      <c r="P201" s="13"/>
      <c r="Q201" s="18"/>
    </row>
    <row r="202" spans="1:17" s="308" customFormat="1" ht="14.25" thickTop="1" thickBot="1" x14ac:dyDescent="0.25">
      <c r="A202" s="12"/>
      <c r="B202" s="12" t="str">
        <f t="shared" si="7"/>
        <v/>
      </c>
      <c r="C202" s="307" t="str">
        <f>IF(D202="","",(VLOOKUP(D202,'Lookups - Generic'!$B$3:$C$1466,2,FALSE)))</f>
        <v/>
      </c>
      <c r="D202" s="20"/>
      <c r="E202" s="13"/>
      <c r="F202" s="13"/>
      <c r="G202" s="14"/>
      <c r="H202" s="15"/>
      <c r="I202" s="16"/>
      <c r="J202" s="17" t="str">
        <f t="shared" si="6"/>
        <v/>
      </c>
      <c r="K202" s="14"/>
      <c r="L202" s="8"/>
      <c r="M202" s="16"/>
      <c r="N202" s="14"/>
      <c r="O202" s="14"/>
      <c r="P202" s="13"/>
      <c r="Q202" s="18"/>
    </row>
    <row r="203" spans="1:17" s="308" customFormat="1" ht="14.25" thickTop="1" thickBot="1" x14ac:dyDescent="0.25">
      <c r="A203" s="12"/>
      <c r="B203" s="12" t="str">
        <f t="shared" si="7"/>
        <v/>
      </c>
      <c r="C203" s="307" t="str">
        <f>IF(D203="","",(VLOOKUP(D203,'Lookups - Generic'!$B$3:$C$1466,2,FALSE)))</f>
        <v/>
      </c>
      <c r="D203" s="20"/>
      <c r="E203" s="13"/>
      <c r="F203" s="13"/>
      <c r="G203" s="14"/>
      <c r="H203" s="15"/>
      <c r="I203" s="16"/>
      <c r="J203" s="17" t="str">
        <f t="shared" si="6"/>
        <v/>
      </c>
      <c r="K203" s="14"/>
      <c r="L203" s="8"/>
      <c r="M203" s="16"/>
      <c r="N203" s="14"/>
      <c r="O203" s="14"/>
      <c r="P203" s="13"/>
      <c r="Q203" s="18"/>
    </row>
    <row r="204" spans="1:17" s="308" customFormat="1" ht="14.25" thickTop="1" thickBot="1" x14ac:dyDescent="0.25">
      <c r="A204" s="12"/>
      <c r="B204" s="12" t="str">
        <f t="shared" si="7"/>
        <v/>
      </c>
      <c r="C204" s="307" t="str">
        <f>IF(D204="","",(VLOOKUP(D204,'Lookups - Generic'!$B$3:$C$1466,2,FALSE)))</f>
        <v/>
      </c>
      <c r="D204" s="20"/>
      <c r="E204" s="13"/>
      <c r="F204" s="13"/>
      <c r="G204" s="14"/>
      <c r="H204" s="15"/>
      <c r="I204" s="16"/>
      <c r="J204" s="17" t="str">
        <f t="shared" si="6"/>
        <v/>
      </c>
      <c r="K204" s="14"/>
      <c r="L204" s="8"/>
      <c r="M204" s="16"/>
      <c r="N204" s="14"/>
      <c r="O204" s="14"/>
      <c r="P204" s="13"/>
      <c r="Q204" s="18"/>
    </row>
    <row r="205" spans="1:17" s="308" customFormat="1" ht="14.25" thickTop="1" thickBot="1" x14ac:dyDescent="0.25">
      <c r="A205" s="12"/>
      <c r="B205" s="12" t="str">
        <f t="shared" si="7"/>
        <v/>
      </c>
      <c r="C205" s="307" t="str">
        <f>IF(D205="","",(VLOOKUP(D205,'Lookups - Generic'!$B$3:$C$1466,2,FALSE)))</f>
        <v/>
      </c>
      <c r="D205" s="20"/>
      <c r="E205" s="13"/>
      <c r="F205" s="13"/>
      <c r="G205" s="14"/>
      <c r="H205" s="15"/>
      <c r="I205" s="16"/>
      <c r="J205" s="17" t="str">
        <f t="shared" si="6"/>
        <v/>
      </c>
      <c r="K205" s="14"/>
      <c r="L205" s="8"/>
      <c r="M205" s="16"/>
      <c r="N205" s="14"/>
      <c r="O205" s="14"/>
      <c r="P205" s="13"/>
      <c r="Q205" s="18"/>
    </row>
    <row r="206" spans="1:17" s="308" customFormat="1" ht="14.25" thickTop="1" thickBot="1" x14ac:dyDescent="0.25">
      <c r="A206" s="12"/>
      <c r="B206" s="12" t="str">
        <f t="shared" si="7"/>
        <v/>
      </c>
      <c r="C206" s="307" t="str">
        <f>IF(D206="","",(VLOOKUP(D206,'Lookups - Generic'!$B$3:$C$1466,2,FALSE)))</f>
        <v/>
      </c>
      <c r="D206" s="20"/>
      <c r="E206" s="13"/>
      <c r="F206" s="13"/>
      <c r="G206" s="14"/>
      <c r="H206" s="15"/>
      <c r="I206" s="16"/>
      <c r="J206" s="17" t="str">
        <f t="shared" si="6"/>
        <v/>
      </c>
      <c r="K206" s="14"/>
      <c r="L206" s="8"/>
      <c r="M206" s="16"/>
      <c r="N206" s="14"/>
      <c r="O206" s="14"/>
      <c r="P206" s="13"/>
      <c r="Q206" s="18"/>
    </row>
    <row r="207" spans="1:17" s="308" customFormat="1" ht="14.25" thickTop="1" thickBot="1" x14ac:dyDescent="0.25">
      <c r="A207" s="12"/>
      <c r="B207" s="12" t="str">
        <f t="shared" si="7"/>
        <v/>
      </c>
      <c r="C207" s="307" t="str">
        <f>IF(D207="","",(VLOOKUP(D207,'Lookups - Generic'!$B$3:$C$1466,2,FALSE)))</f>
        <v/>
      </c>
      <c r="D207" s="20"/>
      <c r="E207" s="13"/>
      <c r="F207" s="13"/>
      <c r="G207" s="14"/>
      <c r="H207" s="15"/>
      <c r="I207" s="16"/>
      <c r="J207" s="17" t="str">
        <f t="shared" si="6"/>
        <v/>
      </c>
      <c r="K207" s="14"/>
      <c r="L207" s="8"/>
      <c r="M207" s="16"/>
      <c r="N207" s="14"/>
      <c r="O207" s="14"/>
      <c r="P207" s="13"/>
      <c r="Q207" s="18"/>
    </row>
    <row r="208" spans="1:17" s="308" customFormat="1" ht="14.25" thickTop="1" thickBot="1" x14ac:dyDescent="0.25">
      <c r="A208" s="12"/>
      <c r="B208" s="12" t="str">
        <f t="shared" si="7"/>
        <v/>
      </c>
      <c r="C208" s="307" t="str">
        <f>IF(D208="","",(VLOOKUP(D208,'Lookups - Generic'!$B$3:$C$1466,2,FALSE)))</f>
        <v/>
      </c>
      <c r="D208" s="20"/>
      <c r="E208" s="13"/>
      <c r="F208" s="13"/>
      <c r="G208" s="14"/>
      <c r="H208" s="15"/>
      <c r="I208" s="16"/>
      <c r="J208" s="17" t="str">
        <f t="shared" si="6"/>
        <v/>
      </c>
      <c r="K208" s="14"/>
      <c r="L208" s="8"/>
      <c r="M208" s="16"/>
      <c r="N208" s="14"/>
      <c r="O208" s="14"/>
      <c r="P208" s="13"/>
      <c r="Q208" s="18"/>
    </row>
    <row r="209" spans="1:17" s="308" customFormat="1" ht="14.25" thickTop="1" thickBot="1" x14ac:dyDescent="0.25">
      <c r="A209" s="12"/>
      <c r="B209" s="12" t="str">
        <f t="shared" si="7"/>
        <v/>
      </c>
      <c r="C209" s="307" t="str">
        <f>IF(D209="","",(VLOOKUP(D209,'Lookups - Generic'!$B$3:$C$1466,2,FALSE)))</f>
        <v/>
      </c>
      <c r="D209" s="20"/>
      <c r="E209" s="13"/>
      <c r="F209" s="13"/>
      <c r="G209" s="14"/>
      <c r="H209" s="15"/>
      <c r="I209" s="16"/>
      <c r="J209" s="17" t="str">
        <f t="shared" si="6"/>
        <v/>
      </c>
      <c r="K209" s="14"/>
      <c r="L209" s="8"/>
      <c r="M209" s="16"/>
      <c r="N209" s="14"/>
      <c r="O209" s="14"/>
      <c r="P209" s="13"/>
      <c r="Q209" s="18"/>
    </row>
    <row r="210" spans="1:17" s="308" customFormat="1" ht="14.25" thickTop="1" thickBot="1" x14ac:dyDescent="0.25">
      <c r="A210" s="12"/>
      <c r="B210" s="12" t="str">
        <f t="shared" si="7"/>
        <v/>
      </c>
      <c r="C210" s="307" t="str">
        <f>IF(D210="","",(VLOOKUP(D210,'Lookups - Generic'!$B$3:$C$1466,2,FALSE)))</f>
        <v/>
      </c>
      <c r="D210" s="20"/>
      <c r="E210" s="13"/>
      <c r="F210" s="13"/>
      <c r="G210" s="14"/>
      <c r="H210" s="15"/>
      <c r="I210" s="16"/>
      <c r="J210" s="17" t="str">
        <f t="shared" si="6"/>
        <v/>
      </c>
      <c r="K210" s="14"/>
      <c r="L210" s="8"/>
      <c r="M210" s="16"/>
      <c r="N210" s="14"/>
      <c r="O210" s="14"/>
      <c r="P210" s="13"/>
      <c r="Q210" s="18"/>
    </row>
    <row r="211" spans="1:17" s="308" customFormat="1" ht="14.25" thickTop="1" thickBot="1" x14ac:dyDescent="0.25">
      <c r="A211" s="12"/>
      <c r="B211" s="12" t="str">
        <f t="shared" si="7"/>
        <v/>
      </c>
      <c r="C211" s="307" t="str">
        <f>IF(D211="","",(VLOOKUP(D211,'Lookups - Generic'!$B$3:$C$1466,2,FALSE)))</f>
        <v/>
      </c>
      <c r="D211" s="20"/>
      <c r="E211" s="13"/>
      <c r="F211" s="13"/>
      <c r="G211" s="14"/>
      <c r="H211" s="15"/>
      <c r="I211" s="16"/>
      <c r="J211" s="17" t="str">
        <f t="shared" si="6"/>
        <v/>
      </c>
      <c r="K211" s="14"/>
      <c r="L211" s="8"/>
      <c r="M211" s="16"/>
      <c r="N211" s="14"/>
      <c r="O211" s="14"/>
      <c r="P211" s="13"/>
      <c r="Q211" s="18"/>
    </row>
    <row r="212" spans="1:17" s="308" customFormat="1" ht="14.25" thickTop="1" thickBot="1" x14ac:dyDescent="0.25">
      <c r="A212" s="12"/>
      <c r="B212" s="12" t="str">
        <f t="shared" si="7"/>
        <v/>
      </c>
      <c r="C212" s="307" t="str">
        <f>IF(D212="","",(VLOOKUP(D212,'Lookups - Generic'!$B$3:$C$1466,2,FALSE)))</f>
        <v/>
      </c>
      <c r="D212" s="20"/>
      <c r="E212" s="13"/>
      <c r="F212" s="13"/>
      <c r="G212" s="14"/>
      <c r="H212" s="15"/>
      <c r="I212" s="16"/>
      <c r="J212" s="17" t="str">
        <f t="shared" si="6"/>
        <v/>
      </c>
      <c r="K212" s="14"/>
      <c r="L212" s="8"/>
      <c r="M212" s="16"/>
      <c r="N212" s="14"/>
      <c r="O212" s="14"/>
      <c r="P212" s="13"/>
      <c r="Q212" s="18"/>
    </row>
    <row r="213" spans="1:17" s="308" customFormat="1" ht="14.25" thickTop="1" thickBot="1" x14ac:dyDescent="0.25">
      <c r="A213" s="12"/>
      <c r="B213" s="12" t="str">
        <f t="shared" si="7"/>
        <v/>
      </c>
      <c r="C213" s="307" t="str">
        <f>IF(D213="","",(VLOOKUP(D213,'Lookups - Generic'!$B$3:$C$1466,2,FALSE)))</f>
        <v/>
      </c>
      <c r="D213" s="20"/>
      <c r="E213" s="13"/>
      <c r="F213" s="13"/>
      <c r="G213" s="14"/>
      <c r="H213" s="15"/>
      <c r="I213" s="16"/>
      <c r="J213" s="17" t="str">
        <f t="shared" si="6"/>
        <v/>
      </c>
      <c r="K213" s="14"/>
      <c r="L213" s="8"/>
      <c r="M213" s="16"/>
      <c r="N213" s="14"/>
      <c r="O213" s="14"/>
      <c r="P213" s="13"/>
      <c r="Q213" s="18"/>
    </row>
    <row r="214" spans="1:17" s="308" customFormat="1" ht="14.25" thickTop="1" thickBot="1" x14ac:dyDescent="0.25">
      <c r="A214" s="12"/>
      <c r="B214" s="12" t="str">
        <f t="shared" si="7"/>
        <v/>
      </c>
      <c r="C214" s="307" t="str">
        <f>IF(D214="","",(VLOOKUP(D214,'Lookups - Generic'!$B$3:$C$1466,2,FALSE)))</f>
        <v/>
      </c>
      <c r="D214" s="20"/>
      <c r="E214" s="13"/>
      <c r="F214" s="13"/>
      <c r="G214" s="14"/>
      <c r="H214" s="15"/>
      <c r="I214" s="16"/>
      <c r="J214" s="17" t="str">
        <f t="shared" si="6"/>
        <v/>
      </c>
      <c r="K214" s="14"/>
      <c r="L214" s="8"/>
      <c r="M214" s="16"/>
      <c r="N214" s="14"/>
      <c r="O214" s="14"/>
      <c r="P214" s="13"/>
      <c r="Q214" s="18"/>
    </row>
    <row r="215" spans="1:17" s="308" customFormat="1" ht="14.25" thickTop="1" thickBot="1" x14ac:dyDescent="0.25">
      <c r="A215" s="12"/>
      <c r="B215" s="12" t="str">
        <f t="shared" si="7"/>
        <v/>
      </c>
      <c r="C215" s="307" t="str">
        <f>IF(D215="","",(VLOOKUP(D215,'Lookups - Generic'!$B$3:$C$1466,2,FALSE)))</f>
        <v/>
      </c>
      <c r="D215" s="20"/>
      <c r="E215" s="13"/>
      <c r="F215" s="13"/>
      <c r="G215" s="14"/>
      <c r="H215" s="15"/>
      <c r="I215" s="16"/>
      <c r="J215" s="17" t="str">
        <f t="shared" si="6"/>
        <v/>
      </c>
      <c r="K215" s="14"/>
      <c r="L215" s="8"/>
      <c r="M215" s="16"/>
      <c r="N215" s="14"/>
      <c r="O215" s="14"/>
      <c r="P215" s="13"/>
      <c r="Q215" s="18"/>
    </row>
    <row r="216" spans="1:17" s="308" customFormat="1" ht="14.25" thickTop="1" thickBot="1" x14ac:dyDescent="0.25">
      <c r="A216" s="12"/>
      <c r="B216" s="12" t="str">
        <f t="shared" si="7"/>
        <v/>
      </c>
      <c r="C216" s="307" t="str">
        <f>IF(D216="","",(VLOOKUP(D216,'Lookups - Generic'!$B$3:$C$1466,2,FALSE)))</f>
        <v/>
      </c>
      <c r="D216" s="20"/>
      <c r="E216" s="13"/>
      <c r="F216" s="13"/>
      <c r="G216" s="14"/>
      <c r="H216" s="15"/>
      <c r="I216" s="16"/>
      <c r="J216" s="17" t="str">
        <f t="shared" si="6"/>
        <v/>
      </c>
      <c r="K216" s="14"/>
      <c r="L216" s="8"/>
      <c r="M216" s="16"/>
      <c r="N216" s="14"/>
      <c r="O216" s="14"/>
      <c r="P216" s="13"/>
      <c r="Q216" s="18"/>
    </row>
    <row r="217" spans="1:17" s="308" customFormat="1" ht="14.25" thickTop="1" thickBot="1" x14ac:dyDescent="0.25">
      <c r="A217" s="12"/>
      <c r="B217" s="12" t="str">
        <f t="shared" si="7"/>
        <v/>
      </c>
      <c r="C217" s="307" t="str">
        <f>IF(D217="","",(VLOOKUP(D217,'Lookups - Generic'!$B$3:$C$1466,2,FALSE)))</f>
        <v/>
      </c>
      <c r="D217" s="20"/>
      <c r="E217" s="13"/>
      <c r="F217" s="13"/>
      <c r="G217" s="14"/>
      <c r="H217" s="15"/>
      <c r="I217" s="16"/>
      <c r="J217" s="17" t="str">
        <f t="shared" si="6"/>
        <v/>
      </c>
      <c r="K217" s="14"/>
      <c r="L217" s="8"/>
      <c r="M217" s="16"/>
      <c r="N217" s="14"/>
      <c r="O217" s="14"/>
      <c r="P217" s="13"/>
      <c r="Q217" s="18"/>
    </row>
    <row r="218" spans="1:17" s="308" customFormat="1" ht="14.25" thickTop="1" thickBot="1" x14ac:dyDescent="0.25">
      <c r="A218" s="12"/>
      <c r="B218" s="12" t="str">
        <f t="shared" si="7"/>
        <v/>
      </c>
      <c r="C218" s="307" t="str">
        <f>IF(D218="","",(VLOOKUP(D218,'Lookups - Generic'!$B$3:$C$1466,2,FALSE)))</f>
        <v/>
      </c>
      <c r="D218" s="20"/>
      <c r="E218" s="13"/>
      <c r="F218" s="13"/>
      <c r="G218" s="14"/>
      <c r="H218" s="15"/>
      <c r="I218" s="16"/>
      <c r="J218" s="17" t="str">
        <f t="shared" si="6"/>
        <v/>
      </c>
      <c r="K218" s="14"/>
      <c r="L218" s="8"/>
      <c r="M218" s="16"/>
      <c r="N218" s="14"/>
      <c r="O218" s="14"/>
      <c r="P218" s="13"/>
      <c r="Q218" s="18"/>
    </row>
    <row r="219" spans="1:17" s="308" customFormat="1" ht="14.25" thickTop="1" thickBot="1" x14ac:dyDescent="0.25">
      <c r="A219" s="12"/>
      <c r="B219" s="12" t="str">
        <f t="shared" si="7"/>
        <v/>
      </c>
      <c r="C219" s="307" t="str">
        <f>IF(D219="","",(VLOOKUP(D219,'Lookups - Generic'!$B$3:$C$1466,2,FALSE)))</f>
        <v/>
      </c>
      <c r="D219" s="20"/>
      <c r="E219" s="13"/>
      <c r="F219" s="13"/>
      <c r="G219" s="14"/>
      <c r="H219" s="15"/>
      <c r="I219" s="16"/>
      <c r="J219" s="17" t="str">
        <f t="shared" si="6"/>
        <v/>
      </c>
      <c r="K219" s="14"/>
      <c r="L219" s="8"/>
      <c r="M219" s="16"/>
      <c r="N219" s="14"/>
      <c r="O219" s="14"/>
      <c r="P219" s="13"/>
      <c r="Q219" s="18"/>
    </row>
    <row r="220" spans="1:17" s="308" customFormat="1" ht="14.25" thickTop="1" thickBot="1" x14ac:dyDescent="0.25">
      <c r="A220" s="12"/>
      <c r="B220" s="12" t="str">
        <f t="shared" si="7"/>
        <v/>
      </c>
      <c r="C220" s="307" t="str">
        <f>IF(D220="","",(VLOOKUP(D220,'Lookups - Generic'!$B$3:$C$1466,2,FALSE)))</f>
        <v/>
      </c>
      <c r="D220" s="20"/>
      <c r="E220" s="13"/>
      <c r="F220" s="13"/>
      <c r="G220" s="14"/>
      <c r="H220" s="15"/>
      <c r="I220" s="16"/>
      <c r="J220" s="17" t="str">
        <f t="shared" si="6"/>
        <v/>
      </c>
      <c r="K220" s="14"/>
      <c r="L220" s="8"/>
      <c r="M220" s="16"/>
      <c r="N220" s="14"/>
      <c r="O220" s="14"/>
      <c r="P220" s="13"/>
      <c r="Q220" s="18"/>
    </row>
    <row r="221" spans="1:17" s="308" customFormat="1" ht="14.25" thickTop="1" thickBot="1" x14ac:dyDescent="0.25">
      <c r="A221" s="12"/>
      <c r="B221" s="12" t="str">
        <f t="shared" si="7"/>
        <v/>
      </c>
      <c r="C221" s="307" t="str">
        <f>IF(D221="","",(VLOOKUP(D221,'Lookups - Generic'!$B$3:$C$1466,2,FALSE)))</f>
        <v/>
      </c>
      <c r="D221" s="20"/>
      <c r="E221" s="13"/>
      <c r="F221" s="13"/>
      <c r="G221" s="14"/>
      <c r="H221" s="15"/>
      <c r="I221" s="16"/>
      <c r="J221" s="17" t="str">
        <f t="shared" si="6"/>
        <v/>
      </c>
      <c r="K221" s="14"/>
      <c r="L221" s="8"/>
      <c r="M221" s="16"/>
      <c r="N221" s="14"/>
      <c r="O221" s="14"/>
      <c r="P221" s="13"/>
      <c r="Q221" s="18"/>
    </row>
    <row r="222" spans="1:17" s="308" customFormat="1" ht="14.25" thickTop="1" thickBot="1" x14ac:dyDescent="0.25">
      <c r="A222" s="12"/>
      <c r="B222" s="12" t="str">
        <f t="shared" si="7"/>
        <v/>
      </c>
      <c r="C222" s="307" t="str">
        <f>IF(D222="","",(VLOOKUP(D222,'Lookups - Generic'!$B$3:$C$1466,2,FALSE)))</f>
        <v/>
      </c>
      <c r="D222" s="20"/>
      <c r="E222" s="13"/>
      <c r="F222" s="13"/>
      <c r="G222" s="14"/>
      <c r="H222" s="15"/>
      <c r="I222" s="16"/>
      <c r="J222" s="17" t="str">
        <f t="shared" si="6"/>
        <v/>
      </c>
      <c r="K222" s="14"/>
      <c r="L222" s="8"/>
      <c r="M222" s="16"/>
      <c r="N222" s="14"/>
      <c r="O222" s="14"/>
      <c r="P222" s="13"/>
      <c r="Q222" s="18"/>
    </row>
    <row r="223" spans="1:17" s="308" customFormat="1" ht="14.25" thickTop="1" thickBot="1" x14ac:dyDescent="0.25">
      <c r="A223" s="12"/>
      <c r="B223" s="12" t="str">
        <f t="shared" si="7"/>
        <v/>
      </c>
      <c r="C223" s="307" t="str">
        <f>IF(D223="","",(VLOOKUP(D223,'Lookups - Generic'!$B$3:$C$1466,2,FALSE)))</f>
        <v/>
      </c>
      <c r="D223" s="20"/>
      <c r="E223" s="13"/>
      <c r="F223" s="13"/>
      <c r="G223" s="14"/>
      <c r="H223" s="15"/>
      <c r="I223" s="16"/>
      <c r="J223" s="17" t="str">
        <f t="shared" si="6"/>
        <v/>
      </c>
      <c r="K223" s="14"/>
      <c r="L223" s="8"/>
      <c r="M223" s="16"/>
      <c r="N223" s="14"/>
      <c r="O223" s="14"/>
      <c r="P223" s="13"/>
      <c r="Q223" s="18"/>
    </row>
    <row r="224" spans="1:17" s="308" customFormat="1" ht="14.25" thickTop="1" thickBot="1" x14ac:dyDescent="0.25">
      <c r="A224" s="12"/>
      <c r="B224" s="12" t="str">
        <f t="shared" si="7"/>
        <v/>
      </c>
      <c r="C224" s="307" t="str">
        <f>IF(D224="","",(VLOOKUP(D224,'Lookups - Generic'!$B$3:$C$1466,2,FALSE)))</f>
        <v/>
      </c>
      <c r="D224" s="20"/>
      <c r="E224" s="13"/>
      <c r="F224" s="13"/>
      <c r="G224" s="14"/>
      <c r="H224" s="15"/>
      <c r="I224" s="16"/>
      <c r="J224" s="17" t="str">
        <f t="shared" si="6"/>
        <v/>
      </c>
      <c r="K224" s="14"/>
      <c r="L224" s="8"/>
      <c r="M224" s="16"/>
      <c r="N224" s="14"/>
      <c r="O224" s="14"/>
      <c r="P224" s="13"/>
      <c r="Q224" s="18"/>
    </row>
    <row r="225" spans="1:17" s="308" customFormat="1" ht="14.25" thickTop="1" thickBot="1" x14ac:dyDescent="0.25">
      <c r="A225" s="12"/>
      <c r="B225" s="12" t="str">
        <f t="shared" si="7"/>
        <v/>
      </c>
      <c r="C225" s="307" t="str">
        <f>IF(D225="","",(VLOOKUP(D225,'Lookups - Generic'!$B$3:$C$1466,2,FALSE)))</f>
        <v/>
      </c>
      <c r="D225" s="20"/>
      <c r="E225" s="13"/>
      <c r="F225" s="13"/>
      <c r="G225" s="14"/>
      <c r="H225" s="15"/>
      <c r="I225" s="16"/>
      <c r="J225" s="17" t="str">
        <f t="shared" si="6"/>
        <v/>
      </c>
      <c r="K225" s="14"/>
      <c r="L225" s="8"/>
      <c r="M225" s="16"/>
      <c r="N225" s="14"/>
      <c r="O225" s="14"/>
      <c r="P225" s="13"/>
      <c r="Q225" s="18"/>
    </row>
    <row r="226" spans="1:17" s="308" customFormat="1" ht="14.25" thickTop="1" thickBot="1" x14ac:dyDescent="0.25">
      <c r="A226" s="12"/>
      <c r="B226" s="12" t="str">
        <f t="shared" si="7"/>
        <v/>
      </c>
      <c r="C226" s="307" t="str">
        <f>IF(D226="","",(VLOOKUP(D226,'Lookups - Generic'!$B$3:$C$1466,2,FALSE)))</f>
        <v/>
      </c>
      <c r="D226" s="20"/>
      <c r="E226" s="13"/>
      <c r="F226" s="13"/>
      <c r="G226" s="14"/>
      <c r="H226" s="15"/>
      <c r="I226" s="16"/>
      <c r="J226" s="17" t="str">
        <f t="shared" si="6"/>
        <v/>
      </c>
      <c r="K226" s="14"/>
      <c r="L226" s="8"/>
      <c r="M226" s="16"/>
      <c r="N226" s="14"/>
      <c r="O226" s="14"/>
      <c r="P226" s="13"/>
      <c r="Q226" s="18"/>
    </row>
    <row r="227" spans="1:17" s="308" customFormat="1" ht="14.25" thickTop="1" thickBot="1" x14ac:dyDescent="0.25">
      <c r="A227" s="12"/>
      <c r="B227" s="12" t="str">
        <f t="shared" si="7"/>
        <v/>
      </c>
      <c r="C227" s="307" t="str">
        <f>IF(D227="","",(VLOOKUP(D227,'Lookups - Generic'!$B$3:$C$1466,2,FALSE)))</f>
        <v/>
      </c>
      <c r="D227" s="20"/>
      <c r="E227" s="13"/>
      <c r="F227" s="13"/>
      <c r="G227" s="14"/>
      <c r="H227" s="15"/>
      <c r="I227" s="16"/>
      <c r="J227" s="17" t="str">
        <f t="shared" si="6"/>
        <v/>
      </c>
      <c r="K227" s="14"/>
      <c r="L227" s="8"/>
      <c r="M227" s="16"/>
      <c r="N227" s="14"/>
      <c r="O227" s="14"/>
      <c r="P227" s="13"/>
      <c r="Q227" s="18"/>
    </row>
    <row r="228" spans="1:17" s="308" customFormat="1" ht="14.25" thickTop="1" thickBot="1" x14ac:dyDescent="0.25">
      <c r="A228" s="12"/>
      <c r="B228" s="12" t="str">
        <f t="shared" si="7"/>
        <v/>
      </c>
      <c r="C228" s="307" t="str">
        <f>IF(D228="","",(VLOOKUP(D228,'Lookups - Generic'!$B$3:$C$1466,2,FALSE)))</f>
        <v/>
      </c>
      <c r="D228" s="20"/>
      <c r="E228" s="13"/>
      <c r="F228" s="13"/>
      <c r="G228" s="14"/>
      <c r="H228" s="15"/>
      <c r="I228" s="16"/>
      <c r="J228" s="17" t="str">
        <f t="shared" si="6"/>
        <v/>
      </c>
      <c r="K228" s="14"/>
      <c r="L228" s="8"/>
      <c r="M228" s="16"/>
      <c r="N228" s="14"/>
      <c r="O228" s="14"/>
      <c r="P228" s="13"/>
      <c r="Q228" s="18"/>
    </row>
    <row r="229" spans="1:17" s="308" customFormat="1" ht="14.25" thickTop="1" thickBot="1" x14ac:dyDescent="0.25">
      <c r="A229" s="12"/>
      <c r="B229" s="12" t="str">
        <f t="shared" si="7"/>
        <v/>
      </c>
      <c r="C229" s="307" t="str">
        <f>IF(D229="","",(VLOOKUP(D229,'Lookups - Generic'!$B$3:$C$1466,2,FALSE)))</f>
        <v/>
      </c>
      <c r="D229" s="20"/>
      <c r="E229" s="13"/>
      <c r="F229" s="13"/>
      <c r="G229" s="14"/>
      <c r="H229" s="15"/>
      <c r="I229" s="16"/>
      <c r="J229" s="17" t="str">
        <f t="shared" si="6"/>
        <v/>
      </c>
      <c r="K229" s="14"/>
      <c r="L229" s="8"/>
      <c r="M229" s="16"/>
      <c r="N229" s="14"/>
      <c r="O229" s="14"/>
      <c r="P229" s="13"/>
      <c r="Q229" s="18"/>
    </row>
    <row r="230" spans="1:17" s="308" customFormat="1" ht="14.25" thickTop="1" thickBot="1" x14ac:dyDescent="0.25">
      <c r="A230" s="12"/>
      <c r="B230" s="12" t="str">
        <f t="shared" si="7"/>
        <v/>
      </c>
      <c r="C230" s="307" t="str">
        <f>IF(D230="","",(VLOOKUP(D230,'Lookups - Generic'!$B$3:$C$1466,2,FALSE)))</f>
        <v/>
      </c>
      <c r="D230" s="20"/>
      <c r="E230" s="13"/>
      <c r="F230" s="13"/>
      <c r="G230" s="14"/>
      <c r="H230" s="15"/>
      <c r="I230" s="16"/>
      <c r="J230" s="17" t="str">
        <f t="shared" si="6"/>
        <v/>
      </c>
      <c r="K230" s="14"/>
      <c r="L230" s="8"/>
      <c r="M230" s="16"/>
      <c r="N230" s="14"/>
      <c r="O230" s="14"/>
      <c r="P230" s="13"/>
      <c r="Q230" s="18"/>
    </row>
    <row r="231" spans="1:17" s="308" customFormat="1" ht="14.25" thickTop="1" thickBot="1" x14ac:dyDescent="0.25">
      <c r="A231" s="12"/>
      <c r="B231" s="12" t="str">
        <f t="shared" si="7"/>
        <v/>
      </c>
      <c r="C231" s="307" t="str">
        <f>IF(D231="","",(VLOOKUP(D231,'Lookups - Generic'!$B$3:$C$1466,2,FALSE)))</f>
        <v/>
      </c>
      <c r="D231" s="20"/>
      <c r="E231" s="13"/>
      <c r="F231" s="13"/>
      <c r="G231" s="14"/>
      <c r="H231" s="15"/>
      <c r="I231" s="16"/>
      <c r="J231" s="17" t="str">
        <f t="shared" si="6"/>
        <v/>
      </c>
      <c r="K231" s="14"/>
      <c r="L231" s="8"/>
      <c r="M231" s="16"/>
      <c r="N231" s="14"/>
      <c r="O231" s="14"/>
      <c r="P231" s="13"/>
      <c r="Q231" s="18"/>
    </row>
    <row r="232" spans="1:17" s="308" customFormat="1" ht="14.25" thickTop="1" thickBot="1" x14ac:dyDescent="0.25">
      <c r="A232" s="12"/>
      <c r="B232" s="12" t="str">
        <f t="shared" si="7"/>
        <v/>
      </c>
      <c r="C232" s="307" t="str">
        <f>IF(D232="","",(VLOOKUP(D232,'Lookups - Generic'!$B$3:$C$1466,2,FALSE)))</f>
        <v/>
      </c>
      <c r="D232" s="20"/>
      <c r="E232" s="13"/>
      <c r="F232" s="13"/>
      <c r="G232" s="14"/>
      <c r="H232" s="15"/>
      <c r="I232" s="16"/>
      <c r="J232" s="17" t="str">
        <f t="shared" si="6"/>
        <v/>
      </c>
      <c r="K232" s="14"/>
      <c r="L232" s="8"/>
      <c r="M232" s="16"/>
      <c r="N232" s="14"/>
      <c r="O232" s="14"/>
      <c r="P232" s="13"/>
      <c r="Q232" s="18"/>
    </row>
    <row r="233" spans="1:17" s="308" customFormat="1" ht="14.25" thickTop="1" thickBot="1" x14ac:dyDescent="0.25">
      <c r="A233" s="12"/>
      <c r="B233" s="12" t="str">
        <f t="shared" si="7"/>
        <v/>
      </c>
      <c r="C233" s="307" t="str">
        <f>IF(D233="","",(VLOOKUP(D233,'Lookups - Generic'!$B$3:$C$1466,2,FALSE)))</f>
        <v/>
      </c>
      <c r="D233" s="20"/>
      <c r="E233" s="13"/>
      <c r="F233" s="13"/>
      <c r="G233" s="14"/>
      <c r="H233" s="15"/>
      <c r="I233" s="16"/>
      <c r="J233" s="17" t="str">
        <f t="shared" si="6"/>
        <v/>
      </c>
      <c r="K233" s="14"/>
      <c r="L233" s="8"/>
      <c r="M233" s="16"/>
      <c r="N233" s="14"/>
      <c r="O233" s="14"/>
      <c r="P233" s="13"/>
      <c r="Q233" s="18"/>
    </row>
    <row r="234" spans="1:17" s="308" customFormat="1" ht="14.25" thickTop="1" thickBot="1" x14ac:dyDescent="0.25">
      <c r="A234" s="12"/>
      <c r="B234" s="12" t="str">
        <f t="shared" si="7"/>
        <v/>
      </c>
      <c r="C234" s="307" t="str">
        <f>IF(D234="","",(VLOOKUP(D234,'Lookups - Generic'!$B$3:$C$1466,2,FALSE)))</f>
        <v/>
      </c>
      <c r="D234" s="20"/>
      <c r="E234" s="13"/>
      <c r="F234" s="13"/>
      <c r="G234" s="14"/>
      <c r="H234" s="15"/>
      <c r="I234" s="16"/>
      <c r="J234" s="17" t="str">
        <f t="shared" si="6"/>
        <v/>
      </c>
      <c r="K234" s="14"/>
      <c r="L234" s="8"/>
      <c r="M234" s="16"/>
      <c r="N234" s="14"/>
      <c r="O234" s="14"/>
      <c r="P234" s="13"/>
      <c r="Q234" s="18"/>
    </row>
    <row r="235" spans="1:17" s="308" customFormat="1" ht="14.25" thickTop="1" thickBot="1" x14ac:dyDescent="0.25">
      <c r="A235" s="12"/>
      <c r="B235" s="12" t="str">
        <f t="shared" si="7"/>
        <v/>
      </c>
      <c r="C235" s="307" t="str">
        <f>IF(D235="","",(VLOOKUP(D235,'Lookups - Generic'!$B$3:$C$1466,2,FALSE)))</f>
        <v/>
      </c>
      <c r="D235" s="20"/>
      <c r="E235" s="13"/>
      <c r="F235" s="13"/>
      <c r="G235" s="14"/>
      <c r="H235" s="15"/>
      <c r="I235" s="16"/>
      <c r="J235" s="17" t="str">
        <f t="shared" si="6"/>
        <v/>
      </c>
      <c r="K235" s="14"/>
      <c r="L235" s="8"/>
      <c r="M235" s="16"/>
      <c r="N235" s="14"/>
      <c r="O235" s="14"/>
      <c r="P235" s="13"/>
      <c r="Q235" s="18"/>
    </row>
    <row r="236" spans="1:17" s="308" customFormat="1" ht="14.25" thickTop="1" thickBot="1" x14ac:dyDescent="0.25">
      <c r="A236" s="12"/>
      <c r="B236" s="12" t="str">
        <f t="shared" si="7"/>
        <v/>
      </c>
      <c r="C236" s="307" t="str">
        <f>IF(D236="","",(VLOOKUP(D236,'Lookups - Generic'!$B$3:$C$1466,2,FALSE)))</f>
        <v/>
      </c>
      <c r="D236" s="20"/>
      <c r="E236" s="13"/>
      <c r="F236" s="13"/>
      <c r="G236" s="14"/>
      <c r="H236" s="15"/>
      <c r="I236" s="16"/>
      <c r="J236" s="17" t="str">
        <f t="shared" si="6"/>
        <v/>
      </c>
      <c r="K236" s="14"/>
      <c r="L236" s="8"/>
      <c r="M236" s="16"/>
      <c r="N236" s="14"/>
      <c r="O236" s="14"/>
      <c r="P236" s="13"/>
      <c r="Q236" s="18"/>
    </row>
    <row r="237" spans="1:17" s="308" customFormat="1" ht="14.25" thickTop="1" thickBot="1" x14ac:dyDescent="0.25">
      <c r="A237" s="12"/>
      <c r="B237" s="12" t="str">
        <f t="shared" si="7"/>
        <v/>
      </c>
      <c r="C237" s="307" t="str">
        <f>IF(D237="","",(VLOOKUP(D237,'Lookups - Generic'!$B$3:$C$1466,2,FALSE)))</f>
        <v/>
      </c>
      <c r="D237" s="20"/>
      <c r="E237" s="13"/>
      <c r="F237" s="13"/>
      <c r="G237" s="14"/>
      <c r="H237" s="15"/>
      <c r="I237" s="16"/>
      <c r="J237" s="17" t="str">
        <f t="shared" si="6"/>
        <v/>
      </c>
      <c r="K237" s="14"/>
      <c r="L237" s="8"/>
      <c r="M237" s="16"/>
      <c r="N237" s="14"/>
      <c r="O237" s="14"/>
      <c r="P237" s="13"/>
      <c r="Q237" s="18"/>
    </row>
    <row r="238" spans="1:17" s="308" customFormat="1" ht="14.25" thickTop="1" thickBot="1" x14ac:dyDescent="0.25">
      <c r="A238" s="12"/>
      <c r="B238" s="12" t="str">
        <f t="shared" si="7"/>
        <v/>
      </c>
      <c r="C238" s="307" t="str">
        <f>IF(D238="","",(VLOOKUP(D238,'Lookups - Generic'!$B$3:$C$1466,2,FALSE)))</f>
        <v/>
      </c>
      <c r="D238" s="20"/>
      <c r="E238" s="13"/>
      <c r="F238" s="13"/>
      <c r="G238" s="14"/>
      <c r="H238" s="15"/>
      <c r="I238" s="16"/>
      <c r="J238" s="17" t="str">
        <f t="shared" si="6"/>
        <v/>
      </c>
      <c r="K238" s="14"/>
      <c r="L238" s="8"/>
      <c r="M238" s="16"/>
      <c r="N238" s="14"/>
      <c r="O238" s="14"/>
      <c r="P238" s="13"/>
      <c r="Q238" s="18"/>
    </row>
    <row r="239" spans="1:17" s="308" customFormat="1" ht="14.25" thickTop="1" thickBot="1" x14ac:dyDescent="0.25">
      <c r="A239" s="12"/>
      <c r="B239" s="12" t="str">
        <f t="shared" si="7"/>
        <v/>
      </c>
      <c r="C239" s="307" t="str">
        <f>IF(D239="","",(VLOOKUP(D239,'Lookups - Generic'!$B$3:$C$1466,2,FALSE)))</f>
        <v/>
      </c>
      <c r="D239" s="20"/>
      <c r="E239" s="13"/>
      <c r="F239" s="13"/>
      <c r="G239" s="14"/>
      <c r="H239" s="15"/>
      <c r="I239" s="16"/>
      <c r="J239" s="17" t="str">
        <f t="shared" si="6"/>
        <v/>
      </c>
      <c r="K239" s="14"/>
      <c r="L239" s="8"/>
      <c r="M239" s="16"/>
      <c r="N239" s="14"/>
      <c r="O239" s="14"/>
      <c r="P239" s="13"/>
      <c r="Q239" s="18"/>
    </row>
    <row r="240" spans="1:17" s="308" customFormat="1" ht="14.25" thickTop="1" thickBot="1" x14ac:dyDescent="0.25">
      <c r="A240" s="12"/>
      <c r="B240" s="12" t="str">
        <f t="shared" si="7"/>
        <v/>
      </c>
      <c r="C240" s="307" t="str">
        <f>IF(D240="","",(VLOOKUP(D240,'Lookups - Generic'!$B$3:$C$1466,2,FALSE)))</f>
        <v/>
      </c>
      <c r="D240" s="20"/>
      <c r="E240" s="13"/>
      <c r="F240" s="13"/>
      <c r="G240" s="14"/>
      <c r="H240" s="15"/>
      <c r="I240" s="16"/>
      <c r="J240" s="17" t="str">
        <f t="shared" si="6"/>
        <v/>
      </c>
      <c r="K240" s="14"/>
      <c r="L240" s="8"/>
      <c r="M240" s="16"/>
      <c r="N240" s="14"/>
      <c r="O240" s="14"/>
      <c r="P240" s="13"/>
      <c r="Q240" s="18"/>
    </row>
    <row r="241" spans="1:17" s="308" customFormat="1" ht="14.25" thickTop="1" thickBot="1" x14ac:dyDescent="0.25">
      <c r="A241" s="12"/>
      <c r="B241" s="12" t="str">
        <f t="shared" si="7"/>
        <v/>
      </c>
      <c r="C241" s="307" t="str">
        <f>IF(D241="","",(VLOOKUP(D241,'Lookups - Generic'!$B$3:$C$1466,2,FALSE)))</f>
        <v/>
      </c>
      <c r="D241" s="20"/>
      <c r="E241" s="13"/>
      <c r="F241" s="13"/>
      <c r="G241" s="14"/>
      <c r="H241" s="15"/>
      <c r="I241" s="16"/>
      <c r="J241" s="17" t="str">
        <f t="shared" si="6"/>
        <v/>
      </c>
      <c r="K241" s="14"/>
      <c r="L241" s="8"/>
      <c r="M241" s="16"/>
      <c r="N241" s="14"/>
      <c r="O241" s="14"/>
      <c r="P241" s="13"/>
      <c r="Q241" s="18"/>
    </row>
    <row r="242" spans="1:17" s="308" customFormat="1" ht="14.25" thickTop="1" thickBot="1" x14ac:dyDescent="0.25">
      <c r="A242" s="12"/>
      <c r="B242" s="12" t="str">
        <f t="shared" si="7"/>
        <v/>
      </c>
      <c r="C242" s="307" t="str">
        <f>IF(D242="","",(VLOOKUP(D242,'Lookups - Generic'!$B$3:$C$1466,2,FALSE)))</f>
        <v/>
      </c>
      <c r="D242" s="20"/>
      <c r="E242" s="13"/>
      <c r="F242" s="13"/>
      <c r="G242" s="14"/>
      <c r="H242" s="15"/>
      <c r="I242" s="16"/>
      <c r="J242" s="17" t="str">
        <f t="shared" si="6"/>
        <v/>
      </c>
      <c r="K242" s="14"/>
      <c r="L242" s="8"/>
      <c r="M242" s="16"/>
      <c r="N242" s="14"/>
      <c r="O242" s="14"/>
      <c r="P242" s="13"/>
      <c r="Q242" s="18"/>
    </row>
    <row r="243" spans="1:17" s="308" customFormat="1" ht="14.25" thickTop="1" thickBot="1" x14ac:dyDescent="0.25">
      <c r="A243" s="12"/>
      <c r="B243" s="12" t="str">
        <f t="shared" si="7"/>
        <v/>
      </c>
      <c r="C243" s="307" t="str">
        <f>IF(D243="","",(VLOOKUP(D243,'Lookups - Generic'!$B$3:$C$1466,2,FALSE)))</f>
        <v/>
      </c>
      <c r="D243" s="20"/>
      <c r="E243" s="13"/>
      <c r="F243" s="13"/>
      <c r="G243" s="14"/>
      <c r="H243" s="15"/>
      <c r="I243" s="16"/>
      <c r="J243" s="17" t="str">
        <f t="shared" si="6"/>
        <v/>
      </c>
      <c r="K243" s="14"/>
      <c r="L243" s="8"/>
      <c r="M243" s="16"/>
      <c r="N243" s="14"/>
      <c r="O243" s="14"/>
      <c r="P243" s="13"/>
      <c r="Q243" s="18"/>
    </row>
    <row r="244" spans="1:17" s="308" customFormat="1" ht="14.25" thickTop="1" thickBot="1" x14ac:dyDescent="0.25">
      <c r="A244" s="12"/>
      <c r="B244" s="12" t="str">
        <f t="shared" si="7"/>
        <v/>
      </c>
      <c r="C244" s="307" t="str">
        <f>IF(D244="","",(VLOOKUP(D244,'Lookups - Generic'!$B$3:$C$1466,2,FALSE)))</f>
        <v/>
      </c>
      <c r="D244" s="20"/>
      <c r="E244" s="13"/>
      <c r="F244" s="13"/>
      <c r="G244" s="14"/>
      <c r="H244" s="15"/>
      <c r="I244" s="16"/>
      <c r="J244" s="17" t="str">
        <f t="shared" si="6"/>
        <v/>
      </c>
      <c r="K244" s="14"/>
      <c r="L244" s="8"/>
      <c r="M244" s="16"/>
      <c r="N244" s="14"/>
      <c r="O244" s="14"/>
      <c r="P244" s="13"/>
      <c r="Q244" s="18"/>
    </row>
    <row r="245" spans="1:17" s="308" customFormat="1" ht="14.25" thickTop="1" thickBot="1" x14ac:dyDescent="0.25">
      <c r="A245" s="12"/>
      <c r="B245" s="12" t="str">
        <f t="shared" si="7"/>
        <v/>
      </c>
      <c r="C245" s="307" t="str">
        <f>IF(D245="","",(VLOOKUP(D245,'Lookups - Generic'!$B$3:$C$1466,2,FALSE)))</f>
        <v/>
      </c>
      <c r="D245" s="20"/>
      <c r="E245" s="13"/>
      <c r="F245" s="13"/>
      <c r="G245" s="14"/>
      <c r="H245" s="15"/>
      <c r="I245" s="16"/>
      <c r="J245" s="17" t="str">
        <f t="shared" si="6"/>
        <v/>
      </c>
      <c r="K245" s="14"/>
      <c r="L245" s="8"/>
      <c r="M245" s="16"/>
      <c r="N245" s="14"/>
      <c r="O245" s="14"/>
      <c r="P245" s="13"/>
      <c r="Q245" s="18"/>
    </row>
    <row r="246" spans="1:17" s="308" customFormat="1" ht="14.25" thickTop="1" thickBot="1" x14ac:dyDescent="0.25">
      <c r="A246" s="12"/>
      <c r="B246" s="12" t="str">
        <f t="shared" si="7"/>
        <v/>
      </c>
      <c r="C246" s="307" t="str">
        <f>IF(D246="","",(VLOOKUP(D246,'Lookups - Generic'!$B$3:$C$1466,2,FALSE)))</f>
        <v/>
      </c>
      <c r="D246" s="20"/>
      <c r="E246" s="13"/>
      <c r="F246" s="13"/>
      <c r="G246" s="14"/>
      <c r="H246" s="15"/>
      <c r="I246" s="16"/>
      <c r="J246" s="17" t="str">
        <f t="shared" si="6"/>
        <v/>
      </c>
      <c r="K246" s="14"/>
      <c r="L246" s="8"/>
      <c r="M246" s="16"/>
      <c r="N246" s="14"/>
      <c r="O246" s="14"/>
      <c r="P246" s="13"/>
      <c r="Q246" s="18"/>
    </row>
    <row r="247" spans="1:17" s="308" customFormat="1" ht="14.25" thickTop="1" thickBot="1" x14ac:dyDescent="0.25">
      <c r="A247" s="12"/>
      <c r="B247" s="12" t="str">
        <f t="shared" si="7"/>
        <v/>
      </c>
      <c r="C247" s="307" t="str">
        <f>IF(D247="","",(VLOOKUP(D247,'Lookups - Generic'!$B$3:$C$1466,2,FALSE)))</f>
        <v/>
      </c>
      <c r="D247" s="20"/>
      <c r="E247" s="13"/>
      <c r="F247" s="13"/>
      <c r="G247" s="14"/>
      <c r="H247" s="15"/>
      <c r="I247" s="16"/>
      <c r="J247" s="17" t="str">
        <f t="shared" si="6"/>
        <v/>
      </c>
      <c r="K247" s="14"/>
      <c r="L247" s="8"/>
      <c r="M247" s="16"/>
      <c r="N247" s="14"/>
      <c r="O247" s="14"/>
      <c r="P247" s="13"/>
      <c r="Q247" s="18"/>
    </row>
    <row r="248" spans="1:17" s="308" customFormat="1" ht="14.25" thickTop="1" thickBot="1" x14ac:dyDescent="0.25">
      <c r="A248" s="12"/>
      <c r="B248" s="12" t="str">
        <f t="shared" si="7"/>
        <v/>
      </c>
      <c r="C248" s="307" t="str">
        <f>IF(D248="","",(VLOOKUP(D248,'Lookups - Generic'!$B$3:$C$1466,2,FALSE)))</f>
        <v/>
      </c>
      <c r="D248" s="20"/>
      <c r="E248" s="13"/>
      <c r="F248" s="13"/>
      <c r="G248" s="14"/>
      <c r="H248" s="15"/>
      <c r="I248" s="16"/>
      <c r="J248" s="17" t="str">
        <f t="shared" si="6"/>
        <v/>
      </c>
      <c r="K248" s="14"/>
      <c r="L248" s="8"/>
      <c r="M248" s="16"/>
      <c r="N248" s="14"/>
      <c r="O248" s="14"/>
      <c r="P248" s="13"/>
      <c r="Q248" s="18"/>
    </row>
    <row r="249" spans="1:17" s="308" customFormat="1" ht="14.25" thickTop="1" thickBot="1" x14ac:dyDescent="0.25">
      <c r="A249" s="12"/>
      <c r="B249" s="12" t="str">
        <f t="shared" si="7"/>
        <v/>
      </c>
      <c r="C249" s="307" t="str">
        <f>IF(D249="","",(VLOOKUP(D249,'Lookups - Generic'!$B$3:$C$1466,2,FALSE)))</f>
        <v/>
      </c>
      <c r="D249" s="20"/>
      <c r="E249" s="13"/>
      <c r="F249" s="13"/>
      <c r="G249" s="14"/>
      <c r="H249" s="15"/>
      <c r="I249" s="16"/>
      <c r="J249" s="17" t="str">
        <f t="shared" si="6"/>
        <v/>
      </c>
      <c r="K249" s="14"/>
      <c r="L249" s="8"/>
      <c r="M249" s="16"/>
      <c r="N249" s="14"/>
      <c r="O249" s="14"/>
      <c r="P249" s="13"/>
      <c r="Q249" s="18"/>
    </row>
    <row r="250" spans="1:17" s="308" customFormat="1" ht="14.25" thickTop="1" thickBot="1" x14ac:dyDescent="0.25">
      <c r="A250" s="12"/>
      <c r="B250" s="12" t="str">
        <f t="shared" si="7"/>
        <v/>
      </c>
      <c r="C250" s="307" t="str">
        <f>IF(D250="","",(VLOOKUP(D250,'Lookups - Generic'!$B$3:$C$1466,2,FALSE)))</f>
        <v/>
      </c>
      <c r="D250" s="20"/>
      <c r="E250" s="13"/>
      <c r="F250" s="13"/>
      <c r="G250" s="14"/>
      <c r="H250" s="15"/>
      <c r="I250" s="16"/>
      <c r="J250" s="17" t="str">
        <f t="shared" si="6"/>
        <v/>
      </c>
      <c r="K250" s="14"/>
      <c r="L250" s="8"/>
      <c r="M250" s="16"/>
      <c r="N250" s="14"/>
      <c r="O250" s="14"/>
      <c r="P250" s="13"/>
      <c r="Q250" s="18"/>
    </row>
    <row r="251" spans="1:17" s="308" customFormat="1" ht="14.25" thickTop="1" thickBot="1" x14ac:dyDescent="0.25">
      <c r="A251" s="12"/>
      <c r="B251" s="12" t="str">
        <f t="shared" si="7"/>
        <v/>
      </c>
      <c r="C251" s="307" t="str">
        <f>IF(D251="","",(VLOOKUP(D251,'Lookups - Generic'!$B$3:$C$1466,2,FALSE)))</f>
        <v/>
      </c>
      <c r="D251" s="20"/>
      <c r="E251" s="13"/>
      <c r="F251" s="13"/>
      <c r="G251" s="14"/>
      <c r="H251" s="15"/>
      <c r="I251" s="16"/>
      <c r="J251" s="17" t="str">
        <f t="shared" si="6"/>
        <v/>
      </c>
      <c r="K251" s="14"/>
      <c r="L251" s="8"/>
      <c r="M251" s="16"/>
      <c r="N251" s="14"/>
      <c r="O251" s="14"/>
      <c r="P251" s="13"/>
      <c r="Q251" s="18"/>
    </row>
    <row r="252" spans="1:17" s="308" customFormat="1" ht="14.25" thickTop="1" thickBot="1" x14ac:dyDescent="0.25">
      <c r="A252" s="12"/>
      <c r="B252" s="12" t="str">
        <f t="shared" si="7"/>
        <v/>
      </c>
      <c r="C252" s="307" t="str">
        <f>IF(D252="","",(VLOOKUP(D252,'Lookups - Generic'!$B$3:$C$1466,2,FALSE)))</f>
        <v/>
      </c>
      <c r="D252" s="20"/>
      <c r="E252" s="13"/>
      <c r="F252" s="13"/>
      <c r="G252" s="14"/>
      <c r="H252" s="15"/>
      <c r="I252" s="16"/>
      <c r="J252" s="17" t="str">
        <f t="shared" si="6"/>
        <v/>
      </c>
      <c r="K252" s="14"/>
      <c r="L252" s="8"/>
      <c r="M252" s="16"/>
      <c r="N252" s="14"/>
      <c r="O252" s="14"/>
      <c r="P252" s="13"/>
      <c r="Q252" s="18"/>
    </row>
    <row r="253" spans="1:17" s="308" customFormat="1" ht="14.25" thickTop="1" thickBot="1" x14ac:dyDescent="0.25">
      <c r="A253" s="12"/>
      <c r="B253" s="12" t="str">
        <f t="shared" si="7"/>
        <v/>
      </c>
      <c r="C253" s="307" t="str">
        <f>IF(D253="","",(VLOOKUP(D253,'Lookups - Generic'!$B$3:$C$1466,2,FALSE)))</f>
        <v/>
      </c>
      <c r="D253" s="20"/>
      <c r="E253" s="13"/>
      <c r="F253" s="13"/>
      <c r="G253" s="14"/>
      <c r="H253" s="15"/>
      <c r="I253" s="16"/>
      <c r="J253" s="17" t="str">
        <f t="shared" si="6"/>
        <v/>
      </c>
      <c r="K253" s="14"/>
      <c r="L253" s="8"/>
      <c r="M253" s="16"/>
      <c r="N253" s="14"/>
      <c r="O253" s="14"/>
      <c r="P253" s="13"/>
      <c r="Q253" s="18"/>
    </row>
    <row r="254" spans="1:17" s="308" customFormat="1" ht="14.25" thickTop="1" thickBot="1" x14ac:dyDescent="0.25">
      <c r="A254" s="12"/>
      <c r="B254" s="12" t="str">
        <f t="shared" si="7"/>
        <v/>
      </c>
      <c r="C254" s="307" t="str">
        <f>IF(D254="","",(VLOOKUP(D254,'Lookups - Generic'!$B$3:$C$1466,2,FALSE)))</f>
        <v/>
      </c>
      <c r="D254" s="20"/>
      <c r="E254" s="13"/>
      <c r="F254" s="13"/>
      <c r="G254" s="14"/>
      <c r="H254" s="15"/>
      <c r="I254" s="16"/>
      <c r="J254" s="17" t="str">
        <f t="shared" si="6"/>
        <v/>
      </c>
      <c r="K254" s="14"/>
      <c r="L254" s="8"/>
      <c r="M254" s="16"/>
      <c r="N254" s="14"/>
      <c r="O254" s="14"/>
      <c r="P254" s="13"/>
      <c r="Q254" s="18"/>
    </row>
    <row r="255" spans="1:17" s="308" customFormat="1" ht="14.25" thickTop="1" thickBot="1" x14ac:dyDescent="0.25">
      <c r="A255" s="12"/>
      <c r="B255" s="12" t="str">
        <f t="shared" si="7"/>
        <v/>
      </c>
      <c r="C255" s="307" t="str">
        <f>IF(D255="","",(VLOOKUP(D255,'Lookups - Generic'!$B$3:$C$1466,2,FALSE)))</f>
        <v/>
      </c>
      <c r="D255" s="20"/>
      <c r="E255" s="13"/>
      <c r="F255" s="13"/>
      <c r="G255" s="14"/>
      <c r="H255" s="15"/>
      <c r="I255" s="16"/>
      <c r="J255" s="17" t="str">
        <f t="shared" si="6"/>
        <v/>
      </c>
      <c r="K255" s="14"/>
      <c r="L255" s="8"/>
      <c r="M255" s="16"/>
      <c r="N255" s="14"/>
      <c r="O255" s="14"/>
      <c r="P255" s="13"/>
      <c r="Q255" s="18"/>
    </row>
    <row r="256" spans="1:17" s="308" customFormat="1" ht="14.25" thickTop="1" thickBot="1" x14ac:dyDescent="0.25">
      <c r="A256" s="12"/>
      <c r="B256" s="12" t="str">
        <f t="shared" si="7"/>
        <v/>
      </c>
      <c r="C256" s="307" t="str">
        <f>IF(D256="","",(VLOOKUP(D256,'Lookups - Generic'!$B$3:$C$1466,2,FALSE)))</f>
        <v/>
      </c>
      <c r="D256" s="20"/>
      <c r="E256" s="13"/>
      <c r="F256" s="13"/>
      <c r="G256" s="14"/>
      <c r="H256" s="15"/>
      <c r="I256" s="16"/>
      <c r="J256" s="17" t="str">
        <f t="shared" si="6"/>
        <v/>
      </c>
      <c r="K256" s="14"/>
      <c r="L256" s="8"/>
      <c r="M256" s="16"/>
      <c r="N256" s="14"/>
      <c r="O256" s="14"/>
      <c r="P256" s="13"/>
      <c r="Q256" s="18"/>
    </row>
    <row r="257" spans="1:17" s="308" customFormat="1" ht="14.25" thickTop="1" thickBot="1" x14ac:dyDescent="0.25">
      <c r="A257" s="12"/>
      <c r="B257" s="12" t="str">
        <f t="shared" si="7"/>
        <v/>
      </c>
      <c r="C257" s="307" t="str">
        <f>IF(D257="","",(VLOOKUP(D257,'Lookups - Generic'!$B$3:$C$1466,2,FALSE)))</f>
        <v/>
      </c>
      <c r="D257" s="20"/>
      <c r="E257" s="13"/>
      <c r="F257" s="13"/>
      <c r="G257" s="14"/>
      <c r="H257" s="15"/>
      <c r="I257" s="16"/>
      <c r="J257" s="17" t="str">
        <f t="shared" si="6"/>
        <v/>
      </c>
      <c r="K257" s="14"/>
      <c r="L257" s="8"/>
      <c r="M257" s="16"/>
      <c r="N257" s="14"/>
      <c r="O257" s="14"/>
      <c r="P257" s="13"/>
      <c r="Q257" s="18"/>
    </row>
    <row r="258" spans="1:17" s="308" customFormat="1" ht="14.25" thickTop="1" thickBot="1" x14ac:dyDescent="0.25">
      <c r="A258" s="12"/>
      <c r="B258" s="12" t="str">
        <f t="shared" si="7"/>
        <v/>
      </c>
      <c r="C258" s="307" t="str">
        <f>IF(D258="","",(VLOOKUP(D258,'Lookups - Generic'!$B$3:$C$1466,2,FALSE)))</f>
        <v/>
      </c>
      <c r="D258" s="20"/>
      <c r="E258" s="13"/>
      <c r="F258" s="13"/>
      <c r="G258" s="14"/>
      <c r="H258" s="15"/>
      <c r="I258" s="16"/>
      <c r="J258" s="17" t="str">
        <f t="shared" si="6"/>
        <v/>
      </c>
      <c r="K258" s="14"/>
      <c r="L258" s="8"/>
      <c r="M258" s="16"/>
      <c r="N258" s="14"/>
      <c r="O258" s="14"/>
      <c r="P258" s="13"/>
      <c r="Q258" s="18"/>
    </row>
    <row r="259" spans="1:17" s="308" customFormat="1" ht="14.25" thickTop="1" thickBot="1" x14ac:dyDescent="0.25">
      <c r="A259" s="12"/>
      <c r="B259" s="12" t="str">
        <f t="shared" si="7"/>
        <v/>
      </c>
      <c r="C259" s="307" t="str">
        <f>IF(D259="","",(VLOOKUP(D259,'Lookups - Generic'!$B$3:$C$1466,2,FALSE)))</f>
        <v/>
      </c>
      <c r="D259" s="20"/>
      <c r="E259" s="13"/>
      <c r="F259" s="13"/>
      <c r="G259" s="14"/>
      <c r="H259" s="15"/>
      <c r="I259" s="16"/>
      <c r="J259" s="17" t="str">
        <f t="shared" si="6"/>
        <v/>
      </c>
      <c r="K259" s="14"/>
      <c r="L259" s="8"/>
      <c r="M259" s="16"/>
      <c r="N259" s="14"/>
      <c r="O259" s="14"/>
      <c r="P259" s="13"/>
      <c r="Q259" s="18"/>
    </row>
    <row r="260" spans="1:17" s="308" customFormat="1" ht="14.25" thickTop="1" thickBot="1" x14ac:dyDescent="0.25">
      <c r="A260" s="12"/>
      <c r="B260" s="12" t="str">
        <f t="shared" si="7"/>
        <v/>
      </c>
      <c r="C260" s="307" t="str">
        <f>IF(D260="","",(VLOOKUP(D260,'Lookups - Generic'!$B$3:$C$1466,2,FALSE)))</f>
        <v/>
      </c>
      <c r="D260" s="20"/>
      <c r="E260" s="13"/>
      <c r="F260" s="13"/>
      <c r="G260" s="14"/>
      <c r="H260" s="15"/>
      <c r="I260" s="16"/>
      <c r="J260" s="17" t="str">
        <f t="shared" si="6"/>
        <v/>
      </c>
      <c r="K260" s="14"/>
      <c r="L260" s="8"/>
      <c r="M260" s="16"/>
      <c r="N260" s="14"/>
      <c r="O260" s="14"/>
      <c r="P260" s="13"/>
      <c r="Q260" s="18"/>
    </row>
    <row r="261" spans="1:17" s="308" customFormat="1" ht="14.25" thickTop="1" thickBot="1" x14ac:dyDescent="0.25">
      <c r="A261" s="12"/>
      <c r="B261" s="12" t="str">
        <f t="shared" si="7"/>
        <v/>
      </c>
      <c r="C261" s="307" t="str">
        <f>IF(D261="","",(VLOOKUP(D261,'Lookups - Generic'!$B$3:$C$1466,2,FALSE)))</f>
        <v/>
      </c>
      <c r="D261" s="20"/>
      <c r="E261" s="13"/>
      <c r="F261" s="13"/>
      <c r="G261" s="14"/>
      <c r="H261" s="15"/>
      <c r="I261" s="16"/>
      <c r="J261" s="17" t="str">
        <f t="shared" ref="J261:J324" si="8">IF(I261="","",VLOOKUP(I261,Pavement_Test_Pit_Method_Table_Array,2,FALSE))</f>
        <v/>
      </c>
      <c r="K261" s="14"/>
      <c r="L261" s="8"/>
      <c r="M261" s="16"/>
      <c r="N261" s="14"/>
      <c r="O261" s="14"/>
      <c r="P261" s="13"/>
      <c r="Q261" s="18"/>
    </row>
    <row r="262" spans="1:17" s="308" customFormat="1" ht="14.25" thickTop="1" thickBot="1" x14ac:dyDescent="0.25">
      <c r="A262" s="12"/>
      <c r="B262" s="12" t="str">
        <f t="shared" ref="B262:B325" si="9">IF(A262="ADD","0","")</f>
        <v/>
      </c>
      <c r="C262" s="307" t="str">
        <f>IF(D262="","",(VLOOKUP(D262,'Lookups - Generic'!$B$3:$C$1466,2,FALSE)))</f>
        <v/>
      </c>
      <c r="D262" s="20"/>
      <c r="E262" s="13"/>
      <c r="F262" s="13"/>
      <c r="G262" s="14"/>
      <c r="H262" s="15"/>
      <c r="I262" s="16"/>
      <c r="J262" s="17" t="str">
        <f t="shared" si="8"/>
        <v/>
      </c>
      <c r="K262" s="14"/>
      <c r="L262" s="8"/>
      <c r="M262" s="16"/>
      <c r="N262" s="14"/>
      <c r="O262" s="14"/>
      <c r="P262" s="13"/>
      <c r="Q262" s="18"/>
    </row>
    <row r="263" spans="1:17" s="308" customFormat="1" ht="14.25" thickTop="1" thickBot="1" x14ac:dyDescent="0.25">
      <c r="A263" s="12"/>
      <c r="B263" s="12" t="str">
        <f t="shared" si="9"/>
        <v/>
      </c>
      <c r="C263" s="307" t="str">
        <f>IF(D263="","",(VLOOKUP(D263,'Lookups - Generic'!$B$3:$C$1466,2,FALSE)))</f>
        <v/>
      </c>
      <c r="D263" s="20"/>
      <c r="E263" s="13"/>
      <c r="F263" s="13"/>
      <c r="G263" s="14"/>
      <c r="H263" s="15"/>
      <c r="I263" s="16"/>
      <c r="J263" s="17" t="str">
        <f t="shared" si="8"/>
        <v/>
      </c>
      <c r="K263" s="14"/>
      <c r="L263" s="8"/>
      <c r="M263" s="16"/>
      <c r="N263" s="14"/>
      <c r="O263" s="14"/>
      <c r="P263" s="13"/>
      <c r="Q263" s="18"/>
    </row>
    <row r="264" spans="1:17" s="308" customFormat="1" ht="14.25" thickTop="1" thickBot="1" x14ac:dyDescent="0.25">
      <c r="A264" s="12"/>
      <c r="B264" s="12" t="str">
        <f t="shared" si="9"/>
        <v/>
      </c>
      <c r="C264" s="307" t="str">
        <f>IF(D264="","",(VLOOKUP(D264,'Lookups - Generic'!$B$3:$C$1466,2,FALSE)))</f>
        <v/>
      </c>
      <c r="D264" s="20"/>
      <c r="E264" s="13"/>
      <c r="F264" s="13"/>
      <c r="G264" s="14"/>
      <c r="H264" s="15"/>
      <c r="I264" s="16"/>
      <c r="J264" s="17" t="str">
        <f t="shared" si="8"/>
        <v/>
      </c>
      <c r="K264" s="14"/>
      <c r="L264" s="8"/>
      <c r="M264" s="16"/>
      <c r="N264" s="14"/>
      <c r="O264" s="14"/>
      <c r="P264" s="13"/>
      <c r="Q264" s="18"/>
    </row>
    <row r="265" spans="1:17" s="308" customFormat="1" ht="14.25" thickTop="1" thickBot="1" x14ac:dyDescent="0.25">
      <c r="A265" s="12"/>
      <c r="B265" s="12" t="str">
        <f t="shared" si="9"/>
        <v/>
      </c>
      <c r="C265" s="307" t="str">
        <f>IF(D265="","",(VLOOKUP(D265,'Lookups - Generic'!$B$3:$C$1466,2,FALSE)))</f>
        <v/>
      </c>
      <c r="D265" s="20"/>
      <c r="E265" s="13"/>
      <c r="F265" s="13"/>
      <c r="G265" s="14"/>
      <c r="H265" s="15"/>
      <c r="I265" s="16"/>
      <c r="J265" s="17" t="str">
        <f t="shared" si="8"/>
        <v/>
      </c>
      <c r="K265" s="14"/>
      <c r="L265" s="8"/>
      <c r="M265" s="16"/>
      <c r="N265" s="14"/>
      <c r="O265" s="14"/>
      <c r="P265" s="13"/>
      <c r="Q265" s="18"/>
    </row>
    <row r="266" spans="1:17" s="308" customFormat="1" ht="14.25" thickTop="1" thickBot="1" x14ac:dyDescent="0.25">
      <c r="A266" s="12"/>
      <c r="B266" s="12" t="str">
        <f t="shared" si="9"/>
        <v/>
      </c>
      <c r="C266" s="307" t="str">
        <f>IF(D266="","",(VLOOKUP(D266,'Lookups - Generic'!$B$3:$C$1466,2,FALSE)))</f>
        <v/>
      </c>
      <c r="D266" s="20"/>
      <c r="E266" s="13"/>
      <c r="F266" s="13"/>
      <c r="G266" s="14"/>
      <c r="H266" s="15"/>
      <c r="I266" s="16"/>
      <c r="J266" s="17" t="str">
        <f t="shared" si="8"/>
        <v/>
      </c>
      <c r="K266" s="14"/>
      <c r="L266" s="8"/>
      <c r="M266" s="16"/>
      <c r="N266" s="14"/>
      <c r="O266" s="14"/>
      <c r="P266" s="13"/>
      <c r="Q266" s="18"/>
    </row>
    <row r="267" spans="1:17" s="308" customFormat="1" ht="14.25" thickTop="1" thickBot="1" x14ac:dyDescent="0.25">
      <c r="A267" s="12"/>
      <c r="B267" s="12" t="str">
        <f t="shared" si="9"/>
        <v/>
      </c>
      <c r="C267" s="307" t="str">
        <f>IF(D267="","",(VLOOKUP(D267,'Lookups - Generic'!$B$3:$C$1466,2,FALSE)))</f>
        <v/>
      </c>
      <c r="D267" s="20"/>
      <c r="E267" s="13"/>
      <c r="F267" s="13"/>
      <c r="G267" s="14"/>
      <c r="H267" s="15"/>
      <c r="I267" s="16"/>
      <c r="J267" s="17" t="str">
        <f t="shared" si="8"/>
        <v/>
      </c>
      <c r="K267" s="14"/>
      <c r="L267" s="8"/>
      <c r="M267" s="16"/>
      <c r="N267" s="14"/>
      <c r="O267" s="14"/>
      <c r="P267" s="13"/>
      <c r="Q267" s="18"/>
    </row>
    <row r="268" spans="1:17" s="308" customFormat="1" ht="14.25" thickTop="1" thickBot="1" x14ac:dyDescent="0.25">
      <c r="A268" s="12"/>
      <c r="B268" s="12" t="str">
        <f t="shared" si="9"/>
        <v/>
      </c>
      <c r="C268" s="307" t="str">
        <f>IF(D268="","",(VLOOKUP(D268,'Lookups - Generic'!$B$3:$C$1466,2,FALSE)))</f>
        <v/>
      </c>
      <c r="D268" s="20"/>
      <c r="E268" s="13"/>
      <c r="F268" s="13"/>
      <c r="G268" s="14"/>
      <c r="H268" s="15"/>
      <c r="I268" s="16"/>
      <c r="J268" s="17" t="str">
        <f t="shared" si="8"/>
        <v/>
      </c>
      <c r="K268" s="14"/>
      <c r="L268" s="8"/>
      <c r="M268" s="16"/>
      <c r="N268" s="14"/>
      <c r="O268" s="14"/>
      <c r="P268" s="13"/>
      <c r="Q268" s="18"/>
    </row>
    <row r="269" spans="1:17" s="308" customFormat="1" ht="14.25" thickTop="1" thickBot="1" x14ac:dyDescent="0.25">
      <c r="A269" s="12"/>
      <c r="B269" s="12" t="str">
        <f t="shared" si="9"/>
        <v/>
      </c>
      <c r="C269" s="307" t="str">
        <f>IF(D269="","",(VLOOKUP(D269,'Lookups - Generic'!$B$3:$C$1466,2,FALSE)))</f>
        <v/>
      </c>
      <c r="D269" s="20"/>
      <c r="E269" s="13"/>
      <c r="F269" s="13"/>
      <c r="G269" s="14"/>
      <c r="H269" s="15"/>
      <c r="I269" s="16"/>
      <c r="J269" s="17" t="str">
        <f t="shared" si="8"/>
        <v/>
      </c>
      <c r="K269" s="14"/>
      <c r="L269" s="8"/>
      <c r="M269" s="16"/>
      <c r="N269" s="14"/>
      <c r="O269" s="14"/>
      <c r="P269" s="13"/>
      <c r="Q269" s="18"/>
    </row>
    <row r="270" spans="1:17" s="308" customFormat="1" ht="14.25" thickTop="1" thickBot="1" x14ac:dyDescent="0.25">
      <c r="A270" s="12"/>
      <c r="B270" s="12" t="str">
        <f t="shared" si="9"/>
        <v/>
      </c>
      <c r="C270" s="307" t="str">
        <f>IF(D270="","",(VLOOKUP(D270,'Lookups - Generic'!$B$3:$C$1466,2,FALSE)))</f>
        <v/>
      </c>
      <c r="D270" s="20"/>
      <c r="E270" s="13"/>
      <c r="F270" s="13"/>
      <c r="G270" s="14"/>
      <c r="H270" s="15"/>
      <c r="I270" s="16"/>
      <c r="J270" s="17" t="str">
        <f t="shared" si="8"/>
        <v/>
      </c>
      <c r="K270" s="14"/>
      <c r="L270" s="8"/>
      <c r="M270" s="16"/>
      <c r="N270" s="14"/>
      <c r="O270" s="14"/>
      <c r="P270" s="13"/>
      <c r="Q270" s="18"/>
    </row>
    <row r="271" spans="1:17" s="308" customFormat="1" ht="14.25" thickTop="1" thickBot="1" x14ac:dyDescent="0.25">
      <c r="A271" s="12"/>
      <c r="B271" s="12" t="str">
        <f t="shared" si="9"/>
        <v/>
      </c>
      <c r="C271" s="307" t="str">
        <f>IF(D271="","",(VLOOKUP(D271,'Lookups - Generic'!$B$3:$C$1466,2,FALSE)))</f>
        <v/>
      </c>
      <c r="D271" s="20"/>
      <c r="E271" s="13"/>
      <c r="F271" s="13"/>
      <c r="G271" s="14"/>
      <c r="H271" s="15"/>
      <c r="I271" s="16"/>
      <c r="J271" s="17" t="str">
        <f t="shared" si="8"/>
        <v/>
      </c>
      <c r="K271" s="14"/>
      <c r="L271" s="8"/>
      <c r="M271" s="16"/>
      <c r="N271" s="14"/>
      <c r="O271" s="14"/>
      <c r="P271" s="13"/>
      <c r="Q271" s="18"/>
    </row>
    <row r="272" spans="1:17" s="308" customFormat="1" ht="14.25" thickTop="1" thickBot="1" x14ac:dyDescent="0.25">
      <c r="A272" s="12"/>
      <c r="B272" s="12" t="str">
        <f t="shared" si="9"/>
        <v/>
      </c>
      <c r="C272" s="307" t="str">
        <f>IF(D272="","",(VLOOKUP(D272,'Lookups - Generic'!$B$3:$C$1466,2,FALSE)))</f>
        <v/>
      </c>
      <c r="D272" s="20"/>
      <c r="E272" s="13"/>
      <c r="F272" s="13"/>
      <c r="G272" s="14"/>
      <c r="H272" s="15"/>
      <c r="I272" s="16"/>
      <c r="J272" s="17" t="str">
        <f t="shared" si="8"/>
        <v/>
      </c>
      <c r="K272" s="14"/>
      <c r="L272" s="8"/>
      <c r="M272" s="16"/>
      <c r="N272" s="14"/>
      <c r="O272" s="14"/>
      <c r="P272" s="13"/>
      <c r="Q272" s="18"/>
    </row>
    <row r="273" spans="1:17" s="308" customFormat="1" ht="14.25" thickTop="1" thickBot="1" x14ac:dyDescent="0.25">
      <c r="A273" s="12"/>
      <c r="B273" s="12" t="str">
        <f t="shared" si="9"/>
        <v/>
      </c>
      <c r="C273" s="307" t="str">
        <f>IF(D273="","",(VLOOKUP(D273,'Lookups - Generic'!$B$3:$C$1466,2,FALSE)))</f>
        <v/>
      </c>
      <c r="D273" s="20"/>
      <c r="E273" s="13"/>
      <c r="F273" s="13"/>
      <c r="G273" s="14"/>
      <c r="H273" s="15"/>
      <c r="I273" s="16"/>
      <c r="J273" s="17" t="str">
        <f t="shared" si="8"/>
        <v/>
      </c>
      <c r="K273" s="14"/>
      <c r="L273" s="8"/>
      <c r="M273" s="16"/>
      <c r="N273" s="14"/>
      <c r="O273" s="14"/>
      <c r="P273" s="13"/>
      <c r="Q273" s="18"/>
    </row>
    <row r="274" spans="1:17" s="308" customFormat="1" ht="14.25" thickTop="1" thickBot="1" x14ac:dyDescent="0.25">
      <c r="A274" s="12"/>
      <c r="B274" s="12" t="str">
        <f t="shared" si="9"/>
        <v/>
      </c>
      <c r="C274" s="307" t="str">
        <f>IF(D274="","",(VLOOKUP(D274,'Lookups - Generic'!$B$3:$C$1466,2,FALSE)))</f>
        <v/>
      </c>
      <c r="D274" s="20"/>
      <c r="E274" s="13"/>
      <c r="F274" s="13"/>
      <c r="G274" s="14"/>
      <c r="H274" s="15"/>
      <c r="I274" s="16"/>
      <c r="J274" s="17" t="str">
        <f t="shared" si="8"/>
        <v/>
      </c>
      <c r="K274" s="14"/>
      <c r="L274" s="8"/>
      <c r="M274" s="16"/>
      <c r="N274" s="14"/>
      <c r="O274" s="14"/>
      <c r="P274" s="13"/>
      <c r="Q274" s="18"/>
    </row>
    <row r="275" spans="1:17" s="308" customFormat="1" ht="14.25" thickTop="1" thickBot="1" x14ac:dyDescent="0.25">
      <c r="A275" s="12"/>
      <c r="B275" s="12" t="str">
        <f t="shared" si="9"/>
        <v/>
      </c>
      <c r="C275" s="307" t="str">
        <f>IF(D275="","",(VLOOKUP(D275,'Lookups - Generic'!$B$3:$C$1466,2,FALSE)))</f>
        <v/>
      </c>
      <c r="D275" s="20"/>
      <c r="E275" s="13"/>
      <c r="F275" s="13"/>
      <c r="G275" s="14"/>
      <c r="H275" s="15"/>
      <c r="I275" s="16"/>
      <c r="J275" s="17" t="str">
        <f t="shared" si="8"/>
        <v/>
      </c>
      <c r="K275" s="14"/>
      <c r="L275" s="8"/>
      <c r="M275" s="16"/>
      <c r="N275" s="14"/>
      <c r="O275" s="14"/>
      <c r="P275" s="13"/>
      <c r="Q275" s="18"/>
    </row>
    <row r="276" spans="1:17" s="308" customFormat="1" ht="14.25" thickTop="1" thickBot="1" x14ac:dyDescent="0.25">
      <c r="A276" s="12"/>
      <c r="B276" s="12" t="str">
        <f t="shared" si="9"/>
        <v/>
      </c>
      <c r="C276" s="307" t="str">
        <f>IF(D276="","",(VLOOKUP(D276,'Lookups - Generic'!$B$3:$C$1466,2,FALSE)))</f>
        <v/>
      </c>
      <c r="D276" s="20"/>
      <c r="E276" s="13"/>
      <c r="F276" s="13"/>
      <c r="G276" s="14"/>
      <c r="H276" s="15"/>
      <c r="I276" s="16"/>
      <c r="J276" s="17" t="str">
        <f t="shared" si="8"/>
        <v/>
      </c>
      <c r="K276" s="14"/>
      <c r="L276" s="8"/>
      <c r="M276" s="16"/>
      <c r="N276" s="14"/>
      <c r="O276" s="14"/>
      <c r="P276" s="13"/>
      <c r="Q276" s="18"/>
    </row>
    <row r="277" spans="1:17" s="308" customFormat="1" ht="14.25" thickTop="1" thickBot="1" x14ac:dyDescent="0.25">
      <c r="A277" s="12"/>
      <c r="B277" s="12" t="str">
        <f t="shared" si="9"/>
        <v/>
      </c>
      <c r="C277" s="307" t="str">
        <f>IF(D277="","",(VLOOKUP(D277,'Lookups - Generic'!$B$3:$C$1466,2,FALSE)))</f>
        <v/>
      </c>
      <c r="D277" s="20"/>
      <c r="E277" s="13"/>
      <c r="F277" s="13"/>
      <c r="G277" s="14"/>
      <c r="H277" s="15"/>
      <c r="I277" s="16"/>
      <c r="J277" s="17" t="str">
        <f t="shared" si="8"/>
        <v/>
      </c>
      <c r="K277" s="14"/>
      <c r="L277" s="8"/>
      <c r="M277" s="16"/>
      <c r="N277" s="14"/>
      <c r="O277" s="14"/>
      <c r="P277" s="13"/>
      <c r="Q277" s="18"/>
    </row>
    <row r="278" spans="1:17" s="308" customFormat="1" ht="14.25" thickTop="1" thickBot="1" x14ac:dyDescent="0.25">
      <c r="A278" s="12"/>
      <c r="B278" s="12" t="str">
        <f t="shared" si="9"/>
        <v/>
      </c>
      <c r="C278" s="307" t="str">
        <f>IF(D278="","",(VLOOKUP(D278,'Lookups - Generic'!$B$3:$C$1466,2,FALSE)))</f>
        <v/>
      </c>
      <c r="D278" s="20"/>
      <c r="E278" s="13"/>
      <c r="F278" s="13"/>
      <c r="G278" s="14"/>
      <c r="H278" s="15"/>
      <c r="I278" s="16"/>
      <c r="J278" s="17" t="str">
        <f t="shared" si="8"/>
        <v/>
      </c>
      <c r="K278" s="14"/>
      <c r="L278" s="8"/>
      <c r="M278" s="16"/>
      <c r="N278" s="14"/>
      <c r="O278" s="14"/>
      <c r="P278" s="13"/>
      <c r="Q278" s="18"/>
    </row>
    <row r="279" spans="1:17" s="308" customFormat="1" ht="14.25" thickTop="1" thickBot="1" x14ac:dyDescent="0.25">
      <c r="A279" s="12"/>
      <c r="B279" s="12" t="str">
        <f t="shared" si="9"/>
        <v/>
      </c>
      <c r="C279" s="307" t="str">
        <f>IF(D279="","",(VLOOKUP(D279,'Lookups - Generic'!$B$3:$C$1466,2,FALSE)))</f>
        <v/>
      </c>
      <c r="D279" s="20"/>
      <c r="E279" s="13"/>
      <c r="F279" s="13"/>
      <c r="G279" s="14"/>
      <c r="H279" s="15"/>
      <c r="I279" s="16"/>
      <c r="J279" s="17" t="str">
        <f t="shared" si="8"/>
        <v/>
      </c>
      <c r="K279" s="14"/>
      <c r="L279" s="8"/>
      <c r="M279" s="16"/>
      <c r="N279" s="14"/>
      <c r="O279" s="14"/>
      <c r="P279" s="13"/>
      <c r="Q279" s="18"/>
    </row>
    <row r="280" spans="1:17" s="308" customFormat="1" ht="14.25" thickTop="1" thickBot="1" x14ac:dyDescent="0.25">
      <c r="A280" s="12"/>
      <c r="B280" s="12" t="str">
        <f t="shared" si="9"/>
        <v/>
      </c>
      <c r="C280" s="307" t="str">
        <f>IF(D280="","",(VLOOKUP(D280,'Lookups - Generic'!$B$3:$C$1466,2,FALSE)))</f>
        <v/>
      </c>
      <c r="D280" s="20"/>
      <c r="E280" s="13"/>
      <c r="F280" s="13"/>
      <c r="G280" s="14"/>
      <c r="H280" s="15"/>
      <c r="I280" s="16"/>
      <c r="J280" s="17" t="str">
        <f t="shared" si="8"/>
        <v/>
      </c>
      <c r="K280" s="14"/>
      <c r="L280" s="8"/>
      <c r="M280" s="16"/>
      <c r="N280" s="14"/>
      <c r="O280" s="14"/>
      <c r="P280" s="13"/>
      <c r="Q280" s="18"/>
    </row>
    <row r="281" spans="1:17" s="308" customFormat="1" ht="14.25" thickTop="1" thickBot="1" x14ac:dyDescent="0.25">
      <c r="A281" s="12"/>
      <c r="B281" s="12" t="str">
        <f t="shared" si="9"/>
        <v/>
      </c>
      <c r="C281" s="307" t="str">
        <f>IF(D281="","",(VLOOKUP(D281,'Lookups - Generic'!$B$3:$C$1466,2,FALSE)))</f>
        <v/>
      </c>
      <c r="D281" s="20"/>
      <c r="E281" s="13"/>
      <c r="F281" s="13"/>
      <c r="G281" s="14"/>
      <c r="H281" s="15"/>
      <c r="I281" s="16"/>
      <c r="J281" s="17" t="str">
        <f t="shared" si="8"/>
        <v/>
      </c>
      <c r="K281" s="14"/>
      <c r="L281" s="8"/>
      <c r="M281" s="16"/>
      <c r="N281" s="14"/>
      <c r="O281" s="14"/>
      <c r="P281" s="13"/>
      <c r="Q281" s="18"/>
    </row>
    <row r="282" spans="1:17" s="308" customFormat="1" ht="14.25" thickTop="1" thickBot="1" x14ac:dyDescent="0.25">
      <c r="A282" s="12"/>
      <c r="B282" s="12" t="str">
        <f t="shared" si="9"/>
        <v/>
      </c>
      <c r="C282" s="307" t="str">
        <f>IF(D282="","",(VLOOKUP(D282,'Lookups - Generic'!$B$3:$C$1466,2,FALSE)))</f>
        <v/>
      </c>
      <c r="D282" s="20"/>
      <c r="E282" s="13"/>
      <c r="F282" s="13"/>
      <c r="G282" s="14"/>
      <c r="H282" s="15"/>
      <c r="I282" s="16"/>
      <c r="J282" s="17" t="str">
        <f t="shared" si="8"/>
        <v/>
      </c>
      <c r="K282" s="14"/>
      <c r="L282" s="8"/>
      <c r="M282" s="16"/>
      <c r="N282" s="14"/>
      <c r="O282" s="14"/>
      <c r="P282" s="13"/>
      <c r="Q282" s="18"/>
    </row>
    <row r="283" spans="1:17" s="308" customFormat="1" ht="14.25" thickTop="1" thickBot="1" x14ac:dyDescent="0.25">
      <c r="A283" s="12"/>
      <c r="B283" s="12" t="str">
        <f t="shared" si="9"/>
        <v/>
      </c>
      <c r="C283" s="307" t="str">
        <f>IF(D283="","",(VLOOKUP(D283,'Lookups - Generic'!$B$3:$C$1466,2,FALSE)))</f>
        <v/>
      </c>
      <c r="D283" s="20"/>
      <c r="E283" s="13"/>
      <c r="F283" s="13"/>
      <c r="G283" s="14"/>
      <c r="H283" s="15"/>
      <c r="I283" s="16"/>
      <c r="J283" s="17" t="str">
        <f t="shared" si="8"/>
        <v/>
      </c>
      <c r="K283" s="14"/>
      <c r="L283" s="8"/>
      <c r="M283" s="16"/>
      <c r="N283" s="14"/>
      <c r="O283" s="14"/>
      <c r="P283" s="13"/>
      <c r="Q283" s="18"/>
    </row>
    <row r="284" spans="1:17" s="308" customFormat="1" ht="14.25" thickTop="1" thickBot="1" x14ac:dyDescent="0.25">
      <c r="A284" s="12"/>
      <c r="B284" s="12" t="str">
        <f t="shared" si="9"/>
        <v/>
      </c>
      <c r="C284" s="307" t="str">
        <f>IF(D284="","",(VLOOKUP(D284,'Lookups - Generic'!$B$3:$C$1466,2,FALSE)))</f>
        <v/>
      </c>
      <c r="D284" s="20"/>
      <c r="E284" s="13"/>
      <c r="F284" s="13"/>
      <c r="G284" s="14"/>
      <c r="H284" s="15"/>
      <c r="I284" s="16"/>
      <c r="J284" s="17" t="str">
        <f t="shared" si="8"/>
        <v/>
      </c>
      <c r="K284" s="14"/>
      <c r="L284" s="8"/>
      <c r="M284" s="16"/>
      <c r="N284" s="14"/>
      <c r="O284" s="14"/>
      <c r="P284" s="13"/>
      <c r="Q284" s="18"/>
    </row>
    <row r="285" spans="1:17" s="308" customFormat="1" ht="14.25" thickTop="1" thickBot="1" x14ac:dyDescent="0.25">
      <c r="A285" s="12"/>
      <c r="B285" s="12" t="str">
        <f t="shared" si="9"/>
        <v/>
      </c>
      <c r="C285" s="307" t="str">
        <f>IF(D285="","",(VLOOKUP(D285,'Lookups - Generic'!$B$3:$C$1466,2,FALSE)))</f>
        <v/>
      </c>
      <c r="D285" s="20"/>
      <c r="E285" s="13"/>
      <c r="F285" s="13"/>
      <c r="G285" s="14"/>
      <c r="H285" s="15"/>
      <c r="I285" s="16"/>
      <c r="J285" s="17" t="str">
        <f t="shared" si="8"/>
        <v/>
      </c>
      <c r="K285" s="14"/>
      <c r="L285" s="8"/>
      <c r="M285" s="16"/>
      <c r="N285" s="14"/>
      <c r="O285" s="14"/>
      <c r="P285" s="13"/>
      <c r="Q285" s="18"/>
    </row>
    <row r="286" spans="1:17" s="308" customFormat="1" ht="14.25" thickTop="1" thickBot="1" x14ac:dyDescent="0.25">
      <c r="A286" s="12"/>
      <c r="B286" s="12" t="str">
        <f t="shared" si="9"/>
        <v/>
      </c>
      <c r="C286" s="307" t="str">
        <f>IF(D286="","",(VLOOKUP(D286,'Lookups - Generic'!$B$3:$C$1466,2,FALSE)))</f>
        <v/>
      </c>
      <c r="D286" s="20"/>
      <c r="E286" s="13"/>
      <c r="F286" s="13"/>
      <c r="G286" s="14"/>
      <c r="H286" s="15"/>
      <c r="I286" s="16"/>
      <c r="J286" s="17" t="str">
        <f t="shared" si="8"/>
        <v/>
      </c>
      <c r="K286" s="14"/>
      <c r="L286" s="8"/>
      <c r="M286" s="16"/>
      <c r="N286" s="14"/>
      <c r="O286" s="14"/>
      <c r="P286" s="13"/>
      <c r="Q286" s="18"/>
    </row>
    <row r="287" spans="1:17" s="308" customFormat="1" ht="14.25" thickTop="1" thickBot="1" x14ac:dyDescent="0.25">
      <c r="A287" s="12"/>
      <c r="B287" s="12" t="str">
        <f t="shared" si="9"/>
        <v/>
      </c>
      <c r="C287" s="307" t="str">
        <f>IF(D287="","",(VLOOKUP(D287,'Lookups - Generic'!$B$3:$C$1466,2,FALSE)))</f>
        <v/>
      </c>
      <c r="D287" s="20"/>
      <c r="E287" s="13"/>
      <c r="F287" s="13"/>
      <c r="G287" s="14"/>
      <c r="H287" s="15"/>
      <c r="I287" s="16"/>
      <c r="J287" s="17" t="str">
        <f t="shared" si="8"/>
        <v/>
      </c>
      <c r="K287" s="14"/>
      <c r="L287" s="8"/>
      <c r="M287" s="16"/>
      <c r="N287" s="14"/>
      <c r="O287" s="14"/>
      <c r="P287" s="13"/>
      <c r="Q287" s="18"/>
    </row>
    <row r="288" spans="1:17" s="308" customFormat="1" ht="14.25" thickTop="1" thickBot="1" x14ac:dyDescent="0.25">
      <c r="A288" s="12"/>
      <c r="B288" s="12" t="str">
        <f t="shared" si="9"/>
        <v/>
      </c>
      <c r="C288" s="307" t="str">
        <f>IF(D288="","",(VLOOKUP(D288,'Lookups - Generic'!$B$3:$C$1466,2,FALSE)))</f>
        <v/>
      </c>
      <c r="D288" s="20"/>
      <c r="E288" s="13"/>
      <c r="F288" s="13"/>
      <c r="G288" s="14"/>
      <c r="H288" s="15"/>
      <c r="I288" s="16"/>
      <c r="J288" s="17" t="str">
        <f t="shared" si="8"/>
        <v/>
      </c>
      <c r="K288" s="14"/>
      <c r="L288" s="8"/>
      <c r="M288" s="16"/>
      <c r="N288" s="14"/>
      <c r="O288" s="14"/>
      <c r="P288" s="13"/>
      <c r="Q288" s="18"/>
    </row>
    <row r="289" spans="1:17" s="308" customFormat="1" ht="14.25" thickTop="1" thickBot="1" x14ac:dyDescent="0.25">
      <c r="A289" s="12"/>
      <c r="B289" s="12" t="str">
        <f t="shared" si="9"/>
        <v/>
      </c>
      <c r="C289" s="307" t="str">
        <f>IF(D289="","",(VLOOKUP(D289,'Lookups - Generic'!$B$3:$C$1466,2,FALSE)))</f>
        <v/>
      </c>
      <c r="D289" s="20"/>
      <c r="E289" s="13"/>
      <c r="F289" s="13"/>
      <c r="G289" s="14"/>
      <c r="H289" s="15"/>
      <c r="I289" s="16"/>
      <c r="J289" s="17" t="str">
        <f t="shared" si="8"/>
        <v/>
      </c>
      <c r="K289" s="14"/>
      <c r="L289" s="8"/>
      <c r="M289" s="16"/>
      <c r="N289" s="14"/>
      <c r="O289" s="14"/>
      <c r="P289" s="13"/>
      <c r="Q289" s="18"/>
    </row>
    <row r="290" spans="1:17" s="308" customFormat="1" ht="14.25" thickTop="1" thickBot="1" x14ac:dyDescent="0.25">
      <c r="A290" s="12"/>
      <c r="B290" s="12" t="str">
        <f t="shared" si="9"/>
        <v/>
      </c>
      <c r="C290" s="307" t="str">
        <f>IF(D290="","",(VLOOKUP(D290,'Lookups - Generic'!$B$3:$C$1466,2,FALSE)))</f>
        <v/>
      </c>
      <c r="D290" s="20"/>
      <c r="E290" s="13"/>
      <c r="F290" s="13"/>
      <c r="G290" s="14"/>
      <c r="H290" s="15"/>
      <c r="I290" s="16"/>
      <c r="J290" s="17" t="str">
        <f t="shared" si="8"/>
        <v/>
      </c>
      <c r="K290" s="14"/>
      <c r="L290" s="8"/>
      <c r="M290" s="16"/>
      <c r="N290" s="14"/>
      <c r="O290" s="14"/>
      <c r="P290" s="13"/>
      <c r="Q290" s="18"/>
    </row>
    <row r="291" spans="1:17" s="308" customFormat="1" ht="14.25" thickTop="1" thickBot="1" x14ac:dyDescent="0.25">
      <c r="A291" s="12"/>
      <c r="B291" s="12" t="str">
        <f t="shared" si="9"/>
        <v/>
      </c>
      <c r="C291" s="307" t="str">
        <f>IF(D291="","",(VLOOKUP(D291,'Lookups - Generic'!$B$3:$C$1466,2,FALSE)))</f>
        <v/>
      </c>
      <c r="D291" s="20"/>
      <c r="E291" s="13"/>
      <c r="F291" s="13"/>
      <c r="G291" s="14"/>
      <c r="H291" s="15"/>
      <c r="I291" s="16"/>
      <c r="J291" s="17" t="str">
        <f t="shared" si="8"/>
        <v/>
      </c>
      <c r="K291" s="14"/>
      <c r="L291" s="8"/>
      <c r="M291" s="16"/>
      <c r="N291" s="14"/>
      <c r="O291" s="14"/>
      <c r="P291" s="13"/>
      <c r="Q291" s="18"/>
    </row>
    <row r="292" spans="1:17" s="308" customFormat="1" ht="14.25" thickTop="1" thickBot="1" x14ac:dyDescent="0.25">
      <c r="A292" s="12"/>
      <c r="B292" s="12" t="str">
        <f t="shared" si="9"/>
        <v/>
      </c>
      <c r="C292" s="307" t="str">
        <f>IF(D292="","",(VLOOKUP(D292,'Lookups - Generic'!$B$3:$C$1466,2,FALSE)))</f>
        <v/>
      </c>
      <c r="D292" s="20"/>
      <c r="E292" s="13"/>
      <c r="F292" s="13"/>
      <c r="G292" s="14"/>
      <c r="H292" s="15"/>
      <c r="I292" s="16"/>
      <c r="J292" s="17" t="str">
        <f t="shared" si="8"/>
        <v/>
      </c>
      <c r="K292" s="14"/>
      <c r="L292" s="8"/>
      <c r="M292" s="16"/>
      <c r="N292" s="14"/>
      <c r="O292" s="14"/>
      <c r="P292" s="13"/>
      <c r="Q292" s="18"/>
    </row>
    <row r="293" spans="1:17" s="308" customFormat="1" ht="14.25" thickTop="1" thickBot="1" x14ac:dyDescent="0.25">
      <c r="A293" s="12"/>
      <c r="B293" s="12" t="str">
        <f t="shared" si="9"/>
        <v/>
      </c>
      <c r="C293" s="307" t="str">
        <f>IF(D293="","",(VLOOKUP(D293,'Lookups - Generic'!$B$3:$C$1466,2,FALSE)))</f>
        <v/>
      </c>
      <c r="D293" s="20"/>
      <c r="E293" s="13"/>
      <c r="F293" s="13"/>
      <c r="G293" s="14"/>
      <c r="H293" s="15"/>
      <c r="I293" s="16"/>
      <c r="J293" s="17" t="str">
        <f t="shared" si="8"/>
        <v/>
      </c>
      <c r="K293" s="14"/>
      <c r="L293" s="8"/>
      <c r="M293" s="16"/>
      <c r="N293" s="14"/>
      <c r="O293" s="14"/>
      <c r="P293" s="13"/>
      <c r="Q293" s="18"/>
    </row>
    <row r="294" spans="1:17" s="308" customFormat="1" ht="14.25" thickTop="1" thickBot="1" x14ac:dyDescent="0.25">
      <c r="A294" s="12"/>
      <c r="B294" s="12" t="str">
        <f t="shared" si="9"/>
        <v/>
      </c>
      <c r="C294" s="307" t="str">
        <f>IF(D294="","",(VLOOKUP(D294,'Lookups - Generic'!$B$3:$C$1466,2,FALSE)))</f>
        <v/>
      </c>
      <c r="D294" s="20"/>
      <c r="E294" s="13"/>
      <c r="F294" s="13"/>
      <c r="G294" s="14"/>
      <c r="H294" s="15"/>
      <c r="I294" s="16"/>
      <c r="J294" s="17" t="str">
        <f t="shared" si="8"/>
        <v/>
      </c>
      <c r="K294" s="14"/>
      <c r="L294" s="8"/>
      <c r="M294" s="16"/>
      <c r="N294" s="14"/>
      <c r="O294" s="14"/>
      <c r="P294" s="13"/>
      <c r="Q294" s="18"/>
    </row>
    <row r="295" spans="1:17" s="308" customFormat="1" ht="14.25" thickTop="1" thickBot="1" x14ac:dyDescent="0.25">
      <c r="A295" s="12"/>
      <c r="B295" s="12" t="str">
        <f t="shared" si="9"/>
        <v/>
      </c>
      <c r="C295" s="307" t="str">
        <f>IF(D295="","",(VLOOKUP(D295,'Lookups - Generic'!$B$3:$C$1466,2,FALSE)))</f>
        <v/>
      </c>
      <c r="D295" s="20"/>
      <c r="E295" s="13"/>
      <c r="F295" s="13"/>
      <c r="G295" s="14"/>
      <c r="H295" s="15"/>
      <c r="I295" s="16"/>
      <c r="J295" s="17" t="str">
        <f t="shared" si="8"/>
        <v/>
      </c>
      <c r="K295" s="14"/>
      <c r="L295" s="8"/>
      <c r="M295" s="16"/>
      <c r="N295" s="14"/>
      <c r="O295" s="14"/>
      <c r="P295" s="13"/>
      <c r="Q295" s="18"/>
    </row>
    <row r="296" spans="1:17" s="308" customFormat="1" ht="14.25" thickTop="1" thickBot="1" x14ac:dyDescent="0.25">
      <c r="A296" s="12"/>
      <c r="B296" s="12" t="str">
        <f t="shared" si="9"/>
        <v/>
      </c>
      <c r="C296" s="307" t="str">
        <f>IF(D296="","",(VLOOKUP(D296,'Lookups - Generic'!$B$3:$C$1466,2,FALSE)))</f>
        <v/>
      </c>
      <c r="D296" s="20"/>
      <c r="E296" s="13"/>
      <c r="F296" s="13"/>
      <c r="G296" s="14"/>
      <c r="H296" s="15"/>
      <c r="I296" s="16"/>
      <c r="J296" s="17" t="str">
        <f t="shared" si="8"/>
        <v/>
      </c>
      <c r="K296" s="14"/>
      <c r="L296" s="8"/>
      <c r="M296" s="16"/>
      <c r="N296" s="14"/>
      <c r="O296" s="14"/>
      <c r="P296" s="13"/>
      <c r="Q296" s="18"/>
    </row>
    <row r="297" spans="1:17" s="308" customFormat="1" ht="14.25" thickTop="1" thickBot="1" x14ac:dyDescent="0.25">
      <c r="A297" s="12"/>
      <c r="B297" s="12" t="str">
        <f t="shared" si="9"/>
        <v/>
      </c>
      <c r="C297" s="307" t="str">
        <f>IF(D297="","",(VLOOKUP(D297,'Lookups - Generic'!$B$3:$C$1466,2,FALSE)))</f>
        <v/>
      </c>
      <c r="D297" s="20"/>
      <c r="E297" s="13"/>
      <c r="F297" s="13"/>
      <c r="G297" s="14"/>
      <c r="H297" s="15"/>
      <c r="I297" s="16"/>
      <c r="J297" s="17" t="str">
        <f t="shared" si="8"/>
        <v/>
      </c>
      <c r="K297" s="14"/>
      <c r="L297" s="8"/>
      <c r="M297" s="16"/>
      <c r="N297" s="14"/>
      <c r="O297" s="14"/>
      <c r="P297" s="13"/>
      <c r="Q297" s="18"/>
    </row>
    <row r="298" spans="1:17" s="308" customFormat="1" ht="14.25" thickTop="1" thickBot="1" x14ac:dyDescent="0.25">
      <c r="A298" s="12"/>
      <c r="B298" s="12" t="str">
        <f t="shared" si="9"/>
        <v/>
      </c>
      <c r="C298" s="307" t="str">
        <f>IF(D298="","",(VLOOKUP(D298,'Lookups - Generic'!$B$3:$C$1466,2,FALSE)))</f>
        <v/>
      </c>
      <c r="D298" s="20"/>
      <c r="E298" s="13"/>
      <c r="F298" s="13"/>
      <c r="G298" s="14"/>
      <c r="H298" s="15"/>
      <c r="I298" s="16"/>
      <c r="J298" s="17" t="str">
        <f t="shared" si="8"/>
        <v/>
      </c>
      <c r="K298" s="14"/>
      <c r="L298" s="8"/>
      <c r="M298" s="16"/>
      <c r="N298" s="14"/>
      <c r="O298" s="14"/>
      <c r="P298" s="13"/>
      <c r="Q298" s="18"/>
    </row>
    <row r="299" spans="1:17" s="308" customFormat="1" ht="14.25" thickTop="1" thickBot="1" x14ac:dyDescent="0.25">
      <c r="A299" s="12"/>
      <c r="B299" s="12" t="str">
        <f t="shared" si="9"/>
        <v/>
      </c>
      <c r="C299" s="307" t="str">
        <f>IF(D299="","",(VLOOKUP(D299,'Lookups - Generic'!$B$3:$C$1466,2,FALSE)))</f>
        <v/>
      </c>
      <c r="D299" s="20"/>
      <c r="E299" s="13"/>
      <c r="F299" s="13"/>
      <c r="G299" s="14"/>
      <c r="H299" s="15"/>
      <c r="I299" s="16"/>
      <c r="J299" s="17" t="str">
        <f t="shared" si="8"/>
        <v/>
      </c>
      <c r="K299" s="14"/>
      <c r="L299" s="8"/>
      <c r="M299" s="16"/>
      <c r="N299" s="14"/>
      <c r="O299" s="14"/>
      <c r="P299" s="13"/>
      <c r="Q299" s="18"/>
    </row>
    <row r="300" spans="1:17" s="308" customFormat="1" ht="14.25" thickTop="1" thickBot="1" x14ac:dyDescent="0.25">
      <c r="A300" s="12"/>
      <c r="B300" s="12" t="str">
        <f t="shared" si="9"/>
        <v/>
      </c>
      <c r="C300" s="307" t="str">
        <f>IF(D300="","",(VLOOKUP(D300,'Lookups - Generic'!$B$3:$C$1466,2,FALSE)))</f>
        <v/>
      </c>
      <c r="D300" s="20"/>
      <c r="E300" s="13"/>
      <c r="F300" s="13"/>
      <c r="G300" s="14"/>
      <c r="H300" s="15"/>
      <c r="I300" s="16"/>
      <c r="J300" s="17" t="str">
        <f t="shared" si="8"/>
        <v/>
      </c>
      <c r="K300" s="14"/>
      <c r="L300" s="8"/>
      <c r="M300" s="16"/>
      <c r="N300" s="14"/>
      <c r="O300" s="14"/>
      <c r="P300" s="13"/>
      <c r="Q300" s="18"/>
    </row>
    <row r="301" spans="1:17" s="308" customFormat="1" ht="14.25" thickTop="1" thickBot="1" x14ac:dyDescent="0.25">
      <c r="A301" s="12"/>
      <c r="B301" s="12" t="str">
        <f t="shared" si="9"/>
        <v/>
      </c>
      <c r="C301" s="307" t="str">
        <f>IF(D301="","",(VLOOKUP(D301,'Lookups - Generic'!$B$3:$C$1466,2,FALSE)))</f>
        <v/>
      </c>
      <c r="D301" s="20"/>
      <c r="E301" s="13"/>
      <c r="F301" s="13"/>
      <c r="G301" s="14"/>
      <c r="H301" s="15"/>
      <c r="I301" s="16"/>
      <c r="J301" s="17" t="str">
        <f t="shared" si="8"/>
        <v/>
      </c>
      <c r="K301" s="14"/>
      <c r="L301" s="8"/>
      <c r="M301" s="16"/>
      <c r="N301" s="14"/>
      <c r="O301" s="14"/>
      <c r="P301" s="13"/>
      <c r="Q301" s="18"/>
    </row>
    <row r="302" spans="1:17" s="308" customFormat="1" ht="14.25" thickTop="1" thickBot="1" x14ac:dyDescent="0.25">
      <c r="A302" s="12"/>
      <c r="B302" s="12" t="str">
        <f t="shared" si="9"/>
        <v/>
      </c>
      <c r="C302" s="307" t="str">
        <f>IF(D302="","",(VLOOKUP(D302,'Lookups - Generic'!$B$3:$C$1466,2,FALSE)))</f>
        <v/>
      </c>
      <c r="D302" s="20"/>
      <c r="E302" s="13"/>
      <c r="F302" s="13"/>
      <c r="G302" s="14"/>
      <c r="H302" s="15"/>
      <c r="I302" s="16"/>
      <c r="J302" s="17" t="str">
        <f t="shared" si="8"/>
        <v/>
      </c>
      <c r="K302" s="14"/>
      <c r="L302" s="8"/>
      <c r="M302" s="16"/>
      <c r="N302" s="14"/>
      <c r="O302" s="14"/>
      <c r="P302" s="13"/>
      <c r="Q302" s="18"/>
    </row>
    <row r="303" spans="1:17" s="308" customFormat="1" ht="14.25" thickTop="1" thickBot="1" x14ac:dyDescent="0.25">
      <c r="A303" s="12"/>
      <c r="B303" s="12" t="str">
        <f t="shared" si="9"/>
        <v/>
      </c>
      <c r="C303" s="307" t="str">
        <f>IF(D303="","",(VLOOKUP(D303,'Lookups - Generic'!$B$3:$C$1466,2,FALSE)))</f>
        <v/>
      </c>
      <c r="D303" s="20"/>
      <c r="E303" s="13"/>
      <c r="F303" s="13"/>
      <c r="G303" s="14"/>
      <c r="H303" s="15"/>
      <c r="I303" s="16"/>
      <c r="J303" s="17" t="str">
        <f t="shared" si="8"/>
        <v/>
      </c>
      <c r="K303" s="14"/>
      <c r="L303" s="8"/>
      <c r="M303" s="16"/>
      <c r="N303" s="14"/>
      <c r="O303" s="14"/>
      <c r="P303" s="13"/>
      <c r="Q303" s="18"/>
    </row>
    <row r="304" spans="1:17" s="308" customFormat="1" ht="14.25" thickTop="1" thickBot="1" x14ac:dyDescent="0.25">
      <c r="A304" s="12"/>
      <c r="B304" s="12" t="str">
        <f t="shared" si="9"/>
        <v/>
      </c>
      <c r="C304" s="307" t="str">
        <f>IF(D304="","",(VLOOKUP(D304,'Lookups - Generic'!$B$3:$C$1466,2,FALSE)))</f>
        <v/>
      </c>
      <c r="D304" s="20"/>
      <c r="E304" s="13"/>
      <c r="F304" s="13"/>
      <c r="G304" s="14"/>
      <c r="H304" s="15"/>
      <c r="I304" s="16"/>
      <c r="J304" s="17" t="str">
        <f t="shared" si="8"/>
        <v/>
      </c>
      <c r="K304" s="14"/>
      <c r="L304" s="8"/>
      <c r="M304" s="16"/>
      <c r="N304" s="14"/>
      <c r="O304" s="14"/>
      <c r="P304" s="13"/>
      <c r="Q304" s="18"/>
    </row>
    <row r="305" spans="1:17" s="308" customFormat="1" ht="14.25" thickTop="1" thickBot="1" x14ac:dyDescent="0.25">
      <c r="A305" s="12"/>
      <c r="B305" s="12" t="str">
        <f t="shared" si="9"/>
        <v/>
      </c>
      <c r="C305" s="307" t="str">
        <f>IF(D305="","",(VLOOKUP(D305,'Lookups - Generic'!$B$3:$C$1466,2,FALSE)))</f>
        <v/>
      </c>
      <c r="D305" s="20"/>
      <c r="E305" s="13"/>
      <c r="F305" s="13"/>
      <c r="G305" s="14"/>
      <c r="H305" s="15"/>
      <c r="I305" s="16"/>
      <c r="J305" s="17" t="str">
        <f t="shared" si="8"/>
        <v/>
      </c>
      <c r="K305" s="14"/>
      <c r="L305" s="8"/>
      <c r="M305" s="16"/>
      <c r="N305" s="14"/>
      <c r="O305" s="14"/>
      <c r="P305" s="13"/>
      <c r="Q305" s="18"/>
    </row>
    <row r="306" spans="1:17" s="308" customFormat="1" ht="14.25" thickTop="1" thickBot="1" x14ac:dyDescent="0.25">
      <c r="A306" s="12"/>
      <c r="B306" s="12" t="str">
        <f t="shared" si="9"/>
        <v/>
      </c>
      <c r="C306" s="307" t="str">
        <f>IF(D306="","",(VLOOKUP(D306,'Lookups - Generic'!$B$3:$C$1466,2,FALSE)))</f>
        <v/>
      </c>
      <c r="D306" s="20"/>
      <c r="E306" s="13"/>
      <c r="F306" s="13"/>
      <c r="G306" s="14"/>
      <c r="H306" s="15"/>
      <c r="I306" s="16"/>
      <c r="J306" s="17" t="str">
        <f t="shared" si="8"/>
        <v/>
      </c>
      <c r="K306" s="14"/>
      <c r="L306" s="8"/>
      <c r="M306" s="16"/>
      <c r="N306" s="14"/>
      <c r="O306" s="14"/>
      <c r="P306" s="13"/>
      <c r="Q306" s="18"/>
    </row>
    <row r="307" spans="1:17" s="308" customFormat="1" ht="14.25" thickTop="1" thickBot="1" x14ac:dyDescent="0.25">
      <c r="A307" s="12"/>
      <c r="B307" s="12" t="str">
        <f t="shared" si="9"/>
        <v/>
      </c>
      <c r="C307" s="307" t="str">
        <f>IF(D307="","",(VLOOKUP(D307,'Lookups - Generic'!$B$3:$C$1466,2,FALSE)))</f>
        <v/>
      </c>
      <c r="D307" s="20"/>
      <c r="E307" s="13"/>
      <c r="F307" s="13"/>
      <c r="G307" s="14"/>
      <c r="H307" s="15"/>
      <c r="I307" s="16"/>
      <c r="J307" s="17" t="str">
        <f t="shared" si="8"/>
        <v/>
      </c>
      <c r="K307" s="14"/>
      <c r="L307" s="8"/>
      <c r="M307" s="16"/>
      <c r="N307" s="14"/>
      <c r="O307" s="14"/>
      <c r="P307" s="13"/>
      <c r="Q307" s="18"/>
    </row>
    <row r="308" spans="1:17" s="308" customFormat="1" ht="14.25" thickTop="1" thickBot="1" x14ac:dyDescent="0.25">
      <c r="A308" s="12"/>
      <c r="B308" s="12" t="str">
        <f t="shared" si="9"/>
        <v/>
      </c>
      <c r="C308" s="307" t="str">
        <f>IF(D308="","",(VLOOKUP(D308,'Lookups - Generic'!$B$3:$C$1466,2,FALSE)))</f>
        <v/>
      </c>
      <c r="D308" s="20"/>
      <c r="E308" s="13"/>
      <c r="F308" s="13"/>
      <c r="G308" s="14"/>
      <c r="H308" s="15"/>
      <c r="I308" s="16"/>
      <c r="J308" s="17" t="str">
        <f t="shared" si="8"/>
        <v/>
      </c>
      <c r="K308" s="14"/>
      <c r="L308" s="8"/>
      <c r="M308" s="16"/>
      <c r="N308" s="14"/>
      <c r="O308" s="14"/>
      <c r="P308" s="13"/>
      <c r="Q308" s="18"/>
    </row>
    <row r="309" spans="1:17" s="308" customFormat="1" ht="14.25" thickTop="1" thickBot="1" x14ac:dyDescent="0.25">
      <c r="A309" s="12"/>
      <c r="B309" s="12" t="str">
        <f t="shared" si="9"/>
        <v/>
      </c>
      <c r="C309" s="307" t="str">
        <f>IF(D309="","",(VLOOKUP(D309,'Lookups - Generic'!$B$3:$C$1466,2,FALSE)))</f>
        <v/>
      </c>
      <c r="D309" s="20"/>
      <c r="E309" s="13"/>
      <c r="F309" s="13"/>
      <c r="G309" s="14"/>
      <c r="H309" s="15"/>
      <c r="I309" s="16"/>
      <c r="J309" s="17" t="str">
        <f t="shared" si="8"/>
        <v/>
      </c>
      <c r="K309" s="14"/>
      <c r="L309" s="8"/>
      <c r="M309" s="16"/>
      <c r="N309" s="14"/>
      <c r="O309" s="14"/>
      <c r="P309" s="13"/>
      <c r="Q309" s="18"/>
    </row>
    <row r="310" spans="1:17" s="308" customFormat="1" ht="14.25" thickTop="1" thickBot="1" x14ac:dyDescent="0.25">
      <c r="A310" s="12"/>
      <c r="B310" s="12" t="str">
        <f t="shared" si="9"/>
        <v/>
      </c>
      <c r="C310" s="307" t="str">
        <f>IF(D310="","",(VLOOKUP(D310,'Lookups - Generic'!$B$3:$C$1466,2,FALSE)))</f>
        <v/>
      </c>
      <c r="D310" s="20"/>
      <c r="E310" s="13"/>
      <c r="F310" s="13"/>
      <c r="G310" s="14"/>
      <c r="H310" s="15"/>
      <c r="I310" s="16"/>
      <c r="J310" s="17" t="str">
        <f t="shared" si="8"/>
        <v/>
      </c>
      <c r="K310" s="14"/>
      <c r="L310" s="8"/>
      <c r="M310" s="16"/>
      <c r="N310" s="14"/>
      <c r="O310" s="14"/>
      <c r="P310" s="13"/>
      <c r="Q310" s="18"/>
    </row>
    <row r="311" spans="1:17" s="308" customFormat="1" ht="14.25" thickTop="1" thickBot="1" x14ac:dyDescent="0.25">
      <c r="A311" s="12"/>
      <c r="B311" s="12" t="str">
        <f t="shared" si="9"/>
        <v/>
      </c>
      <c r="C311" s="307" t="str">
        <f>IF(D311="","",(VLOOKUP(D311,'Lookups - Generic'!$B$3:$C$1466,2,FALSE)))</f>
        <v/>
      </c>
      <c r="D311" s="20"/>
      <c r="E311" s="13"/>
      <c r="F311" s="13"/>
      <c r="G311" s="14"/>
      <c r="H311" s="15"/>
      <c r="I311" s="16"/>
      <c r="J311" s="17" t="str">
        <f t="shared" si="8"/>
        <v/>
      </c>
      <c r="K311" s="14"/>
      <c r="L311" s="8"/>
      <c r="M311" s="16"/>
      <c r="N311" s="14"/>
      <c r="O311" s="14"/>
      <c r="P311" s="13"/>
      <c r="Q311" s="18"/>
    </row>
    <row r="312" spans="1:17" s="308" customFormat="1" ht="14.25" thickTop="1" thickBot="1" x14ac:dyDescent="0.25">
      <c r="A312" s="12"/>
      <c r="B312" s="12" t="str">
        <f t="shared" si="9"/>
        <v/>
      </c>
      <c r="C312" s="307" t="str">
        <f>IF(D312="","",(VLOOKUP(D312,'Lookups - Generic'!$B$3:$C$1466,2,FALSE)))</f>
        <v/>
      </c>
      <c r="D312" s="20"/>
      <c r="E312" s="13"/>
      <c r="F312" s="13"/>
      <c r="G312" s="14"/>
      <c r="H312" s="15"/>
      <c r="I312" s="16"/>
      <c r="J312" s="17" t="str">
        <f t="shared" si="8"/>
        <v/>
      </c>
      <c r="K312" s="14"/>
      <c r="L312" s="8"/>
      <c r="M312" s="16"/>
      <c r="N312" s="14"/>
      <c r="O312" s="14"/>
      <c r="P312" s="13"/>
      <c r="Q312" s="18"/>
    </row>
    <row r="313" spans="1:17" s="308" customFormat="1" ht="14.25" thickTop="1" thickBot="1" x14ac:dyDescent="0.25">
      <c r="A313" s="12"/>
      <c r="B313" s="12" t="str">
        <f t="shared" si="9"/>
        <v/>
      </c>
      <c r="C313" s="307" t="str">
        <f>IF(D313="","",(VLOOKUP(D313,'Lookups - Generic'!$B$3:$C$1466,2,FALSE)))</f>
        <v/>
      </c>
      <c r="D313" s="20"/>
      <c r="E313" s="13"/>
      <c r="F313" s="13"/>
      <c r="G313" s="14"/>
      <c r="H313" s="15"/>
      <c r="I313" s="16"/>
      <c r="J313" s="17" t="str">
        <f t="shared" si="8"/>
        <v/>
      </c>
      <c r="K313" s="14"/>
      <c r="L313" s="8"/>
      <c r="M313" s="16"/>
      <c r="N313" s="14"/>
      <c r="O313" s="14"/>
      <c r="P313" s="13"/>
      <c r="Q313" s="18"/>
    </row>
    <row r="314" spans="1:17" s="308" customFormat="1" ht="14.25" thickTop="1" thickBot="1" x14ac:dyDescent="0.25">
      <c r="A314" s="12"/>
      <c r="B314" s="12" t="str">
        <f t="shared" si="9"/>
        <v/>
      </c>
      <c r="C314" s="307" t="str">
        <f>IF(D314="","",(VLOOKUP(D314,'Lookups - Generic'!$B$3:$C$1466,2,FALSE)))</f>
        <v/>
      </c>
      <c r="D314" s="20"/>
      <c r="E314" s="13"/>
      <c r="F314" s="13"/>
      <c r="G314" s="14"/>
      <c r="H314" s="15"/>
      <c r="I314" s="16"/>
      <c r="J314" s="17" t="str">
        <f t="shared" si="8"/>
        <v/>
      </c>
      <c r="K314" s="14"/>
      <c r="L314" s="8"/>
      <c r="M314" s="16"/>
      <c r="N314" s="14"/>
      <c r="O314" s="14"/>
      <c r="P314" s="13"/>
      <c r="Q314" s="18"/>
    </row>
    <row r="315" spans="1:17" s="308" customFormat="1" ht="14.25" thickTop="1" thickBot="1" x14ac:dyDescent="0.25">
      <c r="A315" s="12"/>
      <c r="B315" s="12" t="str">
        <f t="shared" si="9"/>
        <v/>
      </c>
      <c r="C315" s="307" t="str">
        <f>IF(D315="","",(VLOOKUP(D315,'Lookups - Generic'!$B$3:$C$1466,2,FALSE)))</f>
        <v/>
      </c>
      <c r="D315" s="20"/>
      <c r="E315" s="13"/>
      <c r="F315" s="13"/>
      <c r="G315" s="14"/>
      <c r="H315" s="15"/>
      <c r="I315" s="16"/>
      <c r="J315" s="17" t="str">
        <f t="shared" si="8"/>
        <v/>
      </c>
      <c r="K315" s="14"/>
      <c r="L315" s="8"/>
      <c r="M315" s="16"/>
      <c r="N315" s="14"/>
      <c r="O315" s="14"/>
      <c r="P315" s="13"/>
      <c r="Q315" s="18"/>
    </row>
    <row r="316" spans="1:17" s="308" customFormat="1" ht="14.25" thickTop="1" thickBot="1" x14ac:dyDescent="0.25">
      <c r="A316" s="12"/>
      <c r="B316" s="12" t="str">
        <f t="shared" si="9"/>
        <v/>
      </c>
      <c r="C316" s="307" t="str">
        <f>IF(D316="","",(VLOOKUP(D316,'Lookups - Generic'!$B$3:$C$1466,2,FALSE)))</f>
        <v/>
      </c>
      <c r="D316" s="20"/>
      <c r="E316" s="13"/>
      <c r="F316" s="13"/>
      <c r="G316" s="14"/>
      <c r="H316" s="15"/>
      <c r="I316" s="16"/>
      <c r="J316" s="17" t="str">
        <f t="shared" si="8"/>
        <v/>
      </c>
      <c r="K316" s="14"/>
      <c r="L316" s="8"/>
      <c r="M316" s="16"/>
      <c r="N316" s="14"/>
      <c r="O316" s="14"/>
      <c r="P316" s="13"/>
      <c r="Q316" s="18"/>
    </row>
    <row r="317" spans="1:17" s="308" customFormat="1" ht="14.25" thickTop="1" thickBot="1" x14ac:dyDescent="0.25">
      <c r="A317" s="12"/>
      <c r="B317" s="12" t="str">
        <f t="shared" si="9"/>
        <v/>
      </c>
      <c r="C317" s="307" t="str">
        <f>IF(D317="","",(VLOOKUP(D317,'Lookups - Generic'!$B$3:$C$1466,2,FALSE)))</f>
        <v/>
      </c>
      <c r="D317" s="20"/>
      <c r="E317" s="13"/>
      <c r="F317" s="13"/>
      <c r="G317" s="14"/>
      <c r="H317" s="15"/>
      <c r="I317" s="16"/>
      <c r="J317" s="17" t="str">
        <f t="shared" si="8"/>
        <v/>
      </c>
      <c r="K317" s="14"/>
      <c r="L317" s="8"/>
      <c r="M317" s="16"/>
      <c r="N317" s="14"/>
      <c r="O317" s="14"/>
      <c r="P317" s="13"/>
      <c r="Q317" s="18"/>
    </row>
    <row r="318" spans="1:17" s="308" customFormat="1" ht="14.25" thickTop="1" thickBot="1" x14ac:dyDescent="0.25">
      <c r="A318" s="12"/>
      <c r="B318" s="12" t="str">
        <f t="shared" si="9"/>
        <v/>
      </c>
      <c r="C318" s="307" t="str">
        <f>IF(D318="","",(VLOOKUP(D318,'Lookups - Generic'!$B$3:$C$1466,2,FALSE)))</f>
        <v/>
      </c>
      <c r="D318" s="20"/>
      <c r="E318" s="13"/>
      <c r="F318" s="13"/>
      <c r="G318" s="14"/>
      <c r="H318" s="15"/>
      <c r="I318" s="16"/>
      <c r="J318" s="17" t="str">
        <f t="shared" si="8"/>
        <v/>
      </c>
      <c r="K318" s="14"/>
      <c r="L318" s="8"/>
      <c r="M318" s="16"/>
      <c r="N318" s="14"/>
      <c r="O318" s="14"/>
      <c r="P318" s="13"/>
      <c r="Q318" s="18"/>
    </row>
    <row r="319" spans="1:17" s="308" customFormat="1" ht="14.25" thickTop="1" thickBot="1" x14ac:dyDescent="0.25">
      <c r="A319" s="12"/>
      <c r="B319" s="12" t="str">
        <f t="shared" si="9"/>
        <v/>
      </c>
      <c r="C319" s="307" t="str">
        <f>IF(D319="","",(VLOOKUP(D319,'Lookups - Generic'!$B$3:$C$1466,2,FALSE)))</f>
        <v/>
      </c>
      <c r="D319" s="20"/>
      <c r="E319" s="13"/>
      <c r="F319" s="13"/>
      <c r="G319" s="14"/>
      <c r="H319" s="15"/>
      <c r="I319" s="16"/>
      <c r="J319" s="17" t="str">
        <f t="shared" si="8"/>
        <v/>
      </c>
      <c r="K319" s="14"/>
      <c r="L319" s="8"/>
      <c r="M319" s="16"/>
      <c r="N319" s="14"/>
      <c r="O319" s="14"/>
      <c r="P319" s="13"/>
      <c r="Q319" s="18"/>
    </row>
    <row r="320" spans="1:17" s="308" customFormat="1" ht="14.25" thickTop="1" thickBot="1" x14ac:dyDescent="0.25">
      <c r="A320" s="12"/>
      <c r="B320" s="12" t="str">
        <f t="shared" si="9"/>
        <v/>
      </c>
      <c r="C320" s="307" t="str">
        <f>IF(D320="","",(VLOOKUP(D320,'Lookups - Generic'!$B$3:$C$1466,2,FALSE)))</f>
        <v/>
      </c>
      <c r="D320" s="20"/>
      <c r="E320" s="13"/>
      <c r="F320" s="13"/>
      <c r="G320" s="14"/>
      <c r="H320" s="15"/>
      <c r="I320" s="16"/>
      <c r="J320" s="17" t="str">
        <f t="shared" si="8"/>
        <v/>
      </c>
      <c r="K320" s="14"/>
      <c r="L320" s="8"/>
      <c r="M320" s="16"/>
      <c r="N320" s="14"/>
      <c r="O320" s="14"/>
      <c r="P320" s="13"/>
      <c r="Q320" s="18"/>
    </row>
    <row r="321" spans="1:17" s="308" customFormat="1" ht="14.25" thickTop="1" thickBot="1" x14ac:dyDescent="0.25">
      <c r="A321" s="12"/>
      <c r="B321" s="12" t="str">
        <f t="shared" si="9"/>
        <v/>
      </c>
      <c r="C321" s="307" t="str">
        <f>IF(D321="","",(VLOOKUP(D321,'Lookups - Generic'!$B$3:$C$1466,2,FALSE)))</f>
        <v/>
      </c>
      <c r="D321" s="20"/>
      <c r="E321" s="13"/>
      <c r="F321" s="13"/>
      <c r="G321" s="14"/>
      <c r="H321" s="15"/>
      <c r="I321" s="16"/>
      <c r="J321" s="17" t="str">
        <f t="shared" si="8"/>
        <v/>
      </c>
      <c r="K321" s="14"/>
      <c r="L321" s="8"/>
      <c r="M321" s="16"/>
      <c r="N321" s="14"/>
      <c r="O321" s="14"/>
      <c r="P321" s="13"/>
      <c r="Q321" s="18"/>
    </row>
    <row r="322" spans="1:17" s="308" customFormat="1" ht="14.25" thickTop="1" thickBot="1" x14ac:dyDescent="0.25">
      <c r="A322" s="12"/>
      <c r="B322" s="12" t="str">
        <f t="shared" si="9"/>
        <v/>
      </c>
      <c r="C322" s="307" t="str">
        <f>IF(D322="","",(VLOOKUP(D322,'Lookups - Generic'!$B$3:$C$1466,2,FALSE)))</f>
        <v/>
      </c>
      <c r="D322" s="20"/>
      <c r="E322" s="13"/>
      <c r="F322" s="13"/>
      <c r="G322" s="14"/>
      <c r="H322" s="15"/>
      <c r="I322" s="16"/>
      <c r="J322" s="17" t="str">
        <f t="shared" si="8"/>
        <v/>
      </c>
      <c r="K322" s="14"/>
      <c r="L322" s="8"/>
      <c r="M322" s="16"/>
      <c r="N322" s="14"/>
      <c r="O322" s="14"/>
      <c r="P322" s="13"/>
      <c r="Q322" s="18"/>
    </row>
    <row r="323" spans="1:17" s="308" customFormat="1" ht="14.25" thickTop="1" thickBot="1" x14ac:dyDescent="0.25">
      <c r="A323" s="12"/>
      <c r="B323" s="12" t="str">
        <f t="shared" si="9"/>
        <v/>
      </c>
      <c r="C323" s="307" t="str">
        <f>IF(D323="","",(VLOOKUP(D323,'Lookups - Generic'!$B$3:$C$1466,2,FALSE)))</f>
        <v/>
      </c>
      <c r="D323" s="20"/>
      <c r="E323" s="13"/>
      <c r="F323" s="13"/>
      <c r="G323" s="14"/>
      <c r="H323" s="15"/>
      <c r="I323" s="16"/>
      <c r="J323" s="17" t="str">
        <f t="shared" si="8"/>
        <v/>
      </c>
      <c r="K323" s="14"/>
      <c r="L323" s="8"/>
      <c r="M323" s="16"/>
      <c r="N323" s="14"/>
      <c r="O323" s="14"/>
      <c r="P323" s="13"/>
      <c r="Q323" s="18"/>
    </row>
    <row r="324" spans="1:17" s="308" customFormat="1" ht="14.25" thickTop="1" thickBot="1" x14ac:dyDescent="0.25">
      <c r="A324" s="12"/>
      <c r="B324" s="12" t="str">
        <f t="shared" si="9"/>
        <v/>
      </c>
      <c r="C324" s="307" t="str">
        <f>IF(D324="","",(VLOOKUP(D324,'Lookups - Generic'!$B$3:$C$1466,2,FALSE)))</f>
        <v/>
      </c>
      <c r="D324" s="20"/>
      <c r="E324" s="13"/>
      <c r="F324" s="13"/>
      <c r="G324" s="14"/>
      <c r="H324" s="15"/>
      <c r="I324" s="16"/>
      <c r="J324" s="17" t="str">
        <f t="shared" si="8"/>
        <v/>
      </c>
      <c r="K324" s="14"/>
      <c r="L324" s="8"/>
      <c r="M324" s="16"/>
      <c r="N324" s="14"/>
      <c r="O324" s="14"/>
      <c r="P324" s="13"/>
      <c r="Q324" s="18"/>
    </row>
    <row r="325" spans="1:17" s="308" customFormat="1" ht="14.25" thickTop="1" thickBot="1" x14ac:dyDescent="0.25">
      <c r="A325" s="12"/>
      <c r="B325" s="12" t="str">
        <f t="shared" si="9"/>
        <v/>
      </c>
      <c r="C325" s="307" t="str">
        <f>IF(D325="","",(VLOOKUP(D325,'Lookups - Generic'!$B$3:$C$1466,2,FALSE)))</f>
        <v/>
      </c>
      <c r="D325" s="20"/>
      <c r="E325" s="13"/>
      <c r="F325" s="13"/>
      <c r="G325" s="14"/>
      <c r="H325" s="15"/>
      <c r="I325" s="16"/>
      <c r="J325" s="17" t="str">
        <f t="shared" ref="J325:J378" si="10">IF(I325="","",VLOOKUP(I325,Pavement_Test_Pit_Method_Table_Array,2,FALSE))</f>
        <v/>
      </c>
      <c r="K325" s="14"/>
      <c r="L325" s="8"/>
      <c r="M325" s="16"/>
      <c r="N325" s="14"/>
      <c r="O325" s="14"/>
      <c r="P325" s="13"/>
      <c r="Q325" s="18"/>
    </row>
    <row r="326" spans="1:17" s="308" customFormat="1" ht="14.25" thickTop="1" thickBot="1" x14ac:dyDescent="0.25">
      <c r="A326" s="12"/>
      <c r="B326" s="12" t="str">
        <f t="shared" ref="B326:B378" si="11">IF(A326="ADD","0","")</f>
        <v/>
      </c>
      <c r="C326" s="307" t="str">
        <f>IF(D326="","",(VLOOKUP(D326,'Lookups - Generic'!$B$3:$C$1466,2,FALSE)))</f>
        <v/>
      </c>
      <c r="D326" s="20"/>
      <c r="E326" s="13"/>
      <c r="F326" s="13"/>
      <c r="G326" s="14"/>
      <c r="H326" s="15"/>
      <c r="I326" s="16"/>
      <c r="J326" s="17" t="str">
        <f t="shared" si="10"/>
        <v/>
      </c>
      <c r="K326" s="14"/>
      <c r="L326" s="8"/>
      <c r="M326" s="16"/>
      <c r="N326" s="14"/>
      <c r="O326" s="14"/>
      <c r="P326" s="13"/>
      <c r="Q326" s="18"/>
    </row>
    <row r="327" spans="1:17" s="308" customFormat="1" ht="14.25" thickTop="1" thickBot="1" x14ac:dyDescent="0.25">
      <c r="A327" s="12"/>
      <c r="B327" s="12" t="str">
        <f t="shared" si="11"/>
        <v/>
      </c>
      <c r="C327" s="307" t="str">
        <f>IF(D327="","",(VLOOKUP(D327,'Lookups - Generic'!$B$3:$C$1466,2,FALSE)))</f>
        <v/>
      </c>
      <c r="D327" s="20"/>
      <c r="E327" s="13"/>
      <c r="F327" s="13"/>
      <c r="G327" s="14"/>
      <c r="H327" s="15"/>
      <c r="I327" s="16"/>
      <c r="J327" s="17" t="str">
        <f t="shared" si="10"/>
        <v/>
      </c>
      <c r="K327" s="14"/>
      <c r="L327" s="8"/>
      <c r="M327" s="16"/>
      <c r="N327" s="14"/>
      <c r="O327" s="14"/>
      <c r="P327" s="13"/>
      <c r="Q327" s="18"/>
    </row>
    <row r="328" spans="1:17" s="308" customFormat="1" ht="14.25" thickTop="1" thickBot="1" x14ac:dyDescent="0.25">
      <c r="A328" s="12"/>
      <c r="B328" s="12" t="str">
        <f t="shared" si="11"/>
        <v/>
      </c>
      <c r="C328" s="307" t="str">
        <f>IF(D328="","",(VLOOKUP(D328,'Lookups - Generic'!$B$3:$C$1466,2,FALSE)))</f>
        <v/>
      </c>
      <c r="D328" s="20"/>
      <c r="E328" s="13"/>
      <c r="F328" s="13"/>
      <c r="G328" s="14"/>
      <c r="H328" s="15"/>
      <c r="I328" s="16"/>
      <c r="J328" s="17" t="str">
        <f t="shared" si="10"/>
        <v/>
      </c>
      <c r="K328" s="14"/>
      <c r="L328" s="8"/>
      <c r="M328" s="16"/>
      <c r="N328" s="14"/>
      <c r="O328" s="14"/>
      <c r="P328" s="13"/>
      <c r="Q328" s="18"/>
    </row>
    <row r="329" spans="1:17" s="308" customFormat="1" ht="14.25" thickTop="1" thickBot="1" x14ac:dyDescent="0.25">
      <c r="A329" s="12"/>
      <c r="B329" s="12" t="str">
        <f t="shared" si="11"/>
        <v/>
      </c>
      <c r="C329" s="307" t="str">
        <f>IF(D329="","",(VLOOKUP(D329,'Lookups - Generic'!$B$3:$C$1466,2,FALSE)))</f>
        <v/>
      </c>
      <c r="D329" s="20"/>
      <c r="E329" s="13"/>
      <c r="F329" s="13"/>
      <c r="G329" s="14"/>
      <c r="H329" s="15"/>
      <c r="I329" s="16"/>
      <c r="J329" s="17" t="str">
        <f t="shared" si="10"/>
        <v/>
      </c>
      <c r="K329" s="14"/>
      <c r="L329" s="8"/>
      <c r="M329" s="16"/>
      <c r="N329" s="14"/>
      <c r="O329" s="14"/>
      <c r="P329" s="13"/>
      <c r="Q329" s="18"/>
    </row>
    <row r="330" spans="1:17" s="308" customFormat="1" ht="14.25" thickTop="1" thickBot="1" x14ac:dyDescent="0.25">
      <c r="A330" s="12"/>
      <c r="B330" s="12" t="str">
        <f t="shared" si="11"/>
        <v/>
      </c>
      <c r="C330" s="307" t="str">
        <f>IF(D330="","",(VLOOKUP(D330,'Lookups - Generic'!$B$3:$C$1466,2,FALSE)))</f>
        <v/>
      </c>
      <c r="D330" s="20"/>
      <c r="E330" s="13"/>
      <c r="F330" s="13"/>
      <c r="G330" s="14"/>
      <c r="H330" s="15"/>
      <c r="I330" s="16"/>
      <c r="J330" s="17" t="str">
        <f t="shared" si="10"/>
        <v/>
      </c>
      <c r="K330" s="14"/>
      <c r="L330" s="8"/>
      <c r="M330" s="16"/>
      <c r="N330" s="14"/>
      <c r="O330" s="14"/>
      <c r="P330" s="13"/>
      <c r="Q330" s="18"/>
    </row>
    <row r="331" spans="1:17" s="308" customFormat="1" ht="14.25" thickTop="1" thickBot="1" x14ac:dyDescent="0.25">
      <c r="A331" s="12"/>
      <c r="B331" s="12" t="str">
        <f t="shared" si="11"/>
        <v/>
      </c>
      <c r="C331" s="307" t="str">
        <f>IF(D331="","",(VLOOKUP(D331,'Lookups - Generic'!$B$3:$C$1466,2,FALSE)))</f>
        <v/>
      </c>
      <c r="D331" s="20"/>
      <c r="E331" s="13"/>
      <c r="F331" s="13"/>
      <c r="G331" s="14"/>
      <c r="H331" s="15"/>
      <c r="I331" s="16"/>
      <c r="J331" s="17" t="str">
        <f t="shared" si="10"/>
        <v/>
      </c>
      <c r="K331" s="14"/>
      <c r="L331" s="8"/>
      <c r="M331" s="16"/>
      <c r="N331" s="14"/>
      <c r="O331" s="14"/>
      <c r="P331" s="13"/>
      <c r="Q331" s="18"/>
    </row>
    <row r="332" spans="1:17" s="308" customFormat="1" ht="14.25" thickTop="1" thickBot="1" x14ac:dyDescent="0.25">
      <c r="A332" s="12"/>
      <c r="B332" s="12" t="str">
        <f t="shared" si="11"/>
        <v/>
      </c>
      <c r="C332" s="307" t="str">
        <f>IF(D332="","",(VLOOKUP(D332,'Lookups - Generic'!$B$3:$C$1466,2,FALSE)))</f>
        <v/>
      </c>
      <c r="D332" s="20"/>
      <c r="E332" s="13"/>
      <c r="F332" s="13"/>
      <c r="G332" s="14"/>
      <c r="H332" s="15"/>
      <c r="I332" s="16"/>
      <c r="J332" s="17" t="str">
        <f t="shared" si="10"/>
        <v/>
      </c>
      <c r="K332" s="14"/>
      <c r="L332" s="8"/>
      <c r="M332" s="16"/>
      <c r="N332" s="14"/>
      <c r="O332" s="14"/>
      <c r="P332" s="13"/>
      <c r="Q332" s="18"/>
    </row>
    <row r="333" spans="1:17" s="308" customFormat="1" ht="14.25" thickTop="1" thickBot="1" x14ac:dyDescent="0.25">
      <c r="A333" s="12"/>
      <c r="B333" s="12" t="str">
        <f t="shared" si="11"/>
        <v/>
      </c>
      <c r="C333" s="307" t="str">
        <f>IF(D333="","",(VLOOKUP(D333,'Lookups - Generic'!$B$3:$C$1466,2,FALSE)))</f>
        <v/>
      </c>
      <c r="D333" s="20"/>
      <c r="E333" s="13"/>
      <c r="F333" s="13"/>
      <c r="G333" s="14"/>
      <c r="H333" s="15"/>
      <c r="I333" s="16"/>
      <c r="J333" s="17" t="str">
        <f t="shared" si="10"/>
        <v/>
      </c>
      <c r="K333" s="14"/>
      <c r="L333" s="8"/>
      <c r="M333" s="16"/>
      <c r="N333" s="14"/>
      <c r="O333" s="14"/>
      <c r="P333" s="13"/>
      <c r="Q333" s="18"/>
    </row>
    <row r="334" spans="1:17" s="308" customFormat="1" ht="14.25" thickTop="1" thickBot="1" x14ac:dyDescent="0.25">
      <c r="A334" s="12"/>
      <c r="B334" s="12" t="str">
        <f t="shared" si="11"/>
        <v/>
      </c>
      <c r="C334" s="307" t="str">
        <f>IF(D334="","",(VLOOKUP(D334,'Lookups - Generic'!$B$3:$C$1466,2,FALSE)))</f>
        <v/>
      </c>
      <c r="D334" s="20"/>
      <c r="E334" s="13"/>
      <c r="F334" s="13"/>
      <c r="G334" s="14"/>
      <c r="H334" s="15"/>
      <c r="I334" s="16"/>
      <c r="J334" s="17" t="str">
        <f t="shared" si="10"/>
        <v/>
      </c>
      <c r="K334" s="14"/>
      <c r="L334" s="8"/>
      <c r="M334" s="16"/>
      <c r="N334" s="14"/>
      <c r="O334" s="14"/>
      <c r="P334" s="13"/>
      <c r="Q334" s="18"/>
    </row>
    <row r="335" spans="1:17" s="308" customFormat="1" ht="14.25" thickTop="1" thickBot="1" x14ac:dyDescent="0.25">
      <c r="A335" s="12"/>
      <c r="B335" s="12" t="str">
        <f t="shared" si="11"/>
        <v/>
      </c>
      <c r="C335" s="307" t="str">
        <f>IF(D335="","",(VLOOKUP(D335,'Lookups - Generic'!$B$3:$C$1466,2,FALSE)))</f>
        <v/>
      </c>
      <c r="D335" s="20"/>
      <c r="E335" s="13"/>
      <c r="F335" s="13"/>
      <c r="G335" s="14"/>
      <c r="H335" s="15"/>
      <c r="I335" s="16"/>
      <c r="J335" s="17" t="str">
        <f t="shared" si="10"/>
        <v/>
      </c>
      <c r="K335" s="14"/>
      <c r="L335" s="8"/>
      <c r="M335" s="16"/>
      <c r="N335" s="14"/>
      <c r="O335" s="14"/>
      <c r="P335" s="13"/>
      <c r="Q335" s="18"/>
    </row>
    <row r="336" spans="1:17" s="308" customFormat="1" ht="14.25" thickTop="1" thickBot="1" x14ac:dyDescent="0.25">
      <c r="A336" s="12"/>
      <c r="B336" s="12" t="str">
        <f t="shared" si="11"/>
        <v/>
      </c>
      <c r="C336" s="307" t="str">
        <f>IF(D336="","",(VLOOKUP(D336,'Lookups - Generic'!$B$3:$C$1466,2,FALSE)))</f>
        <v/>
      </c>
      <c r="D336" s="20"/>
      <c r="E336" s="13"/>
      <c r="F336" s="13"/>
      <c r="G336" s="14"/>
      <c r="H336" s="15"/>
      <c r="I336" s="16"/>
      <c r="J336" s="17" t="str">
        <f t="shared" si="10"/>
        <v/>
      </c>
      <c r="K336" s="14"/>
      <c r="L336" s="8"/>
      <c r="M336" s="16"/>
      <c r="N336" s="14"/>
      <c r="O336" s="14"/>
      <c r="P336" s="13"/>
      <c r="Q336" s="18"/>
    </row>
    <row r="337" spans="1:17" s="308" customFormat="1" ht="14.25" thickTop="1" thickBot="1" x14ac:dyDescent="0.25">
      <c r="A337" s="12"/>
      <c r="B337" s="12" t="str">
        <f t="shared" si="11"/>
        <v/>
      </c>
      <c r="C337" s="307" t="str">
        <f>IF(D337="","",(VLOOKUP(D337,'Lookups - Generic'!$B$3:$C$1466,2,FALSE)))</f>
        <v/>
      </c>
      <c r="D337" s="20"/>
      <c r="E337" s="13"/>
      <c r="F337" s="13"/>
      <c r="G337" s="14"/>
      <c r="H337" s="15"/>
      <c r="I337" s="16"/>
      <c r="J337" s="17" t="str">
        <f t="shared" si="10"/>
        <v/>
      </c>
      <c r="K337" s="14"/>
      <c r="L337" s="8"/>
      <c r="M337" s="16"/>
      <c r="N337" s="14"/>
      <c r="O337" s="14"/>
      <c r="P337" s="13"/>
      <c r="Q337" s="18"/>
    </row>
    <row r="338" spans="1:17" s="308" customFormat="1" ht="14.25" thickTop="1" thickBot="1" x14ac:dyDescent="0.25">
      <c r="A338" s="12"/>
      <c r="B338" s="12" t="str">
        <f t="shared" si="11"/>
        <v/>
      </c>
      <c r="C338" s="307" t="str">
        <f>IF(D338="","",(VLOOKUP(D338,'Lookups - Generic'!$B$3:$C$1466,2,FALSE)))</f>
        <v/>
      </c>
      <c r="D338" s="20"/>
      <c r="E338" s="13"/>
      <c r="F338" s="13"/>
      <c r="G338" s="14"/>
      <c r="H338" s="15"/>
      <c r="I338" s="16"/>
      <c r="J338" s="17" t="str">
        <f t="shared" si="10"/>
        <v/>
      </c>
      <c r="K338" s="14"/>
      <c r="L338" s="8"/>
      <c r="M338" s="16"/>
      <c r="N338" s="14"/>
      <c r="O338" s="14"/>
      <c r="P338" s="13"/>
      <c r="Q338" s="18"/>
    </row>
    <row r="339" spans="1:17" s="308" customFormat="1" ht="14.25" thickTop="1" thickBot="1" x14ac:dyDescent="0.25">
      <c r="A339" s="12"/>
      <c r="B339" s="12" t="str">
        <f t="shared" si="11"/>
        <v/>
      </c>
      <c r="C339" s="307" t="str">
        <f>IF(D339="","",(VLOOKUP(D339,'Lookups - Generic'!$B$3:$C$1466,2,FALSE)))</f>
        <v/>
      </c>
      <c r="D339" s="20"/>
      <c r="E339" s="13"/>
      <c r="F339" s="13"/>
      <c r="G339" s="14"/>
      <c r="H339" s="15"/>
      <c r="I339" s="16"/>
      <c r="J339" s="17" t="str">
        <f t="shared" si="10"/>
        <v/>
      </c>
      <c r="K339" s="14"/>
      <c r="L339" s="8"/>
      <c r="M339" s="16"/>
      <c r="N339" s="14"/>
      <c r="O339" s="14"/>
      <c r="P339" s="13"/>
      <c r="Q339" s="18"/>
    </row>
    <row r="340" spans="1:17" s="308" customFormat="1" ht="14.25" thickTop="1" thickBot="1" x14ac:dyDescent="0.25">
      <c r="A340" s="12"/>
      <c r="B340" s="12" t="str">
        <f t="shared" si="11"/>
        <v/>
      </c>
      <c r="C340" s="307" t="str">
        <f>IF(D340="","",(VLOOKUP(D340,'Lookups - Generic'!$B$3:$C$1466,2,FALSE)))</f>
        <v/>
      </c>
      <c r="D340" s="20"/>
      <c r="E340" s="13"/>
      <c r="F340" s="13"/>
      <c r="G340" s="14"/>
      <c r="H340" s="15"/>
      <c r="I340" s="16"/>
      <c r="J340" s="17" t="str">
        <f t="shared" si="10"/>
        <v/>
      </c>
      <c r="K340" s="14"/>
      <c r="L340" s="8"/>
      <c r="M340" s="16"/>
      <c r="N340" s="14"/>
      <c r="O340" s="14"/>
      <c r="P340" s="13"/>
      <c r="Q340" s="18"/>
    </row>
    <row r="341" spans="1:17" s="308" customFormat="1" ht="14.25" thickTop="1" thickBot="1" x14ac:dyDescent="0.25">
      <c r="A341" s="12"/>
      <c r="B341" s="12" t="str">
        <f t="shared" si="11"/>
        <v/>
      </c>
      <c r="C341" s="307" t="str">
        <f>IF(D341="","",(VLOOKUP(D341,'Lookups - Generic'!$B$3:$C$1466,2,FALSE)))</f>
        <v/>
      </c>
      <c r="D341" s="20"/>
      <c r="E341" s="13"/>
      <c r="F341" s="13"/>
      <c r="G341" s="14"/>
      <c r="H341" s="15"/>
      <c r="I341" s="16"/>
      <c r="J341" s="17" t="str">
        <f t="shared" si="10"/>
        <v/>
      </c>
      <c r="K341" s="14"/>
      <c r="L341" s="8"/>
      <c r="M341" s="16"/>
      <c r="N341" s="14"/>
      <c r="O341" s="14"/>
      <c r="P341" s="13"/>
      <c r="Q341" s="18"/>
    </row>
    <row r="342" spans="1:17" s="308" customFormat="1" ht="14.25" thickTop="1" thickBot="1" x14ac:dyDescent="0.25">
      <c r="A342" s="12"/>
      <c r="B342" s="12" t="str">
        <f t="shared" si="11"/>
        <v/>
      </c>
      <c r="C342" s="307" t="str">
        <f>IF(D342="","",(VLOOKUP(D342,'Lookups - Generic'!$B$3:$C$1466,2,FALSE)))</f>
        <v/>
      </c>
      <c r="D342" s="20"/>
      <c r="E342" s="13"/>
      <c r="F342" s="13"/>
      <c r="G342" s="14"/>
      <c r="H342" s="15"/>
      <c r="I342" s="16"/>
      <c r="J342" s="17" t="str">
        <f t="shared" si="10"/>
        <v/>
      </c>
      <c r="K342" s="14"/>
      <c r="L342" s="8"/>
      <c r="M342" s="16"/>
      <c r="N342" s="14"/>
      <c r="O342" s="14"/>
      <c r="P342" s="13"/>
      <c r="Q342" s="18"/>
    </row>
    <row r="343" spans="1:17" s="308" customFormat="1" ht="14.25" thickTop="1" thickBot="1" x14ac:dyDescent="0.25">
      <c r="A343" s="12"/>
      <c r="B343" s="12" t="str">
        <f t="shared" si="11"/>
        <v/>
      </c>
      <c r="C343" s="307" t="str">
        <f>IF(D343="","",(VLOOKUP(D343,'Lookups - Generic'!$B$3:$C$1466,2,FALSE)))</f>
        <v/>
      </c>
      <c r="D343" s="20"/>
      <c r="E343" s="13"/>
      <c r="F343" s="13"/>
      <c r="G343" s="14"/>
      <c r="H343" s="15"/>
      <c r="I343" s="16"/>
      <c r="J343" s="17" t="str">
        <f t="shared" si="10"/>
        <v/>
      </c>
      <c r="K343" s="14"/>
      <c r="L343" s="8"/>
      <c r="M343" s="16"/>
      <c r="N343" s="14"/>
      <c r="O343" s="14"/>
      <c r="P343" s="13"/>
      <c r="Q343" s="18"/>
    </row>
    <row r="344" spans="1:17" s="308" customFormat="1" ht="14.25" thickTop="1" thickBot="1" x14ac:dyDescent="0.25">
      <c r="A344" s="12"/>
      <c r="B344" s="12" t="str">
        <f t="shared" si="11"/>
        <v/>
      </c>
      <c r="C344" s="307" t="str">
        <f>IF(D344="","",(VLOOKUP(D344,'Lookups - Generic'!$B$3:$C$1466,2,FALSE)))</f>
        <v/>
      </c>
      <c r="D344" s="20"/>
      <c r="E344" s="13"/>
      <c r="F344" s="13"/>
      <c r="G344" s="14"/>
      <c r="H344" s="15"/>
      <c r="I344" s="16"/>
      <c r="J344" s="17" t="str">
        <f t="shared" si="10"/>
        <v/>
      </c>
      <c r="K344" s="14"/>
      <c r="L344" s="8"/>
      <c r="M344" s="16"/>
      <c r="N344" s="14"/>
      <c r="O344" s="14"/>
      <c r="P344" s="13"/>
      <c r="Q344" s="18"/>
    </row>
    <row r="345" spans="1:17" s="308" customFormat="1" ht="14.25" thickTop="1" thickBot="1" x14ac:dyDescent="0.25">
      <c r="A345" s="12"/>
      <c r="B345" s="12" t="str">
        <f t="shared" si="11"/>
        <v/>
      </c>
      <c r="C345" s="307" t="str">
        <f>IF(D345="","",(VLOOKUP(D345,'Lookups - Generic'!$B$3:$C$1466,2,FALSE)))</f>
        <v/>
      </c>
      <c r="D345" s="20"/>
      <c r="E345" s="13"/>
      <c r="F345" s="13"/>
      <c r="G345" s="14"/>
      <c r="H345" s="15"/>
      <c r="I345" s="16"/>
      <c r="J345" s="17" t="str">
        <f t="shared" si="10"/>
        <v/>
      </c>
      <c r="K345" s="14"/>
      <c r="L345" s="8"/>
      <c r="M345" s="16"/>
      <c r="N345" s="14"/>
      <c r="O345" s="14"/>
      <c r="P345" s="13"/>
      <c r="Q345" s="18"/>
    </row>
    <row r="346" spans="1:17" s="308" customFormat="1" ht="14.25" thickTop="1" thickBot="1" x14ac:dyDescent="0.25">
      <c r="A346" s="12"/>
      <c r="B346" s="12" t="str">
        <f t="shared" si="11"/>
        <v/>
      </c>
      <c r="C346" s="307" t="str">
        <f>IF(D346="","",(VLOOKUP(D346,'Lookups - Generic'!$B$3:$C$1466,2,FALSE)))</f>
        <v/>
      </c>
      <c r="D346" s="20"/>
      <c r="E346" s="13"/>
      <c r="F346" s="13"/>
      <c r="G346" s="14"/>
      <c r="H346" s="15"/>
      <c r="I346" s="16"/>
      <c r="J346" s="17" t="str">
        <f t="shared" si="10"/>
        <v/>
      </c>
      <c r="K346" s="14"/>
      <c r="L346" s="8"/>
      <c r="M346" s="16"/>
      <c r="N346" s="14"/>
      <c r="O346" s="14"/>
      <c r="P346" s="13"/>
      <c r="Q346" s="18"/>
    </row>
    <row r="347" spans="1:17" s="308" customFormat="1" ht="14.25" thickTop="1" thickBot="1" x14ac:dyDescent="0.25">
      <c r="A347" s="12"/>
      <c r="B347" s="12" t="str">
        <f t="shared" si="11"/>
        <v/>
      </c>
      <c r="C347" s="307" t="str">
        <f>IF(D347="","",(VLOOKUP(D347,'Lookups - Generic'!$B$3:$C$1466,2,FALSE)))</f>
        <v/>
      </c>
      <c r="D347" s="20"/>
      <c r="E347" s="13"/>
      <c r="F347" s="13"/>
      <c r="G347" s="14"/>
      <c r="H347" s="15"/>
      <c r="I347" s="16"/>
      <c r="J347" s="17" t="str">
        <f t="shared" si="10"/>
        <v/>
      </c>
      <c r="K347" s="14"/>
      <c r="L347" s="8"/>
      <c r="M347" s="16"/>
      <c r="N347" s="14"/>
      <c r="O347" s="14"/>
      <c r="P347" s="13"/>
      <c r="Q347" s="18"/>
    </row>
    <row r="348" spans="1:17" s="308" customFormat="1" ht="14.25" thickTop="1" thickBot="1" x14ac:dyDescent="0.25">
      <c r="A348" s="12"/>
      <c r="B348" s="12" t="str">
        <f t="shared" si="11"/>
        <v/>
      </c>
      <c r="C348" s="307" t="str">
        <f>IF(D348="","",(VLOOKUP(D348,'Lookups - Generic'!$B$3:$C$1466,2,FALSE)))</f>
        <v/>
      </c>
      <c r="D348" s="20"/>
      <c r="E348" s="13"/>
      <c r="F348" s="13"/>
      <c r="G348" s="14"/>
      <c r="H348" s="15"/>
      <c r="I348" s="16"/>
      <c r="J348" s="17" t="str">
        <f t="shared" si="10"/>
        <v/>
      </c>
      <c r="K348" s="14"/>
      <c r="L348" s="8"/>
      <c r="M348" s="16"/>
      <c r="N348" s="14"/>
      <c r="O348" s="14"/>
      <c r="P348" s="13"/>
      <c r="Q348" s="18"/>
    </row>
    <row r="349" spans="1:17" s="308" customFormat="1" ht="14.25" thickTop="1" thickBot="1" x14ac:dyDescent="0.25">
      <c r="A349" s="12"/>
      <c r="B349" s="12" t="str">
        <f t="shared" si="11"/>
        <v/>
      </c>
      <c r="C349" s="307" t="str">
        <f>IF(D349="","",(VLOOKUP(D349,'Lookups - Generic'!$B$3:$C$1466,2,FALSE)))</f>
        <v/>
      </c>
      <c r="D349" s="20"/>
      <c r="E349" s="13"/>
      <c r="F349" s="13"/>
      <c r="G349" s="14"/>
      <c r="H349" s="15"/>
      <c r="I349" s="16"/>
      <c r="J349" s="17" t="str">
        <f t="shared" si="10"/>
        <v/>
      </c>
      <c r="K349" s="14"/>
      <c r="L349" s="8"/>
      <c r="M349" s="16"/>
      <c r="N349" s="14"/>
      <c r="O349" s="14"/>
      <c r="P349" s="13"/>
      <c r="Q349" s="18"/>
    </row>
    <row r="350" spans="1:17" s="308" customFormat="1" ht="14.25" thickTop="1" thickBot="1" x14ac:dyDescent="0.25">
      <c r="A350" s="12"/>
      <c r="B350" s="12" t="str">
        <f t="shared" si="11"/>
        <v/>
      </c>
      <c r="C350" s="307" t="str">
        <f>IF(D350="","",(VLOOKUP(D350,'Lookups - Generic'!$B$3:$C$1466,2,FALSE)))</f>
        <v/>
      </c>
      <c r="D350" s="20"/>
      <c r="E350" s="13"/>
      <c r="F350" s="13"/>
      <c r="G350" s="14"/>
      <c r="H350" s="15"/>
      <c r="I350" s="16"/>
      <c r="J350" s="17" t="str">
        <f t="shared" si="10"/>
        <v/>
      </c>
      <c r="K350" s="14"/>
      <c r="L350" s="8"/>
      <c r="M350" s="16"/>
      <c r="N350" s="14"/>
      <c r="O350" s="14"/>
      <c r="P350" s="13"/>
      <c r="Q350" s="18"/>
    </row>
    <row r="351" spans="1:17" s="308" customFormat="1" ht="14.25" thickTop="1" thickBot="1" x14ac:dyDescent="0.25">
      <c r="A351" s="12"/>
      <c r="B351" s="12" t="str">
        <f t="shared" si="11"/>
        <v/>
      </c>
      <c r="C351" s="307" t="str">
        <f>IF(D351="","",(VLOOKUP(D351,'Lookups - Generic'!$B$3:$C$1466,2,FALSE)))</f>
        <v/>
      </c>
      <c r="D351" s="20"/>
      <c r="E351" s="13"/>
      <c r="F351" s="13"/>
      <c r="G351" s="14"/>
      <c r="H351" s="15"/>
      <c r="I351" s="16"/>
      <c r="J351" s="17" t="str">
        <f t="shared" si="10"/>
        <v/>
      </c>
      <c r="K351" s="14"/>
      <c r="L351" s="8"/>
      <c r="M351" s="16"/>
      <c r="N351" s="14"/>
      <c r="O351" s="14"/>
      <c r="P351" s="13"/>
      <c r="Q351" s="18"/>
    </row>
    <row r="352" spans="1:17" s="308" customFormat="1" ht="14.25" thickTop="1" thickBot="1" x14ac:dyDescent="0.25">
      <c r="A352" s="12"/>
      <c r="B352" s="12" t="str">
        <f t="shared" si="11"/>
        <v/>
      </c>
      <c r="C352" s="307" t="str">
        <f>IF(D352="","",(VLOOKUP(D352,'Lookups - Generic'!$B$3:$C$1466,2,FALSE)))</f>
        <v/>
      </c>
      <c r="D352" s="20"/>
      <c r="E352" s="13"/>
      <c r="F352" s="13"/>
      <c r="G352" s="14"/>
      <c r="H352" s="15"/>
      <c r="I352" s="16"/>
      <c r="J352" s="17" t="str">
        <f t="shared" si="10"/>
        <v/>
      </c>
      <c r="K352" s="14"/>
      <c r="L352" s="8"/>
      <c r="M352" s="16"/>
      <c r="N352" s="14"/>
      <c r="O352" s="14"/>
      <c r="P352" s="13"/>
      <c r="Q352" s="18"/>
    </row>
    <row r="353" spans="1:17" s="308" customFormat="1" ht="14.25" thickTop="1" thickBot="1" x14ac:dyDescent="0.25">
      <c r="A353" s="12"/>
      <c r="B353" s="12" t="str">
        <f t="shared" si="11"/>
        <v/>
      </c>
      <c r="C353" s="307" t="str">
        <f>IF(D353="","",(VLOOKUP(D353,'Lookups - Generic'!$B$3:$C$1466,2,FALSE)))</f>
        <v/>
      </c>
      <c r="D353" s="20"/>
      <c r="E353" s="13"/>
      <c r="F353" s="13"/>
      <c r="G353" s="14"/>
      <c r="H353" s="15"/>
      <c r="I353" s="16"/>
      <c r="J353" s="17" t="str">
        <f t="shared" si="10"/>
        <v/>
      </c>
      <c r="K353" s="14"/>
      <c r="L353" s="8"/>
      <c r="M353" s="16"/>
      <c r="N353" s="14"/>
      <c r="O353" s="14"/>
      <c r="P353" s="13"/>
      <c r="Q353" s="18"/>
    </row>
    <row r="354" spans="1:17" s="308" customFormat="1" ht="14.25" thickTop="1" thickBot="1" x14ac:dyDescent="0.25">
      <c r="A354" s="12"/>
      <c r="B354" s="12" t="str">
        <f t="shared" si="11"/>
        <v/>
      </c>
      <c r="C354" s="307" t="str">
        <f>IF(D354="","",(VLOOKUP(D354,'Lookups - Generic'!$B$3:$C$1466,2,FALSE)))</f>
        <v/>
      </c>
      <c r="D354" s="20"/>
      <c r="E354" s="13"/>
      <c r="F354" s="13"/>
      <c r="G354" s="14"/>
      <c r="H354" s="15"/>
      <c r="I354" s="16"/>
      <c r="J354" s="17" t="str">
        <f t="shared" si="10"/>
        <v/>
      </c>
      <c r="K354" s="14"/>
      <c r="L354" s="8"/>
      <c r="M354" s="16"/>
      <c r="N354" s="14"/>
      <c r="O354" s="14"/>
      <c r="P354" s="13"/>
      <c r="Q354" s="18"/>
    </row>
    <row r="355" spans="1:17" s="308" customFormat="1" ht="14.25" thickTop="1" thickBot="1" x14ac:dyDescent="0.25">
      <c r="A355" s="12"/>
      <c r="B355" s="12" t="str">
        <f t="shared" si="11"/>
        <v/>
      </c>
      <c r="C355" s="307" t="str">
        <f>IF(D355="","",(VLOOKUP(D355,'Lookups - Generic'!$B$3:$C$1466,2,FALSE)))</f>
        <v/>
      </c>
      <c r="D355" s="20"/>
      <c r="E355" s="13"/>
      <c r="F355" s="13"/>
      <c r="G355" s="14"/>
      <c r="H355" s="15"/>
      <c r="I355" s="16"/>
      <c r="J355" s="17" t="str">
        <f t="shared" si="10"/>
        <v/>
      </c>
      <c r="K355" s="14"/>
      <c r="L355" s="8"/>
      <c r="M355" s="16"/>
      <c r="N355" s="14"/>
      <c r="O355" s="14"/>
      <c r="P355" s="13"/>
      <c r="Q355" s="18"/>
    </row>
    <row r="356" spans="1:17" s="308" customFormat="1" ht="14.25" thickTop="1" thickBot="1" x14ac:dyDescent="0.25">
      <c r="A356" s="12"/>
      <c r="B356" s="12" t="str">
        <f t="shared" si="11"/>
        <v/>
      </c>
      <c r="C356" s="307" t="str">
        <f>IF(D356="","",(VLOOKUP(D356,'Lookups - Generic'!$B$3:$C$1466,2,FALSE)))</f>
        <v/>
      </c>
      <c r="D356" s="20"/>
      <c r="E356" s="13"/>
      <c r="F356" s="13"/>
      <c r="G356" s="14"/>
      <c r="H356" s="15"/>
      <c r="I356" s="16"/>
      <c r="J356" s="17" t="str">
        <f t="shared" si="10"/>
        <v/>
      </c>
      <c r="K356" s="14"/>
      <c r="L356" s="8"/>
      <c r="M356" s="16"/>
      <c r="N356" s="14"/>
      <c r="O356" s="14"/>
      <c r="P356" s="13"/>
      <c r="Q356" s="18"/>
    </row>
    <row r="357" spans="1:17" s="308" customFormat="1" ht="14.25" thickTop="1" thickBot="1" x14ac:dyDescent="0.25">
      <c r="A357" s="12"/>
      <c r="B357" s="12" t="str">
        <f t="shared" si="11"/>
        <v/>
      </c>
      <c r="C357" s="307" t="str">
        <f>IF(D357="","",(VLOOKUP(D357,'Lookups - Generic'!$B$3:$C$1466,2,FALSE)))</f>
        <v/>
      </c>
      <c r="D357" s="20"/>
      <c r="E357" s="13"/>
      <c r="F357" s="13"/>
      <c r="G357" s="14"/>
      <c r="H357" s="15"/>
      <c r="I357" s="16"/>
      <c r="J357" s="17" t="str">
        <f t="shared" si="10"/>
        <v/>
      </c>
      <c r="K357" s="14"/>
      <c r="L357" s="8"/>
      <c r="M357" s="16"/>
      <c r="N357" s="14"/>
      <c r="O357" s="14"/>
      <c r="P357" s="13"/>
      <c r="Q357" s="18"/>
    </row>
    <row r="358" spans="1:17" s="308" customFormat="1" ht="14.25" thickTop="1" thickBot="1" x14ac:dyDescent="0.25">
      <c r="A358" s="12"/>
      <c r="B358" s="12" t="str">
        <f t="shared" si="11"/>
        <v/>
      </c>
      <c r="C358" s="307" t="str">
        <f>IF(D358="","",(VLOOKUP(D358,'Lookups - Generic'!$B$3:$C$1466,2,FALSE)))</f>
        <v/>
      </c>
      <c r="D358" s="20"/>
      <c r="E358" s="13"/>
      <c r="F358" s="13"/>
      <c r="G358" s="14"/>
      <c r="H358" s="15"/>
      <c r="I358" s="16"/>
      <c r="J358" s="17" t="str">
        <f t="shared" si="10"/>
        <v/>
      </c>
      <c r="K358" s="14"/>
      <c r="L358" s="8"/>
      <c r="M358" s="16"/>
      <c r="N358" s="14"/>
      <c r="O358" s="14"/>
      <c r="P358" s="13"/>
      <c r="Q358" s="18"/>
    </row>
    <row r="359" spans="1:17" s="308" customFormat="1" ht="14.25" thickTop="1" thickBot="1" x14ac:dyDescent="0.25">
      <c r="A359" s="12"/>
      <c r="B359" s="12" t="str">
        <f t="shared" si="11"/>
        <v/>
      </c>
      <c r="C359" s="307" t="str">
        <f>IF(D359="","",(VLOOKUP(D359,'Lookups - Generic'!$B$3:$C$1466,2,FALSE)))</f>
        <v/>
      </c>
      <c r="D359" s="20"/>
      <c r="E359" s="13"/>
      <c r="F359" s="13"/>
      <c r="G359" s="14"/>
      <c r="H359" s="15"/>
      <c r="I359" s="16"/>
      <c r="J359" s="17" t="str">
        <f t="shared" si="10"/>
        <v/>
      </c>
      <c r="K359" s="14"/>
      <c r="L359" s="8"/>
      <c r="M359" s="16"/>
      <c r="N359" s="14"/>
      <c r="O359" s="14"/>
      <c r="P359" s="13"/>
      <c r="Q359" s="18"/>
    </row>
    <row r="360" spans="1:17" s="308" customFormat="1" ht="14.25" thickTop="1" thickBot="1" x14ac:dyDescent="0.25">
      <c r="A360" s="12"/>
      <c r="B360" s="12" t="str">
        <f t="shared" si="11"/>
        <v/>
      </c>
      <c r="C360" s="307" t="str">
        <f>IF(D360="","",(VLOOKUP(D360,'Lookups - Generic'!$B$3:$C$1466,2,FALSE)))</f>
        <v/>
      </c>
      <c r="D360" s="20"/>
      <c r="E360" s="13"/>
      <c r="F360" s="13"/>
      <c r="G360" s="14"/>
      <c r="H360" s="15"/>
      <c r="I360" s="16"/>
      <c r="J360" s="17" t="str">
        <f t="shared" si="10"/>
        <v/>
      </c>
      <c r="K360" s="14"/>
      <c r="L360" s="8"/>
      <c r="M360" s="16"/>
      <c r="N360" s="14"/>
      <c r="O360" s="14"/>
      <c r="P360" s="13"/>
      <c r="Q360" s="18"/>
    </row>
    <row r="361" spans="1:17" s="308" customFormat="1" ht="14.25" thickTop="1" thickBot="1" x14ac:dyDescent="0.25">
      <c r="A361" s="12"/>
      <c r="B361" s="12" t="str">
        <f t="shared" si="11"/>
        <v/>
      </c>
      <c r="C361" s="307" t="str">
        <f>IF(D361="","",(VLOOKUP(D361,'Lookups - Generic'!$B$3:$C$1466,2,FALSE)))</f>
        <v/>
      </c>
      <c r="D361" s="20"/>
      <c r="E361" s="13"/>
      <c r="F361" s="13"/>
      <c r="G361" s="14"/>
      <c r="H361" s="15"/>
      <c r="I361" s="16"/>
      <c r="J361" s="17" t="str">
        <f t="shared" si="10"/>
        <v/>
      </c>
      <c r="K361" s="14"/>
      <c r="L361" s="8"/>
      <c r="M361" s="16"/>
      <c r="N361" s="14"/>
      <c r="O361" s="14"/>
      <c r="P361" s="13"/>
      <c r="Q361" s="18"/>
    </row>
    <row r="362" spans="1:17" s="308" customFormat="1" ht="14.25" thickTop="1" thickBot="1" x14ac:dyDescent="0.25">
      <c r="A362" s="12"/>
      <c r="B362" s="12" t="str">
        <f t="shared" si="11"/>
        <v/>
      </c>
      <c r="C362" s="307" t="str">
        <f>IF(D362="","",(VLOOKUP(D362,'Lookups - Generic'!$B$3:$C$1466,2,FALSE)))</f>
        <v/>
      </c>
      <c r="D362" s="20"/>
      <c r="E362" s="13"/>
      <c r="F362" s="13"/>
      <c r="G362" s="14"/>
      <c r="H362" s="15"/>
      <c r="I362" s="16"/>
      <c r="J362" s="17" t="str">
        <f t="shared" si="10"/>
        <v/>
      </c>
      <c r="K362" s="14"/>
      <c r="L362" s="8"/>
      <c r="M362" s="16"/>
      <c r="N362" s="14"/>
      <c r="O362" s="14"/>
      <c r="P362" s="13"/>
      <c r="Q362" s="18"/>
    </row>
    <row r="363" spans="1:17" s="308" customFormat="1" ht="14.25" thickTop="1" thickBot="1" x14ac:dyDescent="0.25">
      <c r="A363" s="12"/>
      <c r="B363" s="12" t="str">
        <f t="shared" si="11"/>
        <v/>
      </c>
      <c r="C363" s="307" t="str">
        <f>IF(D363="","",(VLOOKUP(D363,'Lookups - Generic'!$B$3:$C$1466,2,FALSE)))</f>
        <v/>
      </c>
      <c r="D363" s="20"/>
      <c r="E363" s="13"/>
      <c r="F363" s="13"/>
      <c r="G363" s="14"/>
      <c r="H363" s="15"/>
      <c r="I363" s="16"/>
      <c r="J363" s="17" t="str">
        <f t="shared" si="10"/>
        <v/>
      </c>
      <c r="K363" s="14"/>
      <c r="L363" s="8"/>
      <c r="M363" s="16"/>
      <c r="N363" s="14"/>
      <c r="O363" s="14"/>
      <c r="P363" s="13"/>
      <c r="Q363" s="18"/>
    </row>
    <row r="364" spans="1:17" s="308" customFormat="1" ht="14.25" thickTop="1" thickBot="1" x14ac:dyDescent="0.25">
      <c r="A364" s="12"/>
      <c r="B364" s="12" t="str">
        <f t="shared" si="11"/>
        <v/>
      </c>
      <c r="C364" s="307" t="str">
        <f>IF(D364="","",(VLOOKUP(D364,'Lookups - Generic'!$B$3:$C$1466,2,FALSE)))</f>
        <v/>
      </c>
      <c r="D364" s="20"/>
      <c r="E364" s="13"/>
      <c r="F364" s="13"/>
      <c r="G364" s="14"/>
      <c r="H364" s="15"/>
      <c r="I364" s="16"/>
      <c r="J364" s="17" t="str">
        <f t="shared" si="10"/>
        <v/>
      </c>
      <c r="K364" s="14"/>
      <c r="L364" s="8"/>
      <c r="M364" s="16"/>
      <c r="N364" s="14"/>
      <c r="O364" s="14"/>
      <c r="P364" s="13"/>
      <c r="Q364" s="18"/>
    </row>
    <row r="365" spans="1:17" s="308" customFormat="1" ht="14.25" thickTop="1" thickBot="1" x14ac:dyDescent="0.25">
      <c r="A365" s="12"/>
      <c r="B365" s="12" t="str">
        <f t="shared" si="11"/>
        <v/>
      </c>
      <c r="C365" s="307" t="str">
        <f>IF(D365="","",(VLOOKUP(D365,'Lookups - Generic'!$B$3:$C$1466,2,FALSE)))</f>
        <v/>
      </c>
      <c r="D365" s="20"/>
      <c r="E365" s="13"/>
      <c r="F365" s="13"/>
      <c r="G365" s="14"/>
      <c r="H365" s="15"/>
      <c r="I365" s="16"/>
      <c r="J365" s="17" t="str">
        <f t="shared" si="10"/>
        <v/>
      </c>
      <c r="K365" s="14"/>
      <c r="L365" s="8"/>
      <c r="M365" s="16"/>
      <c r="N365" s="14"/>
      <c r="O365" s="14"/>
      <c r="P365" s="13"/>
      <c r="Q365" s="18"/>
    </row>
    <row r="366" spans="1:17" s="308" customFormat="1" ht="14.25" thickTop="1" thickBot="1" x14ac:dyDescent="0.25">
      <c r="A366" s="12"/>
      <c r="B366" s="12" t="str">
        <f t="shared" si="11"/>
        <v/>
      </c>
      <c r="C366" s="307" t="str">
        <f>IF(D366="","",(VLOOKUP(D366,'Lookups - Generic'!$B$3:$C$1466,2,FALSE)))</f>
        <v/>
      </c>
      <c r="D366" s="20"/>
      <c r="E366" s="13"/>
      <c r="F366" s="13"/>
      <c r="G366" s="14"/>
      <c r="H366" s="15"/>
      <c r="I366" s="16"/>
      <c r="J366" s="17" t="str">
        <f t="shared" si="10"/>
        <v/>
      </c>
      <c r="K366" s="14"/>
      <c r="L366" s="8"/>
      <c r="M366" s="16"/>
      <c r="N366" s="14"/>
      <c r="O366" s="14"/>
      <c r="P366" s="13"/>
      <c r="Q366" s="18"/>
    </row>
    <row r="367" spans="1:17" s="308" customFormat="1" ht="14.25" thickTop="1" thickBot="1" x14ac:dyDescent="0.25">
      <c r="A367" s="12"/>
      <c r="B367" s="12" t="str">
        <f t="shared" si="11"/>
        <v/>
      </c>
      <c r="C367" s="307" t="str">
        <f>IF(D367="","",(VLOOKUP(D367,'Lookups - Generic'!$B$3:$C$1466,2,FALSE)))</f>
        <v/>
      </c>
      <c r="D367" s="20"/>
      <c r="E367" s="13"/>
      <c r="F367" s="13"/>
      <c r="G367" s="14"/>
      <c r="H367" s="15"/>
      <c r="I367" s="16"/>
      <c r="J367" s="17" t="str">
        <f t="shared" si="10"/>
        <v/>
      </c>
      <c r="K367" s="14"/>
      <c r="L367" s="8"/>
      <c r="M367" s="16"/>
      <c r="N367" s="14"/>
      <c r="O367" s="14"/>
      <c r="P367" s="13"/>
      <c r="Q367" s="18"/>
    </row>
    <row r="368" spans="1:17" s="308" customFormat="1" ht="14.25" thickTop="1" thickBot="1" x14ac:dyDescent="0.25">
      <c r="A368" s="12"/>
      <c r="B368" s="12" t="str">
        <f t="shared" si="11"/>
        <v/>
      </c>
      <c r="C368" s="307" t="str">
        <f>IF(D368="","",(VLOOKUP(D368,'Lookups - Generic'!$B$3:$C$1466,2,FALSE)))</f>
        <v/>
      </c>
      <c r="D368" s="20"/>
      <c r="E368" s="13"/>
      <c r="F368" s="13"/>
      <c r="G368" s="14"/>
      <c r="H368" s="15"/>
      <c r="I368" s="16"/>
      <c r="J368" s="17" t="str">
        <f t="shared" si="10"/>
        <v/>
      </c>
      <c r="K368" s="14"/>
      <c r="L368" s="8"/>
      <c r="M368" s="16"/>
      <c r="N368" s="14"/>
      <c r="O368" s="14"/>
      <c r="P368" s="13"/>
      <c r="Q368" s="18"/>
    </row>
    <row r="369" spans="1:17" s="308" customFormat="1" ht="14.25" thickTop="1" thickBot="1" x14ac:dyDescent="0.25">
      <c r="A369" s="12"/>
      <c r="B369" s="12" t="str">
        <f t="shared" si="11"/>
        <v/>
      </c>
      <c r="C369" s="307" t="str">
        <f>IF(D369="","",(VLOOKUP(D369,'Lookups - Generic'!$B$3:$C$1466,2,FALSE)))</f>
        <v/>
      </c>
      <c r="D369" s="20"/>
      <c r="E369" s="13"/>
      <c r="F369" s="13"/>
      <c r="G369" s="14"/>
      <c r="H369" s="15"/>
      <c r="I369" s="16"/>
      <c r="J369" s="17" t="str">
        <f t="shared" si="10"/>
        <v/>
      </c>
      <c r="K369" s="14"/>
      <c r="L369" s="8"/>
      <c r="M369" s="16"/>
      <c r="N369" s="14"/>
      <c r="O369" s="14"/>
      <c r="P369" s="13"/>
      <c r="Q369" s="18"/>
    </row>
    <row r="370" spans="1:17" s="308" customFormat="1" ht="14.25" thickTop="1" thickBot="1" x14ac:dyDescent="0.25">
      <c r="A370" s="12"/>
      <c r="B370" s="12" t="str">
        <f t="shared" si="11"/>
        <v/>
      </c>
      <c r="C370" s="307" t="str">
        <f>IF(D370="","",(VLOOKUP(D370,'Lookups - Generic'!$B$3:$C$1466,2,FALSE)))</f>
        <v/>
      </c>
      <c r="D370" s="20"/>
      <c r="E370" s="13"/>
      <c r="F370" s="13"/>
      <c r="G370" s="14"/>
      <c r="H370" s="15"/>
      <c r="I370" s="16"/>
      <c r="J370" s="17" t="str">
        <f t="shared" si="10"/>
        <v/>
      </c>
      <c r="K370" s="14"/>
      <c r="L370" s="8"/>
      <c r="M370" s="16"/>
      <c r="N370" s="14"/>
      <c r="O370" s="14"/>
      <c r="P370" s="13"/>
      <c r="Q370" s="18"/>
    </row>
    <row r="371" spans="1:17" s="308" customFormat="1" ht="14.25" thickTop="1" thickBot="1" x14ac:dyDescent="0.25">
      <c r="A371" s="12"/>
      <c r="B371" s="12" t="str">
        <f t="shared" si="11"/>
        <v/>
      </c>
      <c r="C371" s="307" t="str">
        <f>IF(D371="","",(VLOOKUP(D371,'Lookups - Generic'!$B$3:$C$1466,2,FALSE)))</f>
        <v/>
      </c>
      <c r="D371" s="20"/>
      <c r="E371" s="13"/>
      <c r="F371" s="13"/>
      <c r="G371" s="14"/>
      <c r="H371" s="15"/>
      <c r="I371" s="16"/>
      <c r="J371" s="17" t="str">
        <f t="shared" si="10"/>
        <v/>
      </c>
      <c r="K371" s="14"/>
      <c r="L371" s="8"/>
      <c r="M371" s="16"/>
      <c r="N371" s="14"/>
      <c r="O371" s="14"/>
      <c r="P371" s="13"/>
      <c r="Q371" s="18"/>
    </row>
    <row r="372" spans="1:17" s="308" customFormat="1" ht="14.25" thickTop="1" thickBot="1" x14ac:dyDescent="0.25">
      <c r="A372" s="12"/>
      <c r="B372" s="12" t="str">
        <f t="shared" si="11"/>
        <v/>
      </c>
      <c r="C372" s="307" t="str">
        <f>IF(D372="","",(VLOOKUP(D372,'Lookups - Generic'!$B$3:$C$1466,2,FALSE)))</f>
        <v/>
      </c>
      <c r="D372" s="20"/>
      <c r="E372" s="13"/>
      <c r="F372" s="13"/>
      <c r="G372" s="14"/>
      <c r="H372" s="15"/>
      <c r="I372" s="16"/>
      <c r="J372" s="17" t="str">
        <f t="shared" si="10"/>
        <v/>
      </c>
      <c r="K372" s="14"/>
      <c r="L372" s="8"/>
      <c r="M372" s="16"/>
      <c r="N372" s="14"/>
      <c r="O372" s="14"/>
      <c r="P372" s="13"/>
      <c r="Q372" s="18"/>
    </row>
    <row r="373" spans="1:17" s="308" customFormat="1" ht="14.25" thickTop="1" thickBot="1" x14ac:dyDescent="0.25">
      <c r="A373" s="12"/>
      <c r="B373" s="12" t="str">
        <f t="shared" si="11"/>
        <v/>
      </c>
      <c r="C373" s="307" t="str">
        <f>IF(D373="","",(VLOOKUP(D373,'Lookups - Generic'!$B$3:$C$1466,2,FALSE)))</f>
        <v/>
      </c>
      <c r="D373" s="20"/>
      <c r="E373" s="13"/>
      <c r="F373" s="13"/>
      <c r="G373" s="14"/>
      <c r="H373" s="15"/>
      <c r="I373" s="16"/>
      <c r="J373" s="17" t="str">
        <f t="shared" si="10"/>
        <v/>
      </c>
      <c r="K373" s="14"/>
      <c r="L373" s="8"/>
      <c r="M373" s="16"/>
      <c r="N373" s="14"/>
      <c r="O373" s="14"/>
      <c r="P373" s="13"/>
      <c r="Q373" s="18"/>
    </row>
    <row r="374" spans="1:17" s="308" customFormat="1" ht="14.25" thickTop="1" thickBot="1" x14ac:dyDescent="0.25">
      <c r="A374" s="12"/>
      <c r="B374" s="12" t="str">
        <f t="shared" si="11"/>
        <v/>
      </c>
      <c r="C374" s="307" t="str">
        <f>IF(D374="","",(VLOOKUP(D374,'Lookups - Generic'!$B$3:$C$1466,2,FALSE)))</f>
        <v/>
      </c>
      <c r="D374" s="20"/>
      <c r="E374" s="13"/>
      <c r="F374" s="13"/>
      <c r="G374" s="14"/>
      <c r="H374" s="15"/>
      <c r="I374" s="16"/>
      <c r="J374" s="17" t="str">
        <f t="shared" si="10"/>
        <v/>
      </c>
      <c r="K374" s="14"/>
      <c r="L374" s="8"/>
      <c r="M374" s="16"/>
      <c r="N374" s="14"/>
      <c r="O374" s="14"/>
      <c r="P374" s="13"/>
      <c r="Q374" s="18"/>
    </row>
    <row r="375" spans="1:17" s="308" customFormat="1" ht="14.25" thickTop="1" thickBot="1" x14ac:dyDescent="0.25">
      <c r="A375" s="12"/>
      <c r="B375" s="12" t="str">
        <f t="shared" si="11"/>
        <v/>
      </c>
      <c r="C375" s="307" t="str">
        <f>IF(D375="","",(VLOOKUP(D375,'Lookups - Generic'!$B$3:$C$1466,2,FALSE)))</f>
        <v/>
      </c>
      <c r="D375" s="20"/>
      <c r="E375" s="13"/>
      <c r="F375" s="13"/>
      <c r="G375" s="14"/>
      <c r="H375" s="15"/>
      <c r="I375" s="16"/>
      <c r="J375" s="17" t="str">
        <f t="shared" si="10"/>
        <v/>
      </c>
      <c r="K375" s="14"/>
      <c r="L375" s="8"/>
      <c r="M375" s="16"/>
      <c r="N375" s="14"/>
      <c r="O375" s="14"/>
      <c r="P375" s="13"/>
      <c r="Q375" s="18"/>
    </row>
    <row r="376" spans="1:17" s="308" customFormat="1" ht="14.25" thickTop="1" thickBot="1" x14ac:dyDescent="0.25">
      <c r="A376" s="12"/>
      <c r="B376" s="12" t="str">
        <f t="shared" si="11"/>
        <v/>
      </c>
      <c r="C376" s="307" t="str">
        <f>IF(D376="","",(VLOOKUP(D376,'Lookups - Generic'!$B$3:$C$1466,2,FALSE)))</f>
        <v/>
      </c>
      <c r="D376" s="20"/>
      <c r="E376" s="13"/>
      <c r="F376" s="13"/>
      <c r="G376" s="14"/>
      <c r="H376" s="15"/>
      <c r="I376" s="16"/>
      <c r="J376" s="17" t="str">
        <f t="shared" si="10"/>
        <v/>
      </c>
      <c r="K376" s="14"/>
      <c r="L376" s="8"/>
      <c r="M376" s="16"/>
      <c r="N376" s="14"/>
      <c r="O376" s="14"/>
      <c r="P376" s="13"/>
      <c r="Q376" s="18"/>
    </row>
    <row r="377" spans="1:17" s="308" customFormat="1" ht="14.25" thickTop="1" thickBot="1" x14ac:dyDescent="0.25">
      <c r="A377" s="12"/>
      <c r="B377" s="12" t="str">
        <f t="shared" si="11"/>
        <v/>
      </c>
      <c r="C377" s="307" t="str">
        <f>IF(D377="","",(VLOOKUP(D377,'Lookups - Generic'!$B$3:$C$1466,2,FALSE)))</f>
        <v/>
      </c>
      <c r="D377" s="20"/>
      <c r="E377" s="13"/>
      <c r="F377" s="13"/>
      <c r="G377" s="14"/>
      <c r="H377" s="15"/>
      <c r="I377" s="16"/>
      <c r="J377" s="17" t="str">
        <f t="shared" si="10"/>
        <v/>
      </c>
      <c r="K377" s="14"/>
      <c r="L377" s="8"/>
      <c r="M377" s="16"/>
      <c r="N377" s="14"/>
      <c r="O377" s="14"/>
      <c r="P377" s="13"/>
      <c r="Q377" s="18"/>
    </row>
    <row r="378" spans="1:17" s="308" customFormat="1" ht="13.5" thickTop="1" x14ac:dyDescent="0.2">
      <c r="A378" s="12"/>
      <c r="B378" s="12" t="str">
        <f t="shared" si="11"/>
        <v/>
      </c>
      <c r="C378" s="307" t="str">
        <f>IF(D378="","",(VLOOKUP(D378,'Lookups - Generic'!$B$3:$C$1466,2,FALSE)))</f>
        <v/>
      </c>
      <c r="D378" s="20"/>
      <c r="E378" s="13"/>
      <c r="F378" s="13"/>
      <c r="G378" s="14"/>
      <c r="H378" s="15"/>
      <c r="I378" s="16"/>
      <c r="J378" s="17" t="str">
        <f t="shared" si="10"/>
        <v/>
      </c>
      <c r="K378" s="14"/>
      <c r="L378" s="8"/>
      <c r="M378" s="16"/>
      <c r="N378" s="14"/>
      <c r="O378" s="14"/>
      <c r="P378" s="13"/>
      <c r="Q378" s="18"/>
    </row>
    <row r="379" spans="1:17" ht="12.75" customHeight="1" x14ac:dyDescent="0.2"/>
    <row r="380" spans="1:17" ht="12.75" customHeight="1" x14ac:dyDescent="0.2"/>
    <row r="381" spans="1:17" ht="12.75" customHeight="1" x14ac:dyDescent="0.2"/>
    <row r="382" spans="1:17" ht="12.75" customHeight="1" x14ac:dyDescent="0.2"/>
  </sheetData>
  <phoneticPr fontId="0" type="noConversion"/>
  <conditionalFormatting sqref="B5:B378">
    <cfRule type="expression" dxfId="18" priority="16" stopIfTrue="1">
      <formula>AND((B5=""),(A5&lt;&gt;"ADD"),(A5&lt;&gt;""))</formula>
    </cfRule>
  </conditionalFormatting>
  <conditionalFormatting sqref="E5:E378">
    <cfRule type="expression" dxfId="17" priority="13" stopIfTrue="1">
      <formula>AND((E5=""),(A5="ADD"))</formula>
    </cfRule>
  </conditionalFormatting>
  <conditionalFormatting sqref="F6:F378">
    <cfRule type="expression" dxfId="16" priority="11" stopIfTrue="1">
      <formula>AND((F6=""),(A6="ADD"))</formula>
    </cfRule>
  </conditionalFormatting>
  <conditionalFormatting sqref="N5:N378 K5:L378 G6:I378 H5:I5">
    <cfRule type="expression" dxfId="15" priority="10" stopIfTrue="1">
      <formula>AND((G5=""),($A5="ADD"))</formula>
    </cfRule>
  </conditionalFormatting>
  <conditionalFormatting sqref="O6:O378">
    <cfRule type="expression" dxfId="14" priority="9" stopIfTrue="1">
      <formula>AND((O6=""),($F6="S"))</formula>
    </cfRule>
  </conditionalFormatting>
  <conditionalFormatting sqref="P6:P378">
    <cfRule type="expression" dxfId="13" priority="8" stopIfTrue="1">
      <formula>AND((P6=""),($F6="L"))</formula>
    </cfRule>
  </conditionalFormatting>
  <conditionalFormatting sqref="D5:D378">
    <cfRule type="expression" dxfId="12" priority="1" stopIfTrue="1">
      <formula>AND((B5&lt;&gt;""),(D5=""))</formula>
    </cfRule>
  </conditionalFormatting>
  <conditionalFormatting sqref="G5">
    <cfRule type="expression" dxfId="11" priority="465" stopIfTrue="1">
      <formula>AND((G5=""),(A5="ADD"))</formula>
    </cfRule>
  </conditionalFormatting>
  <conditionalFormatting sqref="O5">
    <cfRule type="expression" dxfId="10" priority="467" stopIfTrue="1">
      <formula>AND((O5=""),($G5="S"))</formula>
    </cfRule>
  </conditionalFormatting>
  <conditionalFormatting sqref="P5">
    <cfRule type="expression" dxfId="9" priority="469" stopIfTrue="1">
      <formula>AND((P5=""),($G5="L"))</formula>
    </cfRule>
  </conditionalFormatting>
  <dataValidations count="9">
    <dataValidation type="whole" errorStyle="warning" allowBlank="1" showInputMessage="1" showErrorMessage="1" errorTitle="Thickness" error="Value is outside the range of 20-99 - do you wish to continue?" sqref="P5:P378">
      <formula1>20</formula1>
      <formula2>999</formula2>
    </dataValidation>
    <dataValidation type="list" allowBlank="1" showInputMessage="1" showErrorMessage="1" sqref="L5:L378">
      <formula1>EK</formula1>
    </dataValidation>
    <dataValidation type="list" allowBlank="1" showInputMessage="1" showErrorMessage="1" sqref="K5:K378 N5:O378">
      <formula1>#REF!</formula1>
    </dataValidation>
    <dataValidation type="whole" allowBlank="1" showInputMessage="1" showErrorMessage="1" sqref="E5:E378">
      <formula1>0</formula1>
      <formula2>99999</formula2>
    </dataValidation>
    <dataValidation type="date" allowBlank="1" showInputMessage="1" showErrorMessage="1" sqref="H5:H378">
      <formula1>29221</formula1>
      <formula2>44196</formula2>
    </dataValidation>
    <dataValidation type="list" allowBlank="1" showInputMessage="1" showErrorMessage="1" sqref="A5:A378">
      <formula1>Generic_Action</formula1>
    </dataValidation>
    <dataValidation type="list" allowBlank="1" showInputMessage="1" showErrorMessage="1" sqref="G6:G378">
      <formula1>Surfacing_Pavement_Historic</formula1>
    </dataValidation>
    <dataValidation type="list" allowBlank="1" showInputMessage="1" showErrorMessage="1" sqref="I5:I378">
      <formula1>Pavement_Test_Pit_Method_Code</formula1>
    </dataValidation>
    <dataValidation type="decimal" allowBlank="1" showInputMessage="1" showErrorMessage="1" sqref="F6:F378 G5">
      <formula1>0</formula1>
      <formula2>60</formula2>
    </dataValidation>
  </dataValidations>
  <pageMargins left="0.55118110236220474" right="0.55118110236220474" top="0.78740157480314965" bottom="0.78740157480314965" header="0.31496062992125984" footer="0.15748031496062992"/>
  <pageSetup paperSize="141" orientation="portrait" r:id="rId1"/>
  <headerFooter alignWithMargins="0">
    <oddFooter>&amp;C&amp;8Page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'Lookups - Generic'!$B$3:$B$1466</xm:f>
          </x14:formula1>
          <xm:sqref>D5:D378</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382"/>
  <sheetViews>
    <sheetView showGridLines="0" workbookViewId="0">
      <pane ySplit="4" topLeftCell="A5" activePane="bottomLeft" state="frozen"/>
      <selection activeCell="K43" sqref="K43"/>
      <selection pane="bottomLeft" sqref="A1:XFD1"/>
    </sheetView>
  </sheetViews>
  <sheetFormatPr defaultRowHeight="12.75" x14ac:dyDescent="0.2"/>
  <cols>
    <col min="1" max="1" width="6.7109375" style="5" customWidth="1"/>
    <col min="2" max="2" width="11.42578125" style="5" customWidth="1"/>
    <col min="3" max="3" width="7.7109375" style="3" customWidth="1"/>
    <col min="4" max="4" width="6.140625" style="4" customWidth="1"/>
    <col min="5" max="5" width="11.140625" style="4" customWidth="1"/>
    <col min="6" max="6" width="6.28515625" style="9" customWidth="1"/>
    <col min="7" max="7" width="6.28515625" style="5" customWidth="1"/>
    <col min="8" max="8" width="10.140625" style="10" customWidth="1"/>
    <col min="9" max="9" width="18.42578125" style="5" customWidth="1"/>
    <col min="10" max="10" width="10.140625" style="5" customWidth="1"/>
    <col min="11" max="11" width="8.7109375" style="5" customWidth="1"/>
    <col min="12" max="12" width="6" style="5" customWidth="1"/>
    <col min="13" max="13" width="10.140625" style="5" customWidth="1"/>
    <col min="14" max="14" width="16.5703125" style="5" customWidth="1"/>
    <col min="15" max="15" width="10.5703125" style="5" customWidth="1"/>
    <col min="16" max="16384" width="9.140625" style="5"/>
  </cols>
  <sheetData>
    <row r="1" spans="1:15" ht="16.5" thickBot="1" x14ac:dyDescent="0.3">
      <c r="A1" s="2" t="s">
        <v>315</v>
      </c>
      <c r="B1" s="2"/>
      <c r="F1" s="4"/>
      <c r="G1" s="11"/>
      <c r="I1" s="6"/>
      <c r="J1" s="6"/>
    </row>
    <row r="2" spans="1:15" thickTop="1" thickBot="1" x14ac:dyDescent="0.25">
      <c r="A2" s="1"/>
      <c r="B2" s="1"/>
      <c r="C2" s="1"/>
      <c r="D2" s="1"/>
      <c r="E2" s="1"/>
      <c r="F2" s="1"/>
      <c r="G2" s="1"/>
      <c r="H2" s="1"/>
      <c r="I2" s="1"/>
      <c r="J2" s="1"/>
      <c r="O2" s="1"/>
    </row>
    <row r="3" spans="1:15" ht="13.5" thickTop="1" x14ac:dyDescent="0.2">
      <c r="A3" s="335" t="s">
        <v>58</v>
      </c>
      <c r="B3" s="348" t="s">
        <v>1666</v>
      </c>
      <c r="C3" s="327" t="s">
        <v>289</v>
      </c>
      <c r="D3" s="338" t="s">
        <v>47</v>
      </c>
      <c r="E3" s="339" t="s">
        <v>313</v>
      </c>
      <c r="F3" s="337" t="s">
        <v>206</v>
      </c>
      <c r="G3" s="337" t="s">
        <v>207</v>
      </c>
      <c r="H3" s="339" t="s">
        <v>210</v>
      </c>
      <c r="I3" s="339" t="s">
        <v>314</v>
      </c>
      <c r="J3" s="336" t="s">
        <v>210</v>
      </c>
      <c r="K3" s="338" t="s">
        <v>47</v>
      </c>
      <c r="L3" s="336" t="s">
        <v>48</v>
      </c>
      <c r="M3" s="336" t="s">
        <v>210</v>
      </c>
      <c r="N3" s="336" t="s">
        <v>51</v>
      </c>
      <c r="O3" s="340" t="s">
        <v>211</v>
      </c>
    </row>
    <row r="4" spans="1:15" ht="13.5" thickBot="1" x14ac:dyDescent="0.25">
      <c r="A4" s="349"/>
      <c r="B4" s="350"/>
      <c r="C4" s="342" t="s">
        <v>290</v>
      </c>
      <c r="D4" s="345" t="s">
        <v>217</v>
      </c>
      <c r="E4" s="346" t="s">
        <v>303</v>
      </c>
      <c r="F4" s="344" t="s">
        <v>218</v>
      </c>
      <c r="G4" s="344" t="s">
        <v>218</v>
      </c>
      <c r="H4" s="346" t="s">
        <v>50</v>
      </c>
      <c r="I4" s="346" t="s">
        <v>303</v>
      </c>
      <c r="J4" s="343" t="s">
        <v>52</v>
      </c>
      <c r="K4" s="345" t="s">
        <v>55</v>
      </c>
      <c r="L4" s="343" t="s">
        <v>53</v>
      </c>
      <c r="M4" s="343" t="s">
        <v>52</v>
      </c>
      <c r="N4" s="343" t="s">
        <v>57</v>
      </c>
      <c r="O4" s="347"/>
    </row>
    <row r="5" spans="1:15" s="6" customFormat="1" ht="14.25" thickTop="1" thickBot="1" x14ac:dyDescent="0.25">
      <c r="A5" s="12"/>
      <c r="B5" s="20"/>
      <c r="C5" s="12" t="str">
        <f>IF(A5="ADD","0","")</f>
        <v/>
      </c>
      <c r="D5" s="19"/>
      <c r="E5" s="17" t="str">
        <f t="shared" ref="E5:E68" si="0">IF(D5="","",VLOOKUP(D5,Pavement_Layer_Type_Table_Array,2,FALSE))</f>
        <v/>
      </c>
      <c r="F5" s="13"/>
      <c r="G5" s="13"/>
      <c r="H5" s="14"/>
      <c r="I5" s="17" t="str">
        <f t="shared" ref="I5:I68" si="1">IF(H5="","",VLOOKUP(H5,Pavement_Pave_Material_Table_Array,2,FALSE))</f>
        <v/>
      </c>
      <c r="J5" s="14"/>
      <c r="K5" s="16"/>
      <c r="L5" s="14"/>
      <c r="M5" s="14"/>
      <c r="N5" s="12"/>
      <c r="O5" s="18"/>
    </row>
    <row r="6" spans="1:15" s="6" customFormat="1" ht="14.25" thickTop="1" thickBot="1" x14ac:dyDescent="0.25">
      <c r="A6" s="12"/>
      <c r="B6" s="20"/>
      <c r="C6" s="12" t="str">
        <f t="shared" ref="C6:C69" si="2">IF(A6="ADD","0","")</f>
        <v/>
      </c>
      <c r="D6" s="19"/>
      <c r="E6" s="17" t="str">
        <f t="shared" si="0"/>
        <v/>
      </c>
      <c r="F6" s="13"/>
      <c r="G6" s="13"/>
      <c r="H6" s="14"/>
      <c r="I6" s="17" t="str">
        <f t="shared" si="1"/>
        <v/>
      </c>
      <c r="J6" s="14"/>
      <c r="K6" s="16"/>
      <c r="L6" s="14"/>
      <c r="M6" s="14"/>
      <c r="N6" s="12"/>
      <c r="O6" s="18"/>
    </row>
    <row r="7" spans="1:15" s="6" customFormat="1" ht="14.25" thickTop="1" thickBot="1" x14ac:dyDescent="0.25">
      <c r="A7" s="12"/>
      <c r="B7" s="20"/>
      <c r="C7" s="12" t="str">
        <f t="shared" si="2"/>
        <v/>
      </c>
      <c r="D7" s="19"/>
      <c r="E7" s="17" t="str">
        <f t="shared" si="0"/>
        <v/>
      </c>
      <c r="F7" s="13"/>
      <c r="G7" s="13"/>
      <c r="H7" s="14"/>
      <c r="I7" s="17" t="str">
        <f t="shared" si="1"/>
        <v/>
      </c>
      <c r="J7" s="14"/>
      <c r="K7" s="16"/>
      <c r="L7" s="14"/>
      <c r="M7" s="14"/>
      <c r="N7" s="12"/>
      <c r="O7" s="18"/>
    </row>
    <row r="8" spans="1:15" s="6" customFormat="1" ht="14.25" thickTop="1" thickBot="1" x14ac:dyDescent="0.25">
      <c r="A8" s="12"/>
      <c r="B8" s="20"/>
      <c r="C8" s="12" t="str">
        <f t="shared" si="2"/>
        <v/>
      </c>
      <c r="D8" s="19"/>
      <c r="E8" s="17" t="str">
        <f t="shared" si="0"/>
        <v/>
      </c>
      <c r="F8" s="13"/>
      <c r="G8" s="13"/>
      <c r="H8" s="14"/>
      <c r="I8" s="17" t="str">
        <f t="shared" si="1"/>
        <v/>
      </c>
      <c r="J8" s="14"/>
      <c r="K8" s="16"/>
      <c r="L8" s="14"/>
      <c r="M8" s="14"/>
      <c r="N8" s="12"/>
      <c r="O8" s="18"/>
    </row>
    <row r="9" spans="1:15" s="6" customFormat="1" ht="14.25" thickTop="1" thickBot="1" x14ac:dyDescent="0.25">
      <c r="A9" s="12"/>
      <c r="B9" s="20"/>
      <c r="C9" s="12" t="str">
        <f t="shared" si="2"/>
        <v/>
      </c>
      <c r="D9" s="19"/>
      <c r="E9" s="17" t="str">
        <f t="shared" si="0"/>
        <v/>
      </c>
      <c r="F9" s="13"/>
      <c r="G9" s="13"/>
      <c r="H9" s="14"/>
      <c r="I9" s="17" t="str">
        <f t="shared" si="1"/>
        <v/>
      </c>
      <c r="J9" s="14"/>
      <c r="K9" s="16"/>
      <c r="L9" s="14"/>
      <c r="M9" s="14"/>
      <c r="N9" s="12"/>
      <c r="O9" s="18"/>
    </row>
    <row r="10" spans="1:15" s="6" customFormat="1" ht="14.25" thickTop="1" thickBot="1" x14ac:dyDescent="0.25">
      <c r="A10" s="12"/>
      <c r="B10" s="20"/>
      <c r="C10" s="12" t="str">
        <f t="shared" si="2"/>
        <v/>
      </c>
      <c r="D10" s="19"/>
      <c r="E10" s="17" t="str">
        <f t="shared" si="0"/>
        <v/>
      </c>
      <c r="F10" s="13"/>
      <c r="G10" s="13"/>
      <c r="H10" s="14"/>
      <c r="I10" s="17" t="str">
        <f t="shared" si="1"/>
        <v/>
      </c>
      <c r="J10" s="14"/>
      <c r="K10" s="16"/>
      <c r="L10" s="14"/>
      <c r="M10" s="14"/>
      <c r="N10" s="12"/>
      <c r="O10" s="18"/>
    </row>
    <row r="11" spans="1:15" s="6" customFormat="1" ht="14.25" thickTop="1" thickBot="1" x14ac:dyDescent="0.25">
      <c r="A11" s="12"/>
      <c r="B11" s="20"/>
      <c r="C11" s="12" t="str">
        <f t="shared" si="2"/>
        <v/>
      </c>
      <c r="D11" s="19"/>
      <c r="E11" s="17" t="str">
        <f t="shared" si="0"/>
        <v/>
      </c>
      <c r="F11" s="13"/>
      <c r="G11" s="13"/>
      <c r="H11" s="14"/>
      <c r="I11" s="17" t="str">
        <f t="shared" si="1"/>
        <v/>
      </c>
      <c r="J11" s="14"/>
      <c r="K11" s="16"/>
      <c r="L11" s="14"/>
      <c r="M11" s="14"/>
      <c r="N11" s="12"/>
      <c r="O11" s="18"/>
    </row>
    <row r="12" spans="1:15" s="6" customFormat="1" ht="14.25" thickTop="1" thickBot="1" x14ac:dyDescent="0.25">
      <c r="A12" s="12"/>
      <c r="B12" s="20"/>
      <c r="C12" s="12" t="str">
        <f t="shared" si="2"/>
        <v/>
      </c>
      <c r="D12" s="19"/>
      <c r="E12" s="17" t="str">
        <f t="shared" si="0"/>
        <v/>
      </c>
      <c r="F12" s="13"/>
      <c r="G12" s="13"/>
      <c r="H12" s="14"/>
      <c r="I12" s="17" t="str">
        <f t="shared" si="1"/>
        <v/>
      </c>
      <c r="J12" s="14"/>
      <c r="K12" s="16"/>
      <c r="L12" s="14"/>
      <c r="M12" s="14"/>
      <c r="N12" s="12"/>
      <c r="O12" s="18"/>
    </row>
    <row r="13" spans="1:15" s="6" customFormat="1" ht="14.25" thickTop="1" thickBot="1" x14ac:dyDescent="0.25">
      <c r="A13" s="12"/>
      <c r="B13" s="20"/>
      <c r="C13" s="12" t="str">
        <f t="shared" si="2"/>
        <v/>
      </c>
      <c r="D13" s="19"/>
      <c r="E13" s="17" t="str">
        <f t="shared" si="0"/>
        <v/>
      </c>
      <c r="F13" s="13"/>
      <c r="G13" s="13"/>
      <c r="H13" s="14"/>
      <c r="I13" s="17" t="str">
        <f t="shared" si="1"/>
        <v/>
      </c>
      <c r="J13" s="14"/>
      <c r="K13" s="16"/>
      <c r="L13" s="14"/>
      <c r="M13" s="14"/>
      <c r="N13" s="12"/>
      <c r="O13" s="18"/>
    </row>
    <row r="14" spans="1:15" s="6" customFormat="1" ht="14.25" thickTop="1" thickBot="1" x14ac:dyDescent="0.25">
      <c r="A14" s="12"/>
      <c r="B14" s="20"/>
      <c r="C14" s="12" t="str">
        <f t="shared" si="2"/>
        <v/>
      </c>
      <c r="D14" s="19"/>
      <c r="E14" s="17" t="str">
        <f t="shared" si="0"/>
        <v/>
      </c>
      <c r="F14" s="13"/>
      <c r="G14" s="13"/>
      <c r="H14" s="14"/>
      <c r="I14" s="17" t="str">
        <f t="shared" si="1"/>
        <v/>
      </c>
      <c r="J14" s="14"/>
      <c r="K14" s="16"/>
      <c r="L14" s="14"/>
      <c r="M14" s="14"/>
      <c r="N14" s="12"/>
      <c r="O14" s="18"/>
    </row>
    <row r="15" spans="1:15" s="6" customFormat="1" ht="14.25" thickTop="1" thickBot="1" x14ac:dyDescent="0.25">
      <c r="A15" s="12"/>
      <c r="B15" s="20"/>
      <c r="C15" s="12" t="str">
        <f t="shared" si="2"/>
        <v/>
      </c>
      <c r="D15" s="19"/>
      <c r="E15" s="17" t="str">
        <f t="shared" si="0"/>
        <v/>
      </c>
      <c r="F15" s="13"/>
      <c r="G15" s="13"/>
      <c r="H15" s="14"/>
      <c r="I15" s="17" t="str">
        <f t="shared" si="1"/>
        <v/>
      </c>
      <c r="J15" s="14"/>
      <c r="K15" s="16"/>
      <c r="L15" s="14"/>
      <c r="M15" s="14"/>
      <c r="N15" s="12"/>
      <c r="O15" s="18"/>
    </row>
    <row r="16" spans="1:15" s="6" customFormat="1" ht="14.25" thickTop="1" thickBot="1" x14ac:dyDescent="0.25">
      <c r="A16" s="12"/>
      <c r="B16" s="20"/>
      <c r="C16" s="12" t="str">
        <f t="shared" si="2"/>
        <v/>
      </c>
      <c r="D16" s="19"/>
      <c r="E16" s="17" t="str">
        <f t="shared" si="0"/>
        <v/>
      </c>
      <c r="F16" s="13"/>
      <c r="G16" s="13"/>
      <c r="H16" s="14"/>
      <c r="I16" s="17" t="str">
        <f t="shared" si="1"/>
        <v/>
      </c>
      <c r="J16" s="14"/>
      <c r="K16" s="16"/>
      <c r="L16" s="14"/>
      <c r="M16" s="14"/>
      <c r="N16" s="12"/>
      <c r="O16" s="18"/>
    </row>
    <row r="17" spans="1:15" s="6" customFormat="1" ht="14.25" thickTop="1" thickBot="1" x14ac:dyDescent="0.25">
      <c r="A17" s="12"/>
      <c r="B17" s="20"/>
      <c r="C17" s="12" t="str">
        <f t="shared" si="2"/>
        <v/>
      </c>
      <c r="D17" s="19"/>
      <c r="E17" s="17" t="str">
        <f t="shared" si="0"/>
        <v/>
      </c>
      <c r="F17" s="13"/>
      <c r="G17" s="13"/>
      <c r="H17" s="14"/>
      <c r="I17" s="17" t="str">
        <f t="shared" si="1"/>
        <v/>
      </c>
      <c r="J17" s="14"/>
      <c r="K17" s="16"/>
      <c r="L17" s="14"/>
      <c r="M17" s="14"/>
      <c r="N17" s="12"/>
      <c r="O17" s="18"/>
    </row>
    <row r="18" spans="1:15" s="6" customFormat="1" ht="14.25" thickTop="1" thickBot="1" x14ac:dyDescent="0.25">
      <c r="A18" s="12"/>
      <c r="B18" s="20"/>
      <c r="C18" s="12" t="str">
        <f t="shared" si="2"/>
        <v/>
      </c>
      <c r="D18" s="19"/>
      <c r="E18" s="17" t="str">
        <f t="shared" si="0"/>
        <v/>
      </c>
      <c r="F18" s="13"/>
      <c r="G18" s="13"/>
      <c r="H18" s="14"/>
      <c r="I18" s="17" t="str">
        <f t="shared" si="1"/>
        <v/>
      </c>
      <c r="J18" s="14"/>
      <c r="K18" s="16"/>
      <c r="L18" s="14"/>
      <c r="M18" s="14"/>
      <c r="N18" s="12"/>
      <c r="O18" s="18"/>
    </row>
    <row r="19" spans="1:15" s="6" customFormat="1" ht="14.25" thickTop="1" thickBot="1" x14ac:dyDescent="0.25">
      <c r="A19" s="12"/>
      <c r="B19" s="20"/>
      <c r="C19" s="12" t="str">
        <f t="shared" si="2"/>
        <v/>
      </c>
      <c r="D19" s="19"/>
      <c r="E19" s="17" t="str">
        <f t="shared" si="0"/>
        <v/>
      </c>
      <c r="F19" s="13"/>
      <c r="G19" s="13"/>
      <c r="H19" s="14"/>
      <c r="I19" s="17" t="str">
        <f t="shared" si="1"/>
        <v/>
      </c>
      <c r="J19" s="14"/>
      <c r="K19" s="16"/>
      <c r="L19" s="14"/>
      <c r="M19" s="14"/>
      <c r="N19" s="12"/>
      <c r="O19" s="18"/>
    </row>
    <row r="20" spans="1:15" s="6" customFormat="1" ht="14.25" thickTop="1" thickBot="1" x14ac:dyDescent="0.25">
      <c r="A20" s="12"/>
      <c r="B20" s="20"/>
      <c r="C20" s="12" t="str">
        <f t="shared" si="2"/>
        <v/>
      </c>
      <c r="D20" s="19"/>
      <c r="E20" s="17" t="str">
        <f t="shared" si="0"/>
        <v/>
      </c>
      <c r="F20" s="13"/>
      <c r="G20" s="13"/>
      <c r="H20" s="14"/>
      <c r="I20" s="17" t="str">
        <f t="shared" si="1"/>
        <v/>
      </c>
      <c r="J20" s="14"/>
      <c r="K20" s="16"/>
      <c r="L20" s="14"/>
      <c r="M20" s="14"/>
      <c r="N20" s="12"/>
      <c r="O20" s="18"/>
    </row>
    <row r="21" spans="1:15" s="6" customFormat="1" ht="14.25" thickTop="1" thickBot="1" x14ac:dyDescent="0.25">
      <c r="A21" s="12"/>
      <c r="B21" s="20"/>
      <c r="C21" s="12" t="str">
        <f t="shared" si="2"/>
        <v/>
      </c>
      <c r="D21" s="19"/>
      <c r="E21" s="17" t="str">
        <f t="shared" si="0"/>
        <v/>
      </c>
      <c r="F21" s="13"/>
      <c r="G21" s="13"/>
      <c r="H21" s="14"/>
      <c r="I21" s="17" t="str">
        <f t="shared" si="1"/>
        <v/>
      </c>
      <c r="J21" s="14"/>
      <c r="K21" s="16"/>
      <c r="L21" s="14"/>
      <c r="M21" s="14"/>
      <c r="N21" s="12"/>
      <c r="O21" s="18"/>
    </row>
    <row r="22" spans="1:15" s="6" customFormat="1" ht="14.25" thickTop="1" thickBot="1" x14ac:dyDescent="0.25">
      <c r="A22" s="12"/>
      <c r="B22" s="20"/>
      <c r="C22" s="12" t="str">
        <f t="shared" si="2"/>
        <v/>
      </c>
      <c r="D22" s="19"/>
      <c r="E22" s="17" t="str">
        <f t="shared" si="0"/>
        <v/>
      </c>
      <c r="F22" s="13"/>
      <c r="G22" s="13"/>
      <c r="H22" s="14"/>
      <c r="I22" s="17" t="str">
        <f t="shared" si="1"/>
        <v/>
      </c>
      <c r="J22" s="14"/>
      <c r="K22" s="16"/>
      <c r="L22" s="14"/>
      <c r="M22" s="14"/>
      <c r="N22" s="12"/>
      <c r="O22" s="18"/>
    </row>
    <row r="23" spans="1:15" s="6" customFormat="1" ht="14.25" thickTop="1" thickBot="1" x14ac:dyDescent="0.25">
      <c r="A23" s="12"/>
      <c r="B23" s="20"/>
      <c r="C23" s="12" t="str">
        <f t="shared" si="2"/>
        <v/>
      </c>
      <c r="D23" s="19"/>
      <c r="E23" s="17" t="str">
        <f t="shared" si="0"/>
        <v/>
      </c>
      <c r="F23" s="13"/>
      <c r="G23" s="13"/>
      <c r="H23" s="14"/>
      <c r="I23" s="17" t="str">
        <f t="shared" si="1"/>
        <v/>
      </c>
      <c r="J23" s="14"/>
      <c r="K23" s="16"/>
      <c r="L23" s="14"/>
      <c r="M23" s="14"/>
      <c r="N23" s="12"/>
      <c r="O23" s="18"/>
    </row>
    <row r="24" spans="1:15" s="6" customFormat="1" ht="14.25" thickTop="1" thickBot="1" x14ac:dyDescent="0.25">
      <c r="A24" s="12"/>
      <c r="B24" s="20"/>
      <c r="C24" s="12" t="str">
        <f t="shared" si="2"/>
        <v/>
      </c>
      <c r="D24" s="19"/>
      <c r="E24" s="17" t="str">
        <f t="shared" si="0"/>
        <v/>
      </c>
      <c r="F24" s="13"/>
      <c r="G24" s="13"/>
      <c r="H24" s="14"/>
      <c r="I24" s="17" t="str">
        <f t="shared" si="1"/>
        <v/>
      </c>
      <c r="J24" s="14"/>
      <c r="K24" s="16"/>
      <c r="L24" s="14"/>
      <c r="M24" s="14"/>
      <c r="N24" s="12"/>
      <c r="O24" s="18"/>
    </row>
    <row r="25" spans="1:15" s="6" customFormat="1" ht="14.25" thickTop="1" thickBot="1" x14ac:dyDescent="0.25">
      <c r="A25" s="12"/>
      <c r="B25" s="20"/>
      <c r="C25" s="12" t="str">
        <f t="shared" si="2"/>
        <v/>
      </c>
      <c r="D25" s="19"/>
      <c r="E25" s="17" t="str">
        <f t="shared" si="0"/>
        <v/>
      </c>
      <c r="F25" s="13"/>
      <c r="G25" s="13"/>
      <c r="H25" s="14"/>
      <c r="I25" s="17" t="str">
        <f t="shared" si="1"/>
        <v/>
      </c>
      <c r="J25" s="14"/>
      <c r="K25" s="16"/>
      <c r="L25" s="14"/>
      <c r="M25" s="14"/>
      <c r="N25" s="12"/>
      <c r="O25" s="18"/>
    </row>
    <row r="26" spans="1:15" s="6" customFormat="1" ht="14.25" thickTop="1" thickBot="1" x14ac:dyDescent="0.25">
      <c r="A26" s="12"/>
      <c r="B26" s="20"/>
      <c r="C26" s="12" t="str">
        <f t="shared" si="2"/>
        <v/>
      </c>
      <c r="D26" s="19"/>
      <c r="E26" s="17" t="str">
        <f t="shared" si="0"/>
        <v/>
      </c>
      <c r="F26" s="13"/>
      <c r="G26" s="13"/>
      <c r="H26" s="14"/>
      <c r="I26" s="17" t="str">
        <f t="shared" si="1"/>
        <v/>
      </c>
      <c r="J26" s="14"/>
      <c r="K26" s="16"/>
      <c r="L26" s="14"/>
      <c r="M26" s="14"/>
      <c r="N26" s="12"/>
      <c r="O26" s="18"/>
    </row>
    <row r="27" spans="1:15" s="6" customFormat="1" ht="14.25" thickTop="1" thickBot="1" x14ac:dyDescent="0.25">
      <c r="A27" s="12"/>
      <c r="B27" s="20"/>
      <c r="C27" s="12" t="str">
        <f t="shared" si="2"/>
        <v/>
      </c>
      <c r="D27" s="19"/>
      <c r="E27" s="17" t="str">
        <f t="shared" si="0"/>
        <v/>
      </c>
      <c r="F27" s="13"/>
      <c r="G27" s="13"/>
      <c r="H27" s="14"/>
      <c r="I27" s="17" t="str">
        <f t="shared" si="1"/>
        <v/>
      </c>
      <c r="J27" s="14"/>
      <c r="K27" s="16"/>
      <c r="L27" s="14"/>
      <c r="M27" s="14"/>
      <c r="N27" s="12"/>
      <c r="O27" s="18"/>
    </row>
    <row r="28" spans="1:15" s="6" customFormat="1" ht="14.25" thickTop="1" thickBot="1" x14ac:dyDescent="0.25">
      <c r="A28" s="12"/>
      <c r="B28" s="20"/>
      <c r="C28" s="12" t="str">
        <f t="shared" si="2"/>
        <v/>
      </c>
      <c r="D28" s="19"/>
      <c r="E28" s="17" t="str">
        <f t="shared" si="0"/>
        <v/>
      </c>
      <c r="F28" s="13"/>
      <c r="G28" s="13"/>
      <c r="H28" s="14"/>
      <c r="I28" s="17" t="str">
        <f t="shared" si="1"/>
        <v/>
      </c>
      <c r="J28" s="14"/>
      <c r="K28" s="16"/>
      <c r="L28" s="14"/>
      <c r="M28" s="14"/>
      <c r="N28" s="12"/>
      <c r="O28" s="18"/>
    </row>
    <row r="29" spans="1:15" s="6" customFormat="1" ht="14.25" thickTop="1" thickBot="1" x14ac:dyDescent="0.25">
      <c r="A29" s="12"/>
      <c r="B29" s="20"/>
      <c r="C29" s="12" t="str">
        <f t="shared" si="2"/>
        <v/>
      </c>
      <c r="D29" s="19"/>
      <c r="E29" s="17" t="str">
        <f t="shared" si="0"/>
        <v/>
      </c>
      <c r="F29" s="13"/>
      <c r="G29" s="13"/>
      <c r="H29" s="14"/>
      <c r="I29" s="17" t="str">
        <f t="shared" si="1"/>
        <v/>
      </c>
      <c r="J29" s="14"/>
      <c r="K29" s="16"/>
      <c r="L29" s="14"/>
      <c r="M29" s="14"/>
      <c r="N29" s="12"/>
      <c r="O29" s="18"/>
    </row>
    <row r="30" spans="1:15" s="6" customFormat="1" ht="14.25" thickTop="1" thickBot="1" x14ac:dyDescent="0.25">
      <c r="A30" s="12"/>
      <c r="B30" s="20"/>
      <c r="C30" s="12" t="str">
        <f t="shared" si="2"/>
        <v/>
      </c>
      <c r="D30" s="19"/>
      <c r="E30" s="17" t="str">
        <f t="shared" si="0"/>
        <v/>
      </c>
      <c r="F30" s="13"/>
      <c r="G30" s="13"/>
      <c r="H30" s="14"/>
      <c r="I30" s="17" t="str">
        <f t="shared" si="1"/>
        <v/>
      </c>
      <c r="J30" s="14"/>
      <c r="K30" s="16"/>
      <c r="L30" s="14"/>
      <c r="M30" s="14"/>
      <c r="N30" s="12"/>
      <c r="O30" s="18"/>
    </row>
    <row r="31" spans="1:15" s="6" customFormat="1" ht="14.25" thickTop="1" thickBot="1" x14ac:dyDescent="0.25">
      <c r="A31" s="12"/>
      <c r="B31" s="20"/>
      <c r="C31" s="12" t="str">
        <f t="shared" si="2"/>
        <v/>
      </c>
      <c r="D31" s="19"/>
      <c r="E31" s="17" t="str">
        <f t="shared" si="0"/>
        <v/>
      </c>
      <c r="F31" s="13"/>
      <c r="G31" s="13"/>
      <c r="H31" s="14"/>
      <c r="I31" s="17" t="str">
        <f t="shared" si="1"/>
        <v/>
      </c>
      <c r="J31" s="14"/>
      <c r="K31" s="16"/>
      <c r="L31" s="14"/>
      <c r="M31" s="14"/>
      <c r="N31" s="12"/>
      <c r="O31" s="18"/>
    </row>
    <row r="32" spans="1:15" s="6" customFormat="1" ht="14.25" thickTop="1" thickBot="1" x14ac:dyDescent="0.25">
      <c r="A32" s="12"/>
      <c r="B32" s="20"/>
      <c r="C32" s="12" t="str">
        <f t="shared" si="2"/>
        <v/>
      </c>
      <c r="D32" s="19"/>
      <c r="E32" s="17" t="str">
        <f t="shared" si="0"/>
        <v/>
      </c>
      <c r="F32" s="13"/>
      <c r="G32" s="13"/>
      <c r="H32" s="14"/>
      <c r="I32" s="17" t="str">
        <f t="shared" si="1"/>
        <v/>
      </c>
      <c r="J32" s="14"/>
      <c r="K32" s="16"/>
      <c r="L32" s="14"/>
      <c r="M32" s="14"/>
      <c r="N32" s="12"/>
      <c r="O32" s="18"/>
    </row>
    <row r="33" spans="1:15" s="6" customFormat="1" ht="14.25" thickTop="1" thickBot="1" x14ac:dyDescent="0.25">
      <c r="A33" s="12"/>
      <c r="B33" s="20"/>
      <c r="C33" s="12" t="str">
        <f t="shared" si="2"/>
        <v/>
      </c>
      <c r="D33" s="19"/>
      <c r="E33" s="17" t="str">
        <f t="shared" si="0"/>
        <v/>
      </c>
      <c r="F33" s="13"/>
      <c r="G33" s="13"/>
      <c r="H33" s="14"/>
      <c r="I33" s="17" t="str">
        <f t="shared" si="1"/>
        <v/>
      </c>
      <c r="J33" s="14"/>
      <c r="K33" s="16"/>
      <c r="L33" s="14"/>
      <c r="M33" s="14"/>
      <c r="N33" s="12"/>
      <c r="O33" s="18"/>
    </row>
    <row r="34" spans="1:15" s="6" customFormat="1" ht="14.25" thickTop="1" thickBot="1" x14ac:dyDescent="0.25">
      <c r="A34" s="12"/>
      <c r="B34" s="20"/>
      <c r="C34" s="12" t="str">
        <f t="shared" si="2"/>
        <v/>
      </c>
      <c r="D34" s="19"/>
      <c r="E34" s="17" t="str">
        <f t="shared" si="0"/>
        <v/>
      </c>
      <c r="F34" s="13"/>
      <c r="G34" s="13"/>
      <c r="H34" s="14"/>
      <c r="I34" s="17" t="str">
        <f t="shared" si="1"/>
        <v/>
      </c>
      <c r="J34" s="14"/>
      <c r="K34" s="16"/>
      <c r="L34" s="14"/>
      <c r="M34" s="14"/>
      <c r="N34" s="12"/>
      <c r="O34" s="18"/>
    </row>
    <row r="35" spans="1:15" s="6" customFormat="1" ht="14.25" thickTop="1" thickBot="1" x14ac:dyDescent="0.25">
      <c r="A35" s="12"/>
      <c r="B35" s="20"/>
      <c r="C35" s="12" t="str">
        <f t="shared" si="2"/>
        <v/>
      </c>
      <c r="D35" s="19"/>
      <c r="E35" s="17" t="str">
        <f t="shared" si="0"/>
        <v/>
      </c>
      <c r="F35" s="13"/>
      <c r="G35" s="13"/>
      <c r="H35" s="14"/>
      <c r="I35" s="17" t="str">
        <f t="shared" si="1"/>
        <v/>
      </c>
      <c r="J35" s="14"/>
      <c r="K35" s="16"/>
      <c r="L35" s="14"/>
      <c r="M35" s="14"/>
      <c r="N35" s="12"/>
      <c r="O35" s="18"/>
    </row>
    <row r="36" spans="1:15" s="6" customFormat="1" ht="14.25" thickTop="1" thickBot="1" x14ac:dyDescent="0.25">
      <c r="A36" s="12"/>
      <c r="B36" s="20"/>
      <c r="C36" s="12" t="str">
        <f t="shared" si="2"/>
        <v/>
      </c>
      <c r="D36" s="19"/>
      <c r="E36" s="17" t="str">
        <f t="shared" si="0"/>
        <v/>
      </c>
      <c r="F36" s="13"/>
      <c r="G36" s="13"/>
      <c r="H36" s="14"/>
      <c r="I36" s="17" t="str">
        <f t="shared" si="1"/>
        <v/>
      </c>
      <c r="J36" s="14"/>
      <c r="K36" s="16"/>
      <c r="L36" s="14"/>
      <c r="M36" s="14"/>
      <c r="N36" s="12"/>
      <c r="O36" s="18"/>
    </row>
    <row r="37" spans="1:15" s="6" customFormat="1" ht="14.25" thickTop="1" thickBot="1" x14ac:dyDescent="0.25">
      <c r="A37" s="12"/>
      <c r="B37" s="20"/>
      <c r="C37" s="12" t="str">
        <f t="shared" si="2"/>
        <v/>
      </c>
      <c r="D37" s="19"/>
      <c r="E37" s="17" t="str">
        <f t="shared" si="0"/>
        <v/>
      </c>
      <c r="F37" s="13"/>
      <c r="G37" s="13"/>
      <c r="H37" s="14"/>
      <c r="I37" s="17" t="str">
        <f t="shared" si="1"/>
        <v/>
      </c>
      <c r="J37" s="14"/>
      <c r="K37" s="16"/>
      <c r="L37" s="14"/>
      <c r="M37" s="14"/>
      <c r="N37" s="12"/>
      <c r="O37" s="18"/>
    </row>
    <row r="38" spans="1:15" s="6" customFormat="1" ht="14.25" thickTop="1" thickBot="1" x14ac:dyDescent="0.25">
      <c r="A38" s="12"/>
      <c r="B38" s="20"/>
      <c r="C38" s="12" t="str">
        <f t="shared" si="2"/>
        <v/>
      </c>
      <c r="D38" s="19"/>
      <c r="E38" s="17" t="str">
        <f t="shared" si="0"/>
        <v/>
      </c>
      <c r="F38" s="13"/>
      <c r="G38" s="13"/>
      <c r="H38" s="14"/>
      <c r="I38" s="17" t="str">
        <f t="shared" si="1"/>
        <v/>
      </c>
      <c r="J38" s="14"/>
      <c r="K38" s="16"/>
      <c r="L38" s="14"/>
      <c r="M38" s="14"/>
      <c r="N38" s="12"/>
      <c r="O38" s="18"/>
    </row>
    <row r="39" spans="1:15" s="6" customFormat="1" ht="14.25" thickTop="1" thickBot="1" x14ac:dyDescent="0.25">
      <c r="A39" s="12"/>
      <c r="B39" s="20"/>
      <c r="C39" s="12" t="str">
        <f t="shared" si="2"/>
        <v/>
      </c>
      <c r="D39" s="19"/>
      <c r="E39" s="17" t="str">
        <f t="shared" si="0"/>
        <v/>
      </c>
      <c r="F39" s="13"/>
      <c r="G39" s="13"/>
      <c r="H39" s="14"/>
      <c r="I39" s="17" t="str">
        <f t="shared" si="1"/>
        <v/>
      </c>
      <c r="J39" s="14"/>
      <c r="K39" s="16"/>
      <c r="L39" s="14"/>
      <c r="M39" s="14"/>
      <c r="N39" s="12"/>
      <c r="O39" s="18"/>
    </row>
    <row r="40" spans="1:15" s="6" customFormat="1" ht="14.25" thickTop="1" thickBot="1" x14ac:dyDescent="0.25">
      <c r="A40" s="12"/>
      <c r="B40" s="20"/>
      <c r="C40" s="12" t="str">
        <f t="shared" si="2"/>
        <v/>
      </c>
      <c r="D40" s="19"/>
      <c r="E40" s="17" t="str">
        <f t="shared" si="0"/>
        <v/>
      </c>
      <c r="F40" s="13"/>
      <c r="G40" s="13"/>
      <c r="H40" s="14"/>
      <c r="I40" s="17" t="str">
        <f t="shared" si="1"/>
        <v/>
      </c>
      <c r="J40" s="14"/>
      <c r="K40" s="16"/>
      <c r="L40" s="14"/>
      <c r="M40" s="14"/>
      <c r="N40" s="12"/>
      <c r="O40" s="18"/>
    </row>
    <row r="41" spans="1:15" s="6" customFormat="1" ht="14.25" thickTop="1" thickBot="1" x14ac:dyDescent="0.25">
      <c r="A41" s="12"/>
      <c r="B41" s="20"/>
      <c r="C41" s="12" t="str">
        <f t="shared" si="2"/>
        <v/>
      </c>
      <c r="D41" s="19"/>
      <c r="E41" s="17" t="str">
        <f t="shared" si="0"/>
        <v/>
      </c>
      <c r="F41" s="13"/>
      <c r="G41" s="13"/>
      <c r="H41" s="14"/>
      <c r="I41" s="17" t="str">
        <f t="shared" si="1"/>
        <v/>
      </c>
      <c r="J41" s="14"/>
      <c r="K41" s="16"/>
      <c r="L41" s="14"/>
      <c r="M41" s="14"/>
      <c r="N41" s="12"/>
      <c r="O41" s="18"/>
    </row>
    <row r="42" spans="1:15" s="6" customFormat="1" ht="14.25" thickTop="1" thickBot="1" x14ac:dyDescent="0.25">
      <c r="A42" s="12"/>
      <c r="B42" s="20"/>
      <c r="C42" s="12" t="str">
        <f t="shared" si="2"/>
        <v/>
      </c>
      <c r="D42" s="19"/>
      <c r="E42" s="17" t="str">
        <f t="shared" si="0"/>
        <v/>
      </c>
      <c r="F42" s="13"/>
      <c r="G42" s="13"/>
      <c r="H42" s="14"/>
      <c r="I42" s="17" t="str">
        <f t="shared" si="1"/>
        <v/>
      </c>
      <c r="J42" s="14"/>
      <c r="K42" s="16"/>
      <c r="L42" s="14"/>
      <c r="M42" s="14"/>
      <c r="N42" s="12"/>
      <c r="O42" s="18"/>
    </row>
    <row r="43" spans="1:15" s="6" customFormat="1" ht="14.25" thickTop="1" thickBot="1" x14ac:dyDescent="0.25">
      <c r="A43" s="12"/>
      <c r="B43" s="20"/>
      <c r="C43" s="12" t="str">
        <f t="shared" si="2"/>
        <v/>
      </c>
      <c r="D43" s="19"/>
      <c r="E43" s="17" t="str">
        <f t="shared" si="0"/>
        <v/>
      </c>
      <c r="F43" s="13"/>
      <c r="G43" s="13"/>
      <c r="H43" s="14"/>
      <c r="I43" s="17" t="str">
        <f t="shared" si="1"/>
        <v/>
      </c>
      <c r="J43" s="14"/>
      <c r="K43" s="16"/>
      <c r="L43" s="14"/>
      <c r="M43" s="14"/>
      <c r="N43" s="12"/>
      <c r="O43" s="18"/>
    </row>
    <row r="44" spans="1:15" s="6" customFormat="1" ht="14.25" thickTop="1" thickBot="1" x14ac:dyDescent="0.25">
      <c r="A44" s="12"/>
      <c r="B44" s="20"/>
      <c r="C44" s="12" t="str">
        <f t="shared" si="2"/>
        <v/>
      </c>
      <c r="D44" s="19"/>
      <c r="E44" s="17" t="str">
        <f t="shared" si="0"/>
        <v/>
      </c>
      <c r="F44" s="13"/>
      <c r="G44" s="13"/>
      <c r="H44" s="14"/>
      <c r="I44" s="17" t="str">
        <f t="shared" si="1"/>
        <v/>
      </c>
      <c r="J44" s="14"/>
      <c r="K44" s="16"/>
      <c r="L44" s="14"/>
      <c r="M44" s="14"/>
      <c r="N44" s="12"/>
      <c r="O44" s="18"/>
    </row>
    <row r="45" spans="1:15" s="6" customFormat="1" ht="14.25" thickTop="1" thickBot="1" x14ac:dyDescent="0.25">
      <c r="A45" s="12"/>
      <c r="B45" s="20"/>
      <c r="C45" s="12" t="str">
        <f t="shared" si="2"/>
        <v/>
      </c>
      <c r="D45" s="19"/>
      <c r="E45" s="17" t="str">
        <f t="shared" si="0"/>
        <v/>
      </c>
      <c r="F45" s="13"/>
      <c r="G45" s="13"/>
      <c r="H45" s="14"/>
      <c r="I45" s="17" t="str">
        <f t="shared" si="1"/>
        <v/>
      </c>
      <c r="J45" s="14"/>
      <c r="K45" s="16"/>
      <c r="L45" s="14"/>
      <c r="M45" s="14"/>
      <c r="N45" s="12"/>
      <c r="O45" s="18"/>
    </row>
    <row r="46" spans="1:15" s="6" customFormat="1" ht="14.25" thickTop="1" thickBot="1" x14ac:dyDescent="0.25">
      <c r="A46" s="12"/>
      <c r="B46" s="20"/>
      <c r="C46" s="12" t="str">
        <f t="shared" si="2"/>
        <v/>
      </c>
      <c r="D46" s="19"/>
      <c r="E46" s="17" t="str">
        <f t="shared" si="0"/>
        <v/>
      </c>
      <c r="F46" s="13"/>
      <c r="G46" s="13"/>
      <c r="H46" s="14"/>
      <c r="I46" s="17" t="str">
        <f t="shared" si="1"/>
        <v/>
      </c>
      <c r="J46" s="14"/>
      <c r="K46" s="16"/>
      <c r="L46" s="14"/>
      <c r="M46" s="14"/>
      <c r="N46" s="12"/>
      <c r="O46" s="18"/>
    </row>
    <row r="47" spans="1:15" s="6" customFormat="1" ht="14.25" thickTop="1" thickBot="1" x14ac:dyDescent="0.25">
      <c r="A47" s="12"/>
      <c r="B47" s="20"/>
      <c r="C47" s="12" t="str">
        <f t="shared" si="2"/>
        <v/>
      </c>
      <c r="D47" s="19"/>
      <c r="E47" s="17" t="str">
        <f t="shared" si="0"/>
        <v/>
      </c>
      <c r="F47" s="13"/>
      <c r="G47" s="13"/>
      <c r="H47" s="14"/>
      <c r="I47" s="17" t="str">
        <f t="shared" si="1"/>
        <v/>
      </c>
      <c r="J47" s="14"/>
      <c r="K47" s="16"/>
      <c r="L47" s="14"/>
      <c r="M47" s="14"/>
      <c r="N47" s="12"/>
      <c r="O47" s="18"/>
    </row>
    <row r="48" spans="1:15" s="6" customFormat="1" ht="14.25" thickTop="1" thickBot="1" x14ac:dyDescent="0.25">
      <c r="A48" s="12"/>
      <c r="B48" s="20"/>
      <c r="C48" s="12" t="str">
        <f t="shared" si="2"/>
        <v/>
      </c>
      <c r="D48" s="19"/>
      <c r="E48" s="17" t="str">
        <f t="shared" si="0"/>
        <v/>
      </c>
      <c r="F48" s="13"/>
      <c r="G48" s="13"/>
      <c r="H48" s="14"/>
      <c r="I48" s="17" t="str">
        <f t="shared" si="1"/>
        <v/>
      </c>
      <c r="J48" s="14"/>
      <c r="K48" s="16"/>
      <c r="L48" s="14"/>
      <c r="M48" s="14"/>
      <c r="N48" s="12"/>
      <c r="O48" s="18"/>
    </row>
    <row r="49" spans="1:15" s="6" customFormat="1" ht="14.25" thickTop="1" thickBot="1" x14ac:dyDescent="0.25">
      <c r="A49" s="12"/>
      <c r="B49" s="20"/>
      <c r="C49" s="12" t="str">
        <f t="shared" si="2"/>
        <v/>
      </c>
      <c r="D49" s="19"/>
      <c r="E49" s="17" t="str">
        <f t="shared" si="0"/>
        <v/>
      </c>
      <c r="F49" s="13"/>
      <c r="G49" s="13"/>
      <c r="H49" s="14"/>
      <c r="I49" s="17" t="str">
        <f t="shared" si="1"/>
        <v/>
      </c>
      <c r="J49" s="14"/>
      <c r="K49" s="16"/>
      <c r="L49" s="14"/>
      <c r="M49" s="14"/>
      <c r="N49" s="12"/>
      <c r="O49" s="18"/>
    </row>
    <row r="50" spans="1:15" s="6" customFormat="1" ht="14.25" thickTop="1" thickBot="1" x14ac:dyDescent="0.25">
      <c r="A50" s="12"/>
      <c r="B50" s="20"/>
      <c r="C50" s="12" t="str">
        <f t="shared" si="2"/>
        <v/>
      </c>
      <c r="D50" s="19"/>
      <c r="E50" s="17" t="str">
        <f t="shared" si="0"/>
        <v/>
      </c>
      <c r="F50" s="13"/>
      <c r="G50" s="13"/>
      <c r="H50" s="14"/>
      <c r="I50" s="17" t="str">
        <f t="shared" si="1"/>
        <v/>
      </c>
      <c r="J50" s="14"/>
      <c r="K50" s="16"/>
      <c r="L50" s="14"/>
      <c r="M50" s="14"/>
      <c r="N50" s="12"/>
      <c r="O50" s="18"/>
    </row>
    <row r="51" spans="1:15" s="6" customFormat="1" ht="14.25" thickTop="1" thickBot="1" x14ac:dyDescent="0.25">
      <c r="A51" s="12"/>
      <c r="B51" s="20"/>
      <c r="C51" s="12" t="str">
        <f t="shared" si="2"/>
        <v/>
      </c>
      <c r="D51" s="19"/>
      <c r="E51" s="17" t="str">
        <f t="shared" si="0"/>
        <v/>
      </c>
      <c r="F51" s="13"/>
      <c r="G51" s="13"/>
      <c r="H51" s="14"/>
      <c r="I51" s="17" t="str">
        <f t="shared" si="1"/>
        <v/>
      </c>
      <c r="J51" s="14"/>
      <c r="K51" s="16"/>
      <c r="L51" s="14"/>
      <c r="M51" s="14"/>
      <c r="N51" s="12"/>
      <c r="O51" s="18"/>
    </row>
    <row r="52" spans="1:15" s="6" customFormat="1" ht="14.25" thickTop="1" thickBot="1" x14ac:dyDescent="0.25">
      <c r="A52" s="12"/>
      <c r="B52" s="20"/>
      <c r="C52" s="12" t="str">
        <f t="shared" si="2"/>
        <v/>
      </c>
      <c r="D52" s="19"/>
      <c r="E52" s="17" t="str">
        <f t="shared" si="0"/>
        <v/>
      </c>
      <c r="F52" s="13"/>
      <c r="G52" s="13"/>
      <c r="H52" s="14"/>
      <c r="I52" s="17" t="str">
        <f t="shared" si="1"/>
        <v/>
      </c>
      <c r="J52" s="14"/>
      <c r="K52" s="16"/>
      <c r="L52" s="14"/>
      <c r="M52" s="14"/>
      <c r="N52" s="12"/>
      <c r="O52" s="18"/>
    </row>
    <row r="53" spans="1:15" s="6" customFormat="1" ht="14.25" thickTop="1" thickBot="1" x14ac:dyDescent="0.25">
      <c r="A53" s="12"/>
      <c r="B53" s="20"/>
      <c r="C53" s="12" t="str">
        <f t="shared" si="2"/>
        <v/>
      </c>
      <c r="D53" s="19"/>
      <c r="E53" s="17" t="str">
        <f t="shared" si="0"/>
        <v/>
      </c>
      <c r="F53" s="13"/>
      <c r="G53" s="13"/>
      <c r="H53" s="14"/>
      <c r="I53" s="17" t="str">
        <f t="shared" si="1"/>
        <v/>
      </c>
      <c r="J53" s="14"/>
      <c r="K53" s="16"/>
      <c r="L53" s="14"/>
      <c r="M53" s="14"/>
      <c r="N53" s="12"/>
      <c r="O53" s="18"/>
    </row>
    <row r="54" spans="1:15" s="6" customFormat="1" ht="14.25" thickTop="1" thickBot="1" x14ac:dyDescent="0.25">
      <c r="A54" s="12"/>
      <c r="B54" s="20"/>
      <c r="C54" s="12" t="str">
        <f t="shared" si="2"/>
        <v/>
      </c>
      <c r="D54" s="19"/>
      <c r="E54" s="17" t="str">
        <f t="shared" si="0"/>
        <v/>
      </c>
      <c r="F54" s="13"/>
      <c r="G54" s="13"/>
      <c r="H54" s="14"/>
      <c r="I54" s="17" t="str">
        <f t="shared" si="1"/>
        <v/>
      </c>
      <c r="J54" s="14"/>
      <c r="K54" s="16"/>
      <c r="L54" s="14"/>
      <c r="M54" s="14"/>
      <c r="N54" s="12"/>
      <c r="O54" s="18"/>
    </row>
    <row r="55" spans="1:15" s="6" customFormat="1" ht="14.25" thickTop="1" thickBot="1" x14ac:dyDescent="0.25">
      <c r="A55" s="12"/>
      <c r="B55" s="20"/>
      <c r="C55" s="12" t="str">
        <f t="shared" si="2"/>
        <v/>
      </c>
      <c r="D55" s="19"/>
      <c r="E55" s="17" t="str">
        <f t="shared" si="0"/>
        <v/>
      </c>
      <c r="F55" s="13"/>
      <c r="G55" s="13"/>
      <c r="H55" s="14"/>
      <c r="I55" s="17" t="str">
        <f t="shared" si="1"/>
        <v/>
      </c>
      <c r="J55" s="14"/>
      <c r="K55" s="16"/>
      <c r="L55" s="14"/>
      <c r="M55" s="14"/>
      <c r="N55" s="12"/>
      <c r="O55" s="18"/>
    </row>
    <row r="56" spans="1:15" s="6" customFormat="1" ht="14.25" thickTop="1" thickBot="1" x14ac:dyDescent="0.25">
      <c r="A56" s="12"/>
      <c r="B56" s="20"/>
      <c r="C56" s="12" t="str">
        <f t="shared" si="2"/>
        <v/>
      </c>
      <c r="D56" s="19"/>
      <c r="E56" s="17" t="str">
        <f t="shared" si="0"/>
        <v/>
      </c>
      <c r="F56" s="13"/>
      <c r="G56" s="13"/>
      <c r="H56" s="14"/>
      <c r="I56" s="17" t="str">
        <f t="shared" si="1"/>
        <v/>
      </c>
      <c r="J56" s="14"/>
      <c r="K56" s="16"/>
      <c r="L56" s="14"/>
      <c r="M56" s="14"/>
      <c r="N56" s="12"/>
      <c r="O56" s="18"/>
    </row>
    <row r="57" spans="1:15" s="6" customFormat="1" ht="14.25" thickTop="1" thickBot="1" x14ac:dyDescent="0.25">
      <c r="A57" s="12"/>
      <c r="B57" s="20"/>
      <c r="C57" s="12" t="str">
        <f t="shared" si="2"/>
        <v/>
      </c>
      <c r="D57" s="19"/>
      <c r="E57" s="17" t="str">
        <f t="shared" si="0"/>
        <v/>
      </c>
      <c r="F57" s="13"/>
      <c r="G57" s="13"/>
      <c r="H57" s="14"/>
      <c r="I57" s="17" t="str">
        <f t="shared" si="1"/>
        <v/>
      </c>
      <c r="J57" s="14"/>
      <c r="K57" s="16"/>
      <c r="L57" s="14"/>
      <c r="M57" s="14"/>
      <c r="N57" s="12"/>
      <c r="O57" s="18"/>
    </row>
    <row r="58" spans="1:15" s="6" customFormat="1" ht="14.25" thickTop="1" thickBot="1" x14ac:dyDescent="0.25">
      <c r="A58" s="12"/>
      <c r="B58" s="20"/>
      <c r="C58" s="12" t="str">
        <f t="shared" si="2"/>
        <v/>
      </c>
      <c r="D58" s="19"/>
      <c r="E58" s="17" t="str">
        <f t="shared" si="0"/>
        <v/>
      </c>
      <c r="F58" s="13"/>
      <c r="G58" s="13"/>
      <c r="H58" s="14"/>
      <c r="I58" s="17" t="str">
        <f t="shared" si="1"/>
        <v/>
      </c>
      <c r="J58" s="14"/>
      <c r="K58" s="16"/>
      <c r="L58" s="14"/>
      <c r="M58" s="14"/>
      <c r="N58" s="12"/>
      <c r="O58" s="18"/>
    </row>
    <row r="59" spans="1:15" s="6" customFormat="1" ht="14.25" thickTop="1" thickBot="1" x14ac:dyDescent="0.25">
      <c r="A59" s="12"/>
      <c r="B59" s="20"/>
      <c r="C59" s="12" t="str">
        <f t="shared" si="2"/>
        <v/>
      </c>
      <c r="D59" s="19"/>
      <c r="E59" s="17" t="str">
        <f t="shared" si="0"/>
        <v/>
      </c>
      <c r="F59" s="13"/>
      <c r="G59" s="13"/>
      <c r="H59" s="14"/>
      <c r="I59" s="17" t="str">
        <f t="shared" si="1"/>
        <v/>
      </c>
      <c r="J59" s="14"/>
      <c r="K59" s="16"/>
      <c r="L59" s="14"/>
      <c r="M59" s="14"/>
      <c r="N59" s="12"/>
      <c r="O59" s="18"/>
    </row>
    <row r="60" spans="1:15" s="6" customFormat="1" ht="14.25" thickTop="1" thickBot="1" x14ac:dyDescent="0.25">
      <c r="A60" s="12"/>
      <c r="B60" s="20"/>
      <c r="C60" s="12" t="str">
        <f t="shared" si="2"/>
        <v/>
      </c>
      <c r="D60" s="19"/>
      <c r="E60" s="17" t="str">
        <f t="shared" si="0"/>
        <v/>
      </c>
      <c r="F60" s="13"/>
      <c r="G60" s="13"/>
      <c r="H60" s="14"/>
      <c r="I60" s="17" t="str">
        <f t="shared" si="1"/>
        <v/>
      </c>
      <c r="J60" s="14"/>
      <c r="K60" s="16"/>
      <c r="L60" s="14"/>
      <c r="M60" s="14"/>
      <c r="N60" s="12"/>
      <c r="O60" s="18"/>
    </row>
    <row r="61" spans="1:15" s="6" customFormat="1" ht="14.25" thickTop="1" thickBot="1" x14ac:dyDescent="0.25">
      <c r="A61" s="12"/>
      <c r="B61" s="20"/>
      <c r="C61" s="12" t="str">
        <f t="shared" si="2"/>
        <v/>
      </c>
      <c r="D61" s="19"/>
      <c r="E61" s="17" t="str">
        <f t="shared" si="0"/>
        <v/>
      </c>
      <c r="F61" s="13"/>
      <c r="G61" s="13"/>
      <c r="H61" s="14"/>
      <c r="I61" s="17" t="str">
        <f t="shared" si="1"/>
        <v/>
      </c>
      <c r="J61" s="14"/>
      <c r="K61" s="16"/>
      <c r="L61" s="14"/>
      <c r="M61" s="14"/>
      <c r="N61" s="12"/>
      <c r="O61" s="18"/>
    </row>
    <row r="62" spans="1:15" s="6" customFormat="1" ht="14.25" thickTop="1" thickBot="1" x14ac:dyDescent="0.25">
      <c r="A62" s="12"/>
      <c r="B62" s="20"/>
      <c r="C62" s="12" t="str">
        <f t="shared" si="2"/>
        <v/>
      </c>
      <c r="D62" s="19"/>
      <c r="E62" s="17" t="str">
        <f t="shared" si="0"/>
        <v/>
      </c>
      <c r="F62" s="13"/>
      <c r="G62" s="13"/>
      <c r="H62" s="14"/>
      <c r="I62" s="17" t="str">
        <f t="shared" si="1"/>
        <v/>
      </c>
      <c r="J62" s="14"/>
      <c r="K62" s="16"/>
      <c r="L62" s="14"/>
      <c r="M62" s="14"/>
      <c r="N62" s="12"/>
      <c r="O62" s="18"/>
    </row>
    <row r="63" spans="1:15" s="6" customFormat="1" ht="14.25" thickTop="1" thickBot="1" x14ac:dyDescent="0.25">
      <c r="A63" s="12"/>
      <c r="B63" s="20"/>
      <c r="C63" s="12" t="str">
        <f t="shared" si="2"/>
        <v/>
      </c>
      <c r="D63" s="19"/>
      <c r="E63" s="17" t="str">
        <f t="shared" si="0"/>
        <v/>
      </c>
      <c r="F63" s="13"/>
      <c r="G63" s="13"/>
      <c r="H63" s="14"/>
      <c r="I63" s="17" t="str">
        <f t="shared" si="1"/>
        <v/>
      </c>
      <c r="J63" s="14"/>
      <c r="K63" s="16"/>
      <c r="L63" s="14"/>
      <c r="M63" s="14"/>
      <c r="N63" s="12"/>
      <c r="O63" s="18"/>
    </row>
    <row r="64" spans="1:15" s="6" customFormat="1" ht="14.25" thickTop="1" thickBot="1" x14ac:dyDescent="0.25">
      <c r="A64" s="12"/>
      <c r="B64" s="20"/>
      <c r="C64" s="12" t="str">
        <f t="shared" si="2"/>
        <v/>
      </c>
      <c r="D64" s="19"/>
      <c r="E64" s="17" t="str">
        <f t="shared" si="0"/>
        <v/>
      </c>
      <c r="F64" s="13"/>
      <c r="G64" s="13"/>
      <c r="H64" s="14"/>
      <c r="I64" s="17" t="str">
        <f t="shared" si="1"/>
        <v/>
      </c>
      <c r="J64" s="14"/>
      <c r="K64" s="16"/>
      <c r="L64" s="14"/>
      <c r="M64" s="14"/>
      <c r="N64" s="12"/>
      <c r="O64" s="18"/>
    </row>
    <row r="65" spans="1:15" s="6" customFormat="1" ht="14.25" thickTop="1" thickBot="1" x14ac:dyDescent="0.25">
      <c r="A65" s="12"/>
      <c r="B65" s="20"/>
      <c r="C65" s="12" t="str">
        <f t="shared" si="2"/>
        <v/>
      </c>
      <c r="D65" s="19"/>
      <c r="E65" s="17" t="str">
        <f t="shared" si="0"/>
        <v/>
      </c>
      <c r="F65" s="13"/>
      <c r="G65" s="13"/>
      <c r="H65" s="14"/>
      <c r="I65" s="17" t="str">
        <f t="shared" si="1"/>
        <v/>
      </c>
      <c r="J65" s="14"/>
      <c r="K65" s="16"/>
      <c r="L65" s="14"/>
      <c r="M65" s="14"/>
      <c r="N65" s="12"/>
      <c r="O65" s="18"/>
    </row>
    <row r="66" spans="1:15" s="6" customFormat="1" ht="14.25" thickTop="1" thickBot="1" x14ac:dyDescent="0.25">
      <c r="A66" s="12"/>
      <c r="B66" s="20"/>
      <c r="C66" s="12" t="str">
        <f t="shared" si="2"/>
        <v/>
      </c>
      <c r="D66" s="19"/>
      <c r="E66" s="17" t="str">
        <f t="shared" si="0"/>
        <v/>
      </c>
      <c r="F66" s="13"/>
      <c r="G66" s="13"/>
      <c r="H66" s="14"/>
      <c r="I66" s="17" t="str">
        <f t="shared" si="1"/>
        <v/>
      </c>
      <c r="J66" s="14"/>
      <c r="K66" s="16"/>
      <c r="L66" s="14"/>
      <c r="M66" s="14"/>
      <c r="N66" s="12"/>
      <c r="O66" s="18"/>
    </row>
    <row r="67" spans="1:15" s="6" customFormat="1" ht="14.25" thickTop="1" thickBot="1" x14ac:dyDescent="0.25">
      <c r="A67" s="12"/>
      <c r="B67" s="20"/>
      <c r="C67" s="12" t="str">
        <f t="shared" si="2"/>
        <v/>
      </c>
      <c r="D67" s="19"/>
      <c r="E67" s="17" t="str">
        <f t="shared" si="0"/>
        <v/>
      </c>
      <c r="F67" s="13"/>
      <c r="G67" s="13"/>
      <c r="H67" s="14"/>
      <c r="I67" s="17" t="str">
        <f t="shared" si="1"/>
        <v/>
      </c>
      <c r="J67" s="14"/>
      <c r="K67" s="16"/>
      <c r="L67" s="14"/>
      <c r="M67" s="14"/>
      <c r="N67" s="12"/>
      <c r="O67" s="18"/>
    </row>
    <row r="68" spans="1:15" s="6" customFormat="1" ht="14.25" thickTop="1" thickBot="1" x14ac:dyDescent="0.25">
      <c r="A68" s="12"/>
      <c r="B68" s="20"/>
      <c r="C68" s="12" t="str">
        <f t="shared" si="2"/>
        <v/>
      </c>
      <c r="D68" s="19"/>
      <c r="E68" s="17" t="str">
        <f t="shared" si="0"/>
        <v/>
      </c>
      <c r="F68" s="13"/>
      <c r="G68" s="13"/>
      <c r="H68" s="14"/>
      <c r="I68" s="17" t="str">
        <f t="shared" si="1"/>
        <v/>
      </c>
      <c r="J68" s="14"/>
      <c r="K68" s="16"/>
      <c r="L68" s="14"/>
      <c r="M68" s="14"/>
      <c r="N68" s="12"/>
      <c r="O68" s="18"/>
    </row>
    <row r="69" spans="1:15" s="6" customFormat="1" ht="14.25" thickTop="1" thickBot="1" x14ac:dyDescent="0.25">
      <c r="A69" s="12"/>
      <c r="B69" s="20"/>
      <c r="C69" s="12" t="str">
        <f t="shared" si="2"/>
        <v/>
      </c>
      <c r="D69" s="19"/>
      <c r="E69" s="17" t="str">
        <f t="shared" ref="E69:E132" si="3">IF(D69="","",VLOOKUP(D69,Pavement_Layer_Type_Table_Array,2,FALSE))</f>
        <v/>
      </c>
      <c r="F69" s="13"/>
      <c r="G69" s="13"/>
      <c r="H69" s="14"/>
      <c r="I69" s="17" t="str">
        <f t="shared" ref="I69:I132" si="4">IF(H69="","",VLOOKUP(H69,Pavement_Pave_Material_Table_Array,2,FALSE))</f>
        <v/>
      </c>
      <c r="J69" s="14"/>
      <c r="K69" s="16"/>
      <c r="L69" s="14"/>
      <c r="M69" s="14"/>
      <c r="N69" s="12"/>
      <c r="O69" s="18"/>
    </row>
    <row r="70" spans="1:15" s="6" customFormat="1" ht="14.25" thickTop="1" thickBot="1" x14ac:dyDescent="0.25">
      <c r="A70" s="12"/>
      <c r="B70" s="20"/>
      <c r="C70" s="12" t="str">
        <f t="shared" ref="C70:C133" si="5">IF(A70="ADD","0","")</f>
        <v/>
      </c>
      <c r="D70" s="19"/>
      <c r="E70" s="17" t="str">
        <f t="shared" si="3"/>
        <v/>
      </c>
      <c r="F70" s="13"/>
      <c r="G70" s="13"/>
      <c r="H70" s="14"/>
      <c r="I70" s="17" t="str">
        <f t="shared" si="4"/>
        <v/>
      </c>
      <c r="J70" s="14"/>
      <c r="K70" s="16"/>
      <c r="L70" s="14"/>
      <c r="M70" s="14"/>
      <c r="N70" s="12"/>
      <c r="O70" s="18"/>
    </row>
    <row r="71" spans="1:15" s="6" customFormat="1" ht="14.25" thickTop="1" thickBot="1" x14ac:dyDescent="0.25">
      <c r="A71" s="12"/>
      <c r="B71" s="20"/>
      <c r="C71" s="12" t="str">
        <f t="shared" si="5"/>
        <v/>
      </c>
      <c r="D71" s="19"/>
      <c r="E71" s="17" t="str">
        <f t="shared" si="3"/>
        <v/>
      </c>
      <c r="F71" s="13"/>
      <c r="G71" s="13"/>
      <c r="H71" s="14"/>
      <c r="I71" s="17" t="str">
        <f t="shared" si="4"/>
        <v/>
      </c>
      <c r="J71" s="14"/>
      <c r="K71" s="16"/>
      <c r="L71" s="14"/>
      <c r="M71" s="14"/>
      <c r="N71" s="12"/>
      <c r="O71" s="18"/>
    </row>
    <row r="72" spans="1:15" s="6" customFormat="1" ht="14.25" thickTop="1" thickBot="1" x14ac:dyDescent="0.25">
      <c r="A72" s="12"/>
      <c r="B72" s="20"/>
      <c r="C72" s="12" t="str">
        <f t="shared" si="5"/>
        <v/>
      </c>
      <c r="D72" s="19"/>
      <c r="E72" s="17" t="str">
        <f t="shared" si="3"/>
        <v/>
      </c>
      <c r="F72" s="13"/>
      <c r="G72" s="13"/>
      <c r="H72" s="14"/>
      <c r="I72" s="17" t="str">
        <f t="shared" si="4"/>
        <v/>
      </c>
      <c r="J72" s="14"/>
      <c r="K72" s="16"/>
      <c r="L72" s="14"/>
      <c r="M72" s="14"/>
      <c r="N72" s="12"/>
      <c r="O72" s="18"/>
    </row>
    <row r="73" spans="1:15" s="6" customFormat="1" ht="14.25" thickTop="1" thickBot="1" x14ac:dyDescent="0.25">
      <c r="A73" s="12"/>
      <c r="B73" s="20"/>
      <c r="C73" s="12" t="str">
        <f t="shared" si="5"/>
        <v/>
      </c>
      <c r="D73" s="19"/>
      <c r="E73" s="17" t="str">
        <f t="shared" si="3"/>
        <v/>
      </c>
      <c r="F73" s="13"/>
      <c r="G73" s="13"/>
      <c r="H73" s="14"/>
      <c r="I73" s="17" t="str">
        <f t="shared" si="4"/>
        <v/>
      </c>
      <c r="J73" s="14"/>
      <c r="K73" s="16"/>
      <c r="L73" s="14"/>
      <c r="M73" s="14"/>
      <c r="N73" s="12"/>
      <c r="O73" s="18"/>
    </row>
    <row r="74" spans="1:15" s="6" customFormat="1" ht="14.25" thickTop="1" thickBot="1" x14ac:dyDescent="0.25">
      <c r="A74" s="12"/>
      <c r="B74" s="20"/>
      <c r="C74" s="12" t="str">
        <f t="shared" si="5"/>
        <v/>
      </c>
      <c r="D74" s="19"/>
      <c r="E74" s="17" t="str">
        <f t="shared" si="3"/>
        <v/>
      </c>
      <c r="F74" s="13"/>
      <c r="G74" s="13"/>
      <c r="H74" s="14"/>
      <c r="I74" s="17" t="str">
        <f t="shared" si="4"/>
        <v/>
      </c>
      <c r="J74" s="14"/>
      <c r="K74" s="16"/>
      <c r="L74" s="14"/>
      <c r="M74" s="14"/>
      <c r="N74" s="12"/>
      <c r="O74" s="18"/>
    </row>
    <row r="75" spans="1:15" s="6" customFormat="1" ht="14.25" thickTop="1" thickBot="1" x14ac:dyDescent="0.25">
      <c r="A75" s="12"/>
      <c r="B75" s="20"/>
      <c r="C75" s="12" t="str">
        <f t="shared" si="5"/>
        <v/>
      </c>
      <c r="D75" s="19"/>
      <c r="E75" s="17" t="str">
        <f t="shared" si="3"/>
        <v/>
      </c>
      <c r="F75" s="13"/>
      <c r="G75" s="13"/>
      <c r="H75" s="14"/>
      <c r="I75" s="17" t="str">
        <f t="shared" si="4"/>
        <v/>
      </c>
      <c r="J75" s="14"/>
      <c r="K75" s="16"/>
      <c r="L75" s="14"/>
      <c r="M75" s="14"/>
      <c r="N75" s="12"/>
      <c r="O75" s="18"/>
    </row>
    <row r="76" spans="1:15" s="6" customFormat="1" ht="14.25" thickTop="1" thickBot="1" x14ac:dyDescent="0.25">
      <c r="A76" s="12"/>
      <c r="B76" s="20"/>
      <c r="C76" s="12" t="str">
        <f t="shared" si="5"/>
        <v/>
      </c>
      <c r="D76" s="19"/>
      <c r="E76" s="17" t="str">
        <f t="shared" si="3"/>
        <v/>
      </c>
      <c r="F76" s="13"/>
      <c r="G76" s="13"/>
      <c r="H76" s="14"/>
      <c r="I76" s="17" t="str">
        <f t="shared" si="4"/>
        <v/>
      </c>
      <c r="J76" s="14"/>
      <c r="K76" s="16"/>
      <c r="L76" s="14"/>
      <c r="M76" s="14"/>
      <c r="N76" s="12"/>
      <c r="O76" s="18"/>
    </row>
    <row r="77" spans="1:15" s="6" customFormat="1" ht="14.25" thickTop="1" thickBot="1" x14ac:dyDescent="0.25">
      <c r="A77" s="12"/>
      <c r="B77" s="20"/>
      <c r="C77" s="12" t="str">
        <f t="shared" si="5"/>
        <v/>
      </c>
      <c r="D77" s="19"/>
      <c r="E77" s="17" t="str">
        <f t="shared" si="3"/>
        <v/>
      </c>
      <c r="F77" s="13"/>
      <c r="G77" s="13"/>
      <c r="H77" s="14"/>
      <c r="I77" s="17" t="str">
        <f t="shared" si="4"/>
        <v/>
      </c>
      <c r="J77" s="14"/>
      <c r="K77" s="16"/>
      <c r="L77" s="14"/>
      <c r="M77" s="14"/>
      <c r="N77" s="12"/>
      <c r="O77" s="18"/>
    </row>
    <row r="78" spans="1:15" s="6" customFormat="1" ht="14.25" thickTop="1" thickBot="1" x14ac:dyDescent="0.25">
      <c r="A78" s="12"/>
      <c r="B78" s="20"/>
      <c r="C78" s="12" t="str">
        <f t="shared" si="5"/>
        <v/>
      </c>
      <c r="D78" s="19"/>
      <c r="E78" s="17" t="str">
        <f t="shared" si="3"/>
        <v/>
      </c>
      <c r="F78" s="13"/>
      <c r="G78" s="13"/>
      <c r="H78" s="14"/>
      <c r="I78" s="17" t="str">
        <f t="shared" si="4"/>
        <v/>
      </c>
      <c r="J78" s="14"/>
      <c r="K78" s="16"/>
      <c r="L78" s="14"/>
      <c r="M78" s="14"/>
      <c r="N78" s="12"/>
      <c r="O78" s="18"/>
    </row>
    <row r="79" spans="1:15" s="6" customFormat="1" ht="14.25" thickTop="1" thickBot="1" x14ac:dyDescent="0.25">
      <c r="A79" s="12"/>
      <c r="B79" s="20"/>
      <c r="C79" s="12" t="str">
        <f t="shared" si="5"/>
        <v/>
      </c>
      <c r="D79" s="19"/>
      <c r="E79" s="17" t="str">
        <f t="shared" si="3"/>
        <v/>
      </c>
      <c r="F79" s="13"/>
      <c r="G79" s="13"/>
      <c r="H79" s="14"/>
      <c r="I79" s="17" t="str">
        <f t="shared" si="4"/>
        <v/>
      </c>
      <c r="J79" s="14"/>
      <c r="K79" s="16"/>
      <c r="L79" s="14"/>
      <c r="M79" s="14"/>
      <c r="N79" s="12"/>
      <c r="O79" s="18"/>
    </row>
    <row r="80" spans="1:15" s="6" customFormat="1" ht="14.25" thickTop="1" thickBot="1" x14ac:dyDescent="0.25">
      <c r="A80" s="12"/>
      <c r="B80" s="20"/>
      <c r="C80" s="12" t="str">
        <f t="shared" si="5"/>
        <v/>
      </c>
      <c r="D80" s="19"/>
      <c r="E80" s="17" t="str">
        <f t="shared" si="3"/>
        <v/>
      </c>
      <c r="F80" s="13"/>
      <c r="G80" s="13"/>
      <c r="H80" s="14"/>
      <c r="I80" s="17" t="str">
        <f t="shared" si="4"/>
        <v/>
      </c>
      <c r="J80" s="14"/>
      <c r="K80" s="16"/>
      <c r="L80" s="14"/>
      <c r="M80" s="14"/>
      <c r="N80" s="12"/>
      <c r="O80" s="18"/>
    </row>
    <row r="81" spans="1:15" s="6" customFormat="1" ht="14.25" thickTop="1" thickBot="1" x14ac:dyDescent="0.25">
      <c r="A81" s="12"/>
      <c r="B81" s="20"/>
      <c r="C81" s="12" t="str">
        <f t="shared" si="5"/>
        <v/>
      </c>
      <c r="D81" s="19"/>
      <c r="E81" s="17" t="str">
        <f t="shared" si="3"/>
        <v/>
      </c>
      <c r="F81" s="13"/>
      <c r="G81" s="13"/>
      <c r="H81" s="14"/>
      <c r="I81" s="17" t="str">
        <f t="shared" si="4"/>
        <v/>
      </c>
      <c r="J81" s="14"/>
      <c r="K81" s="16"/>
      <c r="L81" s="14"/>
      <c r="M81" s="14"/>
      <c r="N81" s="12"/>
      <c r="O81" s="18"/>
    </row>
    <row r="82" spans="1:15" s="6" customFormat="1" ht="14.25" thickTop="1" thickBot="1" x14ac:dyDescent="0.25">
      <c r="A82" s="12"/>
      <c r="B82" s="20"/>
      <c r="C82" s="12" t="str">
        <f t="shared" si="5"/>
        <v/>
      </c>
      <c r="D82" s="19"/>
      <c r="E82" s="17" t="str">
        <f t="shared" si="3"/>
        <v/>
      </c>
      <c r="F82" s="13"/>
      <c r="G82" s="13"/>
      <c r="H82" s="14"/>
      <c r="I82" s="17" t="str">
        <f t="shared" si="4"/>
        <v/>
      </c>
      <c r="J82" s="14"/>
      <c r="K82" s="16"/>
      <c r="L82" s="14"/>
      <c r="M82" s="14"/>
      <c r="N82" s="12"/>
      <c r="O82" s="18"/>
    </row>
    <row r="83" spans="1:15" s="6" customFormat="1" ht="14.25" thickTop="1" thickBot="1" x14ac:dyDescent="0.25">
      <c r="A83" s="12"/>
      <c r="B83" s="20"/>
      <c r="C83" s="12" t="str">
        <f t="shared" si="5"/>
        <v/>
      </c>
      <c r="D83" s="19"/>
      <c r="E83" s="17" t="str">
        <f t="shared" si="3"/>
        <v/>
      </c>
      <c r="F83" s="13"/>
      <c r="G83" s="13"/>
      <c r="H83" s="14"/>
      <c r="I83" s="17" t="str">
        <f t="shared" si="4"/>
        <v/>
      </c>
      <c r="J83" s="14"/>
      <c r="K83" s="16"/>
      <c r="L83" s="14"/>
      <c r="M83" s="14"/>
      <c r="N83" s="12"/>
      <c r="O83" s="18"/>
    </row>
    <row r="84" spans="1:15" s="6" customFormat="1" ht="14.25" thickTop="1" thickBot="1" x14ac:dyDescent="0.25">
      <c r="A84" s="12"/>
      <c r="B84" s="20"/>
      <c r="C84" s="12" t="str">
        <f t="shared" si="5"/>
        <v/>
      </c>
      <c r="D84" s="19"/>
      <c r="E84" s="17" t="str">
        <f t="shared" si="3"/>
        <v/>
      </c>
      <c r="F84" s="13"/>
      <c r="G84" s="13"/>
      <c r="H84" s="14"/>
      <c r="I84" s="17" t="str">
        <f t="shared" si="4"/>
        <v/>
      </c>
      <c r="J84" s="14"/>
      <c r="K84" s="16"/>
      <c r="L84" s="14"/>
      <c r="M84" s="14"/>
      <c r="N84" s="12"/>
      <c r="O84" s="18"/>
    </row>
    <row r="85" spans="1:15" s="6" customFormat="1" ht="14.25" thickTop="1" thickBot="1" x14ac:dyDescent="0.25">
      <c r="A85" s="12"/>
      <c r="B85" s="20"/>
      <c r="C85" s="12" t="str">
        <f t="shared" si="5"/>
        <v/>
      </c>
      <c r="D85" s="19"/>
      <c r="E85" s="17" t="str">
        <f t="shared" si="3"/>
        <v/>
      </c>
      <c r="F85" s="13"/>
      <c r="G85" s="13"/>
      <c r="H85" s="14"/>
      <c r="I85" s="17" t="str">
        <f t="shared" si="4"/>
        <v/>
      </c>
      <c r="J85" s="14"/>
      <c r="K85" s="16"/>
      <c r="L85" s="14"/>
      <c r="M85" s="14"/>
      <c r="N85" s="12"/>
      <c r="O85" s="18"/>
    </row>
    <row r="86" spans="1:15" s="6" customFormat="1" ht="14.25" thickTop="1" thickBot="1" x14ac:dyDescent="0.25">
      <c r="A86" s="12"/>
      <c r="B86" s="20"/>
      <c r="C86" s="12" t="str">
        <f t="shared" si="5"/>
        <v/>
      </c>
      <c r="D86" s="19"/>
      <c r="E86" s="17" t="str">
        <f t="shared" si="3"/>
        <v/>
      </c>
      <c r="F86" s="13"/>
      <c r="G86" s="13"/>
      <c r="H86" s="14"/>
      <c r="I86" s="17" t="str">
        <f t="shared" si="4"/>
        <v/>
      </c>
      <c r="J86" s="14"/>
      <c r="K86" s="16"/>
      <c r="L86" s="14"/>
      <c r="M86" s="14"/>
      <c r="N86" s="12"/>
      <c r="O86" s="18"/>
    </row>
    <row r="87" spans="1:15" s="6" customFormat="1" ht="14.25" thickTop="1" thickBot="1" x14ac:dyDescent="0.25">
      <c r="A87" s="12"/>
      <c r="B87" s="20"/>
      <c r="C87" s="12" t="str">
        <f t="shared" si="5"/>
        <v/>
      </c>
      <c r="D87" s="19"/>
      <c r="E87" s="17" t="str">
        <f t="shared" si="3"/>
        <v/>
      </c>
      <c r="F87" s="13"/>
      <c r="G87" s="13"/>
      <c r="H87" s="14"/>
      <c r="I87" s="17" t="str">
        <f t="shared" si="4"/>
        <v/>
      </c>
      <c r="J87" s="14"/>
      <c r="K87" s="16"/>
      <c r="L87" s="14"/>
      <c r="M87" s="14"/>
      <c r="N87" s="12"/>
      <c r="O87" s="18"/>
    </row>
    <row r="88" spans="1:15" s="6" customFormat="1" ht="14.25" thickTop="1" thickBot="1" x14ac:dyDescent="0.25">
      <c r="A88" s="12"/>
      <c r="B88" s="20"/>
      <c r="C88" s="12" t="str">
        <f t="shared" si="5"/>
        <v/>
      </c>
      <c r="D88" s="19"/>
      <c r="E88" s="17" t="str">
        <f t="shared" si="3"/>
        <v/>
      </c>
      <c r="F88" s="13"/>
      <c r="G88" s="13"/>
      <c r="H88" s="14"/>
      <c r="I88" s="17" t="str">
        <f t="shared" si="4"/>
        <v/>
      </c>
      <c r="J88" s="14"/>
      <c r="K88" s="16"/>
      <c r="L88" s="14"/>
      <c r="M88" s="14"/>
      <c r="N88" s="12"/>
      <c r="O88" s="18"/>
    </row>
    <row r="89" spans="1:15" s="6" customFormat="1" ht="14.25" thickTop="1" thickBot="1" x14ac:dyDescent="0.25">
      <c r="A89" s="12"/>
      <c r="B89" s="20"/>
      <c r="C89" s="12" t="str">
        <f t="shared" si="5"/>
        <v/>
      </c>
      <c r="D89" s="19"/>
      <c r="E89" s="17" t="str">
        <f t="shared" si="3"/>
        <v/>
      </c>
      <c r="F89" s="13"/>
      <c r="G89" s="13"/>
      <c r="H89" s="14"/>
      <c r="I89" s="17" t="str">
        <f t="shared" si="4"/>
        <v/>
      </c>
      <c r="J89" s="14"/>
      <c r="K89" s="16"/>
      <c r="L89" s="14"/>
      <c r="M89" s="14"/>
      <c r="N89" s="12"/>
      <c r="O89" s="18"/>
    </row>
    <row r="90" spans="1:15" s="6" customFormat="1" ht="14.25" thickTop="1" thickBot="1" x14ac:dyDescent="0.25">
      <c r="A90" s="12"/>
      <c r="B90" s="20"/>
      <c r="C90" s="12" t="str">
        <f t="shared" si="5"/>
        <v/>
      </c>
      <c r="D90" s="19"/>
      <c r="E90" s="17" t="str">
        <f t="shared" si="3"/>
        <v/>
      </c>
      <c r="F90" s="13"/>
      <c r="G90" s="13"/>
      <c r="H90" s="14"/>
      <c r="I90" s="17" t="str">
        <f t="shared" si="4"/>
        <v/>
      </c>
      <c r="J90" s="14"/>
      <c r="K90" s="16"/>
      <c r="L90" s="14"/>
      <c r="M90" s="14"/>
      <c r="N90" s="12"/>
      <c r="O90" s="18"/>
    </row>
    <row r="91" spans="1:15" s="6" customFormat="1" ht="14.25" thickTop="1" thickBot="1" x14ac:dyDescent="0.25">
      <c r="A91" s="12"/>
      <c r="B91" s="20"/>
      <c r="C91" s="12" t="str">
        <f t="shared" si="5"/>
        <v/>
      </c>
      <c r="D91" s="19"/>
      <c r="E91" s="17" t="str">
        <f t="shared" si="3"/>
        <v/>
      </c>
      <c r="F91" s="13"/>
      <c r="G91" s="13"/>
      <c r="H91" s="14"/>
      <c r="I91" s="17" t="str">
        <f t="shared" si="4"/>
        <v/>
      </c>
      <c r="J91" s="14"/>
      <c r="K91" s="16"/>
      <c r="L91" s="14"/>
      <c r="M91" s="14"/>
      <c r="N91" s="12"/>
      <c r="O91" s="18"/>
    </row>
    <row r="92" spans="1:15" s="6" customFormat="1" ht="14.25" thickTop="1" thickBot="1" x14ac:dyDescent="0.25">
      <c r="A92" s="12"/>
      <c r="B92" s="20"/>
      <c r="C92" s="12" t="str">
        <f t="shared" si="5"/>
        <v/>
      </c>
      <c r="D92" s="19"/>
      <c r="E92" s="17" t="str">
        <f t="shared" si="3"/>
        <v/>
      </c>
      <c r="F92" s="13"/>
      <c r="G92" s="13"/>
      <c r="H92" s="14"/>
      <c r="I92" s="17" t="str">
        <f t="shared" si="4"/>
        <v/>
      </c>
      <c r="J92" s="14"/>
      <c r="K92" s="16"/>
      <c r="L92" s="14"/>
      <c r="M92" s="14"/>
      <c r="N92" s="12"/>
      <c r="O92" s="18"/>
    </row>
    <row r="93" spans="1:15" s="6" customFormat="1" ht="14.25" thickTop="1" thickBot="1" x14ac:dyDescent="0.25">
      <c r="A93" s="12"/>
      <c r="B93" s="20"/>
      <c r="C93" s="12" t="str">
        <f t="shared" si="5"/>
        <v/>
      </c>
      <c r="D93" s="19"/>
      <c r="E93" s="17" t="str">
        <f t="shared" si="3"/>
        <v/>
      </c>
      <c r="F93" s="13"/>
      <c r="G93" s="13"/>
      <c r="H93" s="14"/>
      <c r="I93" s="17" t="str">
        <f t="shared" si="4"/>
        <v/>
      </c>
      <c r="J93" s="14"/>
      <c r="K93" s="16"/>
      <c r="L93" s="14"/>
      <c r="M93" s="14"/>
      <c r="N93" s="12"/>
      <c r="O93" s="18"/>
    </row>
    <row r="94" spans="1:15" s="6" customFormat="1" ht="14.25" thickTop="1" thickBot="1" x14ac:dyDescent="0.25">
      <c r="A94" s="12"/>
      <c r="B94" s="20"/>
      <c r="C94" s="12" t="str">
        <f t="shared" si="5"/>
        <v/>
      </c>
      <c r="D94" s="19"/>
      <c r="E94" s="17" t="str">
        <f t="shared" si="3"/>
        <v/>
      </c>
      <c r="F94" s="13"/>
      <c r="G94" s="13"/>
      <c r="H94" s="14"/>
      <c r="I94" s="17" t="str">
        <f t="shared" si="4"/>
        <v/>
      </c>
      <c r="J94" s="14"/>
      <c r="K94" s="16"/>
      <c r="L94" s="14"/>
      <c r="M94" s="14"/>
      <c r="N94" s="12"/>
      <c r="O94" s="18"/>
    </row>
    <row r="95" spans="1:15" s="6" customFormat="1" ht="14.25" thickTop="1" thickBot="1" x14ac:dyDescent="0.25">
      <c r="A95" s="12"/>
      <c r="B95" s="20"/>
      <c r="C95" s="12" t="str">
        <f t="shared" si="5"/>
        <v/>
      </c>
      <c r="D95" s="19"/>
      <c r="E95" s="17" t="str">
        <f t="shared" si="3"/>
        <v/>
      </c>
      <c r="F95" s="13"/>
      <c r="G95" s="13"/>
      <c r="H95" s="14"/>
      <c r="I95" s="17" t="str">
        <f t="shared" si="4"/>
        <v/>
      </c>
      <c r="J95" s="14"/>
      <c r="K95" s="16"/>
      <c r="L95" s="14"/>
      <c r="M95" s="14"/>
      <c r="N95" s="12"/>
      <c r="O95" s="18"/>
    </row>
    <row r="96" spans="1:15" s="6" customFormat="1" ht="14.25" thickTop="1" thickBot="1" x14ac:dyDescent="0.25">
      <c r="A96" s="12"/>
      <c r="B96" s="20"/>
      <c r="C96" s="12" t="str">
        <f t="shared" si="5"/>
        <v/>
      </c>
      <c r="D96" s="19"/>
      <c r="E96" s="17" t="str">
        <f t="shared" si="3"/>
        <v/>
      </c>
      <c r="F96" s="13"/>
      <c r="G96" s="13"/>
      <c r="H96" s="14"/>
      <c r="I96" s="17" t="str">
        <f t="shared" si="4"/>
        <v/>
      </c>
      <c r="J96" s="14"/>
      <c r="K96" s="16"/>
      <c r="L96" s="14"/>
      <c r="M96" s="14"/>
      <c r="N96" s="12"/>
      <c r="O96" s="18"/>
    </row>
    <row r="97" spans="1:15" s="6" customFormat="1" ht="14.25" thickTop="1" thickBot="1" x14ac:dyDescent="0.25">
      <c r="A97" s="12"/>
      <c r="B97" s="20"/>
      <c r="C97" s="12" t="str">
        <f t="shared" si="5"/>
        <v/>
      </c>
      <c r="D97" s="19"/>
      <c r="E97" s="17" t="str">
        <f t="shared" si="3"/>
        <v/>
      </c>
      <c r="F97" s="13"/>
      <c r="G97" s="13"/>
      <c r="H97" s="14"/>
      <c r="I97" s="17" t="str">
        <f t="shared" si="4"/>
        <v/>
      </c>
      <c r="J97" s="14"/>
      <c r="K97" s="16"/>
      <c r="L97" s="14"/>
      <c r="M97" s="14"/>
      <c r="N97" s="12"/>
      <c r="O97" s="18"/>
    </row>
    <row r="98" spans="1:15" s="6" customFormat="1" ht="14.25" thickTop="1" thickBot="1" x14ac:dyDescent="0.25">
      <c r="A98" s="12"/>
      <c r="B98" s="20"/>
      <c r="C98" s="12" t="str">
        <f t="shared" si="5"/>
        <v/>
      </c>
      <c r="D98" s="19"/>
      <c r="E98" s="17" t="str">
        <f t="shared" si="3"/>
        <v/>
      </c>
      <c r="F98" s="13"/>
      <c r="G98" s="13"/>
      <c r="H98" s="14"/>
      <c r="I98" s="17" t="str">
        <f t="shared" si="4"/>
        <v/>
      </c>
      <c r="J98" s="14"/>
      <c r="K98" s="16"/>
      <c r="L98" s="14"/>
      <c r="M98" s="14"/>
      <c r="N98" s="12"/>
      <c r="O98" s="18"/>
    </row>
    <row r="99" spans="1:15" s="6" customFormat="1" ht="14.25" thickTop="1" thickBot="1" x14ac:dyDescent="0.25">
      <c r="A99" s="12"/>
      <c r="B99" s="20"/>
      <c r="C99" s="12" t="str">
        <f t="shared" si="5"/>
        <v/>
      </c>
      <c r="D99" s="19"/>
      <c r="E99" s="17" t="str">
        <f t="shared" si="3"/>
        <v/>
      </c>
      <c r="F99" s="13"/>
      <c r="G99" s="13"/>
      <c r="H99" s="14"/>
      <c r="I99" s="17" t="str">
        <f t="shared" si="4"/>
        <v/>
      </c>
      <c r="J99" s="14"/>
      <c r="K99" s="16"/>
      <c r="L99" s="14"/>
      <c r="M99" s="14"/>
      <c r="N99" s="12"/>
      <c r="O99" s="18"/>
    </row>
    <row r="100" spans="1:15" s="6" customFormat="1" ht="14.25" thickTop="1" thickBot="1" x14ac:dyDescent="0.25">
      <c r="A100" s="12"/>
      <c r="B100" s="20"/>
      <c r="C100" s="12" t="str">
        <f t="shared" si="5"/>
        <v/>
      </c>
      <c r="D100" s="19"/>
      <c r="E100" s="17" t="str">
        <f t="shared" si="3"/>
        <v/>
      </c>
      <c r="F100" s="13"/>
      <c r="G100" s="13"/>
      <c r="H100" s="14"/>
      <c r="I100" s="17" t="str">
        <f t="shared" si="4"/>
        <v/>
      </c>
      <c r="J100" s="14"/>
      <c r="K100" s="16"/>
      <c r="L100" s="14"/>
      <c r="M100" s="14"/>
      <c r="N100" s="12"/>
      <c r="O100" s="18"/>
    </row>
    <row r="101" spans="1:15" s="6" customFormat="1" ht="14.25" thickTop="1" thickBot="1" x14ac:dyDescent="0.25">
      <c r="A101" s="12"/>
      <c r="B101" s="20"/>
      <c r="C101" s="12" t="str">
        <f t="shared" si="5"/>
        <v/>
      </c>
      <c r="D101" s="19"/>
      <c r="E101" s="17" t="str">
        <f t="shared" si="3"/>
        <v/>
      </c>
      <c r="F101" s="13"/>
      <c r="G101" s="13"/>
      <c r="H101" s="14"/>
      <c r="I101" s="17" t="str">
        <f t="shared" si="4"/>
        <v/>
      </c>
      <c r="J101" s="14"/>
      <c r="K101" s="16"/>
      <c r="L101" s="14"/>
      <c r="M101" s="14"/>
      <c r="N101" s="12"/>
      <c r="O101" s="18"/>
    </row>
    <row r="102" spans="1:15" s="6" customFormat="1" ht="14.25" thickTop="1" thickBot="1" x14ac:dyDescent="0.25">
      <c r="A102" s="12"/>
      <c r="B102" s="20"/>
      <c r="C102" s="12" t="str">
        <f t="shared" si="5"/>
        <v/>
      </c>
      <c r="D102" s="19"/>
      <c r="E102" s="17" t="str">
        <f t="shared" si="3"/>
        <v/>
      </c>
      <c r="F102" s="13"/>
      <c r="G102" s="13"/>
      <c r="H102" s="14"/>
      <c r="I102" s="17" t="str">
        <f t="shared" si="4"/>
        <v/>
      </c>
      <c r="J102" s="14"/>
      <c r="K102" s="16"/>
      <c r="L102" s="14"/>
      <c r="M102" s="14"/>
      <c r="N102" s="12"/>
      <c r="O102" s="18"/>
    </row>
    <row r="103" spans="1:15" s="6" customFormat="1" ht="14.25" thickTop="1" thickBot="1" x14ac:dyDescent="0.25">
      <c r="A103" s="12"/>
      <c r="B103" s="20"/>
      <c r="C103" s="12" t="str">
        <f t="shared" si="5"/>
        <v/>
      </c>
      <c r="D103" s="19"/>
      <c r="E103" s="17" t="str">
        <f t="shared" si="3"/>
        <v/>
      </c>
      <c r="F103" s="13"/>
      <c r="G103" s="13"/>
      <c r="H103" s="14"/>
      <c r="I103" s="17" t="str">
        <f t="shared" si="4"/>
        <v/>
      </c>
      <c r="J103" s="14"/>
      <c r="K103" s="16"/>
      <c r="L103" s="14"/>
      <c r="M103" s="14"/>
      <c r="N103" s="12"/>
      <c r="O103" s="18"/>
    </row>
    <row r="104" spans="1:15" s="6" customFormat="1" ht="14.25" thickTop="1" thickBot="1" x14ac:dyDescent="0.25">
      <c r="A104" s="12"/>
      <c r="B104" s="20"/>
      <c r="C104" s="12" t="str">
        <f t="shared" si="5"/>
        <v/>
      </c>
      <c r="D104" s="19"/>
      <c r="E104" s="17" t="str">
        <f t="shared" si="3"/>
        <v/>
      </c>
      <c r="F104" s="13"/>
      <c r="G104" s="13"/>
      <c r="H104" s="14"/>
      <c r="I104" s="17" t="str">
        <f t="shared" si="4"/>
        <v/>
      </c>
      <c r="J104" s="14"/>
      <c r="K104" s="16"/>
      <c r="L104" s="14"/>
      <c r="M104" s="14"/>
      <c r="N104" s="12"/>
      <c r="O104" s="18"/>
    </row>
    <row r="105" spans="1:15" s="6" customFormat="1" ht="14.25" thickTop="1" thickBot="1" x14ac:dyDescent="0.25">
      <c r="A105" s="12"/>
      <c r="B105" s="20"/>
      <c r="C105" s="12" t="str">
        <f t="shared" si="5"/>
        <v/>
      </c>
      <c r="D105" s="19"/>
      <c r="E105" s="17" t="str">
        <f t="shared" si="3"/>
        <v/>
      </c>
      <c r="F105" s="13"/>
      <c r="G105" s="13"/>
      <c r="H105" s="14"/>
      <c r="I105" s="17" t="str">
        <f t="shared" si="4"/>
        <v/>
      </c>
      <c r="J105" s="14"/>
      <c r="K105" s="16"/>
      <c r="L105" s="14"/>
      <c r="M105" s="14"/>
      <c r="N105" s="12"/>
      <c r="O105" s="18"/>
    </row>
    <row r="106" spans="1:15" s="6" customFormat="1" ht="14.25" thickTop="1" thickBot="1" x14ac:dyDescent="0.25">
      <c r="A106" s="12"/>
      <c r="B106" s="20"/>
      <c r="C106" s="12" t="str">
        <f t="shared" si="5"/>
        <v/>
      </c>
      <c r="D106" s="19"/>
      <c r="E106" s="17" t="str">
        <f t="shared" si="3"/>
        <v/>
      </c>
      <c r="F106" s="13"/>
      <c r="G106" s="13"/>
      <c r="H106" s="14"/>
      <c r="I106" s="17" t="str">
        <f t="shared" si="4"/>
        <v/>
      </c>
      <c r="J106" s="14"/>
      <c r="K106" s="16"/>
      <c r="L106" s="14"/>
      <c r="M106" s="14"/>
      <c r="N106" s="12"/>
      <c r="O106" s="18"/>
    </row>
    <row r="107" spans="1:15" s="6" customFormat="1" ht="14.25" thickTop="1" thickBot="1" x14ac:dyDescent="0.25">
      <c r="A107" s="12"/>
      <c r="B107" s="20"/>
      <c r="C107" s="12" t="str">
        <f t="shared" si="5"/>
        <v/>
      </c>
      <c r="D107" s="19"/>
      <c r="E107" s="17" t="str">
        <f t="shared" si="3"/>
        <v/>
      </c>
      <c r="F107" s="13"/>
      <c r="G107" s="13"/>
      <c r="H107" s="14"/>
      <c r="I107" s="17" t="str">
        <f t="shared" si="4"/>
        <v/>
      </c>
      <c r="J107" s="14"/>
      <c r="K107" s="16"/>
      <c r="L107" s="14"/>
      <c r="M107" s="14"/>
      <c r="N107" s="12"/>
      <c r="O107" s="18"/>
    </row>
    <row r="108" spans="1:15" s="6" customFormat="1" ht="14.25" thickTop="1" thickBot="1" x14ac:dyDescent="0.25">
      <c r="A108" s="12"/>
      <c r="B108" s="20"/>
      <c r="C108" s="12" t="str">
        <f t="shared" si="5"/>
        <v/>
      </c>
      <c r="D108" s="19"/>
      <c r="E108" s="17" t="str">
        <f t="shared" si="3"/>
        <v/>
      </c>
      <c r="F108" s="13"/>
      <c r="G108" s="13"/>
      <c r="H108" s="14"/>
      <c r="I108" s="17" t="str">
        <f t="shared" si="4"/>
        <v/>
      </c>
      <c r="J108" s="14"/>
      <c r="K108" s="16"/>
      <c r="L108" s="14"/>
      <c r="M108" s="14"/>
      <c r="N108" s="12"/>
      <c r="O108" s="18"/>
    </row>
    <row r="109" spans="1:15" s="6" customFormat="1" ht="14.25" thickTop="1" thickBot="1" x14ac:dyDescent="0.25">
      <c r="A109" s="12"/>
      <c r="B109" s="20"/>
      <c r="C109" s="12" t="str">
        <f t="shared" si="5"/>
        <v/>
      </c>
      <c r="D109" s="19"/>
      <c r="E109" s="17" t="str">
        <f t="shared" si="3"/>
        <v/>
      </c>
      <c r="F109" s="13"/>
      <c r="G109" s="13"/>
      <c r="H109" s="14"/>
      <c r="I109" s="17" t="str">
        <f t="shared" si="4"/>
        <v/>
      </c>
      <c r="J109" s="14"/>
      <c r="K109" s="16"/>
      <c r="L109" s="14"/>
      <c r="M109" s="14"/>
      <c r="N109" s="12"/>
      <c r="O109" s="18"/>
    </row>
    <row r="110" spans="1:15" s="6" customFormat="1" ht="14.25" thickTop="1" thickBot="1" x14ac:dyDescent="0.25">
      <c r="A110" s="12"/>
      <c r="B110" s="20"/>
      <c r="C110" s="12" t="str">
        <f t="shared" si="5"/>
        <v/>
      </c>
      <c r="D110" s="19"/>
      <c r="E110" s="17" t="str">
        <f t="shared" si="3"/>
        <v/>
      </c>
      <c r="F110" s="13"/>
      <c r="G110" s="13"/>
      <c r="H110" s="14"/>
      <c r="I110" s="17" t="str">
        <f t="shared" si="4"/>
        <v/>
      </c>
      <c r="J110" s="14"/>
      <c r="K110" s="16"/>
      <c r="L110" s="14"/>
      <c r="M110" s="14"/>
      <c r="N110" s="12"/>
      <c r="O110" s="18"/>
    </row>
    <row r="111" spans="1:15" s="6" customFormat="1" ht="14.25" thickTop="1" thickBot="1" x14ac:dyDescent="0.25">
      <c r="A111" s="12"/>
      <c r="B111" s="20"/>
      <c r="C111" s="12" t="str">
        <f t="shared" si="5"/>
        <v/>
      </c>
      <c r="D111" s="19"/>
      <c r="E111" s="17" t="str">
        <f t="shared" si="3"/>
        <v/>
      </c>
      <c r="F111" s="13"/>
      <c r="G111" s="13"/>
      <c r="H111" s="14"/>
      <c r="I111" s="17" t="str">
        <f t="shared" si="4"/>
        <v/>
      </c>
      <c r="J111" s="14"/>
      <c r="K111" s="16"/>
      <c r="L111" s="14"/>
      <c r="M111" s="14"/>
      <c r="N111" s="12"/>
      <c r="O111" s="18"/>
    </row>
    <row r="112" spans="1:15" s="6" customFormat="1" ht="14.25" thickTop="1" thickBot="1" x14ac:dyDescent="0.25">
      <c r="A112" s="12"/>
      <c r="B112" s="20"/>
      <c r="C112" s="12" t="str">
        <f t="shared" si="5"/>
        <v/>
      </c>
      <c r="D112" s="19"/>
      <c r="E112" s="17" t="str">
        <f t="shared" si="3"/>
        <v/>
      </c>
      <c r="F112" s="13"/>
      <c r="G112" s="13"/>
      <c r="H112" s="14"/>
      <c r="I112" s="17" t="str">
        <f t="shared" si="4"/>
        <v/>
      </c>
      <c r="J112" s="14"/>
      <c r="K112" s="16"/>
      <c r="L112" s="14"/>
      <c r="M112" s="14"/>
      <c r="N112" s="12"/>
      <c r="O112" s="18"/>
    </row>
    <row r="113" spans="1:15" s="6" customFormat="1" ht="14.25" thickTop="1" thickBot="1" x14ac:dyDescent="0.25">
      <c r="A113" s="12"/>
      <c r="B113" s="20"/>
      <c r="C113" s="12" t="str">
        <f t="shared" si="5"/>
        <v/>
      </c>
      <c r="D113" s="19"/>
      <c r="E113" s="17" t="str">
        <f t="shared" si="3"/>
        <v/>
      </c>
      <c r="F113" s="13"/>
      <c r="G113" s="13"/>
      <c r="H113" s="14"/>
      <c r="I113" s="17" t="str">
        <f t="shared" si="4"/>
        <v/>
      </c>
      <c r="J113" s="14"/>
      <c r="K113" s="16"/>
      <c r="L113" s="14"/>
      <c r="M113" s="14"/>
      <c r="N113" s="12"/>
      <c r="O113" s="18"/>
    </row>
    <row r="114" spans="1:15" s="6" customFormat="1" ht="14.25" thickTop="1" thickBot="1" x14ac:dyDescent="0.25">
      <c r="A114" s="12"/>
      <c r="B114" s="20"/>
      <c r="C114" s="12" t="str">
        <f t="shared" si="5"/>
        <v/>
      </c>
      <c r="D114" s="19"/>
      <c r="E114" s="17" t="str">
        <f t="shared" si="3"/>
        <v/>
      </c>
      <c r="F114" s="13"/>
      <c r="G114" s="13"/>
      <c r="H114" s="14"/>
      <c r="I114" s="17" t="str">
        <f t="shared" si="4"/>
        <v/>
      </c>
      <c r="J114" s="14"/>
      <c r="K114" s="16"/>
      <c r="L114" s="14"/>
      <c r="M114" s="14"/>
      <c r="N114" s="12"/>
      <c r="O114" s="18"/>
    </row>
    <row r="115" spans="1:15" s="6" customFormat="1" ht="14.25" thickTop="1" thickBot="1" x14ac:dyDescent="0.25">
      <c r="A115" s="12"/>
      <c r="B115" s="20"/>
      <c r="C115" s="12" t="str">
        <f t="shared" si="5"/>
        <v/>
      </c>
      <c r="D115" s="19"/>
      <c r="E115" s="17" t="str">
        <f t="shared" si="3"/>
        <v/>
      </c>
      <c r="F115" s="13"/>
      <c r="G115" s="13"/>
      <c r="H115" s="14"/>
      <c r="I115" s="17" t="str">
        <f t="shared" si="4"/>
        <v/>
      </c>
      <c r="J115" s="14"/>
      <c r="K115" s="16"/>
      <c r="L115" s="14"/>
      <c r="M115" s="14"/>
      <c r="N115" s="12"/>
      <c r="O115" s="18"/>
    </row>
    <row r="116" spans="1:15" s="6" customFormat="1" ht="14.25" thickTop="1" thickBot="1" x14ac:dyDescent="0.25">
      <c r="A116" s="12"/>
      <c r="B116" s="20"/>
      <c r="C116" s="12" t="str">
        <f t="shared" si="5"/>
        <v/>
      </c>
      <c r="D116" s="19"/>
      <c r="E116" s="17" t="str">
        <f t="shared" si="3"/>
        <v/>
      </c>
      <c r="F116" s="13"/>
      <c r="G116" s="13"/>
      <c r="H116" s="14"/>
      <c r="I116" s="17" t="str">
        <f t="shared" si="4"/>
        <v/>
      </c>
      <c r="J116" s="14"/>
      <c r="K116" s="16"/>
      <c r="L116" s="14"/>
      <c r="M116" s="14"/>
      <c r="N116" s="12"/>
      <c r="O116" s="18"/>
    </row>
    <row r="117" spans="1:15" s="6" customFormat="1" ht="14.25" thickTop="1" thickBot="1" x14ac:dyDescent="0.25">
      <c r="A117" s="12"/>
      <c r="B117" s="20"/>
      <c r="C117" s="12" t="str">
        <f t="shared" si="5"/>
        <v/>
      </c>
      <c r="D117" s="19"/>
      <c r="E117" s="17" t="str">
        <f t="shared" si="3"/>
        <v/>
      </c>
      <c r="F117" s="13"/>
      <c r="G117" s="13"/>
      <c r="H117" s="14"/>
      <c r="I117" s="17" t="str">
        <f t="shared" si="4"/>
        <v/>
      </c>
      <c r="J117" s="14"/>
      <c r="K117" s="16"/>
      <c r="L117" s="14"/>
      <c r="M117" s="14"/>
      <c r="N117" s="12"/>
      <c r="O117" s="18"/>
    </row>
    <row r="118" spans="1:15" s="6" customFormat="1" ht="14.25" thickTop="1" thickBot="1" x14ac:dyDescent="0.25">
      <c r="A118" s="12"/>
      <c r="B118" s="20"/>
      <c r="C118" s="12" t="str">
        <f t="shared" si="5"/>
        <v/>
      </c>
      <c r="D118" s="19"/>
      <c r="E118" s="17" t="str">
        <f t="shared" si="3"/>
        <v/>
      </c>
      <c r="F118" s="13"/>
      <c r="G118" s="13"/>
      <c r="H118" s="14"/>
      <c r="I118" s="17" t="str">
        <f t="shared" si="4"/>
        <v/>
      </c>
      <c r="J118" s="14"/>
      <c r="K118" s="16"/>
      <c r="L118" s="14"/>
      <c r="M118" s="14"/>
      <c r="N118" s="12"/>
      <c r="O118" s="18"/>
    </row>
    <row r="119" spans="1:15" s="6" customFormat="1" ht="14.25" thickTop="1" thickBot="1" x14ac:dyDescent="0.25">
      <c r="A119" s="12"/>
      <c r="B119" s="20"/>
      <c r="C119" s="12" t="str">
        <f t="shared" si="5"/>
        <v/>
      </c>
      <c r="D119" s="19"/>
      <c r="E119" s="17" t="str">
        <f t="shared" si="3"/>
        <v/>
      </c>
      <c r="F119" s="13"/>
      <c r="G119" s="13"/>
      <c r="H119" s="14"/>
      <c r="I119" s="17" t="str">
        <f t="shared" si="4"/>
        <v/>
      </c>
      <c r="J119" s="14"/>
      <c r="K119" s="16"/>
      <c r="L119" s="14"/>
      <c r="M119" s="14"/>
      <c r="N119" s="12"/>
      <c r="O119" s="18"/>
    </row>
    <row r="120" spans="1:15" s="6" customFormat="1" ht="14.25" thickTop="1" thickBot="1" x14ac:dyDescent="0.25">
      <c r="A120" s="12"/>
      <c r="B120" s="20"/>
      <c r="C120" s="12" t="str">
        <f t="shared" si="5"/>
        <v/>
      </c>
      <c r="D120" s="19"/>
      <c r="E120" s="17" t="str">
        <f t="shared" si="3"/>
        <v/>
      </c>
      <c r="F120" s="13"/>
      <c r="G120" s="13"/>
      <c r="H120" s="14"/>
      <c r="I120" s="17" t="str">
        <f t="shared" si="4"/>
        <v/>
      </c>
      <c r="J120" s="14"/>
      <c r="K120" s="16"/>
      <c r="L120" s="14"/>
      <c r="M120" s="14"/>
      <c r="N120" s="12"/>
      <c r="O120" s="18"/>
    </row>
    <row r="121" spans="1:15" s="6" customFormat="1" ht="14.25" thickTop="1" thickBot="1" x14ac:dyDescent="0.25">
      <c r="A121" s="12"/>
      <c r="B121" s="20"/>
      <c r="C121" s="12" t="str">
        <f t="shared" si="5"/>
        <v/>
      </c>
      <c r="D121" s="19"/>
      <c r="E121" s="17" t="str">
        <f t="shared" si="3"/>
        <v/>
      </c>
      <c r="F121" s="13"/>
      <c r="G121" s="13"/>
      <c r="H121" s="14"/>
      <c r="I121" s="17" t="str">
        <f t="shared" si="4"/>
        <v/>
      </c>
      <c r="J121" s="14"/>
      <c r="K121" s="16"/>
      <c r="L121" s="14"/>
      <c r="M121" s="14"/>
      <c r="N121" s="12"/>
      <c r="O121" s="18"/>
    </row>
    <row r="122" spans="1:15" s="6" customFormat="1" ht="14.25" thickTop="1" thickBot="1" x14ac:dyDescent="0.25">
      <c r="A122" s="12"/>
      <c r="B122" s="20"/>
      <c r="C122" s="12" t="str">
        <f t="shared" si="5"/>
        <v/>
      </c>
      <c r="D122" s="19"/>
      <c r="E122" s="17" t="str">
        <f t="shared" si="3"/>
        <v/>
      </c>
      <c r="F122" s="13"/>
      <c r="G122" s="13"/>
      <c r="H122" s="14"/>
      <c r="I122" s="17" t="str">
        <f t="shared" si="4"/>
        <v/>
      </c>
      <c r="J122" s="14"/>
      <c r="K122" s="16"/>
      <c r="L122" s="14"/>
      <c r="M122" s="14"/>
      <c r="N122" s="12"/>
      <c r="O122" s="18"/>
    </row>
    <row r="123" spans="1:15" s="6" customFormat="1" ht="14.25" thickTop="1" thickBot="1" x14ac:dyDescent="0.25">
      <c r="A123" s="12"/>
      <c r="B123" s="20"/>
      <c r="C123" s="12" t="str">
        <f t="shared" si="5"/>
        <v/>
      </c>
      <c r="D123" s="19"/>
      <c r="E123" s="17" t="str">
        <f t="shared" si="3"/>
        <v/>
      </c>
      <c r="F123" s="13"/>
      <c r="G123" s="13"/>
      <c r="H123" s="14"/>
      <c r="I123" s="17" t="str">
        <f t="shared" si="4"/>
        <v/>
      </c>
      <c r="J123" s="14"/>
      <c r="K123" s="16"/>
      <c r="L123" s="14"/>
      <c r="M123" s="14"/>
      <c r="N123" s="12"/>
      <c r="O123" s="18"/>
    </row>
    <row r="124" spans="1:15" s="6" customFormat="1" ht="14.25" thickTop="1" thickBot="1" x14ac:dyDescent="0.25">
      <c r="A124" s="12"/>
      <c r="B124" s="20"/>
      <c r="C124" s="12" t="str">
        <f t="shared" si="5"/>
        <v/>
      </c>
      <c r="D124" s="19"/>
      <c r="E124" s="17" t="str">
        <f t="shared" si="3"/>
        <v/>
      </c>
      <c r="F124" s="13"/>
      <c r="G124" s="13"/>
      <c r="H124" s="14"/>
      <c r="I124" s="17" t="str">
        <f t="shared" si="4"/>
        <v/>
      </c>
      <c r="J124" s="14"/>
      <c r="K124" s="16"/>
      <c r="L124" s="14"/>
      <c r="M124" s="14"/>
      <c r="N124" s="12"/>
      <c r="O124" s="18"/>
    </row>
    <row r="125" spans="1:15" s="6" customFormat="1" ht="14.25" thickTop="1" thickBot="1" x14ac:dyDescent="0.25">
      <c r="A125" s="12"/>
      <c r="B125" s="20"/>
      <c r="C125" s="12" t="str">
        <f t="shared" si="5"/>
        <v/>
      </c>
      <c r="D125" s="19"/>
      <c r="E125" s="17" t="str">
        <f t="shared" si="3"/>
        <v/>
      </c>
      <c r="F125" s="13"/>
      <c r="G125" s="13"/>
      <c r="H125" s="14"/>
      <c r="I125" s="17" t="str">
        <f t="shared" si="4"/>
        <v/>
      </c>
      <c r="J125" s="14"/>
      <c r="K125" s="16"/>
      <c r="L125" s="14"/>
      <c r="M125" s="14"/>
      <c r="N125" s="12"/>
      <c r="O125" s="18"/>
    </row>
    <row r="126" spans="1:15" s="6" customFormat="1" ht="14.25" thickTop="1" thickBot="1" x14ac:dyDescent="0.25">
      <c r="A126" s="12"/>
      <c r="B126" s="20"/>
      <c r="C126" s="12" t="str">
        <f t="shared" si="5"/>
        <v/>
      </c>
      <c r="D126" s="19"/>
      <c r="E126" s="17" t="str">
        <f t="shared" si="3"/>
        <v/>
      </c>
      <c r="F126" s="13"/>
      <c r="G126" s="13"/>
      <c r="H126" s="14"/>
      <c r="I126" s="17" t="str">
        <f t="shared" si="4"/>
        <v/>
      </c>
      <c r="J126" s="14"/>
      <c r="K126" s="16"/>
      <c r="L126" s="14"/>
      <c r="M126" s="14"/>
      <c r="N126" s="12"/>
      <c r="O126" s="18"/>
    </row>
    <row r="127" spans="1:15" s="6" customFormat="1" ht="14.25" thickTop="1" thickBot="1" x14ac:dyDescent="0.25">
      <c r="A127" s="12"/>
      <c r="B127" s="20"/>
      <c r="C127" s="12" t="str">
        <f t="shared" si="5"/>
        <v/>
      </c>
      <c r="D127" s="19"/>
      <c r="E127" s="17" t="str">
        <f t="shared" si="3"/>
        <v/>
      </c>
      <c r="F127" s="13"/>
      <c r="G127" s="13"/>
      <c r="H127" s="14"/>
      <c r="I127" s="17" t="str">
        <f t="shared" si="4"/>
        <v/>
      </c>
      <c r="J127" s="14"/>
      <c r="K127" s="16"/>
      <c r="L127" s="14"/>
      <c r="M127" s="14"/>
      <c r="N127" s="12"/>
      <c r="O127" s="18"/>
    </row>
    <row r="128" spans="1:15" s="6" customFormat="1" ht="14.25" thickTop="1" thickBot="1" x14ac:dyDescent="0.25">
      <c r="A128" s="12"/>
      <c r="B128" s="20"/>
      <c r="C128" s="12" t="str">
        <f t="shared" si="5"/>
        <v/>
      </c>
      <c r="D128" s="19"/>
      <c r="E128" s="17" t="str">
        <f t="shared" si="3"/>
        <v/>
      </c>
      <c r="F128" s="13"/>
      <c r="G128" s="13"/>
      <c r="H128" s="14"/>
      <c r="I128" s="17" t="str">
        <f t="shared" si="4"/>
        <v/>
      </c>
      <c r="J128" s="14"/>
      <c r="K128" s="16"/>
      <c r="L128" s="14"/>
      <c r="M128" s="14"/>
      <c r="N128" s="12"/>
      <c r="O128" s="18"/>
    </row>
    <row r="129" spans="1:15" s="6" customFormat="1" ht="14.25" thickTop="1" thickBot="1" x14ac:dyDescent="0.25">
      <c r="A129" s="12"/>
      <c r="B129" s="20"/>
      <c r="C129" s="12" t="str">
        <f t="shared" si="5"/>
        <v/>
      </c>
      <c r="D129" s="19"/>
      <c r="E129" s="17" t="str">
        <f t="shared" si="3"/>
        <v/>
      </c>
      <c r="F129" s="13"/>
      <c r="G129" s="13"/>
      <c r="H129" s="14"/>
      <c r="I129" s="17" t="str">
        <f t="shared" si="4"/>
        <v/>
      </c>
      <c r="J129" s="14"/>
      <c r="K129" s="16"/>
      <c r="L129" s="14"/>
      <c r="M129" s="14"/>
      <c r="N129" s="12"/>
      <c r="O129" s="18"/>
    </row>
    <row r="130" spans="1:15" s="6" customFormat="1" ht="14.25" thickTop="1" thickBot="1" x14ac:dyDescent="0.25">
      <c r="A130" s="12"/>
      <c r="B130" s="20"/>
      <c r="C130" s="12" t="str">
        <f t="shared" si="5"/>
        <v/>
      </c>
      <c r="D130" s="19"/>
      <c r="E130" s="17" t="str">
        <f t="shared" si="3"/>
        <v/>
      </c>
      <c r="F130" s="13"/>
      <c r="G130" s="13"/>
      <c r="H130" s="14"/>
      <c r="I130" s="17" t="str">
        <f t="shared" si="4"/>
        <v/>
      </c>
      <c r="J130" s="14"/>
      <c r="K130" s="16"/>
      <c r="L130" s="14"/>
      <c r="M130" s="14"/>
      <c r="N130" s="12"/>
      <c r="O130" s="18"/>
    </row>
    <row r="131" spans="1:15" s="6" customFormat="1" ht="14.25" thickTop="1" thickBot="1" x14ac:dyDescent="0.25">
      <c r="A131" s="12"/>
      <c r="B131" s="20"/>
      <c r="C131" s="12" t="str">
        <f t="shared" si="5"/>
        <v/>
      </c>
      <c r="D131" s="19"/>
      <c r="E131" s="17" t="str">
        <f t="shared" si="3"/>
        <v/>
      </c>
      <c r="F131" s="13"/>
      <c r="G131" s="13"/>
      <c r="H131" s="14"/>
      <c r="I131" s="17" t="str">
        <f t="shared" si="4"/>
        <v/>
      </c>
      <c r="J131" s="14"/>
      <c r="K131" s="16"/>
      <c r="L131" s="14"/>
      <c r="M131" s="14"/>
      <c r="N131" s="12"/>
      <c r="O131" s="18"/>
    </row>
    <row r="132" spans="1:15" s="6" customFormat="1" ht="14.25" thickTop="1" thickBot="1" x14ac:dyDescent="0.25">
      <c r="A132" s="12"/>
      <c r="B132" s="20"/>
      <c r="C132" s="12" t="str">
        <f t="shared" si="5"/>
        <v/>
      </c>
      <c r="D132" s="19"/>
      <c r="E132" s="17" t="str">
        <f t="shared" si="3"/>
        <v/>
      </c>
      <c r="F132" s="13"/>
      <c r="G132" s="13"/>
      <c r="H132" s="14"/>
      <c r="I132" s="17" t="str">
        <f t="shared" si="4"/>
        <v/>
      </c>
      <c r="J132" s="14"/>
      <c r="K132" s="16"/>
      <c r="L132" s="14"/>
      <c r="M132" s="14"/>
      <c r="N132" s="12"/>
      <c r="O132" s="18"/>
    </row>
    <row r="133" spans="1:15" s="6" customFormat="1" ht="14.25" thickTop="1" thickBot="1" x14ac:dyDescent="0.25">
      <c r="A133" s="12"/>
      <c r="B133" s="20"/>
      <c r="C133" s="12" t="str">
        <f t="shared" si="5"/>
        <v/>
      </c>
      <c r="D133" s="19"/>
      <c r="E133" s="17" t="str">
        <f t="shared" ref="E133:E196" si="6">IF(D133="","",VLOOKUP(D133,Pavement_Layer_Type_Table_Array,2,FALSE))</f>
        <v/>
      </c>
      <c r="F133" s="13"/>
      <c r="G133" s="13"/>
      <c r="H133" s="14"/>
      <c r="I133" s="17" t="str">
        <f t="shared" ref="I133:I196" si="7">IF(H133="","",VLOOKUP(H133,Pavement_Pave_Material_Table_Array,2,FALSE))</f>
        <v/>
      </c>
      <c r="J133" s="14"/>
      <c r="K133" s="16"/>
      <c r="L133" s="14"/>
      <c r="M133" s="14"/>
      <c r="N133" s="12"/>
      <c r="O133" s="18"/>
    </row>
    <row r="134" spans="1:15" s="6" customFormat="1" ht="14.25" thickTop="1" thickBot="1" x14ac:dyDescent="0.25">
      <c r="A134" s="12"/>
      <c r="B134" s="20"/>
      <c r="C134" s="12" t="str">
        <f t="shared" ref="C134:C197" si="8">IF(A134="ADD","0","")</f>
        <v/>
      </c>
      <c r="D134" s="19"/>
      <c r="E134" s="17" t="str">
        <f t="shared" si="6"/>
        <v/>
      </c>
      <c r="F134" s="13"/>
      <c r="G134" s="13"/>
      <c r="H134" s="14"/>
      <c r="I134" s="17" t="str">
        <f t="shared" si="7"/>
        <v/>
      </c>
      <c r="J134" s="14"/>
      <c r="K134" s="16"/>
      <c r="L134" s="14"/>
      <c r="M134" s="14"/>
      <c r="N134" s="12"/>
      <c r="O134" s="18"/>
    </row>
    <row r="135" spans="1:15" s="6" customFormat="1" ht="14.25" thickTop="1" thickBot="1" x14ac:dyDescent="0.25">
      <c r="A135" s="12"/>
      <c r="B135" s="20"/>
      <c r="C135" s="12" t="str">
        <f t="shared" si="8"/>
        <v/>
      </c>
      <c r="D135" s="19"/>
      <c r="E135" s="17" t="str">
        <f t="shared" si="6"/>
        <v/>
      </c>
      <c r="F135" s="13"/>
      <c r="G135" s="13"/>
      <c r="H135" s="14"/>
      <c r="I135" s="17" t="str">
        <f t="shared" si="7"/>
        <v/>
      </c>
      <c r="J135" s="14"/>
      <c r="K135" s="16"/>
      <c r="L135" s="14"/>
      <c r="M135" s="14"/>
      <c r="N135" s="12"/>
      <c r="O135" s="18"/>
    </row>
    <row r="136" spans="1:15" s="6" customFormat="1" ht="14.25" thickTop="1" thickBot="1" x14ac:dyDescent="0.25">
      <c r="A136" s="12"/>
      <c r="B136" s="20"/>
      <c r="C136" s="12" t="str">
        <f t="shared" si="8"/>
        <v/>
      </c>
      <c r="D136" s="19"/>
      <c r="E136" s="17" t="str">
        <f t="shared" si="6"/>
        <v/>
      </c>
      <c r="F136" s="13"/>
      <c r="G136" s="13"/>
      <c r="H136" s="14"/>
      <c r="I136" s="17" t="str">
        <f t="shared" si="7"/>
        <v/>
      </c>
      <c r="J136" s="14"/>
      <c r="K136" s="16"/>
      <c r="L136" s="14"/>
      <c r="M136" s="14"/>
      <c r="N136" s="12"/>
      <c r="O136" s="18"/>
    </row>
    <row r="137" spans="1:15" s="6" customFormat="1" ht="14.25" thickTop="1" thickBot="1" x14ac:dyDescent="0.25">
      <c r="A137" s="12"/>
      <c r="B137" s="20"/>
      <c r="C137" s="12" t="str">
        <f t="shared" si="8"/>
        <v/>
      </c>
      <c r="D137" s="19"/>
      <c r="E137" s="17" t="str">
        <f t="shared" si="6"/>
        <v/>
      </c>
      <c r="F137" s="13"/>
      <c r="G137" s="13"/>
      <c r="H137" s="14"/>
      <c r="I137" s="17" t="str">
        <f t="shared" si="7"/>
        <v/>
      </c>
      <c r="J137" s="14"/>
      <c r="K137" s="16"/>
      <c r="L137" s="14"/>
      <c r="M137" s="14"/>
      <c r="N137" s="12"/>
      <c r="O137" s="18"/>
    </row>
    <row r="138" spans="1:15" s="6" customFormat="1" ht="14.25" thickTop="1" thickBot="1" x14ac:dyDescent="0.25">
      <c r="A138" s="12"/>
      <c r="B138" s="20"/>
      <c r="C138" s="12" t="str">
        <f t="shared" si="8"/>
        <v/>
      </c>
      <c r="D138" s="19"/>
      <c r="E138" s="17" t="str">
        <f t="shared" si="6"/>
        <v/>
      </c>
      <c r="F138" s="13"/>
      <c r="G138" s="13"/>
      <c r="H138" s="14"/>
      <c r="I138" s="17" t="str">
        <f t="shared" si="7"/>
        <v/>
      </c>
      <c r="J138" s="14"/>
      <c r="K138" s="16"/>
      <c r="L138" s="14"/>
      <c r="M138" s="14"/>
      <c r="N138" s="12"/>
      <c r="O138" s="18"/>
    </row>
    <row r="139" spans="1:15" s="6" customFormat="1" ht="14.25" thickTop="1" thickBot="1" x14ac:dyDescent="0.25">
      <c r="A139" s="12"/>
      <c r="B139" s="20"/>
      <c r="C139" s="12" t="str">
        <f t="shared" si="8"/>
        <v/>
      </c>
      <c r="D139" s="19"/>
      <c r="E139" s="17" t="str">
        <f t="shared" si="6"/>
        <v/>
      </c>
      <c r="F139" s="13"/>
      <c r="G139" s="13"/>
      <c r="H139" s="14"/>
      <c r="I139" s="17" t="str">
        <f t="shared" si="7"/>
        <v/>
      </c>
      <c r="J139" s="14"/>
      <c r="K139" s="16"/>
      <c r="L139" s="14"/>
      <c r="M139" s="14"/>
      <c r="N139" s="12"/>
      <c r="O139" s="18"/>
    </row>
    <row r="140" spans="1:15" s="6" customFormat="1" ht="14.25" thickTop="1" thickBot="1" x14ac:dyDescent="0.25">
      <c r="A140" s="12"/>
      <c r="B140" s="20"/>
      <c r="C140" s="12" t="str">
        <f t="shared" si="8"/>
        <v/>
      </c>
      <c r="D140" s="19"/>
      <c r="E140" s="17" t="str">
        <f t="shared" si="6"/>
        <v/>
      </c>
      <c r="F140" s="13"/>
      <c r="G140" s="13"/>
      <c r="H140" s="14"/>
      <c r="I140" s="17" t="str">
        <f t="shared" si="7"/>
        <v/>
      </c>
      <c r="J140" s="14"/>
      <c r="K140" s="16"/>
      <c r="L140" s="14"/>
      <c r="M140" s="14"/>
      <c r="N140" s="12"/>
      <c r="O140" s="18"/>
    </row>
    <row r="141" spans="1:15" s="6" customFormat="1" ht="14.25" thickTop="1" thickBot="1" x14ac:dyDescent="0.25">
      <c r="A141" s="12"/>
      <c r="B141" s="20"/>
      <c r="C141" s="12" t="str">
        <f t="shared" si="8"/>
        <v/>
      </c>
      <c r="D141" s="19"/>
      <c r="E141" s="17" t="str">
        <f t="shared" si="6"/>
        <v/>
      </c>
      <c r="F141" s="13"/>
      <c r="G141" s="13"/>
      <c r="H141" s="14"/>
      <c r="I141" s="17" t="str">
        <f t="shared" si="7"/>
        <v/>
      </c>
      <c r="J141" s="14"/>
      <c r="K141" s="16"/>
      <c r="L141" s="14"/>
      <c r="M141" s="14"/>
      <c r="N141" s="12"/>
      <c r="O141" s="18"/>
    </row>
    <row r="142" spans="1:15" s="6" customFormat="1" ht="14.25" thickTop="1" thickBot="1" x14ac:dyDescent="0.25">
      <c r="A142" s="12"/>
      <c r="B142" s="20"/>
      <c r="C142" s="12" t="str">
        <f t="shared" si="8"/>
        <v/>
      </c>
      <c r="D142" s="19"/>
      <c r="E142" s="17" t="str">
        <f t="shared" si="6"/>
        <v/>
      </c>
      <c r="F142" s="13"/>
      <c r="G142" s="13"/>
      <c r="H142" s="14"/>
      <c r="I142" s="17" t="str">
        <f t="shared" si="7"/>
        <v/>
      </c>
      <c r="J142" s="14"/>
      <c r="K142" s="16"/>
      <c r="L142" s="14"/>
      <c r="M142" s="14"/>
      <c r="N142" s="12"/>
      <c r="O142" s="18"/>
    </row>
    <row r="143" spans="1:15" s="6" customFormat="1" ht="14.25" thickTop="1" thickBot="1" x14ac:dyDescent="0.25">
      <c r="A143" s="12"/>
      <c r="B143" s="20"/>
      <c r="C143" s="12" t="str">
        <f t="shared" si="8"/>
        <v/>
      </c>
      <c r="D143" s="19"/>
      <c r="E143" s="17" t="str">
        <f t="shared" si="6"/>
        <v/>
      </c>
      <c r="F143" s="13"/>
      <c r="G143" s="13"/>
      <c r="H143" s="14"/>
      <c r="I143" s="17" t="str">
        <f t="shared" si="7"/>
        <v/>
      </c>
      <c r="J143" s="14"/>
      <c r="K143" s="16"/>
      <c r="L143" s="14"/>
      <c r="M143" s="14"/>
      <c r="N143" s="12"/>
      <c r="O143" s="18"/>
    </row>
    <row r="144" spans="1:15" s="6" customFormat="1" ht="14.25" thickTop="1" thickBot="1" x14ac:dyDescent="0.25">
      <c r="A144" s="12"/>
      <c r="B144" s="20"/>
      <c r="C144" s="12" t="str">
        <f t="shared" si="8"/>
        <v/>
      </c>
      <c r="D144" s="19"/>
      <c r="E144" s="17" t="str">
        <f t="shared" si="6"/>
        <v/>
      </c>
      <c r="F144" s="13"/>
      <c r="G144" s="13"/>
      <c r="H144" s="14"/>
      <c r="I144" s="17" t="str">
        <f t="shared" si="7"/>
        <v/>
      </c>
      <c r="J144" s="14"/>
      <c r="K144" s="16"/>
      <c r="L144" s="14"/>
      <c r="M144" s="14"/>
      <c r="N144" s="12"/>
      <c r="O144" s="18"/>
    </row>
    <row r="145" spans="1:15" s="6" customFormat="1" ht="14.25" thickTop="1" thickBot="1" x14ac:dyDescent="0.25">
      <c r="A145" s="12"/>
      <c r="B145" s="20"/>
      <c r="C145" s="12" t="str">
        <f t="shared" si="8"/>
        <v/>
      </c>
      <c r="D145" s="19"/>
      <c r="E145" s="17" t="str">
        <f t="shared" si="6"/>
        <v/>
      </c>
      <c r="F145" s="13"/>
      <c r="G145" s="13"/>
      <c r="H145" s="14"/>
      <c r="I145" s="17" t="str">
        <f t="shared" si="7"/>
        <v/>
      </c>
      <c r="J145" s="14"/>
      <c r="K145" s="16"/>
      <c r="L145" s="14"/>
      <c r="M145" s="14"/>
      <c r="N145" s="12"/>
      <c r="O145" s="18"/>
    </row>
    <row r="146" spans="1:15" s="6" customFormat="1" ht="14.25" thickTop="1" thickBot="1" x14ac:dyDescent="0.25">
      <c r="A146" s="12"/>
      <c r="B146" s="20"/>
      <c r="C146" s="12" t="str">
        <f t="shared" si="8"/>
        <v/>
      </c>
      <c r="D146" s="19"/>
      <c r="E146" s="17" t="str">
        <f t="shared" si="6"/>
        <v/>
      </c>
      <c r="F146" s="13"/>
      <c r="G146" s="13"/>
      <c r="H146" s="14"/>
      <c r="I146" s="17" t="str">
        <f t="shared" si="7"/>
        <v/>
      </c>
      <c r="J146" s="14"/>
      <c r="K146" s="16"/>
      <c r="L146" s="14"/>
      <c r="M146" s="14"/>
      <c r="N146" s="12"/>
      <c r="O146" s="18"/>
    </row>
    <row r="147" spans="1:15" s="6" customFormat="1" ht="14.25" thickTop="1" thickBot="1" x14ac:dyDescent="0.25">
      <c r="A147" s="12"/>
      <c r="B147" s="20"/>
      <c r="C147" s="12" t="str">
        <f t="shared" si="8"/>
        <v/>
      </c>
      <c r="D147" s="19"/>
      <c r="E147" s="17" t="str">
        <f t="shared" si="6"/>
        <v/>
      </c>
      <c r="F147" s="13"/>
      <c r="G147" s="13"/>
      <c r="H147" s="14"/>
      <c r="I147" s="17" t="str">
        <f t="shared" si="7"/>
        <v/>
      </c>
      <c r="J147" s="14"/>
      <c r="K147" s="16"/>
      <c r="L147" s="14"/>
      <c r="M147" s="14"/>
      <c r="N147" s="12"/>
      <c r="O147" s="18"/>
    </row>
    <row r="148" spans="1:15" s="6" customFormat="1" ht="14.25" thickTop="1" thickBot="1" x14ac:dyDescent="0.25">
      <c r="A148" s="12"/>
      <c r="B148" s="20"/>
      <c r="C148" s="12" t="str">
        <f t="shared" si="8"/>
        <v/>
      </c>
      <c r="D148" s="19"/>
      <c r="E148" s="17" t="str">
        <f t="shared" si="6"/>
        <v/>
      </c>
      <c r="F148" s="13"/>
      <c r="G148" s="13"/>
      <c r="H148" s="14"/>
      <c r="I148" s="17" t="str">
        <f t="shared" si="7"/>
        <v/>
      </c>
      <c r="J148" s="14"/>
      <c r="K148" s="16"/>
      <c r="L148" s="14"/>
      <c r="M148" s="14"/>
      <c r="N148" s="12"/>
      <c r="O148" s="18"/>
    </row>
    <row r="149" spans="1:15" s="6" customFormat="1" ht="14.25" thickTop="1" thickBot="1" x14ac:dyDescent="0.25">
      <c r="A149" s="12"/>
      <c r="B149" s="20"/>
      <c r="C149" s="12" t="str">
        <f t="shared" si="8"/>
        <v/>
      </c>
      <c r="D149" s="19"/>
      <c r="E149" s="17" t="str">
        <f t="shared" si="6"/>
        <v/>
      </c>
      <c r="F149" s="13"/>
      <c r="G149" s="13"/>
      <c r="H149" s="14"/>
      <c r="I149" s="17" t="str">
        <f t="shared" si="7"/>
        <v/>
      </c>
      <c r="J149" s="14"/>
      <c r="K149" s="16"/>
      <c r="L149" s="14"/>
      <c r="M149" s="14"/>
      <c r="N149" s="12"/>
      <c r="O149" s="18"/>
    </row>
    <row r="150" spans="1:15" s="6" customFormat="1" ht="14.25" thickTop="1" thickBot="1" x14ac:dyDescent="0.25">
      <c r="A150" s="12"/>
      <c r="B150" s="20"/>
      <c r="C150" s="12" t="str">
        <f t="shared" si="8"/>
        <v/>
      </c>
      <c r="D150" s="19"/>
      <c r="E150" s="17" t="str">
        <f t="shared" si="6"/>
        <v/>
      </c>
      <c r="F150" s="13"/>
      <c r="G150" s="13"/>
      <c r="H150" s="14"/>
      <c r="I150" s="17" t="str">
        <f t="shared" si="7"/>
        <v/>
      </c>
      <c r="J150" s="14"/>
      <c r="K150" s="16"/>
      <c r="L150" s="14"/>
      <c r="M150" s="14"/>
      <c r="N150" s="12"/>
      <c r="O150" s="18"/>
    </row>
    <row r="151" spans="1:15" s="6" customFormat="1" ht="14.25" thickTop="1" thickBot="1" x14ac:dyDescent="0.25">
      <c r="A151" s="12"/>
      <c r="B151" s="20"/>
      <c r="C151" s="12" t="str">
        <f t="shared" si="8"/>
        <v/>
      </c>
      <c r="D151" s="19"/>
      <c r="E151" s="17" t="str">
        <f t="shared" si="6"/>
        <v/>
      </c>
      <c r="F151" s="13"/>
      <c r="G151" s="13"/>
      <c r="H151" s="14"/>
      <c r="I151" s="17" t="str">
        <f t="shared" si="7"/>
        <v/>
      </c>
      <c r="J151" s="14"/>
      <c r="K151" s="16"/>
      <c r="L151" s="14"/>
      <c r="M151" s="14"/>
      <c r="N151" s="12"/>
      <c r="O151" s="18"/>
    </row>
    <row r="152" spans="1:15" s="6" customFormat="1" ht="14.25" thickTop="1" thickBot="1" x14ac:dyDescent="0.25">
      <c r="A152" s="12"/>
      <c r="B152" s="20"/>
      <c r="C152" s="12" t="str">
        <f t="shared" si="8"/>
        <v/>
      </c>
      <c r="D152" s="19"/>
      <c r="E152" s="17" t="str">
        <f t="shared" si="6"/>
        <v/>
      </c>
      <c r="F152" s="13"/>
      <c r="G152" s="13"/>
      <c r="H152" s="14"/>
      <c r="I152" s="17" t="str">
        <f t="shared" si="7"/>
        <v/>
      </c>
      <c r="J152" s="14"/>
      <c r="K152" s="16"/>
      <c r="L152" s="14"/>
      <c r="M152" s="14"/>
      <c r="N152" s="12"/>
      <c r="O152" s="18"/>
    </row>
    <row r="153" spans="1:15" s="6" customFormat="1" ht="14.25" thickTop="1" thickBot="1" x14ac:dyDescent="0.25">
      <c r="A153" s="12"/>
      <c r="B153" s="20"/>
      <c r="C153" s="12" t="str">
        <f t="shared" si="8"/>
        <v/>
      </c>
      <c r="D153" s="19"/>
      <c r="E153" s="17" t="str">
        <f t="shared" si="6"/>
        <v/>
      </c>
      <c r="F153" s="13"/>
      <c r="G153" s="13"/>
      <c r="H153" s="14"/>
      <c r="I153" s="17" t="str">
        <f t="shared" si="7"/>
        <v/>
      </c>
      <c r="J153" s="14"/>
      <c r="K153" s="16"/>
      <c r="L153" s="14"/>
      <c r="M153" s="14"/>
      <c r="N153" s="12"/>
      <c r="O153" s="18"/>
    </row>
    <row r="154" spans="1:15" s="6" customFormat="1" ht="14.25" thickTop="1" thickBot="1" x14ac:dyDescent="0.25">
      <c r="A154" s="12"/>
      <c r="B154" s="20"/>
      <c r="C154" s="12" t="str">
        <f t="shared" si="8"/>
        <v/>
      </c>
      <c r="D154" s="19"/>
      <c r="E154" s="17" t="str">
        <f t="shared" si="6"/>
        <v/>
      </c>
      <c r="F154" s="13"/>
      <c r="G154" s="13"/>
      <c r="H154" s="14"/>
      <c r="I154" s="17" t="str">
        <f t="shared" si="7"/>
        <v/>
      </c>
      <c r="J154" s="14"/>
      <c r="K154" s="16"/>
      <c r="L154" s="14"/>
      <c r="M154" s="14"/>
      <c r="N154" s="12"/>
      <c r="O154" s="18"/>
    </row>
    <row r="155" spans="1:15" s="6" customFormat="1" ht="14.25" thickTop="1" thickBot="1" x14ac:dyDescent="0.25">
      <c r="A155" s="12"/>
      <c r="B155" s="20"/>
      <c r="C155" s="12" t="str">
        <f t="shared" si="8"/>
        <v/>
      </c>
      <c r="D155" s="19"/>
      <c r="E155" s="17" t="str">
        <f t="shared" si="6"/>
        <v/>
      </c>
      <c r="F155" s="13"/>
      <c r="G155" s="13"/>
      <c r="H155" s="14"/>
      <c r="I155" s="17" t="str">
        <f t="shared" si="7"/>
        <v/>
      </c>
      <c r="J155" s="14"/>
      <c r="K155" s="16"/>
      <c r="L155" s="14"/>
      <c r="M155" s="14"/>
      <c r="N155" s="12"/>
      <c r="O155" s="18"/>
    </row>
    <row r="156" spans="1:15" s="6" customFormat="1" ht="14.25" thickTop="1" thickBot="1" x14ac:dyDescent="0.25">
      <c r="A156" s="12"/>
      <c r="B156" s="20"/>
      <c r="C156" s="12" t="str">
        <f t="shared" si="8"/>
        <v/>
      </c>
      <c r="D156" s="19"/>
      <c r="E156" s="17" t="str">
        <f t="shared" si="6"/>
        <v/>
      </c>
      <c r="F156" s="13"/>
      <c r="G156" s="13"/>
      <c r="H156" s="14"/>
      <c r="I156" s="17" t="str">
        <f t="shared" si="7"/>
        <v/>
      </c>
      <c r="J156" s="14"/>
      <c r="K156" s="16"/>
      <c r="L156" s="14"/>
      <c r="M156" s="14"/>
      <c r="N156" s="12"/>
      <c r="O156" s="18"/>
    </row>
    <row r="157" spans="1:15" s="6" customFormat="1" ht="14.25" thickTop="1" thickBot="1" x14ac:dyDescent="0.25">
      <c r="A157" s="12"/>
      <c r="B157" s="20"/>
      <c r="C157" s="12" t="str">
        <f t="shared" si="8"/>
        <v/>
      </c>
      <c r="D157" s="19"/>
      <c r="E157" s="17" t="str">
        <f t="shared" si="6"/>
        <v/>
      </c>
      <c r="F157" s="13"/>
      <c r="G157" s="13"/>
      <c r="H157" s="14"/>
      <c r="I157" s="17" t="str">
        <f t="shared" si="7"/>
        <v/>
      </c>
      <c r="J157" s="14"/>
      <c r="K157" s="16"/>
      <c r="L157" s="14"/>
      <c r="M157" s="14"/>
      <c r="N157" s="12"/>
      <c r="O157" s="18"/>
    </row>
    <row r="158" spans="1:15" s="6" customFormat="1" ht="14.25" thickTop="1" thickBot="1" x14ac:dyDescent="0.25">
      <c r="A158" s="12"/>
      <c r="B158" s="20"/>
      <c r="C158" s="12" t="str">
        <f t="shared" si="8"/>
        <v/>
      </c>
      <c r="D158" s="19"/>
      <c r="E158" s="17" t="str">
        <f t="shared" si="6"/>
        <v/>
      </c>
      <c r="F158" s="13"/>
      <c r="G158" s="13"/>
      <c r="H158" s="14"/>
      <c r="I158" s="17" t="str">
        <f t="shared" si="7"/>
        <v/>
      </c>
      <c r="J158" s="14"/>
      <c r="K158" s="16"/>
      <c r="L158" s="14"/>
      <c r="M158" s="14"/>
      <c r="N158" s="12"/>
      <c r="O158" s="18"/>
    </row>
    <row r="159" spans="1:15" s="6" customFormat="1" ht="14.25" thickTop="1" thickBot="1" x14ac:dyDescent="0.25">
      <c r="A159" s="12"/>
      <c r="B159" s="20"/>
      <c r="C159" s="12" t="str">
        <f t="shared" si="8"/>
        <v/>
      </c>
      <c r="D159" s="19"/>
      <c r="E159" s="17" t="str">
        <f t="shared" si="6"/>
        <v/>
      </c>
      <c r="F159" s="13"/>
      <c r="G159" s="13"/>
      <c r="H159" s="14"/>
      <c r="I159" s="17" t="str">
        <f t="shared" si="7"/>
        <v/>
      </c>
      <c r="J159" s="14"/>
      <c r="K159" s="16"/>
      <c r="L159" s="14"/>
      <c r="M159" s="14"/>
      <c r="N159" s="12"/>
      <c r="O159" s="18"/>
    </row>
    <row r="160" spans="1:15" s="6" customFormat="1" ht="14.25" thickTop="1" thickBot="1" x14ac:dyDescent="0.25">
      <c r="A160" s="12"/>
      <c r="B160" s="20"/>
      <c r="C160" s="12" t="str">
        <f t="shared" si="8"/>
        <v/>
      </c>
      <c r="D160" s="19"/>
      <c r="E160" s="17" t="str">
        <f t="shared" si="6"/>
        <v/>
      </c>
      <c r="F160" s="13"/>
      <c r="G160" s="13"/>
      <c r="H160" s="14"/>
      <c r="I160" s="17" t="str">
        <f t="shared" si="7"/>
        <v/>
      </c>
      <c r="J160" s="14"/>
      <c r="K160" s="16"/>
      <c r="L160" s="14"/>
      <c r="M160" s="14"/>
      <c r="N160" s="12"/>
      <c r="O160" s="18"/>
    </row>
    <row r="161" spans="1:15" s="6" customFormat="1" ht="14.25" thickTop="1" thickBot="1" x14ac:dyDescent="0.25">
      <c r="A161" s="12"/>
      <c r="B161" s="20"/>
      <c r="C161" s="12" t="str">
        <f t="shared" si="8"/>
        <v/>
      </c>
      <c r="D161" s="19"/>
      <c r="E161" s="17" t="str">
        <f t="shared" si="6"/>
        <v/>
      </c>
      <c r="F161" s="13"/>
      <c r="G161" s="13"/>
      <c r="H161" s="14"/>
      <c r="I161" s="17" t="str">
        <f t="shared" si="7"/>
        <v/>
      </c>
      <c r="J161" s="14"/>
      <c r="K161" s="16"/>
      <c r="L161" s="14"/>
      <c r="M161" s="14"/>
      <c r="N161" s="12"/>
      <c r="O161" s="18"/>
    </row>
    <row r="162" spans="1:15" s="6" customFormat="1" ht="14.25" thickTop="1" thickBot="1" x14ac:dyDescent="0.25">
      <c r="A162" s="12"/>
      <c r="B162" s="20"/>
      <c r="C162" s="12" t="str">
        <f t="shared" si="8"/>
        <v/>
      </c>
      <c r="D162" s="19"/>
      <c r="E162" s="17" t="str">
        <f t="shared" si="6"/>
        <v/>
      </c>
      <c r="F162" s="13"/>
      <c r="G162" s="13"/>
      <c r="H162" s="14"/>
      <c r="I162" s="17" t="str">
        <f t="shared" si="7"/>
        <v/>
      </c>
      <c r="J162" s="14"/>
      <c r="K162" s="16"/>
      <c r="L162" s="14"/>
      <c r="M162" s="14"/>
      <c r="N162" s="12"/>
      <c r="O162" s="18"/>
    </row>
    <row r="163" spans="1:15" s="6" customFormat="1" ht="14.25" thickTop="1" thickBot="1" x14ac:dyDescent="0.25">
      <c r="A163" s="12"/>
      <c r="B163" s="20"/>
      <c r="C163" s="12" t="str">
        <f t="shared" si="8"/>
        <v/>
      </c>
      <c r="D163" s="19"/>
      <c r="E163" s="17" t="str">
        <f t="shared" si="6"/>
        <v/>
      </c>
      <c r="F163" s="13"/>
      <c r="G163" s="13"/>
      <c r="H163" s="14"/>
      <c r="I163" s="17" t="str">
        <f t="shared" si="7"/>
        <v/>
      </c>
      <c r="J163" s="14"/>
      <c r="K163" s="16"/>
      <c r="L163" s="14"/>
      <c r="M163" s="14"/>
      <c r="N163" s="12"/>
      <c r="O163" s="18"/>
    </row>
    <row r="164" spans="1:15" s="6" customFormat="1" ht="14.25" thickTop="1" thickBot="1" x14ac:dyDescent="0.25">
      <c r="A164" s="12"/>
      <c r="B164" s="20"/>
      <c r="C164" s="12" t="str">
        <f t="shared" si="8"/>
        <v/>
      </c>
      <c r="D164" s="19"/>
      <c r="E164" s="17" t="str">
        <f t="shared" si="6"/>
        <v/>
      </c>
      <c r="F164" s="13"/>
      <c r="G164" s="13"/>
      <c r="H164" s="14"/>
      <c r="I164" s="17" t="str">
        <f t="shared" si="7"/>
        <v/>
      </c>
      <c r="J164" s="14"/>
      <c r="K164" s="16"/>
      <c r="L164" s="14"/>
      <c r="M164" s="14"/>
      <c r="N164" s="12"/>
      <c r="O164" s="18"/>
    </row>
    <row r="165" spans="1:15" s="6" customFormat="1" ht="14.25" thickTop="1" thickBot="1" x14ac:dyDescent="0.25">
      <c r="A165" s="12"/>
      <c r="B165" s="20"/>
      <c r="C165" s="12" t="str">
        <f t="shared" si="8"/>
        <v/>
      </c>
      <c r="D165" s="19"/>
      <c r="E165" s="17" t="str">
        <f t="shared" si="6"/>
        <v/>
      </c>
      <c r="F165" s="13"/>
      <c r="G165" s="13"/>
      <c r="H165" s="14"/>
      <c r="I165" s="17" t="str">
        <f t="shared" si="7"/>
        <v/>
      </c>
      <c r="J165" s="14"/>
      <c r="K165" s="16"/>
      <c r="L165" s="14"/>
      <c r="M165" s="14"/>
      <c r="N165" s="12"/>
      <c r="O165" s="18"/>
    </row>
    <row r="166" spans="1:15" s="6" customFormat="1" ht="14.25" thickTop="1" thickBot="1" x14ac:dyDescent="0.25">
      <c r="A166" s="12"/>
      <c r="B166" s="20"/>
      <c r="C166" s="12" t="str">
        <f t="shared" si="8"/>
        <v/>
      </c>
      <c r="D166" s="19"/>
      <c r="E166" s="17" t="str">
        <f t="shared" si="6"/>
        <v/>
      </c>
      <c r="F166" s="13"/>
      <c r="G166" s="13"/>
      <c r="H166" s="14"/>
      <c r="I166" s="17" t="str">
        <f t="shared" si="7"/>
        <v/>
      </c>
      <c r="J166" s="14"/>
      <c r="K166" s="16"/>
      <c r="L166" s="14"/>
      <c r="M166" s="14"/>
      <c r="N166" s="12"/>
      <c r="O166" s="18"/>
    </row>
    <row r="167" spans="1:15" s="6" customFormat="1" ht="14.25" thickTop="1" thickBot="1" x14ac:dyDescent="0.25">
      <c r="A167" s="12"/>
      <c r="B167" s="20"/>
      <c r="C167" s="12" t="str">
        <f t="shared" si="8"/>
        <v/>
      </c>
      <c r="D167" s="19"/>
      <c r="E167" s="17" t="str">
        <f t="shared" si="6"/>
        <v/>
      </c>
      <c r="F167" s="13"/>
      <c r="G167" s="13"/>
      <c r="H167" s="14"/>
      <c r="I167" s="17" t="str">
        <f t="shared" si="7"/>
        <v/>
      </c>
      <c r="J167" s="14"/>
      <c r="K167" s="16"/>
      <c r="L167" s="14"/>
      <c r="M167" s="14"/>
      <c r="N167" s="12"/>
      <c r="O167" s="18"/>
    </row>
    <row r="168" spans="1:15" s="6" customFormat="1" ht="14.25" thickTop="1" thickBot="1" x14ac:dyDescent="0.25">
      <c r="A168" s="12"/>
      <c r="B168" s="20"/>
      <c r="C168" s="12" t="str">
        <f t="shared" si="8"/>
        <v/>
      </c>
      <c r="D168" s="19"/>
      <c r="E168" s="17" t="str">
        <f t="shared" si="6"/>
        <v/>
      </c>
      <c r="F168" s="13"/>
      <c r="G168" s="13"/>
      <c r="H168" s="14"/>
      <c r="I168" s="17" t="str">
        <f t="shared" si="7"/>
        <v/>
      </c>
      <c r="J168" s="14"/>
      <c r="K168" s="16"/>
      <c r="L168" s="14"/>
      <c r="M168" s="14"/>
      <c r="N168" s="12"/>
      <c r="O168" s="18"/>
    </row>
    <row r="169" spans="1:15" s="6" customFormat="1" ht="14.25" thickTop="1" thickBot="1" x14ac:dyDescent="0.25">
      <c r="A169" s="12"/>
      <c r="B169" s="20"/>
      <c r="C169" s="12" t="str">
        <f t="shared" si="8"/>
        <v/>
      </c>
      <c r="D169" s="19"/>
      <c r="E169" s="17" t="str">
        <f t="shared" si="6"/>
        <v/>
      </c>
      <c r="F169" s="13"/>
      <c r="G169" s="13"/>
      <c r="H169" s="14"/>
      <c r="I169" s="17" t="str">
        <f t="shared" si="7"/>
        <v/>
      </c>
      <c r="J169" s="14"/>
      <c r="K169" s="16"/>
      <c r="L169" s="14"/>
      <c r="M169" s="14"/>
      <c r="N169" s="12"/>
      <c r="O169" s="18"/>
    </row>
    <row r="170" spans="1:15" s="6" customFormat="1" ht="14.25" thickTop="1" thickBot="1" x14ac:dyDescent="0.25">
      <c r="A170" s="12"/>
      <c r="B170" s="20"/>
      <c r="C170" s="12" t="str">
        <f t="shared" si="8"/>
        <v/>
      </c>
      <c r="D170" s="19"/>
      <c r="E170" s="17" t="str">
        <f t="shared" si="6"/>
        <v/>
      </c>
      <c r="F170" s="13"/>
      <c r="G170" s="13"/>
      <c r="H170" s="14"/>
      <c r="I170" s="17" t="str">
        <f t="shared" si="7"/>
        <v/>
      </c>
      <c r="J170" s="14"/>
      <c r="K170" s="16"/>
      <c r="L170" s="14"/>
      <c r="M170" s="14"/>
      <c r="N170" s="12"/>
      <c r="O170" s="18"/>
    </row>
    <row r="171" spans="1:15" s="6" customFormat="1" ht="14.25" thickTop="1" thickBot="1" x14ac:dyDescent="0.25">
      <c r="A171" s="12"/>
      <c r="B171" s="20"/>
      <c r="C171" s="12" t="str">
        <f t="shared" si="8"/>
        <v/>
      </c>
      <c r="D171" s="19"/>
      <c r="E171" s="17" t="str">
        <f t="shared" si="6"/>
        <v/>
      </c>
      <c r="F171" s="13"/>
      <c r="G171" s="13"/>
      <c r="H171" s="14"/>
      <c r="I171" s="17" t="str">
        <f t="shared" si="7"/>
        <v/>
      </c>
      <c r="J171" s="14"/>
      <c r="K171" s="16"/>
      <c r="L171" s="14"/>
      <c r="M171" s="14"/>
      <c r="N171" s="12"/>
      <c r="O171" s="18"/>
    </row>
    <row r="172" spans="1:15" s="6" customFormat="1" ht="14.25" thickTop="1" thickBot="1" x14ac:dyDescent="0.25">
      <c r="A172" s="12"/>
      <c r="B172" s="20"/>
      <c r="C172" s="12" t="str">
        <f t="shared" si="8"/>
        <v/>
      </c>
      <c r="D172" s="19"/>
      <c r="E172" s="17" t="str">
        <f t="shared" si="6"/>
        <v/>
      </c>
      <c r="F172" s="13"/>
      <c r="G172" s="13"/>
      <c r="H172" s="14"/>
      <c r="I172" s="17" t="str">
        <f t="shared" si="7"/>
        <v/>
      </c>
      <c r="J172" s="14"/>
      <c r="K172" s="16"/>
      <c r="L172" s="14"/>
      <c r="M172" s="14"/>
      <c r="N172" s="12"/>
      <c r="O172" s="18"/>
    </row>
    <row r="173" spans="1:15" s="6" customFormat="1" ht="14.25" thickTop="1" thickBot="1" x14ac:dyDescent="0.25">
      <c r="A173" s="12"/>
      <c r="B173" s="20"/>
      <c r="C173" s="12" t="str">
        <f t="shared" si="8"/>
        <v/>
      </c>
      <c r="D173" s="19"/>
      <c r="E173" s="17" t="str">
        <f t="shared" si="6"/>
        <v/>
      </c>
      <c r="F173" s="13"/>
      <c r="G173" s="13"/>
      <c r="H173" s="14"/>
      <c r="I173" s="17" t="str">
        <f t="shared" si="7"/>
        <v/>
      </c>
      <c r="J173" s="14"/>
      <c r="K173" s="16"/>
      <c r="L173" s="14"/>
      <c r="M173" s="14"/>
      <c r="N173" s="12"/>
      <c r="O173" s="18"/>
    </row>
    <row r="174" spans="1:15" s="6" customFormat="1" ht="14.25" thickTop="1" thickBot="1" x14ac:dyDescent="0.25">
      <c r="A174" s="12"/>
      <c r="B174" s="20"/>
      <c r="C174" s="12" t="str">
        <f t="shared" si="8"/>
        <v/>
      </c>
      <c r="D174" s="19"/>
      <c r="E174" s="17" t="str">
        <f t="shared" si="6"/>
        <v/>
      </c>
      <c r="F174" s="13"/>
      <c r="G174" s="13"/>
      <c r="H174" s="14"/>
      <c r="I174" s="17" t="str">
        <f t="shared" si="7"/>
        <v/>
      </c>
      <c r="J174" s="14"/>
      <c r="K174" s="16"/>
      <c r="L174" s="14"/>
      <c r="M174" s="14"/>
      <c r="N174" s="12"/>
      <c r="O174" s="18"/>
    </row>
    <row r="175" spans="1:15" s="6" customFormat="1" ht="14.25" thickTop="1" thickBot="1" x14ac:dyDescent="0.25">
      <c r="A175" s="12"/>
      <c r="B175" s="20"/>
      <c r="C175" s="12" t="str">
        <f t="shared" si="8"/>
        <v/>
      </c>
      <c r="D175" s="19"/>
      <c r="E175" s="17" t="str">
        <f t="shared" si="6"/>
        <v/>
      </c>
      <c r="F175" s="13"/>
      <c r="G175" s="13"/>
      <c r="H175" s="14"/>
      <c r="I175" s="17" t="str">
        <f t="shared" si="7"/>
        <v/>
      </c>
      <c r="J175" s="14"/>
      <c r="K175" s="16"/>
      <c r="L175" s="14"/>
      <c r="M175" s="14"/>
      <c r="N175" s="12"/>
      <c r="O175" s="18"/>
    </row>
    <row r="176" spans="1:15" s="6" customFormat="1" ht="14.25" thickTop="1" thickBot="1" x14ac:dyDescent="0.25">
      <c r="A176" s="12"/>
      <c r="B176" s="20"/>
      <c r="C176" s="12" t="str">
        <f t="shared" si="8"/>
        <v/>
      </c>
      <c r="D176" s="19"/>
      <c r="E176" s="17" t="str">
        <f t="shared" si="6"/>
        <v/>
      </c>
      <c r="F176" s="13"/>
      <c r="G176" s="13"/>
      <c r="H176" s="14"/>
      <c r="I176" s="17" t="str">
        <f t="shared" si="7"/>
        <v/>
      </c>
      <c r="J176" s="14"/>
      <c r="K176" s="16"/>
      <c r="L176" s="14"/>
      <c r="M176" s="14"/>
      <c r="N176" s="12"/>
      <c r="O176" s="18"/>
    </row>
    <row r="177" spans="1:15" s="6" customFormat="1" ht="14.25" thickTop="1" thickBot="1" x14ac:dyDescent="0.25">
      <c r="A177" s="12"/>
      <c r="B177" s="20"/>
      <c r="C177" s="12" t="str">
        <f t="shared" si="8"/>
        <v/>
      </c>
      <c r="D177" s="19"/>
      <c r="E177" s="17" t="str">
        <f t="shared" si="6"/>
        <v/>
      </c>
      <c r="F177" s="13"/>
      <c r="G177" s="13"/>
      <c r="H177" s="14"/>
      <c r="I177" s="17" t="str">
        <f t="shared" si="7"/>
        <v/>
      </c>
      <c r="J177" s="14"/>
      <c r="K177" s="16"/>
      <c r="L177" s="14"/>
      <c r="M177" s="14"/>
      <c r="N177" s="12"/>
      <c r="O177" s="18"/>
    </row>
    <row r="178" spans="1:15" s="6" customFormat="1" ht="14.25" thickTop="1" thickBot="1" x14ac:dyDescent="0.25">
      <c r="A178" s="12"/>
      <c r="B178" s="20"/>
      <c r="C178" s="12" t="str">
        <f t="shared" si="8"/>
        <v/>
      </c>
      <c r="D178" s="19"/>
      <c r="E178" s="17" t="str">
        <f t="shared" si="6"/>
        <v/>
      </c>
      <c r="F178" s="13"/>
      <c r="G178" s="13"/>
      <c r="H178" s="14"/>
      <c r="I178" s="17" t="str">
        <f t="shared" si="7"/>
        <v/>
      </c>
      <c r="J178" s="14"/>
      <c r="K178" s="16"/>
      <c r="L178" s="14"/>
      <c r="M178" s="14"/>
      <c r="N178" s="12"/>
      <c r="O178" s="18"/>
    </row>
    <row r="179" spans="1:15" s="6" customFormat="1" ht="14.25" thickTop="1" thickBot="1" x14ac:dyDescent="0.25">
      <c r="A179" s="12"/>
      <c r="B179" s="20"/>
      <c r="C179" s="12" t="str">
        <f t="shared" si="8"/>
        <v/>
      </c>
      <c r="D179" s="19"/>
      <c r="E179" s="17" t="str">
        <f t="shared" si="6"/>
        <v/>
      </c>
      <c r="F179" s="13"/>
      <c r="G179" s="13"/>
      <c r="H179" s="14"/>
      <c r="I179" s="17" t="str">
        <f t="shared" si="7"/>
        <v/>
      </c>
      <c r="J179" s="14"/>
      <c r="K179" s="16"/>
      <c r="L179" s="14"/>
      <c r="M179" s="14"/>
      <c r="N179" s="12"/>
      <c r="O179" s="18"/>
    </row>
    <row r="180" spans="1:15" s="6" customFormat="1" ht="14.25" thickTop="1" thickBot="1" x14ac:dyDescent="0.25">
      <c r="A180" s="12"/>
      <c r="B180" s="20"/>
      <c r="C180" s="12" t="str">
        <f t="shared" si="8"/>
        <v/>
      </c>
      <c r="D180" s="19"/>
      <c r="E180" s="17" t="str">
        <f t="shared" si="6"/>
        <v/>
      </c>
      <c r="F180" s="13"/>
      <c r="G180" s="13"/>
      <c r="H180" s="14"/>
      <c r="I180" s="17" t="str">
        <f t="shared" si="7"/>
        <v/>
      </c>
      <c r="J180" s="14"/>
      <c r="K180" s="16"/>
      <c r="L180" s="14"/>
      <c r="M180" s="14"/>
      <c r="N180" s="12"/>
      <c r="O180" s="18"/>
    </row>
    <row r="181" spans="1:15" s="6" customFormat="1" ht="14.25" thickTop="1" thickBot="1" x14ac:dyDescent="0.25">
      <c r="A181" s="12"/>
      <c r="B181" s="20"/>
      <c r="C181" s="12" t="str">
        <f t="shared" si="8"/>
        <v/>
      </c>
      <c r="D181" s="19"/>
      <c r="E181" s="17" t="str">
        <f t="shared" si="6"/>
        <v/>
      </c>
      <c r="F181" s="13"/>
      <c r="G181" s="13"/>
      <c r="H181" s="14"/>
      <c r="I181" s="17" t="str">
        <f t="shared" si="7"/>
        <v/>
      </c>
      <c r="J181" s="14"/>
      <c r="K181" s="16"/>
      <c r="L181" s="14"/>
      <c r="M181" s="14"/>
      <c r="N181" s="12"/>
      <c r="O181" s="18"/>
    </row>
    <row r="182" spans="1:15" s="6" customFormat="1" ht="14.25" thickTop="1" thickBot="1" x14ac:dyDescent="0.25">
      <c r="A182" s="12"/>
      <c r="B182" s="20"/>
      <c r="C182" s="12" t="str">
        <f t="shared" si="8"/>
        <v/>
      </c>
      <c r="D182" s="19"/>
      <c r="E182" s="17" t="str">
        <f t="shared" si="6"/>
        <v/>
      </c>
      <c r="F182" s="13"/>
      <c r="G182" s="13"/>
      <c r="H182" s="14"/>
      <c r="I182" s="17" t="str">
        <f t="shared" si="7"/>
        <v/>
      </c>
      <c r="J182" s="14"/>
      <c r="K182" s="16"/>
      <c r="L182" s="14"/>
      <c r="M182" s="14"/>
      <c r="N182" s="12"/>
      <c r="O182" s="18"/>
    </row>
    <row r="183" spans="1:15" s="6" customFormat="1" ht="14.25" thickTop="1" thickBot="1" x14ac:dyDescent="0.25">
      <c r="A183" s="12"/>
      <c r="B183" s="20"/>
      <c r="C183" s="12" t="str">
        <f t="shared" si="8"/>
        <v/>
      </c>
      <c r="D183" s="19"/>
      <c r="E183" s="17" t="str">
        <f t="shared" si="6"/>
        <v/>
      </c>
      <c r="F183" s="13"/>
      <c r="G183" s="13"/>
      <c r="H183" s="14"/>
      <c r="I183" s="17" t="str">
        <f t="shared" si="7"/>
        <v/>
      </c>
      <c r="J183" s="14"/>
      <c r="K183" s="16"/>
      <c r="L183" s="14"/>
      <c r="M183" s="14"/>
      <c r="N183" s="12"/>
      <c r="O183" s="18"/>
    </row>
    <row r="184" spans="1:15" s="6" customFormat="1" ht="14.25" thickTop="1" thickBot="1" x14ac:dyDescent="0.25">
      <c r="A184" s="12"/>
      <c r="B184" s="20"/>
      <c r="C184" s="12" t="str">
        <f t="shared" si="8"/>
        <v/>
      </c>
      <c r="D184" s="19"/>
      <c r="E184" s="17" t="str">
        <f t="shared" si="6"/>
        <v/>
      </c>
      <c r="F184" s="13"/>
      <c r="G184" s="13"/>
      <c r="H184" s="14"/>
      <c r="I184" s="17" t="str">
        <f t="shared" si="7"/>
        <v/>
      </c>
      <c r="J184" s="14"/>
      <c r="K184" s="16"/>
      <c r="L184" s="14"/>
      <c r="M184" s="14"/>
      <c r="N184" s="12"/>
      <c r="O184" s="18"/>
    </row>
    <row r="185" spans="1:15" s="6" customFormat="1" ht="14.25" thickTop="1" thickBot="1" x14ac:dyDescent="0.25">
      <c r="A185" s="12"/>
      <c r="B185" s="20"/>
      <c r="C185" s="12" t="str">
        <f t="shared" si="8"/>
        <v/>
      </c>
      <c r="D185" s="19"/>
      <c r="E185" s="17" t="str">
        <f t="shared" si="6"/>
        <v/>
      </c>
      <c r="F185" s="13"/>
      <c r="G185" s="13"/>
      <c r="H185" s="14"/>
      <c r="I185" s="17" t="str">
        <f t="shared" si="7"/>
        <v/>
      </c>
      <c r="J185" s="14"/>
      <c r="K185" s="16"/>
      <c r="L185" s="14"/>
      <c r="M185" s="14"/>
      <c r="N185" s="12"/>
      <c r="O185" s="18"/>
    </row>
    <row r="186" spans="1:15" s="6" customFormat="1" ht="14.25" thickTop="1" thickBot="1" x14ac:dyDescent="0.25">
      <c r="A186" s="12"/>
      <c r="B186" s="20"/>
      <c r="C186" s="12" t="str">
        <f t="shared" si="8"/>
        <v/>
      </c>
      <c r="D186" s="19"/>
      <c r="E186" s="17" t="str">
        <f t="shared" si="6"/>
        <v/>
      </c>
      <c r="F186" s="13"/>
      <c r="G186" s="13"/>
      <c r="H186" s="14"/>
      <c r="I186" s="17" t="str">
        <f t="shared" si="7"/>
        <v/>
      </c>
      <c r="J186" s="14"/>
      <c r="K186" s="16"/>
      <c r="L186" s="14"/>
      <c r="M186" s="14"/>
      <c r="N186" s="12"/>
      <c r="O186" s="18"/>
    </row>
    <row r="187" spans="1:15" s="6" customFormat="1" ht="14.25" thickTop="1" thickBot="1" x14ac:dyDescent="0.25">
      <c r="A187" s="12"/>
      <c r="B187" s="20"/>
      <c r="C187" s="12" t="str">
        <f t="shared" si="8"/>
        <v/>
      </c>
      <c r="D187" s="19"/>
      <c r="E187" s="17" t="str">
        <f t="shared" si="6"/>
        <v/>
      </c>
      <c r="F187" s="13"/>
      <c r="G187" s="13"/>
      <c r="H187" s="14"/>
      <c r="I187" s="17" t="str">
        <f t="shared" si="7"/>
        <v/>
      </c>
      <c r="J187" s="14"/>
      <c r="K187" s="16"/>
      <c r="L187" s="14"/>
      <c r="M187" s="14"/>
      <c r="N187" s="12"/>
      <c r="O187" s="18"/>
    </row>
    <row r="188" spans="1:15" s="6" customFormat="1" ht="14.25" thickTop="1" thickBot="1" x14ac:dyDescent="0.25">
      <c r="A188" s="12"/>
      <c r="B188" s="20"/>
      <c r="C188" s="12" t="str">
        <f t="shared" si="8"/>
        <v/>
      </c>
      <c r="D188" s="19"/>
      <c r="E188" s="17" t="str">
        <f t="shared" si="6"/>
        <v/>
      </c>
      <c r="F188" s="13"/>
      <c r="G188" s="13"/>
      <c r="H188" s="14"/>
      <c r="I188" s="17" t="str">
        <f t="shared" si="7"/>
        <v/>
      </c>
      <c r="J188" s="14"/>
      <c r="K188" s="16"/>
      <c r="L188" s="14"/>
      <c r="M188" s="14"/>
      <c r="N188" s="12"/>
      <c r="O188" s="18"/>
    </row>
    <row r="189" spans="1:15" s="6" customFormat="1" ht="14.25" thickTop="1" thickBot="1" x14ac:dyDescent="0.25">
      <c r="A189" s="12"/>
      <c r="B189" s="20"/>
      <c r="C189" s="12" t="str">
        <f t="shared" si="8"/>
        <v/>
      </c>
      <c r="D189" s="19"/>
      <c r="E189" s="17" t="str">
        <f t="shared" si="6"/>
        <v/>
      </c>
      <c r="F189" s="13"/>
      <c r="G189" s="13"/>
      <c r="H189" s="14"/>
      <c r="I189" s="17" t="str">
        <f t="shared" si="7"/>
        <v/>
      </c>
      <c r="J189" s="14"/>
      <c r="K189" s="16"/>
      <c r="L189" s="14"/>
      <c r="M189" s="14"/>
      <c r="N189" s="12"/>
      <c r="O189" s="18"/>
    </row>
    <row r="190" spans="1:15" s="6" customFormat="1" ht="14.25" thickTop="1" thickBot="1" x14ac:dyDescent="0.25">
      <c r="A190" s="12"/>
      <c r="B190" s="20"/>
      <c r="C190" s="12" t="str">
        <f t="shared" si="8"/>
        <v/>
      </c>
      <c r="D190" s="19"/>
      <c r="E190" s="17" t="str">
        <f t="shared" si="6"/>
        <v/>
      </c>
      <c r="F190" s="13"/>
      <c r="G190" s="13"/>
      <c r="H190" s="14"/>
      <c r="I190" s="17" t="str">
        <f t="shared" si="7"/>
        <v/>
      </c>
      <c r="J190" s="14"/>
      <c r="K190" s="16"/>
      <c r="L190" s="14"/>
      <c r="M190" s="14"/>
      <c r="N190" s="12"/>
      <c r="O190" s="18"/>
    </row>
    <row r="191" spans="1:15" s="6" customFormat="1" ht="14.25" thickTop="1" thickBot="1" x14ac:dyDescent="0.25">
      <c r="A191" s="12"/>
      <c r="B191" s="20"/>
      <c r="C191" s="12" t="str">
        <f t="shared" si="8"/>
        <v/>
      </c>
      <c r="D191" s="19"/>
      <c r="E191" s="17" t="str">
        <f t="shared" si="6"/>
        <v/>
      </c>
      <c r="F191" s="13"/>
      <c r="G191" s="13"/>
      <c r="H191" s="14"/>
      <c r="I191" s="17" t="str">
        <f t="shared" si="7"/>
        <v/>
      </c>
      <c r="J191" s="14"/>
      <c r="K191" s="16"/>
      <c r="L191" s="14"/>
      <c r="M191" s="14"/>
      <c r="N191" s="12"/>
      <c r="O191" s="18"/>
    </row>
    <row r="192" spans="1:15" s="6" customFormat="1" ht="14.25" thickTop="1" thickBot="1" x14ac:dyDescent="0.25">
      <c r="A192" s="12"/>
      <c r="B192" s="20"/>
      <c r="C192" s="12" t="str">
        <f t="shared" si="8"/>
        <v/>
      </c>
      <c r="D192" s="19"/>
      <c r="E192" s="17" t="str">
        <f t="shared" si="6"/>
        <v/>
      </c>
      <c r="F192" s="13"/>
      <c r="G192" s="13"/>
      <c r="H192" s="14"/>
      <c r="I192" s="17" t="str">
        <f t="shared" si="7"/>
        <v/>
      </c>
      <c r="J192" s="14"/>
      <c r="K192" s="16"/>
      <c r="L192" s="14"/>
      <c r="M192" s="14"/>
      <c r="N192" s="12"/>
      <c r="O192" s="18"/>
    </row>
    <row r="193" spans="1:15" s="6" customFormat="1" ht="14.25" thickTop="1" thickBot="1" x14ac:dyDescent="0.25">
      <c r="A193" s="12"/>
      <c r="B193" s="20"/>
      <c r="C193" s="12" t="str">
        <f t="shared" si="8"/>
        <v/>
      </c>
      <c r="D193" s="19"/>
      <c r="E193" s="17" t="str">
        <f t="shared" si="6"/>
        <v/>
      </c>
      <c r="F193" s="13"/>
      <c r="G193" s="13"/>
      <c r="H193" s="14"/>
      <c r="I193" s="17" t="str">
        <f t="shared" si="7"/>
        <v/>
      </c>
      <c r="J193" s="14"/>
      <c r="K193" s="16"/>
      <c r="L193" s="14"/>
      <c r="M193" s="14"/>
      <c r="N193" s="12"/>
      <c r="O193" s="18"/>
    </row>
    <row r="194" spans="1:15" s="6" customFormat="1" ht="14.25" thickTop="1" thickBot="1" x14ac:dyDescent="0.25">
      <c r="A194" s="12"/>
      <c r="B194" s="20"/>
      <c r="C194" s="12" t="str">
        <f t="shared" si="8"/>
        <v/>
      </c>
      <c r="D194" s="19"/>
      <c r="E194" s="17" t="str">
        <f t="shared" si="6"/>
        <v/>
      </c>
      <c r="F194" s="13"/>
      <c r="G194" s="13"/>
      <c r="H194" s="14"/>
      <c r="I194" s="17" t="str">
        <f t="shared" si="7"/>
        <v/>
      </c>
      <c r="J194" s="14"/>
      <c r="K194" s="16"/>
      <c r="L194" s="14"/>
      <c r="M194" s="14"/>
      <c r="N194" s="12"/>
      <c r="O194" s="18"/>
    </row>
    <row r="195" spans="1:15" s="6" customFormat="1" ht="14.25" thickTop="1" thickBot="1" x14ac:dyDescent="0.25">
      <c r="A195" s="12"/>
      <c r="B195" s="20"/>
      <c r="C195" s="12" t="str">
        <f t="shared" si="8"/>
        <v/>
      </c>
      <c r="D195" s="19"/>
      <c r="E195" s="17" t="str">
        <f t="shared" si="6"/>
        <v/>
      </c>
      <c r="F195" s="13"/>
      <c r="G195" s="13"/>
      <c r="H195" s="14"/>
      <c r="I195" s="17" t="str">
        <f t="shared" si="7"/>
        <v/>
      </c>
      <c r="J195" s="14"/>
      <c r="K195" s="16"/>
      <c r="L195" s="14"/>
      <c r="M195" s="14"/>
      <c r="N195" s="12"/>
      <c r="O195" s="18"/>
    </row>
    <row r="196" spans="1:15" s="6" customFormat="1" ht="14.25" thickTop="1" thickBot="1" x14ac:dyDescent="0.25">
      <c r="A196" s="12"/>
      <c r="B196" s="20"/>
      <c r="C196" s="12" t="str">
        <f t="shared" si="8"/>
        <v/>
      </c>
      <c r="D196" s="19"/>
      <c r="E196" s="17" t="str">
        <f t="shared" si="6"/>
        <v/>
      </c>
      <c r="F196" s="13"/>
      <c r="G196" s="13"/>
      <c r="H196" s="14"/>
      <c r="I196" s="17" t="str">
        <f t="shared" si="7"/>
        <v/>
      </c>
      <c r="J196" s="14"/>
      <c r="K196" s="16"/>
      <c r="L196" s="14"/>
      <c r="M196" s="14"/>
      <c r="N196" s="12"/>
      <c r="O196" s="18"/>
    </row>
    <row r="197" spans="1:15" s="6" customFormat="1" ht="14.25" thickTop="1" thickBot="1" x14ac:dyDescent="0.25">
      <c r="A197" s="12"/>
      <c r="B197" s="20"/>
      <c r="C197" s="12" t="str">
        <f t="shared" si="8"/>
        <v/>
      </c>
      <c r="D197" s="19"/>
      <c r="E197" s="17" t="str">
        <f t="shared" ref="E197:E260" si="9">IF(D197="","",VLOOKUP(D197,Pavement_Layer_Type_Table_Array,2,FALSE))</f>
        <v/>
      </c>
      <c r="F197" s="13"/>
      <c r="G197" s="13"/>
      <c r="H197" s="14"/>
      <c r="I197" s="17" t="str">
        <f t="shared" ref="I197:I260" si="10">IF(H197="","",VLOOKUP(H197,Pavement_Pave_Material_Table_Array,2,FALSE))</f>
        <v/>
      </c>
      <c r="J197" s="14"/>
      <c r="K197" s="16"/>
      <c r="L197" s="14"/>
      <c r="M197" s="14"/>
      <c r="N197" s="12"/>
      <c r="O197" s="18"/>
    </row>
    <row r="198" spans="1:15" s="6" customFormat="1" ht="14.25" thickTop="1" thickBot="1" x14ac:dyDescent="0.25">
      <c r="A198" s="12"/>
      <c r="B198" s="20"/>
      <c r="C198" s="12" t="str">
        <f t="shared" ref="C198:C261" si="11">IF(A198="ADD","0","")</f>
        <v/>
      </c>
      <c r="D198" s="19"/>
      <c r="E198" s="17" t="str">
        <f t="shared" si="9"/>
        <v/>
      </c>
      <c r="F198" s="13"/>
      <c r="G198" s="13"/>
      <c r="H198" s="14"/>
      <c r="I198" s="17" t="str">
        <f t="shared" si="10"/>
        <v/>
      </c>
      <c r="J198" s="14"/>
      <c r="K198" s="16"/>
      <c r="L198" s="14"/>
      <c r="M198" s="14"/>
      <c r="N198" s="12"/>
      <c r="O198" s="18"/>
    </row>
    <row r="199" spans="1:15" s="6" customFormat="1" ht="14.25" thickTop="1" thickBot="1" x14ac:dyDescent="0.25">
      <c r="A199" s="12"/>
      <c r="B199" s="20"/>
      <c r="C199" s="12" t="str">
        <f t="shared" si="11"/>
        <v/>
      </c>
      <c r="D199" s="19"/>
      <c r="E199" s="17" t="str">
        <f t="shared" si="9"/>
        <v/>
      </c>
      <c r="F199" s="13"/>
      <c r="G199" s="13"/>
      <c r="H199" s="14"/>
      <c r="I199" s="17" t="str">
        <f t="shared" si="10"/>
        <v/>
      </c>
      <c r="J199" s="14"/>
      <c r="K199" s="16"/>
      <c r="L199" s="14"/>
      <c r="M199" s="14"/>
      <c r="N199" s="12"/>
      <c r="O199" s="18"/>
    </row>
    <row r="200" spans="1:15" s="6" customFormat="1" ht="14.25" thickTop="1" thickBot="1" x14ac:dyDescent="0.25">
      <c r="A200" s="12"/>
      <c r="B200" s="20"/>
      <c r="C200" s="12" t="str">
        <f t="shared" si="11"/>
        <v/>
      </c>
      <c r="D200" s="19"/>
      <c r="E200" s="17" t="str">
        <f t="shared" si="9"/>
        <v/>
      </c>
      <c r="F200" s="13"/>
      <c r="G200" s="13"/>
      <c r="H200" s="14"/>
      <c r="I200" s="17" t="str">
        <f t="shared" si="10"/>
        <v/>
      </c>
      <c r="J200" s="14"/>
      <c r="K200" s="16"/>
      <c r="L200" s="14"/>
      <c r="M200" s="14"/>
      <c r="N200" s="12"/>
      <c r="O200" s="18"/>
    </row>
    <row r="201" spans="1:15" s="6" customFormat="1" ht="14.25" thickTop="1" thickBot="1" x14ac:dyDescent="0.25">
      <c r="A201" s="12"/>
      <c r="B201" s="20"/>
      <c r="C201" s="12" t="str">
        <f t="shared" si="11"/>
        <v/>
      </c>
      <c r="D201" s="19"/>
      <c r="E201" s="17" t="str">
        <f t="shared" si="9"/>
        <v/>
      </c>
      <c r="F201" s="13"/>
      <c r="G201" s="13"/>
      <c r="H201" s="14"/>
      <c r="I201" s="17" t="str">
        <f t="shared" si="10"/>
        <v/>
      </c>
      <c r="J201" s="14"/>
      <c r="K201" s="16"/>
      <c r="L201" s="14"/>
      <c r="M201" s="14"/>
      <c r="N201" s="12"/>
      <c r="O201" s="18"/>
    </row>
    <row r="202" spans="1:15" s="6" customFormat="1" ht="14.25" thickTop="1" thickBot="1" x14ac:dyDescent="0.25">
      <c r="A202" s="12"/>
      <c r="B202" s="20"/>
      <c r="C202" s="12" t="str">
        <f t="shared" si="11"/>
        <v/>
      </c>
      <c r="D202" s="19"/>
      <c r="E202" s="17" t="str">
        <f t="shared" si="9"/>
        <v/>
      </c>
      <c r="F202" s="13"/>
      <c r="G202" s="13"/>
      <c r="H202" s="14"/>
      <c r="I202" s="17" t="str">
        <f t="shared" si="10"/>
        <v/>
      </c>
      <c r="J202" s="14"/>
      <c r="K202" s="16"/>
      <c r="L202" s="14"/>
      <c r="M202" s="14"/>
      <c r="N202" s="12"/>
      <c r="O202" s="18"/>
    </row>
    <row r="203" spans="1:15" s="6" customFormat="1" ht="14.25" thickTop="1" thickBot="1" x14ac:dyDescent="0.25">
      <c r="A203" s="12"/>
      <c r="B203" s="20"/>
      <c r="C203" s="12" t="str">
        <f t="shared" si="11"/>
        <v/>
      </c>
      <c r="D203" s="19"/>
      <c r="E203" s="17" t="str">
        <f t="shared" si="9"/>
        <v/>
      </c>
      <c r="F203" s="13"/>
      <c r="G203" s="13"/>
      <c r="H203" s="14"/>
      <c r="I203" s="17" t="str">
        <f t="shared" si="10"/>
        <v/>
      </c>
      <c r="J203" s="14"/>
      <c r="K203" s="16"/>
      <c r="L203" s="14"/>
      <c r="M203" s="14"/>
      <c r="N203" s="12"/>
      <c r="O203" s="18"/>
    </row>
    <row r="204" spans="1:15" s="6" customFormat="1" ht="14.25" thickTop="1" thickBot="1" x14ac:dyDescent="0.25">
      <c r="A204" s="12"/>
      <c r="B204" s="20"/>
      <c r="C204" s="12" t="str">
        <f t="shared" si="11"/>
        <v/>
      </c>
      <c r="D204" s="19"/>
      <c r="E204" s="17" t="str">
        <f t="shared" si="9"/>
        <v/>
      </c>
      <c r="F204" s="13"/>
      <c r="G204" s="13"/>
      <c r="H204" s="14"/>
      <c r="I204" s="17" t="str">
        <f t="shared" si="10"/>
        <v/>
      </c>
      <c r="J204" s="14"/>
      <c r="K204" s="16"/>
      <c r="L204" s="14"/>
      <c r="M204" s="14"/>
      <c r="N204" s="12"/>
      <c r="O204" s="18"/>
    </row>
    <row r="205" spans="1:15" s="6" customFormat="1" ht="14.25" thickTop="1" thickBot="1" x14ac:dyDescent="0.25">
      <c r="A205" s="12"/>
      <c r="B205" s="20"/>
      <c r="C205" s="12" t="str">
        <f t="shared" si="11"/>
        <v/>
      </c>
      <c r="D205" s="19"/>
      <c r="E205" s="17" t="str">
        <f t="shared" si="9"/>
        <v/>
      </c>
      <c r="F205" s="13"/>
      <c r="G205" s="13"/>
      <c r="H205" s="14"/>
      <c r="I205" s="17" t="str">
        <f t="shared" si="10"/>
        <v/>
      </c>
      <c r="J205" s="14"/>
      <c r="K205" s="16"/>
      <c r="L205" s="14"/>
      <c r="M205" s="14"/>
      <c r="N205" s="12"/>
      <c r="O205" s="18"/>
    </row>
    <row r="206" spans="1:15" s="6" customFormat="1" ht="14.25" thickTop="1" thickBot="1" x14ac:dyDescent="0.25">
      <c r="A206" s="12"/>
      <c r="B206" s="20"/>
      <c r="C206" s="12" t="str">
        <f t="shared" si="11"/>
        <v/>
      </c>
      <c r="D206" s="19"/>
      <c r="E206" s="17" t="str">
        <f t="shared" si="9"/>
        <v/>
      </c>
      <c r="F206" s="13"/>
      <c r="G206" s="13"/>
      <c r="H206" s="14"/>
      <c r="I206" s="17" t="str">
        <f t="shared" si="10"/>
        <v/>
      </c>
      <c r="J206" s="14"/>
      <c r="K206" s="16"/>
      <c r="L206" s="14"/>
      <c r="M206" s="14"/>
      <c r="N206" s="12"/>
      <c r="O206" s="18"/>
    </row>
    <row r="207" spans="1:15" s="6" customFormat="1" ht="14.25" thickTop="1" thickBot="1" x14ac:dyDescent="0.25">
      <c r="A207" s="12"/>
      <c r="B207" s="20"/>
      <c r="C207" s="12" t="str">
        <f t="shared" si="11"/>
        <v/>
      </c>
      <c r="D207" s="19"/>
      <c r="E207" s="17" t="str">
        <f t="shared" si="9"/>
        <v/>
      </c>
      <c r="F207" s="13"/>
      <c r="G207" s="13"/>
      <c r="H207" s="14"/>
      <c r="I207" s="17" t="str">
        <f t="shared" si="10"/>
        <v/>
      </c>
      <c r="J207" s="14"/>
      <c r="K207" s="16"/>
      <c r="L207" s="14"/>
      <c r="M207" s="14"/>
      <c r="N207" s="12"/>
      <c r="O207" s="18"/>
    </row>
    <row r="208" spans="1:15" s="6" customFormat="1" ht="14.25" thickTop="1" thickBot="1" x14ac:dyDescent="0.25">
      <c r="A208" s="12"/>
      <c r="B208" s="20"/>
      <c r="C208" s="12" t="str">
        <f t="shared" si="11"/>
        <v/>
      </c>
      <c r="D208" s="19"/>
      <c r="E208" s="17" t="str">
        <f t="shared" si="9"/>
        <v/>
      </c>
      <c r="F208" s="13"/>
      <c r="G208" s="13"/>
      <c r="H208" s="14"/>
      <c r="I208" s="17" t="str">
        <f t="shared" si="10"/>
        <v/>
      </c>
      <c r="J208" s="14"/>
      <c r="K208" s="16"/>
      <c r="L208" s="14"/>
      <c r="M208" s="14"/>
      <c r="N208" s="12"/>
      <c r="O208" s="18"/>
    </row>
    <row r="209" spans="1:15" s="6" customFormat="1" ht="14.25" thickTop="1" thickBot="1" x14ac:dyDescent="0.25">
      <c r="A209" s="12"/>
      <c r="B209" s="20"/>
      <c r="C209" s="12" t="str">
        <f t="shared" si="11"/>
        <v/>
      </c>
      <c r="D209" s="19"/>
      <c r="E209" s="17" t="str">
        <f t="shared" si="9"/>
        <v/>
      </c>
      <c r="F209" s="13"/>
      <c r="G209" s="13"/>
      <c r="H209" s="14"/>
      <c r="I209" s="17" t="str">
        <f t="shared" si="10"/>
        <v/>
      </c>
      <c r="J209" s="14"/>
      <c r="K209" s="16"/>
      <c r="L209" s="14"/>
      <c r="M209" s="14"/>
      <c r="N209" s="12"/>
      <c r="O209" s="18"/>
    </row>
    <row r="210" spans="1:15" s="6" customFormat="1" ht="14.25" thickTop="1" thickBot="1" x14ac:dyDescent="0.25">
      <c r="A210" s="12"/>
      <c r="B210" s="20"/>
      <c r="C210" s="12" t="str">
        <f t="shared" si="11"/>
        <v/>
      </c>
      <c r="D210" s="19"/>
      <c r="E210" s="17" t="str">
        <f t="shared" si="9"/>
        <v/>
      </c>
      <c r="F210" s="13"/>
      <c r="G210" s="13"/>
      <c r="H210" s="14"/>
      <c r="I210" s="17" t="str">
        <f t="shared" si="10"/>
        <v/>
      </c>
      <c r="J210" s="14"/>
      <c r="K210" s="16"/>
      <c r="L210" s="14"/>
      <c r="M210" s="14"/>
      <c r="N210" s="12"/>
      <c r="O210" s="18"/>
    </row>
    <row r="211" spans="1:15" s="6" customFormat="1" ht="14.25" thickTop="1" thickBot="1" x14ac:dyDescent="0.25">
      <c r="A211" s="12"/>
      <c r="B211" s="20"/>
      <c r="C211" s="12" t="str">
        <f t="shared" si="11"/>
        <v/>
      </c>
      <c r="D211" s="19"/>
      <c r="E211" s="17" t="str">
        <f t="shared" si="9"/>
        <v/>
      </c>
      <c r="F211" s="13"/>
      <c r="G211" s="13"/>
      <c r="H211" s="14"/>
      <c r="I211" s="17" t="str">
        <f t="shared" si="10"/>
        <v/>
      </c>
      <c r="J211" s="14"/>
      <c r="K211" s="16"/>
      <c r="L211" s="14"/>
      <c r="M211" s="14"/>
      <c r="N211" s="12"/>
      <c r="O211" s="18"/>
    </row>
    <row r="212" spans="1:15" s="6" customFormat="1" ht="14.25" thickTop="1" thickBot="1" x14ac:dyDescent="0.25">
      <c r="A212" s="12"/>
      <c r="B212" s="20"/>
      <c r="C212" s="12" t="str">
        <f t="shared" si="11"/>
        <v/>
      </c>
      <c r="D212" s="19"/>
      <c r="E212" s="17" t="str">
        <f t="shared" si="9"/>
        <v/>
      </c>
      <c r="F212" s="13"/>
      <c r="G212" s="13"/>
      <c r="H212" s="14"/>
      <c r="I212" s="17" t="str">
        <f t="shared" si="10"/>
        <v/>
      </c>
      <c r="J212" s="14"/>
      <c r="K212" s="16"/>
      <c r="L212" s="14"/>
      <c r="M212" s="14"/>
      <c r="N212" s="12"/>
      <c r="O212" s="18"/>
    </row>
    <row r="213" spans="1:15" s="6" customFormat="1" ht="14.25" thickTop="1" thickBot="1" x14ac:dyDescent="0.25">
      <c r="A213" s="12"/>
      <c r="B213" s="20"/>
      <c r="C213" s="12" t="str">
        <f t="shared" si="11"/>
        <v/>
      </c>
      <c r="D213" s="19"/>
      <c r="E213" s="17" t="str">
        <f t="shared" si="9"/>
        <v/>
      </c>
      <c r="F213" s="13"/>
      <c r="G213" s="13"/>
      <c r="H213" s="14"/>
      <c r="I213" s="17" t="str">
        <f t="shared" si="10"/>
        <v/>
      </c>
      <c r="J213" s="14"/>
      <c r="K213" s="16"/>
      <c r="L213" s="14"/>
      <c r="M213" s="14"/>
      <c r="N213" s="12"/>
      <c r="O213" s="18"/>
    </row>
    <row r="214" spans="1:15" s="6" customFormat="1" ht="14.25" thickTop="1" thickBot="1" x14ac:dyDescent="0.25">
      <c r="A214" s="12"/>
      <c r="B214" s="20"/>
      <c r="C214" s="12" t="str">
        <f t="shared" si="11"/>
        <v/>
      </c>
      <c r="D214" s="19"/>
      <c r="E214" s="17" t="str">
        <f t="shared" si="9"/>
        <v/>
      </c>
      <c r="F214" s="13"/>
      <c r="G214" s="13"/>
      <c r="H214" s="14"/>
      <c r="I214" s="17" t="str">
        <f t="shared" si="10"/>
        <v/>
      </c>
      <c r="J214" s="14"/>
      <c r="K214" s="16"/>
      <c r="L214" s="14"/>
      <c r="M214" s="14"/>
      <c r="N214" s="12"/>
      <c r="O214" s="18"/>
    </row>
    <row r="215" spans="1:15" s="6" customFormat="1" ht="14.25" thickTop="1" thickBot="1" x14ac:dyDescent="0.25">
      <c r="A215" s="12"/>
      <c r="B215" s="20"/>
      <c r="C215" s="12" t="str">
        <f t="shared" si="11"/>
        <v/>
      </c>
      <c r="D215" s="19"/>
      <c r="E215" s="17" t="str">
        <f t="shared" si="9"/>
        <v/>
      </c>
      <c r="F215" s="13"/>
      <c r="G215" s="13"/>
      <c r="H215" s="14"/>
      <c r="I215" s="17" t="str">
        <f t="shared" si="10"/>
        <v/>
      </c>
      <c r="J215" s="14"/>
      <c r="K215" s="16"/>
      <c r="L215" s="14"/>
      <c r="M215" s="14"/>
      <c r="N215" s="12"/>
      <c r="O215" s="18"/>
    </row>
    <row r="216" spans="1:15" s="6" customFormat="1" ht="14.25" thickTop="1" thickBot="1" x14ac:dyDescent="0.25">
      <c r="A216" s="12"/>
      <c r="B216" s="20"/>
      <c r="C216" s="12" t="str">
        <f t="shared" si="11"/>
        <v/>
      </c>
      <c r="D216" s="19"/>
      <c r="E216" s="17" t="str">
        <f t="shared" si="9"/>
        <v/>
      </c>
      <c r="F216" s="13"/>
      <c r="G216" s="13"/>
      <c r="H216" s="14"/>
      <c r="I216" s="17" t="str">
        <f t="shared" si="10"/>
        <v/>
      </c>
      <c r="J216" s="14"/>
      <c r="K216" s="16"/>
      <c r="L216" s="14"/>
      <c r="M216" s="14"/>
      <c r="N216" s="12"/>
      <c r="O216" s="18"/>
    </row>
    <row r="217" spans="1:15" s="6" customFormat="1" ht="14.25" thickTop="1" thickBot="1" x14ac:dyDescent="0.25">
      <c r="A217" s="12"/>
      <c r="B217" s="20"/>
      <c r="C217" s="12" t="str">
        <f t="shared" si="11"/>
        <v/>
      </c>
      <c r="D217" s="19"/>
      <c r="E217" s="17" t="str">
        <f t="shared" si="9"/>
        <v/>
      </c>
      <c r="F217" s="13"/>
      <c r="G217" s="13"/>
      <c r="H217" s="14"/>
      <c r="I217" s="17" t="str">
        <f t="shared" si="10"/>
        <v/>
      </c>
      <c r="J217" s="14"/>
      <c r="K217" s="16"/>
      <c r="L217" s="14"/>
      <c r="M217" s="14"/>
      <c r="N217" s="12"/>
      <c r="O217" s="18"/>
    </row>
    <row r="218" spans="1:15" s="6" customFormat="1" ht="14.25" thickTop="1" thickBot="1" x14ac:dyDescent="0.25">
      <c r="A218" s="12"/>
      <c r="B218" s="20"/>
      <c r="C218" s="12" t="str">
        <f t="shared" si="11"/>
        <v/>
      </c>
      <c r="D218" s="19"/>
      <c r="E218" s="17" t="str">
        <f t="shared" si="9"/>
        <v/>
      </c>
      <c r="F218" s="13"/>
      <c r="G218" s="13"/>
      <c r="H218" s="14"/>
      <c r="I218" s="17" t="str">
        <f t="shared" si="10"/>
        <v/>
      </c>
      <c r="J218" s="14"/>
      <c r="K218" s="16"/>
      <c r="L218" s="14"/>
      <c r="M218" s="14"/>
      <c r="N218" s="12"/>
      <c r="O218" s="18"/>
    </row>
    <row r="219" spans="1:15" s="6" customFormat="1" ht="14.25" thickTop="1" thickBot="1" x14ac:dyDescent="0.25">
      <c r="A219" s="12"/>
      <c r="B219" s="20"/>
      <c r="C219" s="12" t="str">
        <f t="shared" si="11"/>
        <v/>
      </c>
      <c r="D219" s="19"/>
      <c r="E219" s="17" t="str">
        <f t="shared" si="9"/>
        <v/>
      </c>
      <c r="F219" s="13"/>
      <c r="G219" s="13"/>
      <c r="H219" s="14"/>
      <c r="I219" s="17" t="str">
        <f t="shared" si="10"/>
        <v/>
      </c>
      <c r="J219" s="14"/>
      <c r="K219" s="16"/>
      <c r="L219" s="14"/>
      <c r="M219" s="14"/>
      <c r="N219" s="12"/>
      <c r="O219" s="18"/>
    </row>
    <row r="220" spans="1:15" s="6" customFormat="1" ht="14.25" thickTop="1" thickBot="1" x14ac:dyDescent="0.25">
      <c r="A220" s="12"/>
      <c r="B220" s="20"/>
      <c r="C220" s="12" t="str">
        <f t="shared" si="11"/>
        <v/>
      </c>
      <c r="D220" s="19"/>
      <c r="E220" s="17" t="str">
        <f t="shared" si="9"/>
        <v/>
      </c>
      <c r="F220" s="13"/>
      <c r="G220" s="13"/>
      <c r="H220" s="14"/>
      <c r="I220" s="17" t="str">
        <f t="shared" si="10"/>
        <v/>
      </c>
      <c r="J220" s="14"/>
      <c r="K220" s="16"/>
      <c r="L220" s="14"/>
      <c r="M220" s="14"/>
      <c r="N220" s="12"/>
      <c r="O220" s="18"/>
    </row>
    <row r="221" spans="1:15" s="6" customFormat="1" ht="14.25" thickTop="1" thickBot="1" x14ac:dyDescent="0.25">
      <c r="A221" s="12"/>
      <c r="B221" s="20"/>
      <c r="C221" s="12" t="str">
        <f t="shared" si="11"/>
        <v/>
      </c>
      <c r="D221" s="19"/>
      <c r="E221" s="17" t="str">
        <f t="shared" si="9"/>
        <v/>
      </c>
      <c r="F221" s="13"/>
      <c r="G221" s="13"/>
      <c r="H221" s="14"/>
      <c r="I221" s="17" t="str">
        <f t="shared" si="10"/>
        <v/>
      </c>
      <c r="J221" s="14"/>
      <c r="K221" s="16"/>
      <c r="L221" s="14"/>
      <c r="M221" s="14"/>
      <c r="N221" s="12"/>
      <c r="O221" s="18"/>
    </row>
    <row r="222" spans="1:15" s="6" customFormat="1" ht="14.25" thickTop="1" thickBot="1" x14ac:dyDescent="0.25">
      <c r="A222" s="12"/>
      <c r="B222" s="20"/>
      <c r="C222" s="12" t="str">
        <f t="shared" si="11"/>
        <v/>
      </c>
      <c r="D222" s="19"/>
      <c r="E222" s="17" t="str">
        <f t="shared" si="9"/>
        <v/>
      </c>
      <c r="F222" s="13"/>
      <c r="G222" s="13"/>
      <c r="H222" s="14"/>
      <c r="I222" s="17" t="str">
        <f t="shared" si="10"/>
        <v/>
      </c>
      <c r="J222" s="14"/>
      <c r="K222" s="16"/>
      <c r="L222" s="14"/>
      <c r="M222" s="14"/>
      <c r="N222" s="12"/>
      <c r="O222" s="18"/>
    </row>
    <row r="223" spans="1:15" s="6" customFormat="1" ht="14.25" thickTop="1" thickBot="1" x14ac:dyDescent="0.25">
      <c r="A223" s="12"/>
      <c r="B223" s="20"/>
      <c r="C223" s="12" t="str">
        <f t="shared" si="11"/>
        <v/>
      </c>
      <c r="D223" s="19"/>
      <c r="E223" s="17" t="str">
        <f t="shared" si="9"/>
        <v/>
      </c>
      <c r="F223" s="13"/>
      <c r="G223" s="13"/>
      <c r="H223" s="14"/>
      <c r="I223" s="17" t="str">
        <f t="shared" si="10"/>
        <v/>
      </c>
      <c r="J223" s="14"/>
      <c r="K223" s="16"/>
      <c r="L223" s="14"/>
      <c r="M223" s="14"/>
      <c r="N223" s="12"/>
      <c r="O223" s="18"/>
    </row>
    <row r="224" spans="1:15" s="6" customFormat="1" ht="14.25" thickTop="1" thickBot="1" x14ac:dyDescent="0.25">
      <c r="A224" s="12"/>
      <c r="B224" s="20"/>
      <c r="C224" s="12" t="str">
        <f t="shared" si="11"/>
        <v/>
      </c>
      <c r="D224" s="19"/>
      <c r="E224" s="17" t="str">
        <f t="shared" si="9"/>
        <v/>
      </c>
      <c r="F224" s="13"/>
      <c r="G224" s="13"/>
      <c r="H224" s="14"/>
      <c r="I224" s="17" t="str">
        <f t="shared" si="10"/>
        <v/>
      </c>
      <c r="J224" s="14"/>
      <c r="K224" s="16"/>
      <c r="L224" s="14"/>
      <c r="M224" s="14"/>
      <c r="N224" s="12"/>
      <c r="O224" s="18"/>
    </row>
    <row r="225" spans="1:15" s="6" customFormat="1" ht="14.25" thickTop="1" thickBot="1" x14ac:dyDescent="0.25">
      <c r="A225" s="12"/>
      <c r="B225" s="20"/>
      <c r="C225" s="12" t="str">
        <f t="shared" si="11"/>
        <v/>
      </c>
      <c r="D225" s="19"/>
      <c r="E225" s="17" t="str">
        <f t="shared" si="9"/>
        <v/>
      </c>
      <c r="F225" s="13"/>
      <c r="G225" s="13"/>
      <c r="H225" s="14"/>
      <c r="I225" s="17" t="str">
        <f t="shared" si="10"/>
        <v/>
      </c>
      <c r="J225" s="14"/>
      <c r="K225" s="16"/>
      <c r="L225" s="14"/>
      <c r="M225" s="14"/>
      <c r="N225" s="12"/>
      <c r="O225" s="18"/>
    </row>
    <row r="226" spans="1:15" s="6" customFormat="1" ht="14.25" thickTop="1" thickBot="1" x14ac:dyDescent="0.25">
      <c r="A226" s="12"/>
      <c r="B226" s="20"/>
      <c r="C226" s="12" t="str">
        <f t="shared" si="11"/>
        <v/>
      </c>
      <c r="D226" s="19"/>
      <c r="E226" s="17" t="str">
        <f t="shared" si="9"/>
        <v/>
      </c>
      <c r="F226" s="13"/>
      <c r="G226" s="13"/>
      <c r="H226" s="14"/>
      <c r="I226" s="17" t="str">
        <f t="shared" si="10"/>
        <v/>
      </c>
      <c r="J226" s="14"/>
      <c r="K226" s="16"/>
      <c r="L226" s="14"/>
      <c r="M226" s="14"/>
      <c r="N226" s="12"/>
      <c r="O226" s="18"/>
    </row>
    <row r="227" spans="1:15" s="6" customFormat="1" ht="14.25" thickTop="1" thickBot="1" x14ac:dyDescent="0.25">
      <c r="A227" s="12"/>
      <c r="B227" s="20"/>
      <c r="C227" s="12" t="str">
        <f t="shared" si="11"/>
        <v/>
      </c>
      <c r="D227" s="19"/>
      <c r="E227" s="17" t="str">
        <f t="shared" si="9"/>
        <v/>
      </c>
      <c r="F227" s="13"/>
      <c r="G227" s="13"/>
      <c r="H227" s="14"/>
      <c r="I227" s="17" t="str">
        <f t="shared" si="10"/>
        <v/>
      </c>
      <c r="J227" s="14"/>
      <c r="K227" s="16"/>
      <c r="L227" s="14"/>
      <c r="M227" s="14"/>
      <c r="N227" s="12"/>
      <c r="O227" s="18"/>
    </row>
    <row r="228" spans="1:15" s="6" customFormat="1" ht="14.25" thickTop="1" thickBot="1" x14ac:dyDescent="0.25">
      <c r="A228" s="12"/>
      <c r="B228" s="20"/>
      <c r="C228" s="12" t="str">
        <f t="shared" si="11"/>
        <v/>
      </c>
      <c r="D228" s="19"/>
      <c r="E228" s="17" t="str">
        <f t="shared" si="9"/>
        <v/>
      </c>
      <c r="F228" s="13"/>
      <c r="G228" s="13"/>
      <c r="H228" s="14"/>
      <c r="I228" s="17" t="str">
        <f t="shared" si="10"/>
        <v/>
      </c>
      <c r="J228" s="14"/>
      <c r="K228" s="16"/>
      <c r="L228" s="14"/>
      <c r="M228" s="14"/>
      <c r="N228" s="12"/>
      <c r="O228" s="18"/>
    </row>
    <row r="229" spans="1:15" s="6" customFormat="1" ht="14.25" thickTop="1" thickBot="1" x14ac:dyDescent="0.25">
      <c r="A229" s="12"/>
      <c r="B229" s="20"/>
      <c r="C229" s="12" t="str">
        <f t="shared" si="11"/>
        <v/>
      </c>
      <c r="D229" s="19"/>
      <c r="E229" s="17" t="str">
        <f t="shared" si="9"/>
        <v/>
      </c>
      <c r="F229" s="13"/>
      <c r="G229" s="13"/>
      <c r="H229" s="14"/>
      <c r="I229" s="17" t="str">
        <f t="shared" si="10"/>
        <v/>
      </c>
      <c r="J229" s="14"/>
      <c r="K229" s="16"/>
      <c r="L229" s="14"/>
      <c r="M229" s="14"/>
      <c r="N229" s="12"/>
      <c r="O229" s="18"/>
    </row>
    <row r="230" spans="1:15" s="6" customFormat="1" ht="14.25" thickTop="1" thickBot="1" x14ac:dyDescent="0.25">
      <c r="A230" s="12"/>
      <c r="B230" s="20"/>
      <c r="C230" s="12" t="str">
        <f t="shared" si="11"/>
        <v/>
      </c>
      <c r="D230" s="19"/>
      <c r="E230" s="17" t="str">
        <f t="shared" si="9"/>
        <v/>
      </c>
      <c r="F230" s="13"/>
      <c r="G230" s="13"/>
      <c r="H230" s="14"/>
      <c r="I230" s="17" t="str">
        <f t="shared" si="10"/>
        <v/>
      </c>
      <c r="J230" s="14"/>
      <c r="K230" s="16"/>
      <c r="L230" s="14"/>
      <c r="M230" s="14"/>
      <c r="N230" s="12"/>
      <c r="O230" s="18"/>
    </row>
    <row r="231" spans="1:15" s="6" customFormat="1" ht="14.25" thickTop="1" thickBot="1" x14ac:dyDescent="0.25">
      <c r="A231" s="12"/>
      <c r="B231" s="20"/>
      <c r="C231" s="12" t="str">
        <f t="shared" si="11"/>
        <v/>
      </c>
      <c r="D231" s="19"/>
      <c r="E231" s="17" t="str">
        <f t="shared" si="9"/>
        <v/>
      </c>
      <c r="F231" s="13"/>
      <c r="G231" s="13"/>
      <c r="H231" s="14"/>
      <c r="I231" s="17" t="str">
        <f t="shared" si="10"/>
        <v/>
      </c>
      <c r="J231" s="14"/>
      <c r="K231" s="16"/>
      <c r="L231" s="14"/>
      <c r="M231" s="14"/>
      <c r="N231" s="12"/>
      <c r="O231" s="18"/>
    </row>
    <row r="232" spans="1:15" s="6" customFormat="1" ht="14.25" thickTop="1" thickBot="1" x14ac:dyDescent="0.25">
      <c r="A232" s="12"/>
      <c r="B232" s="20"/>
      <c r="C232" s="12" t="str">
        <f t="shared" si="11"/>
        <v/>
      </c>
      <c r="D232" s="19"/>
      <c r="E232" s="17" t="str">
        <f t="shared" si="9"/>
        <v/>
      </c>
      <c r="F232" s="13"/>
      <c r="G232" s="13"/>
      <c r="H232" s="14"/>
      <c r="I232" s="17" t="str">
        <f t="shared" si="10"/>
        <v/>
      </c>
      <c r="J232" s="14"/>
      <c r="K232" s="16"/>
      <c r="L232" s="14"/>
      <c r="M232" s="14"/>
      <c r="N232" s="12"/>
      <c r="O232" s="18"/>
    </row>
    <row r="233" spans="1:15" s="6" customFormat="1" ht="14.25" thickTop="1" thickBot="1" x14ac:dyDescent="0.25">
      <c r="A233" s="12"/>
      <c r="B233" s="20"/>
      <c r="C233" s="12" t="str">
        <f t="shared" si="11"/>
        <v/>
      </c>
      <c r="D233" s="19"/>
      <c r="E233" s="17" t="str">
        <f t="shared" si="9"/>
        <v/>
      </c>
      <c r="F233" s="13"/>
      <c r="G233" s="13"/>
      <c r="H233" s="14"/>
      <c r="I233" s="17" t="str">
        <f t="shared" si="10"/>
        <v/>
      </c>
      <c r="J233" s="14"/>
      <c r="K233" s="16"/>
      <c r="L233" s="14"/>
      <c r="M233" s="14"/>
      <c r="N233" s="12"/>
      <c r="O233" s="18"/>
    </row>
    <row r="234" spans="1:15" s="6" customFormat="1" ht="14.25" thickTop="1" thickBot="1" x14ac:dyDescent="0.25">
      <c r="A234" s="12"/>
      <c r="B234" s="20"/>
      <c r="C234" s="12" t="str">
        <f t="shared" si="11"/>
        <v/>
      </c>
      <c r="D234" s="19"/>
      <c r="E234" s="17" t="str">
        <f t="shared" si="9"/>
        <v/>
      </c>
      <c r="F234" s="13"/>
      <c r="G234" s="13"/>
      <c r="H234" s="14"/>
      <c r="I234" s="17" t="str">
        <f t="shared" si="10"/>
        <v/>
      </c>
      <c r="J234" s="14"/>
      <c r="K234" s="16"/>
      <c r="L234" s="14"/>
      <c r="M234" s="14"/>
      <c r="N234" s="12"/>
      <c r="O234" s="18"/>
    </row>
    <row r="235" spans="1:15" s="6" customFormat="1" ht="14.25" thickTop="1" thickBot="1" x14ac:dyDescent="0.25">
      <c r="A235" s="12"/>
      <c r="B235" s="20"/>
      <c r="C235" s="12" t="str">
        <f t="shared" si="11"/>
        <v/>
      </c>
      <c r="D235" s="19"/>
      <c r="E235" s="17" t="str">
        <f t="shared" si="9"/>
        <v/>
      </c>
      <c r="F235" s="13"/>
      <c r="G235" s="13"/>
      <c r="H235" s="14"/>
      <c r="I235" s="17" t="str">
        <f t="shared" si="10"/>
        <v/>
      </c>
      <c r="J235" s="14"/>
      <c r="K235" s="16"/>
      <c r="L235" s="14"/>
      <c r="M235" s="14"/>
      <c r="N235" s="12"/>
      <c r="O235" s="18"/>
    </row>
    <row r="236" spans="1:15" s="6" customFormat="1" ht="14.25" thickTop="1" thickBot="1" x14ac:dyDescent="0.25">
      <c r="A236" s="12"/>
      <c r="B236" s="20"/>
      <c r="C236" s="12" t="str">
        <f t="shared" si="11"/>
        <v/>
      </c>
      <c r="D236" s="19"/>
      <c r="E236" s="17" t="str">
        <f t="shared" si="9"/>
        <v/>
      </c>
      <c r="F236" s="13"/>
      <c r="G236" s="13"/>
      <c r="H236" s="14"/>
      <c r="I236" s="17" t="str">
        <f t="shared" si="10"/>
        <v/>
      </c>
      <c r="J236" s="14"/>
      <c r="K236" s="16"/>
      <c r="L236" s="14"/>
      <c r="M236" s="14"/>
      <c r="N236" s="12"/>
      <c r="O236" s="18"/>
    </row>
    <row r="237" spans="1:15" s="6" customFormat="1" ht="14.25" thickTop="1" thickBot="1" x14ac:dyDescent="0.25">
      <c r="A237" s="12"/>
      <c r="B237" s="20"/>
      <c r="C237" s="12" t="str">
        <f t="shared" si="11"/>
        <v/>
      </c>
      <c r="D237" s="19"/>
      <c r="E237" s="17" t="str">
        <f t="shared" si="9"/>
        <v/>
      </c>
      <c r="F237" s="13"/>
      <c r="G237" s="13"/>
      <c r="H237" s="14"/>
      <c r="I237" s="17" t="str">
        <f t="shared" si="10"/>
        <v/>
      </c>
      <c r="J237" s="14"/>
      <c r="K237" s="16"/>
      <c r="L237" s="14"/>
      <c r="M237" s="14"/>
      <c r="N237" s="12"/>
      <c r="O237" s="18"/>
    </row>
    <row r="238" spans="1:15" s="6" customFormat="1" ht="14.25" thickTop="1" thickBot="1" x14ac:dyDescent="0.25">
      <c r="A238" s="12"/>
      <c r="B238" s="20"/>
      <c r="C238" s="12" t="str">
        <f t="shared" si="11"/>
        <v/>
      </c>
      <c r="D238" s="19"/>
      <c r="E238" s="17" t="str">
        <f t="shared" si="9"/>
        <v/>
      </c>
      <c r="F238" s="13"/>
      <c r="G238" s="13"/>
      <c r="H238" s="14"/>
      <c r="I238" s="17" t="str">
        <f t="shared" si="10"/>
        <v/>
      </c>
      <c r="J238" s="14"/>
      <c r="K238" s="16"/>
      <c r="L238" s="14"/>
      <c r="M238" s="14"/>
      <c r="N238" s="12"/>
      <c r="O238" s="18"/>
    </row>
    <row r="239" spans="1:15" s="6" customFormat="1" ht="14.25" thickTop="1" thickBot="1" x14ac:dyDescent="0.25">
      <c r="A239" s="12"/>
      <c r="B239" s="20"/>
      <c r="C239" s="12" t="str">
        <f t="shared" si="11"/>
        <v/>
      </c>
      <c r="D239" s="19"/>
      <c r="E239" s="17" t="str">
        <f t="shared" si="9"/>
        <v/>
      </c>
      <c r="F239" s="13"/>
      <c r="G239" s="13"/>
      <c r="H239" s="14"/>
      <c r="I239" s="17" t="str">
        <f t="shared" si="10"/>
        <v/>
      </c>
      <c r="J239" s="14"/>
      <c r="K239" s="16"/>
      <c r="L239" s="14"/>
      <c r="M239" s="14"/>
      <c r="N239" s="12"/>
      <c r="O239" s="18"/>
    </row>
    <row r="240" spans="1:15" s="6" customFormat="1" ht="14.25" thickTop="1" thickBot="1" x14ac:dyDescent="0.25">
      <c r="A240" s="12"/>
      <c r="B240" s="20"/>
      <c r="C240" s="12" t="str">
        <f t="shared" si="11"/>
        <v/>
      </c>
      <c r="D240" s="19"/>
      <c r="E240" s="17" t="str">
        <f t="shared" si="9"/>
        <v/>
      </c>
      <c r="F240" s="13"/>
      <c r="G240" s="13"/>
      <c r="H240" s="14"/>
      <c r="I240" s="17" t="str">
        <f t="shared" si="10"/>
        <v/>
      </c>
      <c r="J240" s="14"/>
      <c r="K240" s="16"/>
      <c r="L240" s="14"/>
      <c r="M240" s="14"/>
      <c r="N240" s="12"/>
      <c r="O240" s="18"/>
    </row>
    <row r="241" spans="1:15" s="6" customFormat="1" ht="14.25" thickTop="1" thickBot="1" x14ac:dyDescent="0.25">
      <c r="A241" s="12"/>
      <c r="B241" s="20"/>
      <c r="C241" s="12" t="str">
        <f t="shared" si="11"/>
        <v/>
      </c>
      <c r="D241" s="19"/>
      <c r="E241" s="17" t="str">
        <f t="shared" si="9"/>
        <v/>
      </c>
      <c r="F241" s="13"/>
      <c r="G241" s="13"/>
      <c r="H241" s="14"/>
      <c r="I241" s="17" t="str">
        <f t="shared" si="10"/>
        <v/>
      </c>
      <c r="J241" s="14"/>
      <c r="K241" s="16"/>
      <c r="L241" s="14"/>
      <c r="M241" s="14"/>
      <c r="N241" s="12"/>
      <c r="O241" s="18"/>
    </row>
    <row r="242" spans="1:15" s="6" customFormat="1" ht="14.25" thickTop="1" thickBot="1" x14ac:dyDescent="0.25">
      <c r="A242" s="12"/>
      <c r="B242" s="20"/>
      <c r="C242" s="12" t="str">
        <f t="shared" si="11"/>
        <v/>
      </c>
      <c r="D242" s="19"/>
      <c r="E242" s="17" t="str">
        <f t="shared" si="9"/>
        <v/>
      </c>
      <c r="F242" s="13"/>
      <c r="G242" s="13"/>
      <c r="H242" s="14"/>
      <c r="I242" s="17" t="str">
        <f t="shared" si="10"/>
        <v/>
      </c>
      <c r="J242" s="14"/>
      <c r="K242" s="16"/>
      <c r="L242" s="14"/>
      <c r="M242" s="14"/>
      <c r="N242" s="12"/>
      <c r="O242" s="18"/>
    </row>
    <row r="243" spans="1:15" s="6" customFormat="1" ht="14.25" thickTop="1" thickBot="1" x14ac:dyDescent="0.25">
      <c r="A243" s="12"/>
      <c r="B243" s="20"/>
      <c r="C243" s="12" t="str">
        <f t="shared" si="11"/>
        <v/>
      </c>
      <c r="D243" s="19"/>
      <c r="E243" s="17" t="str">
        <f t="shared" si="9"/>
        <v/>
      </c>
      <c r="F243" s="13"/>
      <c r="G243" s="13"/>
      <c r="H243" s="14"/>
      <c r="I243" s="17" t="str">
        <f t="shared" si="10"/>
        <v/>
      </c>
      <c r="J243" s="14"/>
      <c r="K243" s="16"/>
      <c r="L243" s="14"/>
      <c r="M243" s="14"/>
      <c r="N243" s="12"/>
      <c r="O243" s="18"/>
    </row>
    <row r="244" spans="1:15" s="6" customFormat="1" ht="14.25" thickTop="1" thickBot="1" x14ac:dyDescent="0.25">
      <c r="A244" s="12"/>
      <c r="B244" s="20"/>
      <c r="C244" s="12" t="str">
        <f t="shared" si="11"/>
        <v/>
      </c>
      <c r="D244" s="19"/>
      <c r="E244" s="17" t="str">
        <f t="shared" si="9"/>
        <v/>
      </c>
      <c r="F244" s="13"/>
      <c r="G244" s="13"/>
      <c r="H244" s="14"/>
      <c r="I244" s="17" t="str">
        <f t="shared" si="10"/>
        <v/>
      </c>
      <c r="J244" s="14"/>
      <c r="K244" s="16"/>
      <c r="L244" s="14"/>
      <c r="M244" s="14"/>
      <c r="N244" s="12"/>
      <c r="O244" s="18"/>
    </row>
    <row r="245" spans="1:15" s="6" customFormat="1" ht="14.25" thickTop="1" thickBot="1" x14ac:dyDescent="0.25">
      <c r="A245" s="12"/>
      <c r="B245" s="20"/>
      <c r="C245" s="12" t="str">
        <f t="shared" si="11"/>
        <v/>
      </c>
      <c r="D245" s="19"/>
      <c r="E245" s="17" t="str">
        <f t="shared" si="9"/>
        <v/>
      </c>
      <c r="F245" s="13"/>
      <c r="G245" s="13"/>
      <c r="H245" s="14"/>
      <c r="I245" s="17" t="str">
        <f t="shared" si="10"/>
        <v/>
      </c>
      <c r="J245" s="14"/>
      <c r="K245" s="16"/>
      <c r="L245" s="14"/>
      <c r="M245" s="14"/>
      <c r="N245" s="12"/>
      <c r="O245" s="18"/>
    </row>
    <row r="246" spans="1:15" s="6" customFormat="1" ht="14.25" thickTop="1" thickBot="1" x14ac:dyDescent="0.25">
      <c r="A246" s="12"/>
      <c r="B246" s="20"/>
      <c r="C246" s="12" t="str">
        <f t="shared" si="11"/>
        <v/>
      </c>
      <c r="D246" s="19"/>
      <c r="E246" s="17" t="str">
        <f t="shared" si="9"/>
        <v/>
      </c>
      <c r="F246" s="13"/>
      <c r="G246" s="13"/>
      <c r="H246" s="14"/>
      <c r="I246" s="17" t="str">
        <f t="shared" si="10"/>
        <v/>
      </c>
      <c r="J246" s="14"/>
      <c r="K246" s="16"/>
      <c r="L246" s="14"/>
      <c r="M246" s="14"/>
      <c r="N246" s="12"/>
      <c r="O246" s="18"/>
    </row>
    <row r="247" spans="1:15" s="6" customFormat="1" ht="14.25" thickTop="1" thickBot="1" x14ac:dyDescent="0.25">
      <c r="A247" s="12"/>
      <c r="B247" s="20"/>
      <c r="C247" s="12" t="str">
        <f t="shared" si="11"/>
        <v/>
      </c>
      <c r="D247" s="19"/>
      <c r="E247" s="17" t="str">
        <f t="shared" si="9"/>
        <v/>
      </c>
      <c r="F247" s="13"/>
      <c r="G247" s="13"/>
      <c r="H247" s="14"/>
      <c r="I247" s="17" t="str">
        <f t="shared" si="10"/>
        <v/>
      </c>
      <c r="J247" s="14"/>
      <c r="K247" s="16"/>
      <c r="L247" s="14"/>
      <c r="M247" s="14"/>
      <c r="N247" s="12"/>
      <c r="O247" s="18"/>
    </row>
    <row r="248" spans="1:15" s="6" customFormat="1" ht="14.25" thickTop="1" thickBot="1" x14ac:dyDescent="0.25">
      <c r="A248" s="12"/>
      <c r="B248" s="20"/>
      <c r="C248" s="12" t="str">
        <f t="shared" si="11"/>
        <v/>
      </c>
      <c r="D248" s="19"/>
      <c r="E248" s="17" t="str">
        <f t="shared" si="9"/>
        <v/>
      </c>
      <c r="F248" s="13"/>
      <c r="G248" s="13"/>
      <c r="H248" s="14"/>
      <c r="I248" s="17" t="str">
        <f t="shared" si="10"/>
        <v/>
      </c>
      <c r="J248" s="14"/>
      <c r="K248" s="16"/>
      <c r="L248" s="14"/>
      <c r="M248" s="14"/>
      <c r="N248" s="12"/>
      <c r="O248" s="18"/>
    </row>
    <row r="249" spans="1:15" s="6" customFormat="1" ht="14.25" thickTop="1" thickBot="1" x14ac:dyDescent="0.25">
      <c r="A249" s="12"/>
      <c r="B249" s="20"/>
      <c r="C249" s="12" t="str">
        <f t="shared" si="11"/>
        <v/>
      </c>
      <c r="D249" s="19"/>
      <c r="E249" s="17" t="str">
        <f t="shared" si="9"/>
        <v/>
      </c>
      <c r="F249" s="13"/>
      <c r="G249" s="13"/>
      <c r="H249" s="14"/>
      <c r="I249" s="17" t="str">
        <f t="shared" si="10"/>
        <v/>
      </c>
      <c r="J249" s="14"/>
      <c r="K249" s="16"/>
      <c r="L249" s="14"/>
      <c r="M249" s="14"/>
      <c r="N249" s="12"/>
      <c r="O249" s="18"/>
    </row>
    <row r="250" spans="1:15" s="6" customFormat="1" ht="14.25" thickTop="1" thickBot="1" x14ac:dyDescent="0.25">
      <c r="A250" s="12"/>
      <c r="B250" s="20"/>
      <c r="C250" s="12" t="str">
        <f t="shared" si="11"/>
        <v/>
      </c>
      <c r="D250" s="19"/>
      <c r="E250" s="17" t="str">
        <f t="shared" si="9"/>
        <v/>
      </c>
      <c r="F250" s="13"/>
      <c r="G250" s="13"/>
      <c r="H250" s="14"/>
      <c r="I250" s="17" t="str">
        <f t="shared" si="10"/>
        <v/>
      </c>
      <c r="J250" s="14"/>
      <c r="K250" s="16"/>
      <c r="L250" s="14"/>
      <c r="M250" s="14"/>
      <c r="N250" s="12"/>
      <c r="O250" s="18"/>
    </row>
    <row r="251" spans="1:15" s="6" customFormat="1" ht="14.25" thickTop="1" thickBot="1" x14ac:dyDescent="0.25">
      <c r="A251" s="12"/>
      <c r="B251" s="20"/>
      <c r="C251" s="12" t="str">
        <f t="shared" si="11"/>
        <v/>
      </c>
      <c r="D251" s="19"/>
      <c r="E251" s="17" t="str">
        <f t="shared" si="9"/>
        <v/>
      </c>
      <c r="F251" s="13"/>
      <c r="G251" s="13"/>
      <c r="H251" s="14"/>
      <c r="I251" s="17" t="str">
        <f t="shared" si="10"/>
        <v/>
      </c>
      <c r="J251" s="14"/>
      <c r="K251" s="16"/>
      <c r="L251" s="14"/>
      <c r="M251" s="14"/>
      <c r="N251" s="12"/>
      <c r="O251" s="18"/>
    </row>
    <row r="252" spans="1:15" s="6" customFormat="1" ht="14.25" thickTop="1" thickBot="1" x14ac:dyDescent="0.25">
      <c r="A252" s="12"/>
      <c r="B252" s="20"/>
      <c r="C252" s="12" t="str">
        <f t="shared" si="11"/>
        <v/>
      </c>
      <c r="D252" s="19"/>
      <c r="E252" s="17" t="str">
        <f t="shared" si="9"/>
        <v/>
      </c>
      <c r="F252" s="13"/>
      <c r="G252" s="13"/>
      <c r="H252" s="14"/>
      <c r="I252" s="17" t="str">
        <f t="shared" si="10"/>
        <v/>
      </c>
      <c r="J252" s="14"/>
      <c r="K252" s="16"/>
      <c r="L252" s="14"/>
      <c r="M252" s="14"/>
      <c r="N252" s="12"/>
      <c r="O252" s="18"/>
    </row>
    <row r="253" spans="1:15" s="6" customFormat="1" ht="14.25" thickTop="1" thickBot="1" x14ac:dyDescent="0.25">
      <c r="A253" s="12"/>
      <c r="B253" s="20"/>
      <c r="C253" s="12" t="str">
        <f t="shared" si="11"/>
        <v/>
      </c>
      <c r="D253" s="19"/>
      <c r="E253" s="17" t="str">
        <f t="shared" si="9"/>
        <v/>
      </c>
      <c r="F253" s="13"/>
      <c r="G253" s="13"/>
      <c r="H253" s="14"/>
      <c r="I253" s="17" t="str">
        <f t="shared" si="10"/>
        <v/>
      </c>
      <c r="J253" s="14"/>
      <c r="K253" s="16"/>
      <c r="L253" s="14"/>
      <c r="M253" s="14"/>
      <c r="N253" s="12"/>
      <c r="O253" s="18"/>
    </row>
    <row r="254" spans="1:15" s="6" customFormat="1" ht="14.25" thickTop="1" thickBot="1" x14ac:dyDescent="0.25">
      <c r="A254" s="12"/>
      <c r="B254" s="20"/>
      <c r="C254" s="12" t="str">
        <f t="shared" si="11"/>
        <v/>
      </c>
      <c r="D254" s="19"/>
      <c r="E254" s="17" t="str">
        <f t="shared" si="9"/>
        <v/>
      </c>
      <c r="F254" s="13"/>
      <c r="G254" s="13"/>
      <c r="H254" s="14"/>
      <c r="I254" s="17" t="str">
        <f t="shared" si="10"/>
        <v/>
      </c>
      <c r="J254" s="14"/>
      <c r="K254" s="16"/>
      <c r="L254" s="14"/>
      <c r="M254" s="14"/>
      <c r="N254" s="12"/>
      <c r="O254" s="18"/>
    </row>
    <row r="255" spans="1:15" s="6" customFormat="1" ht="14.25" thickTop="1" thickBot="1" x14ac:dyDescent="0.25">
      <c r="A255" s="12"/>
      <c r="B255" s="20"/>
      <c r="C255" s="12" t="str">
        <f t="shared" si="11"/>
        <v/>
      </c>
      <c r="D255" s="19"/>
      <c r="E255" s="17" t="str">
        <f t="shared" si="9"/>
        <v/>
      </c>
      <c r="F255" s="13"/>
      <c r="G255" s="13"/>
      <c r="H255" s="14"/>
      <c r="I255" s="17" t="str">
        <f t="shared" si="10"/>
        <v/>
      </c>
      <c r="J255" s="14"/>
      <c r="K255" s="16"/>
      <c r="L255" s="14"/>
      <c r="M255" s="14"/>
      <c r="N255" s="12"/>
      <c r="O255" s="18"/>
    </row>
    <row r="256" spans="1:15" s="6" customFormat="1" ht="14.25" thickTop="1" thickBot="1" x14ac:dyDescent="0.25">
      <c r="A256" s="12"/>
      <c r="B256" s="20"/>
      <c r="C256" s="12" t="str">
        <f t="shared" si="11"/>
        <v/>
      </c>
      <c r="D256" s="19"/>
      <c r="E256" s="17" t="str">
        <f t="shared" si="9"/>
        <v/>
      </c>
      <c r="F256" s="13"/>
      <c r="G256" s="13"/>
      <c r="H256" s="14"/>
      <c r="I256" s="17" t="str">
        <f t="shared" si="10"/>
        <v/>
      </c>
      <c r="J256" s="14"/>
      <c r="K256" s="16"/>
      <c r="L256" s="14"/>
      <c r="M256" s="14"/>
      <c r="N256" s="12"/>
      <c r="O256" s="18"/>
    </row>
    <row r="257" spans="1:15" s="6" customFormat="1" ht="14.25" thickTop="1" thickBot="1" x14ac:dyDescent="0.25">
      <c r="A257" s="12"/>
      <c r="B257" s="20"/>
      <c r="C257" s="12" t="str">
        <f t="shared" si="11"/>
        <v/>
      </c>
      <c r="D257" s="19"/>
      <c r="E257" s="17" t="str">
        <f t="shared" si="9"/>
        <v/>
      </c>
      <c r="F257" s="13"/>
      <c r="G257" s="13"/>
      <c r="H257" s="14"/>
      <c r="I257" s="17" t="str">
        <f t="shared" si="10"/>
        <v/>
      </c>
      <c r="J257" s="14"/>
      <c r="K257" s="16"/>
      <c r="L257" s="14"/>
      <c r="M257" s="14"/>
      <c r="N257" s="12"/>
      <c r="O257" s="18"/>
    </row>
    <row r="258" spans="1:15" s="6" customFormat="1" ht="14.25" thickTop="1" thickBot="1" x14ac:dyDescent="0.25">
      <c r="A258" s="12"/>
      <c r="B258" s="20"/>
      <c r="C258" s="12" t="str">
        <f t="shared" si="11"/>
        <v/>
      </c>
      <c r="D258" s="19"/>
      <c r="E258" s="17" t="str">
        <f t="shared" si="9"/>
        <v/>
      </c>
      <c r="F258" s="13"/>
      <c r="G258" s="13"/>
      <c r="H258" s="14"/>
      <c r="I258" s="17" t="str">
        <f t="shared" si="10"/>
        <v/>
      </c>
      <c r="J258" s="14"/>
      <c r="K258" s="16"/>
      <c r="L258" s="14"/>
      <c r="M258" s="14"/>
      <c r="N258" s="12"/>
      <c r="O258" s="18"/>
    </row>
    <row r="259" spans="1:15" s="6" customFormat="1" ht="14.25" thickTop="1" thickBot="1" x14ac:dyDescent="0.25">
      <c r="A259" s="12"/>
      <c r="B259" s="20"/>
      <c r="C259" s="12" t="str">
        <f t="shared" si="11"/>
        <v/>
      </c>
      <c r="D259" s="19"/>
      <c r="E259" s="17" t="str">
        <f t="shared" si="9"/>
        <v/>
      </c>
      <c r="F259" s="13"/>
      <c r="G259" s="13"/>
      <c r="H259" s="14"/>
      <c r="I259" s="17" t="str">
        <f t="shared" si="10"/>
        <v/>
      </c>
      <c r="J259" s="14"/>
      <c r="K259" s="16"/>
      <c r="L259" s="14"/>
      <c r="M259" s="14"/>
      <c r="N259" s="12"/>
      <c r="O259" s="18"/>
    </row>
    <row r="260" spans="1:15" s="6" customFormat="1" ht="14.25" thickTop="1" thickBot="1" x14ac:dyDescent="0.25">
      <c r="A260" s="12"/>
      <c r="B260" s="20"/>
      <c r="C260" s="12" t="str">
        <f t="shared" si="11"/>
        <v/>
      </c>
      <c r="D260" s="19"/>
      <c r="E260" s="17" t="str">
        <f t="shared" si="9"/>
        <v/>
      </c>
      <c r="F260" s="13"/>
      <c r="G260" s="13"/>
      <c r="H260" s="14"/>
      <c r="I260" s="17" t="str">
        <f t="shared" si="10"/>
        <v/>
      </c>
      <c r="J260" s="14"/>
      <c r="K260" s="16"/>
      <c r="L260" s="14"/>
      <c r="M260" s="14"/>
      <c r="N260" s="12"/>
      <c r="O260" s="18"/>
    </row>
    <row r="261" spans="1:15" s="6" customFormat="1" ht="14.25" thickTop="1" thickBot="1" x14ac:dyDescent="0.25">
      <c r="A261" s="12"/>
      <c r="B261" s="20"/>
      <c r="C261" s="12" t="str">
        <f t="shared" si="11"/>
        <v/>
      </c>
      <c r="D261" s="19"/>
      <c r="E261" s="17" t="str">
        <f t="shared" ref="E261:E324" si="12">IF(D261="","",VLOOKUP(D261,Pavement_Layer_Type_Table_Array,2,FALSE))</f>
        <v/>
      </c>
      <c r="F261" s="13"/>
      <c r="G261" s="13"/>
      <c r="H261" s="14"/>
      <c r="I261" s="17" t="str">
        <f t="shared" ref="I261:I324" si="13">IF(H261="","",VLOOKUP(H261,Pavement_Pave_Material_Table_Array,2,FALSE))</f>
        <v/>
      </c>
      <c r="J261" s="14"/>
      <c r="K261" s="16"/>
      <c r="L261" s="14"/>
      <c r="M261" s="14"/>
      <c r="N261" s="12"/>
      <c r="O261" s="18"/>
    </row>
    <row r="262" spans="1:15" s="6" customFormat="1" ht="14.25" thickTop="1" thickBot="1" x14ac:dyDescent="0.25">
      <c r="A262" s="12"/>
      <c r="B262" s="20"/>
      <c r="C262" s="12" t="str">
        <f t="shared" ref="C262:C325" si="14">IF(A262="ADD","0","")</f>
        <v/>
      </c>
      <c r="D262" s="19"/>
      <c r="E262" s="17" t="str">
        <f t="shared" si="12"/>
        <v/>
      </c>
      <c r="F262" s="13"/>
      <c r="G262" s="13"/>
      <c r="H262" s="14"/>
      <c r="I262" s="17" t="str">
        <f t="shared" si="13"/>
        <v/>
      </c>
      <c r="J262" s="14"/>
      <c r="K262" s="16"/>
      <c r="L262" s="14"/>
      <c r="M262" s="14"/>
      <c r="N262" s="12"/>
      <c r="O262" s="18"/>
    </row>
    <row r="263" spans="1:15" s="6" customFormat="1" ht="14.25" thickTop="1" thickBot="1" x14ac:dyDescent="0.25">
      <c r="A263" s="12"/>
      <c r="B263" s="20"/>
      <c r="C263" s="12" t="str">
        <f t="shared" si="14"/>
        <v/>
      </c>
      <c r="D263" s="19"/>
      <c r="E263" s="17" t="str">
        <f t="shared" si="12"/>
        <v/>
      </c>
      <c r="F263" s="13"/>
      <c r="G263" s="13"/>
      <c r="H263" s="14"/>
      <c r="I263" s="17" t="str">
        <f t="shared" si="13"/>
        <v/>
      </c>
      <c r="J263" s="14"/>
      <c r="K263" s="16"/>
      <c r="L263" s="14"/>
      <c r="M263" s="14"/>
      <c r="N263" s="12"/>
      <c r="O263" s="18"/>
    </row>
    <row r="264" spans="1:15" s="6" customFormat="1" ht="14.25" thickTop="1" thickBot="1" x14ac:dyDescent="0.25">
      <c r="A264" s="12"/>
      <c r="B264" s="20"/>
      <c r="C264" s="12" t="str">
        <f t="shared" si="14"/>
        <v/>
      </c>
      <c r="D264" s="19"/>
      <c r="E264" s="17" t="str">
        <f t="shared" si="12"/>
        <v/>
      </c>
      <c r="F264" s="13"/>
      <c r="G264" s="13"/>
      <c r="H264" s="14"/>
      <c r="I264" s="17" t="str">
        <f t="shared" si="13"/>
        <v/>
      </c>
      <c r="J264" s="14"/>
      <c r="K264" s="16"/>
      <c r="L264" s="14"/>
      <c r="M264" s="14"/>
      <c r="N264" s="12"/>
      <c r="O264" s="18"/>
    </row>
    <row r="265" spans="1:15" s="6" customFormat="1" ht="14.25" thickTop="1" thickBot="1" x14ac:dyDescent="0.25">
      <c r="A265" s="12"/>
      <c r="B265" s="20"/>
      <c r="C265" s="12" t="str">
        <f t="shared" si="14"/>
        <v/>
      </c>
      <c r="D265" s="19"/>
      <c r="E265" s="17" t="str">
        <f t="shared" si="12"/>
        <v/>
      </c>
      <c r="F265" s="13"/>
      <c r="G265" s="13"/>
      <c r="H265" s="14"/>
      <c r="I265" s="17" t="str">
        <f t="shared" si="13"/>
        <v/>
      </c>
      <c r="J265" s="14"/>
      <c r="K265" s="16"/>
      <c r="L265" s="14"/>
      <c r="M265" s="14"/>
      <c r="N265" s="12"/>
      <c r="O265" s="18"/>
    </row>
    <row r="266" spans="1:15" s="6" customFormat="1" ht="14.25" thickTop="1" thickBot="1" x14ac:dyDescent="0.25">
      <c r="A266" s="12"/>
      <c r="B266" s="20"/>
      <c r="C266" s="12" t="str">
        <f t="shared" si="14"/>
        <v/>
      </c>
      <c r="D266" s="19"/>
      <c r="E266" s="17" t="str">
        <f t="shared" si="12"/>
        <v/>
      </c>
      <c r="F266" s="13"/>
      <c r="G266" s="13"/>
      <c r="H266" s="14"/>
      <c r="I266" s="17" t="str">
        <f t="shared" si="13"/>
        <v/>
      </c>
      <c r="J266" s="14"/>
      <c r="K266" s="16"/>
      <c r="L266" s="14"/>
      <c r="M266" s="14"/>
      <c r="N266" s="12"/>
      <c r="O266" s="18"/>
    </row>
    <row r="267" spans="1:15" s="6" customFormat="1" ht="14.25" thickTop="1" thickBot="1" x14ac:dyDescent="0.25">
      <c r="A267" s="12"/>
      <c r="B267" s="20"/>
      <c r="C267" s="12" t="str">
        <f t="shared" si="14"/>
        <v/>
      </c>
      <c r="D267" s="19"/>
      <c r="E267" s="17" t="str">
        <f t="shared" si="12"/>
        <v/>
      </c>
      <c r="F267" s="13"/>
      <c r="G267" s="13"/>
      <c r="H267" s="14"/>
      <c r="I267" s="17" t="str">
        <f t="shared" si="13"/>
        <v/>
      </c>
      <c r="J267" s="14"/>
      <c r="K267" s="16"/>
      <c r="L267" s="14"/>
      <c r="M267" s="14"/>
      <c r="N267" s="12"/>
      <c r="O267" s="18"/>
    </row>
    <row r="268" spans="1:15" s="6" customFormat="1" ht="14.25" thickTop="1" thickBot="1" x14ac:dyDescent="0.25">
      <c r="A268" s="12"/>
      <c r="B268" s="20"/>
      <c r="C268" s="12" t="str">
        <f t="shared" si="14"/>
        <v/>
      </c>
      <c r="D268" s="19"/>
      <c r="E268" s="17" t="str">
        <f t="shared" si="12"/>
        <v/>
      </c>
      <c r="F268" s="13"/>
      <c r="G268" s="13"/>
      <c r="H268" s="14"/>
      <c r="I268" s="17" t="str">
        <f t="shared" si="13"/>
        <v/>
      </c>
      <c r="J268" s="14"/>
      <c r="K268" s="16"/>
      <c r="L268" s="14"/>
      <c r="M268" s="14"/>
      <c r="N268" s="12"/>
      <c r="O268" s="18"/>
    </row>
    <row r="269" spans="1:15" s="6" customFormat="1" ht="14.25" thickTop="1" thickBot="1" x14ac:dyDescent="0.25">
      <c r="A269" s="12"/>
      <c r="B269" s="20"/>
      <c r="C269" s="12" t="str">
        <f t="shared" si="14"/>
        <v/>
      </c>
      <c r="D269" s="19"/>
      <c r="E269" s="17" t="str">
        <f t="shared" si="12"/>
        <v/>
      </c>
      <c r="F269" s="13"/>
      <c r="G269" s="13"/>
      <c r="H269" s="14"/>
      <c r="I269" s="17" t="str">
        <f t="shared" si="13"/>
        <v/>
      </c>
      <c r="J269" s="14"/>
      <c r="K269" s="16"/>
      <c r="L269" s="14"/>
      <c r="M269" s="14"/>
      <c r="N269" s="12"/>
      <c r="O269" s="18"/>
    </row>
    <row r="270" spans="1:15" s="6" customFormat="1" ht="14.25" thickTop="1" thickBot="1" x14ac:dyDescent="0.25">
      <c r="A270" s="12"/>
      <c r="B270" s="20"/>
      <c r="C270" s="12" t="str">
        <f t="shared" si="14"/>
        <v/>
      </c>
      <c r="D270" s="19"/>
      <c r="E270" s="17" t="str">
        <f t="shared" si="12"/>
        <v/>
      </c>
      <c r="F270" s="13"/>
      <c r="G270" s="13"/>
      <c r="H270" s="14"/>
      <c r="I270" s="17" t="str">
        <f t="shared" si="13"/>
        <v/>
      </c>
      <c r="J270" s="14"/>
      <c r="K270" s="16"/>
      <c r="L270" s="14"/>
      <c r="M270" s="14"/>
      <c r="N270" s="12"/>
      <c r="O270" s="18"/>
    </row>
    <row r="271" spans="1:15" s="6" customFormat="1" ht="14.25" thickTop="1" thickBot="1" x14ac:dyDescent="0.25">
      <c r="A271" s="12"/>
      <c r="B271" s="20"/>
      <c r="C271" s="12" t="str">
        <f t="shared" si="14"/>
        <v/>
      </c>
      <c r="D271" s="19"/>
      <c r="E271" s="17" t="str">
        <f t="shared" si="12"/>
        <v/>
      </c>
      <c r="F271" s="13"/>
      <c r="G271" s="13"/>
      <c r="H271" s="14"/>
      <c r="I271" s="17" t="str">
        <f t="shared" si="13"/>
        <v/>
      </c>
      <c r="J271" s="14"/>
      <c r="K271" s="16"/>
      <c r="L271" s="14"/>
      <c r="M271" s="14"/>
      <c r="N271" s="12"/>
      <c r="O271" s="18"/>
    </row>
    <row r="272" spans="1:15" s="6" customFormat="1" ht="14.25" thickTop="1" thickBot="1" x14ac:dyDescent="0.25">
      <c r="A272" s="12"/>
      <c r="B272" s="20"/>
      <c r="C272" s="12" t="str">
        <f t="shared" si="14"/>
        <v/>
      </c>
      <c r="D272" s="19"/>
      <c r="E272" s="17" t="str">
        <f t="shared" si="12"/>
        <v/>
      </c>
      <c r="F272" s="13"/>
      <c r="G272" s="13"/>
      <c r="H272" s="14"/>
      <c r="I272" s="17" t="str">
        <f t="shared" si="13"/>
        <v/>
      </c>
      <c r="J272" s="14"/>
      <c r="K272" s="16"/>
      <c r="L272" s="14"/>
      <c r="M272" s="14"/>
      <c r="N272" s="12"/>
      <c r="O272" s="18"/>
    </row>
    <row r="273" spans="1:15" s="6" customFormat="1" ht="14.25" thickTop="1" thickBot="1" x14ac:dyDescent="0.25">
      <c r="A273" s="12"/>
      <c r="B273" s="20"/>
      <c r="C273" s="12" t="str">
        <f t="shared" si="14"/>
        <v/>
      </c>
      <c r="D273" s="19"/>
      <c r="E273" s="17" t="str">
        <f t="shared" si="12"/>
        <v/>
      </c>
      <c r="F273" s="13"/>
      <c r="G273" s="13"/>
      <c r="H273" s="14"/>
      <c r="I273" s="17" t="str">
        <f t="shared" si="13"/>
        <v/>
      </c>
      <c r="J273" s="14"/>
      <c r="K273" s="16"/>
      <c r="L273" s="14"/>
      <c r="M273" s="14"/>
      <c r="N273" s="12"/>
      <c r="O273" s="18"/>
    </row>
    <row r="274" spans="1:15" s="6" customFormat="1" ht="14.25" thickTop="1" thickBot="1" x14ac:dyDescent="0.25">
      <c r="A274" s="12"/>
      <c r="B274" s="20"/>
      <c r="C274" s="12" t="str">
        <f t="shared" si="14"/>
        <v/>
      </c>
      <c r="D274" s="19"/>
      <c r="E274" s="17" t="str">
        <f t="shared" si="12"/>
        <v/>
      </c>
      <c r="F274" s="13"/>
      <c r="G274" s="13"/>
      <c r="H274" s="14"/>
      <c r="I274" s="17" t="str">
        <f t="shared" si="13"/>
        <v/>
      </c>
      <c r="J274" s="14"/>
      <c r="K274" s="16"/>
      <c r="L274" s="14"/>
      <c r="M274" s="14"/>
      <c r="N274" s="12"/>
      <c r="O274" s="18"/>
    </row>
    <row r="275" spans="1:15" s="6" customFormat="1" ht="14.25" thickTop="1" thickBot="1" x14ac:dyDescent="0.25">
      <c r="A275" s="12"/>
      <c r="B275" s="20"/>
      <c r="C275" s="12" t="str">
        <f t="shared" si="14"/>
        <v/>
      </c>
      <c r="D275" s="19"/>
      <c r="E275" s="17" t="str">
        <f t="shared" si="12"/>
        <v/>
      </c>
      <c r="F275" s="13"/>
      <c r="G275" s="13"/>
      <c r="H275" s="14"/>
      <c r="I275" s="17" t="str">
        <f t="shared" si="13"/>
        <v/>
      </c>
      <c r="J275" s="14"/>
      <c r="K275" s="16"/>
      <c r="L275" s="14"/>
      <c r="M275" s="14"/>
      <c r="N275" s="12"/>
      <c r="O275" s="18"/>
    </row>
    <row r="276" spans="1:15" s="6" customFormat="1" ht="14.25" thickTop="1" thickBot="1" x14ac:dyDescent="0.25">
      <c r="A276" s="12"/>
      <c r="B276" s="20"/>
      <c r="C276" s="12" t="str">
        <f t="shared" si="14"/>
        <v/>
      </c>
      <c r="D276" s="19"/>
      <c r="E276" s="17" t="str">
        <f t="shared" si="12"/>
        <v/>
      </c>
      <c r="F276" s="13"/>
      <c r="G276" s="13"/>
      <c r="H276" s="14"/>
      <c r="I276" s="17" t="str">
        <f t="shared" si="13"/>
        <v/>
      </c>
      <c r="J276" s="14"/>
      <c r="K276" s="16"/>
      <c r="L276" s="14"/>
      <c r="M276" s="14"/>
      <c r="N276" s="12"/>
      <c r="O276" s="18"/>
    </row>
    <row r="277" spans="1:15" s="6" customFormat="1" ht="14.25" thickTop="1" thickBot="1" x14ac:dyDescent="0.25">
      <c r="A277" s="12"/>
      <c r="B277" s="20"/>
      <c r="C277" s="12" t="str">
        <f t="shared" si="14"/>
        <v/>
      </c>
      <c r="D277" s="19"/>
      <c r="E277" s="17" t="str">
        <f t="shared" si="12"/>
        <v/>
      </c>
      <c r="F277" s="13"/>
      <c r="G277" s="13"/>
      <c r="H277" s="14"/>
      <c r="I277" s="17" t="str">
        <f t="shared" si="13"/>
        <v/>
      </c>
      <c r="J277" s="14"/>
      <c r="K277" s="16"/>
      <c r="L277" s="14"/>
      <c r="M277" s="14"/>
      <c r="N277" s="12"/>
      <c r="O277" s="18"/>
    </row>
    <row r="278" spans="1:15" s="6" customFormat="1" ht="14.25" thickTop="1" thickBot="1" x14ac:dyDescent="0.25">
      <c r="A278" s="12"/>
      <c r="B278" s="20"/>
      <c r="C278" s="12" t="str">
        <f t="shared" si="14"/>
        <v/>
      </c>
      <c r="D278" s="19"/>
      <c r="E278" s="17" t="str">
        <f t="shared" si="12"/>
        <v/>
      </c>
      <c r="F278" s="13"/>
      <c r="G278" s="13"/>
      <c r="H278" s="14"/>
      <c r="I278" s="17" t="str">
        <f t="shared" si="13"/>
        <v/>
      </c>
      <c r="J278" s="14"/>
      <c r="K278" s="16"/>
      <c r="L278" s="14"/>
      <c r="M278" s="14"/>
      <c r="N278" s="12"/>
      <c r="O278" s="18"/>
    </row>
    <row r="279" spans="1:15" s="6" customFormat="1" ht="14.25" thickTop="1" thickBot="1" x14ac:dyDescent="0.25">
      <c r="A279" s="12"/>
      <c r="B279" s="20"/>
      <c r="C279" s="12" t="str">
        <f t="shared" si="14"/>
        <v/>
      </c>
      <c r="D279" s="19"/>
      <c r="E279" s="17" t="str">
        <f t="shared" si="12"/>
        <v/>
      </c>
      <c r="F279" s="13"/>
      <c r="G279" s="13"/>
      <c r="H279" s="14"/>
      <c r="I279" s="17" t="str">
        <f t="shared" si="13"/>
        <v/>
      </c>
      <c r="J279" s="14"/>
      <c r="K279" s="16"/>
      <c r="L279" s="14"/>
      <c r="M279" s="14"/>
      <c r="N279" s="12"/>
      <c r="O279" s="18"/>
    </row>
    <row r="280" spans="1:15" s="6" customFormat="1" ht="14.25" thickTop="1" thickBot="1" x14ac:dyDescent="0.25">
      <c r="A280" s="12"/>
      <c r="B280" s="20"/>
      <c r="C280" s="12" t="str">
        <f t="shared" si="14"/>
        <v/>
      </c>
      <c r="D280" s="19"/>
      <c r="E280" s="17" t="str">
        <f t="shared" si="12"/>
        <v/>
      </c>
      <c r="F280" s="13"/>
      <c r="G280" s="13"/>
      <c r="H280" s="14"/>
      <c r="I280" s="17" t="str">
        <f t="shared" si="13"/>
        <v/>
      </c>
      <c r="J280" s="14"/>
      <c r="K280" s="16"/>
      <c r="L280" s="14"/>
      <c r="M280" s="14"/>
      <c r="N280" s="12"/>
      <c r="O280" s="18"/>
    </row>
    <row r="281" spans="1:15" s="6" customFormat="1" ht="14.25" thickTop="1" thickBot="1" x14ac:dyDescent="0.25">
      <c r="A281" s="12"/>
      <c r="B281" s="20"/>
      <c r="C281" s="12" t="str">
        <f t="shared" si="14"/>
        <v/>
      </c>
      <c r="D281" s="19"/>
      <c r="E281" s="17" t="str">
        <f t="shared" si="12"/>
        <v/>
      </c>
      <c r="F281" s="13"/>
      <c r="G281" s="13"/>
      <c r="H281" s="14"/>
      <c r="I281" s="17" t="str">
        <f t="shared" si="13"/>
        <v/>
      </c>
      <c r="J281" s="14"/>
      <c r="K281" s="16"/>
      <c r="L281" s="14"/>
      <c r="M281" s="14"/>
      <c r="N281" s="12"/>
      <c r="O281" s="18"/>
    </row>
    <row r="282" spans="1:15" s="6" customFormat="1" ht="14.25" thickTop="1" thickBot="1" x14ac:dyDescent="0.25">
      <c r="A282" s="12"/>
      <c r="B282" s="20"/>
      <c r="C282" s="12" t="str">
        <f t="shared" si="14"/>
        <v/>
      </c>
      <c r="D282" s="19"/>
      <c r="E282" s="17" t="str">
        <f t="shared" si="12"/>
        <v/>
      </c>
      <c r="F282" s="13"/>
      <c r="G282" s="13"/>
      <c r="H282" s="14"/>
      <c r="I282" s="17" t="str">
        <f t="shared" si="13"/>
        <v/>
      </c>
      <c r="J282" s="14"/>
      <c r="K282" s="16"/>
      <c r="L282" s="14"/>
      <c r="M282" s="14"/>
      <c r="N282" s="12"/>
      <c r="O282" s="18"/>
    </row>
    <row r="283" spans="1:15" s="6" customFormat="1" ht="14.25" thickTop="1" thickBot="1" x14ac:dyDescent="0.25">
      <c r="A283" s="12"/>
      <c r="B283" s="20"/>
      <c r="C283" s="12" t="str">
        <f t="shared" si="14"/>
        <v/>
      </c>
      <c r="D283" s="19"/>
      <c r="E283" s="17" t="str">
        <f t="shared" si="12"/>
        <v/>
      </c>
      <c r="F283" s="13"/>
      <c r="G283" s="13"/>
      <c r="H283" s="14"/>
      <c r="I283" s="17" t="str">
        <f t="shared" si="13"/>
        <v/>
      </c>
      <c r="J283" s="14"/>
      <c r="K283" s="16"/>
      <c r="L283" s="14"/>
      <c r="M283" s="14"/>
      <c r="N283" s="12"/>
      <c r="O283" s="18"/>
    </row>
    <row r="284" spans="1:15" s="6" customFormat="1" ht="14.25" thickTop="1" thickBot="1" x14ac:dyDescent="0.25">
      <c r="A284" s="12"/>
      <c r="B284" s="20"/>
      <c r="C284" s="12" t="str">
        <f t="shared" si="14"/>
        <v/>
      </c>
      <c r="D284" s="19"/>
      <c r="E284" s="17" t="str">
        <f t="shared" si="12"/>
        <v/>
      </c>
      <c r="F284" s="13"/>
      <c r="G284" s="13"/>
      <c r="H284" s="14"/>
      <c r="I284" s="17" t="str">
        <f t="shared" si="13"/>
        <v/>
      </c>
      <c r="J284" s="14"/>
      <c r="K284" s="16"/>
      <c r="L284" s="14"/>
      <c r="M284" s="14"/>
      <c r="N284" s="12"/>
      <c r="O284" s="18"/>
    </row>
    <row r="285" spans="1:15" s="6" customFormat="1" ht="14.25" thickTop="1" thickBot="1" x14ac:dyDescent="0.25">
      <c r="A285" s="12"/>
      <c r="B285" s="20"/>
      <c r="C285" s="12" t="str">
        <f t="shared" si="14"/>
        <v/>
      </c>
      <c r="D285" s="19"/>
      <c r="E285" s="17" t="str">
        <f t="shared" si="12"/>
        <v/>
      </c>
      <c r="F285" s="13"/>
      <c r="G285" s="13"/>
      <c r="H285" s="14"/>
      <c r="I285" s="17" t="str">
        <f t="shared" si="13"/>
        <v/>
      </c>
      <c r="J285" s="14"/>
      <c r="K285" s="16"/>
      <c r="L285" s="14"/>
      <c r="M285" s="14"/>
      <c r="N285" s="12"/>
      <c r="O285" s="18"/>
    </row>
    <row r="286" spans="1:15" s="6" customFormat="1" ht="14.25" thickTop="1" thickBot="1" x14ac:dyDescent="0.25">
      <c r="A286" s="12"/>
      <c r="B286" s="20"/>
      <c r="C286" s="12" t="str">
        <f t="shared" si="14"/>
        <v/>
      </c>
      <c r="D286" s="19"/>
      <c r="E286" s="17" t="str">
        <f t="shared" si="12"/>
        <v/>
      </c>
      <c r="F286" s="13"/>
      <c r="G286" s="13"/>
      <c r="H286" s="14"/>
      <c r="I286" s="17" t="str">
        <f t="shared" si="13"/>
        <v/>
      </c>
      <c r="J286" s="14"/>
      <c r="K286" s="16"/>
      <c r="L286" s="14"/>
      <c r="M286" s="14"/>
      <c r="N286" s="12"/>
      <c r="O286" s="18"/>
    </row>
    <row r="287" spans="1:15" s="6" customFormat="1" ht="14.25" thickTop="1" thickBot="1" x14ac:dyDescent="0.25">
      <c r="A287" s="12"/>
      <c r="B287" s="20"/>
      <c r="C287" s="12" t="str">
        <f t="shared" si="14"/>
        <v/>
      </c>
      <c r="D287" s="19"/>
      <c r="E287" s="17" t="str">
        <f t="shared" si="12"/>
        <v/>
      </c>
      <c r="F287" s="13"/>
      <c r="G287" s="13"/>
      <c r="H287" s="14"/>
      <c r="I287" s="17" t="str">
        <f t="shared" si="13"/>
        <v/>
      </c>
      <c r="J287" s="14"/>
      <c r="K287" s="16"/>
      <c r="L287" s="14"/>
      <c r="M287" s="14"/>
      <c r="N287" s="12"/>
      <c r="O287" s="18"/>
    </row>
    <row r="288" spans="1:15" s="6" customFormat="1" ht="14.25" thickTop="1" thickBot="1" x14ac:dyDescent="0.25">
      <c r="A288" s="12"/>
      <c r="B288" s="20"/>
      <c r="C288" s="12" t="str">
        <f t="shared" si="14"/>
        <v/>
      </c>
      <c r="D288" s="19"/>
      <c r="E288" s="17" t="str">
        <f t="shared" si="12"/>
        <v/>
      </c>
      <c r="F288" s="13"/>
      <c r="G288" s="13"/>
      <c r="H288" s="14"/>
      <c r="I288" s="17" t="str">
        <f t="shared" si="13"/>
        <v/>
      </c>
      <c r="J288" s="14"/>
      <c r="K288" s="16"/>
      <c r="L288" s="14"/>
      <c r="M288" s="14"/>
      <c r="N288" s="12"/>
      <c r="O288" s="18"/>
    </row>
    <row r="289" spans="1:15" s="6" customFormat="1" ht="14.25" thickTop="1" thickBot="1" x14ac:dyDescent="0.25">
      <c r="A289" s="12"/>
      <c r="B289" s="20"/>
      <c r="C289" s="12" t="str">
        <f t="shared" si="14"/>
        <v/>
      </c>
      <c r="D289" s="19"/>
      <c r="E289" s="17" t="str">
        <f t="shared" si="12"/>
        <v/>
      </c>
      <c r="F289" s="13"/>
      <c r="G289" s="13"/>
      <c r="H289" s="14"/>
      <c r="I289" s="17" t="str">
        <f t="shared" si="13"/>
        <v/>
      </c>
      <c r="J289" s="14"/>
      <c r="K289" s="16"/>
      <c r="L289" s="14"/>
      <c r="M289" s="14"/>
      <c r="N289" s="12"/>
      <c r="O289" s="18"/>
    </row>
    <row r="290" spans="1:15" s="6" customFormat="1" ht="14.25" thickTop="1" thickBot="1" x14ac:dyDescent="0.25">
      <c r="A290" s="12"/>
      <c r="B290" s="20"/>
      <c r="C290" s="12" t="str">
        <f t="shared" si="14"/>
        <v/>
      </c>
      <c r="D290" s="19"/>
      <c r="E290" s="17" t="str">
        <f t="shared" si="12"/>
        <v/>
      </c>
      <c r="F290" s="13"/>
      <c r="G290" s="13"/>
      <c r="H290" s="14"/>
      <c r="I290" s="17" t="str">
        <f t="shared" si="13"/>
        <v/>
      </c>
      <c r="J290" s="14"/>
      <c r="K290" s="16"/>
      <c r="L290" s="14"/>
      <c r="M290" s="14"/>
      <c r="N290" s="12"/>
      <c r="O290" s="18"/>
    </row>
    <row r="291" spans="1:15" s="6" customFormat="1" ht="14.25" thickTop="1" thickBot="1" x14ac:dyDescent="0.25">
      <c r="A291" s="12"/>
      <c r="B291" s="20"/>
      <c r="C291" s="12" t="str">
        <f t="shared" si="14"/>
        <v/>
      </c>
      <c r="D291" s="19"/>
      <c r="E291" s="17" t="str">
        <f t="shared" si="12"/>
        <v/>
      </c>
      <c r="F291" s="13"/>
      <c r="G291" s="13"/>
      <c r="H291" s="14"/>
      <c r="I291" s="17" t="str">
        <f t="shared" si="13"/>
        <v/>
      </c>
      <c r="J291" s="14"/>
      <c r="K291" s="16"/>
      <c r="L291" s="14"/>
      <c r="M291" s="14"/>
      <c r="N291" s="12"/>
      <c r="O291" s="18"/>
    </row>
    <row r="292" spans="1:15" s="6" customFormat="1" ht="14.25" thickTop="1" thickBot="1" x14ac:dyDescent="0.25">
      <c r="A292" s="12"/>
      <c r="B292" s="20"/>
      <c r="C292" s="12" t="str">
        <f t="shared" si="14"/>
        <v/>
      </c>
      <c r="D292" s="19"/>
      <c r="E292" s="17" t="str">
        <f t="shared" si="12"/>
        <v/>
      </c>
      <c r="F292" s="13"/>
      <c r="G292" s="13"/>
      <c r="H292" s="14"/>
      <c r="I292" s="17" t="str">
        <f t="shared" si="13"/>
        <v/>
      </c>
      <c r="J292" s="14"/>
      <c r="K292" s="16"/>
      <c r="L292" s="14"/>
      <c r="M292" s="14"/>
      <c r="N292" s="12"/>
      <c r="O292" s="18"/>
    </row>
    <row r="293" spans="1:15" s="6" customFormat="1" ht="14.25" thickTop="1" thickBot="1" x14ac:dyDescent="0.25">
      <c r="A293" s="12"/>
      <c r="B293" s="20"/>
      <c r="C293" s="12" t="str">
        <f t="shared" si="14"/>
        <v/>
      </c>
      <c r="D293" s="19"/>
      <c r="E293" s="17" t="str">
        <f t="shared" si="12"/>
        <v/>
      </c>
      <c r="F293" s="13"/>
      <c r="G293" s="13"/>
      <c r="H293" s="14"/>
      <c r="I293" s="17" t="str">
        <f t="shared" si="13"/>
        <v/>
      </c>
      <c r="J293" s="14"/>
      <c r="K293" s="16"/>
      <c r="L293" s="14"/>
      <c r="M293" s="14"/>
      <c r="N293" s="12"/>
      <c r="O293" s="18"/>
    </row>
    <row r="294" spans="1:15" s="6" customFormat="1" ht="14.25" thickTop="1" thickBot="1" x14ac:dyDescent="0.25">
      <c r="A294" s="12"/>
      <c r="B294" s="20"/>
      <c r="C294" s="12" t="str">
        <f t="shared" si="14"/>
        <v/>
      </c>
      <c r="D294" s="19"/>
      <c r="E294" s="17" t="str">
        <f t="shared" si="12"/>
        <v/>
      </c>
      <c r="F294" s="13"/>
      <c r="G294" s="13"/>
      <c r="H294" s="14"/>
      <c r="I294" s="17" t="str">
        <f t="shared" si="13"/>
        <v/>
      </c>
      <c r="J294" s="14"/>
      <c r="K294" s="16"/>
      <c r="L294" s="14"/>
      <c r="M294" s="14"/>
      <c r="N294" s="12"/>
      <c r="O294" s="18"/>
    </row>
    <row r="295" spans="1:15" s="6" customFormat="1" ht="14.25" thickTop="1" thickBot="1" x14ac:dyDescent="0.25">
      <c r="A295" s="12"/>
      <c r="B295" s="20"/>
      <c r="C295" s="12" t="str">
        <f t="shared" si="14"/>
        <v/>
      </c>
      <c r="D295" s="19"/>
      <c r="E295" s="17" t="str">
        <f t="shared" si="12"/>
        <v/>
      </c>
      <c r="F295" s="13"/>
      <c r="G295" s="13"/>
      <c r="H295" s="14"/>
      <c r="I295" s="17" t="str">
        <f t="shared" si="13"/>
        <v/>
      </c>
      <c r="J295" s="14"/>
      <c r="K295" s="16"/>
      <c r="L295" s="14"/>
      <c r="M295" s="14"/>
      <c r="N295" s="12"/>
      <c r="O295" s="18"/>
    </row>
    <row r="296" spans="1:15" s="6" customFormat="1" ht="14.25" thickTop="1" thickBot="1" x14ac:dyDescent="0.25">
      <c r="A296" s="12"/>
      <c r="B296" s="20"/>
      <c r="C296" s="12" t="str">
        <f t="shared" si="14"/>
        <v/>
      </c>
      <c r="D296" s="19"/>
      <c r="E296" s="17" t="str">
        <f t="shared" si="12"/>
        <v/>
      </c>
      <c r="F296" s="13"/>
      <c r="G296" s="13"/>
      <c r="H296" s="14"/>
      <c r="I296" s="17" t="str">
        <f t="shared" si="13"/>
        <v/>
      </c>
      <c r="J296" s="14"/>
      <c r="K296" s="16"/>
      <c r="L296" s="14"/>
      <c r="M296" s="14"/>
      <c r="N296" s="12"/>
      <c r="O296" s="18"/>
    </row>
    <row r="297" spans="1:15" s="6" customFormat="1" ht="14.25" thickTop="1" thickBot="1" x14ac:dyDescent="0.25">
      <c r="A297" s="12"/>
      <c r="B297" s="20"/>
      <c r="C297" s="12" t="str">
        <f t="shared" si="14"/>
        <v/>
      </c>
      <c r="D297" s="19"/>
      <c r="E297" s="17" t="str">
        <f t="shared" si="12"/>
        <v/>
      </c>
      <c r="F297" s="13"/>
      <c r="G297" s="13"/>
      <c r="H297" s="14"/>
      <c r="I297" s="17" t="str">
        <f t="shared" si="13"/>
        <v/>
      </c>
      <c r="J297" s="14"/>
      <c r="K297" s="16"/>
      <c r="L297" s="14"/>
      <c r="M297" s="14"/>
      <c r="N297" s="12"/>
      <c r="O297" s="18"/>
    </row>
    <row r="298" spans="1:15" s="6" customFormat="1" ht="14.25" thickTop="1" thickBot="1" x14ac:dyDescent="0.25">
      <c r="A298" s="12"/>
      <c r="B298" s="20"/>
      <c r="C298" s="12" t="str">
        <f t="shared" si="14"/>
        <v/>
      </c>
      <c r="D298" s="19"/>
      <c r="E298" s="17" t="str">
        <f t="shared" si="12"/>
        <v/>
      </c>
      <c r="F298" s="13"/>
      <c r="G298" s="13"/>
      <c r="H298" s="14"/>
      <c r="I298" s="17" t="str">
        <f t="shared" si="13"/>
        <v/>
      </c>
      <c r="J298" s="14"/>
      <c r="K298" s="16"/>
      <c r="L298" s="14"/>
      <c r="M298" s="14"/>
      <c r="N298" s="12"/>
      <c r="O298" s="18"/>
    </row>
    <row r="299" spans="1:15" s="6" customFormat="1" ht="14.25" thickTop="1" thickBot="1" x14ac:dyDescent="0.25">
      <c r="A299" s="12"/>
      <c r="B299" s="20"/>
      <c r="C299" s="12" t="str">
        <f t="shared" si="14"/>
        <v/>
      </c>
      <c r="D299" s="19"/>
      <c r="E299" s="17" t="str">
        <f t="shared" si="12"/>
        <v/>
      </c>
      <c r="F299" s="13"/>
      <c r="G299" s="13"/>
      <c r="H299" s="14"/>
      <c r="I299" s="17" t="str">
        <f t="shared" si="13"/>
        <v/>
      </c>
      <c r="J299" s="14"/>
      <c r="K299" s="16"/>
      <c r="L299" s="14"/>
      <c r="M299" s="14"/>
      <c r="N299" s="12"/>
      <c r="O299" s="18"/>
    </row>
    <row r="300" spans="1:15" s="6" customFormat="1" ht="14.25" thickTop="1" thickBot="1" x14ac:dyDescent="0.25">
      <c r="A300" s="12"/>
      <c r="B300" s="20"/>
      <c r="C300" s="12" t="str">
        <f t="shared" si="14"/>
        <v/>
      </c>
      <c r="D300" s="19"/>
      <c r="E300" s="17" t="str">
        <f t="shared" si="12"/>
        <v/>
      </c>
      <c r="F300" s="13"/>
      <c r="G300" s="13"/>
      <c r="H300" s="14"/>
      <c r="I300" s="17" t="str">
        <f t="shared" si="13"/>
        <v/>
      </c>
      <c r="J300" s="14"/>
      <c r="K300" s="16"/>
      <c r="L300" s="14"/>
      <c r="M300" s="14"/>
      <c r="N300" s="12"/>
      <c r="O300" s="18"/>
    </row>
    <row r="301" spans="1:15" s="6" customFormat="1" ht="14.25" thickTop="1" thickBot="1" x14ac:dyDescent="0.25">
      <c r="A301" s="12"/>
      <c r="B301" s="20"/>
      <c r="C301" s="12" t="str">
        <f t="shared" si="14"/>
        <v/>
      </c>
      <c r="D301" s="19"/>
      <c r="E301" s="17" t="str">
        <f t="shared" si="12"/>
        <v/>
      </c>
      <c r="F301" s="13"/>
      <c r="G301" s="13"/>
      <c r="H301" s="14"/>
      <c r="I301" s="17" t="str">
        <f t="shared" si="13"/>
        <v/>
      </c>
      <c r="J301" s="14"/>
      <c r="K301" s="16"/>
      <c r="L301" s="14"/>
      <c r="M301" s="14"/>
      <c r="N301" s="12"/>
      <c r="O301" s="18"/>
    </row>
    <row r="302" spans="1:15" s="6" customFormat="1" ht="14.25" thickTop="1" thickBot="1" x14ac:dyDescent="0.25">
      <c r="A302" s="12"/>
      <c r="B302" s="20"/>
      <c r="C302" s="12" t="str">
        <f t="shared" si="14"/>
        <v/>
      </c>
      <c r="D302" s="19"/>
      <c r="E302" s="17" t="str">
        <f t="shared" si="12"/>
        <v/>
      </c>
      <c r="F302" s="13"/>
      <c r="G302" s="13"/>
      <c r="H302" s="14"/>
      <c r="I302" s="17" t="str">
        <f t="shared" si="13"/>
        <v/>
      </c>
      <c r="J302" s="14"/>
      <c r="K302" s="16"/>
      <c r="L302" s="14"/>
      <c r="M302" s="14"/>
      <c r="N302" s="12"/>
      <c r="O302" s="18"/>
    </row>
    <row r="303" spans="1:15" s="6" customFormat="1" ht="14.25" thickTop="1" thickBot="1" x14ac:dyDescent="0.25">
      <c r="A303" s="12"/>
      <c r="B303" s="20"/>
      <c r="C303" s="12" t="str">
        <f t="shared" si="14"/>
        <v/>
      </c>
      <c r="D303" s="19"/>
      <c r="E303" s="17" t="str">
        <f t="shared" si="12"/>
        <v/>
      </c>
      <c r="F303" s="13"/>
      <c r="G303" s="13"/>
      <c r="H303" s="14"/>
      <c r="I303" s="17" t="str">
        <f t="shared" si="13"/>
        <v/>
      </c>
      <c r="J303" s="14"/>
      <c r="K303" s="16"/>
      <c r="L303" s="14"/>
      <c r="M303" s="14"/>
      <c r="N303" s="12"/>
      <c r="O303" s="18"/>
    </row>
    <row r="304" spans="1:15" s="6" customFormat="1" ht="14.25" thickTop="1" thickBot="1" x14ac:dyDescent="0.25">
      <c r="A304" s="12"/>
      <c r="B304" s="20"/>
      <c r="C304" s="12" t="str">
        <f t="shared" si="14"/>
        <v/>
      </c>
      <c r="D304" s="19"/>
      <c r="E304" s="17" t="str">
        <f t="shared" si="12"/>
        <v/>
      </c>
      <c r="F304" s="13"/>
      <c r="G304" s="13"/>
      <c r="H304" s="14"/>
      <c r="I304" s="17" t="str">
        <f t="shared" si="13"/>
        <v/>
      </c>
      <c r="J304" s="14"/>
      <c r="K304" s="16"/>
      <c r="L304" s="14"/>
      <c r="M304" s="14"/>
      <c r="N304" s="12"/>
      <c r="O304" s="18"/>
    </row>
    <row r="305" spans="1:15" s="6" customFormat="1" ht="14.25" thickTop="1" thickBot="1" x14ac:dyDescent="0.25">
      <c r="A305" s="12"/>
      <c r="B305" s="20"/>
      <c r="C305" s="12" t="str">
        <f t="shared" si="14"/>
        <v/>
      </c>
      <c r="D305" s="19"/>
      <c r="E305" s="17" t="str">
        <f t="shared" si="12"/>
        <v/>
      </c>
      <c r="F305" s="13"/>
      <c r="G305" s="13"/>
      <c r="H305" s="14"/>
      <c r="I305" s="17" t="str">
        <f t="shared" si="13"/>
        <v/>
      </c>
      <c r="J305" s="14"/>
      <c r="K305" s="16"/>
      <c r="L305" s="14"/>
      <c r="M305" s="14"/>
      <c r="N305" s="12"/>
      <c r="O305" s="18"/>
    </row>
    <row r="306" spans="1:15" s="6" customFormat="1" ht="14.25" thickTop="1" thickBot="1" x14ac:dyDescent="0.25">
      <c r="A306" s="12"/>
      <c r="B306" s="20"/>
      <c r="C306" s="12" t="str">
        <f t="shared" si="14"/>
        <v/>
      </c>
      <c r="D306" s="19"/>
      <c r="E306" s="17" t="str">
        <f t="shared" si="12"/>
        <v/>
      </c>
      <c r="F306" s="13"/>
      <c r="G306" s="13"/>
      <c r="H306" s="14"/>
      <c r="I306" s="17" t="str">
        <f t="shared" si="13"/>
        <v/>
      </c>
      <c r="J306" s="14"/>
      <c r="K306" s="16"/>
      <c r="L306" s="14"/>
      <c r="M306" s="14"/>
      <c r="N306" s="12"/>
      <c r="O306" s="18"/>
    </row>
    <row r="307" spans="1:15" s="6" customFormat="1" ht="14.25" thickTop="1" thickBot="1" x14ac:dyDescent="0.25">
      <c r="A307" s="12"/>
      <c r="B307" s="20"/>
      <c r="C307" s="12" t="str">
        <f t="shared" si="14"/>
        <v/>
      </c>
      <c r="D307" s="19"/>
      <c r="E307" s="17" t="str">
        <f t="shared" si="12"/>
        <v/>
      </c>
      <c r="F307" s="13"/>
      <c r="G307" s="13"/>
      <c r="H307" s="14"/>
      <c r="I307" s="17" t="str">
        <f t="shared" si="13"/>
        <v/>
      </c>
      <c r="J307" s="14"/>
      <c r="K307" s="16"/>
      <c r="L307" s="14"/>
      <c r="M307" s="14"/>
      <c r="N307" s="12"/>
      <c r="O307" s="18"/>
    </row>
    <row r="308" spans="1:15" s="6" customFormat="1" ht="14.25" thickTop="1" thickBot="1" x14ac:dyDescent="0.25">
      <c r="A308" s="12"/>
      <c r="B308" s="20"/>
      <c r="C308" s="12" t="str">
        <f t="shared" si="14"/>
        <v/>
      </c>
      <c r="D308" s="19"/>
      <c r="E308" s="17" t="str">
        <f t="shared" si="12"/>
        <v/>
      </c>
      <c r="F308" s="13"/>
      <c r="G308" s="13"/>
      <c r="H308" s="14"/>
      <c r="I308" s="17" t="str">
        <f t="shared" si="13"/>
        <v/>
      </c>
      <c r="J308" s="14"/>
      <c r="K308" s="16"/>
      <c r="L308" s="14"/>
      <c r="M308" s="14"/>
      <c r="N308" s="12"/>
      <c r="O308" s="18"/>
    </row>
    <row r="309" spans="1:15" s="6" customFormat="1" ht="14.25" thickTop="1" thickBot="1" x14ac:dyDescent="0.25">
      <c r="A309" s="12"/>
      <c r="B309" s="20"/>
      <c r="C309" s="12" t="str">
        <f t="shared" si="14"/>
        <v/>
      </c>
      <c r="D309" s="19"/>
      <c r="E309" s="17" t="str">
        <f t="shared" si="12"/>
        <v/>
      </c>
      <c r="F309" s="13"/>
      <c r="G309" s="13"/>
      <c r="H309" s="14"/>
      <c r="I309" s="17" t="str">
        <f t="shared" si="13"/>
        <v/>
      </c>
      <c r="J309" s="14"/>
      <c r="K309" s="16"/>
      <c r="L309" s="14"/>
      <c r="M309" s="14"/>
      <c r="N309" s="12"/>
      <c r="O309" s="18"/>
    </row>
    <row r="310" spans="1:15" s="6" customFormat="1" ht="14.25" thickTop="1" thickBot="1" x14ac:dyDescent="0.25">
      <c r="A310" s="12"/>
      <c r="B310" s="20"/>
      <c r="C310" s="12" t="str">
        <f t="shared" si="14"/>
        <v/>
      </c>
      <c r="D310" s="19"/>
      <c r="E310" s="17" t="str">
        <f t="shared" si="12"/>
        <v/>
      </c>
      <c r="F310" s="13"/>
      <c r="G310" s="13"/>
      <c r="H310" s="14"/>
      <c r="I310" s="17" t="str">
        <f t="shared" si="13"/>
        <v/>
      </c>
      <c r="J310" s="14"/>
      <c r="K310" s="16"/>
      <c r="L310" s="14"/>
      <c r="M310" s="14"/>
      <c r="N310" s="12"/>
      <c r="O310" s="18"/>
    </row>
    <row r="311" spans="1:15" s="6" customFormat="1" ht="14.25" thickTop="1" thickBot="1" x14ac:dyDescent="0.25">
      <c r="A311" s="12"/>
      <c r="B311" s="20"/>
      <c r="C311" s="12" t="str">
        <f t="shared" si="14"/>
        <v/>
      </c>
      <c r="D311" s="19"/>
      <c r="E311" s="17" t="str">
        <f t="shared" si="12"/>
        <v/>
      </c>
      <c r="F311" s="13"/>
      <c r="G311" s="13"/>
      <c r="H311" s="14"/>
      <c r="I311" s="17" t="str">
        <f t="shared" si="13"/>
        <v/>
      </c>
      <c r="J311" s="14"/>
      <c r="K311" s="16"/>
      <c r="L311" s="14"/>
      <c r="M311" s="14"/>
      <c r="N311" s="12"/>
      <c r="O311" s="18"/>
    </row>
    <row r="312" spans="1:15" s="6" customFormat="1" ht="14.25" thickTop="1" thickBot="1" x14ac:dyDescent="0.25">
      <c r="A312" s="12"/>
      <c r="B312" s="20"/>
      <c r="C312" s="12" t="str">
        <f t="shared" si="14"/>
        <v/>
      </c>
      <c r="D312" s="19"/>
      <c r="E312" s="17" t="str">
        <f t="shared" si="12"/>
        <v/>
      </c>
      <c r="F312" s="13"/>
      <c r="G312" s="13"/>
      <c r="H312" s="14"/>
      <c r="I312" s="17" t="str">
        <f t="shared" si="13"/>
        <v/>
      </c>
      <c r="J312" s="14"/>
      <c r="K312" s="16"/>
      <c r="L312" s="14"/>
      <c r="M312" s="14"/>
      <c r="N312" s="12"/>
      <c r="O312" s="18"/>
    </row>
    <row r="313" spans="1:15" s="6" customFormat="1" ht="14.25" thickTop="1" thickBot="1" x14ac:dyDescent="0.25">
      <c r="A313" s="12"/>
      <c r="B313" s="20"/>
      <c r="C313" s="12" t="str">
        <f t="shared" si="14"/>
        <v/>
      </c>
      <c r="D313" s="19"/>
      <c r="E313" s="17" t="str">
        <f t="shared" si="12"/>
        <v/>
      </c>
      <c r="F313" s="13"/>
      <c r="G313" s="13"/>
      <c r="H313" s="14"/>
      <c r="I313" s="17" t="str">
        <f t="shared" si="13"/>
        <v/>
      </c>
      <c r="J313" s="14"/>
      <c r="K313" s="16"/>
      <c r="L313" s="14"/>
      <c r="M313" s="14"/>
      <c r="N313" s="12"/>
      <c r="O313" s="18"/>
    </row>
    <row r="314" spans="1:15" s="6" customFormat="1" ht="14.25" thickTop="1" thickBot="1" x14ac:dyDescent="0.25">
      <c r="A314" s="12"/>
      <c r="B314" s="20"/>
      <c r="C314" s="12" t="str">
        <f t="shared" si="14"/>
        <v/>
      </c>
      <c r="D314" s="19"/>
      <c r="E314" s="17" t="str">
        <f t="shared" si="12"/>
        <v/>
      </c>
      <c r="F314" s="13"/>
      <c r="G314" s="13"/>
      <c r="H314" s="14"/>
      <c r="I314" s="17" t="str">
        <f t="shared" si="13"/>
        <v/>
      </c>
      <c r="J314" s="14"/>
      <c r="K314" s="16"/>
      <c r="L314" s="14"/>
      <c r="M314" s="14"/>
      <c r="N314" s="12"/>
      <c r="O314" s="18"/>
    </row>
    <row r="315" spans="1:15" s="6" customFormat="1" ht="14.25" thickTop="1" thickBot="1" x14ac:dyDescent="0.25">
      <c r="A315" s="12"/>
      <c r="B315" s="20"/>
      <c r="C315" s="12" t="str">
        <f t="shared" si="14"/>
        <v/>
      </c>
      <c r="D315" s="19"/>
      <c r="E315" s="17" t="str">
        <f t="shared" si="12"/>
        <v/>
      </c>
      <c r="F315" s="13"/>
      <c r="G315" s="13"/>
      <c r="H315" s="14"/>
      <c r="I315" s="17" t="str">
        <f t="shared" si="13"/>
        <v/>
      </c>
      <c r="J315" s="14"/>
      <c r="K315" s="16"/>
      <c r="L315" s="14"/>
      <c r="M315" s="14"/>
      <c r="N315" s="12"/>
      <c r="O315" s="18"/>
    </row>
    <row r="316" spans="1:15" s="6" customFormat="1" ht="14.25" thickTop="1" thickBot="1" x14ac:dyDescent="0.25">
      <c r="A316" s="12"/>
      <c r="B316" s="20"/>
      <c r="C316" s="12" t="str">
        <f t="shared" si="14"/>
        <v/>
      </c>
      <c r="D316" s="19"/>
      <c r="E316" s="17" t="str">
        <f t="shared" si="12"/>
        <v/>
      </c>
      <c r="F316" s="13"/>
      <c r="G316" s="13"/>
      <c r="H316" s="14"/>
      <c r="I316" s="17" t="str">
        <f t="shared" si="13"/>
        <v/>
      </c>
      <c r="J316" s="14"/>
      <c r="K316" s="16"/>
      <c r="L316" s="14"/>
      <c r="M316" s="14"/>
      <c r="N316" s="12"/>
      <c r="O316" s="18"/>
    </row>
    <row r="317" spans="1:15" s="6" customFormat="1" ht="14.25" thickTop="1" thickBot="1" x14ac:dyDescent="0.25">
      <c r="A317" s="12"/>
      <c r="B317" s="20"/>
      <c r="C317" s="12" t="str">
        <f t="shared" si="14"/>
        <v/>
      </c>
      <c r="D317" s="19"/>
      <c r="E317" s="17" t="str">
        <f t="shared" si="12"/>
        <v/>
      </c>
      <c r="F317" s="13"/>
      <c r="G317" s="13"/>
      <c r="H317" s="14"/>
      <c r="I317" s="17" t="str">
        <f t="shared" si="13"/>
        <v/>
      </c>
      <c r="J317" s="14"/>
      <c r="K317" s="16"/>
      <c r="L317" s="14"/>
      <c r="M317" s="14"/>
      <c r="N317" s="12"/>
      <c r="O317" s="18"/>
    </row>
    <row r="318" spans="1:15" s="6" customFormat="1" ht="14.25" thickTop="1" thickBot="1" x14ac:dyDescent="0.25">
      <c r="A318" s="12"/>
      <c r="B318" s="20"/>
      <c r="C318" s="12" t="str">
        <f t="shared" si="14"/>
        <v/>
      </c>
      <c r="D318" s="19"/>
      <c r="E318" s="17" t="str">
        <f t="shared" si="12"/>
        <v/>
      </c>
      <c r="F318" s="13"/>
      <c r="G318" s="13"/>
      <c r="H318" s="14"/>
      <c r="I318" s="17" t="str">
        <f t="shared" si="13"/>
        <v/>
      </c>
      <c r="J318" s="14"/>
      <c r="K318" s="16"/>
      <c r="L318" s="14"/>
      <c r="M318" s="14"/>
      <c r="N318" s="12"/>
      <c r="O318" s="18"/>
    </row>
    <row r="319" spans="1:15" s="6" customFormat="1" ht="14.25" thickTop="1" thickBot="1" x14ac:dyDescent="0.25">
      <c r="A319" s="12"/>
      <c r="B319" s="20"/>
      <c r="C319" s="12" t="str">
        <f t="shared" si="14"/>
        <v/>
      </c>
      <c r="D319" s="19"/>
      <c r="E319" s="17" t="str">
        <f t="shared" si="12"/>
        <v/>
      </c>
      <c r="F319" s="13"/>
      <c r="G319" s="13"/>
      <c r="H319" s="14"/>
      <c r="I319" s="17" t="str">
        <f t="shared" si="13"/>
        <v/>
      </c>
      <c r="J319" s="14"/>
      <c r="K319" s="16"/>
      <c r="L319" s="14"/>
      <c r="M319" s="14"/>
      <c r="N319" s="12"/>
      <c r="O319" s="18"/>
    </row>
    <row r="320" spans="1:15" s="6" customFormat="1" ht="14.25" thickTop="1" thickBot="1" x14ac:dyDescent="0.25">
      <c r="A320" s="12"/>
      <c r="B320" s="20"/>
      <c r="C320" s="12" t="str">
        <f t="shared" si="14"/>
        <v/>
      </c>
      <c r="D320" s="19"/>
      <c r="E320" s="17" t="str">
        <f t="shared" si="12"/>
        <v/>
      </c>
      <c r="F320" s="13"/>
      <c r="G320" s="13"/>
      <c r="H320" s="14"/>
      <c r="I320" s="17" t="str">
        <f t="shared" si="13"/>
        <v/>
      </c>
      <c r="J320" s="14"/>
      <c r="K320" s="16"/>
      <c r="L320" s="14"/>
      <c r="M320" s="14"/>
      <c r="N320" s="12"/>
      <c r="O320" s="18"/>
    </row>
    <row r="321" spans="1:15" s="6" customFormat="1" ht="14.25" thickTop="1" thickBot="1" x14ac:dyDescent="0.25">
      <c r="A321" s="12"/>
      <c r="B321" s="20"/>
      <c r="C321" s="12" t="str">
        <f t="shared" si="14"/>
        <v/>
      </c>
      <c r="D321" s="19"/>
      <c r="E321" s="17" t="str">
        <f t="shared" si="12"/>
        <v/>
      </c>
      <c r="F321" s="13"/>
      <c r="G321" s="13"/>
      <c r="H321" s="14"/>
      <c r="I321" s="17" t="str">
        <f t="shared" si="13"/>
        <v/>
      </c>
      <c r="J321" s="14"/>
      <c r="K321" s="16"/>
      <c r="L321" s="14"/>
      <c r="M321" s="14"/>
      <c r="N321" s="12"/>
      <c r="O321" s="18"/>
    </row>
    <row r="322" spans="1:15" s="6" customFormat="1" ht="14.25" thickTop="1" thickBot="1" x14ac:dyDescent="0.25">
      <c r="A322" s="12"/>
      <c r="B322" s="20"/>
      <c r="C322" s="12" t="str">
        <f t="shared" si="14"/>
        <v/>
      </c>
      <c r="D322" s="19"/>
      <c r="E322" s="17" t="str">
        <f t="shared" si="12"/>
        <v/>
      </c>
      <c r="F322" s="13"/>
      <c r="G322" s="13"/>
      <c r="H322" s="14"/>
      <c r="I322" s="17" t="str">
        <f t="shared" si="13"/>
        <v/>
      </c>
      <c r="J322" s="14"/>
      <c r="K322" s="16"/>
      <c r="L322" s="14"/>
      <c r="M322" s="14"/>
      <c r="N322" s="12"/>
      <c r="O322" s="18"/>
    </row>
    <row r="323" spans="1:15" s="6" customFormat="1" ht="14.25" thickTop="1" thickBot="1" x14ac:dyDescent="0.25">
      <c r="A323" s="12"/>
      <c r="B323" s="20"/>
      <c r="C323" s="12" t="str">
        <f t="shared" si="14"/>
        <v/>
      </c>
      <c r="D323" s="19"/>
      <c r="E323" s="17" t="str">
        <f t="shared" si="12"/>
        <v/>
      </c>
      <c r="F323" s="13"/>
      <c r="G323" s="13"/>
      <c r="H323" s="14"/>
      <c r="I323" s="17" t="str">
        <f t="shared" si="13"/>
        <v/>
      </c>
      <c r="J323" s="14"/>
      <c r="K323" s="16"/>
      <c r="L323" s="14"/>
      <c r="M323" s="14"/>
      <c r="N323" s="12"/>
      <c r="O323" s="18"/>
    </row>
    <row r="324" spans="1:15" s="6" customFormat="1" ht="14.25" thickTop="1" thickBot="1" x14ac:dyDescent="0.25">
      <c r="A324" s="12"/>
      <c r="B324" s="20"/>
      <c r="C324" s="12" t="str">
        <f t="shared" si="14"/>
        <v/>
      </c>
      <c r="D324" s="19"/>
      <c r="E324" s="17" t="str">
        <f t="shared" si="12"/>
        <v/>
      </c>
      <c r="F324" s="13"/>
      <c r="G324" s="13"/>
      <c r="H324" s="14"/>
      <c r="I324" s="17" t="str">
        <f t="shared" si="13"/>
        <v/>
      </c>
      <c r="J324" s="14"/>
      <c r="K324" s="16"/>
      <c r="L324" s="14"/>
      <c r="M324" s="14"/>
      <c r="N324" s="12"/>
      <c r="O324" s="18"/>
    </row>
    <row r="325" spans="1:15" s="6" customFormat="1" ht="14.25" thickTop="1" thickBot="1" x14ac:dyDescent="0.25">
      <c r="A325" s="12"/>
      <c r="B325" s="20"/>
      <c r="C325" s="12" t="str">
        <f t="shared" si="14"/>
        <v/>
      </c>
      <c r="D325" s="19"/>
      <c r="E325" s="17" t="str">
        <f t="shared" ref="E325:E380" si="15">IF(D325="","",VLOOKUP(D325,Pavement_Layer_Type_Table_Array,2,FALSE))</f>
        <v/>
      </c>
      <c r="F325" s="13"/>
      <c r="G325" s="13"/>
      <c r="H325" s="14"/>
      <c r="I325" s="17" t="str">
        <f t="shared" ref="I325:I380" si="16">IF(H325="","",VLOOKUP(H325,Pavement_Pave_Material_Table_Array,2,FALSE))</f>
        <v/>
      </c>
      <c r="J325" s="14"/>
      <c r="K325" s="16"/>
      <c r="L325" s="14"/>
      <c r="M325" s="14"/>
      <c r="N325" s="12"/>
      <c r="O325" s="18"/>
    </row>
    <row r="326" spans="1:15" s="6" customFormat="1" ht="14.25" thickTop="1" thickBot="1" x14ac:dyDescent="0.25">
      <c r="A326" s="12"/>
      <c r="B326" s="20"/>
      <c r="C326" s="12" t="str">
        <f t="shared" ref="C326:C380" si="17">IF(A326="ADD","0","")</f>
        <v/>
      </c>
      <c r="D326" s="19"/>
      <c r="E326" s="17" t="str">
        <f t="shared" si="15"/>
        <v/>
      </c>
      <c r="F326" s="13"/>
      <c r="G326" s="13"/>
      <c r="H326" s="14"/>
      <c r="I326" s="17" t="str">
        <f t="shared" si="16"/>
        <v/>
      </c>
      <c r="J326" s="14"/>
      <c r="K326" s="16"/>
      <c r="L326" s="14"/>
      <c r="M326" s="14"/>
      <c r="N326" s="12"/>
      <c r="O326" s="18"/>
    </row>
    <row r="327" spans="1:15" s="6" customFormat="1" ht="14.25" thickTop="1" thickBot="1" x14ac:dyDescent="0.25">
      <c r="A327" s="12"/>
      <c r="B327" s="20"/>
      <c r="C327" s="12" t="str">
        <f t="shared" si="17"/>
        <v/>
      </c>
      <c r="D327" s="19"/>
      <c r="E327" s="17" t="str">
        <f t="shared" si="15"/>
        <v/>
      </c>
      <c r="F327" s="13"/>
      <c r="G327" s="13"/>
      <c r="H327" s="14"/>
      <c r="I327" s="17" t="str">
        <f t="shared" si="16"/>
        <v/>
      </c>
      <c r="J327" s="14"/>
      <c r="K327" s="16"/>
      <c r="L327" s="14"/>
      <c r="M327" s="14"/>
      <c r="N327" s="12"/>
      <c r="O327" s="18"/>
    </row>
    <row r="328" spans="1:15" s="6" customFormat="1" ht="14.25" thickTop="1" thickBot="1" x14ac:dyDescent="0.25">
      <c r="A328" s="12"/>
      <c r="B328" s="20"/>
      <c r="C328" s="12" t="str">
        <f t="shared" si="17"/>
        <v/>
      </c>
      <c r="D328" s="19"/>
      <c r="E328" s="17" t="str">
        <f t="shared" si="15"/>
        <v/>
      </c>
      <c r="F328" s="13"/>
      <c r="G328" s="13"/>
      <c r="H328" s="14"/>
      <c r="I328" s="17" t="str">
        <f t="shared" si="16"/>
        <v/>
      </c>
      <c r="J328" s="14"/>
      <c r="K328" s="16"/>
      <c r="L328" s="14"/>
      <c r="M328" s="14"/>
      <c r="N328" s="12"/>
      <c r="O328" s="18"/>
    </row>
    <row r="329" spans="1:15" s="6" customFormat="1" ht="14.25" thickTop="1" thickBot="1" x14ac:dyDescent="0.25">
      <c r="A329" s="12"/>
      <c r="B329" s="20"/>
      <c r="C329" s="12" t="str">
        <f t="shared" si="17"/>
        <v/>
      </c>
      <c r="D329" s="19"/>
      <c r="E329" s="17" t="str">
        <f t="shared" si="15"/>
        <v/>
      </c>
      <c r="F329" s="13"/>
      <c r="G329" s="13"/>
      <c r="H329" s="14"/>
      <c r="I329" s="17" t="str">
        <f t="shared" si="16"/>
        <v/>
      </c>
      <c r="J329" s="14"/>
      <c r="K329" s="16"/>
      <c r="L329" s="14"/>
      <c r="M329" s="14"/>
      <c r="N329" s="12"/>
      <c r="O329" s="18"/>
    </row>
    <row r="330" spans="1:15" s="6" customFormat="1" ht="14.25" thickTop="1" thickBot="1" x14ac:dyDescent="0.25">
      <c r="A330" s="12"/>
      <c r="B330" s="20"/>
      <c r="C330" s="12" t="str">
        <f t="shared" si="17"/>
        <v/>
      </c>
      <c r="D330" s="19"/>
      <c r="E330" s="17" t="str">
        <f t="shared" si="15"/>
        <v/>
      </c>
      <c r="F330" s="13"/>
      <c r="G330" s="13"/>
      <c r="H330" s="14"/>
      <c r="I330" s="17" t="str">
        <f t="shared" si="16"/>
        <v/>
      </c>
      <c r="J330" s="14"/>
      <c r="K330" s="16"/>
      <c r="L330" s="14"/>
      <c r="M330" s="14"/>
      <c r="N330" s="12"/>
      <c r="O330" s="18"/>
    </row>
    <row r="331" spans="1:15" s="6" customFormat="1" ht="14.25" thickTop="1" thickBot="1" x14ac:dyDescent="0.25">
      <c r="A331" s="12"/>
      <c r="B331" s="20"/>
      <c r="C331" s="12" t="str">
        <f t="shared" si="17"/>
        <v/>
      </c>
      <c r="D331" s="19"/>
      <c r="E331" s="17" t="str">
        <f t="shared" si="15"/>
        <v/>
      </c>
      <c r="F331" s="13"/>
      <c r="G331" s="13"/>
      <c r="H331" s="14"/>
      <c r="I331" s="17" t="str">
        <f t="shared" si="16"/>
        <v/>
      </c>
      <c r="J331" s="14"/>
      <c r="K331" s="16"/>
      <c r="L331" s="14"/>
      <c r="M331" s="14"/>
      <c r="N331" s="12"/>
      <c r="O331" s="18"/>
    </row>
    <row r="332" spans="1:15" s="6" customFormat="1" ht="14.25" thickTop="1" thickBot="1" x14ac:dyDescent="0.25">
      <c r="A332" s="12"/>
      <c r="B332" s="20"/>
      <c r="C332" s="12" t="str">
        <f t="shared" si="17"/>
        <v/>
      </c>
      <c r="D332" s="19"/>
      <c r="E332" s="17" t="str">
        <f t="shared" si="15"/>
        <v/>
      </c>
      <c r="F332" s="13"/>
      <c r="G332" s="13"/>
      <c r="H332" s="14"/>
      <c r="I332" s="17" t="str">
        <f t="shared" si="16"/>
        <v/>
      </c>
      <c r="J332" s="14"/>
      <c r="K332" s="16"/>
      <c r="L332" s="14"/>
      <c r="M332" s="14"/>
      <c r="N332" s="12"/>
      <c r="O332" s="18"/>
    </row>
    <row r="333" spans="1:15" s="6" customFormat="1" ht="14.25" thickTop="1" thickBot="1" x14ac:dyDescent="0.25">
      <c r="A333" s="12"/>
      <c r="B333" s="20"/>
      <c r="C333" s="12" t="str">
        <f t="shared" si="17"/>
        <v/>
      </c>
      <c r="D333" s="19"/>
      <c r="E333" s="17" t="str">
        <f t="shared" si="15"/>
        <v/>
      </c>
      <c r="F333" s="13"/>
      <c r="G333" s="13"/>
      <c r="H333" s="14"/>
      <c r="I333" s="17" t="str">
        <f t="shared" si="16"/>
        <v/>
      </c>
      <c r="J333" s="14"/>
      <c r="K333" s="16"/>
      <c r="L333" s="14"/>
      <c r="M333" s="14"/>
      <c r="N333" s="12"/>
      <c r="O333" s="18"/>
    </row>
    <row r="334" spans="1:15" s="6" customFormat="1" ht="14.25" thickTop="1" thickBot="1" x14ac:dyDescent="0.25">
      <c r="A334" s="12"/>
      <c r="B334" s="20"/>
      <c r="C334" s="12" t="str">
        <f t="shared" si="17"/>
        <v/>
      </c>
      <c r="D334" s="19"/>
      <c r="E334" s="17" t="str">
        <f t="shared" si="15"/>
        <v/>
      </c>
      <c r="F334" s="13"/>
      <c r="G334" s="13"/>
      <c r="H334" s="14"/>
      <c r="I334" s="17" t="str">
        <f t="shared" si="16"/>
        <v/>
      </c>
      <c r="J334" s="14"/>
      <c r="K334" s="16"/>
      <c r="L334" s="14"/>
      <c r="M334" s="14"/>
      <c r="N334" s="12"/>
      <c r="O334" s="18"/>
    </row>
    <row r="335" spans="1:15" s="6" customFormat="1" ht="14.25" thickTop="1" thickBot="1" x14ac:dyDescent="0.25">
      <c r="A335" s="12"/>
      <c r="B335" s="20"/>
      <c r="C335" s="12" t="str">
        <f t="shared" si="17"/>
        <v/>
      </c>
      <c r="D335" s="19"/>
      <c r="E335" s="17" t="str">
        <f t="shared" si="15"/>
        <v/>
      </c>
      <c r="F335" s="13"/>
      <c r="G335" s="13"/>
      <c r="H335" s="14"/>
      <c r="I335" s="17" t="str">
        <f t="shared" si="16"/>
        <v/>
      </c>
      <c r="J335" s="14"/>
      <c r="K335" s="16"/>
      <c r="L335" s="14"/>
      <c r="M335" s="14"/>
      <c r="N335" s="12"/>
      <c r="O335" s="18"/>
    </row>
    <row r="336" spans="1:15" s="6" customFormat="1" ht="14.25" thickTop="1" thickBot="1" x14ac:dyDescent="0.25">
      <c r="A336" s="12"/>
      <c r="B336" s="20"/>
      <c r="C336" s="12" t="str">
        <f t="shared" si="17"/>
        <v/>
      </c>
      <c r="D336" s="19"/>
      <c r="E336" s="17" t="str">
        <f t="shared" si="15"/>
        <v/>
      </c>
      <c r="F336" s="13"/>
      <c r="G336" s="13"/>
      <c r="H336" s="14"/>
      <c r="I336" s="17" t="str">
        <f t="shared" si="16"/>
        <v/>
      </c>
      <c r="J336" s="14"/>
      <c r="K336" s="16"/>
      <c r="L336" s="14"/>
      <c r="M336" s="14"/>
      <c r="N336" s="12"/>
      <c r="O336" s="18"/>
    </row>
    <row r="337" spans="1:15" s="6" customFormat="1" ht="14.25" thickTop="1" thickBot="1" x14ac:dyDescent="0.25">
      <c r="A337" s="12"/>
      <c r="B337" s="20"/>
      <c r="C337" s="12" t="str">
        <f t="shared" si="17"/>
        <v/>
      </c>
      <c r="D337" s="19"/>
      <c r="E337" s="17" t="str">
        <f t="shared" si="15"/>
        <v/>
      </c>
      <c r="F337" s="13"/>
      <c r="G337" s="13"/>
      <c r="H337" s="14"/>
      <c r="I337" s="17" t="str">
        <f t="shared" si="16"/>
        <v/>
      </c>
      <c r="J337" s="14"/>
      <c r="K337" s="16"/>
      <c r="L337" s="14"/>
      <c r="M337" s="14"/>
      <c r="N337" s="12"/>
      <c r="O337" s="18"/>
    </row>
    <row r="338" spans="1:15" s="6" customFormat="1" ht="14.25" thickTop="1" thickBot="1" x14ac:dyDescent="0.25">
      <c r="A338" s="12"/>
      <c r="B338" s="20"/>
      <c r="C338" s="12" t="str">
        <f t="shared" si="17"/>
        <v/>
      </c>
      <c r="D338" s="19"/>
      <c r="E338" s="17" t="str">
        <f t="shared" si="15"/>
        <v/>
      </c>
      <c r="F338" s="13"/>
      <c r="G338" s="13"/>
      <c r="H338" s="14"/>
      <c r="I338" s="17" t="str">
        <f t="shared" si="16"/>
        <v/>
      </c>
      <c r="J338" s="14"/>
      <c r="K338" s="16"/>
      <c r="L338" s="14"/>
      <c r="M338" s="14"/>
      <c r="N338" s="12"/>
      <c r="O338" s="18"/>
    </row>
    <row r="339" spans="1:15" s="6" customFormat="1" ht="14.25" thickTop="1" thickBot="1" x14ac:dyDescent="0.25">
      <c r="A339" s="12"/>
      <c r="B339" s="20"/>
      <c r="C339" s="12" t="str">
        <f t="shared" si="17"/>
        <v/>
      </c>
      <c r="D339" s="19"/>
      <c r="E339" s="17" t="str">
        <f t="shared" si="15"/>
        <v/>
      </c>
      <c r="F339" s="13"/>
      <c r="G339" s="13"/>
      <c r="H339" s="14"/>
      <c r="I339" s="17" t="str">
        <f t="shared" si="16"/>
        <v/>
      </c>
      <c r="J339" s="14"/>
      <c r="K339" s="16"/>
      <c r="L339" s="14"/>
      <c r="M339" s="14"/>
      <c r="N339" s="12"/>
      <c r="O339" s="18"/>
    </row>
    <row r="340" spans="1:15" s="6" customFormat="1" ht="14.25" thickTop="1" thickBot="1" x14ac:dyDescent="0.25">
      <c r="A340" s="12"/>
      <c r="B340" s="20"/>
      <c r="C340" s="12" t="str">
        <f t="shared" si="17"/>
        <v/>
      </c>
      <c r="D340" s="19"/>
      <c r="E340" s="17" t="str">
        <f t="shared" si="15"/>
        <v/>
      </c>
      <c r="F340" s="13"/>
      <c r="G340" s="13"/>
      <c r="H340" s="14"/>
      <c r="I340" s="17" t="str">
        <f t="shared" si="16"/>
        <v/>
      </c>
      <c r="J340" s="14"/>
      <c r="K340" s="16"/>
      <c r="L340" s="14"/>
      <c r="M340" s="14"/>
      <c r="N340" s="12"/>
      <c r="O340" s="18"/>
    </row>
    <row r="341" spans="1:15" s="6" customFormat="1" ht="14.25" thickTop="1" thickBot="1" x14ac:dyDescent="0.25">
      <c r="A341" s="12"/>
      <c r="B341" s="20"/>
      <c r="C341" s="12" t="str">
        <f t="shared" si="17"/>
        <v/>
      </c>
      <c r="D341" s="19"/>
      <c r="E341" s="17" t="str">
        <f t="shared" si="15"/>
        <v/>
      </c>
      <c r="F341" s="13"/>
      <c r="G341" s="13"/>
      <c r="H341" s="14"/>
      <c r="I341" s="17" t="str">
        <f t="shared" si="16"/>
        <v/>
      </c>
      <c r="J341" s="14"/>
      <c r="K341" s="16"/>
      <c r="L341" s="14"/>
      <c r="M341" s="14"/>
      <c r="N341" s="12"/>
      <c r="O341" s="18"/>
    </row>
    <row r="342" spans="1:15" s="6" customFormat="1" ht="14.25" thickTop="1" thickBot="1" x14ac:dyDescent="0.25">
      <c r="A342" s="12"/>
      <c r="B342" s="20"/>
      <c r="C342" s="12" t="str">
        <f t="shared" si="17"/>
        <v/>
      </c>
      <c r="D342" s="19"/>
      <c r="E342" s="17" t="str">
        <f t="shared" si="15"/>
        <v/>
      </c>
      <c r="F342" s="13"/>
      <c r="G342" s="13"/>
      <c r="H342" s="14"/>
      <c r="I342" s="17" t="str">
        <f t="shared" si="16"/>
        <v/>
      </c>
      <c r="J342" s="14"/>
      <c r="K342" s="16"/>
      <c r="L342" s="14"/>
      <c r="M342" s="14"/>
      <c r="N342" s="12"/>
      <c r="O342" s="18"/>
    </row>
    <row r="343" spans="1:15" s="6" customFormat="1" ht="14.25" thickTop="1" thickBot="1" x14ac:dyDescent="0.25">
      <c r="A343" s="12"/>
      <c r="B343" s="20"/>
      <c r="C343" s="12" t="str">
        <f t="shared" si="17"/>
        <v/>
      </c>
      <c r="D343" s="19"/>
      <c r="E343" s="17" t="str">
        <f t="shared" si="15"/>
        <v/>
      </c>
      <c r="F343" s="13"/>
      <c r="G343" s="13"/>
      <c r="H343" s="14"/>
      <c r="I343" s="17" t="str">
        <f t="shared" si="16"/>
        <v/>
      </c>
      <c r="J343" s="14"/>
      <c r="K343" s="16"/>
      <c r="L343" s="14"/>
      <c r="M343" s="14"/>
      <c r="N343" s="12"/>
      <c r="O343" s="18"/>
    </row>
    <row r="344" spans="1:15" s="6" customFormat="1" ht="14.25" thickTop="1" thickBot="1" x14ac:dyDescent="0.25">
      <c r="A344" s="12"/>
      <c r="B344" s="20"/>
      <c r="C344" s="12" t="str">
        <f t="shared" si="17"/>
        <v/>
      </c>
      <c r="D344" s="19"/>
      <c r="E344" s="17" t="str">
        <f t="shared" si="15"/>
        <v/>
      </c>
      <c r="F344" s="13"/>
      <c r="G344" s="13"/>
      <c r="H344" s="14"/>
      <c r="I344" s="17" t="str">
        <f t="shared" si="16"/>
        <v/>
      </c>
      <c r="J344" s="14"/>
      <c r="K344" s="16"/>
      <c r="L344" s="14"/>
      <c r="M344" s="14"/>
      <c r="N344" s="12"/>
      <c r="O344" s="18"/>
    </row>
    <row r="345" spans="1:15" s="6" customFormat="1" ht="14.25" thickTop="1" thickBot="1" x14ac:dyDescent="0.25">
      <c r="A345" s="12"/>
      <c r="B345" s="20"/>
      <c r="C345" s="12" t="str">
        <f t="shared" si="17"/>
        <v/>
      </c>
      <c r="D345" s="19"/>
      <c r="E345" s="17" t="str">
        <f t="shared" si="15"/>
        <v/>
      </c>
      <c r="F345" s="13"/>
      <c r="G345" s="13"/>
      <c r="H345" s="14"/>
      <c r="I345" s="17" t="str">
        <f t="shared" si="16"/>
        <v/>
      </c>
      <c r="J345" s="14"/>
      <c r="K345" s="16"/>
      <c r="L345" s="14"/>
      <c r="M345" s="14"/>
      <c r="N345" s="12"/>
      <c r="O345" s="18"/>
    </row>
    <row r="346" spans="1:15" s="6" customFormat="1" ht="14.25" thickTop="1" thickBot="1" x14ac:dyDescent="0.25">
      <c r="A346" s="12"/>
      <c r="B346" s="20"/>
      <c r="C346" s="12" t="str">
        <f t="shared" si="17"/>
        <v/>
      </c>
      <c r="D346" s="19"/>
      <c r="E346" s="17" t="str">
        <f t="shared" si="15"/>
        <v/>
      </c>
      <c r="F346" s="13"/>
      <c r="G346" s="13"/>
      <c r="H346" s="14"/>
      <c r="I346" s="17" t="str">
        <f t="shared" si="16"/>
        <v/>
      </c>
      <c r="J346" s="14"/>
      <c r="K346" s="16"/>
      <c r="L346" s="14"/>
      <c r="M346" s="14"/>
      <c r="N346" s="12"/>
      <c r="O346" s="18"/>
    </row>
    <row r="347" spans="1:15" s="6" customFormat="1" ht="14.25" thickTop="1" thickBot="1" x14ac:dyDescent="0.25">
      <c r="A347" s="12"/>
      <c r="B347" s="20"/>
      <c r="C347" s="12" t="str">
        <f t="shared" si="17"/>
        <v/>
      </c>
      <c r="D347" s="19"/>
      <c r="E347" s="17" t="str">
        <f t="shared" si="15"/>
        <v/>
      </c>
      <c r="F347" s="13"/>
      <c r="G347" s="13"/>
      <c r="H347" s="14"/>
      <c r="I347" s="17" t="str">
        <f t="shared" si="16"/>
        <v/>
      </c>
      <c r="J347" s="14"/>
      <c r="K347" s="16"/>
      <c r="L347" s="14"/>
      <c r="M347" s="14"/>
      <c r="N347" s="12"/>
      <c r="O347" s="18"/>
    </row>
    <row r="348" spans="1:15" s="6" customFormat="1" ht="14.25" thickTop="1" thickBot="1" x14ac:dyDescent="0.25">
      <c r="A348" s="12"/>
      <c r="B348" s="20"/>
      <c r="C348" s="12" t="str">
        <f t="shared" si="17"/>
        <v/>
      </c>
      <c r="D348" s="19"/>
      <c r="E348" s="17" t="str">
        <f t="shared" si="15"/>
        <v/>
      </c>
      <c r="F348" s="13"/>
      <c r="G348" s="13"/>
      <c r="H348" s="14"/>
      <c r="I348" s="17" t="str">
        <f t="shared" si="16"/>
        <v/>
      </c>
      <c r="J348" s="14"/>
      <c r="K348" s="16"/>
      <c r="L348" s="14"/>
      <c r="M348" s="14"/>
      <c r="N348" s="12"/>
      <c r="O348" s="18"/>
    </row>
    <row r="349" spans="1:15" s="6" customFormat="1" ht="14.25" thickTop="1" thickBot="1" x14ac:dyDescent="0.25">
      <c r="A349" s="12"/>
      <c r="B349" s="20"/>
      <c r="C349" s="12" t="str">
        <f t="shared" si="17"/>
        <v/>
      </c>
      <c r="D349" s="19"/>
      <c r="E349" s="17" t="str">
        <f t="shared" si="15"/>
        <v/>
      </c>
      <c r="F349" s="13"/>
      <c r="G349" s="13"/>
      <c r="H349" s="14"/>
      <c r="I349" s="17" t="str">
        <f t="shared" si="16"/>
        <v/>
      </c>
      <c r="J349" s="14"/>
      <c r="K349" s="16"/>
      <c r="L349" s="14"/>
      <c r="M349" s="14"/>
      <c r="N349" s="12"/>
      <c r="O349" s="18"/>
    </row>
    <row r="350" spans="1:15" s="6" customFormat="1" ht="14.25" thickTop="1" thickBot="1" x14ac:dyDescent="0.25">
      <c r="A350" s="12"/>
      <c r="B350" s="20"/>
      <c r="C350" s="12" t="str">
        <f t="shared" si="17"/>
        <v/>
      </c>
      <c r="D350" s="19"/>
      <c r="E350" s="17" t="str">
        <f t="shared" si="15"/>
        <v/>
      </c>
      <c r="F350" s="13"/>
      <c r="G350" s="13"/>
      <c r="H350" s="14"/>
      <c r="I350" s="17" t="str">
        <f t="shared" si="16"/>
        <v/>
      </c>
      <c r="J350" s="14"/>
      <c r="K350" s="16"/>
      <c r="L350" s="14"/>
      <c r="M350" s="14"/>
      <c r="N350" s="12"/>
      <c r="O350" s="18"/>
    </row>
    <row r="351" spans="1:15" s="6" customFormat="1" ht="14.25" thickTop="1" thickBot="1" x14ac:dyDescent="0.25">
      <c r="A351" s="12"/>
      <c r="B351" s="20"/>
      <c r="C351" s="12" t="str">
        <f t="shared" si="17"/>
        <v/>
      </c>
      <c r="D351" s="19"/>
      <c r="E351" s="17" t="str">
        <f t="shared" si="15"/>
        <v/>
      </c>
      <c r="F351" s="13"/>
      <c r="G351" s="13"/>
      <c r="H351" s="14"/>
      <c r="I351" s="17" t="str">
        <f t="shared" si="16"/>
        <v/>
      </c>
      <c r="J351" s="14"/>
      <c r="K351" s="16"/>
      <c r="L351" s="14"/>
      <c r="M351" s="14"/>
      <c r="N351" s="12"/>
      <c r="O351" s="18"/>
    </row>
    <row r="352" spans="1:15" s="6" customFormat="1" ht="14.25" thickTop="1" thickBot="1" x14ac:dyDescent="0.25">
      <c r="A352" s="12"/>
      <c r="B352" s="20"/>
      <c r="C352" s="12" t="str">
        <f t="shared" si="17"/>
        <v/>
      </c>
      <c r="D352" s="19"/>
      <c r="E352" s="17" t="str">
        <f t="shared" si="15"/>
        <v/>
      </c>
      <c r="F352" s="13"/>
      <c r="G352" s="13"/>
      <c r="H352" s="14"/>
      <c r="I352" s="17" t="str">
        <f t="shared" si="16"/>
        <v/>
      </c>
      <c r="J352" s="14"/>
      <c r="K352" s="16"/>
      <c r="L352" s="14"/>
      <c r="M352" s="14"/>
      <c r="N352" s="12"/>
      <c r="O352" s="18"/>
    </row>
    <row r="353" spans="1:15" s="6" customFormat="1" ht="14.25" thickTop="1" thickBot="1" x14ac:dyDescent="0.25">
      <c r="A353" s="12"/>
      <c r="B353" s="20"/>
      <c r="C353" s="12" t="str">
        <f t="shared" si="17"/>
        <v/>
      </c>
      <c r="D353" s="19"/>
      <c r="E353" s="17" t="str">
        <f t="shared" si="15"/>
        <v/>
      </c>
      <c r="F353" s="13"/>
      <c r="G353" s="13"/>
      <c r="H353" s="14"/>
      <c r="I353" s="17" t="str">
        <f t="shared" si="16"/>
        <v/>
      </c>
      <c r="J353" s="14"/>
      <c r="K353" s="16"/>
      <c r="L353" s="14"/>
      <c r="M353" s="14"/>
      <c r="N353" s="12"/>
      <c r="O353" s="18"/>
    </row>
    <row r="354" spans="1:15" s="6" customFormat="1" ht="14.25" thickTop="1" thickBot="1" x14ac:dyDescent="0.25">
      <c r="A354" s="12"/>
      <c r="B354" s="20"/>
      <c r="C354" s="12" t="str">
        <f t="shared" si="17"/>
        <v/>
      </c>
      <c r="D354" s="19"/>
      <c r="E354" s="17" t="str">
        <f t="shared" si="15"/>
        <v/>
      </c>
      <c r="F354" s="13"/>
      <c r="G354" s="13"/>
      <c r="H354" s="14"/>
      <c r="I354" s="17" t="str">
        <f t="shared" si="16"/>
        <v/>
      </c>
      <c r="J354" s="14"/>
      <c r="K354" s="16"/>
      <c r="L354" s="14"/>
      <c r="M354" s="14"/>
      <c r="N354" s="12"/>
      <c r="O354" s="18"/>
    </row>
    <row r="355" spans="1:15" s="6" customFormat="1" ht="14.25" thickTop="1" thickBot="1" x14ac:dyDescent="0.25">
      <c r="A355" s="12"/>
      <c r="B355" s="20"/>
      <c r="C355" s="12" t="str">
        <f t="shared" si="17"/>
        <v/>
      </c>
      <c r="D355" s="19"/>
      <c r="E355" s="17" t="str">
        <f t="shared" si="15"/>
        <v/>
      </c>
      <c r="F355" s="13"/>
      <c r="G355" s="13"/>
      <c r="H355" s="14"/>
      <c r="I355" s="17" t="str">
        <f t="shared" si="16"/>
        <v/>
      </c>
      <c r="J355" s="14"/>
      <c r="K355" s="16"/>
      <c r="L355" s="14"/>
      <c r="M355" s="14"/>
      <c r="N355" s="12"/>
      <c r="O355" s="18"/>
    </row>
    <row r="356" spans="1:15" s="6" customFormat="1" ht="14.25" thickTop="1" thickBot="1" x14ac:dyDescent="0.25">
      <c r="A356" s="12"/>
      <c r="B356" s="20"/>
      <c r="C356" s="12" t="str">
        <f t="shared" si="17"/>
        <v/>
      </c>
      <c r="D356" s="19"/>
      <c r="E356" s="17" t="str">
        <f t="shared" si="15"/>
        <v/>
      </c>
      <c r="F356" s="13"/>
      <c r="G356" s="13"/>
      <c r="H356" s="14"/>
      <c r="I356" s="17" t="str">
        <f t="shared" si="16"/>
        <v/>
      </c>
      <c r="J356" s="14"/>
      <c r="K356" s="16"/>
      <c r="L356" s="14"/>
      <c r="M356" s="14"/>
      <c r="N356" s="12"/>
      <c r="O356" s="18"/>
    </row>
    <row r="357" spans="1:15" s="6" customFormat="1" ht="14.25" thickTop="1" thickBot="1" x14ac:dyDescent="0.25">
      <c r="A357" s="12"/>
      <c r="B357" s="20"/>
      <c r="C357" s="12" t="str">
        <f t="shared" si="17"/>
        <v/>
      </c>
      <c r="D357" s="19"/>
      <c r="E357" s="17" t="str">
        <f t="shared" si="15"/>
        <v/>
      </c>
      <c r="F357" s="13"/>
      <c r="G357" s="13"/>
      <c r="H357" s="14"/>
      <c r="I357" s="17" t="str">
        <f t="shared" si="16"/>
        <v/>
      </c>
      <c r="J357" s="14"/>
      <c r="K357" s="16"/>
      <c r="L357" s="14"/>
      <c r="M357" s="14"/>
      <c r="N357" s="12"/>
      <c r="O357" s="18"/>
    </row>
    <row r="358" spans="1:15" s="6" customFormat="1" ht="14.25" thickTop="1" thickBot="1" x14ac:dyDescent="0.25">
      <c r="A358" s="12"/>
      <c r="B358" s="20"/>
      <c r="C358" s="12" t="str">
        <f t="shared" si="17"/>
        <v/>
      </c>
      <c r="D358" s="19"/>
      <c r="E358" s="17" t="str">
        <f t="shared" si="15"/>
        <v/>
      </c>
      <c r="F358" s="13"/>
      <c r="G358" s="13"/>
      <c r="H358" s="14"/>
      <c r="I358" s="17" t="str">
        <f t="shared" si="16"/>
        <v/>
      </c>
      <c r="J358" s="14"/>
      <c r="K358" s="16"/>
      <c r="L358" s="14"/>
      <c r="M358" s="14"/>
      <c r="N358" s="12"/>
      <c r="O358" s="18"/>
    </row>
    <row r="359" spans="1:15" s="6" customFormat="1" ht="14.25" thickTop="1" thickBot="1" x14ac:dyDescent="0.25">
      <c r="A359" s="12"/>
      <c r="B359" s="20"/>
      <c r="C359" s="12" t="str">
        <f t="shared" si="17"/>
        <v/>
      </c>
      <c r="D359" s="19"/>
      <c r="E359" s="17" t="str">
        <f t="shared" si="15"/>
        <v/>
      </c>
      <c r="F359" s="13"/>
      <c r="G359" s="13"/>
      <c r="H359" s="14"/>
      <c r="I359" s="17" t="str">
        <f t="shared" si="16"/>
        <v/>
      </c>
      <c r="J359" s="14"/>
      <c r="K359" s="16"/>
      <c r="L359" s="14"/>
      <c r="M359" s="14"/>
      <c r="N359" s="12"/>
      <c r="O359" s="18"/>
    </row>
    <row r="360" spans="1:15" s="6" customFormat="1" ht="14.25" thickTop="1" thickBot="1" x14ac:dyDescent="0.25">
      <c r="A360" s="12"/>
      <c r="B360" s="20"/>
      <c r="C360" s="12" t="str">
        <f t="shared" si="17"/>
        <v/>
      </c>
      <c r="D360" s="19"/>
      <c r="E360" s="17" t="str">
        <f t="shared" si="15"/>
        <v/>
      </c>
      <c r="F360" s="13"/>
      <c r="G360" s="13"/>
      <c r="H360" s="14"/>
      <c r="I360" s="17" t="str">
        <f t="shared" si="16"/>
        <v/>
      </c>
      <c r="J360" s="14"/>
      <c r="K360" s="16"/>
      <c r="L360" s="14"/>
      <c r="M360" s="14"/>
      <c r="N360" s="12"/>
      <c r="O360" s="18"/>
    </row>
    <row r="361" spans="1:15" s="6" customFormat="1" ht="14.25" thickTop="1" thickBot="1" x14ac:dyDescent="0.25">
      <c r="A361" s="12"/>
      <c r="B361" s="20"/>
      <c r="C361" s="12" t="str">
        <f t="shared" si="17"/>
        <v/>
      </c>
      <c r="D361" s="19"/>
      <c r="E361" s="17" t="str">
        <f t="shared" si="15"/>
        <v/>
      </c>
      <c r="F361" s="13"/>
      <c r="G361" s="13"/>
      <c r="H361" s="14"/>
      <c r="I361" s="17" t="str">
        <f t="shared" si="16"/>
        <v/>
      </c>
      <c r="J361" s="14"/>
      <c r="K361" s="16"/>
      <c r="L361" s="14"/>
      <c r="M361" s="14"/>
      <c r="N361" s="12"/>
      <c r="O361" s="18"/>
    </row>
    <row r="362" spans="1:15" s="6" customFormat="1" ht="14.25" thickTop="1" thickBot="1" x14ac:dyDescent="0.25">
      <c r="A362" s="12"/>
      <c r="B362" s="20"/>
      <c r="C362" s="12" t="str">
        <f t="shared" si="17"/>
        <v/>
      </c>
      <c r="D362" s="19"/>
      <c r="E362" s="17" t="str">
        <f t="shared" si="15"/>
        <v/>
      </c>
      <c r="F362" s="13"/>
      <c r="G362" s="13"/>
      <c r="H362" s="14"/>
      <c r="I362" s="17" t="str">
        <f t="shared" si="16"/>
        <v/>
      </c>
      <c r="J362" s="14"/>
      <c r="K362" s="16"/>
      <c r="L362" s="14"/>
      <c r="M362" s="14"/>
      <c r="N362" s="12"/>
      <c r="O362" s="18"/>
    </row>
    <row r="363" spans="1:15" s="6" customFormat="1" ht="14.25" thickTop="1" thickBot="1" x14ac:dyDescent="0.25">
      <c r="A363" s="12"/>
      <c r="B363" s="20"/>
      <c r="C363" s="12" t="str">
        <f t="shared" si="17"/>
        <v/>
      </c>
      <c r="D363" s="19"/>
      <c r="E363" s="17" t="str">
        <f t="shared" si="15"/>
        <v/>
      </c>
      <c r="F363" s="13"/>
      <c r="G363" s="13"/>
      <c r="H363" s="14"/>
      <c r="I363" s="17" t="str">
        <f t="shared" si="16"/>
        <v/>
      </c>
      <c r="J363" s="14"/>
      <c r="K363" s="16"/>
      <c r="L363" s="14"/>
      <c r="M363" s="14"/>
      <c r="N363" s="12"/>
      <c r="O363" s="18"/>
    </row>
    <row r="364" spans="1:15" s="6" customFormat="1" ht="14.25" thickTop="1" thickBot="1" x14ac:dyDescent="0.25">
      <c r="A364" s="12"/>
      <c r="B364" s="20"/>
      <c r="C364" s="12" t="str">
        <f t="shared" si="17"/>
        <v/>
      </c>
      <c r="D364" s="19"/>
      <c r="E364" s="17" t="str">
        <f t="shared" si="15"/>
        <v/>
      </c>
      <c r="F364" s="13"/>
      <c r="G364" s="13"/>
      <c r="H364" s="14"/>
      <c r="I364" s="17" t="str">
        <f t="shared" si="16"/>
        <v/>
      </c>
      <c r="J364" s="14"/>
      <c r="K364" s="16"/>
      <c r="L364" s="14"/>
      <c r="M364" s="14"/>
      <c r="N364" s="12"/>
      <c r="O364" s="18"/>
    </row>
    <row r="365" spans="1:15" s="6" customFormat="1" ht="14.25" thickTop="1" thickBot="1" x14ac:dyDescent="0.25">
      <c r="A365" s="12"/>
      <c r="B365" s="20"/>
      <c r="C365" s="12" t="str">
        <f t="shared" si="17"/>
        <v/>
      </c>
      <c r="D365" s="19"/>
      <c r="E365" s="17" t="str">
        <f t="shared" si="15"/>
        <v/>
      </c>
      <c r="F365" s="13"/>
      <c r="G365" s="13"/>
      <c r="H365" s="14"/>
      <c r="I365" s="17" t="str">
        <f t="shared" si="16"/>
        <v/>
      </c>
      <c r="J365" s="14"/>
      <c r="K365" s="16"/>
      <c r="L365" s="14"/>
      <c r="M365" s="14"/>
      <c r="N365" s="12"/>
      <c r="O365" s="18"/>
    </row>
    <row r="366" spans="1:15" s="6" customFormat="1" ht="14.25" thickTop="1" thickBot="1" x14ac:dyDescent="0.25">
      <c r="A366" s="12"/>
      <c r="B366" s="20"/>
      <c r="C366" s="12" t="str">
        <f t="shared" si="17"/>
        <v/>
      </c>
      <c r="D366" s="19"/>
      <c r="E366" s="17" t="str">
        <f t="shared" si="15"/>
        <v/>
      </c>
      <c r="F366" s="13"/>
      <c r="G366" s="13"/>
      <c r="H366" s="14"/>
      <c r="I366" s="17" t="str">
        <f t="shared" si="16"/>
        <v/>
      </c>
      <c r="J366" s="14"/>
      <c r="K366" s="16"/>
      <c r="L366" s="14"/>
      <c r="M366" s="14"/>
      <c r="N366" s="12"/>
      <c r="O366" s="18"/>
    </row>
    <row r="367" spans="1:15" s="6" customFormat="1" ht="14.25" thickTop="1" thickBot="1" x14ac:dyDescent="0.25">
      <c r="A367" s="12"/>
      <c r="B367" s="20"/>
      <c r="C367" s="12" t="str">
        <f t="shared" si="17"/>
        <v/>
      </c>
      <c r="D367" s="19"/>
      <c r="E367" s="17" t="str">
        <f t="shared" si="15"/>
        <v/>
      </c>
      <c r="F367" s="13"/>
      <c r="G367" s="13"/>
      <c r="H367" s="14"/>
      <c r="I367" s="17" t="str">
        <f t="shared" si="16"/>
        <v/>
      </c>
      <c r="J367" s="14"/>
      <c r="K367" s="16"/>
      <c r="L367" s="14"/>
      <c r="M367" s="14"/>
      <c r="N367" s="12"/>
      <c r="O367" s="18"/>
    </row>
    <row r="368" spans="1:15" s="6" customFormat="1" ht="14.25" thickTop="1" thickBot="1" x14ac:dyDescent="0.25">
      <c r="A368" s="12"/>
      <c r="B368" s="20"/>
      <c r="C368" s="12" t="str">
        <f t="shared" si="17"/>
        <v/>
      </c>
      <c r="D368" s="19"/>
      <c r="E368" s="17" t="str">
        <f t="shared" si="15"/>
        <v/>
      </c>
      <c r="F368" s="13"/>
      <c r="G368" s="13"/>
      <c r="H368" s="14"/>
      <c r="I368" s="17" t="str">
        <f t="shared" si="16"/>
        <v/>
      </c>
      <c r="J368" s="14"/>
      <c r="K368" s="16"/>
      <c r="L368" s="14"/>
      <c r="M368" s="14"/>
      <c r="N368" s="12"/>
      <c r="O368" s="18"/>
    </row>
    <row r="369" spans="1:15" s="6" customFormat="1" ht="14.25" thickTop="1" thickBot="1" x14ac:dyDescent="0.25">
      <c r="A369" s="12"/>
      <c r="B369" s="20"/>
      <c r="C369" s="12" t="str">
        <f t="shared" si="17"/>
        <v/>
      </c>
      <c r="D369" s="19"/>
      <c r="E369" s="17" t="str">
        <f t="shared" si="15"/>
        <v/>
      </c>
      <c r="F369" s="13"/>
      <c r="G369" s="13"/>
      <c r="H369" s="14"/>
      <c r="I369" s="17" t="str">
        <f t="shared" si="16"/>
        <v/>
      </c>
      <c r="J369" s="14"/>
      <c r="K369" s="16"/>
      <c r="L369" s="14"/>
      <c r="M369" s="14"/>
      <c r="N369" s="12"/>
      <c r="O369" s="18"/>
    </row>
    <row r="370" spans="1:15" s="6" customFormat="1" ht="14.25" thickTop="1" thickBot="1" x14ac:dyDescent="0.25">
      <c r="A370" s="12"/>
      <c r="B370" s="20"/>
      <c r="C370" s="12" t="str">
        <f t="shared" si="17"/>
        <v/>
      </c>
      <c r="D370" s="19"/>
      <c r="E370" s="17" t="str">
        <f t="shared" si="15"/>
        <v/>
      </c>
      <c r="F370" s="13"/>
      <c r="G370" s="13"/>
      <c r="H370" s="14"/>
      <c r="I370" s="17" t="str">
        <f t="shared" si="16"/>
        <v/>
      </c>
      <c r="J370" s="14"/>
      <c r="K370" s="16"/>
      <c r="L370" s="14"/>
      <c r="M370" s="14"/>
      <c r="N370" s="12"/>
      <c r="O370" s="18"/>
    </row>
    <row r="371" spans="1:15" s="6" customFormat="1" ht="14.25" thickTop="1" thickBot="1" x14ac:dyDescent="0.25">
      <c r="A371" s="12"/>
      <c r="B371" s="20"/>
      <c r="C371" s="12" t="str">
        <f t="shared" si="17"/>
        <v/>
      </c>
      <c r="D371" s="19"/>
      <c r="E371" s="17" t="str">
        <f t="shared" si="15"/>
        <v/>
      </c>
      <c r="F371" s="13"/>
      <c r="G371" s="13"/>
      <c r="H371" s="14"/>
      <c r="I371" s="17" t="str">
        <f t="shared" si="16"/>
        <v/>
      </c>
      <c r="J371" s="14"/>
      <c r="K371" s="16"/>
      <c r="L371" s="14"/>
      <c r="M371" s="14"/>
      <c r="N371" s="12"/>
      <c r="O371" s="18"/>
    </row>
    <row r="372" spans="1:15" s="6" customFormat="1" ht="14.25" thickTop="1" thickBot="1" x14ac:dyDescent="0.25">
      <c r="A372" s="12"/>
      <c r="B372" s="20"/>
      <c r="C372" s="12" t="str">
        <f t="shared" si="17"/>
        <v/>
      </c>
      <c r="D372" s="19"/>
      <c r="E372" s="17" t="str">
        <f t="shared" si="15"/>
        <v/>
      </c>
      <c r="F372" s="13"/>
      <c r="G372" s="13"/>
      <c r="H372" s="14"/>
      <c r="I372" s="17" t="str">
        <f t="shared" si="16"/>
        <v/>
      </c>
      <c r="J372" s="14"/>
      <c r="K372" s="16"/>
      <c r="L372" s="14"/>
      <c r="M372" s="14"/>
      <c r="N372" s="12"/>
      <c r="O372" s="18"/>
    </row>
    <row r="373" spans="1:15" s="6" customFormat="1" ht="14.25" thickTop="1" thickBot="1" x14ac:dyDescent="0.25">
      <c r="A373" s="12"/>
      <c r="B373" s="20"/>
      <c r="C373" s="12" t="str">
        <f t="shared" si="17"/>
        <v/>
      </c>
      <c r="D373" s="19"/>
      <c r="E373" s="17" t="str">
        <f t="shared" si="15"/>
        <v/>
      </c>
      <c r="F373" s="13"/>
      <c r="G373" s="13"/>
      <c r="H373" s="14"/>
      <c r="I373" s="17" t="str">
        <f t="shared" si="16"/>
        <v/>
      </c>
      <c r="J373" s="14"/>
      <c r="K373" s="16"/>
      <c r="L373" s="14"/>
      <c r="M373" s="14"/>
      <c r="N373" s="12"/>
      <c r="O373" s="18"/>
    </row>
    <row r="374" spans="1:15" s="6" customFormat="1" ht="14.25" thickTop="1" thickBot="1" x14ac:dyDescent="0.25">
      <c r="A374" s="12"/>
      <c r="B374" s="20"/>
      <c r="C374" s="12" t="str">
        <f t="shared" si="17"/>
        <v/>
      </c>
      <c r="D374" s="19"/>
      <c r="E374" s="17" t="str">
        <f t="shared" si="15"/>
        <v/>
      </c>
      <c r="F374" s="13"/>
      <c r="G374" s="13"/>
      <c r="H374" s="14"/>
      <c r="I374" s="17" t="str">
        <f t="shared" si="16"/>
        <v/>
      </c>
      <c r="J374" s="14"/>
      <c r="K374" s="16"/>
      <c r="L374" s="14"/>
      <c r="M374" s="14"/>
      <c r="N374" s="12"/>
      <c r="O374" s="18"/>
    </row>
    <row r="375" spans="1:15" s="6" customFormat="1" ht="14.25" thickTop="1" thickBot="1" x14ac:dyDescent="0.25">
      <c r="A375" s="12"/>
      <c r="B375" s="20"/>
      <c r="C375" s="12" t="str">
        <f t="shared" si="17"/>
        <v/>
      </c>
      <c r="D375" s="19"/>
      <c r="E375" s="17" t="str">
        <f t="shared" si="15"/>
        <v/>
      </c>
      <c r="F375" s="13"/>
      <c r="G375" s="13"/>
      <c r="H375" s="14"/>
      <c r="I375" s="17" t="str">
        <f t="shared" si="16"/>
        <v/>
      </c>
      <c r="J375" s="14"/>
      <c r="K375" s="16"/>
      <c r="L375" s="14"/>
      <c r="M375" s="14"/>
      <c r="N375" s="12"/>
      <c r="O375" s="18"/>
    </row>
    <row r="376" spans="1:15" s="6" customFormat="1" ht="14.25" thickTop="1" thickBot="1" x14ac:dyDescent="0.25">
      <c r="A376" s="12"/>
      <c r="B376" s="20"/>
      <c r="C376" s="12" t="str">
        <f t="shared" si="17"/>
        <v/>
      </c>
      <c r="D376" s="19"/>
      <c r="E376" s="17" t="str">
        <f t="shared" si="15"/>
        <v/>
      </c>
      <c r="F376" s="13"/>
      <c r="G376" s="13"/>
      <c r="H376" s="14"/>
      <c r="I376" s="17" t="str">
        <f t="shared" si="16"/>
        <v/>
      </c>
      <c r="J376" s="14"/>
      <c r="K376" s="16"/>
      <c r="L376" s="14"/>
      <c r="M376" s="14"/>
      <c r="N376" s="12"/>
      <c r="O376" s="18"/>
    </row>
    <row r="377" spans="1:15" s="6" customFormat="1" ht="14.25" thickTop="1" thickBot="1" x14ac:dyDescent="0.25">
      <c r="A377" s="12"/>
      <c r="B377" s="20"/>
      <c r="C377" s="12" t="str">
        <f t="shared" si="17"/>
        <v/>
      </c>
      <c r="D377" s="19"/>
      <c r="E377" s="17" t="str">
        <f t="shared" si="15"/>
        <v/>
      </c>
      <c r="F377" s="13"/>
      <c r="G377" s="13"/>
      <c r="H377" s="14"/>
      <c r="I377" s="17" t="str">
        <f t="shared" si="16"/>
        <v/>
      </c>
      <c r="J377" s="14"/>
      <c r="K377" s="16"/>
      <c r="L377" s="14"/>
      <c r="M377" s="14"/>
      <c r="N377" s="12"/>
      <c r="O377" s="18"/>
    </row>
    <row r="378" spans="1:15" s="6" customFormat="1" ht="14.25" thickTop="1" thickBot="1" x14ac:dyDescent="0.25">
      <c r="A378" s="12"/>
      <c r="B378" s="20"/>
      <c r="C378" s="12" t="str">
        <f t="shared" si="17"/>
        <v/>
      </c>
      <c r="D378" s="19"/>
      <c r="E378" s="17" t="str">
        <f t="shared" si="15"/>
        <v/>
      </c>
      <c r="F378" s="13"/>
      <c r="G378" s="13"/>
      <c r="H378" s="14"/>
      <c r="I378" s="17" t="str">
        <f t="shared" si="16"/>
        <v/>
      </c>
      <c r="J378" s="14"/>
      <c r="K378" s="16"/>
      <c r="L378" s="14"/>
      <c r="M378" s="14"/>
      <c r="N378" s="12"/>
      <c r="O378" s="18"/>
    </row>
    <row r="379" spans="1:15" s="6" customFormat="1" ht="14.25" thickTop="1" thickBot="1" x14ac:dyDescent="0.25">
      <c r="A379" s="12"/>
      <c r="B379" s="20"/>
      <c r="C379" s="12" t="str">
        <f t="shared" si="17"/>
        <v/>
      </c>
      <c r="D379" s="19"/>
      <c r="E379" s="17" t="str">
        <f t="shared" si="15"/>
        <v/>
      </c>
      <c r="F379" s="13"/>
      <c r="G379" s="13"/>
      <c r="H379" s="14"/>
      <c r="I379" s="17" t="str">
        <f t="shared" si="16"/>
        <v/>
      </c>
      <c r="J379" s="14"/>
      <c r="K379" s="16"/>
      <c r="L379" s="14"/>
      <c r="M379" s="14"/>
      <c r="N379" s="12"/>
      <c r="O379" s="18"/>
    </row>
    <row r="380" spans="1:15" s="6" customFormat="1" ht="13.5" thickTop="1" x14ac:dyDescent="0.2">
      <c r="A380" s="12"/>
      <c r="B380" s="20"/>
      <c r="C380" s="12" t="str">
        <f t="shared" si="17"/>
        <v/>
      </c>
      <c r="D380" s="19"/>
      <c r="E380" s="17" t="str">
        <f t="shared" si="15"/>
        <v/>
      </c>
      <c r="F380" s="13"/>
      <c r="G380" s="13"/>
      <c r="H380" s="14"/>
      <c r="I380" s="17" t="str">
        <f t="shared" si="16"/>
        <v/>
      </c>
      <c r="J380" s="14"/>
      <c r="K380" s="16"/>
      <c r="L380" s="14"/>
      <c r="M380" s="14"/>
      <c r="N380" s="12"/>
      <c r="O380" s="18"/>
    </row>
    <row r="381" spans="1:15" ht="12.75" customHeight="1" x14ac:dyDescent="0.2"/>
    <row r="382" spans="1:15" ht="12.75" customHeight="1" x14ac:dyDescent="0.2"/>
  </sheetData>
  <phoneticPr fontId="0" type="noConversion"/>
  <conditionalFormatting sqref="C5:C380">
    <cfRule type="expression" dxfId="8" priority="16" stopIfTrue="1">
      <formula>AND((C5=""),(A5&lt;&gt;"ADD"),(A5&lt;&gt;""))</formula>
    </cfRule>
  </conditionalFormatting>
  <conditionalFormatting sqref="F5:F380">
    <cfRule type="expression" dxfId="7" priority="13" stopIfTrue="1">
      <formula>AND((F5=""),(A5&lt;&gt;""))</formula>
    </cfRule>
  </conditionalFormatting>
  <conditionalFormatting sqref="G5:G380">
    <cfRule type="expression" dxfId="6" priority="12" stopIfTrue="1">
      <formula>AND((G5=""),(A5&lt;&gt;""))</formula>
    </cfRule>
  </conditionalFormatting>
  <conditionalFormatting sqref="M5:M380">
    <cfRule type="expression" dxfId="5" priority="9" stopIfTrue="1">
      <formula>AND((M5=""),($H5="S"))</formula>
    </cfRule>
  </conditionalFormatting>
  <conditionalFormatting sqref="N5:N380">
    <cfRule type="expression" dxfId="4" priority="7" stopIfTrue="1">
      <formula>AND((N5=""),(H5="L"))</formula>
    </cfRule>
  </conditionalFormatting>
  <conditionalFormatting sqref="H5:H380">
    <cfRule type="expression" dxfId="3" priority="6" stopIfTrue="1">
      <formula>AND((H5=""),($D5="L"))</formula>
    </cfRule>
  </conditionalFormatting>
  <conditionalFormatting sqref="J5:J380">
    <cfRule type="expression" dxfId="2" priority="5" stopIfTrue="1">
      <formula>AND((J5=""),($D5="S"))</formula>
    </cfRule>
  </conditionalFormatting>
  <conditionalFormatting sqref="D5:D380">
    <cfRule type="expression" dxfId="1" priority="4" stopIfTrue="1">
      <formula>AND((D5=""),(A5&lt;&gt;""))</formula>
    </cfRule>
  </conditionalFormatting>
  <conditionalFormatting sqref="B5:B380">
    <cfRule type="expression" dxfId="0" priority="1" stopIfTrue="1">
      <formula>AND((XFD5&lt;&gt;""),(B5=""))</formula>
    </cfRule>
  </conditionalFormatting>
  <dataValidations count="6">
    <dataValidation type="list" allowBlank="1" showInputMessage="1" showErrorMessage="1" sqref="L5:N380">
      <formula1>#REF!</formula1>
    </dataValidation>
    <dataValidation type="whole" allowBlank="1" showInputMessage="1" showErrorMessage="1" sqref="F5:G380">
      <formula1>0</formula1>
      <formula2>3000</formula2>
    </dataValidation>
    <dataValidation type="list" allowBlank="1" showInputMessage="1" showErrorMessage="1" sqref="A5:A380">
      <formula1>Generic_Action</formula1>
    </dataValidation>
    <dataValidation type="list" allowBlank="1" showInputMessage="1" showErrorMessage="1" sqref="D5:D380">
      <formula1>Pavement_Layer_Type_Codes</formula1>
    </dataValidation>
    <dataValidation type="list" allowBlank="1" showInputMessage="1" showErrorMessage="1" sqref="H5:H380">
      <formula1>Pavement_Pave_Material_Code</formula1>
    </dataValidation>
    <dataValidation type="list" allowBlank="1" showInputMessage="1" showErrorMessage="1" sqref="J5:J380">
      <formula1>Pavement_Pave_Subgrade</formula1>
    </dataValidation>
  </dataValidations>
  <pageMargins left="0.55118110236220474" right="0.55118110236220474" top="0.78740157480314965" bottom="0.78740157480314965" header="0.31496062992125984" footer="0.15748031496062992"/>
  <pageSetup paperSize="141" orientation="portrait" r:id="rId1"/>
  <headerFooter alignWithMargins="0">
    <oddFooter>&amp;C&amp;8Page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'Lookups - Generic'!$B$3:$B$1466</xm:f>
          </x14:formula1>
          <xm:sqref>B5:B380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workbookViewId="0">
      <selection activeCell="O19" sqref="O19"/>
    </sheetView>
  </sheetViews>
  <sheetFormatPr defaultRowHeight="12.75" x14ac:dyDescent="0.2"/>
  <sheetData>
    <row r="1" spans="1:19" s="30" customFormat="1" ht="60" x14ac:dyDescent="0.2">
      <c r="A1" s="31" t="s">
        <v>214</v>
      </c>
      <c r="B1" s="32" t="s">
        <v>1869</v>
      </c>
      <c r="C1" s="32" t="s">
        <v>1870</v>
      </c>
      <c r="D1" s="32" t="s">
        <v>1871</v>
      </c>
      <c r="E1" s="32" t="s">
        <v>1872</v>
      </c>
      <c r="F1" s="32" t="s">
        <v>1873</v>
      </c>
      <c r="G1" s="32" t="s">
        <v>1874</v>
      </c>
      <c r="H1" s="32" t="s">
        <v>1875</v>
      </c>
      <c r="I1" s="32" t="s">
        <v>1876</v>
      </c>
      <c r="J1" s="32" t="s">
        <v>11</v>
      </c>
      <c r="K1" s="32" t="s">
        <v>1877</v>
      </c>
      <c r="L1" s="32" t="s">
        <v>1878</v>
      </c>
      <c r="M1" s="32" t="s">
        <v>1879</v>
      </c>
      <c r="N1" s="32" t="s">
        <v>206</v>
      </c>
      <c r="O1" s="32" t="s">
        <v>207</v>
      </c>
      <c r="P1" s="32" t="s">
        <v>1472</v>
      </c>
      <c r="Q1" s="32" t="s">
        <v>1719</v>
      </c>
      <c r="R1" s="33" t="s">
        <v>1880</v>
      </c>
      <c r="S1" s="33" t="s">
        <v>211</v>
      </c>
    </row>
    <row r="2" spans="1:19" x14ac:dyDescent="0.2">
      <c r="A2" s="34"/>
      <c r="B2" s="35"/>
      <c r="C2" s="36"/>
      <c r="D2" s="36"/>
      <c r="E2" s="36"/>
      <c r="F2" s="36"/>
      <c r="G2" s="36"/>
      <c r="H2" s="37"/>
      <c r="I2" s="35"/>
      <c r="J2" s="36"/>
      <c r="K2" s="36"/>
      <c r="L2" s="36"/>
      <c r="M2" s="36"/>
      <c r="N2" s="35"/>
      <c r="O2" s="35"/>
      <c r="P2" s="35"/>
      <c r="Q2" s="35"/>
      <c r="R2" s="38"/>
      <c r="S2" s="39"/>
    </row>
    <row r="3" spans="1:19" x14ac:dyDescent="0.2">
      <c r="A3" s="34"/>
      <c r="B3" s="35"/>
      <c r="C3" s="36"/>
      <c r="D3" s="36"/>
      <c r="E3" s="36"/>
      <c r="F3" s="36"/>
      <c r="G3" s="36"/>
      <c r="H3" s="37"/>
      <c r="I3" s="35"/>
      <c r="J3" s="36"/>
      <c r="K3" s="36"/>
      <c r="L3" s="36"/>
      <c r="M3" s="36"/>
      <c r="N3" s="35"/>
      <c r="O3" s="35"/>
      <c r="P3" s="35"/>
      <c r="Q3" s="35"/>
      <c r="R3" s="38"/>
      <c r="S3" s="39"/>
    </row>
    <row r="4" spans="1:19" x14ac:dyDescent="0.2">
      <c r="A4" s="34"/>
      <c r="B4" s="35"/>
      <c r="C4" s="36"/>
      <c r="D4" s="36"/>
      <c r="E4" s="36"/>
      <c r="F4" s="36"/>
      <c r="G4" s="36"/>
      <c r="H4" s="37"/>
      <c r="I4" s="35"/>
      <c r="J4" s="36"/>
      <c r="K4" s="36"/>
      <c r="L4" s="36"/>
      <c r="M4" s="36"/>
      <c r="N4" s="35"/>
      <c r="O4" s="35"/>
      <c r="P4" s="35"/>
      <c r="Q4" s="35"/>
      <c r="R4" s="38"/>
      <c r="S4" s="39"/>
    </row>
    <row r="5" spans="1:19" x14ac:dyDescent="0.2">
      <c r="A5" s="34"/>
      <c r="B5" s="35"/>
      <c r="C5" s="36"/>
      <c r="D5" s="36"/>
      <c r="E5" s="36"/>
      <c r="F5" s="36"/>
      <c r="G5" s="36"/>
      <c r="H5" s="37"/>
      <c r="I5" s="35"/>
      <c r="J5" s="36"/>
      <c r="K5" s="36"/>
      <c r="L5" s="36"/>
      <c r="M5" s="36"/>
      <c r="N5" s="35"/>
      <c r="O5" s="35"/>
      <c r="P5" s="35"/>
      <c r="Q5" s="35"/>
      <c r="R5" s="38"/>
      <c r="S5" s="39"/>
    </row>
    <row r="6" spans="1:19" x14ac:dyDescent="0.2">
      <c r="A6" s="34"/>
      <c r="B6" s="35"/>
      <c r="C6" s="36"/>
      <c r="D6" s="36"/>
      <c r="E6" s="36"/>
      <c r="F6" s="36"/>
      <c r="G6" s="36"/>
      <c r="H6" s="37"/>
      <c r="I6" s="35"/>
      <c r="J6" s="36"/>
      <c r="K6" s="36"/>
      <c r="L6" s="36"/>
      <c r="M6" s="36"/>
      <c r="N6" s="35"/>
      <c r="O6" s="35"/>
      <c r="P6" s="35"/>
      <c r="Q6" s="35"/>
      <c r="R6" s="38"/>
      <c r="S6" s="39"/>
    </row>
    <row r="7" spans="1:19" x14ac:dyDescent="0.2">
      <c r="A7" s="34"/>
      <c r="B7" s="35"/>
      <c r="C7" s="36"/>
      <c r="D7" s="36"/>
      <c r="E7" s="36"/>
      <c r="F7" s="36"/>
      <c r="G7" s="36"/>
      <c r="H7" s="37"/>
      <c r="I7" s="35"/>
      <c r="J7" s="36"/>
      <c r="K7" s="36"/>
      <c r="L7" s="36"/>
      <c r="M7" s="36"/>
      <c r="N7" s="35"/>
      <c r="O7" s="35"/>
      <c r="P7" s="35"/>
      <c r="Q7" s="35"/>
      <c r="R7" s="38"/>
      <c r="S7" s="39"/>
    </row>
    <row r="8" spans="1:19" x14ac:dyDescent="0.2">
      <c r="A8" s="34"/>
      <c r="B8" s="35"/>
      <c r="C8" s="36"/>
      <c r="D8" s="36"/>
      <c r="E8" s="36"/>
      <c r="F8" s="36"/>
      <c r="G8" s="36"/>
      <c r="H8" s="37"/>
      <c r="I8" s="35"/>
      <c r="J8" s="36"/>
      <c r="K8" s="36"/>
      <c r="L8" s="36"/>
      <c r="M8" s="36"/>
      <c r="N8" s="35"/>
      <c r="O8" s="35"/>
      <c r="P8" s="35"/>
      <c r="Q8" s="35"/>
      <c r="R8" s="38"/>
      <c r="S8" s="39"/>
    </row>
    <row r="9" spans="1:19" x14ac:dyDescent="0.2">
      <c r="A9" s="34"/>
      <c r="B9" s="35"/>
      <c r="C9" s="36"/>
      <c r="D9" s="36"/>
      <c r="E9" s="36"/>
      <c r="F9" s="36"/>
      <c r="G9" s="36"/>
      <c r="H9" s="37"/>
      <c r="I9" s="35"/>
      <c r="J9" s="36"/>
      <c r="K9" s="36"/>
      <c r="L9" s="36"/>
      <c r="M9" s="36"/>
      <c r="N9" s="35"/>
      <c r="O9" s="35"/>
      <c r="P9" s="35"/>
      <c r="Q9" s="35"/>
      <c r="R9" s="38"/>
      <c r="S9" s="39"/>
    </row>
    <row r="10" spans="1:19" x14ac:dyDescent="0.2">
      <c r="A10" s="34"/>
      <c r="B10" s="35"/>
      <c r="C10" s="36"/>
      <c r="D10" s="36"/>
      <c r="E10" s="36"/>
      <c r="F10" s="36"/>
      <c r="G10" s="36"/>
      <c r="H10" s="37"/>
      <c r="I10" s="35"/>
      <c r="J10" s="36"/>
      <c r="K10" s="36"/>
      <c r="L10" s="36"/>
      <c r="M10" s="36"/>
      <c r="N10" s="35"/>
      <c r="O10" s="35"/>
      <c r="P10" s="35"/>
      <c r="Q10" s="35"/>
      <c r="R10" s="38"/>
      <c r="S10" s="39"/>
    </row>
    <row r="11" spans="1:19" x14ac:dyDescent="0.2">
      <c r="A11" s="34"/>
      <c r="B11" s="35"/>
      <c r="C11" s="36"/>
      <c r="D11" s="36"/>
      <c r="E11" s="36"/>
      <c r="F11" s="36"/>
      <c r="G11" s="36"/>
      <c r="H11" s="37"/>
      <c r="I11" s="35"/>
      <c r="J11" s="36"/>
      <c r="K11" s="36"/>
      <c r="L11" s="36"/>
      <c r="M11" s="36"/>
      <c r="N11" s="35"/>
      <c r="O11" s="35"/>
      <c r="P11" s="35"/>
      <c r="Q11" s="35"/>
      <c r="R11" s="38"/>
      <c r="S11" s="39"/>
    </row>
    <row r="12" spans="1:19" x14ac:dyDescent="0.2">
      <c r="A12" s="34"/>
      <c r="B12" s="35"/>
      <c r="C12" s="36"/>
      <c r="D12" s="36"/>
      <c r="E12" s="36"/>
      <c r="F12" s="36"/>
      <c r="G12" s="36"/>
      <c r="H12" s="37"/>
      <c r="I12" s="35"/>
      <c r="J12" s="36"/>
      <c r="K12" s="36"/>
      <c r="L12" s="36"/>
      <c r="M12" s="36"/>
      <c r="N12" s="35"/>
      <c r="O12" s="35"/>
      <c r="P12" s="35"/>
      <c r="Q12" s="35"/>
      <c r="R12" s="38"/>
      <c r="S12" s="39"/>
    </row>
    <row r="13" spans="1:19" x14ac:dyDescent="0.2">
      <c r="A13" s="34"/>
      <c r="B13" s="35"/>
      <c r="C13" s="36"/>
      <c r="D13" s="36"/>
      <c r="E13" s="36"/>
      <c r="F13" s="36"/>
      <c r="G13" s="36"/>
      <c r="H13" s="37"/>
      <c r="I13" s="35"/>
      <c r="J13" s="36"/>
      <c r="K13" s="36"/>
      <c r="L13" s="36"/>
      <c r="M13" s="36"/>
      <c r="N13" s="35"/>
      <c r="O13" s="35"/>
      <c r="P13" s="35"/>
      <c r="Q13" s="35"/>
      <c r="R13" s="38"/>
      <c r="S13" s="39"/>
    </row>
    <row r="14" spans="1:19" x14ac:dyDescent="0.2">
      <c r="A14" s="34"/>
      <c r="B14" s="35"/>
      <c r="C14" s="36"/>
      <c r="D14" s="36"/>
      <c r="E14" s="36"/>
      <c r="F14" s="36"/>
      <c r="G14" s="36"/>
      <c r="H14" s="37"/>
      <c r="I14" s="35"/>
      <c r="J14" s="36"/>
      <c r="K14" s="36"/>
      <c r="L14" s="36"/>
      <c r="M14" s="36"/>
      <c r="N14" s="35"/>
      <c r="O14" s="35"/>
      <c r="P14" s="35"/>
      <c r="Q14" s="35"/>
      <c r="R14" s="38"/>
      <c r="S14" s="39"/>
    </row>
    <row r="15" spans="1:19" x14ac:dyDescent="0.2">
      <c r="A15" s="34"/>
      <c r="B15" s="35"/>
      <c r="C15" s="36"/>
      <c r="D15" s="36"/>
      <c r="E15" s="36"/>
      <c r="F15" s="36"/>
      <c r="G15" s="36"/>
      <c r="H15" s="37"/>
      <c r="I15" s="35"/>
      <c r="J15" s="36"/>
      <c r="K15" s="36"/>
      <c r="L15" s="36"/>
      <c r="M15" s="36"/>
      <c r="N15" s="35"/>
      <c r="O15" s="35"/>
      <c r="P15" s="35"/>
      <c r="Q15" s="35"/>
      <c r="R15" s="38"/>
      <c r="S15" s="39"/>
    </row>
    <row r="16" spans="1:19" x14ac:dyDescent="0.2">
      <c r="A16" s="34"/>
      <c r="B16" s="35"/>
      <c r="C16" s="36"/>
      <c r="D16" s="36"/>
      <c r="E16" s="36"/>
      <c r="F16" s="36"/>
      <c r="G16" s="36"/>
      <c r="H16" s="37"/>
      <c r="I16" s="35"/>
      <c r="J16" s="36"/>
      <c r="K16" s="36"/>
      <c r="L16" s="36"/>
      <c r="M16" s="36"/>
      <c r="N16" s="35"/>
      <c r="O16" s="35"/>
      <c r="P16" s="35"/>
      <c r="Q16" s="35"/>
      <c r="R16" s="38"/>
      <c r="S16" s="39"/>
    </row>
    <row r="17" spans="1:19" x14ac:dyDescent="0.2">
      <c r="A17" s="34"/>
      <c r="B17" s="35"/>
      <c r="C17" s="36"/>
      <c r="D17" s="36"/>
      <c r="E17" s="36"/>
      <c r="F17" s="36"/>
      <c r="G17" s="36"/>
      <c r="H17" s="37"/>
      <c r="I17" s="35"/>
      <c r="J17" s="36"/>
      <c r="K17" s="36"/>
      <c r="L17" s="36"/>
      <c r="M17" s="36"/>
      <c r="N17" s="35"/>
      <c r="O17" s="35"/>
      <c r="P17" s="35"/>
      <c r="Q17" s="35"/>
      <c r="R17" s="38"/>
      <c r="S17" s="39"/>
    </row>
    <row r="18" spans="1:19" x14ac:dyDescent="0.2">
      <c r="A18" s="34"/>
      <c r="B18" s="35"/>
      <c r="C18" s="36"/>
      <c r="D18" s="36"/>
      <c r="E18" s="36"/>
      <c r="F18" s="36"/>
      <c r="G18" s="36"/>
      <c r="H18" s="37"/>
      <c r="I18" s="35"/>
      <c r="J18" s="36"/>
      <c r="K18" s="36"/>
      <c r="L18" s="36"/>
      <c r="M18" s="36"/>
      <c r="N18" s="35"/>
      <c r="O18" s="35"/>
      <c r="P18" s="35"/>
      <c r="Q18" s="35"/>
      <c r="R18" s="38"/>
      <c r="S18" s="39"/>
    </row>
    <row r="19" spans="1:19" x14ac:dyDescent="0.2">
      <c r="A19" s="34"/>
      <c r="B19" s="35"/>
      <c r="C19" s="36"/>
      <c r="D19" s="36"/>
      <c r="E19" s="36"/>
      <c r="F19" s="36"/>
      <c r="G19" s="36"/>
      <c r="H19" s="37"/>
      <c r="I19" s="35"/>
      <c r="J19" s="36"/>
      <c r="K19" s="36"/>
      <c r="L19" s="36"/>
      <c r="M19" s="36"/>
      <c r="N19" s="35"/>
      <c r="O19" s="35"/>
      <c r="P19" s="35"/>
      <c r="Q19" s="35"/>
      <c r="R19" s="38"/>
      <c r="S19" s="39"/>
    </row>
    <row r="20" spans="1:19" x14ac:dyDescent="0.2">
      <c r="A20" s="34"/>
      <c r="B20" s="35"/>
      <c r="C20" s="36"/>
      <c r="D20" s="36"/>
      <c r="E20" s="36"/>
      <c r="F20" s="36"/>
      <c r="G20" s="36"/>
      <c r="H20" s="37"/>
      <c r="I20" s="35"/>
      <c r="J20" s="36"/>
      <c r="K20" s="36"/>
      <c r="L20" s="36"/>
      <c r="M20" s="36"/>
      <c r="N20" s="35"/>
      <c r="O20" s="35"/>
      <c r="P20" s="35"/>
      <c r="Q20" s="35"/>
      <c r="R20" s="38"/>
      <c r="S20" s="39"/>
    </row>
    <row r="21" spans="1:19" x14ac:dyDescent="0.2">
      <c r="A21" s="34"/>
      <c r="B21" s="35"/>
      <c r="C21" s="36"/>
      <c r="D21" s="36"/>
      <c r="E21" s="36"/>
      <c r="F21" s="36"/>
      <c r="G21" s="36"/>
      <c r="H21" s="37"/>
      <c r="I21" s="35"/>
      <c r="J21" s="36"/>
      <c r="K21" s="36"/>
      <c r="L21" s="36"/>
      <c r="M21" s="36"/>
      <c r="N21" s="35"/>
      <c r="O21" s="35"/>
      <c r="P21" s="35"/>
      <c r="Q21" s="35"/>
      <c r="R21" s="38"/>
      <c r="S21" s="39"/>
    </row>
    <row r="22" spans="1:19" x14ac:dyDescent="0.2">
      <c r="A22" s="34"/>
      <c r="B22" s="35"/>
      <c r="C22" s="36"/>
      <c r="D22" s="36"/>
      <c r="E22" s="36"/>
      <c r="F22" s="36"/>
      <c r="G22" s="36"/>
      <c r="H22" s="37"/>
      <c r="I22" s="35"/>
      <c r="J22" s="36"/>
      <c r="K22" s="36"/>
      <c r="L22" s="36"/>
      <c r="M22" s="36"/>
      <c r="N22" s="35"/>
      <c r="O22" s="35"/>
      <c r="P22" s="35"/>
      <c r="Q22" s="35"/>
      <c r="R22" s="38"/>
      <c r="S22" s="39"/>
    </row>
    <row r="23" spans="1:19" x14ac:dyDescent="0.2">
      <c r="A23" s="34"/>
      <c r="B23" s="35"/>
      <c r="C23" s="36"/>
      <c r="D23" s="36"/>
      <c r="E23" s="36"/>
      <c r="F23" s="36"/>
      <c r="G23" s="36"/>
      <c r="H23" s="37"/>
      <c r="I23" s="35"/>
      <c r="J23" s="36"/>
      <c r="K23" s="36"/>
      <c r="L23" s="36"/>
      <c r="M23" s="36"/>
      <c r="N23" s="35"/>
      <c r="O23" s="35"/>
      <c r="P23" s="35"/>
      <c r="Q23" s="35"/>
      <c r="R23" s="38"/>
      <c r="S23" s="39"/>
    </row>
    <row r="24" spans="1:19" x14ac:dyDescent="0.2">
      <c r="A24" s="34"/>
      <c r="B24" s="35"/>
      <c r="C24" s="36"/>
      <c r="D24" s="36"/>
      <c r="E24" s="36"/>
      <c r="F24" s="36"/>
      <c r="G24" s="36"/>
      <c r="H24" s="37"/>
      <c r="I24" s="35"/>
      <c r="J24" s="36"/>
      <c r="K24" s="36"/>
      <c r="L24" s="36"/>
      <c r="M24" s="36"/>
      <c r="N24" s="35"/>
      <c r="O24" s="35"/>
      <c r="P24" s="35"/>
      <c r="Q24" s="35"/>
      <c r="R24" s="38"/>
      <c r="S24" s="39"/>
    </row>
    <row r="25" spans="1:19" x14ac:dyDescent="0.2">
      <c r="A25" s="34"/>
      <c r="B25" s="35"/>
      <c r="C25" s="36"/>
      <c r="D25" s="36"/>
      <c r="E25" s="36"/>
      <c r="F25" s="36"/>
      <c r="G25" s="36"/>
      <c r="H25" s="37"/>
      <c r="I25" s="35"/>
      <c r="J25" s="36"/>
      <c r="K25" s="36"/>
      <c r="L25" s="36"/>
      <c r="M25" s="36"/>
      <c r="N25" s="35"/>
      <c r="O25" s="35"/>
      <c r="P25" s="35"/>
      <c r="Q25" s="35"/>
      <c r="R25" s="38"/>
      <c r="S25" s="39"/>
    </row>
    <row r="26" spans="1:19" x14ac:dyDescent="0.2">
      <c r="A26" s="34"/>
      <c r="B26" s="35"/>
      <c r="C26" s="36"/>
      <c r="D26" s="36"/>
      <c r="E26" s="36"/>
      <c r="F26" s="36"/>
      <c r="G26" s="36"/>
      <c r="H26" s="37"/>
      <c r="I26" s="35"/>
      <c r="J26" s="36"/>
      <c r="K26" s="36"/>
      <c r="L26" s="36"/>
      <c r="M26" s="36"/>
      <c r="N26" s="35"/>
      <c r="O26" s="35"/>
      <c r="P26" s="35"/>
      <c r="Q26" s="35"/>
      <c r="R26" s="38"/>
      <c r="S26" s="39"/>
    </row>
    <row r="27" spans="1:19" x14ac:dyDescent="0.2">
      <c r="A27" s="34"/>
      <c r="B27" s="35"/>
      <c r="C27" s="36"/>
      <c r="D27" s="36"/>
      <c r="E27" s="36"/>
      <c r="F27" s="36"/>
      <c r="G27" s="36"/>
      <c r="H27" s="37"/>
      <c r="I27" s="35"/>
      <c r="J27" s="36"/>
      <c r="K27" s="36"/>
      <c r="L27" s="36"/>
      <c r="M27" s="36"/>
      <c r="N27" s="35"/>
      <c r="O27" s="35"/>
      <c r="P27" s="35"/>
      <c r="Q27" s="35"/>
      <c r="R27" s="38"/>
      <c r="S27" s="39"/>
    </row>
    <row r="28" spans="1:19" x14ac:dyDescent="0.2">
      <c r="A28" s="34"/>
      <c r="B28" s="35"/>
      <c r="C28" s="36"/>
      <c r="D28" s="36"/>
      <c r="E28" s="36"/>
      <c r="F28" s="36"/>
      <c r="G28" s="36"/>
      <c r="H28" s="37"/>
      <c r="I28" s="35"/>
      <c r="J28" s="36"/>
      <c r="K28" s="36"/>
      <c r="L28" s="36"/>
      <c r="M28" s="36"/>
      <c r="N28" s="35"/>
      <c r="O28" s="35"/>
      <c r="P28" s="35"/>
      <c r="Q28" s="35"/>
      <c r="R28" s="38"/>
      <c r="S28" s="39"/>
    </row>
    <row r="29" spans="1:19" x14ac:dyDescent="0.2">
      <c r="A29" s="34"/>
      <c r="B29" s="35"/>
      <c r="C29" s="36"/>
      <c r="D29" s="36"/>
      <c r="E29" s="36"/>
      <c r="F29" s="36"/>
      <c r="G29" s="36"/>
      <c r="H29" s="37"/>
      <c r="I29" s="35"/>
      <c r="J29" s="36"/>
      <c r="K29" s="36"/>
      <c r="L29" s="36"/>
      <c r="M29" s="36"/>
      <c r="N29" s="35"/>
      <c r="O29" s="35"/>
      <c r="P29" s="35"/>
      <c r="Q29" s="35"/>
      <c r="R29" s="38"/>
      <c r="S29" s="39"/>
    </row>
    <row r="30" spans="1:19" x14ac:dyDescent="0.2">
      <c r="A30" s="34"/>
      <c r="B30" s="35"/>
      <c r="C30" s="36"/>
      <c r="D30" s="36"/>
      <c r="E30" s="36"/>
      <c r="F30" s="36"/>
      <c r="G30" s="36"/>
      <c r="H30" s="37"/>
      <c r="I30" s="35"/>
      <c r="J30" s="36"/>
      <c r="K30" s="36"/>
      <c r="L30" s="36"/>
      <c r="M30" s="36"/>
      <c r="N30" s="35"/>
      <c r="O30" s="35"/>
      <c r="P30" s="35"/>
      <c r="Q30" s="35"/>
      <c r="R30" s="38"/>
      <c r="S30" s="39"/>
    </row>
    <row r="31" spans="1:19" x14ac:dyDescent="0.2">
      <c r="A31" s="34"/>
      <c r="B31" s="35"/>
      <c r="C31" s="36"/>
      <c r="D31" s="36"/>
      <c r="E31" s="36"/>
      <c r="F31" s="36"/>
      <c r="G31" s="36"/>
      <c r="H31" s="37"/>
      <c r="I31" s="35"/>
      <c r="J31" s="36"/>
      <c r="K31" s="36"/>
      <c r="L31" s="36"/>
      <c r="M31" s="36"/>
      <c r="N31" s="35"/>
      <c r="O31" s="35"/>
      <c r="P31" s="35"/>
      <c r="Q31" s="35"/>
      <c r="R31" s="38"/>
      <c r="S31" s="39"/>
    </row>
    <row r="32" spans="1:19" x14ac:dyDescent="0.2">
      <c r="A32" s="34"/>
      <c r="B32" s="35"/>
      <c r="C32" s="36"/>
      <c r="D32" s="36"/>
      <c r="E32" s="36"/>
      <c r="F32" s="36"/>
      <c r="G32" s="36"/>
      <c r="H32" s="37"/>
      <c r="I32" s="35"/>
      <c r="J32" s="36"/>
      <c r="K32" s="36"/>
      <c r="L32" s="36"/>
      <c r="M32" s="36"/>
      <c r="N32" s="35"/>
      <c r="O32" s="35"/>
      <c r="P32" s="35"/>
      <c r="Q32" s="35"/>
      <c r="R32" s="38"/>
      <c r="S32" s="39"/>
    </row>
    <row r="33" spans="1:19" x14ac:dyDescent="0.2">
      <c r="A33" s="34"/>
      <c r="B33" s="35"/>
      <c r="C33" s="36"/>
      <c r="D33" s="36"/>
      <c r="E33" s="36"/>
      <c r="F33" s="36"/>
      <c r="G33" s="36"/>
      <c r="H33" s="37"/>
      <c r="I33" s="35"/>
      <c r="J33" s="36"/>
      <c r="K33" s="36"/>
      <c r="L33" s="36"/>
      <c r="M33" s="36"/>
      <c r="N33" s="35"/>
      <c r="O33" s="35"/>
      <c r="P33" s="35"/>
      <c r="Q33" s="35"/>
      <c r="R33" s="38"/>
      <c r="S33" s="39"/>
    </row>
    <row r="34" spans="1:19" x14ac:dyDescent="0.2">
      <c r="A34" s="34"/>
      <c r="B34" s="35"/>
      <c r="C34" s="36"/>
      <c r="D34" s="36"/>
      <c r="E34" s="36"/>
      <c r="F34" s="36"/>
      <c r="G34" s="36"/>
      <c r="H34" s="37"/>
      <c r="I34" s="35"/>
      <c r="J34" s="36"/>
      <c r="K34" s="36"/>
      <c r="L34" s="36"/>
      <c r="M34" s="36"/>
      <c r="N34" s="35"/>
      <c r="O34" s="35"/>
      <c r="P34" s="35"/>
      <c r="Q34" s="35"/>
      <c r="R34" s="38"/>
      <c r="S34" s="39"/>
    </row>
    <row r="35" spans="1:19" x14ac:dyDescent="0.2">
      <c r="A35" s="40"/>
      <c r="B35" s="41"/>
      <c r="C35" s="42"/>
      <c r="D35" s="42"/>
      <c r="E35" s="42"/>
      <c r="F35" s="42"/>
      <c r="G35" s="42"/>
      <c r="H35" s="43"/>
      <c r="I35" s="41"/>
      <c r="J35" s="42"/>
      <c r="K35" s="42"/>
      <c r="L35" s="42"/>
      <c r="M35" s="42"/>
      <c r="N35" s="41"/>
      <c r="O35" s="41"/>
      <c r="P35" s="41"/>
      <c r="Q35" s="41"/>
      <c r="R35" s="44"/>
      <c r="S35" s="4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466"/>
  <sheetViews>
    <sheetView workbookViewId="0">
      <selection activeCell="B1037" sqref="B1037"/>
    </sheetView>
  </sheetViews>
  <sheetFormatPr defaultRowHeight="11.25" x14ac:dyDescent="0.2"/>
  <cols>
    <col min="1" max="1" width="6.140625" style="169" bestFit="1" customWidth="1"/>
    <col min="2" max="2" width="39.7109375" style="173" bestFit="1" customWidth="1"/>
    <col min="3" max="3" width="6" style="174" bestFit="1" customWidth="1"/>
    <col min="4" max="4" width="7.28515625" style="173" bestFit="1" customWidth="1"/>
    <col min="5" max="5" width="11.140625" style="394" bestFit="1" customWidth="1"/>
    <col min="6" max="6" width="7.42578125" style="394" bestFit="1" customWidth="1"/>
    <col min="7" max="7" width="14.5703125" style="394" bestFit="1" customWidth="1"/>
    <col min="8" max="8" width="10.7109375" style="394" bestFit="1" customWidth="1"/>
    <col min="9" max="9" width="18.140625" style="394" bestFit="1" customWidth="1"/>
    <col min="10" max="10" width="14.28515625" style="394" bestFit="1" customWidth="1"/>
    <col min="11" max="11" width="12.140625" style="394" bestFit="1" customWidth="1"/>
    <col min="12" max="12" width="8.42578125" style="394" bestFit="1" customWidth="1"/>
    <col min="13" max="13" width="16.7109375" style="394" bestFit="1" customWidth="1"/>
    <col min="14" max="14" width="12.85546875" style="394" bestFit="1" customWidth="1"/>
    <col min="15" max="20" width="12.85546875" style="394" customWidth="1"/>
    <col min="21" max="21" width="20.42578125" style="174" bestFit="1" customWidth="1"/>
    <col min="22" max="22" width="9.28515625" style="175" bestFit="1" customWidth="1"/>
    <col min="23" max="23" width="33.85546875" style="171" bestFit="1" customWidth="1"/>
    <col min="24" max="24" width="29.7109375" style="172" bestFit="1" customWidth="1"/>
    <col min="25" max="25" width="7.140625" style="169" bestFit="1" customWidth="1"/>
    <col min="26" max="26" width="7.140625" style="169" customWidth="1"/>
    <col min="27" max="27" width="10.85546875" style="169" bestFit="1" customWidth="1"/>
    <col min="28" max="28" width="3.85546875" style="169" bestFit="1" customWidth="1"/>
    <col min="29" max="29" width="10.7109375" style="173" bestFit="1" customWidth="1"/>
    <col min="30" max="30" width="52" style="174" bestFit="1" customWidth="1"/>
    <col min="31" max="31" width="5" style="169" bestFit="1" customWidth="1"/>
    <col min="32" max="32" width="30.140625" style="165" bestFit="1" customWidth="1"/>
    <col min="33" max="33" width="9.140625" style="165" bestFit="1" customWidth="1"/>
    <col min="34" max="34" width="22.85546875" style="165" bestFit="1" customWidth="1"/>
    <col min="35" max="35" width="10.5703125" style="165" bestFit="1" customWidth="1"/>
    <col min="36" max="36" width="17.5703125" style="165" bestFit="1" customWidth="1"/>
    <col min="37" max="37" width="11.42578125" style="165" bestFit="1" customWidth="1"/>
    <col min="38" max="38" width="11.42578125" style="165" customWidth="1"/>
    <col min="39" max="39" width="3.5703125" style="165" bestFit="1" customWidth="1"/>
    <col min="40" max="40" width="43.28515625" style="165" bestFit="1" customWidth="1"/>
    <col min="41" max="41" width="50.7109375" style="165" bestFit="1" customWidth="1"/>
    <col min="42" max="42" width="23" style="165" bestFit="1" customWidth="1"/>
    <col min="43" max="43" width="11.140625" style="165" bestFit="1" customWidth="1"/>
    <col min="44" max="44" width="7.5703125" style="165" bestFit="1" customWidth="1"/>
    <col min="45" max="45" width="14.85546875" style="165" bestFit="1" customWidth="1"/>
    <col min="46" max="46" width="12.7109375" style="165" bestFit="1" customWidth="1"/>
    <col min="47" max="47" width="9.42578125" style="165" bestFit="1" customWidth="1"/>
    <col min="48" max="48" width="9.7109375" style="165" bestFit="1" customWidth="1"/>
    <col min="49" max="49" width="10.140625" style="165" customWidth="1"/>
    <col min="50" max="52" width="9.140625" style="165"/>
    <col min="53" max="53" width="50.7109375" style="165" bestFit="1" customWidth="1"/>
    <col min="54" max="16384" width="9.140625" style="165"/>
  </cols>
  <sheetData>
    <row r="1" spans="1:53" s="396" customFormat="1" x14ac:dyDescent="0.2">
      <c r="A1" s="163" t="s">
        <v>58</v>
      </c>
      <c r="B1" s="166" t="s">
        <v>11</v>
      </c>
      <c r="C1" s="167" t="s">
        <v>12</v>
      </c>
      <c r="D1" s="166" t="s">
        <v>396</v>
      </c>
      <c r="E1" s="395" t="s">
        <v>5489</v>
      </c>
      <c r="F1" s="395" t="s">
        <v>1980</v>
      </c>
      <c r="G1" s="395" t="s">
        <v>5496</v>
      </c>
      <c r="H1" s="395" t="s">
        <v>1726</v>
      </c>
      <c r="I1" s="395" t="s">
        <v>5497</v>
      </c>
      <c r="J1" s="395" t="s">
        <v>5498</v>
      </c>
      <c r="K1" s="395" t="s">
        <v>5499</v>
      </c>
      <c r="L1" s="395" t="s">
        <v>5500</v>
      </c>
      <c r="M1" s="395" t="s">
        <v>5502</v>
      </c>
      <c r="N1" s="395" t="s">
        <v>1727</v>
      </c>
      <c r="O1" s="395" t="s">
        <v>5490</v>
      </c>
      <c r="P1" s="395" t="s">
        <v>2134</v>
      </c>
      <c r="Q1" s="395" t="s">
        <v>5509</v>
      </c>
      <c r="R1" s="395" t="s">
        <v>1983</v>
      </c>
      <c r="S1" s="395" t="s">
        <v>5511</v>
      </c>
      <c r="T1" s="395" t="s">
        <v>1979</v>
      </c>
      <c r="U1" s="167" t="s">
        <v>2239</v>
      </c>
      <c r="V1" s="168" t="s">
        <v>385</v>
      </c>
      <c r="W1" s="166" t="s">
        <v>2078</v>
      </c>
      <c r="X1" s="167" t="s">
        <v>2073</v>
      </c>
      <c r="Y1" s="163" t="s">
        <v>402</v>
      </c>
      <c r="Z1" s="163"/>
      <c r="AA1" s="163" t="s">
        <v>544</v>
      </c>
      <c r="AB1" s="163" t="s">
        <v>544</v>
      </c>
      <c r="AC1" s="166" t="s">
        <v>1730</v>
      </c>
      <c r="AD1" s="167" t="s">
        <v>1730</v>
      </c>
      <c r="AE1" s="163" t="s">
        <v>833</v>
      </c>
      <c r="AF1" s="163" t="s">
        <v>2250</v>
      </c>
      <c r="AG1" s="163" t="s">
        <v>1976</v>
      </c>
      <c r="AH1" s="163" t="s">
        <v>2363</v>
      </c>
      <c r="AI1" s="163" t="s">
        <v>2125</v>
      </c>
      <c r="AJ1" s="164" t="s">
        <v>3074</v>
      </c>
      <c r="AK1" s="164" t="s">
        <v>3075</v>
      </c>
      <c r="AL1" s="164"/>
      <c r="AM1" s="164" t="s">
        <v>3171</v>
      </c>
      <c r="AN1" s="396" t="s">
        <v>4814</v>
      </c>
      <c r="AP1" s="396" t="s">
        <v>4817</v>
      </c>
      <c r="AQ1" s="396" t="s">
        <v>5187</v>
      </c>
      <c r="AR1" s="396" t="s">
        <v>4821</v>
      </c>
      <c r="AS1" s="396" t="s">
        <v>4829</v>
      </c>
      <c r="AT1" s="396" t="s">
        <v>4837</v>
      </c>
      <c r="AU1" s="396" t="s">
        <v>4864</v>
      </c>
      <c r="AV1" s="396" t="s">
        <v>4868</v>
      </c>
      <c r="AW1" s="396" t="s">
        <v>4886</v>
      </c>
    </row>
    <row r="2" spans="1:53" x14ac:dyDescent="0.2">
      <c r="A2" s="163"/>
      <c r="B2" s="166"/>
      <c r="C2" s="167"/>
      <c r="D2" s="166"/>
      <c r="E2" s="395"/>
      <c r="F2" s="395"/>
      <c r="G2" s="395"/>
      <c r="H2" s="395"/>
      <c r="I2" s="395"/>
      <c r="J2" s="395"/>
      <c r="K2" s="395"/>
      <c r="L2" s="395"/>
      <c r="M2" s="395"/>
      <c r="N2" s="395"/>
      <c r="O2" s="395"/>
      <c r="P2" s="395"/>
      <c r="Q2" s="395"/>
      <c r="R2" s="395"/>
      <c r="S2" s="395"/>
      <c r="T2" s="395"/>
      <c r="U2" s="167"/>
      <c r="V2" s="168"/>
      <c r="W2" s="166"/>
      <c r="X2" s="167"/>
      <c r="Y2" s="163"/>
      <c r="Z2" s="163"/>
      <c r="AA2" s="163"/>
      <c r="AB2" s="163"/>
      <c r="AC2" s="166"/>
      <c r="AD2" s="167"/>
      <c r="AE2" s="163"/>
      <c r="AF2" s="163"/>
      <c r="AG2" s="163"/>
      <c r="AH2" s="163"/>
      <c r="AI2" s="163"/>
      <c r="AJ2" s="163"/>
      <c r="AK2" s="163"/>
      <c r="AL2" s="163"/>
      <c r="AM2" s="163"/>
      <c r="AP2" s="165" t="str">
        <f>IFERROR(INDEX(MID(zNamedSheets,FIND("]",Names_Sheets)+1,255),ROWS(A$1:A1)),"")</f>
        <v/>
      </c>
      <c r="BA2" s="165" t="s">
        <v>5204</v>
      </c>
    </row>
    <row r="3" spans="1:53" x14ac:dyDescent="0.2">
      <c r="A3" s="169" t="s">
        <v>60</v>
      </c>
      <c r="B3" s="177" t="s">
        <v>5941</v>
      </c>
      <c r="C3" s="177">
        <v>3017</v>
      </c>
      <c r="D3" s="173" t="b">
        <v>1</v>
      </c>
      <c r="E3" s="394" t="s">
        <v>2074</v>
      </c>
      <c r="F3" s="394">
        <v>1</v>
      </c>
      <c r="G3" s="177" t="s">
        <v>5491</v>
      </c>
      <c r="H3" s="394">
        <v>1</v>
      </c>
      <c r="I3" s="394" t="s">
        <v>5486</v>
      </c>
      <c r="J3" s="177" t="s">
        <v>286</v>
      </c>
      <c r="K3" s="394" t="s">
        <v>5501</v>
      </c>
      <c r="L3" s="394" t="s">
        <v>81</v>
      </c>
      <c r="M3" s="394" t="s">
        <v>5503</v>
      </c>
      <c r="N3" s="394">
        <v>1</v>
      </c>
      <c r="O3" s="394" t="s">
        <v>5508</v>
      </c>
      <c r="P3" s="394">
        <v>1</v>
      </c>
      <c r="Q3" s="394" t="s">
        <v>3080</v>
      </c>
      <c r="R3" s="394" t="s">
        <v>442</v>
      </c>
      <c r="S3" s="394" t="s">
        <v>5512</v>
      </c>
      <c r="T3" s="394" t="s">
        <v>81</v>
      </c>
      <c r="U3" s="165" t="s">
        <v>2240</v>
      </c>
      <c r="V3" s="165" t="s">
        <v>241</v>
      </c>
      <c r="W3" s="171" t="s">
        <v>2074</v>
      </c>
      <c r="X3" s="172">
        <v>1</v>
      </c>
      <c r="Y3" s="169" t="s">
        <v>81</v>
      </c>
      <c r="AA3" s="169" t="s">
        <v>3064</v>
      </c>
      <c r="AB3" s="169" t="s">
        <v>61</v>
      </c>
      <c r="AC3" s="173">
        <v>1</v>
      </c>
      <c r="AD3" s="174" t="s">
        <v>1731</v>
      </c>
      <c r="AE3" s="169" t="s">
        <v>61</v>
      </c>
      <c r="AF3" s="165" t="s">
        <v>2252</v>
      </c>
      <c r="AG3" s="165" t="s">
        <v>2251</v>
      </c>
      <c r="AH3" s="165" t="s">
        <v>2365</v>
      </c>
      <c r="AI3" s="165" t="s">
        <v>2364</v>
      </c>
      <c r="AJ3" s="165" t="s">
        <v>3076</v>
      </c>
      <c r="AK3" s="165">
        <v>1</v>
      </c>
      <c r="AL3" s="165" t="s">
        <v>521</v>
      </c>
      <c r="AM3" s="165" t="s">
        <v>77</v>
      </c>
      <c r="AN3" s="165" t="s">
        <v>4593</v>
      </c>
      <c r="AO3" s="165" t="s">
        <v>4928</v>
      </c>
      <c r="AP3" s="165" t="s">
        <v>5213</v>
      </c>
      <c r="AQ3" s="165" t="str">
        <f>IFERROR(INDEX(zNamed_Sheets,ROWS($A$1:B1)),"")</f>
        <v/>
      </c>
      <c r="AR3" s="165" t="s">
        <v>4822</v>
      </c>
      <c r="AS3" s="180" t="s">
        <v>4830</v>
      </c>
      <c r="AT3" s="165" t="s">
        <v>4838</v>
      </c>
      <c r="AU3" s="159" t="s">
        <v>4862</v>
      </c>
      <c r="AV3" s="159" t="s">
        <v>4865</v>
      </c>
      <c r="AW3" s="160" t="s">
        <v>4869</v>
      </c>
    </row>
    <row r="4" spans="1:53" x14ac:dyDescent="0.2">
      <c r="A4" s="169" t="s">
        <v>64</v>
      </c>
      <c r="B4" s="177" t="s">
        <v>5942</v>
      </c>
      <c r="C4" s="177">
        <v>3018</v>
      </c>
      <c r="D4" s="173" t="b">
        <v>0</v>
      </c>
      <c r="E4" s="394" t="s">
        <v>2075</v>
      </c>
      <c r="F4" s="394">
        <v>2</v>
      </c>
      <c r="G4" s="177" t="s">
        <v>5492</v>
      </c>
      <c r="H4" s="394">
        <v>2</v>
      </c>
      <c r="I4" s="394" t="s">
        <v>5313</v>
      </c>
      <c r="J4" s="177" t="s">
        <v>318</v>
      </c>
      <c r="K4" s="394" t="s">
        <v>3475</v>
      </c>
      <c r="L4" s="394" t="s">
        <v>65</v>
      </c>
      <c r="M4" s="394" t="s">
        <v>5504</v>
      </c>
      <c r="N4" s="394">
        <v>2</v>
      </c>
      <c r="O4" s="394" t="s">
        <v>2150</v>
      </c>
      <c r="P4" s="394">
        <v>2</v>
      </c>
      <c r="Q4" s="394" t="s">
        <v>5510</v>
      </c>
      <c r="R4" s="394" t="s">
        <v>244</v>
      </c>
      <c r="S4" s="394" t="s">
        <v>5513</v>
      </c>
      <c r="T4" s="394" t="s">
        <v>65</v>
      </c>
      <c r="U4" s="165" t="s">
        <v>2241</v>
      </c>
      <c r="V4" s="165" t="s">
        <v>2246</v>
      </c>
      <c r="W4" s="171" t="s">
        <v>2075</v>
      </c>
      <c r="X4" s="172">
        <v>2</v>
      </c>
      <c r="Y4" s="169" t="s">
        <v>65</v>
      </c>
      <c r="AA4" s="169" t="s">
        <v>3065</v>
      </c>
      <c r="AB4" s="169" t="s">
        <v>65</v>
      </c>
      <c r="AC4" s="173">
        <v>2</v>
      </c>
      <c r="AD4" s="174" t="s">
        <v>1732</v>
      </c>
      <c r="AE4" s="169" t="s">
        <v>81</v>
      </c>
      <c r="AF4" s="165" t="s">
        <v>2254</v>
      </c>
      <c r="AG4" s="165" t="s">
        <v>2253</v>
      </c>
      <c r="AH4" s="165" t="s">
        <v>2367</v>
      </c>
      <c r="AI4" s="165" t="s">
        <v>2366</v>
      </c>
      <c r="AJ4" s="165" t="s">
        <v>3077</v>
      </c>
      <c r="AK4" s="165">
        <v>2</v>
      </c>
      <c r="AL4" s="165" t="s">
        <v>290</v>
      </c>
      <c r="AM4" s="165" t="s">
        <v>81</v>
      </c>
      <c r="AN4" s="165" t="s">
        <v>4594</v>
      </c>
      <c r="AO4" s="165" t="s">
        <v>4929</v>
      </c>
      <c r="AP4" s="165" t="s">
        <v>5214</v>
      </c>
      <c r="AQ4" s="165" t="str">
        <f>IFERROR(INDEX(zNamed_Sheets,ROWS($A$1:B2)),"")</f>
        <v/>
      </c>
      <c r="AR4" s="165" t="s">
        <v>4823</v>
      </c>
      <c r="AS4" s="180" t="s">
        <v>4831</v>
      </c>
      <c r="AT4" s="165" t="s">
        <v>4839</v>
      </c>
      <c r="AU4" s="159" t="s">
        <v>4863</v>
      </c>
      <c r="AV4" s="159" t="s">
        <v>4866</v>
      </c>
      <c r="AW4" s="160" t="s">
        <v>4870</v>
      </c>
    </row>
    <row r="5" spans="1:53" x14ac:dyDescent="0.2">
      <c r="A5" s="169" t="s">
        <v>68</v>
      </c>
      <c r="B5" s="177" t="s">
        <v>6273</v>
      </c>
      <c r="C5" s="177">
        <v>3030</v>
      </c>
      <c r="E5" s="394" t="s">
        <v>1495</v>
      </c>
      <c r="F5" s="394">
        <v>3</v>
      </c>
      <c r="G5" s="177" t="s">
        <v>5493</v>
      </c>
      <c r="H5" s="394">
        <v>3</v>
      </c>
      <c r="I5" s="394" t="s">
        <v>454</v>
      </c>
      <c r="J5" s="177" t="s">
        <v>81</v>
      </c>
      <c r="K5" s="394" t="s">
        <v>527</v>
      </c>
      <c r="L5" s="394" t="s">
        <v>244</v>
      </c>
      <c r="M5" s="394" t="s">
        <v>5505</v>
      </c>
      <c r="N5" s="394">
        <v>3</v>
      </c>
      <c r="O5" s="394" t="s">
        <v>2152</v>
      </c>
      <c r="P5" s="394">
        <v>3</v>
      </c>
      <c r="U5" s="165" t="s">
        <v>2242</v>
      </c>
      <c r="V5" s="165" t="s">
        <v>2247</v>
      </c>
      <c r="W5" s="171" t="s">
        <v>1495</v>
      </c>
      <c r="X5" s="172">
        <v>3</v>
      </c>
      <c r="AA5" s="169" t="s">
        <v>3069</v>
      </c>
      <c r="AB5" s="169" t="s">
        <v>435</v>
      </c>
      <c r="AC5" s="173">
        <v>3</v>
      </c>
      <c r="AD5" s="174" t="s">
        <v>1733</v>
      </c>
      <c r="AF5" s="165" t="s">
        <v>2256</v>
      </c>
      <c r="AG5" s="165" t="s">
        <v>2255</v>
      </c>
      <c r="AH5" s="165" t="s">
        <v>2369</v>
      </c>
      <c r="AI5" s="165" t="s">
        <v>2368</v>
      </c>
      <c r="AJ5" s="165" t="s">
        <v>3078</v>
      </c>
      <c r="AK5" s="165">
        <v>3</v>
      </c>
      <c r="AN5" s="165" t="s">
        <v>4595</v>
      </c>
      <c r="AO5" s="165" t="s">
        <v>4930</v>
      </c>
      <c r="AP5" s="165" t="s">
        <v>5215</v>
      </c>
      <c r="AQ5" s="165" t="str">
        <f>IFERROR(INDEX(zNamed_Sheets,ROWS($A$1:B3)),"")</f>
        <v/>
      </c>
      <c r="AS5" s="180" t="s">
        <v>4832</v>
      </c>
      <c r="AT5" s="165" t="s">
        <v>4840</v>
      </c>
      <c r="AV5" s="159" t="s">
        <v>4867</v>
      </c>
      <c r="AW5" s="160" t="s">
        <v>4871</v>
      </c>
    </row>
    <row r="6" spans="1:53" x14ac:dyDescent="0.2">
      <c r="B6" s="177" t="s">
        <v>3631</v>
      </c>
      <c r="C6" s="177">
        <v>1836</v>
      </c>
      <c r="E6" s="394" t="s">
        <v>2076</v>
      </c>
      <c r="F6" s="394">
        <v>4</v>
      </c>
      <c r="G6" s="177" t="s">
        <v>5494</v>
      </c>
      <c r="H6" s="394">
        <v>4</v>
      </c>
      <c r="M6" s="394" t="s">
        <v>5506</v>
      </c>
      <c r="N6" s="394">
        <v>4</v>
      </c>
      <c r="O6" s="394" t="s">
        <v>2153</v>
      </c>
      <c r="P6" s="394">
        <v>4</v>
      </c>
      <c r="U6" s="165" t="s">
        <v>2237</v>
      </c>
      <c r="V6" s="165" t="s">
        <v>61</v>
      </c>
      <c r="W6" s="171" t="s">
        <v>2076</v>
      </c>
      <c r="X6" s="172">
        <v>4</v>
      </c>
      <c r="AA6" s="169" t="s">
        <v>3063</v>
      </c>
      <c r="AB6" s="169" t="s">
        <v>241</v>
      </c>
      <c r="AC6" s="173">
        <v>4</v>
      </c>
      <c r="AD6" s="174" t="s">
        <v>1734</v>
      </c>
      <c r="AF6" s="165" t="s">
        <v>2258</v>
      </c>
      <c r="AG6" s="165" t="s">
        <v>2257</v>
      </c>
      <c r="AH6" s="165" t="s">
        <v>2370</v>
      </c>
      <c r="AI6" s="165" t="s">
        <v>448</v>
      </c>
      <c r="AJ6" s="165" t="s">
        <v>527</v>
      </c>
      <c r="AK6" s="165">
        <v>4</v>
      </c>
      <c r="AN6" s="165" t="s">
        <v>4596</v>
      </c>
      <c r="AO6" s="165" t="s">
        <v>4930</v>
      </c>
      <c r="AP6" s="165" t="s">
        <v>4818</v>
      </c>
      <c r="AQ6" s="165" t="str">
        <f>IFERROR(INDEX(zNamed_Sheets,ROWS($A$1:B4)),"")</f>
        <v/>
      </c>
      <c r="AS6" s="180" t="s">
        <v>4833</v>
      </c>
      <c r="AT6" s="165" t="s">
        <v>4841</v>
      </c>
      <c r="AW6" s="160" t="s">
        <v>4872</v>
      </c>
    </row>
    <row r="7" spans="1:53" x14ac:dyDescent="0.2">
      <c r="B7" s="177" t="s">
        <v>3632</v>
      </c>
      <c r="C7" s="177">
        <v>1315</v>
      </c>
      <c r="E7" s="394" t="s">
        <v>2077</v>
      </c>
      <c r="F7" s="394">
        <v>5</v>
      </c>
      <c r="G7" s="177" t="s">
        <v>5495</v>
      </c>
      <c r="H7" s="394">
        <v>5</v>
      </c>
      <c r="M7" s="394" t="s">
        <v>5507</v>
      </c>
      <c r="N7" s="394">
        <v>5</v>
      </c>
      <c r="O7" s="394" t="s">
        <v>5507</v>
      </c>
      <c r="P7" s="394">
        <v>5</v>
      </c>
      <c r="U7" s="165" t="s">
        <v>2243</v>
      </c>
      <c r="V7" s="165" t="s">
        <v>2248</v>
      </c>
      <c r="W7" s="171" t="s">
        <v>2077</v>
      </c>
      <c r="X7" s="172">
        <v>5</v>
      </c>
      <c r="AA7" s="169" t="s">
        <v>454</v>
      </c>
      <c r="AB7" s="169" t="s">
        <v>81</v>
      </c>
      <c r="AC7" s="173">
        <v>811</v>
      </c>
      <c r="AD7" s="174" t="s">
        <v>1735</v>
      </c>
      <c r="AF7" s="165" t="s">
        <v>853</v>
      </c>
      <c r="AG7" s="165" t="s">
        <v>2246</v>
      </c>
      <c r="AH7" s="165" t="s">
        <v>2372</v>
      </c>
      <c r="AI7" s="165" t="s">
        <v>2371</v>
      </c>
      <c r="AJ7" s="165" t="s">
        <v>3079</v>
      </c>
      <c r="AK7" s="165">
        <v>5</v>
      </c>
      <c r="AN7" s="165" t="s">
        <v>4597</v>
      </c>
      <c r="AO7" s="165" t="s">
        <v>4931</v>
      </c>
      <c r="AP7" s="165" t="s">
        <v>5216</v>
      </c>
      <c r="AQ7" s="165" t="str">
        <f>IFERROR(INDEX(zNamed_Sheets,ROWS($A$1:B5)),"")</f>
        <v/>
      </c>
      <c r="AS7" s="180" t="s">
        <v>4834</v>
      </c>
      <c r="AT7" s="165" t="s">
        <v>4842</v>
      </c>
      <c r="AW7" s="160" t="s">
        <v>4873</v>
      </c>
    </row>
    <row r="8" spans="1:53" x14ac:dyDescent="0.2">
      <c r="B8" s="177" t="s">
        <v>3633</v>
      </c>
      <c r="C8" s="177">
        <v>1825</v>
      </c>
      <c r="E8" s="394" t="s">
        <v>527</v>
      </c>
      <c r="F8" s="394" t="s">
        <v>244</v>
      </c>
      <c r="G8" s="177" t="s">
        <v>527</v>
      </c>
      <c r="H8" s="397" t="s">
        <v>244</v>
      </c>
      <c r="I8" s="397"/>
      <c r="J8" s="397"/>
      <c r="K8" s="397"/>
      <c r="L8" s="397"/>
      <c r="M8" s="397" t="s">
        <v>527</v>
      </c>
      <c r="N8" s="397" t="s">
        <v>244</v>
      </c>
      <c r="O8" s="397" t="s">
        <v>527</v>
      </c>
      <c r="P8" s="397" t="s">
        <v>244</v>
      </c>
      <c r="Q8" s="397"/>
      <c r="R8" s="397"/>
      <c r="S8" s="397"/>
      <c r="T8" s="397"/>
      <c r="U8" s="165" t="s">
        <v>2244</v>
      </c>
      <c r="V8" s="165" t="s">
        <v>2249</v>
      </c>
      <c r="W8" s="171" t="s">
        <v>527</v>
      </c>
      <c r="X8" s="172" t="s">
        <v>244</v>
      </c>
      <c r="AC8" s="173">
        <v>911</v>
      </c>
      <c r="AD8" s="174" t="s">
        <v>1736</v>
      </c>
      <c r="AF8" s="165" t="s">
        <v>2260</v>
      </c>
      <c r="AG8" s="165" t="s">
        <v>2259</v>
      </c>
      <c r="AH8" s="165" t="s">
        <v>2374</v>
      </c>
      <c r="AI8" s="165" t="s">
        <v>2373</v>
      </c>
      <c r="AJ8" s="165" t="s">
        <v>3080</v>
      </c>
      <c r="AK8" s="165">
        <v>6</v>
      </c>
      <c r="AN8" s="165" t="s">
        <v>4598</v>
      </c>
      <c r="AO8" s="165" t="s">
        <v>4932</v>
      </c>
      <c r="AP8" s="165" t="s">
        <v>4908</v>
      </c>
      <c r="AQ8" s="165" t="str">
        <f>IFERROR(INDEX(zNamed_Sheets,ROWS($A$1:B6)),"")</f>
        <v/>
      </c>
      <c r="AS8" s="180" t="s">
        <v>4835</v>
      </c>
      <c r="AT8" s="165" t="s">
        <v>4843</v>
      </c>
      <c r="AW8" s="160" t="s">
        <v>4874</v>
      </c>
    </row>
    <row r="9" spans="1:53" x14ac:dyDescent="0.2">
      <c r="B9" s="177" t="s">
        <v>3634</v>
      </c>
      <c r="C9" s="177">
        <v>210</v>
      </c>
      <c r="U9" s="165" t="s">
        <v>2245</v>
      </c>
      <c r="V9" s="165" t="s">
        <v>954</v>
      </c>
      <c r="AC9" s="173">
        <v>432</v>
      </c>
      <c r="AD9" s="174" t="s">
        <v>1737</v>
      </c>
      <c r="AF9" s="165" t="s">
        <v>2262</v>
      </c>
      <c r="AG9" s="165" t="s">
        <v>2261</v>
      </c>
      <c r="AH9" s="165" t="s">
        <v>2155</v>
      </c>
      <c r="AI9" s="165" t="s">
        <v>2375</v>
      </c>
      <c r="AN9" s="165" t="s">
        <v>4599</v>
      </c>
      <c r="AO9" s="165" t="s">
        <v>4933</v>
      </c>
      <c r="AP9" s="165" t="s">
        <v>5217</v>
      </c>
      <c r="AQ9" s="165" t="str">
        <f>IFERROR(INDEX(zNamed_Sheets,ROWS($A$1:B7)),"")</f>
        <v/>
      </c>
      <c r="AS9" s="181" t="s">
        <v>4836</v>
      </c>
      <c r="AT9" s="177" t="s">
        <v>4844</v>
      </c>
      <c r="AW9" s="160" t="s">
        <v>4875</v>
      </c>
    </row>
    <row r="10" spans="1:53" x14ac:dyDescent="0.2">
      <c r="B10" s="177" t="s">
        <v>3635</v>
      </c>
      <c r="C10" s="177">
        <v>93</v>
      </c>
      <c r="U10" s="165" t="s">
        <v>2238</v>
      </c>
      <c r="V10" s="165" t="s">
        <v>426</v>
      </c>
      <c r="AC10" s="173">
        <v>451</v>
      </c>
      <c r="AD10" s="174" t="s">
        <v>1738</v>
      </c>
      <c r="AF10" s="165" t="s">
        <v>2263</v>
      </c>
      <c r="AG10" s="165" t="s">
        <v>439</v>
      </c>
      <c r="AH10" s="165" t="s">
        <v>2377</v>
      </c>
      <c r="AI10" s="165" t="s">
        <v>2376</v>
      </c>
      <c r="AN10" s="165" t="s">
        <v>4600</v>
      </c>
      <c r="AO10" s="165" t="s">
        <v>4934</v>
      </c>
      <c r="AP10" s="165" t="s">
        <v>5218</v>
      </c>
      <c r="AQ10" s="165" t="str">
        <f>IFERROR(INDEX(zNamed_Sheets,ROWS($A$1:B8)),"")</f>
        <v/>
      </c>
      <c r="AT10" s="177" t="s">
        <v>4845</v>
      </c>
      <c r="AW10" s="160" t="s">
        <v>4876</v>
      </c>
    </row>
    <row r="11" spans="1:53" x14ac:dyDescent="0.2">
      <c r="B11" s="177" t="s">
        <v>3636</v>
      </c>
      <c r="C11" s="177">
        <v>1775</v>
      </c>
      <c r="AC11" s="173">
        <v>452</v>
      </c>
      <c r="AD11" s="174" t="s">
        <v>1739</v>
      </c>
      <c r="AF11" s="165" t="s">
        <v>2264</v>
      </c>
      <c r="AG11" s="165" t="s">
        <v>419</v>
      </c>
      <c r="AH11" s="165" t="s">
        <v>527</v>
      </c>
      <c r="AI11" s="165" t="s">
        <v>526</v>
      </c>
      <c r="AN11" s="165" t="s">
        <v>4601</v>
      </c>
      <c r="AO11" s="165" t="s">
        <v>4935</v>
      </c>
      <c r="AP11" s="165" t="s">
        <v>5219</v>
      </c>
      <c r="AQ11" s="165" t="str">
        <f>IFERROR(INDEX(zNamed_Sheets,ROWS($A$1:B9)),"")</f>
        <v/>
      </c>
      <c r="AT11" s="177" t="s">
        <v>4846</v>
      </c>
      <c r="AW11" s="160" t="s">
        <v>4877</v>
      </c>
    </row>
    <row r="12" spans="1:53" x14ac:dyDescent="0.2">
      <c r="B12" s="177" t="s">
        <v>3637</v>
      </c>
      <c r="C12" s="177">
        <v>658</v>
      </c>
      <c r="AC12" s="173">
        <v>511</v>
      </c>
      <c r="AD12" s="174" t="s">
        <v>1740</v>
      </c>
      <c r="AF12" s="165" t="s">
        <v>2266</v>
      </c>
      <c r="AG12" s="165" t="s">
        <v>2265</v>
      </c>
      <c r="AH12" s="165" t="s">
        <v>2379</v>
      </c>
      <c r="AI12" s="165" t="s">
        <v>2378</v>
      </c>
      <c r="AN12" s="165" t="s">
        <v>4602</v>
      </c>
      <c r="AO12" s="165" t="s">
        <v>4936</v>
      </c>
      <c r="AP12" s="165" t="s">
        <v>5220</v>
      </c>
      <c r="AQ12" s="165" t="str">
        <f>IFERROR(INDEX(zNamed_Sheets,ROWS($A$1:B10)),"")</f>
        <v/>
      </c>
      <c r="AT12" s="177" t="s">
        <v>4847</v>
      </c>
      <c r="AW12" s="160" t="s">
        <v>4878</v>
      </c>
    </row>
    <row r="13" spans="1:53" x14ac:dyDescent="0.2">
      <c r="B13" s="177" t="s">
        <v>3638</v>
      </c>
      <c r="C13" s="177">
        <v>2012</v>
      </c>
      <c r="AC13" s="173">
        <v>512</v>
      </c>
      <c r="AD13" s="174" t="s">
        <v>1741</v>
      </c>
      <c r="AF13" s="165" t="s">
        <v>2268</v>
      </c>
      <c r="AG13" s="165" t="s">
        <v>2267</v>
      </c>
      <c r="AN13" s="165" t="s">
        <v>4603</v>
      </c>
      <c r="AO13" s="165" t="s">
        <v>4937</v>
      </c>
      <c r="AP13" s="165" t="s">
        <v>5221</v>
      </c>
      <c r="AQ13" s="165" t="str">
        <f>IFERROR(INDEX(zNamed_Sheets,ROWS($A$1:B11)),"")</f>
        <v/>
      </c>
      <c r="AT13" s="177" t="s">
        <v>4848</v>
      </c>
      <c r="AW13" s="160" t="s">
        <v>4879</v>
      </c>
    </row>
    <row r="14" spans="1:53" x14ac:dyDescent="0.2">
      <c r="B14" s="177" t="s">
        <v>5514</v>
      </c>
      <c r="C14" s="177">
        <v>2972</v>
      </c>
      <c r="AC14" s="173">
        <v>514</v>
      </c>
      <c r="AD14" s="174" t="s">
        <v>1742</v>
      </c>
      <c r="AF14" s="165" t="s">
        <v>2270</v>
      </c>
      <c r="AG14" s="165" t="s">
        <v>2269</v>
      </c>
      <c r="AN14" s="165" t="s">
        <v>4913</v>
      </c>
      <c r="AO14" s="165" t="s">
        <v>4938</v>
      </c>
      <c r="AP14" s="165" t="s">
        <v>5222</v>
      </c>
      <c r="AQ14" s="165" t="str">
        <f>IFERROR(INDEX(zNamed_Sheets,ROWS($A$1:B12)),"")</f>
        <v/>
      </c>
      <c r="AT14" s="177" t="s">
        <v>4849</v>
      </c>
      <c r="AW14" s="160" t="s">
        <v>4880</v>
      </c>
    </row>
    <row r="15" spans="1:53" x14ac:dyDescent="0.2">
      <c r="B15" s="177" t="s">
        <v>3639</v>
      </c>
      <c r="C15" s="177">
        <v>1860</v>
      </c>
      <c r="AC15" s="173">
        <v>515</v>
      </c>
      <c r="AD15" s="174" t="s">
        <v>1743</v>
      </c>
      <c r="AF15" s="165" t="s">
        <v>2272</v>
      </c>
      <c r="AG15" s="165" t="s">
        <v>2271</v>
      </c>
      <c r="AN15" s="165" t="s">
        <v>4604</v>
      </c>
      <c r="AO15" s="165" t="s">
        <v>4939</v>
      </c>
      <c r="AP15" s="165" t="s">
        <v>5223</v>
      </c>
      <c r="AQ15" s="165" t="str">
        <f>IFERROR(INDEX(zNamed_Sheets,ROWS($A$1:B13)),"")</f>
        <v/>
      </c>
      <c r="AT15" s="177" t="s">
        <v>4850</v>
      </c>
      <c r="AW15" s="160" t="s">
        <v>4881</v>
      </c>
    </row>
    <row r="16" spans="1:53" x14ac:dyDescent="0.2">
      <c r="B16" s="177" t="s">
        <v>3640</v>
      </c>
      <c r="C16" s="177">
        <v>2947</v>
      </c>
      <c r="AC16" s="173">
        <v>517</v>
      </c>
      <c r="AD16" s="174" t="s">
        <v>1744</v>
      </c>
      <c r="AF16" s="165" t="s">
        <v>2274</v>
      </c>
      <c r="AG16" s="165" t="s">
        <v>2273</v>
      </c>
      <c r="AN16" s="165" t="s">
        <v>4914</v>
      </c>
      <c r="AO16" s="165" t="s">
        <v>4940</v>
      </c>
      <c r="AP16" s="165" t="s">
        <v>5224</v>
      </c>
      <c r="AQ16" s="165" t="str">
        <f>IFERROR(INDEX(zNamed_Sheets,ROWS($A$1:B14)),"")</f>
        <v/>
      </c>
      <c r="AT16" s="177" t="s">
        <v>4851</v>
      </c>
      <c r="AW16" s="160" t="s">
        <v>4882</v>
      </c>
    </row>
    <row r="17" spans="2:49" x14ac:dyDescent="0.2">
      <c r="B17" s="177" t="s">
        <v>3641</v>
      </c>
      <c r="C17" s="177">
        <v>1374</v>
      </c>
      <c r="AC17" s="173">
        <v>519</v>
      </c>
      <c r="AD17" s="174" t="s">
        <v>1745</v>
      </c>
      <c r="AF17" s="165" t="s">
        <v>2275</v>
      </c>
      <c r="AG17" s="165" t="s">
        <v>859</v>
      </c>
      <c r="AN17" s="165" t="s">
        <v>4605</v>
      </c>
      <c r="AO17" s="165" t="s">
        <v>4941</v>
      </c>
      <c r="AP17" s="165" t="s">
        <v>5225</v>
      </c>
      <c r="AQ17" s="165" t="str">
        <f>IFERROR(INDEX(zNamed_Sheets,ROWS($A$1:B15)),"")</f>
        <v/>
      </c>
      <c r="AT17" s="177" t="s">
        <v>4852</v>
      </c>
      <c r="AW17" s="160" t="s">
        <v>4883</v>
      </c>
    </row>
    <row r="18" spans="2:49" x14ac:dyDescent="0.2">
      <c r="B18" s="177" t="s">
        <v>3642</v>
      </c>
      <c r="C18" s="177">
        <v>1862</v>
      </c>
      <c r="AC18" s="173">
        <v>521</v>
      </c>
      <c r="AD18" s="174" t="s">
        <v>1746</v>
      </c>
      <c r="AF18" s="165" t="s">
        <v>2277</v>
      </c>
      <c r="AG18" s="165" t="s">
        <v>2276</v>
      </c>
      <c r="AN18" s="165" t="s">
        <v>4606</v>
      </c>
      <c r="AO18" s="165" t="s">
        <v>4942</v>
      </c>
      <c r="AP18" s="165" t="s">
        <v>4921</v>
      </c>
      <c r="AQ18" s="165" t="str">
        <f>IFERROR(INDEX(zNamed_Sheets,ROWS($A$1:B16)),"")</f>
        <v/>
      </c>
      <c r="AT18" s="177" t="s">
        <v>4853</v>
      </c>
      <c r="AW18" s="160" t="s">
        <v>4884</v>
      </c>
    </row>
    <row r="19" spans="2:49" x14ac:dyDescent="0.2">
      <c r="B19" s="177" t="s">
        <v>3643</v>
      </c>
      <c r="C19" s="177">
        <v>1773</v>
      </c>
      <c r="AC19" s="173">
        <v>524</v>
      </c>
      <c r="AD19" s="174" t="s">
        <v>1747</v>
      </c>
      <c r="AF19" s="165" t="s">
        <v>2279</v>
      </c>
      <c r="AG19" s="165" t="s">
        <v>2278</v>
      </c>
      <c r="AN19" s="165" t="s">
        <v>4607</v>
      </c>
      <c r="AO19" s="165" t="s">
        <v>4943</v>
      </c>
      <c r="AP19" s="165" t="s">
        <v>5226</v>
      </c>
      <c r="AQ19" s="165" t="str">
        <f>IFERROR(INDEX(zNamed_Sheets,ROWS($A$1:B17)),"")</f>
        <v/>
      </c>
      <c r="AT19" s="177" t="s">
        <v>4854</v>
      </c>
      <c r="AW19" s="160" t="s">
        <v>4885</v>
      </c>
    </row>
    <row r="20" spans="2:49" x14ac:dyDescent="0.2">
      <c r="B20" s="177" t="s">
        <v>3644</v>
      </c>
      <c r="C20" s="177">
        <v>1927</v>
      </c>
      <c r="AC20" s="173">
        <v>531</v>
      </c>
      <c r="AD20" s="174" t="s">
        <v>1748</v>
      </c>
      <c r="AF20" s="165" t="s">
        <v>2281</v>
      </c>
      <c r="AG20" s="165" t="s">
        <v>2280</v>
      </c>
      <c r="AN20" s="165" t="s">
        <v>4608</v>
      </c>
      <c r="AO20" s="165" t="s">
        <v>4944</v>
      </c>
      <c r="AP20" s="165" t="s">
        <v>5227</v>
      </c>
      <c r="AQ20" s="165" t="str">
        <f>IFERROR(INDEX(zNamed_Sheets,ROWS($A$1:B18)),"")</f>
        <v/>
      </c>
      <c r="AT20" s="177" t="s">
        <v>4855</v>
      </c>
    </row>
    <row r="21" spans="2:49" x14ac:dyDescent="0.2">
      <c r="B21" s="177" t="s">
        <v>3645</v>
      </c>
      <c r="C21" s="177">
        <v>2926</v>
      </c>
      <c r="AC21" s="173">
        <v>111</v>
      </c>
      <c r="AD21" s="174" t="s">
        <v>1749</v>
      </c>
      <c r="AF21" s="165" t="s">
        <v>2283</v>
      </c>
      <c r="AG21" s="165" t="s">
        <v>2282</v>
      </c>
      <c r="AN21" s="165" t="s">
        <v>4609</v>
      </c>
      <c r="AO21" s="165" t="s">
        <v>4945</v>
      </c>
      <c r="AP21" s="165" t="s">
        <v>5228</v>
      </c>
      <c r="AQ21" s="165" t="str">
        <f>IFERROR(INDEX(zNamed_Sheets,ROWS($A$1:B19)),"")</f>
        <v/>
      </c>
      <c r="AT21" s="177" t="s">
        <v>4856</v>
      </c>
    </row>
    <row r="22" spans="2:49" x14ac:dyDescent="0.2">
      <c r="B22" s="177" t="s">
        <v>3646</v>
      </c>
      <c r="C22" s="177">
        <v>901</v>
      </c>
      <c r="AC22" s="173">
        <v>112</v>
      </c>
      <c r="AD22" s="174" t="s">
        <v>1750</v>
      </c>
      <c r="AF22" s="165" t="s">
        <v>2285</v>
      </c>
      <c r="AG22" s="165" t="s">
        <v>2284</v>
      </c>
      <c r="AN22" s="165" t="s">
        <v>4610</v>
      </c>
      <c r="AO22" s="165" t="s">
        <v>4946</v>
      </c>
      <c r="AP22" s="165" t="s">
        <v>5229</v>
      </c>
      <c r="AQ22" s="165" t="str">
        <f>IFERROR(INDEX(zNamed_Sheets,ROWS($A$1:B20)),"")</f>
        <v/>
      </c>
      <c r="AT22" s="177" t="s">
        <v>4857</v>
      </c>
    </row>
    <row r="23" spans="2:49" x14ac:dyDescent="0.2">
      <c r="B23" s="177" t="s">
        <v>3647</v>
      </c>
      <c r="C23" s="177">
        <v>176</v>
      </c>
      <c r="AC23" s="173">
        <v>113</v>
      </c>
      <c r="AD23" s="174" t="s">
        <v>1751</v>
      </c>
      <c r="AF23" s="165" t="s">
        <v>2287</v>
      </c>
      <c r="AG23" s="165" t="s">
        <v>2286</v>
      </c>
      <c r="AN23" s="165" t="s">
        <v>4611</v>
      </c>
      <c r="AO23" s="165" t="s">
        <v>4947</v>
      </c>
      <c r="AP23" s="165" t="s">
        <v>4819</v>
      </c>
      <c r="AQ23" s="165" t="str">
        <f>IFERROR(INDEX(zNamed_Sheets,ROWS($A$1:B21)),"")</f>
        <v/>
      </c>
      <c r="AT23" s="177" t="s">
        <v>4858</v>
      </c>
    </row>
    <row r="24" spans="2:49" x14ac:dyDescent="0.2">
      <c r="B24" s="177" t="s">
        <v>3648</v>
      </c>
      <c r="C24" s="177">
        <v>1759</v>
      </c>
      <c r="AC24" s="173">
        <v>114</v>
      </c>
      <c r="AD24" s="174" t="s">
        <v>1752</v>
      </c>
      <c r="AF24" s="165" t="s">
        <v>2289</v>
      </c>
      <c r="AG24" s="165" t="s">
        <v>2288</v>
      </c>
      <c r="AN24" s="165" t="s">
        <v>4612</v>
      </c>
      <c r="AO24" s="165" t="s">
        <v>4948</v>
      </c>
      <c r="AP24" s="165" t="s">
        <v>4896</v>
      </c>
      <c r="AQ24" s="165" t="str">
        <f>IFERROR(INDEX(zNamed_Sheets,ROWS($A$1:B22)),"")</f>
        <v/>
      </c>
      <c r="AT24" s="177" t="s">
        <v>4859</v>
      </c>
    </row>
    <row r="25" spans="2:49" x14ac:dyDescent="0.2">
      <c r="B25" s="177" t="s">
        <v>3649</v>
      </c>
      <c r="C25" s="177">
        <v>1910</v>
      </c>
      <c r="AC25" s="173">
        <v>121</v>
      </c>
      <c r="AD25" s="174" t="s">
        <v>1753</v>
      </c>
      <c r="AF25" s="165" t="s">
        <v>2291</v>
      </c>
      <c r="AG25" s="165" t="s">
        <v>2290</v>
      </c>
      <c r="AN25" s="165" t="s">
        <v>4613</v>
      </c>
      <c r="AO25" s="165" t="s">
        <v>4949</v>
      </c>
      <c r="AP25" s="165" t="s">
        <v>5230</v>
      </c>
      <c r="AQ25" s="165" t="str">
        <f>IFERROR(INDEX(zNamed_Sheets,ROWS($A$1:B23)),"")</f>
        <v/>
      </c>
      <c r="AT25" s="177" t="s">
        <v>4860</v>
      </c>
    </row>
    <row r="26" spans="2:49" x14ac:dyDescent="0.2">
      <c r="B26" s="177" t="s">
        <v>3650</v>
      </c>
      <c r="C26" s="177">
        <v>49</v>
      </c>
      <c r="AC26" s="173">
        <v>122</v>
      </c>
      <c r="AD26" s="174" t="s">
        <v>1754</v>
      </c>
      <c r="AF26" s="165" t="s">
        <v>2293</v>
      </c>
      <c r="AG26" s="165" t="s">
        <v>2292</v>
      </c>
      <c r="AN26" s="165" t="s">
        <v>4614</v>
      </c>
      <c r="AO26" s="165" t="s">
        <v>4950</v>
      </c>
      <c r="AP26" s="165" t="s">
        <v>5231</v>
      </c>
      <c r="AQ26" s="165" t="str">
        <f>IFERROR(INDEX(zNamed_Sheets,ROWS($A$1:B24)),"")</f>
        <v/>
      </c>
      <c r="AT26" s="177" t="s">
        <v>4823</v>
      </c>
    </row>
    <row r="27" spans="2:49" x14ac:dyDescent="0.2">
      <c r="B27" s="177" t="s">
        <v>3651</v>
      </c>
      <c r="C27" s="177">
        <v>1867</v>
      </c>
      <c r="AC27" s="173">
        <v>123</v>
      </c>
      <c r="AD27" s="174" t="s">
        <v>1755</v>
      </c>
      <c r="AF27" s="165" t="s">
        <v>2295</v>
      </c>
      <c r="AG27" s="165" t="s">
        <v>2294</v>
      </c>
      <c r="AN27" s="165" t="s">
        <v>4615</v>
      </c>
      <c r="AO27" s="165" t="s">
        <v>4951</v>
      </c>
      <c r="AP27" s="165" t="s">
        <v>4899</v>
      </c>
      <c r="AQ27" s="165" t="str">
        <f>IFERROR(INDEX(zNamed_Sheets,ROWS($A$1:B25)),"")</f>
        <v/>
      </c>
      <c r="AT27" s="177" t="s">
        <v>4861</v>
      </c>
    </row>
    <row r="28" spans="2:49" x14ac:dyDescent="0.2">
      <c r="B28" s="177" t="s">
        <v>3652</v>
      </c>
      <c r="C28" s="177">
        <v>116</v>
      </c>
      <c r="AC28" s="173">
        <v>124</v>
      </c>
      <c r="AD28" s="174" t="s">
        <v>1756</v>
      </c>
      <c r="AF28" s="165" t="s">
        <v>2297</v>
      </c>
      <c r="AG28" s="165" t="s">
        <v>2296</v>
      </c>
      <c r="AN28" s="165" t="s">
        <v>4616</v>
      </c>
      <c r="AO28" s="165" t="s">
        <v>4952</v>
      </c>
      <c r="AP28" s="165" t="s">
        <v>4900</v>
      </c>
      <c r="AQ28" s="165" t="str">
        <f>IFERROR(INDEX(zNamed_Sheets,ROWS($A$1:B26)),"")</f>
        <v/>
      </c>
    </row>
    <row r="29" spans="2:49" x14ac:dyDescent="0.2">
      <c r="B29" s="177" t="s">
        <v>3653</v>
      </c>
      <c r="C29" s="177">
        <v>652</v>
      </c>
      <c r="AC29" s="173">
        <v>131</v>
      </c>
      <c r="AD29" s="174" t="s">
        <v>1757</v>
      </c>
      <c r="AF29" s="165" t="s">
        <v>2299</v>
      </c>
      <c r="AG29" s="165" t="s">
        <v>2298</v>
      </c>
      <c r="AN29" s="165" t="s">
        <v>4617</v>
      </c>
      <c r="AO29" s="165" t="s">
        <v>4953</v>
      </c>
      <c r="AP29" s="165" t="s">
        <v>4910</v>
      </c>
      <c r="AQ29" s="165" t="str">
        <f>IFERROR(INDEX(zNamed_Sheets,ROWS($A$1:B27)),"")</f>
        <v/>
      </c>
    </row>
    <row r="30" spans="2:49" x14ac:dyDescent="0.2">
      <c r="B30" s="177" t="s">
        <v>3654</v>
      </c>
      <c r="C30" s="177">
        <v>80</v>
      </c>
      <c r="AC30" s="173">
        <v>140</v>
      </c>
      <c r="AD30" s="174" t="s">
        <v>1758</v>
      </c>
      <c r="AF30" s="165" t="s">
        <v>269</v>
      </c>
      <c r="AG30" s="165" t="s">
        <v>411</v>
      </c>
      <c r="AN30" s="165" t="s">
        <v>4618</v>
      </c>
      <c r="AO30" s="165" t="s">
        <v>4954</v>
      </c>
      <c r="AP30" s="165" t="s">
        <v>5232</v>
      </c>
      <c r="AQ30" s="165" t="str">
        <f>IFERROR(INDEX(zNamed_Sheets,ROWS($A$1:B28)),"")</f>
        <v/>
      </c>
    </row>
    <row r="31" spans="2:49" x14ac:dyDescent="0.2">
      <c r="B31" s="177" t="s">
        <v>3655</v>
      </c>
      <c r="C31" s="177">
        <v>1940</v>
      </c>
      <c r="AC31" s="173">
        <v>141</v>
      </c>
      <c r="AD31" s="174" t="s">
        <v>1759</v>
      </c>
      <c r="AF31" s="165" t="s">
        <v>2301</v>
      </c>
      <c r="AG31" s="165" t="s">
        <v>2300</v>
      </c>
      <c r="AN31" s="165" t="s">
        <v>4619</v>
      </c>
      <c r="AO31" s="165" t="s">
        <v>4955</v>
      </c>
      <c r="AP31" s="165" t="s">
        <v>5233</v>
      </c>
      <c r="AQ31" s="165" t="str">
        <f>IFERROR(INDEX(zNamed_Sheets,ROWS($A$1:B29)),"")</f>
        <v/>
      </c>
    </row>
    <row r="32" spans="2:49" x14ac:dyDescent="0.2">
      <c r="B32" s="177" t="s">
        <v>3656</v>
      </c>
      <c r="C32" s="177">
        <v>2920</v>
      </c>
      <c r="AC32" s="173">
        <v>151</v>
      </c>
      <c r="AD32" s="174" t="s">
        <v>1760</v>
      </c>
      <c r="AF32" s="165" t="s">
        <v>2303</v>
      </c>
      <c r="AG32" s="165" t="s">
        <v>2302</v>
      </c>
      <c r="AN32" s="165" t="s">
        <v>4620</v>
      </c>
      <c r="AO32" s="165" t="s">
        <v>4956</v>
      </c>
      <c r="AP32" s="165" t="s">
        <v>5234</v>
      </c>
      <c r="AQ32" s="165" t="str">
        <f>IFERROR(INDEX(zNamed_Sheets,ROWS($A$1:B30)),"")</f>
        <v/>
      </c>
    </row>
    <row r="33" spans="2:43" x14ac:dyDescent="0.2">
      <c r="B33" s="177" t="s">
        <v>3657</v>
      </c>
      <c r="C33" s="177">
        <v>219</v>
      </c>
      <c r="AC33" s="173">
        <v>161</v>
      </c>
      <c r="AD33" s="174" t="s">
        <v>1761</v>
      </c>
      <c r="AF33" s="165" t="s">
        <v>2305</v>
      </c>
      <c r="AG33" s="165" t="s">
        <v>2304</v>
      </c>
      <c r="AN33" s="165" t="s">
        <v>4621</v>
      </c>
      <c r="AO33" s="165" t="s">
        <v>4957</v>
      </c>
      <c r="AP33" s="165" t="s">
        <v>4922</v>
      </c>
      <c r="AQ33" s="165" t="str">
        <f>IFERROR(INDEX(zNamed_Sheets,ROWS($A$1:B31)),"")</f>
        <v/>
      </c>
    </row>
    <row r="34" spans="2:43" x14ac:dyDescent="0.2">
      <c r="B34" s="177" t="s">
        <v>3658</v>
      </c>
      <c r="C34" s="177">
        <v>1761</v>
      </c>
      <c r="AC34" s="173">
        <v>171</v>
      </c>
      <c r="AD34" s="174" t="s">
        <v>1762</v>
      </c>
      <c r="AF34" s="165" t="s">
        <v>2307</v>
      </c>
      <c r="AG34" s="165" t="s">
        <v>2306</v>
      </c>
      <c r="AN34" s="165" t="s">
        <v>4622</v>
      </c>
      <c r="AO34" s="165" t="s">
        <v>4958</v>
      </c>
      <c r="AP34" s="165" t="s">
        <v>5235</v>
      </c>
      <c r="AQ34" s="165" t="str">
        <f>IFERROR(INDEX(zNamed_Sheets,ROWS($A$1:B32)),"")</f>
        <v/>
      </c>
    </row>
    <row r="35" spans="2:43" x14ac:dyDescent="0.2">
      <c r="B35" s="177" t="s">
        <v>3659</v>
      </c>
      <c r="C35" s="177">
        <v>1313</v>
      </c>
      <c r="AC35" s="173">
        <v>211</v>
      </c>
      <c r="AD35" s="174" t="s">
        <v>1763</v>
      </c>
      <c r="AF35" s="165" t="s">
        <v>2309</v>
      </c>
      <c r="AG35" s="165" t="s">
        <v>2308</v>
      </c>
      <c r="AN35" s="165" t="s">
        <v>4623</v>
      </c>
      <c r="AO35" s="165" t="s">
        <v>4959</v>
      </c>
      <c r="AP35" s="165" t="s">
        <v>5236</v>
      </c>
      <c r="AQ35" s="165" t="str">
        <f>IFERROR(INDEX(zNamed_Sheets,ROWS($A$1:B33)),"")</f>
        <v/>
      </c>
    </row>
    <row r="36" spans="2:43" x14ac:dyDescent="0.2">
      <c r="B36" s="177" t="s">
        <v>3660</v>
      </c>
      <c r="C36" s="177">
        <v>166</v>
      </c>
      <c r="AC36" s="173">
        <v>212</v>
      </c>
      <c r="AD36" s="174" t="s">
        <v>1764</v>
      </c>
      <c r="AF36" s="165" t="s">
        <v>2311</v>
      </c>
      <c r="AG36" s="165" t="s">
        <v>2310</v>
      </c>
      <c r="AN36" s="165" t="s">
        <v>4624</v>
      </c>
      <c r="AO36" s="165" t="s">
        <v>4960</v>
      </c>
      <c r="AP36" s="165" t="s">
        <v>5237</v>
      </c>
      <c r="AQ36" s="165" t="str">
        <f>IFERROR(INDEX(zNamed_Sheets,ROWS($A$1:B34)),"")</f>
        <v/>
      </c>
    </row>
    <row r="37" spans="2:43" x14ac:dyDescent="0.2">
      <c r="B37" s="177" t="s">
        <v>5515</v>
      </c>
      <c r="C37" s="177">
        <v>2971</v>
      </c>
      <c r="AC37" s="173">
        <v>213</v>
      </c>
      <c r="AD37" s="174" t="s">
        <v>1765</v>
      </c>
      <c r="AF37" s="165" t="s">
        <v>2313</v>
      </c>
      <c r="AG37" s="165" t="s">
        <v>2312</v>
      </c>
      <c r="AN37" s="165" t="s">
        <v>4625</v>
      </c>
      <c r="AO37" s="165" t="s">
        <v>4961</v>
      </c>
      <c r="AP37" s="165" t="s">
        <v>5238</v>
      </c>
      <c r="AQ37" s="165" t="str">
        <f>IFERROR(INDEX(zNamed_Sheets,ROWS($A$1:B35)),"")</f>
        <v/>
      </c>
    </row>
    <row r="38" spans="2:43" x14ac:dyDescent="0.2">
      <c r="B38" s="177" t="s">
        <v>3661</v>
      </c>
      <c r="C38" s="177">
        <v>600</v>
      </c>
      <c r="AC38" s="173">
        <v>214</v>
      </c>
      <c r="AD38" s="174" t="s">
        <v>1766</v>
      </c>
      <c r="AF38" s="165" t="s">
        <v>2315</v>
      </c>
      <c r="AG38" s="165" t="s">
        <v>2314</v>
      </c>
      <c r="AN38" s="165" t="s">
        <v>4626</v>
      </c>
      <c r="AO38" s="165" t="s">
        <v>4962</v>
      </c>
      <c r="AP38" s="165" t="s">
        <v>5239</v>
      </c>
      <c r="AQ38" s="165" t="str">
        <f>IFERROR(INDEX(zNamed_Sheets,ROWS($A$1:B36)),"")</f>
        <v/>
      </c>
    </row>
    <row r="39" spans="2:43" x14ac:dyDescent="0.2">
      <c r="B39" s="177" t="s">
        <v>3662</v>
      </c>
      <c r="C39" s="177">
        <v>2625</v>
      </c>
      <c r="AC39" s="173">
        <v>215</v>
      </c>
      <c r="AD39" s="174" t="s">
        <v>1767</v>
      </c>
      <c r="AF39" s="165" t="s">
        <v>2317</v>
      </c>
      <c r="AG39" s="165" t="s">
        <v>2316</v>
      </c>
      <c r="AN39" s="165" t="s">
        <v>4887</v>
      </c>
      <c r="AO39" s="165" t="s">
        <v>5206</v>
      </c>
      <c r="AP39" s="165" t="s">
        <v>5240</v>
      </c>
      <c r="AQ39" s="165" t="str">
        <f>IFERROR(INDEX(zNamed_Sheets,ROWS($A$1:B37)),"")</f>
        <v/>
      </c>
    </row>
    <row r="40" spans="2:43" x14ac:dyDescent="0.2">
      <c r="B40" s="177" t="s">
        <v>3663</v>
      </c>
      <c r="C40" s="177">
        <v>205</v>
      </c>
      <c r="AC40" s="173">
        <v>221</v>
      </c>
      <c r="AD40" s="174" t="s">
        <v>1768</v>
      </c>
      <c r="AF40" s="165" t="s">
        <v>2319</v>
      </c>
      <c r="AG40" s="165" t="s">
        <v>2318</v>
      </c>
      <c r="AN40" s="165" t="s">
        <v>4627</v>
      </c>
      <c r="AO40" s="165" t="s">
        <v>4963</v>
      </c>
      <c r="AP40" s="165" t="s">
        <v>5241</v>
      </c>
      <c r="AQ40" s="165" t="str">
        <f>IFERROR(INDEX(zNamed_Sheets,ROWS($A$1:B38)),"")</f>
        <v/>
      </c>
    </row>
    <row r="41" spans="2:43" x14ac:dyDescent="0.2">
      <c r="B41" s="177" t="s">
        <v>3664</v>
      </c>
      <c r="C41" s="177">
        <v>308</v>
      </c>
      <c r="AC41" s="173">
        <v>222</v>
      </c>
      <c r="AD41" s="174" t="s">
        <v>1769</v>
      </c>
      <c r="AF41" s="165" t="s">
        <v>2321</v>
      </c>
      <c r="AG41" s="165" t="s">
        <v>2320</v>
      </c>
      <c r="AN41" s="165" t="s">
        <v>4628</v>
      </c>
      <c r="AO41" s="165" t="s">
        <v>4964</v>
      </c>
      <c r="AP41" s="165" t="s">
        <v>5242</v>
      </c>
      <c r="AQ41" s="165" t="str">
        <f>IFERROR(INDEX(zNamed_Sheets,ROWS($A$1:B39)),"")</f>
        <v/>
      </c>
    </row>
    <row r="42" spans="2:43" x14ac:dyDescent="0.2">
      <c r="B42" s="177" t="s">
        <v>3665</v>
      </c>
      <c r="C42" s="177">
        <v>1185</v>
      </c>
      <c r="AC42" s="173">
        <v>231</v>
      </c>
      <c r="AD42" s="174" t="s">
        <v>1770</v>
      </c>
      <c r="AF42" s="165" t="s">
        <v>2323</v>
      </c>
      <c r="AG42" s="165" t="s">
        <v>2322</v>
      </c>
      <c r="AN42" s="165" t="s">
        <v>4888</v>
      </c>
      <c r="AO42" s="165" t="s">
        <v>5207</v>
      </c>
      <c r="AP42" s="165" t="s">
        <v>5243</v>
      </c>
      <c r="AQ42" s="165" t="str">
        <f>IFERROR(INDEX(zNamed_Sheets,ROWS($A$1:B40)),"")</f>
        <v/>
      </c>
    </row>
    <row r="43" spans="2:43" x14ac:dyDescent="0.2">
      <c r="B43" s="177" t="s">
        <v>3666</v>
      </c>
      <c r="C43" s="177">
        <v>2059</v>
      </c>
      <c r="AC43" s="173">
        <v>241</v>
      </c>
      <c r="AD43" s="174" t="s">
        <v>1771</v>
      </c>
      <c r="AF43" s="165" t="s">
        <v>2325</v>
      </c>
      <c r="AG43" s="165" t="s">
        <v>2324</v>
      </c>
      <c r="AN43" s="165" t="s">
        <v>4629</v>
      </c>
      <c r="AO43" s="165" t="s">
        <v>4965</v>
      </c>
      <c r="AP43" s="165" t="s">
        <v>5244</v>
      </c>
      <c r="AQ43" s="165" t="str">
        <f>IFERROR(INDEX(zNamed_Sheets,ROWS($A$1:B41)),"")</f>
        <v/>
      </c>
    </row>
    <row r="44" spans="2:43" x14ac:dyDescent="0.2">
      <c r="B44" s="177" t="s">
        <v>3667</v>
      </c>
      <c r="C44" s="177">
        <v>227</v>
      </c>
      <c r="AC44" s="173">
        <v>321</v>
      </c>
      <c r="AD44" s="174" t="s">
        <v>1772</v>
      </c>
      <c r="AF44" s="165" t="s">
        <v>2327</v>
      </c>
      <c r="AG44" s="165" t="s">
        <v>2326</v>
      </c>
      <c r="AN44" s="165" t="s">
        <v>4630</v>
      </c>
      <c r="AO44" s="165" t="s">
        <v>4966</v>
      </c>
      <c r="AP44" s="165" t="str">
        <f>IFERROR(INDEX(zNamedSheet_list,ROWS($A$1:A42)),"")</f>
        <v/>
      </c>
      <c r="AQ44" s="165" t="str">
        <f>IFERROR(INDEX(zNamed_Sheets,ROWS($A$1:B42)),"")</f>
        <v/>
      </c>
    </row>
    <row r="45" spans="2:43" x14ac:dyDescent="0.2">
      <c r="B45" s="177" t="s">
        <v>3668</v>
      </c>
      <c r="C45" s="177">
        <v>406</v>
      </c>
      <c r="AC45" s="173">
        <v>322</v>
      </c>
      <c r="AD45" s="174" t="s">
        <v>1773</v>
      </c>
      <c r="AF45" s="165" t="s">
        <v>2329</v>
      </c>
      <c r="AG45" s="165" t="s">
        <v>2328</v>
      </c>
      <c r="AN45" s="165" t="s">
        <v>4631</v>
      </c>
      <c r="AO45" s="165" t="s">
        <v>4967</v>
      </c>
      <c r="AP45" s="165" t="str">
        <f>IFERROR(INDEX(zNamedSheet_list,ROWS($A$1:A43)),"")</f>
        <v/>
      </c>
      <c r="AQ45" s="165" t="str">
        <f>IFERROR(INDEX(zNamed_Sheets,ROWS($A$1:B43)),"")</f>
        <v/>
      </c>
    </row>
    <row r="46" spans="2:43" x14ac:dyDescent="0.2">
      <c r="B46" s="177" t="s">
        <v>3669</v>
      </c>
      <c r="C46" s="177">
        <v>400</v>
      </c>
      <c r="AC46" s="173">
        <v>323</v>
      </c>
      <c r="AD46" s="174" t="s">
        <v>1774</v>
      </c>
      <c r="AF46" s="165" t="s">
        <v>2331</v>
      </c>
      <c r="AG46" s="165" t="s">
        <v>2330</v>
      </c>
      <c r="AN46" s="165" t="s">
        <v>4632</v>
      </c>
      <c r="AO46" s="165" t="s">
        <v>4968</v>
      </c>
      <c r="AP46" s="165" t="str">
        <f>IFERROR(INDEX(zNamedSheet_list,ROWS($A$1:A44)),"")</f>
        <v/>
      </c>
      <c r="AQ46" s="165" t="str">
        <f>IFERROR(INDEX(zNamed_Sheets,ROWS($A$1:B44)),"")</f>
        <v/>
      </c>
    </row>
    <row r="47" spans="2:43" x14ac:dyDescent="0.2">
      <c r="B47" s="177" t="s">
        <v>3670</v>
      </c>
      <c r="C47" s="177">
        <v>1368</v>
      </c>
      <c r="AC47" s="173">
        <v>324</v>
      </c>
      <c r="AD47" s="174" t="s">
        <v>1775</v>
      </c>
      <c r="AF47" s="165" t="s">
        <v>2333</v>
      </c>
      <c r="AG47" s="165" t="s">
        <v>2332</v>
      </c>
      <c r="AN47" s="165" t="s">
        <v>4633</v>
      </c>
      <c r="AO47" s="165" t="s">
        <v>4969</v>
      </c>
      <c r="AP47" s="165" t="str">
        <f>IFERROR(INDEX(zNamedSheet_list,ROWS($A$1:A45)),"")</f>
        <v/>
      </c>
      <c r="AQ47" s="165" t="str">
        <f>IFERROR(INDEX(zNamed_Sheets,ROWS($A$1:B45)),"")</f>
        <v/>
      </c>
    </row>
    <row r="48" spans="2:43" x14ac:dyDescent="0.2">
      <c r="B48" s="177" t="s">
        <v>3671</v>
      </c>
      <c r="C48" s="177">
        <v>1802</v>
      </c>
      <c r="AC48" s="173">
        <v>325</v>
      </c>
      <c r="AD48" s="174" t="s">
        <v>1776</v>
      </c>
      <c r="AF48" s="165" t="s">
        <v>2335</v>
      </c>
      <c r="AG48" s="165" t="s">
        <v>2334</v>
      </c>
      <c r="AN48" s="165" t="s">
        <v>4889</v>
      </c>
      <c r="AO48" s="165" t="s">
        <v>5208</v>
      </c>
      <c r="AP48" s="165" t="str">
        <f>IFERROR(INDEX(zNamedSheet_list,ROWS($A$1:A46)),"")</f>
        <v/>
      </c>
      <c r="AQ48" s="165" t="str">
        <f>IFERROR(INDEX(zNamed_Sheets,ROWS($A$1:B46)),"")</f>
        <v/>
      </c>
    </row>
    <row r="49" spans="2:43" x14ac:dyDescent="0.2">
      <c r="B49" s="177" t="s">
        <v>3672</v>
      </c>
      <c r="C49" s="177">
        <v>2597</v>
      </c>
      <c r="AC49" s="173">
        <v>331</v>
      </c>
      <c r="AD49" s="174" t="s">
        <v>1777</v>
      </c>
      <c r="AF49" s="165" t="s">
        <v>527</v>
      </c>
      <c r="AG49" s="165" t="s">
        <v>526</v>
      </c>
      <c r="AN49" s="165" t="s">
        <v>4890</v>
      </c>
      <c r="AO49" s="165" t="s">
        <v>5209</v>
      </c>
      <c r="AP49" s="165" t="str">
        <f>IFERROR(INDEX(zNamedSheet_list,ROWS($A$1:A47)),"")</f>
        <v/>
      </c>
      <c r="AQ49" s="165" t="str">
        <f>IFERROR(INDEX(zNamed_Sheets,ROWS($A$1:B47)),"")</f>
        <v/>
      </c>
    </row>
    <row r="50" spans="2:43" x14ac:dyDescent="0.2">
      <c r="B50" s="177" t="s">
        <v>5943</v>
      </c>
      <c r="C50" s="177">
        <v>3012</v>
      </c>
      <c r="AC50" s="173">
        <v>332</v>
      </c>
      <c r="AD50" s="174" t="s">
        <v>1778</v>
      </c>
      <c r="AF50" s="165" t="s">
        <v>2337</v>
      </c>
      <c r="AG50" s="165" t="s">
        <v>2336</v>
      </c>
      <c r="AN50" s="165" t="s">
        <v>4634</v>
      </c>
      <c r="AO50" s="165" t="s">
        <v>4970</v>
      </c>
      <c r="AP50" s="165" t="str">
        <f>IFERROR(INDEX(zNamedSheet_list,ROWS($A$1:A48)),"")</f>
        <v/>
      </c>
      <c r="AQ50" s="165" t="str">
        <f>IFERROR(INDEX(zNamed_Sheets,ROWS($A$1:B48)),"")</f>
        <v/>
      </c>
    </row>
    <row r="51" spans="2:43" x14ac:dyDescent="0.2">
      <c r="B51" s="177" t="s">
        <v>3673</v>
      </c>
      <c r="C51" s="177">
        <v>1345</v>
      </c>
      <c r="AC51" s="173">
        <v>333</v>
      </c>
      <c r="AD51" s="174" t="s">
        <v>1779</v>
      </c>
      <c r="AF51" s="165" t="s">
        <v>527</v>
      </c>
      <c r="AG51" s="165" t="s">
        <v>1854</v>
      </c>
      <c r="AN51" s="165" t="s">
        <v>4891</v>
      </c>
      <c r="AO51" s="165" t="s">
        <v>5210</v>
      </c>
      <c r="AP51" s="165" t="str">
        <f>IFERROR(INDEX(zNamedSheet_list,ROWS($A$1:A49)),"")</f>
        <v/>
      </c>
      <c r="AQ51" s="165" t="str">
        <f>IFERROR(INDEX(zNamed_Sheets,ROWS($A$1:B49)),"")</f>
        <v/>
      </c>
    </row>
    <row r="52" spans="2:43" x14ac:dyDescent="0.2">
      <c r="B52" s="177" t="s">
        <v>3674</v>
      </c>
      <c r="C52" s="177">
        <v>2500</v>
      </c>
      <c r="AC52" s="173">
        <v>341</v>
      </c>
      <c r="AD52" s="174" t="s">
        <v>1780</v>
      </c>
      <c r="AF52" s="165" t="s">
        <v>2339</v>
      </c>
      <c r="AG52" s="165" t="s">
        <v>2338</v>
      </c>
      <c r="AN52" s="165" t="s">
        <v>4824</v>
      </c>
      <c r="AO52" s="165" t="s">
        <v>5211</v>
      </c>
      <c r="AP52" s="165" t="str">
        <f>IFERROR(INDEX(zNamedSheet_list,ROWS($A$1:A50)),"")</f>
        <v/>
      </c>
      <c r="AQ52" s="165" t="str">
        <f>IFERROR(INDEX(zNamed_Sheets,ROWS($A$1:B50)),"")</f>
        <v/>
      </c>
    </row>
    <row r="53" spans="2:43" x14ac:dyDescent="0.2">
      <c r="B53" s="177" t="s">
        <v>3675</v>
      </c>
      <c r="C53" s="177">
        <v>1359</v>
      </c>
      <c r="AC53" s="173">
        <v>357</v>
      </c>
      <c r="AD53" s="174" t="s">
        <v>1781</v>
      </c>
      <c r="AF53" s="165" t="s">
        <v>2341</v>
      </c>
      <c r="AG53" s="165" t="s">
        <v>2340</v>
      </c>
      <c r="AN53" s="165" t="s">
        <v>4635</v>
      </c>
      <c r="AO53" s="165" t="s">
        <v>4971</v>
      </c>
      <c r="AP53" s="165" t="str">
        <f>IFERROR(INDEX(zNamedSheet_list,ROWS($A$1:A51)),"")</f>
        <v/>
      </c>
      <c r="AQ53" s="165" t="str">
        <f>IFERROR(INDEX(zNamed_Sheets,ROWS($A$1:B51)),"")</f>
        <v/>
      </c>
    </row>
    <row r="54" spans="2:43" x14ac:dyDescent="0.2">
      <c r="B54" s="177" t="s">
        <v>3676</v>
      </c>
      <c r="C54" s="177">
        <v>1306</v>
      </c>
      <c r="AF54" s="165" t="s">
        <v>2343</v>
      </c>
      <c r="AG54" s="165" t="s">
        <v>2342</v>
      </c>
      <c r="AN54" s="165" t="s">
        <v>4636</v>
      </c>
      <c r="AO54" s="165" t="s">
        <v>4972</v>
      </c>
      <c r="AP54" s="165" t="str">
        <f>IFERROR(INDEX(zNamedSheet_list,ROWS($A$1:A52)),"")</f>
        <v/>
      </c>
      <c r="AQ54" s="165" t="str">
        <f>IFERROR(INDEX(zNamed_Sheets,ROWS($A$1:B52)),"")</f>
        <v/>
      </c>
    </row>
    <row r="55" spans="2:43" x14ac:dyDescent="0.2">
      <c r="B55" s="177" t="s">
        <v>3677</v>
      </c>
      <c r="C55" s="177">
        <v>1311</v>
      </c>
      <c r="AF55" s="165" t="s">
        <v>2345</v>
      </c>
      <c r="AG55" s="165" t="s">
        <v>2344</v>
      </c>
      <c r="AN55" s="165" t="s">
        <v>4637</v>
      </c>
      <c r="AO55" s="165" t="s">
        <v>4973</v>
      </c>
      <c r="AP55" s="165" t="str">
        <f>IFERROR(INDEX(zNamedSheet_list,ROWS($A$1:A53)),"")</f>
        <v/>
      </c>
      <c r="AQ55" s="165" t="str">
        <f>IFERROR(INDEX(zNamed_Sheets,ROWS($A$1:B53)),"")</f>
        <v/>
      </c>
    </row>
    <row r="56" spans="2:43" x14ac:dyDescent="0.2">
      <c r="B56" s="177" t="s">
        <v>3678</v>
      </c>
      <c r="C56" s="177">
        <v>284</v>
      </c>
      <c r="AF56" s="165" t="s">
        <v>2347</v>
      </c>
      <c r="AG56" s="165" t="s">
        <v>2346</v>
      </c>
      <c r="AN56" s="165" t="s">
        <v>4638</v>
      </c>
      <c r="AO56" s="165" t="s">
        <v>4974</v>
      </c>
      <c r="AP56" s="165" t="str">
        <f>IFERROR(INDEX(zNamedSheet_list,ROWS($A$1:A54)),"")</f>
        <v/>
      </c>
      <c r="AQ56" s="165" t="str">
        <f>IFERROR(INDEX(zNamed_Sheets,ROWS($A$1:B54)),"")</f>
        <v/>
      </c>
    </row>
    <row r="57" spans="2:43" x14ac:dyDescent="0.2">
      <c r="B57" s="177" t="s">
        <v>3679</v>
      </c>
      <c r="C57" s="177">
        <v>919</v>
      </c>
      <c r="AN57" s="165" t="s">
        <v>4639</v>
      </c>
      <c r="AO57" s="165" t="s">
        <v>4975</v>
      </c>
      <c r="AP57" s="165" t="str">
        <f>IFERROR(INDEX(zNamedSheet_list,ROWS($A$1:A55)),"")</f>
        <v/>
      </c>
      <c r="AQ57" s="165" t="str">
        <f>IFERROR(INDEX(zNamed_Sheets,ROWS($A$1:B55)),"")</f>
        <v/>
      </c>
    </row>
    <row r="58" spans="2:43" x14ac:dyDescent="0.2">
      <c r="B58" s="177" t="s">
        <v>3680</v>
      </c>
      <c r="C58" s="177">
        <v>408</v>
      </c>
      <c r="AN58" s="165" t="s">
        <v>4640</v>
      </c>
      <c r="AO58" s="165" t="s">
        <v>4976</v>
      </c>
      <c r="AP58" s="165" t="str">
        <f>IFERROR(INDEX(zNamedSheet_list,ROWS($A$1:A56)),"")</f>
        <v/>
      </c>
      <c r="AQ58" s="165" t="str">
        <f>IFERROR(INDEX(zNamed_Sheets,ROWS($A$1:B56)),"")</f>
        <v/>
      </c>
    </row>
    <row r="59" spans="2:43" x14ac:dyDescent="0.2">
      <c r="B59" s="177" t="s">
        <v>3610</v>
      </c>
      <c r="C59" s="177">
        <v>2591</v>
      </c>
      <c r="AN59" s="165" t="s">
        <v>4641</v>
      </c>
      <c r="AO59" s="165" t="s">
        <v>4977</v>
      </c>
      <c r="AP59" s="165" t="str">
        <f>IFERROR(INDEX(zNamedSheet_list,ROWS($A$1:A57)),"")</f>
        <v/>
      </c>
      <c r="AQ59" s="165" t="str">
        <f>IFERROR(INDEX(zNamed_Sheets,ROWS($A$1:B57)),"")</f>
        <v/>
      </c>
    </row>
    <row r="60" spans="2:43" x14ac:dyDescent="0.2">
      <c r="B60" s="177" t="s">
        <v>3681</v>
      </c>
      <c r="C60" s="177">
        <v>620</v>
      </c>
      <c r="AN60" s="165" t="s">
        <v>4642</v>
      </c>
      <c r="AO60" s="165" t="s">
        <v>4978</v>
      </c>
      <c r="AP60" s="165" t="str">
        <f>IFERROR(INDEX(zNamedSheet_list,ROWS($A$1:A58)),"")</f>
        <v/>
      </c>
      <c r="AQ60" s="165" t="str">
        <f>IFERROR(INDEX(zNamed_Sheets,ROWS($A$1:B58)),"")</f>
        <v/>
      </c>
    </row>
    <row r="61" spans="2:43" x14ac:dyDescent="0.2">
      <c r="B61" s="177" t="s">
        <v>3682</v>
      </c>
      <c r="C61" s="177">
        <v>2487</v>
      </c>
      <c r="AN61" s="165" t="s">
        <v>4643</v>
      </c>
      <c r="AO61" s="165" t="s">
        <v>4979</v>
      </c>
      <c r="AP61" s="165" t="str">
        <f>IFERROR(INDEX(zNamedSheet_list,ROWS($A$1:A59)),"")</f>
        <v/>
      </c>
      <c r="AQ61" s="165" t="str">
        <f>IFERROR(INDEX(zNamed_Sheets,ROWS($A$1:B59)),"")</f>
        <v/>
      </c>
    </row>
    <row r="62" spans="2:43" x14ac:dyDescent="0.2">
      <c r="B62" s="177" t="s">
        <v>3683</v>
      </c>
      <c r="C62" s="177">
        <v>154</v>
      </c>
      <c r="AN62" s="165" t="s">
        <v>4644</v>
      </c>
      <c r="AO62" s="165" t="s">
        <v>4980</v>
      </c>
      <c r="AP62" s="165" t="str">
        <f>IFERROR(INDEX(zNamedSheet_list,ROWS($A$1:A60)),"")</f>
        <v/>
      </c>
      <c r="AQ62" s="165" t="str">
        <f>IFERROR(INDEX(zNamed_Sheets,ROWS($A$1:B60)),"")</f>
        <v/>
      </c>
    </row>
    <row r="63" spans="2:43" x14ac:dyDescent="0.2">
      <c r="B63" s="177" t="s">
        <v>3684</v>
      </c>
      <c r="C63" s="177">
        <v>2936</v>
      </c>
      <c r="AN63" s="165" t="s">
        <v>4645</v>
      </c>
      <c r="AO63" s="165" t="s">
        <v>4981</v>
      </c>
      <c r="AP63" s="165" t="str">
        <f>IFERROR(INDEX(zNamedSheet_list,ROWS($A$1:A61)),"")</f>
        <v/>
      </c>
      <c r="AQ63" s="165" t="str">
        <f>IFERROR(INDEX(zNamed_Sheets,ROWS($A$1:B61)),"")</f>
        <v/>
      </c>
    </row>
    <row r="64" spans="2:43" x14ac:dyDescent="0.2">
      <c r="B64" s="177" t="s">
        <v>3685</v>
      </c>
      <c r="C64" s="177">
        <v>1610</v>
      </c>
      <c r="AN64" s="165" t="s">
        <v>4646</v>
      </c>
      <c r="AO64" s="165" t="s">
        <v>4982</v>
      </c>
      <c r="AP64" s="165" t="str">
        <f>IFERROR(INDEX(zNamedSheet_list,ROWS($A$1:A62)),"")</f>
        <v/>
      </c>
      <c r="AQ64" s="165" t="str">
        <f>IFERROR(INDEX(zNamed_Sheets,ROWS($A$1:B62)),"")</f>
        <v/>
      </c>
    </row>
    <row r="65" spans="2:43" x14ac:dyDescent="0.2">
      <c r="B65" s="177" t="s">
        <v>5944</v>
      </c>
      <c r="C65" s="177">
        <v>3023</v>
      </c>
      <c r="AN65" s="165" t="s">
        <v>4647</v>
      </c>
      <c r="AO65" s="165" t="s">
        <v>4983</v>
      </c>
      <c r="AP65" s="165" t="str">
        <f>IFERROR(INDEX(zNamedSheet_list,ROWS($A$1:A63)),"")</f>
        <v/>
      </c>
      <c r="AQ65" s="165" t="str">
        <f>IFERROR(INDEX(zNamed_Sheets,ROWS($A$1:B63)),"")</f>
        <v/>
      </c>
    </row>
    <row r="66" spans="2:43" x14ac:dyDescent="0.2">
      <c r="B66" s="177" t="s">
        <v>3686</v>
      </c>
      <c r="C66" s="177">
        <v>935</v>
      </c>
      <c r="AN66" s="165" t="s">
        <v>4648</v>
      </c>
      <c r="AO66" s="165" t="s">
        <v>4984</v>
      </c>
      <c r="AP66" s="165" t="str">
        <f>IFERROR(INDEX(zNamedSheet_list,ROWS($A$1:A64)),"")</f>
        <v/>
      </c>
      <c r="AQ66" s="165" t="str">
        <f>IFERROR(INDEX(zNamed_Sheets,ROWS($A$1:B64)),"")</f>
        <v/>
      </c>
    </row>
    <row r="67" spans="2:43" x14ac:dyDescent="0.2">
      <c r="B67" s="177" t="s">
        <v>3687</v>
      </c>
      <c r="C67" s="177">
        <v>111</v>
      </c>
      <c r="AN67" s="165" t="s">
        <v>4649</v>
      </c>
      <c r="AO67" s="165" t="s">
        <v>4985</v>
      </c>
      <c r="AP67" s="165" t="str">
        <f>IFERROR(INDEX(zNamedSheet_list,ROWS($A$1:A65)),"")</f>
        <v/>
      </c>
      <c r="AQ67" s="165" t="str">
        <f>IFERROR(INDEX(zNamed_Sheets,ROWS($A$1:B65)),"")</f>
        <v/>
      </c>
    </row>
    <row r="68" spans="2:43" x14ac:dyDescent="0.2">
      <c r="B68" s="177" t="s">
        <v>3688</v>
      </c>
      <c r="C68" s="177">
        <v>288</v>
      </c>
      <c r="AN68" s="165" t="s">
        <v>4650</v>
      </c>
      <c r="AO68" s="165" t="s">
        <v>4986</v>
      </c>
      <c r="AP68" s="165" t="str">
        <f>IFERROR(INDEX(zNamedSheet_list,ROWS($A$1:A66)),"")</f>
        <v/>
      </c>
      <c r="AQ68" s="165" t="str">
        <f>IFERROR(INDEX(zNamed_Sheets,ROWS($A$1:B66)),"")</f>
        <v/>
      </c>
    </row>
    <row r="69" spans="2:43" x14ac:dyDescent="0.2">
      <c r="B69" s="177" t="s">
        <v>3689</v>
      </c>
      <c r="C69" s="177">
        <v>73</v>
      </c>
      <c r="AN69" s="165" t="s">
        <v>4651</v>
      </c>
      <c r="AO69" s="165" t="s">
        <v>4987</v>
      </c>
      <c r="AP69" s="165" t="str">
        <f>IFERROR(INDEX(zNamedSheet_list,ROWS($A$1:A67)),"")</f>
        <v/>
      </c>
      <c r="AQ69" s="165" t="str">
        <f>IFERROR(INDEX(zNamed_Sheets,ROWS($A$1:B67)),"")</f>
        <v/>
      </c>
    </row>
    <row r="70" spans="2:43" x14ac:dyDescent="0.2">
      <c r="B70" s="177" t="s">
        <v>3690</v>
      </c>
      <c r="C70" s="177">
        <v>2830</v>
      </c>
      <c r="AN70" s="165" t="s">
        <v>4652</v>
      </c>
      <c r="AO70" s="165" t="s">
        <v>4988</v>
      </c>
      <c r="AP70" s="165" t="str">
        <f>IFERROR(INDEX(zNamedSheet_list,ROWS($A$1:A68)),"")</f>
        <v/>
      </c>
      <c r="AQ70" s="165" t="str">
        <f>IFERROR(INDEX(zNamed_Sheets,ROWS($A$1:B68)),"")</f>
        <v/>
      </c>
    </row>
    <row r="71" spans="2:43" x14ac:dyDescent="0.2">
      <c r="B71" s="177" t="s">
        <v>3691</v>
      </c>
      <c r="C71" s="177">
        <v>2585</v>
      </c>
      <c r="AN71" s="165" t="s">
        <v>2522</v>
      </c>
      <c r="AO71" s="165" t="s">
        <v>4989</v>
      </c>
      <c r="AP71" s="165" t="str">
        <f>IFERROR(INDEX(zNamedSheet_list,ROWS($A$1:A69)),"")</f>
        <v/>
      </c>
      <c r="AQ71" s="165" t="str">
        <f>IFERROR(INDEX(zNamed_Sheets,ROWS($A$1:B69)),"")</f>
        <v/>
      </c>
    </row>
    <row r="72" spans="2:43" x14ac:dyDescent="0.2">
      <c r="B72" s="177" t="s">
        <v>3692</v>
      </c>
      <c r="C72" s="177">
        <v>2905</v>
      </c>
      <c r="AN72" s="165" t="s">
        <v>2523</v>
      </c>
      <c r="AO72" s="165" t="s">
        <v>4990</v>
      </c>
      <c r="AP72" s="165" t="str">
        <f>IFERROR(INDEX(zNamedSheet_list,ROWS($A$1:A70)),"")</f>
        <v/>
      </c>
      <c r="AQ72" s="165" t="str">
        <f>IFERROR(INDEX(zNamed_Sheets,ROWS($A$1:B70)),"")</f>
        <v/>
      </c>
    </row>
    <row r="73" spans="2:43" x14ac:dyDescent="0.2">
      <c r="B73" s="177" t="s">
        <v>3693</v>
      </c>
      <c r="C73" s="177">
        <v>2774</v>
      </c>
      <c r="AN73" s="165" t="s">
        <v>2524</v>
      </c>
      <c r="AO73" s="165" t="s">
        <v>4991</v>
      </c>
      <c r="AP73" s="165" t="str">
        <f>IFERROR(INDEX(zNamedSheet_list,ROWS($A$1:A71)),"")</f>
        <v/>
      </c>
      <c r="AQ73" s="165" t="str">
        <f>IFERROR(INDEX(zNamed_Sheets,ROWS($A$1:B71)),"")</f>
        <v/>
      </c>
    </row>
    <row r="74" spans="2:43" x14ac:dyDescent="0.2">
      <c r="B74" s="177" t="s">
        <v>3694</v>
      </c>
      <c r="C74" s="177">
        <v>2941</v>
      </c>
      <c r="AN74" s="165" t="s">
        <v>2525</v>
      </c>
      <c r="AO74" s="165" t="s">
        <v>4992</v>
      </c>
      <c r="AP74" s="165" t="str">
        <f>IFERROR(INDEX(zNamedSheet_list,ROWS($A$1:A72)),"")</f>
        <v/>
      </c>
      <c r="AQ74" s="165" t="str">
        <f>IFERROR(INDEX(zNamed_Sheets,ROWS($A$1:B72)),"")</f>
        <v/>
      </c>
    </row>
    <row r="75" spans="2:43" x14ac:dyDescent="0.2">
      <c r="B75" s="177" t="s">
        <v>5945</v>
      </c>
      <c r="C75" s="177">
        <v>3020</v>
      </c>
      <c r="AN75" s="165" t="s">
        <v>4653</v>
      </c>
      <c r="AO75" s="165" t="s">
        <v>4993</v>
      </c>
      <c r="AP75" s="165" t="str">
        <f>IFERROR(INDEX(zNamedSheet_list,ROWS($A$1:A73)),"")</f>
        <v/>
      </c>
      <c r="AQ75" s="165" t="str">
        <f>IFERROR(INDEX(zNamed_Sheets,ROWS($A$1:B73)),"")</f>
        <v/>
      </c>
    </row>
    <row r="76" spans="2:43" x14ac:dyDescent="0.2">
      <c r="B76" s="177" t="s">
        <v>3695</v>
      </c>
      <c r="C76" s="177">
        <v>638</v>
      </c>
      <c r="AN76" s="165" t="s">
        <v>4654</v>
      </c>
      <c r="AO76" s="165" t="s">
        <v>4994</v>
      </c>
      <c r="AP76" s="165" t="str">
        <f>IFERROR(INDEX(zNamedSheet_list,ROWS($A$1:A74)),"")</f>
        <v/>
      </c>
      <c r="AQ76" s="165" t="str">
        <f>IFERROR(INDEX(zNamed_Sheets,ROWS($A$1:B74)),"")</f>
        <v/>
      </c>
    </row>
    <row r="77" spans="2:43" x14ac:dyDescent="0.2">
      <c r="B77" s="177" t="s">
        <v>3696</v>
      </c>
      <c r="C77" s="177">
        <v>72</v>
      </c>
      <c r="AN77" s="165" t="s">
        <v>2526</v>
      </c>
      <c r="AO77" s="165" t="s">
        <v>4995</v>
      </c>
      <c r="AP77" s="165" t="str">
        <f>IFERROR(INDEX(zNamedSheet_list,ROWS($A$1:A75)),"")</f>
        <v/>
      </c>
      <c r="AQ77" s="165" t="str">
        <f>IFERROR(INDEX(zNamed_Sheets,ROWS($A$1:B75)),"")</f>
        <v/>
      </c>
    </row>
    <row r="78" spans="2:43" x14ac:dyDescent="0.2">
      <c r="B78" s="177" t="s">
        <v>3697</v>
      </c>
      <c r="C78" s="177">
        <v>134</v>
      </c>
      <c r="AN78" s="165" t="s">
        <v>4655</v>
      </c>
      <c r="AO78" s="165" t="s">
        <v>4996</v>
      </c>
      <c r="AP78" s="165" t="str">
        <f>IFERROR(INDEX(zNamedSheet_list,ROWS($A$1:A76)),"")</f>
        <v/>
      </c>
      <c r="AQ78" s="165" t="str">
        <f>IFERROR(INDEX(zNamed_Sheets,ROWS($A$1:B76)),"")</f>
        <v/>
      </c>
    </row>
    <row r="79" spans="2:43" x14ac:dyDescent="0.2">
      <c r="B79" s="177" t="s">
        <v>3698</v>
      </c>
      <c r="C79" s="177">
        <v>621</v>
      </c>
      <c r="AN79" s="165" t="s">
        <v>4656</v>
      </c>
      <c r="AO79" s="165" t="s">
        <v>4997</v>
      </c>
      <c r="AP79" s="165" t="str">
        <f>IFERROR(INDEX(zNamedSheet_list,ROWS($A$1:A77)),"")</f>
        <v/>
      </c>
      <c r="AQ79" s="165" t="str">
        <f>IFERROR(INDEX(zNamed_Sheets,ROWS($A$1:B77)),"")</f>
        <v/>
      </c>
    </row>
    <row r="80" spans="2:43" x14ac:dyDescent="0.2">
      <c r="B80" s="177" t="s">
        <v>3699</v>
      </c>
      <c r="C80" s="177">
        <v>646</v>
      </c>
      <c r="AN80" s="165" t="s">
        <v>4657</v>
      </c>
      <c r="AO80" s="165" t="s">
        <v>4998</v>
      </c>
      <c r="AP80" s="165" t="str">
        <f>IFERROR(INDEX(zNamedSheet_list,ROWS($A$1:A78)),"")</f>
        <v/>
      </c>
      <c r="AQ80" s="165" t="str">
        <f>IFERROR(INDEX(zNamed_Sheets,ROWS($A$1:B78)),"")</f>
        <v/>
      </c>
    </row>
    <row r="81" spans="2:43" x14ac:dyDescent="0.2">
      <c r="B81" s="177" t="s">
        <v>3700</v>
      </c>
      <c r="C81" s="177">
        <v>207</v>
      </c>
      <c r="AN81" s="165" t="s">
        <v>4658</v>
      </c>
      <c r="AO81" s="165" t="s">
        <v>4999</v>
      </c>
      <c r="AP81" s="165" t="str">
        <f>IFERROR(INDEX(zNamedSheet_list,ROWS($A$1:A79)),"")</f>
        <v/>
      </c>
      <c r="AQ81" s="165" t="str">
        <f>IFERROR(INDEX(zNamed_Sheets,ROWS($A$1:B79)),"")</f>
        <v/>
      </c>
    </row>
    <row r="82" spans="2:43" x14ac:dyDescent="0.2">
      <c r="B82" s="177" t="s">
        <v>3701</v>
      </c>
      <c r="C82" s="177">
        <v>641</v>
      </c>
      <c r="AN82" s="165" t="s">
        <v>4659</v>
      </c>
      <c r="AO82" s="165" t="s">
        <v>5000</v>
      </c>
      <c r="AP82" s="165" t="str">
        <f>IFERROR(INDEX(zNamedSheet_list,ROWS($A$1:A80)),"")</f>
        <v/>
      </c>
      <c r="AQ82" s="165" t="str">
        <f>IFERROR(INDEX(zNamed_Sheets,ROWS($A$1:B80)),"")</f>
        <v/>
      </c>
    </row>
    <row r="83" spans="2:43" x14ac:dyDescent="0.2">
      <c r="B83" s="177" t="s">
        <v>3702</v>
      </c>
      <c r="C83" s="177">
        <v>110</v>
      </c>
      <c r="AN83" s="165" t="s">
        <v>4660</v>
      </c>
      <c r="AO83" s="165" t="s">
        <v>5001</v>
      </c>
      <c r="AQ83" s="165" t="str">
        <f>IFERROR(INDEX(zNamed_Sheets,ROWS($A$1:B81)),"")</f>
        <v/>
      </c>
    </row>
    <row r="84" spans="2:43" x14ac:dyDescent="0.2">
      <c r="B84" s="177" t="s">
        <v>3703</v>
      </c>
      <c r="C84" s="177">
        <v>100</v>
      </c>
      <c r="AN84" s="165" t="s">
        <v>4661</v>
      </c>
      <c r="AO84" s="165" t="s">
        <v>5002</v>
      </c>
      <c r="AQ84" s="165" t="str">
        <f>IFERROR(INDEX(zNamed_Sheets,ROWS($A$1:B82)),"")</f>
        <v/>
      </c>
    </row>
    <row r="85" spans="2:43" x14ac:dyDescent="0.2">
      <c r="B85" s="177" t="s">
        <v>3704</v>
      </c>
      <c r="C85" s="177">
        <v>1974</v>
      </c>
      <c r="AN85" s="165" t="s">
        <v>4662</v>
      </c>
      <c r="AO85" s="165" t="s">
        <v>5003</v>
      </c>
      <c r="AQ85" s="165" t="str">
        <f>IFERROR(INDEX(zNamed_Sheets,ROWS($A$1:B83)),"")</f>
        <v/>
      </c>
    </row>
    <row r="86" spans="2:43" x14ac:dyDescent="0.2">
      <c r="B86" s="177" t="s">
        <v>3705</v>
      </c>
      <c r="C86" s="177">
        <v>2882</v>
      </c>
      <c r="AN86" s="165" t="s">
        <v>4663</v>
      </c>
      <c r="AO86" s="165" t="s">
        <v>5004</v>
      </c>
      <c r="AQ86" s="165" t="str">
        <f>IFERROR(INDEX(zNamed_Sheets,ROWS($A$1:B84)),"")</f>
        <v/>
      </c>
    </row>
    <row r="87" spans="2:43" x14ac:dyDescent="0.2">
      <c r="B87" s="177" t="s">
        <v>3706</v>
      </c>
      <c r="C87" s="177">
        <v>305</v>
      </c>
      <c r="AN87" s="165" t="s">
        <v>4664</v>
      </c>
      <c r="AO87" s="165" t="s">
        <v>5005</v>
      </c>
      <c r="AQ87" s="165" t="str">
        <f>IFERROR(INDEX(zNamed_Sheets,ROWS($A$1:B85)),"")</f>
        <v/>
      </c>
    </row>
    <row r="88" spans="2:43" x14ac:dyDescent="0.2">
      <c r="B88" s="177" t="s">
        <v>3707</v>
      </c>
      <c r="C88" s="177">
        <v>235</v>
      </c>
      <c r="AN88" s="165" t="s">
        <v>4665</v>
      </c>
      <c r="AO88" s="165" t="s">
        <v>5006</v>
      </c>
      <c r="AQ88" s="165" t="str">
        <f>IFERROR(INDEX(zNamed_Sheets,ROWS($A$1:B86)),"")</f>
        <v/>
      </c>
    </row>
    <row r="89" spans="2:43" x14ac:dyDescent="0.2">
      <c r="B89" s="177" t="s">
        <v>3708</v>
      </c>
      <c r="C89" s="177">
        <v>2514</v>
      </c>
      <c r="AN89" s="165" t="s">
        <v>4666</v>
      </c>
      <c r="AO89" s="165" t="s">
        <v>5007</v>
      </c>
      <c r="AQ89" s="165" t="str">
        <f>IFERROR(INDEX(zNamed_Sheets,ROWS($A$1:B87)),"")</f>
        <v/>
      </c>
    </row>
    <row r="90" spans="2:43" x14ac:dyDescent="0.2">
      <c r="B90" s="177" t="s">
        <v>3709</v>
      </c>
      <c r="C90" s="177">
        <v>1193</v>
      </c>
      <c r="AN90" s="165" t="s">
        <v>4667</v>
      </c>
      <c r="AO90" s="165" t="s">
        <v>5008</v>
      </c>
      <c r="AQ90" s="165" t="str">
        <f>IFERROR(INDEX(zNamed_Sheets,ROWS($A$1:B88)),"")</f>
        <v/>
      </c>
    </row>
    <row r="91" spans="2:43" x14ac:dyDescent="0.2">
      <c r="B91" s="177" t="s">
        <v>3710</v>
      </c>
      <c r="C91" s="177">
        <v>1978</v>
      </c>
      <c r="AN91" s="165" t="s">
        <v>4668</v>
      </c>
      <c r="AO91" s="165" t="s">
        <v>5009</v>
      </c>
      <c r="AQ91" s="165" t="str">
        <f>IFERROR(INDEX(zNamed_Sheets,ROWS($A$1:B89)),"")</f>
        <v/>
      </c>
    </row>
    <row r="92" spans="2:43" x14ac:dyDescent="0.2">
      <c r="B92" s="177" t="s">
        <v>3711</v>
      </c>
      <c r="C92" s="177">
        <v>2934</v>
      </c>
      <c r="AN92" s="165" t="s">
        <v>4669</v>
      </c>
      <c r="AO92" s="165" t="s">
        <v>5010</v>
      </c>
      <c r="AQ92" s="165" t="str">
        <f>IFERROR(INDEX(zNamed_Sheets,ROWS($A$1:B90)),"")</f>
        <v/>
      </c>
    </row>
    <row r="93" spans="2:43" x14ac:dyDescent="0.2">
      <c r="B93" s="177" t="s">
        <v>3712</v>
      </c>
      <c r="C93" s="177">
        <v>611</v>
      </c>
      <c r="AN93" s="165" t="s">
        <v>4670</v>
      </c>
      <c r="AO93" s="165" t="s">
        <v>5011</v>
      </c>
      <c r="AQ93" s="165" t="str">
        <f>IFERROR(INDEX(zNamed_Sheets,ROWS($A$1:B91)),"")</f>
        <v/>
      </c>
    </row>
    <row r="94" spans="2:43" x14ac:dyDescent="0.2">
      <c r="B94" s="177" t="s">
        <v>3713</v>
      </c>
      <c r="C94" s="177">
        <v>41</v>
      </c>
      <c r="AN94" s="165" t="s">
        <v>3152</v>
      </c>
      <c r="AO94" s="165" t="s">
        <v>5012</v>
      </c>
      <c r="AQ94" s="165" t="str">
        <f>IFERROR(INDEX(zNamed_Sheets,ROWS($A$1:B92)),"")</f>
        <v/>
      </c>
    </row>
    <row r="95" spans="2:43" x14ac:dyDescent="0.2">
      <c r="B95" s="177" t="s">
        <v>3714</v>
      </c>
      <c r="C95" s="177">
        <v>1768</v>
      </c>
      <c r="AN95" s="165" t="s">
        <v>4671</v>
      </c>
      <c r="AO95" s="165" t="s">
        <v>5013</v>
      </c>
      <c r="AQ95" s="165" t="str">
        <f>IFERROR(INDEX(zNamed_Sheets,ROWS($A$1:B93)),"")</f>
        <v/>
      </c>
    </row>
    <row r="96" spans="2:43" x14ac:dyDescent="0.2">
      <c r="B96" s="177" t="s">
        <v>3715</v>
      </c>
      <c r="C96" s="177">
        <v>806</v>
      </c>
      <c r="AN96" s="165" t="s">
        <v>3153</v>
      </c>
      <c r="AO96" s="165" t="s">
        <v>5014</v>
      </c>
      <c r="AQ96" s="165" t="str">
        <f>IFERROR(INDEX(zNamed_Sheets,ROWS($A$1:B94)),"")</f>
        <v/>
      </c>
    </row>
    <row r="97" spans="2:43" x14ac:dyDescent="0.2">
      <c r="B97" s="177" t="s">
        <v>3716</v>
      </c>
      <c r="C97" s="177">
        <v>664</v>
      </c>
      <c r="AN97" s="165" t="s">
        <v>3154</v>
      </c>
      <c r="AO97" s="165" t="s">
        <v>5015</v>
      </c>
      <c r="AQ97" s="165" t="str">
        <f>IFERROR(INDEX(zNamed_Sheets,ROWS($A$1:B95)),"")</f>
        <v/>
      </c>
    </row>
    <row r="98" spans="2:43" x14ac:dyDescent="0.2">
      <c r="B98" s="177" t="s">
        <v>3717</v>
      </c>
      <c r="C98" s="177">
        <v>932</v>
      </c>
      <c r="AN98" s="165" t="s">
        <v>3155</v>
      </c>
      <c r="AO98" s="165" t="s">
        <v>5016</v>
      </c>
      <c r="AQ98" s="165" t="str">
        <f>IFERROR(INDEX(zNamed_Sheets,ROWS($A$1:B96)),"")</f>
        <v/>
      </c>
    </row>
    <row r="99" spans="2:43" x14ac:dyDescent="0.2">
      <c r="B99" s="177" t="s">
        <v>3718</v>
      </c>
      <c r="C99" s="177">
        <v>217</v>
      </c>
      <c r="AN99" s="165" t="s">
        <v>3156</v>
      </c>
      <c r="AO99" s="165" t="s">
        <v>5017</v>
      </c>
      <c r="AQ99" s="165" t="str">
        <f>IFERROR(INDEX(zNamed_Sheets,ROWS($A$1:B97)),"")</f>
        <v/>
      </c>
    </row>
    <row r="100" spans="2:43" x14ac:dyDescent="0.2">
      <c r="B100" s="177" t="s">
        <v>3719</v>
      </c>
      <c r="C100" s="177">
        <v>251</v>
      </c>
      <c r="AN100" s="165" t="s">
        <v>4672</v>
      </c>
      <c r="AO100" s="165" t="s">
        <v>5018</v>
      </c>
      <c r="AQ100" s="165" t="str">
        <f>IFERROR(INDEX(zNamed_Sheets,ROWS($A$1:B98)),"")</f>
        <v/>
      </c>
    </row>
    <row r="101" spans="2:43" x14ac:dyDescent="0.2">
      <c r="B101" s="177" t="s">
        <v>3720</v>
      </c>
      <c r="C101" s="177">
        <v>1873</v>
      </c>
      <c r="AN101" s="165" t="s">
        <v>4673</v>
      </c>
      <c r="AO101" s="165" t="s">
        <v>5019</v>
      </c>
      <c r="AQ101" s="165" t="str">
        <f>IFERROR(INDEX(zNamed_Sheets,ROWS($A$1:B99)),"")</f>
        <v/>
      </c>
    </row>
    <row r="102" spans="2:43" x14ac:dyDescent="0.2">
      <c r="B102" s="177" t="s">
        <v>3721</v>
      </c>
      <c r="C102" s="177">
        <v>250</v>
      </c>
      <c r="AN102" s="165" t="s">
        <v>3157</v>
      </c>
      <c r="AO102" s="165" t="s">
        <v>5020</v>
      </c>
      <c r="AQ102" s="165" t="str">
        <f>IFERROR(INDEX(zNamed_Sheets,ROWS($A$1:B100)),"")</f>
        <v/>
      </c>
    </row>
    <row r="103" spans="2:43" x14ac:dyDescent="0.2">
      <c r="B103" s="177" t="s">
        <v>3722</v>
      </c>
      <c r="C103" s="177">
        <v>453</v>
      </c>
      <c r="AN103" s="165" t="s">
        <v>3158</v>
      </c>
      <c r="AO103" s="165" t="s">
        <v>5021</v>
      </c>
      <c r="AQ103" s="165" t="str">
        <f>IFERROR(INDEX(zNamed_Sheets,ROWS($A$1:B101)),"")</f>
        <v/>
      </c>
    </row>
    <row r="104" spans="2:43" x14ac:dyDescent="0.2">
      <c r="B104" s="177" t="s">
        <v>3723</v>
      </c>
      <c r="C104" s="177">
        <v>454</v>
      </c>
      <c r="AN104" s="165" t="s">
        <v>3159</v>
      </c>
      <c r="AO104" s="165" t="s">
        <v>5022</v>
      </c>
      <c r="AQ104" s="165" t="str">
        <f>IFERROR(INDEX(zNamed_Sheets,ROWS($A$1:B102)),"")</f>
        <v/>
      </c>
    </row>
    <row r="105" spans="2:43" x14ac:dyDescent="0.2">
      <c r="B105" s="177" t="s">
        <v>3724</v>
      </c>
      <c r="C105" s="177">
        <v>54</v>
      </c>
      <c r="AN105" s="165" t="s">
        <v>4674</v>
      </c>
      <c r="AO105" s="165" t="s">
        <v>5023</v>
      </c>
      <c r="AQ105" s="165" t="str">
        <f>IFERROR(INDEX(zNamed_Sheets,ROWS($A$1:B103)),"")</f>
        <v/>
      </c>
    </row>
    <row r="106" spans="2:43" x14ac:dyDescent="0.2">
      <c r="B106" s="177" t="s">
        <v>3725</v>
      </c>
      <c r="C106" s="177">
        <v>186</v>
      </c>
      <c r="AN106" s="165" t="s">
        <v>4675</v>
      </c>
      <c r="AO106" s="165" t="s">
        <v>5024</v>
      </c>
      <c r="AQ106" s="165" t="str">
        <f>IFERROR(INDEX(zNamed_Sheets,ROWS($A$1:B104)),"")</f>
        <v/>
      </c>
    </row>
    <row r="107" spans="2:43" x14ac:dyDescent="0.2">
      <c r="B107" s="177" t="s">
        <v>3726</v>
      </c>
      <c r="C107" s="177">
        <v>1728</v>
      </c>
      <c r="AN107" s="165" t="s">
        <v>4676</v>
      </c>
      <c r="AO107" s="165" t="s">
        <v>5025</v>
      </c>
      <c r="AQ107" s="165" t="str">
        <f>IFERROR(INDEX(zNamed_Sheets,ROWS($A$1:B105)),"")</f>
        <v/>
      </c>
    </row>
    <row r="108" spans="2:43" x14ac:dyDescent="0.2">
      <c r="B108" s="177" t="s">
        <v>3727</v>
      </c>
      <c r="C108" s="177">
        <v>1727</v>
      </c>
      <c r="AN108" s="165" t="s">
        <v>4677</v>
      </c>
      <c r="AO108" s="165" t="s">
        <v>5026</v>
      </c>
      <c r="AQ108" s="165" t="str">
        <f>IFERROR(INDEX(zNamed_Sheets,ROWS($A$1:B106)),"")</f>
        <v/>
      </c>
    </row>
    <row r="109" spans="2:43" x14ac:dyDescent="0.2">
      <c r="B109" s="177" t="s">
        <v>3728</v>
      </c>
      <c r="C109" s="177">
        <v>2898</v>
      </c>
      <c r="AN109" s="165" t="s">
        <v>4678</v>
      </c>
      <c r="AO109" s="165" t="s">
        <v>5027</v>
      </c>
      <c r="AQ109" s="165" t="str">
        <f>IFERROR(INDEX(zNamed_Sheets,ROWS($A$1:B107)),"")</f>
        <v/>
      </c>
    </row>
    <row r="110" spans="2:43" x14ac:dyDescent="0.2">
      <c r="B110" s="177" t="s">
        <v>3729</v>
      </c>
      <c r="C110" s="177">
        <v>137</v>
      </c>
      <c r="AN110" s="165" t="s">
        <v>4679</v>
      </c>
      <c r="AO110" s="165" t="s">
        <v>5028</v>
      </c>
      <c r="AQ110" s="165" t="str">
        <f>IFERROR(INDEX(zNamed_Sheets,ROWS($A$1:B108)),"")</f>
        <v/>
      </c>
    </row>
    <row r="111" spans="2:43" x14ac:dyDescent="0.2">
      <c r="B111" s="177" t="s">
        <v>3730</v>
      </c>
      <c r="C111" s="177">
        <v>136</v>
      </c>
      <c r="AN111" s="165" t="s">
        <v>4680</v>
      </c>
      <c r="AO111" s="165" t="s">
        <v>5029</v>
      </c>
      <c r="AQ111" s="165" t="str">
        <f>IFERROR(INDEX(zNamed_Sheets,ROWS($A$1:B109)),"")</f>
        <v/>
      </c>
    </row>
    <row r="112" spans="2:43" x14ac:dyDescent="0.2">
      <c r="B112" s="177" t="s">
        <v>3731</v>
      </c>
      <c r="C112" s="177">
        <v>637</v>
      </c>
      <c r="AN112" s="165" t="s">
        <v>4681</v>
      </c>
      <c r="AO112" s="165" t="s">
        <v>5030</v>
      </c>
      <c r="AQ112" s="165" t="str">
        <f>IFERROR(INDEX(zNamed_Sheets,ROWS($A$1:B110)),"")</f>
        <v/>
      </c>
    </row>
    <row r="113" spans="2:43" x14ac:dyDescent="0.2">
      <c r="B113" s="177" t="s">
        <v>3732</v>
      </c>
      <c r="C113" s="177">
        <v>2913</v>
      </c>
      <c r="AN113" s="165" t="s">
        <v>4682</v>
      </c>
      <c r="AO113" s="165" t="s">
        <v>5031</v>
      </c>
      <c r="AQ113" s="165" t="str">
        <f>IFERROR(INDEX(zNamed_Sheets,ROWS($A$1:B111)),"")</f>
        <v/>
      </c>
    </row>
    <row r="114" spans="2:43" x14ac:dyDescent="0.2">
      <c r="B114" s="177" t="s">
        <v>3733</v>
      </c>
      <c r="C114" s="177">
        <v>1618</v>
      </c>
      <c r="AN114" s="165" t="s">
        <v>4683</v>
      </c>
      <c r="AO114" s="165" t="s">
        <v>5032</v>
      </c>
      <c r="AQ114" s="165" t="str">
        <f>IFERROR(INDEX(zNamed_Sheets,ROWS($A$1:B112)),"")</f>
        <v/>
      </c>
    </row>
    <row r="115" spans="2:43" x14ac:dyDescent="0.2">
      <c r="B115" s="177" t="s">
        <v>3734</v>
      </c>
      <c r="C115" s="177">
        <v>1849</v>
      </c>
      <c r="AN115" s="165" t="s">
        <v>4684</v>
      </c>
      <c r="AO115" s="165" t="s">
        <v>5033</v>
      </c>
      <c r="AQ115" s="165" t="str">
        <f>IFERROR(INDEX(zNamed_Sheets,ROWS($A$1:B113)),"")</f>
        <v/>
      </c>
    </row>
    <row r="116" spans="2:43" x14ac:dyDescent="0.2">
      <c r="B116" s="177" t="s">
        <v>3735</v>
      </c>
      <c r="C116" s="177">
        <v>178</v>
      </c>
      <c r="AN116" s="165" t="s">
        <v>4685</v>
      </c>
      <c r="AO116" s="165" t="s">
        <v>5034</v>
      </c>
      <c r="AQ116" s="165" t="str">
        <f>IFERROR(INDEX(zNamed_Sheets,ROWS($A$1:B114)),"")</f>
        <v/>
      </c>
    </row>
    <row r="117" spans="2:43" x14ac:dyDescent="0.2">
      <c r="B117" s="177" t="s">
        <v>3736</v>
      </c>
      <c r="C117" s="177">
        <v>1763</v>
      </c>
      <c r="AN117" s="165" t="s">
        <v>4686</v>
      </c>
      <c r="AO117" s="165" t="s">
        <v>5035</v>
      </c>
      <c r="AQ117" s="165" t="str">
        <f>IFERROR(INDEX(zNamed_Sheets,ROWS($A$1:B115)),"")</f>
        <v/>
      </c>
    </row>
    <row r="118" spans="2:43" x14ac:dyDescent="0.2">
      <c r="B118" s="177" t="s">
        <v>3737</v>
      </c>
      <c r="C118" s="177">
        <v>95</v>
      </c>
      <c r="AN118" s="165" t="s">
        <v>4687</v>
      </c>
      <c r="AO118" s="165" t="s">
        <v>5036</v>
      </c>
      <c r="AQ118" s="165" t="str">
        <f>IFERROR(INDEX(zNamed_Sheets,ROWS($A$1:B116)),"")</f>
        <v/>
      </c>
    </row>
    <row r="119" spans="2:43" x14ac:dyDescent="0.2">
      <c r="B119" s="177" t="s">
        <v>3738</v>
      </c>
      <c r="C119" s="177">
        <v>163</v>
      </c>
      <c r="AN119" s="165" t="s">
        <v>4688</v>
      </c>
      <c r="AO119" s="165" t="s">
        <v>5037</v>
      </c>
      <c r="AQ119" s="165" t="str">
        <f>IFERROR(INDEX(zNamed_Sheets,ROWS($A$1:B117)),"")</f>
        <v/>
      </c>
    </row>
    <row r="120" spans="2:43" x14ac:dyDescent="0.2">
      <c r="B120" s="177" t="s">
        <v>5946</v>
      </c>
      <c r="C120" s="177">
        <v>3014</v>
      </c>
      <c r="AN120" s="165" t="s">
        <v>4689</v>
      </c>
      <c r="AO120" s="165" t="s">
        <v>5038</v>
      </c>
      <c r="AQ120" s="165" t="str">
        <f>IFERROR(INDEX(zNamed_Sheets,ROWS($A$1:B118)),"")</f>
        <v/>
      </c>
    </row>
    <row r="121" spans="2:43" x14ac:dyDescent="0.2">
      <c r="B121" s="177" t="s">
        <v>3739</v>
      </c>
      <c r="C121" s="177">
        <v>2781</v>
      </c>
      <c r="AN121" s="165" t="s">
        <v>4690</v>
      </c>
      <c r="AO121" s="165" t="s">
        <v>5039</v>
      </c>
      <c r="AQ121" s="165" t="str">
        <f>IFERROR(INDEX(zNamed_Sheets,ROWS($A$1:B119)),"")</f>
        <v/>
      </c>
    </row>
    <row r="122" spans="2:43" x14ac:dyDescent="0.2">
      <c r="B122" s="177" t="s">
        <v>3611</v>
      </c>
      <c r="C122" s="177">
        <v>1380</v>
      </c>
      <c r="AN122" s="165" t="s">
        <v>4691</v>
      </c>
      <c r="AO122" s="165" t="s">
        <v>5040</v>
      </c>
      <c r="AQ122" s="165" t="str">
        <f>IFERROR(INDEX(zNamed_Sheets,ROWS($A$1:B120)),"")</f>
        <v/>
      </c>
    </row>
    <row r="123" spans="2:43" x14ac:dyDescent="0.2">
      <c r="B123" s="177" t="s">
        <v>3612</v>
      </c>
      <c r="C123" s="177">
        <v>674</v>
      </c>
      <c r="AN123" s="165" t="s">
        <v>4692</v>
      </c>
      <c r="AO123" s="165" t="s">
        <v>5041</v>
      </c>
      <c r="AQ123" s="165" t="str">
        <f>IFERROR(INDEX(zNamed_Sheets,ROWS($A$1:B121)),"")</f>
        <v/>
      </c>
    </row>
    <row r="124" spans="2:43" x14ac:dyDescent="0.2">
      <c r="B124" s="177" t="s">
        <v>3740</v>
      </c>
      <c r="C124" s="177">
        <v>145</v>
      </c>
      <c r="AN124" s="165" t="s">
        <v>4693</v>
      </c>
      <c r="AO124" s="165" t="s">
        <v>5042</v>
      </c>
      <c r="AQ124" s="165" t="str">
        <f>IFERROR(INDEX(zNamed_Sheets,ROWS($A$1:B122)),"")</f>
        <v/>
      </c>
    </row>
    <row r="125" spans="2:43" x14ac:dyDescent="0.2">
      <c r="B125" s="177" t="s">
        <v>3741</v>
      </c>
      <c r="C125" s="177">
        <v>2064</v>
      </c>
      <c r="AN125" s="165" t="s">
        <v>4694</v>
      </c>
      <c r="AO125" s="165" t="s">
        <v>5043</v>
      </c>
      <c r="AQ125" s="165" t="str">
        <f>IFERROR(INDEX(zNamed_Sheets,ROWS($A$1:B123)),"")</f>
        <v/>
      </c>
    </row>
    <row r="126" spans="2:43" x14ac:dyDescent="0.2">
      <c r="B126" s="177" t="s">
        <v>3742</v>
      </c>
      <c r="C126" s="177">
        <v>233</v>
      </c>
      <c r="AN126" s="165" t="s">
        <v>4695</v>
      </c>
      <c r="AO126" s="165" t="s">
        <v>5044</v>
      </c>
      <c r="AQ126" s="165" t="str">
        <f>IFERROR(INDEX(zNamed_Sheets,ROWS($A$1:B124)),"")</f>
        <v/>
      </c>
    </row>
    <row r="127" spans="2:43" x14ac:dyDescent="0.2">
      <c r="B127" s="177" t="s">
        <v>3743</v>
      </c>
      <c r="C127" s="177">
        <v>268</v>
      </c>
      <c r="AN127" s="165" t="s">
        <v>4696</v>
      </c>
      <c r="AO127" s="165" t="s">
        <v>5045</v>
      </c>
      <c r="AQ127" s="165" t="str">
        <f>IFERROR(INDEX(zNamed_Sheets,ROWS($A$1:B125)),"")</f>
        <v/>
      </c>
    </row>
    <row r="128" spans="2:43" x14ac:dyDescent="0.2">
      <c r="B128" s="177" t="s">
        <v>3744</v>
      </c>
      <c r="C128" s="177">
        <v>2488</v>
      </c>
      <c r="AN128" s="165" t="s">
        <v>4697</v>
      </c>
      <c r="AO128" s="165" t="s">
        <v>5046</v>
      </c>
      <c r="AQ128" s="165" t="str">
        <f>IFERROR(INDEX(zNamed_Sheets,ROWS($A$1:B126)),"")</f>
        <v/>
      </c>
    </row>
    <row r="129" spans="2:43" x14ac:dyDescent="0.2">
      <c r="B129" s="177" t="s">
        <v>3745</v>
      </c>
      <c r="C129" s="177">
        <v>2897</v>
      </c>
      <c r="AN129" s="165" t="s">
        <v>4698</v>
      </c>
      <c r="AO129" s="165" t="s">
        <v>5047</v>
      </c>
      <c r="AQ129" s="165" t="str">
        <f>IFERROR(INDEX(zNamed_Sheets,ROWS($A$1:B127)),"")</f>
        <v/>
      </c>
    </row>
    <row r="130" spans="2:43" x14ac:dyDescent="0.2">
      <c r="B130" s="177" t="s">
        <v>3746</v>
      </c>
      <c r="C130" s="177">
        <v>2624</v>
      </c>
      <c r="AN130" s="165" t="s">
        <v>4699</v>
      </c>
      <c r="AO130" s="165" t="s">
        <v>5048</v>
      </c>
      <c r="AQ130" s="165" t="str">
        <f>IFERROR(INDEX(zNamed_Sheets,ROWS($A$1:B128)),"")</f>
        <v/>
      </c>
    </row>
    <row r="131" spans="2:43" x14ac:dyDescent="0.2">
      <c r="B131" s="177" t="s">
        <v>3747</v>
      </c>
      <c r="C131" s="177">
        <v>443</v>
      </c>
      <c r="AN131" s="165" t="s">
        <v>4700</v>
      </c>
      <c r="AO131" s="165" t="s">
        <v>5049</v>
      </c>
      <c r="AQ131" s="165" t="str">
        <f>IFERROR(INDEX(zNamed_Sheets,ROWS($A$1:B129)),"")</f>
        <v/>
      </c>
    </row>
    <row r="132" spans="2:43" x14ac:dyDescent="0.2">
      <c r="B132" s="177" t="s">
        <v>3748</v>
      </c>
      <c r="C132" s="177">
        <v>212</v>
      </c>
      <c r="AN132" s="165" t="s">
        <v>4701</v>
      </c>
      <c r="AO132" s="165" t="s">
        <v>5050</v>
      </c>
      <c r="AQ132" s="165" t="str">
        <f>IFERROR(INDEX(zNamed_Sheets,ROWS($A$1:B130)),"")</f>
        <v/>
      </c>
    </row>
    <row r="133" spans="2:43" x14ac:dyDescent="0.2">
      <c r="B133" s="177" t="s">
        <v>3749</v>
      </c>
      <c r="C133" s="177">
        <v>206</v>
      </c>
      <c r="AN133" s="165" t="s">
        <v>4702</v>
      </c>
      <c r="AO133" s="165" t="s">
        <v>5051</v>
      </c>
      <c r="AQ133" s="165" t="str">
        <f>IFERROR(INDEX(zNamed_Sheets,ROWS($A$1:B131)),"")</f>
        <v/>
      </c>
    </row>
    <row r="134" spans="2:43" x14ac:dyDescent="0.2">
      <c r="B134" s="177" t="s">
        <v>3750</v>
      </c>
      <c r="C134" s="177">
        <v>407</v>
      </c>
      <c r="AN134" s="165" t="s">
        <v>4703</v>
      </c>
      <c r="AO134" s="165" t="s">
        <v>5052</v>
      </c>
      <c r="AQ134" s="165" t="str">
        <f>IFERROR(INDEX(zNamed_Sheets,ROWS($A$1:B132)),"")</f>
        <v/>
      </c>
    </row>
    <row r="135" spans="2:43" x14ac:dyDescent="0.2">
      <c r="B135" s="177" t="s">
        <v>3751</v>
      </c>
      <c r="C135" s="177">
        <v>1619</v>
      </c>
      <c r="AN135" s="165" t="s">
        <v>4704</v>
      </c>
      <c r="AO135" s="165" t="s">
        <v>5053</v>
      </c>
      <c r="AQ135" s="165" t="str">
        <f>IFERROR(INDEX(zNamed_Sheets,ROWS($A$1:B133)),"")</f>
        <v/>
      </c>
    </row>
    <row r="136" spans="2:43" x14ac:dyDescent="0.2">
      <c r="B136" s="177" t="s">
        <v>3752</v>
      </c>
      <c r="C136" s="177">
        <v>2764</v>
      </c>
      <c r="AN136" s="165" t="s">
        <v>4705</v>
      </c>
      <c r="AO136" s="165" t="s">
        <v>5054</v>
      </c>
      <c r="AQ136" s="165" t="str">
        <f>IFERROR(INDEX(zNamed_Sheets,ROWS($A$1:B134)),"")</f>
        <v/>
      </c>
    </row>
    <row r="137" spans="2:43" x14ac:dyDescent="0.2">
      <c r="B137" s="177" t="s">
        <v>3753</v>
      </c>
      <c r="C137" s="177">
        <v>918</v>
      </c>
      <c r="AN137" s="165" t="s">
        <v>4706</v>
      </c>
      <c r="AO137" s="165" t="s">
        <v>5055</v>
      </c>
      <c r="AQ137" s="165" t="str">
        <f>IFERROR(INDEX(zNamed_Sheets,ROWS($A$1:B135)),"")</f>
        <v/>
      </c>
    </row>
    <row r="138" spans="2:43" x14ac:dyDescent="0.2">
      <c r="B138" s="177" t="s">
        <v>3754</v>
      </c>
      <c r="C138" s="177">
        <v>229</v>
      </c>
      <c r="AN138" s="165" t="s">
        <v>4707</v>
      </c>
      <c r="AO138" s="165" t="s">
        <v>5056</v>
      </c>
      <c r="AQ138" s="165" t="str">
        <f>IFERROR(INDEX(zNamed_Sheets,ROWS($A$1:B136)),"")</f>
        <v/>
      </c>
    </row>
    <row r="139" spans="2:43" x14ac:dyDescent="0.2">
      <c r="B139" s="177" t="s">
        <v>3755</v>
      </c>
      <c r="C139" s="177">
        <v>1050</v>
      </c>
      <c r="AN139" s="165" t="s">
        <v>4708</v>
      </c>
      <c r="AO139" s="165" t="s">
        <v>5057</v>
      </c>
      <c r="AQ139" s="165" t="str">
        <f>IFERROR(INDEX(zNamed_Sheets,ROWS($A$1:B137)),"")</f>
        <v/>
      </c>
    </row>
    <row r="140" spans="2:43" x14ac:dyDescent="0.2">
      <c r="B140" s="177" t="s">
        <v>3756</v>
      </c>
      <c r="C140" s="177">
        <v>2668</v>
      </c>
      <c r="AN140" s="165" t="s">
        <v>4709</v>
      </c>
      <c r="AO140" s="165" t="s">
        <v>5058</v>
      </c>
      <c r="AQ140" s="165" t="str">
        <f>IFERROR(INDEX(zNamed_Sheets,ROWS($A$1:B138)),"")</f>
        <v/>
      </c>
    </row>
    <row r="141" spans="2:43" x14ac:dyDescent="0.2">
      <c r="B141" s="177" t="s">
        <v>3757</v>
      </c>
      <c r="C141" s="177">
        <v>772</v>
      </c>
      <c r="AN141" s="165" t="s">
        <v>4710</v>
      </c>
      <c r="AO141" s="165" t="s">
        <v>5059</v>
      </c>
      <c r="AQ141" s="165" t="str">
        <f>IFERROR(INDEX(zNamed_Sheets,ROWS($A$1:B139)),"")</f>
        <v/>
      </c>
    </row>
    <row r="142" spans="2:43" x14ac:dyDescent="0.2">
      <c r="B142" s="177" t="s">
        <v>3758</v>
      </c>
      <c r="C142" s="177">
        <v>161</v>
      </c>
      <c r="AN142" s="165" t="s">
        <v>4711</v>
      </c>
      <c r="AO142" s="165" t="s">
        <v>5060</v>
      </c>
      <c r="AQ142" s="165" t="str">
        <f>IFERROR(INDEX(zNamed_Sheets,ROWS($A$1:B140)),"")</f>
        <v/>
      </c>
    </row>
    <row r="143" spans="2:43" x14ac:dyDescent="0.2">
      <c r="B143" s="177" t="s">
        <v>3759</v>
      </c>
      <c r="C143" s="177">
        <v>910</v>
      </c>
      <c r="AN143" s="165" t="s">
        <v>4712</v>
      </c>
      <c r="AO143" s="165" t="s">
        <v>5061</v>
      </c>
      <c r="AQ143" s="165" t="str">
        <f>IFERROR(INDEX(zNamed_Sheets,ROWS($A$1:B141)),"")</f>
        <v/>
      </c>
    </row>
    <row r="144" spans="2:43" x14ac:dyDescent="0.2">
      <c r="B144" s="177" t="s">
        <v>3760</v>
      </c>
      <c r="C144" s="177">
        <v>271</v>
      </c>
      <c r="AN144" s="165" t="s">
        <v>4713</v>
      </c>
      <c r="AO144" s="165" t="s">
        <v>5062</v>
      </c>
      <c r="AQ144" s="165" t="str">
        <f>IFERROR(INDEX(zNamed_Sheets,ROWS($A$1:B142)),"")</f>
        <v/>
      </c>
    </row>
    <row r="145" spans="2:43" x14ac:dyDescent="0.2">
      <c r="B145" s="177" t="s">
        <v>3761</v>
      </c>
      <c r="C145" s="177">
        <v>130</v>
      </c>
      <c r="AN145" s="165" t="s">
        <v>4714</v>
      </c>
      <c r="AO145" s="165" t="s">
        <v>5063</v>
      </c>
      <c r="AQ145" s="165" t="str">
        <f>IFERROR(INDEX(zNamed_Sheets,ROWS($A$1:B143)),"")</f>
        <v/>
      </c>
    </row>
    <row r="146" spans="2:43" x14ac:dyDescent="0.2">
      <c r="B146" s="177" t="s">
        <v>3762</v>
      </c>
      <c r="C146" s="177">
        <v>279</v>
      </c>
      <c r="AN146" s="165" t="s">
        <v>4715</v>
      </c>
      <c r="AO146" s="165" t="s">
        <v>5064</v>
      </c>
      <c r="AQ146" s="165" t="str">
        <f>IFERROR(INDEX(zNamed_Sheets,ROWS($A$1:B144)),"")</f>
        <v/>
      </c>
    </row>
    <row r="147" spans="2:43" x14ac:dyDescent="0.2">
      <c r="B147" s="177" t="s">
        <v>3763</v>
      </c>
      <c r="C147" s="177">
        <v>2504</v>
      </c>
      <c r="AN147" s="165" t="s">
        <v>4716</v>
      </c>
      <c r="AO147" s="165" t="s">
        <v>5065</v>
      </c>
      <c r="AQ147" s="165" t="str">
        <f>IFERROR(INDEX(zNamed_Sheets,ROWS($A$1:B145)),"")</f>
        <v/>
      </c>
    </row>
    <row r="148" spans="2:43" x14ac:dyDescent="0.2">
      <c r="B148" s="177" t="s">
        <v>5947</v>
      </c>
      <c r="C148" s="177">
        <v>3002</v>
      </c>
      <c r="AN148" s="165" t="s">
        <v>4717</v>
      </c>
      <c r="AO148" s="165" t="s">
        <v>5066</v>
      </c>
      <c r="AQ148" s="165" t="str">
        <f>IFERROR(INDEX(zNamed_Sheets,ROWS($A$1:B146)),"")</f>
        <v/>
      </c>
    </row>
    <row r="149" spans="2:43" x14ac:dyDescent="0.2">
      <c r="B149" s="177" t="s">
        <v>3764</v>
      </c>
      <c r="C149" s="177">
        <v>2586</v>
      </c>
      <c r="AN149" s="165" t="s">
        <v>4718</v>
      </c>
      <c r="AO149" s="165" t="s">
        <v>5067</v>
      </c>
      <c r="AQ149" s="165" t="str">
        <f>IFERROR(INDEX(zNamed_Sheets,ROWS($A$1:B147)),"")</f>
        <v/>
      </c>
    </row>
    <row r="150" spans="2:43" x14ac:dyDescent="0.2">
      <c r="B150" s="177" t="s">
        <v>3765</v>
      </c>
      <c r="C150" s="177">
        <v>1620</v>
      </c>
      <c r="AN150" s="165" t="s">
        <v>4719</v>
      </c>
      <c r="AO150" s="165" t="s">
        <v>5068</v>
      </c>
      <c r="AQ150" s="165" t="str">
        <f>IFERROR(INDEX(zNamed_Sheets,ROWS($A$1:B148)),"")</f>
        <v/>
      </c>
    </row>
    <row r="151" spans="2:43" x14ac:dyDescent="0.2">
      <c r="B151" s="177" t="s">
        <v>3766</v>
      </c>
      <c r="C151" s="177">
        <v>800</v>
      </c>
      <c r="AN151" s="165" t="s">
        <v>4720</v>
      </c>
      <c r="AO151" s="165" t="s">
        <v>5069</v>
      </c>
      <c r="AQ151" s="165" t="str">
        <f>IFERROR(INDEX(zNamed_Sheets,ROWS($A$1:B149)),"")</f>
        <v/>
      </c>
    </row>
    <row r="152" spans="2:43" x14ac:dyDescent="0.2">
      <c r="B152" s="177" t="s">
        <v>3767</v>
      </c>
      <c r="C152" s="177">
        <v>158</v>
      </c>
      <c r="AN152" s="165" t="s">
        <v>4721</v>
      </c>
      <c r="AO152" s="165" t="s">
        <v>5070</v>
      </c>
      <c r="AQ152" s="165" t="str">
        <f>IFERROR(INDEX(zNamed_Sheets,ROWS($A$1:B150)),"")</f>
        <v/>
      </c>
    </row>
    <row r="153" spans="2:43" x14ac:dyDescent="0.2">
      <c r="B153" s="177" t="s">
        <v>3768</v>
      </c>
      <c r="C153" s="177">
        <v>222</v>
      </c>
      <c r="AN153" s="165" t="s">
        <v>4722</v>
      </c>
      <c r="AO153" s="165" t="s">
        <v>5071</v>
      </c>
      <c r="AQ153" s="165" t="str">
        <f>IFERROR(INDEX(zNamed_Sheets,ROWS($A$1:B151)),"")</f>
        <v/>
      </c>
    </row>
    <row r="154" spans="2:43" x14ac:dyDescent="0.2">
      <c r="B154" s="177" t="s">
        <v>3769</v>
      </c>
      <c r="C154" s="177">
        <v>1301</v>
      </c>
      <c r="AN154" s="165" t="s">
        <v>4723</v>
      </c>
      <c r="AO154" s="165" t="s">
        <v>5072</v>
      </c>
      <c r="AQ154" s="165" t="str">
        <f>IFERROR(INDEX(zNamed_Sheets,ROWS($A$1:B152)),"")</f>
        <v/>
      </c>
    </row>
    <row r="155" spans="2:43" x14ac:dyDescent="0.2">
      <c r="B155" s="177" t="s">
        <v>3770</v>
      </c>
      <c r="C155" s="177">
        <v>1181</v>
      </c>
      <c r="AN155" s="165" t="s">
        <v>4724</v>
      </c>
      <c r="AO155" s="165" t="s">
        <v>5073</v>
      </c>
      <c r="AQ155" s="165" t="str">
        <f>IFERROR(INDEX(zNamed_Sheets,ROWS($A$1:B153)),"")</f>
        <v/>
      </c>
    </row>
    <row r="156" spans="2:43" x14ac:dyDescent="0.2">
      <c r="B156" s="177" t="s">
        <v>3771</v>
      </c>
      <c r="C156" s="177">
        <v>1925</v>
      </c>
      <c r="AN156" s="165" t="s">
        <v>4725</v>
      </c>
      <c r="AO156" s="165" t="s">
        <v>5074</v>
      </c>
      <c r="AQ156" s="165" t="str">
        <f>IFERROR(INDEX(zNamed_Sheets,ROWS($A$1:B154)),"")</f>
        <v/>
      </c>
    </row>
    <row r="157" spans="2:43" x14ac:dyDescent="0.2">
      <c r="B157" s="177" t="s">
        <v>3772</v>
      </c>
      <c r="C157" s="177">
        <v>1839</v>
      </c>
      <c r="AN157" s="165" t="s">
        <v>4726</v>
      </c>
      <c r="AO157" s="165" t="s">
        <v>5075</v>
      </c>
      <c r="AQ157" s="165" t="str">
        <f>IFERROR(INDEX(zNamed_Sheets,ROWS($A$1:B155)),"")</f>
        <v/>
      </c>
    </row>
    <row r="158" spans="2:43" x14ac:dyDescent="0.2">
      <c r="B158" s="177" t="s">
        <v>5948</v>
      </c>
      <c r="C158" s="177">
        <v>2556</v>
      </c>
      <c r="AN158" s="165" t="s">
        <v>4727</v>
      </c>
      <c r="AO158" s="165" t="s">
        <v>5076</v>
      </c>
      <c r="AQ158" s="165" t="str">
        <f>IFERROR(INDEX(zNamed_Sheets,ROWS($A$1:B156)),"")</f>
        <v/>
      </c>
    </row>
    <row r="159" spans="2:43" x14ac:dyDescent="0.2">
      <c r="B159" s="177" t="s">
        <v>3773</v>
      </c>
      <c r="C159" s="177">
        <v>64</v>
      </c>
      <c r="AN159" s="165" t="s">
        <v>4728</v>
      </c>
      <c r="AO159" s="165" t="s">
        <v>5077</v>
      </c>
      <c r="AQ159" s="165" t="str">
        <f>IFERROR(INDEX(zNamed_Sheets,ROWS($A$1:B157)),"")</f>
        <v/>
      </c>
    </row>
    <row r="160" spans="2:43" x14ac:dyDescent="0.2">
      <c r="B160" s="177" t="s">
        <v>3774</v>
      </c>
      <c r="C160" s="177">
        <v>909</v>
      </c>
      <c r="AN160" s="165" t="s">
        <v>4729</v>
      </c>
      <c r="AO160" s="165" t="s">
        <v>5078</v>
      </c>
      <c r="AQ160" s="165" t="str">
        <f>IFERROR(INDEX(zNamed_Sheets,ROWS($A$1:B158)),"")</f>
        <v/>
      </c>
    </row>
    <row r="161" spans="2:43" x14ac:dyDescent="0.2">
      <c r="B161" s="177" t="s">
        <v>3775</v>
      </c>
      <c r="C161" s="177">
        <v>141</v>
      </c>
      <c r="AN161" s="165" t="s">
        <v>4730</v>
      </c>
      <c r="AO161" s="165" t="s">
        <v>5079</v>
      </c>
      <c r="AQ161" s="165" t="str">
        <f>IFERROR(INDEX(zNamed_Sheets,ROWS($A$1:B159)),"")</f>
        <v/>
      </c>
    </row>
    <row r="162" spans="2:43" x14ac:dyDescent="0.2">
      <c r="B162" s="177" t="s">
        <v>3776</v>
      </c>
      <c r="C162" s="177">
        <v>208</v>
      </c>
      <c r="AN162" s="165" t="s">
        <v>4731</v>
      </c>
      <c r="AO162" s="165" t="s">
        <v>5080</v>
      </c>
      <c r="AQ162" s="165" t="str">
        <f>IFERROR(INDEX(zNamed_Sheets,ROWS($A$1:B160)),"")</f>
        <v/>
      </c>
    </row>
    <row r="163" spans="2:43" x14ac:dyDescent="0.2">
      <c r="B163" s="177" t="s">
        <v>3777</v>
      </c>
      <c r="C163" s="177">
        <v>2130</v>
      </c>
      <c r="AN163" s="165" t="s">
        <v>4732</v>
      </c>
      <c r="AO163" s="165" t="s">
        <v>5081</v>
      </c>
      <c r="AQ163" s="165" t="str">
        <f>IFERROR(INDEX(zNamed_Sheets,ROWS($A$1:B161)),"")</f>
        <v/>
      </c>
    </row>
    <row r="164" spans="2:43" x14ac:dyDescent="0.2">
      <c r="B164" s="177" t="s">
        <v>3778</v>
      </c>
      <c r="C164" s="177">
        <v>2765</v>
      </c>
      <c r="AN164" s="165" t="s">
        <v>4733</v>
      </c>
      <c r="AO164" s="165" t="s">
        <v>5082</v>
      </c>
      <c r="AQ164" s="165" t="str">
        <f>IFERROR(INDEX(zNamed_Sheets,ROWS($A$1:B162)),"")</f>
        <v/>
      </c>
    </row>
    <row r="165" spans="2:43" x14ac:dyDescent="0.2">
      <c r="B165" s="177" t="s">
        <v>3779</v>
      </c>
      <c r="C165" s="177">
        <v>189</v>
      </c>
      <c r="AN165" s="165" t="s">
        <v>4734</v>
      </c>
      <c r="AO165" s="165" t="s">
        <v>5083</v>
      </c>
      <c r="AQ165" s="165" t="str">
        <f>IFERROR(INDEX(zNamed_Sheets,ROWS($A$1:B163)),"")</f>
        <v/>
      </c>
    </row>
    <row r="166" spans="2:43" x14ac:dyDescent="0.2">
      <c r="B166" s="177" t="s">
        <v>3780</v>
      </c>
      <c r="C166" s="177">
        <v>609</v>
      </c>
      <c r="AN166" s="165" t="s">
        <v>4735</v>
      </c>
      <c r="AO166" s="165" t="s">
        <v>5084</v>
      </c>
      <c r="AQ166" s="165" t="str">
        <f>IFERROR(INDEX(zNamed_Sheets,ROWS($A$1:B164)),"")</f>
        <v/>
      </c>
    </row>
    <row r="167" spans="2:43" x14ac:dyDescent="0.2">
      <c r="B167" s="177" t="s">
        <v>3781</v>
      </c>
      <c r="C167" s="177">
        <v>508</v>
      </c>
      <c r="AN167" s="165" t="s">
        <v>4736</v>
      </c>
      <c r="AO167" s="165" t="s">
        <v>5085</v>
      </c>
      <c r="AQ167" s="165" t="str">
        <f>IFERROR(INDEX(zNamed_Sheets,ROWS($A$1:B165)),"")</f>
        <v/>
      </c>
    </row>
    <row r="168" spans="2:43" x14ac:dyDescent="0.2">
      <c r="B168" s="177" t="s">
        <v>3782</v>
      </c>
      <c r="C168" s="177">
        <v>1798</v>
      </c>
      <c r="AN168" s="165" t="s">
        <v>4737</v>
      </c>
      <c r="AO168" s="165" t="s">
        <v>5086</v>
      </c>
      <c r="AQ168" s="165" t="str">
        <f>IFERROR(INDEX(zNamed_Sheets,ROWS($A$1:B166)),"")</f>
        <v/>
      </c>
    </row>
    <row r="169" spans="2:43" x14ac:dyDescent="0.2">
      <c r="B169" s="177" t="s">
        <v>3783</v>
      </c>
      <c r="C169" s="177">
        <v>2630</v>
      </c>
      <c r="AN169" s="165" t="s">
        <v>4738</v>
      </c>
      <c r="AO169" s="165" t="s">
        <v>5087</v>
      </c>
      <c r="AQ169" s="165" t="str">
        <f>IFERROR(INDEX(zNamed_Sheets,ROWS($A$1:B167)),"")</f>
        <v/>
      </c>
    </row>
    <row r="170" spans="2:43" x14ac:dyDescent="0.2">
      <c r="B170" s="177" t="s">
        <v>3784</v>
      </c>
      <c r="C170" s="177">
        <v>2559</v>
      </c>
      <c r="AN170" s="165" t="s">
        <v>4739</v>
      </c>
      <c r="AO170" s="165" t="s">
        <v>5088</v>
      </c>
      <c r="AQ170" s="165" t="str">
        <f>IFERROR(INDEX(zNamed_Sheets,ROWS($A$1:B168)),"")</f>
        <v/>
      </c>
    </row>
    <row r="171" spans="2:43" x14ac:dyDescent="0.2">
      <c r="B171" s="177" t="s">
        <v>3785</v>
      </c>
      <c r="C171" s="177">
        <v>631</v>
      </c>
      <c r="AN171" s="165" t="s">
        <v>4740</v>
      </c>
      <c r="AO171" s="165" t="s">
        <v>5089</v>
      </c>
      <c r="AQ171" s="165" t="str">
        <f>IFERROR(INDEX(zNamed_Sheets,ROWS($A$1:B169)),"")</f>
        <v/>
      </c>
    </row>
    <row r="172" spans="2:43" x14ac:dyDescent="0.2">
      <c r="B172" s="177" t="s">
        <v>3786</v>
      </c>
      <c r="C172" s="177">
        <v>632</v>
      </c>
      <c r="AN172" s="165" t="s">
        <v>4741</v>
      </c>
      <c r="AO172" s="165" t="s">
        <v>5090</v>
      </c>
      <c r="AQ172" s="165" t="str">
        <f>IFERROR(INDEX(zNamed_Sheets,ROWS($A$1:B170)),"")</f>
        <v/>
      </c>
    </row>
    <row r="173" spans="2:43" x14ac:dyDescent="0.2">
      <c r="B173" s="177" t="s">
        <v>3787</v>
      </c>
      <c r="C173" s="177">
        <v>633</v>
      </c>
      <c r="AN173" s="165" t="s">
        <v>4742</v>
      </c>
      <c r="AO173" s="165" t="s">
        <v>5091</v>
      </c>
      <c r="AQ173" s="165" t="str">
        <f>IFERROR(INDEX(zNamed_Sheets,ROWS($A$1:B171)),"")</f>
        <v/>
      </c>
    </row>
    <row r="174" spans="2:43" x14ac:dyDescent="0.2">
      <c r="B174" s="177" t="s">
        <v>3788</v>
      </c>
      <c r="C174" s="177">
        <v>2766</v>
      </c>
      <c r="AN174" s="165" t="s">
        <v>4743</v>
      </c>
      <c r="AO174" s="165" t="s">
        <v>5092</v>
      </c>
      <c r="AQ174" s="165" t="str">
        <f>IFERROR(INDEX(zNamed_Sheets,ROWS($A$1:B172)),"")</f>
        <v/>
      </c>
    </row>
    <row r="175" spans="2:43" x14ac:dyDescent="0.2">
      <c r="B175" s="177" t="s">
        <v>3789</v>
      </c>
      <c r="C175" s="177">
        <v>1375</v>
      </c>
      <c r="AN175" s="165" t="s">
        <v>4924</v>
      </c>
      <c r="AO175" s="165" t="s">
        <v>5093</v>
      </c>
      <c r="AQ175" s="165" t="str">
        <f>IFERROR(INDEX(zNamed_Sheets,ROWS($A$1:B173)),"")</f>
        <v/>
      </c>
    </row>
    <row r="176" spans="2:43" x14ac:dyDescent="0.2">
      <c r="B176" s="177" t="s">
        <v>3790</v>
      </c>
      <c r="C176" s="177">
        <v>974</v>
      </c>
      <c r="AN176" s="165" t="s">
        <v>4927</v>
      </c>
      <c r="AO176" s="165" t="s">
        <v>5201</v>
      </c>
      <c r="AQ176" s="165" t="str">
        <f>IFERROR(INDEX(zNamed_Sheets,ROWS($A$1:B174)),"")</f>
        <v/>
      </c>
    </row>
    <row r="177" spans="2:43" x14ac:dyDescent="0.2">
      <c r="B177" s="177" t="s">
        <v>3791</v>
      </c>
      <c r="C177" s="177">
        <v>133</v>
      </c>
      <c r="AN177" s="165" t="s">
        <v>5202</v>
      </c>
      <c r="AO177" s="165" t="s">
        <v>5203</v>
      </c>
      <c r="AQ177" s="165" t="str">
        <f>IFERROR(INDEX(zNamed_Sheets,ROWS($A$1:B175)),"")</f>
        <v/>
      </c>
    </row>
    <row r="178" spans="2:43" x14ac:dyDescent="0.2">
      <c r="B178" s="177" t="s">
        <v>3792</v>
      </c>
      <c r="C178" s="177">
        <v>1010</v>
      </c>
      <c r="AN178" s="165" t="s">
        <v>4744</v>
      </c>
      <c r="AO178" s="165" t="s">
        <v>5094</v>
      </c>
      <c r="AQ178" s="165" t="str">
        <f>IFERROR(INDEX(zNamed_Sheets,ROWS($A$1:B176)),"")</f>
        <v/>
      </c>
    </row>
    <row r="179" spans="2:43" x14ac:dyDescent="0.2">
      <c r="B179" s="177" t="s">
        <v>3793</v>
      </c>
      <c r="C179" s="177">
        <v>1961</v>
      </c>
      <c r="AN179" s="165" t="s">
        <v>4745</v>
      </c>
      <c r="AO179" s="165" t="s">
        <v>5095</v>
      </c>
      <c r="AQ179" s="165" t="str">
        <f>IFERROR(INDEX(zNamed_Sheets,ROWS($A$1:B177)),"")</f>
        <v/>
      </c>
    </row>
    <row r="180" spans="2:43" x14ac:dyDescent="0.2">
      <c r="B180" s="177" t="s">
        <v>3794</v>
      </c>
      <c r="C180" s="177">
        <v>1990</v>
      </c>
      <c r="AN180" s="165" t="s">
        <v>4746</v>
      </c>
      <c r="AO180" s="165" t="s">
        <v>5096</v>
      </c>
      <c r="AQ180" s="165" t="str">
        <f>IFERROR(INDEX(zNamed_Sheets,ROWS($A$1:B178)),"")</f>
        <v/>
      </c>
    </row>
    <row r="181" spans="2:43" x14ac:dyDescent="0.2">
      <c r="B181" s="177" t="s">
        <v>5516</v>
      </c>
      <c r="C181" s="177">
        <v>2977</v>
      </c>
      <c r="AN181" s="165" t="s">
        <v>4747</v>
      </c>
      <c r="AO181" s="165" t="s">
        <v>5097</v>
      </c>
      <c r="AQ181" s="165" t="str">
        <f>IFERROR(INDEX(zNamed_Sheets,ROWS($A$1:B179)),"")</f>
        <v/>
      </c>
    </row>
    <row r="182" spans="2:43" x14ac:dyDescent="0.2">
      <c r="B182" s="177" t="s">
        <v>3795</v>
      </c>
      <c r="C182" s="177">
        <v>644</v>
      </c>
      <c r="AN182" s="165" t="s">
        <v>3556</v>
      </c>
      <c r="AO182" s="165" t="s">
        <v>5098</v>
      </c>
      <c r="AQ182" s="165" t="str">
        <f>IFERROR(INDEX(zNamed_Sheets,ROWS($A$1:B180)),"")</f>
        <v/>
      </c>
    </row>
    <row r="183" spans="2:43" x14ac:dyDescent="0.2">
      <c r="B183" s="177" t="s">
        <v>3796</v>
      </c>
      <c r="C183" s="177">
        <v>1732</v>
      </c>
      <c r="AN183" s="165" t="s">
        <v>3557</v>
      </c>
      <c r="AO183" s="165" t="s">
        <v>5099</v>
      </c>
      <c r="AQ183" s="165" t="str">
        <f>IFERROR(INDEX(zNamed_Sheets,ROWS($A$1:B181)),"")</f>
        <v/>
      </c>
    </row>
    <row r="184" spans="2:43" x14ac:dyDescent="0.2">
      <c r="B184" s="177" t="s">
        <v>3797</v>
      </c>
      <c r="C184" s="177">
        <v>1736</v>
      </c>
      <c r="AN184" s="165" t="s">
        <v>3558</v>
      </c>
      <c r="AO184" s="165" t="s">
        <v>5100</v>
      </c>
      <c r="AQ184" s="165" t="str">
        <f>IFERROR(INDEX(zNamed_Sheets,ROWS($A$1:B182)),"")</f>
        <v/>
      </c>
    </row>
    <row r="185" spans="2:43" x14ac:dyDescent="0.2">
      <c r="B185" s="177" t="s">
        <v>3798</v>
      </c>
      <c r="C185" s="177">
        <v>2873</v>
      </c>
      <c r="AN185" s="165" t="s">
        <v>3559</v>
      </c>
      <c r="AO185" s="165" t="s">
        <v>5101</v>
      </c>
      <c r="AQ185" s="165" t="str">
        <f>IFERROR(INDEX(zNamed_Sheets,ROWS($A$1:B183)),"")</f>
        <v/>
      </c>
    </row>
    <row r="186" spans="2:43" x14ac:dyDescent="0.2">
      <c r="B186" s="177" t="s">
        <v>3799</v>
      </c>
      <c r="C186" s="177">
        <v>2131</v>
      </c>
      <c r="AN186" s="165" t="s">
        <v>3560</v>
      </c>
      <c r="AO186" s="165" t="s">
        <v>5102</v>
      </c>
      <c r="AQ186" s="165" t="str">
        <f>IFERROR(INDEX(zNamed_Sheets,ROWS($A$1:B184)),"")</f>
        <v/>
      </c>
    </row>
    <row r="187" spans="2:43" x14ac:dyDescent="0.2">
      <c r="B187" s="177" t="s">
        <v>3800</v>
      </c>
      <c r="C187" s="177">
        <v>1883</v>
      </c>
      <c r="AN187" s="165" t="s">
        <v>3561</v>
      </c>
      <c r="AO187" s="165" t="s">
        <v>5103</v>
      </c>
      <c r="AQ187" s="165" t="str">
        <f>IFERROR(INDEX(zNamed_Sheets,ROWS($A$1:B185)),"")</f>
        <v/>
      </c>
    </row>
    <row r="188" spans="2:43" x14ac:dyDescent="0.2">
      <c r="B188" s="177" t="s">
        <v>3801</v>
      </c>
      <c r="C188" s="177">
        <v>510</v>
      </c>
      <c r="AN188" s="165" t="s">
        <v>3562</v>
      </c>
      <c r="AO188" s="165" t="s">
        <v>5104</v>
      </c>
      <c r="AQ188" s="165" t="str">
        <f>IFERROR(INDEX(zNamed_Sheets,ROWS($A$1:B186)),"")</f>
        <v/>
      </c>
    </row>
    <row r="189" spans="2:43" x14ac:dyDescent="0.2">
      <c r="B189" s="177" t="s">
        <v>3802</v>
      </c>
      <c r="C189" s="177">
        <v>1841</v>
      </c>
      <c r="AN189" s="165" t="s">
        <v>3563</v>
      </c>
      <c r="AO189" s="165" t="s">
        <v>5105</v>
      </c>
      <c r="AQ189" s="165" t="str">
        <f>IFERROR(INDEX(zNamed_Sheets,ROWS($A$1:B187)),"")</f>
        <v/>
      </c>
    </row>
    <row r="190" spans="2:43" x14ac:dyDescent="0.2">
      <c r="B190" s="177" t="s">
        <v>3803</v>
      </c>
      <c r="C190" s="177">
        <v>310</v>
      </c>
      <c r="AN190" s="165" t="s">
        <v>4748</v>
      </c>
      <c r="AO190" s="165" t="s">
        <v>5106</v>
      </c>
      <c r="AQ190" s="165" t="str">
        <f>IFERROR(INDEX(zNamed_Sheets,ROWS($A$1:B188)),"")</f>
        <v/>
      </c>
    </row>
    <row r="191" spans="2:43" x14ac:dyDescent="0.2">
      <c r="B191" s="177" t="s">
        <v>3804</v>
      </c>
      <c r="C191" s="177">
        <v>1717</v>
      </c>
      <c r="AN191" s="165" t="s">
        <v>4749</v>
      </c>
      <c r="AO191" s="165" t="s">
        <v>5107</v>
      </c>
      <c r="AQ191" s="165" t="str">
        <f>IFERROR(INDEX(zNamed_Sheets,ROWS($A$1:B189)),"")</f>
        <v/>
      </c>
    </row>
    <row r="192" spans="2:43" x14ac:dyDescent="0.2">
      <c r="B192" s="177" t="s">
        <v>3805</v>
      </c>
      <c r="C192" s="177">
        <v>626</v>
      </c>
      <c r="AN192" s="165" t="s">
        <v>4750</v>
      </c>
      <c r="AO192" s="165" t="s">
        <v>5108</v>
      </c>
      <c r="AQ192" s="165" t="str">
        <f>IFERROR(INDEX(zNamed_Sheets,ROWS($A$1:B190)),"")</f>
        <v/>
      </c>
    </row>
    <row r="193" spans="2:43" x14ac:dyDescent="0.2">
      <c r="B193" s="177" t="s">
        <v>3806</v>
      </c>
      <c r="C193" s="177">
        <v>2199</v>
      </c>
      <c r="AN193" s="165" t="s">
        <v>4751</v>
      </c>
      <c r="AO193" s="165" t="s">
        <v>5109</v>
      </c>
      <c r="AQ193" s="165" t="str">
        <f>IFERROR(INDEX(zNamed_Sheets,ROWS($A$1:B191)),"")</f>
        <v/>
      </c>
    </row>
    <row r="194" spans="2:43" x14ac:dyDescent="0.2">
      <c r="B194" s="177" t="s">
        <v>3807</v>
      </c>
      <c r="C194" s="177">
        <v>1811</v>
      </c>
      <c r="AN194" s="165" t="s">
        <v>4752</v>
      </c>
      <c r="AO194" s="165" t="s">
        <v>5110</v>
      </c>
      <c r="AQ194" s="165" t="str">
        <f>IFERROR(INDEX(zNamed_Sheets,ROWS($A$1:B192)),"")</f>
        <v/>
      </c>
    </row>
    <row r="195" spans="2:43" x14ac:dyDescent="0.2">
      <c r="B195" s="177" t="s">
        <v>3808</v>
      </c>
      <c r="C195" s="177">
        <v>671</v>
      </c>
      <c r="AN195" s="165" t="s">
        <v>4753</v>
      </c>
      <c r="AO195" s="165" t="s">
        <v>5111</v>
      </c>
      <c r="AQ195" s="165" t="str">
        <f>IFERROR(INDEX(zNamed_Sheets,ROWS($A$1:B193)),"")</f>
        <v/>
      </c>
    </row>
    <row r="196" spans="2:43" x14ac:dyDescent="0.2">
      <c r="B196" s="177" t="s">
        <v>3809</v>
      </c>
      <c r="C196" s="177">
        <v>2927</v>
      </c>
      <c r="AN196" s="165" t="s">
        <v>4754</v>
      </c>
      <c r="AO196" s="165" t="s">
        <v>5112</v>
      </c>
      <c r="AQ196" s="165" t="str">
        <f>IFERROR(INDEX(zNamed_Sheets,ROWS($A$1:B194)),"")</f>
        <v/>
      </c>
    </row>
    <row r="197" spans="2:43" x14ac:dyDescent="0.2">
      <c r="B197" s="177" t="s">
        <v>3810</v>
      </c>
      <c r="C197" s="177">
        <v>2962</v>
      </c>
      <c r="AN197" s="165" t="s">
        <v>4755</v>
      </c>
      <c r="AO197" s="165" t="s">
        <v>5113</v>
      </c>
      <c r="AQ197" s="165" t="str">
        <f>IFERROR(INDEX(zNamed_Sheets,ROWS($A$1:B195)),"")</f>
        <v/>
      </c>
    </row>
    <row r="198" spans="2:43" x14ac:dyDescent="0.2">
      <c r="B198" s="177" t="s">
        <v>3811</v>
      </c>
      <c r="C198" s="177">
        <v>1378</v>
      </c>
      <c r="AN198" s="165" t="s">
        <v>4756</v>
      </c>
      <c r="AO198" s="165" t="s">
        <v>5114</v>
      </c>
      <c r="AQ198" s="165" t="str">
        <f>IFERROR(INDEX(zNamed_Sheets,ROWS($A$1:B196)),"")</f>
        <v/>
      </c>
    </row>
    <row r="199" spans="2:43" x14ac:dyDescent="0.2">
      <c r="B199" s="177" t="s">
        <v>3812</v>
      </c>
      <c r="C199" s="177">
        <v>1337</v>
      </c>
      <c r="AN199" s="165" t="s">
        <v>4757</v>
      </c>
      <c r="AO199" s="165" t="s">
        <v>5115</v>
      </c>
      <c r="AQ199" s="165" t="str">
        <f>IFERROR(INDEX(zNamed_Sheets,ROWS($A$1:B197)),"")</f>
        <v/>
      </c>
    </row>
    <row r="200" spans="2:43" x14ac:dyDescent="0.2">
      <c r="B200" s="177" t="s">
        <v>3813</v>
      </c>
      <c r="C200" s="177">
        <v>200</v>
      </c>
      <c r="AN200" s="165" t="s">
        <v>4758</v>
      </c>
      <c r="AO200" s="165" t="s">
        <v>5116</v>
      </c>
      <c r="AQ200" s="165" t="str">
        <f>IFERROR(INDEX(zNamed_Sheets,ROWS($A$1:B198)),"")</f>
        <v/>
      </c>
    </row>
    <row r="201" spans="2:43" x14ac:dyDescent="0.2">
      <c r="B201" s="177" t="s">
        <v>3814</v>
      </c>
      <c r="C201" s="177">
        <v>1007</v>
      </c>
      <c r="AN201" s="165" t="s">
        <v>4759</v>
      </c>
      <c r="AO201" s="165" t="s">
        <v>5117</v>
      </c>
      <c r="AQ201" s="165" t="str">
        <f>IFERROR(INDEX(zNamed_Sheets,ROWS($A$1:B199)),"")</f>
        <v/>
      </c>
    </row>
    <row r="202" spans="2:43" x14ac:dyDescent="0.2">
      <c r="B202" s="177" t="s">
        <v>3815</v>
      </c>
      <c r="C202" s="177">
        <v>1909</v>
      </c>
      <c r="AN202" s="165" t="s">
        <v>4760</v>
      </c>
      <c r="AO202" s="165" t="s">
        <v>5118</v>
      </c>
      <c r="AQ202" s="165" t="str">
        <f>IFERROR(INDEX(zNamed_Sheets,ROWS($A$1:B200)),"")</f>
        <v/>
      </c>
    </row>
    <row r="203" spans="2:43" x14ac:dyDescent="0.2">
      <c r="B203" s="177" t="s">
        <v>3816</v>
      </c>
      <c r="C203" s="177">
        <v>109</v>
      </c>
      <c r="AN203" s="165" t="s">
        <v>4761</v>
      </c>
      <c r="AO203" s="165" t="s">
        <v>5119</v>
      </c>
      <c r="AQ203" s="165" t="str">
        <f>IFERROR(INDEX(zNamed_Sheets,ROWS($A$1:B201)),"")</f>
        <v/>
      </c>
    </row>
    <row r="204" spans="2:43" x14ac:dyDescent="0.2">
      <c r="B204" s="177" t="s">
        <v>3817</v>
      </c>
      <c r="C204" s="177">
        <v>503</v>
      </c>
      <c r="AN204" s="165" t="s">
        <v>4762</v>
      </c>
      <c r="AO204" s="165" t="s">
        <v>5120</v>
      </c>
      <c r="AQ204" s="165" t="str">
        <f>IFERROR(INDEX(zNamed_Sheets,ROWS($A$1:B202)),"")</f>
        <v/>
      </c>
    </row>
    <row r="205" spans="2:43" x14ac:dyDescent="0.2">
      <c r="B205" s="177" t="s">
        <v>3818</v>
      </c>
      <c r="C205" s="177">
        <v>519</v>
      </c>
      <c r="AN205" s="165" t="s">
        <v>3617</v>
      </c>
      <c r="AO205" s="165" t="s">
        <v>5121</v>
      </c>
      <c r="AQ205" s="165" t="str">
        <f>IFERROR(INDEX(zNamed_Sheets,ROWS($A$1:B203)),"")</f>
        <v/>
      </c>
    </row>
    <row r="206" spans="2:43" x14ac:dyDescent="0.2">
      <c r="B206" s="177" t="s">
        <v>3819</v>
      </c>
      <c r="C206" s="177">
        <v>1320</v>
      </c>
      <c r="AN206" s="165" t="s">
        <v>3618</v>
      </c>
      <c r="AO206" s="165" t="s">
        <v>5122</v>
      </c>
      <c r="AQ206" s="165" t="str">
        <f>IFERROR(INDEX(zNamed_Sheets,ROWS($A$1:B204)),"")</f>
        <v/>
      </c>
    </row>
    <row r="207" spans="2:43" x14ac:dyDescent="0.2">
      <c r="B207" s="177" t="s">
        <v>3820</v>
      </c>
      <c r="C207" s="177">
        <v>1622</v>
      </c>
      <c r="AN207" s="165" t="s">
        <v>3619</v>
      </c>
      <c r="AO207" s="165" t="s">
        <v>5123</v>
      </c>
      <c r="AQ207" s="165" t="str">
        <f>IFERROR(INDEX(zNamed_Sheets,ROWS($A$1:B205)),"")</f>
        <v/>
      </c>
    </row>
    <row r="208" spans="2:43" x14ac:dyDescent="0.2">
      <c r="B208" s="177" t="s">
        <v>5517</v>
      </c>
      <c r="C208" s="177">
        <v>2973</v>
      </c>
      <c r="AN208" s="165" t="s">
        <v>3620</v>
      </c>
      <c r="AO208" s="165" t="s">
        <v>5124</v>
      </c>
      <c r="AQ208" s="165" t="str">
        <f>IFERROR(INDEX(zNamed_Sheets,ROWS($A$1:B206)),"")</f>
        <v/>
      </c>
    </row>
    <row r="209" spans="2:43" x14ac:dyDescent="0.2">
      <c r="B209" s="177" t="s">
        <v>3821</v>
      </c>
      <c r="C209" s="177">
        <v>2583</v>
      </c>
      <c r="AN209" s="165" t="s">
        <v>3621</v>
      </c>
      <c r="AO209" s="165" t="s">
        <v>5125</v>
      </c>
      <c r="AQ209" s="165" t="str">
        <f>IFERROR(INDEX(zNamed_Sheets,ROWS($A$1:B207)),"")</f>
        <v/>
      </c>
    </row>
    <row r="210" spans="2:43" x14ac:dyDescent="0.2">
      <c r="B210" s="177" t="s">
        <v>3822</v>
      </c>
      <c r="C210" s="177">
        <v>198</v>
      </c>
      <c r="AN210" s="165" t="s">
        <v>4763</v>
      </c>
      <c r="AO210" s="165" t="s">
        <v>5126</v>
      </c>
      <c r="AQ210" s="165" t="str">
        <f>IFERROR(INDEX(zNamed_Sheets,ROWS($A$1:B208)),"")</f>
        <v/>
      </c>
    </row>
    <row r="211" spans="2:43" x14ac:dyDescent="0.2">
      <c r="B211" s="177" t="s">
        <v>3823</v>
      </c>
      <c r="C211" s="177">
        <v>2940</v>
      </c>
      <c r="AN211" s="165" t="s">
        <v>3622</v>
      </c>
      <c r="AO211" s="165" t="s">
        <v>5127</v>
      </c>
      <c r="AQ211" s="165" t="str">
        <f>IFERROR(INDEX(zNamed_Sheets,ROWS($A$1:B209)),"")</f>
        <v/>
      </c>
    </row>
    <row r="212" spans="2:43" x14ac:dyDescent="0.2">
      <c r="B212" s="177" t="s">
        <v>3824</v>
      </c>
      <c r="C212" s="177">
        <v>1623</v>
      </c>
      <c r="AN212" s="165" t="s">
        <v>3623</v>
      </c>
      <c r="AO212" s="165" t="s">
        <v>5128</v>
      </c>
      <c r="AQ212" s="165" t="str">
        <f>IFERROR(INDEX(zNamed_Sheets,ROWS($A$1:B210)),"")</f>
        <v/>
      </c>
    </row>
    <row r="213" spans="2:43" x14ac:dyDescent="0.2">
      <c r="B213" s="177" t="s">
        <v>3825</v>
      </c>
      <c r="C213" s="177">
        <v>2600</v>
      </c>
      <c r="AN213" s="165" t="s">
        <v>3624</v>
      </c>
      <c r="AO213" s="165" t="s">
        <v>5129</v>
      </c>
      <c r="AQ213" s="165" t="str">
        <f>IFERROR(INDEX(zNamed_Sheets,ROWS($A$1:B211)),"")</f>
        <v/>
      </c>
    </row>
    <row r="214" spans="2:43" x14ac:dyDescent="0.2">
      <c r="B214" s="177" t="s">
        <v>3826</v>
      </c>
      <c r="C214" s="177">
        <v>285</v>
      </c>
      <c r="AN214" s="165" t="s">
        <v>4764</v>
      </c>
      <c r="AO214" s="165" t="s">
        <v>5130</v>
      </c>
      <c r="AQ214" s="165" t="str">
        <f>IFERROR(INDEX(zNamed_Sheets,ROWS($A$1:B212)),"")</f>
        <v/>
      </c>
    </row>
    <row r="215" spans="2:43" x14ac:dyDescent="0.2">
      <c r="B215" s="177" t="s">
        <v>3827</v>
      </c>
      <c r="C215" s="177">
        <v>1850</v>
      </c>
      <c r="AN215" s="165" t="s">
        <v>4765</v>
      </c>
      <c r="AO215" s="165" t="s">
        <v>5131</v>
      </c>
      <c r="AQ215" s="165" t="str">
        <f>IFERROR(INDEX(zNamed_Sheets,ROWS($A$1:B213)),"")</f>
        <v/>
      </c>
    </row>
    <row r="216" spans="2:43" x14ac:dyDescent="0.2">
      <c r="B216" s="177" t="s">
        <v>3828</v>
      </c>
      <c r="C216" s="177">
        <v>1928</v>
      </c>
      <c r="AN216" s="165" t="s">
        <v>4766</v>
      </c>
      <c r="AO216" s="165" t="s">
        <v>5132</v>
      </c>
      <c r="AQ216" s="165" t="str">
        <f>IFERROR(INDEX(zNamed_Sheets,ROWS($A$1:B214)),"")</f>
        <v/>
      </c>
    </row>
    <row r="217" spans="2:43" x14ac:dyDescent="0.2">
      <c r="B217" s="177" t="s">
        <v>3829</v>
      </c>
      <c r="C217" s="177">
        <v>214</v>
      </c>
      <c r="AN217" s="165" t="s">
        <v>4767</v>
      </c>
      <c r="AO217" s="165" t="s">
        <v>5133</v>
      </c>
      <c r="AQ217" s="165" t="str">
        <f>IFERROR(INDEX(zNamed_Sheets,ROWS($A$1:B215)),"")</f>
        <v/>
      </c>
    </row>
    <row r="218" spans="2:43" x14ac:dyDescent="0.2">
      <c r="B218" s="177" t="s">
        <v>5949</v>
      </c>
      <c r="C218" s="177">
        <v>3021</v>
      </c>
      <c r="AN218" s="165" t="s">
        <v>4768</v>
      </c>
      <c r="AO218" s="165" t="s">
        <v>5134</v>
      </c>
      <c r="AQ218" s="165" t="str">
        <f>IFERROR(INDEX(zNamed_Sheets,ROWS($A$1:B216)),"")</f>
        <v/>
      </c>
    </row>
    <row r="219" spans="2:43" x14ac:dyDescent="0.2">
      <c r="B219" s="177" t="s">
        <v>3830</v>
      </c>
      <c r="C219" s="177">
        <v>1300</v>
      </c>
      <c r="AN219" s="165" t="s">
        <v>4769</v>
      </c>
      <c r="AO219" s="165" t="s">
        <v>5135</v>
      </c>
      <c r="AQ219" s="165" t="str">
        <f>IFERROR(INDEX(zNamed_Sheets,ROWS($A$1:B217)),"")</f>
        <v/>
      </c>
    </row>
    <row r="220" spans="2:43" x14ac:dyDescent="0.2">
      <c r="B220" s="177" t="s">
        <v>5910</v>
      </c>
      <c r="C220" s="177">
        <v>2989</v>
      </c>
      <c r="AN220" s="165" t="s">
        <v>4770</v>
      </c>
      <c r="AO220" s="165" t="s">
        <v>5136</v>
      </c>
      <c r="AQ220" s="165" t="str">
        <f>IFERROR(INDEX(zNamed_Sheets,ROWS($A$1:B218)),"")</f>
        <v/>
      </c>
    </row>
    <row r="221" spans="2:43" x14ac:dyDescent="0.2">
      <c r="B221" s="177" t="s">
        <v>3831</v>
      </c>
      <c r="C221" s="177">
        <v>1815</v>
      </c>
      <c r="AN221" s="165" t="s">
        <v>4771</v>
      </c>
      <c r="AO221" s="165" t="s">
        <v>5137</v>
      </c>
      <c r="AQ221" s="165" t="str">
        <f>IFERROR(INDEX(zNamed_Sheets,ROWS($A$1:B219)),"")</f>
        <v/>
      </c>
    </row>
    <row r="222" spans="2:43" x14ac:dyDescent="0.2">
      <c r="B222" s="177" t="s">
        <v>3832</v>
      </c>
      <c r="C222" s="177">
        <v>65</v>
      </c>
      <c r="AN222" s="165" t="s">
        <v>4772</v>
      </c>
      <c r="AO222" s="165" t="s">
        <v>5138</v>
      </c>
      <c r="AQ222" s="165" t="str">
        <f>IFERROR(INDEX(zNamed_Sheets,ROWS($A$1:B220)),"")</f>
        <v/>
      </c>
    </row>
    <row r="223" spans="2:43" x14ac:dyDescent="0.2">
      <c r="B223" s="177" t="s">
        <v>3833</v>
      </c>
      <c r="C223" s="177">
        <v>1190</v>
      </c>
      <c r="AN223" s="165" t="s">
        <v>4773</v>
      </c>
      <c r="AO223" s="165" t="s">
        <v>5139</v>
      </c>
      <c r="AQ223" s="165" t="str">
        <f>IFERROR(INDEX(zNamed_Sheets,ROWS($A$1:B221)),"")</f>
        <v/>
      </c>
    </row>
    <row r="224" spans="2:43" x14ac:dyDescent="0.2">
      <c r="B224" s="177" t="s">
        <v>3834</v>
      </c>
      <c r="C224" s="177">
        <v>420</v>
      </c>
      <c r="AN224" s="165" t="s">
        <v>4774</v>
      </c>
      <c r="AO224" s="165" t="s">
        <v>5140</v>
      </c>
      <c r="AQ224" s="165" t="str">
        <f>IFERROR(INDEX(zNamed_Sheets,ROWS($A$1:B222)),"")</f>
        <v/>
      </c>
    </row>
    <row r="225" spans="2:43" x14ac:dyDescent="0.2">
      <c r="B225" s="177" t="s">
        <v>3835</v>
      </c>
      <c r="C225" s="177">
        <v>2902</v>
      </c>
      <c r="AN225" s="165" t="s">
        <v>3425</v>
      </c>
      <c r="AO225" s="165" t="s">
        <v>5141</v>
      </c>
      <c r="AQ225" s="165" t="str">
        <f>IFERROR(INDEX(zNamed_Sheets,ROWS($A$1:B223)),"")</f>
        <v/>
      </c>
    </row>
    <row r="226" spans="2:43" x14ac:dyDescent="0.2">
      <c r="B226" s="177" t="s">
        <v>3836</v>
      </c>
      <c r="C226" s="177">
        <v>2133</v>
      </c>
      <c r="AN226" s="165" t="s">
        <v>4775</v>
      </c>
      <c r="AO226" s="165" t="s">
        <v>5142</v>
      </c>
      <c r="AQ226" s="165" t="str">
        <f>IFERROR(INDEX(zNamed_Sheets,ROWS($A$1:B224)),"")</f>
        <v/>
      </c>
    </row>
    <row r="227" spans="2:43" x14ac:dyDescent="0.2">
      <c r="B227" s="177" t="s">
        <v>3837</v>
      </c>
      <c r="C227" s="177">
        <v>160</v>
      </c>
      <c r="AN227" s="165" t="s">
        <v>3426</v>
      </c>
      <c r="AO227" s="165" t="s">
        <v>5143</v>
      </c>
      <c r="AQ227" s="165" t="str">
        <f>IFERROR(INDEX(zNamed_Sheets,ROWS($A$1:B225)),"")</f>
        <v/>
      </c>
    </row>
    <row r="228" spans="2:43" x14ac:dyDescent="0.2">
      <c r="B228" s="177" t="s">
        <v>3838</v>
      </c>
      <c r="C228" s="177">
        <v>1379</v>
      </c>
      <c r="AN228" s="165" t="s">
        <v>3427</v>
      </c>
      <c r="AO228" s="165" t="s">
        <v>5144</v>
      </c>
      <c r="AQ228" s="165" t="str">
        <f>IFERROR(INDEX(zNamed_Sheets,ROWS($A$1:B226)),"")</f>
        <v/>
      </c>
    </row>
    <row r="229" spans="2:43" x14ac:dyDescent="0.2">
      <c r="B229" s="177" t="s">
        <v>3839</v>
      </c>
      <c r="C229" s="177">
        <v>1797</v>
      </c>
      <c r="AN229" s="165" t="s">
        <v>3428</v>
      </c>
      <c r="AO229" s="165" t="s">
        <v>5145</v>
      </c>
      <c r="AQ229" s="165" t="str">
        <f>IFERROR(INDEX(zNamed_Sheets,ROWS($A$1:B227)),"")</f>
        <v/>
      </c>
    </row>
    <row r="230" spans="2:43" x14ac:dyDescent="0.2">
      <c r="B230" s="177" t="s">
        <v>3840</v>
      </c>
      <c r="C230" s="177">
        <v>2937</v>
      </c>
      <c r="AN230" s="165" t="s">
        <v>4776</v>
      </c>
      <c r="AO230" s="165" t="s">
        <v>5146</v>
      </c>
      <c r="AQ230" s="165" t="str">
        <f>IFERROR(INDEX(zNamed_Sheets,ROWS($A$1:B228)),"")</f>
        <v/>
      </c>
    </row>
    <row r="231" spans="2:43" x14ac:dyDescent="0.2">
      <c r="B231" s="177" t="s">
        <v>3841</v>
      </c>
      <c r="C231" s="177">
        <v>2917</v>
      </c>
      <c r="AN231" s="165" t="s">
        <v>4777</v>
      </c>
      <c r="AO231" s="165" t="s">
        <v>5147</v>
      </c>
      <c r="AQ231" s="165" t="str">
        <f>IFERROR(INDEX(zNamed_Sheets,ROWS($A$1:B229)),"")</f>
        <v/>
      </c>
    </row>
    <row r="232" spans="2:43" x14ac:dyDescent="0.2">
      <c r="B232" s="177" t="s">
        <v>3842</v>
      </c>
      <c r="C232" s="177">
        <v>232</v>
      </c>
      <c r="AN232" s="165" t="s">
        <v>3429</v>
      </c>
      <c r="AO232" s="165" t="s">
        <v>5148</v>
      </c>
      <c r="AQ232" s="165" t="str">
        <f>IFERROR(INDEX(zNamed_Sheets,ROWS($A$1:B230)),"")</f>
        <v/>
      </c>
    </row>
    <row r="233" spans="2:43" x14ac:dyDescent="0.2">
      <c r="B233" s="177" t="s">
        <v>3843</v>
      </c>
      <c r="C233" s="177">
        <v>1782</v>
      </c>
      <c r="AN233" s="165" t="s">
        <v>4778</v>
      </c>
      <c r="AO233" s="165" t="s">
        <v>5149</v>
      </c>
      <c r="AQ233" s="165" t="str">
        <f>IFERROR(INDEX(zNamed_Sheets,ROWS($A$1:B231)),"")</f>
        <v/>
      </c>
    </row>
    <row r="234" spans="2:43" x14ac:dyDescent="0.2">
      <c r="B234" s="177" t="s">
        <v>3844</v>
      </c>
      <c r="C234" s="177">
        <v>912</v>
      </c>
      <c r="AN234" s="165" t="s">
        <v>3430</v>
      </c>
      <c r="AO234" s="165" t="s">
        <v>5150</v>
      </c>
      <c r="AQ234" s="165" t="str">
        <f>IFERROR(INDEX(zNamed_Sheets,ROWS($A$1:B232)),"")</f>
        <v/>
      </c>
    </row>
    <row r="235" spans="2:43" x14ac:dyDescent="0.2">
      <c r="B235" s="177" t="s">
        <v>3845</v>
      </c>
      <c r="C235" s="177">
        <v>231</v>
      </c>
      <c r="AN235" s="165" t="s">
        <v>4779</v>
      </c>
      <c r="AO235" s="165" t="s">
        <v>5151</v>
      </c>
      <c r="AQ235" s="165" t="str">
        <f>IFERROR(INDEX(zNamed_Sheets,ROWS($A$1:B233)),"")</f>
        <v/>
      </c>
    </row>
    <row r="236" spans="2:43" x14ac:dyDescent="0.2">
      <c r="B236" s="177" t="s">
        <v>3846</v>
      </c>
      <c r="C236" s="177">
        <v>211</v>
      </c>
      <c r="AN236" s="165" t="s">
        <v>4780</v>
      </c>
      <c r="AO236" s="165" t="s">
        <v>5152</v>
      </c>
      <c r="AQ236" s="165" t="str">
        <f>IFERROR(INDEX(zNamed_Sheets,ROWS($A$1:B234)),"")</f>
        <v/>
      </c>
    </row>
    <row r="237" spans="2:43" x14ac:dyDescent="0.2">
      <c r="B237" s="177" t="s">
        <v>3847</v>
      </c>
      <c r="C237" s="177">
        <v>2865</v>
      </c>
      <c r="AN237" s="165" t="s">
        <v>4781</v>
      </c>
      <c r="AO237" s="165" t="s">
        <v>5153</v>
      </c>
      <c r="AQ237" s="165" t="str">
        <f>IFERROR(INDEX(zNamed_Sheets,ROWS($A$1:B235)),"")</f>
        <v/>
      </c>
    </row>
    <row r="238" spans="2:43" x14ac:dyDescent="0.2">
      <c r="B238" s="177" t="s">
        <v>3848</v>
      </c>
      <c r="C238" s="177">
        <v>2490</v>
      </c>
      <c r="AN238" s="165" t="s">
        <v>4782</v>
      </c>
      <c r="AO238" s="165" t="s">
        <v>5154</v>
      </c>
      <c r="AQ238" s="165" t="str">
        <f>IFERROR(INDEX(zNamed_Sheets,ROWS($A$1:B236)),"")</f>
        <v/>
      </c>
    </row>
    <row r="239" spans="2:43" x14ac:dyDescent="0.2">
      <c r="B239" s="177" t="s">
        <v>3849</v>
      </c>
      <c r="C239" s="177">
        <v>1720</v>
      </c>
      <c r="AN239" s="165" t="s">
        <v>4783</v>
      </c>
      <c r="AO239" s="165" t="s">
        <v>5155</v>
      </c>
      <c r="AQ239" s="165" t="str">
        <f>IFERROR(INDEX(zNamed_Sheets,ROWS($A$1:B237)),"")</f>
        <v/>
      </c>
    </row>
    <row r="240" spans="2:43" x14ac:dyDescent="0.2">
      <c r="B240" s="177" t="s">
        <v>3850</v>
      </c>
      <c r="C240" s="177">
        <v>2911</v>
      </c>
      <c r="AN240" s="165" t="s">
        <v>4784</v>
      </c>
      <c r="AO240" s="165" t="s">
        <v>5156</v>
      </c>
      <c r="AQ240" s="165" t="str">
        <f>IFERROR(INDEX(zNamed_Sheets,ROWS($A$1:B238)),"")</f>
        <v/>
      </c>
    </row>
    <row r="241" spans="2:43" x14ac:dyDescent="0.2">
      <c r="B241" s="177" t="s">
        <v>3851</v>
      </c>
      <c r="C241" s="177">
        <v>907</v>
      </c>
      <c r="AN241" s="165" t="s">
        <v>4785</v>
      </c>
      <c r="AO241" s="165" t="s">
        <v>5157</v>
      </c>
      <c r="AQ241" s="165" t="str">
        <f>IFERROR(INDEX(zNamed_Sheets,ROWS($A$1:B239)),"")</f>
        <v/>
      </c>
    </row>
    <row r="242" spans="2:43" x14ac:dyDescent="0.2">
      <c r="B242" s="177" t="s">
        <v>3852</v>
      </c>
      <c r="C242" s="177">
        <v>410</v>
      </c>
      <c r="AN242" s="165" t="s">
        <v>4786</v>
      </c>
      <c r="AO242" s="165" t="s">
        <v>5158</v>
      </c>
      <c r="AQ242" s="165" t="str">
        <f>IFERROR(INDEX(zNamed_Sheets,ROWS($A$1:B240)),"")</f>
        <v/>
      </c>
    </row>
    <row r="243" spans="2:43" x14ac:dyDescent="0.2">
      <c r="B243" s="177" t="s">
        <v>3853</v>
      </c>
      <c r="C243" s="177">
        <v>1624</v>
      </c>
      <c r="AN243" s="165" t="s">
        <v>4787</v>
      </c>
      <c r="AO243" s="165" t="s">
        <v>5159</v>
      </c>
      <c r="AQ243" s="165" t="str">
        <f>IFERROR(INDEX(zNamed_Sheets,ROWS($A$1:B241)),"")</f>
        <v/>
      </c>
    </row>
    <row r="244" spans="2:43" x14ac:dyDescent="0.2">
      <c r="B244" s="177" t="s">
        <v>6274</v>
      </c>
      <c r="C244" s="177">
        <v>3005</v>
      </c>
      <c r="AN244" s="165" t="s">
        <v>4788</v>
      </c>
      <c r="AO244" s="165" t="s">
        <v>5160</v>
      </c>
      <c r="AQ244" s="165" t="str">
        <f>IFERROR(INDEX(zNamed_Sheets,ROWS($A$1:B242)),"")</f>
        <v/>
      </c>
    </row>
    <row r="245" spans="2:43" x14ac:dyDescent="0.2">
      <c r="B245" s="177" t="s">
        <v>5950</v>
      </c>
      <c r="C245" s="177">
        <v>3001</v>
      </c>
      <c r="AN245" s="165" t="s">
        <v>4789</v>
      </c>
      <c r="AO245" s="165" t="s">
        <v>5161</v>
      </c>
      <c r="AQ245" s="165" t="str">
        <f>IFERROR(INDEX(zNamed_Sheets,ROWS($A$1:B243)),"")</f>
        <v/>
      </c>
    </row>
    <row r="246" spans="2:43" x14ac:dyDescent="0.2">
      <c r="B246" s="177" t="s">
        <v>3854</v>
      </c>
      <c r="C246" s="177">
        <v>190</v>
      </c>
      <c r="AN246" s="165" t="s">
        <v>4790</v>
      </c>
      <c r="AO246" s="165" t="s">
        <v>5162</v>
      </c>
      <c r="AQ246" s="165" t="str">
        <f>IFERROR(INDEX(zNamed_Sheets,ROWS($A$1:B244)),"")</f>
        <v/>
      </c>
    </row>
    <row r="247" spans="2:43" x14ac:dyDescent="0.2">
      <c r="B247" s="177" t="s">
        <v>3855</v>
      </c>
      <c r="C247" s="177">
        <v>51</v>
      </c>
      <c r="AN247" s="165" t="s">
        <v>4791</v>
      </c>
      <c r="AO247" s="165" t="s">
        <v>5163</v>
      </c>
      <c r="AQ247" s="165" t="str">
        <f>IFERROR(INDEX(zNamed_Sheets,ROWS($A$1:B245)),"")</f>
        <v/>
      </c>
    </row>
    <row r="248" spans="2:43" x14ac:dyDescent="0.2">
      <c r="B248" s="177" t="s">
        <v>3856</v>
      </c>
      <c r="C248" s="177">
        <v>1790</v>
      </c>
      <c r="AN248" s="165" t="s">
        <v>4792</v>
      </c>
      <c r="AO248" s="165" t="s">
        <v>5164</v>
      </c>
      <c r="AQ248" s="165" t="str">
        <f>IFERROR(INDEX(zNamed_Sheets,ROWS($A$1:B246)),"")</f>
        <v/>
      </c>
    </row>
    <row r="249" spans="2:43" x14ac:dyDescent="0.2">
      <c r="B249" s="177" t="s">
        <v>3857</v>
      </c>
      <c r="C249" s="177">
        <v>1339</v>
      </c>
      <c r="AN249" s="165" t="s">
        <v>4793</v>
      </c>
      <c r="AO249" s="165" t="s">
        <v>5165</v>
      </c>
      <c r="AQ249" s="165" t="str">
        <f>IFERROR(INDEX(zNamed_Sheets,ROWS($A$1:B247)),"")</f>
        <v/>
      </c>
    </row>
    <row r="250" spans="2:43" x14ac:dyDescent="0.2">
      <c r="B250" s="177" t="s">
        <v>3858</v>
      </c>
      <c r="C250" s="177">
        <v>2021</v>
      </c>
      <c r="AN250" s="165" t="s">
        <v>4794</v>
      </c>
      <c r="AO250" s="165" t="s">
        <v>5166</v>
      </c>
      <c r="AQ250" s="165" t="str">
        <f>IFERROR(INDEX(zNamed_Sheets,ROWS($A$1:B248)),"")</f>
        <v/>
      </c>
    </row>
    <row r="251" spans="2:43" x14ac:dyDescent="0.2">
      <c r="B251" s="177" t="s">
        <v>3859</v>
      </c>
      <c r="C251" s="177">
        <v>966</v>
      </c>
      <c r="AN251" s="165" t="s">
        <v>4795</v>
      </c>
      <c r="AO251" s="165" t="s">
        <v>5167</v>
      </c>
      <c r="AQ251" s="165" t="str">
        <f>IFERROR(INDEX(zNamed_Sheets,ROWS($A$1:B249)),"")</f>
        <v/>
      </c>
    </row>
    <row r="252" spans="2:43" x14ac:dyDescent="0.2">
      <c r="B252" s="177" t="s">
        <v>3860</v>
      </c>
      <c r="C252" s="177">
        <v>98</v>
      </c>
      <c r="AN252" s="165" t="s">
        <v>4796</v>
      </c>
      <c r="AO252" s="165" t="s">
        <v>5168</v>
      </c>
      <c r="AQ252" s="165" t="str">
        <f>IFERROR(INDEX(zNamed_Sheets,ROWS($A$1:B250)),"")</f>
        <v/>
      </c>
    </row>
    <row r="253" spans="2:43" x14ac:dyDescent="0.2">
      <c r="B253" s="177" t="s">
        <v>3861</v>
      </c>
      <c r="C253" s="177">
        <v>2491</v>
      </c>
      <c r="AN253" s="165" t="s">
        <v>4797</v>
      </c>
      <c r="AO253" s="165" t="s">
        <v>5169</v>
      </c>
      <c r="AQ253" s="165" t="str">
        <f>IFERROR(INDEX(zNamed_Sheets,ROWS($A$1:B251)),"")</f>
        <v/>
      </c>
    </row>
    <row r="254" spans="2:43" x14ac:dyDescent="0.2">
      <c r="B254" s="177" t="s">
        <v>3862</v>
      </c>
      <c r="C254" s="177">
        <v>138</v>
      </c>
      <c r="AN254" s="165" t="s">
        <v>4798</v>
      </c>
      <c r="AO254" s="165" t="s">
        <v>5170</v>
      </c>
      <c r="AQ254" s="165" t="str">
        <f>IFERROR(INDEX(zNamed_Sheets,ROWS($A$1:B252)),"")</f>
        <v/>
      </c>
    </row>
    <row r="255" spans="2:43" x14ac:dyDescent="0.2">
      <c r="B255" s="177" t="s">
        <v>3863</v>
      </c>
      <c r="C255" s="177">
        <v>1783</v>
      </c>
      <c r="AN255" s="165" t="s">
        <v>4799</v>
      </c>
      <c r="AO255" s="165" t="s">
        <v>5171</v>
      </c>
      <c r="AQ255" s="165" t="str">
        <f>IFERROR(INDEX(zNamed_Sheets,ROWS($A$1:B253)),"")</f>
        <v/>
      </c>
    </row>
    <row r="256" spans="2:43" x14ac:dyDescent="0.2">
      <c r="B256" s="177" t="s">
        <v>3864</v>
      </c>
      <c r="C256" s="177">
        <v>604</v>
      </c>
      <c r="AN256" s="165" t="s">
        <v>4800</v>
      </c>
      <c r="AO256" s="165" t="s">
        <v>5172</v>
      </c>
      <c r="AQ256" s="165" t="str">
        <f>IFERROR(INDEX(zNamed_Sheets,ROWS($A$1:B254)),"")</f>
        <v/>
      </c>
    </row>
    <row r="257" spans="2:43" x14ac:dyDescent="0.2">
      <c r="B257" s="177" t="s">
        <v>3865</v>
      </c>
      <c r="C257" s="177">
        <v>602</v>
      </c>
      <c r="AN257" s="165" t="s">
        <v>4801</v>
      </c>
      <c r="AO257" s="165" t="s">
        <v>5173</v>
      </c>
      <c r="AQ257" s="165" t="str">
        <f>IFERROR(INDEX(zNamed_Sheets,ROWS($A$1:B255)),"")</f>
        <v/>
      </c>
    </row>
    <row r="258" spans="2:43" x14ac:dyDescent="0.2">
      <c r="B258" s="177" t="s">
        <v>3866</v>
      </c>
      <c r="C258" s="177">
        <v>237</v>
      </c>
      <c r="AN258" s="165" t="s">
        <v>4802</v>
      </c>
      <c r="AO258" s="165" t="s">
        <v>5174</v>
      </c>
      <c r="AQ258" s="165" t="str">
        <f>IFERROR(INDEX(zNamed_Sheets,ROWS($A$1:B256)),"")</f>
        <v/>
      </c>
    </row>
    <row r="259" spans="2:43" x14ac:dyDescent="0.2">
      <c r="B259" s="177" t="s">
        <v>3867</v>
      </c>
      <c r="C259" s="177">
        <v>132</v>
      </c>
      <c r="AN259" s="165" t="s">
        <v>4803</v>
      </c>
      <c r="AO259" s="165" t="s">
        <v>5175</v>
      </c>
      <c r="AQ259" s="165" t="str">
        <f>IFERROR(INDEX(zNamed_Sheets,ROWS($A$1:B257)),"")</f>
        <v/>
      </c>
    </row>
    <row r="260" spans="2:43" x14ac:dyDescent="0.2">
      <c r="B260" s="177" t="s">
        <v>3868</v>
      </c>
      <c r="C260" s="177">
        <v>87</v>
      </c>
      <c r="AN260" s="165" t="s">
        <v>4804</v>
      </c>
      <c r="AO260" s="165" t="s">
        <v>5176</v>
      </c>
      <c r="AQ260" s="165" t="str">
        <f>IFERROR(INDEX(zNamed_Sheets,ROWS($A$1:B258)),"")</f>
        <v/>
      </c>
    </row>
    <row r="261" spans="2:43" x14ac:dyDescent="0.2">
      <c r="B261" s="177" t="s">
        <v>3869</v>
      </c>
      <c r="C261" s="177">
        <v>505</v>
      </c>
      <c r="AN261" s="165" t="s">
        <v>4805</v>
      </c>
      <c r="AO261" s="165" t="s">
        <v>5177</v>
      </c>
      <c r="AQ261" s="165" t="str">
        <f>IFERROR(INDEX(zNamed_Sheets,ROWS($A$1:B259)),"")</f>
        <v/>
      </c>
    </row>
    <row r="262" spans="2:43" x14ac:dyDescent="0.2">
      <c r="B262" s="177" t="s">
        <v>3870</v>
      </c>
      <c r="C262" s="177">
        <v>2620</v>
      </c>
      <c r="AN262" s="165" t="s">
        <v>4806</v>
      </c>
      <c r="AO262" s="165" t="s">
        <v>5178</v>
      </c>
      <c r="AQ262" s="165" t="str">
        <f>IFERROR(INDEX(zNamed_Sheets,ROWS($A$1:B260)),"")</f>
        <v/>
      </c>
    </row>
    <row r="263" spans="2:43" x14ac:dyDescent="0.2">
      <c r="B263" s="177" t="s">
        <v>3871</v>
      </c>
      <c r="C263" s="177">
        <v>106</v>
      </c>
      <c r="AN263" s="165" t="s">
        <v>4807</v>
      </c>
      <c r="AO263" s="165" t="s">
        <v>5179</v>
      </c>
      <c r="AQ263" s="165" t="str">
        <f>IFERROR(INDEX(zNamed_Sheets,ROWS($A$1:B261)),"")</f>
        <v/>
      </c>
    </row>
    <row r="264" spans="2:43" x14ac:dyDescent="0.2">
      <c r="B264" s="177" t="s">
        <v>3872</v>
      </c>
      <c r="C264" s="177">
        <v>2492</v>
      </c>
      <c r="AN264" s="165" t="s">
        <v>4808</v>
      </c>
      <c r="AO264" s="165" t="s">
        <v>5180</v>
      </c>
      <c r="AQ264" s="165" t="str">
        <f>IFERROR(INDEX(zNamed_Sheets,ROWS($A$1:B262)),"")</f>
        <v/>
      </c>
    </row>
    <row r="265" spans="2:43" x14ac:dyDescent="0.2">
      <c r="B265" s="177" t="s">
        <v>3873</v>
      </c>
      <c r="C265" s="177">
        <v>99</v>
      </c>
      <c r="AN265" s="165" t="s">
        <v>4809</v>
      </c>
      <c r="AO265" s="165" t="s">
        <v>5181</v>
      </c>
      <c r="AQ265" s="165" t="str">
        <f>IFERROR(INDEX(zNamed_Sheets,ROWS($A$1:B263)),"")</f>
        <v/>
      </c>
    </row>
    <row r="266" spans="2:43" x14ac:dyDescent="0.2">
      <c r="B266" s="177" t="s">
        <v>3874</v>
      </c>
      <c r="C266" s="177">
        <v>2879</v>
      </c>
      <c r="AN266" s="165" t="s">
        <v>4810</v>
      </c>
      <c r="AO266" s="165" t="s">
        <v>5182</v>
      </c>
      <c r="AQ266" s="165" t="str">
        <f>IFERROR(INDEX(zNamed_Sheets,ROWS($A$1:B264)),"")</f>
        <v/>
      </c>
    </row>
    <row r="267" spans="2:43" x14ac:dyDescent="0.2">
      <c r="B267" s="177" t="s">
        <v>3875</v>
      </c>
      <c r="C267" s="177">
        <v>704</v>
      </c>
      <c r="AN267" s="165" t="s">
        <v>4811</v>
      </c>
      <c r="AO267" s="165" t="s">
        <v>5183</v>
      </c>
      <c r="AQ267" s="165" t="str">
        <f>IFERROR(INDEX(zNamed_Sheets,ROWS($A$1:B265)),"")</f>
        <v/>
      </c>
    </row>
    <row r="268" spans="2:43" x14ac:dyDescent="0.2">
      <c r="B268" s="177" t="s">
        <v>3876</v>
      </c>
      <c r="C268" s="177">
        <v>624</v>
      </c>
      <c r="AN268" s="165" t="s">
        <v>4812</v>
      </c>
      <c r="AO268" s="165" t="s">
        <v>5184</v>
      </c>
      <c r="AQ268" s="165" t="str">
        <f>IFERROR(INDEX(zNamed_Sheets,ROWS($A$1:B266)),"")</f>
        <v/>
      </c>
    </row>
    <row r="269" spans="2:43" x14ac:dyDescent="0.2">
      <c r="B269" s="177" t="s">
        <v>3877</v>
      </c>
      <c r="C269" s="177">
        <v>1794</v>
      </c>
      <c r="AN269" s="165" t="s">
        <v>4813</v>
      </c>
      <c r="AO269" s="165" t="s">
        <v>5185</v>
      </c>
      <c r="AQ269" s="165" t="str">
        <f>IFERROR(INDEX(zNamed_Sheets,ROWS($A$1:B267)),"")</f>
        <v/>
      </c>
    </row>
    <row r="270" spans="2:43" x14ac:dyDescent="0.2">
      <c r="B270" s="177" t="s">
        <v>3878</v>
      </c>
      <c r="C270" s="177">
        <v>1330</v>
      </c>
      <c r="AN270" s="165" t="s">
        <v>4825</v>
      </c>
      <c r="AO270" s="165" t="s">
        <v>5186</v>
      </c>
      <c r="AQ270" s="165" t="str">
        <f>IFERROR(INDEX(zNamed_Sheets,ROWS($A$1:B268)),"")</f>
        <v/>
      </c>
    </row>
    <row r="271" spans="2:43" x14ac:dyDescent="0.2">
      <c r="B271" s="177" t="s">
        <v>3879</v>
      </c>
      <c r="C271" s="177">
        <v>805</v>
      </c>
      <c r="AN271" s="165" t="s">
        <v>4826</v>
      </c>
      <c r="AO271" s="165" t="s">
        <v>5204</v>
      </c>
      <c r="AQ271" s="165" t="str">
        <f>IFERROR(INDEX(zNamed_Sheets,ROWS($A$1:B269)),"")</f>
        <v/>
      </c>
    </row>
    <row r="272" spans="2:43" x14ac:dyDescent="0.2">
      <c r="B272" s="177" t="s">
        <v>3880</v>
      </c>
      <c r="C272" s="177">
        <v>2895</v>
      </c>
      <c r="AN272" s="165" t="s">
        <v>5205</v>
      </c>
      <c r="AO272" s="165" t="s">
        <v>5212</v>
      </c>
      <c r="AQ272" s="165" t="str">
        <f>IFERROR(INDEX(zNamed_Sheets,ROWS($A$1:B270)),"")</f>
        <v/>
      </c>
    </row>
    <row r="273" spans="2:3" x14ac:dyDescent="0.2">
      <c r="B273" s="177" t="s">
        <v>3881</v>
      </c>
      <c r="C273" s="177">
        <v>1365</v>
      </c>
    </row>
    <row r="274" spans="2:3" x14ac:dyDescent="0.2">
      <c r="B274" s="177" t="s">
        <v>3882</v>
      </c>
      <c r="C274" s="177">
        <v>1338</v>
      </c>
    </row>
    <row r="275" spans="2:3" x14ac:dyDescent="0.2">
      <c r="B275" s="177" t="s">
        <v>3883</v>
      </c>
      <c r="C275" s="177">
        <v>1372</v>
      </c>
    </row>
    <row r="276" spans="2:3" x14ac:dyDescent="0.2">
      <c r="B276" s="177" t="s">
        <v>5951</v>
      </c>
      <c r="C276" s="177">
        <v>3025</v>
      </c>
    </row>
    <row r="277" spans="2:3" x14ac:dyDescent="0.2">
      <c r="B277" s="177" t="s">
        <v>3884</v>
      </c>
      <c r="C277" s="177">
        <v>2484</v>
      </c>
    </row>
    <row r="278" spans="2:3" x14ac:dyDescent="0.2">
      <c r="B278" s="177" t="s">
        <v>3885</v>
      </c>
      <c r="C278" s="177">
        <v>1824</v>
      </c>
    </row>
    <row r="279" spans="2:3" x14ac:dyDescent="0.2">
      <c r="B279" s="177" t="s">
        <v>3886</v>
      </c>
      <c r="C279" s="177">
        <v>1820</v>
      </c>
    </row>
    <row r="280" spans="2:3" x14ac:dyDescent="0.2">
      <c r="B280" s="177" t="s">
        <v>3887</v>
      </c>
      <c r="C280" s="177">
        <v>2519</v>
      </c>
    </row>
    <row r="281" spans="2:3" x14ac:dyDescent="0.2">
      <c r="B281" s="177" t="s">
        <v>3888</v>
      </c>
      <c r="C281" s="177">
        <v>2493</v>
      </c>
    </row>
    <row r="282" spans="2:3" x14ac:dyDescent="0.2">
      <c r="B282" s="177" t="s">
        <v>3889</v>
      </c>
      <c r="C282" s="177">
        <v>169</v>
      </c>
    </row>
    <row r="283" spans="2:3" x14ac:dyDescent="0.2">
      <c r="B283" s="177" t="s">
        <v>3890</v>
      </c>
      <c r="C283" s="177">
        <v>1848</v>
      </c>
    </row>
    <row r="284" spans="2:3" x14ac:dyDescent="0.2">
      <c r="B284" s="177" t="s">
        <v>5952</v>
      </c>
      <c r="C284" s="177">
        <v>2978</v>
      </c>
    </row>
    <row r="285" spans="2:3" x14ac:dyDescent="0.2">
      <c r="B285" s="177" t="s">
        <v>3891</v>
      </c>
      <c r="C285" s="177">
        <v>1758</v>
      </c>
    </row>
    <row r="286" spans="2:3" x14ac:dyDescent="0.2">
      <c r="B286" s="177" t="s">
        <v>3892</v>
      </c>
      <c r="C286" s="177">
        <v>1870</v>
      </c>
    </row>
    <row r="287" spans="2:3" x14ac:dyDescent="0.2">
      <c r="B287" s="177" t="s">
        <v>3893</v>
      </c>
      <c r="C287" s="177">
        <v>934</v>
      </c>
    </row>
    <row r="288" spans="2:3" x14ac:dyDescent="0.2">
      <c r="B288" s="177" t="s">
        <v>3894</v>
      </c>
      <c r="C288" s="177">
        <v>661</v>
      </c>
    </row>
    <row r="289" spans="2:3" x14ac:dyDescent="0.2">
      <c r="B289" s="177" t="s">
        <v>5953</v>
      </c>
      <c r="C289" s="177">
        <v>3008</v>
      </c>
    </row>
    <row r="290" spans="2:3" x14ac:dyDescent="0.2">
      <c r="B290" s="177" t="s">
        <v>3895</v>
      </c>
      <c r="C290" s="177">
        <v>148</v>
      </c>
    </row>
    <row r="291" spans="2:3" x14ac:dyDescent="0.2">
      <c r="B291" s="177" t="s">
        <v>3896</v>
      </c>
      <c r="C291" s="177">
        <v>2502</v>
      </c>
    </row>
    <row r="292" spans="2:3" x14ac:dyDescent="0.2">
      <c r="B292" s="177" t="s">
        <v>3897</v>
      </c>
      <c r="C292" s="177">
        <v>1730</v>
      </c>
    </row>
    <row r="293" spans="2:3" x14ac:dyDescent="0.2">
      <c r="B293" s="177" t="s">
        <v>3898</v>
      </c>
      <c r="C293" s="177">
        <v>2137</v>
      </c>
    </row>
    <row r="294" spans="2:3" x14ac:dyDescent="0.2">
      <c r="B294" s="177" t="s">
        <v>3899</v>
      </c>
      <c r="C294" s="177">
        <v>1324</v>
      </c>
    </row>
    <row r="295" spans="2:3" x14ac:dyDescent="0.2">
      <c r="B295" s="177" t="s">
        <v>3900</v>
      </c>
      <c r="C295" s="177">
        <v>807</v>
      </c>
    </row>
    <row r="296" spans="2:3" x14ac:dyDescent="0.2">
      <c r="B296" s="177" t="s">
        <v>3901</v>
      </c>
      <c r="C296" s="177">
        <v>2890</v>
      </c>
    </row>
    <row r="297" spans="2:3" x14ac:dyDescent="0.2">
      <c r="B297" s="177" t="s">
        <v>3902</v>
      </c>
      <c r="C297" s="177">
        <v>2896</v>
      </c>
    </row>
    <row r="298" spans="2:3" x14ac:dyDescent="0.2">
      <c r="B298" s="177" t="s">
        <v>3903</v>
      </c>
      <c r="C298" s="177">
        <v>304</v>
      </c>
    </row>
    <row r="299" spans="2:3" x14ac:dyDescent="0.2">
      <c r="B299" s="177" t="s">
        <v>3904</v>
      </c>
      <c r="C299" s="177">
        <v>209</v>
      </c>
    </row>
    <row r="300" spans="2:3" x14ac:dyDescent="0.2">
      <c r="B300" s="177" t="s">
        <v>3905</v>
      </c>
      <c r="C300" s="177">
        <v>1985</v>
      </c>
    </row>
    <row r="301" spans="2:3" x14ac:dyDescent="0.2">
      <c r="B301" s="177" t="s">
        <v>3906</v>
      </c>
      <c r="C301" s="177">
        <v>1807</v>
      </c>
    </row>
    <row r="302" spans="2:3" x14ac:dyDescent="0.2">
      <c r="B302" s="177" t="s">
        <v>3907</v>
      </c>
      <c r="C302" s="177">
        <v>68</v>
      </c>
    </row>
    <row r="303" spans="2:3" x14ac:dyDescent="0.2">
      <c r="B303" s="177" t="s">
        <v>3908</v>
      </c>
      <c r="C303" s="177">
        <v>1777</v>
      </c>
    </row>
    <row r="304" spans="2:3" x14ac:dyDescent="0.2">
      <c r="B304" s="177" t="s">
        <v>3909</v>
      </c>
      <c r="C304" s="177">
        <v>199</v>
      </c>
    </row>
    <row r="305" spans="2:3" x14ac:dyDescent="0.2">
      <c r="B305" s="177" t="s">
        <v>3910</v>
      </c>
      <c r="C305" s="177">
        <v>2767</v>
      </c>
    </row>
    <row r="306" spans="2:3" x14ac:dyDescent="0.2">
      <c r="B306" s="177" t="s">
        <v>3911</v>
      </c>
      <c r="C306" s="177">
        <v>2880</v>
      </c>
    </row>
    <row r="307" spans="2:3" x14ac:dyDescent="0.2">
      <c r="B307" s="177" t="s">
        <v>3912</v>
      </c>
      <c r="C307" s="177">
        <v>242</v>
      </c>
    </row>
    <row r="308" spans="2:3" x14ac:dyDescent="0.2">
      <c r="B308" s="177" t="s">
        <v>3913</v>
      </c>
      <c r="C308" s="177">
        <v>2310</v>
      </c>
    </row>
    <row r="309" spans="2:3" x14ac:dyDescent="0.2">
      <c r="B309" s="177" t="s">
        <v>3914</v>
      </c>
      <c r="C309" s="177">
        <v>2345</v>
      </c>
    </row>
    <row r="310" spans="2:3" x14ac:dyDescent="0.2">
      <c r="B310" s="177" t="s">
        <v>3915</v>
      </c>
      <c r="C310" s="177">
        <v>2306</v>
      </c>
    </row>
    <row r="311" spans="2:3" x14ac:dyDescent="0.2">
      <c r="B311" s="177" t="s">
        <v>3916</v>
      </c>
      <c r="C311" s="177">
        <v>2305</v>
      </c>
    </row>
    <row r="312" spans="2:3" x14ac:dyDescent="0.2">
      <c r="B312" s="177" t="s">
        <v>3917</v>
      </c>
      <c r="C312" s="177">
        <v>2304</v>
      </c>
    </row>
    <row r="313" spans="2:3" x14ac:dyDescent="0.2">
      <c r="B313" s="177" t="s">
        <v>3918</v>
      </c>
      <c r="C313" s="177">
        <v>2303</v>
      </c>
    </row>
    <row r="314" spans="2:3" x14ac:dyDescent="0.2">
      <c r="B314" s="177" t="s">
        <v>3919</v>
      </c>
      <c r="C314" s="177">
        <v>2302</v>
      </c>
    </row>
    <row r="315" spans="2:3" x14ac:dyDescent="0.2">
      <c r="B315" s="177" t="s">
        <v>3920</v>
      </c>
      <c r="C315" s="177">
        <v>2309</v>
      </c>
    </row>
    <row r="316" spans="2:3" x14ac:dyDescent="0.2">
      <c r="B316" s="177" t="s">
        <v>3921</v>
      </c>
      <c r="C316" s="177">
        <v>2308</v>
      </c>
    </row>
    <row r="317" spans="2:3" x14ac:dyDescent="0.2">
      <c r="B317" s="177" t="s">
        <v>3922</v>
      </c>
      <c r="C317" s="177">
        <v>97</v>
      </c>
    </row>
    <row r="318" spans="2:3" x14ac:dyDescent="0.2">
      <c r="B318" s="177" t="s">
        <v>3923</v>
      </c>
      <c r="C318" s="177">
        <v>249</v>
      </c>
    </row>
    <row r="319" spans="2:3" x14ac:dyDescent="0.2">
      <c r="B319" s="177" t="s">
        <v>3924</v>
      </c>
      <c r="C319" s="177">
        <v>1812</v>
      </c>
    </row>
    <row r="320" spans="2:3" x14ac:dyDescent="0.2">
      <c r="B320" s="177" t="s">
        <v>3925</v>
      </c>
      <c r="C320" s="177">
        <v>1189</v>
      </c>
    </row>
    <row r="321" spans="2:3" x14ac:dyDescent="0.2">
      <c r="B321" s="177" t="s">
        <v>3926</v>
      </c>
      <c r="C321" s="177">
        <v>123</v>
      </c>
    </row>
    <row r="322" spans="2:3" x14ac:dyDescent="0.2">
      <c r="B322" s="177" t="s">
        <v>3927</v>
      </c>
      <c r="C322" s="177">
        <v>1882</v>
      </c>
    </row>
    <row r="323" spans="2:3" x14ac:dyDescent="0.2">
      <c r="B323" s="177" t="s">
        <v>3928</v>
      </c>
      <c r="C323" s="177">
        <v>1328</v>
      </c>
    </row>
    <row r="324" spans="2:3" x14ac:dyDescent="0.2">
      <c r="B324" s="177" t="s">
        <v>3929</v>
      </c>
      <c r="C324" s="177">
        <v>2855</v>
      </c>
    </row>
    <row r="325" spans="2:3" x14ac:dyDescent="0.2">
      <c r="B325" s="177" t="s">
        <v>3930</v>
      </c>
      <c r="C325" s="177">
        <v>2862</v>
      </c>
    </row>
    <row r="326" spans="2:3" x14ac:dyDescent="0.2">
      <c r="B326" s="177" t="s">
        <v>3931</v>
      </c>
      <c r="C326" s="177">
        <v>511</v>
      </c>
    </row>
    <row r="327" spans="2:3" x14ac:dyDescent="0.2">
      <c r="B327" s="177" t="s">
        <v>3932</v>
      </c>
      <c r="C327" s="177">
        <v>2949</v>
      </c>
    </row>
    <row r="328" spans="2:3" x14ac:dyDescent="0.2">
      <c r="B328" s="177" t="s">
        <v>3933</v>
      </c>
      <c r="C328" s="177">
        <v>911</v>
      </c>
    </row>
    <row r="329" spans="2:3" x14ac:dyDescent="0.2">
      <c r="B329" s="177" t="s">
        <v>3934</v>
      </c>
      <c r="C329" s="177">
        <v>146</v>
      </c>
    </row>
    <row r="330" spans="2:3" x14ac:dyDescent="0.2">
      <c r="B330" s="177" t="s">
        <v>3935</v>
      </c>
      <c r="C330" s="177">
        <v>2874</v>
      </c>
    </row>
    <row r="331" spans="2:3" x14ac:dyDescent="0.2">
      <c r="B331" s="177" t="s">
        <v>3936</v>
      </c>
      <c r="C331" s="177">
        <v>564</v>
      </c>
    </row>
    <row r="332" spans="2:3" x14ac:dyDescent="0.2">
      <c r="B332" s="177" t="s">
        <v>3937</v>
      </c>
      <c r="C332" s="177">
        <v>2527</v>
      </c>
    </row>
    <row r="333" spans="2:3" x14ac:dyDescent="0.2">
      <c r="B333" s="177" t="s">
        <v>3938</v>
      </c>
      <c r="C333" s="177">
        <v>502</v>
      </c>
    </row>
    <row r="334" spans="2:3" x14ac:dyDescent="0.2">
      <c r="B334" s="177" t="s">
        <v>3939</v>
      </c>
      <c r="C334" s="177">
        <v>2782</v>
      </c>
    </row>
    <row r="335" spans="2:3" x14ac:dyDescent="0.2">
      <c r="B335" s="177" t="s">
        <v>5911</v>
      </c>
      <c r="C335" s="177">
        <v>2994</v>
      </c>
    </row>
    <row r="336" spans="2:3" x14ac:dyDescent="0.2">
      <c r="B336" s="177" t="s">
        <v>3940</v>
      </c>
      <c r="C336" s="177">
        <v>708</v>
      </c>
    </row>
    <row r="337" spans="2:3" x14ac:dyDescent="0.2">
      <c r="B337" s="177" t="s">
        <v>3941</v>
      </c>
      <c r="C337" s="177">
        <v>993</v>
      </c>
    </row>
    <row r="338" spans="2:3" x14ac:dyDescent="0.2">
      <c r="B338" s="177" t="s">
        <v>3942</v>
      </c>
      <c r="C338" s="177">
        <v>656</v>
      </c>
    </row>
    <row r="339" spans="2:3" x14ac:dyDescent="0.2">
      <c r="B339" s="177" t="s">
        <v>3943</v>
      </c>
      <c r="C339" s="177">
        <v>306</v>
      </c>
    </row>
    <row r="340" spans="2:3" x14ac:dyDescent="0.2">
      <c r="B340" s="177" t="s">
        <v>3944</v>
      </c>
      <c r="C340" s="177">
        <v>2969</v>
      </c>
    </row>
    <row r="341" spans="2:3" x14ac:dyDescent="0.2">
      <c r="B341" s="177" t="s">
        <v>3945</v>
      </c>
      <c r="C341" s="177">
        <v>350</v>
      </c>
    </row>
    <row r="342" spans="2:3" x14ac:dyDescent="0.2">
      <c r="B342" s="177" t="s">
        <v>3946</v>
      </c>
      <c r="C342" s="177">
        <v>352</v>
      </c>
    </row>
    <row r="343" spans="2:3" x14ac:dyDescent="0.2">
      <c r="B343" s="177" t="s">
        <v>3947</v>
      </c>
      <c r="C343" s="177">
        <v>1001</v>
      </c>
    </row>
    <row r="344" spans="2:3" x14ac:dyDescent="0.2">
      <c r="B344" s="177" t="s">
        <v>3948</v>
      </c>
      <c r="C344" s="177">
        <v>77</v>
      </c>
    </row>
    <row r="345" spans="2:3" x14ac:dyDescent="0.2">
      <c r="B345" s="177" t="s">
        <v>3949</v>
      </c>
      <c r="C345" s="177">
        <v>76</v>
      </c>
    </row>
    <row r="346" spans="2:3" x14ac:dyDescent="0.2">
      <c r="B346" s="177" t="s">
        <v>3950</v>
      </c>
      <c r="C346" s="177">
        <v>1229</v>
      </c>
    </row>
    <row r="347" spans="2:3" x14ac:dyDescent="0.2">
      <c r="B347" s="177" t="s">
        <v>3951</v>
      </c>
      <c r="C347" s="177">
        <v>936</v>
      </c>
    </row>
    <row r="348" spans="2:3" x14ac:dyDescent="0.2">
      <c r="B348" s="177" t="s">
        <v>3952</v>
      </c>
      <c r="C348" s="177">
        <v>992</v>
      </c>
    </row>
    <row r="349" spans="2:3" x14ac:dyDescent="0.2">
      <c r="B349" s="177" t="s">
        <v>3953</v>
      </c>
      <c r="C349" s="177">
        <v>1603</v>
      </c>
    </row>
    <row r="350" spans="2:3" x14ac:dyDescent="0.2">
      <c r="B350" s="177" t="s">
        <v>6275</v>
      </c>
      <c r="C350" s="177">
        <v>3033</v>
      </c>
    </row>
    <row r="351" spans="2:3" x14ac:dyDescent="0.2">
      <c r="B351" s="177" t="s">
        <v>3954</v>
      </c>
      <c r="C351" s="177">
        <v>1813</v>
      </c>
    </row>
    <row r="352" spans="2:3" x14ac:dyDescent="0.2">
      <c r="B352" s="177" t="s">
        <v>3955</v>
      </c>
      <c r="C352" s="177">
        <v>1629</v>
      </c>
    </row>
    <row r="353" spans="2:3" x14ac:dyDescent="0.2">
      <c r="B353" s="177" t="s">
        <v>3956</v>
      </c>
      <c r="C353" s="177">
        <v>914</v>
      </c>
    </row>
    <row r="354" spans="2:3" x14ac:dyDescent="0.2">
      <c r="B354" s="177" t="s">
        <v>3957</v>
      </c>
      <c r="C354" s="177">
        <v>42</v>
      </c>
    </row>
    <row r="355" spans="2:3" x14ac:dyDescent="0.2">
      <c r="B355" s="177" t="s">
        <v>3958</v>
      </c>
      <c r="C355" s="177">
        <v>1995</v>
      </c>
    </row>
    <row r="356" spans="2:3" x14ac:dyDescent="0.2">
      <c r="B356" s="177" t="s">
        <v>3959</v>
      </c>
      <c r="C356" s="177">
        <v>2119</v>
      </c>
    </row>
    <row r="357" spans="2:3" x14ac:dyDescent="0.2">
      <c r="B357" s="177" t="s">
        <v>3960</v>
      </c>
      <c r="C357" s="177">
        <v>155</v>
      </c>
    </row>
    <row r="358" spans="2:3" x14ac:dyDescent="0.2">
      <c r="B358" s="177" t="s">
        <v>3961</v>
      </c>
      <c r="C358" s="177">
        <v>1630</v>
      </c>
    </row>
    <row r="359" spans="2:3" x14ac:dyDescent="0.2">
      <c r="B359" s="177" t="s">
        <v>3962</v>
      </c>
      <c r="C359" s="177">
        <v>1913</v>
      </c>
    </row>
    <row r="360" spans="2:3" x14ac:dyDescent="0.2">
      <c r="B360" s="177" t="s">
        <v>3963</v>
      </c>
      <c r="C360" s="177">
        <v>1725</v>
      </c>
    </row>
    <row r="361" spans="2:3" x14ac:dyDescent="0.2">
      <c r="B361" s="177" t="s">
        <v>3964</v>
      </c>
      <c r="C361" s="177">
        <v>69</v>
      </c>
    </row>
    <row r="362" spans="2:3" x14ac:dyDescent="0.2">
      <c r="B362" s="177" t="s">
        <v>3965</v>
      </c>
      <c r="C362" s="177">
        <v>303</v>
      </c>
    </row>
    <row r="363" spans="2:3" x14ac:dyDescent="0.2">
      <c r="B363" s="177" t="s">
        <v>3966</v>
      </c>
      <c r="C363" s="177">
        <v>1194</v>
      </c>
    </row>
    <row r="364" spans="2:3" x14ac:dyDescent="0.2">
      <c r="B364" s="177" t="s">
        <v>3967</v>
      </c>
      <c r="C364" s="177">
        <v>2513</v>
      </c>
    </row>
    <row r="365" spans="2:3" x14ac:dyDescent="0.2">
      <c r="B365" s="177" t="s">
        <v>3968</v>
      </c>
      <c r="C365" s="177">
        <v>1851</v>
      </c>
    </row>
    <row r="366" spans="2:3" x14ac:dyDescent="0.2">
      <c r="B366" s="177" t="s">
        <v>5954</v>
      </c>
      <c r="C366" s="177">
        <v>2997</v>
      </c>
    </row>
    <row r="367" spans="2:3" x14ac:dyDescent="0.2">
      <c r="B367" s="177" t="s">
        <v>3969</v>
      </c>
      <c r="C367" s="177">
        <v>102</v>
      </c>
    </row>
    <row r="368" spans="2:3" x14ac:dyDescent="0.2">
      <c r="B368" s="177" t="s">
        <v>3970</v>
      </c>
      <c r="C368" s="177">
        <v>930</v>
      </c>
    </row>
    <row r="369" spans="2:3" x14ac:dyDescent="0.2">
      <c r="B369" s="177" t="s">
        <v>3971</v>
      </c>
      <c r="C369" s="177">
        <v>122</v>
      </c>
    </row>
    <row r="370" spans="2:3" x14ac:dyDescent="0.2">
      <c r="B370" s="177" t="s">
        <v>3972</v>
      </c>
      <c r="C370" s="177">
        <v>1005</v>
      </c>
    </row>
    <row r="371" spans="2:3" x14ac:dyDescent="0.2">
      <c r="B371" s="177" t="s">
        <v>3973</v>
      </c>
      <c r="C371" s="177">
        <v>1716</v>
      </c>
    </row>
    <row r="372" spans="2:3" x14ac:dyDescent="0.2">
      <c r="B372" s="177" t="s">
        <v>3974</v>
      </c>
      <c r="C372" s="177">
        <v>452</v>
      </c>
    </row>
    <row r="373" spans="2:3" x14ac:dyDescent="0.2">
      <c r="B373" s="177" t="s">
        <v>3975</v>
      </c>
      <c r="C373" s="177">
        <v>1918</v>
      </c>
    </row>
    <row r="374" spans="2:3" x14ac:dyDescent="0.2">
      <c r="B374" s="177" t="s">
        <v>3976</v>
      </c>
      <c r="C374" s="177">
        <v>1726</v>
      </c>
    </row>
    <row r="375" spans="2:3" x14ac:dyDescent="0.2">
      <c r="B375" s="177" t="s">
        <v>3977</v>
      </c>
      <c r="C375" s="177">
        <v>1922</v>
      </c>
    </row>
    <row r="376" spans="2:3" x14ac:dyDescent="0.2">
      <c r="B376" s="177" t="s">
        <v>3978</v>
      </c>
      <c r="C376" s="177">
        <v>439</v>
      </c>
    </row>
    <row r="377" spans="2:3" x14ac:dyDescent="0.2">
      <c r="B377" s="177" t="s">
        <v>3979</v>
      </c>
      <c r="C377" s="177">
        <v>2833</v>
      </c>
    </row>
    <row r="378" spans="2:3" x14ac:dyDescent="0.2">
      <c r="B378" s="177" t="s">
        <v>3980</v>
      </c>
      <c r="C378" s="177">
        <v>1956</v>
      </c>
    </row>
    <row r="379" spans="2:3" x14ac:dyDescent="0.2">
      <c r="B379" s="177" t="s">
        <v>3981</v>
      </c>
      <c r="C379" s="177">
        <v>1980</v>
      </c>
    </row>
    <row r="380" spans="2:3" x14ac:dyDescent="0.2">
      <c r="B380" s="177" t="s">
        <v>3982</v>
      </c>
      <c r="C380" s="177">
        <v>924</v>
      </c>
    </row>
    <row r="381" spans="2:3" x14ac:dyDescent="0.2">
      <c r="B381" s="177" t="s">
        <v>3983</v>
      </c>
      <c r="C381" s="177">
        <v>977</v>
      </c>
    </row>
    <row r="382" spans="2:3" x14ac:dyDescent="0.2">
      <c r="B382" s="177" t="s">
        <v>3984</v>
      </c>
      <c r="C382" s="177">
        <v>1310</v>
      </c>
    </row>
    <row r="383" spans="2:3" x14ac:dyDescent="0.2">
      <c r="B383" s="177" t="s">
        <v>5955</v>
      </c>
      <c r="C383" s="177">
        <v>2859</v>
      </c>
    </row>
    <row r="384" spans="2:3" x14ac:dyDescent="0.2">
      <c r="B384" s="177" t="s">
        <v>3985</v>
      </c>
      <c r="C384" s="177">
        <v>971</v>
      </c>
    </row>
    <row r="385" spans="2:3" x14ac:dyDescent="0.2">
      <c r="B385" s="177" t="s">
        <v>3986</v>
      </c>
      <c r="C385" s="177">
        <v>831</v>
      </c>
    </row>
    <row r="386" spans="2:3" x14ac:dyDescent="0.2">
      <c r="B386" s="177" t="s">
        <v>3987</v>
      </c>
      <c r="C386" s="177">
        <v>1309</v>
      </c>
    </row>
    <row r="387" spans="2:3" x14ac:dyDescent="0.2">
      <c r="B387" s="177" t="s">
        <v>5518</v>
      </c>
      <c r="C387" s="177">
        <v>2983</v>
      </c>
    </row>
    <row r="388" spans="2:3" x14ac:dyDescent="0.2">
      <c r="B388" s="177" t="s">
        <v>3988</v>
      </c>
      <c r="C388" s="177">
        <v>2826</v>
      </c>
    </row>
    <row r="389" spans="2:3" x14ac:dyDescent="0.2">
      <c r="B389" s="177" t="s">
        <v>3989</v>
      </c>
      <c r="C389" s="177">
        <v>2827</v>
      </c>
    </row>
    <row r="390" spans="2:3" x14ac:dyDescent="0.2">
      <c r="B390" s="177" t="s">
        <v>3990</v>
      </c>
      <c r="C390" s="177">
        <v>2443</v>
      </c>
    </row>
    <row r="391" spans="2:3" x14ac:dyDescent="0.2">
      <c r="B391" s="177" t="s">
        <v>3991</v>
      </c>
      <c r="C391" s="177">
        <v>259</v>
      </c>
    </row>
    <row r="392" spans="2:3" x14ac:dyDescent="0.2">
      <c r="B392" s="177" t="s">
        <v>3992</v>
      </c>
      <c r="C392" s="177">
        <v>142</v>
      </c>
    </row>
    <row r="393" spans="2:3" x14ac:dyDescent="0.2">
      <c r="B393" s="177" t="s">
        <v>3993</v>
      </c>
      <c r="C393" s="177">
        <v>2886</v>
      </c>
    </row>
    <row r="394" spans="2:3" x14ac:dyDescent="0.2">
      <c r="B394" s="177" t="s">
        <v>3994</v>
      </c>
      <c r="C394" s="177">
        <v>2768</v>
      </c>
    </row>
    <row r="395" spans="2:3" x14ac:dyDescent="0.2">
      <c r="B395" s="177" t="s">
        <v>3995</v>
      </c>
      <c r="C395" s="177">
        <v>2863</v>
      </c>
    </row>
    <row r="396" spans="2:3" x14ac:dyDescent="0.2">
      <c r="B396" s="177" t="s">
        <v>3996</v>
      </c>
      <c r="C396" s="177">
        <v>2138</v>
      </c>
    </row>
    <row r="397" spans="2:3" x14ac:dyDescent="0.2">
      <c r="B397" s="177" t="s">
        <v>3997</v>
      </c>
      <c r="C397" s="177">
        <v>1947</v>
      </c>
    </row>
    <row r="398" spans="2:3" x14ac:dyDescent="0.2">
      <c r="B398" s="177" t="s">
        <v>3998</v>
      </c>
      <c r="C398" s="177">
        <v>650</v>
      </c>
    </row>
    <row r="399" spans="2:3" x14ac:dyDescent="0.2">
      <c r="B399" s="177" t="s">
        <v>3999</v>
      </c>
      <c r="C399" s="177">
        <v>2011</v>
      </c>
    </row>
    <row r="400" spans="2:3" x14ac:dyDescent="0.2">
      <c r="B400" s="177" t="s">
        <v>4000</v>
      </c>
      <c r="C400" s="177">
        <v>1776</v>
      </c>
    </row>
    <row r="401" spans="2:3" x14ac:dyDescent="0.2">
      <c r="B401" s="177" t="s">
        <v>4001</v>
      </c>
      <c r="C401" s="177">
        <v>601</v>
      </c>
    </row>
    <row r="402" spans="2:3" x14ac:dyDescent="0.2">
      <c r="B402" s="177" t="s">
        <v>4002</v>
      </c>
      <c r="C402" s="177">
        <v>1321</v>
      </c>
    </row>
    <row r="403" spans="2:3" x14ac:dyDescent="0.2">
      <c r="B403" s="177" t="s">
        <v>4003</v>
      </c>
      <c r="C403" s="177">
        <v>81</v>
      </c>
    </row>
    <row r="404" spans="2:3" x14ac:dyDescent="0.2">
      <c r="B404" s="177" t="s">
        <v>4004</v>
      </c>
      <c r="C404" s="177">
        <v>2142</v>
      </c>
    </row>
    <row r="405" spans="2:3" x14ac:dyDescent="0.2">
      <c r="B405" s="177" t="s">
        <v>4005</v>
      </c>
      <c r="C405" s="177">
        <v>1934</v>
      </c>
    </row>
    <row r="406" spans="2:3" x14ac:dyDescent="0.2">
      <c r="B406" s="177" t="s">
        <v>4006</v>
      </c>
      <c r="C406" s="177">
        <v>220</v>
      </c>
    </row>
    <row r="407" spans="2:3" x14ac:dyDescent="0.2">
      <c r="B407" s="177" t="s">
        <v>4007</v>
      </c>
      <c r="C407" s="177">
        <v>616</v>
      </c>
    </row>
    <row r="408" spans="2:3" x14ac:dyDescent="0.2">
      <c r="B408" s="177" t="s">
        <v>4008</v>
      </c>
      <c r="C408" s="177">
        <v>1973</v>
      </c>
    </row>
    <row r="409" spans="2:3" x14ac:dyDescent="0.2">
      <c r="B409" s="177" t="s">
        <v>4009</v>
      </c>
      <c r="C409" s="177">
        <v>2769</v>
      </c>
    </row>
    <row r="410" spans="2:3" x14ac:dyDescent="0.2">
      <c r="B410" s="177" t="s">
        <v>4010</v>
      </c>
      <c r="C410" s="177">
        <v>2134</v>
      </c>
    </row>
    <row r="411" spans="2:3" x14ac:dyDescent="0.2">
      <c r="B411" s="177" t="s">
        <v>4011</v>
      </c>
      <c r="C411" s="177">
        <v>2135</v>
      </c>
    </row>
    <row r="412" spans="2:3" x14ac:dyDescent="0.2">
      <c r="B412" s="177" t="s">
        <v>4012</v>
      </c>
      <c r="C412" s="177">
        <v>293</v>
      </c>
    </row>
    <row r="413" spans="2:3" x14ac:dyDescent="0.2">
      <c r="B413" s="177" t="s">
        <v>4013</v>
      </c>
      <c r="C413" s="177">
        <v>1924</v>
      </c>
    </row>
    <row r="414" spans="2:3" x14ac:dyDescent="0.2">
      <c r="B414" s="177" t="s">
        <v>4014</v>
      </c>
      <c r="C414" s="177">
        <v>1358</v>
      </c>
    </row>
    <row r="415" spans="2:3" x14ac:dyDescent="0.2">
      <c r="B415" s="177" t="s">
        <v>4015</v>
      </c>
      <c r="C415" s="177">
        <v>94</v>
      </c>
    </row>
    <row r="416" spans="2:3" x14ac:dyDescent="0.2">
      <c r="B416" s="177" t="s">
        <v>4016</v>
      </c>
      <c r="C416" s="177">
        <v>927</v>
      </c>
    </row>
    <row r="417" spans="2:3" x14ac:dyDescent="0.2">
      <c r="B417" s="177" t="s">
        <v>4017</v>
      </c>
      <c r="C417" s="177">
        <v>1769</v>
      </c>
    </row>
    <row r="418" spans="2:3" x14ac:dyDescent="0.2">
      <c r="B418" s="177" t="s">
        <v>4018</v>
      </c>
      <c r="C418" s="177">
        <v>404</v>
      </c>
    </row>
    <row r="419" spans="2:3" x14ac:dyDescent="0.2">
      <c r="B419" s="177" t="s">
        <v>4019</v>
      </c>
      <c r="C419" s="177">
        <v>2523</v>
      </c>
    </row>
    <row r="420" spans="2:3" x14ac:dyDescent="0.2">
      <c r="B420" s="177" t="s">
        <v>4020</v>
      </c>
      <c r="C420" s="177">
        <v>67</v>
      </c>
    </row>
    <row r="421" spans="2:3" x14ac:dyDescent="0.2">
      <c r="B421" s="177" t="s">
        <v>4021</v>
      </c>
      <c r="C421" s="177">
        <v>1731</v>
      </c>
    </row>
    <row r="422" spans="2:3" x14ac:dyDescent="0.2">
      <c r="B422" s="177" t="s">
        <v>4022</v>
      </c>
      <c r="C422" s="177">
        <v>188</v>
      </c>
    </row>
    <row r="423" spans="2:3" x14ac:dyDescent="0.2">
      <c r="B423" s="177" t="s">
        <v>4023</v>
      </c>
      <c r="C423" s="177">
        <v>1829</v>
      </c>
    </row>
    <row r="424" spans="2:3" x14ac:dyDescent="0.2">
      <c r="B424" s="177" t="s">
        <v>4024</v>
      </c>
      <c r="C424" s="177">
        <v>1830</v>
      </c>
    </row>
    <row r="425" spans="2:3" x14ac:dyDescent="0.2">
      <c r="B425" s="177" t="s">
        <v>4025</v>
      </c>
      <c r="C425" s="177">
        <v>1837</v>
      </c>
    </row>
    <row r="426" spans="2:3" x14ac:dyDescent="0.2">
      <c r="B426" s="177" t="s">
        <v>4026</v>
      </c>
      <c r="C426" s="177">
        <v>1100</v>
      </c>
    </row>
    <row r="427" spans="2:3" x14ac:dyDescent="0.2">
      <c r="B427" s="177" t="s">
        <v>5956</v>
      </c>
      <c r="C427" s="177">
        <v>3013</v>
      </c>
    </row>
    <row r="428" spans="2:3" x14ac:dyDescent="0.2">
      <c r="B428" s="177" t="s">
        <v>4027</v>
      </c>
      <c r="C428" s="177">
        <v>980</v>
      </c>
    </row>
    <row r="429" spans="2:3" x14ac:dyDescent="0.2">
      <c r="B429" s="177" t="s">
        <v>4028</v>
      </c>
      <c r="C429" s="177">
        <v>1826</v>
      </c>
    </row>
    <row r="430" spans="2:3" x14ac:dyDescent="0.2">
      <c r="B430" s="177" t="s">
        <v>4029</v>
      </c>
      <c r="C430" s="177">
        <v>1828</v>
      </c>
    </row>
    <row r="431" spans="2:3" x14ac:dyDescent="0.2">
      <c r="B431" s="177" t="s">
        <v>4030</v>
      </c>
      <c r="C431" s="177">
        <v>2445</v>
      </c>
    </row>
    <row r="432" spans="2:3" x14ac:dyDescent="0.2">
      <c r="B432" s="177" t="s">
        <v>4031</v>
      </c>
      <c r="C432" s="177">
        <v>1827</v>
      </c>
    </row>
    <row r="433" spans="2:3" x14ac:dyDescent="0.2">
      <c r="B433" s="177" t="s">
        <v>5957</v>
      </c>
      <c r="C433" s="177">
        <v>3019</v>
      </c>
    </row>
    <row r="434" spans="2:3" x14ac:dyDescent="0.2">
      <c r="B434" s="177" t="s">
        <v>4032</v>
      </c>
      <c r="C434" s="177">
        <v>124</v>
      </c>
    </row>
    <row r="435" spans="2:3" x14ac:dyDescent="0.2">
      <c r="B435" s="177" t="s">
        <v>4033</v>
      </c>
      <c r="C435" s="177">
        <v>1632</v>
      </c>
    </row>
    <row r="436" spans="2:3" x14ac:dyDescent="0.2">
      <c r="B436" s="177" t="s">
        <v>4034</v>
      </c>
      <c r="C436" s="177">
        <v>52</v>
      </c>
    </row>
    <row r="437" spans="2:3" x14ac:dyDescent="0.2">
      <c r="B437" s="177" t="s">
        <v>4035</v>
      </c>
      <c r="C437" s="177">
        <v>1892</v>
      </c>
    </row>
    <row r="438" spans="2:3" x14ac:dyDescent="0.2">
      <c r="B438" s="177" t="s">
        <v>4036</v>
      </c>
      <c r="C438" s="177">
        <v>630</v>
      </c>
    </row>
    <row r="439" spans="2:3" x14ac:dyDescent="0.2">
      <c r="B439" s="177" t="s">
        <v>4037</v>
      </c>
      <c r="C439" s="177">
        <v>416</v>
      </c>
    </row>
    <row r="440" spans="2:3" x14ac:dyDescent="0.2">
      <c r="B440" s="177" t="s">
        <v>4038</v>
      </c>
      <c r="C440" s="177">
        <v>1006</v>
      </c>
    </row>
    <row r="441" spans="2:3" x14ac:dyDescent="0.2">
      <c r="B441" s="177" t="s">
        <v>4039</v>
      </c>
      <c r="C441" s="177">
        <v>2887</v>
      </c>
    </row>
    <row r="442" spans="2:3" x14ac:dyDescent="0.2">
      <c r="B442" s="177" t="s">
        <v>4040</v>
      </c>
      <c r="C442" s="177">
        <v>2889</v>
      </c>
    </row>
    <row r="443" spans="2:3" x14ac:dyDescent="0.2">
      <c r="B443" s="177" t="s">
        <v>4041</v>
      </c>
      <c r="C443" s="177">
        <v>2888</v>
      </c>
    </row>
    <row r="444" spans="2:3" x14ac:dyDescent="0.2">
      <c r="B444" s="177" t="s">
        <v>4042</v>
      </c>
      <c r="C444" s="177">
        <v>1789</v>
      </c>
    </row>
    <row r="445" spans="2:3" x14ac:dyDescent="0.2">
      <c r="B445" s="177" t="s">
        <v>4043</v>
      </c>
      <c r="C445" s="177">
        <v>125</v>
      </c>
    </row>
    <row r="446" spans="2:3" x14ac:dyDescent="0.2">
      <c r="B446" s="177" t="s">
        <v>4044</v>
      </c>
      <c r="C446" s="177">
        <v>129</v>
      </c>
    </row>
    <row r="447" spans="2:3" x14ac:dyDescent="0.2">
      <c r="B447" s="177" t="s">
        <v>4045</v>
      </c>
      <c r="C447" s="177">
        <v>128</v>
      </c>
    </row>
    <row r="448" spans="2:3" x14ac:dyDescent="0.2">
      <c r="B448" s="177" t="s">
        <v>4046</v>
      </c>
      <c r="C448" s="177">
        <v>1984</v>
      </c>
    </row>
    <row r="449" spans="2:3" x14ac:dyDescent="0.2">
      <c r="B449" s="177" t="s">
        <v>4047</v>
      </c>
      <c r="C449" s="177">
        <v>1792</v>
      </c>
    </row>
    <row r="450" spans="2:3" x14ac:dyDescent="0.2">
      <c r="B450" s="177" t="s">
        <v>4048</v>
      </c>
      <c r="C450" s="177">
        <v>204</v>
      </c>
    </row>
    <row r="451" spans="2:3" x14ac:dyDescent="0.2">
      <c r="B451" s="177" t="s">
        <v>4049</v>
      </c>
      <c r="C451" s="177">
        <v>1349</v>
      </c>
    </row>
    <row r="452" spans="2:3" x14ac:dyDescent="0.2">
      <c r="B452" s="177" t="s">
        <v>4050</v>
      </c>
      <c r="C452" s="177">
        <v>1771</v>
      </c>
    </row>
    <row r="453" spans="2:3" x14ac:dyDescent="0.2">
      <c r="B453" s="177" t="s">
        <v>4051</v>
      </c>
      <c r="C453" s="177">
        <v>1793</v>
      </c>
    </row>
    <row r="454" spans="2:3" x14ac:dyDescent="0.2">
      <c r="B454" s="177" t="s">
        <v>4052</v>
      </c>
      <c r="C454" s="177">
        <v>1987</v>
      </c>
    </row>
    <row r="455" spans="2:3" x14ac:dyDescent="0.2">
      <c r="B455" s="177" t="s">
        <v>4053</v>
      </c>
      <c r="C455" s="177">
        <v>307</v>
      </c>
    </row>
    <row r="456" spans="2:3" x14ac:dyDescent="0.2">
      <c r="B456" s="177" t="s">
        <v>4054</v>
      </c>
      <c r="C456" s="177">
        <v>140</v>
      </c>
    </row>
    <row r="457" spans="2:3" x14ac:dyDescent="0.2">
      <c r="B457" s="177" t="s">
        <v>4055</v>
      </c>
      <c r="C457" s="177">
        <v>1979</v>
      </c>
    </row>
    <row r="458" spans="2:3" x14ac:dyDescent="0.2">
      <c r="B458" s="177" t="s">
        <v>4056</v>
      </c>
      <c r="C458" s="177">
        <v>2912</v>
      </c>
    </row>
    <row r="459" spans="2:3" x14ac:dyDescent="0.2">
      <c r="B459" s="177" t="s">
        <v>4057</v>
      </c>
      <c r="C459" s="177">
        <v>2904</v>
      </c>
    </row>
    <row r="460" spans="2:3" x14ac:dyDescent="0.2">
      <c r="B460" s="177" t="s">
        <v>4058</v>
      </c>
      <c r="C460" s="177">
        <v>2180</v>
      </c>
    </row>
    <row r="461" spans="2:3" x14ac:dyDescent="0.2">
      <c r="B461" s="177" t="s">
        <v>5519</v>
      </c>
      <c r="C461" s="177">
        <v>2968</v>
      </c>
    </row>
    <row r="462" spans="2:3" x14ac:dyDescent="0.2">
      <c r="B462" s="177" t="s">
        <v>4059</v>
      </c>
      <c r="C462" s="177">
        <v>2956</v>
      </c>
    </row>
    <row r="463" spans="2:3" x14ac:dyDescent="0.2">
      <c r="B463" s="177" t="s">
        <v>4060</v>
      </c>
      <c r="C463" s="177">
        <v>1967</v>
      </c>
    </row>
    <row r="464" spans="2:3" x14ac:dyDescent="0.2">
      <c r="B464" s="177" t="s">
        <v>4061</v>
      </c>
      <c r="C464" s="177">
        <v>1335</v>
      </c>
    </row>
    <row r="465" spans="2:3" x14ac:dyDescent="0.2">
      <c r="B465" s="177" t="s">
        <v>4062</v>
      </c>
      <c r="C465" s="177">
        <v>203</v>
      </c>
    </row>
    <row r="466" spans="2:3" x14ac:dyDescent="0.2">
      <c r="B466" s="177" t="s">
        <v>4063</v>
      </c>
      <c r="C466" s="177">
        <v>1788</v>
      </c>
    </row>
    <row r="467" spans="2:3" x14ac:dyDescent="0.2">
      <c r="B467" s="177" t="s">
        <v>4064</v>
      </c>
      <c r="C467" s="177">
        <v>2891</v>
      </c>
    </row>
    <row r="468" spans="2:3" x14ac:dyDescent="0.2">
      <c r="B468" s="177" t="s">
        <v>4065</v>
      </c>
      <c r="C468" s="177">
        <v>1634</v>
      </c>
    </row>
    <row r="469" spans="2:3" x14ac:dyDescent="0.2">
      <c r="B469" s="177" t="s">
        <v>4066</v>
      </c>
      <c r="C469" s="177">
        <v>411</v>
      </c>
    </row>
    <row r="470" spans="2:3" x14ac:dyDescent="0.2">
      <c r="B470" s="177" t="s">
        <v>4067</v>
      </c>
      <c r="C470" s="177">
        <v>1818</v>
      </c>
    </row>
    <row r="471" spans="2:3" x14ac:dyDescent="0.2">
      <c r="B471" s="177" t="s">
        <v>4068</v>
      </c>
      <c r="C471" s="177">
        <v>1346</v>
      </c>
    </row>
    <row r="472" spans="2:3" x14ac:dyDescent="0.2">
      <c r="B472" s="177" t="s">
        <v>4069</v>
      </c>
      <c r="C472" s="177">
        <v>127</v>
      </c>
    </row>
    <row r="473" spans="2:3" x14ac:dyDescent="0.2">
      <c r="B473" s="177" t="s">
        <v>4070</v>
      </c>
      <c r="C473" s="177">
        <v>2027</v>
      </c>
    </row>
    <row r="474" spans="2:3" x14ac:dyDescent="0.2">
      <c r="B474" s="177" t="s">
        <v>4071</v>
      </c>
      <c r="C474" s="177">
        <v>2828</v>
      </c>
    </row>
    <row r="475" spans="2:3" x14ac:dyDescent="0.2">
      <c r="B475" s="177" t="s">
        <v>4072</v>
      </c>
      <c r="C475" s="177">
        <v>1791</v>
      </c>
    </row>
    <row r="476" spans="2:3" x14ac:dyDescent="0.2">
      <c r="B476" s="177" t="s">
        <v>4073</v>
      </c>
      <c r="C476" s="177">
        <v>2578</v>
      </c>
    </row>
    <row r="477" spans="2:3" x14ac:dyDescent="0.2">
      <c r="B477" s="177" t="s">
        <v>4074</v>
      </c>
      <c r="C477" s="177">
        <v>2198</v>
      </c>
    </row>
    <row r="478" spans="2:3" x14ac:dyDescent="0.2">
      <c r="B478" s="177" t="s">
        <v>4075</v>
      </c>
      <c r="C478" s="177">
        <v>1376</v>
      </c>
    </row>
    <row r="479" spans="2:3" x14ac:dyDescent="0.2">
      <c r="B479" s="177" t="s">
        <v>4076</v>
      </c>
      <c r="C479" s="177">
        <v>1801</v>
      </c>
    </row>
    <row r="480" spans="2:3" x14ac:dyDescent="0.2">
      <c r="B480" s="177" t="s">
        <v>4077</v>
      </c>
      <c r="C480" s="177">
        <v>2153</v>
      </c>
    </row>
    <row r="481" spans="2:3" x14ac:dyDescent="0.2">
      <c r="B481" s="177" t="s">
        <v>4078</v>
      </c>
      <c r="C481" s="177">
        <v>942</v>
      </c>
    </row>
    <row r="482" spans="2:3" x14ac:dyDescent="0.2">
      <c r="B482" s="177" t="s">
        <v>4079</v>
      </c>
      <c r="C482" s="177">
        <v>2152</v>
      </c>
    </row>
    <row r="483" spans="2:3" x14ac:dyDescent="0.2">
      <c r="B483" s="177" t="s">
        <v>4080</v>
      </c>
      <c r="C483" s="177">
        <v>2150</v>
      </c>
    </row>
    <row r="484" spans="2:3" x14ac:dyDescent="0.2">
      <c r="B484" s="177" t="s">
        <v>4081</v>
      </c>
      <c r="C484" s="177">
        <v>921</v>
      </c>
    </row>
    <row r="485" spans="2:3" x14ac:dyDescent="0.2">
      <c r="B485" s="177" t="s">
        <v>4082</v>
      </c>
      <c r="C485" s="177">
        <v>2154</v>
      </c>
    </row>
    <row r="486" spans="2:3" x14ac:dyDescent="0.2">
      <c r="B486" s="177" t="s">
        <v>4083</v>
      </c>
      <c r="C486" s="177">
        <v>2627</v>
      </c>
    </row>
    <row r="487" spans="2:3" x14ac:dyDescent="0.2">
      <c r="B487" s="177" t="s">
        <v>4084</v>
      </c>
      <c r="C487" s="177">
        <v>47</v>
      </c>
    </row>
    <row r="488" spans="2:3" x14ac:dyDescent="0.2">
      <c r="B488" s="177" t="s">
        <v>4085</v>
      </c>
      <c r="C488" s="177">
        <v>943</v>
      </c>
    </row>
    <row r="489" spans="2:3" x14ac:dyDescent="0.2">
      <c r="B489" s="177" t="s">
        <v>4086</v>
      </c>
      <c r="C489" s="177">
        <v>1885</v>
      </c>
    </row>
    <row r="490" spans="2:3" x14ac:dyDescent="0.2">
      <c r="B490" s="177" t="s">
        <v>4087</v>
      </c>
      <c r="C490" s="177">
        <v>184</v>
      </c>
    </row>
    <row r="491" spans="2:3" x14ac:dyDescent="0.2">
      <c r="B491" s="177" t="s">
        <v>4088</v>
      </c>
      <c r="C491" s="177">
        <v>62</v>
      </c>
    </row>
    <row r="492" spans="2:3" x14ac:dyDescent="0.2">
      <c r="B492" s="177" t="s">
        <v>4089</v>
      </c>
      <c r="C492" s="177">
        <v>662</v>
      </c>
    </row>
    <row r="493" spans="2:3" x14ac:dyDescent="0.2">
      <c r="B493" s="177" t="s">
        <v>4090</v>
      </c>
      <c r="C493" s="177">
        <v>1367</v>
      </c>
    </row>
    <row r="494" spans="2:3" x14ac:dyDescent="0.2">
      <c r="B494" s="177" t="s">
        <v>4091</v>
      </c>
      <c r="C494" s="177">
        <v>224</v>
      </c>
    </row>
    <row r="495" spans="2:3" x14ac:dyDescent="0.2">
      <c r="B495" s="177" t="s">
        <v>4092</v>
      </c>
      <c r="C495" s="177">
        <v>1052</v>
      </c>
    </row>
    <row r="496" spans="2:3" x14ac:dyDescent="0.2">
      <c r="B496" s="177" t="s">
        <v>4093</v>
      </c>
      <c r="C496" s="177">
        <v>105</v>
      </c>
    </row>
    <row r="497" spans="2:3" x14ac:dyDescent="0.2">
      <c r="B497" s="177" t="s">
        <v>4094</v>
      </c>
      <c r="C497" s="177">
        <v>2932</v>
      </c>
    </row>
    <row r="498" spans="2:3" x14ac:dyDescent="0.2">
      <c r="B498" s="177" t="s">
        <v>4095</v>
      </c>
      <c r="C498" s="177">
        <v>1795</v>
      </c>
    </row>
    <row r="499" spans="2:3" x14ac:dyDescent="0.2">
      <c r="B499" s="177" t="s">
        <v>4096</v>
      </c>
      <c r="C499" s="177">
        <v>627</v>
      </c>
    </row>
    <row r="500" spans="2:3" x14ac:dyDescent="0.2">
      <c r="B500" s="177" t="s">
        <v>4097</v>
      </c>
      <c r="C500" s="177">
        <v>257</v>
      </c>
    </row>
    <row r="501" spans="2:3" x14ac:dyDescent="0.2">
      <c r="B501" s="177" t="s">
        <v>4098</v>
      </c>
      <c r="C501" s="177">
        <v>258</v>
      </c>
    </row>
    <row r="502" spans="2:3" x14ac:dyDescent="0.2">
      <c r="B502" s="177" t="s">
        <v>4099</v>
      </c>
      <c r="C502" s="177">
        <v>1101</v>
      </c>
    </row>
    <row r="503" spans="2:3" x14ac:dyDescent="0.2">
      <c r="B503" s="177" t="s">
        <v>4100</v>
      </c>
      <c r="C503" s="177">
        <v>2776</v>
      </c>
    </row>
    <row r="504" spans="2:3" x14ac:dyDescent="0.2">
      <c r="B504" s="177" t="s">
        <v>4101</v>
      </c>
      <c r="C504" s="177">
        <v>648</v>
      </c>
    </row>
    <row r="505" spans="2:3" x14ac:dyDescent="0.2">
      <c r="B505" s="177" t="s">
        <v>4102</v>
      </c>
      <c r="C505" s="177">
        <v>902</v>
      </c>
    </row>
    <row r="506" spans="2:3" x14ac:dyDescent="0.2">
      <c r="B506" s="177" t="s">
        <v>4103</v>
      </c>
      <c r="C506" s="177">
        <v>354</v>
      </c>
    </row>
    <row r="507" spans="2:3" x14ac:dyDescent="0.2">
      <c r="B507" s="177" t="s">
        <v>4104</v>
      </c>
      <c r="C507" s="177">
        <v>1186</v>
      </c>
    </row>
    <row r="508" spans="2:3" x14ac:dyDescent="0.2">
      <c r="B508" s="177" t="s">
        <v>4105</v>
      </c>
      <c r="C508" s="177">
        <v>1743</v>
      </c>
    </row>
    <row r="509" spans="2:3" x14ac:dyDescent="0.2">
      <c r="B509" s="177" t="s">
        <v>4106</v>
      </c>
      <c r="C509" s="177">
        <v>1748</v>
      </c>
    </row>
    <row r="510" spans="2:3" x14ac:dyDescent="0.2">
      <c r="B510" s="177" t="s">
        <v>4107</v>
      </c>
      <c r="C510" s="177">
        <v>941</v>
      </c>
    </row>
    <row r="511" spans="2:3" x14ac:dyDescent="0.2">
      <c r="B511" s="177" t="s">
        <v>4108</v>
      </c>
      <c r="C511" s="177">
        <v>2327</v>
      </c>
    </row>
    <row r="512" spans="2:3" x14ac:dyDescent="0.2">
      <c r="B512" s="177" t="s">
        <v>4109</v>
      </c>
      <c r="C512" s="177">
        <v>2931</v>
      </c>
    </row>
    <row r="513" spans="2:3" x14ac:dyDescent="0.2">
      <c r="B513" s="177" t="s">
        <v>4110</v>
      </c>
      <c r="C513" s="177">
        <v>635</v>
      </c>
    </row>
    <row r="514" spans="2:3" x14ac:dyDescent="0.2">
      <c r="B514" s="177" t="s">
        <v>4111</v>
      </c>
      <c r="C514" s="177">
        <v>655</v>
      </c>
    </row>
    <row r="515" spans="2:3" x14ac:dyDescent="0.2">
      <c r="B515" s="177" t="s">
        <v>4112</v>
      </c>
      <c r="C515" s="177">
        <v>1809</v>
      </c>
    </row>
    <row r="516" spans="2:3" x14ac:dyDescent="0.2">
      <c r="B516" s="177" t="s">
        <v>4113</v>
      </c>
      <c r="C516" s="177">
        <v>1191</v>
      </c>
    </row>
    <row r="517" spans="2:3" x14ac:dyDescent="0.2">
      <c r="B517" s="177" t="s">
        <v>4114</v>
      </c>
      <c r="C517" s="177">
        <v>976</v>
      </c>
    </row>
    <row r="518" spans="2:3" x14ac:dyDescent="0.2">
      <c r="B518" s="177" t="s">
        <v>4115</v>
      </c>
      <c r="C518" s="177">
        <v>45</v>
      </c>
    </row>
    <row r="519" spans="2:3" x14ac:dyDescent="0.2">
      <c r="B519" s="177" t="s">
        <v>4116</v>
      </c>
      <c r="C519" s="177">
        <v>256</v>
      </c>
    </row>
    <row r="520" spans="2:3" x14ac:dyDescent="0.2">
      <c r="B520" s="177" t="s">
        <v>4117</v>
      </c>
      <c r="C520" s="177">
        <v>771</v>
      </c>
    </row>
    <row r="521" spans="2:3" x14ac:dyDescent="0.2">
      <c r="B521" s="177" t="s">
        <v>4118</v>
      </c>
      <c r="C521" s="177">
        <v>2498</v>
      </c>
    </row>
    <row r="522" spans="2:3" x14ac:dyDescent="0.2">
      <c r="B522" s="177" t="s">
        <v>4119</v>
      </c>
      <c r="C522" s="177">
        <v>143</v>
      </c>
    </row>
    <row r="523" spans="2:3" x14ac:dyDescent="0.2">
      <c r="B523" s="177" t="s">
        <v>4120</v>
      </c>
      <c r="C523" s="177">
        <v>2878</v>
      </c>
    </row>
    <row r="524" spans="2:3" x14ac:dyDescent="0.2">
      <c r="B524" s="177" t="s">
        <v>4121</v>
      </c>
      <c r="C524" s="177">
        <v>618</v>
      </c>
    </row>
    <row r="525" spans="2:3" x14ac:dyDescent="0.2">
      <c r="B525" s="177" t="s">
        <v>4122</v>
      </c>
      <c r="C525" s="177">
        <v>802</v>
      </c>
    </row>
    <row r="526" spans="2:3" x14ac:dyDescent="0.2">
      <c r="B526" s="177" t="s">
        <v>4123</v>
      </c>
      <c r="C526" s="177">
        <v>2963</v>
      </c>
    </row>
    <row r="527" spans="2:3" x14ac:dyDescent="0.2">
      <c r="B527" s="177" t="s">
        <v>4124</v>
      </c>
      <c r="C527" s="177">
        <v>1787</v>
      </c>
    </row>
    <row r="528" spans="2:3" x14ac:dyDescent="0.2">
      <c r="B528" s="177" t="s">
        <v>4125</v>
      </c>
      <c r="C528" s="177">
        <v>66</v>
      </c>
    </row>
    <row r="529" spans="2:3" x14ac:dyDescent="0.2">
      <c r="B529" s="177" t="s">
        <v>4126</v>
      </c>
      <c r="C529" s="177">
        <v>700</v>
      </c>
    </row>
    <row r="530" spans="2:3" x14ac:dyDescent="0.2">
      <c r="B530" s="177" t="s">
        <v>4127</v>
      </c>
      <c r="C530" s="177">
        <v>2885</v>
      </c>
    </row>
    <row r="531" spans="2:3" x14ac:dyDescent="0.2">
      <c r="B531" s="177" t="s">
        <v>4128</v>
      </c>
      <c r="C531" s="177">
        <v>2946</v>
      </c>
    </row>
    <row r="532" spans="2:3" x14ac:dyDescent="0.2">
      <c r="B532" s="177" t="s">
        <v>4129</v>
      </c>
      <c r="C532" s="177">
        <v>181</v>
      </c>
    </row>
    <row r="533" spans="2:3" x14ac:dyDescent="0.2">
      <c r="B533" s="177" t="s">
        <v>4130</v>
      </c>
      <c r="C533" s="177">
        <v>625</v>
      </c>
    </row>
    <row r="534" spans="2:3" x14ac:dyDescent="0.2">
      <c r="B534" s="177" t="s">
        <v>4131</v>
      </c>
      <c r="C534" s="177">
        <v>1733</v>
      </c>
    </row>
    <row r="535" spans="2:3" x14ac:dyDescent="0.2">
      <c r="B535" s="177" t="s">
        <v>4132</v>
      </c>
      <c r="C535" s="177">
        <v>649</v>
      </c>
    </row>
    <row r="536" spans="2:3" x14ac:dyDescent="0.2">
      <c r="B536" s="177" t="s">
        <v>4133</v>
      </c>
      <c r="C536" s="177">
        <v>2592</v>
      </c>
    </row>
    <row r="537" spans="2:3" x14ac:dyDescent="0.2">
      <c r="B537" s="177" t="s">
        <v>5520</v>
      </c>
      <c r="C537" s="177">
        <v>2854</v>
      </c>
    </row>
    <row r="538" spans="2:3" x14ac:dyDescent="0.2">
      <c r="B538" s="177" t="s">
        <v>4134</v>
      </c>
      <c r="C538" s="177">
        <v>1976</v>
      </c>
    </row>
    <row r="539" spans="2:3" x14ac:dyDescent="0.2">
      <c r="B539" s="177" t="s">
        <v>4135</v>
      </c>
      <c r="C539" s="177">
        <v>1360</v>
      </c>
    </row>
    <row r="540" spans="2:3" x14ac:dyDescent="0.2">
      <c r="B540" s="177" t="s">
        <v>4136</v>
      </c>
      <c r="C540" s="177">
        <v>651</v>
      </c>
    </row>
    <row r="541" spans="2:3" x14ac:dyDescent="0.2">
      <c r="B541" s="177" t="s">
        <v>4137</v>
      </c>
      <c r="C541" s="177">
        <v>415</v>
      </c>
    </row>
    <row r="542" spans="2:3" x14ac:dyDescent="0.2">
      <c r="B542" s="177" t="s">
        <v>4138</v>
      </c>
      <c r="C542" s="177">
        <v>1977</v>
      </c>
    </row>
    <row r="543" spans="2:3" x14ac:dyDescent="0.2">
      <c r="B543" s="177" t="s">
        <v>4139</v>
      </c>
      <c r="C543" s="177">
        <v>1955</v>
      </c>
    </row>
    <row r="544" spans="2:3" x14ac:dyDescent="0.2">
      <c r="B544" s="177" t="s">
        <v>4140</v>
      </c>
      <c r="C544" s="177">
        <v>917</v>
      </c>
    </row>
    <row r="545" spans="2:3" x14ac:dyDescent="0.2">
      <c r="B545" s="177" t="s">
        <v>4141</v>
      </c>
      <c r="C545" s="177">
        <v>1901</v>
      </c>
    </row>
    <row r="546" spans="2:3" x14ac:dyDescent="0.2">
      <c r="B546" s="177" t="s">
        <v>4142</v>
      </c>
      <c r="C546" s="177">
        <v>1842</v>
      </c>
    </row>
    <row r="547" spans="2:3" x14ac:dyDescent="0.2">
      <c r="B547" s="177" t="s">
        <v>4143</v>
      </c>
      <c r="C547" s="177">
        <v>157</v>
      </c>
    </row>
    <row r="548" spans="2:3" x14ac:dyDescent="0.2">
      <c r="B548" s="177" t="s">
        <v>4144</v>
      </c>
      <c r="C548" s="177">
        <v>1887</v>
      </c>
    </row>
    <row r="549" spans="2:3" x14ac:dyDescent="0.2">
      <c r="B549" s="177" t="s">
        <v>4145</v>
      </c>
      <c r="C549" s="177">
        <v>147</v>
      </c>
    </row>
    <row r="550" spans="2:3" x14ac:dyDescent="0.2">
      <c r="B550" s="177" t="s">
        <v>4146</v>
      </c>
      <c r="C550" s="177">
        <v>1806</v>
      </c>
    </row>
    <row r="551" spans="2:3" x14ac:dyDescent="0.2">
      <c r="B551" s="177" t="s">
        <v>4147</v>
      </c>
      <c r="C551" s="177">
        <v>2881</v>
      </c>
    </row>
    <row r="552" spans="2:3" x14ac:dyDescent="0.2">
      <c r="B552" s="177" t="s">
        <v>4148</v>
      </c>
      <c r="C552" s="177">
        <v>84</v>
      </c>
    </row>
    <row r="553" spans="2:3" x14ac:dyDescent="0.2">
      <c r="B553" s="177" t="s">
        <v>4149</v>
      </c>
      <c r="C553" s="177">
        <v>74</v>
      </c>
    </row>
    <row r="554" spans="2:3" x14ac:dyDescent="0.2">
      <c r="B554" s="177" t="s">
        <v>4150</v>
      </c>
      <c r="C554" s="177">
        <v>153</v>
      </c>
    </row>
    <row r="555" spans="2:3" x14ac:dyDescent="0.2">
      <c r="B555" s="177" t="s">
        <v>4151</v>
      </c>
      <c r="C555" s="177">
        <v>2883</v>
      </c>
    </row>
    <row r="556" spans="2:3" x14ac:dyDescent="0.2">
      <c r="B556" s="177" t="s">
        <v>4152</v>
      </c>
      <c r="C556" s="177">
        <v>2485</v>
      </c>
    </row>
    <row r="557" spans="2:3" x14ac:dyDescent="0.2">
      <c r="B557" s="177" t="s">
        <v>4153</v>
      </c>
      <c r="C557" s="177">
        <v>414</v>
      </c>
    </row>
    <row r="558" spans="2:3" x14ac:dyDescent="0.2">
      <c r="B558" s="177" t="s">
        <v>4154</v>
      </c>
      <c r="C558" s="177">
        <v>1638</v>
      </c>
    </row>
    <row r="559" spans="2:3" x14ac:dyDescent="0.2">
      <c r="B559" s="177" t="s">
        <v>4155</v>
      </c>
      <c r="C559" s="177">
        <v>1724</v>
      </c>
    </row>
    <row r="560" spans="2:3" x14ac:dyDescent="0.2">
      <c r="B560" s="177" t="s">
        <v>4156</v>
      </c>
      <c r="C560" s="177">
        <v>1822</v>
      </c>
    </row>
    <row r="561" spans="2:3" x14ac:dyDescent="0.2">
      <c r="B561" s="177" t="s">
        <v>4157</v>
      </c>
      <c r="C561" s="177">
        <v>2924</v>
      </c>
    </row>
    <row r="562" spans="2:3" x14ac:dyDescent="0.2">
      <c r="B562" s="177" t="s">
        <v>4158</v>
      </c>
      <c r="C562" s="177">
        <v>2623</v>
      </c>
    </row>
    <row r="563" spans="2:3" x14ac:dyDescent="0.2">
      <c r="B563" s="177" t="s">
        <v>4159</v>
      </c>
      <c r="C563" s="177">
        <v>1640</v>
      </c>
    </row>
    <row r="564" spans="2:3" x14ac:dyDescent="0.2">
      <c r="B564" s="177" t="s">
        <v>4160</v>
      </c>
      <c r="C564" s="177">
        <v>622</v>
      </c>
    </row>
    <row r="565" spans="2:3" x14ac:dyDescent="0.2">
      <c r="B565" s="177" t="s">
        <v>4161</v>
      </c>
      <c r="C565" s="177">
        <v>165</v>
      </c>
    </row>
    <row r="566" spans="2:3" x14ac:dyDescent="0.2">
      <c r="B566" s="177" t="s">
        <v>4162</v>
      </c>
      <c r="C566" s="177">
        <v>605</v>
      </c>
    </row>
    <row r="567" spans="2:3" x14ac:dyDescent="0.2">
      <c r="B567" s="177" t="s">
        <v>4163</v>
      </c>
      <c r="C567" s="177">
        <v>1377</v>
      </c>
    </row>
    <row r="568" spans="2:3" x14ac:dyDescent="0.2">
      <c r="B568" s="177" t="s">
        <v>4164</v>
      </c>
      <c r="C568" s="177">
        <v>2953</v>
      </c>
    </row>
    <row r="569" spans="2:3" x14ac:dyDescent="0.2">
      <c r="B569" s="177" t="s">
        <v>4165</v>
      </c>
      <c r="C569" s="177">
        <v>2909</v>
      </c>
    </row>
    <row r="570" spans="2:3" x14ac:dyDescent="0.2">
      <c r="B570" s="177" t="s">
        <v>4166</v>
      </c>
      <c r="C570" s="177">
        <v>2522</v>
      </c>
    </row>
    <row r="571" spans="2:3" x14ac:dyDescent="0.2">
      <c r="B571" s="177" t="s">
        <v>4167</v>
      </c>
      <c r="C571" s="177">
        <v>113</v>
      </c>
    </row>
    <row r="572" spans="2:3" x14ac:dyDescent="0.2">
      <c r="B572" s="177" t="s">
        <v>4168</v>
      </c>
      <c r="C572" s="177">
        <v>413</v>
      </c>
    </row>
    <row r="573" spans="2:3" x14ac:dyDescent="0.2">
      <c r="B573" s="177" t="s">
        <v>4169</v>
      </c>
      <c r="C573" s="177">
        <v>2590</v>
      </c>
    </row>
    <row r="574" spans="2:3" x14ac:dyDescent="0.2">
      <c r="B574" s="177" t="s">
        <v>4170</v>
      </c>
      <c r="C574" s="177">
        <v>139</v>
      </c>
    </row>
    <row r="575" spans="2:3" x14ac:dyDescent="0.2">
      <c r="B575" s="177" t="s">
        <v>4171</v>
      </c>
      <c r="C575" s="177">
        <v>2505</v>
      </c>
    </row>
    <row r="576" spans="2:3" x14ac:dyDescent="0.2">
      <c r="B576" s="177" t="s">
        <v>4172</v>
      </c>
      <c r="C576" s="177">
        <v>101</v>
      </c>
    </row>
    <row r="577" spans="2:3" x14ac:dyDescent="0.2">
      <c r="B577" s="177" t="s">
        <v>4173</v>
      </c>
      <c r="C577" s="177">
        <v>1832</v>
      </c>
    </row>
    <row r="578" spans="2:3" x14ac:dyDescent="0.2">
      <c r="B578" s="177" t="s">
        <v>4174</v>
      </c>
      <c r="C578" s="177">
        <v>409</v>
      </c>
    </row>
    <row r="579" spans="2:3" x14ac:dyDescent="0.2">
      <c r="B579" s="177" t="s">
        <v>4175</v>
      </c>
      <c r="C579" s="177">
        <v>643</v>
      </c>
    </row>
    <row r="580" spans="2:3" x14ac:dyDescent="0.2">
      <c r="B580" s="177" t="s">
        <v>4176</v>
      </c>
      <c r="C580" s="177">
        <v>1866</v>
      </c>
    </row>
    <row r="581" spans="2:3" x14ac:dyDescent="0.2">
      <c r="B581" s="177" t="s">
        <v>4177</v>
      </c>
      <c r="C581" s="177">
        <v>440</v>
      </c>
    </row>
    <row r="582" spans="2:3" x14ac:dyDescent="0.2">
      <c r="B582" s="177" t="s">
        <v>4178</v>
      </c>
      <c r="C582" s="177">
        <v>703</v>
      </c>
    </row>
    <row r="583" spans="2:3" x14ac:dyDescent="0.2">
      <c r="B583" s="177" t="s">
        <v>4179</v>
      </c>
      <c r="C583" s="177">
        <v>56</v>
      </c>
    </row>
    <row r="584" spans="2:3" x14ac:dyDescent="0.2">
      <c r="B584" s="177" t="s">
        <v>4180</v>
      </c>
      <c r="C584" s="177">
        <v>280</v>
      </c>
    </row>
    <row r="585" spans="2:3" x14ac:dyDescent="0.2">
      <c r="B585" s="177" t="s">
        <v>4181</v>
      </c>
      <c r="C585" s="177">
        <v>2823</v>
      </c>
    </row>
    <row r="586" spans="2:3" x14ac:dyDescent="0.2">
      <c r="B586" s="177" t="s">
        <v>5958</v>
      </c>
      <c r="C586" s="177">
        <v>3004</v>
      </c>
    </row>
    <row r="587" spans="2:3" x14ac:dyDescent="0.2">
      <c r="B587" s="177" t="s">
        <v>4182</v>
      </c>
      <c r="C587" s="177">
        <v>2636</v>
      </c>
    </row>
    <row r="588" spans="2:3" x14ac:dyDescent="0.2">
      <c r="B588" s="177" t="s">
        <v>4183</v>
      </c>
      <c r="C588" s="177">
        <v>1958</v>
      </c>
    </row>
    <row r="589" spans="2:3" x14ac:dyDescent="0.2">
      <c r="B589" s="177" t="s">
        <v>4184</v>
      </c>
      <c r="C589" s="177">
        <v>2601</v>
      </c>
    </row>
    <row r="590" spans="2:3" x14ac:dyDescent="0.2">
      <c r="B590" s="177" t="s">
        <v>4185</v>
      </c>
      <c r="C590" s="177">
        <v>1363</v>
      </c>
    </row>
    <row r="591" spans="2:3" x14ac:dyDescent="0.2">
      <c r="B591" s="177" t="s">
        <v>4186</v>
      </c>
      <c r="C591" s="177">
        <v>2948</v>
      </c>
    </row>
    <row r="592" spans="2:3" x14ac:dyDescent="0.2">
      <c r="B592" s="177" t="s">
        <v>4187</v>
      </c>
      <c r="C592" s="177">
        <v>2770</v>
      </c>
    </row>
    <row r="593" spans="2:3" x14ac:dyDescent="0.2">
      <c r="B593" s="177" t="s">
        <v>4188</v>
      </c>
      <c r="C593" s="177">
        <v>642</v>
      </c>
    </row>
    <row r="594" spans="2:3" x14ac:dyDescent="0.2">
      <c r="B594" s="177" t="s">
        <v>4189</v>
      </c>
      <c r="C594" s="177">
        <v>2942</v>
      </c>
    </row>
    <row r="595" spans="2:3" x14ac:dyDescent="0.2">
      <c r="B595" s="177" t="s">
        <v>4190</v>
      </c>
      <c r="C595" s="177">
        <v>1343</v>
      </c>
    </row>
    <row r="596" spans="2:3" x14ac:dyDescent="0.2">
      <c r="B596" s="177" t="s">
        <v>4191</v>
      </c>
      <c r="C596" s="177">
        <v>1765</v>
      </c>
    </row>
    <row r="597" spans="2:3" x14ac:dyDescent="0.2">
      <c r="B597" s="177" t="s">
        <v>4192</v>
      </c>
      <c r="C597" s="177">
        <v>1921</v>
      </c>
    </row>
    <row r="598" spans="2:3" x14ac:dyDescent="0.2">
      <c r="B598" s="177" t="s">
        <v>4193</v>
      </c>
      <c r="C598" s="177">
        <v>1863</v>
      </c>
    </row>
    <row r="599" spans="2:3" x14ac:dyDescent="0.2">
      <c r="B599" s="177" t="s">
        <v>4194</v>
      </c>
      <c r="C599" s="177">
        <v>2628</v>
      </c>
    </row>
    <row r="600" spans="2:3" x14ac:dyDescent="0.2">
      <c r="B600" s="177" t="s">
        <v>4195</v>
      </c>
      <c r="C600" s="177">
        <v>905</v>
      </c>
    </row>
    <row r="601" spans="2:3" x14ac:dyDescent="0.2">
      <c r="B601" s="177" t="s">
        <v>4196</v>
      </c>
      <c r="C601" s="177">
        <v>1840</v>
      </c>
    </row>
    <row r="602" spans="2:3" x14ac:dyDescent="0.2">
      <c r="B602" s="177" t="s">
        <v>4197</v>
      </c>
      <c r="C602" s="177">
        <v>83</v>
      </c>
    </row>
    <row r="603" spans="2:3" x14ac:dyDescent="0.2">
      <c r="B603" s="177" t="s">
        <v>4198</v>
      </c>
      <c r="C603" s="177">
        <v>933</v>
      </c>
    </row>
    <row r="604" spans="2:3" x14ac:dyDescent="0.2">
      <c r="B604" s="177" t="s">
        <v>4199</v>
      </c>
      <c r="C604" s="177">
        <v>39</v>
      </c>
    </row>
    <row r="605" spans="2:3" x14ac:dyDescent="0.2">
      <c r="B605" s="177" t="s">
        <v>4200</v>
      </c>
      <c r="C605" s="177">
        <v>908</v>
      </c>
    </row>
    <row r="606" spans="2:3" x14ac:dyDescent="0.2">
      <c r="B606" s="177" t="s">
        <v>4201</v>
      </c>
      <c r="C606" s="177">
        <v>1130</v>
      </c>
    </row>
    <row r="607" spans="2:3" x14ac:dyDescent="0.2">
      <c r="B607" s="177" t="s">
        <v>4202</v>
      </c>
      <c r="C607" s="177">
        <v>2918</v>
      </c>
    </row>
    <row r="608" spans="2:3" x14ac:dyDescent="0.2">
      <c r="B608" s="177" t="s">
        <v>4203</v>
      </c>
      <c r="C608" s="177">
        <v>2938</v>
      </c>
    </row>
    <row r="609" spans="2:3" x14ac:dyDescent="0.2">
      <c r="B609" s="177" t="s">
        <v>4204</v>
      </c>
      <c r="C609" s="177">
        <v>405</v>
      </c>
    </row>
    <row r="610" spans="2:3" x14ac:dyDescent="0.2">
      <c r="B610" s="177" t="s">
        <v>4205</v>
      </c>
      <c r="C610" s="177">
        <v>1383</v>
      </c>
    </row>
    <row r="611" spans="2:3" x14ac:dyDescent="0.2">
      <c r="B611" s="177" t="s">
        <v>4206</v>
      </c>
      <c r="C611" s="177">
        <v>1881</v>
      </c>
    </row>
    <row r="612" spans="2:3" x14ac:dyDescent="0.2">
      <c r="B612" s="177" t="s">
        <v>4207</v>
      </c>
      <c r="C612" s="177">
        <v>2928</v>
      </c>
    </row>
    <row r="613" spans="2:3" x14ac:dyDescent="0.2">
      <c r="B613" s="177" t="s">
        <v>4208</v>
      </c>
      <c r="C613" s="177">
        <v>1937</v>
      </c>
    </row>
    <row r="614" spans="2:3" x14ac:dyDescent="0.2">
      <c r="B614" s="177" t="s">
        <v>4209</v>
      </c>
      <c r="C614" s="177">
        <v>920</v>
      </c>
    </row>
    <row r="615" spans="2:3" x14ac:dyDescent="0.2">
      <c r="B615" s="177" t="s">
        <v>4210</v>
      </c>
      <c r="C615" s="177">
        <v>170</v>
      </c>
    </row>
    <row r="616" spans="2:3" x14ac:dyDescent="0.2">
      <c r="B616" s="177" t="s">
        <v>4211</v>
      </c>
      <c r="C616" s="177">
        <v>202</v>
      </c>
    </row>
    <row r="617" spans="2:3" x14ac:dyDescent="0.2">
      <c r="B617" s="177" t="s">
        <v>4212</v>
      </c>
      <c r="C617" s="177">
        <v>1366</v>
      </c>
    </row>
    <row r="618" spans="2:3" x14ac:dyDescent="0.2">
      <c r="B618" s="177" t="s">
        <v>4213</v>
      </c>
      <c r="C618" s="177">
        <v>916</v>
      </c>
    </row>
    <row r="619" spans="2:3" x14ac:dyDescent="0.2">
      <c r="B619" s="177" t="s">
        <v>4214</v>
      </c>
      <c r="C619" s="177">
        <v>978</v>
      </c>
    </row>
    <row r="620" spans="2:3" x14ac:dyDescent="0.2">
      <c r="B620" s="177" t="s">
        <v>4215</v>
      </c>
      <c r="C620" s="177">
        <v>1770</v>
      </c>
    </row>
    <row r="621" spans="2:3" x14ac:dyDescent="0.2">
      <c r="B621" s="177" t="s">
        <v>4216</v>
      </c>
      <c r="C621" s="177">
        <v>1131</v>
      </c>
    </row>
    <row r="622" spans="2:3" x14ac:dyDescent="0.2">
      <c r="B622" s="177" t="s">
        <v>4217</v>
      </c>
      <c r="C622" s="177">
        <v>1362</v>
      </c>
    </row>
    <row r="623" spans="2:3" x14ac:dyDescent="0.2">
      <c r="B623" s="177" t="s">
        <v>4218</v>
      </c>
      <c r="C623" s="177">
        <v>1332</v>
      </c>
    </row>
    <row r="624" spans="2:3" x14ac:dyDescent="0.2">
      <c r="B624" s="177" t="s">
        <v>4219</v>
      </c>
      <c r="C624" s="177">
        <v>928</v>
      </c>
    </row>
    <row r="625" spans="2:3" x14ac:dyDescent="0.2">
      <c r="B625" s="177" t="s">
        <v>4220</v>
      </c>
      <c r="C625" s="177">
        <v>107</v>
      </c>
    </row>
    <row r="626" spans="2:3" x14ac:dyDescent="0.2">
      <c r="B626" s="177" t="s">
        <v>4221</v>
      </c>
      <c r="C626" s="177">
        <v>1719</v>
      </c>
    </row>
    <row r="627" spans="2:3" x14ac:dyDescent="0.2">
      <c r="B627" s="177" t="s">
        <v>4222</v>
      </c>
      <c r="C627" s="177">
        <v>1314</v>
      </c>
    </row>
    <row r="628" spans="2:3" x14ac:dyDescent="0.2">
      <c r="B628" s="177" t="s">
        <v>4223</v>
      </c>
      <c r="C628" s="177">
        <v>267</v>
      </c>
    </row>
    <row r="629" spans="2:3" x14ac:dyDescent="0.2">
      <c r="B629" s="177" t="s">
        <v>4224</v>
      </c>
      <c r="C629" s="177">
        <v>221</v>
      </c>
    </row>
    <row r="630" spans="2:3" x14ac:dyDescent="0.2">
      <c r="B630" s="177" t="s">
        <v>4225</v>
      </c>
      <c r="C630" s="177">
        <v>2872</v>
      </c>
    </row>
    <row r="631" spans="2:3" x14ac:dyDescent="0.2">
      <c r="B631" s="177" t="s">
        <v>4226</v>
      </c>
      <c r="C631" s="177">
        <v>1796</v>
      </c>
    </row>
    <row r="632" spans="2:3" x14ac:dyDescent="0.2">
      <c r="B632" s="177" t="s">
        <v>4227</v>
      </c>
      <c r="C632" s="177">
        <v>612</v>
      </c>
    </row>
    <row r="633" spans="2:3" x14ac:dyDescent="0.2">
      <c r="B633" s="177" t="s">
        <v>4228</v>
      </c>
      <c r="C633" s="177">
        <v>2775</v>
      </c>
    </row>
    <row r="634" spans="2:3" x14ac:dyDescent="0.2">
      <c r="B634" s="177" t="s">
        <v>4229</v>
      </c>
      <c r="C634" s="177">
        <v>1329</v>
      </c>
    </row>
    <row r="635" spans="2:3" x14ac:dyDescent="0.2">
      <c r="B635" s="177" t="s">
        <v>4230</v>
      </c>
      <c r="C635" s="177">
        <v>1645</v>
      </c>
    </row>
    <row r="636" spans="2:3" x14ac:dyDescent="0.2">
      <c r="B636" s="177" t="s">
        <v>4231</v>
      </c>
      <c r="C636" s="177">
        <v>182</v>
      </c>
    </row>
    <row r="637" spans="2:3" x14ac:dyDescent="0.2">
      <c r="B637" s="177" t="s">
        <v>4232</v>
      </c>
      <c r="C637" s="177">
        <v>2151</v>
      </c>
    </row>
    <row r="638" spans="2:3" x14ac:dyDescent="0.2">
      <c r="B638" s="177" t="s">
        <v>4233</v>
      </c>
      <c r="C638" s="177">
        <v>362</v>
      </c>
    </row>
    <row r="639" spans="2:3" x14ac:dyDescent="0.2">
      <c r="B639" s="177" t="s">
        <v>4234</v>
      </c>
      <c r="C639" s="177">
        <v>2035</v>
      </c>
    </row>
    <row r="640" spans="2:3" x14ac:dyDescent="0.2">
      <c r="B640" s="177" t="s">
        <v>4235</v>
      </c>
      <c r="C640" s="177">
        <v>1655</v>
      </c>
    </row>
    <row r="641" spans="2:3" x14ac:dyDescent="0.2">
      <c r="B641" s="177" t="s">
        <v>4236</v>
      </c>
      <c r="C641" s="177">
        <v>2629</v>
      </c>
    </row>
    <row r="642" spans="2:3" x14ac:dyDescent="0.2">
      <c r="B642" s="177" t="s">
        <v>4237</v>
      </c>
      <c r="C642" s="177">
        <v>417</v>
      </c>
    </row>
    <row r="643" spans="2:3" x14ac:dyDescent="0.2">
      <c r="B643" s="177" t="s">
        <v>4238</v>
      </c>
      <c r="C643" s="177">
        <v>1142</v>
      </c>
    </row>
    <row r="644" spans="2:3" x14ac:dyDescent="0.2">
      <c r="B644" s="177" t="s">
        <v>4239</v>
      </c>
      <c r="C644" s="177">
        <v>1799</v>
      </c>
    </row>
    <row r="645" spans="2:3" x14ac:dyDescent="0.2">
      <c r="B645" s="177" t="s">
        <v>4240</v>
      </c>
      <c r="C645" s="177">
        <v>2790</v>
      </c>
    </row>
    <row r="646" spans="2:3" x14ac:dyDescent="0.2">
      <c r="B646" s="177" t="s">
        <v>4241</v>
      </c>
      <c r="C646" s="177">
        <v>1845</v>
      </c>
    </row>
    <row r="647" spans="2:3" x14ac:dyDescent="0.2">
      <c r="B647" s="177" t="s">
        <v>4242</v>
      </c>
      <c r="C647" s="177">
        <v>2307</v>
      </c>
    </row>
    <row r="648" spans="2:3" x14ac:dyDescent="0.2">
      <c r="B648" s="177" t="s">
        <v>4243</v>
      </c>
      <c r="C648" s="177">
        <v>931</v>
      </c>
    </row>
    <row r="649" spans="2:3" x14ac:dyDescent="0.2">
      <c r="B649" s="177" t="s">
        <v>4244</v>
      </c>
      <c r="C649" s="177">
        <v>614</v>
      </c>
    </row>
    <row r="650" spans="2:3" x14ac:dyDescent="0.2">
      <c r="B650" s="177" t="s">
        <v>4245</v>
      </c>
      <c r="C650" s="177">
        <v>507</v>
      </c>
    </row>
    <row r="651" spans="2:3" x14ac:dyDescent="0.2">
      <c r="B651" s="177" t="s">
        <v>4246</v>
      </c>
      <c r="C651" s="177">
        <v>751</v>
      </c>
    </row>
    <row r="652" spans="2:3" x14ac:dyDescent="0.2">
      <c r="B652" s="177" t="s">
        <v>4247</v>
      </c>
      <c r="C652" s="177">
        <v>929</v>
      </c>
    </row>
    <row r="653" spans="2:3" x14ac:dyDescent="0.2">
      <c r="B653" s="177" t="s">
        <v>4248</v>
      </c>
      <c r="C653" s="177">
        <v>2870</v>
      </c>
    </row>
    <row r="654" spans="2:3" x14ac:dyDescent="0.2">
      <c r="B654" s="177" t="s">
        <v>4249</v>
      </c>
      <c r="C654" s="177">
        <v>2871</v>
      </c>
    </row>
    <row r="655" spans="2:3" x14ac:dyDescent="0.2">
      <c r="B655" s="177" t="s">
        <v>4250</v>
      </c>
      <c r="C655" s="177">
        <v>1877</v>
      </c>
    </row>
    <row r="656" spans="2:3" x14ac:dyDescent="0.2">
      <c r="B656" s="177" t="s">
        <v>4251</v>
      </c>
      <c r="C656" s="177">
        <v>2525</v>
      </c>
    </row>
    <row r="657" spans="2:3" x14ac:dyDescent="0.2">
      <c r="B657" s="177" t="s">
        <v>4252</v>
      </c>
      <c r="C657" s="177">
        <v>653</v>
      </c>
    </row>
    <row r="658" spans="2:3" x14ac:dyDescent="0.2">
      <c r="B658" s="177" t="s">
        <v>4253</v>
      </c>
      <c r="C658" s="177">
        <v>2515</v>
      </c>
    </row>
    <row r="659" spans="2:3" x14ac:dyDescent="0.2">
      <c r="B659" s="177" t="s">
        <v>4254</v>
      </c>
      <c r="C659" s="177">
        <v>1916</v>
      </c>
    </row>
    <row r="660" spans="2:3" x14ac:dyDescent="0.2">
      <c r="B660" s="177" t="s">
        <v>4255</v>
      </c>
      <c r="C660" s="177">
        <v>2529</v>
      </c>
    </row>
    <row r="661" spans="2:3" x14ac:dyDescent="0.2">
      <c r="B661" s="177" t="s">
        <v>4256</v>
      </c>
      <c r="C661" s="177">
        <v>2876</v>
      </c>
    </row>
    <row r="662" spans="2:3" x14ac:dyDescent="0.2">
      <c r="B662" s="177" t="s">
        <v>4257</v>
      </c>
      <c r="C662" s="177">
        <v>1647</v>
      </c>
    </row>
    <row r="663" spans="2:3" x14ac:dyDescent="0.2">
      <c r="B663" s="177" t="s">
        <v>5521</v>
      </c>
      <c r="C663" s="177">
        <v>2984</v>
      </c>
    </row>
    <row r="664" spans="2:3" x14ac:dyDescent="0.2">
      <c r="B664" s="177" t="s">
        <v>4258</v>
      </c>
      <c r="C664" s="177">
        <v>2607</v>
      </c>
    </row>
    <row r="665" spans="2:3" x14ac:dyDescent="0.2">
      <c r="B665" s="177" t="s">
        <v>4259</v>
      </c>
      <c r="C665" s="177">
        <v>421</v>
      </c>
    </row>
    <row r="666" spans="2:3" x14ac:dyDescent="0.2">
      <c r="B666" s="177" t="s">
        <v>4260</v>
      </c>
      <c r="C666" s="177">
        <v>253</v>
      </c>
    </row>
    <row r="667" spans="2:3" x14ac:dyDescent="0.2">
      <c r="B667" s="177" t="s">
        <v>4261</v>
      </c>
      <c r="C667" s="177">
        <v>2530</v>
      </c>
    </row>
    <row r="668" spans="2:3" x14ac:dyDescent="0.2">
      <c r="B668" s="177" t="s">
        <v>4262</v>
      </c>
      <c r="C668" s="177">
        <v>913</v>
      </c>
    </row>
    <row r="669" spans="2:3" x14ac:dyDescent="0.2">
      <c r="B669" s="177" t="s">
        <v>4263</v>
      </c>
      <c r="C669" s="177">
        <v>634</v>
      </c>
    </row>
    <row r="670" spans="2:3" x14ac:dyDescent="0.2">
      <c r="B670" s="177" t="s">
        <v>4264</v>
      </c>
      <c r="C670" s="177">
        <v>2970</v>
      </c>
    </row>
    <row r="671" spans="2:3" x14ac:dyDescent="0.2">
      <c r="B671" s="177" t="s">
        <v>5522</v>
      </c>
      <c r="C671" s="177">
        <v>301</v>
      </c>
    </row>
    <row r="672" spans="2:3" x14ac:dyDescent="0.2">
      <c r="B672" s="177" t="s">
        <v>5959</v>
      </c>
      <c r="C672" s="177">
        <v>3006</v>
      </c>
    </row>
    <row r="673" spans="2:3" x14ac:dyDescent="0.2">
      <c r="B673" s="177" t="s">
        <v>4265</v>
      </c>
      <c r="C673" s="177">
        <v>2954</v>
      </c>
    </row>
    <row r="674" spans="2:3" x14ac:dyDescent="0.2">
      <c r="B674" s="177" t="s">
        <v>4266</v>
      </c>
      <c r="C674" s="177">
        <v>1951</v>
      </c>
    </row>
    <row r="675" spans="2:3" x14ac:dyDescent="0.2">
      <c r="B675" s="177" t="s">
        <v>5960</v>
      </c>
      <c r="C675" s="177">
        <v>2979</v>
      </c>
    </row>
    <row r="676" spans="2:3" x14ac:dyDescent="0.2">
      <c r="B676" s="177" t="s">
        <v>4267</v>
      </c>
      <c r="C676" s="177">
        <v>2593</v>
      </c>
    </row>
    <row r="677" spans="2:3" x14ac:dyDescent="0.2">
      <c r="B677" s="177" t="s">
        <v>4268</v>
      </c>
      <c r="C677" s="177">
        <v>804</v>
      </c>
    </row>
    <row r="678" spans="2:3" x14ac:dyDescent="0.2">
      <c r="B678" s="177" t="s">
        <v>4269</v>
      </c>
      <c r="C678" s="177">
        <v>1816</v>
      </c>
    </row>
    <row r="679" spans="2:3" x14ac:dyDescent="0.2">
      <c r="B679" s="177" t="s">
        <v>4270</v>
      </c>
      <c r="C679" s="177">
        <v>213</v>
      </c>
    </row>
    <row r="680" spans="2:3" x14ac:dyDescent="0.2">
      <c r="B680" s="177" t="s">
        <v>4271</v>
      </c>
      <c r="C680" s="177">
        <v>1831</v>
      </c>
    </row>
    <row r="681" spans="2:3" x14ac:dyDescent="0.2">
      <c r="B681" s="177" t="s">
        <v>4272</v>
      </c>
      <c r="C681" s="177">
        <v>915</v>
      </c>
    </row>
    <row r="682" spans="2:3" x14ac:dyDescent="0.2">
      <c r="B682" s="177" t="s">
        <v>4273</v>
      </c>
      <c r="C682" s="177">
        <v>801</v>
      </c>
    </row>
    <row r="683" spans="2:3" x14ac:dyDescent="0.2">
      <c r="B683" s="177" t="s">
        <v>4274</v>
      </c>
      <c r="C683" s="177">
        <v>1908</v>
      </c>
    </row>
    <row r="684" spans="2:3" x14ac:dyDescent="0.2">
      <c r="B684" s="177" t="s">
        <v>4275</v>
      </c>
      <c r="C684" s="177">
        <v>803</v>
      </c>
    </row>
    <row r="685" spans="2:3" x14ac:dyDescent="0.2">
      <c r="B685" s="177" t="s">
        <v>4276</v>
      </c>
      <c r="C685" s="177">
        <v>2528</v>
      </c>
    </row>
    <row r="686" spans="2:3" x14ac:dyDescent="0.2">
      <c r="B686" s="177" t="s">
        <v>4277</v>
      </c>
      <c r="C686" s="177">
        <v>925</v>
      </c>
    </row>
    <row r="687" spans="2:3" x14ac:dyDescent="0.2">
      <c r="B687" s="177" t="s">
        <v>4278</v>
      </c>
      <c r="C687" s="177">
        <v>215</v>
      </c>
    </row>
    <row r="688" spans="2:3" x14ac:dyDescent="0.2">
      <c r="B688" s="177" t="s">
        <v>4279</v>
      </c>
      <c r="C688" s="177">
        <v>615</v>
      </c>
    </row>
    <row r="689" spans="2:3" x14ac:dyDescent="0.2">
      <c r="B689" s="177" t="s">
        <v>4280</v>
      </c>
      <c r="C689" s="177">
        <v>2631</v>
      </c>
    </row>
    <row r="690" spans="2:3" x14ac:dyDescent="0.2">
      <c r="B690" s="177" t="s">
        <v>4281</v>
      </c>
      <c r="C690" s="177">
        <v>2526</v>
      </c>
    </row>
    <row r="691" spans="2:3" x14ac:dyDescent="0.2">
      <c r="B691" s="177" t="s">
        <v>4282</v>
      </c>
      <c r="C691" s="177">
        <v>2869</v>
      </c>
    </row>
    <row r="692" spans="2:3" x14ac:dyDescent="0.2">
      <c r="B692" s="177" t="s">
        <v>5961</v>
      </c>
      <c r="C692" s="177">
        <v>2996</v>
      </c>
    </row>
    <row r="693" spans="2:3" x14ac:dyDescent="0.2">
      <c r="B693" s="177" t="s">
        <v>4283</v>
      </c>
      <c r="C693" s="177">
        <v>1361</v>
      </c>
    </row>
    <row r="694" spans="2:3" x14ac:dyDescent="0.2">
      <c r="B694" s="177" t="s">
        <v>4284</v>
      </c>
      <c r="C694" s="177">
        <v>300</v>
      </c>
    </row>
    <row r="695" spans="2:3" x14ac:dyDescent="0.2">
      <c r="B695" s="177" t="s">
        <v>4285</v>
      </c>
      <c r="C695" s="177">
        <v>2875</v>
      </c>
    </row>
    <row r="696" spans="2:3" x14ac:dyDescent="0.2">
      <c r="B696" s="177" t="s">
        <v>4286</v>
      </c>
      <c r="C696" s="177">
        <v>2901</v>
      </c>
    </row>
    <row r="697" spans="2:3" x14ac:dyDescent="0.2">
      <c r="B697" s="177" t="s">
        <v>6276</v>
      </c>
      <c r="C697" s="177">
        <v>3035</v>
      </c>
    </row>
    <row r="698" spans="2:3" x14ac:dyDescent="0.2">
      <c r="B698" s="177" t="s">
        <v>4287</v>
      </c>
      <c r="C698" s="177">
        <v>2921</v>
      </c>
    </row>
    <row r="699" spans="2:3" x14ac:dyDescent="0.2">
      <c r="B699" s="177" t="s">
        <v>4288</v>
      </c>
      <c r="C699" s="177">
        <v>2037</v>
      </c>
    </row>
    <row r="700" spans="2:3" x14ac:dyDescent="0.2">
      <c r="B700" s="177" t="s">
        <v>4289</v>
      </c>
      <c r="C700" s="177">
        <v>1847</v>
      </c>
    </row>
    <row r="701" spans="2:3" x14ac:dyDescent="0.2">
      <c r="B701" s="177" t="s">
        <v>4290</v>
      </c>
      <c r="C701" s="177">
        <v>425</v>
      </c>
    </row>
    <row r="702" spans="2:3" x14ac:dyDescent="0.2">
      <c r="B702" s="177" t="s">
        <v>4291</v>
      </c>
      <c r="C702" s="177">
        <v>2444</v>
      </c>
    </row>
    <row r="703" spans="2:3" x14ac:dyDescent="0.2">
      <c r="B703" s="177" t="s">
        <v>4292</v>
      </c>
      <c r="C703" s="177">
        <v>1878</v>
      </c>
    </row>
    <row r="704" spans="2:3" x14ac:dyDescent="0.2">
      <c r="B704" s="177" t="s">
        <v>4293</v>
      </c>
      <c r="C704" s="177">
        <v>1880</v>
      </c>
    </row>
    <row r="705" spans="2:3" x14ac:dyDescent="0.2">
      <c r="B705" s="177" t="s">
        <v>4294</v>
      </c>
      <c r="C705" s="177">
        <v>167</v>
      </c>
    </row>
    <row r="706" spans="2:3" x14ac:dyDescent="0.2">
      <c r="B706" s="177" t="s">
        <v>4295</v>
      </c>
      <c r="C706" s="177">
        <v>1772</v>
      </c>
    </row>
    <row r="707" spans="2:3" x14ac:dyDescent="0.2">
      <c r="B707" s="177" t="s">
        <v>4296</v>
      </c>
      <c r="C707" s="177">
        <v>1843</v>
      </c>
    </row>
    <row r="708" spans="2:3" x14ac:dyDescent="0.2">
      <c r="B708" s="177" t="s">
        <v>4297</v>
      </c>
      <c r="C708" s="177">
        <v>1838</v>
      </c>
    </row>
    <row r="709" spans="2:3" x14ac:dyDescent="0.2">
      <c r="B709" s="177" t="s">
        <v>4298</v>
      </c>
      <c r="C709" s="177">
        <v>518</v>
      </c>
    </row>
    <row r="710" spans="2:3" x14ac:dyDescent="0.2">
      <c r="B710" s="177" t="s">
        <v>4299</v>
      </c>
      <c r="C710" s="177">
        <v>60</v>
      </c>
    </row>
    <row r="711" spans="2:3" x14ac:dyDescent="0.2">
      <c r="B711" s="177" t="s">
        <v>4300</v>
      </c>
      <c r="C711" s="177">
        <v>1712</v>
      </c>
    </row>
    <row r="712" spans="2:3" x14ac:dyDescent="0.2">
      <c r="B712" s="177" t="s">
        <v>4301</v>
      </c>
      <c r="C712" s="177">
        <v>1781</v>
      </c>
    </row>
    <row r="713" spans="2:3" x14ac:dyDescent="0.2">
      <c r="B713" s="177" t="s">
        <v>4302</v>
      </c>
      <c r="C713" s="177">
        <v>1008</v>
      </c>
    </row>
    <row r="714" spans="2:3" x14ac:dyDescent="0.2">
      <c r="B714" s="177" t="s">
        <v>4303</v>
      </c>
      <c r="C714" s="177">
        <v>2576</v>
      </c>
    </row>
    <row r="715" spans="2:3" x14ac:dyDescent="0.2">
      <c r="B715" s="177" t="s">
        <v>4304</v>
      </c>
      <c r="C715" s="177">
        <v>78</v>
      </c>
    </row>
    <row r="716" spans="2:3" x14ac:dyDescent="0.2">
      <c r="B716" s="177" t="s">
        <v>4305</v>
      </c>
      <c r="C716" s="177">
        <v>88</v>
      </c>
    </row>
    <row r="717" spans="2:3" x14ac:dyDescent="0.2">
      <c r="B717" s="177" t="s">
        <v>4306</v>
      </c>
      <c r="C717" s="177">
        <v>86</v>
      </c>
    </row>
    <row r="718" spans="2:3" x14ac:dyDescent="0.2">
      <c r="B718" s="177" t="s">
        <v>4307</v>
      </c>
      <c r="C718" s="177">
        <v>1975</v>
      </c>
    </row>
    <row r="719" spans="2:3" x14ac:dyDescent="0.2">
      <c r="B719" s="177" t="s">
        <v>4308</v>
      </c>
      <c r="C719" s="177">
        <v>96</v>
      </c>
    </row>
    <row r="720" spans="2:3" x14ac:dyDescent="0.2">
      <c r="B720" s="177" t="s">
        <v>4309</v>
      </c>
      <c r="C720" s="177">
        <v>1884</v>
      </c>
    </row>
    <row r="721" spans="2:3" x14ac:dyDescent="0.2">
      <c r="B721" s="177" t="s">
        <v>4310</v>
      </c>
      <c r="C721" s="177">
        <v>808</v>
      </c>
    </row>
    <row r="722" spans="2:3" x14ac:dyDescent="0.2">
      <c r="B722" s="177" t="s">
        <v>4311</v>
      </c>
      <c r="C722" s="177">
        <v>1890</v>
      </c>
    </row>
    <row r="723" spans="2:3" x14ac:dyDescent="0.2">
      <c r="B723" s="177" t="s">
        <v>4312</v>
      </c>
      <c r="C723" s="177">
        <v>1808</v>
      </c>
    </row>
    <row r="724" spans="2:3" x14ac:dyDescent="0.2">
      <c r="B724" s="177" t="s">
        <v>4313</v>
      </c>
      <c r="C724" s="177">
        <v>1602</v>
      </c>
    </row>
    <row r="725" spans="2:3" x14ac:dyDescent="0.2">
      <c r="B725" s="177" t="s">
        <v>5962</v>
      </c>
      <c r="C725" s="177">
        <v>3015</v>
      </c>
    </row>
    <row r="726" spans="2:3" x14ac:dyDescent="0.2">
      <c r="B726" s="177" t="s">
        <v>4314</v>
      </c>
      <c r="C726" s="177">
        <v>2964</v>
      </c>
    </row>
    <row r="727" spans="2:3" x14ac:dyDescent="0.2">
      <c r="B727" s="177" t="s">
        <v>4315</v>
      </c>
      <c r="C727" s="177">
        <v>1872</v>
      </c>
    </row>
    <row r="728" spans="2:3" x14ac:dyDescent="0.2">
      <c r="B728" s="177" t="s">
        <v>4316</v>
      </c>
      <c r="C728" s="177">
        <v>2957</v>
      </c>
    </row>
    <row r="729" spans="2:3" x14ac:dyDescent="0.2">
      <c r="B729" s="177" t="s">
        <v>4317</v>
      </c>
      <c r="C729" s="177">
        <v>2771</v>
      </c>
    </row>
    <row r="730" spans="2:3" x14ac:dyDescent="0.2">
      <c r="B730" s="177" t="s">
        <v>4318</v>
      </c>
      <c r="C730" s="177">
        <v>2326</v>
      </c>
    </row>
    <row r="731" spans="2:3" x14ac:dyDescent="0.2">
      <c r="B731" s="177" t="s">
        <v>4319</v>
      </c>
      <c r="C731" s="177">
        <v>71</v>
      </c>
    </row>
    <row r="732" spans="2:3" x14ac:dyDescent="0.2">
      <c r="B732" s="177" t="s">
        <v>4320</v>
      </c>
      <c r="C732" s="177">
        <v>2945</v>
      </c>
    </row>
    <row r="733" spans="2:3" x14ac:dyDescent="0.2">
      <c r="B733" s="177" t="s">
        <v>4321</v>
      </c>
      <c r="C733" s="177">
        <v>1648</v>
      </c>
    </row>
    <row r="734" spans="2:3" x14ac:dyDescent="0.2">
      <c r="B734" s="177" t="s">
        <v>4322</v>
      </c>
      <c r="C734" s="177">
        <v>2632</v>
      </c>
    </row>
    <row r="735" spans="2:3" x14ac:dyDescent="0.2">
      <c r="B735" s="177" t="s">
        <v>4323</v>
      </c>
      <c r="C735" s="177">
        <v>2777</v>
      </c>
    </row>
    <row r="736" spans="2:3" x14ac:dyDescent="0.2">
      <c r="B736" s="177" t="s">
        <v>4324</v>
      </c>
      <c r="C736" s="177">
        <v>82</v>
      </c>
    </row>
    <row r="737" spans="2:3" x14ac:dyDescent="0.2">
      <c r="B737" s="177" t="s">
        <v>4325</v>
      </c>
      <c r="C737" s="177">
        <v>173</v>
      </c>
    </row>
    <row r="738" spans="2:3" x14ac:dyDescent="0.2">
      <c r="B738" s="177" t="s">
        <v>4326</v>
      </c>
      <c r="C738" s="177">
        <v>59</v>
      </c>
    </row>
    <row r="739" spans="2:3" x14ac:dyDescent="0.2">
      <c r="B739" s="177" t="s">
        <v>4327</v>
      </c>
      <c r="C739" s="177">
        <v>1871</v>
      </c>
    </row>
    <row r="740" spans="2:3" x14ac:dyDescent="0.2">
      <c r="B740" s="177" t="s">
        <v>4328</v>
      </c>
      <c r="C740" s="177">
        <v>2958</v>
      </c>
    </row>
    <row r="741" spans="2:3" x14ac:dyDescent="0.2">
      <c r="B741" s="177" t="s">
        <v>5963</v>
      </c>
      <c r="C741" s="177">
        <v>3003</v>
      </c>
    </row>
    <row r="742" spans="2:3" x14ac:dyDescent="0.2">
      <c r="B742" s="177" t="s">
        <v>4329</v>
      </c>
      <c r="C742" s="177">
        <v>2772</v>
      </c>
    </row>
    <row r="743" spans="2:3" x14ac:dyDescent="0.2">
      <c r="B743" s="177" t="s">
        <v>4330</v>
      </c>
      <c r="C743" s="177">
        <v>2900</v>
      </c>
    </row>
    <row r="744" spans="2:3" x14ac:dyDescent="0.2">
      <c r="B744" s="177" t="s">
        <v>4331</v>
      </c>
      <c r="C744" s="177">
        <v>1957</v>
      </c>
    </row>
    <row r="745" spans="2:3" x14ac:dyDescent="0.2">
      <c r="B745" s="177" t="s">
        <v>4332</v>
      </c>
      <c r="C745" s="177">
        <v>1926</v>
      </c>
    </row>
    <row r="746" spans="2:3" x14ac:dyDescent="0.2">
      <c r="B746" s="177" t="s">
        <v>4333</v>
      </c>
      <c r="C746" s="177">
        <v>647</v>
      </c>
    </row>
    <row r="747" spans="2:3" x14ac:dyDescent="0.2">
      <c r="B747" s="177" t="s">
        <v>4334</v>
      </c>
      <c r="C747" s="177">
        <v>1999</v>
      </c>
    </row>
    <row r="748" spans="2:3" x14ac:dyDescent="0.2">
      <c r="B748" s="177" t="s">
        <v>5964</v>
      </c>
      <c r="C748" s="177">
        <v>3024</v>
      </c>
    </row>
    <row r="749" spans="2:3" x14ac:dyDescent="0.2">
      <c r="B749" s="177" t="s">
        <v>4335</v>
      </c>
      <c r="C749" s="177">
        <v>1834</v>
      </c>
    </row>
    <row r="750" spans="2:3" x14ac:dyDescent="0.2">
      <c r="B750" s="177" t="s">
        <v>4336</v>
      </c>
      <c r="C750" s="177">
        <v>1833</v>
      </c>
    </row>
    <row r="751" spans="2:3" x14ac:dyDescent="0.2">
      <c r="B751" s="177" t="s">
        <v>4337</v>
      </c>
      <c r="C751" s="177">
        <v>70</v>
      </c>
    </row>
    <row r="752" spans="2:3" x14ac:dyDescent="0.2">
      <c r="B752" s="177" t="s">
        <v>4338</v>
      </c>
      <c r="C752" s="177">
        <v>1729</v>
      </c>
    </row>
    <row r="753" spans="2:3" x14ac:dyDescent="0.2">
      <c r="B753" s="177" t="s">
        <v>4339</v>
      </c>
      <c r="C753" s="177">
        <v>2786</v>
      </c>
    </row>
    <row r="754" spans="2:3" x14ac:dyDescent="0.2">
      <c r="B754" s="177" t="s">
        <v>4340</v>
      </c>
      <c r="C754" s="177">
        <v>196</v>
      </c>
    </row>
    <row r="755" spans="2:3" x14ac:dyDescent="0.2">
      <c r="B755" s="177" t="s">
        <v>4341</v>
      </c>
      <c r="C755" s="177">
        <v>201</v>
      </c>
    </row>
    <row r="756" spans="2:3" x14ac:dyDescent="0.2">
      <c r="B756" s="177" t="s">
        <v>4342</v>
      </c>
      <c r="C756" s="177">
        <v>276</v>
      </c>
    </row>
    <row r="757" spans="2:3" x14ac:dyDescent="0.2">
      <c r="B757" s="177" t="s">
        <v>4343</v>
      </c>
      <c r="C757" s="177">
        <v>2595</v>
      </c>
    </row>
    <row r="758" spans="2:3" x14ac:dyDescent="0.2">
      <c r="B758" s="177" t="s">
        <v>4344</v>
      </c>
      <c r="C758" s="177">
        <v>2634</v>
      </c>
    </row>
    <row r="759" spans="2:3" x14ac:dyDescent="0.2">
      <c r="B759" s="177" t="s">
        <v>4345</v>
      </c>
      <c r="C759" s="177">
        <v>1767</v>
      </c>
    </row>
    <row r="760" spans="2:3" x14ac:dyDescent="0.2">
      <c r="B760" s="177" t="s">
        <v>4346</v>
      </c>
      <c r="C760" s="177">
        <v>1605</v>
      </c>
    </row>
    <row r="761" spans="2:3" x14ac:dyDescent="0.2">
      <c r="B761" s="177" t="s">
        <v>4347</v>
      </c>
      <c r="C761" s="177">
        <v>197</v>
      </c>
    </row>
    <row r="762" spans="2:3" x14ac:dyDescent="0.2">
      <c r="B762" s="177" t="s">
        <v>4348</v>
      </c>
      <c r="C762" s="177">
        <v>2006</v>
      </c>
    </row>
    <row r="763" spans="2:3" x14ac:dyDescent="0.2">
      <c r="B763" s="177" t="s">
        <v>4349</v>
      </c>
      <c r="C763" s="177">
        <v>2778</v>
      </c>
    </row>
    <row r="764" spans="2:3" x14ac:dyDescent="0.2">
      <c r="B764" s="177" t="s">
        <v>4350</v>
      </c>
      <c r="C764" s="177">
        <v>1227</v>
      </c>
    </row>
    <row r="765" spans="2:3" x14ac:dyDescent="0.2">
      <c r="B765" s="177" t="s">
        <v>5965</v>
      </c>
      <c r="C765" s="177">
        <v>3029</v>
      </c>
    </row>
    <row r="766" spans="2:3" x14ac:dyDescent="0.2">
      <c r="B766" s="177" t="s">
        <v>4351</v>
      </c>
      <c r="C766" s="177">
        <v>2143</v>
      </c>
    </row>
    <row r="767" spans="2:3" x14ac:dyDescent="0.2">
      <c r="B767" s="177" t="s">
        <v>5966</v>
      </c>
      <c r="C767" s="177">
        <v>3028</v>
      </c>
    </row>
    <row r="768" spans="2:3" x14ac:dyDescent="0.2">
      <c r="B768" s="177" t="s">
        <v>4352</v>
      </c>
      <c r="C768" s="177">
        <v>1852</v>
      </c>
    </row>
    <row r="769" spans="2:3" x14ac:dyDescent="0.2">
      <c r="B769" s="177" t="s">
        <v>4353</v>
      </c>
      <c r="C769" s="177">
        <v>1936</v>
      </c>
    </row>
    <row r="770" spans="2:3" x14ac:dyDescent="0.2">
      <c r="B770" s="177" t="s">
        <v>4354</v>
      </c>
      <c r="C770" s="177">
        <v>2587</v>
      </c>
    </row>
    <row r="771" spans="2:3" x14ac:dyDescent="0.2">
      <c r="B771" s="177" t="s">
        <v>4355</v>
      </c>
      <c r="C771" s="177">
        <v>1723</v>
      </c>
    </row>
    <row r="772" spans="2:3" x14ac:dyDescent="0.2">
      <c r="B772" s="177" t="s">
        <v>4356</v>
      </c>
      <c r="C772" s="177">
        <v>709</v>
      </c>
    </row>
    <row r="773" spans="2:3" x14ac:dyDescent="0.2">
      <c r="B773" s="177" t="s">
        <v>4357</v>
      </c>
      <c r="C773" s="177">
        <v>234</v>
      </c>
    </row>
    <row r="774" spans="2:3" x14ac:dyDescent="0.2">
      <c r="B774" s="177" t="s">
        <v>4358</v>
      </c>
      <c r="C774" s="177">
        <v>1992</v>
      </c>
    </row>
    <row r="775" spans="2:3" x14ac:dyDescent="0.2">
      <c r="B775" s="177" t="s">
        <v>4359</v>
      </c>
      <c r="C775" s="177">
        <v>937</v>
      </c>
    </row>
    <row r="776" spans="2:3" x14ac:dyDescent="0.2">
      <c r="B776" s="177" t="s">
        <v>4360</v>
      </c>
      <c r="C776" s="177">
        <v>639</v>
      </c>
    </row>
    <row r="777" spans="2:3" x14ac:dyDescent="0.2">
      <c r="B777" s="177" t="s">
        <v>4361</v>
      </c>
      <c r="C777" s="177">
        <v>2864</v>
      </c>
    </row>
    <row r="778" spans="2:3" x14ac:dyDescent="0.2">
      <c r="B778" s="177" t="s">
        <v>4362</v>
      </c>
      <c r="C778" s="177">
        <v>2894</v>
      </c>
    </row>
    <row r="779" spans="2:3" x14ac:dyDescent="0.2">
      <c r="B779" s="177" t="s">
        <v>5523</v>
      </c>
      <c r="C779" s="177">
        <v>2967</v>
      </c>
    </row>
    <row r="780" spans="2:3" x14ac:dyDescent="0.2">
      <c r="B780" s="177" t="s">
        <v>5524</v>
      </c>
      <c r="C780" s="177">
        <v>2606</v>
      </c>
    </row>
    <row r="781" spans="2:3" x14ac:dyDescent="0.2">
      <c r="B781" s="177" t="s">
        <v>4363</v>
      </c>
      <c r="C781" s="177">
        <v>1853</v>
      </c>
    </row>
    <row r="782" spans="2:3" x14ac:dyDescent="0.2">
      <c r="B782" s="177" t="s">
        <v>4364</v>
      </c>
      <c r="C782" s="177">
        <v>63</v>
      </c>
    </row>
    <row r="783" spans="2:3" x14ac:dyDescent="0.2">
      <c r="B783" s="177" t="s">
        <v>4365</v>
      </c>
      <c r="C783" s="177">
        <v>665</v>
      </c>
    </row>
    <row r="784" spans="2:3" x14ac:dyDescent="0.2">
      <c r="B784" s="177" t="s">
        <v>4366</v>
      </c>
      <c r="C784" s="177">
        <v>659</v>
      </c>
    </row>
    <row r="785" spans="2:3" x14ac:dyDescent="0.2">
      <c r="B785" s="177" t="s">
        <v>4367</v>
      </c>
      <c r="C785" s="177">
        <v>1322</v>
      </c>
    </row>
    <row r="786" spans="2:3" x14ac:dyDescent="0.2">
      <c r="B786" s="177" t="s">
        <v>4368</v>
      </c>
      <c r="C786" s="177">
        <v>355</v>
      </c>
    </row>
    <row r="787" spans="2:3" x14ac:dyDescent="0.2">
      <c r="B787" s="177" t="s">
        <v>4369</v>
      </c>
      <c r="C787" s="177">
        <v>2603</v>
      </c>
    </row>
    <row r="788" spans="2:3" x14ac:dyDescent="0.2">
      <c r="B788" s="177" t="s">
        <v>4370</v>
      </c>
      <c r="C788" s="177">
        <v>1102</v>
      </c>
    </row>
    <row r="789" spans="2:3" x14ac:dyDescent="0.2">
      <c r="B789" s="177" t="s">
        <v>4371</v>
      </c>
      <c r="C789" s="177">
        <v>187</v>
      </c>
    </row>
    <row r="790" spans="2:3" x14ac:dyDescent="0.2">
      <c r="B790" s="177" t="s">
        <v>4372</v>
      </c>
      <c r="C790" s="177">
        <v>48</v>
      </c>
    </row>
    <row r="791" spans="2:3" x14ac:dyDescent="0.2">
      <c r="B791" s="177" t="s">
        <v>4373</v>
      </c>
      <c r="C791" s="177">
        <v>1835</v>
      </c>
    </row>
    <row r="792" spans="2:3" x14ac:dyDescent="0.2">
      <c r="B792" s="177" t="s">
        <v>4374</v>
      </c>
      <c r="C792" s="177">
        <v>2511</v>
      </c>
    </row>
    <row r="793" spans="2:3" x14ac:dyDescent="0.2">
      <c r="B793" s="177" t="s">
        <v>5525</v>
      </c>
      <c r="C793" s="177">
        <v>2974</v>
      </c>
    </row>
    <row r="794" spans="2:3" x14ac:dyDescent="0.2">
      <c r="B794" s="177" t="s">
        <v>4375</v>
      </c>
      <c r="C794" s="177">
        <v>509</v>
      </c>
    </row>
    <row r="795" spans="2:3" x14ac:dyDescent="0.2">
      <c r="B795" s="177" t="s">
        <v>4376</v>
      </c>
      <c r="C795" s="177">
        <v>1923</v>
      </c>
    </row>
    <row r="796" spans="2:3" x14ac:dyDescent="0.2">
      <c r="B796" s="177" t="s">
        <v>4377</v>
      </c>
      <c r="C796" s="177">
        <v>151</v>
      </c>
    </row>
    <row r="797" spans="2:3" x14ac:dyDescent="0.2">
      <c r="B797" s="177" t="s">
        <v>4378</v>
      </c>
      <c r="C797" s="177">
        <v>1747</v>
      </c>
    </row>
    <row r="798" spans="2:3" x14ac:dyDescent="0.2">
      <c r="B798" s="177" t="s">
        <v>4379</v>
      </c>
      <c r="C798" s="177">
        <v>2139</v>
      </c>
    </row>
    <row r="799" spans="2:3" x14ac:dyDescent="0.2">
      <c r="B799" s="177" t="s">
        <v>4380</v>
      </c>
      <c r="C799" s="177">
        <v>636</v>
      </c>
    </row>
    <row r="800" spans="2:3" x14ac:dyDescent="0.2">
      <c r="B800" s="177" t="s">
        <v>4381</v>
      </c>
      <c r="C800" s="177">
        <v>2633</v>
      </c>
    </row>
    <row r="801" spans="2:3" x14ac:dyDescent="0.2">
      <c r="B801" s="177" t="s">
        <v>4382</v>
      </c>
      <c r="C801" s="177">
        <v>192</v>
      </c>
    </row>
    <row r="802" spans="2:3" x14ac:dyDescent="0.2">
      <c r="B802" s="177" t="s">
        <v>4383</v>
      </c>
      <c r="C802" s="177">
        <v>517</v>
      </c>
    </row>
    <row r="803" spans="2:3" x14ac:dyDescent="0.2">
      <c r="B803" s="177" t="s">
        <v>4384</v>
      </c>
      <c r="C803" s="177">
        <v>2179</v>
      </c>
    </row>
    <row r="804" spans="2:3" x14ac:dyDescent="0.2">
      <c r="B804" s="177" t="s">
        <v>4385</v>
      </c>
      <c r="C804" s="177">
        <v>46</v>
      </c>
    </row>
    <row r="805" spans="2:3" x14ac:dyDescent="0.2">
      <c r="B805" s="177" t="s">
        <v>4386</v>
      </c>
      <c r="C805" s="177">
        <v>1734</v>
      </c>
    </row>
    <row r="806" spans="2:3" x14ac:dyDescent="0.2">
      <c r="B806" s="177" t="s">
        <v>4387</v>
      </c>
      <c r="C806" s="177">
        <v>1735</v>
      </c>
    </row>
    <row r="807" spans="2:3" x14ac:dyDescent="0.2">
      <c r="B807" s="177" t="s">
        <v>4388</v>
      </c>
      <c r="C807" s="177">
        <v>2951</v>
      </c>
    </row>
    <row r="808" spans="2:3" x14ac:dyDescent="0.2">
      <c r="B808" s="177" t="s">
        <v>4389</v>
      </c>
      <c r="C808" s="177">
        <v>654</v>
      </c>
    </row>
    <row r="809" spans="2:3" x14ac:dyDescent="0.2">
      <c r="B809" s="177" t="s">
        <v>4390</v>
      </c>
      <c r="C809" s="177">
        <v>50</v>
      </c>
    </row>
    <row r="810" spans="2:3" x14ac:dyDescent="0.2">
      <c r="B810" s="177" t="s">
        <v>4391</v>
      </c>
      <c r="C810" s="177">
        <v>240</v>
      </c>
    </row>
    <row r="811" spans="2:3" x14ac:dyDescent="0.2">
      <c r="B811" s="177" t="s">
        <v>4392</v>
      </c>
      <c r="C811" s="177">
        <v>121</v>
      </c>
    </row>
    <row r="812" spans="2:3" x14ac:dyDescent="0.2">
      <c r="B812" s="177" t="s">
        <v>5526</v>
      </c>
      <c r="C812" s="177">
        <v>2982</v>
      </c>
    </row>
    <row r="813" spans="2:3" x14ac:dyDescent="0.2">
      <c r="B813" s="177" t="s">
        <v>4393</v>
      </c>
      <c r="C813" s="177">
        <v>672</v>
      </c>
    </row>
    <row r="814" spans="2:3" x14ac:dyDescent="0.2">
      <c r="B814" s="177" t="s">
        <v>4394</v>
      </c>
      <c r="C814" s="177">
        <v>2877</v>
      </c>
    </row>
    <row r="815" spans="2:3" x14ac:dyDescent="0.2">
      <c r="B815" s="177" t="s">
        <v>6277</v>
      </c>
      <c r="C815" s="177">
        <v>3034</v>
      </c>
    </row>
    <row r="816" spans="2:3" x14ac:dyDescent="0.2">
      <c r="B816" s="177" t="s">
        <v>4395</v>
      </c>
      <c r="C816" s="177">
        <v>269</v>
      </c>
    </row>
    <row r="817" spans="2:3" x14ac:dyDescent="0.2">
      <c r="B817" s="177" t="s">
        <v>4396</v>
      </c>
      <c r="C817" s="177">
        <v>40</v>
      </c>
    </row>
    <row r="818" spans="2:3" x14ac:dyDescent="0.2">
      <c r="B818" s="177" t="s">
        <v>4397</v>
      </c>
      <c r="C818" s="177">
        <v>628</v>
      </c>
    </row>
    <row r="819" spans="2:3" x14ac:dyDescent="0.2">
      <c r="B819" s="177" t="s">
        <v>4398</v>
      </c>
      <c r="C819" s="177">
        <v>353</v>
      </c>
    </row>
    <row r="820" spans="2:3" x14ac:dyDescent="0.2">
      <c r="B820" s="177" t="s">
        <v>4399</v>
      </c>
      <c r="C820" s="177">
        <v>1749</v>
      </c>
    </row>
    <row r="821" spans="2:3" x14ac:dyDescent="0.2">
      <c r="B821" s="177" t="s">
        <v>4400</v>
      </c>
      <c r="C821" s="177">
        <v>707</v>
      </c>
    </row>
    <row r="822" spans="2:3" x14ac:dyDescent="0.2">
      <c r="B822" s="177" t="s">
        <v>4401</v>
      </c>
      <c r="C822" s="177">
        <v>2043</v>
      </c>
    </row>
    <row r="823" spans="2:3" x14ac:dyDescent="0.2">
      <c r="B823" s="177" t="s">
        <v>4402</v>
      </c>
      <c r="C823" s="177">
        <v>2300</v>
      </c>
    </row>
    <row r="824" spans="2:3" x14ac:dyDescent="0.2">
      <c r="B824" s="177" t="s">
        <v>4403</v>
      </c>
      <c r="C824" s="177">
        <v>608</v>
      </c>
    </row>
    <row r="825" spans="2:3" x14ac:dyDescent="0.2">
      <c r="B825" s="177" t="s">
        <v>4404</v>
      </c>
      <c r="C825" s="177">
        <v>1651</v>
      </c>
    </row>
    <row r="826" spans="2:3" x14ac:dyDescent="0.2">
      <c r="B826" s="177" t="s">
        <v>4405</v>
      </c>
      <c r="C826" s="177">
        <v>403</v>
      </c>
    </row>
    <row r="827" spans="2:3" x14ac:dyDescent="0.2">
      <c r="B827" s="177" t="s">
        <v>4406</v>
      </c>
      <c r="C827" s="177">
        <v>1364</v>
      </c>
    </row>
    <row r="828" spans="2:3" x14ac:dyDescent="0.2">
      <c r="B828" s="177" t="s">
        <v>4407</v>
      </c>
      <c r="C828" s="177">
        <v>149</v>
      </c>
    </row>
    <row r="829" spans="2:3" x14ac:dyDescent="0.2">
      <c r="B829" s="177" t="s">
        <v>4408</v>
      </c>
      <c r="C829" s="177">
        <v>104</v>
      </c>
    </row>
    <row r="830" spans="2:3" x14ac:dyDescent="0.2">
      <c r="B830" s="177" t="s">
        <v>4409</v>
      </c>
      <c r="C830" s="177">
        <v>2604</v>
      </c>
    </row>
    <row r="831" spans="2:3" x14ac:dyDescent="0.2">
      <c r="B831" s="177" t="s">
        <v>5527</v>
      </c>
      <c r="C831" s="177">
        <v>2853</v>
      </c>
    </row>
    <row r="832" spans="2:3" x14ac:dyDescent="0.2">
      <c r="B832" s="177" t="s">
        <v>4410</v>
      </c>
      <c r="C832" s="177">
        <v>2914</v>
      </c>
    </row>
    <row r="833" spans="2:3" x14ac:dyDescent="0.2">
      <c r="B833" s="177" t="s">
        <v>4411</v>
      </c>
      <c r="C833" s="177">
        <v>613</v>
      </c>
    </row>
    <row r="834" spans="2:3" x14ac:dyDescent="0.2">
      <c r="B834" s="177" t="s">
        <v>5528</v>
      </c>
      <c r="C834" s="177">
        <v>2981</v>
      </c>
    </row>
    <row r="835" spans="2:3" x14ac:dyDescent="0.2">
      <c r="B835" s="177" t="s">
        <v>4412</v>
      </c>
      <c r="C835" s="177">
        <v>126</v>
      </c>
    </row>
    <row r="836" spans="2:3" x14ac:dyDescent="0.2">
      <c r="B836" s="177" t="s">
        <v>4413</v>
      </c>
      <c r="C836" s="177">
        <v>1312</v>
      </c>
    </row>
    <row r="837" spans="2:3" x14ac:dyDescent="0.2">
      <c r="B837" s="177" t="s">
        <v>4414</v>
      </c>
      <c r="C837" s="177">
        <v>1902</v>
      </c>
    </row>
    <row r="838" spans="2:3" x14ac:dyDescent="0.2">
      <c r="B838" s="177" t="s">
        <v>4415</v>
      </c>
      <c r="C838" s="177">
        <v>938</v>
      </c>
    </row>
    <row r="839" spans="2:3" x14ac:dyDescent="0.2">
      <c r="B839" s="177" t="s">
        <v>4416</v>
      </c>
      <c r="C839" s="177">
        <v>830</v>
      </c>
    </row>
    <row r="840" spans="2:3" x14ac:dyDescent="0.2">
      <c r="B840" s="177" t="s">
        <v>4417</v>
      </c>
      <c r="C840" s="177">
        <v>2961</v>
      </c>
    </row>
    <row r="841" spans="2:3" x14ac:dyDescent="0.2">
      <c r="B841" s="177" t="s">
        <v>4418</v>
      </c>
      <c r="C841" s="177">
        <v>1653</v>
      </c>
    </row>
    <row r="842" spans="2:3" x14ac:dyDescent="0.2">
      <c r="B842" s="177" t="s">
        <v>4419</v>
      </c>
      <c r="C842" s="177">
        <v>2910</v>
      </c>
    </row>
    <row r="843" spans="2:3" x14ac:dyDescent="0.2">
      <c r="B843" s="177" t="s">
        <v>4420</v>
      </c>
      <c r="C843" s="177">
        <v>1226</v>
      </c>
    </row>
    <row r="844" spans="2:3" x14ac:dyDescent="0.2">
      <c r="B844" s="177" t="s">
        <v>4421</v>
      </c>
      <c r="C844" s="177">
        <v>1750</v>
      </c>
    </row>
    <row r="845" spans="2:3" x14ac:dyDescent="0.2">
      <c r="B845" s="177" t="s">
        <v>4422</v>
      </c>
      <c r="C845" s="177">
        <v>273</v>
      </c>
    </row>
    <row r="846" spans="2:3" x14ac:dyDescent="0.2">
      <c r="B846" s="177" t="s">
        <v>4423</v>
      </c>
      <c r="C846" s="177">
        <v>193</v>
      </c>
    </row>
    <row r="847" spans="2:3" x14ac:dyDescent="0.2">
      <c r="B847" s="177" t="s">
        <v>5967</v>
      </c>
      <c r="C847" s="177">
        <v>3016</v>
      </c>
    </row>
    <row r="848" spans="2:3" x14ac:dyDescent="0.2">
      <c r="B848" s="177" t="s">
        <v>4424</v>
      </c>
      <c r="C848" s="177">
        <v>2907</v>
      </c>
    </row>
    <row r="849" spans="2:3" x14ac:dyDescent="0.2">
      <c r="B849" s="177" t="s">
        <v>4425</v>
      </c>
      <c r="C849" s="177">
        <v>1891</v>
      </c>
    </row>
    <row r="850" spans="2:3" x14ac:dyDescent="0.2">
      <c r="B850" s="177" t="s">
        <v>4426</v>
      </c>
      <c r="C850" s="177">
        <v>309</v>
      </c>
    </row>
    <row r="851" spans="2:3" x14ac:dyDescent="0.2">
      <c r="B851" s="177" t="s">
        <v>4427</v>
      </c>
      <c r="C851" s="177">
        <v>2602</v>
      </c>
    </row>
    <row r="852" spans="2:3" x14ac:dyDescent="0.2">
      <c r="B852" s="177" t="s">
        <v>4428</v>
      </c>
      <c r="C852" s="177">
        <v>2129</v>
      </c>
    </row>
    <row r="853" spans="2:3" x14ac:dyDescent="0.2">
      <c r="B853" s="177" t="s">
        <v>4429</v>
      </c>
      <c r="C853" s="177">
        <v>2923</v>
      </c>
    </row>
    <row r="854" spans="2:3" x14ac:dyDescent="0.2">
      <c r="B854" s="177" t="s">
        <v>4430</v>
      </c>
      <c r="C854" s="177">
        <v>773</v>
      </c>
    </row>
    <row r="855" spans="2:3" x14ac:dyDescent="0.2">
      <c r="B855" s="177" t="s">
        <v>4431</v>
      </c>
      <c r="C855" s="177">
        <v>2516</v>
      </c>
    </row>
    <row r="856" spans="2:3" x14ac:dyDescent="0.2">
      <c r="B856" s="177" t="s">
        <v>4432</v>
      </c>
      <c r="C856" s="177">
        <v>2648</v>
      </c>
    </row>
    <row r="857" spans="2:3" x14ac:dyDescent="0.2">
      <c r="B857" s="177" t="s">
        <v>4433</v>
      </c>
      <c r="C857" s="177">
        <v>1004</v>
      </c>
    </row>
    <row r="858" spans="2:3" x14ac:dyDescent="0.2">
      <c r="B858" s="177" t="s">
        <v>4434</v>
      </c>
      <c r="C858" s="177">
        <v>2860</v>
      </c>
    </row>
    <row r="859" spans="2:3" x14ac:dyDescent="0.2">
      <c r="B859" s="177" t="s">
        <v>4435</v>
      </c>
      <c r="C859" s="177">
        <v>1861</v>
      </c>
    </row>
    <row r="860" spans="2:3" x14ac:dyDescent="0.2">
      <c r="B860" s="177" t="s">
        <v>4436</v>
      </c>
      <c r="C860" s="177">
        <v>2849</v>
      </c>
    </row>
    <row r="861" spans="2:3" x14ac:dyDescent="0.2">
      <c r="B861" s="177" t="s">
        <v>6278</v>
      </c>
      <c r="C861" s="177">
        <v>3036</v>
      </c>
    </row>
    <row r="862" spans="2:3" x14ac:dyDescent="0.2">
      <c r="B862" s="177" t="s">
        <v>6279</v>
      </c>
      <c r="C862" s="177">
        <v>3037</v>
      </c>
    </row>
    <row r="863" spans="2:3" x14ac:dyDescent="0.2">
      <c r="B863" s="177" t="s">
        <v>4437</v>
      </c>
      <c r="C863" s="177">
        <v>610</v>
      </c>
    </row>
    <row r="864" spans="2:3" x14ac:dyDescent="0.2">
      <c r="B864" s="177" t="s">
        <v>4438</v>
      </c>
      <c r="C864" s="177">
        <v>512</v>
      </c>
    </row>
    <row r="865" spans="2:3" x14ac:dyDescent="0.2">
      <c r="B865" s="177" t="s">
        <v>4439</v>
      </c>
      <c r="C865" s="177">
        <v>1919</v>
      </c>
    </row>
    <row r="866" spans="2:3" x14ac:dyDescent="0.2">
      <c r="B866" s="177" t="s">
        <v>4440</v>
      </c>
      <c r="C866" s="177">
        <v>1722</v>
      </c>
    </row>
    <row r="867" spans="2:3" x14ac:dyDescent="0.2">
      <c r="B867" s="177" t="s">
        <v>4441</v>
      </c>
      <c r="C867" s="177">
        <v>402</v>
      </c>
    </row>
    <row r="868" spans="2:3" x14ac:dyDescent="0.2">
      <c r="B868" s="177" t="s">
        <v>4442</v>
      </c>
      <c r="C868" s="177">
        <v>419</v>
      </c>
    </row>
    <row r="869" spans="2:3" x14ac:dyDescent="0.2">
      <c r="B869" s="177" t="s">
        <v>4443</v>
      </c>
      <c r="C869" s="177">
        <v>1656</v>
      </c>
    </row>
    <row r="870" spans="2:3" x14ac:dyDescent="0.2">
      <c r="B870" s="177" t="s">
        <v>4444</v>
      </c>
      <c r="C870" s="177">
        <v>1709</v>
      </c>
    </row>
    <row r="871" spans="2:3" x14ac:dyDescent="0.2">
      <c r="B871" s="177" t="s">
        <v>4445</v>
      </c>
      <c r="C871" s="177">
        <v>2344</v>
      </c>
    </row>
    <row r="872" spans="2:3" x14ac:dyDescent="0.2">
      <c r="B872" s="177" t="s">
        <v>4446</v>
      </c>
      <c r="C872" s="177">
        <v>2922</v>
      </c>
    </row>
    <row r="873" spans="2:3" x14ac:dyDescent="0.2">
      <c r="B873" s="177" t="s">
        <v>4447</v>
      </c>
      <c r="C873" s="177">
        <v>2178</v>
      </c>
    </row>
    <row r="874" spans="2:3" x14ac:dyDescent="0.2">
      <c r="B874" s="177" t="s">
        <v>4448</v>
      </c>
      <c r="C874" s="177">
        <v>1000</v>
      </c>
    </row>
    <row r="875" spans="2:3" x14ac:dyDescent="0.2">
      <c r="B875" s="177" t="s">
        <v>4449</v>
      </c>
      <c r="C875" s="177">
        <v>2779</v>
      </c>
    </row>
    <row r="876" spans="2:3" x14ac:dyDescent="0.2">
      <c r="B876" s="177" t="s">
        <v>4450</v>
      </c>
      <c r="C876" s="177">
        <v>179</v>
      </c>
    </row>
    <row r="877" spans="2:3" x14ac:dyDescent="0.2">
      <c r="B877" s="177" t="s">
        <v>4451</v>
      </c>
      <c r="C877" s="177">
        <v>2955</v>
      </c>
    </row>
    <row r="878" spans="2:3" x14ac:dyDescent="0.2">
      <c r="B878" s="177" t="s">
        <v>4452</v>
      </c>
      <c r="C878" s="177">
        <v>401</v>
      </c>
    </row>
    <row r="879" spans="2:3" x14ac:dyDescent="0.2">
      <c r="B879" s="177" t="s">
        <v>4453</v>
      </c>
      <c r="C879" s="177">
        <v>418</v>
      </c>
    </row>
    <row r="880" spans="2:3" x14ac:dyDescent="0.2">
      <c r="B880" s="177" t="s">
        <v>4454</v>
      </c>
      <c r="C880" s="177">
        <v>1950</v>
      </c>
    </row>
    <row r="881" spans="2:3" x14ac:dyDescent="0.2">
      <c r="B881" s="177" t="s">
        <v>4455</v>
      </c>
      <c r="C881" s="177">
        <v>2893</v>
      </c>
    </row>
    <row r="882" spans="2:3" x14ac:dyDescent="0.2">
      <c r="B882" s="177" t="s">
        <v>4456</v>
      </c>
      <c r="C882" s="177">
        <v>2861</v>
      </c>
    </row>
    <row r="883" spans="2:3" x14ac:dyDescent="0.2">
      <c r="B883" s="177" t="s">
        <v>4457</v>
      </c>
      <c r="C883" s="177">
        <v>1930</v>
      </c>
    </row>
    <row r="884" spans="2:3" x14ac:dyDescent="0.2">
      <c r="B884" s="177" t="s">
        <v>4458</v>
      </c>
      <c r="C884" s="177">
        <v>2925</v>
      </c>
    </row>
    <row r="885" spans="2:3" x14ac:dyDescent="0.2">
      <c r="B885" s="177" t="s">
        <v>4459</v>
      </c>
      <c r="C885" s="177">
        <v>1970</v>
      </c>
    </row>
    <row r="886" spans="2:3" x14ac:dyDescent="0.2">
      <c r="B886" s="177" t="s">
        <v>4460</v>
      </c>
      <c r="C886" s="177">
        <v>923</v>
      </c>
    </row>
    <row r="887" spans="2:3" x14ac:dyDescent="0.2">
      <c r="B887" s="177" t="s">
        <v>4461</v>
      </c>
      <c r="C887" s="177">
        <v>1932</v>
      </c>
    </row>
    <row r="888" spans="2:3" x14ac:dyDescent="0.2">
      <c r="B888" s="177" t="s">
        <v>4462</v>
      </c>
      <c r="C888" s="177">
        <v>1929</v>
      </c>
    </row>
    <row r="889" spans="2:3" x14ac:dyDescent="0.2">
      <c r="B889" s="177" t="s">
        <v>4463</v>
      </c>
      <c r="C889" s="177">
        <v>2780</v>
      </c>
    </row>
    <row r="890" spans="2:3" x14ac:dyDescent="0.2">
      <c r="B890" s="177" t="s">
        <v>4464</v>
      </c>
      <c r="C890" s="177">
        <v>230</v>
      </c>
    </row>
    <row r="891" spans="2:3" x14ac:dyDescent="0.2">
      <c r="B891" s="177" t="s">
        <v>4465</v>
      </c>
      <c r="C891" s="177">
        <v>1906</v>
      </c>
    </row>
    <row r="892" spans="2:3" x14ac:dyDescent="0.2">
      <c r="B892" s="177" t="s">
        <v>4466</v>
      </c>
      <c r="C892" s="177">
        <v>2899</v>
      </c>
    </row>
    <row r="893" spans="2:3" x14ac:dyDescent="0.2">
      <c r="B893" s="177" t="s">
        <v>4467</v>
      </c>
      <c r="C893" s="177">
        <v>114</v>
      </c>
    </row>
    <row r="894" spans="2:3" x14ac:dyDescent="0.2">
      <c r="B894" s="177" t="s">
        <v>5968</v>
      </c>
      <c r="C894" s="177">
        <v>2671</v>
      </c>
    </row>
    <row r="895" spans="2:3" x14ac:dyDescent="0.2">
      <c r="B895" s="177" t="s">
        <v>4468</v>
      </c>
      <c r="C895" s="177">
        <v>1894</v>
      </c>
    </row>
    <row r="896" spans="2:3" x14ac:dyDescent="0.2">
      <c r="B896" s="177" t="s">
        <v>4469</v>
      </c>
      <c r="C896" s="177">
        <v>245</v>
      </c>
    </row>
    <row r="897" spans="2:3" x14ac:dyDescent="0.2">
      <c r="B897" s="177" t="s">
        <v>4470</v>
      </c>
      <c r="C897" s="177">
        <v>183</v>
      </c>
    </row>
    <row r="898" spans="2:3" x14ac:dyDescent="0.2">
      <c r="B898" s="177" t="s">
        <v>4471</v>
      </c>
      <c r="C898" s="177">
        <v>660</v>
      </c>
    </row>
    <row r="899" spans="2:3" x14ac:dyDescent="0.2">
      <c r="B899" s="177" t="s">
        <v>4472</v>
      </c>
      <c r="C899" s="177">
        <v>2598</v>
      </c>
    </row>
    <row r="900" spans="2:3" x14ac:dyDescent="0.2">
      <c r="B900" s="177" t="s">
        <v>4473</v>
      </c>
      <c r="C900" s="177">
        <v>1785</v>
      </c>
    </row>
    <row r="901" spans="2:3" x14ac:dyDescent="0.2">
      <c r="B901" s="177" t="s">
        <v>5912</v>
      </c>
      <c r="C901" s="177">
        <v>2995</v>
      </c>
    </row>
    <row r="902" spans="2:3" x14ac:dyDescent="0.2">
      <c r="B902" s="177" t="s">
        <v>4474</v>
      </c>
      <c r="C902" s="177">
        <v>607</v>
      </c>
    </row>
    <row r="903" spans="2:3" x14ac:dyDescent="0.2">
      <c r="B903" s="177" t="s">
        <v>4475</v>
      </c>
      <c r="C903" s="177">
        <v>770</v>
      </c>
    </row>
    <row r="904" spans="2:3" x14ac:dyDescent="0.2">
      <c r="B904" s="177" t="s">
        <v>4476</v>
      </c>
      <c r="C904" s="177">
        <v>2867</v>
      </c>
    </row>
    <row r="905" spans="2:3" x14ac:dyDescent="0.2">
      <c r="B905" s="177" t="s">
        <v>4477</v>
      </c>
      <c r="C905" s="177">
        <v>514</v>
      </c>
    </row>
    <row r="906" spans="2:3" x14ac:dyDescent="0.2">
      <c r="B906" s="177" t="s">
        <v>4478</v>
      </c>
      <c r="C906" s="177">
        <v>85</v>
      </c>
    </row>
    <row r="907" spans="2:3" x14ac:dyDescent="0.2">
      <c r="B907" s="177" t="s">
        <v>4479</v>
      </c>
      <c r="C907" s="177">
        <v>281</v>
      </c>
    </row>
    <row r="908" spans="2:3" x14ac:dyDescent="0.2">
      <c r="B908" s="177" t="s">
        <v>4480</v>
      </c>
      <c r="C908" s="177">
        <v>225</v>
      </c>
    </row>
    <row r="909" spans="2:3" x14ac:dyDescent="0.2">
      <c r="B909" s="177" t="s">
        <v>4481</v>
      </c>
      <c r="C909" s="177">
        <v>1856</v>
      </c>
    </row>
    <row r="910" spans="2:3" x14ac:dyDescent="0.2">
      <c r="B910" s="177" t="s">
        <v>4482</v>
      </c>
      <c r="C910" s="177">
        <v>1997</v>
      </c>
    </row>
    <row r="911" spans="2:3" x14ac:dyDescent="0.2">
      <c r="B911" s="177" t="s">
        <v>4483</v>
      </c>
      <c r="C911" s="177">
        <v>1886</v>
      </c>
    </row>
    <row r="912" spans="2:3" x14ac:dyDescent="0.2">
      <c r="B912" s="177" t="s">
        <v>4484</v>
      </c>
      <c r="C912" s="177">
        <v>366</v>
      </c>
    </row>
    <row r="913" spans="2:3" x14ac:dyDescent="0.2">
      <c r="B913" s="177" t="s">
        <v>4485</v>
      </c>
      <c r="C913" s="177">
        <v>238</v>
      </c>
    </row>
    <row r="914" spans="2:3" x14ac:dyDescent="0.2">
      <c r="B914" s="177" t="s">
        <v>4486</v>
      </c>
      <c r="C914" s="177">
        <v>2943</v>
      </c>
    </row>
    <row r="915" spans="2:3" x14ac:dyDescent="0.2">
      <c r="B915" s="177" t="s">
        <v>4487</v>
      </c>
      <c r="C915" s="177">
        <v>673</v>
      </c>
    </row>
    <row r="916" spans="2:3" x14ac:dyDescent="0.2">
      <c r="B916" s="177" t="s">
        <v>4488</v>
      </c>
      <c r="C916" s="177">
        <v>278</v>
      </c>
    </row>
    <row r="917" spans="2:3" x14ac:dyDescent="0.2">
      <c r="B917" s="177" t="s">
        <v>4489</v>
      </c>
      <c r="C917" s="177">
        <v>108</v>
      </c>
    </row>
    <row r="918" spans="2:3" x14ac:dyDescent="0.2">
      <c r="B918" s="177" t="s">
        <v>4490</v>
      </c>
      <c r="C918" s="177">
        <v>1823</v>
      </c>
    </row>
    <row r="919" spans="2:3" x14ac:dyDescent="0.2">
      <c r="B919" s="177" t="s">
        <v>6280</v>
      </c>
      <c r="C919" s="177">
        <v>2512</v>
      </c>
    </row>
    <row r="920" spans="2:3" x14ac:dyDescent="0.2">
      <c r="B920" s="177" t="s">
        <v>4491</v>
      </c>
      <c r="C920" s="177">
        <v>2524</v>
      </c>
    </row>
    <row r="921" spans="2:3" x14ac:dyDescent="0.2">
      <c r="B921" s="177" t="s">
        <v>4492</v>
      </c>
      <c r="C921" s="177">
        <v>617</v>
      </c>
    </row>
    <row r="922" spans="2:3" x14ac:dyDescent="0.2">
      <c r="B922" s="177" t="s">
        <v>4493</v>
      </c>
      <c r="C922" s="177">
        <v>1803</v>
      </c>
    </row>
    <row r="923" spans="2:3" x14ac:dyDescent="0.2">
      <c r="B923" s="177" t="s">
        <v>4494</v>
      </c>
      <c r="C923" s="177">
        <v>2944</v>
      </c>
    </row>
    <row r="924" spans="2:3" x14ac:dyDescent="0.2">
      <c r="B924" s="177" t="s">
        <v>4495</v>
      </c>
      <c r="C924" s="177">
        <v>903</v>
      </c>
    </row>
    <row r="925" spans="2:3" x14ac:dyDescent="0.2">
      <c r="B925" s="177" t="s">
        <v>5529</v>
      </c>
      <c r="C925" s="177">
        <v>1721</v>
      </c>
    </row>
    <row r="926" spans="2:3" x14ac:dyDescent="0.2">
      <c r="B926" s="177" t="s">
        <v>4496</v>
      </c>
      <c r="C926" s="177">
        <v>667</v>
      </c>
    </row>
    <row r="927" spans="2:3" x14ac:dyDescent="0.2">
      <c r="B927" s="177" t="s">
        <v>4497</v>
      </c>
      <c r="C927" s="177">
        <v>1440</v>
      </c>
    </row>
    <row r="928" spans="2:3" x14ac:dyDescent="0.2">
      <c r="B928" s="177" t="s">
        <v>4498</v>
      </c>
      <c r="C928" s="177">
        <v>666</v>
      </c>
    </row>
    <row r="929" spans="2:3" x14ac:dyDescent="0.2">
      <c r="B929" s="177" t="s">
        <v>4499</v>
      </c>
      <c r="C929" s="177">
        <v>218</v>
      </c>
    </row>
    <row r="930" spans="2:3" x14ac:dyDescent="0.2">
      <c r="B930" s="177" t="s">
        <v>4500</v>
      </c>
      <c r="C930" s="177">
        <v>513</v>
      </c>
    </row>
    <row r="931" spans="2:3" x14ac:dyDescent="0.2">
      <c r="B931" s="177" t="s">
        <v>4501</v>
      </c>
      <c r="C931" s="177">
        <v>2960</v>
      </c>
    </row>
    <row r="932" spans="2:3" x14ac:dyDescent="0.2">
      <c r="B932" s="177" t="s">
        <v>4502</v>
      </c>
      <c r="C932" s="177">
        <v>1753</v>
      </c>
    </row>
    <row r="933" spans="2:3" x14ac:dyDescent="0.2">
      <c r="B933" s="177" t="s">
        <v>4503</v>
      </c>
      <c r="C933" s="177">
        <v>91</v>
      </c>
    </row>
    <row r="934" spans="2:3" x14ac:dyDescent="0.2">
      <c r="B934" s="177" t="s">
        <v>4504</v>
      </c>
      <c r="C934" s="177">
        <v>1334</v>
      </c>
    </row>
    <row r="935" spans="2:3" x14ac:dyDescent="0.2">
      <c r="B935" s="177" t="s">
        <v>4505</v>
      </c>
      <c r="C935" s="177">
        <v>144</v>
      </c>
    </row>
    <row r="936" spans="2:3" x14ac:dyDescent="0.2">
      <c r="B936" s="177" t="s">
        <v>4506</v>
      </c>
      <c r="C936" s="177">
        <v>195</v>
      </c>
    </row>
    <row r="937" spans="2:3" x14ac:dyDescent="0.2">
      <c r="B937" s="177" t="s">
        <v>4507</v>
      </c>
      <c r="C937" s="177">
        <v>150</v>
      </c>
    </row>
    <row r="938" spans="2:3" x14ac:dyDescent="0.2">
      <c r="B938" s="177" t="s">
        <v>4508</v>
      </c>
      <c r="C938" s="177">
        <v>1968</v>
      </c>
    </row>
    <row r="939" spans="2:3" x14ac:dyDescent="0.2">
      <c r="B939" s="177" t="s">
        <v>5969</v>
      </c>
      <c r="C939" s="177">
        <v>3022</v>
      </c>
    </row>
    <row r="940" spans="2:3" x14ac:dyDescent="0.2">
      <c r="B940" s="177" t="s">
        <v>4509</v>
      </c>
      <c r="C940" s="177">
        <v>926</v>
      </c>
    </row>
    <row r="941" spans="2:3" x14ac:dyDescent="0.2">
      <c r="B941" s="177" t="s">
        <v>4510</v>
      </c>
      <c r="C941" s="177">
        <v>1972</v>
      </c>
    </row>
    <row r="942" spans="2:3" x14ac:dyDescent="0.2">
      <c r="B942" s="177" t="s">
        <v>4511</v>
      </c>
      <c r="C942" s="177">
        <v>1369</v>
      </c>
    </row>
    <row r="943" spans="2:3" x14ac:dyDescent="0.2">
      <c r="B943" s="177" t="s">
        <v>4512</v>
      </c>
      <c r="C943" s="177">
        <v>270</v>
      </c>
    </row>
    <row r="944" spans="2:3" x14ac:dyDescent="0.2">
      <c r="B944" s="177" t="s">
        <v>4513</v>
      </c>
      <c r="C944" s="177">
        <v>504</v>
      </c>
    </row>
    <row r="945" spans="2:3" x14ac:dyDescent="0.2">
      <c r="B945" s="177" t="s">
        <v>4514</v>
      </c>
      <c r="C945" s="177">
        <v>2577</v>
      </c>
    </row>
    <row r="946" spans="2:3" x14ac:dyDescent="0.2">
      <c r="B946" s="177" t="s">
        <v>5970</v>
      </c>
      <c r="C946" s="177">
        <v>3007</v>
      </c>
    </row>
    <row r="947" spans="2:3" x14ac:dyDescent="0.2">
      <c r="B947" s="177" t="s">
        <v>4515</v>
      </c>
      <c r="C947" s="177">
        <v>640</v>
      </c>
    </row>
    <row r="948" spans="2:3" x14ac:dyDescent="0.2">
      <c r="B948" s="177" t="s">
        <v>4516</v>
      </c>
      <c r="C948" s="177">
        <v>1355</v>
      </c>
    </row>
    <row r="949" spans="2:3" x14ac:dyDescent="0.2">
      <c r="B949" s="177" t="s">
        <v>4517</v>
      </c>
      <c r="C949" s="177">
        <v>412</v>
      </c>
    </row>
    <row r="950" spans="2:3" x14ac:dyDescent="0.2">
      <c r="B950" s="177" t="s">
        <v>5971</v>
      </c>
      <c r="C950" s="177">
        <v>3027</v>
      </c>
    </row>
    <row r="951" spans="2:3" x14ac:dyDescent="0.2">
      <c r="B951" s="177" t="s">
        <v>4518</v>
      </c>
      <c r="C951" s="177">
        <v>2638</v>
      </c>
    </row>
    <row r="952" spans="2:3" x14ac:dyDescent="0.2">
      <c r="B952" s="177" t="s">
        <v>4519</v>
      </c>
      <c r="C952" s="177">
        <v>2933</v>
      </c>
    </row>
    <row r="953" spans="2:3" x14ac:dyDescent="0.2">
      <c r="B953" s="177" t="s">
        <v>4520</v>
      </c>
      <c r="C953" s="177">
        <v>515</v>
      </c>
    </row>
    <row r="954" spans="2:3" x14ac:dyDescent="0.2">
      <c r="B954" s="177" t="s">
        <v>4521</v>
      </c>
      <c r="C954" s="177">
        <v>2616</v>
      </c>
    </row>
    <row r="955" spans="2:3" x14ac:dyDescent="0.2">
      <c r="B955" s="177" t="s">
        <v>4522</v>
      </c>
      <c r="C955" s="177">
        <v>115</v>
      </c>
    </row>
    <row r="956" spans="2:3" x14ac:dyDescent="0.2">
      <c r="B956" s="177" t="s">
        <v>4523</v>
      </c>
      <c r="C956" s="177">
        <v>1760</v>
      </c>
    </row>
    <row r="957" spans="2:3" x14ac:dyDescent="0.2">
      <c r="B957" s="177" t="s">
        <v>4524</v>
      </c>
      <c r="C957" s="177">
        <v>2919</v>
      </c>
    </row>
    <row r="958" spans="2:3" x14ac:dyDescent="0.2">
      <c r="B958" s="177" t="s">
        <v>4525</v>
      </c>
      <c r="C958" s="177">
        <v>1326</v>
      </c>
    </row>
    <row r="959" spans="2:3" x14ac:dyDescent="0.2">
      <c r="B959" s="177" t="s">
        <v>4526</v>
      </c>
      <c r="C959" s="177">
        <v>670</v>
      </c>
    </row>
    <row r="960" spans="2:3" x14ac:dyDescent="0.2">
      <c r="B960" s="177" t="s">
        <v>4527</v>
      </c>
      <c r="C960" s="177">
        <v>1988</v>
      </c>
    </row>
    <row r="961" spans="2:3" x14ac:dyDescent="0.2">
      <c r="B961" s="177" t="s">
        <v>4528</v>
      </c>
      <c r="C961" s="177">
        <v>1986</v>
      </c>
    </row>
    <row r="962" spans="2:3" x14ac:dyDescent="0.2">
      <c r="B962" s="177" t="s">
        <v>4529</v>
      </c>
      <c r="C962" s="177">
        <v>1664</v>
      </c>
    </row>
    <row r="963" spans="2:3" x14ac:dyDescent="0.2">
      <c r="B963" s="177" t="s">
        <v>4530</v>
      </c>
      <c r="C963" s="177">
        <v>90</v>
      </c>
    </row>
    <row r="964" spans="2:3" x14ac:dyDescent="0.2">
      <c r="B964" s="177" t="s">
        <v>5972</v>
      </c>
      <c r="C964" s="177">
        <v>3026</v>
      </c>
    </row>
    <row r="965" spans="2:3" x14ac:dyDescent="0.2">
      <c r="B965" s="177" t="s">
        <v>4531</v>
      </c>
      <c r="C965" s="177">
        <v>2053</v>
      </c>
    </row>
    <row r="966" spans="2:3" x14ac:dyDescent="0.2">
      <c r="B966" s="177" t="s">
        <v>4532</v>
      </c>
      <c r="C966" s="177">
        <v>1907</v>
      </c>
    </row>
    <row r="967" spans="2:3" x14ac:dyDescent="0.2">
      <c r="B967" s="177" t="s">
        <v>4533</v>
      </c>
      <c r="C967" s="177">
        <v>239</v>
      </c>
    </row>
    <row r="968" spans="2:3" x14ac:dyDescent="0.2">
      <c r="B968" s="177" t="s">
        <v>4534</v>
      </c>
      <c r="C968" s="177">
        <v>2637</v>
      </c>
    </row>
    <row r="969" spans="2:3" x14ac:dyDescent="0.2">
      <c r="B969" s="177" t="s">
        <v>4535</v>
      </c>
      <c r="C969" s="177">
        <v>1356</v>
      </c>
    </row>
    <row r="970" spans="2:3" x14ac:dyDescent="0.2">
      <c r="B970" s="177" t="s">
        <v>4536</v>
      </c>
      <c r="C970" s="177">
        <v>1715</v>
      </c>
    </row>
    <row r="971" spans="2:3" x14ac:dyDescent="0.2">
      <c r="B971" s="177" t="s">
        <v>4537</v>
      </c>
      <c r="C971" s="177">
        <v>159</v>
      </c>
    </row>
    <row r="972" spans="2:3" x14ac:dyDescent="0.2">
      <c r="B972" s="177" t="s">
        <v>4538</v>
      </c>
      <c r="C972" s="177">
        <v>1170</v>
      </c>
    </row>
    <row r="973" spans="2:3" x14ac:dyDescent="0.2">
      <c r="B973" s="177" t="s">
        <v>4539</v>
      </c>
      <c r="C973" s="177">
        <v>629</v>
      </c>
    </row>
    <row r="974" spans="2:3" x14ac:dyDescent="0.2">
      <c r="B974" s="177" t="s">
        <v>4540</v>
      </c>
      <c r="C974" s="177">
        <v>1192</v>
      </c>
    </row>
    <row r="975" spans="2:3" x14ac:dyDescent="0.2">
      <c r="B975" s="177" t="s">
        <v>4541</v>
      </c>
      <c r="C975" s="177">
        <v>1308</v>
      </c>
    </row>
    <row r="976" spans="2:3" x14ac:dyDescent="0.2">
      <c r="B976" s="177" t="s">
        <v>4542</v>
      </c>
      <c r="C976" s="177">
        <v>89</v>
      </c>
    </row>
    <row r="977" spans="2:3" x14ac:dyDescent="0.2">
      <c r="B977" s="177" t="s">
        <v>4543</v>
      </c>
      <c r="C977" s="177">
        <v>2939</v>
      </c>
    </row>
    <row r="978" spans="2:3" x14ac:dyDescent="0.2">
      <c r="B978" s="177" t="s">
        <v>5913</v>
      </c>
      <c r="C978" s="177">
        <v>2988</v>
      </c>
    </row>
    <row r="979" spans="2:3" x14ac:dyDescent="0.2">
      <c r="B979" s="177" t="s">
        <v>4544</v>
      </c>
      <c r="C979" s="177">
        <v>750</v>
      </c>
    </row>
    <row r="980" spans="2:3" x14ac:dyDescent="0.2">
      <c r="B980" s="177" t="s">
        <v>5530</v>
      </c>
      <c r="C980" s="177">
        <v>2533</v>
      </c>
    </row>
    <row r="981" spans="2:3" x14ac:dyDescent="0.2">
      <c r="B981" s="177" t="s">
        <v>4545</v>
      </c>
      <c r="C981" s="177">
        <v>2906</v>
      </c>
    </row>
    <row r="982" spans="2:3" x14ac:dyDescent="0.2">
      <c r="B982" s="177" t="s">
        <v>4546</v>
      </c>
      <c r="C982" s="177">
        <v>668</v>
      </c>
    </row>
    <row r="983" spans="2:3" x14ac:dyDescent="0.2">
      <c r="B983" s="177" t="s">
        <v>4547</v>
      </c>
      <c r="C983" s="177">
        <v>669</v>
      </c>
    </row>
    <row r="984" spans="2:3" x14ac:dyDescent="0.2">
      <c r="B984" s="177" t="s">
        <v>4548</v>
      </c>
      <c r="C984" s="177">
        <v>922</v>
      </c>
    </row>
    <row r="985" spans="2:3" x14ac:dyDescent="0.2">
      <c r="B985" s="177" t="s">
        <v>4549</v>
      </c>
      <c r="C985" s="177">
        <v>1869</v>
      </c>
    </row>
    <row r="986" spans="2:3" x14ac:dyDescent="0.2">
      <c r="B986" s="177" t="s">
        <v>4550</v>
      </c>
      <c r="C986" s="177">
        <v>156</v>
      </c>
    </row>
    <row r="987" spans="2:3" x14ac:dyDescent="0.2">
      <c r="B987" s="177" t="s">
        <v>4551</v>
      </c>
      <c r="C987" s="177">
        <v>117</v>
      </c>
    </row>
    <row r="988" spans="2:3" x14ac:dyDescent="0.2">
      <c r="B988" s="177" t="s">
        <v>4552</v>
      </c>
      <c r="C988" s="177">
        <v>940</v>
      </c>
    </row>
    <row r="989" spans="2:3" x14ac:dyDescent="0.2">
      <c r="B989" s="177" t="s">
        <v>4553</v>
      </c>
      <c r="C989" s="177">
        <v>1739</v>
      </c>
    </row>
    <row r="990" spans="2:3" x14ac:dyDescent="0.2">
      <c r="B990" s="177" t="s">
        <v>4554</v>
      </c>
      <c r="C990" s="177">
        <v>1009</v>
      </c>
    </row>
    <row r="991" spans="2:3" x14ac:dyDescent="0.2">
      <c r="B991" s="177" t="s">
        <v>4555</v>
      </c>
      <c r="C991" s="177">
        <v>2132</v>
      </c>
    </row>
    <row r="992" spans="2:3" x14ac:dyDescent="0.2">
      <c r="B992" s="177" t="s">
        <v>4556</v>
      </c>
      <c r="C992" s="177">
        <v>2852</v>
      </c>
    </row>
    <row r="993" spans="2:3" x14ac:dyDescent="0.2">
      <c r="B993" s="177" t="s">
        <v>4557</v>
      </c>
      <c r="C993" s="177">
        <v>752</v>
      </c>
    </row>
    <row r="994" spans="2:3" x14ac:dyDescent="0.2">
      <c r="B994" s="177" t="s">
        <v>4558</v>
      </c>
      <c r="C994" s="177">
        <v>1994</v>
      </c>
    </row>
    <row r="995" spans="2:3" x14ac:dyDescent="0.2">
      <c r="B995" s="177" t="s">
        <v>4559</v>
      </c>
      <c r="C995" s="177">
        <v>1182</v>
      </c>
    </row>
    <row r="996" spans="2:3" x14ac:dyDescent="0.2">
      <c r="B996" s="177" t="s">
        <v>4560</v>
      </c>
      <c r="C996" s="177">
        <v>1357</v>
      </c>
    </row>
    <row r="997" spans="2:3" x14ac:dyDescent="0.2">
      <c r="B997" s="177" t="s">
        <v>4561</v>
      </c>
      <c r="C997" s="177">
        <v>2908</v>
      </c>
    </row>
    <row r="998" spans="2:3" x14ac:dyDescent="0.2">
      <c r="B998" s="177" t="s">
        <v>4562</v>
      </c>
      <c r="C998" s="177">
        <v>1344</v>
      </c>
    </row>
    <row r="999" spans="2:3" x14ac:dyDescent="0.2">
      <c r="B999" s="177" t="s">
        <v>4563</v>
      </c>
      <c r="C999" s="177">
        <v>2501</v>
      </c>
    </row>
    <row r="1000" spans="2:3" x14ac:dyDescent="0.2">
      <c r="B1000" s="177" t="s">
        <v>4564</v>
      </c>
      <c r="C1000" s="177">
        <v>500</v>
      </c>
    </row>
    <row r="1001" spans="2:3" x14ac:dyDescent="0.2">
      <c r="B1001" s="177" t="s">
        <v>5973</v>
      </c>
      <c r="C1001" s="177">
        <v>2866</v>
      </c>
    </row>
    <row r="1002" spans="2:3" x14ac:dyDescent="0.2">
      <c r="B1002" s="177" t="s">
        <v>4565</v>
      </c>
      <c r="C1002" s="177">
        <v>2599</v>
      </c>
    </row>
    <row r="1003" spans="2:3" x14ac:dyDescent="0.2">
      <c r="B1003" s="177" t="s">
        <v>4566</v>
      </c>
      <c r="C1003" s="177">
        <v>904</v>
      </c>
    </row>
    <row r="1004" spans="2:3" x14ac:dyDescent="0.2">
      <c r="B1004" s="177" t="s">
        <v>4567</v>
      </c>
      <c r="C1004" s="177">
        <v>1935</v>
      </c>
    </row>
    <row r="1005" spans="2:3" x14ac:dyDescent="0.2">
      <c r="B1005" s="177" t="s">
        <v>4568</v>
      </c>
      <c r="C1005" s="177">
        <v>645</v>
      </c>
    </row>
    <row r="1006" spans="2:3" x14ac:dyDescent="0.2">
      <c r="B1006" s="177" t="s">
        <v>4569</v>
      </c>
      <c r="C1006" s="177">
        <v>939</v>
      </c>
    </row>
    <row r="1007" spans="2:3" x14ac:dyDescent="0.2">
      <c r="B1007" s="177" t="s">
        <v>4570</v>
      </c>
      <c r="C1007" s="177">
        <v>657</v>
      </c>
    </row>
    <row r="1008" spans="2:3" x14ac:dyDescent="0.2">
      <c r="B1008" s="177" t="s">
        <v>4571</v>
      </c>
      <c r="C1008" s="177">
        <v>1879</v>
      </c>
    </row>
    <row r="1009" spans="2:3" x14ac:dyDescent="0.2">
      <c r="B1009" s="177" t="s">
        <v>4572</v>
      </c>
      <c r="C1009" s="177">
        <v>168</v>
      </c>
    </row>
    <row r="1010" spans="2:3" x14ac:dyDescent="0.2">
      <c r="B1010" s="177" t="s">
        <v>4573</v>
      </c>
      <c r="C1010" s="177">
        <v>75</v>
      </c>
    </row>
    <row r="1011" spans="2:3" x14ac:dyDescent="0.2">
      <c r="B1011" s="177" t="s">
        <v>3613</v>
      </c>
      <c r="C1011" s="177">
        <v>180</v>
      </c>
    </row>
    <row r="1012" spans="2:3" x14ac:dyDescent="0.2">
      <c r="B1012" s="177" t="s">
        <v>4574</v>
      </c>
      <c r="C1012" s="177">
        <v>1333</v>
      </c>
    </row>
    <row r="1013" spans="2:3" x14ac:dyDescent="0.2">
      <c r="B1013" s="177" t="s">
        <v>4575</v>
      </c>
      <c r="C1013" s="177">
        <v>55</v>
      </c>
    </row>
    <row r="1014" spans="2:3" x14ac:dyDescent="0.2">
      <c r="B1014" s="177" t="s">
        <v>4576</v>
      </c>
      <c r="C1014" s="177">
        <v>236</v>
      </c>
    </row>
    <row r="1015" spans="2:3" x14ac:dyDescent="0.2">
      <c r="B1015" s="177" t="s">
        <v>4577</v>
      </c>
      <c r="C1015" s="177">
        <v>623</v>
      </c>
    </row>
    <row r="1016" spans="2:3" x14ac:dyDescent="0.2">
      <c r="B1016" s="177" t="s">
        <v>4578</v>
      </c>
      <c r="C1016" s="177">
        <v>1351</v>
      </c>
    </row>
    <row r="1017" spans="2:3" x14ac:dyDescent="0.2">
      <c r="B1017" s="177" t="s">
        <v>4579</v>
      </c>
      <c r="C1017" s="177">
        <v>1971</v>
      </c>
    </row>
    <row r="1018" spans="2:3" x14ac:dyDescent="0.2">
      <c r="B1018" s="177" t="s">
        <v>3614</v>
      </c>
      <c r="C1018" s="177">
        <v>2126</v>
      </c>
    </row>
    <row r="1019" spans="2:3" x14ac:dyDescent="0.2">
      <c r="B1019" s="177" t="s">
        <v>3615</v>
      </c>
      <c r="C1019" s="177">
        <v>2127</v>
      </c>
    </row>
    <row r="1020" spans="2:3" x14ac:dyDescent="0.2">
      <c r="B1020" s="177" t="s">
        <v>4580</v>
      </c>
      <c r="C1020" s="177">
        <v>2952</v>
      </c>
    </row>
    <row r="1021" spans="2:3" x14ac:dyDescent="0.2">
      <c r="B1021" s="177" t="s">
        <v>4581</v>
      </c>
      <c r="C1021" s="177">
        <v>2584</v>
      </c>
    </row>
    <row r="1022" spans="2:3" x14ac:dyDescent="0.2">
      <c r="B1022" s="177" t="s">
        <v>4582</v>
      </c>
      <c r="C1022" s="177">
        <v>2829</v>
      </c>
    </row>
    <row r="1023" spans="2:3" x14ac:dyDescent="0.2">
      <c r="B1023" s="177" t="s">
        <v>4583</v>
      </c>
      <c r="C1023" s="177">
        <v>1668</v>
      </c>
    </row>
    <row r="1024" spans="2:3" x14ac:dyDescent="0.2">
      <c r="B1024" s="177" t="s">
        <v>4584</v>
      </c>
      <c r="C1024" s="177">
        <v>2141</v>
      </c>
    </row>
    <row r="1025" spans="2:3" x14ac:dyDescent="0.2">
      <c r="B1025" s="177" t="s">
        <v>4585</v>
      </c>
      <c r="C1025" s="177">
        <v>162</v>
      </c>
    </row>
    <row r="1026" spans="2:3" x14ac:dyDescent="0.2">
      <c r="B1026" s="177" t="s">
        <v>4586</v>
      </c>
      <c r="C1026" s="177">
        <v>152</v>
      </c>
    </row>
    <row r="1027" spans="2:3" x14ac:dyDescent="0.2">
      <c r="B1027" s="177" t="s">
        <v>4587</v>
      </c>
      <c r="C1027" s="177">
        <v>44</v>
      </c>
    </row>
    <row r="1028" spans="2:3" x14ac:dyDescent="0.2">
      <c r="B1028" s="177" t="s">
        <v>4588</v>
      </c>
      <c r="C1028" s="177">
        <v>103</v>
      </c>
    </row>
    <row r="1029" spans="2:3" x14ac:dyDescent="0.2">
      <c r="B1029" s="177" t="s">
        <v>3616</v>
      </c>
      <c r="C1029" s="177">
        <v>1751</v>
      </c>
    </row>
    <row r="1030" spans="2:3" x14ac:dyDescent="0.2">
      <c r="B1030" s="177" t="s">
        <v>4589</v>
      </c>
      <c r="C1030" s="177">
        <v>675</v>
      </c>
    </row>
    <row r="1031" spans="2:3" x14ac:dyDescent="0.2">
      <c r="B1031" s="177" t="s">
        <v>4590</v>
      </c>
      <c r="C1031" s="177">
        <v>676</v>
      </c>
    </row>
    <row r="1032" spans="2:3" x14ac:dyDescent="0.2">
      <c r="B1032" s="177"/>
      <c r="C1032" s="177"/>
    </row>
    <row r="1033" spans="2:3" x14ac:dyDescent="0.2">
      <c r="B1033" s="177"/>
      <c r="C1033" s="177"/>
    </row>
    <row r="1034" spans="2:3" x14ac:dyDescent="0.2">
      <c r="B1034" s="177"/>
      <c r="C1034" s="177"/>
    </row>
    <row r="1035" spans="2:3" x14ac:dyDescent="0.2">
      <c r="B1035" s="177"/>
      <c r="C1035" s="177"/>
    </row>
    <row r="1036" spans="2:3" x14ac:dyDescent="0.2">
      <c r="B1036" s="177"/>
      <c r="C1036" s="177"/>
    </row>
    <row r="1037" spans="2:3" x14ac:dyDescent="0.2">
      <c r="B1037" s="177"/>
      <c r="C1037" s="177"/>
    </row>
    <row r="1038" spans="2:3" x14ac:dyDescent="0.2">
      <c r="B1038" s="177"/>
      <c r="C1038" s="177"/>
    </row>
    <row r="1039" spans="2:3" x14ac:dyDescent="0.2">
      <c r="B1039" s="177"/>
      <c r="C1039" s="177"/>
    </row>
    <row r="1040" spans="2:3" x14ac:dyDescent="0.2">
      <c r="B1040" s="177"/>
      <c r="C1040" s="177"/>
    </row>
    <row r="1041" spans="2:3" x14ac:dyDescent="0.2">
      <c r="B1041" s="177"/>
      <c r="C1041" s="177"/>
    </row>
    <row r="1042" spans="2:3" x14ac:dyDescent="0.2">
      <c r="B1042" s="177"/>
      <c r="C1042" s="177"/>
    </row>
    <row r="1043" spans="2:3" x14ac:dyDescent="0.2">
      <c r="B1043" s="177"/>
      <c r="C1043" s="177"/>
    </row>
    <row r="1044" spans="2:3" x14ac:dyDescent="0.2">
      <c r="B1044" s="177"/>
      <c r="C1044" s="177"/>
    </row>
    <row r="1045" spans="2:3" x14ac:dyDescent="0.2">
      <c r="B1045" s="177"/>
      <c r="C1045" s="177"/>
    </row>
    <row r="1046" spans="2:3" x14ac:dyDescent="0.2">
      <c r="B1046" s="177"/>
      <c r="C1046" s="177"/>
    </row>
    <row r="1047" spans="2:3" x14ac:dyDescent="0.2">
      <c r="B1047" s="177"/>
      <c r="C1047" s="177"/>
    </row>
    <row r="1048" spans="2:3" x14ac:dyDescent="0.2">
      <c r="B1048" s="177"/>
      <c r="C1048" s="177"/>
    </row>
    <row r="1049" spans="2:3" x14ac:dyDescent="0.2">
      <c r="B1049" s="177"/>
      <c r="C1049" s="177"/>
    </row>
    <row r="1050" spans="2:3" x14ac:dyDescent="0.2">
      <c r="B1050" s="177"/>
      <c r="C1050" s="177"/>
    </row>
    <row r="1051" spans="2:3" x14ac:dyDescent="0.2">
      <c r="B1051" s="177"/>
      <c r="C1051" s="177"/>
    </row>
    <row r="1052" spans="2:3" x14ac:dyDescent="0.2">
      <c r="B1052" s="177"/>
      <c r="C1052" s="177"/>
    </row>
    <row r="1053" spans="2:3" x14ac:dyDescent="0.2">
      <c r="B1053" s="177"/>
      <c r="C1053" s="177"/>
    </row>
    <row r="1054" spans="2:3" x14ac:dyDescent="0.2">
      <c r="B1054" s="177"/>
      <c r="C1054" s="177"/>
    </row>
    <row r="1055" spans="2:3" x14ac:dyDescent="0.2">
      <c r="B1055" s="177"/>
      <c r="C1055" s="177"/>
    </row>
    <row r="1056" spans="2:3" x14ac:dyDescent="0.2">
      <c r="B1056" s="177"/>
      <c r="C1056" s="177"/>
    </row>
    <row r="1057" spans="2:3" x14ac:dyDescent="0.2">
      <c r="B1057" s="177"/>
      <c r="C1057" s="177"/>
    </row>
    <row r="1058" spans="2:3" x14ac:dyDescent="0.2">
      <c r="B1058" s="177"/>
      <c r="C1058" s="177"/>
    </row>
    <row r="1059" spans="2:3" x14ac:dyDescent="0.2">
      <c r="B1059" s="177"/>
      <c r="C1059" s="177"/>
    </row>
    <row r="1060" spans="2:3" x14ac:dyDescent="0.2">
      <c r="B1060" s="177"/>
      <c r="C1060" s="177"/>
    </row>
    <row r="1061" spans="2:3" x14ac:dyDescent="0.2">
      <c r="B1061" s="177"/>
      <c r="C1061" s="177"/>
    </row>
    <row r="1062" spans="2:3" x14ac:dyDescent="0.2">
      <c r="B1062" s="177"/>
      <c r="C1062" s="177"/>
    </row>
    <row r="1063" spans="2:3" x14ac:dyDescent="0.2">
      <c r="B1063" s="177"/>
      <c r="C1063" s="177"/>
    </row>
    <row r="1064" spans="2:3" x14ac:dyDescent="0.2">
      <c r="B1064" s="177"/>
      <c r="C1064" s="177"/>
    </row>
    <row r="1065" spans="2:3" x14ac:dyDescent="0.2">
      <c r="B1065" s="177"/>
      <c r="C1065" s="177"/>
    </row>
    <row r="1066" spans="2:3" x14ac:dyDescent="0.2">
      <c r="B1066" s="177"/>
      <c r="C1066" s="177"/>
    </row>
    <row r="1067" spans="2:3" x14ac:dyDescent="0.2">
      <c r="B1067" s="177"/>
      <c r="C1067" s="177"/>
    </row>
    <row r="1068" spans="2:3" x14ac:dyDescent="0.2">
      <c r="B1068" s="177"/>
      <c r="C1068" s="177"/>
    </row>
    <row r="1069" spans="2:3" x14ac:dyDescent="0.2">
      <c r="B1069" s="177"/>
      <c r="C1069" s="177"/>
    </row>
    <row r="1070" spans="2:3" x14ac:dyDescent="0.2">
      <c r="B1070" s="177"/>
      <c r="C1070" s="177"/>
    </row>
    <row r="1071" spans="2:3" x14ac:dyDescent="0.2">
      <c r="B1071" s="177"/>
      <c r="C1071" s="177"/>
    </row>
    <row r="1072" spans="2:3" x14ac:dyDescent="0.2">
      <c r="B1072" s="177"/>
      <c r="C1072" s="177"/>
    </row>
    <row r="1073" spans="2:3" x14ac:dyDescent="0.2">
      <c r="B1073" s="177"/>
      <c r="C1073" s="177"/>
    </row>
    <row r="1074" spans="2:3" x14ac:dyDescent="0.2">
      <c r="B1074" s="177"/>
      <c r="C1074" s="177"/>
    </row>
    <row r="1075" spans="2:3" x14ac:dyDescent="0.2">
      <c r="B1075" s="177"/>
      <c r="C1075" s="177"/>
    </row>
    <row r="1076" spans="2:3" x14ac:dyDescent="0.2">
      <c r="B1076" s="177"/>
      <c r="C1076" s="177"/>
    </row>
    <row r="1077" spans="2:3" x14ac:dyDescent="0.2">
      <c r="B1077" s="177"/>
      <c r="C1077" s="177"/>
    </row>
    <row r="1078" spans="2:3" x14ac:dyDescent="0.2">
      <c r="B1078" s="177"/>
      <c r="C1078" s="177"/>
    </row>
    <row r="1079" spans="2:3" x14ac:dyDescent="0.2">
      <c r="B1079" s="177"/>
      <c r="C1079" s="177"/>
    </row>
    <row r="1080" spans="2:3" x14ac:dyDescent="0.2">
      <c r="B1080" s="177"/>
      <c r="C1080" s="177"/>
    </row>
    <row r="1081" spans="2:3" x14ac:dyDescent="0.2">
      <c r="B1081" s="177"/>
      <c r="C1081" s="177"/>
    </row>
    <row r="1082" spans="2:3" x14ac:dyDescent="0.2">
      <c r="B1082" s="177"/>
      <c r="C1082" s="177"/>
    </row>
    <row r="1083" spans="2:3" x14ac:dyDescent="0.2">
      <c r="B1083" s="177"/>
      <c r="C1083" s="177"/>
    </row>
    <row r="1084" spans="2:3" x14ac:dyDescent="0.2">
      <c r="B1084" s="177"/>
      <c r="C1084" s="177"/>
    </row>
    <row r="1085" spans="2:3" x14ac:dyDescent="0.2">
      <c r="B1085" s="177"/>
      <c r="C1085" s="177"/>
    </row>
    <row r="1086" spans="2:3" x14ac:dyDescent="0.2">
      <c r="B1086" s="177"/>
      <c r="C1086" s="177"/>
    </row>
    <row r="1087" spans="2:3" x14ac:dyDescent="0.2">
      <c r="B1087" s="177"/>
      <c r="C1087" s="177"/>
    </row>
    <row r="1088" spans="2:3" x14ac:dyDescent="0.2">
      <c r="B1088" s="177"/>
      <c r="C1088" s="177"/>
    </row>
    <row r="1089" spans="2:3" x14ac:dyDescent="0.2">
      <c r="B1089" s="177"/>
      <c r="C1089" s="177"/>
    </row>
    <row r="1090" spans="2:3" x14ac:dyDescent="0.2">
      <c r="B1090" s="177"/>
      <c r="C1090" s="177"/>
    </row>
    <row r="1091" spans="2:3" x14ac:dyDescent="0.2">
      <c r="B1091" s="177"/>
      <c r="C1091" s="177"/>
    </row>
    <row r="1092" spans="2:3" x14ac:dyDescent="0.2">
      <c r="B1092" s="177"/>
      <c r="C1092" s="177"/>
    </row>
    <row r="1093" spans="2:3" x14ac:dyDescent="0.2">
      <c r="B1093" s="177"/>
      <c r="C1093" s="177"/>
    </row>
    <row r="1094" spans="2:3" x14ac:dyDescent="0.2">
      <c r="B1094" s="177"/>
      <c r="C1094" s="177"/>
    </row>
    <row r="1095" spans="2:3" x14ac:dyDescent="0.2">
      <c r="B1095" s="177"/>
      <c r="C1095" s="177"/>
    </row>
    <row r="1096" spans="2:3" x14ac:dyDescent="0.2">
      <c r="B1096" s="177"/>
      <c r="C1096" s="177"/>
    </row>
    <row r="1097" spans="2:3" x14ac:dyDescent="0.2">
      <c r="B1097" s="177"/>
      <c r="C1097" s="177"/>
    </row>
    <row r="1098" spans="2:3" x14ac:dyDescent="0.2">
      <c r="B1098" s="177"/>
      <c r="C1098" s="177"/>
    </row>
    <row r="1099" spans="2:3" x14ac:dyDescent="0.2">
      <c r="B1099" s="177"/>
      <c r="C1099" s="177"/>
    </row>
    <row r="1100" spans="2:3" x14ac:dyDescent="0.2">
      <c r="B1100" s="177"/>
      <c r="C1100" s="177"/>
    </row>
    <row r="1101" spans="2:3" x14ac:dyDescent="0.2">
      <c r="B1101" s="177"/>
      <c r="C1101" s="177"/>
    </row>
    <row r="1102" spans="2:3" x14ac:dyDescent="0.2">
      <c r="B1102" s="177"/>
      <c r="C1102" s="177"/>
    </row>
    <row r="1103" spans="2:3" x14ac:dyDescent="0.2">
      <c r="B1103" s="177"/>
      <c r="C1103" s="177"/>
    </row>
    <row r="1104" spans="2:3" x14ac:dyDescent="0.2">
      <c r="B1104" s="177"/>
      <c r="C1104" s="177"/>
    </row>
    <row r="1105" spans="2:3" x14ac:dyDescent="0.2">
      <c r="B1105" s="177"/>
      <c r="C1105" s="177"/>
    </row>
    <row r="1106" spans="2:3" x14ac:dyDescent="0.2">
      <c r="B1106" s="177"/>
      <c r="C1106" s="177"/>
    </row>
    <row r="1107" spans="2:3" x14ac:dyDescent="0.2">
      <c r="B1107" s="177"/>
      <c r="C1107" s="177"/>
    </row>
    <row r="1108" spans="2:3" x14ac:dyDescent="0.2">
      <c r="B1108" s="177"/>
      <c r="C1108" s="177"/>
    </row>
    <row r="1109" spans="2:3" x14ac:dyDescent="0.2">
      <c r="B1109" s="177"/>
      <c r="C1109" s="177"/>
    </row>
    <row r="1110" spans="2:3" x14ac:dyDescent="0.2">
      <c r="B1110" s="177"/>
      <c r="C1110" s="177"/>
    </row>
    <row r="1111" spans="2:3" x14ac:dyDescent="0.2">
      <c r="B1111" s="177"/>
      <c r="C1111" s="177"/>
    </row>
    <row r="1112" spans="2:3" x14ac:dyDescent="0.2">
      <c r="B1112" s="177"/>
      <c r="C1112" s="177"/>
    </row>
    <row r="1113" spans="2:3" x14ac:dyDescent="0.2">
      <c r="B1113" s="177"/>
      <c r="C1113" s="177"/>
    </row>
    <row r="1114" spans="2:3" x14ac:dyDescent="0.2">
      <c r="B1114" s="177"/>
      <c r="C1114" s="177"/>
    </row>
    <row r="1115" spans="2:3" x14ac:dyDescent="0.2">
      <c r="B1115" s="177"/>
      <c r="C1115" s="177"/>
    </row>
    <row r="1116" spans="2:3" x14ac:dyDescent="0.2">
      <c r="B1116" s="177"/>
      <c r="C1116" s="177"/>
    </row>
    <row r="1117" spans="2:3" x14ac:dyDescent="0.2">
      <c r="B1117" s="177"/>
      <c r="C1117" s="177"/>
    </row>
    <row r="1118" spans="2:3" x14ac:dyDescent="0.2">
      <c r="B1118" s="177"/>
      <c r="C1118" s="177"/>
    </row>
    <row r="1119" spans="2:3" x14ac:dyDescent="0.2">
      <c r="B1119" s="177"/>
      <c r="C1119" s="177"/>
    </row>
    <row r="1120" spans="2:3" x14ac:dyDescent="0.2">
      <c r="B1120" s="177"/>
      <c r="C1120" s="177"/>
    </row>
    <row r="1121" spans="2:3" x14ac:dyDescent="0.2">
      <c r="B1121" s="177"/>
      <c r="C1121" s="177"/>
    </row>
    <row r="1122" spans="2:3" x14ac:dyDescent="0.2">
      <c r="B1122" s="177"/>
      <c r="C1122" s="177"/>
    </row>
    <row r="1123" spans="2:3" x14ac:dyDescent="0.2">
      <c r="B1123" s="177"/>
      <c r="C1123" s="177"/>
    </row>
    <row r="1124" spans="2:3" x14ac:dyDescent="0.2">
      <c r="B1124" s="177"/>
      <c r="C1124" s="177"/>
    </row>
    <row r="1125" spans="2:3" x14ac:dyDescent="0.2">
      <c r="B1125" s="177"/>
      <c r="C1125" s="177"/>
    </row>
    <row r="1126" spans="2:3" x14ac:dyDescent="0.2">
      <c r="B1126" s="177"/>
      <c r="C1126" s="177"/>
    </row>
    <row r="1127" spans="2:3" x14ac:dyDescent="0.2">
      <c r="B1127" s="177"/>
      <c r="C1127" s="177"/>
    </row>
    <row r="1128" spans="2:3" x14ac:dyDescent="0.2">
      <c r="B1128" s="177"/>
      <c r="C1128" s="177"/>
    </row>
    <row r="1129" spans="2:3" x14ac:dyDescent="0.2">
      <c r="B1129" s="177"/>
      <c r="C1129" s="177"/>
    </row>
    <row r="1130" spans="2:3" x14ac:dyDescent="0.2">
      <c r="B1130" s="177"/>
      <c r="C1130" s="177"/>
    </row>
    <row r="1131" spans="2:3" x14ac:dyDescent="0.2">
      <c r="B1131" s="177"/>
      <c r="C1131" s="177"/>
    </row>
    <row r="1132" spans="2:3" x14ac:dyDescent="0.2">
      <c r="B1132" s="177"/>
      <c r="C1132" s="177"/>
    </row>
    <row r="1133" spans="2:3" x14ac:dyDescent="0.2">
      <c r="B1133" s="177"/>
      <c r="C1133" s="177"/>
    </row>
    <row r="1134" spans="2:3" x14ac:dyDescent="0.2">
      <c r="B1134" s="177"/>
      <c r="C1134" s="177"/>
    </row>
    <row r="1135" spans="2:3" x14ac:dyDescent="0.2">
      <c r="B1135" s="177"/>
      <c r="C1135" s="177"/>
    </row>
    <row r="1136" spans="2:3" x14ac:dyDescent="0.2">
      <c r="B1136" s="177"/>
      <c r="C1136" s="177"/>
    </row>
    <row r="1137" spans="2:3" x14ac:dyDescent="0.2">
      <c r="B1137" s="177"/>
      <c r="C1137" s="177"/>
    </row>
    <row r="1138" spans="2:3" x14ac:dyDescent="0.2">
      <c r="B1138" s="177"/>
      <c r="C1138" s="177"/>
    </row>
    <row r="1139" spans="2:3" x14ac:dyDescent="0.2">
      <c r="B1139" s="177"/>
      <c r="C1139" s="177"/>
    </row>
    <row r="1140" spans="2:3" x14ac:dyDescent="0.2">
      <c r="B1140" s="177"/>
      <c r="C1140" s="177"/>
    </row>
    <row r="1141" spans="2:3" x14ac:dyDescent="0.2">
      <c r="B1141" s="177"/>
      <c r="C1141" s="177"/>
    </row>
    <row r="1142" spans="2:3" x14ac:dyDescent="0.2">
      <c r="B1142" s="177"/>
      <c r="C1142" s="177"/>
    </row>
    <row r="1143" spans="2:3" x14ac:dyDescent="0.2">
      <c r="B1143" s="177"/>
      <c r="C1143" s="177"/>
    </row>
    <row r="1144" spans="2:3" x14ac:dyDescent="0.2">
      <c r="B1144" s="177"/>
      <c r="C1144" s="177"/>
    </row>
    <row r="1145" spans="2:3" x14ac:dyDescent="0.2">
      <c r="B1145" s="177"/>
      <c r="C1145" s="177"/>
    </row>
    <row r="1146" spans="2:3" x14ac:dyDescent="0.2">
      <c r="B1146" s="177"/>
      <c r="C1146" s="177"/>
    </row>
    <row r="1147" spans="2:3" x14ac:dyDescent="0.2">
      <c r="B1147" s="177"/>
      <c r="C1147" s="177"/>
    </row>
    <row r="1148" spans="2:3" x14ac:dyDescent="0.2">
      <c r="B1148" s="177"/>
      <c r="C1148" s="177"/>
    </row>
    <row r="1149" spans="2:3" x14ac:dyDescent="0.2">
      <c r="B1149" s="177"/>
      <c r="C1149" s="177"/>
    </row>
    <row r="1150" spans="2:3" x14ac:dyDescent="0.2">
      <c r="B1150" s="177"/>
      <c r="C1150" s="177"/>
    </row>
    <row r="1151" spans="2:3" x14ac:dyDescent="0.2">
      <c r="B1151" s="177"/>
      <c r="C1151" s="177"/>
    </row>
    <row r="1152" spans="2:3" x14ac:dyDescent="0.2">
      <c r="B1152" s="177"/>
      <c r="C1152" s="177"/>
    </row>
    <row r="1153" spans="2:3" x14ac:dyDescent="0.2">
      <c r="B1153" s="177"/>
      <c r="C1153" s="177"/>
    </row>
    <row r="1154" spans="2:3" x14ac:dyDescent="0.2">
      <c r="B1154" s="177"/>
      <c r="C1154" s="177"/>
    </row>
    <row r="1155" spans="2:3" x14ac:dyDescent="0.2">
      <c r="B1155" s="177"/>
      <c r="C1155" s="177"/>
    </row>
    <row r="1156" spans="2:3" x14ac:dyDescent="0.2">
      <c r="B1156" s="177"/>
      <c r="C1156" s="177"/>
    </row>
    <row r="1157" spans="2:3" x14ac:dyDescent="0.2">
      <c r="B1157" s="177"/>
      <c r="C1157" s="177"/>
    </row>
    <row r="1158" spans="2:3" x14ac:dyDescent="0.2">
      <c r="B1158" s="177"/>
      <c r="C1158" s="177"/>
    </row>
    <row r="1159" spans="2:3" x14ac:dyDescent="0.2">
      <c r="B1159" s="177"/>
      <c r="C1159" s="177"/>
    </row>
    <row r="1160" spans="2:3" x14ac:dyDescent="0.2">
      <c r="B1160" s="177"/>
      <c r="C1160" s="177"/>
    </row>
    <row r="1161" spans="2:3" x14ac:dyDescent="0.2">
      <c r="B1161" s="177"/>
      <c r="C1161" s="177"/>
    </row>
    <row r="1162" spans="2:3" x14ac:dyDescent="0.2">
      <c r="B1162" s="177"/>
      <c r="C1162" s="177"/>
    </row>
    <row r="1163" spans="2:3" x14ac:dyDescent="0.2">
      <c r="B1163" s="177"/>
      <c r="C1163" s="177"/>
    </row>
    <row r="1164" spans="2:3" x14ac:dyDescent="0.2">
      <c r="B1164" s="177"/>
      <c r="C1164" s="177"/>
    </row>
    <row r="1165" spans="2:3" x14ac:dyDescent="0.2">
      <c r="B1165" s="177"/>
      <c r="C1165" s="177"/>
    </row>
    <row r="1166" spans="2:3" x14ac:dyDescent="0.2">
      <c r="B1166" s="177"/>
      <c r="C1166" s="177"/>
    </row>
    <row r="1167" spans="2:3" x14ac:dyDescent="0.2">
      <c r="B1167" s="177"/>
      <c r="C1167" s="177"/>
    </row>
    <row r="1168" spans="2:3" x14ac:dyDescent="0.2">
      <c r="B1168" s="177"/>
      <c r="C1168" s="177"/>
    </row>
    <row r="1169" spans="2:3" x14ac:dyDescent="0.2">
      <c r="B1169" s="177"/>
      <c r="C1169" s="177"/>
    </row>
    <row r="1170" spans="2:3" x14ac:dyDescent="0.2">
      <c r="B1170" s="177"/>
      <c r="C1170" s="177"/>
    </row>
    <row r="1171" spans="2:3" x14ac:dyDescent="0.2">
      <c r="B1171" s="177"/>
      <c r="C1171" s="177"/>
    </row>
    <row r="1172" spans="2:3" x14ac:dyDescent="0.2">
      <c r="B1172" s="177"/>
      <c r="C1172" s="177"/>
    </row>
    <row r="1173" spans="2:3" x14ac:dyDescent="0.2">
      <c r="B1173" s="177"/>
      <c r="C1173" s="177"/>
    </row>
    <row r="1174" spans="2:3" x14ac:dyDescent="0.2">
      <c r="B1174" s="177"/>
      <c r="C1174" s="177"/>
    </row>
    <row r="1175" spans="2:3" x14ac:dyDescent="0.2">
      <c r="B1175" s="177"/>
      <c r="C1175" s="177"/>
    </row>
    <row r="1176" spans="2:3" x14ac:dyDescent="0.2">
      <c r="B1176" s="177"/>
      <c r="C1176" s="177"/>
    </row>
    <row r="1177" spans="2:3" x14ac:dyDescent="0.2">
      <c r="B1177" s="177"/>
      <c r="C1177" s="177"/>
    </row>
    <row r="1178" spans="2:3" x14ac:dyDescent="0.2">
      <c r="B1178" s="177"/>
      <c r="C1178" s="177"/>
    </row>
    <row r="1179" spans="2:3" x14ac:dyDescent="0.2">
      <c r="B1179" s="177"/>
      <c r="C1179" s="177"/>
    </row>
    <row r="1180" spans="2:3" x14ac:dyDescent="0.2">
      <c r="B1180" s="177"/>
      <c r="C1180" s="177"/>
    </row>
    <row r="1181" spans="2:3" x14ac:dyDescent="0.2">
      <c r="B1181" s="177"/>
      <c r="C1181" s="177"/>
    </row>
    <row r="1182" spans="2:3" x14ac:dyDescent="0.2">
      <c r="B1182" s="177"/>
      <c r="C1182" s="177"/>
    </row>
    <row r="1183" spans="2:3" x14ac:dyDescent="0.2">
      <c r="B1183" s="177"/>
      <c r="C1183" s="177"/>
    </row>
    <row r="1184" spans="2:3" x14ac:dyDescent="0.2">
      <c r="B1184" s="177"/>
      <c r="C1184" s="177"/>
    </row>
    <row r="1185" spans="2:3" x14ac:dyDescent="0.2">
      <c r="B1185" s="177"/>
      <c r="C1185" s="177"/>
    </row>
    <row r="1186" spans="2:3" x14ac:dyDescent="0.2">
      <c r="B1186" s="177"/>
      <c r="C1186" s="177"/>
    </row>
    <row r="1187" spans="2:3" x14ac:dyDescent="0.2">
      <c r="B1187" s="177"/>
      <c r="C1187" s="177"/>
    </row>
    <row r="1188" spans="2:3" x14ac:dyDescent="0.2">
      <c r="B1188" s="177"/>
      <c r="C1188" s="177"/>
    </row>
    <row r="1189" spans="2:3" x14ac:dyDescent="0.2">
      <c r="B1189" s="177"/>
      <c r="C1189" s="177"/>
    </row>
    <row r="1190" spans="2:3" x14ac:dyDescent="0.2">
      <c r="B1190" s="177"/>
      <c r="C1190" s="177"/>
    </row>
    <row r="1191" spans="2:3" x14ac:dyDescent="0.2">
      <c r="B1191" s="177"/>
      <c r="C1191" s="177"/>
    </row>
    <row r="1192" spans="2:3" x14ac:dyDescent="0.2">
      <c r="B1192" s="177"/>
      <c r="C1192" s="177"/>
    </row>
    <row r="1193" spans="2:3" x14ac:dyDescent="0.2">
      <c r="B1193" s="177"/>
      <c r="C1193" s="177"/>
    </row>
    <row r="1194" spans="2:3" x14ac:dyDescent="0.2">
      <c r="B1194" s="177"/>
      <c r="C1194" s="177"/>
    </row>
    <row r="1195" spans="2:3" x14ac:dyDescent="0.2">
      <c r="B1195" s="177"/>
      <c r="C1195" s="177"/>
    </row>
    <row r="1196" spans="2:3" x14ac:dyDescent="0.2">
      <c r="B1196" s="177"/>
      <c r="C1196" s="177"/>
    </row>
    <row r="1197" spans="2:3" x14ac:dyDescent="0.2">
      <c r="B1197" s="177"/>
      <c r="C1197" s="177"/>
    </row>
    <row r="1198" spans="2:3" x14ac:dyDescent="0.2">
      <c r="B1198" s="177"/>
      <c r="C1198" s="177"/>
    </row>
    <row r="1199" spans="2:3" x14ac:dyDescent="0.2">
      <c r="B1199" s="177"/>
      <c r="C1199" s="177"/>
    </row>
    <row r="1200" spans="2:3" x14ac:dyDescent="0.2">
      <c r="B1200" s="177"/>
      <c r="C1200" s="177"/>
    </row>
    <row r="1201" spans="2:3" x14ac:dyDescent="0.2">
      <c r="B1201" s="177"/>
      <c r="C1201" s="177"/>
    </row>
    <row r="1202" spans="2:3" x14ac:dyDescent="0.2">
      <c r="B1202" s="177"/>
      <c r="C1202" s="177"/>
    </row>
    <row r="1203" spans="2:3" x14ac:dyDescent="0.2">
      <c r="B1203" s="177"/>
      <c r="C1203" s="177"/>
    </row>
    <row r="1204" spans="2:3" x14ac:dyDescent="0.2">
      <c r="B1204" s="177"/>
      <c r="C1204" s="177"/>
    </row>
    <row r="1205" spans="2:3" x14ac:dyDescent="0.2">
      <c r="B1205" s="177"/>
      <c r="C1205" s="177"/>
    </row>
    <row r="1206" spans="2:3" x14ac:dyDescent="0.2">
      <c r="B1206" s="177"/>
      <c r="C1206" s="177"/>
    </row>
    <row r="1207" spans="2:3" x14ac:dyDescent="0.2">
      <c r="B1207" s="177"/>
      <c r="C1207" s="177"/>
    </row>
    <row r="1208" spans="2:3" x14ac:dyDescent="0.2">
      <c r="B1208" s="177"/>
      <c r="C1208" s="177"/>
    </row>
    <row r="1209" spans="2:3" x14ac:dyDescent="0.2">
      <c r="B1209" s="177"/>
      <c r="C1209" s="177"/>
    </row>
    <row r="1210" spans="2:3" x14ac:dyDescent="0.2">
      <c r="B1210" s="177"/>
      <c r="C1210" s="177"/>
    </row>
    <row r="1211" spans="2:3" x14ac:dyDescent="0.2">
      <c r="B1211" s="177"/>
      <c r="C1211" s="177"/>
    </row>
    <row r="1212" spans="2:3" x14ac:dyDescent="0.2">
      <c r="B1212" s="177"/>
      <c r="C1212" s="177"/>
    </row>
    <row r="1213" spans="2:3" x14ac:dyDescent="0.2">
      <c r="B1213" s="177"/>
      <c r="C1213" s="177"/>
    </row>
    <row r="1214" spans="2:3" x14ac:dyDescent="0.2">
      <c r="B1214" s="177"/>
      <c r="C1214" s="177"/>
    </row>
    <row r="1215" spans="2:3" x14ac:dyDescent="0.2">
      <c r="B1215" s="177"/>
      <c r="C1215" s="177"/>
    </row>
    <row r="1216" spans="2:3" x14ac:dyDescent="0.2">
      <c r="B1216" s="177"/>
      <c r="C1216" s="177"/>
    </row>
    <row r="1217" spans="2:3" x14ac:dyDescent="0.2">
      <c r="B1217" s="177"/>
      <c r="C1217" s="177"/>
    </row>
    <row r="1218" spans="2:3" x14ac:dyDescent="0.2">
      <c r="B1218" s="177"/>
      <c r="C1218" s="177"/>
    </row>
    <row r="1219" spans="2:3" x14ac:dyDescent="0.2">
      <c r="B1219" s="177"/>
      <c r="C1219" s="177"/>
    </row>
    <row r="1220" spans="2:3" x14ac:dyDescent="0.2">
      <c r="B1220" s="177"/>
      <c r="C1220" s="177"/>
    </row>
    <row r="1221" spans="2:3" x14ac:dyDescent="0.2">
      <c r="B1221" s="177"/>
      <c r="C1221" s="177"/>
    </row>
    <row r="1222" spans="2:3" x14ac:dyDescent="0.2">
      <c r="B1222" s="177"/>
      <c r="C1222" s="177"/>
    </row>
    <row r="1223" spans="2:3" x14ac:dyDescent="0.2">
      <c r="B1223" s="177"/>
      <c r="C1223" s="177"/>
    </row>
    <row r="1224" spans="2:3" x14ac:dyDescent="0.2">
      <c r="B1224" s="177"/>
      <c r="C1224" s="177"/>
    </row>
    <row r="1225" spans="2:3" x14ac:dyDescent="0.2">
      <c r="B1225" s="177"/>
      <c r="C1225" s="177"/>
    </row>
    <row r="1226" spans="2:3" x14ac:dyDescent="0.2">
      <c r="B1226" s="177"/>
      <c r="C1226" s="177"/>
    </row>
    <row r="1227" spans="2:3" x14ac:dyDescent="0.2">
      <c r="B1227" s="177"/>
      <c r="C1227" s="177"/>
    </row>
    <row r="1228" spans="2:3" x14ac:dyDescent="0.2">
      <c r="B1228" s="177"/>
      <c r="C1228" s="177"/>
    </row>
    <row r="1229" spans="2:3" x14ac:dyDescent="0.2">
      <c r="B1229" s="177"/>
      <c r="C1229" s="177"/>
    </row>
    <row r="1230" spans="2:3" x14ac:dyDescent="0.2">
      <c r="B1230" s="177"/>
      <c r="C1230" s="177"/>
    </row>
    <row r="1231" spans="2:3" x14ac:dyDescent="0.2">
      <c r="B1231" s="177"/>
      <c r="C1231" s="177"/>
    </row>
    <row r="1232" spans="2:3" x14ac:dyDescent="0.2">
      <c r="B1232" s="177"/>
      <c r="C1232" s="177"/>
    </row>
    <row r="1233" spans="2:3" x14ac:dyDescent="0.2">
      <c r="B1233" s="177"/>
      <c r="C1233" s="177"/>
    </row>
    <row r="1234" spans="2:3" x14ac:dyDescent="0.2">
      <c r="B1234" s="177"/>
      <c r="C1234" s="177"/>
    </row>
    <row r="1235" spans="2:3" x14ac:dyDescent="0.2">
      <c r="B1235" s="177"/>
      <c r="C1235" s="177"/>
    </row>
    <row r="1236" spans="2:3" x14ac:dyDescent="0.2">
      <c r="B1236" s="177"/>
      <c r="C1236" s="177"/>
    </row>
    <row r="1237" spans="2:3" x14ac:dyDescent="0.2">
      <c r="B1237" s="177"/>
      <c r="C1237" s="177"/>
    </row>
    <row r="1238" spans="2:3" x14ac:dyDescent="0.2">
      <c r="B1238" s="177"/>
      <c r="C1238" s="177"/>
    </row>
    <row r="1239" spans="2:3" x14ac:dyDescent="0.2">
      <c r="B1239" s="177"/>
      <c r="C1239" s="177"/>
    </row>
    <row r="1240" spans="2:3" x14ac:dyDescent="0.2">
      <c r="B1240" s="177"/>
      <c r="C1240" s="177"/>
    </row>
    <row r="1241" spans="2:3" x14ac:dyDescent="0.2">
      <c r="B1241" s="177"/>
      <c r="C1241" s="177"/>
    </row>
    <row r="1242" spans="2:3" x14ac:dyDescent="0.2">
      <c r="B1242" s="177"/>
      <c r="C1242" s="177"/>
    </row>
    <row r="1243" spans="2:3" x14ac:dyDescent="0.2">
      <c r="B1243" s="177"/>
      <c r="C1243" s="177"/>
    </row>
    <row r="1244" spans="2:3" x14ac:dyDescent="0.2">
      <c r="B1244" s="177"/>
      <c r="C1244" s="177"/>
    </row>
    <row r="1245" spans="2:3" x14ac:dyDescent="0.2">
      <c r="B1245" s="177"/>
      <c r="C1245" s="177"/>
    </row>
    <row r="1246" spans="2:3" x14ac:dyDescent="0.2">
      <c r="B1246" s="177"/>
      <c r="C1246" s="177"/>
    </row>
    <row r="1247" spans="2:3" x14ac:dyDescent="0.2">
      <c r="B1247" s="177"/>
      <c r="C1247" s="177"/>
    </row>
    <row r="1248" spans="2:3" x14ac:dyDescent="0.2">
      <c r="B1248" s="177"/>
      <c r="C1248" s="177"/>
    </row>
    <row r="1249" spans="2:3" x14ac:dyDescent="0.2">
      <c r="B1249" s="177"/>
      <c r="C1249" s="177"/>
    </row>
    <row r="1250" spans="2:3" x14ac:dyDescent="0.2">
      <c r="B1250" s="177"/>
      <c r="C1250" s="177"/>
    </row>
    <row r="1251" spans="2:3" x14ac:dyDescent="0.2">
      <c r="B1251" s="177"/>
      <c r="C1251" s="177"/>
    </row>
    <row r="1252" spans="2:3" x14ac:dyDescent="0.2">
      <c r="B1252" s="177"/>
      <c r="C1252" s="177"/>
    </row>
    <row r="1253" spans="2:3" x14ac:dyDescent="0.2">
      <c r="B1253" s="177"/>
      <c r="C1253" s="177"/>
    </row>
    <row r="1254" spans="2:3" x14ac:dyDescent="0.2">
      <c r="B1254" s="177"/>
      <c r="C1254" s="177"/>
    </row>
    <row r="1255" spans="2:3" x14ac:dyDescent="0.2">
      <c r="B1255" s="177"/>
      <c r="C1255" s="177"/>
    </row>
    <row r="1256" spans="2:3" x14ac:dyDescent="0.2">
      <c r="B1256" s="177"/>
      <c r="C1256" s="177"/>
    </row>
    <row r="1257" spans="2:3" x14ac:dyDescent="0.2">
      <c r="B1257" s="177"/>
      <c r="C1257" s="177"/>
    </row>
    <row r="1258" spans="2:3" x14ac:dyDescent="0.2">
      <c r="B1258" s="177"/>
      <c r="C1258" s="177"/>
    </row>
    <row r="1259" spans="2:3" x14ac:dyDescent="0.2">
      <c r="B1259" s="177"/>
      <c r="C1259" s="177"/>
    </row>
    <row r="1260" spans="2:3" x14ac:dyDescent="0.2">
      <c r="B1260" s="177"/>
      <c r="C1260" s="177"/>
    </row>
    <row r="1261" spans="2:3" x14ac:dyDescent="0.2">
      <c r="B1261" s="177"/>
      <c r="C1261" s="177"/>
    </row>
    <row r="1262" spans="2:3" x14ac:dyDescent="0.2">
      <c r="B1262" s="177"/>
      <c r="C1262" s="177"/>
    </row>
    <row r="1263" spans="2:3" x14ac:dyDescent="0.2">
      <c r="B1263" s="177"/>
      <c r="C1263" s="177"/>
    </row>
    <row r="1264" spans="2:3" x14ac:dyDescent="0.2">
      <c r="B1264" s="177"/>
      <c r="C1264" s="177"/>
    </row>
    <row r="1265" spans="2:3" x14ac:dyDescent="0.2">
      <c r="B1265" s="177"/>
      <c r="C1265" s="177"/>
    </row>
    <row r="1266" spans="2:3" x14ac:dyDescent="0.2">
      <c r="B1266" s="177"/>
      <c r="C1266" s="177"/>
    </row>
    <row r="1267" spans="2:3" x14ac:dyDescent="0.2">
      <c r="B1267" s="177"/>
      <c r="C1267" s="177"/>
    </row>
    <row r="1268" spans="2:3" x14ac:dyDescent="0.2">
      <c r="B1268" s="177"/>
      <c r="C1268" s="177"/>
    </row>
    <row r="1269" spans="2:3" x14ac:dyDescent="0.2">
      <c r="B1269" s="177"/>
      <c r="C1269" s="177"/>
    </row>
    <row r="1270" spans="2:3" x14ac:dyDescent="0.2">
      <c r="B1270" s="177"/>
      <c r="C1270" s="177"/>
    </row>
    <row r="1271" spans="2:3" x14ac:dyDescent="0.2">
      <c r="B1271" s="177"/>
      <c r="C1271" s="177"/>
    </row>
    <row r="1272" spans="2:3" x14ac:dyDescent="0.2">
      <c r="B1272" s="177"/>
      <c r="C1272" s="177"/>
    </row>
    <row r="1273" spans="2:3" x14ac:dyDescent="0.2">
      <c r="B1273" s="177"/>
      <c r="C1273" s="177"/>
    </row>
    <row r="1274" spans="2:3" x14ac:dyDescent="0.2">
      <c r="B1274" s="177"/>
      <c r="C1274" s="177"/>
    </row>
    <row r="1275" spans="2:3" x14ac:dyDescent="0.2">
      <c r="B1275" s="177"/>
      <c r="C1275" s="177"/>
    </row>
    <row r="1276" spans="2:3" x14ac:dyDescent="0.2">
      <c r="B1276" s="177"/>
      <c r="C1276" s="177"/>
    </row>
    <row r="1277" spans="2:3" x14ac:dyDescent="0.2">
      <c r="B1277" s="177"/>
      <c r="C1277" s="177"/>
    </row>
    <row r="1278" spans="2:3" x14ac:dyDescent="0.2">
      <c r="B1278" s="177"/>
      <c r="C1278" s="177"/>
    </row>
    <row r="1279" spans="2:3" x14ac:dyDescent="0.2">
      <c r="B1279" s="177"/>
      <c r="C1279" s="177"/>
    </row>
    <row r="1280" spans="2:3" x14ac:dyDescent="0.2">
      <c r="B1280" s="177"/>
      <c r="C1280" s="177"/>
    </row>
    <row r="1281" spans="2:3" x14ac:dyDescent="0.2">
      <c r="B1281" s="177"/>
      <c r="C1281" s="177"/>
    </row>
    <row r="1282" spans="2:3" x14ac:dyDescent="0.2">
      <c r="B1282" s="177"/>
      <c r="C1282" s="177"/>
    </row>
    <row r="1283" spans="2:3" x14ac:dyDescent="0.2">
      <c r="B1283" s="177"/>
      <c r="C1283" s="177"/>
    </row>
    <row r="1284" spans="2:3" x14ac:dyDescent="0.2">
      <c r="B1284" s="177"/>
      <c r="C1284" s="177"/>
    </row>
    <row r="1285" spans="2:3" x14ac:dyDescent="0.2">
      <c r="B1285" s="177"/>
      <c r="C1285" s="177"/>
    </row>
    <row r="1286" spans="2:3" x14ac:dyDescent="0.2">
      <c r="B1286" s="177"/>
      <c r="C1286" s="177"/>
    </row>
    <row r="1287" spans="2:3" x14ac:dyDescent="0.2">
      <c r="B1287" s="177"/>
      <c r="C1287" s="177"/>
    </row>
    <row r="1288" spans="2:3" x14ac:dyDescent="0.2">
      <c r="B1288" s="177"/>
      <c r="C1288" s="177"/>
    </row>
    <row r="1289" spans="2:3" x14ac:dyDescent="0.2">
      <c r="B1289" s="177"/>
      <c r="C1289" s="177"/>
    </row>
    <row r="1290" spans="2:3" x14ac:dyDescent="0.2">
      <c r="B1290" s="177"/>
      <c r="C1290" s="177"/>
    </row>
    <row r="1291" spans="2:3" x14ac:dyDescent="0.2">
      <c r="B1291" s="177"/>
      <c r="C1291" s="177"/>
    </row>
    <row r="1292" spans="2:3" x14ac:dyDescent="0.2">
      <c r="B1292" s="177"/>
      <c r="C1292" s="177"/>
    </row>
    <row r="1293" spans="2:3" x14ac:dyDescent="0.2">
      <c r="B1293" s="177"/>
      <c r="C1293" s="177"/>
    </row>
    <row r="1294" spans="2:3" x14ac:dyDescent="0.2">
      <c r="B1294" s="177"/>
      <c r="C1294" s="177"/>
    </row>
    <row r="1295" spans="2:3" x14ac:dyDescent="0.2">
      <c r="B1295" s="177"/>
      <c r="C1295" s="177"/>
    </row>
    <row r="1296" spans="2:3" x14ac:dyDescent="0.2">
      <c r="B1296" s="177"/>
      <c r="C1296" s="177"/>
    </row>
    <row r="1297" spans="2:3" x14ac:dyDescent="0.2">
      <c r="B1297" s="177"/>
      <c r="C1297" s="177"/>
    </row>
    <row r="1298" spans="2:3" x14ac:dyDescent="0.2">
      <c r="B1298" s="177"/>
      <c r="C1298" s="177"/>
    </row>
    <row r="1299" spans="2:3" x14ac:dyDescent="0.2">
      <c r="B1299" s="177"/>
      <c r="C1299" s="177"/>
    </row>
    <row r="1300" spans="2:3" x14ac:dyDescent="0.2">
      <c r="B1300" s="177"/>
      <c r="C1300" s="177"/>
    </row>
    <row r="1301" spans="2:3" x14ac:dyDescent="0.2">
      <c r="B1301" s="177"/>
      <c r="C1301" s="177"/>
    </row>
    <row r="1302" spans="2:3" x14ac:dyDescent="0.2">
      <c r="B1302" s="177"/>
      <c r="C1302" s="177"/>
    </row>
    <row r="1303" spans="2:3" x14ac:dyDescent="0.2">
      <c r="B1303" s="177"/>
      <c r="C1303" s="177"/>
    </row>
    <row r="1304" spans="2:3" x14ac:dyDescent="0.2">
      <c r="B1304" s="177"/>
      <c r="C1304" s="177"/>
    </row>
    <row r="1305" spans="2:3" x14ac:dyDescent="0.2">
      <c r="B1305" s="177"/>
      <c r="C1305" s="177"/>
    </row>
    <row r="1306" spans="2:3" x14ac:dyDescent="0.2">
      <c r="B1306" s="177"/>
      <c r="C1306" s="177"/>
    </row>
    <row r="1307" spans="2:3" x14ac:dyDescent="0.2">
      <c r="B1307" s="177"/>
      <c r="C1307" s="177"/>
    </row>
    <row r="1308" spans="2:3" x14ac:dyDescent="0.2">
      <c r="B1308" s="177"/>
      <c r="C1308" s="177"/>
    </row>
    <row r="1309" spans="2:3" x14ac:dyDescent="0.2">
      <c r="B1309" s="177"/>
      <c r="C1309" s="177"/>
    </row>
    <row r="1310" spans="2:3" x14ac:dyDescent="0.2">
      <c r="B1310" s="177"/>
      <c r="C1310" s="177"/>
    </row>
    <row r="1311" spans="2:3" x14ac:dyDescent="0.2">
      <c r="B1311" s="177"/>
      <c r="C1311" s="177"/>
    </row>
    <row r="1312" spans="2:3" x14ac:dyDescent="0.2">
      <c r="B1312" s="177"/>
      <c r="C1312" s="177"/>
    </row>
    <row r="1313" spans="2:3" x14ac:dyDescent="0.2">
      <c r="B1313" s="177"/>
      <c r="C1313" s="177"/>
    </row>
    <row r="1314" spans="2:3" x14ac:dyDescent="0.2">
      <c r="B1314" s="177"/>
      <c r="C1314" s="177"/>
    </row>
    <row r="1315" spans="2:3" x14ac:dyDescent="0.2">
      <c r="B1315" s="177"/>
      <c r="C1315" s="177"/>
    </row>
    <row r="1316" spans="2:3" x14ac:dyDescent="0.2">
      <c r="B1316" s="177"/>
      <c r="C1316" s="177"/>
    </row>
    <row r="1317" spans="2:3" x14ac:dyDescent="0.2">
      <c r="B1317" s="177"/>
      <c r="C1317" s="177"/>
    </row>
    <row r="1318" spans="2:3" x14ac:dyDescent="0.2">
      <c r="B1318" s="177"/>
      <c r="C1318" s="177"/>
    </row>
    <row r="1319" spans="2:3" x14ac:dyDescent="0.2">
      <c r="B1319" s="177"/>
      <c r="C1319" s="177"/>
    </row>
    <row r="1320" spans="2:3" x14ac:dyDescent="0.2">
      <c r="B1320" s="177"/>
      <c r="C1320" s="177"/>
    </row>
    <row r="1321" spans="2:3" x14ac:dyDescent="0.2">
      <c r="B1321" s="177"/>
      <c r="C1321" s="177"/>
    </row>
    <row r="1322" spans="2:3" x14ac:dyDescent="0.2">
      <c r="B1322" s="177"/>
      <c r="C1322" s="177"/>
    </row>
    <row r="1323" spans="2:3" x14ac:dyDescent="0.2">
      <c r="B1323" s="177"/>
      <c r="C1323" s="177"/>
    </row>
    <row r="1324" spans="2:3" x14ac:dyDescent="0.2">
      <c r="B1324" s="177"/>
      <c r="C1324" s="177"/>
    </row>
    <row r="1325" spans="2:3" x14ac:dyDescent="0.2">
      <c r="B1325" s="177"/>
      <c r="C1325" s="177"/>
    </row>
    <row r="1326" spans="2:3" x14ac:dyDescent="0.2">
      <c r="B1326" s="177"/>
      <c r="C1326" s="177"/>
    </row>
    <row r="1327" spans="2:3" x14ac:dyDescent="0.2">
      <c r="B1327" s="177"/>
      <c r="C1327" s="177"/>
    </row>
    <row r="1328" spans="2:3" x14ac:dyDescent="0.2">
      <c r="B1328" s="177"/>
      <c r="C1328" s="177"/>
    </row>
    <row r="1329" spans="2:3" x14ac:dyDescent="0.2">
      <c r="B1329" s="177"/>
      <c r="C1329" s="177"/>
    </row>
    <row r="1330" spans="2:3" x14ac:dyDescent="0.2">
      <c r="B1330" s="177"/>
      <c r="C1330" s="177"/>
    </row>
    <row r="1331" spans="2:3" x14ac:dyDescent="0.2">
      <c r="B1331" s="177"/>
      <c r="C1331" s="177"/>
    </row>
    <row r="1332" spans="2:3" x14ac:dyDescent="0.2">
      <c r="B1332" s="177"/>
      <c r="C1332" s="177"/>
    </row>
    <row r="1333" spans="2:3" x14ac:dyDescent="0.2">
      <c r="B1333" s="177"/>
      <c r="C1333" s="177"/>
    </row>
    <row r="1334" spans="2:3" x14ac:dyDescent="0.2">
      <c r="B1334" s="177"/>
      <c r="C1334" s="177"/>
    </row>
    <row r="1335" spans="2:3" x14ac:dyDescent="0.2">
      <c r="B1335" s="170"/>
      <c r="C1335" s="165"/>
    </row>
    <row r="1336" spans="2:3" x14ac:dyDescent="0.2">
      <c r="B1336" s="170"/>
      <c r="C1336" s="165"/>
    </row>
    <row r="1337" spans="2:3" x14ac:dyDescent="0.2">
      <c r="B1337" s="170"/>
      <c r="C1337" s="165"/>
    </row>
    <row r="1338" spans="2:3" x14ac:dyDescent="0.2">
      <c r="B1338" s="170"/>
      <c r="C1338" s="165"/>
    </row>
    <row r="1339" spans="2:3" x14ac:dyDescent="0.2">
      <c r="B1339" s="170"/>
      <c r="C1339" s="165"/>
    </row>
    <row r="1340" spans="2:3" x14ac:dyDescent="0.2">
      <c r="B1340" s="170"/>
      <c r="C1340" s="165"/>
    </row>
    <row r="1341" spans="2:3" x14ac:dyDescent="0.2">
      <c r="B1341" s="170"/>
      <c r="C1341" s="165"/>
    </row>
    <row r="1342" spans="2:3" x14ac:dyDescent="0.2">
      <c r="B1342" s="170"/>
      <c r="C1342" s="165"/>
    </row>
    <row r="1343" spans="2:3" x14ac:dyDescent="0.2">
      <c r="B1343" s="170"/>
      <c r="C1343" s="165"/>
    </row>
    <row r="1344" spans="2:3" x14ac:dyDescent="0.2">
      <c r="B1344" s="170"/>
      <c r="C1344" s="165"/>
    </row>
    <row r="1345" spans="2:3" x14ac:dyDescent="0.2">
      <c r="B1345" s="170"/>
      <c r="C1345" s="165"/>
    </row>
    <row r="1346" spans="2:3" x14ac:dyDescent="0.2">
      <c r="B1346" s="170"/>
      <c r="C1346" s="165"/>
    </row>
    <row r="1347" spans="2:3" x14ac:dyDescent="0.2">
      <c r="B1347" s="170"/>
      <c r="C1347" s="165"/>
    </row>
    <row r="1348" spans="2:3" x14ac:dyDescent="0.2">
      <c r="B1348" s="170"/>
      <c r="C1348" s="165"/>
    </row>
    <row r="1349" spans="2:3" x14ac:dyDescent="0.2">
      <c r="B1349" s="170"/>
      <c r="C1349" s="165"/>
    </row>
    <row r="1350" spans="2:3" x14ac:dyDescent="0.2">
      <c r="B1350" s="170"/>
      <c r="C1350" s="165"/>
    </row>
    <row r="1351" spans="2:3" x14ac:dyDescent="0.2">
      <c r="B1351" s="170"/>
      <c r="C1351" s="165"/>
    </row>
    <row r="1352" spans="2:3" x14ac:dyDescent="0.2">
      <c r="B1352" s="170"/>
      <c r="C1352" s="165"/>
    </row>
    <row r="1353" spans="2:3" x14ac:dyDescent="0.2">
      <c r="B1353" s="170"/>
      <c r="C1353" s="165"/>
    </row>
    <row r="1354" spans="2:3" x14ac:dyDescent="0.2">
      <c r="B1354" s="170"/>
      <c r="C1354" s="165"/>
    </row>
    <row r="1355" spans="2:3" x14ac:dyDescent="0.2">
      <c r="B1355" s="170"/>
      <c r="C1355" s="165"/>
    </row>
    <row r="1356" spans="2:3" x14ac:dyDescent="0.2">
      <c r="B1356" s="170"/>
      <c r="C1356" s="165"/>
    </row>
    <row r="1357" spans="2:3" x14ac:dyDescent="0.2">
      <c r="B1357" s="170"/>
      <c r="C1357" s="165"/>
    </row>
    <row r="1358" spans="2:3" x14ac:dyDescent="0.2">
      <c r="B1358" s="170"/>
      <c r="C1358" s="165"/>
    </row>
    <row r="1359" spans="2:3" x14ac:dyDescent="0.2">
      <c r="B1359" s="170"/>
      <c r="C1359" s="165"/>
    </row>
    <row r="1360" spans="2:3" x14ac:dyDescent="0.2">
      <c r="B1360" s="170"/>
      <c r="C1360" s="165"/>
    </row>
    <row r="1361" spans="2:3" x14ac:dyDescent="0.2">
      <c r="B1361" s="170"/>
      <c r="C1361" s="165"/>
    </row>
    <row r="1362" spans="2:3" x14ac:dyDescent="0.2">
      <c r="B1362" s="170"/>
      <c r="C1362" s="165"/>
    </row>
    <row r="1363" spans="2:3" x14ac:dyDescent="0.2">
      <c r="B1363" s="170"/>
      <c r="C1363" s="165"/>
    </row>
    <row r="1364" spans="2:3" x14ac:dyDescent="0.2">
      <c r="B1364" s="170"/>
      <c r="C1364" s="165"/>
    </row>
    <row r="1365" spans="2:3" x14ac:dyDescent="0.2">
      <c r="B1365" s="170"/>
      <c r="C1365" s="165"/>
    </row>
    <row r="1366" spans="2:3" x14ac:dyDescent="0.2">
      <c r="B1366" s="170"/>
      <c r="C1366" s="165"/>
    </row>
    <row r="1367" spans="2:3" x14ac:dyDescent="0.2">
      <c r="B1367" s="170"/>
      <c r="C1367" s="165"/>
    </row>
    <row r="1368" spans="2:3" x14ac:dyDescent="0.2">
      <c r="B1368" s="170"/>
      <c r="C1368" s="165"/>
    </row>
    <row r="1369" spans="2:3" x14ac:dyDescent="0.2">
      <c r="B1369" s="170"/>
      <c r="C1369" s="165"/>
    </row>
    <row r="1370" spans="2:3" x14ac:dyDescent="0.2">
      <c r="B1370" s="170"/>
      <c r="C1370" s="165"/>
    </row>
    <row r="1371" spans="2:3" x14ac:dyDescent="0.2">
      <c r="B1371" s="170"/>
      <c r="C1371" s="165"/>
    </row>
    <row r="1372" spans="2:3" x14ac:dyDescent="0.2">
      <c r="B1372" s="170"/>
      <c r="C1372" s="165"/>
    </row>
    <row r="1373" spans="2:3" x14ac:dyDescent="0.2">
      <c r="B1373" s="170"/>
      <c r="C1373" s="165"/>
    </row>
    <row r="1374" spans="2:3" x14ac:dyDescent="0.2">
      <c r="B1374" s="170"/>
      <c r="C1374" s="165"/>
    </row>
    <row r="1375" spans="2:3" x14ac:dyDescent="0.2">
      <c r="B1375" s="170"/>
      <c r="C1375" s="165"/>
    </row>
    <row r="1376" spans="2:3" x14ac:dyDescent="0.2">
      <c r="B1376" s="170"/>
      <c r="C1376" s="165"/>
    </row>
    <row r="1377" spans="2:3" x14ac:dyDescent="0.2">
      <c r="B1377" s="170"/>
      <c r="C1377" s="165"/>
    </row>
    <row r="1378" spans="2:3" x14ac:dyDescent="0.2">
      <c r="B1378" s="170"/>
      <c r="C1378" s="165"/>
    </row>
    <row r="1379" spans="2:3" x14ac:dyDescent="0.2">
      <c r="B1379" s="170"/>
      <c r="C1379" s="165"/>
    </row>
    <row r="1380" spans="2:3" x14ac:dyDescent="0.2">
      <c r="B1380" s="170"/>
      <c r="C1380" s="165"/>
    </row>
    <row r="1381" spans="2:3" x14ac:dyDescent="0.2">
      <c r="B1381" s="170"/>
      <c r="C1381" s="165"/>
    </row>
    <row r="1382" spans="2:3" x14ac:dyDescent="0.2">
      <c r="B1382" s="170"/>
      <c r="C1382" s="165"/>
    </row>
    <row r="1383" spans="2:3" x14ac:dyDescent="0.2">
      <c r="B1383" s="170"/>
      <c r="C1383" s="165"/>
    </row>
    <row r="1384" spans="2:3" x14ac:dyDescent="0.2">
      <c r="B1384" s="170"/>
      <c r="C1384" s="165"/>
    </row>
    <row r="1385" spans="2:3" x14ac:dyDescent="0.2">
      <c r="B1385" s="170"/>
      <c r="C1385" s="165"/>
    </row>
    <row r="1386" spans="2:3" x14ac:dyDescent="0.2">
      <c r="B1386" s="170"/>
      <c r="C1386" s="165"/>
    </row>
    <row r="1387" spans="2:3" x14ac:dyDescent="0.2">
      <c r="B1387" s="170"/>
      <c r="C1387" s="165"/>
    </row>
    <row r="1388" spans="2:3" x14ac:dyDescent="0.2">
      <c r="B1388" s="170"/>
      <c r="C1388" s="165"/>
    </row>
    <row r="1389" spans="2:3" x14ac:dyDescent="0.2">
      <c r="B1389" s="170"/>
      <c r="C1389" s="165"/>
    </row>
    <row r="1390" spans="2:3" x14ac:dyDescent="0.2">
      <c r="B1390" s="170"/>
      <c r="C1390" s="165"/>
    </row>
    <row r="1391" spans="2:3" x14ac:dyDescent="0.2">
      <c r="B1391" s="170"/>
      <c r="C1391" s="165"/>
    </row>
    <row r="1392" spans="2:3" x14ac:dyDescent="0.2">
      <c r="B1392" s="170"/>
      <c r="C1392" s="165"/>
    </row>
    <row r="1393" spans="2:3" x14ac:dyDescent="0.2">
      <c r="B1393" s="170"/>
      <c r="C1393" s="165"/>
    </row>
    <row r="1394" spans="2:3" x14ac:dyDescent="0.2">
      <c r="B1394" s="170"/>
      <c r="C1394" s="165"/>
    </row>
    <row r="1395" spans="2:3" x14ac:dyDescent="0.2">
      <c r="B1395" s="170"/>
      <c r="C1395" s="165"/>
    </row>
    <row r="1396" spans="2:3" x14ac:dyDescent="0.2">
      <c r="B1396" s="170"/>
      <c r="C1396" s="165"/>
    </row>
    <row r="1397" spans="2:3" x14ac:dyDescent="0.2">
      <c r="B1397" s="170"/>
      <c r="C1397" s="165"/>
    </row>
    <row r="1398" spans="2:3" x14ac:dyDescent="0.2">
      <c r="B1398" s="170"/>
      <c r="C1398" s="165"/>
    </row>
    <row r="1399" spans="2:3" x14ac:dyDescent="0.2">
      <c r="B1399" s="170"/>
      <c r="C1399" s="165"/>
    </row>
    <row r="1400" spans="2:3" x14ac:dyDescent="0.2">
      <c r="B1400" s="170"/>
      <c r="C1400" s="165"/>
    </row>
    <row r="1401" spans="2:3" x14ac:dyDescent="0.2">
      <c r="B1401" s="170"/>
      <c r="C1401" s="165"/>
    </row>
    <row r="1402" spans="2:3" x14ac:dyDescent="0.2">
      <c r="B1402" s="170"/>
      <c r="C1402" s="165"/>
    </row>
    <row r="1403" spans="2:3" x14ac:dyDescent="0.2">
      <c r="B1403" s="170"/>
      <c r="C1403" s="165"/>
    </row>
    <row r="1404" spans="2:3" x14ac:dyDescent="0.2">
      <c r="B1404" s="170"/>
      <c r="C1404" s="165"/>
    </row>
    <row r="1405" spans="2:3" x14ac:dyDescent="0.2">
      <c r="B1405" s="170"/>
      <c r="C1405" s="165"/>
    </row>
    <row r="1406" spans="2:3" x14ac:dyDescent="0.2">
      <c r="B1406" s="170"/>
      <c r="C1406" s="165"/>
    </row>
    <row r="1407" spans="2:3" x14ac:dyDescent="0.2">
      <c r="B1407" s="170"/>
      <c r="C1407" s="165"/>
    </row>
    <row r="1408" spans="2:3" x14ac:dyDescent="0.2">
      <c r="B1408" s="170"/>
      <c r="C1408" s="165"/>
    </row>
    <row r="1409" spans="2:3" x14ac:dyDescent="0.2">
      <c r="B1409" s="170"/>
      <c r="C1409" s="165"/>
    </row>
    <row r="1410" spans="2:3" x14ac:dyDescent="0.2">
      <c r="B1410" s="170"/>
      <c r="C1410" s="165"/>
    </row>
    <row r="1411" spans="2:3" x14ac:dyDescent="0.2">
      <c r="B1411" s="170"/>
      <c r="C1411" s="165"/>
    </row>
    <row r="1412" spans="2:3" x14ac:dyDescent="0.2">
      <c r="B1412" s="170"/>
      <c r="C1412" s="165"/>
    </row>
    <row r="1413" spans="2:3" x14ac:dyDescent="0.2">
      <c r="B1413" s="170"/>
      <c r="C1413" s="165"/>
    </row>
    <row r="1414" spans="2:3" x14ac:dyDescent="0.2">
      <c r="B1414" s="170"/>
      <c r="C1414" s="165"/>
    </row>
    <row r="1415" spans="2:3" x14ac:dyDescent="0.2">
      <c r="B1415" s="170"/>
      <c r="C1415" s="165"/>
    </row>
    <row r="1416" spans="2:3" x14ac:dyDescent="0.2">
      <c r="B1416" s="170"/>
      <c r="C1416" s="165"/>
    </row>
    <row r="1417" spans="2:3" x14ac:dyDescent="0.2">
      <c r="B1417" s="170"/>
      <c r="C1417" s="165"/>
    </row>
    <row r="1418" spans="2:3" x14ac:dyDescent="0.2">
      <c r="B1418" s="170"/>
      <c r="C1418" s="165"/>
    </row>
    <row r="1419" spans="2:3" x14ac:dyDescent="0.2">
      <c r="B1419" s="170"/>
      <c r="C1419" s="165"/>
    </row>
    <row r="1420" spans="2:3" x14ac:dyDescent="0.2">
      <c r="B1420" s="170"/>
      <c r="C1420" s="165"/>
    </row>
    <row r="1421" spans="2:3" x14ac:dyDescent="0.2">
      <c r="B1421" s="170"/>
      <c r="C1421" s="165"/>
    </row>
    <row r="1422" spans="2:3" x14ac:dyDescent="0.2">
      <c r="B1422" s="170"/>
      <c r="C1422" s="165"/>
    </row>
    <row r="1423" spans="2:3" x14ac:dyDescent="0.2">
      <c r="B1423" s="170"/>
      <c r="C1423" s="165"/>
    </row>
    <row r="1424" spans="2:3" x14ac:dyDescent="0.2">
      <c r="B1424" s="170"/>
      <c r="C1424" s="165"/>
    </row>
    <row r="1425" spans="2:3" x14ac:dyDescent="0.2">
      <c r="B1425" s="170"/>
      <c r="C1425" s="165"/>
    </row>
    <row r="1426" spans="2:3" x14ac:dyDescent="0.2">
      <c r="B1426" s="170"/>
      <c r="C1426" s="165"/>
    </row>
    <row r="1427" spans="2:3" x14ac:dyDescent="0.2">
      <c r="B1427" s="170"/>
      <c r="C1427" s="165"/>
    </row>
    <row r="1428" spans="2:3" x14ac:dyDescent="0.2">
      <c r="B1428" s="170"/>
      <c r="C1428" s="165"/>
    </row>
    <row r="1429" spans="2:3" x14ac:dyDescent="0.2">
      <c r="B1429" s="170"/>
      <c r="C1429" s="165"/>
    </row>
    <row r="1430" spans="2:3" x14ac:dyDescent="0.2">
      <c r="B1430" s="170"/>
      <c r="C1430" s="165"/>
    </row>
    <row r="1431" spans="2:3" x14ac:dyDescent="0.2">
      <c r="B1431" s="170"/>
      <c r="C1431" s="165"/>
    </row>
    <row r="1432" spans="2:3" x14ac:dyDescent="0.2">
      <c r="B1432" s="170"/>
      <c r="C1432" s="165"/>
    </row>
    <row r="1433" spans="2:3" x14ac:dyDescent="0.2">
      <c r="B1433" s="170"/>
      <c r="C1433" s="165"/>
    </row>
    <row r="1434" spans="2:3" x14ac:dyDescent="0.2">
      <c r="B1434" s="170"/>
      <c r="C1434" s="165"/>
    </row>
    <row r="1435" spans="2:3" x14ac:dyDescent="0.2">
      <c r="B1435" s="170"/>
      <c r="C1435" s="165"/>
    </row>
    <row r="1436" spans="2:3" x14ac:dyDescent="0.2">
      <c r="B1436" s="176"/>
      <c r="C1436" s="165"/>
    </row>
    <row r="1437" spans="2:3" x14ac:dyDescent="0.2">
      <c r="B1437" s="176"/>
      <c r="C1437" s="165"/>
    </row>
    <row r="1438" spans="2:3" x14ac:dyDescent="0.2">
      <c r="B1438" s="170"/>
      <c r="C1438" s="165"/>
    </row>
    <row r="1439" spans="2:3" x14ac:dyDescent="0.2">
      <c r="B1439" s="170"/>
      <c r="C1439" s="165"/>
    </row>
    <row r="1440" spans="2:3" x14ac:dyDescent="0.2">
      <c r="B1440" s="176"/>
      <c r="C1440" s="165"/>
    </row>
    <row r="1441" spans="2:3" x14ac:dyDescent="0.2">
      <c r="B1441" s="176"/>
      <c r="C1441" s="165"/>
    </row>
    <row r="1442" spans="2:3" x14ac:dyDescent="0.2">
      <c r="B1442" s="170"/>
      <c r="C1442" s="165"/>
    </row>
    <row r="1443" spans="2:3" x14ac:dyDescent="0.2">
      <c r="B1443" s="170"/>
      <c r="C1443" s="165"/>
    </row>
    <row r="1444" spans="2:3" x14ac:dyDescent="0.2">
      <c r="B1444" s="170"/>
      <c r="C1444" s="165"/>
    </row>
    <row r="1445" spans="2:3" x14ac:dyDescent="0.2">
      <c r="B1445" s="170"/>
      <c r="C1445" s="165"/>
    </row>
    <row r="1446" spans="2:3" x14ac:dyDescent="0.2">
      <c r="B1446" s="170"/>
      <c r="C1446" s="165"/>
    </row>
    <row r="1447" spans="2:3" x14ac:dyDescent="0.2">
      <c r="B1447" s="170"/>
      <c r="C1447" s="165"/>
    </row>
    <row r="1448" spans="2:3" x14ac:dyDescent="0.2">
      <c r="B1448" s="176"/>
      <c r="C1448" s="165"/>
    </row>
    <row r="1449" spans="2:3" x14ac:dyDescent="0.2">
      <c r="B1449" s="176"/>
      <c r="C1449" s="165"/>
    </row>
    <row r="1450" spans="2:3" x14ac:dyDescent="0.2">
      <c r="B1450" s="176"/>
      <c r="C1450" s="165"/>
    </row>
    <row r="1451" spans="2:3" x14ac:dyDescent="0.2">
      <c r="B1451" s="176"/>
      <c r="C1451" s="165"/>
    </row>
    <row r="1452" spans="2:3" x14ac:dyDescent="0.2">
      <c r="B1452" s="176"/>
      <c r="C1452" s="165"/>
    </row>
    <row r="1453" spans="2:3" x14ac:dyDescent="0.2">
      <c r="B1453" s="170"/>
      <c r="C1453" s="165"/>
    </row>
    <row r="1454" spans="2:3" x14ac:dyDescent="0.2">
      <c r="B1454" s="170"/>
      <c r="C1454" s="165"/>
    </row>
    <row r="1455" spans="2:3" x14ac:dyDescent="0.2">
      <c r="B1455" s="170"/>
      <c r="C1455" s="165"/>
    </row>
    <row r="1456" spans="2:3" x14ac:dyDescent="0.2">
      <c r="B1456" s="170"/>
      <c r="C1456" s="165"/>
    </row>
    <row r="1457" spans="2:3" x14ac:dyDescent="0.2">
      <c r="B1457" s="170"/>
      <c r="C1457" s="165"/>
    </row>
    <row r="1458" spans="2:3" x14ac:dyDescent="0.2">
      <c r="B1458" s="170"/>
      <c r="C1458" s="165"/>
    </row>
    <row r="1459" spans="2:3" x14ac:dyDescent="0.2">
      <c r="B1459" s="170"/>
      <c r="C1459" s="165"/>
    </row>
    <row r="1460" spans="2:3" x14ac:dyDescent="0.2">
      <c r="B1460" s="170"/>
      <c r="C1460" s="165"/>
    </row>
    <row r="1461" spans="2:3" x14ac:dyDescent="0.2">
      <c r="B1461" s="170"/>
      <c r="C1461" s="165"/>
    </row>
    <row r="1462" spans="2:3" x14ac:dyDescent="0.2">
      <c r="B1462" s="176"/>
      <c r="C1462" s="165"/>
    </row>
    <row r="1463" spans="2:3" x14ac:dyDescent="0.2">
      <c r="B1463" s="176"/>
      <c r="C1463" s="165"/>
    </row>
    <row r="1464" spans="2:3" x14ac:dyDescent="0.2">
      <c r="B1464" s="176"/>
      <c r="C1464" s="165"/>
    </row>
    <row r="1465" spans="2:3" x14ac:dyDescent="0.2">
      <c r="B1465" s="176"/>
      <c r="C1465" s="165"/>
    </row>
    <row r="1466" spans="2:3" x14ac:dyDescent="0.2">
      <c r="B1466" s="170"/>
      <c r="C1466" s="165"/>
    </row>
  </sheetData>
  <sortState ref="AN3:AN270">
    <sortCondition ref="AN3"/>
  </sortState>
  <dataValidations count="1">
    <dataValidation type="list" allowBlank="1" showInputMessage="1" showErrorMessage="1" sqref="AQ2">
      <formula1>zNamed_Sheets</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election activeCell="P21" sqref="P21"/>
    </sheetView>
  </sheetViews>
  <sheetFormatPr defaultRowHeight="12.75" x14ac:dyDescent="0.2"/>
  <cols>
    <col min="1" max="1" width="20.140625" style="57" bestFit="1" customWidth="1"/>
    <col min="2" max="2" width="5.7109375" style="56" bestFit="1" customWidth="1"/>
  </cols>
  <sheetData>
    <row r="1" spans="1:2" x14ac:dyDescent="0.2">
      <c r="A1" s="59" t="s">
        <v>303</v>
      </c>
      <c r="B1" s="58" t="s">
        <v>1497</v>
      </c>
    </row>
    <row r="2" spans="1:2" x14ac:dyDescent="0.2">
      <c r="A2" s="55"/>
      <c r="B2" s="54"/>
    </row>
    <row r="3" spans="1:2" x14ac:dyDescent="0.2">
      <c r="A3" t="s">
        <v>1721</v>
      </c>
      <c r="B3" t="s">
        <v>577</v>
      </c>
    </row>
    <row r="4" spans="1:2" x14ac:dyDescent="0.2">
      <c r="A4" t="s">
        <v>1722</v>
      </c>
      <c r="B4" t="s">
        <v>572</v>
      </c>
    </row>
    <row r="5" spans="1:2" x14ac:dyDescent="0.2">
      <c r="A5" t="s">
        <v>1724</v>
      </c>
      <c r="B5" t="s">
        <v>1723</v>
      </c>
    </row>
    <row r="6" spans="1:2" x14ac:dyDescent="0.2">
      <c r="A6" t="s">
        <v>3224</v>
      </c>
      <c r="B6" t="s">
        <v>617</v>
      </c>
    </row>
    <row r="7" spans="1:2" x14ac:dyDescent="0.2">
      <c r="A7" t="s">
        <v>3226</v>
      </c>
      <c r="B7" t="s">
        <v>3225</v>
      </c>
    </row>
    <row r="8" spans="1:2" x14ac:dyDescent="0.2">
      <c r="A8" t="s">
        <v>1725</v>
      </c>
      <c r="B8" t="s">
        <v>1715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workbookViewId="0">
      <selection activeCell="K15" sqref="K15"/>
    </sheetView>
  </sheetViews>
  <sheetFormatPr defaultRowHeight="11.25" x14ac:dyDescent="0.2"/>
  <cols>
    <col min="1" max="1" width="17" style="298" bestFit="1" customWidth="1"/>
    <col min="2" max="2" width="9.28515625" style="298" bestFit="1" customWidth="1"/>
    <col min="3" max="3" width="15.85546875" style="298" customWidth="1"/>
    <col min="4" max="4" width="8.85546875" style="298" bestFit="1" customWidth="1"/>
    <col min="5" max="5" width="30.140625" style="298" bestFit="1" customWidth="1"/>
    <col min="6" max="6" width="11.7109375" style="298" bestFit="1" customWidth="1"/>
    <col min="7" max="7" width="18.140625" style="298" bestFit="1" customWidth="1"/>
    <col min="8" max="8" width="9.42578125" style="298" bestFit="1" customWidth="1"/>
    <col min="9" max="9" width="16.140625" style="298" bestFit="1" customWidth="1"/>
    <col min="10" max="10" width="11.140625" style="298" bestFit="1" customWidth="1"/>
    <col min="11" max="11" width="11.140625" style="298" customWidth="1"/>
    <col min="12" max="12" width="10.28515625" style="298" bestFit="1" customWidth="1"/>
    <col min="13" max="13" width="10.85546875" style="298" bestFit="1" customWidth="1"/>
    <col min="14" max="14" width="4.7109375" style="298" bestFit="1" customWidth="1"/>
    <col min="15" max="15" width="7.5703125" style="24" bestFit="1" customWidth="1"/>
    <col min="16" max="16" width="5.85546875" style="24" bestFit="1" customWidth="1"/>
    <col min="17" max="16384" width="9.140625" style="24"/>
  </cols>
  <sheetData>
    <row r="1" spans="1:16" ht="33.75" x14ac:dyDescent="0.2">
      <c r="A1" s="296" t="s">
        <v>387</v>
      </c>
      <c r="B1" s="296" t="s">
        <v>386</v>
      </c>
      <c r="C1" s="296"/>
      <c r="D1" s="296" t="s">
        <v>388</v>
      </c>
      <c r="E1" s="296" t="s">
        <v>390</v>
      </c>
      <c r="F1" s="296" t="s">
        <v>389</v>
      </c>
      <c r="G1" s="296" t="s">
        <v>392</v>
      </c>
      <c r="H1" s="296" t="s">
        <v>391</v>
      </c>
      <c r="I1" s="296" t="s">
        <v>394</v>
      </c>
      <c r="J1" s="296" t="s">
        <v>393</v>
      </c>
      <c r="K1" s="296"/>
      <c r="L1" s="296" t="s">
        <v>395</v>
      </c>
      <c r="M1" s="296" t="s">
        <v>398</v>
      </c>
      <c r="N1" s="296" t="s">
        <v>397</v>
      </c>
      <c r="O1" s="296" t="s">
        <v>2229</v>
      </c>
      <c r="P1" s="296" t="s">
        <v>2224</v>
      </c>
    </row>
    <row r="2" spans="1:16" x14ac:dyDescent="0.2">
      <c r="A2" s="297"/>
      <c r="B2" s="297"/>
      <c r="C2" s="297"/>
      <c r="D2" s="297"/>
      <c r="E2" s="297"/>
      <c r="F2" s="297"/>
      <c r="G2" s="297"/>
      <c r="H2" s="297"/>
      <c r="I2" s="297"/>
      <c r="J2" s="297"/>
      <c r="K2" s="297"/>
      <c r="L2" s="297"/>
      <c r="M2" s="297"/>
      <c r="N2" s="297"/>
      <c r="O2" s="297"/>
      <c r="P2" s="297"/>
    </row>
    <row r="3" spans="1:16" x14ac:dyDescent="0.2">
      <c r="A3" s="24" t="s">
        <v>1562</v>
      </c>
      <c r="B3" s="24" t="s">
        <v>416</v>
      </c>
      <c r="C3" s="24" t="s">
        <v>4902</v>
      </c>
      <c r="D3" s="298" t="s">
        <v>405</v>
      </c>
      <c r="E3" s="24" t="s">
        <v>406</v>
      </c>
      <c r="F3" s="24" t="s">
        <v>62</v>
      </c>
      <c r="G3" s="24" t="s">
        <v>408</v>
      </c>
      <c r="H3" s="24" t="s">
        <v>407</v>
      </c>
      <c r="I3" s="24" t="s">
        <v>410</v>
      </c>
      <c r="J3" s="24" t="s">
        <v>409</v>
      </c>
      <c r="K3" s="24" t="s">
        <v>4909</v>
      </c>
      <c r="L3" s="298" t="s">
        <v>411</v>
      </c>
      <c r="M3" s="298" t="s">
        <v>412</v>
      </c>
      <c r="N3" s="298" t="s">
        <v>61</v>
      </c>
      <c r="O3" s="24" t="s">
        <v>2228</v>
      </c>
      <c r="P3" s="24" t="s">
        <v>2226</v>
      </c>
    </row>
    <row r="4" spans="1:16" x14ac:dyDescent="0.2">
      <c r="A4" s="24" t="s">
        <v>1566</v>
      </c>
      <c r="B4" s="24" t="s">
        <v>1565</v>
      </c>
      <c r="C4" s="24" t="s">
        <v>4903</v>
      </c>
      <c r="D4" s="298" t="s">
        <v>61</v>
      </c>
      <c r="E4" s="24" t="s">
        <v>418</v>
      </c>
      <c r="F4" s="24" t="s">
        <v>417</v>
      </c>
      <c r="G4" s="24" t="s">
        <v>420</v>
      </c>
      <c r="H4" s="24" t="s">
        <v>419</v>
      </c>
      <c r="I4" s="24" t="s">
        <v>422</v>
      </c>
      <c r="J4" s="24" t="s">
        <v>421</v>
      </c>
      <c r="K4" s="24" t="s">
        <v>3116</v>
      </c>
      <c r="L4" s="298" t="s">
        <v>65</v>
      </c>
      <c r="M4" s="298" t="s">
        <v>423</v>
      </c>
      <c r="N4" s="298" t="s">
        <v>65</v>
      </c>
      <c r="O4" s="24" t="s">
        <v>75</v>
      </c>
      <c r="P4" s="24" t="s">
        <v>439</v>
      </c>
    </row>
    <row r="5" spans="1:16" x14ac:dyDescent="0.2">
      <c r="A5" s="24" t="s">
        <v>1563</v>
      </c>
      <c r="B5" s="24" t="s">
        <v>427</v>
      </c>
      <c r="C5" s="24" t="s">
        <v>4904</v>
      </c>
      <c r="D5" s="298" t="s">
        <v>241</v>
      </c>
      <c r="E5" s="24" t="s">
        <v>429</v>
      </c>
      <c r="F5" s="24" t="s">
        <v>428</v>
      </c>
      <c r="G5" s="24" t="s">
        <v>431</v>
      </c>
      <c r="H5" s="24" t="s">
        <v>430</v>
      </c>
      <c r="I5" s="24" t="s">
        <v>433</v>
      </c>
      <c r="J5" s="24" t="s">
        <v>432</v>
      </c>
      <c r="K5" s="24" t="s">
        <v>3258</v>
      </c>
      <c r="L5" s="298" t="s">
        <v>234</v>
      </c>
      <c r="M5" s="298" t="s">
        <v>434</v>
      </c>
      <c r="N5" s="298" t="s">
        <v>297</v>
      </c>
      <c r="O5" s="24" t="s">
        <v>607</v>
      </c>
      <c r="P5" s="24" t="s">
        <v>2227</v>
      </c>
    </row>
    <row r="6" spans="1:16" x14ac:dyDescent="0.2">
      <c r="A6" s="24" t="s">
        <v>1564</v>
      </c>
      <c r="B6" s="24" t="s">
        <v>438</v>
      </c>
      <c r="C6" s="24" t="s">
        <v>4905</v>
      </c>
      <c r="D6" s="298" t="s">
        <v>65</v>
      </c>
      <c r="E6" s="24" t="s">
        <v>75</v>
      </c>
      <c r="F6" s="24" t="s">
        <v>439</v>
      </c>
      <c r="G6" s="24" t="s">
        <v>441</v>
      </c>
      <c r="H6" s="24" t="s">
        <v>440</v>
      </c>
      <c r="I6" s="24" t="s">
        <v>269</v>
      </c>
      <c r="J6" s="24" t="s">
        <v>92</v>
      </c>
      <c r="K6" s="24"/>
      <c r="M6" s="298" t="s">
        <v>443</v>
      </c>
      <c r="N6" s="298" t="s">
        <v>442</v>
      </c>
      <c r="O6" s="24" t="s">
        <v>269</v>
      </c>
      <c r="P6" s="24" t="s">
        <v>1640</v>
      </c>
    </row>
    <row r="7" spans="1:16" x14ac:dyDescent="0.2">
      <c r="A7" s="24" t="s">
        <v>1569</v>
      </c>
      <c r="B7" s="24" t="s">
        <v>1568</v>
      </c>
      <c r="C7" s="24" t="s">
        <v>4906</v>
      </c>
      <c r="D7" s="298" t="s">
        <v>286</v>
      </c>
      <c r="E7" s="24" t="s">
        <v>451</v>
      </c>
      <c r="F7" s="24" t="s">
        <v>450</v>
      </c>
      <c r="G7" s="24" t="s">
        <v>453</v>
      </c>
      <c r="H7" s="24" t="s">
        <v>452</v>
      </c>
      <c r="I7" s="24" t="s">
        <v>1579</v>
      </c>
      <c r="J7" s="24" t="s">
        <v>1578</v>
      </c>
      <c r="K7" s="24"/>
      <c r="M7" s="298" t="s">
        <v>454</v>
      </c>
      <c r="N7" s="298" t="s">
        <v>81</v>
      </c>
      <c r="O7" s="24" t="s">
        <v>527</v>
      </c>
      <c r="P7" s="24" t="s">
        <v>526</v>
      </c>
    </row>
    <row r="8" spans="1:16" x14ac:dyDescent="0.2">
      <c r="A8" s="24" t="s">
        <v>449</v>
      </c>
      <c r="B8" s="24" t="s">
        <v>448</v>
      </c>
      <c r="C8" s="24"/>
      <c r="E8" s="24" t="s">
        <v>243</v>
      </c>
      <c r="F8" s="24" t="s">
        <v>242</v>
      </c>
      <c r="G8" s="24" t="s">
        <v>1575</v>
      </c>
      <c r="H8" s="24" t="s">
        <v>460</v>
      </c>
      <c r="I8" s="24" t="s">
        <v>468</v>
      </c>
      <c r="J8" s="24" t="s">
        <v>467</v>
      </c>
      <c r="K8" s="24"/>
    </row>
    <row r="9" spans="1:16" x14ac:dyDescent="0.2">
      <c r="A9" s="24" t="s">
        <v>459</v>
      </c>
      <c r="B9" s="24" t="s">
        <v>458</v>
      </c>
      <c r="C9" s="24"/>
      <c r="E9" s="24" t="s">
        <v>1571</v>
      </c>
      <c r="F9" s="24" t="s">
        <v>1570</v>
      </c>
      <c r="G9" s="24" t="s">
        <v>1576</v>
      </c>
      <c r="H9" s="24" t="s">
        <v>473</v>
      </c>
      <c r="I9" s="24" t="s">
        <v>475</v>
      </c>
      <c r="J9" s="24" t="s">
        <v>474</v>
      </c>
      <c r="K9" s="24"/>
    </row>
    <row r="10" spans="1:16" x14ac:dyDescent="0.2">
      <c r="A10" s="24" t="s">
        <v>420</v>
      </c>
      <c r="B10" s="24" t="s">
        <v>464</v>
      </c>
      <c r="C10" s="24"/>
      <c r="E10" s="24" t="s">
        <v>466</v>
      </c>
      <c r="F10" s="24" t="s">
        <v>465</v>
      </c>
      <c r="G10" s="24" t="s">
        <v>484</v>
      </c>
      <c r="H10" s="24" t="s">
        <v>483</v>
      </c>
      <c r="I10" s="24" t="s">
        <v>486</v>
      </c>
      <c r="J10" s="24" t="s">
        <v>485</v>
      </c>
      <c r="K10" s="24"/>
    </row>
    <row r="11" spans="1:16" x14ac:dyDescent="0.2">
      <c r="A11" s="24" t="s">
        <v>480</v>
      </c>
      <c r="B11" s="24" t="s">
        <v>479</v>
      </c>
      <c r="C11" s="24"/>
      <c r="E11" s="24" t="s">
        <v>472</v>
      </c>
      <c r="F11" s="24" t="s">
        <v>471</v>
      </c>
      <c r="G11" s="24" t="s">
        <v>290</v>
      </c>
      <c r="H11" s="24" t="s">
        <v>81</v>
      </c>
      <c r="I11" s="24" t="s">
        <v>492</v>
      </c>
      <c r="J11" s="24" t="s">
        <v>491</v>
      </c>
      <c r="K11" s="24"/>
    </row>
    <row r="12" spans="1:16" x14ac:dyDescent="0.2">
      <c r="A12" s="24" t="s">
        <v>496</v>
      </c>
      <c r="B12" s="24" t="s">
        <v>495</v>
      </c>
      <c r="C12" s="24"/>
      <c r="E12" s="24" t="s">
        <v>482</v>
      </c>
      <c r="F12" s="24" t="s">
        <v>481</v>
      </c>
      <c r="G12" s="24" t="s">
        <v>500</v>
      </c>
      <c r="H12" s="24" t="s">
        <v>499</v>
      </c>
    </row>
    <row r="13" spans="1:16" x14ac:dyDescent="0.2">
      <c r="A13" s="24" t="s">
        <v>504</v>
      </c>
      <c r="B13" s="24" t="s">
        <v>503</v>
      </c>
      <c r="C13" s="24"/>
      <c r="E13" s="24" t="s">
        <v>1574</v>
      </c>
      <c r="F13" s="24" t="s">
        <v>1573</v>
      </c>
      <c r="G13" s="24" t="s">
        <v>507</v>
      </c>
      <c r="H13" s="24" t="s">
        <v>506</v>
      </c>
    </row>
    <row r="14" spans="1:16" x14ac:dyDescent="0.2">
      <c r="A14" s="24" t="s">
        <v>484</v>
      </c>
      <c r="B14" s="24" t="s">
        <v>509</v>
      </c>
      <c r="C14" s="24"/>
      <c r="E14" s="24" t="s">
        <v>490</v>
      </c>
      <c r="F14" s="24" t="s">
        <v>489</v>
      </c>
      <c r="G14" s="24" t="s">
        <v>513</v>
      </c>
      <c r="H14" s="24" t="s">
        <v>512</v>
      </c>
    </row>
    <row r="15" spans="1:16" x14ac:dyDescent="0.2">
      <c r="A15" s="24" t="s">
        <v>2231</v>
      </c>
      <c r="B15" s="24" t="s">
        <v>2230</v>
      </c>
      <c r="C15" s="24"/>
      <c r="E15" s="24" t="s">
        <v>498</v>
      </c>
      <c r="F15" s="24" t="s">
        <v>497</v>
      </c>
      <c r="G15" s="24" t="s">
        <v>1577</v>
      </c>
      <c r="H15" s="24" t="s">
        <v>518</v>
      </c>
    </row>
    <row r="16" spans="1:16" x14ac:dyDescent="0.2">
      <c r="A16" s="24" t="s">
        <v>517</v>
      </c>
      <c r="B16" s="24" t="s">
        <v>516</v>
      </c>
      <c r="C16" s="24"/>
      <c r="E16" s="24" t="s">
        <v>1572</v>
      </c>
      <c r="F16" s="24" t="s">
        <v>505</v>
      </c>
      <c r="G16" s="24" t="s">
        <v>521</v>
      </c>
      <c r="H16" s="24" t="s">
        <v>77</v>
      </c>
    </row>
    <row r="17" spans="1:6" x14ac:dyDescent="0.2">
      <c r="A17" s="24" t="s">
        <v>269</v>
      </c>
      <c r="B17" s="24" t="s">
        <v>92</v>
      </c>
      <c r="C17" s="24"/>
      <c r="E17" s="24" t="s">
        <v>511</v>
      </c>
      <c r="F17" s="24" t="s">
        <v>510</v>
      </c>
    </row>
    <row r="18" spans="1:6" x14ac:dyDescent="0.2">
      <c r="A18" s="24" t="s">
        <v>525</v>
      </c>
      <c r="B18" s="24" t="s">
        <v>524</v>
      </c>
      <c r="C18" s="24"/>
    </row>
    <row r="19" spans="1:6" x14ac:dyDescent="0.2">
      <c r="A19" s="24" t="s">
        <v>529</v>
      </c>
      <c r="B19" s="24" t="s">
        <v>528</v>
      </c>
      <c r="C19" s="24"/>
    </row>
    <row r="20" spans="1:6" x14ac:dyDescent="0.2">
      <c r="A20" s="24" t="s">
        <v>531</v>
      </c>
      <c r="B20" s="24" t="s">
        <v>530</v>
      </c>
      <c r="C20" s="24"/>
    </row>
    <row r="21" spans="1:6" x14ac:dyDescent="0.2">
      <c r="A21" s="24" t="s">
        <v>533</v>
      </c>
      <c r="B21" s="24" t="s">
        <v>532</v>
      </c>
      <c r="C21" s="24"/>
    </row>
    <row r="22" spans="1:6" x14ac:dyDescent="0.2">
      <c r="A22" s="24" t="s">
        <v>535</v>
      </c>
      <c r="B22" s="24" t="s">
        <v>534</v>
      </c>
      <c r="C22" s="24"/>
    </row>
    <row r="23" spans="1:6" x14ac:dyDescent="0.2">
      <c r="A23" s="24" t="s">
        <v>537</v>
      </c>
      <c r="B23" s="24" t="s">
        <v>536</v>
      </c>
      <c r="C23" s="24"/>
    </row>
    <row r="24" spans="1:6" x14ac:dyDescent="0.2">
      <c r="A24" s="24" t="s">
        <v>539</v>
      </c>
      <c r="B24" s="24" t="s">
        <v>538</v>
      </c>
      <c r="C24" s="24"/>
    </row>
    <row r="25" spans="1:6" x14ac:dyDescent="0.2">
      <c r="A25" s="24" t="s">
        <v>1567</v>
      </c>
      <c r="B25" s="24" t="s">
        <v>1478</v>
      </c>
      <c r="C25" s="24"/>
    </row>
    <row r="26" spans="1:6" x14ac:dyDescent="0.2">
      <c r="A26" s="24" t="s">
        <v>541</v>
      </c>
      <c r="B26" s="24" t="s">
        <v>540</v>
      </c>
      <c r="C26" s="24"/>
    </row>
    <row r="27" spans="1:6" x14ac:dyDescent="0.2">
      <c r="A27" s="24" t="s">
        <v>543</v>
      </c>
      <c r="B27" s="24" t="s">
        <v>542</v>
      </c>
      <c r="C27" s="2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P21" sqref="P21"/>
    </sheetView>
  </sheetViews>
  <sheetFormatPr defaultRowHeight="12.75" x14ac:dyDescent="0.2"/>
  <cols>
    <col min="1" max="1" width="28.28515625" style="57" bestFit="1" customWidth="1"/>
    <col min="2" max="2" width="13.140625" style="56" bestFit="1" customWidth="1"/>
  </cols>
  <sheetData>
    <row r="1" spans="1:2" x14ac:dyDescent="0.2">
      <c r="A1" s="59" t="s">
        <v>546</v>
      </c>
      <c r="B1" s="58" t="s">
        <v>545</v>
      </c>
    </row>
    <row r="2" spans="1:2" x14ac:dyDescent="0.2">
      <c r="A2" s="55"/>
      <c r="B2" s="54"/>
    </row>
    <row r="3" spans="1:2" x14ac:dyDescent="0.2">
      <c r="A3" t="s">
        <v>3275</v>
      </c>
      <c r="B3" t="s">
        <v>3274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workbookViewId="0">
      <selection activeCell="P21" sqref="P21"/>
    </sheetView>
  </sheetViews>
  <sheetFormatPr defaultRowHeight="12.75" x14ac:dyDescent="0.2"/>
  <cols>
    <col min="1" max="1" width="30.42578125" style="62" bestFit="1" customWidth="1"/>
    <col min="2" max="2" width="5.7109375" style="62" bestFit="1" customWidth="1"/>
    <col min="3" max="3" width="8.42578125" style="62" bestFit="1" customWidth="1"/>
    <col min="4" max="4" width="23" style="62" bestFit="1" customWidth="1"/>
    <col min="5" max="5" width="9.85546875" style="65" customWidth="1"/>
    <col min="6" max="6" width="19.5703125" style="65" customWidth="1"/>
    <col min="7" max="7" width="43.7109375" style="62" customWidth="1"/>
    <col min="8" max="8" width="12.7109375" style="62" customWidth="1"/>
    <col min="9" max="16384" width="9.140625" style="21"/>
  </cols>
  <sheetData>
    <row r="1" spans="1:8" ht="38.25" x14ac:dyDescent="0.2">
      <c r="A1" s="64" t="s">
        <v>2146</v>
      </c>
      <c r="B1" s="64" t="s">
        <v>1497</v>
      </c>
      <c r="C1" s="64" t="s">
        <v>50</v>
      </c>
      <c r="D1" s="64" t="s">
        <v>2147</v>
      </c>
      <c r="E1" s="64" t="s">
        <v>2149</v>
      </c>
      <c r="F1" s="64" t="s">
        <v>2148</v>
      </c>
      <c r="G1" s="64" t="s">
        <v>2160</v>
      </c>
      <c r="H1" s="64"/>
    </row>
    <row r="2" spans="1:8" x14ac:dyDescent="0.2">
      <c r="A2" s="46" t="s">
        <v>1718</v>
      </c>
      <c r="B2" s="46"/>
      <c r="C2" s="46"/>
      <c r="D2" s="46" t="s">
        <v>2126</v>
      </c>
      <c r="E2" s="46"/>
      <c r="F2" s="46" t="s">
        <v>2128</v>
      </c>
      <c r="G2" s="46"/>
      <c r="H2" s="46"/>
    </row>
    <row r="3" spans="1:8" x14ac:dyDescent="0.2">
      <c r="A3" t="s">
        <v>1699</v>
      </c>
      <c r="B3" t="s">
        <v>435</v>
      </c>
      <c r="C3" t="s">
        <v>1707</v>
      </c>
      <c r="D3" t="s">
        <v>1706</v>
      </c>
      <c r="E3" s="25" t="s">
        <v>2150</v>
      </c>
      <c r="F3" s="25">
        <v>1</v>
      </c>
      <c r="G3" s="62" t="s">
        <v>2161</v>
      </c>
      <c r="H3" s="67" t="s">
        <v>435</v>
      </c>
    </row>
    <row r="4" spans="1:8" x14ac:dyDescent="0.2">
      <c r="A4" t="s">
        <v>1696</v>
      </c>
      <c r="B4" t="s">
        <v>286</v>
      </c>
      <c r="C4" t="s">
        <v>1709</v>
      </c>
      <c r="D4" t="s">
        <v>1708</v>
      </c>
      <c r="E4" s="25" t="s">
        <v>2151</v>
      </c>
      <c r="F4" s="25">
        <v>2</v>
      </c>
      <c r="G4" s="66" t="s">
        <v>2162</v>
      </c>
      <c r="H4" s="66" t="s">
        <v>241</v>
      </c>
    </row>
    <row r="5" spans="1:8" x14ac:dyDescent="0.2">
      <c r="A5" t="s">
        <v>1698</v>
      </c>
      <c r="B5" t="s">
        <v>1697</v>
      </c>
      <c r="C5" t="s">
        <v>75</v>
      </c>
      <c r="D5" t="s">
        <v>241</v>
      </c>
      <c r="E5" s="25" t="s">
        <v>2152</v>
      </c>
      <c r="F5" s="25">
        <v>3</v>
      </c>
      <c r="G5" s="66" t="s">
        <v>2163</v>
      </c>
      <c r="H5" s="66" t="s">
        <v>839</v>
      </c>
    </row>
    <row r="6" spans="1:8" x14ac:dyDescent="0.2">
      <c r="A6" t="s">
        <v>1700</v>
      </c>
      <c r="B6" t="s">
        <v>287</v>
      </c>
      <c r="C6" t="s">
        <v>1711</v>
      </c>
      <c r="D6" t="s">
        <v>1710</v>
      </c>
      <c r="E6" s="25" t="s">
        <v>3277</v>
      </c>
      <c r="F6" s="25">
        <v>4</v>
      </c>
      <c r="G6" s="66"/>
      <c r="H6" s="66"/>
    </row>
    <row r="7" spans="1:8" x14ac:dyDescent="0.2">
      <c r="A7" t="s">
        <v>1701</v>
      </c>
      <c r="B7" t="s">
        <v>61</v>
      </c>
      <c r="C7" t="s">
        <v>1717</v>
      </c>
      <c r="D7" t="s">
        <v>1716</v>
      </c>
      <c r="E7" s="25" t="s">
        <v>2153</v>
      </c>
      <c r="F7" s="25">
        <v>5</v>
      </c>
      <c r="G7" s="66"/>
      <c r="H7" s="66"/>
    </row>
    <row r="8" spans="1:8" x14ac:dyDescent="0.2">
      <c r="A8" t="s">
        <v>1702</v>
      </c>
      <c r="B8" t="s">
        <v>318</v>
      </c>
      <c r="C8" t="s">
        <v>1712</v>
      </c>
      <c r="D8" t="s">
        <v>239</v>
      </c>
      <c r="E8" s="22"/>
      <c r="F8" s="25"/>
      <c r="G8" s="25"/>
      <c r="H8" s="25"/>
    </row>
    <row r="9" spans="1:8" x14ac:dyDescent="0.2">
      <c r="A9" t="s">
        <v>1703</v>
      </c>
      <c r="B9" t="s">
        <v>65</v>
      </c>
      <c r="C9" t="s">
        <v>1714</v>
      </c>
      <c r="D9" t="s">
        <v>1713</v>
      </c>
      <c r="E9" s="22"/>
      <c r="F9" s="22"/>
    </row>
    <row r="10" spans="1:8" x14ac:dyDescent="0.2">
      <c r="A10" t="s">
        <v>527</v>
      </c>
      <c r="B10" t="s">
        <v>244</v>
      </c>
      <c r="C10" t="s">
        <v>463</v>
      </c>
      <c r="D10" t="s">
        <v>318</v>
      </c>
      <c r="E10" s="22"/>
      <c r="F10" s="22"/>
    </row>
    <row r="11" spans="1:8" x14ac:dyDescent="0.2">
      <c r="A11" t="s">
        <v>1705</v>
      </c>
      <c r="B11" t="s">
        <v>1704</v>
      </c>
      <c r="C11" t="s">
        <v>208</v>
      </c>
      <c r="D11" t="s">
        <v>234</v>
      </c>
      <c r="E11" s="22"/>
      <c r="F11" s="22"/>
    </row>
    <row r="12" spans="1:8" x14ac:dyDescent="0.2">
      <c r="B12" s="66"/>
      <c r="C12" t="s">
        <v>109</v>
      </c>
      <c r="D12" t="s">
        <v>1715</v>
      </c>
      <c r="E12" s="22"/>
      <c r="F12" s="22"/>
    </row>
    <row r="13" spans="1:8" x14ac:dyDescent="0.2">
      <c r="B13" s="66"/>
      <c r="C13" t="s">
        <v>1635</v>
      </c>
      <c r="D13" t="s">
        <v>589</v>
      </c>
      <c r="E13" s="22"/>
      <c r="F13" s="22"/>
    </row>
    <row r="14" spans="1:8" x14ac:dyDescent="0.2">
      <c r="C14" t="s">
        <v>3228</v>
      </c>
      <c r="D14" t="s">
        <v>3227</v>
      </c>
    </row>
    <row r="15" spans="1:8" x14ac:dyDescent="0.2">
      <c r="C15" t="s">
        <v>3229</v>
      </c>
      <c r="D15" t="s">
        <v>3011</v>
      </c>
    </row>
    <row r="16" spans="1:8" x14ac:dyDescent="0.2">
      <c r="C16" t="s">
        <v>527</v>
      </c>
      <c r="D16" t="s">
        <v>590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47F271F161B66940814FB07F95B0FBC1" ma:contentTypeVersion="0" ma:contentTypeDescription="Create a new document." ma:contentTypeScope="" ma:versionID="c3ec114657a8ae73eb7db20549ee8e58">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DA8341D-D69D-46D3-A9E5-CC69CD775A02}">
  <ds:schemaRefs>
    <ds:schemaRef ds:uri="http://schemas.microsoft.com/sharepoint/v3/contenttype/forms"/>
  </ds:schemaRefs>
</ds:datastoreItem>
</file>

<file path=customXml/itemProps2.xml><?xml version="1.0" encoding="utf-8"?>
<ds:datastoreItem xmlns:ds="http://schemas.openxmlformats.org/officeDocument/2006/customXml" ds:itemID="{723049E6-78D6-47F7-8680-3CA5EC124436}">
  <ds:schemaRefs>
    <ds:schemaRef ds:uri="http://schemas.microsoft.com/office/2006/metadata/longProperties"/>
  </ds:schemaRefs>
</ds:datastoreItem>
</file>

<file path=customXml/itemProps3.xml><?xml version="1.0" encoding="utf-8"?>
<ds:datastoreItem xmlns:ds="http://schemas.openxmlformats.org/officeDocument/2006/customXml" ds:itemID="{B0224CA1-9122-4AFB-A9D6-967810F36D74}">
  <ds:schemaRefs>
    <ds:schemaRef ds:uri="http://purl.org/dc/terms/"/>
    <ds:schemaRef ds:uri="http://purl.org/dc/elements/1.1/"/>
    <ds:schemaRef ds:uri="http://schemas.microsoft.com/office/infopath/2007/PartnerControls"/>
    <ds:schemaRef ds:uri="http://schemas.microsoft.com/office/2006/documentManagement/types"/>
    <ds:schemaRef ds:uri="http://purl.org/dc/dcmitype/"/>
    <ds:schemaRef ds:uri="http://schemas.microsoft.com/office/2006/metadata/properties"/>
    <ds:schemaRef ds:uri="http://www.w3.org/XML/1998/namespace"/>
    <ds:schemaRef ds:uri="http://schemas.openxmlformats.org/package/2006/metadata/core-properties"/>
  </ds:schemaRefs>
</ds:datastoreItem>
</file>

<file path=customXml/itemProps4.xml><?xml version="1.0" encoding="utf-8"?>
<ds:datastoreItem xmlns:ds="http://schemas.openxmlformats.org/officeDocument/2006/customXml" ds:itemID="{96164B78-789F-40D8-948C-1A6906C7F7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343</vt:i4>
      </vt:variant>
    </vt:vector>
  </HeadingPairs>
  <TitlesOfParts>
    <vt:vector size="385" baseType="lpstr">
      <vt:lpstr>Instructions -Read me</vt:lpstr>
      <vt:lpstr>Sheet1</vt:lpstr>
      <vt:lpstr>Lookups - SWC</vt:lpstr>
      <vt:lpstr>Change_Log</vt:lpstr>
      <vt:lpstr>Lookups - Generic</vt:lpstr>
      <vt:lpstr>Lookups - Crossings</vt:lpstr>
      <vt:lpstr>Lookups - Drainage</vt:lpstr>
      <vt:lpstr>Lookups - Features</vt:lpstr>
      <vt:lpstr>Lookups - Footpath</vt:lpstr>
      <vt:lpstr>Lookups - Islands</vt:lpstr>
      <vt:lpstr>Lookups - Marking</vt:lpstr>
      <vt:lpstr>Lookups - Minor Structures</vt:lpstr>
      <vt:lpstr>Lookups - Railings</vt:lpstr>
      <vt:lpstr>Lookups - Retaining Walls</vt:lpstr>
      <vt:lpstr>Lookups - Shoulder</vt:lpstr>
      <vt:lpstr>Lookups - Signs</vt:lpstr>
      <vt:lpstr>Lookups - St Lights (Generic)</vt:lpstr>
      <vt:lpstr>Lookups - St Lights (Pole)</vt:lpstr>
      <vt:lpstr>Lookups - Surface and Pavement</vt:lpstr>
      <vt:lpstr>Lookups - St Lights (Bracket)</vt:lpstr>
      <vt:lpstr>Lookups - St Lights (Lights)</vt:lpstr>
      <vt:lpstr>2.2 General &amp; Metadata</vt:lpstr>
      <vt:lpstr>2.3 Surface</vt:lpstr>
      <vt:lpstr>2.4 Pavement Layer</vt:lpstr>
      <vt:lpstr>2.5 SWC's</vt:lpstr>
      <vt:lpstr>2.6 Footpaths</vt:lpstr>
      <vt:lpstr>2.8 Markings</vt:lpstr>
      <vt:lpstr>3.1 Drains</vt:lpstr>
      <vt:lpstr>3.2 Signs</vt:lpstr>
      <vt:lpstr>3.3 Minor Structures</vt:lpstr>
      <vt:lpstr>3.4 Retaining Walls</vt:lpstr>
      <vt:lpstr>3.5 St Lights - Pole</vt:lpstr>
      <vt:lpstr>3.5 St Lights - Bracket</vt:lpstr>
      <vt:lpstr>3.5 St Lights - Light</vt:lpstr>
      <vt:lpstr>Crossings</vt:lpstr>
      <vt:lpstr>Shoulder</vt:lpstr>
      <vt:lpstr>Islands</vt:lpstr>
      <vt:lpstr>Features</vt:lpstr>
      <vt:lpstr>Railings</vt:lpstr>
      <vt:lpstr>Pavement_Test_Pit _Survey</vt:lpstr>
      <vt:lpstr>Pavement_Test_Pit</vt:lpstr>
      <vt:lpstr>Maint Costs</vt:lpstr>
      <vt:lpstr>Crossings_Crossing_Type_English_Description</vt:lpstr>
      <vt:lpstr>Crossings_Crossing_Type_Table_Array</vt:lpstr>
      <vt:lpstr>Drainage_Culvert_Table_Array</vt:lpstr>
      <vt:lpstr>Drainage_Drain_Culvert_Type</vt:lpstr>
      <vt:lpstr>Drainage_Drain_Entry_English_Description</vt:lpstr>
      <vt:lpstr>Drainage_Drain_Entry_Table_Array</vt:lpstr>
      <vt:lpstr>Drainage_Drain_Lining_English_Description</vt:lpstr>
      <vt:lpstr>Drainage_Drain_Lining_Table_Array</vt:lpstr>
      <vt:lpstr>Drainage_Drain_Material_English_Description</vt:lpstr>
      <vt:lpstr>Drainage_Drain_Material_Table_Array</vt:lpstr>
      <vt:lpstr>Drainage_Drain_Shape</vt:lpstr>
      <vt:lpstr>Drainage_Drain_Shape_array</vt:lpstr>
      <vt:lpstr>Drainage_Drain_Side</vt:lpstr>
      <vt:lpstr>Drainage_Drain_Side_array</vt:lpstr>
      <vt:lpstr>Drainage_Drain_Type_English_Description</vt:lpstr>
      <vt:lpstr>Drainage_Drain_Type_Table_Array</vt:lpstr>
      <vt:lpstr>Drainage_Flow_Direction_English_Description</vt:lpstr>
      <vt:lpstr>Drainage_Flow_Direction_Table_Array</vt:lpstr>
      <vt:lpstr>Features_Feature_Type_English_Description</vt:lpstr>
      <vt:lpstr>Features_Feature_Type_Table_Array</vt:lpstr>
      <vt:lpstr>Footpaths_Footpath_Position_English_Description</vt:lpstr>
      <vt:lpstr>Footpaths_Footpath_Position_Table_Array</vt:lpstr>
      <vt:lpstr>Footpaths_Footpath_Purpose_English_Description</vt:lpstr>
      <vt:lpstr>Footpaths_Footpath_Purpose_Table_Array</vt:lpstr>
      <vt:lpstr>Footpaths_Footpath_Surface_Material_English_Description</vt:lpstr>
      <vt:lpstr>Footpaths_Footpath_Surface_Material_Table_Array</vt:lpstr>
      <vt:lpstr>Footpaths_Pedestrian_Use_English_Description</vt:lpstr>
      <vt:lpstr>Footpaths_Pedestrian_Use_Table_Array</vt:lpstr>
      <vt:lpstr>Generic_Action</vt:lpstr>
      <vt:lpstr>Generic_Asset_Owner_English_Description</vt:lpstr>
      <vt:lpstr>Generic_Asset_Owner_Table_Array</vt:lpstr>
      <vt:lpstr>generic_condition_desc</vt:lpstr>
      <vt:lpstr>generic_condition_table_array</vt:lpstr>
      <vt:lpstr>generic_estimate_measured_desc</vt:lpstr>
      <vt:lpstr>generic_estimate_measured_table_array</vt:lpstr>
      <vt:lpstr>Generic_GPS_Method_ID_English_Description</vt:lpstr>
      <vt:lpstr>Generic_GPS_Method_ID_Table_Array</vt:lpstr>
      <vt:lpstr>Generic_Latest</vt:lpstr>
      <vt:lpstr>Generic_Length_Adjustment_Reason_English_Description</vt:lpstr>
      <vt:lpstr>Generic_Length_Adjustment_Reason_Table_Array</vt:lpstr>
      <vt:lpstr>Generic_LightCategory</vt:lpstr>
      <vt:lpstr>generic_new_recon_desc</vt:lpstr>
      <vt:lpstr>generic_new_recon_table_array</vt:lpstr>
      <vt:lpstr>Generic_Organisation_English_Description</vt:lpstr>
      <vt:lpstr>Generic_Organisation_Table_Array</vt:lpstr>
      <vt:lpstr>Generic_PavementUseGroup</vt:lpstr>
      <vt:lpstr>Generic_Risk</vt:lpstr>
      <vt:lpstr>generic_risk_consequence_desc</vt:lpstr>
      <vt:lpstr>generic_risk_consequence_table_array</vt:lpstr>
      <vt:lpstr>generic_risk_desc</vt:lpstr>
      <vt:lpstr>generic_risk_likelihood_desc</vt:lpstr>
      <vt:lpstr>generic_risk_likelihood_table_array</vt:lpstr>
      <vt:lpstr>generic_risk_table_array</vt:lpstr>
      <vt:lpstr>Generic_Road_Names_Table_Array</vt:lpstr>
      <vt:lpstr>Generic_Roadnames</vt:lpstr>
      <vt:lpstr>generic_rul_reset_desc</vt:lpstr>
      <vt:lpstr>generic_rul_reset_table_array</vt:lpstr>
      <vt:lpstr>Generic_Side_English_Description</vt:lpstr>
      <vt:lpstr>Generic_Side_Table_Array</vt:lpstr>
      <vt:lpstr>Generic_SubArea</vt:lpstr>
      <vt:lpstr>Generic_Terrain</vt:lpstr>
      <vt:lpstr>Generic_True_False</vt:lpstr>
      <vt:lpstr>Generic_UrbanRural</vt:lpstr>
      <vt:lpstr>generic_use_default_rc_desc</vt:lpstr>
      <vt:lpstr>generic_use_default_rc_table_array</vt:lpstr>
      <vt:lpstr>Generic_ward</vt:lpstr>
      <vt:lpstr>Generic_Work_Category</vt:lpstr>
      <vt:lpstr>Generic_Yes_No</vt:lpstr>
      <vt:lpstr>Generic_Yes_No_table_array</vt:lpstr>
      <vt:lpstr>Islands_Island_Material_English_Description</vt:lpstr>
      <vt:lpstr>Islands_Island_Material_Table_Array</vt:lpstr>
      <vt:lpstr>Islands_Island_Shape_English_Description</vt:lpstr>
      <vt:lpstr>Islands_Island_Shape_Table_Array</vt:lpstr>
      <vt:lpstr>Islands_Island_Type_English_Description</vt:lpstr>
      <vt:lpstr>Islands_Island_Type_Table_Array</vt:lpstr>
      <vt:lpstr>Markings_Marking_Attach_English_Description</vt:lpstr>
      <vt:lpstr>Markings_Marking_Attach_Table_Array</vt:lpstr>
      <vt:lpstr>Markings_Marking_Colour_English_Description</vt:lpstr>
      <vt:lpstr>Markings_Marking_Colour_Table_Array</vt:lpstr>
      <vt:lpstr>Markings_Marking_Material_English_Description</vt:lpstr>
      <vt:lpstr>Markings_Marking_Material_Table_Array</vt:lpstr>
      <vt:lpstr>Markings_Marking_Type_English_Description</vt:lpstr>
      <vt:lpstr>Markings_Marking_Type_Table_Array</vt:lpstr>
      <vt:lpstr>Markings_Paint_Apply_Type_English_Description</vt:lpstr>
      <vt:lpstr>Markings_Paint_Apply_Type_Table_Array</vt:lpstr>
      <vt:lpstr>Markings_Paint_Brand_FH</vt:lpstr>
      <vt:lpstr>Markings_Paint_Brand_IP</vt:lpstr>
      <vt:lpstr>Markings_Paint_Brand_LO</vt:lpstr>
      <vt:lpstr>Markings_Paint_Brand_LV</vt:lpstr>
      <vt:lpstr>Markings_Paint_Brand_Name_English_Description</vt:lpstr>
      <vt:lpstr>Markings_Paint_Brand_Name_Table_Array</vt:lpstr>
      <vt:lpstr>Markings_Paint_Brand_RS</vt:lpstr>
      <vt:lpstr>Markings_Paint_Make_English_Description</vt:lpstr>
      <vt:lpstr>Markings_Paint_Make_Refernce_Only_Codes</vt:lpstr>
      <vt:lpstr>Markings_Paint_Make_Refernce_Only_Table_Array</vt:lpstr>
      <vt:lpstr>Markings_Paint_Make_Table_Array</vt:lpstr>
      <vt:lpstr>Markings_Reflectorised_English_Description</vt:lpstr>
      <vt:lpstr>Markings_Reflectorised_Table_Array</vt:lpstr>
      <vt:lpstr>Minor_Structures_ms_Colour_English_Description</vt:lpstr>
      <vt:lpstr>Minor_Structures_ms_Colour_Table_Array</vt:lpstr>
      <vt:lpstr>Minor_Structures_ms_Material_English_Description</vt:lpstr>
      <vt:lpstr>Minor_Structures_ms_Material_Table_Array</vt:lpstr>
      <vt:lpstr>Minor_Structures_ms_Style_English_Description</vt:lpstr>
      <vt:lpstr>Minor_Structures_ms_Style_Table_Array</vt:lpstr>
      <vt:lpstr>Minor_Structures_ms_SubType_English_Description</vt:lpstr>
      <vt:lpstr>Minor_Structures_ms_SubType_Table_Array</vt:lpstr>
      <vt:lpstr>Minor_Structures_ms_Surf_Treat_English_Description</vt:lpstr>
      <vt:lpstr>Minor_Structures_ms_Surf_Treat_Table_Array</vt:lpstr>
      <vt:lpstr>Minor_Structures_ms_Type_BOLLRD</vt:lpstr>
      <vt:lpstr>Minor_Structures_ms_Type_English_Description</vt:lpstr>
      <vt:lpstr>Minor_Structures_ms_Type_GRILL</vt:lpstr>
      <vt:lpstr>Minor_Structures_ms_Type_PLANTR</vt:lpstr>
      <vt:lpstr>Minor_Structures_ms_Type_PM</vt:lpstr>
      <vt:lpstr>Minor_Structures_ms_Type_RBIN</vt:lpstr>
      <vt:lpstr>Minor_Structures_ms_Type_Ref_Only_Codes</vt:lpstr>
      <vt:lpstr>Minor_Structures_ms_Type_Ref_Only_Table_Array</vt:lpstr>
      <vt:lpstr>Minor_Structures_ms_Type_SB</vt:lpstr>
      <vt:lpstr>Minor_Structures_ms_Type_SEAT</vt:lpstr>
      <vt:lpstr>Minor_Structures_ms_Type_SHELTR</vt:lpstr>
      <vt:lpstr>Minor_Structures_ms_Type_Table_Array</vt:lpstr>
      <vt:lpstr>Pavement_CBR_UCS</vt:lpstr>
      <vt:lpstr>Pavement_Estimate_Status</vt:lpstr>
      <vt:lpstr>Pavement_Layer_Sub</vt:lpstr>
      <vt:lpstr>Pavement_Layer_Type_Codes</vt:lpstr>
      <vt:lpstr>Pavement_Layer_Type_Table_Array</vt:lpstr>
      <vt:lpstr>Pavement_Pave_Material_Code</vt:lpstr>
      <vt:lpstr>Pavement_Pave_Material_Table_Array</vt:lpstr>
      <vt:lpstr>Pavement_Pave_Source</vt:lpstr>
      <vt:lpstr>Pavement_Pave_Subgrade</vt:lpstr>
      <vt:lpstr>Pavement_rcyc_cpnt</vt:lpstr>
      <vt:lpstr>Pavement_Reconstructed_English_Description</vt:lpstr>
      <vt:lpstr>Pavement_Reconstructed_Table_Array</vt:lpstr>
      <vt:lpstr>Pavement_Stabilisation_Agent</vt:lpstr>
      <vt:lpstr>Pavement_Test_Pit_Method_Code</vt:lpstr>
      <vt:lpstr>Pavement_Test_Pit_Method_Table_Array</vt:lpstr>
      <vt:lpstr>Railings_Rail_Attach_English_Description</vt:lpstr>
      <vt:lpstr>Railings_Rail_Attach_Table_Array</vt:lpstr>
      <vt:lpstr>Railings_Rail_Colour_English_Description</vt:lpstr>
      <vt:lpstr>Railings_Rail_Colour_Table_Array</vt:lpstr>
      <vt:lpstr>Railings_Rail_End_English_Description</vt:lpstr>
      <vt:lpstr>Railings_Rail_End_Table_Array</vt:lpstr>
      <vt:lpstr>Railings_Rail_Make_English_Description</vt:lpstr>
      <vt:lpstr>Railings_Rail_Make_Table_Array</vt:lpstr>
      <vt:lpstr>Railings_Rail_Material_English_Description</vt:lpstr>
      <vt:lpstr>Railings_Rail_Material_Table_Array</vt:lpstr>
      <vt:lpstr>Railings_Rail_Shape_English_Description</vt:lpstr>
      <vt:lpstr>Railings_Rail_Shape_Table_Array</vt:lpstr>
      <vt:lpstr>Railings_Rail_Type_English_Description</vt:lpstr>
      <vt:lpstr>Railings_Rail_Type_Table_Array</vt:lpstr>
      <vt:lpstr>Railings_Railing_Ground_Fix_Table_Array</vt:lpstr>
      <vt:lpstr>Railings_Railings_Ground_Fix_English_Description</vt:lpstr>
      <vt:lpstr>Retaining_Wall_Wall_Type_English_Description</vt:lpstr>
      <vt:lpstr>Retaining_Wall_Wall_Type_Table_Array</vt:lpstr>
      <vt:lpstr>Shoulder_Shoulder_Material_English_Description</vt:lpstr>
      <vt:lpstr>Shoulder_Shoulder_Material_Table_Array</vt:lpstr>
      <vt:lpstr>Signs_Direction_English_Description</vt:lpstr>
      <vt:lpstr>Signs_Direction_Table_Array</vt:lpstr>
      <vt:lpstr>Signs_Framed_English_Description</vt:lpstr>
      <vt:lpstr>Signs_Framed_Table_Array</vt:lpstr>
      <vt:lpstr>Signs_Replace_Reason_English_Description</vt:lpstr>
      <vt:lpstr>Signs_Replace_Reason_Table_Array</vt:lpstr>
      <vt:lpstr>Signs_Sign_Bracket_English_Description</vt:lpstr>
      <vt:lpstr>Signs_Sign_Bracket_Table_Array</vt:lpstr>
      <vt:lpstr>Signs_Sign_Class_English_Description</vt:lpstr>
      <vt:lpstr>Signs_Sign_Class_Table_Array</vt:lpstr>
      <vt:lpstr>Signs_Sign_Colour_English_Description</vt:lpstr>
      <vt:lpstr>Signs_Sign_Colour_Table_Array</vt:lpstr>
      <vt:lpstr>Signs_Sign_Group_English_Description</vt:lpstr>
      <vt:lpstr>Signs_Sign_Group_Table_Array</vt:lpstr>
      <vt:lpstr>Signs_Sign_Material_English_Description</vt:lpstr>
      <vt:lpstr>Signs_Sign_Material_Table_Array</vt:lpstr>
      <vt:lpstr>Signs_Sign_Owner_English_Description</vt:lpstr>
      <vt:lpstr>Signs_Sign_Owner_Table_Array</vt:lpstr>
      <vt:lpstr>Signs_Sign_Post_Attach_English_Description</vt:lpstr>
      <vt:lpstr>Signs_Sign_Post_Attach_Table_Array</vt:lpstr>
      <vt:lpstr>Signs_Sign_Post_Type_English_Description</vt:lpstr>
      <vt:lpstr>Signs_Sign_Post_Type_Table_Array</vt:lpstr>
      <vt:lpstr>Signs_Sign_Side_English_Description</vt:lpstr>
      <vt:lpstr>Signs_Sign_Side_Table_Array</vt:lpstr>
      <vt:lpstr>Signs_Sign_Substrate_English_Description</vt:lpstr>
      <vt:lpstr>Signs_Sign_Substrate_Table_Array</vt:lpstr>
      <vt:lpstr>Signs_Sign_Type_English_Description</vt:lpstr>
      <vt:lpstr>Signs_Sign_Type_Table_Array</vt:lpstr>
      <vt:lpstr>sl_lights_light_supply_auto</vt:lpstr>
      <vt:lpstr>St_Light_Pole_Control_English_Description</vt:lpstr>
      <vt:lpstr>St_Light_Pole_Control_Table_Array</vt:lpstr>
      <vt:lpstr>St_Lights_Bracket_Bracket_Status_English_Desciption</vt:lpstr>
      <vt:lpstr>St_Lights_Bracket_Bracket_Status_Table_Array</vt:lpstr>
      <vt:lpstr>St_Lights_Bracket_Bracket_Type_English_Description</vt:lpstr>
      <vt:lpstr>St_Lights_Bracket_Bracket_Type_Table_Array</vt:lpstr>
      <vt:lpstr>St_Lights_Bracket_height_indicator_Desciption</vt:lpstr>
      <vt:lpstr>St_Lights_Bracket_height_indicator_Table_Array</vt:lpstr>
      <vt:lpstr>st_lights_gear_make_ref_only_FLU</vt:lpstr>
      <vt:lpstr>st_lights_gear_make_ref_only_GEC</vt:lpstr>
      <vt:lpstr>st_lights_gear_make_ref_only_GHPS</vt:lpstr>
      <vt:lpstr>st_lights_gear_make_ref_only_GIN</vt:lpstr>
      <vt:lpstr>st_lights_gear_make_ref_only_GMV</vt:lpstr>
      <vt:lpstr>st_lights_gear_make_ref_only_GOU</vt:lpstr>
      <vt:lpstr>st_lights_gear_make_ref_only_GSOX</vt:lpstr>
      <vt:lpstr>st_lights_gear_make_ref_only_NA</vt:lpstr>
      <vt:lpstr>st_lights_gear_make_ref_only_ND</vt:lpstr>
      <vt:lpstr>st_lights_gear_make_ref_only_PHIL</vt:lpstr>
      <vt:lpstr>st_lights_gear_make_ref_only_SYL</vt:lpstr>
      <vt:lpstr>st_lights_gear_make_ref_only_table_array</vt:lpstr>
      <vt:lpstr>st_lights_gear_make_ref_only_THN</vt:lpstr>
      <vt:lpstr>st_lights_gear_make_ref_only_UNKN</vt:lpstr>
      <vt:lpstr>st_lights_gear_make_ref_only_WEEF</vt:lpstr>
      <vt:lpstr>St_Lights_Generic_coating</vt:lpstr>
      <vt:lpstr>St_Lights_Generic_coating_array</vt:lpstr>
      <vt:lpstr>st_lights_generic_height_indicator_desc</vt:lpstr>
      <vt:lpstr>st_lights_generic_height_indicator_table_array</vt:lpstr>
      <vt:lpstr>St_Lights_Generic_ICP_English_Description</vt:lpstr>
      <vt:lpstr>St_Lights_Generic_ICP_Table_Array</vt:lpstr>
      <vt:lpstr>St_Lights_Generic_owner</vt:lpstr>
      <vt:lpstr>St_Lights_Generic_owner_array</vt:lpstr>
      <vt:lpstr>St_Lights_Generic_Power_Company_English_Description</vt:lpstr>
      <vt:lpstr>St_Lights_Generic_Power_Company_Table_Array</vt:lpstr>
      <vt:lpstr>St_Lights_Generic_Replace_Reason_English_Description</vt:lpstr>
      <vt:lpstr>St_Lights_Generic_Replace_Reason_Table_Array</vt:lpstr>
      <vt:lpstr>st_lights_generic_status_desc</vt:lpstr>
      <vt:lpstr>st_lights_generic_status_table_array</vt:lpstr>
      <vt:lpstr>St_Lights_Lamp_Make_Ref_Only_CF</vt:lpstr>
      <vt:lpstr>St_Lights_Lamp_Make_Ref_Only_CW</vt:lpstr>
      <vt:lpstr>St_Lights_Lamp_Make_Ref_Only_FL</vt:lpstr>
      <vt:lpstr>St_Lights_Lamp_Make_Ref_Only_HL</vt:lpstr>
      <vt:lpstr>St_Lights_Lamp_Make_Ref_Only_HPS</vt:lpstr>
      <vt:lpstr>St_Lights_Lamp_Make_Ref_Only_IN</vt:lpstr>
      <vt:lpstr>St_Lights_Lamp_Make_Ref_Only_LED</vt:lpstr>
      <vt:lpstr>St_Lights_Lamp_Make_Ref_Only_MH</vt:lpstr>
      <vt:lpstr>St_Lights_Lamp_Make_Ref_Only_MV</vt:lpstr>
      <vt:lpstr>St_Lights_Lamp_Make_Ref_Only_SOX</vt:lpstr>
      <vt:lpstr>St_Lights_Light_Ballast_English_Description</vt:lpstr>
      <vt:lpstr>St_Lights_Light_Ballast_Table_Array</vt:lpstr>
      <vt:lpstr>St_Lights_Light_Gear_Make_English_Description</vt:lpstr>
      <vt:lpstr>St_Lights_Light_Gear_Make_Table_Array</vt:lpstr>
      <vt:lpstr>St_Lights_Light_Gear_Model_English_Description</vt:lpstr>
      <vt:lpstr>St_Lights_Light_Gear_Model_Table_Array</vt:lpstr>
      <vt:lpstr>St_Lights_Light_Ignitor_English_Description</vt:lpstr>
      <vt:lpstr>St_Lights_Light_Ignitor_Table_Array</vt:lpstr>
      <vt:lpstr>St_Lights_Light_Lamp_Make_English_Description</vt:lpstr>
      <vt:lpstr>St_Lights_Light_Lamp_Make_Ref_Only_Table_Array</vt:lpstr>
      <vt:lpstr>St_Lights_Light_Lamp_Make_Table_Array</vt:lpstr>
      <vt:lpstr>St_Lights_Light_Lamp_Model_English_Description</vt:lpstr>
      <vt:lpstr>St_Lights_Light_Lamp_Model_Table_Array</vt:lpstr>
      <vt:lpstr>St_Lights_Light_Light_Make_Codes</vt:lpstr>
      <vt:lpstr>St_Lights_Light_Light_Make_English_Description</vt:lpstr>
      <vt:lpstr>St_Lights_Light_Light_Make_Ref_Only_AEC</vt:lpstr>
      <vt:lpstr>St_Lights_Light_Light_Make_Ref_Only_ARC</vt:lpstr>
      <vt:lpstr>St_Lights_Light_Light_Make_Ref_Only_BETA</vt:lpstr>
      <vt:lpstr>St_Lights_Light_Light_Make_Ref_Only_CREE</vt:lpstr>
      <vt:lpstr>St_Lights_Light_Light_Make_Ref_Only_CU</vt:lpstr>
      <vt:lpstr>St_Lights_Light_Light_Make_Ref_Only_DLED</vt:lpstr>
      <vt:lpstr>St_Lights_Light_Light_Make_Ref_Only_ETI</vt:lpstr>
      <vt:lpstr>St_Lights_Light_Light_Make_Ref_Only_GER</vt:lpstr>
      <vt:lpstr>St_Lights_Light_Light_Make_Ref_Only_GMV</vt:lpstr>
      <vt:lpstr>St_Lights_Light_Light_Make_Ref_Only_IGU</vt:lpstr>
      <vt:lpstr>St_Lights_Light_Light_Make_Ref_Only_KIM</vt:lpstr>
      <vt:lpstr>St_Lights_Light_Light_Make_Ref_Only_KTL</vt:lpstr>
      <vt:lpstr>St_Lights_Light_Light_Make_Ref_Only_LET</vt:lpstr>
      <vt:lpstr>St_Lights_Light_Light_Make_Ref_Only_LRL</vt:lpstr>
      <vt:lpstr>St_Lights_Light_Light_Make_Ref_Only_ORN</vt:lpstr>
      <vt:lpstr>St_Lights_Light_Light_Make_Ref_Only_PAN</vt:lpstr>
      <vt:lpstr>St_Lights_Light_Light_Make_Ref_Only_PHI</vt:lpstr>
      <vt:lpstr>St_Lights_Light_Light_Make_Ref_Only_SCH</vt:lpstr>
      <vt:lpstr>St_Lights_Light_Light_Make_Ref_Only_SIM</vt:lpstr>
      <vt:lpstr>St_Lights_Light_Light_Make_Ref_Only_SYLV</vt:lpstr>
      <vt:lpstr>St_Lights_Light_Light_Make_Ref_Only_Table_Array</vt:lpstr>
      <vt:lpstr>St_Lights_Light_Light_Make_Ref_Only_THOR</vt:lpstr>
      <vt:lpstr>St_Lights_Light_Light_Make_Ref_Only_VIS</vt:lpstr>
      <vt:lpstr>St_Lights_Light_Light_Make_Ref_Only_VUL</vt:lpstr>
      <vt:lpstr>St_Lights_Light_Light_Make_Ref_Only_WE</vt:lpstr>
      <vt:lpstr>St_Lights_Light_Light_Make_Ref_Only_WH</vt:lpstr>
      <vt:lpstr>St_Lights_Light_Light_Make_Ref_Only_ZG</vt:lpstr>
      <vt:lpstr>St_Lights_Light_Light_Make_Table_Array</vt:lpstr>
      <vt:lpstr>St_Lights_Light_Light_Model_English_Description</vt:lpstr>
      <vt:lpstr>St_Lights_Light_Light_Model_Table_Array</vt:lpstr>
      <vt:lpstr>St_Lights_Light_Light_Shade_English_Description</vt:lpstr>
      <vt:lpstr>St_Lights_Light_Light_Shade_Table_Array</vt:lpstr>
      <vt:lpstr>St_Lights_Light_Light_Status_English_Desciption</vt:lpstr>
      <vt:lpstr>St_Lights_Light_Light_Status_Table_Array</vt:lpstr>
      <vt:lpstr>St_Lights_Light_Supply_Point_English_Description</vt:lpstr>
      <vt:lpstr>St_Lights_Light_Supply_Point_Table_Array</vt:lpstr>
      <vt:lpstr>St_Lights_Pole_Control_English_Description</vt:lpstr>
      <vt:lpstr>St_Lights_Pole_Control_Table_Array</vt:lpstr>
      <vt:lpstr>St_Lights_Pole_Earthing_English_Description</vt:lpstr>
      <vt:lpstr>St_Lights_Pole_Earthing_Table_Array</vt:lpstr>
      <vt:lpstr>St_lights_Pole_Make_ADL</vt:lpstr>
      <vt:lpstr>St_lights_Pole_Make_ARC</vt:lpstr>
      <vt:lpstr>St_Lights_Pole_Make_CSP</vt:lpstr>
      <vt:lpstr>St_lights_Pole_Make_DE</vt:lpstr>
      <vt:lpstr>St_Lights_Pole_Make_English_Description</vt:lpstr>
      <vt:lpstr>St_Lights_Pole_Make_IBEX</vt:lpstr>
      <vt:lpstr>St_lights_Pole_Make_KEND</vt:lpstr>
      <vt:lpstr>St_Lights_Pole_Make_NW</vt:lpstr>
      <vt:lpstr>St_Lights_Pole_Make_OC</vt:lpstr>
      <vt:lpstr>St_Lights_Pole_Make_OTH</vt:lpstr>
      <vt:lpstr>St_Lights_Pole_Make_Ref_Only_Codes</vt:lpstr>
      <vt:lpstr>St_Lights_Pole_Make_Ref_Only_Table_Array</vt:lpstr>
      <vt:lpstr>St_Lights_Pole_Make_SP</vt:lpstr>
      <vt:lpstr>St_Lights_Pole_Make_Table_Array</vt:lpstr>
      <vt:lpstr>St_Lights_Pole_Make_UNK</vt:lpstr>
      <vt:lpstr>St_lights_Pole_Make_WEEF</vt:lpstr>
      <vt:lpstr>St_lights_Pole_Make_WIND</vt:lpstr>
      <vt:lpstr>St_Lights_Pole_Material_English_Description</vt:lpstr>
      <vt:lpstr>St_Lights_Pole_Material_Table_Array</vt:lpstr>
      <vt:lpstr>St_Lights_Pole_Model_Table_Array</vt:lpstr>
      <vt:lpstr>St_Lights_Pole_Mount_English_Description</vt:lpstr>
      <vt:lpstr>St_Lights_Pole_Mount_Table_Array</vt:lpstr>
      <vt:lpstr>St_Lights_Pole_Purpose_English_Description</vt:lpstr>
      <vt:lpstr>St_Lights_Pole_Purpose_Table_Array</vt:lpstr>
      <vt:lpstr>St_Lights_Pole_Shape_English_Description</vt:lpstr>
      <vt:lpstr>St_Lights_Pole_Shape_Table_Array</vt:lpstr>
      <vt:lpstr>Surface_Work_Origin_Array</vt:lpstr>
      <vt:lpstr>Surface_Work_Origin_Desc</vt:lpstr>
      <vt:lpstr>Surfacing_Chip_Size</vt:lpstr>
      <vt:lpstr>Surfacing_fw_treatment</vt:lpstr>
      <vt:lpstr>Surfacing_Pavement_Historic</vt:lpstr>
      <vt:lpstr>Surfacing_Pavements_Full_Width</vt:lpstr>
      <vt:lpstr>Surfacing_Pavements_Full_Width_Array</vt:lpstr>
      <vt:lpstr>Surfacing_Polymer_Type_English_Description</vt:lpstr>
      <vt:lpstr>Surfacing_Polymer_Type_Table_Array</vt:lpstr>
      <vt:lpstr>Surfacing_Surface_Additive_English_Description</vt:lpstr>
      <vt:lpstr>Surfacing_Surface_Additive_Table_Array</vt:lpstr>
      <vt:lpstr>Surfacing_Surface_Adhesion_English_Description</vt:lpstr>
      <vt:lpstr>Surfacing_Surface_Adhesion_Table_Array</vt:lpstr>
      <vt:lpstr>Surfacing_Surface_Binder_English_Description</vt:lpstr>
      <vt:lpstr>Surfacing_Surface_Binder_Table_Array</vt:lpstr>
      <vt:lpstr>Surfacing_Surface_Cutter_English_Description</vt:lpstr>
      <vt:lpstr>Surfacing_Surface_Cutter_Table_Array</vt:lpstr>
      <vt:lpstr>Surfacing_Surface_Function</vt:lpstr>
      <vt:lpstr>Surfacing_Surface_Function_Table_Array</vt:lpstr>
      <vt:lpstr>Surfacing_Surface_Material_English_Desciption</vt:lpstr>
      <vt:lpstr>Surfacing_Surface_Material_Table_Array</vt:lpstr>
      <vt:lpstr>Surfacing_Surface_Reason</vt:lpstr>
      <vt:lpstr>Surfacing_Surface_Reason_Desc</vt:lpstr>
      <vt:lpstr>Surfacing_Surface_Recycled_Component_English_Description</vt:lpstr>
      <vt:lpstr>Surfacing_Surface_Recycled_Component_Table_Array</vt:lpstr>
      <vt:lpstr>Surfacing_Surface_Spec</vt:lpstr>
      <vt:lpstr>SWC_SWC_Side</vt:lpstr>
      <vt:lpstr>SWC_SWC_Type_English_Description</vt:lpstr>
      <vt:lpstr>SWC_SWC_Type_Table_Array</vt:lpstr>
      <vt:lpstr>zNamedLists</vt:lpstr>
      <vt:lpstr>zTabList</vt:lpstr>
    </vt:vector>
  </TitlesOfParts>
  <Company>Opus International Consultants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QLDC Ramm update sheet as of March 2017</dc:title>
  <dc:creator>Transit</dc:creator>
  <cp:lastModifiedBy>Roger Hughes</cp:lastModifiedBy>
  <cp:lastPrinted>2011-06-09T01:55:37Z</cp:lastPrinted>
  <dcterms:created xsi:type="dcterms:W3CDTF">2004-09-22T02:33:44Z</dcterms:created>
  <dcterms:modified xsi:type="dcterms:W3CDTF">2019-09-25T23:56:01Z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0x01010047F271F161B66940814FB07F95B0FBC1</vt:lpwstr>
  </property>
</Properties>
</file>